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https://digitalgojp-my.sharepoint.com/personal/hiroshi_obiki_v3z_cao_go_jp/Documents/デスクトップ/"/>
    </mc:Choice>
  </mc:AlternateContent>
  <xr:revisionPtr revIDLastSave="0" documentId="8_{0EB8E8C0-D6C3-4519-9AFB-BB77B728A6D1}" xr6:coauthVersionLast="47" xr6:coauthVersionMax="47" xr10:uidLastSave="{00000000-0000-0000-0000-000000000000}"/>
  <bookViews>
    <workbookView xWindow="-110" yWindow="-110" windowWidth="19420" windowHeight="10300" firstSheet="115" activeTab="118" xr2:uid="{E82E1F1D-0BBA-4314-A390-F6D72D01B0AF}"/>
  </bookViews>
  <sheets>
    <sheet name="目次" sheetId="43" r:id="rId1"/>
    <sheet name="F1_N" sheetId="563" r:id="rId2"/>
    <sheet name="F2_N" sheetId="564" r:id="rId3"/>
    <sheet name="F3_N" sheetId="565" r:id="rId4"/>
    <sheet name="F4_N" sheetId="566" r:id="rId5"/>
    <sheet name="F4N_N" sheetId="567" r:id="rId6"/>
    <sheet name="F5_N" sheetId="568" r:id="rId7"/>
    <sheet name="F5N1_N" sheetId="569" r:id="rId8"/>
    <sheet name="F5N2_N" sheetId="570" r:id="rId9"/>
    <sheet name="F6_N" sheetId="571" r:id="rId10"/>
    <sheet name="F7_イ_N" sheetId="572" r:id="rId11"/>
    <sheet name="F7_ロ_N" sheetId="573" r:id="rId12"/>
    <sheet name="F7_ハ_N" sheetId="574" r:id="rId13"/>
    <sheet name="F7_ニ_N" sheetId="575" r:id="rId14"/>
    <sheet name="問1_N" sheetId="576" r:id="rId15"/>
    <sheet name="問2_N" sheetId="577" r:id="rId16"/>
    <sheet name="問3_イ_N" sheetId="578" r:id="rId17"/>
    <sheet name="問3_ロ_N" sheetId="579" r:id="rId18"/>
    <sheet name="問3_ハ_N" sheetId="580" r:id="rId19"/>
    <sheet name="問4_N" sheetId="581" r:id="rId20"/>
    <sheet name="問5_N" sheetId="582" r:id="rId21"/>
    <sheet name="問6_N" sheetId="583" r:id="rId22"/>
    <sheet name="問7_N" sheetId="584" r:id="rId23"/>
    <sheet name="問8_N" sheetId="585" r:id="rId24"/>
    <sheet name="問9_N" sheetId="586" r:id="rId25"/>
    <sheet name="問10N1_N" sheetId="587" r:id="rId26"/>
    <sheet name="問10N2_N" sheetId="588" r:id="rId27"/>
    <sheet name="問11_N" sheetId="589" r:id="rId28"/>
    <sheet name="問12_N" sheetId="590" r:id="rId29"/>
    <sheet name="問13_N" sheetId="591" r:id="rId30"/>
    <sheet name="問14_N" sheetId="592" r:id="rId31"/>
    <sheet name="問15_N" sheetId="593" r:id="rId32"/>
    <sheet name="問16_N" sheetId="594" r:id="rId33"/>
    <sheet name="問17_N" sheetId="595" r:id="rId34"/>
    <sheet name="問18_N" sheetId="596" r:id="rId35"/>
    <sheet name="問19_N" sheetId="597" r:id="rId36"/>
    <sheet name="問20_N" sheetId="598" r:id="rId37"/>
    <sheet name="問21_N" sheetId="599" r:id="rId38"/>
    <sheet name="問22_N" sheetId="600" r:id="rId39"/>
    <sheet name="問23_N" sheetId="601" r:id="rId40"/>
    <sheet name="問24_N" sheetId="602" r:id="rId41"/>
    <sheet name="問25_N" sheetId="603" r:id="rId42"/>
    <sheet name="問26_N" sheetId="604" r:id="rId43"/>
    <sheet name="問27(1)_N" sheetId="605" r:id="rId44"/>
    <sheet name="問27(2)_N" sheetId="606" r:id="rId45"/>
    <sheet name="問28_N" sheetId="607" r:id="rId46"/>
    <sheet name="問29_N" sheetId="608" r:id="rId47"/>
    <sheet name="問30_N" sheetId="609" r:id="rId48"/>
    <sheet name="問31_N" sheetId="610" r:id="rId49"/>
    <sheet name="問32_N" sheetId="611" r:id="rId50"/>
    <sheet name="問33_N" sheetId="612" r:id="rId51"/>
    <sheet name="問34_N" sheetId="613" r:id="rId52"/>
    <sheet name="問35_N" sheetId="614" r:id="rId53"/>
    <sheet name="問36_N" sheetId="615" r:id="rId54"/>
    <sheet name="問37_1_N" sheetId="616" r:id="rId55"/>
    <sheet name="問37_2_N" sheetId="617" r:id="rId56"/>
    <sheet name="問37_3_N" sheetId="618" r:id="rId57"/>
    <sheet name="問37SUM_N" sheetId="619" r:id="rId58"/>
    <sheet name="F1_%" sheetId="620" r:id="rId59"/>
    <sheet name="F2_%" sheetId="621" r:id="rId60"/>
    <sheet name="F3_%" sheetId="622" r:id="rId61"/>
    <sheet name="F4_%" sheetId="623" r:id="rId62"/>
    <sheet name="F4N_%" sheetId="624" r:id="rId63"/>
    <sheet name="F5_%" sheetId="625" r:id="rId64"/>
    <sheet name="F5N1_%" sheetId="626" r:id="rId65"/>
    <sheet name="F5N2_%" sheetId="627" r:id="rId66"/>
    <sheet name="F6_%" sheetId="628" r:id="rId67"/>
    <sheet name="F7_イ_%" sheetId="629" r:id="rId68"/>
    <sheet name="F7_ロ_%" sheetId="630" r:id="rId69"/>
    <sheet name="F7_ハ_%" sheetId="631" r:id="rId70"/>
    <sheet name="F7_ニ_%" sheetId="632" r:id="rId71"/>
    <sheet name="問1_%" sheetId="633" r:id="rId72"/>
    <sheet name="問2_%" sheetId="634" r:id="rId73"/>
    <sheet name="問3_イ_%" sheetId="635" r:id="rId74"/>
    <sheet name="問3_ロ_%" sheetId="636" r:id="rId75"/>
    <sheet name="問3_ハ_%" sheetId="637" r:id="rId76"/>
    <sheet name="問4_%" sheetId="638" r:id="rId77"/>
    <sheet name="問5_%" sheetId="639" r:id="rId78"/>
    <sheet name="問6_%" sheetId="640" r:id="rId79"/>
    <sheet name="問7_%" sheetId="641" r:id="rId80"/>
    <sheet name="問8_%" sheetId="642" r:id="rId81"/>
    <sheet name="問9_%" sheetId="643" r:id="rId82"/>
    <sheet name="問10N1_%" sheetId="644" r:id="rId83"/>
    <sheet name="問10N2_%" sheetId="645" r:id="rId84"/>
    <sheet name="問11_%" sheetId="646" r:id="rId85"/>
    <sheet name="問12_%" sheetId="647" r:id="rId86"/>
    <sheet name="問13_%" sheetId="648" r:id="rId87"/>
    <sheet name="問14_%" sheetId="649" r:id="rId88"/>
    <sheet name="問15_%" sheetId="650" r:id="rId89"/>
    <sheet name="問16_%" sheetId="651" r:id="rId90"/>
    <sheet name="問17_%" sheetId="652" r:id="rId91"/>
    <sheet name="問18_%" sheetId="653" r:id="rId92"/>
    <sheet name="問19_%" sheetId="654" r:id="rId93"/>
    <sheet name="問20_%" sheetId="655" r:id="rId94"/>
    <sheet name="問21_%" sheetId="656" r:id="rId95"/>
    <sheet name="問22_%" sheetId="657" r:id="rId96"/>
    <sheet name="問23_%" sheetId="658" r:id="rId97"/>
    <sheet name="問24_%" sheetId="659" r:id="rId98"/>
    <sheet name="問25_%" sheetId="660" r:id="rId99"/>
    <sheet name="問26_%" sheetId="661" r:id="rId100"/>
    <sheet name="問27(1)_%" sheetId="662" r:id="rId101"/>
    <sheet name="問27(2)_%" sheetId="663" r:id="rId102"/>
    <sheet name="問28_%" sheetId="664" r:id="rId103"/>
    <sheet name="問29_%" sheetId="665" r:id="rId104"/>
    <sheet name="問30_%" sheetId="666" r:id="rId105"/>
    <sheet name="問31_%" sheetId="667" r:id="rId106"/>
    <sheet name="問32_%" sheetId="668" r:id="rId107"/>
    <sheet name="問33_%" sheetId="669" r:id="rId108"/>
    <sheet name="問34_%" sheetId="670" r:id="rId109"/>
    <sheet name="問35_%" sheetId="671" r:id="rId110"/>
    <sheet name="問36_%" sheetId="672" r:id="rId111"/>
    <sheet name="問37_1_%" sheetId="673" r:id="rId112"/>
    <sheet name="問37_2_%" sheetId="674" r:id="rId113"/>
    <sheet name="問37_3_%" sheetId="675" r:id="rId114"/>
    <sheet name="問37SUM_%" sheetId="676" r:id="rId115"/>
    <sheet name="F1_N%" sheetId="677" r:id="rId116"/>
    <sheet name="F2_N%" sheetId="678" r:id="rId117"/>
    <sheet name="F3_N%" sheetId="679" r:id="rId118"/>
    <sheet name="F4_N%" sheetId="680" r:id="rId119"/>
    <sheet name="F4N_N%" sheetId="681" r:id="rId120"/>
    <sheet name="F5_N%" sheetId="682" r:id="rId121"/>
    <sheet name="F5N1_N%" sheetId="683" r:id="rId122"/>
    <sheet name="F5N2_N%" sheetId="684" r:id="rId123"/>
    <sheet name="F6_N%" sheetId="685" r:id="rId124"/>
    <sheet name="F7_イ_N%" sheetId="686" r:id="rId125"/>
    <sheet name="F7_ロ_N%" sheetId="687" r:id="rId126"/>
    <sheet name="F7_ハ_N%" sheetId="688" r:id="rId127"/>
    <sheet name="F7_ニ_N%" sheetId="689" r:id="rId128"/>
    <sheet name="問1_N%" sheetId="690" r:id="rId129"/>
    <sheet name="問2_N%" sheetId="691" r:id="rId130"/>
    <sheet name="問3_イ_N%" sheetId="692" r:id="rId131"/>
    <sheet name="問3_ロ_N%" sheetId="693" r:id="rId132"/>
    <sheet name="問3_ハ_N%" sheetId="694" r:id="rId133"/>
    <sheet name="問4_N%" sheetId="695" r:id="rId134"/>
    <sheet name="問5_N%" sheetId="696" r:id="rId135"/>
    <sheet name="問6_N%" sheetId="697" r:id="rId136"/>
    <sheet name="問7_N%" sheetId="698" r:id="rId137"/>
    <sheet name="問8_N%" sheetId="699" r:id="rId138"/>
    <sheet name="問9_N%" sheetId="700" r:id="rId139"/>
    <sheet name="問10N1_N%" sheetId="701" r:id="rId140"/>
    <sheet name="問10N2_N%" sheetId="702" r:id="rId141"/>
    <sheet name="問11_N%" sheetId="703" r:id="rId142"/>
    <sheet name="問12_N%" sheetId="704" r:id="rId143"/>
    <sheet name="問13_N%" sheetId="705" r:id="rId144"/>
    <sheet name="問14_N%" sheetId="706" r:id="rId145"/>
    <sheet name="問15_N%" sheetId="707" r:id="rId146"/>
    <sheet name="問16_N%" sheetId="708" r:id="rId147"/>
    <sheet name="問17_N%" sheetId="709" r:id="rId148"/>
    <sheet name="問18_N%" sheetId="710" r:id="rId149"/>
    <sheet name="問19_N%" sheetId="711" r:id="rId150"/>
    <sheet name="問20_N%" sheetId="712" r:id="rId151"/>
    <sheet name="問21_N%" sheetId="713" r:id="rId152"/>
    <sheet name="問22_N%" sheetId="714" r:id="rId153"/>
    <sheet name="問23_N%" sheetId="715" r:id="rId154"/>
    <sheet name="問24_N%" sheetId="716" r:id="rId155"/>
    <sheet name="問25_N%" sheetId="717" r:id="rId156"/>
    <sheet name="問26_N%" sheetId="718" r:id="rId157"/>
    <sheet name="問27(1)_N%" sheetId="719" r:id="rId158"/>
    <sheet name="問27(2)_N%" sheetId="720" r:id="rId159"/>
    <sheet name="問28_N%" sheetId="721" r:id="rId160"/>
    <sheet name="問29_N%" sheetId="722" r:id="rId161"/>
    <sheet name="問30_N%" sheetId="723" r:id="rId162"/>
    <sheet name="問31_N%" sheetId="724" r:id="rId163"/>
    <sheet name="問32_N%" sheetId="725" r:id="rId164"/>
    <sheet name="問33_N%" sheetId="726" r:id="rId165"/>
    <sheet name="問34_N%" sheetId="727" r:id="rId166"/>
    <sheet name="問35_N%" sheetId="728" r:id="rId167"/>
    <sheet name="問36_N%" sheetId="729" r:id="rId168"/>
    <sheet name="問37_1_N%" sheetId="730" r:id="rId169"/>
    <sheet name="問37_2_N%" sheetId="731" r:id="rId170"/>
    <sheet name="問37_3_N%" sheetId="732" r:id="rId171"/>
    <sheet name="問37SUM_N%" sheetId="733" r:id="rId172"/>
  </sheets>
  <definedNames>
    <definedName name="_xlnm._FilterDatabase" localSheetId="140" hidden="1">'問10N2_N%'!$A$9:$J$292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2" i="733" l="1"/>
  <c r="A2" i="732"/>
  <c r="A2" i="731"/>
  <c r="A2" i="730"/>
  <c r="A2" i="729"/>
  <c r="A2" i="728"/>
  <c r="A2" i="727"/>
  <c r="A2" i="726"/>
  <c r="A2" i="725"/>
  <c r="A2" i="724"/>
  <c r="A2" i="723"/>
  <c r="A2" i="722"/>
  <c r="A2" i="721"/>
  <c r="A2" i="720"/>
  <c r="A2" i="719"/>
  <c r="A2" i="718"/>
  <c r="A2" i="717"/>
  <c r="A2" i="716"/>
  <c r="A2" i="715"/>
  <c r="A2" i="714"/>
  <c r="A2" i="713"/>
  <c r="A2" i="712"/>
  <c r="A2" i="711"/>
  <c r="A2" i="710"/>
  <c r="A2" i="709"/>
  <c r="A2" i="708"/>
  <c r="A2" i="707"/>
  <c r="A2" i="706"/>
  <c r="A2" i="705"/>
  <c r="A2" i="704"/>
  <c r="A2" i="703"/>
  <c r="A2" i="702"/>
  <c r="A2" i="701"/>
  <c r="A2" i="700"/>
  <c r="A2" i="699"/>
  <c r="A2" i="698"/>
  <c r="A2" i="697"/>
  <c r="A2" i="696"/>
  <c r="A2" i="695"/>
  <c r="A2" i="694"/>
  <c r="A2" i="693"/>
  <c r="A2" i="692"/>
  <c r="A2" i="691"/>
  <c r="A2" i="690"/>
  <c r="A2" i="689"/>
  <c r="A2" i="688"/>
  <c r="A2" i="687"/>
  <c r="A2" i="686"/>
  <c r="A2" i="685"/>
  <c r="A2" i="684"/>
  <c r="A2" i="683"/>
  <c r="A2" i="682"/>
  <c r="A2" i="681"/>
  <c r="A2" i="680"/>
  <c r="A2" i="679"/>
  <c r="A2" i="678"/>
  <c r="A2" i="677"/>
  <c r="A2" i="676"/>
  <c r="A2" i="675"/>
  <c r="A2" i="674"/>
  <c r="A2" i="673"/>
  <c r="A2" i="672"/>
  <c r="A2" i="671"/>
  <c r="A2" i="670"/>
  <c r="A2" i="669"/>
  <c r="A2" i="668"/>
  <c r="A2" i="667"/>
  <c r="A2" i="666"/>
  <c r="A2" i="665"/>
  <c r="A2" i="664"/>
  <c r="A2" i="663"/>
  <c r="A2" i="662"/>
  <c r="A2" i="661"/>
  <c r="A2" i="660"/>
  <c r="A2" i="659"/>
  <c r="A2" i="658"/>
  <c r="A2" i="657"/>
  <c r="A2" i="656"/>
  <c r="A2" i="655"/>
  <c r="A2" i="654"/>
  <c r="A2" i="653"/>
  <c r="A2" i="652"/>
  <c r="A2" i="651"/>
  <c r="A2" i="650"/>
  <c r="A2" i="649"/>
  <c r="A2" i="648"/>
  <c r="A2" i="647"/>
  <c r="A2" i="646"/>
  <c r="A2" i="645"/>
  <c r="A2" i="644"/>
  <c r="A2" i="643"/>
  <c r="A2" i="642"/>
  <c r="A2" i="641"/>
  <c r="A2" i="640"/>
  <c r="A2" i="639"/>
  <c r="A2" i="638"/>
  <c r="A2" i="637"/>
  <c r="A2" i="636"/>
  <c r="A2" i="635"/>
  <c r="A2" i="634"/>
  <c r="A2" i="633"/>
  <c r="A2" i="632"/>
  <c r="A2" i="631"/>
  <c r="A2" i="630"/>
  <c r="A2" i="629"/>
  <c r="A2" i="628"/>
  <c r="A2" i="627"/>
  <c r="A2" i="626"/>
  <c r="A2" i="625"/>
  <c r="A2" i="624"/>
  <c r="A2" i="623"/>
  <c r="A2" i="622"/>
  <c r="A2" i="621"/>
  <c r="A2" i="620"/>
  <c r="A2" i="619"/>
  <c r="A2" i="618"/>
  <c r="A2" i="617"/>
  <c r="A2" i="616"/>
  <c r="A2" i="615"/>
  <c r="A2" i="614"/>
  <c r="A2" i="613"/>
  <c r="A2" i="612"/>
  <c r="A2" i="611"/>
  <c r="A2" i="610"/>
  <c r="A2" i="609"/>
  <c r="A2" i="608"/>
  <c r="A2" i="607"/>
  <c r="A2" i="606"/>
  <c r="A2" i="605"/>
  <c r="A2" i="604"/>
  <c r="A2" i="603"/>
  <c r="A2" i="602"/>
  <c r="A2" i="601"/>
  <c r="A2" i="600"/>
  <c r="A2" i="599"/>
  <c r="A2" i="598"/>
  <c r="A2" i="597"/>
  <c r="A2" i="596"/>
  <c r="A2" i="595"/>
  <c r="A2" i="594"/>
  <c r="A2" i="593"/>
  <c r="A2" i="592"/>
  <c r="A2" i="591"/>
  <c r="A2" i="590"/>
  <c r="A2" i="589"/>
  <c r="A2" i="588"/>
  <c r="A2" i="587"/>
  <c r="A2" i="586"/>
  <c r="A2" i="585"/>
  <c r="A2" i="584"/>
  <c r="A2" i="583"/>
  <c r="A2" i="582"/>
  <c r="A2" i="581"/>
  <c r="A2" i="580"/>
  <c r="A2" i="579"/>
  <c r="A2" i="578"/>
  <c r="A2" i="577"/>
  <c r="A2" i="576"/>
  <c r="A2" i="575"/>
  <c r="A2" i="574"/>
  <c r="A2" i="573"/>
  <c r="A2" i="572"/>
  <c r="A2" i="571"/>
  <c r="A2" i="570"/>
  <c r="A2" i="569"/>
  <c r="A2" i="568"/>
  <c r="A2" i="567"/>
  <c r="A2" i="566"/>
  <c r="A2" i="565"/>
  <c r="A2" i="564"/>
  <c r="A2" i="563"/>
  <c r="I63" i="43" l="1"/>
  <c r="H63" i="43"/>
  <c r="G63" i="43"/>
  <c r="I62" i="43"/>
  <c r="H62" i="43"/>
  <c r="G62" i="43"/>
  <c r="I61" i="43"/>
  <c r="H61" i="43"/>
  <c r="G61" i="43"/>
  <c r="I60" i="43"/>
  <c r="H60" i="43"/>
  <c r="G60" i="43"/>
  <c r="I59" i="43"/>
  <c r="H59" i="43"/>
  <c r="G59" i="43"/>
  <c r="I58" i="43"/>
  <c r="H58" i="43"/>
  <c r="G58" i="43"/>
  <c r="I57" i="43"/>
  <c r="H57" i="43"/>
  <c r="G57" i="43"/>
  <c r="I56" i="43"/>
  <c r="H56" i="43"/>
  <c r="G56" i="43"/>
  <c r="I55" i="43"/>
  <c r="H55" i="43"/>
  <c r="G55" i="43"/>
  <c r="I54" i="43"/>
  <c r="H54" i="43"/>
  <c r="G54" i="43"/>
  <c r="I53" i="43"/>
  <c r="H53" i="43"/>
  <c r="G53" i="43"/>
  <c r="I52" i="43"/>
  <c r="H52" i="43"/>
  <c r="G52" i="43"/>
  <c r="I51" i="43"/>
  <c r="H51" i="43"/>
  <c r="G51" i="43"/>
  <c r="I50" i="43"/>
  <c r="H50" i="43"/>
  <c r="G50" i="43"/>
  <c r="I49" i="43"/>
  <c r="H49" i="43"/>
  <c r="G49" i="43"/>
  <c r="I48" i="43"/>
  <c r="H48" i="43"/>
  <c r="G48" i="43"/>
  <c r="I47" i="43"/>
  <c r="H47" i="43"/>
  <c r="G47" i="43"/>
  <c r="I46" i="43"/>
  <c r="H46" i="43"/>
  <c r="G46" i="43"/>
  <c r="I45" i="43"/>
  <c r="H45" i="43"/>
  <c r="G45" i="43"/>
  <c r="I44" i="43"/>
  <c r="H44" i="43"/>
  <c r="G44" i="43"/>
  <c r="I43" i="43"/>
  <c r="H43" i="43"/>
  <c r="G43" i="43"/>
  <c r="I42" i="43"/>
  <c r="H42" i="43"/>
  <c r="G42" i="43"/>
  <c r="I41" i="43"/>
  <c r="H41" i="43"/>
  <c r="G41" i="43"/>
  <c r="I40" i="43"/>
  <c r="H40" i="43"/>
  <c r="G40" i="43"/>
  <c r="I39" i="43"/>
  <c r="H39" i="43"/>
  <c r="G39" i="43"/>
  <c r="I38" i="43"/>
  <c r="H38" i="43"/>
  <c r="G38" i="43"/>
  <c r="I37" i="43"/>
  <c r="H37" i="43"/>
  <c r="G37" i="43"/>
  <c r="I36" i="43"/>
  <c r="H36" i="43"/>
  <c r="G36" i="43"/>
  <c r="I35" i="43"/>
  <c r="H35" i="43"/>
  <c r="G35" i="43"/>
  <c r="I34" i="43"/>
  <c r="H34" i="43"/>
  <c r="G34" i="43"/>
  <c r="I33" i="43"/>
  <c r="H33" i="43"/>
  <c r="G33" i="43"/>
  <c r="I32" i="43"/>
  <c r="H32" i="43"/>
  <c r="G32" i="43"/>
  <c r="I31" i="43"/>
  <c r="H31" i="43"/>
  <c r="G31" i="43"/>
  <c r="I30" i="43"/>
  <c r="H30" i="43"/>
  <c r="G30" i="43"/>
  <c r="I29" i="43"/>
  <c r="H29" i="43"/>
  <c r="G29" i="43"/>
  <c r="I28" i="43"/>
  <c r="H28" i="43"/>
  <c r="G28" i="43"/>
  <c r="I27" i="43"/>
  <c r="H27" i="43"/>
  <c r="G27" i="43"/>
  <c r="I26" i="43"/>
  <c r="H26" i="43"/>
  <c r="G26" i="43"/>
  <c r="I25" i="43"/>
  <c r="H25" i="43"/>
  <c r="G25" i="43"/>
  <c r="I24" i="43"/>
  <c r="H24" i="43"/>
  <c r="G24" i="43"/>
  <c r="I23" i="43"/>
  <c r="H23" i="43"/>
  <c r="G23" i="43"/>
  <c r="I22" i="43"/>
  <c r="H22" i="43"/>
  <c r="G22" i="43"/>
  <c r="I21" i="43"/>
  <c r="H21" i="43"/>
  <c r="G21" i="43"/>
  <c r="I20" i="43"/>
  <c r="H20" i="43"/>
  <c r="G20" i="43"/>
  <c r="I19" i="43"/>
  <c r="H19" i="43"/>
  <c r="G19" i="43"/>
  <c r="I18" i="43"/>
  <c r="H18" i="43"/>
  <c r="G18" i="43"/>
  <c r="I17" i="43"/>
  <c r="H17" i="43"/>
  <c r="G17" i="43"/>
  <c r="I16" i="43"/>
  <c r="H16" i="43"/>
  <c r="G16" i="43"/>
  <c r="I15" i="43"/>
  <c r="H15" i="43"/>
  <c r="G15" i="43"/>
  <c r="I14" i="43"/>
  <c r="H14" i="43"/>
  <c r="G14" i="43"/>
  <c r="I13" i="43"/>
  <c r="H13" i="43"/>
  <c r="G13" i="43"/>
  <c r="I12" i="43"/>
  <c r="H12" i="43"/>
  <c r="G12" i="43"/>
  <c r="I11" i="43"/>
  <c r="H11" i="43"/>
  <c r="G11" i="43"/>
  <c r="I10" i="43"/>
  <c r="H10" i="43"/>
  <c r="G10" i="43"/>
  <c r="I9" i="43"/>
  <c r="H9" i="43"/>
  <c r="G9" i="43"/>
  <c r="I8" i="43"/>
  <c r="H8" i="43"/>
  <c r="G8" i="43"/>
  <c r="I7" i="43"/>
  <c r="H7" i="43"/>
  <c r="G7" i="43"/>
</calcChain>
</file>

<file path=xl/sharedStrings.xml><?xml version="1.0" encoding="utf-8"?>
<sst xmlns="http://schemas.openxmlformats.org/spreadsheetml/2006/main" count="36916" uniqueCount="1442">
  <si>
    <t>No</t>
  </si>
  <si>
    <t>アイテム名</t>
  </si>
  <si>
    <t>タイトル</t>
  </si>
  <si>
    <t>型</t>
  </si>
  <si>
    <t>SA</t>
  </si>
  <si>
    <t>表頭</t>
    <phoneticPr fontId="1"/>
  </si>
  <si>
    <t>表側</t>
    <phoneticPr fontId="1"/>
  </si>
  <si>
    <t>F4</t>
  </si>
  <si>
    <t>MA</t>
    <phoneticPr fontId="1"/>
  </si>
  <si>
    <t>N</t>
  </si>
  <si>
    <t>%</t>
  </si>
  <si>
    <t>N%</t>
  </si>
  <si>
    <t>F1</t>
  </si>
  <si>
    <t>Ｆ１．性別をお答えください。</t>
    <phoneticPr fontId="6"/>
  </si>
  <si>
    <t>F2N</t>
  </si>
  <si>
    <t>Ｆ２．満年齢でおいくつですか。</t>
    <phoneticPr fontId="6"/>
  </si>
  <si>
    <t>F3</t>
    <phoneticPr fontId="6"/>
  </si>
  <si>
    <t>Ｆ３．現在、結婚していますか。事実婚も含めて次の中から１つだけ選んでお答えください。</t>
    <phoneticPr fontId="6"/>
  </si>
  <si>
    <t>Ｆ４．現在、どなたと一緒に暮らしていますか。養子の方も含めて次の中からあてはまるものを全てお答えください。また、同居者がいる方は、あなたを除く同居者の人数もあわせて、お答えください。</t>
    <phoneticPr fontId="6"/>
  </si>
  <si>
    <t>MA</t>
    <phoneticPr fontId="6"/>
  </si>
  <si>
    <t>F4N</t>
    <phoneticPr fontId="1"/>
  </si>
  <si>
    <t>Ｆ４．あなたを除く同居者の人数をお答えください。</t>
    <phoneticPr fontId="6"/>
  </si>
  <si>
    <t>F5</t>
    <phoneticPr fontId="1"/>
  </si>
  <si>
    <t>Ｆ５．あなたのお住まいは、次の中ではどれにあたりますか。</t>
    <phoneticPr fontId="1"/>
  </si>
  <si>
    <t>F5N1</t>
    <phoneticPr fontId="1"/>
  </si>
  <si>
    <t>Ｆ５．１カ月のローン返済額</t>
    <phoneticPr fontId="1"/>
  </si>
  <si>
    <t>F5N2</t>
    <phoneticPr fontId="1"/>
  </si>
  <si>
    <t>Ｆ５．１カ月の家賃</t>
    <phoneticPr fontId="1"/>
  </si>
  <si>
    <t>F6</t>
    <phoneticPr fontId="1"/>
  </si>
  <si>
    <t>Ｆ６．ネットショッピング等をどの程度利用していますか。次の中から1つだけ
お答えください。</t>
    <phoneticPr fontId="1"/>
  </si>
  <si>
    <t>F7s1</t>
    <phoneticPr fontId="1"/>
  </si>
  <si>
    <t>Ｆ７．次のようなキャッシュレス決済の手段について、どの程度利用していますか。
次の（イ）～（二）について、あてはまるものをそれぞれお答えください。（イ）クレジットカード</t>
    <phoneticPr fontId="1"/>
  </si>
  <si>
    <t>F7s2</t>
  </si>
  <si>
    <t>Ｆ７．次のようなキャッシュレス決済の手段について、どの程度利用していますか。
次の（イ）～（二）について、あてはまるものをそれぞれお答えください。（ロ）バーコード、ＱＲコード決済</t>
    <phoneticPr fontId="1"/>
  </si>
  <si>
    <t>F7s3</t>
  </si>
  <si>
    <t>Ｆ７．次のようなキャッシュレス決済の手段について、どの程度利用していますか。
次の（イ）～（二）について、あてはまるものをそれぞれお答えください。（ハ）電子マネー</t>
    <phoneticPr fontId="1"/>
  </si>
  <si>
    <t>F7s4</t>
  </si>
  <si>
    <t>Ｆ７．次のようなキャッシュレス決済の手段について、どの程度利用していますか。
次の（イ）～（二）について、あてはまるものをそれぞれお答えください。（ニ）その他（イ～ハを除く）</t>
    <phoneticPr fontId="1"/>
  </si>
  <si>
    <t>問1</t>
    <phoneticPr fontId="6"/>
  </si>
  <si>
    <t>問１．現在、どの程度生きがい（喜びや楽しみ）を感じていますか。次の中から１つだけ選んでお答えください。</t>
    <phoneticPr fontId="1"/>
  </si>
  <si>
    <t>問2</t>
  </si>
  <si>
    <t>問２．現在の健康状態はいかがですか。次の中から1つだけ選んでお答えください。</t>
    <phoneticPr fontId="1"/>
  </si>
  <si>
    <t>問3s1</t>
    <phoneticPr fontId="1"/>
  </si>
  <si>
    <t>問３．次の（イ）～（ハ）について、あなたの現在の状態にあてはまるものをそれぞれお答えください。（イ）周りの人から｢いつも同じ事を聞く｣などの物忘れがあると言われますか</t>
    <phoneticPr fontId="1"/>
  </si>
  <si>
    <t>問3s2</t>
  </si>
  <si>
    <t>問３．次の（イ）～（ハ）について、あなたの現在の状態にあてはまるものをそれぞれお答えください。（ロ）自分で電話番号を調べて、電話をかけることをしていますか</t>
    <phoneticPr fontId="1"/>
  </si>
  <si>
    <t>問3s3</t>
  </si>
  <si>
    <t>問３．次の（イ）～（ハ）について、あなたの現在の状態にあてはまるものをそれぞれお答えください。（ハ）今日が何月何日かわからない時がありますか</t>
    <phoneticPr fontId="1"/>
  </si>
  <si>
    <t>問4</t>
    <phoneticPr fontId="6"/>
  </si>
  <si>
    <t>問4．現在、何らかの社会的な活動を継続的に行っていますか。次の中からあてはまるものを全てお答えください。</t>
    <phoneticPr fontId="1"/>
  </si>
  <si>
    <t>問5N</t>
    <phoneticPr fontId="1"/>
  </si>
  <si>
    <t>問5．就労・就業以外で継続的に行っている地域社会活動について、何年前から始めましたか。複数の活動をしている場合は、活動期間が最も長いものについてお答えください。</t>
    <phoneticPr fontId="1"/>
  </si>
  <si>
    <t>問6</t>
  </si>
  <si>
    <t>問6．次の学習・自己啓発・訓練のうち、この１年間で、仕事・学業として行うものを除き、知識・教養を高めるため、または仕事に役立てる（技術・資格取得を含む）ことなどを目的として行ったものを、次の中から全てお答えください。</t>
    <phoneticPr fontId="1"/>
  </si>
  <si>
    <t>問7</t>
  </si>
  <si>
    <t>問７．現在、収入を伴う仕事をしていますか。次の中から１つだけ選んでお答えください。</t>
    <phoneticPr fontId="1"/>
  </si>
  <si>
    <t>問8</t>
  </si>
  <si>
    <t>問８．現在の収入を伴う仕事について、次の中から１つだけ選んでお答えください。
複数の仕事をしている場合は、収入の最も多いものをお答えください。</t>
    <phoneticPr fontId="1"/>
  </si>
  <si>
    <t>問9</t>
  </si>
  <si>
    <t>問９．現在の収入を伴う仕事を始めた時期について、次の中から１つだけ選んでお答えください。</t>
    <phoneticPr fontId="1"/>
  </si>
  <si>
    <t>問10N1</t>
    <phoneticPr fontId="1"/>
  </si>
  <si>
    <t>問10．現在の収入を伴う仕事について、この１か月間における１週間あたりの平均的な就業日数及び就業時間（実労働時間）をお答えください。[就業日数]</t>
    <phoneticPr fontId="1"/>
  </si>
  <si>
    <t>問10N2</t>
    <phoneticPr fontId="1"/>
  </si>
  <si>
    <t>問10．現在の収入を伴う仕事について、この１か月間における１週間あたりの平均的な就業日数及び就業時間（実労働時間）をお答えください。[就業時間]</t>
    <phoneticPr fontId="1"/>
  </si>
  <si>
    <t>問11</t>
  </si>
  <si>
    <t>問11．現在の収入を伴う仕事について、満足していますか。次の中から１つだけ選んでお答えください。</t>
    <phoneticPr fontId="1"/>
  </si>
  <si>
    <t>問12</t>
  </si>
  <si>
    <t>問12．現在、収入を伴う仕事をしている主な理由を次の中から１つだけ選んでお答えください。</t>
    <phoneticPr fontId="1"/>
  </si>
  <si>
    <t>問13</t>
  </si>
  <si>
    <t>問13．現在の仕事を決めた理由を、次の中から3つまで選んでください。</t>
    <phoneticPr fontId="1"/>
  </si>
  <si>
    <t>問14</t>
  </si>
  <si>
    <t>問14．現在、収入を伴う仕事をしていない理由について、次の中からあてはまるものを全てお答えください。</t>
    <phoneticPr fontId="1"/>
  </si>
  <si>
    <t>問15</t>
  </si>
  <si>
    <t>問15．あなたが50代のころの働く様子についてお伺いします。次の中からあてはまるものを全てお選びください。</t>
    <phoneticPr fontId="1"/>
  </si>
  <si>
    <t>問16</t>
  </si>
  <si>
    <t>問16．何歳ごろまで収入を伴う仕事をしたいですか。又は、何歳ごろまで収入を伴う仕事をしたかったですか。次の中から１つだけ選んでお答えください。</t>
    <phoneticPr fontId="1"/>
  </si>
  <si>
    <t>問17</t>
  </si>
  <si>
    <t>問17．あなたは、ご自分の現在の経済的な暮らし向きについてどのようにお考えですか。次の中から１つ選んでお答えください。配偶者あるいはパートナーと一緒に暮らしている方は、お二人の状況についてお答えください。</t>
    <phoneticPr fontId="1"/>
  </si>
  <si>
    <t>問18</t>
  </si>
  <si>
    <t>問18．あなたの現在の収入について、次の中からあてはまるものを全てお答えください。配偶者あるいはパートナーと一緒に暮らしている方は、お二人の状況についてお答えください。</t>
    <phoneticPr fontId="1"/>
  </si>
  <si>
    <t>問19N</t>
    <phoneticPr fontId="1"/>
  </si>
  <si>
    <t>問19．あなたの現在の仕事・年金による収入を全て合計すると、税込みで１か月当たりおよそいくらくらいになりますか（ボーナスも含みます）。１か月当たりの収入額又は１年間の収入額でお答えください。配偶者あるいはパートナーと一緒に暮らしている方は、お二人の状況についてお答えください。</t>
    <phoneticPr fontId="1"/>
  </si>
  <si>
    <t>問20</t>
  </si>
  <si>
    <t>問20．現在の生活費を全て合計すると、１か月当たりおよそいくらくらいになりますか。配偶者あるいはパートナーと一緒に暮らしている方は、お二人の状況についてお答えください。</t>
    <phoneticPr fontId="1"/>
  </si>
  <si>
    <t>問21</t>
  </si>
  <si>
    <t>問21．無理なく生活するために必要な１か月あたりの生活費はいくらくらいだと考えていますか。配偶者あるいはパートナーと一緒に暮らしている方は、お二人分の金額をお答えください。</t>
    <phoneticPr fontId="1"/>
  </si>
  <si>
    <t>問22</t>
  </si>
  <si>
    <t>問22．あなたは、同居、別居にかかわらず、お子さんやお孫さん（それぞれの配偶者あるいはパートナーを含む）の生活費を負担していますか。次の中から１つ選んでお答えください。配偶者あるいはパートナーと暮らしている場合には、配偶者またはパートナーが負担している場合も含みます。</t>
    <phoneticPr fontId="1"/>
  </si>
  <si>
    <t>問23</t>
  </si>
  <si>
    <t>問23．日常生活の支出の中で、収入より支出が多くなり、これまでの預貯金を取り崩してまかなうことがありますか。次の中から１つ選んでお答えください。</t>
    <phoneticPr fontId="1"/>
  </si>
  <si>
    <t>問24N</t>
    <phoneticPr fontId="1"/>
  </si>
  <si>
    <t>問24．この１年間の取り崩しは、平均して１か月にどのくらいでしょうか。</t>
    <phoneticPr fontId="1"/>
  </si>
  <si>
    <t>問25</t>
  </si>
  <si>
    <t>問25．現在より収入を増やす必要がある場合、これからどのような方法をとりますか。次の中からあてはまるものを全てお答えください。</t>
    <phoneticPr fontId="1"/>
  </si>
  <si>
    <t>問26</t>
  </si>
  <si>
    <t>問26．あなたは、お金に困った際に相談できる相手はいますか。次の中からあてはまるものを全てお答えください。</t>
    <phoneticPr fontId="1"/>
  </si>
  <si>
    <t>問27(1)</t>
    <phoneticPr fontId="1"/>
  </si>
  <si>
    <t>問27．今後のお金の使い方についてお伺いします。（１）（２）について、それぞれあてはまるものを全てお答えください。（１）今後、優先的にお金を使いたいと考えているもの</t>
    <phoneticPr fontId="1"/>
  </si>
  <si>
    <t>問27(2)</t>
    <phoneticPr fontId="1"/>
  </si>
  <si>
    <t>問27．今後のお金の使い方についてお伺いします。（１）（２）について、それぞれあてはまるものを全てお答えください。（２）今後、節約したいと考えているもの</t>
    <phoneticPr fontId="1"/>
  </si>
  <si>
    <t>問28</t>
    <phoneticPr fontId="1"/>
  </si>
  <si>
    <t>問28．今後の生活において、経済的な面で不安に思うことはありますか。次の中から
あてはまるものを全てお答えください。</t>
    <phoneticPr fontId="1"/>
  </si>
  <si>
    <t>問29</t>
  </si>
  <si>
    <t>問29．老後の備えとして、今後どのようなことに取り組む必要があるか、次の中から
あてはまるものを３つまでお答えください。</t>
    <phoneticPr fontId="1"/>
  </si>
  <si>
    <t>問30N</t>
    <phoneticPr fontId="1"/>
  </si>
  <si>
    <t>問30．金融資産の総額は、およそどれくらいになりますか。配偶者あるいはパートナーと一緒に暮らしている方は、お二人の状況についてお答えください。</t>
    <phoneticPr fontId="1"/>
  </si>
  <si>
    <t>問31N</t>
    <phoneticPr fontId="1"/>
  </si>
  <si>
    <t>問31．今後の生活のために、金融資産はどのくらい必要だと思いますか。配偶者あるいはパートナーと一緒に暮らしている方は、お二人の状況についてお答えください。</t>
    <phoneticPr fontId="1"/>
  </si>
  <si>
    <t>問32</t>
    <phoneticPr fontId="1"/>
  </si>
  <si>
    <t>問32．あなたは、公的年金・保険のほかに、老後の備えとして私的な年金・保険に加入していますか。掛け捨てのものも含めて、次の中からあてはまるものを全てお答えください。</t>
    <phoneticPr fontId="1"/>
  </si>
  <si>
    <t>問33</t>
    <phoneticPr fontId="1"/>
  </si>
  <si>
    <t>問33．現在の貯蓄の額は、あなたがこれから生活をしていく備えとして十分だとお考えですか。次の中から１つ選んでお答えください。</t>
    <phoneticPr fontId="1"/>
  </si>
  <si>
    <t>問34</t>
  </si>
  <si>
    <t>問34.　将来的な財産の使い道について、どのようにお考えですか。次の中からあてはまるものを全てお答えください。</t>
    <phoneticPr fontId="1"/>
  </si>
  <si>
    <t>問35</t>
  </si>
  <si>
    <t>問35.　万一、認知機能の低下など、高齢化に伴って財産（日常生活に要する費用を含む）の適正な管理や活用に不安が生じた場合、あなたはどのようにされますか。次の中からあてはまるものを１つ選んでお答えください。</t>
    <phoneticPr fontId="1"/>
  </si>
  <si>
    <t>問36</t>
  </si>
  <si>
    <t>問36. 今後の生活の中で準備をしているものはありますか。次の中からあてはまるものを全てお答えください。</t>
    <phoneticPr fontId="1"/>
  </si>
  <si>
    <t>問37-1</t>
    <phoneticPr fontId="1"/>
  </si>
  <si>
    <t>問37．今後の経済生活に当たって必要だと考えるサポートについて、次の中からあてはまるものを優先順位の高いものから順番に３つまでお答えください。[1番目]</t>
    <rPh sb="73" eb="75">
      <t>バンメ</t>
    </rPh>
    <phoneticPr fontId="1"/>
  </si>
  <si>
    <t>問37-2</t>
  </si>
  <si>
    <t>問37．今後の経済生活に当たって必要だと考えるサポートについて、次の中からあてはまるものを優先順位の高いものから順番に３つまでお答えください。[2番目]</t>
    <rPh sb="73" eb="75">
      <t>バンメ</t>
    </rPh>
    <phoneticPr fontId="1"/>
  </si>
  <si>
    <t>問37-3</t>
  </si>
  <si>
    <t>問37．今後の経済生活に当たって必要だと考えるサポートについて、次の中からあてはまるものを優先順位の高いものから順番に３つまでお答えください。[3番目]</t>
    <rPh sb="73" eb="75">
      <t>バンメ</t>
    </rPh>
    <phoneticPr fontId="1"/>
  </si>
  <si>
    <t>問37SUM</t>
    <phoneticPr fontId="1"/>
  </si>
  <si>
    <t>問37．今後の経済生活に当たって必要だと考えるサポートについて、次の中からあてはまるものを優先順位の高いものから順番に３つまでお答えください。[1-3番目の合計]</t>
    <rPh sb="75" eb="77">
      <t>バンメ</t>
    </rPh>
    <rPh sb="78" eb="80">
      <t>ゴウケイ</t>
    </rPh>
    <phoneticPr fontId="1"/>
  </si>
  <si>
    <t/>
  </si>
  <si>
    <t xml:space="preserve">ご回答を統計的にまとめるため、はじめに、あなたご自身のことについてお伺いします。                                        </t>
  </si>
  <si>
    <t xml:space="preserve">【全ての方にお伺いします。】                                                                                            </t>
  </si>
  <si>
    <t xml:space="preserve">Ｆ１．性別をお答えください。（○は１つだけ）                                                                            </t>
  </si>
  <si>
    <t>全体計 配偶者あるいはパートナーがいたことがない</t>
  </si>
  <si>
    <t xml:space="preserve"> 　    　 現在、配偶者あるいはパートナーがいる</t>
  </si>
  <si>
    <t xml:space="preserve">  　   　 配偶者あるいはパートナーとは死別している</t>
  </si>
  <si>
    <t>男性 　配偶者あるいはパートナーがいたことがない</t>
  </si>
  <si>
    <t>　 　    現在、配偶者あるいはパートナーがいる</t>
  </si>
  <si>
    <t>　   　  配偶者あるいはパートナーとは死別している</t>
  </si>
  <si>
    <t>女性　 配偶者あるいはパートナーがいたことがない</t>
  </si>
  <si>
    <t>親（配偶者あるいはパートナーの親を含む）</t>
  </si>
  <si>
    <t>子（子の配偶者あるいはパートナーを含む）</t>
  </si>
  <si>
    <t>持家（分譲マンション等の集合住宅）</t>
  </si>
  <si>
    <t>賃貸住宅（民営のアパート、マンション）</t>
  </si>
  <si>
    <t>賃貸住宅（公営・公社・UR等の集合住宅）</t>
  </si>
  <si>
    <t>F６．ネットショッピング等をどの程度利用しているか</t>
  </si>
  <si>
    <t>F７．キャッシュレス決済をどの程度利用しているか</t>
  </si>
  <si>
    <t xml:space="preserve">Ｆ２．満年齢でおいくつですか。                                                                                          </t>
  </si>
  <si>
    <t>中央値</t>
    <phoneticPr fontId="1"/>
  </si>
  <si>
    <t>最頻値</t>
    <phoneticPr fontId="1"/>
  </si>
  <si>
    <t xml:space="preserve">Ｆ３．現在、結婚していますか。事実婚も含めて次の中から１つだけ選んでお答えください。（○は１つだけ）                    </t>
  </si>
  <si>
    <t>配偶者あるいはパートナーがいたことがない</t>
  </si>
  <si>
    <t>配偶者あるいはパートナーとは離別している</t>
  </si>
  <si>
    <t>配偶者あるいはパートナーとは死別している</t>
  </si>
  <si>
    <t xml:space="preserve">Ｆ４．現在、どなたと一緒に暮らしていますか。養子の方も含めて次の中からあてはまるものを全てお答えください。              </t>
  </si>
  <si>
    <t xml:space="preserve">    また、同居者がいる方は、あなたを除く同居者の人数もあわせて、お答えください。（○はいくつでも）                      </t>
  </si>
  <si>
    <t xml:space="preserve">あなたを除く同居者の人数をお答えください。                                                                              </t>
  </si>
  <si>
    <t xml:space="preserve">Ｆ５．あなたのお住まいは、次の中ではどれにあたりますか。（○は１つだけ）                                                </t>
  </si>
  <si>
    <t xml:space="preserve">Ｆ５．持家にお住まいの方は住宅ローンの返済額について、１カ月あたりの金額も合わせてお答えください。                      </t>
  </si>
  <si>
    <t xml:space="preserve">Ｆ５．賃貸住宅にお住まいの方は家賃について、１カ月あたりの金額も合わせてお答えください。                                </t>
  </si>
  <si>
    <t xml:space="preserve">Ｆ６．ネットショッピング等をどの程度利用していますか。次の中から１つだけお答えください。（〇は１つだけ）                </t>
  </si>
  <si>
    <t xml:space="preserve">Ｆ７．次のようなキャッシュレス決済の手段について、どの程度利用していますか。次の（イ）～（二）につい                    </t>
  </si>
  <si>
    <t xml:space="preserve">      て、あてはまるものをそれぞれお答えください。（○は１つずつ）                                                      </t>
  </si>
  <si>
    <t xml:space="preserve">（イ）クレジットカード                                                                                                  </t>
  </si>
  <si>
    <t xml:space="preserve">（ロ）バーコード、ＱＲコード決済                                                                                        </t>
  </si>
  <si>
    <t xml:space="preserve">（ハ）電子マネー                                                                                                        </t>
  </si>
  <si>
    <t xml:space="preserve">（ニ）その他（イ～ハを除く）                                                                                            </t>
  </si>
  <si>
    <t xml:space="preserve">あなたの生きがい、健康状態、社会的活動について、いくつかの質問をお伺いします。                                          </t>
  </si>
  <si>
    <t xml:space="preserve">問１．現在、どの程度生きがい（喜びや楽しみ）を感じていますか。次の中から１つだけ選んでお答えください。                  </t>
  </si>
  <si>
    <t xml:space="preserve">      （○は１つだけ）                                                                                                  </t>
  </si>
  <si>
    <t xml:space="preserve">問２．現在の健康状態はいかがですか。次の中から１つだけ選んでお答えください。（〇は１つだけ）                            </t>
  </si>
  <si>
    <t xml:space="preserve">問３．次の（イ）～（ハ）について、あなたの現在の状態にあてはまるものをそれぞれお答えください。（〇は                    </t>
  </si>
  <si>
    <t xml:space="preserve">      １つずつ）                                                                                                        </t>
  </si>
  <si>
    <t xml:space="preserve">（イ）周りの人から「いつも同じ事を聞く」などの物忘れがあると言われますか                                                </t>
  </si>
  <si>
    <t xml:space="preserve">・周りの人からもの忘れがあると言われるかの質問です。                                                                    </t>
  </si>
  <si>
    <t xml:space="preserve">・もの忘れがあると思っていても、周りの人からの指摘がなければ「いいえ」                                                  </t>
  </si>
  <si>
    <t xml:space="preserve">（ロ）自分で電話番号を調べて、電話をかけることをしていますか                                                            </t>
  </si>
  <si>
    <t xml:space="preserve">・何らかの方法で、自分で電話番号を調べて、電話をかけられるかの質問です。                                                </t>
  </si>
  <si>
    <t xml:space="preserve">・誰かに電話番号を調べてもらったり、聞いたりしている場合は「いいえ」                                                    </t>
  </si>
  <si>
    <t xml:space="preserve">・誰かにダイヤルしてもらって会話するだけの場合は「いいえ」                                                              </t>
  </si>
  <si>
    <t xml:space="preserve">（ハ）今日が何月何日かわからない時がありますか                                                                          </t>
  </si>
  <si>
    <t xml:space="preserve">・今日が何月何日かわからない時があるかの質問です。                                                                      </t>
  </si>
  <si>
    <t xml:space="preserve">・月と日の一方しかわからない場合があるときは「はい」                                                                    </t>
  </si>
  <si>
    <t xml:space="preserve">問４．現在、何らかの社会的な活動を継続的に行っていますか。次の中からあてはまるものを全てお答えくださ                    </t>
  </si>
  <si>
    <t xml:space="preserve">      い。（○はいくつでも）                                                                                            </t>
  </si>
  <si>
    <t>地域社会活動（町内会、地域行事など）</t>
  </si>
  <si>
    <t xml:space="preserve">【問４で「１．就労・就業」以外で社会的な活動を継続的に行っている方にお伺いします。】                                    </t>
  </si>
  <si>
    <t xml:space="preserve">問５．就労・就業以外で継続的に行っている地域社会活動について、何年前から始めましたか。複数の活動をし                    </t>
  </si>
  <si>
    <t xml:space="preserve">      ている場合は、活動期間が最も長いものについてお答えください。                                                      </t>
  </si>
  <si>
    <t xml:space="preserve">問６．次の学習・自己啓発・訓練のうち、この１年間で、仕事・学業として行うものを除き、知識・教養を高め                    </t>
  </si>
  <si>
    <t xml:space="preserve">      るため、または仕事に役立てる（技術・資格取得を含む）ことなどを目的として行ったものを、次の中か                    </t>
  </si>
  <si>
    <t xml:space="preserve">      ら全てお答えください。（○はいくつでも）                                                                          </t>
  </si>
  <si>
    <t>家政・家事（料理・裁縫・家庭経営など）</t>
  </si>
  <si>
    <t>人文・社会・自然科学（歴史・経済・数学・生物など）</t>
  </si>
  <si>
    <t xml:space="preserve">あなたのお仕事について、いくつかの質問をお伺いします。                                                                  </t>
  </si>
  <si>
    <t xml:space="preserve">問７．現在、収入を伴う仕事をしていますか。次の中から１つだけ選んでお答えください。（〇は１つだけ）                      </t>
  </si>
  <si>
    <t>現在、定期的に収入を伴う仕事をしている</t>
  </si>
  <si>
    <t>現在、不定期ではあるが、収入を伴う仕事をしている</t>
  </si>
  <si>
    <t>現在、収入を伴う仕事はしていないが、今後したいと考えている</t>
  </si>
  <si>
    <t>現在、収入を伴う仕事はしておらず、今後もするつもりはない</t>
  </si>
  <si>
    <t xml:space="preserve">【問７で「１または２（現在、収入を伴う仕事をしている）」と答えた方にお伺いします。】                                    </t>
  </si>
  <si>
    <t xml:space="preserve">問８．現在の収入を伴う仕事について、次の中から１つだけ選んでお答えください。複数の仕事をしている場合                    </t>
  </si>
  <si>
    <t xml:space="preserve">      は、収入の最も多いものをお答えください。（○は１つだけ）                                                          </t>
  </si>
  <si>
    <t>自営業主・個人事業主・フリーランス（家族従業者を含む）</t>
  </si>
  <si>
    <t xml:space="preserve">問９．現在の収入を伴う仕事を始めた時期について、次の中から１つだけ選んでお答えください。（○は１つだ                    </t>
  </si>
  <si>
    <t xml:space="preserve">      け）                                                                                                              </t>
  </si>
  <si>
    <t>４０代以前からの仕事を継続している</t>
  </si>
  <si>
    <t xml:space="preserve">【問７で「１　現在、定期的に収入を伴う仕事をしている」と答えた方にお伺いします。】                                      </t>
  </si>
  <si>
    <t xml:space="preserve">問１０．現在の収入を伴う仕事について、この１か月間における１週間あたりの平均的な就業日数及び就業時間                    </t>
  </si>
  <si>
    <t xml:space="preserve">        （実労働時間）をお答えください。                                                                                </t>
  </si>
  <si>
    <t xml:space="preserve">１週間の就業日数                                                                                                        </t>
  </si>
  <si>
    <t xml:space="preserve">１週間の就業時間                                                                                                        </t>
  </si>
  <si>
    <t xml:space="preserve">問１１．現在の収入を伴う仕事について、満足していますか。次の中から１つだけ選んでお答えください。（○                    </t>
  </si>
  <si>
    <t xml:space="preserve">        は１つだけ）                                                                                                    </t>
  </si>
  <si>
    <t xml:space="preserve">問１２．現在、収入を伴う仕事をしている主な理由を次の中から１つだけ選んでお答えください。（○は１つだけ）                </t>
  </si>
  <si>
    <t>仕事を通じて友人や仲間を得ることができるから</t>
  </si>
  <si>
    <t>働くのは体によいから、老化を防ぐから</t>
  </si>
  <si>
    <t xml:space="preserve">問１３．現在の仕事を決めた理由を、次の中から３つまで選んでください。（○は３つまで）                                    </t>
  </si>
  <si>
    <t>柔軟な働き方ができる（テレワーク・時短勤務・フレックスタイム制等）</t>
  </si>
  <si>
    <t>職場の環境や設備が高齢者に配慮されている</t>
  </si>
  <si>
    <t>仕事内容について体力的な負担が少ない</t>
  </si>
  <si>
    <t>職場でうまく人間関係を築くことができる</t>
  </si>
  <si>
    <t>自分と同じ世代の人が多く働いている</t>
  </si>
  <si>
    <t xml:space="preserve">【問７で「３または４（現在、収入を伴う仕事をしていない）」と答えた方にお伺いします】                                    </t>
  </si>
  <si>
    <t xml:space="preserve">問１４．現在、収入を伴う仕事をしていない理由について、次の中からあてはまるものを全てお答えください。                    </t>
  </si>
  <si>
    <t xml:space="preserve">        （○はいくつでも）                                                                                              </t>
  </si>
  <si>
    <t>賃金面の条件に合うところがないから</t>
  </si>
  <si>
    <t>年齢制限で働くところが見つからないから</t>
  </si>
  <si>
    <t>仕事の種類（職種）で合うところが見つからないから</t>
  </si>
  <si>
    <t>勤務場所・時間など条件が合うところが見つからないから</t>
  </si>
  <si>
    <t>やりがいがある仕事が見つからないから</t>
  </si>
  <si>
    <t>仕事以外の趣味や社会活動に時間を費やしたいから</t>
  </si>
  <si>
    <t>仕事によって収入を得る必要がないから</t>
  </si>
  <si>
    <t xml:space="preserve">問１５．あなたが５０代のころの働く様子についてお伺いします。次の中からあてはまるものを全てお選びくだ                    </t>
  </si>
  <si>
    <t xml:space="preserve">        さい。（○はいくつでも）                                                                                        </t>
  </si>
  <si>
    <t>働きぶりは、会社や同僚から高く評価されていた</t>
  </si>
  <si>
    <t>リタイア後のキャリアに関する情報収集をしていた</t>
  </si>
  <si>
    <t>地域活動や社外の活動に積極的に参加していた</t>
  </si>
  <si>
    <t>リタイア後のことは全く考えていなかった</t>
  </si>
  <si>
    <t>知り合いはほぼ仕事関連の人たちだった</t>
  </si>
  <si>
    <t>精力的に仕事をしていない自分は想像できなかった</t>
  </si>
  <si>
    <t>経験を積んだ仕事で力を発揮していた</t>
  </si>
  <si>
    <t xml:space="preserve">問１６．何歳ごろまで収入を伴う仕事をしたいですか。又は、何歳ごろまで収入を伴う仕事をしたかったですか。                  </t>
  </si>
  <si>
    <t xml:space="preserve">        次の中から１つだけ選んでお答えください。（○は１つだけ）                                                        </t>
  </si>
  <si>
    <t xml:space="preserve">あなたの経済的な暮らし向きについて、いくつかの質問をお伺いします。                                                      </t>
  </si>
  <si>
    <t xml:space="preserve">問１７．あなたは、ご自分の現在の経済的な暮らし向きについてどのようにお考えですか。次の中から１つ選ん                    </t>
  </si>
  <si>
    <t xml:space="preserve">        でお答えください。配偶者あるいはパートナーと一緒に暮らしている方は、お二人の状況についてお答                    </t>
  </si>
  <si>
    <t xml:space="preserve">        えください。（○は１つだけ）                                                                                    </t>
  </si>
  <si>
    <t>家計にゆとりがあり、まったく心配なく暮らしている</t>
  </si>
  <si>
    <t>家計にあまりゆとりはないが、それほど心配なく暮らしている</t>
  </si>
  <si>
    <t>家計にゆとりがなく、多少心配である</t>
  </si>
  <si>
    <t xml:space="preserve">問１８．あなたの現在の収入について、次の中からあてはまるものを全てお答えください。配偶者あるいは                        </t>
  </si>
  <si>
    <t xml:space="preserve">        パートナーと一緒に暮らしている方は、お二人の状況についてお答えください。（〇はいくつでも）                      </t>
  </si>
  <si>
    <t>財産からの収入（利子、配当金、家賃、地代等）</t>
  </si>
  <si>
    <t xml:space="preserve">        になりますか（ボーナスも含みます）。１か月当たりの収入額又は１年間の収入額でお答えください。                    </t>
  </si>
  <si>
    <t xml:space="preserve">        配偶者あるいはパートナーと一緒に暮らしている方は、お二人の状況についてお答えください                            </t>
  </si>
  <si>
    <t>５万円未満（年額では60万円未満）</t>
  </si>
  <si>
    <t>５万円～10万円未満（年額では60万円～120万円未満）</t>
  </si>
  <si>
    <t>10万円～15万円未満（年額では120万円～180万円未満）</t>
  </si>
  <si>
    <t>15万円～20万円未満（年額では180万円～240万円未満）</t>
  </si>
  <si>
    <t>20万円～25万円未満（年額では240万円～300万円未満）</t>
  </si>
  <si>
    <t>25万円～30万円未満（年額では300万円～360万円未満）</t>
  </si>
  <si>
    <t>30万円～40万円未満（年額では360万円～480万円未満）</t>
  </si>
  <si>
    <t>40万円～60万円未満（年額では480万円～720万円未満）</t>
  </si>
  <si>
    <t>60万円～80万円未満（年額では720万円～960万円未満）</t>
  </si>
  <si>
    <t>80万円以上（年額では960万円以上）</t>
  </si>
  <si>
    <t xml:space="preserve">問２０．現在の生活費を全て合計すると、１か月当たりおよそいくらくらいになりますか。配偶者あるい                          </t>
  </si>
  <si>
    <t xml:space="preserve">        はパートナーと一緒に暮らしている方は、お二人の状況についてお答えください。                                      </t>
  </si>
  <si>
    <t xml:space="preserve">現在の１か月当たりの生活費はおよそ                                                                                      </t>
  </si>
  <si>
    <t xml:space="preserve">問２１．無理なく生活するために必要な１か月あたりの生活費はいくらくらいだと考えていますか。配偶                          </t>
  </si>
  <si>
    <t xml:space="preserve">        者あるいはパートナーと一緒に暮らしている方は、お二人分の金額をお答えください。                                  </t>
  </si>
  <si>
    <t xml:space="preserve">１か月当たりに必要な生活費はおよそ                                                                                      </t>
  </si>
  <si>
    <t xml:space="preserve">問２２．あなたは、同居、別居にかかわらず、お子さんやお孫さん（それぞれの配偶者あるいはパートナーを含                    </t>
  </si>
  <si>
    <t xml:space="preserve">        む）の生活費を負担していますか。次の中から１つ選んでお答えください。配偶者あるいはパートナー                    </t>
  </si>
  <si>
    <t xml:space="preserve">        と暮らしている場合には、配偶者またはパートナーが負担している場合も含みます。（○は１つだけ）                    </t>
  </si>
  <si>
    <t>子や孫の生活費をほとんど負担している</t>
  </si>
  <si>
    <t>子や孫の生活費の一部を負担している</t>
  </si>
  <si>
    <t xml:space="preserve">問２３．日常生活の支出の中で、収入より支出が多くなり、これまでの預貯金を取り崩してまかなうことがあり                    </t>
  </si>
  <si>
    <t xml:space="preserve">        ますか。次の中から１つ選んでお答えください。（○は１つだけ）                                                    </t>
  </si>
  <si>
    <t xml:space="preserve">問２４．この１年間の取り崩しは、平均して１か月にどのくらいでしょうか。                                                  </t>
  </si>
  <si>
    <t xml:space="preserve">平均して１か月に                                                                                                        </t>
  </si>
  <si>
    <t xml:space="preserve">問２５．現在より収入を増やす必要がある場合、これからどのような方法をとりますか。次の中からあてはまる                    </t>
  </si>
  <si>
    <t xml:space="preserve">        ものを全てお答えください。（○はいくつでも）                                                                    </t>
  </si>
  <si>
    <t>資産の運用・売却により必要な収入を得る</t>
  </si>
  <si>
    <t>家族、親族から援助をしてもらう　（２を除く）</t>
  </si>
  <si>
    <t xml:space="preserve">問２６．あなたは、お金に困った際に相談できる相手はいますか。次の中からあてはまるものを全てお答えくだ                    </t>
  </si>
  <si>
    <t xml:space="preserve">        さい。（〇はいくつでも）                                                                                        </t>
  </si>
  <si>
    <t>自治体や福祉関係機関等（地域包括支援センター、社会福祉協議会、民生委員、ケアマネジャー等）</t>
  </si>
  <si>
    <t>お金に困った際に誰かに相談はしない</t>
  </si>
  <si>
    <t xml:space="preserve">問２７．今後のお金の使い方についてお伺いします。（１）（２）について、それぞれあてはまるものを全てお                    </t>
  </si>
  <si>
    <t xml:space="preserve">        答えください。（〇はいくつでも）                                                                                </t>
  </si>
  <si>
    <t xml:space="preserve">（１）今後、優先的にお金を使いたいと考えているもの                                                                      </t>
  </si>
  <si>
    <t>住宅の新築・増改築・修繕・住み替え等の費用</t>
  </si>
  <si>
    <t>通信・放送受信（携帯電話、インターネット等を含む）の費用</t>
  </si>
  <si>
    <t>自分や配偶者あるいはパートナーの医療・介護の費用</t>
  </si>
  <si>
    <t>健康維持・増進のための費用（健康食品、サプリメント、ジム等）</t>
  </si>
  <si>
    <t>親のための支出（医療・介護の費用等）</t>
  </si>
  <si>
    <t>子や孫のための支出（学費、こづかい等）</t>
  </si>
  <si>
    <t>スキルアップ・自己啓発のための費用</t>
  </si>
  <si>
    <t>寄付やボランティア活動にかかる諸経費</t>
  </si>
  <si>
    <t xml:space="preserve">（２）今後、節約したいと考えているもの                                                                                  </t>
  </si>
  <si>
    <t xml:space="preserve">問２８．今後の生活において、経済的な面で不安に思うことはありますか。次の中からあてはまるものを全てお                    </t>
  </si>
  <si>
    <t>ローンの返済や、家賃の支払いができなくなること</t>
  </si>
  <si>
    <t>自分や家族の医療・介護の費用がかかりすぎること</t>
  </si>
  <si>
    <t>自力で生活できなくなり、転居や有料老人ホームへの入居費用がかかること</t>
  </si>
  <si>
    <t>認知機能の低下等により、財産の適正な管理ができなくなること</t>
  </si>
  <si>
    <t>自分が亡くなった後の相続などを含む財産の管理</t>
  </si>
  <si>
    <t xml:space="preserve">あなたの貯蓄、老後の備え等について、いくつかの質問をお伺いします。                                                      </t>
  </si>
  <si>
    <t xml:space="preserve">問２９．老後の備えとして、今後どのようなことに取り組む必要があるか、次の中からあてはまるものを３つま                    </t>
  </si>
  <si>
    <t xml:space="preserve">        でお答えください。（〇は３つまで）                                                                              </t>
  </si>
  <si>
    <t>健康に関する備え（健康の維持・増進、介護予防、保険、病気やけがの治療等）</t>
  </si>
  <si>
    <t>防災・防犯に関する備え（住宅の防災対策、防災用品の備蓄、防犯システムの利用等）</t>
  </si>
  <si>
    <t>住まいに関する備え（住宅の確保やリフォーム、修繕等）（３を除く）</t>
  </si>
  <si>
    <t>地域・職場等で人とのつながりを持つこと</t>
  </si>
  <si>
    <t>財産管理に関する備え（認知機能の低下等に伴う、財産管理の相談（金銭管理サービスの利用等））</t>
  </si>
  <si>
    <t>終活関係の準備（自身の葬儀やお墓の準備、財産等の整理・相続の準備）</t>
  </si>
  <si>
    <t xml:space="preserve">問３０．金融資産(※)の総額は、およそどれくらいになりますか。配偶者あるいはパートナーと一緒に暮らし                      </t>
  </si>
  <si>
    <t xml:space="preserve">        ている方は、お二人の状況についてお答えください。※株式や投資信託、預貯金なども含みます                          </t>
  </si>
  <si>
    <t xml:space="preserve">問３１．今後の生活のために、金融資産(※)はどのくらい必要だと思いますか。配偶者あるいはパートナーと一緒に                </t>
  </si>
  <si>
    <t xml:space="preserve">        暮らしている方は、お二人の状況についてお答えください。※株式や投資信託、預貯金なども含みます                    </t>
  </si>
  <si>
    <t xml:space="preserve">問３２．あなたは、公的年金・保険のほかに、老後の備えとして私的な年金・保険に加入していますか。掛け捨                    </t>
  </si>
  <si>
    <t xml:space="preserve">        てのものも含めて、次の中からあてはまるものを全てお答えください。（〇はいくつでも）                              </t>
  </si>
  <si>
    <t xml:space="preserve">問３３．現在の貯蓄の額は、あなたがこれから生活をしていく備えとして十分だとお考えですか。次の中から１                    </t>
  </si>
  <si>
    <t xml:space="preserve">        つ選んでお答えください。（○は１つだけ）                                                                        </t>
  </si>
  <si>
    <t xml:space="preserve">問３４．将来的な財産の使い道について、どのようにお考えですか。次の中からあてはまるものを全てお答えく                    </t>
  </si>
  <si>
    <t xml:space="preserve">        ださい。（〇はいくつでも）                                                                                      </t>
  </si>
  <si>
    <t>困っている人や社会・公共の役に立つように寄付等をしたい</t>
  </si>
  <si>
    <t>財産の使い道については考えていない</t>
  </si>
  <si>
    <t xml:space="preserve">問３５．万一、認知機能の低下など、高齢化に伴って財産（日常生活に要する費用を含む）の適正な管理や活用                    </t>
  </si>
  <si>
    <t xml:space="preserve">        に不安が生じた場合、あなたはどのようにされますか。次の中からあてはまるものを１つ選んでお答え                    </t>
  </si>
  <si>
    <t xml:space="preserve">        ください。（〇は１つだけ）                                                                                      </t>
  </si>
  <si>
    <t>自分の財産なのであくまで自分で管理する</t>
  </si>
  <si>
    <t>配偶者あるいはパートナーに財産管理を委ねる</t>
  </si>
  <si>
    <t>社会福祉協議会やその他の民間事業者等による金銭管理サービスを利用する</t>
  </si>
  <si>
    <t>成年後見人・弁護士など信頼できる第三者に財産管理を委ねる</t>
  </si>
  <si>
    <t xml:space="preserve">問３６．終活に関する事項について、準備をしているものはありますか。次の中からあてはまるものを全てお答                    </t>
  </si>
  <si>
    <t xml:space="preserve">        えください。（〇はいくつでも）                                                                                  </t>
  </si>
  <si>
    <t>身の回りの所有物の整理（３を除く）</t>
  </si>
  <si>
    <t>身近な人へのメッセージやエンディングノート（自身の死後の希望や意思を遺族等に伝える文書）の作成</t>
  </si>
  <si>
    <t>リビングウィル（終末期医療の指示・介護の希望・代理人の指定等）の作成</t>
  </si>
  <si>
    <t xml:space="preserve">問３７．今後の経済生活に当たって必要だと考えるサポートについて、次の中からあてはまるものを優先順位の                    </t>
  </si>
  <si>
    <t xml:space="preserve">        高いものから順番に３つまでお答えください。（○は３つまで）                                                      </t>
  </si>
  <si>
    <t xml:space="preserve">［１番目］                                                                                                              </t>
  </si>
  <si>
    <t>医療費・健康関連の支援（医療費の補助、健康診断や検診の無料化など）</t>
  </si>
  <si>
    <t>住宅関連の支援（高齢者向け公営住宅の提供、バリアフリー住宅改修、住み替えの支援など）</t>
  </si>
  <si>
    <t>公共交通・移動の支援（公共交通機関の割引、シニア向け移動サービスなど）</t>
  </si>
  <si>
    <t>就労支援（シニア向けの再就職支援など）</t>
  </si>
  <si>
    <t>教育・学習の支援（生涯学習講座など）</t>
  </si>
  <si>
    <t>地域活動に参加するための支援（情報提供・紹介・相談など）</t>
  </si>
  <si>
    <t>金融・資産管理の支援（家計管理のアドバイス、年金や資産運用の相談など）</t>
  </si>
  <si>
    <t>デジタル関連の支援（インターネット接続費用の補助、デジタル機器の操作指導など）</t>
  </si>
  <si>
    <t>相続に関するサポート（法律相談サービスの利用、遺言書作成支援、相続手続きのアドバイスなど）</t>
  </si>
  <si>
    <t xml:space="preserve">［２番目］                                                                                                              </t>
  </si>
  <si>
    <t xml:space="preserve">［３番目］                                                                                                              </t>
  </si>
  <si>
    <t xml:space="preserve">［１～３番目の回答合計］                                                                                                </t>
  </si>
  <si>
    <t>(%)</t>
  </si>
  <si>
    <t>平均</t>
    <phoneticPr fontId="1"/>
  </si>
  <si>
    <t>68,69</t>
    <phoneticPr fontId="6"/>
  </si>
  <si>
    <t>61,63</t>
    <phoneticPr fontId="6"/>
  </si>
  <si>
    <t>77,82</t>
    <phoneticPr fontId="6"/>
  </si>
  <si>
    <t>75,76,77</t>
    <phoneticPr fontId="6"/>
  </si>
  <si>
    <t>70,71</t>
    <phoneticPr fontId="6"/>
  </si>
  <si>
    <t>63,75</t>
    <phoneticPr fontId="6"/>
  </si>
  <si>
    <t>69,75</t>
    <phoneticPr fontId="6"/>
  </si>
  <si>
    <t>71,72</t>
    <phoneticPr fontId="6"/>
  </si>
  <si>
    <t>72,75</t>
    <phoneticPr fontId="6"/>
  </si>
  <si>
    <t>63,64</t>
    <phoneticPr fontId="6"/>
  </si>
  <si>
    <t>68,70</t>
    <phoneticPr fontId="6"/>
  </si>
  <si>
    <t>72,88</t>
    <phoneticPr fontId="6"/>
  </si>
  <si>
    <t>62,72</t>
    <phoneticPr fontId="6"/>
  </si>
  <si>
    <t>76,77,82</t>
    <phoneticPr fontId="6"/>
  </si>
  <si>
    <t>63,78</t>
    <phoneticPr fontId="6"/>
  </si>
  <si>
    <t>69,76,80</t>
    <phoneticPr fontId="6"/>
  </si>
  <si>
    <t>71,72,77</t>
    <phoneticPr fontId="6"/>
  </si>
  <si>
    <t>60,62,64,66,67</t>
    <phoneticPr fontId="6"/>
  </si>
  <si>
    <t>63,69,78</t>
    <phoneticPr fontId="6"/>
  </si>
  <si>
    <t>63,65,69</t>
    <phoneticPr fontId="6"/>
  </si>
  <si>
    <t>74,78</t>
    <phoneticPr fontId="6"/>
  </si>
  <si>
    <t>64,66</t>
    <phoneticPr fontId="6"/>
  </si>
  <si>
    <t>62,63</t>
    <phoneticPr fontId="6"/>
  </si>
  <si>
    <t>60,64</t>
    <phoneticPr fontId="6"/>
  </si>
  <si>
    <t>63,71,72</t>
    <phoneticPr fontId="6"/>
  </si>
  <si>
    <t>76,77,82</t>
  </si>
  <si>
    <t>63,78</t>
  </si>
  <si>
    <t>69,76,80</t>
  </si>
  <si>
    <t>71,72,77</t>
  </si>
  <si>
    <t>61,63</t>
  </si>
  <si>
    <t>60,62,64,66,67</t>
  </si>
  <si>
    <t>63,69,78</t>
  </si>
  <si>
    <t>63,65,69</t>
  </si>
  <si>
    <t>74,78</t>
  </si>
  <si>
    <t>64,66</t>
  </si>
  <si>
    <t>62,63</t>
  </si>
  <si>
    <t>60,64</t>
  </si>
  <si>
    <t>63,71,72</t>
  </si>
  <si>
    <t xml:space="preserve">    　 　 配偶者あるいはパートナーとは離別している</t>
  </si>
  <si>
    <t>　   　  配偶者あるいはパートナーとは離別している</t>
  </si>
  <si>
    <t>高齢社会対策総合調査（高齢者の経済生活に関する調査）_クロス(基本軸)</t>
    <phoneticPr fontId="1"/>
  </si>
  <si>
    <t>基本軸</t>
    <phoneticPr fontId="1"/>
  </si>
  <si>
    <t>現在、配偶者あるいはパートナーがいる</t>
  </si>
  <si>
    <t xml:space="preserve">問１９．あなたの現在の仕事・年金による収入を全て合計すると、税込みで１か月当たりおよそいくらくらい。                    </t>
  </si>
  <si>
    <t>n</t>
    <phoneticPr fontId="1"/>
  </si>
  <si>
    <t>男</t>
    <phoneticPr fontId="1"/>
  </si>
  <si>
    <t>女</t>
    <phoneticPr fontId="1"/>
  </si>
  <si>
    <t>その他</t>
    <phoneticPr fontId="1"/>
  </si>
  <si>
    <t>全体</t>
    <phoneticPr fontId="1"/>
  </si>
  <si>
    <t>Ｆ１．性別</t>
    <phoneticPr fontId="1"/>
  </si>
  <si>
    <t>男性</t>
    <phoneticPr fontId="1"/>
  </si>
  <si>
    <t>女性</t>
    <phoneticPr fontId="1"/>
  </si>
  <si>
    <t>Ｆ１．性×Ｆ２．年齢別</t>
    <phoneticPr fontId="1"/>
  </si>
  <si>
    <t>全体計　60～64歳</t>
    <phoneticPr fontId="1"/>
  </si>
  <si>
    <t xml:space="preserve">           65～69歳</t>
    <phoneticPr fontId="1"/>
  </si>
  <si>
    <t xml:space="preserve">           70～74歳</t>
    <phoneticPr fontId="1"/>
  </si>
  <si>
    <t xml:space="preserve">           75～79歳</t>
    <phoneticPr fontId="1"/>
  </si>
  <si>
    <t xml:space="preserve">           80～84歳</t>
    <phoneticPr fontId="1"/>
  </si>
  <si>
    <t xml:space="preserve">           85～89歳</t>
    <phoneticPr fontId="1"/>
  </si>
  <si>
    <t xml:space="preserve">           90～94歳</t>
    <phoneticPr fontId="1"/>
  </si>
  <si>
    <t xml:space="preserve">           95歳以上</t>
    <phoneticPr fontId="1"/>
  </si>
  <si>
    <t xml:space="preserve">           65～74歳（再掲）</t>
    <phoneticPr fontId="1"/>
  </si>
  <si>
    <t xml:space="preserve">           75～84歳（再掲）</t>
    <phoneticPr fontId="1"/>
  </si>
  <si>
    <t xml:space="preserve">           65歳以上（再掲）</t>
    <phoneticPr fontId="1"/>
  </si>
  <si>
    <t xml:space="preserve">           75歳以上（再掲）</t>
    <phoneticPr fontId="1"/>
  </si>
  <si>
    <t xml:space="preserve">           85歳以上（再掲）</t>
    <phoneticPr fontId="1"/>
  </si>
  <si>
    <t>男性　　 60～64歳</t>
    <phoneticPr fontId="1"/>
  </si>
  <si>
    <t>女性　　 60～64歳</t>
    <phoneticPr fontId="1"/>
  </si>
  <si>
    <t>Ｆ１．性×Ｆ３．現在の結婚状況</t>
    <phoneticPr fontId="1"/>
  </si>
  <si>
    <t xml:space="preserve">          不明・無回答</t>
    <phoneticPr fontId="1"/>
  </si>
  <si>
    <t xml:space="preserve">         不明・無回答</t>
    <phoneticPr fontId="1"/>
  </si>
  <si>
    <t>Ｆ４．同居者</t>
    <phoneticPr fontId="1"/>
  </si>
  <si>
    <t>同居者はいない（ひとり暮らし）</t>
    <phoneticPr fontId="1"/>
  </si>
  <si>
    <t>配偶者あるいはパートナー</t>
    <phoneticPr fontId="1"/>
  </si>
  <si>
    <t>その他（親族以外も含む）</t>
    <phoneticPr fontId="1"/>
  </si>
  <si>
    <t>不明・無回答</t>
    <phoneticPr fontId="1"/>
  </si>
  <si>
    <t>あなたを除く同居者の人数</t>
    <phoneticPr fontId="1"/>
  </si>
  <si>
    <t>０人（ひとり暮らし）</t>
    <phoneticPr fontId="1"/>
  </si>
  <si>
    <t>１人</t>
    <phoneticPr fontId="1"/>
  </si>
  <si>
    <t>２人</t>
    <phoneticPr fontId="1"/>
  </si>
  <si>
    <t>３人</t>
    <phoneticPr fontId="1"/>
  </si>
  <si>
    <t>４人</t>
    <phoneticPr fontId="1"/>
  </si>
  <si>
    <t>５人</t>
    <phoneticPr fontId="1"/>
  </si>
  <si>
    <t>６人</t>
    <phoneticPr fontId="1"/>
  </si>
  <si>
    <t>７人</t>
    <phoneticPr fontId="1"/>
  </si>
  <si>
    <t>８人</t>
    <phoneticPr fontId="1"/>
  </si>
  <si>
    <t>９人以上</t>
    <phoneticPr fontId="1"/>
  </si>
  <si>
    <t>Ｆ５．現在の住まい</t>
    <phoneticPr fontId="1"/>
  </si>
  <si>
    <t>持家（一戸建て）</t>
    <phoneticPr fontId="1"/>
  </si>
  <si>
    <t>賃貸住宅（一戸建て）</t>
    <phoneticPr fontId="1"/>
  </si>
  <si>
    <t>１カ月あたりの住宅ローン</t>
    <phoneticPr fontId="1"/>
  </si>
  <si>
    <t>０万円</t>
    <phoneticPr fontId="1"/>
  </si>
  <si>
    <t>１～５万円未満</t>
    <phoneticPr fontId="1"/>
  </si>
  <si>
    <t>５～10万円未満</t>
    <phoneticPr fontId="1"/>
  </si>
  <si>
    <t>10～15万円未満</t>
    <phoneticPr fontId="1"/>
  </si>
  <si>
    <t>15～20万円未満</t>
    <phoneticPr fontId="1"/>
  </si>
  <si>
    <t>20万円以上</t>
    <phoneticPr fontId="1"/>
  </si>
  <si>
    <t>１カ月あたりの家賃</t>
    <phoneticPr fontId="1"/>
  </si>
  <si>
    <t>週に１回以上</t>
    <phoneticPr fontId="1"/>
  </si>
  <si>
    <t>月に１回以上</t>
    <phoneticPr fontId="1"/>
  </si>
  <si>
    <t>年に数回</t>
    <phoneticPr fontId="1"/>
  </si>
  <si>
    <t>ほとんど利用していない</t>
    <phoneticPr fontId="1"/>
  </si>
  <si>
    <t>全く利用していない</t>
    <phoneticPr fontId="1"/>
  </si>
  <si>
    <t>（イ）クレジットカード</t>
    <phoneticPr fontId="1"/>
  </si>
  <si>
    <t>よく使う</t>
    <phoneticPr fontId="1"/>
  </si>
  <si>
    <t>たまに使う</t>
    <phoneticPr fontId="1"/>
  </si>
  <si>
    <t>ほとんど使わない</t>
    <phoneticPr fontId="1"/>
  </si>
  <si>
    <t>使わない</t>
    <phoneticPr fontId="1"/>
  </si>
  <si>
    <t>（ロ）バーコード、ＱＲコード決済</t>
    <phoneticPr fontId="1"/>
  </si>
  <si>
    <t>（ハ）電子マネー</t>
    <phoneticPr fontId="1"/>
  </si>
  <si>
    <t>（ニ）その他（イ～ハを除く）</t>
    <phoneticPr fontId="1"/>
  </si>
  <si>
    <t>※都市規模</t>
    <phoneticPr fontId="1"/>
  </si>
  <si>
    <t>大都市（東京23区・政令指定都市）</t>
    <phoneticPr fontId="1"/>
  </si>
  <si>
    <t>中都市（人口10万以上の市）</t>
    <phoneticPr fontId="1"/>
  </si>
  <si>
    <t>小都市（人口10万未満の市）</t>
    <phoneticPr fontId="1"/>
  </si>
  <si>
    <t>町村</t>
    <phoneticPr fontId="1"/>
  </si>
  <si>
    <t>※地域（６区分）</t>
    <phoneticPr fontId="1"/>
  </si>
  <si>
    <t>北海道・東北</t>
    <phoneticPr fontId="1"/>
  </si>
  <si>
    <t>関東</t>
    <phoneticPr fontId="1"/>
  </si>
  <si>
    <t>中部（北陸・東山・東海）</t>
    <phoneticPr fontId="1"/>
  </si>
  <si>
    <t>近畿</t>
    <phoneticPr fontId="1"/>
  </si>
  <si>
    <t>中国・四国</t>
    <phoneticPr fontId="1"/>
  </si>
  <si>
    <t>九州</t>
    <phoneticPr fontId="1"/>
  </si>
  <si>
    <t>60～64歳</t>
    <phoneticPr fontId="1"/>
  </si>
  <si>
    <t>65～69歳</t>
    <phoneticPr fontId="1"/>
  </si>
  <si>
    <t>70～74歳</t>
    <phoneticPr fontId="1"/>
  </si>
  <si>
    <t>75～79歳</t>
    <phoneticPr fontId="1"/>
  </si>
  <si>
    <t>80～84歳</t>
    <phoneticPr fontId="1"/>
  </si>
  <si>
    <t>85～89歳</t>
    <phoneticPr fontId="1"/>
  </si>
  <si>
    <t>90～94歳</t>
    <phoneticPr fontId="1"/>
  </si>
  <si>
    <t>95歳以上</t>
    <phoneticPr fontId="1"/>
  </si>
  <si>
    <t>65～74歳（再掲）</t>
    <phoneticPr fontId="1"/>
  </si>
  <si>
    <t>75～84歳（再掲）</t>
    <phoneticPr fontId="1"/>
  </si>
  <si>
    <t>65歳以上（再掲）</t>
    <phoneticPr fontId="1"/>
  </si>
  <si>
    <t>75歳以上（再掲）</t>
    <phoneticPr fontId="1"/>
  </si>
  <si>
    <t>85歳以上（再掲）</t>
    <phoneticPr fontId="1"/>
  </si>
  <si>
    <t>平均値</t>
    <phoneticPr fontId="1"/>
  </si>
  <si>
    <t>中央値</t>
    <phoneticPr fontId="1"/>
  </si>
  <si>
    <t>平均</t>
    <phoneticPr fontId="1"/>
  </si>
  <si>
    <t>持家　　（再掲）</t>
    <phoneticPr fontId="1"/>
  </si>
  <si>
    <t>賃貸住宅（再掲）</t>
    <phoneticPr fontId="1"/>
  </si>
  <si>
    <t>利用している　　（再掲）</t>
    <phoneticPr fontId="1"/>
  </si>
  <si>
    <t>利用していない　（再掲）</t>
    <phoneticPr fontId="1"/>
  </si>
  <si>
    <t>使う　　（再掲）</t>
    <phoneticPr fontId="1"/>
  </si>
  <si>
    <t>使わない（再掲）</t>
    <phoneticPr fontId="1"/>
  </si>
  <si>
    <t>n</t>
    <phoneticPr fontId="1"/>
  </si>
  <si>
    <t>十分感じている</t>
    <phoneticPr fontId="1"/>
  </si>
  <si>
    <t>多少感じている</t>
    <phoneticPr fontId="1"/>
  </si>
  <si>
    <t>あまり感じていない</t>
    <phoneticPr fontId="1"/>
  </si>
  <si>
    <t>全く感じていない</t>
    <phoneticPr fontId="1"/>
  </si>
  <si>
    <t>不明・無回答</t>
    <phoneticPr fontId="1"/>
  </si>
  <si>
    <t>感じている　　（再掲）</t>
    <phoneticPr fontId="1"/>
  </si>
  <si>
    <t>感じていない　（再掲）</t>
    <phoneticPr fontId="1"/>
  </si>
  <si>
    <t>全体</t>
    <phoneticPr fontId="1"/>
  </si>
  <si>
    <t>Ｆ１．性別</t>
    <phoneticPr fontId="1"/>
  </si>
  <si>
    <t>男性</t>
    <phoneticPr fontId="1"/>
  </si>
  <si>
    <t>女性</t>
    <phoneticPr fontId="1"/>
  </si>
  <si>
    <t>その他</t>
    <phoneticPr fontId="1"/>
  </si>
  <si>
    <t>Ｆ１．性×Ｆ２．年齢別</t>
    <phoneticPr fontId="1"/>
  </si>
  <si>
    <t>全体計　60～64歳</t>
    <phoneticPr fontId="1"/>
  </si>
  <si>
    <t xml:space="preserve">           65～69歳</t>
    <phoneticPr fontId="1"/>
  </si>
  <si>
    <t xml:space="preserve">           70～74歳</t>
    <phoneticPr fontId="1"/>
  </si>
  <si>
    <t xml:space="preserve">           75～79歳</t>
    <phoneticPr fontId="1"/>
  </si>
  <si>
    <t xml:space="preserve">           80～84歳</t>
    <phoneticPr fontId="1"/>
  </si>
  <si>
    <t xml:space="preserve">           85～89歳</t>
    <phoneticPr fontId="1"/>
  </si>
  <si>
    <t xml:space="preserve">           90～94歳</t>
    <phoneticPr fontId="1"/>
  </si>
  <si>
    <t xml:space="preserve">           95歳以上</t>
    <phoneticPr fontId="1"/>
  </si>
  <si>
    <t xml:space="preserve">           65～74歳（再掲）</t>
    <phoneticPr fontId="1"/>
  </si>
  <si>
    <t xml:space="preserve">           75～84歳（再掲）</t>
    <phoneticPr fontId="1"/>
  </si>
  <si>
    <t xml:space="preserve">           65歳以上（再掲）</t>
    <phoneticPr fontId="1"/>
  </si>
  <si>
    <t xml:space="preserve">           75歳以上（再掲）</t>
    <phoneticPr fontId="1"/>
  </si>
  <si>
    <t xml:space="preserve">           85歳以上（再掲）</t>
    <phoneticPr fontId="1"/>
  </si>
  <si>
    <t>男性　　 60～64歳</t>
    <phoneticPr fontId="1"/>
  </si>
  <si>
    <t>女性　　 60～64歳</t>
    <phoneticPr fontId="1"/>
  </si>
  <si>
    <t>Ｆ１．性×Ｆ３．現在の結婚状況</t>
    <phoneticPr fontId="1"/>
  </si>
  <si>
    <t xml:space="preserve">          不明・無回答</t>
    <phoneticPr fontId="1"/>
  </si>
  <si>
    <t xml:space="preserve">         不明・無回答</t>
    <phoneticPr fontId="1"/>
  </si>
  <si>
    <t>Ｆ４．同居者</t>
    <phoneticPr fontId="1"/>
  </si>
  <si>
    <t>同居者はいない（ひとり暮らし）</t>
    <phoneticPr fontId="1"/>
  </si>
  <si>
    <t>配偶者あるいはパートナー</t>
    <phoneticPr fontId="1"/>
  </si>
  <si>
    <t>その他（親族以外も含む）</t>
    <phoneticPr fontId="1"/>
  </si>
  <si>
    <t>あなたを除く同居者の人数</t>
    <phoneticPr fontId="1"/>
  </si>
  <si>
    <t>０人（ひとり暮らし）</t>
    <phoneticPr fontId="1"/>
  </si>
  <si>
    <t>１人</t>
    <phoneticPr fontId="1"/>
  </si>
  <si>
    <t>２人</t>
    <phoneticPr fontId="1"/>
  </si>
  <si>
    <t>３人</t>
    <phoneticPr fontId="1"/>
  </si>
  <si>
    <t>４人</t>
    <phoneticPr fontId="1"/>
  </si>
  <si>
    <t>５人</t>
    <phoneticPr fontId="1"/>
  </si>
  <si>
    <t>６人</t>
    <phoneticPr fontId="1"/>
  </si>
  <si>
    <t>７人</t>
    <phoneticPr fontId="1"/>
  </si>
  <si>
    <t>８人</t>
    <phoneticPr fontId="1"/>
  </si>
  <si>
    <t>９人以上</t>
    <phoneticPr fontId="1"/>
  </si>
  <si>
    <t>Ｆ５．現在の住まい</t>
    <phoneticPr fontId="1"/>
  </si>
  <si>
    <t>持家（一戸建て）</t>
    <phoneticPr fontId="1"/>
  </si>
  <si>
    <t>賃貸住宅（一戸建て）</t>
    <phoneticPr fontId="1"/>
  </si>
  <si>
    <t>１カ月あたりの住宅ローン</t>
    <phoneticPr fontId="1"/>
  </si>
  <si>
    <t>０万円</t>
    <phoneticPr fontId="1"/>
  </si>
  <si>
    <t>１～５万円未満</t>
    <phoneticPr fontId="1"/>
  </si>
  <si>
    <t>５～10万円未満</t>
    <phoneticPr fontId="1"/>
  </si>
  <si>
    <t>10～15万円未満</t>
    <phoneticPr fontId="1"/>
  </si>
  <si>
    <t>15～20万円未満</t>
    <phoneticPr fontId="1"/>
  </si>
  <si>
    <t>20万円以上</t>
    <phoneticPr fontId="1"/>
  </si>
  <si>
    <t>１カ月あたりの家賃</t>
    <phoneticPr fontId="1"/>
  </si>
  <si>
    <t>週に１回以上</t>
    <phoneticPr fontId="1"/>
  </si>
  <si>
    <t>月に１回以上</t>
    <phoneticPr fontId="1"/>
  </si>
  <si>
    <t>年に数回</t>
    <phoneticPr fontId="1"/>
  </si>
  <si>
    <t>ほとんど利用していない</t>
    <phoneticPr fontId="1"/>
  </si>
  <si>
    <t>全く利用していない</t>
    <phoneticPr fontId="1"/>
  </si>
  <si>
    <t>（イ）クレジットカード</t>
    <phoneticPr fontId="1"/>
  </si>
  <si>
    <t>よく使う</t>
    <phoneticPr fontId="1"/>
  </si>
  <si>
    <t>たまに使う</t>
    <phoneticPr fontId="1"/>
  </si>
  <si>
    <t>ほとんど使わない</t>
    <phoneticPr fontId="1"/>
  </si>
  <si>
    <t>使わない</t>
    <phoneticPr fontId="1"/>
  </si>
  <si>
    <t>（ロ）バーコード、ＱＲコード決済</t>
    <phoneticPr fontId="1"/>
  </si>
  <si>
    <t>（ハ）電子マネー</t>
    <phoneticPr fontId="1"/>
  </si>
  <si>
    <t>（ニ）その他（イ～ハを除く）</t>
    <phoneticPr fontId="1"/>
  </si>
  <si>
    <t>※都市規模</t>
    <phoneticPr fontId="1"/>
  </si>
  <si>
    <t>大都市（東京23区・政令指定都市）</t>
    <phoneticPr fontId="1"/>
  </si>
  <si>
    <t>中都市（人口10万以上の市）</t>
    <phoneticPr fontId="1"/>
  </si>
  <si>
    <t>小都市（人口10万未満の市）</t>
    <phoneticPr fontId="1"/>
  </si>
  <si>
    <t>町村</t>
    <phoneticPr fontId="1"/>
  </si>
  <si>
    <t>※地域（６区分）</t>
    <phoneticPr fontId="1"/>
  </si>
  <si>
    <t>北海道・東北</t>
    <phoneticPr fontId="1"/>
  </si>
  <si>
    <t>関東</t>
    <phoneticPr fontId="1"/>
  </si>
  <si>
    <t>中部（北陸・東山・東海）</t>
    <phoneticPr fontId="1"/>
  </si>
  <si>
    <t>近畿</t>
    <phoneticPr fontId="1"/>
  </si>
  <si>
    <t>中国・四国</t>
    <phoneticPr fontId="1"/>
  </si>
  <si>
    <t>九州</t>
    <phoneticPr fontId="1"/>
  </si>
  <si>
    <t>良い</t>
    <phoneticPr fontId="1"/>
  </si>
  <si>
    <t>まあ良い</t>
    <phoneticPr fontId="1"/>
  </si>
  <si>
    <t>普通</t>
    <phoneticPr fontId="1"/>
  </si>
  <si>
    <t>あまり良くない</t>
    <phoneticPr fontId="1"/>
  </si>
  <si>
    <t>良くない</t>
    <phoneticPr fontId="1"/>
  </si>
  <si>
    <t>良い　　（再掲）</t>
    <phoneticPr fontId="1"/>
  </si>
  <si>
    <t>良くない（再掲）</t>
    <phoneticPr fontId="1"/>
  </si>
  <si>
    <t>はい</t>
    <phoneticPr fontId="1"/>
  </si>
  <si>
    <t>いいえ</t>
    <phoneticPr fontId="1"/>
  </si>
  <si>
    <t>就労・就業</t>
    <phoneticPr fontId="1"/>
  </si>
  <si>
    <t>ボランティア活動</t>
    <phoneticPr fontId="1"/>
  </si>
  <si>
    <t>趣味やおけいこ事</t>
    <phoneticPr fontId="1"/>
  </si>
  <si>
    <t>特に活動はしていない</t>
    <phoneticPr fontId="1"/>
  </si>
  <si>
    <t>活動している　　（再掲）</t>
    <phoneticPr fontId="1"/>
  </si>
  <si>
    <t>就労・就業以外　（再掲）</t>
    <phoneticPr fontId="1"/>
  </si>
  <si>
    <t>０年前</t>
    <phoneticPr fontId="1"/>
  </si>
  <si>
    <t>１～４年前</t>
    <phoneticPr fontId="1"/>
  </si>
  <si>
    <t>５～９年前</t>
    <phoneticPr fontId="1"/>
  </si>
  <si>
    <t>10～14年前</t>
    <phoneticPr fontId="1"/>
  </si>
  <si>
    <t>15～19年前</t>
    <phoneticPr fontId="1"/>
  </si>
  <si>
    <t>20年以上前</t>
    <phoneticPr fontId="1"/>
  </si>
  <si>
    <t>平均</t>
    <phoneticPr fontId="1"/>
  </si>
  <si>
    <t>英語</t>
    <phoneticPr fontId="1"/>
  </si>
  <si>
    <t>英語以外の外国語</t>
    <phoneticPr fontId="1"/>
  </si>
  <si>
    <t>パソコンなどの情報処理</t>
    <phoneticPr fontId="1"/>
  </si>
  <si>
    <t>商業実務・ビジネス関係</t>
    <phoneticPr fontId="1"/>
  </si>
  <si>
    <t>介護関係</t>
    <phoneticPr fontId="1"/>
  </si>
  <si>
    <t>芸術・文化</t>
    <phoneticPr fontId="1"/>
  </si>
  <si>
    <t>いずれも行っていない</t>
    <phoneticPr fontId="1"/>
  </si>
  <si>
    <t>行っている（再掲）</t>
    <phoneticPr fontId="1"/>
  </si>
  <si>
    <t>仕事をしている　　（再掲）</t>
    <phoneticPr fontId="1"/>
  </si>
  <si>
    <t>仕事をしていない　（再掲）</t>
    <phoneticPr fontId="1"/>
  </si>
  <si>
    <t>正社員</t>
    <phoneticPr fontId="1"/>
  </si>
  <si>
    <t>パート・アルバイト</t>
    <phoneticPr fontId="1"/>
  </si>
  <si>
    <t>派遣社員</t>
    <phoneticPr fontId="1"/>
  </si>
  <si>
    <t>契約社員・嘱託社員</t>
    <phoneticPr fontId="1"/>
  </si>
  <si>
    <t>会社または団体の役員</t>
    <phoneticPr fontId="1"/>
  </si>
  <si>
    <t>５０～５４歳ころ</t>
    <phoneticPr fontId="1"/>
  </si>
  <si>
    <t>５５～５９歳ころ</t>
    <phoneticPr fontId="1"/>
  </si>
  <si>
    <t>６０～６４歳ころ</t>
    <phoneticPr fontId="1"/>
  </si>
  <si>
    <t>６５～６９歳ころ</t>
    <phoneticPr fontId="1"/>
  </si>
  <si>
    <t>７０～７４歳ころ</t>
    <phoneticPr fontId="1"/>
  </si>
  <si>
    <t>７５～７９歳ころ</t>
    <phoneticPr fontId="1"/>
  </si>
  <si>
    <t>８０歳以降</t>
    <phoneticPr fontId="1"/>
  </si>
  <si>
    <t>１～２日</t>
    <phoneticPr fontId="1"/>
  </si>
  <si>
    <t>３～４日</t>
    <phoneticPr fontId="1"/>
  </si>
  <si>
    <t>５日以上</t>
    <phoneticPr fontId="1"/>
  </si>
  <si>
    <t>１～９時間</t>
    <phoneticPr fontId="1"/>
  </si>
  <si>
    <t>10～19時間</t>
    <phoneticPr fontId="1"/>
  </si>
  <si>
    <t>20～29時間</t>
    <phoneticPr fontId="1"/>
  </si>
  <si>
    <t>30～39時間</t>
    <phoneticPr fontId="1"/>
  </si>
  <si>
    <t>40～49時間</t>
    <phoneticPr fontId="1"/>
  </si>
  <si>
    <t>50時間以上</t>
    <phoneticPr fontId="1"/>
  </si>
  <si>
    <t>満足している</t>
    <phoneticPr fontId="1"/>
  </si>
  <si>
    <t>やや満足している</t>
    <phoneticPr fontId="1"/>
  </si>
  <si>
    <t>どちらともいえない</t>
    <phoneticPr fontId="1"/>
  </si>
  <si>
    <t>やや不満がある</t>
    <phoneticPr fontId="1"/>
  </si>
  <si>
    <t>不満がある</t>
    <phoneticPr fontId="1"/>
  </si>
  <si>
    <t>満足している　　（再掲）</t>
    <phoneticPr fontId="1"/>
  </si>
  <si>
    <t>不満がある（再掲）</t>
    <phoneticPr fontId="1"/>
  </si>
  <si>
    <t>収入のため</t>
    <phoneticPr fontId="1"/>
  </si>
  <si>
    <t>仕事が面白いから</t>
    <phoneticPr fontId="1"/>
  </si>
  <si>
    <t>自分の知識・能力を生かせるから</t>
    <phoneticPr fontId="1"/>
  </si>
  <si>
    <t>給与等が希望に適っている</t>
    <phoneticPr fontId="1"/>
  </si>
  <si>
    <t>福利厚生が整っている</t>
    <phoneticPr fontId="1"/>
  </si>
  <si>
    <t>自宅から通いやすい</t>
    <phoneticPr fontId="1"/>
  </si>
  <si>
    <t>仕事にやりがいがある</t>
    <phoneticPr fontId="1"/>
  </si>
  <si>
    <t>自分の経験やスキルが生かせる</t>
    <phoneticPr fontId="1"/>
  </si>
  <si>
    <t>他の活動等と両立ができる</t>
    <phoneticPr fontId="1"/>
  </si>
  <si>
    <t>地域・社会に貢献できる</t>
    <phoneticPr fontId="1"/>
  </si>
  <si>
    <t>健康上の理由</t>
    <phoneticPr fontId="1"/>
  </si>
  <si>
    <t>家族の介護や家事のため</t>
    <phoneticPr fontId="1"/>
  </si>
  <si>
    <t>仕事を探す方法がわからない</t>
    <phoneticPr fontId="1"/>
  </si>
  <si>
    <t>特に理由はない</t>
    <phoneticPr fontId="1"/>
  </si>
  <si>
    <t>仕事はほどほどでよいと思っていた</t>
    <phoneticPr fontId="1"/>
  </si>
  <si>
    <t>同じ仕事を続けるつもりでいた</t>
    <phoneticPr fontId="1"/>
  </si>
  <si>
    <t>５０代のころは働いていなかった</t>
    <phoneticPr fontId="1"/>
  </si>
  <si>
    <t>６５歳くらいまで</t>
    <phoneticPr fontId="1"/>
  </si>
  <si>
    <t>７０歳くらいまで</t>
    <phoneticPr fontId="1"/>
  </si>
  <si>
    <t>７５歳くらいまで</t>
    <phoneticPr fontId="1"/>
  </si>
  <si>
    <t>８０歳くらいまで</t>
    <phoneticPr fontId="1"/>
  </si>
  <si>
    <t>働けるうちはいつまでも</t>
    <phoneticPr fontId="1"/>
  </si>
  <si>
    <t>仕事をしたいとは思わない</t>
    <phoneticPr fontId="1"/>
  </si>
  <si>
    <t>家計が苦しく、非常に心配である</t>
    <phoneticPr fontId="1"/>
  </si>
  <si>
    <t>心配なく暮らしている　　（再掲）</t>
    <phoneticPr fontId="1"/>
  </si>
  <si>
    <t>心配である（再掲）</t>
    <phoneticPr fontId="1"/>
  </si>
  <si>
    <t>仕事による収入</t>
    <phoneticPr fontId="1"/>
  </si>
  <si>
    <t>公的年金</t>
    <phoneticPr fontId="1"/>
  </si>
  <si>
    <t>２以外の公的な給付金</t>
    <phoneticPr fontId="1"/>
  </si>
  <si>
    <t>企業年金、個人年金等</t>
    <phoneticPr fontId="1"/>
  </si>
  <si>
    <t>子や親族からの援助</t>
    <phoneticPr fontId="1"/>
  </si>
  <si>
    <t>収入はない</t>
    <phoneticPr fontId="1"/>
  </si>
  <si>
    <t>平均</t>
    <phoneticPr fontId="1"/>
  </si>
  <si>
    <t>中央値</t>
    <phoneticPr fontId="1"/>
  </si>
  <si>
    <t>20～25万円未満</t>
    <phoneticPr fontId="1"/>
  </si>
  <si>
    <t>25～30万円未満</t>
    <phoneticPr fontId="1"/>
  </si>
  <si>
    <t>30万円以上</t>
    <phoneticPr fontId="1"/>
  </si>
  <si>
    <t>子や孫の生活費は負担していない</t>
    <phoneticPr fontId="1"/>
  </si>
  <si>
    <t>子や孫はいない</t>
    <phoneticPr fontId="1"/>
  </si>
  <si>
    <t>負担している　　（再掲）</t>
    <phoneticPr fontId="1"/>
  </si>
  <si>
    <t>よくある</t>
    <phoneticPr fontId="1"/>
  </si>
  <si>
    <t>時々ある</t>
    <phoneticPr fontId="1"/>
  </si>
  <si>
    <t>ほとんどない</t>
    <phoneticPr fontId="1"/>
  </si>
  <si>
    <t>全くない</t>
    <phoneticPr fontId="1"/>
  </si>
  <si>
    <t>ある　　（再掲）</t>
    <phoneticPr fontId="1"/>
  </si>
  <si>
    <t>ない　　（再掲）</t>
    <phoneticPr fontId="1"/>
  </si>
  <si>
    <t>１万円未満</t>
    <phoneticPr fontId="1"/>
  </si>
  <si>
    <t>１～２万円未満</t>
    <phoneticPr fontId="1"/>
  </si>
  <si>
    <t>２～５万円未満</t>
    <phoneticPr fontId="1"/>
  </si>
  <si>
    <t>10万円以上</t>
    <phoneticPr fontId="1"/>
  </si>
  <si>
    <t>自分が仕事をして収入を得る</t>
    <phoneticPr fontId="1"/>
  </si>
  <si>
    <t>配偶者が仕事をして収入を得る</t>
    <phoneticPr fontId="1"/>
  </si>
  <si>
    <t>節約等により支出を減らす</t>
    <phoneticPr fontId="1"/>
  </si>
  <si>
    <t>貯蓄を取り崩している</t>
    <phoneticPr fontId="1"/>
  </si>
  <si>
    <t>友人、知人等から援助をしてもらう</t>
    <phoneticPr fontId="1"/>
  </si>
  <si>
    <t>金融機関等から借り入れる</t>
    <phoneticPr fontId="1"/>
  </si>
  <si>
    <t>特に何もしない</t>
    <phoneticPr fontId="1"/>
  </si>
  <si>
    <t>家族・親族</t>
    <phoneticPr fontId="1"/>
  </si>
  <si>
    <t>友人・知人</t>
    <phoneticPr fontId="1"/>
  </si>
  <si>
    <t>近所の人</t>
    <phoneticPr fontId="1"/>
  </si>
  <si>
    <t>職場の人</t>
    <phoneticPr fontId="1"/>
  </si>
  <si>
    <t>弁護士、司法書士等</t>
    <phoneticPr fontId="1"/>
  </si>
  <si>
    <t>相談できる相手はいない</t>
    <phoneticPr fontId="1"/>
  </si>
  <si>
    <t>食費</t>
    <phoneticPr fontId="1"/>
  </si>
  <si>
    <t>水道光熱費</t>
    <phoneticPr fontId="1"/>
  </si>
  <si>
    <t>家賃、住宅ローン</t>
    <phoneticPr fontId="1"/>
  </si>
  <si>
    <t>交通費、自動車維持費等の費用</t>
    <phoneticPr fontId="1"/>
  </si>
  <si>
    <t>防災・防犯のための費用</t>
    <phoneticPr fontId="1"/>
  </si>
  <si>
    <t>家具・家電の維持・購入費</t>
    <phoneticPr fontId="1"/>
  </si>
  <si>
    <t>被服費</t>
    <phoneticPr fontId="1"/>
  </si>
  <si>
    <t>趣味やレジャー（旅行等）の費用</t>
    <phoneticPr fontId="1"/>
  </si>
  <si>
    <t>友人等との交際費</t>
    <phoneticPr fontId="1"/>
  </si>
  <si>
    <t>家事代行等の生活支援に係る費用</t>
    <phoneticPr fontId="1"/>
  </si>
  <si>
    <t>特にない</t>
    <phoneticPr fontId="1"/>
  </si>
  <si>
    <t>収入や貯蓄が少ないこと</t>
    <phoneticPr fontId="1"/>
  </si>
  <si>
    <t>物価が上昇すること</t>
    <phoneticPr fontId="1"/>
  </si>
  <si>
    <t>災害により被害を受けること</t>
    <phoneticPr fontId="1"/>
  </si>
  <si>
    <t>犯罪により被害を受けること</t>
    <phoneticPr fontId="1"/>
  </si>
  <si>
    <t>不安と思っていることはない</t>
    <phoneticPr fontId="1"/>
  </si>
  <si>
    <t>不安に思う（再掲）</t>
    <phoneticPr fontId="1"/>
  </si>
  <si>
    <t>資産形成（貯蓄・投資）など</t>
    <phoneticPr fontId="1"/>
  </si>
  <si>
    <t>１～500万円未満</t>
    <phoneticPr fontId="1"/>
  </si>
  <si>
    <t>500～　1,000万円未満</t>
    <phoneticPr fontId="1"/>
  </si>
  <si>
    <t>1,000～2,000万円未満</t>
    <phoneticPr fontId="1"/>
  </si>
  <si>
    <t>2,000～3,000万円未満</t>
    <phoneticPr fontId="1"/>
  </si>
  <si>
    <t>3,000～5,000万円未満</t>
    <phoneticPr fontId="1"/>
  </si>
  <si>
    <t>5,000万円以上</t>
    <phoneticPr fontId="1"/>
  </si>
  <si>
    <t>個人年金</t>
    <phoneticPr fontId="1"/>
  </si>
  <si>
    <t>企業年金</t>
    <phoneticPr fontId="1"/>
  </si>
  <si>
    <t>病気やけがのための保険</t>
    <phoneticPr fontId="1"/>
  </si>
  <si>
    <t>介護のための保険</t>
    <phoneticPr fontId="1"/>
  </si>
  <si>
    <t>生命保険</t>
    <phoneticPr fontId="1"/>
  </si>
  <si>
    <t>いずれも加入していない</t>
    <phoneticPr fontId="1"/>
  </si>
  <si>
    <t>十分だと思う</t>
    <phoneticPr fontId="1"/>
  </si>
  <si>
    <t>最低限はあると思う</t>
    <phoneticPr fontId="1"/>
  </si>
  <si>
    <t>少し足りないと思う</t>
    <phoneticPr fontId="1"/>
  </si>
  <si>
    <t>かなり足りないと思う</t>
    <phoneticPr fontId="1"/>
  </si>
  <si>
    <t>足りない（再掲）</t>
    <phoneticPr fontId="1"/>
  </si>
  <si>
    <t>財産は自分のために使いたい</t>
    <phoneticPr fontId="1"/>
  </si>
  <si>
    <t>遺族等へ財産を残したい</t>
    <phoneticPr fontId="1"/>
  </si>
  <si>
    <t>残す財産がない</t>
    <phoneticPr fontId="1"/>
  </si>
  <si>
    <t>子や他の親族に財産管理を委ねる</t>
    <phoneticPr fontId="1"/>
  </si>
  <si>
    <t>わからない</t>
    <phoneticPr fontId="1"/>
  </si>
  <si>
    <t>葬儀の準備</t>
    <phoneticPr fontId="1"/>
  </si>
  <si>
    <t>お墓の準備</t>
    <phoneticPr fontId="1"/>
  </si>
  <si>
    <t>財産の整理（相続の準備等）</t>
    <phoneticPr fontId="1"/>
  </si>
  <si>
    <t>準備しているものはない</t>
    <phoneticPr fontId="1"/>
  </si>
  <si>
    <t>準備している　　（再掲）</t>
    <phoneticPr fontId="1"/>
  </si>
  <si>
    <t>契約時等における身元保証の支援</t>
    <phoneticPr fontId="1"/>
  </si>
  <si>
    <t>身の回りの生活支援</t>
    <phoneticPr fontId="1"/>
  </si>
  <si>
    <t>n</t>
    <phoneticPr fontId="1"/>
  </si>
  <si>
    <t>男</t>
    <phoneticPr fontId="1"/>
  </si>
  <si>
    <t>女</t>
    <phoneticPr fontId="1"/>
  </si>
  <si>
    <t>その他</t>
    <phoneticPr fontId="1"/>
  </si>
  <si>
    <t>全体</t>
    <phoneticPr fontId="1"/>
  </si>
  <si>
    <t>Ｆ１．性別</t>
    <phoneticPr fontId="1"/>
  </si>
  <si>
    <t>男性</t>
    <phoneticPr fontId="1"/>
  </si>
  <si>
    <t>女性</t>
    <phoneticPr fontId="1"/>
  </si>
  <si>
    <t>Ｆ１．性×Ｆ２．年齢別</t>
    <phoneticPr fontId="1"/>
  </si>
  <si>
    <t>全体計　60～64歳</t>
    <phoneticPr fontId="1"/>
  </si>
  <si>
    <t xml:space="preserve">           65～69歳</t>
    <phoneticPr fontId="1"/>
  </si>
  <si>
    <t xml:space="preserve">           70～74歳</t>
    <phoneticPr fontId="1"/>
  </si>
  <si>
    <t xml:space="preserve">           75～79歳</t>
    <phoneticPr fontId="1"/>
  </si>
  <si>
    <t xml:space="preserve">           80～84歳</t>
    <phoneticPr fontId="1"/>
  </si>
  <si>
    <t xml:space="preserve">           85～89歳</t>
    <phoneticPr fontId="1"/>
  </si>
  <si>
    <t xml:space="preserve">           90～94歳</t>
    <phoneticPr fontId="1"/>
  </si>
  <si>
    <t xml:space="preserve">           95歳以上</t>
    <phoneticPr fontId="1"/>
  </si>
  <si>
    <t xml:space="preserve">           65～74歳（再掲）</t>
    <phoneticPr fontId="1"/>
  </si>
  <si>
    <t xml:space="preserve">           75～84歳（再掲）</t>
    <phoneticPr fontId="1"/>
  </si>
  <si>
    <t xml:space="preserve">           65歳以上（再掲）</t>
    <phoneticPr fontId="1"/>
  </si>
  <si>
    <t xml:space="preserve">           75歳以上（再掲）</t>
    <phoneticPr fontId="1"/>
  </si>
  <si>
    <t xml:space="preserve">           85歳以上（再掲）</t>
    <phoneticPr fontId="1"/>
  </si>
  <si>
    <t>男性　　 60～64歳</t>
    <phoneticPr fontId="1"/>
  </si>
  <si>
    <t>女性　　 60～64歳</t>
    <phoneticPr fontId="1"/>
  </si>
  <si>
    <t>Ｆ１．性×Ｆ３．現在の結婚状況</t>
    <phoneticPr fontId="1"/>
  </si>
  <si>
    <t xml:space="preserve">          不明・無回答</t>
    <phoneticPr fontId="1"/>
  </si>
  <si>
    <t xml:space="preserve">         不明・無回答</t>
    <phoneticPr fontId="1"/>
  </si>
  <si>
    <t>Ｆ４．同居者</t>
    <phoneticPr fontId="1"/>
  </si>
  <si>
    <t>同居者はいない（ひとり暮らし）</t>
    <phoneticPr fontId="1"/>
  </si>
  <si>
    <t>配偶者あるいはパートナー</t>
    <phoneticPr fontId="1"/>
  </si>
  <si>
    <t>その他（親族以外も含む）</t>
    <phoneticPr fontId="1"/>
  </si>
  <si>
    <t>不明・無回答</t>
    <phoneticPr fontId="1"/>
  </si>
  <si>
    <t>あなたを除く同居者の人数</t>
    <phoneticPr fontId="1"/>
  </si>
  <si>
    <t>０人（ひとり暮らし）</t>
    <phoneticPr fontId="1"/>
  </si>
  <si>
    <t>１人</t>
    <phoneticPr fontId="1"/>
  </si>
  <si>
    <t>２人</t>
    <phoneticPr fontId="1"/>
  </si>
  <si>
    <t>３人</t>
    <phoneticPr fontId="1"/>
  </si>
  <si>
    <t>４人</t>
    <phoneticPr fontId="1"/>
  </si>
  <si>
    <t>５人</t>
    <phoneticPr fontId="1"/>
  </si>
  <si>
    <t>６人</t>
    <phoneticPr fontId="1"/>
  </si>
  <si>
    <t>７人</t>
    <phoneticPr fontId="1"/>
  </si>
  <si>
    <t>８人</t>
    <phoneticPr fontId="1"/>
  </si>
  <si>
    <t>９人以上</t>
    <phoneticPr fontId="1"/>
  </si>
  <si>
    <t>Ｆ５．現在の住まい</t>
    <phoneticPr fontId="1"/>
  </si>
  <si>
    <t>持家（一戸建て）</t>
    <phoneticPr fontId="1"/>
  </si>
  <si>
    <t>賃貸住宅（一戸建て）</t>
    <phoneticPr fontId="1"/>
  </si>
  <si>
    <t>１カ月あたりの住宅ローン</t>
    <phoneticPr fontId="1"/>
  </si>
  <si>
    <t>０万円</t>
    <phoneticPr fontId="1"/>
  </si>
  <si>
    <t>１～５万円未満</t>
    <phoneticPr fontId="1"/>
  </si>
  <si>
    <t>５～10万円未満</t>
    <phoneticPr fontId="1"/>
  </si>
  <si>
    <t>10～15万円未満</t>
    <phoneticPr fontId="1"/>
  </si>
  <si>
    <t>15～20万円未満</t>
    <phoneticPr fontId="1"/>
  </si>
  <si>
    <t>20万円以上</t>
    <phoneticPr fontId="1"/>
  </si>
  <si>
    <t>１カ月あたりの家賃</t>
    <phoneticPr fontId="1"/>
  </si>
  <si>
    <t>週に１回以上</t>
    <phoneticPr fontId="1"/>
  </si>
  <si>
    <t>月に１回以上</t>
    <phoneticPr fontId="1"/>
  </si>
  <si>
    <t>年に数回</t>
    <phoneticPr fontId="1"/>
  </si>
  <si>
    <t>ほとんど利用していない</t>
    <phoneticPr fontId="1"/>
  </si>
  <si>
    <t>全く利用していない</t>
    <phoneticPr fontId="1"/>
  </si>
  <si>
    <t>（イ）クレジットカード</t>
    <phoneticPr fontId="1"/>
  </si>
  <si>
    <t>よく使う</t>
    <phoneticPr fontId="1"/>
  </si>
  <si>
    <t>たまに使う</t>
    <phoneticPr fontId="1"/>
  </si>
  <si>
    <t>ほとんど使わない</t>
    <phoneticPr fontId="1"/>
  </si>
  <si>
    <t>使わない</t>
    <phoneticPr fontId="1"/>
  </si>
  <si>
    <t>（ロ）バーコード、ＱＲコード決済</t>
    <phoneticPr fontId="1"/>
  </si>
  <si>
    <t>（ハ）電子マネー</t>
    <phoneticPr fontId="1"/>
  </si>
  <si>
    <t>（ニ）その他（イ～ハを除く）</t>
    <phoneticPr fontId="1"/>
  </si>
  <si>
    <t>※都市規模</t>
    <phoneticPr fontId="1"/>
  </si>
  <si>
    <t>大都市（東京23区・政令指定都市）</t>
    <phoneticPr fontId="1"/>
  </si>
  <si>
    <t>中都市（人口10万以上の市）</t>
    <phoneticPr fontId="1"/>
  </si>
  <si>
    <t>小都市（人口10万未満の市）</t>
    <phoneticPr fontId="1"/>
  </si>
  <si>
    <t>町村</t>
    <phoneticPr fontId="1"/>
  </si>
  <si>
    <t>※地域（６区分）</t>
    <phoneticPr fontId="1"/>
  </si>
  <si>
    <t>北海道・東北</t>
    <phoneticPr fontId="1"/>
  </si>
  <si>
    <t>関東</t>
    <phoneticPr fontId="1"/>
  </si>
  <si>
    <t>中部（北陸・東山・東海）</t>
    <phoneticPr fontId="1"/>
  </si>
  <si>
    <t>近畿</t>
    <phoneticPr fontId="1"/>
  </si>
  <si>
    <t>中国・四国</t>
    <phoneticPr fontId="1"/>
  </si>
  <si>
    <t>九州</t>
    <phoneticPr fontId="1"/>
  </si>
  <si>
    <t>n</t>
    <phoneticPr fontId="1"/>
  </si>
  <si>
    <t>60～64歳</t>
    <phoneticPr fontId="1"/>
  </si>
  <si>
    <t>65～69歳</t>
    <phoneticPr fontId="1"/>
  </si>
  <si>
    <t>70～74歳</t>
    <phoneticPr fontId="1"/>
  </si>
  <si>
    <t>75～79歳</t>
    <phoneticPr fontId="1"/>
  </si>
  <si>
    <t>80～84歳</t>
    <phoneticPr fontId="1"/>
  </si>
  <si>
    <t>85～89歳</t>
    <phoneticPr fontId="1"/>
  </si>
  <si>
    <t>90～94歳</t>
    <phoneticPr fontId="1"/>
  </si>
  <si>
    <t>95歳以上</t>
    <phoneticPr fontId="1"/>
  </si>
  <si>
    <t>65～74歳（再掲）</t>
    <phoneticPr fontId="1"/>
  </si>
  <si>
    <t>75～84歳（再掲）</t>
    <phoneticPr fontId="1"/>
  </si>
  <si>
    <t>65歳以上（再掲）</t>
    <phoneticPr fontId="1"/>
  </si>
  <si>
    <t>75歳以上（再掲）</t>
    <phoneticPr fontId="1"/>
  </si>
  <si>
    <t>85歳以上（再掲）</t>
    <phoneticPr fontId="1"/>
  </si>
  <si>
    <t>全体</t>
    <phoneticPr fontId="1"/>
  </si>
  <si>
    <t>Ｆ１．性別</t>
    <phoneticPr fontId="1"/>
  </si>
  <si>
    <t>男性</t>
    <phoneticPr fontId="1"/>
  </si>
  <si>
    <t>女性</t>
    <phoneticPr fontId="1"/>
  </si>
  <si>
    <t>その他</t>
    <phoneticPr fontId="1"/>
  </si>
  <si>
    <t>Ｆ１．性×Ｆ２．年齢別</t>
    <phoneticPr fontId="1"/>
  </si>
  <si>
    <t>全体計　60～64歳</t>
    <phoneticPr fontId="1"/>
  </si>
  <si>
    <t xml:space="preserve">           65～69歳</t>
    <phoneticPr fontId="1"/>
  </si>
  <si>
    <t xml:space="preserve">           70～74歳</t>
    <phoneticPr fontId="1"/>
  </si>
  <si>
    <t xml:space="preserve">           75～79歳</t>
    <phoneticPr fontId="1"/>
  </si>
  <si>
    <t xml:space="preserve">           80～84歳</t>
    <phoneticPr fontId="1"/>
  </si>
  <si>
    <t xml:space="preserve">           85～89歳</t>
    <phoneticPr fontId="1"/>
  </si>
  <si>
    <t xml:space="preserve">           90～94歳</t>
    <phoneticPr fontId="1"/>
  </si>
  <si>
    <t xml:space="preserve">           95歳以上</t>
    <phoneticPr fontId="1"/>
  </si>
  <si>
    <t xml:space="preserve">           65～74歳（再掲）</t>
    <phoneticPr fontId="1"/>
  </si>
  <si>
    <t xml:space="preserve">           75～84歳（再掲）</t>
    <phoneticPr fontId="1"/>
  </si>
  <si>
    <t xml:space="preserve">           65歳以上（再掲）</t>
    <phoneticPr fontId="1"/>
  </si>
  <si>
    <t xml:space="preserve">           75歳以上（再掲）</t>
    <phoneticPr fontId="1"/>
  </si>
  <si>
    <t xml:space="preserve">           85歳以上（再掲）</t>
    <phoneticPr fontId="1"/>
  </si>
  <si>
    <t>男性　　 60～64歳</t>
    <phoneticPr fontId="1"/>
  </si>
  <si>
    <t>女性　　 60～64歳</t>
    <phoneticPr fontId="1"/>
  </si>
  <si>
    <t>Ｆ１．性×Ｆ３．現在の結婚状況</t>
    <phoneticPr fontId="1"/>
  </si>
  <si>
    <t xml:space="preserve">          不明・無回答</t>
    <phoneticPr fontId="1"/>
  </si>
  <si>
    <t xml:space="preserve">         不明・無回答</t>
    <phoneticPr fontId="1"/>
  </si>
  <si>
    <t>Ｆ４．同居者</t>
    <phoneticPr fontId="1"/>
  </si>
  <si>
    <t>同居者はいない（ひとり暮らし）</t>
    <phoneticPr fontId="1"/>
  </si>
  <si>
    <t>配偶者あるいはパートナー</t>
    <phoneticPr fontId="1"/>
  </si>
  <si>
    <t>その他（親族以外も含む）</t>
    <phoneticPr fontId="1"/>
  </si>
  <si>
    <t>不明・無回答</t>
    <phoneticPr fontId="1"/>
  </si>
  <si>
    <t>あなたを除く同居者の人数</t>
    <phoneticPr fontId="1"/>
  </si>
  <si>
    <t>０人（ひとり暮らし）</t>
    <phoneticPr fontId="1"/>
  </si>
  <si>
    <t>１人</t>
    <phoneticPr fontId="1"/>
  </si>
  <si>
    <t>２人</t>
    <phoneticPr fontId="1"/>
  </si>
  <si>
    <t>３人</t>
    <phoneticPr fontId="1"/>
  </si>
  <si>
    <t>４人</t>
    <phoneticPr fontId="1"/>
  </si>
  <si>
    <t>５人</t>
    <phoneticPr fontId="1"/>
  </si>
  <si>
    <t>６人</t>
    <phoneticPr fontId="1"/>
  </si>
  <si>
    <t>７人</t>
    <phoneticPr fontId="1"/>
  </si>
  <si>
    <t>８人</t>
    <phoneticPr fontId="1"/>
  </si>
  <si>
    <t>９人以上</t>
    <phoneticPr fontId="1"/>
  </si>
  <si>
    <t>Ｆ５．現在の住まい</t>
    <phoneticPr fontId="1"/>
  </si>
  <si>
    <t>持家（一戸建て）</t>
    <phoneticPr fontId="1"/>
  </si>
  <si>
    <t>賃貸住宅（一戸建て）</t>
    <phoneticPr fontId="1"/>
  </si>
  <si>
    <t>１カ月あたりの住宅ローン</t>
    <phoneticPr fontId="1"/>
  </si>
  <si>
    <t>０万円</t>
    <phoneticPr fontId="1"/>
  </si>
  <si>
    <t>１～５万円未満</t>
    <phoneticPr fontId="1"/>
  </si>
  <si>
    <t>５～10万円未満</t>
    <phoneticPr fontId="1"/>
  </si>
  <si>
    <t>10～15万円未満</t>
    <phoneticPr fontId="1"/>
  </si>
  <si>
    <t>15～20万円未満</t>
    <phoneticPr fontId="1"/>
  </si>
  <si>
    <t>20万円以上</t>
    <phoneticPr fontId="1"/>
  </si>
  <si>
    <t>１カ月あたりの家賃</t>
    <phoneticPr fontId="1"/>
  </si>
  <si>
    <t>週に１回以上</t>
    <phoneticPr fontId="1"/>
  </si>
  <si>
    <t>月に１回以上</t>
    <phoneticPr fontId="1"/>
  </si>
  <si>
    <t>年に数回</t>
    <phoneticPr fontId="1"/>
  </si>
  <si>
    <t>ほとんど利用していない</t>
    <phoneticPr fontId="1"/>
  </si>
  <si>
    <t>全く利用していない</t>
    <phoneticPr fontId="1"/>
  </si>
  <si>
    <t>（イ）クレジットカード</t>
    <phoneticPr fontId="1"/>
  </si>
  <si>
    <t>よく使う</t>
    <phoneticPr fontId="1"/>
  </si>
  <si>
    <t>たまに使う</t>
    <phoneticPr fontId="1"/>
  </si>
  <si>
    <t>ほとんど使わない</t>
    <phoneticPr fontId="1"/>
  </si>
  <si>
    <t>使わない</t>
    <phoneticPr fontId="1"/>
  </si>
  <si>
    <t>（ロ）バーコード、ＱＲコード決済</t>
    <phoneticPr fontId="1"/>
  </si>
  <si>
    <t>（ハ）電子マネー</t>
    <phoneticPr fontId="1"/>
  </si>
  <si>
    <t>（ニ）その他（イ～ハを除く）</t>
    <phoneticPr fontId="1"/>
  </si>
  <si>
    <t>※都市規模</t>
    <phoneticPr fontId="1"/>
  </si>
  <si>
    <t>大都市（東京23区・政令指定都市）</t>
    <phoneticPr fontId="1"/>
  </si>
  <si>
    <t>中都市（人口10万以上の市）</t>
    <phoneticPr fontId="1"/>
  </si>
  <si>
    <t>小都市（人口10万未満の市）</t>
    <phoneticPr fontId="1"/>
  </si>
  <si>
    <t>町村</t>
    <phoneticPr fontId="1"/>
  </si>
  <si>
    <t>※地域（６区分）</t>
    <phoneticPr fontId="1"/>
  </si>
  <si>
    <t>北海道・東北</t>
    <phoneticPr fontId="1"/>
  </si>
  <si>
    <t>関東</t>
    <phoneticPr fontId="1"/>
  </si>
  <si>
    <t>中部（北陸・東山・東海）</t>
    <phoneticPr fontId="1"/>
  </si>
  <si>
    <t>近畿</t>
    <phoneticPr fontId="1"/>
  </si>
  <si>
    <t>中国・四国</t>
    <phoneticPr fontId="1"/>
  </si>
  <si>
    <t>九州</t>
    <phoneticPr fontId="1"/>
  </si>
  <si>
    <t>持家　　（再掲）</t>
    <phoneticPr fontId="1"/>
  </si>
  <si>
    <t>賃貸住宅（再掲）</t>
    <phoneticPr fontId="1"/>
  </si>
  <si>
    <t>利用している　　（再掲）</t>
    <phoneticPr fontId="1"/>
  </si>
  <si>
    <t>利用していない　（再掲）</t>
    <phoneticPr fontId="1"/>
  </si>
  <si>
    <t>使う　　（再掲）</t>
    <phoneticPr fontId="1"/>
  </si>
  <si>
    <t>使わない（再掲）</t>
    <phoneticPr fontId="1"/>
  </si>
  <si>
    <t>十分感じている</t>
    <phoneticPr fontId="1"/>
  </si>
  <si>
    <t>多少感じている</t>
    <phoneticPr fontId="1"/>
  </si>
  <si>
    <t>あまり感じていない</t>
    <phoneticPr fontId="1"/>
  </si>
  <si>
    <t>全く感じていない</t>
    <phoneticPr fontId="1"/>
  </si>
  <si>
    <t>感じている　　（再掲）</t>
    <phoneticPr fontId="1"/>
  </si>
  <si>
    <t>感じていない　（再掲）</t>
    <phoneticPr fontId="1"/>
  </si>
  <si>
    <t>良い</t>
    <phoneticPr fontId="1"/>
  </si>
  <si>
    <t>まあ良い</t>
    <phoneticPr fontId="1"/>
  </si>
  <si>
    <t>普通</t>
    <phoneticPr fontId="1"/>
  </si>
  <si>
    <t>あまり良くない</t>
    <phoneticPr fontId="1"/>
  </si>
  <si>
    <t>良くない</t>
    <phoneticPr fontId="1"/>
  </si>
  <si>
    <t>良い　　（再掲）</t>
    <phoneticPr fontId="1"/>
  </si>
  <si>
    <t>良くない（再掲）</t>
    <phoneticPr fontId="1"/>
  </si>
  <si>
    <t>はい</t>
    <phoneticPr fontId="1"/>
  </si>
  <si>
    <t>いいえ</t>
    <phoneticPr fontId="1"/>
  </si>
  <si>
    <t>就労・就業</t>
    <phoneticPr fontId="1"/>
  </si>
  <si>
    <t>ボランティア活動</t>
    <phoneticPr fontId="1"/>
  </si>
  <si>
    <t>趣味やおけいこ事</t>
    <phoneticPr fontId="1"/>
  </si>
  <si>
    <t>特に活動はしていない</t>
    <phoneticPr fontId="1"/>
  </si>
  <si>
    <t>活動している　　（再掲）</t>
    <phoneticPr fontId="1"/>
  </si>
  <si>
    <t>就労・就業以外　（再掲）</t>
    <phoneticPr fontId="1"/>
  </si>
  <si>
    <t>０年前</t>
    <phoneticPr fontId="1"/>
  </si>
  <si>
    <t>１～４年前</t>
    <phoneticPr fontId="1"/>
  </si>
  <si>
    <t>５～９年前</t>
    <phoneticPr fontId="1"/>
  </si>
  <si>
    <t>10～14年前</t>
    <phoneticPr fontId="1"/>
  </si>
  <si>
    <t>15～19年前</t>
    <phoneticPr fontId="1"/>
  </si>
  <si>
    <t>20年以上前</t>
    <phoneticPr fontId="1"/>
  </si>
  <si>
    <t>英語</t>
    <phoneticPr fontId="1"/>
  </si>
  <si>
    <t>英語以外の外国語</t>
    <phoneticPr fontId="1"/>
  </si>
  <si>
    <t>パソコンなどの情報処理</t>
    <phoneticPr fontId="1"/>
  </si>
  <si>
    <t>商業実務・ビジネス関係</t>
    <phoneticPr fontId="1"/>
  </si>
  <si>
    <t>介護関係</t>
    <phoneticPr fontId="1"/>
  </si>
  <si>
    <t>芸術・文化</t>
    <phoneticPr fontId="1"/>
  </si>
  <si>
    <t>いずれも行っていない</t>
    <phoneticPr fontId="1"/>
  </si>
  <si>
    <t>行っている（再掲）</t>
    <phoneticPr fontId="1"/>
  </si>
  <si>
    <t>仕事をしている　　（再掲）</t>
    <phoneticPr fontId="1"/>
  </si>
  <si>
    <t>仕事をしていない　（再掲）</t>
    <phoneticPr fontId="1"/>
  </si>
  <si>
    <t>正社員</t>
    <phoneticPr fontId="1"/>
  </si>
  <si>
    <t>パート・アルバイト</t>
    <phoneticPr fontId="1"/>
  </si>
  <si>
    <t>派遣社員</t>
    <phoneticPr fontId="1"/>
  </si>
  <si>
    <t>契約社員・嘱託社員</t>
    <phoneticPr fontId="1"/>
  </si>
  <si>
    <t>会社または団体の役員</t>
    <phoneticPr fontId="1"/>
  </si>
  <si>
    <t>５０～５４歳ころ</t>
    <phoneticPr fontId="1"/>
  </si>
  <si>
    <t>５５～５９歳ころ</t>
    <phoneticPr fontId="1"/>
  </si>
  <si>
    <t>６０～６４歳ころ</t>
    <phoneticPr fontId="1"/>
  </si>
  <si>
    <t>６５～６９歳ころ</t>
    <phoneticPr fontId="1"/>
  </si>
  <si>
    <t>７０～７４歳ころ</t>
    <phoneticPr fontId="1"/>
  </si>
  <si>
    <t>７５～７９歳ころ</t>
    <phoneticPr fontId="1"/>
  </si>
  <si>
    <t>８０歳以降</t>
    <phoneticPr fontId="1"/>
  </si>
  <si>
    <t>１～２日</t>
    <phoneticPr fontId="1"/>
  </si>
  <si>
    <t>３～４日</t>
    <phoneticPr fontId="1"/>
  </si>
  <si>
    <t>５日以上</t>
    <phoneticPr fontId="1"/>
  </si>
  <si>
    <t>１～９時間</t>
    <phoneticPr fontId="1"/>
  </si>
  <si>
    <t>10～19時間</t>
    <phoneticPr fontId="1"/>
  </si>
  <si>
    <t>20～29時間</t>
    <phoneticPr fontId="1"/>
  </si>
  <si>
    <t>30～39時間</t>
    <phoneticPr fontId="1"/>
  </si>
  <si>
    <t>40～49時間</t>
    <phoneticPr fontId="1"/>
  </si>
  <si>
    <t>50時間以上</t>
    <phoneticPr fontId="1"/>
  </si>
  <si>
    <t>満足している</t>
    <phoneticPr fontId="1"/>
  </si>
  <si>
    <t>やや満足している</t>
    <phoneticPr fontId="1"/>
  </si>
  <si>
    <t>どちらともいえない</t>
    <phoneticPr fontId="1"/>
  </si>
  <si>
    <t>やや不満がある</t>
    <phoneticPr fontId="1"/>
  </si>
  <si>
    <t>不満がある</t>
    <phoneticPr fontId="1"/>
  </si>
  <si>
    <t>満足している　　（再掲）</t>
    <phoneticPr fontId="1"/>
  </si>
  <si>
    <t>不満がある（再掲）</t>
    <phoneticPr fontId="1"/>
  </si>
  <si>
    <t>収入のため</t>
    <phoneticPr fontId="1"/>
  </si>
  <si>
    <t>仕事が面白いから</t>
    <phoneticPr fontId="1"/>
  </si>
  <si>
    <t>自分の知識・能力を生かせるから</t>
    <phoneticPr fontId="1"/>
  </si>
  <si>
    <t>給与等が希望に適っている</t>
    <phoneticPr fontId="1"/>
  </si>
  <si>
    <t>福利厚生が整っている</t>
    <phoneticPr fontId="1"/>
  </si>
  <si>
    <t>自宅から通いやすい</t>
    <phoneticPr fontId="1"/>
  </si>
  <si>
    <t>仕事にやりがいがある</t>
    <phoneticPr fontId="1"/>
  </si>
  <si>
    <t>自分の経験やスキルが生かせる</t>
    <phoneticPr fontId="1"/>
  </si>
  <si>
    <t>他の活動等と両立ができる</t>
    <phoneticPr fontId="1"/>
  </si>
  <si>
    <t>地域・社会に貢献できる</t>
    <phoneticPr fontId="1"/>
  </si>
  <si>
    <t>健康上の理由</t>
    <phoneticPr fontId="1"/>
  </si>
  <si>
    <t>家族の介護や家事のため</t>
    <phoneticPr fontId="1"/>
  </si>
  <si>
    <t>仕事を探す方法がわからない</t>
    <phoneticPr fontId="1"/>
  </si>
  <si>
    <t>特に理由はない</t>
    <phoneticPr fontId="1"/>
  </si>
  <si>
    <t>n</t>
    <phoneticPr fontId="1"/>
  </si>
  <si>
    <t>仕事はほどほどでよいと思っていた</t>
    <phoneticPr fontId="1"/>
  </si>
  <si>
    <t>同じ仕事を続けるつもりでいた</t>
    <phoneticPr fontId="1"/>
  </si>
  <si>
    <t>その他</t>
    <phoneticPr fontId="1"/>
  </si>
  <si>
    <t>５０代のころは働いていなかった</t>
    <phoneticPr fontId="1"/>
  </si>
  <si>
    <t>不明・無回答</t>
    <phoneticPr fontId="1"/>
  </si>
  <si>
    <t>全体</t>
    <phoneticPr fontId="1"/>
  </si>
  <si>
    <t>Ｆ１．性別</t>
    <phoneticPr fontId="1"/>
  </si>
  <si>
    <t>男性</t>
    <phoneticPr fontId="1"/>
  </si>
  <si>
    <t>女性</t>
    <phoneticPr fontId="1"/>
  </si>
  <si>
    <t>Ｆ１．性×Ｆ２．年齢別</t>
    <phoneticPr fontId="1"/>
  </si>
  <si>
    <t>全体計　60～64歳</t>
    <phoneticPr fontId="1"/>
  </si>
  <si>
    <t xml:space="preserve">           65～69歳</t>
    <phoneticPr fontId="1"/>
  </si>
  <si>
    <t xml:space="preserve">           70～74歳</t>
    <phoneticPr fontId="1"/>
  </si>
  <si>
    <t xml:space="preserve">           75～79歳</t>
    <phoneticPr fontId="1"/>
  </si>
  <si>
    <t xml:space="preserve">           80～84歳</t>
    <phoneticPr fontId="1"/>
  </si>
  <si>
    <t xml:space="preserve">           85～89歳</t>
    <phoneticPr fontId="1"/>
  </si>
  <si>
    <t xml:space="preserve">           90～94歳</t>
    <phoneticPr fontId="1"/>
  </si>
  <si>
    <t xml:space="preserve">           95歳以上</t>
    <phoneticPr fontId="1"/>
  </si>
  <si>
    <t xml:space="preserve">           65～74歳（再掲）</t>
    <phoneticPr fontId="1"/>
  </si>
  <si>
    <t xml:space="preserve">           75～84歳（再掲）</t>
    <phoneticPr fontId="1"/>
  </si>
  <si>
    <t xml:space="preserve">           65歳以上（再掲）</t>
    <phoneticPr fontId="1"/>
  </si>
  <si>
    <t xml:space="preserve">           75歳以上（再掲）</t>
    <phoneticPr fontId="1"/>
  </si>
  <si>
    <t xml:space="preserve">           85歳以上（再掲）</t>
    <phoneticPr fontId="1"/>
  </si>
  <si>
    <t>男性　　 60～64歳</t>
    <phoneticPr fontId="1"/>
  </si>
  <si>
    <t>女性　　 60～64歳</t>
    <phoneticPr fontId="1"/>
  </si>
  <si>
    <t>Ｆ１．性×Ｆ３．現在の結婚状況</t>
    <phoneticPr fontId="1"/>
  </si>
  <si>
    <t xml:space="preserve">          不明・無回答</t>
    <phoneticPr fontId="1"/>
  </si>
  <si>
    <t xml:space="preserve">         不明・無回答</t>
    <phoneticPr fontId="1"/>
  </si>
  <si>
    <t>Ｆ４．同居者</t>
    <phoneticPr fontId="1"/>
  </si>
  <si>
    <t>同居者はいない（ひとり暮らし）</t>
    <phoneticPr fontId="1"/>
  </si>
  <si>
    <t>配偶者あるいはパートナー</t>
    <phoneticPr fontId="1"/>
  </si>
  <si>
    <t>その他（親族以外も含む）</t>
    <phoneticPr fontId="1"/>
  </si>
  <si>
    <t>あなたを除く同居者の人数</t>
    <phoneticPr fontId="1"/>
  </si>
  <si>
    <t>０人（ひとり暮らし）</t>
    <phoneticPr fontId="1"/>
  </si>
  <si>
    <t>１人</t>
    <phoneticPr fontId="1"/>
  </si>
  <si>
    <t>２人</t>
    <phoneticPr fontId="1"/>
  </si>
  <si>
    <t>３人</t>
    <phoneticPr fontId="1"/>
  </si>
  <si>
    <t>４人</t>
    <phoneticPr fontId="1"/>
  </si>
  <si>
    <t>５人</t>
    <phoneticPr fontId="1"/>
  </si>
  <si>
    <t>６人</t>
    <phoneticPr fontId="1"/>
  </si>
  <si>
    <t>７人</t>
    <phoneticPr fontId="1"/>
  </si>
  <si>
    <t>８人</t>
    <phoneticPr fontId="1"/>
  </si>
  <si>
    <t>９人以上</t>
    <phoneticPr fontId="1"/>
  </si>
  <si>
    <t>Ｆ５．現在の住まい</t>
    <phoneticPr fontId="1"/>
  </si>
  <si>
    <t>持家（一戸建て）</t>
    <phoneticPr fontId="1"/>
  </si>
  <si>
    <t>賃貸住宅（一戸建て）</t>
    <phoneticPr fontId="1"/>
  </si>
  <si>
    <t>１カ月あたりの住宅ローン</t>
    <phoneticPr fontId="1"/>
  </si>
  <si>
    <t>０万円</t>
    <phoneticPr fontId="1"/>
  </si>
  <si>
    <t>１～５万円未満</t>
    <phoneticPr fontId="1"/>
  </si>
  <si>
    <t>５～10万円未満</t>
    <phoneticPr fontId="1"/>
  </si>
  <si>
    <t>10～15万円未満</t>
    <phoneticPr fontId="1"/>
  </si>
  <si>
    <t>15～20万円未満</t>
    <phoneticPr fontId="1"/>
  </si>
  <si>
    <t>20万円以上</t>
    <phoneticPr fontId="1"/>
  </si>
  <si>
    <t>１カ月あたりの家賃</t>
    <phoneticPr fontId="1"/>
  </si>
  <si>
    <t>週に１回以上</t>
    <phoneticPr fontId="1"/>
  </si>
  <si>
    <t>月に１回以上</t>
    <phoneticPr fontId="1"/>
  </si>
  <si>
    <t>年に数回</t>
    <phoneticPr fontId="1"/>
  </si>
  <si>
    <t>ほとんど利用していない</t>
    <phoneticPr fontId="1"/>
  </si>
  <si>
    <t>全く利用していない</t>
    <phoneticPr fontId="1"/>
  </si>
  <si>
    <t>（イ）クレジットカード</t>
    <phoneticPr fontId="1"/>
  </si>
  <si>
    <t>よく使う</t>
    <phoneticPr fontId="1"/>
  </si>
  <si>
    <t>たまに使う</t>
    <phoneticPr fontId="1"/>
  </si>
  <si>
    <t>ほとんど使わない</t>
    <phoneticPr fontId="1"/>
  </si>
  <si>
    <t>使わない</t>
    <phoneticPr fontId="1"/>
  </si>
  <si>
    <t>（ロ）バーコード、ＱＲコード決済</t>
    <phoneticPr fontId="1"/>
  </si>
  <si>
    <t>（ハ）電子マネー</t>
    <phoneticPr fontId="1"/>
  </si>
  <si>
    <t>（ニ）その他（イ～ハを除く）</t>
    <phoneticPr fontId="1"/>
  </si>
  <si>
    <t>※都市規模</t>
    <phoneticPr fontId="1"/>
  </si>
  <si>
    <t>大都市（東京23区・政令指定都市）</t>
    <phoneticPr fontId="1"/>
  </si>
  <si>
    <t>中都市（人口10万以上の市）</t>
    <phoneticPr fontId="1"/>
  </si>
  <si>
    <t>小都市（人口10万未満の市）</t>
    <phoneticPr fontId="1"/>
  </si>
  <si>
    <t>町村</t>
    <phoneticPr fontId="1"/>
  </si>
  <si>
    <t>※地域（６区分）</t>
    <phoneticPr fontId="1"/>
  </si>
  <si>
    <t>北海道・東北</t>
    <phoneticPr fontId="1"/>
  </si>
  <si>
    <t>関東</t>
    <phoneticPr fontId="1"/>
  </si>
  <si>
    <t>中部（北陸・東山・東海）</t>
    <phoneticPr fontId="1"/>
  </si>
  <si>
    <t>近畿</t>
    <phoneticPr fontId="1"/>
  </si>
  <si>
    <t>中国・四国</t>
    <phoneticPr fontId="1"/>
  </si>
  <si>
    <t>九州</t>
    <phoneticPr fontId="1"/>
  </si>
  <si>
    <t>６５歳くらいまで</t>
    <phoneticPr fontId="1"/>
  </si>
  <si>
    <t>７０歳くらいまで</t>
    <phoneticPr fontId="1"/>
  </si>
  <si>
    <t>７５歳くらいまで</t>
    <phoneticPr fontId="1"/>
  </si>
  <si>
    <t>８０歳くらいまで</t>
    <phoneticPr fontId="1"/>
  </si>
  <si>
    <t>働けるうちはいつまでも</t>
    <phoneticPr fontId="1"/>
  </si>
  <si>
    <t>仕事をしたいとは思わない</t>
    <phoneticPr fontId="1"/>
  </si>
  <si>
    <t>家計が苦しく、非常に心配である</t>
    <phoneticPr fontId="1"/>
  </si>
  <si>
    <t>心配なく暮らしている　　（再掲）</t>
    <phoneticPr fontId="1"/>
  </si>
  <si>
    <t>心配である（再掲）</t>
    <phoneticPr fontId="1"/>
  </si>
  <si>
    <t>仕事による収入</t>
    <phoneticPr fontId="1"/>
  </si>
  <si>
    <t>公的年金</t>
    <phoneticPr fontId="1"/>
  </si>
  <si>
    <t>２以外の公的な給付金</t>
    <phoneticPr fontId="1"/>
  </si>
  <si>
    <t>企業年金、個人年金等</t>
    <phoneticPr fontId="1"/>
  </si>
  <si>
    <t>子や親族からの援助</t>
    <phoneticPr fontId="1"/>
  </si>
  <si>
    <t>収入はない</t>
    <phoneticPr fontId="1"/>
  </si>
  <si>
    <t>20～25万円未満</t>
    <phoneticPr fontId="1"/>
  </si>
  <si>
    <t>25～30万円未満</t>
    <phoneticPr fontId="1"/>
  </si>
  <si>
    <t>30万円以上</t>
    <phoneticPr fontId="1"/>
  </si>
  <si>
    <t>子や孫の生活費は負担していない</t>
    <phoneticPr fontId="1"/>
  </si>
  <si>
    <t>子や孫はいない</t>
    <phoneticPr fontId="1"/>
  </si>
  <si>
    <t>負担している　　（再掲）</t>
    <phoneticPr fontId="1"/>
  </si>
  <si>
    <t>よくある</t>
    <phoneticPr fontId="1"/>
  </si>
  <si>
    <t>時々ある</t>
    <phoneticPr fontId="1"/>
  </si>
  <si>
    <t>ほとんどない</t>
    <phoneticPr fontId="1"/>
  </si>
  <si>
    <t>全くない</t>
    <phoneticPr fontId="1"/>
  </si>
  <si>
    <t>ある　　（再掲）</t>
    <phoneticPr fontId="1"/>
  </si>
  <si>
    <t>ない　　（再掲）</t>
    <phoneticPr fontId="1"/>
  </si>
  <si>
    <t>自分が仕事をして収入を得る</t>
    <phoneticPr fontId="1"/>
  </si>
  <si>
    <t>配偶者が仕事をして収入を得る</t>
    <phoneticPr fontId="1"/>
  </si>
  <si>
    <t>節約等により支出を減らす</t>
    <phoneticPr fontId="1"/>
  </si>
  <si>
    <t>貯蓄を取り崩している</t>
    <phoneticPr fontId="1"/>
  </si>
  <si>
    <t>友人、知人等から援助をしてもらう</t>
    <phoneticPr fontId="1"/>
  </si>
  <si>
    <t>金融機関等から借り入れる</t>
    <phoneticPr fontId="1"/>
  </si>
  <si>
    <t>特に何もしない</t>
    <phoneticPr fontId="1"/>
  </si>
  <si>
    <t>家族・親族</t>
    <phoneticPr fontId="1"/>
  </si>
  <si>
    <t>友人・知人</t>
    <phoneticPr fontId="1"/>
  </si>
  <si>
    <t>近所の人</t>
    <phoneticPr fontId="1"/>
  </si>
  <si>
    <t>職場の人</t>
    <phoneticPr fontId="1"/>
  </si>
  <si>
    <t>弁護士、司法書士等</t>
    <phoneticPr fontId="1"/>
  </si>
  <si>
    <t>相談できる相手はいない</t>
    <phoneticPr fontId="1"/>
  </si>
  <si>
    <t>食費</t>
    <phoneticPr fontId="1"/>
  </si>
  <si>
    <t>水道光熱費</t>
    <phoneticPr fontId="1"/>
  </si>
  <si>
    <t>家賃、住宅ローン</t>
    <phoneticPr fontId="1"/>
  </si>
  <si>
    <t>交通費、自動車維持費等の費用</t>
    <phoneticPr fontId="1"/>
  </si>
  <si>
    <t>防災・防犯のための費用</t>
    <phoneticPr fontId="1"/>
  </si>
  <si>
    <t>家具・家電の維持・購入費</t>
    <phoneticPr fontId="1"/>
  </si>
  <si>
    <t>被服費</t>
    <phoneticPr fontId="1"/>
  </si>
  <si>
    <t>趣味やレジャー（旅行等）の費用</t>
    <phoneticPr fontId="1"/>
  </si>
  <si>
    <t>友人等との交際費</t>
    <phoneticPr fontId="1"/>
  </si>
  <si>
    <t>家事代行等の生活支援に係る費用</t>
    <phoneticPr fontId="1"/>
  </si>
  <si>
    <t>特にない</t>
    <phoneticPr fontId="1"/>
  </si>
  <si>
    <t>収入や貯蓄が少ないこと</t>
    <phoneticPr fontId="1"/>
  </si>
  <si>
    <t>物価が上昇すること</t>
    <phoneticPr fontId="1"/>
  </si>
  <si>
    <t>災害により被害を受けること</t>
    <phoneticPr fontId="1"/>
  </si>
  <si>
    <t>犯罪により被害を受けること</t>
    <phoneticPr fontId="1"/>
  </si>
  <si>
    <t>不安と思っていることはない</t>
    <phoneticPr fontId="1"/>
  </si>
  <si>
    <t>不安に思う（再掲）</t>
    <phoneticPr fontId="1"/>
  </si>
  <si>
    <t>資産形成（貯蓄・投資）など</t>
    <phoneticPr fontId="1"/>
  </si>
  <si>
    <t>１～500万円未満</t>
    <phoneticPr fontId="1"/>
  </si>
  <si>
    <t>500～　1,000万円未満</t>
    <phoneticPr fontId="1"/>
  </si>
  <si>
    <t>1,000～2,000万円未満</t>
    <phoneticPr fontId="1"/>
  </si>
  <si>
    <t>2,000～3,000万円未満</t>
    <phoneticPr fontId="1"/>
  </si>
  <si>
    <t>3,000～5,000万円未満</t>
    <phoneticPr fontId="1"/>
  </si>
  <si>
    <t>5,000万円以上</t>
    <phoneticPr fontId="1"/>
  </si>
  <si>
    <t>個人年金</t>
    <phoneticPr fontId="1"/>
  </si>
  <si>
    <t>企業年金</t>
    <phoneticPr fontId="1"/>
  </si>
  <si>
    <t>病気やけがのための保険</t>
    <phoneticPr fontId="1"/>
  </si>
  <si>
    <t>介護のための保険</t>
    <phoneticPr fontId="1"/>
  </si>
  <si>
    <t>生命保険</t>
    <phoneticPr fontId="1"/>
  </si>
  <si>
    <t>いずれも加入していない</t>
    <phoneticPr fontId="1"/>
  </si>
  <si>
    <t>十分だと思う</t>
    <phoneticPr fontId="1"/>
  </si>
  <si>
    <t>最低限はあると思う</t>
    <phoneticPr fontId="1"/>
  </si>
  <si>
    <t>少し足りないと思う</t>
    <phoneticPr fontId="1"/>
  </si>
  <si>
    <t>かなり足りないと思う</t>
    <phoneticPr fontId="1"/>
  </si>
  <si>
    <t>足りない（再掲）</t>
    <phoneticPr fontId="1"/>
  </si>
  <si>
    <t>財産は自分のために使いたい</t>
    <phoneticPr fontId="1"/>
  </si>
  <si>
    <t>遺族等へ財産を残したい</t>
    <phoneticPr fontId="1"/>
  </si>
  <si>
    <t>残す財産がない</t>
    <phoneticPr fontId="1"/>
  </si>
  <si>
    <t>子や他の親族に財産管理を委ねる</t>
    <phoneticPr fontId="1"/>
  </si>
  <si>
    <t>わからない</t>
    <phoneticPr fontId="1"/>
  </si>
  <si>
    <t>葬儀の準備</t>
    <phoneticPr fontId="1"/>
  </si>
  <si>
    <t>お墓の準備</t>
    <phoneticPr fontId="1"/>
  </si>
  <si>
    <t>財産の整理（相続の準備等）</t>
    <phoneticPr fontId="1"/>
  </si>
  <si>
    <t>準備しているものはない</t>
    <phoneticPr fontId="1"/>
  </si>
  <si>
    <t>準備している　　（再掲）</t>
    <phoneticPr fontId="1"/>
  </si>
  <si>
    <t>契約時等における身元保証の支援</t>
    <phoneticPr fontId="1"/>
  </si>
  <si>
    <t>身の回りの生活支援</t>
    <phoneticPr fontId="1"/>
  </si>
  <si>
    <t>男</t>
    <phoneticPr fontId="1"/>
  </si>
  <si>
    <t>女</t>
    <phoneticPr fontId="1"/>
  </si>
  <si>
    <t>平均値</t>
  </si>
  <si>
    <t>最頻値</t>
  </si>
  <si>
    <t>68,69</t>
  </si>
  <si>
    <t>77,82</t>
  </si>
  <si>
    <t>75,76,77</t>
  </si>
  <si>
    <t>70,71</t>
  </si>
  <si>
    <t>63,75</t>
  </si>
  <si>
    <t>69,75</t>
  </si>
  <si>
    <t>71,72</t>
  </si>
  <si>
    <t>63,64</t>
  </si>
  <si>
    <t>68,70</t>
  </si>
  <si>
    <t>72,88</t>
  </si>
  <si>
    <t>62,72</t>
  </si>
  <si>
    <t>72,75</t>
  </si>
  <si>
    <t>平均</t>
  </si>
  <si>
    <t>n</t>
    <phoneticPr fontId="1"/>
  </si>
  <si>
    <t>十分感じている</t>
    <phoneticPr fontId="1"/>
  </si>
  <si>
    <t>多少感じている</t>
    <phoneticPr fontId="1"/>
  </si>
  <si>
    <t>あまり感じていない</t>
    <phoneticPr fontId="1"/>
  </si>
  <si>
    <t>全く感じていない</t>
    <phoneticPr fontId="1"/>
  </si>
  <si>
    <t>不明・無回答</t>
    <phoneticPr fontId="1"/>
  </si>
  <si>
    <t>感じている　　（再掲）</t>
    <phoneticPr fontId="1"/>
  </si>
  <si>
    <t>感じていない　（再掲）</t>
    <phoneticPr fontId="1"/>
  </si>
  <si>
    <t>全体</t>
    <phoneticPr fontId="1"/>
  </si>
  <si>
    <t>Ｆ１．性別</t>
    <phoneticPr fontId="1"/>
  </si>
  <si>
    <t>男性</t>
    <phoneticPr fontId="1"/>
  </si>
  <si>
    <t>女性</t>
    <phoneticPr fontId="1"/>
  </si>
  <si>
    <t>その他</t>
    <phoneticPr fontId="1"/>
  </si>
  <si>
    <t>Ｆ１．性×Ｆ２．年齢別</t>
    <phoneticPr fontId="1"/>
  </si>
  <si>
    <t>全体計　60～64歳</t>
    <phoneticPr fontId="1"/>
  </si>
  <si>
    <t xml:space="preserve">           65～69歳</t>
    <phoneticPr fontId="1"/>
  </si>
  <si>
    <t xml:space="preserve">           70～74歳</t>
    <phoneticPr fontId="1"/>
  </si>
  <si>
    <t xml:space="preserve">           75～79歳</t>
    <phoneticPr fontId="1"/>
  </si>
  <si>
    <t xml:space="preserve">           80～84歳</t>
    <phoneticPr fontId="1"/>
  </si>
  <si>
    <t xml:space="preserve">           85～89歳</t>
    <phoneticPr fontId="1"/>
  </si>
  <si>
    <t xml:space="preserve">           90～94歳</t>
    <phoneticPr fontId="1"/>
  </si>
  <si>
    <t xml:space="preserve">           95歳以上</t>
    <phoneticPr fontId="1"/>
  </si>
  <si>
    <t xml:space="preserve">           65～74歳（再掲）</t>
    <phoneticPr fontId="1"/>
  </si>
  <si>
    <t xml:space="preserve">           75～84歳（再掲）</t>
    <phoneticPr fontId="1"/>
  </si>
  <si>
    <t xml:space="preserve">           65歳以上（再掲）</t>
    <phoneticPr fontId="1"/>
  </si>
  <si>
    <t xml:space="preserve">           75歳以上（再掲）</t>
    <phoneticPr fontId="1"/>
  </si>
  <si>
    <t xml:space="preserve">           85歳以上（再掲）</t>
    <phoneticPr fontId="1"/>
  </si>
  <si>
    <t>男性　　 60～64歳</t>
    <phoneticPr fontId="1"/>
  </si>
  <si>
    <t>女性　　 60～64歳</t>
    <phoneticPr fontId="1"/>
  </si>
  <si>
    <t>Ｆ１．性×Ｆ３．現在の結婚状況</t>
    <phoneticPr fontId="1"/>
  </si>
  <si>
    <t xml:space="preserve">          不明・無回答</t>
    <phoneticPr fontId="1"/>
  </si>
  <si>
    <t xml:space="preserve">         不明・無回答</t>
    <phoneticPr fontId="1"/>
  </si>
  <si>
    <t>Ｆ４．同居者</t>
    <phoneticPr fontId="1"/>
  </si>
  <si>
    <t>同居者はいない（ひとり暮らし）</t>
    <phoneticPr fontId="1"/>
  </si>
  <si>
    <t>配偶者あるいはパートナー</t>
    <phoneticPr fontId="1"/>
  </si>
  <si>
    <t>その他（親族以外も含む）</t>
    <phoneticPr fontId="1"/>
  </si>
  <si>
    <t>あなたを除く同居者の人数</t>
    <phoneticPr fontId="1"/>
  </si>
  <si>
    <t>０人（ひとり暮らし）</t>
    <phoneticPr fontId="1"/>
  </si>
  <si>
    <t>１人</t>
    <phoneticPr fontId="1"/>
  </si>
  <si>
    <t>２人</t>
    <phoneticPr fontId="1"/>
  </si>
  <si>
    <t>３人</t>
    <phoneticPr fontId="1"/>
  </si>
  <si>
    <t>４人</t>
    <phoneticPr fontId="1"/>
  </si>
  <si>
    <t>５人</t>
    <phoneticPr fontId="1"/>
  </si>
  <si>
    <t>６人</t>
    <phoneticPr fontId="1"/>
  </si>
  <si>
    <t>７人</t>
    <phoneticPr fontId="1"/>
  </si>
  <si>
    <t>８人</t>
    <phoneticPr fontId="1"/>
  </si>
  <si>
    <t>９人以上</t>
    <phoneticPr fontId="1"/>
  </si>
  <si>
    <t>Ｆ５．現在の住まい</t>
    <phoneticPr fontId="1"/>
  </si>
  <si>
    <t>持家（一戸建て）</t>
    <phoneticPr fontId="1"/>
  </si>
  <si>
    <t>賃貸住宅（一戸建て）</t>
    <phoneticPr fontId="1"/>
  </si>
  <si>
    <t>１カ月あたりの住宅ローン</t>
    <phoneticPr fontId="1"/>
  </si>
  <si>
    <t>０万円</t>
    <phoneticPr fontId="1"/>
  </si>
  <si>
    <t>１～５万円未満</t>
    <phoneticPr fontId="1"/>
  </si>
  <si>
    <t>５～10万円未満</t>
    <phoneticPr fontId="1"/>
  </si>
  <si>
    <t>10～15万円未満</t>
    <phoneticPr fontId="1"/>
  </si>
  <si>
    <t>15～20万円未満</t>
    <phoneticPr fontId="1"/>
  </si>
  <si>
    <t>20万円以上</t>
    <phoneticPr fontId="1"/>
  </si>
  <si>
    <t>１カ月あたりの家賃</t>
    <phoneticPr fontId="1"/>
  </si>
  <si>
    <t>週に１回以上</t>
    <phoneticPr fontId="1"/>
  </si>
  <si>
    <t>月に１回以上</t>
    <phoneticPr fontId="1"/>
  </si>
  <si>
    <t>年に数回</t>
    <phoneticPr fontId="1"/>
  </si>
  <si>
    <t>ほとんど利用していない</t>
    <phoneticPr fontId="1"/>
  </si>
  <si>
    <t>全く利用していない</t>
    <phoneticPr fontId="1"/>
  </si>
  <si>
    <t>（イ）クレジットカード</t>
    <phoneticPr fontId="1"/>
  </si>
  <si>
    <t>よく使う</t>
    <phoneticPr fontId="1"/>
  </si>
  <si>
    <t>たまに使う</t>
    <phoneticPr fontId="1"/>
  </si>
  <si>
    <t>ほとんど使わない</t>
    <phoneticPr fontId="1"/>
  </si>
  <si>
    <t>使わない</t>
    <phoneticPr fontId="1"/>
  </si>
  <si>
    <t>（ロ）バーコード、ＱＲコード決済</t>
    <phoneticPr fontId="1"/>
  </si>
  <si>
    <t>（ハ）電子マネー</t>
    <phoneticPr fontId="1"/>
  </si>
  <si>
    <t>（ニ）その他（イ～ハを除く）</t>
    <phoneticPr fontId="1"/>
  </si>
  <si>
    <t>※都市規模</t>
    <phoneticPr fontId="1"/>
  </si>
  <si>
    <t>大都市（東京23区・政令指定都市）</t>
    <phoneticPr fontId="1"/>
  </si>
  <si>
    <t>中都市（人口10万以上の市）</t>
    <phoneticPr fontId="1"/>
  </si>
  <si>
    <t>小都市（人口10万未満の市）</t>
    <phoneticPr fontId="1"/>
  </si>
  <si>
    <t>町村</t>
    <phoneticPr fontId="1"/>
  </si>
  <si>
    <t>※地域（６区分）</t>
    <phoneticPr fontId="1"/>
  </si>
  <si>
    <t>北海道・東北</t>
    <phoneticPr fontId="1"/>
  </si>
  <si>
    <t>関東</t>
    <phoneticPr fontId="1"/>
  </si>
  <si>
    <t>中部（北陸・東山・東海）</t>
    <phoneticPr fontId="1"/>
  </si>
  <si>
    <t>近畿</t>
    <phoneticPr fontId="1"/>
  </si>
  <si>
    <t>中国・四国</t>
    <phoneticPr fontId="1"/>
  </si>
  <si>
    <t>九州</t>
    <phoneticPr fontId="1"/>
  </si>
  <si>
    <t>良い</t>
    <phoneticPr fontId="1"/>
  </si>
  <si>
    <t>まあ良い</t>
    <phoneticPr fontId="1"/>
  </si>
  <si>
    <t>普通</t>
    <phoneticPr fontId="1"/>
  </si>
  <si>
    <t>あまり良くない</t>
    <phoneticPr fontId="1"/>
  </si>
  <si>
    <t>良くない</t>
    <phoneticPr fontId="1"/>
  </si>
  <si>
    <t>良い　　（再掲）</t>
    <phoneticPr fontId="1"/>
  </si>
  <si>
    <t>良くない（再掲）</t>
    <phoneticPr fontId="1"/>
  </si>
  <si>
    <t>はい</t>
    <phoneticPr fontId="1"/>
  </si>
  <si>
    <t>いいえ</t>
    <phoneticPr fontId="1"/>
  </si>
  <si>
    <t>就労・就業</t>
    <phoneticPr fontId="1"/>
  </si>
  <si>
    <t>ボランティア活動</t>
    <phoneticPr fontId="1"/>
  </si>
  <si>
    <t>趣味やおけいこ事</t>
    <phoneticPr fontId="1"/>
  </si>
  <si>
    <t>特に活動はしていない</t>
    <phoneticPr fontId="1"/>
  </si>
  <si>
    <t>活動している　　（再掲）</t>
    <phoneticPr fontId="1"/>
  </si>
  <si>
    <t>就労・就業以外　（再掲）</t>
    <phoneticPr fontId="1"/>
  </si>
  <si>
    <t>０年前</t>
    <phoneticPr fontId="1"/>
  </si>
  <si>
    <t>１～４年前</t>
    <phoneticPr fontId="1"/>
  </si>
  <si>
    <t>５～９年前</t>
    <phoneticPr fontId="1"/>
  </si>
  <si>
    <t>10～14年前</t>
    <phoneticPr fontId="1"/>
  </si>
  <si>
    <t>15～19年前</t>
    <phoneticPr fontId="1"/>
  </si>
  <si>
    <t>20年以上前</t>
    <phoneticPr fontId="1"/>
  </si>
  <si>
    <t>英語</t>
    <phoneticPr fontId="1"/>
  </si>
  <si>
    <t>英語以外の外国語</t>
    <phoneticPr fontId="1"/>
  </si>
  <si>
    <t>パソコンなどの情報処理</t>
    <phoneticPr fontId="1"/>
  </si>
  <si>
    <t>商業実務・ビジネス関係</t>
    <phoneticPr fontId="1"/>
  </si>
  <si>
    <t>介護関係</t>
    <phoneticPr fontId="1"/>
  </si>
  <si>
    <t>芸術・文化</t>
    <phoneticPr fontId="1"/>
  </si>
  <si>
    <t>いずれも行っていない</t>
    <phoneticPr fontId="1"/>
  </si>
  <si>
    <t>行っている（再掲）</t>
    <phoneticPr fontId="1"/>
  </si>
  <si>
    <t>仕事をしている　　（再掲）</t>
    <phoneticPr fontId="1"/>
  </si>
  <si>
    <t>仕事をしていない　（再掲）</t>
    <phoneticPr fontId="1"/>
  </si>
  <si>
    <t>正社員</t>
    <phoneticPr fontId="1"/>
  </si>
  <si>
    <t>パート・アルバイト</t>
    <phoneticPr fontId="1"/>
  </si>
  <si>
    <t>派遣社員</t>
    <phoneticPr fontId="1"/>
  </si>
  <si>
    <t>契約社員・嘱託社員</t>
    <phoneticPr fontId="1"/>
  </si>
  <si>
    <t>会社または団体の役員</t>
    <phoneticPr fontId="1"/>
  </si>
  <si>
    <t>５０～５４歳ころ</t>
    <phoneticPr fontId="1"/>
  </si>
  <si>
    <t>５５～５９歳ころ</t>
    <phoneticPr fontId="1"/>
  </si>
  <si>
    <t>６０～６４歳ころ</t>
    <phoneticPr fontId="1"/>
  </si>
  <si>
    <t>６５～６９歳ころ</t>
    <phoneticPr fontId="1"/>
  </si>
  <si>
    <t>７０～７４歳ころ</t>
    <phoneticPr fontId="1"/>
  </si>
  <si>
    <t>７５～７９歳ころ</t>
    <phoneticPr fontId="1"/>
  </si>
  <si>
    <t>８０歳以降</t>
    <phoneticPr fontId="1"/>
  </si>
  <si>
    <t>１～２日</t>
    <phoneticPr fontId="1"/>
  </si>
  <si>
    <t>３～４日</t>
    <phoneticPr fontId="1"/>
  </si>
  <si>
    <t>５日以上</t>
    <phoneticPr fontId="1"/>
  </si>
  <si>
    <t>１～９時間</t>
    <phoneticPr fontId="1"/>
  </si>
  <si>
    <t>10～19時間</t>
    <phoneticPr fontId="1"/>
  </si>
  <si>
    <t>20～29時間</t>
    <phoneticPr fontId="1"/>
  </si>
  <si>
    <t>30～39時間</t>
    <phoneticPr fontId="1"/>
  </si>
  <si>
    <t>40～49時間</t>
    <phoneticPr fontId="1"/>
  </si>
  <si>
    <t>50時間以上</t>
    <phoneticPr fontId="1"/>
  </si>
  <si>
    <t>平均</t>
    <phoneticPr fontId="1"/>
  </si>
  <si>
    <t>満足している</t>
    <phoneticPr fontId="1"/>
  </si>
  <si>
    <t>やや満足している</t>
    <phoneticPr fontId="1"/>
  </si>
  <si>
    <t>どちらともいえない</t>
    <phoneticPr fontId="1"/>
  </si>
  <si>
    <t>やや不満がある</t>
    <phoneticPr fontId="1"/>
  </si>
  <si>
    <t>不満がある</t>
    <phoneticPr fontId="1"/>
  </si>
  <si>
    <t>満足している　　（再掲）</t>
    <phoneticPr fontId="1"/>
  </si>
  <si>
    <t>不満がある（再掲）</t>
    <phoneticPr fontId="1"/>
  </si>
  <si>
    <t>収入のため</t>
    <phoneticPr fontId="1"/>
  </si>
  <si>
    <t>仕事が面白いから</t>
    <phoneticPr fontId="1"/>
  </si>
  <si>
    <t>自分の知識・能力を生かせるから</t>
    <phoneticPr fontId="1"/>
  </si>
  <si>
    <t>給与等が希望に適っている</t>
    <phoneticPr fontId="1"/>
  </si>
  <si>
    <t>福利厚生が整っている</t>
    <phoneticPr fontId="1"/>
  </si>
  <si>
    <t>自宅から通いやすい</t>
    <phoneticPr fontId="1"/>
  </si>
  <si>
    <t>仕事にやりがいがある</t>
    <phoneticPr fontId="1"/>
  </si>
  <si>
    <t>自分の経験やスキルが生かせる</t>
    <phoneticPr fontId="1"/>
  </si>
  <si>
    <t>他の活動等と両立ができる</t>
    <phoneticPr fontId="1"/>
  </si>
  <si>
    <t>地域・社会に貢献できる</t>
    <phoneticPr fontId="1"/>
  </si>
  <si>
    <t>健康上の理由</t>
    <phoneticPr fontId="1"/>
  </si>
  <si>
    <t>家族の介護や家事のため</t>
    <phoneticPr fontId="1"/>
  </si>
  <si>
    <t>仕事を探す方法がわからない</t>
    <phoneticPr fontId="1"/>
  </si>
  <si>
    <t>特に理由はない</t>
    <phoneticPr fontId="1"/>
  </si>
  <si>
    <t>仕事はほどほどでよいと思っていた</t>
    <phoneticPr fontId="1"/>
  </si>
  <si>
    <t>同じ仕事を続けるつもりでいた</t>
    <phoneticPr fontId="1"/>
  </si>
  <si>
    <t>５０代のころは働いていなかった</t>
    <phoneticPr fontId="1"/>
  </si>
  <si>
    <t>６５歳くらいまで</t>
    <phoneticPr fontId="1"/>
  </si>
  <si>
    <t>７０歳くらいまで</t>
    <phoneticPr fontId="1"/>
  </si>
  <si>
    <t>７５歳くらいまで</t>
    <phoneticPr fontId="1"/>
  </si>
  <si>
    <t>８０歳くらいまで</t>
    <phoneticPr fontId="1"/>
  </si>
  <si>
    <t>働けるうちはいつまでも</t>
    <phoneticPr fontId="1"/>
  </si>
  <si>
    <t>仕事をしたいとは思わない</t>
    <phoneticPr fontId="1"/>
  </si>
  <si>
    <t>家計が苦しく、非常に心配である</t>
    <phoneticPr fontId="1"/>
  </si>
  <si>
    <t>心配なく暮らしている　　（再掲）</t>
    <phoneticPr fontId="1"/>
  </si>
  <si>
    <t>心配である（再掲）</t>
    <phoneticPr fontId="1"/>
  </si>
  <si>
    <t>仕事による収入</t>
    <phoneticPr fontId="1"/>
  </si>
  <si>
    <t>公的年金</t>
    <phoneticPr fontId="1"/>
  </si>
  <si>
    <t>２以外の公的な給付金</t>
    <phoneticPr fontId="1"/>
  </si>
  <si>
    <t>企業年金、個人年金等</t>
    <phoneticPr fontId="1"/>
  </si>
  <si>
    <t>子や親族からの援助</t>
    <phoneticPr fontId="1"/>
  </si>
  <si>
    <t>収入はない</t>
    <phoneticPr fontId="1"/>
  </si>
  <si>
    <t>20～25万円未満</t>
    <phoneticPr fontId="1"/>
  </si>
  <si>
    <t>25～30万円未満</t>
    <phoneticPr fontId="1"/>
  </si>
  <si>
    <t>30万円以上</t>
    <phoneticPr fontId="1"/>
  </si>
  <si>
    <t>子や孫の生活費は負担していない</t>
    <phoneticPr fontId="1"/>
  </si>
  <si>
    <t>子や孫はいない</t>
    <phoneticPr fontId="1"/>
  </si>
  <si>
    <t>負担している　　（再掲）</t>
    <phoneticPr fontId="1"/>
  </si>
  <si>
    <t>よくある</t>
    <phoneticPr fontId="1"/>
  </si>
  <si>
    <t>時々ある</t>
    <phoneticPr fontId="1"/>
  </si>
  <si>
    <t>ほとんどない</t>
    <phoneticPr fontId="1"/>
  </si>
  <si>
    <t>全くない</t>
    <phoneticPr fontId="1"/>
  </si>
  <si>
    <t>ある　　（再掲）</t>
    <phoneticPr fontId="1"/>
  </si>
  <si>
    <t>ない　　（再掲）</t>
    <phoneticPr fontId="1"/>
  </si>
  <si>
    <t>１万円未満</t>
    <phoneticPr fontId="1"/>
  </si>
  <si>
    <t>１～２万円未満</t>
    <phoneticPr fontId="1"/>
  </si>
  <si>
    <t>２～５万円未満</t>
    <phoneticPr fontId="1"/>
  </si>
  <si>
    <t>10万円以上</t>
    <phoneticPr fontId="1"/>
  </si>
  <si>
    <t>自分が仕事をして収入を得る</t>
    <phoneticPr fontId="1"/>
  </si>
  <si>
    <t>配偶者が仕事をして収入を得る</t>
    <phoneticPr fontId="1"/>
  </si>
  <si>
    <t>節約等により支出を減らす</t>
    <phoneticPr fontId="1"/>
  </si>
  <si>
    <t>貯蓄を取り崩している</t>
    <phoneticPr fontId="1"/>
  </si>
  <si>
    <t>友人、知人等から援助をしてもらう</t>
    <phoneticPr fontId="1"/>
  </si>
  <si>
    <t>金融機関等から借り入れる</t>
    <phoneticPr fontId="1"/>
  </si>
  <si>
    <t>特に何もしない</t>
    <phoneticPr fontId="1"/>
  </si>
  <si>
    <t>家族・親族</t>
    <phoneticPr fontId="1"/>
  </si>
  <si>
    <t>友人・知人</t>
    <phoneticPr fontId="1"/>
  </si>
  <si>
    <t>近所の人</t>
    <phoneticPr fontId="1"/>
  </si>
  <si>
    <t>職場の人</t>
    <phoneticPr fontId="1"/>
  </si>
  <si>
    <t>弁護士、司法書士等</t>
    <phoneticPr fontId="1"/>
  </si>
  <si>
    <t>相談できる相手はいない</t>
    <phoneticPr fontId="1"/>
  </si>
  <si>
    <t>食費</t>
    <phoneticPr fontId="1"/>
  </si>
  <si>
    <t>水道光熱費</t>
    <phoneticPr fontId="1"/>
  </si>
  <si>
    <t>家賃、住宅ローン</t>
    <phoneticPr fontId="1"/>
  </si>
  <si>
    <t>交通費、自動車維持費等の費用</t>
    <phoneticPr fontId="1"/>
  </si>
  <si>
    <t>防災・防犯のための費用</t>
    <phoneticPr fontId="1"/>
  </si>
  <si>
    <t>家具・家電の維持・購入費</t>
    <phoneticPr fontId="1"/>
  </si>
  <si>
    <t>被服費</t>
    <phoneticPr fontId="1"/>
  </si>
  <si>
    <t>趣味やレジャー（旅行等）の費用</t>
    <phoneticPr fontId="1"/>
  </si>
  <si>
    <t>友人等との交際費</t>
    <phoneticPr fontId="1"/>
  </si>
  <si>
    <t>家事代行等の生活支援に係る費用</t>
    <phoneticPr fontId="1"/>
  </si>
  <si>
    <t>特にない</t>
    <phoneticPr fontId="1"/>
  </si>
  <si>
    <t>収入や貯蓄が少ないこと</t>
    <phoneticPr fontId="1"/>
  </si>
  <si>
    <t>物価が上昇すること</t>
    <phoneticPr fontId="1"/>
  </si>
  <si>
    <t>災害により被害を受けること</t>
    <phoneticPr fontId="1"/>
  </si>
  <si>
    <t>犯罪により被害を受けること</t>
    <phoneticPr fontId="1"/>
  </si>
  <si>
    <t>不安と思っていることはない</t>
    <phoneticPr fontId="1"/>
  </si>
  <si>
    <t>不安に思う（再掲）</t>
    <phoneticPr fontId="1"/>
  </si>
  <si>
    <t>資産形成（貯蓄・投資）など</t>
    <phoneticPr fontId="1"/>
  </si>
  <si>
    <t>１～500万円未満</t>
    <phoneticPr fontId="1"/>
  </si>
  <si>
    <t>500～　1,000万円未満</t>
    <phoneticPr fontId="1"/>
  </si>
  <si>
    <t>1,000～2,000万円未満</t>
    <phoneticPr fontId="1"/>
  </si>
  <si>
    <t>2,000～3,000万円未満</t>
    <phoneticPr fontId="1"/>
  </si>
  <si>
    <t>3,000～5,000万円未満</t>
    <phoneticPr fontId="1"/>
  </si>
  <si>
    <t>5,000万円以上</t>
    <phoneticPr fontId="1"/>
  </si>
  <si>
    <t>個人年金</t>
    <phoneticPr fontId="1"/>
  </si>
  <si>
    <t>企業年金</t>
    <phoneticPr fontId="1"/>
  </si>
  <si>
    <t>病気やけがのための保険</t>
    <phoneticPr fontId="1"/>
  </si>
  <si>
    <t>介護のための保険</t>
    <phoneticPr fontId="1"/>
  </si>
  <si>
    <t>生命保険</t>
    <phoneticPr fontId="1"/>
  </si>
  <si>
    <t>いずれも加入していない</t>
    <phoneticPr fontId="1"/>
  </si>
  <si>
    <t>十分だと思う</t>
    <phoneticPr fontId="1"/>
  </si>
  <si>
    <t>最低限はあると思う</t>
    <phoneticPr fontId="1"/>
  </si>
  <si>
    <t>少し足りないと思う</t>
    <phoneticPr fontId="1"/>
  </si>
  <si>
    <t>かなり足りないと思う</t>
    <phoneticPr fontId="1"/>
  </si>
  <si>
    <t>足りない（再掲）</t>
    <phoneticPr fontId="1"/>
  </si>
  <si>
    <t>財産は自分のために使いたい</t>
    <phoneticPr fontId="1"/>
  </si>
  <si>
    <t>遺族等へ財産を残したい</t>
    <phoneticPr fontId="1"/>
  </si>
  <si>
    <t>残す財産がない</t>
    <phoneticPr fontId="1"/>
  </si>
  <si>
    <t>子や他の親族に財産管理を委ねる</t>
    <phoneticPr fontId="1"/>
  </si>
  <si>
    <t>わからない</t>
    <phoneticPr fontId="1"/>
  </si>
  <si>
    <t>葬儀の準備</t>
    <phoneticPr fontId="1"/>
  </si>
  <si>
    <t>お墓の準備</t>
    <phoneticPr fontId="1"/>
  </si>
  <si>
    <t>財産の整理（相続の準備等）</t>
    <phoneticPr fontId="1"/>
  </si>
  <si>
    <t>準備しているものはない</t>
    <phoneticPr fontId="1"/>
  </si>
  <si>
    <t>準備している　　（再掲）</t>
    <phoneticPr fontId="1"/>
  </si>
  <si>
    <t>契約時等における身元保証の支援</t>
    <phoneticPr fontId="1"/>
  </si>
  <si>
    <t>身の回りの生活支援</t>
    <phoneticPr fontId="1"/>
  </si>
  <si>
    <t>同居者あり（再掲）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</si>
</sst>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quot;-&quot;;##0.0"/>
    <numFmt numFmtId="178" formatCode="##0.0"/>
    <numFmt numFmtId="179" formatCode="##0"/>
  </numFmts>
  <fonts count="7" x14ac:knownFonts="1">
    <font>
      <sz val="11"/>
      <color theme="1"/>
      <name val="ＭＳ Ｐゴシック"/>
      <family val="2"/>
      <charset val="128"/>
    </font>
    <font>
      <sz val="6"/>
      <name val="ＭＳ Ｐゴシック"/>
      <family val="2"/>
      <charset val="128"/>
    </font>
    <font>
      <sz val="11"/>
      <color theme="1"/>
      <name val="ＭＳ Ｐゴシック"/>
      <family val="3"/>
      <charset val="128"/>
    </font>
    <font>
      <sz val="9"/>
      <color theme="1"/>
      <name val="Meiryo UI"/>
      <family val="3"/>
      <charset val="128"/>
    </font>
    <font>
      <u/>
      <sz val="11"/>
      <color theme="10"/>
      <name val="ＭＳ Ｐゴシック"/>
      <family val="2"/>
      <charset val="128"/>
    </font>
    <font>
      <u/>
      <sz val="9"/>
      <color rgb="FF0000FF"/>
      <name val="Meiryo UI"/>
      <family val="3"/>
      <charset val="128"/>
    </font>
    <font>
      <sz val="6"/>
      <name val="游ゴシック"/>
      <family val="3"/>
      <charset val="128"/>
      <scheme val="minor"/>
    </font>
  </fonts>
  <fills count="3">
    <fill>
      <patternFill patternType="none"/>
    </fill>
    <fill>
      <patternFill patternType="gray125"/>
    </fill>
    <fill>
      <patternFill patternType="solid">
        <fgColor rgb="FFDAEEF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dotted">
        <color rgb="FF000000"/>
      </top>
      <bottom/>
      <diagonal/>
    </border>
    <border>
      <left style="thin">
        <color rgb="FF000000"/>
      </left>
      <right style="thin">
        <color rgb="FF000000"/>
      </right>
      <top/>
      <bottom/>
      <diagonal/>
    </border>
    <border>
      <left style="thin">
        <color rgb="FF000000"/>
      </left>
      <right style="thin">
        <color rgb="FF000000"/>
      </right>
      <top style="dotted">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s>
  <cellStyleXfs count="3">
    <xf numFmtId="0" fontId="0" fillId="0" borderId="0">
      <alignment vertical="center"/>
    </xf>
    <xf numFmtId="0" fontId="2" fillId="0" borderId="0">
      <alignment vertical="center"/>
    </xf>
    <xf numFmtId="0" fontId="4" fillId="0" borderId="0" applyNumberFormat="0" applyFill="0" applyBorder="0" applyAlignment="0" applyProtection="0">
      <alignment vertical="center"/>
    </xf>
  </cellStyleXfs>
  <cellXfs count="70">
    <xf numFmtId="0" fontId="0" fillId="0" borderId="0" xfId="0">
      <alignment vertical="center"/>
    </xf>
    <xf numFmtId="0" fontId="3" fillId="0" borderId="0" xfId="0" applyFont="1" applyAlignment="1">
      <alignment vertical="center"/>
    </xf>
    <xf numFmtId="0" fontId="3" fillId="0" borderId="0" xfId="0" applyFont="1" applyAlignment="1"/>
    <xf numFmtId="0" fontId="3" fillId="2" borderId="1" xfId="0" applyFont="1" applyFill="1" applyBorder="1" applyAlignment="1">
      <alignment horizontal="center" vertical="center"/>
    </xf>
    <xf numFmtId="0" fontId="3" fillId="0" borderId="1" xfId="0" applyFont="1" applyBorder="1" applyAlignment="1">
      <alignment vertical="center" wrapText="1"/>
    </xf>
    <xf numFmtId="0" fontId="3" fillId="2" borderId="3" xfId="0" applyFont="1" applyFill="1" applyBorder="1" applyAlignment="1">
      <alignment horizontal="center" vertical="center"/>
    </xf>
    <xf numFmtId="0" fontId="3" fillId="0" borderId="0" xfId="0" applyFont="1" applyFill="1" applyAlignment="1"/>
    <xf numFmtId="0" fontId="5" fillId="0" borderId="1" xfId="2" applyFont="1" applyBorder="1" applyAlignment="1">
      <alignment vertical="center" wrapText="1"/>
    </xf>
    <xf numFmtId="49" fontId="3" fillId="0" borderId="0" xfId="1" applyNumberFormat="1" applyFont="1" applyAlignment="1">
      <alignment horizontal="left" vertical="top"/>
    </xf>
    <xf numFmtId="49" fontId="3" fillId="0" borderId="0" xfId="1" applyNumberFormat="1" applyFont="1" applyAlignment="1">
      <alignment horizontal="right" vertical="center"/>
    </xf>
    <xf numFmtId="0" fontId="3" fillId="0" borderId="0" xfId="1" applyFont="1">
      <alignment vertical="center"/>
    </xf>
    <xf numFmtId="0" fontId="5" fillId="0" borderId="0" xfId="2" applyNumberFormat="1" applyFont="1" applyAlignment="1">
      <alignment horizontal="left" vertical="center"/>
    </xf>
    <xf numFmtId="49" fontId="3" fillId="0" borderId="0" xfId="1" applyNumberFormat="1" applyFont="1" applyAlignment="1">
      <alignment horizontal="left" vertical="center"/>
    </xf>
    <xf numFmtId="49" fontId="3" fillId="0" borderId="5" xfId="1" applyNumberFormat="1" applyFont="1" applyBorder="1" applyAlignment="1">
      <alignment horizontal="center" vertical="top"/>
    </xf>
    <xf numFmtId="49" fontId="3" fillId="0" borderId="6" xfId="1" applyNumberFormat="1" applyFont="1" applyBorder="1" applyAlignment="1">
      <alignment horizontal="center" vertical="top" wrapText="1"/>
    </xf>
    <xf numFmtId="0" fontId="3" fillId="0" borderId="0" xfId="1" applyFont="1" applyAlignment="1">
      <alignment horizontal="center" vertical="top"/>
    </xf>
    <xf numFmtId="49" fontId="3" fillId="0" borderId="6" xfId="1" applyNumberFormat="1" applyFont="1" applyBorder="1" applyAlignment="1">
      <alignment horizontal="center" vertical="center"/>
    </xf>
    <xf numFmtId="176" fontId="3" fillId="0" borderId="6" xfId="1" applyNumberFormat="1" applyFont="1" applyBorder="1" applyAlignment="1">
      <alignment horizontal="right" vertical="center"/>
    </xf>
    <xf numFmtId="49" fontId="3" fillId="0" borderId="6" xfId="1" applyNumberFormat="1" applyFont="1" applyBorder="1" applyAlignment="1">
      <alignment horizontal="left" vertical="center"/>
    </xf>
    <xf numFmtId="49" fontId="3" fillId="0" borderId="7" xfId="1" applyNumberFormat="1" applyFont="1" applyBorder="1" applyAlignment="1">
      <alignment horizontal="left" vertical="center"/>
    </xf>
    <xf numFmtId="176" fontId="3" fillId="0" borderId="7" xfId="1" applyNumberFormat="1" applyFont="1" applyBorder="1" applyAlignment="1">
      <alignment horizontal="right" vertical="center"/>
    </xf>
    <xf numFmtId="49" fontId="3" fillId="0" borderId="8" xfId="1" applyNumberFormat="1" applyFont="1" applyBorder="1" applyAlignment="1">
      <alignment horizontal="left" vertical="center"/>
    </xf>
    <xf numFmtId="49" fontId="3" fillId="0" borderId="9" xfId="1" applyNumberFormat="1" applyFont="1" applyBorder="1" applyAlignment="1">
      <alignment horizontal="left" vertical="center"/>
    </xf>
    <xf numFmtId="176" fontId="3" fillId="0" borderId="9" xfId="1" applyNumberFormat="1" applyFont="1" applyBorder="1" applyAlignment="1">
      <alignment horizontal="right" vertical="center"/>
    </xf>
    <xf numFmtId="0" fontId="3" fillId="0" borderId="0" xfId="1" applyFont="1" applyAlignment="1">
      <alignment horizontal="right" vertical="center"/>
    </xf>
    <xf numFmtId="177" fontId="3" fillId="0" borderId="6" xfId="1" applyNumberFormat="1" applyFont="1" applyBorder="1" applyAlignment="1">
      <alignment horizontal="right" vertical="center"/>
    </xf>
    <xf numFmtId="177" fontId="3" fillId="0" borderId="7" xfId="1" applyNumberFormat="1" applyFont="1" applyBorder="1" applyAlignment="1">
      <alignment horizontal="right" vertical="center"/>
    </xf>
    <xf numFmtId="177" fontId="3" fillId="0" borderId="9" xfId="1" applyNumberFormat="1" applyFont="1" applyBorder="1" applyAlignment="1">
      <alignment horizontal="right" vertical="center"/>
    </xf>
    <xf numFmtId="178" fontId="3" fillId="0" borderId="7" xfId="1" applyNumberFormat="1" applyFont="1" applyBorder="1" applyAlignment="1">
      <alignment horizontal="right" vertical="center"/>
    </xf>
    <xf numFmtId="178" fontId="3" fillId="0" borderId="6" xfId="1" applyNumberFormat="1" applyFont="1" applyBorder="1" applyAlignment="1">
      <alignment horizontal="right" vertical="center"/>
    </xf>
    <xf numFmtId="177" fontId="3" fillId="0" borderId="8" xfId="1" applyNumberFormat="1" applyFont="1" applyBorder="1" applyAlignment="1">
      <alignment horizontal="right" vertical="center"/>
    </xf>
    <xf numFmtId="49" fontId="3" fillId="0" borderId="10" xfId="1" applyNumberFormat="1" applyFont="1" applyBorder="1" applyAlignment="1">
      <alignment horizontal="left" vertical="center"/>
    </xf>
    <xf numFmtId="177" fontId="3" fillId="0" borderId="10" xfId="1" applyNumberFormat="1" applyFont="1" applyBorder="1" applyAlignment="1">
      <alignment horizontal="right" vertical="center"/>
    </xf>
    <xf numFmtId="178" fontId="3" fillId="0" borderId="8" xfId="1" applyNumberFormat="1" applyFont="1" applyBorder="1" applyAlignment="1">
      <alignment horizontal="right" vertical="center"/>
    </xf>
    <xf numFmtId="176" fontId="3" fillId="0" borderId="8" xfId="1" applyNumberFormat="1" applyFont="1" applyBorder="1" applyAlignment="1">
      <alignment horizontal="right" vertical="center"/>
    </xf>
    <xf numFmtId="177" fontId="3" fillId="0" borderId="11" xfId="1" applyNumberFormat="1" applyFont="1" applyBorder="1" applyAlignment="1">
      <alignment horizontal="right" vertical="center"/>
    </xf>
    <xf numFmtId="0" fontId="3" fillId="0" borderId="0" xfId="1" applyFont="1" applyFill="1">
      <alignment vertical="center"/>
    </xf>
    <xf numFmtId="49" fontId="3" fillId="0" borderId="6" xfId="1" applyNumberFormat="1" applyFont="1" applyFill="1" applyBorder="1" applyAlignment="1">
      <alignment horizontal="center" vertical="top" wrapText="1"/>
    </xf>
    <xf numFmtId="176" fontId="3" fillId="0" borderId="6" xfId="1" applyNumberFormat="1" applyFont="1" applyFill="1" applyBorder="1" applyAlignment="1">
      <alignment horizontal="right" vertical="center"/>
    </xf>
    <xf numFmtId="49" fontId="3" fillId="0" borderId="6" xfId="1" applyNumberFormat="1" applyFont="1" applyFill="1" applyBorder="1" applyAlignment="1">
      <alignment horizontal="left" vertical="center"/>
    </xf>
    <xf numFmtId="177" fontId="3" fillId="0" borderId="7" xfId="1" applyNumberFormat="1" applyFont="1" applyFill="1" applyBorder="1" applyAlignment="1">
      <alignment horizontal="right" vertical="center"/>
    </xf>
    <xf numFmtId="176" fontId="3" fillId="0" borderId="7" xfId="1" applyNumberFormat="1" applyFont="1" applyFill="1" applyBorder="1" applyAlignment="1">
      <alignment horizontal="right" vertical="center"/>
    </xf>
    <xf numFmtId="177" fontId="3" fillId="0" borderId="8" xfId="1" applyNumberFormat="1" applyFont="1" applyFill="1" applyBorder="1" applyAlignment="1">
      <alignment horizontal="right" vertical="center"/>
    </xf>
    <xf numFmtId="49" fontId="3" fillId="0" borderId="8" xfId="1" applyNumberFormat="1" applyFont="1" applyFill="1" applyBorder="1" applyAlignment="1">
      <alignment horizontal="right" vertical="center"/>
    </xf>
    <xf numFmtId="49" fontId="3" fillId="0" borderId="8" xfId="1" applyNumberFormat="1" applyFont="1" applyFill="1" applyBorder="1" applyAlignment="1">
      <alignment horizontal="left" vertical="center"/>
    </xf>
    <xf numFmtId="176" fontId="3" fillId="0" borderId="9" xfId="1" applyNumberFormat="1" applyFont="1" applyFill="1" applyBorder="1" applyAlignment="1">
      <alignment horizontal="right" vertical="center"/>
    </xf>
    <xf numFmtId="176" fontId="3" fillId="0" borderId="8" xfId="1" applyNumberFormat="1" applyFont="1" applyFill="1" applyBorder="1" applyAlignment="1">
      <alignment horizontal="right" vertical="center"/>
    </xf>
    <xf numFmtId="177" fontId="3" fillId="0" borderId="11" xfId="1" applyNumberFormat="1" applyFont="1" applyFill="1" applyBorder="1" applyAlignment="1">
      <alignment horizontal="right" vertical="center"/>
    </xf>
    <xf numFmtId="177" fontId="3" fillId="0" borderId="10" xfId="1" applyNumberFormat="1" applyFont="1" applyFill="1" applyBorder="1" applyAlignment="1">
      <alignment horizontal="right" vertical="center"/>
    </xf>
    <xf numFmtId="177" fontId="3" fillId="0" borderId="0" xfId="1" applyNumberFormat="1" applyFont="1">
      <alignment vertical="center"/>
    </xf>
    <xf numFmtId="177" fontId="3" fillId="0" borderId="6" xfId="1" applyNumberFormat="1" applyFont="1" applyBorder="1" applyAlignment="1">
      <alignment horizontal="center" vertical="top" wrapText="1"/>
    </xf>
    <xf numFmtId="177" fontId="3" fillId="0" borderId="6" xfId="1" applyNumberFormat="1" applyFont="1" applyBorder="1" applyAlignment="1">
      <alignment horizontal="left" vertical="center"/>
    </xf>
    <xf numFmtId="177" fontId="3" fillId="0" borderId="8" xfId="1" applyNumberFormat="1" applyFont="1" applyBorder="1" applyAlignment="1">
      <alignment horizontal="left" vertical="center"/>
    </xf>
    <xf numFmtId="177" fontId="3" fillId="0" borderId="6" xfId="1" applyNumberFormat="1" applyFont="1" applyBorder="1" applyAlignment="1">
      <alignment horizontal="right" vertical="top"/>
    </xf>
    <xf numFmtId="49" fontId="3" fillId="0" borderId="6" xfId="1" applyNumberFormat="1" applyFont="1" applyBorder="1" applyAlignment="1">
      <alignment horizontal="center" vertical="top"/>
    </xf>
    <xf numFmtId="179" fontId="3" fillId="0" borderId="7" xfId="1" applyNumberFormat="1" applyFont="1" applyBorder="1" applyAlignment="1">
      <alignment horizontal="right" vertical="center"/>
    </xf>
    <xf numFmtId="177" fontId="3" fillId="0" borderId="0" xfId="1" applyNumberFormat="1" applyFont="1" applyAlignment="1">
      <alignment horizontal="right" vertical="center"/>
    </xf>
    <xf numFmtId="176" fontId="3" fillId="0" borderId="6" xfId="1" applyNumberFormat="1" applyFont="1" applyBorder="1" applyAlignment="1">
      <alignment horizontal="center" vertical="top"/>
    </xf>
    <xf numFmtId="177" fontId="3" fillId="0" borderId="6" xfId="1" applyNumberFormat="1" applyFont="1" applyBorder="1" applyAlignment="1">
      <alignment horizontal="center" vertical="top"/>
    </xf>
    <xf numFmtId="179" fontId="3" fillId="0" borderId="8" xfId="1" applyNumberFormat="1" applyFont="1" applyBorder="1" applyAlignment="1">
      <alignment horizontal="right" vertical="center"/>
    </xf>
    <xf numFmtId="179" fontId="3" fillId="0" borderId="6" xfId="1" applyNumberFormat="1" applyFont="1" applyBorder="1" applyAlignment="1">
      <alignment horizontal="right" vertical="center"/>
    </xf>
    <xf numFmtId="176" fontId="3" fillId="0" borderId="0" xfId="1" applyNumberFormat="1" applyFont="1">
      <alignment vertical="center"/>
    </xf>
    <xf numFmtId="176" fontId="3" fillId="0" borderId="6" xfId="1" applyNumberFormat="1" applyFont="1" applyBorder="1" applyAlignment="1">
      <alignment horizontal="center" vertical="top" wrapText="1"/>
    </xf>
    <xf numFmtId="176" fontId="3" fillId="0" borderId="6" xfId="1" applyNumberFormat="1" applyFont="1" applyBorder="1" applyAlignment="1">
      <alignment horizontal="left" vertical="center"/>
    </xf>
    <xf numFmtId="176" fontId="3" fillId="0" borderId="8" xfId="1" applyNumberFormat="1" applyFont="1" applyBorder="1" applyAlignment="1">
      <alignment horizontal="left" vertical="center"/>
    </xf>
    <xf numFmtId="176" fontId="3" fillId="0" borderId="10" xfId="1" applyNumberFormat="1" applyFont="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cellXfs>
  <cellStyles count="3">
    <cellStyle name="ハイパーリンク" xfId="2" builtinId="8"/>
    <cellStyle name="標準" xfId="0" builtinId="0"/>
    <cellStyle name="標準 2" xfId="1" xr:uid="{67B56955-5334-448A-A1D5-7C7B85910932}"/>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59" Type="http://schemas.openxmlformats.org/officeDocument/2006/relationships/worksheet" Target="worksheets/sheet159.xml"/><Relationship Id="rId170" Type="http://schemas.openxmlformats.org/officeDocument/2006/relationships/worksheet" Target="worksheets/sheet170.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worksheet" Target="worksheets/sheet149.xml"/><Relationship Id="rId5" Type="http://schemas.openxmlformats.org/officeDocument/2006/relationships/worksheet" Target="worksheets/sheet5.xml"/><Relationship Id="rId95" Type="http://schemas.openxmlformats.org/officeDocument/2006/relationships/worksheet" Target="worksheets/sheet95.xml"/><Relationship Id="rId160" Type="http://schemas.openxmlformats.org/officeDocument/2006/relationships/worksheet" Target="worksheets/sheet160.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worksheet" Target="worksheets/sheet118.xml"/><Relationship Id="rId139" Type="http://schemas.openxmlformats.org/officeDocument/2006/relationships/worksheet" Target="worksheets/sheet139.xml"/><Relationship Id="rId85" Type="http://schemas.openxmlformats.org/officeDocument/2006/relationships/worksheet" Target="worksheets/sheet85.xml"/><Relationship Id="rId150" Type="http://schemas.openxmlformats.org/officeDocument/2006/relationships/worksheet" Target="worksheets/sheet150.xml"/><Relationship Id="rId171" Type="http://schemas.openxmlformats.org/officeDocument/2006/relationships/worksheet" Target="worksheets/sheet171.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worksheet" Target="worksheets/sheet108.xml"/><Relationship Id="rId129" Type="http://schemas.openxmlformats.org/officeDocument/2006/relationships/worksheet" Target="worksheets/sheet129.xml"/><Relationship Id="rId54" Type="http://schemas.openxmlformats.org/officeDocument/2006/relationships/worksheet" Target="worksheets/sheet54.xml"/><Relationship Id="rId75" Type="http://schemas.openxmlformats.org/officeDocument/2006/relationships/worksheet" Target="worksheets/sheet75.xml"/><Relationship Id="rId96" Type="http://schemas.openxmlformats.org/officeDocument/2006/relationships/worksheet" Target="worksheets/sheet96.xml"/><Relationship Id="rId140" Type="http://schemas.openxmlformats.org/officeDocument/2006/relationships/worksheet" Target="worksheets/sheet140.xml"/><Relationship Id="rId161" Type="http://schemas.openxmlformats.org/officeDocument/2006/relationships/worksheet" Target="worksheets/sheet161.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51" Type="http://schemas.openxmlformats.org/officeDocument/2006/relationships/worksheet" Target="worksheets/sheet151.xml"/><Relationship Id="rId156" Type="http://schemas.openxmlformats.org/officeDocument/2006/relationships/worksheet" Target="worksheets/sheet156.xml"/><Relationship Id="rId172" Type="http://schemas.openxmlformats.org/officeDocument/2006/relationships/worksheet" Target="worksheets/sheet172.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146" Type="http://schemas.openxmlformats.org/officeDocument/2006/relationships/worksheet" Target="worksheets/sheet146.xml"/><Relationship Id="rId167" Type="http://schemas.openxmlformats.org/officeDocument/2006/relationships/worksheet" Target="worksheets/sheet16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162" Type="http://schemas.openxmlformats.org/officeDocument/2006/relationships/worksheet" Target="worksheets/sheet16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157" Type="http://schemas.openxmlformats.org/officeDocument/2006/relationships/worksheet" Target="worksheets/sheet157.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worksheet" Target="worksheets/sheet152.xml"/><Relationship Id="rId173"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worksheet" Target="worksheets/sheet147.xml"/><Relationship Id="rId168" Type="http://schemas.openxmlformats.org/officeDocument/2006/relationships/worksheet" Target="worksheets/sheet168.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worksheet" Target="worksheets/sheet142.xml"/><Relationship Id="rId163" Type="http://schemas.openxmlformats.org/officeDocument/2006/relationships/worksheet" Target="worksheets/sheet163.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158" Type="http://schemas.openxmlformats.org/officeDocument/2006/relationships/worksheet" Target="worksheets/sheet158.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3" Type="http://schemas.openxmlformats.org/officeDocument/2006/relationships/worksheet" Target="worksheets/sheet153.xml"/><Relationship Id="rId174"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worksheet" Target="worksheets/sheet143.xml"/><Relationship Id="rId148" Type="http://schemas.openxmlformats.org/officeDocument/2006/relationships/worksheet" Target="worksheets/sheet148.xml"/><Relationship Id="rId164" Type="http://schemas.openxmlformats.org/officeDocument/2006/relationships/worksheet" Target="worksheets/sheet164.xml"/><Relationship Id="rId169" Type="http://schemas.openxmlformats.org/officeDocument/2006/relationships/worksheet" Target="worksheets/sheet169.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54" Type="http://schemas.openxmlformats.org/officeDocument/2006/relationships/worksheet" Target="worksheets/sheet154.xml"/><Relationship Id="rId175" Type="http://schemas.openxmlformats.org/officeDocument/2006/relationships/sharedStrings" Target="sharedStrings.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worksheet" Target="worksheets/sheet144.xml"/><Relationship Id="rId90" Type="http://schemas.openxmlformats.org/officeDocument/2006/relationships/worksheet" Target="worksheets/sheet90.xml"/><Relationship Id="rId165" Type="http://schemas.openxmlformats.org/officeDocument/2006/relationships/worksheet" Target="worksheets/sheet165.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worksheet" Target="worksheets/sheet113.xml"/><Relationship Id="rId134" Type="http://schemas.openxmlformats.org/officeDocument/2006/relationships/worksheet" Target="worksheets/sheet134.xml"/><Relationship Id="rId80" Type="http://schemas.openxmlformats.org/officeDocument/2006/relationships/worksheet" Target="worksheets/sheet80.xml"/><Relationship Id="rId155" Type="http://schemas.openxmlformats.org/officeDocument/2006/relationships/worksheet" Target="worksheets/sheet155.xml"/><Relationship Id="rId176" Type="http://schemas.openxmlformats.org/officeDocument/2006/relationships/calcChain" Target="calcChain.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24" Type="http://schemas.openxmlformats.org/officeDocument/2006/relationships/worksheet" Target="worksheets/sheet124.xml"/><Relationship Id="rId70" Type="http://schemas.openxmlformats.org/officeDocument/2006/relationships/worksheet" Target="worksheets/sheet70.xml"/><Relationship Id="rId91" Type="http://schemas.openxmlformats.org/officeDocument/2006/relationships/worksheet" Target="worksheets/sheet91.xml"/><Relationship Id="rId145" Type="http://schemas.openxmlformats.org/officeDocument/2006/relationships/worksheet" Target="worksheets/sheet145.xml"/><Relationship Id="rId166" Type="http://schemas.openxmlformats.org/officeDocument/2006/relationships/worksheet" Target="worksheets/sheet166.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F4A11-72F4-44A3-845E-5943C0A36191}">
  <sheetPr codeName="Sheet42"/>
  <dimension ref="B1:I63"/>
  <sheetViews>
    <sheetView workbookViewId="0">
      <selection activeCell="D17" sqref="D17"/>
    </sheetView>
  </sheetViews>
  <sheetFormatPr defaultColWidth="8.90625" defaultRowHeight="12.5" x14ac:dyDescent="0.3"/>
  <cols>
    <col min="1" max="1" width="3.6328125" style="2" customWidth="1"/>
    <col min="2" max="2" width="5.6328125" style="2" customWidth="1"/>
    <col min="3" max="3" width="7.6328125" style="2" customWidth="1"/>
    <col min="4" max="4" width="26.6328125" style="2" customWidth="1"/>
    <col min="5" max="5" width="7.6328125" style="2" customWidth="1"/>
    <col min="6" max="6" width="26.6328125" style="2" customWidth="1"/>
    <col min="7" max="8" width="10.6328125" style="2" customWidth="1"/>
    <col min="9" max="9" width="11" style="2" customWidth="1"/>
    <col min="10" max="16384" width="8.90625" style="2"/>
  </cols>
  <sheetData>
    <row r="1" spans="2:9" x14ac:dyDescent="0.3">
      <c r="B1" s="1"/>
    </row>
    <row r="2" spans="2:9" x14ac:dyDescent="0.3">
      <c r="B2" s="6" t="s">
        <v>394</v>
      </c>
      <c r="C2" s="6"/>
      <c r="D2" s="6"/>
      <c r="E2" s="6"/>
      <c r="F2" s="6"/>
    </row>
    <row r="5" spans="2:9" x14ac:dyDescent="0.3">
      <c r="B5" s="66" t="s">
        <v>0</v>
      </c>
      <c r="C5" s="67" t="s">
        <v>5</v>
      </c>
      <c r="D5" s="68"/>
      <c r="E5" s="69"/>
      <c r="F5" s="5" t="s">
        <v>6</v>
      </c>
      <c r="G5" s="66" t="s">
        <v>9</v>
      </c>
      <c r="H5" s="66" t="s">
        <v>10</v>
      </c>
      <c r="I5" s="66" t="s">
        <v>11</v>
      </c>
    </row>
    <row r="6" spans="2:9" x14ac:dyDescent="0.3">
      <c r="B6" s="66"/>
      <c r="C6" s="3" t="s">
        <v>1</v>
      </c>
      <c r="D6" s="3" t="s">
        <v>2</v>
      </c>
      <c r="E6" s="3" t="s">
        <v>3</v>
      </c>
      <c r="F6" s="3" t="s">
        <v>2</v>
      </c>
      <c r="G6" s="66"/>
      <c r="H6" s="66"/>
      <c r="I6" s="66"/>
    </row>
    <row r="7" spans="2:9" x14ac:dyDescent="0.3">
      <c r="B7" s="4">
        <v>1</v>
      </c>
      <c r="C7" s="4" t="s">
        <v>12</v>
      </c>
      <c r="D7" s="4" t="s">
        <v>13</v>
      </c>
      <c r="E7" s="4" t="s">
        <v>4</v>
      </c>
      <c r="F7" s="4" t="s">
        <v>395</v>
      </c>
      <c r="G7" s="7" t="str">
        <f xml:space="preserve"> HYPERLINK("#'F1_N'!A3:E124", "F1_N")</f>
        <v>F1_N</v>
      </c>
      <c r="H7" s="7" t="str">
        <f xml:space="preserve"> HYPERLINK("#'F1_%'!A3:E124", "F1_%")</f>
        <v>F1_%</v>
      </c>
      <c r="I7" s="7" t="str">
        <f xml:space="preserve"> HYPERLINK("#'F1_N%'!A3:E223", "F1_N%")</f>
        <v>F1_N%</v>
      </c>
    </row>
    <row r="8" spans="2:9" x14ac:dyDescent="0.3">
      <c r="B8" s="4">
        <v>2</v>
      </c>
      <c r="C8" s="4" t="s">
        <v>14</v>
      </c>
      <c r="D8" s="4" t="s">
        <v>15</v>
      </c>
      <c r="E8" s="4" t="s">
        <v>4</v>
      </c>
      <c r="F8" s="4" t="s">
        <v>395</v>
      </c>
      <c r="G8" s="7" t="str">
        <f xml:space="preserve"> HYPERLINK("#'F2_N'!A3:R122", "F2_N")</f>
        <v>F2_N</v>
      </c>
      <c r="H8" s="7" t="str">
        <f xml:space="preserve"> HYPERLINK("#'F2_%'!A3:R122", "F2_%")</f>
        <v>F2_%</v>
      </c>
      <c r="I8" s="7" t="str">
        <f xml:space="preserve"> HYPERLINK("#'F2_N%'!A3:R221", "F2_N%")</f>
        <v>F2_N%</v>
      </c>
    </row>
    <row r="9" spans="2:9" ht="37.5" x14ac:dyDescent="0.3">
      <c r="B9" s="4">
        <v>3</v>
      </c>
      <c r="C9" s="4" t="s">
        <v>16</v>
      </c>
      <c r="D9" s="4" t="s">
        <v>17</v>
      </c>
      <c r="E9" s="4" t="s">
        <v>4</v>
      </c>
      <c r="F9" s="4" t="s">
        <v>395</v>
      </c>
      <c r="G9" s="7" t="str">
        <f xml:space="preserve"> HYPERLINK("#'F3_N'!A3:G122", "F3_N")</f>
        <v>F3_N</v>
      </c>
      <c r="H9" s="7" t="str">
        <f xml:space="preserve"> HYPERLINK("#'F3_%'!A3:G122", "F3_%")</f>
        <v>F3_%</v>
      </c>
      <c r="I9" s="7" t="str">
        <f xml:space="preserve"> HYPERLINK("#'F3_N%'!A3:G221", "F3_N%")</f>
        <v>F3_N%</v>
      </c>
    </row>
    <row r="10" spans="2:9" ht="62.5" x14ac:dyDescent="0.3">
      <c r="B10" s="4">
        <v>4</v>
      </c>
      <c r="C10" s="4" t="s">
        <v>7</v>
      </c>
      <c r="D10" s="4" t="s">
        <v>18</v>
      </c>
      <c r="E10" s="4" t="s">
        <v>19</v>
      </c>
      <c r="F10" s="4" t="s">
        <v>395</v>
      </c>
      <c r="G10" s="7" t="str">
        <f xml:space="preserve"> HYPERLINK("#'F4_N'!A3:I123", "F4_N")</f>
        <v>F4_N</v>
      </c>
      <c r="H10" s="7" t="str">
        <f xml:space="preserve"> HYPERLINK("#'F4_%'!A3:I123", "F4_%")</f>
        <v>F4_%</v>
      </c>
      <c r="I10" s="7" t="str">
        <f xml:space="preserve"> HYPERLINK("#'F4_N%'!A3:I222", "F4_N%")</f>
        <v>F4_N%</v>
      </c>
    </row>
    <row r="11" spans="2:9" ht="25" x14ac:dyDescent="0.3">
      <c r="B11" s="4">
        <v>5</v>
      </c>
      <c r="C11" s="4" t="s">
        <v>20</v>
      </c>
      <c r="D11" s="4" t="s">
        <v>21</v>
      </c>
      <c r="E11" s="4" t="s">
        <v>4</v>
      </c>
      <c r="F11" s="4" t="s">
        <v>395</v>
      </c>
      <c r="G11" s="7" t="str">
        <f xml:space="preserve"> HYPERLINK("#'F4N_N'!A3:N122", "F4N_N")</f>
        <v>F4N_N</v>
      </c>
      <c r="H11" s="7" t="str">
        <f xml:space="preserve"> HYPERLINK("#'F4N_%'!A3:N122", "F4N_%")</f>
        <v>F4N_%</v>
      </c>
      <c r="I11" s="7" t="str">
        <f xml:space="preserve"> HYPERLINK("#'F4N_N%'!A3:N221", "F4N_N%")</f>
        <v>F4N_N%</v>
      </c>
    </row>
    <row r="12" spans="2:9" ht="25" x14ac:dyDescent="0.3">
      <c r="B12" s="4">
        <v>6</v>
      </c>
      <c r="C12" s="4" t="s">
        <v>22</v>
      </c>
      <c r="D12" s="4" t="s">
        <v>23</v>
      </c>
      <c r="E12" s="4" t="s">
        <v>4</v>
      </c>
      <c r="F12" s="4" t="s">
        <v>395</v>
      </c>
      <c r="G12" s="7" t="str">
        <f xml:space="preserve"> HYPERLINK("#'F5_N'!A3:K122", "F5_N")</f>
        <v>F5_N</v>
      </c>
      <c r="H12" s="7" t="str">
        <f xml:space="preserve"> HYPERLINK("#'F5_%'!A3:K122", "F5_%")</f>
        <v>F5_%</v>
      </c>
      <c r="I12" s="7" t="str">
        <f xml:space="preserve"> HYPERLINK("#'F5_N%'!A3:K221", "F5_N%")</f>
        <v>F5_N%</v>
      </c>
    </row>
    <row r="13" spans="2:9" x14ac:dyDescent="0.3">
      <c r="B13" s="4">
        <v>7</v>
      </c>
      <c r="C13" s="4" t="s">
        <v>24</v>
      </c>
      <c r="D13" s="4" t="s">
        <v>25</v>
      </c>
      <c r="E13" s="4" t="s">
        <v>4</v>
      </c>
      <c r="F13" s="4" t="s">
        <v>395</v>
      </c>
      <c r="G13" s="7" t="str">
        <f xml:space="preserve"> HYPERLINK("#'F5N1_N'!A3:J122", "F5N1_N")</f>
        <v>F5N1_N</v>
      </c>
      <c r="H13" s="7" t="str">
        <f xml:space="preserve"> HYPERLINK("#'F5N1_%'!A3:J122", "F5N1_%")</f>
        <v>F5N1_%</v>
      </c>
      <c r="I13" s="7" t="str">
        <f xml:space="preserve"> HYPERLINK("#'F5N1_N%'!A3:J221", "F5N1_N%")</f>
        <v>F5N1_N%</v>
      </c>
    </row>
    <row r="14" spans="2:9" x14ac:dyDescent="0.3">
      <c r="B14" s="4">
        <v>8</v>
      </c>
      <c r="C14" s="4" t="s">
        <v>26</v>
      </c>
      <c r="D14" s="4" t="s">
        <v>27</v>
      </c>
      <c r="E14" s="4" t="s">
        <v>4</v>
      </c>
      <c r="F14" s="4" t="s">
        <v>395</v>
      </c>
      <c r="G14" s="7" t="str">
        <f xml:space="preserve"> HYPERLINK("#'F5N2_N'!A3:J122", "F5N2_N")</f>
        <v>F5N2_N</v>
      </c>
      <c r="H14" s="7" t="str">
        <f xml:space="preserve"> HYPERLINK("#'F5N2_%'!A3:J122", "F5N2_%")</f>
        <v>F5N2_%</v>
      </c>
      <c r="I14" s="7" t="str">
        <f xml:space="preserve"> HYPERLINK("#'F5N2_N%'!A3:J221", "F5N2_N%")</f>
        <v>F5N2_N%</v>
      </c>
    </row>
    <row r="15" spans="2:9" ht="37.5" x14ac:dyDescent="0.3">
      <c r="B15" s="4">
        <v>9</v>
      </c>
      <c r="C15" s="4" t="s">
        <v>28</v>
      </c>
      <c r="D15" s="4" t="s">
        <v>29</v>
      </c>
      <c r="E15" s="4" t="s">
        <v>4</v>
      </c>
      <c r="F15" s="4" t="s">
        <v>395</v>
      </c>
      <c r="G15" s="7" t="str">
        <f xml:space="preserve"> HYPERLINK("#'F6_N'!A3:J122", "F6_N")</f>
        <v>F6_N</v>
      </c>
      <c r="H15" s="7" t="str">
        <f xml:space="preserve"> HYPERLINK("#'F6_%'!A3:J122", "F6_%")</f>
        <v>F6_%</v>
      </c>
      <c r="I15" s="7" t="str">
        <f xml:space="preserve"> HYPERLINK("#'F6_N%'!A3:J221", "F6_N%")</f>
        <v>F6_N%</v>
      </c>
    </row>
    <row r="16" spans="2:9" ht="75" x14ac:dyDescent="0.3">
      <c r="B16" s="4">
        <v>10</v>
      </c>
      <c r="C16" s="4" t="s">
        <v>30</v>
      </c>
      <c r="D16" s="4" t="s">
        <v>31</v>
      </c>
      <c r="E16" s="4" t="s">
        <v>4</v>
      </c>
      <c r="F16" s="4" t="s">
        <v>395</v>
      </c>
      <c r="G16" s="7" t="str">
        <f xml:space="preserve"> HYPERLINK("#'F7_イ_N'!A3:I124", "F7_イ_N")</f>
        <v>F7_イ_N</v>
      </c>
      <c r="H16" s="7" t="str">
        <f xml:space="preserve"> HYPERLINK("#'F7_イ_%'!A3:I124", "F7_イ_%")</f>
        <v>F7_イ_%</v>
      </c>
      <c r="I16" s="7" t="str">
        <f xml:space="preserve"> HYPERLINK("#'F7_イ_N%'!A3:I223", "F7_イ_N%")</f>
        <v>F7_イ_N%</v>
      </c>
    </row>
    <row r="17" spans="2:9" ht="75" x14ac:dyDescent="0.3">
      <c r="B17" s="4">
        <v>11</v>
      </c>
      <c r="C17" s="4" t="s">
        <v>32</v>
      </c>
      <c r="D17" s="4" t="s">
        <v>33</v>
      </c>
      <c r="E17" s="4" t="s">
        <v>4</v>
      </c>
      <c r="F17" s="4" t="s">
        <v>395</v>
      </c>
      <c r="G17" s="7" t="str">
        <f xml:space="preserve"> HYPERLINK("#'F7_ロ_N'!A3:I124", "F7_ロ_N")</f>
        <v>F7_ロ_N</v>
      </c>
      <c r="H17" s="7" t="str">
        <f xml:space="preserve"> HYPERLINK("#'F7_ロ_%'!A3:I124", "F7_ロ_%")</f>
        <v>F7_ロ_%</v>
      </c>
      <c r="I17" s="7" t="str">
        <f xml:space="preserve"> HYPERLINK("#'F7_ロ_N%'!A3:I223", "F7_ロ_N%")</f>
        <v>F7_ロ_N%</v>
      </c>
    </row>
    <row r="18" spans="2:9" ht="75" x14ac:dyDescent="0.3">
      <c r="B18" s="4">
        <v>12</v>
      </c>
      <c r="C18" s="4" t="s">
        <v>34</v>
      </c>
      <c r="D18" s="4" t="s">
        <v>35</v>
      </c>
      <c r="E18" s="4" t="s">
        <v>4</v>
      </c>
      <c r="F18" s="4" t="s">
        <v>395</v>
      </c>
      <c r="G18" s="7" t="str">
        <f xml:space="preserve"> HYPERLINK("#'F7_ハ_N'!A3:I124", "F7_ハ_N")</f>
        <v>F7_ハ_N</v>
      </c>
      <c r="H18" s="7" t="str">
        <f xml:space="preserve"> HYPERLINK("#'F7_ハ_%'!A3:I124", "F7_ハ_%")</f>
        <v>F7_ハ_%</v>
      </c>
      <c r="I18" s="7" t="str">
        <f xml:space="preserve"> HYPERLINK("#'F7_ハ_N%'!A3:I223", "F7_ハ_N%")</f>
        <v>F7_ハ_N%</v>
      </c>
    </row>
    <row r="19" spans="2:9" ht="75" x14ac:dyDescent="0.3">
      <c r="B19" s="4">
        <v>13</v>
      </c>
      <c r="C19" s="4" t="s">
        <v>36</v>
      </c>
      <c r="D19" s="4" t="s">
        <v>37</v>
      </c>
      <c r="E19" s="4" t="s">
        <v>4</v>
      </c>
      <c r="F19" s="4" t="s">
        <v>395</v>
      </c>
      <c r="G19" s="7" t="str">
        <f xml:space="preserve"> HYPERLINK("#'F7_ニ_N'!A3:I124", "F7_ニ_N")</f>
        <v>F7_ニ_N</v>
      </c>
      <c r="H19" s="7" t="str">
        <f xml:space="preserve"> HYPERLINK("#'F7_ニ_%'!A3:I124", "F7_ニ_%")</f>
        <v>F7_ニ_%</v>
      </c>
      <c r="I19" s="7" t="str">
        <f xml:space="preserve"> HYPERLINK("#'F7_ニ_N%'!A3:I223", "F7_ニ_N%")</f>
        <v>F7_ニ_N%</v>
      </c>
    </row>
    <row r="20" spans="2:9" ht="37.5" x14ac:dyDescent="0.3">
      <c r="B20" s="4">
        <v>14</v>
      </c>
      <c r="C20" s="4" t="s">
        <v>38</v>
      </c>
      <c r="D20" s="4" t="s">
        <v>39</v>
      </c>
      <c r="E20" s="4" t="s">
        <v>4</v>
      </c>
      <c r="F20" s="4" t="s">
        <v>395</v>
      </c>
      <c r="G20" s="7" t="str">
        <f xml:space="preserve"> HYPERLINK("#'問1_N'!A3:I125", "問1_N")</f>
        <v>問1_N</v>
      </c>
      <c r="H20" s="7" t="str">
        <f xml:space="preserve"> HYPERLINK("#'問1_%'!A3:I125", "問1_%")</f>
        <v>問1_%</v>
      </c>
      <c r="I20" s="7" t="str">
        <f xml:space="preserve"> HYPERLINK("#'問1_N%'!A3:I224", "問1_N%")</f>
        <v>問1_N%</v>
      </c>
    </row>
    <row r="21" spans="2:9" ht="37.5" x14ac:dyDescent="0.3">
      <c r="B21" s="4">
        <v>15</v>
      </c>
      <c r="C21" s="4" t="s">
        <v>40</v>
      </c>
      <c r="D21" s="4" t="s">
        <v>41</v>
      </c>
      <c r="E21" s="4" t="s">
        <v>4</v>
      </c>
      <c r="F21" s="4" t="s">
        <v>395</v>
      </c>
      <c r="G21" s="7" t="str">
        <f xml:space="preserve"> HYPERLINK("#'問2_N'!A3:J122", "問2_N")</f>
        <v>問2_N</v>
      </c>
      <c r="H21" s="7" t="str">
        <f xml:space="preserve"> HYPERLINK("#'問2_%'!A3:J122", "問2_%")</f>
        <v>問2_%</v>
      </c>
      <c r="I21" s="7" t="str">
        <f xml:space="preserve"> HYPERLINK("#'問2_N%'!A3:J221", "問2_N%")</f>
        <v>問2_N%</v>
      </c>
    </row>
    <row r="22" spans="2:9" ht="62.5" x14ac:dyDescent="0.3">
      <c r="B22" s="4">
        <v>16</v>
      </c>
      <c r="C22" s="4" t="s">
        <v>42</v>
      </c>
      <c r="D22" s="4" t="s">
        <v>43</v>
      </c>
      <c r="E22" s="4" t="s">
        <v>4</v>
      </c>
      <c r="F22" s="4" t="s">
        <v>395</v>
      </c>
      <c r="G22" s="7" t="str">
        <f xml:space="preserve"> HYPERLINK("#'問3_イ_N'!A3:E126", "問3_イ_N")</f>
        <v>問3_イ_N</v>
      </c>
      <c r="H22" s="7" t="str">
        <f xml:space="preserve"> HYPERLINK("#'問3_イ_%'!A3:E126", "問3_イ_%")</f>
        <v>問3_イ_%</v>
      </c>
      <c r="I22" s="7" t="str">
        <f xml:space="preserve"> HYPERLINK("#'問3_イ_N%'!A3:E225", "問3_イ_N%")</f>
        <v>問3_イ_N%</v>
      </c>
    </row>
    <row r="23" spans="2:9" ht="62.5" x14ac:dyDescent="0.3">
      <c r="B23" s="4">
        <v>17</v>
      </c>
      <c r="C23" s="4" t="s">
        <v>44</v>
      </c>
      <c r="D23" s="4" t="s">
        <v>45</v>
      </c>
      <c r="E23" s="4" t="s">
        <v>4</v>
      </c>
      <c r="F23" s="4" t="s">
        <v>395</v>
      </c>
      <c r="G23" s="7" t="str">
        <f xml:space="preserve"> HYPERLINK("#'問3_ロ_N'!A3:E127", "問3_ロ_N")</f>
        <v>問3_ロ_N</v>
      </c>
      <c r="H23" s="7" t="str">
        <f xml:space="preserve"> HYPERLINK("#'問3_ロ_%'!A3:E127", "問3_ロ_%")</f>
        <v>問3_ロ_%</v>
      </c>
      <c r="I23" s="7" t="str">
        <f xml:space="preserve"> HYPERLINK("#'問3_ロ_N%'!A3:E226", "問3_ロ_N%")</f>
        <v>問3_ロ_N%</v>
      </c>
    </row>
    <row r="24" spans="2:9" ht="50" x14ac:dyDescent="0.3">
      <c r="B24" s="4">
        <v>18</v>
      </c>
      <c r="C24" s="4" t="s">
        <v>46</v>
      </c>
      <c r="D24" s="4" t="s">
        <v>47</v>
      </c>
      <c r="E24" s="4" t="s">
        <v>4</v>
      </c>
      <c r="F24" s="4" t="s">
        <v>395</v>
      </c>
      <c r="G24" s="7" t="str">
        <f xml:space="preserve"> HYPERLINK("#'問3_ハ_N'!A3:E126", "問3_ハ_N")</f>
        <v>問3_ハ_N</v>
      </c>
      <c r="H24" s="7" t="str">
        <f xml:space="preserve"> HYPERLINK("#'問3_ハ_%'!A3:E126", "問3_ハ_%")</f>
        <v>問3_ハ_%</v>
      </c>
      <c r="I24" s="7" t="str">
        <f xml:space="preserve"> HYPERLINK("#'問3_ハ_N%'!A3:E225", "問3_ハ_N%")</f>
        <v>問3_ハ_N%</v>
      </c>
    </row>
    <row r="25" spans="2:9" ht="37.5" x14ac:dyDescent="0.3">
      <c r="B25" s="4">
        <v>19</v>
      </c>
      <c r="C25" s="4" t="s">
        <v>48</v>
      </c>
      <c r="D25" s="4" t="s">
        <v>49</v>
      </c>
      <c r="E25" s="4" t="s">
        <v>19</v>
      </c>
      <c r="F25" s="4" t="s">
        <v>395</v>
      </c>
      <c r="G25" s="7" t="str">
        <f xml:space="preserve"> HYPERLINK("#'問4_N'!A3:J124", "問4_N")</f>
        <v>問4_N</v>
      </c>
      <c r="H25" s="7" t="str">
        <f xml:space="preserve"> HYPERLINK("#'問4_%'!A3:J124", "問4_%")</f>
        <v>問4_%</v>
      </c>
      <c r="I25" s="7" t="str">
        <f xml:space="preserve"> HYPERLINK("#'問4_N%'!A3:J223", "問4_N%")</f>
        <v>問4_N%</v>
      </c>
    </row>
    <row r="26" spans="2:9" ht="62.5" x14ac:dyDescent="0.3">
      <c r="B26" s="4">
        <v>20</v>
      </c>
      <c r="C26" s="4" t="s">
        <v>50</v>
      </c>
      <c r="D26" s="4" t="s">
        <v>51</v>
      </c>
      <c r="E26" s="4" t="s">
        <v>4</v>
      </c>
      <c r="F26" s="4" t="s">
        <v>395</v>
      </c>
      <c r="G26" s="7" t="str">
        <f xml:space="preserve"> HYPERLINK("#'問5_N'!A3:J124", "問5_N")</f>
        <v>問5_N</v>
      </c>
      <c r="H26" s="7" t="str">
        <f xml:space="preserve"> HYPERLINK("#'問5_%'!A3:J124", "問5_%")</f>
        <v>問5_%</v>
      </c>
      <c r="I26" s="7" t="str">
        <f xml:space="preserve"> HYPERLINK("#'問5_N%'!A3:J223", "問5_N%")</f>
        <v>問5_N%</v>
      </c>
    </row>
    <row r="27" spans="2:9" ht="75" x14ac:dyDescent="0.3">
      <c r="B27" s="4">
        <v>21</v>
      </c>
      <c r="C27" s="4" t="s">
        <v>52</v>
      </c>
      <c r="D27" s="4" t="s">
        <v>53</v>
      </c>
      <c r="E27" s="4" t="s">
        <v>19</v>
      </c>
      <c r="F27" s="4" t="s">
        <v>395</v>
      </c>
      <c r="G27" s="7" t="str">
        <f xml:space="preserve"> HYPERLINK("#'問6_N'!A3:N125", "問6_N")</f>
        <v>問6_N</v>
      </c>
      <c r="H27" s="7" t="str">
        <f xml:space="preserve"> HYPERLINK("#'問6_%'!A3:N125", "問6_%")</f>
        <v>問6_%</v>
      </c>
      <c r="I27" s="7" t="str">
        <f xml:space="preserve"> HYPERLINK("#'問6_N%'!A3:N224", "問6_N%")</f>
        <v>問6_N%</v>
      </c>
    </row>
    <row r="28" spans="2:9" ht="37.5" x14ac:dyDescent="0.3">
      <c r="B28" s="4">
        <v>22</v>
      </c>
      <c r="C28" s="4" t="s">
        <v>54</v>
      </c>
      <c r="D28" s="4" t="s">
        <v>55</v>
      </c>
      <c r="E28" s="4" t="s">
        <v>4</v>
      </c>
      <c r="F28" s="4" t="s">
        <v>395</v>
      </c>
      <c r="G28" s="7" t="str">
        <f xml:space="preserve"> HYPERLINK("#'問7_N'!A3:I124", "問7_N")</f>
        <v>問7_N</v>
      </c>
      <c r="H28" s="7" t="str">
        <f xml:space="preserve"> HYPERLINK("#'問7_%'!A3:I124", "問7_%")</f>
        <v>問7_%</v>
      </c>
      <c r="I28" s="7" t="str">
        <f xml:space="preserve"> HYPERLINK("#'問7_N%'!A3:I223", "問7_N%")</f>
        <v>問7_N%</v>
      </c>
    </row>
    <row r="29" spans="2:9" ht="62.5" x14ac:dyDescent="0.3">
      <c r="B29" s="4">
        <v>23</v>
      </c>
      <c r="C29" s="4" t="s">
        <v>56</v>
      </c>
      <c r="D29" s="4" t="s">
        <v>57</v>
      </c>
      <c r="E29" s="4" t="s">
        <v>4</v>
      </c>
      <c r="F29" s="4" t="s">
        <v>395</v>
      </c>
      <c r="G29" s="7" t="str">
        <f xml:space="preserve"> HYPERLINK("#'問8_N'!A3:J124", "問8_N")</f>
        <v>問8_N</v>
      </c>
      <c r="H29" s="7" t="str">
        <f xml:space="preserve"> HYPERLINK("#'問8_%'!A3:J124", "問8_%")</f>
        <v>問8_%</v>
      </c>
      <c r="I29" s="7" t="str">
        <f xml:space="preserve"> HYPERLINK("#'問8_N%'!A3:J223", "問8_N%")</f>
        <v>問8_N%</v>
      </c>
    </row>
    <row r="30" spans="2:9" ht="37.5" x14ac:dyDescent="0.3">
      <c r="B30" s="4">
        <v>24</v>
      </c>
      <c r="C30" s="4" t="s">
        <v>58</v>
      </c>
      <c r="D30" s="4" t="s">
        <v>59</v>
      </c>
      <c r="E30" s="4" t="s">
        <v>4</v>
      </c>
      <c r="F30" s="4" t="s">
        <v>395</v>
      </c>
      <c r="G30" s="7" t="str">
        <f xml:space="preserve"> HYPERLINK("#'問9_N'!A3:K124", "問9_N")</f>
        <v>問9_N</v>
      </c>
      <c r="H30" s="7" t="str">
        <f xml:space="preserve"> HYPERLINK("#'問9_%'!A3:K124", "問9_%")</f>
        <v>問9_%</v>
      </c>
      <c r="I30" s="7" t="str">
        <f xml:space="preserve"> HYPERLINK("#'問9_N%'!A3:K223", "問9_N%")</f>
        <v>問9_N%</v>
      </c>
    </row>
    <row r="31" spans="2:9" ht="62.5" x14ac:dyDescent="0.3">
      <c r="B31" s="4">
        <v>25</v>
      </c>
      <c r="C31" s="4" t="s">
        <v>60</v>
      </c>
      <c r="D31" s="4" t="s">
        <v>61</v>
      </c>
      <c r="E31" s="4" t="s">
        <v>4</v>
      </c>
      <c r="F31" s="4" t="s">
        <v>395</v>
      </c>
      <c r="G31" s="7" t="str">
        <f xml:space="preserve"> HYPERLINK("#'問10N1_N'!A3:G125", "問10N1_N")</f>
        <v>問10N1_N</v>
      </c>
      <c r="H31" s="7" t="str">
        <f xml:space="preserve"> HYPERLINK("#'問10N1_%'!A3:G125", "問10N1_%")</f>
        <v>問10N1_%</v>
      </c>
      <c r="I31" s="7" t="str">
        <f xml:space="preserve"> HYPERLINK("#'問10N1_N%'!A3:G224", "問10N1_N%")</f>
        <v>問10N1_N%</v>
      </c>
    </row>
    <row r="32" spans="2:9" ht="62.5" x14ac:dyDescent="0.3">
      <c r="B32" s="4">
        <v>26</v>
      </c>
      <c r="C32" s="4" t="s">
        <v>62</v>
      </c>
      <c r="D32" s="4" t="s">
        <v>63</v>
      </c>
      <c r="E32" s="4" t="s">
        <v>4</v>
      </c>
      <c r="F32" s="4" t="s">
        <v>395</v>
      </c>
      <c r="G32" s="7" t="str">
        <f xml:space="preserve"> HYPERLINK("#'問10N2_N'!A3:J125", "問10N2_N")</f>
        <v>問10N2_N</v>
      </c>
      <c r="H32" s="7" t="str">
        <f xml:space="preserve"> HYPERLINK("#'問10N2_%'!A3:J125", "問10N2_%")</f>
        <v>問10N2_%</v>
      </c>
      <c r="I32" s="7" t="str">
        <f xml:space="preserve"> HYPERLINK("#'問10N2_N%'!A3:J224", "問10N2_N%")</f>
        <v>問10N2_N%</v>
      </c>
    </row>
    <row r="33" spans="2:9" ht="37.5" x14ac:dyDescent="0.3">
      <c r="B33" s="4">
        <v>27</v>
      </c>
      <c r="C33" s="4" t="s">
        <v>64</v>
      </c>
      <c r="D33" s="4" t="s">
        <v>65</v>
      </c>
      <c r="E33" s="4" t="s">
        <v>4</v>
      </c>
      <c r="F33" s="4" t="s">
        <v>395</v>
      </c>
      <c r="G33" s="7" t="str">
        <f xml:space="preserve"> HYPERLINK("#'問11_N'!A3:J124", "問11_N")</f>
        <v>問11_N</v>
      </c>
      <c r="H33" s="7" t="str">
        <f xml:space="preserve"> HYPERLINK("#'問11_%'!A3:J124", "問11_%")</f>
        <v>問11_%</v>
      </c>
      <c r="I33" s="7" t="str">
        <f xml:space="preserve"> HYPERLINK("#'問11_N%'!A3:J223", "問11_N%")</f>
        <v>問11_N%</v>
      </c>
    </row>
    <row r="34" spans="2:9" ht="37.5" x14ac:dyDescent="0.3">
      <c r="B34" s="4">
        <v>28</v>
      </c>
      <c r="C34" s="4" t="s">
        <v>66</v>
      </c>
      <c r="D34" s="4" t="s">
        <v>67</v>
      </c>
      <c r="E34" s="4" t="s">
        <v>4</v>
      </c>
      <c r="F34" s="4" t="s">
        <v>395</v>
      </c>
      <c r="G34" s="7" t="str">
        <f xml:space="preserve"> HYPERLINK("#'問12_N'!A3:H123", "問12_N")</f>
        <v>問12_N</v>
      </c>
      <c r="H34" s="7" t="str">
        <f xml:space="preserve"> HYPERLINK("#'問12_%'!A3:H123", "問12_%")</f>
        <v>問12_%</v>
      </c>
      <c r="I34" s="7" t="str">
        <f xml:space="preserve"> HYPERLINK("#'問12_N%'!A3:H222", "問12_N%")</f>
        <v>問12_N%</v>
      </c>
    </row>
    <row r="35" spans="2:9" ht="25" x14ac:dyDescent="0.3">
      <c r="B35" s="4">
        <v>29</v>
      </c>
      <c r="C35" s="4" t="s">
        <v>68</v>
      </c>
      <c r="D35" s="4" t="s">
        <v>69</v>
      </c>
      <c r="E35" s="4" t="s">
        <v>19</v>
      </c>
      <c r="F35" s="4" t="s">
        <v>395</v>
      </c>
      <c r="G35" s="7" t="str">
        <f xml:space="preserve"> HYPERLINK("#'問13_N'!A3:P123", "問13_N")</f>
        <v>問13_N</v>
      </c>
      <c r="H35" s="7" t="str">
        <f xml:space="preserve"> HYPERLINK("#'問13_%'!A3:P123", "問13_%")</f>
        <v>問13_%</v>
      </c>
      <c r="I35" s="7" t="str">
        <f xml:space="preserve"> HYPERLINK("#'問13_N%'!A3:P222", "問13_N%")</f>
        <v>問13_N%</v>
      </c>
    </row>
    <row r="36" spans="2:9" ht="37.5" x14ac:dyDescent="0.3">
      <c r="B36" s="4">
        <v>30</v>
      </c>
      <c r="C36" s="4" t="s">
        <v>70</v>
      </c>
      <c r="D36" s="4" t="s">
        <v>71</v>
      </c>
      <c r="E36" s="4" t="s">
        <v>19</v>
      </c>
      <c r="F36" s="4" t="s">
        <v>395</v>
      </c>
      <c r="G36" s="7" t="str">
        <f xml:space="preserve"> HYPERLINK("#'問14_N'!A3:O124", "問14_N")</f>
        <v>問14_N</v>
      </c>
      <c r="H36" s="7" t="str">
        <f xml:space="preserve"> HYPERLINK("#'問14_%'!A3:O124", "問14_%")</f>
        <v>問14_%</v>
      </c>
      <c r="I36" s="7" t="str">
        <f xml:space="preserve"> HYPERLINK("#'問14_N%'!A3:O223", "問14_N%")</f>
        <v>問14_N%</v>
      </c>
    </row>
    <row r="37" spans="2:9" ht="37.5" x14ac:dyDescent="0.3">
      <c r="B37" s="4">
        <v>31</v>
      </c>
      <c r="C37" s="4" t="s">
        <v>72</v>
      </c>
      <c r="D37" s="4" t="s">
        <v>73</v>
      </c>
      <c r="E37" s="4" t="s">
        <v>19</v>
      </c>
      <c r="F37" s="4" t="s">
        <v>395</v>
      </c>
      <c r="G37" s="7" t="str">
        <f xml:space="preserve"> HYPERLINK("#'問15_N'!A3:N124", "問15_N")</f>
        <v>問15_N</v>
      </c>
      <c r="H37" s="7" t="str">
        <f xml:space="preserve"> HYPERLINK("#'問15_%'!A3:N124", "問15_%")</f>
        <v>問15_%</v>
      </c>
      <c r="I37" s="7" t="str">
        <f xml:space="preserve"> HYPERLINK("#'問15_N%'!A3:N223", "問15_N%")</f>
        <v>問15_N%</v>
      </c>
    </row>
    <row r="38" spans="2:9" ht="50" x14ac:dyDescent="0.3">
      <c r="B38" s="4">
        <v>32</v>
      </c>
      <c r="C38" s="4" t="s">
        <v>74</v>
      </c>
      <c r="D38" s="4" t="s">
        <v>75</v>
      </c>
      <c r="E38" s="4" t="s">
        <v>4</v>
      </c>
      <c r="F38" s="4" t="s">
        <v>395</v>
      </c>
      <c r="G38" s="7" t="str">
        <f xml:space="preserve"> HYPERLINK("#'問16_N'!A3:I123", "問16_N")</f>
        <v>問16_N</v>
      </c>
      <c r="H38" s="7" t="str">
        <f xml:space="preserve"> HYPERLINK("#'問16_%'!A3:I123", "問16_%")</f>
        <v>問16_%</v>
      </c>
      <c r="I38" s="7" t="str">
        <f xml:space="preserve"> HYPERLINK("#'問16_N%'!A3:I222", "問16_N%")</f>
        <v>問16_N%</v>
      </c>
    </row>
    <row r="39" spans="2:9" ht="75" x14ac:dyDescent="0.3">
      <c r="B39" s="4">
        <v>33</v>
      </c>
      <c r="C39" s="4" t="s">
        <v>76</v>
      </c>
      <c r="D39" s="4" t="s">
        <v>77</v>
      </c>
      <c r="E39" s="4" t="s">
        <v>4</v>
      </c>
      <c r="F39" s="4" t="s">
        <v>395</v>
      </c>
      <c r="G39" s="7" t="str">
        <f xml:space="preserve"> HYPERLINK("#'問17_N'!A3:J126", "問17_N")</f>
        <v>問17_N</v>
      </c>
      <c r="H39" s="7" t="str">
        <f xml:space="preserve"> HYPERLINK("#'問17_%'!A3:J126", "問17_%")</f>
        <v>問17_%</v>
      </c>
      <c r="I39" s="7" t="str">
        <f xml:space="preserve"> HYPERLINK("#'問17_N%'!A3:J225", "問17_N%")</f>
        <v>問17_N%</v>
      </c>
    </row>
    <row r="40" spans="2:9" ht="62.5" x14ac:dyDescent="0.3">
      <c r="B40" s="4">
        <v>34</v>
      </c>
      <c r="C40" s="4" t="s">
        <v>78</v>
      </c>
      <c r="D40" s="4" t="s">
        <v>79</v>
      </c>
      <c r="E40" s="4" t="s">
        <v>19</v>
      </c>
      <c r="F40" s="4" t="s">
        <v>395</v>
      </c>
      <c r="G40" s="7" t="str">
        <f xml:space="preserve"> HYPERLINK("#'問18_N'!A3:K123", "問18_N")</f>
        <v>問18_N</v>
      </c>
      <c r="H40" s="7" t="str">
        <f xml:space="preserve"> HYPERLINK("#'問18_%'!A3:K123", "問18_%")</f>
        <v>問18_%</v>
      </c>
      <c r="I40" s="7" t="str">
        <f xml:space="preserve"> HYPERLINK("#'問18_N%'!A3:K222", "問18_N%")</f>
        <v>問18_N%</v>
      </c>
    </row>
    <row r="41" spans="2:9" ht="100" x14ac:dyDescent="0.3">
      <c r="B41" s="4">
        <v>35</v>
      </c>
      <c r="C41" s="4" t="s">
        <v>80</v>
      </c>
      <c r="D41" s="4" t="s">
        <v>81</v>
      </c>
      <c r="E41" s="4" t="s">
        <v>4</v>
      </c>
      <c r="F41" s="4" t="s">
        <v>395</v>
      </c>
      <c r="G41" s="7" t="str">
        <f xml:space="preserve"> HYPERLINK("#'問19_N'!A3:P124", "問19_N")</f>
        <v>問19_N</v>
      </c>
      <c r="H41" s="7" t="str">
        <f xml:space="preserve"> HYPERLINK("#'問19_%'!A3:P124", "問19_%")</f>
        <v>問19_%</v>
      </c>
      <c r="I41" s="7" t="str">
        <f xml:space="preserve"> HYPERLINK("#'問19_N%'!A3:P223", "問19_N%")</f>
        <v>問19_N%</v>
      </c>
    </row>
    <row r="42" spans="2:9" ht="62.5" x14ac:dyDescent="0.3">
      <c r="B42" s="4">
        <v>36</v>
      </c>
      <c r="C42" s="4" t="s">
        <v>82</v>
      </c>
      <c r="D42" s="4" t="s">
        <v>83</v>
      </c>
      <c r="E42" s="4" t="s">
        <v>4</v>
      </c>
      <c r="F42" s="4" t="s">
        <v>395</v>
      </c>
      <c r="G42" s="7" t="str">
        <f xml:space="preserve"> HYPERLINK("#'問20_N'!A3:M125", "問20_N")</f>
        <v>問20_N</v>
      </c>
      <c r="H42" s="7" t="str">
        <f xml:space="preserve"> HYPERLINK("#'問20_%'!A3:M125", "問20_%")</f>
        <v>問20_%</v>
      </c>
      <c r="I42" s="7" t="str">
        <f xml:space="preserve"> HYPERLINK("#'問20_N%'!A3:M224", "問20_N%")</f>
        <v>問20_N%</v>
      </c>
    </row>
    <row r="43" spans="2:9" ht="62.5" x14ac:dyDescent="0.3">
      <c r="B43" s="4">
        <v>37</v>
      </c>
      <c r="C43" s="4" t="s">
        <v>84</v>
      </c>
      <c r="D43" s="4" t="s">
        <v>85</v>
      </c>
      <c r="E43" s="4" t="s">
        <v>4</v>
      </c>
      <c r="F43" s="4" t="s">
        <v>395</v>
      </c>
      <c r="G43" s="7" t="str">
        <f xml:space="preserve"> HYPERLINK("#'問21_N'!A3:L124", "問21_N")</f>
        <v>問21_N</v>
      </c>
      <c r="H43" s="7" t="str">
        <f xml:space="preserve"> HYPERLINK("#'問21_%'!A3:L124", "問21_%")</f>
        <v>問21_%</v>
      </c>
      <c r="I43" s="7" t="str">
        <f xml:space="preserve"> HYPERLINK("#'問21_N%'!A3:L223", "問21_N%")</f>
        <v>問21_N%</v>
      </c>
    </row>
    <row r="44" spans="2:9" ht="100" x14ac:dyDescent="0.3">
      <c r="B44" s="4">
        <v>38</v>
      </c>
      <c r="C44" s="4" t="s">
        <v>86</v>
      </c>
      <c r="D44" s="4" t="s">
        <v>87</v>
      </c>
      <c r="E44" s="4" t="s">
        <v>4</v>
      </c>
      <c r="F44" s="4" t="s">
        <v>395</v>
      </c>
      <c r="G44" s="7" t="str">
        <f xml:space="preserve"> HYPERLINK("#'問22_N'!A3:H124", "問22_N")</f>
        <v>問22_N</v>
      </c>
      <c r="H44" s="7" t="str">
        <f xml:space="preserve"> HYPERLINK("#'問22_%'!A3:H124", "問22_%")</f>
        <v>問22_%</v>
      </c>
      <c r="I44" s="7" t="str">
        <f xml:space="preserve"> HYPERLINK("#'問22_N%'!A3:H223", "問22_N%")</f>
        <v>問22_N%</v>
      </c>
    </row>
    <row r="45" spans="2:9" ht="50" x14ac:dyDescent="0.3">
      <c r="B45" s="4">
        <v>39</v>
      </c>
      <c r="C45" s="4" t="s">
        <v>88</v>
      </c>
      <c r="D45" s="4" t="s">
        <v>89</v>
      </c>
      <c r="E45" s="4" t="s">
        <v>4</v>
      </c>
      <c r="F45" s="4" t="s">
        <v>395</v>
      </c>
      <c r="G45" s="7" t="str">
        <f xml:space="preserve"> HYPERLINK("#'問23_N'!A3:I123", "問23_N")</f>
        <v>問23_N</v>
      </c>
      <c r="H45" s="7" t="str">
        <f xml:space="preserve"> HYPERLINK("#'問23_%'!A3:I123", "問23_%")</f>
        <v>問23_%</v>
      </c>
      <c r="I45" s="7" t="str">
        <f xml:space="preserve"> HYPERLINK("#'問23_N%'!A3:I222", "問23_N%")</f>
        <v>問23_N%</v>
      </c>
    </row>
    <row r="46" spans="2:9" ht="25" x14ac:dyDescent="0.3">
      <c r="B46" s="4">
        <v>40</v>
      </c>
      <c r="C46" s="4" t="s">
        <v>90</v>
      </c>
      <c r="D46" s="4" t="s">
        <v>91</v>
      </c>
      <c r="E46" s="4" t="s">
        <v>4</v>
      </c>
      <c r="F46" s="4" t="s">
        <v>395</v>
      </c>
      <c r="G46" s="7" t="str">
        <f xml:space="preserve"> HYPERLINK("#'問24_N'!A3:J123", "問24_N")</f>
        <v>問24_N</v>
      </c>
      <c r="H46" s="7" t="str">
        <f xml:space="preserve"> HYPERLINK("#'問24_%'!A3:J123", "問24_%")</f>
        <v>問24_%</v>
      </c>
      <c r="I46" s="7" t="str">
        <f xml:space="preserve"> HYPERLINK("#'問24_N%'!A3:J222", "問24_N%")</f>
        <v>問24_N%</v>
      </c>
    </row>
    <row r="47" spans="2:9" ht="50" x14ac:dyDescent="0.3">
      <c r="B47" s="4">
        <v>41</v>
      </c>
      <c r="C47" s="4" t="s">
        <v>92</v>
      </c>
      <c r="D47" s="4" t="s">
        <v>93</v>
      </c>
      <c r="E47" s="4" t="s">
        <v>8</v>
      </c>
      <c r="F47" s="4" t="s">
        <v>395</v>
      </c>
      <c r="G47" s="7" t="str">
        <f xml:space="preserve"> HYPERLINK("#'問25_N'!A3:M124", "問25_N")</f>
        <v>問25_N</v>
      </c>
      <c r="H47" s="7" t="str">
        <f xml:space="preserve"> HYPERLINK("#'問25_%'!A3:M124", "問25_%")</f>
        <v>問25_%</v>
      </c>
      <c r="I47" s="7" t="str">
        <f xml:space="preserve"> HYPERLINK("#'問25_N%'!A3:M223", "問25_N%")</f>
        <v>問25_N%</v>
      </c>
    </row>
    <row r="48" spans="2:9" ht="37.5" x14ac:dyDescent="0.3">
      <c r="B48" s="4">
        <v>42</v>
      </c>
      <c r="C48" s="4" t="s">
        <v>94</v>
      </c>
      <c r="D48" s="4" t="s">
        <v>95</v>
      </c>
      <c r="E48" s="4" t="s">
        <v>8</v>
      </c>
      <c r="F48" s="4" t="s">
        <v>395</v>
      </c>
      <c r="G48" s="7" t="str">
        <f xml:space="preserve"> HYPERLINK("#'問26_N'!A3:L123", "問26_N")</f>
        <v>問26_N</v>
      </c>
      <c r="H48" s="7" t="str">
        <f xml:space="preserve"> HYPERLINK("#'問26_%'!A3:L123", "問26_%")</f>
        <v>問26_%</v>
      </c>
      <c r="I48" s="7" t="str">
        <f xml:space="preserve"> HYPERLINK("#'問26_N%'!A3:L222", "問26_N%")</f>
        <v>問26_N%</v>
      </c>
    </row>
    <row r="49" spans="2:9" ht="62.5" x14ac:dyDescent="0.3">
      <c r="B49" s="4">
        <v>43</v>
      </c>
      <c r="C49" s="4" t="s">
        <v>96</v>
      </c>
      <c r="D49" s="4" t="s">
        <v>97</v>
      </c>
      <c r="E49" s="4" t="s">
        <v>8</v>
      </c>
      <c r="F49" s="4" t="s">
        <v>395</v>
      </c>
      <c r="G49" s="7" t="str">
        <f xml:space="preserve"> HYPERLINK("#'問27(1)_N'!A3:W125", "問27(1)_N")</f>
        <v>問27(1)_N</v>
      </c>
      <c r="H49" s="7" t="str">
        <f xml:space="preserve"> HYPERLINK("#'問27(1)_%'!A3:W125", "問27(1)_%")</f>
        <v>問27(1)_%</v>
      </c>
      <c r="I49" s="7" t="str">
        <f xml:space="preserve"> HYPERLINK("#'問27(1)_N%'!A3:W224", "問27(1)_N%")</f>
        <v>問27(1)_N%</v>
      </c>
    </row>
    <row r="50" spans="2:9" ht="62.5" x14ac:dyDescent="0.3">
      <c r="B50" s="4">
        <v>44</v>
      </c>
      <c r="C50" s="4" t="s">
        <v>98</v>
      </c>
      <c r="D50" s="4" t="s">
        <v>99</v>
      </c>
      <c r="E50" s="4" t="s">
        <v>8</v>
      </c>
      <c r="F50" s="4" t="s">
        <v>395</v>
      </c>
      <c r="G50" s="7" t="str">
        <f xml:space="preserve"> HYPERLINK("#'問27(2)_N'!A3:W125", "問27(2)_N")</f>
        <v>問27(2)_N</v>
      </c>
      <c r="H50" s="7" t="str">
        <f xml:space="preserve"> HYPERLINK("#'問27(2)_%'!A3:W125", "問27(2)_%")</f>
        <v>問27(2)_%</v>
      </c>
      <c r="I50" s="7" t="str">
        <f xml:space="preserve"> HYPERLINK("#'問27(2)_N%'!A3:W224", "問27(2)_N%")</f>
        <v>問27(2)_N%</v>
      </c>
    </row>
    <row r="51" spans="2:9" ht="50" x14ac:dyDescent="0.3">
      <c r="B51" s="4">
        <v>45</v>
      </c>
      <c r="C51" s="4" t="s">
        <v>100</v>
      </c>
      <c r="D51" s="4" t="s">
        <v>101</v>
      </c>
      <c r="E51" s="4" t="s">
        <v>8</v>
      </c>
      <c r="F51" s="4" t="s">
        <v>395</v>
      </c>
      <c r="G51" s="7" t="str">
        <f xml:space="preserve"> HYPERLINK("#'問28_N'!A3:O124", "問28_N")</f>
        <v>問28_N</v>
      </c>
      <c r="H51" s="7" t="str">
        <f xml:space="preserve"> HYPERLINK("#'問28_%'!A3:O124", "問28_%")</f>
        <v>問28_%</v>
      </c>
      <c r="I51" s="7" t="str">
        <f xml:space="preserve"> HYPERLINK("#'問28_N%'!A3:O223", "問28_N%")</f>
        <v>問28_N%</v>
      </c>
    </row>
    <row r="52" spans="2:9" ht="50" x14ac:dyDescent="0.3">
      <c r="B52" s="4">
        <v>46</v>
      </c>
      <c r="C52" s="4" t="s">
        <v>102</v>
      </c>
      <c r="D52" s="4" t="s">
        <v>103</v>
      </c>
      <c r="E52" s="4" t="s">
        <v>8</v>
      </c>
      <c r="F52" s="4" t="s">
        <v>395</v>
      </c>
      <c r="G52" s="7" t="str">
        <f xml:space="preserve"> HYPERLINK("#'問29_N'!A3:J124", "問29_N")</f>
        <v>問29_N</v>
      </c>
      <c r="H52" s="7" t="str">
        <f xml:space="preserve"> HYPERLINK("#'問29_%'!A3:J124", "問29_%")</f>
        <v>問29_%</v>
      </c>
      <c r="I52" s="7" t="str">
        <f xml:space="preserve"> HYPERLINK("#'問29_N%'!A3:J223", "問29_N%")</f>
        <v>問29_N%</v>
      </c>
    </row>
    <row r="53" spans="2:9" ht="50" x14ac:dyDescent="0.3">
      <c r="B53" s="4">
        <v>47</v>
      </c>
      <c r="C53" s="4" t="s">
        <v>104</v>
      </c>
      <c r="D53" s="4" t="s">
        <v>105</v>
      </c>
      <c r="E53" s="4" t="s">
        <v>4</v>
      </c>
      <c r="F53" s="4" t="s">
        <v>395</v>
      </c>
      <c r="G53" s="7" t="str">
        <f xml:space="preserve"> HYPERLINK("#'問30_N'!A3:L124", "問30_N")</f>
        <v>問30_N</v>
      </c>
      <c r="H53" s="7" t="str">
        <f xml:space="preserve"> HYPERLINK("#'問30_%'!A3:L124", "問30_%")</f>
        <v>問30_%</v>
      </c>
      <c r="I53" s="7" t="str">
        <f xml:space="preserve"> HYPERLINK("#'問30_N%'!A3:L223", "問30_N%")</f>
        <v>問30_N%</v>
      </c>
    </row>
    <row r="54" spans="2:9" ht="62.5" x14ac:dyDescent="0.3">
      <c r="B54" s="4">
        <v>48</v>
      </c>
      <c r="C54" s="4" t="s">
        <v>106</v>
      </c>
      <c r="D54" s="4" t="s">
        <v>107</v>
      </c>
      <c r="E54" s="4" t="s">
        <v>4</v>
      </c>
      <c r="F54" s="4" t="s">
        <v>395</v>
      </c>
      <c r="G54" s="7" t="str">
        <f xml:space="preserve"> HYPERLINK("#'問31_N'!A3:L123", "問31_N")</f>
        <v>問31_N</v>
      </c>
      <c r="H54" s="7" t="str">
        <f xml:space="preserve"> HYPERLINK("#'問31_%'!A3:L123", "問31_%")</f>
        <v>問31_%</v>
      </c>
      <c r="I54" s="7" t="str">
        <f xml:space="preserve"> HYPERLINK("#'問31_N%'!A3:L222", "問31_N%")</f>
        <v>問31_N%</v>
      </c>
    </row>
    <row r="55" spans="2:9" ht="62.5" x14ac:dyDescent="0.3">
      <c r="B55" s="4">
        <v>49</v>
      </c>
      <c r="C55" s="4" t="s">
        <v>108</v>
      </c>
      <c r="D55" s="4" t="s">
        <v>109</v>
      </c>
      <c r="E55" s="4" t="s">
        <v>8</v>
      </c>
      <c r="F55" s="4" t="s">
        <v>395</v>
      </c>
      <c r="G55" s="7" t="str">
        <f xml:space="preserve"> HYPERLINK("#'問32_N'!A3:J123", "問32_N")</f>
        <v>問32_N</v>
      </c>
      <c r="H55" s="7" t="str">
        <f xml:space="preserve"> HYPERLINK("#'問32_%'!A3:J123", "問32_%")</f>
        <v>問32_%</v>
      </c>
      <c r="I55" s="7" t="str">
        <f xml:space="preserve"> HYPERLINK("#'問32_N%'!A3:J222", "問32_N%")</f>
        <v>問32_N%</v>
      </c>
    </row>
    <row r="56" spans="2:9" ht="50" x14ac:dyDescent="0.3">
      <c r="B56" s="4">
        <v>50</v>
      </c>
      <c r="C56" s="4" t="s">
        <v>110</v>
      </c>
      <c r="D56" s="4" t="s">
        <v>111</v>
      </c>
      <c r="E56" s="4" t="s">
        <v>4</v>
      </c>
      <c r="F56" s="4" t="s">
        <v>395</v>
      </c>
      <c r="G56" s="7" t="str">
        <f xml:space="preserve"> HYPERLINK("#'問33_N'!A3:I123", "問33_N")</f>
        <v>問33_N</v>
      </c>
      <c r="H56" s="7" t="str">
        <f xml:space="preserve"> HYPERLINK("#'問33_%'!A3:I123", "問33_%")</f>
        <v>問33_%</v>
      </c>
      <c r="I56" s="7" t="str">
        <f xml:space="preserve"> HYPERLINK("#'問33_N%'!A3:I222", "問33_N%")</f>
        <v>問33_N%</v>
      </c>
    </row>
    <row r="57" spans="2:9" ht="37.5" x14ac:dyDescent="0.3">
      <c r="B57" s="4">
        <v>51</v>
      </c>
      <c r="C57" s="4" t="s">
        <v>112</v>
      </c>
      <c r="D57" s="4" t="s">
        <v>113</v>
      </c>
      <c r="E57" s="4" t="s">
        <v>8</v>
      </c>
      <c r="F57" s="4" t="s">
        <v>395</v>
      </c>
      <c r="G57" s="7" t="str">
        <f xml:space="preserve"> HYPERLINK("#'問34_N'!A3:H124", "問34_N")</f>
        <v>問34_N</v>
      </c>
      <c r="H57" s="7" t="str">
        <f xml:space="preserve"> HYPERLINK("#'問34_%'!A3:H124", "問34_%")</f>
        <v>問34_%</v>
      </c>
      <c r="I57" s="7" t="str">
        <f xml:space="preserve"> HYPERLINK("#'問34_N%'!A3:H223", "問34_N%")</f>
        <v>問34_N%</v>
      </c>
    </row>
    <row r="58" spans="2:9" ht="75" x14ac:dyDescent="0.3">
      <c r="B58" s="4">
        <v>52</v>
      </c>
      <c r="C58" s="4" t="s">
        <v>114</v>
      </c>
      <c r="D58" s="4" t="s">
        <v>115</v>
      </c>
      <c r="E58" s="4" t="s">
        <v>4</v>
      </c>
      <c r="F58" s="4" t="s">
        <v>395</v>
      </c>
      <c r="G58" s="7" t="str">
        <f xml:space="preserve"> HYPERLINK("#'問35_N'!A3:J124", "問35_N")</f>
        <v>問35_N</v>
      </c>
      <c r="H58" s="7" t="str">
        <f xml:space="preserve"> HYPERLINK("#'問35_%'!A3:J124", "問35_%")</f>
        <v>問35_%</v>
      </c>
      <c r="I58" s="7" t="str">
        <f xml:space="preserve"> HYPERLINK("#'問35_N%'!A3:J223", "問35_N%")</f>
        <v>問35_N%</v>
      </c>
    </row>
    <row r="59" spans="2:9" ht="37.5" x14ac:dyDescent="0.3">
      <c r="B59" s="4">
        <v>53</v>
      </c>
      <c r="C59" s="4" t="s">
        <v>116</v>
      </c>
      <c r="D59" s="4" t="s">
        <v>117</v>
      </c>
      <c r="E59" s="4" t="s">
        <v>8</v>
      </c>
      <c r="F59" s="4" t="s">
        <v>395</v>
      </c>
      <c r="G59" s="7" t="str">
        <f xml:space="preserve"> HYPERLINK("#'問36_N'!A3:L123", "問36_N")</f>
        <v>問36_N</v>
      </c>
      <c r="H59" s="7" t="str">
        <f xml:space="preserve"> HYPERLINK("#'問36_%'!A3:L123", "問36_%")</f>
        <v>問36_%</v>
      </c>
      <c r="I59" s="7" t="str">
        <f xml:space="preserve"> HYPERLINK("#'問36_N%'!A3:L222", "問36_N%")</f>
        <v>問36_N%</v>
      </c>
    </row>
    <row r="60" spans="2:9" ht="62.5" x14ac:dyDescent="0.3">
      <c r="B60" s="4">
        <v>54</v>
      </c>
      <c r="C60" s="4" t="s">
        <v>118</v>
      </c>
      <c r="D60" s="4" t="s">
        <v>119</v>
      </c>
      <c r="E60" s="4" t="s">
        <v>4</v>
      </c>
      <c r="F60" s="4" t="s">
        <v>395</v>
      </c>
      <c r="G60" s="7" t="str">
        <f xml:space="preserve"> HYPERLINK("#'問37_1_N'!A3:N125", "問37_1_N")</f>
        <v>問37_1_N</v>
      </c>
      <c r="H60" s="7" t="str">
        <f xml:space="preserve"> HYPERLINK("#'問37_1_%'!A3:N125", "問37_1_%")</f>
        <v>問37_1_%</v>
      </c>
      <c r="I60" s="7" t="str">
        <f xml:space="preserve"> HYPERLINK("#'問37_1_N%'!A3:N224", "問37_1_N%")</f>
        <v>問37_1_N%</v>
      </c>
    </row>
    <row r="61" spans="2:9" ht="62.5" x14ac:dyDescent="0.3">
      <c r="B61" s="4">
        <v>55</v>
      </c>
      <c r="C61" s="4" t="s">
        <v>120</v>
      </c>
      <c r="D61" s="4" t="s">
        <v>121</v>
      </c>
      <c r="E61" s="4" t="s">
        <v>4</v>
      </c>
      <c r="F61" s="4" t="s">
        <v>395</v>
      </c>
      <c r="G61" s="7" t="str">
        <f xml:space="preserve"> HYPERLINK("#'問37_2_N'!A3:N124", "問37_2_N")</f>
        <v>問37_2_N</v>
      </c>
      <c r="H61" s="7" t="str">
        <f xml:space="preserve"> HYPERLINK("#'問37_2_%'!A3:N124", "問37_2_%")</f>
        <v>問37_2_%</v>
      </c>
      <c r="I61" s="7" t="str">
        <f xml:space="preserve"> HYPERLINK("#'問37_2_N%'!A3:N223", "問37_2_N%")</f>
        <v>問37_2_N%</v>
      </c>
    </row>
    <row r="62" spans="2:9" ht="62.5" x14ac:dyDescent="0.3">
      <c r="B62" s="4">
        <v>56</v>
      </c>
      <c r="C62" s="4" t="s">
        <v>122</v>
      </c>
      <c r="D62" s="4" t="s">
        <v>123</v>
      </c>
      <c r="E62" s="4" t="s">
        <v>4</v>
      </c>
      <c r="F62" s="4" t="s">
        <v>395</v>
      </c>
      <c r="G62" s="7" t="str">
        <f xml:space="preserve"> HYPERLINK("#'問37_3_N'!A3:N124", "問37_3_N")</f>
        <v>問37_3_N</v>
      </c>
      <c r="H62" s="7" t="str">
        <f xml:space="preserve"> HYPERLINK("#'問37_3_%'!A3:N124", "問37_3_%")</f>
        <v>問37_3_%</v>
      </c>
      <c r="I62" s="7" t="str">
        <f xml:space="preserve"> HYPERLINK("#'問37_3_N%'!A3:N223", "問37_3_N%")</f>
        <v>問37_3_N%</v>
      </c>
    </row>
    <row r="63" spans="2:9" ht="62.5" x14ac:dyDescent="0.3">
      <c r="B63" s="4">
        <v>57</v>
      </c>
      <c r="C63" s="4" t="s">
        <v>124</v>
      </c>
      <c r="D63" s="4" t="s">
        <v>125</v>
      </c>
      <c r="E63" s="4" t="s">
        <v>8</v>
      </c>
      <c r="F63" s="4" t="s">
        <v>395</v>
      </c>
      <c r="G63" s="7" t="str">
        <f xml:space="preserve"> HYPERLINK("#'問37SUM_N'!A3:N124", "問37SUM_N")</f>
        <v>問37SUM_N</v>
      </c>
      <c r="H63" s="7" t="str">
        <f xml:space="preserve"> HYPERLINK("#'問37SUM_%'!A3:N124", "問37SUM_%")</f>
        <v>問37SUM_%</v>
      </c>
      <c r="I63" s="7" t="str">
        <f xml:space="preserve"> HYPERLINK("#'問37SUM_N%'!A3:N223", "問37SUM_N%")</f>
        <v>問37SUM_N%</v>
      </c>
    </row>
  </sheetData>
  <mergeCells count="5">
    <mergeCell ref="B5:B6"/>
    <mergeCell ref="C5:E5"/>
    <mergeCell ref="G5:G6"/>
    <mergeCell ref="H5:H6"/>
    <mergeCell ref="I5:I6"/>
  </mergeCells>
  <phoneticPr fontId="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B06CA-176F-438C-B885-69CCC9F43D88}">
  <dimension ref="A1:E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HYPERLINK("#'目次'!B7","[1]")</f>
        <v>[1]</v>
      </c>
    </row>
    <row r="3" spans="1:5" x14ac:dyDescent="0.2">
      <c r="A3" s="9" t="s">
        <v>126</v>
      </c>
      <c r="B3" s="12" t="s">
        <v>127</v>
      </c>
    </row>
    <row r="4" spans="1:5" x14ac:dyDescent="0.2">
      <c r="A4" s="9" t="s">
        <v>126</v>
      </c>
      <c r="B4" s="12" t="s">
        <v>128</v>
      </c>
    </row>
    <row r="5" spans="1:5" x14ac:dyDescent="0.2">
      <c r="A5" s="9" t="s">
        <v>126</v>
      </c>
      <c r="B5" s="12" t="s">
        <v>129</v>
      </c>
    </row>
    <row r="6" spans="1:5" s="15" customFormat="1" x14ac:dyDescent="0.2">
      <c r="A6" s="13" t="s">
        <v>126</v>
      </c>
      <c r="B6" s="14" t="s">
        <v>398</v>
      </c>
      <c r="C6" s="14" t="s">
        <v>399</v>
      </c>
      <c r="D6" s="14" t="s">
        <v>400</v>
      </c>
      <c r="E6" s="14" t="s">
        <v>401</v>
      </c>
    </row>
    <row r="7" spans="1:5" x14ac:dyDescent="0.2">
      <c r="A7" s="16" t="s">
        <v>402</v>
      </c>
      <c r="B7" s="17">
        <v>2188</v>
      </c>
      <c r="C7" s="17">
        <v>1092</v>
      </c>
      <c r="D7" s="17">
        <v>1095</v>
      </c>
      <c r="E7" s="17">
        <v>1</v>
      </c>
    </row>
    <row r="8" spans="1:5" x14ac:dyDescent="0.2">
      <c r="A8" s="18" t="s">
        <v>403</v>
      </c>
      <c r="B8" s="18"/>
      <c r="C8" s="18"/>
      <c r="D8" s="18"/>
      <c r="E8" s="18"/>
    </row>
    <row r="9" spans="1:5" x14ac:dyDescent="0.2">
      <c r="A9" s="19" t="s">
        <v>404</v>
      </c>
      <c r="B9" s="20">
        <v>1092</v>
      </c>
      <c r="C9" s="20">
        <v>1092</v>
      </c>
      <c r="D9" s="20">
        <v>0</v>
      </c>
      <c r="E9" s="20">
        <v>0</v>
      </c>
    </row>
    <row r="10" spans="1:5" x14ac:dyDescent="0.2">
      <c r="A10" s="19" t="s">
        <v>405</v>
      </c>
      <c r="B10" s="20">
        <v>1095</v>
      </c>
      <c r="C10" s="20">
        <v>0</v>
      </c>
      <c r="D10" s="20">
        <v>1095</v>
      </c>
      <c r="E10" s="20">
        <v>0</v>
      </c>
    </row>
    <row r="11" spans="1:5" x14ac:dyDescent="0.2">
      <c r="A11" s="19" t="s">
        <v>401</v>
      </c>
      <c r="B11" s="20">
        <v>1</v>
      </c>
      <c r="C11" s="20">
        <v>0</v>
      </c>
      <c r="D11" s="20">
        <v>0</v>
      </c>
      <c r="E11" s="20">
        <v>1</v>
      </c>
    </row>
    <row r="12" spans="1:5" x14ac:dyDescent="0.2">
      <c r="A12" s="18" t="s">
        <v>406</v>
      </c>
      <c r="B12" s="18"/>
      <c r="C12" s="18"/>
      <c r="D12" s="18"/>
      <c r="E12" s="18"/>
    </row>
    <row r="13" spans="1:5" x14ac:dyDescent="0.2">
      <c r="A13" s="19" t="s">
        <v>407</v>
      </c>
      <c r="B13" s="20">
        <v>387</v>
      </c>
      <c r="C13" s="20">
        <v>208</v>
      </c>
      <c r="D13" s="20">
        <v>178</v>
      </c>
      <c r="E13" s="20">
        <v>1</v>
      </c>
    </row>
    <row r="14" spans="1:5" x14ac:dyDescent="0.2">
      <c r="A14" s="19" t="s">
        <v>408</v>
      </c>
      <c r="B14" s="20">
        <v>432</v>
      </c>
      <c r="C14" s="20">
        <v>220</v>
      </c>
      <c r="D14" s="20">
        <v>212</v>
      </c>
      <c r="E14" s="20">
        <v>0</v>
      </c>
    </row>
    <row r="15" spans="1:5" x14ac:dyDescent="0.2">
      <c r="A15" s="19" t="s">
        <v>409</v>
      </c>
      <c r="B15" s="20">
        <v>449</v>
      </c>
      <c r="C15" s="20">
        <v>226</v>
      </c>
      <c r="D15" s="20">
        <v>223</v>
      </c>
      <c r="E15" s="20">
        <v>0</v>
      </c>
    </row>
    <row r="16" spans="1:5" x14ac:dyDescent="0.2">
      <c r="A16" s="19" t="s">
        <v>410</v>
      </c>
      <c r="B16" s="20">
        <v>427</v>
      </c>
      <c r="C16" s="20">
        <v>211</v>
      </c>
      <c r="D16" s="20">
        <v>216</v>
      </c>
      <c r="E16" s="20">
        <v>0</v>
      </c>
    </row>
    <row r="17" spans="1:5" x14ac:dyDescent="0.2">
      <c r="A17" s="19" t="s">
        <v>411</v>
      </c>
      <c r="B17" s="20">
        <v>274</v>
      </c>
      <c r="C17" s="20">
        <v>134</v>
      </c>
      <c r="D17" s="20">
        <v>140</v>
      </c>
      <c r="E17" s="20">
        <v>0</v>
      </c>
    </row>
    <row r="18" spans="1:5" x14ac:dyDescent="0.2">
      <c r="A18" s="19" t="s">
        <v>412</v>
      </c>
      <c r="B18" s="20">
        <v>137</v>
      </c>
      <c r="C18" s="20">
        <v>65</v>
      </c>
      <c r="D18" s="20">
        <v>72</v>
      </c>
      <c r="E18" s="20">
        <v>0</v>
      </c>
    </row>
    <row r="19" spans="1:5" x14ac:dyDescent="0.2">
      <c r="A19" s="19" t="s">
        <v>413</v>
      </c>
      <c r="B19" s="20">
        <v>71</v>
      </c>
      <c r="C19" s="20">
        <v>25</v>
      </c>
      <c r="D19" s="20">
        <v>46</v>
      </c>
      <c r="E19" s="20">
        <v>0</v>
      </c>
    </row>
    <row r="20" spans="1:5" x14ac:dyDescent="0.2">
      <c r="A20" s="19" t="s">
        <v>414</v>
      </c>
      <c r="B20" s="20">
        <v>11</v>
      </c>
      <c r="C20" s="20">
        <v>3</v>
      </c>
      <c r="D20" s="20">
        <v>8</v>
      </c>
      <c r="E20" s="20">
        <v>0</v>
      </c>
    </row>
    <row r="21" spans="1:5" x14ac:dyDescent="0.2">
      <c r="A21" s="19" t="s">
        <v>415</v>
      </c>
      <c r="B21" s="20">
        <v>881</v>
      </c>
      <c r="C21" s="20">
        <v>446</v>
      </c>
      <c r="D21" s="20">
        <v>435</v>
      </c>
      <c r="E21" s="20">
        <v>0</v>
      </c>
    </row>
    <row r="22" spans="1:5" x14ac:dyDescent="0.2">
      <c r="A22" s="19" t="s">
        <v>416</v>
      </c>
      <c r="B22" s="20">
        <v>701</v>
      </c>
      <c r="C22" s="20">
        <v>345</v>
      </c>
      <c r="D22" s="20">
        <v>356</v>
      </c>
      <c r="E22" s="20">
        <v>0</v>
      </c>
    </row>
    <row r="23" spans="1:5" x14ac:dyDescent="0.2">
      <c r="A23" s="19" t="s">
        <v>417</v>
      </c>
      <c r="B23" s="20">
        <v>1801</v>
      </c>
      <c r="C23" s="20">
        <v>884</v>
      </c>
      <c r="D23" s="20">
        <v>917</v>
      </c>
      <c r="E23" s="20">
        <v>0</v>
      </c>
    </row>
    <row r="24" spans="1:5" x14ac:dyDescent="0.2">
      <c r="A24" s="19" t="s">
        <v>418</v>
      </c>
      <c r="B24" s="20">
        <v>920</v>
      </c>
      <c r="C24" s="20">
        <v>438</v>
      </c>
      <c r="D24" s="20">
        <v>482</v>
      </c>
      <c r="E24" s="20">
        <v>0</v>
      </c>
    </row>
    <row r="25" spans="1:5" x14ac:dyDescent="0.2">
      <c r="A25" s="19" t="s">
        <v>419</v>
      </c>
      <c r="B25" s="20">
        <v>219</v>
      </c>
      <c r="C25" s="20">
        <v>93</v>
      </c>
      <c r="D25" s="20">
        <v>126</v>
      </c>
      <c r="E25" s="20">
        <v>0</v>
      </c>
    </row>
    <row r="26" spans="1:5" x14ac:dyDescent="0.2">
      <c r="A26" s="18" t="s">
        <v>420</v>
      </c>
      <c r="B26" s="17">
        <v>208</v>
      </c>
      <c r="C26" s="17">
        <v>208</v>
      </c>
      <c r="D26" s="17">
        <v>0</v>
      </c>
      <c r="E26" s="17">
        <v>0</v>
      </c>
    </row>
    <row r="27" spans="1:5" x14ac:dyDescent="0.2">
      <c r="A27" s="19" t="s">
        <v>408</v>
      </c>
      <c r="B27" s="20">
        <v>220</v>
      </c>
      <c r="C27" s="20">
        <v>220</v>
      </c>
      <c r="D27" s="20">
        <v>0</v>
      </c>
      <c r="E27" s="20">
        <v>0</v>
      </c>
    </row>
    <row r="28" spans="1:5" x14ac:dyDescent="0.2">
      <c r="A28" s="19" t="s">
        <v>409</v>
      </c>
      <c r="B28" s="20">
        <v>226</v>
      </c>
      <c r="C28" s="20">
        <v>226</v>
      </c>
      <c r="D28" s="20">
        <v>0</v>
      </c>
      <c r="E28" s="20">
        <v>0</v>
      </c>
    </row>
    <row r="29" spans="1:5" x14ac:dyDescent="0.2">
      <c r="A29" s="19" t="s">
        <v>410</v>
      </c>
      <c r="B29" s="20">
        <v>211</v>
      </c>
      <c r="C29" s="20">
        <v>211</v>
      </c>
      <c r="D29" s="20">
        <v>0</v>
      </c>
      <c r="E29" s="20">
        <v>0</v>
      </c>
    </row>
    <row r="30" spans="1:5" x14ac:dyDescent="0.2">
      <c r="A30" s="19" t="s">
        <v>411</v>
      </c>
      <c r="B30" s="20">
        <v>134</v>
      </c>
      <c r="C30" s="20">
        <v>134</v>
      </c>
      <c r="D30" s="20">
        <v>0</v>
      </c>
      <c r="E30" s="20">
        <v>0</v>
      </c>
    </row>
    <row r="31" spans="1:5" x14ac:dyDescent="0.2">
      <c r="A31" s="19" t="s">
        <v>412</v>
      </c>
      <c r="B31" s="20">
        <v>65</v>
      </c>
      <c r="C31" s="20">
        <v>65</v>
      </c>
      <c r="D31" s="20">
        <v>0</v>
      </c>
      <c r="E31" s="20">
        <v>0</v>
      </c>
    </row>
    <row r="32" spans="1:5" x14ac:dyDescent="0.2">
      <c r="A32" s="19" t="s">
        <v>413</v>
      </c>
      <c r="B32" s="20">
        <v>25</v>
      </c>
      <c r="C32" s="20">
        <v>25</v>
      </c>
      <c r="D32" s="20">
        <v>0</v>
      </c>
      <c r="E32" s="20">
        <v>0</v>
      </c>
    </row>
    <row r="33" spans="1:5" x14ac:dyDescent="0.2">
      <c r="A33" s="19" t="s">
        <v>414</v>
      </c>
      <c r="B33" s="20">
        <v>3</v>
      </c>
      <c r="C33" s="20">
        <v>3</v>
      </c>
      <c r="D33" s="20">
        <v>0</v>
      </c>
      <c r="E33" s="20">
        <v>0</v>
      </c>
    </row>
    <row r="34" spans="1:5" x14ac:dyDescent="0.2">
      <c r="A34" s="19" t="s">
        <v>415</v>
      </c>
      <c r="B34" s="20">
        <v>446</v>
      </c>
      <c r="C34" s="20">
        <v>446</v>
      </c>
      <c r="D34" s="20">
        <v>0</v>
      </c>
      <c r="E34" s="20">
        <v>0</v>
      </c>
    </row>
    <row r="35" spans="1:5" x14ac:dyDescent="0.2">
      <c r="A35" s="19" t="s">
        <v>416</v>
      </c>
      <c r="B35" s="20">
        <v>345</v>
      </c>
      <c r="C35" s="20">
        <v>345</v>
      </c>
      <c r="D35" s="20">
        <v>0</v>
      </c>
      <c r="E35" s="20">
        <v>0</v>
      </c>
    </row>
    <row r="36" spans="1:5" x14ac:dyDescent="0.2">
      <c r="A36" s="19" t="s">
        <v>417</v>
      </c>
      <c r="B36" s="20">
        <v>884</v>
      </c>
      <c r="C36" s="20">
        <v>884</v>
      </c>
      <c r="D36" s="20">
        <v>0</v>
      </c>
      <c r="E36" s="20">
        <v>0</v>
      </c>
    </row>
    <row r="37" spans="1:5" x14ac:dyDescent="0.2">
      <c r="A37" s="19" t="s">
        <v>418</v>
      </c>
      <c r="B37" s="20">
        <v>438</v>
      </c>
      <c r="C37" s="20">
        <v>438</v>
      </c>
      <c r="D37" s="20">
        <v>0</v>
      </c>
      <c r="E37" s="20">
        <v>0</v>
      </c>
    </row>
    <row r="38" spans="1:5" x14ac:dyDescent="0.2">
      <c r="A38" s="19" t="s">
        <v>419</v>
      </c>
      <c r="B38" s="20">
        <v>93</v>
      </c>
      <c r="C38" s="20">
        <v>93</v>
      </c>
      <c r="D38" s="20">
        <v>0</v>
      </c>
      <c r="E38" s="20">
        <v>0</v>
      </c>
    </row>
    <row r="39" spans="1:5" x14ac:dyDescent="0.2">
      <c r="A39" s="18" t="s">
        <v>421</v>
      </c>
      <c r="B39" s="17">
        <v>178</v>
      </c>
      <c r="C39" s="17">
        <v>0</v>
      </c>
      <c r="D39" s="17">
        <v>178</v>
      </c>
      <c r="E39" s="17">
        <v>0</v>
      </c>
    </row>
    <row r="40" spans="1:5" x14ac:dyDescent="0.2">
      <c r="A40" s="19" t="s">
        <v>408</v>
      </c>
      <c r="B40" s="20">
        <v>212</v>
      </c>
      <c r="C40" s="20">
        <v>0</v>
      </c>
      <c r="D40" s="20">
        <v>212</v>
      </c>
      <c r="E40" s="20">
        <v>0</v>
      </c>
    </row>
    <row r="41" spans="1:5" x14ac:dyDescent="0.2">
      <c r="A41" s="19" t="s">
        <v>409</v>
      </c>
      <c r="B41" s="20">
        <v>223</v>
      </c>
      <c r="C41" s="20">
        <v>0</v>
      </c>
      <c r="D41" s="20">
        <v>223</v>
      </c>
      <c r="E41" s="20">
        <v>0</v>
      </c>
    </row>
    <row r="42" spans="1:5" x14ac:dyDescent="0.2">
      <c r="A42" s="19" t="s">
        <v>410</v>
      </c>
      <c r="B42" s="20">
        <v>216</v>
      </c>
      <c r="C42" s="20">
        <v>0</v>
      </c>
      <c r="D42" s="20">
        <v>216</v>
      </c>
      <c r="E42" s="20">
        <v>0</v>
      </c>
    </row>
    <row r="43" spans="1:5" x14ac:dyDescent="0.2">
      <c r="A43" s="19" t="s">
        <v>411</v>
      </c>
      <c r="B43" s="20">
        <v>140</v>
      </c>
      <c r="C43" s="20">
        <v>0</v>
      </c>
      <c r="D43" s="20">
        <v>140</v>
      </c>
      <c r="E43" s="20">
        <v>0</v>
      </c>
    </row>
    <row r="44" spans="1:5" x14ac:dyDescent="0.2">
      <c r="A44" s="19" t="s">
        <v>412</v>
      </c>
      <c r="B44" s="20">
        <v>72</v>
      </c>
      <c r="C44" s="20">
        <v>0</v>
      </c>
      <c r="D44" s="20">
        <v>72</v>
      </c>
      <c r="E44" s="20">
        <v>0</v>
      </c>
    </row>
    <row r="45" spans="1:5" x14ac:dyDescent="0.2">
      <c r="A45" s="19" t="s">
        <v>413</v>
      </c>
      <c r="B45" s="20">
        <v>46</v>
      </c>
      <c r="C45" s="20">
        <v>0</v>
      </c>
      <c r="D45" s="20">
        <v>46</v>
      </c>
      <c r="E45" s="20">
        <v>0</v>
      </c>
    </row>
    <row r="46" spans="1:5" x14ac:dyDescent="0.2">
      <c r="A46" s="19" t="s">
        <v>414</v>
      </c>
      <c r="B46" s="20">
        <v>8</v>
      </c>
      <c r="C46" s="20">
        <v>0</v>
      </c>
      <c r="D46" s="20">
        <v>8</v>
      </c>
      <c r="E46" s="20">
        <v>0</v>
      </c>
    </row>
    <row r="47" spans="1:5" x14ac:dyDescent="0.2">
      <c r="A47" s="19" t="s">
        <v>415</v>
      </c>
      <c r="B47" s="20">
        <v>435</v>
      </c>
      <c r="C47" s="20">
        <v>0</v>
      </c>
      <c r="D47" s="20">
        <v>435</v>
      </c>
      <c r="E47" s="20">
        <v>0</v>
      </c>
    </row>
    <row r="48" spans="1:5" x14ac:dyDescent="0.2">
      <c r="A48" s="19" t="s">
        <v>416</v>
      </c>
      <c r="B48" s="20">
        <v>356</v>
      </c>
      <c r="C48" s="20">
        <v>0</v>
      </c>
      <c r="D48" s="20">
        <v>356</v>
      </c>
      <c r="E48" s="20">
        <v>0</v>
      </c>
    </row>
    <row r="49" spans="1:5" x14ac:dyDescent="0.2">
      <c r="A49" s="19" t="s">
        <v>417</v>
      </c>
      <c r="B49" s="20">
        <v>917</v>
      </c>
      <c r="C49" s="20">
        <v>0</v>
      </c>
      <c r="D49" s="20">
        <v>917</v>
      </c>
      <c r="E49" s="20">
        <v>0</v>
      </c>
    </row>
    <row r="50" spans="1:5" x14ac:dyDescent="0.2">
      <c r="A50" s="19" t="s">
        <v>418</v>
      </c>
      <c r="B50" s="20">
        <v>482</v>
      </c>
      <c r="C50" s="20">
        <v>0</v>
      </c>
      <c r="D50" s="20">
        <v>482</v>
      </c>
      <c r="E50" s="20">
        <v>0</v>
      </c>
    </row>
    <row r="51" spans="1:5" x14ac:dyDescent="0.2">
      <c r="A51" s="19" t="s">
        <v>419</v>
      </c>
      <c r="B51" s="20">
        <v>126</v>
      </c>
      <c r="C51" s="20">
        <v>0</v>
      </c>
      <c r="D51" s="20">
        <v>126</v>
      </c>
      <c r="E51" s="20">
        <v>0</v>
      </c>
    </row>
    <row r="52" spans="1:5" x14ac:dyDescent="0.2">
      <c r="A52" s="18" t="s">
        <v>422</v>
      </c>
      <c r="B52" s="18"/>
      <c r="C52" s="18"/>
      <c r="D52" s="18"/>
      <c r="E52" s="18"/>
    </row>
    <row r="53" spans="1:5" x14ac:dyDescent="0.2">
      <c r="A53" s="19" t="s">
        <v>130</v>
      </c>
      <c r="B53" s="20">
        <v>151</v>
      </c>
      <c r="C53" s="20">
        <v>92</v>
      </c>
      <c r="D53" s="20">
        <v>59</v>
      </c>
      <c r="E53" s="20">
        <v>0</v>
      </c>
    </row>
    <row r="54" spans="1:5" x14ac:dyDescent="0.2">
      <c r="A54" s="19" t="s">
        <v>131</v>
      </c>
      <c r="B54" s="20">
        <v>1446</v>
      </c>
      <c r="C54" s="20">
        <v>813</v>
      </c>
      <c r="D54" s="20">
        <v>632</v>
      </c>
      <c r="E54" s="20">
        <v>1</v>
      </c>
    </row>
    <row r="55" spans="1:5" x14ac:dyDescent="0.2">
      <c r="A55" s="19" t="s">
        <v>392</v>
      </c>
      <c r="B55" s="20">
        <v>150</v>
      </c>
      <c r="C55" s="20">
        <v>65</v>
      </c>
      <c r="D55" s="20">
        <v>85</v>
      </c>
      <c r="E55" s="20">
        <v>0</v>
      </c>
    </row>
    <row r="56" spans="1:5" x14ac:dyDescent="0.2">
      <c r="A56" s="19" t="s">
        <v>132</v>
      </c>
      <c r="B56" s="20">
        <v>372</v>
      </c>
      <c r="C56" s="20">
        <v>83</v>
      </c>
      <c r="D56" s="20">
        <v>289</v>
      </c>
      <c r="E56" s="20">
        <v>0</v>
      </c>
    </row>
    <row r="57" spans="1:5" x14ac:dyDescent="0.2">
      <c r="A57" s="19" t="s">
        <v>423</v>
      </c>
      <c r="B57" s="20">
        <v>69</v>
      </c>
      <c r="C57" s="20">
        <v>39</v>
      </c>
      <c r="D57" s="20">
        <v>30</v>
      </c>
      <c r="E57" s="20">
        <v>0</v>
      </c>
    </row>
    <row r="58" spans="1:5" x14ac:dyDescent="0.2">
      <c r="A58" s="18" t="s">
        <v>133</v>
      </c>
      <c r="B58" s="17">
        <v>92</v>
      </c>
      <c r="C58" s="17">
        <v>92</v>
      </c>
      <c r="D58" s="17">
        <v>0</v>
      </c>
      <c r="E58" s="17">
        <v>0</v>
      </c>
    </row>
    <row r="59" spans="1:5" x14ac:dyDescent="0.2">
      <c r="A59" s="19" t="s">
        <v>134</v>
      </c>
      <c r="B59" s="20">
        <v>813</v>
      </c>
      <c r="C59" s="20">
        <v>813</v>
      </c>
      <c r="D59" s="20">
        <v>0</v>
      </c>
      <c r="E59" s="20">
        <v>0</v>
      </c>
    </row>
    <row r="60" spans="1:5" x14ac:dyDescent="0.2">
      <c r="A60" s="19" t="s">
        <v>393</v>
      </c>
      <c r="B60" s="20">
        <v>65</v>
      </c>
      <c r="C60" s="20">
        <v>65</v>
      </c>
      <c r="D60" s="20">
        <v>0</v>
      </c>
      <c r="E60" s="20">
        <v>0</v>
      </c>
    </row>
    <row r="61" spans="1:5" x14ac:dyDescent="0.2">
      <c r="A61" s="19" t="s">
        <v>135</v>
      </c>
      <c r="B61" s="20">
        <v>83</v>
      </c>
      <c r="C61" s="20">
        <v>83</v>
      </c>
      <c r="D61" s="20">
        <v>0</v>
      </c>
      <c r="E61" s="20">
        <v>0</v>
      </c>
    </row>
    <row r="62" spans="1:5" x14ac:dyDescent="0.2">
      <c r="A62" s="19" t="s">
        <v>424</v>
      </c>
      <c r="B62" s="20">
        <v>39</v>
      </c>
      <c r="C62" s="20">
        <v>39</v>
      </c>
      <c r="D62" s="20">
        <v>0</v>
      </c>
      <c r="E62" s="20">
        <v>0</v>
      </c>
    </row>
    <row r="63" spans="1:5" x14ac:dyDescent="0.2">
      <c r="A63" s="18" t="s">
        <v>136</v>
      </c>
      <c r="B63" s="17">
        <v>59</v>
      </c>
      <c r="C63" s="17">
        <v>0</v>
      </c>
      <c r="D63" s="17">
        <v>59</v>
      </c>
      <c r="E63" s="17">
        <v>0</v>
      </c>
    </row>
    <row r="64" spans="1:5" x14ac:dyDescent="0.2">
      <c r="A64" s="19" t="s">
        <v>134</v>
      </c>
      <c r="B64" s="20">
        <v>632</v>
      </c>
      <c r="C64" s="20">
        <v>0</v>
      </c>
      <c r="D64" s="20">
        <v>632</v>
      </c>
      <c r="E64" s="20">
        <v>0</v>
      </c>
    </row>
    <row r="65" spans="1:5" x14ac:dyDescent="0.2">
      <c r="A65" s="19" t="s">
        <v>393</v>
      </c>
      <c r="B65" s="20">
        <v>85</v>
      </c>
      <c r="C65" s="20">
        <v>0</v>
      </c>
      <c r="D65" s="20">
        <v>85</v>
      </c>
      <c r="E65" s="20">
        <v>0</v>
      </c>
    </row>
    <row r="66" spans="1:5" x14ac:dyDescent="0.2">
      <c r="A66" s="19" t="s">
        <v>135</v>
      </c>
      <c r="B66" s="20">
        <v>289</v>
      </c>
      <c r="C66" s="20">
        <v>0</v>
      </c>
      <c r="D66" s="20">
        <v>289</v>
      </c>
      <c r="E66" s="20">
        <v>0</v>
      </c>
    </row>
    <row r="67" spans="1:5" x14ac:dyDescent="0.2">
      <c r="A67" s="19" t="s">
        <v>424</v>
      </c>
      <c r="B67" s="20">
        <v>30</v>
      </c>
      <c r="C67" s="20">
        <v>0</v>
      </c>
      <c r="D67" s="20">
        <v>30</v>
      </c>
      <c r="E67" s="20">
        <v>0</v>
      </c>
    </row>
    <row r="68" spans="1:5" x14ac:dyDescent="0.2">
      <c r="A68" s="18" t="s">
        <v>425</v>
      </c>
      <c r="B68" s="18"/>
      <c r="C68" s="18"/>
      <c r="D68" s="18"/>
      <c r="E68" s="18"/>
    </row>
    <row r="69" spans="1:5" x14ac:dyDescent="0.2">
      <c r="A69" s="19" t="s">
        <v>426</v>
      </c>
      <c r="B69" s="20">
        <v>366</v>
      </c>
      <c r="C69" s="20">
        <v>166</v>
      </c>
      <c r="D69" s="20">
        <v>200</v>
      </c>
      <c r="E69" s="20">
        <v>0</v>
      </c>
    </row>
    <row r="70" spans="1:5" x14ac:dyDescent="0.2">
      <c r="A70" s="19" t="s">
        <v>427</v>
      </c>
      <c r="B70" s="20">
        <v>1212</v>
      </c>
      <c r="C70" s="20">
        <v>676</v>
      </c>
      <c r="D70" s="20">
        <v>535</v>
      </c>
      <c r="E70" s="20">
        <v>1</v>
      </c>
    </row>
    <row r="71" spans="1:5" x14ac:dyDescent="0.2">
      <c r="A71" s="19" t="s">
        <v>137</v>
      </c>
      <c r="B71" s="20">
        <v>112</v>
      </c>
      <c r="C71" s="20">
        <v>68</v>
      </c>
      <c r="D71" s="20">
        <v>44</v>
      </c>
      <c r="E71" s="20">
        <v>0</v>
      </c>
    </row>
    <row r="72" spans="1:5" x14ac:dyDescent="0.2">
      <c r="A72" s="19" t="s">
        <v>138</v>
      </c>
      <c r="B72" s="20">
        <v>673</v>
      </c>
      <c r="C72" s="20">
        <v>305</v>
      </c>
      <c r="D72" s="20">
        <v>368</v>
      </c>
      <c r="E72" s="20">
        <v>0</v>
      </c>
    </row>
    <row r="73" spans="1:5" x14ac:dyDescent="0.2">
      <c r="A73" s="19" t="s">
        <v>428</v>
      </c>
      <c r="B73" s="20">
        <v>75</v>
      </c>
      <c r="C73" s="20">
        <v>37</v>
      </c>
      <c r="D73" s="20">
        <v>38</v>
      </c>
      <c r="E73" s="20">
        <v>0</v>
      </c>
    </row>
    <row r="74" spans="1:5" x14ac:dyDescent="0.2">
      <c r="A74" s="19" t="s">
        <v>429</v>
      </c>
      <c r="B74" s="20">
        <v>178</v>
      </c>
      <c r="C74" s="20">
        <v>89</v>
      </c>
      <c r="D74" s="20">
        <v>89</v>
      </c>
      <c r="E74" s="20">
        <v>0</v>
      </c>
    </row>
    <row r="75" spans="1:5" x14ac:dyDescent="0.2">
      <c r="A75" s="19" t="s">
        <v>1441</v>
      </c>
      <c r="B75" s="20">
        <v>1644</v>
      </c>
      <c r="C75" s="20">
        <v>837</v>
      </c>
      <c r="D75" s="20">
        <v>806</v>
      </c>
      <c r="E75" s="20">
        <v>1</v>
      </c>
    </row>
    <row r="76" spans="1:5" x14ac:dyDescent="0.2">
      <c r="A76" s="18" t="s">
        <v>430</v>
      </c>
      <c r="B76" s="18"/>
      <c r="C76" s="18"/>
      <c r="D76" s="18"/>
      <c r="E76" s="18"/>
    </row>
    <row r="77" spans="1:5" x14ac:dyDescent="0.2">
      <c r="A77" s="21" t="s">
        <v>431</v>
      </c>
      <c r="B77" s="34">
        <v>366</v>
      </c>
      <c r="C77" s="34">
        <v>166</v>
      </c>
      <c r="D77" s="34">
        <v>200</v>
      </c>
      <c r="E77" s="34">
        <v>0</v>
      </c>
    </row>
    <row r="78" spans="1:5" x14ac:dyDescent="0.2">
      <c r="A78" s="21" t="s">
        <v>432</v>
      </c>
      <c r="B78" s="34">
        <v>954</v>
      </c>
      <c r="C78" s="34">
        <v>490</v>
      </c>
      <c r="D78" s="34">
        <v>463</v>
      </c>
      <c r="E78" s="34">
        <v>1</v>
      </c>
    </row>
    <row r="79" spans="1:5" x14ac:dyDescent="0.2">
      <c r="A79" s="19" t="s">
        <v>433</v>
      </c>
      <c r="B79" s="20">
        <v>345</v>
      </c>
      <c r="C79" s="20">
        <v>181</v>
      </c>
      <c r="D79" s="20">
        <v>164</v>
      </c>
      <c r="E79" s="20">
        <v>0</v>
      </c>
    </row>
    <row r="80" spans="1:5" x14ac:dyDescent="0.2">
      <c r="A80" s="19" t="s">
        <v>434</v>
      </c>
      <c r="B80" s="20">
        <v>141</v>
      </c>
      <c r="C80" s="20">
        <v>65</v>
      </c>
      <c r="D80" s="20">
        <v>76</v>
      </c>
      <c r="E80" s="20">
        <v>0</v>
      </c>
    </row>
    <row r="81" spans="1:5" x14ac:dyDescent="0.2">
      <c r="A81" s="19" t="s">
        <v>435</v>
      </c>
      <c r="B81" s="20">
        <v>56</v>
      </c>
      <c r="C81" s="20">
        <v>32</v>
      </c>
      <c r="D81" s="20">
        <v>24</v>
      </c>
      <c r="E81" s="20">
        <v>0</v>
      </c>
    </row>
    <row r="82" spans="1:5" x14ac:dyDescent="0.2">
      <c r="A82" s="19" t="s">
        <v>436</v>
      </c>
      <c r="B82" s="20">
        <v>48</v>
      </c>
      <c r="C82" s="20">
        <v>21</v>
      </c>
      <c r="D82" s="20">
        <v>27</v>
      </c>
      <c r="E82" s="20">
        <v>0</v>
      </c>
    </row>
    <row r="83" spans="1:5" x14ac:dyDescent="0.2">
      <c r="A83" s="19" t="s">
        <v>437</v>
      </c>
      <c r="B83" s="20">
        <v>20</v>
      </c>
      <c r="C83" s="20">
        <v>6</v>
      </c>
      <c r="D83" s="20">
        <v>14</v>
      </c>
      <c r="E83" s="20">
        <v>0</v>
      </c>
    </row>
    <row r="84" spans="1:5" x14ac:dyDescent="0.2">
      <c r="A84" s="19" t="s">
        <v>438</v>
      </c>
      <c r="B84" s="20">
        <v>4</v>
      </c>
      <c r="C84" s="20">
        <v>4</v>
      </c>
      <c r="D84" s="20">
        <v>0</v>
      </c>
      <c r="E84" s="20">
        <v>0</v>
      </c>
    </row>
    <row r="85" spans="1:5" x14ac:dyDescent="0.2">
      <c r="A85" s="19" t="s">
        <v>439</v>
      </c>
      <c r="B85" s="20">
        <v>2</v>
      </c>
      <c r="C85" s="20">
        <v>1</v>
      </c>
      <c r="D85" s="20">
        <v>1</v>
      </c>
      <c r="E85" s="20">
        <v>0</v>
      </c>
    </row>
    <row r="86" spans="1:5" x14ac:dyDescent="0.2">
      <c r="A86" s="19" t="s">
        <v>440</v>
      </c>
      <c r="B86" s="20">
        <v>2</v>
      </c>
      <c r="C86" s="20">
        <v>1</v>
      </c>
      <c r="D86" s="20">
        <v>1</v>
      </c>
      <c r="E86" s="20">
        <v>0</v>
      </c>
    </row>
    <row r="87" spans="1:5" x14ac:dyDescent="0.2">
      <c r="A87" s="19" t="s">
        <v>429</v>
      </c>
      <c r="B87" s="20">
        <v>250</v>
      </c>
      <c r="C87" s="20">
        <v>125</v>
      </c>
      <c r="D87" s="20">
        <v>125</v>
      </c>
      <c r="E87" s="20">
        <v>0</v>
      </c>
    </row>
    <row r="88" spans="1:5" x14ac:dyDescent="0.2">
      <c r="A88" s="18" t="s">
        <v>441</v>
      </c>
      <c r="B88" s="18"/>
      <c r="C88" s="18"/>
      <c r="D88" s="18"/>
      <c r="E88" s="18"/>
    </row>
    <row r="89" spans="1:5" x14ac:dyDescent="0.2">
      <c r="A89" s="19" t="s">
        <v>442</v>
      </c>
      <c r="B89" s="20">
        <v>1712</v>
      </c>
      <c r="C89" s="20">
        <v>851</v>
      </c>
      <c r="D89" s="20">
        <v>861</v>
      </c>
      <c r="E89" s="20">
        <v>0</v>
      </c>
    </row>
    <row r="90" spans="1:5" x14ac:dyDescent="0.2">
      <c r="A90" s="19" t="s">
        <v>139</v>
      </c>
      <c r="B90" s="20">
        <v>76</v>
      </c>
      <c r="C90" s="20">
        <v>33</v>
      </c>
      <c r="D90" s="20">
        <v>43</v>
      </c>
      <c r="E90" s="20">
        <v>0</v>
      </c>
    </row>
    <row r="91" spans="1:5" x14ac:dyDescent="0.2">
      <c r="A91" s="19" t="s">
        <v>443</v>
      </c>
      <c r="B91" s="20">
        <v>59</v>
      </c>
      <c r="C91" s="20">
        <v>37</v>
      </c>
      <c r="D91" s="20">
        <v>21</v>
      </c>
      <c r="E91" s="20">
        <v>1</v>
      </c>
    </row>
    <row r="92" spans="1:5" x14ac:dyDescent="0.2">
      <c r="A92" s="19" t="s">
        <v>140</v>
      </c>
      <c r="B92" s="20">
        <v>194</v>
      </c>
      <c r="C92" s="20">
        <v>107</v>
      </c>
      <c r="D92" s="20">
        <v>87</v>
      </c>
      <c r="E92" s="20">
        <v>0</v>
      </c>
    </row>
    <row r="93" spans="1:5" x14ac:dyDescent="0.2">
      <c r="A93" s="19" t="s">
        <v>141</v>
      </c>
      <c r="B93" s="20">
        <v>16</v>
      </c>
      <c r="C93" s="20">
        <v>3</v>
      </c>
      <c r="D93" s="20">
        <v>13</v>
      </c>
      <c r="E93" s="20">
        <v>0</v>
      </c>
    </row>
    <row r="94" spans="1:5" x14ac:dyDescent="0.2">
      <c r="A94" s="19" t="s">
        <v>401</v>
      </c>
      <c r="B94" s="20">
        <v>46</v>
      </c>
      <c r="C94" s="20">
        <v>19</v>
      </c>
      <c r="D94" s="20">
        <v>27</v>
      </c>
      <c r="E94" s="20">
        <v>0</v>
      </c>
    </row>
    <row r="95" spans="1:5" x14ac:dyDescent="0.2">
      <c r="A95" s="19" t="s">
        <v>429</v>
      </c>
      <c r="B95" s="20">
        <v>85</v>
      </c>
      <c r="C95" s="20">
        <v>42</v>
      </c>
      <c r="D95" s="20">
        <v>43</v>
      </c>
      <c r="E95" s="20">
        <v>0</v>
      </c>
    </row>
    <row r="96" spans="1:5" x14ac:dyDescent="0.2">
      <c r="A96" s="18" t="s">
        <v>444</v>
      </c>
      <c r="B96" s="18"/>
      <c r="C96" s="18"/>
      <c r="D96" s="18"/>
      <c r="E96" s="18"/>
    </row>
    <row r="97" spans="1:5" x14ac:dyDescent="0.2">
      <c r="A97" s="19" t="s">
        <v>445</v>
      </c>
      <c r="B97" s="20">
        <v>1212</v>
      </c>
      <c r="C97" s="20">
        <v>629</v>
      </c>
      <c r="D97" s="20">
        <v>583</v>
      </c>
      <c r="E97" s="20">
        <v>0</v>
      </c>
    </row>
    <row r="98" spans="1:5" x14ac:dyDescent="0.2">
      <c r="A98" s="19" t="s">
        <v>446</v>
      </c>
      <c r="B98" s="20">
        <v>24</v>
      </c>
      <c r="C98" s="20">
        <v>12</v>
      </c>
      <c r="D98" s="20">
        <v>12</v>
      </c>
      <c r="E98" s="20">
        <v>0</v>
      </c>
    </row>
    <row r="99" spans="1:5" x14ac:dyDescent="0.2">
      <c r="A99" s="19" t="s">
        <v>447</v>
      </c>
      <c r="B99" s="20">
        <v>76</v>
      </c>
      <c r="C99" s="20">
        <v>35</v>
      </c>
      <c r="D99" s="20">
        <v>41</v>
      </c>
      <c r="E99" s="20">
        <v>0</v>
      </c>
    </row>
    <row r="100" spans="1:5" x14ac:dyDescent="0.2">
      <c r="A100" s="19" t="s">
        <v>448</v>
      </c>
      <c r="B100" s="20">
        <v>43</v>
      </c>
      <c r="C100" s="20">
        <v>27</v>
      </c>
      <c r="D100" s="20">
        <v>16</v>
      </c>
      <c r="E100" s="20">
        <v>0</v>
      </c>
    </row>
    <row r="101" spans="1:5" x14ac:dyDescent="0.2">
      <c r="A101" s="19" t="s">
        <v>449</v>
      </c>
      <c r="B101" s="20">
        <v>14</v>
      </c>
      <c r="C101" s="20">
        <v>8</v>
      </c>
      <c r="D101" s="20">
        <v>6</v>
      </c>
      <c r="E101" s="20">
        <v>0</v>
      </c>
    </row>
    <row r="102" spans="1:5" x14ac:dyDescent="0.2">
      <c r="A102" s="19" t="s">
        <v>450</v>
      </c>
      <c r="B102" s="20">
        <v>5</v>
      </c>
      <c r="C102" s="20">
        <v>3</v>
      </c>
      <c r="D102" s="20">
        <v>2</v>
      </c>
      <c r="E102" s="20">
        <v>0</v>
      </c>
    </row>
    <row r="103" spans="1:5" x14ac:dyDescent="0.2">
      <c r="A103" s="19" t="s">
        <v>429</v>
      </c>
      <c r="B103" s="20">
        <v>414</v>
      </c>
      <c r="C103" s="20">
        <v>170</v>
      </c>
      <c r="D103" s="20">
        <v>244</v>
      </c>
      <c r="E103" s="20">
        <v>0</v>
      </c>
    </row>
    <row r="104" spans="1:5" x14ac:dyDescent="0.2">
      <c r="A104" s="18" t="s">
        <v>451</v>
      </c>
      <c r="B104" s="18"/>
      <c r="C104" s="18"/>
      <c r="D104" s="18"/>
      <c r="E104" s="18"/>
    </row>
    <row r="105" spans="1:5" x14ac:dyDescent="0.2">
      <c r="A105" s="19" t="s">
        <v>445</v>
      </c>
      <c r="B105" s="20">
        <v>13</v>
      </c>
      <c r="C105" s="20">
        <v>5</v>
      </c>
      <c r="D105" s="20">
        <v>8</v>
      </c>
      <c r="E105" s="20">
        <v>0</v>
      </c>
    </row>
    <row r="106" spans="1:5" x14ac:dyDescent="0.2">
      <c r="A106" s="19" t="s">
        <v>446</v>
      </c>
      <c r="B106" s="20">
        <v>89</v>
      </c>
      <c r="C106" s="20">
        <v>46</v>
      </c>
      <c r="D106" s="20">
        <v>43</v>
      </c>
      <c r="E106" s="20">
        <v>0</v>
      </c>
    </row>
    <row r="107" spans="1:5" x14ac:dyDescent="0.2">
      <c r="A107" s="19" t="s">
        <v>447</v>
      </c>
      <c r="B107" s="20">
        <v>143</v>
      </c>
      <c r="C107" s="20">
        <v>81</v>
      </c>
      <c r="D107" s="20">
        <v>61</v>
      </c>
      <c r="E107" s="20">
        <v>1</v>
      </c>
    </row>
    <row r="108" spans="1:5" x14ac:dyDescent="0.2">
      <c r="A108" s="19" t="s">
        <v>448</v>
      </c>
      <c r="B108" s="20">
        <v>27</v>
      </c>
      <c r="C108" s="20">
        <v>12</v>
      </c>
      <c r="D108" s="20">
        <v>15</v>
      </c>
      <c r="E108" s="20">
        <v>0</v>
      </c>
    </row>
    <row r="109" spans="1:5" x14ac:dyDescent="0.2">
      <c r="A109" s="19" t="s">
        <v>449</v>
      </c>
      <c r="B109" s="20">
        <v>5</v>
      </c>
      <c r="C109" s="20">
        <v>4</v>
      </c>
      <c r="D109" s="20">
        <v>1</v>
      </c>
      <c r="E109" s="20">
        <v>0</v>
      </c>
    </row>
    <row r="110" spans="1:5" x14ac:dyDescent="0.2">
      <c r="A110" s="19" t="s">
        <v>450</v>
      </c>
      <c r="B110" s="20">
        <v>10</v>
      </c>
      <c r="C110" s="20">
        <v>7</v>
      </c>
      <c r="D110" s="20">
        <v>3</v>
      </c>
      <c r="E110" s="20">
        <v>0</v>
      </c>
    </row>
    <row r="111" spans="1:5" x14ac:dyDescent="0.2">
      <c r="A111" s="19" t="s">
        <v>429</v>
      </c>
      <c r="B111" s="20">
        <v>28</v>
      </c>
      <c r="C111" s="20">
        <v>11</v>
      </c>
      <c r="D111" s="20">
        <v>17</v>
      </c>
      <c r="E111" s="20">
        <v>0</v>
      </c>
    </row>
    <row r="112" spans="1:5" x14ac:dyDescent="0.2">
      <c r="A112" s="18" t="s">
        <v>142</v>
      </c>
      <c r="B112" s="18"/>
      <c r="C112" s="18"/>
      <c r="D112" s="18"/>
      <c r="E112" s="18"/>
    </row>
    <row r="113" spans="1:5" x14ac:dyDescent="0.2">
      <c r="A113" s="19" t="s">
        <v>452</v>
      </c>
      <c r="B113" s="20">
        <v>90</v>
      </c>
      <c r="C113" s="20">
        <v>59</v>
      </c>
      <c r="D113" s="20">
        <v>31</v>
      </c>
      <c r="E113" s="20">
        <v>0</v>
      </c>
    </row>
    <row r="114" spans="1:5" x14ac:dyDescent="0.2">
      <c r="A114" s="19" t="s">
        <v>453</v>
      </c>
      <c r="B114" s="20">
        <v>307</v>
      </c>
      <c r="C114" s="20">
        <v>172</v>
      </c>
      <c r="D114" s="20">
        <v>135</v>
      </c>
      <c r="E114" s="20">
        <v>0</v>
      </c>
    </row>
    <row r="115" spans="1:5" x14ac:dyDescent="0.2">
      <c r="A115" s="19" t="s">
        <v>454</v>
      </c>
      <c r="B115" s="20">
        <v>392</v>
      </c>
      <c r="C115" s="20">
        <v>200</v>
      </c>
      <c r="D115" s="20">
        <v>191</v>
      </c>
      <c r="E115" s="20">
        <v>1</v>
      </c>
    </row>
    <row r="116" spans="1:5" x14ac:dyDescent="0.2">
      <c r="A116" s="19" t="s">
        <v>455</v>
      </c>
      <c r="B116" s="20">
        <v>379</v>
      </c>
      <c r="C116" s="20">
        <v>186</v>
      </c>
      <c r="D116" s="20">
        <v>193</v>
      </c>
      <c r="E116" s="20">
        <v>0</v>
      </c>
    </row>
    <row r="117" spans="1:5" x14ac:dyDescent="0.2">
      <c r="A117" s="19" t="s">
        <v>456</v>
      </c>
      <c r="B117" s="20">
        <v>951</v>
      </c>
      <c r="C117" s="20">
        <v>436</v>
      </c>
      <c r="D117" s="20">
        <v>515</v>
      </c>
      <c r="E117" s="20">
        <v>0</v>
      </c>
    </row>
    <row r="118" spans="1:5" x14ac:dyDescent="0.2">
      <c r="A118" s="19" t="s">
        <v>429</v>
      </c>
      <c r="B118" s="20">
        <v>69</v>
      </c>
      <c r="C118" s="20">
        <v>39</v>
      </c>
      <c r="D118" s="20">
        <v>30</v>
      </c>
      <c r="E118" s="20">
        <v>0</v>
      </c>
    </row>
    <row r="119" spans="1:5" x14ac:dyDescent="0.2">
      <c r="A119" s="18" t="s">
        <v>143</v>
      </c>
      <c r="B119" s="18"/>
      <c r="C119" s="18"/>
      <c r="D119" s="18"/>
      <c r="E119" s="18"/>
    </row>
    <row r="120" spans="1:5" x14ac:dyDescent="0.2">
      <c r="A120" s="21" t="s">
        <v>457</v>
      </c>
      <c r="B120" s="21"/>
      <c r="C120" s="21"/>
      <c r="D120" s="21"/>
      <c r="E120" s="21"/>
    </row>
    <row r="121" spans="1:5" x14ac:dyDescent="0.2">
      <c r="A121" s="19" t="s">
        <v>458</v>
      </c>
      <c r="B121" s="20">
        <v>546</v>
      </c>
      <c r="C121" s="20">
        <v>293</v>
      </c>
      <c r="D121" s="20">
        <v>252</v>
      </c>
      <c r="E121" s="20">
        <v>1</v>
      </c>
    </row>
    <row r="122" spans="1:5" x14ac:dyDescent="0.2">
      <c r="A122" s="19" t="s">
        <v>459</v>
      </c>
      <c r="B122" s="20">
        <v>531</v>
      </c>
      <c r="C122" s="20">
        <v>254</v>
      </c>
      <c r="D122" s="20">
        <v>277</v>
      </c>
      <c r="E122" s="20">
        <v>0</v>
      </c>
    </row>
    <row r="123" spans="1:5" x14ac:dyDescent="0.2">
      <c r="A123" s="19" t="s">
        <v>460</v>
      </c>
      <c r="B123" s="20">
        <v>205</v>
      </c>
      <c r="C123" s="20">
        <v>114</v>
      </c>
      <c r="D123" s="20">
        <v>91</v>
      </c>
      <c r="E123" s="20">
        <v>0</v>
      </c>
    </row>
    <row r="124" spans="1:5" x14ac:dyDescent="0.2">
      <c r="A124" s="19" t="s">
        <v>461</v>
      </c>
      <c r="B124" s="20">
        <v>762</v>
      </c>
      <c r="C124" s="20">
        <v>357</v>
      </c>
      <c r="D124" s="20">
        <v>405</v>
      </c>
      <c r="E124" s="20">
        <v>0</v>
      </c>
    </row>
    <row r="125" spans="1:5" x14ac:dyDescent="0.2">
      <c r="A125" s="19" t="s">
        <v>429</v>
      </c>
      <c r="B125" s="20">
        <v>144</v>
      </c>
      <c r="C125" s="20">
        <v>74</v>
      </c>
      <c r="D125" s="20">
        <v>70</v>
      </c>
      <c r="E125" s="20">
        <v>0</v>
      </c>
    </row>
    <row r="126" spans="1:5" x14ac:dyDescent="0.2">
      <c r="A126" s="18" t="s">
        <v>143</v>
      </c>
      <c r="B126" s="18"/>
      <c r="C126" s="18"/>
      <c r="D126" s="18"/>
      <c r="E126" s="18"/>
    </row>
    <row r="127" spans="1:5" x14ac:dyDescent="0.2">
      <c r="A127" s="21" t="s">
        <v>462</v>
      </c>
      <c r="B127" s="21"/>
      <c r="C127" s="21"/>
      <c r="D127" s="21"/>
      <c r="E127" s="21"/>
    </row>
    <row r="128" spans="1:5" x14ac:dyDescent="0.2">
      <c r="A128" s="19" t="s">
        <v>458</v>
      </c>
      <c r="B128" s="20">
        <v>285</v>
      </c>
      <c r="C128" s="20">
        <v>144</v>
      </c>
      <c r="D128" s="20">
        <v>140</v>
      </c>
      <c r="E128" s="20">
        <v>1</v>
      </c>
    </row>
    <row r="129" spans="1:5" x14ac:dyDescent="0.2">
      <c r="A129" s="19" t="s">
        <v>459</v>
      </c>
      <c r="B129" s="20">
        <v>217</v>
      </c>
      <c r="C129" s="20">
        <v>113</v>
      </c>
      <c r="D129" s="20">
        <v>104</v>
      </c>
      <c r="E129" s="20">
        <v>0</v>
      </c>
    </row>
    <row r="130" spans="1:5" x14ac:dyDescent="0.2">
      <c r="A130" s="19" t="s">
        <v>460</v>
      </c>
      <c r="B130" s="20">
        <v>142</v>
      </c>
      <c r="C130" s="20">
        <v>77</v>
      </c>
      <c r="D130" s="20">
        <v>65</v>
      </c>
      <c r="E130" s="20">
        <v>0</v>
      </c>
    </row>
    <row r="131" spans="1:5" x14ac:dyDescent="0.2">
      <c r="A131" s="19" t="s">
        <v>461</v>
      </c>
      <c r="B131" s="20">
        <v>1184</v>
      </c>
      <c r="C131" s="20">
        <v>585</v>
      </c>
      <c r="D131" s="20">
        <v>599</v>
      </c>
      <c r="E131" s="20">
        <v>0</v>
      </c>
    </row>
    <row r="132" spans="1:5" x14ac:dyDescent="0.2">
      <c r="A132" s="19" t="s">
        <v>429</v>
      </c>
      <c r="B132" s="20">
        <v>360</v>
      </c>
      <c r="C132" s="20">
        <v>173</v>
      </c>
      <c r="D132" s="20">
        <v>187</v>
      </c>
      <c r="E132" s="20">
        <v>0</v>
      </c>
    </row>
    <row r="133" spans="1:5" x14ac:dyDescent="0.2">
      <c r="A133" s="18" t="s">
        <v>143</v>
      </c>
      <c r="B133" s="18"/>
      <c r="C133" s="18"/>
      <c r="D133" s="18"/>
      <c r="E133" s="18"/>
    </row>
    <row r="134" spans="1:5" x14ac:dyDescent="0.2">
      <c r="A134" s="21" t="s">
        <v>463</v>
      </c>
      <c r="B134" s="21"/>
      <c r="C134" s="21"/>
      <c r="D134" s="21"/>
      <c r="E134" s="21"/>
    </row>
    <row r="135" spans="1:5" x14ac:dyDescent="0.2">
      <c r="A135" s="19" t="s">
        <v>458</v>
      </c>
      <c r="B135" s="20">
        <v>330</v>
      </c>
      <c r="C135" s="20">
        <v>148</v>
      </c>
      <c r="D135" s="20">
        <v>181</v>
      </c>
      <c r="E135" s="20">
        <v>1</v>
      </c>
    </row>
    <row r="136" spans="1:5" x14ac:dyDescent="0.2">
      <c r="A136" s="19" t="s">
        <v>459</v>
      </c>
      <c r="B136" s="20">
        <v>326</v>
      </c>
      <c r="C136" s="20">
        <v>155</v>
      </c>
      <c r="D136" s="20">
        <v>171</v>
      </c>
      <c r="E136" s="20">
        <v>0</v>
      </c>
    </row>
    <row r="137" spans="1:5" x14ac:dyDescent="0.2">
      <c r="A137" s="19" t="s">
        <v>460</v>
      </c>
      <c r="B137" s="20">
        <v>133</v>
      </c>
      <c r="C137" s="20">
        <v>69</v>
      </c>
      <c r="D137" s="20">
        <v>64</v>
      </c>
      <c r="E137" s="20">
        <v>0</v>
      </c>
    </row>
    <row r="138" spans="1:5" x14ac:dyDescent="0.2">
      <c r="A138" s="19" t="s">
        <v>461</v>
      </c>
      <c r="B138" s="20">
        <v>1070</v>
      </c>
      <c r="C138" s="20">
        <v>553</v>
      </c>
      <c r="D138" s="20">
        <v>517</v>
      </c>
      <c r="E138" s="20">
        <v>0</v>
      </c>
    </row>
    <row r="139" spans="1:5" x14ac:dyDescent="0.2">
      <c r="A139" s="19" t="s">
        <v>429</v>
      </c>
      <c r="B139" s="20">
        <v>329</v>
      </c>
      <c r="C139" s="20">
        <v>167</v>
      </c>
      <c r="D139" s="20">
        <v>162</v>
      </c>
      <c r="E139" s="20">
        <v>0</v>
      </c>
    </row>
    <row r="140" spans="1:5" x14ac:dyDescent="0.2">
      <c r="A140" s="18" t="s">
        <v>143</v>
      </c>
      <c r="B140" s="18"/>
      <c r="C140" s="18"/>
      <c r="D140" s="18"/>
      <c r="E140" s="18"/>
    </row>
    <row r="141" spans="1:5" x14ac:dyDescent="0.2">
      <c r="A141" s="21" t="s">
        <v>464</v>
      </c>
      <c r="B141" s="21"/>
      <c r="C141" s="21"/>
      <c r="D141" s="21"/>
      <c r="E141" s="21"/>
    </row>
    <row r="142" spans="1:5" x14ac:dyDescent="0.2">
      <c r="A142" s="19" t="s">
        <v>458</v>
      </c>
      <c r="B142" s="20">
        <v>39</v>
      </c>
      <c r="C142" s="20">
        <v>20</v>
      </c>
      <c r="D142" s="20">
        <v>19</v>
      </c>
      <c r="E142" s="20">
        <v>0</v>
      </c>
    </row>
    <row r="143" spans="1:5" x14ac:dyDescent="0.2">
      <c r="A143" s="19" t="s">
        <v>459</v>
      </c>
      <c r="B143" s="20">
        <v>75</v>
      </c>
      <c r="C143" s="20">
        <v>34</v>
      </c>
      <c r="D143" s="20">
        <v>41</v>
      </c>
      <c r="E143" s="20">
        <v>0</v>
      </c>
    </row>
    <row r="144" spans="1:5" x14ac:dyDescent="0.2">
      <c r="A144" s="19" t="s">
        <v>460</v>
      </c>
      <c r="B144" s="20">
        <v>117</v>
      </c>
      <c r="C144" s="20">
        <v>67</v>
      </c>
      <c r="D144" s="20">
        <v>49</v>
      </c>
      <c r="E144" s="20">
        <v>1</v>
      </c>
    </row>
    <row r="145" spans="1:5" x14ac:dyDescent="0.2">
      <c r="A145" s="19" t="s">
        <v>461</v>
      </c>
      <c r="B145" s="20">
        <v>1288</v>
      </c>
      <c r="C145" s="20">
        <v>678</v>
      </c>
      <c r="D145" s="20">
        <v>610</v>
      </c>
      <c r="E145" s="20">
        <v>0</v>
      </c>
    </row>
    <row r="146" spans="1:5" x14ac:dyDescent="0.2">
      <c r="A146" s="19" t="s">
        <v>429</v>
      </c>
      <c r="B146" s="20">
        <v>669</v>
      </c>
      <c r="C146" s="20">
        <v>293</v>
      </c>
      <c r="D146" s="20">
        <v>376</v>
      </c>
      <c r="E146" s="20">
        <v>0</v>
      </c>
    </row>
    <row r="147" spans="1:5" x14ac:dyDescent="0.2">
      <c r="A147" s="18" t="s">
        <v>465</v>
      </c>
      <c r="B147" s="18"/>
      <c r="C147" s="18"/>
      <c r="D147" s="18"/>
      <c r="E147" s="18"/>
    </row>
    <row r="148" spans="1:5" x14ac:dyDescent="0.2">
      <c r="A148" s="19" t="s">
        <v>466</v>
      </c>
      <c r="B148" s="20">
        <v>541</v>
      </c>
      <c r="C148" s="20">
        <v>261</v>
      </c>
      <c r="D148" s="20">
        <v>280</v>
      </c>
      <c r="E148" s="20">
        <v>0</v>
      </c>
    </row>
    <row r="149" spans="1:5" x14ac:dyDescent="0.2">
      <c r="A149" s="19" t="s">
        <v>467</v>
      </c>
      <c r="B149" s="20">
        <v>877</v>
      </c>
      <c r="C149" s="20">
        <v>446</v>
      </c>
      <c r="D149" s="20">
        <v>430</v>
      </c>
      <c r="E149" s="20">
        <v>1</v>
      </c>
    </row>
    <row r="150" spans="1:5" x14ac:dyDescent="0.2">
      <c r="A150" s="19" t="s">
        <v>468</v>
      </c>
      <c r="B150" s="20">
        <v>543</v>
      </c>
      <c r="C150" s="20">
        <v>275</v>
      </c>
      <c r="D150" s="20">
        <v>268</v>
      </c>
      <c r="E150" s="20">
        <v>0</v>
      </c>
    </row>
    <row r="151" spans="1:5" x14ac:dyDescent="0.2">
      <c r="A151" s="19" t="s">
        <v>469</v>
      </c>
      <c r="B151" s="20">
        <v>227</v>
      </c>
      <c r="C151" s="20">
        <v>110</v>
      </c>
      <c r="D151" s="20">
        <v>117</v>
      </c>
      <c r="E151" s="20">
        <v>0</v>
      </c>
    </row>
    <row r="152" spans="1:5" x14ac:dyDescent="0.2">
      <c r="A152" s="18" t="s">
        <v>470</v>
      </c>
      <c r="B152" s="18"/>
      <c r="C152" s="18"/>
      <c r="D152" s="18"/>
      <c r="E152" s="18"/>
    </row>
    <row r="153" spans="1:5" x14ac:dyDescent="0.2">
      <c r="A153" s="19" t="s">
        <v>471</v>
      </c>
      <c r="B153" s="20">
        <v>294</v>
      </c>
      <c r="C153" s="20">
        <v>140</v>
      </c>
      <c r="D153" s="20">
        <v>154</v>
      </c>
      <c r="E153" s="20">
        <v>0</v>
      </c>
    </row>
    <row r="154" spans="1:5" x14ac:dyDescent="0.2">
      <c r="A154" s="19" t="s">
        <v>472</v>
      </c>
      <c r="B154" s="20">
        <v>664</v>
      </c>
      <c r="C154" s="20">
        <v>337</v>
      </c>
      <c r="D154" s="20">
        <v>327</v>
      </c>
      <c r="E154" s="20">
        <v>0</v>
      </c>
    </row>
    <row r="155" spans="1:5" x14ac:dyDescent="0.2">
      <c r="A155" s="19" t="s">
        <v>473</v>
      </c>
      <c r="B155" s="20">
        <v>421</v>
      </c>
      <c r="C155" s="20">
        <v>219</v>
      </c>
      <c r="D155" s="20">
        <v>201</v>
      </c>
      <c r="E155" s="20">
        <v>1</v>
      </c>
    </row>
    <row r="156" spans="1:5" x14ac:dyDescent="0.2">
      <c r="A156" s="19" t="s">
        <v>474</v>
      </c>
      <c r="B156" s="20">
        <v>358</v>
      </c>
      <c r="C156" s="20">
        <v>190</v>
      </c>
      <c r="D156" s="20">
        <v>168</v>
      </c>
      <c r="E156" s="20">
        <v>0</v>
      </c>
    </row>
    <row r="157" spans="1:5" x14ac:dyDescent="0.2">
      <c r="A157" s="19" t="s">
        <v>475</v>
      </c>
      <c r="B157" s="20">
        <v>217</v>
      </c>
      <c r="C157" s="20">
        <v>107</v>
      </c>
      <c r="D157" s="20">
        <v>110</v>
      </c>
      <c r="E157" s="20">
        <v>0</v>
      </c>
    </row>
    <row r="158" spans="1:5" x14ac:dyDescent="0.2">
      <c r="A158" s="22" t="s">
        <v>476</v>
      </c>
      <c r="B158" s="23">
        <v>234</v>
      </c>
      <c r="C158" s="23">
        <v>99</v>
      </c>
      <c r="D158" s="23">
        <v>135</v>
      </c>
      <c r="E158" s="23">
        <v>0</v>
      </c>
    </row>
  </sheetData>
  <phoneticPr fontId="1"/>
  <pageMargins left="0.75" right="0.75" top="1" bottom="1" header="0.5" footer="0.5"/>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A322F-BD26-44C7-8527-80F9E137CFA2}">
  <dimension ref="A1:R156"/>
  <sheetViews>
    <sheetView workbookViewId="0">
      <selection activeCell="D17" sqref="D17"/>
    </sheetView>
  </sheetViews>
  <sheetFormatPr defaultColWidth="9" defaultRowHeight="12.5" x14ac:dyDescent="0.2"/>
  <cols>
    <col min="1" max="1" width="34.08984375" style="10" bestFit="1" customWidth="1"/>
    <col min="2" max="16" width="7.6328125" style="10" customWidth="1"/>
    <col min="17" max="17" width="7.6328125" style="49" customWidth="1"/>
    <col min="18" max="18" width="12.36328125" style="36" customWidth="1"/>
    <col min="19" max="256" width="7.6328125" style="10" customWidth="1"/>
    <col min="257" max="16384" width="9" style="10"/>
  </cols>
  <sheetData>
    <row r="1" spans="1:18" x14ac:dyDescent="0.2">
      <c r="A1" s="8" t="s">
        <v>126</v>
      </c>
      <c r="B1" s="9"/>
    </row>
    <row r="2" spans="1:18" x14ac:dyDescent="0.2">
      <c r="A2" s="11" t="str">
        <f xml:space="preserve"> HYPERLINK("#'目次'!B8","[2]")</f>
        <v>[2]</v>
      </c>
    </row>
    <row r="3" spans="1:18" x14ac:dyDescent="0.2">
      <c r="A3" s="9" t="s">
        <v>126</v>
      </c>
      <c r="B3" s="12" t="s">
        <v>144</v>
      </c>
    </row>
    <row r="4" spans="1:18" s="15" customFormat="1" ht="37.5" x14ac:dyDescent="0.2">
      <c r="A4" s="13" t="s">
        <v>126</v>
      </c>
      <c r="B4" s="14" t="s">
        <v>398</v>
      </c>
      <c r="C4" s="14" t="s">
        <v>477</v>
      </c>
      <c r="D4" s="14" t="s">
        <v>478</v>
      </c>
      <c r="E4" s="14" t="s">
        <v>479</v>
      </c>
      <c r="F4" s="14" t="s">
        <v>480</v>
      </c>
      <c r="G4" s="14" t="s">
        <v>481</v>
      </c>
      <c r="H4" s="14" t="s">
        <v>482</v>
      </c>
      <c r="I4" s="14" t="s">
        <v>483</v>
      </c>
      <c r="J4" s="14" t="s">
        <v>484</v>
      </c>
      <c r="K4" s="14" t="s">
        <v>485</v>
      </c>
      <c r="L4" s="14" t="s">
        <v>486</v>
      </c>
      <c r="M4" s="14" t="s">
        <v>487</v>
      </c>
      <c r="N4" s="14" t="s">
        <v>488</v>
      </c>
      <c r="O4" s="14" t="s">
        <v>489</v>
      </c>
      <c r="P4" s="14" t="s">
        <v>490</v>
      </c>
      <c r="Q4" s="50" t="s">
        <v>491</v>
      </c>
      <c r="R4" s="37" t="s">
        <v>146</v>
      </c>
    </row>
    <row r="5" spans="1:18" x14ac:dyDescent="0.2">
      <c r="A5" s="16" t="s">
        <v>402</v>
      </c>
      <c r="B5" s="17">
        <v>2188</v>
      </c>
      <c r="C5" s="17">
        <v>387</v>
      </c>
      <c r="D5" s="17">
        <v>432</v>
      </c>
      <c r="E5" s="17">
        <v>449</v>
      </c>
      <c r="F5" s="17">
        <v>427</v>
      </c>
      <c r="G5" s="17">
        <v>274</v>
      </c>
      <c r="H5" s="17">
        <v>137</v>
      </c>
      <c r="I5" s="17">
        <v>71</v>
      </c>
      <c r="J5" s="17">
        <v>11</v>
      </c>
      <c r="K5" s="17">
        <v>881</v>
      </c>
      <c r="L5" s="17">
        <v>701</v>
      </c>
      <c r="M5" s="17">
        <v>1801</v>
      </c>
      <c r="N5" s="17">
        <v>920</v>
      </c>
      <c r="O5" s="17">
        <v>219</v>
      </c>
      <c r="P5" s="25">
        <v>73.125686000000002</v>
      </c>
      <c r="Q5" s="25">
        <v>72</v>
      </c>
      <c r="R5" s="38">
        <v>71</v>
      </c>
    </row>
    <row r="6" spans="1:18" x14ac:dyDescent="0.2">
      <c r="A6" s="18" t="s">
        <v>403</v>
      </c>
      <c r="B6" s="18"/>
      <c r="C6" s="18"/>
      <c r="D6" s="18"/>
      <c r="E6" s="18"/>
      <c r="F6" s="18"/>
      <c r="G6" s="18"/>
      <c r="H6" s="18"/>
      <c r="I6" s="18"/>
      <c r="J6" s="18"/>
      <c r="K6" s="18"/>
      <c r="L6" s="18"/>
      <c r="M6" s="18"/>
      <c r="N6" s="18"/>
      <c r="O6" s="18"/>
      <c r="P6" s="18"/>
      <c r="Q6" s="51"/>
      <c r="R6" s="39"/>
    </row>
    <row r="7" spans="1:18" x14ac:dyDescent="0.2">
      <c r="A7" s="19" t="s">
        <v>404</v>
      </c>
      <c r="B7" s="20">
        <v>1092</v>
      </c>
      <c r="C7" s="20">
        <v>208</v>
      </c>
      <c r="D7" s="20">
        <v>220</v>
      </c>
      <c r="E7" s="20">
        <v>226</v>
      </c>
      <c r="F7" s="20">
        <v>211</v>
      </c>
      <c r="G7" s="20">
        <v>134</v>
      </c>
      <c r="H7" s="20">
        <v>65</v>
      </c>
      <c r="I7" s="20">
        <v>25</v>
      </c>
      <c r="J7" s="20">
        <v>3</v>
      </c>
      <c r="K7" s="20">
        <v>446</v>
      </c>
      <c r="L7" s="20">
        <v>345</v>
      </c>
      <c r="M7" s="20">
        <v>884</v>
      </c>
      <c r="N7" s="20">
        <v>438</v>
      </c>
      <c r="O7" s="20">
        <v>93</v>
      </c>
      <c r="P7" s="26">
        <v>72.630037000000002</v>
      </c>
      <c r="Q7" s="26">
        <v>72</v>
      </c>
      <c r="R7" s="41">
        <v>75</v>
      </c>
    </row>
    <row r="8" spans="1:18" x14ac:dyDescent="0.2">
      <c r="A8" s="19" t="s">
        <v>405</v>
      </c>
      <c r="B8" s="20">
        <v>1095</v>
      </c>
      <c r="C8" s="20">
        <v>178</v>
      </c>
      <c r="D8" s="20">
        <v>212</v>
      </c>
      <c r="E8" s="20">
        <v>223</v>
      </c>
      <c r="F8" s="20">
        <v>216</v>
      </c>
      <c r="G8" s="20">
        <v>140</v>
      </c>
      <c r="H8" s="20">
        <v>72</v>
      </c>
      <c r="I8" s="20">
        <v>46</v>
      </c>
      <c r="J8" s="20">
        <v>8</v>
      </c>
      <c r="K8" s="20">
        <v>435</v>
      </c>
      <c r="L8" s="20">
        <v>356</v>
      </c>
      <c r="M8" s="20">
        <v>917</v>
      </c>
      <c r="N8" s="20">
        <v>482</v>
      </c>
      <c r="O8" s="20">
        <v>126</v>
      </c>
      <c r="P8" s="26">
        <v>73.631050000000002</v>
      </c>
      <c r="Q8" s="26">
        <v>73</v>
      </c>
      <c r="R8" s="41">
        <v>77</v>
      </c>
    </row>
    <row r="9" spans="1:18" x14ac:dyDescent="0.2">
      <c r="A9" s="19" t="s">
        <v>401</v>
      </c>
      <c r="B9" s="20">
        <v>1</v>
      </c>
      <c r="C9" s="20">
        <v>1</v>
      </c>
      <c r="D9" s="20">
        <v>0</v>
      </c>
      <c r="E9" s="20">
        <v>0</v>
      </c>
      <c r="F9" s="20">
        <v>0</v>
      </c>
      <c r="G9" s="20">
        <v>0</v>
      </c>
      <c r="H9" s="20">
        <v>0</v>
      </c>
      <c r="I9" s="20">
        <v>0</v>
      </c>
      <c r="J9" s="20">
        <v>0</v>
      </c>
      <c r="K9" s="20">
        <v>0</v>
      </c>
      <c r="L9" s="20">
        <v>0</v>
      </c>
      <c r="M9" s="20">
        <v>0</v>
      </c>
      <c r="N9" s="20">
        <v>0</v>
      </c>
      <c r="O9" s="20">
        <v>0</v>
      </c>
      <c r="P9" s="26">
        <v>61</v>
      </c>
      <c r="Q9" s="26">
        <v>61</v>
      </c>
      <c r="R9" s="41">
        <v>61</v>
      </c>
    </row>
    <row r="10" spans="1:18" x14ac:dyDescent="0.2">
      <c r="A10" s="18" t="s">
        <v>406</v>
      </c>
      <c r="B10" s="18"/>
      <c r="C10" s="18"/>
      <c r="D10" s="18"/>
      <c r="E10" s="18"/>
      <c r="F10" s="18"/>
      <c r="G10" s="18"/>
      <c r="H10" s="18"/>
      <c r="I10" s="18"/>
      <c r="J10" s="18"/>
      <c r="K10" s="18"/>
      <c r="L10" s="18"/>
      <c r="M10" s="18"/>
      <c r="N10" s="18"/>
      <c r="O10" s="18"/>
      <c r="P10" s="18"/>
      <c r="Q10" s="51"/>
      <c r="R10" s="39"/>
    </row>
    <row r="11" spans="1:18" x14ac:dyDescent="0.2">
      <c r="A11" s="19" t="s">
        <v>407</v>
      </c>
      <c r="B11" s="20">
        <v>387</v>
      </c>
      <c r="C11" s="20">
        <v>387</v>
      </c>
      <c r="D11" s="20">
        <v>0</v>
      </c>
      <c r="E11" s="20">
        <v>0</v>
      </c>
      <c r="F11" s="20">
        <v>0</v>
      </c>
      <c r="G11" s="20">
        <v>0</v>
      </c>
      <c r="H11" s="20">
        <v>0</v>
      </c>
      <c r="I11" s="20">
        <v>0</v>
      </c>
      <c r="J11" s="20">
        <v>0</v>
      </c>
      <c r="K11" s="20">
        <v>0</v>
      </c>
      <c r="L11" s="20">
        <v>0</v>
      </c>
      <c r="M11" s="20">
        <v>0</v>
      </c>
      <c r="N11" s="20">
        <v>0</v>
      </c>
      <c r="O11" s="20">
        <v>0</v>
      </c>
      <c r="P11" s="26">
        <v>62.105943000000003</v>
      </c>
      <c r="Q11" s="26">
        <v>62</v>
      </c>
      <c r="R11" s="41">
        <v>64</v>
      </c>
    </row>
    <row r="12" spans="1:18" x14ac:dyDescent="0.2">
      <c r="A12" s="19" t="s">
        <v>408</v>
      </c>
      <c r="B12" s="20">
        <v>432</v>
      </c>
      <c r="C12" s="20">
        <v>0</v>
      </c>
      <c r="D12" s="20">
        <v>432</v>
      </c>
      <c r="E12" s="20">
        <v>0</v>
      </c>
      <c r="F12" s="20">
        <v>0</v>
      </c>
      <c r="G12" s="20">
        <v>0</v>
      </c>
      <c r="H12" s="20">
        <v>0</v>
      </c>
      <c r="I12" s="20">
        <v>0</v>
      </c>
      <c r="J12" s="20">
        <v>0</v>
      </c>
      <c r="K12" s="20">
        <v>432</v>
      </c>
      <c r="L12" s="20">
        <v>0</v>
      </c>
      <c r="M12" s="20">
        <v>432</v>
      </c>
      <c r="N12" s="20">
        <v>0</v>
      </c>
      <c r="O12" s="20">
        <v>0</v>
      </c>
      <c r="P12" s="26">
        <v>67.078704000000002</v>
      </c>
      <c r="Q12" s="26">
        <v>67</v>
      </c>
      <c r="R12" s="41">
        <v>69</v>
      </c>
    </row>
    <row r="13" spans="1:18" x14ac:dyDescent="0.2">
      <c r="A13" s="19" t="s">
        <v>409</v>
      </c>
      <c r="B13" s="20">
        <v>449</v>
      </c>
      <c r="C13" s="20">
        <v>0</v>
      </c>
      <c r="D13" s="20">
        <v>0</v>
      </c>
      <c r="E13" s="20">
        <v>449</v>
      </c>
      <c r="F13" s="20">
        <v>0</v>
      </c>
      <c r="G13" s="20">
        <v>0</v>
      </c>
      <c r="H13" s="20">
        <v>0</v>
      </c>
      <c r="I13" s="20">
        <v>0</v>
      </c>
      <c r="J13" s="20">
        <v>0</v>
      </c>
      <c r="K13" s="20">
        <v>449</v>
      </c>
      <c r="L13" s="20">
        <v>0</v>
      </c>
      <c r="M13" s="20">
        <v>449</v>
      </c>
      <c r="N13" s="20">
        <v>0</v>
      </c>
      <c r="O13" s="20">
        <v>0</v>
      </c>
      <c r="P13" s="26">
        <v>71.906458999999998</v>
      </c>
      <c r="Q13" s="26">
        <v>72</v>
      </c>
      <c r="R13" s="41">
        <v>71</v>
      </c>
    </row>
    <row r="14" spans="1:18" x14ac:dyDescent="0.2">
      <c r="A14" s="19" t="s">
        <v>410</v>
      </c>
      <c r="B14" s="20">
        <v>427</v>
      </c>
      <c r="C14" s="20">
        <v>0</v>
      </c>
      <c r="D14" s="20">
        <v>0</v>
      </c>
      <c r="E14" s="20">
        <v>0</v>
      </c>
      <c r="F14" s="20">
        <v>427</v>
      </c>
      <c r="G14" s="20">
        <v>0</v>
      </c>
      <c r="H14" s="20">
        <v>0</v>
      </c>
      <c r="I14" s="20">
        <v>0</v>
      </c>
      <c r="J14" s="20">
        <v>0</v>
      </c>
      <c r="K14" s="20">
        <v>0</v>
      </c>
      <c r="L14" s="20">
        <v>427</v>
      </c>
      <c r="M14" s="20">
        <v>427</v>
      </c>
      <c r="N14" s="20">
        <v>427</v>
      </c>
      <c r="O14" s="20">
        <v>0</v>
      </c>
      <c r="P14" s="26">
        <v>76.721311</v>
      </c>
      <c r="Q14" s="26">
        <v>77</v>
      </c>
      <c r="R14" s="41">
        <v>75</v>
      </c>
    </row>
    <row r="15" spans="1:18" x14ac:dyDescent="0.2">
      <c r="A15" s="19" t="s">
        <v>411</v>
      </c>
      <c r="B15" s="20">
        <v>274</v>
      </c>
      <c r="C15" s="20">
        <v>0</v>
      </c>
      <c r="D15" s="20">
        <v>0</v>
      </c>
      <c r="E15" s="20">
        <v>0</v>
      </c>
      <c r="F15" s="20">
        <v>0</v>
      </c>
      <c r="G15" s="20">
        <v>274</v>
      </c>
      <c r="H15" s="20">
        <v>0</v>
      </c>
      <c r="I15" s="20">
        <v>0</v>
      </c>
      <c r="J15" s="20">
        <v>0</v>
      </c>
      <c r="K15" s="20">
        <v>0</v>
      </c>
      <c r="L15" s="20">
        <v>274</v>
      </c>
      <c r="M15" s="20">
        <v>274</v>
      </c>
      <c r="N15" s="20">
        <v>274</v>
      </c>
      <c r="O15" s="20">
        <v>0</v>
      </c>
      <c r="P15" s="26">
        <v>82.036496</v>
      </c>
      <c r="Q15" s="26">
        <v>82</v>
      </c>
      <c r="R15" s="41">
        <v>84</v>
      </c>
    </row>
    <row r="16" spans="1:18" x14ac:dyDescent="0.2">
      <c r="A16" s="19" t="s">
        <v>412</v>
      </c>
      <c r="B16" s="20">
        <v>137</v>
      </c>
      <c r="C16" s="20">
        <v>0</v>
      </c>
      <c r="D16" s="20">
        <v>0</v>
      </c>
      <c r="E16" s="20">
        <v>0</v>
      </c>
      <c r="F16" s="20">
        <v>0</v>
      </c>
      <c r="G16" s="20">
        <v>0</v>
      </c>
      <c r="H16" s="20">
        <v>137</v>
      </c>
      <c r="I16" s="20">
        <v>0</v>
      </c>
      <c r="J16" s="20">
        <v>0</v>
      </c>
      <c r="K16" s="20">
        <v>0</v>
      </c>
      <c r="L16" s="20">
        <v>0</v>
      </c>
      <c r="M16" s="20">
        <v>137</v>
      </c>
      <c r="N16" s="20">
        <v>137</v>
      </c>
      <c r="O16" s="20">
        <v>137</v>
      </c>
      <c r="P16" s="26">
        <v>86.883212</v>
      </c>
      <c r="Q16" s="26">
        <v>87</v>
      </c>
      <c r="R16" s="41">
        <v>86</v>
      </c>
    </row>
    <row r="17" spans="1:18" x14ac:dyDescent="0.2">
      <c r="A17" s="19" t="s">
        <v>413</v>
      </c>
      <c r="B17" s="20">
        <v>71</v>
      </c>
      <c r="C17" s="20">
        <v>0</v>
      </c>
      <c r="D17" s="20">
        <v>0</v>
      </c>
      <c r="E17" s="20">
        <v>0</v>
      </c>
      <c r="F17" s="20">
        <v>0</v>
      </c>
      <c r="G17" s="20">
        <v>0</v>
      </c>
      <c r="H17" s="20">
        <v>0</v>
      </c>
      <c r="I17" s="20">
        <v>71</v>
      </c>
      <c r="J17" s="20">
        <v>0</v>
      </c>
      <c r="K17" s="20">
        <v>0</v>
      </c>
      <c r="L17" s="20">
        <v>0</v>
      </c>
      <c r="M17" s="20">
        <v>71</v>
      </c>
      <c r="N17" s="20">
        <v>71</v>
      </c>
      <c r="O17" s="20">
        <v>71</v>
      </c>
      <c r="P17" s="26">
        <v>91.535211000000004</v>
      </c>
      <c r="Q17" s="26">
        <v>92</v>
      </c>
      <c r="R17" s="41">
        <v>90</v>
      </c>
    </row>
    <row r="18" spans="1:18" x14ac:dyDescent="0.2">
      <c r="A18" s="19" t="s">
        <v>414</v>
      </c>
      <c r="B18" s="20">
        <v>11</v>
      </c>
      <c r="C18" s="20">
        <v>0</v>
      </c>
      <c r="D18" s="20">
        <v>0</v>
      </c>
      <c r="E18" s="20">
        <v>0</v>
      </c>
      <c r="F18" s="20">
        <v>0</v>
      </c>
      <c r="G18" s="20">
        <v>0</v>
      </c>
      <c r="H18" s="20">
        <v>0</v>
      </c>
      <c r="I18" s="20">
        <v>0</v>
      </c>
      <c r="J18" s="20">
        <v>11</v>
      </c>
      <c r="K18" s="20">
        <v>0</v>
      </c>
      <c r="L18" s="20">
        <v>0</v>
      </c>
      <c r="M18" s="20">
        <v>11</v>
      </c>
      <c r="N18" s="20">
        <v>11</v>
      </c>
      <c r="O18" s="20">
        <v>11</v>
      </c>
      <c r="P18" s="26">
        <v>96.363636</v>
      </c>
      <c r="Q18" s="26">
        <v>95</v>
      </c>
      <c r="R18" s="41">
        <v>95</v>
      </c>
    </row>
    <row r="19" spans="1:18" x14ac:dyDescent="0.2">
      <c r="A19" s="19" t="s">
        <v>415</v>
      </c>
      <c r="B19" s="20">
        <v>881</v>
      </c>
      <c r="C19" s="20">
        <v>0</v>
      </c>
      <c r="D19" s="20">
        <v>432</v>
      </c>
      <c r="E19" s="20">
        <v>449</v>
      </c>
      <c r="F19" s="20">
        <v>0</v>
      </c>
      <c r="G19" s="20">
        <v>0</v>
      </c>
      <c r="H19" s="20">
        <v>0</v>
      </c>
      <c r="I19" s="20">
        <v>0</v>
      </c>
      <c r="J19" s="20">
        <v>0</v>
      </c>
      <c r="K19" s="20">
        <v>881</v>
      </c>
      <c r="L19" s="20">
        <v>0</v>
      </c>
      <c r="M19" s="20">
        <v>881</v>
      </c>
      <c r="N19" s="20">
        <v>0</v>
      </c>
      <c r="O19" s="20">
        <v>0</v>
      </c>
      <c r="P19" s="26">
        <v>69.539159999999995</v>
      </c>
      <c r="Q19" s="26">
        <v>70</v>
      </c>
      <c r="R19" s="41">
        <v>71</v>
      </c>
    </row>
    <row r="20" spans="1:18" x14ac:dyDescent="0.2">
      <c r="A20" s="19" t="s">
        <v>416</v>
      </c>
      <c r="B20" s="20">
        <v>701</v>
      </c>
      <c r="C20" s="20">
        <v>0</v>
      </c>
      <c r="D20" s="20">
        <v>0</v>
      </c>
      <c r="E20" s="20">
        <v>0</v>
      </c>
      <c r="F20" s="20">
        <v>427</v>
      </c>
      <c r="G20" s="20">
        <v>274</v>
      </c>
      <c r="H20" s="20">
        <v>0</v>
      </c>
      <c r="I20" s="20">
        <v>0</v>
      </c>
      <c r="J20" s="20">
        <v>0</v>
      </c>
      <c r="K20" s="20">
        <v>0</v>
      </c>
      <c r="L20" s="20">
        <v>701</v>
      </c>
      <c r="M20" s="20">
        <v>701</v>
      </c>
      <c r="N20" s="20">
        <v>701</v>
      </c>
      <c r="O20" s="20">
        <v>0</v>
      </c>
      <c r="P20" s="26">
        <v>78.798858999999993</v>
      </c>
      <c r="Q20" s="26">
        <v>78</v>
      </c>
      <c r="R20" s="41">
        <v>75</v>
      </c>
    </row>
    <row r="21" spans="1:18" x14ac:dyDescent="0.2">
      <c r="A21" s="19" t="s">
        <v>417</v>
      </c>
      <c r="B21" s="20">
        <v>1801</v>
      </c>
      <c r="C21" s="20">
        <v>0</v>
      </c>
      <c r="D21" s="20">
        <v>432</v>
      </c>
      <c r="E21" s="20">
        <v>449</v>
      </c>
      <c r="F21" s="20">
        <v>427</v>
      </c>
      <c r="G21" s="20">
        <v>274</v>
      </c>
      <c r="H21" s="20">
        <v>137</v>
      </c>
      <c r="I21" s="20">
        <v>71</v>
      </c>
      <c r="J21" s="20">
        <v>11</v>
      </c>
      <c r="K21" s="20">
        <v>881</v>
      </c>
      <c r="L21" s="20">
        <v>701</v>
      </c>
      <c r="M21" s="20">
        <v>1801</v>
      </c>
      <c r="N21" s="20">
        <v>920</v>
      </c>
      <c r="O21" s="20">
        <v>219</v>
      </c>
      <c r="P21" s="26">
        <v>75.493615000000005</v>
      </c>
      <c r="Q21" s="26">
        <v>75</v>
      </c>
      <c r="R21" s="41">
        <v>71</v>
      </c>
    </row>
    <row r="22" spans="1:18" x14ac:dyDescent="0.2">
      <c r="A22" s="19" t="s">
        <v>418</v>
      </c>
      <c r="B22" s="20">
        <v>920</v>
      </c>
      <c r="C22" s="20">
        <v>0</v>
      </c>
      <c r="D22" s="20">
        <v>0</v>
      </c>
      <c r="E22" s="20">
        <v>0</v>
      </c>
      <c r="F22" s="20">
        <v>427</v>
      </c>
      <c r="G22" s="20">
        <v>274</v>
      </c>
      <c r="H22" s="20">
        <v>137</v>
      </c>
      <c r="I22" s="20">
        <v>71</v>
      </c>
      <c r="J22" s="20">
        <v>11</v>
      </c>
      <c r="K22" s="20">
        <v>0</v>
      </c>
      <c r="L22" s="20">
        <v>701</v>
      </c>
      <c r="M22" s="20">
        <v>920</v>
      </c>
      <c r="N22" s="20">
        <v>920</v>
      </c>
      <c r="O22" s="20">
        <v>219</v>
      </c>
      <c r="P22" s="26">
        <v>81.195651999999995</v>
      </c>
      <c r="Q22" s="26">
        <v>80</v>
      </c>
      <c r="R22" s="41">
        <v>75</v>
      </c>
    </row>
    <row r="23" spans="1:18" x14ac:dyDescent="0.2">
      <c r="A23" s="19" t="s">
        <v>419</v>
      </c>
      <c r="B23" s="20">
        <v>219</v>
      </c>
      <c r="C23" s="20">
        <v>0</v>
      </c>
      <c r="D23" s="20">
        <v>0</v>
      </c>
      <c r="E23" s="20">
        <v>0</v>
      </c>
      <c r="F23" s="20">
        <v>0</v>
      </c>
      <c r="G23" s="20">
        <v>0</v>
      </c>
      <c r="H23" s="20">
        <v>137</v>
      </c>
      <c r="I23" s="20">
        <v>71</v>
      </c>
      <c r="J23" s="20">
        <v>11</v>
      </c>
      <c r="K23" s="20">
        <v>0</v>
      </c>
      <c r="L23" s="20">
        <v>0</v>
      </c>
      <c r="M23" s="20">
        <v>219</v>
      </c>
      <c r="N23" s="20">
        <v>219</v>
      </c>
      <c r="O23" s="20">
        <v>219</v>
      </c>
      <c r="P23" s="26">
        <v>88.867580000000004</v>
      </c>
      <c r="Q23" s="26">
        <v>88</v>
      </c>
      <c r="R23" s="41">
        <v>86</v>
      </c>
    </row>
    <row r="24" spans="1:18" x14ac:dyDescent="0.2">
      <c r="A24" s="18" t="s">
        <v>420</v>
      </c>
      <c r="B24" s="17">
        <v>208</v>
      </c>
      <c r="C24" s="17">
        <v>208</v>
      </c>
      <c r="D24" s="17">
        <v>0</v>
      </c>
      <c r="E24" s="17">
        <v>0</v>
      </c>
      <c r="F24" s="17">
        <v>0</v>
      </c>
      <c r="G24" s="17">
        <v>0</v>
      </c>
      <c r="H24" s="17">
        <v>0</v>
      </c>
      <c r="I24" s="17">
        <v>0</v>
      </c>
      <c r="J24" s="17">
        <v>0</v>
      </c>
      <c r="K24" s="17">
        <v>0</v>
      </c>
      <c r="L24" s="17">
        <v>0</v>
      </c>
      <c r="M24" s="17">
        <v>0</v>
      </c>
      <c r="N24" s="17">
        <v>0</v>
      </c>
      <c r="O24" s="17">
        <v>0</v>
      </c>
      <c r="P24" s="25">
        <v>62.158653999999999</v>
      </c>
      <c r="Q24" s="25">
        <v>62</v>
      </c>
      <c r="R24" s="38">
        <v>64</v>
      </c>
    </row>
    <row r="25" spans="1:18" x14ac:dyDescent="0.2">
      <c r="A25" s="19" t="s">
        <v>408</v>
      </c>
      <c r="B25" s="20">
        <v>220</v>
      </c>
      <c r="C25" s="20">
        <v>0</v>
      </c>
      <c r="D25" s="20">
        <v>220</v>
      </c>
      <c r="E25" s="20">
        <v>0</v>
      </c>
      <c r="F25" s="20">
        <v>0</v>
      </c>
      <c r="G25" s="20">
        <v>0</v>
      </c>
      <c r="H25" s="20">
        <v>0</v>
      </c>
      <c r="I25" s="20">
        <v>0</v>
      </c>
      <c r="J25" s="20">
        <v>0</v>
      </c>
      <c r="K25" s="20">
        <v>220</v>
      </c>
      <c r="L25" s="20">
        <v>0</v>
      </c>
      <c r="M25" s="20">
        <v>220</v>
      </c>
      <c r="N25" s="20">
        <v>0</v>
      </c>
      <c r="O25" s="20">
        <v>0</v>
      </c>
      <c r="P25" s="26">
        <v>67.063636000000002</v>
      </c>
      <c r="Q25" s="26">
        <v>67</v>
      </c>
      <c r="R25" s="41">
        <v>66</v>
      </c>
    </row>
    <row r="26" spans="1:18" x14ac:dyDescent="0.2">
      <c r="A26" s="19" t="s">
        <v>409</v>
      </c>
      <c r="B26" s="20">
        <v>226</v>
      </c>
      <c r="C26" s="20">
        <v>0</v>
      </c>
      <c r="D26" s="20">
        <v>0</v>
      </c>
      <c r="E26" s="20">
        <v>226</v>
      </c>
      <c r="F26" s="20">
        <v>0</v>
      </c>
      <c r="G26" s="20">
        <v>0</v>
      </c>
      <c r="H26" s="20">
        <v>0</v>
      </c>
      <c r="I26" s="20">
        <v>0</v>
      </c>
      <c r="J26" s="20">
        <v>0</v>
      </c>
      <c r="K26" s="20">
        <v>226</v>
      </c>
      <c r="L26" s="20">
        <v>0</v>
      </c>
      <c r="M26" s="20">
        <v>226</v>
      </c>
      <c r="N26" s="20">
        <v>0</v>
      </c>
      <c r="O26" s="20">
        <v>0</v>
      </c>
      <c r="P26" s="26">
        <v>71.893805</v>
      </c>
      <c r="Q26" s="26">
        <v>72</v>
      </c>
      <c r="R26" s="41">
        <v>71</v>
      </c>
    </row>
    <row r="27" spans="1:18" x14ac:dyDescent="0.2">
      <c r="A27" s="19" t="s">
        <v>410</v>
      </c>
      <c r="B27" s="20">
        <v>211</v>
      </c>
      <c r="C27" s="20">
        <v>0</v>
      </c>
      <c r="D27" s="20">
        <v>0</v>
      </c>
      <c r="E27" s="20">
        <v>0</v>
      </c>
      <c r="F27" s="20">
        <v>211</v>
      </c>
      <c r="G27" s="20">
        <v>0</v>
      </c>
      <c r="H27" s="20">
        <v>0</v>
      </c>
      <c r="I27" s="20">
        <v>0</v>
      </c>
      <c r="J27" s="20">
        <v>0</v>
      </c>
      <c r="K27" s="20">
        <v>0</v>
      </c>
      <c r="L27" s="20">
        <v>211</v>
      </c>
      <c r="M27" s="20">
        <v>211</v>
      </c>
      <c r="N27" s="20">
        <v>211</v>
      </c>
      <c r="O27" s="20">
        <v>0</v>
      </c>
      <c r="P27" s="26">
        <v>76.587677999999997</v>
      </c>
      <c r="Q27" s="26">
        <v>76</v>
      </c>
      <c r="R27" s="41">
        <v>75</v>
      </c>
    </row>
    <row r="28" spans="1:18" x14ac:dyDescent="0.2">
      <c r="A28" s="19" t="s">
        <v>411</v>
      </c>
      <c r="B28" s="20">
        <v>134</v>
      </c>
      <c r="C28" s="20">
        <v>0</v>
      </c>
      <c r="D28" s="20">
        <v>0</v>
      </c>
      <c r="E28" s="20">
        <v>0</v>
      </c>
      <c r="F28" s="20">
        <v>0</v>
      </c>
      <c r="G28" s="20">
        <v>134</v>
      </c>
      <c r="H28" s="20">
        <v>0</v>
      </c>
      <c r="I28" s="20">
        <v>0</v>
      </c>
      <c r="J28" s="20">
        <v>0</v>
      </c>
      <c r="K28" s="20">
        <v>0</v>
      </c>
      <c r="L28" s="20">
        <v>134</v>
      </c>
      <c r="M28" s="20">
        <v>134</v>
      </c>
      <c r="N28" s="20">
        <v>134</v>
      </c>
      <c r="O28" s="20">
        <v>0</v>
      </c>
      <c r="P28" s="26">
        <v>82.171642000000006</v>
      </c>
      <c r="Q28" s="26">
        <v>82</v>
      </c>
      <c r="R28" s="41">
        <v>84</v>
      </c>
    </row>
    <row r="29" spans="1:18" x14ac:dyDescent="0.2">
      <c r="A29" s="19" t="s">
        <v>412</v>
      </c>
      <c r="B29" s="20">
        <v>65</v>
      </c>
      <c r="C29" s="20">
        <v>0</v>
      </c>
      <c r="D29" s="20">
        <v>0</v>
      </c>
      <c r="E29" s="20">
        <v>0</v>
      </c>
      <c r="F29" s="20">
        <v>0</v>
      </c>
      <c r="G29" s="20">
        <v>0</v>
      </c>
      <c r="H29" s="20">
        <v>65</v>
      </c>
      <c r="I29" s="20">
        <v>0</v>
      </c>
      <c r="J29" s="20">
        <v>0</v>
      </c>
      <c r="K29" s="20">
        <v>0</v>
      </c>
      <c r="L29" s="20">
        <v>0</v>
      </c>
      <c r="M29" s="20">
        <v>65</v>
      </c>
      <c r="N29" s="20">
        <v>65</v>
      </c>
      <c r="O29" s="20">
        <v>65</v>
      </c>
      <c r="P29" s="26">
        <v>86.815385000000006</v>
      </c>
      <c r="Q29" s="26">
        <v>87</v>
      </c>
      <c r="R29" s="41">
        <v>86</v>
      </c>
    </row>
    <row r="30" spans="1:18" x14ac:dyDescent="0.2">
      <c r="A30" s="19" t="s">
        <v>413</v>
      </c>
      <c r="B30" s="20">
        <v>25</v>
      </c>
      <c r="C30" s="20">
        <v>0</v>
      </c>
      <c r="D30" s="20">
        <v>0</v>
      </c>
      <c r="E30" s="20">
        <v>0</v>
      </c>
      <c r="F30" s="20">
        <v>0</v>
      </c>
      <c r="G30" s="20">
        <v>0</v>
      </c>
      <c r="H30" s="20">
        <v>0</v>
      </c>
      <c r="I30" s="20">
        <v>25</v>
      </c>
      <c r="J30" s="20">
        <v>0</v>
      </c>
      <c r="K30" s="20">
        <v>0</v>
      </c>
      <c r="L30" s="20">
        <v>0</v>
      </c>
      <c r="M30" s="20">
        <v>25</v>
      </c>
      <c r="N30" s="20">
        <v>25</v>
      </c>
      <c r="O30" s="20">
        <v>25</v>
      </c>
      <c r="P30" s="26">
        <v>91.2</v>
      </c>
      <c r="Q30" s="26">
        <v>91</v>
      </c>
      <c r="R30" s="41">
        <v>90</v>
      </c>
    </row>
    <row r="31" spans="1:18" x14ac:dyDescent="0.2">
      <c r="A31" s="19" t="s">
        <v>414</v>
      </c>
      <c r="B31" s="20">
        <v>3</v>
      </c>
      <c r="C31" s="20">
        <v>0</v>
      </c>
      <c r="D31" s="20">
        <v>0</v>
      </c>
      <c r="E31" s="20">
        <v>0</v>
      </c>
      <c r="F31" s="20">
        <v>0</v>
      </c>
      <c r="G31" s="20">
        <v>0</v>
      </c>
      <c r="H31" s="20">
        <v>0</v>
      </c>
      <c r="I31" s="20">
        <v>0</v>
      </c>
      <c r="J31" s="20">
        <v>3</v>
      </c>
      <c r="K31" s="20">
        <v>0</v>
      </c>
      <c r="L31" s="20">
        <v>0</v>
      </c>
      <c r="M31" s="20">
        <v>3</v>
      </c>
      <c r="N31" s="20">
        <v>3</v>
      </c>
      <c r="O31" s="20">
        <v>3</v>
      </c>
      <c r="P31" s="26">
        <v>95.666667000000004</v>
      </c>
      <c r="Q31" s="26">
        <v>95</v>
      </c>
      <c r="R31" s="41">
        <v>95</v>
      </c>
    </row>
    <row r="32" spans="1:18" x14ac:dyDescent="0.2">
      <c r="A32" s="19" t="s">
        <v>415</v>
      </c>
      <c r="B32" s="20">
        <v>446</v>
      </c>
      <c r="C32" s="20">
        <v>0</v>
      </c>
      <c r="D32" s="20">
        <v>220</v>
      </c>
      <c r="E32" s="20">
        <v>226</v>
      </c>
      <c r="F32" s="20">
        <v>0</v>
      </c>
      <c r="G32" s="20">
        <v>0</v>
      </c>
      <c r="H32" s="20">
        <v>0</v>
      </c>
      <c r="I32" s="20">
        <v>0</v>
      </c>
      <c r="J32" s="20">
        <v>0</v>
      </c>
      <c r="K32" s="20">
        <v>446</v>
      </c>
      <c r="L32" s="20">
        <v>0</v>
      </c>
      <c r="M32" s="20">
        <v>446</v>
      </c>
      <c r="N32" s="20">
        <v>0</v>
      </c>
      <c r="O32" s="20">
        <v>0</v>
      </c>
      <c r="P32" s="26">
        <v>69.511211000000003</v>
      </c>
      <c r="Q32" s="26">
        <v>70</v>
      </c>
      <c r="R32" s="41">
        <v>71</v>
      </c>
    </row>
    <row r="33" spans="1:18" x14ac:dyDescent="0.2">
      <c r="A33" s="19" t="s">
        <v>416</v>
      </c>
      <c r="B33" s="20">
        <v>345</v>
      </c>
      <c r="C33" s="20">
        <v>0</v>
      </c>
      <c r="D33" s="20">
        <v>0</v>
      </c>
      <c r="E33" s="20">
        <v>0</v>
      </c>
      <c r="F33" s="20">
        <v>211</v>
      </c>
      <c r="G33" s="20">
        <v>134</v>
      </c>
      <c r="H33" s="20">
        <v>0</v>
      </c>
      <c r="I33" s="20">
        <v>0</v>
      </c>
      <c r="J33" s="20">
        <v>0</v>
      </c>
      <c r="K33" s="20">
        <v>0</v>
      </c>
      <c r="L33" s="20">
        <v>345</v>
      </c>
      <c r="M33" s="20">
        <v>345</v>
      </c>
      <c r="N33" s="20">
        <v>345</v>
      </c>
      <c r="O33" s="20">
        <v>0</v>
      </c>
      <c r="P33" s="26">
        <v>78.756522000000004</v>
      </c>
      <c r="Q33" s="26">
        <v>78</v>
      </c>
      <c r="R33" s="41">
        <v>75</v>
      </c>
    </row>
    <row r="34" spans="1:18" x14ac:dyDescent="0.2">
      <c r="A34" s="19" t="s">
        <v>417</v>
      </c>
      <c r="B34" s="20">
        <v>884</v>
      </c>
      <c r="C34" s="20">
        <v>0</v>
      </c>
      <c r="D34" s="20">
        <v>220</v>
      </c>
      <c r="E34" s="20">
        <v>226</v>
      </c>
      <c r="F34" s="20">
        <v>211</v>
      </c>
      <c r="G34" s="20">
        <v>134</v>
      </c>
      <c r="H34" s="20">
        <v>65</v>
      </c>
      <c r="I34" s="20">
        <v>25</v>
      </c>
      <c r="J34" s="20">
        <v>3</v>
      </c>
      <c r="K34" s="20">
        <v>446</v>
      </c>
      <c r="L34" s="20">
        <v>345</v>
      </c>
      <c r="M34" s="20">
        <v>884</v>
      </c>
      <c r="N34" s="20">
        <v>438</v>
      </c>
      <c r="O34" s="20">
        <v>93</v>
      </c>
      <c r="P34" s="26">
        <v>75.093890999999999</v>
      </c>
      <c r="Q34" s="26">
        <v>74</v>
      </c>
      <c r="R34" s="41">
        <v>75</v>
      </c>
    </row>
    <row r="35" spans="1:18" x14ac:dyDescent="0.2">
      <c r="A35" s="19" t="s">
        <v>418</v>
      </c>
      <c r="B35" s="20">
        <v>438</v>
      </c>
      <c r="C35" s="20">
        <v>0</v>
      </c>
      <c r="D35" s="20">
        <v>0</v>
      </c>
      <c r="E35" s="20">
        <v>0</v>
      </c>
      <c r="F35" s="20">
        <v>211</v>
      </c>
      <c r="G35" s="20">
        <v>134</v>
      </c>
      <c r="H35" s="20">
        <v>65</v>
      </c>
      <c r="I35" s="20">
        <v>25</v>
      </c>
      <c r="J35" s="20">
        <v>3</v>
      </c>
      <c r="K35" s="20">
        <v>0</v>
      </c>
      <c r="L35" s="20">
        <v>345</v>
      </c>
      <c r="M35" s="20">
        <v>438</v>
      </c>
      <c r="N35" s="20">
        <v>438</v>
      </c>
      <c r="O35" s="20">
        <v>93</v>
      </c>
      <c r="P35" s="26">
        <v>80.778538999999995</v>
      </c>
      <c r="Q35" s="26">
        <v>80</v>
      </c>
      <c r="R35" s="41">
        <v>75</v>
      </c>
    </row>
    <row r="36" spans="1:18" x14ac:dyDescent="0.2">
      <c r="A36" s="19" t="s">
        <v>419</v>
      </c>
      <c r="B36" s="20">
        <v>93</v>
      </c>
      <c r="C36" s="20">
        <v>0</v>
      </c>
      <c r="D36" s="20">
        <v>0</v>
      </c>
      <c r="E36" s="20">
        <v>0</v>
      </c>
      <c r="F36" s="20">
        <v>0</v>
      </c>
      <c r="G36" s="20">
        <v>0</v>
      </c>
      <c r="H36" s="20">
        <v>65</v>
      </c>
      <c r="I36" s="20">
        <v>25</v>
      </c>
      <c r="J36" s="20">
        <v>3</v>
      </c>
      <c r="K36" s="20">
        <v>0</v>
      </c>
      <c r="L36" s="20">
        <v>0</v>
      </c>
      <c r="M36" s="20">
        <v>93</v>
      </c>
      <c r="N36" s="20">
        <v>93</v>
      </c>
      <c r="O36" s="20">
        <v>93</v>
      </c>
      <c r="P36" s="26">
        <v>88.279570000000007</v>
      </c>
      <c r="Q36" s="26">
        <v>88</v>
      </c>
      <c r="R36" s="41">
        <v>86</v>
      </c>
    </row>
    <row r="37" spans="1:18" x14ac:dyDescent="0.2">
      <c r="A37" s="18" t="s">
        <v>421</v>
      </c>
      <c r="B37" s="17">
        <v>178</v>
      </c>
      <c r="C37" s="17">
        <v>178</v>
      </c>
      <c r="D37" s="17">
        <v>0</v>
      </c>
      <c r="E37" s="17">
        <v>0</v>
      </c>
      <c r="F37" s="17">
        <v>0</v>
      </c>
      <c r="G37" s="17">
        <v>0</v>
      </c>
      <c r="H37" s="17">
        <v>0</v>
      </c>
      <c r="I37" s="17">
        <v>0</v>
      </c>
      <c r="J37" s="17">
        <v>0</v>
      </c>
      <c r="K37" s="17">
        <v>0</v>
      </c>
      <c r="L37" s="17">
        <v>0</v>
      </c>
      <c r="M37" s="17">
        <v>0</v>
      </c>
      <c r="N37" s="17">
        <v>0</v>
      </c>
      <c r="O37" s="17">
        <v>0</v>
      </c>
      <c r="P37" s="25">
        <v>62.050561999999999</v>
      </c>
      <c r="Q37" s="25">
        <v>62</v>
      </c>
      <c r="R37" s="38">
        <v>63</v>
      </c>
    </row>
    <row r="38" spans="1:18" x14ac:dyDescent="0.2">
      <c r="A38" s="19" t="s">
        <v>408</v>
      </c>
      <c r="B38" s="20">
        <v>212</v>
      </c>
      <c r="C38" s="20">
        <v>0</v>
      </c>
      <c r="D38" s="20">
        <v>212</v>
      </c>
      <c r="E38" s="20">
        <v>0</v>
      </c>
      <c r="F38" s="20">
        <v>0</v>
      </c>
      <c r="G38" s="20">
        <v>0</v>
      </c>
      <c r="H38" s="20">
        <v>0</v>
      </c>
      <c r="I38" s="20">
        <v>0</v>
      </c>
      <c r="J38" s="20">
        <v>0</v>
      </c>
      <c r="K38" s="20">
        <v>212</v>
      </c>
      <c r="L38" s="20">
        <v>0</v>
      </c>
      <c r="M38" s="20">
        <v>212</v>
      </c>
      <c r="N38" s="20">
        <v>0</v>
      </c>
      <c r="O38" s="20">
        <v>0</v>
      </c>
      <c r="P38" s="26">
        <v>67.094340000000003</v>
      </c>
      <c r="Q38" s="26">
        <v>67</v>
      </c>
      <c r="R38" s="41" t="s">
        <v>354</v>
      </c>
    </row>
    <row r="39" spans="1:18" x14ac:dyDescent="0.2">
      <c r="A39" s="19" t="s">
        <v>409</v>
      </c>
      <c r="B39" s="20">
        <v>223</v>
      </c>
      <c r="C39" s="20">
        <v>0</v>
      </c>
      <c r="D39" s="20">
        <v>0</v>
      </c>
      <c r="E39" s="20">
        <v>223</v>
      </c>
      <c r="F39" s="20">
        <v>0</v>
      </c>
      <c r="G39" s="20">
        <v>0</v>
      </c>
      <c r="H39" s="20">
        <v>0</v>
      </c>
      <c r="I39" s="20">
        <v>0</v>
      </c>
      <c r="J39" s="20">
        <v>0</v>
      </c>
      <c r="K39" s="20">
        <v>223</v>
      </c>
      <c r="L39" s="20">
        <v>0</v>
      </c>
      <c r="M39" s="20">
        <v>223</v>
      </c>
      <c r="N39" s="20">
        <v>0</v>
      </c>
      <c r="O39" s="20">
        <v>0</v>
      </c>
      <c r="P39" s="26">
        <v>71.919282999999993</v>
      </c>
      <c r="Q39" s="26">
        <v>72</v>
      </c>
      <c r="R39" s="41">
        <v>71</v>
      </c>
    </row>
    <row r="40" spans="1:18" x14ac:dyDescent="0.2">
      <c r="A40" s="19" t="s">
        <v>410</v>
      </c>
      <c r="B40" s="20">
        <v>216</v>
      </c>
      <c r="C40" s="20">
        <v>0</v>
      </c>
      <c r="D40" s="20">
        <v>0</v>
      </c>
      <c r="E40" s="20">
        <v>0</v>
      </c>
      <c r="F40" s="20">
        <v>216</v>
      </c>
      <c r="G40" s="20">
        <v>0</v>
      </c>
      <c r="H40" s="20">
        <v>0</v>
      </c>
      <c r="I40" s="20">
        <v>0</v>
      </c>
      <c r="J40" s="20">
        <v>0</v>
      </c>
      <c r="K40" s="20">
        <v>0</v>
      </c>
      <c r="L40" s="20">
        <v>216</v>
      </c>
      <c r="M40" s="20">
        <v>216</v>
      </c>
      <c r="N40" s="20">
        <v>216</v>
      </c>
      <c r="O40" s="20">
        <v>0</v>
      </c>
      <c r="P40" s="26">
        <v>76.851851999999994</v>
      </c>
      <c r="Q40" s="26">
        <v>77</v>
      </c>
      <c r="R40" s="41">
        <v>77</v>
      </c>
    </row>
    <row r="41" spans="1:18" x14ac:dyDescent="0.2">
      <c r="A41" s="19" t="s">
        <v>411</v>
      </c>
      <c r="B41" s="20">
        <v>140</v>
      </c>
      <c r="C41" s="20">
        <v>0</v>
      </c>
      <c r="D41" s="20">
        <v>0</v>
      </c>
      <c r="E41" s="20">
        <v>0</v>
      </c>
      <c r="F41" s="20">
        <v>0</v>
      </c>
      <c r="G41" s="20">
        <v>140</v>
      </c>
      <c r="H41" s="20">
        <v>0</v>
      </c>
      <c r="I41" s="20">
        <v>0</v>
      </c>
      <c r="J41" s="20">
        <v>0</v>
      </c>
      <c r="K41" s="20">
        <v>0</v>
      </c>
      <c r="L41" s="20">
        <v>140</v>
      </c>
      <c r="M41" s="20">
        <v>140</v>
      </c>
      <c r="N41" s="20">
        <v>140</v>
      </c>
      <c r="O41" s="20">
        <v>0</v>
      </c>
      <c r="P41" s="26">
        <v>81.907143000000005</v>
      </c>
      <c r="Q41" s="26">
        <v>82</v>
      </c>
      <c r="R41" s="41">
        <v>80</v>
      </c>
    </row>
    <row r="42" spans="1:18" x14ac:dyDescent="0.2">
      <c r="A42" s="19" t="s">
        <v>412</v>
      </c>
      <c r="B42" s="20">
        <v>72</v>
      </c>
      <c r="C42" s="20">
        <v>0</v>
      </c>
      <c r="D42" s="20">
        <v>0</v>
      </c>
      <c r="E42" s="20">
        <v>0</v>
      </c>
      <c r="F42" s="20">
        <v>0</v>
      </c>
      <c r="G42" s="20">
        <v>0</v>
      </c>
      <c r="H42" s="20">
        <v>72</v>
      </c>
      <c r="I42" s="20">
        <v>0</v>
      </c>
      <c r="J42" s="20">
        <v>0</v>
      </c>
      <c r="K42" s="20">
        <v>0</v>
      </c>
      <c r="L42" s="20">
        <v>0</v>
      </c>
      <c r="M42" s="20">
        <v>72</v>
      </c>
      <c r="N42" s="20">
        <v>72</v>
      </c>
      <c r="O42" s="20">
        <v>72</v>
      </c>
      <c r="P42" s="26">
        <v>86.944444000000004</v>
      </c>
      <c r="Q42" s="26">
        <v>87</v>
      </c>
      <c r="R42" s="41">
        <v>89</v>
      </c>
    </row>
    <row r="43" spans="1:18" x14ac:dyDescent="0.2">
      <c r="A43" s="19" t="s">
        <v>413</v>
      </c>
      <c r="B43" s="20">
        <v>46</v>
      </c>
      <c r="C43" s="20">
        <v>0</v>
      </c>
      <c r="D43" s="20">
        <v>0</v>
      </c>
      <c r="E43" s="20">
        <v>0</v>
      </c>
      <c r="F43" s="20">
        <v>0</v>
      </c>
      <c r="G43" s="20">
        <v>0</v>
      </c>
      <c r="H43" s="20">
        <v>0</v>
      </c>
      <c r="I43" s="20">
        <v>46</v>
      </c>
      <c r="J43" s="20">
        <v>0</v>
      </c>
      <c r="K43" s="20">
        <v>0</v>
      </c>
      <c r="L43" s="20">
        <v>0</v>
      </c>
      <c r="M43" s="20">
        <v>46</v>
      </c>
      <c r="N43" s="20">
        <v>46</v>
      </c>
      <c r="O43" s="20">
        <v>46</v>
      </c>
      <c r="P43" s="26">
        <v>91.717391000000006</v>
      </c>
      <c r="Q43" s="26">
        <v>92</v>
      </c>
      <c r="R43" s="41">
        <v>92</v>
      </c>
    </row>
    <row r="44" spans="1:18" x14ac:dyDescent="0.2">
      <c r="A44" s="19" t="s">
        <v>414</v>
      </c>
      <c r="B44" s="20">
        <v>8</v>
      </c>
      <c r="C44" s="20">
        <v>0</v>
      </c>
      <c r="D44" s="20">
        <v>0</v>
      </c>
      <c r="E44" s="20">
        <v>0</v>
      </c>
      <c r="F44" s="20">
        <v>0</v>
      </c>
      <c r="G44" s="20">
        <v>0</v>
      </c>
      <c r="H44" s="20">
        <v>0</v>
      </c>
      <c r="I44" s="20">
        <v>0</v>
      </c>
      <c r="J44" s="20">
        <v>8</v>
      </c>
      <c r="K44" s="20">
        <v>0</v>
      </c>
      <c r="L44" s="20">
        <v>0</v>
      </c>
      <c r="M44" s="20">
        <v>8</v>
      </c>
      <c r="N44" s="20">
        <v>8</v>
      </c>
      <c r="O44" s="20">
        <v>8</v>
      </c>
      <c r="P44" s="26">
        <v>96.625</v>
      </c>
      <c r="Q44" s="26">
        <v>96.5</v>
      </c>
      <c r="R44" s="41">
        <v>95</v>
      </c>
    </row>
    <row r="45" spans="1:18" x14ac:dyDescent="0.2">
      <c r="A45" s="19" t="s">
        <v>415</v>
      </c>
      <c r="B45" s="20">
        <v>435</v>
      </c>
      <c r="C45" s="20">
        <v>0</v>
      </c>
      <c r="D45" s="20">
        <v>212</v>
      </c>
      <c r="E45" s="20">
        <v>223</v>
      </c>
      <c r="F45" s="20">
        <v>0</v>
      </c>
      <c r="G45" s="20">
        <v>0</v>
      </c>
      <c r="H45" s="20">
        <v>0</v>
      </c>
      <c r="I45" s="20">
        <v>0</v>
      </c>
      <c r="J45" s="20">
        <v>0</v>
      </c>
      <c r="K45" s="20">
        <v>435</v>
      </c>
      <c r="L45" s="20">
        <v>0</v>
      </c>
      <c r="M45" s="20">
        <v>435</v>
      </c>
      <c r="N45" s="20">
        <v>0</v>
      </c>
      <c r="O45" s="20">
        <v>0</v>
      </c>
      <c r="P45" s="26">
        <v>69.567815999999993</v>
      </c>
      <c r="Q45" s="26">
        <v>70</v>
      </c>
      <c r="R45" s="41">
        <v>71</v>
      </c>
    </row>
    <row r="46" spans="1:18" x14ac:dyDescent="0.2">
      <c r="A46" s="19" t="s">
        <v>416</v>
      </c>
      <c r="B46" s="20">
        <v>356</v>
      </c>
      <c r="C46" s="20">
        <v>0</v>
      </c>
      <c r="D46" s="20">
        <v>0</v>
      </c>
      <c r="E46" s="20">
        <v>0</v>
      </c>
      <c r="F46" s="20">
        <v>216</v>
      </c>
      <c r="G46" s="20">
        <v>140</v>
      </c>
      <c r="H46" s="20">
        <v>0</v>
      </c>
      <c r="I46" s="20">
        <v>0</v>
      </c>
      <c r="J46" s="20">
        <v>0</v>
      </c>
      <c r="K46" s="20">
        <v>0</v>
      </c>
      <c r="L46" s="20">
        <v>356</v>
      </c>
      <c r="M46" s="20">
        <v>356</v>
      </c>
      <c r="N46" s="20">
        <v>356</v>
      </c>
      <c r="O46" s="20">
        <v>0</v>
      </c>
      <c r="P46" s="26">
        <v>78.839888000000002</v>
      </c>
      <c r="Q46" s="26">
        <v>78.5</v>
      </c>
      <c r="R46" s="41">
        <v>77</v>
      </c>
    </row>
    <row r="47" spans="1:18" x14ac:dyDescent="0.2">
      <c r="A47" s="19" t="s">
        <v>417</v>
      </c>
      <c r="B47" s="20">
        <v>917</v>
      </c>
      <c r="C47" s="20">
        <v>0</v>
      </c>
      <c r="D47" s="20">
        <v>212</v>
      </c>
      <c r="E47" s="20">
        <v>223</v>
      </c>
      <c r="F47" s="20">
        <v>216</v>
      </c>
      <c r="G47" s="20">
        <v>140</v>
      </c>
      <c r="H47" s="20">
        <v>72</v>
      </c>
      <c r="I47" s="20">
        <v>46</v>
      </c>
      <c r="J47" s="20">
        <v>8</v>
      </c>
      <c r="K47" s="20">
        <v>435</v>
      </c>
      <c r="L47" s="20">
        <v>356</v>
      </c>
      <c r="M47" s="20">
        <v>917</v>
      </c>
      <c r="N47" s="20">
        <v>482</v>
      </c>
      <c r="O47" s="20">
        <v>126</v>
      </c>
      <c r="P47" s="26">
        <v>75.878952999999996</v>
      </c>
      <c r="Q47" s="26">
        <v>75</v>
      </c>
      <c r="R47" s="41">
        <v>77</v>
      </c>
    </row>
    <row r="48" spans="1:18" x14ac:dyDescent="0.2">
      <c r="A48" s="19" t="s">
        <v>418</v>
      </c>
      <c r="B48" s="20">
        <v>482</v>
      </c>
      <c r="C48" s="20">
        <v>0</v>
      </c>
      <c r="D48" s="20">
        <v>0</v>
      </c>
      <c r="E48" s="20">
        <v>0</v>
      </c>
      <c r="F48" s="20">
        <v>216</v>
      </c>
      <c r="G48" s="20">
        <v>140</v>
      </c>
      <c r="H48" s="20">
        <v>72</v>
      </c>
      <c r="I48" s="20">
        <v>46</v>
      </c>
      <c r="J48" s="20">
        <v>8</v>
      </c>
      <c r="K48" s="20">
        <v>0</v>
      </c>
      <c r="L48" s="20">
        <v>356</v>
      </c>
      <c r="M48" s="20">
        <v>482</v>
      </c>
      <c r="N48" s="20">
        <v>482</v>
      </c>
      <c r="O48" s="20">
        <v>126</v>
      </c>
      <c r="P48" s="26">
        <v>81.574689000000006</v>
      </c>
      <c r="Q48" s="26">
        <v>80</v>
      </c>
      <c r="R48" s="41">
        <v>77</v>
      </c>
    </row>
    <row r="49" spans="1:18" x14ac:dyDescent="0.2">
      <c r="A49" s="19" t="s">
        <v>419</v>
      </c>
      <c r="B49" s="20">
        <v>126</v>
      </c>
      <c r="C49" s="20">
        <v>0</v>
      </c>
      <c r="D49" s="20">
        <v>0</v>
      </c>
      <c r="E49" s="20">
        <v>0</v>
      </c>
      <c r="F49" s="20">
        <v>0</v>
      </c>
      <c r="G49" s="20">
        <v>0</v>
      </c>
      <c r="H49" s="20">
        <v>72</v>
      </c>
      <c r="I49" s="20">
        <v>46</v>
      </c>
      <c r="J49" s="20">
        <v>8</v>
      </c>
      <c r="K49" s="20">
        <v>0</v>
      </c>
      <c r="L49" s="20">
        <v>0</v>
      </c>
      <c r="M49" s="20">
        <v>126</v>
      </c>
      <c r="N49" s="20">
        <v>126</v>
      </c>
      <c r="O49" s="20">
        <v>126</v>
      </c>
      <c r="P49" s="26">
        <v>89.301586999999998</v>
      </c>
      <c r="Q49" s="26">
        <v>89</v>
      </c>
      <c r="R49" s="41">
        <v>89</v>
      </c>
    </row>
    <row r="50" spans="1:18" x14ac:dyDescent="0.2">
      <c r="A50" s="18" t="s">
        <v>422</v>
      </c>
      <c r="B50" s="18"/>
      <c r="C50" s="18"/>
      <c r="D50" s="18"/>
      <c r="E50" s="18"/>
      <c r="F50" s="18"/>
      <c r="G50" s="18"/>
      <c r="H50" s="18"/>
      <c r="I50" s="18"/>
      <c r="J50" s="18"/>
      <c r="K50" s="18"/>
      <c r="L50" s="18"/>
      <c r="M50" s="18"/>
      <c r="N50" s="18"/>
      <c r="O50" s="18"/>
      <c r="P50" s="18"/>
      <c r="Q50" s="51"/>
      <c r="R50" s="39"/>
    </row>
    <row r="51" spans="1:18" x14ac:dyDescent="0.2">
      <c r="A51" s="19" t="s">
        <v>130</v>
      </c>
      <c r="B51" s="20">
        <v>151</v>
      </c>
      <c r="C51" s="20">
        <v>55</v>
      </c>
      <c r="D51" s="20">
        <v>37</v>
      </c>
      <c r="E51" s="20">
        <v>29</v>
      </c>
      <c r="F51" s="20">
        <v>19</v>
      </c>
      <c r="G51" s="20">
        <v>8</v>
      </c>
      <c r="H51" s="20">
        <v>3</v>
      </c>
      <c r="I51" s="20">
        <v>0</v>
      </c>
      <c r="J51" s="20">
        <v>0</v>
      </c>
      <c r="K51" s="20">
        <v>66</v>
      </c>
      <c r="L51" s="20">
        <v>27</v>
      </c>
      <c r="M51" s="20">
        <v>96</v>
      </c>
      <c r="N51" s="20">
        <v>30</v>
      </c>
      <c r="O51" s="20">
        <v>3</v>
      </c>
      <c r="P51" s="26">
        <v>68.503310999999997</v>
      </c>
      <c r="Q51" s="26">
        <v>67</v>
      </c>
      <c r="R51" s="41" t="s">
        <v>355</v>
      </c>
    </row>
    <row r="52" spans="1:18" x14ac:dyDescent="0.2">
      <c r="A52" s="19" t="s">
        <v>131</v>
      </c>
      <c r="B52" s="20">
        <v>1446</v>
      </c>
      <c r="C52" s="20">
        <v>270</v>
      </c>
      <c r="D52" s="20">
        <v>329</v>
      </c>
      <c r="E52" s="20">
        <v>323</v>
      </c>
      <c r="F52" s="20">
        <v>283</v>
      </c>
      <c r="G52" s="20">
        <v>165</v>
      </c>
      <c r="H52" s="20">
        <v>58</v>
      </c>
      <c r="I52" s="20">
        <v>17</v>
      </c>
      <c r="J52" s="20">
        <v>1</v>
      </c>
      <c r="K52" s="20">
        <v>652</v>
      </c>
      <c r="L52" s="20">
        <v>448</v>
      </c>
      <c r="M52" s="20">
        <v>1176</v>
      </c>
      <c r="N52" s="20">
        <v>524</v>
      </c>
      <c r="O52" s="20">
        <v>76</v>
      </c>
      <c r="P52" s="26">
        <v>71.895573999999996</v>
      </c>
      <c r="Q52" s="26">
        <v>71</v>
      </c>
      <c r="R52" s="41">
        <v>68</v>
      </c>
    </row>
    <row r="53" spans="1:18" x14ac:dyDescent="0.2">
      <c r="A53" s="19" t="s">
        <v>392</v>
      </c>
      <c r="B53" s="20">
        <v>150</v>
      </c>
      <c r="C53" s="20">
        <v>36</v>
      </c>
      <c r="D53" s="20">
        <v>31</v>
      </c>
      <c r="E53" s="20">
        <v>32</v>
      </c>
      <c r="F53" s="20">
        <v>36</v>
      </c>
      <c r="G53" s="20">
        <v>7</v>
      </c>
      <c r="H53" s="20">
        <v>8</v>
      </c>
      <c r="I53" s="20">
        <v>0</v>
      </c>
      <c r="J53" s="20">
        <v>0</v>
      </c>
      <c r="K53" s="20">
        <v>63</v>
      </c>
      <c r="L53" s="20">
        <v>43</v>
      </c>
      <c r="M53" s="20">
        <v>114</v>
      </c>
      <c r="N53" s="20">
        <v>51</v>
      </c>
      <c r="O53" s="20">
        <v>8</v>
      </c>
      <c r="P53" s="26">
        <v>70.793333000000004</v>
      </c>
      <c r="Q53" s="26">
        <v>71</v>
      </c>
      <c r="R53" s="41">
        <v>75</v>
      </c>
    </row>
    <row r="54" spans="1:18" x14ac:dyDescent="0.2">
      <c r="A54" s="19" t="s">
        <v>132</v>
      </c>
      <c r="B54" s="20">
        <v>372</v>
      </c>
      <c r="C54" s="20">
        <v>16</v>
      </c>
      <c r="D54" s="20">
        <v>23</v>
      </c>
      <c r="E54" s="20">
        <v>51</v>
      </c>
      <c r="F54" s="20">
        <v>71</v>
      </c>
      <c r="G54" s="20">
        <v>86</v>
      </c>
      <c r="H54" s="20">
        <v>64</v>
      </c>
      <c r="I54" s="20">
        <v>51</v>
      </c>
      <c r="J54" s="20">
        <v>10</v>
      </c>
      <c r="K54" s="20">
        <v>74</v>
      </c>
      <c r="L54" s="20">
        <v>157</v>
      </c>
      <c r="M54" s="20">
        <v>356</v>
      </c>
      <c r="N54" s="20">
        <v>282</v>
      </c>
      <c r="O54" s="20">
        <v>125</v>
      </c>
      <c r="P54" s="26">
        <v>80.618279999999999</v>
      </c>
      <c r="Q54" s="26">
        <v>81</v>
      </c>
      <c r="R54" s="41" t="s">
        <v>356</v>
      </c>
    </row>
    <row r="55" spans="1:18" x14ac:dyDescent="0.2">
      <c r="A55" s="19" t="s">
        <v>423</v>
      </c>
      <c r="B55" s="20">
        <v>69</v>
      </c>
      <c r="C55" s="20">
        <v>10</v>
      </c>
      <c r="D55" s="20">
        <v>12</v>
      </c>
      <c r="E55" s="20">
        <v>14</v>
      </c>
      <c r="F55" s="20">
        <v>18</v>
      </c>
      <c r="G55" s="20">
        <v>8</v>
      </c>
      <c r="H55" s="20">
        <v>4</v>
      </c>
      <c r="I55" s="20">
        <v>3</v>
      </c>
      <c r="J55" s="20">
        <v>0</v>
      </c>
      <c r="K55" s="20">
        <v>26</v>
      </c>
      <c r="L55" s="20">
        <v>26</v>
      </c>
      <c r="M55" s="20">
        <v>59</v>
      </c>
      <c r="N55" s="20">
        <v>33</v>
      </c>
      <c r="O55" s="20">
        <v>7</v>
      </c>
      <c r="P55" s="26">
        <v>73.695651999999995</v>
      </c>
      <c r="Q55" s="26">
        <v>73</v>
      </c>
      <c r="R55" s="41" t="s">
        <v>357</v>
      </c>
    </row>
    <row r="56" spans="1:18" x14ac:dyDescent="0.2">
      <c r="A56" s="18" t="s">
        <v>133</v>
      </c>
      <c r="B56" s="17">
        <v>92</v>
      </c>
      <c r="C56" s="17">
        <v>33</v>
      </c>
      <c r="D56" s="17">
        <v>25</v>
      </c>
      <c r="E56" s="17">
        <v>20</v>
      </c>
      <c r="F56" s="17">
        <v>8</v>
      </c>
      <c r="G56" s="17">
        <v>6</v>
      </c>
      <c r="H56" s="17">
        <v>0</v>
      </c>
      <c r="I56" s="17">
        <v>0</v>
      </c>
      <c r="J56" s="17">
        <v>0</v>
      </c>
      <c r="K56" s="17">
        <v>45</v>
      </c>
      <c r="L56" s="17">
        <v>14</v>
      </c>
      <c r="M56" s="17">
        <v>59</v>
      </c>
      <c r="N56" s="17">
        <v>14</v>
      </c>
      <c r="O56" s="17">
        <v>0</v>
      </c>
      <c r="P56" s="25">
        <v>68.076087000000001</v>
      </c>
      <c r="Q56" s="25">
        <v>67</v>
      </c>
      <c r="R56" s="38">
        <v>63</v>
      </c>
    </row>
    <row r="57" spans="1:18" x14ac:dyDescent="0.2">
      <c r="A57" s="19" t="s">
        <v>134</v>
      </c>
      <c r="B57" s="20">
        <v>813</v>
      </c>
      <c r="C57" s="20">
        <v>146</v>
      </c>
      <c r="D57" s="20">
        <v>172</v>
      </c>
      <c r="E57" s="20">
        <v>169</v>
      </c>
      <c r="F57" s="20">
        <v>162</v>
      </c>
      <c r="G57" s="20">
        <v>109</v>
      </c>
      <c r="H57" s="20">
        <v>43</v>
      </c>
      <c r="I57" s="20">
        <v>11</v>
      </c>
      <c r="J57" s="20">
        <v>1</v>
      </c>
      <c r="K57" s="20">
        <v>341</v>
      </c>
      <c r="L57" s="20">
        <v>271</v>
      </c>
      <c r="M57" s="20">
        <v>667</v>
      </c>
      <c r="N57" s="20">
        <v>326</v>
      </c>
      <c r="O57" s="20">
        <v>55</v>
      </c>
      <c r="P57" s="26">
        <v>72.522755000000004</v>
      </c>
      <c r="Q57" s="26">
        <v>72</v>
      </c>
      <c r="R57" s="41">
        <v>72</v>
      </c>
    </row>
    <row r="58" spans="1:18" x14ac:dyDescent="0.2">
      <c r="A58" s="19" t="s">
        <v>393</v>
      </c>
      <c r="B58" s="20">
        <v>65</v>
      </c>
      <c r="C58" s="20">
        <v>17</v>
      </c>
      <c r="D58" s="20">
        <v>11</v>
      </c>
      <c r="E58" s="20">
        <v>17</v>
      </c>
      <c r="F58" s="20">
        <v>13</v>
      </c>
      <c r="G58" s="20">
        <v>3</v>
      </c>
      <c r="H58" s="20">
        <v>4</v>
      </c>
      <c r="I58" s="20">
        <v>0</v>
      </c>
      <c r="J58" s="20">
        <v>0</v>
      </c>
      <c r="K58" s="20">
        <v>28</v>
      </c>
      <c r="L58" s="20">
        <v>16</v>
      </c>
      <c r="M58" s="20">
        <v>48</v>
      </c>
      <c r="N58" s="20">
        <v>20</v>
      </c>
      <c r="O58" s="20">
        <v>4</v>
      </c>
      <c r="P58" s="26">
        <v>70.630769000000001</v>
      </c>
      <c r="Q58" s="26">
        <v>71</v>
      </c>
      <c r="R58" s="41">
        <v>75</v>
      </c>
    </row>
    <row r="59" spans="1:18" x14ac:dyDescent="0.2">
      <c r="A59" s="19" t="s">
        <v>135</v>
      </c>
      <c r="B59" s="20">
        <v>83</v>
      </c>
      <c r="C59" s="20">
        <v>7</v>
      </c>
      <c r="D59" s="20">
        <v>6</v>
      </c>
      <c r="E59" s="20">
        <v>9</v>
      </c>
      <c r="F59" s="20">
        <v>18</v>
      </c>
      <c r="G59" s="20">
        <v>12</v>
      </c>
      <c r="H59" s="20">
        <v>16</v>
      </c>
      <c r="I59" s="20">
        <v>13</v>
      </c>
      <c r="J59" s="20">
        <v>2</v>
      </c>
      <c r="K59" s="20">
        <v>15</v>
      </c>
      <c r="L59" s="20">
        <v>30</v>
      </c>
      <c r="M59" s="20">
        <v>76</v>
      </c>
      <c r="N59" s="20">
        <v>61</v>
      </c>
      <c r="O59" s="20">
        <v>31</v>
      </c>
      <c r="P59" s="26">
        <v>80.024096</v>
      </c>
      <c r="Q59" s="26">
        <v>81</v>
      </c>
      <c r="R59" s="41">
        <v>88</v>
      </c>
    </row>
    <row r="60" spans="1:18" x14ac:dyDescent="0.2">
      <c r="A60" s="19" t="s">
        <v>424</v>
      </c>
      <c r="B60" s="20">
        <v>39</v>
      </c>
      <c r="C60" s="20">
        <v>5</v>
      </c>
      <c r="D60" s="20">
        <v>6</v>
      </c>
      <c r="E60" s="20">
        <v>11</v>
      </c>
      <c r="F60" s="20">
        <v>10</v>
      </c>
      <c r="G60" s="20">
        <v>4</v>
      </c>
      <c r="H60" s="20">
        <v>2</v>
      </c>
      <c r="I60" s="20">
        <v>1</v>
      </c>
      <c r="J60" s="20">
        <v>0</v>
      </c>
      <c r="K60" s="20">
        <v>17</v>
      </c>
      <c r="L60" s="20">
        <v>14</v>
      </c>
      <c r="M60" s="20">
        <v>34</v>
      </c>
      <c r="N60" s="20">
        <v>17</v>
      </c>
      <c r="O60" s="20">
        <v>3</v>
      </c>
      <c r="P60" s="26">
        <v>73.205128000000002</v>
      </c>
      <c r="Q60" s="26">
        <v>72</v>
      </c>
      <c r="R60" s="41" t="s">
        <v>358</v>
      </c>
    </row>
    <row r="61" spans="1:18" x14ac:dyDescent="0.2">
      <c r="A61" s="18" t="s">
        <v>136</v>
      </c>
      <c r="B61" s="17">
        <v>59</v>
      </c>
      <c r="C61" s="17">
        <v>22</v>
      </c>
      <c r="D61" s="17">
        <v>12</v>
      </c>
      <c r="E61" s="17">
        <v>9</v>
      </c>
      <c r="F61" s="17">
        <v>11</v>
      </c>
      <c r="G61" s="17">
        <v>2</v>
      </c>
      <c r="H61" s="17">
        <v>3</v>
      </c>
      <c r="I61" s="17">
        <v>0</v>
      </c>
      <c r="J61" s="17">
        <v>0</v>
      </c>
      <c r="K61" s="17">
        <v>21</v>
      </c>
      <c r="L61" s="17">
        <v>13</v>
      </c>
      <c r="M61" s="17">
        <v>37</v>
      </c>
      <c r="N61" s="17">
        <v>16</v>
      </c>
      <c r="O61" s="17">
        <v>3</v>
      </c>
      <c r="P61" s="25">
        <v>69.169492000000005</v>
      </c>
      <c r="Q61" s="25">
        <v>68</v>
      </c>
      <c r="R61" s="38">
        <v>61</v>
      </c>
    </row>
    <row r="62" spans="1:18" x14ac:dyDescent="0.2">
      <c r="A62" s="19" t="s">
        <v>134</v>
      </c>
      <c r="B62" s="20">
        <v>632</v>
      </c>
      <c r="C62" s="20">
        <v>123</v>
      </c>
      <c r="D62" s="20">
        <v>157</v>
      </c>
      <c r="E62" s="20">
        <v>154</v>
      </c>
      <c r="F62" s="20">
        <v>121</v>
      </c>
      <c r="G62" s="20">
        <v>56</v>
      </c>
      <c r="H62" s="20">
        <v>15</v>
      </c>
      <c r="I62" s="20">
        <v>6</v>
      </c>
      <c r="J62" s="20">
        <v>0</v>
      </c>
      <c r="K62" s="20">
        <v>311</v>
      </c>
      <c r="L62" s="20">
        <v>177</v>
      </c>
      <c r="M62" s="20">
        <v>509</v>
      </c>
      <c r="N62" s="20">
        <v>198</v>
      </c>
      <c r="O62" s="20">
        <v>21</v>
      </c>
      <c r="P62" s="26">
        <v>71.106013000000004</v>
      </c>
      <c r="Q62" s="26">
        <v>71</v>
      </c>
      <c r="R62" s="41">
        <v>68</v>
      </c>
    </row>
    <row r="63" spans="1:18" x14ac:dyDescent="0.2">
      <c r="A63" s="19" t="s">
        <v>393</v>
      </c>
      <c r="B63" s="20">
        <v>85</v>
      </c>
      <c r="C63" s="20">
        <v>19</v>
      </c>
      <c r="D63" s="20">
        <v>20</v>
      </c>
      <c r="E63" s="20">
        <v>15</v>
      </c>
      <c r="F63" s="20">
        <v>23</v>
      </c>
      <c r="G63" s="20">
        <v>4</v>
      </c>
      <c r="H63" s="20">
        <v>4</v>
      </c>
      <c r="I63" s="20">
        <v>0</v>
      </c>
      <c r="J63" s="20">
        <v>0</v>
      </c>
      <c r="K63" s="20">
        <v>35</v>
      </c>
      <c r="L63" s="20">
        <v>27</v>
      </c>
      <c r="M63" s="20">
        <v>66</v>
      </c>
      <c r="N63" s="20">
        <v>31</v>
      </c>
      <c r="O63" s="20">
        <v>4</v>
      </c>
      <c r="P63" s="26">
        <v>70.917647000000002</v>
      </c>
      <c r="Q63" s="26">
        <v>70</v>
      </c>
      <c r="R63" s="41" t="s">
        <v>359</v>
      </c>
    </row>
    <row r="64" spans="1:18" x14ac:dyDescent="0.2">
      <c r="A64" s="19" t="s">
        <v>135</v>
      </c>
      <c r="B64" s="20">
        <v>289</v>
      </c>
      <c r="C64" s="20">
        <v>9</v>
      </c>
      <c r="D64" s="20">
        <v>17</v>
      </c>
      <c r="E64" s="20">
        <v>42</v>
      </c>
      <c r="F64" s="20">
        <v>53</v>
      </c>
      <c r="G64" s="20">
        <v>74</v>
      </c>
      <c r="H64" s="20">
        <v>48</v>
      </c>
      <c r="I64" s="20">
        <v>38</v>
      </c>
      <c r="J64" s="20">
        <v>8</v>
      </c>
      <c r="K64" s="20">
        <v>59</v>
      </c>
      <c r="L64" s="20">
        <v>127</v>
      </c>
      <c r="M64" s="20">
        <v>280</v>
      </c>
      <c r="N64" s="20">
        <v>221</v>
      </c>
      <c r="O64" s="20">
        <v>94</v>
      </c>
      <c r="P64" s="26">
        <v>80.788927000000001</v>
      </c>
      <c r="Q64" s="26">
        <v>81</v>
      </c>
      <c r="R64" s="41">
        <v>82</v>
      </c>
    </row>
    <row r="65" spans="1:18" x14ac:dyDescent="0.2">
      <c r="A65" s="19" t="s">
        <v>424</v>
      </c>
      <c r="B65" s="20">
        <v>30</v>
      </c>
      <c r="C65" s="20">
        <v>5</v>
      </c>
      <c r="D65" s="20">
        <v>6</v>
      </c>
      <c r="E65" s="20">
        <v>3</v>
      </c>
      <c r="F65" s="20">
        <v>8</v>
      </c>
      <c r="G65" s="20">
        <v>4</v>
      </c>
      <c r="H65" s="20">
        <v>2</v>
      </c>
      <c r="I65" s="20">
        <v>2</v>
      </c>
      <c r="J65" s="20">
        <v>0</v>
      </c>
      <c r="K65" s="20">
        <v>9</v>
      </c>
      <c r="L65" s="20">
        <v>12</v>
      </c>
      <c r="M65" s="20">
        <v>25</v>
      </c>
      <c r="N65" s="20">
        <v>16</v>
      </c>
      <c r="O65" s="20">
        <v>4</v>
      </c>
      <c r="P65" s="26">
        <v>74.333332999999996</v>
      </c>
      <c r="Q65" s="26">
        <v>75</v>
      </c>
      <c r="R65" s="41" t="s">
        <v>360</v>
      </c>
    </row>
    <row r="66" spans="1:18" x14ac:dyDescent="0.2">
      <c r="A66" s="18" t="s">
        <v>425</v>
      </c>
      <c r="B66" s="18"/>
      <c r="C66" s="18"/>
      <c r="D66" s="18"/>
      <c r="E66" s="18"/>
      <c r="F66" s="18"/>
      <c r="G66" s="18"/>
      <c r="H66" s="18"/>
      <c r="I66" s="18"/>
      <c r="J66" s="18"/>
      <c r="K66" s="18"/>
      <c r="L66" s="18"/>
      <c r="M66" s="18"/>
      <c r="N66" s="18"/>
      <c r="O66" s="18"/>
      <c r="P66" s="18"/>
      <c r="Q66" s="51"/>
      <c r="R66" s="39"/>
    </row>
    <row r="67" spans="1:18" x14ac:dyDescent="0.2">
      <c r="A67" s="19" t="s">
        <v>426</v>
      </c>
      <c r="B67" s="20">
        <v>366</v>
      </c>
      <c r="C67" s="20">
        <v>68</v>
      </c>
      <c r="D67" s="20">
        <v>59</v>
      </c>
      <c r="E67" s="20">
        <v>67</v>
      </c>
      <c r="F67" s="20">
        <v>82</v>
      </c>
      <c r="G67" s="20">
        <v>39</v>
      </c>
      <c r="H67" s="20">
        <v>36</v>
      </c>
      <c r="I67" s="20">
        <v>13</v>
      </c>
      <c r="J67" s="20">
        <v>2</v>
      </c>
      <c r="K67" s="20">
        <v>126</v>
      </c>
      <c r="L67" s="20">
        <v>121</v>
      </c>
      <c r="M67" s="20">
        <v>298</v>
      </c>
      <c r="N67" s="20">
        <v>172</v>
      </c>
      <c r="O67" s="20">
        <v>51</v>
      </c>
      <c r="P67" s="26">
        <v>73.806010999999998</v>
      </c>
      <c r="Q67" s="26">
        <v>73</v>
      </c>
      <c r="R67" s="41">
        <v>75</v>
      </c>
    </row>
    <row r="68" spans="1:18" x14ac:dyDescent="0.2">
      <c r="A68" s="19" t="s">
        <v>427</v>
      </c>
      <c r="B68" s="20">
        <v>1212</v>
      </c>
      <c r="C68" s="20">
        <v>238</v>
      </c>
      <c r="D68" s="20">
        <v>268</v>
      </c>
      <c r="E68" s="20">
        <v>275</v>
      </c>
      <c r="F68" s="20">
        <v>232</v>
      </c>
      <c r="G68" s="20">
        <v>138</v>
      </c>
      <c r="H68" s="20">
        <v>50</v>
      </c>
      <c r="I68" s="20">
        <v>11</v>
      </c>
      <c r="J68" s="20">
        <v>0</v>
      </c>
      <c r="K68" s="20">
        <v>543</v>
      </c>
      <c r="L68" s="20">
        <v>370</v>
      </c>
      <c r="M68" s="20">
        <v>974</v>
      </c>
      <c r="N68" s="20">
        <v>431</v>
      </c>
      <c r="O68" s="20">
        <v>61</v>
      </c>
      <c r="P68" s="26">
        <v>71.750825000000006</v>
      </c>
      <c r="Q68" s="26">
        <v>71</v>
      </c>
      <c r="R68" s="41" t="s">
        <v>361</v>
      </c>
    </row>
    <row r="69" spans="1:18" x14ac:dyDescent="0.2">
      <c r="A69" s="19" t="s">
        <v>137</v>
      </c>
      <c r="B69" s="20">
        <v>112</v>
      </c>
      <c r="C69" s="20">
        <v>57</v>
      </c>
      <c r="D69" s="20">
        <v>38</v>
      </c>
      <c r="E69" s="20">
        <v>9</v>
      </c>
      <c r="F69" s="20">
        <v>5</v>
      </c>
      <c r="G69" s="20">
        <v>2</v>
      </c>
      <c r="H69" s="20">
        <v>1</v>
      </c>
      <c r="I69" s="20">
        <v>0</v>
      </c>
      <c r="J69" s="20">
        <v>0</v>
      </c>
      <c r="K69" s="20">
        <v>47</v>
      </c>
      <c r="L69" s="20">
        <v>7</v>
      </c>
      <c r="M69" s="20">
        <v>55</v>
      </c>
      <c r="N69" s="20">
        <v>8</v>
      </c>
      <c r="O69" s="20">
        <v>1</v>
      </c>
      <c r="P69" s="26">
        <v>65.428571000000005</v>
      </c>
      <c r="Q69" s="26">
        <v>64</v>
      </c>
      <c r="R69" s="41">
        <v>60</v>
      </c>
    </row>
    <row r="70" spans="1:18" x14ac:dyDescent="0.2">
      <c r="A70" s="19" t="s">
        <v>138</v>
      </c>
      <c r="B70" s="20">
        <v>673</v>
      </c>
      <c r="C70" s="20">
        <v>119</v>
      </c>
      <c r="D70" s="20">
        <v>115</v>
      </c>
      <c r="E70" s="20">
        <v>126</v>
      </c>
      <c r="F70" s="20">
        <v>117</v>
      </c>
      <c r="G70" s="20">
        <v>96</v>
      </c>
      <c r="H70" s="20">
        <v>52</v>
      </c>
      <c r="I70" s="20">
        <v>40</v>
      </c>
      <c r="J70" s="20">
        <v>8</v>
      </c>
      <c r="K70" s="20">
        <v>241</v>
      </c>
      <c r="L70" s="20">
        <v>213</v>
      </c>
      <c r="M70" s="20">
        <v>554</v>
      </c>
      <c r="N70" s="20">
        <v>313</v>
      </c>
      <c r="O70" s="20">
        <v>100</v>
      </c>
      <c r="P70" s="26">
        <v>74.307578000000007</v>
      </c>
      <c r="Q70" s="26">
        <v>74</v>
      </c>
      <c r="R70" s="41">
        <v>64</v>
      </c>
    </row>
    <row r="71" spans="1:18" x14ac:dyDescent="0.2">
      <c r="A71" s="19" t="s">
        <v>428</v>
      </c>
      <c r="B71" s="20">
        <v>75</v>
      </c>
      <c r="C71" s="20">
        <v>14</v>
      </c>
      <c r="D71" s="20">
        <v>8</v>
      </c>
      <c r="E71" s="20">
        <v>15</v>
      </c>
      <c r="F71" s="20">
        <v>14</v>
      </c>
      <c r="G71" s="20">
        <v>13</v>
      </c>
      <c r="H71" s="20">
        <v>7</v>
      </c>
      <c r="I71" s="20">
        <v>3</v>
      </c>
      <c r="J71" s="20">
        <v>1</v>
      </c>
      <c r="K71" s="20">
        <v>23</v>
      </c>
      <c r="L71" s="20">
        <v>27</v>
      </c>
      <c r="M71" s="20">
        <v>61</v>
      </c>
      <c r="N71" s="20">
        <v>38</v>
      </c>
      <c r="O71" s="20">
        <v>11</v>
      </c>
      <c r="P71" s="26">
        <v>74.746667000000002</v>
      </c>
      <c r="Q71" s="26">
        <v>75</v>
      </c>
      <c r="R71" s="41">
        <v>83</v>
      </c>
    </row>
    <row r="72" spans="1:18" x14ac:dyDescent="0.2">
      <c r="A72" s="19" t="s">
        <v>429</v>
      </c>
      <c r="B72" s="20">
        <v>178</v>
      </c>
      <c r="C72" s="20">
        <v>20</v>
      </c>
      <c r="D72" s="20">
        <v>41</v>
      </c>
      <c r="E72" s="20">
        <v>35</v>
      </c>
      <c r="F72" s="20">
        <v>41</v>
      </c>
      <c r="G72" s="20">
        <v>25</v>
      </c>
      <c r="H72" s="20">
        <v>7</v>
      </c>
      <c r="I72" s="20">
        <v>8</v>
      </c>
      <c r="J72" s="20">
        <v>1</v>
      </c>
      <c r="K72" s="20">
        <v>76</v>
      </c>
      <c r="L72" s="20">
        <v>66</v>
      </c>
      <c r="M72" s="20">
        <v>158</v>
      </c>
      <c r="N72" s="20">
        <v>82</v>
      </c>
      <c r="O72" s="20">
        <v>16</v>
      </c>
      <c r="P72" s="26">
        <v>73.882022000000006</v>
      </c>
      <c r="Q72" s="26">
        <v>73</v>
      </c>
      <c r="R72" s="41">
        <v>76</v>
      </c>
    </row>
    <row r="73" spans="1:18" x14ac:dyDescent="0.2">
      <c r="A73" s="19" t="s">
        <v>1441</v>
      </c>
      <c r="B73" s="20">
        <v>1644</v>
      </c>
      <c r="C73" s="20">
        <v>299</v>
      </c>
      <c r="D73" s="20">
        <v>332</v>
      </c>
      <c r="E73" s="20">
        <v>347</v>
      </c>
      <c r="F73" s="20">
        <v>304</v>
      </c>
      <c r="G73" s="20">
        <v>210</v>
      </c>
      <c r="H73" s="20">
        <v>94</v>
      </c>
      <c r="I73" s="20">
        <v>50</v>
      </c>
      <c r="J73" s="20">
        <v>8</v>
      </c>
      <c r="K73" s="20">
        <v>679</v>
      </c>
      <c r="L73" s="20">
        <v>514</v>
      </c>
      <c r="M73" s="20">
        <v>1345</v>
      </c>
      <c r="N73" s="20">
        <v>666</v>
      </c>
      <c r="O73" s="20">
        <v>152</v>
      </c>
      <c r="P73" s="26">
        <v>72.892336</v>
      </c>
      <c r="Q73" s="26">
        <v>72</v>
      </c>
      <c r="R73" s="41">
        <v>71</v>
      </c>
    </row>
    <row r="74" spans="1:18" x14ac:dyDescent="0.2">
      <c r="A74" s="18" t="s">
        <v>430</v>
      </c>
      <c r="B74" s="18"/>
      <c r="C74" s="18"/>
      <c r="D74" s="18"/>
      <c r="E74" s="18"/>
      <c r="F74" s="18"/>
      <c r="G74" s="18"/>
      <c r="H74" s="18"/>
      <c r="I74" s="18"/>
      <c r="J74" s="18"/>
      <c r="K74" s="18"/>
      <c r="L74" s="18"/>
      <c r="M74" s="18"/>
      <c r="N74" s="18"/>
      <c r="O74" s="18"/>
      <c r="P74" s="18"/>
      <c r="Q74" s="51"/>
      <c r="R74" s="39"/>
    </row>
    <row r="75" spans="1:18" x14ac:dyDescent="0.2">
      <c r="A75" s="21" t="s">
        <v>431</v>
      </c>
      <c r="B75" s="34">
        <v>366</v>
      </c>
      <c r="C75" s="34">
        <v>68</v>
      </c>
      <c r="D75" s="34">
        <v>59</v>
      </c>
      <c r="E75" s="34">
        <v>67</v>
      </c>
      <c r="F75" s="34">
        <v>82</v>
      </c>
      <c r="G75" s="34">
        <v>39</v>
      </c>
      <c r="H75" s="34">
        <v>36</v>
      </c>
      <c r="I75" s="34">
        <v>13</v>
      </c>
      <c r="J75" s="34">
        <v>2</v>
      </c>
      <c r="K75" s="34">
        <v>126</v>
      </c>
      <c r="L75" s="34">
        <v>121</v>
      </c>
      <c r="M75" s="34">
        <v>298</v>
      </c>
      <c r="N75" s="34">
        <v>172</v>
      </c>
      <c r="O75" s="34">
        <v>51</v>
      </c>
      <c r="P75" s="30">
        <v>73.806010999999998</v>
      </c>
      <c r="Q75" s="30">
        <v>73</v>
      </c>
      <c r="R75" s="43">
        <v>75</v>
      </c>
    </row>
    <row r="76" spans="1:18" x14ac:dyDescent="0.2">
      <c r="A76" s="21" t="s">
        <v>432</v>
      </c>
      <c r="B76" s="34">
        <v>954</v>
      </c>
      <c r="C76" s="34">
        <v>160</v>
      </c>
      <c r="D76" s="34">
        <v>203</v>
      </c>
      <c r="E76" s="34">
        <v>208</v>
      </c>
      <c r="F76" s="34">
        <v>188</v>
      </c>
      <c r="G76" s="34">
        <v>125</v>
      </c>
      <c r="H76" s="34">
        <v>51</v>
      </c>
      <c r="I76" s="34">
        <v>19</v>
      </c>
      <c r="J76" s="34">
        <v>0</v>
      </c>
      <c r="K76" s="34">
        <v>411</v>
      </c>
      <c r="L76" s="34">
        <v>313</v>
      </c>
      <c r="M76" s="34">
        <v>794</v>
      </c>
      <c r="N76" s="34">
        <v>383</v>
      </c>
      <c r="O76" s="34">
        <v>70</v>
      </c>
      <c r="P76" s="30">
        <v>72.685535000000002</v>
      </c>
      <c r="Q76" s="30">
        <v>72</v>
      </c>
      <c r="R76" s="41">
        <v>75</v>
      </c>
    </row>
    <row r="77" spans="1:18" x14ac:dyDescent="0.2">
      <c r="A77" s="19" t="s">
        <v>433</v>
      </c>
      <c r="B77" s="20">
        <v>345</v>
      </c>
      <c r="C77" s="20">
        <v>87</v>
      </c>
      <c r="D77" s="20">
        <v>78</v>
      </c>
      <c r="E77" s="20">
        <v>62</v>
      </c>
      <c r="F77" s="20">
        <v>43</v>
      </c>
      <c r="G77" s="20">
        <v>30</v>
      </c>
      <c r="H77" s="20">
        <v>21</v>
      </c>
      <c r="I77" s="20">
        <v>17</v>
      </c>
      <c r="J77" s="20">
        <v>7</v>
      </c>
      <c r="K77" s="20">
        <v>140</v>
      </c>
      <c r="L77" s="20">
        <v>73</v>
      </c>
      <c r="M77" s="20">
        <v>258</v>
      </c>
      <c r="N77" s="20">
        <v>118</v>
      </c>
      <c r="O77" s="20">
        <v>45</v>
      </c>
      <c r="P77" s="26">
        <v>72.127536000000006</v>
      </c>
      <c r="Q77" s="26">
        <v>70</v>
      </c>
      <c r="R77" s="41" t="s">
        <v>363</v>
      </c>
    </row>
    <row r="78" spans="1:18" x14ac:dyDescent="0.2">
      <c r="A78" s="19" t="s">
        <v>434</v>
      </c>
      <c r="B78" s="20">
        <v>141</v>
      </c>
      <c r="C78" s="20">
        <v>32</v>
      </c>
      <c r="D78" s="20">
        <v>22</v>
      </c>
      <c r="E78" s="20">
        <v>21</v>
      </c>
      <c r="F78" s="20">
        <v>23</v>
      </c>
      <c r="G78" s="20">
        <v>23</v>
      </c>
      <c r="H78" s="20">
        <v>9</v>
      </c>
      <c r="I78" s="20">
        <v>10</v>
      </c>
      <c r="J78" s="20">
        <v>1</v>
      </c>
      <c r="K78" s="20">
        <v>43</v>
      </c>
      <c r="L78" s="20">
        <v>46</v>
      </c>
      <c r="M78" s="20">
        <v>109</v>
      </c>
      <c r="N78" s="20">
        <v>66</v>
      </c>
      <c r="O78" s="20">
        <v>20</v>
      </c>
      <c r="P78" s="26">
        <v>73.886525000000006</v>
      </c>
      <c r="Q78" s="26">
        <v>74</v>
      </c>
      <c r="R78" s="41">
        <v>62</v>
      </c>
    </row>
    <row r="79" spans="1:18" x14ac:dyDescent="0.2">
      <c r="A79" s="19" t="s">
        <v>435</v>
      </c>
      <c r="B79" s="20">
        <v>56</v>
      </c>
      <c r="C79" s="20">
        <v>8</v>
      </c>
      <c r="D79" s="20">
        <v>11</v>
      </c>
      <c r="E79" s="20">
        <v>13</v>
      </c>
      <c r="F79" s="20">
        <v>12</v>
      </c>
      <c r="G79" s="20">
        <v>10</v>
      </c>
      <c r="H79" s="20">
        <v>1</v>
      </c>
      <c r="I79" s="20">
        <v>1</v>
      </c>
      <c r="J79" s="20">
        <v>0</v>
      </c>
      <c r="K79" s="20">
        <v>24</v>
      </c>
      <c r="L79" s="20">
        <v>22</v>
      </c>
      <c r="M79" s="20">
        <v>48</v>
      </c>
      <c r="N79" s="20">
        <v>24</v>
      </c>
      <c r="O79" s="20">
        <v>2</v>
      </c>
      <c r="P79" s="26">
        <v>73.267857000000006</v>
      </c>
      <c r="Q79" s="26">
        <v>73</v>
      </c>
      <c r="R79" s="41">
        <v>71</v>
      </c>
    </row>
    <row r="80" spans="1:18" x14ac:dyDescent="0.2">
      <c r="A80" s="19" t="s">
        <v>436</v>
      </c>
      <c r="B80" s="20">
        <v>48</v>
      </c>
      <c r="C80" s="20">
        <v>7</v>
      </c>
      <c r="D80" s="20">
        <v>7</v>
      </c>
      <c r="E80" s="20">
        <v>10</v>
      </c>
      <c r="F80" s="20">
        <v>15</v>
      </c>
      <c r="G80" s="20">
        <v>6</v>
      </c>
      <c r="H80" s="20">
        <v>3</v>
      </c>
      <c r="I80" s="20">
        <v>0</v>
      </c>
      <c r="J80" s="20">
        <v>0</v>
      </c>
      <c r="K80" s="20">
        <v>17</v>
      </c>
      <c r="L80" s="20">
        <v>21</v>
      </c>
      <c r="M80" s="20">
        <v>41</v>
      </c>
      <c r="N80" s="20">
        <v>24</v>
      </c>
      <c r="O80" s="20">
        <v>3</v>
      </c>
      <c r="P80" s="26">
        <v>73.333332999999996</v>
      </c>
      <c r="Q80" s="26">
        <v>74.5</v>
      </c>
      <c r="R80" s="41">
        <v>71</v>
      </c>
    </row>
    <row r="81" spans="1:18" x14ac:dyDescent="0.2">
      <c r="A81" s="19" t="s">
        <v>437</v>
      </c>
      <c r="B81" s="20">
        <v>20</v>
      </c>
      <c r="C81" s="20">
        <v>2</v>
      </c>
      <c r="D81" s="20">
        <v>3</v>
      </c>
      <c r="E81" s="20">
        <v>9</v>
      </c>
      <c r="F81" s="20">
        <v>4</v>
      </c>
      <c r="G81" s="20">
        <v>2</v>
      </c>
      <c r="H81" s="20">
        <v>0</v>
      </c>
      <c r="I81" s="20">
        <v>0</v>
      </c>
      <c r="J81" s="20">
        <v>0</v>
      </c>
      <c r="K81" s="20">
        <v>12</v>
      </c>
      <c r="L81" s="20">
        <v>6</v>
      </c>
      <c r="M81" s="20">
        <v>18</v>
      </c>
      <c r="N81" s="20">
        <v>6</v>
      </c>
      <c r="O81" s="20">
        <v>0</v>
      </c>
      <c r="P81" s="26">
        <v>72.900000000000006</v>
      </c>
      <c r="Q81" s="26">
        <v>72.5</v>
      </c>
      <c r="R81" s="41">
        <v>72</v>
      </c>
    </row>
    <row r="82" spans="1:18" x14ac:dyDescent="0.2">
      <c r="A82" s="19" t="s">
        <v>438</v>
      </c>
      <c r="B82" s="20">
        <v>4</v>
      </c>
      <c r="C82" s="20">
        <v>0</v>
      </c>
      <c r="D82" s="20">
        <v>1</v>
      </c>
      <c r="E82" s="20">
        <v>0</v>
      </c>
      <c r="F82" s="20">
        <v>1</v>
      </c>
      <c r="G82" s="20">
        <v>0</v>
      </c>
      <c r="H82" s="20">
        <v>2</v>
      </c>
      <c r="I82" s="20">
        <v>0</v>
      </c>
      <c r="J82" s="20">
        <v>0</v>
      </c>
      <c r="K82" s="20">
        <v>1</v>
      </c>
      <c r="L82" s="20">
        <v>1</v>
      </c>
      <c r="M82" s="20">
        <v>4</v>
      </c>
      <c r="N82" s="20">
        <v>3</v>
      </c>
      <c r="O82" s="20">
        <v>2</v>
      </c>
      <c r="P82" s="26">
        <v>78.5</v>
      </c>
      <c r="Q82" s="26">
        <v>80.5</v>
      </c>
      <c r="R82" s="41">
        <v>85</v>
      </c>
    </row>
    <row r="83" spans="1:18" x14ac:dyDescent="0.2">
      <c r="A83" s="19" t="s">
        <v>439</v>
      </c>
      <c r="B83" s="20">
        <v>2</v>
      </c>
      <c r="C83" s="20">
        <v>0</v>
      </c>
      <c r="D83" s="20">
        <v>1</v>
      </c>
      <c r="E83" s="20">
        <v>1</v>
      </c>
      <c r="F83" s="20">
        <v>0</v>
      </c>
      <c r="G83" s="20">
        <v>0</v>
      </c>
      <c r="H83" s="20">
        <v>0</v>
      </c>
      <c r="I83" s="20">
        <v>0</v>
      </c>
      <c r="J83" s="20">
        <v>0</v>
      </c>
      <c r="K83" s="20">
        <v>2</v>
      </c>
      <c r="L83" s="20">
        <v>0</v>
      </c>
      <c r="M83" s="20">
        <v>2</v>
      </c>
      <c r="N83" s="20">
        <v>0</v>
      </c>
      <c r="O83" s="20">
        <v>0</v>
      </c>
      <c r="P83" s="26">
        <v>69</v>
      </c>
      <c r="Q83" s="26">
        <v>69</v>
      </c>
      <c r="R83" s="41" t="s">
        <v>364</v>
      </c>
    </row>
    <row r="84" spans="1:18" x14ac:dyDescent="0.2">
      <c r="A84" s="19" t="s">
        <v>440</v>
      </c>
      <c r="B84" s="20">
        <v>2</v>
      </c>
      <c r="C84" s="20">
        <v>0</v>
      </c>
      <c r="D84" s="20">
        <v>0</v>
      </c>
      <c r="E84" s="20">
        <v>1</v>
      </c>
      <c r="F84" s="20">
        <v>0</v>
      </c>
      <c r="G84" s="20">
        <v>0</v>
      </c>
      <c r="H84" s="20">
        <v>1</v>
      </c>
      <c r="I84" s="20">
        <v>0</v>
      </c>
      <c r="J84" s="20">
        <v>0</v>
      </c>
      <c r="K84" s="20">
        <v>1</v>
      </c>
      <c r="L84" s="20">
        <v>0</v>
      </c>
      <c r="M84" s="20">
        <v>2</v>
      </c>
      <c r="N84" s="20">
        <v>1</v>
      </c>
      <c r="O84" s="20">
        <v>1</v>
      </c>
      <c r="P84" s="26">
        <v>80</v>
      </c>
      <c r="Q84" s="26">
        <v>80</v>
      </c>
      <c r="R84" s="41" t="s">
        <v>365</v>
      </c>
    </row>
    <row r="85" spans="1:18" x14ac:dyDescent="0.2">
      <c r="A85" s="19" t="s">
        <v>429</v>
      </c>
      <c r="B85" s="20">
        <v>250</v>
      </c>
      <c r="C85" s="20">
        <v>23</v>
      </c>
      <c r="D85" s="20">
        <v>47</v>
      </c>
      <c r="E85" s="20">
        <v>57</v>
      </c>
      <c r="F85" s="20">
        <v>59</v>
      </c>
      <c r="G85" s="20">
        <v>39</v>
      </c>
      <c r="H85" s="20">
        <v>13</v>
      </c>
      <c r="I85" s="20">
        <v>11</v>
      </c>
      <c r="J85" s="20">
        <v>1</v>
      </c>
      <c r="K85" s="20">
        <v>104</v>
      </c>
      <c r="L85" s="20">
        <v>98</v>
      </c>
      <c r="M85" s="20">
        <v>227</v>
      </c>
      <c r="N85" s="20">
        <v>123</v>
      </c>
      <c r="O85" s="20">
        <v>25</v>
      </c>
      <c r="P85" s="26">
        <v>74.596000000000004</v>
      </c>
      <c r="Q85" s="26">
        <v>74</v>
      </c>
      <c r="R85" s="41">
        <v>76</v>
      </c>
    </row>
    <row r="86" spans="1:18" x14ac:dyDescent="0.2">
      <c r="A86" s="18" t="s">
        <v>441</v>
      </c>
      <c r="B86" s="18"/>
      <c r="C86" s="18"/>
      <c r="D86" s="18"/>
      <c r="E86" s="18"/>
      <c r="F86" s="18"/>
      <c r="G86" s="18"/>
      <c r="H86" s="18"/>
      <c r="I86" s="18"/>
      <c r="J86" s="18"/>
      <c r="K86" s="18"/>
      <c r="L86" s="18"/>
      <c r="M86" s="18"/>
      <c r="N86" s="18"/>
      <c r="O86" s="18"/>
      <c r="P86" s="18"/>
      <c r="Q86" s="51"/>
      <c r="R86" s="39"/>
    </row>
    <row r="87" spans="1:18" x14ac:dyDescent="0.2">
      <c r="A87" s="19" t="s">
        <v>442</v>
      </c>
      <c r="B87" s="20">
        <v>1712</v>
      </c>
      <c r="C87" s="20">
        <v>274</v>
      </c>
      <c r="D87" s="20">
        <v>332</v>
      </c>
      <c r="E87" s="20">
        <v>356</v>
      </c>
      <c r="F87" s="20">
        <v>337</v>
      </c>
      <c r="G87" s="20">
        <v>228</v>
      </c>
      <c r="H87" s="20">
        <v>110</v>
      </c>
      <c r="I87" s="20">
        <v>64</v>
      </c>
      <c r="J87" s="20">
        <v>11</v>
      </c>
      <c r="K87" s="20">
        <v>688</v>
      </c>
      <c r="L87" s="20">
        <v>565</v>
      </c>
      <c r="M87" s="20">
        <v>1438</v>
      </c>
      <c r="N87" s="20">
        <v>750</v>
      </c>
      <c r="O87" s="20">
        <v>185</v>
      </c>
      <c r="P87" s="26">
        <v>73.549064999999999</v>
      </c>
      <c r="Q87" s="26">
        <v>73</v>
      </c>
      <c r="R87" s="41">
        <v>77</v>
      </c>
    </row>
    <row r="88" spans="1:18" x14ac:dyDescent="0.2">
      <c r="A88" s="19" t="s">
        <v>139</v>
      </c>
      <c r="B88" s="20">
        <v>76</v>
      </c>
      <c r="C88" s="20">
        <v>18</v>
      </c>
      <c r="D88" s="20">
        <v>14</v>
      </c>
      <c r="E88" s="20">
        <v>16</v>
      </c>
      <c r="F88" s="20">
        <v>13</v>
      </c>
      <c r="G88" s="20">
        <v>10</v>
      </c>
      <c r="H88" s="20">
        <v>4</v>
      </c>
      <c r="I88" s="20">
        <v>1</v>
      </c>
      <c r="J88" s="20">
        <v>0</v>
      </c>
      <c r="K88" s="20">
        <v>30</v>
      </c>
      <c r="L88" s="20">
        <v>23</v>
      </c>
      <c r="M88" s="20">
        <v>58</v>
      </c>
      <c r="N88" s="20">
        <v>28</v>
      </c>
      <c r="O88" s="20">
        <v>5</v>
      </c>
      <c r="P88" s="26">
        <v>71.907894999999996</v>
      </c>
      <c r="Q88" s="26">
        <v>72</v>
      </c>
      <c r="R88" s="41" t="s">
        <v>366</v>
      </c>
    </row>
    <row r="89" spans="1:18" x14ac:dyDescent="0.2">
      <c r="A89" s="19" t="s">
        <v>443</v>
      </c>
      <c r="B89" s="20">
        <v>59</v>
      </c>
      <c r="C89" s="20">
        <v>12</v>
      </c>
      <c r="D89" s="20">
        <v>13</v>
      </c>
      <c r="E89" s="20">
        <v>14</v>
      </c>
      <c r="F89" s="20">
        <v>12</v>
      </c>
      <c r="G89" s="20">
        <v>3</v>
      </c>
      <c r="H89" s="20">
        <v>5</v>
      </c>
      <c r="I89" s="20">
        <v>0</v>
      </c>
      <c r="J89" s="20">
        <v>0</v>
      </c>
      <c r="K89" s="20">
        <v>27</v>
      </c>
      <c r="L89" s="20">
        <v>15</v>
      </c>
      <c r="M89" s="20">
        <v>47</v>
      </c>
      <c r="N89" s="20">
        <v>20</v>
      </c>
      <c r="O89" s="20">
        <v>5</v>
      </c>
      <c r="P89" s="26">
        <v>71.661017000000001</v>
      </c>
      <c r="Q89" s="26">
        <v>71</v>
      </c>
      <c r="R89" s="41" t="s">
        <v>362</v>
      </c>
    </row>
    <row r="90" spans="1:18" x14ac:dyDescent="0.2">
      <c r="A90" s="19" t="s">
        <v>140</v>
      </c>
      <c r="B90" s="20">
        <v>194</v>
      </c>
      <c r="C90" s="20">
        <v>61</v>
      </c>
      <c r="D90" s="20">
        <v>48</v>
      </c>
      <c r="E90" s="20">
        <v>36</v>
      </c>
      <c r="F90" s="20">
        <v>27</v>
      </c>
      <c r="G90" s="20">
        <v>15</v>
      </c>
      <c r="H90" s="20">
        <v>6</v>
      </c>
      <c r="I90" s="20">
        <v>1</v>
      </c>
      <c r="J90" s="20">
        <v>0</v>
      </c>
      <c r="K90" s="20">
        <v>84</v>
      </c>
      <c r="L90" s="20">
        <v>42</v>
      </c>
      <c r="M90" s="20">
        <v>133</v>
      </c>
      <c r="N90" s="20">
        <v>49</v>
      </c>
      <c r="O90" s="20">
        <v>7</v>
      </c>
      <c r="P90" s="26">
        <v>69.546391999999997</v>
      </c>
      <c r="Q90" s="26">
        <v>68</v>
      </c>
      <c r="R90" s="41">
        <v>62</v>
      </c>
    </row>
    <row r="91" spans="1:18" x14ac:dyDescent="0.2">
      <c r="A91" s="19" t="s">
        <v>141</v>
      </c>
      <c r="B91" s="20">
        <v>16</v>
      </c>
      <c r="C91" s="20">
        <v>3</v>
      </c>
      <c r="D91" s="20">
        <v>0</v>
      </c>
      <c r="E91" s="20">
        <v>4</v>
      </c>
      <c r="F91" s="20">
        <v>6</v>
      </c>
      <c r="G91" s="20">
        <v>3</v>
      </c>
      <c r="H91" s="20">
        <v>0</v>
      </c>
      <c r="I91" s="20">
        <v>0</v>
      </c>
      <c r="J91" s="20">
        <v>0</v>
      </c>
      <c r="K91" s="20">
        <v>4</v>
      </c>
      <c r="L91" s="20">
        <v>9</v>
      </c>
      <c r="M91" s="20">
        <v>13</v>
      </c>
      <c r="N91" s="20">
        <v>9</v>
      </c>
      <c r="O91" s="20">
        <v>0</v>
      </c>
      <c r="P91" s="26">
        <v>73.625</v>
      </c>
      <c r="Q91" s="26">
        <v>75.5</v>
      </c>
      <c r="R91" s="41" t="s">
        <v>367</v>
      </c>
    </row>
    <row r="92" spans="1:18" x14ac:dyDescent="0.2">
      <c r="A92" s="19" t="s">
        <v>401</v>
      </c>
      <c r="B92" s="20">
        <v>46</v>
      </c>
      <c r="C92" s="20">
        <v>6</v>
      </c>
      <c r="D92" s="20">
        <v>9</v>
      </c>
      <c r="E92" s="20">
        <v>8</v>
      </c>
      <c r="F92" s="20">
        <v>12</v>
      </c>
      <c r="G92" s="20">
        <v>2</v>
      </c>
      <c r="H92" s="20">
        <v>6</v>
      </c>
      <c r="I92" s="20">
        <v>3</v>
      </c>
      <c r="J92" s="20">
        <v>0</v>
      </c>
      <c r="K92" s="20">
        <v>17</v>
      </c>
      <c r="L92" s="20">
        <v>14</v>
      </c>
      <c r="M92" s="20">
        <v>40</v>
      </c>
      <c r="N92" s="20">
        <v>23</v>
      </c>
      <c r="O92" s="20">
        <v>9</v>
      </c>
      <c r="P92" s="26">
        <v>75.108695999999995</v>
      </c>
      <c r="Q92" s="26">
        <v>74.5</v>
      </c>
      <c r="R92" s="41" t="s">
        <v>368</v>
      </c>
    </row>
    <row r="93" spans="1:18" x14ac:dyDescent="0.2">
      <c r="A93" s="19" t="s">
        <v>429</v>
      </c>
      <c r="B93" s="20">
        <v>85</v>
      </c>
      <c r="C93" s="20">
        <v>13</v>
      </c>
      <c r="D93" s="20">
        <v>16</v>
      </c>
      <c r="E93" s="20">
        <v>15</v>
      </c>
      <c r="F93" s="20">
        <v>20</v>
      </c>
      <c r="G93" s="20">
        <v>13</v>
      </c>
      <c r="H93" s="20">
        <v>6</v>
      </c>
      <c r="I93" s="20">
        <v>2</v>
      </c>
      <c r="J93" s="20">
        <v>0</v>
      </c>
      <c r="K93" s="20">
        <v>31</v>
      </c>
      <c r="L93" s="20">
        <v>33</v>
      </c>
      <c r="M93" s="20">
        <v>72</v>
      </c>
      <c r="N93" s="20">
        <v>41</v>
      </c>
      <c r="O93" s="20">
        <v>8</v>
      </c>
      <c r="P93" s="26">
        <v>73.705882000000003</v>
      </c>
      <c r="Q93" s="26">
        <v>74</v>
      </c>
      <c r="R93" s="41" t="s">
        <v>369</v>
      </c>
    </row>
    <row r="94" spans="1:18" x14ac:dyDescent="0.2">
      <c r="A94" s="18" t="s">
        <v>444</v>
      </c>
      <c r="B94" s="18"/>
      <c r="C94" s="18"/>
      <c r="D94" s="18"/>
      <c r="E94" s="18"/>
      <c r="F94" s="18"/>
      <c r="G94" s="18"/>
      <c r="H94" s="18"/>
      <c r="I94" s="18"/>
      <c r="J94" s="18"/>
      <c r="K94" s="18"/>
      <c r="L94" s="18"/>
      <c r="M94" s="18"/>
      <c r="N94" s="18"/>
      <c r="O94" s="18"/>
      <c r="P94" s="18"/>
      <c r="Q94" s="51"/>
      <c r="R94" s="39"/>
    </row>
    <row r="95" spans="1:18" x14ac:dyDescent="0.2">
      <c r="A95" s="19" t="s">
        <v>445</v>
      </c>
      <c r="B95" s="20">
        <v>1212</v>
      </c>
      <c r="C95" s="20">
        <v>217</v>
      </c>
      <c r="D95" s="20">
        <v>239</v>
      </c>
      <c r="E95" s="20">
        <v>270</v>
      </c>
      <c r="F95" s="20">
        <v>233</v>
      </c>
      <c r="G95" s="20">
        <v>138</v>
      </c>
      <c r="H95" s="20">
        <v>69</v>
      </c>
      <c r="I95" s="20">
        <v>38</v>
      </c>
      <c r="J95" s="20">
        <v>8</v>
      </c>
      <c r="K95" s="20">
        <v>509</v>
      </c>
      <c r="L95" s="20">
        <v>371</v>
      </c>
      <c r="M95" s="20">
        <v>995</v>
      </c>
      <c r="N95" s="20">
        <v>486</v>
      </c>
      <c r="O95" s="20">
        <v>115</v>
      </c>
      <c r="P95" s="26">
        <v>72.915841999999998</v>
      </c>
      <c r="Q95" s="26">
        <v>72</v>
      </c>
      <c r="R95" s="41" t="s">
        <v>370</v>
      </c>
    </row>
    <row r="96" spans="1:18" x14ac:dyDescent="0.2">
      <c r="A96" s="19" t="s">
        <v>446</v>
      </c>
      <c r="B96" s="20">
        <v>24</v>
      </c>
      <c r="C96" s="20">
        <v>6</v>
      </c>
      <c r="D96" s="20">
        <v>8</v>
      </c>
      <c r="E96" s="20">
        <v>4</v>
      </c>
      <c r="F96" s="20">
        <v>3</v>
      </c>
      <c r="G96" s="20">
        <v>2</v>
      </c>
      <c r="H96" s="20">
        <v>1</v>
      </c>
      <c r="I96" s="20">
        <v>0</v>
      </c>
      <c r="J96" s="20">
        <v>0</v>
      </c>
      <c r="K96" s="20">
        <v>12</v>
      </c>
      <c r="L96" s="20">
        <v>5</v>
      </c>
      <c r="M96" s="20">
        <v>18</v>
      </c>
      <c r="N96" s="20">
        <v>6</v>
      </c>
      <c r="O96" s="20">
        <v>1</v>
      </c>
      <c r="P96" s="26">
        <v>69.666667000000004</v>
      </c>
      <c r="Q96" s="26">
        <v>68</v>
      </c>
      <c r="R96" s="41">
        <v>65</v>
      </c>
    </row>
    <row r="97" spans="1:18" x14ac:dyDescent="0.2">
      <c r="A97" s="19" t="s">
        <v>447</v>
      </c>
      <c r="B97" s="20">
        <v>76</v>
      </c>
      <c r="C97" s="20">
        <v>24</v>
      </c>
      <c r="D97" s="20">
        <v>22</v>
      </c>
      <c r="E97" s="20">
        <v>17</v>
      </c>
      <c r="F97" s="20">
        <v>11</v>
      </c>
      <c r="G97" s="20">
        <v>2</v>
      </c>
      <c r="H97" s="20">
        <v>0</v>
      </c>
      <c r="I97" s="20">
        <v>0</v>
      </c>
      <c r="J97" s="20">
        <v>0</v>
      </c>
      <c r="K97" s="20">
        <v>39</v>
      </c>
      <c r="L97" s="20">
        <v>13</v>
      </c>
      <c r="M97" s="20">
        <v>52</v>
      </c>
      <c r="N97" s="20">
        <v>13</v>
      </c>
      <c r="O97" s="20">
        <v>0</v>
      </c>
      <c r="P97" s="26">
        <v>68.289473999999998</v>
      </c>
      <c r="Q97" s="26">
        <v>67</v>
      </c>
      <c r="R97" s="41">
        <v>64</v>
      </c>
    </row>
    <row r="98" spans="1:18" x14ac:dyDescent="0.2">
      <c r="A98" s="19" t="s">
        <v>448</v>
      </c>
      <c r="B98" s="20">
        <v>43</v>
      </c>
      <c r="C98" s="20">
        <v>15</v>
      </c>
      <c r="D98" s="20">
        <v>14</v>
      </c>
      <c r="E98" s="20">
        <v>7</v>
      </c>
      <c r="F98" s="20">
        <v>4</v>
      </c>
      <c r="G98" s="20">
        <v>2</v>
      </c>
      <c r="H98" s="20">
        <v>0</v>
      </c>
      <c r="I98" s="20">
        <v>1</v>
      </c>
      <c r="J98" s="20">
        <v>0</v>
      </c>
      <c r="K98" s="20">
        <v>21</v>
      </c>
      <c r="L98" s="20">
        <v>6</v>
      </c>
      <c r="M98" s="20">
        <v>28</v>
      </c>
      <c r="N98" s="20">
        <v>7</v>
      </c>
      <c r="O98" s="20">
        <v>1</v>
      </c>
      <c r="P98" s="26">
        <v>68.255814000000001</v>
      </c>
      <c r="Q98" s="26">
        <v>67</v>
      </c>
      <c r="R98" s="41" t="s">
        <v>355</v>
      </c>
    </row>
    <row r="99" spans="1:18" x14ac:dyDescent="0.2">
      <c r="A99" s="19" t="s">
        <v>449</v>
      </c>
      <c r="B99" s="20">
        <v>14</v>
      </c>
      <c r="C99" s="20">
        <v>6</v>
      </c>
      <c r="D99" s="20">
        <v>4</v>
      </c>
      <c r="E99" s="20">
        <v>2</v>
      </c>
      <c r="F99" s="20">
        <v>1</v>
      </c>
      <c r="G99" s="20">
        <v>1</v>
      </c>
      <c r="H99" s="20">
        <v>0</v>
      </c>
      <c r="I99" s="20">
        <v>0</v>
      </c>
      <c r="J99" s="20">
        <v>0</v>
      </c>
      <c r="K99" s="20">
        <v>6</v>
      </c>
      <c r="L99" s="20">
        <v>2</v>
      </c>
      <c r="M99" s="20">
        <v>8</v>
      </c>
      <c r="N99" s="20">
        <v>2</v>
      </c>
      <c r="O99" s="20">
        <v>0</v>
      </c>
      <c r="P99" s="26">
        <v>67.5</v>
      </c>
      <c r="Q99" s="26">
        <v>66</v>
      </c>
      <c r="R99" s="41">
        <v>63</v>
      </c>
    </row>
    <row r="100" spans="1:18" x14ac:dyDescent="0.2">
      <c r="A100" s="19" t="s">
        <v>450</v>
      </c>
      <c r="B100" s="20">
        <v>5</v>
      </c>
      <c r="C100" s="20">
        <v>3</v>
      </c>
      <c r="D100" s="20">
        <v>2</v>
      </c>
      <c r="E100" s="20">
        <v>0</v>
      </c>
      <c r="F100" s="20">
        <v>0</v>
      </c>
      <c r="G100" s="20">
        <v>0</v>
      </c>
      <c r="H100" s="20">
        <v>0</v>
      </c>
      <c r="I100" s="20">
        <v>0</v>
      </c>
      <c r="J100" s="20">
        <v>0</v>
      </c>
      <c r="K100" s="20">
        <v>2</v>
      </c>
      <c r="L100" s="20">
        <v>0</v>
      </c>
      <c r="M100" s="20">
        <v>2</v>
      </c>
      <c r="N100" s="20">
        <v>0</v>
      </c>
      <c r="O100" s="20">
        <v>0</v>
      </c>
      <c r="P100" s="26">
        <v>63.8</v>
      </c>
      <c r="Q100" s="26">
        <v>64</v>
      </c>
      <c r="R100" s="41" t="s">
        <v>371</v>
      </c>
    </row>
    <row r="101" spans="1:18" x14ac:dyDescent="0.2">
      <c r="A101" s="19" t="s">
        <v>429</v>
      </c>
      <c r="B101" s="20">
        <v>414</v>
      </c>
      <c r="C101" s="20">
        <v>21</v>
      </c>
      <c r="D101" s="20">
        <v>57</v>
      </c>
      <c r="E101" s="20">
        <v>72</v>
      </c>
      <c r="F101" s="20">
        <v>98</v>
      </c>
      <c r="G101" s="20">
        <v>93</v>
      </c>
      <c r="H101" s="20">
        <v>44</v>
      </c>
      <c r="I101" s="20">
        <v>26</v>
      </c>
      <c r="J101" s="20">
        <v>3</v>
      </c>
      <c r="K101" s="20">
        <v>129</v>
      </c>
      <c r="L101" s="20">
        <v>191</v>
      </c>
      <c r="M101" s="20">
        <v>393</v>
      </c>
      <c r="N101" s="20">
        <v>264</v>
      </c>
      <c r="O101" s="20">
        <v>73</v>
      </c>
      <c r="P101" s="26">
        <v>77.164250999999993</v>
      </c>
      <c r="Q101" s="26">
        <v>77</v>
      </c>
      <c r="R101" s="41">
        <v>75</v>
      </c>
    </row>
    <row r="102" spans="1:18" x14ac:dyDescent="0.2">
      <c r="A102" s="18" t="s">
        <v>451</v>
      </c>
      <c r="B102" s="18"/>
      <c r="C102" s="18"/>
      <c r="D102" s="18"/>
      <c r="E102" s="18"/>
      <c r="F102" s="18"/>
      <c r="G102" s="18"/>
      <c r="H102" s="18"/>
      <c r="I102" s="18"/>
      <c r="J102" s="18"/>
      <c r="K102" s="18"/>
      <c r="L102" s="18"/>
      <c r="M102" s="18"/>
      <c r="N102" s="18"/>
      <c r="O102" s="18"/>
      <c r="P102" s="18"/>
      <c r="Q102" s="51"/>
      <c r="R102" s="39"/>
    </row>
    <row r="103" spans="1:18" x14ac:dyDescent="0.2">
      <c r="A103" s="19" t="s">
        <v>445</v>
      </c>
      <c r="B103" s="20">
        <v>13</v>
      </c>
      <c r="C103" s="20">
        <v>2</v>
      </c>
      <c r="D103" s="20">
        <v>3</v>
      </c>
      <c r="E103" s="20">
        <v>1</v>
      </c>
      <c r="F103" s="20">
        <v>4</v>
      </c>
      <c r="G103" s="20">
        <v>0</v>
      </c>
      <c r="H103" s="20">
        <v>2</v>
      </c>
      <c r="I103" s="20">
        <v>1</v>
      </c>
      <c r="J103" s="20">
        <v>0</v>
      </c>
      <c r="K103" s="20">
        <v>4</v>
      </c>
      <c r="L103" s="20">
        <v>4</v>
      </c>
      <c r="M103" s="20">
        <v>11</v>
      </c>
      <c r="N103" s="20">
        <v>7</v>
      </c>
      <c r="O103" s="20">
        <v>3</v>
      </c>
      <c r="P103" s="26">
        <v>75.307692000000003</v>
      </c>
      <c r="Q103" s="26">
        <v>75</v>
      </c>
      <c r="R103" s="41" t="s">
        <v>372</v>
      </c>
    </row>
    <row r="104" spans="1:18" x14ac:dyDescent="0.2">
      <c r="A104" s="19" t="s">
        <v>446</v>
      </c>
      <c r="B104" s="20">
        <v>89</v>
      </c>
      <c r="C104" s="20">
        <v>25</v>
      </c>
      <c r="D104" s="20">
        <v>16</v>
      </c>
      <c r="E104" s="20">
        <v>21</v>
      </c>
      <c r="F104" s="20">
        <v>17</v>
      </c>
      <c r="G104" s="20">
        <v>7</v>
      </c>
      <c r="H104" s="20">
        <v>2</v>
      </c>
      <c r="I104" s="20">
        <v>1</v>
      </c>
      <c r="J104" s="20">
        <v>0</v>
      </c>
      <c r="K104" s="20">
        <v>37</v>
      </c>
      <c r="L104" s="20">
        <v>24</v>
      </c>
      <c r="M104" s="20">
        <v>64</v>
      </c>
      <c r="N104" s="20">
        <v>27</v>
      </c>
      <c r="O104" s="20">
        <v>3</v>
      </c>
      <c r="P104" s="26">
        <v>70.370787000000007</v>
      </c>
      <c r="Q104" s="26">
        <v>70</v>
      </c>
      <c r="R104" s="41">
        <v>73</v>
      </c>
    </row>
    <row r="105" spans="1:18" x14ac:dyDescent="0.2">
      <c r="A105" s="19" t="s">
        <v>447</v>
      </c>
      <c r="B105" s="20">
        <v>143</v>
      </c>
      <c r="C105" s="20">
        <v>39</v>
      </c>
      <c r="D105" s="20">
        <v>34</v>
      </c>
      <c r="E105" s="20">
        <v>27</v>
      </c>
      <c r="F105" s="20">
        <v>27</v>
      </c>
      <c r="G105" s="20">
        <v>10</v>
      </c>
      <c r="H105" s="20">
        <v>5</v>
      </c>
      <c r="I105" s="20">
        <v>1</v>
      </c>
      <c r="J105" s="20">
        <v>0</v>
      </c>
      <c r="K105" s="20">
        <v>61</v>
      </c>
      <c r="L105" s="20">
        <v>37</v>
      </c>
      <c r="M105" s="20">
        <v>104</v>
      </c>
      <c r="N105" s="20">
        <v>43</v>
      </c>
      <c r="O105" s="20">
        <v>6</v>
      </c>
      <c r="P105" s="26">
        <v>70.216783000000007</v>
      </c>
      <c r="Q105" s="26">
        <v>69</v>
      </c>
      <c r="R105" s="41">
        <v>66</v>
      </c>
    </row>
    <row r="106" spans="1:18" x14ac:dyDescent="0.2">
      <c r="A106" s="19" t="s">
        <v>448</v>
      </c>
      <c r="B106" s="20">
        <v>27</v>
      </c>
      <c r="C106" s="20">
        <v>9</v>
      </c>
      <c r="D106" s="20">
        <v>8</v>
      </c>
      <c r="E106" s="20">
        <v>2</v>
      </c>
      <c r="F106" s="20">
        <v>2</v>
      </c>
      <c r="G106" s="20">
        <v>3</v>
      </c>
      <c r="H106" s="20">
        <v>3</v>
      </c>
      <c r="I106" s="20">
        <v>0</v>
      </c>
      <c r="J106" s="20">
        <v>0</v>
      </c>
      <c r="K106" s="20">
        <v>10</v>
      </c>
      <c r="L106" s="20">
        <v>5</v>
      </c>
      <c r="M106" s="20">
        <v>18</v>
      </c>
      <c r="N106" s="20">
        <v>8</v>
      </c>
      <c r="O106" s="20">
        <v>3</v>
      </c>
      <c r="P106" s="26">
        <v>70.592592999999994</v>
      </c>
      <c r="Q106" s="26">
        <v>67</v>
      </c>
      <c r="R106" s="41" t="s">
        <v>373</v>
      </c>
    </row>
    <row r="107" spans="1:18" x14ac:dyDescent="0.2">
      <c r="A107" s="19" t="s">
        <v>449</v>
      </c>
      <c r="B107" s="20">
        <v>5</v>
      </c>
      <c r="C107" s="20">
        <v>2</v>
      </c>
      <c r="D107" s="20">
        <v>2</v>
      </c>
      <c r="E107" s="20">
        <v>1</v>
      </c>
      <c r="F107" s="20">
        <v>0</v>
      </c>
      <c r="G107" s="20">
        <v>0</v>
      </c>
      <c r="H107" s="20">
        <v>0</v>
      </c>
      <c r="I107" s="20">
        <v>0</v>
      </c>
      <c r="J107" s="20">
        <v>0</v>
      </c>
      <c r="K107" s="20">
        <v>3</v>
      </c>
      <c r="L107" s="20">
        <v>0</v>
      </c>
      <c r="M107" s="20">
        <v>3</v>
      </c>
      <c r="N107" s="20">
        <v>0</v>
      </c>
      <c r="O107" s="20">
        <v>0</v>
      </c>
      <c r="P107" s="26">
        <v>66.599999999999994</v>
      </c>
      <c r="Q107" s="26">
        <v>66</v>
      </c>
      <c r="R107" s="41">
        <v>64</v>
      </c>
    </row>
    <row r="108" spans="1:18" x14ac:dyDescent="0.2">
      <c r="A108" s="19" t="s">
        <v>450</v>
      </c>
      <c r="B108" s="20">
        <v>10</v>
      </c>
      <c r="C108" s="20">
        <v>3</v>
      </c>
      <c r="D108" s="20">
        <v>4</v>
      </c>
      <c r="E108" s="20">
        <v>2</v>
      </c>
      <c r="F108" s="20">
        <v>0</v>
      </c>
      <c r="G108" s="20">
        <v>0</v>
      </c>
      <c r="H108" s="20">
        <v>1</v>
      </c>
      <c r="I108" s="20">
        <v>0</v>
      </c>
      <c r="J108" s="20">
        <v>0</v>
      </c>
      <c r="K108" s="20">
        <v>6</v>
      </c>
      <c r="L108" s="20">
        <v>0</v>
      </c>
      <c r="M108" s="20">
        <v>7</v>
      </c>
      <c r="N108" s="20">
        <v>1</v>
      </c>
      <c r="O108" s="20">
        <v>1</v>
      </c>
      <c r="P108" s="26">
        <v>69.3</v>
      </c>
      <c r="Q108" s="26">
        <v>68</v>
      </c>
      <c r="R108" s="41">
        <v>69</v>
      </c>
    </row>
    <row r="109" spans="1:18" x14ac:dyDescent="0.2">
      <c r="A109" s="19" t="s">
        <v>429</v>
      </c>
      <c r="B109" s="20">
        <v>28</v>
      </c>
      <c r="C109" s="20">
        <v>2</v>
      </c>
      <c r="D109" s="20">
        <v>3</v>
      </c>
      <c r="E109" s="20">
        <v>8</v>
      </c>
      <c r="F109" s="20">
        <v>7</v>
      </c>
      <c r="G109" s="20">
        <v>3</v>
      </c>
      <c r="H109" s="20">
        <v>4</v>
      </c>
      <c r="I109" s="20">
        <v>1</v>
      </c>
      <c r="J109" s="20">
        <v>0</v>
      </c>
      <c r="K109" s="20">
        <v>11</v>
      </c>
      <c r="L109" s="20">
        <v>10</v>
      </c>
      <c r="M109" s="20">
        <v>26</v>
      </c>
      <c r="N109" s="20">
        <v>15</v>
      </c>
      <c r="O109" s="20">
        <v>5</v>
      </c>
      <c r="P109" s="26">
        <v>76.357142999999994</v>
      </c>
      <c r="Q109" s="26">
        <v>75</v>
      </c>
      <c r="R109" s="41" t="s">
        <v>374</v>
      </c>
    </row>
    <row r="110" spans="1:18" x14ac:dyDescent="0.2">
      <c r="A110" s="18" t="s">
        <v>142</v>
      </c>
      <c r="B110" s="18"/>
      <c r="C110" s="18"/>
      <c r="D110" s="18"/>
      <c r="E110" s="18"/>
      <c r="F110" s="18"/>
      <c r="G110" s="18"/>
      <c r="H110" s="18"/>
      <c r="I110" s="18"/>
      <c r="J110" s="18"/>
      <c r="K110" s="18"/>
      <c r="L110" s="18"/>
      <c r="M110" s="18"/>
      <c r="N110" s="18"/>
      <c r="O110" s="18"/>
      <c r="P110" s="18"/>
      <c r="Q110" s="51"/>
      <c r="R110" s="39"/>
    </row>
    <row r="111" spans="1:18" x14ac:dyDescent="0.2">
      <c r="A111" s="19" t="s">
        <v>452</v>
      </c>
      <c r="B111" s="20">
        <v>90</v>
      </c>
      <c r="C111" s="20">
        <v>31</v>
      </c>
      <c r="D111" s="20">
        <v>25</v>
      </c>
      <c r="E111" s="20">
        <v>11</v>
      </c>
      <c r="F111" s="20">
        <v>12</v>
      </c>
      <c r="G111" s="20">
        <v>3</v>
      </c>
      <c r="H111" s="20">
        <v>7</v>
      </c>
      <c r="I111" s="20">
        <v>1</v>
      </c>
      <c r="J111" s="20">
        <v>0</v>
      </c>
      <c r="K111" s="20">
        <v>36</v>
      </c>
      <c r="L111" s="20">
        <v>15</v>
      </c>
      <c r="M111" s="20">
        <v>59</v>
      </c>
      <c r="N111" s="20">
        <v>23</v>
      </c>
      <c r="O111" s="20">
        <v>8</v>
      </c>
      <c r="P111" s="26">
        <v>69.466667000000001</v>
      </c>
      <c r="Q111" s="26">
        <v>67.5</v>
      </c>
      <c r="R111" s="41">
        <v>62</v>
      </c>
    </row>
    <row r="112" spans="1:18" x14ac:dyDescent="0.2">
      <c r="A112" s="19" t="s">
        <v>453</v>
      </c>
      <c r="B112" s="20">
        <v>307</v>
      </c>
      <c r="C112" s="20">
        <v>116</v>
      </c>
      <c r="D112" s="20">
        <v>88</v>
      </c>
      <c r="E112" s="20">
        <v>60</v>
      </c>
      <c r="F112" s="20">
        <v>28</v>
      </c>
      <c r="G112" s="20">
        <v>9</v>
      </c>
      <c r="H112" s="20">
        <v>5</v>
      </c>
      <c r="I112" s="20">
        <v>1</v>
      </c>
      <c r="J112" s="20">
        <v>0</v>
      </c>
      <c r="K112" s="20">
        <v>148</v>
      </c>
      <c r="L112" s="20">
        <v>37</v>
      </c>
      <c r="M112" s="20">
        <v>191</v>
      </c>
      <c r="N112" s="20">
        <v>43</v>
      </c>
      <c r="O112" s="20">
        <v>6</v>
      </c>
      <c r="P112" s="26">
        <v>67.781758999999994</v>
      </c>
      <c r="Q112" s="26">
        <v>67</v>
      </c>
      <c r="R112" s="41">
        <v>63</v>
      </c>
    </row>
    <row r="113" spans="1:18" x14ac:dyDescent="0.2">
      <c r="A113" s="19" t="s">
        <v>454</v>
      </c>
      <c r="B113" s="20">
        <v>392</v>
      </c>
      <c r="C113" s="20">
        <v>105</v>
      </c>
      <c r="D113" s="20">
        <v>99</v>
      </c>
      <c r="E113" s="20">
        <v>81</v>
      </c>
      <c r="F113" s="20">
        <v>63</v>
      </c>
      <c r="G113" s="20">
        <v>36</v>
      </c>
      <c r="H113" s="20">
        <v>8</v>
      </c>
      <c r="I113" s="20">
        <v>0</v>
      </c>
      <c r="J113" s="20">
        <v>0</v>
      </c>
      <c r="K113" s="20">
        <v>180</v>
      </c>
      <c r="L113" s="20">
        <v>99</v>
      </c>
      <c r="M113" s="20">
        <v>287</v>
      </c>
      <c r="N113" s="20">
        <v>107</v>
      </c>
      <c r="O113" s="20">
        <v>8</v>
      </c>
      <c r="P113" s="26">
        <v>69.997449000000003</v>
      </c>
      <c r="Q113" s="26">
        <v>69</v>
      </c>
      <c r="R113" s="41">
        <v>71</v>
      </c>
    </row>
    <row r="114" spans="1:18" x14ac:dyDescent="0.2">
      <c r="A114" s="19" t="s">
        <v>455</v>
      </c>
      <c r="B114" s="20">
        <v>379</v>
      </c>
      <c r="C114" s="20">
        <v>54</v>
      </c>
      <c r="D114" s="20">
        <v>87</v>
      </c>
      <c r="E114" s="20">
        <v>74</v>
      </c>
      <c r="F114" s="20">
        <v>89</v>
      </c>
      <c r="G114" s="20">
        <v>46</v>
      </c>
      <c r="H114" s="20">
        <v>21</v>
      </c>
      <c r="I114" s="20">
        <v>8</v>
      </c>
      <c r="J114" s="20">
        <v>0</v>
      </c>
      <c r="K114" s="20">
        <v>161</v>
      </c>
      <c r="L114" s="20">
        <v>135</v>
      </c>
      <c r="M114" s="20">
        <v>325</v>
      </c>
      <c r="N114" s="20">
        <v>164</v>
      </c>
      <c r="O114" s="20">
        <v>29</v>
      </c>
      <c r="P114" s="26">
        <v>72.907651999999999</v>
      </c>
      <c r="Q114" s="26">
        <v>72</v>
      </c>
      <c r="R114" s="41">
        <v>75</v>
      </c>
    </row>
    <row r="115" spans="1:18" x14ac:dyDescent="0.2">
      <c r="A115" s="19" t="s">
        <v>456</v>
      </c>
      <c r="B115" s="20">
        <v>951</v>
      </c>
      <c r="C115" s="20">
        <v>71</v>
      </c>
      <c r="D115" s="20">
        <v>123</v>
      </c>
      <c r="E115" s="20">
        <v>210</v>
      </c>
      <c r="F115" s="20">
        <v>220</v>
      </c>
      <c r="G115" s="20">
        <v>166</v>
      </c>
      <c r="H115" s="20">
        <v>92</v>
      </c>
      <c r="I115" s="20">
        <v>58</v>
      </c>
      <c r="J115" s="20">
        <v>11</v>
      </c>
      <c r="K115" s="20">
        <v>333</v>
      </c>
      <c r="L115" s="20">
        <v>386</v>
      </c>
      <c r="M115" s="20">
        <v>880</v>
      </c>
      <c r="N115" s="20">
        <v>547</v>
      </c>
      <c r="O115" s="20">
        <v>161</v>
      </c>
      <c r="P115" s="26">
        <v>76.478443999999996</v>
      </c>
      <c r="Q115" s="26">
        <v>76</v>
      </c>
      <c r="R115" s="41">
        <v>77</v>
      </c>
    </row>
    <row r="116" spans="1:18" x14ac:dyDescent="0.2">
      <c r="A116" s="19" t="s">
        <v>429</v>
      </c>
      <c r="B116" s="20">
        <v>69</v>
      </c>
      <c r="C116" s="20">
        <v>10</v>
      </c>
      <c r="D116" s="20">
        <v>10</v>
      </c>
      <c r="E116" s="20">
        <v>13</v>
      </c>
      <c r="F116" s="20">
        <v>15</v>
      </c>
      <c r="G116" s="20">
        <v>14</v>
      </c>
      <c r="H116" s="20">
        <v>4</v>
      </c>
      <c r="I116" s="20">
        <v>3</v>
      </c>
      <c r="J116" s="20">
        <v>0</v>
      </c>
      <c r="K116" s="20">
        <v>23</v>
      </c>
      <c r="L116" s="20">
        <v>29</v>
      </c>
      <c r="M116" s="20">
        <v>59</v>
      </c>
      <c r="N116" s="20">
        <v>36</v>
      </c>
      <c r="O116" s="20">
        <v>7</v>
      </c>
      <c r="P116" s="26">
        <v>74.434782999999996</v>
      </c>
      <c r="Q116" s="26">
        <v>75</v>
      </c>
      <c r="R116" s="41">
        <v>80</v>
      </c>
    </row>
    <row r="117" spans="1:18" x14ac:dyDescent="0.2">
      <c r="A117" s="18" t="s">
        <v>143</v>
      </c>
      <c r="B117" s="18"/>
      <c r="C117" s="18"/>
      <c r="D117" s="18"/>
      <c r="E117" s="18"/>
      <c r="F117" s="18"/>
      <c r="G117" s="18"/>
      <c r="H117" s="18"/>
      <c r="I117" s="18"/>
      <c r="J117" s="18"/>
      <c r="K117" s="18"/>
      <c r="L117" s="18"/>
      <c r="M117" s="18"/>
      <c r="N117" s="18"/>
      <c r="O117" s="18"/>
      <c r="P117" s="18"/>
      <c r="Q117" s="51"/>
      <c r="R117" s="39"/>
    </row>
    <row r="118" spans="1:18" x14ac:dyDescent="0.2">
      <c r="A118" s="21" t="s">
        <v>457</v>
      </c>
      <c r="B118" s="21"/>
      <c r="C118" s="21"/>
      <c r="D118" s="21"/>
      <c r="E118" s="21"/>
      <c r="F118" s="21"/>
      <c r="G118" s="21"/>
      <c r="H118" s="21"/>
      <c r="I118" s="21"/>
      <c r="J118" s="21"/>
      <c r="K118" s="21"/>
      <c r="L118" s="21"/>
      <c r="M118" s="21"/>
      <c r="N118" s="21"/>
      <c r="O118" s="21"/>
      <c r="P118" s="21"/>
      <c r="Q118" s="52"/>
      <c r="R118" s="44"/>
    </row>
    <row r="119" spans="1:18" x14ac:dyDescent="0.2">
      <c r="A119" s="19" t="s">
        <v>458</v>
      </c>
      <c r="B119" s="20">
        <v>546</v>
      </c>
      <c r="C119" s="20">
        <v>145</v>
      </c>
      <c r="D119" s="20">
        <v>141</v>
      </c>
      <c r="E119" s="20">
        <v>111</v>
      </c>
      <c r="F119" s="20">
        <v>89</v>
      </c>
      <c r="G119" s="20">
        <v>45</v>
      </c>
      <c r="H119" s="20">
        <v>11</v>
      </c>
      <c r="I119" s="20">
        <v>4</v>
      </c>
      <c r="J119" s="20">
        <v>0</v>
      </c>
      <c r="K119" s="20">
        <v>252</v>
      </c>
      <c r="L119" s="20">
        <v>134</v>
      </c>
      <c r="M119" s="20">
        <v>401</v>
      </c>
      <c r="N119" s="20">
        <v>149</v>
      </c>
      <c r="O119" s="20">
        <v>15</v>
      </c>
      <c r="P119" s="26">
        <v>70.038461999999996</v>
      </c>
      <c r="Q119" s="26">
        <v>69</v>
      </c>
      <c r="R119" s="41">
        <v>66</v>
      </c>
    </row>
    <row r="120" spans="1:18" x14ac:dyDescent="0.2">
      <c r="A120" s="19" t="s">
        <v>459</v>
      </c>
      <c r="B120" s="20">
        <v>531</v>
      </c>
      <c r="C120" s="20">
        <v>114</v>
      </c>
      <c r="D120" s="20">
        <v>120</v>
      </c>
      <c r="E120" s="20">
        <v>124</v>
      </c>
      <c r="F120" s="20">
        <v>107</v>
      </c>
      <c r="G120" s="20">
        <v>47</v>
      </c>
      <c r="H120" s="20">
        <v>16</v>
      </c>
      <c r="I120" s="20">
        <v>3</v>
      </c>
      <c r="J120" s="20">
        <v>0</v>
      </c>
      <c r="K120" s="20">
        <v>244</v>
      </c>
      <c r="L120" s="20">
        <v>154</v>
      </c>
      <c r="M120" s="20">
        <v>417</v>
      </c>
      <c r="N120" s="20">
        <v>173</v>
      </c>
      <c r="O120" s="20">
        <v>19</v>
      </c>
      <c r="P120" s="26">
        <v>71.107344999999995</v>
      </c>
      <c r="Q120" s="26">
        <v>71</v>
      </c>
      <c r="R120" s="41">
        <v>72</v>
      </c>
    </row>
    <row r="121" spans="1:18" x14ac:dyDescent="0.2">
      <c r="A121" s="19" t="s">
        <v>460</v>
      </c>
      <c r="B121" s="20">
        <v>205</v>
      </c>
      <c r="C121" s="20">
        <v>47</v>
      </c>
      <c r="D121" s="20">
        <v>45</v>
      </c>
      <c r="E121" s="20">
        <v>51</v>
      </c>
      <c r="F121" s="20">
        <v>31</v>
      </c>
      <c r="G121" s="20">
        <v>19</v>
      </c>
      <c r="H121" s="20">
        <v>8</v>
      </c>
      <c r="I121" s="20">
        <v>4</v>
      </c>
      <c r="J121" s="20">
        <v>0</v>
      </c>
      <c r="K121" s="20">
        <v>96</v>
      </c>
      <c r="L121" s="20">
        <v>50</v>
      </c>
      <c r="M121" s="20">
        <v>158</v>
      </c>
      <c r="N121" s="20">
        <v>62</v>
      </c>
      <c r="O121" s="20">
        <v>12</v>
      </c>
      <c r="P121" s="26">
        <v>71.273171000000005</v>
      </c>
      <c r="Q121" s="26">
        <v>70</v>
      </c>
      <c r="R121" s="41" t="s">
        <v>375</v>
      </c>
    </row>
    <row r="122" spans="1:18" x14ac:dyDescent="0.2">
      <c r="A122" s="19" t="s">
        <v>461</v>
      </c>
      <c r="B122" s="20">
        <v>762</v>
      </c>
      <c r="C122" s="20">
        <v>63</v>
      </c>
      <c r="D122" s="20">
        <v>101</v>
      </c>
      <c r="E122" s="20">
        <v>139</v>
      </c>
      <c r="F122" s="20">
        <v>171</v>
      </c>
      <c r="G122" s="20">
        <v>135</v>
      </c>
      <c r="H122" s="20">
        <v>88</v>
      </c>
      <c r="I122" s="20">
        <v>54</v>
      </c>
      <c r="J122" s="20">
        <v>11</v>
      </c>
      <c r="K122" s="20">
        <v>240</v>
      </c>
      <c r="L122" s="20">
        <v>306</v>
      </c>
      <c r="M122" s="20">
        <v>699</v>
      </c>
      <c r="N122" s="20">
        <v>459</v>
      </c>
      <c r="O122" s="20">
        <v>153</v>
      </c>
      <c r="P122" s="26">
        <v>76.859579999999994</v>
      </c>
      <c r="Q122" s="26">
        <v>77</v>
      </c>
      <c r="R122" s="41">
        <v>75</v>
      </c>
    </row>
    <row r="123" spans="1:18" x14ac:dyDescent="0.2">
      <c r="A123" s="19" t="s">
        <v>429</v>
      </c>
      <c r="B123" s="20">
        <v>144</v>
      </c>
      <c r="C123" s="20">
        <v>18</v>
      </c>
      <c r="D123" s="20">
        <v>25</v>
      </c>
      <c r="E123" s="20">
        <v>24</v>
      </c>
      <c r="F123" s="20">
        <v>29</v>
      </c>
      <c r="G123" s="20">
        <v>28</v>
      </c>
      <c r="H123" s="20">
        <v>14</v>
      </c>
      <c r="I123" s="20">
        <v>6</v>
      </c>
      <c r="J123" s="20">
        <v>0</v>
      </c>
      <c r="K123" s="20">
        <v>49</v>
      </c>
      <c r="L123" s="20">
        <v>57</v>
      </c>
      <c r="M123" s="20">
        <v>126</v>
      </c>
      <c r="N123" s="20">
        <v>77</v>
      </c>
      <c r="O123" s="20">
        <v>20</v>
      </c>
      <c r="P123" s="26">
        <v>75.152777999999998</v>
      </c>
      <c r="Q123" s="26">
        <v>75.5</v>
      </c>
      <c r="R123" s="41">
        <v>71</v>
      </c>
    </row>
    <row r="124" spans="1:18" x14ac:dyDescent="0.2">
      <c r="A124" s="18" t="s">
        <v>143</v>
      </c>
      <c r="B124" s="18"/>
      <c r="C124" s="18"/>
      <c r="D124" s="18"/>
      <c r="E124" s="18"/>
      <c r="F124" s="18"/>
      <c r="G124" s="18"/>
      <c r="H124" s="18"/>
      <c r="I124" s="18"/>
      <c r="J124" s="18"/>
      <c r="K124" s="18"/>
      <c r="L124" s="18"/>
      <c r="M124" s="18"/>
      <c r="N124" s="18"/>
      <c r="O124" s="18"/>
      <c r="P124" s="18"/>
      <c r="Q124" s="51"/>
      <c r="R124" s="39"/>
    </row>
    <row r="125" spans="1:18" x14ac:dyDescent="0.2">
      <c r="A125" s="21" t="s">
        <v>462</v>
      </c>
      <c r="B125" s="21"/>
      <c r="C125" s="21"/>
      <c r="D125" s="21"/>
      <c r="E125" s="21"/>
      <c r="F125" s="21"/>
      <c r="G125" s="21"/>
      <c r="H125" s="21"/>
      <c r="I125" s="21"/>
      <c r="J125" s="21"/>
      <c r="K125" s="21"/>
      <c r="L125" s="21"/>
      <c r="M125" s="21"/>
      <c r="N125" s="21"/>
      <c r="O125" s="21"/>
      <c r="P125" s="21"/>
      <c r="Q125" s="52"/>
      <c r="R125" s="44"/>
    </row>
    <row r="126" spans="1:18" x14ac:dyDescent="0.2">
      <c r="A126" s="19" t="s">
        <v>458</v>
      </c>
      <c r="B126" s="20">
        <v>285</v>
      </c>
      <c r="C126" s="20">
        <v>115</v>
      </c>
      <c r="D126" s="20">
        <v>86</v>
      </c>
      <c r="E126" s="20">
        <v>48</v>
      </c>
      <c r="F126" s="20">
        <v>28</v>
      </c>
      <c r="G126" s="20">
        <v>7</v>
      </c>
      <c r="H126" s="20">
        <v>1</v>
      </c>
      <c r="I126" s="20">
        <v>0</v>
      </c>
      <c r="J126" s="20">
        <v>0</v>
      </c>
      <c r="K126" s="20">
        <v>134</v>
      </c>
      <c r="L126" s="20">
        <v>35</v>
      </c>
      <c r="M126" s="20">
        <v>170</v>
      </c>
      <c r="N126" s="20">
        <v>36</v>
      </c>
      <c r="O126" s="20">
        <v>1</v>
      </c>
      <c r="P126" s="26">
        <v>67.157894999999996</v>
      </c>
      <c r="Q126" s="26">
        <v>66</v>
      </c>
      <c r="R126" s="41" t="s">
        <v>376</v>
      </c>
    </row>
    <row r="127" spans="1:18" x14ac:dyDescent="0.2">
      <c r="A127" s="19" t="s">
        <v>459</v>
      </c>
      <c r="B127" s="20">
        <v>217</v>
      </c>
      <c r="C127" s="20">
        <v>64</v>
      </c>
      <c r="D127" s="20">
        <v>56</v>
      </c>
      <c r="E127" s="20">
        <v>49</v>
      </c>
      <c r="F127" s="20">
        <v>31</v>
      </c>
      <c r="G127" s="20">
        <v>15</v>
      </c>
      <c r="H127" s="20">
        <v>1</v>
      </c>
      <c r="I127" s="20">
        <v>1</v>
      </c>
      <c r="J127" s="20">
        <v>0</v>
      </c>
      <c r="K127" s="20">
        <v>105</v>
      </c>
      <c r="L127" s="20">
        <v>46</v>
      </c>
      <c r="M127" s="20">
        <v>153</v>
      </c>
      <c r="N127" s="20">
        <v>48</v>
      </c>
      <c r="O127" s="20">
        <v>2</v>
      </c>
      <c r="P127" s="26">
        <v>69.175115000000005</v>
      </c>
      <c r="Q127" s="26">
        <v>68</v>
      </c>
      <c r="R127" s="41">
        <v>64</v>
      </c>
    </row>
    <row r="128" spans="1:18" x14ac:dyDescent="0.2">
      <c r="A128" s="19" t="s">
        <v>460</v>
      </c>
      <c r="B128" s="20">
        <v>142</v>
      </c>
      <c r="C128" s="20">
        <v>43</v>
      </c>
      <c r="D128" s="20">
        <v>37</v>
      </c>
      <c r="E128" s="20">
        <v>35</v>
      </c>
      <c r="F128" s="20">
        <v>17</v>
      </c>
      <c r="G128" s="20">
        <v>7</v>
      </c>
      <c r="H128" s="20">
        <v>3</v>
      </c>
      <c r="I128" s="20">
        <v>0</v>
      </c>
      <c r="J128" s="20">
        <v>0</v>
      </c>
      <c r="K128" s="20">
        <v>72</v>
      </c>
      <c r="L128" s="20">
        <v>24</v>
      </c>
      <c r="M128" s="20">
        <v>99</v>
      </c>
      <c r="N128" s="20">
        <v>27</v>
      </c>
      <c r="O128" s="20">
        <v>3</v>
      </c>
      <c r="P128" s="26">
        <v>68.887324000000007</v>
      </c>
      <c r="Q128" s="26">
        <v>68</v>
      </c>
      <c r="R128" s="41">
        <v>66</v>
      </c>
    </row>
    <row r="129" spans="1:18" x14ac:dyDescent="0.2">
      <c r="A129" s="19" t="s">
        <v>461</v>
      </c>
      <c r="B129" s="20">
        <v>1184</v>
      </c>
      <c r="C129" s="20">
        <v>137</v>
      </c>
      <c r="D129" s="20">
        <v>197</v>
      </c>
      <c r="E129" s="20">
        <v>249</v>
      </c>
      <c r="F129" s="20">
        <v>264</v>
      </c>
      <c r="G129" s="20">
        <v>178</v>
      </c>
      <c r="H129" s="20">
        <v>90</v>
      </c>
      <c r="I129" s="20">
        <v>58</v>
      </c>
      <c r="J129" s="20">
        <v>11</v>
      </c>
      <c r="K129" s="20">
        <v>446</v>
      </c>
      <c r="L129" s="20">
        <v>442</v>
      </c>
      <c r="M129" s="20">
        <v>1047</v>
      </c>
      <c r="N129" s="20">
        <v>601</v>
      </c>
      <c r="O129" s="20">
        <v>159</v>
      </c>
      <c r="P129" s="26">
        <v>74.9375</v>
      </c>
      <c r="Q129" s="26">
        <v>75</v>
      </c>
      <c r="R129" s="41">
        <v>75</v>
      </c>
    </row>
    <row r="130" spans="1:18" x14ac:dyDescent="0.2">
      <c r="A130" s="19" t="s">
        <v>429</v>
      </c>
      <c r="B130" s="20">
        <v>360</v>
      </c>
      <c r="C130" s="20">
        <v>28</v>
      </c>
      <c r="D130" s="20">
        <v>56</v>
      </c>
      <c r="E130" s="20">
        <v>68</v>
      </c>
      <c r="F130" s="20">
        <v>87</v>
      </c>
      <c r="G130" s="20">
        <v>67</v>
      </c>
      <c r="H130" s="20">
        <v>42</v>
      </c>
      <c r="I130" s="20">
        <v>12</v>
      </c>
      <c r="J130" s="20">
        <v>0</v>
      </c>
      <c r="K130" s="20">
        <v>124</v>
      </c>
      <c r="L130" s="20">
        <v>154</v>
      </c>
      <c r="M130" s="20">
        <v>332</v>
      </c>
      <c r="N130" s="20">
        <v>208</v>
      </c>
      <c r="O130" s="20">
        <v>54</v>
      </c>
      <c r="P130" s="26">
        <v>75.944444000000004</v>
      </c>
      <c r="Q130" s="26">
        <v>76</v>
      </c>
      <c r="R130" s="41">
        <v>77</v>
      </c>
    </row>
    <row r="131" spans="1:18" x14ac:dyDescent="0.2">
      <c r="A131" s="18" t="s">
        <v>143</v>
      </c>
      <c r="B131" s="18"/>
      <c r="C131" s="18"/>
      <c r="D131" s="18"/>
      <c r="E131" s="18"/>
      <c r="F131" s="18"/>
      <c r="G131" s="18"/>
      <c r="H131" s="18"/>
      <c r="I131" s="18"/>
      <c r="J131" s="18"/>
      <c r="K131" s="18"/>
      <c r="L131" s="18"/>
      <c r="M131" s="18"/>
      <c r="N131" s="18"/>
      <c r="O131" s="18"/>
      <c r="P131" s="18"/>
      <c r="Q131" s="51"/>
      <c r="R131" s="39"/>
    </row>
    <row r="132" spans="1:18" x14ac:dyDescent="0.2">
      <c r="A132" s="21" t="s">
        <v>463</v>
      </c>
      <c r="B132" s="21"/>
      <c r="C132" s="21"/>
      <c r="D132" s="21"/>
      <c r="E132" s="21"/>
      <c r="F132" s="21"/>
      <c r="G132" s="21"/>
      <c r="H132" s="21"/>
      <c r="I132" s="21"/>
      <c r="J132" s="21"/>
      <c r="K132" s="21"/>
      <c r="L132" s="21"/>
      <c r="M132" s="21"/>
      <c r="N132" s="21"/>
      <c r="O132" s="21"/>
      <c r="P132" s="21"/>
      <c r="Q132" s="52"/>
      <c r="R132" s="44"/>
    </row>
    <row r="133" spans="1:18" x14ac:dyDescent="0.2">
      <c r="A133" s="19" t="s">
        <v>458</v>
      </c>
      <c r="B133" s="20">
        <v>330</v>
      </c>
      <c r="C133" s="20">
        <v>102</v>
      </c>
      <c r="D133" s="20">
        <v>100</v>
      </c>
      <c r="E133" s="20">
        <v>69</v>
      </c>
      <c r="F133" s="20">
        <v>42</v>
      </c>
      <c r="G133" s="20">
        <v>12</v>
      </c>
      <c r="H133" s="20">
        <v>3</v>
      </c>
      <c r="I133" s="20">
        <v>2</v>
      </c>
      <c r="J133" s="20">
        <v>0</v>
      </c>
      <c r="K133" s="20">
        <v>169</v>
      </c>
      <c r="L133" s="20">
        <v>54</v>
      </c>
      <c r="M133" s="20">
        <v>228</v>
      </c>
      <c r="N133" s="20">
        <v>59</v>
      </c>
      <c r="O133" s="20">
        <v>5</v>
      </c>
      <c r="P133" s="26">
        <v>68.527272999999994</v>
      </c>
      <c r="Q133" s="26">
        <v>67</v>
      </c>
      <c r="R133" s="41">
        <v>66</v>
      </c>
    </row>
    <row r="134" spans="1:18" x14ac:dyDescent="0.2">
      <c r="A134" s="19" t="s">
        <v>459</v>
      </c>
      <c r="B134" s="20">
        <v>326</v>
      </c>
      <c r="C134" s="20">
        <v>78</v>
      </c>
      <c r="D134" s="20">
        <v>89</v>
      </c>
      <c r="E134" s="20">
        <v>82</v>
      </c>
      <c r="F134" s="20">
        <v>49</v>
      </c>
      <c r="G134" s="20">
        <v>21</v>
      </c>
      <c r="H134" s="20">
        <v>6</v>
      </c>
      <c r="I134" s="20">
        <v>0</v>
      </c>
      <c r="J134" s="20">
        <v>1</v>
      </c>
      <c r="K134" s="20">
        <v>171</v>
      </c>
      <c r="L134" s="20">
        <v>70</v>
      </c>
      <c r="M134" s="20">
        <v>248</v>
      </c>
      <c r="N134" s="20">
        <v>77</v>
      </c>
      <c r="O134" s="20">
        <v>7</v>
      </c>
      <c r="P134" s="26">
        <v>69.874233000000004</v>
      </c>
      <c r="Q134" s="26">
        <v>69</v>
      </c>
      <c r="R134" s="41">
        <v>71</v>
      </c>
    </row>
    <row r="135" spans="1:18" x14ac:dyDescent="0.2">
      <c r="A135" s="19" t="s">
        <v>460</v>
      </c>
      <c r="B135" s="20">
        <v>133</v>
      </c>
      <c r="C135" s="20">
        <v>47</v>
      </c>
      <c r="D135" s="20">
        <v>36</v>
      </c>
      <c r="E135" s="20">
        <v>23</v>
      </c>
      <c r="F135" s="20">
        <v>17</v>
      </c>
      <c r="G135" s="20">
        <v>7</v>
      </c>
      <c r="H135" s="20">
        <v>3</v>
      </c>
      <c r="I135" s="20">
        <v>0</v>
      </c>
      <c r="J135" s="20">
        <v>0</v>
      </c>
      <c r="K135" s="20">
        <v>59</v>
      </c>
      <c r="L135" s="20">
        <v>24</v>
      </c>
      <c r="M135" s="20">
        <v>86</v>
      </c>
      <c r="N135" s="20">
        <v>27</v>
      </c>
      <c r="O135" s="20">
        <v>3</v>
      </c>
      <c r="P135" s="26">
        <v>68.503759000000002</v>
      </c>
      <c r="Q135" s="26">
        <v>67</v>
      </c>
      <c r="R135" s="41" t="s">
        <v>377</v>
      </c>
    </row>
    <row r="136" spans="1:18" x14ac:dyDescent="0.2">
      <c r="A136" s="19" t="s">
        <v>461</v>
      </c>
      <c r="B136" s="20">
        <v>1070</v>
      </c>
      <c r="C136" s="20">
        <v>132</v>
      </c>
      <c r="D136" s="20">
        <v>161</v>
      </c>
      <c r="E136" s="20">
        <v>213</v>
      </c>
      <c r="F136" s="20">
        <v>245</v>
      </c>
      <c r="G136" s="20">
        <v>167</v>
      </c>
      <c r="H136" s="20">
        <v>86</v>
      </c>
      <c r="I136" s="20">
        <v>56</v>
      </c>
      <c r="J136" s="20">
        <v>10</v>
      </c>
      <c r="K136" s="20">
        <v>374</v>
      </c>
      <c r="L136" s="20">
        <v>412</v>
      </c>
      <c r="M136" s="20">
        <v>938</v>
      </c>
      <c r="N136" s="20">
        <v>564</v>
      </c>
      <c r="O136" s="20">
        <v>152</v>
      </c>
      <c r="P136" s="26">
        <v>75.157009000000002</v>
      </c>
      <c r="Q136" s="26">
        <v>75</v>
      </c>
      <c r="R136" s="41">
        <v>75</v>
      </c>
    </row>
    <row r="137" spans="1:18" x14ac:dyDescent="0.2">
      <c r="A137" s="19" t="s">
        <v>429</v>
      </c>
      <c r="B137" s="20">
        <v>329</v>
      </c>
      <c r="C137" s="20">
        <v>28</v>
      </c>
      <c r="D137" s="20">
        <v>46</v>
      </c>
      <c r="E137" s="20">
        <v>62</v>
      </c>
      <c r="F137" s="20">
        <v>74</v>
      </c>
      <c r="G137" s="20">
        <v>67</v>
      </c>
      <c r="H137" s="20">
        <v>39</v>
      </c>
      <c r="I137" s="20">
        <v>13</v>
      </c>
      <c r="J137" s="20">
        <v>0</v>
      </c>
      <c r="K137" s="20">
        <v>108</v>
      </c>
      <c r="L137" s="20">
        <v>141</v>
      </c>
      <c r="M137" s="20">
        <v>301</v>
      </c>
      <c r="N137" s="20">
        <v>193</v>
      </c>
      <c r="O137" s="20">
        <v>52</v>
      </c>
      <c r="P137" s="26">
        <v>76.221884000000003</v>
      </c>
      <c r="Q137" s="26">
        <v>76</v>
      </c>
      <c r="R137" s="41">
        <v>77</v>
      </c>
    </row>
    <row r="138" spans="1:18" x14ac:dyDescent="0.2">
      <c r="A138" s="18" t="s">
        <v>143</v>
      </c>
      <c r="B138" s="18"/>
      <c r="C138" s="18"/>
      <c r="D138" s="18"/>
      <c r="E138" s="18"/>
      <c r="F138" s="18"/>
      <c r="G138" s="18"/>
      <c r="H138" s="18"/>
      <c r="I138" s="18"/>
      <c r="J138" s="18"/>
      <c r="K138" s="18"/>
      <c r="L138" s="18"/>
      <c r="M138" s="18"/>
      <c r="N138" s="18"/>
      <c r="O138" s="18"/>
      <c r="P138" s="18"/>
      <c r="Q138" s="51"/>
      <c r="R138" s="39"/>
    </row>
    <row r="139" spans="1:18" x14ac:dyDescent="0.2">
      <c r="A139" s="21" t="s">
        <v>464</v>
      </c>
      <c r="B139" s="21"/>
      <c r="C139" s="21"/>
      <c r="D139" s="21"/>
      <c r="E139" s="21"/>
      <c r="F139" s="21"/>
      <c r="G139" s="21"/>
      <c r="H139" s="21"/>
      <c r="I139" s="21"/>
      <c r="J139" s="21"/>
      <c r="K139" s="21"/>
      <c r="L139" s="21"/>
      <c r="M139" s="21"/>
      <c r="N139" s="21"/>
      <c r="O139" s="21"/>
      <c r="P139" s="21"/>
      <c r="Q139" s="52"/>
      <c r="R139" s="44"/>
    </row>
    <row r="140" spans="1:18" x14ac:dyDescent="0.2">
      <c r="A140" s="19" t="s">
        <v>458</v>
      </c>
      <c r="B140" s="20">
        <v>39</v>
      </c>
      <c r="C140" s="20">
        <v>8</v>
      </c>
      <c r="D140" s="20">
        <v>7</v>
      </c>
      <c r="E140" s="20">
        <v>15</v>
      </c>
      <c r="F140" s="20">
        <v>6</v>
      </c>
      <c r="G140" s="20">
        <v>1</v>
      </c>
      <c r="H140" s="20">
        <v>2</v>
      </c>
      <c r="I140" s="20">
        <v>0</v>
      </c>
      <c r="J140" s="20">
        <v>0</v>
      </c>
      <c r="K140" s="20">
        <v>22</v>
      </c>
      <c r="L140" s="20">
        <v>7</v>
      </c>
      <c r="M140" s="20">
        <v>31</v>
      </c>
      <c r="N140" s="20">
        <v>9</v>
      </c>
      <c r="O140" s="20">
        <v>2</v>
      </c>
      <c r="P140" s="26">
        <v>71.128204999999994</v>
      </c>
      <c r="Q140" s="26">
        <v>71</v>
      </c>
      <c r="R140" s="41" t="s">
        <v>378</v>
      </c>
    </row>
    <row r="141" spans="1:18" x14ac:dyDescent="0.2">
      <c r="A141" s="19" t="s">
        <v>459</v>
      </c>
      <c r="B141" s="20">
        <v>75</v>
      </c>
      <c r="C141" s="20">
        <v>23</v>
      </c>
      <c r="D141" s="20">
        <v>18</v>
      </c>
      <c r="E141" s="20">
        <v>13</v>
      </c>
      <c r="F141" s="20">
        <v>12</v>
      </c>
      <c r="G141" s="20">
        <v>7</v>
      </c>
      <c r="H141" s="20">
        <v>2</v>
      </c>
      <c r="I141" s="20">
        <v>0</v>
      </c>
      <c r="J141" s="20">
        <v>0</v>
      </c>
      <c r="K141" s="20">
        <v>31</v>
      </c>
      <c r="L141" s="20">
        <v>19</v>
      </c>
      <c r="M141" s="20">
        <v>52</v>
      </c>
      <c r="N141" s="20">
        <v>21</v>
      </c>
      <c r="O141" s="20">
        <v>2</v>
      </c>
      <c r="P141" s="26">
        <v>69.666667000000004</v>
      </c>
      <c r="Q141" s="26">
        <v>68</v>
      </c>
      <c r="R141" s="41">
        <v>60</v>
      </c>
    </row>
    <row r="142" spans="1:18" x14ac:dyDescent="0.2">
      <c r="A142" s="19" t="s">
        <v>460</v>
      </c>
      <c r="B142" s="20">
        <v>117</v>
      </c>
      <c r="C142" s="20">
        <v>39</v>
      </c>
      <c r="D142" s="20">
        <v>33</v>
      </c>
      <c r="E142" s="20">
        <v>23</v>
      </c>
      <c r="F142" s="20">
        <v>11</v>
      </c>
      <c r="G142" s="20">
        <v>7</v>
      </c>
      <c r="H142" s="20">
        <v>4</v>
      </c>
      <c r="I142" s="20">
        <v>0</v>
      </c>
      <c r="J142" s="20">
        <v>0</v>
      </c>
      <c r="K142" s="20">
        <v>56</v>
      </c>
      <c r="L142" s="20">
        <v>18</v>
      </c>
      <c r="M142" s="20">
        <v>78</v>
      </c>
      <c r="N142" s="20">
        <v>22</v>
      </c>
      <c r="O142" s="20">
        <v>4</v>
      </c>
      <c r="P142" s="26">
        <v>68.803419000000005</v>
      </c>
      <c r="Q142" s="26">
        <v>67</v>
      </c>
      <c r="R142" s="41">
        <v>62</v>
      </c>
    </row>
    <row r="143" spans="1:18" x14ac:dyDescent="0.2">
      <c r="A143" s="19" t="s">
        <v>461</v>
      </c>
      <c r="B143" s="20">
        <v>1288</v>
      </c>
      <c r="C143" s="20">
        <v>247</v>
      </c>
      <c r="D143" s="20">
        <v>245</v>
      </c>
      <c r="E143" s="20">
        <v>245</v>
      </c>
      <c r="F143" s="20">
        <v>251</v>
      </c>
      <c r="G143" s="20">
        <v>157</v>
      </c>
      <c r="H143" s="20">
        <v>79</v>
      </c>
      <c r="I143" s="20">
        <v>55</v>
      </c>
      <c r="J143" s="20">
        <v>9</v>
      </c>
      <c r="K143" s="20">
        <v>490</v>
      </c>
      <c r="L143" s="20">
        <v>408</v>
      </c>
      <c r="M143" s="20">
        <v>1041</v>
      </c>
      <c r="N143" s="20">
        <v>551</v>
      </c>
      <c r="O143" s="20">
        <v>143</v>
      </c>
      <c r="P143" s="26">
        <v>73.199534</v>
      </c>
      <c r="Q143" s="26">
        <v>72</v>
      </c>
      <c r="R143" s="41">
        <v>77</v>
      </c>
    </row>
    <row r="144" spans="1:18" x14ac:dyDescent="0.2">
      <c r="A144" s="19" t="s">
        <v>429</v>
      </c>
      <c r="B144" s="20">
        <v>669</v>
      </c>
      <c r="C144" s="20">
        <v>70</v>
      </c>
      <c r="D144" s="20">
        <v>129</v>
      </c>
      <c r="E144" s="20">
        <v>153</v>
      </c>
      <c r="F144" s="20">
        <v>147</v>
      </c>
      <c r="G144" s="20">
        <v>102</v>
      </c>
      <c r="H144" s="20">
        <v>50</v>
      </c>
      <c r="I144" s="20">
        <v>16</v>
      </c>
      <c r="J144" s="20">
        <v>2</v>
      </c>
      <c r="K144" s="20">
        <v>282</v>
      </c>
      <c r="L144" s="20">
        <v>249</v>
      </c>
      <c r="M144" s="20">
        <v>599</v>
      </c>
      <c r="N144" s="20">
        <v>317</v>
      </c>
      <c r="O144" s="20">
        <v>68</v>
      </c>
      <c r="P144" s="26">
        <v>74.243646999999996</v>
      </c>
      <c r="Q144" s="26">
        <v>74</v>
      </c>
      <c r="R144" s="41">
        <v>71</v>
      </c>
    </row>
    <row r="145" spans="1:18" x14ac:dyDescent="0.2">
      <c r="A145" s="18" t="s">
        <v>465</v>
      </c>
      <c r="B145" s="18"/>
      <c r="C145" s="18"/>
      <c r="D145" s="18"/>
      <c r="E145" s="18"/>
      <c r="F145" s="18"/>
      <c r="G145" s="18"/>
      <c r="H145" s="18"/>
      <c r="I145" s="18"/>
      <c r="J145" s="18"/>
      <c r="K145" s="18"/>
      <c r="L145" s="18"/>
      <c r="M145" s="18"/>
      <c r="N145" s="18"/>
      <c r="O145" s="18"/>
      <c r="P145" s="18"/>
      <c r="Q145" s="51"/>
      <c r="R145" s="39"/>
    </row>
    <row r="146" spans="1:18" x14ac:dyDescent="0.2">
      <c r="A146" s="19" t="s">
        <v>466</v>
      </c>
      <c r="B146" s="20">
        <v>541</v>
      </c>
      <c r="C146" s="20">
        <v>109</v>
      </c>
      <c r="D146" s="20">
        <v>109</v>
      </c>
      <c r="E146" s="20">
        <v>99</v>
      </c>
      <c r="F146" s="20">
        <v>100</v>
      </c>
      <c r="G146" s="20">
        <v>68</v>
      </c>
      <c r="H146" s="20">
        <v>38</v>
      </c>
      <c r="I146" s="20">
        <v>17</v>
      </c>
      <c r="J146" s="20">
        <v>1</v>
      </c>
      <c r="K146" s="20">
        <v>208</v>
      </c>
      <c r="L146" s="20">
        <v>168</v>
      </c>
      <c r="M146" s="20">
        <v>432</v>
      </c>
      <c r="N146" s="20">
        <v>224</v>
      </c>
      <c r="O146" s="20">
        <v>56</v>
      </c>
      <c r="P146" s="26">
        <v>72.794824000000006</v>
      </c>
      <c r="Q146" s="26">
        <v>72</v>
      </c>
      <c r="R146" s="41">
        <v>71</v>
      </c>
    </row>
    <row r="147" spans="1:18" x14ac:dyDescent="0.2">
      <c r="A147" s="19" t="s">
        <v>467</v>
      </c>
      <c r="B147" s="20">
        <v>877</v>
      </c>
      <c r="C147" s="20">
        <v>161</v>
      </c>
      <c r="D147" s="20">
        <v>160</v>
      </c>
      <c r="E147" s="20">
        <v>182</v>
      </c>
      <c r="F147" s="20">
        <v>170</v>
      </c>
      <c r="G147" s="20">
        <v>113</v>
      </c>
      <c r="H147" s="20">
        <v>54</v>
      </c>
      <c r="I147" s="20">
        <v>30</v>
      </c>
      <c r="J147" s="20">
        <v>7</v>
      </c>
      <c r="K147" s="20">
        <v>342</v>
      </c>
      <c r="L147" s="20">
        <v>283</v>
      </c>
      <c r="M147" s="20">
        <v>716</v>
      </c>
      <c r="N147" s="20">
        <v>374</v>
      </c>
      <c r="O147" s="20">
        <v>91</v>
      </c>
      <c r="P147" s="26">
        <v>73.273660000000007</v>
      </c>
      <c r="Q147" s="26">
        <v>73</v>
      </c>
      <c r="R147" s="41">
        <v>72</v>
      </c>
    </row>
    <row r="148" spans="1:18" x14ac:dyDescent="0.2">
      <c r="A148" s="19" t="s">
        <v>468</v>
      </c>
      <c r="B148" s="20">
        <v>543</v>
      </c>
      <c r="C148" s="20">
        <v>83</v>
      </c>
      <c r="D148" s="20">
        <v>109</v>
      </c>
      <c r="E148" s="20">
        <v>118</v>
      </c>
      <c r="F148" s="20">
        <v>109</v>
      </c>
      <c r="G148" s="20">
        <v>68</v>
      </c>
      <c r="H148" s="20">
        <v>36</v>
      </c>
      <c r="I148" s="20">
        <v>18</v>
      </c>
      <c r="J148" s="20">
        <v>2</v>
      </c>
      <c r="K148" s="20">
        <v>227</v>
      </c>
      <c r="L148" s="20">
        <v>177</v>
      </c>
      <c r="M148" s="20">
        <v>460</v>
      </c>
      <c r="N148" s="20">
        <v>233</v>
      </c>
      <c r="O148" s="20">
        <v>56</v>
      </c>
      <c r="P148" s="26">
        <v>73.360957999999997</v>
      </c>
      <c r="Q148" s="26">
        <v>73</v>
      </c>
      <c r="R148" s="41">
        <v>77</v>
      </c>
    </row>
    <row r="149" spans="1:18" x14ac:dyDescent="0.2">
      <c r="A149" s="19" t="s">
        <v>469</v>
      </c>
      <c r="B149" s="20">
        <v>227</v>
      </c>
      <c r="C149" s="20">
        <v>34</v>
      </c>
      <c r="D149" s="20">
        <v>54</v>
      </c>
      <c r="E149" s="20">
        <v>50</v>
      </c>
      <c r="F149" s="20">
        <v>48</v>
      </c>
      <c r="G149" s="20">
        <v>25</v>
      </c>
      <c r="H149" s="20">
        <v>9</v>
      </c>
      <c r="I149" s="20">
        <v>6</v>
      </c>
      <c r="J149" s="20">
        <v>1</v>
      </c>
      <c r="K149" s="20">
        <v>104</v>
      </c>
      <c r="L149" s="20">
        <v>73</v>
      </c>
      <c r="M149" s="20">
        <v>193</v>
      </c>
      <c r="N149" s="20">
        <v>89</v>
      </c>
      <c r="O149" s="20">
        <v>16</v>
      </c>
      <c r="P149" s="26">
        <v>72.779736</v>
      </c>
      <c r="Q149" s="26">
        <v>72</v>
      </c>
      <c r="R149" s="41">
        <v>68</v>
      </c>
    </row>
    <row r="150" spans="1:18" x14ac:dyDescent="0.2">
      <c r="A150" s="18" t="s">
        <v>470</v>
      </c>
      <c r="B150" s="18"/>
      <c r="C150" s="18"/>
      <c r="D150" s="18"/>
      <c r="E150" s="18"/>
      <c r="F150" s="18"/>
      <c r="G150" s="18"/>
      <c r="H150" s="18"/>
      <c r="I150" s="18"/>
      <c r="J150" s="18"/>
      <c r="K150" s="18"/>
      <c r="L150" s="18"/>
      <c r="M150" s="18"/>
      <c r="N150" s="18"/>
      <c r="O150" s="18"/>
      <c r="P150" s="18"/>
      <c r="Q150" s="51"/>
      <c r="R150" s="39"/>
    </row>
    <row r="151" spans="1:18" x14ac:dyDescent="0.2">
      <c r="A151" s="19" t="s">
        <v>471</v>
      </c>
      <c r="B151" s="20">
        <v>294</v>
      </c>
      <c r="C151" s="20">
        <v>57</v>
      </c>
      <c r="D151" s="20">
        <v>61</v>
      </c>
      <c r="E151" s="20">
        <v>58</v>
      </c>
      <c r="F151" s="20">
        <v>56</v>
      </c>
      <c r="G151" s="20">
        <v>33</v>
      </c>
      <c r="H151" s="20">
        <v>20</v>
      </c>
      <c r="I151" s="20">
        <v>8</v>
      </c>
      <c r="J151" s="20">
        <v>1</v>
      </c>
      <c r="K151" s="20">
        <v>119</v>
      </c>
      <c r="L151" s="20">
        <v>89</v>
      </c>
      <c r="M151" s="20">
        <v>237</v>
      </c>
      <c r="N151" s="20">
        <v>118</v>
      </c>
      <c r="O151" s="20">
        <v>29</v>
      </c>
      <c r="P151" s="26">
        <v>72.663264999999996</v>
      </c>
      <c r="Q151" s="26">
        <v>72</v>
      </c>
      <c r="R151" s="41">
        <v>75</v>
      </c>
    </row>
    <row r="152" spans="1:18" x14ac:dyDescent="0.2">
      <c r="A152" s="19" t="s">
        <v>472</v>
      </c>
      <c r="B152" s="20">
        <v>664</v>
      </c>
      <c r="C152" s="20">
        <v>116</v>
      </c>
      <c r="D152" s="20">
        <v>129</v>
      </c>
      <c r="E152" s="20">
        <v>128</v>
      </c>
      <c r="F152" s="20">
        <v>135</v>
      </c>
      <c r="G152" s="20">
        <v>76</v>
      </c>
      <c r="H152" s="20">
        <v>55</v>
      </c>
      <c r="I152" s="20">
        <v>21</v>
      </c>
      <c r="J152" s="20">
        <v>4</v>
      </c>
      <c r="K152" s="20">
        <v>257</v>
      </c>
      <c r="L152" s="20">
        <v>211</v>
      </c>
      <c r="M152" s="20">
        <v>548</v>
      </c>
      <c r="N152" s="20">
        <v>291</v>
      </c>
      <c r="O152" s="20">
        <v>80</v>
      </c>
      <c r="P152" s="26">
        <v>73.454819000000001</v>
      </c>
      <c r="Q152" s="26">
        <v>73</v>
      </c>
      <c r="R152" s="41">
        <v>75</v>
      </c>
    </row>
    <row r="153" spans="1:18" x14ac:dyDescent="0.2">
      <c r="A153" s="19" t="s">
        <v>473</v>
      </c>
      <c r="B153" s="20">
        <v>421</v>
      </c>
      <c r="C153" s="20">
        <v>72</v>
      </c>
      <c r="D153" s="20">
        <v>82</v>
      </c>
      <c r="E153" s="20">
        <v>84</v>
      </c>
      <c r="F153" s="20">
        <v>95</v>
      </c>
      <c r="G153" s="20">
        <v>55</v>
      </c>
      <c r="H153" s="20">
        <v>18</v>
      </c>
      <c r="I153" s="20">
        <v>12</v>
      </c>
      <c r="J153" s="20">
        <v>3</v>
      </c>
      <c r="K153" s="20">
        <v>166</v>
      </c>
      <c r="L153" s="20">
        <v>150</v>
      </c>
      <c r="M153" s="20">
        <v>349</v>
      </c>
      <c r="N153" s="20">
        <v>183</v>
      </c>
      <c r="O153" s="20">
        <v>33</v>
      </c>
      <c r="P153" s="26">
        <v>73.047505999999998</v>
      </c>
      <c r="Q153" s="26">
        <v>73</v>
      </c>
      <c r="R153" s="41">
        <v>77</v>
      </c>
    </row>
    <row r="154" spans="1:18" x14ac:dyDescent="0.2">
      <c r="A154" s="19" t="s">
        <v>474</v>
      </c>
      <c r="B154" s="20">
        <v>358</v>
      </c>
      <c r="C154" s="20">
        <v>61</v>
      </c>
      <c r="D154" s="20">
        <v>61</v>
      </c>
      <c r="E154" s="20">
        <v>76</v>
      </c>
      <c r="F154" s="20">
        <v>70</v>
      </c>
      <c r="G154" s="20">
        <v>60</v>
      </c>
      <c r="H154" s="20">
        <v>18</v>
      </c>
      <c r="I154" s="20">
        <v>10</v>
      </c>
      <c r="J154" s="20">
        <v>2</v>
      </c>
      <c r="K154" s="20">
        <v>137</v>
      </c>
      <c r="L154" s="20">
        <v>130</v>
      </c>
      <c r="M154" s="20">
        <v>297</v>
      </c>
      <c r="N154" s="20">
        <v>160</v>
      </c>
      <c r="O154" s="20">
        <v>30</v>
      </c>
      <c r="P154" s="26">
        <v>73.530726000000001</v>
      </c>
      <c r="Q154" s="26">
        <v>73</v>
      </c>
      <c r="R154" s="41">
        <v>71</v>
      </c>
    </row>
    <row r="155" spans="1:18" x14ac:dyDescent="0.2">
      <c r="A155" s="19" t="s">
        <v>475</v>
      </c>
      <c r="B155" s="20">
        <v>217</v>
      </c>
      <c r="C155" s="20">
        <v>37</v>
      </c>
      <c r="D155" s="20">
        <v>47</v>
      </c>
      <c r="E155" s="20">
        <v>46</v>
      </c>
      <c r="F155" s="20">
        <v>40</v>
      </c>
      <c r="G155" s="20">
        <v>26</v>
      </c>
      <c r="H155" s="20">
        <v>12</v>
      </c>
      <c r="I155" s="20">
        <v>8</v>
      </c>
      <c r="J155" s="20">
        <v>1</v>
      </c>
      <c r="K155" s="20">
        <v>93</v>
      </c>
      <c r="L155" s="20">
        <v>66</v>
      </c>
      <c r="M155" s="20">
        <v>180</v>
      </c>
      <c r="N155" s="20">
        <v>87</v>
      </c>
      <c r="O155" s="20">
        <v>21</v>
      </c>
      <c r="P155" s="26">
        <v>72.930875999999998</v>
      </c>
      <c r="Q155" s="26">
        <v>72</v>
      </c>
      <c r="R155" s="41">
        <v>77</v>
      </c>
    </row>
    <row r="156" spans="1:18" x14ac:dyDescent="0.2">
      <c r="A156" s="22" t="s">
        <v>476</v>
      </c>
      <c r="B156" s="23">
        <v>234</v>
      </c>
      <c r="C156" s="23">
        <v>44</v>
      </c>
      <c r="D156" s="23">
        <v>52</v>
      </c>
      <c r="E156" s="23">
        <v>57</v>
      </c>
      <c r="F156" s="23">
        <v>31</v>
      </c>
      <c r="G156" s="23">
        <v>24</v>
      </c>
      <c r="H156" s="23">
        <v>14</v>
      </c>
      <c r="I156" s="23">
        <v>12</v>
      </c>
      <c r="J156" s="23">
        <v>0</v>
      </c>
      <c r="K156" s="23">
        <v>109</v>
      </c>
      <c r="L156" s="23">
        <v>55</v>
      </c>
      <c r="M156" s="23">
        <v>190</v>
      </c>
      <c r="N156" s="23">
        <v>81</v>
      </c>
      <c r="O156" s="23">
        <v>26</v>
      </c>
      <c r="P156" s="27">
        <v>72.474359000000007</v>
      </c>
      <c r="Q156" s="27">
        <v>71</v>
      </c>
      <c r="R156" s="45">
        <v>71</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91AF6-5B64-45B3-A2DA-A381B15B9BDC}">
  <dimension ref="A1:G156"/>
  <sheetViews>
    <sheetView topLeftCell="A4"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7" x14ac:dyDescent="0.2">
      <c r="A1" s="8" t="s">
        <v>126</v>
      </c>
      <c r="B1" s="9"/>
    </row>
    <row r="2" spans="1:7" x14ac:dyDescent="0.2">
      <c r="A2" s="11" t="str">
        <f xml:space="preserve"> HYPERLINK("#'目次'!B9","[3]")</f>
        <v>[3]</v>
      </c>
    </row>
    <row r="3" spans="1:7" x14ac:dyDescent="0.2">
      <c r="A3" s="9" t="s">
        <v>126</v>
      </c>
      <c r="B3" s="12" t="s">
        <v>147</v>
      </c>
    </row>
    <row r="4" spans="1:7" s="15" customFormat="1" ht="62.5" x14ac:dyDescent="0.2">
      <c r="A4" s="13" t="s">
        <v>126</v>
      </c>
      <c r="B4" s="14" t="s">
        <v>398</v>
      </c>
      <c r="C4" s="14" t="s">
        <v>148</v>
      </c>
      <c r="D4" s="14" t="s">
        <v>396</v>
      </c>
      <c r="E4" s="14" t="s">
        <v>149</v>
      </c>
      <c r="F4" s="14" t="s">
        <v>150</v>
      </c>
      <c r="G4" s="14" t="s">
        <v>429</v>
      </c>
    </row>
    <row r="5" spans="1:7" x14ac:dyDescent="0.2">
      <c r="A5" s="16" t="s">
        <v>402</v>
      </c>
      <c r="B5" s="17">
        <v>2188</v>
      </c>
      <c r="C5" s="17">
        <v>151</v>
      </c>
      <c r="D5" s="17">
        <v>1446</v>
      </c>
      <c r="E5" s="17">
        <v>150</v>
      </c>
      <c r="F5" s="17">
        <v>372</v>
      </c>
      <c r="G5" s="17">
        <v>69</v>
      </c>
    </row>
    <row r="6" spans="1:7" x14ac:dyDescent="0.2">
      <c r="A6" s="18" t="s">
        <v>403</v>
      </c>
      <c r="B6" s="18"/>
      <c r="C6" s="18"/>
      <c r="D6" s="18"/>
      <c r="E6" s="18"/>
      <c r="F6" s="18"/>
      <c r="G6" s="18"/>
    </row>
    <row r="7" spans="1:7" x14ac:dyDescent="0.2">
      <c r="A7" s="19" t="s">
        <v>404</v>
      </c>
      <c r="B7" s="20">
        <v>1092</v>
      </c>
      <c r="C7" s="20">
        <v>92</v>
      </c>
      <c r="D7" s="20">
        <v>813</v>
      </c>
      <c r="E7" s="20">
        <v>65</v>
      </c>
      <c r="F7" s="20">
        <v>83</v>
      </c>
      <c r="G7" s="20">
        <v>39</v>
      </c>
    </row>
    <row r="8" spans="1:7" x14ac:dyDescent="0.2">
      <c r="A8" s="19" t="s">
        <v>405</v>
      </c>
      <c r="B8" s="20">
        <v>1095</v>
      </c>
      <c r="C8" s="20">
        <v>59</v>
      </c>
      <c r="D8" s="20">
        <v>632</v>
      </c>
      <c r="E8" s="20">
        <v>85</v>
      </c>
      <c r="F8" s="20">
        <v>289</v>
      </c>
      <c r="G8" s="20">
        <v>30</v>
      </c>
    </row>
    <row r="9" spans="1:7" x14ac:dyDescent="0.2">
      <c r="A9" s="19" t="s">
        <v>401</v>
      </c>
      <c r="B9" s="20">
        <v>1</v>
      </c>
      <c r="C9" s="20">
        <v>0</v>
      </c>
      <c r="D9" s="20">
        <v>1</v>
      </c>
      <c r="E9" s="20">
        <v>0</v>
      </c>
      <c r="F9" s="20">
        <v>0</v>
      </c>
      <c r="G9" s="20">
        <v>0</v>
      </c>
    </row>
    <row r="10" spans="1:7" x14ac:dyDescent="0.2">
      <c r="A10" s="18" t="s">
        <v>406</v>
      </c>
      <c r="B10" s="18"/>
      <c r="C10" s="18"/>
      <c r="D10" s="18"/>
      <c r="E10" s="18"/>
      <c r="F10" s="18"/>
      <c r="G10" s="18"/>
    </row>
    <row r="11" spans="1:7" x14ac:dyDescent="0.2">
      <c r="A11" s="19" t="s">
        <v>407</v>
      </c>
      <c r="B11" s="20">
        <v>387</v>
      </c>
      <c r="C11" s="20">
        <v>55</v>
      </c>
      <c r="D11" s="20">
        <v>270</v>
      </c>
      <c r="E11" s="20">
        <v>36</v>
      </c>
      <c r="F11" s="20">
        <v>16</v>
      </c>
      <c r="G11" s="20">
        <v>10</v>
      </c>
    </row>
    <row r="12" spans="1:7" x14ac:dyDescent="0.2">
      <c r="A12" s="19" t="s">
        <v>408</v>
      </c>
      <c r="B12" s="20">
        <v>432</v>
      </c>
      <c r="C12" s="20">
        <v>37</v>
      </c>
      <c r="D12" s="20">
        <v>329</v>
      </c>
      <c r="E12" s="20">
        <v>31</v>
      </c>
      <c r="F12" s="20">
        <v>23</v>
      </c>
      <c r="G12" s="20">
        <v>12</v>
      </c>
    </row>
    <row r="13" spans="1:7" x14ac:dyDescent="0.2">
      <c r="A13" s="19" t="s">
        <v>409</v>
      </c>
      <c r="B13" s="20">
        <v>449</v>
      </c>
      <c r="C13" s="20">
        <v>29</v>
      </c>
      <c r="D13" s="20">
        <v>323</v>
      </c>
      <c r="E13" s="20">
        <v>32</v>
      </c>
      <c r="F13" s="20">
        <v>51</v>
      </c>
      <c r="G13" s="20">
        <v>14</v>
      </c>
    </row>
    <row r="14" spans="1:7" x14ac:dyDescent="0.2">
      <c r="A14" s="19" t="s">
        <v>410</v>
      </c>
      <c r="B14" s="20">
        <v>427</v>
      </c>
      <c r="C14" s="20">
        <v>19</v>
      </c>
      <c r="D14" s="20">
        <v>283</v>
      </c>
      <c r="E14" s="20">
        <v>36</v>
      </c>
      <c r="F14" s="20">
        <v>71</v>
      </c>
      <c r="G14" s="20">
        <v>18</v>
      </c>
    </row>
    <row r="15" spans="1:7" x14ac:dyDescent="0.2">
      <c r="A15" s="19" t="s">
        <v>411</v>
      </c>
      <c r="B15" s="20">
        <v>274</v>
      </c>
      <c r="C15" s="20">
        <v>8</v>
      </c>
      <c r="D15" s="20">
        <v>165</v>
      </c>
      <c r="E15" s="20">
        <v>7</v>
      </c>
      <c r="F15" s="20">
        <v>86</v>
      </c>
      <c r="G15" s="20">
        <v>8</v>
      </c>
    </row>
    <row r="16" spans="1:7" x14ac:dyDescent="0.2">
      <c r="A16" s="19" t="s">
        <v>412</v>
      </c>
      <c r="B16" s="20">
        <v>137</v>
      </c>
      <c r="C16" s="20">
        <v>3</v>
      </c>
      <c r="D16" s="20">
        <v>58</v>
      </c>
      <c r="E16" s="20">
        <v>8</v>
      </c>
      <c r="F16" s="20">
        <v>64</v>
      </c>
      <c r="G16" s="20">
        <v>4</v>
      </c>
    </row>
    <row r="17" spans="1:7" x14ac:dyDescent="0.2">
      <c r="A17" s="19" t="s">
        <v>413</v>
      </c>
      <c r="B17" s="20">
        <v>71</v>
      </c>
      <c r="C17" s="20">
        <v>0</v>
      </c>
      <c r="D17" s="20">
        <v>17</v>
      </c>
      <c r="E17" s="20">
        <v>0</v>
      </c>
      <c r="F17" s="20">
        <v>51</v>
      </c>
      <c r="G17" s="20">
        <v>3</v>
      </c>
    </row>
    <row r="18" spans="1:7" x14ac:dyDescent="0.2">
      <c r="A18" s="19" t="s">
        <v>414</v>
      </c>
      <c r="B18" s="20">
        <v>11</v>
      </c>
      <c r="C18" s="20">
        <v>0</v>
      </c>
      <c r="D18" s="20">
        <v>1</v>
      </c>
      <c r="E18" s="20">
        <v>0</v>
      </c>
      <c r="F18" s="20">
        <v>10</v>
      </c>
      <c r="G18" s="20">
        <v>0</v>
      </c>
    </row>
    <row r="19" spans="1:7" x14ac:dyDescent="0.2">
      <c r="A19" s="19" t="s">
        <v>415</v>
      </c>
      <c r="B19" s="20">
        <v>881</v>
      </c>
      <c r="C19" s="20">
        <v>66</v>
      </c>
      <c r="D19" s="20">
        <v>652</v>
      </c>
      <c r="E19" s="20">
        <v>63</v>
      </c>
      <c r="F19" s="20">
        <v>74</v>
      </c>
      <c r="G19" s="20">
        <v>26</v>
      </c>
    </row>
    <row r="20" spans="1:7" x14ac:dyDescent="0.2">
      <c r="A20" s="19" t="s">
        <v>416</v>
      </c>
      <c r="B20" s="20">
        <v>701</v>
      </c>
      <c r="C20" s="20">
        <v>27</v>
      </c>
      <c r="D20" s="20">
        <v>448</v>
      </c>
      <c r="E20" s="20">
        <v>43</v>
      </c>
      <c r="F20" s="20">
        <v>157</v>
      </c>
      <c r="G20" s="20">
        <v>26</v>
      </c>
    </row>
    <row r="21" spans="1:7" x14ac:dyDescent="0.2">
      <c r="A21" s="19" t="s">
        <v>417</v>
      </c>
      <c r="B21" s="20">
        <v>1801</v>
      </c>
      <c r="C21" s="20">
        <v>96</v>
      </c>
      <c r="D21" s="20">
        <v>1176</v>
      </c>
      <c r="E21" s="20">
        <v>114</v>
      </c>
      <c r="F21" s="20">
        <v>356</v>
      </c>
      <c r="G21" s="20">
        <v>59</v>
      </c>
    </row>
    <row r="22" spans="1:7" x14ac:dyDescent="0.2">
      <c r="A22" s="19" t="s">
        <v>418</v>
      </c>
      <c r="B22" s="20">
        <v>920</v>
      </c>
      <c r="C22" s="20">
        <v>30</v>
      </c>
      <c r="D22" s="20">
        <v>524</v>
      </c>
      <c r="E22" s="20">
        <v>51</v>
      </c>
      <c r="F22" s="20">
        <v>282</v>
      </c>
      <c r="G22" s="20">
        <v>33</v>
      </c>
    </row>
    <row r="23" spans="1:7" x14ac:dyDescent="0.2">
      <c r="A23" s="19" t="s">
        <v>419</v>
      </c>
      <c r="B23" s="20">
        <v>219</v>
      </c>
      <c r="C23" s="20">
        <v>3</v>
      </c>
      <c r="D23" s="20">
        <v>76</v>
      </c>
      <c r="E23" s="20">
        <v>8</v>
      </c>
      <c r="F23" s="20">
        <v>125</v>
      </c>
      <c r="G23" s="20">
        <v>7</v>
      </c>
    </row>
    <row r="24" spans="1:7" x14ac:dyDescent="0.2">
      <c r="A24" s="18" t="s">
        <v>420</v>
      </c>
      <c r="B24" s="17">
        <v>208</v>
      </c>
      <c r="C24" s="17">
        <v>33</v>
      </c>
      <c r="D24" s="17">
        <v>146</v>
      </c>
      <c r="E24" s="17">
        <v>17</v>
      </c>
      <c r="F24" s="17">
        <v>7</v>
      </c>
      <c r="G24" s="17">
        <v>5</v>
      </c>
    </row>
    <row r="25" spans="1:7" x14ac:dyDescent="0.2">
      <c r="A25" s="19" t="s">
        <v>408</v>
      </c>
      <c r="B25" s="20">
        <v>220</v>
      </c>
      <c r="C25" s="20">
        <v>25</v>
      </c>
      <c r="D25" s="20">
        <v>172</v>
      </c>
      <c r="E25" s="20">
        <v>11</v>
      </c>
      <c r="F25" s="20">
        <v>6</v>
      </c>
      <c r="G25" s="20">
        <v>6</v>
      </c>
    </row>
    <row r="26" spans="1:7" x14ac:dyDescent="0.2">
      <c r="A26" s="19" t="s">
        <v>409</v>
      </c>
      <c r="B26" s="20">
        <v>226</v>
      </c>
      <c r="C26" s="20">
        <v>20</v>
      </c>
      <c r="D26" s="20">
        <v>169</v>
      </c>
      <c r="E26" s="20">
        <v>17</v>
      </c>
      <c r="F26" s="20">
        <v>9</v>
      </c>
      <c r="G26" s="20">
        <v>11</v>
      </c>
    </row>
    <row r="27" spans="1:7" x14ac:dyDescent="0.2">
      <c r="A27" s="19" t="s">
        <v>410</v>
      </c>
      <c r="B27" s="20">
        <v>211</v>
      </c>
      <c r="C27" s="20">
        <v>8</v>
      </c>
      <c r="D27" s="20">
        <v>162</v>
      </c>
      <c r="E27" s="20">
        <v>13</v>
      </c>
      <c r="F27" s="20">
        <v>18</v>
      </c>
      <c r="G27" s="20">
        <v>10</v>
      </c>
    </row>
    <row r="28" spans="1:7" x14ac:dyDescent="0.2">
      <c r="A28" s="19" t="s">
        <v>411</v>
      </c>
      <c r="B28" s="20">
        <v>134</v>
      </c>
      <c r="C28" s="20">
        <v>6</v>
      </c>
      <c r="D28" s="20">
        <v>109</v>
      </c>
      <c r="E28" s="20">
        <v>3</v>
      </c>
      <c r="F28" s="20">
        <v>12</v>
      </c>
      <c r="G28" s="20">
        <v>4</v>
      </c>
    </row>
    <row r="29" spans="1:7" x14ac:dyDescent="0.2">
      <c r="A29" s="19" t="s">
        <v>412</v>
      </c>
      <c r="B29" s="20">
        <v>65</v>
      </c>
      <c r="C29" s="20">
        <v>0</v>
      </c>
      <c r="D29" s="20">
        <v>43</v>
      </c>
      <c r="E29" s="20">
        <v>4</v>
      </c>
      <c r="F29" s="20">
        <v>16</v>
      </c>
      <c r="G29" s="20">
        <v>2</v>
      </c>
    </row>
    <row r="30" spans="1:7" x14ac:dyDescent="0.2">
      <c r="A30" s="19" t="s">
        <v>413</v>
      </c>
      <c r="B30" s="20">
        <v>25</v>
      </c>
      <c r="C30" s="20">
        <v>0</v>
      </c>
      <c r="D30" s="20">
        <v>11</v>
      </c>
      <c r="E30" s="20">
        <v>0</v>
      </c>
      <c r="F30" s="20">
        <v>13</v>
      </c>
      <c r="G30" s="20">
        <v>1</v>
      </c>
    </row>
    <row r="31" spans="1:7" x14ac:dyDescent="0.2">
      <c r="A31" s="19" t="s">
        <v>414</v>
      </c>
      <c r="B31" s="20">
        <v>3</v>
      </c>
      <c r="C31" s="20">
        <v>0</v>
      </c>
      <c r="D31" s="20">
        <v>1</v>
      </c>
      <c r="E31" s="20">
        <v>0</v>
      </c>
      <c r="F31" s="20">
        <v>2</v>
      </c>
      <c r="G31" s="20">
        <v>0</v>
      </c>
    </row>
    <row r="32" spans="1:7" x14ac:dyDescent="0.2">
      <c r="A32" s="19" t="s">
        <v>415</v>
      </c>
      <c r="B32" s="20">
        <v>446</v>
      </c>
      <c r="C32" s="20">
        <v>45</v>
      </c>
      <c r="D32" s="20">
        <v>341</v>
      </c>
      <c r="E32" s="20">
        <v>28</v>
      </c>
      <c r="F32" s="20">
        <v>15</v>
      </c>
      <c r="G32" s="20">
        <v>17</v>
      </c>
    </row>
    <row r="33" spans="1:7" x14ac:dyDescent="0.2">
      <c r="A33" s="19" t="s">
        <v>416</v>
      </c>
      <c r="B33" s="20">
        <v>345</v>
      </c>
      <c r="C33" s="20">
        <v>14</v>
      </c>
      <c r="D33" s="20">
        <v>271</v>
      </c>
      <c r="E33" s="20">
        <v>16</v>
      </c>
      <c r="F33" s="20">
        <v>30</v>
      </c>
      <c r="G33" s="20">
        <v>14</v>
      </c>
    </row>
    <row r="34" spans="1:7" x14ac:dyDescent="0.2">
      <c r="A34" s="19" t="s">
        <v>417</v>
      </c>
      <c r="B34" s="20">
        <v>884</v>
      </c>
      <c r="C34" s="20">
        <v>59</v>
      </c>
      <c r="D34" s="20">
        <v>667</v>
      </c>
      <c r="E34" s="20">
        <v>48</v>
      </c>
      <c r="F34" s="20">
        <v>76</v>
      </c>
      <c r="G34" s="20">
        <v>34</v>
      </c>
    </row>
    <row r="35" spans="1:7" x14ac:dyDescent="0.2">
      <c r="A35" s="19" t="s">
        <v>418</v>
      </c>
      <c r="B35" s="20">
        <v>438</v>
      </c>
      <c r="C35" s="20">
        <v>14</v>
      </c>
      <c r="D35" s="20">
        <v>326</v>
      </c>
      <c r="E35" s="20">
        <v>20</v>
      </c>
      <c r="F35" s="20">
        <v>61</v>
      </c>
      <c r="G35" s="20">
        <v>17</v>
      </c>
    </row>
    <row r="36" spans="1:7" x14ac:dyDescent="0.2">
      <c r="A36" s="19" t="s">
        <v>419</v>
      </c>
      <c r="B36" s="20">
        <v>93</v>
      </c>
      <c r="C36" s="20">
        <v>0</v>
      </c>
      <c r="D36" s="20">
        <v>55</v>
      </c>
      <c r="E36" s="20">
        <v>4</v>
      </c>
      <c r="F36" s="20">
        <v>31</v>
      </c>
      <c r="G36" s="20">
        <v>3</v>
      </c>
    </row>
    <row r="37" spans="1:7" x14ac:dyDescent="0.2">
      <c r="A37" s="18" t="s">
        <v>421</v>
      </c>
      <c r="B37" s="17">
        <v>178</v>
      </c>
      <c r="C37" s="17">
        <v>22</v>
      </c>
      <c r="D37" s="17">
        <v>123</v>
      </c>
      <c r="E37" s="17">
        <v>19</v>
      </c>
      <c r="F37" s="17">
        <v>9</v>
      </c>
      <c r="G37" s="17">
        <v>5</v>
      </c>
    </row>
    <row r="38" spans="1:7" x14ac:dyDescent="0.2">
      <c r="A38" s="19" t="s">
        <v>408</v>
      </c>
      <c r="B38" s="20">
        <v>212</v>
      </c>
      <c r="C38" s="20">
        <v>12</v>
      </c>
      <c r="D38" s="20">
        <v>157</v>
      </c>
      <c r="E38" s="20">
        <v>20</v>
      </c>
      <c r="F38" s="20">
        <v>17</v>
      </c>
      <c r="G38" s="20">
        <v>6</v>
      </c>
    </row>
    <row r="39" spans="1:7" x14ac:dyDescent="0.2">
      <c r="A39" s="19" t="s">
        <v>409</v>
      </c>
      <c r="B39" s="20">
        <v>223</v>
      </c>
      <c r="C39" s="20">
        <v>9</v>
      </c>
      <c r="D39" s="20">
        <v>154</v>
      </c>
      <c r="E39" s="20">
        <v>15</v>
      </c>
      <c r="F39" s="20">
        <v>42</v>
      </c>
      <c r="G39" s="20">
        <v>3</v>
      </c>
    </row>
    <row r="40" spans="1:7" x14ac:dyDescent="0.2">
      <c r="A40" s="19" t="s">
        <v>410</v>
      </c>
      <c r="B40" s="20">
        <v>216</v>
      </c>
      <c r="C40" s="20">
        <v>11</v>
      </c>
      <c r="D40" s="20">
        <v>121</v>
      </c>
      <c r="E40" s="20">
        <v>23</v>
      </c>
      <c r="F40" s="20">
        <v>53</v>
      </c>
      <c r="G40" s="20">
        <v>8</v>
      </c>
    </row>
    <row r="41" spans="1:7" x14ac:dyDescent="0.2">
      <c r="A41" s="19" t="s">
        <v>411</v>
      </c>
      <c r="B41" s="20">
        <v>140</v>
      </c>
      <c r="C41" s="20">
        <v>2</v>
      </c>
      <c r="D41" s="20">
        <v>56</v>
      </c>
      <c r="E41" s="20">
        <v>4</v>
      </c>
      <c r="F41" s="20">
        <v>74</v>
      </c>
      <c r="G41" s="20">
        <v>4</v>
      </c>
    </row>
    <row r="42" spans="1:7" x14ac:dyDescent="0.2">
      <c r="A42" s="19" t="s">
        <v>412</v>
      </c>
      <c r="B42" s="20">
        <v>72</v>
      </c>
      <c r="C42" s="20">
        <v>3</v>
      </c>
      <c r="D42" s="20">
        <v>15</v>
      </c>
      <c r="E42" s="20">
        <v>4</v>
      </c>
      <c r="F42" s="20">
        <v>48</v>
      </c>
      <c r="G42" s="20">
        <v>2</v>
      </c>
    </row>
    <row r="43" spans="1:7" x14ac:dyDescent="0.2">
      <c r="A43" s="19" t="s">
        <v>413</v>
      </c>
      <c r="B43" s="20">
        <v>46</v>
      </c>
      <c r="C43" s="20">
        <v>0</v>
      </c>
      <c r="D43" s="20">
        <v>6</v>
      </c>
      <c r="E43" s="20">
        <v>0</v>
      </c>
      <c r="F43" s="20">
        <v>38</v>
      </c>
      <c r="G43" s="20">
        <v>2</v>
      </c>
    </row>
    <row r="44" spans="1:7" x14ac:dyDescent="0.2">
      <c r="A44" s="19" t="s">
        <v>414</v>
      </c>
      <c r="B44" s="20">
        <v>8</v>
      </c>
      <c r="C44" s="20">
        <v>0</v>
      </c>
      <c r="D44" s="20">
        <v>0</v>
      </c>
      <c r="E44" s="20">
        <v>0</v>
      </c>
      <c r="F44" s="20">
        <v>8</v>
      </c>
      <c r="G44" s="20">
        <v>0</v>
      </c>
    </row>
    <row r="45" spans="1:7" x14ac:dyDescent="0.2">
      <c r="A45" s="19" t="s">
        <v>415</v>
      </c>
      <c r="B45" s="20">
        <v>435</v>
      </c>
      <c r="C45" s="20">
        <v>21</v>
      </c>
      <c r="D45" s="20">
        <v>311</v>
      </c>
      <c r="E45" s="20">
        <v>35</v>
      </c>
      <c r="F45" s="20">
        <v>59</v>
      </c>
      <c r="G45" s="20">
        <v>9</v>
      </c>
    </row>
    <row r="46" spans="1:7" x14ac:dyDescent="0.2">
      <c r="A46" s="19" t="s">
        <v>416</v>
      </c>
      <c r="B46" s="20">
        <v>356</v>
      </c>
      <c r="C46" s="20">
        <v>13</v>
      </c>
      <c r="D46" s="20">
        <v>177</v>
      </c>
      <c r="E46" s="20">
        <v>27</v>
      </c>
      <c r="F46" s="20">
        <v>127</v>
      </c>
      <c r="G46" s="20">
        <v>12</v>
      </c>
    </row>
    <row r="47" spans="1:7" x14ac:dyDescent="0.2">
      <c r="A47" s="19" t="s">
        <v>417</v>
      </c>
      <c r="B47" s="20">
        <v>917</v>
      </c>
      <c r="C47" s="20">
        <v>37</v>
      </c>
      <c r="D47" s="20">
        <v>509</v>
      </c>
      <c r="E47" s="20">
        <v>66</v>
      </c>
      <c r="F47" s="20">
        <v>280</v>
      </c>
      <c r="G47" s="20">
        <v>25</v>
      </c>
    </row>
    <row r="48" spans="1:7" x14ac:dyDescent="0.2">
      <c r="A48" s="19" t="s">
        <v>418</v>
      </c>
      <c r="B48" s="20">
        <v>482</v>
      </c>
      <c r="C48" s="20">
        <v>16</v>
      </c>
      <c r="D48" s="20">
        <v>198</v>
      </c>
      <c r="E48" s="20">
        <v>31</v>
      </c>
      <c r="F48" s="20">
        <v>221</v>
      </c>
      <c r="G48" s="20">
        <v>16</v>
      </c>
    </row>
    <row r="49" spans="1:7" x14ac:dyDescent="0.2">
      <c r="A49" s="19" t="s">
        <v>419</v>
      </c>
      <c r="B49" s="20">
        <v>126</v>
      </c>
      <c r="C49" s="20">
        <v>3</v>
      </c>
      <c r="D49" s="20">
        <v>21</v>
      </c>
      <c r="E49" s="20">
        <v>4</v>
      </c>
      <c r="F49" s="20">
        <v>94</v>
      </c>
      <c r="G49" s="20">
        <v>4</v>
      </c>
    </row>
    <row r="50" spans="1:7" x14ac:dyDescent="0.2">
      <c r="A50" s="18" t="s">
        <v>422</v>
      </c>
      <c r="B50" s="18"/>
      <c r="C50" s="18"/>
      <c r="D50" s="18"/>
      <c r="E50" s="18"/>
      <c r="F50" s="18"/>
      <c r="G50" s="18"/>
    </row>
    <row r="51" spans="1:7" x14ac:dyDescent="0.2">
      <c r="A51" s="19" t="s">
        <v>130</v>
      </c>
      <c r="B51" s="20">
        <v>151</v>
      </c>
      <c r="C51" s="20">
        <v>151</v>
      </c>
      <c r="D51" s="20">
        <v>0</v>
      </c>
      <c r="E51" s="20">
        <v>0</v>
      </c>
      <c r="F51" s="20">
        <v>0</v>
      </c>
      <c r="G51" s="20">
        <v>0</v>
      </c>
    </row>
    <row r="52" spans="1:7" x14ac:dyDescent="0.2">
      <c r="A52" s="19" t="s">
        <v>131</v>
      </c>
      <c r="B52" s="20">
        <v>1446</v>
      </c>
      <c r="C52" s="20">
        <v>0</v>
      </c>
      <c r="D52" s="20">
        <v>1446</v>
      </c>
      <c r="E52" s="20">
        <v>0</v>
      </c>
      <c r="F52" s="20">
        <v>0</v>
      </c>
      <c r="G52" s="20">
        <v>0</v>
      </c>
    </row>
    <row r="53" spans="1:7" x14ac:dyDescent="0.2">
      <c r="A53" s="19" t="s">
        <v>392</v>
      </c>
      <c r="B53" s="20">
        <v>150</v>
      </c>
      <c r="C53" s="20">
        <v>0</v>
      </c>
      <c r="D53" s="20">
        <v>0</v>
      </c>
      <c r="E53" s="20">
        <v>150</v>
      </c>
      <c r="F53" s="20">
        <v>0</v>
      </c>
      <c r="G53" s="20">
        <v>0</v>
      </c>
    </row>
    <row r="54" spans="1:7" x14ac:dyDescent="0.2">
      <c r="A54" s="19" t="s">
        <v>132</v>
      </c>
      <c r="B54" s="20">
        <v>372</v>
      </c>
      <c r="C54" s="20">
        <v>0</v>
      </c>
      <c r="D54" s="20">
        <v>0</v>
      </c>
      <c r="E54" s="20">
        <v>0</v>
      </c>
      <c r="F54" s="20">
        <v>372</v>
      </c>
      <c r="G54" s="20">
        <v>0</v>
      </c>
    </row>
    <row r="55" spans="1:7" x14ac:dyDescent="0.2">
      <c r="A55" s="19" t="s">
        <v>423</v>
      </c>
      <c r="B55" s="20">
        <v>69</v>
      </c>
      <c r="C55" s="20">
        <v>0</v>
      </c>
      <c r="D55" s="20">
        <v>0</v>
      </c>
      <c r="E55" s="20">
        <v>0</v>
      </c>
      <c r="F55" s="20">
        <v>0</v>
      </c>
      <c r="G55" s="20">
        <v>69</v>
      </c>
    </row>
    <row r="56" spans="1:7" x14ac:dyDescent="0.2">
      <c r="A56" s="18" t="s">
        <v>133</v>
      </c>
      <c r="B56" s="17">
        <v>92</v>
      </c>
      <c r="C56" s="17">
        <v>92</v>
      </c>
      <c r="D56" s="17">
        <v>0</v>
      </c>
      <c r="E56" s="17">
        <v>0</v>
      </c>
      <c r="F56" s="17">
        <v>0</v>
      </c>
      <c r="G56" s="17">
        <v>0</v>
      </c>
    </row>
    <row r="57" spans="1:7" x14ac:dyDescent="0.2">
      <c r="A57" s="19" t="s">
        <v>134</v>
      </c>
      <c r="B57" s="20">
        <v>813</v>
      </c>
      <c r="C57" s="20">
        <v>0</v>
      </c>
      <c r="D57" s="20">
        <v>813</v>
      </c>
      <c r="E57" s="20">
        <v>0</v>
      </c>
      <c r="F57" s="20">
        <v>0</v>
      </c>
      <c r="G57" s="20">
        <v>0</v>
      </c>
    </row>
    <row r="58" spans="1:7" x14ac:dyDescent="0.2">
      <c r="A58" s="19" t="s">
        <v>393</v>
      </c>
      <c r="B58" s="20">
        <v>65</v>
      </c>
      <c r="C58" s="20">
        <v>0</v>
      </c>
      <c r="D58" s="20">
        <v>0</v>
      </c>
      <c r="E58" s="20">
        <v>65</v>
      </c>
      <c r="F58" s="20">
        <v>0</v>
      </c>
      <c r="G58" s="20">
        <v>0</v>
      </c>
    </row>
    <row r="59" spans="1:7" x14ac:dyDescent="0.2">
      <c r="A59" s="19" t="s">
        <v>135</v>
      </c>
      <c r="B59" s="20">
        <v>83</v>
      </c>
      <c r="C59" s="20">
        <v>0</v>
      </c>
      <c r="D59" s="20">
        <v>0</v>
      </c>
      <c r="E59" s="20">
        <v>0</v>
      </c>
      <c r="F59" s="20">
        <v>83</v>
      </c>
      <c r="G59" s="20">
        <v>0</v>
      </c>
    </row>
    <row r="60" spans="1:7" x14ac:dyDescent="0.2">
      <c r="A60" s="19" t="s">
        <v>424</v>
      </c>
      <c r="B60" s="20">
        <v>39</v>
      </c>
      <c r="C60" s="20">
        <v>0</v>
      </c>
      <c r="D60" s="20">
        <v>0</v>
      </c>
      <c r="E60" s="20">
        <v>0</v>
      </c>
      <c r="F60" s="20">
        <v>0</v>
      </c>
      <c r="G60" s="20">
        <v>39</v>
      </c>
    </row>
    <row r="61" spans="1:7" x14ac:dyDescent="0.2">
      <c r="A61" s="18" t="s">
        <v>136</v>
      </c>
      <c r="B61" s="17">
        <v>59</v>
      </c>
      <c r="C61" s="17">
        <v>59</v>
      </c>
      <c r="D61" s="17">
        <v>0</v>
      </c>
      <c r="E61" s="17">
        <v>0</v>
      </c>
      <c r="F61" s="17">
        <v>0</v>
      </c>
      <c r="G61" s="17">
        <v>0</v>
      </c>
    </row>
    <row r="62" spans="1:7" x14ac:dyDescent="0.2">
      <c r="A62" s="19" t="s">
        <v>134</v>
      </c>
      <c r="B62" s="20">
        <v>632</v>
      </c>
      <c r="C62" s="20">
        <v>0</v>
      </c>
      <c r="D62" s="20">
        <v>632</v>
      </c>
      <c r="E62" s="20">
        <v>0</v>
      </c>
      <c r="F62" s="20">
        <v>0</v>
      </c>
      <c r="G62" s="20">
        <v>0</v>
      </c>
    </row>
    <row r="63" spans="1:7" x14ac:dyDescent="0.2">
      <c r="A63" s="19" t="s">
        <v>393</v>
      </c>
      <c r="B63" s="20">
        <v>85</v>
      </c>
      <c r="C63" s="20">
        <v>0</v>
      </c>
      <c r="D63" s="20">
        <v>0</v>
      </c>
      <c r="E63" s="20">
        <v>85</v>
      </c>
      <c r="F63" s="20">
        <v>0</v>
      </c>
      <c r="G63" s="20">
        <v>0</v>
      </c>
    </row>
    <row r="64" spans="1:7" x14ac:dyDescent="0.2">
      <c r="A64" s="19" t="s">
        <v>135</v>
      </c>
      <c r="B64" s="20">
        <v>289</v>
      </c>
      <c r="C64" s="20">
        <v>0</v>
      </c>
      <c r="D64" s="20">
        <v>0</v>
      </c>
      <c r="E64" s="20">
        <v>0</v>
      </c>
      <c r="F64" s="20">
        <v>289</v>
      </c>
      <c r="G64" s="20">
        <v>0</v>
      </c>
    </row>
    <row r="65" spans="1:7" x14ac:dyDescent="0.2">
      <c r="A65" s="19" t="s">
        <v>424</v>
      </c>
      <c r="B65" s="20">
        <v>30</v>
      </c>
      <c r="C65" s="20">
        <v>0</v>
      </c>
      <c r="D65" s="20">
        <v>0</v>
      </c>
      <c r="E65" s="20">
        <v>0</v>
      </c>
      <c r="F65" s="20">
        <v>0</v>
      </c>
      <c r="G65" s="20">
        <v>30</v>
      </c>
    </row>
    <row r="66" spans="1:7" x14ac:dyDescent="0.2">
      <c r="A66" s="18" t="s">
        <v>425</v>
      </c>
      <c r="B66" s="18"/>
      <c r="C66" s="18"/>
      <c r="D66" s="18"/>
      <c r="E66" s="18"/>
      <c r="F66" s="18"/>
      <c r="G66" s="18"/>
    </row>
    <row r="67" spans="1:7" x14ac:dyDescent="0.2">
      <c r="A67" s="19" t="s">
        <v>426</v>
      </c>
      <c r="B67" s="20">
        <v>366</v>
      </c>
      <c r="C67" s="20">
        <v>98</v>
      </c>
      <c r="D67" s="20">
        <v>21</v>
      </c>
      <c r="E67" s="20">
        <v>89</v>
      </c>
      <c r="F67" s="20">
        <v>154</v>
      </c>
      <c r="G67" s="20">
        <v>4</v>
      </c>
    </row>
    <row r="68" spans="1:7" x14ac:dyDescent="0.2">
      <c r="A68" s="19" t="s">
        <v>427</v>
      </c>
      <c r="B68" s="20">
        <v>1212</v>
      </c>
      <c r="C68" s="20">
        <v>6</v>
      </c>
      <c r="D68" s="20">
        <v>1205</v>
      </c>
      <c r="E68" s="20">
        <v>0</v>
      </c>
      <c r="F68" s="20">
        <v>0</v>
      </c>
      <c r="G68" s="20">
        <v>1</v>
      </c>
    </row>
    <row r="69" spans="1:7" x14ac:dyDescent="0.2">
      <c r="A69" s="19" t="s">
        <v>137</v>
      </c>
      <c r="B69" s="20">
        <v>112</v>
      </c>
      <c r="C69" s="20">
        <v>23</v>
      </c>
      <c r="D69" s="20">
        <v>74</v>
      </c>
      <c r="E69" s="20">
        <v>12</v>
      </c>
      <c r="F69" s="20">
        <v>3</v>
      </c>
      <c r="G69" s="20">
        <v>0</v>
      </c>
    </row>
    <row r="70" spans="1:7" x14ac:dyDescent="0.2">
      <c r="A70" s="19" t="s">
        <v>138</v>
      </c>
      <c r="B70" s="20">
        <v>673</v>
      </c>
      <c r="C70" s="20">
        <v>2</v>
      </c>
      <c r="D70" s="20">
        <v>429</v>
      </c>
      <c r="E70" s="20">
        <v>44</v>
      </c>
      <c r="F70" s="20">
        <v>196</v>
      </c>
      <c r="G70" s="20">
        <v>2</v>
      </c>
    </row>
    <row r="71" spans="1:7" x14ac:dyDescent="0.2">
      <c r="A71" s="19" t="s">
        <v>428</v>
      </c>
      <c r="B71" s="20">
        <v>75</v>
      </c>
      <c r="C71" s="20">
        <v>18</v>
      </c>
      <c r="D71" s="20">
        <v>36</v>
      </c>
      <c r="E71" s="20">
        <v>8</v>
      </c>
      <c r="F71" s="20">
        <v>13</v>
      </c>
      <c r="G71" s="20">
        <v>0</v>
      </c>
    </row>
    <row r="72" spans="1:7" x14ac:dyDescent="0.2">
      <c r="A72" s="19" t="s">
        <v>429</v>
      </c>
      <c r="B72" s="20">
        <v>178</v>
      </c>
      <c r="C72" s="20">
        <v>5</v>
      </c>
      <c r="D72" s="20">
        <v>96</v>
      </c>
      <c r="E72" s="20">
        <v>3</v>
      </c>
      <c r="F72" s="20">
        <v>12</v>
      </c>
      <c r="G72" s="20">
        <v>62</v>
      </c>
    </row>
    <row r="73" spans="1:7" x14ac:dyDescent="0.2">
      <c r="A73" s="19" t="s">
        <v>1441</v>
      </c>
      <c r="B73" s="20">
        <v>1644</v>
      </c>
      <c r="C73" s="20">
        <v>48</v>
      </c>
      <c r="D73" s="20">
        <v>1329</v>
      </c>
      <c r="E73" s="20">
        <v>58</v>
      </c>
      <c r="F73" s="20">
        <v>206</v>
      </c>
      <c r="G73" s="20">
        <v>3</v>
      </c>
    </row>
    <row r="74" spans="1:7" x14ac:dyDescent="0.2">
      <c r="A74" s="18" t="s">
        <v>430</v>
      </c>
      <c r="B74" s="18"/>
      <c r="C74" s="18"/>
      <c r="D74" s="18"/>
      <c r="E74" s="18"/>
      <c r="F74" s="18"/>
      <c r="G74" s="18"/>
    </row>
    <row r="75" spans="1:7" x14ac:dyDescent="0.2">
      <c r="A75" s="21" t="s">
        <v>431</v>
      </c>
      <c r="B75" s="34">
        <v>366</v>
      </c>
      <c r="C75" s="34">
        <v>98</v>
      </c>
      <c r="D75" s="34">
        <v>21</v>
      </c>
      <c r="E75" s="34">
        <v>89</v>
      </c>
      <c r="F75" s="34">
        <v>154</v>
      </c>
      <c r="G75" s="34">
        <v>4</v>
      </c>
    </row>
    <row r="76" spans="1:7" x14ac:dyDescent="0.2">
      <c r="A76" s="21" t="s">
        <v>432</v>
      </c>
      <c r="B76" s="34">
        <v>954</v>
      </c>
      <c r="C76" s="34">
        <v>35</v>
      </c>
      <c r="D76" s="34">
        <v>791</v>
      </c>
      <c r="E76" s="34">
        <v>29</v>
      </c>
      <c r="F76" s="34">
        <v>98</v>
      </c>
      <c r="G76" s="34">
        <v>1</v>
      </c>
    </row>
    <row r="77" spans="1:7" x14ac:dyDescent="0.2">
      <c r="A77" s="19" t="s">
        <v>433</v>
      </c>
      <c r="B77" s="20">
        <v>345</v>
      </c>
      <c r="C77" s="20">
        <v>8</v>
      </c>
      <c r="D77" s="20">
        <v>271</v>
      </c>
      <c r="E77" s="20">
        <v>17</v>
      </c>
      <c r="F77" s="20">
        <v>48</v>
      </c>
      <c r="G77" s="20">
        <v>1</v>
      </c>
    </row>
    <row r="78" spans="1:7" x14ac:dyDescent="0.2">
      <c r="A78" s="19" t="s">
        <v>434</v>
      </c>
      <c r="B78" s="20">
        <v>141</v>
      </c>
      <c r="C78" s="20">
        <v>4</v>
      </c>
      <c r="D78" s="20">
        <v>98</v>
      </c>
      <c r="E78" s="20">
        <v>5</v>
      </c>
      <c r="F78" s="20">
        <v>33</v>
      </c>
      <c r="G78" s="20">
        <v>1</v>
      </c>
    </row>
    <row r="79" spans="1:7" x14ac:dyDescent="0.2">
      <c r="A79" s="19" t="s">
        <v>435</v>
      </c>
      <c r="B79" s="20">
        <v>56</v>
      </c>
      <c r="C79" s="20">
        <v>0</v>
      </c>
      <c r="D79" s="20">
        <v>42</v>
      </c>
      <c r="E79" s="20">
        <v>2</v>
      </c>
      <c r="F79" s="20">
        <v>12</v>
      </c>
      <c r="G79" s="20">
        <v>0</v>
      </c>
    </row>
    <row r="80" spans="1:7" x14ac:dyDescent="0.2">
      <c r="A80" s="19" t="s">
        <v>436</v>
      </c>
      <c r="B80" s="20">
        <v>48</v>
      </c>
      <c r="C80" s="20">
        <v>1</v>
      </c>
      <c r="D80" s="20">
        <v>38</v>
      </c>
      <c r="E80" s="20">
        <v>2</v>
      </c>
      <c r="F80" s="20">
        <v>7</v>
      </c>
      <c r="G80" s="20">
        <v>0</v>
      </c>
    </row>
    <row r="81" spans="1:7" x14ac:dyDescent="0.2">
      <c r="A81" s="19" t="s">
        <v>437</v>
      </c>
      <c r="B81" s="20">
        <v>20</v>
      </c>
      <c r="C81" s="20">
        <v>0</v>
      </c>
      <c r="D81" s="20">
        <v>18</v>
      </c>
      <c r="E81" s="20">
        <v>1</v>
      </c>
      <c r="F81" s="20">
        <v>1</v>
      </c>
      <c r="G81" s="20">
        <v>0</v>
      </c>
    </row>
    <row r="82" spans="1:7" x14ac:dyDescent="0.2">
      <c r="A82" s="19" t="s">
        <v>438</v>
      </c>
      <c r="B82" s="20">
        <v>4</v>
      </c>
      <c r="C82" s="20">
        <v>0</v>
      </c>
      <c r="D82" s="20">
        <v>4</v>
      </c>
      <c r="E82" s="20">
        <v>0</v>
      </c>
      <c r="F82" s="20">
        <v>0</v>
      </c>
      <c r="G82" s="20">
        <v>0</v>
      </c>
    </row>
    <row r="83" spans="1:7" x14ac:dyDescent="0.2">
      <c r="A83" s="19" t="s">
        <v>439</v>
      </c>
      <c r="B83" s="20">
        <v>2</v>
      </c>
      <c r="C83" s="20">
        <v>0</v>
      </c>
      <c r="D83" s="20">
        <v>2</v>
      </c>
      <c r="E83" s="20">
        <v>0</v>
      </c>
      <c r="F83" s="20">
        <v>0</v>
      </c>
      <c r="G83" s="20">
        <v>0</v>
      </c>
    </row>
    <row r="84" spans="1:7" x14ac:dyDescent="0.2">
      <c r="A84" s="19" t="s">
        <v>440</v>
      </c>
      <c r="B84" s="20">
        <v>2</v>
      </c>
      <c r="C84" s="20">
        <v>0</v>
      </c>
      <c r="D84" s="20">
        <v>1</v>
      </c>
      <c r="E84" s="20">
        <v>0</v>
      </c>
      <c r="F84" s="20">
        <v>1</v>
      </c>
      <c r="G84" s="20">
        <v>0</v>
      </c>
    </row>
    <row r="85" spans="1:7" x14ac:dyDescent="0.2">
      <c r="A85" s="19" t="s">
        <v>429</v>
      </c>
      <c r="B85" s="20">
        <v>250</v>
      </c>
      <c r="C85" s="20">
        <v>5</v>
      </c>
      <c r="D85" s="20">
        <v>160</v>
      </c>
      <c r="E85" s="20">
        <v>5</v>
      </c>
      <c r="F85" s="20">
        <v>18</v>
      </c>
      <c r="G85" s="20">
        <v>62</v>
      </c>
    </row>
    <row r="86" spans="1:7" x14ac:dyDescent="0.2">
      <c r="A86" s="18" t="s">
        <v>441</v>
      </c>
      <c r="B86" s="18"/>
      <c r="C86" s="18"/>
      <c r="D86" s="18"/>
      <c r="E86" s="18"/>
      <c r="F86" s="18"/>
      <c r="G86" s="18"/>
    </row>
    <row r="87" spans="1:7" x14ac:dyDescent="0.2">
      <c r="A87" s="19" t="s">
        <v>442</v>
      </c>
      <c r="B87" s="20">
        <v>1712</v>
      </c>
      <c r="C87" s="20">
        <v>83</v>
      </c>
      <c r="D87" s="20">
        <v>1238</v>
      </c>
      <c r="E87" s="20">
        <v>86</v>
      </c>
      <c r="F87" s="20">
        <v>302</v>
      </c>
      <c r="G87" s="20">
        <v>3</v>
      </c>
    </row>
    <row r="88" spans="1:7" x14ac:dyDescent="0.2">
      <c r="A88" s="19" t="s">
        <v>139</v>
      </c>
      <c r="B88" s="20">
        <v>76</v>
      </c>
      <c r="C88" s="20">
        <v>5</v>
      </c>
      <c r="D88" s="20">
        <v>55</v>
      </c>
      <c r="E88" s="20">
        <v>6</v>
      </c>
      <c r="F88" s="20">
        <v>10</v>
      </c>
      <c r="G88" s="20">
        <v>0</v>
      </c>
    </row>
    <row r="89" spans="1:7" x14ac:dyDescent="0.2">
      <c r="A89" s="19" t="s">
        <v>443</v>
      </c>
      <c r="B89" s="20">
        <v>59</v>
      </c>
      <c r="C89" s="20">
        <v>6</v>
      </c>
      <c r="D89" s="20">
        <v>35</v>
      </c>
      <c r="E89" s="20">
        <v>10</v>
      </c>
      <c r="F89" s="20">
        <v>6</v>
      </c>
      <c r="G89" s="20">
        <v>2</v>
      </c>
    </row>
    <row r="90" spans="1:7" x14ac:dyDescent="0.2">
      <c r="A90" s="19" t="s">
        <v>140</v>
      </c>
      <c r="B90" s="20">
        <v>194</v>
      </c>
      <c r="C90" s="20">
        <v>43</v>
      </c>
      <c r="D90" s="20">
        <v>75</v>
      </c>
      <c r="E90" s="20">
        <v>37</v>
      </c>
      <c r="F90" s="20">
        <v>37</v>
      </c>
      <c r="G90" s="20">
        <v>2</v>
      </c>
    </row>
    <row r="91" spans="1:7" x14ac:dyDescent="0.2">
      <c r="A91" s="19" t="s">
        <v>141</v>
      </c>
      <c r="B91" s="20">
        <v>16</v>
      </c>
      <c r="C91" s="20">
        <v>4</v>
      </c>
      <c r="D91" s="20">
        <v>8</v>
      </c>
      <c r="E91" s="20">
        <v>3</v>
      </c>
      <c r="F91" s="20">
        <v>1</v>
      </c>
      <c r="G91" s="20">
        <v>0</v>
      </c>
    </row>
    <row r="92" spans="1:7" x14ac:dyDescent="0.2">
      <c r="A92" s="19" t="s">
        <v>401</v>
      </c>
      <c r="B92" s="20">
        <v>46</v>
      </c>
      <c r="C92" s="20">
        <v>8</v>
      </c>
      <c r="D92" s="20">
        <v>20</v>
      </c>
      <c r="E92" s="20">
        <v>7</v>
      </c>
      <c r="F92" s="20">
        <v>11</v>
      </c>
      <c r="G92" s="20">
        <v>0</v>
      </c>
    </row>
    <row r="93" spans="1:7" x14ac:dyDescent="0.2">
      <c r="A93" s="19" t="s">
        <v>429</v>
      </c>
      <c r="B93" s="20">
        <v>85</v>
      </c>
      <c r="C93" s="20">
        <v>2</v>
      </c>
      <c r="D93" s="20">
        <v>15</v>
      </c>
      <c r="E93" s="20">
        <v>1</v>
      </c>
      <c r="F93" s="20">
        <v>5</v>
      </c>
      <c r="G93" s="20">
        <v>62</v>
      </c>
    </row>
    <row r="94" spans="1:7" x14ac:dyDescent="0.2">
      <c r="A94" s="18" t="s">
        <v>444</v>
      </c>
      <c r="B94" s="18"/>
      <c r="C94" s="18"/>
      <c r="D94" s="18"/>
      <c r="E94" s="18"/>
      <c r="F94" s="18"/>
      <c r="G94" s="18"/>
    </row>
    <row r="95" spans="1:7" x14ac:dyDescent="0.2">
      <c r="A95" s="19" t="s">
        <v>445</v>
      </c>
      <c r="B95" s="20">
        <v>1212</v>
      </c>
      <c r="C95" s="20">
        <v>64</v>
      </c>
      <c r="D95" s="20">
        <v>902</v>
      </c>
      <c r="E95" s="20">
        <v>53</v>
      </c>
      <c r="F95" s="20">
        <v>193</v>
      </c>
      <c r="G95" s="20">
        <v>0</v>
      </c>
    </row>
    <row r="96" spans="1:7" x14ac:dyDescent="0.2">
      <c r="A96" s="19" t="s">
        <v>446</v>
      </c>
      <c r="B96" s="20">
        <v>24</v>
      </c>
      <c r="C96" s="20">
        <v>1</v>
      </c>
      <c r="D96" s="20">
        <v>18</v>
      </c>
      <c r="E96" s="20">
        <v>4</v>
      </c>
      <c r="F96" s="20">
        <v>1</v>
      </c>
      <c r="G96" s="20">
        <v>0</v>
      </c>
    </row>
    <row r="97" spans="1:7" x14ac:dyDescent="0.2">
      <c r="A97" s="19" t="s">
        <v>447</v>
      </c>
      <c r="B97" s="20">
        <v>76</v>
      </c>
      <c r="C97" s="20">
        <v>2</v>
      </c>
      <c r="D97" s="20">
        <v>57</v>
      </c>
      <c r="E97" s="20">
        <v>9</v>
      </c>
      <c r="F97" s="20">
        <v>8</v>
      </c>
      <c r="G97" s="20">
        <v>0</v>
      </c>
    </row>
    <row r="98" spans="1:7" x14ac:dyDescent="0.2">
      <c r="A98" s="19" t="s">
        <v>448</v>
      </c>
      <c r="B98" s="20">
        <v>43</v>
      </c>
      <c r="C98" s="20">
        <v>0</v>
      </c>
      <c r="D98" s="20">
        <v>34</v>
      </c>
      <c r="E98" s="20">
        <v>5</v>
      </c>
      <c r="F98" s="20">
        <v>4</v>
      </c>
      <c r="G98" s="20">
        <v>0</v>
      </c>
    </row>
    <row r="99" spans="1:7" x14ac:dyDescent="0.2">
      <c r="A99" s="19" t="s">
        <v>449</v>
      </c>
      <c r="B99" s="20">
        <v>14</v>
      </c>
      <c r="C99" s="20">
        <v>0</v>
      </c>
      <c r="D99" s="20">
        <v>13</v>
      </c>
      <c r="E99" s="20">
        <v>1</v>
      </c>
      <c r="F99" s="20">
        <v>0</v>
      </c>
      <c r="G99" s="20">
        <v>0</v>
      </c>
    </row>
    <row r="100" spans="1:7" x14ac:dyDescent="0.2">
      <c r="A100" s="19" t="s">
        <v>450</v>
      </c>
      <c r="B100" s="20">
        <v>5</v>
      </c>
      <c r="C100" s="20">
        <v>0</v>
      </c>
      <c r="D100" s="20">
        <v>5</v>
      </c>
      <c r="E100" s="20">
        <v>0</v>
      </c>
      <c r="F100" s="20">
        <v>0</v>
      </c>
      <c r="G100" s="20">
        <v>0</v>
      </c>
    </row>
    <row r="101" spans="1:7" x14ac:dyDescent="0.2">
      <c r="A101" s="19" t="s">
        <v>429</v>
      </c>
      <c r="B101" s="20">
        <v>414</v>
      </c>
      <c r="C101" s="20">
        <v>21</v>
      </c>
      <c r="D101" s="20">
        <v>264</v>
      </c>
      <c r="E101" s="20">
        <v>20</v>
      </c>
      <c r="F101" s="20">
        <v>106</v>
      </c>
      <c r="G101" s="20">
        <v>3</v>
      </c>
    </row>
    <row r="102" spans="1:7" x14ac:dyDescent="0.2">
      <c r="A102" s="18" t="s">
        <v>451</v>
      </c>
      <c r="B102" s="18"/>
      <c r="C102" s="18"/>
      <c r="D102" s="18"/>
      <c r="E102" s="18"/>
      <c r="F102" s="18"/>
      <c r="G102" s="18"/>
    </row>
    <row r="103" spans="1:7" x14ac:dyDescent="0.2">
      <c r="A103" s="19" t="s">
        <v>445</v>
      </c>
      <c r="B103" s="20">
        <v>13</v>
      </c>
      <c r="C103" s="20">
        <v>3</v>
      </c>
      <c r="D103" s="20">
        <v>6</v>
      </c>
      <c r="E103" s="20">
        <v>2</v>
      </c>
      <c r="F103" s="20">
        <v>2</v>
      </c>
      <c r="G103" s="20">
        <v>0</v>
      </c>
    </row>
    <row r="104" spans="1:7" x14ac:dyDescent="0.2">
      <c r="A104" s="19" t="s">
        <v>446</v>
      </c>
      <c r="B104" s="20">
        <v>89</v>
      </c>
      <c r="C104" s="20">
        <v>19</v>
      </c>
      <c r="D104" s="20">
        <v>25</v>
      </c>
      <c r="E104" s="20">
        <v>29</v>
      </c>
      <c r="F104" s="20">
        <v>14</v>
      </c>
      <c r="G104" s="20">
        <v>2</v>
      </c>
    </row>
    <row r="105" spans="1:7" x14ac:dyDescent="0.2">
      <c r="A105" s="19" t="s">
        <v>447</v>
      </c>
      <c r="B105" s="20">
        <v>143</v>
      </c>
      <c r="C105" s="20">
        <v>27</v>
      </c>
      <c r="D105" s="20">
        <v>75</v>
      </c>
      <c r="E105" s="20">
        <v>18</v>
      </c>
      <c r="F105" s="20">
        <v>22</v>
      </c>
      <c r="G105" s="20">
        <v>1</v>
      </c>
    </row>
    <row r="106" spans="1:7" x14ac:dyDescent="0.2">
      <c r="A106" s="19" t="s">
        <v>448</v>
      </c>
      <c r="B106" s="20">
        <v>27</v>
      </c>
      <c r="C106" s="20">
        <v>3</v>
      </c>
      <c r="D106" s="20">
        <v>16</v>
      </c>
      <c r="E106" s="20">
        <v>3</v>
      </c>
      <c r="F106" s="20">
        <v>5</v>
      </c>
      <c r="G106" s="20">
        <v>0</v>
      </c>
    </row>
    <row r="107" spans="1:7" x14ac:dyDescent="0.2">
      <c r="A107" s="19" t="s">
        <v>449</v>
      </c>
      <c r="B107" s="20">
        <v>5</v>
      </c>
      <c r="C107" s="20">
        <v>2</v>
      </c>
      <c r="D107" s="20">
        <v>2</v>
      </c>
      <c r="E107" s="20">
        <v>0</v>
      </c>
      <c r="F107" s="20">
        <v>1</v>
      </c>
      <c r="G107" s="20">
        <v>0</v>
      </c>
    </row>
    <row r="108" spans="1:7" x14ac:dyDescent="0.2">
      <c r="A108" s="19" t="s">
        <v>450</v>
      </c>
      <c r="B108" s="20">
        <v>10</v>
      </c>
      <c r="C108" s="20">
        <v>1</v>
      </c>
      <c r="D108" s="20">
        <v>6</v>
      </c>
      <c r="E108" s="20">
        <v>2</v>
      </c>
      <c r="F108" s="20">
        <v>1</v>
      </c>
      <c r="G108" s="20">
        <v>0</v>
      </c>
    </row>
    <row r="109" spans="1:7" x14ac:dyDescent="0.2">
      <c r="A109" s="19" t="s">
        <v>429</v>
      </c>
      <c r="B109" s="20">
        <v>28</v>
      </c>
      <c r="C109" s="20">
        <v>6</v>
      </c>
      <c r="D109" s="20">
        <v>8</v>
      </c>
      <c r="E109" s="20">
        <v>3</v>
      </c>
      <c r="F109" s="20">
        <v>10</v>
      </c>
      <c r="G109" s="20">
        <v>1</v>
      </c>
    </row>
    <row r="110" spans="1:7" x14ac:dyDescent="0.2">
      <c r="A110" s="18" t="s">
        <v>142</v>
      </c>
      <c r="B110" s="18"/>
      <c r="C110" s="18"/>
      <c r="D110" s="18"/>
      <c r="E110" s="18"/>
      <c r="F110" s="18"/>
      <c r="G110" s="18"/>
    </row>
    <row r="111" spans="1:7" x14ac:dyDescent="0.2">
      <c r="A111" s="19" t="s">
        <v>452</v>
      </c>
      <c r="B111" s="20">
        <v>90</v>
      </c>
      <c r="C111" s="20">
        <v>3</v>
      </c>
      <c r="D111" s="20">
        <v>77</v>
      </c>
      <c r="E111" s="20">
        <v>5</v>
      </c>
      <c r="F111" s="20">
        <v>5</v>
      </c>
      <c r="G111" s="20">
        <v>0</v>
      </c>
    </row>
    <row r="112" spans="1:7" x14ac:dyDescent="0.2">
      <c r="A112" s="19" t="s">
        <v>453</v>
      </c>
      <c r="B112" s="20">
        <v>307</v>
      </c>
      <c r="C112" s="20">
        <v>25</v>
      </c>
      <c r="D112" s="20">
        <v>227</v>
      </c>
      <c r="E112" s="20">
        <v>24</v>
      </c>
      <c r="F112" s="20">
        <v>30</v>
      </c>
      <c r="G112" s="20">
        <v>1</v>
      </c>
    </row>
    <row r="113" spans="1:7" x14ac:dyDescent="0.2">
      <c r="A113" s="19" t="s">
        <v>454</v>
      </c>
      <c r="B113" s="20">
        <v>392</v>
      </c>
      <c r="C113" s="20">
        <v>22</v>
      </c>
      <c r="D113" s="20">
        <v>309</v>
      </c>
      <c r="E113" s="20">
        <v>29</v>
      </c>
      <c r="F113" s="20">
        <v>31</v>
      </c>
      <c r="G113" s="20">
        <v>1</v>
      </c>
    </row>
    <row r="114" spans="1:7" x14ac:dyDescent="0.2">
      <c r="A114" s="19" t="s">
        <v>455</v>
      </c>
      <c r="B114" s="20">
        <v>379</v>
      </c>
      <c r="C114" s="20">
        <v>21</v>
      </c>
      <c r="D114" s="20">
        <v>285</v>
      </c>
      <c r="E114" s="20">
        <v>18</v>
      </c>
      <c r="F114" s="20">
        <v>55</v>
      </c>
      <c r="G114" s="20">
        <v>0</v>
      </c>
    </row>
    <row r="115" spans="1:7" x14ac:dyDescent="0.2">
      <c r="A115" s="19" t="s">
        <v>456</v>
      </c>
      <c r="B115" s="20">
        <v>951</v>
      </c>
      <c r="C115" s="20">
        <v>80</v>
      </c>
      <c r="D115" s="20">
        <v>544</v>
      </c>
      <c r="E115" s="20">
        <v>74</v>
      </c>
      <c r="F115" s="20">
        <v>247</v>
      </c>
      <c r="G115" s="20">
        <v>6</v>
      </c>
    </row>
    <row r="116" spans="1:7" x14ac:dyDescent="0.2">
      <c r="A116" s="19" t="s">
        <v>429</v>
      </c>
      <c r="B116" s="20">
        <v>69</v>
      </c>
      <c r="C116" s="20">
        <v>0</v>
      </c>
      <c r="D116" s="20">
        <v>4</v>
      </c>
      <c r="E116" s="20">
        <v>0</v>
      </c>
      <c r="F116" s="20">
        <v>4</v>
      </c>
      <c r="G116" s="20">
        <v>61</v>
      </c>
    </row>
    <row r="117" spans="1:7" x14ac:dyDescent="0.2">
      <c r="A117" s="18" t="s">
        <v>143</v>
      </c>
      <c r="B117" s="18"/>
      <c r="C117" s="18"/>
      <c r="D117" s="18"/>
      <c r="E117" s="18"/>
      <c r="F117" s="18"/>
      <c r="G117" s="18"/>
    </row>
    <row r="118" spans="1:7" x14ac:dyDescent="0.2">
      <c r="A118" s="21" t="s">
        <v>457</v>
      </c>
      <c r="B118" s="21"/>
      <c r="C118" s="21"/>
      <c r="D118" s="21"/>
      <c r="E118" s="21"/>
      <c r="F118" s="21"/>
      <c r="G118" s="21"/>
    </row>
    <row r="119" spans="1:7" x14ac:dyDescent="0.2">
      <c r="A119" s="19" t="s">
        <v>458</v>
      </c>
      <c r="B119" s="20">
        <v>546</v>
      </c>
      <c r="C119" s="20">
        <v>37</v>
      </c>
      <c r="D119" s="20">
        <v>417</v>
      </c>
      <c r="E119" s="20">
        <v>33</v>
      </c>
      <c r="F119" s="20">
        <v>58</v>
      </c>
      <c r="G119" s="20">
        <v>1</v>
      </c>
    </row>
    <row r="120" spans="1:7" x14ac:dyDescent="0.2">
      <c r="A120" s="19" t="s">
        <v>459</v>
      </c>
      <c r="B120" s="20">
        <v>531</v>
      </c>
      <c r="C120" s="20">
        <v>33</v>
      </c>
      <c r="D120" s="20">
        <v>399</v>
      </c>
      <c r="E120" s="20">
        <v>34</v>
      </c>
      <c r="F120" s="20">
        <v>63</v>
      </c>
      <c r="G120" s="20">
        <v>2</v>
      </c>
    </row>
    <row r="121" spans="1:7" x14ac:dyDescent="0.2">
      <c r="A121" s="19" t="s">
        <v>460</v>
      </c>
      <c r="B121" s="20">
        <v>205</v>
      </c>
      <c r="C121" s="20">
        <v>13</v>
      </c>
      <c r="D121" s="20">
        <v>143</v>
      </c>
      <c r="E121" s="20">
        <v>17</v>
      </c>
      <c r="F121" s="20">
        <v>31</v>
      </c>
      <c r="G121" s="20">
        <v>1</v>
      </c>
    </row>
    <row r="122" spans="1:7" x14ac:dyDescent="0.2">
      <c r="A122" s="19" t="s">
        <v>461</v>
      </c>
      <c r="B122" s="20">
        <v>762</v>
      </c>
      <c r="C122" s="20">
        <v>62</v>
      </c>
      <c r="D122" s="20">
        <v>439</v>
      </c>
      <c r="E122" s="20">
        <v>58</v>
      </c>
      <c r="F122" s="20">
        <v>199</v>
      </c>
      <c r="G122" s="20">
        <v>4</v>
      </c>
    </row>
    <row r="123" spans="1:7" x14ac:dyDescent="0.2">
      <c r="A123" s="19" t="s">
        <v>429</v>
      </c>
      <c r="B123" s="20">
        <v>144</v>
      </c>
      <c r="C123" s="20">
        <v>6</v>
      </c>
      <c r="D123" s="20">
        <v>48</v>
      </c>
      <c r="E123" s="20">
        <v>8</v>
      </c>
      <c r="F123" s="20">
        <v>21</v>
      </c>
      <c r="G123" s="20">
        <v>61</v>
      </c>
    </row>
    <row r="124" spans="1:7" x14ac:dyDescent="0.2">
      <c r="A124" s="18" t="s">
        <v>143</v>
      </c>
      <c r="B124" s="18"/>
      <c r="C124" s="18"/>
      <c r="D124" s="18"/>
      <c r="E124" s="18"/>
      <c r="F124" s="18"/>
      <c r="G124" s="18"/>
    </row>
    <row r="125" spans="1:7" x14ac:dyDescent="0.2">
      <c r="A125" s="21" t="s">
        <v>462</v>
      </c>
      <c r="B125" s="21"/>
      <c r="C125" s="21"/>
      <c r="D125" s="21"/>
      <c r="E125" s="21"/>
      <c r="F125" s="21"/>
      <c r="G125" s="21"/>
    </row>
    <row r="126" spans="1:7" x14ac:dyDescent="0.2">
      <c r="A126" s="19" t="s">
        <v>458</v>
      </c>
      <c r="B126" s="20">
        <v>285</v>
      </c>
      <c r="C126" s="20">
        <v>15</v>
      </c>
      <c r="D126" s="20">
        <v>221</v>
      </c>
      <c r="E126" s="20">
        <v>25</v>
      </c>
      <c r="F126" s="20">
        <v>24</v>
      </c>
      <c r="G126" s="20">
        <v>0</v>
      </c>
    </row>
    <row r="127" spans="1:7" x14ac:dyDescent="0.2">
      <c r="A127" s="19" t="s">
        <v>459</v>
      </c>
      <c r="B127" s="20">
        <v>217</v>
      </c>
      <c r="C127" s="20">
        <v>17</v>
      </c>
      <c r="D127" s="20">
        <v>169</v>
      </c>
      <c r="E127" s="20">
        <v>14</v>
      </c>
      <c r="F127" s="20">
        <v>17</v>
      </c>
      <c r="G127" s="20">
        <v>0</v>
      </c>
    </row>
    <row r="128" spans="1:7" x14ac:dyDescent="0.2">
      <c r="A128" s="19" t="s">
        <v>460</v>
      </c>
      <c r="B128" s="20">
        <v>142</v>
      </c>
      <c r="C128" s="20">
        <v>12</v>
      </c>
      <c r="D128" s="20">
        <v>105</v>
      </c>
      <c r="E128" s="20">
        <v>8</v>
      </c>
      <c r="F128" s="20">
        <v>17</v>
      </c>
      <c r="G128" s="20">
        <v>0</v>
      </c>
    </row>
    <row r="129" spans="1:7" x14ac:dyDescent="0.2">
      <c r="A129" s="19" t="s">
        <v>461</v>
      </c>
      <c r="B129" s="20">
        <v>1184</v>
      </c>
      <c r="C129" s="20">
        <v>92</v>
      </c>
      <c r="D129" s="20">
        <v>758</v>
      </c>
      <c r="E129" s="20">
        <v>82</v>
      </c>
      <c r="F129" s="20">
        <v>244</v>
      </c>
      <c r="G129" s="20">
        <v>8</v>
      </c>
    </row>
    <row r="130" spans="1:7" x14ac:dyDescent="0.2">
      <c r="A130" s="19" t="s">
        <v>429</v>
      </c>
      <c r="B130" s="20">
        <v>360</v>
      </c>
      <c r="C130" s="20">
        <v>15</v>
      </c>
      <c r="D130" s="20">
        <v>193</v>
      </c>
      <c r="E130" s="20">
        <v>21</v>
      </c>
      <c r="F130" s="20">
        <v>70</v>
      </c>
      <c r="G130" s="20">
        <v>61</v>
      </c>
    </row>
    <row r="131" spans="1:7" x14ac:dyDescent="0.2">
      <c r="A131" s="18" t="s">
        <v>143</v>
      </c>
      <c r="B131" s="18"/>
      <c r="C131" s="18"/>
      <c r="D131" s="18"/>
      <c r="E131" s="18"/>
      <c r="F131" s="18"/>
      <c r="G131" s="18"/>
    </row>
    <row r="132" spans="1:7" x14ac:dyDescent="0.2">
      <c r="A132" s="21" t="s">
        <v>463</v>
      </c>
      <c r="B132" s="21"/>
      <c r="C132" s="21"/>
      <c r="D132" s="21"/>
      <c r="E132" s="21"/>
      <c r="F132" s="21"/>
      <c r="G132" s="21"/>
    </row>
    <row r="133" spans="1:7" x14ac:dyDescent="0.2">
      <c r="A133" s="19" t="s">
        <v>458</v>
      </c>
      <c r="B133" s="20">
        <v>330</v>
      </c>
      <c r="C133" s="20">
        <v>26</v>
      </c>
      <c r="D133" s="20">
        <v>248</v>
      </c>
      <c r="E133" s="20">
        <v>22</v>
      </c>
      <c r="F133" s="20">
        <v>33</v>
      </c>
      <c r="G133" s="20">
        <v>1</v>
      </c>
    </row>
    <row r="134" spans="1:7" x14ac:dyDescent="0.2">
      <c r="A134" s="19" t="s">
        <v>459</v>
      </c>
      <c r="B134" s="20">
        <v>326</v>
      </c>
      <c r="C134" s="20">
        <v>23</v>
      </c>
      <c r="D134" s="20">
        <v>250</v>
      </c>
      <c r="E134" s="20">
        <v>17</v>
      </c>
      <c r="F134" s="20">
        <v>36</v>
      </c>
      <c r="G134" s="20">
        <v>0</v>
      </c>
    </row>
    <row r="135" spans="1:7" x14ac:dyDescent="0.2">
      <c r="A135" s="19" t="s">
        <v>460</v>
      </c>
      <c r="B135" s="20">
        <v>133</v>
      </c>
      <c r="C135" s="20">
        <v>7</v>
      </c>
      <c r="D135" s="20">
        <v>97</v>
      </c>
      <c r="E135" s="20">
        <v>16</v>
      </c>
      <c r="F135" s="20">
        <v>12</v>
      </c>
      <c r="G135" s="20">
        <v>1</v>
      </c>
    </row>
    <row r="136" spans="1:7" x14ac:dyDescent="0.2">
      <c r="A136" s="19" t="s">
        <v>461</v>
      </c>
      <c r="B136" s="20">
        <v>1070</v>
      </c>
      <c r="C136" s="20">
        <v>79</v>
      </c>
      <c r="D136" s="20">
        <v>677</v>
      </c>
      <c r="E136" s="20">
        <v>75</v>
      </c>
      <c r="F136" s="20">
        <v>232</v>
      </c>
      <c r="G136" s="20">
        <v>7</v>
      </c>
    </row>
    <row r="137" spans="1:7" x14ac:dyDescent="0.2">
      <c r="A137" s="19" t="s">
        <v>429</v>
      </c>
      <c r="B137" s="20">
        <v>329</v>
      </c>
      <c r="C137" s="20">
        <v>16</v>
      </c>
      <c r="D137" s="20">
        <v>174</v>
      </c>
      <c r="E137" s="20">
        <v>20</v>
      </c>
      <c r="F137" s="20">
        <v>59</v>
      </c>
      <c r="G137" s="20">
        <v>60</v>
      </c>
    </row>
    <row r="138" spans="1:7" x14ac:dyDescent="0.2">
      <c r="A138" s="18" t="s">
        <v>143</v>
      </c>
      <c r="B138" s="18"/>
      <c r="C138" s="18"/>
      <c r="D138" s="18"/>
      <c r="E138" s="18"/>
      <c r="F138" s="18"/>
      <c r="G138" s="18"/>
    </row>
    <row r="139" spans="1:7" x14ac:dyDescent="0.2">
      <c r="A139" s="21" t="s">
        <v>464</v>
      </c>
      <c r="B139" s="21"/>
      <c r="C139" s="21"/>
      <c r="D139" s="21"/>
      <c r="E139" s="21"/>
      <c r="F139" s="21"/>
      <c r="G139" s="21"/>
    </row>
    <row r="140" spans="1:7" x14ac:dyDescent="0.2">
      <c r="A140" s="19" t="s">
        <v>458</v>
      </c>
      <c r="B140" s="20">
        <v>39</v>
      </c>
      <c r="C140" s="20">
        <v>3</v>
      </c>
      <c r="D140" s="20">
        <v>29</v>
      </c>
      <c r="E140" s="20">
        <v>4</v>
      </c>
      <c r="F140" s="20">
        <v>3</v>
      </c>
      <c r="G140" s="20">
        <v>0</v>
      </c>
    </row>
    <row r="141" spans="1:7" x14ac:dyDescent="0.2">
      <c r="A141" s="19" t="s">
        <v>459</v>
      </c>
      <c r="B141" s="20">
        <v>75</v>
      </c>
      <c r="C141" s="20">
        <v>6</v>
      </c>
      <c r="D141" s="20">
        <v>58</v>
      </c>
      <c r="E141" s="20">
        <v>4</v>
      </c>
      <c r="F141" s="20">
        <v>7</v>
      </c>
      <c r="G141" s="20">
        <v>0</v>
      </c>
    </row>
    <row r="142" spans="1:7" x14ac:dyDescent="0.2">
      <c r="A142" s="19" t="s">
        <v>460</v>
      </c>
      <c r="B142" s="20">
        <v>117</v>
      </c>
      <c r="C142" s="20">
        <v>8</v>
      </c>
      <c r="D142" s="20">
        <v>87</v>
      </c>
      <c r="E142" s="20">
        <v>8</v>
      </c>
      <c r="F142" s="20">
        <v>14</v>
      </c>
      <c r="G142" s="20">
        <v>0</v>
      </c>
    </row>
    <row r="143" spans="1:7" x14ac:dyDescent="0.2">
      <c r="A143" s="19" t="s">
        <v>461</v>
      </c>
      <c r="B143" s="20">
        <v>1288</v>
      </c>
      <c r="C143" s="20">
        <v>98</v>
      </c>
      <c r="D143" s="20">
        <v>865</v>
      </c>
      <c r="E143" s="20">
        <v>93</v>
      </c>
      <c r="F143" s="20">
        <v>226</v>
      </c>
      <c r="G143" s="20">
        <v>6</v>
      </c>
    </row>
    <row r="144" spans="1:7" x14ac:dyDescent="0.2">
      <c r="A144" s="19" t="s">
        <v>429</v>
      </c>
      <c r="B144" s="20">
        <v>669</v>
      </c>
      <c r="C144" s="20">
        <v>36</v>
      </c>
      <c r="D144" s="20">
        <v>407</v>
      </c>
      <c r="E144" s="20">
        <v>41</v>
      </c>
      <c r="F144" s="20">
        <v>122</v>
      </c>
      <c r="G144" s="20">
        <v>63</v>
      </c>
    </row>
    <row r="145" spans="1:7" x14ac:dyDescent="0.2">
      <c r="A145" s="18" t="s">
        <v>465</v>
      </c>
      <c r="B145" s="18"/>
      <c r="C145" s="18"/>
      <c r="D145" s="18"/>
      <c r="E145" s="18"/>
      <c r="F145" s="18"/>
      <c r="G145" s="18"/>
    </row>
    <row r="146" spans="1:7" x14ac:dyDescent="0.2">
      <c r="A146" s="19" t="s">
        <v>466</v>
      </c>
      <c r="B146" s="20">
        <v>541</v>
      </c>
      <c r="C146" s="20">
        <v>50</v>
      </c>
      <c r="D146" s="20">
        <v>351</v>
      </c>
      <c r="E146" s="20">
        <v>37</v>
      </c>
      <c r="F146" s="20">
        <v>87</v>
      </c>
      <c r="G146" s="20">
        <v>16</v>
      </c>
    </row>
    <row r="147" spans="1:7" x14ac:dyDescent="0.2">
      <c r="A147" s="19" t="s">
        <v>467</v>
      </c>
      <c r="B147" s="20">
        <v>877</v>
      </c>
      <c r="C147" s="20">
        <v>65</v>
      </c>
      <c r="D147" s="20">
        <v>555</v>
      </c>
      <c r="E147" s="20">
        <v>67</v>
      </c>
      <c r="F147" s="20">
        <v>154</v>
      </c>
      <c r="G147" s="20">
        <v>36</v>
      </c>
    </row>
    <row r="148" spans="1:7" x14ac:dyDescent="0.2">
      <c r="A148" s="19" t="s">
        <v>468</v>
      </c>
      <c r="B148" s="20">
        <v>543</v>
      </c>
      <c r="C148" s="20">
        <v>25</v>
      </c>
      <c r="D148" s="20">
        <v>375</v>
      </c>
      <c r="E148" s="20">
        <v>38</v>
      </c>
      <c r="F148" s="20">
        <v>90</v>
      </c>
      <c r="G148" s="20">
        <v>15</v>
      </c>
    </row>
    <row r="149" spans="1:7" x14ac:dyDescent="0.2">
      <c r="A149" s="19" t="s">
        <v>469</v>
      </c>
      <c r="B149" s="20">
        <v>227</v>
      </c>
      <c r="C149" s="20">
        <v>11</v>
      </c>
      <c r="D149" s="20">
        <v>165</v>
      </c>
      <c r="E149" s="20">
        <v>8</v>
      </c>
      <c r="F149" s="20">
        <v>41</v>
      </c>
      <c r="G149" s="20">
        <v>2</v>
      </c>
    </row>
    <row r="150" spans="1:7" x14ac:dyDescent="0.2">
      <c r="A150" s="18" t="s">
        <v>470</v>
      </c>
      <c r="B150" s="18"/>
      <c r="C150" s="18"/>
      <c r="D150" s="18"/>
      <c r="E150" s="18"/>
      <c r="F150" s="18"/>
      <c r="G150" s="18"/>
    </row>
    <row r="151" spans="1:7" x14ac:dyDescent="0.2">
      <c r="A151" s="19" t="s">
        <v>471</v>
      </c>
      <c r="B151" s="20">
        <v>294</v>
      </c>
      <c r="C151" s="20">
        <v>22</v>
      </c>
      <c r="D151" s="20">
        <v>193</v>
      </c>
      <c r="E151" s="20">
        <v>29</v>
      </c>
      <c r="F151" s="20">
        <v>43</v>
      </c>
      <c r="G151" s="20">
        <v>7</v>
      </c>
    </row>
    <row r="152" spans="1:7" x14ac:dyDescent="0.2">
      <c r="A152" s="19" t="s">
        <v>472</v>
      </c>
      <c r="B152" s="20">
        <v>664</v>
      </c>
      <c r="C152" s="20">
        <v>56</v>
      </c>
      <c r="D152" s="20">
        <v>422</v>
      </c>
      <c r="E152" s="20">
        <v>47</v>
      </c>
      <c r="F152" s="20">
        <v>116</v>
      </c>
      <c r="G152" s="20">
        <v>23</v>
      </c>
    </row>
    <row r="153" spans="1:7" x14ac:dyDescent="0.2">
      <c r="A153" s="19" t="s">
        <v>473</v>
      </c>
      <c r="B153" s="20">
        <v>421</v>
      </c>
      <c r="C153" s="20">
        <v>18</v>
      </c>
      <c r="D153" s="20">
        <v>296</v>
      </c>
      <c r="E153" s="20">
        <v>20</v>
      </c>
      <c r="F153" s="20">
        <v>74</v>
      </c>
      <c r="G153" s="20">
        <v>13</v>
      </c>
    </row>
    <row r="154" spans="1:7" x14ac:dyDescent="0.2">
      <c r="A154" s="19" t="s">
        <v>474</v>
      </c>
      <c r="B154" s="20">
        <v>358</v>
      </c>
      <c r="C154" s="20">
        <v>22</v>
      </c>
      <c r="D154" s="20">
        <v>239</v>
      </c>
      <c r="E154" s="20">
        <v>27</v>
      </c>
      <c r="F154" s="20">
        <v>62</v>
      </c>
      <c r="G154" s="20">
        <v>8</v>
      </c>
    </row>
    <row r="155" spans="1:7" x14ac:dyDescent="0.2">
      <c r="A155" s="19" t="s">
        <v>475</v>
      </c>
      <c r="B155" s="20">
        <v>217</v>
      </c>
      <c r="C155" s="20">
        <v>9</v>
      </c>
      <c r="D155" s="20">
        <v>154</v>
      </c>
      <c r="E155" s="20">
        <v>12</v>
      </c>
      <c r="F155" s="20">
        <v>31</v>
      </c>
      <c r="G155" s="20">
        <v>11</v>
      </c>
    </row>
    <row r="156" spans="1:7" x14ac:dyDescent="0.2">
      <c r="A156" s="22" t="s">
        <v>476</v>
      </c>
      <c r="B156" s="23">
        <v>234</v>
      </c>
      <c r="C156" s="23">
        <v>24</v>
      </c>
      <c r="D156" s="23">
        <v>142</v>
      </c>
      <c r="E156" s="23">
        <v>15</v>
      </c>
      <c r="F156" s="23">
        <v>46</v>
      </c>
      <c r="G156" s="23">
        <v>7</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E7734-72E2-43A4-9997-DBDFCF14BAC5}">
  <dimension ref="A1:I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HYPERLINK("#'目次'!B10","[4]")</f>
        <v>[4]</v>
      </c>
    </row>
    <row r="3" spans="1:9" x14ac:dyDescent="0.2">
      <c r="A3" s="9" t="s">
        <v>126</v>
      </c>
      <c r="B3" s="12" t="s">
        <v>151</v>
      </c>
    </row>
    <row r="4" spans="1:9" x14ac:dyDescent="0.2">
      <c r="A4" s="9" t="s">
        <v>126</v>
      </c>
      <c r="B4" s="12" t="s">
        <v>152</v>
      </c>
    </row>
    <row r="5" spans="1:9" s="15" customFormat="1" ht="62.5" x14ac:dyDescent="0.2">
      <c r="A5" s="13" t="s">
        <v>126</v>
      </c>
      <c r="B5" s="14" t="s">
        <v>398</v>
      </c>
      <c r="C5" s="14" t="s">
        <v>426</v>
      </c>
      <c r="D5" s="14" t="s">
        <v>427</v>
      </c>
      <c r="E5" s="14" t="s">
        <v>137</v>
      </c>
      <c r="F5" s="14" t="s">
        <v>138</v>
      </c>
      <c r="G5" s="14" t="s">
        <v>428</v>
      </c>
      <c r="H5" s="14" t="s">
        <v>429</v>
      </c>
      <c r="I5" s="14" t="s">
        <v>1441</v>
      </c>
    </row>
    <row r="6" spans="1:9" x14ac:dyDescent="0.2">
      <c r="A6" s="16" t="s">
        <v>402</v>
      </c>
      <c r="B6" s="17">
        <v>2188</v>
      </c>
      <c r="C6" s="17">
        <v>366</v>
      </c>
      <c r="D6" s="17">
        <v>1212</v>
      </c>
      <c r="E6" s="17">
        <v>112</v>
      </c>
      <c r="F6" s="17">
        <v>673</v>
      </c>
      <c r="G6" s="17">
        <v>75</v>
      </c>
      <c r="H6" s="17">
        <v>178</v>
      </c>
      <c r="I6" s="17">
        <v>1644</v>
      </c>
    </row>
    <row r="7" spans="1:9" x14ac:dyDescent="0.2">
      <c r="A7" s="18" t="s">
        <v>403</v>
      </c>
      <c r="B7" s="18"/>
      <c r="C7" s="18"/>
      <c r="D7" s="18"/>
      <c r="E7" s="18"/>
      <c r="F7" s="18"/>
      <c r="G7" s="18"/>
      <c r="H7" s="18"/>
      <c r="I7" s="18"/>
    </row>
    <row r="8" spans="1:9" x14ac:dyDescent="0.2">
      <c r="A8" s="19" t="s">
        <v>404</v>
      </c>
      <c r="B8" s="20">
        <v>1092</v>
      </c>
      <c r="C8" s="20">
        <v>166</v>
      </c>
      <c r="D8" s="20">
        <v>676</v>
      </c>
      <c r="E8" s="20">
        <v>68</v>
      </c>
      <c r="F8" s="20">
        <v>305</v>
      </c>
      <c r="G8" s="20">
        <v>37</v>
      </c>
      <c r="H8" s="20">
        <v>89</v>
      </c>
      <c r="I8" s="20">
        <v>837</v>
      </c>
    </row>
    <row r="9" spans="1:9" x14ac:dyDescent="0.2">
      <c r="A9" s="19" t="s">
        <v>405</v>
      </c>
      <c r="B9" s="20">
        <v>1095</v>
      </c>
      <c r="C9" s="20">
        <v>200</v>
      </c>
      <c r="D9" s="20">
        <v>535</v>
      </c>
      <c r="E9" s="20">
        <v>44</v>
      </c>
      <c r="F9" s="20">
        <v>368</v>
      </c>
      <c r="G9" s="20">
        <v>38</v>
      </c>
      <c r="H9" s="20">
        <v>89</v>
      </c>
      <c r="I9" s="20">
        <v>806</v>
      </c>
    </row>
    <row r="10" spans="1:9" x14ac:dyDescent="0.2">
      <c r="A10" s="19" t="s">
        <v>401</v>
      </c>
      <c r="B10" s="20">
        <v>1</v>
      </c>
      <c r="C10" s="20">
        <v>0</v>
      </c>
      <c r="D10" s="20">
        <v>1</v>
      </c>
      <c r="E10" s="20">
        <v>0</v>
      </c>
      <c r="F10" s="20">
        <v>0</v>
      </c>
      <c r="G10" s="20">
        <v>0</v>
      </c>
      <c r="H10" s="20">
        <v>0</v>
      </c>
      <c r="I10" s="20">
        <v>1</v>
      </c>
    </row>
    <row r="11" spans="1:9" x14ac:dyDescent="0.2">
      <c r="A11" s="18" t="s">
        <v>406</v>
      </c>
      <c r="B11" s="18"/>
      <c r="C11" s="18"/>
      <c r="D11" s="18"/>
      <c r="E11" s="18"/>
      <c r="F11" s="18"/>
      <c r="G11" s="18"/>
      <c r="H11" s="18"/>
      <c r="I11" s="18"/>
    </row>
    <row r="12" spans="1:9" x14ac:dyDescent="0.2">
      <c r="A12" s="19" t="s">
        <v>407</v>
      </c>
      <c r="B12" s="20">
        <v>387</v>
      </c>
      <c r="C12" s="20">
        <v>68</v>
      </c>
      <c r="D12" s="20">
        <v>238</v>
      </c>
      <c r="E12" s="20">
        <v>57</v>
      </c>
      <c r="F12" s="20">
        <v>119</v>
      </c>
      <c r="G12" s="20">
        <v>14</v>
      </c>
      <c r="H12" s="20">
        <v>20</v>
      </c>
      <c r="I12" s="20">
        <v>299</v>
      </c>
    </row>
    <row r="13" spans="1:9" x14ac:dyDescent="0.2">
      <c r="A13" s="19" t="s">
        <v>408</v>
      </c>
      <c r="B13" s="20">
        <v>432</v>
      </c>
      <c r="C13" s="20">
        <v>59</v>
      </c>
      <c r="D13" s="20">
        <v>268</v>
      </c>
      <c r="E13" s="20">
        <v>38</v>
      </c>
      <c r="F13" s="20">
        <v>115</v>
      </c>
      <c r="G13" s="20">
        <v>8</v>
      </c>
      <c r="H13" s="20">
        <v>41</v>
      </c>
      <c r="I13" s="20">
        <v>332</v>
      </c>
    </row>
    <row r="14" spans="1:9" x14ac:dyDescent="0.2">
      <c r="A14" s="19" t="s">
        <v>409</v>
      </c>
      <c r="B14" s="20">
        <v>449</v>
      </c>
      <c r="C14" s="20">
        <v>67</v>
      </c>
      <c r="D14" s="20">
        <v>275</v>
      </c>
      <c r="E14" s="20">
        <v>9</v>
      </c>
      <c r="F14" s="20">
        <v>126</v>
      </c>
      <c r="G14" s="20">
        <v>15</v>
      </c>
      <c r="H14" s="20">
        <v>35</v>
      </c>
      <c r="I14" s="20">
        <v>347</v>
      </c>
    </row>
    <row r="15" spans="1:9" x14ac:dyDescent="0.2">
      <c r="A15" s="19" t="s">
        <v>410</v>
      </c>
      <c r="B15" s="20">
        <v>427</v>
      </c>
      <c r="C15" s="20">
        <v>82</v>
      </c>
      <c r="D15" s="20">
        <v>232</v>
      </c>
      <c r="E15" s="20">
        <v>5</v>
      </c>
      <c r="F15" s="20">
        <v>117</v>
      </c>
      <c r="G15" s="20">
        <v>14</v>
      </c>
      <c r="H15" s="20">
        <v>41</v>
      </c>
      <c r="I15" s="20">
        <v>304</v>
      </c>
    </row>
    <row r="16" spans="1:9" x14ac:dyDescent="0.2">
      <c r="A16" s="19" t="s">
        <v>411</v>
      </c>
      <c r="B16" s="20">
        <v>274</v>
      </c>
      <c r="C16" s="20">
        <v>39</v>
      </c>
      <c r="D16" s="20">
        <v>138</v>
      </c>
      <c r="E16" s="20">
        <v>2</v>
      </c>
      <c r="F16" s="20">
        <v>96</v>
      </c>
      <c r="G16" s="20">
        <v>13</v>
      </c>
      <c r="H16" s="20">
        <v>25</v>
      </c>
      <c r="I16" s="20">
        <v>210</v>
      </c>
    </row>
    <row r="17" spans="1:9" x14ac:dyDescent="0.2">
      <c r="A17" s="19" t="s">
        <v>412</v>
      </c>
      <c r="B17" s="20">
        <v>137</v>
      </c>
      <c r="C17" s="20">
        <v>36</v>
      </c>
      <c r="D17" s="20">
        <v>50</v>
      </c>
      <c r="E17" s="20">
        <v>1</v>
      </c>
      <c r="F17" s="20">
        <v>52</v>
      </c>
      <c r="G17" s="20">
        <v>7</v>
      </c>
      <c r="H17" s="20">
        <v>7</v>
      </c>
      <c r="I17" s="20">
        <v>94</v>
      </c>
    </row>
    <row r="18" spans="1:9" x14ac:dyDescent="0.2">
      <c r="A18" s="19" t="s">
        <v>413</v>
      </c>
      <c r="B18" s="20">
        <v>71</v>
      </c>
      <c r="C18" s="20">
        <v>13</v>
      </c>
      <c r="D18" s="20">
        <v>11</v>
      </c>
      <c r="E18" s="20">
        <v>0</v>
      </c>
      <c r="F18" s="20">
        <v>40</v>
      </c>
      <c r="G18" s="20">
        <v>3</v>
      </c>
      <c r="H18" s="20">
        <v>8</v>
      </c>
      <c r="I18" s="20">
        <v>50</v>
      </c>
    </row>
    <row r="19" spans="1:9" x14ac:dyDescent="0.2">
      <c r="A19" s="19" t="s">
        <v>414</v>
      </c>
      <c r="B19" s="20">
        <v>11</v>
      </c>
      <c r="C19" s="20">
        <v>2</v>
      </c>
      <c r="D19" s="20">
        <v>0</v>
      </c>
      <c r="E19" s="20">
        <v>0</v>
      </c>
      <c r="F19" s="20">
        <v>8</v>
      </c>
      <c r="G19" s="20">
        <v>1</v>
      </c>
      <c r="H19" s="20">
        <v>1</v>
      </c>
      <c r="I19" s="20">
        <v>8</v>
      </c>
    </row>
    <row r="20" spans="1:9" x14ac:dyDescent="0.2">
      <c r="A20" s="19" t="s">
        <v>415</v>
      </c>
      <c r="B20" s="20">
        <v>881</v>
      </c>
      <c r="C20" s="20">
        <v>126</v>
      </c>
      <c r="D20" s="20">
        <v>543</v>
      </c>
      <c r="E20" s="20">
        <v>47</v>
      </c>
      <c r="F20" s="20">
        <v>241</v>
      </c>
      <c r="G20" s="20">
        <v>23</v>
      </c>
      <c r="H20" s="20">
        <v>76</v>
      </c>
      <c r="I20" s="20">
        <v>679</v>
      </c>
    </row>
    <row r="21" spans="1:9" x14ac:dyDescent="0.2">
      <c r="A21" s="19" t="s">
        <v>416</v>
      </c>
      <c r="B21" s="20">
        <v>701</v>
      </c>
      <c r="C21" s="20">
        <v>121</v>
      </c>
      <c r="D21" s="20">
        <v>370</v>
      </c>
      <c r="E21" s="20">
        <v>7</v>
      </c>
      <c r="F21" s="20">
        <v>213</v>
      </c>
      <c r="G21" s="20">
        <v>27</v>
      </c>
      <c r="H21" s="20">
        <v>66</v>
      </c>
      <c r="I21" s="20">
        <v>514</v>
      </c>
    </row>
    <row r="22" spans="1:9" x14ac:dyDescent="0.2">
      <c r="A22" s="19" t="s">
        <v>417</v>
      </c>
      <c r="B22" s="20">
        <v>1801</v>
      </c>
      <c r="C22" s="20">
        <v>298</v>
      </c>
      <c r="D22" s="20">
        <v>974</v>
      </c>
      <c r="E22" s="20">
        <v>55</v>
      </c>
      <c r="F22" s="20">
        <v>554</v>
      </c>
      <c r="G22" s="20">
        <v>61</v>
      </c>
      <c r="H22" s="20">
        <v>158</v>
      </c>
      <c r="I22" s="20">
        <v>1345</v>
      </c>
    </row>
    <row r="23" spans="1:9" x14ac:dyDescent="0.2">
      <c r="A23" s="19" t="s">
        <v>418</v>
      </c>
      <c r="B23" s="20">
        <v>920</v>
      </c>
      <c r="C23" s="20">
        <v>172</v>
      </c>
      <c r="D23" s="20">
        <v>431</v>
      </c>
      <c r="E23" s="20">
        <v>8</v>
      </c>
      <c r="F23" s="20">
        <v>313</v>
      </c>
      <c r="G23" s="20">
        <v>38</v>
      </c>
      <c r="H23" s="20">
        <v>82</v>
      </c>
      <c r="I23" s="20">
        <v>666</v>
      </c>
    </row>
    <row r="24" spans="1:9" x14ac:dyDescent="0.2">
      <c r="A24" s="19" t="s">
        <v>419</v>
      </c>
      <c r="B24" s="20">
        <v>219</v>
      </c>
      <c r="C24" s="20">
        <v>51</v>
      </c>
      <c r="D24" s="20">
        <v>61</v>
      </c>
      <c r="E24" s="20">
        <v>1</v>
      </c>
      <c r="F24" s="20">
        <v>100</v>
      </c>
      <c r="G24" s="20">
        <v>11</v>
      </c>
      <c r="H24" s="20">
        <v>16</v>
      </c>
      <c r="I24" s="20">
        <v>152</v>
      </c>
    </row>
    <row r="25" spans="1:9" x14ac:dyDescent="0.2">
      <c r="A25" s="18" t="s">
        <v>420</v>
      </c>
      <c r="B25" s="17">
        <v>208</v>
      </c>
      <c r="C25" s="17">
        <v>42</v>
      </c>
      <c r="D25" s="17">
        <v>126</v>
      </c>
      <c r="E25" s="17">
        <v>34</v>
      </c>
      <c r="F25" s="17">
        <v>66</v>
      </c>
      <c r="G25" s="17">
        <v>8</v>
      </c>
      <c r="H25" s="17">
        <v>10</v>
      </c>
      <c r="I25" s="17">
        <v>156</v>
      </c>
    </row>
    <row r="26" spans="1:9" x14ac:dyDescent="0.2">
      <c r="A26" s="19" t="s">
        <v>408</v>
      </c>
      <c r="B26" s="20">
        <v>220</v>
      </c>
      <c r="C26" s="20">
        <v>31</v>
      </c>
      <c r="D26" s="20">
        <v>138</v>
      </c>
      <c r="E26" s="20">
        <v>23</v>
      </c>
      <c r="F26" s="20">
        <v>63</v>
      </c>
      <c r="G26" s="20">
        <v>6</v>
      </c>
      <c r="H26" s="20">
        <v>17</v>
      </c>
      <c r="I26" s="20">
        <v>172</v>
      </c>
    </row>
    <row r="27" spans="1:9" x14ac:dyDescent="0.2">
      <c r="A27" s="19" t="s">
        <v>409</v>
      </c>
      <c r="B27" s="20">
        <v>226</v>
      </c>
      <c r="C27" s="20">
        <v>35</v>
      </c>
      <c r="D27" s="20">
        <v>144</v>
      </c>
      <c r="E27" s="20">
        <v>6</v>
      </c>
      <c r="F27" s="20">
        <v>53</v>
      </c>
      <c r="G27" s="20">
        <v>5</v>
      </c>
      <c r="H27" s="20">
        <v>19</v>
      </c>
      <c r="I27" s="20">
        <v>172</v>
      </c>
    </row>
    <row r="28" spans="1:9" x14ac:dyDescent="0.2">
      <c r="A28" s="19" t="s">
        <v>410</v>
      </c>
      <c r="B28" s="20">
        <v>211</v>
      </c>
      <c r="C28" s="20">
        <v>30</v>
      </c>
      <c r="D28" s="20">
        <v>133</v>
      </c>
      <c r="E28" s="20">
        <v>4</v>
      </c>
      <c r="F28" s="20">
        <v>49</v>
      </c>
      <c r="G28" s="20">
        <v>7</v>
      </c>
      <c r="H28" s="20">
        <v>25</v>
      </c>
      <c r="I28" s="20">
        <v>156</v>
      </c>
    </row>
    <row r="29" spans="1:9" x14ac:dyDescent="0.2">
      <c r="A29" s="19" t="s">
        <v>411</v>
      </c>
      <c r="B29" s="20">
        <v>134</v>
      </c>
      <c r="C29" s="20">
        <v>13</v>
      </c>
      <c r="D29" s="20">
        <v>93</v>
      </c>
      <c r="E29" s="20">
        <v>1</v>
      </c>
      <c r="F29" s="20">
        <v>38</v>
      </c>
      <c r="G29" s="20">
        <v>7</v>
      </c>
      <c r="H29" s="20">
        <v>9</v>
      </c>
      <c r="I29" s="20">
        <v>112</v>
      </c>
    </row>
    <row r="30" spans="1:9" x14ac:dyDescent="0.2">
      <c r="A30" s="19" t="s">
        <v>412</v>
      </c>
      <c r="B30" s="20">
        <v>65</v>
      </c>
      <c r="C30" s="20">
        <v>11</v>
      </c>
      <c r="D30" s="20">
        <v>37</v>
      </c>
      <c r="E30" s="20">
        <v>0</v>
      </c>
      <c r="F30" s="20">
        <v>22</v>
      </c>
      <c r="G30" s="20">
        <v>3</v>
      </c>
      <c r="H30" s="20">
        <v>3</v>
      </c>
      <c r="I30" s="20">
        <v>51</v>
      </c>
    </row>
    <row r="31" spans="1:9" x14ac:dyDescent="0.2">
      <c r="A31" s="19" t="s">
        <v>413</v>
      </c>
      <c r="B31" s="20">
        <v>25</v>
      </c>
      <c r="C31" s="20">
        <v>4</v>
      </c>
      <c r="D31" s="20">
        <v>5</v>
      </c>
      <c r="E31" s="20">
        <v>0</v>
      </c>
      <c r="F31" s="20">
        <v>12</v>
      </c>
      <c r="G31" s="20">
        <v>0</v>
      </c>
      <c r="H31" s="20">
        <v>5</v>
      </c>
      <c r="I31" s="20">
        <v>16</v>
      </c>
    </row>
    <row r="32" spans="1:9" x14ac:dyDescent="0.2">
      <c r="A32" s="19" t="s">
        <v>414</v>
      </c>
      <c r="B32" s="20">
        <v>3</v>
      </c>
      <c r="C32" s="20">
        <v>0</v>
      </c>
      <c r="D32" s="20">
        <v>0</v>
      </c>
      <c r="E32" s="20">
        <v>0</v>
      </c>
      <c r="F32" s="20">
        <v>2</v>
      </c>
      <c r="G32" s="20">
        <v>1</v>
      </c>
      <c r="H32" s="20">
        <v>1</v>
      </c>
      <c r="I32" s="20">
        <v>2</v>
      </c>
    </row>
    <row r="33" spans="1:9" x14ac:dyDescent="0.2">
      <c r="A33" s="19" t="s">
        <v>415</v>
      </c>
      <c r="B33" s="20">
        <v>446</v>
      </c>
      <c r="C33" s="20">
        <v>66</v>
      </c>
      <c r="D33" s="20">
        <v>282</v>
      </c>
      <c r="E33" s="20">
        <v>29</v>
      </c>
      <c r="F33" s="20">
        <v>116</v>
      </c>
      <c r="G33" s="20">
        <v>11</v>
      </c>
      <c r="H33" s="20">
        <v>36</v>
      </c>
      <c r="I33" s="20">
        <v>344</v>
      </c>
    </row>
    <row r="34" spans="1:9" x14ac:dyDescent="0.2">
      <c r="A34" s="19" t="s">
        <v>416</v>
      </c>
      <c r="B34" s="20">
        <v>345</v>
      </c>
      <c r="C34" s="20">
        <v>43</v>
      </c>
      <c r="D34" s="20">
        <v>226</v>
      </c>
      <c r="E34" s="20">
        <v>5</v>
      </c>
      <c r="F34" s="20">
        <v>87</v>
      </c>
      <c r="G34" s="20">
        <v>14</v>
      </c>
      <c r="H34" s="20">
        <v>34</v>
      </c>
      <c r="I34" s="20">
        <v>268</v>
      </c>
    </row>
    <row r="35" spans="1:9" x14ac:dyDescent="0.2">
      <c r="A35" s="19" t="s">
        <v>417</v>
      </c>
      <c r="B35" s="20">
        <v>884</v>
      </c>
      <c r="C35" s="20">
        <v>124</v>
      </c>
      <c r="D35" s="20">
        <v>550</v>
      </c>
      <c r="E35" s="20">
        <v>34</v>
      </c>
      <c r="F35" s="20">
        <v>239</v>
      </c>
      <c r="G35" s="20">
        <v>29</v>
      </c>
      <c r="H35" s="20">
        <v>79</v>
      </c>
      <c r="I35" s="20">
        <v>681</v>
      </c>
    </row>
    <row r="36" spans="1:9" x14ac:dyDescent="0.2">
      <c r="A36" s="19" t="s">
        <v>418</v>
      </c>
      <c r="B36" s="20">
        <v>438</v>
      </c>
      <c r="C36" s="20">
        <v>58</v>
      </c>
      <c r="D36" s="20">
        <v>268</v>
      </c>
      <c r="E36" s="20">
        <v>5</v>
      </c>
      <c r="F36" s="20">
        <v>123</v>
      </c>
      <c r="G36" s="20">
        <v>18</v>
      </c>
      <c r="H36" s="20">
        <v>43</v>
      </c>
      <c r="I36" s="20">
        <v>337</v>
      </c>
    </row>
    <row r="37" spans="1:9" x14ac:dyDescent="0.2">
      <c r="A37" s="19" t="s">
        <v>419</v>
      </c>
      <c r="B37" s="20">
        <v>93</v>
      </c>
      <c r="C37" s="20">
        <v>15</v>
      </c>
      <c r="D37" s="20">
        <v>42</v>
      </c>
      <c r="E37" s="20">
        <v>0</v>
      </c>
      <c r="F37" s="20">
        <v>36</v>
      </c>
      <c r="G37" s="20">
        <v>4</v>
      </c>
      <c r="H37" s="20">
        <v>9</v>
      </c>
      <c r="I37" s="20">
        <v>69</v>
      </c>
    </row>
    <row r="38" spans="1:9" x14ac:dyDescent="0.2">
      <c r="A38" s="18" t="s">
        <v>421</v>
      </c>
      <c r="B38" s="17">
        <v>178</v>
      </c>
      <c r="C38" s="17">
        <v>26</v>
      </c>
      <c r="D38" s="17">
        <v>111</v>
      </c>
      <c r="E38" s="17">
        <v>23</v>
      </c>
      <c r="F38" s="17">
        <v>53</v>
      </c>
      <c r="G38" s="17">
        <v>6</v>
      </c>
      <c r="H38" s="17">
        <v>10</v>
      </c>
      <c r="I38" s="17">
        <v>142</v>
      </c>
    </row>
    <row r="39" spans="1:9" x14ac:dyDescent="0.2">
      <c r="A39" s="19" t="s">
        <v>408</v>
      </c>
      <c r="B39" s="20">
        <v>212</v>
      </c>
      <c r="C39" s="20">
        <v>28</v>
      </c>
      <c r="D39" s="20">
        <v>130</v>
      </c>
      <c r="E39" s="20">
        <v>15</v>
      </c>
      <c r="F39" s="20">
        <v>52</v>
      </c>
      <c r="G39" s="20">
        <v>2</v>
      </c>
      <c r="H39" s="20">
        <v>24</v>
      </c>
      <c r="I39" s="20">
        <v>160</v>
      </c>
    </row>
    <row r="40" spans="1:9" x14ac:dyDescent="0.2">
      <c r="A40" s="19" t="s">
        <v>409</v>
      </c>
      <c r="B40" s="20">
        <v>223</v>
      </c>
      <c r="C40" s="20">
        <v>32</v>
      </c>
      <c r="D40" s="20">
        <v>131</v>
      </c>
      <c r="E40" s="20">
        <v>3</v>
      </c>
      <c r="F40" s="20">
        <v>73</v>
      </c>
      <c r="G40" s="20">
        <v>10</v>
      </c>
      <c r="H40" s="20">
        <v>16</v>
      </c>
      <c r="I40" s="20">
        <v>175</v>
      </c>
    </row>
    <row r="41" spans="1:9" x14ac:dyDescent="0.2">
      <c r="A41" s="19" t="s">
        <v>410</v>
      </c>
      <c r="B41" s="20">
        <v>216</v>
      </c>
      <c r="C41" s="20">
        <v>52</v>
      </c>
      <c r="D41" s="20">
        <v>99</v>
      </c>
      <c r="E41" s="20">
        <v>1</v>
      </c>
      <c r="F41" s="20">
        <v>68</v>
      </c>
      <c r="G41" s="20">
        <v>7</v>
      </c>
      <c r="H41" s="20">
        <v>16</v>
      </c>
      <c r="I41" s="20">
        <v>148</v>
      </c>
    </row>
    <row r="42" spans="1:9" x14ac:dyDescent="0.2">
      <c r="A42" s="19" t="s">
        <v>411</v>
      </c>
      <c r="B42" s="20">
        <v>140</v>
      </c>
      <c r="C42" s="20">
        <v>26</v>
      </c>
      <c r="D42" s="20">
        <v>45</v>
      </c>
      <c r="E42" s="20">
        <v>1</v>
      </c>
      <c r="F42" s="20">
        <v>58</v>
      </c>
      <c r="G42" s="20">
        <v>6</v>
      </c>
      <c r="H42" s="20">
        <v>16</v>
      </c>
      <c r="I42" s="20">
        <v>98</v>
      </c>
    </row>
    <row r="43" spans="1:9" x14ac:dyDescent="0.2">
      <c r="A43" s="19" t="s">
        <v>412</v>
      </c>
      <c r="B43" s="20">
        <v>72</v>
      </c>
      <c r="C43" s="20">
        <v>25</v>
      </c>
      <c r="D43" s="20">
        <v>13</v>
      </c>
      <c r="E43" s="20">
        <v>1</v>
      </c>
      <c r="F43" s="20">
        <v>30</v>
      </c>
      <c r="G43" s="20">
        <v>4</v>
      </c>
      <c r="H43" s="20">
        <v>4</v>
      </c>
      <c r="I43" s="20">
        <v>43</v>
      </c>
    </row>
    <row r="44" spans="1:9" x14ac:dyDescent="0.2">
      <c r="A44" s="19" t="s">
        <v>413</v>
      </c>
      <c r="B44" s="20">
        <v>46</v>
      </c>
      <c r="C44" s="20">
        <v>9</v>
      </c>
      <c r="D44" s="20">
        <v>6</v>
      </c>
      <c r="E44" s="20">
        <v>0</v>
      </c>
      <c r="F44" s="20">
        <v>28</v>
      </c>
      <c r="G44" s="20">
        <v>3</v>
      </c>
      <c r="H44" s="20">
        <v>3</v>
      </c>
      <c r="I44" s="20">
        <v>34</v>
      </c>
    </row>
    <row r="45" spans="1:9" x14ac:dyDescent="0.2">
      <c r="A45" s="19" t="s">
        <v>414</v>
      </c>
      <c r="B45" s="20">
        <v>8</v>
      </c>
      <c r="C45" s="20">
        <v>2</v>
      </c>
      <c r="D45" s="20">
        <v>0</v>
      </c>
      <c r="E45" s="20">
        <v>0</v>
      </c>
      <c r="F45" s="20">
        <v>6</v>
      </c>
      <c r="G45" s="20">
        <v>0</v>
      </c>
      <c r="H45" s="20">
        <v>0</v>
      </c>
      <c r="I45" s="20">
        <v>6</v>
      </c>
    </row>
    <row r="46" spans="1:9" x14ac:dyDescent="0.2">
      <c r="A46" s="19" t="s">
        <v>415</v>
      </c>
      <c r="B46" s="20">
        <v>435</v>
      </c>
      <c r="C46" s="20">
        <v>60</v>
      </c>
      <c r="D46" s="20">
        <v>261</v>
      </c>
      <c r="E46" s="20">
        <v>18</v>
      </c>
      <c r="F46" s="20">
        <v>125</v>
      </c>
      <c r="G46" s="20">
        <v>12</v>
      </c>
      <c r="H46" s="20">
        <v>40</v>
      </c>
      <c r="I46" s="20">
        <v>335</v>
      </c>
    </row>
    <row r="47" spans="1:9" x14ac:dyDescent="0.2">
      <c r="A47" s="19" t="s">
        <v>416</v>
      </c>
      <c r="B47" s="20">
        <v>356</v>
      </c>
      <c r="C47" s="20">
        <v>78</v>
      </c>
      <c r="D47" s="20">
        <v>144</v>
      </c>
      <c r="E47" s="20">
        <v>2</v>
      </c>
      <c r="F47" s="20">
        <v>126</v>
      </c>
      <c r="G47" s="20">
        <v>13</v>
      </c>
      <c r="H47" s="20">
        <v>32</v>
      </c>
      <c r="I47" s="20">
        <v>246</v>
      </c>
    </row>
    <row r="48" spans="1:9" x14ac:dyDescent="0.2">
      <c r="A48" s="19" t="s">
        <v>417</v>
      </c>
      <c r="B48" s="20">
        <v>917</v>
      </c>
      <c r="C48" s="20">
        <v>174</v>
      </c>
      <c r="D48" s="20">
        <v>424</v>
      </c>
      <c r="E48" s="20">
        <v>21</v>
      </c>
      <c r="F48" s="20">
        <v>315</v>
      </c>
      <c r="G48" s="20">
        <v>32</v>
      </c>
      <c r="H48" s="20">
        <v>79</v>
      </c>
      <c r="I48" s="20">
        <v>664</v>
      </c>
    </row>
    <row r="49" spans="1:9" x14ac:dyDescent="0.2">
      <c r="A49" s="19" t="s">
        <v>418</v>
      </c>
      <c r="B49" s="20">
        <v>482</v>
      </c>
      <c r="C49" s="20">
        <v>114</v>
      </c>
      <c r="D49" s="20">
        <v>163</v>
      </c>
      <c r="E49" s="20">
        <v>3</v>
      </c>
      <c r="F49" s="20">
        <v>190</v>
      </c>
      <c r="G49" s="20">
        <v>20</v>
      </c>
      <c r="H49" s="20">
        <v>39</v>
      </c>
      <c r="I49" s="20">
        <v>329</v>
      </c>
    </row>
    <row r="50" spans="1:9" x14ac:dyDescent="0.2">
      <c r="A50" s="19" t="s">
        <v>419</v>
      </c>
      <c r="B50" s="20">
        <v>126</v>
      </c>
      <c r="C50" s="20">
        <v>36</v>
      </c>
      <c r="D50" s="20">
        <v>19</v>
      </c>
      <c r="E50" s="20">
        <v>1</v>
      </c>
      <c r="F50" s="20">
        <v>64</v>
      </c>
      <c r="G50" s="20">
        <v>7</v>
      </c>
      <c r="H50" s="20">
        <v>7</v>
      </c>
      <c r="I50" s="20">
        <v>83</v>
      </c>
    </row>
    <row r="51" spans="1:9" x14ac:dyDescent="0.2">
      <c r="A51" s="18" t="s">
        <v>422</v>
      </c>
      <c r="B51" s="18"/>
      <c r="C51" s="18"/>
      <c r="D51" s="18"/>
      <c r="E51" s="18"/>
      <c r="F51" s="18"/>
      <c r="G51" s="18"/>
      <c r="H51" s="18"/>
      <c r="I51" s="18"/>
    </row>
    <row r="52" spans="1:9" x14ac:dyDescent="0.2">
      <c r="A52" s="19" t="s">
        <v>130</v>
      </c>
      <c r="B52" s="20">
        <v>151</v>
      </c>
      <c r="C52" s="20">
        <v>98</v>
      </c>
      <c r="D52" s="20">
        <v>6</v>
      </c>
      <c r="E52" s="20">
        <v>23</v>
      </c>
      <c r="F52" s="20">
        <v>2</v>
      </c>
      <c r="G52" s="20">
        <v>18</v>
      </c>
      <c r="H52" s="20">
        <v>5</v>
      </c>
      <c r="I52" s="20">
        <v>48</v>
      </c>
    </row>
    <row r="53" spans="1:9" x14ac:dyDescent="0.2">
      <c r="A53" s="19" t="s">
        <v>131</v>
      </c>
      <c r="B53" s="20">
        <v>1446</v>
      </c>
      <c r="C53" s="20">
        <v>21</v>
      </c>
      <c r="D53" s="20">
        <v>1205</v>
      </c>
      <c r="E53" s="20">
        <v>74</v>
      </c>
      <c r="F53" s="20">
        <v>429</v>
      </c>
      <c r="G53" s="20">
        <v>36</v>
      </c>
      <c r="H53" s="20">
        <v>96</v>
      </c>
      <c r="I53" s="20">
        <v>1329</v>
      </c>
    </row>
    <row r="54" spans="1:9" x14ac:dyDescent="0.2">
      <c r="A54" s="19" t="s">
        <v>392</v>
      </c>
      <c r="B54" s="20">
        <v>150</v>
      </c>
      <c r="C54" s="20">
        <v>89</v>
      </c>
      <c r="D54" s="20">
        <v>0</v>
      </c>
      <c r="E54" s="20">
        <v>12</v>
      </c>
      <c r="F54" s="20">
        <v>44</v>
      </c>
      <c r="G54" s="20">
        <v>8</v>
      </c>
      <c r="H54" s="20">
        <v>3</v>
      </c>
      <c r="I54" s="20">
        <v>58</v>
      </c>
    </row>
    <row r="55" spans="1:9" x14ac:dyDescent="0.2">
      <c r="A55" s="19" t="s">
        <v>132</v>
      </c>
      <c r="B55" s="20">
        <v>372</v>
      </c>
      <c r="C55" s="20">
        <v>154</v>
      </c>
      <c r="D55" s="20">
        <v>0</v>
      </c>
      <c r="E55" s="20">
        <v>3</v>
      </c>
      <c r="F55" s="20">
        <v>196</v>
      </c>
      <c r="G55" s="20">
        <v>13</v>
      </c>
      <c r="H55" s="20">
        <v>12</v>
      </c>
      <c r="I55" s="20">
        <v>206</v>
      </c>
    </row>
    <row r="56" spans="1:9" x14ac:dyDescent="0.2">
      <c r="A56" s="19" t="s">
        <v>423</v>
      </c>
      <c r="B56" s="20">
        <v>69</v>
      </c>
      <c r="C56" s="20">
        <v>4</v>
      </c>
      <c r="D56" s="20">
        <v>1</v>
      </c>
      <c r="E56" s="20">
        <v>0</v>
      </c>
      <c r="F56" s="20">
        <v>2</v>
      </c>
      <c r="G56" s="20">
        <v>0</v>
      </c>
      <c r="H56" s="20">
        <v>62</v>
      </c>
      <c r="I56" s="20">
        <v>3</v>
      </c>
    </row>
    <row r="57" spans="1:9" x14ac:dyDescent="0.2">
      <c r="A57" s="18" t="s">
        <v>133</v>
      </c>
      <c r="B57" s="17">
        <v>92</v>
      </c>
      <c r="C57" s="17">
        <v>62</v>
      </c>
      <c r="D57" s="17">
        <v>2</v>
      </c>
      <c r="E57" s="17">
        <v>14</v>
      </c>
      <c r="F57" s="17">
        <v>0</v>
      </c>
      <c r="G57" s="17">
        <v>12</v>
      </c>
      <c r="H57" s="17">
        <v>3</v>
      </c>
      <c r="I57" s="17">
        <v>27</v>
      </c>
    </row>
    <row r="58" spans="1:9" x14ac:dyDescent="0.2">
      <c r="A58" s="19" t="s">
        <v>134</v>
      </c>
      <c r="B58" s="20">
        <v>813</v>
      </c>
      <c r="C58" s="20">
        <v>14</v>
      </c>
      <c r="D58" s="20">
        <v>674</v>
      </c>
      <c r="E58" s="20">
        <v>47</v>
      </c>
      <c r="F58" s="20">
        <v>255</v>
      </c>
      <c r="G58" s="20">
        <v>22</v>
      </c>
      <c r="H58" s="20">
        <v>47</v>
      </c>
      <c r="I58" s="20">
        <v>752</v>
      </c>
    </row>
    <row r="59" spans="1:9" x14ac:dyDescent="0.2">
      <c r="A59" s="19" t="s">
        <v>393</v>
      </c>
      <c r="B59" s="20">
        <v>65</v>
      </c>
      <c r="C59" s="20">
        <v>45</v>
      </c>
      <c r="D59" s="20">
        <v>0</v>
      </c>
      <c r="E59" s="20">
        <v>6</v>
      </c>
      <c r="F59" s="20">
        <v>14</v>
      </c>
      <c r="G59" s="20">
        <v>2</v>
      </c>
      <c r="H59" s="20">
        <v>0</v>
      </c>
      <c r="I59" s="20">
        <v>20</v>
      </c>
    </row>
    <row r="60" spans="1:9" x14ac:dyDescent="0.2">
      <c r="A60" s="19" t="s">
        <v>135</v>
      </c>
      <c r="B60" s="20">
        <v>83</v>
      </c>
      <c r="C60" s="20">
        <v>42</v>
      </c>
      <c r="D60" s="20">
        <v>0</v>
      </c>
      <c r="E60" s="20">
        <v>1</v>
      </c>
      <c r="F60" s="20">
        <v>36</v>
      </c>
      <c r="G60" s="20">
        <v>1</v>
      </c>
      <c r="H60" s="20">
        <v>3</v>
      </c>
      <c r="I60" s="20">
        <v>38</v>
      </c>
    </row>
    <row r="61" spans="1:9" x14ac:dyDescent="0.2">
      <c r="A61" s="19" t="s">
        <v>424</v>
      </c>
      <c r="B61" s="20">
        <v>39</v>
      </c>
      <c r="C61" s="20">
        <v>3</v>
      </c>
      <c r="D61" s="20">
        <v>0</v>
      </c>
      <c r="E61" s="20">
        <v>0</v>
      </c>
      <c r="F61" s="20">
        <v>0</v>
      </c>
      <c r="G61" s="20">
        <v>0</v>
      </c>
      <c r="H61" s="20">
        <v>36</v>
      </c>
      <c r="I61" s="20">
        <v>0</v>
      </c>
    </row>
    <row r="62" spans="1:9" x14ac:dyDescent="0.2">
      <c r="A62" s="18" t="s">
        <v>136</v>
      </c>
      <c r="B62" s="17">
        <v>59</v>
      </c>
      <c r="C62" s="17">
        <v>36</v>
      </c>
      <c r="D62" s="17">
        <v>4</v>
      </c>
      <c r="E62" s="17">
        <v>9</v>
      </c>
      <c r="F62" s="17">
        <v>2</v>
      </c>
      <c r="G62" s="17">
        <v>6</v>
      </c>
      <c r="H62" s="17">
        <v>2</v>
      </c>
      <c r="I62" s="17">
        <v>21</v>
      </c>
    </row>
    <row r="63" spans="1:9" x14ac:dyDescent="0.2">
      <c r="A63" s="19" t="s">
        <v>134</v>
      </c>
      <c r="B63" s="20">
        <v>632</v>
      </c>
      <c r="C63" s="20">
        <v>7</v>
      </c>
      <c r="D63" s="20">
        <v>530</v>
      </c>
      <c r="E63" s="20">
        <v>27</v>
      </c>
      <c r="F63" s="20">
        <v>174</v>
      </c>
      <c r="G63" s="20">
        <v>14</v>
      </c>
      <c r="H63" s="20">
        <v>49</v>
      </c>
      <c r="I63" s="20">
        <v>576</v>
      </c>
    </row>
    <row r="64" spans="1:9" x14ac:dyDescent="0.2">
      <c r="A64" s="19" t="s">
        <v>393</v>
      </c>
      <c r="B64" s="20">
        <v>85</v>
      </c>
      <c r="C64" s="20">
        <v>44</v>
      </c>
      <c r="D64" s="20">
        <v>0</v>
      </c>
      <c r="E64" s="20">
        <v>6</v>
      </c>
      <c r="F64" s="20">
        <v>30</v>
      </c>
      <c r="G64" s="20">
        <v>6</v>
      </c>
      <c r="H64" s="20">
        <v>3</v>
      </c>
      <c r="I64" s="20">
        <v>38</v>
      </c>
    </row>
    <row r="65" spans="1:9" x14ac:dyDescent="0.2">
      <c r="A65" s="19" t="s">
        <v>135</v>
      </c>
      <c r="B65" s="20">
        <v>289</v>
      </c>
      <c r="C65" s="20">
        <v>112</v>
      </c>
      <c r="D65" s="20">
        <v>0</v>
      </c>
      <c r="E65" s="20">
        <v>2</v>
      </c>
      <c r="F65" s="20">
        <v>160</v>
      </c>
      <c r="G65" s="20">
        <v>12</v>
      </c>
      <c r="H65" s="20">
        <v>9</v>
      </c>
      <c r="I65" s="20">
        <v>168</v>
      </c>
    </row>
    <row r="66" spans="1:9" x14ac:dyDescent="0.2">
      <c r="A66" s="19" t="s">
        <v>424</v>
      </c>
      <c r="B66" s="20">
        <v>30</v>
      </c>
      <c r="C66" s="20">
        <v>1</v>
      </c>
      <c r="D66" s="20">
        <v>1</v>
      </c>
      <c r="E66" s="20">
        <v>0</v>
      </c>
      <c r="F66" s="20">
        <v>2</v>
      </c>
      <c r="G66" s="20">
        <v>0</v>
      </c>
      <c r="H66" s="20">
        <v>26</v>
      </c>
      <c r="I66" s="20">
        <v>3</v>
      </c>
    </row>
    <row r="67" spans="1:9" x14ac:dyDescent="0.2">
      <c r="A67" s="18" t="s">
        <v>425</v>
      </c>
      <c r="B67" s="18"/>
      <c r="C67" s="18"/>
      <c r="D67" s="18"/>
      <c r="E67" s="18"/>
      <c r="F67" s="18"/>
      <c r="G67" s="18"/>
      <c r="H67" s="18"/>
      <c r="I67" s="18"/>
    </row>
    <row r="68" spans="1:9" x14ac:dyDescent="0.2">
      <c r="A68" s="19" t="s">
        <v>426</v>
      </c>
      <c r="B68" s="20">
        <v>366</v>
      </c>
      <c r="C68" s="20">
        <v>366</v>
      </c>
      <c r="D68" s="20">
        <v>0</v>
      </c>
      <c r="E68" s="20">
        <v>0</v>
      </c>
      <c r="F68" s="20">
        <v>0</v>
      </c>
      <c r="G68" s="20">
        <v>0</v>
      </c>
      <c r="H68" s="20">
        <v>0</v>
      </c>
      <c r="I68" s="20">
        <v>0</v>
      </c>
    </row>
    <row r="69" spans="1:9" x14ac:dyDescent="0.2">
      <c r="A69" s="19" t="s">
        <v>427</v>
      </c>
      <c r="B69" s="20">
        <v>1212</v>
      </c>
      <c r="C69" s="20">
        <v>0</v>
      </c>
      <c r="D69" s="20">
        <v>1212</v>
      </c>
      <c r="E69" s="20">
        <v>54</v>
      </c>
      <c r="F69" s="20">
        <v>332</v>
      </c>
      <c r="G69" s="20">
        <v>25</v>
      </c>
      <c r="H69" s="20">
        <v>0</v>
      </c>
      <c r="I69" s="20">
        <v>1212</v>
      </c>
    </row>
    <row r="70" spans="1:9" x14ac:dyDescent="0.2">
      <c r="A70" s="19" t="s">
        <v>137</v>
      </c>
      <c r="B70" s="20">
        <v>112</v>
      </c>
      <c r="C70" s="20">
        <v>0</v>
      </c>
      <c r="D70" s="20">
        <v>54</v>
      </c>
      <c r="E70" s="20">
        <v>112</v>
      </c>
      <c r="F70" s="20">
        <v>29</v>
      </c>
      <c r="G70" s="20">
        <v>5</v>
      </c>
      <c r="H70" s="20">
        <v>0</v>
      </c>
      <c r="I70" s="20">
        <v>112</v>
      </c>
    </row>
    <row r="71" spans="1:9" x14ac:dyDescent="0.2">
      <c r="A71" s="19" t="s">
        <v>138</v>
      </c>
      <c r="B71" s="20">
        <v>673</v>
      </c>
      <c r="C71" s="20">
        <v>0</v>
      </c>
      <c r="D71" s="20">
        <v>332</v>
      </c>
      <c r="E71" s="20">
        <v>29</v>
      </c>
      <c r="F71" s="20">
        <v>673</v>
      </c>
      <c r="G71" s="20">
        <v>27</v>
      </c>
      <c r="H71" s="20">
        <v>0</v>
      </c>
      <c r="I71" s="20">
        <v>673</v>
      </c>
    </row>
    <row r="72" spans="1:9" x14ac:dyDescent="0.2">
      <c r="A72" s="19" t="s">
        <v>428</v>
      </c>
      <c r="B72" s="20">
        <v>75</v>
      </c>
      <c r="C72" s="20">
        <v>0</v>
      </c>
      <c r="D72" s="20">
        <v>25</v>
      </c>
      <c r="E72" s="20">
        <v>5</v>
      </c>
      <c r="F72" s="20">
        <v>27</v>
      </c>
      <c r="G72" s="20">
        <v>75</v>
      </c>
      <c r="H72" s="20">
        <v>0</v>
      </c>
      <c r="I72" s="20">
        <v>75</v>
      </c>
    </row>
    <row r="73" spans="1:9" x14ac:dyDescent="0.2">
      <c r="A73" s="19" t="s">
        <v>429</v>
      </c>
      <c r="B73" s="20">
        <v>178</v>
      </c>
      <c r="C73" s="20">
        <v>0</v>
      </c>
      <c r="D73" s="20">
        <v>0</v>
      </c>
      <c r="E73" s="20">
        <v>0</v>
      </c>
      <c r="F73" s="20">
        <v>0</v>
      </c>
      <c r="G73" s="20">
        <v>0</v>
      </c>
      <c r="H73" s="20">
        <v>178</v>
      </c>
      <c r="I73" s="20">
        <v>0</v>
      </c>
    </row>
    <row r="74" spans="1:9" x14ac:dyDescent="0.2">
      <c r="A74" s="19" t="s">
        <v>1441</v>
      </c>
      <c r="B74" s="20">
        <v>1644</v>
      </c>
      <c r="C74" s="20">
        <v>0</v>
      </c>
      <c r="D74" s="20">
        <v>1212</v>
      </c>
      <c r="E74" s="20">
        <v>112</v>
      </c>
      <c r="F74" s="20">
        <v>673</v>
      </c>
      <c r="G74" s="20">
        <v>75</v>
      </c>
      <c r="H74" s="20">
        <v>0</v>
      </c>
      <c r="I74" s="20">
        <v>1644</v>
      </c>
    </row>
    <row r="75" spans="1:9" x14ac:dyDescent="0.2">
      <c r="A75" s="18" t="s">
        <v>430</v>
      </c>
      <c r="B75" s="18"/>
      <c r="C75" s="18"/>
      <c r="D75" s="18"/>
      <c r="E75" s="18"/>
      <c r="F75" s="18"/>
      <c r="G75" s="18"/>
      <c r="H75" s="18"/>
      <c r="I75" s="18"/>
    </row>
    <row r="76" spans="1:9" x14ac:dyDescent="0.2">
      <c r="A76" s="21" t="s">
        <v>431</v>
      </c>
      <c r="B76" s="34">
        <v>366</v>
      </c>
      <c r="C76" s="34">
        <v>366</v>
      </c>
      <c r="D76" s="34">
        <v>0</v>
      </c>
      <c r="E76" s="34">
        <v>0</v>
      </c>
      <c r="F76" s="34">
        <v>0</v>
      </c>
      <c r="G76" s="34">
        <v>0</v>
      </c>
      <c r="H76" s="34">
        <v>0</v>
      </c>
      <c r="I76" s="34">
        <v>0</v>
      </c>
    </row>
    <row r="77" spans="1:9" x14ac:dyDescent="0.2">
      <c r="A77" s="21" t="s">
        <v>432</v>
      </c>
      <c r="B77" s="34">
        <v>954</v>
      </c>
      <c r="C77" s="34">
        <v>0</v>
      </c>
      <c r="D77" s="34">
        <v>791</v>
      </c>
      <c r="E77" s="34">
        <v>24</v>
      </c>
      <c r="F77" s="34">
        <v>120</v>
      </c>
      <c r="G77" s="34">
        <v>19</v>
      </c>
      <c r="H77" s="34">
        <v>0</v>
      </c>
      <c r="I77" s="34">
        <v>954</v>
      </c>
    </row>
    <row r="78" spans="1:9" x14ac:dyDescent="0.2">
      <c r="A78" s="19" t="s">
        <v>433</v>
      </c>
      <c r="B78" s="20">
        <v>345</v>
      </c>
      <c r="C78" s="20">
        <v>0</v>
      </c>
      <c r="D78" s="20">
        <v>222</v>
      </c>
      <c r="E78" s="20">
        <v>47</v>
      </c>
      <c r="F78" s="20">
        <v>289</v>
      </c>
      <c r="G78" s="20">
        <v>16</v>
      </c>
      <c r="H78" s="20">
        <v>0</v>
      </c>
      <c r="I78" s="20">
        <v>345</v>
      </c>
    </row>
    <row r="79" spans="1:9" x14ac:dyDescent="0.2">
      <c r="A79" s="19" t="s">
        <v>434</v>
      </c>
      <c r="B79" s="20">
        <v>141</v>
      </c>
      <c r="C79" s="20">
        <v>0</v>
      </c>
      <c r="D79" s="20">
        <v>72</v>
      </c>
      <c r="E79" s="20">
        <v>19</v>
      </c>
      <c r="F79" s="20">
        <v>127</v>
      </c>
      <c r="G79" s="20">
        <v>17</v>
      </c>
      <c r="H79" s="20">
        <v>0</v>
      </c>
      <c r="I79" s="20">
        <v>141</v>
      </c>
    </row>
    <row r="80" spans="1:9" x14ac:dyDescent="0.2">
      <c r="A80" s="19" t="s">
        <v>435</v>
      </c>
      <c r="B80" s="20">
        <v>56</v>
      </c>
      <c r="C80" s="20">
        <v>0</v>
      </c>
      <c r="D80" s="20">
        <v>24</v>
      </c>
      <c r="E80" s="20">
        <v>7</v>
      </c>
      <c r="F80" s="20">
        <v>54</v>
      </c>
      <c r="G80" s="20">
        <v>6</v>
      </c>
      <c r="H80" s="20">
        <v>0</v>
      </c>
      <c r="I80" s="20">
        <v>56</v>
      </c>
    </row>
    <row r="81" spans="1:9" x14ac:dyDescent="0.2">
      <c r="A81" s="19" t="s">
        <v>436</v>
      </c>
      <c r="B81" s="20">
        <v>48</v>
      </c>
      <c r="C81" s="20">
        <v>0</v>
      </c>
      <c r="D81" s="20">
        <v>27</v>
      </c>
      <c r="E81" s="20">
        <v>11</v>
      </c>
      <c r="F81" s="20">
        <v>41</v>
      </c>
      <c r="G81" s="20">
        <v>8</v>
      </c>
      <c r="H81" s="20">
        <v>0</v>
      </c>
      <c r="I81" s="20">
        <v>48</v>
      </c>
    </row>
    <row r="82" spans="1:9" x14ac:dyDescent="0.2">
      <c r="A82" s="19" t="s">
        <v>437</v>
      </c>
      <c r="B82" s="20">
        <v>20</v>
      </c>
      <c r="C82" s="20">
        <v>0</v>
      </c>
      <c r="D82" s="20">
        <v>13</v>
      </c>
      <c r="E82" s="20">
        <v>1</v>
      </c>
      <c r="F82" s="20">
        <v>20</v>
      </c>
      <c r="G82" s="20">
        <v>4</v>
      </c>
      <c r="H82" s="20">
        <v>0</v>
      </c>
      <c r="I82" s="20">
        <v>20</v>
      </c>
    </row>
    <row r="83" spans="1:9" x14ac:dyDescent="0.2">
      <c r="A83" s="19" t="s">
        <v>438</v>
      </c>
      <c r="B83" s="20">
        <v>4</v>
      </c>
      <c r="C83" s="20">
        <v>0</v>
      </c>
      <c r="D83" s="20">
        <v>3</v>
      </c>
      <c r="E83" s="20">
        <v>1</v>
      </c>
      <c r="F83" s="20">
        <v>3</v>
      </c>
      <c r="G83" s="20">
        <v>2</v>
      </c>
      <c r="H83" s="20">
        <v>0</v>
      </c>
      <c r="I83" s="20">
        <v>4</v>
      </c>
    </row>
    <row r="84" spans="1:9" x14ac:dyDescent="0.2">
      <c r="A84" s="19" t="s">
        <v>439</v>
      </c>
      <c r="B84" s="20">
        <v>2</v>
      </c>
      <c r="C84" s="20">
        <v>0</v>
      </c>
      <c r="D84" s="20">
        <v>2</v>
      </c>
      <c r="E84" s="20">
        <v>0</v>
      </c>
      <c r="F84" s="20">
        <v>2</v>
      </c>
      <c r="G84" s="20">
        <v>0</v>
      </c>
      <c r="H84" s="20">
        <v>0</v>
      </c>
      <c r="I84" s="20">
        <v>2</v>
      </c>
    </row>
    <row r="85" spans="1:9" x14ac:dyDescent="0.2">
      <c r="A85" s="19" t="s">
        <v>440</v>
      </c>
      <c r="B85" s="20">
        <v>2</v>
      </c>
      <c r="C85" s="20">
        <v>0</v>
      </c>
      <c r="D85" s="20">
        <v>0</v>
      </c>
      <c r="E85" s="20">
        <v>0</v>
      </c>
      <c r="F85" s="20">
        <v>1</v>
      </c>
      <c r="G85" s="20">
        <v>1</v>
      </c>
      <c r="H85" s="20">
        <v>0</v>
      </c>
      <c r="I85" s="20">
        <v>2</v>
      </c>
    </row>
    <row r="86" spans="1:9" x14ac:dyDescent="0.2">
      <c r="A86" s="19" t="s">
        <v>429</v>
      </c>
      <c r="B86" s="20">
        <v>250</v>
      </c>
      <c r="C86" s="20">
        <v>0</v>
      </c>
      <c r="D86" s="20">
        <v>58</v>
      </c>
      <c r="E86" s="20">
        <v>2</v>
      </c>
      <c r="F86" s="20">
        <v>16</v>
      </c>
      <c r="G86" s="20">
        <v>2</v>
      </c>
      <c r="H86" s="20">
        <v>178</v>
      </c>
      <c r="I86" s="20">
        <v>72</v>
      </c>
    </row>
    <row r="87" spans="1:9" x14ac:dyDescent="0.2">
      <c r="A87" s="18" t="s">
        <v>441</v>
      </c>
      <c r="B87" s="18"/>
      <c r="C87" s="18"/>
      <c r="D87" s="18"/>
      <c r="E87" s="18"/>
      <c r="F87" s="18"/>
      <c r="G87" s="18"/>
      <c r="H87" s="18"/>
      <c r="I87" s="18"/>
    </row>
    <row r="88" spans="1:9" x14ac:dyDescent="0.2">
      <c r="A88" s="19" t="s">
        <v>442</v>
      </c>
      <c r="B88" s="20">
        <v>1712</v>
      </c>
      <c r="C88" s="20">
        <v>217</v>
      </c>
      <c r="D88" s="20">
        <v>1047</v>
      </c>
      <c r="E88" s="20">
        <v>100</v>
      </c>
      <c r="F88" s="20">
        <v>585</v>
      </c>
      <c r="G88" s="20">
        <v>54</v>
      </c>
      <c r="H88" s="20">
        <v>93</v>
      </c>
      <c r="I88" s="20">
        <v>1402</v>
      </c>
    </row>
    <row r="89" spans="1:9" x14ac:dyDescent="0.2">
      <c r="A89" s="19" t="s">
        <v>139</v>
      </c>
      <c r="B89" s="20">
        <v>76</v>
      </c>
      <c r="C89" s="20">
        <v>12</v>
      </c>
      <c r="D89" s="20">
        <v>48</v>
      </c>
      <c r="E89" s="20">
        <v>1</v>
      </c>
      <c r="F89" s="20">
        <v>18</v>
      </c>
      <c r="G89" s="20">
        <v>3</v>
      </c>
      <c r="H89" s="20">
        <v>5</v>
      </c>
      <c r="I89" s="20">
        <v>59</v>
      </c>
    </row>
    <row r="90" spans="1:9" x14ac:dyDescent="0.2">
      <c r="A90" s="19" t="s">
        <v>443</v>
      </c>
      <c r="B90" s="20">
        <v>59</v>
      </c>
      <c r="C90" s="20">
        <v>14</v>
      </c>
      <c r="D90" s="20">
        <v>30</v>
      </c>
      <c r="E90" s="20">
        <v>7</v>
      </c>
      <c r="F90" s="20">
        <v>13</v>
      </c>
      <c r="G90" s="20">
        <v>2</v>
      </c>
      <c r="H90" s="20">
        <v>2</v>
      </c>
      <c r="I90" s="20">
        <v>43</v>
      </c>
    </row>
    <row r="91" spans="1:9" x14ac:dyDescent="0.2">
      <c r="A91" s="19" t="s">
        <v>140</v>
      </c>
      <c r="B91" s="20">
        <v>194</v>
      </c>
      <c r="C91" s="20">
        <v>101</v>
      </c>
      <c r="D91" s="20">
        <v>60</v>
      </c>
      <c r="E91" s="20">
        <v>4</v>
      </c>
      <c r="F91" s="20">
        <v>34</v>
      </c>
      <c r="G91" s="20">
        <v>2</v>
      </c>
      <c r="H91" s="20">
        <v>5</v>
      </c>
      <c r="I91" s="20">
        <v>88</v>
      </c>
    </row>
    <row r="92" spans="1:9" x14ac:dyDescent="0.2">
      <c r="A92" s="19" t="s">
        <v>141</v>
      </c>
      <c r="B92" s="20">
        <v>16</v>
      </c>
      <c r="C92" s="20">
        <v>6</v>
      </c>
      <c r="D92" s="20">
        <v>6</v>
      </c>
      <c r="E92" s="20">
        <v>0</v>
      </c>
      <c r="F92" s="20">
        <v>2</v>
      </c>
      <c r="G92" s="20">
        <v>1</v>
      </c>
      <c r="H92" s="20">
        <v>1</v>
      </c>
      <c r="I92" s="20">
        <v>9</v>
      </c>
    </row>
    <row r="93" spans="1:9" x14ac:dyDescent="0.2">
      <c r="A93" s="19" t="s">
        <v>401</v>
      </c>
      <c r="B93" s="20">
        <v>46</v>
      </c>
      <c r="C93" s="20">
        <v>10</v>
      </c>
      <c r="D93" s="20">
        <v>15</v>
      </c>
      <c r="E93" s="20">
        <v>0</v>
      </c>
      <c r="F93" s="20">
        <v>17</v>
      </c>
      <c r="G93" s="20">
        <v>12</v>
      </c>
      <c r="H93" s="20">
        <v>2</v>
      </c>
      <c r="I93" s="20">
        <v>34</v>
      </c>
    </row>
    <row r="94" spans="1:9" x14ac:dyDescent="0.2">
      <c r="A94" s="19" t="s">
        <v>429</v>
      </c>
      <c r="B94" s="20">
        <v>85</v>
      </c>
      <c r="C94" s="20">
        <v>6</v>
      </c>
      <c r="D94" s="20">
        <v>6</v>
      </c>
      <c r="E94" s="20">
        <v>0</v>
      </c>
      <c r="F94" s="20">
        <v>4</v>
      </c>
      <c r="G94" s="20">
        <v>1</v>
      </c>
      <c r="H94" s="20">
        <v>70</v>
      </c>
      <c r="I94" s="20">
        <v>9</v>
      </c>
    </row>
    <row r="95" spans="1:9" x14ac:dyDescent="0.2">
      <c r="A95" s="18" t="s">
        <v>444</v>
      </c>
      <c r="B95" s="18"/>
      <c r="C95" s="18"/>
      <c r="D95" s="18"/>
      <c r="E95" s="18"/>
      <c r="F95" s="18"/>
      <c r="G95" s="18"/>
      <c r="H95" s="18"/>
      <c r="I95" s="18"/>
    </row>
    <row r="96" spans="1:9" x14ac:dyDescent="0.2">
      <c r="A96" s="19" t="s">
        <v>445</v>
      </c>
      <c r="B96" s="20">
        <v>1212</v>
      </c>
      <c r="C96" s="20">
        <v>145</v>
      </c>
      <c r="D96" s="20">
        <v>769</v>
      </c>
      <c r="E96" s="20">
        <v>77</v>
      </c>
      <c r="F96" s="20">
        <v>399</v>
      </c>
      <c r="G96" s="20">
        <v>43</v>
      </c>
      <c r="H96" s="20">
        <v>56</v>
      </c>
      <c r="I96" s="20">
        <v>1011</v>
      </c>
    </row>
    <row r="97" spans="1:9" x14ac:dyDescent="0.2">
      <c r="A97" s="19" t="s">
        <v>446</v>
      </c>
      <c r="B97" s="20">
        <v>24</v>
      </c>
      <c r="C97" s="20">
        <v>3</v>
      </c>
      <c r="D97" s="20">
        <v>18</v>
      </c>
      <c r="E97" s="20">
        <v>1</v>
      </c>
      <c r="F97" s="20">
        <v>8</v>
      </c>
      <c r="G97" s="20">
        <v>3</v>
      </c>
      <c r="H97" s="20">
        <v>0</v>
      </c>
      <c r="I97" s="20">
        <v>21</v>
      </c>
    </row>
    <row r="98" spans="1:9" x14ac:dyDescent="0.2">
      <c r="A98" s="19" t="s">
        <v>447</v>
      </c>
      <c r="B98" s="20">
        <v>76</v>
      </c>
      <c r="C98" s="20">
        <v>5</v>
      </c>
      <c r="D98" s="20">
        <v>48</v>
      </c>
      <c r="E98" s="20">
        <v>3</v>
      </c>
      <c r="F98" s="20">
        <v>33</v>
      </c>
      <c r="G98" s="20">
        <v>1</v>
      </c>
      <c r="H98" s="20">
        <v>8</v>
      </c>
      <c r="I98" s="20">
        <v>63</v>
      </c>
    </row>
    <row r="99" spans="1:9" x14ac:dyDescent="0.2">
      <c r="A99" s="19" t="s">
        <v>448</v>
      </c>
      <c r="B99" s="20">
        <v>43</v>
      </c>
      <c r="C99" s="20">
        <v>3</v>
      </c>
      <c r="D99" s="20">
        <v>28</v>
      </c>
      <c r="E99" s="20">
        <v>5</v>
      </c>
      <c r="F99" s="20">
        <v>19</v>
      </c>
      <c r="G99" s="20">
        <v>3</v>
      </c>
      <c r="H99" s="20">
        <v>2</v>
      </c>
      <c r="I99" s="20">
        <v>38</v>
      </c>
    </row>
    <row r="100" spans="1:9" x14ac:dyDescent="0.2">
      <c r="A100" s="19" t="s">
        <v>449</v>
      </c>
      <c r="B100" s="20">
        <v>14</v>
      </c>
      <c r="C100" s="20">
        <v>0</v>
      </c>
      <c r="D100" s="20">
        <v>11</v>
      </c>
      <c r="E100" s="20">
        <v>2</v>
      </c>
      <c r="F100" s="20">
        <v>6</v>
      </c>
      <c r="G100" s="20">
        <v>1</v>
      </c>
      <c r="H100" s="20">
        <v>2</v>
      </c>
      <c r="I100" s="20">
        <v>12</v>
      </c>
    </row>
    <row r="101" spans="1:9" x14ac:dyDescent="0.2">
      <c r="A101" s="19" t="s">
        <v>450</v>
      </c>
      <c r="B101" s="20">
        <v>5</v>
      </c>
      <c r="C101" s="20">
        <v>0</v>
      </c>
      <c r="D101" s="20">
        <v>5</v>
      </c>
      <c r="E101" s="20">
        <v>0</v>
      </c>
      <c r="F101" s="20">
        <v>2</v>
      </c>
      <c r="G101" s="20">
        <v>0</v>
      </c>
      <c r="H101" s="20">
        <v>0</v>
      </c>
      <c r="I101" s="20">
        <v>5</v>
      </c>
    </row>
    <row r="102" spans="1:9" x14ac:dyDescent="0.2">
      <c r="A102" s="19" t="s">
        <v>429</v>
      </c>
      <c r="B102" s="20">
        <v>414</v>
      </c>
      <c r="C102" s="20">
        <v>73</v>
      </c>
      <c r="D102" s="20">
        <v>216</v>
      </c>
      <c r="E102" s="20">
        <v>13</v>
      </c>
      <c r="F102" s="20">
        <v>136</v>
      </c>
      <c r="G102" s="20">
        <v>6</v>
      </c>
      <c r="H102" s="20">
        <v>30</v>
      </c>
      <c r="I102" s="20">
        <v>311</v>
      </c>
    </row>
    <row r="103" spans="1:9" x14ac:dyDescent="0.2">
      <c r="A103" s="18" t="s">
        <v>451</v>
      </c>
      <c r="B103" s="18"/>
      <c r="C103" s="18"/>
      <c r="D103" s="18"/>
      <c r="E103" s="18"/>
      <c r="F103" s="18"/>
      <c r="G103" s="18"/>
      <c r="H103" s="18"/>
      <c r="I103" s="18"/>
    </row>
    <row r="104" spans="1:9" x14ac:dyDescent="0.2">
      <c r="A104" s="19" t="s">
        <v>445</v>
      </c>
      <c r="B104" s="20">
        <v>13</v>
      </c>
      <c r="C104" s="20">
        <v>2</v>
      </c>
      <c r="D104" s="20">
        <v>5</v>
      </c>
      <c r="E104" s="20">
        <v>0</v>
      </c>
      <c r="F104" s="20">
        <v>5</v>
      </c>
      <c r="G104" s="20">
        <v>2</v>
      </c>
      <c r="H104" s="20">
        <v>1</v>
      </c>
      <c r="I104" s="20">
        <v>10</v>
      </c>
    </row>
    <row r="105" spans="1:9" x14ac:dyDescent="0.2">
      <c r="A105" s="19" t="s">
        <v>446</v>
      </c>
      <c r="B105" s="20">
        <v>89</v>
      </c>
      <c r="C105" s="20">
        <v>52</v>
      </c>
      <c r="D105" s="20">
        <v>17</v>
      </c>
      <c r="E105" s="20">
        <v>4</v>
      </c>
      <c r="F105" s="20">
        <v>13</v>
      </c>
      <c r="G105" s="20">
        <v>1</v>
      </c>
      <c r="H105" s="20">
        <v>4</v>
      </c>
      <c r="I105" s="20">
        <v>33</v>
      </c>
    </row>
    <row r="106" spans="1:9" x14ac:dyDescent="0.2">
      <c r="A106" s="19" t="s">
        <v>447</v>
      </c>
      <c r="B106" s="20">
        <v>143</v>
      </c>
      <c r="C106" s="20">
        <v>55</v>
      </c>
      <c r="D106" s="20">
        <v>63</v>
      </c>
      <c r="E106" s="20">
        <v>5</v>
      </c>
      <c r="F106" s="20">
        <v>25</v>
      </c>
      <c r="G106" s="20">
        <v>3</v>
      </c>
      <c r="H106" s="20">
        <v>3</v>
      </c>
      <c r="I106" s="20">
        <v>85</v>
      </c>
    </row>
    <row r="107" spans="1:9" x14ac:dyDescent="0.2">
      <c r="A107" s="19" t="s">
        <v>448</v>
      </c>
      <c r="B107" s="20">
        <v>27</v>
      </c>
      <c r="C107" s="20">
        <v>8</v>
      </c>
      <c r="D107" s="20">
        <v>14</v>
      </c>
      <c r="E107" s="20">
        <v>1</v>
      </c>
      <c r="F107" s="20">
        <v>8</v>
      </c>
      <c r="G107" s="20">
        <v>1</v>
      </c>
      <c r="H107" s="20">
        <v>1</v>
      </c>
      <c r="I107" s="20">
        <v>18</v>
      </c>
    </row>
    <row r="108" spans="1:9" x14ac:dyDescent="0.2">
      <c r="A108" s="19" t="s">
        <v>449</v>
      </c>
      <c r="B108" s="20">
        <v>5</v>
      </c>
      <c r="C108" s="20">
        <v>1</v>
      </c>
      <c r="D108" s="20">
        <v>2</v>
      </c>
      <c r="E108" s="20">
        <v>0</v>
      </c>
      <c r="F108" s="20">
        <v>2</v>
      </c>
      <c r="G108" s="20">
        <v>1</v>
      </c>
      <c r="H108" s="20">
        <v>0</v>
      </c>
      <c r="I108" s="20">
        <v>4</v>
      </c>
    </row>
    <row r="109" spans="1:9" x14ac:dyDescent="0.2">
      <c r="A109" s="19" t="s">
        <v>450</v>
      </c>
      <c r="B109" s="20">
        <v>10</v>
      </c>
      <c r="C109" s="20">
        <v>2</v>
      </c>
      <c r="D109" s="20">
        <v>6</v>
      </c>
      <c r="E109" s="20">
        <v>1</v>
      </c>
      <c r="F109" s="20">
        <v>3</v>
      </c>
      <c r="G109" s="20">
        <v>2</v>
      </c>
      <c r="H109" s="20">
        <v>0</v>
      </c>
      <c r="I109" s="20">
        <v>8</v>
      </c>
    </row>
    <row r="110" spans="1:9" x14ac:dyDescent="0.2">
      <c r="A110" s="19" t="s">
        <v>429</v>
      </c>
      <c r="B110" s="20">
        <v>28</v>
      </c>
      <c r="C110" s="20">
        <v>11</v>
      </c>
      <c r="D110" s="20">
        <v>4</v>
      </c>
      <c r="E110" s="20">
        <v>0</v>
      </c>
      <c r="F110" s="20">
        <v>10</v>
      </c>
      <c r="G110" s="20">
        <v>7</v>
      </c>
      <c r="H110" s="20">
        <v>1</v>
      </c>
      <c r="I110" s="20">
        <v>16</v>
      </c>
    </row>
    <row r="111" spans="1:9" x14ac:dyDescent="0.2">
      <c r="A111" s="18" t="s">
        <v>142</v>
      </c>
      <c r="B111" s="18"/>
      <c r="C111" s="18"/>
      <c r="D111" s="18"/>
      <c r="E111" s="18"/>
      <c r="F111" s="18"/>
      <c r="G111" s="18"/>
      <c r="H111" s="18"/>
      <c r="I111" s="18"/>
    </row>
    <row r="112" spans="1:9" x14ac:dyDescent="0.2">
      <c r="A112" s="19" t="s">
        <v>452</v>
      </c>
      <c r="B112" s="20">
        <v>90</v>
      </c>
      <c r="C112" s="20">
        <v>12</v>
      </c>
      <c r="D112" s="20">
        <v>62</v>
      </c>
      <c r="E112" s="20">
        <v>10</v>
      </c>
      <c r="F112" s="20">
        <v>27</v>
      </c>
      <c r="G112" s="20">
        <v>3</v>
      </c>
      <c r="H112" s="20">
        <v>2</v>
      </c>
      <c r="I112" s="20">
        <v>76</v>
      </c>
    </row>
    <row r="113" spans="1:9" x14ac:dyDescent="0.2">
      <c r="A113" s="19" t="s">
        <v>453</v>
      </c>
      <c r="B113" s="20">
        <v>307</v>
      </c>
      <c r="C113" s="20">
        <v>42</v>
      </c>
      <c r="D113" s="20">
        <v>194</v>
      </c>
      <c r="E113" s="20">
        <v>25</v>
      </c>
      <c r="F113" s="20">
        <v>94</v>
      </c>
      <c r="G113" s="20">
        <v>9</v>
      </c>
      <c r="H113" s="20">
        <v>15</v>
      </c>
      <c r="I113" s="20">
        <v>250</v>
      </c>
    </row>
    <row r="114" spans="1:9" x14ac:dyDescent="0.2">
      <c r="A114" s="19" t="s">
        <v>454</v>
      </c>
      <c r="B114" s="20">
        <v>392</v>
      </c>
      <c r="C114" s="20">
        <v>53</v>
      </c>
      <c r="D114" s="20">
        <v>262</v>
      </c>
      <c r="E114" s="20">
        <v>30</v>
      </c>
      <c r="F114" s="20">
        <v>115</v>
      </c>
      <c r="G114" s="20">
        <v>12</v>
      </c>
      <c r="H114" s="20">
        <v>19</v>
      </c>
      <c r="I114" s="20">
        <v>320</v>
      </c>
    </row>
    <row r="115" spans="1:9" x14ac:dyDescent="0.2">
      <c r="A115" s="19" t="s">
        <v>455</v>
      </c>
      <c r="B115" s="20">
        <v>379</v>
      </c>
      <c r="C115" s="20">
        <v>43</v>
      </c>
      <c r="D115" s="20">
        <v>231</v>
      </c>
      <c r="E115" s="20">
        <v>19</v>
      </c>
      <c r="F115" s="20">
        <v>133</v>
      </c>
      <c r="G115" s="20">
        <v>12</v>
      </c>
      <c r="H115" s="20">
        <v>27</v>
      </c>
      <c r="I115" s="20">
        <v>309</v>
      </c>
    </row>
    <row r="116" spans="1:9" x14ac:dyDescent="0.2">
      <c r="A116" s="19" t="s">
        <v>456</v>
      </c>
      <c r="B116" s="20">
        <v>951</v>
      </c>
      <c r="C116" s="20">
        <v>211</v>
      </c>
      <c r="D116" s="20">
        <v>460</v>
      </c>
      <c r="E116" s="20">
        <v>27</v>
      </c>
      <c r="F116" s="20">
        <v>304</v>
      </c>
      <c r="G116" s="20">
        <v>39</v>
      </c>
      <c r="H116" s="20">
        <v>55</v>
      </c>
      <c r="I116" s="20">
        <v>685</v>
      </c>
    </row>
    <row r="117" spans="1:9" x14ac:dyDescent="0.2">
      <c r="A117" s="19" t="s">
        <v>429</v>
      </c>
      <c r="B117" s="20">
        <v>69</v>
      </c>
      <c r="C117" s="20">
        <v>5</v>
      </c>
      <c r="D117" s="20">
        <v>3</v>
      </c>
      <c r="E117" s="20">
        <v>1</v>
      </c>
      <c r="F117" s="20">
        <v>0</v>
      </c>
      <c r="G117" s="20">
        <v>0</v>
      </c>
      <c r="H117" s="20">
        <v>60</v>
      </c>
      <c r="I117" s="20">
        <v>4</v>
      </c>
    </row>
    <row r="118" spans="1:9" x14ac:dyDescent="0.2">
      <c r="A118" s="18" t="s">
        <v>143</v>
      </c>
      <c r="B118" s="18"/>
      <c r="C118" s="18"/>
      <c r="D118" s="18"/>
      <c r="E118" s="18"/>
      <c r="F118" s="18"/>
      <c r="G118" s="18"/>
      <c r="H118" s="18"/>
      <c r="I118" s="18"/>
    </row>
    <row r="119" spans="1:9" x14ac:dyDescent="0.2">
      <c r="A119" s="21" t="s">
        <v>457</v>
      </c>
      <c r="B119" s="21"/>
      <c r="C119" s="21"/>
      <c r="D119" s="21"/>
      <c r="E119" s="21"/>
      <c r="F119" s="21"/>
      <c r="G119" s="21"/>
      <c r="H119" s="21"/>
      <c r="I119" s="21"/>
    </row>
    <row r="120" spans="1:9" x14ac:dyDescent="0.2">
      <c r="A120" s="19" t="s">
        <v>458</v>
      </c>
      <c r="B120" s="20">
        <v>546</v>
      </c>
      <c r="C120" s="20">
        <v>78</v>
      </c>
      <c r="D120" s="20">
        <v>362</v>
      </c>
      <c r="E120" s="20">
        <v>39</v>
      </c>
      <c r="F120" s="20">
        <v>147</v>
      </c>
      <c r="G120" s="20">
        <v>17</v>
      </c>
      <c r="H120" s="20">
        <v>25</v>
      </c>
      <c r="I120" s="20">
        <v>443</v>
      </c>
    </row>
    <row r="121" spans="1:9" x14ac:dyDescent="0.2">
      <c r="A121" s="19" t="s">
        <v>459</v>
      </c>
      <c r="B121" s="20">
        <v>531</v>
      </c>
      <c r="C121" s="20">
        <v>64</v>
      </c>
      <c r="D121" s="20">
        <v>333</v>
      </c>
      <c r="E121" s="20">
        <v>31</v>
      </c>
      <c r="F121" s="20">
        <v>168</v>
      </c>
      <c r="G121" s="20">
        <v>16</v>
      </c>
      <c r="H121" s="20">
        <v>40</v>
      </c>
      <c r="I121" s="20">
        <v>427</v>
      </c>
    </row>
    <row r="122" spans="1:9" x14ac:dyDescent="0.2">
      <c r="A122" s="19" t="s">
        <v>460</v>
      </c>
      <c r="B122" s="20">
        <v>205</v>
      </c>
      <c r="C122" s="20">
        <v>38</v>
      </c>
      <c r="D122" s="20">
        <v>125</v>
      </c>
      <c r="E122" s="20">
        <v>11</v>
      </c>
      <c r="F122" s="20">
        <v>68</v>
      </c>
      <c r="G122" s="20">
        <v>11</v>
      </c>
      <c r="H122" s="20">
        <v>4</v>
      </c>
      <c r="I122" s="20">
        <v>163</v>
      </c>
    </row>
    <row r="123" spans="1:9" x14ac:dyDescent="0.2">
      <c r="A123" s="19" t="s">
        <v>461</v>
      </c>
      <c r="B123" s="20">
        <v>762</v>
      </c>
      <c r="C123" s="20">
        <v>165</v>
      </c>
      <c r="D123" s="20">
        <v>356</v>
      </c>
      <c r="E123" s="20">
        <v>30</v>
      </c>
      <c r="F123" s="20">
        <v>268</v>
      </c>
      <c r="G123" s="20">
        <v>29</v>
      </c>
      <c r="H123" s="20">
        <v>43</v>
      </c>
      <c r="I123" s="20">
        <v>554</v>
      </c>
    </row>
    <row r="124" spans="1:9" x14ac:dyDescent="0.2">
      <c r="A124" s="19" t="s">
        <v>429</v>
      </c>
      <c r="B124" s="20">
        <v>144</v>
      </c>
      <c r="C124" s="20">
        <v>21</v>
      </c>
      <c r="D124" s="20">
        <v>36</v>
      </c>
      <c r="E124" s="20">
        <v>1</v>
      </c>
      <c r="F124" s="20">
        <v>22</v>
      </c>
      <c r="G124" s="20">
        <v>2</v>
      </c>
      <c r="H124" s="20">
        <v>66</v>
      </c>
      <c r="I124" s="20">
        <v>57</v>
      </c>
    </row>
    <row r="125" spans="1:9" x14ac:dyDescent="0.2">
      <c r="A125" s="18" t="s">
        <v>143</v>
      </c>
      <c r="B125" s="18"/>
      <c r="C125" s="18"/>
      <c r="D125" s="18"/>
      <c r="E125" s="18"/>
      <c r="F125" s="18"/>
      <c r="G125" s="18"/>
      <c r="H125" s="18"/>
      <c r="I125" s="18"/>
    </row>
    <row r="126" spans="1:9" x14ac:dyDescent="0.2">
      <c r="A126" s="21" t="s">
        <v>462</v>
      </c>
      <c r="B126" s="21"/>
      <c r="C126" s="21"/>
      <c r="D126" s="21"/>
      <c r="E126" s="21"/>
      <c r="F126" s="21"/>
      <c r="G126" s="21"/>
      <c r="H126" s="21"/>
      <c r="I126" s="21"/>
    </row>
    <row r="127" spans="1:9" x14ac:dyDescent="0.2">
      <c r="A127" s="19" t="s">
        <v>458</v>
      </c>
      <c r="B127" s="20">
        <v>285</v>
      </c>
      <c r="C127" s="20">
        <v>37</v>
      </c>
      <c r="D127" s="20">
        <v>193</v>
      </c>
      <c r="E127" s="20">
        <v>28</v>
      </c>
      <c r="F127" s="20">
        <v>92</v>
      </c>
      <c r="G127" s="20">
        <v>8</v>
      </c>
      <c r="H127" s="20">
        <v>14</v>
      </c>
      <c r="I127" s="20">
        <v>234</v>
      </c>
    </row>
    <row r="128" spans="1:9" x14ac:dyDescent="0.2">
      <c r="A128" s="19" t="s">
        <v>459</v>
      </c>
      <c r="B128" s="20">
        <v>217</v>
      </c>
      <c r="C128" s="20">
        <v>31</v>
      </c>
      <c r="D128" s="20">
        <v>138</v>
      </c>
      <c r="E128" s="20">
        <v>22</v>
      </c>
      <c r="F128" s="20">
        <v>63</v>
      </c>
      <c r="G128" s="20">
        <v>7</v>
      </c>
      <c r="H128" s="20">
        <v>13</v>
      </c>
      <c r="I128" s="20">
        <v>173</v>
      </c>
    </row>
    <row r="129" spans="1:9" x14ac:dyDescent="0.2">
      <c r="A129" s="19" t="s">
        <v>460</v>
      </c>
      <c r="B129" s="20">
        <v>142</v>
      </c>
      <c r="C129" s="20">
        <v>24</v>
      </c>
      <c r="D129" s="20">
        <v>85</v>
      </c>
      <c r="E129" s="20">
        <v>7</v>
      </c>
      <c r="F129" s="20">
        <v>48</v>
      </c>
      <c r="G129" s="20">
        <v>5</v>
      </c>
      <c r="H129" s="20">
        <v>7</v>
      </c>
      <c r="I129" s="20">
        <v>111</v>
      </c>
    </row>
    <row r="130" spans="1:9" x14ac:dyDescent="0.2">
      <c r="A130" s="19" t="s">
        <v>461</v>
      </c>
      <c r="B130" s="20">
        <v>1184</v>
      </c>
      <c r="C130" s="20">
        <v>222</v>
      </c>
      <c r="D130" s="20">
        <v>635</v>
      </c>
      <c r="E130" s="20">
        <v>49</v>
      </c>
      <c r="F130" s="20">
        <v>385</v>
      </c>
      <c r="G130" s="20">
        <v>49</v>
      </c>
      <c r="H130" s="20">
        <v>58</v>
      </c>
      <c r="I130" s="20">
        <v>904</v>
      </c>
    </row>
    <row r="131" spans="1:9" x14ac:dyDescent="0.2">
      <c r="A131" s="19" t="s">
        <v>429</v>
      </c>
      <c r="B131" s="20">
        <v>360</v>
      </c>
      <c r="C131" s="20">
        <v>52</v>
      </c>
      <c r="D131" s="20">
        <v>161</v>
      </c>
      <c r="E131" s="20">
        <v>6</v>
      </c>
      <c r="F131" s="20">
        <v>85</v>
      </c>
      <c r="G131" s="20">
        <v>6</v>
      </c>
      <c r="H131" s="20">
        <v>86</v>
      </c>
      <c r="I131" s="20">
        <v>222</v>
      </c>
    </row>
    <row r="132" spans="1:9" x14ac:dyDescent="0.2">
      <c r="A132" s="18" t="s">
        <v>143</v>
      </c>
      <c r="B132" s="18"/>
      <c r="C132" s="18"/>
      <c r="D132" s="18"/>
      <c r="E132" s="18"/>
      <c r="F132" s="18"/>
      <c r="G132" s="18"/>
      <c r="H132" s="18"/>
      <c r="I132" s="18"/>
    </row>
    <row r="133" spans="1:9" x14ac:dyDescent="0.2">
      <c r="A133" s="21" t="s">
        <v>463</v>
      </c>
      <c r="B133" s="21"/>
      <c r="C133" s="21"/>
      <c r="D133" s="21"/>
      <c r="E133" s="21"/>
      <c r="F133" s="21"/>
      <c r="G133" s="21"/>
      <c r="H133" s="21"/>
      <c r="I133" s="21"/>
    </row>
    <row r="134" spans="1:9" x14ac:dyDescent="0.2">
      <c r="A134" s="19" t="s">
        <v>458</v>
      </c>
      <c r="B134" s="20">
        <v>330</v>
      </c>
      <c r="C134" s="20">
        <v>47</v>
      </c>
      <c r="D134" s="20">
        <v>212</v>
      </c>
      <c r="E134" s="20">
        <v>27</v>
      </c>
      <c r="F134" s="20">
        <v>111</v>
      </c>
      <c r="G134" s="20">
        <v>9</v>
      </c>
      <c r="H134" s="20">
        <v>16</v>
      </c>
      <c r="I134" s="20">
        <v>267</v>
      </c>
    </row>
    <row r="135" spans="1:9" x14ac:dyDescent="0.2">
      <c r="A135" s="19" t="s">
        <v>459</v>
      </c>
      <c r="B135" s="20">
        <v>326</v>
      </c>
      <c r="C135" s="20">
        <v>50</v>
      </c>
      <c r="D135" s="20">
        <v>211</v>
      </c>
      <c r="E135" s="20">
        <v>23</v>
      </c>
      <c r="F135" s="20">
        <v>95</v>
      </c>
      <c r="G135" s="20">
        <v>14</v>
      </c>
      <c r="H135" s="20">
        <v>13</v>
      </c>
      <c r="I135" s="20">
        <v>263</v>
      </c>
    </row>
    <row r="136" spans="1:9" x14ac:dyDescent="0.2">
      <c r="A136" s="19" t="s">
        <v>460</v>
      </c>
      <c r="B136" s="20">
        <v>133</v>
      </c>
      <c r="C136" s="20">
        <v>16</v>
      </c>
      <c r="D136" s="20">
        <v>79</v>
      </c>
      <c r="E136" s="20">
        <v>7</v>
      </c>
      <c r="F136" s="20">
        <v>52</v>
      </c>
      <c r="G136" s="20">
        <v>3</v>
      </c>
      <c r="H136" s="20">
        <v>9</v>
      </c>
      <c r="I136" s="20">
        <v>108</v>
      </c>
    </row>
    <row r="137" spans="1:9" x14ac:dyDescent="0.2">
      <c r="A137" s="19" t="s">
        <v>461</v>
      </c>
      <c r="B137" s="20">
        <v>1070</v>
      </c>
      <c r="C137" s="20">
        <v>208</v>
      </c>
      <c r="D137" s="20">
        <v>568</v>
      </c>
      <c r="E137" s="20">
        <v>48</v>
      </c>
      <c r="F137" s="20">
        <v>343</v>
      </c>
      <c r="G137" s="20">
        <v>42</v>
      </c>
      <c r="H137" s="20">
        <v>55</v>
      </c>
      <c r="I137" s="20">
        <v>807</v>
      </c>
    </row>
    <row r="138" spans="1:9" x14ac:dyDescent="0.2">
      <c r="A138" s="19" t="s">
        <v>429</v>
      </c>
      <c r="B138" s="20">
        <v>329</v>
      </c>
      <c r="C138" s="20">
        <v>45</v>
      </c>
      <c r="D138" s="20">
        <v>142</v>
      </c>
      <c r="E138" s="20">
        <v>7</v>
      </c>
      <c r="F138" s="20">
        <v>72</v>
      </c>
      <c r="G138" s="20">
        <v>7</v>
      </c>
      <c r="H138" s="20">
        <v>85</v>
      </c>
      <c r="I138" s="20">
        <v>199</v>
      </c>
    </row>
    <row r="139" spans="1:9" x14ac:dyDescent="0.2">
      <c r="A139" s="18" t="s">
        <v>143</v>
      </c>
      <c r="B139" s="18"/>
      <c r="C139" s="18"/>
      <c r="D139" s="18"/>
      <c r="E139" s="18"/>
      <c r="F139" s="18"/>
      <c r="G139" s="18"/>
      <c r="H139" s="18"/>
      <c r="I139" s="18"/>
    </row>
    <row r="140" spans="1:9" x14ac:dyDescent="0.2">
      <c r="A140" s="21" t="s">
        <v>464</v>
      </c>
      <c r="B140" s="21"/>
      <c r="C140" s="21"/>
      <c r="D140" s="21"/>
      <c r="E140" s="21"/>
      <c r="F140" s="21"/>
      <c r="G140" s="21"/>
      <c r="H140" s="21"/>
      <c r="I140" s="21"/>
    </row>
    <row r="141" spans="1:9" x14ac:dyDescent="0.2">
      <c r="A141" s="19" t="s">
        <v>458</v>
      </c>
      <c r="B141" s="20">
        <v>39</v>
      </c>
      <c r="C141" s="20">
        <v>6</v>
      </c>
      <c r="D141" s="20">
        <v>26</v>
      </c>
      <c r="E141" s="20">
        <v>1</v>
      </c>
      <c r="F141" s="20">
        <v>10</v>
      </c>
      <c r="G141" s="20">
        <v>1</v>
      </c>
      <c r="H141" s="20">
        <v>2</v>
      </c>
      <c r="I141" s="20">
        <v>31</v>
      </c>
    </row>
    <row r="142" spans="1:9" x14ac:dyDescent="0.2">
      <c r="A142" s="19" t="s">
        <v>459</v>
      </c>
      <c r="B142" s="20">
        <v>75</v>
      </c>
      <c r="C142" s="20">
        <v>14</v>
      </c>
      <c r="D142" s="20">
        <v>53</v>
      </c>
      <c r="E142" s="20">
        <v>4</v>
      </c>
      <c r="F142" s="20">
        <v>21</v>
      </c>
      <c r="G142" s="20">
        <v>2</v>
      </c>
      <c r="H142" s="20">
        <v>3</v>
      </c>
      <c r="I142" s="20">
        <v>58</v>
      </c>
    </row>
    <row r="143" spans="1:9" x14ac:dyDescent="0.2">
      <c r="A143" s="19" t="s">
        <v>460</v>
      </c>
      <c r="B143" s="20">
        <v>117</v>
      </c>
      <c r="C143" s="20">
        <v>16</v>
      </c>
      <c r="D143" s="20">
        <v>70</v>
      </c>
      <c r="E143" s="20">
        <v>8</v>
      </c>
      <c r="F143" s="20">
        <v>41</v>
      </c>
      <c r="G143" s="20">
        <v>2</v>
      </c>
      <c r="H143" s="20">
        <v>5</v>
      </c>
      <c r="I143" s="20">
        <v>96</v>
      </c>
    </row>
    <row r="144" spans="1:9" x14ac:dyDescent="0.2">
      <c r="A144" s="19" t="s">
        <v>461</v>
      </c>
      <c r="B144" s="20">
        <v>1288</v>
      </c>
      <c r="C144" s="20">
        <v>219</v>
      </c>
      <c r="D144" s="20">
        <v>732</v>
      </c>
      <c r="E144" s="20">
        <v>75</v>
      </c>
      <c r="F144" s="20">
        <v>423</v>
      </c>
      <c r="G144" s="20">
        <v>56</v>
      </c>
      <c r="H144" s="20">
        <v>62</v>
      </c>
      <c r="I144" s="20">
        <v>1007</v>
      </c>
    </row>
    <row r="145" spans="1:9" x14ac:dyDescent="0.2">
      <c r="A145" s="19" t="s">
        <v>429</v>
      </c>
      <c r="B145" s="20">
        <v>669</v>
      </c>
      <c r="C145" s="20">
        <v>111</v>
      </c>
      <c r="D145" s="20">
        <v>331</v>
      </c>
      <c r="E145" s="20">
        <v>24</v>
      </c>
      <c r="F145" s="20">
        <v>178</v>
      </c>
      <c r="G145" s="20">
        <v>14</v>
      </c>
      <c r="H145" s="20">
        <v>106</v>
      </c>
      <c r="I145" s="20">
        <v>452</v>
      </c>
    </row>
    <row r="146" spans="1:9" x14ac:dyDescent="0.2">
      <c r="A146" s="18" t="s">
        <v>465</v>
      </c>
      <c r="B146" s="18"/>
      <c r="C146" s="18"/>
      <c r="D146" s="18"/>
      <c r="E146" s="18"/>
      <c r="F146" s="18"/>
      <c r="G146" s="18"/>
      <c r="H146" s="18"/>
      <c r="I146" s="18"/>
    </row>
    <row r="147" spans="1:9" x14ac:dyDescent="0.2">
      <c r="A147" s="19" t="s">
        <v>466</v>
      </c>
      <c r="B147" s="20">
        <v>541</v>
      </c>
      <c r="C147" s="20">
        <v>90</v>
      </c>
      <c r="D147" s="20">
        <v>308</v>
      </c>
      <c r="E147" s="20">
        <v>26</v>
      </c>
      <c r="F147" s="20">
        <v>160</v>
      </c>
      <c r="G147" s="20">
        <v>21</v>
      </c>
      <c r="H147" s="20">
        <v>43</v>
      </c>
      <c r="I147" s="20">
        <v>408</v>
      </c>
    </row>
    <row r="148" spans="1:9" x14ac:dyDescent="0.2">
      <c r="A148" s="19" t="s">
        <v>467</v>
      </c>
      <c r="B148" s="20">
        <v>877</v>
      </c>
      <c r="C148" s="20">
        <v>169</v>
      </c>
      <c r="D148" s="20">
        <v>463</v>
      </c>
      <c r="E148" s="20">
        <v>43</v>
      </c>
      <c r="F148" s="20">
        <v>259</v>
      </c>
      <c r="G148" s="20">
        <v>32</v>
      </c>
      <c r="H148" s="20">
        <v>75</v>
      </c>
      <c r="I148" s="20">
        <v>633</v>
      </c>
    </row>
    <row r="149" spans="1:9" x14ac:dyDescent="0.2">
      <c r="A149" s="19" t="s">
        <v>468</v>
      </c>
      <c r="B149" s="20">
        <v>543</v>
      </c>
      <c r="C149" s="20">
        <v>76</v>
      </c>
      <c r="D149" s="20">
        <v>314</v>
      </c>
      <c r="E149" s="20">
        <v>30</v>
      </c>
      <c r="F149" s="20">
        <v>171</v>
      </c>
      <c r="G149" s="20">
        <v>14</v>
      </c>
      <c r="H149" s="20">
        <v>44</v>
      </c>
      <c r="I149" s="20">
        <v>423</v>
      </c>
    </row>
    <row r="150" spans="1:9" x14ac:dyDescent="0.2">
      <c r="A150" s="19" t="s">
        <v>469</v>
      </c>
      <c r="B150" s="20">
        <v>227</v>
      </c>
      <c r="C150" s="20">
        <v>31</v>
      </c>
      <c r="D150" s="20">
        <v>127</v>
      </c>
      <c r="E150" s="20">
        <v>13</v>
      </c>
      <c r="F150" s="20">
        <v>83</v>
      </c>
      <c r="G150" s="20">
        <v>8</v>
      </c>
      <c r="H150" s="20">
        <v>16</v>
      </c>
      <c r="I150" s="20">
        <v>180</v>
      </c>
    </row>
    <row r="151" spans="1:9" x14ac:dyDescent="0.2">
      <c r="A151" s="18" t="s">
        <v>470</v>
      </c>
      <c r="B151" s="18"/>
      <c r="C151" s="18"/>
      <c r="D151" s="18"/>
      <c r="E151" s="18"/>
      <c r="F151" s="18"/>
      <c r="G151" s="18"/>
      <c r="H151" s="18"/>
      <c r="I151" s="18"/>
    </row>
    <row r="152" spans="1:9" x14ac:dyDescent="0.2">
      <c r="A152" s="19" t="s">
        <v>471</v>
      </c>
      <c r="B152" s="20">
        <v>294</v>
      </c>
      <c r="C152" s="20">
        <v>55</v>
      </c>
      <c r="D152" s="20">
        <v>149</v>
      </c>
      <c r="E152" s="20">
        <v>17</v>
      </c>
      <c r="F152" s="20">
        <v>77</v>
      </c>
      <c r="G152" s="20">
        <v>10</v>
      </c>
      <c r="H152" s="20">
        <v>30</v>
      </c>
      <c r="I152" s="20">
        <v>209</v>
      </c>
    </row>
    <row r="153" spans="1:9" x14ac:dyDescent="0.2">
      <c r="A153" s="19" t="s">
        <v>472</v>
      </c>
      <c r="B153" s="20">
        <v>664</v>
      </c>
      <c r="C153" s="20">
        <v>114</v>
      </c>
      <c r="D153" s="20">
        <v>357</v>
      </c>
      <c r="E153" s="20">
        <v>32</v>
      </c>
      <c r="F153" s="20">
        <v>219</v>
      </c>
      <c r="G153" s="20">
        <v>25</v>
      </c>
      <c r="H153" s="20">
        <v>48</v>
      </c>
      <c r="I153" s="20">
        <v>502</v>
      </c>
    </row>
    <row r="154" spans="1:9" x14ac:dyDescent="0.2">
      <c r="A154" s="19" t="s">
        <v>473</v>
      </c>
      <c r="B154" s="20">
        <v>421</v>
      </c>
      <c r="C154" s="20">
        <v>57</v>
      </c>
      <c r="D154" s="20">
        <v>248</v>
      </c>
      <c r="E154" s="20">
        <v>19</v>
      </c>
      <c r="F154" s="20">
        <v>156</v>
      </c>
      <c r="G154" s="20">
        <v>15</v>
      </c>
      <c r="H154" s="20">
        <v>32</v>
      </c>
      <c r="I154" s="20">
        <v>332</v>
      </c>
    </row>
    <row r="155" spans="1:9" x14ac:dyDescent="0.2">
      <c r="A155" s="19" t="s">
        <v>474</v>
      </c>
      <c r="B155" s="20">
        <v>358</v>
      </c>
      <c r="C155" s="20">
        <v>66</v>
      </c>
      <c r="D155" s="20">
        <v>206</v>
      </c>
      <c r="E155" s="20">
        <v>13</v>
      </c>
      <c r="F155" s="20">
        <v>102</v>
      </c>
      <c r="G155" s="20">
        <v>9</v>
      </c>
      <c r="H155" s="20">
        <v>27</v>
      </c>
      <c r="I155" s="20">
        <v>265</v>
      </c>
    </row>
    <row r="156" spans="1:9" x14ac:dyDescent="0.2">
      <c r="A156" s="19" t="s">
        <v>475</v>
      </c>
      <c r="B156" s="20">
        <v>217</v>
      </c>
      <c r="C156" s="20">
        <v>32</v>
      </c>
      <c r="D156" s="20">
        <v>132</v>
      </c>
      <c r="E156" s="20">
        <v>9</v>
      </c>
      <c r="F156" s="20">
        <v>57</v>
      </c>
      <c r="G156" s="20">
        <v>9</v>
      </c>
      <c r="H156" s="20">
        <v>20</v>
      </c>
      <c r="I156" s="20">
        <v>165</v>
      </c>
    </row>
    <row r="157" spans="1:9" x14ac:dyDescent="0.2">
      <c r="A157" s="22" t="s">
        <v>476</v>
      </c>
      <c r="B157" s="23">
        <v>234</v>
      </c>
      <c r="C157" s="23">
        <v>42</v>
      </c>
      <c r="D157" s="23">
        <v>120</v>
      </c>
      <c r="E157" s="23">
        <v>22</v>
      </c>
      <c r="F157" s="23">
        <v>62</v>
      </c>
      <c r="G157" s="23">
        <v>7</v>
      </c>
      <c r="H157" s="23">
        <v>21</v>
      </c>
      <c r="I157" s="23">
        <v>171</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E7B54-FC9C-4F2B-9EC9-16ECB05530C3}">
  <dimension ref="A1:N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HYPERLINK("#'目次'!B11","[5]")</f>
        <v>[5]</v>
      </c>
    </row>
    <row r="3" spans="1:14" x14ac:dyDescent="0.2">
      <c r="A3" s="9" t="s">
        <v>126</v>
      </c>
      <c r="B3" s="12" t="s">
        <v>153</v>
      </c>
    </row>
    <row r="4" spans="1:14" s="15" customFormat="1" ht="37.5" x14ac:dyDescent="0.2">
      <c r="A4" s="13" t="s">
        <v>126</v>
      </c>
      <c r="B4" s="14" t="s">
        <v>398</v>
      </c>
      <c r="C4" s="14" t="s">
        <v>431</v>
      </c>
      <c r="D4" s="14" t="s">
        <v>432</v>
      </c>
      <c r="E4" s="14" t="s">
        <v>433</v>
      </c>
      <c r="F4" s="14" t="s">
        <v>434</v>
      </c>
      <c r="G4" s="14" t="s">
        <v>435</v>
      </c>
      <c r="H4" s="14" t="s">
        <v>436</v>
      </c>
      <c r="I4" s="14" t="s">
        <v>437</v>
      </c>
      <c r="J4" s="14" t="s">
        <v>438</v>
      </c>
      <c r="K4" s="14" t="s">
        <v>439</v>
      </c>
      <c r="L4" s="14" t="s">
        <v>440</v>
      </c>
      <c r="M4" s="14" t="s">
        <v>429</v>
      </c>
      <c r="N4" s="14" t="s">
        <v>492</v>
      </c>
    </row>
    <row r="5" spans="1:14" x14ac:dyDescent="0.2">
      <c r="A5" s="16" t="s">
        <v>402</v>
      </c>
      <c r="B5" s="17">
        <v>2188</v>
      </c>
      <c r="C5" s="17">
        <v>366</v>
      </c>
      <c r="D5" s="17">
        <v>954</v>
      </c>
      <c r="E5" s="17">
        <v>345</v>
      </c>
      <c r="F5" s="17">
        <v>141</v>
      </c>
      <c r="G5" s="17">
        <v>56</v>
      </c>
      <c r="H5" s="17">
        <v>48</v>
      </c>
      <c r="I5" s="17">
        <v>20</v>
      </c>
      <c r="J5" s="17">
        <v>4</v>
      </c>
      <c r="K5" s="17">
        <v>2</v>
      </c>
      <c r="L5" s="17">
        <v>2</v>
      </c>
      <c r="M5" s="17">
        <v>250</v>
      </c>
      <c r="N5" s="25">
        <v>1.3998969999999999</v>
      </c>
    </row>
    <row r="6" spans="1:14" x14ac:dyDescent="0.2">
      <c r="A6" s="18" t="s">
        <v>403</v>
      </c>
      <c r="B6" s="18"/>
      <c r="C6" s="18"/>
      <c r="D6" s="18"/>
      <c r="E6" s="18"/>
      <c r="F6" s="18"/>
      <c r="G6" s="18"/>
      <c r="H6" s="18"/>
      <c r="I6" s="18"/>
      <c r="J6" s="18"/>
      <c r="K6" s="18"/>
      <c r="L6" s="18"/>
      <c r="M6" s="18"/>
      <c r="N6" s="18"/>
    </row>
    <row r="7" spans="1:14" x14ac:dyDescent="0.2">
      <c r="A7" s="19" t="s">
        <v>404</v>
      </c>
      <c r="B7" s="20">
        <v>1092</v>
      </c>
      <c r="C7" s="20">
        <v>166</v>
      </c>
      <c r="D7" s="20">
        <v>490</v>
      </c>
      <c r="E7" s="20">
        <v>181</v>
      </c>
      <c r="F7" s="20">
        <v>65</v>
      </c>
      <c r="G7" s="20">
        <v>32</v>
      </c>
      <c r="H7" s="20">
        <v>21</v>
      </c>
      <c r="I7" s="20">
        <v>6</v>
      </c>
      <c r="J7" s="20">
        <v>4</v>
      </c>
      <c r="K7" s="20">
        <v>1</v>
      </c>
      <c r="L7" s="20">
        <v>1</v>
      </c>
      <c r="M7" s="20">
        <v>125</v>
      </c>
      <c r="N7" s="26">
        <v>1.407446</v>
      </c>
    </row>
    <row r="8" spans="1:14" x14ac:dyDescent="0.2">
      <c r="A8" s="19" t="s">
        <v>405</v>
      </c>
      <c r="B8" s="20">
        <v>1095</v>
      </c>
      <c r="C8" s="20">
        <v>200</v>
      </c>
      <c r="D8" s="20">
        <v>463</v>
      </c>
      <c r="E8" s="20">
        <v>164</v>
      </c>
      <c r="F8" s="20">
        <v>76</v>
      </c>
      <c r="G8" s="20">
        <v>24</v>
      </c>
      <c r="H8" s="20">
        <v>27</v>
      </c>
      <c r="I8" s="20">
        <v>14</v>
      </c>
      <c r="J8" s="20">
        <v>0</v>
      </c>
      <c r="K8" s="20">
        <v>1</v>
      </c>
      <c r="L8" s="20">
        <v>1</v>
      </c>
      <c r="M8" s="20">
        <v>125</v>
      </c>
      <c r="N8" s="26">
        <v>1.392784</v>
      </c>
    </row>
    <row r="9" spans="1:14" x14ac:dyDescent="0.2">
      <c r="A9" s="19" t="s">
        <v>401</v>
      </c>
      <c r="B9" s="20">
        <v>1</v>
      </c>
      <c r="C9" s="20">
        <v>0</v>
      </c>
      <c r="D9" s="20">
        <v>1</v>
      </c>
      <c r="E9" s="20">
        <v>0</v>
      </c>
      <c r="F9" s="20">
        <v>0</v>
      </c>
      <c r="G9" s="20">
        <v>0</v>
      </c>
      <c r="H9" s="20">
        <v>0</v>
      </c>
      <c r="I9" s="20">
        <v>0</v>
      </c>
      <c r="J9" s="20">
        <v>0</v>
      </c>
      <c r="K9" s="20">
        <v>0</v>
      </c>
      <c r="L9" s="20">
        <v>0</v>
      </c>
      <c r="M9" s="20">
        <v>0</v>
      </c>
      <c r="N9" s="26">
        <v>1</v>
      </c>
    </row>
    <row r="10" spans="1:14" x14ac:dyDescent="0.2">
      <c r="A10" s="18" t="s">
        <v>406</v>
      </c>
      <c r="B10" s="18"/>
      <c r="C10" s="18"/>
      <c r="D10" s="18"/>
      <c r="E10" s="18"/>
      <c r="F10" s="18"/>
      <c r="G10" s="18"/>
      <c r="H10" s="18"/>
      <c r="I10" s="18"/>
      <c r="J10" s="18"/>
      <c r="K10" s="18"/>
      <c r="L10" s="18"/>
      <c r="M10" s="18"/>
      <c r="N10" s="18"/>
    </row>
    <row r="11" spans="1:14" x14ac:dyDescent="0.2">
      <c r="A11" s="19" t="s">
        <v>407</v>
      </c>
      <c r="B11" s="20">
        <v>387</v>
      </c>
      <c r="C11" s="20">
        <v>68</v>
      </c>
      <c r="D11" s="20">
        <v>160</v>
      </c>
      <c r="E11" s="20">
        <v>87</v>
      </c>
      <c r="F11" s="20">
        <v>32</v>
      </c>
      <c r="G11" s="20">
        <v>8</v>
      </c>
      <c r="H11" s="20">
        <v>7</v>
      </c>
      <c r="I11" s="20">
        <v>2</v>
      </c>
      <c r="J11" s="20">
        <v>0</v>
      </c>
      <c r="K11" s="20">
        <v>0</v>
      </c>
      <c r="L11" s="20">
        <v>0</v>
      </c>
      <c r="M11" s="20">
        <v>23</v>
      </c>
      <c r="N11" s="26">
        <v>1.398352</v>
      </c>
    </row>
    <row r="12" spans="1:14" x14ac:dyDescent="0.2">
      <c r="A12" s="19" t="s">
        <v>408</v>
      </c>
      <c r="B12" s="20">
        <v>432</v>
      </c>
      <c r="C12" s="20">
        <v>59</v>
      </c>
      <c r="D12" s="20">
        <v>203</v>
      </c>
      <c r="E12" s="20">
        <v>78</v>
      </c>
      <c r="F12" s="20">
        <v>22</v>
      </c>
      <c r="G12" s="20">
        <v>11</v>
      </c>
      <c r="H12" s="20">
        <v>7</v>
      </c>
      <c r="I12" s="20">
        <v>3</v>
      </c>
      <c r="J12" s="20">
        <v>1</v>
      </c>
      <c r="K12" s="20">
        <v>1</v>
      </c>
      <c r="L12" s="20">
        <v>0</v>
      </c>
      <c r="M12" s="20">
        <v>47</v>
      </c>
      <c r="N12" s="26">
        <v>1.3948050000000001</v>
      </c>
    </row>
    <row r="13" spans="1:14" x14ac:dyDescent="0.2">
      <c r="A13" s="19" t="s">
        <v>409</v>
      </c>
      <c r="B13" s="20">
        <v>449</v>
      </c>
      <c r="C13" s="20">
        <v>67</v>
      </c>
      <c r="D13" s="20">
        <v>208</v>
      </c>
      <c r="E13" s="20">
        <v>62</v>
      </c>
      <c r="F13" s="20">
        <v>21</v>
      </c>
      <c r="G13" s="20">
        <v>13</v>
      </c>
      <c r="H13" s="20">
        <v>10</v>
      </c>
      <c r="I13" s="20">
        <v>9</v>
      </c>
      <c r="J13" s="20">
        <v>0</v>
      </c>
      <c r="K13" s="20">
        <v>1</v>
      </c>
      <c r="L13" s="20">
        <v>1</v>
      </c>
      <c r="M13" s="20">
        <v>57</v>
      </c>
      <c r="N13" s="26">
        <v>1.4489799999999999</v>
      </c>
    </row>
    <row r="14" spans="1:14" x14ac:dyDescent="0.2">
      <c r="A14" s="19" t="s">
        <v>410</v>
      </c>
      <c r="B14" s="20">
        <v>427</v>
      </c>
      <c r="C14" s="20">
        <v>82</v>
      </c>
      <c r="D14" s="20">
        <v>188</v>
      </c>
      <c r="E14" s="20">
        <v>43</v>
      </c>
      <c r="F14" s="20">
        <v>23</v>
      </c>
      <c r="G14" s="20">
        <v>12</v>
      </c>
      <c r="H14" s="20">
        <v>15</v>
      </c>
      <c r="I14" s="20">
        <v>4</v>
      </c>
      <c r="J14" s="20">
        <v>1</v>
      </c>
      <c r="K14" s="20">
        <v>0</v>
      </c>
      <c r="L14" s="20">
        <v>0</v>
      </c>
      <c r="M14" s="20">
        <v>59</v>
      </c>
      <c r="N14" s="26">
        <v>1.350543</v>
      </c>
    </row>
    <row r="15" spans="1:14" x14ac:dyDescent="0.2">
      <c r="A15" s="19" t="s">
        <v>411</v>
      </c>
      <c r="B15" s="20">
        <v>274</v>
      </c>
      <c r="C15" s="20">
        <v>39</v>
      </c>
      <c r="D15" s="20">
        <v>125</v>
      </c>
      <c r="E15" s="20">
        <v>30</v>
      </c>
      <c r="F15" s="20">
        <v>23</v>
      </c>
      <c r="G15" s="20">
        <v>10</v>
      </c>
      <c r="H15" s="20">
        <v>6</v>
      </c>
      <c r="I15" s="20">
        <v>2</v>
      </c>
      <c r="J15" s="20">
        <v>0</v>
      </c>
      <c r="K15" s="20">
        <v>0</v>
      </c>
      <c r="L15" s="20">
        <v>0</v>
      </c>
      <c r="M15" s="20">
        <v>39</v>
      </c>
      <c r="N15" s="26">
        <v>1.4297869999999999</v>
      </c>
    </row>
    <row r="16" spans="1:14" x14ac:dyDescent="0.2">
      <c r="A16" s="19" t="s">
        <v>412</v>
      </c>
      <c r="B16" s="20">
        <v>137</v>
      </c>
      <c r="C16" s="20">
        <v>36</v>
      </c>
      <c r="D16" s="20">
        <v>51</v>
      </c>
      <c r="E16" s="20">
        <v>21</v>
      </c>
      <c r="F16" s="20">
        <v>9</v>
      </c>
      <c r="G16" s="20">
        <v>1</v>
      </c>
      <c r="H16" s="20">
        <v>3</v>
      </c>
      <c r="I16" s="20">
        <v>0</v>
      </c>
      <c r="J16" s="20">
        <v>2</v>
      </c>
      <c r="K16" s="20">
        <v>0</v>
      </c>
      <c r="L16" s="20">
        <v>1</v>
      </c>
      <c r="M16" s="20">
        <v>13</v>
      </c>
      <c r="N16" s="26">
        <v>1.3064519999999999</v>
      </c>
    </row>
    <row r="17" spans="1:14" x14ac:dyDescent="0.2">
      <c r="A17" s="19" t="s">
        <v>413</v>
      </c>
      <c r="B17" s="20">
        <v>71</v>
      </c>
      <c r="C17" s="20">
        <v>13</v>
      </c>
      <c r="D17" s="20">
        <v>19</v>
      </c>
      <c r="E17" s="20">
        <v>17</v>
      </c>
      <c r="F17" s="20">
        <v>10</v>
      </c>
      <c r="G17" s="20">
        <v>1</v>
      </c>
      <c r="H17" s="20">
        <v>0</v>
      </c>
      <c r="I17" s="20">
        <v>0</v>
      </c>
      <c r="J17" s="20">
        <v>0</v>
      </c>
      <c r="K17" s="20">
        <v>0</v>
      </c>
      <c r="L17" s="20">
        <v>0</v>
      </c>
      <c r="M17" s="20">
        <v>11</v>
      </c>
      <c r="N17" s="26">
        <v>1.45</v>
      </c>
    </row>
    <row r="18" spans="1:14" x14ac:dyDescent="0.2">
      <c r="A18" s="19" t="s">
        <v>414</v>
      </c>
      <c r="B18" s="20">
        <v>11</v>
      </c>
      <c r="C18" s="20">
        <v>2</v>
      </c>
      <c r="D18" s="20">
        <v>0</v>
      </c>
      <c r="E18" s="20">
        <v>7</v>
      </c>
      <c r="F18" s="20">
        <v>1</v>
      </c>
      <c r="G18" s="20">
        <v>0</v>
      </c>
      <c r="H18" s="20">
        <v>0</v>
      </c>
      <c r="I18" s="20">
        <v>0</v>
      </c>
      <c r="J18" s="20">
        <v>0</v>
      </c>
      <c r="K18" s="20">
        <v>0</v>
      </c>
      <c r="L18" s="20">
        <v>0</v>
      </c>
      <c r="M18" s="20">
        <v>1</v>
      </c>
      <c r="N18" s="26">
        <v>1.7</v>
      </c>
    </row>
    <row r="19" spans="1:14" x14ac:dyDescent="0.2">
      <c r="A19" s="19" t="s">
        <v>415</v>
      </c>
      <c r="B19" s="20">
        <v>881</v>
      </c>
      <c r="C19" s="20">
        <v>126</v>
      </c>
      <c r="D19" s="20">
        <v>411</v>
      </c>
      <c r="E19" s="20">
        <v>140</v>
      </c>
      <c r="F19" s="20">
        <v>43</v>
      </c>
      <c r="G19" s="20">
        <v>24</v>
      </c>
      <c r="H19" s="20">
        <v>17</v>
      </c>
      <c r="I19" s="20">
        <v>12</v>
      </c>
      <c r="J19" s="20">
        <v>1</v>
      </c>
      <c r="K19" s="20">
        <v>2</v>
      </c>
      <c r="L19" s="20">
        <v>1</v>
      </c>
      <c r="M19" s="20">
        <v>104</v>
      </c>
      <c r="N19" s="26">
        <v>1.4221360000000001</v>
      </c>
    </row>
    <row r="20" spans="1:14" x14ac:dyDescent="0.2">
      <c r="A20" s="19" t="s">
        <v>416</v>
      </c>
      <c r="B20" s="20">
        <v>701</v>
      </c>
      <c r="C20" s="20">
        <v>121</v>
      </c>
      <c r="D20" s="20">
        <v>313</v>
      </c>
      <c r="E20" s="20">
        <v>73</v>
      </c>
      <c r="F20" s="20">
        <v>46</v>
      </c>
      <c r="G20" s="20">
        <v>22</v>
      </c>
      <c r="H20" s="20">
        <v>21</v>
      </c>
      <c r="I20" s="20">
        <v>6</v>
      </c>
      <c r="J20" s="20">
        <v>1</v>
      </c>
      <c r="K20" s="20">
        <v>0</v>
      </c>
      <c r="L20" s="20">
        <v>0</v>
      </c>
      <c r="M20" s="20">
        <v>98</v>
      </c>
      <c r="N20" s="26">
        <v>1.381426</v>
      </c>
    </row>
    <row r="21" spans="1:14" x14ac:dyDescent="0.2">
      <c r="A21" s="19" t="s">
        <v>417</v>
      </c>
      <c r="B21" s="20">
        <v>1801</v>
      </c>
      <c r="C21" s="20">
        <v>298</v>
      </c>
      <c r="D21" s="20">
        <v>794</v>
      </c>
      <c r="E21" s="20">
        <v>258</v>
      </c>
      <c r="F21" s="20">
        <v>109</v>
      </c>
      <c r="G21" s="20">
        <v>48</v>
      </c>
      <c r="H21" s="20">
        <v>41</v>
      </c>
      <c r="I21" s="20">
        <v>18</v>
      </c>
      <c r="J21" s="20">
        <v>4</v>
      </c>
      <c r="K21" s="20">
        <v>2</v>
      </c>
      <c r="L21" s="20">
        <v>2</v>
      </c>
      <c r="M21" s="20">
        <v>227</v>
      </c>
      <c r="N21" s="26">
        <v>1.4002540000000001</v>
      </c>
    </row>
    <row r="22" spans="1:14" x14ac:dyDescent="0.2">
      <c r="A22" s="19" t="s">
        <v>418</v>
      </c>
      <c r="B22" s="20">
        <v>920</v>
      </c>
      <c r="C22" s="20">
        <v>172</v>
      </c>
      <c r="D22" s="20">
        <v>383</v>
      </c>
      <c r="E22" s="20">
        <v>118</v>
      </c>
      <c r="F22" s="20">
        <v>66</v>
      </c>
      <c r="G22" s="20">
        <v>24</v>
      </c>
      <c r="H22" s="20">
        <v>24</v>
      </c>
      <c r="I22" s="20">
        <v>6</v>
      </c>
      <c r="J22" s="20">
        <v>3</v>
      </c>
      <c r="K22" s="20">
        <v>0</v>
      </c>
      <c r="L22" s="20">
        <v>1</v>
      </c>
      <c r="M22" s="20">
        <v>123</v>
      </c>
      <c r="N22" s="26">
        <v>1.3789210000000001</v>
      </c>
    </row>
    <row r="23" spans="1:14" x14ac:dyDescent="0.2">
      <c r="A23" s="19" t="s">
        <v>419</v>
      </c>
      <c r="B23" s="20">
        <v>219</v>
      </c>
      <c r="C23" s="20">
        <v>51</v>
      </c>
      <c r="D23" s="20">
        <v>70</v>
      </c>
      <c r="E23" s="20">
        <v>45</v>
      </c>
      <c r="F23" s="20">
        <v>20</v>
      </c>
      <c r="G23" s="20">
        <v>2</v>
      </c>
      <c r="H23" s="20">
        <v>3</v>
      </c>
      <c r="I23" s="20">
        <v>0</v>
      </c>
      <c r="J23" s="20">
        <v>2</v>
      </c>
      <c r="K23" s="20">
        <v>0</v>
      </c>
      <c r="L23" s="20">
        <v>1</v>
      </c>
      <c r="M23" s="20">
        <v>25</v>
      </c>
      <c r="N23" s="26">
        <v>1.3711340000000001</v>
      </c>
    </row>
    <row r="24" spans="1:14" x14ac:dyDescent="0.2">
      <c r="A24" s="18" t="s">
        <v>420</v>
      </c>
      <c r="B24" s="17">
        <v>208</v>
      </c>
      <c r="C24" s="17">
        <v>42</v>
      </c>
      <c r="D24" s="17">
        <v>81</v>
      </c>
      <c r="E24" s="17">
        <v>47</v>
      </c>
      <c r="F24" s="17">
        <v>16</v>
      </c>
      <c r="G24" s="17">
        <v>6</v>
      </c>
      <c r="H24" s="17">
        <v>5</v>
      </c>
      <c r="I24" s="17">
        <v>0</v>
      </c>
      <c r="J24" s="17">
        <v>0</v>
      </c>
      <c r="K24" s="17">
        <v>0</v>
      </c>
      <c r="L24" s="17">
        <v>0</v>
      </c>
      <c r="M24" s="17">
        <v>11</v>
      </c>
      <c r="N24" s="25">
        <v>1.380711</v>
      </c>
    </row>
    <row r="25" spans="1:14" x14ac:dyDescent="0.2">
      <c r="A25" s="19" t="s">
        <v>408</v>
      </c>
      <c r="B25" s="20">
        <v>220</v>
      </c>
      <c r="C25" s="20">
        <v>31</v>
      </c>
      <c r="D25" s="20">
        <v>97</v>
      </c>
      <c r="E25" s="20">
        <v>46</v>
      </c>
      <c r="F25" s="20">
        <v>13</v>
      </c>
      <c r="G25" s="20">
        <v>5</v>
      </c>
      <c r="H25" s="20">
        <v>5</v>
      </c>
      <c r="I25" s="20">
        <v>1</v>
      </c>
      <c r="J25" s="20">
        <v>1</v>
      </c>
      <c r="K25" s="20">
        <v>0</v>
      </c>
      <c r="L25" s="20">
        <v>0</v>
      </c>
      <c r="M25" s="20">
        <v>21</v>
      </c>
      <c r="N25" s="26">
        <v>1.4371860000000001</v>
      </c>
    </row>
    <row r="26" spans="1:14" x14ac:dyDescent="0.2">
      <c r="A26" s="19" t="s">
        <v>409</v>
      </c>
      <c r="B26" s="20">
        <v>226</v>
      </c>
      <c r="C26" s="20">
        <v>35</v>
      </c>
      <c r="D26" s="20">
        <v>111</v>
      </c>
      <c r="E26" s="20">
        <v>29</v>
      </c>
      <c r="F26" s="20">
        <v>9</v>
      </c>
      <c r="G26" s="20">
        <v>9</v>
      </c>
      <c r="H26" s="20">
        <v>3</v>
      </c>
      <c r="I26" s="20">
        <v>3</v>
      </c>
      <c r="J26" s="20">
        <v>0</v>
      </c>
      <c r="K26" s="20">
        <v>1</v>
      </c>
      <c r="L26" s="20">
        <v>0</v>
      </c>
      <c r="M26" s="20">
        <v>26</v>
      </c>
      <c r="N26" s="26">
        <v>1.365</v>
      </c>
    </row>
    <row r="27" spans="1:14" x14ac:dyDescent="0.2">
      <c r="A27" s="19" t="s">
        <v>410</v>
      </c>
      <c r="B27" s="20">
        <v>211</v>
      </c>
      <c r="C27" s="20">
        <v>30</v>
      </c>
      <c r="D27" s="20">
        <v>100</v>
      </c>
      <c r="E27" s="20">
        <v>20</v>
      </c>
      <c r="F27" s="20">
        <v>9</v>
      </c>
      <c r="G27" s="20">
        <v>9</v>
      </c>
      <c r="H27" s="20">
        <v>4</v>
      </c>
      <c r="I27" s="20">
        <v>2</v>
      </c>
      <c r="J27" s="20">
        <v>1</v>
      </c>
      <c r="K27" s="20">
        <v>0</v>
      </c>
      <c r="L27" s="20">
        <v>0</v>
      </c>
      <c r="M27" s="20">
        <v>36</v>
      </c>
      <c r="N27" s="26">
        <v>1.382857</v>
      </c>
    </row>
    <row r="28" spans="1:14" x14ac:dyDescent="0.2">
      <c r="A28" s="19" t="s">
        <v>411</v>
      </c>
      <c r="B28" s="20">
        <v>134</v>
      </c>
      <c r="C28" s="20">
        <v>13</v>
      </c>
      <c r="D28" s="20">
        <v>66</v>
      </c>
      <c r="E28" s="20">
        <v>20</v>
      </c>
      <c r="F28" s="20">
        <v>12</v>
      </c>
      <c r="G28" s="20">
        <v>3</v>
      </c>
      <c r="H28" s="20">
        <v>2</v>
      </c>
      <c r="I28" s="20">
        <v>0</v>
      </c>
      <c r="J28" s="20">
        <v>0</v>
      </c>
      <c r="K28" s="20">
        <v>0</v>
      </c>
      <c r="L28" s="20">
        <v>0</v>
      </c>
      <c r="M28" s="20">
        <v>18</v>
      </c>
      <c r="N28" s="26">
        <v>1.4137930000000001</v>
      </c>
    </row>
    <row r="29" spans="1:14" x14ac:dyDescent="0.2">
      <c r="A29" s="19" t="s">
        <v>412</v>
      </c>
      <c r="B29" s="20">
        <v>65</v>
      </c>
      <c r="C29" s="20">
        <v>11</v>
      </c>
      <c r="D29" s="20">
        <v>30</v>
      </c>
      <c r="E29" s="20">
        <v>12</v>
      </c>
      <c r="F29" s="20">
        <v>1</v>
      </c>
      <c r="G29" s="20">
        <v>0</v>
      </c>
      <c r="H29" s="20">
        <v>2</v>
      </c>
      <c r="I29" s="20">
        <v>0</v>
      </c>
      <c r="J29" s="20">
        <v>2</v>
      </c>
      <c r="K29" s="20">
        <v>0</v>
      </c>
      <c r="L29" s="20">
        <v>1</v>
      </c>
      <c r="M29" s="20">
        <v>6</v>
      </c>
      <c r="N29" s="26">
        <v>1.5254239999999999</v>
      </c>
    </row>
    <row r="30" spans="1:14" x14ac:dyDescent="0.2">
      <c r="A30" s="19" t="s">
        <v>413</v>
      </c>
      <c r="B30" s="20">
        <v>25</v>
      </c>
      <c r="C30" s="20">
        <v>4</v>
      </c>
      <c r="D30" s="20">
        <v>5</v>
      </c>
      <c r="E30" s="20">
        <v>5</v>
      </c>
      <c r="F30" s="20">
        <v>5</v>
      </c>
      <c r="G30" s="20">
        <v>0</v>
      </c>
      <c r="H30" s="20">
        <v>0</v>
      </c>
      <c r="I30" s="20">
        <v>0</v>
      </c>
      <c r="J30" s="20">
        <v>0</v>
      </c>
      <c r="K30" s="20">
        <v>0</v>
      </c>
      <c r="L30" s="20">
        <v>0</v>
      </c>
      <c r="M30" s="20">
        <v>6</v>
      </c>
      <c r="N30" s="26">
        <v>1.5789470000000001</v>
      </c>
    </row>
    <row r="31" spans="1:14" x14ac:dyDescent="0.2">
      <c r="A31" s="19" t="s">
        <v>414</v>
      </c>
      <c r="B31" s="20">
        <v>3</v>
      </c>
      <c r="C31" s="20">
        <v>0</v>
      </c>
      <c r="D31" s="20">
        <v>0</v>
      </c>
      <c r="E31" s="20">
        <v>2</v>
      </c>
      <c r="F31" s="20">
        <v>0</v>
      </c>
      <c r="G31" s="20">
        <v>0</v>
      </c>
      <c r="H31" s="20">
        <v>0</v>
      </c>
      <c r="I31" s="20">
        <v>0</v>
      </c>
      <c r="J31" s="20">
        <v>0</v>
      </c>
      <c r="K31" s="20">
        <v>0</v>
      </c>
      <c r="L31" s="20">
        <v>0</v>
      </c>
      <c r="M31" s="20">
        <v>1</v>
      </c>
      <c r="N31" s="26">
        <v>2</v>
      </c>
    </row>
    <row r="32" spans="1:14" x14ac:dyDescent="0.2">
      <c r="A32" s="19" t="s">
        <v>415</v>
      </c>
      <c r="B32" s="20">
        <v>446</v>
      </c>
      <c r="C32" s="20">
        <v>66</v>
      </c>
      <c r="D32" s="20">
        <v>208</v>
      </c>
      <c r="E32" s="20">
        <v>75</v>
      </c>
      <c r="F32" s="20">
        <v>22</v>
      </c>
      <c r="G32" s="20">
        <v>14</v>
      </c>
      <c r="H32" s="20">
        <v>8</v>
      </c>
      <c r="I32" s="20">
        <v>4</v>
      </c>
      <c r="J32" s="20">
        <v>1</v>
      </c>
      <c r="K32" s="20">
        <v>1</v>
      </c>
      <c r="L32" s="20">
        <v>0</v>
      </c>
      <c r="M32" s="20">
        <v>47</v>
      </c>
      <c r="N32" s="26">
        <v>1.401003</v>
      </c>
    </row>
    <row r="33" spans="1:14" x14ac:dyDescent="0.2">
      <c r="A33" s="19" t="s">
        <v>416</v>
      </c>
      <c r="B33" s="20">
        <v>345</v>
      </c>
      <c r="C33" s="20">
        <v>43</v>
      </c>
      <c r="D33" s="20">
        <v>166</v>
      </c>
      <c r="E33" s="20">
        <v>40</v>
      </c>
      <c r="F33" s="20">
        <v>21</v>
      </c>
      <c r="G33" s="20">
        <v>12</v>
      </c>
      <c r="H33" s="20">
        <v>6</v>
      </c>
      <c r="I33" s="20">
        <v>2</v>
      </c>
      <c r="J33" s="20">
        <v>1</v>
      </c>
      <c r="K33" s="20">
        <v>0</v>
      </c>
      <c r="L33" s="20">
        <v>0</v>
      </c>
      <c r="M33" s="20">
        <v>54</v>
      </c>
      <c r="N33" s="26">
        <v>1.395189</v>
      </c>
    </row>
    <row r="34" spans="1:14" x14ac:dyDescent="0.2">
      <c r="A34" s="19" t="s">
        <v>417</v>
      </c>
      <c r="B34" s="20">
        <v>884</v>
      </c>
      <c r="C34" s="20">
        <v>124</v>
      </c>
      <c r="D34" s="20">
        <v>409</v>
      </c>
      <c r="E34" s="20">
        <v>134</v>
      </c>
      <c r="F34" s="20">
        <v>49</v>
      </c>
      <c r="G34" s="20">
        <v>26</v>
      </c>
      <c r="H34" s="20">
        <v>16</v>
      </c>
      <c r="I34" s="20">
        <v>6</v>
      </c>
      <c r="J34" s="20">
        <v>4</v>
      </c>
      <c r="K34" s="20">
        <v>1</v>
      </c>
      <c r="L34" s="20">
        <v>1</v>
      </c>
      <c r="M34" s="20">
        <v>114</v>
      </c>
      <c r="N34" s="26">
        <v>1.4142859999999999</v>
      </c>
    </row>
    <row r="35" spans="1:14" x14ac:dyDescent="0.2">
      <c r="A35" s="19" t="s">
        <v>418</v>
      </c>
      <c r="B35" s="20">
        <v>438</v>
      </c>
      <c r="C35" s="20">
        <v>58</v>
      </c>
      <c r="D35" s="20">
        <v>201</v>
      </c>
      <c r="E35" s="20">
        <v>59</v>
      </c>
      <c r="F35" s="20">
        <v>27</v>
      </c>
      <c r="G35" s="20">
        <v>12</v>
      </c>
      <c r="H35" s="20">
        <v>8</v>
      </c>
      <c r="I35" s="20">
        <v>2</v>
      </c>
      <c r="J35" s="20">
        <v>3</v>
      </c>
      <c r="K35" s="20">
        <v>0</v>
      </c>
      <c r="L35" s="20">
        <v>1</v>
      </c>
      <c r="M35" s="20">
        <v>67</v>
      </c>
      <c r="N35" s="26">
        <v>1.428571</v>
      </c>
    </row>
    <row r="36" spans="1:14" x14ac:dyDescent="0.2">
      <c r="A36" s="19" t="s">
        <v>419</v>
      </c>
      <c r="B36" s="20">
        <v>93</v>
      </c>
      <c r="C36" s="20">
        <v>15</v>
      </c>
      <c r="D36" s="20">
        <v>35</v>
      </c>
      <c r="E36" s="20">
        <v>19</v>
      </c>
      <c r="F36" s="20">
        <v>6</v>
      </c>
      <c r="G36" s="20">
        <v>0</v>
      </c>
      <c r="H36" s="20">
        <v>2</v>
      </c>
      <c r="I36" s="20">
        <v>0</v>
      </c>
      <c r="J36" s="20">
        <v>2</v>
      </c>
      <c r="K36" s="20">
        <v>0</v>
      </c>
      <c r="L36" s="20">
        <v>1</v>
      </c>
      <c r="M36" s="20">
        <v>13</v>
      </c>
      <c r="N36" s="26">
        <v>1.55</v>
      </c>
    </row>
    <row r="37" spans="1:14" x14ac:dyDescent="0.2">
      <c r="A37" s="18" t="s">
        <v>421</v>
      </c>
      <c r="B37" s="17">
        <v>178</v>
      </c>
      <c r="C37" s="17">
        <v>26</v>
      </c>
      <c r="D37" s="17">
        <v>78</v>
      </c>
      <c r="E37" s="17">
        <v>40</v>
      </c>
      <c r="F37" s="17">
        <v>16</v>
      </c>
      <c r="G37" s="17">
        <v>2</v>
      </c>
      <c r="H37" s="17">
        <v>2</v>
      </c>
      <c r="I37" s="17">
        <v>2</v>
      </c>
      <c r="J37" s="17">
        <v>0</v>
      </c>
      <c r="K37" s="17">
        <v>0</v>
      </c>
      <c r="L37" s="17">
        <v>0</v>
      </c>
      <c r="M37" s="17">
        <v>12</v>
      </c>
      <c r="N37" s="25">
        <v>1.4216869999999999</v>
      </c>
    </row>
    <row r="38" spans="1:14" x14ac:dyDescent="0.2">
      <c r="A38" s="19" t="s">
        <v>408</v>
      </c>
      <c r="B38" s="20">
        <v>212</v>
      </c>
      <c r="C38" s="20">
        <v>28</v>
      </c>
      <c r="D38" s="20">
        <v>106</v>
      </c>
      <c r="E38" s="20">
        <v>32</v>
      </c>
      <c r="F38" s="20">
        <v>9</v>
      </c>
      <c r="G38" s="20">
        <v>6</v>
      </c>
      <c r="H38" s="20">
        <v>2</v>
      </c>
      <c r="I38" s="20">
        <v>2</v>
      </c>
      <c r="J38" s="20">
        <v>0</v>
      </c>
      <c r="K38" s="20">
        <v>1</v>
      </c>
      <c r="L38" s="20">
        <v>0</v>
      </c>
      <c r="M38" s="20">
        <v>26</v>
      </c>
      <c r="N38" s="26">
        <v>1.3494619999999999</v>
      </c>
    </row>
    <row r="39" spans="1:14" x14ac:dyDescent="0.2">
      <c r="A39" s="19" t="s">
        <v>409</v>
      </c>
      <c r="B39" s="20">
        <v>223</v>
      </c>
      <c r="C39" s="20">
        <v>32</v>
      </c>
      <c r="D39" s="20">
        <v>97</v>
      </c>
      <c r="E39" s="20">
        <v>33</v>
      </c>
      <c r="F39" s="20">
        <v>12</v>
      </c>
      <c r="G39" s="20">
        <v>4</v>
      </c>
      <c r="H39" s="20">
        <v>7</v>
      </c>
      <c r="I39" s="20">
        <v>6</v>
      </c>
      <c r="J39" s="20">
        <v>0</v>
      </c>
      <c r="K39" s="20">
        <v>0</v>
      </c>
      <c r="L39" s="20">
        <v>1</v>
      </c>
      <c r="M39" s="20">
        <v>31</v>
      </c>
      <c r="N39" s="26">
        <v>1.5364580000000001</v>
      </c>
    </row>
    <row r="40" spans="1:14" x14ac:dyDescent="0.2">
      <c r="A40" s="19" t="s">
        <v>410</v>
      </c>
      <c r="B40" s="20">
        <v>216</v>
      </c>
      <c r="C40" s="20">
        <v>52</v>
      </c>
      <c r="D40" s="20">
        <v>88</v>
      </c>
      <c r="E40" s="20">
        <v>23</v>
      </c>
      <c r="F40" s="20">
        <v>14</v>
      </c>
      <c r="G40" s="20">
        <v>3</v>
      </c>
      <c r="H40" s="20">
        <v>11</v>
      </c>
      <c r="I40" s="20">
        <v>2</v>
      </c>
      <c r="J40" s="20">
        <v>0</v>
      </c>
      <c r="K40" s="20">
        <v>0</v>
      </c>
      <c r="L40" s="20">
        <v>0</v>
      </c>
      <c r="M40" s="20">
        <v>23</v>
      </c>
      <c r="N40" s="26">
        <v>1.3212440000000001</v>
      </c>
    </row>
    <row r="41" spans="1:14" x14ac:dyDescent="0.2">
      <c r="A41" s="19" t="s">
        <v>411</v>
      </c>
      <c r="B41" s="20">
        <v>140</v>
      </c>
      <c r="C41" s="20">
        <v>26</v>
      </c>
      <c r="D41" s="20">
        <v>59</v>
      </c>
      <c r="E41" s="20">
        <v>10</v>
      </c>
      <c r="F41" s="20">
        <v>11</v>
      </c>
      <c r="G41" s="20">
        <v>7</v>
      </c>
      <c r="H41" s="20">
        <v>4</v>
      </c>
      <c r="I41" s="20">
        <v>2</v>
      </c>
      <c r="J41" s="20">
        <v>0</v>
      </c>
      <c r="K41" s="20">
        <v>0</v>
      </c>
      <c r="L41" s="20">
        <v>0</v>
      </c>
      <c r="M41" s="20">
        <v>21</v>
      </c>
      <c r="N41" s="26">
        <v>1.4453780000000001</v>
      </c>
    </row>
    <row r="42" spans="1:14" x14ac:dyDescent="0.2">
      <c r="A42" s="19" t="s">
        <v>412</v>
      </c>
      <c r="B42" s="20">
        <v>72</v>
      </c>
      <c r="C42" s="20">
        <v>25</v>
      </c>
      <c r="D42" s="20">
        <v>21</v>
      </c>
      <c r="E42" s="20">
        <v>9</v>
      </c>
      <c r="F42" s="20">
        <v>8</v>
      </c>
      <c r="G42" s="20">
        <v>1</v>
      </c>
      <c r="H42" s="20">
        <v>1</v>
      </c>
      <c r="I42" s="20">
        <v>0</v>
      </c>
      <c r="J42" s="20">
        <v>0</v>
      </c>
      <c r="K42" s="20">
        <v>0</v>
      </c>
      <c r="L42" s="20">
        <v>0</v>
      </c>
      <c r="M42" s="20">
        <v>7</v>
      </c>
      <c r="N42" s="26">
        <v>1.1076919999999999</v>
      </c>
    </row>
    <row r="43" spans="1:14" x14ac:dyDescent="0.2">
      <c r="A43" s="19" t="s">
        <v>413</v>
      </c>
      <c r="B43" s="20">
        <v>46</v>
      </c>
      <c r="C43" s="20">
        <v>9</v>
      </c>
      <c r="D43" s="20">
        <v>14</v>
      </c>
      <c r="E43" s="20">
        <v>12</v>
      </c>
      <c r="F43" s="20">
        <v>5</v>
      </c>
      <c r="G43" s="20">
        <v>1</v>
      </c>
      <c r="H43" s="20">
        <v>0</v>
      </c>
      <c r="I43" s="20">
        <v>0</v>
      </c>
      <c r="J43" s="20">
        <v>0</v>
      </c>
      <c r="K43" s="20">
        <v>0</v>
      </c>
      <c r="L43" s="20">
        <v>0</v>
      </c>
      <c r="M43" s="20">
        <v>5</v>
      </c>
      <c r="N43" s="26">
        <v>1.390244</v>
      </c>
    </row>
    <row r="44" spans="1:14" x14ac:dyDescent="0.2">
      <c r="A44" s="19" t="s">
        <v>414</v>
      </c>
      <c r="B44" s="20">
        <v>8</v>
      </c>
      <c r="C44" s="20">
        <v>2</v>
      </c>
      <c r="D44" s="20">
        <v>0</v>
      </c>
      <c r="E44" s="20">
        <v>5</v>
      </c>
      <c r="F44" s="20">
        <v>1</v>
      </c>
      <c r="G44" s="20">
        <v>0</v>
      </c>
      <c r="H44" s="20">
        <v>0</v>
      </c>
      <c r="I44" s="20">
        <v>0</v>
      </c>
      <c r="J44" s="20">
        <v>0</v>
      </c>
      <c r="K44" s="20">
        <v>0</v>
      </c>
      <c r="L44" s="20">
        <v>0</v>
      </c>
      <c r="M44" s="20">
        <v>0</v>
      </c>
      <c r="N44" s="26">
        <v>1.625</v>
      </c>
    </row>
    <row r="45" spans="1:14" x14ac:dyDescent="0.2">
      <c r="A45" s="19" t="s">
        <v>415</v>
      </c>
      <c r="B45" s="20">
        <v>435</v>
      </c>
      <c r="C45" s="20">
        <v>60</v>
      </c>
      <c r="D45" s="20">
        <v>203</v>
      </c>
      <c r="E45" s="20">
        <v>65</v>
      </c>
      <c r="F45" s="20">
        <v>21</v>
      </c>
      <c r="G45" s="20">
        <v>10</v>
      </c>
      <c r="H45" s="20">
        <v>9</v>
      </c>
      <c r="I45" s="20">
        <v>8</v>
      </c>
      <c r="J45" s="20">
        <v>0</v>
      </c>
      <c r="K45" s="20">
        <v>1</v>
      </c>
      <c r="L45" s="20">
        <v>1</v>
      </c>
      <c r="M45" s="20">
        <v>57</v>
      </c>
      <c r="N45" s="26">
        <v>1.4444440000000001</v>
      </c>
    </row>
    <row r="46" spans="1:14" x14ac:dyDescent="0.2">
      <c r="A46" s="19" t="s">
        <v>416</v>
      </c>
      <c r="B46" s="20">
        <v>356</v>
      </c>
      <c r="C46" s="20">
        <v>78</v>
      </c>
      <c r="D46" s="20">
        <v>147</v>
      </c>
      <c r="E46" s="20">
        <v>33</v>
      </c>
      <c r="F46" s="20">
        <v>25</v>
      </c>
      <c r="G46" s="20">
        <v>10</v>
      </c>
      <c r="H46" s="20">
        <v>15</v>
      </c>
      <c r="I46" s="20">
        <v>4</v>
      </c>
      <c r="J46" s="20">
        <v>0</v>
      </c>
      <c r="K46" s="20">
        <v>0</v>
      </c>
      <c r="L46" s="20">
        <v>0</v>
      </c>
      <c r="M46" s="20">
        <v>44</v>
      </c>
      <c r="N46" s="26">
        <v>1.36859</v>
      </c>
    </row>
    <row r="47" spans="1:14" x14ac:dyDescent="0.2">
      <c r="A47" s="19" t="s">
        <v>417</v>
      </c>
      <c r="B47" s="20">
        <v>917</v>
      </c>
      <c r="C47" s="20">
        <v>174</v>
      </c>
      <c r="D47" s="20">
        <v>385</v>
      </c>
      <c r="E47" s="20">
        <v>124</v>
      </c>
      <c r="F47" s="20">
        <v>60</v>
      </c>
      <c r="G47" s="20">
        <v>22</v>
      </c>
      <c r="H47" s="20">
        <v>25</v>
      </c>
      <c r="I47" s="20">
        <v>12</v>
      </c>
      <c r="J47" s="20">
        <v>0</v>
      </c>
      <c r="K47" s="20">
        <v>1</v>
      </c>
      <c r="L47" s="20">
        <v>1</v>
      </c>
      <c r="M47" s="20">
        <v>113</v>
      </c>
      <c r="N47" s="26">
        <v>1.386816</v>
      </c>
    </row>
    <row r="48" spans="1:14" x14ac:dyDescent="0.2">
      <c r="A48" s="19" t="s">
        <v>418</v>
      </c>
      <c r="B48" s="20">
        <v>482</v>
      </c>
      <c r="C48" s="20">
        <v>114</v>
      </c>
      <c r="D48" s="20">
        <v>182</v>
      </c>
      <c r="E48" s="20">
        <v>59</v>
      </c>
      <c r="F48" s="20">
        <v>39</v>
      </c>
      <c r="G48" s="20">
        <v>12</v>
      </c>
      <c r="H48" s="20">
        <v>16</v>
      </c>
      <c r="I48" s="20">
        <v>4</v>
      </c>
      <c r="J48" s="20">
        <v>0</v>
      </c>
      <c r="K48" s="20">
        <v>0</v>
      </c>
      <c r="L48" s="20">
        <v>0</v>
      </c>
      <c r="M48" s="20">
        <v>56</v>
      </c>
      <c r="N48" s="26">
        <v>1.3356809999999999</v>
      </c>
    </row>
    <row r="49" spans="1:14" x14ac:dyDescent="0.2">
      <c r="A49" s="19" t="s">
        <v>419</v>
      </c>
      <c r="B49" s="20">
        <v>126</v>
      </c>
      <c r="C49" s="20">
        <v>36</v>
      </c>
      <c r="D49" s="20">
        <v>35</v>
      </c>
      <c r="E49" s="20">
        <v>26</v>
      </c>
      <c r="F49" s="20">
        <v>14</v>
      </c>
      <c r="G49" s="20">
        <v>2</v>
      </c>
      <c r="H49" s="20">
        <v>1</v>
      </c>
      <c r="I49" s="20">
        <v>0</v>
      </c>
      <c r="J49" s="20">
        <v>0</v>
      </c>
      <c r="K49" s="20">
        <v>0</v>
      </c>
      <c r="L49" s="20">
        <v>0</v>
      </c>
      <c r="M49" s="20">
        <v>12</v>
      </c>
      <c r="N49" s="26">
        <v>1.245614</v>
      </c>
    </row>
    <row r="50" spans="1:14" x14ac:dyDescent="0.2">
      <c r="A50" s="18" t="s">
        <v>422</v>
      </c>
      <c r="B50" s="18"/>
      <c r="C50" s="18"/>
      <c r="D50" s="18"/>
      <c r="E50" s="18"/>
      <c r="F50" s="18"/>
      <c r="G50" s="18"/>
      <c r="H50" s="18"/>
      <c r="I50" s="18"/>
      <c r="J50" s="18"/>
      <c r="K50" s="18"/>
      <c r="L50" s="18"/>
      <c r="M50" s="18"/>
      <c r="N50" s="18"/>
    </row>
    <row r="51" spans="1:14" x14ac:dyDescent="0.2">
      <c r="A51" s="19" t="s">
        <v>130</v>
      </c>
      <c r="B51" s="20">
        <v>151</v>
      </c>
      <c r="C51" s="20">
        <v>98</v>
      </c>
      <c r="D51" s="20">
        <v>35</v>
      </c>
      <c r="E51" s="20">
        <v>8</v>
      </c>
      <c r="F51" s="20">
        <v>4</v>
      </c>
      <c r="G51" s="20">
        <v>0</v>
      </c>
      <c r="H51" s="20">
        <v>1</v>
      </c>
      <c r="I51" s="20">
        <v>0</v>
      </c>
      <c r="J51" s="20">
        <v>0</v>
      </c>
      <c r="K51" s="20">
        <v>0</v>
      </c>
      <c r="L51" s="20">
        <v>0</v>
      </c>
      <c r="M51" s="20">
        <v>5</v>
      </c>
      <c r="N51" s="26">
        <v>0.46575299999999997</v>
      </c>
    </row>
    <row r="52" spans="1:14" x14ac:dyDescent="0.2">
      <c r="A52" s="19" t="s">
        <v>131</v>
      </c>
      <c r="B52" s="20">
        <v>1446</v>
      </c>
      <c r="C52" s="20">
        <v>21</v>
      </c>
      <c r="D52" s="20">
        <v>791</v>
      </c>
      <c r="E52" s="20">
        <v>271</v>
      </c>
      <c r="F52" s="20">
        <v>98</v>
      </c>
      <c r="G52" s="20">
        <v>42</v>
      </c>
      <c r="H52" s="20">
        <v>38</v>
      </c>
      <c r="I52" s="20">
        <v>18</v>
      </c>
      <c r="J52" s="20">
        <v>4</v>
      </c>
      <c r="K52" s="20">
        <v>2</v>
      </c>
      <c r="L52" s="20">
        <v>1</v>
      </c>
      <c r="M52" s="20">
        <v>160</v>
      </c>
      <c r="N52" s="26">
        <v>1.6687399999999999</v>
      </c>
    </row>
    <row r="53" spans="1:14" x14ac:dyDescent="0.2">
      <c r="A53" s="19" t="s">
        <v>392</v>
      </c>
      <c r="B53" s="20">
        <v>150</v>
      </c>
      <c r="C53" s="20">
        <v>89</v>
      </c>
      <c r="D53" s="20">
        <v>29</v>
      </c>
      <c r="E53" s="20">
        <v>17</v>
      </c>
      <c r="F53" s="20">
        <v>5</v>
      </c>
      <c r="G53" s="20">
        <v>2</v>
      </c>
      <c r="H53" s="20">
        <v>2</v>
      </c>
      <c r="I53" s="20">
        <v>1</v>
      </c>
      <c r="J53" s="20">
        <v>0</v>
      </c>
      <c r="K53" s="20">
        <v>0</v>
      </c>
      <c r="L53" s="20">
        <v>0</v>
      </c>
      <c r="M53" s="20">
        <v>5</v>
      </c>
      <c r="N53" s="26">
        <v>0.70344799999999996</v>
      </c>
    </row>
    <row r="54" spans="1:14" x14ac:dyDescent="0.2">
      <c r="A54" s="19" t="s">
        <v>132</v>
      </c>
      <c r="B54" s="20">
        <v>372</v>
      </c>
      <c r="C54" s="20">
        <v>154</v>
      </c>
      <c r="D54" s="20">
        <v>98</v>
      </c>
      <c r="E54" s="20">
        <v>48</v>
      </c>
      <c r="F54" s="20">
        <v>33</v>
      </c>
      <c r="G54" s="20">
        <v>12</v>
      </c>
      <c r="H54" s="20">
        <v>7</v>
      </c>
      <c r="I54" s="20">
        <v>1</v>
      </c>
      <c r="J54" s="20">
        <v>0</v>
      </c>
      <c r="K54" s="20">
        <v>0</v>
      </c>
      <c r="L54" s="20">
        <v>1</v>
      </c>
      <c r="M54" s="20">
        <v>18</v>
      </c>
      <c r="N54" s="26">
        <v>1.1045199999999999</v>
      </c>
    </row>
    <row r="55" spans="1:14" x14ac:dyDescent="0.2">
      <c r="A55" s="19" t="s">
        <v>423</v>
      </c>
      <c r="B55" s="20">
        <v>69</v>
      </c>
      <c r="C55" s="20">
        <v>4</v>
      </c>
      <c r="D55" s="20">
        <v>1</v>
      </c>
      <c r="E55" s="20">
        <v>1</v>
      </c>
      <c r="F55" s="20">
        <v>1</v>
      </c>
      <c r="G55" s="20">
        <v>0</v>
      </c>
      <c r="H55" s="20">
        <v>0</v>
      </c>
      <c r="I55" s="20">
        <v>0</v>
      </c>
      <c r="J55" s="20">
        <v>0</v>
      </c>
      <c r="K55" s="20">
        <v>0</v>
      </c>
      <c r="L55" s="20">
        <v>0</v>
      </c>
      <c r="M55" s="20">
        <v>62</v>
      </c>
      <c r="N55" s="26">
        <v>0.85714299999999999</v>
      </c>
    </row>
    <row r="56" spans="1:14" x14ac:dyDescent="0.2">
      <c r="A56" s="18" t="s">
        <v>133</v>
      </c>
      <c r="B56" s="17">
        <v>92</v>
      </c>
      <c r="C56" s="17">
        <v>62</v>
      </c>
      <c r="D56" s="17">
        <v>21</v>
      </c>
      <c r="E56" s="17">
        <v>4</v>
      </c>
      <c r="F56" s="17">
        <v>2</v>
      </c>
      <c r="G56" s="17">
        <v>0</v>
      </c>
      <c r="H56" s="17">
        <v>0</v>
      </c>
      <c r="I56" s="17">
        <v>0</v>
      </c>
      <c r="J56" s="17">
        <v>0</v>
      </c>
      <c r="K56" s="17">
        <v>0</v>
      </c>
      <c r="L56" s="17">
        <v>0</v>
      </c>
      <c r="M56" s="17">
        <v>3</v>
      </c>
      <c r="N56" s="25">
        <v>0.393258</v>
      </c>
    </row>
    <row r="57" spans="1:14" x14ac:dyDescent="0.2">
      <c r="A57" s="19" t="s">
        <v>134</v>
      </c>
      <c r="B57" s="20">
        <v>813</v>
      </c>
      <c r="C57" s="20">
        <v>14</v>
      </c>
      <c r="D57" s="20">
        <v>437</v>
      </c>
      <c r="E57" s="20">
        <v>165</v>
      </c>
      <c r="F57" s="20">
        <v>57</v>
      </c>
      <c r="G57" s="20">
        <v>28</v>
      </c>
      <c r="H57" s="20">
        <v>20</v>
      </c>
      <c r="I57" s="20">
        <v>6</v>
      </c>
      <c r="J57" s="20">
        <v>4</v>
      </c>
      <c r="K57" s="20">
        <v>1</v>
      </c>
      <c r="L57" s="20">
        <v>0</v>
      </c>
      <c r="M57" s="20">
        <v>81</v>
      </c>
      <c r="N57" s="26">
        <v>1.6693990000000001</v>
      </c>
    </row>
    <row r="58" spans="1:14" x14ac:dyDescent="0.2">
      <c r="A58" s="19" t="s">
        <v>393</v>
      </c>
      <c r="B58" s="20">
        <v>65</v>
      </c>
      <c r="C58" s="20">
        <v>45</v>
      </c>
      <c r="D58" s="20">
        <v>13</v>
      </c>
      <c r="E58" s="20">
        <v>3</v>
      </c>
      <c r="F58" s="20">
        <v>1</v>
      </c>
      <c r="G58" s="20">
        <v>1</v>
      </c>
      <c r="H58" s="20">
        <v>1</v>
      </c>
      <c r="I58" s="20">
        <v>0</v>
      </c>
      <c r="J58" s="20">
        <v>0</v>
      </c>
      <c r="K58" s="20">
        <v>0</v>
      </c>
      <c r="L58" s="20">
        <v>0</v>
      </c>
      <c r="M58" s="20">
        <v>1</v>
      </c>
      <c r="N58" s="26">
        <v>0.484375</v>
      </c>
    </row>
    <row r="59" spans="1:14" x14ac:dyDescent="0.2">
      <c r="A59" s="19" t="s">
        <v>135</v>
      </c>
      <c r="B59" s="20">
        <v>83</v>
      </c>
      <c r="C59" s="20">
        <v>42</v>
      </c>
      <c r="D59" s="20">
        <v>19</v>
      </c>
      <c r="E59" s="20">
        <v>9</v>
      </c>
      <c r="F59" s="20">
        <v>5</v>
      </c>
      <c r="G59" s="20">
        <v>3</v>
      </c>
      <c r="H59" s="20">
        <v>0</v>
      </c>
      <c r="I59" s="20">
        <v>0</v>
      </c>
      <c r="J59" s="20">
        <v>0</v>
      </c>
      <c r="K59" s="20">
        <v>0</v>
      </c>
      <c r="L59" s="20">
        <v>1</v>
      </c>
      <c r="M59" s="20">
        <v>4</v>
      </c>
      <c r="N59" s="26">
        <v>0.92405099999999996</v>
      </c>
    </row>
    <row r="60" spans="1:14" x14ac:dyDescent="0.2">
      <c r="A60" s="19" t="s">
        <v>424</v>
      </c>
      <c r="B60" s="20">
        <v>39</v>
      </c>
      <c r="C60" s="20">
        <v>3</v>
      </c>
      <c r="D60" s="20">
        <v>0</v>
      </c>
      <c r="E60" s="20">
        <v>0</v>
      </c>
      <c r="F60" s="20">
        <v>0</v>
      </c>
      <c r="G60" s="20">
        <v>0</v>
      </c>
      <c r="H60" s="20">
        <v>0</v>
      </c>
      <c r="I60" s="20">
        <v>0</v>
      </c>
      <c r="J60" s="20">
        <v>0</v>
      </c>
      <c r="K60" s="20">
        <v>0</v>
      </c>
      <c r="L60" s="20">
        <v>0</v>
      </c>
      <c r="M60" s="20">
        <v>36</v>
      </c>
      <c r="N60" s="28">
        <v>0</v>
      </c>
    </row>
    <row r="61" spans="1:14" x14ac:dyDescent="0.2">
      <c r="A61" s="18" t="s">
        <v>136</v>
      </c>
      <c r="B61" s="17">
        <v>59</v>
      </c>
      <c r="C61" s="17">
        <v>36</v>
      </c>
      <c r="D61" s="17">
        <v>14</v>
      </c>
      <c r="E61" s="17">
        <v>4</v>
      </c>
      <c r="F61" s="17">
        <v>2</v>
      </c>
      <c r="G61" s="17">
        <v>0</v>
      </c>
      <c r="H61" s="17">
        <v>1</v>
      </c>
      <c r="I61" s="17">
        <v>0</v>
      </c>
      <c r="J61" s="17">
        <v>0</v>
      </c>
      <c r="K61" s="17">
        <v>0</v>
      </c>
      <c r="L61" s="17">
        <v>0</v>
      </c>
      <c r="M61" s="17">
        <v>2</v>
      </c>
      <c r="N61" s="25">
        <v>0.57894699999999999</v>
      </c>
    </row>
    <row r="62" spans="1:14" x14ac:dyDescent="0.2">
      <c r="A62" s="19" t="s">
        <v>134</v>
      </c>
      <c r="B62" s="20">
        <v>632</v>
      </c>
      <c r="C62" s="20">
        <v>7</v>
      </c>
      <c r="D62" s="20">
        <v>353</v>
      </c>
      <c r="E62" s="20">
        <v>106</v>
      </c>
      <c r="F62" s="20">
        <v>41</v>
      </c>
      <c r="G62" s="20">
        <v>14</v>
      </c>
      <c r="H62" s="20">
        <v>18</v>
      </c>
      <c r="I62" s="20">
        <v>12</v>
      </c>
      <c r="J62" s="20">
        <v>0</v>
      </c>
      <c r="K62" s="20">
        <v>1</v>
      </c>
      <c r="L62" s="20">
        <v>1</v>
      </c>
      <c r="M62" s="20">
        <v>79</v>
      </c>
      <c r="N62" s="26">
        <v>1.6690780000000001</v>
      </c>
    </row>
    <row r="63" spans="1:14" x14ac:dyDescent="0.2">
      <c r="A63" s="19" t="s">
        <v>393</v>
      </c>
      <c r="B63" s="20">
        <v>85</v>
      </c>
      <c r="C63" s="20">
        <v>44</v>
      </c>
      <c r="D63" s="20">
        <v>16</v>
      </c>
      <c r="E63" s="20">
        <v>14</v>
      </c>
      <c r="F63" s="20">
        <v>4</v>
      </c>
      <c r="G63" s="20">
        <v>1</v>
      </c>
      <c r="H63" s="20">
        <v>1</v>
      </c>
      <c r="I63" s="20">
        <v>1</v>
      </c>
      <c r="J63" s="20">
        <v>0</v>
      </c>
      <c r="K63" s="20">
        <v>0</v>
      </c>
      <c r="L63" s="20">
        <v>0</v>
      </c>
      <c r="M63" s="20">
        <v>4</v>
      </c>
      <c r="N63" s="26">
        <v>0.87654299999999996</v>
      </c>
    </row>
    <row r="64" spans="1:14" x14ac:dyDescent="0.2">
      <c r="A64" s="19" t="s">
        <v>135</v>
      </c>
      <c r="B64" s="20">
        <v>289</v>
      </c>
      <c r="C64" s="20">
        <v>112</v>
      </c>
      <c r="D64" s="20">
        <v>79</v>
      </c>
      <c r="E64" s="20">
        <v>39</v>
      </c>
      <c r="F64" s="20">
        <v>28</v>
      </c>
      <c r="G64" s="20">
        <v>9</v>
      </c>
      <c r="H64" s="20">
        <v>7</v>
      </c>
      <c r="I64" s="20">
        <v>1</v>
      </c>
      <c r="J64" s="20">
        <v>0</v>
      </c>
      <c r="K64" s="20">
        <v>0</v>
      </c>
      <c r="L64" s="20">
        <v>0</v>
      </c>
      <c r="M64" s="20">
        <v>14</v>
      </c>
      <c r="N64" s="26">
        <v>1.1563639999999999</v>
      </c>
    </row>
    <row r="65" spans="1:14" x14ac:dyDescent="0.2">
      <c r="A65" s="19" t="s">
        <v>424</v>
      </c>
      <c r="B65" s="20">
        <v>30</v>
      </c>
      <c r="C65" s="20">
        <v>1</v>
      </c>
      <c r="D65" s="20">
        <v>1</v>
      </c>
      <c r="E65" s="20">
        <v>1</v>
      </c>
      <c r="F65" s="20">
        <v>1</v>
      </c>
      <c r="G65" s="20">
        <v>0</v>
      </c>
      <c r="H65" s="20">
        <v>0</v>
      </c>
      <c r="I65" s="20">
        <v>0</v>
      </c>
      <c r="J65" s="20">
        <v>0</v>
      </c>
      <c r="K65" s="20">
        <v>0</v>
      </c>
      <c r="L65" s="20">
        <v>0</v>
      </c>
      <c r="M65" s="20">
        <v>26</v>
      </c>
      <c r="N65" s="26">
        <v>1.5</v>
      </c>
    </row>
    <row r="66" spans="1:14" x14ac:dyDescent="0.2">
      <c r="A66" s="18" t="s">
        <v>425</v>
      </c>
      <c r="B66" s="18"/>
      <c r="C66" s="18"/>
      <c r="D66" s="18"/>
      <c r="E66" s="18"/>
      <c r="F66" s="18"/>
      <c r="G66" s="18"/>
      <c r="H66" s="18"/>
      <c r="I66" s="18"/>
      <c r="J66" s="18"/>
      <c r="K66" s="18"/>
      <c r="L66" s="18"/>
      <c r="M66" s="18"/>
      <c r="N66" s="18"/>
    </row>
    <row r="67" spans="1:14" x14ac:dyDescent="0.2">
      <c r="A67" s="19" t="s">
        <v>426</v>
      </c>
      <c r="B67" s="20">
        <v>366</v>
      </c>
      <c r="C67" s="20">
        <v>366</v>
      </c>
      <c r="D67" s="20">
        <v>0</v>
      </c>
      <c r="E67" s="20">
        <v>0</v>
      </c>
      <c r="F67" s="20">
        <v>0</v>
      </c>
      <c r="G67" s="20">
        <v>0</v>
      </c>
      <c r="H67" s="20">
        <v>0</v>
      </c>
      <c r="I67" s="20">
        <v>0</v>
      </c>
      <c r="J67" s="20">
        <v>0</v>
      </c>
      <c r="K67" s="20">
        <v>0</v>
      </c>
      <c r="L67" s="20">
        <v>0</v>
      </c>
      <c r="M67" s="20">
        <v>0</v>
      </c>
      <c r="N67" s="28">
        <v>0</v>
      </c>
    </row>
    <row r="68" spans="1:14" x14ac:dyDescent="0.2">
      <c r="A68" s="19" t="s">
        <v>427</v>
      </c>
      <c r="B68" s="20">
        <v>1212</v>
      </c>
      <c r="C68" s="20">
        <v>0</v>
      </c>
      <c r="D68" s="20">
        <v>791</v>
      </c>
      <c r="E68" s="20">
        <v>222</v>
      </c>
      <c r="F68" s="20">
        <v>72</v>
      </c>
      <c r="G68" s="20">
        <v>24</v>
      </c>
      <c r="H68" s="20">
        <v>27</v>
      </c>
      <c r="I68" s="20">
        <v>13</v>
      </c>
      <c r="J68" s="20">
        <v>3</v>
      </c>
      <c r="K68" s="20">
        <v>2</v>
      </c>
      <c r="L68" s="20">
        <v>0</v>
      </c>
      <c r="M68" s="20">
        <v>58</v>
      </c>
      <c r="N68" s="26">
        <v>1.5571919999999999</v>
      </c>
    </row>
    <row r="69" spans="1:14" x14ac:dyDescent="0.2">
      <c r="A69" s="19" t="s">
        <v>137</v>
      </c>
      <c r="B69" s="20">
        <v>112</v>
      </c>
      <c r="C69" s="20">
        <v>0</v>
      </c>
      <c r="D69" s="20">
        <v>24</v>
      </c>
      <c r="E69" s="20">
        <v>47</v>
      </c>
      <c r="F69" s="20">
        <v>19</v>
      </c>
      <c r="G69" s="20">
        <v>7</v>
      </c>
      <c r="H69" s="20">
        <v>11</v>
      </c>
      <c r="I69" s="20">
        <v>1</v>
      </c>
      <c r="J69" s="20">
        <v>1</v>
      </c>
      <c r="K69" s="20">
        <v>0</v>
      </c>
      <c r="L69" s="20">
        <v>0</v>
      </c>
      <c r="M69" s="20">
        <v>2</v>
      </c>
      <c r="N69" s="26">
        <v>2.4636360000000002</v>
      </c>
    </row>
    <row r="70" spans="1:14" x14ac:dyDescent="0.2">
      <c r="A70" s="19" t="s">
        <v>138</v>
      </c>
      <c r="B70" s="20">
        <v>673</v>
      </c>
      <c r="C70" s="20">
        <v>0</v>
      </c>
      <c r="D70" s="20">
        <v>120</v>
      </c>
      <c r="E70" s="20">
        <v>289</v>
      </c>
      <c r="F70" s="20">
        <v>127</v>
      </c>
      <c r="G70" s="20">
        <v>54</v>
      </c>
      <c r="H70" s="20">
        <v>41</v>
      </c>
      <c r="I70" s="20">
        <v>20</v>
      </c>
      <c r="J70" s="20">
        <v>3</v>
      </c>
      <c r="K70" s="20">
        <v>2</v>
      </c>
      <c r="L70" s="20">
        <v>1</v>
      </c>
      <c r="M70" s="20">
        <v>16</v>
      </c>
      <c r="N70" s="26">
        <v>2.5357690000000002</v>
      </c>
    </row>
    <row r="71" spans="1:14" x14ac:dyDescent="0.2">
      <c r="A71" s="19" t="s">
        <v>428</v>
      </c>
      <c r="B71" s="20">
        <v>75</v>
      </c>
      <c r="C71" s="20">
        <v>0</v>
      </c>
      <c r="D71" s="20">
        <v>19</v>
      </c>
      <c r="E71" s="20">
        <v>16</v>
      </c>
      <c r="F71" s="20">
        <v>17</v>
      </c>
      <c r="G71" s="20">
        <v>6</v>
      </c>
      <c r="H71" s="20">
        <v>8</v>
      </c>
      <c r="I71" s="20">
        <v>4</v>
      </c>
      <c r="J71" s="20">
        <v>2</v>
      </c>
      <c r="K71" s="20">
        <v>0</v>
      </c>
      <c r="L71" s="20">
        <v>1</v>
      </c>
      <c r="M71" s="20">
        <v>2</v>
      </c>
      <c r="N71" s="26">
        <v>2.917808</v>
      </c>
    </row>
    <row r="72" spans="1:14" x14ac:dyDescent="0.2">
      <c r="A72" s="19" t="s">
        <v>429</v>
      </c>
      <c r="B72" s="20">
        <v>178</v>
      </c>
      <c r="C72" s="20">
        <v>0</v>
      </c>
      <c r="D72" s="20">
        <v>0</v>
      </c>
      <c r="E72" s="20">
        <v>0</v>
      </c>
      <c r="F72" s="20">
        <v>0</v>
      </c>
      <c r="G72" s="20">
        <v>0</v>
      </c>
      <c r="H72" s="20">
        <v>0</v>
      </c>
      <c r="I72" s="20">
        <v>0</v>
      </c>
      <c r="J72" s="20">
        <v>0</v>
      </c>
      <c r="K72" s="20">
        <v>0</v>
      </c>
      <c r="L72" s="20">
        <v>0</v>
      </c>
      <c r="M72" s="20">
        <v>178</v>
      </c>
      <c r="N72" s="26">
        <v>0</v>
      </c>
    </row>
    <row r="73" spans="1:14" x14ac:dyDescent="0.2">
      <c r="A73" s="19" t="s">
        <v>1441</v>
      </c>
      <c r="B73" s="20">
        <v>1644</v>
      </c>
      <c r="C73" s="20">
        <v>0</v>
      </c>
      <c r="D73" s="20">
        <v>954</v>
      </c>
      <c r="E73" s="20">
        <v>345</v>
      </c>
      <c r="F73" s="20">
        <v>141</v>
      </c>
      <c r="G73" s="20">
        <v>56</v>
      </c>
      <c r="H73" s="20">
        <v>48</v>
      </c>
      <c r="I73" s="20">
        <v>20</v>
      </c>
      <c r="J73" s="20">
        <v>4</v>
      </c>
      <c r="K73" s="20">
        <v>2</v>
      </c>
      <c r="L73" s="20">
        <v>2</v>
      </c>
      <c r="M73" s="20">
        <v>72</v>
      </c>
      <c r="N73" s="26">
        <v>1.725827</v>
      </c>
    </row>
    <row r="74" spans="1:14" x14ac:dyDescent="0.2">
      <c r="A74" s="18" t="s">
        <v>430</v>
      </c>
      <c r="B74" s="18"/>
      <c r="C74" s="18"/>
      <c r="D74" s="18"/>
      <c r="E74" s="18"/>
      <c r="F74" s="18"/>
      <c r="G74" s="18"/>
      <c r="H74" s="18"/>
      <c r="I74" s="18"/>
      <c r="J74" s="18"/>
      <c r="K74" s="18"/>
      <c r="L74" s="18"/>
      <c r="M74" s="18"/>
      <c r="N74" s="18"/>
    </row>
    <row r="75" spans="1:14" x14ac:dyDescent="0.2">
      <c r="A75" s="21" t="s">
        <v>431</v>
      </c>
      <c r="B75" s="34">
        <v>366</v>
      </c>
      <c r="C75" s="34">
        <v>366</v>
      </c>
      <c r="D75" s="34">
        <v>0</v>
      </c>
      <c r="E75" s="34">
        <v>0</v>
      </c>
      <c r="F75" s="34">
        <v>0</v>
      </c>
      <c r="G75" s="34">
        <v>0</v>
      </c>
      <c r="H75" s="34">
        <v>0</v>
      </c>
      <c r="I75" s="34">
        <v>0</v>
      </c>
      <c r="J75" s="34">
        <v>0</v>
      </c>
      <c r="K75" s="34">
        <v>0</v>
      </c>
      <c r="L75" s="34">
        <v>0</v>
      </c>
      <c r="M75" s="34">
        <v>0</v>
      </c>
      <c r="N75" s="33">
        <v>0</v>
      </c>
    </row>
    <row r="76" spans="1:14" x14ac:dyDescent="0.2">
      <c r="A76" s="21" t="s">
        <v>432</v>
      </c>
      <c r="B76" s="34">
        <v>954</v>
      </c>
      <c r="C76" s="34">
        <v>0</v>
      </c>
      <c r="D76" s="34">
        <v>954</v>
      </c>
      <c r="E76" s="34">
        <v>0</v>
      </c>
      <c r="F76" s="34">
        <v>0</v>
      </c>
      <c r="G76" s="34">
        <v>0</v>
      </c>
      <c r="H76" s="34">
        <v>0</v>
      </c>
      <c r="I76" s="34">
        <v>0</v>
      </c>
      <c r="J76" s="34">
        <v>0</v>
      </c>
      <c r="K76" s="34">
        <v>0</v>
      </c>
      <c r="L76" s="34">
        <v>0</v>
      </c>
      <c r="M76" s="34">
        <v>0</v>
      </c>
      <c r="N76" s="30">
        <v>1</v>
      </c>
    </row>
    <row r="77" spans="1:14" x14ac:dyDescent="0.2">
      <c r="A77" s="19" t="s">
        <v>433</v>
      </c>
      <c r="B77" s="20">
        <v>345</v>
      </c>
      <c r="C77" s="20">
        <v>0</v>
      </c>
      <c r="D77" s="20">
        <v>0</v>
      </c>
      <c r="E77" s="20">
        <v>345</v>
      </c>
      <c r="F77" s="20">
        <v>0</v>
      </c>
      <c r="G77" s="20">
        <v>0</v>
      </c>
      <c r="H77" s="20">
        <v>0</v>
      </c>
      <c r="I77" s="20">
        <v>0</v>
      </c>
      <c r="J77" s="20">
        <v>0</v>
      </c>
      <c r="K77" s="20">
        <v>0</v>
      </c>
      <c r="L77" s="20">
        <v>0</v>
      </c>
      <c r="M77" s="20">
        <v>0</v>
      </c>
      <c r="N77" s="26">
        <v>2</v>
      </c>
    </row>
    <row r="78" spans="1:14" x14ac:dyDescent="0.2">
      <c r="A78" s="19" t="s">
        <v>434</v>
      </c>
      <c r="B78" s="20">
        <v>141</v>
      </c>
      <c r="C78" s="20">
        <v>0</v>
      </c>
      <c r="D78" s="20">
        <v>0</v>
      </c>
      <c r="E78" s="20">
        <v>0</v>
      </c>
      <c r="F78" s="20">
        <v>141</v>
      </c>
      <c r="G78" s="20">
        <v>0</v>
      </c>
      <c r="H78" s="20">
        <v>0</v>
      </c>
      <c r="I78" s="20">
        <v>0</v>
      </c>
      <c r="J78" s="20">
        <v>0</v>
      </c>
      <c r="K78" s="20">
        <v>0</v>
      </c>
      <c r="L78" s="20">
        <v>0</v>
      </c>
      <c r="M78" s="20">
        <v>0</v>
      </c>
      <c r="N78" s="26">
        <v>3</v>
      </c>
    </row>
    <row r="79" spans="1:14" x14ac:dyDescent="0.2">
      <c r="A79" s="19" t="s">
        <v>435</v>
      </c>
      <c r="B79" s="20">
        <v>56</v>
      </c>
      <c r="C79" s="20">
        <v>0</v>
      </c>
      <c r="D79" s="20">
        <v>0</v>
      </c>
      <c r="E79" s="20">
        <v>0</v>
      </c>
      <c r="F79" s="20">
        <v>0</v>
      </c>
      <c r="G79" s="20">
        <v>56</v>
      </c>
      <c r="H79" s="20">
        <v>0</v>
      </c>
      <c r="I79" s="20">
        <v>0</v>
      </c>
      <c r="J79" s="20">
        <v>0</v>
      </c>
      <c r="K79" s="20">
        <v>0</v>
      </c>
      <c r="L79" s="20">
        <v>0</v>
      </c>
      <c r="M79" s="20">
        <v>0</v>
      </c>
      <c r="N79" s="26">
        <v>4</v>
      </c>
    </row>
    <row r="80" spans="1:14" x14ac:dyDescent="0.2">
      <c r="A80" s="19" t="s">
        <v>436</v>
      </c>
      <c r="B80" s="20">
        <v>48</v>
      </c>
      <c r="C80" s="20">
        <v>0</v>
      </c>
      <c r="D80" s="20">
        <v>0</v>
      </c>
      <c r="E80" s="20">
        <v>0</v>
      </c>
      <c r="F80" s="20">
        <v>0</v>
      </c>
      <c r="G80" s="20">
        <v>0</v>
      </c>
      <c r="H80" s="20">
        <v>48</v>
      </c>
      <c r="I80" s="20">
        <v>0</v>
      </c>
      <c r="J80" s="20">
        <v>0</v>
      </c>
      <c r="K80" s="20">
        <v>0</v>
      </c>
      <c r="L80" s="20">
        <v>0</v>
      </c>
      <c r="M80" s="20">
        <v>0</v>
      </c>
      <c r="N80" s="26">
        <v>5</v>
      </c>
    </row>
    <row r="81" spans="1:14" x14ac:dyDescent="0.2">
      <c r="A81" s="19" t="s">
        <v>437</v>
      </c>
      <c r="B81" s="20">
        <v>20</v>
      </c>
      <c r="C81" s="20">
        <v>0</v>
      </c>
      <c r="D81" s="20">
        <v>0</v>
      </c>
      <c r="E81" s="20">
        <v>0</v>
      </c>
      <c r="F81" s="20">
        <v>0</v>
      </c>
      <c r="G81" s="20">
        <v>0</v>
      </c>
      <c r="H81" s="20">
        <v>0</v>
      </c>
      <c r="I81" s="20">
        <v>20</v>
      </c>
      <c r="J81" s="20">
        <v>0</v>
      </c>
      <c r="K81" s="20">
        <v>0</v>
      </c>
      <c r="L81" s="20">
        <v>0</v>
      </c>
      <c r="M81" s="20">
        <v>0</v>
      </c>
      <c r="N81" s="26">
        <v>6</v>
      </c>
    </row>
    <row r="82" spans="1:14" x14ac:dyDescent="0.2">
      <c r="A82" s="19" t="s">
        <v>438</v>
      </c>
      <c r="B82" s="20">
        <v>4</v>
      </c>
      <c r="C82" s="20">
        <v>0</v>
      </c>
      <c r="D82" s="20">
        <v>0</v>
      </c>
      <c r="E82" s="20">
        <v>0</v>
      </c>
      <c r="F82" s="20">
        <v>0</v>
      </c>
      <c r="G82" s="20">
        <v>0</v>
      </c>
      <c r="H82" s="20">
        <v>0</v>
      </c>
      <c r="I82" s="20">
        <v>0</v>
      </c>
      <c r="J82" s="20">
        <v>4</v>
      </c>
      <c r="K82" s="20">
        <v>0</v>
      </c>
      <c r="L82" s="20">
        <v>0</v>
      </c>
      <c r="M82" s="20">
        <v>0</v>
      </c>
      <c r="N82" s="26">
        <v>7</v>
      </c>
    </row>
    <row r="83" spans="1:14" x14ac:dyDescent="0.2">
      <c r="A83" s="19" t="s">
        <v>439</v>
      </c>
      <c r="B83" s="20">
        <v>2</v>
      </c>
      <c r="C83" s="20">
        <v>0</v>
      </c>
      <c r="D83" s="20">
        <v>0</v>
      </c>
      <c r="E83" s="20">
        <v>0</v>
      </c>
      <c r="F83" s="20">
        <v>0</v>
      </c>
      <c r="G83" s="20">
        <v>0</v>
      </c>
      <c r="H83" s="20">
        <v>0</v>
      </c>
      <c r="I83" s="20">
        <v>0</v>
      </c>
      <c r="J83" s="20">
        <v>0</v>
      </c>
      <c r="K83" s="20">
        <v>2</v>
      </c>
      <c r="L83" s="20">
        <v>0</v>
      </c>
      <c r="M83" s="20">
        <v>0</v>
      </c>
      <c r="N83" s="26">
        <v>8</v>
      </c>
    </row>
    <row r="84" spans="1:14" x14ac:dyDescent="0.2">
      <c r="A84" s="19" t="s">
        <v>440</v>
      </c>
      <c r="B84" s="20">
        <v>2</v>
      </c>
      <c r="C84" s="20">
        <v>0</v>
      </c>
      <c r="D84" s="20">
        <v>0</v>
      </c>
      <c r="E84" s="20">
        <v>0</v>
      </c>
      <c r="F84" s="20">
        <v>0</v>
      </c>
      <c r="G84" s="20">
        <v>0</v>
      </c>
      <c r="H84" s="20">
        <v>0</v>
      </c>
      <c r="I84" s="20">
        <v>0</v>
      </c>
      <c r="J84" s="20">
        <v>0</v>
      </c>
      <c r="K84" s="20">
        <v>0</v>
      </c>
      <c r="L84" s="20">
        <v>2</v>
      </c>
      <c r="M84" s="20">
        <v>0</v>
      </c>
      <c r="N84" s="26">
        <v>9</v>
      </c>
    </row>
    <row r="85" spans="1:14" x14ac:dyDescent="0.2">
      <c r="A85" s="19" t="s">
        <v>429</v>
      </c>
      <c r="B85" s="20">
        <v>250</v>
      </c>
      <c r="C85" s="20">
        <v>0</v>
      </c>
      <c r="D85" s="20">
        <v>0</v>
      </c>
      <c r="E85" s="20">
        <v>0</v>
      </c>
      <c r="F85" s="20">
        <v>0</v>
      </c>
      <c r="G85" s="20">
        <v>0</v>
      </c>
      <c r="H85" s="20">
        <v>0</v>
      </c>
      <c r="I85" s="20">
        <v>0</v>
      </c>
      <c r="J85" s="20">
        <v>0</v>
      </c>
      <c r="K85" s="20">
        <v>0</v>
      </c>
      <c r="L85" s="20">
        <v>0</v>
      </c>
      <c r="M85" s="20">
        <v>250</v>
      </c>
      <c r="N85" s="26">
        <v>0</v>
      </c>
    </row>
    <row r="86" spans="1:14" x14ac:dyDescent="0.2">
      <c r="A86" s="18" t="s">
        <v>441</v>
      </c>
      <c r="B86" s="18"/>
      <c r="C86" s="18"/>
      <c r="D86" s="18"/>
      <c r="E86" s="18"/>
      <c r="F86" s="18"/>
      <c r="G86" s="18"/>
      <c r="H86" s="18"/>
      <c r="I86" s="18"/>
      <c r="J86" s="18"/>
      <c r="K86" s="18"/>
      <c r="L86" s="18"/>
      <c r="M86" s="18"/>
      <c r="N86" s="18"/>
    </row>
    <row r="87" spans="1:14" x14ac:dyDescent="0.2">
      <c r="A87" s="19" t="s">
        <v>442</v>
      </c>
      <c r="B87" s="20">
        <v>1712</v>
      </c>
      <c r="C87" s="20">
        <v>217</v>
      </c>
      <c r="D87" s="20">
        <v>792</v>
      </c>
      <c r="E87" s="20">
        <v>303</v>
      </c>
      <c r="F87" s="20">
        <v>127</v>
      </c>
      <c r="G87" s="20">
        <v>51</v>
      </c>
      <c r="H87" s="20">
        <v>46</v>
      </c>
      <c r="I87" s="20">
        <v>18</v>
      </c>
      <c r="J87" s="20">
        <v>4</v>
      </c>
      <c r="K87" s="20">
        <v>2</v>
      </c>
      <c r="L87" s="20">
        <v>1</v>
      </c>
      <c r="M87" s="20">
        <v>151</v>
      </c>
      <c r="N87" s="26">
        <v>1.5208200000000001</v>
      </c>
    </row>
    <row r="88" spans="1:14" x14ac:dyDescent="0.2">
      <c r="A88" s="19" t="s">
        <v>139</v>
      </c>
      <c r="B88" s="20">
        <v>76</v>
      </c>
      <c r="C88" s="20">
        <v>12</v>
      </c>
      <c r="D88" s="20">
        <v>44</v>
      </c>
      <c r="E88" s="20">
        <v>8</v>
      </c>
      <c r="F88" s="20">
        <v>1</v>
      </c>
      <c r="G88" s="20">
        <v>2</v>
      </c>
      <c r="H88" s="20">
        <v>0</v>
      </c>
      <c r="I88" s="20">
        <v>0</v>
      </c>
      <c r="J88" s="20">
        <v>0</v>
      </c>
      <c r="K88" s="20">
        <v>0</v>
      </c>
      <c r="L88" s="20">
        <v>0</v>
      </c>
      <c r="M88" s="20">
        <v>9</v>
      </c>
      <c r="N88" s="26">
        <v>1.059701</v>
      </c>
    </row>
    <row r="89" spans="1:14" x14ac:dyDescent="0.2">
      <c r="A89" s="19" t="s">
        <v>443</v>
      </c>
      <c r="B89" s="20">
        <v>59</v>
      </c>
      <c r="C89" s="20">
        <v>14</v>
      </c>
      <c r="D89" s="20">
        <v>28</v>
      </c>
      <c r="E89" s="20">
        <v>8</v>
      </c>
      <c r="F89" s="20">
        <v>4</v>
      </c>
      <c r="G89" s="20">
        <v>0</v>
      </c>
      <c r="H89" s="20">
        <v>0</v>
      </c>
      <c r="I89" s="20">
        <v>0</v>
      </c>
      <c r="J89" s="20">
        <v>0</v>
      </c>
      <c r="K89" s="20">
        <v>0</v>
      </c>
      <c r="L89" s="20">
        <v>0</v>
      </c>
      <c r="M89" s="20">
        <v>5</v>
      </c>
      <c r="N89" s="26">
        <v>1.037037</v>
      </c>
    </row>
    <row r="90" spans="1:14" x14ac:dyDescent="0.2">
      <c r="A90" s="19" t="s">
        <v>140</v>
      </c>
      <c r="B90" s="20">
        <v>194</v>
      </c>
      <c r="C90" s="20">
        <v>101</v>
      </c>
      <c r="D90" s="20">
        <v>66</v>
      </c>
      <c r="E90" s="20">
        <v>13</v>
      </c>
      <c r="F90" s="20">
        <v>5</v>
      </c>
      <c r="G90" s="20">
        <v>1</v>
      </c>
      <c r="H90" s="20">
        <v>0</v>
      </c>
      <c r="I90" s="20">
        <v>0</v>
      </c>
      <c r="J90" s="20">
        <v>0</v>
      </c>
      <c r="K90" s="20">
        <v>0</v>
      </c>
      <c r="L90" s="20">
        <v>0</v>
      </c>
      <c r="M90" s="20">
        <v>8</v>
      </c>
      <c r="N90" s="26">
        <v>0.59677400000000003</v>
      </c>
    </row>
    <row r="91" spans="1:14" x14ac:dyDescent="0.2">
      <c r="A91" s="19" t="s">
        <v>141</v>
      </c>
      <c r="B91" s="20">
        <v>16</v>
      </c>
      <c r="C91" s="20">
        <v>6</v>
      </c>
      <c r="D91" s="20">
        <v>7</v>
      </c>
      <c r="E91" s="20">
        <v>0</v>
      </c>
      <c r="F91" s="20">
        <v>0</v>
      </c>
      <c r="G91" s="20">
        <v>0</v>
      </c>
      <c r="H91" s="20">
        <v>0</v>
      </c>
      <c r="I91" s="20">
        <v>0</v>
      </c>
      <c r="J91" s="20">
        <v>0</v>
      </c>
      <c r="K91" s="20">
        <v>0</v>
      </c>
      <c r="L91" s="20">
        <v>0</v>
      </c>
      <c r="M91" s="20">
        <v>3</v>
      </c>
      <c r="N91" s="26">
        <v>0.538462</v>
      </c>
    </row>
    <row r="92" spans="1:14" x14ac:dyDescent="0.2">
      <c r="A92" s="19" t="s">
        <v>401</v>
      </c>
      <c r="B92" s="20">
        <v>46</v>
      </c>
      <c r="C92" s="20">
        <v>10</v>
      </c>
      <c r="D92" s="20">
        <v>13</v>
      </c>
      <c r="E92" s="20">
        <v>9</v>
      </c>
      <c r="F92" s="20">
        <v>3</v>
      </c>
      <c r="G92" s="20">
        <v>2</v>
      </c>
      <c r="H92" s="20">
        <v>2</v>
      </c>
      <c r="I92" s="20">
        <v>2</v>
      </c>
      <c r="J92" s="20">
        <v>0</v>
      </c>
      <c r="K92" s="20">
        <v>0</v>
      </c>
      <c r="L92" s="20">
        <v>1</v>
      </c>
      <c r="M92" s="20">
        <v>4</v>
      </c>
      <c r="N92" s="26">
        <v>1.880952</v>
      </c>
    </row>
    <row r="93" spans="1:14" x14ac:dyDescent="0.2">
      <c r="A93" s="19" t="s">
        <v>429</v>
      </c>
      <c r="B93" s="20">
        <v>85</v>
      </c>
      <c r="C93" s="20">
        <v>6</v>
      </c>
      <c r="D93" s="20">
        <v>4</v>
      </c>
      <c r="E93" s="20">
        <v>4</v>
      </c>
      <c r="F93" s="20">
        <v>1</v>
      </c>
      <c r="G93" s="20">
        <v>0</v>
      </c>
      <c r="H93" s="20">
        <v>0</v>
      </c>
      <c r="I93" s="20">
        <v>0</v>
      </c>
      <c r="J93" s="20">
        <v>0</v>
      </c>
      <c r="K93" s="20">
        <v>0</v>
      </c>
      <c r="L93" s="20">
        <v>0</v>
      </c>
      <c r="M93" s="20">
        <v>70</v>
      </c>
      <c r="N93" s="26">
        <v>1</v>
      </c>
    </row>
    <row r="94" spans="1:14" x14ac:dyDescent="0.2">
      <c r="A94" s="18" t="s">
        <v>444</v>
      </c>
      <c r="B94" s="18"/>
      <c r="C94" s="18"/>
      <c r="D94" s="18"/>
      <c r="E94" s="18"/>
      <c r="F94" s="18"/>
      <c r="G94" s="18"/>
      <c r="H94" s="18"/>
      <c r="I94" s="18"/>
      <c r="J94" s="18"/>
      <c r="K94" s="18"/>
      <c r="L94" s="18"/>
      <c r="M94" s="18"/>
      <c r="N94" s="18"/>
    </row>
    <row r="95" spans="1:14" x14ac:dyDescent="0.2">
      <c r="A95" s="19" t="s">
        <v>445</v>
      </c>
      <c r="B95" s="20">
        <v>1212</v>
      </c>
      <c r="C95" s="20">
        <v>145</v>
      </c>
      <c r="D95" s="20">
        <v>604</v>
      </c>
      <c r="E95" s="20">
        <v>222</v>
      </c>
      <c r="F95" s="20">
        <v>86</v>
      </c>
      <c r="G95" s="20">
        <v>32</v>
      </c>
      <c r="H95" s="20">
        <v>26</v>
      </c>
      <c r="I95" s="20">
        <v>8</v>
      </c>
      <c r="J95" s="20">
        <v>1</v>
      </c>
      <c r="K95" s="20">
        <v>2</v>
      </c>
      <c r="L95" s="20">
        <v>1</v>
      </c>
      <c r="M95" s="20">
        <v>85</v>
      </c>
      <c r="N95" s="26">
        <v>1.4587399999999999</v>
      </c>
    </row>
    <row r="96" spans="1:14" x14ac:dyDescent="0.2">
      <c r="A96" s="19" t="s">
        <v>446</v>
      </c>
      <c r="B96" s="20">
        <v>24</v>
      </c>
      <c r="C96" s="20">
        <v>3</v>
      </c>
      <c r="D96" s="20">
        <v>14</v>
      </c>
      <c r="E96" s="20">
        <v>2</v>
      </c>
      <c r="F96" s="20">
        <v>3</v>
      </c>
      <c r="G96" s="20">
        <v>1</v>
      </c>
      <c r="H96" s="20">
        <v>1</v>
      </c>
      <c r="I96" s="20">
        <v>0</v>
      </c>
      <c r="J96" s="20">
        <v>0</v>
      </c>
      <c r="K96" s="20">
        <v>0</v>
      </c>
      <c r="L96" s="20">
        <v>0</v>
      </c>
      <c r="M96" s="20">
        <v>0</v>
      </c>
      <c r="N96" s="26">
        <v>1.5</v>
      </c>
    </row>
    <row r="97" spans="1:14" x14ac:dyDescent="0.2">
      <c r="A97" s="19" t="s">
        <v>447</v>
      </c>
      <c r="B97" s="20">
        <v>76</v>
      </c>
      <c r="C97" s="20">
        <v>5</v>
      </c>
      <c r="D97" s="20">
        <v>32</v>
      </c>
      <c r="E97" s="20">
        <v>15</v>
      </c>
      <c r="F97" s="20">
        <v>6</v>
      </c>
      <c r="G97" s="20">
        <v>5</v>
      </c>
      <c r="H97" s="20">
        <v>2</v>
      </c>
      <c r="I97" s="20">
        <v>3</v>
      </c>
      <c r="J97" s="20">
        <v>0</v>
      </c>
      <c r="K97" s="20">
        <v>0</v>
      </c>
      <c r="L97" s="20">
        <v>0</v>
      </c>
      <c r="M97" s="20">
        <v>8</v>
      </c>
      <c r="N97" s="26">
        <v>1.8823529999999999</v>
      </c>
    </row>
    <row r="98" spans="1:14" x14ac:dyDescent="0.2">
      <c r="A98" s="19" t="s">
        <v>448</v>
      </c>
      <c r="B98" s="20">
        <v>43</v>
      </c>
      <c r="C98" s="20">
        <v>3</v>
      </c>
      <c r="D98" s="20">
        <v>15</v>
      </c>
      <c r="E98" s="20">
        <v>11</v>
      </c>
      <c r="F98" s="20">
        <v>5</v>
      </c>
      <c r="G98" s="20">
        <v>2</v>
      </c>
      <c r="H98" s="20">
        <v>2</v>
      </c>
      <c r="I98" s="20">
        <v>0</v>
      </c>
      <c r="J98" s="20">
        <v>0</v>
      </c>
      <c r="K98" s="20">
        <v>0</v>
      </c>
      <c r="L98" s="20">
        <v>0</v>
      </c>
      <c r="M98" s="20">
        <v>5</v>
      </c>
      <c r="N98" s="26">
        <v>1.8421050000000001</v>
      </c>
    </row>
    <row r="99" spans="1:14" x14ac:dyDescent="0.2">
      <c r="A99" s="19" t="s">
        <v>449</v>
      </c>
      <c r="B99" s="20">
        <v>14</v>
      </c>
      <c r="C99" s="20">
        <v>0</v>
      </c>
      <c r="D99" s="20">
        <v>6</v>
      </c>
      <c r="E99" s="20">
        <v>3</v>
      </c>
      <c r="F99" s="20">
        <v>2</v>
      </c>
      <c r="G99" s="20">
        <v>0</v>
      </c>
      <c r="H99" s="20">
        <v>1</v>
      </c>
      <c r="I99" s="20">
        <v>0</v>
      </c>
      <c r="J99" s="20">
        <v>0</v>
      </c>
      <c r="K99" s="20">
        <v>0</v>
      </c>
      <c r="L99" s="20">
        <v>0</v>
      </c>
      <c r="M99" s="20">
        <v>2</v>
      </c>
      <c r="N99" s="26">
        <v>1.9166669999999999</v>
      </c>
    </row>
    <row r="100" spans="1:14" x14ac:dyDescent="0.2">
      <c r="A100" s="19" t="s">
        <v>450</v>
      </c>
      <c r="B100" s="20">
        <v>5</v>
      </c>
      <c r="C100" s="20">
        <v>0</v>
      </c>
      <c r="D100" s="20">
        <v>3</v>
      </c>
      <c r="E100" s="20">
        <v>1</v>
      </c>
      <c r="F100" s="20">
        <v>1</v>
      </c>
      <c r="G100" s="20">
        <v>0</v>
      </c>
      <c r="H100" s="20">
        <v>0</v>
      </c>
      <c r="I100" s="20">
        <v>0</v>
      </c>
      <c r="J100" s="20">
        <v>0</v>
      </c>
      <c r="K100" s="20">
        <v>0</v>
      </c>
      <c r="L100" s="20">
        <v>0</v>
      </c>
      <c r="M100" s="20">
        <v>0</v>
      </c>
      <c r="N100" s="26">
        <v>1.6</v>
      </c>
    </row>
    <row r="101" spans="1:14" x14ac:dyDescent="0.2">
      <c r="A101" s="19" t="s">
        <v>429</v>
      </c>
      <c r="B101" s="20">
        <v>414</v>
      </c>
      <c r="C101" s="20">
        <v>73</v>
      </c>
      <c r="D101" s="20">
        <v>162</v>
      </c>
      <c r="E101" s="20">
        <v>57</v>
      </c>
      <c r="F101" s="20">
        <v>25</v>
      </c>
      <c r="G101" s="20">
        <v>13</v>
      </c>
      <c r="H101" s="20">
        <v>14</v>
      </c>
      <c r="I101" s="20">
        <v>7</v>
      </c>
      <c r="J101" s="20">
        <v>3</v>
      </c>
      <c r="K101" s="20">
        <v>0</v>
      </c>
      <c r="L101" s="20">
        <v>0</v>
      </c>
      <c r="M101" s="20">
        <v>60</v>
      </c>
      <c r="N101" s="26">
        <v>1.514124</v>
      </c>
    </row>
    <row r="102" spans="1:14" x14ac:dyDescent="0.2">
      <c r="A102" s="18" t="s">
        <v>451</v>
      </c>
      <c r="B102" s="18"/>
      <c r="C102" s="18"/>
      <c r="D102" s="18"/>
      <c r="E102" s="18"/>
      <c r="F102" s="18"/>
      <c r="G102" s="18"/>
      <c r="H102" s="18"/>
      <c r="I102" s="18"/>
      <c r="J102" s="18"/>
      <c r="K102" s="18"/>
      <c r="L102" s="18"/>
      <c r="M102" s="18"/>
      <c r="N102" s="18"/>
    </row>
    <row r="103" spans="1:14" x14ac:dyDescent="0.2">
      <c r="A103" s="19" t="s">
        <v>445</v>
      </c>
      <c r="B103" s="20">
        <v>13</v>
      </c>
      <c r="C103" s="20">
        <v>2</v>
      </c>
      <c r="D103" s="20">
        <v>3</v>
      </c>
      <c r="E103" s="20">
        <v>4</v>
      </c>
      <c r="F103" s="20">
        <v>0</v>
      </c>
      <c r="G103" s="20">
        <v>1</v>
      </c>
      <c r="H103" s="20">
        <v>2</v>
      </c>
      <c r="I103" s="20">
        <v>0</v>
      </c>
      <c r="J103" s="20">
        <v>0</v>
      </c>
      <c r="K103" s="20">
        <v>0</v>
      </c>
      <c r="L103" s="20">
        <v>0</v>
      </c>
      <c r="M103" s="20">
        <v>1</v>
      </c>
      <c r="N103" s="26">
        <v>2.0833330000000001</v>
      </c>
    </row>
    <row r="104" spans="1:14" x14ac:dyDescent="0.2">
      <c r="A104" s="19" t="s">
        <v>446</v>
      </c>
      <c r="B104" s="20">
        <v>89</v>
      </c>
      <c r="C104" s="20">
        <v>52</v>
      </c>
      <c r="D104" s="20">
        <v>22</v>
      </c>
      <c r="E104" s="20">
        <v>4</v>
      </c>
      <c r="F104" s="20">
        <v>3</v>
      </c>
      <c r="G104" s="20">
        <v>0</v>
      </c>
      <c r="H104" s="20">
        <v>0</v>
      </c>
      <c r="I104" s="20">
        <v>0</v>
      </c>
      <c r="J104" s="20">
        <v>0</v>
      </c>
      <c r="K104" s="20">
        <v>0</v>
      </c>
      <c r="L104" s="20">
        <v>0</v>
      </c>
      <c r="M104" s="20">
        <v>8</v>
      </c>
      <c r="N104" s="26">
        <v>0.48148099999999999</v>
      </c>
    </row>
    <row r="105" spans="1:14" x14ac:dyDescent="0.2">
      <c r="A105" s="19" t="s">
        <v>447</v>
      </c>
      <c r="B105" s="20">
        <v>143</v>
      </c>
      <c r="C105" s="20">
        <v>55</v>
      </c>
      <c r="D105" s="20">
        <v>65</v>
      </c>
      <c r="E105" s="20">
        <v>12</v>
      </c>
      <c r="F105" s="20">
        <v>4</v>
      </c>
      <c r="G105" s="20">
        <v>1</v>
      </c>
      <c r="H105" s="20">
        <v>0</v>
      </c>
      <c r="I105" s="20">
        <v>0</v>
      </c>
      <c r="J105" s="20">
        <v>0</v>
      </c>
      <c r="K105" s="20">
        <v>0</v>
      </c>
      <c r="L105" s="20">
        <v>0</v>
      </c>
      <c r="M105" s="20">
        <v>6</v>
      </c>
      <c r="N105" s="26">
        <v>0.76642299999999997</v>
      </c>
    </row>
    <row r="106" spans="1:14" x14ac:dyDescent="0.2">
      <c r="A106" s="19" t="s">
        <v>448</v>
      </c>
      <c r="B106" s="20">
        <v>27</v>
      </c>
      <c r="C106" s="20">
        <v>8</v>
      </c>
      <c r="D106" s="20">
        <v>11</v>
      </c>
      <c r="E106" s="20">
        <v>4</v>
      </c>
      <c r="F106" s="20">
        <v>1</v>
      </c>
      <c r="G106" s="20">
        <v>0</v>
      </c>
      <c r="H106" s="20">
        <v>0</v>
      </c>
      <c r="I106" s="20">
        <v>0</v>
      </c>
      <c r="J106" s="20">
        <v>0</v>
      </c>
      <c r="K106" s="20">
        <v>0</v>
      </c>
      <c r="L106" s="20">
        <v>1</v>
      </c>
      <c r="M106" s="20">
        <v>2</v>
      </c>
      <c r="N106" s="26">
        <v>1.24</v>
      </c>
    </row>
    <row r="107" spans="1:14" x14ac:dyDescent="0.2">
      <c r="A107" s="19" t="s">
        <v>449</v>
      </c>
      <c r="B107" s="20">
        <v>5</v>
      </c>
      <c r="C107" s="20">
        <v>1</v>
      </c>
      <c r="D107" s="20">
        <v>3</v>
      </c>
      <c r="E107" s="20">
        <v>1</v>
      </c>
      <c r="F107" s="20">
        <v>0</v>
      </c>
      <c r="G107" s="20">
        <v>0</v>
      </c>
      <c r="H107" s="20">
        <v>0</v>
      </c>
      <c r="I107" s="20">
        <v>0</v>
      </c>
      <c r="J107" s="20">
        <v>0</v>
      </c>
      <c r="K107" s="20">
        <v>0</v>
      </c>
      <c r="L107" s="20">
        <v>0</v>
      </c>
      <c r="M107" s="20">
        <v>0</v>
      </c>
      <c r="N107" s="26">
        <v>1</v>
      </c>
    </row>
    <row r="108" spans="1:14" x14ac:dyDescent="0.2">
      <c r="A108" s="19" t="s">
        <v>450</v>
      </c>
      <c r="B108" s="20">
        <v>10</v>
      </c>
      <c r="C108" s="20">
        <v>2</v>
      </c>
      <c r="D108" s="20">
        <v>4</v>
      </c>
      <c r="E108" s="20">
        <v>1</v>
      </c>
      <c r="F108" s="20">
        <v>1</v>
      </c>
      <c r="G108" s="20">
        <v>1</v>
      </c>
      <c r="H108" s="20">
        <v>0</v>
      </c>
      <c r="I108" s="20">
        <v>0</v>
      </c>
      <c r="J108" s="20">
        <v>0</v>
      </c>
      <c r="K108" s="20">
        <v>0</v>
      </c>
      <c r="L108" s="20">
        <v>0</v>
      </c>
      <c r="M108" s="20">
        <v>1</v>
      </c>
      <c r="N108" s="26">
        <v>1.4444440000000001</v>
      </c>
    </row>
    <row r="109" spans="1:14" x14ac:dyDescent="0.2">
      <c r="A109" s="19" t="s">
        <v>429</v>
      </c>
      <c r="B109" s="20">
        <v>28</v>
      </c>
      <c r="C109" s="20">
        <v>11</v>
      </c>
      <c r="D109" s="20">
        <v>6</v>
      </c>
      <c r="E109" s="20">
        <v>4</v>
      </c>
      <c r="F109" s="20">
        <v>3</v>
      </c>
      <c r="G109" s="20">
        <v>0</v>
      </c>
      <c r="H109" s="20">
        <v>0</v>
      </c>
      <c r="I109" s="20">
        <v>2</v>
      </c>
      <c r="J109" s="20">
        <v>0</v>
      </c>
      <c r="K109" s="20">
        <v>0</v>
      </c>
      <c r="L109" s="20">
        <v>0</v>
      </c>
      <c r="M109" s="20">
        <v>2</v>
      </c>
      <c r="N109" s="26">
        <v>1.3461540000000001</v>
      </c>
    </row>
    <row r="110" spans="1:14" x14ac:dyDescent="0.2">
      <c r="A110" s="18" t="s">
        <v>142</v>
      </c>
      <c r="B110" s="18"/>
      <c r="C110" s="18"/>
      <c r="D110" s="18"/>
      <c r="E110" s="18"/>
      <c r="F110" s="18"/>
      <c r="G110" s="18"/>
      <c r="H110" s="18"/>
      <c r="I110" s="18"/>
      <c r="J110" s="18"/>
      <c r="K110" s="18"/>
      <c r="L110" s="18"/>
      <c r="M110" s="18"/>
      <c r="N110" s="18"/>
    </row>
    <row r="111" spans="1:14" x14ac:dyDescent="0.2">
      <c r="A111" s="19" t="s">
        <v>452</v>
      </c>
      <c r="B111" s="20">
        <v>90</v>
      </c>
      <c r="C111" s="20">
        <v>12</v>
      </c>
      <c r="D111" s="20">
        <v>47</v>
      </c>
      <c r="E111" s="20">
        <v>18</v>
      </c>
      <c r="F111" s="20">
        <v>4</v>
      </c>
      <c r="G111" s="20">
        <v>3</v>
      </c>
      <c r="H111" s="20">
        <v>2</v>
      </c>
      <c r="I111" s="20">
        <v>1</v>
      </c>
      <c r="J111" s="20">
        <v>0</v>
      </c>
      <c r="K111" s="20">
        <v>0</v>
      </c>
      <c r="L111" s="20">
        <v>0</v>
      </c>
      <c r="M111" s="20">
        <v>3</v>
      </c>
      <c r="N111" s="26">
        <v>1.4137930000000001</v>
      </c>
    </row>
    <row r="112" spans="1:14" x14ac:dyDescent="0.2">
      <c r="A112" s="19" t="s">
        <v>453</v>
      </c>
      <c r="B112" s="20">
        <v>307</v>
      </c>
      <c r="C112" s="20">
        <v>42</v>
      </c>
      <c r="D112" s="20">
        <v>154</v>
      </c>
      <c r="E112" s="20">
        <v>49</v>
      </c>
      <c r="F112" s="20">
        <v>28</v>
      </c>
      <c r="G112" s="20">
        <v>5</v>
      </c>
      <c r="H112" s="20">
        <v>8</v>
      </c>
      <c r="I112" s="20">
        <v>0</v>
      </c>
      <c r="J112" s="20">
        <v>0</v>
      </c>
      <c r="K112" s="20">
        <v>0</v>
      </c>
      <c r="L112" s="20">
        <v>0</v>
      </c>
      <c r="M112" s="20">
        <v>21</v>
      </c>
      <c r="N112" s="26">
        <v>1.3846149999999999</v>
      </c>
    </row>
    <row r="113" spans="1:14" x14ac:dyDescent="0.2">
      <c r="A113" s="19" t="s">
        <v>454</v>
      </c>
      <c r="B113" s="20">
        <v>392</v>
      </c>
      <c r="C113" s="20">
        <v>53</v>
      </c>
      <c r="D113" s="20">
        <v>188</v>
      </c>
      <c r="E113" s="20">
        <v>80</v>
      </c>
      <c r="F113" s="20">
        <v>27</v>
      </c>
      <c r="G113" s="20">
        <v>7</v>
      </c>
      <c r="H113" s="20">
        <v>7</v>
      </c>
      <c r="I113" s="20">
        <v>3</v>
      </c>
      <c r="J113" s="20">
        <v>0</v>
      </c>
      <c r="K113" s="20">
        <v>0</v>
      </c>
      <c r="L113" s="20">
        <v>0</v>
      </c>
      <c r="M113" s="20">
        <v>27</v>
      </c>
      <c r="N113" s="26">
        <v>1.3972599999999999</v>
      </c>
    </row>
    <row r="114" spans="1:14" x14ac:dyDescent="0.2">
      <c r="A114" s="19" t="s">
        <v>455</v>
      </c>
      <c r="B114" s="20">
        <v>379</v>
      </c>
      <c r="C114" s="20">
        <v>43</v>
      </c>
      <c r="D114" s="20">
        <v>172</v>
      </c>
      <c r="E114" s="20">
        <v>63</v>
      </c>
      <c r="F114" s="20">
        <v>32</v>
      </c>
      <c r="G114" s="20">
        <v>14</v>
      </c>
      <c r="H114" s="20">
        <v>9</v>
      </c>
      <c r="I114" s="20">
        <v>3</v>
      </c>
      <c r="J114" s="20">
        <v>0</v>
      </c>
      <c r="K114" s="20">
        <v>1</v>
      </c>
      <c r="L114" s="20">
        <v>1</v>
      </c>
      <c r="M114" s="20">
        <v>41</v>
      </c>
      <c r="N114" s="26">
        <v>1.568047</v>
      </c>
    </row>
    <row r="115" spans="1:14" x14ac:dyDescent="0.2">
      <c r="A115" s="19" t="s">
        <v>456</v>
      </c>
      <c r="B115" s="20">
        <v>951</v>
      </c>
      <c r="C115" s="20">
        <v>211</v>
      </c>
      <c r="D115" s="20">
        <v>391</v>
      </c>
      <c r="E115" s="20">
        <v>135</v>
      </c>
      <c r="F115" s="20">
        <v>50</v>
      </c>
      <c r="G115" s="20">
        <v>27</v>
      </c>
      <c r="H115" s="20">
        <v>22</v>
      </c>
      <c r="I115" s="20">
        <v>13</v>
      </c>
      <c r="J115" s="20">
        <v>4</v>
      </c>
      <c r="K115" s="20">
        <v>1</v>
      </c>
      <c r="L115" s="20">
        <v>1</v>
      </c>
      <c r="M115" s="20">
        <v>96</v>
      </c>
      <c r="N115" s="26">
        <v>1.3473679999999999</v>
      </c>
    </row>
    <row r="116" spans="1:14" x14ac:dyDescent="0.2">
      <c r="A116" s="19" t="s">
        <v>429</v>
      </c>
      <c r="B116" s="20">
        <v>69</v>
      </c>
      <c r="C116" s="20">
        <v>5</v>
      </c>
      <c r="D116" s="20">
        <v>2</v>
      </c>
      <c r="E116" s="20">
        <v>0</v>
      </c>
      <c r="F116" s="20">
        <v>0</v>
      </c>
      <c r="G116" s="20">
        <v>0</v>
      </c>
      <c r="H116" s="20">
        <v>0</v>
      </c>
      <c r="I116" s="20">
        <v>0</v>
      </c>
      <c r="J116" s="20">
        <v>0</v>
      </c>
      <c r="K116" s="20">
        <v>0</v>
      </c>
      <c r="L116" s="20">
        <v>0</v>
      </c>
      <c r="M116" s="20">
        <v>62</v>
      </c>
      <c r="N116" s="26">
        <v>0.28571400000000002</v>
      </c>
    </row>
    <row r="117" spans="1:14" x14ac:dyDescent="0.2">
      <c r="A117" s="18" t="s">
        <v>143</v>
      </c>
      <c r="B117" s="18"/>
      <c r="C117" s="18"/>
      <c r="D117" s="18"/>
      <c r="E117" s="18"/>
      <c r="F117" s="18"/>
      <c r="G117" s="18"/>
      <c r="H117" s="18"/>
      <c r="I117" s="18"/>
      <c r="J117" s="18"/>
      <c r="K117" s="18"/>
      <c r="L117" s="18"/>
      <c r="M117" s="18"/>
      <c r="N117" s="18"/>
    </row>
    <row r="118" spans="1:14" x14ac:dyDescent="0.2">
      <c r="A118" s="21" t="s">
        <v>457</v>
      </c>
      <c r="B118" s="21"/>
      <c r="C118" s="21"/>
      <c r="D118" s="21"/>
      <c r="E118" s="21"/>
      <c r="F118" s="21"/>
      <c r="G118" s="21"/>
      <c r="H118" s="21"/>
      <c r="I118" s="21"/>
      <c r="J118" s="21"/>
      <c r="K118" s="21"/>
      <c r="L118" s="21"/>
      <c r="M118" s="21"/>
      <c r="N118" s="21"/>
    </row>
    <row r="119" spans="1:14" x14ac:dyDescent="0.2">
      <c r="A119" s="19" t="s">
        <v>458</v>
      </c>
      <c r="B119" s="20">
        <v>546</v>
      </c>
      <c r="C119" s="20">
        <v>78</v>
      </c>
      <c r="D119" s="20">
        <v>290</v>
      </c>
      <c r="E119" s="20">
        <v>89</v>
      </c>
      <c r="F119" s="20">
        <v>33</v>
      </c>
      <c r="G119" s="20">
        <v>12</v>
      </c>
      <c r="H119" s="20">
        <v>9</v>
      </c>
      <c r="I119" s="20">
        <v>3</v>
      </c>
      <c r="J119" s="20">
        <v>0</v>
      </c>
      <c r="K119" s="20">
        <v>0</v>
      </c>
      <c r="L119" s="20">
        <v>0</v>
      </c>
      <c r="M119" s="20">
        <v>32</v>
      </c>
      <c r="N119" s="26">
        <v>1.3190660000000001</v>
      </c>
    </row>
    <row r="120" spans="1:14" x14ac:dyDescent="0.2">
      <c r="A120" s="19" t="s">
        <v>459</v>
      </c>
      <c r="B120" s="20">
        <v>531</v>
      </c>
      <c r="C120" s="20">
        <v>64</v>
      </c>
      <c r="D120" s="20">
        <v>247</v>
      </c>
      <c r="E120" s="20">
        <v>90</v>
      </c>
      <c r="F120" s="20">
        <v>40</v>
      </c>
      <c r="G120" s="20">
        <v>7</v>
      </c>
      <c r="H120" s="20">
        <v>17</v>
      </c>
      <c r="I120" s="20">
        <v>5</v>
      </c>
      <c r="J120" s="20">
        <v>1</v>
      </c>
      <c r="K120" s="20">
        <v>0</v>
      </c>
      <c r="L120" s="20">
        <v>1</v>
      </c>
      <c r="M120" s="20">
        <v>59</v>
      </c>
      <c r="N120" s="26">
        <v>1.495763</v>
      </c>
    </row>
    <row r="121" spans="1:14" x14ac:dyDescent="0.2">
      <c r="A121" s="19" t="s">
        <v>460</v>
      </c>
      <c r="B121" s="20">
        <v>205</v>
      </c>
      <c r="C121" s="20">
        <v>38</v>
      </c>
      <c r="D121" s="20">
        <v>91</v>
      </c>
      <c r="E121" s="20">
        <v>31</v>
      </c>
      <c r="F121" s="20">
        <v>17</v>
      </c>
      <c r="G121" s="20">
        <v>9</v>
      </c>
      <c r="H121" s="20">
        <v>1</v>
      </c>
      <c r="I121" s="20">
        <v>5</v>
      </c>
      <c r="J121" s="20">
        <v>0</v>
      </c>
      <c r="K121" s="20">
        <v>0</v>
      </c>
      <c r="L121" s="20">
        <v>0</v>
      </c>
      <c r="M121" s="20">
        <v>13</v>
      </c>
      <c r="N121" s="26">
        <v>1.4322919999999999</v>
      </c>
    </row>
    <row r="122" spans="1:14" x14ac:dyDescent="0.2">
      <c r="A122" s="19" t="s">
        <v>461</v>
      </c>
      <c r="B122" s="20">
        <v>762</v>
      </c>
      <c r="C122" s="20">
        <v>165</v>
      </c>
      <c r="D122" s="20">
        <v>290</v>
      </c>
      <c r="E122" s="20">
        <v>126</v>
      </c>
      <c r="F122" s="20">
        <v>46</v>
      </c>
      <c r="G122" s="20">
        <v>27</v>
      </c>
      <c r="H122" s="20">
        <v>19</v>
      </c>
      <c r="I122" s="20">
        <v>7</v>
      </c>
      <c r="J122" s="20">
        <v>3</v>
      </c>
      <c r="K122" s="20">
        <v>2</v>
      </c>
      <c r="L122" s="20">
        <v>1</v>
      </c>
      <c r="M122" s="20">
        <v>76</v>
      </c>
      <c r="N122" s="26">
        <v>1.4154519999999999</v>
      </c>
    </row>
    <row r="123" spans="1:14" x14ac:dyDescent="0.2">
      <c r="A123" s="19" t="s">
        <v>429</v>
      </c>
      <c r="B123" s="20">
        <v>144</v>
      </c>
      <c r="C123" s="20">
        <v>21</v>
      </c>
      <c r="D123" s="20">
        <v>36</v>
      </c>
      <c r="E123" s="20">
        <v>9</v>
      </c>
      <c r="F123" s="20">
        <v>5</v>
      </c>
      <c r="G123" s="20">
        <v>1</v>
      </c>
      <c r="H123" s="20">
        <v>2</v>
      </c>
      <c r="I123" s="20">
        <v>0</v>
      </c>
      <c r="J123" s="20">
        <v>0</v>
      </c>
      <c r="K123" s="20">
        <v>0</v>
      </c>
      <c r="L123" s="20">
        <v>0</v>
      </c>
      <c r="M123" s="20">
        <v>70</v>
      </c>
      <c r="N123" s="26">
        <v>1.1216219999999999</v>
      </c>
    </row>
    <row r="124" spans="1:14" x14ac:dyDescent="0.2">
      <c r="A124" s="18" t="s">
        <v>143</v>
      </c>
      <c r="B124" s="18"/>
      <c r="C124" s="18"/>
      <c r="D124" s="18"/>
      <c r="E124" s="18"/>
      <c r="F124" s="18"/>
      <c r="G124" s="18"/>
      <c r="H124" s="18"/>
      <c r="I124" s="18"/>
      <c r="J124" s="18"/>
      <c r="K124" s="18"/>
      <c r="L124" s="18"/>
      <c r="M124" s="18"/>
      <c r="N124" s="18"/>
    </row>
    <row r="125" spans="1:14" x14ac:dyDescent="0.2">
      <c r="A125" s="21" t="s">
        <v>462</v>
      </c>
      <c r="B125" s="21"/>
      <c r="C125" s="21"/>
      <c r="D125" s="21"/>
      <c r="E125" s="21"/>
      <c r="F125" s="21"/>
      <c r="G125" s="21"/>
      <c r="H125" s="21"/>
      <c r="I125" s="21"/>
      <c r="J125" s="21"/>
      <c r="K125" s="21"/>
      <c r="L125" s="21"/>
      <c r="M125" s="21"/>
      <c r="N125" s="21"/>
    </row>
    <row r="126" spans="1:14" x14ac:dyDescent="0.2">
      <c r="A126" s="19" t="s">
        <v>458</v>
      </c>
      <c r="B126" s="20">
        <v>285</v>
      </c>
      <c r="C126" s="20">
        <v>37</v>
      </c>
      <c r="D126" s="20">
        <v>137</v>
      </c>
      <c r="E126" s="20">
        <v>56</v>
      </c>
      <c r="F126" s="20">
        <v>20</v>
      </c>
      <c r="G126" s="20">
        <v>6</v>
      </c>
      <c r="H126" s="20">
        <v>9</v>
      </c>
      <c r="I126" s="20">
        <v>2</v>
      </c>
      <c r="J126" s="20">
        <v>0</v>
      </c>
      <c r="K126" s="20">
        <v>0</v>
      </c>
      <c r="L126" s="20">
        <v>0</v>
      </c>
      <c r="M126" s="20">
        <v>18</v>
      </c>
      <c r="N126" s="26">
        <v>1.460674</v>
      </c>
    </row>
    <row r="127" spans="1:14" x14ac:dyDescent="0.2">
      <c r="A127" s="19" t="s">
        <v>459</v>
      </c>
      <c r="B127" s="20">
        <v>217</v>
      </c>
      <c r="C127" s="20">
        <v>31</v>
      </c>
      <c r="D127" s="20">
        <v>100</v>
      </c>
      <c r="E127" s="20">
        <v>43</v>
      </c>
      <c r="F127" s="20">
        <v>10</v>
      </c>
      <c r="G127" s="20">
        <v>6</v>
      </c>
      <c r="H127" s="20">
        <v>7</v>
      </c>
      <c r="I127" s="20">
        <v>2</v>
      </c>
      <c r="J127" s="20">
        <v>0</v>
      </c>
      <c r="K127" s="20">
        <v>0</v>
      </c>
      <c r="L127" s="20">
        <v>0</v>
      </c>
      <c r="M127" s="20">
        <v>18</v>
      </c>
      <c r="N127" s="26">
        <v>1.4422109999999999</v>
      </c>
    </row>
    <row r="128" spans="1:14" x14ac:dyDescent="0.2">
      <c r="A128" s="19" t="s">
        <v>460</v>
      </c>
      <c r="B128" s="20">
        <v>142</v>
      </c>
      <c r="C128" s="20">
        <v>24</v>
      </c>
      <c r="D128" s="20">
        <v>61</v>
      </c>
      <c r="E128" s="20">
        <v>23</v>
      </c>
      <c r="F128" s="20">
        <v>17</v>
      </c>
      <c r="G128" s="20">
        <v>4</v>
      </c>
      <c r="H128" s="20">
        <v>0</v>
      </c>
      <c r="I128" s="20">
        <v>4</v>
      </c>
      <c r="J128" s="20">
        <v>0</v>
      </c>
      <c r="K128" s="20">
        <v>0</v>
      </c>
      <c r="L128" s="20">
        <v>1</v>
      </c>
      <c r="M128" s="20">
        <v>8</v>
      </c>
      <c r="N128" s="26">
        <v>1.5447759999999999</v>
      </c>
    </row>
    <row r="129" spans="1:14" x14ac:dyDescent="0.2">
      <c r="A129" s="19" t="s">
        <v>461</v>
      </c>
      <c r="B129" s="20">
        <v>1184</v>
      </c>
      <c r="C129" s="20">
        <v>222</v>
      </c>
      <c r="D129" s="20">
        <v>523</v>
      </c>
      <c r="E129" s="20">
        <v>190</v>
      </c>
      <c r="F129" s="20">
        <v>75</v>
      </c>
      <c r="G129" s="20">
        <v>35</v>
      </c>
      <c r="H129" s="20">
        <v>24</v>
      </c>
      <c r="I129" s="20">
        <v>8</v>
      </c>
      <c r="J129" s="20">
        <v>4</v>
      </c>
      <c r="K129" s="20">
        <v>2</v>
      </c>
      <c r="L129" s="20">
        <v>1</v>
      </c>
      <c r="M129" s="20">
        <v>100</v>
      </c>
      <c r="N129" s="26">
        <v>1.3736159999999999</v>
      </c>
    </row>
    <row r="130" spans="1:14" x14ac:dyDescent="0.2">
      <c r="A130" s="19" t="s">
        <v>429</v>
      </c>
      <c r="B130" s="20">
        <v>360</v>
      </c>
      <c r="C130" s="20">
        <v>52</v>
      </c>
      <c r="D130" s="20">
        <v>133</v>
      </c>
      <c r="E130" s="20">
        <v>33</v>
      </c>
      <c r="F130" s="20">
        <v>19</v>
      </c>
      <c r="G130" s="20">
        <v>5</v>
      </c>
      <c r="H130" s="20">
        <v>8</v>
      </c>
      <c r="I130" s="20">
        <v>4</v>
      </c>
      <c r="J130" s="20">
        <v>0</v>
      </c>
      <c r="K130" s="20">
        <v>0</v>
      </c>
      <c r="L130" s="20">
        <v>0</v>
      </c>
      <c r="M130" s="20">
        <v>106</v>
      </c>
      <c r="N130" s="26">
        <v>1.3385830000000001</v>
      </c>
    </row>
    <row r="131" spans="1:14" x14ac:dyDescent="0.2">
      <c r="A131" s="18" t="s">
        <v>143</v>
      </c>
      <c r="B131" s="18"/>
      <c r="C131" s="18"/>
      <c r="D131" s="18"/>
      <c r="E131" s="18"/>
      <c r="F131" s="18"/>
      <c r="G131" s="18"/>
      <c r="H131" s="18"/>
      <c r="I131" s="18"/>
      <c r="J131" s="18"/>
      <c r="K131" s="18"/>
      <c r="L131" s="18"/>
      <c r="M131" s="18"/>
      <c r="N131" s="18"/>
    </row>
    <row r="132" spans="1:14" x14ac:dyDescent="0.2">
      <c r="A132" s="21" t="s">
        <v>463</v>
      </c>
      <c r="B132" s="21"/>
      <c r="C132" s="21"/>
      <c r="D132" s="21"/>
      <c r="E132" s="21"/>
      <c r="F132" s="21"/>
      <c r="G132" s="21"/>
      <c r="H132" s="21"/>
      <c r="I132" s="21"/>
      <c r="J132" s="21"/>
      <c r="K132" s="21"/>
      <c r="L132" s="21"/>
      <c r="M132" s="21"/>
      <c r="N132" s="21"/>
    </row>
    <row r="133" spans="1:14" x14ac:dyDescent="0.2">
      <c r="A133" s="19" t="s">
        <v>458</v>
      </c>
      <c r="B133" s="20">
        <v>330</v>
      </c>
      <c r="C133" s="20">
        <v>47</v>
      </c>
      <c r="D133" s="20">
        <v>151</v>
      </c>
      <c r="E133" s="20">
        <v>67</v>
      </c>
      <c r="F133" s="20">
        <v>23</v>
      </c>
      <c r="G133" s="20">
        <v>11</v>
      </c>
      <c r="H133" s="20">
        <v>10</v>
      </c>
      <c r="I133" s="20">
        <v>1</v>
      </c>
      <c r="J133" s="20">
        <v>0</v>
      </c>
      <c r="K133" s="20">
        <v>1</v>
      </c>
      <c r="L133" s="20">
        <v>0</v>
      </c>
      <c r="M133" s="20">
        <v>19</v>
      </c>
      <c r="N133" s="26">
        <v>1.4855309999999999</v>
      </c>
    </row>
    <row r="134" spans="1:14" x14ac:dyDescent="0.2">
      <c r="A134" s="19" t="s">
        <v>459</v>
      </c>
      <c r="B134" s="20">
        <v>326</v>
      </c>
      <c r="C134" s="20">
        <v>50</v>
      </c>
      <c r="D134" s="20">
        <v>158</v>
      </c>
      <c r="E134" s="20">
        <v>60</v>
      </c>
      <c r="F134" s="20">
        <v>20</v>
      </c>
      <c r="G134" s="20">
        <v>9</v>
      </c>
      <c r="H134" s="20">
        <v>5</v>
      </c>
      <c r="I134" s="20">
        <v>3</v>
      </c>
      <c r="J134" s="20">
        <v>0</v>
      </c>
      <c r="K134" s="20">
        <v>0</v>
      </c>
      <c r="L134" s="20">
        <v>0</v>
      </c>
      <c r="M134" s="20">
        <v>21</v>
      </c>
      <c r="N134" s="26">
        <v>1.367213</v>
      </c>
    </row>
    <row r="135" spans="1:14" x14ac:dyDescent="0.2">
      <c r="A135" s="19" t="s">
        <v>460</v>
      </c>
      <c r="B135" s="20">
        <v>133</v>
      </c>
      <c r="C135" s="20">
        <v>16</v>
      </c>
      <c r="D135" s="20">
        <v>64</v>
      </c>
      <c r="E135" s="20">
        <v>25</v>
      </c>
      <c r="F135" s="20">
        <v>9</v>
      </c>
      <c r="G135" s="20">
        <v>3</v>
      </c>
      <c r="H135" s="20">
        <v>1</v>
      </c>
      <c r="I135" s="20">
        <v>4</v>
      </c>
      <c r="J135" s="20">
        <v>0</v>
      </c>
      <c r="K135" s="20">
        <v>0</v>
      </c>
      <c r="L135" s="20">
        <v>0</v>
      </c>
      <c r="M135" s="20">
        <v>11</v>
      </c>
      <c r="N135" s="26">
        <v>1.491803</v>
      </c>
    </row>
    <row r="136" spans="1:14" x14ac:dyDescent="0.2">
      <c r="A136" s="19" t="s">
        <v>461</v>
      </c>
      <c r="B136" s="20">
        <v>1070</v>
      </c>
      <c r="C136" s="20">
        <v>208</v>
      </c>
      <c r="D136" s="20">
        <v>463</v>
      </c>
      <c r="E136" s="20">
        <v>164</v>
      </c>
      <c r="F136" s="20">
        <v>73</v>
      </c>
      <c r="G136" s="20">
        <v>29</v>
      </c>
      <c r="H136" s="20">
        <v>24</v>
      </c>
      <c r="I136" s="20">
        <v>8</v>
      </c>
      <c r="J136" s="20">
        <v>4</v>
      </c>
      <c r="K136" s="20">
        <v>1</v>
      </c>
      <c r="L136" s="20">
        <v>2</v>
      </c>
      <c r="M136" s="20">
        <v>94</v>
      </c>
      <c r="N136" s="26">
        <v>1.381148</v>
      </c>
    </row>
    <row r="137" spans="1:14" x14ac:dyDescent="0.2">
      <c r="A137" s="19" t="s">
        <v>429</v>
      </c>
      <c r="B137" s="20">
        <v>329</v>
      </c>
      <c r="C137" s="20">
        <v>45</v>
      </c>
      <c r="D137" s="20">
        <v>118</v>
      </c>
      <c r="E137" s="20">
        <v>29</v>
      </c>
      <c r="F137" s="20">
        <v>16</v>
      </c>
      <c r="G137" s="20">
        <v>4</v>
      </c>
      <c r="H137" s="20">
        <v>8</v>
      </c>
      <c r="I137" s="20">
        <v>4</v>
      </c>
      <c r="J137" s="20">
        <v>0</v>
      </c>
      <c r="K137" s="20">
        <v>0</v>
      </c>
      <c r="L137" s="20">
        <v>0</v>
      </c>
      <c r="M137" s="20">
        <v>105</v>
      </c>
      <c r="N137" s="26">
        <v>1.357143</v>
      </c>
    </row>
    <row r="138" spans="1:14" x14ac:dyDescent="0.2">
      <c r="A138" s="18" t="s">
        <v>143</v>
      </c>
      <c r="B138" s="18"/>
      <c r="C138" s="18"/>
      <c r="D138" s="18"/>
      <c r="E138" s="18"/>
      <c r="F138" s="18"/>
      <c r="G138" s="18"/>
      <c r="H138" s="18"/>
      <c r="I138" s="18"/>
      <c r="J138" s="18"/>
      <c r="K138" s="18"/>
      <c r="L138" s="18"/>
      <c r="M138" s="18"/>
      <c r="N138" s="18"/>
    </row>
    <row r="139" spans="1:14" x14ac:dyDescent="0.2">
      <c r="A139" s="21" t="s">
        <v>464</v>
      </c>
      <c r="B139" s="21"/>
      <c r="C139" s="21"/>
      <c r="D139" s="21"/>
      <c r="E139" s="21"/>
      <c r="F139" s="21"/>
      <c r="G139" s="21"/>
      <c r="H139" s="21"/>
      <c r="I139" s="21"/>
      <c r="J139" s="21"/>
      <c r="K139" s="21"/>
      <c r="L139" s="21"/>
      <c r="M139" s="21"/>
      <c r="N139" s="21"/>
    </row>
    <row r="140" spans="1:14" x14ac:dyDescent="0.2">
      <c r="A140" s="19" t="s">
        <v>458</v>
      </c>
      <c r="B140" s="20">
        <v>39</v>
      </c>
      <c r="C140" s="20">
        <v>6</v>
      </c>
      <c r="D140" s="20">
        <v>19</v>
      </c>
      <c r="E140" s="20">
        <v>3</v>
      </c>
      <c r="F140" s="20">
        <v>4</v>
      </c>
      <c r="G140" s="20">
        <v>0</v>
      </c>
      <c r="H140" s="20">
        <v>1</v>
      </c>
      <c r="I140" s="20">
        <v>1</v>
      </c>
      <c r="J140" s="20">
        <v>0</v>
      </c>
      <c r="K140" s="20">
        <v>0</v>
      </c>
      <c r="L140" s="20">
        <v>0</v>
      </c>
      <c r="M140" s="20">
        <v>5</v>
      </c>
      <c r="N140" s="26">
        <v>1.4117649999999999</v>
      </c>
    </row>
    <row r="141" spans="1:14" x14ac:dyDescent="0.2">
      <c r="A141" s="19" t="s">
        <v>459</v>
      </c>
      <c r="B141" s="20">
        <v>75</v>
      </c>
      <c r="C141" s="20">
        <v>14</v>
      </c>
      <c r="D141" s="20">
        <v>35</v>
      </c>
      <c r="E141" s="20">
        <v>13</v>
      </c>
      <c r="F141" s="20">
        <v>5</v>
      </c>
      <c r="G141" s="20">
        <v>1</v>
      </c>
      <c r="H141" s="20">
        <v>2</v>
      </c>
      <c r="I141" s="20">
        <v>1</v>
      </c>
      <c r="J141" s="20">
        <v>0</v>
      </c>
      <c r="K141" s="20">
        <v>0</v>
      </c>
      <c r="L141" s="20">
        <v>0</v>
      </c>
      <c r="M141" s="20">
        <v>4</v>
      </c>
      <c r="N141" s="26">
        <v>1.3521129999999999</v>
      </c>
    </row>
    <row r="142" spans="1:14" x14ac:dyDescent="0.2">
      <c r="A142" s="19" t="s">
        <v>460</v>
      </c>
      <c r="B142" s="20">
        <v>117</v>
      </c>
      <c r="C142" s="20">
        <v>16</v>
      </c>
      <c r="D142" s="20">
        <v>48</v>
      </c>
      <c r="E142" s="20">
        <v>24</v>
      </c>
      <c r="F142" s="20">
        <v>11</v>
      </c>
      <c r="G142" s="20">
        <v>5</v>
      </c>
      <c r="H142" s="20">
        <v>2</v>
      </c>
      <c r="I142" s="20">
        <v>1</v>
      </c>
      <c r="J142" s="20">
        <v>0</v>
      </c>
      <c r="K142" s="20">
        <v>0</v>
      </c>
      <c r="L142" s="20">
        <v>0</v>
      </c>
      <c r="M142" s="20">
        <v>10</v>
      </c>
      <c r="N142" s="26">
        <v>1.5420560000000001</v>
      </c>
    </row>
    <row r="143" spans="1:14" x14ac:dyDescent="0.2">
      <c r="A143" s="19" t="s">
        <v>461</v>
      </c>
      <c r="B143" s="20">
        <v>1288</v>
      </c>
      <c r="C143" s="20">
        <v>219</v>
      </c>
      <c r="D143" s="20">
        <v>592</v>
      </c>
      <c r="E143" s="20">
        <v>218</v>
      </c>
      <c r="F143" s="20">
        <v>91</v>
      </c>
      <c r="G143" s="20">
        <v>36</v>
      </c>
      <c r="H143" s="20">
        <v>21</v>
      </c>
      <c r="I143" s="20">
        <v>10</v>
      </c>
      <c r="J143" s="20">
        <v>3</v>
      </c>
      <c r="K143" s="20">
        <v>1</v>
      </c>
      <c r="L143" s="20">
        <v>2</v>
      </c>
      <c r="M143" s="20">
        <v>95</v>
      </c>
      <c r="N143" s="26">
        <v>1.388935</v>
      </c>
    </row>
    <row r="144" spans="1:14" x14ac:dyDescent="0.2">
      <c r="A144" s="19" t="s">
        <v>429</v>
      </c>
      <c r="B144" s="20">
        <v>669</v>
      </c>
      <c r="C144" s="20">
        <v>111</v>
      </c>
      <c r="D144" s="20">
        <v>260</v>
      </c>
      <c r="E144" s="20">
        <v>87</v>
      </c>
      <c r="F144" s="20">
        <v>30</v>
      </c>
      <c r="G144" s="20">
        <v>14</v>
      </c>
      <c r="H144" s="20">
        <v>22</v>
      </c>
      <c r="I144" s="20">
        <v>7</v>
      </c>
      <c r="J144" s="20">
        <v>1</v>
      </c>
      <c r="K144" s="20">
        <v>1</v>
      </c>
      <c r="L144" s="20">
        <v>0</v>
      </c>
      <c r="M144" s="20">
        <v>136</v>
      </c>
      <c r="N144" s="26">
        <v>1.4015010000000001</v>
      </c>
    </row>
    <row r="145" spans="1:14" x14ac:dyDescent="0.2">
      <c r="A145" s="18" t="s">
        <v>465</v>
      </c>
      <c r="B145" s="18"/>
      <c r="C145" s="18"/>
      <c r="D145" s="18"/>
      <c r="E145" s="18"/>
      <c r="F145" s="18"/>
      <c r="G145" s="18"/>
      <c r="H145" s="18"/>
      <c r="I145" s="18"/>
      <c r="J145" s="18"/>
      <c r="K145" s="18"/>
      <c r="L145" s="18"/>
      <c r="M145" s="18"/>
      <c r="N145" s="18"/>
    </row>
    <row r="146" spans="1:14" x14ac:dyDescent="0.2">
      <c r="A146" s="19" t="s">
        <v>466</v>
      </c>
      <c r="B146" s="20">
        <v>541</v>
      </c>
      <c r="C146" s="20">
        <v>90</v>
      </c>
      <c r="D146" s="20">
        <v>246</v>
      </c>
      <c r="E146" s="20">
        <v>82</v>
      </c>
      <c r="F146" s="20">
        <v>38</v>
      </c>
      <c r="G146" s="20">
        <v>15</v>
      </c>
      <c r="H146" s="20">
        <v>8</v>
      </c>
      <c r="I146" s="20">
        <v>4</v>
      </c>
      <c r="J146" s="20">
        <v>1</v>
      </c>
      <c r="K146" s="20">
        <v>1</v>
      </c>
      <c r="L146" s="20">
        <v>0</v>
      </c>
      <c r="M146" s="20">
        <v>56</v>
      </c>
      <c r="N146" s="26">
        <v>1.3670100000000001</v>
      </c>
    </row>
    <row r="147" spans="1:14" x14ac:dyDescent="0.2">
      <c r="A147" s="19" t="s">
        <v>467</v>
      </c>
      <c r="B147" s="20">
        <v>877</v>
      </c>
      <c r="C147" s="20">
        <v>169</v>
      </c>
      <c r="D147" s="20">
        <v>370</v>
      </c>
      <c r="E147" s="20">
        <v>135</v>
      </c>
      <c r="F147" s="20">
        <v>43</v>
      </c>
      <c r="G147" s="20">
        <v>20</v>
      </c>
      <c r="H147" s="20">
        <v>22</v>
      </c>
      <c r="I147" s="20">
        <v>7</v>
      </c>
      <c r="J147" s="20">
        <v>1</v>
      </c>
      <c r="K147" s="20">
        <v>1</v>
      </c>
      <c r="L147" s="20">
        <v>0</v>
      </c>
      <c r="M147" s="20">
        <v>109</v>
      </c>
      <c r="N147" s="26">
        <v>1.3229169999999999</v>
      </c>
    </row>
    <row r="148" spans="1:14" x14ac:dyDescent="0.2">
      <c r="A148" s="19" t="s">
        <v>468</v>
      </c>
      <c r="B148" s="20">
        <v>543</v>
      </c>
      <c r="C148" s="20">
        <v>76</v>
      </c>
      <c r="D148" s="20">
        <v>243</v>
      </c>
      <c r="E148" s="20">
        <v>83</v>
      </c>
      <c r="F148" s="20">
        <v>40</v>
      </c>
      <c r="G148" s="20">
        <v>18</v>
      </c>
      <c r="H148" s="20">
        <v>11</v>
      </c>
      <c r="I148" s="20">
        <v>5</v>
      </c>
      <c r="J148" s="20">
        <v>1</v>
      </c>
      <c r="K148" s="20">
        <v>0</v>
      </c>
      <c r="L148" s="20">
        <v>1</v>
      </c>
      <c r="M148" s="20">
        <v>65</v>
      </c>
      <c r="N148" s="26">
        <v>1.4686189999999999</v>
      </c>
    </row>
    <row r="149" spans="1:14" x14ac:dyDescent="0.2">
      <c r="A149" s="19" t="s">
        <v>469</v>
      </c>
      <c r="B149" s="20">
        <v>227</v>
      </c>
      <c r="C149" s="20">
        <v>31</v>
      </c>
      <c r="D149" s="20">
        <v>95</v>
      </c>
      <c r="E149" s="20">
        <v>45</v>
      </c>
      <c r="F149" s="20">
        <v>20</v>
      </c>
      <c r="G149" s="20">
        <v>3</v>
      </c>
      <c r="H149" s="20">
        <v>7</v>
      </c>
      <c r="I149" s="20">
        <v>4</v>
      </c>
      <c r="J149" s="20">
        <v>1</v>
      </c>
      <c r="K149" s="20">
        <v>0</v>
      </c>
      <c r="L149" s="20">
        <v>1</v>
      </c>
      <c r="M149" s="20">
        <v>20</v>
      </c>
      <c r="N149" s="26">
        <v>1.6038650000000001</v>
      </c>
    </row>
    <row r="150" spans="1:14" x14ac:dyDescent="0.2">
      <c r="A150" s="18" t="s">
        <v>470</v>
      </c>
      <c r="B150" s="18"/>
      <c r="C150" s="18"/>
      <c r="D150" s="18"/>
      <c r="E150" s="18"/>
      <c r="F150" s="18"/>
      <c r="G150" s="18"/>
      <c r="H150" s="18"/>
      <c r="I150" s="18"/>
      <c r="J150" s="18"/>
      <c r="K150" s="18"/>
      <c r="L150" s="18"/>
      <c r="M150" s="18"/>
      <c r="N150" s="18"/>
    </row>
    <row r="151" spans="1:14" x14ac:dyDescent="0.2">
      <c r="A151" s="19" t="s">
        <v>471</v>
      </c>
      <c r="B151" s="20">
        <v>294</v>
      </c>
      <c r="C151" s="20">
        <v>55</v>
      </c>
      <c r="D151" s="20">
        <v>131</v>
      </c>
      <c r="E151" s="20">
        <v>43</v>
      </c>
      <c r="F151" s="20">
        <v>11</v>
      </c>
      <c r="G151" s="20">
        <v>10</v>
      </c>
      <c r="H151" s="20">
        <v>4</v>
      </c>
      <c r="I151" s="20">
        <v>1</v>
      </c>
      <c r="J151" s="20">
        <v>0</v>
      </c>
      <c r="K151" s="20">
        <v>0</v>
      </c>
      <c r="L151" s="20">
        <v>0</v>
      </c>
      <c r="M151" s="20">
        <v>39</v>
      </c>
      <c r="N151" s="26">
        <v>1.2392160000000001</v>
      </c>
    </row>
    <row r="152" spans="1:14" x14ac:dyDescent="0.2">
      <c r="A152" s="19" t="s">
        <v>472</v>
      </c>
      <c r="B152" s="20">
        <v>664</v>
      </c>
      <c r="C152" s="20">
        <v>114</v>
      </c>
      <c r="D152" s="20">
        <v>292</v>
      </c>
      <c r="E152" s="20">
        <v>107</v>
      </c>
      <c r="F152" s="20">
        <v>46</v>
      </c>
      <c r="G152" s="20">
        <v>21</v>
      </c>
      <c r="H152" s="20">
        <v>18</v>
      </c>
      <c r="I152" s="20">
        <v>4</v>
      </c>
      <c r="J152" s="20">
        <v>1</v>
      </c>
      <c r="K152" s="20">
        <v>1</v>
      </c>
      <c r="L152" s="20">
        <v>0</v>
      </c>
      <c r="M152" s="20">
        <v>60</v>
      </c>
      <c r="N152" s="26">
        <v>1.418874</v>
      </c>
    </row>
    <row r="153" spans="1:14" x14ac:dyDescent="0.2">
      <c r="A153" s="19" t="s">
        <v>473</v>
      </c>
      <c r="B153" s="20">
        <v>421</v>
      </c>
      <c r="C153" s="20">
        <v>57</v>
      </c>
      <c r="D153" s="20">
        <v>171</v>
      </c>
      <c r="E153" s="20">
        <v>72</v>
      </c>
      <c r="F153" s="20">
        <v>39</v>
      </c>
      <c r="G153" s="20">
        <v>13</v>
      </c>
      <c r="H153" s="20">
        <v>12</v>
      </c>
      <c r="I153" s="20">
        <v>8</v>
      </c>
      <c r="J153" s="20">
        <v>1</v>
      </c>
      <c r="K153" s="20">
        <v>1</v>
      </c>
      <c r="L153" s="20">
        <v>0</v>
      </c>
      <c r="M153" s="20">
        <v>47</v>
      </c>
      <c r="N153" s="26">
        <v>1.622995</v>
      </c>
    </row>
    <row r="154" spans="1:14" x14ac:dyDescent="0.2">
      <c r="A154" s="19" t="s">
        <v>474</v>
      </c>
      <c r="B154" s="20">
        <v>358</v>
      </c>
      <c r="C154" s="20">
        <v>66</v>
      </c>
      <c r="D154" s="20">
        <v>158</v>
      </c>
      <c r="E154" s="20">
        <v>53</v>
      </c>
      <c r="F154" s="20">
        <v>21</v>
      </c>
      <c r="G154" s="20">
        <v>6</v>
      </c>
      <c r="H154" s="20">
        <v>4</v>
      </c>
      <c r="I154" s="20">
        <v>1</v>
      </c>
      <c r="J154" s="20">
        <v>1</v>
      </c>
      <c r="K154" s="20">
        <v>0</v>
      </c>
      <c r="L154" s="20">
        <v>1</v>
      </c>
      <c r="M154" s="20">
        <v>47</v>
      </c>
      <c r="N154" s="26">
        <v>1.263666</v>
      </c>
    </row>
    <row r="155" spans="1:14" x14ac:dyDescent="0.2">
      <c r="A155" s="19" t="s">
        <v>475</v>
      </c>
      <c r="B155" s="20">
        <v>217</v>
      </c>
      <c r="C155" s="20">
        <v>32</v>
      </c>
      <c r="D155" s="20">
        <v>105</v>
      </c>
      <c r="E155" s="20">
        <v>37</v>
      </c>
      <c r="F155" s="20">
        <v>3</v>
      </c>
      <c r="G155" s="20">
        <v>4</v>
      </c>
      <c r="H155" s="20">
        <v>4</v>
      </c>
      <c r="I155" s="20">
        <v>2</v>
      </c>
      <c r="J155" s="20">
        <v>1</v>
      </c>
      <c r="K155" s="20">
        <v>0</v>
      </c>
      <c r="L155" s="20">
        <v>0</v>
      </c>
      <c r="M155" s="20">
        <v>29</v>
      </c>
      <c r="N155" s="26">
        <v>1.2925530000000001</v>
      </c>
    </row>
    <row r="156" spans="1:14" x14ac:dyDescent="0.2">
      <c r="A156" s="22" t="s">
        <v>476</v>
      </c>
      <c r="B156" s="23">
        <v>234</v>
      </c>
      <c r="C156" s="23">
        <v>42</v>
      </c>
      <c r="D156" s="23">
        <v>97</v>
      </c>
      <c r="E156" s="23">
        <v>33</v>
      </c>
      <c r="F156" s="23">
        <v>21</v>
      </c>
      <c r="G156" s="23">
        <v>2</v>
      </c>
      <c r="H156" s="23">
        <v>6</v>
      </c>
      <c r="I156" s="23">
        <v>4</v>
      </c>
      <c r="J156" s="23">
        <v>0</v>
      </c>
      <c r="K156" s="23">
        <v>0</v>
      </c>
      <c r="L156" s="23">
        <v>1</v>
      </c>
      <c r="M156" s="23">
        <v>28</v>
      </c>
      <c r="N156" s="27">
        <v>1.441748</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CA302-9048-4510-A24D-7C54E689BAE4}">
  <dimension ref="A1:K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HYPERLINK("#'目次'!B12","[6]")</f>
        <v>[6]</v>
      </c>
    </row>
    <row r="3" spans="1:11" x14ac:dyDescent="0.2">
      <c r="A3" s="9" t="s">
        <v>126</v>
      </c>
      <c r="B3" s="12" t="s">
        <v>154</v>
      </c>
    </row>
    <row r="4" spans="1:11" s="15" customFormat="1" ht="62.5" x14ac:dyDescent="0.2">
      <c r="A4" s="13" t="s">
        <v>126</v>
      </c>
      <c r="B4" s="14" t="s">
        <v>398</v>
      </c>
      <c r="C4" s="14" t="s">
        <v>442</v>
      </c>
      <c r="D4" s="14" t="s">
        <v>139</v>
      </c>
      <c r="E4" s="14" t="s">
        <v>443</v>
      </c>
      <c r="F4" s="14" t="s">
        <v>140</v>
      </c>
      <c r="G4" s="14" t="s">
        <v>141</v>
      </c>
      <c r="H4" s="14" t="s">
        <v>401</v>
      </c>
      <c r="I4" s="14" t="s">
        <v>429</v>
      </c>
      <c r="J4" s="14" t="s">
        <v>493</v>
      </c>
      <c r="K4" s="14" t="s">
        <v>494</v>
      </c>
    </row>
    <row r="5" spans="1:11" x14ac:dyDescent="0.2">
      <c r="A5" s="16" t="s">
        <v>402</v>
      </c>
      <c r="B5" s="17">
        <v>2188</v>
      </c>
      <c r="C5" s="17">
        <v>1712</v>
      </c>
      <c r="D5" s="17">
        <v>76</v>
      </c>
      <c r="E5" s="17">
        <v>59</v>
      </c>
      <c r="F5" s="17">
        <v>194</v>
      </c>
      <c r="G5" s="17">
        <v>16</v>
      </c>
      <c r="H5" s="17">
        <v>46</v>
      </c>
      <c r="I5" s="17">
        <v>85</v>
      </c>
      <c r="J5" s="17">
        <v>1788</v>
      </c>
      <c r="K5" s="17">
        <v>269</v>
      </c>
    </row>
    <row r="6" spans="1:11" x14ac:dyDescent="0.2">
      <c r="A6" s="18" t="s">
        <v>403</v>
      </c>
      <c r="B6" s="18"/>
      <c r="C6" s="18"/>
      <c r="D6" s="18"/>
      <c r="E6" s="18"/>
      <c r="F6" s="18"/>
      <c r="G6" s="18"/>
      <c r="H6" s="18"/>
      <c r="I6" s="18"/>
      <c r="J6" s="18"/>
      <c r="K6" s="18"/>
    </row>
    <row r="7" spans="1:11" x14ac:dyDescent="0.2">
      <c r="A7" s="19" t="s">
        <v>404</v>
      </c>
      <c r="B7" s="20">
        <v>1092</v>
      </c>
      <c r="C7" s="20">
        <v>851</v>
      </c>
      <c r="D7" s="20">
        <v>33</v>
      </c>
      <c r="E7" s="20">
        <v>37</v>
      </c>
      <c r="F7" s="20">
        <v>107</v>
      </c>
      <c r="G7" s="20">
        <v>3</v>
      </c>
      <c r="H7" s="20">
        <v>19</v>
      </c>
      <c r="I7" s="20">
        <v>42</v>
      </c>
      <c r="J7" s="20">
        <v>884</v>
      </c>
      <c r="K7" s="20">
        <v>147</v>
      </c>
    </row>
    <row r="8" spans="1:11" x14ac:dyDescent="0.2">
      <c r="A8" s="19" t="s">
        <v>405</v>
      </c>
      <c r="B8" s="20">
        <v>1095</v>
      </c>
      <c r="C8" s="20">
        <v>861</v>
      </c>
      <c r="D8" s="20">
        <v>43</v>
      </c>
      <c r="E8" s="20">
        <v>21</v>
      </c>
      <c r="F8" s="20">
        <v>87</v>
      </c>
      <c r="G8" s="20">
        <v>13</v>
      </c>
      <c r="H8" s="20">
        <v>27</v>
      </c>
      <c r="I8" s="20">
        <v>43</v>
      </c>
      <c r="J8" s="20">
        <v>904</v>
      </c>
      <c r="K8" s="20">
        <v>121</v>
      </c>
    </row>
    <row r="9" spans="1:11" x14ac:dyDescent="0.2">
      <c r="A9" s="19" t="s">
        <v>401</v>
      </c>
      <c r="B9" s="20">
        <v>1</v>
      </c>
      <c r="C9" s="20">
        <v>0</v>
      </c>
      <c r="D9" s="20">
        <v>0</v>
      </c>
      <c r="E9" s="20">
        <v>1</v>
      </c>
      <c r="F9" s="20">
        <v>0</v>
      </c>
      <c r="G9" s="20">
        <v>0</v>
      </c>
      <c r="H9" s="20">
        <v>0</v>
      </c>
      <c r="I9" s="20">
        <v>0</v>
      </c>
      <c r="J9" s="20">
        <v>0</v>
      </c>
      <c r="K9" s="20">
        <v>1</v>
      </c>
    </row>
    <row r="10" spans="1:11" x14ac:dyDescent="0.2">
      <c r="A10" s="18" t="s">
        <v>406</v>
      </c>
      <c r="B10" s="18"/>
      <c r="C10" s="18"/>
      <c r="D10" s="18"/>
      <c r="E10" s="18"/>
      <c r="F10" s="18"/>
      <c r="G10" s="18"/>
      <c r="H10" s="18"/>
      <c r="I10" s="18"/>
      <c r="J10" s="18"/>
      <c r="K10" s="18"/>
    </row>
    <row r="11" spans="1:11" x14ac:dyDescent="0.2">
      <c r="A11" s="19" t="s">
        <v>407</v>
      </c>
      <c r="B11" s="20">
        <v>387</v>
      </c>
      <c r="C11" s="20">
        <v>274</v>
      </c>
      <c r="D11" s="20">
        <v>18</v>
      </c>
      <c r="E11" s="20">
        <v>12</v>
      </c>
      <c r="F11" s="20">
        <v>61</v>
      </c>
      <c r="G11" s="20">
        <v>3</v>
      </c>
      <c r="H11" s="20">
        <v>6</v>
      </c>
      <c r="I11" s="20">
        <v>13</v>
      </c>
      <c r="J11" s="20">
        <v>292</v>
      </c>
      <c r="K11" s="20">
        <v>76</v>
      </c>
    </row>
    <row r="12" spans="1:11" x14ac:dyDescent="0.2">
      <c r="A12" s="19" t="s">
        <v>408</v>
      </c>
      <c r="B12" s="20">
        <v>432</v>
      </c>
      <c r="C12" s="20">
        <v>332</v>
      </c>
      <c r="D12" s="20">
        <v>14</v>
      </c>
      <c r="E12" s="20">
        <v>13</v>
      </c>
      <c r="F12" s="20">
        <v>48</v>
      </c>
      <c r="G12" s="20">
        <v>0</v>
      </c>
      <c r="H12" s="20">
        <v>9</v>
      </c>
      <c r="I12" s="20">
        <v>16</v>
      </c>
      <c r="J12" s="20">
        <v>346</v>
      </c>
      <c r="K12" s="20">
        <v>61</v>
      </c>
    </row>
    <row r="13" spans="1:11" x14ac:dyDescent="0.2">
      <c r="A13" s="19" t="s">
        <v>409</v>
      </c>
      <c r="B13" s="20">
        <v>449</v>
      </c>
      <c r="C13" s="20">
        <v>356</v>
      </c>
      <c r="D13" s="20">
        <v>16</v>
      </c>
      <c r="E13" s="20">
        <v>14</v>
      </c>
      <c r="F13" s="20">
        <v>36</v>
      </c>
      <c r="G13" s="20">
        <v>4</v>
      </c>
      <c r="H13" s="20">
        <v>8</v>
      </c>
      <c r="I13" s="20">
        <v>15</v>
      </c>
      <c r="J13" s="20">
        <v>372</v>
      </c>
      <c r="K13" s="20">
        <v>54</v>
      </c>
    </row>
    <row r="14" spans="1:11" x14ac:dyDescent="0.2">
      <c r="A14" s="19" t="s">
        <v>410</v>
      </c>
      <c r="B14" s="20">
        <v>427</v>
      </c>
      <c r="C14" s="20">
        <v>337</v>
      </c>
      <c r="D14" s="20">
        <v>13</v>
      </c>
      <c r="E14" s="20">
        <v>12</v>
      </c>
      <c r="F14" s="20">
        <v>27</v>
      </c>
      <c r="G14" s="20">
        <v>6</v>
      </c>
      <c r="H14" s="20">
        <v>12</v>
      </c>
      <c r="I14" s="20">
        <v>20</v>
      </c>
      <c r="J14" s="20">
        <v>350</v>
      </c>
      <c r="K14" s="20">
        <v>45</v>
      </c>
    </row>
    <row r="15" spans="1:11" x14ac:dyDescent="0.2">
      <c r="A15" s="19" t="s">
        <v>411</v>
      </c>
      <c r="B15" s="20">
        <v>274</v>
      </c>
      <c r="C15" s="20">
        <v>228</v>
      </c>
      <c r="D15" s="20">
        <v>10</v>
      </c>
      <c r="E15" s="20">
        <v>3</v>
      </c>
      <c r="F15" s="20">
        <v>15</v>
      </c>
      <c r="G15" s="20">
        <v>3</v>
      </c>
      <c r="H15" s="20">
        <v>2</v>
      </c>
      <c r="I15" s="20">
        <v>13</v>
      </c>
      <c r="J15" s="20">
        <v>238</v>
      </c>
      <c r="K15" s="20">
        <v>21</v>
      </c>
    </row>
    <row r="16" spans="1:11" x14ac:dyDescent="0.2">
      <c r="A16" s="19" t="s">
        <v>412</v>
      </c>
      <c r="B16" s="20">
        <v>137</v>
      </c>
      <c r="C16" s="20">
        <v>110</v>
      </c>
      <c r="D16" s="20">
        <v>4</v>
      </c>
      <c r="E16" s="20">
        <v>5</v>
      </c>
      <c r="F16" s="20">
        <v>6</v>
      </c>
      <c r="G16" s="20">
        <v>0</v>
      </c>
      <c r="H16" s="20">
        <v>6</v>
      </c>
      <c r="I16" s="20">
        <v>6</v>
      </c>
      <c r="J16" s="20">
        <v>114</v>
      </c>
      <c r="K16" s="20">
        <v>11</v>
      </c>
    </row>
    <row r="17" spans="1:11" x14ac:dyDescent="0.2">
      <c r="A17" s="19" t="s">
        <v>413</v>
      </c>
      <c r="B17" s="20">
        <v>71</v>
      </c>
      <c r="C17" s="20">
        <v>64</v>
      </c>
      <c r="D17" s="20">
        <v>1</v>
      </c>
      <c r="E17" s="20">
        <v>0</v>
      </c>
      <c r="F17" s="20">
        <v>1</v>
      </c>
      <c r="G17" s="20">
        <v>0</v>
      </c>
      <c r="H17" s="20">
        <v>3</v>
      </c>
      <c r="I17" s="20">
        <v>2</v>
      </c>
      <c r="J17" s="20">
        <v>65</v>
      </c>
      <c r="K17" s="20">
        <v>1</v>
      </c>
    </row>
    <row r="18" spans="1:11" x14ac:dyDescent="0.2">
      <c r="A18" s="19" t="s">
        <v>414</v>
      </c>
      <c r="B18" s="20">
        <v>11</v>
      </c>
      <c r="C18" s="20">
        <v>11</v>
      </c>
      <c r="D18" s="20">
        <v>0</v>
      </c>
      <c r="E18" s="20">
        <v>0</v>
      </c>
      <c r="F18" s="20">
        <v>0</v>
      </c>
      <c r="G18" s="20">
        <v>0</v>
      </c>
      <c r="H18" s="20">
        <v>0</v>
      </c>
      <c r="I18" s="20">
        <v>0</v>
      </c>
      <c r="J18" s="20">
        <v>11</v>
      </c>
      <c r="K18" s="20">
        <v>0</v>
      </c>
    </row>
    <row r="19" spans="1:11" x14ac:dyDescent="0.2">
      <c r="A19" s="19" t="s">
        <v>415</v>
      </c>
      <c r="B19" s="20">
        <v>881</v>
      </c>
      <c r="C19" s="20">
        <v>688</v>
      </c>
      <c r="D19" s="20">
        <v>30</v>
      </c>
      <c r="E19" s="20">
        <v>27</v>
      </c>
      <c r="F19" s="20">
        <v>84</v>
      </c>
      <c r="G19" s="20">
        <v>4</v>
      </c>
      <c r="H19" s="20">
        <v>17</v>
      </c>
      <c r="I19" s="20">
        <v>31</v>
      </c>
      <c r="J19" s="20">
        <v>718</v>
      </c>
      <c r="K19" s="20">
        <v>115</v>
      </c>
    </row>
    <row r="20" spans="1:11" x14ac:dyDescent="0.2">
      <c r="A20" s="19" t="s">
        <v>416</v>
      </c>
      <c r="B20" s="20">
        <v>701</v>
      </c>
      <c r="C20" s="20">
        <v>565</v>
      </c>
      <c r="D20" s="20">
        <v>23</v>
      </c>
      <c r="E20" s="20">
        <v>15</v>
      </c>
      <c r="F20" s="20">
        <v>42</v>
      </c>
      <c r="G20" s="20">
        <v>9</v>
      </c>
      <c r="H20" s="20">
        <v>14</v>
      </c>
      <c r="I20" s="20">
        <v>33</v>
      </c>
      <c r="J20" s="20">
        <v>588</v>
      </c>
      <c r="K20" s="20">
        <v>66</v>
      </c>
    </row>
    <row r="21" spans="1:11" x14ac:dyDescent="0.2">
      <c r="A21" s="19" t="s">
        <v>417</v>
      </c>
      <c r="B21" s="20">
        <v>1801</v>
      </c>
      <c r="C21" s="20">
        <v>1438</v>
      </c>
      <c r="D21" s="20">
        <v>58</v>
      </c>
      <c r="E21" s="20">
        <v>47</v>
      </c>
      <c r="F21" s="20">
        <v>133</v>
      </c>
      <c r="G21" s="20">
        <v>13</v>
      </c>
      <c r="H21" s="20">
        <v>40</v>
      </c>
      <c r="I21" s="20">
        <v>72</v>
      </c>
      <c r="J21" s="20">
        <v>1496</v>
      </c>
      <c r="K21" s="20">
        <v>193</v>
      </c>
    </row>
    <row r="22" spans="1:11" x14ac:dyDescent="0.2">
      <c r="A22" s="19" t="s">
        <v>418</v>
      </c>
      <c r="B22" s="20">
        <v>920</v>
      </c>
      <c r="C22" s="20">
        <v>750</v>
      </c>
      <c r="D22" s="20">
        <v>28</v>
      </c>
      <c r="E22" s="20">
        <v>20</v>
      </c>
      <c r="F22" s="20">
        <v>49</v>
      </c>
      <c r="G22" s="20">
        <v>9</v>
      </c>
      <c r="H22" s="20">
        <v>23</v>
      </c>
      <c r="I22" s="20">
        <v>41</v>
      </c>
      <c r="J22" s="20">
        <v>778</v>
      </c>
      <c r="K22" s="20">
        <v>78</v>
      </c>
    </row>
    <row r="23" spans="1:11" x14ac:dyDescent="0.2">
      <c r="A23" s="19" t="s">
        <v>419</v>
      </c>
      <c r="B23" s="20">
        <v>219</v>
      </c>
      <c r="C23" s="20">
        <v>185</v>
      </c>
      <c r="D23" s="20">
        <v>5</v>
      </c>
      <c r="E23" s="20">
        <v>5</v>
      </c>
      <c r="F23" s="20">
        <v>7</v>
      </c>
      <c r="G23" s="20">
        <v>0</v>
      </c>
      <c r="H23" s="20">
        <v>9</v>
      </c>
      <c r="I23" s="20">
        <v>8</v>
      </c>
      <c r="J23" s="20">
        <v>190</v>
      </c>
      <c r="K23" s="20">
        <v>12</v>
      </c>
    </row>
    <row r="24" spans="1:11" x14ac:dyDescent="0.2">
      <c r="A24" s="18" t="s">
        <v>420</v>
      </c>
      <c r="B24" s="17">
        <v>208</v>
      </c>
      <c r="C24" s="17">
        <v>143</v>
      </c>
      <c r="D24" s="17">
        <v>8</v>
      </c>
      <c r="E24" s="17">
        <v>9</v>
      </c>
      <c r="F24" s="17">
        <v>36</v>
      </c>
      <c r="G24" s="17">
        <v>1</v>
      </c>
      <c r="H24" s="17">
        <v>4</v>
      </c>
      <c r="I24" s="17">
        <v>7</v>
      </c>
      <c r="J24" s="17">
        <v>151</v>
      </c>
      <c r="K24" s="17">
        <v>46</v>
      </c>
    </row>
    <row r="25" spans="1:11" x14ac:dyDescent="0.2">
      <c r="A25" s="19" t="s">
        <v>408</v>
      </c>
      <c r="B25" s="20">
        <v>220</v>
      </c>
      <c r="C25" s="20">
        <v>167</v>
      </c>
      <c r="D25" s="20">
        <v>5</v>
      </c>
      <c r="E25" s="20">
        <v>7</v>
      </c>
      <c r="F25" s="20">
        <v>27</v>
      </c>
      <c r="G25" s="20">
        <v>0</v>
      </c>
      <c r="H25" s="20">
        <v>6</v>
      </c>
      <c r="I25" s="20">
        <v>8</v>
      </c>
      <c r="J25" s="20">
        <v>172</v>
      </c>
      <c r="K25" s="20">
        <v>34</v>
      </c>
    </row>
    <row r="26" spans="1:11" x14ac:dyDescent="0.2">
      <c r="A26" s="19" t="s">
        <v>409</v>
      </c>
      <c r="B26" s="20">
        <v>226</v>
      </c>
      <c r="C26" s="20">
        <v>180</v>
      </c>
      <c r="D26" s="20">
        <v>6</v>
      </c>
      <c r="E26" s="20">
        <v>8</v>
      </c>
      <c r="F26" s="20">
        <v>20</v>
      </c>
      <c r="G26" s="20">
        <v>1</v>
      </c>
      <c r="H26" s="20">
        <v>2</v>
      </c>
      <c r="I26" s="20">
        <v>9</v>
      </c>
      <c r="J26" s="20">
        <v>186</v>
      </c>
      <c r="K26" s="20">
        <v>29</v>
      </c>
    </row>
    <row r="27" spans="1:11" x14ac:dyDescent="0.2">
      <c r="A27" s="19" t="s">
        <v>410</v>
      </c>
      <c r="B27" s="20">
        <v>211</v>
      </c>
      <c r="C27" s="20">
        <v>169</v>
      </c>
      <c r="D27" s="20">
        <v>7</v>
      </c>
      <c r="E27" s="20">
        <v>8</v>
      </c>
      <c r="F27" s="20">
        <v>13</v>
      </c>
      <c r="G27" s="20">
        <v>1</v>
      </c>
      <c r="H27" s="20">
        <v>4</v>
      </c>
      <c r="I27" s="20">
        <v>9</v>
      </c>
      <c r="J27" s="20">
        <v>176</v>
      </c>
      <c r="K27" s="20">
        <v>22</v>
      </c>
    </row>
    <row r="28" spans="1:11" x14ac:dyDescent="0.2">
      <c r="A28" s="19" t="s">
        <v>411</v>
      </c>
      <c r="B28" s="20">
        <v>134</v>
      </c>
      <c r="C28" s="20">
        <v>112</v>
      </c>
      <c r="D28" s="20">
        <v>6</v>
      </c>
      <c r="E28" s="20">
        <v>2</v>
      </c>
      <c r="F28" s="20">
        <v>9</v>
      </c>
      <c r="G28" s="20">
        <v>0</v>
      </c>
      <c r="H28" s="20">
        <v>0</v>
      </c>
      <c r="I28" s="20">
        <v>5</v>
      </c>
      <c r="J28" s="20">
        <v>118</v>
      </c>
      <c r="K28" s="20">
        <v>11</v>
      </c>
    </row>
    <row r="29" spans="1:11" x14ac:dyDescent="0.2">
      <c r="A29" s="19" t="s">
        <v>412</v>
      </c>
      <c r="B29" s="20">
        <v>65</v>
      </c>
      <c r="C29" s="20">
        <v>54</v>
      </c>
      <c r="D29" s="20">
        <v>1</v>
      </c>
      <c r="E29" s="20">
        <v>3</v>
      </c>
      <c r="F29" s="20">
        <v>1</v>
      </c>
      <c r="G29" s="20">
        <v>0</v>
      </c>
      <c r="H29" s="20">
        <v>3</v>
      </c>
      <c r="I29" s="20">
        <v>3</v>
      </c>
      <c r="J29" s="20">
        <v>55</v>
      </c>
      <c r="K29" s="20">
        <v>4</v>
      </c>
    </row>
    <row r="30" spans="1:11" x14ac:dyDescent="0.2">
      <c r="A30" s="19" t="s">
        <v>413</v>
      </c>
      <c r="B30" s="20">
        <v>25</v>
      </c>
      <c r="C30" s="20">
        <v>23</v>
      </c>
      <c r="D30" s="20">
        <v>0</v>
      </c>
      <c r="E30" s="20">
        <v>0</v>
      </c>
      <c r="F30" s="20">
        <v>1</v>
      </c>
      <c r="G30" s="20">
        <v>0</v>
      </c>
      <c r="H30" s="20">
        <v>0</v>
      </c>
      <c r="I30" s="20">
        <v>1</v>
      </c>
      <c r="J30" s="20">
        <v>23</v>
      </c>
      <c r="K30" s="20">
        <v>1</v>
      </c>
    </row>
    <row r="31" spans="1:11" x14ac:dyDescent="0.2">
      <c r="A31" s="19" t="s">
        <v>414</v>
      </c>
      <c r="B31" s="20">
        <v>3</v>
      </c>
      <c r="C31" s="20">
        <v>3</v>
      </c>
      <c r="D31" s="20">
        <v>0</v>
      </c>
      <c r="E31" s="20">
        <v>0</v>
      </c>
      <c r="F31" s="20">
        <v>0</v>
      </c>
      <c r="G31" s="20">
        <v>0</v>
      </c>
      <c r="H31" s="20">
        <v>0</v>
      </c>
      <c r="I31" s="20">
        <v>0</v>
      </c>
      <c r="J31" s="20">
        <v>3</v>
      </c>
      <c r="K31" s="20">
        <v>0</v>
      </c>
    </row>
    <row r="32" spans="1:11" x14ac:dyDescent="0.2">
      <c r="A32" s="19" t="s">
        <v>415</v>
      </c>
      <c r="B32" s="20">
        <v>446</v>
      </c>
      <c r="C32" s="20">
        <v>347</v>
      </c>
      <c r="D32" s="20">
        <v>11</v>
      </c>
      <c r="E32" s="20">
        <v>15</v>
      </c>
      <c r="F32" s="20">
        <v>47</v>
      </c>
      <c r="G32" s="20">
        <v>1</v>
      </c>
      <c r="H32" s="20">
        <v>8</v>
      </c>
      <c r="I32" s="20">
        <v>17</v>
      </c>
      <c r="J32" s="20">
        <v>358</v>
      </c>
      <c r="K32" s="20">
        <v>63</v>
      </c>
    </row>
    <row r="33" spans="1:11" x14ac:dyDescent="0.2">
      <c r="A33" s="19" t="s">
        <v>416</v>
      </c>
      <c r="B33" s="20">
        <v>345</v>
      </c>
      <c r="C33" s="20">
        <v>281</v>
      </c>
      <c r="D33" s="20">
        <v>13</v>
      </c>
      <c r="E33" s="20">
        <v>10</v>
      </c>
      <c r="F33" s="20">
        <v>22</v>
      </c>
      <c r="G33" s="20">
        <v>1</v>
      </c>
      <c r="H33" s="20">
        <v>4</v>
      </c>
      <c r="I33" s="20">
        <v>14</v>
      </c>
      <c r="J33" s="20">
        <v>294</v>
      </c>
      <c r="K33" s="20">
        <v>33</v>
      </c>
    </row>
    <row r="34" spans="1:11" x14ac:dyDescent="0.2">
      <c r="A34" s="19" t="s">
        <v>417</v>
      </c>
      <c r="B34" s="20">
        <v>884</v>
      </c>
      <c r="C34" s="20">
        <v>708</v>
      </c>
      <c r="D34" s="20">
        <v>25</v>
      </c>
      <c r="E34" s="20">
        <v>28</v>
      </c>
      <c r="F34" s="20">
        <v>71</v>
      </c>
      <c r="G34" s="20">
        <v>2</v>
      </c>
      <c r="H34" s="20">
        <v>15</v>
      </c>
      <c r="I34" s="20">
        <v>35</v>
      </c>
      <c r="J34" s="20">
        <v>733</v>
      </c>
      <c r="K34" s="20">
        <v>101</v>
      </c>
    </row>
    <row r="35" spans="1:11" x14ac:dyDescent="0.2">
      <c r="A35" s="19" t="s">
        <v>418</v>
      </c>
      <c r="B35" s="20">
        <v>438</v>
      </c>
      <c r="C35" s="20">
        <v>361</v>
      </c>
      <c r="D35" s="20">
        <v>14</v>
      </c>
      <c r="E35" s="20">
        <v>13</v>
      </c>
      <c r="F35" s="20">
        <v>24</v>
      </c>
      <c r="G35" s="20">
        <v>1</v>
      </c>
      <c r="H35" s="20">
        <v>7</v>
      </c>
      <c r="I35" s="20">
        <v>18</v>
      </c>
      <c r="J35" s="20">
        <v>375</v>
      </c>
      <c r="K35" s="20">
        <v>38</v>
      </c>
    </row>
    <row r="36" spans="1:11" x14ac:dyDescent="0.2">
      <c r="A36" s="19" t="s">
        <v>419</v>
      </c>
      <c r="B36" s="20">
        <v>93</v>
      </c>
      <c r="C36" s="20">
        <v>80</v>
      </c>
      <c r="D36" s="20">
        <v>1</v>
      </c>
      <c r="E36" s="20">
        <v>3</v>
      </c>
      <c r="F36" s="20">
        <v>2</v>
      </c>
      <c r="G36" s="20">
        <v>0</v>
      </c>
      <c r="H36" s="20">
        <v>3</v>
      </c>
      <c r="I36" s="20">
        <v>4</v>
      </c>
      <c r="J36" s="20">
        <v>81</v>
      </c>
      <c r="K36" s="20">
        <v>5</v>
      </c>
    </row>
    <row r="37" spans="1:11" x14ac:dyDescent="0.2">
      <c r="A37" s="18" t="s">
        <v>421</v>
      </c>
      <c r="B37" s="17">
        <v>178</v>
      </c>
      <c r="C37" s="17">
        <v>131</v>
      </c>
      <c r="D37" s="17">
        <v>10</v>
      </c>
      <c r="E37" s="17">
        <v>2</v>
      </c>
      <c r="F37" s="17">
        <v>25</v>
      </c>
      <c r="G37" s="17">
        <v>2</v>
      </c>
      <c r="H37" s="17">
        <v>2</v>
      </c>
      <c r="I37" s="17">
        <v>6</v>
      </c>
      <c r="J37" s="17">
        <v>141</v>
      </c>
      <c r="K37" s="17">
        <v>29</v>
      </c>
    </row>
    <row r="38" spans="1:11" x14ac:dyDescent="0.2">
      <c r="A38" s="19" t="s">
        <v>408</v>
      </c>
      <c r="B38" s="20">
        <v>212</v>
      </c>
      <c r="C38" s="20">
        <v>165</v>
      </c>
      <c r="D38" s="20">
        <v>9</v>
      </c>
      <c r="E38" s="20">
        <v>6</v>
      </c>
      <c r="F38" s="20">
        <v>21</v>
      </c>
      <c r="G38" s="20">
        <v>0</v>
      </c>
      <c r="H38" s="20">
        <v>3</v>
      </c>
      <c r="I38" s="20">
        <v>8</v>
      </c>
      <c r="J38" s="20">
        <v>174</v>
      </c>
      <c r="K38" s="20">
        <v>27</v>
      </c>
    </row>
    <row r="39" spans="1:11" x14ac:dyDescent="0.2">
      <c r="A39" s="19" t="s">
        <v>409</v>
      </c>
      <c r="B39" s="20">
        <v>223</v>
      </c>
      <c r="C39" s="20">
        <v>176</v>
      </c>
      <c r="D39" s="20">
        <v>10</v>
      </c>
      <c r="E39" s="20">
        <v>6</v>
      </c>
      <c r="F39" s="20">
        <v>16</v>
      </c>
      <c r="G39" s="20">
        <v>3</v>
      </c>
      <c r="H39" s="20">
        <v>6</v>
      </c>
      <c r="I39" s="20">
        <v>6</v>
      </c>
      <c r="J39" s="20">
        <v>186</v>
      </c>
      <c r="K39" s="20">
        <v>25</v>
      </c>
    </row>
    <row r="40" spans="1:11" x14ac:dyDescent="0.2">
      <c r="A40" s="19" t="s">
        <v>410</v>
      </c>
      <c r="B40" s="20">
        <v>216</v>
      </c>
      <c r="C40" s="20">
        <v>168</v>
      </c>
      <c r="D40" s="20">
        <v>6</v>
      </c>
      <c r="E40" s="20">
        <v>4</v>
      </c>
      <c r="F40" s="20">
        <v>14</v>
      </c>
      <c r="G40" s="20">
        <v>5</v>
      </c>
      <c r="H40" s="20">
        <v>8</v>
      </c>
      <c r="I40" s="20">
        <v>11</v>
      </c>
      <c r="J40" s="20">
        <v>174</v>
      </c>
      <c r="K40" s="20">
        <v>23</v>
      </c>
    </row>
    <row r="41" spans="1:11" x14ac:dyDescent="0.2">
      <c r="A41" s="19" t="s">
        <v>411</v>
      </c>
      <c r="B41" s="20">
        <v>140</v>
      </c>
      <c r="C41" s="20">
        <v>116</v>
      </c>
      <c r="D41" s="20">
        <v>4</v>
      </c>
      <c r="E41" s="20">
        <v>1</v>
      </c>
      <c r="F41" s="20">
        <v>6</v>
      </c>
      <c r="G41" s="20">
        <v>3</v>
      </c>
      <c r="H41" s="20">
        <v>2</v>
      </c>
      <c r="I41" s="20">
        <v>8</v>
      </c>
      <c r="J41" s="20">
        <v>120</v>
      </c>
      <c r="K41" s="20">
        <v>10</v>
      </c>
    </row>
    <row r="42" spans="1:11" x14ac:dyDescent="0.2">
      <c r="A42" s="19" t="s">
        <v>412</v>
      </c>
      <c r="B42" s="20">
        <v>72</v>
      </c>
      <c r="C42" s="20">
        <v>56</v>
      </c>
      <c r="D42" s="20">
        <v>3</v>
      </c>
      <c r="E42" s="20">
        <v>2</v>
      </c>
      <c r="F42" s="20">
        <v>5</v>
      </c>
      <c r="G42" s="20">
        <v>0</v>
      </c>
      <c r="H42" s="20">
        <v>3</v>
      </c>
      <c r="I42" s="20">
        <v>3</v>
      </c>
      <c r="J42" s="20">
        <v>59</v>
      </c>
      <c r="K42" s="20">
        <v>7</v>
      </c>
    </row>
    <row r="43" spans="1:11" x14ac:dyDescent="0.2">
      <c r="A43" s="19" t="s">
        <v>413</v>
      </c>
      <c r="B43" s="20">
        <v>46</v>
      </c>
      <c r="C43" s="20">
        <v>41</v>
      </c>
      <c r="D43" s="20">
        <v>1</v>
      </c>
      <c r="E43" s="20">
        <v>0</v>
      </c>
      <c r="F43" s="20">
        <v>0</v>
      </c>
      <c r="G43" s="20">
        <v>0</v>
      </c>
      <c r="H43" s="20">
        <v>3</v>
      </c>
      <c r="I43" s="20">
        <v>1</v>
      </c>
      <c r="J43" s="20">
        <v>42</v>
      </c>
      <c r="K43" s="20">
        <v>0</v>
      </c>
    </row>
    <row r="44" spans="1:11" x14ac:dyDescent="0.2">
      <c r="A44" s="19" t="s">
        <v>414</v>
      </c>
      <c r="B44" s="20">
        <v>8</v>
      </c>
      <c r="C44" s="20">
        <v>8</v>
      </c>
      <c r="D44" s="20">
        <v>0</v>
      </c>
      <c r="E44" s="20">
        <v>0</v>
      </c>
      <c r="F44" s="20">
        <v>0</v>
      </c>
      <c r="G44" s="20">
        <v>0</v>
      </c>
      <c r="H44" s="20">
        <v>0</v>
      </c>
      <c r="I44" s="20">
        <v>0</v>
      </c>
      <c r="J44" s="20">
        <v>8</v>
      </c>
      <c r="K44" s="20">
        <v>0</v>
      </c>
    </row>
    <row r="45" spans="1:11" x14ac:dyDescent="0.2">
      <c r="A45" s="19" t="s">
        <v>415</v>
      </c>
      <c r="B45" s="20">
        <v>435</v>
      </c>
      <c r="C45" s="20">
        <v>341</v>
      </c>
      <c r="D45" s="20">
        <v>19</v>
      </c>
      <c r="E45" s="20">
        <v>12</v>
      </c>
      <c r="F45" s="20">
        <v>37</v>
      </c>
      <c r="G45" s="20">
        <v>3</v>
      </c>
      <c r="H45" s="20">
        <v>9</v>
      </c>
      <c r="I45" s="20">
        <v>14</v>
      </c>
      <c r="J45" s="20">
        <v>360</v>
      </c>
      <c r="K45" s="20">
        <v>52</v>
      </c>
    </row>
    <row r="46" spans="1:11" x14ac:dyDescent="0.2">
      <c r="A46" s="19" t="s">
        <v>416</v>
      </c>
      <c r="B46" s="20">
        <v>356</v>
      </c>
      <c r="C46" s="20">
        <v>284</v>
      </c>
      <c r="D46" s="20">
        <v>10</v>
      </c>
      <c r="E46" s="20">
        <v>5</v>
      </c>
      <c r="F46" s="20">
        <v>20</v>
      </c>
      <c r="G46" s="20">
        <v>8</v>
      </c>
      <c r="H46" s="20">
        <v>10</v>
      </c>
      <c r="I46" s="20">
        <v>19</v>
      </c>
      <c r="J46" s="20">
        <v>294</v>
      </c>
      <c r="K46" s="20">
        <v>33</v>
      </c>
    </row>
    <row r="47" spans="1:11" x14ac:dyDescent="0.2">
      <c r="A47" s="19" t="s">
        <v>417</v>
      </c>
      <c r="B47" s="20">
        <v>917</v>
      </c>
      <c r="C47" s="20">
        <v>730</v>
      </c>
      <c r="D47" s="20">
        <v>33</v>
      </c>
      <c r="E47" s="20">
        <v>19</v>
      </c>
      <c r="F47" s="20">
        <v>62</v>
      </c>
      <c r="G47" s="20">
        <v>11</v>
      </c>
      <c r="H47" s="20">
        <v>25</v>
      </c>
      <c r="I47" s="20">
        <v>37</v>
      </c>
      <c r="J47" s="20">
        <v>763</v>
      </c>
      <c r="K47" s="20">
        <v>92</v>
      </c>
    </row>
    <row r="48" spans="1:11" x14ac:dyDescent="0.2">
      <c r="A48" s="19" t="s">
        <v>418</v>
      </c>
      <c r="B48" s="20">
        <v>482</v>
      </c>
      <c r="C48" s="20">
        <v>389</v>
      </c>
      <c r="D48" s="20">
        <v>14</v>
      </c>
      <c r="E48" s="20">
        <v>7</v>
      </c>
      <c r="F48" s="20">
        <v>25</v>
      </c>
      <c r="G48" s="20">
        <v>8</v>
      </c>
      <c r="H48" s="20">
        <v>16</v>
      </c>
      <c r="I48" s="20">
        <v>23</v>
      </c>
      <c r="J48" s="20">
        <v>403</v>
      </c>
      <c r="K48" s="20">
        <v>40</v>
      </c>
    </row>
    <row r="49" spans="1:11" x14ac:dyDescent="0.2">
      <c r="A49" s="19" t="s">
        <v>419</v>
      </c>
      <c r="B49" s="20">
        <v>126</v>
      </c>
      <c r="C49" s="20">
        <v>105</v>
      </c>
      <c r="D49" s="20">
        <v>4</v>
      </c>
      <c r="E49" s="20">
        <v>2</v>
      </c>
      <c r="F49" s="20">
        <v>5</v>
      </c>
      <c r="G49" s="20">
        <v>0</v>
      </c>
      <c r="H49" s="20">
        <v>6</v>
      </c>
      <c r="I49" s="20">
        <v>4</v>
      </c>
      <c r="J49" s="20">
        <v>109</v>
      </c>
      <c r="K49" s="20">
        <v>7</v>
      </c>
    </row>
    <row r="50" spans="1:11" x14ac:dyDescent="0.2">
      <c r="A50" s="18" t="s">
        <v>422</v>
      </c>
      <c r="B50" s="18"/>
      <c r="C50" s="18"/>
      <c r="D50" s="18"/>
      <c r="E50" s="18"/>
      <c r="F50" s="18"/>
      <c r="G50" s="18"/>
      <c r="H50" s="18"/>
      <c r="I50" s="18"/>
      <c r="J50" s="18"/>
      <c r="K50" s="18"/>
    </row>
    <row r="51" spans="1:11" x14ac:dyDescent="0.2">
      <c r="A51" s="19" t="s">
        <v>130</v>
      </c>
      <c r="B51" s="20">
        <v>151</v>
      </c>
      <c r="C51" s="20">
        <v>83</v>
      </c>
      <c r="D51" s="20">
        <v>5</v>
      </c>
      <c r="E51" s="20">
        <v>6</v>
      </c>
      <c r="F51" s="20">
        <v>43</v>
      </c>
      <c r="G51" s="20">
        <v>4</v>
      </c>
      <c r="H51" s="20">
        <v>8</v>
      </c>
      <c r="I51" s="20">
        <v>2</v>
      </c>
      <c r="J51" s="20">
        <v>88</v>
      </c>
      <c r="K51" s="20">
        <v>53</v>
      </c>
    </row>
    <row r="52" spans="1:11" x14ac:dyDescent="0.2">
      <c r="A52" s="19" t="s">
        <v>131</v>
      </c>
      <c r="B52" s="20">
        <v>1446</v>
      </c>
      <c r="C52" s="20">
        <v>1238</v>
      </c>
      <c r="D52" s="20">
        <v>55</v>
      </c>
      <c r="E52" s="20">
        <v>35</v>
      </c>
      <c r="F52" s="20">
        <v>75</v>
      </c>
      <c r="G52" s="20">
        <v>8</v>
      </c>
      <c r="H52" s="20">
        <v>20</v>
      </c>
      <c r="I52" s="20">
        <v>15</v>
      </c>
      <c r="J52" s="20">
        <v>1293</v>
      </c>
      <c r="K52" s="20">
        <v>118</v>
      </c>
    </row>
    <row r="53" spans="1:11" x14ac:dyDescent="0.2">
      <c r="A53" s="19" t="s">
        <v>392</v>
      </c>
      <c r="B53" s="20">
        <v>150</v>
      </c>
      <c r="C53" s="20">
        <v>86</v>
      </c>
      <c r="D53" s="20">
        <v>6</v>
      </c>
      <c r="E53" s="20">
        <v>10</v>
      </c>
      <c r="F53" s="20">
        <v>37</v>
      </c>
      <c r="G53" s="20">
        <v>3</v>
      </c>
      <c r="H53" s="20">
        <v>7</v>
      </c>
      <c r="I53" s="20">
        <v>1</v>
      </c>
      <c r="J53" s="20">
        <v>92</v>
      </c>
      <c r="K53" s="20">
        <v>50</v>
      </c>
    </row>
    <row r="54" spans="1:11" x14ac:dyDescent="0.2">
      <c r="A54" s="19" t="s">
        <v>132</v>
      </c>
      <c r="B54" s="20">
        <v>372</v>
      </c>
      <c r="C54" s="20">
        <v>302</v>
      </c>
      <c r="D54" s="20">
        <v>10</v>
      </c>
      <c r="E54" s="20">
        <v>6</v>
      </c>
      <c r="F54" s="20">
        <v>37</v>
      </c>
      <c r="G54" s="20">
        <v>1</v>
      </c>
      <c r="H54" s="20">
        <v>11</v>
      </c>
      <c r="I54" s="20">
        <v>5</v>
      </c>
      <c r="J54" s="20">
        <v>312</v>
      </c>
      <c r="K54" s="20">
        <v>44</v>
      </c>
    </row>
    <row r="55" spans="1:11" x14ac:dyDescent="0.2">
      <c r="A55" s="19" t="s">
        <v>423</v>
      </c>
      <c r="B55" s="20">
        <v>69</v>
      </c>
      <c r="C55" s="20">
        <v>3</v>
      </c>
      <c r="D55" s="20">
        <v>0</v>
      </c>
      <c r="E55" s="20">
        <v>2</v>
      </c>
      <c r="F55" s="20">
        <v>2</v>
      </c>
      <c r="G55" s="20">
        <v>0</v>
      </c>
      <c r="H55" s="20">
        <v>0</v>
      </c>
      <c r="I55" s="20">
        <v>62</v>
      </c>
      <c r="J55" s="20">
        <v>3</v>
      </c>
      <c r="K55" s="20">
        <v>4</v>
      </c>
    </row>
    <row r="56" spans="1:11" x14ac:dyDescent="0.2">
      <c r="A56" s="18" t="s">
        <v>133</v>
      </c>
      <c r="B56" s="17">
        <v>92</v>
      </c>
      <c r="C56" s="17">
        <v>48</v>
      </c>
      <c r="D56" s="17">
        <v>2</v>
      </c>
      <c r="E56" s="17">
        <v>5</v>
      </c>
      <c r="F56" s="17">
        <v>30</v>
      </c>
      <c r="G56" s="17">
        <v>1</v>
      </c>
      <c r="H56" s="17">
        <v>4</v>
      </c>
      <c r="I56" s="17">
        <v>2</v>
      </c>
      <c r="J56" s="17">
        <v>50</v>
      </c>
      <c r="K56" s="17">
        <v>36</v>
      </c>
    </row>
    <row r="57" spans="1:11" x14ac:dyDescent="0.2">
      <c r="A57" s="19" t="s">
        <v>134</v>
      </c>
      <c r="B57" s="20">
        <v>813</v>
      </c>
      <c r="C57" s="20">
        <v>694</v>
      </c>
      <c r="D57" s="20">
        <v>30</v>
      </c>
      <c r="E57" s="20">
        <v>24</v>
      </c>
      <c r="F57" s="20">
        <v>47</v>
      </c>
      <c r="G57" s="20">
        <v>1</v>
      </c>
      <c r="H57" s="20">
        <v>13</v>
      </c>
      <c r="I57" s="20">
        <v>4</v>
      </c>
      <c r="J57" s="20">
        <v>724</v>
      </c>
      <c r="K57" s="20">
        <v>72</v>
      </c>
    </row>
    <row r="58" spans="1:11" x14ac:dyDescent="0.2">
      <c r="A58" s="19" t="s">
        <v>393</v>
      </c>
      <c r="B58" s="20">
        <v>65</v>
      </c>
      <c r="C58" s="20">
        <v>42</v>
      </c>
      <c r="D58" s="20">
        <v>1</v>
      </c>
      <c r="E58" s="20">
        <v>6</v>
      </c>
      <c r="F58" s="20">
        <v>14</v>
      </c>
      <c r="G58" s="20">
        <v>1</v>
      </c>
      <c r="H58" s="20">
        <v>1</v>
      </c>
      <c r="I58" s="20">
        <v>0</v>
      </c>
      <c r="J58" s="20">
        <v>43</v>
      </c>
      <c r="K58" s="20">
        <v>21</v>
      </c>
    </row>
    <row r="59" spans="1:11" x14ac:dyDescent="0.2">
      <c r="A59" s="19" t="s">
        <v>135</v>
      </c>
      <c r="B59" s="20">
        <v>83</v>
      </c>
      <c r="C59" s="20">
        <v>66</v>
      </c>
      <c r="D59" s="20">
        <v>0</v>
      </c>
      <c r="E59" s="20">
        <v>1</v>
      </c>
      <c r="F59" s="20">
        <v>14</v>
      </c>
      <c r="G59" s="20">
        <v>0</v>
      </c>
      <c r="H59" s="20">
        <v>1</v>
      </c>
      <c r="I59" s="20">
        <v>1</v>
      </c>
      <c r="J59" s="20">
        <v>66</v>
      </c>
      <c r="K59" s="20">
        <v>15</v>
      </c>
    </row>
    <row r="60" spans="1:11" x14ac:dyDescent="0.2">
      <c r="A60" s="19" t="s">
        <v>424</v>
      </c>
      <c r="B60" s="20">
        <v>39</v>
      </c>
      <c r="C60" s="20">
        <v>1</v>
      </c>
      <c r="D60" s="20">
        <v>0</v>
      </c>
      <c r="E60" s="20">
        <v>1</v>
      </c>
      <c r="F60" s="20">
        <v>2</v>
      </c>
      <c r="G60" s="20">
        <v>0</v>
      </c>
      <c r="H60" s="20">
        <v>0</v>
      </c>
      <c r="I60" s="20">
        <v>35</v>
      </c>
      <c r="J60" s="20">
        <v>1</v>
      </c>
      <c r="K60" s="20">
        <v>3</v>
      </c>
    </row>
    <row r="61" spans="1:11" x14ac:dyDescent="0.2">
      <c r="A61" s="18" t="s">
        <v>136</v>
      </c>
      <c r="B61" s="17">
        <v>59</v>
      </c>
      <c r="C61" s="17">
        <v>35</v>
      </c>
      <c r="D61" s="17">
        <v>3</v>
      </c>
      <c r="E61" s="17">
        <v>1</v>
      </c>
      <c r="F61" s="17">
        <v>13</v>
      </c>
      <c r="G61" s="17">
        <v>3</v>
      </c>
      <c r="H61" s="17">
        <v>4</v>
      </c>
      <c r="I61" s="17">
        <v>0</v>
      </c>
      <c r="J61" s="17">
        <v>38</v>
      </c>
      <c r="K61" s="17">
        <v>17</v>
      </c>
    </row>
    <row r="62" spans="1:11" x14ac:dyDescent="0.2">
      <c r="A62" s="19" t="s">
        <v>134</v>
      </c>
      <c r="B62" s="20">
        <v>632</v>
      </c>
      <c r="C62" s="20">
        <v>544</v>
      </c>
      <c r="D62" s="20">
        <v>25</v>
      </c>
      <c r="E62" s="20">
        <v>10</v>
      </c>
      <c r="F62" s="20">
        <v>28</v>
      </c>
      <c r="G62" s="20">
        <v>7</v>
      </c>
      <c r="H62" s="20">
        <v>7</v>
      </c>
      <c r="I62" s="20">
        <v>11</v>
      </c>
      <c r="J62" s="20">
        <v>569</v>
      </c>
      <c r="K62" s="20">
        <v>45</v>
      </c>
    </row>
    <row r="63" spans="1:11" x14ac:dyDescent="0.2">
      <c r="A63" s="19" t="s">
        <v>393</v>
      </c>
      <c r="B63" s="20">
        <v>85</v>
      </c>
      <c r="C63" s="20">
        <v>44</v>
      </c>
      <c r="D63" s="20">
        <v>5</v>
      </c>
      <c r="E63" s="20">
        <v>4</v>
      </c>
      <c r="F63" s="20">
        <v>23</v>
      </c>
      <c r="G63" s="20">
        <v>2</v>
      </c>
      <c r="H63" s="20">
        <v>6</v>
      </c>
      <c r="I63" s="20">
        <v>1</v>
      </c>
      <c r="J63" s="20">
        <v>49</v>
      </c>
      <c r="K63" s="20">
        <v>29</v>
      </c>
    </row>
    <row r="64" spans="1:11" x14ac:dyDescent="0.2">
      <c r="A64" s="19" t="s">
        <v>135</v>
      </c>
      <c r="B64" s="20">
        <v>289</v>
      </c>
      <c r="C64" s="20">
        <v>236</v>
      </c>
      <c r="D64" s="20">
        <v>10</v>
      </c>
      <c r="E64" s="20">
        <v>5</v>
      </c>
      <c r="F64" s="20">
        <v>23</v>
      </c>
      <c r="G64" s="20">
        <v>1</v>
      </c>
      <c r="H64" s="20">
        <v>10</v>
      </c>
      <c r="I64" s="20">
        <v>4</v>
      </c>
      <c r="J64" s="20">
        <v>246</v>
      </c>
      <c r="K64" s="20">
        <v>29</v>
      </c>
    </row>
    <row r="65" spans="1:11" x14ac:dyDescent="0.2">
      <c r="A65" s="19" t="s">
        <v>424</v>
      </c>
      <c r="B65" s="20">
        <v>30</v>
      </c>
      <c r="C65" s="20">
        <v>2</v>
      </c>
      <c r="D65" s="20">
        <v>0</v>
      </c>
      <c r="E65" s="20">
        <v>1</v>
      </c>
      <c r="F65" s="20">
        <v>0</v>
      </c>
      <c r="G65" s="20">
        <v>0</v>
      </c>
      <c r="H65" s="20">
        <v>0</v>
      </c>
      <c r="I65" s="20">
        <v>27</v>
      </c>
      <c r="J65" s="20">
        <v>2</v>
      </c>
      <c r="K65" s="20">
        <v>1</v>
      </c>
    </row>
    <row r="66" spans="1:11" x14ac:dyDescent="0.2">
      <c r="A66" s="18" t="s">
        <v>425</v>
      </c>
      <c r="B66" s="18"/>
      <c r="C66" s="18"/>
      <c r="D66" s="18"/>
      <c r="E66" s="18"/>
      <c r="F66" s="18"/>
      <c r="G66" s="18"/>
      <c r="H66" s="18"/>
      <c r="I66" s="18"/>
      <c r="J66" s="18"/>
      <c r="K66" s="18"/>
    </row>
    <row r="67" spans="1:11" x14ac:dyDescent="0.2">
      <c r="A67" s="19" t="s">
        <v>426</v>
      </c>
      <c r="B67" s="20">
        <v>366</v>
      </c>
      <c r="C67" s="20">
        <v>217</v>
      </c>
      <c r="D67" s="20">
        <v>12</v>
      </c>
      <c r="E67" s="20">
        <v>14</v>
      </c>
      <c r="F67" s="20">
        <v>101</v>
      </c>
      <c r="G67" s="20">
        <v>6</v>
      </c>
      <c r="H67" s="20">
        <v>10</v>
      </c>
      <c r="I67" s="20">
        <v>6</v>
      </c>
      <c r="J67" s="20">
        <v>229</v>
      </c>
      <c r="K67" s="20">
        <v>121</v>
      </c>
    </row>
    <row r="68" spans="1:11" x14ac:dyDescent="0.2">
      <c r="A68" s="19" t="s">
        <v>427</v>
      </c>
      <c r="B68" s="20">
        <v>1212</v>
      </c>
      <c r="C68" s="20">
        <v>1047</v>
      </c>
      <c r="D68" s="20">
        <v>48</v>
      </c>
      <c r="E68" s="20">
        <v>30</v>
      </c>
      <c r="F68" s="20">
        <v>60</v>
      </c>
      <c r="G68" s="20">
        <v>6</v>
      </c>
      <c r="H68" s="20">
        <v>15</v>
      </c>
      <c r="I68" s="20">
        <v>6</v>
      </c>
      <c r="J68" s="20">
        <v>1095</v>
      </c>
      <c r="K68" s="20">
        <v>96</v>
      </c>
    </row>
    <row r="69" spans="1:11" x14ac:dyDescent="0.2">
      <c r="A69" s="19" t="s">
        <v>137</v>
      </c>
      <c r="B69" s="20">
        <v>112</v>
      </c>
      <c r="C69" s="20">
        <v>100</v>
      </c>
      <c r="D69" s="20">
        <v>1</v>
      </c>
      <c r="E69" s="20">
        <v>7</v>
      </c>
      <c r="F69" s="20">
        <v>4</v>
      </c>
      <c r="G69" s="20">
        <v>0</v>
      </c>
      <c r="H69" s="20">
        <v>0</v>
      </c>
      <c r="I69" s="20">
        <v>0</v>
      </c>
      <c r="J69" s="20">
        <v>101</v>
      </c>
      <c r="K69" s="20">
        <v>11</v>
      </c>
    </row>
    <row r="70" spans="1:11" x14ac:dyDescent="0.2">
      <c r="A70" s="19" t="s">
        <v>138</v>
      </c>
      <c r="B70" s="20">
        <v>673</v>
      </c>
      <c r="C70" s="20">
        <v>585</v>
      </c>
      <c r="D70" s="20">
        <v>18</v>
      </c>
      <c r="E70" s="20">
        <v>13</v>
      </c>
      <c r="F70" s="20">
        <v>34</v>
      </c>
      <c r="G70" s="20">
        <v>2</v>
      </c>
      <c r="H70" s="20">
        <v>17</v>
      </c>
      <c r="I70" s="20">
        <v>4</v>
      </c>
      <c r="J70" s="20">
        <v>603</v>
      </c>
      <c r="K70" s="20">
        <v>49</v>
      </c>
    </row>
    <row r="71" spans="1:11" x14ac:dyDescent="0.2">
      <c r="A71" s="19" t="s">
        <v>428</v>
      </c>
      <c r="B71" s="20">
        <v>75</v>
      </c>
      <c r="C71" s="20">
        <v>54</v>
      </c>
      <c r="D71" s="20">
        <v>3</v>
      </c>
      <c r="E71" s="20">
        <v>2</v>
      </c>
      <c r="F71" s="20">
        <v>2</v>
      </c>
      <c r="G71" s="20">
        <v>1</v>
      </c>
      <c r="H71" s="20">
        <v>12</v>
      </c>
      <c r="I71" s="20">
        <v>1</v>
      </c>
      <c r="J71" s="20">
        <v>57</v>
      </c>
      <c r="K71" s="20">
        <v>5</v>
      </c>
    </row>
    <row r="72" spans="1:11" x14ac:dyDescent="0.2">
      <c r="A72" s="19" t="s">
        <v>429</v>
      </c>
      <c r="B72" s="20">
        <v>178</v>
      </c>
      <c r="C72" s="20">
        <v>93</v>
      </c>
      <c r="D72" s="20">
        <v>5</v>
      </c>
      <c r="E72" s="20">
        <v>2</v>
      </c>
      <c r="F72" s="20">
        <v>5</v>
      </c>
      <c r="G72" s="20">
        <v>1</v>
      </c>
      <c r="H72" s="20">
        <v>2</v>
      </c>
      <c r="I72" s="20">
        <v>70</v>
      </c>
      <c r="J72" s="20">
        <v>98</v>
      </c>
      <c r="K72" s="20">
        <v>8</v>
      </c>
    </row>
    <row r="73" spans="1:11" x14ac:dyDescent="0.2">
      <c r="A73" s="19" t="s">
        <v>1441</v>
      </c>
      <c r="B73" s="20">
        <v>1644</v>
      </c>
      <c r="C73" s="20">
        <v>1402</v>
      </c>
      <c r="D73" s="20">
        <v>59</v>
      </c>
      <c r="E73" s="20">
        <v>43</v>
      </c>
      <c r="F73" s="20">
        <v>88</v>
      </c>
      <c r="G73" s="20">
        <v>9</v>
      </c>
      <c r="H73" s="20">
        <v>34</v>
      </c>
      <c r="I73" s="20">
        <v>9</v>
      </c>
      <c r="J73" s="20">
        <v>1461</v>
      </c>
      <c r="K73" s="20">
        <v>140</v>
      </c>
    </row>
    <row r="74" spans="1:11" x14ac:dyDescent="0.2">
      <c r="A74" s="18" t="s">
        <v>430</v>
      </c>
      <c r="B74" s="18"/>
      <c r="C74" s="18"/>
      <c r="D74" s="18"/>
      <c r="E74" s="18"/>
      <c r="F74" s="18"/>
      <c r="G74" s="18"/>
      <c r="H74" s="18"/>
      <c r="I74" s="18"/>
      <c r="J74" s="18"/>
      <c r="K74" s="18"/>
    </row>
    <row r="75" spans="1:11" x14ac:dyDescent="0.2">
      <c r="A75" s="21" t="s">
        <v>431</v>
      </c>
      <c r="B75" s="34">
        <v>366</v>
      </c>
      <c r="C75" s="34">
        <v>217</v>
      </c>
      <c r="D75" s="34">
        <v>12</v>
      </c>
      <c r="E75" s="34">
        <v>14</v>
      </c>
      <c r="F75" s="34">
        <v>101</v>
      </c>
      <c r="G75" s="34">
        <v>6</v>
      </c>
      <c r="H75" s="34">
        <v>10</v>
      </c>
      <c r="I75" s="34">
        <v>6</v>
      </c>
      <c r="J75" s="34">
        <v>229</v>
      </c>
      <c r="K75" s="34">
        <v>121</v>
      </c>
    </row>
    <row r="76" spans="1:11" x14ac:dyDescent="0.2">
      <c r="A76" s="21" t="s">
        <v>432</v>
      </c>
      <c r="B76" s="34">
        <v>954</v>
      </c>
      <c r="C76" s="34">
        <v>792</v>
      </c>
      <c r="D76" s="34">
        <v>44</v>
      </c>
      <c r="E76" s="34">
        <v>28</v>
      </c>
      <c r="F76" s="34">
        <v>66</v>
      </c>
      <c r="G76" s="34">
        <v>7</v>
      </c>
      <c r="H76" s="34">
        <v>13</v>
      </c>
      <c r="I76" s="34">
        <v>4</v>
      </c>
      <c r="J76" s="34">
        <v>836</v>
      </c>
      <c r="K76" s="34">
        <v>101</v>
      </c>
    </row>
    <row r="77" spans="1:11" x14ac:dyDescent="0.2">
      <c r="A77" s="19" t="s">
        <v>433</v>
      </c>
      <c r="B77" s="20">
        <v>345</v>
      </c>
      <c r="C77" s="20">
        <v>303</v>
      </c>
      <c r="D77" s="20">
        <v>8</v>
      </c>
      <c r="E77" s="20">
        <v>8</v>
      </c>
      <c r="F77" s="20">
        <v>13</v>
      </c>
      <c r="G77" s="20">
        <v>0</v>
      </c>
      <c r="H77" s="20">
        <v>9</v>
      </c>
      <c r="I77" s="20">
        <v>4</v>
      </c>
      <c r="J77" s="20">
        <v>311</v>
      </c>
      <c r="K77" s="20">
        <v>21</v>
      </c>
    </row>
    <row r="78" spans="1:11" x14ac:dyDescent="0.2">
      <c r="A78" s="19" t="s">
        <v>434</v>
      </c>
      <c r="B78" s="20">
        <v>141</v>
      </c>
      <c r="C78" s="20">
        <v>127</v>
      </c>
      <c r="D78" s="20">
        <v>1</v>
      </c>
      <c r="E78" s="20">
        <v>4</v>
      </c>
      <c r="F78" s="20">
        <v>5</v>
      </c>
      <c r="G78" s="20">
        <v>0</v>
      </c>
      <c r="H78" s="20">
        <v>3</v>
      </c>
      <c r="I78" s="20">
        <v>1</v>
      </c>
      <c r="J78" s="20">
        <v>128</v>
      </c>
      <c r="K78" s="20">
        <v>9</v>
      </c>
    </row>
    <row r="79" spans="1:11" x14ac:dyDescent="0.2">
      <c r="A79" s="19" t="s">
        <v>435</v>
      </c>
      <c r="B79" s="20">
        <v>56</v>
      </c>
      <c r="C79" s="20">
        <v>51</v>
      </c>
      <c r="D79" s="20">
        <v>2</v>
      </c>
      <c r="E79" s="20">
        <v>0</v>
      </c>
      <c r="F79" s="20">
        <v>1</v>
      </c>
      <c r="G79" s="20">
        <v>0</v>
      </c>
      <c r="H79" s="20">
        <v>2</v>
      </c>
      <c r="I79" s="20">
        <v>0</v>
      </c>
      <c r="J79" s="20">
        <v>53</v>
      </c>
      <c r="K79" s="20">
        <v>1</v>
      </c>
    </row>
    <row r="80" spans="1:11" x14ac:dyDescent="0.2">
      <c r="A80" s="19" t="s">
        <v>436</v>
      </c>
      <c r="B80" s="20">
        <v>48</v>
      </c>
      <c r="C80" s="20">
        <v>46</v>
      </c>
      <c r="D80" s="20">
        <v>0</v>
      </c>
      <c r="E80" s="20">
        <v>0</v>
      </c>
      <c r="F80" s="20">
        <v>0</v>
      </c>
      <c r="G80" s="20">
        <v>0</v>
      </c>
      <c r="H80" s="20">
        <v>2</v>
      </c>
      <c r="I80" s="20">
        <v>0</v>
      </c>
      <c r="J80" s="20">
        <v>46</v>
      </c>
      <c r="K80" s="20">
        <v>0</v>
      </c>
    </row>
    <row r="81" spans="1:11" x14ac:dyDescent="0.2">
      <c r="A81" s="19" t="s">
        <v>437</v>
      </c>
      <c r="B81" s="20">
        <v>20</v>
      </c>
      <c r="C81" s="20">
        <v>18</v>
      </c>
      <c r="D81" s="20">
        <v>0</v>
      </c>
      <c r="E81" s="20">
        <v>0</v>
      </c>
      <c r="F81" s="20">
        <v>0</v>
      </c>
      <c r="G81" s="20">
        <v>0</v>
      </c>
      <c r="H81" s="20">
        <v>2</v>
      </c>
      <c r="I81" s="20">
        <v>0</v>
      </c>
      <c r="J81" s="20">
        <v>18</v>
      </c>
      <c r="K81" s="20">
        <v>0</v>
      </c>
    </row>
    <row r="82" spans="1:11" x14ac:dyDescent="0.2">
      <c r="A82" s="19" t="s">
        <v>438</v>
      </c>
      <c r="B82" s="20">
        <v>4</v>
      </c>
      <c r="C82" s="20">
        <v>4</v>
      </c>
      <c r="D82" s="20">
        <v>0</v>
      </c>
      <c r="E82" s="20">
        <v>0</v>
      </c>
      <c r="F82" s="20">
        <v>0</v>
      </c>
      <c r="G82" s="20">
        <v>0</v>
      </c>
      <c r="H82" s="20">
        <v>0</v>
      </c>
      <c r="I82" s="20">
        <v>0</v>
      </c>
      <c r="J82" s="20">
        <v>4</v>
      </c>
      <c r="K82" s="20">
        <v>0</v>
      </c>
    </row>
    <row r="83" spans="1:11" x14ac:dyDescent="0.2">
      <c r="A83" s="19" t="s">
        <v>439</v>
      </c>
      <c r="B83" s="20">
        <v>2</v>
      </c>
      <c r="C83" s="20">
        <v>2</v>
      </c>
      <c r="D83" s="20">
        <v>0</v>
      </c>
      <c r="E83" s="20">
        <v>0</v>
      </c>
      <c r="F83" s="20">
        <v>0</v>
      </c>
      <c r="G83" s="20">
        <v>0</v>
      </c>
      <c r="H83" s="20">
        <v>0</v>
      </c>
      <c r="I83" s="20">
        <v>0</v>
      </c>
      <c r="J83" s="20">
        <v>2</v>
      </c>
      <c r="K83" s="20">
        <v>0</v>
      </c>
    </row>
    <row r="84" spans="1:11" x14ac:dyDescent="0.2">
      <c r="A84" s="19" t="s">
        <v>440</v>
      </c>
      <c r="B84" s="20">
        <v>2</v>
      </c>
      <c r="C84" s="20">
        <v>1</v>
      </c>
      <c r="D84" s="20">
        <v>0</v>
      </c>
      <c r="E84" s="20">
        <v>0</v>
      </c>
      <c r="F84" s="20">
        <v>0</v>
      </c>
      <c r="G84" s="20">
        <v>0</v>
      </c>
      <c r="H84" s="20">
        <v>1</v>
      </c>
      <c r="I84" s="20">
        <v>0</v>
      </c>
      <c r="J84" s="20">
        <v>1</v>
      </c>
      <c r="K84" s="20">
        <v>0</v>
      </c>
    </row>
    <row r="85" spans="1:11" x14ac:dyDescent="0.2">
      <c r="A85" s="19" t="s">
        <v>429</v>
      </c>
      <c r="B85" s="20">
        <v>250</v>
      </c>
      <c r="C85" s="20">
        <v>151</v>
      </c>
      <c r="D85" s="20">
        <v>9</v>
      </c>
      <c r="E85" s="20">
        <v>5</v>
      </c>
      <c r="F85" s="20">
        <v>8</v>
      </c>
      <c r="G85" s="20">
        <v>3</v>
      </c>
      <c r="H85" s="20">
        <v>4</v>
      </c>
      <c r="I85" s="20">
        <v>70</v>
      </c>
      <c r="J85" s="20">
        <v>160</v>
      </c>
      <c r="K85" s="20">
        <v>16</v>
      </c>
    </row>
    <row r="86" spans="1:11" x14ac:dyDescent="0.2">
      <c r="A86" s="18" t="s">
        <v>441</v>
      </c>
      <c r="B86" s="18"/>
      <c r="C86" s="18"/>
      <c r="D86" s="18"/>
      <c r="E86" s="18"/>
      <c r="F86" s="18"/>
      <c r="G86" s="18"/>
      <c r="H86" s="18"/>
      <c r="I86" s="18"/>
      <c r="J86" s="18"/>
      <c r="K86" s="18"/>
    </row>
    <row r="87" spans="1:11" x14ac:dyDescent="0.2">
      <c r="A87" s="19" t="s">
        <v>442</v>
      </c>
      <c r="B87" s="20">
        <v>1712</v>
      </c>
      <c r="C87" s="20">
        <v>1712</v>
      </c>
      <c r="D87" s="20">
        <v>0</v>
      </c>
      <c r="E87" s="20">
        <v>0</v>
      </c>
      <c r="F87" s="20">
        <v>0</v>
      </c>
      <c r="G87" s="20">
        <v>0</v>
      </c>
      <c r="H87" s="20">
        <v>0</v>
      </c>
      <c r="I87" s="20">
        <v>0</v>
      </c>
      <c r="J87" s="20">
        <v>1712</v>
      </c>
      <c r="K87" s="20">
        <v>0</v>
      </c>
    </row>
    <row r="88" spans="1:11" x14ac:dyDescent="0.2">
      <c r="A88" s="19" t="s">
        <v>139</v>
      </c>
      <c r="B88" s="20">
        <v>76</v>
      </c>
      <c r="C88" s="20">
        <v>0</v>
      </c>
      <c r="D88" s="20">
        <v>76</v>
      </c>
      <c r="E88" s="20">
        <v>0</v>
      </c>
      <c r="F88" s="20">
        <v>0</v>
      </c>
      <c r="G88" s="20">
        <v>0</v>
      </c>
      <c r="H88" s="20">
        <v>0</v>
      </c>
      <c r="I88" s="20">
        <v>0</v>
      </c>
      <c r="J88" s="20">
        <v>76</v>
      </c>
      <c r="K88" s="20">
        <v>0</v>
      </c>
    </row>
    <row r="89" spans="1:11" x14ac:dyDescent="0.2">
      <c r="A89" s="19" t="s">
        <v>443</v>
      </c>
      <c r="B89" s="20">
        <v>59</v>
      </c>
      <c r="C89" s="20">
        <v>0</v>
      </c>
      <c r="D89" s="20">
        <v>0</v>
      </c>
      <c r="E89" s="20">
        <v>59</v>
      </c>
      <c r="F89" s="20">
        <v>0</v>
      </c>
      <c r="G89" s="20">
        <v>0</v>
      </c>
      <c r="H89" s="20">
        <v>0</v>
      </c>
      <c r="I89" s="20">
        <v>0</v>
      </c>
      <c r="J89" s="20">
        <v>0</v>
      </c>
      <c r="K89" s="20">
        <v>59</v>
      </c>
    </row>
    <row r="90" spans="1:11" x14ac:dyDescent="0.2">
      <c r="A90" s="19" t="s">
        <v>140</v>
      </c>
      <c r="B90" s="20">
        <v>194</v>
      </c>
      <c r="C90" s="20">
        <v>0</v>
      </c>
      <c r="D90" s="20">
        <v>0</v>
      </c>
      <c r="E90" s="20">
        <v>0</v>
      </c>
      <c r="F90" s="20">
        <v>194</v>
      </c>
      <c r="G90" s="20">
        <v>0</v>
      </c>
      <c r="H90" s="20">
        <v>0</v>
      </c>
      <c r="I90" s="20">
        <v>0</v>
      </c>
      <c r="J90" s="20">
        <v>0</v>
      </c>
      <c r="K90" s="20">
        <v>194</v>
      </c>
    </row>
    <row r="91" spans="1:11" x14ac:dyDescent="0.2">
      <c r="A91" s="19" t="s">
        <v>141</v>
      </c>
      <c r="B91" s="20">
        <v>16</v>
      </c>
      <c r="C91" s="20">
        <v>0</v>
      </c>
      <c r="D91" s="20">
        <v>0</v>
      </c>
      <c r="E91" s="20">
        <v>0</v>
      </c>
      <c r="F91" s="20">
        <v>0</v>
      </c>
      <c r="G91" s="20">
        <v>16</v>
      </c>
      <c r="H91" s="20">
        <v>0</v>
      </c>
      <c r="I91" s="20">
        <v>0</v>
      </c>
      <c r="J91" s="20">
        <v>0</v>
      </c>
      <c r="K91" s="20">
        <v>16</v>
      </c>
    </row>
    <row r="92" spans="1:11" x14ac:dyDescent="0.2">
      <c r="A92" s="19" t="s">
        <v>401</v>
      </c>
      <c r="B92" s="20">
        <v>46</v>
      </c>
      <c r="C92" s="20">
        <v>0</v>
      </c>
      <c r="D92" s="20">
        <v>0</v>
      </c>
      <c r="E92" s="20">
        <v>0</v>
      </c>
      <c r="F92" s="20">
        <v>0</v>
      </c>
      <c r="G92" s="20">
        <v>0</v>
      </c>
      <c r="H92" s="20">
        <v>46</v>
      </c>
      <c r="I92" s="20">
        <v>0</v>
      </c>
      <c r="J92" s="20">
        <v>0</v>
      </c>
      <c r="K92" s="20">
        <v>0</v>
      </c>
    </row>
    <row r="93" spans="1:11" x14ac:dyDescent="0.2">
      <c r="A93" s="19" t="s">
        <v>429</v>
      </c>
      <c r="B93" s="20">
        <v>85</v>
      </c>
      <c r="C93" s="20">
        <v>0</v>
      </c>
      <c r="D93" s="20">
        <v>0</v>
      </c>
      <c r="E93" s="20">
        <v>0</v>
      </c>
      <c r="F93" s="20">
        <v>0</v>
      </c>
      <c r="G93" s="20">
        <v>0</v>
      </c>
      <c r="H93" s="20">
        <v>0</v>
      </c>
      <c r="I93" s="20">
        <v>85</v>
      </c>
      <c r="J93" s="20">
        <v>0</v>
      </c>
      <c r="K93" s="20">
        <v>0</v>
      </c>
    </row>
    <row r="94" spans="1:11" x14ac:dyDescent="0.2">
      <c r="A94" s="18" t="s">
        <v>444</v>
      </c>
      <c r="B94" s="18"/>
      <c r="C94" s="18"/>
      <c r="D94" s="18"/>
      <c r="E94" s="18"/>
      <c r="F94" s="18"/>
      <c r="G94" s="18"/>
      <c r="H94" s="18"/>
      <c r="I94" s="18"/>
      <c r="J94" s="18"/>
      <c r="K94" s="18"/>
    </row>
    <row r="95" spans="1:11" x14ac:dyDescent="0.2">
      <c r="A95" s="19" t="s">
        <v>445</v>
      </c>
      <c r="B95" s="20">
        <v>1212</v>
      </c>
      <c r="C95" s="20">
        <v>1154</v>
      </c>
      <c r="D95" s="20">
        <v>58</v>
      </c>
      <c r="E95" s="20">
        <v>0</v>
      </c>
      <c r="F95" s="20">
        <v>0</v>
      </c>
      <c r="G95" s="20">
        <v>0</v>
      </c>
      <c r="H95" s="20">
        <v>0</v>
      </c>
      <c r="I95" s="20">
        <v>0</v>
      </c>
      <c r="J95" s="20">
        <v>1212</v>
      </c>
      <c r="K95" s="20">
        <v>0</v>
      </c>
    </row>
    <row r="96" spans="1:11" x14ac:dyDescent="0.2">
      <c r="A96" s="19" t="s">
        <v>446</v>
      </c>
      <c r="B96" s="20">
        <v>24</v>
      </c>
      <c r="C96" s="20">
        <v>21</v>
      </c>
      <c r="D96" s="20">
        <v>3</v>
      </c>
      <c r="E96" s="20">
        <v>0</v>
      </c>
      <c r="F96" s="20">
        <v>0</v>
      </c>
      <c r="G96" s="20">
        <v>0</v>
      </c>
      <c r="H96" s="20">
        <v>0</v>
      </c>
      <c r="I96" s="20">
        <v>0</v>
      </c>
      <c r="J96" s="20">
        <v>24</v>
      </c>
      <c r="K96" s="20">
        <v>0</v>
      </c>
    </row>
    <row r="97" spans="1:11" x14ac:dyDescent="0.2">
      <c r="A97" s="19" t="s">
        <v>447</v>
      </c>
      <c r="B97" s="20">
        <v>76</v>
      </c>
      <c r="C97" s="20">
        <v>74</v>
      </c>
      <c r="D97" s="20">
        <v>2</v>
      </c>
      <c r="E97" s="20">
        <v>0</v>
      </c>
      <c r="F97" s="20">
        <v>0</v>
      </c>
      <c r="G97" s="20">
        <v>0</v>
      </c>
      <c r="H97" s="20">
        <v>0</v>
      </c>
      <c r="I97" s="20">
        <v>0</v>
      </c>
      <c r="J97" s="20">
        <v>76</v>
      </c>
      <c r="K97" s="20">
        <v>0</v>
      </c>
    </row>
    <row r="98" spans="1:11" x14ac:dyDescent="0.2">
      <c r="A98" s="19" t="s">
        <v>448</v>
      </c>
      <c r="B98" s="20">
        <v>43</v>
      </c>
      <c r="C98" s="20">
        <v>40</v>
      </c>
      <c r="D98" s="20">
        <v>3</v>
      </c>
      <c r="E98" s="20">
        <v>0</v>
      </c>
      <c r="F98" s="20">
        <v>0</v>
      </c>
      <c r="G98" s="20">
        <v>0</v>
      </c>
      <c r="H98" s="20">
        <v>0</v>
      </c>
      <c r="I98" s="20">
        <v>0</v>
      </c>
      <c r="J98" s="20">
        <v>43</v>
      </c>
      <c r="K98" s="20">
        <v>0</v>
      </c>
    </row>
    <row r="99" spans="1:11" x14ac:dyDescent="0.2">
      <c r="A99" s="19" t="s">
        <v>449</v>
      </c>
      <c r="B99" s="20">
        <v>14</v>
      </c>
      <c r="C99" s="20">
        <v>13</v>
      </c>
      <c r="D99" s="20">
        <v>1</v>
      </c>
      <c r="E99" s="20">
        <v>0</v>
      </c>
      <c r="F99" s="20">
        <v>0</v>
      </c>
      <c r="G99" s="20">
        <v>0</v>
      </c>
      <c r="H99" s="20">
        <v>0</v>
      </c>
      <c r="I99" s="20">
        <v>0</v>
      </c>
      <c r="J99" s="20">
        <v>14</v>
      </c>
      <c r="K99" s="20">
        <v>0</v>
      </c>
    </row>
    <row r="100" spans="1:11" x14ac:dyDescent="0.2">
      <c r="A100" s="19" t="s">
        <v>450</v>
      </c>
      <c r="B100" s="20">
        <v>5</v>
      </c>
      <c r="C100" s="20">
        <v>5</v>
      </c>
      <c r="D100" s="20">
        <v>0</v>
      </c>
      <c r="E100" s="20">
        <v>0</v>
      </c>
      <c r="F100" s="20">
        <v>0</v>
      </c>
      <c r="G100" s="20">
        <v>0</v>
      </c>
      <c r="H100" s="20">
        <v>0</v>
      </c>
      <c r="I100" s="20">
        <v>0</v>
      </c>
      <c r="J100" s="20">
        <v>5</v>
      </c>
      <c r="K100" s="20">
        <v>0</v>
      </c>
    </row>
    <row r="101" spans="1:11" x14ac:dyDescent="0.2">
      <c r="A101" s="19" t="s">
        <v>429</v>
      </c>
      <c r="B101" s="20">
        <v>414</v>
      </c>
      <c r="C101" s="20">
        <v>405</v>
      </c>
      <c r="D101" s="20">
        <v>9</v>
      </c>
      <c r="E101" s="20">
        <v>0</v>
      </c>
      <c r="F101" s="20">
        <v>0</v>
      </c>
      <c r="G101" s="20">
        <v>0</v>
      </c>
      <c r="H101" s="20">
        <v>0</v>
      </c>
      <c r="I101" s="20">
        <v>0</v>
      </c>
      <c r="J101" s="20">
        <v>414</v>
      </c>
      <c r="K101" s="20">
        <v>0</v>
      </c>
    </row>
    <row r="102" spans="1:11" x14ac:dyDescent="0.2">
      <c r="A102" s="18" t="s">
        <v>451</v>
      </c>
      <c r="B102" s="18"/>
      <c r="C102" s="18"/>
      <c r="D102" s="18"/>
      <c r="E102" s="18"/>
      <c r="F102" s="18"/>
      <c r="G102" s="18"/>
      <c r="H102" s="18"/>
      <c r="I102" s="18"/>
      <c r="J102" s="18"/>
      <c r="K102" s="18"/>
    </row>
    <row r="103" spans="1:11" x14ac:dyDescent="0.2">
      <c r="A103" s="19" t="s">
        <v>445</v>
      </c>
      <c r="B103" s="20">
        <v>13</v>
      </c>
      <c r="C103" s="20">
        <v>0</v>
      </c>
      <c r="D103" s="20">
        <v>0</v>
      </c>
      <c r="E103" s="20">
        <v>1</v>
      </c>
      <c r="F103" s="20">
        <v>0</v>
      </c>
      <c r="G103" s="20">
        <v>0</v>
      </c>
      <c r="H103" s="20">
        <v>12</v>
      </c>
      <c r="I103" s="20">
        <v>0</v>
      </c>
      <c r="J103" s="20">
        <v>0</v>
      </c>
      <c r="K103" s="20">
        <v>1</v>
      </c>
    </row>
    <row r="104" spans="1:11" x14ac:dyDescent="0.2">
      <c r="A104" s="19" t="s">
        <v>446</v>
      </c>
      <c r="B104" s="20">
        <v>89</v>
      </c>
      <c r="C104" s="20">
        <v>0</v>
      </c>
      <c r="D104" s="20">
        <v>0</v>
      </c>
      <c r="E104" s="20">
        <v>23</v>
      </c>
      <c r="F104" s="20">
        <v>44</v>
      </c>
      <c r="G104" s="20">
        <v>13</v>
      </c>
      <c r="H104" s="20">
        <v>9</v>
      </c>
      <c r="I104" s="20">
        <v>0</v>
      </c>
      <c r="J104" s="20">
        <v>0</v>
      </c>
      <c r="K104" s="20">
        <v>80</v>
      </c>
    </row>
    <row r="105" spans="1:11" x14ac:dyDescent="0.2">
      <c r="A105" s="19" t="s">
        <v>447</v>
      </c>
      <c r="B105" s="20">
        <v>143</v>
      </c>
      <c r="C105" s="20">
        <v>0</v>
      </c>
      <c r="D105" s="20">
        <v>0</v>
      </c>
      <c r="E105" s="20">
        <v>19</v>
      </c>
      <c r="F105" s="20">
        <v>117</v>
      </c>
      <c r="G105" s="20">
        <v>3</v>
      </c>
      <c r="H105" s="20">
        <v>4</v>
      </c>
      <c r="I105" s="20">
        <v>0</v>
      </c>
      <c r="J105" s="20">
        <v>0</v>
      </c>
      <c r="K105" s="20">
        <v>139</v>
      </c>
    </row>
    <row r="106" spans="1:11" x14ac:dyDescent="0.2">
      <c r="A106" s="19" t="s">
        <v>448</v>
      </c>
      <c r="B106" s="20">
        <v>27</v>
      </c>
      <c r="C106" s="20">
        <v>0</v>
      </c>
      <c r="D106" s="20">
        <v>0</v>
      </c>
      <c r="E106" s="20">
        <v>7</v>
      </c>
      <c r="F106" s="20">
        <v>19</v>
      </c>
      <c r="G106" s="20">
        <v>0</v>
      </c>
      <c r="H106" s="20">
        <v>1</v>
      </c>
      <c r="I106" s="20">
        <v>0</v>
      </c>
      <c r="J106" s="20">
        <v>0</v>
      </c>
      <c r="K106" s="20">
        <v>26</v>
      </c>
    </row>
    <row r="107" spans="1:11" x14ac:dyDescent="0.2">
      <c r="A107" s="19" t="s">
        <v>449</v>
      </c>
      <c r="B107" s="20">
        <v>5</v>
      </c>
      <c r="C107" s="20">
        <v>0</v>
      </c>
      <c r="D107" s="20">
        <v>0</v>
      </c>
      <c r="E107" s="20">
        <v>1</v>
      </c>
      <c r="F107" s="20">
        <v>4</v>
      </c>
      <c r="G107" s="20">
        <v>0</v>
      </c>
      <c r="H107" s="20">
        <v>0</v>
      </c>
      <c r="I107" s="20">
        <v>0</v>
      </c>
      <c r="J107" s="20">
        <v>0</v>
      </c>
      <c r="K107" s="20">
        <v>5</v>
      </c>
    </row>
    <row r="108" spans="1:11" x14ac:dyDescent="0.2">
      <c r="A108" s="19" t="s">
        <v>450</v>
      </c>
      <c r="B108" s="20">
        <v>10</v>
      </c>
      <c r="C108" s="20">
        <v>0</v>
      </c>
      <c r="D108" s="20">
        <v>0</v>
      </c>
      <c r="E108" s="20">
        <v>6</v>
      </c>
      <c r="F108" s="20">
        <v>3</v>
      </c>
      <c r="G108" s="20">
        <v>0</v>
      </c>
      <c r="H108" s="20">
        <v>1</v>
      </c>
      <c r="I108" s="20">
        <v>0</v>
      </c>
      <c r="J108" s="20">
        <v>0</v>
      </c>
      <c r="K108" s="20">
        <v>9</v>
      </c>
    </row>
    <row r="109" spans="1:11" x14ac:dyDescent="0.2">
      <c r="A109" s="19" t="s">
        <v>429</v>
      </c>
      <c r="B109" s="20">
        <v>28</v>
      </c>
      <c r="C109" s="20">
        <v>0</v>
      </c>
      <c r="D109" s="20">
        <v>0</v>
      </c>
      <c r="E109" s="20">
        <v>2</v>
      </c>
      <c r="F109" s="20">
        <v>7</v>
      </c>
      <c r="G109" s="20">
        <v>0</v>
      </c>
      <c r="H109" s="20">
        <v>19</v>
      </c>
      <c r="I109" s="20">
        <v>0</v>
      </c>
      <c r="J109" s="20">
        <v>0</v>
      </c>
      <c r="K109" s="20">
        <v>9</v>
      </c>
    </row>
    <row r="110" spans="1:11" x14ac:dyDescent="0.2">
      <c r="A110" s="18" t="s">
        <v>142</v>
      </c>
      <c r="B110" s="18"/>
      <c r="C110" s="18"/>
      <c r="D110" s="18"/>
      <c r="E110" s="18"/>
      <c r="F110" s="18"/>
      <c r="G110" s="18"/>
      <c r="H110" s="18"/>
      <c r="I110" s="18"/>
      <c r="J110" s="18"/>
      <c r="K110" s="18"/>
    </row>
    <row r="111" spans="1:11" x14ac:dyDescent="0.2">
      <c r="A111" s="19" t="s">
        <v>452</v>
      </c>
      <c r="B111" s="20">
        <v>90</v>
      </c>
      <c r="C111" s="20">
        <v>69</v>
      </c>
      <c r="D111" s="20">
        <v>7</v>
      </c>
      <c r="E111" s="20">
        <v>4</v>
      </c>
      <c r="F111" s="20">
        <v>8</v>
      </c>
      <c r="G111" s="20">
        <v>1</v>
      </c>
      <c r="H111" s="20">
        <v>0</v>
      </c>
      <c r="I111" s="20">
        <v>1</v>
      </c>
      <c r="J111" s="20">
        <v>76</v>
      </c>
      <c r="K111" s="20">
        <v>13</v>
      </c>
    </row>
    <row r="112" spans="1:11" x14ac:dyDescent="0.2">
      <c r="A112" s="19" t="s">
        <v>453</v>
      </c>
      <c r="B112" s="20">
        <v>307</v>
      </c>
      <c r="C112" s="20">
        <v>240</v>
      </c>
      <c r="D112" s="20">
        <v>15</v>
      </c>
      <c r="E112" s="20">
        <v>11</v>
      </c>
      <c r="F112" s="20">
        <v>30</v>
      </c>
      <c r="G112" s="20">
        <v>2</v>
      </c>
      <c r="H112" s="20">
        <v>7</v>
      </c>
      <c r="I112" s="20">
        <v>2</v>
      </c>
      <c r="J112" s="20">
        <v>255</v>
      </c>
      <c r="K112" s="20">
        <v>43</v>
      </c>
    </row>
    <row r="113" spans="1:11" x14ac:dyDescent="0.2">
      <c r="A113" s="19" t="s">
        <v>454</v>
      </c>
      <c r="B113" s="20">
        <v>392</v>
      </c>
      <c r="C113" s="20">
        <v>321</v>
      </c>
      <c r="D113" s="20">
        <v>14</v>
      </c>
      <c r="E113" s="20">
        <v>9</v>
      </c>
      <c r="F113" s="20">
        <v>36</v>
      </c>
      <c r="G113" s="20">
        <v>3</v>
      </c>
      <c r="H113" s="20">
        <v>6</v>
      </c>
      <c r="I113" s="20">
        <v>3</v>
      </c>
      <c r="J113" s="20">
        <v>335</v>
      </c>
      <c r="K113" s="20">
        <v>48</v>
      </c>
    </row>
    <row r="114" spans="1:11" x14ac:dyDescent="0.2">
      <c r="A114" s="19" t="s">
        <v>455</v>
      </c>
      <c r="B114" s="20">
        <v>379</v>
      </c>
      <c r="C114" s="20">
        <v>320</v>
      </c>
      <c r="D114" s="20">
        <v>16</v>
      </c>
      <c r="E114" s="20">
        <v>10</v>
      </c>
      <c r="F114" s="20">
        <v>22</v>
      </c>
      <c r="G114" s="20">
        <v>1</v>
      </c>
      <c r="H114" s="20">
        <v>4</v>
      </c>
      <c r="I114" s="20">
        <v>6</v>
      </c>
      <c r="J114" s="20">
        <v>336</v>
      </c>
      <c r="K114" s="20">
        <v>33</v>
      </c>
    </row>
    <row r="115" spans="1:11" x14ac:dyDescent="0.2">
      <c r="A115" s="19" t="s">
        <v>456</v>
      </c>
      <c r="B115" s="20">
        <v>951</v>
      </c>
      <c r="C115" s="20">
        <v>755</v>
      </c>
      <c r="D115" s="20">
        <v>24</v>
      </c>
      <c r="E115" s="20">
        <v>24</v>
      </c>
      <c r="F115" s="20">
        <v>98</v>
      </c>
      <c r="G115" s="20">
        <v>9</v>
      </c>
      <c r="H115" s="20">
        <v>29</v>
      </c>
      <c r="I115" s="20">
        <v>12</v>
      </c>
      <c r="J115" s="20">
        <v>779</v>
      </c>
      <c r="K115" s="20">
        <v>131</v>
      </c>
    </row>
    <row r="116" spans="1:11" x14ac:dyDescent="0.2">
      <c r="A116" s="19" t="s">
        <v>429</v>
      </c>
      <c r="B116" s="20">
        <v>69</v>
      </c>
      <c r="C116" s="20">
        <v>7</v>
      </c>
      <c r="D116" s="20">
        <v>0</v>
      </c>
      <c r="E116" s="20">
        <v>1</v>
      </c>
      <c r="F116" s="20">
        <v>0</v>
      </c>
      <c r="G116" s="20">
        <v>0</v>
      </c>
      <c r="H116" s="20">
        <v>0</v>
      </c>
      <c r="I116" s="20">
        <v>61</v>
      </c>
      <c r="J116" s="20">
        <v>7</v>
      </c>
      <c r="K116" s="20">
        <v>1</v>
      </c>
    </row>
    <row r="117" spans="1:11" x14ac:dyDescent="0.2">
      <c r="A117" s="18" t="s">
        <v>143</v>
      </c>
      <c r="B117" s="18"/>
      <c r="C117" s="18"/>
      <c r="D117" s="18"/>
      <c r="E117" s="18"/>
      <c r="F117" s="18"/>
      <c r="G117" s="18"/>
      <c r="H117" s="18"/>
      <c r="I117" s="18"/>
      <c r="J117" s="18"/>
      <c r="K117" s="18"/>
    </row>
    <row r="118" spans="1:11" x14ac:dyDescent="0.2">
      <c r="A118" s="21" t="s">
        <v>457</v>
      </c>
      <c r="B118" s="21"/>
      <c r="C118" s="21"/>
      <c r="D118" s="21"/>
      <c r="E118" s="21"/>
      <c r="F118" s="21"/>
      <c r="G118" s="21"/>
      <c r="H118" s="21"/>
      <c r="I118" s="21"/>
      <c r="J118" s="21"/>
      <c r="K118" s="21"/>
    </row>
    <row r="119" spans="1:11" x14ac:dyDescent="0.2">
      <c r="A119" s="19" t="s">
        <v>458</v>
      </c>
      <c r="B119" s="20">
        <v>546</v>
      </c>
      <c r="C119" s="20">
        <v>444</v>
      </c>
      <c r="D119" s="20">
        <v>30</v>
      </c>
      <c r="E119" s="20">
        <v>23</v>
      </c>
      <c r="F119" s="20">
        <v>32</v>
      </c>
      <c r="G119" s="20">
        <v>5</v>
      </c>
      <c r="H119" s="20">
        <v>8</v>
      </c>
      <c r="I119" s="20">
        <v>4</v>
      </c>
      <c r="J119" s="20">
        <v>474</v>
      </c>
      <c r="K119" s="20">
        <v>60</v>
      </c>
    </row>
    <row r="120" spans="1:11" x14ac:dyDescent="0.2">
      <c r="A120" s="19" t="s">
        <v>459</v>
      </c>
      <c r="B120" s="20">
        <v>531</v>
      </c>
      <c r="C120" s="20">
        <v>445</v>
      </c>
      <c r="D120" s="20">
        <v>17</v>
      </c>
      <c r="E120" s="20">
        <v>11</v>
      </c>
      <c r="F120" s="20">
        <v>45</v>
      </c>
      <c r="G120" s="20">
        <v>3</v>
      </c>
      <c r="H120" s="20">
        <v>8</v>
      </c>
      <c r="I120" s="20">
        <v>2</v>
      </c>
      <c r="J120" s="20">
        <v>462</v>
      </c>
      <c r="K120" s="20">
        <v>59</v>
      </c>
    </row>
    <row r="121" spans="1:11" x14ac:dyDescent="0.2">
      <c r="A121" s="19" t="s">
        <v>460</v>
      </c>
      <c r="B121" s="20">
        <v>205</v>
      </c>
      <c r="C121" s="20">
        <v>168</v>
      </c>
      <c r="D121" s="20">
        <v>9</v>
      </c>
      <c r="E121" s="20">
        <v>2</v>
      </c>
      <c r="F121" s="20">
        <v>17</v>
      </c>
      <c r="G121" s="20">
        <v>2</v>
      </c>
      <c r="H121" s="20">
        <v>7</v>
      </c>
      <c r="I121" s="20">
        <v>0</v>
      </c>
      <c r="J121" s="20">
        <v>177</v>
      </c>
      <c r="K121" s="20">
        <v>21</v>
      </c>
    </row>
    <row r="122" spans="1:11" x14ac:dyDescent="0.2">
      <c r="A122" s="19" t="s">
        <v>461</v>
      </c>
      <c r="B122" s="20">
        <v>762</v>
      </c>
      <c r="C122" s="20">
        <v>606</v>
      </c>
      <c r="D122" s="20">
        <v>18</v>
      </c>
      <c r="E122" s="20">
        <v>16</v>
      </c>
      <c r="F122" s="20">
        <v>83</v>
      </c>
      <c r="G122" s="20">
        <v>4</v>
      </c>
      <c r="H122" s="20">
        <v>21</v>
      </c>
      <c r="I122" s="20">
        <v>14</v>
      </c>
      <c r="J122" s="20">
        <v>624</v>
      </c>
      <c r="K122" s="20">
        <v>103</v>
      </c>
    </row>
    <row r="123" spans="1:11" x14ac:dyDescent="0.2">
      <c r="A123" s="19" t="s">
        <v>429</v>
      </c>
      <c r="B123" s="20">
        <v>144</v>
      </c>
      <c r="C123" s="20">
        <v>49</v>
      </c>
      <c r="D123" s="20">
        <v>2</v>
      </c>
      <c r="E123" s="20">
        <v>7</v>
      </c>
      <c r="F123" s="20">
        <v>17</v>
      </c>
      <c r="G123" s="20">
        <v>2</v>
      </c>
      <c r="H123" s="20">
        <v>2</v>
      </c>
      <c r="I123" s="20">
        <v>65</v>
      </c>
      <c r="J123" s="20">
        <v>51</v>
      </c>
      <c r="K123" s="20">
        <v>26</v>
      </c>
    </row>
    <row r="124" spans="1:11" x14ac:dyDescent="0.2">
      <c r="A124" s="18" t="s">
        <v>143</v>
      </c>
      <c r="B124" s="18"/>
      <c r="C124" s="18"/>
      <c r="D124" s="18"/>
      <c r="E124" s="18"/>
      <c r="F124" s="18"/>
      <c r="G124" s="18"/>
      <c r="H124" s="18"/>
      <c r="I124" s="18"/>
      <c r="J124" s="18"/>
      <c r="K124" s="18"/>
    </row>
    <row r="125" spans="1:11" x14ac:dyDescent="0.2">
      <c r="A125" s="21" t="s">
        <v>462</v>
      </c>
      <c r="B125" s="21"/>
      <c r="C125" s="21"/>
      <c r="D125" s="21"/>
      <c r="E125" s="21"/>
      <c r="F125" s="21"/>
      <c r="G125" s="21"/>
      <c r="H125" s="21"/>
      <c r="I125" s="21"/>
      <c r="J125" s="21"/>
      <c r="K125" s="21"/>
    </row>
    <row r="126" spans="1:11" x14ac:dyDescent="0.2">
      <c r="A126" s="19" t="s">
        <v>458</v>
      </c>
      <c r="B126" s="20">
        <v>285</v>
      </c>
      <c r="C126" s="20">
        <v>229</v>
      </c>
      <c r="D126" s="20">
        <v>15</v>
      </c>
      <c r="E126" s="20">
        <v>9</v>
      </c>
      <c r="F126" s="20">
        <v>25</v>
      </c>
      <c r="G126" s="20">
        <v>1</v>
      </c>
      <c r="H126" s="20">
        <v>3</v>
      </c>
      <c r="I126" s="20">
        <v>3</v>
      </c>
      <c r="J126" s="20">
        <v>244</v>
      </c>
      <c r="K126" s="20">
        <v>35</v>
      </c>
    </row>
    <row r="127" spans="1:11" x14ac:dyDescent="0.2">
      <c r="A127" s="19" t="s">
        <v>459</v>
      </c>
      <c r="B127" s="20">
        <v>217</v>
      </c>
      <c r="C127" s="20">
        <v>171</v>
      </c>
      <c r="D127" s="20">
        <v>11</v>
      </c>
      <c r="E127" s="20">
        <v>7</v>
      </c>
      <c r="F127" s="20">
        <v>22</v>
      </c>
      <c r="G127" s="20">
        <v>2</v>
      </c>
      <c r="H127" s="20">
        <v>3</v>
      </c>
      <c r="I127" s="20">
        <v>1</v>
      </c>
      <c r="J127" s="20">
        <v>182</v>
      </c>
      <c r="K127" s="20">
        <v>31</v>
      </c>
    </row>
    <row r="128" spans="1:11" x14ac:dyDescent="0.2">
      <c r="A128" s="19" t="s">
        <v>460</v>
      </c>
      <c r="B128" s="20">
        <v>142</v>
      </c>
      <c r="C128" s="20">
        <v>111</v>
      </c>
      <c r="D128" s="20">
        <v>7</v>
      </c>
      <c r="E128" s="20">
        <v>5</v>
      </c>
      <c r="F128" s="20">
        <v>14</v>
      </c>
      <c r="G128" s="20">
        <v>1</v>
      </c>
      <c r="H128" s="20">
        <v>3</v>
      </c>
      <c r="I128" s="20">
        <v>1</v>
      </c>
      <c r="J128" s="20">
        <v>118</v>
      </c>
      <c r="K128" s="20">
        <v>20</v>
      </c>
    </row>
    <row r="129" spans="1:11" x14ac:dyDescent="0.2">
      <c r="A129" s="19" t="s">
        <v>461</v>
      </c>
      <c r="B129" s="20">
        <v>1184</v>
      </c>
      <c r="C129" s="20">
        <v>963</v>
      </c>
      <c r="D129" s="20">
        <v>36</v>
      </c>
      <c r="E129" s="20">
        <v>24</v>
      </c>
      <c r="F129" s="20">
        <v>109</v>
      </c>
      <c r="G129" s="20">
        <v>7</v>
      </c>
      <c r="H129" s="20">
        <v>31</v>
      </c>
      <c r="I129" s="20">
        <v>14</v>
      </c>
      <c r="J129" s="20">
        <v>999</v>
      </c>
      <c r="K129" s="20">
        <v>140</v>
      </c>
    </row>
    <row r="130" spans="1:11" x14ac:dyDescent="0.2">
      <c r="A130" s="19" t="s">
        <v>429</v>
      </c>
      <c r="B130" s="20">
        <v>360</v>
      </c>
      <c r="C130" s="20">
        <v>238</v>
      </c>
      <c r="D130" s="20">
        <v>7</v>
      </c>
      <c r="E130" s="20">
        <v>14</v>
      </c>
      <c r="F130" s="20">
        <v>24</v>
      </c>
      <c r="G130" s="20">
        <v>5</v>
      </c>
      <c r="H130" s="20">
        <v>6</v>
      </c>
      <c r="I130" s="20">
        <v>66</v>
      </c>
      <c r="J130" s="20">
        <v>245</v>
      </c>
      <c r="K130" s="20">
        <v>43</v>
      </c>
    </row>
    <row r="131" spans="1:11" x14ac:dyDescent="0.2">
      <c r="A131" s="18" t="s">
        <v>143</v>
      </c>
      <c r="B131" s="18"/>
      <c r="C131" s="18"/>
      <c r="D131" s="18"/>
      <c r="E131" s="18"/>
      <c r="F131" s="18"/>
      <c r="G131" s="18"/>
      <c r="H131" s="18"/>
      <c r="I131" s="18"/>
      <c r="J131" s="18"/>
      <c r="K131" s="18"/>
    </row>
    <row r="132" spans="1:11" x14ac:dyDescent="0.2">
      <c r="A132" s="21" t="s">
        <v>463</v>
      </c>
      <c r="B132" s="21"/>
      <c r="C132" s="21"/>
      <c r="D132" s="21"/>
      <c r="E132" s="21"/>
      <c r="F132" s="21"/>
      <c r="G132" s="21"/>
      <c r="H132" s="21"/>
      <c r="I132" s="21"/>
      <c r="J132" s="21"/>
      <c r="K132" s="21"/>
    </row>
    <row r="133" spans="1:11" x14ac:dyDescent="0.2">
      <c r="A133" s="19" t="s">
        <v>458</v>
      </c>
      <c r="B133" s="20">
        <v>330</v>
      </c>
      <c r="C133" s="20">
        <v>253</v>
      </c>
      <c r="D133" s="20">
        <v>21</v>
      </c>
      <c r="E133" s="20">
        <v>10</v>
      </c>
      <c r="F133" s="20">
        <v>34</v>
      </c>
      <c r="G133" s="20">
        <v>4</v>
      </c>
      <c r="H133" s="20">
        <v>7</v>
      </c>
      <c r="I133" s="20">
        <v>1</v>
      </c>
      <c r="J133" s="20">
        <v>274</v>
      </c>
      <c r="K133" s="20">
        <v>48</v>
      </c>
    </row>
    <row r="134" spans="1:11" x14ac:dyDescent="0.2">
      <c r="A134" s="19" t="s">
        <v>459</v>
      </c>
      <c r="B134" s="20">
        <v>326</v>
      </c>
      <c r="C134" s="20">
        <v>263</v>
      </c>
      <c r="D134" s="20">
        <v>16</v>
      </c>
      <c r="E134" s="20">
        <v>10</v>
      </c>
      <c r="F134" s="20">
        <v>32</v>
      </c>
      <c r="G134" s="20">
        <v>2</v>
      </c>
      <c r="H134" s="20">
        <v>1</v>
      </c>
      <c r="I134" s="20">
        <v>2</v>
      </c>
      <c r="J134" s="20">
        <v>279</v>
      </c>
      <c r="K134" s="20">
        <v>44</v>
      </c>
    </row>
    <row r="135" spans="1:11" x14ac:dyDescent="0.2">
      <c r="A135" s="19" t="s">
        <v>460</v>
      </c>
      <c r="B135" s="20">
        <v>133</v>
      </c>
      <c r="C135" s="20">
        <v>109</v>
      </c>
      <c r="D135" s="20">
        <v>8</v>
      </c>
      <c r="E135" s="20">
        <v>3</v>
      </c>
      <c r="F135" s="20">
        <v>10</v>
      </c>
      <c r="G135" s="20">
        <v>0</v>
      </c>
      <c r="H135" s="20">
        <v>3</v>
      </c>
      <c r="I135" s="20">
        <v>0</v>
      </c>
      <c r="J135" s="20">
        <v>117</v>
      </c>
      <c r="K135" s="20">
        <v>13</v>
      </c>
    </row>
    <row r="136" spans="1:11" x14ac:dyDescent="0.2">
      <c r="A136" s="19" t="s">
        <v>461</v>
      </c>
      <c r="B136" s="20">
        <v>1070</v>
      </c>
      <c r="C136" s="20">
        <v>877</v>
      </c>
      <c r="D136" s="20">
        <v>25</v>
      </c>
      <c r="E136" s="20">
        <v>24</v>
      </c>
      <c r="F136" s="20">
        <v>92</v>
      </c>
      <c r="G136" s="20">
        <v>7</v>
      </c>
      <c r="H136" s="20">
        <v>30</v>
      </c>
      <c r="I136" s="20">
        <v>15</v>
      </c>
      <c r="J136" s="20">
        <v>902</v>
      </c>
      <c r="K136" s="20">
        <v>123</v>
      </c>
    </row>
    <row r="137" spans="1:11" x14ac:dyDescent="0.2">
      <c r="A137" s="19" t="s">
        <v>429</v>
      </c>
      <c r="B137" s="20">
        <v>329</v>
      </c>
      <c r="C137" s="20">
        <v>210</v>
      </c>
      <c r="D137" s="20">
        <v>6</v>
      </c>
      <c r="E137" s="20">
        <v>12</v>
      </c>
      <c r="F137" s="20">
        <v>26</v>
      </c>
      <c r="G137" s="20">
        <v>3</v>
      </c>
      <c r="H137" s="20">
        <v>5</v>
      </c>
      <c r="I137" s="20">
        <v>67</v>
      </c>
      <c r="J137" s="20">
        <v>216</v>
      </c>
      <c r="K137" s="20">
        <v>41</v>
      </c>
    </row>
    <row r="138" spans="1:11" x14ac:dyDescent="0.2">
      <c r="A138" s="18" t="s">
        <v>143</v>
      </c>
      <c r="B138" s="18"/>
      <c r="C138" s="18"/>
      <c r="D138" s="18"/>
      <c r="E138" s="18"/>
      <c r="F138" s="18"/>
      <c r="G138" s="18"/>
      <c r="H138" s="18"/>
      <c r="I138" s="18"/>
      <c r="J138" s="18"/>
      <c r="K138" s="18"/>
    </row>
    <row r="139" spans="1:11" x14ac:dyDescent="0.2">
      <c r="A139" s="21" t="s">
        <v>464</v>
      </c>
      <c r="B139" s="21"/>
      <c r="C139" s="21"/>
      <c r="D139" s="21"/>
      <c r="E139" s="21"/>
      <c r="F139" s="21"/>
      <c r="G139" s="21"/>
      <c r="H139" s="21"/>
      <c r="I139" s="21"/>
      <c r="J139" s="21"/>
      <c r="K139" s="21"/>
    </row>
    <row r="140" spans="1:11" x14ac:dyDescent="0.2">
      <c r="A140" s="19" t="s">
        <v>458</v>
      </c>
      <c r="B140" s="20">
        <v>39</v>
      </c>
      <c r="C140" s="20">
        <v>32</v>
      </c>
      <c r="D140" s="20">
        <v>2</v>
      </c>
      <c r="E140" s="20">
        <v>1</v>
      </c>
      <c r="F140" s="20">
        <v>4</v>
      </c>
      <c r="G140" s="20">
        <v>0</v>
      </c>
      <c r="H140" s="20">
        <v>0</v>
      </c>
      <c r="I140" s="20">
        <v>0</v>
      </c>
      <c r="J140" s="20">
        <v>34</v>
      </c>
      <c r="K140" s="20">
        <v>5</v>
      </c>
    </row>
    <row r="141" spans="1:11" x14ac:dyDescent="0.2">
      <c r="A141" s="19" t="s">
        <v>459</v>
      </c>
      <c r="B141" s="20">
        <v>75</v>
      </c>
      <c r="C141" s="20">
        <v>56</v>
      </c>
      <c r="D141" s="20">
        <v>3</v>
      </c>
      <c r="E141" s="20">
        <v>4</v>
      </c>
      <c r="F141" s="20">
        <v>9</v>
      </c>
      <c r="G141" s="20">
        <v>2</v>
      </c>
      <c r="H141" s="20">
        <v>0</v>
      </c>
      <c r="I141" s="20">
        <v>1</v>
      </c>
      <c r="J141" s="20">
        <v>59</v>
      </c>
      <c r="K141" s="20">
        <v>15</v>
      </c>
    </row>
    <row r="142" spans="1:11" x14ac:dyDescent="0.2">
      <c r="A142" s="19" t="s">
        <v>460</v>
      </c>
      <c r="B142" s="20">
        <v>117</v>
      </c>
      <c r="C142" s="20">
        <v>91</v>
      </c>
      <c r="D142" s="20">
        <v>8</v>
      </c>
      <c r="E142" s="20">
        <v>6</v>
      </c>
      <c r="F142" s="20">
        <v>9</v>
      </c>
      <c r="G142" s="20">
        <v>0</v>
      </c>
      <c r="H142" s="20">
        <v>3</v>
      </c>
      <c r="I142" s="20">
        <v>0</v>
      </c>
      <c r="J142" s="20">
        <v>99</v>
      </c>
      <c r="K142" s="20">
        <v>15</v>
      </c>
    </row>
    <row r="143" spans="1:11" x14ac:dyDescent="0.2">
      <c r="A143" s="19" t="s">
        <v>461</v>
      </c>
      <c r="B143" s="20">
        <v>1288</v>
      </c>
      <c r="C143" s="20">
        <v>1040</v>
      </c>
      <c r="D143" s="20">
        <v>42</v>
      </c>
      <c r="E143" s="20">
        <v>32</v>
      </c>
      <c r="F143" s="20">
        <v>124</v>
      </c>
      <c r="G143" s="20">
        <v>6</v>
      </c>
      <c r="H143" s="20">
        <v>32</v>
      </c>
      <c r="I143" s="20">
        <v>12</v>
      </c>
      <c r="J143" s="20">
        <v>1082</v>
      </c>
      <c r="K143" s="20">
        <v>162</v>
      </c>
    </row>
    <row r="144" spans="1:11" x14ac:dyDescent="0.2">
      <c r="A144" s="19" t="s">
        <v>429</v>
      </c>
      <c r="B144" s="20">
        <v>669</v>
      </c>
      <c r="C144" s="20">
        <v>493</v>
      </c>
      <c r="D144" s="20">
        <v>21</v>
      </c>
      <c r="E144" s="20">
        <v>16</v>
      </c>
      <c r="F144" s="20">
        <v>48</v>
      </c>
      <c r="G144" s="20">
        <v>8</v>
      </c>
      <c r="H144" s="20">
        <v>11</v>
      </c>
      <c r="I144" s="20">
        <v>72</v>
      </c>
      <c r="J144" s="20">
        <v>514</v>
      </c>
      <c r="K144" s="20">
        <v>72</v>
      </c>
    </row>
    <row r="145" spans="1:11" x14ac:dyDescent="0.2">
      <c r="A145" s="18" t="s">
        <v>465</v>
      </c>
      <c r="B145" s="18"/>
      <c r="C145" s="18"/>
      <c r="D145" s="18"/>
      <c r="E145" s="18"/>
      <c r="F145" s="18"/>
      <c r="G145" s="18"/>
      <c r="H145" s="18"/>
      <c r="I145" s="18"/>
      <c r="J145" s="18"/>
      <c r="K145" s="18"/>
    </row>
    <row r="146" spans="1:11" x14ac:dyDescent="0.2">
      <c r="A146" s="19" t="s">
        <v>466</v>
      </c>
      <c r="B146" s="20">
        <v>541</v>
      </c>
      <c r="C146" s="20">
        <v>365</v>
      </c>
      <c r="D146" s="20">
        <v>52</v>
      </c>
      <c r="E146" s="20">
        <v>19</v>
      </c>
      <c r="F146" s="20">
        <v>63</v>
      </c>
      <c r="G146" s="20">
        <v>7</v>
      </c>
      <c r="H146" s="20">
        <v>17</v>
      </c>
      <c r="I146" s="20">
        <v>18</v>
      </c>
      <c r="J146" s="20">
        <v>417</v>
      </c>
      <c r="K146" s="20">
        <v>89</v>
      </c>
    </row>
    <row r="147" spans="1:11" x14ac:dyDescent="0.2">
      <c r="A147" s="19" t="s">
        <v>467</v>
      </c>
      <c r="B147" s="20">
        <v>877</v>
      </c>
      <c r="C147" s="20">
        <v>665</v>
      </c>
      <c r="D147" s="20">
        <v>16</v>
      </c>
      <c r="E147" s="20">
        <v>30</v>
      </c>
      <c r="F147" s="20">
        <v>104</v>
      </c>
      <c r="G147" s="20">
        <v>6</v>
      </c>
      <c r="H147" s="20">
        <v>15</v>
      </c>
      <c r="I147" s="20">
        <v>41</v>
      </c>
      <c r="J147" s="20">
        <v>681</v>
      </c>
      <c r="K147" s="20">
        <v>140</v>
      </c>
    </row>
    <row r="148" spans="1:11" x14ac:dyDescent="0.2">
      <c r="A148" s="19" t="s">
        <v>468</v>
      </c>
      <c r="B148" s="20">
        <v>543</v>
      </c>
      <c r="C148" s="20">
        <v>470</v>
      </c>
      <c r="D148" s="20">
        <v>7</v>
      </c>
      <c r="E148" s="20">
        <v>8</v>
      </c>
      <c r="F148" s="20">
        <v>22</v>
      </c>
      <c r="G148" s="20">
        <v>3</v>
      </c>
      <c r="H148" s="20">
        <v>12</v>
      </c>
      <c r="I148" s="20">
        <v>21</v>
      </c>
      <c r="J148" s="20">
        <v>477</v>
      </c>
      <c r="K148" s="20">
        <v>33</v>
      </c>
    </row>
    <row r="149" spans="1:11" x14ac:dyDescent="0.2">
      <c r="A149" s="19" t="s">
        <v>469</v>
      </c>
      <c r="B149" s="20">
        <v>227</v>
      </c>
      <c r="C149" s="20">
        <v>212</v>
      </c>
      <c r="D149" s="20">
        <v>1</v>
      </c>
      <c r="E149" s="20">
        <v>2</v>
      </c>
      <c r="F149" s="20">
        <v>5</v>
      </c>
      <c r="G149" s="20">
        <v>0</v>
      </c>
      <c r="H149" s="20">
        <v>2</v>
      </c>
      <c r="I149" s="20">
        <v>5</v>
      </c>
      <c r="J149" s="20">
        <v>213</v>
      </c>
      <c r="K149" s="20">
        <v>7</v>
      </c>
    </row>
    <row r="150" spans="1:11" x14ac:dyDescent="0.2">
      <c r="A150" s="18" t="s">
        <v>470</v>
      </c>
      <c r="B150" s="18"/>
      <c r="C150" s="18"/>
      <c r="D150" s="18"/>
      <c r="E150" s="18"/>
      <c r="F150" s="18"/>
      <c r="G150" s="18"/>
      <c r="H150" s="18"/>
      <c r="I150" s="18"/>
      <c r="J150" s="18"/>
      <c r="K150" s="18"/>
    </row>
    <row r="151" spans="1:11" x14ac:dyDescent="0.2">
      <c r="A151" s="19" t="s">
        <v>471</v>
      </c>
      <c r="B151" s="20">
        <v>294</v>
      </c>
      <c r="C151" s="20">
        <v>223</v>
      </c>
      <c r="D151" s="20">
        <v>19</v>
      </c>
      <c r="E151" s="20">
        <v>5</v>
      </c>
      <c r="F151" s="20">
        <v>28</v>
      </c>
      <c r="G151" s="20">
        <v>4</v>
      </c>
      <c r="H151" s="20">
        <v>4</v>
      </c>
      <c r="I151" s="20">
        <v>11</v>
      </c>
      <c r="J151" s="20">
        <v>242</v>
      </c>
      <c r="K151" s="20">
        <v>37</v>
      </c>
    </row>
    <row r="152" spans="1:11" x14ac:dyDescent="0.2">
      <c r="A152" s="19" t="s">
        <v>472</v>
      </c>
      <c r="B152" s="20">
        <v>664</v>
      </c>
      <c r="C152" s="20">
        <v>513</v>
      </c>
      <c r="D152" s="20">
        <v>26</v>
      </c>
      <c r="E152" s="20">
        <v>25</v>
      </c>
      <c r="F152" s="20">
        <v>58</v>
      </c>
      <c r="G152" s="20">
        <v>6</v>
      </c>
      <c r="H152" s="20">
        <v>9</v>
      </c>
      <c r="I152" s="20">
        <v>27</v>
      </c>
      <c r="J152" s="20">
        <v>539</v>
      </c>
      <c r="K152" s="20">
        <v>89</v>
      </c>
    </row>
    <row r="153" spans="1:11" x14ac:dyDescent="0.2">
      <c r="A153" s="19" t="s">
        <v>473</v>
      </c>
      <c r="B153" s="20">
        <v>421</v>
      </c>
      <c r="C153" s="20">
        <v>343</v>
      </c>
      <c r="D153" s="20">
        <v>9</v>
      </c>
      <c r="E153" s="20">
        <v>6</v>
      </c>
      <c r="F153" s="20">
        <v>39</v>
      </c>
      <c r="G153" s="20">
        <v>1</v>
      </c>
      <c r="H153" s="20">
        <v>7</v>
      </c>
      <c r="I153" s="20">
        <v>16</v>
      </c>
      <c r="J153" s="20">
        <v>352</v>
      </c>
      <c r="K153" s="20">
        <v>46</v>
      </c>
    </row>
    <row r="154" spans="1:11" x14ac:dyDescent="0.2">
      <c r="A154" s="19" t="s">
        <v>474</v>
      </c>
      <c r="B154" s="20">
        <v>358</v>
      </c>
      <c r="C154" s="20">
        <v>260</v>
      </c>
      <c r="D154" s="20">
        <v>12</v>
      </c>
      <c r="E154" s="20">
        <v>16</v>
      </c>
      <c r="F154" s="20">
        <v>52</v>
      </c>
      <c r="G154" s="20">
        <v>0</v>
      </c>
      <c r="H154" s="20">
        <v>11</v>
      </c>
      <c r="I154" s="20">
        <v>7</v>
      </c>
      <c r="J154" s="20">
        <v>272</v>
      </c>
      <c r="K154" s="20">
        <v>68</v>
      </c>
    </row>
    <row r="155" spans="1:11" x14ac:dyDescent="0.2">
      <c r="A155" s="19" t="s">
        <v>475</v>
      </c>
      <c r="B155" s="20">
        <v>217</v>
      </c>
      <c r="C155" s="20">
        <v>185</v>
      </c>
      <c r="D155" s="20">
        <v>3</v>
      </c>
      <c r="E155" s="20">
        <v>3</v>
      </c>
      <c r="F155" s="20">
        <v>5</v>
      </c>
      <c r="G155" s="20">
        <v>1</v>
      </c>
      <c r="H155" s="20">
        <v>7</v>
      </c>
      <c r="I155" s="20">
        <v>13</v>
      </c>
      <c r="J155" s="20">
        <v>188</v>
      </c>
      <c r="K155" s="20">
        <v>9</v>
      </c>
    </row>
    <row r="156" spans="1:11" x14ac:dyDescent="0.2">
      <c r="A156" s="22" t="s">
        <v>476</v>
      </c>
      <c r="B156" s="23">
        <v>234</v>
      </c>
      <c r="C156" s="23">
        <v>188</v>
      </c>
      <c r="D156" s="23">
        <v>7</v>
      </c>
      <c r="E156" s="23">
        <v>4</v>
      </c>
      <c r="F156" s="23">
        <v>12</v>
      </c>
      <c r="G156" s="23">
        <v>4</v>
      </c>
      <c r="H156" s="23">
        <v>8</v>
      </c>
      <c r="I156" s="23">
        <v>11</v>
      </c>
      <c r="J156" s="23">
        <v>195</v>
      </c>
      <c r="K156" s="23">
        <v>20</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A88E3-5093-4F96-B622-9AF1A1ECB7FA}">
  <dimension ref="A1:J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HYPERLINK("#'目次'!B13","[7]")</f>
        <v>[7]</v>
      </c>
    </row>
    <row r="3" spans="1:10" x14ac:dyDescent="0.2">
      <c r="A3" s="9" t="s">
        <v>126</v>
      </c>
      <c r="B3" s="12" t="s">
        <v>155</v>
      </c>
    </row>
    <row r="4" spans="1:10" s="15" customFormat="1" ht="25" x14ac:dyDescent="0.2">
      <c r="A4" s="13" t="s">
        <v>126</v>
      </c>
      <c r="B4" s="14" t="s">
        <v>398</v>
      </c>
      <c r="C4" s="14" t="s">
        <v>445</v>
      </c>
      <c r="D4" s="14" t="s">
        <v>446</v>
      </c>
      <c r="E4" s="14" t="s">
        <v>447</v>
      </c>
      <c r="F4" s="14" t="s">
        <v>448</v>
      </c>
      <c r="G4" s="14" t="s">
        <v>449</v>
      </c>
      <c r="H4" s="14" t="s">
        <v>450</v>
      </c>
      <c r="I4" s="14" t="s">
        <v>429</v>
      </c>
      <c r="J4" s="14" t="s">
        <v>492</v>
      </c>
    </row>
    <row r="5" spans="1:10" x14ac:dyDescent="0.2">
      <c r="A5" s="16" t="s">
        <v>402</v>
      </c>
      <c r="B5" s="17">
        <v>1788</v>
      </c>
      <c r="C5" s="17">
        <v>1212</v>
      </c>
      <c r="D5" s="17">
        <v>24</v>
      </c>
      <c r="E5" s="17">
        <v>76</v>
      </c>
      <c r="F5" s="17">
        <v>43</v>
      </c>
      <c r="G5" s="17">
        <v>14</v>
      </c>
      <c r="H5" s="17">
        <v>5</v>
      </c>
      <c r="I5" s="17">
        <v>414</v>
      </c>
      <c r="J5" s="25">
        <v>1.098981</v>
      </c>
    </row>
    <row r="6" spans="1:10" x14ac:dyDescent="0.2">
      <c r="A6" s="18" t="s">
        <v>403</v>
      </c>
      <c r="B6" s="18"/>
      <c r="C6" s="18"/>
      <c r="D6" s="18"/>
      <c r="E6" s="18"/>
      <c r="F6" s="18"/>
      <c r="G6" s="18"/>
      <c r="H6" s="18"/>
      <c r="I6" s="18"/>
      <c r="J6" s="18"/>
    </row>
    <row r="7" spans="1:10" x14ac:dyDescent="0.2">
      <c r="A7" s="19" t="s">
        <v>404</v>
      </c>
      <c r="B7" s="20">
        <v>884</v>
      </c>
      <c r="C7" s="20">
        <v>629</v>
      </c>
      <c r="D7" s="20">
        <v>12</v>
      </c>
      <c r="E7" s="20">
        <v>35</v>
      </c>
      <c r="F7" s="20">
        <v>27</v>
      </c>
      <c r="G7" s="20">
        <v>8</v>
      </c>
      <c r="H7" s="20">
        <v>3</v>
      </c>
      <c r="I7" s="20">
        <v>170</v>
      </c>
      <c r="J7" s="26">
        <v>1.1610640000000001</v>
      </c>
    </row>
    <row r="8" spans="1:10" x14ac:dyDescent="0.2">
      <c r="A8" s="19" t="s">
        <v>405</v>
      </c>
      <c r="B8" s="20">
        <v>904</v>
      </c>
      <c r="C8" s="20">
        <v>583</v>
      </c>
      <c r="D8" s="20">
        <v>12</v>
      </c>
      <c r="E8" s="20">
        <v>41</v>
      </c>
      <c r="F8" s="20">
        <v>16</v>
      </c>
      <c r="G8" s="20">
        <v>6</v>
      </c>
      <c r="H8" s="20">
        <v>2</v>
      </c>
      <c r="I8" s="20">
        <v>244</v>
      </c>
      <c r="J8" s="26">
        <v>1.0318179999999999</v>
      </c>
    </row>
    <row r="9" spans="1:10" x14ac:dyDescent="0.2">
      <c r="A9" s="19" t="s">
        <v>401</v>
      </c>
      <c r="B9" s="20">
        <v>0</v>
      </c>
      <c r="C9" s="20">
        <v>0</v>
      </c>
      <c r="D9" s="20">
        <v>0</v>
      </c>
      <c r="E9" s="20">
        <v>0</v>
      </c>
      <c r="F9" s="20">
        <v>0</v>
      </c>
      <c r="G9" s="20">
        <v>0</v>
      </c>
      <c r="H9" s="20">
        <v>0</v>
      </c>
      <c r="I9" s="20">
        <v>0</v>
      </c>
      <c r="J9" s="26">
        <v>0</v>
      </c>
    </row>
    <row r="10" spans="1:10" x14ac:dyDescent="0.2">
      <c r="A10" s="18" t="s">
        <v>406</v>
      </c>
      <c r="B10" s="18"/>
      <c r="C10" s="18"/>
      <c r="D10" s="18"/>
      <c r="E10" s="18"/>
      <c r="F10" s="18"/>
      <c r="G10" s="18"/>
      <c r="H10" s="18"/>
      <c r="I10" s="18"/>
      <c r="J10" s="18"/>
    </row>
    <row r="11" spans="1:10" x14ac:dyDescent="0.2">
      <c r="A11" s="19" t="s">
        <v>407</v>
      </c>
      <c r="B11" s="20">
        <v>292</v>
      </c>
      <c r="C11" s="20">
        <v>217</v>
      </c>
      <c r="D11" s="20">
        <v>6</v>
      </c>
      <c r="E11" s="20">
        <v>24</v>
      </c>
      <c r="F11" s="20">
        <v>15</v>
      </c>
      <c r="G11" s="20">
        <v>6</v>
      </c>
      <c r="H11" s="20">
        <v>3</v>
      </c>
      <c r="I11" s="20">
        <v>21</v>
      </c>
      <c r="J11" s="26">
        <v>2.0701109999999998</v>
      </c>
    </row>
    <row r="12" spans="1:10" x14ac:dyDescent="0.2">
      <c r="A12" s="19" t="s">
        <v>408</v>
      </c>
      <c r="B12" s="20">
        <v>346</v>
      </c>
      <c r="C12" s="20">
        <v>239</v>
      </c>
      <c r="D12" s="20">
        <v>8</v>
      </c>
      <c r="E12" s="20">
        <v>22</v>
      </c>
      <c r="F12" s="20">
        <v>14</v>
      </c>
      <c r="G12" s="20">
        <v>4</v>
      </c>
      <c r="H12" s="20">
        <v>2</v>
      </c>
      <c r="I12" s="20">
        <v>57</v>
      </c>
      <c r="J12" s="26">
        <v>1.7058819999999999</v>
      </c>
    </row>
    <row r="13" spans="1:10" x14ac:dyDescent="0.2">
      <c r="A13" s="19" t="s">
        <v>409</v>
      </c>
      <c r="B13" s="20">
        <v>372</v>
      </c>
      <c r="C13" s="20">
        <v>270</v>
      </c>
      <c r="D13" s="20">
        <v>4</v>
      </c>
      <c r="E13" s="20">
        <v>17</v>
      </c>
      <c r="F13" s="20">
        <v>7</v>
      </c>
      <c r="G13" s="20">
        <v>2</v>
      </c>
      <c r="H13" s="20">
        <v>0</v>
      </c>
      <c r="I13" s="20">
        <v>72</v>
      </c>
      <c r="J13" s="26">
        <v>0.80333299999999996</v>
      </c>
    </row>
    <row r="14" spans="1:10" x14ac:dyDescent="0.2">
      <c r="A14" s="19" t="s">
        <v>410</v>
      </c>
      <c r="B14" s="20">
        <v>350</v>
      </c>
      <c r="C14" s="20">
        <v>233</v>
      </c>
      <c r="D14" s="20">
        <v>3</v>
      </c>
      <c r="E14" s="20">
        <v>11</v>
      </c>
      <c r="F14" s="20">
        <v>4</v>
      </c>
      <c r="G14" s="20">
        <v>1</v>
      </c>
      <c r="H14" s="20">
        <v>0</v>
      </c>
      <c r="I14" s="20">
        <v>98</v>
      </c>
      <c r="J14" s="26">
        <v>0.55158700000000005</v>
      </c>
    </row>
    <row r="15" spans="1:10" x14ac:dyDescent="0.2">
      <c r="A15" s="19" t="s">
        <v>411</v>
      </c>
      <c r="B15" s="20">
        <v>238</v>
      </c>
      <c r="C15" s="20">
        <v>138</v>
      </c>
      <c r="D15" s="20">
        <v>2</v>
      </c>
      <c r="E15" s="20">
        <v>2</v>
      </c>
      <c r="F15" s="20">
        <v>2</v>
      </c>
      <c r="G15" s="20">
        <v>1</v>
      </c>
      <c r="H15" s="20">
        <v>0</v>
      </c>
      <c r="I15" s="20">
        <v>93</v>
      </c>
      <c r="J15" s="26">
        <v>0.42758600000000002</v>
      </c>
    </row>
    <row r="16" spans="1:10" x14ac:dyDescent="0.2">
      <c r="A16" s="19" t="s">
        <v>412</v>
      </c>
      <c r="B16" s="20">
        <v>114</v>
      </c>
      <c r="C16" s="20">
        <v>69</v>
      </c>
      <c r="D16" s="20">
        <v>1</v>
      </c>
      <c r="E16" s="20">
        <v>0</v>
      </c>
      <c r="F16" s="20">
        <v>0</v>
      </c>
      <c r="G16" s="20">
        <v>0</v>
      </c>
      <c r="H16" s="20">
        <v>0</v>
      </c>
      <c r="I16" s="20">
        <v>44</v>
      </c>
      <c r="J16" s="26">
        <v>2.8570999999999999E-2</v>
      </c>
    </row>
    <row r="17" spans="1:10" x14ac:dyDescent="0.2">
      <c r="A17" s="19" t="s">
        <v>413</v>
      </c>
      <c r="B17" s="20">
        <v>65</v>
      </c>
      <c r="C17" s="20">
        <v>38</v>
      </c>
      <c r="D17" s="20">
        <v>0</v>
      </c>
      <c r="E17" s="20">
        <v>0</v>
      </c>
      <c r="F17" s="20">
        <v>1</v>
      </c>
      <c r="G17" s="20">
        <v>0</v>
      </c>
      <c r="H17" s="20">
        <v>0</v>
      </c>
      <c r="I17" s="20">
        <v>26</v>
      </c>
      <c r="J17" s="26">
        <v>0.30769200000000002</v>
      </c>
    </row>
    <row r="18" spans="1:10" x14ac:dyDescent="0.2">
      <c r="A18" s="19" t="s">
        <v>414</v>
      </c>
      <c r="B18" s="20">
        <v>11</v>
      </c>
      <c r="C18" s="20">
        <v>8</v>
      </c>
      <c r="D18" s="20">
        <v>0</v>
      </c>
      <c r="E18" s="20">
        <v>0</v>
      </c>
      <c r="F18" s="20">
        <v>0</v>
      </c>
      <c r="G18" s="20">
        <v>0</v>
      </c>
      <c r="H18" s="20">
        <v>0</v>
      </c>
      <c r="I18" s="20">
        <v>3</v>
      </c>
      <c r="J18" s="28">
        <v>0</v>
      </c>
    </row>
    <row r="19" spans="1:10" x14ac:dyDescent="0.2">
      <c r="A19" s="19" t="s">
        <v>415</v>
      </c>
      <c r="B19" s="20">
        <v>718</v>
      </c>
      <c r="C19" s="20">
        <v>509</v>
      </c>
      <c r="D19" s="20">
        <v>12</v>
      </c>
      <c r="E19" s="20">
        <v>39</v>
      </c>
      <c r="F19" s="20">
        <v>21</v>
      </c>
      <c r="G19" s="20">
        <v>6</v>
      </c>
      <c r="H19" s="20">
        <v>2</v>
      </c>
      <c r="I19" s="20">
        <v>129</v>
      </c>
      <c r="J19" s="26">
        <v>1.2461800000000001</v>
      </c>
    </row>
    <row r="20" spans="1:10" x14ac:dyDescent="0.2">
      <c r="A20" s="19" t="s">
        <v>416</v>
      </c>
      <c r="B20" s="20">
        <v>588</v>
      </c>
      <c r="C20" s="20">
        <v>371</v>
      </c>
      <c r="D20" s="20">
        <v>5</v>
      </c>
      <c r="E20" s="20">
        <v>13</v>
      </c>
      <c r="F20" s="20">
        <v>6</v>
      </c>
      <c r="G20" s="20">
        <v>2</v>
      </c>
      <c r="H20" s="20">
        <v>0</v>
      </c>
      <c r="I20" s="20">
        <v>191</v>
      </c>
      <c r="J20" s="26">
        <v>0.506297</v>
      </c>
    </row>
    <row r="21" spans="1:10" x14ac:dyDescent="0.2">
      <c r="A21" s="19" t="s">
        <v>417</v>
      </c>
      <c r="B21" s="20">
        <v>1496</v>
      </c>
      <c r="C21" s="20">
        <v>995</v>
      </c>
      <c r="D21" s="20">
        <v>18</v>
      </c>
      <c r="E21" s="20">
        <v>52</v>
      </c>
      <c r="F21" s="20">
        <v>28</v>
      </c>
      <c r="G21" s="20">
        <v>8</v>
      </c>
      <c r="H21" s="20">
        <v>2</v>
      </c>
      <c r="I21" s="20">
        <v>393</v>
      </c>
      <c r="J21" s="26">
        <v>0.86038099999999995</v>
      </c>
    </row>
    <row r="22" spans="1:10" x14ac:dyDescent="0.2">
      <c r="A22" s="19" t="s">
        <v>418</v>
      </c>
      <c r="B22" s="20">
        <v>778</v>
      </c>
      <c r="C22" s="20">
        <v>486</v>
      </c>
      <c r="D22" s="20">
        <v>6</v>
      </c>
      <c r="E22" s="20">
        <v>13</v>
      </c>
      <c r="F22" s="20">
        <v>7</v>
      </c>
      <c r="G22" s="20">
        <v>2</v>
      </c>
      <c r="H22" s="20">
        <v>0</v>
      </c>
      <c r="I22" s="20">
        <v>264</v>
      </c>
      <c r="J22" s="26">
        <v>0.41828799999999999</v>
      </c>
    </row>
    <row r="23" spans="1:10" x14ac:dyDescent="0.2">
      <c r="A23" s="19" t="s">
        <v>419</v>
      </c>
      <c r="B23" s="20">
        <v>190</v>
      </c>
      <c r="C23" s="20">
        <v>115</v>
      </c>
      <c r="D23" s="20">
        <v>1</v>
      </c>
      <c r="E23" s="20">
        <v>0</v>
      </c>
      <c r="F23" s="20">
        <v>1</v>
      </c>
      <c r="G23" s="20">
        <v>0</v>
      </c>
      <c r="H23" s="20">
        <v>0</v>
      </c>
      <c r="I23" s="20">
        <v>73</v>
      </c>
      <c r="J23" s="26">
        <v>0.119658</v>
      </c>
    </row>
    <row r="24" spans="1:10" x14ac:dyDescent="0.2">
      <c r="A24" s="18" t="s">
        <v>420</v>
      </c>
      <c r="B24" s="17">
        <v>151</v>
      </c>
      <c r="C24" s="17">
        <v>111</v>
      </c>
      <c r="D24" s="17">
        <v>2</v>
      </c>
      <c r="E24" s="17">
        <v>14</v>
      </c>
      <c r="F24" s="17">
        <v>12</v>
      </c>
      <c r="G24" s="17">
        <v>4</v>
      </c>
      <c r="H24" s="17">
        <v>1</v>
      </c>
      <c r="I24" s="17">
        <v>7</v>
      </c>
      <c r="J24" s="25">
        <v>2.2569439999999998</v>
      </c>
    </row>
    <row r="25" spans="1:10" x14ac:dyDescent="0.2">
      <c r="A25" s="19" t="s">
        <v>408</v>
      </c>
      <c r="B25" s="20">
        <v>172</v>
      </c>
      <c r="C25" s="20">
        <v>125</v>
      </c>
      <c r="D25" s="20">
        <v>3</v>
      </c>
      <c r="E25" s="20">
        <v>9</v>
      </c>
      <c r="F25" s="20">
        <v>8</v>
      </c>
      <c r="G25" s="20">
        <v>2</v>
      </c>
      <c r="H25" s="20">
        <v>2</v>
      </c>
      <c r="I25" s="20">
        <v>23</v>
      </c>
      <c r="J25" s="26">
        <v>1.9328860000000001</v>
      </c>
    </row>
    <row r="26" spans="1:10" x14ac:dyDescent="0.2">
      <c r="A26" s="19" t="s">
        <v>409</v>
      </c>
      <c r="B26" s="20">
        <v>186</v>
      </c>
      <c r="C26" s="20">
        <v>145</v>
      </c>
      <c r="D26" s="20">
        <v>3</v>
      </c>
      <c r="E26" s="20">
        <v>8</v>
      </c>
      <c r="F26" s="20">
        <v>5</v>
      </c>
      <c r="G26" s="20">
        <v>1</v>
      </c>
      <c r="H26" s="20">
        <v>0</v>
      </c>
      <c r="I26" s="20">
        <v>24</v>
      </c>
      <c r="J26" s="26">
        <v>0.86419800000000002</v>
      </c>
    </row>
    <row r="27" spans="1:10" x14ac:dyDescent="0.2">
      <c r="A27" s="19" t="s">
        <v>410</v>
      </c>
      <c r="B27" s="20">
        <v>176</v>
      </c>
      <c r="C27" s="20">
        <v>123</v>
      </c>
      <c r="D27" s="20">
        <v>2</v>
      </c>
      <c r="E27" s="20">
        <v>3</v>
      </c>
      <c r="F27" s="20">
        <v>0</v>
      </c>
      <c r="G27" s="20">
        <v>0</v>
      </c>
      <c r="H27" s="20">
        <v>0</v>
      </c>
      <c r="I27" s="20">
        <v>48</v>
      </c>
      <c r="J27" s="26">
        <v>0.1875</v>
      </c>
    </row>
    <row r="28" spans="1:10" x14ac:dyDescent="0.2">
      <c r="A28" s="19" t="s">
        <v>411</v>
      </c>
      <c r="B28" s="20">
        <v>118</v>
      </c>
      <c r="C28" s="20">
        <v>80</v>
      </c>
      <c r="D28" s="20">
        <v>1</v>
      </c>
      <c r="E28" s="20">
        <v>1</v>
      </c>
      <c r="F28" s="20">
        <v>2</v>
      </c>
      <c r="G28" s="20">
        <v>1</v>
      </c>
      <c r="H28" s="20">
        <v>0</v>
      </c>
      <c r="I28" s="20">
        <v>33</v>
      </c>
      <c r="J28" s="26">
        <v>0.58823499999999995</v>
      </c>
    </row>
    <row r="29" spans="1:10" x14ac:dyDescent="0.2">
      <c r="A29" s="19" t="s">
        <v>412</v>
      </c>
      <c r="B29" s="20">
        <v>55</v>
      </c>
      <c r="C29" s="20">
        <v>30</v>
      </c>
      <c r="D29" s="20">
        <v>1</v>
      </c>
      <c r="E29" s="20">
        <v>0</v>
      </c>
      <c r="F29" s="20">
        <v>0</v>
      </c>
      <c r="G29" s="20">
        <v>0</v>
      </c>
      <c r="H29" s="20">
        <v>0</v>
      </c>
      <c r="I29" s="20">
        <v>24</v>
      </c>
      <c r="J29" s="26">
        <v>6.4516000000000004E-2</v>
      </c>
    </row>
    <row r="30" spans="1:10" x14ac:dyDescent="0.2">
      <c r="A30" s="19" t="s">
        <v>413</v>
      </c>
      <c r="B30" s="20">
        <v>23</v>
      </c>
      <c r="C30" s="20">
        <v>13</v>
      </c>
      <c r="D30" s="20">
        <v>0</v>
      </c>
      <c r="E30" s="20">
        <v>0</v>
      </c>
      <c r="F30" s="20">
        <v>0</v>
      </c>
      <c r="G30" s="20">
        <v>0</v>
      </c>
      <c r="H30" s="20">
        <v>0</v>
      </c>
      <c r="I30" s="20">
        <v>10</v>
      </c>
      <c r="J30" s="28">
        <v>0</v>
      </c>
    </row>
    <row r="31" spans="1:10" x14ac:dyDescent="0.2">
      <c r="A31" s="19" t="s">
        <v>414</v>
      </c>
      <c r="B31" s="20">
        <v>3</v>
      </c>
      <c r="C31" s="20">
        <v>2</v>
      </c>
      <c r="D31" s="20">
        <v>0</v>
      </c>
      <c r="E31" s="20">
        <v>0</v>
      </c>
      <c r="F31" s="20">
        <v>0</v>
      </c>
      <c r="G31" s="20">
        <v>0</v>
      </c>
      <c r="H31" s="20">
        <v>0</v>
      </c>
      <c r="I31" s="20">
        <v>1</v>
      </c>
      <c r="J31" s="28">
        <v>0</v>
      </c>
    </row>
    <row r="32" spans="1:10" x14ac:dyDescent="0.2">
      <c r="A32" s="19" t="s">
        <v>415</v>
      </c>
      <c r="B32" s="20">
        <v>358</v>
      </c>
      <c r="C32" s="20">
        <v>270</v>
      </c>
      <c r="D32" s="20">
        <v>6</v>
      </c>
      <c r="E32" s="20">
        <v>17</v>
      </c>
      <c r="F32" s="20">
        <v>13</v>
      </c>
      <c r="G32" s="20">
        <v>3</v>
      </c>
      <c r="H32" s="20">
        <v>2</v>
      </c>
      <c r="I32" s="20">
        <v>47</v>
      </c>
      <c r="J32" s="26">
        <v>1.376206</v>
      </c>
    </row>
    <row r="33" spans="1:10" x14ac:dyDescent="0.2">
      <c r="A33" s="19" t="s">
        <v>416</v>
      </c>
      <c r="B33" s="20">
        <v>294</v>
      </c>
      <c r="C33" s="20">
        <v>203</v>
      </c>
      <c r="D33" s="20">
        <v>3</v>
      </c>
      <c r="E33" s="20">
        <v>4</v>
      </c>
      <c r="F33" s="20">
        <v>2</v>
      </c>
      <c r="G33" s="20">
        <v>1</v>
      </c>
      <c r="H33" s="20">
        <v>0</v>
      </c>
      <c r="I33" s="20">
        <v>81</v>
      </c>
      <c r="J33" s="26">
        <v>0.347418</v>
      </c>
    </row>
    <row r="34" spans="1:10" x14ac:dyDescent="0.2">
      <c r="A34" s="19" t="s">
        <v>417</v>
      </c>
      <c r="B34" s="20">
        <v>733</v>
      </c>
      <c r="C34" s="20">
        <v>518</v>
      </c>
      <c r="D34" s="20">
        <v>10</v>
      </c>
      <c r="E34" s="20">
        <v>21</v>
      </c>
      <c r="F34" s="20">
        <v>15</v>
      </c>
      <c r="G34" s="20">
        <v>4</v>
      </c>
      <c r="H34" s="20">
        <v>2</v>
      </c>
      <c r="I34" s="20">
        <v>163</v>
      </c>
      <c r="J34" s="26">
        <v>0.88421099999999997</v>
      </c>
    </row>
    <row r="35" spans="1:10" x14ac:dyDescent="0.2">
      <c r="A35" s="19" t="s">
        <v>418</v>
      </c>
      <c r="B35" s="20">
        <v>375</v>
      </c>
      <c r="C35" s="20">
        <v>248</v>
      </c>
      <c r="D35" s="20">
        <v>4</v>
      </c>
      <c r="E35" s="20">
        <v>4</v>
      </c>
      <c r="F35" s="20">
        <v>2</v>
      </c>
      <c r="G35" s="20">
        <v>1</v>
      </c>
      <c r="H35" s="20">
        <v>0</v>
      </c>
      <c r="I35" s="20">
        <v>116</v>
      </c>
      <c r="J35" s="26">
        <v>0.29343599999999997</v>
      </c>
    </row>
    <row r="36" spans="1:10" x14ac:dyDescent="0.2">
      <c r="A36" s="19" t="s">
        <v>419</v>
      </c>
      <c r="B36" s="20">
        <v>81</v>
      </c>
      <c r="C36" s="20">
        <v>45</v>
      </c>
      <c r="D36" s="20">
        <v>1</v>
      </c>
      <c r="E36" s="20">
        <v>0</v>
      </c>
      <c r="F36" s="20">
        <v>0</v>
      </c>
      <c r="G36" s="20">
        <v>0</v>
      </c>
      <c r="H36" s="20">
        <v>0</v>
      </c>
      <c r="I36" s="20">
        <v>35</v>
      </c>
      <c r="J36" s="26">
        <v>4.3478000000000003E-2</v>
      </c>
    </row>
    <row r="37" spans="1:10" x14ac:dyDescent="0.2">
      <c r="A37" s="18" t="s">
        <v>421</v>
      </c>
      <c r="B37" s="17">
        <v>141</v>
      </c>
      <c r="C37" s="17">
        <v>106</v>
      </c>
      <c r="D37" s="17">
        <v>4</v>
      </c>
      <c r="E37" s="17">
        <v>10</v>
      </c>
      <c r="F37" s="17">
        <v>3</v>
      </c>
      <c r="G37" s="17">
        <v>2</v>
      </c>
      <c r="H37" s="17">
        <v>2</v>
      </c>
      <c r="I37" s="17">
        <v>14</v>
      </c>
      <c r="J37" s="25">
        <v>1.858268</v>
      </c>
    </row>
    <row r="38" spans="1:10" x14ac:dyDescent="0.2">
      <c r="A38" s="19" t="s">
        <v>408</v>
      </c>
      <c r="B38" s="20">
        <v>174</v>
      </c>
      <c r="C38" s="20">
        <v>114</v>
      </c>
      <c r="D38" s="20">
        <v>5</v>
      </c>
      <c r="E38" s="20">
        <v>13</v>
      </c>
      <c r="F38" s="20">
        <v>6</v>
      </c>
      <c r="G38" s="20">
        <v>2</v>
      </c>
      <c r="H38" s="20">
        <v>0</v>
      </c>
      <c r="I38" s="20">
        <v>34</v>
      </c>
      <c r="J38" s="26">
        <v>1.464286</v>
      </c>
    </row>
    <row r="39" spans="1:10" x14ac:dyDescent="0.2">
      <c r="A39" s="19" t="s">
        <v>409</v>
      </c>
      <c r="B39" s="20">
        <v>186</v>
      </c>
      <c r="C39" s="20">
        <v>125</v>
      </c>
      <c r="D39" s="20">
        <v>1</v>
      </c>
      <c r="E39" s="20">
        <v>9</v>
      </c>
      <c r="F39" s="20">
        <v>2</v>
      </c>
      <c r="G39" s="20">
        <v>1</v>
      </c>
      <c r="H39" s="20">
        <v>0</v>
      </c>
      <c r="I39" s="20">
        <v>48</v>
      </c>
      <c r="J39" s="26">
        <v>0.73188399999999998</v>
      </c>
    </row>
    <row r="40" spans="1:10" x14ac:dyDescent="0.2">
      <c r="A40" s="19" t="s">
        <v>410</v>
      </c>
      <c r="B40" s="20">
        <v>174</v>
      </c>
      <c r="C40" s="20">
        <v>110</v>
      </c>
      <c r="D40" s="20">
        <v>1</v>
      </c>
      <c r="E40" s="20">
        <v>8</v>
      </c>
      <c r="F40" s="20">
        <v>4</v>
      </c>
      <c r="G40" s="20">
        <v>1</v>
      </c>
      <c r="H40" s="20">
        <v>0</v>
      </c>
      <c r="I40" s="20">
        <v>50</v>
      </c>
      <c r="J40" s="26">
        <v>0.92741899999999999</v>
      </c>
    </row>
    <row r="41" spans="1:10" x14ac:dyDescent="0.2">
      <c r="A41" s="19" t="s">
        <v>411</v>
      </c>
      <c r="B41" s="20">
        <v>120</v>
      </c>
      <c r="C41" s="20">
        <v>58</v>
      </c>
      <c r="D41" s="20">
        <v>1</v>
      </c>
      <c r="E41" s="20">
        <v>1</v>
      </c>
      <c r="F41" s="20">
        <v>0</v>
      </c>
      <c r="G41" s="20">
        <v>0</v>
      </c>
      <c r="H41" s="20">
        <v>0</v>
      </c>
      <c r="I41" s="20">
        <v>60</v>
      </c>
      <c r="J41" s="26">
        <v>0.2</v>
      </c>
    </row>
    <row r="42" spans="1:10" x14ac:dyDescent="0.2">
      <c r="A42" s="19" t="s">
        <v>412</v>
      </c>
      <c r="B42" s="20">
        <v>59</v>
      </c>
      <c r="C42" s="20">
        <v>39</v>
      </c>
      <c r="D42" s="20">
        <v>0</v>
      </c>
      <c r="E42" s="20">
        <v>0</v>
      </c>
      <c r="F42" s="20">
        <v>0</v>
      </c>
      <c r="G42" s="20">
        <v>0</v>
      </c>
      <c r="H42" s="20">
        <v>0</v>
      </c>
      <c r="I42" s="20">
        <v>20</v>
      </c>
      <c r="J42" s="28">
        <v>0</v>
      </c>
    </row>
    <row r="43" spans="1:10" x14ac:dyDescent="0.2">
      <c r="A43" s="19" t="s">
        <v>413</v>
      </c>
      <c r="B43" s="20">
        <v>42</v>
      </c>
      <c r="C43" s="20">
        <v>25</v>
      </c>
      <c r="D43" s="20">
        <v>0</v>
      </c>
      <c r="E43" s="20">
        <v>0</v>
      </c>
      <c r="F43" s="20">
        <v>1</v>
      </c>
      <c r="G43" s="20">
        <v>0</v>
      </c>
      <c r="H43" s="20">
        <v>0</v>
      </c>
      <c r="I43" s="20">
        <v>16</v>
      </c>
      <c r="J43" s="26">
        <v>0.461538</v>
      </c>
    </row>
    <row r="44" spans="1:10" x14ac:dyDescent="0.2">
      <c r="A44" s="19" t="s">
        <v>414</v>
      </c>
      <c r="B44" s="20">
        <v>8</v>
      </c>
      <c r="C44" s="20">
        <v>6</v>
      </c>
      <c r="D44" s="20">
        <v>0</v>
      </c>
      <c r="E44" s="20">
        <v>0</v>
      </c>
      <c r="F44" s="20">
        <v>0</v>
      </c>
      <c r="G44" s="20">
        <v>0</v>
      </c>
      <c r="H44" s="20">
        <v>0</v>
      </c>
      <c r="I44" s="20">
        <v>2</v>
      </c>
      <c r="J44" s="28">
        <v>0</v>
      </c>
    </row>
    <row r="45" spans="1:10" x14ac:dyDescent="0.2">
      <c r="A45" s="19" t="s">
        <v>415</v>
      </c>
      <c r="B45" s="20">
        <v>360</v>
      </c>
      <c r="C45" s="20">
        <v>239</v>
      </c>
      <c r="D45" s="20">
        <v>6</v>
      </c>
      <c r="E45" s="20">
        <v>22</v>
      </c>
      <c r="F45" s="20">
        <v>8</v>
      </c>
      <c r="G45" s="20">
        <v>3</v>
      </c>
      <c r="H45" s="20">
        <v>0</v>
      </c>
      <c r="I45" s="20">
        <v>82</v>
      </c>
      <c r="J45" s="26">
        <v>1.100719</v>
      </c>
    </row>
    <row r="46" spans="1:10" x14ac:dyDescent="0.2">
      <c r="A46" s="19" t="s">
        <v>416</v>
      </c>
      <c r="B46" s="20">
        <v>294</v>
      </c>
      <c r="C46" s="20">
        <v>168</v>
      </c>
      <c r="D46" s="20">
        <v>2</v>
      </c>
      <c r="E46" s="20">
        <v>9</v>
      </c>
      <c r="F46" s="20">
        <v>4</v>
      </c>
      <c r="G46" s="20">
        <v>1</v>
      </c>
      <c r="H46" s="20">
        <v>0</v>
      </c>
      <c r="I46" s="20">
        <v>110</v>
      </c>
      <c r="J46" s="26">
        <v>0.69021699999999997</v>
      </c>
    </row>
    <row r="47" spans="1:10" x14ac:dyDescent="0.2">
      <c r="A47" s="19" t="s">
        <v>417</v>
      </c>
      <c r="B47" s="20">
        <v>763</v>
      </c>
      <c r="C47" s="20">
        <v>477</v>
      </c>
      <c r="D47" s="20">
        <v>8</v>
      </c>
      <c r="E47" s="20">
        <v>31</v>
      </c>
      <c r="F47" s="20">
        <v>13</v>
      </c>
      <c r="G47" s="20">
        <v>4</v>
      </c>
      <c r="H47" s="20">
        <v>0</v>
      </c>
      <c r="I47" s="20">
        <v>230</v>
      </c>
      <c r="J47" s="26">
        <v>0.834897</v>
      </c>
    </row>
    <row r="48" spans="1:10" x14ac:dyDescent="0.2">
      <c r="A48" s="19" t="s">
        <v>418</v>
      </c>
      <c r="B48" s="20">
        <v>403</v>
      </c>
      <c r="C48" s="20">
        <v>238</v>
      </c>
      <c r="D48" s="20">
        <v>2</v>
      </c>
      <c r="E48" s="20">
        <v>9</v>
      </c>
      <c r="F48" s="20">
        <v>5</v>
      </c>
      <c r="G48" s="20">
        <v>1</v>
      </c>
      <c r="H48" s="20">
        <v>0</v>
      </c>
      <c r="I48" s="20">
        <v>148</v>
      </c>
      <c r="J48" s="26">
        <v>0.54509799999999997</v>
      </c>
    </row>
    <row r="49" spans="1:10" x14ac:dyDescent="0.2">
      <c r="A49" s="19" t="s">
        <v>419</v>
      </c>
      <c r="B49" s="20">
        <v>109</v>
      </c>
      <c r="C49" s="20">
        <v>70</v>
      </c>
      <c r="D49" s="20">
        <v>0</v>
      </c>
      <c r="E49" s="20">
        <v>0</v>
      </c>
      <c r="F49" s="20">
        <v>1</v>
      </c>
      <c r="G49" s="20">
        <v>0</v>
      </c>
      <c r="H49" s="20">
        <v>0</v>
      </c>
      <c r="I49" s="20">
        <v>38</v>
      </c>
      <c r="J49" s="26">
        <v>0.169014</v>
      </c>
    </row>
    <row r="50" spans="1:10" x14ac:dyDescent="0.2">
      <c r="A50" s="18" t="s">
        <v>422</v>
      </c>
      <c r="B50" s="18"/>
      <c r="C50" s="18"/>
      <c r="D50" s="18"/>
      <c r="E50" s="18"/>
      <c r="F50" s="18"/>
      <c r="G50" s="18"/>
      <c r="H50" s="18"/>
      <c r="I50" s="18"/>
      <c r="J50" s="18"/>
    </row>
    <row r="51" spans="1:10" x14ac:dyDescent="0.2">
      <c r="A51" s="19" t="s">
        <v>130</v>
      </c>
      <c r="B51" s="20">
        <v>88</v>
      </c>
      <c r="C51" s="20">
        <v>64</v>
      </c>
      <c r="D51" s="20">
        <v>1</v>
      </c>
      <c r="E51" s="20">
        <v>2</v>
      </c>
      <c r="F51" s="20">
        <v>0</v>
      </c>
      <c r="G51" s="20">
        <v>0</v>
      </c>
      <c r="H51" s="20">
        <v>0</v>
      </c>
      <c r="I51" s="20">
        <v>21</v>
      </c>
      <c r="J51" s="26">
        <v>0.25373099999999998</v>
      </c>
    </row>
    <row r="52" spans="1:10" x14ac:dyDescent="0.2">
      <c r="A52" s="19" t="s">
        <v>131</v>
      </c>
      <c r="B52" s="20">
        <v>1293</v>
      </c>
      <c r="C52" s="20">
        <v>902</v>
      </c>
      <c r="D52" s="20">
        <v>18</v>
      </c>
      <c r="E52" s="20">
        <v>57</v>
      </c>
      <c r="F52" s="20">
        <v>34</v>
      </c>
      <c r="G52" s="20">
        <v>13</v>
      </c>
      <c r="H52" s="20">
        <v>5</v>
      </c>
      <c r="I52" s="20">
        <v>264</v>
      </c>
      <c r="J52" s="26">
        <v>1.2079690000000001</v>
      </c>
    </row>
    <row r="53" spans="1:10" x14ac:dyDescent="0.2">
      <c r="A53" s="19" t="s">
        <v>392</v>
      </c>
      <c r="B53" s="20">
        <v>92</v>
      </c>
      <c r="C53" s="20">
        <v>53</v>
      </c>
      <c r="D53" s="20">
        <v>4</v>
      </c>
      <c r="E53" s="20">
        <v>9</v>
      </c>
      <c r="F53" s="20">
        <v>5</v>
      </c>
      <c r="G53" s="20">
        <v>1</v>
      </c>
      <c r="H53" s="20">
        <v>0</v>
      </c>
      <c r="I53" s="20">
        <v>20</v>
      </c>
      <c r="J53" s="26">
        <v>1.9722219999999999</v>
      </c>
    </row>
    <row r="54" spans="1:10" x14ac:dyDescent="0.2">
      <c r="A54" s="19" t="s">
        <v>132</v>
      </c>
      <c r="B54" s="20">
        <v>312</v>
      </c>
      <c r="C54" s="20">
        <v>193</v>
      </c>
      <c r="D54" s="20">
        <v>1</v>
      </c>
      <c r="E54" s="20">
        <v>8</v>
      </c>
      <c r="F54" s="20">
        <v>4</v>
      </c>
      <c r="G54" s="20">
        <v>0</v>
      </c>
      <c r="H54" s="20">
        <v>0</v>
      </c>
      <c r="I54" s="20">
        <v>106</v>
      </c>
      <c r="J54" s="26">
        <v>0.52427199999999996</v>
      </c>
    </row>
    <row r="55" spans="1:10" x14ac:dyDescent="0.2">
      <c r="A55" s="19" t="s">
        <v>423</v>
      </c>
      <c r="B55" s="20">
        <v>3</v>
      </c>
      <c r="C55" s="20">
        <v>0</v>
      </c>
      <c r="D55" s="20">
        <v>0</v>
      </c>
      <c r="E55" s="20">
        <v>0</v>
      </c>
      <c r="F55" s="20">
        <v>0</v>
      </c>
      <c r="G55" s="20">
        <v>0</v>
      </c>
      <c r="H55" s="20">
        <v>0</v>
      </c>
      <c r="I55" s="20">
        <v>3</v>
      </c>
      <c r="J55" s="26">
        <v>0</v>
      </c>
    </row>
    <row r="56" spans="1:10" x14ac:dyDescent="0.2">
      <c r="A56" s="18" t="s">
        <v>133</v>
      </c>
      <c r="B56" s="17">
        <v>50</v>
      </c>
      <c r="C56" s="17">
        <v>39</v>
      </c>
      <c r="D56" s="17">
        <v>0</v>
      </c>
      <c r="E56" s="17">
        <v>0</v>
      </c>
      <c r="F56" s="17">
        <v>0</v>
      </c>
      <c r="G56" s="17">
        <v>0</v>
      </c>
      <c r="H56" s="17">
        <v>0</v>
      </c>
      <c r="I56" s="17">
        <v>11</v>
      </c>
      <c r="J56" s="29">
        <v>0</v>
      </c>
    </row>
    <row r="57" spans="1:10" x14ac:dyDescent="0.2">
      <c r="A57" s="19" t="s">
        <v>134</v>
      </c>
      <c r="B57" s="20">
        <v>724</v>
      </c>
      <c r="C57" s="20">
        <v>518</v>
      </c>
      <c r="D57" s="20">
        <v>11</v>
      </c>
      <c r="E57" s="20">
        <v>30</v>
      </c>
      <c r="F57" s="20">
        <v>22</v>
      </c>
      <c r="G57" s="20">
        <v>7</v>
      </c>
      <c r="H57" s="20">
        <v>3</v>
      </c>
      <c r="I57" s="20">
        <v>133</v>
      </c>
      <c r="J57" s="26">
        <v>1.2216579999999999</v>
      </c>
    </row>
    <row r="58" spans="1:10" x14ac:dyDescent="0.2">
      <c r="A58" s="19" t="s">
        <v>393</v>
      </c>
      <c r="B58" s="20">
        <v>43</v>
      </c>
      <c r="C58" s="20">
        <v>25</v>
      </c>
      <c r="D58" s="20">
        <v>1</v>
      </c>
      <c r="E58" s="20">
        <v>4</v>
      </c>
      <c r="F58" s="20">
        <v>4</v>
      </c>
      <c r="G58" s="20">
        <v>1</v>
      </c>
      <c r="H58" s="20">
        <v>0</v>
      </c>
      <c r="I58" s="20">
        <v>8</v>
      </c>
      <c r="J58" s="26">
        <v>2.5428570000000001</v>
      </c>
    </row>
    <row r="59" spans="1:10" x14ac:dyDescent="0.2">
      <c r="A59" s="19" t="s">
        <v>135</v>
      </c>
      <c r="B59" s="20">
        <v>66</v>
      </c>
      <c r="C59" s="20">
        <v>47</v>
      </c>
      <c r="D59" s="20">
        <v>0</v>
      </c>
      <c r="E59" s="20">
        <v>1</v>
      </c>
      <c r="F59" s="20">
        <v>1</v>
      </c>
      <c r="G59" s="20">
        <v>0</v>
      </c>
      <c r="H59" s="20">
        <v>0</v>
      </c>
      <c r="I59" s="20">
        <v>17</v>
      </c>
      <c r="J59" s="26">
        <v>0.36734699999999998</v>
      </c>
    </row>
    <row r="60" spans="1:10" x14ac:dyDescent="0.2">
      <c r="A60" s="19" t="s">
        <v>424</v>
      </c>
      <c r="B60" s="20">
        <v>1</v>
      </c>
      <c r="C60" s="20">
        <v>0</v>
      </c>
      <c r="D60" s="20">
        <v>0</v>
      </c>
      <c r="E60" s="20">
        <v>0</v>
      </c>
      <c r="F60" s="20">
        <v>0</v>
      </c>
      <c r="G60" s="20">
        <v>0</v>
      </c>
      <c r="H60" s="20">
        <v>0</v>
      </c>
      <c r="I60" s="20">
        <v>1</v>
      </c>
      <c r="J60" s="26">
        <v>0</v>
      </c>
    </row>
    <row r="61" spans="1:10" x14ac:dyDescent="0.2">
      <c r="A61" s="18" t="s">
        <v>136</v>
      </c>
      <c r="B61" s="17">
        <v>38</v>
      </c>
      <c r="C61" s="17">
        <v>25</v>
      </c>
      <c r="D61" s="17">
        <v>1</v>
      </c>
      <c r="E61" s="17">
        <v>2</v>
      </c>
      <c r="F61" s="17">
        <v>0</v>
      </c>
      <c r="G61" s="17">
        <v>0</v>
      </c>
      <c r="H61" s="17">
        <v>0</v>
      </c>
      <c r="I61" s="17">
        <v>10</v>
      </c>
      <c r="J61" s="25">
        <v>0.60714299999999999</v>
      </c>
    </row>
    <row r="62" spans="1:10" x14ac:dyDescent="0.2">
      <c r="A62" s="19" t="s">
        <v>134</v>
      </c>
      <c r="B62" s="20">
        <v>569</v>
      </c>
      <c r="C62" s="20">
        <v>384</v>
      </c>
      <c r="D62" s="20">
        <v>7</v>
      </c>
      <c r="E62" s="20">
        <v>27</v>
      </c>
      <c r="F62" s="20">
        <v>12</v>
      </c>
      <c r="G62" s="20">
        <v>6</v>
      </c>
      <c r="H62" s="20">
        <v>2</v>
      </c>
      <c r="I62" s="20">
        <v>131</v>
      </c>
      <c r="J62" s="26">
        <v>1.1894979999999999</v>
      </c>
    </row>
    <row r="63" spans="1:10" x14ac:dyDescent="0.2">
      <c r="A63" s="19" t="s">
        <v>393</v>
      </c>
      <c r="B63" s="20">
        <v>49</v>
      </c>
      <c r="C63" s="20">
        <v>28</v>
      </c>
      <c r="D63" s="20">
        <v>3</v>
      </c>
      <c r="E63" s="20">
        <v>5</v>
      </c>
      <c r="F63" s="20">
        <v>1</v>
      </c>
      <c r="G63" s="20">
        <v>0</v>
      </c>
      <c r="H63" s="20">
        <v>0</v>
      </c>
      <c r="I63" s="20">
        <v>12</v>
      </c>
      <c r="J63" s="26">
        <v>1.4324319999999999</v>
      </c>
    </row>
    <row r="64" spans="1:10" x14ac:dyDescent="0.2">
      <c r="A64" s="19" t="s">
        <v>135</v>
      </c>
      <c r="B64" s="20">
        <v>246</v>
      </c>
      <c r="C64" s="20">
        <v>146</v>
      </c>
      <c r="D64" s="20">
        <v>1</v>
      </c>
      <c r="E64" s="20">
        <v>7</v>
      </c>
      <c r="F64" s="20">
        <v>3</v>
      </c>
      <c r="G64" s="20">
        <v>0</v>
      </c>
      <c r="H64" s="20">
        <v>0</v>
      </c>
      <c r="I64" s="20">
        <v>89</v>
      </c>
      <c r="J64" s="26">
        <v>0.57324799999999998</v>
      </c>
    </row>
    <row r="65" spans="1:10" x14ac:dyDescent="0.2">
      <c r="A65" s="19" t="s">
        <v>424</v>
      </c>
      <c r="B65" s="20">
        <v>2</v>
      </c>
      <c r="C65" s="20">
        <v>0</v>
      </c>
      <c r="D65" s="20">
        <v>0</v>
      </c>
      <c r="E65" s="20">
        <v>0</v>
      </c>
      <c r="F65" s="20">
        <v>0</v>
      </c>
      <c r="G65" s="20">
        <v>0</v>
      </c>
      <c r="H65" s="20">
        <v>0</v>
      </c>
      <c r="I65" s="20">
        <v>2</v>
      </c>
      <c r="J65" s="26">
        <v>0</v>
      </c>
    </row>
    <row r="66" spans="1:10" x14ac:dyDescent="0.2">
      <c r="A66" s="18" t="s">
        <v>425</v>
      </c>
      <c r="B66" s="18"/>
      <c r="C66" s="18"/>
      <c r="D66" s="18"/>
      <c r="E66" s="18"/>
      <c r="F66" s="18"/>
      <c r="G66" s="18"/>
      <c r="H66" s="18"/>
      <c r="I66" s="18"/>
      <c r="J66" s="18"/>
    </row>
    <row r="67" spans="1:10" x14ac:dyDescent="0.2">
      <c r="A67" s="19" t="s">
        <v>426</v>
      </c>
      <c r="B67" s="20">
        <v>229</v>
      </c>
      <c r="C67" s="20">
        <v>145</v>
      </c>
      <c r="D67" s="20">
        <v>3</v>
      </c>
      <c r="E67" s="20">
        <v>5</v>
      </c>
      <c r="F67" s="20">
        <v>3</v>
      </c>
      <c r="G67" s="20">
        <v>0</v>
      </c>
      <c r="H67" s="20">
        <v>0</v>
      </c>
      <c r="I67" s="20">
        <v>73</v>
      </c>
      <c r="J67" s="26">
        <v>0.461538</v>
      </c>
    </row>
    <row r="68" spans="1:10" x14ac:dyDescent="0.2">
      <c r="A68" s="19" t="s">
        <v>427</v>
      </c>
      <c r="B68" s="20">
        <v>1095</v>
      </c>
      <c r="C68" s="20">
        <v>769</v>
      </c>
      <c r="D68" s="20">
        <v>18</v>
      </c>
      <c r="E68" s="20">
        <v>48</v>
      </c>
      <c r="F68" s="20">
        <v>28</v>
      </c>
      <c r="G68" s="20">
        <v>11</v>
      </c>
      <c r="H68" s="20">
        <v>5</v>
      </c>
      <c r="I68" s="20">
        <v>216</v>
      </c>
      <c r="J68" s="26">
        <v>1.228669</v>
      </c>
    </row>
    <row r="69" spans="1:10" x14ac:dyDescent="0.2">
      <c r="A69" s="19" t="s">
        <v>137</v>
      </c>
      <c r="B69" s="20">
        <v>101</v>
      </c>
      <c r="C69" s="20">
        <v>77</v>
      </c>
      <c r="D69" s="20">
        <v>1</v>
      </c>
      <c r="E69" s="20">
        <v>3</v>
      </c>
      <c r="F69" s="20">
        <v>5</v>
      </c>
      <c r="G69" s="20">
        <v>2</v>
      </c>
      <c r="H69" s="20">
        <v>0</v>
      </c>
      <c r="I69" s="20">
        <v>13</v>
      </c>
      <c r="J69" s="26">
        <v>1.2840910000000001</v>
      </c>
    </row>
    <row r="70" spans="1:10" x14ac:dyDescent="0.2">
      <c r="A70" s="19" t="s">
        <v>138</v>
      </c>
      <c r="B70" s="20">
        <v>603</v>
      </c>
      <c r="C70" s="20">
        <v>399</v>
      </c>
      <c r="D70" s="20">
        <v>8</v>
      </c>
      <c r="E70" s="20">
        <v>33</v>
      </c>
      <c r="F70" s="20">
        <v>19</v>
      </c>
      <c r="G70" s="20">
        <v>6</v>
      </c>
      <c r="H70" s="20">
        <v>2</v>
      </c>
      <c r="I70" s="20">
        <v>136</v>
      </c>
      <c r="J70" s="26">
        <v>1.2933619999999999</v>
      </c>
    </row>
    <row r="71" spans="1:10" x14ac:dyDescent="0.2">
      <c r="A71" s="19" t="s">
        <v>428</v>
      </c>
      <c r="B71" s="20">
        <v>57</v>
      </c>
      <c r="C71" s="20">
        <v>43</v>
      </c>
      <c r="D71" s="20">
        <v>3</v>
      </c>
      <c r="E71" s="20">
        <v>1</v>
      </c>
      <c r="F71" s="20">
        <v>3</v>
      </c>
      <c r="G71" s="20">
        <v>1</v>
      </c>
      <c r="H71" s="20">
        <v>0</v>
      </c>
      <c r="I71" s="20">
        <v>6</v>
      </c>
      <c r="J71" s="26">
        <v>1.3529409999999999</v>
      </c>
    </row>
    <row r="72" spans="1:10" x14ac:dyDescent="0.2">
      <c r="A72" s="19" t="s">
        <v>429</v>
      </c>
      <c r="B72" s="20">
        <v>98</v>
      </c>
      <c r="C72" s="20">
        <v>56</v>
      </c>
      <c r="D72" s="20">
        <v>0</v>
      </c>
      <c r="E72" s="20">
        <v>8</v>
      </c>
      <c r="F72" s="20">
        <v>2</v>
      </c>
      <c r="G72" s="20">
        <v>2</v>
      </c>
      <c r="H72" s="20">
        <v>0</v>
      </c>
      <c r="I72" s="20">
        <v>30</v>
      </c>
      <c r="J72" s="26">
        <v>1.6617649999999999</v>
      </c>
    </row>
    <row r="73" spans="1:10" x14ac:dyDescent="0.2">
      <c r="A73" s="19" t="s">
        <v>1441</v>
      </c>
      <c r="B73" s="20">
        <v>1461</v>
      </c>
      <c r="C73" s="20">
        <v>1011</v>
      </c>
      <c r="D73" s="20">
        <v>21</v>
      </c>
      <c r="E73" s="20">
        <v>63</v>
      </c>
      <c r="F73" s="20">
        <v>38</v>
      </c>
      <c r="G73" s="20">
        <v>12</v>
      </c>
      <c r="H73" s="20">
        <v>5</v>
      </c>
      <c r="I73" s="20">
        <v>311</v>
      </c>
      <c r="J73" s="26">
        <v>1.152174</v>
      </c>
    </row>
    <row r="74" spans="1:10" x14ac:dyDescent="0.2">
      <c r="A74" s="18" t="s">
        <v>430</v>
      </c>
      <c r="B74" s="18"/>
      <c r="C74" s="18"/>
      <c r="D74" s="18"/>
      <c r="E74" s="18"/>
      <c r="F74" s="18"/>
      <c r="G74" s="18"/>
      <c r="H74" s="18"/>
      <c r="I74" s="18"/>
      <c r="J74" s="18"/>
    </row>
    <row r="75" spans="1:10" x14ac:dyDescent="0.2">
      <c r="A75" s="21" t="s">
        <v>431</v>
      </c>
      <c r="B75" s="34">
        <v>229</v>
      </c>
      <c r="C75" s="34">
        <v>145</v>
      </c>
      <c r="D75" s="34">
        <v>3</v>
      </c>
      <c r="E75" s="34">
        <v>5</v>
      </c>
      <c r="F75" s="34">
        <v>3</v>
      </c>
      <c r="G75" s="34">
        <v>0</v>
      </c>
      <c r="H75" s="34">
        <v>0</v>
      </c>
      <c r="I75" s="34">
        <v>73</v>
      </c>
      <c r="J75" s="30">
        <v>0.461538</v>
      </c>
    </row>
    <row r="76" spans="1:10" x14ac:dyDescent="0.2">
      <c r="A76" s="21" t="s">
        <v>432</v>
      </c>
      <c r="B76" s="34">
        <v>836</v>
      </c>
      <c r="C76" s="34">
        <v>604</v>
      </c>
      <c r="D76" s="34">
        <v>14</v>
      </c>
      <c r="E76" s="34">
        <v>32</v>
      </c>
      <c r="F76" s="34">
        <v>15</v>
      </c>
      <c r="G76" s="34">
        <v>6</v>
      </c>
      <c r="H76" s="34">
        <v>3</v>
      </c>
      <c r="I76" s="34">
        <v>162</v>
      </c>
      <c r="J76" s="30">
        <v>1.0267059999999999</v>
      </c>
    </row>
    <row r="77" spans="1:10" x14ac:dyDescent="0.2">
      <c r="A77" s="19" t="s">
        <v>433</v>
      </c>
      <c r="B77" s="20">
        <v>311</v>
      </c>
      <c r="C77" s="20">
        <v>222</v>
      </c>
      <c r="D77" s="20">
        <v>2</v>
      </c>
      <c r="E77" s="20">
        <v>15</v>
      </c>
      <c r="F77" s="20">
        <v>11</v>
      </c>
      <c r="G77" s="20">
        <v>3</v>
      </c>
      <c r="H77" s="20">
        <v>1</v>
      </c>
      <c r="I77" s="20">
        <v>57</v>
      </c>
      <c r="J77" s="26">
        <v>1.1732279999999999</v>
      </c>
    </row>
    <row r="78" spans="1:10" x14ac:dyDescent="0.2">
      <c r="A78" s="19" t="s">
        <v>434</v>
      </c>
      <c r="B78" s="20">
        <v>128</v>
      </c>
      <c r="C78" s="20">
        <v>86</v>
      </c>
      <c r="D78" s="20">
        <v>3</v>
      </c>
      <c r="E78" s="20">
        <v>6</v>
      </c>
      <c r="F78" s="20">
        <v>5</v>
      </c>
      <c r="G78" s="20">
        <v>2</v>
      </c>
      <c r="H78" s="20">
        <v>1</v>
      </c>
      <c r="I78" s="20">
        <v>25</v>
      </c>
      <c r="J78" s="26">
        <v>1.582524</v>
      </c>
    </row>
    <row r="79" spans="1:10" x14ac:dyDescent="0.2">
      <c r="A79" s="19" t="s">
        <v>435</v>
      </c>
      <c r="B79" s="20">
        <v>53</v>
      </c>
      <c r="C79" s="20">
        <v>32</v>
      </c>
      <c r="D79" s="20">
        <v>1</v>
      </c>
      <c r="E79" s="20">
        <v>5</v>
      </c>
      <c r="F79" s="20">
        <v>2</v>
      </c>
      <c r="G79" s="20">
        <v>0</v>
      </c>
      <c r="H79" s="20">
        <v>0</v>
      </c>
      <c r="I79" s="20">
        <v>13</v>
      </c>
      <c r="J79" s="26">
        <v>1.35</v>
      </c>
    </row>
    <row r="80" spans="1:10" x14ac:dyDescent="0.2">
      <c r="A80" s="19" t="s">
        <v>436</v>
      </c>
      <c r="B80" s="20">
        <v>46</v>
      </c>
      <c r="C80" s="20">
        <v>26</v>
      </c>
      <c r="D80" s="20">
        <v>1</v>
      </c>
      <c r="E80" s="20">
        <v>2</v>
      </c>
      <c r="F80" s="20">
        <v>2</v>
      </c>
      <c r="G80" s="20">
        <v>1</v>
      </c>
      <c r="H80" s="20">
        <v>0</v>
      </c>
      <c r="I80" s="20">
        <v>14</v>
      </c>
      <c r="J80" s="26">
        <v>1.75</v>
      </c>
    </row>
    <row r="81" spans="1:10" x14ac:dyDescent="0.2">
      <c r="A81" s="19" t="s">
        <v>437</v>
      </c>
      <c r="B81" s="20">
        <v>18</v>
      </c>
      <c r="C81" s="20">
        <v>8</v>
      </c>
      <c r="D81" s="20">
        <v>0</v>
      </c>
      <c r="E81" s="20">
        <v>3</v>
      </c>
      <c r="F81" s="20">
        <v>0</v>
      </c>
      <c r="G81" s="20">
        <v>0</v>
      </c>
      <c r="H81" s="20">
        <v>0</v>
      </c>
      <c r="I81" s="20">
        <v>7</v>
      </c>
      <c r="J81" s="26">
        <v>2.2727270000000002</v>
      </c>
    </row>
    <row r="82" spans="1:10" x14ac:dyDescent="0.2">
      <c r="A82" s="19" t="s">
        <v>438</v>
      </c>
      <c r="B82" s="20">
        <v>4</v>
      </c>
      <c r="C82" s="20">
        <v>1</v>
      </c>
      <c r="D82" s="20">
        <v>0</v>
      </c>
      <c r="E82" s="20">
        <v>0</v>
      </c>
      <c r="F82" s="20">
        <v>0</v>
      </c>
      <c r="G82" s="20">
        <v>0</v>
      </c>
      <c r="H82" s="20">
        <v>0</v>
      </c>
      <c r="I82" s="20">
        <v>3</v>
      </c>
      <c r="J82" s="28">
        <v>0</v>
      </c>
    </row>
    <row r="83" spans="1:10" x14ac:dyDescent="0.2">
      <c r="A83" s="19" t="s">
        <v>439</v>
      </c>
      <c r="B83" s="20">
        <v>2</v>
      </c>
      <c r="C83" s="20">
        <v>2</v>
      </c>
      <c r="D83" s="20">
        <v>0</v>
      </c>
      <c r="E83" s="20">
        <v>0</v>
      </c>
      <c r="F83" s="20">
        <v>0</v>
      </c>
      <c r="G83" s="20">
        <v>0</v>
      </c>
      <c r="H83" s="20">
        <v>0</v>
      </c>
      <c r="I83" s="20">
        <v>0</v>
      </c>
      <c r="J83" s="28">
        <v>0</v>
      </c>
    </row>
    <row r="84" spans="1:10" x14ac:dyDescent="0.2">
      <c r="A84" s="19" t="s">
        <v>440</v>
      </c>
      <c r="B84" s="20">
        <v>1</v>
      </c>
      <c r="C84" s="20">
        <v>1</v>
      </c>
      <c r="D84" s="20">
        <v>0</v>
      </c>
      <c r="E84" s="20">
        <v>0</v>
      </c>
      <c r="F84" s="20">
        <v>0</v>
      </c>
      <c r="G84" s="20">
        <v>0</v>
      </c>
      <c r="H84" s="20">
        <v>0</v>
      </c>
      <c r="I84" s="20">
        <v>0</v>
      </c>
      <c r="J84" s="28">
        <v>0</v>
      </c>
    </row>
    <row r="85" spans="1:10" x14ac:dyDescent="0.2">
      <c r="A85" s="19" t="s">
        <v>429</v>
      </c>
      <c r="B85" s="20">
        <v>160</v>
      </c>
      <c r="C85" s="20">
        <v>85</v>
      </c>
      <c r="D85" s="20">
        <v>0</v>
      </c>
      <c r="E85" s="20">
        <v>8</v>
      </c>
      <c r="F85" s="20">
        <v>5</v>
      </c>
      <c r="G85" s="20">
        <v>2</v>
      </c>
      <c r="H85" s="20">
        <v>0</v>
      </c>
      <c r="I85" s="20">
        <v>60</v>
      </c>
      <c r="J85" s="26">
        <v>1.5</v>
      </c>
    </row>
    <row r="86" spans="1:10" x14ac:dyDescent="0.2">
      <c r="A86" s="18" t="s">
        <v>441</v>
      </c>
      <c r="B86" s="18"/>
      <c r="C86" s="18"/>
      <c r="D86" s="18"/>
      <c r="E86" s="18"/>
      <c r="F86" s="18"/>
      <c r="G86" s="18"/>
      <c r="H86" s="18"/>
      <c r="I86" s="18"/>
      <c r="J86" s="18"/>
    </row>
    <row r="87" spans="1:10" x14ac:dyDescent="0.2">
      <c r="A87" s="19" t="s">
        <v>442</v>
      </c>
      <c r="B87" s="20">
        <v>1712</v>
      </c>
      <c r="C87" s="20">
        <v>1154</v>
      </c>
      <c r="D87" s="20">
        <v>21</v>
      </c>
      <c r="E87" s="20">
        <v>74</v>
      </c>
      <c r="F87" s="20">
        <v>40</v>
      </c>
      <c r="G87" s="20">
        <v>13</v>
      </c>
      <c r="H87" s="20">
        <v>5</v>
      </c>
      <c r="I87" s="20">
        <v>405</v>
      </c>
      <c r="J87" s="26">
        <v>1.097934</v>
      </c>
    </row>
    <row r="88" spans="1:10" x14ac:dyDescent="0.2">
      <c r="A88" s="19" t="s">
        <v>139</v>
      </c>
      <c r="B88" s="20">
        <v>76</v>
      </c>
      <c r="C88" s="20">
        <v>58</v>
      </c>
      <c r="D88" s="20">
        <v>3</v>
      </c>
      <c r="E88" s="20">
        <v>2</v>
      </c>
      <c r="F88" s="20">
        <v>3</v>
      </c>
      <c r="G88" s="20">
        <v>1</v>
      </c>
      <c r="H88" s="20">
        <v>0</v>
      </c>
      <c r="I88" s="20">
        <v>9</v>
      </c>
      <c r="J88" s="26">
        <v>1.1194029999999999</v>
      </c>
    </row>
    <row r="89" spans="1:10" x14ac:dyDescent="0.2">
      <c r="A89" s="19" t="s">
        <v>443</v>
      </c>
      <c r="B89" s="20">
        <v>0</v>
      </c>
      <c r="C89" s="20">
        <v>0</v>
      </c>
      <c r="D89" s="20">
        <v>0</v>
      </c>
      <c r="E89" s="20">
        <v>0</v>
      </c>
      <c r="F89" s="20">
        <v>0</v>
      </c>
      <c r="G89" s="20">
        <v>0</v>
      </c>
      <c r="H89" s="20">
        <v>0</v>
      </c>
      <c r="I89" s="20">
        <v>0</v>
      </c>
      <c r="J89" s="26">
        <v>0</v>
      </c>
    </row>
    <row r="90" spans="1:10" x14ac:dyDescent="0.2">
      <c r="A90" s="19" t="s">
        <v>140</v>
      </c>
      <c r="B90" s="20">
        <v>0</v>
      </c>
      <c r="C90" s="20">
        <v>0</v>
      </c>
      <c r="D90" s="20">
        <v>0</v>
      </c>
      <c r="E90" s="20">
        <v>0</v>
      </c>
      <c r="F90" s="20">
        <v>0</v>
      </c>
      <c r="G90" s="20">
        <v>0</v>
      </c>
      <c r="H90" s="20">
        <v>0</v>
      </c>
      <c r="I90" s="20">
        <v>0</v>
      </c>
      <c r="J90" s="26">
        <v>0</v>
      </c>
    </row>
    <row r="91" spans="1:10" x14ac:dyDescent="0.2">
      <c r="A91" s="19" t="s">
        <v>141</v>
      </c>
      <c r="B91" s="20">
        <v>0</v>
      </c>
      <c r="C91" s="20">
        <v>0</v>
      </c>
      <c r="D91" s="20">
        <v>0</v>
      </c>
      <c r="E91" s="20">
        <v>0</v>
      </c>
      <c r="F91" s="20">
        <v>0</v>
      </c>
      <c r="G91" s="20">
        <v>0</v>
      </c>
      <c r="H91" s="20">
        <v>0</v>
      </c>
      <c r="I91" s="20">
        <v>0</v>
      </c>
      <c r="J91" s="26">
        <v>0</v>
      </c>
    </row>
    <row r="92" spans="1:10" x14ac:dyDescent="0.2">
      <c r="A92" s="19" t="s">
        <v>401</v>
      </c>
      <c r="B92" s="20">
        <v>0</v>
      </c>
      <c r="C92" s="20">
        <v>0</v>
      </c>
      <c r="D92" s="20">
        <v>0</v>
      </c>
      <c r="E92" s="20">
        <v>0</v>
      </c>
      <c r="F92" s="20">
        <v>0</v>
      </c>
      <c r="G92" s="20">
        <v>0</v>
      </c>
      <c r="H92" s="20">
        <v>0</v>
      </c>
      <c r="I92" s="20">
        <v>0</v>
      </c>
      <c r="J92" s="26">
        <v>0</v>
      </c>
    </row>
    <row r="93" spans="1:10" x14ac:dyDescent="0.2">
      <c r="A93" s="19" t="s">
        <v>429</v>
      </c>
      <c r="B93" s="20">
        <v>0</v>
      </c>
      <c r="C93" s="20">
        <v>0</v>
      </c>
      <c r="D93" s="20">
        <v>0</v>
      </c>
      <c r="E93" s="20">
        <v>0</v>
      </c>
      <c r="F93" s="20">
        <v>0</v>
      </c>
      <c r="G93" s="20">
        <v>0</v>
      </c>
      <c r="H93" s="20">
        <v>0</v>
      </c>
      <c r="I93" s="20">
        <v>0</v>
      </c>
      <c r="J93" s="26">
        <v>0</v>
      </c>
    </row>
    <row r="94" spans="1:10" x14ac:dyDescent="0.2">
      <c r="A94" s="18" t="s">
        <v>444</v>
      </c>
      <c r="B94" s="18"/>
      <c r="C94" s="18"/>
      <c r="D94" s="18"/>
      <c r="E94" s="18"/>
      <c r="F94" s="18"/>
      <c r="G94" s="18"/>
      <c r="H94" s="18"/>
      <c r="I94" s="18"/>
      <c r="J94" s="18"/>
    </row>
    <row r="95" spans="1:10" x14ac:dyDescent="0.2">
      <c r="A95" s="19" t="s">
        <v>445</v>
      </c>
      <c r="B95" s="20">
        <v>1212</v>
      </c>
      <c r="C95" s="20">
        <v>1212</v>
      </c>
      <c r="D95" s="20">
        <v>0</v>
      </c>
      <c r="E95" s="20">
        <v>0</v>
      </c>
      <c r="F95" s="20">
        <v>0</v>
      </c>
      <c r="G95" s="20">
        <v>0</v>
      </c>
      <c r="H95" s="20">
        <v>0</v>
      </c>
      <c r="I95" s="20">
        <v>0</v>
      </c>
      <c r="J95" s="28">
        <v>0</v>
      </c>
    </row>
    <row r="96" spans="1:10" x14ac:dyDescent="0.2">
      <c r="A96" s="19" t="s">
        <v>446</v>
      </c>
      <c r="B96" s="20">
        <v>24</v>
      </c>
      <c r="C96" s="20">
        <v>0</v>
      </c>
      <c r="D96" s="20">
        <v>24</v>
      </c>
      <c r="E96" s="20">
        <v>0</v>
      </c>
      <c r="F96" s="20">
        <v>0</v>
      </c>
      <c r="G96" s="20">
        <v>0</v>
      </c>
      <c r="H96" s="20">
        <v>0</v>
      </c>
      <c r="I96" s="20">
        <v>0</v>
      </c>
      <c r="J96" s="26">
        <v>3.2083330000000001</v>
      </c>
    </row>
    <row r="97" spans="1:10" x14ac:dyDescent="0.2">
      <c r="A97" s="19" t="s">
        <v>447</v>
      </c>
      <c r="B97" s="20">
        <v>76</v>
      </c>
      <c r="C97" s="20">
        <v>0</v>
      </c>
      <c r="D97" s="20">
        <v>0</v>
      </c>
      <c r="E97" s="20">
        <v>76</v>
      </c>
      <c r="F97" s="20">
        <v>0</v>
      </c>
      <c r="G97" s="20">
        <v>0</v>
      </c>
      <c r="H97" s="20">
        <v>0</v>
      </c>
      <c r="I97" s="20">
        <v>0</v>
      </c>
      <c r="J97" s="26">
        <v>6.7763159999999996</v>
      </c>
    </row>
    <row r="98" spans="1:10" x14ac:dyDescent="0.2">
      <c r="A98" s="19" t="s">
        <v>448</v>
      </c>
      <c r="B98" s="20">
        <v>43</v>
      </c>
      <c r="C98" s="20">
        <v>0</v>
      </c>
      <c r="D98" s="20">
        <v>0</v>
      </c>
      <c r="E98" s="20">
        <v>0</v>
      </c>
      <c r="F98" s="20">
        <v>43</v>
      </c>
      <c r="G98" s="20">
        <v>0</v>
      </c>
      <c r="H98" s="20">
        <v>0</v>
      </c>
      <c r="I98" s="20">
        <v>0</v>
      </c>
      <c r="J98" s="26">
        <v>11.348837</v>
      </c>
    </row>
    <row r="99" spans="1:10" x14ac:dyDescent="0.2">
      <c r="A99" s="19" t="s">
        <v>449</v>
      </c>
      <c r="B99" s="20">
        <v>14</v>
      </c>
      <c r="C99" s="20">
        <v>0</v>
      </c>
      <c r="D99" s="20">
        <v>0</v>
      </c>
      <c r="E99" s="20">
        <v>0</v>
      </c>
      <c r="F99" s="20">
        <v>0</v>
      </c>
      <c r="G99" s="20">
        <v>14</v>
      </c>
      <c r="H99" s="20">
        <v>0</v>
      </c>
      <c r="I99" s="20">
        <v>0</v>
      </c>
      <c r="J99" s="26">
        <v>16.642856999999999</v>
      </c>
    </row>
    <row r="100" spans="1:10" x14ac:dyDescent="0.2">
      <c r="A100" s="19" t="s">
        <v>450</v>
      </c>
      <c r="B100" s="20">
        <v>5</v>
      </c>
      <c r="C100" s="20">
        <v>0</v>
      </c>
      <c r="D100" s="20">
        <v>0</v>
      </c>
      <c r="E100" s="20">
        <v>0</v>
      </c>
      <c r="F100" s="20">
        <v>0</v>
      </c>
      <c r="G100" s="20">
        <v>0</v>
      </c>
      <c r="H100" s="20">
        <v>5</v>
      </c>
      <c r="I100" s="20">
        <v>0</v>
      </c>
      <c r="J100" s="26">
        <v>39.4</v>
      </c>
    </row>
    <row r="101" spans="1:10" x14ac:dyDescent="0.2">
      <c r="A101" s="19" t="s">
        <v>429</v>
      </c>
      <c r="B101" s="20">
        <v>414</v>
      </c>
      <c r="C101" s="20">
        <v>0</v>
      </c>
      <c r="D101" s="20">
        <v>0</v>
      </c>
      <c r="E101" s="20">
        <v>0</v>
      </c>
      <c r="F101" s="20">
        <v>0</v>
      </c>
      <c r="G101" s="20">
        <v>0</v>
      </c>
      <c r="H101" s="20">
        <v>0</v>
      </c>
      <c r="I101" s="20">
        <v>414</v>
      </c>
      <c r="J101" s="26">
        <v>0</v>
      </c>
    </row>
    <row r="102" spans="1:10" x14ac:dyDescent="0.2">
      <c r="A102" s="18" t="s">
        <v>451</v>
      </c>
      <c r="B102" s="18"/>
      <c r="C102" s="18"/>
      <c r="D102" s="18"/>
      <c r="E102" s="18"/>
      <c r="F102" s="18"/>
      <c r="G102" s="18"/>
      <c r="H102" s="18"/>
      <c r="I102" s="18"/>
      <c r="J102" s="18"/>
    </row>
    <row r="103" spans="1:10" x14ac:dyDescent="0.2">
      <c r="A103" s="19" t="s">
        <v>445</v>
      </c>
      <c r="B103" s="20">
        <v>0</v>
      </c>
      <c r="C103" s="20">
        <v>0</v>
      </c>
      <c r="D103" s="20">
        <v>0</v>
      </c>
      <c r="E103" s="20">
        <v>0</v>
      </c>
      <c r="F103" s="20">
        <v>0</v>
      </c>
      <c r="G103" s="20">
        <v>0</v>
      </c>
      <c r="H103" s="20">
        <v>0</v>
      </c>
      <c r="I103" s="20">
        <v>0</v>
      </c>
      <c r="J103" s="26">
        <v>0</v>
      </c>
    </row>
    <row r="104" spans="1:10" x14ac:dyDescent="0.2">
      <c r="A104" s="19" t="s">
        <v>446</v>
      </c>
      <c r="B104" s="20">
        <v>0</v>
      </c>
      <c r="C104" s="20">
        <v>0</v>
      </c>
      <c r="D104" s="20">
        <v>0</v>
      </c>
      <c r="E104" s="20">
        <v>0</v>
      </c>
      <c r="F104" s="20">
        <v>0</v>
      </c>
      <c r="G104" s="20">
        <v>0</v>
      </c>
      <c r="H104" s="20">
        <v>0</v>
      </c>
      <c r="I104" s="20">
        <v>0</v>
      </c>
      <c r="J104" s="26">
        <v>0</v>
      </c>
    </row>
    <row r="105" spans="1:10" x14ac:dyDescent="0.2">
      <c r="A105" s="19" t="s">
        <v>447</v>
      </c>
      <c r="B105" s="20">
        <v>0</v>
      </c>
      <c r="C105" s="20">
        <v>0</v>
      </c>
      <c r="D105" s="20">
        <v>0</v>
      </c>
      <c r="E105" s="20">
        <v>0</v>
      </c>
      <c r="F105" s="20">
        <v>0</v>
      </c>
      <c r="G105" s="20">
        <v>0</v>
      </c>
      <c r="H105" s="20">
        <v>0</v>
      </c>
      <c r="I105" s="20">
        <v>0</v>
      </c>
      <c r="J105" s="26">
        <v>0</v>
      </c>
    </row>
    <row r="106" spans="1:10" x14ac:dyDescent="0.2">
      <c r="A106" s="19" t="s">
        <v>448</v>
      </c>
      <c r="B106" s="20">
        <v>0</v>
      </c>
      <c r="C106" s="20">
        <v>0</v>
      </c>
      <c r="D106" s="20">
        <v>0</v>
      </c>
      <c r="E106" s="20">
        <v>0</v>
      </c>
      <c r="F106" s="20">
        <v>0</v>
      </c>
      <c r="G106" s="20">
        <v>0</v>
      </c>
      <c r="H106" s="20">
        <v>0</v>
      </c>
      <c r="I106" s="20">
        <v>0</v>
      </c>
      <c r="J106" s="26">
        <v>0</v>
      </c>
    </row>
    <row r="107" spans="1:10" x14ac:dyDescent="0.2">
      <c r="A107" s="19" t="s">
        <v>449</v>
      </c>
      <c r="B107" s="20">
        <v>0</v>
      </c>
      <c r="C107" s="20">
        <v>0</v>
      </c>
      <c r="D107" s="20">
        <v>0</v>
      </c>
      <c r="E107" s="20">
        <v>0</v>
      </c>
      <c r="F107" s="20">
        <v>0</v>
      </c>
      <c r="G107" s="20">
        <v>0</v>
      </c>
      <c r="H107" s="20">
        <v>0</v>
      </c>
      <c r="I107" s="20">
        <v>0</v>
      </c>
      <c r="J107" s="26">
        <v>0</v>
      </c>
    </row>
    <row r="108" spans="1:10" x14ac:dyDescent="0.2">
      <c r="A108" s="19" t="s">
        <v>450</v>
      </c>
      <c r="B108" s="20">
        <v>0</v>
      </c>
      <c r="C108" s="20">
        <v>0</v>
      </c>
      <c r="D108" s="20">
        <v>0</v>
      </c>
      <c r="E108" s="20">
        <v>0</v>
      </c>
      <c r="F108" s="20">
        <v>0</v>
      </c>
      <c r="G108" s="20">
        <v>0</v>
      </c>
      <c r="H108" s="20">
        <v>0</v>
      </c>
      <c r="I108" s="20">
        <v>0</v>
      </c>
      <c r="J108" s="26">
        <v>0</v>
      </c>
    </row>
    <row r="109" spans="1:10" x14ac:dyDescent="0.2">
      <c r="A109" s="19" t="s">
        <v>429</v>
      </c>
      <c r="B109" s="20">
        <v>0</v>
      </c>
      <c r="C109" s="20">
        <v>0</v>
      </c>
      <c r="D109" s="20">
        <v>0</v>
      </c>
      <c r="E109" s="20">
        <v>0</v>
      </c>
      <c r="F109" s="20">
        <v>0</v>
      </c>
      <c r="G109" s="20">
        <v>0</v>
      </c>
      <c r="H109" s="20">
        <v>0</v>
      </c>
      <c r="I109" s="20">
        <v>0</v>
      </c>
      <c r="J109" s="26">
        <v>0</v>
      </c>
    </row>
    <row r="110" spans="1:10" x14ac:dyDescent="0.2">
      <c r="A110" s="18" t="s">
        <v>142</v>
      </c>
      <c r="B110" s="18"/>
      <c r="C110" s="18"/>
      <c r="D110" s="18"/>
      <c r="E110" s="18"/>
      <c r="F110" s="18"/>
      <c r="G110" s="18"/>
      <c r="H110" s="18"/>
      <c r="I110" s="18"/>
      <c r="J110" s="18"/>
    </row>
    <row r="111" spans="1:10" x14ac:dyDescent="0.2">
      <c r="A111" s="19" t="s">
        <v>452</v>
      </c>
      <c r="B111" s="20">
        <v>76</v>
      </c>
      <c r="C111" s="20">
        <v>55</v>
      </c>
      <c r="D111" s="20">
        <v>2</v>
      </c>
      <c r="E111" s="20">
        <v>1</v>
      </c>
      <c r="F111" s="20">
        <v>3</v>
      </c>
      <c r="G111" s="20">
        <v>2</v>
      </c>
      <c r="H111" s="20">
        <v>1</v>
      </c>
      <c r="I111" s="20">
        <v>12</v>
      </c>
      <c r="J111" s="26">
        <v>1.609375</v>
      </c>
    </row>
    <row r="112" spans="1:10" x14ac:dyDescent="0.2">
      <c r="A112" s="19" t="s">
        <v>453</v>
      </c>
      <c r="B112" s="20">
        <v>255</v>
      </c>
      <c r="C112" s="20">
        <v>188</v>
      </c>
      <c r="D112" s="20">
        <v>6</v>
      </c>
      <c r="E112" s="20">
        <v>23</v>
      </c>
      <c r="F112" s="20">
        <v>10</v>
      </c>
      <c r="G112" s="20">
        <v>4</v>
      </c>
      <c r="H112" s="20">
        <v>3</v>
      </c>
      <c r="I112" s="20">
        <v>21</v>
      </c>
      <c r="J112" s="26">
        <v>2.188034</v>
      </c>
    </row>
    <row r="113" spans="1:10" x14ac:dyDescent="0.2">
      <c r="A113" s="19" t="s">
        <v>454</v>
      </c>
      <c r="B113" s="20">
        <v>335</v>
      </c>
      <c r="C113" s="20">
        <v>243</v>
      </c>
      <c r="D113" s="20">
        <v>6</v>
      </c>
      <c r="E113" s="20">
        <v>15</v>
      </c>
      <c r="F113" s="20">
        <v>10</v>
      </c>
      <c r="G113" s="20">
        <v>3</v>
      </c>
      <c r="H113" s="20">
        <v>1</v>
      </c>
      <c r="I113" s="20">
        <v>57</v>
      </c>
      <c r="J113" s="26">
        <v>1.1115109999999999</v>
      </c>
    </row>
    <row r="114" spans="1:10" x14ac:dyDescent="0.2">
      <c r="A114" s="19" t="s">
        <v>455</v>
      </c>
      <c r="B114" s="20">
        <v>336</v>
      </c>
      <c r="C114" s="20">
        <v>223</v>
      </c>
      <c r="D114" s="20">
        <v>2</v>
      </c>
      <c r="E114" s="20">
        <v>10</v>
      </c>
      <c r="F114" s="20">
        <v>11</v>
      </c>
      <c r="G114" s="20">
        <v>3</v>
      </c>
      <c r="H114" s="20">
        <v>0</v>
      </c>
      <c r="I114" s="20">
        <v>87</v>
      </c>
      <c r="J114" s="26">
        <v>0.959839</v>
      </c>
    </row>
    <row r="115" spans="1:10" x14ac:dyDescent="0.2">
      <c r="A115" s="19" t="s">
        <v>456</v>
      </c>
      <c r="B115" s="20">
        <v>779</v>
      </c>
      <c r="C115" s="20">
        <v>501</v>
      </c>
      <c r="D115" s="20">
        <v>8</v>
      </c>
      <c r="E115" s="20">
        <v>27</v>
      </c>
      <c r="F115" s="20">
        <v>9</v>
      </c>
      <c r="G115" s="20">
        <v>2</v>
      </c>
      <c r="H115" s="20">
        <v>0</v>
      </c>
      <c r="I115" s="20">
        <v>232</v>
      </c>
      <c r="J115" s="26">
        <v>0.63436899999999996</v>
      </c>
    </row>
    <row r="116" spans="1:10" x14ac:dyDescent="0.2">
      <c r="A116" s="19" t="s">
        <v>429</v>
      </c>
      <c r="B116" s="20">
        <v>7</v>
      </c>
      <c r="C116" s="20">
        <v>2</v>
      </c>
      <c r="D116" s="20">
        <v>0</v>
      </c>
      <c r="E116" s="20">
        <v>0</v>
      </c>
      <c r="F116" s="20">
        <v>0</v>
      </c>
      <c r="G116" s="20">
        <v>0</v>
      </c>
      <c r="H116" s="20">
        <v>0</v>
      </c>
      <c r="I116" s="20">
        <v>5</v>
      </c>
      <c r="J116" s="28">
        <v>0</v>
      </c>
    </row>
    <row r="117" spans="1:10" x14ac:dyDescent="0.2">
      <c r="A117" s="18" t="s">
        <v>143</v>
      </c>
      <c r="B117" s="18"/>
      <c r="C117" s="18"/>
      <c r="D117" s="18"/>
      <c r="E117" s="18"/>
      <c r="F117" s="18"/>
      <c r="G117" s="18"/>
      <c r="H117" s="18"/>
      <c r="I117" s="18"/>
      <c r="J117" s="18"/>
    </row>
    <row r="118" spans="1:10" x14ac:dyDescent="0.2">
      <c r="A118" s="21" t="s">
        <v>457</v>
      </c>
      <c r="B118" s="21"/>
      <c r="C118" s="21"/>
      <c r="D118" s="21"/>
      <c r="E118" s="21"/>
      <c r="F118" s="21"/>
      <c r="G118" s="21"/>
      <c r="H118" s="21"/>
      <c r="I118" s="21"/>
      <c r="J118" s="21"/>
    </row>
    <row r="119" spans="1:10" x14ac:dyDescent="0.2">
      <c r="A119" s="19" t="s">
        <v>458</v>
      </c>
      <c r="B119" s="20">
        <v>474</v>
      </c>
      <c r="C119" s="20">
        <v>357</v>
      </c>
      <c r="D119" s="20">
        <v>9</v>
      </c>
      <c r="E119" s="20">
        <v>20</v>
      </c>
      <c r="F119" s="20">
        <v>13</v>
      </c>
      <c r="G119" s="20">
        <v>7</v>
      </c>
      <c r="H119" s="20">
        <v>2</v>
      </c>
      <c r="I119" s="20">
        <v>66</v>
      </c>
      <c r="J119" s="26">
        <v>1.159314</v>
      </c>
    </row>
    <row r="120" spans="1:10" x14ac:dyDescent="0.2">
      <c r="A120" s="19" t="s">
        <v>459</v>
      </c>
      <c r="B120" s="20">
        <v>462</v>
      </c>
      <c r="C120" s="20">
        <v>328</v>
      </c>
      <c r="D120" s="20">
        <v>9</v>
      </c>
      <c r="E120" s="20">
        <v>27</v>
      </c>
      <c r="F120" s="20">
        <v>13</v>
      </c>
      <c r="G120" s="20">
        <v>3</v>
      </c>
      <c r="H120" s="20">
        <v>2</v>
      </c>
      <c r="I120" s="20">
        <v>80</v>
      </c>
      <c r="J120" s="26">
        <v>1.4005240000000001</v>
      </c>
    </row>
    <row r="121" spans="1:10" x14ac:dyDescent="0.2">
      <c r="A121" s="19" t="s">
        <v>460</v>
      </c>
      <c r="B121" s="20">
        <v>177</v>
      </c>
      <c r="C121" s="20">
        <v>123</v>
      </c>
      <c r="D121" s="20">
        <v>3</v>
      </c>
      <c r="E121" s="20">
        <v>7</v>
      </c>
      <c r="F121" s="20">
        <v>8</v>
      </c>
      <c r="G121" s="20">
        <v>2</v>
      </c>
      <c r="H121" s="20">
        <v>0</v>
      </c>
      <c r="I121" s="20">
        <v>34</v>
      </c>
      <c r="J121" s="26">
        <v>1.2727269999999999</v>
      </c>
    </row>
    <row r="122" spans="1:10" x14ac:dyDescent="0.2">
      <c r="A122" s="19" t="s">
        <v>461</v>
      </c>
      <c r="B122" s="20">
        <v>624</v>
      </c>
      <c r="C122" s="20">
        <v>386</v>
      </c>
      <c r="D122" s="20">
        <v>3</v>
      </c>
      <c r="E122" s="20">
        <v>20</v>
      </c>
      <c r="F122" s="20">
        <v>9</v>
      </c>
      <c r="G122" s="20">
        <v>1</v>
      </c>
      <c r="H122" s="20">
        <v>1</v>
      </c>
      <c r="I122" s="20">
        <v>204</v>
      </c>
      <c r="J122" s="26">
        <v>0.68571400000000005</v>
      </c>
    </row>
    <row r="123" spans="1:10" x14ac:dyDescent="0.2">
      <c r="A123" s="19" t="s">
        <v>429</v>
      </c>
      <c r="B123" s="20">
        <v>51</v>
      </c>
      <c r="C123" s="20">
        <v>18</v>
      </c>
      <c r="D123" s="20">
        <v>0</v>
      </c>
      <c r="E123" s="20">
        <v>2</v>
      </c>
      <c r="F123" s="20">
        <v>0</v>
      </c>
      <c r="G123" s="20">
        <v>1</v>
      </c>
      <c r="H123" s="20">
        <v>0</v>
      </c>
      <c r="I123" s="20">
        <v>30</v>
      </c>
      <c r="J123" s="26">
        <v>1.5238100000000001</v>
      </c>
    </row>
    <row r="124" spans="1:10" x14ac:dyDescent="0.2">
      <c r="A124" s="18" t="s">
        <v>143</v>
      </c>
      <c r="B124" s="18"/>
      <c r="C124" s="18"/>
      <c r="D124" s="18"/>
      <c r="E124" s="18"/>
      <c r="F124" s="18"/>
      <c r="G124" s="18"/>
      <c r="H124" s="18"/>
      <c r="I124" s="18"/>
      <c r="J124" s="18"/>
    </row>
    <row r="125" spans="1:10" x14ac:dyDescent="0.2">
      <c r="A125" s="21" t="s">
        <v>462</v>
      </c>
      <c r="B125" s="21"/>
      <c r="C125" s="21"/>
      <c r="D125" s="21"/>
      <c r="E125" s="21"/>
      <c r="F125" s="21"/>
      <c r="G125" s="21"/>
      <c r="H125" s="21"/>
      <c r="I125" s="21"/>
      <c r="J125" s="21"/>
    </row>
    <row r="126" spans="1:10" x14ac:dyDescent="0.2">
      <c r="A126" s="19" t="s">
        <v>458</v>
      </c>
      <c r="B126" s="20">
        <v>244</v>
      </c>
      <c r="C126" s="20">
        <v>184</v>
      </c>
      <c r="D126" s="20">
        <v>8</v>
      </c>
      <c r="E126" s="20">
        <v>17</v>
      </c>
      <c r="F126" s="20">
        <v>8</v>
      </c>
      <c r="G126" s="20">
        <v>4</v>
      </c>
      <c r="H126" s="20">
        <v>1</v>
      </c>
      <c r="I126" s="20">
        <v>22</v>
      </c>
      <c r="J126" s="26">
        <v>1.594595</v>
      </c>
    </row>
    <row r="127" spans="1:10" x14ac:dyDescent="0.2">
      <c r="A127" s="19" t="s">
        <v>459</v>
      </c>
      <c r="B127" s="20">
        <v>182</v>
      </c>
      <c r="C127" s="20">
        <v>134</v>
      </c>
      <c r="D127" s="20">
        <v>4</v>
      </c>
      <c r="E127" s="20">
        <v>14</v>
      </c>
      <c r="F127" s="20">
        <v>4</v>
      </c>
      <c r="G127" s="20">
        <v>2</v>
      </c>
      <c r="H127" s="20">
        <v>1</v>
      </c>
      <c r="I127" s="20">
        <v>23</v>
      </c>
      <c r="J127" s="26">
        <v>1.3270439999999999</v>
      </c>
    </row>
    <row r="128" spans="1:10" x14ac:dyDescent="0.2">
      <c r="A128" s="19" t="s">
        <v>460</v>
      </c>
      <c r="B128" s="20">
        <v>118</v>
      </c>
      <c r="C128" s="20">
        <v>85</v>
      </c>
      <c r="D128" s="20">
        <v>1</v>
      </c>
      <c r="E128" s="20">
        <v>4</v>
      </c>
      <c r="F128" s="20">
        <v>6</v>
      </c>
      <c r="G128" s="20">
        <v>0</v>
      </c>
      <c r="H128" s="20">
        <v>2</v>
      </c>
      <c r="I128" s="20">
        <v>20</v>
      </c>
      <c r="J128" s="26">
        <v>1.4183669999999999</v>
      </c>
    </row>
    <row r="129" spans="1:10" x14ac:dyDescent="0.2">
      <c r="A129" s="19" t="s">
        <v>461</v>
      </c>
      <c r="B129" s="20">
        <v>999</v>
      </c>
      <c r="C129" s="20">
        <v>686</v>
      </c>
      <c r="D129" s="20">
        <v>8</v>
      </c>
      <c r="E129" s="20">
        <v>32</v>
      </c>
      <c r="F129" s="20">
        <v>20</v>
      </c>
      <c r="G129" s="20">
        <v>5</v>
      </c>
      <c r="H129" s="20">
        <v>0</v>
      </c>
      <c r="I129" s="20">
        <v>248</v>
      </c>
      <c r="J129" s="26">
        <v>0.74300900000000003</v>
      </c>
    </row>
    <row r="130" spans="1:10" x14ac:dyDescent="0.2">
      <c r="A130" s="19" t="s">
        <v>429</v>
      </c>
      <c r="B130" s="20">
        <v>245</v>
      </c>
      <c r="C130" s="20">
        <v>123</v>
      </c>
      <c r="D130" s="20">
        <v>3</v>
      </c>
      <c r="E130" s="20">
        <v>9</v>
      </c>
      <c r="F130" s="20">
        <v>5</v>
      </c>
      <c r="G130" s="20">
        <v>3</v>
      </c>
      <c r="H130" s="20">
        <v>1</v>
      </c>
      <c r="I130" s="20">
        <v>101</v>
      </c>
      <c r="J130" s="26">
        <v>1.7222219999999999</v>
      </c>
    </row>
    <row r="131" spans="1:10" x14ac:dyDescent="0.2">
      <c r="A131" s="18" t="s">
        <v>143</v>
      </c>
      <c r="B131" s="18"/>
      <c r="C131" s="18"/>
      <c r="D131" s="18"/>
      <c r="E131" s="18"/>
      <c r="F131" s="18"/>
      <c r="G131" s="18"/>
      <c r="H131" s="18"/>
      <c r="I131" s="18"/>
      <c r="J131" s="18"/>
    </row>
    <row r="132" spans="1:10" x14ac:dyDescent="0.2">
      <c r="A132" s="21" t="s">
        <v>463</v>
      </c>
      <c r="B132" s="21"/>
      <c r="C132" s="21"/>
      <c r="D132" s="21"/>
      <c r="E132" s="21"/>
      <c r="F132" s="21"/>
      <c r="G132" s="21"/>
      <c r="H132" s="21"/>
      <c r="I132" s="21"/>
      <c r="J132" s="21"/>
    </row>
    <row r="133" spans="1:10" x14ac:dyDescent="0.2">
      <c r="A133" s="19" t="s">
        <v>458</v>
      </c>
      <c r="B133" s="20">
        <v>274</v>
      </c>
      <c r="C133" s="20">
        <v>209</v>
      </c>
      <c r="D133" s="20">
        <v>5</v>
      </c>
      <c r="E133" s="20">
        <v>19</v>
      </c>
      <c r="F133" s="20">
        <v>5</v>
      </c>
      <c r="G133" s="20">
        <v>4</v>
      </c>
      <c r="H133" s="20">
        <v>0</v>
      </c>
      <c r="I133" s="20">
        <v>32</v>
      </c>
      <c r="J133" s="26">
        <v>1.132231</v>
      </c>
    </row>
    <row r="134" spans="1:10" x14ac:dyDescent="0.2">
      <c r="A134" s="19" t="s">
        <v>459</v>
      </c>
      <c r="B134" s="20">
        <v>279</v>
      </c>
      <c r="C134" s="20">
        <v>224</v>
      </c>
      <c r="D134" s="20">
        <v>7</v>
      </c>
      <c r="E134" s="20">
        <v>9</v>
      </c>
      <c r="F134" s="20">
        <v>11</v>
      </c>
      <c r="G134" s="20">
        <v>4</v>
      </c>
      <c r="H134" s="20">
        <v>2</v>
      </c>
      <c r="I134" s="20">
        <v>22</v>
      </c>
      <c r="J134" s="26">
        <v>1.3852139999999999</v>
      </c>
    </row>
    <row r="135" spans="1:10" x14ac:dyDescent="0.2">
      <c r="A135" s="19" t="s">
        <v>460</v>
      </c>
      <c r="B135" s="20">
        <v>117</v>
      </c>
      <c r="C135" s="20">
        <v>88</v>
      </c>
      <c r="D135" s="20">
        <v>2</v>
      </c>
      <c r="E135" s="20">
        <v>4</v>
      </c>
      <c r="F135" s="20">
        <v>5</v>
      </c>
      <c r="G135" s="20">
        <v>2</v>
      </c>
      <c r="H135" s="20">
        <v>1</v>
      </c>
      <c r="I135" s="20">
        <v>15</v>
      </c>
      <c r="J135" s="26">
        <v>1.441176</v>
      </c>
    </row>
    <row r="136" spans="1:10" x14ac:dyDescent="0.2">
      <c r="A136" s="19" t="s">
        <v>461</v>
      </c>
      <c r="B136" s="20">
        <v>902</v>
      </c>
      <c r="C136" s="20">
        <v>590</v>
      </c>
      <c r="D136" s="20">
        <v>7</v>
      </c>
      <c r="E136" s="20">
        <v>35</v>
      </c>
      <c r="F136" s="20">
        <v>17</v>
      </c>
      <c r="G136" s="20">
        <v>2</v>
      </c>
      <c r="H136" s="20">
        <v>1</v>
      </c>
      <c r="I136" s="20">
        <v>250</v>
      </c>
      <c r="J136" s="26">
        <v>0.768405</v>
      </c>
    </row>
    <row r="137" spans="1:10" x14ac:dyDescent="0.2">
      <c r="A137" s="19" t="s">
        <v>429</v>
      </c>
      <c r="B137" s="20">
        <v>216</v>
      </c>
      <c r="C137" s="20">
        <v>101</v>
      </c>
      <c r="D137" s="20">
        <v>3</v>
      </c>
      <c r="E137" s="20">
        <v>9</v>
      </c>
      <c r="F137" s="20">
        <v>5</v>
      </c>
      <c r="G137" s="20">
        <v>2</v>
      </c>
      <c r="H137" s="20">
        <v>1</v>
      </c>
      <c r="I137" s="20">
        <v>95</v>
      </c>
      <c r="J137" s="26">
        <v>1.9173549999999999</v>
      </c>
    </row>
    <row r="138" spans="1:10" x14ac:dyDescent="0.2">
      <c r="A138" s="18" t="s">
        <v>143</v>
      </c>
      <c r="B138" s="18"/>
      <c r="C138" s="18"/>
      <c r="D138" s="18"/>
      <c r="E138" s="18"/>
      <c r="F138" s="18"/>
      <c r="G138" s="18"/>
      <c r="H138" s="18"/>
      <c r="I138" s="18"/>
      <c r="J138" s="18"/>
    </row>
    <row r="139" spans="1:10" x14ac:dyDescent="0.2">
      <c r="A139" s="21" t="s">
        <v>464</v>
      </c>
      <c r="B139" s="21"/>
      <c r="C139" s="21"/>
      <c r="D139" s="21"/>
      <c r="E139" s="21"/>
      <c r="F139" s="21"/>
      <c r="G139" s="21"/>
      <c r="H139" s="21"/>
      <c r="I139" s="21"/>
      <c r="J139" s="21"/>
    </row>
    <row r="140" spans="1:10" x14ac:dyDescent="0.2">
      <c r="A140" s="19" t="s">
        <v>458</v>
      </c>
      <c r="B140" s="20">
        <v>34</v>
      </c>
      <c r="C140" s="20">
        <v>26</v>
      </c>
      <c r="D140" s="20">
        <v>1</v>
      </c>
      <c r="E140" s="20">
        <v>3</v>
      </c>
      <c r="F140" s="20">
        <v>0</v>
      </c>
      <c r="G140" s="20">
        <v>1</v>
      </c>
      <c r="H140" s="20">
        <v>0</v>
      </c>
      <c r="I140" s="20">
        <v>3</v>
      </c>
      <c r="J140" s="26">
        <v>1.225806</v>
      </c>
    </row>
    <row r="141" spans="1:10" x14ac:dyDescent="0.2">
      <c r="A141" s="19" t="s">
        <v>459</v>
      </c>
      <c r="B141" s="20">
        <v>59</v>
      </c>
      <c r="C141" s="20">
        <v>50</v>
      </c>
      <c r="D141" s="20">
        <v>2</v>
      </c>
      <c r="E141" s="20">
        <v>3</v>
      </c>
      <c r="F141" s="20">
        <v>2</v>
      </c>
      <c r="G141" s="20">
        <v>0</v>
      </c>
      <c r="H141" s="20">
        <v>1</v>
      </c>
      <c r="I141" s="20">
        <v>1</v>
      </c>
      <c r="J141" s="26">
        <v>1.2758620000000001</v>
      </c>
    </row>
    <row r="142" spans="1:10" x14ac:dyDescent="0.2">
      <c r="A142" s="19" t="s">
        <v>460</v>
      </c>
      <c r="B142" s="20">
        <v>99</v>
      </c>
      <c r="C142" s="20">
        <v>79</v>
      </c>
      <c r="D142" s="20">
        <v>1</v>
      </c>
      <c r="E142" s="20">
        <v>6</v>
      </c>
      <c r="F142" s="20">
        <v>6</v>
      </c>
      <c r="G142" s="20">
        <v>1</v>
      </c>
      <c r="H142" s="20">
        <v>0</v>
      </c>
      <c r="I142" s="20">
        <v>6</v>
      </c>
      <c r="J142" s="26">
        <v>1.301075</v>
      </c>
    </row>
    <row r="143" spans="1:10" x14ac:dyDescent="0.2">
      <c r="A143" s="19" t="s">
        <v>461</v>
      </c>
      <c r="B143" s="20">
        <v>1082</v>
      </c>
      <c r="C143" s="20">
        <v>771</v>
      </c>
      <c r="D143" s="20">
        <v>14</v>
      </c>
      <c r="E143" s="20">
        <v>45</v>
      </c>
      <c r="F143" s="20">
        <v>25</v>
      </c>
      <c r="G143" s="20">
        <v>7</v>
      </c>
      <c r="H143" s="20">
        <v>2</v>
      </c>
      <c r="I143" s="20">
        <v>218</v>
      </c>
      <c r="J143" s="26">
        <v>0.93055600000000005</v>
      </c>
    </row>
    <row r="144" spans="1:10" x14ac:dyDescent="0.2">
      <c r="A144" s="19" t="s">
        <v>429</v>
      </c>
      <c r="B144" s="20">
        <v>514</v>
      </c>
      <c r="C144" s="20">
        <v>286</v>
      </c>
      <c r="D144" s="20">
        <v>6</v>
      </c>
      <c r="E144" s="20">
        <v>19</v>
      </c>
      <c r="F144" s="20">
        <v>10</v>
      </c>
      <c r="G144" s="20">
        <v>5</v>
      </c>
      <c r="H144" s="20">
        <v>2</v>
      </c>
      <c r="I144" s="20">
        <v>186</v>
      </c>
      <c r="J144" s="26">
        <v>1.4420729999999999</v>
      </c>
    </row>
    <row r="145" spans="1:10" x14ac:dyDescent="0.2">
      <c r="A145" s="18" t="s">
        <v>465</v>
      </c>
      <c r="B145" s="18"/>
      <c r="C145" s="18"/>
      <c r="D145" s="18"/>
      <c r="E145" s="18"/>
      <c r="F145" s="18"/>
      <c r="G145" s="18"/>
      <c r="H145" s="18"/>
      <c r="I145" s="18"/>
      <c r="J145" s="18"/>
    </row>
    <row r="146" spans="1:10" x14ac:dyDescent="0.2">
      <c r="A146" s="19" t="s">
        <v>466</v>
      </c>
      <c r="B146" s="20">
        <v>417</v>
      </c>
      <c r="C146" s="20">
        <v>294</v>
      </c>
      <c r="D146" s="20">
        <v>7</v>
      </c>
      <c r="E146" s="20">
        <v>17</v>
      </c>
      <c r="F146" s="20">
        <v>17</v>
      </c>
      <c r="G146" s="20">
        <v>8</v>
      </c>
      <c r="H146" s="20">
        <v>1</v>
      </c>
      <c r="I146" s="20">
        <v>73</v>
      </c>
      <c r="J146" s="26">
        <v>1.380814</v>
      </c>
    </row>
    <row r="147" spans="1:10" x14ac:dyDescent="0.2">
      <c r="A147" s="19" t="s">
        <v>467</v>
      </c>
      <c r="B147" s="20">
        <v>681</v>
      </c>
      <c r="C147" s="20">
        <v>464</v>
      </c>
      <c r="D147" s="20">
        <v>10</v>
      </c>
      <c r="E147" s="20">
        <v>30</v>
      </c>
      <c r="F147" s="20">
        <v>15</v>
      </c>
      <c r="G147" s="20">
        <v>2</v>
      </c>
      <c r="H147" s="20">
        <v>0</v>
      </c>
      <c r="I147" s="20">
        <v>160</v>
      </c>
      <c r="J147" s="26">
        <v>0.86948199999999998</v>
      </c>
    </row>
    <row r="148" spans="1:10" x14ac:dyDescent="0.2">
      <c r="A148" s="19" t="s">
        <v>468</v>
      </c>
      <c r="B148" s="20">
        <v>477</v>
      </c>
      <c r="C148" s="20">
        <v>316</v>
      </c>
      <c r="D148" s="20">
        <v>6</v>
      </c>
      <c r="E148" s="20">
        <v>21</v>
      </c>
      <c r="F148" s="20">
        <v>8</v>
      </c>
      <c r="G148" s="20">
        <v>3</v>
      </c>
      <c r="H148" s="20">
        <v>3</v>
      </c>
      <c r="I148" s="20">
        <v>120</v>
      </c>
      <c r="J148" s="26">
        <v>1.1344540000000001</v>
      </c>
    </row>
    <row r="149" spans="1:10" x14ac:dyDescent="0.2">
      <c r="A149" s="19" t="s">
        <v>469</v>
      </c>
      <c r="B149" s="20">
        <v>213</v>
      </c>
      <c r="C149" s="20">
        <v>138</v>
      </c>
      <c r="D149" s="20">
        <v>1</v>
      </c>
      <c r="E149" s="20">
        <v>8</v>
      </c>
      <c r="F149" s="20">
        <v>3</v>
      </c>
      <c r="G149" s="20">
        <v>1</v>
      </c>
      <c r="H149" s="20">
        <v>1</v>
      </c>
      <c r="I149" s="20">
        <v>61</v>
      </c>
      <c r="J149" s="26">
        <v>1.164474</v>
      </c>
    </row>
    <row r="150" spans="1:10" x14ac:dyDescent="0.2">
      <c r="A150" s="18" t="s">
        <v>470</v>
      </c>
      <c r="B150" s="18"/>
      <c r="C150" s="18"/>
      <c r="D150" s="18"/>
      <c r="E150" s="18"/>
      <c r="F150" s="18"/>
      <c r="G150" s="18"/>
      <c r="H150" s="18"/>
      <c r="I150" s="18"/>
      <c r="J150" s="18"/>
    </row>
    <row r="151" spans="1:10" x14ac:dyDescent="0.2">
      <c r="A151" s="19" t="s">
        <v>471</v>
      </c>
      <c r="B151" s="20">
        <v>242</v>
      </c>
      <c r="C151" s="20">
        <v>161</v>
      </c>
      <c r="D151" s="20">
        <v>4</v>
      </c>
      <c r="E151" s="20">
        <v>13</v>
      </c>
      <c r="F151" s="20">
        <v>6</v>
      </c>
      <c r="G151" s="20">
        <v>0</v>
      </c>
      <c r="H151" s="20">
        <v>0</v>
      </c>
      <c r="I151" s="20">
        <v>58</v>
      </c>
      <c r="J151" s="26">
        <v>0.89673899999999995</v>
      </c>
    </row>
    <row r="152" spans="1:10" x14ac:dyDescent="0.2">
      <c r="A152" s="19" t="s">
        <v>472</v>
      </c>
      <c r="B152" s="20">
        <v>539</v>
      </c>
      <c r="C152" s="20">
        <v>372</v>
      </c>
      <c r="D152" s="20">
        <v>7</v>
      </c>
      <c r="E152" s="20">
        <v>21</v>
      </c>
      <c r="F152" s="20">
        <v>13</v>
      </c>
      <c r="G152" s="20">
        <v>4</v>
      </c>
      <c r="H152" s="20">
        <v>3</v>
      </c>
      <c r="I152" s="20">
        <v>119</v>
      </c>
      <c r="J152" s="26">
        <v>1.1880949999999999</v>
      </c>
    </row>
    <row r="153" spans="1:10" x14ac:dyDescent="0.2">
      <c r="A153" s="19" t="s">
        <v>473</v>
      </c>
      <c r="B153" s="20">
        <v>352</v>
      </c>
      <c r="C153" s="20">
        <v>240</v>
      </c>
      <c r="D153" s="20">
        <v>2</v>
      </c>
      <c r="E153" s="20">
        <v>14</v>
      </c>
      <c r="F153" s="20">
        <v>9</v>
      </c>
      <c r="G153" s="20">
        <v>3</v>
      </c>
      <c r="H153" s="20">
        <v>1</v>
      </c>
      <c r="I153" s="20">
        <v>83</v>
      </c>
      <c r="J153" s="26">
        <v>1.003717</v>
      </c>
    </row>
    <row r="154" spans="1:10" x14ac:dyDescent="0.2">
      <c r="A154" s="19" t="s">
        <v>474</v>
      </c>
      <c r="B154" s="20">
        <v>272</v>
      </c>
      <c r="C154" s="20">
        <v>186</v>
      </c>
      <c r="D154" s="20">
        <v>7</v>
      </c>
      <c r="E154" s="20">
        <v>11</v>
      </c>
      <c r="F154" s="20">
        <v>6</v>
      </c>
      <c r="G154" s="20">
        <v>6</v>
      </c>
      <c r="H154" s="20">
        <v>1</v>
      </c>
      <c r="I154" s="20">
        <v>55</v>
      </c>
      <c r="J154" s="26">
        <v>1.571429</v>
      </c>
    </row>
    <row r="155" spans="1:10" x14ac:dyDescent="0.2">
      <c r="A155" s="19" t="s">
        <v>475</v>
      </c>
      <c r="B155" s="20">
        <v>188</v>
      </c>
      <c r="C155" s="20">
        <v>130</v>
      </c>
      <c r="D155" s="20">
        <v>1</v>
      </c>
      <c r="E155" s="20">
        <v>10</v>
      </c>
      <c r="F155" s="20">
        <v>5</v>
      </c>
      <c r="G155" s="20">
        <v>1</v>
      </c>
      <c r="H155" s="20">
        <v>0</v>
      </c>
      <c r="I155" s="20">
        <v>41</v>
      </c>
      <c r="J155" s="26">
        <v>0.91156499999999996</v>
      </c>
    </row>
    <row r="156" spans="1:10" x14ac:dyDescent="0.2">
      <c r="A156" s="22" t="s">
        <v>476</v>
      </c>
      <c r="B156" s="23">
        <v>195</v>
      </c>
      <c r="C156" s="23">
        <v>123</v>
      </c>
      <c r="D156" s="23">
        <v>3</v>
      </c>
      <c r="E156" s="23">
        <v>7</v>
      </c>
      <c r="F156" s="23">
        <v>4</v>
      </c>
      <c r="G156" s="23">
        <v>0</v>
      </c>
      <c r="H156" s="23">
        <v>0</v>
      </c>
      <c r="I156" s="23">
        <v>58</v>
      </c>
      <c r="J156" s="27">
        <v>0.73722600000000005</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E0BE5-CD0B-49B2-BCDE-D49BF778E43F}">
  <dimension ref="A1:J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HYPERLINK("#'目次'!B14","[8]")</f>
        <v>[8]</v>
      </c>
    </row>
    <row r="3" spans="1:10" x14ac:dyDescent="0.2">
      <c r="A3" s="9" t="s">
        <v>126</v>
      </c>
      <c r="B3" s="12" t="s">
        <v>156</v>
      </c>
    </row>
    <row r="4" spans="1:10" s="15" customFormat="1" ht="25" x14ac:dyDescent="0.2">
      <c r="A4" s="13" t="s">
        <v>126</v>
      </c>
      <c r="B4" s="14" t="s">
        <v>398</v>
      </c>
      <c r="C4" s="14" t="s">
        <v>445</v>
      </c>
      <c r="D4" s="14" t="s">
        <v>446</v>
      </c>
      <c r="E4" s="14" t="s">
        <v>447</v>
      </c>
      <c r="F4" s="14" t="s">
        <v>448</v>
      </c>
      <c r="G4" s="14" t="s">
        <v>449</v>
      </c>
      <c r="H4" s="14" t="s">
        <v>450</v>
      </c>
      <c r="I4" s="14" t="s">
        <v>429</v>
      </c>
      <c r="J4" s="14" t="s">
        <v>492</v>
      </c>
    </row>
    <row r="5" spans="1:10" x14ac:dyDescent="0.2">
      <c r="A5" s="16" t="s">
        <v>402</v>
      </c>
      <c r="B5" s="17">
        <v>315</v>
      </c>
      <c r="C5" s="17">
        <v>13</v>
      </c>
      <c r="D5" s="17">
        <v>89</v>
      </c>
      <c r="E5" s="17">
        <v>143</v>
      </c>
      <c r="F5" s="17">
        <v>27</v>
      </c>
      <c r="G5" s="17">
        <v>5</v>
      </c>
      <c r="H5" s="17">
        <v>10</v>
      </c>
      <c r="I5" s="17">
        <v>28</v>
      </c>
      <c r="J5" s="25">
        <v>6.9651569999999996</v>
      </c>
    </row>
    <row r="6" spans="1:10" x14ac:dyDescent="0.2">
      <c r="A6" s="18" t="s">
        <v>403</v>
      </c>
      <c r="B6" s="18"/>
      <c r="C6" s="18"/>
      <c r="D6" s="18"/>
      <c r="E6" s="18"/>
      <c r="F6" s="18"/>
      <c r="G6" s="18"/>
      <c r="H6" s="18"/>
      <c r="I6" s="18"/>
      <c r="J6" s="18"/>
    </row>
    <row r="7" spans="1:10" x14ac:dyDescent="0.2">
      <c r="A7" s="19" t="s">
        <v>404</v>
      </c>
      <c r="B7" s="20">
        <v>166</v>
      </c>
      <c r="C7" s="20">
        <v>5</v>
      </c>
      <c r="D7" s="20">
        <v>46</v>
      </c>
      <c r="E7" s="20">
        <v>81</v>
      </c>
      <c r="F7" s="20">
        <v>12</v>
      </c>
      <c r="G7" s="20">
        <v>4</v>
      </c>
      <c r="H7" s="20">
        <v>7</v>
      </c>
      <c r="I7" s="20">
        <v>11</v>
      </c>
      <c r="J7" s="26">
        <v>7.2645160000000004</v>
      </c>
    </row>
    <row r="8" spans="1:10" x14ac:dyDescent="0.2">
      <c r="A8" s="19" t="s">
        <v>405</v>
      </c>
      <c r="B8" s="20">
        <v>148</v>
      </c>
      <c r="C8" s="20">
        <v>8</v>
      </c>
      <c r="D8" s="20">
        <v>43</v>
      </c>
      <c r="E8" s="20">
        <v>61</v>
      </c>
      <c r="F8" s="20">
        <v>15</v>
      </c>
      <c r="G8" s="20">
        <v>1</v>
      </c>
      <c r="H8" s="20">
        <v>3</v>
      </c>
      <c r="I8" s="20">
        <v>17</v>
      </c>
      <c r="J8" s="26">
        <v>6.6030530000000001</v>
      </c>
    </row>
    <row r="9" spans="1:10" x14ac:dyDescent="0.2">
      <c r="A9" s="19" t="s">
        <v>401</v>
      </c>
      <c r="B9" s="20">
        <v>1</v>
      </c>
      <c r="C9" s="20">
        <v>0</v>
      </c>
      <c r="D9" s="20">
        <v>0</v>
      </c>
      <c r="E9" s="20">
        <v>1</v>
      </c>
      <c r="F9" s="20">
        <v>0</v>
      </c>
      <c r="G9" s="20">
        <v>0</v>
      </c>
      <c r="H9" s="20">
        <v>0</v>
      </c>
      <c r="I9" s="20">
        <v>0</v>
      </c>
      <c r="J9" s="26">
        <v>8</v>
      </c>
    </row>
    <row r="10" spans="1:10" x14ac:dyDescent="0.2">
      <c r="A10" s="18" t="s">
        <v>406</v>
      </c>
      <c r="B10" s="18"/>
      <c r="C10" s="18"/>
      <c r="D10" s="18"/>
      <c r="E10" s="18"/>
      <c r="F10" s="18"/>
      <c r="G10" s="18"/>
      <c r="H10" s="18"/>
      <c r="I10" s="18"/>
      <c r="J10" s="18"/>
    </row>
    <row r="11" spans="1:10" x14ac:dyDescent="0.2">
      <c r="A11" s="19" t="s">
        <v>407</v>
      </c>
      <c r="B11" s="20">
        <v>82</v>
      </c>
      <c r="C11" s="20">
        <v>2</v>
      </c>
      <c r="D11" s="20">
        <v>25</v>
      </c>
      <c r="E11" s="20">
        <v>39</v>
      </c>
      <c r="F11" s="20">
        <v>9</v>
      </c>
      <c r="G11" s="20">
        <v>2</v>
      </c>
      <c r="H11" s="20">
        <v>3</v>
      </c>
      <c r="I11" s="20">
        <v>2</v>
      </c>
      <c r="J11" s="26">
        <v>7.2374999999999998</v>
      </c>
    </row>
    <row r="12" spans="1:10" x14ac:dyDescent="0.2">
      <c r="A12" s="19" t="s">
        <v>408</v>
      </c>
      <c r="B12" s="20">
        <v>70</v>
      </c>
      <c r="C12" s="20">
        <v>3</v>
      </c>
      <c r="D12" s="20">
        <v>16</v>
      </c>
      <c r="E12" s="20">
        <v>34</v>
      </c>
      <c r="F12" s="20">
        <v>8</v>
      </c>
      <c r="G12" s="20">
        <v>2</v>
      </c>
      <c r="H12" s="20">
        <v>4</v>
      </c>
      <c r="I12" s="20">
        <v>3</v>
      </c>
      <c r="J12" s="26">
        <v>7.41791</v>
      </c>
    </row>
    <row r="13" spans="1:10" x14ac:dyDescent="0.2">
      <c r="A13" s="19" t="s">
        <v>409</v>
      </c>
      <c r="B13" s="20">
        <v>62</v>
      </c>
      <c r="C13" s="20">
        <v>1</v>
      </c>
      <c r="D13" s="20">
        <v>21</v>
      </c>
      <c r="E13" s="20">
        <v>27</v>
      </c>
      <c r="F13" s="20">
        <v>2</v>
      </c>
      <c r="G13" s="20">
        <v>1</v>
      </c>
      <c r="H13" s="20">
        <v>2</v>
      </c>
      <c r="I13" s="20">
        <v>8</v>
      </c>
      <c r="J13" s="26">
        <v>8.0740739999999995</v>
      </c>
    </row>
    <row r="14" spans="1:10" x14ac:dyDescent="0.2">
      <c r="A14" s="19" t="s">
        <v>410</v>
      </c>
      <c r="B14" s="20">
        <v>57</v>
      </c>
      <c r="C14" s="20">
        <v>4</v>
      </c>
      <c r="D14" s="20">
        <v>17</v>
      </c>
      <c r="E14" s="20">
        <v>27</v>
      </c>
      <c r="F14" s="20">
        <v>2</v>
      </c>
      <c r="G14" s="20">
        <v>0</v>
      </c>
      <c r="H14" s="20">
        <v>0</v>
      </c>
      <c r="I14" s="20">
        <v>7</v>
      </c>
      <c r="J14" s="26">
        <v>4.9800000000000004</v>
      </c>
    </row>
    <row r="15" spans="1:10" x14ac:dyDescent="0.2">
      <c r="A15" s="19" t="s">
        <v>411</v>
      </c>
      <c r="B15" s="20">
        <v>23</v>
      </c>
      <c r="C15" s="20">
        <v>0</v>
      </c>
      <c r="D15" s="20">
        <v>7</v>
      </c>
      <c r="E15" s="20">
        <v>10</v>
      </c>
      <c r="F15" s="20">
        <v>3</v>
      </c>
      <c r="G15" s="20">
        <v>0</v>
      </c>
      <c r="H15" s="20">
        <v>0</v>
      </c>
      <c r="I15" s="20">
        <v>3</v>
      </c>
      <c r="J15" s="26">
        <v>6.5</v>
      </c>
    </row>
    <row r="16" spans="1:10" x14ac:dyDescent="0.2">
      <c r="A16" s="19" t="s">
        <v>412</v>
      </c>
      <c r="B16" s="20">
        <v>17</v>
      </c>
      <c r="C16" s="20">
        <v>2</v>
      </c>
      <c r="D16" s="20">
        <v>2</v>
      </c>
      <c r="E16" s="20">
        <v>5</v>
      </c>
      <c r="F16" s="20">
        <v>3</v>
      </c>
      <c r="G16" s="20">
        <v>0</v>
      </c>
      <c r="H16" s="20">
        <v>1</v>
      </c>
      <c r="I16" s="20">
        <v>4</v>
      </c>
      <c r="J16" s="26">
        <v>7.3846150000000002</v>
      </c>
    </row>
    <row r="17" spans="1:10" x14ac:dyDescent="0.2">
      <c r="A17" s="19" t="s">
        <v>413</v>
      </c>
      <c r="B17" s="20">
        <v>4</v>
      </c>
      <c r="C17" s="20">
        <v>1</v>
      </c>
      <c r="D17" s="20">
        <v>1</v>
      </c>
      <c r="E17" s="20">
        <v>1</v>
      </c>
      <c r="F17" s="20">
        <v>0</v>
      </c>
      <c r="G17" s="20">
        <v>0</v>
      </c>
      <c r="H17" s="20">
        <v>0</v>
      </c>
      <c r="I17" s="20">
        <v>1</v>
      </c>
      <c r="J17" s="26">
        <v>4</v>
      </c>
    </row>
    <row r="18" spans="1:10" x14ac:dyDescent="0.2">
      <c r="A18" s="19" t="s">
        <v>414</v>
      </c>
      <c r="B18" s="20">
        <v>0</v>
      </c>
      <c r="C18" s="20">
        <v>0</v>
      </c>
      <c r="D18" s="20">
        <v>0</v>
      </c>
      <c r="E18" s="20">
        <v>0</v>
      </c>
      <c r="F18" s="20">
        <v>0</v>
      </c>
      <c r="G18" s="20">
        <v>0</v>
      </c>
      <c r="H18" s="20">
        <v>0</v>
      </c>
      <c r="I18" s="20">
        <v>0</v>
      </c>
      <c r="J18" s="26">
        <v>0</v>
      </c>
    </row>
    <row r="19" spans="1:10" x14ac:dyDescent="0.2">
      <c r="A19" s="19" t="s">
        <v>415</v>
      </c>
      <c r="B19" s="20">
        <v>132</v>
      </c>
      <c r="C19" s="20">
        <v>4</v>
      </c>
      <c r="D19" s="20">
        <v>37</v>
      </c>
      <c r="E19" s="20">
        <v>61</v>
      </c>
      <c r="F19" s="20">
        <v>10</v>
      </c>
      <c r="G19" s="20">
        <v>3</v>
      </c>
      <c r="H19" s="20">
        <v>6</v>
      </c>
      <c r="I19" s="20">
        <v>11</v>
      </c>
      <c r="J19" s="26">
        <v>7.710744</v>
      </c>
    </row>
    <row r="20" spans="1:10" x14ac:dyDescent="0.2">
      <c r="A20" s="19" t="s">
        <v>416</v>
      </c>
      <c r="B20" s="20">
        <v>80</v>
      </c>
      <c r="C20" s="20">
        <v>4</v>
      </c>
      <c r="D20" s="20">
        <v>24</v>
      </c>
      <c r="E20" s="20">
        <v>37</v>
      </c>
      <c r="F20" s="20">
        <v>5</v>
      </c>
      <c r="G20" s="20">
        <v>0</v>
      </c>
      <c r="H20" s="20">
        <v>0</v>
      </c>
      <c r="I20" s="20">
        <v>10</v>
      </c>
      <c r="J20" s="26">
        <v>5.4142859999999997</v>
      </c>
    </row>
    <row r="21" spans="1:10" x14ac:dyDescent="0.2">
      <c r="A21" s="19" t="s">
        <v>417</v>
      </c>
      <c r="B21" s="20">
        <v>233</v>
      </c>
      <c r="C21" s="20">
        <v>11</v>
      </c>
      <c r="D21" s="20">
        <v>64</v>
      </c>
      <c r="E21" s="20">
        <v>104</v>
      </c>
      <c r="F21" s="20">
        <v>18</v>
      </c>
      <c r="G21" s="20">
        <v>3</v>
      </c>
      <c r="H21" s="20">
        <v>7</v>
      </c>
      <c r="I21" s="20">
        <v>26</v>
      </c>
      <c r="J21" s="26">
        <v>6.8599030000000001</v>
      </c>
    </row>
    <row r="22" spans="1:10" x14ac:dyDescent="0.2">
      <c r="A22" s="19" t="s">
        <v>418</v>
      </c>
      <c r="B22" s="20">
        <v>101</v>
      </c>
      <c r="C22" s="20">
        <v>7</v>
      </c>
      <c r="D22" s="20">
        <v>27</v>
      </c>
      <c r="E22" s="20">
        <v>43</v>
      </c>
      <c r="F22" s="20">
        <v>8</v>
      </c>
      <c r="G22" s="20">
        <v>0</v>
      </c>
      <c r="H22" s="20">
        <v>1</v>
      </c>
      <c r="I22" s="20">
        <v>15</v>
      </c>
      <c r="J22" s="26">
        <v>5.6627910000000004</v>
      </c>
    </row>
    <row r="23" spans="1:10" x14ac:dyDescent="0.2">
      <c r="A23" s="19" t="s">
        <v>419</v>
      </c>
      <c r="B23" s="20">
        <v>21</v>
      </c>
      <c r="C23" s="20">
        <v>3</v>
      </c>
      <c r="D23" s="20">
        <v>3</v>
      </c>
      <c r="E23" s="20">
        <v>6</v>
      </c>
      <c r="F23" s="20">
        <v>3</v>
      </c>
      <c r="G23" s="20">
        <v>0</v>
      </c>
      <c r="H23" s="20">
        <v>1</v>
      </c>
      <c r="I23" s="20">
        <v>5</v>
      </c>
      <c r="J23" s="26">
        <v>6.75</v>
      </c>
    </row>
    <row r="24" spans="1:10" x14ac:dyDescent="0.2">
      <c r="A24" s="18" t="s">
        <v>420</v>
      </c>
      <c r="B24" s="17">
        <v>50</v>
      </c>
      <c r="C24" s="17">
        <v>0</v>
      </c>
      <c r="D24" s="17">
        <v>14</v>
      </c>
      <c r="E24" s="17">
        <v>23</v>
      </c>
      <c r="F24" s="17">
        <v>6</v>
      </c>
      <c r="G24" s="17">
        <v>2</v>
      </c>
      <c r="H24" s="17">
        <v>3</v>
      </c>
      <c r="I24" s="17">
        <v>2</v>
      </c>
      <c r="J24" s="25">
        <v>8.5</v>
      </c>
    </row>
    <row r="25" spans="1:10" x14ac:dyDescent="0.2">
      <c r="A25" s="19" t="s">
        <v>408</v>
      </c>
      <c r="B25" s="20">
        <v>40</v>
      </c>
      <c r="C25" s="20">
        <v>2</v>
      </c>
      <c r="D25" s="20">
        <v>11</v>
      </c>
      <c r="E25" s="20">
        <v>17</v>
      </c>
      <c r="F25" s="20">
        <v>2</v>
      </c>
      <c r="G25" s="20">
        <v>2</v>
      </c>
      <c r="H25" s="20">
        <v>3</v>
      </c>
      <c r="I25" s="20">
        <v>3</v>
      </c>
      <c r="J25" s="26">
        <v>7.3513510000000002</v>
      </c>
    </row>
    <row r="26" spans="1:10" x14ac:dyDescent="0.2">
      <c r="A26" s="19" t="s">
        <v>409</v>
      </c>
      <c r="B26" s="20">
        <v>31</v>
      </c>
      <c r="C26" s="20">
        <v>0</v>
      </c>
      <c r="D26" s="20">
        <v>10</v>
      </c>
      <c r="E26" s="20">
        <v>16</v>
      </c>
      <c r="F26" s="20">
        <v>0</v>
      </c>
      <c r="G26" s="20">
        <v>0</v>
      </c>
      <c r="H26" s="20">
        <v>1</v>
      </c>
      <c r="I26" s="20">
        <v>4</v>
      </c>
      <c r="J26" s="26">
        <v>7.2592590000000001</v>
      </c>
    </row>
    <row r="27" spans="1:10" x14ac:dyDescent="0.2">
      <c r="A27" s="19" t="s">
        <v>410</v>
      </c>
      <c r="B27" s="20">
        <v>26</v>
      </c>
      <c r="C27" s="20">
        <v>1</v>
      </c>
      <c r="D27" s="20">
        <v>5</v>
      </c>
      <c r="E27" s="20">
        <v>17</v>
      </c>
      <c r="F27" s="20">
        <v>1</v>
      </c>
      <c r="G27" s="20">
        <v>0</v>
      </c>
      <c r="H27" s="20">
        <v>0</v>
      </c>
      <c r="I27" s="20">
        <v>2</v>
      </c>
      <c r="J27" s="26">
        <v>5.7916670000000003</v>
      </c>
    </row>
    <row r="28" spans="1:10" x14ac:dyDescent="0.2">
      <c r="A28" s="19" t="s">
        <v>411</v>
      </c>
      <c r="B28" s="20">
        <v>11</v>
      </c>
      <c r="C28" s="20">
        <v>0</v>
      </c>
      <c r="D28" s="20">
        <v>3</v>
      </c>
      <c r="E28" s="20">
        <v>7</v>
      </c>
      <c r="F28" s="20">
        <v>1</v>
      </c>
      <c r="G28" s="20">
        <v>0</v>
      </c>
      <c r="H28" s="20">
        <v>0</v>
      </c>
      <c r="I28" s="20">
        <v>0</v>
      </c>
      <c r="J28" s="26">
        <v>6.8181820000000002</v>
      </c>
    </row>
    <row r="29" spans="1:10" x14ac:dyDescent="0.2">
      <c r="A29" s="19" t="s">
        <v>412</v>
      </c>
      <c r="B29" s="20">
        <v>7</v>
      </c>
      <c r="C29" s="20">
        <v>2</v>
      </c>
      <c r="D29" s="20">
        <v>2</v>
      </c>
      <c r="E29" s="20">
        <v>1</v>
      </c>
      <c r="F29" s="20">
        <v>2</v>
      </c>
      <c r="G29" s="20">
        <v>0</v>
      </c>
      <c r="H29" s="20">
        <v>0</v>
      </c>
      <c r="I29" s="20">
        <v>0</v>
      </c>
      <c r="J29" s="26">
        <v>4.7142860000000004</v>
      </c>
    </row>
    <row r="30" spans="1:10" x14ac:dyDescent="0.2">
      <c r="A30" s="19" t="s">
        <v>413</v>
      </c>
      <c r="B30" s="20">
        <v>1</v>
      </c>
      <c r="C30" s="20">
        <v>0</v>
      </c>
      <c r="D30" s="20">
        <v>1</v>
      </c>
      <c r="E30" s="20">
        <v>0</v>
      </c>
      <c r="F30" s="20">
        <v>0</v>
      </c>
      <c r="G30" s="20">
        <v>0</v>
      </c>
      <c r="H30" s="20">
        <v>0</v>
      </c>
      <c r="I30" s="20">
        <v>0</v>
      </c>
      <c r="J30" s="26">
        <v>3</v>
      </c>
    </row>
    <row r="31" spans="1:10" x14ac:dyDescent="0.2">
      <c r="A31" s="19" t="s">
        <v>414</v>
      </c>
      <c r="B31" s="20">
        <v>0</v>
      </c>
      <c r="C31" s="20">
        <v>0</v>
      </c>
      <c r="D31" s="20">
        <v>0</v>
      </c>
      <c r="E31" s="20">
        <v>0</v>
      </c>
      <c r="F31" s="20">
        <v>0</v>
      </c>
      <c r="G31" s="20">
        <v>0</v>
      </c>
      <c r="H31" s="20">
        <v>0</v>
      </c>
      <c r="I31" s="20">
        <v>0</v>
      </c>
      <c r="J31" s="26">
        <v>0</v>
      </c>
    </row>
    <row r="32" spans="1:10" x14ac:dyDescent="0.2">
      <c r="A32" s="19" t="s">
        <v>415</v>
      </c>
      <c r="B32" s="20">
        <v>71</v>
      </c>
      <c r="C32" s="20">
        <v>2</v>
      </c>
      <c r="D32" s="20">
        <v>21</v>
      </c>
      <c r="E32" s="20">
        <v>33</v>
      </c>
      <c r="F32" s="20">
        <v>2</v>
      </c>
      <c r="G32" s="20">
        <v>2</v>
      </c>
      <c r="H32" s="20">
        <v>4</v>
      </c>
      <c r="I32" s="20">
        <v>7</v>
      </c>
      <c r="J32" s="26">
        <v>7.3125</v>
      </c>
    </row>
    <row r="33" spans="1:10" x14ac:dyDescent="0.2">
      <c r="A33" s="19" t="s">
        <v>416</v>
      </c>
      <c r="B33" s="20">
        <v>37</v>
      </c>
      <c r="C33" s="20">
        <v>1</v>
      </c>
      <c r="D33" s="20">
        <v>8</v>
      </c>
      <c r="E33" s="20">
        <v>24</v>
      </c>
      <c r="F33" s="20">
        <v>2</v>
      </c>
      <c r="G33" s="20">
        <v>0</v>
      </c>
      <c r="H33" s="20">
        <v>0</v>
      </c>
      <c r="I33" s="20">
        <v>2</v>
      </c>
      <c r="J33" s="26">
        <v>6.1142859999999999</v>
      </c>
    </row>
    <row r="34" spans="1:10" x14ac:dyDescent="0.2">
      <c r="A34" s="19" t="s">
        <v>417</v>
      </c>
      <c r="B34" s="20">
        <v>116</v>
      </c>
      <c r="C34" s="20">
        <v>5</v>
      </c>
      <c r="D34" s="20">
        <v>32</v>
      </c>
      <c r="E34" s="20">
        <v>58</v>
      </c>
      <c r="F34" s="20">
        <v>6</v>
      </c>
      <c r="G34" s="20">
        <v>2</v>
      </c>
      <c r="H34" s="20">
        <v>4</v>
      </c>
      <c r="I34" s="20">
        <v>9</v>
      </c>
      <c r="J34" s="26">
        <v>6.71028</v>
      </c>
    </row>
    <row r="35" spans="1:10" x14ac:dyDescent="0.2">
      <c r="A35" s="19" t="s">
        <v>418</v>
      </c>
      <c r="B35" s="20">
        <v>45</v>
      </c>
      <c r="C35" s="20">
        <v>3</v>
      </c>
      <c r="D35" s="20">
        <v>11</v>
      </c>
      <c r="E35" s="20">
        <v>25</v>
      </c>
      <c r="F35" s="20">
        <v>4</v>
      </c>
      <c r="G35" s="20">
        <v>0</v>
      </c>
      <c r="H35" s="20">
        <v>0</v>
      </c>
      <c r="I35" s="20">
        <v>2</v>
      </c>
      <c r="J35" s="26">
        <v>5.8139529999999997</v>
      </c>
    </row>
    <row r="36" spans="1:10" x14ac:dyDescent="0.2">
      <c r="A36" s="19" t="s">
        <v>419</v>
      </c>
      <c r="B36" s="20">
        <v>8</v>
      </c>
      <c r="C36" s="20">
        <v>2</v>
      </c>
      <c r="D36" s="20">
        <v>3</v>
      </c>
      <c r="E36" s="20">
        <v>1</v>
      </c>
      <c r="F36" s="20">
        <v>2</v>
      </c>
      <c r="G36" s="20">
        <v>0</v>
      </c>
      <c r="H36" s="20">
        <v>0</v>
      </c>
      <c r="I36" s="20">
        <v>0</v>
      </c>
      <c r="J36" s="26">
        <v>4.5</v>
      </c>
    </row>
    <row r="37" spans="1:10" x14ac:dyDescent="0.2">
      <c r="A37" s="18" t="s">
        <v>421</v>
      </c>
      <c r="B37" s="17">
        <v>31</v>
      </c>
      <c r="C37" s="17">
        <v>2</v>
      </c>
      <c r="D37" s="17">
        <v>11</v>
      </c>
      <c r="E37" s="17">
        <v>15</v>
      </c>
      <c r="F37" s="17">
        <v>3</v>
      </c>
      <c r="G37" s="17">
        <v>0</v>
      </c>
      <c r="H37" s="17">
        <v>0</v>
      </c>
      <c r="I37" s="17">
        <v>0</v>
      </c>
      <c r="J37" s="25">
        <v>5.2580650000000002</v>
      </c>
    </row>
    <row r="38" spans="1:10" x14ac:dyDescent="0.2">
      <c r="A38" s="19" t="s">
        <v>408</v>
      </c>
      <c r="B38" s="20">
        <v>30</v>
      </c>
      <c r="C38" s="20">
        <v>1</v>
      </c>
      <c r="D38" s="20">
        <v>5</v>
      </c>
      <c r="E38" s="20">
        <v>17</v>
      </c>
      <c r="F38" s="20">
        <v>6</v>
      </c>
      <c r="G38" s="20">
        <v>0</v>
      </c>
      <c r="H38" s="20">
        <v>1</v>
      </c>
      <c r="I38" s="20">
        <v>0</v>
      </c>
      <c r="J38" s="26">
        <v>7.5</v>
      </c>
    </row>
    <row r="39" spans="1:10" x14ac:dyDescent="0.2">
      <c r="A39" s="19" t="s">
        <v>409</v>
      </c>
      <c r="B39" s="20">
        <v>31</v>
      </c>
      <c r="C39" s="20">
        <v>1</v>
      </c>
      <c r="D39" s="20">
        <v>11</v>
      </c>
      <c r="E39" s="20">
        <v>11</v>
      </c>
      <c r="F39" s="20">
        <v>2</v>
      </c>
      <c r="G39" s="20">
        <v>1</v>
      </c>
      <c r="H39" s="20">
        <v>1</v>
      </c>
      <c r="I39" s="20">
        <v>4</v>
      </c>
      <c r="J39" s="26">
        <v>8.8888890000000007</v>
      </c>
    </row>
    <row r="40" spans="1:10" x14ac:dyDescent="0.2">
      <c r="A40" s="19" t="s">
        <v>410</v>
      </c>
      <c r="B40" s="20">
        <v>31</v>
      </c>
      <c r="C40" s="20">
        <v>3</v>
      </c>
      <c r="D40" s="20">
        <v>12</v>
      </c>
      <c r="E40" s="20">
        <v>10</v>
      </c>
      <c r="F40" s="20">
        <v>1</v>
      </c>
      <c r="G40" s="20">
        <v>0</v>
      </c>
      <c r="H40" s="20">
        <v>0</v>
      </c>
      <c r="I40" s="20">
        <v>5</v>
      </c>
      <c r="J40" s="26">
        <v>4.2307689999999996</v>
      </c>
    </row>
    <row r="41" spans="1:10" x14ac:dyDescent="0.2">
      <c r="A41" s="19" t="s">
        <v>411</v>
      </c>
      <c r="B41" s="20">
        <v>12</v>
      </c>
      <c r="C41" s="20">
        <v>0</v>
      </c>
      <c r="D41" s="20">
        <v>4</v>
      </c>
      <c r="E41" s="20">
        <v>3</v>
      </c>
      <c r="F41" s="20">
        <v>2</v>
      </c>
      <c r="G41" s="20">
        <v>0</v>
      </c>
      <c r="H41" s="20">
        <v>0</v>
      </c>
      <c r="I41" s="20">
        <v>3</v>
      </c>
      <c r="J41" s="26">
        <v>6.1111110000000002</v>
      </c>
    </row>
    <row r="42" spans="1:10" x14ac:dyDescent="0.2">
      <c r="A42" s="19" t="s">
        <v>412</v>
      </c>
      <c r="B42" s="20">
        <v>10</v>
      </c>
      <c r="C42" s="20">
        <v>0</v>
      </c>
      <c r="D42" s="20">
        <v>0</v>
      </c>
      <c r="E42" s="20">
        <v>4</v>
      </c>
      <c r="F42" s="20">
        <v>1</v>
      </c>
      <c r="G42" s="20">
        <v>0</v>
      </c>
      <c r="H42" s="20">
        <v>1</v>
      </c>
      <c r="I42" s="20">
        <v>4</v>
      </c>
      <c r="J42" s="26">
        <v>10.5</v>
      </c>
    </row>
    <row r="43" spans="1:10" x14ac:dyDescent="0.2">
      <c r="A43" s="19" t="s">
        <v>413</v>
      </c>
      <c r="B43" s="20">
        <v>3</v>
      </c>
      <c r="C43" s="20">
        <v>1</v>
      </c>
      <c r="D43" s="20">
        <v>0</v>
      </c>
      <c r="E43" s="20">
        <v>1</v>
      </c>
      <c r="F43" s="20">
        <v>0</v>
      </c>
      <c r="G43" s="20">
        <v>0</v>
      </c>
      <c r="H43" s="20">
        <v>0</v>
      </c>
      <c r="I43" s="20">
        <v>1</v>
      </c>
      <c r="J43" s="26">
        <v>4.5</v>
      </c>
    </row>
    <row r="44" spans="1:10" x14ac:dyDescent="0.2">
      <c r="A44" s="19" t="s">
        <v>414</v>
      </c>
      <c r="B44" s="20">
        <v>0</v>
      </c>
      <c r="C44" s="20">
        <v>0</v>
      </c>
      <c r="D44" s="20">
        <v>0</v>
      </c>
      <c r="E44" s="20">
        <v>0</v>
      </c>
      <c r="F44" s="20">
        <v>0</v>
      </c>
      <c r="G44" s="20">
        <v>0</v>
      </c>
      <c r="H44" s="20">
        <v>0</v>
      </c>
      <c r="I44" s="20">
        <v>0</v>
      </c>
      <c r="J44" s="26">
        <v>0</v>
      </c>
    </row>
    <row r="45" spans="1:10" x14ac:dyDescent="0.2">
      <c r="A45" s="19" t="s">
        <v>415</v>
      </c>
      <c r="B45" s="20">
        <v>61</v>
      </c>
      <c r="C45" s="20">
        <v>2</v>
      </c>
      <c r="D45" s="20">
        <v>16</v>
      </c>
      <c r="E45" s="20">
        <v>28</v>
      </c>
      <c r="F45" s="20">
        <v>8</v>
      </c>
      <c r="G45" s="20">
        <v>1</v>
      </c>
      <c r="H45" s="20">
        <v>2</v>
      </c>
      <c r="I45" s="20">
        <v>4</v>
      </c>
      <c r="J45" s="26">
        <v>8.1578949999999999</v>
      </c>
    </row>
    <row r="46" spans="1:10" x14ac:dyDescent="0.2">
      <c r="A46" s="19" t="s">
        <v>416</v>
      </c>
      <c r="B46" s="20">
        <v>43</v>
      </c>
      <c r="C46" s="20">
        <v>3</v>
      </c>
      <c r="D46" s="20">
        <v>16</v>
      </c>
      <c r="E46" s="20">
        <v>13</v>
      </c>
      <c r="F46" s="20">
        <v>3</v>
      </c>
      <c r="G46" s="20">
        <v>0</v>
      </c>
      <c r="H46" s="20">
        <v>0</v>
      </c>
      <c r="I46" s="20">
        <v>8</v>
      </c>
      <c r="J46" s="26">
        <v>4.7142860000000004</v>
      </c>
    </row>
    <row r="47" spans="1:10" x14ac:dyDescent="0.2">
      <c r="A47" s="19" t="s">
        <v>417</v>
      </c>
      <c r="B47" s="20">
        <v>117</v>
      </c>
      <c r="C47" s="20">
        <v>6</v>
      </c>
      <c r="D47" s="20">
        <v>32</v>
      </c>
      <c r="E47" s="20">
        <v>46</v>
      </c>
      <c r="F47" s="20">
        <v>12</v>
      </c>
      <c r="G47" s="20">
        <v>1</v>
      </c>
      <c r="H47" s="20">
        <v>3</v>
      </c>
      <c r="I47" s="20">
        <v>17</v>
      </c>
      <c r="J47" s="26">
        <v>7.02</v>
      </c>
    </row>
    <row r="48" spans="1:10" x14ac:dyDescent="0.2">
      <c r="A48" s="19" t="s">
        <v>418</v>
      </c>
      <c r="B48" s="20">
        <v>56</v>
      </c>
      <c r="C48" s="20">
        <v>4</v>
      </c>
      <c r="D48" s="20">
        <v>16</v>
      </c>
      <c r="E48" s="20">
        <v>18</v>
      </c>
      <c r="F48" s="20">
        <v>4</v>
      </c>
      <c r="G48" s="20">
        <v>0</v>
      </c>
      <c r="H48" s="20">
        <v>1</v>
      </c>
      <c r="I48" s="20">
        <v>13</v>
      </c>
      <c r="J48" s="26">
        <v>5.511628</v>
      </c>
    </row>
    <row r="49" spans="1:10" x14ac:dyDescent="0.2">
      <c r="A49" s="19" t="s">
        <v>419</v>
      </c>
      <c r="B49" s="20">
        <v>13</v>
      </c>
      <c r="C49" s="20">
        <v>1</v>
      </c>
      <c r="D49" s="20">
        <v>0</v>
      </c>
      <c r="E49" s="20">
        <v>5</v>
      </c>
      <c r="F49" s="20">
        <v>1</v>
      </c>
      <c r="G49" s="20">
        <v>0</v>
      </c>
      <c r="H49" s="20">
        <v>1</v>
      </c>
      <c r="I49" s="20">
        <v>5</v>
      </c>
      <c r="J49" s="26">
        <v>9</v>
      </c>
    </row>
    <row r="50" spans="1:10" x14ac:dyDescent="0.2">
      <c r="A50" s="18" t="s">
        <v>422</v>
      </c>
      <c r="B50" s="18"/>
      <c r="C50" s="18"/>
      <c r="D50" s="18"/>
      <c r="E50" s="18"/>
      <c r="F50" s="18"/>
      <c r="G50" s="18"/>
      <c r="H50" s="18"/>
      <c r="I50" s="18"/>
      <c r="J50" s="18"/>
    </row>
    <row r="51" spans="1:10" x14ac:dyDescent="0.2">
      <c r="A51" s="19" t="s">
        <v>130</v>
      </c>
      <c r="B51" s="20">
        <v>61</v>
      </c>
      <c r="C51" s="20">
        <v>3</v>
      </c>
      <c r="D51" s="20">
        <v>19</v>
      </c>
      <c r="E51" s="20">
        <v>27</v>
      </c>
      <c r="F51" s="20">
        <v>3</v>
      </c>
      <c r="G51" s="20">
        <v>2</v>
      </c>
      <c r="H51" s="20">
        <v>1</v>
      </c>
      <c r="I51" s="20">
        <v>6</v>
      </c>
      <c r="J51" s="26">
        <v>6.1636360000000003</v>
      </c>
    </row>
    <row r="52" spans="1:10" x14ac:dyDescent="0.2">
      <c r="A52" s="19" t="s">
        <v>131</v>
      </c>
      <c r="B52" s="20">
        <v>138</v>
      </c>
      <c r="C52" s="20">
        <v>6</v>
      </c>
      <c r="D52" s="20">
        <v>25</v>
      </c>
      <c r="E52" s="20">
        <v>75</v>
      </c>
      <c r="F52" s="20">
        <v>16</v>
      </c>
      <c r="G52" s="20">
        <v>2</v>
      </c>
      <c r="H52" s="20">
        <v>6</v>
      </c>
      <c r="I52" s="20">
        <v>8</v>
      </c>
      <c r="J52" s="26">
        <v>8.0384620000000009</v>
      </c>
    </row>
    <row r="53" spans="1:10" x14ac:dyDescent="0.2">
      <c r="A53" s="19" t="s">
        <v>392</v>
      </c>
      <c r="B53" s="20">
        <v>57</v>
      </c>
      <c r="C53" s="20">
        <v>2</v>
      </c>
      <c r="D53" s="20">
        <v>29</v>
      </c>
      <c r="E53" s="20">
        <v>18</v>
      </c>
      <c r="F53" s="20">
        <v>3</v>
      </c>
      <c r="G53" s="20">
        <v>0</v>
      </c>
      <c r="H53" s="20">
        <v>2</v>
      </c>
      <c r="I53" s="20">
        <v>3</v>
      </c>
      <c r="J53" s="26">
        <v>5.5370369999999998</v>
      </c>
    </row>
    <row r="54" spans="1:10" x14ac:dyDescent="0.2">
      <c r="A54" s="19" t="s">
        <v>132</v>
      </c>
      <c r="B54" s="20">
        <v>55</v>
      </c>
      <c r="C54" s="20">
        <v>2</v>
      </c>
      <c r="D54" s="20">
        <v>14</v>
      </c>
      <c r="E54" s="20">
        <v>22</v>
      </c>
      <c r="F54" s="20">
        <v>5</v>
      </c>
      <c r="G54" s="20">
        <v>1</v>
      </c>
      <c r="H54" s="20">
        <v>1</v>
      </c>
      <c r="I54" s="20">
        <v>10</v>
      </c>
      <c r="J54" s="26">
        <v>6.733333</v>
      </c>
    </row>
    <row r="55" spans="1:10" x14ac:dyDescent="0.2">
      <c r="A55" s="19" t="s">
        <v>423</v>
      </c>
      <c r="B55" s="20">
        <v>4</v>
      </c>
      <c r="C55" s="20">
        <v>0</v>
      </c>
      <c r="D55" s="20">
        <v>2</v>
      </c>
      <c r="E55" s="20">
        <v>1</v>
      </c>
      <c r="F55" s="20">
        <v>0</v>
      </c>
      <c r="G55" s="20">
        <v>0</v>
      </c>
      <c r="H55" s="20">
        <v>0</v>
      </c>
      <c r="I55" s="20">
        <v>1</v>
      </c>
      <c r="J55" s="26">
        <v>4.3333329999999997</v>
      </c>
    </row>
    <row r="56" spans="1:10" x14ac:dyDescent="0.2">
      <c r="A56" s="18" t="s">
        <v>133</v>
      </c>
      <c r="B56" s="17">
        <v>40</v>
      </c>
      <c r="C56" s="17">
        <v>1</v>
      </c>
      <c r="D56" s="17">
        <v>9</v>
      </c>
      <c r="E56" s="17">
        <v>21</v>
      </c>
      <c r="F56" s="17">
        <v>2</v>
      </c>
      <c r="G56" s="17">
        <v>2</v>
      </c>
      <c r="H56" s="17">
        <v>1</v>
      </c>
      <c r="I56" s="17">
        <v>4</v>
      </c>
      <c r="J56" s="25">
        <v>7.25</v>
      </c>
    </row>
    <row r="57" spans="1:10" x14ac:dyDescent="0.2">
      <c r="A57" s="19" t="s">
        <v>134</v>
      </c>
      <c r="B57" s="20">
        <v>85</v>
      </c>
      <c r="C57" s="20">
        <v>4</v>
      </c>
      <c r="D57" s="20">
        <v>13</v>
      </c>
      <c r="E57" s="20">
        <v>47</v>
      </c>
      <c r="F57" s="20">
        <v>8</v>
      </c>
      <c r="G57" s="20">
        <v>2</v>
      </c>
      <c r="H57" s="20">
        <v>5</v>
      </c>
      <c r="I57" s="20">
        <v>6</v>
      </c>
      <c r="J57" s="26">
        <v>8.1392410000000002</v>
      </c>
    </row>
    <row r="58" spans="1:10" x14ac:dyDescent="0.2">
      <c r="A58" s="19" t="s">
        <v>393</v>
      </c>
      <c r="B58" s="20">
        <v>22</v>
      </c>
      <c r="C58" s="20">
        <v>0</v>
      </c>
      <c r="D58" s="20">
        <v>17</v>
      </c>
      <c r="E58" s="20">
        <v>4</v>
      </c>
      <c r="F58" s="20">
        <v>0</v>
      </c>
      <c r="G58" s="20">
        <v>0</v>
      </c>
      <c r="H58" s="20">
        <v>1</v>
      </c>
      <c r="I58" s="20">
        <v>0</v>
      </c>
      <c r="J58" s="26">
        <v>5.1818179999999998</v>
      </c>
    </row>
    <row r="59" spans="1:10" x14ac:dyDescent="0.2">
      <c r="A59" s="19" t="s">
        <v>135</v>
      </c>
      <c r="B59" s="20">
        <v>16</v>
      </c>
      <c r="C59" s="20">
        <v>0</v>
      </c>
      <c r="D59" s="20">
        <v>5</v>
      </c>
      <c r="E59" s="20">
        <v>8</v>
      </c>
      <c r="F59" s="20">
        <v>2</v>
      </c>
      <c r="G59" s="20">
        <v>0</v>
      </c>
      <c r="H59" s="20">
        <v>0</v>
      </c>
      <c r="I59" s="20">
        <v>1</v>
      </c>
      <c r="J59" s="26">
        <v>6.3333329999999997</v>
      </c>
    </row>
    <row r="60" spans="1:10" x14ac:dyDescent="0.2">
      <c r="A60" s="19" t="s">
        <v>424</v>
      </c>
      <c r="B60" s="20">
        <v>3</v>
      </c>
      <c r="C60" s="20">
        <v>0</v>
      </c>
      <c r="D60" s="20">
        <v>2</v>
      </c>
      <c r="E60" s="20">
        <v>1</v>
      </c>
      <c r="F60" s="20">
        <v>0</v>
      </c>
      <c r="G60" s="20">
        <v>0</v>
      </c>
      <c r="H60" s="20">
        <v>0</v>
      </c>
      <c r="I60" s="20">
        <v>0</v>
      </c>
      <c r="J60" s="26">
        <v>4.3333329999999997</v>
      </c>
    </row>
    <row r="61" spans="1:10" x14ac:dyDescent="0.2">
      <c r="A61" s="18" t="s">
        <v>136</v>
      </c>
      <c r="B61" s="17">
        <v>21</v>
      </c>
      <c r="C61" s="17">
        <v>2</v>
      </c>
      <c r="D61" s="17">
        <v>10</v>
      </c>
      <c r="E61" s="17">
        <v>6</v>
      </c>
      <c r="F61" s="17">
        <v>1</v>
      </c>
      <c r="G61" s="17">
        <v>0</v>
      </c>
      <c r="H61" s="17">
        <v>0</v>
      </c>
      <c r="I61" s="17">
        <v>2</v>
      </c>
      <c r="J61" s="25">
        <v>4.1052629999999999</v>
      </c>
    </row>
    <row r="62" spans="1:10" x14ac:dyDescent="0.2">
      <c r="A62" s="19" t="s">
        <v>134</v>
      </c>
      <c r="B62" s="20">
        <v>52</v>
      </c>
      <c r="C62" s="20">
        <v>2</v>
      </c>
      <c r="D62" s="20">
        <v>12</v>
      </c>
      <c r="E62" s="20">
        <v>27</v>
      </c>
      <c r="F62" s="20">
        <v>8</v>
      </c>
      <c r="G62" s="20">
        <v>0</v>
      </c>
      <c r="H62" s="20">
        <v>1</v>
      </c>
      <c r="I62" s="20">
        <v>2</v>
      </c>
      <c r="J62" s="26">
        <v>7.88</v>
      </c>
    </row>
    <row r="63" spans="1:10" x14ac:dyDescent="0.2">
      <c r="A63" s="19" t="s">
        <v>393</v>
      </c>
      <c r="B63" s="20">
        <v>35</v>
      </c>
      <c r="C63" s="20">
        <v>2</v>
      </c>
      <c r="D63" s="20">
        <v>12</v>
      </c>
      <c r="E63" s="20">
        <v>14</v>
      </c>
      <c r="F63" s="20">
        <v>3</v>
      </c>
      <c r="G63" s="20">
        <v>0</v>
      </c>
      <c r="H63" s="20">
        <v>1</v>
      </c>
      <c r="I63" s="20">
        <v>3</v>
      </c>
      <c r="J63" s="26">
        <v>5.78125</v>
      </c>
    </row>
    <row r="64" spans="1:10" x14ac:dyDescent="0.2">
      <c r="A64" s="19" t="s">
        <v>135</v>
      </c>
      <c r="B64" s="20">
        <v>39</v>
      </c>
      <c r="C64" s="20">
        <v>2</v>
      </c>
      <c r="D64" s="20">
        <v>9</v>
      </c>
      <c r="E64" s="20">
        <v>14</v>
      </c>
      <c r="F64" s="20">
        <v>3</v>
      </c>
      <c r="G64" s="20">
        <v>1</v>
      </c>
      <c r="H64" s="20">
        <v>1</v>
      </c>
      <c r="I64" s="20">
        <v>9</v>
      </c>
      <c r="J64" s="26">
        <v>6.9333330000000002</v>
      </c>
    </row>
    <row r="65" spans="1:10" x14ac:dyDescent="0.2">
      <c r="A65" s="19" t="s">
        <v>424</v>
      </c>
      <c r="B65" s="20">
        <v>1</v>
      </c>
      <c r="C65" s="20">
        <v>0</v>
      </c>
      <c r="D65" s="20">
        <v>0</v>
      </c>
      <c r="E65" s="20">
        <v>0</v>
      </c>
      <c r="F65" s="20">
        <v>0</v>
      </c>
      <c r="G65" s="20">
        <v>0</v>
      </c>
      <c r="H65" s="20">
        <v>0</v>
      </c>
      <c r="I65" s="20">
        <v>1</v>
      </c>
      <c r="J65" s="26">
        <v>0</v>
      </c>
    </row>
    <row r="66" spans="1:10" x14ac:dyDescent="0.2">
      <c r="A66" s="18" t="s">
        <v>425</v>
      </c>
      <c r="B66" s="18"/>
      <c r="C66" s="18"/>
      <c r="D66" s="18"/>
      <c r="E66" s="18"/>
      <c r="F66" s="18"/>
      <c r="G66" s="18"/>
      <c r="H66" s="18"/>
      <c r="I66" s="18"/>
      <c r="J66" s="18"/>
    </row>
    <row r="67" spans="1:10" x14ac:dyDescent="0.2">
      <c r="A67" s="19" t="s">
        <v>426</v>
      </c>
      <c r="B67" s="20">
        <v>131</v>
      </c>
      <c r="C67" s="20">
        <v>2</v>
      </c>
      <c r="D67" s="20">
        <v>52</v>
      </c>
      <c r="E67" s="20">
        <v>55</v>
      </c>
      <c r="F67" s="20">
        <v>8</v>
      </c>
      <c r="G67" s="20">
        <v>1</v>
      </c>
      <c r="H67" s="20">
        <v>2</v>
      </c>
      <c r="I67" s="20">
        <v>11</v>
      </c>
      <c r="J67" s="26">
        <v>5.891667</v>
      </c>
    </row>
    <row r="68" spans="1:10" x14ac:dyDescent="0.2">
      <c r="A68" s="19" t="s">
        <v>427</v>
      </c>
      <c r="B68" s="20">
        <v>111</v>
      </c>
      <c r="C68" s="20">
        <v>5</v>
      </c>
      <c r="D68" s="20">
        <v>17</v>
      </c>
      <c r="E68" s="20">
        <v>63</v>
      </c>
      <c r="F68" s="20">
        <v>14</v>
      </c>
      <c r="G68" s="20">
        <v>2</v>
      </c>
      <c r="H68" s="20">
        <v>6</v>
      </c>
      <c r="I68" s="20">
        <v>4</v>
      </c>
      <c r="J68" s="26">
        <v>8.5794390000000007</v>
      </c>
    </row>
    <row r="69" spans="1:10" x14ac:dyDescent="0.2">
      <c r="A69" s="19" t="s">
        <v>137</v>
      </c>
      <c r="B69" s="20">
        <v>11</v>
      </c>
      <c r="C69" s="20">
        <v>0</v>
      </c>
      <c r="D69" s="20">
        <v>4</v>
      </c>
      <c r="E69" s="20">
        <v>5</v>
      </c>
      <c r="F69" s="20">
        <v>1</v>
      </c>
      <c r="G69" s="20">
        <v>0</v>
      </c>
      <c r="H69" s="20">
        <v>1</v>
      </c>
      <c r="I69" s="20">
        <v>0</v>
      </c>
      <c r="J69" s="26">
        <v>7.6363640000000004</v>
      </c>
    </row>
    <row r="70" spans="1:10" x14ac:dyDescent="0.2">
      <c r="A70" s="19" t="s">
        <v>138</v>
      </c>
      <c r="B70" s="20">
        <v>66</v>
      </c>
      <c r="C70" s="20">
        <v>5</v>
      </c>
      <c r="D70" s="20">
        <v>13</v>
      </c>
      <c r="E70" s="20">
        <v>25</v>
      </c>
      <c r="F70" s="20">
        <v>8</v>
      </c>
      <c r="G70" s="20">
        <v>2</v>
      </c>
      <c r="H70" s="20">
        <v>3</v>
      </c>
      <c r="I70" s="20">
        <v>10</v>
      </c>
      <c r="J70" s="26">
        <v>7.1607139999999996</v>
      </c>
    </row>
    <row r="71" spans="1:10" x14ac:dyDescent="0.2">
      <c r="A71" s="19" t="s">
        <v>428</v>
      </c>
      <c r="B71" s="20">
        <v>17</v>
      </c>
      <c r="C71" s="20">
        <v>2</v>
      </c>
      <c r="D71" s="20">
        <v>1</v>
      </c>
      <c r="E71" s="20">
        <v>3</v>
      </c>
      <c r="F71" s="20">
        <v>1</v>
      </c>
      <c r="G71" s="20">
        <v>1</v>
      </c>
      <c r="H71" s="20">
        <v>2</v>
      </c>
      <c r="I71" s="20">
        <v>7</v>
      </c>
      <c r="J71" s="26">
        <v>9.3000000000000007</v>
      </c>
    </row>
    <row r="72" spans="1:10" x14ac:dyDescent="0.2">
      <c r="A72" s="19" t="s">
        <v>429</v>
      </c>
      <c r="B72" s="20">
        <v>10</v>
      </c>
      <c r="C72" s="20">
        <v>1</v>
      </c>
      <c r="D72" s="20">
        <v>4</v>
      </c>
      <c r="E72" s="20">
        <v>3</v>
      </c>
      <c r="F72" s="20">
        <v>1</v>
      </c>
      <c r="G72" s="20">
        <v>0</v>
      </c>
      <c r="H72" s="20">
        <v>0</v>
      </c>
      <c r="I72" s="20">
        <v>1</v>
      </c>
      <c r="J72" s="26">
        <v>4.5555560000000002</v>
      </c>
    </row>
    <row r="73" spans="1:10" x14ac:dyDescent="0.2">
      <c r="A73" s="19" t="s">
        <v>1441</v>
      </c>
      <c r="B73" s="20">
        <v>174</v>
      </c>
      <c r="C73" s="20">
        <v>10</v>
      </c>
      <c r="D73" s="20">
        <v>33</v>
      </c>
      <c r="E73" s="20">
        <v>85</v>
      </c>
      <c r="F73" s="20">
        <v>18</v>
      </c>
      <c r="G73" s="20">
        <v>4</v>
      </c>
      <c r="H73" s="20">
        <v>8</v>
      </c>
      <c r="I73" s="20">
        <v>16</v>
      </c>
      <c r="J73" s="26">
        <v>7.9177220000000004</v>
      </c>
    </row>
    <row r="74" spans="1:10" x14ac:dyDescent="0.2">
      <c r="A74" s="18" t="s">
        <v>430</v>
      </c>
      <c r="B74" s="18"/>
      <c r="C74" s="18"/>
      <c r="D74" s="18"/>
      <c r="E74" s="18"/>
      <c r="F74" s="18"/>
      <c r="G74" s="18"/>
      <c r="H74" s="18"/>
      <c r="I74" s="18"/>
      <c r="J74" s="18"/>
    </row>
    <row r="75" spans="1:10" x14ac:dyDescent="0.2">
      <c r="A75" s="21" t="s">
        <v>431</v>
      </c>
      <c r="B75" s="34">
        <v>131</v>
      </c>
      <c r="C75" s="34">
        <v>2</v>
      </c>
      <c r="D75" s="34">
        <v>52</v>
      </c>
      <c r="E75" s="34">
        <v>55</v>
      </c>
      <c r="F75" s="34">
        <v>8</v>
      </c>
      <c r="G75" s="34">
        <v>1</v>
      </c>
      <c r="H75" s="34">
        <v>2</v>
      </c>
      <c r="I75" s="34">
        <v>11</v>
      </c>
      <c r="J75" s="30">
        <v>5.891667</v>
      </c>
    </row>
    <row r="76" spans="1:10" x14ac:dyDescent="0.2">
      <c r="A76" s="21" t="s">
        <v>432</v>
      </c>
      <c r="B76" s="34">
        <v>114</v>
      </c>
      <c r="C76" s="34">
        <v>3</v>
      </c>
      <c r="D76" s="34">
        <v>22</v>
      </c>
      <c r="E76" s="34">
        <v>65</v>
      </c>
      <c r="F76" s="34">
        <v>11</v>
      </c>
      <c r="G76" s="34">
        <v>3</v>
      </c>
      <c r="H76" s="34">
        <v>4</v>
      </c>
      <c r="I76" s="34">
        <v>6</v>
      </c>
      <c r="J76" s="30">
        <v>7.7777779999999996</v>
      </c>
    </row>
    <row r="77" spans="1:10" x14ac:dyDescent="0.2">
      <c r="A77" s="19" t="s">
        <v>433</v>
      </c>
      <c r="B77" s="20">
        <v>30</v>
      </c>
      <c r="C77" s="20">
        <v>4</v>
      </c>
      <c r="D77" s="20">
        <v>4</v>
      </c>
      <c r="E77" s="20">
        <v>12</v>
      </c>
      <c r="F77" s="20">
        <v>4</v>
      </c>
      <c r="G77" s="20">
        <v>1</v>
      </c>
      <c r="H77" s="20">
        <v>1</v>
      </c>
      <c r="I77" s="20">
        <v>4</v>
      </c>
      <c r="J77" s="26">
        <v>6.461538</v>
      </c>
    </row>
    <row r="78" spans="1:10" x14ac:dyDescent="0.2">
      <c r="A78" s="19" t="s">
        <v>434</v>
      </c>
      <c r="B78" s="20">
        <v>12</v>
      </c>
      <c r="C78" s="20">
        <v>0</v>
      </c>
      <c r="D78" s="20">
        <v>3</v>
      </c>
      <c r="E78" s="20">
        <v>4</v>
      </c>
      <c r="F78" s="20">
        <v>1</v>
      </c>
      <c r="G78" s="20">
        <v>0</v>
      </c>
      <c r="H78" s="20">
        <v>1</v>
      </c>
      <c r="I78" s="20">
        <v>3</v>
      </c>
      <c r="J78" s="26">
        <v>7.8888889999999998</v>
      </c>
    </row>
    <row r="79" spans="1:10" x14ac:dyDescent="0.2">
      <c r="A79" s="19" t="s">
        <v>435</v>
      </c>
      <c r="B79" s="20">
        <v>3</v>
      </c>
      <c r="C79" s="20">
        <v>1</v>
      </c>
      <c r="D79" s="20">
        <v>0</v>
      </c>
      <c r="E79" s="20">
        <v>1</v>
      </c>
      <c r="F79" s="20">
        <v>0</v>
      </c>
      <c r="G79" s="20">
        <v>0</v>
      </c>
      <c r="H79" s="20">
        <v>1</v>
      </c>
      <c r="I79" s="20">
        <v>0</v>
      </c>
      <c r="J79" s="26">
        <v>9.6666670000000003</v>
      </c>
    </row>
    <row r="80" spans="1:10" x14ac:dyDescent="0.2">
      <c r="A80" s="19" t="s">
        <v>436</v>
      </c>
      <c r="B80" s="20">
        <v>2</v>
      </c>
      <c r="C80" s="20">
        <v>2</v>
      </c>
      <c r="D80" s="20">
        <v>0</v>
      </c>
      <c r="E80" s="20">
        <v>0</v>
      </c>
      <c r="F80" s="20">
        <v>0</v>
      </c>
      <c r="G80" s="20">
        <v>0</v>
      </c>
      <c r="H80" s="20">
        <v>0</v>
      </c>
      <c r="I80" s="20">
        <v>0</v>
      </c>
      <c r="J80" s="28">
        <v>0</v>
      </c>
    </row>
    <row r="81" spans="1:10" x14ac:dyDescent="0.2">
      <c r="A81" s="19" t="s">
        <v>437</v>
      </c>
      <c r="B81" s="20">
        <v>2</v>
      </c>
      <c r="C81" s="20">
        <v>0</v>
      </c>
      <c r="D81" s="20">
        <v>0</v>
      </c>
      <c r="E81" s="20">
        <v>0</v>
      </c>
      <c r="F81" s="20">
        <v>0</v>
      </c>
      <c r="G81" s="20">
        <v>0</v>
      </c>
      <c r="H81" s="20">
        <v>0</v>
      </c>
      <c r="I81" s="20">
        <v>2</v>
      </c>
      <c r="J81" s="26">
        <v>0</v>
      </c>
    </row>
    <row r="82" spans="1:10" x14ac:dyDescent="0.2">
      <c r="A82" s="19" t="s">
        <v>438</v>
      </c>
      <c r="B82" s="20">
        <v>0</v>
      </c>
      <c r="C82" s="20">
        <v>0</v>
      </c>
      <c r="D82" s="20">
        <v>0</v>
      </c>
      <c r="E82" s="20">
        <v>0</v>
      </c>
      <c r="F82" s="20">
        <v>0</v>
      </c>
      <c r="G82" s="20">
        <v>0</v>
      </c>
      <c r="H82" s="20">
        <v>0</v>
      </c>
      <c r="I82" s="20">
        <v>0</v>
      </c>
      <c r="J82" s="26">
        <v>0</v>
      </c>
    </row>
    <row r="83" spans="1:10" x14ac:dyDescent="0.2">
      <c r="A83" s="19" t="s">
        <v>439</v>
      </c>
      <c r="B83" s="20">
        <v>0</v>
      </c>
      <c r="C83" s="20">
        <v>0</v>
      </c>
      <c r="D83" s="20">
        <v>0</v>
      </c>
      <c r="E83" s="20">
        <v>0</v>
      </c>
      <c r="F83" s="20">
        <v>0</v>
      </c>
      <c r="G83" s="20">
        <v>0</v>
      </c>
      <c r="H83" s="20">
        <v>0</v>
      </c>
      <c r="I83" s="20">
        <v>0</v>
      </c>
      <c r="J83" s="26">
        <v>0</v>
      </c>
    </row>
    <row r="84" spans="1:10" x14ac:dyDescent="0.2">
      <c r="A84" s="19" t="s">
        <v>440</v>
      </c>
      <c r="B84" s="20">
        <v>1</v>
      </c>
      <c r="C84" s="20">
        <v>0</v>
      </c>
      <c r="D84" s="20">
        <v>0</v>
      </c>
      <c r="E84" s="20">
        <v>0</v>
      </c>
      <c r="F84" s="20">
        <v>1</v>
      </c>
      <c r="G84" s="20">
        <v>0</v>
      </c>
      <c r="H84" s="20">
        <v>0</v>
      </c>
      <c r="I84" s="20">
        <v>0</v>
      </c>
      <c r="J84" s="26">
        <v>10</v>
      </c>
    </row>
    <row r="85" spans="1:10" x14ac:dyDescent="0.2">
      <c r="A85" s="19" t="s">
        <v>429</v>
      </c>
      <c r="B85" s="20">
        <v>20</v>
      </c>
      <c r="C85" s="20">
        <v>1</v>
      </c>
      <c r="D85" s="20">
        <v>8</v>
      </c>
      <c r="E85" s="20">
        <v>6</v>
      </c>
      <c r="F85" s="20">
        <v>2</v>
      </c>
      <c r="G85" s="20">
        <v>0</v>
      </c>
      <c r="H85" s="20">
        <v>1</v>
      </c>
      <c r="I85" s="20">
        <v>2</v>
      </c>
      <c r="J85" s="26">
        <v>9.6666670000000003</v>
      </c>
    </row>
    <row r="86" spans="1:10" x14ac:dyDescent="0.2">
      <c r="A86" s="18" t="s">
        <v>441</v>
      </c>
      <c r="B86" s="18"/>
      <c r="C86" s="18"/>
      <c r="D86" s="18"/>
      <c r="E86" s="18"/>
      <c r="F86" s="18"/>
      <c r="G86" s="18"/>
      <c r="H86" s="18"/>
      <c r="I86" s="18"/>
      <c r="J86" s="18"/>
    </row>
    <row r="87" spans="1:10" x14ac:dyDescent="0.2">
      <c r="A87" s="19" t="s">
        <v>442</v>
      </c>
      <c r="B87" s="20">
        <v>0</v>
      </c>
      <c r="C87" s="20">
        <v>0</v>
      </c>
      <c r="D87" s="20">
        <v>0</v>
      </c>
      <c r="E87" s="20">
        <v>0</v>
      </c>
      <c r="F87" s="20">
        <v>0</v>
      </c>
      <c r="G87" s="20">
        <v>0</v>
      </c>
      <c r="H87" s="20">
        <v>0</v>
      </c>
      <c r="I87" s="20">
        <v>0</v>
      </c>
      <c r="J87" s="26">
        <v>0</v>
      </c>
    </row>
    <row r="88" spans="1:10" x14ac:dyDescent="0.2">
      <c r="A88" s="19" t="s">
        <v>139</v>
      </c>
      <c r="B88" s="20">
        <v>0</v>
      </c>
      <c r="C88" s="20">
        <v>0</v>
      </c>
      <c r="D88" s="20">
        <v>0</v>
      </c>
      <c r="E88" s="20">
        <v>0</v>
      </c>
      <c r="F88" s="20">
        <v>0</v>
      </c>
      <c r="G88" s="20">
        <v>0</v>
      </c>
      <c r="H88" s="20">
        <v>0</v>
      </c>
      <c r="I88" s="20">
        <v>0</v>
      </c>
      <c r="J88" s="26">
        <v>0</v>
      </c>
    </row>
    <row r="89" spans="1:10" x14ac:dyDescent="0.2">
      <c r="A89" s="19" t="s">
        <v>443</v>
      </c>
      <c r="B89" s="20">
        <v>59</v>
      </c>
      <c r="C89" s="20">
        <v>1</v>
      </c>
      <c r="D89" s="20">
        <v>23</v>
      </c>
      <c r="E89" s="20">
        <v>19</v>
      </c>
      <c r="F89" s="20">
        <v>7</v>
      </c>
      <c r="G89" s="20">
        <v>1</v>
      </c>
      <c r="H89" s="20">
        <v>6</v>
      </c>
      <c r="I89" s="20">
        <v>2</v>
      </c>
      <c r="J89" s="26">
        <v>10</v>
      </c>
    </row>
    <row r="90" spans="1:10" x14ac:dyDescent="0.2">
      <c r="A90" s="19" t="s">
        <v>140</v>
      </c>
      <c r="B90" s="20">
        <v>194</v>
      </c>
      <c r="C90" s="20">
        <v>0</v>
      </c>
      <c r="D90" s="20">
        <v>44</v>
      </c>
      <c r="E90" s="20">
        <v>117</v>
      </c>
      <c r="F90" s="20">
        <v>19</v>
      </c>
      <c r="G90" s="20">
        <v>4</v>
      </c>
      <c r="H90" s="20">
        <v>3</v>
      </c>
      <c r="I90" s="20">
        <v>7</v>
      </c>
      <c r="J90" s="26">
        <v>6.9786099999999998</v>
      </c>
    </row>
    <row r="91" spans="1:10" x14ac:dyDescent="0.2">
      <c r="A91" s="19" t="s">
        <v>141</v>
      </c>
      <c r="B91" s="20">
        <v>16</v>
      </c>
      <c r="C91" s="20">
        <v>0</v>
      </c>
      <c r="D91" s="20">
        <v>13</v>
      </c>
      <c r="E91" s="20">
        <v>3</v>
      </c>
      <c r="F91" s="20">
        <v>0</v>
      </c>
      <c r="G91" s="20">
        <v>0</v>
      </c>
      <c r="H91" s="20">
        <v>0</v>
      </c>
      <c r="I91" s="20">
        <v>0</v>
      </c>
      <c r="J91" s="26">
        <v>2.75</v>
      </c>
    </row>
    <row r="92" spans="1:10" x14ac:dyDescent="0.2">
      <c r="A92" s="19" t="s">
        <v>401</v>
      </c>
      <c r="B92" s="20">
        <v>46</v>
      </c>
      <c r="C92" s="20">
        <v>12</v>
      </c>
      <c r="D92" s="20">
        <v>9</v>
      </c>
      <c r="E92" s="20">
        <v>4</v>
      </c>
      <c r="F92" s="20">
        <v>1</v>
      </c>
      <c r="G92" s="20">
        <v>0</v>
      </c>
      <c r="H92" s="20">
        <v>1</v>
      </c>
      <c r="I92" s="20">
        <v>19</v>
      </c>
      <c r="J92" s="26">
        <v>2.9629629999999998</v>
      </c>
    </row>
    <row r="93" spans="1:10" x14ac:dyDescent="0.2">
      <c r="A93" s="19" t="s">
        <v>429</v>
      </c>
      <c r="B93" s="20">
        <v>0</v>
      </c>
      <c r="C93" s="20">
        <v>0</v>
      </c>
      <c r="D93" s="20">
        <v>0</v>
      </c>
      <c r="E93" s="20">
        <v>0</v>
      </c>
      <c r="F93" s="20">
        <v>0</v>
      </c>
      <c r="G93" s="20">
        <v>0</v>
      </c>
      <c r="H93" s="20">
        <v>0</v>
      </c>
      <c r="I93" s="20">
        <v>0</v>
      </c>
      <c r="J93" s="26">
        <v>0</v>
      </c>
    </row>
    <row r="94" spans="1:10" x14ac:dyDescent="0.2">
      <c r="A94" s="18" t="s">
        <v>444</v>
      </c>
      <c r="B94" s="18"/>
      <c r="C94" s="18"/>
      <c r="D94" s="18"/>
      <c r="E94" s="18"/>
      <c r="F94" s="18"/>
      <c r="G94" s="18"/>
      <c r="H94" s="18"/>
      <c r="I94" s="18"/>
      <c r="J94" s="18"/>
    </row>
    <row r="95" spans="1:10" x14ac:dyDescent="0.2">
      <c r="A95" s="19" t="s">
        <v>445</v>
      </c>
      <c r="B95" s="20">
        <v>0</v>
      </c>
      <c r="C95" s="20">
        <v>0</v>
      </c>
      <c r="D95" s="20">
        <v>0</v>
      </c>
      <c r="E95" s="20">
        <v>0</v>
      </c>
      <c r="F95" s="20">
        <v>0</v>
      </c>
      <c r="G95" s="20">
        <v>0</v>
      </c>
      <c r="H95" s="20">
        <v>0</v>
      </c>
      <c r="I95" s="20">
        <v>0</v>
      </c>
      <c r="J95" s="26">
        <v>0</v>
      </c>
    </row>
    <row r="96" spans="1:10" x14ac:dyDescent="0.2">
      <c r="A96" s="19" t="s">
        <v>446</v>
      </c>
      <c r="B96" s="20">
        <v>0</v>
      </c>
      <c r="C96" s="20">
        <v>0</v>
      </c>
      <c r="D96" s="20">
        <v>0</v>
      </c>
      <c r="E96" s="20">
        <v>0</v>
      </c>
      <c r="F96" s="20">
        <v>0</v>
      </c>
      <c r="G96" s="20">
        <v>0</v>
      </c>
      <c r="H96" s="20">
        <v>0</v>
      </c>
      <c r="I96" s="20">
        <v>0</v>
      </c>
      <c r="J96" s="26">
        <v>0</v>
      </c>
    </row>
    <row r="97" spans="1:10" x14ac:dyDescent="0.2">
      <c r="A97" s="19" t="s">
        <v>447</v>
      </c>
      <c r="B97" s="20">
        <v>0</v>
      </c>
      <c r="C97" s="20">
        <v>0</v>
      </c>
      <c r="D97" s="20">
        <v>0</v>
      </c>
      <c r="E97" s="20">
        <v>0</v>
      </c>
      <c r="F97" s="20">
        <v>0</v>
      </c>
      <c r="G97" s="20">
        <v>0</v>
      </c>
      <c r="H97" s="20">
        <v>0</v>
      </c>
      <c r="I97" s="20">
        <v>0</v>
      </c>
      <c r="J97" s="26">
        <v>0</v>
      </c>
    </row>
    <row r="98" spans="1:10" x14ac:dyDescent="0.2">
      <c r="A98" s="19" t="s">
        <v>448</v>
      </c>
      <c r="B98" s="20">
        <v>0</v>
      </c>
      <c r="C98" s="20">
        <v>0</v>
      </c>
      <c r="D98" s="20">
        <v>0</v>
      </c>
      <c r="E98" s="20">
        <v>0</v>
      </c>
      <c r="F98" s="20">
        <v>0</v>
      </c>
      <c r="G98" s="20">
        <v>0</v>
      </c>
      <c r="H98" s="20">
        <v>0</v>
      </c>
      <c r="I98" s="20">
        <v>0</v>
      </c>
      <c r="J98" s="26">
        <v>0</v>
      </c>
    </row>
    <row r="99" spans="1:10" x14ac:dyDescent="0.2">
      <c r="A99" s="19" t="s">
        <v>449</v>
      </c>
      <c r="B99" s="20">
        <v>0</v>
      </c>
      <c r="C99" s="20">
        <v>0</v>
      </c>
      <c r="D99" s="20">
        <v>0</v>
      </c>
      <c r="E99" s="20">
        <v>0</v>
      </c>
      <c r="F99" s="20">
        <v>0</v>
      </c>
      <c r="G99" s="20">
        <v>0</v>
      </c>
      <c r="H99" s="20">
        <v>0</v>
      </c>
      <c r="I99" s="20">
        <v>0</v>
      </c>
      <c r="J99" s="26">
        <v>0</v>
      </c>
    </row>
    <row r="100" spans="1:10" x14ac:dyDescent="0.2">
      <c r="A100" s="19" t="s">
        <v>450</v>
      </c>
      <c r="B100" s="20">
        <v>0</v>
      </c>
      <c r="C100" s="20">
        <v>0</v>
      </c>
      <c r="D100" s="20">
        <v>0</v>
      </c>
      <c r="E100" s="20">
        <v>0</v>
      </c>
      <c r="F100" s="20">
        <v>0</v>
      </c>
      <c r="G100" s="20">
        <v>0</v>
      </c>
      <c r="H100" s="20">
        <v>0</v>
      </c>
      <c r="I100" s="20">
        <v>0</v>
      </c>
      <c r="J100" s="26">
        <v>0</v>
      </c>
    </row>
    <row r="101" spans="1:10" x14ac:dyDescent="0.2">
      <c r="A101" s="19" t="s">
        <v>429</v>
      </c>
      <c r="B101" s="20">
        <v>0</v>
      </c>
      <c r="C101" s="20">
        <v>0</v>
      </c>
      <c r="D101" s="20">
        <v>0</v>
      </c>
      <c r="E101" s="20">
        <v>0</v>
      </c>
      <c r="F101" s="20">
        <v>0</v>
      </c>
      <c r="G101" s="20">
        <v>0</v>
      </c>
      <c r="H101" s="20">
        <v>0</v>
      </c>
      <c r="I101" s="20">
        <v>0</v>
      </c>
      <c r="J101" s="26">
        <v>0</v>
      </c>
    </row>
    <row r="102" spans="1:10" x14ac:dyDescent="0.2">
      <c r="A102" s="18" t="s">
        <v>451</v>
      </c>
      <c r="B102" s="18"/>
      <c r="C102" s="18"/>
      <c r="D102" s="18"/>
      <c r="E102" s="18"/>
      <c r="F102" s="18"/>
      <c r="G102" s="18"/>
      <c r="H102" s="18"/>
      <c r="I102" s="18"/>
      <c r="J102" s="18"/>
    </row>
    <row r="103" spans="1:10" x14ac:dyDescent="0.2">
      <c r="A103" s="19" t="s">
        <v>445</v>
      </c>
      <c r="B103" s="20">
        <v>13</v>
      </c>
      <c r="C103" s="20">
        <v>13</v>
      </c>
      <c r="D103" s="20">
        <v>0</v>
      </c>
      <c r="E103" s="20">
        <v>0</v>
      </c>
      <c r="F103" s="20">
        <v>0</v>
      </c>
      <c r="G103" s="20">
        <v>0</v>
      </c>
      <c r="H103" s="20">
        <v>0</v>
      </c>
      <c r="I103" s="20">
        <v>0</v>
      </c>
      <c r="J103" s="28">
        <v>0</v>
      </c>
    </row>
    <row r="104" spans="1:10" x14ac:dyDescent="0.2">
      <c r="A104" s="19" t="s">
        <v>446</v>
      </c>
      <c r="B104" s="20">
        <v>89</v>
      </c>
      <c r="C104" s="20">
        <v>0</v>
      </c>
      <c r="D104" s="20">
        <v>89</v>
      </c>
      <c r="E104" s="20">
        <v>0</v>
      </c>
      <c r="F104" s="20">
        <v>0</v>
      </c>
      <c r="G104" s="20">
        <v>0</v>
      </c>
      <c r="H104" s="20">
        <v>0</v>
      </c>
      <c r="I104" s="20">
        <v>0</v>
      </c>
      <c r="J104" s="26">
        <v>3.2359550000000001</v>
      </c>
    </row>
    <row r="105" spans="1:10" x14ac:dyDescent="0.2">
      <c r="A105" s="19" t="s">
        <v>447</v>
      </c>
      <c r="B105" s="20">
        <v>143</v>
      </c>
      <c r="C105" s="20">
        <v>0</v>
      </c>
      <c r="D105" s="20">
        <v>0</v>
      </c>
      <c r="E105" s="20">
        <v>143</v>
      </c>
      <c r="F105" s="20">
        <v>0</v>
      </c>
      <c r="G105" s="20">
        <v>0</v>
      </c>
      <c r="H105" s="20">
        <v>0</v>
      </c>
      <c r="I105" s="20">
        <v>0</v>
      </c>
      <c r="J105" s="26">
        <v>6.5454549999999996</v>
      </c>
    </row>
    <row r="106" spans="1:10" x14ac:dyDescent="0.2">
      <c r="A106" s="19" t="s">
        <v>448</v>
      </c>
      <c r="B106" s="20">
        <v>27</v>
      </c>
      <c r="C106" s="20">
        <v>0</v>
      </c>
      <c r="D106" s="20">
        <v>0</v>
      </c>
      <c r="E106" s="20">
        <v>0</v>
      </c>
      <c r="F106" s="20">
        <v>27</v>
      </c>
      <c r="G106" s="20">
        <v>0</v>
      </c>
      <c r="H106" s="20">
        <v>0</v>
      </c>
      <c r="I106" s="20">
        <v>0</v>
      </c>
      <c r="J106" s="26">
        <v>11.222222</v>
      </c>
    </row>
    <row r="107" spans="1:10" x14ac:dyDescent="0.2">
      <c r="A107" s="19" t="s">
        <v>449</v>
      </c>
      <c r="B107" s="20">
        <v>5</v>
      </c>
      <c r="C107" s="20">
        <v>0</v>
      </c>
      <c r="D107" s="20">
        <v>0</v>
      </c>
      <c r="E107" s="20">
        <v>0</v>
      </c>
      <c r="F107" s="20">
        <v>0</v>
      </c>
      <c r="G107" s="20">
        <v>5</v>
      </c>
      <c r="H107" s="20">
        <v>0</v>
      </c>
      <c r="I107" s="20">
        <v>0</v>
      </c>
      <c r="J107" s="26">
        <v>16</v>
      </c>
    </row>
    <row r="108" spans="1:10" x14ac:dyDescent="0.2">
      <c r="A108" s="19" t="s">
        <v>450</v>
      </c>
      <c r="B108" s="20">
        <v>10</v>
      </c>
      <c r="C108" s="20">
        <v>0</v>
      </c>
      <c r="D108" s="20">
        <v>0</v>
      </c>
      <c r="E108" s="20">
        <v>0</v>
      </c>
      <c r="F108" s="20">
        <v>0</v>
      </c>
      <c r="G108" s="20">
        <v>0</v>
      </c>
      <c r="H108" s="20">
        <v>10</v>
      </c>
      <c r="I108" s="20">
        <v>0</v>
      </c>
      <c r="J108" s="26">
        <v>39.200000000000003</v>
      </c>
    </row>
    <row r="109" spans="1:10" x14ac:dyDescent="0.2">
      <c r="A109" s="19" t="s">
        <v>429</v>
      </c>
      <c r="B109" s="20">
        <v>28</v>
      </c>
      <c r="C109" s="20">
        <v>0</v>
      </c>
      <c r="D109" s="20">
        <v>0</v>
      </c>
      <c r="E109" s="20">
        <v>0</v>
      </c>
      <c r="F109" s="20">
        <v>0</v>
      </c>
      <c r="G109" s="20">
        <v>0</v>
      </c>
      <c r="H109" s="20">
        <v>0</v>
      </c>
      <c r="I109" s="20">
        <v>28</v>
      </c>
      <c r="J109" s="26">
        <v>0</v>
      </c>
    </row>
    <row r="110" spans="1:10" x14ac:dyDescent="0.2">
      <c r="A110" s="18" t="s">
        <v>142</v>
      </c>
      <c r="B110" s="18"/>
      <c r="C110" s="18"/>
      <c r="D110" s="18"/>
      <c r="E110" s="18"/>
      <c r="F110" s="18"/>
      <c r="G110" s="18"/>
      <c r="H110" s="18"/>
      <c r="I110" s="18"/>
      <c r="J110" s="18"/>
    </row>
    <row r="111" spans="1:10" x14ac:dyDescent="0.2">
      <c r="A111" s="19" t="s">
        <v>452</v>
      </c>
      <c r="B111" s="20">
        <v>13</v>
      </c>
      <c r="C111" s="20">
        <v>0</v>
      </c>
      <c r="D111" s="20">
        <v>5</v>
      </c>
      <c r="E111" s="20">
        <v>4</v>
      </c>
      <c r="F111" s="20">
        <v>3</v>
      </c>
      <c r="G111" s="20">
        <v>0</v>
      </c>
      <c r="H111" s="20">
        <v>1</v>
      </c>
      <c r="I111" s="20">
        <v>0</v>
      </c>
      <c r="J111" s="26">
        <v>9.3846150000000002</v>
      </c>
    </row>
    <row r="112" spans="1:10" x14ac:dyDescent="0.2">
      <c r="A112" s="19" t="s">
        <v>453</v>
      </c>
      <c r="B112" s="20">
        <v>50</v>
      </c>
      <c r="C112" s="20">
        <v>2</v>
      </c>
      <c r="D112" s="20">
        <v>15</v>
      </c>
      <c r="E112" s="20">
        <v>22</v>
      </c>
      <c r="F112" s="20">
        <v>6</v>
      </c>
      <c r="G112" s="20">
        <v>1</v>
      </c>
      <c r="H112" s="20">
        <v>1</v>
      </c>
      <c r="I112" s="20">
        <v>3</v>
      </c>
      <c r="J112" s="26">
        <v>6.2765959999999996</v>
      </c>
    </row>
    <row r="113" spans="1:10" x14ac:dyDescent="0.2">
      <c r="A113" s="19" t="s">
        <v>454</v>
      </c>
      <c r="B113" s="20">
        <v>54</v>
      </c>
      <c r="C113" s="20">
        <v>2</v>
      </c>
      <c r="D113" s="20">
        <v>12</v>
      </c>
      <c r="E113" s="20">
        <v>29</v>
      </c>
      <c r="F113" s="20">
        <v>7</v>
      </c>
      <c r="G113" s="20">
        <v>1</v>
      </c>
      <c r="H113" s="20">
        <v>2</v>
      </c>
      <c r="I113" s="20">
        <v>1</v>
      </c>
      <c r="J113" s="26">
        <v>7.1886789999999996</v>
      </c>
    </row>
    <row r="114" spans="1:10" x14ac:dyDescent="0.2">
      <c r="A114" s="19" t="s">
        <v>455</v>
      </c>
      <c r="B114" s="20">
        <v>37</v>
      </c>
      <c r="C114" s="20">
        <v>2</v>
      </c>
      <c r="D114" s="20">
        <v>8</v>
      </c>
      <c r="E114" s="20">
        <v>23</v>
      </c>
      <c r="F114" s="20">
        <v>0</v>
      </c>
      <c r="G114" s="20">
        <v>2</v>
      </c>
      <c r="H114" s="20">
        <v>0</v>
      </c>
      <c r="I114" s="20">
        <v>2</v>
      </c>
      <c r="J114" s="26">
        <v>6.0571429999999999</v>
      </c>
    </row>
    <row r="115" spans="1:10" x14ac:dyDescent="0.2">
      <c r="A115" s="19" t="s">
        <v>456</v>
      </c>
      <c r="B115" s="20">
        <v>160</v>
      </c>
      <c r="C115" s="20">
        <v>7</v>
      </c>
      <c r="D115" s="20">
        <v>48</v>
      </c>
      <c r="E115" s="20">
        <v>65</v>
      </c>
      <c r="F115" s="20">
        <v>11</v>
      </c>
      <c r="G115" s="20">
        <v>1</v>
      </c>
      <c r="H115" s="20">
        <v>6</v>
      </c>
      <c r="I115" s="20">
        <v>22</v>
      </c>
      <c r="J115" s="26">
        <v>7.1521739999999996</v>
      </c>
    </row>
    <row r="116" spans="1:10" x14ac:dyDescent="0.2">
      <c r="A116" s="19" t="s">
        <v>429</v>
      </c>
      <c r="B116" s="20">
        <v>1</v>
      </c>
      <c r="C116" s="20">
        <v>0</v>
      </c>
      <c r="D116" s="20">
        <v>1</v>
      </c>
      <c r="E116" s="20">
        <v>0</v>
      </c>
      <c r="F116" s="20">
        <v>0</v>
      </c>
      <c r="G116" s="20">
        <v>0</v>
      </c>
      <c r="H116" s="20">
        <v>0</v>
      </c>
      <c r="I116" s="20">
        <v>0</v>
      </c>
      <c r="J116" s="26">
        <v>2</v>
      </c>
    </row>
    <row r="117" spans="1:10" x14ac:dyDescent="0.2">
      <c r="A117" s="18" t="s">
        <v>143</v>
      </c>
      <c r="B117" s="18"/>
      <c r="C117" s="18"/>
      <c r="D117" s="18"/>
      <c r="E117" s="18"/>
      <c r="F117" s="18"/>
      <c r="G117" s="18"/>
      <c r="H117" s="18"/>
      <c r="I117" s="18"/>
      <c r="J117" s="18"/>
    </row>
    <row r="118" spans="1:10" x14ac:dyDescent="0.2">
      <c r="A118" s="21" t="s">
        <v>457</v>
      </c>
      <c r="B118" s="21"/>
      <c r="C118" s="21"/>
      <c r="D118" s="21"/>
      <c r="E118" s="21"/>
      <c r="F118" s="21"/>
      <c r="G118" s="21"/>
      <c r="H118" s="21"/>
      <c r="I118" s="21"/>
      <c r="J118" s="21"/>
    </row>
    <row r="119" spans="1:10" x14ac:dyDescent="0.2">
      <c r="A119" s="19" t="s">
        <v>458</v>
      </c>
      <c r="B119" s="20">
        <v>68</v>
      </c>
      <c r="C119" s="20">
        <v>4</v>
      </c>
      <c r="D119" s="20">
        <v>15</v>
      </c>
      <c r="E119" s="20">
        <v>29</v>
      </c>
      <c r="F119" s="20">
        <v>10</v>
      </c>
      <c r="G119" s="20">
        <v>3</v>
      </c>
      <c r="H119" s="20">
        <v>2</v>
      </c>
      <c r="I119" s="20">
        <v>5</v>
      </c>
      <c r="J119" s="26">
        <v>7.5238100000000001</v>
      </c>
    </row>
    <row r="120" spans="1:10" x14ac:dyDescent="0.2">
      <c r="A120" s="19" t="s">
        <v>459</v>
      </c>
      <c r="B120" s="20">
        <v>67</v>
      </c>
      <c r="C120" s="20">
        <v>2</v>
      </c>
      <c r="D120" s="20">
        <v>16</v>
      </c>
      <c r="E120" s="20">
        <v>34</v>
      </c>
      <c r="F120" s="20">
        <v>7</v>
      </c>
      <c r="G120" s="20">
        <v>1</v>
      </c>
      <c r="H120" s="20">
        <v>3</v>
      </c>
      <c r="I120" s="20">
        <v>4</v>
      </c>
      <c r="J120" s="26">
        <v>8.2380949999999995</v>
      </c>
    </row>
    <row r="121" spans="1:10" x14ac:dyDescent="0.2">
      <c r="A121" s="19" t="s">
        <v>460</v>
      </c>
      <c r="B121" s="20">
        <v>28</v>
      </c>
      <c r="C121" s="20">
        <v>1</v>
      </c>
      <c r="D121" s="20">
        <v>9</v>
      </c>
      <c r="E121" s="20">
        <v>15</v>
      </c>
      <c r="F121" s="20">
        <v>1</v>
      </c>
      <c r="G121" s="20">
        <v>0</v>
      </c>
      <c r="H121" s="20">
        <v>1</v>
      </c>
      <c r="I121" s="20">
        <v>1</v>
      </c>
      <c r="J121" s="26">
        <v>5.7037040000000001</v>
      </c>
    </row>
    <row r="122" spans="1:10" x14ac:dyDescent="0.2">
      <c r="A122" s="19" t="s">
        <v>461</v>
      </c>
      <c r="B122" s="20">
        <v>124</v>
      </c>
      <c r="C122" s="20">
        <v>5</v>
      </c>
      <c r="D122" s="20">
        <v>40</v>
      </c>
      <c r="E122" s="20">
        <v>51</v>
      </c>
      <c r="F122" s="20">
        <v>8</v>
      </c>
      <c r="G122" s="20">
        <v>1</v>
      </c>
      <c r="H122" s="20">
        <v>4</v>
      </c>
      <c r="I122" s="20">
        <v>15</v>
      </c>
      <c r="J122" s="26">
        <v>6.6605499999999997</v>
      </c>
    </row>
    <row r="123" spans="1:10" x14ac:dyDescent="0.2">
      <c r="A123" s="19" t="s">
        <v>429</v>
      </c>
      <c r="B123" s="20">
        <v>28</v>
      </c>
      <c r="C123" s="20">
        <v>1</v>
      </c>
      <c r="D123" s="20">
        <v>9</v>
      </c>
      <c r="E123" s="20">
        <v>14</v>
      </c>
      <c r="F123" s="20">
        <v>1</v>
      </c>
      <c r="G123" s="20">
        <v>0</v>
      </c>
      <c r="H123" s="20">
        <v>0</v>
      </c>
      <c r="I123" s="20">
        <v>3</v>
      </c>
      <c r="J123" s="26">
        <v>5.04</v>
      </c>
    </row>
    <row r="124" spans="1:10" x14ac:dyDescent="0.2">
      <c r="A124" s="18" t="s">
        <v>143</v>
      </c>
      <c r="B124" s="18"/>
      <c r="C124" s="18"/>
      <c r="D124" s="18"/>
      <c r="E124" s="18"/>
      <c r="F124" s="18"/>
      <c r="G124" s="18"/>
      <c r="H124" s="18"/>
      <c r="I124" s="18"/>
      <c r="J124" s="18"/>
    </row>
    <row r="125" spans="1:10" x14ac:dyDescent="0.2">
      <c r="A125" s="21" t="s">
        <v>462</v>
      </c>
      <c r="B125" s="21"/>
      <c r="C125" s="21"/>
      <c r="D125" s="21"/>
      <c r="E125" s="21"/>
      <c r="F125" s="21"/>
      <c r="G125" s="21"/>
      <c r="H125" s="21"/>
      <c r="I125" s="21"/>
      <c r="J125" s="21"/>
    </row>
    <row r="126" spans="1:10" x14ac:dyDescent="0.2">
      <c r="A126" s="19" t="s">
        <v>458</v>
      </c>
      <c r="B126" s="20">
        <v>38</v>
      </c>
      <c r="C126" s="20">
        <v>0</v>
      </c>
      <c r="D126" s="20">
        <v>10</v>
      </c>
      <c r="E126" s="20">
        <v>21</v>
      </c>
      <c r="F126" s="20">
        <v>4</v>
      </c>
      <c r="G126" s="20">
        <v>0</v>
      </c>
      <c r="H126" s="20">
        <v>1</v>
      </c>
      <c r="I126" s="20">
        <v>2</v>
      </c>
      <c r="J126" s="26">
        <v>7.25</v>
      </c>
    </row>
    <row r="127" spans="1:10" x14ac:dyDescent="0.2">
      <c r="A127" s="19" t="s">
        <v>459</v>
      </c>
      <c r="B127" s="20">
        <v>34</v>
      </c>
      <c r="C127" s="20">
        <v>1</v>
      </c>
      <c r="D127" s="20">
        <v>8</v>
      </c>
      <c r="E127" s="20">
        <v>20</v>
      </c>
      <c r="F127" s="20">
        <v>4</v>
      </c>
      <c r="G127" s="20">
        <v>1</v>
      </c>
      <c r="H127" s="20">
        <v>0</v>
      </c>
      <c r="I127" s="20">
        <v>0</v>
      </c>
      <c r="J127" s="26">
        <v>6.1470589999999996</v>
      </c>
    </row>
    <row r="128" spans="1:10" x14ac:dyDescent="0.2">
      <c r="A128" s="19" t="s">
        <v>460</v>
      </c>
      <c r="B128" s="20">
        <v>23</v>
      </c>
      <c r="C128" s="20">
        <v>1</v>
      </c>
      <c r="D128" s="20">
        <v>8</v>
      </c>
      <c r="E128" s="20">
        <v>8</v>
      </c>
      <c r="F128" s="20">
        <v>4</v>
      </c>
      <c r="G128" s="20">
        <v>1</v>
      </c>
      <c r="H128" s="20">
        <v>0</v>
      </c>
      <c r="I128" s="20">
        <v>1</v>
      </c>
      <c r="J128" s="26">
        <v>6.5909089999999999</v>
      </c>
    </row>
    <row r="129" spans="1:10" x14ac:dyDescent="0.2">
      <c r="A129" s="19" t="s">
        <v>461</v>
      </c>
      <c r="B129" s="20">
        <v>171</v>
      </c>
      <c r="C129" s="20">
        <v>8</v>
      </c>
      <c r="D129" s="20">
        <v>48</v>
      </c>
      <c r="E129" s="20">
        <v>74</v>
      </c>
      <c r="F129" s="20">
        <v>12</v>
      </c>
      <c r="G129" s="20">
        <v>3</v>
      </c>
      <c r="H129" s="20">
        <v>7</v>
      </c>
      <c r="I129" s="20">
        <v>19</v>
      </c>
      <c r="J129" s="26">
        <v>6.9934209999999997</v>
      </c>
    </row>
    <row r="130" spans="1:10" x14ac:dyDescent="0.2">
      <c r="A130" s="19" t="s">
        <v>429</v>
      </c>
      <c r="B130" s="20">
        <v>49</v>
      </c>
      <c r="C130" s="20">
        <v>3</v>
      </c>
      <c r="D130" s="20">
        <v>15</v>
      </c>
      <c r="E130" s="20">
        <v>20</v>
      </c>
      <c r="F130" s="20">
        <v>3</v>
      </c>
      <c r="G130" s="20">
        <v>0</v>
      </c>
      <c r="H130" s="20">
        <v>2</v>
      </c>
      <c r="I130" s="20">
        <v>6</v>
      </c>
      <c r="J130" s="26">
        <v>7.4651160000000001</v>
      </c>
    </row>
    <row r="131" spans="1:10" x14ac:dyDescent="0.2">
      <c r="A131" s="18" t="s">
        <v>143</v>
      </c>
      <c r="B131" s="18"/>
      <c r="C131" s="18"/>
      <c r="D131" s="18"/>
      <c r="E131" s="18"/>
      <c r="F131" s="18"/>
      <c r="G131" s="18"/>
      <c r="H131" s="18"/>
      <c r="I131" s="18"/>
      <c r="J131" s="18"/>
    </row>
    <row r="132" spans="1:10" x14ac:dyDescent="0.2">
      <c r="A132" s="21" t="s">
        <v>463</v>
      </c>
      <c r="B132" s="21"/>
      <c r="C132" s="21"/>
      <c r="D132" s="21"/>
      <c r="E132" s="21"/>
      <c r="F132" s="21"/>
      <c r="G132" s="21"/>
      <c r="H132" s="21"/>
      <c r="I132" s="21"/>
      <c r="J132" s="21"/>
    </row>
    <row r="133" spans="1:10" x14ac:dyDescent="0.2">
      <c r="A133" s="19" t="s">
        <v>458</v>
      </c>
      <c r="B133" s="20">
        <v>55</v>
      </c>
      <c r="C133" s="20">
        <v>1</v>
      </c>
      <c r="D133" s="20">
        <v>21</v>
      </c>
      <c r="E133" s="20">
        <v>26</v>
      </c>
      <c r="F133" s="20">
        <v>5</v>
      </c>
      <c r="G133" s="20">
        <v>0</v>
      </c>
      <c r="H133" s="20">
        <v>2</v>
      </c>
      <c r="I133" s="20">
        <v>0</v>
      </c>
      <c r="J133" s="26">
        <v>6.2727269999999997</v>
      </c>
    </row>
    <row r="134" spans="1:10" x14ac:dyDescent="0.2">
      <c r="A134" s="19" t="s">
        <v>459</v>
      </c>
      <c r="B134" s="20">
        <v>45</v>
      </c>
      <c r="C134" s="20">
        <v>0</v>
      </c>
      <c r="D134" s="20">
        <v>8</v>
      </c>
      <c r="E134" s="20">
        <v>27</v>
      </c>
      <c r="F134" s="20">
        <v>6</v>
      </c>
      <c r="G134" s="20">
        <v>1</v>
      </c>
      <c r="H134" s="20">
        <v>1</v>
      </c>
      <c r="I134" s="20">
        <v>2</v>
      </c>
      <c r="J134" s="26">
        <v>7.3953490000000004</v>
      </c>
    </row>
    <row r="135" spans="1:10" x14ac:dyDescent="0.2">
      <c r="A135" s="19" t="s">
        <v>460</v>
      </c>
      <c r="B135" s="20">
        <v>16</v>
      </c>
      <c r="C135" s="20">
        <v>1</v>
      </c>
      <c r="D135" s="20">
        <v>4</v>
      </c>
      <c r="E135" s="20">
        <v>6</v>
      </c>
      <c r="F135" s="20">
        <v>2</v>
      </c>
      <c r="G135" s="20">
        <v>2</v>
      </c>
      <c r="H135" s="20">
        <v>0</v>
      </c>
      <c r="I135" s="20">
        <v>1</v>
      </c>
      <c r="J135" s="26">
        <v>7</v>
      </c>
    </row>
    <row r="136" spans="1:10" x14ac:dyDescent="0.2">
      <c r="A136" s="19" t="s">
        <v>461</v>
      </c>
      <c r="B136" s="20">
        <v>153</v>
      </c>
      <c r="C136" s="20">
        <v>9</v>
      </c>
      <c r="D136" s="20">
        <v>46</v>
      </c>
      <c r="E136" s="20">
        <v>61</v>
      </c>
      <c r="F136" s="20">
        <v>11</v>
      </c>
      <c r="G136" s="20">
        <v>2</v>
      </c>
      <c r="H136" s="20">
        <v>5</v>
      </c>
      <c r="I136" s="20">
        <v>19</v>
      </c>
      <c r="J136" s="26">
        <v>6.716418</v>
      </c>
    </row>
    <row r="137" spans="1:10" x14ac:dyDescent="0.2">
      <c r="A137" s="19" t="s">
        <v>429</v>
      </c>
      <c r="B137" s="20">
        <v>46</v>
      </c>
      <c r="C137" s="20">
        <v>2</v>
      </c>
      <c r="D137" s="20">
        <v>10</v>
      </c>
      <c r="E137" s="20">
        <v>23</v>
      </c>
      <c r="F137" s="20">
        <v>3</v>
      </c>
      <c r="G137" s="20">
        <v>0</v>
      </c>
      <c r="H137" s="20">
        <v>2</v>
      </c>
      <c r="I137" s="20">
        <v>6</v>
      </c>
      <c r="J137" s="26">
        <v>8.2750000000000004</v>
      </c>
    </row>
    <row r="138" spans="1:10" x14ac:dyDescent="0.2">
      <c r="A138" s="18" t="s">
        <v>143</v>
      </c>
      <c r="B138" s="18"/>
      <c r="C138" s="18"/>
      <c r="D138" s="18"/>
      <c r="E138" s="18"/>
      <c r="F138" s="18"/>
      <c r="G138" s="18"/>
      <c r="H138" s="18"/>
      <c r="I138" s="18"/>
      <c r="J138" s="18"/>
    </row>
    <row r="139" spans="1:10" x14ac:dyDescent="0.2">
      <c r="A139" s="21" t="s">
        <v>464</v>
      </c>
      <c r="B139" s="21"/>
      <c r="C139" s="21"/>
      <c r="D139" s="21"/>
      <c r="E139" s="21"/>
      <c r="F139" s="21"/>
      <c r="G139" s="21"/>
      <c r="H139" s="21"/>
      <c r="I139" s="21"/>
      <c r="J139" s="21"/>
    </row>
    <row r="140" spans="1:10" x14ac:dyDescent="0.2">
      <c r="A140" s="19" t="s">
        <v>458</v>
      </c>
      <c r="B140" s="20">
        <v>5</v>
      </c>
      <c r="C140" s="20">
        <v>0</v>
      </c>
      <c r="D140" s="20">
        <v>0</v>
      </c>
      <c r="E140" s="20">
        <v>3</v>
      </c>
      <c r="F140" s="20">
        <v>2</v>
      </c>
      <c r="G140" s="20">
        <v>0</v>
      </c>
      <c r="H140" s="20">
        <v>0</v>
      </c>
      <c r="I140" s="20">
        <v>0</v>
      </c>
      <c r="J140" s="26">
        <v>8.4</v>
      </c>
    </row>
    <row r="141" spans="1:10" x14ac:dyDescent="0.2">
      <c r="A141" s="19" t="s">
        <v>459</v>
      </c>
      <c r="B141" s="20">
        <v>15</v>
      </c>
      <c r="C141" s="20">
        <v>0</v>
      </c>
      <c r="D141" s="20">
        <v>7</v>
      </c>
      <c r="E141" s="20">
        <v>4</v>
      </c>
      <c r="F141" s="20">
        <v>3</v>
      </c>
      <c r="G141" s="20">
        <v>0</v>
      </c>
      <c r="H141" s="20">
        <v>0</v>
      </c>
      <c r="I141" s="20">
        <v>1</v>
      </c>
      <c r="J141" s="26">
        <v>5.4285709999999998</v>
      </c>
    </row>
    <row r="142" spans="1:10" x14ac:dyDescent="0.2">
      <c r="A142" s="19" t="s">
        <v>460</v>
      </c>
      <c r="B142" s="20">
        <v>18</v>
      </c>
      <c r="C142" s="20">
        <v>1</v>
      </c>
      <c r="D142" s="20">
        <v>4</v>
      </c>
      <c r="E142" s="20">
        <v>10</v>
      </c>
      <c r="F142" s="20">
        <v>0</v>
      </c>
      <c r="G142" s="20">
        <v>1</v>
      </c>
      <c r="H142" s="20">
        <v>1</v>
      </c>
      <c r="I142" s="20">
        <v>1</v>
      </c>
      <c r="J142" s="26">
        <v>7.9411759999999996</v>
      </c>
    </row>
    <row r="143" spans="1:10" x14ac:dyDescent="0.2">
      <c r="A143" s="19" t="s">
        <v>461</v>
      </c>
      <c r="B143" s="20">
        <v>194</v>
      </c>
      <c r="C143" s="20">
        <v>8</v>
      </c>
      <c r="D143" s="20">
        <v>54</v>
      </c>
      <c r="E143" s="20">
        <v>89</v>
      </c>
      <c r="F143" s="20">
        <v>16</v>
      </c>
      <c r="G143" s="20">
        <v>2</v>
      </c>
      <c r="H143" s="20">
        <v>7</v>
      </c>
      <c r="I143" s="20">
        <v>18</v>
      </c>
      <c r="J143" s="26">
        <v>6.8920450000000004</v>
      </c>
    </row>
    <row r="144" spans="1:10" x14ac:dyDescent="0.2">
      <c r="A144" s="19" t="s">
        <v>429</v>
      </c>
      <c r="B144" s="20">
        <v>83</v>
      </c>
      <c r="C144" s="20">
        <v>4</v>
      </c>
      <c r="D144" s="20">
        <v>24</v>
      </c>
      <c r="E144" s="20">
        <v>37</v>
      </c>
      <c r="F144" s="20">
        <v>6</v>
      </c>
      <c r="G144" s="20">
        <v>2</v>
      </c>
      <c r="H144" s="20">
        <v>2</v>
      </c>
      <c r="I144" s="20">
        <v>8</v>
      </c>
      <c r="J144" s="26">
        <v>7.1066669999999998</v>
      </c>
    </row>
    <row r="145" spans="1:10" x14ac:dyDescent="0.2">
      <c r="A145" s="18" t="s">
        <v>465</v>
      </c>
      <c r="B145" s="18"/>
      <c r="C145" s="18"/>
      <c r="D145" s="18"/>
      <c r="E145" s="18"/>
      <c r="F145" s="18"/>
      <c r="G145" s="18"/>
      <c r="H145" s="18"/>
      <c r="I145" s="18"/>
      <c r="J145" s="18"/>
    </row>
    <row r="146" spans="1:10" x14ac:dyDescent="0.2">
      <c r="A146" s="19" t="s">
        <v>466</v>
      </c>
      <c r="B146" s="20">
        <v>106</v>
      </c>
      <c r="C146" s="20">
        <v>4</v>
      </c>
      <c r="D146" s="20">
        <v>33</v>
      </c>
      <c r="E146" s="20">
        <v>40</v>
      </c>
      <c r="F146" s="20">
        <v>10</v>
      </c>
      <c r="G146" s="20">
        <v>3</v>
      </c>
      <c r="H146" s="20">
        <v>4</v>
      </c>
      <c r="I146" s="20">
        <v>12</v>
      </c>
      <c r="J146" s="26">
        <v>6.8617020000000002</v>
      </c>
    </row>
    <row r="147" spans="1:10" x14ac:dyDescent="0.2">
      <c r="A147" s="19" t="s">
        <v>467</v>
      </c>
      <c r="B147" s="20">
        <v>155</v>
      </c>
      <c r="C147" s="20">
        <v>6</v>
      </c>
      <c r="D147" s="20">
        <v>36</v>
      </c>
      <c r="E147" s="20">
        <v>84</v>
      </c>
      <c r="F147" s="20">
        <v>16</v>
      </c>
      <c r="G147" s="20">
        <v>2</v>
      </c>
      <c r="H147" s="20">
        <v>3</v>
      </c>
      <c r="I147" s="20">
        <v>8</v>
      </c>
      <c r="J147" s="26">
        <v>7.0952380000000002</v>
      </c>
    </row>
    <row r="148" spans="1:10" x14ac:dyDescent="0.2">
      <c r="A148" s="19" t="s">
        <v>468</v>
      </c>
      <c r="B148" s="20">
        <v>45</v>
      </c>
      <c r="C148" s="20">
        <v>3</v>
      </c>
      <c r="D148" s="20">
        <v>16</v>
      </c>
      <c r="E148" s="20">
        <v>16</v>
      </c>
      <c r="F148" s="20">
        <v>1</v>
      </c>
      <c r="G148" s="20">
        <v>0</v>
      </c>
      <c r="H148" s="20">
        <v>3</v>
      </c>
      <c r="I148" s="20">
        <v>6</v>
      </c>
      <c r="J148" s="26">
        <v>7.0769229999999999</v>
      </c>
    </row>
    <row r="149" spans="1:10" x14ac:dyDescent="0.2">
      <c r="A149" s="19" t="s">
        <v>469</v>
      </c>
      <c r="B149" s="20">
        <v>9</v>
      </c>
      <c r="C149" s="20">
        <v>0</v>
      </c>
      <c r="D149" s="20">
        <v>4</v>
      </c>
      <c r="E149" s="20">
        <v>3</v>
      </c>
      <c r="F149" s="20">
        <v>0</v>
      </c>
      <c r="G149" s="20">
        <v>0</v>
      </c>
      <c r="H149" s="20">
        <v>0</v>
      </c>
      <c r="I149" s="20">
        <v>2</v>
      </c>
      <c r="J149" s="26">
        <v>5</v>
      </c>
    </row>
    <row r="150" spans="1:10" x14ac:dyDescent="0.2">
      <c r="A150" s="18" t="s">
        <v>470</v>
      </c>
      <c r="B150" s="18"/>
      <c r="C150" s="18"/>
      <c r="D150" s="18"/>
      <c r="E150" s="18"/>
      <c r="F150" s="18"/>
      <c r="G150" s="18"/>
      <c r="H150" s="18"/>
      <c r="I150" s="18"/>
      <c r="J150" s="18"/>
    </row>
    <row r="151" spans="1:10" x14ac:dyDescent="0.2">
      <c r="A151" s="19" t="s">
        <v>471</v>
      </c>
      <c r="B151" s="20">
        <v>41</v>
      </c>
      <c r="C151" s="20">
        <v>2</v>
      </c>
      <c r="D151" s="20">
        <v>19</v>
      </c>
      <c r="E151" s="20">
        <v>14</v>
      </c>
      <c r="F151" s="20">
        <v>0</v>
      </c>
      <c r="G151" s="20">
        <v>0</v>
      </c>
      <c r="H151" s="20">
        <v>2</v>
      </c>
      <c r="I151" s="20">
        <v>4</v>
      </c>
      <c r="J151" s="26">
        <v>5.72973</v>
      </c>
    </row>
    <row r="152" spans="1:10" x14ac:dyDescent="0.2">
      <c r="A152" s="19" t="s">
        <v>472</v>
      </c>
      <c r="B152" s="20">
        <v>98</v>
      </c>
      <c r="C152" s="20">
        <v>3</v>
      </c>
      <c r="D152" s="20">
        <v>22</v>
      </c>
      <c r="E152" s="20">
        <v>40</v>
      </c>
      <c r="F152" s="20">
        <v>16</v>
      </c>
      <c r="G152" s="20">
        <v>4</v>
      </c>
      <c r="H152" s="20">
        <v>4</v>
      </c>
      <c r="I152" s="20">
        <v>9</v>
      </c>
      <c r="J152" s="26">
        <v>7.707865</v>
      </c>
    </row>
    <row r="153" spans="1:10" x14ac:dyDescent="0.2">
      <c r="A153" s="19" t="s">
        <v>473</v>
      </c>
      <c r="B153" s="20">
        <v>53</v>
      </c>
      <c r="C153" s="20">
        <v>2</v>
      </c>
      <c r="D153" s="20">
        <v>13</v>
      </c>
      <c r="E153" s="20">
        <v>30</v>
      </c>
      <c r="F153" s="20">
        <v>3</v>
      </c>
      <c r="G153" s="20">
        <v>0</v>
      </c>
      <c r="H153" s="20">
        <v>2</v>
      </c>
      <c r="I153" s="20">
        <v>3</v>
      </c>
      <c r="J153" s="26">
        <v>8.2200000000000006</v>
      </c>
    </row>
    <row r="154" spans="1:10" x14ac:dyDescent="0.2">
      <c r="A154" s="19" t="s">
        <v>474</v>
      </c>
      <c r="B154" s="20">
        <v>79</v>
      </c>
      <c r="C154" s="20">
        <v>1</v>
      </c>
      <c r="D154" s="20">
        <v>17</v>
      </c>
      <c r="E154" s="20">
        <v>46</v>
      </c>
      <c r="F154" s="20">
        <v>8</v>
      </c>
      <c r="G154" s="20">
        <v>1</v>
      </c>
      <c r="H154" s="20">
        <v>2</v>
      </c>
      <c r="I154" s="20">
        <v>4</v>
      </c>
      <c r="J154" s="26">
        <v>7.5066670000000002</v>
      </c>
    </row>
    <row r="155" spans="1:10" x14ac:dyDescent="0.2">
      <c r="A155" s="19" t="s">
        <v>475</v>
      </c>
      <c r="B155" s="20">
        <v>16</v>
      </c>
      <c r="C155" s="20">
        <v>2</v>
      </c>
      <c r="D155" s="20">
        <v>6</v>
      </c>
      <c r="E155" s="20">
        <v>4</v>
      </c>
      <c r="F155" s="20">
        <v>0</v>
      </c>
      <c r="G155" s="20">
        <v>0</v>
      </c>
      <c r="H155" s="20">
        <v>0</v>
      </c>
      <c r="I155" s="20">
        <v>4</v>
      </c>
      <c r="J155" s="26">
        <v>3.8333330000000001</v>
      </c>
    </row>
    <row r="156" spans="1:10" x14ac:dyDescent="0.2">
      <c r="A156" s="22" t="s">
        <v>476</v>
      </c>
      <c r="B156" s="23">
        <v>28</v>
      </c>
      <c r="C156" s="23">
        <v>3</v>
      </c>
      <c r="D156" s="23">
        <v>12</v>
      </c>
      <c r="E156" s="23">
        <v>9</v>
      </c>
      <c r="F156" s="23">
        <v>0</v>
      </c>
      <c r="G156" s="23">
        <v>0</v>
      </c>
      <c r="H156" s="23">
        <v>0</v>
      </c>
      <c r="I156" s="23">
        <v>4</v>
      </c>
      <c r="J156" s="27">
        <v>3.375</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188BA-7080-4891-8D27-C2D80ECD23C9}">
  <dimension ref="A1:J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HYPERLINK("#'目次'!B15","[9]")</f>
        <v>[9]</v>
      </c>
    </row>
    <row r="3" spans="1:10" x14ac:dyDescent="0.2">
      <c r="A3" s="9" t="s">
        <v>126</v>
      </c>
      <c r="B3" s="12" t="s">
        <v>157</v>
      </c>
    </row>
    <row r="4" spans="1:10" s="15" customFormat="1" ht="37.5" x14ac:dyDescent="0.2">
      <c r="A4" s="13" t="s">
        <v>126</v>
      </c>
      <c r="B4" s="14" t="s">
        <v>398</v>
      </c>
      <c r="C4" s="14" t="s">
        <v>452</v>
      </c>
      <c r="D4" s="14" t="s">
        <v>453</v>
      </c>
      <c r="E4" s="14" t="s">
        <v>454</v>
      </c>
      <c r="F4" s="14" t="s">
        <v>455</v>
      </c>
      <c r="G4" s="14" t="s">
        <v>456</v>
      </c>
      <c r="H4" s="14" t="s">
        <v>429</v>
      </c>
      <c r="I4" s="14" t="s">
        <v>495</v>
      </c>
      <c r="J4" s="14" t="s">
        <v>496</v>
      </c>
    </row>
    <row r="5" spans="1:10" x14ac:dyDescent="0.2">
      <c r="A5" s="16" t="s">
        <v>402</v>
      </c>
      <c r="B5" s="17">
        <v>2188</v>
      </c>
      <c r="C5" s="17">
        <v>90</v>
      </c>
      <c r="D5" s="17">
        <v>307</v>
      </c>
      <c r="E5" s="17">
        <v>392</v>
      </c>
      <c r="F5" s="17">
        <v>379</v>
      </c>
      <c r="G5" s="17">
        <v>951</v>
      </c>
      <c r="H5" s="17">
        <v>69</v>
      </c>
      <c r="I5" s="17">
        <v>789</v>
      </c>
      <c r="J5" s="17">
        <v>1330</v>
      </c>
    </row>
    <row r="6" spans="1:10" x14ac:dyDescent="0.2">
      <c r="A6" s="18" t="s">
        <v>403</v>
      </c>
      <c r="B6" s="18"/>
      <c r="C6" s="18"/>
      <c r="D6" s="18"/>
      <c r="E6" s="18"/>
      <c r="F6" s="18"/>
      <c r="G6" s="18"/>
      <c r="H6" s="18"/>
      <c r="I6" s="18"/>
      <c r="J6" s="18"/>
    </row>
    <row r="7" spans="1:10" x14ac:dyDescent="0.2">
      <c r="A7" s="19" t="s">
        <v>404</v>
      </c>
      <c r="B7" s="20">
        <v>1092</v>
      </c>
      <c r="C7" s="20">
        <v>59</v>
      </c>
      <c r="D7" s="20">
        <v>172</v>
      </c>
      <c r="E7" s="20">
        <v>200</v>
      </c>
      <c r="F7" s="20">
        <v>186</v>
      </c>
      <c r="G7" s="20">
        <v>436</v>
      </c>
      <c r="H7" s="20">
        <v>39</v>
      </c>
      <c r="I7" s="20">
        <v>431</v>
      </c>
      <c r="J7" s="20">
        <v>622</v>
      </c>
    </row>
    <row r="8" spans="1:10" x14ac:dyDescent="0.2">
      <c r="A8" s="19" t="s">
        <v>405</v>
      </c>
      <c r="B8" s="20">
        <v>1095</v>
      </c>
      <c r="C8" s="20">
        <v>31</v>
      </c>
      <c r="D8" s="20">
        <v>135</v>
      </c>
      <c r="E8" s="20">
        <v>191</v>
      </c>
      <c r="F8" s="20">
        <v>193</v>
      </c>
      <c r="G8" s="20">
        <v>515</v>
      </c>
      <c r="H8" s="20">
        <v>30</v>
      </c>
      <c r="I8" s="20">
        <v>357</v>
      </c>
      <c r="J8" s="20">
        <v>708</v>
      </c>
    </row>
    <row r="9" spans="1:10" x14ac:dyDescent="0.2">
      <c r="A9" s="19" t="s">
        <v>401</v>
      </c>
      <c r="B9" s="20">
        <v>1</v>
      </c>
      <c r="C9" s="20">
        <v>0</v>
      </c>
      <c r="D9" s="20">
        <v>0</v>
      </c>
      <c r="E9" s="20">
        <v>1</v>
      </c>
      <c r="F9" s="20">
        <v>0</v>
      </c>
      <c r="G9" s="20">
        <v>0</v>
      </c>
      <c r="H9" s="20">
        <v>0</v>
      </c>
      <c r="I9" s="20">
        <v>1</v>
      </c>
      <c r="J9" s="20">
        <v>0</v>
      </c>
    </row>
    <row r="10" spans="1:10" x14ac:dyDescent="0.2">
      <c r="A10" s="18" t="s">
        <v>406</v>
      </c>
      <c r="B10" s="18"/>
      <c r="C10" s="18"/>
      <c r="D10" s="18"/>
      <c r="E10" s="18"/>
      <c r="F10" s="18"/>
      <c r="G10" s="18"/>
      <c r="H10" s="18"/>
      <c r="I10" s="18"/>
      <c r="J10" s="18"/>
    </row>
    <row r="11" spans="1:10" x14ac:dyDescent="0.2">
      <c r="A11" s="19" t="s">
        <v>407</v>
      </c>
      <c r="B11" s="20">
        <v>387</v>
      </c>
      <c r="C11" s="20">
        <v>31</v>
      </c>
      <c r="D11" s="20">
        <v>116</v>
      </c>
      <c r="E11" s="20">
        <v>105</v>
      </c>
      <c r="F11" s="20">
        <v>54</v>
      </c>
      <c r="G11" s="20">
        <v>71</v>
      </c>
      <c r="H11" s="20">
        <v>10</v>
      </c>
      <c r="I11" s="20">
        <v>252</v>
      </c>
      <c r="J11" s="20">
        <v>125</v>
      </c>
    </row>
    <row r="12" spans="1:10" x14ac:dyDescent="0.2">
      <c r="A12" s="19" t="s">
        <v>408</v>
      </c>
      <c r="B12" s="20">
        <v>432</v>
      </c>
      <c r="C12" s="20">
        <v>25</v>
      </c>
      <c r="D12" s="20">
        <v>88</v>
      </c>
      <c r="E12" s="20">
        <v>99</v>
      </c>
      <c r="F12" s="20">
        <v>87</v>
      </c>
      <c r="G12" s="20">
        <v>123</v>
      </c>
      <c r="H12" s="20">
        <v>10</v>
      </c>
      <c r="I12" s="20">
        <v>212</v>
      </c>
      <c r="J12" s="20">
        <v>210</v>
      </c>
    </row>
    <row r="13" spans="1:10" x14ac:dyDescent="0.2">
      <c r="A13" s="19" t="s">
        <v>409</v>
      </c>
      <c r="B13" s="20">
        <v>449</v>
      </c>
      <c r="C13" s="20">
        <v>11</v>
      </c>
      <c r="D13" s="20">
        <v>60</v>
      </c>
      <c r="E13" s="20">
        <v>81</v>
      </c>
      <c r="F13" s="20">
        <v>74</v>
      </c>
      <c r="G13" s="20">
        <v>210</v>
      </c>
      <c r="H13" s="20">
        <v>13</v>
      </c>
      <c r="I13" s="20">
        <v>152</v>
      </c>
      <c r="J13" s="20">
        <v>284</v>
      </c>
    </row>
    <row r="14" spans="1:10" x14ac:dyDescent="0.2">
      <c r="A14" s="19" t="s">
        <v>410</v>
      </c>
      <c r="B14" s="20">
        <v>427</v>
      </c>
      <c r="C14" s="20">
        <v>12</v>
      </c>
      <c r="D14" s="20">
        <v>28</v>
      </c>
      <c r="E14" s="20">
        <v>63</v>
      </c>
      <c r="F14" s="20">
        <v>89</v>
      </c>
      <c r="G14" s="20">
        <v>220</v>
      </c>
      <c r="H14" s="20">
        <v>15</v>
      </c>
      <c r="I14" s="20">
        <v>103</v>
      </c>
      <c r="J14" s="20">
        <v>309</v>
      </c>
    </row>
    <row r="15" spans="1:10" x14ac:dyDescent="0.2">
      <c r="A15" s="19" t="s">
        <v>411</v>
      </c>
      <c r="B15" s="20">
        <v>274</v>
      </c>
      <c r="C15" s="20">
        <v>3</v>
      </c>
      <c r="D15" s="20">
        <v>9</v>
      </c>
      <c r="E15" s="20">
        <v>36</v>
      </c>
      <c r="F15" s="20">
        <v>46</v>
      </c>
      <c r="G15" s="20">
        <v>166</v>
      </c>
      <c r="H15" s="20">
        <v>14</v>
      </c>
      <c r="I15" s="20">
        <v>48</v>
      </c>
      <c r="J15" s="20">
        <v>212</v>
      </c>
    </row>
    <row r="16" spans="1:10" x14ac:dyDescent="0.2">
      <c r="A16" s="19" t="s">
        <v>412</v>
      </c>
      <c r="B16" s="20">
        <v>137</v>
      </c>
      <c r="C16" s="20">
        <v>7</v>
      </c>
      <c r="D16" s="20">
        <v>5</v>
      </c>
      <c r="E16" s="20">
        <v>8</v>
      </c>
      <c r="F16" s="20">
        <v>21</v>
      </c>
      <c r="G16" s="20">
        <v>92</v>
      </c>
      <c r="H16" s="20">
        <v>4</v>
      </c>
      <c r="I16" s="20">
        <v>20</v>
      </c>
      <c r="J16" s="20">
        <v>113</v>
      </c>
    </row>
    <row r="17" spans="1:10" x14ac:dyDescent="0.2">
      <c r="A17" s="19" t="s">
        <v>413</v>
      </c>
      <c r="B17" s="20">
        <v>71</v>
      </c>
      <c r="C17" s="20">
        <v>1</v>
      </c>
      <c r="D17" s="20">
        <v>1</v>
      </c>
      <c r="E17" s="20">
        <v>0</v>
      </c>
      <c r="F17" s="20">
        <v>8</v>
      </c>
      <c r="G17" s="20">
        <v>58</v>
      </c>
      <c r="H17" s="20">
        <v>3</v>
      </c>
      <c r="I17" s="20">
        <v>2</v>
      </c>
      <c r="J17" s="20">
        <v>66</v>
      </c>
    </row>
    <row r="18" spans="1:10" x14ac:dyDescent="0.2">
      <c r="A18" s="19" t="s">
        <v>414</v>
      </c>
      <c r="B18" s="20">
        <v>11</v>
      </c>
      <c r="C18" s="20">
        <v>0</v>
      </c>
      <c r="D18" s="20">
        <v>0</v>
      </c>
      <c r="E18" s="20">
        <v>0</v>
      </c>
      <c r="F18" s="20">
        <v>0</v>
      </c>
      <c r="G18" s="20">
        <v>11</v>
      </c>
      <c r="H18" s="20">
        <v>0</v>
      </c>
      <c r="I18" s="20">
        <v>0</v>
      </c>
      <c r="J18" s="20">
        <v>11</v>
      </c>
    </row>
    <row r="19" spans="1:10" x14ac:dyDescent="0.2">
      <c r="A19" s="19" t="s">
        <v>415</v>
      </c>
      <c r="B19" s="20">
        <v>881</v>
      </c>
      <c r="C19" s="20">
        <v>36</v>
      </c>
      <c r="D19" s="20">
        <v>148</v>
      </c>
      <c r="E19" s="20">
        <v>180</v>
      </c>
      <c r="F19" s="20">
        <v>161</v>
      </c>
      <c r="G19" s="20">
        <v>333</v>
      </c>
      <c r="H19" s="20">
        <v>23</v>
      </c>
      <c r="I19" s="20">
        <v>364</v>
      </c>
      <c r="J19" s="20">
        <v>494</v>
      </c>
    </row>
    <row r="20" spans="1:10" x14ac:dyDescent="0.2">
      <c r="A20" s="19" t="s">
        <v>416</v>
      </c>
      <c r="B20" s="20">
        <v>701</v>
      </c>
      <c r="C20" s="20">
        <v>15</v>
      </c>
      <c r="D20" s="20">
        <v>37</v>
      </c>
      <c r="E20" s="20">
        <v>99</v>
      </c>
      <c r="F20" s="20">
        <v>135</v>
      </c>
      <c r="G20" s="20">
        <v>386</v>
      </c>
      <c r="H20" s="20">
        <v>29</v>
      </c>
      <c r="I20" s="20">
        <v>151</v>
      </c>
      <c r="J20" s="20">
        <v>521</v>
      </c>
    </row>
    <row r="21" spans="1:10" x14ac:dyDescent="0.2">
      <c r="A21" s="19" t="s">
        <v>417</v>
      </c>
      <c r="B21" s="20">
        <v>1801</v>
      </c>
      <c r="C21" s="20">
        <v>59</v>
      </c>
      <c r="D21" s="20">
        <v>191</v>
      </c>
      <c r="E21" s="20">
        <v>287</v>
      </c>
      <c r="F21" s="20">
        <v>325</v>
      </c>
      <c r="G21" s="20">
        <v>880</v>
      </c>
      <c r="H21" s="20">
        <v>59</v>
      </c>
      <c r="I21" s="20">
        <v>537</v>
      </c>
      <c r="J21" s="20">
        <v>1205</v>
      </c>
    </row>
    <row r="22" spans="1:10" x14ac:dyDescent="0.2">
      <c r="A22" s="19" t="s">
        <v>418</v>
      </c>
      <c r="B22" s="20">
        <v>920</v>
      </c>
      <c r="C22" s="20">
        <v>23</v>
      </c>
      <c r="D22" s="20">
        <v>43</v>
      </c>
      <c r="E22" s="20">
        <v>107</v>
      </c>
      <c r="F22" s="20">
        <v>164</v>
      </c>
      <c r="G22" s="20">
        <v>547</v>
      </c>
      <c r="H22" s="20">
        <v>36</v>
      </c>
      <c r="I22" s="20">
        <v>173</v>
      </c>
      <c r="J22" s="20">
        <v>711</v>
      </c>
    </row>
    <row r="23" spans="1:10" x14ac:dyDescent="0.2">
      <c r="A23" s="19" t="s">
        <v>419</v>
      </c>
      <c r="B23" s="20">
        <v>219</v>
      </c>
      <c r="C23" s="20">
        <v>8</v>
      </c>
      <c r="D23" s="20">
        <v>6</v>
      </c>
      <c r="E23" s="20">
        <v>8</v>
      </c>
      <c r="F23" s="20">
        <v>29</v>
      </c>
      <c r="G23" s="20">
        <v>161</v>
      </c>
      <c r="H23" s="20">
        <v>7</v>
      </c>
      <c r="I23" s="20">
        <v>22</v>
      </c>
      <c r="J23" s="20">
        <v>190</v>
      </c>
    </row>
    <row r="24" spans="1:10" x14ac:dyDescent="0.2">
      <c r="A24" s="18" t="s">
        <v>420</v>
      </c>
      <c r="B24" s="17">
        <v>208</v>
      </c>
      <c r="C24" s="17">
        <v>20</v>
      </c>
      <c r="D24" s="17">
        <v>60</v>
      </c>
      <c r="E24" s="17">
        <v>54</v>
      </c>
      <c r="F24" s="17">
        <v>30</v>
      </c>
      <c r="G24" s="17">
        <v>39</v>
      </c>
      <c r="H24" s="17">
        <v>5</v>
      </c>
      <c r="I24" s="17">
        <v>134</v>
      </c>
      <c r="J24" s="17">
        <v>69</v>
      </c>
    </row>
    <row r="25" spans="1:10" x14ac:dyDescent="0.2">
      <c r="A25" s="19" t="s">
        <v>408</v>
      </c>
      <c r="B25" s="20">
        <v>220</v>
      </c>
      <c r="C25" s="20">
        <v>14</v>
      </c>
      <c r="D25" s="20">
        <v>51</v>
      </c>
      <c r="E25" s="20">
        <v>46</v>
      </c>
      <c r="F25" s="20">
        <v>38</v>
      </c>
      <c r="G25" s="20">
        <v>65</v>
      </c>
      <c r="H25" s="20">
        <v>6</v>
      </c>
      <c r="I25" s="20">
        <v>111</v>
      </c>
      <c r="J25" s="20">
        <v>103</v>
      </c>
    </row>
    <row r="26" spans="1:10" x14ac:dyDescent="0.2">
      <c r="A26" s="19" t="s">
        <v>409</v>
      </c>
      <c r="B26" s="20">
        <v>226</v>
      </c>
      <c r="C26" s="20">
        <v>8</v>
      </c>
      <c r="D26" s="20">
        <v>36</v>
      </c>
      <c r="E26" s="20">
        <v>42</v>
      </c>
      <c r="F26" s="20">
        <v>34</v>
      </c>
      <c r="G26" s="20">
        <v>96</v>
      </c>
      <c r="H26" s="20">
        <v>10</v>
      </c>
      <c r="I26" s="20">
        <v>86</v>
      </c>
      <c r="J26" s="20">
        <v>130</v>
      </c>
    </row>
    <row r="27" spans="1:10" x14ac:dyDescent="0.2">
      <c r="A27" s="19" t="s">
        <v>410</v>
      </c>
      <c r="B27" s="20">
        <v>211</v>
      </c>
      <c r="C27" s="20">
        <v>10</v>
      </c>
      <c r="D27" s="20">
        <v>14</v>
      </c>
      <c r="E27" s="20">
        <v>32</v>
      </c>
      <c r="F27" s="20">
        <v>45</v>
      </c>
      <c r="G27" s="20">
        <v>102</v>
      </c>
      <c r="H27" s="20">
        <v>8</v>
      </c>
      <c r="I27" s="20">
        <v>56</v>
      </c>
      <c r="J27" s="20">
        <v>147</v>
      </c>
    </row>
    <row r="28" spans="1:10" x14ac:dyDescent="0.2">
      <c r="A28" s="19" t="s">
        <v>411</v>
      </c>
      <c r="B28" s="20">
        <v>134</v>
      </c>
      <c r="C28" s="20">
        <v>2</v>
      </c>
      <c r="D28" s="20">
        <v>8</v>
      </c>
      <c r="E28" s="20">
        <v>21</v>
      </c>
      <c r="F28" s="20">
        <v>23</v>
      </c>
      <c r="G28" s="20">
        <v>74</v>
      </c>
      <c r="H28" s="20">
        <v>6</v>
      </c>
      <c r="I28" s="20">
        <v>31</v>
      </c>
      <c r="J28" s="20">
        <v>97</v>
      </c>
    </row>
    <row r="29" spans="1:10" x14ac:dyDescent="0.2">
      <c r="A29" s="19" t="s">
        <v>412</v>
      </c>
      <c r="B29" s="20">
        <v>65</v>
      </c>
      <c r="C29" s="20">
        <v>4</v>
      </c>
      <c r="D29" s="20">
        <v>2</v>
      </c>
      <c r="E29" s="20">
        <v>5</v>
      </c>
      <c r="F29" s="20">
        <v>11</v>
      </c>
      <c r="G29" s="20">
        <v>41</v>
      </c>
      <c r="H29" s="20">
        <v>2</v>
      </c>
      <c r="I29" s="20">
        <v>11</v>
      </c>
      <c r="J29" s="20">
        <v>52</v>
      </c>
    </row>
    <row r="30" spans="1:10" x14ac:dyDescent="0.2">
      <c r="A30" s="19" t="s">
        <v>413</v>
      </c>
      <c r="B30" s="20">
        <v>25</v>
      </c>
      <c r="C30" s="20">
        <v>1</v>
      </c>
      <c r="D30" s="20">
        <v>1</v>
      </c>
      <c r="E30" s="20">
        <v>0</v>
      </c>
      <c r="F30" s="20">
        <v>5</v>
      </c>
      <c r="G30" s="20">
        <v>16</v>
      </c>
      <c r="H30" s="20">
        <v>2</v>
      </c>
      <c r="I30" s="20">
        <v>2</v>
      </c>
      <c r="J30" s="20">
        <v>21</v>
      </c>
    </row>
    <row r="31" spans="1:10" x14ac:dyDescent="0.2">
      <c r="A31" s="19" t="s">
        <v>414</v>
      </c>
      <c r="B31" s="20">
        <v>3</v>
      </c>
      <c r="C31" s="20">
        <v>0</v>
      </c>
      <c r="D31" s="20">
        <v>0</v>
      </c>
      <c r="E31" s="20">
        <v>0</v>
      </c>
      <c r="F31" s="20">
        <v>0</v>
      </c>
      <c r="G31" s="20">
        <v>3</v>
      </c>
      <c r="H31" s="20">
        <v>0</v>
      </c>
      <c r="I31" s="20">
        <v>0</v>
      </c>
      <c r="J31" s="20">
        <v>3</v>
      </c>
    </row>
    <row r="32" spans="1:10" x14ac:dyDescent="0.2">
      <c r="A32" s="19" t="s">
        <v>415</v>
      </c>
      <c r="B32" s="20">
        <v>446</v>
      </c>
      <c r="C32" s="20">
        <v>22</v>
      </c>
      <c r="D32" s="20">
        <v>87</v>
      </c>
      <c r="E32" s="20">
        <v>88</v>
      </c>
      <c r="F32" s="20">
        <v>72</v>
      </c>
      <c r="G32" s="20">
        <v>161</v>
      </c>
      <c r="H32" s="20">
        <v>16</v>
      </c>
      <c r="I32" s="20">
        <v>197</v>
      </c>
      <c r="J32" s="20">
        <v>233</v>
      </c>
    </row>
    <row r="33" spans="1:10" x14ac:dyDescent="0.2">
      <c r="A33" s="19" t="s">
        <v>416</v>
      </c>
      <c r="B33" s="20">
        <v>345</v>
      </c>
      <c r="C33" s="20">
        <v>12</v>
      </c>
      <c r="D33" s="20">
        <v>22</v>
      </c>
      <c r="E33" s="20">
        <v>53</v>
      </c>
      <c r="F33" s="20">
        <v>68</v>
      </c>
      <c r="G33" s="20">
        <v>176</v>
      </c>
      <c r="H33" s="20">
        <v>14</v>
      </c>
      <c r="I33" s="20">
        <v>87</v>
      </c>
      <c r="J33" s="20">
        <v>244</v>
      </c>
    </row>
    <row r="34" spans="1:10" x14ac:dyDescent="0.2">
      <c r="A34" s="19" t="s">
        <v>417</v>
      </c>
      <c r="B34" s="20">
        <v>884</v>
      </c>
      <c r="C34" s="20">
        <v>39</v>
      </c>
      <c r="D34" s="20">
        <v>112</v>
      </c>
      <c r="E34" s="20">
        <v>146</v>
      </c>
      <c r="F34" s="20">
        <v>156</v>
      </c>
      <c r="G34" s="20">
        <v>397</v>
      </c>
      <c r="H34" s="20">
        <v>34</v>
      </c>
      <c r="I34" s="20">
        <v>297</v>
      </c>
      <c r="J34" s="20">
        <v>553</v>
      </c>
    </row>
    <row r="35" spans="1:10" x14ac:dyDescent="0.2">
      <c r="A35" s="19" t="s">
        <v>418</v>
      </c>
      <c r="B35" s="20">
        <v>438</v>
      </c>
      <c r="C35" s="20">
        <v>17</v>
      </c>
      <c r="D35" s="20">
        <v>25</v>
      </c>
      <c r="E35" s="20">
        <v>58</v>
      </c>
      <c r="F35" s="20">
        <v>84</v>
      </c>
      <c r="G35" s="20">
        <v>236</v>
      </c>
      <c r="H35" s="20">
        <v>18</v>
      </c>
      <c r="I35" s="20">
        <v>100</v>
      </c>
      <c r="J35" s="20">
        <v>320</v>
      </c>
    </row>
    <row r="36" spans="1:10" x14ac:dyDescent="0.2">
      <c r="A36" s="19" t="s">
        <v>419</v>
      </c>
      <c r="B36" s="20">
        <v>93</v>
      </c>
      <c r="C36" s="20">
        <v>5</v>
      </c>
      <c r="D36" s="20">
        <v>3</v>
      </c>
      <c r="E36" s="20">
        <v>5</v>
      </c>
      <c r="F36" s="20">
        <v>16</v>
      </c>
      <c r="G36" s="20">
        <v>60</v>
      </c>
      <c r="H36" s="20">
        <v>4</v>
      </c>
      <c r="I36" s="20">
        <v>13</v>
      </c>
      <c r="J36" s="20">
        <v>76</v>
      </c>
    </row>
    <row r="37" spans="1:10" x14ac:dyDescent="0.2">
      <c r="A37" s="18" t="s">
        <v>421</v>
      </c>
      <c r="B37" s="17">
        <v>178</v>
      </c>
      <c r="C37" s="17">
        <v>11</v>
      </c>
      <c r="D37" s="17">
        <v>56</v>
      </c>
      <c r="E37" s="17">
        <v>50</v>
      </c>
      <c r="F37" s="17">
        <v>24</v>
      </c>
      <c r="G37" s="17">
        <v>32</v>
      </c>
      <c r="H37" s="17">
        <v>5</v>
      </c>
      <c r="I37" s="17">
        <v>117</v>
      </c>
      <c r="J37" s="17">
        <v>56</v>
      </c>
    </row>
    <row r="38" spans="1:10" x14ac:dyDescent="0.2">
      <c r="A38" s="19" t="s">
        <v>408</v>
      </c>
      <c r="B38" s="20">
        <v>212</v>
      </c>
      <c r="C38" s="20">
        <v>11</v>
      </c>
      <c r="D38" s="20">
        <v>37</v>
      </c>
      <c r="E38" s="20">
        <v>53</v>
      </c>
      <c r="F38" s="20">
        <v>49</v>
      </c>
      <c r="G38" s="20">
        <v>58</v>
      </c>
      <c r="H38" s="20">
        <v>4</v>
      </c>
      <c r="I38" s="20">
        <v>101</v>
      </c>
      <c r="J38" s="20">
        <v>107</v>
      </c>
    </row>
    <row r="39" spans="1:10" x14ac:dyDescent="0.2">
      <c r="A39" s="19" t="s">
        <v>409</v>
      </c>
      <c r="B39" s="20">
        <v>223</v>
      </c>
      <c r="C39" s="20">
        <v>3</v>
      </c>
      <c r="D39" s="20">
        <v>24</v>
      </c>
      <c r="E39" s="20">
        <v>39</v>
      </c>
      <c r="F39" s="20">
        <v>40</v>
      </c>
      <c r="G39" s="20">
        <v>114</v>
      </c>
      <c r="H39" s="20">
        <v>3</v>
      </c>
      <c r="I39" s="20">
        <v>66</v>
      </c>
      <c r="J39" s="20">
        <v>154</v>
      </c>
    </row>
    <row r="40" spans="1:10" x14ac:dyDescent="0.2">
      <c r="A40" s="19" t="s">
        <v>410</v>
      </c>
      <c r="B40" s="20">
        <v>216</v>
      </c>
      <c r="C40" s="20">
        <v>2</v>
      </c>
      <c r="D40" s="20">
        <v>14</v>
      </c>
      <c r="E40" s="20">
        <v>31</v>
      </c>
      <c r="F40" s="20">
        <v>44</v>
      </c>
      <c r="G40" s="20">
        <v>118</v>
      </c>
      <c r="H40" s="20">
        <v>7</v>
      </c>
      <c r="I40" s="20">
        <v>47</v>
      </c>
      <c r="J40" s="20">
        <v>162</v>
      </c>
    </row>
    <row r="41" spans="1:10" x14ac:dyDescent="0.2">
      <c r="A41" s="19" t="s">
        <v>411</v>
      </c>
      <c r="B41" s="20">
        <v>140</v>
      </c>
      <c r="C41" s="20">
        <v>1</v>
      </c>
      <c r="D41" s="20">
        <v>1</v>
      </c>
      <c r="E41" s="20">
        <v>15</v>
      </c>
      <c r="F41" s="20">
        <v>23</v>
      </c>
      <c r="G41" s="20">
        <v>92</v>
      </c>
      <c r="H41" s="20">
        <v>8</v>
      </c>
      <c r="I41" s="20">
        <v>17</v>
      </c>
      <c r="J41" s="20">
        <v>115</v>
      </c>
    </row>
    <row r="42" spans="1:10" x14ac:dyDescent="0.2">
      <c r="A42" s="19" t="s">
        <v>412</v>
      </c>
      <c r="B42" s="20">
        <v>72</v>
      </c>
      <c r="C42" s="20">
        <v>3</v>
      </c>
      <c r="D42" s="20">
        <v>3</v>
      </c>
      <c r="E42" s="20">
        <v>3</v>
      </c>
      <c r="F42" s="20">
        <v>10</v>
      </c>
      <c r="G42" s="20">
        <v>51</v>
      </c>
      <c r="H42" s="20">
        <v>2</v>
      </c>
      <c r="I42" s="20">
        <v>9</v>
      </c>
      <c r="J42" s="20">
        <v>61</v>
      </c>
    </row>
    <row r="43" spans="1:10" x14ac:dyDescent="0.2">
      <c r="A43" s="19" t="s">
        <v>413</v>
      </c>
      <c r="B43" s="20">
        <v>46</v>
      </c>
      <c r="C43" s="20">
        <v>0</v>
      </c>
      <c r="D43" s="20">
        <v>0</v>
      </c>
      <c r="E43" s="20">
        <v>0</v>
      </c>
      <c r="F43" s="20">
        <v>3</v>
      </c>
      <c r="G43" s="20">
        <v>42</v>
      </c>
      <c r="H43" s="20">
        <v>1</v>
      </c>
      <c r="I43" s="20">
        <v>0</v>
      </c>
      <c r="J43" s="20">
        <v>45</v>
      </c>
    </row>
    <row r="44" spans="1:10" x14ac:dyDescent="0.2">
      <c r="A44" s="19" t="s">
        <v>414</v>
      </c>
      <c r="B44" s="20">
        <v>8</v>
      </c>
      <c r="C44" s="20">
        <v>0</v>
      </c>
      <c r="D44" s="20">
        <v>0</v>
      </c>
      <c r="E44" s="20">
        <v>0</v>
      </c>
      <c r="F44" s="20">
        <v>0</v>
      </c>
      <c r="G44" s="20">
        <v>8</v>
      </c>
      <c r="H44" s="20">
        <v>0</v>
      </c>
      <c r="I44" s="20">
        <v>0</v>
      </c>
      <c r="J44" s="20">
        <v>8</v>
      </c>
    </row>
    <row r="45" spans="1:10" x14ac:dyDescent="0.2">
      <c r="A45" s="19" t="s">
        <v>415</v>
      </c>
      <c r="B45" s="20">
        <v>435</v>
      </c>
      <c r="C45" s="20">
        <v>14</v>
      </c>
      <c r="D45" s="20">
        <v>61</v>
      </c>
      <c r="E45" s="20">
        <v>92</v>
      </c>
      <c r="F45" s="20">
        <v>89</v>
      </c>
      <c r="G45" s="20">
        <v>172</v>
      </c>
      <c r="H45" s="20">
        <v>7</v>
      </c>
      <c r="I45" s="20">
        <v>167</v>
      </c>
      <c r="J45" s="20">
        <v>261</v>
      </c>
    </row>
    <row r="46" spans="1:10" x14ac:dyDescent="0.2">
      <c r="A46" s="19" t="s">
        <v>416</v>
      </c>
      <c r="B46" s="20">
        <v>356</v>
      </c>
      <c r="C46" s="20">
        <v>3</v>
      </c>
      <c r="D46" s="20">
        <v>15</v>
      </c>
      <c r="E46" s="20">
        <v>46</v>
      </c>
      <c r="F46" s="20">
        <v>67</v>
      </c>
      <c r="G46" s="20">
        <v>210</v>
      </c>
      <c r="H46" s="20">
        <v>15</v>
      </c>
      <c r="I46" s="20">
        <v>64</v>
      </c>
      <c r="J46" s="20">
        <v>277</v>
      </c>
    </row>
    <row r="47" spans="1:10" x14ac:dyDescent="0.2">
      <c r="A47" s="19" t="s">
        <v>417</v>
      </c>
      <c r="B47" s="20">
        <v>917</v>
      </c>
      <c r="C47" s="20">
        <v>20</v>
      </c>
      <c r="D47" s="20">
        <v>79</v>
      </c>
      <c r="E47" s="20">
        <v>141</v>
      </c>
      <c r="F47" s="20">
        <v>169</v>
      </c>
      <c r="G47" s="20">
        <v>483</v>
      </c>
      <c r="H47" s="20">
        <v>25</v>
      </c>
      <c r="I47" s="20">
        <v>240</v>
      </c>
      <c r="J47" s="20">
        <v>652</v>
      </c>
    </row>
    <row r="48" spans="1:10" x14ac:dyDescent="0.2">
      <c r="A48" s="19" t="s">
        <v>418</v>
      </c>
      <c r="B48" s="20">
        <v>482</v>
      </c>
      <c r="C48" s="20">
        <v>6</v>
      </c>
      <c r="D48" s="20">
        <v>18</v>
      </c>
      <c r="E48" s="20">
        <v>49</v>
      </c>
      <c r="F48" s="20">
        <v>80</v>
      </c>
      <c r="G48" s="20">
        <v>311</v>
      </c>
      <c r="H48" s="20">
        <v>18</v>
      </c>
      <c r="I48" s="20">
        <v>73</v>
      </c>
      <c r="J48" s="20">
        <v>391</v>
      </c>
    </row>
    <row r="49" spans="1:10" x14ac:dyDescent="0.2">
      <c r="A49" s="19" t="s">
        <v>419</v>
      </c>
      <c r="B49" s="20">
        <v>126</v>
      </c>
      <c r="C49" s="20">
        <v>3</v>
      </c>
      <c r="D49" s="20">
        <v>3</v>
      </c>
      <c r="E49" s="20">
        <v>3</v>
      </c>
      <c r="F49" s="20">
        <v>13</v>
      </c>
      <c r="G49" s="20">
        <v>101</v>
      </c>
      <c r="H49" s="20">
        <v>3</v>
      </c>
      <c r="I49" s="20">
        <v>9</v>
      </c>
      <c r="J49" s="20">
        <v>114</v>
      </c>
    </row>
    <row r="50" spans="1:10" x14ac:dyDescent="0.2">
      <c r="A50" s="18" t="s">
        <v>422</v>
      </c>
      <c r="B50" s="18"/>
      <c r="C50" s="18"/>
      <c r="D50" s="18"/>
      <c r="E50" s="18"/>
      <c r="F50" s="18"/>
      <c r="G50" s="18"/>
      <c r="H50" s="18"/>
      <c r="I50" s="18"/>
      <c r="J50" s="18"/>
    </row>
    <row r="51" spans="1:10" x14ac:dyDescent="0.2">
      <c r="A51" s="19" t="s">
        <v>130</v>
      </c>
      <c r="B51" s="20">
        <v>151</v>
      </c>
      <c r="C51" s="20">
        <v>3</v>
      </c>
      <c r="D51" s="20">
        <v>25</v>
      </c>
      <c r="E51" s="20">
        <v>22</v>
      </c>
      <c r="F51" s="20">
        <v>21</v>
      </c>
      <c r="G51" s="20">
        <v>80</v>
      </c>
      <c r="H51" s="20">
        <v>0</v>
      </c>
      <c r="I51" s="20">
        <v>50</v>
      </c>
      <c r="J51" s="20">
        <v>101</v>
      </c>
    </row>
    <row r="52" spans="1:10" x14ac:dyDescent="0.2">
      <c r="A52" s="19" t="s">
        <v>131</v>
      </c>
      <c r="B52" s="20">
        <v>1446</v>
      </c>
      <c r="C52" s="20">
        <v>77</v>
      </c>
      <c r="D52" s="20">
        <v>227</v>
      </c>
      <c r="E52" s="20">
        <v>309</v>
      </c>
      <c r="F52" s="20">
        <v>285</v>
      </c>
      <c r="G52" s="20">
        <v>544</v>
      </c>
      <c r="H52" s="20">
        <v>4</v>
      </c>
      <c r="I52" s="20">
        <v>613</v>
      </c>
      <c r="J52" s="20">
        <v>829</v>
      </c>
    </row>
    <row r="53" spans="1:10" x14ac:dyDescent="0.2">
      <c r="A53" s="19" t="s">
        <v>392</v>
      </c>
      <c r="B53" s="20">
        <v>150</v>
      </c>
      <c r="C53" s="20">
        <v>5</v>
      </c>
      <c r="D53" s="20">
        <v>24</v>
      </c>
      <c r="E53" s="20">
        <v>29</v>
      </c>
      <c r="F53" s="20">
        <v>18</v>
      </c>
      <c r="G53" s="20">
        <v>74</v>
      </c>
      <c r="H53" s="20">
        <v>0</v>
      </c>
      <c r="I53" s="20">
        <v>58</v>
      </c>
      <c r="J53" s="20">
        <v>92</v>
      </c>
    </row>
    <row r="54" spans="1:10" x14ac:dyDescent="0.2">
      <c r="A54" s="19" t="s">
        <v>132</v>
      </c>
      <c r="B54" s="20">
        <v>372</v>
      </c>
      <c r="C54" s="20">
        <v>5</v>
      </c>
      <c r="D54" s="20">
        <v>30</v>
      </c>
      <c r="E54" s="20">
        <v>31</v>
      </c>
      <c r="F54" s="20">
        <v>55</v>
      </c>
      <c r="G54" s="20">
        <v>247</v>
      </c>
      <c r="H54" s="20">
        <v>4</v>
      </c>
      <c r="I54" s="20">
        <v>66</v>
      </c>
      <c r="J54" s="20">
        <v>302</v>
      </c>
    </row>
    <row r="55" spans="1:10" x14ac:dyDescent="0.2">
      <c r="A55" s="19" t="s">
        <v>423</v>
      </c>
      <c r="B55" s="20">
        <v>69</v>
      </c>
      <c r="C55" s="20">
        <v>0</v>
      </c>
      <c r="D55" s="20">
        <v>1</v>
      </c>
      <c r="E55" s="20">
        <v>1</v>
      </c>
      <c r="F55" s="20">
        <v>0</v>
      </c>
      <c r="G55" s="20">
        <v>6</v>
      </c>
      <c r="H55" s="20">
        <v>61</v>
      </c>
      <c r="I55" s="20">
        <v>2</v>
      </c>
      <c r="J55" s="20">
        <v>6</v>
      </c>
    </row>
    <row r="56" spans="1:10" x14ac:dyDescent="0.2">
      <c r="A56" s="18" t="s">
        <v>133</v>
      </c>
      <c r="B56" s="17">
        <v>92</v>
      </c>
      <c r="C56" s="17">
        <v>3</v>
      </c>
      <c r="D56" s="17">
        <v>11</v>
      </c>
      <c r="E56" s="17">
        <v>13</v>
      </c>
      <c r="F56" s="17">
        <v>12</v>
      </c>
      <c r="G56" s="17">
        <v>53</v>
      </c>
      <c r="H56" s="17">
        <v>0</v>
      </c>
      <c r="I56" s="17">
        <v>27</v>
      </c>
      <c r="J56" s="17">
        <v>65</v>
      </c>
    </row>
    <row r="57" spans="1:10" x14ac:dyDescent="0.2">
      <c r="A57" s="19" t="s">
        <v>134</v>
      </c>
      <c r="B57" s="20">
        <v>813</v>
      </c>
      <c r="C57" s="20">
        <v>51</v>
      </c>
      <c r="D57" s="20">
        <v>137</v>
      </c>
      <c r="E57" s="20">
        <v>168</v>
      </c>
      <c r="F57" s="20">
        <v>155</v>
      </c>
      <c r="G57" s="20">
        <v>300</v>
      </c>
      <c r="H57" s="20">
        <v>2</v>
      </c>
      <c r="I57" s="20">
        <v>356</v>
      </c>
      <c r="J57" s="20">
        <v>455</v>
      </c>
    </row>
    <row r="58" spans="1:10" x14ac:dyDescent="0.2">
      <c r="A58" s="19" t="s">
        <v>393</v>
      </c>
      <c r="B58" s="20">
        <v>65</v>
      </c>
      <c r="C58" s="20">
        <v>4</v>
      </c>
      <c r="D58" s="20">
        <v>12</v>
      </c>
      <c r="E58" s="20">
        <v>11</v>
      </c>
      <c r="F58" s="20">
        <v>4</v>
      </c>
      <c r="G58" s="20">
        <v>34</v>
      </c>
      <c r="H58" s="20">
        <v>0</v>
      </c>
      <c r="I58" s="20">
        <v>27</v>
      </c>
      <c r="J58" s="20">
        <v>38</v>
      </c>
    </row>
    <row r="59" spans="1:10" x14ac:dyDescent="0.2">
      <c r="A59" s="19" t="s">
        <v>135</v>
      </c>
      <c r="B59" s="20">
        <v>83</v>
      </c>
      <c r="C59" s="20">
        <v>1</v>
      </c>
      <c r="D59" s="20">
        <v>11</v>
      </c>
      <c r="E59" s="20">
        <v>8</v>
      </c>
      <c r="F59" s="20">
        <v>15</v>
      </c>
      <c r="G59" s="20">
        <v>47</v>
      </c>
      <c r="H59" s="20">
        <v>1</v>
      </c>
      <c r="I59" s="20">
        <v>20</v>
      </c>
      <c r="J59" s="20">
        <v>62</v>
      </c>
    </row>
    <row r="60" spans="1:10" x14ac:dyDescent="0.2">
      <c r="A60" s="19" t="s">
        <v>424</v>
      </c>
      <c r="B60" s="20">
        <v>39</v>
      </c>
      <c r="C60" s="20">
        <v>0</v>
      </c>
      <c r="D60" s="20">
        <v>1</v>
      </c>
      <c r="E60" s="20">
        <v>0</v>
      </c>
      <c r="F60" s="20">
        <v>0</v>
      </c>
      <c r="G60" s="20">
        <v>2</v>
      </c>
      <c r="H60" s="20">
        <v>36</v>
      </c>
      <c r="I60" s="20">
        <v>1</v>
      </c>
      <c r="J60" s="20">
        <v>2</v>
      </c>
    </row>
    <row r="61" spans="1:10" x14ac:dyDescent="0.2">
      <c r="A61" s="18" t="s">
        <v>136</v>
      </c>
      <c r="B61" s="17">
        <v>59</v>
      </c>
      <c r="C61" s="17">
        <v>0</v>
      </c>
      <c r="D61" s="17">
        <v>14</v>
      </c>
      <c r="E61" s="17">
        <v>9</v>
      </c>
      <c r="F61" s="17">
        <v>9</v>
      </c>
      <c r="G61" s="17">
        <v>27</v>
      </c>
      <c r="H61" s="17">
        <v>0</v>
      </c>
      <c r="I61" s="17">
        <v>23</v>
      </c>
      <c r="J61" s="17">
        <v>36</v>
      </c>
    </row>
    <row r="62" spans="1:10" x14ac:dyDescent="0.2">
      <c r="A62" s="19" t="s">
        <v>134</v>
      </c>
      <c r="B62" s="20">
        <v>632</v>
      </c>
      <c r="C62" s="20">
        <v>26</v>
      </c>
      <c r="D62" s="20">
        <v>90</v>
      </c>
      <c r="E62" s="20">
        <v>140</v>
      </c>
      <c r="F62" s="20">
        <v>130</v>
      </c>
      <c r="G62" s="20">
        <v>244</v>
      </c>
      <c r="H62" s="20">
        <v>2</v>
      </c>
      <c r="I62" s="20">
        <v>256</v>
      </c>
      <c r="J62" s="20">
        <v>374</v>
      </c>
    </row>
    <row r="63" spans="1:10" x14ac:dyDescent="0.2">
      <c r="A63" s="19" t="s">
        <v>393</v>
      </c>
      <c r="B63" s="20">
        <v>85</v>
      </c>
      <c r="C63" s="20">
        <v>1</v>
      </c>
      <c r="D63" s="20">
        <v>12</v>
      </c>
      <c r="E63" s="20">
        <v>18</v>
      </c>
      <c r="F63" s="20">
        <v>14</v>
      </c>
      <c r="G63" s="20">
        <v>40</v>
      </c>
      <c r="H63" s="20">
        <v>0</v>
      </c>
      <c r="I63" s="20">
        <v>31</v>
      </c>
      <c r="J63" s="20">
        <v>54</v>
      </c>
    </row>
    <row r="64" spans="1:10" x14ac:dyDescent="0.2">
      <c r="A64" s="19" t="s">
        <v>135</v>
      </c>
      <c r="B64" s="20">
        <v>289</v>
      </c>
      <c r="C64" s="20">
        <v>4</v>
      </c>
      <c r="D64" s="20">
        <v>19</v>
      </c>
      <c r="E64" s="20">
        <v>23</v>
      </c>
      <c r="F64" s="20">
        <v>40</v>
      </c>
      <c r="G64" s="20">
        <v>200</v>
      </c>
      <c r="H64" s="20">
        <v>3</v>
      </c>
      <c r="I64" s="20">
        <v>46</v>
      </c>
      <c r="J64" s="20">
        <v>240</v>
      </c>
    </row>
    <row r="65" spans="1:10" x14ac:dyDescent="0.2">
      <c r="A65" s="19" t="s">
        <v>424</v>
      </c>
      <c r="B65" s="20">
        <v>30</v>
      </c>
      <c r="C65" s="20">
        <v>0</v>
      </c>
      <c r="D65" s="20">
        <v>0</v>
      </c>
      <c r="E65" s="20">
        <v>1</v>
      </c>
      <c r="F65" s="20">
        <v>0</v>
      </c>
      <c r="G65" s="20">
        <v>4</v>
      </c>
      <c r="H65" s="20">
        <v>25</v>
      </c>
      <c r="I65" s="20">
        <v>1</v>
      </c>
      <c r="J65" s="20">
        <v>4</v>
      </c>
    </row>
    <row r="66" spans="1:10" x14ac:dyDescent="0.2">
      <c r="A66" s="18" t="s">
        <v>425</v>
      </c>
      <c r="B66" s="18"/>
      <c r="C66" s="18"/>
      <c r="D66" s="18"/>
      <c r="E66" s="18"/>
      <c r="F66" s="18"/>
      <c r="G66" s="18"/>
      <c r="H66" s="18"/>
      <c r="I66" s="18"/>
      <c r="J66" s="18"/>
    </row>
    <row r="67" spans="1:10" x14ac:dyDescent="0.2">
      <c r="A67" s="19" t="s">
        <v>426</v>
      </c>
      <c r="B67" s="20">
        <v>366</v>
      </c>
      <c r="C67" s="20">
        <v>12</v>
      </c>
      <c r="D67" s="20">
        <v>42</v>
      </c>
      <c r="E67" s="20">
        <v>53</v>
      </c>
      <c r="F67" s="20">
        <v>43</v>
      </c>
      <c r="G67" s="20">
        <v>211</v>
      </c>
      <c r="H67" s="20">
        <v>5</v>
      </c>
      <c r="I67" s="20">
        <v>107</v>
      </c>
      <c r="J67" s="20">
        <v>254</v>
      </c>
    </row>
    <row r="68" spans="1:10" x14ac:dyDescent="0.2">
      <c r="A68" s="19" t="s">
        <v>427</v>
      </c>
      <c r="B68" s="20">
        <v>1212</v>
      </c>
      <c r="C68" s="20">
        <v>62</v>
      </c>
      <c r="D68" s="20">
        <v>194</v>
      </c>
      <c r="E68" s="20">
        <v>262</v>
      </c>
      <c r="F68" s="20">
        <v>231</v>
      </c>
      <c r="G68" s="20">
        <v>460</v>
      </c>
      <c r="H68" s="20">
        <v>3</v>
      </c>
      <c r="I68" s="20">
        <v>518</v>
      </c>
      <c r="J68" s="20">
        <v>691</v>
      </c>
    </row>
    <row r="69" spans="1:10" x14ac:dyDescent="0.2">
      <c r="A69" s="19" t="s">
        <v>137</v>
      </c>
      <c r="B69" s="20">
        <v>112</v>
      </c>
      <c r="C69" s="20">
        <v>10</v>
      </c>
      <c r="D69" s="20">
        <v>25</v>
      </c>
      <c r="E69" s="20">
        <v>30</v>
      </c>
      <c r="F69" s="20">
        <v>19</v>
      </c>
      <c r="G69" s="20">
        <v>27</v>
      </c>
      <c r="H69" s="20">
        <v>1</v>
      </c>
      <c r="I69" s="20">
        <v>65</v>
      </c>
      <c r="J69" s="20">
        <v>46</v>
      </c>
    </row>
    <row r="70" spans="1:10" x14ac:dyDescent="0.2">
      <c r="A70" s="19" t="s">
        <v>138</v>
      </c>
      <c r="B70" s="20">
        <v>673</v>
      </c>
      <c r="C70" s="20">
        <v>27</v>
      </c>
      <c r="D70" s="20">
        <v>94</v>
      </c>
      <c r="E70" s="20">
        <v>115</v>
      </c>
      <c r="F70" s="20">
        <v>133</v>
      </c>
      <c r="G70" s="20">
        <v>304</v>
      </c>
      <c r="H70" s="20">
        <v>0</v>
      </c>
      <c r="I70" s="20">
        <v>236</v>
      </c>
      <c r="J70" s="20">
        <v>437</v>
      </c>
    </row>
    <row r="71" spans="1:10" x14ac:dyDescent="0.2">
      <c r="A71" s="19" t="s">
        <v>428</v>
      </c>
      <c r="B71" s="20">
        <v>75</v>
      </c>
      <c r="C71" s="20">
        <v>3</v>
      </c>
      <c r="D71" s="20">
        <v>9</v>
      </c>
      <c r="E71" s="20">
        <v>12</v>
      </c>
      <c r="F71" s="20">
        <v>12</v>
      </c>
      <c r="G71" s="20">
        <v>39</v>
      </c>
      <c r="H71" s="20">
        <v>0</v>
      </c>
      <c r="I71" s="20">
        <v>24</v>
      </c>
      <c r="J71" s="20">
        <v>51</v>
      </c>
    </row>
    <row r="72" spans="1:10" x14ac:dyDescent="0.2">
      <c r="A72" s="19" t="s">
        <v>429</v>
      </c>
      <c r="B72" s="20">
        <v>178</v>
      </c>
      <c r="C72" s="20">
        <v>2</v>
      </c>
      <c r="D72" s="20">
        <v>15</v>
      </c>
      <c r="E72" s="20">
        <v>19</v>
      </c>
      <c r="F72" s="20">
        <v>27</v>
      </c>
      <c r="G72" s="20">
        <v>55</v>
      </c>
      <c r="H72" s="20">
        <v>60</v>
      </c>
      <c r="I72" s="20">
        <v>36</v>
      </c>
      <c r="J72" s="20">
        <v>82</v>
      </c>
    </row>
    <row r="73" spans="1:10" x14ac:dyDescent="0.2">
      <c r="A73" s="19" t="s">
        <v>1441</v>
      </c>
      <c r="B73" s="20">
        <v>1644</v>
      </c>
      <c r="C73" s="20">
        <v>76</v>
      </c>
      <c r="D73" s="20">
        <v>250</v>
      </c>
      <c r="E73" s="20">
        <v>320</v>
      </c>
      <c r="F73" s="20">
        <v>309</v>
      </c>
      <c r="G73" s="20">
        <v>685</v>
      </c>
      <c r="H73" s="20">
        <v>4</v>
      </c>
      <c r="I73" s="20">
        <v>646</v>
      </c>
      <c r="J73" s="20">
        <v>994</v>
      </c>
    </row>
    <row r="74" spans="1:10" x14ac:dyDescent="0.2">
      <c r="A74" s="18" t="s">
        <v>430</v>
      </c>
      <c r="B74" s="18"/>
      <c r="C74" s="18"/>
      <c r="D74" s="18"/>
      <c r="E74" s="18"/>
      <c r="F74" s="18"/>
      <c r="G74" s="18"/>
      <c r="H74" s="18"/>
      <c r="I74" s="18"/>
      <c r="J74" s="18"/>
    </row>
    <row r="75" spans="1:10" x14ac:dyDescent="0.2">
      <c r="A75" s="21" t="s">
        <v>431</v>
      </c>
      <c r="B75" s="34">
        <v>366</v>
      </c>
      <c r="C75" s="34">
        <v>12</v>
      </c>
      <c r="D75" s="34">
        <v>42</v>
      </c>
      <c r="E75" s="34">
        <v>53</v>
      </c>
      <c r="F75" s="34">
        <v>43</v>
      </c>
      <c r="G75" s="34">
        <v>211</v>
      </c>
      <c r="H75" s="34">
        <v>5</v>
      </c>
      <c r="I75" s="34">
        <v>107</v>
      </c>
      <c r="J75" s="34">
        <v>254</v>
      </c>
    </row>
    <row r="76" spans="1:10" x14ac:dyDescent="0.2">
      <c r="A76" s="21" t="s">
        <v>432</v>
      </c>
      <c r="B76" s="34">
        <v>954</v>
      </c>
      <c r="C76" s="34">
        <v>47</v>
      </c>
      <c r="D76" s="34">
        <v>154</v>
      </c>
      <c r="E76" s="34">
        <v>188</v>
      </c>
      <c r="F76" s="34">
        <v>172</v>
      </c>
      <c r="G76" s="34">
        <v>391</v>
      </c>
      <c r="H76" s="34">
        <v>2</v>
      </c>
      <c r="I76" s="34">
        <v>389</v>
      </c>
      <c r="J76" s="34">
        <v>563</v>
      </c>
    </row>
    <row r="77" spans="1:10" x14ac:dyDescent="0.2">
      <c r="A77" s="19" t="s">
        <v>433</v>
      </c>
      <c r="B77" s="20">
        <v>345</v>
      </c>
      <c r="C77" s="20">
        <v>18</v>
      </c>
      <c r="D77" s="20">
        <v>49</v>
      </c>
      <c r="E77" s="20">
        <v>80</v>
      </c>
      <c r="F77" s="20">
        <v>63</v>
      </c>
      <c r="G77" s="20">
        <v>135</v>
      </c>
      <c r="H77" s="20">
        <v>0</v>
      </c>
      <c r="I77" s="20">
        <v>147</v>
      </c>
      <c r="J77" s="20">
        <v>198</v>
      </c>
    </row>
    <row r="78" spans="1:10" x14ac:dyDescent="0.2">
      <c r="A78" s="19" t="s">
        <v>434</v>
      </c>
      <c r="B78" s="20">
        <v>141</v>
      </c>
      <c r="C78" s="20">
        <v>4</v>
      </c>
      <c r="D78" s="20">
        <v>28</v>
      </c>
      <c r="E78" s="20">
        <v>27</v>
      </c>
      <c r="F78" s="20">
        <v>32</v>
      </c>
      <c r="G78" s="20">
        <v>50</v>
      </c>
      <c r="H78" s="20">
        <v>0</v>
      </c>
      <c r="I78" s="20">
        <v>59</v>
      </c>
      <c r="J78" s="20">
        <v>82</v>
      </c>
    </row>
    <row r="79" spans="1:10" x14ac:dyDescent="0.2">
      <c r="A79" s="19" t="s">
        <v>435</v>
      </c>
      <c r="B79" s="20">
        <v>56</v>
      </c>
      <c r="C79" s="20">
        <v>3</v>
      </c>
      <c r="D79" s="20">
        <v>5</v>
      </c>
      <c r="E79" s="20">
        <v>7</v>
      </c>
      <c r="F79" s="20">
        <v>14</v>
      </c>
      <c r="G79" s="20">
        <v>27</v>
      </c>
      <c r="H79" s="20">
        <v>0</v>
      </c>
      <c r="I79" s="20">
        <v>15</v>
      </c>
      <c r="J79" s="20">
        <v>41</v>
      </c>
    </row>
    <row r="80" spans="1:10" x14ac:dyDescent="0.2">
      <c r="A80" s="19" t="s">
        <v>436</v>
      </c>
      <c r="B80" s="20">
        <v>48</v>
      </c>
      <c r="C80" s="20">
        <v>2</v>
      </c>
      <c r="D80" s="20">
        <v>8</v>
      </c>
      <c r="E80" s="20">
        <v>7</v>
      </c>
      <c r="F80" s="20">
        <v>9</v>
      </c>
      <c r="G80" s="20">
        <v>22</v>
      </c>
      <c r="H80" s="20">
        <v>0</v>
      </c>
      <c r="I80" s="20">
        <v>17</v>
      </c>
      <c r="J80" s="20">
        <v>31</v>
      </c>
    </row>
    <row r="81" spans="1:10" x14ac:dyDescent="0.2">
      <c r="A81" s="19" t="s">
        <v>437</v>
      </c>
      <c r="B81" s="20">
        <v>20</v>
      </c>
      <c r="C81" s="20">
        <v>1</v>
      </c>
      <c r="D81" s="20">
        <v>0</v>
      </c>
      <c r="E81" s="20">
        <v>3</v>
      </c>
      <c r="F81" s="20">
        <v>3</v>
      </c>
      <c r="G81" s="20">
        <v>13</v>
      </c>
      <c r="H81" s="20">
        <v>0</v>
      </c>
      <c r="I81" s="20">
        <v>4</v>
      </c>
      <c r="J81" s="20">
        <v>16</v>
      </c>
    </row>
    <row r="82" spans="1:10" x14ac:dyDescent="0.2">
      <c r="A82" s="19" t="s">
        <v>438</v>
      </c>
      <c r="B82" s="20">
        <v>4</v>
      </c>
      <c r="C82" s="20">
        <v>0</v>
      </c>
      <c r="D82" s="20">
        <v>0</v>
      </c>
      <c r="E82" s="20">
        <v>0</v>
      </c>
      <c r="F82" s="20">
        <v>0</v>
      </c>
      <c r="G82" s="20">
        <v>4</v>
      </c>
      <c r="H82" s="20">
        <v>0</v>
      </c>
      <c r="I82" s="20">
        <v>0</v>
      </c>
      <c r="J82" s="20">
        <v>4</v>
      </c>
    </row>
    <row r="83" spans="1:10" x14ac:dyDescent="0.2">
      <c r="A83" s="19" t="s">
        <v>439</v>
      </c>
      <c r="B83" s="20">
        <v>2</v>
      </c>
      <c r="C83" s="20">
        <v>0</v>
      </c>
      <c r="D83" s="20">
        <v>0</v>
      </c>
      <c r="E83" s="20">
        <v>0</v>
      </c>
      <c r="F83" s="20">
        <v>1</v>
      </c>
      <c r="G83" s="20">
        <v>1</v>
      </c>
      <c r="H83" s="20">
        <v>0</v>
      </c>
      <c r="I83" s="20">
        <v>0</v>
      </c>
      <c r="J83" s="20">
        <v>2</v>
      </c>
    </row>
    <row r="84" spans="1:10" x14ac:dyDescent="0.2">
      <c r="A84" s="19" t="s">
        <v>440</v>
      </c>
      <c r="B84" s="20">
        <v>2</v>
      </c>
      <c r="C84" s="20">
        <v>0</v>
      </c>
      <c r="D84" s="20">
        <v>0</v>
      </c>
      <c r="E84" s="20">
        <v>0</v>
      </c>
      <c r="F84" s="20">
        <v>1</v>
      </c>
      <c r="G84" s="20">
        <v>1</v>
      </c>
      <c r="H84" s="20">
        <v>0</v>
      </c>
      <c r="I84" s="20">
        <v>0</v>
      </c>
      <c r="J84" s="20">
        <v>2</v>
      </c>
    </row>
    <row r="85" spans="1:10" x14ac:dyDescent="0.2">
      <c r="A85" s="19" t="s">
        <v>429</v>
      </c>
      <c r="B85" s="20">
        <v>250</v>
      </c>
      <c r="C85" s="20">
        <v>3</v>
      </c>
      <c r="D85" s="20">
        <v>21</v>
      </c>
      <c r="E85" s="20">
        <v>27</v>
      </c>
      <c r="F85" s="20">
        <v>41</v>
      </c>
      <c r="G85" s="20">
        <v>96</v>
      </c>
      <c r="H85" s="20">
        <v>62</v>
      </c>
      <c r="I85" s="20">
        <v>51</v>
      </c>
      <c r="J85" s="20">
        <v>137</v>
      </c>
    </row>
    <row r="86" spans="1:10" x14ac:dyDescent="0.2">
      <c r="A86" s="18" t="s">
        <v>441</v>
      </c>
      <c r="B86" s="18"/>
      <c r="C86" s="18"/>
      <c r="D86" s="18"/>
      <c r="E86" s="18"/>
      <c r="F86" s="18"/>
      <c r="G86" s="18"/>
      <c r="H86" s="18"/>
      <c r="I86" s="18"/>
      <c r="J86" s="18"/>
    </row>
    <row r="87" spans="1:10" x14ac:dyDescent="0.2">
      <c r="A87" s="19" t="s">
        <v>442</v>
      </c>
      <c r="B87" s="20">
        <v>1712</v>
      </c>
      <c r="C87" s="20">
        <v>69</v>
      </c>
      <c r="D87" s="20">
        <v>240</v>
      </c>
      <c r="E87" s="20">
        <v>321</v>
      </c>
      <c r="F87" s="20">
        <v>320</v>
      </c>
      <c r="G87" s="20">
        <v>755</v>
      </c>
      <c r="H87" s="20">
        <v>7</v>
      </c>
      <c r="I87" s="20">
        <v>630</v>
      </c>
      <c r="J87" s="20">
        <v>1075</v>
      </c>
    </row>
    <row r="88" spans="1:10" x14ac:dyDescent="0.2">
      <c r="A88" s="19" t="s">
        <v>139</v>
      </c>
      <c r="B88" s="20">
        <v>76</v>
      </c>
      <c r="C88" s="20">
        <v>7</v>
      </c>
      <c r="D88" s="20">
        <v>15</v>
      </c>
      <c r="E88" s="20">
        <v>14</v>
      </c>
      <c r="F88" s="20">
        <v>16</v>
      </c>
      <c r="G88" s="20">
        <v>24</v>
      </c>
      <c r="H88" s="20">
        <v>0</v>
      </c>
      <c r="I88" s="20">
        <v>36</v>
      </c>
      <c r="J88" s="20">
        <v>40</v>
      </c>
    </row>
    <row r="89" spans="1:10" x14ac:dyDescent="0.2">
      <c r="A89" s="19" t="s">
        <v>443</v>
      </c>
      <c r="B89" s="20">
        <v>59</v>
      </c>
      <c r="C89" s="20">
        <v>4</v>
      </c>
      <c r="D89" s="20">
        <v>11</v>
      </c>
      <c r="E89" s="20">
        <v>9</v>
      </c>
      <c r="F89" s="20">
        <v>10</v>
      </c>
      <c r="G89" s="20">
        <v>24</v>
      </c>
      <c r="H89" s="20">
        <v>1</v>
      </c>
      <c r="I89" s="20">
        <v>24</v>
      </c>
      <c r="J89" s="20">
        <v>34</v>
      </c>
    </row>
    <row r="90" spans="1:10" x14ac:dyDescent="0.2">
      <c r="A90" s="19" t="s">
        <v>140</v>
      </c>
      <c r="B90" s="20">
        <v>194</v>
      </c>
      <c r="C90" s="20">
        <v>8</v>
      </c>
      <c r="D90" s="20">
        <v>30</v>
      </c>
      <c r="E90" s="20">
        <v>36</v>
      </c>
      <c r="F90" s="20">
        <v>22</v>
      </c>
      <c r="G90" s="20">
        <v>98</v>
      </c>
      <c r="H90" s="20">
        <v>0</v>
      </c>
      <c r="I90" s="20">
        <v>74</v>
      </c>
      <c r="J90" s="20">
        <v>120</v>
      </c>
    </row>
    <row r="91" spans="1:10" x14ac:dyDescent="0.2">
      <c r="A91" s="19" t="s">
        <v>141</v>
      </c>
      <c r="B91" s="20">
        <v>16</v>
      </c>
      <c r="C91" s="20">
        <v>1</v>
      </c>
      <c r="D91" s="20">
        <v>2</v>
      </c>
      <c r="E91" s="20">
        <v>3</v>
      </c>
      <c r="F91" s="20">
        <v>1</v>
      </c>
      <c r="G91" s="20">
        <v>9</v>
      </c>
      <c r="H91" s="20">
        <v>0</v>
      </c>
      <c r="I91" s="20">
        <v>6</v>
      </c>
      <c r="J91" s="20">
        <v>10</v>
      </c>
    </row>
    <row r="92" spans="1:10" x14ac:dyDescent="0.2">
      <c r="A92" s="19" t="s">
        <v>401</v>
      </c>
      <c r="B92" s="20">
        <v>46</v>
      </c>
      <c r="C92" s="20">
        <v>0</v>
      </c>
      <c r="D92" s="20">
        <v>7</v>
      </c>
      <c r="E92" s="20">
        <v>6</v>
      </c>
      <c r="F92" s="20">
        <v>4</v>
      </c>
      <c r="G92" s="20">
        <v>29</v>
      </c>
      <c r="H92" s="20">
        <v>0</v>
      </c>
      <c r="I92" s="20">
        <v>13</v>
      </c>
      <c r="J92" s="20">
        <v>33</v>
      </c>
    </row>
    <row r="93" spans="1:10" x14ac:dyDescent="0.2">
      <c r="A93" s="19" t="s">
        <v>429</v>
      </c>
      <c r="B93" s="20">
        <v>85</v>
      </c>
      <c r="C93" s="20">
        <v>1</v>
      </c>
      <c r="D93" s="20">
        <v>2</v>
      </c>
      <c r="E93" s="20">
        <v>3</v>
      </c>
      <c r="F93" s="20">
        <v>6</v>
      </c>
      <c r="G93" s="20">
        <v>12</v>
      </c>
      <c r="H93" s="20">
        <v>61</v>
      </c>
      <c r="I93" s="20">
        <v>6</v>
      </c>
      <c r="J93" s="20">
        <v>18</v>
      </c>
    </row>
    <row r="94" spans="1:10" x14ac:dyDescent="0.2">
      <c r="A94" s="18" t="s">
        <v>444</v>
      </c>
      <c r="B94" s="18"/>
      <c r="C94" s="18"/>
      <c r="D94" s="18"/>
      <c r="E94" s="18"/>
      <c r="F94" s="18"/>
      <c r="G94" s="18"/>
      <c r="H94" s="18"/>
      <c r="I94" s="18"/>
      <c r="J94" s="18"/>
    </row>
    <row r="95" spans="1:10" x14ac:dyDescent="0.2">
      <c r="A95" s="19" t="s">
        <v>445</v>
      </c>
      <c r="B95" s="20">
        <v>1212</v>
      </c>
      <c r="C95" s="20">
        <v>55</v>
      </c>
      <c r="D95" s="20">
        <v>188</v>
      </c>
      <c r="E95" s="20">
        <v>243</v>
      </c>
      <c r="F95" s="20">
        <v>223</v>
      </c>
      <c r="G95" s="20">
        <v>501</v>
      </c>
      <c r="H95" s="20">
        <v>2</v>
      </c>
      <c r="I95" s="20">
        <v>486</v>
      </c>
      <c r="J95" s="20">
        <v>724</v>
      </c>
    </row>
    <row r="96" spans="1:10" x14ac:dyDescent="0.2">
      <c r="A96" s="19" t="s">
        <v>446</v>
      </c>
      <c r="B96" s="20">
        <v>24</v>
      </c>
      <c r="C96" s="20">
        <v>2</v>
      </c>
      <c r="D96" s="20">
        <v>6</v>
      </c>
      <c r="E96" s="20">
        <v>6</v>
      </c>
      <c r="F96" s="20">
        <v>2</v>
      </c>
      <c r="G96" s="20">
        <v>8</v>
      </c>
      <c r="H96" s="20">
        <v>0</v>
      </c>
      <c r="I96" s="20">
        <v>14</v>
      </c>
      <c r="J96" s="20">
        <v>10</v>
      </c>
    </row>
    <row r="97" spans="1:10" x14ac:dyDescent="0.2">
      <c r="A97" s="19" t="s">
        <v>447</v>
      </c>
      <c r="B97" s="20">
        <v>76</v>
      </c>
      <c r="C97" s="20">
        <v>1</v>
      </c>
      <c r="D97" s="20">
        <v>23</v>
      </c>
      <c r="E97" s="20">
        <v>15</v>
      </c>
      <c r="F97" s="20">
        <v>10</v>
      </c>
      <c r="G97" s="20">
        <v>27</v>
      </c>
      <c r="H97" s="20">
        <v>0</v>
      </c>
      <c r="I97" s="20">
        <v>39</v>
      </c>
      <c r="J97" s="20">
        <v>37</v>
      </c>
    </row>
    <row r="98" spans="1:10" x14ac:dyDescent="0.2">
      <c r="A98" s="19" t="s">
        <v>448</v>
      </c>
      <c r="B98" s="20">
        <v>43</v>
      </c>
      <c r="C98" s="20">
        <v>3</v>
      </c>
      <c r="D98" s="20">
        <v>10</v>
      </c>
      <c r="E98" s="20">
        <v>10</v>
      </c>
      <c r="F98" s="20">
        <v>11</v>
      </c>
      <c r="G98" s="20">
        <v>9</v>
      </c>
      <c r="H98" s="20">
        <v>0</v>
      </c>
      <c r="I98" s="20">
        <v>23</v>
      </c>
      <c r="J98" s="20">
        <v>20</v>
      </c>
    </row>
    <row r="99" spans="1:10" x14ac:dyDescent="0.2">
      <c r="A99" s="19" t="s">
        <v>449</v>
      </c>
      <c r="B99" s="20">
        <v>14</v>
      </c>
      <c r="C99" s="20">
        <v>2</v>
      </c>
      <c r="D99" s="20">
        <v>4</v>
      </c>
      <c r="E99" s="20">
        <v>3</v>
      </c>
      <c r="F99" s="20">
        <v>3</v>
      </c>
      <c r="G99" s="20">
        <v>2</v>
      </c>
      <c r="H99" s="20">
        <v>0</v>
      </c>
      <c r="I99" s="20">
        <v>9</v>
      </c>
      <c r="J99" s="20">
        <v>5</v>
      </c>
    </row>
    <row r="100" spans="1:10" x14ac:dyDescent="0.2">
      <c r="A100" s="19" t="s">
        <v>450</v>
      </c>
      <c r="B100" s="20">
        <v>5</v>
      </c>
      <c r="C100" s="20">
        <v>1</v>
      </c>
      <c r="D100" s="20">
        <v>3</v>
      </c>
      <c r="E100" s="20">
        <v>1</v>
      </c>
      <c r="F100" s="20">
        <v>0</v>
      </c>
      <c r="G100" s="20">
        <v>0</v>
      </c>
      <c r="H100" s="20">
        <v>0</v>
      </c>
      <c r="I100" s="20">
        <v>5</v>
      </c>
      <c r="J100" s="20">
        <v>0</v>
      </c>
    </row>
    <row r="101" spans="1:10" x14ac:dyDescent="0.2">
      <c r="A101" s="19" t="s">
        <v>429</v>
      </c>
      <c r="B101" s="20">
        <v>414</v>
      </c>
      <c r="C101" s="20">
        <v>12</v>
      </c>
      <c r="D101" s="20">
        <v>21</v>
      </c>
      <c r="E101" s="20">
        <v>57</v>
      </c>
      <c r="F101" s="20">
        <v>87</v>
      </c>
      <c r="G101" s="20">
        <v>232</v>
      </c>
      <c r="H101" s="20">
        <v>5</v>
      </c>
      <c r="I101" s="20">
        <v>90</v>
      </c>
      <c r="J101" s="20">
        <v>319</v>
      </c>
    </row>
    <row r="102" spans="1:10" x14ac:dyDescent="0.2">
      <c r="A102" s="18" t="s">
        <v>451</v>
      </c>
      <c r="B102" s="18"/>
      <c r="C102" s="18"/>
      <c r="D102" s="18"/>
      <c r="E102" s="18"/>
      <c r="F102" s="18"/>
      <c r="G102" s="18"/>
      <c r="H102" s="18"/>
      <c r="I102" s="18"/>
      <c r="J102" s="18"/>
    </row>
    <row r="103" spans="1:10" x14ac:dyDescent="0.2">
      <c r="A103" s="19" t="s">
        <v>445</v>
      </c>
      <c r="B103" s="20">
        <v>13</v>
      </c>
      <c r="C103" s="20">
        <v>0</v>
      </c>
      <c r="D103" s="20">
        <v>2</v>
      </c>
      <c r="E103" s="20">
        <v>2</v>
      </c>
      <c r="F103" s="20">
        <v>2</v>
      </c>
      <c r="G103" s="20">
        <v>7</v>
      </c>
      <c r="H103" s="20">
        <v>0</v>
      </c>
      <c r="I103" s="20">
        <v>4</v>
      </c>
      <c r="J103" s="20">
        <v>9</v>
      </c>
    </row>
    <row r="104" spans="1:10" x14ac:dyDescent="0.2">
      <c r="A104" s="19" t="s">
        <v>446</v>
      </c>
      <c r="B104" s="20">
        <v>89</v>
      </c>
      <c r="C104" s="20">
        <v>5</v>
      </c>
      <c r="D104" s="20">
        <v>15</v>
      </c>
      <c r="E104" s="20">
        <v>12</v>
      </c>
      <c r="F104" s="20">
        <v>8</v>
      </c>
      <c r="G104" s="20">
        <v>48</v>
      </c>
      <c r="H104" s="20">
        <v>1</v>
      </c>
      <c r="I104" s="20">
        <v>32</v>
      </c>
      <c r="J104" s="20">
        <v>56</v>
      </c>
    </row>
    <row r="105" spans="1:10" x14ac:dyDescent="0.2">
      <c r="A105" s="19" t="s">
        <v>447</v>
      </c>
      <c r="B105" s="20">
        <v>143</v>
      </c>
      <c r="C105" s="20">
        <v>4</v>
      </c>
      <c r="D105" s="20">
        <v>22</v>
      </c>
      <c r="E105" s="20">
        <v>29</v>
      </c>
      <c r="F105" s="20">
        <v>23</v>
      </c>
      <c r="G105" s="20">
        <v>65</v>
      </c>
      <c r="H105" s="20">
        <v>0</v>
      </c>
      <c r="I105" s="20">
        <v>55</v>
      </c>
      <c r="J105" s="20">
        <v>88</v>
      </c>
    </row>
    <row r="106" spans="1:10" x14ac:dyDescent="0.2">
      <c r="A106" s="19" t="s">
        <v>448</v>
      </c>
      <c r="B106" s="20">
        <v>27</v>
      </c>
      <c r="C106" s="20">
        <v>3</v>
      </c>
      <c r="D106" s="20">
        <v>6</v>
      </c>
      <c r="E106" s="20">
        <v>7</v>
      </c>
      <c r="F106" s="20">
        <v>0</v>
      </c>
      <c r="G106" s="20">
        <v>11</v>
      </c>
      <c r="H106" s="20">
        <v>0</v>
      </c>
      <c r="I106" s="20">
        <v>16</v>
      </c>
      <c r="J106" s="20">
        <v>11</v>
      </c>
    </row>
    <row r="107" spans="1:10" x14ac:dyDescent="0.2">
      <c r="A107" s="19" t="s">
        <v>449</v>
      </c>
      <c r="B107" s="20">
        <v>5</v>
      </c>
      <c r="C107" s="20">
        <v>0</v>
      </c>
      <c r="D107" s="20">
        <v>1</v>
      </c>
      <c r="E107" s="20">
        <v>1</v>
      </c>
      <c r="F107" s="20">
        <v>2</v>
      </c>
      <c r="G107" s="20">
        <v>1</v>
      </c>
      <c r="H107" s="20">
        <v>0</v>
      </c>
      <c r="I107" s="20">
        <v>2</v>
      </c>
      <c r="J107" s="20">
        <v>3</v>
      </c>
    </row>
    <row r="108" spans="1:10" x14ac:dyDescent="0.2">
      <c r="A108" s="19" t="s">
        <v>450</v>
      </c>
      <c r="B108" s="20">
        <v>10</v>
      </c>
      <c r="C108" s="20">
        <v>1</v>
      </c>
      <c r="D108" s="20">
        <v>1</v>
      </c>
      <c r="E108" s="20">
        <v>2</v>
      </c>
      <c r="F108" s="20">
        <v>0</v>
      </c>
      <c r="G108" s="20">
        <v>6</v>
      </c>
      <c r="H108" s="20">
        <v>0</v>
      </c>
      <c r="I108" s="20">
        <v>4</v>
      </c>
      <c r="J108" s="20">
        <v>6</v>
      </c>
    </row>
    <row r="109" spans="1:10" x14ac:dyDescent="0.2">
      <c r="A109" s="19" t="s">
        <v>429</v>
      </c>
      <c r="B109" s="20">
        <v>28</v>
      </c>
      <c r="C109" s="20">
        <v>0</v>
      </c>
      <c r="D109" s="20">
        <v>3</v>
      </c>
      <c r="E109" s="20">
        <v>1</v>
      </c>
      <c r="F109" s="20">
        <v>2</v>
      </c>
      <c r="G109" s="20">
        <v>22</v>
      </c>
      <c r="H109" s="20">
        <v>0</v>
      </c>
      <c r="I109" s="20">
        <v>4</v>
      </c>
      <c r="J109" s="20">
        <v>24</v>
      </c>
    </row>
    <row r="110" spans="1:10" x14ac:dyDescent="0.2">
      <c r="A110" s="18" t="s">
        <v>142</v>
      </c>
      <c r="B110" s="18"/>
      <c r="C110" s="18"/>
      <c r="D110" s="18"/>
      <c r="E110" s="18"/>
      <c r="F110" s="18"/>
      <c r="G110" s="18"/>
      <c r="H110" s="18"/>
      <c r="I110" s="18"/>
      <c r="J110" s="18"/>
    </row>
    <row r="111" spans="1:10" x14ac:dyDescent="0.2">
      <c r="A111" s="19" t="s">
        <v>452</v>
      </c>
      <c r="B111" s="20">
        <v>90</v>
      </c>
      <c r="C111" s="20">
        <v>90</v>
      </c>
      <c r="D111" s="20">
        <v>0</v>
      </c>
      <c r="E111" s="20">
        <v>0</v>
      </c>
      <c r="F111" s="20">
        <v>0</v>
      </c>
      <c r="G111" s="20">
        <v>0</v>
      </c>
      <c r="H111" s="20">
        <v>0</v>
      </c>
      <c r="I111" s="20">
        <v>90</v>
      </c>
      <c r="J111" s="20">
        <v>0</v>
      </c>
    </row>
    <row r="112" spans="1:10" x14ac:dyDescent="0.2">
      <c r="A112" s="19" t="s">
        <v>453</v>
      </c>
      <c r="B112" s="20">
        <v>307</v>
      </c>
      <c r="C112" s="20">
        <v>0</v>
      </c>
      <c r="D112" s="20">
        <v>307</v>
      </c>
      <c r="E112" s="20">
        <v>0</v>
      </c>
      <c r="F112" s="20">
        <v>0</v>
      </c>
      <c r="G112" s="20">
        <v>0</v>
      </c>
      <c r="H112" s="20">
        <v>0</v>
      </c>
      <c r="I112" s="20">
        <v>307</v>
      </c>
      <c r="J112" s="20">
        <v>0</v>
      </c>
    </row>
    <row r="113" spans="1:10" x14ac:dyDescent="0.2">
      <c r="A113" s="19" t="s">
        <v>454</v>
      </c>
      <c r="B113" s="20">
        <v>392</v>
      </c>
      <c r="C113" s="20">
        <v>0</v>
      </c>
      <c r="D113" s="20">
        <v>0</v>
      </c>
      <c r="E113" s="20">
        <v>392</v>
      </c>
      <c r="F113" s="20">
        <v>0</v>
      </c>
      <c r="G113" s="20">
        <v>0</v>
      </c>
      <c r="H113" s="20">
        <v>0</v>
      </c>
      <c r="I113" s="20">
        <v>392</v>
      </c>
      <c r="J113" s="20">
        <v>0</v>
      </c>
    </row>
    <row r="114" spans="1:10" x14ac:dyDescent="0.2">
      <c r="A114" s="19" t="s">
        <v>455</v>
      </c>
      <c r="B114" s="20">
        <v>379</v>
      </c>
      <c r="C114" s="20">
        <v>0</v>
      </c>
      <c r="D114" s="20">
        <v>0</v>
      </c>
      <c r="E114" s="20">
        <v>0</v>
      </c>
      <c r="F114" s="20">
        <v>379</v>
      </c>
      <c r="G114" s="20">
        <v>0</v>
      </c>
      <c r="H114" s="20">
        <v>0</v>
      </c>
      <c r="I114" s="20">
        <v>0</v>
      </c>
      <c r="J114" s="20">
        <v>379</v>
      </c>
    </row>
    <row r="115" spans="1:10" x14ac:dyDescent="0.2">
      <c r="A115" s="19" t="s">
        <v>456</v>
      </c>
      <c r="B115" s="20">
        <v>951</v>
      </c>
      <c r="C115" s="20">
        <v>0</v>
      </c>
      <c r="D115" s="20">
        <v>0</v>
      </c>
      <c r="E115" s="20">
        <v>0</v>
      </c>
      <c r="F115" s="20">
        <v>0</v>
      </c>
      <c r="G115" s="20">
        <v>951</v>
      </c>
      <c r="H115" s="20">
        <v>0</v>
      </c>
      <c r="I115" s="20">
        <v>0</v>
      </c>
      <c r="J115" s="20">
        <v>951</v>
      </c>
    </row>
    <row r="116" spans="1:10" x14ac:dyDescent="0.2">
      <c r="A116" s="19" t="s">
        <v>429</v>
      </c>
      <c r="B116" s="20">
        <v>69</v>
      </c>
      <c r="C116" s="20">
        <v>0</v>
      </c>
      <c r="D116" s="20">
        <v>0</v>
      </c>
      <c r="E116" s="20">
        <v>0</v>
      </c>
      <c r="F116" s="20">
        <v>0</v>
      </c>
      <c r="G116" s="20">
        <v>0</v>
      </c>
      <c r="H116" s="20">
        <v>69</v>
      </c>
      <c r="I116" s="20">
        <v>0</v>
      </c>
      <c r="J116" s="20">
        <v>0</v>
      </c>
    </row>
    <row r="117" spans="1:10" x14ac:dyDescent="0.2">
      <c r="A117" s="18" t="s">
        <v>143</v>
      </c>
      <c r="B117" s="18"/>
      <c r="C117" s="18"/>
      <c r="D117" s="18"/>
      <c r="E117" s="18"/>
      <c r="F117" s="18"/>
      <c r="G117" s="18"/>
      <c r="H117" s="18"/>
      <c r="I117" s="18"/>
      <c r="J117" s="18"/>
    </row>
    <row r="118" spans="1:10" x14ac:dyDescent="0.2">
      <c r="A118" s="21" t="s">
        <v>457</v>
      </c>
      <c r="B118" s="21"/>
      <c r="C118" s="21"/>
      <c r="D118" s="21"/>
      <c r="E118" s="21"/>
      <c r="F118" s="21"/>
      <c r="G118" s="21"/>
      <c r="H118" s="21"/>
      <c r="I118" s="21"/>
      <c r="J118" s="21"/>
    </row>
    <row r="119" spans="1:10" x14ac:dyDescent="0.2">
      <c r="A119" s="19" t="s">
        <v>458</v>
      </c>
      <c r="B119" s="20">
        <v>546</v>
      </c>
      <c r="C119" s="20">
        <v>60</v>
      </c>
      <c r="D119" s="20">
        <v>156</v>
      </c>
      <c r="E119" s="20">
        <v>144</v>
      </c>
      <c r="F119" s="20">
        <v>79</v>
      </c>
      <c r="G119" s="20">
        <v>107</v>
      </c>
      <c r="H119" s="20">
        <v>0</v>
      </c>
      <c r="I119" s="20">
        <v>360</v>
      </c>
      <c r="J119" s="20">
        <v>186</v>
      </c>
    </row>
    <row r="120" spans="1:10" x14ac:dyDescent="0.2">
      <c r="A120" s="19" t="s">
        <v>459</v>
      </c>
      <c r="B120" s="20">
        <v>531</v>
      </c>
      <c r="C120" s="20">
        <v>15</v>
      </c>
      <c r="D120" s="20">
        <v>109</v>
      </c>
      <c r="E120" s="20">
        <v>144</v>
      </c>
      <c r="F120" s="20">
        <v>103</v>
      </c>
      <c r="G120" s="20">
        <v>156</v>
      </c>
      <c r="H120" s="20">
        <v>4</v>
      </c>
      <c r="I120" s="20">
        <v>268</v>
      </c>
      <c r="J120" s="20">
        <v>259</v>
      </c>
    </row>
    <row r="121" spans="1:10" x14ac:dyDescent="0.2">
      <c r="A121" s="19" t="s">
        <v>460</v>
      </c>
      <c r="B121" s="20">
        <v>205</v>
      </c>
      <c r="C121" s="20">
        <v>3</v>
      </c>
      <c r="D121" s="20">
        <v>18</v>
      </c>
      <c r="E121" s="20">
        <v>38</v>
      </c>
      <c r="F121" s="20">
        <v>61</v>
      </c>
      <c r="G121" s="20">
        <v>85</v>
      </c>
      <c r="H121" s="20">
        <v>0</v>
      </c>
      <c r="I121" s="20">
        <v>59</v>
      </c>
      <c r="J121" s="20">
        <v>146</v>
      </c>
    </row>
    <row r="122" spans="1:10" x14ac:dyDescent="0.2">
      <c r="A122" s="19" t="s">
        <v>461</v>
      </c>
      <c r="B122" s="20">
        <v>762</v>
      </c>
      <c r="C122" s="20">
        <v>8</v>
      </c>
      <c r="D122" s="20">
        <v>18</v>
      </c>
      <c r="E122" s="20">
        <v>57</v>
      </c>
      <c r="F122" s="20">
        <v>113</v>
      </c>
      <c r="G122" s="20">
        <v>564</v>
      </c>
      <c r="H122" s="20">
        <v>2</v>
      </c>
      <c r="I122" s="20">
        <v>83</v>
      </c>
      <c r="J122" s="20">
        <v>677</v>
      </c>
    </row>
    <row r="123" spans="1:10" x14ac:dyDescent="0.2">
      <c r="A123" s="19" t="s">
        <v>429</v>
      </c>
      <c r="B123" s="20">
        <v>144</v>
      </c>
      <c r="C123" s="20">
        <v>4</v>
      </c>
      <c r="D123" s="20">
        <v>6</v>
      </c>
      <c r="E123" s="20">
        <v>9</v>
      </c>
      <c r="F123" s="20">
        <v>23</v>
      </c>
      <c r="G123" s="20">
        <v>39</v>
      </c>
      <c r="H123" s="20">
        <v>63</v>
      </c>
      <c r="I123" s="20">
        <v>19</v>
      </c>
      <c r="J123" s="20">
        <v>62</v>
      </c>
    </row>
    <row r="124" spans="1:10" x14ac:dyDescent="0.2">
      <c r="A124" s="18" t="s">
        <v>143</v>
      </c>
      <c r="B124" s="18"/>
      <c r="C124" s="18"/>
      <c r="D124" s="18"/>
      <c r="E124" s="18"/>
      <c r="F124" s="18"/>
      <c r="G124" s="18"/>
      <c r="H124" s="18"/>
      <c r="I124" s="18"/>
      <c r="J124" s="18"/>
    </row>
    <row r="125" spans="1:10" x14ac:dyDescent="0.2">
      <c r="A125" s="21" t="s">
        <v>462</v>
      </c>
      <c r="B125" s="21"/>
      <c r="C125" s="21"/>
      <c r="D125" s="21"/>
      <c r="E125" s="21"/>
      <c r="F125" s="21"/>
      <c r="G125" s="21"/>
      <c r="H125" s="21"/>
      <c r="I125" s="21"/>
      <c r="J125" s="21"/>
    </row>
    <row r="126" spans="1:10" x14ac:dyDescent="0.2">
      <c r="A126" s="19" t="s">
        <v>458</v>
      </c>
      <c r="B126" s="20">
        <v>285</v>
      </c>
      <c r="C126" s="20">
        <v>32</v>
      </c>
      <c r="D126" s="20">
        <v>106</v>
      </c>
      <c r="E126" s="20">
        <v>86</v>
      </c>
      <c r="F126" s="20">
        <v>27</v>
      </c>
      <c r="G126" s="20">
        <v>34</v>
      </c>
      <c r="H126" s="20">
        <v>0</v>
      </c>
      <c r="I126" s="20">
        <v>224</v>
      </c>
      <c r="J126" s="20">
        <v>61</v>
      </c>
    </row>
    <row r="127" spans="1:10" x14ac:dyDescent="0.2">
      <c r="A127" s="19" t="s">
        <v>459</v>
      </c>
      <c r="B127" s="20">
        <v>217</v>
      </c>
      <c r="C127" s="20">
        <v>15</v>
      </c>
      <c r="D127" s="20">
        <v>50</v>
      </c>
      <c r="E127" s="20">
        <v>68</v>
      </c>
      <c r="F127" s="20">
        <v>39</v>
      </c>
      <c r="G127" s="20">
        <v>44</v>
      </c>
      <c r="H127" s="20">
        <v>1</v>
      </c>
      <c r="I127" s="20">
        <v>133</v>
      </c>
      <c r="J127" s="20">
        <v>83</v>
      </c>
    </row>
    <row r="128" spans="1:10" x14ac:dyDescent="0.2">
      <c r="A128" s="19" t="s">
        <v>460</v>
      </c>
      <c r="B128" s="20">
        <v>142</v>
      </c>
      <c r="C128" s="20">
        <v>7</v>
      </c>
      <c r="D128" s="20">
        <v>35</v>
      </c>
      <c r="E128" s="20">
        <v>39</v>
      </c>
      <c r="F128" s="20">
        <v>40</v>
      </c>
      <c r="G128" s="20">
        <v>21</v>
      </c>
      <c r="H128" s="20">
        <v>0</v>
      </c>
      <c r="I128" s="20">
        <v>81</v>
      </c>
      <c r="J128" s="20">
        <v>61</v>
      </c>
    </row>
    <row r="129" spans="1:10" x14ac:dyDescent="0.2">
      <c r="A129" s="19" t="s">
        <v>461</v>
      </c>
      <c r="B129" s="20">
        <v>1184</v>
      </c>
      <c r="C129" s="20">
        <v>23</v>
      </c>
      <c r="D129" s="20">
        <v>84</v>
      </c>
      <c r="E129" s="20">
        <v>151</v>
      </c>
      <c r="F129" s="20">
        <v>210</v>
      </c>
      <c r="G129" s="20">
        <v>713</v>
      </c>
      <c r="H129" s="20">
        <v>3</v>
      </c>
      <c r="I129" s="20">
        <v>258</v>
      </c>
      <c r="J129" s="20">
        <v>923</v>
      </c>
    </row>
    <row r="130" spans="1:10" x14ac:dyDescent="0.2">
      <c r="A130" s="19" t="s">
        <v>429</v>
      </c>
      <c r="B130" s="20">
        <v>360</v>
      </c>
      <c r="C130" s="20">
        <v>13</v>
      </c>
      <c r="D130" s="20">
        <v>32</v>
      </c>
      <c r="E130" s="20">
        <v>48</v>
      </c>
      <c r="F130" s="20">
        <v>63</v>
      </c>
      <c r="G130" s="20">
        <v>139</v>
      </c>
      <c r="H130" s="20">
        <v>65</v>
      </c>
      <c r="I130" s="20">
        <v>93</v>
      </c>
      <c r="J130" s="20">
        <v>202</v>
      </c>
    </row>
    <row r="131" spans="1:10" x14ac:dyDescent="0.2">
      <c r="A131" s="18" t="s">
        <v>143</v>
      </c>
      <c r="B131" s="18"/>
      <c r="C131" s="18"/>
      <c r="D131" s="18"/>
      <c r="E131" s="18"/>
      <c r="F131" s="18"/>
      <c r="G131" s="18"/>
      <c r="H131" s="18"/>
      <c r="I131" s="18"/>
      <c r="J131" s="18"/>
    </row>
    <row r="132" spans="1:10" x14ac:dyDescent="0.2">
      <c r="A132" s="21" t="s">
        <v>463</v>
      </c>
      <c r="B132" s="21"/>
      <c r="C132" s="21"/>
      <c r="D132" s="21"/>
      <c r="E132" s="21"/>
      <c r="F132" s="21"/>
      <c r="G132" s="21"/>
      <c r="H132" s="21"/>
      <c r="I132" s="21"/>
      <c r="J132" s="21"/>
    </row>
    <row r="133" spans="1:10" x14ac:dyDescent="0.2">
      <c r="A133" s="19" t="s">
        <v>458</v>
      </c>
      <c r="B133" s="20">
        <v>330</v>
      </c>
      <c r="C133" s="20">
        <v>31</v>
      </c>
      <c r="D133" s="20">
        <v>81</v>
      </c>
      <c r="E133" s="20">
        <v>79</v>
      </c>
      <c r="F133" s="20">
        <v>63</v>
      </c>
      <c r="G133" s="20">
        <v>75</v>
      </c>
      <c r="H133" s="20">
        <v>1</v>
      </c>
      <c r="I133" s="20">
        <v>191</v>
      </c>
      <c r="J133" s="20">
        <v>138</v>
      </c>
    </row>
    <row r="134" spans="1:10" x14ac:dyDescent="0.2">
      <c r="A134" s="19" t="s">
        <v>459</v>
      </c>
      <c r="B134" s="20">
        <v>326</v>
      </c>
      <c r="C134" s="20">
        <v>25</v>
      </c>
      <c r="D134" s="20">
        <v>84</v>
      </c>
      <c r="E134" s="20">
        <v>89</v>
      </c>
      <c r="F134" s="20">
        <v>53</v>
      </c>
      <c r="G134" s="20">
        <v>75</v>
      </c>
      <c r="H134" s="20">
        <v>0</v>
      </c>
      <c r="I134" s="20">
        <v>198</v>
      </c>
      <c r="J134" s="20">
        <v>128</v>
      </c>
    </row>
    <row r="135" spans="1:10" x14ac:dyDescent="0.2">
      <c r="A135" s="19" t="s">
        <v>460</v>
      </c>
      <c r="B135" s="20">
        <v>133</v>
      </c>
      <c r="C135" s="20">
        <v>6</v>
      </c>
      <c r="D135" s="20">
        <v>34</v>
      </c>
      <c r="E135" s="20">
        <v>43</v>
      </c>
      <c r="F135" s="20">
        <v>29</v>
      </c>
      <c r="G135" s="20">
        <v>21</v>
      </c>
      <c r="H135" s="20">
        <v>0</v>
      </c>
      <c r="I135" s="20">
        <v>83</v>
      </c>
      <c r="J135" s="20">
        <v>50</v>
      </c>
    </row>
    <row r="136" spans="1:10" x14ac:dyDescent="0.2">
      <c r="A136" s="19" t="s">
        <v>461</v>
      </c>
      <c r="B136" s="20">
        <v>1070</v>
      </c>
      <c r="C136" s="20">
        <v>16</v>
      </c>
      <c r="D136" s="20">
        <v>81</v>
      </c>
      <c r="E136" s="20">
        <v>143</v>
      </c>
      <c r="F136" s="20">
        <v>180</v>
      </c>
      <c r="G136" s="20">
        <v>646</v>
      </c>
      <c r="H136" s="20">
        <v>4</v>
      </c>
      <c r="I136" s="20">
        <v>240</v>
      </c>
      <c r="J136" s="20">
        <v>826</v>
      </c>
    </row>
    <row r="137" spans="1:10" x14ac:dyDescent="0.2">
      <c r="A137" s="19" t="s">
        <v>429</v>
      </c>
      <c r="B137" s="20">
        <v>329</v>
      </c>
      <c r="C137" s="20">
        <v>12</v>
      </c>
      <c r="D137" s="20">
        <v>27</v>
      </c>
      <c r="E137" s="20">
        <v>38</v>
      </c>
      <c r="F137" s="20">
        <v>54</v>
      </c>
      <c r="G137" s="20">
        <v>134</v>
      </c>
      <c r="H137" s="20">
        <v>64</v>
      </c>
      <c r="I137" s="20">
        <v>77</v>
      </c>
      <c r="J137" s="20">
        <v>188</v>
      </c>
    </row>
    <row r="138" spans="1:10" x14ac:dyDescent="0.2">
      <c r="A138" s="18" t="s">
        <v>143</v>
      </c>
      <c r="B138" s="18"/>
      <c r="C138" s="18"/>
      <c r="D138" s="18"/>
      <c r="E138" s="18"/>
      <c r="F138" s="18"/>
      <c r="G138" s="18"/>
      <c r="H138" s="18"/>
      <c r="I138" s="18"/>
      <c r="J138" s="18"/>
    </row>
    <row r="139" spans="1:10" x14ac:dyDescent="0.2">
      <c r="A139" s="21" t="s">
        <v>464</v>
      </c>
      <c r="B139" s="21"/>
      <c r="C139" s="21"/>
      <c r="D139" s="21"/>
      <c r="E139" s="21"/>
      <c r="F139" s="21"/>
      <c r="G139" s="21"/>
      <c r="H139" s="21"/>
      <c r="I139" s="21"/>
      <c r="J139" s="21"/>
    </row>
    <row r="140" spans="1:10" x14ac:dyDescent="0.2">
      <c r="A140" s="19" t="s">
        <v>458</v>
      </c>
      <c r="B140" s="20">
        <v>39</v>
      </c>
      <c r="C140" s="20">
        <v>1</v>
      </c>
      <c r="D140" s="20">
        <v>8</v>
      </c>
      <c r="E140" s="20">
        <v>15</v>
      </c>
      <c r="F140" s="20">
        <v>6</v>
      </c>
      <c r="G140" s="20">
        <v>9</v>
      </c>
      <c r="H140" s="20">
        <v>0</v>
      </c>
      <c r="I140" s="20">
        <v>24</v>
      </c>
      <c r="J140" s="20">
        <v>15</v>
      </c>
    </row>
    <row r="141" spans="1:10" x14ac:dyDescent="0.2">
      <c r="A141" s="19" t="s">
        <v>459</v>
      </c>
      <c r="B141" s="20">
        <v>75</v>
      </c>
      <c r="C141" s="20">
        <v>8</v>
      </c>
      <c r="D141" s="20">
        <v>14</v>
      </c>
      <c r="E141" s="20">
        <v>26</v>
      </c>
      <c r="F141" s="20">
        <v>10</v>
      </c>
      <c r="G141" s="20">
        <v>17</v>
      </c>
      <c r="H141" s="20">
        <v>0</v>
      </c>
      <c r="I141" s="20">
        <v>48</v>
      </c>
      <c r="J141" s="20">
        <v>27</v>
      </c>
    </row>
    <row r="142" spans="1:10" x14ac:dyDescent="0.2">
      <c r="A142" s="19" t="s">
        <v>460</v>
      </c>
      <c r="B142" s="20">
        <v>117</v>
      </c>
      <c r="C142" s="20">
        <v>12</v>
      </c>
      <c r="D142" s="20">
        <v>36</v>
      </c>
      <c r="E142" s="20">
        <v>26</v>
      </c>
      <c r="F142" s="20">
        <v>24</v>
      </c>
      <c r="G142" s="20">
        <v>19</v>
      </c>
      <c r="H142" s="20">
        <v>0</v>
      </c>
      <c r="I142" s="20">
        <v>74</v>
      </c>
      <c r="J142" s="20">
        <v>43</v>
      </c>
    </row>
    <row r="143" spans="1:10" x14ac:dyDescent="0.2">
      <c r="A143" s="19" t="s">
        <v>461</v>
      </c>
      <c r="B143" s="20">
        <v>1288</v>
      </c>
      <c r="C143" s="20">
        <v>41</v>
      </c>
      <c r="D143" s="20">
        <v>175</v>
      </c>
      <c r="E143" s="20">
        <v>218</v>
      </c>
      <c r="F143" s="20">
        <v>204</v>
      </c>
      <c r="G143" s="20">
        <v>647</v>
      </c>
      <c r="H143" s="20">
        <v>3</v>
      </c>
      <c r="I143" s="20">
        <v>434</v>
      </c>
      <c r="J143" s="20">
        <v>851</v>
      </c>
    </row>
    <row r="144" spans="1:10" x14ac:dyDescent="0.2">
      <c r="A144" s="19" t="s">
        <v>429</v>
      </c>
      <c r="B144" s="20">
        <v>669</v>
      </c>
      <c r="C144" s="20">
        <v>28</v>
      </c>
      <c r="D144" s="20">
        <v>74</v>
      </c>
      <c r="E144" s="20">
        <v>107</v>
      </c>
      <c r="F144" s="20">
        <v>135</v>
      </c>
      <c r="G144" s="20">
        <v>259</v>
      </c>
      <c r="H144" s="20">
        <v>66</v>
      </c>
      <c r="I144" s="20">
        <v>209</v>
      </c>
      <c r="J144" s="20">
        <v>394</v>
      </c>
    </row>
    <row r="145" spans="1:10" x14ac:dyDescent="0.2">
      <c r="A145" s="18" t="s">
        <v>465</v>
      </c>
      <c r="B145" s="18"/>
      <c r="C145" s="18"/>
      <c r="D145" s="18"/>
      <c r="E145" s="18"/>
      <c r="F145" s="18"/>
      <c r="G145" s="18"/>
      <c r="H145" s="18"/>
      <c r="I145" s="18"/>
      <c r="J145" s="18"/>
    </row>
    <row r="146" spans="1:10" x14ac:dyDescent="0.2">
      <c r="A146" s="19" t="s">
        <v>466</v>
      </c>
      <c r="B146" s="20">
        <v>541</v>
      </c>
      <c r="C146" s="20">
        <v>29</v>
      </c>
      <c r="D146" s="20">
        <v>93</v>
      </c>
      <c r="E146" s="20">
        <v>103</v>
      </c>
      <c r="F146" s="20">
        <v>84</v>
      </c>
      <c r="G146" s="20">
        <v>218</v>
      </c>
      <c r="H146" s="20">
        <v>14</v>
      </c>
      <c r="I146" s="20">
        <v>225</v>
      </c>
      <c r="J146" s="20">
        <v>302</v>
      </c>
    </row>
    <row r="147" spans="1:10" x14ac:dyDescent="0.2">
      <c r="A147" s="19" t="s">
        <v>467</v>
      </c>
      <c r="B147" s="20">
        <v>877</v>
      </c>
      <c r="C147" s="20">
        <v>38</v>
      </c>
      <c r="D147" s="20">
        <v>123</v>
      </c>
      <c r="E147" s="20">
        <v>148</v>
      </c>
      <c r="F147" s="20">
        <v>153</v>
      </c>
      <c r="G147" s="20">
        <v>375</v>
      </c>
      <c r="H147" s="20">
        <v>40</v>
      </c>
      <c r="I147" s="20">
        <v>309</v>
      </c>
      <c r="J147" s="20">
        <v>528</v>
      </c>
    </row>
    <row r="148" spans="1:10" x14ac:dyDescent="0.2">
      <c r="A148" s="19" t="s">
        <v>468</v>
      </c>
      <c r="B148" s="20">
        <v>543</v>
      </c>
      <c r="C148" s="20">
        <v>19</v>
      </c>
      <c r="D148" s="20">
        <v>64</v>
      </c>
      <c r="E148" s="20">
        <v>98</v>
      </c>
      <c r="F148" s="20">
        <v>97</v>
      </c>
      <c r="G148" s="20">
        <v>253</v>
      </c>
      <c r="H148" s="20">
        <v>12</v>
      </c>
      <c r="I148" s="20">
        <v>181</v>
      </c>
      <c r="J148" s="20">
        <v>350</v>
      </c>
    </row>
    <row r="149" spans="1:10" x14ac:dyDescent="0.2">
      <c r="A149" s="19" t="s">
        <v>469</v>
      </c>
      <c r="B149" s="20">
        <v>227</v>
      </c>
      <c r="C149" s="20">
        <v>4</v>
      </c>
      <c r="D149" s="20">
        <v>27</v>
      </c>
      <c r="E149" s="20">
        <v>43</v>
      </c>
      <c r="F149" s="20">
        <v>45</v>
      </c>
      <c r="G149" s="20">
        <v>105</v>
      </c>
      <c r="H149" s="20">
        <v>3</v>
      </c>
      <c r="I149" s="20">
        <v>74</v>
      </c>
      <c r="J149" s="20">
        <v>150</v>
      </c>
    </row>
    <row r="150" spans="1:10" x14ac:dyDescent="0.2">
      <c r="A150" s="18" t="s">
        <v>470</v>
      </c>
      <c r="B150" s="18"/>
      <c r="C150" s="18"/>
      <c r="D150" s="18"/>
      <c r="E150" s="18"/>
      <c r="F150" s="18"/>
      <c r="G150" s="18"/>
      <c r="H150" s="18"/>
      <c r="I150" s="18"/>
      <c r="J150" s="18"/>
    </row>
    <row r="151" spans="1:10" x14ac:dyDescent="0.2">
      <c r="A151" s="19" t="s">
        <v>471</v>
      </c>
      <c r="B151" s="20">
        <v>294</v>
      </c>
      <c r="C151" s="20">
        <v>12</v>
      </c>
      <c r="D151" s="20">
        <v>42</v>
      </c>
      <c r="E151" s="20">
        <v>45</v>
      </c>
      <c r="F151" s="20">
        <v>56</v>
      </c>
      <c r="G151" s="20">
        <v>130</v>
      </c>
      <c r="H151" s="20">
        <v>9</v>
      </c>
      <c r="I151" s="20">
        <v>99</v>
      </c>
      <c r="J151" s="20">
        <v>186</v>
      </c>
    </row>
    <row r="152" spans="1:10" x14ac:dyDescent="0.2">
      <c r="A152" s="19" t="s">
        <v>472</v>
      </c>
      <c r="B152" s="20">
        <v>664</v>
      </c>
      <c r="C152" s="20">
        <v>41</v>
      </c>
      <c r="D152" s="20">
        <v>113</v>
      </c>
      <c r="E152" s="20">
        <v>112</v>
      </c>
      <c r="F152" s="20">
        <v>113</v>
      </c>
      <c r="G152" s="20">
        <v>264</v>
      </c>
      <c r="H152" s="20">
        <v>21</v>
      </c>
      <c r="I152" s="20">
        <v>266</v>
      </c>
      <c r="J152" s="20">
        <v>377</v>
      </c>
    </row>
    <row r="153" spans="1:10" x14ac:dyDescent="0.2">
      <c r="A153" s="19" t="s">
        <v>473</v>
      </c>
      <c r="B153" s="20">
        <v>421</v>
      </c>
      <c r="C153" s="20">
        <v>13</v>
      </c>
      <c r="D153" s="20">
        <v>47</v>
      </c>
      <c r="E153" s="20">
        <v>71</v>
      </c>
      <c r="F153" s="20">
        <v>81</v>
      </c>
      <c r="G153" s="20">
        <v>196</v>
      </c>
      <c r="H153" s="20">
        <v>13</v>
      </c>
      <c r="I153" s="20">
        <v>131</v>
      </c>
      <c r="J153" s="20">
        <v>277</v>
      </c>
    </row>
    <row r="154" spans="1:10" x14ac:dyDescent="0.2">
      <c r="A154" s="19" t="s">
        <v>474</v>
      </c>
      <c r="B154" s="20">
        <v>358</v>
      </c>
      <c r="C154" s="20">
        <v>10</v>
      </c>
      <c r="D154" s="20">
        <v>57</v>
      </c>
      <c r="E154" s="20">
        <v>75</v>
      </c>
      <c r="F154" s="20">
        <v>56</v>
      </c>
      <c r="G154" s="20">
        <v>152</v>
      </c>
      <c r="H154" s="20">
        <v>8</v>
      </c>
      <c r="I154" s="20">
        <v>142</v>
      </c>
      <c r="J154" s="20">
        <v>208</v>
      </c>
    </row>
    <row r="155" spans="1:10" x14ac:dyDescent="0.2">
      <c r="A155" s="19" t="s">
        <v>475</v>
      </c>
      <c r="B155" s="20">
        <v>217</v>
      </c>
      <c r="C155" s="20">
        <v>7</v>
      </c>
      <c r="D155" s="20">
        <v>24</v>
      </c>
      <c r="E155" s="20">
        <v>43</v>
      </c>
      <c r="F155" s="20">
        <v>32</v>
      </c>
      <c r="G155" s="20">
        <v>100</v>
      </c>
      <c r="H155" s="20">
        <v>11</v>
      </c>
      <c r="I155" s="20">
        <v>74</v>
      </c>
      <c r="J155" s="20">
        <v>132</v>
      </c>
    </row>
    <row r="156" spans="1:10" x14ac:dyDescent="0.2">
      <c r="A156" s="22" t="s">
        <v>476</v>
      </c>
      <c r="B156" s="23">
        <v>234</v>
      </c>
      <c r="C156" s="23">
        <v>7</v>
      </c>
      <c r="D156" s="23">
        <v>24</v>
      </c>
      <c r="E156" s="23">
        <v>46</v>
      </c>
      <c r="F156" s="23">
        <v>41</v>
      </c>
      <c r="G156" s="23">
        <v>109</v>
      </c>
      <c r="H156" s="23">
        <v>7</v>
      </c>
      <c r="I156" s="23">
        <v>77</v>
      </c>
      <c r="J156" s="23">
        <v>150</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CE0CF-60AA-48D2-9779-81848C75D22D}">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HYPERLINK("#'目次'!B16","[10]")</f>
        <v>[10]</v>
      </c>
    </row>
    <row r="3" spans="1:9" x14ac:dyDescent="0.2">
      <c r="A3" s="9" t="s">
        <v>126</v>
      </c>
      <c r="B3" s="12" t="s">
        <v>158</v>
      </c>
    </row>
    <row r="4" spans="1:9" x14ac:dyDescent="0.2">
      <c r="A4" s="9" t="s">
        <v>126</v>
      </c>
      <c r="B4" s="12" t="s">
        <v>159</v>
      </c>
    </row>
    <row r="5" spans="1:9" x14ac:dyDescent="0.2">
      <c r="A5" s="9" t="s">
        <v>126</v>
      </c>
      <c r="B5" s="12" t="s">
        <v>160</v>
      </c>
    </row>
    <row r="6" spans="1:9" s="15" customFormat="1" ht="25" x14ac:dyDescent="0.2">
      <c r="A6" s="13" t="s">
        <v>126</v>
      </c>
      <c r="B6" s="14" t="s">
        <v>398</v>
      </c>
      <c r="C6" s="14" t="s">
        <v>458</v>
      </c>
      <c r="D6" s="14" t="s">
        <v>459</v>
      </c>
      <c r="E6" s="14" t="s">
        <v>460</v>
      </c>
      <c r="F6" s="14" t="s">
        <v>461</v>
      </c>
      <c r="G6" s="14" t="s">
        <v>429</v>
      </c>
      <c r="H6" s="14" t="s">
        <v>497</v>
      </c>
      <c r="I6" s="14" t="s">
        <v>498</v>
      </c>
    </row>
    <row r="7" spans="1:9" x14ac:dyDescent="0.2">
      <c r="A7" s="16" t="s">
        <v>402</v>
      </c>
      <c r="B7" s="17">
        <v>2188</v>
      </c>
      <c r="C7" s="17">
        <v>546</v>
      </c>
      <c r="D7" s="17">
        <v>531</v>
      </c>
      <c r="E7" s="17">
        <v>205</v>
      </c>
      <c r="F7" s="17">
        <v>762</v>
      </c>
      <c r="G7" s="17">
        <v>144</v>
      </c>
      <c r="H7" s="17">
        <v>1077</v>
      </c>
      <c r="I7" s="17">
        <v>967</v>
      </c>
    </row>
    <row r="8" spans="1:9" x14ac:dyDescent="0.2">
      <c r="A8" s="18" t="s">
        <v>403</v>
      </c>
      <c r="B8" s="18"/>
      <c r="C8" s="18"/>
      <c r="D8" s="18"/>
      <c r="E8" s="18"/>
      <c r="F8" s="18"/>
      <c r="G8" s="18"/>
      <c r="H8" s="18"/>
      <c r="I8" s="18"/>
    </row>
    <row r="9" spans="1:9" x14ac:dyDescent="0.2">
      <c r="A9" s="19" t="s">
        <v>404</v>
      </c>
      <c r="B9" s="20">
        <v>1092</v>
      </c>
      <c r="C9" s="20">
        <v>293</v>
      </c>
      <c r="D9" s="20">
        <v>254</v>
      </c>
      <c r="E9" s="20">
        <v>114</v>
      </c>
      <c r="F9" s="20">
        <v>357</v>
      </c>
      <c r="G9" s="20">
        <v>74</v>
      </c>
      <c r="H9" s="20">
        <v>547</v>
      </c>
      <c r="I9" s="20">
        <v>471</v>
      </c>
    </row>
    <row r="10" spans="1:9" x14ac:dyDescent="0.2">
      <c r="A10" s="19" t="s">
        <v>405</v>
      </c>
      <c r="B10" s="20">
        <v>1095</v>
      </c>
      <c r="C10" s="20">
        <v>252</v>
      </c>
      <c r="D10" s="20">
        <v>277</v>
      </c>
      <c r="E10" s="20">
        <v>91</v>
      </c>
      <c r="F10" s="20">
        <v>405</v>
      </c>
      <c r="G10" s="20">
        <v>70</v>
      </c>
      <c r="H10" s="20">
        <v>529</v>
      </c>
      <c r="I10" s="20">
        <v>496</v>
      </c>
    </row>
    <row r="11" spans="1:9" x14ac:dyDescent="0.2">
      <c r="A11" s="19" t="s">
        <v>401</v>
      </c>
      <c r="B11" s="20">
        <v>1</v>
      </c>
      <c r="C11" s="20">
        <v>1</v>
      </c>
      <c r="D11" s="20">
        <v>0</v>
      </c>
      <c r="E11" s="20">
        <v>0</v>
      </c>
      <c r="F11" s="20">
        <v>0</v>
      </c>
      <c r="G11" s="20">
        <v>0</v>
      </c>
      <c r="H11" s="20">
        <v>1</v>
      </c>
      <c r="I11" s="20">
        <v>0</v>
      </c>
    </row>
    <row r="12" spans="1:9" x14ac:dyDescent="0.2">
      <c r="A12" s="18" t="s">
        <v>406</v>
      </c>
      <c r="B12" s="18"/>
      <c r="C12" s="18"/>
      <c r="D12" s="18"/>
      <c r="E12" s="18"/>
      <c r="F12" s="18"/>
      <c r="G12" s="18"/>
      <c r="H12" s="18"/>
      <c r="I12" s="18"/>
    </row>
    <row r="13" spans="1:9" x14ac:dyDescent="0.2">
      <c r="A13" s="19" t="s">
        <v>407</v>
      </c>
      <c r="B13" s="20">
        <v>387</v>
      </c>
      <c r="C13" s="20">
        <v>145</v>
      </c>
      <c r="D13" s="20">
        <v>114</v>
      </c>
      <c r="E13" s="20">
        <v>47</v>
      </c>
      <c r="F13" s="20">
        <v>63</v>
      </c>
      <c r="G13" s="20">
        <v>18</v>
      </c>
      <c r="H13" s="20">
        <v>259</v>
      </c>
      <c r="I13" s="20">
        <v>110</v>
      </c>
    </row>
    <row r="14" spans="1:9" x14ac:dyDescent="0.2">
      <c r="A14" s="19" t="s">
        <v>408</v>
      </c>
      <c r="B14" s="20">
        <v>432</v>
      </c>
      <c r="C14" s="20">
        <v>141</v>
      </c>
      <c r="D14" s="20">
        <v>120</v>
      </c>
      <c r="E14" s="20">
        <v>45</v>
      </c>
      <c r="F14" s="20">
        <v>101</v>
      </c>
      <c r="G14" s="20">
        <v>25</v>
      </c>
      <c r="H14" s="20">
        <v>261</v>
      </c>
      <c r="I14" s="20">
        <v>146</v>
      </c>
    </row>
    <row r="15" spans="1:9" x14ac:dyDescent="0.2">
      <c r="A15" s="19" t="s">
        <v>409</v>
      </c>
      <c r="B15" s="20">
        <v>449</v>
      </c>
      <c r="C15" s="20">
        <v>111</v>
      </c>
      <c r="D15" s="20">
        <v>124</v>
      </c>
      <c r="E15" s="20">
        <v>51</v>
      </c>
      <c r="F15" s="20">
        <v>139</v>
      </c>
      <c r="G15" s="20">
        <v>24</v>
      </c>
      <c r="H15" s="20">
        <v>235</v>
      </c>
      <c r="I15" s="20">
        <v>190</v>
      </c>
    </row>
    <row r="16" spans="1:9" x14ac:dyDescent="0.2">
      <c r="A16" s="19" t="s">
        <v>410</v>
      </c>
      <c r="B16" s="20">
        <v>427</v>
      </c>
      <c r="C16" s="20">
        <v>89</v>
      </c>
      <c r="D16" s="20">
        <v>107</v>
      </c>
      <c r="E16" s="20">
        <v>31</v>
      </c>
      <c r="F16" s="20">
        <v>171</v>
      </c>
      <c r="G16" s="20">
        <v>29</v>
      </c>
      <c r="H16" s="20">
        <v>196</v>
      </c>
      <c r="I16" s="20">
        <v>202</v>
      </c>
    </row>
    <row r="17" spans="1:9" x14ac:dyDescent="0.2">
      <c r="A17" s="19" t="s">
        <v>411</v>
      </c>
      <c r="B17" s="20">
        <v>274</v>
      </c>
      <c r="C17" s="20">
        <v>45</v>
      </c>
      <c r="D17" s="20">
        <v>47</v>
      </c>
      <c r="E17" s="20">
        <v>19</v>
      </c>
      <c r="F17" s="20">
        <v>135</v>
      </c>
      <c r="G17" s="20">
        <v>28</v>
      </c>
      <c r="H17" s="20">
        <v>92</v>
      </c>
      <c r="I17" s="20">
        <v>154</v>
      </c>
    </row>
    <row r="18" spans="1:9" x14ac:dyDescent="0.2">
      <c r="A18" s="19" t="s">
        <v>412</v>
      </c>
      <c r="B18" s="20">
        <v>137</v>
      </c>
      <c r="C18" s="20">
        <v>11</v>
      </c>
      <c r="D18" s="20">
        <v>16</v>
      </c>
      <c r="E18" s="20">
        <v>8</v>
      </c>
      <c r="F18" s="20">
        <v>88</v>
      </c>
      <c r="G18" s="20">
        <v>14</v>
      </c>
      <c r="H18" s="20">
        <v>27</v>
      </c>
      <c r="I18" s="20">
        <v>96</v>
      </c>
    </row>
    <row r="19" spans="1:9" x14ac:dyDescent="0.2">
      <c r="A19" s="19" t="s">
        <v>413</v>
      </c>
      <c r="B19" s="20">
        <v>71</v>
      </c>
      <c r="C19" s="20">
        <v>4</v>
      </c>
      <c r="D19" s="20">
        <v>3</v>
      </c>
      <c r="E19" s="20">
        <v>4</v>
      </c>
      <c r="F19" s="20">
        <v>54</v>
      </c>
      <c r="G19" s="20">
        <v>6</v>
      </c>
      <c r="H19" s="20">
        <v>7</v>
      </c>
      <c r="I19" s="20">
        <v>58</v>
      </c>
    </row>
    <row r="20" spans="1:9" x14ac:dyDescent="0.2">
      <c r="A20" s="19" t="s">
        <v>414</v>
      </c>
      <c r="B20" s="20">
        <v>11</v>
      </c>
      <c r="C20" s="20">
        <v>0</v>
      </c>
      <c r="D20" s="20">
        <v>0</v>
      </c>
      <c r="E20" s="20">
        <v>0</v>
      </c>
      <c r="F20" s="20">
        <v>11</v>
      </c>
      <c r="G20" s="20">
        <v>0</v>
      </c>
      <c r="H20" s="20">
        <v>0</v>
      </c>
      <c r="I20" s="20">
        <v>11</v>
      </c>
    </row>
    <row r="21" spans="1:9" x14ac:dyDescent="0.2">
      <c r="A21" s="19" t="s">
        <v>415</v>
      </c>
      <c r="B21" s="20">
        <v>881</v>
      </c>
      <c r="C21" s="20">
        <v>252</v>
      </c>
      <c r="D21" s="20">
        <v>244</v>
      </c>
      <c r="E21" s="20">
        <v>96</v>
      </c>
      <c r="F21" s="20">
        <v>240</v>
      </c>
      <c r="G21" s="20">
        <v>49</v>
      </c>
      <c r="H21" s="20">
        <v>496</v>
      </c>
      <c r="I21" s="20">
        <v>336</v>
      </c>
    </row>
    <row r="22" spans="1:9" x14ac:dyDescent="0.2">
      <c r="A22" s="19" t="s">
        <v>416</v>
      </c>
      <c r="B22" s="20">
        <v>701</v>
      </c>
      <c r="C22" s="20">
        <v>134</v>
      </c>
      <c r="D22" s="20">
        <v>154</v>
      </c>
      <c r="E22" s="20">
        <v>50</v>
      </c>
      <c r="F22" s="20">
        <v>306</v>
      </c>
      <c r="G22" s="20">
        <v>57</v>
      </c>
      <c r="H22" s="20">
        <v>288</v>
      </c>
      <c r="I22" s="20">
        <v>356</v>
      </c>
    </row>
    <row r="23" spans="1:9" x14ac:dyDescent="0.2">
      <c r="A23" s="19" t="s">
        <v>417</v>
      </c>
      <c r="B23" s="20">
        <v>1801</v>
      </c>
      <c r="C23" s="20">
        <v>401</v>
      </c>
      <c r="D23" s="20">
        <v>417</v>
      </c>
      <c r="E23" s="20">
        <v>158</v>
      </c>
      <c r="F23" s="20">
        <v>699</v>
      </c>
      <c r="G23" s="20">
        <v>126</v>
      </c>
      <c r="H23" s="20">
        <v>818</v>
      </c>
      <c r="I23" s="20">
        <v>857</v>
      </c>
    </row>
    <row r="24" spans="1:9" x14ac:dyDescent="0.2">
      <c r="A24" s="19" t="s">
        <v>418</v>
      </c>
      <c r="B24" s="20">
        <v>920</v>
      </c>
      <c r="C24" s="20">
        <v>149</v>
      </c>
      <c r="D24" s="20">
        <v>173</v>
      </c>
      <c r="E24" s="20">
        <v>62</v>
      </c>
      <c r="F24" s="20">
        <v>459</v>
      </c>
      <c r="G24" s="20">
        <v>77</v>
      </c>
      <c r="H24" s="20">
        <v>322</v>
      </c>
      <c r="I24" s="20">
        <v>521</v>
      </c>
    </row>
    <row r="25" spans="1:9" x14ac:dyDescent="0.2">
      <c r="A25" s="19" t="s">
        <v>419</v>
      </c>
      <c r="B25" s="20">
        <v>219</v>
      </c>
      <c r="C25" s="20">
        <v>15</v>
      </c>
      <c r="D25" s="20">
        <v>19</v>
      </c>
      <c r="E25" s="20">
        <v>12</v>
      </c>
      <c r="F25" s="20">
        <v>153</v>
      </c>
      <c r="G25" s="20">
        <v>20</v>
      </c>
      <c r="H25" s="20">
        <v>34</v>
      </c>
      <c r="I25" s="20">
        <v>165</v>
      </c>
    </row>
    <row r="26" spans="1:9" x14ac:dyDescent="0.2">
      <c r="A26" s="18" t="s">
        <v>420</v>
      </c>
      <c r="B26" s="17">
        <v>208</v>
      </c>
      <c r="C26" s="17">
        <v>71</v>
      </c>
      <c r="D26" s="17">
        <v>62</v>
      </c>
      <c r="E26" s="17">
        <v>29</v>
      </c>
      <c r="F26" s="17">
        <v>36</v>
      </c>
      <c r="G26" s="17">
        <v>10</v>
      </c>
      <c r="H26" s="17">
        <v>133</v>
      </c>
      <c r="I26" s="17">
        <v>65</v>
      </c>
    </row>
    <row r="27" spans="1:9" x14ac:dyDescent="0.2">
      <c r="A27" s="19" t="s">
        <v>408</v>
      </c>
      <c r="B27" s="20">
        <v>220</v>
      </c>
      <c r="C27" s="20">
        <v>77</v>
      </c>
      <c r="D27" s="20">
        <v>53</v>
      </c>
      <c r="E27" s="20">
        <v>25</v>
      </c>
      <c r="F27" s="20">
        <v>54</v>
      </c>
      <c r="G27" s="20">
        <v>11</v>
      </c>
      <c r="H27" s="20">
        <v>130</v>
      </c>
      <c r="I27" s="20">
        <v>79</v>
      </c>
    </row>
    <row r="28" spans="1:9" x14ac:dyDescent="0.2">
      <c r="A28" s="19" t="s">
        <v>409</v>
      </c>
      <c r="B28" s="20">
        <v>226</v>
      </c>
      <c r="C28" s="20">
        <v>62</v>
      </c>
      <c r="D28" s="20">
        <v>56</v>
      </c>
      <c r="E28" s="20">
        <v>29</v>
      </c>
      <c r="F28" s="20">
        <v>63</v>
      </c>
      <c r="G28" s="20">
        <v>16</v>
      </c>
      <c r="H28" s="20">
        <v>118</v>
      </c>
      <c r="I28" s="20">
        <v>92</v>
      </c>
    </row>
    <row r="29" spans="1:9" x14ac:dyDescent="0.2">
      <c r="A29" s="19" t="s">
        <v>410</v>
      </c>
      <c r="B29" s="20">
        <v>211</v>
      </c>
      <c r="C29" s="20">
        <v>49</v>
      </c>
      <c r="D29" s="20">
        <v>47</v>
      </c>
      <c r="E29" s="20">
        <v>16</v>
      </c>
      <c r="F29" s="20">
        <v>83</v>
      </c>
      <c r="G29" s="20">
        <v>16</v>
      </c>
      <c r="H29" s="20">
        <v>96</v>
      </c>
      <c r="I29" s="20">
        <v>99</v>
      </c>
    </row>
    <row r="30" spans="1:9" x14ac:dyDescent="0.2">
      <c r="A30" s="19" t="s">
        <v>411</v>
      </c>
      <c r="B30" s="20">
        <v>134</v>
      </c>
      <c r="C30" s="20">
        <v>26</v>
      </c>
      <c r="D30" s="20">
        <v>24</v>
      </c>
      <c r="E30" s="20">
        <v>8</v>
      </c>
      <c r="F30" s="20">
        <v>64</v>
      </c>
      <c r="G30" s="20">
        <v>12</v>
      </c>
      <c r="H30" s="20">
        <v>50</v>
      </c>
      <c r="I30" s="20">
        <v>72</v>
      </c>
    </row>
    <row r="31" spans="1:9" x14ac:dyDescent="0.2">
      <c r="A31" s="19" t="s">
        <v>412</v>
      </c>
      <c r="B31" s="20">
        <v>65</v>
      </c>
      <c r="C31" s="20">
        <v>6</v>
      </c>
      <c r="D31" s="20">
        <v>10</v>
      </c>
      <c r="E31" s="20">
        <v>6</v>
      </c>
      <c r="F31" s="20">
        <v>37</v>
      </c>
      <c r="G31" s="20">
        <v>6</v>
      </c>
      <c r="H31" s="20">
        <v>16</v>
      </c>
      <c r="I31" s="20">
        <v>43</v>
      </c>
    </row>
    <row r="32" spans="1:9" x14ac:dyDescent="0.2">
      <c r="A32" s="19" t="s">
        <v>413</v>
      </c>
      <c r="B32" s="20">
        <v>25</v>
      </c>
      <c r="C32" s="20">
        <v>2</v>
      </c>
      <c r="D32" s="20">
        <v>2</v>
      </c>
      <c r="E32" s="20">
        <v>1</v>
      </c>
      <c r="F32" s="20">
        <v>17</v>
      </c>
      <c r="G32" s="20">
        <v>3</v>
      </c>
      <c r="H32" s="20">
        <v>4</v>
      </c>
      <c r="I32" s="20">
        <v>18</v>
      </c>
    </row>
    <row r="33" spans="1:9" x14ac:dyDescent="0.2">
      <c r="A33" s="19" t="s">
        <v>414</v>
      </c>
      <c r="B33" s="20">
        <v>3</v>
      </c>
      <c r="C33" s="20">
        <v>0</v>
      </c>
      <c r="D33" s="20">
        <v>0</v>
      </c>
      <c r="E33" s="20">
        <v>0</v>
      </c>
      <c r="F33" s="20">
        <v>3</v>
      </c>
      <c r="G33" s="20">
        <v>0</v>
      </c>
      <c r="H33" s="20">
        <v>0</v>
      </c>
      <c r="I33" s="20">
        <v>3</v>
      </c>
    </row>
    <row r="34" spans="1:9" x14ac:dyDescent="0.2">
      <c r="A34" s="19" t="s">
        <v>415</v>
      </c>
      <c r="B34" s="20">
        <v>446</v>
      </c>
      <c r="C34" s="20">
        <v>139</v>
      </c>
      <c r="D34" s="20">
        <v>109</v>
      </c>
      <c r="E34" s="20">
        <v>54</v>
      </c>
      <c r="F34" s="20">
        <v>117</v>
      </c>
      <c r="G34" s="20">
        <v>27</v>
      </c>
      <c r="H34" s="20">
        <v>248</v>
      </c>
      <c r="I34" s="20">
        <v>171</v>
      </c>
    </row>
    <row r="35" spans="1:9" x14ac:dyDescent="0.2">
      <c r="A35" s="19" t="s">
        <v>416</v>
      </c>
      <c r="B35" s="20">
        <v>345</v>
      </c>
      <c r="C35" s="20">
        <v>75</v>
      </c>
      <c r="D35" s="20">
        <v>71</v>
      </c>
      <c r="E35" s="20">
        <v>24</v>
      </c>
      <c r="F35" s="20">
        <v>147</v>
      </c>
      <c r="G35" s="20">
        <v>28</v>
      </c>
      <c r="H35" s="20">
        <v>146</v>
      </c>
      <c r="I35" s="20">
        <v>171</v>
      </c>
    </row>
    <row r="36" spans="1:9" x14ac:dyDescent="0.2">
      <c r="A36" s="19" t="s">
        <v>417</v>
      </c>
      <c r="B36" s="20">
        <v>884</v>
      </c>
      <c r="C36" s="20">
        <v>222</v>
      </c>
      <c r="D36" s="20">
        <v>192</v>
      </c>
      <c r="E36" s="20">
        <v>85</v>
      </c>
      <c r="F36" s="20">
        <v>321</v>
      </c>
      <c r="G36" s="20">
        <v>64</v>
      </c>
      <c r="H36" s="20">
        <v>414</v>
      </c>
      <c r="I36" s="20">
        <v>406</v>
      </c>
    </row>
    <row r="37" spans="1:9" x14ac:dyDescent="0.2">
      <c r="A37" s="19" t="s">
        <v>418</v>
      </c>
      <c r="B37" s="20">
        <v>438</v>
      </c>
      <c r="C37" s="20">
        <v>83</v>
      </c>
      <c r="D37" s="20">
        <v>83</v>
      </c>
      <c r="E37" s="20">
        <v>31</v>
      </c>
      <c r="F37" s="20">
        <v>204</v>
      </c>
      <c r="G37" s="20">
        <v>37</v>
      </c>
      <c r="H37" s="20">
        <v>166</v>
      </c>
      <c r="I37" s="20">
        <v>235</v>
      </c>
    </row>
    <row r="38" spans="1:9" x14ac:dyDescent="0.2">
      <c r="A38" s="19" t="s">
        <v>419</v>
      </c>
      <c r="B38" s="20">
        <v>93</v>
      </c>
      <c r="C38" s="20">
        <v>8</v>
      </c>
      <c r="D38" s="20">
        <v>12</v>
      </c>
      <c r="E38" s="20">
        <v>7</v>
      </c>
      <c r="F38" s="20">
        <v>57</v>
      </c>
      <c r="G38" s="20">
        <v>9</v>
      </c>
      <c r="H38" s="20">
        <v>20</v>
      </c>
      <c r="I38" s="20">
        <v>64</v>
      </c>
    </row>
    <row r="39" spans="1:9" x14ac:dyDescent="0.2">
      <c r="A39" s="18" t="s">
        <v>421</v>
      </c>
      <c r="B39" s="17">
        <v>178</v>
      </c>
      <c r="C39" s="17">
        <v>73</v>
      </c>
      <c r="D39" s="17">
        <v>52</v>
      </c>
      <c r="E39" s="17">
        <v>18</v>
      </c>
      <c r="F39" s="17">
        <v>27</v>
      </c>
      <c r="G39" s="17">
        <v>8</v>
      </c>
      <c r="H39" s="17">
        <v>125</v>
      </c>
      <c r="I39" s="17">
        <v>45</v>
      </c>
    </row>
    <row r="40" spans="1:9" x14ac:dyDescent="0.2">
      <c r="A40" s="19" t="s">
        <v>408</v>
      </c>
      <c r="B40" s="20">
        <v>212</v>
      </c>
      <c r="C40" s="20">
        <v>64</v>
      </c>
      <c r="D40" s="20">
        <v>67</v>
      </c>
      <c r="E40" s="20">
        <v>20</v>
      </c>
      <c r="F40" s="20">
        <v>47</v>
      </c>
      <c r="G40" s="20">
        <v>14</v>
      </c>
      <c r="H40" s="20">
        <v>131</v>
      </c>
      <c r="I40" s="20">
        <v>67</v>
      </c>
    </row>
    <row r="41" spans="1:9" x14ac:dyDescent="0.2">
      <c r="A41" s="19" t="s">
        <v>409</v>
      </c>
      <c r="B41" s="20">
        <v>223</v>
      </c>
      <c r="C41" s="20">
        <v>49</v>
      </c>
      <c r="D41" s="20">
        <v>68</v>
      </c>
      <c r="E41" s="20">
        <v>22</v>
      </c>
      <c r="F41" s="20">
        <v>76</v>
      </c>
      <c r="G41" s="20">
        <v>8</v>
      </c>
      <c r="H41" s="20">
        <v>117</v>
      </c>
      <c r="I41" s="20">
        <v>98</v>
      </c>
    </row>
    <row r="42" spans="1:9" x14ac:dyDescent="0.2">
      <c r="A42" s="19" t="s">
        <v>410</v>
      </c>
      <c r="B42" s="20">
        <v>216</v>
      </c>
      <c r="C42" s="20">
        <v>40</v>
      </c>
      <c r="D42" s="20">
        <v>60</v>
      </c>
      <c r="E42" s="20">
        <v>15</v>
      </c>
      <c r="F42" s="20">
        <v>88</v>
      </c>
      <c r="G42" s="20">
        <v>13</v>
      </c>
      <c r="H42" s="20">
        <v>100</v>
      </c>
      <c r="I42" s="20">
        <v>103</v>
      </c>
    </row>
    <row r="43" spans="1:9" x14ac:dyDescent="0.2">
      <c r="A43" s="19" t="s">
        <v>411</v>
      </c>
      <c r="B43" s="20">
        <v>140</v>
      </c>
      <c r="C43" s="20">
        <v>19</v>
      </c>
      <c r="D43" s="20">
        <v>23</v>
      </c>
      <c r="E43" s="20">
        <v>11</v>
      </c>
      <c r="F43" s="20">
        <v>71</v>
      </c>
      <c r="G43" s="20">
        <v>16</v>
      </c>
      <c r="H43" s="20">
        <v>42</v>
      </c>
      <c r="I43" s="20">
        <v>82</v>
      </c>
    </row>
    <row r="44" spans="1:9" x14ac:dyDescent="0.2">
      <c r="A44" s="19" t="s">
        <v>412</v>
      </c>
      <c r="B44" s="20">
        <v>72</v>
      </c>
      <c r="C44" s="20">
        <v>5</v>
      </c>
      <c r="D44" s="20">
        <v>6</v>
      </c>
      <c r="E44" s="20">
        <v>2</v>
      </c>
      <c r="F44" s="20">
        <v>51</v>
      </c>
      <c r="G44" s="20">
        <v>8</v>
      </c>
      <c r="H44" s="20">
        <v>11</v>
      </c>
      <c r="I44" s="20">
        <v>53</v>
      </c>
    </row>
    <row r="45" spans="1:9" x14ac:dyDescent="0.2">
      <c r="A45" s="19" t="s">
        <v>413</v>
      </c>
      <c r="B45" s="20">
        <v>46</v>
      </c>
      <c r="C45" s="20">
        <v>2</v>
      </c>
      <c r="D45" s="20">
        <v>1</v>
      </c>
      <c r="E45" s="20">
        <v>3</v>
      </c>
      <c r="F45" s="20">
        <v>37</v>
      </c>
      <c r="G45" s="20">
        <v>3</v>
      </c>
      <c r="H45" s="20">
        <v>3</v>
      </c>
      <c r="I45" s="20">
        <v>40</v>
      </c>
    </row>
    <row r="46" spans="1:9" x14ac:dyDescent="0.2">
      <c r="A46" s="19" t="s">
        <v>414</v>
      </c>
      <c r="B46" s="20">
        <v>8</v>
      </c>
      <c r="C46" s="20">
        <v>0</v>
      </c>
      <c r="D46" s="20">
        <v>0</v>
      </c>
      <c r="E46" s="20">
        <v>0</v>
      </c>
      <c r="F46" s="20">
        <v>8</v>
      </c>
      <c r="G46" s="20">
        <v>0</v>
      </c>
      <c r="H46" s="20">
        <v>0</v>
      </c>
      <c r="I46" s="20">
        <v>8</v>
      </c>
    </row>
    <row r="47" spans="1:9" x14ac:dyDescent="0.2">
      <c r="A47" s="19" t="s">
        <v>415</v>
      </c>
      <c r="B47" s="20">
        <v>435</v>
      </c>
      <c r="C47" s="20">
        <v>113</v>
      </c>
      <c r="D47" s="20">
        <v>135</v>
      </c>
      <c r="E47" s="20">
        <v>42</v>
      </c>
      <c r="F47" s="20">
        <v>123</v>
      </c>
      <c r="G47" s="20">
        <v>22</v>
      </c>
      <c r="H47" s="20">
        <v>248</v>
      </c>
      <c r="I47" s="20">
        <v>165</v>
      </c>
    </row>
    <row r="48" spans="1:9" x14ac:dyDescent="0.2">
      <c r="A48" s="19" t="s">
        <v>416</v>
      </c>
      <c r="B48" s="20">
        <v>356</v>
      </c>
      <c r="C48" s="20">
        <v>59</v>
      </c>
      <c r="D48" s="20">
        <v>83</v>
      </c>
      <c r="E48" s="20">
        <v>26</v>
      </c>
      <c r="F48" s="20">
        <v>159</v>
      </c>
      <c r="G48" s="20">
        <v>29</v>
      </c>
      <c r="H48" s="20">
        <v>142</v>
      </c>
      <c r="I48" s="20">
        <v>185</v>
      </c>
    </row>
    <row r="49" spans="1:9" x14ac:dyDescent="0.2">
      <c r="A49" s="19" t="s">
        <v>417</v>
      </c>
      <c r="B49" s="20">
        <v>917</v>
      </c>
      <c r="C49" s="20">
        <v>179</v>
      </c>
      <c r="D49" s="20">
        <v>225</v>
      </c>
      <c r="E49" s="20">
        <v>73</v>
      </c>
      <c r="F49" s="20">
        <v>378</v>
      </c>
      <c r="G49" s="20">
        <v>62</v>
      </c>
      <c r="H49" s="20">
        <v>404</v>
      </c>
      <c r="I49" s="20">
        <v>451</v>
      </c>
    </row>
    <row r="50" spans="1:9" x14ac:dyDescent="0.2">
      <c r="A50" s="19" t="s">
        <v>418</v>
      </c>
      <c r="B50" s="20">
        <v>482</v>
      </c>
      <c r="C50" s="20">
        <v>66</v>
      </c>
      <c r="D50" s="20">
        <v>90</v>
      </c>
      <c r="E50" s="20">
        <v>31</v>
      </c>
      <c r="F50" s="20">
        <v>255</v>
      </c>
      <c r="G50" s="20">
        <v>40</v>
      </c>
      <c r="H50" s="20">
        <v>156</v>
      </c>
      <c r="I50" s="20">
        <v>286</v>
      </c>
    </row>
    <row r="51" spans="1:9" x14ac:dyDescent="0.2">
      <c r="A51" s="19" t="s">
        <v>419</v>
      </c>
      <c r="B51" s="20">
        <v>126</v>
      </c>
      <c r="C51" s="20">
        <v>7</v>
      </c>
      <c r="D51" s="20">
        <v>7</v>
      </c>
      <c r="E51" s="20">
        <v>5</v>
      </c>
      <c r="F51" s="20">
        <v>96</v>
      </c>
      <c r="G51" s="20">
        <v>11</v>
      </c>
      <c r="H51" s="20">
        <v>14</v>
      </c>
      <c r="I51" s="20">
        <v>101</v>
      </c>
    </row>
    <row r="52" spans="1:9" x14ac:dyDescent="0.2">
      <c r="A52" s="18" t="s">
        <v>422</v>
      </c>
      <c r="B52" s="18"/>
      <c r="C52" s="18"/>
      <c r="D52" s="18"/>
      <c r="E52" s="18"/>
      <c r="F52" s="18"/>
      <c r="G52" s="18"/>
      <c r="H52" s="18"/>
      <c r="I52" s="18"/>
    </row>
    <row r="53" spans="1:9" x14ac:dyDescent="0.2">
      <c r="A53" s="19" t="s">
        <v>130</v>
      </c>
      <c r="B53" s="20">
        <v>151</v>
      </c>
      <c r="C53" s="20">
        <v>37</v>
      </c>
      <c r="D53" s="20">
        <v>33</v>
      </c>
      <c r="E53" s="20">
        <v>13</v>
      </c>
      <c r="F53" s="20">
        <v>62</v>
      </c>
      <c r="G53" s="20">
        <v>6</v>
      </c>
      <c r="H53" s="20">
        <v>70</v>
      </c>
      <c r="I53" s="20">
        <v>75</v>
      </c>
    </row>
    <row r="54" spans="1:9" x14ac:dyDescent="0.2">
      <c r="A54" s="19" t="s">
        <v>131</v>
      </c>
      <c r="B54" s="20">
        <v>1446</v>
      </c>
      <c r="C54" s="20">
        <v>417</v>
      </c>
      <c r="D54" s="20">
        <v>399</v>
      </c>
      <c r="E54" s="20">
        <v>143</v>
      </c>
      <c r="F54" s="20">
        <v>439</v>
      </c>
      <c r="G54" s="20">
        <v>48</v>
      </c>
      <c r="H54" s="20">
        <v>816</v>
      </c>
      <c r="I54" s="20">
        <v>582</v>
      </c>
    </row>
    <row r="55" spans="1:9" x14ac:dyDescent="0.2">
      <c r="A55" s="19" t="s">
        <v>392</v>
      </c>
      <c r="B55" s="20">
        <v>150</v>
      </c>
      <c r="C55" s="20">
        <v>33</v>
      </c>
      <c r="D55" s="20">
        <v>34</v>
      </c>
      <c r="E55" s="20">
        <v>17</v>
      </c>
      <c r="F55" s="20">
        <v>58</v>
      </c>
      <c r="G55" s="20">
        <v>8</v>
      </c>
      <c r="H55" s="20">
        <v>67</v>
      </c>
      <c r="I55" s="20">
        <v>75</v>
      </c>
    </row>
    <row r="56" spans="1:9" x14ac:dyDescent="0.2">
      <c r="A56" s="19" t="s">
        <v>132</v>
      </c>
      <c r="B56" s="20">
        <v>372</v>
      </c>
      <c r="C56" s="20">
        <v>58</v>
      </c>
      <c r="D56" s="20">
        <v>63</v>
      </c>
      <c r="E56" s="20">
        <v>31</v>
      </c>
      <c r="F56" s="20">
        <v>199</v>
      </c>
      <c r="G56" s="20">
        <v>21</v>
      </c>
      <c r="H56" s="20">
        <v>121</v>
      </c>
      <c r="I56" s="20">
        <v>230</v>
      </c>
    </row>
    <row r="57" spans="1:9" x14ac:dyDescent="0.2">
      <c r="A57" s="19" t="s">
        <v>423</v>
      </c>
      <c r="B57" s="20">
        <v>69</v>
      </c>
      <c r="C57" s="20">
        <v>1</v>
      </c>
      <c r="D57" s="20">
        <v>2</v>
      </c>
      <c r="E57" s="20">
        <v>1</v>
      </c>
      <c r="F57" s="20">
        <v>4</v>
      </c>
      <c r="G57" s="20">
        <v>61</v>
      </c>
      <c r="H57" s="20">
        <v>3</v>
      </c>
      <c r="I57" s="20">
        <v>5</v>
      </c>
    </row>
    <row r="58" spans="1:9" x14ac:dyDescent="0.2">
      <c r="A58" s="18" t="s">
        <v>133</v>
      </c>
      <c r="B58" s="17">
        <v>92</v>
      </c>
      <c r="C58" s="17">
        <v>22</v>
      </c>
      <c r="D58" s="17">
        <v>14</v>
      </c>
      <c r="E58" s="17">
        <v>12</v>
      </c>
      <c r="F58" s="17">
        <v>39</v>
      </c>
      <c r="G58" s="17">
        <v>5</v>
      </c>
      <c r="H58" s="17">
        <v>36</v>
      </c>
      <c r="I58" s="17">
        <v>51</v>
      </c>
    </row>
    <row r="59" spans="1:9" x14ac:dyDescent="0.2">
      <c r="A59" s="19" t="s">
        <v>134</v>
      </c>
      <c r="B59" s="20">
        <v>813</v>
      </c>
      <c r="C59" s="20">
        <v>239</v>
      </c>
      <c r="D59" s="20">
        <v>218</v>
      </c>
      <c r="E59" s="20">
        <v>87</v>
      </c>
      <c r="F59" s="20">
        <v>245</v>
      </c>
      <c r="G59" s="20">
        <v>24</v>
      </c>
      <c r="H59" s="20">
        <v>457</v>
      </c>
      <c r="I59" s="20">
        <v>332</v>
      </c>
    </row>
    <row r="60" spans="1:9" x14ac:dyDescent="0.2">
      <c r="A60" s="19" t="s">
        <v>393</v>
      </c>
      <c r="B60" s="20">
        <v>65</v>
      </c>
      <c r="C60" s="20">
        <v>16</v>
      </c>
      <c r="D60" s="20">
        <v>7</v>
      </c>
      <c r="E60" s="20">
        <v>10</v>
      </c>
      <c r="F60" s="20">
        <v>29</v>
      </c>
      <c r="G60" s="20">
        <v>3</v>
      </c>
      <c r="H60" s="20">
        <v>23</v>
      </c>
      <c r="I60" s="20">
        <v>39</v>
      </c>
    </row>
    <row r="61" spans="1:9" x14ac:dyDescent="0.2">
      <c r="A61" s="19" t="s">
        <v>135</v>
      </c>
      <c r="B61" s="20">
        <v>83</v>
      </c>
      <c r="C61" s="20">
        <v>15</v>
      </c>
      <c r="D61" s="20">
        <v>14</v>
      </c>
      <c r="E61" s="20">
        <v>5</v>
      </c>
      <c r="F61" s="20">
        <v>43</v>
      </c>
      <c r="G61" s="20">
        <v>6</v>
      </c>
      <c r="H61" s="20">
        <v>29</v>
      </c>
      <c r="I61" s="20">
        <v>48</v>
      </c>
    </row>
    <row r="62" spans="1:9" x14ac:dyDescent="0.2">
      <c r="A62" s="19" t="s">
        <v>424</v>
      </c>
      <c r="B62" s="20">
        <v>39</v>
      </c>
      <c r="C62" s="20">
        <v>1</v>
      </c>
      <c r="D62" s="20">
        <v>1</v>
      </c>
      <c r="E62" s="20">
        <v>0</v>
      </c>
      <c r="F62" s="20">
        <v>1</v>
      </c>
      <c r="G62" s="20">
        <v>36</v>
      </c>
      <c r="H62" s="20">
        <v>2</v>
      </c>
      <c r="I62" s="20">
        <v>1</v>
      </c>
    </row>
    <row r="63" spans="1:9" x14ac:dyDescent="0.2">
      <c r="A63" s="18" t="s">
        <v>136</v>
      </c>
      <c r="B63" s="17">
        <v>59</v>
      </c>
      <c r="C63" s="17">
        <v>15</v>
      </c>
      <c r="D63" s="17">
        <v>19</v>
      </c>
      <c r="E63" s="17">
        <v>1</v>
      </c>
      <c r="F63" s="17">
        <v>23</v>
      </c>
      <c r="G63" s="17">
        <v>1</v>
      </c>
      <c r="H63" s="17">
        <v>34</v>
      </c>
      <c r="I63" s="17">
        <v>24</v>
      </c>
    </row>
    <row r="64" spans="1:9" x14ac:dyDescent="0.2">
      <c r="A64" s="19" t="s">
        <v>134</v>
      </c>
      <c r="B64" s="20">
        <v>632</v>
      </c>
      <c r="C64" s="20">
        <v>177</v>
      </c>
      <c r="D64" s="20">
        <v>181</v>
      </c>
      <c r="E64" s="20">
        <v>56</v>
      </c>
      <c r="F64" s="20">
        <v>194</v>
      </c>
      <c r="G64" s="20">
        <v>24</v>
      </c>
      <c r="H64" s="20">
        <v>358</v>
      </c>
      <c r="I64" s="20">
        <v>250</v>
      </c>
    </row>
    <row r="65" spans="1:9" x14ac:dyDescent="0.2">
      <c r="A65" s="19" t="s">
        <v>393</v>
      </c>
      <c r="B65" s="20">
        <v>85</v>
      </c>
      <c r="C65" s="20">
        <v>17</v>
      </c>
      <c r="D65" s="20">
        <v>27</v>
      </c>
      <c r="E65" s="20">
        <v>7</v>
      </c>
      <c r="F65" s="20">
        <v>29</v>
      </c>
      <c r="G65" s="20">
        <v>5</v>
      </c>
      <c r="H65" s="20">
        <v>44</v>
      </c>
      <c r="I65" s="20">
        <v>36</v>
      </c>
    </row>
    <row r="66" spans="1:9" x14ac:dyDescent="0.2">
      <c r="A66" s="19" t="s">
        <v>135</v>
      </c>
      <c r="B66" s="20">
        <v>289</v>
      </c>
      <c r="C66" s="20">
        <v>43</v>
      </c>
      <c r="D66" s="20">
        <v>49</v>
      </c>
      <c r="E66" s="20">
        <v>26</v>
      </c>
      <c r="F66" s="20">
        <v>156</v>
      </c>
      <c r="G66" s="20">
        <v>15</v>
      </c>
      <c r="H66" s="20">
        <v>92</v>
      </c>
      <c r="I66" s="20">
        <v>182</v>
      </c>
    </row>
    <row r="67" spans="1:9" x14ac:dyDescent="0.2">
      <c r="A67" s="19" t="s">
        <v>424</v>
      </c>
      <c r="B67" s="20">
        <v>30</v>
      </c>
      <c r="C67" s="20">
        <v>0</v>
      </c>
      <c r="D67" s="20">
        <v>1</v>
      </c>
      <c r="E67" s="20">
        <v>1</v>
      </c>
      <c r="F67" s="20">
        <v>3</v>
      </c>
      <c r="G67" s="20">
        <v>25</v>
      </c>
      <c r="H67" s="20">
        <v>1</v>
      </c>
      <c r="I67" s="20">
        <v>4</v>
      </c>
    </row>
    <row r="68" spans="1:9" x14ac:dyDescent="0.2">
      <c r="A68" s="18" t="s">
        <v>425</v>
      </c>
      <c r="B68" s="18"/>
      <c r="C68" s="18"/>
      <c r="D68" s="18"/>
      <c r="E68" s="18"/>
      <c r="F68" s="18"/>
      <c r="G68" s="18"/>
      <c r="H68" s="18"/>
      <c r="I68" s="18"/>
    </row>
    <row r="69" spans="1:9" x14ac:dyDescent="0.2">
      <c r="A69" s="19" t="s">
        <v>426</v>
      </c>
      <c r="B69" s="20">
        <v>366</v>
      </c>
      <c r="C69" s="20">
        <v>78</v>
      </c>
      <c r="D69" s="20">
        <v>64</v>
      </c>
      <c r="E69" s="20">
        <v>38</v>
      </c>
      <c r="F69" s="20">
        <v>165</v>
      </c>
      <c r="G69" s="20">
        <v>21</v>
      </c>
      <c r="H69" s="20">
        <v>142</v>
      </c>
      <c r="I69" s="20">
        <v>203</v>
      </c>
    </row>
    <row r="70" spans="1:9" x14ac:dyDescent="0.2">
      <c r="A70" s="19" t="s">
        <v>427</v>
      </c>
      <c r="B70" s="20">
        <v>1212</v>
      </c>
      <c r="C70" s="20">
        <v>362</v>
      </c>
      <c r="D70" s="20">
        <v>333</v>
      </c>
      <c r="E70" s="20">
        <v>125</v>
      </c>
      <c r="F70" s="20">
        <v>356</v>
      </c>
      <c r="G70" s="20">
        <v>36</v>
      </c>
      <c r="H70" s="20">
        <v>695</v>
      </c>
      <c r="I70" s="20">
        <v>481</v>
      </c>
    </row>
    <row r="71" spans="1:9" x14ac:dyDescent="0.2">
      <c r="A71" s="19" t="s">
        <v>137</v>
      </c>
      <c r="B71" s="20">
        <v>112</v>
      </c>
      <c r="C71" s="20">
        <v>39</v>
      </c>
      <c r="D71" s="20">
        <v>31</v>
      </c>
      <c r="E71" s="20">
        <v>11</v>
      </c>
      <c r="F71" s="20">
        <v>30</v>
      </c>
      <c r="G71" s="20">
        <v>1</v>
      </c>
      <c r="H71" s="20">
        <v>70</v>
      </c>
      <c r="I71" s="20">
        <v>41</v>
      </c>
    </row>
    <row r="72" spans="1:9" x14ac:dyDescent="0.2">
      <c r="A72" s="19" t="s">
        <v>138</v>
      </c>
      <c r="B72" s="20">
        <v>673</v>
      </c>
      <c r="C72" s="20">
        <v>147</v>
      </c>
      <c r="D72" s="20">
        <v>168</v>
      </c>
      <c r="E72" s="20">
        <v>68</v>
      </c>
      <c r="F72" s="20">
        <v>268</v>
      </c>
      <c r="G72" s="20">
        <v>22</v>
      </c>
      <c r="H72" s="20">
        <v>315</v>
      </c>
      <c r="I72" s="20">
        <v>336</v>
      </c>
    </row>
    <row r="73" spans="1:9" x14ac:dyDescent="0.2">
      <c r="A73" s="19" t="s">
        <v>428</v>
      </c>
      <c r="B73" s="20">
        <v>75</v>
      </c>
      <c r="C73" s="20">
        <v>17</v>
      </c>
      <c r="D73" s="20">
        <v>16</v>
      </c>
      <c r="E73" s="20">
        <v>11</v>
      </c>
      <c r="F73" s="20">
        <v>29</v>
      </c>
      <c r="G73" s="20">
        <v>2</v>
      </c>
      <c r="H73" s="20">
        <v>33</v>
      </c>
      <c r="I73" s="20">
        <v>40</v>
      </c>
    </row>
    <row r="74" spans="1:9" x14ac:dyDescent="0.2">
      <c r="A74" s="19" t="s">
        <v>429</v>
      </c>
      <c r="B74" s="20">
        <v>178</v>
      </c>
      <c r="C74" s="20">
        <v>25</v>
      </c>
      <c r="D74" s="20">
        <v>40</v>
      </c>
      <c r="E74" s="20">
        <v>4</v>
      </c>
      <c r="F74" s="20">
        <v>43</v>
      </c>
      <c r="G74" s="20">
        <v>66</v>
      </c>
      <c r="H74" s="20">
        <v>65</v>
      </c>
      <c r="I74" s="20">
        <v>47</v>
      </c>
    </row>
    <row r="75" spans="1:9" x14ac:dyDescent="0.2">
      <c r="A75" s="19" t="s">
        <v>1441</v>
      </c>
      <c r="B75" s="20">
        <v>1644</v>
      </c>
      <c r="C75" s="20">
        <v>443</v>
      </c>
      <c r="D75" s="20">
        <v>427</v>
      </c>
      <c r="E75" s="20">
        <v>163</v>
      </c>
      <c r="F75" s="20">
        <v>554</v>
      </c>
      <c r="G75" s="20">
        <v>57</v>
      </c>
      <c r="H75" s="20">
        <v>870</v>
      </c>
      <c r="I75" s="20">
        <v>717</v>
      </c>
    </row>
    <row r="76" spans="1:9" x14ac:dyDescent="0.2">
      <c r="A76" s="18" t="s">
        <v>430</v>
      </c>
      <c r="B76" s="18"/>
      <c r="C76" s="18"/>
      <c r="D76" s="18"/>
      <c r="E76" s="18"/>
      <c r="F76" s="18"/>
      <c r="G76" s="18"/>
      <c r="H76" s="18"/>
      <c r="I76" s="18"/>
    </row>
    <row r="77" spans="1:9" x14ac:dyDescent="0.2">
      <c r="A77" s="21" t="s">
        <v>431</v>
      </c>
      <c r="B77" s="34">
        <v>366</v>
      </c>
      <c r="C77" s="34">
        <v>78</v>
      </c>
      <c r="D77" s="34">
        <v>64</v>
      </c>
      <c r="E77" s="34">
        <v>38</v>
      </c>
      <c r="F77" s="34">
        <v>165</v>
      </c>
      <c r="G77" s="34">
        <v>21</v>
      </c>
      <c r="H77" s="34">
        <v>142</v>
      </c>
      <c r="I77" s="34">
        <v>203</v>
      </c>
    </row>
    <row r="78" spans="1:9" x14ac:dyDescent="0.2">
      <c r="A78" s="21" t="s">
        <v>432</v>
      </c>
      <c r="B78" s="34">
        <v>954</v>
      </c>
      <c r="C78" s="34">
        <v>290</v>
      </c>
      <c r="D78" s="34">
        <v>247</v>
      </c>
      <c r="E78" s="34">
        <v>91</v>
      </c>
      <c r="F78" s="34">
        <v>290</v>
      </c>
      <c r="G78" s="34">
        <v>36</v>
      </c>
      <c r="H78" s="34">
        <v>537</v>
      </c>
      <c r="I78" s="34">
        <v>381</v>
      </c>
    </row>
    <row r="79" spans="1:9" x14ac:dyDescent="0.2">
      <c r="A79" s="19" t="s">
        <v>433</v>
      </c>
      <c r="B79" s="20">
        <v>345</v>
      </c>
      <c r="C79" s="20">
        <v>89</v>
      </c>
      <c r="D79" s="20">
        <v>90</v>
      </c>
      <c r="E79" s="20">
        <v>31</v>
      </c>
      <c r="F79" s="20">
        <v>126</v>
      </c>
      <c r="G79" s="20">
        <v>9</v>
      </c>
      <c r="H79" s="20">
        <v>179</v>
      </c>
      <c r="I79" s="20">
        <v>157</v>
      </c>
    </row>
    <row r="80" spans="1:9" x14ac:dyDescent="0.2">
      <c r="A80" s="19" t="s">
        <v>434</v>
      </c>
      <c r="B80" s="20">
        <v>141</v>
      </c>
      <c r="C80" s="20">
        <v>33</v>
      </c>
      <c r="D80" s="20">
        <v>40</v>
      </c>
      <c r="E80" s="20">
        <v>17</v>
      </c>
      <c r="F80" s="20">
        <v>46</v>
      </c>
      <c r="G80" s="20">
        <v>5</v>
      </c>
      <c r="H80" s="20">
        <v>73</v>
      </c>
      <c r="I80" s="20">
        <v>63</v>
      </c>
    </row>
    <row r="81" spans="1:9" x14ac:dyDescent="0.2">
      <c r="A81" s="19" t="s">
        <v>435</v>
      </c>
      <c r="B81" s="20">
        <v>56</v>
      </c>
      <c r="C81" s="20">
        <v>12</v>
      </c>
      <c r="D81" s="20">
        <v>7</v>
      </c>
      <c r="E81" s="20">
        <v>9</v>
      </c>
      <c r="F81" s="20">
        <v>27</v>
      </c>
      <c r="G81" s="20">
        <v>1</v>
      </c>
      <c r="H81" s="20">
        <v>19</v>
      </c>
      <c r="I81" s="20">
        <v>36</v>
      </c>
    </row>
    <row r="82" spans="1:9" x14ac:dyDescent="0.2">
      <c r="A82" s="19" t="s">
        <v>436</v>
      </c>
      <c r="B82" s="20">
        <v>48</v>
      </c>
      <c r="C82" s="20">
        <v>9</v>
      </c>
      <c r="D82" s="20">
        <v>17</v>
      </c>
      <c r="E82" s="20">
        <v>1</v>
      </c>
      <c r="F82" s="20">
        <v>19</v>
      </c>
      <c r="G82" s="20">
        <v>2</v>
      </c>
      <c r="H82" s="20">
        <v>26</v>
      </c>
      <c r="I82" s="20">
        <v>20</v>
      </c>
    </row>
    <row r="83" spans="1:9" x14ac:dyDescent="0.2">
      <c r="A83" s="19" t="s">
        <v>437</v>
      </c>
      <c r="B83" s="20">
        <v>20</v>
      </c>
      <c r="C83" s="20">
        <v>3</v>
      </c>
      <c r="D83" s="20">
        <v>5</v>
      </c>
      <c r="E83" s="20">
        <v>5</v>
      </c>
      <c r="F83" s="20">
        <v>7</v>
      </c>
      <c r="G83" s="20">
        <v>0</v>
      </c>
      <c r="H83" s="20">
        <v>8</v>
      </c>
      <c r="I83" s="20">
        <v>12</v>
      </c>
    </row>
    <row r="84" spans="1:9" x14ac:dyDescent="0.2">
      <c r="A84" s="19" t="s">
        <v>438</v>
      </c>
      <c r="B84" s="20">
        <v>4</v>
      </c>
      <c r="C84" s="20">
        <v>0</v>
      </c>
      <c r="D84" s="20">
        <v>1</v>
      </c>
      <c r="E84" s="20">
        <v>0</v>
      </c>
      <c r="F84" s="20">
        <v>3</v>
      </c>
      <c r="G84" s="20">
        <v>0</v>
      </c>
      <c r="H84" s="20">
        <v>1</v>
      </c>
      <c r="I84" s="20">
        <v>3</v>
      </c>
    </row>
    <row r="85" spans="1:9" x14ac:dyDescent="0.2">
      <c r="A85" s="19" t="s">
        <v>439</v>
      </c>
      <c r="B85" s="20">
        <v>2</v>
      </c>
      <c r="C85" s="20">
        <v>0</v>
      </c>
      <c r="D85" s="20">
        <v>0</v>
      </c>
      <c r="E85" s="20">
        <v>0</v>
      </c>
      <c r="F85" s="20">
        <v>2</v>
      </c>
      <c r="G85" s="20">
        <v>0</v>
      </c>
      <c r="H85" s="20">
        <v>0</v>
      </c>
      <c r="I85" s="20">
        <v>2</v>
      </c>
    </row>
    <row r="86" spans="1:9" x14ac:dyDescent="0.2">
      <c r="A86" s="19" t="s">
        <v>440</v>
      </c>
      <c r="B86" s="20">
        <v>2</v>
      </c>
      <c r="C86" s="20">
        <v>0</v>
      </c>
      <c r="D86" s="20">
        <v>1</v>
      </c>
      <c r="E86" s="20">
        <v>0</v>
      </c>
      <c r="F86" s="20">
        <v>1</v>
      </c>
      <c r="G86" s="20">
        <v>0</v>
      </c>
      <c r="H86" s="20">
        <v>1</v>
      </c>
      <c r="I86" s="20">
        <v>1</v>
      </c>
    </row>
    <row r="87" spans="1:9" x14ac:dyDescent="0.2">
      <c r="A87" s="19" t="s">
        <v>429</v>
      </c>
      <c r="B87" s="20">
        <v>250</v>
      </c>
      <c r="C87" s="20">
        <v>32</v>
      </c>
      <c r="D87" s="20">
        <v>59</v>
      </c>
      <c r="E87" s="20">
        <v>13</v>
      </c>
      <c r="F87" s="20">
        <v>76</v>
      </c>
      <c r="G87" s="20">
        <v>70</v>
      </c>
      <c r="H87" s="20">
        <v>91</v>
      </c>
      <c r="I87" s="20">
        <v>89</v>
      </c>
    </row>
    <row r="88" spans="1:9" x14ac:dyDescent="0.2">
      <c r="A88" s="18" t="s">
        <v>441</v>
      </c>
      <c r="B88" s="18"/>
      <c r="C88" s="18"/>
      <c r="D88" s="18"/>
      <c r="E88" s="18"/>
      <c r="F88" s="18"/>
      <c r="G88" s="18"/>
      <c r="H88" s="18"/>
      <c r="I88" s="18"/>
    </row>
    <row r="89" spans="1:9" x14ac:dyDescent="0.2">
      <c r="A89" s="19" t="s">
        <v>442</v>
      </c>
      <c r="B89" s="20">
        <v>1712</v>
      </c>
      <c r="C89" s="20">
        <v>444</v>
      </c>
      <c r="D89" s="20">
        <v>445</v>
      </c>
      <c r="E89" s="20">
        <v>168</v>
      </c>
      <c r="F89" s="20">
        <v>606</v>
      </c>
      <c r="G89" s="20">
        <v>49</v>
      </c>
      <c r="H89" s="20">
        <v>889</v>
      </c>
      <c r="I89" s="20">
        <v>774</v>
      </c>
    </row>
    <row r="90" spans="1:9" x14ac:dyDescent="0.2">
      <c r="A90" s="19" t="s">
        <v>139</v>
      </c>
      <c r="B90" s="20">
        <v>76</v>
      </c>
      <c r="C90" s="20">
        <v>30</v>
      </c>
      <c r="D90" s="20">
        <v>17</v>
      </c>
      <c r="E90" s="20">
        <v>9</v>
      </c>
      <c r="F90" s="20">
        <v>18</v>
      </c>
      <c r="G90" s="20">
        <v>2</v>
      </c>
      <c r="H90" s="20">
        <v>47</v>
      </c>
      <c r="I90" s="20">
        <v>27</v>
      </c>
    </row>
    <row r="91" spans="1:9" x14ac:dyDescent="0.2">
      <c r="A91" s="19" t="s">
        <v>443</v>
      </c>
      <c r="B91" s="20">
        <v>59</v>
      </c>
      <c r="C91" s="20">
        <v>23</v>
      </c>
      <c r="D91" s="20">
        <v>11</v>
      </c>
      <c r="E91" s="20">
        <v>2</v>
      </c>
      <c r="F91" s="20">
        <v>16</v>
      </c>
      <c r="G91" s="20">
        <v>7</v>
      </c>
      <c r="H91" s="20">
        <v>34</v>
      </c>
      <c r="I91" s="20">
        <v>18</v>
      </c>
    </row>
    <row r="92" spans="1:9" x14ac:dyDescent="0.2">
      <c r="A92" s="19" t="s">
        <v>140</v>
      </c>
      <c r="B92" s="20">
        <v>194</v>
      </c>
      <c r="C92" s="20">
        <v>32</v>
      </c>
      <c r="D92" s="20">
        <v>45</v>
      </c>
      <c r="E92" s="20">
        <v>17</v>
      </c>
      <c r="F92" s="20">
        <v>83</v>
      </c>
      <c r="G92" s="20">
        <v>17</v>
      </c>
      <c r="H92" s="20">
        <v>77</v>
      </c>
      <c r="I92" s="20">
        <v>100</v>
      </c>
    </row>
    <row r="93" spans="1:9" x14ac:dyDescent="0.2">
      <c r="A93" s="19" t="s">
        <v>141</v>
      </c>
      <c r="B93" s="20">
        <v>16</v>
      </c>
      <c r="C93" s="20">
        <v>5</v>
      </c>
      <c r="D93" s="20">
        <v>3</v>
      </c>
      <c r="E93" s="20">
        <v>2</v>
      </c>
      <c r="F93" s="20">
        <v>4</v>
      </c>
      <c r="G93" s="20">
        <v>2</v>
      </c>
      <c r="H93" s="20">
        <v>8</v>
      </c>
      <c r="I93" s="20">
        <v>6</v>
      </c>
    </row>
    <row r="94" spans="1:9" x14ac:dyDescent="0.2">
      <c r="A94" s="19" t="s">
        <v>401</v>
      </c>
      <c r="B94" s="20">
        <v>46</v>
      </c>
      <c r="C94" s="20">
        <v>8</v>
      </c>
      <c r="D94" s="20">
        <v>8</v>
      </c>
      <c r="E94" s="20">
        <v>7</v>
      </c>
      <c r="F94" s="20">
        <v>21</v>
      </c>
      <c r="G94" s="20">
        <v>2</v>
      </c>
      <c r="H94" s="20">
        <v>16</v>
      </c>
      <c r="I94" s="20">
        <v>28</v>
      </c>
    </row>
    <row r="95" spans="1:9" x14ac:dyDescent="0.2">
      <c r="A95" s="19" t="s">
        <v>429</v>
      </c>
      <c r="B95" s="20">
        <v>85</v>
      </c>
      <c r="C95" s="20">
        <v>4</v>
      </c>
      <c r="D95" s="20">
        <v>2</v>
      </c>
      <c r="E95" s="20">
        <v>0</v>
      </c>
      <c r="F95" s="20">
        <v>14</v>
      </c>
      <c r="G95" s="20">
        <v>65</v>
      </c>
      <c r="H95" s="20">
        <v>6</v>
      </c>
      <c r="I95" s="20">
        <v>14</v>
      </c>
    </row>
    <row r="96" spans="1:9" x14ac:dyDescent="0.2">
      <c r="A96" s="18" t="s">
        <v>444</v>
      </c>
      <c r="B96" s="18"/>
      <c r="C96" s="18"/>
      <c r="D96" s="18"/>
      <c r="E96" s="18"/>
      <c r="F96" s="18"/>
      <c r="G96" s="18"/>
      <c r="H96" s="18"/>
      <c r="I96" s="18"/>
    </row>
    <row r="97" spans="1:9" x14ac:dyDescent="0.2">
      <c r="A97" s="19" t="s">
        <v>445</v>
      </c>
      <c r="B97" s="20">
        <v>1212</v>
      </c>
      <c r="C97" s="20">
        <v>357</v>
      </c>
      <c r="D97" s="20">
        <v>328</v>
      </c>
      <c r="E97" s="20">
        <v>123</v>
      </c>
      <c r="F97" s="20">
        <v>386</v>
      </c>
      <c r="G97" s="20">
        <v>18</v>
      </c>
      <c r="H97" s="20">
        <v>685</v>
      </c>
      <c r="I97" s="20">
        <v>509</v>
      </c>
    </row>
    <row r="98" spans="1:9" x14ac:dyDescent="0.2">
      <c r="A98" s="19" t="s">
        <v>446</v>
      </c>
      <c r="B98" s="20">
        <v>24</v>
      </c>
      <c r="C98" s="20">
        <v>9</v>
      </c>
      <c r="D98" s="20">
        <v>9</v>
      </c>
      <c r="E98" s="20">
        <v>3</v>
      </c>
      <c r="F98" s="20">
        <v>3</v>
      </c>
      <c r="G98" s="20">
        <v>0</v>
      </c>
      <c r="H98" s="20">
        <v>18</v>
      </c>
      <c r="I98" s="20">
        <v>6</v>
      </c>
    </row>
    <row r="99" spans="1:9" x14ac:dyDescent="0.2">
      <c r="A99" s="19" t="s">
        <v>447</v>
      </c>
      <c r="B99" s="20">
        <v>76</v>
      </c>
      <c r="C99" s="20">
        <v>20</v>
      </c>
      <c r="D99" s="20">
        <v>27</v>
      </c>
      <c r="E99" s="20">
        <v>7</v>
      </c>
      <c r="F99" s="20">
        <v>20</v>
      </c>
      <c r="G99" s="20">
        <v>2</v>
      </c>
      <c r="H99" s="20">
        <v>47</v>
      </c>
      <c r="I99" s="20">
        <v>27</v>
      </c>
    </row>
    <row r="100" spans="1:9" x14ac:dyDescent="0.2">
      <c r="A100" s="19" t="s">
        <v>448</v>
      </c>
      <c r="B100" s="20">
        <v>43</v>
      </c>
      <c r="C100" s="20">
        <v>13</v>
      </c>
      <c r="D100" s="20">
        <v>13</v>
      </c>
      <c r="E100" s="20">
        <v>8</v>
      </c>
      <c r="F100" s="20">
        <v>9</v>
      </c>
      <c r="G100" s="20">
        <v>0</v>
      </c>
      <c r="H100" s="20">
        <v>26</v>
      </c>
      <c r="I100" s="20">
        <v>17</v>
      </c>
    </row>
    <row r="101" spans="1:9" x14ac:dyDescent="0.2">
      <c r="A101" s="19" t="s">
        <v>449</v>
      </c>
      <c r="B101" s="20">
        <v>14</v>
      </c>
      <c r="C101" s="20">
        <v>7</v>
      </c>
      <c r="D101" s="20">
        <v>3</v>
      </c>
      <c r="E101" s="20">
        <v>2</v>
      </c>
      <c r="F101" s="20">
        <v>1</v>
      </c>
      <c r="G101" s="20">
        <v>1</v>
      </c>
      <c r="H101" s="20">
        <v>10</v>
      </c>
      <c r="I101" s="20">
        <v>3</v>
      </c>
    </row>
    <row r="102" spans="1:9" x14ac:dyDescent="0.2">
      <c r="A102" s="19" t="s">
        <v>450</v>
      </c>
      <c r="B102" s="20">
        <v>5</v>
      </c>
      <c r="C102" s="20">
        <v>2</v>
      </c>
      <c r="D102" s="20">
        <v>2</v>
      </c>
      <c r="E102" s="20">
        <v>0</v>
      </c>
      <c r="F102" s="20">
        <v>1</v>
      </c>
      <c r="G102" s="20">
        <v>0</v>
      </c>
      <c r="H102" s="20">
        <v>4</v>
      </c>
      <c r="I102" s="20">
        <v>1</v>
      </c>
    </row>
    <row r="103" spans="1:9" x14ac:dyDescent="0.2">
      <c r="A103" s="19" t="s">
        <v>429</v>
      </c>
      <c r="B103" s="20">
        <v>414</v>
      </c>
      <c r="C103" s="20">
        <v>66</v>
      </c>
      <c r="D103" s="20">
        <v>80</v>
      </c>
      <c r="E103" s="20">
        <v>34</v>
      </c>
      <c r="F103" s="20">
        <v>204</v>
      </c>
      <c r="G103" s="20">
        <v>30</v>
      </c>
      <c r="H103" s="20">
        <v>146</v>
      </c>
      <c r="I103" s="20">
        <v>238</v>
      </c>
    </row>
    <row r="104" spans="1:9" x14ac:dyDescent="0.2">
      <c r="A104" s="18" t="s">
        <v>451</v>
      </c>
      <c r="B104" s="18"/>
      <c r="C104" s="18"/>
      <c r="D104" s="18"/>
      <c r="E104" s="18"/>
      <c r="F104" s="18"/>
      <c r="G104" s="18"/>
      <c r="H104" s="18"/>
      <c r="I104" s="18"/>
    </row>
    <row r="105" spans="1:9" x14ac:dyDescent="0.2">
      <c r="A105" s="19" t="s">
        <v>445</v>
      </c>
      <c r="B105" s="20">
        <v>13</v>
      </c>
      <c r="C105" s="20">
        <v>4</v>
      </c>
      <c r="D105" s="20">
        <v>2</v>
      </c>
      <c r="E105" s="20">
        <v>1</v>
      </c>
      <c r="F105" s="20">
        <v>5</v>
      </c>
      <c r="G105" s="20">
        <v>1</v>
      </c>
      <c r="H105" s="20">
        <v>6</v>
      </c>
      <c r="I105" s="20">
        <v>6</v>
      </c>
    </row>
    <row r="106" spans="1:9" x14ac:dyDescent="0.2">
      <c r="A106" s="19" t="s">
        <v>446</v>
      </c>
      <c r="B106" s="20">
        <v>89</v>
      </c>
      <c r="C106" s="20">
        <v>15</v>
      </c>
      <c r="D106" s="20">
        <v>16</v>
      </c>
      <c r="E106" s="20">
        <v>9</v>
      </c>
      <c r="F106" s="20">
        <v>40</v>
      </c>
      <c r="G106" s="20">
        <v>9</v>
      </c>
      <c r="H106" s="20">
        <v>31</v>
      </c>
      <c r="I106" s="20">
        <v>49</v>
      </c>
    </row>
    <row r="107" spans="1:9" x14ac:dyDescent="0.2">
      <c r="A107" s="19" t="s">
        <v>447</v>
      </c>
      <c r="B107" s="20">
        <v>143</v>
      </c>
      <c r="C107" s="20">
        <v>29</v>
      </c>
      <c r="D107" s="20">
        <v>34</v>
      </c>
      <c r="E107" s="20">
        <v>15</v>
      </c>
      <c r="F107" s="20">
        <v>51</v>
      </c>
      <c r="G107" s="20">
        <v>14</v>
      </c>
      <c r="H107" s="20">
        <v>63</v>
      </c>
      <c r="I107" s="20">
        <v>66</v>
      </c>
    </row>
    <row r="108" spans="1:9" x14ac:dyDescent="0.2">
      <c r="A108" s="19" t="s">
        <v>448</v>
      </c>
      <c r="B108" s="20">
        <v>27</v>
      </c>
      <c r="C108" s="20">
        <v>10</v>
      </c>
      <c r="D108" s="20">
        <v>7</v>
      </c>
      <c r="E108" s="20">
        <v>1</v>
      </c>
      <c r="F108" s="20">
        <v>8</v>
      </c>
      <c r="G108" s="20">
        <v>1</v>
      </c>
      <c r="H108" s="20">
        <v>17</v>
      </c>
      <c r="I108" s="20">
        <v>9</v>
      </c>
    </row>
    <row r="109" spans="1:9" x14ac:dyDescent="0.2">
      <c r="A109" s="19" t="s">
        <v>449</v>
      </c>
      <c r="B109" s="20">
        <v>5</v>
      </c>
      <c r="C109" s="20">
        <v>3</v>
      </c>
      <c r="D109" s="20">
        <v>1</v>
      </c>
      <c r="E109" s="20">
        <v>0</v>
      </c>
      <c r="F109" s="20">
        <v>1</v>
      </c>
      <c r="G109" s="20">
        <v>0</v>
      </c>
      <c r="H109" s="20">
        <v>4</v>
      </c>
      <c r="I109" s="20">
        <v>1</v>
      </c>
    </row>
    <row r="110" spans="1:9" x14ac:dyDescent="0.2">
      <c r="A110" s="19" t="s">
        <v>450</v>
      </c>
      <c r="B110" s="20">
        <v>10</v>
      </c>
      <c r="C110" s="20">
        <v>2</v>
      </c>
      <c r="D110" s="20">
        <v>3</v>
      </c>
      <c r="E110" s="20">
        <v>1</v>
      </c>
      <c r="F110" s="20">
        <v>4</v>
      </c>
      <c r="G110" s="20">
        <v>0</v>
      </c>
      <c r="H110" s="20">
        <v>5</v>
      </c>
      <c r="I110" s="20">
        <v>5</v>
      </c>
    </row>
    <row r="111" spans="1:9" x14ac:dyDescent="0.2">
      <c r="A111" s="19" t="s">
        <v>429</v>
      </c>
      <c r="B111" s="20">
        <v>28</v>
      </c>
      <c r="C111" s="20">
        <v>5</v>
      </c>
      <c r="D111" s="20">
        <v>4</v>
      </c>
      <c r="E111" s="20">
        <v>1</v>
      </c>
      <c r="F111" s="20">
        <v>15</v>
      </c>
      <c r="G111" s="20">
        <v>3</v>
      </c>
      <c r="H111" s="20">
        <v>9</v>
      </c>
      <c r="I111" s="20">
        <v>16</v>
      </c>
    </row>
    <row r="112" spans="1:9" x14ac:dyDescent="0.2">
      <c r="A112" s="18" t="s">
        <v>142</v>
      </c>
      <c r="B112" s="18"/>
      <c r="C112" s="18"/>
      <c r="D112" s="18"/>
      <c r="E112" s="18"/>
      <c r="F112" s="18"/>
      <c r="G112" s="18"/>
      <c r="H112" s="18"/>
      <c r="I112" s="18"/>
    </row>
    <row r="113" spans="1:9" x14ac:dyDescent="0.2">
      <c r="A113" s="19" t="s">
        <v>452</v>
      </c>
      <c r="B113" s="20">
        <v>90</v>
      </c>
      <c r="C113" s="20">
        <v>60</v>
      </c>
      <c r="D113" s="20">
        <v>15</v>
      </c>
      <c r="E113" s="20">
        <v>3</v>
      </c>
      <c r="F113" s="20">
        <v>8</v>
      </c>
      <c r="G113" s="20">
        <v>4</v>
      </c>
      <c r="H113" s="20">
        <v>75</v>
      </c>
      <c r="I113" s="20">
        <v>11</v>
      </c>
    </row>
    <row r="114" spans="1:9" x14ac:dyDescent="0.2">
      <c r="A114" s="19" t="s">
        <v>453</v>
      </c>
      <c r="B114" s="20">
        <v>307</v>
      </c>
      <c r="C114" s="20">
        <v>156</v>
      </c>
      <c r="D114" s="20">
        <v>109</v>
      </c>
      <c r="E114" s="20">
        <v>18</v>
      </c>
      <c r="F114" s="20">
        <v>18</v>
      </c>
      <c r="G114" s="20">
        <v>6</v>
      </c>
      <c r="H114" s="20">
        <v>265</v>
      </c>
      <c r="I114" s="20">
        <v>36</v>
      </c>
    </row>
    <row r="115" spans="1:9" x14ac:dyDescent="0.2">
      <c r="A115" s="19" t="s">
        <v>454</v>
      </c>
      <c r="B115" s="20">
        <v>392</v>
      </c>
      <c r="C115" s="20">
        <v>144</v>
      </c>
      <c r="D115" s="20">
        <v>144</v>
      </c>
      <c r="E115" s="20">
        <v>38</v>
      </c>
      <c r="F115" s="20">
        <v>57</v>
      </c>
      <c r="G115" s="20">
        <v>9</v>
      </c>
      <c r="H115" s="20">
        <v>288</v>
      </c>
      <c r="I115" s="20">
        <v>95</v>
      </c>
    </row>
    <row r="116" spans="1:9" x14ac:dyDescent="0.2">
      <c r="A116" s="19" t="s">
        <v>455</v>
      </c>
      <c r="B116" s="20">
        <v>379</v>
      </c>
      <c r="C116" s="20">
        <v>79</v>
      </c>
      <c r="D116" s="20">
        <v>103</v>
      </c>
      <c r="E116" s="20">
        <v>61</v>
      </c>
      <c r="F116" s="20">
        <v>113</v>
      </c>
      <c r="G116" s="20">
        <v>23</v>
      </c>
      <c r="H116" s="20">
        <v>182</v>
      </c>
      <c r="I116" s="20">
        <v>174</v>
      </c>
    </row>
    <row r="117" spans="1:9" x14ac:dyDescent="0.2">
      <c r="A117" s="19" t="s">
        <v>456</v>
      </c>
      <c r="B117" s="20">
        <v>951</v>
      </c>
      <c r="C117" s="20">
        <v>107</v>
      </c>
      <c r="D117" s="20">
        <v>156</v>
      </c>
      <c r="E117" s="20">
        <v>85</v>
      </c>
      <c r="F117" s="20">
        <v>564</v>
      </c>
      <c r="G117" s="20">
        <v>39</v>
      </c>
      <c r="H117" s="20">
        <v>263</v>
      </c>
      <c r="I117" s="20">
        <v>649</v>
      </c>
    </row>
    <row r="118" spans="1:9" x14ac:dyDescent="0.2">
      <c r="A118" s="19" t="s">
        <v>429</v>
      </c>
      <c r="B118" s="20">
        <v>69</v>
      </c>
      <c r="C118" s="20">
        <v>0</v>
      </c>
      <c r="D118" s="20">
        <v>4</v>
      </c>
      <c r="E118" s="20">
        <v>0</v>
      </c>
      <c r="F118" s="20">
        <v>2</v>
      </c>
      <c r="G118" s="20">
        <v>63</v>
      </c>
      <c r="H118" s="20">
        <v>4</v>
      </c>
      <c r="I118" s="20">
        <v>2</v>
      </c>
    </row>
    <row r="119" spans="1:9" x14ac:dyDescent="0.2">
      <c r="A119" s="18" t="s">
        <v>143</v>
      </c>
      <c r="B119" s="18"/>
      <c r="C119" s="18"/>
      <c r="D119" s="18"/>
      <c r="E119" s="18"/>
      <c r="F119" s="18"/>
      <c r="G119" s="18"/>
      <c r="H119" s="18"/>
      <c r="I119" s="18"/>
    </row>
    <row r="120" spans="1:9" x14ac:dyDescent="0.2">
      <c r="A120" s="21" t="s">
        <v>457</v>
      </c>
      <c r="B120" s="21"/>
      <c r="C120" s="21"/>
      <c r="D120" s="21"/>
      <c r="E120" s="21"/>
      <c r="F120" s="21"/>
      <c r="G120" s="21"/>
      <c r="H120" s="21"/>
      <c r="I120" s="21"/>
    </row>
    <row r="121" spans="1:9" x14ac:dyDescent="0.2">
      <c r="A121" s="19" t="s">
        <v>458</v>
      </c>
      <c r="B121" s="20">
        <v>546</v>
      </c>
      <c r="C121" s="20">
        <v>546</v>
      </c>
      <c r="D121" s="20">
        <v>0</v>
      </c>
      <c r="E121" s="20">
        <v>0</v>
      </c>
      <c r="F121" s="20">
        <v>0</v>
      </c>
      <c r="G121" s="20">
        <v>0</v>
      </c>
      <c r="H121" s="20">
        <v>546</v>
      </c>
      <c r="I121" s="20">
        <v>0</v>
      </c>
    </row>
    <row r="122" spans="1:9" x14ac:dyDescent="0.2">
      <c r="A122" s="19" t="s">
        <v>459</v>
      </c>
      <c r="B122" s="20">
        <v>531</v>
      </c>
      <c r="C122" s="20">
        <v>0</v>
      </c>
      <c r="D122" s="20">
        <v>531</v>
      </c>
      <c r="E122" s="20">
        <v>0</v>
      </c>
      <c r="F122" s="20">
        <v>0</v>
      </c>
      <c r="G122" s="20">
        <v>0</v>
      </c>
      <c r="H122" s="20">
        <v>531</v>
      </c>
      <c r="I122" s="20">
        <v>0</v>
      </c>
    </row>
    <row r="123" spans="1:9" x14ac:dyDescent="0.2">
      <c r="A123" s="19" t="s">
        <v>460</v>
      </c>
      <c r="B123" s="20">
        <v>205</v>
      </c>
      <c r="C123" s="20">
        <v>0</v>
      </c>
      <c r="D123" s="20">
        <v>0</v>
      </c>
      <c r="E123" s="20">
        <v>205</v>
      </c>
      <c r="F123" s="20">
        <v>0</v>
      </c>
      <c r="G123" s="20">
        <v>0</v>
      </c>
      <c r="H123" s="20">
        <v>0</v>
      </c>
      <c r="I123" s="20">
        <v>205</v>
      </c>
    </row>
    <row r="124" spans="1:9" x14ac:dyDescent="0.2">
      <c r="A124" s="19" t="s">
        <v>461</v>
      </c>
      <c r="B124" s="20">
        <v>762</v>
      </c>
      <c r="C124" s="20">
        <v>0</v>
      </c>
      <c r="D124" s="20">
        <v>0</v>
      </c>
      <c r="E124" s="20">
        <v>0</v>
      </c>
      <c r="F124" s="20">
        <v>762</v>
      </c>
      <c r="G124" s="20">
        <v>0</v>
      </c>
      <c r="H124" s="20">
        <v>0</v>
      </c>
      <c r="I124" s="20">
        <v>762</v>
      </c>
    </row>
    <row r="125" spans="1:9" x14ac:dyDescent="0.2">
      <c r="A125" s="19" t="s">
        <v>429</v>
      </c>
      <c r="B125" s="20">
        <v>144</v>
      </c>
      <c r="C125" s="20">
        <v>0</v>
      </c>
      <c r="D125" s="20">
        <v>0</v>
      </c>
      <c r="E125" s="20">
        <v>0</v>
      </c>
      <c r="F125" s="20">
        <v>0</v>
      </c>
      <c r="G125" s="20">
        <v>144</v>
      </c>
      <c r="H125" s="20">
        <v>0</v>
      </c>
      <c r="I125" s="20">
        <v>0</v>
      </c>
    </row>
    <row r="126" spans="1:9" x14ac:dyDescent="0.2">
      <c r="A126" s="18" t="s">
        <v>143</v>
      </c>
      <c r="B126" s="18"/>
      <c r="C126" s="18"/>
      <c r="D126" s="18"/>
      <c r="E126" s="18"/>
      <c r="F126" s="18"/>
      <c r="G126" s="18"/>
      <c r="H126" s="18"/>
      <c r="I126" s="18"/>
    </row>
    <row r="127" spans="1:9" x14ac:dyDescent="0.2">
      <c r="A127" s="21" t="s">
        <v>462</v>
      </c>
      <c r="B127" s="21"/>
      <c r="C127" s="21"/>
      <c r="D127" s="21"/>
      <c r="E127" s="21"/>
      <c r="F127" s="21"/>
      <c r="G127" s="21"/>
      <c r="H127" s="21"/>
      <c r="I127" s="21"/>
    </row>
    <row r="128" spans="1:9" x14ac:dyDescent="0.2">
      <c r="A128" s="19" t="s">
        <v>458</v>
      </c>
      <c r="B128" s="20">
        <v>285</v>
      </c>
      <c r="C128" s="20">
        <v>145</v>
      </c>
      <c r="D128" s="20">
        <v>104</v>
      </c>
      <c r="E128" s="20">
        <v>16</v>
      </c>
      <c r="F128" s="20">
        <v>12</v>
      </c>
      <c r="G128" s="20">
        <v>8</v>
      </c>
      <c r="H128" s="20">
        <v>249</v>
      </c>
      <c r="I128" s="20">
        <v>28</v>
      </c>
    </row>
    <row r="129" spans="1:9" x14ac:dyDescent="0.2">
      <c r="A129" s="19" t="s">
        <v>459</v>
      </c>
      <c r="B129" s="20">
        <v>217</v>
      </c>
      <c r="C129" s="20">
        <v>89</v>
      </c>
      <c r="D129" s="20">
        <v>80</v>
      </c>
      <c r="E129" s="20">
        <v>15</v>
      </c>
      <c r="F129" s="20">
        <v>24</v>
      </c>
      <c r="G129" s="20">
        <v>9</v>
      </c>
      <c r="H129" s="20">
        <v>169</v>
      </c>
      <c r="I129" s="20">
        <v>39</v>
      </c>
    </row>
    <row r="130" spans="1:9" x14ac:dyDescent="0.2">
      <c r="A130" s="19" t="s">
        <v>460</v>
      </c>
      <c r="B130" s="20">
        <v>142</v>
      </c>
      <c r="C130" s="20">
        <v>48</v>
      </c>
      <c r="D130" s="20">
        <v>46</v>
      </c>
      <c r="E130" s="20">
        <v>35</v>
      </c>
      <c r="F130" s="20">
        <v>12</v>
      </c>
      <c r="G130" s="20">
        <v>1</v>
      </c>
      <c r="H130" s="20">
        <v>94</v>
      </c>
      <c r="I130" s="20">
        <v>47</v>
      </c>
    </row>
    <row r="131" spans="1:9" x14ac:dyDescent="0.2">
      <c r="A131" s="19" t="s">
        <v>461</v>
      </c>
      <c r="B131" s="20">
        <v>1184</v>
      </c>
      <c r="C131" s="20">
        <v>176</v>
      </c>
      <c r="D131" s="20">
        <v>205</v>
      </c>
      <c r="E131" s="20">
        <v>123</v>
      </c>
      <c r="F131" s="20">
        <v>680</v>
      </c>
      <c r="G131" s="20">
        <v>0</v>
      </c>
      <c r="H131" s="20">
        <v>381</v>
      </c>
      <c r="I131" s="20">
        <v>803</v>
      </c>
    </row>
    <row r="132" spans="1:9" x14ac:dyDescent="0.2">
      <c r="A132" s="19" t="s">
        <v>429</v>
      </c>
      <c r="B132" s="20">
        <v>360</v>
      </c>
      <c r="C132" s="20">
        <v>88</v>
      </c>
      <c r="D132" s="20">
        <v>96</v>
      </c>
      <c r="E132" s="20">
        <v>16</v>
      </c>
      <c r="F132" s="20">
        <v>34</v>
      </c>
      <c r="G132" s="20">
        <v>126</v>
      </c>
      <c r="H132" s="20">
        <v>184</v>
      </c>
      <c r="I132" s="20">
        <v>50</v>
      </c>
    </row>
    <row r="133" spans="1:9" x14ac:dyDescent="0.2">
      <c r="A133" s="18" t="s">
        <v>143</v>
      </c>
      <c r="B133" s="18"/>
      <c r="C133" s="18"/>
      <c r="D133" s="18"/>
      <c r="E133" s="18"/>
      <c r="F133" s="18"/>
      <c r="G133" s="18"/>
      <c r="H133" s="18"/>
      <c r="I133" s="18"/>
    </row>
    <row r="134" spans="1:9" x14ac:dyDescent="0.2">
      <c r="A134" s="21" t="s">
        <v>463</v>
      </c>
      <c r="B134" s="21"/>
      <c r="C134" s="21"/>
      <c r="D134" s="21"/>
      <c r="E134" s="21"/>
      <c r="F134" s="21"/>
      <c r="G134" s="21"/>
      <c r="H134" s="21"/>
      <c r="I134" s="21"/>
    </row>
    <row r="135" spans="1:9" x14ac:dyDescent="0.2">
      <c r="A135" s="19" t="s">
        <v>458</v>
      </c>
      <c r="B135" s="20">
        <v>330</v>
      </c>
      <c r="C135" s="20">
        <v>134</v>
      </c>
      <c r="D135" s="20">
        <v>95</v>
      </c>
      <c r="E135" s="20">
        <v>34</v>
      </c>
      <c r="F135" s="20">
        <v>53</v>
      </c>
      <c r="G135" s="20">
        <v>14</v>
      </c>
      <c r="H135" s="20">
        <v>229</v>
      </c>
      <c r="I135" s="20">
        <v>87</v>
      </c>
    </row>
    <row r="136" spans="1:9" x14ac:dyDescent="0.2">
      <c r="A136" s="19" t="s">
        <v>459</v>
      </c>
      <c r="B136" s="20">
        <v>326</v>
      </c>
      <c r="C136" s="20">
        <v>124</v>
      </c>
      <c r="D136" s="20">
        <v>125</v>
      </c>
      <c r="E136" s="20">
        <v>24</v>
      </c>
      <c r="F136" s="20">
        <v>41</v>
      </c>
      <c r="G136" s="20">
        <v>12</v>
      </c>
      <c r="H136" s="20">
        <v>249</v>
      </c>
      <c r="I136" s="20">
        <v>65</v>
      </c>
    </row>
    <row r="137" spans="1:9" x14ac:dyDescent="0.2">
      <c r="A137" s="19" t="s">
        <v>460</v>
      </c>
      <c r="B137" s="20">
        <v>133</v>
      </c>
      <c r="C137" s="20">
        <v>51</v>
      </c>
      <c r="D137" s="20">
        <v>37</v>
      </c>
      <c r="E137" s="20">
        <v>31</v>
      </c>
      <c r="F137" s="20">
        <v>12</v>
      </c>
      <c r="G137" s="20">
        <v>2</v>
      </c>
      <c r="H137" s="20">
        <v>88</v>
      </c>
      <c r="I137" s="20">
        <v>43</v>
      </c>
    </row>
    <row r="138" spans="1:9" x14ac:dyDescent="0.2">
      <c r="A138" s="19" t="s">
        <v>461</v>
      </c>
      <c r="B138" s="20">
        <v>1070</v>
      </c>
      <c r="C138" s="20">
        <v>157</v>
      </c>
      <c r="D138" s="20">
        <v>192</v>
      </c>
      <c r="E138" s="20">
        <v>101</v>
      </c>
      <c r="F138" s="20">
        <v>620</v>
      </c>
      <c r="G138" s="20">
        <v>0</v>
      </c>
      <c r="H138" s="20">
        <v>349</v>
      </c>
      <c r="I138" s="20">
        <v>721</v>
      </c>
    </row>
    <row r="139" spans="1:9" x14ac:dyDescent="0.2">
      <c r="A139" s="19" t="s">
        <v>429</v>
      </c>
      <c r="B139" s="20">
        <v>329</v>
      </c>
      <c r="C139" s="20">
        <v>80</v>
      </c>
      <c r="D139" s="20">
        <v>82</v>
      </c>
      <c r="E139" s="20">
        <v>15</v>
      </c>
      <c r="F139" s="20">
        <v>36</v>
      </c>
      <c r="G139" s="20">
        <v>116</v>
      </c>
      <c r="H139" s="20">
        <v>162</v>
      </c>
      <c r="I139" s="20">
        <v>51</v>
      </c>
    </row>
    <row r="140" spans="1:9" x14ac:dyDescent="0.2">
      <c r="A140" s="18" t="s">
        <v>143</v>
      </c>
      <c r="B140" s="18"/>
      <c r="C140" s="18"/>
      <c r="D140" s="18"/>
      <c r="E140" s="18"/>
      <c r="F140" s="18"/>
      <c r="G140" s="18"/>
      <c r="H140" s="18"/>
      <c r="I140" s="18"/>
    </row>
    <row r="141" spans="1:9" x14ac:dyDescent="0.2">
      <c r="A141" s="21" t="s">
        <v>464</v>
      </c>
      <c r="B141" s="21"/>
      <c r="C141" s="21"/>
      <c r="D141" s="21"/>
      <c r="E141" s="21"/>
      <c r="F141" s="21"/>
      <c r="G141" s="21"/>
      <c r="H141" s="21"/>
      <c r="I141" s="21"/>
    </row>
    <row r="142" spans="1:9" x14ac:dyDescent="0.2">
      <c r="A142" s="19" t="s">
        <v>458</v>
      </c>
      <c r="B142" s="20">
        <v>39</v>
      </c>
      <c r="C142" s="20">
        <v>15</v>
      </c>
      <c r="D142" s="20">
        <v>4</v>
      </c>
      <c r="E142" s="20">
        <v>3</v>
      </c>
      <c r="F142" s="20">
        <v>14</v>
      </c>
      <c r="G142" s="20">
        <v>3</v>
      </c>
      <c r="H142" s="20">
        <v>19</v>
      </c>
      <c r="I142" s="20">
        <v>17</v>
      </c>
    </row>
    <row r="143" spans="1:9" x14ac:dyDescent="0.2">
      <c r="A143" s="19" t="s">
        <v>459</v>
      </c>
      <c r="B143" s="20">
        <v>75</v>
      </c>
      <c r="C143" s="20">
        <v>36</v>
      </c>
      <c r="D143" s="20">
        <v>21</v>
      </c>
      <c r="E143" s="20">
        <v>6</v>
      </c>
      <c r="F143" s="20">
        <v>9</v>
      </c>
      <c r="G143" s="20">
        <v>3</v>
      </c>
      <c r="H143" s="20">
        <v>57</v>
      </c>
      <c r="I143" s="20">
        <v>15</v>
      </c>
    </row>
    <row r="144" spans="1:9" x14ac:dyDescent="0.2">
      <c r="A144" s="19" t="s">
        <v>460</v>
      </c>
      <c r="B144" s="20">
        <v>117</v>
      </c>
      <c r="C144" s="20">
        <v>49</v>
      </c>
      <c r="D144" s="20">
        <v>39</v>
      </c>
      <c r="E144" s="20">
        <v>20</v>
      </c>
      <c r="F144" s="20">
        <v>6</v>
      </c>
      <c r="G144" s="20">
        <v>3</v>
      </c>
      <c r="H144" s="20">
        <v>88</v>
      </c>
      <c r="I144" s="20">
        <v>26</v>
      </c>
    </row>
    <row r="145" spans="1:9" x14ac:dyDescent="0.2">
      <c r="A145" s="19" t="s">
        <v>461</v>
      </c>
      <c r="B145" s="20">
        <v>1288</v>
      </c>
      <c r="C145" s="20">
        <v>291</v>
      </c>
      <c r="D145" s="20">
        <v>277</v>
      </c>
      <c r="E145" s="20">
        <v>129</v>
      </c>
      <c r="F145" s="20">
        <v>580</v>
      </c>
      <c r="G145" s="20">
        <v>11</v>
      </c>
      <c r="H145" s="20">
        <v>568</v>
      </c>
      <c r="I145" s="20">
        <v>709</v>
      </c>
    </row>
    <row r="146" spans="1:9" x14ac:dyDescent="0.2">
      <c r="A146" s="19" t="s">
        <v>429</v>
      </c>
      <c r="B146" s="20">
        <v>669</v>
      </c>
      <c r="C146" s="20">
        <v>155</v>
      </c>
      <c r="D146" s="20">
        <v>190</v>
      </c>
      <c r="E146" s="20">
        <v>47</v>
      </c>
      <c r="F146" s="20">
        <v>153</v>
      </c>
      <c r="G146" s="20">
        <v>124</v>
      </c>
      <c r="H146" s="20">
        <v>345</v>
      </c>
      <c r="I146" s="20">
        <v>200</v>
      </c>
    </row>
    <row r="147" spans="1:9" x14ac:dyDescent="0.2">
      <c r="A147" s="18" t="s">
        <v>465</v>
      </c>
      <c r="B147" s="18"/>
      <c r="C147" s="18"/>
      <c r="D147" s="18"/>
      <c r="E147" s="18"/>
      <c r="F147" s="18"/>
      <c r="G147" s="18"/>
      <c r="H147" s="18"/>
      <c r="I147" s="18"/>
    </row>
    <row r="148" spans="1:9" x14ac:dyDescent="0.2">
      <c r="A148" s="19" t="s">
        <v>466</v>
      </c>
      <c r="B148" s="20">
        <v>541</v>
      </c>
      <c r="C148" s="20">
        <v>181</v>
      </c>
      <c r="D148" s="20">
        <v>141</v>
      </c>
      <c r="E148" s="20">
        <v>32</v>
      </c>
      <c r="F148" s="20">
        <v>155</v>
      </c>
      <c r="G148" s="20">
        <v>32</v>
      </c>
      <c r="H148" s="20">
        <v>322</v>
      </c>
      <c r="I148" s="20">
        <v>187</v>
      </c>
    </row>
    <row r="149" spans="1:9" x14ac:dyDescent="0.2">
      <c r="A149" s="19" t="s">
        <v>467</v>
      </c>
      <c r="B149" s="20">
        <v>877</v>
      </c>
      <c r="C149" s="20">
        <v>218</v>
      </c>
      <c r="D149" s="20">
        <v>202</v>
      </c>
      <c r="E149" s="20">
        <v>88</v>
      </c>
      <c r="F149" s="20">
        <v>298</v>
      </c>
      <c r="G149" s="20">
        <v>71</v>
      </c>
      <c r="H149" s="20">
        <v>420</v>
      </c>
      <c r="I149" s="20">
        <v>386</v>
      </c>
    </row>
    <row r="150" spans="1:9" x14ac:dyDescent="0.2">
      <c r="A150" s="19" t="s">
        <v>468</v>
      </c>
      <c r="B150" s="20">
        <v>543</v>
      </c>
      <c r="C150" s="20">
        <v>103</v>
      </c>
      <c r="D150" s="20">
        <v>126</v>
      </c>
      <c r="E150" s="20">
        <v>64</v>
      </c>
      <c r="F150" s="20">
        <v>223</v>
      </c>
      <c r="G150" s="20">
        <v>27</v>
      </c>
      <c r="H150" s="20">
        <v>229</v>
      </c>
      <c r="I150" s="20">
        <v>287</v>
      </c>
    </row>
    <row r="151" spans="1:9" x14ac:dyDescent="0.2">
      <c r="A151" s="19" t="s">
        <v>469</v>
      </c>
      <c r="B151" s="20">
        <v>227</v>
      </c>
      <c r="C151" s="20">
        <v>44</v>
      </c>
      <c r="D151" s="20">
        <v>62</v>
      </c>
      <c r="E151" s="20">
        <v>21</v>
      </c>
      <c r="F151" s="20">
        <v>86</v>
      </c>
      <c r="G151" s="20">
        <v>14</v>
      </c>
      <c r="H151" s="20">
        <v>106</v>
      </c>
      <c r="I151" s="20">
        <v>107</v>
      </c>
    </row>
    <row r="152" spans="1:9" x14ac:dyDescent="0.2">
      <c r="A152" s="18" t="s">
        <v>470</v>
      </c>
      <c r="B152" s="18"/>
      <c r="C152" s="18"/>
      <c r="D152" s="18"/>
      <c r="E152" s="18"/>
      <c r="F152" s="18"/>
      <c r="G152" s="18"/>
      <c r="H152" s="18"/>
      <c r="I152" s="18"/>
    </row>
    <row r="153" spans="1:9" x14ac:dyDescent="0.2">
      <c r="A153" s="19" t="s">
        <v>471</v>
      </c>
      <c r="B153" s="20">
        <v>294</v>
      </c>
      <c r="C153" s="20">
        <v>63</v>
      </c>
      <c r="D153" s="20">
        <v>64</v>
      </c>
      <c r="E153" s="20">
        <v>29</v>
      </c>
      <c r="F153" s="20">
        <v>116</v>
      </c>
      <c r="G153" s="20">
        <v>22</v>
      </c>
      <c r="H153" s="20">
        <v>127</v>
      </c>
      <c r="I153" s="20">
        <v>145</v>
      </c>
    </row>
    <row r="154" spans="1:9" x14ac:dyDescent="0.2">
      <c r="A154" s="19" t="s">
        <v>472</v>
      </c>
      <c r="B154" s="20">
        <v>664</v>
      </c>
      <c r="C154" s="20">
        <v>198</v>
      </c>
      <c r="D154" s="20">
        <v>175</v>
      </c>
      <c r="E154" s="20">
        <v>52</v>
      </c>
      <c r="F154" s="20">
        <v>198</v>
      </c>
      <c r="G154" s="20">
        <v>41</v>
      </c>
      <c r="H154" s="20">
        <v>373</v>
      </c>
      <c r="I154" s="20">
        <v>250</v>
      </c>
    </row>
    <row r="155" spans="1:9" x14ac:dyDescent="0.2">
      <c r="A155" s="19" t="s">
        <v>473</v>
      </c>
      <c r="B155" s="20">
        <v>421</v>
      </c>
      <c r="C155" s="20">
        <v>97</v>
      </c>
      <c r="D155" s="20">
        <v>101</v>
      </c>
      <c r="E155" s="20">
        <v>50</v>
      </c>
      <c r="F155" s="20">
        <v>154</v>
      </c>
      <c r="G155" s="20">
        <v>19</v>
      </c>
      <c r="H155" s="20">
        <v>198</v>
      </c>
      <c r="I155" s="20">
        <v>204</v>
      </c>
    </row>
    <row r="156" spans="1:9" x14ac:dyDescent="0.2">
      <c r="A156" s="19" t="s">
        <v>474</v>
      </c>
      <c r="B156" s="20">
        <v>358</v>
      </c>
      <c r="C156" s="20">
        <v>103</v>
      </c>
      <c r="D156" s="20">
        <v>89</v>
      </c>
      <c r="E156" s="20">
        <v>32</v>
      </c>
      <c r="F156" s="20">
        <v>111</v>
      </c>
      <c r="G156" s="20">
        <v>23</v>
      </c>
      <c r="H156" s="20">
        <v>192</v>
      </c>
      <c r="I156" s="20">
        <v>143</v>
      </c>
    </row>
    <row r="157" spans="1:9" x14ac:dyDescent="0.2">
      <c r="A157" s="19" t="s">
        <v>475</v>
      </c>
      <c r="B157" s="20">
        <v>217</v>
      </c>
      <c r="C157" s="20">
        <v>46</v>
      </c>
      <c r="D157" s="20">
        <v>47</v>
      </c>
      <c r="E157" s="20">
        <v>18</v>
      </c>
      <c r="F157" s="20">
        <v>86</v>
      </c>
      <c r="G157" s="20">
        <v>20</v>
      </c>
      <c r="H157" s="20">
        <v>93</v>
      </c>
      <c r="I157" s="20">
        <v>104</v>
      </c>
    </row>
    <row r="158" spans="1:9" x14ac:dyDescent="0.2">
      <c r="A158" s="22" t="s">
        <v>476</v>
      </c>
      <c r="B158" s="23">
        <v>234</v>
      </c>
      <c r="C158" s="23">
        <v>39</v>
      </c>
      <c r="D158" s="23">
        <v>55</v>
      </c>
      <c r="E158" s="23">
        <v>24</v>
      </c>
      <c r="F158" s="23">
        <v>97</v>
      </c>
      <c r="G158" s="23">
        <v>19</v>
      </c>
      <c r="H158" s="23">
        <v>94</v>
      </c>
      <c r="I158" s="23">
        <v>121</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69DEA-1CA3-430C-8CEE-9742D2CB137A}">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HYPERLINK("#'目次'!B17","[11]")</f>
        <v>[11]</v>
      </c>
    </row>
    <row r="3" spans="1:9" x14ac:dyDescent="0.2">
      <c r="A3" s="9" t="s">
        <v>126</v>
      </c>
      <c r="B3" s="12" t="s">
        <v>158</v>
      </c>
    </row>
    <row r="4" spans="1:9" x14ac:dyDescent="0.2">
      <c r="A4" s="9" t="s">
        <v>126</v>
      </c>
      <c r="B4" s="12" t="s">
        <v>159</v>
      </c>
    </row>
    <row r="5" spans="1:9" x14ac:dyDescent="0.2">
      <c r="A5" s="9" t="s">
        <v>126</v>
      </c>
      <c r="B5" s="12" t="s">
        <v>161</v>
      </c>
    </row>
    <row r="6" spans="1:9" s="15" customFormat="1" ht="25" x14ac:dyDescent="0.2">
      <c r="A6" s="13" t="s">
        <v>126</v>
      </c>
      <c r="B6" s="14" t="s">
        <v>398</v>
      </c>
      <c r="C6" s="14" t="s">
        <v>458</v>
      </c>
      <c r="D6" s="14" t="s">
        <v>459</v>
      </c>
      <c r="E6" s="14" t="s">
        <v>460</v>
      </c>
      <c r="F6" s="14" t="s">
        <v>461</v>
      </c>
      <c r="G6" s="14" t="s">
        <v>429</v>
      </c>
      <c r="H6" s="14" t="s">
        <v>497</v>
      </c>
      <c r="I6" s="14" t="s">
        <v>498</v>
      </c>
    </row>
    <row r="7" spans="1:9" x14ac:dyDescent="0.2">
      <c r="A7" s="16" t="s">
        <v>402</v>
      </c>
      <c r="B7" s="17">
        <v>2188</v>
      </c>
      <c r="C7" s="17">
        <v>285</v>
      </c>
      <c r="D7" s="17">
        <v>217</v>
      </c>
      <c r="E7" s="17">
        <v>142</v>
      </c>
      <c r="F7" s="17">
        <v>1184</v>
      </c>
      <c r="G7" s="17">
        <v>360</v>
      </c>
      <c r="H7" s="17">
        <v>502</v>
      </c>
      <c r="I7" s="17">
        <v>1326</v>
      </c>
    </row>
    <row r="8" spans="1:9" x14ac:dyDescent="0.2">
      <c r="A8" s="18" t="s">
        <v>403</v>
      </c>
      <c r="B8" s="18"/>
      <c r="C8" s="18"/>
      <c r="D8" s="18"/>
      <c r="E8" s="18"/>
      <c r="F8" s="18"/>
      <c r="G8" s="18"/>
      <c r="H8" s="18"/>
      <c r="I8" s="18"/>
    </row>
    <row r="9" spans="1:9" x14ac:dyDescent="0.2">
      <c r="A9" s="19" t="s">
        <v>404</v>
      </c>
      <c r="B9" s="20">
        <v>1092</v>
      </c>
      <c r="C9" s="20">
        <v>144</v>
      </c>
      <c r="D9" s="20">
        <v>113</v>
      </c>
      <c r="E9" s="20">
        <v>77</v>
      </c>
      <c r="F9" s="20">
        <v>585</v>
      </c>
      <c r="G9" s="20">
        <v>173</v>
      </c>
      <c r="H9" s="20">
        <v>257</v>
      </c>
      <c r="I9" s="20">
        <v>662</v>
      </c>
    </row>
    <row r="10" spans="1:9" x14ac:dyDescent="0.2">
      <c r="A10" s="19" t="s">
        <v>405</v>
      </c>
      <c r="B10" s="20">
        <v>1095</v>
      </c>
      <c r="C10" s="20">
        <v>140</v>
      </c>
      <c r="D10" s="20">
        <v>104</v>
      </c>
      <c r="E10" s="20">
        <v>65</v>
      </c>
      <c r="F10" s="20">
        <v>599</v>
      </c>
      <c r="G10" s="20">
        <v>187</v>
      </c>
      <c r="H10" s="20">
        <v>244</v>
      </c>
      <c r="I10" s="20">
        <v>664</v>
      </c>
    </row>
    <row r="11" spans="1:9" x14ac:dyDescent="0.2">
      <c r="A11" s="19" t="s">
        <v>401</v>
      </c>
      <c r="B11" s="20">
        <v>1</v>
      </c>
      <c r="C11" s="20">
        <v>1</v>
      </c>
      <c r="D11" s="20">
        <v>0</v>
      </c>
      <c r="E11" s="20">
        <v>0</v>
      </c>
      <c r="F11" s="20">
        <v>0</v>
      </c>
      <c r="G11" s="20">
        <v>0</v>
      </c>
      <c r="H11" s="20">
        <v>1</v>
      </c>
      <c r="I11" s="20">
        <v>0</v>
      </c>
    </row>
    <row r="12" spans="1:9" x14ac:dyDescent="0.2">
      <c r="A12" s="18" t="s">
        <v>406</v>
      </c>
      <c r="B12" s="18"/>
      <c r="C12" s="18"/>
      <c r="D12" s="18"/>
      <c r="E12" s="18"/>
      <c r="F12" s="18"/>
      <c r="G12" s="18"/>
      <c r="H12" s="18"/>
      <c r="I12" s="18"/>
    </row>
    <row r="13" spans="1:9" x14ac:dyDescent="0.2">
      <c r="A13" s="19" t="s">
        <v>407</v>
      </c>
      <c r="B13" s="20">
        <v>387</v>
      </c>
      <c r="C13" s="20">
        <v>115</v>
      </c>
      <c r="D13" s="20">
        <v>64</v>
      </c>
      <c r="E13" s="20">
        <v>43</v>
      </c>
      <c r="F13" s="20">
        <v>137</v>
      </c>
      <c r="G13" s="20">
        <v>28</v>
      </c>
      <c r="H13" s="20">
        <v>179</v>
      </c>
      <c r="I13" s="20">
        <v>180</v>
      </c>
    </row>
    <row r="14" spans="1:9" x14ac:dyDescent="0.2">
      <c r="A14" s="19" t="s">
        <v>408</v>
      </c>
      <c r="B14" s="20">
        <v>432</v>
      </c>
      <c r="C14" s="20">
        <v>86</v>
      </c>
      <c r="D14" s="20">
        <v>56</v>
      </c>
      <c r="E14" s="20">
        <v>37</v>
      </c>
      <c r="F14" s="20">
        <v>197</v>
      </c>
      <c r="G14" s="20">
        <v>56</v>
      </c>
      <c r="H14" s="20">
        <v>142</v>
      </c>
      <c r="I14" s="20">
        <v>234</v>
      </c>
    </row>
    <row r="15" spans="1:9" x14ac:dyDescent="0.2">
      <c r="A15" s="19" t="s">
        <v>409</v>
      </c>
      <c r="B15" s="20">
        <v>449</v>
      </c>
      <c r="C15" s="20">
        <v>48</v>
      </c>
      <c r="D15" s="20">
        <v>49</v>
      </c>
      <c r="E15" s="20">
        <v>35</v>
      </c>
      <c r="F15" s="20">
        <v>249</v>
      </c>
      <c r="G15" s="20">
        <v>68</v>
      </c>
      <c r="H15" s="20">
        <v>97</v>
      </c>
      <c r="I15" s="20">
        <v>284</v>
      </c>
    </row>
    <row r="16" spans="1:9" x14ac:dyDescent="0.2">
      <c r="A16" s="19" t="s">
        <v>410</v>
      </c>
      <c r="B16" s="20">
        <v>427</v>
      </c>
      <c r="C16" s="20">
        <v>28</v>
      </c>
      <c r="D16" s="20">
        <v>31</v>
      </c>
      <c r="E16" s="20">
        <v>17</v>
      </c>
      <c r="F16" s="20">
        <v>264</v>
      </c>
      <c r="G16" s="20">
        <v>87</v>
      </c>
      <c r="H16" s="20">
        <v>59</v>
      </c>
      <c r="I16" s="20">
        <v>281</v>
      </c>
    </row>
    <row r="17" spans="1:9" x14ac:dyDescent="0.2">
      <c r="A17" s="19" t="s">
        <v>411</v>
      </c>
      <c r="B17" s="20">
        <v>274</v>
      </c>
      <c r="C17" s="20">
        <v>7</v>
      </c>
      <c r="D17" s="20">
        <v>15</v>
      </c>
      <c r="E17" s="20">
        <v>7</v>
      </c>
      <c r="F17" s="20">
        <v>178</v>
      </c>
      <c r="G17" s="20">
        <v>67</v>
      </c>
      <c r="H17" s="20">
        <v>22</v>
      </c>
      <c r="I17" s="20">
        <v>185</v>
      </c>
    </row>
    <row r="18" spans="1:9" x14ac:dyDescent="0.2">
      <c r="A18" s="19" t="s">
        <v>412</v>
      </c>
      <c r="B18" s="20">
        <v>137</v>
      </c>
      <c r="C18" s="20">
        <v>1</v>
      </c>
      <c r="D18" s="20">
        <v>1</v>
      </c>
      <c r="E18" s="20">
        <v>3</v>
      </c>
      <c r="F18" s="20">
        <v>90</v>
      </c>
      <c r="G18" s="20">
        <v>42</v>
      </c>
      <c r="H18" s="20">
        <v>2</v>
      </c>
      <c r="I18" s="20">
        <v>93</v>
      </c>
    </row>
    <row r="19" spans="1:9" x14ac:dyDescent="0.2">
      <c r="A19" s="19" t="s">
        <v>413</v>
      </c>
      <c r="B19" s="20">
        <v>71</v>
      </c>
      <c r="C19" s="20">
        <v>0</v>
      </c>
      <c r="D19" s="20">
        <v>1</v>
      </c>
      <c r="E19" s="20">
        <v>0</v>
      </c>
      <c r="F19" s="20">
        <v>58</v>
      </c>
      <c r="G19" s="20">
        <v>12</v>
      </c>
      <c r="H19" s="20">
        <v>1</v>
      </c>
      <c r="I19" s="20">
        <v>58</v>
      </c>
    </row>
    <row r="20" spans="1:9" x14ac:dyDescent="0.2">
      <c r="A20" s="19" t="s">
        <v>414</v>
      </c>
      <c r="B20" s="20">
        <v>11</v>
      </c>
      <c r="C20" s="20">
        <v>0</v>
      </c>
      <c r="D20" s="20">
        <v>0</v>
      </c>
      <c r="E20" s="20">
        <v>0</v>
      </c>
      <c r="F20" s="20">
        <v>11</v>
      </c>
      <c r="G20" s="20">
        <v>0</v>
      </c>
      <c r="H20" s="20">
        <v>0</v>
      </c>
      <c r="I20" s="20">
        <v>11</v>
      </c>
    </row>
    <row r="21" spans="1:9" x14ac:dyDescent="0.2">
      <c r="A21" s="19" t="s">
        <v>415</v>
      </c>
      <c r="B21" s="20">
        <v>881</v>
      </c>
      <c r="C21" s="20">
        <v>134</v>
      </c>
      <c r="D21" s="20">
        <v>105</v>
      </c>
      <c r="E21" s="20">
        <v>72</v>
      </c>
      <c r="F21" s="20">
        <v>446</v>
      </c>
      <c r="G21" s="20">
        <v>124</v>
      </c>
      <c r="H21" s="20">
        <v>239</v>
      </c>
      <c r="I21" s="20">
        <v>518</v>
      </c>
    </row>
    <row r="22" spans="1:9" x14ac:dyDescent="0.2">
      <c r="A22" s="19" t="s">
        <v>416</v>
      </c>
      <c r="B22" s="20">
        <v>701</v>
      </c>
      <c r="C22" s="20">
        <v>35</v>
      </c>
      <c r="D22" s="20">
        <v>46</v>
      </c>
      <c r="E22" s="20">
        <v>24</v>
      </c>
      <c r="F22" s="20">
        <v>442</v>
      </c>
      <c r="G22" s="20">
        <v>154</v>
      </c>
      <c r="H22" s="20">
        <v>81</v>
      </c>
      <c r="I22" s="20">
        <v>466</v>
      </c>
    </row>
    <row r="23" spans="1:9" x14ac:dyDescent="0.2">
      <c r="A23" s="19" t="s">
        <v>417</v>
      </c>
      <c r="B23" s="20">
        <v>1801</v>
      </c>
      <c r="C23" s="20">
        <v>170</v>
      </c>
      <c r="D23" s="20">
        <v>153</v>
      </c>
      <c r="E23" s="20">
        <v>99</v>
      </c>
      <c r="F23" s="20">
        <v>1047</v>
      </c>
      <c r="G23" s="20">
        <v>332</v>
      </c>
      <c r="H23" s="20">
        <v>323</v>
      </c>
      <c r="I23" s="20">
        <v>1146</v>
      </c>
    </row>
    <row r="24" spans="1:9" x14ac:dyDescent="0.2">
      <c r="A24" s="19" t="s">
        <v>418</v>
      </c>
      <c r="B24" s="20">
        <v>920</v>
      </c>
      <c r="C24" s="20">
        <v>36</v>
      </c>
      <c r="D24" s="20">
        <v>48</v>
      </c>
      <c r="E24" s="20">
        <v>27</v>
      </c>
      <c r="F24" s="20">
        <v>601</v>
      </c>
      <c r="G24" s="20">
        <v>208</v>
      </c>
      <c r="H24" s="20">
        <v>84</v>
      </c>
      <c r="I24" s="20">
        <v>628</v>
      </c>
    </row>
    <row r="25" spans="1:9" x14ac:dyDescent="0.2">
      <c r="A25" s="19" t="s">
        <v>419</v>
      </c>
      <c r="B25" s="20">
        <v>219</v>
      </c>
      <c r="C25" s="20">
        <v>1</v>
      </c>
      <c r="D25" s="20">
        <v>2</v>
      </c>
      <c r="E25" s="20">
        <v>3</v>
      </c>
      <c r="F25" s="20">
        <v>159</v>
      </c>
      <c r="G25" s="20">
        <v>54</v>
      </c>
      <c r="H25" s="20">
        <v>3</v>
      </c>
      <c r="I25" s="20">
        <v>162</v>
      </c>
    </row>
    <row r="26" spans="1:9" x14ac:dyDescent="0.2">
      <c r="A26" s="18" t="s">
        <v>420</v>
      </c>
      <c r="B26" s="17">
        <v>208</v>
      </c>
      <c r="C26" s="17">
        <v>57</v>
      </c>
      <c r="D26" s="17">
        <v>39</v>
      </c>
      <c r="E26" s="17">
        <v>24</v>
      </c>
      <c r="F26" s="17">
        <v>74</v>
      </c>
      <c r="G26" s="17">
        <v>14</v>
      </c>
      <c r="H26" s="17">
        <v>96</v>
      </c>
      <c r="I26" s="17">
        <v>98</v>
      </c>
    </row>
    <row r="27" spans="1:9" x14ac:dyDescent="0.2">
      <c r="A27" s="19" t="s">
        <v>408</v>
      </c>
      <c r="B27" s="20">
        <v>220</v>
      </c>
      <c r="C27" s="20">
        <v>41</v>
      </c>
      <c r="D27" s="20">
        <v>19</v>
      </c>
      <c r="E27" s="20">
        <v>22</v>
      </c>
      <c r="F27" s="20">
        <v>110</v>
      </c>
      <c r="G27" s="20">
        <v>28</v>
      </c>
      <c r="H27" s="20">
        <v>60</v>
      </c>
      <c r="I27" s="20">
        <v>132</v>
      </c>
    </row>
    <row r="28" spans="1:9" x14ac:dyDescent="0.2">
      <c r="A28" s="19" t="s">
        <v>409</v>
      </c>
      <c r="B28" s="20">
        <v>226</v>
      </c>
      <c r="C28" s="20">
        <v>23</v>
      </c>
      <c r="D28" s="20">
        <v>24</v>
      </c>
      <c r="E28" s="20">
        <v>15</v>
      </c>
      <c r="F28" s="20">
        <v>125</v>
      </c>
      <c r="G28" s="20">
        <v>39</v>
      </c>
      <c r="H28" s="20">
        <v>47</v>
      </c>
      <c r="I28" s="20">
        <v>140</v>
      </c>
    </row>
    <row r="29" spans="1:9" x14ac:dyDescent="0.2">
      <c r="A29" s="19" t="s">
        <v>410</v>
      </c>
      <c r="B29" s="20">
        <v>211</v>
      </c>
      <c r="C29" s="20">
        <v>18</v>
      </c>
      <c r="D29" s="20">
        <v>19</v>
      </c>
      <c r="E29" s="20">
        <v>12</v>
      </c>
      <c r="F29" s="20">
        <v>124</v>
      </c>
      <c r="G29" s="20">
        <v>38</v>
      </c>
      <c r="H29" s="20">
        <v>37</v>
      </c>
      <c r="I29" s="20">
        <v>136</v>
      </c>
    </row>
    <row r="30" spans="1:9" x14ac:dyDescent="0.2">
      <c r="A30" s="19" t="s">
        <v>411</v>
      </c>
      <c r="B30" s="20">
        <v>134</v>
      </c>
      <c r="C30" s="20">
        <v>4</v>
      </c>
      <c r="D30" s="20">
        <v>10</v>
      </c>
      <c r="E30" s="20">
        <v>2</v>
      </c>
      <c r="F30" s="20">
        <v>90</v>
      </c>
      <c r="G30" s="20">
        <v>28</v>
      </c>
      <c r="H30" s="20">
        <v>14</v>
      </c>
      <c r="I30" s="20">
        <v>92</v>
      </c>
    </row>
    <row r="31" spans="1:9" x14ac:dyDescent="0.2">
      <c r="A31" s="19" t="s">
        <v>412</v>
      </c>
      <c r="B31" s="20">
        <v>65</v>
      </c>
      <c r="C31" s="20">
        <v>1</v>
      </c>
      <c r="D31" s="20">
        <v>1</v>
      </c>
      <c r="E31" s="20">
        <v>2</v>
      </c>
      <c r="F31" s="20">
        <v>41</v>
      </c>
      <c r="G31" s="20">
        <v>20</v>
      </c>
      <c r="H31" s="20">
        <v>2</v>
      </c>
      <c r="I31" s="20">
        <v>43</v>
      </c>
    </row>
    <row r="32" spans="1:9" x14ac:dyDescent="0.2">
      <c r="A32" s="19" t="s">
        <v>413</v>
      </c>
      <c r="B32" s="20">
        <v>25</v>
      </c>
      <c r="C32" s="20">
        <v>0</v>
      </c>
      <c r="D32" s="20">
        <v>1</v>
      </c>
      <c r="E32" s="20">
        <v>0</v>
      </c>
      <c r="F32" s="20">
        <v>18</v>
      </c>
      <c r="G32" s="20">
        <v>6</v>
      </c>
      <c r="H32" s="20">
        <v>1</v>
      </c>
      <c r="I32" s="20">
        <v>18</v>
      </c>
    </row>
    <row r="33" spans="1:9" x14ac:dyDescent="0.2">
      <c r="A33" s="19" t="s">
        <v>414</v>
      </c>
      <c r="B33" s="20">
        <v>3</v>
      </c>
      <c r="C33" s="20">
        <v>0</v>
      </c>
      <c r="D33" s="20">
        <v>0</v>
      </c>
      <c r="E33" s="20">
        <v>0</v>
      </c>
      <c r="F33" s="20">
        <v>3</v>
      </c>
      <c r="G33" s="20">
        <v>0</v>
      </c>
      <c r="H33" s="20">
        <v>0</v>
      </c>
      <c r="I33" s="20">
        <v>3</v>
      </c>
    </row>
    <row r="34" spans="1:9" x14ac:dyDescent="0.2">
      <c r="A34" s="19" t="s">
        <v>415</v>
      </c>
      <c r="B34" s="20">
        <v>446</v>
      </c>
      <c r="C34" s="20">
        <v>64</v>
      </c>
      <c r="D34" s="20">
        <v>43</v>
      </c>
      <c r="E34" s="20">
        <v>37</v>
      </c>
      <c r="F34" s="20">
        <v>235</v>
      </c>
      <c r="G34" s="20">
        <v>67</v>
      </c>
      <c r="H34" s="20">
        <v>107</v>
      </c>
      <c r="I34" s="20">
        <v>272</v>
      </c>
    </row>
    <row r="35" spans="1:9" x14ac:dyDescent="0.2">
      <c r="A35" s="19" t="s">
        <v>416</v>
      </c>
      <c r="B35" s="20">
        <v>345</v>
      </c>
      <c r="C35" s="20">
        <v>22</v>
      </c>
      <c r="D35" s="20">
        <v>29</v>
      </c>
      <c r="E35" s="20">
        <v>14</v>
      </c>
      <c r="F35" s="20">
        <v>214</v>
      </c>
      <c r="G35" s="20">
        <v>66</v>
      </c>
      <c r="H35" s="20">
        <v>51</v>
      </c>
      <c r="I35" s="20">
        <v>228</v>
      </c>
    </row>
    <row r="36" spans="1:9" x14ac:dyDescent="0.2">
      <c r="A36" s="19" t="s">
        <v>417</v>
      </c>
      <c r="B36" s="20">
        <v>884</v>
      </c>
      <c r="C36" s="20">
        <v>87</v>
      </c>
      <c r="D36" s="20">
        <v>74</v>
      </c>
      <c r="E36" s="20">
        <v>53</v>
      </c>
      <c r="F36" s="20">
        <v>511</v>
      </c>
      <c r="G36" s="20">
        <v>159</v>
      </c>
      <c r="H36" s="20">
        <v>161</v>
      </c>
      <c r="I36" s="20">
        <v>564</v>
      </c>
    </row>
    <row r="37" spans="1:9" x14ac:dyDescent="0.2">
      <c r="A37" s="19" t="s">
        <v>418</v>
      </c>
      <c r="B37" s="20">
        <v>438</v>
      </c>
      <c r="C37" s="20">
        <v>23</v>
      </c>
      <c r="D37" s="20">
        <v>31</v>
      </c>
      <c r="E37" s="20">
        <v>16</v>
      </c>
      <c r="F37" s="20">
        <v>276</v>
      </c>
      <c r="G37" s="20">
        <v>92</v>
      </c>
      <c r="H37" s="20">
        <v>54</v>
      </c>
      <c r="I37" s="20">
        <v>292</v>
      </c>
    </row>
    <row r="38" spans="1:9" x14ac:dyDescent="0.2">
      <c r="A38" s="19" t="s">
        <v>419</v>
      </c>
      <c r="B38" s="20">
        <v>93</v>
      </c>
      <c r="C38" s="20">
        <v>1</v>
      </c>
      <c r="D38" s="20">
        <v>2</v>
      </c>
      <c r="E38" s="20">
        <v>2</v>
      </c>
      <c r="F38" s="20">
        <v>62</v>
      </c>
      <c r="G38" s="20">
        <v>26</v>
      </c>
      <c r="H38" s="20">
        <v>3</v>
      </c>
      <c r="I38" s="20">
        <v>64</v>
      </c>
    </row>
    <row r="39" spans="1:9" x14ac:dyDescent="0.2">
      <c r="A39" s="18" t="s">
        <v>421</v>
      </c>
      <c r="B39" s="17">
        <v>178</v>
      </c>
      <c r="C39" s="17">
        <v>57</v>
      </c>
      <c r="D39" s="17">
        <v>25</v>
      </c>
      <c r="E39" s="17">
        <v>19</v>
      </c>
      <c r="F39" s="17">
        <v>63</v>
      </c>
      <c r="G39" s="17">
        <v>14</v>
      </c>
      <c r="H39" s="17">
        <v>82</v>
      </c>
      <c r="I39" s="17">
        <v>82</v>
      </c>
    </row>
    <row r="40" spans="1:9" x14ac:dyDescent="0.2">
      <c r="A40" s="19" t="s">
        <v>408</v>
      </c>
      <c r="B40" s="20">
        <v>212</v>
      </c>
      <c r="C40" s="20">
        <v>45</v>
      </c>
      <c r="D40" s="20">
        <v>37</v>
      </c>
      <c r="E40" s="20">
        <v>15</v>
      </c>
      <c r="F40" s="20">
        <v>87</v>
      </c>
      <c r="G40" s="20">
        <v>28</v>
      </c>
      <c r="H40" s="20">
        <v>82</v>
      </c>
      <c r="I40" s="20">
        <v>102</v>
      </c>
    </row>
    <row r="41" spans="1:9" x14ac:dyDescent="0.2">
      <c r="A41" s="19" t="s">
        <v>409</v>
      </c>
      <c r="B41" s="20">
        <v>223</v>
      </c>
      <c r="C41" s="20">
        <v>25</v>
      </c>
      <c r="D41" s="20">
        <v>25</v>
      </c>
      <c r="E41" s="20">
        <v>20</v>
      </c>
      <c r="F41" s="20">
        <v>124</v>
      </c>
      <c r="G41" s="20">
        <v>29</v>
      </c>
      <c r="H41" s="20">
        <v>50</v>
      </c>
      <c r="I41" s="20">
        <v>144</v>
      </c>
    </row>
    <row r="42" spans="1:9" x14ac:dyDescent="0.2">
      <c r="A42" s="19" t="s">
        <v>410</v>
      </c>
      <c r="B42" s="20">
        <v>216</v>
      </c>
      <c r="C42" s="20">
        <v>10</v>
      </c>
      <c r="D42" s="20">
        <v>12</v>
      </c>
      <c r="E42" s="20">
        <v>5</v>
      </c>
      <c r="F42" s="20">
        <v>140</v>
      </c>
      <c r="G42" s="20">
        <v>49</v>
      </c>
      <c r="H42" s="20">
        <v>22</v>
      </c>
      <c r="I42" s="20">
        <v>145</v>
      </c>
    </row>
    <row r="43" spans="1:9" x14ac:dyDescent="0.2">
      <c r="A43" s="19" t="s">
        <v>411</v>
      </c>
      <c r="B43" s="20">
        <v>140</v>
      </c>
      <c r="C43" s="20">
        <v>3</v>
      </c>
      <c r="D43" s="20">
        <v>5</v>
      </c>
      <c r="E43" s="20">
        <v>5</v>
      </c>
      <c r="F43" s="20">
        <v>88</v>
      </c>
      <c r="G43" s="20">
        <v>39</v>
      </c>
      <c r="H43" s="20">
        <v>8</v>
      </c>
      <c r="I43" s="20">
        <v>93</v>
      </c>
    </row>
    <row r="44" spans="1:9" x14ac:dyDescent="0.2">
      <c r="A44" s="19" t="s">
        <v>412</v>
      </c>
      <c r="B44" s="20">
        <v>72</v>
      </c>
      <c r="C44" s="20">
        <v>0</v>
      </c>
      <c r="D44" s="20">
        <v>0</v>
      </c>
      <c r="E44" s="20">
        <v>1</v>
      </c>
      <c r="F44" s="20">
        <v>49</v>
      </c>
      <c r="G44" s="20">
        <v>22</v>
      </c>
      <c r="H44" s="20">
        <v>0</v>
      </c>
      <c r="I44" s="20">
        <v>50</v>
      </c>
    </row>
    <row r="45" spans="1:9" x14ac:dyDescent="0.2">
      <c r="A45" s="19" t="s">
        <v>413</v>
      </c>
      <c r="B45" s="20">
        <v>46</v>
      </c>
      <c r="C45" s="20">
        <v>0</v>
      </c>
      <c r="D45" s="20">
        <v>0</v>
      </c>
      <c r="E45" s="20">
        <v>0</v>
      </c>
      <c r="F45" s="20">
        <v>40</v>
      </c>
      <c r="G45" s="20">
        <v>6</v>
      </c>
      <c r="H45" s="20">
        <v>0</v>
      </c>
      <c r="I45" s="20">
        <v>40</v>
      </c>
    </row>
    <row r="46" spans="1:9" x14ac:dyDescent="0.2">
      <c r="A46" s="19" t="s">
        <v>414</v>
      </c>
      <c r="B46" s="20">
        <v>8</v>
      </c>
      <c r="C46" s="20">
        <v>0</v>
      </c>
      <c r="D46" s="20">
        <v>0</v>
      </c>
      <c r="E46" s="20">
        <v>0</v>
      </c>
      <c r="F46" s="20">
        <v>8</v>
      </c>
      <c r="G46" s="20">
        <v>0</v>
      </c>
      <c r="H46" s="20">
        <v>0</v>
      </c>
      <c r="I46" s="20">
        <v>8</v>
      </c>
    </row>
    <row r="47" spans="1:9" x14ac:dyDescent="0.2">
      <c r="A47" s="19" t="s">
        <v>415</v>
      </c>
      <c r="B47" s="20">
        <v>435</v>
      </c>
      <c r="C47" s="20">
        <v>70</v>
      </c>
      <c r="D47" s="20">
        <v>62</v>
      </c>
      <c r="E47" s="20">
        <v>35</v>
      </c>
      <c r="F47" s="20">
        <v>211</v>
      </c>
      <c r="G47" s="20">
        <v>57</v>
      </c>
      <c r="H47" s="20">
        <v>132</v>
      </c>
      <c r="I47" s="20">
        <v>246</v>
      </c>
    </row>
    <row r="48" spans="1:9" x14ac:dyDescent="0.2">
      <c r="A48" s="19" t="s">
        <v>416</v>
      </c>
      <c r="B48" s="20">
        <v>356</v>
      </c>
      <c r="C48" s="20">
        <v>13</v>
      </c>
      <c r="D48" s="20">
        <v>17</v>
      </c>
      <c r="E48" s="20">
        <v>10</v>
      </c>
      <c r="F48" s="20">
        <v>228</v>
      </c>
      <c r="G48" s="20">
        <v>88</v>
      </c>
      <c r="H48" s="20">
        <v>30</v>
      </c>
      <c r="I48" s="20">
        <v>238</v>
      </c>
    </row>
    <row r="49" spans="1:9" x14ac:dyDescent="0.2">
      <c r="A49" s="19" t="s">
        <v>417</v>
      </c>
      <c r="B49" s="20">
        <v>917</v>
      </c>
      <c r="C49" s="20">
        <v>83</v>
      </c>
      <c r="D49" s="20">
        <v>79</v>
      </c>
      <c r="E49" s="20">
        <v>46</v>
      </c>
      <c r="F49" s="20">
        <v>536</v>
      </c>
      <c r="G49" s="20">
        <v>173</v>
      </c>
      <c r="H49" s="20">
        <v>162</v>
      </c>
      <c r="I49" s="20">
        <v>582</v>
      </c>
    </row>
    <row r="50" spans="1:9" x14ac:dyDescent="0.2">
      <c r="A50" s="19" t="s">
        <v>418</v>
      </c>
      <c r="B50" s="20">
        <v>482</v>
      </c>
      <c r="C50" s="20">
        <v>13</v>
      </c>
      <c r="D50" s="20">
        <v>17</v>
      </c>
      <c r="E50" s="20">
        <v>11</v>
      </c>
      <c r="F50" s="20">
        <v>325</v>
      </c>
      <c r="G50" s="20">
        <v>116</v>
      </c>
      <c r="H50" s="20">
        <v>30</v>
      </c>
      <c r="I50" s="20">
        <v>336</v>
      </c>
    </row>
    <row r="51" spans="1:9" x14ac:dyDescent="0.2">
      <c r="A51" s="19" t="s">
        <v>419</v>
      </c>
      <c r="B51" s="20">
        <v>126</v>
      </c>
      <c r="C51" s="20">
        <v>0</v>
      </c>
      <c r="D51" s="20">
        <v>0</v>
      </c>
      <c r="E51" s="20">
        <v>1</v>
      </c>
      <c r="F51" s="20">
        <v>97</v>
      </c>
      <c r="G51" s="20">
        <v>28</v>
      </c>
      <c r="H51" s="20">
        <v>0</v>
      </c>
      <c r="I51" s="20">
        <v>98</v>
      </c>
    </row>
    <row r="52" spans="1:9" x14ac:dyDescent="0.2">
      <c r="A52" s="18" t="s">
        <v>422</v>
      </c>
      <c r="B52" s="18"/>
      <c r="C52" s="18"/>
      <c r="D52" s="18"/>
      <c r="E52" s="18"/>
      <c r="F52" s="18"/>
      <c r="G52" s="18"/>
      <c r="H52" s="18"/>
      <c r="I52" s="18"/>
    </row>
    <row r="53" spans="1:9" x14ac:dyDescent="0.2">
      <c r="A53" s="19" t="s">
        <v>130</v>
      </c>
      <c r="B53" s="20">
        <v>151</v>
      </c>
      <c r="C53" s="20">
        <v>15</v>
      </c>
      <c r="D53" s="20">
        <v>17</v>
      </c>
      <c r="E53" s="20">
        <v>12</v>
      </c>
      <c r="F53" s="20">
        <v>92</v>
      </c>
      <c r="G53" s="20">
        <v>15</v>
      </c>
      <c r="H53" s="20">
        <v>32</v>
      </c>
      <c r="I53" s="20">
        <v>104</v>
      </c>
    </row>
    <row r="54" spans="1:9" x14ac:dyDescent="0.2">
      <c r="A54" s="19" t="s">
        <v>131</v>
      </c>
      <c r="B54" s="20">
        <v>1446</v>
      </c>
      <c r="C54" s="20">
        <v>221</v>
      </c>
      <c r="D54" s="20">
        <v>169</v>
      </c>
      <c r="E54" s="20">
        <v>105</v>
      </c>
      <c r="F54" s="20">
        <v>758</v>
      </c>
      <c r="G54" s="20">
        <v>193</v>
      </c>
      <c r="H54" s="20">
        <v>390</v>
      </c>
      <c r="I54" s="20">
        <v>863</v>
      </c>
    </row>
    <row r="55" spans="1:9" x14ac:dyDescent="0.2">
      <c r="A55" s="19" t="s">
        <v>392</v>
      </c>
      <c r="B55" s="20">
        <v>150</v>
      </c>
      <c r="C55" s="20">
        <v>25</v>
      </c>
      <c r="D55" s="20">
        <v>14</v>
      </c>
      <c r="E55" s="20">
        <v>8</v>
      </c>
      <c r="F55" s="20">
        <v>82</v>
      </c>
      <c r="G55" s="20">
        <v>21</v>
      </c>
      <c r="H55" s="20">
        <v>39</v>
      </c>
      <c r="I55" s="20">
        <v>90</v>
      </c>
    </row>
    <row r="56" spans="1:9" x14ac:dyDescent="0.2">
      <c r="A56" s="19" t="s">
        <v>132</v>
      </c>
      <c r="B56" s="20">
        <v>372</v>
      </c>
      <c r="C56" s="20">
        <v>24</v>
      </c>
      <c r="D56" s="20">
        <v>17</v>
      </c>
      <c r="E56" s="20">
        <v>17</v>
      </c>
      <c r="F56" s="20">
        <v>244</v>
      </c>
      <c r="G56" s="20">
        <v>70</v>
      </c>
      <c r="H56" s="20">
        <v>41</v>
      </c>
      <c r="I56" s="20">
        <v>261</v>
      </c>
    </row>
    <row r="57" spans="1:9" x14ac:dyDescent="0.2">
      <c r="A57" s="19" t="s">
        <v>423</v>
      </c>
      <c r="B57" s="20">
        <v>69</v>
      </c>
      <c r="C57" s="20">
        <v>0</v>
      </c>
      <c r="D57" s="20">
        <v>0</v>
      </c>
      <c r="E57" s="20">
        <v>0</v>
      </c>
      <c r="F57" s="20">
        <v>8</v>
      </c>
      <c r="G57" s="20">
        <v>61</v>
      </c>
      <c r="H57" s="20">
        <v>0</v>
      </c>
      <c r="I57" s="20">
        <v>8</v>
      </c>
    </row>
    <row r="58" spans="1:9" x14ac:dyDescent="0.2">
      <c r="A58" s="18" t="s">
        <v>133</v>
      </c>
      <c r="B58" s="17">
        <v>92</v>
      </c>
      <c r="C58" s="17">
        <v>9</v>
      </c>
      <c r="D58" s="17">
        <v>11</v>
      </c>
      <c r="E58" s="17">
        <v>9</v>
      </c>
      <c r="F58" s="17">
        <v>57</v>
      </c>
      <c r="G58" s="17">
        <v>6</v>
      </c>
      <c r="H58" s="17">
        <v>20</v>
      </c>
      <c r="I58" s="17">
        <v>66</v>
      </c>
    </row>
    <row r="59" spans="1:9" x14ac:dyDescent="0.2">
      <c r="A59" s="19" t="s">
        <v>134</v>
      </c>
      <c r="B59" s="20">
        <v>813</v>
      </c>
      <c r="C59" s="20">
        <v>118</v>
      </c>
      <c r="D59" s="20">
        <v>91</v>
      </c>
      <c r="E59" s="20">
        <v>62</v>
      </c>
      <c r="F59" s="20">
        <v>432</v>
      </c>
      <c r="G59" s="20">
        <v>110</v>
      </c>
      <c r="H59" s="20">
        <v>209</v>
      </c>
      <c r="I59" s="20">
        <v>494</v>
      </c>
    </row>
    <row r="60" spans="1:9" x14ac:dyDescent="0.2">
      <c r="A60" s="19" t="s">
        <v>393</v>
      </c>
      <c r="B60" s="20">
        <v>65</v>
      </c>
      <c r="C60" s="20">
        <v>12</v>
      </c>
      <c r="D60" s="20">
        <v>7</v>
      </c>
      <c r="E60" s="20">
        <v>2</v>
      </c>
      <c r="F60" s="20">
        <v>37</v>
      </c>
      <c r="G60" s="20">
        <v>7</v>
      </c>
      <c r="H60" s="20">
        <v>19</v>
      </c>
      <c r="I60" s="20">
        <v>39</v>
      </c>
    </row>
    <row r="61" spans="1:9" x14ac:dyDescent="0.2">
      <c r="A61" s="19" t="s">
        <v>135</v>
      </c>
      <c r="B61" s="20">
        <v>83</v>
      </c>
      <c r="C61" s="20">
        <v>5</v>
      </c>
      <c r="D61" s="20">
        <v>4</v>
      </c>
      <c r="E61" s="20">
        <v>4</v>
      </c>
      <c r="F61" s="20">
        <v>56</v>
      </c>
      <c r="G61" s="20">
        <v>14</v>
      </c>
      <c r="H61" s="20">
        <v>9</v>
      </c>
      <c r="I61" s="20">
        <v>60</v>
      </c>
    </row>
    <row r="62" spans="1:9" x14ac:dyDescent="0.2">
      <c r="A62" s="19" t="s">
        <v>424</v>
      </c>
      <c r="B62" s="20">
        <v>39</v>
      </c>
      <c r="C62" s="20">
        <v>0</v>
      </c>
      <c r="D62" s="20">
        <v>0</v>
      </c>
      <c r="E62" s="20">
        <v>0</v>
      </c>
      <c r="F62" s="20">
        <v>3</v>
      </c>
      <c r="G62" s="20">
        <v>36</v>
      </c>
      <c r="H62" s="20">
        <v>0</v>
      </c>
      <c r="I62" s="20">
        <v>3</v>
      </c>
    </row>
    <row r="63" spans="1:9" x14ac:dyDescent="0.2">
      <c r="A63" s="18" t="s">
        <v>136</v>
      </c>
      <c r="B63" s="17">
        <v>59</v>
      </c>
      <c r="C63" s="17">
        <v>6</v>
      </c>
      <c r="D63" s="17">
        <v>6</v>
      </c>
      <c r="E63" s="17">
        <v>3</v>
      </c>
      <c r="F63" s="17">
        <v>35</v>
      </c>
      <c r="G63" s="17">
        <v>9</v>
      </c>
      <c r="H63" s="17">
        <v>12</v>
      </c>
      <c r="I63" s="17">
        <v>38</v>
      </c>
    </row>
    <row r="64" spans="1:9" x14ac:dyDescent="0.2">
      <c r="A64" s="19" t="s">
        <v>134</v>
      </c>
      <c r="B64" s="20">
        <v>632</v>
      </c>
      <c r="C64" s="20">
        <v>102</v>
      </c>
      <c r="D64" s="20">
        <v>78</v>
      </c>
      <c r="E64" s="20">
        <v>43</v>
      </c>
      <c r="F64" s="20">
        <v>326</v>
      </c>
      <c r="G64" s="20">
        <v>83</v>
      </c>
      <c r="H64" s="20">
        <v>180</v>
      </c>
      <c r="I64" s="20">
        <v>369</v>
      </c>
    </row>
    <row r="65" spans="1:9" x14ac:dyDescent="0.2">
      <c r="A65" s="19" t="s">
        <v>393</v>
      </c>
      <c r="B65" s="20">
        <v>85</v>
      </c>
      <c r="C65" s="20">
        <v>13</v>
      </c>
      <c r="D65" s="20">
        <v>7</v>
      </c>
      <c r="E65" s="20">
        <v>6</v>
      </c>
      <c r="F65" s="20">
        <v>45</v>
      </c>
      <c r="G65" s="20">
        <v>14</v>
      </c>
      <c r="H65" s="20">
        <v>20</v>
      </c>
      <c r="I65" s="20">
        <v>51</v>
      </c>
    </row>
    <row r="66" spans="1:9" x14ac:dyDescent="0.2">
      <c r="A66" s="19" t="s">
        <v>135</v>
      </c>
      <c r="B66" s="20">
        <v>289</v>
      </c>
      <c r="C66" s="20">
        <v>19</v>
      </c>
      <c r="D66" s="20">
        <v>13</v>
      </c>
      <c r="E66" s="20">
        <v>13</v>
      </c>
      <c r="F66" s="20">
        <v>188</v>
      </c>
      <c r="G66" s="20">
        <v>56</v>
      </c>
      <c r="H66" s="20">
        <v>32</v>
      </c>
      <c r="I66" s="20">
        <v>201</v>
      </c>
    </row>
    <row r="67" spans="1:9" x14ac:dyDescent="0.2">
      <c r="A67" s="19" t="s">
        <v>424</v>
      </c>
      <c r="B67" s="20">
        <v>30</v>
      </c>
      <c r="C67" s="20">
        <v>0</v>
      </c>
      <c r="D67" s="20">
        <v>0</v>
      </c>
      <c r="E67" s="20">
        <v>0</v>
      </c>
      <c r="F67" s="20">
        <v>5</v>
      </c>
      <c r="G67" s="20">
        <v>25</v>
      </c>
      <c r="H67" s="20">
        <v>0</v>
      </c>
      <c r="I67" s="20">
        <v>5</v>
      </c>
    </row>
    <row r="68" spans="1:9" x14ac:dyDescent="0.2">
      <c r="A68" s="18" t="s">
        <v>425</v>
      </c>
      <c r="B68" s="18"/>
      <c r="C68" s="18"/>
      <c r="D68" s="18"/>
      <c r="E68" s="18"/>
      <c r="F68" s="18"/>
      <c r="G68" s="18"/>
      <c r="H68" s="18"/>
      <c r="I68" s="18"/>
    </row>
    <row r="69" spans="1:9" x14ac:dyDescent="0.2">
      <c r="A69" s="19" t="s">
        <v>426</v>
      </c>
      <c r="B69" s="20">
        <v>366</v>
      </c>
      <c r="C69" s="20">
        <v>37</v>
      </c>
      <c r="D69" s="20">
        <v>31</v>
      </c>
      <c r="E69" s="20">
        <v>24</v>
      </c>
      <c r="F69" s="20">
        <v>222</v>
      </c>
      <c r="G69" s="20">
        <v>52</v>
      </c>
      <c r="H69" s="20">
        <v>68</v>
      </c>
      <c r="I69" s="20">
        <v>246</v>
      </c>
    </row>
    <row r="70" spans="1:9" x14ac:dyDescent="0.2">
      <c r="A70" s="19" t="s">
        <v>427</v>
      </c>
      <c r="B70" s="20">
        <v>1212</v>
      </c>
      <c r="C70" s="20">
        <v>193</v>
      </c>
      <c r="D70" s="20">
        <v>138</v>
      </c>
      <c r="E70" s="20">
        <v>85</v>
      </c>
      <c r="F70" s="20">
        <v>635</v>
      </c>
      <c r="G70" s="20">
        <v>161</v>
      </c>
      <c r="H70" s="20">
        <v>331</v>
      </c>
      <c r="I70" s="20">
        <v>720</v>
      </c>
    </row>
    <row r="71" spans="1:9" x14ac:dyDescent="0.2">
      <c r="A71" s="19" t="s">
        <v>137</v>
      </c>
      <c r="B71" s="20">
        <v>112</v>
      </c>
      <c r="C71" s="20">
        <v>28</v>
      </c>
      <c r="D71" s="20">
        <v>22</v>
      </c>
      <c r="E71" s="20">
        <v>7</v>
      </c>
      <c r="F71" s="20">
        <v>49</v>
      </c>
      <c r="G71" s="20">
        <v>6</v>
      </c>
      <c r="H71" s="20">
        <v>50</v>
      </c>
      <c r="I71" s="20">
        <v>56</v>
      </c>
    </row>
    <row r="72" spans="1:9" x14ac:dyDescent="0.2">
      <c r="A72" s="19" t="s">
        <v>138</v>
      </c>
      <c r="B72" s="20">
        <v>673</v>
      </c>
      <c r="C72" s="20">
        <v>92</v>
      </c>
      <c r="D72" s="20">
        <v>63</v>
      </c>
      <c r="E72" s="20">
        <v>48</v>
      </c>
      <c r="F72" s="20">
        <v>385</v>
      </c>
      <c r="G72" s="20">
        <v>85</v>
      </c>
      <c r="H72" s="20">
        <v>155</v>
      </c>
      <c r="I72" s="20">
        <v>433</v>
      </c>
    </row>
    <row r="73" spans="1:9" x14ac:dyDescent="0.2">
      <c r="A73" s="19" t="s">
        <v>428</v>
      </c>
      <c r="B73" s="20">
        <v>75</v>
      </c>
      <c r="C73" s="20">
        <v>8</v>
      </c>
      <c r="D73" s="20">
        <v>7</v>
      </c>
      <c r="E73" s="20">
        <v>5</v>
      </c>
      <c r="F73" s="20">
        <v>49</v>
      </c>
      <c r="G73" s="20">
        <v>6</v>
      </c>
      <c r="H73" s="20">
        <v>15</v>
      </c>
      <c r="I73" s="20">
        <v>54</v>
      </c>
    </row>
    <row r="74" spans="1:9" x14ac:dyDescent="0.2">
      <c r="A74" s="19" t="s">
        <v>429</v>
      </c>
      <c r="B74" s="20">
        <v>178</v>
      </c>
      <c r="C74" s="20">
        <v>14</v>
      </c>
      <c r="D74" s="20">
        <v>13</v>
      </c>
      <c r="E74" s="20">
        <v>7</v>
      </c>
      <c r="F74" s="20">
        <v>58</v>
      </c>
      <c r="G74" s="20">
        <v>86</v>
      </c>
      <c r="H74" s="20">
        <v>27</v>
      </c>
      <c r="I74" s="20">
        <v>65</v>
      </c>
    </row>
    <row r="75" spans="1:9" x14ac:dyDescent="0.2">
      <c r="A75" s="19" t="s">
        <v>1441</v>
      </c>
      <c r="B75" s="20">
        <v>1644</v>
      </c>
      <c r="C75" s="20">
        <v>234</v>
      </c>
      <c r="D75" s="20">
        <v>173</v>
      </c>
      <c r="E75" s="20">
        <v>111</v>
      </c>
      <c r="F75" s="20">
        <v>904</v>
      </c>
      <c r="G75" s="20">
        <v>222</v>
      </c>
      <c r="H75" s="20">
        <v>407</v>
      </c>
      <c r="I75" s="20">
        <v>1015</v>
      </c>
    </row>
    <row r="76" spans="1:9" x14ac:dyDescent="0.2">
      <c r="A76" s="18" t="s">
        <v>430</v>
      </c>
      <c r="B76" s="18"/>
      <c r="C76" s="18"/>
      <c r="D76" s="18"/>
      <c r="E76" s="18"/>
      <c r="F76" s="18"/>
      <c r="G76" s="18"/>
      <c r="H76" s="18"/>
      <c r="I76" s="18"/>
    </row>
    <row r="77" spans="1:9" x14ac:dyDescent="0.2">
      <c r="A77" s="21" t="s">
        <v>431</v>
      </c>
      <c r="B77" s="34">
        <v>366</v>
      </c>
      <c r="C77" s="34">
        <v>37</v>
      </c>
      <c r="D77" s="34">
        <v>31</v>
      </c>
      <c r="E77" s="34">
        <v>24</v>
      </c>
      <c r="F77" s="34">
        <v>222</v>
      </c>
      <c r="G77" s="34">
        <v>52</v>
      </c>
      <c r="H77" s="34">
        <v>68</v>
      </c>
      <c r="I77" s="34">
        <v>246</v>
      </c>
    </row>
    <row r="78" spans="1:9" x14ac:dyDescent="0.2">
      <c r="A78" s="21" t="s">
        <v>432</v>
      </c>
      <c r="B78" s="34">
        <v>954</v>
      </c>
      <c r="C78" s="34">
        <v>137</v>
      </c>
      <c r="D78" s="34">
        <v>100</v>
      </c>
      <c r="E78" s="34">
        <v>61</v>
      </c>
      <c r="F78" s="34">
        <v>523</v>
      </c>
      <c r="G78" s="34">
        <v>133</v>
      </c>
      <c r="H78" s="34">
        <v>237</v>
      </c>
      <c r="I78" s="34">
        <v>584</v>
      </c>
    </row>
    <row r="79" spans="1:9" x14ac:dyDescent="0.2">
      <c r="A79" s="19" t="s">
        <v>433</v>
      </c>
      <c r="B79" s="20">
        <v>345</v>
      </c>
      <c r="C79" s="20">
        <v>56</v>
      </c>
      <c r="D79" s="20">
        <v>43</v>
      </c>
      <c r="E79" s="20">
        <v>23</v>
      </c>
      <c r="F79" s="20">
        <v>190</v>
      </c>
      <c r="G79" s="20">
        <v>33</v>
      </c>
      <c r="H79" s="20">
        <v>99</v>
      </c>
      <c r="I79" s="20">
        <v>213</v>
      </c>
    </row>
    <row r="80" spans="1:9" x14ac:dyDescent="0.2">
      <c r="A80" s="19" t="s">
        <v>434</v>
      </c>
      <c r="B80" s="20">
        <v>141</v>
      </c>
      <c r="C80" s="20">
        <v>20</v>
      </c>
      <c r="D80" s="20">
        <v>10</v>
      </c>
      <c r="E80" s="20">
        <v>17</v>
      </c>
      <c r="F80" s="20">
        <v>75</v>
      </c>
      <c r="G80" s="20">
        <v>19</v>
      </c>
      <c r="H80" s="20">
        <v>30</v>
      </c>
      <c r="I80" s="20">
        <v>92</v>
      </c>
    </row>
    <row r="81" spans="1:9" x14ac:dyDescent="0.2">
      <c r="A81" s="19" t="s">
        <v>435</v>
      </c>
      <c r="B81" s="20">
        <v>56</v>
      </c>
      <c r="C81" s="20">
        <v>6</v>
      </c>
      <c r="D81" s="20">
        <v>6</v>
      </c>
      <c r="E81" s="20">
        <v>4</v>
      </c>
      <c r="F81" s="20">
        <v>35</v>
      </c>
      <c r="G81" s="20">
        <v>5</v>
      </c>
      <c r="H81" s="20">
        <v>12</v>
      </c>
      <c r="I81" s="20">
        <v>39</v>
      </c>
    </row>
    <row r="82" spans="1:9" x14ac:dyDescent="0.2">
      <c r="A82" s="19" t="s">
        <v>436</v>
      </c>
      <c r="B82" s="20">
        <v>48</v>
      </c>
      <c r="C82" s="20">
        <v>9</v>
      </c>
      <c r="D82" s="20">
        <v>7</v>
      </c>
      <c r="E82" s="20">
        <v>0</v>
      </c>
      <c r="F82" s="20">
        <v>24</v>
      </c>
      <c r="G82" s="20">
        <v>8</v>
      </c>
      <c r="H82" s="20">
        <v>16</v>
      </c>
      <c r="I82" s="20">
        <v>24</v>
      </c>
    </row>
    <row r="83" spans="1:9" x14ac:dyDescent="0.2">
      <c r="A83" s="19" t="s">
        <v>437</v>
      </c>
      <c r="B83" s="20">
        <v>20</v>
      </c>
      <c r="C83" s="20">
        <v>2</v>
      </c>
      <c r="D83" s="20">
        <v>2</v>
      </c>
      <c r="E83" s="20">
        <v>4</v>
      </c>
      <c r="F83" s="20">
        <v>8</v>
      </c>
      <c r="G83" s="20">
        <v>4</v>
      </c>
      <c r="H83" s="20">
        <v>4</v>
      </c>
      <c r="I83" s="20">
        <v>12</v>
      </c>
    </row>
    <row r="84" spans="1:9" x14ac:dyDescent="0.2">
      <c r="A84" s="19" t="s">
        <v>438</v>
      </c>
      <c r="B84" s="20">
        <v>4</v>
      </c>
      <c r="C84" s="20">
        <v>0</v>
      </c>
      <c r="D84" s="20">
        <v>0</v>
      </c>
      <c r="E84" s="20">
        <v>0</v>
      </c>
      <c r="F84" s="20">
        <v>4</v>
      </c>
      <c r="G84" s="20">
        <v>0</v>
      </c>
      <c r="H84" s="20">
        <v>0</v>
      </c>
      <c r="I84" s="20">
        <v>4</v>
      </c>
    </row>
    <row r="85" spans="1:9" x14ac:dyDescent="0.2">
      <c r="A85" s="19" t="s">
        <v>439</v>
      </c>
      <c r="B85" s="20">
        <v>2</v>
      </c>
      <c r="C85" s="20">
        <v>0</v>
      </c>
      <c r="D85" s="20">
        <v>0</v>
      </c>
      <c r="E85" s="20">
        <v>0</v>
      </c>
      <c r="F85" s="20">
        <v>2</v>
      </c>
      <c r="G85" s="20">
        <v>0</v>
      </c>
      <c r="H85" s="20">
        <v>0</v>
      </c>
      <c r="I85" s="20">
        <v>2</v>
      </c>
    </row>
    <row r="86" spans="1:9" x14ac:dyDescent="0.2">
      <c r="A86" s="19" t="s">
        <v>440</v>
      </c>
      <c r="B86" s="20">
        <v>2</v>
      </c>
      <c r="C86" s="20">
        <v>0</v>
      </c>
      <c r="D86" s="20">
        <v>0</v>
      </c>
      <c r="E86" s="20">
        <v>1</v>
      </c>
      <c r="F86" s="20">
        <v>1</v>
      </c>
      <c r="G86" s="20">
        <v>0</v>
      </c>
      <c r="H86" s="20">
        <v>0</v>
      </c>
      <c r="I86" s="20">
        <v>2</v>
      </c>
    </row>
    <row r="87" spans="1:9" x14ac:dyDescent="0.2">
      <c r="A87" s="19" t="s">
        <v>429</v>
      </c>
      <c r="B87" s="20">
        <v>250</v>
      </c>
      <c r="C87" s="20">
        <v>18</v>
      </c>
      <c r="D87" s="20">
        <v>18</v>
      </c>
      <c r="E87" s="20">
        <v>8</v>
      </c>
      <c r="F87" s="20">
        <v>100</v>
      </c>
      <c r="G87" s="20">
        <v>106</v>
      </c>
      <c r="H87" s="20">
        <v>36</v>
      </c>
      <c r="I87" s="20">
        <v>108</v>
      </c>
    </row>
    <row r="88" spans="1:9" x14ac:dyDescent="0.2">
      <c r="A88" s="18" t="s">
        <v>441</v>
      </c>
      <c r="B88" s="18"/>
      <c r="C88" s="18"/>
      <c r="D88" s="18"/>
      <c r="E88" s="18"/>
      <c r="F88" s="18"/>
      <c r="G88" s="18"/>
      <c r="H88" s="18"/>
      <c r="I88" s="18"/>
    </row>
    <row r="89" spans="1:9" x14ac:dyDescent="0.2">
      <c r="A89" s="19" t="s">
        <v>442</v>
      </c>
      <c r="B89" s="20">
        <v>1712</v>
      </c>
      <c r="C89" s="20">
        <v>229</v>
      </c>
      <c r="D89" s="20">
        <v>171</v>
      </c>
      <c r="E89" s="20">
        <v>111</v>
      </c>
      <c r="F89" s="20">
        <v>963</v>
      </c>
      <c r="G89" s="20">
        <v>238</v>
      </c>
      <c r="H89" s="20">
        <v>400</v>
      </c>
      <c r="I89" s="20">
        <v>1074</v>
      </c>
    </row>
    <row r="90" spans="1:9" x14ac:dyDescent="0.2">
      <c r="A90" s="19" t="s">
        <v>139</v>
      </c>
      <c r="B90" s="20">
        <v>76</v>
      </c>
      <c r="C90" s="20">
        <v>15</v>
      </c>
      <c r="D90" s="20">
        <v>11</v>
      </c>
      <c r="E90" s="20">
        <v>7</v>
      </c>
      <c r="F90" s="20">
        <v>36</v>
      </c>
      <c r="G90" s="20">
        <v>7</v>
      </c>
      <c r="H90" s="20">
        <v>26</v>
      </c>
      <c r="I90" s="20">
        <v>43</v>
      </c>
    </row>
    <row r="91" spans="1:9" x14ac:dyDescent="0.2">
      <c r="A91" s="19" t="s">
        <v>443</v>
      </c>
      <c r="B91" s="20">
        <v>59</v>
      </c>
      <c r="C91" s="20">
        <v>9</v>
      </c>
      <c r="D91" s="20">
        <v>7</v>
      </c>
      <c r="E91" s="20">
        <v>5</v>
      </c>
      <c r="F91" s="20">
        <v>24</v>
      </c>
      <c r="G91" s="20">
        <v>14</v>
      </c>
      <c r="H91" s="20">
        <v>16</v>
      </c>
      <c r="I91" s="20">
        <v>29</v>
      </c>
    </row>
    <row r="92" spans="1:9" x14ac:dyDescent="0.2">
      <c r="A92" s="19" t="s">
        <v>140</v>
      </c>
      <c r="B92" s="20">
        <v>194</v>
      </c>
      <c r="C92" s="20">
        <v>25</v>
      </c>
      <c r="D92" s="20">
        <v>22</v>
      </c>
      <c r="E92" s="20">
        <v>14</v>
      </c>
      <c r="F92" s="20">
        <v>109</v>
      </c>
      <c r="G92" s="20">
        <v>24</v>
      </c>
      <c r="H92" s="20">
        <v>47</v>
      </c>
      <c r="I92" s="20">
        <v>123</v>
      </c>
    </row>
    <row r="93" spans="1:9" x14ac:dyDescent="0.2">
      <c r="A93" s="19" t="s">
        <v>141</v>
      </c>
      <c r="B93" s="20">
        <v>16</v>
      </c>
      <c r="C93" s="20">
        <v>1</v>
      </c>
      <c r="D93" s="20">
        <v>2</v>
      </c>
      <c r="E93" s="20">
        <v>1</v>
      </c>
      <c r="F93" s="20">
        <v>7</v>
      </c>
      <c r="G93" s="20">
        <v>5</v>
      </c>
      <c r="H93" s="20">
        <v>3</v>
      </c>
      <c r="I93" s="20">
        <v>8</v>
      </c>
    </row>
    <row r="94" spans="1:9" x14ac:dyDescent="0.2">
      <c r="A94" s="19" t="s">
        <v>401</v>
      </c>
      <c r="B94" s="20">
        <v>46</v>
      </c>
      <c r="C94" s="20">
        <v>3</v>
      </c>
      <c r="D94" s="20">
        <v>3</v>
      </c>
      <c r="E94" s="20">
        <v>3</v>
      </c>
      <c r="F94" s="20">
        <v>31</v>
      </c>
      <c r="G94" s="20">
        <v>6</v>
      </c>
      <c r="H94" s="20">
        <v>6</v>
      </c>
      <c r="I94" s="20">
        <v>34</v>
      </c>
    </row>
    <row r="95" spans="1:9" x14ac:dyDescent="0.2">
      <c r="A95" s="19" t="s">
        <v>429</v>
      </c>
      <c r="B95" s="20">
        <v>85</v>
      </c>
      <c r="C95" s="20">
        <v>3</v>
      </c>
      <c r="D95" s="20">
        <v>1</v>
      </c>
      <c r="E95" s="20">
        <v>1</v>
      </c>
      <c r="F95" s="20">
        <v>14</v>
      </c>
      <c r="G95" s="20">
        <v>66</v>
      </c>
      <c r="H95" s="20">
        <v>4</v>
      </c>
      <c r="I95" s="20">
        <v>15</v>
      </c>
    </row>
    <row r="96" spans="1:9" x14ac:dyDescent="0.2">
      <c r="A96" s="18" t="s">
        <v>444</v>
      </c>
      <c r="B96" s="18"/>
      <c r="C96" s="18"/>
      <c r="D96" s="18"/>
      <c r="E96" s="18"/>
      <c r="F96" s="18"/>
      <c r="G96" s="18"/>
      <c r="H96" s="18"/>
      <c r="I96" s="18"/>
    </row>
    <row r="97" spans="1:9" x14ac:dyDescent="0.2">
      <c r="A97" s="19" t="s">
        <v>445</v>
      </c>
      <c r="B97" s="20">
        <v>1212</v>
      </c>
      <c r="C97" s="20">
        <v>184</v>
      </c>
      <c r="D97" s="20">
        <v>134</v>
      </c>
      <c r="E97" s="20">
        <v>85</v>
      </c>
      <c r="F97" s="20">
        <v>686</v>
      </c>
      <c r="G97" s="20">
        <v>123</v>
      </c>
      <c r="H97" s="20">
        <v>318</v>
      </c>
      <c r="I97" s="20">
        <v>771</v>
      </c>
    </row>
    <row r="98" spans="1:9" x14ac:dyDescent="0.2">
      <c r="A98" s="19" t="s">
        <v>446</v>
      </c>
      <c r="B98" s="20">
        <v>24</v>
      </c>
      <c r="C98" s="20">
        <v>8</v>
      </c>
      <c r="D98" s="20">
        <v>4</v>
      </c>
      <c r="E98" s="20">
        <v>1</v>
      </c>
      <c r="F98" s="20">
        <v>8</v>
      </c>
      <c r="G98" s="20">
        <v>3</v>
      </c>
      <c r="H98" s="20">
        <v>12</v>
      </c>
      <c r="I98" s="20">
        <v>9</v>
      </c>
    </row>
    <row r="99" spans="1:9" x14ac:dyDescent="0.2">
      <c r="A99" s="19" t="s">
        <v>447</v>
      </c>
      <c r="B99" s="20">
        <v>76</v>
      </c>
      <c r="C99" s="20">
        <v>17</v>
      </c>
      <c r="D99" s="20">
        <v>14</v>
      </c>
      <c r="E99" s="20">
        <v>4</v>
      </c>
      <c r="F99" s="20">
        <v>32</v>
      </c>
      <c r="G99" s="20">
        <v>9</v>
      </c>
      <c r="H99" s="20">
        <v>31</v>
      </c>
      <c r="I99" s="20">
        <v>36</v>
      </c>
    </row>
    <row r="100" spans="1:9" x14ac:dyDescent="0.2">
      <c r="A100" s="19" t="s">
        <v>448</v>
      </c>
      <c r="B100" s="20">
        <v>43</v>
      </c>
      <c r="C100" s="20">
        <v>8</v>
      </c>
      <c r="D100" s="20">
        <v>4</v>
      </c>
      <c r="E100" s="20">
        <v>6</v>
      </c>
      <c r="F100" s="20">
        <v>20</v>
      </c>
      <c r="G100" s="20">
        <v>5</v>
      </c>
      <c r="H100" s="20">
        <v>12</v>
      </c>
      <c r="I100" s="20">
        <v>26</v>
      </c>
    </row>
    <row r="101" spans="1:9" x14ac:dyDescent="0.2">
      <c r="A101" s="19" t="s">
        <v>449</v>
      </c>
      <c r="B101" s="20">
        <v>14</v>
      </c>
      <c r="C101" s="20">
        <v>4</v>
      </c>
      <c r="D101" s="20">
        <v>2</v>
      </c>
      <c r="E101" s="20">
        <v>0</v>
      </c>
      <c r="F101" s="20">
        <v>5</v>
      </c>
      <c r="G101" s="20">
        <v>3</v>
      </c>
      <c r="H101" s="20">
        <v>6</v>
      </c>
      <c r="I101" s="20">
        <v>5</v>
      </c>
    </row>
    <row r="102" spans="1:9" x14ac:dyDescent="0.2">
      <c r="A102" s="19" t="s">
        <v>450</v>
      </c>
      <c r="B102" s="20">
        <v>5</v>
      </c>
      <c r="C102" s="20">
        <v>1</v>
      </c>
      <c r="D102" s="20">
        <v>1</v>
      </c>
      <c r="E102" s="20">
        <v>2</v>
      </c>
      <c r="F102" s="20">
        <v>0</v>
      </c>
      <c r="G102" s="20">
        <v>1</v>
      </c>
      <c r="H102" s="20">
        <v>2</v>
      </c>
      <c r="I102" s="20">
        <v>2</v>
      </c>
    </row>
    <row r="103" spans="1:9" x14ac:dyDescent="0.2">
      <c r="A103" s="19" t="s">
        <v>429</v>
      </c>
      <c r="B103" s="20">
        <v>414</v>
      </c>
      <c r="C103" s="20">
        <v>22</v>
      </c>
      <c r="D103" s="20">
        <v>23</v>
      </c>
      <c r="E103" s="20">
        <v>20</v>
      </c>
      <c r="F103" s="20">
        <v>248</v>
      </c>
      <c r="G103" s="20">
        <v>101</v>
      </c>
      <c r="H103" s="20">
        <v>45</v>
      </c>
      <c r="I103" s="20">
        <v>268</v>
      </c>
    </row>
    <row r="104" spans="1:9" x14ac:dyDescent="0.2">
      <c r="A104" s="18" t="s">
        <v>451</v>
      </c>
      <c r="B104" s="18"/>
      <c r="C104" s="18"/>
      <c r="D104" s="18"/>
      <c r="E104" s="18"/>
      <c r="F104" s="18"/>
      <c r="G104" s="18"/>
      <c r="H104" s="18"/>
      <c r="I104" s="18"/>
    </row>
    <row r="105" spans="1:9" x14ac:dyDescent="0.2">
      <c r="A105" s="19" t="s">
        <v>445</v>
      </c>
      <c r="B105" s="20">
        <v>13</v>
      </c>
      <c r="C105" s="20">
        <v>0</v>
      </c>
      <c r="D105" s="20">
        <v>1</v>
      </c>
      <c r="E105" s="20">
        <v>1</v>
      </c>
      <c r="F105" s="20">
        <v>8</v>
      </c>
      <c r="G105" s="20">
        <v>3</v>
      </c>
      <c r="H105" s="20">
        <v>1</v>
      </c>
      <c r="I105" s="20">
        <v>9</v>
      </c>
    </row>
    <row r="106" spans="1:9" x14ac:dyDescent="0.2">
      <c r="A106" s="19" t="s">
        <v>446</v>
      </c>
      <c r="B106" s="20">
        <v>89</v>
      </c>
      <c r="C106" s="20">
        <v>10</v>
      </c>
      <c r="D106" s="20">
        <v>8</v>
      </c>
      <c r="E106" s="20">
        <v>8</v>
      </c>
      <c r="F106" s="20">
        <v>48</v>
      </c>
      <c r="G106" s="20">
        <v>15</v>
      </c>
      <c r="H106" s="20">
        <v>18</v>
      </c>
      <c r="I106" s="20">
        <v>56</v>
      </c>
    </row>
    <row r="107" spans="1:9" x14ac:dyDescent="0.2">
      <c r="A107" s="19" t="s">
        <v>447</v>
      </c>
      <c r="B107" s="20">
        <v>143</v>
      </c>
      <c r="C107" s="20">
        <v>21</v>
      </c>
      <c r="D107" s="20">
        <v>20</v>
      </c>
      <c r="E107" s="20">
        <v>8</v>
      </c>
      <c r="F107" s="20">
        <v>74</v>
      </c>
      <c r="G107" s="20">
        <v>20</v>
      </c>
      <c r="H107" s="20">
        <v>41</v>
      </c>
      <c r="I107" s="20">
        <v>82</v>
      </c>
    </row>
    <row r="108" spans="1:9" x14ac:dyDescent="0.2">
      <c r="A108" s="19" t="s">
        <v>448</v>
      </c>
      <c r="B108" s="20">
        <v>27</v>
      </c>
      <c r="C108" s="20">
        <v>4</v>
      </c>
      <c r="D108" s="20">
        <v>4</v>
      </c>
      <c r="E108" s="20">
        <v>4</v>
      </c>
      <c r="F108" s="20">
        <v>12</v>
      </c>
      <c r="G108" s="20">
        <v>3</v>
      </c>
      <c r="H108" s="20">
        <v>8</v>
      </c>
      <c r="I108" s="20">
        <v>16</v>
      </c>
    </row>
    <row r="109" spans="1:9" x14ac:dyDescent="0.2">
      <c r="A109" s="19" t="s">
        <v>449</v>
      </c>
      <c r="B109" s="20">
        <v>5</v>
      </c>
      <c r="C109" s="20">
        <v>0</v>
      </c>
      <c r="D109" s="20">
        <v>1</v>
      </c>
      <c r="E109" s="20">
        <v>1</v>
      </c>
      <c r="F109" s="20">
        <v>3</v>
      </c>
      <c r="G109" s="20">
        <v>0</v>
      </c>
      <c r="H109" s="20">
        <v>1</v>
      </c>
      <c r="I109" s="20">
        <v>4</v>
      </c>
    </row>
    <row r="110" spans="1:9" x14ac:dyDescent="0.2">
      <c r="A110" s="19" t="s">
        <v>450</v>
      </c>
      <c r="B110" s="20">
        <v>10</v>
      </c>
      <c r="C110" s="20">
        <v>1</v>
      </c>
      <c r="D110" s="20">
        <v>0</v>
      </c>
      <c r="E110" s="20">
        <v>0</v>
      </c>
      <c r="F110" s="20">
        <v>7</v>
      </c>
      <c r="G110" s="20">
        <v>2</v>
      </c>
      <c r="H110" s="20">
        <v>1</v>
      </c>
      <c r="I110" s="20">
        <v>7</v>
      </c>
    </row>
    <row r="111" spans="1:9" x14ac:dyDescent="0.2">
      <c r="A111" s="19" t="s">
        <v>429</v>
      </c>
      <c r="B111" s="20">
        <v>28</v>
      </c>
      <c r="C111" s="20">
        <v>2</v>
      </c>
      <c r="D111" s="20">
        <v>0</v>
      </c>
      <c r="E111" s="20">
        <v>1</v>
      </c>
      <c r="F111" s="20">
        <v>19</v>
      </c>
      <c r="G111" s="20">
        <v>6</v>
      </c>
      <c r="H111" s="20">
        <v>2</v>
      </c>
      <c r="I111" s="20">
        <v>20</v>
      </c>
    </row>
    <row r="112" spans="1:9" x14ac:dyDescent="0.2">
      <c r="A112" s="18" t="s">
        <v>142</v>
      </c>
      <c r="B112" s="18"/>
      <c r="C112" s="18"/>
      <c r="D112" s="18"/>
      <c r="E112" s="18"/>
      <c r="F112" s="18"/>
      <c r="G112" s="18"/>
      <c r="H112" s="18"/>
      <c r="I112" s="18"/>
    </row>
    <row r="113" spans="1:9" x14ac:dyDescent="0.2">
      <c r="A113" s="19" t="s">
        <v>452</v>
      </c>
      <c r="B113" s="20">
        <v>90</v>
      </c>
      <c r="C113" s="20">
        <v>32</v>
      </c>
      <c r="D113" s="20">
        <v>15</v>
      </c>
      <c r="E113" s="20">
        <v>7</v>
      </c>
      <c r="F113" s="20">
        <v>23</v>
      </c>
      <c r="G113" s="20">
        <v>13</v>
      </c>
      <c r="H113" s="20">
        <v>47</v>
      </c>
      <c r="I113" s="20">
        <v>30</v>
      </c>
    </row>
    <row r="114" spans="1:9" x14ac:dyDescent="0.2">
      <c r="A114" s="19" t="s">
        <v>453</v>
      </c>
      <c r="B114" s="20">
        <v>307</v>
      </c>
      <c r="C114" s="20">
        <v>106</v>
      </c>
      <c r="D114" s="20">
        <v>50</v>
      </c>
      <c r="E114" s="20">
        <v>35</v>
      </c>
      <c r="F114" s="20">
        <v>84</v>
      </c>
      <c r="G114" s="20">
        <v>32</v>
      </c>
      <c r="H114" s="20">
        <v>156</v>
      </c>
      <c r="I114" s="20">
        <v>119</v>
      </c>
    </row>
    <row r="115" spans="1:9" x14ac:dyDescent="0.2">
      <c r="A115" s="19" t="s">
        <v>454</v>
      </c>
      <c r="B115" s="20">
        <v>392</v>
      </c>
      <c r="C115" s="20">
        <v>86</v>
      </c>
      <c r="D115" s="20">
        <v>68</v>
      </c>
      <c r="E115" s="20">
        <v>39</v>
      </c>
      <c r="F115" s="20">
        <v>151</v>
      </c>
      <c r="G115" s="20">
        <v>48</v>
      </c>
      <c r="H115" s="20">
        <v>154</v>
      </c>
      <c r="I115" s="20">
        <v>190</v>
      </c>
    </row>
    <row r="116" spans="1:9" x14ac:dyDescent="0.2">
      <c r="A116" s="19" t="s">
        <v>455</v>
      </c>
      <c r="B116" s="20">
        <v>379</v>
      </c>
      <c r="C116" s="20">
        <v>27</v>
      </c>
      <c r="D116" s="20">
        <v>39</v>
      </c>
      <c r="E116" s="20">
        <v>40</v>
      </c>
      <c r="F116" s="20">
        <v>210</v>
      </c>
      <c r="G116" s="20">
        <v>63</v>
      </c>
      <c r="H116" s="20">
        <v>66</v>
      </c>
      <c r="I116" s="20">
        <v>250</v>
      </c>
    </row>
    <row r="117" spans="1:9" x14ac:dyDescent="0.2">
      <c r="A117" s="19" t="s">
        <v>456</v>
      </c>
      <c r="B117" s="20">
        <v>951</v>
      </c>
      <c r="C117" s="20">
        <v>34</v>
      </c>
      <c r="D117" s="20">
        <v>44</v>
      </c>
      <c r="E117" s="20">
        <v>21</v>
      </c>
      <c r="F117" s="20">
        <v>713</v>
      </c>
      <c r="G117" s="20">
        <v>139</v>
      </c>
      <c r="H117" s="20">
        <v>78</v>
      </c>
      <c r="I117" s="20">
        <v>734</v>
      </c>
    </row>
    <row r="118" spans="1:9" x14ac:dyDescent="0.2">
      <c r="A118" s="19" t="s">
        <v>429</v>
      </c>
      <c r="B118" s="20">
        <v>69</v>
      </c>
      <c r="C118" s="20">
        <v>0</v>
      </c>
      <c r="D118" s="20">
        <v>1</v>
      </c>
      <c r="E118" s="20">
        <v>0</v>
      </c>
      <c r="F118" s="20">
        <v>3</v>
      </c>
      <c r="G118" s="20">
        <v>65</v>
      </c>
      <c r="H118" s="20">
        <v>1</v>
      </c>
      <c r="I118" s="20">
        <v>3</v>
      </c>
    </row>
    <row r="119" spans="1:9" x14ac:dyDescent="0.2">
      <c r="A119" s="18" t="s">
        <v>143</v>
      </c>
      <c r="B119" s="18"/>
      <c r="C119" s="18"/>
      <c r="D119" s="18"/>
      <c r="E119" s="18"/>
      <c r="F119" s="18"/>
      <c r="G119" s="18"/>
      <c r="H119" s="18"/>
      <c r="I119" s="18"/>
    </row>
    <row r="120" spans="1:9" x14ac:dyDescent="0.2">
      <c r="A120" s="21" t="s">
        <v>457</v>
      </c>
      <c r="B120" s="21"/>
      <c r="C120" s="21"/>
      <c r="D120" s="21"/>
      <c r="E120" s="21"/>
      <c r="F120" s="21"/>
      <c r="G120" s="21"/>
      <c r="H120" s="21"/>
      <c r="I120" s="21"/>
    </row>
    <row r="121" spans="1:9" x14ac:dyDescent="0.2">
      <c r="A121" s="19" t="s">
        <v>458</v>
      </c>
      <c r="B121" s="20">
        <v>546</v>
      </c>
      <c r="C121" s="20">
        <v>145</v>
      </c>
      <c r="D121" s="20">
        <v>89</v>
      </c>
      <c r="E121" s="20">
        <v>48</v>
      </c>
      <c r="F121" s="20">
        <v>176</v>
      </c>
      <c r="G121" s="20">
        <v>88</v>
      </c>
      <c r="H121" s="20">
        <v>234</v>
      </c>
      <c r="I121" s="20">
        <v>224</v>
      </c>
    </row>
    <row r="122" spans="1:9" x14ac:dyDescent="0.2">
      <c r="A122" s="19" t="s">
        <v>459</v>
      </c>
      <c r="B122" s="20">
        <v>531</v>
      </c>
      <c r="C122" s="20">
        <v>104</v>
      </c>
      <c r="D122" s="20">
        <v>80</v>
      </c>
      <c r="E122" s="20">
        <v>46</v>
      </c>
      <c r="F122" s="20">
        <v>205</v>
      </c>
      <c r="G122" s="20">
        <v>96</v>
      </c>
      <c r="H122" s="20">
        <v>184</v>
      </c>
      <c r="I122" s="20">
        <v>251</v>
      </c>
    </row>
    <row r="123" spans="1:9" x14ac:dyDescent="0.2">
      <c r="A123" s="19" t="s">
        <v>460</v>
      </c>
      <c r="B123" s="20">
        <v>205</v>
      </c>
      <c r="C123" s="20">
        <v>16</v>
      </c>
      <c r="D123" s="20">
        <v>15</v>
      </c>
      <c r="E123" s="20">
        <v>35</v>
      </c>
      <c r="F123" s="20">
        <v>123</v>
      </c>
      <c r="G123" s="20">
        <v>16</v>
      </c>
      <c r="H123" s="20">
        <v>31</v>
      </c>
      <c r="I123" s="20">
        <v>158</v>
      </c>
    </row>
    <row r="124" spans="1:9" x14ac:dyDescent="0.2">
      <c r="A124" s="19" t="s">
        <v>461</v>
      </c>
      <c r="B124" s="20">
        <v>762</v>
      </c>
      <c r="C124" s="20">
        <v>12</v>
      </c>
      <c r="D124" s="20">
        <v>24</v>
      </c>
      <c r="E124" s="20">
        <v>12</v>
      </c>
      <c r="F124" s="20">
        <v>680</v>
      </c>
      <c r="G124" s="20">
        <v>34</v>
      </c>
      <c r="H124" s="20">
        <v>36</v>
      </c>
      <c r="I124" s="20">
        <v>692</v>
      </c>
    </row>
    <row r="125" spans="1:9" x14ac:dyDescent="0.2">
      <c r="A125" s="19" t="s">
        <v>429</v>
      </c>
      <c r="B125" s="20">
        <v>144</v>
      </c>
      <c r="C125" s="20">
        <v>8</v>
      </c>
      <c r="D125" s="20">
        <v>9</v>
      </c>
      <c r="E125" s="20">
        <v>1</v>
      </c>
      <c r="F125" s="20">
        <v>0</v>
      </c>
      <c r="G125" s="20">
        <v>126</v>
      </c>
      <c r="H125" s="20">
        <v>17</v>
      </c>
      <c r="I125" s="20">
        <v>1</v>
      </c>
    </row>
    <row r="126" spans="1:9" x14ac:dyDescent="0.2">
      <c r="A126" s="18" t="s">
        <v>143</v>
      </c>
      <c r="B126" s="18"/>
      <c r="C126" s="18"/>
      <c r="D126" s="18"/>
      <c r="E126" s="18"/>
      <c r="F126" s="18"/>
      <c r="G126" s="18"/>
      <c r="H126" s="18"/>
      <c r="I126" s="18"/>
    </row>
    <row r="127" spans="1:9" x14ac:dyDescent="0.2">
      <c r="A127" s="21" t="s">
        <v>462</v>
      </c>
      <c r="B127" s="21"/>
      <c r="C127" s="21"/>
      <c r="D127" s="21"/>
      <c r="E127" s="21"/>
      <c r="F127" s="21"/>
      <c r="G127" s="21"/>
      <c r="H127" s="21"/>
      <c r="I127" s="21"/>
    </row>
    <row r="128" spans="1:9" x14ac:dyDescent="0.2">
      <c r="A128" s="19" t="s">
        <v>458</v>
      </c>
      <c r="B128" s="20">
        <v>285</v>
      </c>
      <c r="C128" s="20">
        <v>285</v>
      </c>
      <c r="D128" s="20">
        <v>0</v>
      </c>
      <c r="E128" s="20">
        <v>0</v>
      </c>
      <c r="F128" s="20">
        <v>0</v>
      </c>
      <c r="G128" s="20">
        <v>0</v>
      </c>
      <c r="H128" s="20">
        <v>285</v>
      </c>
      <c r="I128" s="20">
        <v>0</v>
      </c>
    </row>
    <row r="129" spans="1:9" x14ac:dyDescent="0.2">
      <c r="A129" s="19" t="s">
        <v>459</v>
      </c>
      <c r="B129" s="20">
        <v>217</v>
      </c>
      <c r="C129" s="20">
        <v>0</v>
      </c>
      <c r="D129" s="20">
        <v>217</v>
      </c>
      <c r="E129" s="20">
        <v>0</v>
      </c>
      <c r="F129" s="20">
        <v>0</v>
      </c>
      <c r="G129" s="20">
        <v>0</v>
      </c>
      <c r="H129" s="20">
        <v>217</v>
      </c>
      <c r="I129" s="20">
        <v>0</v>
      </c>
    </row>
    <row r="130" spans="1:9" x14ac:dyDescent="0.2">
      <c r="A130" s="19" t="s">
        <v>460</v>
      </c>
      <c r="B130" s="20">
        <v>142</v>
      </c>
      <c r="C130" s="20">
        <v>0</v>
      </c>
      <c r="D130" s="20">
        <v>0</v>
      </c>
      <c r="E130" s="20">
        <v>142</v>
      </c>
      <c r="F130" s="20">
        <v>0</v>
      </c>
      <c r="G130" s="20">
        <v>0</v>
      </c>
      <c r="H130" s="20">
        <v>0</v>
      </c>
      <c r="I130" s="20">
        <v>142</v>
      </c>
    </row>
    <row r="131" spans="1:9" x14ac:dyDescent="0.2">
      <c r="A131" s="19" t="s">
        <v>461</v>
      </c>
      <c r="B131" s="20">
        <v>1184</v>
      </c>
      <c r="C131" s="20">
        <v>0</v>
      </c>
      <c r="D131" s="20">
        <v>0</v>
      </c>
      <c r="E131" s="20">
        <v>0</v>
      </c>
      <c r="F131" s="20">
        <v>1184</v>
      </c>
      <c r="G131" s="20">
        <v>0</v>
      </c>
      <c r="H131" s="20">
        <v>0</v>
      </c>
      <c r="I131" s="20">
        <v>1184</v>
      </c>
    </row>
    <row r="132" spans="1:9" x14ac:dyDescent="0.2">
      <c r="A132" s="19" t="s">
        <v>429</v>
      </c>
      <c r="B132" s="20">
        <v>360</v>
      </c>
      <c r="C132" s="20">
        <v>0</v>
      </c>
      <c r="D132" s="20">
        <v>0</v>
      </c>
      <c r="E132" s="20">
        <v>0</v>
      </c>
      <c r="F132" s="20">
        <v>0</v>
      </c>
      <c r="G132" s="20">
        <v>360</v>
      </c>
      <c r="H132" s="20">
        <v>0</v>
      </c>
      <c r="I132" s="20">
        <v>0</v>
      </c>
    </row>
    <row r="133" spans="1:9" x14ac:dyDescent="0.2">
      <c r="A133" s="18" t="s">
        <v>143</v>
      </c>
      <c r="B133" s="18"/>
      <c r="C133" s="18"/>
      <c r="D133" s="18"/>
      <c r="E133" s="18"/>
      <c r="F133" s="18"/>
      <c r="G133" s="18"/>
      <c r="H133" s="18"/>
      <c r="I133" s="18"/>
    </row>
    <row r="134" spans="1:9" x14ac:dyDescent="0.2">
      <c r="A134" s="21" t="s">
        <v>463</v>
      </c>
      <c r="B134" s="21"/>
      <c r="C134" s="21"/>
      <c r="D134" s="21"/>
      <c r="E134" s="21"/>
      <c r="F134" s="21"/>
      <c r="G134" s="21"/>
      <c r="H134" s="21"/>
      <c r="I134" s="21"/>
    </row>
    <row r="135" spans="1:9" x14ac:dyDescent="0.2">
      <c r="A135" s="19" t="s">
        <v>458</v>
      </c>
      <c r="B135" s="20">
        <v>330</v>
      </c>
      <c r="C135" s="20">
        <v>103</v>
      </c>
      <c r="D135" s="20">
        <v>43</v>
      </c>
      <c r="E135" s="20">
        <v>27</v>
      </c>
      <c r="F135" s="20">
        <v>125</v>
      </c>
      <c r="G135" s="20">
        <v>32</v>
      </c>
      <c r="H135" s="20">
        <v>146</v>
      </c>
      <c r="I135" s="20">
        <v>152</v>
      </c>
    </row>
    <row r="136" spans="1:9" x14ac:dyDescent="0.2">
      <c r="A136" s="19" t="s">
        <v>459</v>
      </c>
      <c r="B136" s="20">
        <v>326</v>
      </c>
      <c r="C136" s="20">
        <v>88</v>
      </c>
      <c r="D136" s="20">
        <v>73</v>
      </c>
      <c r="E136" s="20">
        <v>33</v>
      </c>
      <c r="F136" s="20">
        <v>101</v>
      </c>
      <c r="G136" s="20">
        <v>31</v>
      </c>
      <c r="H136" s="20">
        <v>161</v>
      </c>
      <c r="I136" s="20">
        <v>134</v>
      </c>
    </row>
    <row r="137" spans="1:9" x14ac:dyDescent="0.2">
      <c r="A137" s="19" t="s">
        <v>460</v>
      </c>
      <c r="B137" s="20">
        <v>133</v>
      </c>
      <c r="C137" s="20">
        <v>30</v>
      </c>
      <c r="D137" s="20">
        <v>26</v>
      </c>
      <c r="E137" s="20">
        <v>40</v>
      </c>
      <c r="F137" s="20">
        <v>33</v>
      </c>
      <c r="G137" s="20">
        <v>4</v>
      </c>
      <c r="H137" s="20">
        <v>56</v>
      </c>
      <c r="I137" s="20">
        <v>73</v>
      </c>
    </row>
    <row r="138" spans="1:9" x14ac:dyDescent="0.2">
      <c r="A138" s="19" t="s">
        <v>461</v>
      </c>
      <c r="B138" s="20">
        <v>1070</v>
      </c>
      <c r="C138" s="20">
        <v>49</v>
      </c>
      <c r="D138" s="20">
        <v>58</v>
      </c>
      <c r="E138" s="20">
        <v>41</v>
      </c>
      <c r="F138" s="20">
        <v>922</v>
      </c>
      <c r="G138" s="20">
        <v>0</v>
      </c>
      <c r="H138" s="20">
        <v>107</v>
      </c>
      <c r="I138" s="20">
        <v>963</v>
      </c>
    </row>
    <row r="139" spans="1:9" x14ac:dyDescent="0.2">
      <c r="A139" s="19" t="s">
        <v>429</v>
      </c>
      <c r="B139" s="20">
        <v>329</v>
      </c>
      <c r="C139" s="20">
        <v>15</v>
      </c>
      <c r="D139" s="20">
        <v>17</v>
      </c>
      <c r="E139" s="20">
        <v>1</v>
      </c>
      <c r="F139" s="20">
        <v>3</v>
      </c>
      <c r="G139" s="20">
        <v>293</v>
      </c>
      <c r="H139" s="20">
        <v>32</v>
      </c>
      <c r="I139" s="20">
        <v>4</v>
      </c>
    </row>
    <row r="140" spans="1:9" x14ac:dyDescent="0.2">
      <c r="A140" s="18" t="s">
        <v>143</v>
      </c>
      <c r="B140" s="18"/>
      <c r="C140" s="18"/>
      <c r="D140" s="18"/>
      <c r="E140" s="18"/>
      <c r="F140" s="18"/>
      <c r="G140" s="18"/>
      <c r="H140" s="18"/>
      <c r="I140" s="18"/>
    </row>
    <row r="141" spans="1:9" x14ac:dyDescent="0.2">
      <c r="A141" s="21" t="s">
        <v>464</v>
      </c>
      <c r="B141" s="21"/>
      <c r="C141" s="21"/>
      <c r="D141" s="21"/>
      <c r="E141" s="21"/>
      <c r="F141" s="21"/>
      <c r="G141" s="21"/>
      <c r="H141" s="21"/>
      <c r="I141" s="21"/>
    </row>
    <row r="142" spans="1:9" x14ac:dyDescent="0.2">
      <c r="A142" s="19" t="s">
        <v>458</v>
      </c>
      <c r="B142" s="20">
        <v>39</v>
      </c>
      <c r="C142" s="20">
        <v>10</v>
      </c>
      <c r="D142" s="20">
        <v>4</v>
      </c>
      <c r="E142" s="20">
        <v>2</v>
      </c>
      <c r="F142" s="20">
        <v>20</v>
      </c>
      <c r="G142" s="20">
        <v>3</v>
      </c>
      <c r="H142" s="20">
        <v>14</v>
      </c>
      <c r="I142" s="20">
        <v>22</v>
      </c>
    </row>
    <row r="143" spans="1:9" x14ac:dyDescent="0.2">
      <c r="A143" s="19" t="s">
        <v>459</v>
      </c>
      <c r="B143" s="20">
        <v>75</v>
      </c>
      <c r="C143" s="20">
        <v>19</v>
      </c>
      <c r="D143" s="20">
        <v>13</v>
      </c>
      <c r="E143" s="20">
        <v>9</v>
      </c>
      <c r="F143" s="20">
        <v>28</v>
      </c>
      <c r="G143" s="20">
        <v>6</v>
      </c>
      <c r="H143" s="20">
        <v>32</v>
      </c>
      <c r="I143" s="20">
        <v>37</v>
      </c>
    </row>
    <row r="144" spans="1:9" x14ac:dyDescent="0.2">
      <c r="A144" s="19" t="s">
        <v>460</v>
      </c>
      <c r="B144" s="20">
        <v>117</v>
      </c>
      <c r="C144" s="20">
        <v>39</v>
      </c>
      <c r="D144" s="20">
        <v>21</v>
      </c>
      <c r="E144" s="20">
        <v>34</v>
      </c>
      <c r="F144" s="20">
        <v>20</v>
      </c>
      <c r="G144" s="20">
        <v>3</v>
      </c>
      <c r="H144" s="20">
        <v>60</v>
      </c>
      <c r="I144" s="20">
        <v>54</v>
      </c>
    </row>
    <row r="145" spans="1:9" x14ac:dyDescent="0.2">
      <c r="A145" s="19" t="s">
        <v>461</v>
      </c>
      <c r="B145" s="20">
        <v>1288</v>
      </c>
      <c r="C145" s="20">
        <v>149</v>
      </c>
      <c r="D145" s="20">
        <v>115</v>
      </c>
      <c r="E145" s="20">
        <v>68</v>
      </c>
      <c r="F145" s="20">
        <v>942</v>
      </c>
      <c r="G145" s="20">
        <v>14</v>
      </c>
      <c r="H145" s="20">
        <v>264</v>
      </c>
      <c r="I145" s="20">
        <v>1010</v>
      </c>
    </row>
    <row r="146" spans="1:9" x14ac:dyDescent="0.2">
      <c r="A146" s="19" t="s">
        <v>429</v>
      </c>
      <c r="B146" s="20">
        <v>669</v>
      </c>
      <c r="C146" s="20">
        <v>68</v>
      </c>
      <c r="D146" s="20">
        <v>64</v>
      </c>
      <c r="E146" s="20">
        <v>29</v>
      </c>
      <c r="F146" s="20">
        <v>174</v>
      </c>
      <c r="G146" s="20">
        <v>334</v>
      </c>
      <c r="H146" s="20">
        <v>132</v>
      </c>
      <c r="I146" s="20">
        <v>203</v>
      </c>
    </row>
    <row r="147" spans="1:9" x14ac:dyDescent="0.2">
      <c r="A147" s="18" t="s">
        <v>465</v>
      </c>
      <c r="B147" s="18"/>
      <c r="C147" s="18"/>
      <c r="D147" s="18"/>
      <c r="E147" s="18"/>
      <c r="F147" s="18"/>
      <c r="G147" s="18"/>
      <c r="H147" s="18"/>
      <c r="I147" s="18"/>
    </row>
    <row r="148" spans="1:9" x14ac:dyDescent="0.2">
      <c r="A148" s="19" t="s">
        <v>466</v>
      </c>
      <c r="B148" s="20">
        <v>541</v>
      </c>
      <c r="C148" s="20">
        <v>75</v>
      </c>
      <c r="D148" s="20">
        <v>65</v>
      </c>
      <c r="E148" s="20">
        <v>28</v>
      </c>
      <c r="F148" s="20">
        <v>299</v>
      </c>
      <c r="G148" s="20">
        <v>74</v>
      </c>
      <c r="H148" s="20">
        <v>140</v>
      </c>
      <c r="I148" s="20">
        <v>327</v>
      </c>
    </row>
    <row r="149" spans="1:9" x14ac:dyDescent="0.2">
      <c r="A149" s="19" t="s">
        <v>467</v>
      </c>
      <c r="B149" s="20">
        <v>877</v>
      </c>
      <c r="C149" s="20">
        <v>127</v>
      </c>
      <c r="D149" s="20">
        <v>80</v>
      </c>
      <c r="E149" s="20">
        <v>69</v>
      </c>
      <c r="F149" s="20">
        <v>436</v>
      </c>
      <c r="G149" s="20">
        <v>165</v>
      </c>
      <c r="H149" s="20">
        <v>207</v>
      </c>
      <c r="I149" s="20">
        <v>505</v>
      </c>
    </row>
    <row r="150" spans="1:9" x14ac:dyDescent="0.2">
      <c r="A150" s="19" t="s">
        <v>468</v>
      </c>
      <c r="B150" s="20">
        <v>543</v>
      </c>
      <c r="C150" s="20">
        <v>57</v>
      </c>
      <c r="D150" s="20">
        <v>44</v>
      </c>
      <c r="E150" s="20">
        <v>30</v>
      </c>
      <c r="F150" s="20">
        <v>326</v>
      </c>
      <c r="G150" s="20">
        <v>86</v>
      </c>
      <c r="H150" s="20">
        <v>101</v>
      </c>
      <c r="I150" s="20">
        <v>356</v>
      </c>
    </row>
    <row r="151" spans="1:9" x14ac:dyDescent="0.2">
      <c r="A151" s="19" t="s">
        <v>469</v>
      </c>
      <c r="B151" s="20">
        <v>227</v>
      </c>
      <c r="C151" s="20">
        <v>26</v>
      </c>
      <c r="D151" s="20">
        <v>28</v>
      </c>
      <c r="E151" s="20">
        <v>15</v>
      </c>
      <c r="F151" s="20">
        <v>123</v>
      </c>
      <c r="G151" s="20">
        <v>35</v>
      </c>
      <c r="H151" s="20">
        <v>54</v>
      </c>
      <c r="I151" s="20">
        <v>138</v>
      </c>
    </row>
    <row r="152" spans="1:9" x14ac:dyDescent="0.2">
      <c r="A152" s="18" t="s">
        <v>470</v>
      </c>
      <c r="B152" s="18"/>
      <c r="C152" s="18"/>
      <c r="D152" s="18"/>
      <c r="E152" s="18"/>
      <c r="F152" s="18"/>
      <c r="G152" s="18"/>
      <c r="H152" s="18"/>
      <c r="I152" s="18"/>
    </row>
    <row r="153" spans="1:9" x14ac:dyDescent="0.2">
      <c r="A153" s="19" t="s">
        <v>471</v>
      </c>
      <c r="B153" s="20">
        <v>294</v>
      </c>
      <c r="C153" s="20">
        <v>28</v>
      </c>
      <c r="D153" s="20">
        <v>29</v>
      </c>
      <c r="E153" s="20">
        <v>20</v>
      </c>
      <c r="F153" s="20">
        <v>161</v>
      </c>
      <c r="G153" s="20">
        <v>56</v>
      </c>
      <c r="H153" s="20">
        <v>57</v>
      </c>
      <c r="I153" s="20">
        <v>181</v>
      </c>
    </row>
    <row r="154" spans="1:9" x14ac:dyDescent="0.2">
      <c r="A154" s="19" t="s">
        <v>472</v>
      </c>
      <c r="B154" s="20">
        <v>664</v>
      </c>
      <c r="C154" s="20">
        <v>86</v>
      </c>
      <c r="D154" s="20">
        <v>68</v>
      </c>
      <c r="E154" s="20">
        <v>48</v>
      </c>
      <c r="F154" s="20">
        <v>347</v>
      </c>
      <c r="G154" s="20">
        <v>115</v>
      </c>
      <c r="H154" s="20">
        <v>154</v>
      </c>
      <c r="I154" s="20">
        <v>395</v>
      </c>
    </row>
    <row r="155" spans="1:9" x14ac:dyDescent="0.2">
      <c r="A155" s="19" t="s">
        <v>473</v>
      </c>
      <c r="B155" s="20">
        <v>421</v>
      </c>
      <c r="C155" s="20">
        <v>43</v>
      </c>
      <c r="D155" s="20">
        <v>44</v>
      </c>
      <c r="E155" s="20">
        <v>30</v>
      </c>
      <c r="F155" s="20">
        <v>233</v>
      </c>
      <c r="G155" s="20">
        <v>71</v>
      </c>
      <c r="H155" s="20">
        <v>87</v>
      </c>
      <c r="I155" s="20">
        <v>263</v>
      </c>
    </row>
    <row r="156" spans="1:9" x14ac:dyDescent="0.2">
      <c r="A156" s="19" t="s">
        <v>474</v>
      </c>
      <c r="B156" s="20">
        <v>358</v>
      </c>
      <c r="C156" s="20">
        <v>47</v>
      </c>
      <c r="D156" s="20">
        <v>45</v>
      </c>
      <c r="E156" s="20">
        <v>21</v>
      </c>
      <c r="F156" s="20">
        <v>195</v>
      </c>
      <c r="G156" s="20">
        <v>50</v>
      </c>
      <c r="H156" s="20">
        <v>92</v>
      </c>
      <c r="I156" s="20">
        <v>216</v>
      </c>
    </row>
    <row r="157" spans="1:9" x14ac:dyDescent="0.2">
      <c r="A157" s="19" t="s">
        <v>475</v>
      </c>
      <c r="B157" s="20">
        <v>217</v>
      </c>
      <c r="C157" s="20">
        <v>50</v>
      </c>
      <c r="D157" s="20">
        <v>17</v>
      </c>
      <c r="E157" s="20">
        <v>7</v>
      </c>
      <c r="F157" s="20">
        <v>113</v>
      </c>
      <c r="G157" s="20">
        <v>30</v>
      </c>
      <c r="H157" s="20">
        <v>67</v>
      </c>
      <c r="I157" s="20">
        <v>120</v>
      </c>
    </row>
    <row r="158" spans="1:9" x14ac:dyDescent="0.2">
      <c r="A158" s="22" t="s">
        <v>476</v>
      </c>
      <c r="B158" s="23">
        <v>234</v>
      </c>
      <c r="C158" s="23">
        <v>31</v>
      </c>
      <c r="D158" s="23">
        <v>14</v>
      </c>
      <c r="E158" s="23">
        <v>16</v>
      </c>
      <c r="F158" s="23">
        <v>135</v>
      </c>
      <c r="G158" s="23">
        <v>38</v>
      </c>
      <c r="H158" s="23">
        <v>45</v>
      </c>
      <c r="I158" s="23">
        <v>151</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9E634-9B89-4905-84AF-AE63A73F5E34}">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HYPERLINK("#'目次'!B18","[12]")</f>
        <v>[12]</v>
      </c>
    </row>
    <row r="3" spans="1:9" x14ac:dyDescent="0.2">
      <c r="A3" s="9" t="s">
        <v>126</v>
      </c>
      <c r="B3" s="12" t="s">
        <v>158</v>
      </c>
    </row>
    <row r="4" spans="1:9" x14ac:dyDescent="0.2">
      <c r="A4" s="9" t="s">
        <v>126</v>
      </c>
      <c r="B4" s="12" t="s">
        <v>159</v>
      </c>
    </row>
    <row r="5" spans="1:9" x14ac:dyDescent="0.2">
      <c r="A5" s="9" t="s">
        <v>126</v>
      </c>
      <c r="B5" s="12" t="s">
        <v>162</v>
      </c>
    </row>
    <row r="6" spans="1:9" s="15" customFormat="1" ht="25" x14ac:dyDescent="0.2">
      <c r="A6" s="13" t="s">
        <v>126</v>
      </c>
      <c r="B6" s="14" t="s">
        <v>398</v>
      </c>
      <c r="C6" s="14" t="s">
        <v>458</v>
      </c>
      <c r="D6" s="14" t="s">
        <v>459</v>
      </c>
      <c r="E6" s="14" t="s">
        <v>460</v>
      </c>
      <c r="F6" s="14" t="s">
        <v>461</v>
      </c>
      <c r="G6" s="14" t="s">
        <v>429</v>
      </c>
      <c r="H6" s="14" t="s">
        <v>497</v>
      </c>
      <c r="I6" s="14" t="s">
        <v>498</v>
      </c>
    </row>
    <row r="7" spans="1:9" x14ac:dyDescent="0.2">
      <c r="A7" s="16" t="s">
        <v>402</v>
      </c>
      <c r="B7" s="17">
        <v>2188</v>
      </c>
      <c r="C7" s="17">
        <v>330</v>
      </c>
      <c r="D7" s="17">
        <v>326</v>
      </c>
      <c r="E7" s="17">
        <v>133</v>
      </c>
      <c r="F7" s="17">
        <v>1070</v>
      </c>
      <c r="G7" s="17">
        <v>329</v>
      </c>
      <c r="H7" s="17">
        <v>656</v>
      </c>
      <c r="I7" s="17">
        <v>1203</v>
      </c>
    </row>
    <row r="8" spans="1:9" x14ac:dyDescent="0.2">
      <c r="A8" s="18" t="s">
        <v>403</v>
      </c>
      <c r="B8" s="18"/>
      <c r="C8" s="18"/>
      <c r="D8" s="18"/>
      <c r="E8" s="18"/>
      <c r="F8" s="18"/>
      <c r="G8" s="18"/>
      <c r="H8" s="18"/>
      <c r="I8" s="18"/>
    </row>
    <row r="9" spans="1:9" x14ac:dyDescent="0.2">
      <c r="A9" s="19" t="s">
        <v>404</v>
      </c>
      <c r="B9" s="20">
        <v>1092</v>
      </c>
      <c r="C9" s="20">
        <v>148</v>
      </c>
      <c r="D9" s="20">
        <v>155</v>
      </c>
      <c r="E9" s="20">
        <v>69</v>
      </c>
      <c r="F9" s="20">
        <v>553</v>
      </c>
      <c r="G9" s="20">
        <v>167</v>
      </c>
      <c r="H9" s="20">
        <v>303</v>
      </c>
      <c r="I9" s="20">
        <v>622</v>
      </c>
    </row>
    <row r="10" spans="1:9" x14ac:dyDescent="0.2">
      <c r="A10" s="19" t="s">
        <v>405</v>
      </c>
      <c r="B10" s="20">
        <v>1095</v>
      </c>
      <c r="C10" s="20">
        <v>181</v>
      </c>
      <c r="D10" s="20">
        <v>171</v>
      </c>
      <c r="E10" s="20">
        <v>64</v>
      </c>
      <c r="F10" s="20">
        <v>517</v>
      </c>
      <c r="G10" s="20">
        <v>162</v>
      </c>
      <c r="H10" s="20">
        <v>352</v>
      </c>
      <c r="I10" s="20">
        <v>581</v>
      </c>
    </row>
    <row r="11" spans="1:9" x14ac:dyDescent="0.2">
      <c r="A11" s="19" t="s">
        <v>401</v>
      </c>
      <c r="B11" s="20">
        <v>1</v>
      </c>
      <c r="C11" s="20">
        <v>1</v>
      </c>
      <c r="D11" s="20">
        <v>0</v>
      </c>
      <c r="E11" s="20">
        <v>0</v>
      </c>
      <c r="F11" s="20">
        <v>0</v>
      </c>
      <c r="G11" s="20">
        <v>0</v>
      </c>
      <c r="H11" s="20">
        <v>1</v>
      </c>
      <c r="I11" s="20">
        <v>0</v>
      </c>
    </row>
    <row r="12" spans="1:9" x14ac:dyDescent="0.2">
      <c r="A12" s="18" t="s">
        <v>406</v>
      </c>
      <c r="B12" s="18"/>
      <c r="C12" s="18"/>
      <c r="D12" s="18"/>
      <c r="E12" s="18"/>
      <c r="F12" s="18"/>
      <c r="G12" s="18"/>
      <c r="H12" s="18"/>
      <c r="I12" s="18"/>
    </row>
    <row r="13" spans="1:9" x14ac:dyDescent="0.2">
      <c r="A13" s="19" t="s">
        <v>407</v>
      </c>
      <c r="B13" s="20">
        <v>387</v>
      </c>
      <c r="C13" s="20">
        <v>102</v>
      </c>
      <c r="D13" s="20">
        <v>78</v>
      </c>
      <c r="E13" s="20">
        <v>47</v>
      </c>
      <c r="F13" s="20">
        <v>132</v>
      </c>
      <c r="G13" s="20">
        <v>28</v>
      </c>
      <c r="H13" s="20">
        <v>180</v>
      </c>
      <c r="I13" s="20">
        <v>179</v>
      </c>
    </row>
    <row r="14" spans="1:9" x14ac:dyDescent="0.2">
      <c r="A14" s="19" t="s">
        <v>408</v>
      </c>
      <c r="B14" s="20">
        <v>432</v>
      </c>
      <c r="C14" s="20">
        <v>100</v>
      </c>
      <c r="D14" s="20">
        <v>89</v>
      </c>
      <c r="E14" s="20">
        <v>36</v>
      </c>
      <c r="F14" s="20">
        <v>161</v>
      </c>
      <c r="G14" s="20">
        <v>46</v>
      </c>
      <c r="H14" s="20">
        <v>189</v>
      </c>
      <c r="I14" s="20">
        <v>197</v>
      </c>
    </row>
    <row r="15" spans="1:9" x14ac:dyDescent="0.2">
      <c r="A15" s="19" t="s">
        <v>409</v>
      </c>
      <c r="B15" s="20">
        <v>449</v>
      </c>
      <c r="C15" s="20">
        <v>69</v>
      </c>
      <c r="D15" s="20">
        <v>82</v>
      </c>
      <c r="E15" s="20">
        <v>23</v>
      </c>
      <c r="F15" s="20">
        <v>213</v>
      </c>
      <c r="G15" s="20">
        <v>62</v>
      </c>
      <c r="H15" s="20">
        <v>151</v>
      </c>
      <c r="I15" s="20">
        <v>236</v>
      </c>
    </row>
    <row r="16" spans="1:9" x14ac:dyDescent="0.2">
      <c r="A16" s="19" t="s">
        <v>410</v>
      </c>
      <c r="B16" s="20">
        <v>427</v>
      </c>
      <c r="C16" s="20">
        <v>42</v>
      </c>
      <c r="D16" s="20">
        <v>49</v>
      </c>
      <c r="E16" s="20">
        <v>17</v>
      </c>
      <c r="F16" s="20">
        <v>245</v>
      </c>
      <c r="G16" s="20">
        <v>74</v>
      </c>
      <c r="H16" s="20">
        <v>91</v>
      </c>
      <c r="I16" s="20">
        <v>262</v>
      </c>
    </row>
    <row r="17" spans="1:9" x14ac:dyDescent="0.2">
      <c r="A17" s="19" t="s">
        <v>411</v>
      </c>
      <c r="B17" s="20">
        <v>274</v>
      </c>
      <c r="C17" s="20">
        <v>12</v>
      </c>
      <c r="D17" s="20">
        <v>21</v>
      </c>
      <c r="E17" s="20">
        <v>7</v>
      </c>
      <c r="F17" s="20">
        <v>167</v>
      </c>
      <c r="G17" s="20">
        <v>67</v>
      </c>
      <c r="H17" s="20">
        <v>33</v>
      </c>
      <c r="I17" s="20">
        <v>174</v>
      </c>
    </row>
    <row r="18" spans="1:9" x14ac:dyDescent="0.2">
      <c r="A18" s="19" t="s">
        <v>412</v>
      </c>
      <c r="B18" s="20">
        <v>137</v>
      </c>
      <c r="C18" s="20">
        <v>3</v>
      </c>
      <c r="D18" s="20">
        <v>6</v>
      </c>
      <c r="E18" s="20">
        <v>3</v>
      </c>
      <c r="F18" s="20">
        <v>86</v>
      </c>
      <c r="G18" s="20">
        <v>39</v>
      </c>
      <c r="H18" s="20">
        <v>9</v>
      </c>
      <c r="I18" s="20">
        <v>89</v>
      </c>
    </row>
    <row r="19" spans="1:9" x14ac:dyDescent="0.2">
      <c r="A19" s="19" t="s">
        <v>413</v>
      </c>
      <c r="B19" s="20">
        <v>71</v>
      </c>
      <c r="C19" s="20">
        <v>2</v>
      </c>
      <c r="D19" s="20">
        <v>0</v>
      </c>
      <c r="E19" s="20">
        <v>0</v>
      </c>
      <c r="F19" s="20">
        <v>56</v>
      </c>
      <c r="G19" s="20">
        <v>13</v>
      </c>
      <c r="H19" s="20">
        <v>2</v>
      </c>
      <c r="I19" s="20">
        <v>56</v>
      </c>
    </row>
    <row r="20" spans="1:9" x14ac:dyDescent="0.2">
      <c r="A20" s="19" t="s">
        <v>414</v>
      </c>
      <c r="B20" s="20">
        <v>11</v>
      </c>
      <c r="C20" s="20">
        <v>0</v>
      </c>
      <c r="D20" s="20">
        <v>1</v>
      </c>
      <c r="E20" s="20">
        <v>0</v>
      </c>
      <c r="F20" s="20">
        <v>10</v>
      </c>
      <c r="G20" s="20">
        <v>0</v>
      </c>
      <c r="H20" s="20">
        <v>1</v>
      </c>
      <c r="I20" s="20">
        <v>10</v>
      </c>
    </row>
    <row r="21" spans="1:9" x14ac:dyDescent="0.2">
      <c r="A21" s="19" t="s">
        <v>415</v>
      </c>
      <c r="B21" s="20">
        <v>881</v>
      </c>
      <c r="C21" s="20">
        <v>169</v>
      </c>
      <c r="D21" s="20">
        <v>171</v>
      </c>
      <c r="E21" s="20">
        <v>59</v>
      </c>
      <c r="F21" s="20">
        <v>374</v>
      </c>
      <c r="G21" s="20">
        <v>108</v>
      </c>
      <c r="H21" s="20">
        <v>340</v>
      </c>
      <c r="I21" s="20">
        <v>433</v>
      </c>
    </row>
    <row r="22" spans="1:9" x14ac:dyDescent="0.2">
      <c r="A22" s="19" t="s">
        <v>416</v>
      </c>
      <c r="B22" s="20">
        <v>701</v>
      </c>
      <c r="C22" s="20">
        <v>54</v>
      </c>
      <c r="D22" s="20">
        <v>70</v>
      </c>
      <c r="E22" s="20">
        <v>24</v>
      </c>
      <c r="F22" s="20">
        <v>412</v>
      </c>
      <c r="G22" s="20">
        <v>141</v>
      </c>
      <c r="H22" s="20">
        <v>124</v>
      </c>
      <c r="I22" s="20">
        <v>436</v>
      </c>
    </row>
    <row r="23" spans="1:9" x14ac:dyDescent="0.2">
      <c r="A23" s="19" t="s">
        <v>417</v>
      </c>
      <c r="B23" s="20">
        <v>1801</v>
      </c>
      <c r="C23" s="20">
        <v>228</v>
      </c>
      <c r="D23" s="20">
        <v>248</v>
      </c>
      <c r="E23" s="20">
        <v>86</v>
      </c>
      <c r="F23" s="20">
        <v>938</v>
      </c>
      <c r="G23" s="20">
        <v>301</v>
      </c>
      <c r="H23" s="20">
        <v>476</v>
      </c>
      <c r="I23" s="20">
        <v>1024</v>
      </c>
    </row>
    <row r="24" spans="1:9" x14ac:dyDescent="0.2">
      <c r="A24" s="19" t="s">
        <v>418</v>
      </c>
      <c r="B24" s="20">
        <v>920</v>
      </c>
      <c r="C24" s="20">
        <v>59</v>
      </c>
      <c r="D24" s="20">
        <v>77</v>
      </c>
      <c r="E24" s="20">
        <v>27</v>
      </c>
      <c r="F24" s="20">
        <v>564</v>
      </c>
      <c r="G24" s="20">
        <v>193</v>
      </c>
      <c r="H24" s="20">
        <v>136</v>
      </c>
      <c r="I24" s="20">
        <v>591</v>
      </c>
    </row>
    <row r="25" spans="1:9" x14ac:dyDescent="0.2">
      <c r="A25" s="19" t="s">
        <v>419</v>
      </c>
      <c r="B25" s="20">
        <v>219</v>
      </c>
      <c r="C25" s="20">
        <v>5</v>
      </c>
      <c r="D25" s="20">
        <v>7</v>
      </c>
      <c r="E25" s="20">
        <v>3</v>
      </c>
      <c r="F25" s="20">
        <v>152</v>
      </c>
      <c r="G25" s="20">
        <v>52</v>
      </c>
      <c r="H25" s="20">
        <v>12</v>
      </c>
      <c r="I25" s="20">
        <v>155</v>
      </c>
    </row>
    <row r="26" spans="1:9" x14ac:dyDescent="0.2">
      <c r="A26" s="18" t="s">
        <v>420</v>
      </c>
      <c r="B26" s="17">
        <v>208</v>
      </c>
      <c r="C26" s="17">
        <v>47</v>
      </c>
      <c r="D26" s="17">
        <v>35</v>
      </c>
      <c r="E26" s="17">
        <v>27</v>
      </c>
      <c r="F26" s="17">
        <v>85</v>
      </c>
      <c r="G26" s="17">
        <v>14</v>
      </c>
      <c r="H26" s="17">
        <v>82</v>
      </c>
      <c r="I26" s="17">
        <v>112</v>
      </c>
    </row>
    <row r="27" spans="1:9" x14ac:dyDescent="0.2">
      <c r="A27" s="19" t="s">
        <v>408</v>
      </c>
      <c r="B27" s="20">
        <v>220</v>
      </c>
      <c r="C27" s="20">
        <v>47</v>
      </c>
      <c r="D27" s="20">
        <v>46</v>
      </c>
      <c r="E27" s="20">
        <v>15</v>
      </c>
      <c r="F27" s="20">
        <v>88</v>
      </c>
      <c r="G27" s="20">
        <v>24</v>
      </c>
      <c r="H27" s="20">
        <v>93</v>
      </c>
      <c r="I27" s="20">
        <v>103</v>
      </c>
    </row>
    <row r="28" spans="1:9" x14ac:dyDescent="0.2">
      <c r="A28" s="19" t="s">
        <v>409</v>
      </c>
      <c r="B28" s="20">
        <v>226</v>
      </c>
      <c r="C28" s="20">
        <v>25</v>
      </c>
      <c r="D28" s="20">
        <v>43</v>
      </c>
      <c r="E28" s="20">
        <v>12</v>
      </c>
      <c r="F28" s="20">
        <v>111</v>
      </c>
      <c r="G28" s="20">
        <v>35</v>
      </c>
      <c r="H28" s="20">
        <v>68</v>
      </c>
      <c r="I28" s="20">
        <v>123</v>
      </c>
    </row>
    <row r="29" spans="1:9" x14ac:dyDescent="0.2">
      <c r="A29" s="19" t="s">
        <v>410</v>
      </c>
      <c r="B29" s="20">
        <v>211</v>
      </c>
      <c r="C29" s="20">
        <v>21</v>
      </c>
      <c r="D29" s="20">
        <v>21</v>
      </c>
      <c r="E29" s="20">
        <v>10</v>
      </c>
      <c r="F29" s="20">
        <v>120</v>
      </c>
      <c r="G29" s="20">
        <v>39</v>
      </c>
      <c r="H29" s="20">
        <v>42</v>
      </c>
      <c r="I29" s="20">
        <v>130</v>
      </c>
    </row>
    <row r="30" spans="1:9" x14ac:dyDescent="0.2">
      <c r="A30" s="19" t="s">
        <v>411</v>
      </c>
      <c r="B30" s="20">
        <v>134</v>
      </c>
      <c r="C30" s="20">
        <v>6</v>
      </c>
      <c r="D30" s="20">
        <v>8</v>
      </c>
      <c r="E30" s="20">
        <v>3</v>
      </c>
      <c r="F30" s="20">
        <v>87</v>
      </c>
      <c r="G30" s="20">
        <v>30</v>
      </c>
      <c r="H30" s="20">
        <v>14</v>
      </c>
      <c r="I30" s="20">
        <v>90</v>
      </c>
    </row>
    <row r="31" spans="1:9" x14ac:dyDescent="0.2">
      <c r="A31" s="19" t="s">
        <v>412</v>
      </c>
      <c r="B31" s="20">
        <v>65</v>
      </c>
      <c r="C31" s="20">
        <v>2</v>
      </c>
      <c r="D31" s="20">
        <v>2</v>
      </c>
      <c r="E31" s="20">
        <v>2</v>
      </c>
      <c r="F31" s="20">
        <v>41</v>
      </c>
      <c r="G31" s="20">
        <v>18</v>
      </c>
      <c r="H31" s="20">
        <v>4</v>
      </c>
      <c r="I31" s="20">
        <v>43</v>
      </c>
    </row>
    <row r="32" spans="1:9" x14ac:dyDescent="0.2">
      <c r="A32" s="19" t="s">
        <v>413</v>
      </c>
      <c r="B32" s="20">
        <v>25</v>
      </c>
      <c r="C32" s="20">
        <v>0</v>
      </c>
      <c r="D32" s="20">
        <v>0</v>
      </c>
      <c r="E32" s="20">
        <v>0</v>
      </c>
      <c r="F32" s="20">
        <v>18</v>
      </c>
      <c r="G32" s="20">
        <v>7</v>
      </c>
      <c r="H32" s="20">
        <v>0</v>
      </c>
      <c r="I32" s="20">
        <v>18</v>
      </c>
    </row>
    <row r="33" spans="1:9" x14ac:dyDescent="0.2">
      <c r="A33" s="19" t="s">
        <v>414</v>
      </c>
      <c r="B33" s="20">
        <v>3</v>
      </c>
      <c r="C33" s="20">
        <v>0</v>
      </c>
      <c r="D33" s="20">
        <v>0</v>
      </c>
      <c r="E33" s="20">
        <v>0</v>
      </c>
      <c r="F33" s="20">
        <v>3</v>
      </c>
      <c r="G33" s="20">
        <v>0</v>
      </c>
      <c r="H33" s="20">
        <v>0</v>
      </c>
      <c r="I33" s="20">
        <v>3</v>
      </c>
    </row>
    <row r="34" spans="1:9" x14ac:dyDescent="0.2">
      <c r="A34" s="19" t="s">
        <v>415</v>
      </c>
      <c r="B34" s="20">
        <v>446</v>
      </c>
      <c r="C34" s="20">
        <v>72</v>
      </c>
      <c r="D34" s="20">
        <v>89</v>
      </c>
      <c r="E34" s="20">
        <v>27</v>
      </c>
      <c r="F34" s="20">
        <v>199</v>
      </c>
      <c r="G34" s="20">
        <v>59</v>
      </c>
      <c r="H34" s="20">
        <v>161</v>
      </c>
      <c r="I34" s="20">
        <v>226</v>
      </c>
    </row>
    <row r="35" spans="1:9" x14ac:dyDescent="0.2">
      <c r="A35" s="19" t="s">
        <v>416</v>
      </c>
      <c r="B35" s="20">
        <v>345</v>
      </c>
      <c r="C35" s="20">
        <v>27</v>
      </c>
      <c r="D35" s="20">
        <v>29</v>
      </c>
      <c r="E35" s="20">
        <v>13</v>
      </c>
      <c r="F35" s="20">
        <v>207</v>
      </c>
      <c r="G35" s="20">
        <v>69</v>
      </c>
      <c r="H35" s="20">
        <v>56</v>
      </c>
      <c r="I35" s="20">
        <v>220</v>
      </c>
    </row>
    <row r="36" spans="1:9" x14ac:dyDescent="0.2">
      <c r="A36" s="19" t="s">
        <v>417</v>
      </c>
      <c r="B36" s="20">
        <v>884</v>
      </c>
      <c r="C36" s="20">
        <v>101</v>
      </c>
      <c r="D36" s="20">
        <v>120</v>
      </c>
      <c r="E36" s="20">
        <v>42</v>
      </c>
      <c r="F36" s="20">
        <v>468</v>
      </c>
      <c r="G36" s="20">
        <v>153</v>
      </c>
      <c r="H36" s="20">
        <v>221</v>
      </c>
      <c r="I36" s="20">
        <v>510</v>
      </c>
    </row>
    <row r="37" spans="1:9" x14ac:dyDescent="0.2">
      <c r="A37" s="19" t="s">
        <v>418</v>
      </c>
      <c r="B37" s="20">
        <v>438</v>
      </c>
      <c r="C37" s="20">
        <v>29</v>
      </c>
      <c r="D37" s="20">
        <v>31</v>
      </c>
      <c r="E37" s="20">
        <v>15</v>
      </c>
      <c r="F37" s="20">
        <v>269</v>
      </c>
      <c r="G37" s="20">
        <v>94</v>
      </c>
      <c r="H37" s="20">
        <v>60</v>
      </c>
      <c r="I37" s="20">
        <v>284</v>
      </c>
    </row>
    <row r="38" spans="1:9" x14ac:dyDescent="0.2">
      <c r="A38" s="19" t="s">
        <v>419</v>
      </c>
      <c r="B38" s="20">
        <v>93</v>
      </c>
      <c r="C38" s="20">
        <v>2</v>
      </c>
      <c r="D38" s="20">
        <v>2</v>
      </c>
      <c r="E38" s="20">
        <v>2</v>
      </c>
      <c r="F38" s="20">
        <v>62</v>
      </c>
      <c r="G38" s="20">
        <v>25</v>
      </c>
      <c r="H38" s="20">
        <v>4</v>
      </c>
      <c r="I38" s="20">
        <v>64</v>
      </c>
    </row>
    <row r="39" spans="1:9" x14ac:dyDescent="0.2">
      <c r="A39" s="18" t="s">
        <v>421</v>
      </c>
      <c r="B39" s="17">
        <v>178</v>
      </c>
      <c r="C39" s="17">
        <v>54</v>
      </c>
      <c r="D39" s="17">
        <v>43</v>
      </c>
      <c r="E39" s="17">
        <v>20</v>
      </c>
      <c r="F39" s="17">
        <v>47</v>
      </c>
      <c r="G39" s="17">
        <v>14</v>
      </c>
      <c r="H39" s="17">
        <v>97</v>
      </c>
      <c r="I39" s="17">
        <v>67</v>
      </c>
    </row>
    <row r="40" spans="1:9" x14ac:dyDescent="0.2">
      <c r="A40" s="19" t="s">
        <v>408</v>
      </c>
      <c r="B40" s="20">
        <v>212</v>
      </c>
      <c r="C40" s="20">
        <v>53</v>
      </c>
      <c r="D40" s="20">
        <v>43</v>
      </c>
      <c r="E40" s="20">
        <v>21</v>
      </c>
      <c r="F40" s="20">
        <v>73</v>
      </c>
      <c r="G40" s="20">
        <v>22</v>
      </c>
      <c r="H40" s="20">
        <v>96</v>
      </c>
      <c r="I40" s="20">
        <v>94</v>
      </c>
    </row>
    <row r="41" spans="1:9" x14ac:dyDescent="0.2">
      <c r="A41" s="19" t="s">
        <v>409</v>
      </c>
      <c r="B41" s="20">
        <v>223</v>
      </c>
      <c r="C41" s="20">
        <v>44</v>
      </c>
      <c r="D41" s="20">
        <v>39</v>
      </c>
      <c r="E41" s="20">
        <v>11</v>
      </c>
      <c r="F41" s="20">
        <v>102</v>
      </c>
      <c r="G41" s="20">
        <v>27</v>
      </c>
      <c r="H41" s="20">
        <v>83</v>
      </c>
      <c r="I41" s="20">
        <v>113</v>
      </c>
    </row>
    <row r="42" spans="1:9" x14ac:dyDescent="0.2">
      <c r="A42" s="19" t="s">
        <v>410</v>
      </c>
      <c r="B42" s="20">
        <v>216</v>
      </c>
      <c r="C42" s="20">
        <v>21</v>
      </c>
      <c r="D42" s="20">
        <v>28</v>
      </c>
      <c r="E42" s="20">
        <v>7</v>
      </c>
      <c r="F42" s="20">
        <v>125</v>
      </c>
      <c r="G42" s="20">
        <v>35</v>
      </c>
      <c r="H42" s="20">
        <v>49</v>
      </c>
      <c r="I42" s="20">
        <v>132</v>
      </c>
    </row>
    <row r="43" spans="1:9" x14ac:dyDescent="0.2">
      <c r="A43" s="19" t="s">
        <v>411</v>
      </c>
      <c r="B43" s="20">
        <v>140</v>
      </c>
      <c r="C43" s="20">
        <v>6</v>
      </c>
      <c r="D43" s="20">
        <v>13</v>
      </c>
      <c r="E43" s="20">
        <v>4</v>
      </c>
      <c r="F43" s="20">
        <v>80</v>
      </c>
      <c r="G43" s="20">
        <v>37</v>
      </c>
      <c r="H43" s="20">
        <v>19</v>
      </c>
      <c r="I43" s="20">
        <v>84</v>
      </c>
    </row>
    <row r="44" spans="1:9" x14ac:dyDescent="0.2">
      <c r="A44" s="19" t="s">
        <v>412</v>
      </c>
      <c r="B44" s="20">
        <v>72</v>
      </c>
      <c r="C44" s="20">
        <v>1</v>
      </c>
      <c r="D44" s="20">
        <v>4</v>
      </c>
      <c r="E44" s="20">
        <v>1</v>
      </c>
      <c r="F44" s="20">
        <v>45</v>
      </c>
      <c r="G44" s="20">
        <v>21</v>
      </c>
      <c r="H44" s="20">
        <v>5</v>
      </c>
      <c r="I44" s="20">
        <v>46</v>
      </c>
    </row>
    <row r="45" spans="1:9" x14ac:dyDescent="0.2">
      <c r="A45" s="19" t="s">
        <v>413</v>
      </c>
      <c r="B45" s="20">
        <v>46</v>
      </c>
      <c r="C45" s="20">
        <v>2</v>
      </c>
      <c r="D45" s="20">
        <v>0</v>
      </c>
      <c r="E45" s="20">
        <v>0</v>
      </c>
      <c r="F45" s="20">
        <v>38</v>
      </c>
      <c r="G45" s="20">
        <v>6</v>
      </c>
      <c r="H45" s="20">
        <v>2</v>
      </c>
      <c r="I45" s="20">
        <v>38</v>
      </c>
    </row>
    <row r="46" spans="1:9" x14ac:dyDescent="0.2">
      <c r="A46" s="19" t="s">
        <v>414</v>
      </c>
      <c r="B46" s="20">
        <v>8</v>
      </c>
      <c r="C46" s="20">
        <v>0</v>
      </c>
      <c r="D46" s="20">
        <v>1</v>
      </c>
      <c r="E46" s="20">
        <v>0</v>
      </c>
      <c r="F46" s="20">
        <v>7</v>
      </c>
      <c r="G46" s="20">
        <v>0</v>
      </c>
      <c r="H46" s="20">
        <v>1</v>
      </c>
      <c r="I46" s="20">
        <v>7</v>
      </c>
    </row>
    <row r="47" spans="1:9" x14ac:dyDescent="0.2">
      <c r="A47" s="19" t="s">
        <v>415</v>
      </c>
      <c r="B47" s="20">
        <v>435</v>
      </c>
      <c r="C47" s="20">
        <v>97</v>
      </c>
      <c r="D47" s="20">
        <v>82</v>
      </c>
      <c r="E47" s="20">
        <v>32</v>
      </c>
      <c r="F47" s="20">
        <v>175</v>
      </c>
      <c r="G47" s="20">
        <v>49</v>
      </c>
      <c r="H47" s="20">
        <v>179</v>
      </c>
      <c r="I47" s="20">
        <v>207</v>
      </c>
    </row>
    <row r="48" spans="1:9" x14ac:dyDescent="0.2">
      <c r="A48" s="19" t="s">
        <v>416</v>
      </c>
      <c r="B48" s="20">
        <v>356</v>
      </c>
      <c r="C48" s="20">
        <v>27</v>
      </c>
      <c r="D48" s="20">
        <v>41</v>
      </c>
      <c r="E48" s="20">
        <v>11</v>
      </c>
      <c r="F48" s="20">
        <v>205</v>
      </c>
      <c r="G48" s="20">
        <v>72</v>
      </c>
      <c r="H48" s="20">
        <v>68</v>
      </c>
      <c r="I48" s="20">
        <v>216</v>
      </c>
    </row>
    <row r="49" spans="1:9" x14ac:dyDescent="0.2">
      <c r="A49" s="19" t="s">
        <v>417</v>
      </c>
      <c r="B49" s="20">
        <v>917</v>
      </c>
      <c r="C49" s="20">
        <v>127</v>
      </c>
      <c r="D49" s="20">
        <v>128</v>
      </c>
      <c r="E49" s="20">
        <v>44</v>
      </c>
      <c r="F49" s="20">
        <v>470</v>
      </c>
      <c r="G49" s="20">
        <v>148</v>
      </c>
      <c r="H49" s="20">
        <v>255</v>
      </c>
      <c r="I49" s="20">
        <v>514</v>
      </c>
    </row>
    <row r="50" spans="1:9" x14ac:dyDescent="0.2">
      <c r="A50" s="19" t="s">
        <v>418</v>
      </c>
      <c r="B50" s="20">
        <v>482</v>
      </c>
      <c r="C50" s="20">
        <v>30</v>
      </c>
      <c r="D50" s="20">
        <v>46</v>
      </c>
      <c r="E50" s="20">
        <v>12</v>
      </c>
      <c r="F50" s="20">
        <v>295</v>
      </c>
      <c r="G50" s="20">
        <v>99</v>
      </c>
      <c r="H50" s="20">
        <v>76</v>
      </c>
      <c r="I50" s="20">
        <v>307</v>
      </c>
    </row>
    <row r="51" spans="1:9" x14ac:dyDescent="0.2">
      <c r="A51" s="19" t="s">
        <v>419</v>
      </c>
      <c r="B51" s="20">
        <v>126</v>
      </c>
      <c r="C51" s="20">
        <v>3</v>
      </c>
      <c r="D51" s="20">
        <v>5</v>
      </c>
      <c r="E51" s="20">
        <v>1</v>
      </c>
      <c r="F51" s="20">
        <v>90</v>
      </c>
      <c r="G51" s="20">
        <v>27</v>
      </c>
      <c r="H51" s="20">
        <v>8</v>
      </c>
      <c r="I51" s="20">
        <v>91</v>
      </c>
    </row>
    <row r="52" spans="1:9" x14ac:dyDescent="0.2">
      <c r="A52" s="18" t="s">
        <v>422</v>
      </c>
      <c r="B52" s="18"/>
      <c r="C52" s="18"/>
      <c r="D52" s="18"/>
      <c r="E52" s="18"/>
      <c r="F52" s="18"/>
      <c r="G52" s="18"/>
      <c r="H52" s="18"/>
      <c r="I52" s="18"/>
    </row>
    <row r="53" spans="1:9" x14ac:dyDescent="0.2">
      <c r="A53" s="19" t="s">
        <v>130</v>
      </c>
      <c r="B53" s="20">
        <v>151</v>
      </c>
      <c r="C53" s="20">
        <v>26</v>
      </c>
      <c r="D53" s="20">
        <v>23</v>
      </c>
      <c r="E53" s="20">
        <v>7</v>
      </c>
      <c r="F53" s="20">
        <v>79</v>
      </c>
      <c r="G53" s="20">
        <v>16</v>
      </c>
      <c r="H53" s="20">
        <v>49</v>
      </c>
      <c r="I53" s="20">
        <v>86</v>
      </c>
    </row>
    <row r="54" spans="1:9" x14ac:dyDescent="0.2">
      <c r="A54" s="19" t="s">
        <v>131</v>
      </c>
      <c r="B54" s="20">
        <v>1446</v>
      </c>
      <c r="C54" s="20">
        <v>248</v>
      </c>
      <c r="D54" s="20">
        <v>250</v>
      </c>
      <c r="E54" s="20">
        <v>97</v>
      </c>
      <c r="F54" s="20">
        <v>677</v>
      </c>
      <c r="G54" s="20">
        <v>174</v>
      </c>
      <c r="H54" s="20">
        <v>498</v>
      </c>
      <c r="I54" s="20">
        <v>774</v>
      </c>
    </row>
    <row r="55" spans="1:9" x14ac:dyDescent="0.2">
      <c r="A55" s="19" t="s">
        <v>392</v>
      </c>
      <c r="B55" s="20">
        <v>150</v>
      </c>
      <c r="C55" s="20">
        <v>22</v>
      </c>
      <c r="D55" s="20">
        <v>17</v>
      </c>
      <c r="E55" s="20">
        <v>16</v>
      </c>
      <c r="F55" s="20">
        <v>75</v>
      </c>
      <c r="G55" s="20">
        <v>20</v>
      </c>
      <c r="H55" s="20">
        <v>39</v>
      </c>
      <c r="I55" s="20">
        <v>91</v>
      </c>
    </row>
    <row r="56" spans="1:9" x14ac:dyDescent="0.2">
      <c r="A56" s="19" t="s">
        <v>132</v>
      </c>
      <c r="B56" s="20">
        <v>372</v>
      </c>
      <c r="C56" s="20">
        <v>33</v>
      </c>
      <c r="D56" s="20">
        <v>36</v>
      </c>
      <c r="E56" s="20">
        <v>12</v>
      </c>
      <c r="F56" s="20">
        <v>232</v>
      </c>
      <c r="G56" s="20">
        <v>59</v>
      </c>
      <c r="H56" s="20">
        <v>69</v>
      </c>
      <c r="I56" s="20">
        <v>244</v>
      </c>
    </row>
    <row r="57" spans="1:9" x14ac:dyDescent="0.2">
      <c r="A57" s="19" t="s">
        <v>423</v>
      </c>
      <c r="B57" s="20">
        <v>69</v>
      </c>
      <c r="C57" s="20">
        <v>1</v>
      </c>
      <c r="D57" s="20">
        <v>0</v>
      </c>
      <c r="E57" s="20">
        <v>1</v>
      </c>
      <c r="F57" s="20">
        <v>7</v>
      </c>
      <c r="G57" s="20">
        <v>60</v>
      </c>
      <c r="H57" s="20">
        <v>1</v>
      </c>
      <c r="I57" s="20">
        <v>8</v>
      </c>
    </row>
    <row r="58" spans="1:9" x14ac:dyDescent="0.2">
      <c r="A58" s="18" t="s">
        <v>133</v>
      </c>
      <c r="B58" s="17">
        <v>92</v>
      </c>
      <c r="C58" s="17">
        <v>12</v>
      </c>
      <c r="D58" s="17">
        <v>14</v>
      </c>
      <c r="E58" s="17">
        <v>5</v>
      </c>
      <c r="F58" s="17">
        <v>54</v>
      </c>
      <c r="G58" s="17">
        <v>7</v>
      </c>
      <c r="H58" s="17">
        <v>26</v>
      </c>
      <c r="I58" s="17">
        <v>59</v>
      </c>
    </row>
    <row r="59" spans="1:9" x14ac:dyDescent="0.2">
      <c r="A59" s="19" t="s">
        <v>134</v>
      </c>
      <c r="B59" s="20">
        <v>813</v>
      </c>
      <c r="C59" s="20">
        <v>117</v>
      </c>
      <c r="D59" s="20">
        <v>130</v>
      </c>
      <c r="E59" s="20">
        <v>58</v>
      </c>
      <c r="F59" s="20">
        <v>403</v>
      </c>
      <c r="G59" s="20">
        <v>105</v>
      </c>
      <c r="H59" s="20">
        <v>247</v>
      </c>
      <c r="I59" s="20">
        <v>461</v>
      </c>
    </row>
    <row r="60" spans="1:9" x14ac:dyDescent="0.2">
      <c r="A60" s="19" t="s">
        <v>393</v>
      </c>
      <c r="B60" s="20">
        <v>65</v>
      </c>
      <c r="C60" s="20">
        <v>12</v>
      </c>
      <c r="D60" s="20">
        <v>4</v>
      </c>
      <c r="E60" s="20">
        <v>5</v>
      </c>
      <c r="F60" s="20">
        <v>37</v>
      </c>
      <c r="G60" s="20">
        <v>7</v>
      </c>
      <c r="H60" s="20">
        <v>16</v>
      </c>
      <c r="I60" s="20">
        <v>42</v>
      </c>
    </row>
    <row r="61" spans="1:9" x14ac:dyDescent="0.2">
      <c r="A61" s="19" t="s">
        <v>135</v>
      </c>
      <c r="B61" s="20">
        <v>83</v>
      </c>
      <c r="C61" s="20">
        <v>6</v>
      </c>
      <c r="D61" s="20">
        <v>7</v>
      </c>
      <c r="E61" s="20">
        <v>1</v>
      </c>
      <c r="F61" s="20">
        <v>56</v>
      </c>
      <c r="G61" s="20">
        <v>13</v>
      </c>
      <c r="H61" s="20">
        <v>13</v>
      </c>
      <c r="I61" s="20">
        <v>57</v>
      </c>
    </row>
    <row r="62" spans="1:9" x14ac:dyDescent="0.2">
      <c r="A62" s="19" t="s">
        <v>424</v>
      </c>
      <c r="B62" s="20">
        <v>39</v>
      </c>
      <c r="C62" s="20">
        <v>1</v>
      </c>
      <c r="D62" s="20">
        <v>0</v>
      </c>
      <c r="E62" s="20">
        <v>0</v>
      </c>
      <c r="F62" s="20">
        <v>3</v>
      </c>
      <c r="G62" s="20">
        <v>35</v>
      </c>
      <c r="H62" s="20">
        <v>1</v>
      </c>
      <c r="I62" s="20">
        <v>3</v>
      </c>
    </row>
    <row r="63" spans="1:9" x14ac:dyDescent="0.2">
      <c r="A63" s="18" t="s">
        <v>136</v>
      </c>
      <c r="B63" s="17">
        <v>59</v>
      </c>
      <c r="C63" s="17">
        <v>14</v>
      </c>
      <c r="D63" s="17">
        <v>9</v>
      </c>
      <c r="E63" s="17">
        <v>2</v>
      </c>
      <c r="F63" s="17">
        <v>25</v>
      </c>
      <c r="G63" s="17">
        <v>9</v>
      </c>
      <c r="H63" s="17">
        <v>23</v>
      </c>
      <c r="I63" s="17">
        <v>27</v>
      </c>
    </row>
    <row r="64" spans="1:9" x14ac:dyDescent="0.2">
      <c r="A64" s="19" t="s">
        <v>134</v>
      </c>
      <c r="B64" s="20">
        <v>632</v>
      </c>
      <c r="C64" s="20">
        <v>130</v>
      </c>
      <c r="D64" s="20">
        <v>120</v>
      </c>
      <c r="E64" s="20">
        <v>39</v>
      </c>
      <c r="F64" s="20">
        <v>274</v>
      </c>
      <c r="G64" s="20">
        <v>69</v>
      </c>
      <c r="H64" s="20">
        <v>250</v>
      </c>
      <c r="I64" s="20">
        <v>313</v>
      </c>
    </row>
    <row r="65" spans="1:9" x14ac:dyDescent="0.2">
      <c r="A65" s="19" t="s">
        <v>393</v>
      </c>
      <c r="B65" s="20">
        <v>85</v>
      </c>
      <c r="C65" s="20">
        <v>10</v>
      </c>
      <c r="D65" s="20">
        <v>13</v>
      </c>
      <c r="E65" s="20">
        <v>11</v>
      </c>
      <c r="F65" s="20">
        <v>38</v>
      </c>
      <c r="G65" s="20">
        <v>13</v>
      </c>
      <c r="H65" s="20">
        <v>23</v>
      </c>
      <c r="I65" s="20">
        <v>49</v>
      </c>
    </row>
    <row r="66" spans="1:9" x14ac:dyDescent="0.2">
      <c r="A66" s="19" t="s">
        <v>135</v>
      </c>
      <c r="B66" s="20">
        <v>289</v>
      </c>
      <c r="C66" s="20">
        <v>27</v>
      </c>
      <c r="D66" s="20">
        <v>29</v>
      </c>
      <c r="E66" s="20">
        <v>11</v>
      </c>
      <c r="F66" s="20">
        <v>176</v>
      </c>
      <c r="G66" s="20">
        <v>46</v>
      </c>
      <c r="H66" s="20">
        <v>56</v>
      </c>
      <c r="I66" s="20">
        <v>187</v>
      </c>
    </row>
    <row r="67" spans="1:9" x14ac:dyDescent="0.2">
      <c r="A67" s="19" t="s">
        <v>424</v>
      </c>
      <c r="B67" s="20">
        <v>30</v>
      </c>
      <c r="C67" s="20">
        <v>0</v>
      </c>
      <c r="D67" s="20">
        <v>0</v>
      </c>
      <c r="E67" s="20">
        <v>1</v>
      </c>
      <c r="F67" s="20">
        <v>4</v>
      </c>
      <c r="G67" s="20">
        <v>25</v>
      </c>
      <c r="H67" s="20">
        <v>0</v>
      </c>
      <c r="I67" s="20">
        <v>5</v>
      </c>
    </row>
    <row r="68" spans="1:9" x14ac:dyDescent="0.2">
      <c r="A68" s="18" t="s">
        <v>425</v>
      </c>
      <c r="B68" s="18"/>
      <c r="C68" s="18"/>
      <c r="D68" s="18"/>
      <c r="E68" s="18"/>
      <c r="F68" s="18"/>
      <c r="G68" s="18"/>
      <c r="H68" s="18"/>
      <c r="I68" s="18"/>
    </row>
    <row r="69" spans="1:9" x14ac:dyDescent="0.2">
      <c r="A69" s="19" t="s">
        <v>426</v>
      </c>
      <c r="B69" s="20">
        <v>366</v>
      </c>
      <c r="C69" s="20">
        <v>47</v>
      </c>
      <c r="D69" s="20">
        <v>50</v>
      </c>
      <c r="E69" s="20">
        <v>16</v>
      </c>
      <c r="F69" s="20">
        <v>208</v>
      </c>
      <c r="G69" s="20">
        <v>45</v>
      </c>
      <c r="H69" s="20">
        <v>97</v>
      </c>
      <c r="I69" s="20">
        <v>224</v>
      </c>
    </row>
    <row r="70" spans="1:9" x14ac:dyDescent="0.2">
      <c r="A70" s="19" t="s">
        <v>427</v>
      </c>
      <c r="B70" s="20">
        <v>1212</v>
      </c>
      <c r="C70" s="20">
        <v>212</v>
      </c>
      <c r="D70" s="20">
        <v>211</v>
      </c>
      <c r="E70" s="20">
        <v>79</v>
      </c>
      <c r="F70" s="20">
        <v>568</v>
      </c>
      <c r="G70" s="20">
        <v>142</v>
      </c>
      <c r="H70" s="20">
        <v>423</v>
      </c>
      <c r="I70" s="20">
        <v>647</v>
      </c>
    </row>
    <row r="71" spans="1:9" x14ac:dyDescent="0.2">
      <c r="A71" s="19" t="s">
        <v>137</v>
      </c>
      <c r="B71" s="20">
        <v>112</v>
      </c>
      <c r="C71" s="20">
        <v>27</v>
      </c>
      <c r="D71" s="20">
        <v>23</v>
      </c>
      <c r="E71" s="20">
        <v>7</v>
      </c>
      <c r="F71" s="20">
        <v>48</v>
      </c>
      <c r="G71" s="20">
        <v>7</v>
      </c>
      <c r="H71" s="20">
        <v>50</v>
      </c>
      <c r="I71" s="20">
        <v>55</v>
      </c>
    </row>
    <row r="72" spans="1:9" x14ac:dyDescent="0.2">
      <c r="A72" s="19" t="s">
        <v>138</v>
      </c>
      <c r="B72" s="20">
        <v>673</v>
      </c>
      <c r="C72" s="20">
        <v>111</v>
      </c>
      <c r="D72" s="20">
        <v>95</v>
      </c>
      <c r="E72" s="20">
        <v>52</v>
      </c>
      <c r="F72" s="20">
        <v>343</v>
      </c>
      <c r="G72" s="20">
        <v>72</v>
      </c>
      <c r="H72" s="20">
        <v>206</v>
      </c>
      <c r="I72" s="20">
        <v>395</v>
      </c>
    </row>
    <row r="73" spans="1:9" x14ac:dyDescent="0.2">
      <c r="A73" s="19" t="s">
        <v>428</v>
      </c>
      <c r="B73" s="20">
        <v>75</v>
      </c>
      <c r="C73" s="20">
        <v>9</v>
      </c>
      <c r="D73" s="20">
        <v>14</v>
      </c>
      <c r="E73" s="20">
        <v>3</v>
      </c>
      <c r="F73" s="20">
        <v>42</v>
      </c>
      <c r="G73" s="20">
        <v>7</v>
      </c>
      <c r="H73" s="20">
        <v>23</v>
      </c>
      <c r="I73" s="20">
        <v>45</v>
      </c>
    </row>
    <row r="74" spans="1:9" x14ac:dyDescent="0.2">
      <c r="A74" s="19" t="s">
        <v>429</v>
      </c>
      <c r="B74" s="20">
        <v>178</v>
      </c>
      <c r="C74" s="20">
        <v>16</v>
      </c>
      <c r="D74" s="20">
        <v>13</v>
      </c>
      <c r="E74" s="20">
        <v>9</v>
      </c>
      <c r="F74" s="20">
        <v>55</v>
      </c>
      <c r="G74" s="20">
        <v>85</v>
      </c>
      <c r="H74" s="20">
        <v>29</v>
      </c>
      <c r="I74" s="20">
        <v>64</v>
      </c>
    </row>
    <row r="75" spans="1:9" x14ac:dyDescent="0.2">
      <c r="A75" s="19" t="s">
        <v>1441</v>
      </c>
      <c r="B75" s="20">
        <v>1644</v>
      </c>
      <c r="C75" s="20">
        <v>267</v>
      </c>
      <c r="D75" s="20">
        <v>263</v>
      </c>
      <c r="E75" s="20">
        <v>108</v>
      </c>
      <c r="F75" s="20">
        <v>807</v>
      </c>
      <c r="G75" s="20">
        <v>199</v>
      </c>
      <c r="H75" s="20">
        <v>530</v>
      </c>
      <c r="I75" s="20">
        <v>915</v>
      </c>
    </row>
    <row r="76" spans="1:9" x14ac:dyDescent="0.2">
      <c r="A76" s="18" t="s">
        <v>430</v>
      </c>
      <c r="B76" s="18"/>
      <c r="C76" s="18"/>
      <c r="D76" s="18"/>
      <c r="E76" s="18"/>
      <c r="F76" s="18"/>
      <c r="G76" s="18"/>
      <c r="H76" s="18"/>
      <c r="I76" s="18"/>
    </row>
    <row r="77" spans="1:9" x14ac:dyDescent="0.2">
      <c r="A77" s="21" t="s">
        <v>431</v>
      </c>
      <c r="B77" s="34">
        <v>366</v>
      </c>
      <c r="C77" s="34">
        <v>47</v>
      </c>
      <c r="D77" s="34">
        <v>50</v>
      </c>
      <c r="E77" s="34">
        <v>16</v>
      </c>
      <c r="F77" s="34">
        <v>208</v>
      </c>
      <c r="G77" s="34">
        <v>45</v>
      </c>
      <c r="H77" s="34">
        <v>97</v>
      </c>
      <c r="I77" s="34">
        <v>224</v>
      </c>
    </row>
    <row r="78" spans="1:9" x14ac:dyDescent="0.2">
      <c r="A78" s="21" t="s">
        <v>432</v>
      </c>
      <c r="B78" s="34">
        <v>954</v>
      </c>
      <c r="C78" s="34">
        <v>151</v>
      </c>
      <c r="D78" s="34">
        <v>158</v>
      </c>
      <c r="E78" s="34">
        <v>64</v>
      </c>
      <c r="F78" s="34">
        <v>463</v>
      </c>
      <c r="G78" s="34">
        <v>118</v>
      </c>
      <c r="H78" s="34">
        <v>309</v>
      </c>
      <c r="I78" s="34">
        <v>527</v>
      </c>
    </row>
    <row r="79" spans="1:9" x14ac:dyDescent="0.2">
      <c r="A79" s="19" t="s">
        <v>433</v>
      </c>
      <c r="B79" s="20">
        <v>345</v>
      </c>
      <c r="C79" s="20">
        <v>67</v>
      </c>
      <c r="D79" s="20">
        <v>60</v>
      </c>
      <c r="E79" s="20">
        <v>25</v>
      </c>
      <c r="F79" s="20">
        <v>164</v>
      </c>
      <c r="G79" s="20">
        <v>29</v>
      </c>
      <c r="H79" s="20">
        <v>127</v>
      </c>
      <c r="I79" s="20">
        <v>189</v>
      </c>
    </row>
    <row r="80" spans="1:9" x14ac:dyDescent="0.2">
      <c r="A80" s="19" t="s">
        <v>434</v>
      </c>
      <c r="B80" s="20">
        <v>141</v>
      </c>
      <c r="C80" s="20">
        <v>23</v>
      </c>
      <c r="D80" s="20">
        <v>20</v>
      </c>
      <c r="E80" s="20">
        <v>9</v>
      </c>
      <c r="F80" s="20">
        <v>73</v>
      </c>
      <c r="G80" s="20">
        <v>16</v>
      </c>
      <c r="H80" s="20">
        <v>43</v>
      </c>
      <c r="I80" s="20">
        <v>82</v>
      </c>
    </row>
    <row r="81" spans="1:9" x14ac:dyDescent="0.2">
      <c r="A81" s="19" t="s">
        <v>435</v>
      </c>
      <c r="B81" s="20">
        <v>56</v>
      </c>
      <c r="C81" s="20">
        <v>11</v>
      </c>
      <c r="D81" s="20">
        <v>9</v>
      </c>
      <c r="E81" s="20">
        <v>3</v>
      </c>
      <c r="F81" s="20">
        <v>29</v>
      </c>
      <c r="G81" s="20">
        <v>4</v>
      </c>
      <c r="H81" s="20">
        <v>20</v>
      </c>
      <c r="I81" s="20">
        <v>32</v>
      </c>
    </row>
    <row r="82" spans="1:9" x14ac:dyDescent="0.2">
      <c r="A82" s="19" t="s">
        <v>436</v>
      </c>
      <c r="B82" s="20">
        <v>48</v>
      </c>
      <c r="C82" s="20">
        <v>10</v>
      </c>
      <c r="D82" s="20">
        <v>5</v>
      </c>
      <c r="E82" s="20">
        <v>1</v>
      </c>
      <c r="F82" s="20">
        <v>24</v>
      </c>
      <c r="G82" s="20">
        <v>8</v>
      </c>
      <c r="H82" s="20">
        <v>15</v>
      </c>
      <c r="I82" s="20">
        <v>25</v>
      </c>
    </row>
    <row r="83" spans="1:9" x14ac:dyDescent="0.2">
      <c r="A83" s="19" t="s">
        <v>437</v>
      </c>
      <c r="B83" s="20">
        <v>20</v>
      </c>
      <c r="C83" s="20">
        <v>1</v>
      </c>
      <c r="D83" s="20">
        <v>3</v>
      </c>
      <c r="E83" s="20">
        <v>4</v>
      </c>
      <c r="F83" s="20">
        <v>8</v>
      </c>
      <c r="G83" s="20">
        <v>4</v>
      </c>
      <c r="H83" s="20">
        <v>4</v>
      </c>
      <c r="I83" s="20">
        <v>12</v>
      </c>
    </row>
    <row r="84" spans="1:9" x14ac:dyDescent="0.2">
      <c r="A84" s="19" t="s">
        <v>438</v>
      </c>
      <c r="B84" s="20">
        <v>4</v>
      </c>
      <c r="C84" s="20">
        <v>0</v>
      </c>
      <c r="D84" s="20">
        <v>0</v>
      </c>
      <c r="E84" s="20">
        <v>0</v>
      </c>
      <c r="F84" s="20">
        <v>4</v>
      </c>
      <c r="G84" s="20">
        <v>0</v>
      </c>
      <c r="H84" s="20">
        <v>0</v>
      </c>
      <c r="I84" s="20">
        <v>4</v>
      </c>
    </row>
    <row r="85" spans="1:9" x14ac:dyDescent="0.2">
      <c r="A85" s="19" t="s">
        <v>439</v>
      </c>
      <c r="B85" s="20">
        <v>2</v>
      </c>
      <c r="C85" s="20">
        <v>1</v>
      </c>
      <c r="D85" s="20">
        <v>0</v>
      </c>
      <c r="E85" s="20">
        <v>0</v>
      </c>
      <c r="F85" s="20">
        <v>1</v>
      </c>
      <c r="G85" s="20">
        <v>0</v>
      </c>
      <c r="H85" s="20">
        <v>1</v>
      </c>
      <c r="I85" s="20">
        <v>1</v>
      </c>
    </row>
    <row r="86" spans="1:9" x14ac:dyDescent="0.2">
      <c r="A86" s="19" t="s">
        <v>440</v>
      </c>
      <c r="B86" s="20">
        <v>2</v>
      </c>
      <c r="C86" s="20">
        <v>0</v>
      </c>
      <c r="D86" s="20">
        <v>0</v>
      </c>
      <c r="E86" s="20">
        <v>0</v>
      </c>
      <c r="F86" s="20">
        <v>2</v>
      </c>
      <c r="G86" s="20">
        <v>0</v>
      </c>
      <c r="H86" s="20">
        <v>0</v>
      </c>
      <c r="I86" s="20">
        <v>2</v>
      </c>
    </row>
    <row r="87" spans="1:9" x14ac:dyDescent="0.2">
      <c r="A87" s="19" t="s">
        <v>429</v>
      </c>
      <c r="B87" s="20">
        <v>250</v>
      </c>
      <c r="C87" s="20">
        <v>19</v>
      </c>
      <c r="D87" s="20">
        <v>21</v>
      </c>
      <c r="E87" s="20">
        <v>11</v>
      </c>
      <c r="F87" s="20">
        <v>94</v>
      </c>
      <c r="G87" s="20">
        <v>105</v>
      </c>
      <c r="H87" s="20">
        <v>40</v>
      </c>
      <c r="I87" s="20">
        <v>105</v>
      </c>
    </row>
    <row r="88" spans="1:9" x14ac:dyDescent="0.2">
      <c r="A88" s="18" t="s">
        <v>441</v>
      </c>
      <c r="B88" s="18"/>
      <c r="C88" s="18"/>
      <c r="D88" s="18"/>
      <c r="E88" s="18"/>
      <c r="F88" s="18"/>
      <c r="G88" s="18"/>
      <c r="H88" s="18"/>
      <c r="I88" s="18"/>
    </row>
    <row r="89" spans="1:9" x14ac:dyDescent="0.2">
      <c r="A89" s="19" t="s">
        <v>442</v>
      </c>
      <c r="B89" s="20">
        <v>1712</v>
      </c>
      <c r="C89" s="20">
        <v>253</v>
      </c>
      <c r="D89" s="20">
        <v>263</v>
      </c>
      <c r="E89" s="20">
        <v>109</v>
      </c>
      <c r="F89" s="20">
        <v>877</v>
      </c>
      <c r="G89" s="20">
        <v>210</v>
      </c>
      <c r="H89" s="20">
        <v>516</v>
      </c>
      <c r="I89" s="20">
        <v>986</v>
      </c>
    </row>
    <row r="90" spans="1:9" x14ac:dyDescent="0.2">
      <c r="A90" s="19" t="s">
        <v>139</v>
      </c>
      <c r="B90" s="20">
        <v>76</v>
      </c>
      <c r="C90" s="20">
        <v>21</v>
      </c>
      <c r="D90" s="20">
        <v>16</v>
      </c>
      <c r="E90" s="20">
        <v>8</v>
      </c>
      <c r="F90" s="20">
        <v>25</v>
      </c>
      <c r="G90" s="20">
        <v>6</v>
      </c>
      <c r="H90" s="20">
        <v>37</v>
      </c>
      <c r="I90" s="20">
        <v>33</v>
      </c>
    </row>
    <row r="91" spans="1:9" x14ac:dyDescent="0.2">
      <c r="A91" s="19" t="s">
        <v>443</v>
      </c>
      <c r="B91" s="20">
        <v>59</v>
      </c>
      <c r="C91" s="20">
        <v>10</v>
      </c>
      <c r="D91" s="20">
        <v>10</v>
      </c>
      <c r="E91" s="20">
        <v>3</v>
      </c>
      <c r="F91" s="20">
        <v>24</v>
      </c>
      <c r="G91" s="20">
        <v>12</v>
      </c>
      <c r="H91" s="20">
        <v>20</v>
      </c>
      <c r="I91" s="20">
        <v>27</v>
      </c>
    </row>
    <row r="92" spans="1:9" x14ac:dyDescent="0.2">
      <c r="A92" s="19" t="s">
        <v>140</v>
      </c>
      <c r="B92" s="20">
        <v>194</v>
      </c>
      <c r="C92" s="20">
        <v>34</v>
      </c>
      <c r="D92" s="20">
        <v>32</v>
      </c>
      <c r="E92" s="20">
        <v>10</v>
      </c>
      <c r="F92" s="20">
        <v>92</v>
      </c>
      <c r="G92" s="20">
        <v>26</v>
      </c>
      <c r="H92" s="20">
        <v>66</v>
      </c>
      <c r="I92" s="20">
        <v>102</v>
      </c>
    </row>
    <row r="93" spans="1:9" x14ac:dyDescent="0.2">
      <c r="A93" s="19" t="s">
        <v>141</v>
      </c>
      <c r="B93" s="20">
        <v>16</v>
      </c>
      <c r="C93" s="20">
        <v>4</v>
      </c>
      <c r="D93" s="20">
        <v>2</v>
      </c>
      <c r="E93" s="20">
        <v>0</v>
      </c>
      <c r="F93" s="20">
        <v>7</v>
      </c>
      <c r="G93" s="20">
        <v>3</v>
      </c>
      <c r="H93" s="20">
        <v>6</v>
      </c>
      <c r="I93" s="20">
        <v>7</v>
      </c>
    </row>
    <row r="94" spans="1:9" x14ac:dyDescent="0.2">
      <c r="A94" s="19" t="s">
        <v>401</v>
      </c>
      <c r="B94" s="20">
        <v>46</v>
      </c>
      <c r="C94" s="20">
        <v>7</v>
      </c>
      <c r="D94" s="20">
        <v>1</v>
      </c>
      <c r="E94" s="20">
        <v>3</v>
      </c>
      <c r="F94" s="20">
        <v>30</v>
      </c>
      <c r="G94" s="20">
        <v>5</v>
      </c>
      <c r="H94" s="20">
        <v>8</v>
      </c>
      <c r="I94" s="20">
        <v>33</v>
      </c>
    </row>
    <row r="95" spans="1:9" x14ac:dyDescent="0.2">
      <c r="A95" s="19" t="s">
        <v>429</v>
      </c>
      <c r="B95" s="20">
        <v>85</v>
      </c>
      <c r="C95" s="20">
        <v>1</v>
      </c>
      <c r="D95" s="20">
        <v>2</v>
      </c>
      <c r="E95" s="20">
        <v>0</v>
      </c>
      <c r="F95" s="20">
        <v>15</v>
      </c>
      <c r="G95" s="20">
        <v>67</v>
      </c>
      <c r="H95" s="20">
        <v>3</v>
      </c>
      <c r="I95" s="20">
        <v>15</v>
      </c>
    </row>
    <row r="96" spans="1:9" x14ac:dyDescent="0.2">
      <c r="A96" s="18" t="s">
        <v>444</v>
      </c>
      <c r="B96" s="18"/>
      <c r="C96" s="18"/>
      <c r="D96" s="18"/>
      <c r="E96" s="18"/>
      <c r="F96" s="18"/>
      <c r="G96" s="18"/>
      <c r="H96" s="18"/>
      <c r="I96" s="18"/>
    </row>
    <row r="97" spans="1:9" x14ac:dyDescent="0.2">
      <c r="A97" s="19" t="s">
        <v>445</v>
      </c>
      <c r="B97" s="20">
        <v>1212</v>
      </c>
      <c r="C97" s="20">
        <v>209</v>
      </c>
      <c r="D97" s="20">
        <v>224</v>
      </c>
      <c r="E97" s="20">
        <v>88</v>
      </c>
      <c r="F97" s="20">
        <v>590</v>
      </c>
      <c r="G97" s="20">
        <v>101</v>
      </c>
      <c r="H97" s="20">
        <v>433</v>
      </c>
      <c r="I97" s="20">
        <v>678</v>
      </c>
    </row>
    <row r="98" spans="1:9" x14ac:dyDescent="0.2">
      <c r="A98" s="19" t="s">
        <v>446</v>
      </c>
      <c r="B98" s="20">
        <v>24</v>
      </c>
      <c r="C98" s="20">
        <v>5</v>
      </c>
      <c r="D98" s="20">
        <v>7</v>
      </c>
      <c r="E98" s="20">
        <v>2</v>
      </c>
      <c r="F98" s="20">
        <v>7</v>
      </c>
      <c r="G98" s="20">
        <v>3</v>
      </c>
      <c r="H98" s="20">
        <v>12</v>
      </c>
      <c r="I98" s="20">
        <v>9</v>
      </c>
    </row>
    <row r="99" spans="1:9" x14ac:dyDescent="0.2">
      <c r="A99" s="19" t="s">
        <v>447</v>
      </c>
      <c r="B99" s="20">
        <v>76</v>
      </c>
      <c r="C99" s="20">
        <v>19</v>
      </c>
      <c r="D99" s="20">
        <v>9</v>
      </c>
      <c r="E99" s="20">
        <v>4</v>
      </c>
      <c r="F99" s="20">
        <v>35</v>
      </c>
      <c r="G99" s="20">
        <v>9</v>
      </c>
      <c r="H99" s="20">
        <v>28</v>
      </c>
      <c r="I99" s="20">
        <v>39</v>
      </c>
    </row>
    <row r="100" spans="1:9" x14ac:dyDescent="0.2">
      <c r="A100" s="19" t="s">
        <v>448</v>
      </c>
      <c r="B100" s="20">
        <v>43</v>
      </c>
      <c r="C100" s="20">
        <v>5</v>
      </c>
      <c r="D100" s="20">
        <v>11</v>
      </c>
      <c r="E100" s="20">
        <v>5</v>
      </c>
      <c r="F100" s="20">
        <v>17</v>
      </c>
      <c r="G100" s="20">
        <v>5</v>
      </c>
      <c r="H100" s="20">
        <v>16</v>
      </c>
      <c r="I100" s="20">
        <v>22</v>
      </c>
    </row>
    <row r="101" spans="1:9" x14ac:dyDescent="0.2">
      <c r="A101" s="19" t="s">
        <v>449</v>
      </c>
      <c r="B101" s="20">
        <v>14</v>
      </c>
      <c r="C101" s="20">
        <v>4</v>
      </c>
      <c r="D101" s="20">
        <v>4</v>
      </c>
      <c r="E101" s="20">
        <v>2</v>
      </c>
      <c r="F101" s="20">
        <v>2</v>
      </c>
      <c r="G101" s="20">
        <v>2</v>
      </c>
      <c r="H101" s="20">
        <v>8</v>
      </c>
      <c r="I101" s="20">
        <v>4</v>
      </c>
    </row>
    <row r="102" spans="1:9" x14ac:dyDescent="0.2">
      <c r="A102" s="19" t="s">
        <v>450</v>
      </c>
      <c r="B102" s="20">
        <v>5</v>
      </c>
      <c r="C102" s="20">
        <v>0</v>
      </c>
      <c r="D102" s="20">
        <v>2</v>
      </c>
      <c r="E102" s="20">
        <v>1</v>
      </c>
      <c r="F102" s="20">
        <v>1</v>
      </c>
      <c r="G102" s="20">
        <v>1</v>
      </c>
      <c r="H102" s="20">
        <v>2</v>
      </c>
      <c r="I102" s="20">
        <v>2</v>
      </c>
    </row>
    <row r="103" spans="1:9" x14ac:dyDescent="0.2">
      <c r="A103" s="19" t="s">
        <v>429</v>
      </c>
      <c r="B103" s="20">
        <v>414</v>
      </c>
      <c r="C103" s="20">
        <v>32</v>
      </c>
      <c r="D103" s="20">
        <v>22</v>
      </c>
      <c r="E103" s="20">
        <v>15</v>
      </c>
      <c r="F103" s="20">
        <v>250</v>
      </c>
      <c r="G103" s="20">
        <v>95</v>
      </c>
      <c r="H103" s="20">
        <v>54</v>
      </c>
      <c r="I103" s="20">
        <v>265</v>
      </c>
    </row>
    <row r="104" spans="1:9" x14ac:dyDescent="0.2">
      <c r="A104" s="18" t="s">
        <v>451</v>
      </c>
      <c r="B104" s="18"/>
      <c r="C104" s="18"/>
      <c r="D104" s="18"/>
      <c r="E104" s="18"/>
      <c r="F104" s="18"/>
      <c r="G104" s="18"/>
      <c r="H104" s="18"/>
      <c r="I104" s="18"/>
    </row>
    <row r="105" spans="1:9" x14ac:dyDescent="0.2">
      <c r="A105" s="19" t="s">
        <v>445</v>
      </c>
      <c r="B105" s="20">
        <v>13</v>
      </c>
      <c r="C105" s="20">
        <v>1</v>
      </c>
      <c r="D105" s="20">
        <v>0</v>
      </c>
      <c r="E105" s="20">
        <v>1</v>
      </c>
      <c r="F105" s="20">
        <v>9</v>
      </c>
      <c r="G105" s="20">
        <v>2</v>
      </c>
      <c r="H105" s="20">
        <v>1</v>
      </c>
      <c r="I105" s="20">
        <v>10</v>
      </c>
    </row>
    <row r="106" spans="1:9" x14ac:dyDescent="0.2">
      <c r="A106" s="19" t="s">
        <v>446</v>
      </c>
      <c r="B106" s="20">
        <v>89</v>
      </c>
      <c r="C106" s="20">
        <v>21</v>
      </c>
      <c r="D106" s="20">
        <v>8</v>
      </c>
      <c r="E106" s="20">
        <v>4</v>
      </c>
      <c r="F106" s="20">
        <v>46</v>
      </c>
      <c r="G106" s="20">
        <v>10</v>
      </c>
      <c r="H106" s="20">
        <v>29</v>
      </c>
      <c r="I106" s="20">
        <v>50</v>
      </c>
    </row>
    <row r="107" spans="1:9" x14ac:dyDescent="0.2">
      <c r="A107" s="19" t="s">
        <v>447</v>
      </c>
      <c r="B107" s="20">
        <v>143</v>
      </c>
      <c r="C107" s="20">
        <v>26</v>
      </c>
      <c r="D107" s="20">
        <v>27</v>
      </c>
      <c r="E107" s="20">
        <v>6</v>
      </c>
      <c r="F107" s="20">
        <v>61</v>
      </c>
      <c r="G107" s="20">
        <v>23</v>
      </c>
      <c r="H107" s="20">
        <v>53</v>
      </c>
      <c r="I107" s="20">
        <v>67</v>
      </c>
    </row>
    <row r="108" spans="1:9" x14ac:dyDescent="0.2">
      <c r="A108" s="19" t="s">
        <v>448</v>
      </c>
      <c r="B108" s="20">
        <v>27</v>
      </c>
      <c r="C108" s="20">
        <v>5</v>
      </c>
      <c r="D108" s="20">
        <v>6</v>
      </c>
      <c r="E108" s="20">
        <v>2</v>
      </c>
      <c r="F108" s="20">
        <v>11</v>
      </c>
      <c r="G108" s="20">
        <v>3</v>
      </c>
      <c r="H108" s="20">
        <v>11</v>
      </c>
      <c r="I108" s="20">
        <v>13</v>
      </c>
    </row>
    <row r="109" spans="1:9" x14ac:dyDescent="0.2">
      <c r="A109" s="19" t="s">
        <v>449</v>
      </c>
      <c r="B109" s="20">
        <v>5</v>
      </c>
      <c r="C109" s="20">
        <v>0</v>
      </c>
      <c r="D109" s="20">
        <v>1</v>
      </c>
      <c r="E109" s="20">
        <v>2</v>
      </c>
      <c r="F109" s="20">
        <v>2</v>
      </c>
      <c r="G109" s="20">
        <v>0</v>
      </c>
      <c r="H109" s="20">
        <v>1</v>
      </c>
      <c r="I109" s="20">
        <v>4</v>
      </c>
    </row>
    <row r="110" spans="1:9" x14ac:dyDescent="0.2">
      <c r="A110" s="19" t="s">
        <v>450</v>
      </c>
      <c r="B110" s="20">
        <v>10</v>
      </c>
      <c r="C110" s="20">
        <v>2</v>
      </c>
      <c r="D110" s="20">
        <v>1</v>
      </c>
      <c r="E110" s="20">
        <v>0</v>
      </c>
      <c r="F110" s="20">
        <v>5</v>
      </c>
      <c r="G110" s="20">
        <v>2</v>
      </c>
      <c r="H110" s="20">
        <v>3</v>
      </c>
      <c r="I110" s="20">
        <v>5</v>
      </c>
    </row>
    <row r="111" spans="1:9" x14ac:dyDescent="0.2">
      <c r="A111" s="19" t="s">
        <v>429</v>
      </c>
      <c r="B111" s="20">
        <v>28</v>
      </c>
      <c r="C111" s="20">
        <v>0</v>
      </c>
      <c r="D111" s="20">
        <v>2</v>
      </c>
      <c r="E111" s="20">
        <v>1</v>
      </c>
      <c r="F111" s="20">
        <v>19</v>
      </c>
      <c r="G111" s="20">
        <v>6</v>
      </c>
      <c r="H111" s="20">
        <v>2</v>
      </c>
      <c r="I111" s="20">
        <v>20</v>
      </c>
    </row>
    <row r="112" spans="1:9" x14ac:dyDescent="0.2">
      <c r="A112" s="18" t="s">
        <v>142</v>
      </c>
      <c r="B112" s="18"/>
      <c r="C112" s="18"/>
      <c r="D112" s="18"/>
      <c r="E112" s="18"/>
      <c r="F112" s="18"/>
      <c r="G112" s="18"/>
      <c r="H112" s="18"/>
      <c r="I112" s="18"/>
    </row>
    <row r="113" spans="1:9" x14ac:dyDescent="0.2">
      <c r="A113" s="19" t="s">
        <v>452</v>
      </c>
      <c r="B113" s="20">
        <v>90</v>
      </c>
      <c r="C113" s="20">
        <v>31</v>
      </c>
      <c r="D113" s="20">
        <v>25</v>
      </c>
      <c r="E113" s="20">
        <v>6</v>
      </c>
      <c r="F113" s="20">
        <v>16</v>
      </c>
      <c r="G113" s="20">
        <v>12</v>
      </c>
      <c r="H113" s="20">
        <v>56</v>
      </c>
      <c r="I113" s="20">
        <v>22</v>
      </c>
    </row>
    <row r="114" spans="1:9" x14ac:dyDescent="0.2">
      <c r="A114" s="19" t="s">
        <v>453</v>
      </c>
      <c r="B114" s="20">
        <v>307</v>
      </c>
      <c r="C114" s="20">
        <v>81</v>
      </c>
      <c r="D114" s="20">
        <v>84</v>
      </c>
      <c r="E114" s="20">
        <v>34</v>
      </c>
      <c r="F114" s="20">
        <v>81</v>
      </c>
      <c r="G114" s="20">
        <v>27</v>
      </c>
      <c r="H114" s="20">
        <v>165</v>
      </c>
      <c r="I114" s="20">
        <v>115</v>
      </c>
    </row>
    <row r="115" spans="1:9" x14ac:dyDescent="0.2">
      <c r="A115" s="19" t="s">
        <v>454</v>
      </c>
      <c r="B115" s="20">
        <v>392</v>
      </c>
      <c r="C115" s="20">
        <v>79</v>
      </c>
      <c r="D115" s="20">
        <v>89</v>
      </c>
      <c r="E115" s="20">
        <v>43</v>
      </c>
      <c r="F115" s="20">
        <v>143</v>
      </c>
      <c r="G115" s="20">
        <v>38</v>
      </c>
      <c r="H115" s="20">
        <v>168</v>
      </c>
      <c r="I115" s="20">
        <v>186</v>
      </c>
    </row>
    <row r="116" spans="1:9" x14ac:dyDescent="0.2">
      <c r="A116" s="19" t="s">
        <v>455</v>
      </c>
      <c r="B116" s="20">
        <v>379</v>
      </c>
      <c r="C116" s="20">
        <v>63</v>
      </c>
      <c r="D116" s="20">
        <v>53</v>
      </c>
      <c r="E116" s="20">
        <v>29</v>
      </c>
      <c r="F116" s="20">
        <v>180</v>
      </c>
      <c r="G116" s="20">
        <v>54</v>
      </c>
      <c r="H116" s="20">
        <v>116</v>
      </c>
      <c r="I116" s="20">
        <v>209</v>
      </c>
    </row>
    <row r="117" spans="1:9" x14ac:dyDescent="0.2">
      <c r="A117" s="19" t="s">
        <v>456</v>
      </c>
      <c r="B117" s="20">
        <v>951</v>
      </c>
      <c r="C117" s="20">
        <v>75</v>
      </c>
      <c r="D117" s="20">
        <v>75</v>
      </c>
      <c r="E117" s="20">
        <v>21</v>
      </c>
      <c r="F117" s="20">
        <v>646</v>
      </c>
      <c r="G117" s="20">
        <v>134</v>
      </c>
      <c r="H117" s="20">
        <v>150</v>
      </c>
      <c r="I117" s="20">
        <v>667</v>
      </c>
    </row>
    <row r="118" spans="1:9" x14ac:dyDescent="0.2">
      <c r="A118" s="19" t="s">
        <v>429</v>
      </c>
      <c r="B118" s="20">
        <v>69</v>
      </c>
      <c r="C118" s="20">
        <v>1</v>
      </c>
      <c r="D118" s="20">
        <v>0</v>
      </c>
      <c r="E118" s="20">
        <v>0</v>
      </c>
      <c r="F118" s="20">
        <v>4</v>
      </c>
      <c r="G118" s="20">
        <v>64</v>
      </c>
      <c r="H118" s="20">
        <v>1</v>
      </c>
      <c r="I118" s="20">
        <v>4</v>
      </c>
    </row>
    <row r="119" spans="1:9" x14ac:dyDescent="0.2">
      <c r="A119" s="18" t="s">
        <v>143</v>
      </c>
      <c r="B119" s="18"/>
      <c r="C119" s="18"/>
      <c r="D119" s="18"/>
      <c r="E119" s="18"/>
      <c r="F119" s="18"/>
      <c r="G119" s="18"/>
      <c r="H119" s="18"/>
      <c r="I119" s="18"/>
    </row>
    <row r="120" spans="1:9" x14ac:dyDescent="0.2">
      <c r="A120" s="21" t="s">
        <v>457</v>
      </c>
      <c r="B120" s="21"/>
      <c r="C120" s="21"/>
      <c r="D120" s="21"/>
      <c r="E120" s="21"/>
      <c r="F120" s="21"/>
      <c r="G120" s="21"/>
      <c r="H120" s="21"/>
      <c r="I120" s="21"/>
    </row>
    <row r="121" spans="1:9" x14ac:dyDescent="0.2">
      <c r="A121" s="19" t="s">
        <v>458</v>
      </c>
      <c r="B121" s="20">
        <v>546</v>
      </c>
      <c r="C121" s="20">
        <v>134</v>
      </c>
      <c r="D121" s="20">
        <v>124</v>
      </c>
      <c r="E121" s="20">
        <v>51</v>
      </c>
      <c r="F121" s="20">
        <v>157</v>
      </c>
      <c r="G121" s="20">
        <v>80</v>
      </c>
      <c r="H121" s="20">
        <v>258</v>
      </c>
      <c r="I121" s="20">
        <v>208</v>
      </c>
    </row>
    <row r="122" spans="1:9" x14ac:dyDescent="0.2">
      <c r="A122" s="19" t="s">
        <v>459</v>
      </c>
      <c r="B122" s="20">
        <v>531</v>
      </c>
      <c r="C122" s="20">
        <v>95</v>
      </c>
      <c r="D122" s="20">
        <v>125</v>
      </c>
      <c r="E122" s="20">
        <v>37</v>
      </c>
      <c r="F122" s="20">
        <v>192</v>
      </c>
      <c r="G122" s="20">
        <v>82</v>
      </c>
      <c r="H122" s="20">
        <v>220</v>
      </c>
      <c r="I122" s="20">
        <v>229</v>
      </c>
    </row>
    <row r="123" spans="1:9" x14ac:dyDescent="0.2">
      <c r="A123" s="19" t="s">
        <v>460</v>
      </c>
      <c r="B123" s="20">
        <v>205</v>
      </c>
      <c r="C123" s="20">
        <v>34</v>
      </c>
      <c r="D123" s="20">
        <v>24</v>
      </c>
      <c r="E123" s="20">
        <v>31</v>
      </c>
      <c r="F123" s="20">
        <v>101</v>
      </c>
      <c r="G123" s="20">
        <v>15</v>
      </c>
      <c r="H123" s="20">
        <v>58</v>
      </c>
      <c r="I123" s="20">
        <v>132</v>
      </c>
    </row>
    <row r="124" spans="1:9" x14ac:dyDescent="0.2">
      <c r="A124" s="19" t="s">
        <v>461</v>
      </c>
      <c r="B124" s="20">
        <v>762</v>
      </c>
      <c r="C124" s="20">
        <v>53</v>
      </c>
      <c r="D124" s="20">
        <v>41</v>
      </c>
      <c r="E124" s="20">
        <v>12</v>
      </c>
      <c r="F124" s="20">
        <v>620</v>
      </c>
      <c r="G124" s="20">
        <v>36</v>
      </c>
      <c r="H124" s="20">
        <v>94</v>
      </c>
      <c r="I124" s="20">
        <v>632</v>
      </c>
    </row>
    <row r="125" spans="1:9" x14ac:dyDescent="0.2">
      <c r="A125" s="19" t="s">
        <v>429</v>
      </c>
      <c r="B125" s="20">
        <v>144</v>
      </c>
      <c r="C125" s="20">
        <v>14</v>
      </c>
      <c r="D125" s="20">
        <v>12</v>
      </c>
      <c r="E125" s="20">
        <v>2</v>
      </c>
      <c r="F125" s="20">
        <v>0</v>
      </c>
      <c r="G125" s="20">
        <v>116</v>
      </c>
      <c r="H125" s="20">
        <v>26</v>
      </c>
      <c r="I125" s="20">
        <v>2</v>
      </c>
    </row>
    <row r="126" spans="1:9" x14ac:dyDescent="0.2">
      <c r="A126" s="18" t="s">
        <v>143</v>
      </c>
      <c r="B126" s="18"/>
      <c r="C126" s="18"/>
      <c r="D126" s="18"/>
      <c r="E126" s="18"/>
      <c r="F126" s="18"/>
      <c r="G126" s="18"/>
      <c r="H126" s="18"/>
      <c r="I126" s="18"/>
    </row>
    <row r="127" spans="1:9" x14ac:dyDescent="0.2">
      <c r="A127" s="21" t="s">
        <v>462</v>
      </c>
      <c r="B127" s="21"/>
      <c r="C127" s="21"/>
      <c r="D127" s="21"/>
      <c r="E127" s="21"/>
      <c r="F127" s="21"/>
      <c r="G127" s="21"/>
      <c r="H127" s="21"/>
      <c r="I127" s="21"/>
    </row>
    <row r="128" spans="1:9" x14ac:dyDescent="0.2">
      <c r="A128" s="19" t="s">
        <v>458</v>
      </c>
      <c r="B128" s="20">
        <v>285</v>
      </c>
      <c r="C128" s="20">
        <v>103</v>
      </c>
      <c r="D128" s="20">
        <v>88</v>
      </c>
      <c r="E128" s="20">
        <v>30</v>
      </c>
      <c r="F128" s="20">
        <v>49</v>
      </c>
      <c r="G128" s="20">
        <v>15</v>
      </c>
      <c r="H128" s="20">
        <v>191</v>
      </c>
      <c r="I128" s="20">
        <v>79</v>
      </c>
    </row>
    <row r="129" spans="1:9" x14ac:dyDescent="0.2">
      <c r="A129" s="19" t="s">
        <v>459</v>
      </c>
      <c r="B129" s="20">
        <v>217</v>
      </c>
      <c r="C129" s="20">
        <v>43</v>
      </c>
      <c r="D129" s="20">
        <v>73</v>
      </c>
      <c r="E129" s="20">
        <v>26</v>
      </c>
      <c r="F129" s="20">
        <v>58</v>
      </c>
      <c r="G129" s="20">
        <v>17</v>
      </c>
      <c r="H129" s="20">
        <v>116</v>
      </c>
      <c r="I129" s="20">
        <v>84</v>
      </c>
    </row>
    <row r="130" spans="1:9" x14ac:dyDescent="0.2">
      <c r="A130" s="19" t="s">
        <v>460</v>
      </c>
      <c r="B130" s="20">
        <v>142</v>
      </c>
      <c r="C130" s="20">
        <v>27</v>
      </c>
      <c r="D130" s="20">
        <v>33</v>
      </c>
      <c r="E130" s="20">
        <v>40</v>
      </c>
      <c r="F130" s="20">
        <v>41</v>
      </c>
      <c r="G130" s="20">
        <v>1</v>
      </c>
      <c r="H130" s="20">
        <v>60</v>
      </c>
      <c r="I130" s="20">
        <v>81</v>
      </c>
    </row>
    <row r="131" spans="1:9" x14ac:dyDescent="0.2">
      <c r="A131" s="19" t="s">
        <v>461</v>
      </c>
      <c r="B131" s="20">
        <v>1184</v>
      </c>
      <c r="C131" s="20">
        <v>125</v>
      </c>
      <c r="D131" s="20">
        <v>101</v>
      </c>
      <c r="E131" s="20">
        <v>33</v>
      </c>
      <c r="F131" s="20">
        <v>922</v>
      </c>
      <c r="G131" s="20">
        <v>3</v>
      </c>
      <c r="H131" s="20">
        <v>226</v>
      </c>
      <c r="I131" s="20">
        <v>955</v>
      </c>
    </row>
    <row r="132" spans="1:9" x14ac:dyDescent="0.2">
      <c r="A132" s="19" t="s">
        <v>429</v>
      </c>
      <c r="B132" s="20">
        <v>360</v>
      </c>
      <c r="C132" s="20">
        <v>32</v>
      </c>
      <c r="D132" s="20">
        <v>31</v>
      </c>
      <c r="E132" s="20">
        <v>4</v>
      </c>
      <c r="F132" s="20">
        <v>0</v>
      </c>
      <c r="G132" s="20">
        <v>293</v>
      </c>
      <c r="H132" s="20">
        <v>63</v>
      </c>
      <c r="I132" s="20">
        <v>4</v>
      </c>
    </row>
    <row r="133" spans="1:9" x14ac:dyDescent="0.2">
      <c r="A133" s="18" t="s">
        <v>143</v>
      </c>
      <c r="B133" s="18"/>
      <c r="C133" s="18"/>
      <c r="D133" s="18"/>
      <c r="E133" s="18"/>
      <c r="F133" s="18"/>
      <c r="G133" s="18"/>
      <c r="H133" s="18"/>
      <c r="I133" s="18"/>
    </row>
    <row r="134" spans="1:9" x14ac:dyDescent="0.2">
      <c r="A134" s="21" t="s">
        <v>463</v>
      </c>
      <c r="B134" s="21"/>
      <c r="C134" s="21"/>
      <c r="D134" s="21"/>
      <c r="E134" s="21"/>
      <c r="F134" s="21"/>
      <c r="G134" s="21"/>
      <c r="H134" s="21"/>
      <c r="I134" s="21"/>
    </row>
    <row r="135" spans="1:9" x14ac:dyDescent="0.2">
      <c r="A135" s="19" t="s">
        <v>458</v>
      </c>
      <c r="B135" s="20">
        <v>330</v>
      </c>
      <c r="C135" s="20">
        <v>330</v>
      </c>
      <c r="D135" s="20">
        <v>0</v>
      </c>
      <c r="E135" s="20">
        <v>0</v>
      </c>
      <c r="F135" s="20">
        <v>0</v>
      </c>
      <c r="G135" s="20">
        <v>0</v>
      </c>
      <c r="H135" s="20">
        <v>330</v>
      </c>
      <c r="I135" s="20">
        <v>0</v>
      </c>
    </row>
    <row r="136" spans="1:9" x14ac:dyDescent="0.2">
      <c r="A136" s="19" t="s">
        <v>459</v>
      </c>
      <c r="B136" s="20">
        <v>326</v>
      </c>
      <c r="C136" s="20">
        <v>0</v>
      </c>
      <c r="D136" s="20">
        <v>326</v>
      </c>
      <c r="E136" s="20">
        <v>0</v>
      </c>
      <c r="F136" s="20">
        <v>0</v>
      </c>
      <c r="G136" s="20">
        <v>0</v>
      </c>
      <c r="H136" s="20">
        <v>326</v>
      </c>
      <c r="I136" s="20">
        <v>0</v>
      </c>
    </row>
    <row r="137" spans="1:9" x14ac:dyDescent="0.2">
      <c r="A137" s="19" t="s">
        <v>460</v>
      </c>
      <c r="B137" s="20">
        <v>133</v>
      </c>
      <c r="C137" s="20">
        <v>0</v>
      </c>
      <c r="D137" s="20">
        <v>0</v>
      </c>
      <c r="E137" s="20">
        <v>133</v>
      </c>
      <c r="F137" s="20">
        <v>0</v>
      </c>
      <c r="G137" s="20">
        <v>0</v>
      </c>
      <c r="H137" s="20">
        <v>0</v>
      </c>
      <c r="I137" s="20">
        <v>133</v>
      </c>
    </row>
    <row r="138" spans="1:9" x14ac:dyDescent="0.2">
      <c r="A138" s="19" t="s">
        <v>461</v>
      </c>
      <c r="B138" s="20">
        <v>1070</v>
      </c>
      <c r="C138" s="20">
        <v>0</v>
      </c>
      <c r="D138" s="20">
        <v>0</v>
      </c>
      <c r="E138" s="20">
        <v>0</v>
      </c>
      <c r="F138" s="20">
        <v>1070</v>
      </c>
      <c r="G138" s="20">
        <v>0</v>
      </c>
      <c r="H138" s="20">
        <v>0</v>
      </c>
      <c r="I138" s="20">
        <v>1070</v>
      </c>
    </row>
    <row r="139" spans="1:9" x14ac:dyDescent="0.2">
      <c r="A139" s="19" t="s">
        <v>429</v>
      </c>
      <c r="B139" s="20">
        <v>329</v>
      </c>
      <c r="C139" s="20">
        <v>0</v>
      </c>
      <c r="D139" s="20">
        <v>0</v>
      </c>
      <c r="E139" s="20">
        <v>0</v>
      </c>
      <c r="F139" s="20">
        <v>0</v>
      </c>
      <c r="G139" s="20">
        <v>329</v>
      </c>
      <c r="H139" s="20">
        <v>0</v>
      </c>
      <c r="I139" s="20">
        <v>0</v>
      </c>
    </row>
    <row r="140" spans="1:9" x14ac:dyDescent="0.2">
      <c r="A140" s="18" t="s">
        <v>143</v>
      </c>
      <c r="B140" s="18"/>
      <c r="C140" s="18"/>
      <c r="D140" s="18"/>
      <c r="E140" s="18"/>
      <c r="F140" s="18"/>
      <c r="G140" s="18"/>
      <c r="H140" s="18"/>
      <c r="I140" s="18"/>
    </row>
    <row r="141" spans="1:9" x14ac:dyDescent="0.2">
      <c r="A141" s="21" t="s">
        <v>464</v>
      </c>
      <c r="B141" s="21"/>
      <c r="C141" s="21"/>
      <c r="D141" s="21"/>
      <c r="E141" s="21"/>
      <c r="F141" s="21"/>
      <c r="G141" s="21"/>
      <c r="H141" s="21"/>
      <c r="I141" s="21"/>
    </row>
    <row r="142" spans="1:9" x14ac:dyDescent="0.2">
      <c r="A142" s="19" t="s">
        <v>458</v>
      </c>
      <c r="B142" s="20">
        <v>39</v>
      </c>
      <c r="C142" s="20">
        <v>13</v>
      </c>
      <c r="D142" s="20">
        <v>5</v>
      </c>
      <c r="E142" s="20">
        <v>3</v>
      </c>
      <c r="F142" s="20">
        <v>15</v>
      </c>
      <c r="G142" s="20">
        <v>3</v>
      </c>
      <c r="H142" s="20">
        <v>18</v>
      </c>
      <c r="I142" s="20">
        <v>18</v>
      </c>
    </row>
    <row r="143" spans="1:9" x14ac:dyDescent="0.2">
      <c r="A143" s="19" t="s">
        <v>459</v>
      </c>
      <c r="B143" s="20">
        <v>75</v>
      </c>
      <c r="C143" s="20">
        <v>18</v>
      </c>
      <c r="D143" s="20">
        <v>21</v>
      </c>
      <c r="E143" s="20">
        <v>8</v>
      </c>
      <c r="F143" s="20">
        <v>22</v>
      </c>
      <c r="G143" s="20">
        <v>6</v>
      </c>
      <c r="H143" s="20">
        <v>39</v>
      </c>
      <c r="I143" s="20">
        <v>30</v>
      </c>
    </row>
    <row r="144" spans="1:9" x14ac:dyDescent="0.2">
      <c r="A144" s="19" t="s">
        <v>460</v>
      </c>
      <c r="B144" s="20">
        <v>117</v>
      </c>
      <c r="C144" s="20">
        <v>30</v>
      </c>
      <c r="D144" s="20">
        <v>45</v>
      </c>
      <c r="E144" s="20">
        <v>21</v>
      </c>
      <c r="F144" s="20">
        <v>18</v>
      </c>
      <c r="G144" s="20">
        <v>3</v>
      </c>
      <c r="H144" s="20">
        <v>75</v>
      </c>
      <c r="I144" s="20">
        <v>39</v>
      </c>
    </row>
    <row r="145" spans="1:9" x14ac:dyDescent="0.2">
      <c r="A145" s="19" t="s">
        <v>461</v>
      </c>
      <c r="B145" s="20">
        <v>1288</v>
      </c>
      <c r="C145" s="20">
        <v>174</v>
      </c>
      <c r="D145" s="20">
        <v>157</v>
      </c>
      <c r="E145" s="20">
        <v>69</v>
      </c>
      <c r="F145" s="20">
        <v>875</v>
      </c>
      <c r="G145" s="20">
        <v>13</v>
      </c>
      <c r="H145" s="20">
        <v>331</v>
      </c>
      <c r="I145" s="20">
        <v>944</v>
      </c>
    </row>
    <row r="146" spans="1:9" x14ac:dyDescent="0.2">
      <c r="A146" s="19" t="s">
        <v>429</v>
      </c>
      <c r="B146" s="20">
        <v>669</v>
      </c>
      <c r="C146" s="20">
        <v>95</v>
      </c>
      <c r="D146" s="20">
        <v>98</v>
      </c>
      <c r="E146" s="20">
        <v>32</v>
      </c>
      <c r="F146" s="20">
        <v>140</v>
      </c>
      <c r="G146" s="20">
        <v>304</v>
      </c>
      <c r="H146" s="20">
        <v>193</v>
      </c>
      <c r="I146" s="20">
        <v>172</v>
      </c>
    </row>
    <row r="147" spans="1:9" x14ac:dyDescent="0.2">
      <c r="A147" s="18" t="s">
        <v>465</v>
      </c>
      <c r="B147" s="18"/>
      <c r="C147" s="18"/>
      <c r="D147" s="18"/>
      <c r="E147" s="18"/>
      <c r="F147" s="18"/>
      <c r="G147" s="18"/>
      <c r="H147" s="18"/>
      <c r="I147" s="18"/>
    </row>
    <row r="148" spans="1:9" x14ac:dyDescent="0.2">
      <c r="A148" s="19" t="s">
        <v>466</v>
      </c>
      <c r="B148" s="20">
        <v>541</v>
      </c>
      <c r="C148" s="20">
        <v>105</v>
      </c>
      <c r="D148" s="20">
        <v>93</v>
      </c>
      <c r="E148" s="20">
        <v>28</v>
      </c>
      <c r="F148" s="20">
        <v>250</v>
      </c>
      <c r="G148" s="20">
        <v>65</v>
      </c>
      <c r="H148" s="20">
        <v>198</v>
      </c>
      <c r="I148" s="20">
        <v>278</v>
      </c>
    </row>
    <row r="149" spans="1:9" x14ac:dyDescent="0.2">
      <c r="A149" s="19" t="s">
        <v>467</v>
      </c>
      <c r="B149" s="20">
        <v>877</v>
      </c>
      <c r="C149" s="20">
        <v>124</v>
      </c>
      <c r="D149" s="20">
        <v>147</v>
      </c>
      <c r="E149" s="20">
        <v>55</v>
      </c>
      <c r="F149" s="20">
        <v>397</v>
      </c>
      <c r="G149" s="20">
        <v>154</v>
      </c>
      <c r="H149" s="20">
        <v>271</v>
      </c>
      <c r="I149" s="20">
        <v>452</v>
      </c>
    </row>
    <row r="150" spans="1:9" x14ac:dyDescent="0.2">
      <c r="A150" s="19" t="s">
        <v>468</v>
      </c>
      <c r="B150" s="20">
        <v>543</v>
      </c>
      <c r="C150" s="20">
        <v>71</v>
      </c>
      <c r="D150" s="20">
        <v>65</v>
      </c>
      <c r="E150" s="20">
        <v>33</v>
      </c>
      <c r="F150" s="20">
        <v>293</v>
      </c>
      <c r="G150" s="20">
        <v>81</v>
      </c>
      <c r="H150" s="20">
        <v>136</v>
      </c>
      <c r="I150" s="20">
        <v>326</v>
      </c>
    </row>
    <row r="151" spans="1:9" x14ac:dyDescent="0.2">
      <c r="A151" s="19" t="s">
        <v>469</v>
      </c>
      <c r="B151" s="20">
        <v>227</v>
      </c>
      <c r="C151" s="20">
        <v>30</v>
      </c>
      <c r="D151" s="20">
        <v>21</v>
      </c>
      <c r="E151" s="20">
        <v>17</v>
      </c>
      <c r="F151" s="20">
        <v>130</v>
      </c>
      <c r="G151" s="20">
        <v>29</v>
      </c>
      <c r="H151" s="20">
        <v>51</v>
      </c>
      <c r="I151" s="20">
        <v>147</v>
      </c>
    </row>
    <row r="152" spans="1:9" x14ac:dyDescent="0.2">
      <c r="A152" s="18" t="s">
        <v>470</v>
      </c>
      <c r="B152" s="18"/>
      <c r="C152" s="18"/>
      <c r="D152" s="18"/>
      <c r="E152" s="18"/>
      <c r="F152" s="18"/>
      <c r="G152" s="18"/>
      <c r="H152" s="18"/>
      <c r="I152" s="18"/>
    </row>
    <row r="153" spans="1:9" x14ac:dyDescent="0.2">
      <c r="A153" s="19" t="s">
        <v>471</v>
      </c>
      <c r="B153" s="20">
        <v>294</v>
      </c>
      <c r="C153" s="20">
        <v>60</v>
      </c>
      <c r="D153" s="20">
        <v>39</v>
      </c>
      <c r="E153" s="20">
        <v>14</v>
      </c>
      <c r="F153" s="20">
        <v>136</v>
      </c>
      <c r="G153" s="20">
        <v>45</v>
      </c>
      <c r="H153" s="20">
        <v>99</v>
      </c>
      <c r="I153" s="20">
        <v>150</v>
      </c>
    </row>
    <row r="154" spans="1:9" x14ac:dyDescent="0.2">
      <c r="A154" s="19" t="s">
        <v>472</v>
      </c>
      <c r="B154" s="20">
        <v>664</v>
      </c>
      <c r="C154" s="20">
        <v>117</v>
      </c>
      <c r="D154" s="20">
        <v>119</v>
      </c>
      <c r="E154" s="20">
        <v>42</v>
      </c>
      <c r="F154" s="20">
        <v>284</v>
      </c>
      <c r="G154" s="20">
        <v>102</v>
      </c>
      <c r="H154" s="20">
        <v>236</v>
      </c>
      <c r="I154" s="20">
        <v>326</v>
      </c>
    </row>
    <row r="155" spans="1:9" x14ac:dyDescent="0.2">
      <c r="A155" s="19" t="s">
        <v>473</v>
      </c>
      <c r="B155" s="20">
        <v>421</v>
      </c>
      <c r="C155" s="20">
        <v>31</v>
      </c>
      <c r="D155" s="20">
        <v>60</v>
      </c>
      <c r="E155" s="20">
        <v>22</v>
      </c>
      <c r="F155" s="20">
        <v>239</v>
      </c>
      <c r="G155" s="20">
        <v>69</v>
      </c>
      <c r="H155" s="20">
        <v>91</v>
      </c>
      <c r="I155" s="20">
        <v>261</v>
      </c>
    </row>
    <row r="156" spans="1:9" x14ac:dyDescent="0.2">
      <c r="A156" s="19" t="s">
        <v>474</v>
      </c>
      <c r="B156" s="20">
        <v>358</v>
      </c>
      <c r="C156" s="20">
        <v>59</v>
      </c>
      <c r="D156" s="20">
        <v>51</v>
      </c>
      <c r="E156" s="20">
        <v>24</v>
      </c>
      <c r="F156" s="20">
        <v>182</v>
      </c>
      <c r="G156" s="20">
        <v>42</v>
      </c>
      <c r="H156" s="20">
        <v>110</v>
      </c>
      <c r="I156" s="20">
        <v>206</v>
      </c>
    </row>
    <row r="157" spans="1:9" x14ac:dyDescent="0.2">
      <c r="A157" s="19" t="s">
        <v>475</v>
      </c>
      <c r="B157" s="20">
        <v>217</v>
      </c>
      <c r="C157" s="20">
        <v>31</v>
      </c>
      <c r="D157" s="20">
        <v>30</v>
      </c>
      <c r="E157" s="20">
        <v>13</v>
      </c>
      <c r="F157" s="20">
        <v>110</v>
      </c>
      <c r="G157" s="20">
        <v>33</v>
      </c>
      <c r="H157" s="20">
        <v>61</v>
      </c>
      <c r="I157" s="20">
        <v>123</v>
      </c>
    </row>
    <row r="158" spans="1:9" x14ac:dyDescent="0.2">
      <c r="A158" s="22" t="s">
        <v>476</v>
      </c>
      <c r="B158" s="23">
        <v>234</v>
      </c>
      <c r="C158" s="23">
        <v>32</v>
      </c>
      <c r="D158" s="23">
        <v>27</v>
      </c>
      <c r="E158" s="23">
        <v>18</v>
      </c>
      <c r="F158" s="23">
        <v>119</v>
      </c>
      <c r="G158" s="23">
        <v>38</v>
      </c>
      <c r="H158" s="23">
        <v>59</v>
      </c>
      <c r="I158" s="23">
        <v>137</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AB14E-572E-4F2D-9074-3E5527295890}">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HYPERLINK("#'目次'!B19","[13]")</f>
        <v>[13]</v>
      </c>
    </row>
    <row r="3" spans="1:9" x14ac:dyDescent="0.2">
      <c r="A3" s="9" t="s">
        <v>126</v>
      </c>
      <c r="B3" s="12" t="s">
        <v>158</v>
      </c>
    </row>
    <row r="4" spans="1:9" x14ac:dyDescent="0.2">
      <c r="A4" s="9" t="s">
        <v>126</v>
      </c>
      <c r="B4" s="12" t="s">
        <v>159</v>
      </c>
    </row>
    <row r="5" spans="1:9" x14ac:dyDescent="0.2">
      <c r="A5" s="9" t="s">
        <v>126</v>
      </c>
      <c r="B5" s="12" t="s">
        <v>163</v>
      </c>
    </row>
    <row r="6" spans="1:9" s="15" customFormat="1" ht="25" x14ac:dyDescent="0.2">
      <c r="A6" s="13" t="s">
        <v>126</v>
      </c>
      <c r="B6" s="14" t="s">
        <v>398</v>
      </c>
      <c r="C6" s="14" t="s">
        <v>458</v>
      </c>
      <c r="D6" s="14" t="s">
        <v>459</v>
      </c>
      <c r="E6" s="14" t="s">
        <v>460</v>
      </c>
      <c r="F6" s="14" t="s">
        <v>461</v>
      </c>
      <c r="G6" s="14" t="s">
        <v>429</v>
      </c>
      <c r="H6" s="14" t="s">
        <v>497</v>
      </c>
      <c r="I6" s="14" t="s">
        <v>498</v>
      </c>
    </row>
    <row r="7" spans="1:9" x14ac:dyDescent="0.2">
      <c r="A7" s="16" t="s">
        <v>402</v>
      </c>
      <c r="B7" s="17">
        <v>2188</v>
      </c>
      <c r="C7" s="17">
        <v>39</v>
      </c>
      <c r="D7" s="17">
        <v>75</v>
      </c>
      <c r="E7" s="17">
        <v>117</v>
      </c>
      <c r="F7" s="17">
        <v>1288</v>
      </c>
      <c r="G7" s="17">
        <v>669</v>
      </c>
      <c r="H7" s="17">
        <v>114</v>
      </c>
      <c r="I7" s="17">
        <v>1405</v>
      </c>
    </row>
    <row r="8" spans="1:9" x14ac:dyDescent="0.2">
      <c r="A8" s="18" t="s">
        <v>403</v>
      </c>
      <c r="B8" s="18"/>
      <c r="C8" s="18"/>
      <c r="D8" s="18"/>
      <c r="E8" s="18"/>
      <c r="F8" s="18"/>
      <c r="G8" s="18"/>
      <c r="H8" s="18"/>
      <c r="I8" s="18"/>
    </row>
    <row r="9" spans="1:9" x14ac:dyDescent="0.2">
      <c r="A9" s="19" t="s">
        <v>404</v>
      </c>
      <c r="B9" s="20">
        <v>1092</v>
      </c>
      <c r="C9" s="20">
        <v>20</v>
      </c>
      <c r="D9" s="20">
        <v>34</v>
      </c>
      <c r="E9" s="20">
        <v>67</v>
      </c>
      <c r="F9" s="20">
        <v>678</v>
      </c>
      <c r="G9" s="20">
        <v>293</v>
      </c>
      <c r="H9" s="20">
        <v>54</v>
      </c>
      <c r="I9" s="20">
        <v>745</v>
      </c>
    </row>
    <row r="10" spans="1:9" x14ac:dyDescent="0.2">
      <c r="A10" s="19" t="s">
        <v>405</v>
      </c>
      <c r="B10" s="20">
        <v>1095</v>
      </c>
      <c r="C10" s="20">
        <v>19</v>
      </c>
      <c r="D10" s="20">
        <v>41</v>
      </c>
      <c r="E10" s="20">
        <v>49</v>
      </c>
      <c r="F10" s="20">
        <v>610</v>
      </c>
      <c r="G10" s="20">
        <v>376</v>
      </c>
      <c r="H10" s="20">
        <v>60</v>
      </c>
      <c r="I10" s="20">
        <v>659</v>
      </c>
    </row>
    <row r="11" spans="1:9" x14ac:dyDescent="0.2">
      <c r="A11" s="19" t="s">
        <v>401</v>
      </c>
      <c r="B11" s="20">
        <v>1</v>
      </c>
      <c r="C11" s="20">
        <v>0</v>
      </c>
      <c r="D11" s="20">
        <v>0</v>
      </c>
      <c r="E11" s="20">
        <v>1</v>
      </c>
      <c r="F11" s="20">
        <v>0</v>
      </c>
      <c r="G11" s="20">
        <v>0</v>
      </c>
      <c r="H11" s="20">
        <v>0</v>
      </c>
      <c r="I11" s="20">
        <v>1</v>
      </c>
    </row>
    <row r="12" spans="1:9" x14ac:dyDescent="0.2">
      <c r="A12" s="18" t="s">
        <v>406</v>
      </c>
      <c r="B12" s="18"/>
      <c r="C12" s="18"/>
      <c r="D12" s="18"/>
      <c r="E12" s="18"/>
      <c r="F12" s="18"/>
      <c r="G12" s="18"/>
      <c r="H12" s="18"/>
      <c r="I12" s="18"/>
    </row>
    <row r="13" spans="1:9" x14ac:dyDescent="0.2">
      <c r="A13" s="19" t="s">
        <v>407</v>
      </c>
      <c r="B13" s="20">
        <v>387</v>
      </c>
      <c r="C13" s="20">
        <v>8</v>
      </c>
      <c r="D13" s="20">
        <v>23</v>
      </c>
      <c r="E13" s="20">
        <v>39</v>
      </c>
      <c r="F13" s="20">
        <v>247</v>
      </c>
      <c r="G13" s="20">
        <v>70</v>
      </c>
      <c r="H13" s="20">
        <v>31</v>
      </c>
      <c r="I13" s="20">
        <v>286</v>
      </c>
    </row>
    <row r="14" spans="1:9" x14ac:dyDescent="0.2">
      <c r="A14" s="19" t="s">
        <v>408</v>
      </c>
      <c r="B14" s="20">
        <v>432</v>
      </c>
      <c r="C14" s="20">
        <v>7</v>
      </c>
      <c r="D14" s="20">
        <v>18</v>
      </c>
      <c r="E14" s="20">
        <v>33</v>
      </c>
      <c r="F14" s="20">
        <v>245</v>
      </c>
      <c r="G14" s="20">
        <v>129</v>
      </c>
      <c r="H14" s="20">
        <v>25</v>
      </c>
      <c r="I14" s="20">
        <v>278</v>
      </c>
    </row>
    <row r="15" spans="1:9" x14ac:dyDescent="0.2">
      <c r="A15" s="19" t="s">
        <v>409</v>
      </c>
      <c r="B15" s="20">
        <v>449</v>
      </c>
      <c r="C15" s="20">
        <v>15</v>
      </c>
      <c r="D15" s="20">
        <v>13</v>
      </c>
      <c r="E15" s="20">
        <v>23</v>
      </c>
      <c r="F15" s="20">
        <v>245</v>
      </c>
      <c r="G15" s="20">
        <v>153</v>
      </c>
      <c r="H15" s="20">
        <v>28</v>
      </c>
      <c r="I15" s="20">
        <v>268</v>
      </c>
    </row>
    <row r="16" spans="1:9" x14ac:dyDescent="0.2">
      <c r="A16" s="19" t="s">
        <v>410</v>
      </c>
      <c r="B16" s="20">
        <v>427</v>
      </c>
      <c r="C16" s="20">
        <v>6</v>
      </c>
      <c r="D16" s="20">
        <v>12</v>
      </c>
      <c r="E16" s="20">
        <v>11</v>
      </c>
      <c r="F16" s="20">
        <v>251</v>
      </c>
      <c r="G16" s="20">
        <v>147</v>
      </c>
      <c r="H16" s="20">
        <v>18</v>
      </c>
      <c r="I16" s="20">
        <v>262</v>
      </c>
    </row>
    <row r="17" spans="1:9" x14ac:dyDescent="0.2">
      <c r="A17" s="19" t="s">
        <v>411</v>
      </c>
      <c r="B17" s="20">
        <v>274</v>
      </c>
      <c r="C17" s="20">
        <v>1</v>
      </c>
      <c r="D17" s="20">
        <v>7</v>
      </c>
      <c r="E17" s="20">
        <v>7</v>
      </c>
      <c r="F17" s="20">
        <v>157</v>
      </c>
      <c r="G17" s="20">
        <v>102</v>
      </c>
      <c r="H17" s="20">
        <v>8</v>
      </c>
      <c r="I17" s="20">
        <v>164</v>
      </c>
    </row>
    <row r="18" spans="1:9" x14ac:dyDescent="0.2">
      <c r="A18" s="19" t="s">
        <v>412</v>
      </c>
      <c r="B18" s="20">
        <v>137</v>
      </c>
      <c r="C18" s="20">
        <v>2</v>
      </c>
      <c r="D18" s="20">
        <v>2</v>
      </c>
      <c r="E18" s="20">
        <v>4</v>
      </c>
      <c r="F18" s="20">
        <v>79</v>
      </c>
      <c r="G18" s="20">
        <v>50</v>
      </c>
      <c r="H18" s="20">
        <v>4</v>
      </c>
      <c r="I18" s="20">
        <v>83</v>
      </c>
    </row>
    <row r="19" spans="1:9" x14ac:dyDescent="0.2">
      <c r="A19" s="19" t="s">
        <v>413</v>
      </c>
      <c r="B19" s="20">
        <v>71</v>
      </c>
      <c r="C19" s="20">
        <v>0</v>
      </c>
      <c r="D19" s="20">
        <v>0</v>
      </c>
      <c r="E19" s="20">
        <v>0</v>
      </c>
      <c r="F19" s="20">
        <v>55</v>
      </c>
      <c r="G19" s="20">
        <v>16</v>
      </c>
      <c r="H19" s="20">
        <v>0</v>
      </c>
      <c r="I19" s="20">
        <v>55</v>
      </c>
    </row>
    <row r="20" spans="1:9" x14ac:dyDescent="0.2">
      <c r="A20" s="19" t="s">
        <v>414</v>
      </c>
      <c r="B20" s="20">
        <v>11</v>
      </c>
      <c r="C20" s="20">
        <v>0</v>
      </c>
      <c r="D20" s="20">
        <v>0</v>
      </c>
      <c r="E20" s="20">
        <v>0</v>
      </c>
      <c r="F20" s="20">
        <v>9</v>
      </c>
      <c r="G20" s="20">
        <v>2</v>
      </c>
      <c r="H20" s="20">
        <v>0</v>
      </c>
      <c r="I20" s="20">
        <v>9</v>
      </c>
    </row>
    <row r="21" spans="1:9" x14ac:dyDescent="0.2">
      <c r="A21" s="19" t="s">
        <v>415</v>
      </c>
      <c r="B21" s="20">
        <v>881</v>
      </c>
      <c r="C21" s="20">
        <v>22</v>
      </c>
      <c r="D21" s="20">
        <v>31</v>
      </c>
      <c r="E21" s="20">
        <v>56</v>
      </c>
      <c r="F21" s="20">
        <v>490</v>
      </c>
      <c r="G21" s="20">
        <v>282</v>
      </c>
      <c r="H21" s="20">
        <v>53</v>
      </c>
      <c r="I21" s="20">
        <v>546</v>
      </c>
    </row>
    <row r="22" spans="1:9" x14ac:dyDescent="0.2">
      <c r="A22" s="19" t="s">
        <v>416</v>
      </c>
      <c r="B22" s="20">
        <v>701</v>
      </c>
      <c r="C22" s="20">
        <v>7</v>
      </c>
      <c r="D22" s="20">
        <v>19</v>
      </c>
      <c r="E22" s="20">
        <v>18</v>
      </c>
      <c r="F22" s="20">
        <v>408</v>
      </c>
      <c r="G22" s="20">
        <v>249</v>
      </c>
      <c r="H22" s="20">
        <v>26</v>
      </c>
      <c r="I22" s="20">
        <v>426</v>
      </c>
    </row>
    <row r="23" spans="1:9" x14ac:dyDescent="0.2">
      <c r="A23" s="19" t="s">
        <v>417</v>
      </c>
      <c r="B23" s="20">
        <v>1801</v>
      </c>
      <c r="C23" s="20">
        <v>31</v>
      </c>
      <c r="D23" s="20">
        <v>52</v>
      </c>
      <c r="E23" s="20">
        <v>78</v>
      </c>
      <c r="F23" s="20">
        <v>1041</v>
      </c>
      <c r="G23" s="20">
        <v>599</v>
      </c>
      <c r="H23" s="20">
        <v>83</v>
      </c>
      <c r="I23" s="20">
        <v>1119</v>
      </c>
    </row>
    <row r="24" spans="1:9" x14ac:dyDescent="0.2">
      <c r="A24" s="19" t="s">
        <v>418</v>
      </c>
      <c r="B24" s="20">
        <v>920</v>
      </c>
      <c r="C24" s="20">
        <v>9</v>
      </c>
      <c r="D24" s="20">
        <v>21</v>
      </c>
      <c r="E24" s="20">
        <v>22</v>
      </c>
      <c r="F24" s="20">
        <v>551</v>
      </c>
      <c r="G24" s="20">
        <v>317</v>
      </c>
      <c r="H24" s="20">
        <v>30</v>
      </c>
      <c r="I24" s="20">
        <v>573</v>
      </c>
    </row>
    <row r="25" spans="1:9" x14ac:dyDescent="0.2">
      <c r="A25" s="19" t="s">
        <v>419</v>
      </c>
      <c r="B25" s="20">
        <v>219</v>
      </c>
      <c r="C25" s="20">
        <v>2</v>
      </c>
      <c r="D25" s="20">
        <v>2</v>
      </c>
      <c r="E25" s="20">
        <v>4</v>
      </c>
      <c r="F25" s="20">
        <v>143</v>
      </c>
      <c r="G25" s="20">
        <v>68</v>
      </c>
      <c r="H25" s="20">
        <v>4</v>
      </c>
      <c r="I25" s="20">
        <v>147</v>
      </c>
    </row>
    <row r="26" spans="1:9" x14ac:dyDescent="0.2">
      <c r="A26" s="18" t="s">
        <v>420</v>
      </c>
      <c r="B26" s="17">
        <v>208</v>
      </c>
      <c r="C26" s="17">
        <v>3</v>
      </c>
      <c r="D26" s="17">
        <v>9</v>
      </c>
      <c r="E26" s="17">
        <v>20</v>
      </c>
      <c r="F26" s="17">
        <v>144</v>
      </c>
      <c r="G26" s="17">
        <v>32</v>
      </c>
      <c r="H26" s="17">
        <v>12</v>
      </c>
      <c r="I26" s="17">
        <v>164</v>
      </c>
    </row>
    <row r="27" spans="1:9" x14ac:dyDescent="0.2">
      <c r="A27" s="19" t="s">
        <v>408</v>
      </c>
      <c r="B27" s="20">
        <v>220</v>
      </c>
      <c r="C27" s="20">
        <v>3</v>
      </c>
      <c r="D27" s="20">
        <v>12</v>
      </c>
      <c r="E27" s="20">
        <v>18</v>
      </c>
      <c r="F27" s="20">
        <v>133</v>
      </c>
      <c r="G27" s="20">
        <v>54</v>
      </c>
      <c r="H27" s="20">
        <v>15</v>
      </c>
      <c r="I27" s="20">
        <v>151</v>
      </c>
    </row>
    <row r="28" spans="1:9" x14ac:dyDescent="0.2">
      <c r="A28" s="19" t="s">
        <v>409</v>
      </c>
      <c r="B28" s="20">
        <v>226</v>
      </c>
      <c r="C28" s="20">
        <v>7</v>
      </c>
      <c r="D28" s="20">
        <v>5</v>
      </c>
      <c r="E28" s="20">
        <v>16</v>
      </c>
      <c r="F28" s="20">
        <v>134</v>
      </c>
      <c r="G28" s="20">
        <v>64</v>
      </c>
      <c r="H28" s="20">
        <v>12</v>
      </c>
      <c r="I28" s="20">
        <v>150</v>
      </c>
    </row>
    <row r="29" spans="1:9" x14ac:dyDescent="0.2">
      <c r="A29" s="19" t="s">
        <v>410</v>
      </c>
      <c r="B29" s="20">
        <v>211</v>
      </c>
      <c r="C29" s="20">
        <v>4</v>
      </c>
      <c r="D29" s="20">
        <v>4</v>
      </c>
      <c r="E29" s="20">
        <v>6</v>
      </c>
      <c r="F29" s="20">
        <v>131</v>
      </c>
      <c r="G29" s="20">
        <v>66</v>
      </c>
      <c r="H29" s="20">
        <v>8</v>
      </c>
      <c r="I29" s="20">
        <v>137</v>
      </c>
    </row>
    <row r="30" spans="1:9" x14ac:dyDescent="0.2">
      <c r="A30" s="19" t="s">
        <v>411</v>
      </c>
      <c r="B30" s="20">
        <v>134</v>
      </c>
      <c r="C30" s="20">
        <v>1</v>
      </c>
      <c r="D30" s="20">
        <v>4</v>
      </c>
      <c r="E30" s="20">
        <v>6</v>
      </c>
      <c r="F30" s="20">
        <v>80</v>
      </c>
      <c r="G30" s="20">
        <v>43</v>
      </c>
      <c r="H30" s="20">
        <v>5</v>
      </c>
      <c r="I30" s="20">
        <v>86</v>
      </c>
    </row>
    <row r="31" spans="1:9" x14ac:dyDescent="0.2">
      <c r="A31" s="19" t="s">
        <v>412</v>
      </c>
      <c r="B31" s="20">
        <v>65</v>
      </c>
      <c r="C31" s="20">
        <v>2</v>
      </c>
      <c r="D31" s="20">
        <v>0</v>
      </c>
      <c r="E31" s="20">
        <v>1</v>
      </c>
      <c r="F31" s="20">
        <v>36</v>
      </c>
      <c r="G31" s="20">
        <v>26</v>
      </c>
      <c r="H31" s="20">
        <v>2</v>
      </c>
      <c r="I31" s="20">
        <v>37</v>
      </c>
    </row>
    <row r="32" spans="1:9" x14ac:dyDescent="0.2">
      <c r="A32" s="19" t="s">
        <v>413</v>
      </c>
      <c r="B32" s="20">
        <v>25</v>
      </c>
      <c r="C32" s="20">
        <v>0</v>
      </c>
      <c r="D32" s="20">
        <v>0</v>
      </c>
      <c r="E32" s="20">
        <v>0</v>
      </c>
      <c r="F32" s="20">
        <v>17</v>
      </c>
      <c r="G32" s="20">
        <v>8</v>
      </c>
      <c r="H32" s="20">
        <v>0</v>
      </c>
      <c r="I32" s="20">
        <v>17</v>
      </c>
    </row>
    <row r="33" spans="1:9" x14ac:dyDescent="0.2">
      <c r="A33" s="19" t="s">
        <v>414</v>
      </c>
      <c r="B33" s="20">
        <v>3</v>
      </c>
      <c r="C33" s="20">
        <v>0</v>
      </c>
      <c r="D33" s="20">
        <v>0</v>
      </c>
      <c r="E33" s="20">
        <v>0</v>
      </c>
      <c r="F33" s="20">
        <v>3</v>
      </c>
      <c r="G33" s="20">
        <v>0</v>
      </c>
      <c r="H33" s="20">
        <v>0</v>
      </c>
      <c r="I33" s="20">
        <v>3</v>
      </c>
    </row>
    <row r="34" spans="1:9" x14ac:dyDescent="0.2">
      <c r="A34" s="19" t="s">
        <v>415</v>
      </c>
      <c r="B34" s="20">
        <v>446</v>
      </c>
      <c r="C34" s="20">
        <v>10</v>
      </c>
      <c r="D34" s="20">
        <v>17</v>
      </c>
      <c r="E34" s="20">
        <v>34</v>
      </c>
      <c r="F34" s="20">
        <v>267</v>
      </c>
      <c r="G34" s="20">
        <v>118</v>
      </c>
      <c r="H34" s="20">
        <v>27</v>
      </c>
      <c r="I34" s="20">
        <v>301</v>
      </c>
    </row>
    <row r="35" spans="1:9" x14ac:dyDescent="0.2">
      <c r="A35" s="19" t="s">
        <v>416</v>
      </c>
      <c r="B35" s="20">
        <v>345</v>
      </c>
      <c r="C35" s="20">
        <v>5</v>
      </c>
      <c r="D35" s="20">
        <v>8</v>
      </c>
      <c r="E35" s="20">
        <v>12</v>
      </c>
      <c r="F35" s="20">
        <v>211</v>
      </c>
      <c r="G35" s="20">
        <v>109</v>
      </c>
      <c r="H35" s="20">
        <v>13</v>
      </c>
      <c r="I35" s="20">
        <v>223</v>
      </c>
    </row>
    <row r="36" spans="1:9" x14ac:dyDescent="0.2">
      <c r="A36" s="19" t="s">
        <v>417</v>
      </c>
      <c r="B36" s="20">
        <v>884</v>
      </c>
      <c r="C36" s="20">
        <v>17</v>
      </c>
      <c r="D36" s="20">
        <v>25</v>
      </c>
      <c r="E36" s="20">
        <v>47</v>
      </c>
      <c r="F36" s="20">
        <v>534</v>
      </c>
      <c r="G36" s="20">
        <v>261</v>
      </c>
      <c r="H36" s="20">
        <v>42</v>
      </c>
      <c r="I36" s="20">
        <v>581</v>
      </c>
    </row>
    <row r="37" spans="1:9" x14ac:dyDescent="0.2">
      <c r="A37" s="19" t="s">
        <v>418</v>
      </c>
      <c r="B37" s="20">
        <v>438</v>
      </c>
      <c r="C37" s="20">
        <v>7</v>
      </c>
      <c r="D37" s="20">
        <v>8</v>
      </c>
      <c r="E37" s="20">
        <v>13</v>
      </c>
      <c r="F37" s="20">
        <v>267</v>
      </c>
      <c r="G37" s="20">
        <v>143</v>
      </c>
      <c r="H37" s="20">
        <v>15</v>
      </c>
      <c r="I37" s="20">
        <v>280</v>
      </c>
    </row>
    <row r="38" spans="1:9" x14ac:dyDescent="0.2">
      <c r="A38" s="19" t="s">
        <v>419</v>
      </c>
      <c r="B38" s="20">
        <v>93</v>
      </c>
      <c r="C38" s="20">
        <v>2</v>
      </c>
      <c r="D38" s="20">
        <v>0</v>
      </c>
      <c r="E38" s="20">
        <v>1</v>
      </c>
      <c r="F38" s="20">
        <v>56</v>
      </c>
      <c r="G38" s="20">
        <v>34</v>
      </c>
      <c r="H38" s="20">
        <v>2</v>
      </c>
      <c r="I38" s="20">
        <v>57</v>
      </c>
    </row>
    <row r="39" spans="1:9" x14ac:dyDescent="0.2">
      <c r="A39" s="18" t="s">
        <v>421</v>
      </c>
      <c r="B39" s="17">
        <v>178</v>
      </c>
      <c r="C39" s="17">
        <v>5</v>
      </c>
      <c r="D39" s="17">
        <v>14</v>
      </c>
      <c r="E39" s="17">
        <v>18</v>
      </c>
      <c r="F39" s="17">
        <v>103</v>
      </c>
      <c r="G39" s="17">
        <v>38</v>
      </c>
      <c r="H39" s="17">
        <v>19</v>
      </c>
      <c r="I39" s="17">
        <v>121</v>
      </c>
    </row>
    <row r="40" spans="1:9" x14ac:dyDescent="0.2">
      <c r="A40" s="19" t="s">
        <v>408</v>
      </c>
      <c r="B40" s="20">
        <v>212</v>
      </c>
      <c r="C40" s="20">
        <v>4</v>
      </c>
      <c r="D40" s="20">
        <v>6</v>
      </c>
      <c r="E40" s="20">
        <v>15</v>
      </c>
      <c r="F40" s="20">
        <v>112</v>
      </c>
      <c r="G40" s="20">
        <v>75</v>
      </c>
      <c r="H40" s="20">
        <v>10</v>
      </c>
      <c r="I40" s="20">
        <v>127</v>
      </c>
    </row>
    <row r="41" spans="1:9" x14ac:dyDescent="0.2">
      <c r="A41" s="19" t="s">
        <v>409</v>
      </c>
      <c r="B41" s="20">
        <v>223</v>
      </c>
      <c r="C41" s="20">
        <v>8</v>
      </c>
      <c r="D41" s="20">
        <v>8</v>
      </c>
      <c r="E41" s="20">
        <v>7</v>
      </c>
      <c r="F41" s="20">
        <v>111</v>
      </c>
      <c r="G41" s="20">
        <v>89</v>
      </c>
      <c r="H41" s="20">
        <v>16</v>
      </c>
      <c r="I41" s="20">
        <v>118</v>
      </c>
    </row>
    <row r="42" spans="1:9" x14ac:dyDescent="0.2">
      <c r="A42" s="19" t="s">
        <v>410</v>
      </c>
      <c r="B42" s="20">
        <v>216</v>
      </c>
      <c r="C42" s="20">
        <v>2</v>
      </c>
      <c r="D42" s="20">
        <v>8</v>
      </c>
      <c r="E42" s="20">
        <v>5</v>
      </c>
      <c r="F42" s="20">
        <v>120</v>
      </c>
      <c r="G42" s="20">
        <v>81</v>
      </c>
      <c r="H42" s="20">
        <v>10</v>
      </c>
      <c r="I42" s="20">
        <v>125</v>
      </c>
    </row>
    <row r="43" spans="1:9" x14ac:dyDescent="0.2">
      <c r="A43" s="19" t="s">
        <v>411</v>
      </c>
      <c r="B43" s="20">
        <v>140</v>
      </c>
      <c r="C43" s="20">
        <v>0</v>
      </c>
      <c r="D43" s="20">
        <v>3</v>
      </c>
      <c r="E43" s="20">
        <v>1</v>
      </c>
      <c r="F43" s="20">
        <v>77</v>
      </c>
      <c r="G43" s="20">
        <v>59</v>
      </c>
      <c r="H43" s="20">
        <v>3</v>
      </c>
      <c r="I43" s="20">
        <v>78</v>
      </c>
    </row>
    <row r="44" spans="1:9" x14ac:dyDescent="0.2">
      <c r="A44" s="19" t="s">
        <v>412</v>
      </c>
      <c r="B44" s="20">
        <v>72</v>
      </c>
      <c r="C44" s="20">
        <v>0</v>
      </c>
      <c r="D44" s="20">
        <v>2</v>
      </c>
      <c r="E44" s="20">
        <v>3</v>
      </c>
      <c r="F44" s="20">
        <v>43</v>
      </c>
      <c r="G44" s="20">
        <v>24</v>
      </c>
      <c r="H44" s="20">
        <v>2</v>
      </c>
      <c r="I44" s="20">
        <v>46</v>
      </c>
    </row>
    <row r="45" spans="1:9" x14ac:dyDescent="0.2">
      <c r="A45" s="19" t="s">
        <v>413</v>
      </c>
      <c r="B45" s="20">
        <v>46</v>
      </c>
      <c r="C45" s="20">
        <v>0</v>
      </c>
      <c r="D45" s="20">
        <v>0</v>
      </c>
      <c r="E45" s="20">
        <v>0</v>
      </c>
      <c r="F45" s="20">
        <v>38</v>
      </c>
      <c r="G45" s="20">
        <v>8</v>
      </c>
      <c r="H45" s="20">
        <v>0</v>
      </c>
      <c r="I45" s="20">
        <v>38</v>
      </c>
    </row>
    <row r="46" spans="1:9" x14ac:dyDescent="0.2">
      <c r="A46" s="19" t="s">
        <v>414</v>
      </c>
      <c r="B46" s="20">
        <v>8</v>
      </c>
      <c r="C46" s="20">
        <v>0</v>
      </c>
      <c r="D46" s="20">
        <v>0</v>
      </c>
      <c r="E46" s="20">
        <v>0</v>
      </c>
      <c r="F46" s="20">
        <v>6</v>
      </c>
      <c r="G46" s="20">
        <v>2</v>
      </c>
      <c r="H46" s="20">
        <v>0</v>
      </c>
      <c r="I46" s="20">
        <v>6</v>
      </c>
    </row>
    <row r="47" spans="1:9" x14ac:dyDescent="0.2">
      <c r="A47" s="19" t="s">
        <v>415</v>
      </c>
      <c r="B47" s="20">
        <v>435</v>
      </c>
      <c r="C47" s="20">
        <v>12</v>
      </c>
      <c r="D47" s="20">
        <v>14</v>
      </c>
      <c r="E47" s="20">
        <v>22</v>
      </c>
      <c r="F47" s="20">
        <v>223</v>
      </c>
      <c r="G47" s="20">
        <v>164</v>
      </c>
      <c r="H47" s="20">
        <v>26</v>
      </c>
      <c r="I47" s="20">
        <v>245</v>
      </c>
    </row>
    <row r="48" spans="1:9" x14ac:dyDescent="0.2">
      <c r="A48" s="19" t="s">
        <v>416</v>
      </c>
      <c r="B48" s="20">
        <v>356</v>
      </c>
      <c r="C48" s="20">
        <v>2</v>
      </c>
      <c r="D48" s="20">
        <v>11</v>
      </c>
      <c r="E48" s="20">
        <v>6</v>
      </c>
      <c r="F48" s="20">
        <v>197</v>
      </c>
      <c r="G48" s="20">
        <v>140</v>
      </c>
      <c r="H48" s="20">
        <v>13</v>
      </c>
      <c r="I48" s="20">
        <v>203</v>
      </c>
    </row>
    <row r="49" spans="1:9" x14ac:dyDescent="0.2">
      <c r="A49" s="19" t="s">
        <v>417</v>
      </c>
      <c r="B49" s="20">
        <v>917</v>
      </c>
      <c r="C49" s="20">
        <v>14</v>
      </c>
      <c r="D49" s="20">
        <v>27</v>
      </c>
      <c r="E49" s="20">
        <v>31</v>
      </c>
      <c r="F49" s="20">
        <v>507</v>
      </c>
      <c r="G49" s="20">
        <v>338</v>
      </c>
      <c r="H49" s="20">
        <v>41</v>
      </c>
      <c r="I49" s="20">
        <v>538</v>
      </c>
    </row>
    <row r="50" spans="1:9" x14ac:dyDescent="0.2">
      <c r="A50" s="19" t="s">
        <v>418</v>
      </c>
      <c r="B50" s="20">
        <v>482</v>
      </c>
      <c r="C50" s="20">
        <v>2</v>
      </c>
      <c r="D50" s="20">
        <v>13</v>
      </c>
      <c r="E50" s="20">
        <v>9</v>
      </c>
      <c r="F50" s="20">
        <v>284</v>
      </c>
      <c r="G50" s="20">
        <v>174</v>
      </c>
      <c r="H50" s="20">
        <v>15</v>
      </c>
      <c r="I50" s="20">
        <v>293</v>
      </c>
    </row>
    <row r="51" spans="1:9" x14ac:dyDescent="0.2">
      <c r="A51" s="19" t="s">
        <v>419</v>
      </c>
      <c r="B51" s="20">
        <v>126</v>
      </c>
      <c r="C51" s="20">
        <v>0</v>
      </c>
      <c r="D51" s="20">
        <v>2</v>
      </c>
      <c r="E51" s="20">
        <v>3</v>
      </c>
      <c r="F51" s="20">
        <v>87</v>
      </c>
      <c r="G51" s="20">
        <v>34</v>
      </c>
      <c r="H51" s="20">
        <v>2</v>
      </c>
      <c r="I51" s="20">
        <v>90</v>
      </c>
    </row>
    <row r="52" spans="1:9" x14ac:dyDescent="0.2">
      <c r="A52" s="18" t="s">
        <v>422</v>
      </c>
      <c r="B52" s="18"/>
      <c r="C52" s="18"/>
      <c r="D52" s="18"/>
      <c r="E52" s="18"/>
      <c r="F52" s="18"/>
      <c r="G52" s="18"/>
      <c r="H52" s="18"/>
      <c r="I52" s="18"/>
    </row>
    <row r="53" spans="1:9" x14ac:dyDescent="0.2">
      <c r="A53" s="19" t="s">
        <v>130</v>
      </c>
      <c r="B53" s="20">
        <v>151</v>
      </c>
      <c r="C53" s="20">
        <v>3</v>
      </c>
      <c r="D53" s="20">
        <v>6</v>
      </c>
      <c r="E53" s="20">
        <v>8</v>
      </c>
      <c r="F53" s="20">
        <v>98</v>
      </c>
      <c r="G53" s="20">
        <v>36</v>
      </c>
      <c r="H53" s="20">
        <v>9</v>
      </c>
      <c r="I53" s="20">
        <v>106</v>
      </c>
    </row>
    <row r="54" spans="1:9" x14ac:dyDescent="0.2">
      <c r="A54" s="19" t="s">
        <v>131</v>
      </c>
      <c r="B54" s="20">
        <v>1446</v>
      </c>
      <c r="C54" s="20">
        <v>29</v>
      </c>
      <c r="D54" s="20">
        <v>58</v>
      </c>
      <c r="E54" s="20">
        <v>87</v>
      </c>
      <c r="F54" s="20">
        <v>865</v>
      </c>
      <c r="G54" s="20">
        <v>407</v>
      </c>
      <c r="H54" s="20">
        <v>87</v>
      </c>
      <c r="I54" s="20">
        <v>952</v>
      </c>
    </row>
    <row r="55" spans="1:9" x14ac:dyDescent="0.2">
      <c r="A55" s="19" t="s">
        <v>392</v>
      </c>
      <c r="B55" s="20">
        <v>150</v>
      </c>
      <c r="C55" s="20">
        <v>4</v>
      </c>
      <c r="D55" s="20">
        <v>4</v>
      </c>
      <c r="E55" s="20">
        <v>8</v>
      </c>
      <c r="F55" s="20">
        <v>93</v>
      </c>
      <c r="G55" s="20">
        <v>41</v>
      </c>
      <c r="H55" s="20">
        <v>8</v>
      </c>
      <c r="I55" s="20">
        <v>101</v>
      </c>
    </row>
    <row r="56" spans="1:9" x14ac:dyDescent="0.2">
      <c r="A56" s="19" t="s">
        <v>132</v>
      </c>
      <c r="B56" s="20">
        <v>372</v>
      </c>
      <c r="C56" s="20">
        <v>3</v>
      </c>
      <c r="D56" s="20">
        <v>7</v>
      </c>
      <c r="E56" s="20">
        <v>14</v>
      </c>
      <c r="F56" s="20">
        <v>226</v>
      </c>
      <c r="G56" s="20">
        <v>122</v>
      </c>
      <c r="H56" s="20">
        <v>10</v>
      </c>
      <c r="I56" s="20">
        <v>240</v>
      </c>
    </row>
    <row r="57" spans="1:9" x14ac:dyDescent="0.2">
      <c r="A57" s="19" t="s">
        <v>423</v>
      </c>
      <c r="B57" s="20">
        <v>69</v>
      </c>
      <c r="C57" s="20">
        <v>0</v>
      </c>
      <c r="D57" s="20">
        <v>0</v>
      </c>
      <c r="E57" s="20">
        <v>0</v>
      </c>
      <c r="F57" s="20">
        <v>6</v>
      </c>
      <c r="G57" s="20">
        <v>63</v>
      </c>
      <c r="H57" s="20">
        <v>0</v>
      </c>
      <c r="I57" s="20">
        <v>6</v>
      </c>
    </row>
    <row r="58" spans="1:9" x14ac:dyDescent="0.2">
      <c r="A58" s="18" t="s">
        <v>133</v>
      </c>
      <c r="B58" s="17">
        <v>92</v>
      </c>
      <c r="C58" s="17">
        <v>0</v>
      </c>
      <c r="D58" s="17">
        <v>2</v>
      </c>
      <c r="E58" s="17">
        <v>7</v>
      </c>
      <c r="F58" s="17">
        <v>65</v>
      </c>
      <c r="G58" s="17">
        <v>18</v>
      </c>
      <c r="H58" s="17">
        <v>2</v>
      </c>
      <c r="I58" s="17">
        <v>72</v>
      </c>
    </row>
    <row r="59" spans="1:9" x14ac:dyDescent="0.2">
      <c r="A59" s="19" t="s">
        <v>134</v>
      </c>
      <c r="B59" s="20">
        <v>813</v>
      </c>
      <c r="C59" s="20">
        <v>15</v>
      </c>
      <c r="D59" s="20">
        <v>28</v>
      </c>
      <c r="E59" s="20">
        <v>56</v>
      </c>
      <c r="F59" s="20">
        <v>512</v>
      </c>
      <c r="G59" s="20">
        <v>202</v>
      </c>
      <c r="H59" s="20">
        <v>43</v>
      </c>
      <c r="I59" s="20">
        <v>568</v>
      </c>
    </row>
    <row r="60" spans="1:9" x14ac:dyDescent="0.2">
      <c r="A60" s="19" t="s">
        <v>393</v>
      </c>
      <c r="B60" s="20">
        <v>65</v>
      </c>
      <c r="C60" s="20">
        <v>3</v>
      </c>
      <c r="D60" s="20">
        <v>2</v>
      </c>
      <c r="E60" s="20">
        <v>1</v>
      </c>
      <c r="F60" s="20">
        <v>46</v>
      </c>
      <c r="G60" s="20">
        <v>13</v>
      </c>
      <c r="H60" s="20">
        <v>5</v>
      </c>
      <c r="I60" s="20">
        <v>47</v>
      </c>
    </row>
    <row r="61" spans="1:9" x14ac:dyDescent="0.2">
      <c r="A61" s="19" t="s">
        <v>135</v>
      </c>
      <c r="B61" s="20">
        <v>83</v>
      </c>
      <c r="C61" s="20">
        <v>2</v>
      </c>
      <c r="D61" s="20">
        <v>2</v>
      </c>
      <c r="E61" s="20">
        <v>3</v>
      </c>
      <c r="F61" s="20">
        <v>52</v>
      </c>
      <c r="G61" s="20">
        <v>24</v>
      </c>
      <c r="H61" s="20">
        <v>4</v>
      </c>
      <c r="I61" s="20">
        <v>55</v>
      </c>
    </row>
    <row r="62" spans="1:9" x14ac:dyDescent="0.2">
      <c r="A62" s="19" t="s">
        <v>424</v>
      </c>
      <c r="B62" s="20">
        <v>39</v>
      </c>
      <c r="C62" s="20">
        <v>0</v>
      </c>
      <c r="D62" s="20">
        <v>0</v>
      </c>
      <c r="E62" s="20">
        <v>0</v>
      </c>
      <c r="F62" s="20">
        <v>3</v>
      </c>
      <c r="G62" s="20">
        <v>36</v>
      </c>
      <c r="H62" s="20">
        <v>0</v>
      </c>
      <c r="I62" s="20">
        <v>3</v>
      </c>
    </row>
    <row r="63" spans="1:9" x14ac:dyDescent="0.2">
      <c r="A63" s="18" t="s">
        <v>136</v>
      </c>
      <c r="B63" s="17">
        <v>59</v>
      </c>
      <c r="C63" s="17">
        <v>3</v>
      </c>
      <c r="D63" s="17">
        <v>4</v>
      </c>
      <c r="E63" s="17">
        <v>1</v>
      </c>
      <c r="F63" s="17">
        <v>33</v>
      </c>
      <c r="G63" s="17">
        <v>18</v>
      </c>
      <c r="H63" s="17">
        <v>7</v>
      </c>
      <c r="I63" s="17">
        <v>34</v>
      </c>
    </row>
    <row r="64" spans="1:9" x14ac:dyDescent="0.2">
      <c r="A64" s="19" t="s">
        <v>134</v>
      </c>
      <c r="B64" s="20">
        <v>632</v>
      </c>
      <c r="C64" s="20">
        <v>14</v>
      </c>
      <c r="D64" s="20">
        <v>30</v>
      </c>
      <c r="E64" s="20">
        <v>30</v>
      </c>
      <c r="F64" s="20">
        <v>353</v>
      </c>
      <c r="G64" s="20">
        <v>205</v>
      </c>
      <c r="H64" s="20">
        <v>44</v>
      </c>
      <c r="I64" s="20">
        <v>383</v>
      </c>
    </row>
    <row r="65" spans="1:9" x14ac:dyDescent="0.2">
      <c r="A65" s="19" t="s">
        <v>393</v>
      </c>
      <c r="B65" s="20">
        <v>85</v>
      </c>
      <c r="C65" s="20">
        <v>1</v>
      </c>
      <c r="D65" s="20">
        <v>2</v>
      </c>
      <c r="E65" s="20">
        <v>7</v>
      </c>
      <c r="F65" s="20">
        <v>47</v>
      </c>
      <c r="G65" s="20">
        <v>28</v>
      </c>
      <c r="H65" s="20">
        <v>3</v>
      </c>
      <c r="I65" s="20">
        <v>54</v>
      </c>
    </row>
    <row r="66" spans="1:9" x14ac:dyDescent="0.2">
      <c r="A66" s="19" t="s">
        <v>135</v>
      </c>
      <c r="B66" s="20">
        <v>289</v>
      </c>
      <c r="C66" s="20">
        <v>1</v>
      </c>
      <c r="D66" s="20">
        <v>5</v>
      </c>
      <c r="E66" s="20">
        <v>11</v>
      </c>
      <c r="F66" s="20">
        <v>174</v>
      </c>
      <c r="G66" s="20">
        <v>98</v>
      </c>
      <c r="H66" s="20">
        <v>6</v>
      </c>
      <c r="I66" s="20">
        <v>185</v>
      </c>
    </row>
    <row r="67" spans="1:9" x14ac:dyDescent="0.2">
      <c r="A67" s="19" t="s">
        <v>424</v>
      </c>
      <c r="B67" s="20">
        <v>30</v>
      </c>
      <c r="C67" s="20">
        <v>0</v>
      </c>
      <c r="D67" s="20">
        <v>0</v>
      </c>
      <c r="E67" s="20">
        <v>0</v>
      </c>
      <c r="F67" s="20">
        <v>3</v>
      </c>
      <c r="G67" s="20">
        <v>27</v>
      </c>
      <c r="H67" s="20">
        <v>0</v>
      </c>
      <c r="I67" s="20">
        <v>3</v>
      </c>
    </row>
    <row r="68" spans="1:9" x14ac:dyDescent="0.2">
      <c r="A68" s="18" t="s">
        <v>425</v>
      </c>
      <c r="B68" s="18"/>
      <c r="C68" s="18"/>
      <c r="D68" s="18"/>
      <c r="E68" s="18"/>
      <c r="F68" s="18"/>
      <c r="G68" s="18"/>
      <c r="H68" s="18"/>
      <c r="I68" s="18"/>
    </row>
    <row r="69" spans="1:9" x14ac:dyDescent="0.2">
      <c r="A69" s="19" t="s">
        <v>426</v>
      </c>
      <c r="B69" s="20">
        <v>366</v>
      </c>
      <c r="C69" s="20">
        <v>6</v>
      </c>
      <c r="D69" s="20">
        <v>14</v>
      </c>
      <c r="E69" s="20">
        <v>16</v>
      </c>
      <c r="F69" s="20">
        <v>219</v>
      </c>
      <c r="G69" s="20">
        <v>111</v>
      </c>
      <c r="H69" s="20">
        <v>20</v>
      </c>
      <c r="I69" s="20">
        <v>235</v>
      </c>
    </row>
    <row r="70" spans="1:9" x14ac:dyDescent="0.2">
      <c r="A70" s="19" t="s">
        <v>427</v>
      </c>
      <c r="B70" s="20">
        <v>1212</v>
      </c>
      <c r="C70" s="20">
        <v>26</v>
      </c>
      <c r="D70" s="20">
        <v>53</v>
      </c>
      <c r="E70" s="20">
        <v>70</v>
      </c>
      <c r="F70" s="20">
        <v>732</v>
      </c>
      <c r="G70" s="20">
        <v>331</v>
      </c>
      <c r="H70" s="20">
        <v>79</v>
      </c>
      <c r="I70" s="20">
        <v>802</v>
      </c>
    </row>
    <row r="71" spans="1:9" x14ac:dyDescent="0.2">
      <c r="A71" s="19" t="s">
        <v>137</v>
      </c>
      <c r="B71" s="20">
        <v>112</v>
      </c>
      <c r="C71" s="20">
        <v>1</v>
      </c>
      <c r="D71" s="20">
        <v>4</v>
      </c>
      <c r="E71" s="20">
        <v>8</v>
      </c>
      <c r="F71" s="20">
        <v>75</v>
      </c>
      <c r="G71" s="20">
        <v>24</v>
      </c>
      <c r="H71" s="20">
        <v>5</v>
      </c>
      <c r="I71" s="20">
        <v>83</v>
      </c>
    </row>
    <row r="72" spans="1:9" x14ac:dyDescent="0.2">
      <c r="A72" s="19" t="s">
        <v>138</v>
      </c>
      <c r="B72" s="20">
        <v>673</v>
      </c>
      <c r="C72" s="20">
        <v>10</v>
      </c>
      <c r="D72" s="20">
        <v>21</v>
      </c>
      <c r="E72" s="20">
        <v>41</v>
      </c>
      <c r="F72" s="20">
        <v>423</v>
      </c>
      <c r="G72" s="20">
        <v>178</v>
      </c>
      <c r="H72" s="20">
        <v>31</v>
      </c>
      <c r="I72" s="20">
        <v>464</v>
      </c>
    </row>
    <row r="73" spans="1:9" x14ac:dyDescent="0.2">
      <c r="A73" s="19" t="s">
        <v>428</v>
      </c>
      <c r="B73" s="20">
        <v>75</v>
      </c>
      <c r="C73" s="20">
        <v>1</v>
      </c>
      <c r="D73" s="20">
        <v>2</v>
      </c>
      <c r="E73" s="20">
        <v>2</v>
      </c>
      <c r="F73" s="20">
        <v>56</v>
      </c>
      <c r="G73" s="20">
        <v>14</v>
      </c>
      <c r="H73" s="20">
        <v>3</v>
      </c>
      <c r="I73" s="20">
        <v>58</v>
      </c>
    </row>
    <row r="74" spans="1:9" x14ac:dyDescent="0.2">
      <c r="A74" s="19" t="s">
        <v>429</v>
      </c>
      <c r="B74" s="20">
        <v>178</v>
      </c>
      <c r="C74" s="20">
        <v>2</v>
      </c>
      <c r="D74" s="20">
        <v>3</v>
      </c>
      <c r="E74" s="20">
        <v>5</v>
      </c>
      <c r="F74" s="20">
        <v>62</v>
      </c>
      <c r="G74" s="20">
        <v>106</v>
      </c>
      <c r="H74" s="20">
        <v>5</v>
      </c>
      <c r="I74" s="20">
        <v>67</v>
      </c>
    </row>
    <row r="75" spans="1:9" x14ac:dyDescent="0.2">
      <c r="A75" s="19" t="s">
        <v>1441</v>
      </c>
      <c r="B75" s="20">
        <v>1644</v>
      </c>
      <c r="C75" s="20">
        <v>31</v>
      </c>
      <c r="D75" s="20">
        <v>58</v>
      </c>
      <c r="E75" s="20">
        <v>96</v>
      </c>
      <c r="F75" s="20">
        <v>1007</v>
      </c>
      <c r="G75" s="20">
        <v>452</v>
      </c>
      <c r="H75" s="20">
        <v>89</v>
      </c>
      <c r="I75" s="20">
        <v>1103</v>
      </c>
    </row>
    <row r="76" spans="1:9" x14ac:dyDescent="0.2">
      <c r="A76" s="18" t="s">
        <v>430</v>
      </c>
      <c r="B76" s="18"/>
      <c r="C76" s="18"/>
      <c r="D76" s="18"/>
      <c r="E76" s="18"/>
      <c r="F76" s="18"/>
      <c r="G76" s="18"/>
      <c r="H76" s="18"/>
      <c r="I76" s="18"/>
    </row>
    <row r="77" spans="1:9" x14ac:dyDescent="0.2">
      <c r="A77" s="21" t="s">
        <v>431</v>
      </c>
      <c r="B77" s="34">
        <v>366</v>
      </c>
      <c r="C77" s="34">
        <v>6</v>
      </c>
      <c r="D77" s="34">
        <v>14</v>
      </c>
      <c r="E77" s="34">
        <v>16</v>
      </c>
      <c r="F77" s="34">
        <v>219</v>
      </c>
      <c r="G77" s="34">
        <v>111</v>
      </c>
      <c r="H77" s="34">
        <v>20</v>
      </c>
      <c r="I77" s="34">
        <v>235</v>
      </c>
    </row>
    <row r="78" spans="1:9" x14ac:dyDescent="0.2">
      <c r="A78" s="21" t="s">
        <v>432</v>
      </c>
      <c r="B78" s="34">
        <v>954</v>
      </c>
      <c r="C78" s="34">
        <v>19</v>
      </c>
      <c r="D78" s="34">
        <v>35</v>
      </c>
      <c r="E78" s="34">
        <v>48</v>
      </c>
      <c r="F78" s="34">
        <v>592</v>
      </c>
      <c r="G78" s="34">
        <v>260</v>
      </c>
      <c r="H78" s="34">
        <v>54</v>
      </c>
      <c r="I78" s="34">
        <v>640</v>
      </c>
    </row>
    <row r="79" spans="1:9" x14ac:dyDescent="0.2">
      <c r="A79" s="19" t="s">
        <v>433</v>
      </c>
      <c r="B79" s="20">
        <v>345</v>
      </c>
      <c r="C79" s="20">
        <v>3</v>
      </c>
      <c r="D79" s="20">
        <v>13</v>
      </c>
      <c r="E79" s="20">
        <v>24</v>
      </c>
      <c r="F79" s="20">
        <v>218</v>
      </c>
      <c r="G79" s="20">
        <v>87</v>
      </c>
      <c r="H79" s="20">
        <v>16</v>
      </c>
      <c r="I79" s="20">
        <v>242</v>
      </c>
    </row>
    <row r="80" spans="1:9" x14ac:dyDescent="0.2">
      <c r="A80" s="19" t="s">
        <v>434</v>
      </c>
      <c r="B80" s="20">
        <v>141</v>
      </c>
      <c r="C80" s="20">
        <v>4</v>
      </c>
      <c r="D80" s="20">
        <v>5</v>
      </c>
      <c r="E80" s="20">
        <v>11</v>
      </c>
      <c r="F80" s="20">
        <v>91</v>
      </c>
      <c r="G80" s="20">
        <v>30</v>
      </c>
      <c r="H80" s="20">
        <v>9</v>
      </c>
      <c r="I80" s="20">
        <v>102</v>
      </c>
    </row>
    <row r="81" spans="1:9" x14ac:dyDescent="0.2">
      <c r="A81" s="19" t="s">
        <v>435</v>
      </c>
      <c r="B81" s="20">
        <v>56</v>
      </c>
      <c r="C81" s="20">
        <v>0</v>
      </c>
      <c r="D81" s="20">
        <v>1</v>
      </c>
      <c r="E81" s="20">
        <v>5</v>
      </c>
      <c r="F81" s="20">
        <v>36</v>
      </c>
      <c r="G81" s="20">
        <v>14</v>
      </c>
      <c r="H81" s="20">
        <v>1</v>
      </c>
      <c r="I81" s="20">
        <v>41</v>
      </c>
    </row>
    <row r="82" spans="1:9" x14ac:dyDescent="0.2">
      <c r="A82" s="19" t="s">
        <v>436</v>
      </c>
      <c r="B82" s="20">
        <v>48</v>
      </c>
      <c r="C82" s="20">
        <v>1</v>
      </c>
      <c r="D82" s="20">
        <v>2</v>
      </c>
      <c r="E82" s="20">
        <v>2</v>
      </c>
      <c r="F82" s="20">
        <v>21</v>
      </c>
      <c r="G82" s="20">
        <v>22</v>
      </c>
      <c r="H82" s="20">
        <v>3</v>
      </c>
      <c r="I82" s="20">
        <v>23</v>
      </c>
    </row>
    <row r="83" spans="1:9" x14ac:dyDescent="0.2">
      <c r="A83" s="19" t="s">
        <v>437</v>
      </c>
      <c r="B83" s="20">
        <v>20</v>
      </c>
      <c r="C83" s="20">
        <v>1</v>
      </c>
      <c r="D83" s="20">
        <v>1</v>
      </c>
      <c r="E83" s="20">
        <v>1</v>
      </c>
      <c r="F83" s="20">
        <v>10</v>
      </c>
      <c r="G83" s="20">
        <v>7</v>
      </c>
      <c r="H83" s="20">
        <v>2</v>
      </c>
      <c r="I83" s="20">
        <v>11</v>
      </c>
    </row>
    <row r="84" spans="1:9" x14ac:dyDescent="0.2">
      <c r="A84" s="19" t="s">
        <v>438</v>
      </c>
      <c r="B84" s="20">
        <v>4</v>
      </c>
      <c r="C84" s="20">
        <v>0</v>
      </c>
      <c r="D84" s="20">
        <v>0</v>
      </c>
      <c r="E84" s="20">
        <v>0</v>
      </c>
      <c r="F84" s="20">
        <v>3</v>
      </c>
      <c r="G84" s="20">
        <v>1</v>
      </c>
      <c r="H84" s="20">
        <v>0</v>
      </c>
      <c r="I84" s="20">
        <v>3</v>
      </c>
    </row>
    <row r="85" spans="1:9" x14ac:dyDescent="0.2">
      <c r="A85" s="19" t="s">
        <v>439</v>
      </c>
      <c r="B85" s="20">
        <v>2</v>
      </c>
      <c r="C85" s="20">
        <v>0</v>
      </c>
      <c r="D85" s="20">
        <v>0</v>
      </c>
      <c r="E85" s="20">
        <v>0</v>
      </c>
      <c r="F85" s="20">
        <v>1</v>
      </c>
      <c r="G85" s="20">
        <v>1</v>
      </c>
      <c r="H85" s="20">
        <v>0</v>
      </c>
      <c r="I85" s="20">
        <v>1</v>
      </c>
    </row>
    <row r="86" spans="1:9" x14ac:dyDescent="0.2">
      <c r="A86" s="19" t="s">
        <v>440</v>
      </c>
      <c r="B86" s="20">
        <v>2</v>
      </c>
      <c r="C86" s="20">
        <v>0</v>
      </c>
      <c r="D86" s="20">
        <v>0</v>
      </c>
      <c r="E86" s="20">
        <v>0</v>
      </c>
      <c r="F86" s="20">
        <v>2</v>
      </c>
      <c r="G86" s="20">
        <v>0</v>
      </c>
      <c r="H86" s="20">
        <v>0</v>
      </c>
      <c r="I86" s="20">
        <v>2</v>
      </c>
    </row>
    <row r="87" spans="1:9" x14ac:dyDescent="0.2">
      <c r="A87" s="19" t="s">
        <v>429</v>
      </c>
      <c r="B87" s="20">
        <v>250</v>
      </c>
      <c r="C87" s="20">
        <v>5</v>
      </c>
      <c r="D87" s="20">
        <v>4</v>
      </c>
      <c r="E87" s="20">
        <v>10</v>
      </c>
      <c r="F87" s="20">
        <v>95</v>
      </c>
      <c r="G87" s="20">
        <v>136</v>
      </c>
      <c r="H87" s="20">
        <v>9</v>
      </c>
      <c r="I87" s="20">
        <v>105</v>
      </c>
    </row>
    <row r="88" spans="1:9" x14ac:dyDescent="0.2">
      <c r="A88" s="18" t="s">
        <v>441</v>
      </c>
      <c r="B88" s="18"/>
      <c r="C88" s="18"/>
      <c r="D88" s="18"/>
      <c r="E88" s="18"/>
      <c r="F88" s="18"/>
      <c r="G88" s="18"/>
      <c r="H88" s="18"/>
      <c r="I88" s="18"/>
    </row>
    <row r="89" spans="1:9" x14ac:dyDescent="0.2">
      <c r="A89" s="19" t="s">
        <v>442</v>
      </c>
      <c r="B89" s="20">
        <v>1712</v>
      </c>
      <c r="C89" s="20">
        <v>32</v>
      </c>
      <c r="D89" s="20">
        <v>56</v>
      </c>
      <c r="E89" s="20">
        <v>91</v>
      </c>
      <c r="F89" s="20">
        <v>1040</v>
      </c>
      <c r="G89" s="20">
        <v>493</v>
      </c>
      <c r="H89" s="20">
        <v>88</v>
      </c>
      <c r="I89" s="20">
        <v>1131</v>
      </c>
    </row>
    <row r="90" spans="1:9" x14ac:dyDescent="0.2">
      <c r="A90" s="19" t="s">
        <v>139</v>
      </c>
      <c r="B90" s="20">
        <v>76</v>
      </c>
      <c r="C90" s="20">
        <v>2</v>
      </c>
      <c r="D90" s="20">
        <v>3</v>
      </c>
      <c r="E90" s="20">
        <v>8</v>
      </c>
      <c r="F90" s="20">
        <v>42</v>
      </c>
      <c r="G90" s="20">
        <v>21</v>
      </c>
      <c r="H90" s="20">
        <v>5</v>
      </c>
      <c r="I90" s="20">
        <v>50</v>
      </c>
    </row>
    <row r="91" spans="1:9" x14ac:dyDescent="0.2">
      <c r="A91" s="19" t="s">
        <v>443</v>
      </c>
      <c r="B91" s="20">
        <v>59</v>
      </c>
      <c r="C91" s="20">
        <v>1</v>
      </c>
      <c r="D91" s="20">
        <v>4</v>
      </c>
      <c r="E91" s="20">
        <v>6</v>
      </c>
      <c r="F91" s="20">
        <v>32</v>
      </c>
      <c r="G91" s="20">
        <v>16</v>
      </c>
      <c r="H91" s="20">
        <v>5</v>
      </c>
      <c r="I91" s="20">
        <v>38</v>
      </c>
    </row>
    <row r="92" spans="1:9" x14ac:dyDescent="0.2">
      <c r="A92" s="19" t="s">
        <v>140</v>
      </c>
      <c r="B92" s="20">
        <v>194</v>
      </c>
      <c r="C92" s="20">
        <v>4</v>
      </c>
      <c r="D92" s="20">
        <v>9</v>
      </c>
      <c r="E92" s="20">
        <v>9</v>
      </c>
      <c r="F92" s="20">
        <v>124</v>
      </c>
      <c r="G92" s="20">
        <v>48</v>
      </c>
      <c r="H92" s="20">
        <v>13</v>
      </c>
      <c r="I92" s="20">
        <v>133</v>
      </c>
    </row>
    <row r="93" spans="1:9" x14ac:dyDescent="0.2">
      <c r="A93" s="19" t="s">
        <v>141</v>
      </c>
      <c r="B93" s="20">
        <v>16</v>
      </c>
      <c r="C93" s="20">
        <v>0</v>
      </c>
      <c r="D93" s="20">
        <v>2</v>
      </c>
      <c r="E93" s="20">
        <v>0</v>
      </c>
      <c r="F93" s="20">
        <v>6</v>
      </c>
      <c r="G93" s="20">
        <v>8</v>
      </c>
      <c r="H93" s="20">
        <v>2</v>
      </c>
      <c r="I93" s="20">
        <v>6</v>
      </c>
    </row>
    <row r="94" spans="1:9" x14ac:dyDescent="0.2">
      <c r="A94" s="19" t="s">
        <v>401</v>
      </c>
      <c r="B94" s="20">
        <v>46</v>
      </c>
      <c r="C94" s="20">
        <v>0</v>
      </c>
      <c r="D94" s="20">
        <v>0</v>
      </c>
      <c r="E94" s="20">
        <v>3</v>
      </c>
      <c r="F94" s="20">
        <v>32</v>
      </c>
      <c r="G94" s="20">
        <v>11</v>
      </c>
      <c r="H94" s="20">
        <v>0</v>
      </c>
      <c r="I94" s="20">
        <v>35</v>
      </c>
    </row>
    <row r="95" spans="1:9" x14ac:dyDescent="0.2">
      <c r="A95" s="19" t="s">
        <v>429</v>
      </c>
      <c r="B95" s="20">
        <v>85</v>
      </c>
      <c r="C95" s="20">
        <v>0</v>
      </c>
      <c r="D95" s="20">
        <v>1</v>
      </c>
      <c r="E95" s="20">
        <v>0</v>
      </c>
      <c r="F95" s="20">
        <v>12</v>
      </c>
      <c r="G95" s="20">
        <v>72</v>
      </c>
      <c r="H95" s="20">
        <v>1</v>
      </c>
      <c r="I95" s="20">
        <v>12</v>
      </c>
    </row>
    <row r="96" spans="1:9" x14ac:dyDescent="0.2">
      <c r="A96" s="18" t="s">
        <v>444</v>
      </c>
      <c r="B96" s="18"/>
      <c r="C96" s="18"/>
      <c r="D96" s="18"/>
      <c r="E96" s="18"/>
      <c r="F96" s="18"/>
      <c r="G96" s="18"/>
      <c r="H96" s="18"/>
      <c r="I96" s="18"/>
    </row>
    <row r="97" spans="1:9" x14ac:dyDescent="0.2">
      <c r="A97" s="19" t="s">
        <v>445</v>
      </c>
      <c r="B97" s="20">
        <v>1212</v>
      </c>
      <c r="C97" s="20">
        <v>26</v>
      </c>
      <c r="D97" s="20">
        <v>50</v>
      </c>
      <c r="E97" s="20">
        <v>79</v>
      </c>
      <c r="F97" s="20">
        <v>771</v>
      </c>
      <c r="G97" s="20">
        <v>286</v>
      </c>
      <c r="H97" s="20">
        <v>76</v>
      </c>
      <c r="I97" s="20">
        <v>850</v>
      </c>
    </row>
    <row r="98" spans="1:9" x14ac:dyDescent="0.2">
      <c r="A98" s="19" t="s">
        <v>446</v>
      </c>
      <c r="B98" s="20">
        <v>24</v>
      </c>
      <c r="C98" s="20">
        <v>1</v>
      </c>
      <c r="D98" s="20">
        <v>2</v>
      </c>
      <c r="E98" s="20">
        <v>1</v>
      </c>
      <c r="F98" s="20">
        <v>14</v>
      </c>
      <c r="G98" s="20">
        <v>6</v>
      </c>
      <c r="H98" s="20">
        <v>3</v>
      </c>
      <c r="I98" s="20">
        <v>15</v>
      </c>
    </row>
    <row r="99" spans="1:9" x14ac:dyDescent="0.2">
      <c r="A99" s="19" t="s">
        <v>447</v>
      </c>
      <c r="B99" s="20">
        <v>76</v>
      </c>
      <c r="C99" s="20">
        <v>3</v>
      </c>
      <c r="D99" s="20">
        <v>3</v>
      </c>
      <c r="E99" s="20">
        <v>6</v>
      </c>
      <c r="F99" s="20">
        <v>45</v>
      </c>
      <c r="G99" s="20">
        <v>19</v>
      </c>
      <c r="H99" s="20">
        <v>6</v>
      </c>
      <c r="I99" s="20">
        <v>51</v>
      </c>
    </row>
    <row r="100" spans="1:9" x14ac:dyDescent="0.2">
      <c r="A100" s="19" t="s">
        <v>448</v>
      </c>
      <c r="B100" s="20">
        <v>43</v>
      </c>
      <c r="C100" s="20">
        <v>0</v>
      </c>
      <c r="D100" s="20">
        <v>2</v>
      </c>
      <c r="E100" s="20">
        <v>6</v>
      </c>
      <c r="F100" s="20">
        <v>25</v>
      </c>
      <c r="G100" s="20">
        <v>10</v>
      </c>
      <c r="H100" s="20">
        <v>2</v>
      </c>
      <c r="I100" s="20">
        <v>31</v>
      </c>
    </row>
    <row r="101" spans="1:9" x14ac:dyDescent="0.2">
      <c r="A101" s="19" t="s">
        <v>449</v>
      </c>
      <c r="B101" s="20">
        <v>14</v>
      </c>
      <c r="C101" s="20">
        <v>1</v>
      </c>
      <c r="D101" s="20">
        <v>0</v>
      </c>
      <c r="E101" s="20">
        <v>1</v>
      </c>
      <c r="F101" s="20">
        <v>7</v>
      </c>
      <c r="G101" s="20">
        <v>5</v>
      </c>
      <c r="H101" s="20">
        <v>1</v>
      </c>
      <c r="I101" s="20">
        <v>8</v>
      </c>
    </row>
    <row r="102" spans="1:9" x14ac:dyDescent="0.2">
      <c r="A102" s="19" t="s">
        <v>450</v>
      </c>
      <c r="B102" s="20">
        <v>5</v>
      </c>
      <c r="C102" s="20">
        <v>0</v>
      </c>
      <c r="D102" s="20">
        <v>1</v>
      </c>
      <c r="E102" s="20">
        <v>0</v>
      </c>
      <c r="F102" s="20">
        <v>2</v>
      </c>
      <c r="G102" s="20">
        <v>2</v>
      </c>
      <c r="H102" s="20">
        <v>1</v>
      </c>
      <c r="I102" s="20">
        <v>2</v>
      </c>
    </row>
    <row r="103" spans="1:9" x14ac:dyDescent="0.2">
      <c r="A103" s="19" t="s">
        <v>429</v>
      </c>
      <c r="B103" s="20">
        <v>414</v>
      </c>
      <c r="C103" s="20">
        <v>3</v>
      </c>
      <c r="D103" s="20">
        <v>1</v>
      </c>
      <c r="E103" s="20">
        <v>6</v>
      </c>
      <c r="F103" s="20">
        <v>218</v>
      </c>
      <c r="G103" s="20">
        <v>186</v>
      </c>
      <c r="H103" s="20">
        <v>4</v>
      </c>
      <c r="I103" s="20">
        <v>224</v>
      </c>
    </row>
    <row r="104" spans="1:9" x14ac:dyDescent="0.2">
      <c r="A104" s="18" t="s">
        <v>451</v>
      </c>
      <c r="B104" s="18"/>
      <c r="C104" s="18"/>
      <c r="D104" s="18"/>
      <c r="E104" s="18"/>
      <c r="F104" s="18"/>
      <c r="G104" s="18"/>
      <c r="H104" s="18"/>
      <c r="I104" s="18"/>
    </row>
    <row r="105" spans="1:9" x14ac:dyDescent="0.2">
      <c r="A105" s="19" t="s">
        <v>445</v>
      </c>
      <c r="B105" s="20">
        <v>13</v>
      </c>
      <c r="C105" s="20">
        <v>0</v>
      </c>
      <c r="D105" s="20">
        <v>0</v>
      </c>
      <c r="E105" s="20">
        <v>1</v>
      </c>
      <c r="F105" s="20">
        <v>8</v>
      </c>
      <c r="G105" s="20">
        <v>4</v>
      </c>
      <c r="H105" s="20">
        <v>0</v>
      </c>
      <c r="I105" s="20">
        <v>9</v>
      </c>
    </row>
    <row r="106" spans="1:9" x14ac:dyDescent="0.2">
      <c r="A106" s="19" t="s">
        <v>446</v>
      </c>
      <c r="B106" s="20">
        <v>89</v>
      </c>
      <c r="C106" s="20">
        <v>0</v>
      </c>
      <c r="D106" s="20">
        <v>7</v>
      </c>
      <c r="E106" s="20">
        <v>4</v>
      </c>
      <c r="F106" s="20">
        <v>54</v>
      </c>
      <c r="G106" s="20">
        <v>24</v>
      </c>
      <c r="H106" s="20">
        <v>7</v>
      </c>
      <c r="I106" s="20">
        <v>58</v>
      </c>
    </row>
    <row r="107" spans="1:9" x14ac:dyDescent="0.2">
      <c r="A107" s="19" t="s">
        <v>447</v>
      </c>
      <c r="B107" s="20">
        <v>143</v>
      </c>
      <c r="C107" s="20">
        <v>3</v>
      </c>
      <c r="D107" s="20">
        <v>4</v>
      </c>
      <c r="E107" s="20">
        <v>10</v>
      </c>
      <c r="F107" s="20">
        <v>89</v>
      </c>
      <c r="G107" s="20">
        <v>37</v>
      </c>
      <c r="H107" s="20">
        <v>7</v>
      </c>
      <c r="I107" s="20">
        <v>99</v>
      </c>
    </row>
    <row r="108" spans="1:9" x14ac:dyDescent="0.2">
      <c r="A108" s="19" t="s">
        <v>448</v>
      </c>
      <c r="B108" s="20">
        <v>27</v>
      </c>
      <c r="C108" s="20">
        <v>2</v>
      </c>
      <c r="D108" s="20">
        <v>3</v>
      </c>
      <c r="E108" s="20">
        <v>0</v>
      </c>
      <c r="F108" s="20">
        <v>16</v>
      </c>
      <c r="G108" s="20">
        <v>6</v>
      </c>
      <c r="H108" s="20">
        <v>5</v>
      </c>
      <c r="I108" s="20">
        <v>16</v>
      </c>
    </row>
    <row r="109" spans="1:9" x14ac:dyDescent="0.2">
      <c r="A109" s="19" t="s">
        <v>449</v>
      </c>
      <c r="B109" s="20">
        <v>5</v>
      </c>
      <c r="C109" s="20">
        <v>0</v>
      </c>
      <c r="D109" s="20">
        <v>0</v>
      </c>
      <c r="E109" s="20">
        <v>1</v>
      </c>
      <c r="F109" s="20">
        <v>2</v>
      </c>
      <c r="G109" s="20">
        <v>2</v>
      </c>
      <c r="H109" s="20">
        <v>0</v>
      </c>
      <c r="I109" s="20">
        <v>3</v>
      </c>
    </row>
    <row r="110" spans="1:9" x14ac:dyDescent="0.2">
      <c r="A110" s="19" t="s">
        <v>450</v>
      </c>
      <c r="B110" s="20">
        <v>10</v>
      </c>
      <c r="C110" s="20">
        <v>0</v>
      </c>
      <c r="D110" s="20">
        <v>0</v>
      </c>
      <c r="E110" s="20">
        <v>1</v>
      </c>
      <c r="F110" s="20">
        <v>7</v>
      </c>
      <c r="G110" s="20">
        <v>2</v>
      </c>
      <c r="H110" s="20">
        <v>0</v>
      </c>
      <c r="I110" s="20">
        <v>8</v>
      </c>
    </row>
    <row r="111" spans="1:9" x14ac:dyDescent="0.2">
      <c r="A111" s="19" t="s">
        <v>429</v>
      </c>
      <c r="B111" s="20">
        <v>28</v>
      </c>
      <c r="C111" s="20">
        <v>0</v>
      </c>
      <c r="D111" s="20">
        <v>1</v>
      </c>
      <c r="E111" s="20">
        <v>1</v>
      </c>
      <c r="F111" s="20">
        <v>18</v>
      </c>
      <c r="G111" s="20">
        <v>8</v>
      </c>
      <c r="H111" s="20">
        <v>1</v>
      </c>
      <c r="I111" s="20">
        <v>19</v>
      </c>
    </row>
    <row r="112" spans="1:9" x14ac:dyDescent="0.2">
      <c r="A112" s="18" t="s">
        <v>142</v>
      </c>
      <c r="B112" s="18"/>
      <c r="C112" s="18"/>
      <c r="D112" s="18"/>
      <c r="E112" s="18"/>
      <c r="F112" s="18"/>
      <c r="G112" s="18"/>
      <c r="H112" s="18"/>
      <c r="I112" s="18"/>
    </row>
    <row r="113" spans="1:9" x14ac:dyDescent="0.2">
      <c r="A113" s="19" t="s">
        <v>452</v>
      </c>
      <c r="B113" s="20">
        <v>90</v>
      </c>
      <c r="C113" s="20">
        <v>1</v>
      </c>
      <c r="D113" s="20">
        <v>8</v>
      </c>
      <c r="E113" s="20">
        <v>12</v>
      </c>
      <c r="F113" s="20">
        <v>41</v>
      </c>
      <c r="G113" s="20">
        <v>28</v>
      </c>
      <c r="H113" s="20">
        <v>9</v>
      </c>
      <c r="I113" s="20">
        <v>53</v>
      </c>
    </row>
    <row r="114" spans="1:9" x14ac:dyDescent="0.2">
      <c r="A114" s="19" t="s">
        <v>453</v>
      </c>
      <c r="B114" s="20">
        <v>307</v>
      </c>
      <c r="C114" s="20">
        <v>8</v>
      </c>
      <c r="D114" s="20">
        <v>14</v>
      </c>
      <c r="E114" s="20">
        <v>36</v>
      </c>
      <c r="F114" s="20">
        <v>175</v>
      </c>
      <c r="G114" s="20">
        <v>74</v>
      </c>
      <c r="H114" s="20">
        <v>22</v>
      </c>
      <c r="I114" s="20">
        <v>211</v>
      </c>
    </row>
    <row r="115" spans="1:9" x14ac:dyDescent="0.2">
      <c r="A115" s="19" t="s">
        <v>454</v>
      </c>
      <c r="B115" s="20">
        <v>392</v>
      </c>
      <c r="C115" s="20">
        <v>15</v>
      </c>
      <c r="D115" s="20">
        <v>26</v>
      </c>
      <c r="E115" s="20">
        <v>26</v>
      </c>
      <c r="F115" s="20">
        <v>218</v>
      </c>
      <c r="G115" s="20">
        <v>107</v>
      </c>
      <c r="H115" s="20">
        <v>41</v>
      </c>
      <c r="I115" s="20">
        <v>244</v>
      </c>
    </row>
    <row r="116" spans="1:9" x14ac:dyDescent="0.2">
      <c r="A116" s="19" t="s">
        <v>455</v>
      </c>
      <c r="B116" s="20">
        <v>379</v>
      </c>
      <c r="C116" s="20">
        <v>6</v>
      </c>
      <c r="D116" s="20">
        <v>10</v>
      </c>
      <c r="E116" s="20">
        <v>24</v>
      </c>
      <c r="F116" s="20">
        <v>204</v>
      </c>
      <c r="G116" s="20">
        <v>135</v>
      </c>
      <c r="H116" s="20">
        <v>16</v>
      </c>
      <c r="I116" s="20">
        <v>228</v>
      </c>
    </row>
    <row r="117" spans="1:9" x14ac:dyDescent="0.2">
      <c r="A117" s="19" t="s">
        <v>456</v>
      </c>
      <c r="B117" s="20">
        <v>951</v>
      </c>
      <c r="C117" s="20">
        <v>9</v>
      </c>
      <c r="D117" s="20">
        <v>17</v>
      </c>
      <c r="E117" s="20">
        <v>19</v>
      </c>
      <c r="F117" s="20">
        <v>647</v>
      </c>
      <c r="G117" s="20">
        <v>259</v>
      </c>
      <c r="H117" s="20">
        <v>26</v>
      </c>
      <c r="I117" s="20">
        <v>666</v>
      </c>
    </row>
    <row r="118" spans="1:9" x14ac:dyDescent="0.2">
      <c r="A118" s="19" t="s">
        <v>429</v>
      </c>
      <c r="B118" s="20">
        <v>69</v>
      </c>
      <c r="C118" s="20">
        <v>0</v>
      </c>
      <c r="D118" s="20">
        <v>0</v>
      </c>
      <c r="E118" s="20">
        <v>0</v>
      </c>
      <c r="F118" s="20">
        <v>3</v>
      </c>
      <c r="G118" s="20">
        <v>66</v>
      </c>
      <c r="H118" s="20">
        <v>0</v>
      </c>
      <c r="I118" s="20">
        <v>3</v>
      </c>
    </row>
    <row r="119" spans="1:9" x14ac:dyDescent="0.2">
      <c r="A119" s="18" t="s">
        <v>143</v>
      </c>
      <c r="B119" s="18"/>
      <c r="C119" s="18"/>
      <c r="D119" s="18"/>
      <c r="E119" s="18"/>
      <c r="F119" s="18"/>
      <c r="G119" s="18"/>
      <c r="H119" s="18"/>
      <c r="I119" s="18"/>
    </row>
    <row r="120" spans="1:9" x14ac:dyDescent="0.2">
      <c r="A120" s="21" t="s">
        <v>457</v>
      </c>
      <c r="B120" s="21"/>
      <c r="C120" s="21"/>
      <c r="D120" s="21"/>
      <c r="E120" s="21"/>
      <c r="F120" s="21"/>
      <c r="G120" s="21"/>
      <c r="H120" s="21"/>
      <c r="I120" s="21"/>
    </row>
    <row r="121" spans="1:9" x14ac:dyDescent="0.2">
      <c r="A121" s="19" t="s">
        <v>458</v>
      </c>
      <c r="B121" s="20">
        <v>546</v>
      </c>
      <c r="C121" s="20">
        <v>15</v>
      </c>
      <c r="D121" s="20">
        <v>36</v>
      </c>
      <c r="E121" s="20">
        <v>49</v>
      </c>
      <c r="F121" s="20">
        <v>291</v>
      </c>
      <c r="G121" s="20">
        <v>155</v>
      </c>
      <c r="H121" s="20">
        <v>51</v>
      </c>
      <c r="I121" s="20">
        <v>340</v>
      </c>
    </row>
    <row r="122" spans="1:9" x14ac:dyDescent="0.2">
      <c r="A122" s="19" t="s">
        <v>459</v>
      </c>
      <c r="B122" s="20">
        <v>531</v>
      </c>
      <c r="C122" s="20">
        <v>4</v>
      </c>
      <c r="D122" s="20">
        <v>21</v>
      </c>
      <c r="E122" s="20">
        <v>39</v>
      </c>
      <c r="F122" s="20">
        <v>277</v>
      </c>
      <c r="G122" s="20">
        <v>190</v>
      </c>
      <c r="H122" s="20">
        <v>25</v>
      </c>
      <c r="I122" s="20">
        <v>316</v>
      </c>
    </row>
    <row r="123" spans="1:9" x14ac:dyDescent="0.2">
      <c r="A123" s="19" t="s">
        <v>460</v>
      </c>
      <c r="B123" s="20">
        <v>205</v>
      </c>
      <c r="C123" s="20">
        <v>3</v>
      </c>
      <c r="D123" s="20">
        <v>6</v>
      </c>
      <c r="E123" s="20">
        <v>20</v>
      </c>
      <c r="F123" s="20">
        <v>129</v>
      </c>
      <c r="G123" s="20">
        <v>47</v>
      </c>
      <c r="H123" s="20">
        <v>9</v>
      </c>
      <c r="I123" s="20">
        <v>149</v>
      </c>
    </row>
    <row r="124" spans="1:9" x14ac:dyDescent="0.2">
      <c r="A124" s="19" t="s">
        <v>461</v>
      </c>
      <c r="B124" s="20">
        <v>762</v>
      </c>
      <c r="C124" s="20">
        <v>14</v>
      </c>
      <c r="D124" s="20">
        <v>9</v>
      </c>
      <c r="E124" s="20">
        <v>6</v>
      </c>
      <c r="F124" s="20">
        <v>580</v>
      </c>
      <c r="G124" s="20">
        <v>153</v>
      </c>
      <c r="H124" s="20">
        <v>23</v>
      </c>
      <c r="I124" s="20">
        <v>586</v>
      </c>
    </row>
    <row r="125" spans="1:9" x14ac:dyDescent="0.2">
      <c r="A125" s="19" t="s">
        <v>429</v>
      </c>
      <c r="B125" s="20">
        <v>144</v>
      </c>
      <c r="C125" s="20">
        <v>3</v>
      </c>
      <c r="D125" s="20">
        <v>3</v>
      </c>
      <c r="E125" s="20">
        <v>3</v>
      </c>
      <c r="F125" s="20">
        <v>11</v>
      </c>
      <c r="G125" s="20">
        <v>124</v>
      </c>
      <c r="H125" s="20">
        <v>6</v>
      </c>
      <c r="I125" s="20">
        <v>14</v>
      </c>
    </row>
    <row r="126" spans="1:9" x14ac:dyDescent="0.2">
      <c r="A126" s="18" t="s">
        <v>143</v>
      </c>
      <c r="B126" s="18"/>
      <c r="C126" s="18"/>
      <c r="D126" s="18"/>
      <c r="E126" s="18"/>
      <c r="F126" s="18"/>
      <c r="G126" s="18"/>
      <c r="H126" s="18"/>
      <c r="I126" s="18"/>
    </row>
    <row r="127" spans="1:9" x14ac:dyDescent="0.2">
      <c r="A127" s="21" t="s">
        <v>462</v>
      </c>
      <c r="B127" s="21"/>
      <c r="C127" s="21"/>
      <c r="D127" s="21"/>
      <c r="E127" s="21"/>
      <c r="F127" s="21"/>
      <c r="G127" s="21"/>
      <c r="H127" s="21"/>
      <c r="I127" s="21"/>
    </row>
    <row r="128" spans="1:9" x14ac:dyDescent="0.2">
      <c r="A128" s="19" t="s">
        <v>458</v>
      </c>
      <c r="B128" s="20">
        <v>285</v>
      </c>
      <c r="C128" s="20">
        <v>10</v>
      </c>
      <c r="D128" s="20">
        <v>19</v>
      </c>
      <c r="E128" s="20">
        <v>39</v>
      </c>
      <c r="F128" s="20">
        <v>149</v>
      </c>
      <c r="G128" s="20">
        <v>68</v>
      </c>
      <c r="H128" s="20">
        <v>29</v>
      </c>
      <c r="I128" s="20">
        <v>188</v>
      </c>
    </row>
    <row r="129" spans="1:9" x14ac:dyDescent="0.2">
      <c r="A129" s="19" t="s">
        <v>459</v>
      </c>
      <c r="B129" s="20">
        <v>217</v>
      </c>
      <c r="C129" s="20">
        <v>4</v>
      </c>
      <c r="D129" s="20">
        <v>13</v>
      </c>
      <c r="E129" s="20">
        <v>21</v>
      </c>
      <c r="F129" s="20">
        <v>115</v>
      </c>
      <c r="G129" s="20">
        <v>64</v>
      </c>
      <c r="H129" s="20">
        <v>17</v>
      </c>
      <c r="I129" s="20">
        <v>136</v>
      </c>
    </row>
    <row r="130" spans="1:9" x14ac:dyDescent="0.2">
      <c r="A130" s="19" t="s">
        <v>460</v>
      </c>
      <c r="B130" s="20">
        <v>142</v>
      </c>
      <c r="C130" s="20">
        <v>2</v>
      </c>
      <c r="D130" s="20">
        <v>9</v>
      </c>
      <c r="E130" s="20">
        <v>34</v>
      </c>
      <c r="F130" s="20">
        <v>68</v>
      </c>
      <c r="G130" s="20">
        <v>29</v>
      </c>
      <c r="H130" s="20">
        <v>11</v>
      </c>
      <c r="I130" s="20">
        <v>102</v>
      </c>
    </row>
    <row r="131" spans="1:9" x14ac:dyDescent="0.2">
      <c r="A131" s="19" t="s">
        <v>461</v>
      </c>
      <c r="B131" s="20">
        <v>1184</v>
      </c>
      <c r="C131" s="20">
        <v>20</v>
      </c>
      <c r="D131" s="20">
        <v>28</v>
      </c>
      <c r="E131" s="20">
        <v>20</v>
      </c>
      <c r="F131" s="20">
        <v>942</v>
      </c>
      <c r="G131" s="20">
        <v>174</v>
      </c>
      <c r="H131" s="20">
        <v>48</v>
      </c>
      <c r="I131" s="20">
        <v>962</v>
      </c>
    </row>
    <row r="132" spans="1:9" x14ac:dyDescent="0.2">
      <c r="A132" s="19" t="s">
        <v>429</v>
      </c>
      <c r="B132" s="20">
        <v>360</v>
      </c>
      <c r="C132" s="20">
        <v>3</v>
      </c>
      <c r="D132" s="20">
        <v>6</v>
      </c>
      <c r="E132" s="20">
        <v>3</v>
      </c>
      <c r="F132" s="20">
        <v>14</v>
      </c>
      <c r="G132" s="20">
        <v>334</v>
      </c>
      <c r="H132" s="20">
        <v>9</v>
      </c>
      <c r="I132" s="20">
        <v>17</v>
      </c>
    </row>
    <row r="133" spans="1:9" x14ac:dyDescent="0.2">
      <c r="A133" s="18" t="s">
        <v>143</v>
      </c>
      <c r="B133" s="18"/>
      <c r="C133" s="18"/>
      <c r="D133" s="18"/>
      <c r="E133" s="18"/>
      <c r="F133" s="18"/>
      <c r="G133" s="18"/>
      <c r="H133" s="18"/>
      <c r="I133" s="18"/>
    </row>
    <row r="134" spans="1:9" x14ac:dyDescent="0.2">
      <c r="A134" s="21" t="s">
        <v>463</v>
      </c>
      <c r="B134" s="21"/>
      <c r="C134" s="21"/>
      <c r="D134" s="21"/>
      <c r="E134" s="21"/>
      <c r="F134" s="21"/>
      <c r="G134" s="21"/>
      <c r="H134" s="21"/>
      <c r="I134" s="21"/>
    </row>
    <row r="135" spans="1:9" x14ac:dyDescent="0.2">
      <c r="A135" s="19" t="s">
        <v>458</v>
      </c>
      <c r="B135" s="20">
        <v>330</v>
      </c>
      <c r="C135" s="20">
        <v>13</v>
      </c>
      <c r="D135" s="20">
        <v>18</v>
      </c>
      <c r="E135" s="20">
        <v>30</v>
      </c>
      <c r="F135" s="20">
        <v>174</v>
      </c>
      <c r="G135" s="20">
        <v>95</v>
      </c>
      <c r="H135" s="20">
        <v>31</v>
      </c>
      <c r="I135" s="20">
        <v>204</v>
      </c>
    </row>
    <row r="136" spans="1:9" x14ac:dyDescent="0.2">
      <c r="A136" s="19" t="s">
        <v>459</v>
      </c>
      <c r="B136" s="20">
        <v>326</v>
      </c>
      <c r="C136" s="20">
        <v>5</v>
      </c>
      <c r="D136" s="20">
        <v>21</v>
      </c>
      <c r="E136" s="20">
        <v>45</v>
      </c>
      <c r="F136" s="20">
        <v>157</v>
      </c>
      <c r="G136" s="20">
        <v>98</v>
      </c>
      <c r="H136" s="20">
        <v>26</v>
      </c>
      <c r="I136" s="20">
        <v>202</v>
      </c>
    </row>
    <row r="137" spans="1:9" x14ac:dyDescent="0.2">
      <c r="A137" s="19" t="s">
        <v>460</v>
      </c>
      <c r="B137" s="20">
        <v>133</v>
      </c>
      <c r="C137" s="20">
        <v>3</v>
      </c>
      <c r="D137" s="20">
        <v>8</v>
      </c>
      <c r="E137" s="20">
        <v>21</v>
      </c>
      <c r="F137" s="20">
        <v>69</v>
      </c>
      <c r="G137" s="20">
        <v>32</v>
      </c>
      <c r="H137" s="20">
        <v>11</v>
      </c>
      <c r="I137" s="20">
        <v>90</v>
      </c>
    </row>
    <row r="138" spans="1:9" x14ac:dyDescent="0.2">
      <c r="A138" s="19" t="s">
        <v>461</v>
      </c>
      <c r="B138" s="20">
        <v>1070</v>
      </c>
      <c r="C138" s="20">
        <v>15</v>
      </c>
      <c r="D138" s="20">
        <v>22</v>
      </c>
      <c r="E138" s="20">
        <v>18</v>
      </c>
      <c r="F138" s="20">
        <v>875</v>
      </c>
      <c r="G138" s="20">
        <v>140</v>
      </c>
      <c r="H138" s="20">
        <v>37</v>
      </c>
      <c r="I138" s="20">
        <v>893</v>
      </c>
    </row>
    <row r="139" spans="1:9" x14ac:dyDescent="0.2">
      <c r="A139" s="19" t="s">
        <v>429</v>
      </c>
      <c r="B139" s="20">
        <v>329</v>
      </c>
      <c r="C139" s="20">
        <v>3</v>
      </c>
      <c r="D139" s="20">
        <v>6</v>
      </c>
      <c r="E139" s="20">
        <v>3</v>
      </c>
      <c r="F139" s="20">
        <v>13</v>
      </c>
      <c r="G139" s="20">
        <v>304</v>
      </c>
      <c r="H139" s="20">
        <v>9</v>
      </c>
      <c r="I139" s="20">
        <v>16</v>
      </c>
    </row>
    <row r="140" spans="1:9" x14ac:dyDescent="0.2">
      <c r="A140" s="18" t="s">
        <v>143</v>
      </c>
      <c r="B140" s="18"/>
      <c r="C140" s="18"/>
      <c r="D140" s="18"/>
      <c r="E140" s="18"/>
      <c r="F140" s="18"/>
      <c r="G140" s="18"/>
      <c r="H140" s="18"/>
      <c r="I140" s="18"/>
    </row>
    <row r="141" spans="1:9" x14ac:dyDescent="0.2">
      <c r="A141" s="21" t="s">
        <v>464</v>
      </c>
      <c r="B141" s="21"/>
      <c r="C141" s="21"/>
      <c r="D141" s="21"/>
      <c r="E141" s="21"/>
      <c r="F141" s="21"/>
      <c r="G141" s="21"/>
      <c r="H141" s="21"/>
      <c r="I141" s="21"/>
    </row>
    <row r="142" spans="1:9" x14ac:dyDescent="0.2">
      <c r="A142" s="19" t="s">
        <v>458</v>
      </c>
      <c r="B142" s="20">
        <v>39</v>
      </c>
      <c r="C142" s="20">
        <v>39</v>
      </c>
      <c r="D142" s="20">
        <v>0</v>
      </c>
      <c r="E142" s="20">
        <v>0</v>
      </c>
      <c r="F142" s="20">
        <v>0</v>
      </c>
      <c r="G142" s="20">
        <v>0</v>
      </c>
      <c r="H142" s="20">
        <v>39</v>
      </c>
      <c r="I142" s="20">
        <v>0</v>
      </c>
    </row>
    <row r="143" spans="1:9" x14ac:dyDescent="0.2">
      <c r="A143" s="19" t="s">
        <v>459</v>
      </c>
      <c r="B143" s="20">
        <v>75</v>
      </c>
      <c r="C143" s="20">
        <v>0</v>
      </c>
      <c r="D143" s="20">
        <v>75</v>
      </c>
      <c r="E143" s="20">
        <v>0</v>
      </c>
      <c r="F143" s="20">
        <v>0</v>
      </c>
      <c r="G143" s="20">
        <v>0</v>
      </c>
      <c r="H143" s="20">
        <v>75</v>
      </c>
      <c r="I143" s="20">
        <v>0</v>
      </c>
    </row>
    <row r="144" spans="1:9" x14ac:dyDescent="0.2">
      <c r="A144" s="19" t="s">
        <v>460</v>
      </c>
      <c r="B144" s="20">
        <v>117</v>
      </c>
      <c r="C144" s="20">
        <v>0</v>
      </c>
      <c r="D144" s="20">
        <v>0</v>
      </c>
      <c r="E144" s="20">
        <v>117</v>
      </c>
      <c r="F144" s="20">
        <v>0</v>
      </c>
      <c r="G144" s="20">
        <v>0</v>
      </c>
      <c r="H144" s="20">
        <v>0</v>
      </c>
      <c r="I144" s="20">
        <v>117</v>
      </c>
    </row>
    <row r="145" spans="1:9" x14ac:dyDescent="0.2">
      <c r="A145" s="19" t="s">
        <v>461</v>
      </c>
      <c r="B145" s="20">
        <v>1288</v>
      </c>
      <c r="C145" s="20">
        <v>0</v>
      </c>
      <c r="D145" s="20">
        <v>0</v>
      </c>
      <c r="E145" s="20">
        <v>0</v>
      </c>
      <c r="F145" s="20">
        <v>1288</v>
      </c>
      <c r="G145" s="20">
        <v>0</v>
      </c>
      <c r="H145" s="20">
        <v>0</v>
      </c>
      <c r="I145" s="20">
        <v>1288</v>
      </c>
    </row>
    <row r="146" spans="1:9" x14ac:dyDescent="0.2">
      <c r="A146" s="19" t="s">
        <v>429</v>
      </c>
      <c r="B146" s="20">
        <v>669</v>
      </c>
      <c r="C146" s="20">
        <v>0</v>
      </c>
      <c r="D146" s="20">
        <v>0</v>
      </c>
      <c r="E146" s="20">
        <v>0</v>
      </c>
      <c r="F146" s="20">
        <v>0</v>
      </c>
      <c r="G146" s="20">
        <v>669</v>
      </c>
      <c r="H146" s="20">
        <v>0</v>
      </c>
      <c r="I146" s="20">
        <v>0</v>
      </c>
    </row>
    <row r="147" spans="1:9" x14ac:dyDescent="0.2">
      <c r="A147" s="18" t="s">
        <v>465</v>
      </c>
      <c r="B147" s="18"/>
      <c r="C147" s="18"/>
      <c r="D147" s="18"/>
      <c r="E147" s="18"/>
      <c r="F147" s="18"/>
      <c r="G147" s="18"/>
      <c r="H147" s="18"/>
      <c r="I147" s="18"/>
    </row>
    <row r="148" spans="1:9" x14ac:dyDescent="0.2">
      <c r="A148" s="19" t="s">
        <v>466</v>
      </c>
      <c r="B148" s="20">
        <v>541</v>
      </c>
      <c r="C148" s="20">
        <v>9</v>
      </c>
      <c r="D148" s="20">
        <v>25</v>
      </c>
      <c r="E148" s="20">
        <v>34</v>
      </c>
      <c r="F148" s="20">
        <v>325</v>
      </c>
      <c r="G148" s="20">
        <v>148</v>
      </c>
      <c r="H148" s="20">
        <v>34</v>
      </c>
      <c r="I148" s="20">
        <v>359</v>
      </c>
    </row>
    <row r="149" spans="1:9" x14ac:dyDescent="0.2">
      <c r="A149" s="19" t="s">
        <v>467</v>
      </c>
      <c r="B149" s="20">
        <v>877</v>
      </c>
      <c r="C149" s="20">
        <v>17</v>
      </c>
      <c r="D149" s="20">
        <v>35</v>
      </c>
      <c r="E149" s="20">
        <v>49</v>
      </c>
      <c r="F149" s="20">
        <v>490</v>
      </c>
      <c r="G149" s="20">
        <v>286</v>
      </c>
      <c r="H149" s="20">
        <v>52</v>
      </c>
      <c r="I149" s="20">
        <v>539</v>
      </c>
    </row>
    <row r="150" spans="1:9" x14ac:dyDescent="0.2">
      <c r="A150" s="19" t="s">
        <v>468</v>
      </c>
      <c r="B150" s="20">
        <v>543</v>
      </c>
      <c r="C150" s="20">
        <v>8</v>
      </c>
      <c r="D150" s="20">
        <v>9</v>
      </c>
      <c r="E150" s="20">
        <v>22</v>
      </c>
      <c r="F150" s="20">
        <v>334</v>
      </c>
      <c r="G150" s="20">
        <v>170</v>
      </c>
      <c r="H150" s="20">
        <v>17</v>
      </c>
      <c r="I150" s="20">
        <v>356</v>
      </c>
    </row>
    <row r="151" spans="1:9" x14ac:dyDescent="0.2">
      <c r="A151" s="19" t="s">
        <v>469</v>
      </c>
      <c r="B151" s="20">
        <v>227</v>
      </c>
      <c r="C151" s="20">
        <v>5</v>
      </c>
      <c r="D151" s="20">
        <v>6</v>
      </c>
      <c r="E151" s="20">
        <v>12</v>
      </c>
      <c r="F151" s="20">
        <v>139</v>
      </c>
      <c r="G151" s="20">
        <v>65</v>
      </c>
      <c r="H151" s="20">
        <v>11</v>
      </c>
      <c r="I151" s="20">
        <v>151</v>
      </c>
    </row>
    <row r="152" spans="1:9" x14ac:dyDescent="0.2">
      <c r="A152" s="18" t="s">
        <v>470</v>
      </c>
      <c r="B152" s="18"/>
      <c r="C152" s="18"/>
      <c r="D152" s="18"/>
      <c r="E152" s="18"/>
      <c r="F152" s="18"/>
      <c r="G152" s="18"/>
      <c r="H152" s="18"/>
      <c r="I152" s="18"/>
    </row>
    <row r="153" spans="1:9" x14ac:dyDescent="0.2">
      <c r="A153" s="19" t="s">
        <v>471</v>
      </c>
      <c r="B153" s="20">
        <v>294</v>
      </c>
      <c r="C153" s="20">
        <v>2</v>
      </c>
      <c r="D153" s="20">
        <v>10</v>
      </c>
      <c r="E153" s="20">
        <v>13</v>
      </c>
      <c r="F153" s="20">
        <v>170</v>
      </c>
      <c r="G153" s="20">
        <v>99</v>
      </c>
      <c r="H153" s="20">
        <v>12</v>
      </c>
      <c r="I153" s="20">
        <v>183</v>
      </c>
    </row>
    <row r="154" spans="1:9" x14ac:dyDescent="0.2">
      <c r="A154" s="19" t="s">
        <v>472</v>
      </c>
      <c r="B154" s="20">
        <v>664</v>
      </c>
      <c r="C154" s="20">
        <v>11</v>
      </c>
      <c r="D154" s="20">
        <v>28</v>
      </c>
      <c r="E154" s="20">
        <v>43</v>
      </c>
      <c r="F154" s="20">
        <v>359</v>
      </c>
      <c r="G154" s="20">
        <v>223</v>
      </c>
      <c r="H154" s="20">
        <v>39</v>
      </c>
      <c r="I154" s="20">
        <v>402</v>
      </c>
    </row>
    <row r="155" spans="1:9" x14ac:dyDescent="0.2">
      <c r="A155" s="19" t="s">
        <v>473</v>
      </c>
      <c r="B155" s="20">
        <v>421</v>
      </c>
      <c r="C155" s="20">
        <v>9</v>
      </c>
      <c r="D155" s="20">
        <v>11</v>
      </c>
      <c r="E155" s="20">
        <v>19</v>
      </c>
      <c r="F155" s="20">
        <v>256</v>
      </c>
      <c r="G155" s="20">
        <v>126</v>
      </c>
      <c r="H155" s="20">
        <v>20</v>
      </c>
      <c r="I155" s="20">
        <v>275</v>
      </c>
    </row>
    <row r="156" spans="1:9" x14ac:dyDescent="0.2">
      <c r="A156" s="19" t="s">
        <v>474</v>
      </c>
      <c r="B156" s="20">
        <v>358</v>
      </c>
      <c r="C156" s="20">
        <v>9</v>
      </c>
      <c r="D156" s="20">
        <v>15</v>
      </c>
      <c r="E156" s="20">
        <v>18</v>
      </c>
      <c r="F156" s="20">
        <v>219</v>
      </c>
      <c r="G156" s="20">
        <v>97</v>
      </c>
      <c r="H156" s="20">
        <v>24</v>
      </c>
      <c r="I156" s="20">
        <v>237</v>
      </c>
    </row>
    <row r="157" spans="1:9" x14ac:dyDescent="0.2">
      <c r="A157" s="19" t="s">
        <v>475</v>
      </c>
      <c r="B157" s="20">
        <v>217</v>
      </c>
      <c r="C157" s="20">
        <v>4</v>
      </c>
      <c r="D157" s="20">
        <v>4</v>
      </c>
      <c r="E157" s="20">
        <v>12</v>
      </c>
      <c r="F157" s="20">
        <v>136</v>
      </c>
      <c r="G157" s="20">
        <v>61</v>
      </c>
      <c r="H157" s="20">
        <v>8</v>
      </c>
      <c r="I157" s="20">
        <v>148</v>
      </c>
    </row>
    <row r="158" spans="1:9" x14ac:dyDescent="0.2">
      <c r="A158" s="22" t="s">
        <v>476</v>
      </c>
      <c r="B158" s="23">
        <v>234</v>
      </c>
      <c r="C158" s="23">
        <v>4</v>
      </c>
      <c r="D158" s="23">
        <v>7</v>
      </c>
      <c r="E158" s="23">
        <v>12</v>
      </c>
      <c r="F158" s="23">
        <v>148</v>
      </c>
      <c r="G158" s="23">
        <v>63</v>
      </c>
      <c r="H158" s="23">
        <v>11</v>
      </c>
      <c r="I158" s="23">
        <v>160</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6703E-5696-4E39-A84A-8532C5814236}">
  <dimension ref="A1:I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HYPERLINK("#'目次'!B20","[14]")</f>
        <v>[14]</v>
      </c>
    </row>
    <row r="3" spans="1:9" x14ac:dyDescent="0.2">
      <c r="A3" s="9" t="s">
        <v>126</v>
      </c>
      <c r="B3" s="12" t="s">
        <v>164</v>
      </c>
    </row>
    <row r="4" spans="1:9" x14ac:dyDescent="0.2">
      <c r="A4" s="9" t="s">
        <v>126</v>
      </c>
      <c r="B4" s="12" t="s">
        <v>128</v>
      </c>
    </row>
    <row r="5" spans="1:9" x14ac:dyDescent="0.2">
      <c r="A5" s="9" t="s">
        <v>126</v>
      </c>
      <c r="B5" s="12" t="s">
        <v>165</v>
      </c>
    </row>
    <row r="6" spans="1:9" x14ac:dyDescent="0.2">
      <c r="A6" s="9" t="s">
        <v>126</v>
      </c>
      <c r="B6" s="12" t="s">
        <v>166</v>
      </c>
    </row>
    <row r="7" spans="1:9" s="15" customFormat="1" ht="37.5" x14ac:dyDescent="0.2">
      <c r="A7" s="13" t="s">
        <v>126</v>
      </c>
      <c r="B7" s="14" t="s">
        <v>499</v>
      </c>
      <c r="C7" s="14" t="s">
        <v>500</v>
      </c>
      <c r="D7" s="14" t="s">
        <v>501</v>
      </c>
      <c r="E7" s="14" t="s">
        <v>502</v>
      </c>
      <c r="F7" s="14" t="s">
        <v>503</v>
      </c>
      <c r="G7" s="14" t="s">
        <v>504</v>
      </c>
      <c r="H7" s="14" t="s">
        <v>505</v>
      </c>
      <c r="I7" s="14" t="s">
        <v>506</v>
      </c>
    </row>
    <row r="8" spans="1:9" x14ac:dyDescent="0.2">
      <c r="A8" s="16" t="s">
        <v>507</v>
      </c>
      <c r="B8" s="17">
        <v>2188</v>
      </c>
      <c r="C8" s="17">
        <v>727</v>
      </c>
      <c r="D8" s="17">
        <v>909</v>
      </c>
      <c r="E8" s="17">
        <v>418</v>
      </c>
      <c r="F8" s="17">
        <v>90</v>
      </c>
      <c r="G8" s="17">
        <v>44</v>
      </c>
      <c r="H8" s="17">
        <v>1636</v>
      </c>
      <c r="I8" s="17">
        <v>508</v>
      </c>
    </row>
    <row r="9" spans="1:9" x14ac:dyDescent="0.2">
      <c r="A9" s="18" t="s">
        <v>508</v>
      </c>
      <c r="B9" s="18"/>
      <c r="C9" s="18"/>
      <c r="D9" s="18"/>
      <c r="E9" s="18"/>
      <c r="F9" s="18"/>
      <c r="G9" s="18"/>
      <c r="H9" s="18"/>
      <c r="I9" s="18"/>
    </row>
    <row r="10" spans="1:9" x14ac:dyDescent="0.2">
      <c r="A10" s="19" t="s">
        <v>509</v>
      </c>
      <c r="B10" s="20">
        <v>1092</v>
      </c>
      <c r="C10" s="20">
        <v>353</v>
      </c>
      <c r="D10" s="20">
        <v>452</v>
      </c>
      <c r="E10" s="20">
        <v>211</v>
      </c>
      <c r="F10" s="20">
        <v>48</v>
      </c>
      <c r="G10" s="20">
        <v>28</v>
      </c>
      <c r="H10" s="20">
        <v>805</v>
      </c>
      <c r="I10" s="20">
        <v>259</v>
      </c>
    </row>
    <row r="11" spans="1:9" x14ac:dyDescent="0.2">
      <c r="A11" s="19" t="s">
        <v>510</v>
      </c>
      <c r="B11" s="20">
        <v>1095</v>
      </c>
      <c r="C11" s="20">
        <v>374</v>
      </c>
      <c r="D11" s="20">
        <v>456</v>
      </c>
      <c r="E11" s="20">
        <v>207</v>
      </c>
      <c r="F11" s="20">
        <v>42</v>
      </c>
      <c r="G11" s="20">
        <v>16</v>
      </c>
      <c r="H11" s="20">
        <v>830</v>
      </c>
      <c r="I11" s="20">
        <v>249</v>
      </c>
    </row>
    <row r="12" spans="1:9" x14ac:dyDescent="0.2">
      <c r="A12" s="19" t="s">
        <v>511</v>
      </c>
      <c r="B12" s="20">
        <v>1</v>
      </c>
      <c r="C12" s="20">
        <v>0</v>
      </c>
      <c r="D12" s="20">
        <v>1</v>
      </c>
      <c r="E12" s="20">
        <v>0</v>
      </c>
      <c r="F12" s="20">
        <v>0</v>
      </c>
      <c r="G12" s="20">
        <v>0</v>
      </c>
      <c r="H12" s="20">
        <v>1</v>
      </c>
      <c r="I12" s="20">
        <v>0</v>
      </c>
    </row>
    <row r="13" spans="1:9" x14ac:dyDescent="0.2">
      <c r="A13" s="18" t="s">
        <v>512</v>
      </c>
      <c r="B13" s="18"/>
      <c r="C13" s="18"/>
      <c r="D13" s="18"/>
      <c r="E13" s="18"/>
      <c r="F13" s="18"/>
      <c r="G13" s="18"/>
      <c r="H13" s="18"/>
      <c r="I13" s="18"/>
    </row>
    <row r="14" spans="1:9" x14ac:dyDescent="0.2">
      <c r="A14" s="19" t="s">
        <v>513</v>
      </c>
      <c r="B14" s="20">
        <v>387</v>
      </c>
      <c r="C14" s="20">
        <v>122</v>
      </c>
      <c r="D14" s="20">
        <v>162</v>
      </c>
      <c r="E14" s="20">
        <v>80</v>
      </c>
      <c r="F14" s="20">
        <v>17</v>
      </c>
      <c r="G14" s="20">
        <v>6</v>
      </c>
      <c r="H14" s="20">
        <v>284</v>
      </c>
      <c r="I14" s="20">
        <v>97</v>
      </c>
    </row>
    <row r="15" spans="1:9" x14ac:dyDescent="0.2">
      <c r="A15" s="19" t="s">
        <v>514</v>
      </c>
      <c r="B15" s="20">
        <v>432</v>
      </c>
      <c r="C15" s="20">
        <v>136</v>
      </c>
      <c r="D15" s="20">
        <v>192</v>
      </c>
      <c r="E15" s="20">
        <v>82</v>
      </c>
      <c r="F15" s="20">
        <v>14</v>
      </c>
      <c r="G15" s="20">
        <v>8</v>
      </c>
      <c r="H15" s="20">
        <v>328</v>
      </c>
      <c r="I15" s="20">
        <v>96</v>
      </c>
    </row>
    <row r="16" spans="1:9" x14ac:dyDescent="0.2">
      <c r="A16" s="19" t="s">
        <v>515</v>
      </c>
      <c r="B16" s="20">
        <v>449</v>
      </c>
      <c r="C16" s="20">
        <v>152</v>
      </c>
      <c r="D16" s="20">
        <v>190</v>
      </c>
      <c r="E16" s="20">
        <v>85</v>
      </c>
      <c r="F16" s="20">
        <v>13</v>
      </c>
      <c r="G16" s="20">
        <v>9</v>
      </c>
      <c r="H16" s="20">
        <v>342</v>
      </c>
      <c r="I16" s="20">
        <v>98</v>
      </c>
    </row>
    <row r="17" spans="1:9" x14ac:dyDescent="0.2">
      <c r="A17" s="19" t="s">
        <v>516</v>
      </c>
      <c r="B17" s="20">
        <v>427</v>
      </c>
      <c r="C17" s="20">
        <v>166</v>
      </c>
      <c r="D17" s="20">
        <v>163</v>
      </c>
      <c r="E17" s="20">
        <v>70</v>
      </c>
      <c r="F17" s="20">
        <v>17</v>
      </c>
      <c r="G17" s="20">
        <v>11</v>
      </c>
      <c r="H17" s="20">
        <v>329</v>
      </c>
      <c r="I17" s="20">
        <v>87</v>
      </c>
    </row>
    <row r="18" spans="1:9" x14ac:dyDescent="0.2">
      <c r="A18" s="19" t="s">
        <v>517</v>
      </c>
      <c r="B18" s="20">
        <v>274</v>
      </c>
      <c r="C18" s="20">
        <v>91</v>
      </c>
      <c r="D18" s="20">
        <v>116</v>
      </c>
      <c r="E18" s="20">
        <v>53</v>
      </c>
      <c r="F18" s="20">
        <v>11</v>
      </c>
      <c r="G18" s="20">
        <v>3</v>
      </c>
      <c r="H18" s="20">
        <v>207</v>
      </c>
      <c r="I18" s="20">
        <v>64</v>
      </c>
    </row>
    <row r="19" spans="1:9" x14ac:dyDescent="0.2">
      <c r="A19" s="19" t="s">
        <v>518</v>
      </c>
      <c r="B19" s="20">
        <v>137</v>
      </c>
      <c r="C19" s="20">
        <v>39</v>
      </c>
      <c r="D19" s="20">
        <v>53</v>
      </c>
      <c r="E19" s="20">
        <v>31</v>
      </c>
      <c r="F19" s="20">
        <v>11</v>
      </c>
      <c r="G19" s="20">
        <v>3</v>
      </c>
      <c r="H19" s="20">
        <v>92</v>
      </c>
      <c r="I19" s="20">
        <v>42</v>
      </c>
    </row>
    <row r="20" spans="1:9" x14ac:dyDescent="0.2">
      <c r="A20" s="19" t="s">
        <v>519</v>
      </c>
      <c r="B20" s="20">
        <v>71</v>
      </c>
      <c r="C20" s="20">
        <v>20</v>
      </c>
      <c r="D20" s="20">
        <v>27</v>
      </c>
      <c r="E20" s="20">
        <v>15</v>
      </c>
      <c r="F20" s="20">
        <v>5</v>
      </c>
      <c r="G20" s="20">
        <v>4</v>
      </c>
      <c r="H20" s="20">
        <v>47</v>
      </c>
      <c r="I20" s="20">
        <v>20</v>
      </c>
    </row>
    <row r="21" spans="1:9" x14ac:dyDescent="0.2">
      <c r="A21" s="19" t="s">
        <v>520</v>
      </c>
      <c r="B21" s="20">
        <v>11</v>
      </c>
      <c r="C21" s="20">
        <v>1</v>
      </c>
      <c r="D21" s="20">
        <v>6</v>
      </c>
      <c r="E21" s="20">
        <v>2</v>
      </c>
      <c r="F21" s="20">
        <v>2</v>
      </c>
      <c r="G21" s="20">
        <v>0</v>
      </c>
      <c r="H21" s="20">
        <v>7</v>
      </c>
      <c r="I21" s="20">
        <v>4</v>
      </c>
    </row>
    <row r="22" spans="1:9" x14ac:dyDescent="0.2">
      <c r="A22" s="19" t="s">
        <v>521</v>
      </c>
      <c r="B22" s="20">
        <v>881</v>
      </c>
      <c r="C22" s="20">
        <v>288</v>
      </c>
      <c r="D22" s="20">
        <v>382</v>
      </c>
      <c r="E22" s="20">
        <v>167</v>
      </c>
      <c r="F22" s="20">
        <v>27</v>
      </c>
      <c r="G22" s="20">
        <v>17</v>
      </c>
      <c r="H22" s="20">
        <v>670</v>
      </c>
      <c r="I22" s="20">
        <v>194</v>
      </c>
    </row>
    <row r="23" spans="1:9" x14ac:dyDescent="0.2">
      <c r="A23" s="19" t="s">
        <v>522</v>
      </c>
      <c r="B23" s="20">
        <v>701</v>
      </c>
      <c r="C23" s="20">
        <v>257</v>
      </c>
      <c r="D23" s="20">
        <v>279</v>
      </c>
      <c r="E23" s="20">
        <v>123</v>
      </c>
      <c r="F23" s="20">
        <v>28</v>
      </c>
      <c r="G23" s="20">
        <v>14</v>
      </c>
      <c r="H23" s="20">
        <v>536</v>
      </c>
      <c r="I23" s="20">
        <v>151</v>
      </c>
    </row>
    <row r="24" spans="1:9" x14ac:dyDescent="0.2">
      <c r="A24" s="19" t="s">
        <v>523</v>
      </c>
      <c r="B24" s="20">
        <v>1801</v>
      </c>
      <c r="C24" s="20">
        <v>605</v>
      </c>
      <c r="D24" s="20">
        <v>747</v>
      </c>
      <c r="E24" s="20">
        <v>338</v>
      </c>
      <c r="F24" s="20">
        <v>73</v>
      </c>
      <c r="G24" s="20">
        <v>38</v>
      </c>
      <c r="H24" s="20">
        <v>1352</v>
      </c>
      <c r="I24" s="20">
        <v>411</v>
      </c>
    </row>
    <row r="25" spans="1:9" x14ac:dyDescent="0.2">
      <c r="A25" s="19" t="s">
        <v>524</v>
      </c>
      <c r="B25" s="20">
        <v>920</v>
      </c>
      <c r="C25" s="20">
        <v>317</v>
      </c>
      <c r="D25" s="20">
        <v>365</v>
      </c>
      <c r="E25" s="20">
        <v>171</v>
      </c>
      <c r="F25" s="20">
        <v>46</v>
      </c>
      <c r="G25" s="20">
        <v>21</v>
      </c>
      <c r="H25" s="20">
        <v>682</v>
      </c>
      <c r="I25" s="20">
        <v>217</v>
      </c>
    </row>
    <row r="26" spans="1:9" x14ac:dyDescent="0.2">
      <c r="A26" s="19" t="s">
        <v>525</v>
      </c>
      <c r="B26" s="20">
        <v>219</v>
      </c>
      <c r="C26" s="20">
        <v>60</v>
      </c>
      <c r="D26" s="20">
        <v>86</v>
      </c>
      <c r="E26" s="20">
        <v>48</v>
      </c>
      <c r="F26" s="20">
        <v>18</v>
      </c>
      <c r="G26" s="20">
        <v>7</v>
      </c>
      <c r="H26" s="20">
        <v>146</v>
      </c>
      <c r="I26" s="20">
        <v>66</v>
      </c>
    </row>
    <row r="27" spans="1:9" x14ac:dyDescent="0.2">
      <c r="A27" s="18" t="s">
        <v>526</v>
      </c>
      <c r="B27" s="17">
        <v>208</v>
      </c>
      <c r="C27" s="17">
        <v>63</v>
      </c>
      <c r="D27" s="17">
        <v>89</v>
      </c>
      <c r="E27" s="17">
        <v>43</v>
      </c>
      <c r="F27" s="17">
        <v>8</v>
      </c>
      <c r="G27" s="17">
        <v>5</v>
      </c>
      <c r="H27" s="17">
        <v>152</v>
      </c>
      <c r="I27" s="17">
        <v>51</v>
      </c>
    </row>
    <row r="28" spans="1:9" x14ac:dyDescent="0.2">
      <c r="A28" s="19" t="s">
        <v>514</v>
      </c>
      <c r="B28" s="20">
        <v>220</v>
      </c>
      <c r="C28" s="20">
        <v>63</v>
      </c>
      <c r="D28" s="20">
        <v>97</v>
      </c>
      <c r="E28" s="20">
        <v>46</v>
      </c>
      <c r="F28" s="20">
        <v>9</v>
      </c>
      <c r="G28" s="20">
        <v>5</v>
      </c>
      <c r="H28" s="20">
        <v>160</v>
      </c>
      <c r="I28" s="20">
        <v>55</v>
      </c>
    </row>
    <row r="29" spans="1:9" x14ac:dyDescent="0.2">
      <c r="A29" s="19" t="s">
        <v>515</v>
      </c>
      <c r="B29" s="20">
        <v>226</v>
      </c>
      <c r="C29" s="20">
        <v>69</v>
      </c>
      <c r="D29" s="20">
        <v>99</v>
      </c>
      <c r="E29" s="20">
        <v>44</v>
      </c>
      <c r="F29" s="20">
        <v>8</v>
      </c>
      <c r="G29" s="20">
        <v>6</v>
      </c>
      <c r="H29" s="20">
        <v>168</v>
      </c>
      <c r="I29" s="20">
        <v>52</v>
      </c>
    </row>
    <row r="30" spans="1:9" x14ac:dyDescent="0.2">
      <c r="A30" s="19" t="s">
        <v>516</v>
      </c>
      <c r="B30" s="20">
        <v>211</v>
      </c>
      <c r="C30" s="20">
        <v>83</v>
      </c>
      <c r="D30" s="20">
        <v>78</v>
      </c>
      <c r="E30" s="20">
        <v>35</v>
      </c>
      <c r="F30" s="20">
        <v>8</v>
      </c>
      <c r="G30" s="20">
        <v>7</v>
      </c>
      <c r="H30" s="20">
        <v>161</v>
      </c>
      <c r="I30" s="20">
        <v>43</v>
      </c>
    </row>
    <row r="31" spans="1:9" x14ac:dyDescent="0.2">
      <c r="A31" s="19" t="s">
        <v>517</v>
      </c>
      <c r="B31" s="20">
        <v>134</v>
      </c>
      <c r="C31" s="20">
        <v>45</v>
      </c>
      <c r="D31" s="20">
        <v>58</v>
      </c>
      <c r="E31" s="20">
        <v>23</v>
      </c>
      <c r="F31" s="20">
        <v>7</v>
      </c>
      <c r="G31" s="20">
        <v>1</v>
      </c>
      <c r="H31" s="20">
        <v>103</v>
      </c>
      <c r="I31" s="20">
        <v>30</v>
      </c>
    </row>
    <row r="32" spans="1:9" x14ac:dyDescent="0.2">
      <c r="A32" s="19" t="s">
        <v>518</v>
      </c>
      <c r="B32" s="20">
        <v>65</v>
      </c>
      <c r="C32" s="20">
        <v>22</v>
      </c>
      <c r="D32" s="20">
        <v>22</v>
      </c>
      <c r="E32" s="20">
        <v>16</v>
      </c>
      <c r="F32" s="20">
        <v>4</v>
      </c>
      <c r="G32" s="20">
        <v>1</v>
      </c>
      <c r="H32" s="20">
        <v>44</v>
      </c>
      <c r="I32" s="20">
        <v>20</v>
      </c>
    </row>
    <row r="33" spans="1:9" x14ac:dyDescent="0.2">
      <c r="A33" s="19" t="s">
        <v>519</v>
      </c>
      <c r="B33" s="20">
        <v>25</v>
      </c>
      <c r="C33" s="20">
        <v>8</v>
      </c>
      <c r="D33" s="20">
        <v>9</v>
      </c>
      <c r="E33" s="20">
        <v>3</v>
      </c>
      <c r="F33" s="20">
        <v>2</v>
      </c>
      <c r="G33" s="20">
        <v>3</v>
      </c>
      <c r="H33" s="20">
        <v>17</v>
      </c>
      <c r="I33" s="20">
        <v>5</v>
      </c>
    </row>
    <row r="34" spans="1:9" x14ac:dyDescent="0.2">
      <c r="A34" s="19" t="s">
        <v>520</v>
      </c>
      <c r="B34" s="20">
        <v>3</v>
      </c>
      <c r="C34" s="20">
        <v>0</v>
      </c>
      <c r="D34" s="20">
        <v>0</v>
      </c>
      <c r="E34" s="20">
        <v>1</v>
      </c>
      <c r="F34" s="20">
        <v>2</v>
      </c>
      <c r="G34" s="20">
        <v>0</v>
      </c>
      <c r="H34" s="20">
        <v>0</v>
      </c>
      <c r="I34" s="20">
        <v>3</v>
      </c>
    </row>
    <row r="35" spans="1:9" x14ac:dyDescent="0.2">
      <c r="A35" s="19" t="s">
        <v>521</v>
      </c>
      <c r="B35" s="20">
        <v>446</v>
      </c>
      <c r="C35" s="20">
        <v>132</v>
      </c>
      <c r="D35" s="20">
        <v>196</v>
      </c>
      <c r="E35" s="20">
        <v>90</v>
      </c>
      <c r="F35" s="20">
        <v>17</v>
      </c>
      <c r="G35" s="20">
        <v>11</v>
      </c>
      <c r="H35" s="20">
        <v>328</v>
      </c>
      <c r="I35" s="20">
        <v>107</v>
      </c>
    </row>
    <row r="36" spans="1:9" x14ac:dyDescent="0.2">
      <c r="A36" s="19" t="s">
        <v>522</v>
      </c>
      <c r="B36" s="20">
        <v>345</v>
      </c>
      <c r="C36" s="20">
        <v>128</v>
      </c>
      <c r="D36" s="20">
        <v>136</v>
      </c>
      <c r="E36" s="20">
        <v>58</v>
      </c>
      <c r="F36" s="20">
        <v>15</v>
      </c>
      <c r="G36" s="20">
        <v>8</v>
      </c>
      <c r="H36" s="20">
        <v>264</v>
      </c>
      <c r="I36" s="20">
        <v>73</v>
      </c>
    </row>
    <row r="37" spans="1:9" x14ac:dyDescent="0.2">
      <c r="A37" s="19" t="s">
        <v>523</v>
      </c>
      <c r="B37" s="20">
        <v>884</v>
      </c>
      <c r="C37" s="20">
        <v>290</v>
      </c>
      <c r="D37" s="20">
        <v>363</v>
      </c>
      <c r="E37" s="20">
        <v>168</v>
      </c>
      <c r="F37" s="20">
        <v>40</v>
      </c>
      <c r="G37" s="20">
        <v>23</v>
      </c>
      <c r="H37" s="20">
        <v>653</v>
      </c>
      <c r="I37" s="20">
        <v>208</v>
      </c>
    </row>
    <row r="38" spans="1:9" x14ac:dyDescent="0.2">
      <c r="A38" s="19" t="s">
        <v>524</v>
      </c>
      <c r="B38" s="20">
        <v>438</v>
      </c>
      <c r="C38" s="20">
        <v>158</v>
      </c>
      <c r="D38" s="20">
        <v>167</v>
      </c>
      <c r="E38" s="20">
        <v>78</v>
      </c>
      <c r="F38" s="20">
        <v>23</v>
      </c>
      <c r="G38" s="20">
        <v>12</v>
      </c>
      <c r="H38" s="20">
        <v>325</v>
      </c>
      <c r="I38" s="20">
        <v>101</v>
      </c>
    </row>
    <row r="39" spans="1:9" x14ac:dyDescent="0.2">
      <c r="A39" s="19" t="s">
        <v>525</v>
      </c>
      <c r="B39" s="20">
        <v>93</v>
      </c>
      <c r="C39" s="20">
        <v>30</v>
      </c>
      <c r="D39" s="20">
        <v>31</v>
      </c>
      <c r="E39" s="20">
        <v>20</v>
      </c>
      <c r="F39" s="20">
        <v>8</v>
      </c>
      <c r="G39" s="20">
        <v>4</v>
      </c>
      <c r="H39" s="20">
        <v>61</v>
      </c>
      <c r="I39" s="20">
        <v>28</v>
      </c>
    </row>
    <row r="40" spans="1:9" x14ac:dyDescent="0.2">
      <c r="A40" s="18" t="s">
        <v>527</v>
      </c>
      <c r="B40" s="17">
        <v>178</v>
      </c>
      <c r="C40" s="17">
        <v>59</v>
      </c>
      <c r="D40" s="17">
        <v>72</v>
      </c>
      <c r="E40" s="17">
        <v>37</v>
      </c>
      <c r="F40" s="17">
        <v>9</v>
      </c>
      <c r="G40" s="17">
        <v>1</v>
      </c>
      <c r="H40" s="17">
        <v>131</v>
      </c>
      <c r="I40" s="17">
        <v>46</v>
      </c>
    </row>
    <row r="41" spans="1:9" x14ac:dyDescent="0.2">
      <c r="A41" s="19" t="s">
        <v>514</v>
      </c>
      <c r="B41" s="20">
        <v>212</v>
      </c>
      <c r="C41" s="20">
        <v>73</v>
      </c>
      <c r="D41" s="20">
        <v>95</v>
      </c>
      <c r="E41" s="20">
        <v>36</v>
      </c>
      <c r="F41" s="20">
        <v>5</v>
      </c>
      <c r="G41" s="20">
        <v>3</v>
      </c>
      <c r="H41" s="20">
        <v>168</v>
      </c>
      <c r="I41" s="20">
        <v>41</v>
      </c>
    </row>
    <row r="42" spans="1:9" x14ac:dyDescent="0.2">
      <c r="A42" s="19" t="s">
        <v>515</v>
      </c>
      <c r="B42" s="20">
        <v>223</v>
      </c>
      <c r="C42" s="20">
        <v>83</v>
      </c>
      <c r="D42" s="20">
        <v>91</v>
      </c>
      <c r="E42" s="20">
        <v>41</v>
      </c>
      <c r="F42" s="20">
        <v>5</v>
      </c>
      <c r="G42" s="20">
        <v>3</v>
      </c>
      <c r="H42" s="20">
        <v>174</v>
      </c>
      <c r="I42" s="20">
        <v>46</v>
      </c>
    </row>
    <row r="43" spans="1:9" x14ac:dyDescent="0.2">
      <c r="A43" s="19" t="s">
        <v>516</v>
      </c>
      <c r="B43" s="20">
        <v>216</v>
      </c>
      <c r="C43" s="20">
        <v>83</v>
      </c>
      <c r="D43" s="20">
        <v>85</v>
      </c>
      <c r="E43" s="20">
        <v>35</v>
      </c>
      <c r="F43" s="20">
        <v>9</v>
      </c>
      <c r="G43" s="20">
        <v>4</v>
      </c>
      <c r="H43" s="20">
        <v>168</v>
      </c>
      <c r="I43" s="20">
        <v>44</v>
      </c>
    </row>
    <row r="44" spans="1:9" x14ac:dyDescent="0.2">
      <c r="A44" s="19" t="s">
        <v>517</v>
      </c>
      <c r="B44" s="20">
        <v>140</v>
      </c>
      <c r="C44" s="20">
        <v>46</v>
      </c>
      <c r="D44" s="20">
        <v>58</v>
      </c>
      <c r="E44" s="20">
        <v>30</v>
      </c>
      <c r="F44" s="20">
        <v>4</v>
      </c>
      <c r="G44" s="20">
        <v>2</v>
      </c>
      <c r="H44" s="20">
        <v>104</v>
      </c>
      <c r="I44" s="20">
        <v>34</v>
      </c>
    </row>
    <row r="45" spans="1:9" x14ac:dyDescent="0.2">
      <c r="A45" s="19" t="s">
        <v>518</v>
      </c>
      <c r="B45" s="20">
        <v>72</v>
      </c>
      <c r="C45" s="20">
        <v>17</v>
      </c>
      <c r="D45" s="20">
        <v>31</v>
      </c>
      <c r="E45" s="20">
        <v>15</v>
      </c>
      <c r="F45" s="20">
        <v>7</v>
      </c>
      <c r="G45" s="20">
        <v>2</v>
      </c>
      <c r="H45" s="20">
        <v>48</v>
      </c>
      <c r="I45" s="20">
        <v>22</v>
      </c>
    </row>
    <row r="46" spans="1:9" x14ac:dyDescent="0.2">
      <c r="A46" s="19" t="s">
        <v>519</v>
      </c>
      <c r="B46" s="20">
        <v>46</v>
      </c>
      <c r="C46" s="20">
        <v>12</v>
      </c>
      <c r="D46" s="20">
        <v>18</v>
      </c>
      <c r="E46" s="20">
        <v>12</v>
      </c>
      <c r="F46" s="20">
        <v>3</v>
      </c>
      <c r="G46" s="20">
        <v>1</v>
      </c>
      <c r="H46" s="20">
        <v>30</v>
      </c>
      <c r="I46" s="20">
        <v>15</v>
      </c>
    </row>
    <row r="47" spans="1:9" x14ac:dyDescent="0.2">
      <c r="A47" s="19" t="s">
        <v>520</v>
      </c>
      <c r="B47" s="20">
        <v>8</v>
      </c>
      <c r="C47" s="20">
        <v>1</v>
      </c>
      <c r="D47" s="20">
        <v>6</v>
      </c>
      <c r="E47" s="20">
        <v>1</v>
      </c>
      <c r="F47" s="20">
        <v>0</v>
      </c>
      <c r="G47" s="20">
        <v>0</v>
      </c>
      <c r="H47" s="20">
        <v>7</v>
      </c>
      <c r="I47" s="20">
        <v>1</v>
      </c>
    </row>
    <row r="48" spans="1:9" x14ac:dyDescent="0.2">
      <c r="A48" s="19" t="s">
        <v>521</v>
      </c>
      <c r="B48" s="20">
        <v>435</v>
      </c>
      <c r="C48" s="20">
        <v>156</v>
      </c>
      <c r="D48" s="20">
        <v>186</v>
      </c>
      <c r="E48" s="20">
        <v>77</v>
      </c>
      <c r="F48" s="20">
        <v>10</v>
      </c>
      <c r="G48" s="20">
        <v>6</v>
      </c>
      <c r="H48" s="20">
        <v>342</v>
      </c>
      <c r="I48" s="20">
        <v>87</v>
      </c>
    </row>
    <row r="49" spans="1:9" x14ac:dyDescent="0.2">
      <c r="A49" s="19" t="s">
        <v>522</v>
      </c>
      <c r="B49" s="20">
        <v>356</v>
      </c>
      <c r="C49" s="20">
        <v>129</v>
      </c>
      <c r="D49" s="20">
        <v>143</v>
      </c>
      <c r="E49" s="20">
        <v>65</v>
      </c>
      <c r="F49" s="20">
        <v>13</v>
      </c>
      <c r="G49" s="20">
        <v>6</v>
      </c>
      <c r="H49" s="20">
        <v>272</v>
      </c>
      <c r="I49" s="20">
        <v>78</v>
      </c>
    </row>
    <row r="50" spans="1:9" x14ac:dyDescent="0.2">
      <c r="A50" s="19" t="s">
        <v>523</v>
      </c>
      <c r="B50" s="20">
        <v>917</v>
      </c>
      <c r="C50" s="20">
        <v>315</v>
      </c>
      <c r="D50" s="20">
        <v>384</v>
      </c>
      <c r="E50" s="20">
        <v>170</v>
      </c>
      <c r="F50" s="20">
        <v>33</v>
      </c>
      <c r="G50" s="20">
        <v>15</v>
      </c>
      <c r="H50" s="20">
        <v>699</v>
      </c>
      <c r="I50" s="20">
        <v>203</v>
      </c>
    </row>
    <row r="51" spans="1:9" x14ac:dyDescent="0.2">
      <c r="A51" s="19" t="s">
        <v>524</v>
      </c>
      <c r="B51" s="20">
        <v>482</v>
      </c>
      <c r="C51" s="20">
        <v>159</v>
      </c>
      <c r="D51" s="20">
        <v>198</v>
      </c>
      <c r="E51" s="20">
        <v>93</v>
      </c>
      <c r="F51" s="20">
        <v>23</v>
      </c>
      <c r="G51" s="20">
        <v>9</v>
      </c>
      <c r="H51" s="20">
        <v>357</v>
      </c>
      <c r="I51" s="20">
        <v>116</v>
      </c>
    </row>
    <row r="52" spans="1:9" x14ac:dyDescent="0.2">
      <c r="A52" s="19" t="s">
        <v>525</v>
      </c>
      <c r="B52" s="20">
        <v>126</v>
      </c>
      <c r="C52" s="20">
        <v>30</v>
      </c>
      <c r="D52" s="20">
        <v>55</v>
      </c>
      <c r="E52" s="20">
        <v>28</v>
      </c>
      <c r="F52" s="20">
        <v>10</v>
      </c>
      <c r="G52" s="20">
        <v>3</v>
      </c>
      <c r="H52" s="20">
        <v>85</v>
      </c>
      <c r="I52" s="20">
        <v>38</v>
      </c>
    </row>
    <row r="53" spans="1:9" x14ac:dyDescent="0.2">
      <c r="A53" s="18" t="s">
        <v>528</v>
      </c>
      <c r="B53" s="18"/>
      <c r="C53" s="18"/>
      <c r="D53" s="18"/>
      <c r="E53" s="18"/>
      <c r="F53" s="18"/>
      <c r="G53" s="18"/>
      <c r="H53" s="18"/>
      <c r="I53" s="18"/>
    </row>
    <row r="54" spans="1:9" x14ac:dyDescent="0.2">
      <c r="A54" s="19" t="s">
        <v>130</v>
      </c>
      <c r="B54" s="20">
        <v>151</v>
      </c>
      <c r="C54" s="20">
        <v>31</v>
      </c>
      <c r="D54" s="20">
        <v>49</v>
      </c>
      <c r="E54" s="20">
        <v>51</v>
      </c>
      <c r="F54" s="20">
        <v>11</v>
      </c>
      <c r="G54" s="20">
        <v>9</v>
      </c>
      <c r="H54" s="20">
        <v>80</v>
      </c>
      <c r="I54" s="20">
        <v>62</v>
      </c>
    </row>
    <row r="55" spans="1:9" x14ac:dyDescent="0.2">
      <c r="A55" s="19" t="s">
        <v>131</v>
      </c>
      <c r="B55" s="20">
        <v>1446</v>
      </c>
      <c r="C55" s="20">
        <v>550</v>
      </c>
      <c r="D55" s="20">
        <v>610</v>
      </c>
      <c r="E55" s="20">
        <v>226</v>
      </c>
      <c r="F55" s="20">
        <v>34</v>
      </c>
      <c r="G55" s="20">
        <v>26</v>
      </c>
      <c r="H55" s="20">
        <v>1160</v>
      </c>
      <c r="I55" s="20">
        <v>260</v>
      </c>
    </row>
    <row r="56" spans="1:9" x14ac:dyDescent="0.2">
      <c r="A56" s="19" t="s">
        <v>392</v>
      </c>
      <c r="B56" s="20">
        <v>150</v>
      </c>
      <c r="C56" s="20">
        <v>25</v>
      </c>
      <c r="D56" s="20">
        <v>65</v>
      </c>
      <c r="E56" s="20">
        <v>43</v>
      </c>
      <c r="F56" s="20">
        <v>16</v>
      </c>
      <c r="G56" s="20">
        <v>1</v>
      </c>
      <c r="H56" s="20">
        <v>90</v>
      </c>
      <c r="I56" s="20">
        <v>59</v>
      </c>
    </row>
    <row r="57" spans="1:9" x14ac:dyDescent="0.2">
      <c r="A57" s="19" t="s">
        <v>132</v>
      </c>
      <c r="B57" s="20">
        <v>372</v>
      </c>
      <c r="C57" s="20">
        <v>100</v>
      </c>
      <c r="D57" s="20">
        <v>158</v>
      </c>
      <c r="E57" s="20">
        <v>81</v>
      </c>
      <c r="F57" s="20">
        <v>26</v>
      </c>
      <c r="G57" s="20">
        <v>7</v>
      </c>
      <c r="H57" s="20">
        <v>258</v>
      </c>
      <c r="I57" s="20">
        <v>107</v>
      </c>
    </row>
    <row r="58" spans="1:9" x14ac:dyDescent="0.2">
      <c r="A58" s="19" t="s">
        <v>529</v>
      </c>
      <c r="B58" s="20">
        <v>69</v>
      </c>
      <c r="C58" s="20">
        <v>21</v>
      </c>
      <c r="D58" s="20">
        <v>27</v>
      </c>
      <c r="E58" s="20">
        <v>17</v>
      </c>
      <c r="F58" s="20">
        <v>3</v>
      </c>
      <c r="G58" s="20">
        <v>1</v>
      </c>
      <c r="H58" s="20">
        <v>48</v>
      </c>
      <c r="I58" s="20">
        <v>20</v>
      </c>
    </row>
    <row r="59" spans="1:9" x14ac:dyDescent="0.2">
      <c r="A59" s="18" t="s">
        <v>133</v>
      </c>
      <c r="B59" s="17">
        <v>92</v>
      </c>
      <c r="C59" s="17">
        <v>12</v>
      </c>
      <c r="D59" s="17">
        <v>30</v>
      </c>
      <c r="E59" s="17">
        <v>37</v>
      </c>
      <c r="F59" s="17">
        <v>5</v>
      </c>
      <c r="G59" s="17">
        <v>8</v>
      </c>
      <c r="H59" s="17">
        <v>42</v>
      </c>
      <c r="I59" s="17">
        <v>42</v>
      </c>
    </row>
    <row r="60" spans="1:9" x14ac:dyDescent="0.2">
      <c r="A60" s="19" t="s">
        <v>134</v>
      </c>
      <c r="B60" s="20">
        <v>813</v>
      </c>
      <c r="C60" s="20">
        <v>306</v>
      </c>
      <c r="D60" s="20">
        <v>348</v>
      </c>
      <c r="E60" s="20">
        <v>121</v>
      </c>
      <c r="F60" s="20">
        <v>22</v>
      </c>
      <c r="G60" s="20">
        <v>16</v>
      </c>
      <c r="H60" s="20">
        <v>654</v>
      </c>
      <c r="I60" s="20">
        <v>143</v>
      </c>
    </row>
    <row r="61" spans="1:9" x14ac:dyDescent="0.2">
      <c r="A61" s="19" t="s">
        <v>393</v>
      </c>
      <c r="B61" s="20">
        <v>65</v>
      </c>
      <c r="C61" s="20">
        <v>7</v>
      </c>
      <c r="D61" s="20">
        <v>24</v>
      </c>
      <c r="E61" s="20">
        <v>23</v>
      </c>
      <c r="F61" s="20">
        <v>11</v>
      </c>
      <c r="G61" s="20">
        <v>0</v>
      </c>
      <c r="H61" s="20">
        <v>31</v>
      </c>
      <c r="I61" s="20">
        <v>34</v>
      </c>
    </row>
    <row r="62" spans="1:9" x14ac:dyDescent="0.2">
      <c r="A62" s="19" t="s">
        <v>135</v>
      </c>
      <c r="B62" s="20">
        <v>83</v>
      </c>
      <c r="C62" s="20">
        <v>17</v>
      </c>
      <c r="D62" s="20">
        <v>34</v>
      </c>
      <c r="E62" s="20">
        <v>21</v>
      </c>
      <c r="F62" s="20">
        <v>8</v>
      </c>
      <c r="G62" s="20">
        <v>3</v>
      </c>
      <c r="H62" s="20">
        <v>51</v>
      </c>
      <c r="I62" s="20">
        <v>29</v>
      </c>
    </row>
    <row r="63" spans="1:9" x14ac:dyDescent="0.2">
      <c r="A63" s="19" t="s">
        <v>530</v>
      </c>
      <c r="B63" s="20">
        <v>39</v>
      </c>
      <c r="C63" s="20">
        <v>11</v>
      </c>
      <c r="D63" s="20">
        <v>16</v>
      </c>
      <c r="E63" s="20">
        <v>9</v>
      </c>
      <c r="F63" s="20">
        <v>2</v>
      </c>
      <c r="G63" s="20">
        <v>1</v>
      </c>
      <c r="H63" s="20">
        <v>27</v>
      </c>
      <c r="I63" s="20">
        <v>11</v>
      </c>
    </row>
    <row r="64" spans="1:9" x14ac:dyDescent="0.2">
      <c r="A64" s="18" t="s">
        <v>136</v>
      </c>
      <c r="B64" s="17">
        <v>59</v>
      </c>
      <c r="C64" s="17">
        <v>19</v>
      </c>
      <c r="D64" s="17">
        <v>19</v>
      </c>
      <c r="E64" s="17">
        <v>14</v>
      </c>
      <c r="F64" s="17">
        <v>6</v>
      </c>
      <c r="G64" s="17">
        <v>1</v>
      </c>
      <c r="H64" s="17">
        <v>38</v>
      </c>
      <c r="I64" s="17">
        <v>20</v>
      </c>
    </row>
    <row r="65" spans="1:9" x14ac:dyDescent="0.2">
      <c r="A65" s="19" t="s">
        <v>134</v>
      </c>
      <c r="B65" s="20">
        <v>632</v>
      </c>
      <c r="C65" s="20">
        <v>244</v>
      </c>
      <c r="D65" s="20">
        <v>261</v>
      </c>
      <c r="E65" s="20">
        <v>105</v>
      </c>
      <c r="F65" s="20">
        <v>12</v>
      </c>
      <c r="G65" s="20">
        <v>10</v>
      </c>
      <c r="H65" s="20">
        <v>505</v>
      </c>
      <c r="I65" s="20">
        <v>117</v>
      </c>
    </row>
    <row r="66" spans="1:9" x14ac:dyDescent="0.2">
      <c r="A66" s="19" t="s">
        <v>393</v>
      </c>
      <c r="B66" s="20">
        <v>85</v>
      </c>
      <c r="C66" s="20">
        <v>18</v>
      </c>
      <c r="D66" s="20">
        <v>41</v>
      </c>
      <c r="E66" s="20">
        <v>20</v>
      </c>
      <c r="F66" s="20">
        <v>5</v>
      </c>
      <c r="G66" s="20">
        <v>1</v>
      </c>
      <c r="H66" s="20">
        <v>59</v>
      </c>
      <c r="I66" s="20">
        <v>25</v>
      </c>
    </row>
    <row r="67" spans="1:9" x14ac:dyDescent="0.2">
      <c r="A67" s="19" t="s">
        <v>135</v>
      </c>
      <c r="B67" s="20">
        <v>289</v>
      </c>
      <c r="C67" s="20">
        <v>83</v>
      </c>
      <c r="D67" s="20">
        <v>124</v>
      </c>
      <c r="E67" s="20">
        <v>60</v>
      </c>
      <c r="F67" s="20">
        <v>18</v>
      </c>
      <c r="G67" s="20">
        <v>4</v>
      </c>
      <c r="H67" s="20">
        <v>207</v>
      </c>
      <c r="I67" s="20">
        <v>78</v>
      </c>
    </row>
    <row r="68" spans="1:9" x14ac:dyDescent="0.2">
      <c r="A68" s="19" t="s">
        <v>530</v>
      </c>
      <c r="B68" s="20">
        <v>30</v>
      </c>
      <c r="C68" s="20">
        <v>10</v>
      </c>
      <c r="D68" s="20">
        <v>11</v>
      </c>
      <c r="E68" s="20">
        <v>8</v>
      </c>
      <c r="F68" s="20">
        <v>1</v>
      </c>
      <c r="G68" s="20">
        <v>0</v>
      </c>
      <c r="H68" s="20">
        <v>21</v>
      </c>
      <c r="I68" s="20">
        <v>9</v>
      </c>
    </row>
    <row r="69" spans="1:9" x14ac:dyDescent="0.2">
      <c r="A69" s="18" t="s">
        <v>531</v>
      </c>
      <c r="B69" s="18"/>
      <c r="C69" s="18"/>
      <c r="D69" s="18"/>
      <c r="E69" s="18"/>
      <c r="F69" s="18"/>
      <c r="G69" s="18"/>
      <c r="H69" s="18"/>
      <c r="I69" s="18"/>
    </row>
    <row r="70" spans="1:9" x14ac:dyDescent="0.2">
      <c r="A70" s="19" t="s">
        <v>532</v>
      </c>
      <c r="B70" s="20">
        <v>366</v>
      </c>
      <c r="C70" s="20">
        <v>77</v>
      </c>
      <c r="D70" s="20">
        <v>148</v>
      </c>
      <c r="E70" s="20">
        <v>99</v>
      </c>
      <c r="F70" s="20">
        <v>30</v>
      </c>
      <c r="G70" s="20">
        <v>12</v>
      </c>
      <c r="H70" s="20">
        <v>225</v>
      </c>
      <c r="I70" s="20">
        <v>129</v>
      </c>
    </row>
    <row r="71" spans="1:9" x14ac:dyDescent="0.2">
      <c r="A71" s="19" t="s">
        <v>533</v>
      </c>
      <c r="B71" s="20">
        <v>1212</v>
      </c>
      <c r="C71" s="20">
        <v>477</v>
      </c>
      <c r="D71" s="20">
        <v>499</v>
      </c>
      <c r="E71" s="20">
        <v>186</v>
      </c>
      <c r="F71" s="20">
        <v>27</v>
      </c>
      <c r="G71" s="20">
        <v>23</v>
      </c>
      <c r="H71" s="20">
        <v>976</v>
      </c>
      <c r="I71" s="20">
        <v>213</v>
      </c>
    </row>
    <row r="72" spans="1:9" x14ac:dyDescent="0.2">
      <c r="A72" s="19" t="s">
        <v>137</v>
      </c>
      <c r="B72" s="20">
        <v>112</v>
      </c>
      <c r="C72" s="20">
        <v>30</v>
      </c>
      <c r="D72" s="20">
        <v>53</v>
      </c>
      <c r="E72" s="20">
        <v>21</v>
      </c>
      <c r="F72" s="20">
        <v>5</v>
      </c>
      <c r="G72" s="20">
        <v>3</v>
      </c>
      <c r="H72" s="20">
        <v>83</v>
      </c>
      <c r="I72" s="20">
        <v>26</v>
      </c>
    </row>
    <row r="73" spans="1:9" x14ac:dyDescent="0.2">
      <c r="A73" s="19" t="s">
        <v>138</v>
      </c>
      <c r="B73" s="20">
        <v>673</v>
      </c>
      <c r="C73" s="20">
        <v>209</v>
      </c>
      <c r="D73" s="20">
        <v>300</v>
      </c>
      <c r="E73" s="20">
        <v>122</v>
      </c>
      <c r="F73" s="20">
        <v>33</v>
      </c>
      <c r="G73" s="20">
        <v>9</v>
      </c>
      <c r="H73" s="20">
        <v>509</v>
      </c>
      <c r="I73" s="20">
        <v>155</v>
      </c>
    </row>
    <row r="74" spans="1:9" x14ac:dyDescent="0.2">
      <c r="A74" s="19" t="s">
        <v>534</v>
      </c>
      <c r="B74" s="20">
        <v>75</v>
      </c>
      <c r="C74" s="20">
        <v>22</v>
      </c>
      <c r="D74" s="20">
        <v>28</v>
      </c>
      <c r="E74" s="20">
        <v>21</v>
      </c>
      <c r="F74" s="20">
        <v>2</v>
      </c>
      <c r="G74" s="20">
        <v>2</v>
      </c>
      <c r="H74" s="20">
        <v>50</v>
      </c>
      <c r="I74" s="20">
        <v>23</v>
      </c>
    </row>
    <row r="75" spans="1:9" x14ac:dyDescent="0.2">
      <c r="A75" s="19" t="s">
        <v>504</v>
      </c>
      <c r="B75" s="20">
        <v>178</v>
      </c>
      <c r="C75" s="20">
        <v>56</v>
      </c>
      <c r="D75" s="20">
        <v>78</v>
      </c>
      <c r="E75" s="20">
        <v>36</v>
      </c>
      <c r="F75" s="20">
        <v>6</v>
      </c>
      <c r="G75" s="20">
        <v>2</v>
      </c>
      <c r="H75" s="20">
        <v>134</v>
      </c>
      <c r="I75" s="20">
        <v>42</v>
      </c>
    </row>
    <row r="76" spans="1:9" x14ac:dyDescent="0.2">
      <c r="A76" s="19" t="s">
        <v>1441</v>
      </c>
      <c r="B76" s="20">
        <v>1644</v>
      </c>
      <c r="C76" s="20">
        <v>594</v>
      </c>
      <c r="D76" s="20">
        <v>683</v>
      </c>
      <c r="E76" s="20">
        <v>283</v>
      </c>
      <c r="F76" s="20">
        <v>54</v>
      </c>
      <c r="G76" s="20">
        <v>30</v>
      </c>
      <c r="H76" s="20">
        <v>1277</v>
      </c>
      <c r="I76" s="20">
        <v>337</v>
      </c>
    </row>
    <row r="77" spans="1:9" x14ac:dyDescent="0.2">
      <c r="A77" s="18" t="s">
        <v>535</v>
      </c>
      <c r="B77" s="18"/>
      <c r="C77" s="18"/>
      <c r="D77" s="18"/>
      <c r="E77" s="18"/>
      <c r="F77" s="18"/>
      <c r="G77" s="18"/>
      <c r="H77" s="18"/>
      <c r="I77" s="18"/>
    </row>
    <row r="78" spans="1:9" x14ac:dyDescent="0.2">
      <c r="A78" s="21" t="s">
        <v>536</v>
      </c>
      <c r="B78" s="34">
        <v>366</v>
      </c>
      <c r="C78" s="34">
        <v>77</v>
      </c>
      <c r="D78" s="34">
        <v>148</v>
      </c>
      <c r="E78" s="34">
        <v>99</v>
      </c>
      <c r="F78" s="34">
        <v>30</v>
      </c>
      <c r="G78" s="34">
        <v>12</v>
      </c>
      <c r="H78" s="34">
        <v>225</v>
      </c>
      <c r="I78" s="34">
        <v>129</v>
      </c>
    </row>
    <row r="79" spans="1:9" x14ac:dyDescent="0.2">
      <c r="A79" s="21" t="s">
        <v>537</v>
      </c>
      <c r="B79" s="34">
        <v>954</v>
      </c>
      <c r="C79" s="34">
        <v>369</v>
      </c>
      <c r="D79" s="34">
        <v>379</v>
      </c>
      <c r="E79" s="34">
        <v>160</v>
      </c>
      <c r="F79" s="34">
        <v>28</v>
      </c>
      <c r="G79" s="34">
        <v>18</v>
      </c>
      <c r="H79" s="34">
        <v>748</v>
      </c>
      <c r="I79" s="34">
        <v>188</v>
      </c>
    </row>
    <row r="80" spans="1:9" x14ac:dyDescent="0.2">
      <c r="A80" s="19" t="s">
        <v>538</v>
      </c>
      <c r="B80" s="20">
        <v>345</v>
      </c>
      <c r="C80" s="20">
        <v>109</v>
      </c>
      <c r="D80" s="20">
        <v>144</v>
      </c>
      <c r="E80" s="20">
        <v>69</v>
      </c>
      <c r="F80" s="20">
        <v>18</v>
      </c>
      <c r="G80" s="20">
        <v>5</v>
      </c>
      <c r="H80" s="20">
        <v>253</v>
      </c>
      <c r="I80" s="20">
        <v>87</v>
      </c>
    </row>
    <row r="81" spans="1:9" x14ac:dyDescent="0.2">
      <c r="A81" s="19" t="s">
        <v>539</v>
      </c>
      <c r="B81" s="20">
        <v>141</v>
      </c>
      <c r="C81" s="20">
        <v>41</v>
      </c>
      <c r="D81" s="20">
        <v>71</v>
      </c>
      <c r="E81" s="20">
        <v>22</v>
      </c>
      <c r="F81" s="20">
        <v>3</v>
      </c>
      <c r="G81" s="20">
        <v>4</v>
      </c>
      <c r="H81" s="20">
        <v>112</v>
      </c>
      <c r="I81" s="20">
        <v>25</v>
      </c>
    </row>
    <row r="82" spans="1:9" x14ac:dyDescent="0.2">
      <c r="A82" s="19" t="s">
        <v>540</v>
      </c>
      <c r="B82" s="20">
        <v>56</v>
      </c>
      <c r="C82" s="20">
        <v>17</v>
      </c>
      <c r="D82" s="20">
        <v>24</v>
      </c>
      <c r="E82" s="20">
        <v>12</v>
      </c>
      <c r="F82" s="20">
        <v>2</v>
      </c>
      <c r="G82" s="20">
        <v>1</v>
      </c>
      <c r="H82" s="20">
        <v>41</v>
      </c>
      <c r="I82" s="20">
        <v>14</v>
      </c>
    </row>
    <row r="83" spans="1:9" x14ac:dyDescent="0.2">
      <c r="A83" s="19" t="s">
        <v>541</v>
      </c>
      <c r="B83" s="20">
        <v>48</v>
      </c>
      <c r="C83" s="20">
        <v>23</v>
      </c>
      <c r="D83" s="20">
        <v>23</v>
      </c>
      <c r="E83" s="20">
        <v>2</v>
      </c>
      <c r="F83" s="20">
        <v>0</v>
      </c>
      <c r="G83" s="20">
        <v>0</v>
      </c>
      <c r="H83" s="20">
        <v>46</v>
      </c>
      <c r="I83" s="20">
        <v>2</v>
      </c>
    </row>
    <row r="84" spans="1:9" x14ac:dyDescent="0.2">
      <c r="A84" s="19" t="s">
        <v>542</v>
      </c>
      <c r="B84" s="20">
        <v>20</v>
      </c>
      <c r="C84" s="20">
        <v>9</v>
      </c>
      <c r="D84" s="20">
        <v>9</v>
      </c>
      <c r="E84" s="20">
        <v>2</v>
      </c>
      <c r="F84" s="20">
        <v>0</v>
      </c>
      <c r="G84" s="20">
        <v>0</v>
      </c>
      <c r="H84" s="20">
        <v>18</v>
      </c>
      <c r="I84" s="20">
        <v>2</v>
      </c>
    </row>
    <row r="85" spans="1:9" x14ac:dyDescent="0.2">
      <c r="A85" s="19" t="s">
        <v>543</v>
      </c>
      <c r="B85" s="20">
        <v>4</v>
      </c>
      <c r="C85" s="20">
        <v>1</v>
      </c>
      <c r="D85" s="20">
        <v>2</v>
      </c>
      <c r="E85" s="20">
        <v>1</v>
      </c>
      <c r="F85" s="20">
        <v>0</v>
      </c>
      <c r="G85" s="20">
        <v>0</v>
      </c>
      <c r="H85" s="20">
        <v>3</v>
      </c>
      <c r="I85" s="20">
        <v>1</v>
      </c>
    </row>
    <row r="86" spans="1:9" x14ac:dyDescent="0.2">
      <c r="A86" s="19" t="s">
        <v>544</v>
      </c>
      <c r="B86" s="20">
        <v>2</v>
      </c>
      <c r="C86" s="20">
        <v>1</v>
      </c>
      <c r="D86" s="20">
        <v>0</v>
      </c>
      <c r="E86" s="20">
        <v>1</v>
      </c>
      <c r="F86" s="20">
        <v>0</v>
      </c>
      <c r="G86" s="20">
        <v>0</v>
      </c>
      <c r="H86" s="20">
        <v>1</v>
      </c>
      <c r="I86" s="20">
        <v>1</v>
      </c>
    </row>
    <row r="87" spans="1:9" x14ac:dyDescent="0.2">
      <c r="A87" s="19" t="s">
        <v>545</v>
      </c>
      <c r="B87" s="20">
        <v>2</v>
      </c>
      <c r="C87" s="20">
        <v>1</v>
      </c>
      <c r="D87" s="20">
        <v>0</v>
      </c>
      <c r="E87" s="20">
        <v>1</v>
      </c>
      <c r="F87" s="20">
        <v>0</v>
      </c>
      <c r="G87" s="20">
        <v>0</v>
      </c>
      <c r="H87" s="20">
        <v>1</v>
      </c>
      <c r="I87" s="20">
        <v>1</v>
      </c>
    </row>
    <row r="88" spans="1:9" x14ac:dyDescent="0.2">
      <c r="A88" s="19" t="s">
        <v>504</v>
      </c>
      <c r="B88" s="20">
        <v>250</v>
      </c>
      <c r="C88" s="20">
        <v>79</v>
      </c>
      <c r="D88" s="20">
        <v>109</v>
      </c>
      <c r="E88" s="20">
        <v>49</v>
      </c>
      <c r="F88" s="20">
        <v>9</v>
      </c>
      <c r="G88" s="20">
        <v>4</v>
      </c>
      <c r="H88" s="20">
        <v>188</v>
      </c>
      <c r="I88" s="20">
        <v>58</v>
      </c>
    </row>
    <row r="89" spans="1:9" x14ac:dyDescent="0.2">
      <c r="A89" s="18" t="s">
        <v>546</v>
      </c>
      <c r="B89" s="18"/>
      <c r="C89" s="18"/>
      <c r="D89" s="18"/>
      <c r="E89" s="18"/>
      <c r="F89" s="18"/>
      <c r="G89" s="18"/>
      <c r="H89" s="18"/>
      <c r="I89" s="18"/>
    </row>
    <row r="90" spans="1:9" x14ac:dyDescent="0.2">
      <c r="A90" s="19" t="s">
        <v>547</v>
      </c>
      <c r="B90" s="20">
        <v>1712</v>
      </c>
      <c r="C90" s="20">
        <v>611</v>
      </c>
      <c r="D90" s="20">
        <v>717</v>
      </c>
      <c r="E90" s="20">
        <v>293</v>
      </c>
      <c r="F90" s="20">
        <v>60</v>
      </c>
      <c r="G90" s="20">
        <v>31</v>
      </c>
      <c r="H90" s="20">
        <v>1328</v>
      </c>
      <c r="I90" s="20">
        <v>353</v>
      </c>
    </row>
    <row r="91" spans="1:9" x14ac:dyDescent="0.2">
      <c r="A91" s="19" t="s">
        <v>139</v>
      </c>
      <c r="B91" s="20">
        <v>76</v>
      </c>
      <c r="C91" s="20">
        <v>25</v>
      </c>
      <c r="D91" s="20">
        <v>35</v>
      </c>
      <c r="E91" s="20">
        <v>15</v>
      </c>
      <c r="F91" s="20">
        <v>1</v>
      </c>
      <c r="G91" s="20">
        <v>0</v>
      </c>
      <c r="H91" s="20">
        <v>60</v>
      </c>
      <c r="I91" s="20">
        <v>16</v>
      </c>
    </row>
    <row r="92" spans="1:9" x14ac:dyDescent="0.2">
      <c r="A92" s="19" t="s">
        <v>548</v>
      </c>
      <c r="B92" s="20">
        <v>59</v>
      </c>
      <c r="C92" s="20">
        <v>12</v>
      </c>
      <c r="D92" s="20">
        <v>19</v>
      </c>
      <c r="E92" s="20">
        <v>22</v>
      </c>
      <c r="F92" s="20">
        <v>4</v>
      </c>
      <c r="G92" s="20">
        <v>2</v>
      </c>
      <c r="H92" s="20">
        <v>31</v>
      </c>
      <c r="I92" s="20">
        <v>26</v>
      </c>
    </row>
    <row r="93" spans="1:9" x14ac:dyDescent="0.2">
      <c r="A93" s="19" t="s">
        <v>140</v>
      </c>
      <c r="B93" s="20">
        <v>194</v>
      </c>
      <c r="C93" s="20">
        <v>39</v>
      </c>
      <c r="D93" s="20">
        <v>76</v>
      </c>
      <c r="E93" s="20">
        <v>57</v>
      </c>
      <c r="F93" s="20">
        <v>15</v>
      </c>
      <c r="G93" s="20">
        <v>7</v>
      </c>
      <c r="H93" s="20">
        <v>115</v>
      </c>
      <c r="I93" s="20">
        <v>72</v>
      </c>
    </row>
    <row r="94" spans="1:9" x14ac:dyDescent="0.2">
      <c r="A94" s="19" t="s">
        <v>141</v>
      </c>
      <c r="B94" s="20">
        <v>16</v>
      </c>
      <c r="C94" s="20">
        <v>3</v>
      </c>
      <c r="D94" s="20">
        <v>9</v>
      </c>
      <c r="E94" s="20">
        <v>1</v>
      </c>
      <c r="F94" s="20">
        <v>2</v>
      </c>
      <c r="G94" s="20">
        <v>1</v>
      </c>
      <c r="H94" s="20">
        <v>12</v>
      </c>
      <c r="I94" s="20">
        <v>3</v>
      </c>
    </row>
    <row r="95" spans="1:9" x14ac:dyDescent="0.2">
      <c r="A95" s="19" t="s">
        <v>511</v>
      </c>
      <c r="B95" s="20">
        <v>46</v>
      </c>
      <c r="C95" s="20">
        <v>12</v>
      </c>
      <c r="D95" s="20">
        <v>18</v>
      </c>
      <c r="E95" s="20">
        <v>11</v>
      </c>
      <c r="F95" s="20">
        <v>3</v>
      </c>
      <c r="G95" s="20">
        <v>2</v>
      </c>
      <c r="H95" s="20">
        <v>30</v>
      </c>
      <c r="I95" s="20">
        <v>14</v>
      </c>
    </row>
    <row r="96" spans="1:9" x14ac:dyDescent="0.2">
      <c r="A96" s="19" t="s">
        <v>504</v>
      </c>
      <c r="B96" s="20">
        <v>85</v>
      </c>
      <c r="C96" s="20">
        <v>25</v>
      </c>
      <c r="D96" s="20">
        <v>35</v>
      </c>
      <c r="E96" s="20">
        <v>19</v>
      </c>
      <c r="F96" s="20">
        <v>5</v>
      </c>
      <c r="G96" s="20">
        <v>1</v>
      </c>
      <c r="H96" s="20">
        <v>60</v>
      </c>
      <c r="I96" s="20">
        <v>24</v>
      </c>
    </row>
    <row r="97" spans="1:9" x14ac:dyDescent="0.2">
      <c r="A97" s="18" t="s">
        <v>549</v>
      </c>
      <c r="B97" s="18"/>
      <c r="C97" s="18"/>
      <c r="D97" s="18"/>
      <c r="E97" s="18"/>
      <c r="F97" s="18"/>
      <c r="G97" s="18"/>
      <c r="H97" s="18"/>
      <c r="I97" s="18"/>
    </row>
    <row r="98" spans="1:9" x14ac:dyDescent="0.2">
      <c r="A98" s="19" t="s">
        <v>550</v>
      </c>
      <c r="B98" s="20">
        <v>1212</v>
      </c>
      <c r="C98" s="20">
        <v>443</v>
      </c>
      <c r="D98" s="20">
        <v>502</v>
      </c>
      <c r="E98" s="20">
        <v>217</v>
      </c>
      <c r="F98" s="20">
        <v>35</v>
      </c>
      <c r="G98" s="20">
        <v>15</v>
      </c>
      <c r="H98" s="20">
        <v>945</v>
      </c>
      <c r="I98" s="20">
        <v>252</v>
      </c>
    </row>
    <row r="99" spans="1:9" x14ac:dyDescent="0.2">
      <c r="A99" s="19" t="s">
        <v>551</v>
      </c>
      <c r="B99" s="20">
        <v>24</v>
      </c>
      <c r="C99" s="20">
        <v>8</v>
      </c>
      <c r="D99" s="20">
        <v>13</v>
      </c>
      <c r="E99" s="20">
        <v>2</v>
      </c>
      <c r="F99" s="20">
        <v>1</v>
      </c>
      <c r="G99" s="20">
        <v>0</v>
      </c>
      <c r="H99" s="20">
        <v>21</v>
      </c>
      <c r="I99" s="20">
        <v>3</v>
      </c>
    </row>
    <row r="100" spans="1:9" x14ac:dyDescent="0.2">
      <c r="A100" s="19" t="s">
        <v>552</v>
      </c>
      <c r="B100" s="20">
        <v>76</v>
      </c>
      <c r="C100" s="20">
        <v>29</v>
      </c>
      <c r="D100" s="20">
        <v>27</v>
      </c>
      <c r="E100" s="20">
        <v>13</v>
      </c>
      <c r="F100" s="20">
        <v>5</v>
      </c>
      <c r="G100" s="20">
        <v>2</v>
      </c>
      <c r="H100" s="20">
        <v>56</v>
      </c>
      <c r="I100" s="20">
        <v>18</v>
      </c>
    </row>
    <row r="101" spans="1:9" x14ac:dyDescent="0.2">
      <c r="A101" s="19" t="s">
        <v>553</v>
      </c>
      <c r="B101" s="20">
        <v>43</v>
      </c>
      <c r="C101" s="20">
        <v>10</v>
      </c>
      <c r="D101" s="20">
        <v>23</v>
      </c>
      <c r="E101" s="20">
        <v>5</v>
      </c>
      <c r="F101" s="20">
        <v>2</v>
      </c>
      <c r="G101" s="20">
        <v>3</v>
      </c>
      <c r="H101" s="20">
        <v>33</v>
      </c>
      <c r="I101" s="20">
        <v>7</v>
      </c>
    </row>
    <row r="102" spans="1:9" x14ac:dyDescent="0.2">
      <c r="A102" s="19" t="s">
        <v>554</v>
      </c>
      <c r="B102" s="20">
        <v>14</v>
      </c>
      <c r="C102" s="20">
        <v>8</v>
      </c>
      <c r="D102" s="20">
        <v>5</v>
      </c>
      <c r="E102" s="20">
        <v>1</v>
      </c>
      <c r="F102" s="20">
        <v>0</v>
      </c>
      <c r="G102" s="20">
        <v>0</v>
      </c>
      <c r="H102" s="20">
        <v>13</v>
      </c>
      <c r="I102" s="20">
        <v>1</v>
      </c>
    </row>
    <row r="103" spans="1:9" x14ac:dyDescent="0.2">
      <c r="A103" s="19" t="s">
        <v>555</v>
      </c>
      <c r="B103" s="20">
        <v>5</v>
      </c>
      <c r="C103" s="20">
        <v>1</v>
      </c>
      <c r="D103" s="20">
        <v>2</v>
      </c>
      <c r="E103" s="20">
        <v>2</v>
      </c>
      <c r="F103" s="20">
        <v>0</v>
      </c>
      <c r="G103" s="20">
        <v>0</v>
      </c>
      <c r="H103" s="20">
        <v>3</v>
      </c>
      <c r="I103" s="20">
        <v>2</v>
      </c>
    </row>
    <row r="104" spans="1:9" x14ac:dyDescent="0.2">
      <c r="A104" s="19" t="s">
        <v>504</v>
      </c>
      <c r="B104" s="20">
        <v>414</v>
      </c>
      <c r="C104" s="20">
        <v>137</v>
      </c>
      <c r="D104" s="20">
        <v>180</v>
      </c>
      <c r="E104" s="20">
        <v>68</v>
      </c>
      <c r="F104" s="20">
        <v>18</v>
      </c>
      <c r="G104" s="20">
        <v>11</v>
      </c>
      <c r="H104" s="20">
        <v>317</v>
      </c>
      <c r="I104" s="20">
        <v>86</v>
      </c>
    </row>
    <row r="105" spans="1:9" x14ac:dyDescent="0.2">
      <c r="A105" s="18" t="s">
        <v>556</v>
      </c>
      <c r="B105" s="18"/>
      <c r="C105" s="18"/>
      <c r="D105" s="18"/>
      <c r="E105" s="18"/>
      <c r="F105" s="18"/>
      <c r="G105" s="18"/>
      <c r="H105" s="18"/>
      <c r="I105" s="18"/>
    </row>
    <row r="106" spans="1:9" x14ac:dyDescent="0.2">
      <c r="A106" s="19" t="s">
        <v>550</v>
      </c>
      <c r="B106" s="20">
        <v>13</v>
      </c>
      <c r="C106" s="20">
        <v>4</v>
      </c>
      <c r="D106" s="20">
        <v>5</v>
      </c>
      <c r="E106" s="20">
        <v>1</v>
      </c>
      <c r="F106" s="20">
        <v>3</v>
      </c>
      <c r="G106" s="20">
        <v>0</v>
      </c>
      <c r="H106" s="20">
        <v>9</v>
      </c>
      <c r="I106" s="20">
        <v>4</v>
      </c>
    </row>
    <row r="107" spans="1:9" x14ac:dyDescent="0.2">
      <c r="A107" s="19" t="s">
        <v>551</v>
      </c>
      <c r="B107" s="20">
        <v>89</v>
      </c>
      <c r="C107" s="20">
        <v>11</v>
      </c>
      <c r="D107" s="20">
        <v>37</v>
      </c>
      <c r="E107" s="20">
        <v>30</v>
      </c>
      <c r="F107" s="20">
        <v>10</v>
      </c>
      <c r="G107" s="20">
        <v>1</v>
      </c>
      <c r="H107" s="20">
        <v>48</v>
      </c>
      <c r="I107" s="20">
        <v>40</v>
      </c>
    </row>
    <row r="108" spans="1:9" x14ac:dyDescent="0.2">
      <c r="A108" s="19" t="s">
        <v>552</v>
      </c>
      <c r="B108" s="20">
        <v>143</v>
      </c>
      <c r="C108" s="20">
        <v>34</v>
      </c>
      <c r="D108" s="20">
        <v>57</v>
      </c>
      <c r="E108" s="20">
        <v>35</v>
      </c>
      <c r="F108" s="20">
        <v>10</v>
      </c>
      <c r="G108" s="20">
        <v>7</v>
      </c>
      <c r="H108" s="20">
        <v>91</v>
      </c>
      <c r="I108" s="20">
        <v>45</v>
      </c>
    </row>
    <row r="109" spans="1:9" x14ac:dyDescent="0.2">
      <c r="A109" s="19" t="s">
        <v>553</v>
      </c>
      <c r="B109" s="20">
        <v>27</v>
      </c>
      <c r="C109" s="20">
        <v>6</v>
      </c>
      <c r="D109" s="20">
        <v>10</v>
      </c>
      <c r="E109" s="20">
        <v>10</v>
      </c>
      <c r="F109" s="20">
        <v>1</v>
      </c>
      <c r="G109" s="20">
        <v>0</v>
      </c>
      <c r="H109" s="20">
        <v>16</v>
      </c>
      <c r="I109" s="20">
        <v>11</v>
      </c>
    </row>
    <row r="110" spans="1:9" x14ac:dyDescent="0.2">
      <c r="A110" s="19" t="s">
        <v>554</v>
      </c>
      <c r="B110" s="20">
        <v>5</v>
      </c>
      <c r="C110" s="20">
        <v>1</v>
      </c>
      <c r="D110" s="20">
        <v>2</v>
      </c>
      <c r="E110" s="20">
        <v>1</v>
      </c>
      <c r="F110" s="20">
        <v>0</v>
      </c>
      <c r="G110" s="20">
        <v>1</v>
      </c>
      <c r="H110" s="20">
        <v>3</v>
      </c>
      <c r="I110" s="20">
        <v>1</v>
      </c>
    </row>
    <row r="111" spans="1:9" x14ac:dyDescent="0.2">
      <c r="A111" s="19" t="s">
        <v>555</v>
      </c>
      <c r="B111" s="20">
        <v>10</v>
      </c>
      <c r="C111" s="20">
        <v>2</v>
      </c>
      <c r="D111" s="20">
        <v>1</v>
      </c>
      <c r="E111" s="20">
        <v>6</v>
      </c>
      <c r="F111" s="20">
        <v>0</v>
      </c>
      <c r="G111" s="20">
        <v>1</v>
      </c>
      <c r="H111" s="20">
        <v>3</v>
      </c>
      <c r="I111" s="20">
        <v>6</v>
      </c>
    </row>
    <row r="112" spans="1:9" x14ac:dyDescent="0.2">
      <c r="A112" s="19" t="s">
        <v>504</v>
      </c>
      <c r="B112" s="20">
        <v>28</v>
      </c>
      <c r="C112" s="20">
        <v>8</v>
      </c>
      <c r="D112" s="20">
        <v>10</v>
      </c>
      <c r="E112" s="20">
        <v>8</v>
      </c>
      <c r="F112" s="20">
        <v>0</v>
      </c>
      <c r="G112" s="20">
        <v>2</v>
      </c>
      <c r="H112" s="20">
        <v>18</v>
      </c>
      <c r="I112" s="20">
        <v>8</v>
      </c>
    </row>
    <row r="113" spans="1:9" x14ac:dyDescent="0.2">
      <c r="A113" s="18" t="s">
        <v>142</v>
      </c>
      <c r="B113" s="18"/>
      <c r="C113" s="18"/>
      <c r="D113" s="18"/>
      <c r="E113" s="18"/>
      <c r="F113" s="18"/>
      <c r="G113" s="18"/>
      <c r="H113" s="18"/>
      <c r="I113" s="18"/>
    </row>
    <row r="114" spans="1:9" x14ac:dyDescent="0.2">
      <c r="A114" s="19" t="s">
        <v>557</v>
      </c>
      <c r="B114" s="20">
        <v>90</v>
      </c>
      <c r="C114" s="20">
        <v>40</v>
      </c>
      <c r="D114" s="20">
        <v>32</v>
      </c>
      <c r="E114" s="20">
        <v>15</v>
      </c>
      <c r="F114" s="20">
        <v>2</v>
      </c>
      <c r="G114" s="20">
        <v>1</v>
      </c>
      <c r="H114" s="20">
        <v>72</v>
      </c>
      <c r="I114" s="20">
        <v>17</v>
      </c>
    </row>
    <row r="115" spans="1:9" x14ac:dyDescent="0.2">
      <c r="A115" s="19" t="s">
        <v>558</v>
      </c>
      <c r="B115" s="20">
        <v>307</v>
      </c>
      <c r="C115" s="20">
        <v>120</v>
      </c>
      <c r="D115" s="20">
        <v>131</v>
      </c>
      <c r="E115" s="20">
        <v>46</v>
      </c>
      <c r="F115" s="20">
        <v>8</v>
      </c>
      <c r="G115" s="20">
        <v>2</v>
      </c>
      <c r="H115" s="20">
        <v>251</v>
      </c>
      <c r="I115" s="20">
        <v>54</v>
      </c>
    </row>
    <row r="116" spans="1:9" x14ac:dyDescent="0.2">
      <c r="A116" s="19" t="s">
        <v>559</v>
      </c>
      <c r="B116" s="20">
        <v>392</v>
      </c>
      <c r="C116" s="20">
        <v>134</v>
      </c>
      <c r="D116" s="20">
        <v>178</v>
      </c>
      <c r="E116" s="20">
        <v>66</v>
      </c>
      <c r="F116" s="20">
        <v>7</v>
      </c>
      <c r="G116" s="20">
        <v>7</v>
      </c>
      <c r="H116" s="20">
        <v>312</v>
      </c>
      <c r="I116" s="20">
        <v>73</v>
      </c>
    </row>
    <row r="117" spans="1:9" x14ac:dyDescent="0.2">
      <c r="A117" s="19" t="s">
        <v>560</v>
      </c>
      <c r="B117" s="20">
        <v>379</v>
      </c>
      <c r="C117" s="20">
        <v>137</v>
      </c>
      <c r="D117" s="20">
        <v>157</v>
      </c>
      <c r="E117" s="20">
        <v>62</v>
      </c>
      <c r="F117" s="20">
        <v>12</v>
      </c>
      <c r="G117" s="20">
        <v>11</v>
      </c>
      <c r="H117" s="20">
        <v>294</v>
      </c>
      <c r="I117" s="20">
        <v>74</v>
      </c>
    </row>
    <row r="118" spans="1:9" x14ac:dyDescent="0.2">
      <c r="A118" s="19" t="s">
        <v>561</v>
      </c>
      <c r="B118" s="20">
        <v>951</v>
      </c>
      <c r="C118" s="20">
        <v>275</v>
      </c>
      <c r="D118" s="20">
        <v>384</v>
      </c>
      <c r="E118" s="20">
        <v>214</v>
      </c>
      <c r="F118" s="20">
        <v>56</v>
      </c>
      <c r="G118" s="20">
        <v>22</v>
      </c>
      <c r="H118" s="20">
        <v>659</v>
      </c>
      <c r="I118" s="20">
        <v>270</v>
      </c>
    </row>
    <row r="119" spans="1:9" x14ac:dyDescent="0.2">
      <c r="A119" s="19" t="s">
        <v>504</v>
      </c>
      <c r="B119" s="20">
        <v>69</v>
      </c>
      <c r="C119" s="20">
        <v>21</v>
      </c>
      <c r="D119" s="20">
        <v>27</v>
      </c>
      <c r="E119" s="20">
        <v>15</v>
      </c>
      <c r="F119" s="20">
        <v>5</v>
      </c>
      <c r="G119" s="20">
        <v>1</v>
      </c>
      <c r="H119" s="20">
        <v>48</v>
      </c>
      <c r="I119" s="20">
        <v>20</v>
      </c>
    </row>
    <row r="120" spans="1:9" x14ac:dyDescent="0.2">
      <c r="A120" s="18" t="s">
        <v>143</v>
      </c>
      <c r="B120" s="18"/>
      <c r="C120" s="18"/>
      <c r="D120" s="18"/>
      <c r="E120" s="18"/>
      <c r="F120" s="18"/>
      <c r="G120" s="18"/>
      <c r="H120" s="18"/>
      <c r="I120" s="18"/>
    </row>
    <row r="121" spans="1:9" x14ac:dyDescent="0.2">
      <c r="A121" s="21" t="s">
        <v>562</v>
      </c>
      <c r="B121" s="21"/>
      <c r="C121" s="21"/>
      <c r="D121" s="21"/>
      <c r="E121" s="21"/>
      <c r="F121" s="21"/>
      <c r="G121" s="21"/>
      <c r="H121" s="21"/>
      <c r="I121" s="21"/>
    </row>
    <row r="122" spans="1:9" x14ac:dyDescent="0.2">
      <c r="A122" s="19" t="s">
        <v>563</v>
      </c>
      <c r="B122" s="20">
        <v>546</v>
      </c>
      <c r="C122" s="20">
        <v>247</v>
      </c>
      <c r="D122" s="20">
        <v>219</v>
      </c>
      <c r="E122" s="20">
        <v>64</v>
      </c>
      <c r="F122" s="20">
        <v>7</v>
      </c>
      <c r="G122" s="20">
        <v>9</v>
      </c>
      <c r="H122" s="20">
        <v>466</v>
      </c>
      <c r="I122" s="20">
        <v>71</v>
      </c>
    </row>
    <row r="123" spans="1:9" x14ac:dyDescent="0.2">
      <c r="A123" s="19" t="s">
        <v>564</v>
      </c>
      <c r="B123" s="20">
        <v>531</v>
      </c>
      <c r="C123" s="20">
        <v>183</v>
      </c>
      <c r="D123" s="20">
        <v>242</v>
      </c>
      <c r="E123" s="20">
        <v>88</v>
      </c>
      <c r="F123" s="20">
        <v>11</v>
      </c>
      <c r="G123" s="20">
        <v>7</v>
      </c>
      <c r="H123" s="20">
        <v>425</v>
      </c>
      <c r="I123" s="20">
        <v>99</v>
      </c>
    </row>
    <row r="124" spans="1:9" x14ac:dyDescent="0.2">
      <c r="A124" s="19" t="s">
        <v>565</v>
      </c>
      <c r="B124" s="20">
        <v>205</v>
      </c>
      <c r="C124" s="20">
        <v>54</v>
      </c>
      <c r="D124" s="20">
        <v>78</v>
      </c>
      <c r="E124" s="20">
        <v>56</v>
      </c>
      <c r="F124" s="20">
        <v>11</v>
      </c>
      <c r="G124" s="20">
        <v>6</v>
      </c>
      <c r="H124" s="20">
        <v>132</v>
      </c>
      <c r="I124" s="20">
        <v>67</v>
      </c>
    </row>
    <row r="125" spans="1:9" x14ac:dyDescent="0.2">
      <c r="A125" s="19" t="s">
        <v>566</v>
      </c>
      <c r="B125" s="20">
        <v>762</v>
      </c>
      <c r="C125" s="20">
        <v>205</v>
      </c>
      <c r="D125" s="20">
        <v>310</v>
      </c>
      <c r="E125" s="20">
        <v>177</v>
      </c>
      <c r="F125" s="20">
        <v>51</v>
      </c>
      <c r="G125" s="20">
        <v>19</v>
      </c>
      <c r="H125" s="20">
        <v>515</v>
      </c>
      <c r="I125" s="20">
        <v>228</v>
      </c>
    </row>
    <row r="126" spans="1:9" x14ac:dyDescent="0.2">
      <c r="A126" s="19" t="s">
        <v>504</v>
      </c>
      <c r="B126" s="20">
        <v>144</v>
      </c>
      <c r="C126" s="20">
        <v>38</v>
      </c>
      <c r="D126" s="20">
        <v>60</v>
      </c>
      <c r="E126" s="20">
        <v>33</v>
      </c>
      <c r="F126" s="20">
        <v>10</v>
      </c>
      <c r="G126" s="20">
        <v>3</v>
      </c>
      <c r="H126" s="20">
        <v>98</v>
      </c>
      <c r="I126" s="20">
        <v>43</v>
      </c>
    </row>
    <row r="127" spans="1:9" x14ac:dyDescent="0.2">
      <c r="A127" s="18" t="s">
        <v>143</v>
      </c>
      <c r="B127" s="18"/>
      <c r="C127" s="18"/>
      <c r="D127" s="18"/>
      <c r="E127" s="18"/>
      <c r="F127" s="18"/>
      <c r="G127" s="18"/>
      <c r="H127" s="18"/>
      <c r="I127" s="18"/>
    </row>
    <row r="128" spans="1:9" x14ac:dyDescent="0.2">
      <c r="A128" s="21" t="s">
        <v>567</v>
      </c>
      <c r="B128" s="21"/>
      <c r="C128" s="21"/>
      <c r="D128" s="21"/>
      <c r="E128" s="21"/>
      <c r="F128" s="21"/>
      <c r="G128" s="21"/>
      <c r="H128" s="21"/>
      <c r="I128" s="21"/>
    </row>
    <row r="129" spans="1:9" x14ac:dyDescent="0.2">
      <c r="A129" s="19" t="s">
        <v>563</v>
      </c>
      <c r="B129" s="20">
        <v>285</v>
      </c>
      <c r="C129" s="20">
        <v>113</v>
      </c>
      <c r="D129" s="20">
        <v>130</v>
      </c>
      <c r="E129" s="20">
        <v>34</v>
      </c>
      <c r="F129" s="20">
        <v>3</v>
      </c>
      <c r="G129" s="20">
        <v>5</v>
      </c>
      <c r="H129" s="20">
        <v>243</v>
      </c>
      <c r="I129" s="20">
        <v>37</v>
      </c>
    </row>
    <row r="130" spans="1:9" x14ac:dyDescent="0.2">
      <c r="A130" s="19" t="s">
        <v>564</v>
      </c>
      <c r="B130" s="20">
        <v>217</v>
      </c>
      <c r="C130" s="20">
        <v>77</v>
      </c>
      <c r="D130" s="20">
        <v>100</v>
      </c>
      <c r="E130" s="20">
        <v>30</v>
      </c>
      <c r="F130" s="20">
        <v>7</v>
      </c>
      <c r="G130" s="20">
        <v>3</v>
      </c>
      <c r="H130" s="20">
        <v>177</v>
      </c>
      <c r="I130" s="20">
        <v>37</v>
      </c>
    </row>
    <row r="131" spans="1:9" x14ac:dyDescent="0.2">
      <c r="A131" s="19" t="s">
        <v>565</v>
      </c>
      <c r="B131" s="20">
        <v>142</v>
      </c>
      <c r="C131" s="20">
        <v>50</v>
      </c>
      <c r="D131" s="20">
        <v>55</v>
      </c>
      <c r="E131" s="20">
        <v>32</v>
      </c>
      <c r="F131" s="20">
        <v>4</v>
      </c>
      <c r="G131" s="20">
        <v>1</v>
      </c>
      <c r="H131" s="20">
        <v>105</v>
      </c>
      <c r="I131" s="20">
        <v>36</v>
      </c>
    </row>
    <row r="132" spans="1:9" x14ac:dyDescent="0.2">
      <c r="A132" s="19" t="s">
        <v>566</v>
      </c>
      <c r="B132" s="20">
        <v>1184</v>
      </c>
      <c r="C132" s="20">
        <v>372</v>
      </c>
      <c r="D132" s="20">
        <v>465</v>
      </c>
      <c r="E132" s="20">
        <v>258</v>
      </c>
      <c r="F132" s="20">
        <v>58</v>
      </c>
      <c r="G132" s="20">
        <v>31</v>
      </c>
      <c r="H132" s="20">
        <v>837</v>
      </c>
      <c r="I132" s="20">
        <v>316</v>
      </c>
    </row>
    <row r="133" spans="1:9" x14ac:dyDescent="0.2">
      <c r="A133" s="19" t="s">
        <v>504</v>
      </c>
      <c r="B133" s="20">
        <v>360</v>
      </c>
      <c r="C133" s="20">
        <v>115</v>
      </c>
      <c r="D133" s="20">
        <v>159</v>
      </c>
      <c r="E133" s="20">
        <v>64</v>
      </c>
      <c r="F133" s="20">
        <v>18</v>
      </c>
      <c r="G133" s="20">
        <v>4</v>
      </c>
      <c r="H133" s="20">
        <v>274</v>
      </c>
      <c r="I133" s="20">
        <v>82</v>
      </c>
    </row>
    <row r="134" spans="1:9" x14ac:dyDescent="0.2">
      <c r="A134" s="18" t="s">
        <v>143</v>
      </c>
      <c r="B134" s="18"/>
      <c r="C134" s="18"/>
      <c r="D134" s="18"/>
      <c r="E134" s="18"/>
      <c r="F134" s="18"/>
      <c r="G134" s="18"/>
      <c r="H134" s="18"/>
      <c r="I134" s="18"/>
    </row>
    <row r="135" spans="1:9" x14ac:dyDescent="0.2">
      <c r="A135" s="21" t="s">
        <v>568</v>
      </c>
      <c r="B135" s="21"/>
      <c r="C135" s="21"/>
      <c r="D135" s="21"/>
      <c r="E135" s="21"/>
      <c r="F135" s="21"/>
      <c r="G135" s="21"/>
      <c r="H135" s="21"/>
      <c r="I135" s="21"/>
    </row>
    <row r="136" spans="1:9" x14ac:dyDescent="0.2">
      <c r="A136" s="19" t="s">
        <v>563</v>
      </c>
      <c r="B136" s="20">
        <v>330</v>
      </c>
      <c r="C136" s="20">
        <v>130</v>
      </c>
      <c r="D136" s="20">
        <v>138</v>
      </c>
      <c r="E136" s="20">
        <v>47</v>
      </c>
      <c r="F136" s="20">
        <v>6</v>
      </c>
      <c r="G136" s="20">
        <v>9</v>
      </c>
      <c r="H136" s="20">
        <v>268</v>
      </c>
      <c r="I136" s="20">
        <v>53</v>
      </c>
    </row>
    <row r="137" spans="1:9" x14ac:dyDescent="0.2">
      <c r="A137" s="19" t="s">
        <v>564</v>
      </c>
      <c r="B137" s="20">
        <v>326</v>
      </c>
      <c r="C137" s="20">
        <v>116</v>
      </c>
      <c r="D137" s="20">
        <v>145</v>
      </c>
      <c r="E137" s="20">
        <v>53</v>
      </c>
      <c r="F137" s="20">
        <v>8</v>
      </c>
      <c r="G137" s="20">
        <v>4</v>
      </c>
      <c r="H137" s="20">
        <v>261</v>
      </c>
      <c r="I137" s="20">
        <v>61</v>
      </c>
    </row>
    <row r="138" spans="1:9" x14ac:dyDescent="0.2">
      <c r="A138" s="19" t="s">
        <v>565</v>
      </c>
      <c r="B138" s="20">
        <v>133</v>
      </c>
      <c r="C138" s="20">
        <v>41</v>
      </c>
      <c r="D138" s="20">
        <v>63</v>
      </c>
      <c r="E138" s="20">
        <v>26</v>
      </c>
      <c r="F138" s="20">
        <v>3</v>
      </c>
      <c r="G138" s="20">
        <v>0</v>
      </c>
      <c r="H138" s="20">
        <v>104</v>
      </c>
      <c r="I138" s="20">
        <v>29</v>
      </c>
    </row>
    <row r="139" spans="1:9" x14ac:dyDescent="0.2">
      <c r="A139" s="19" t="s">
        <v>566</v>
      </c>
      <c r="B139" s="20">
        <v>1070</v>
      </c>
      <c r="C139" s="20">
        <v>328</v>
      </c>
      <c r="D139" s="20">
        <v>425</v>
      </c>
      <c r="E139" s="20">
        <v>234</v>
      </c>
      <c r="F139" s="20">
        <v>57</v>
      </c>
      <c r="G139" s="20">
        <v>26</v>
      </c>
      <c r="H139" s="20">
        <v>753</v>
      </c>
      <c r="I139" s="20">
        <v>291</v>
      </c>
    </row>
    <row r="140" spans="1:9" x14ac:dyDescent="0.2">
      <c r="A140" s="19" t="s">
        <v>504</v>
      </c>
      <c r="B140" s="20">
        <v>329</v>
      </c>
      <c r="C140" s="20">
        <v>112</v>
      </c>
      <c r="D140" s="20">
        <v>138</v>
      </c>
      <c r="E140" s="20">
        <v>58</v>
      </c>
      <c r="F140" s="20">
        <v>16</v>
      </c>
      <c r="G140" s="20">
        <v>5</v>
      </c>
      <c r="H140" s="20">
        <v>250</v>
      </c>
      <c r="I140" s="20">
        <v>74</v>
      </c>
    </row>
    <row r="141" spans="1:9" x14ac:dyDescent="0.2">
      <c r="A141" s="18" t="s">
        <v>143</v>
      </c>
      <c r="B141" s="18"/>
      <c r="C141" s="18"/>
      <c r="D141" s="18"/>
      <c r="E141" s="18"/>
      <c r="F141" s="18"/>
      <c r="G141" s="18"/>
      <c r="H141" s="18"/>
      <c r="I141" s="18"/>
    </row>
    <row r="142" spans="1:9" x14ac:dyDescent="0.2">
      <c r="A142" s="21" t="s">
        <v>569</v>
      </c>
      <c r="B142" s="21"/>
      <c r="C142" s="21"/>
      <c r="D142" s="21"/>
      <c r="E142" s="21"/>
      <c r="F142" s="21"/>
      <c r="G142" s="21"/>
      <c r="H142" s="21"/>
      <c r="I142" s="21"/>
    </row>
    <row r="143" spans="1:9" x14ac:dyDescent="0.2">
      <c r="A143" s="19" t="s">
        <v>563</v>
      </c>
      <c r="B143" s="20">
        <v>39</v>
      </c>
      <c r="C143" s="20">
        <v>16</v>
      </c>
      <c r="D143" s="20">
        <v>13</v>
      </c>
      <c r="E143" s="20">
        <v>10</v>
      </c>
      <c r="F143" s="20">
        <v>0</v>
      </c>
      <c r="G143" s="20">
        <v>0</v>
      </c>
      <c r="H143" s="20">
        <v>29</v>
      </c>
      <c r="I143" s="20">
        <v>10</v>
      </c>
    </row>
    <row r="144" spans="1:9" x14ac:dyDescent="0.2">
      <c r="A144" s="19" t="s">
        <v>564</v>
      </c>
      <c r="B144" s="20">
        <v>75</v>
      </c>
      <c r="C144" s="20">
        <v>35</v>
      </c>
      <c r="D144" s="20">
        <v>25</v>
      </c>
      <c r="E144" s="20">
        <v>14</v>
      </c>
      <c r="F144" s="20">
        <v>1</v>
      </c>
      <c r="G144" s="20">
        <v>0</v>
      </c>
      <c r="H144" s="20">
        <v>60</v>
      </c>
      <c r="I144" s="20">
        <v>15</v>
      </c>
    </row>
    <row r="145" spans="1:9" x14ac:dyDescent="0.2">
      <c r="A145" s="19" t="s">
        <v>565</v>
      </c>
      <c r="B145" s="20">
        <v>117</v>
      </c>
      <c r="C145" s="20">
        <v>38</v>
      </c>
      <c r="D145" s="20">
        <v>52</v>
      </c>
      <c r="E145" s="20">
        <v>21</v>
      </c>
      <c r="F145" s="20">
        <v>3</v>
      </c>
      <c r="G145" s="20">
        <v>3</v>
      </c>
      <c r="H145" s="20">
        <v>90</v>
      </c>
      <c r="I145" s="20">
        <v>24</v>
      </c>
    </row>
    <row r="146" spans="1:9" x14ac:dyDescent="0.2">
      <c r="A146" s="19" t="s">
        <v>566</v>
      </c>
      <c r="B146" s="20">
        <v>1288</v>
      </c>
      <c r="C146" s="20">
        <v>418</v>
      </c>
      <c r="D146" s="20">
        <v>524</v>
      </c>
      <c r="E146" s="20">
        <v>258</v>
      </c>
      <c r="F146" s="20">
        <v>61</v>
      </c>
      <c r="G146" s="20">
        <v>27</v>
      </c>
      <c r="H146" s="20">
        <v>942</v>
      </c>
      <c r="I146" s="20">
        <v>319</v>
      </c>
    </row>
    <row r="147" spans="1:9" x14ac:dyDescent="0.2">
      <c r="A147" s="19" t="s">
        <v>504</v>
      </c>
      <c r="B147" s="20">
        <v>669</v>
      </c>
      <c r="C147" s="20">
        <v>220</v>
      </c>
      <c r="D147" s="20">
        <v>295</v>
      </c>
      <c r="E147" s="20">
        <v>115</v>
      </c>
      <c r="F147" s="20">
        <v>25</v>
      </c>
      <c r="G147" s="20">
        <v>14</v>
      </c>
      <c r="H147" s="20">
        <v>515</v>
      </c>
      <c r="I147" s="20">
        <v>140</v>
      </c>
    </row>
    <row r="148" spans="1:9" x14ac:dyDescent="0.2">
      <c r="A148" s="18" t="s">
        <v>570</v>
      </c>
      <c r="B148" s="18"/>
      <c r="C148" s="18"/>
      <c r="D148" s="18"/>
      <c r="E148" s="18"/>
      <c r="F148" s="18"/>
      <c r="G148" s="18"/>
      <c r="H148" s="18"/>
      <c r="I148" s="18"/>
    </row>
    <row r="149" spans="1:9" x14ac:dyDescent="0.2">
      <c r="A149" s="19" t="s">
        <v>571</v>
      </c>
      <c r="B149" s="20">
        <v>541</v>
      </c>
      <c r="C149" s="20">
        <v>171</v>
      </c>
      <c r="D149" s="20">
        <v>242</v>
      </c>
      <c r="E149" s="20">
        <v>93</v>
      </c>
      <c r="F149" s="20">
        <v>20</v>
      </c>
      <c r="G149" s="20">
        <v>15</v>
      </c>
      <c r="H149" s="20">
        <v>413</v>
      </c>
      <c r="I149" s="20">
        <v>113</v>
      </c>
    </row>
    <row r="150" spans="1:9" x14ac:dyDescent="0.2">
      <c r="A150" s="19" t="s">
        <v>572</v>
      </c>
      <c r="B150" s="20">
        <v>877</v>
      </c>
      <c r="C150" s="20">
        <v>298</v>
      </c>
      <c r="D150" s="20">
        <v>349</v>
      </c>
      <c r="E150" s="20">
        <v>171</v>
      </c>
      <c r="F150" s="20">
        <v>43</v>
      </c>
      <c r="G150" s="20">
        <v>16</v>
      </c>
      <c r="H150" s="20">
        <v>647</v>
      </c>
      <c r="I150" s="20">
        <v>214</v>
      </c>
    </row>
    <row r="151" spans="1:9" x14ac:dyDescent="0.2">
      <c r="A151" s="19" t="s">
        <v>573</v>
      </c>
      <c r="B151" s="20">
        <v>543</v>
      </c>
      <c r="C151" s="20">
        <v>171</v>
      </c>
      <c r="D151" s="20">
        <v>237</v>
      </c>
      <c r="E151" s="20">
        <v>108</v>
      </c>
      <c r="F151" s="20">
        <v>19</v>
      </c>
      <c r="G151" s="20">
        <v>8</v>
      </c>
      <c r="H151" s="20">
        <v>408</v>
      </c>
      <c r="I151" s="20">
        <v>127</v>
      </c>
    </row>
    <row r="152" spans="1:9" x14ac:dyDescent="0.2">
      <c r="A152" s="19" t="s">
        <v>574</v>
      </c>
      <c r="B152" s="20">
        <v>227</v>
      </c>
      <c r="C152" s="20">
        <v>87</v>
      </c>
      <c r="D152" s="20">
        <v>81</v>
      </c>
      <c r="E152" s="20">
        <v>46</v>
      </c>
      <c r="F152" s="20">
        <v>8</v>
      </c>
      <c r="G152" s="20">
        <v>5</v>
      </c>
      <c r="H152" s="20">
        <v>168</v>
      </c>
      <c r="I152" s="20">
        <v>54</v>
      </c>
    </row>
    <row r="153" spans="1:9" x14ac:dyDescent="0.2">
      <c r="A153" s="18" t="s">
        <v>575</v>
      </c>
      <c r="B153" s="18"/>
      <c r="C153" s="18"/>
      <c r="D153" s="18"/>
      <c r="E153" s="18"/>
      <c r="F153" s="18"/>
      <c r="G153" s="18"/>
      <c r="H153" s="18"/>
      <c r="I153" s="18"/>
    </row>
    <row r="154" spans="1:9" x14ac:dyDescent="0.2">
      <c r="A154" s="19" t="s">
        <v>576</v>
      </c>
      <c r="B154" s="20">
        <v>294</v>
      </c>
      <c r="C154" s="20">
        <v>88</v>
      </c>
      <c r="D154" s="20">
        <v>128</v>
      </c>
      <c r="E154" s="20">
        <v>63</v>
      </c>
      <c r="F154" s="20">
        <v>8</v>
      </c>
      <c r="G154" s="20">
        <v>7</v>
      </c>
      <c r="H154" s="20">
        <v>216</v>
      </c>
      <c r="I154" s="20">
        <v>71</v>
      </c>
    </row>
    <row r="155" spans="1:9" x14ac:dyDescent="0.2">
      <c r="A155" s="19" t="s">
        <v>577</v>
      </c>
      <c r="B155" s="20">
        <v>664</v>
      </c>
      <c r="C155" s="20">
        <v>224</v>
      </c>
      <c r="D155" s="20">
        <v>274</v>
      </c>
      <c r="E155" s="20">
        <v>123</v>
      </c>
      <c r="F155" s="20">
        <v>27</v>
      </c>
      <c r="G155" s="20">
        <v>16</v>
      </c>
      <c r="H155" s="20">
        <v>498</v>
      </c>
      <c r="I155" s="20">
        <v>150</v>
      </c>
    </row>
    <row r="156" spans="1:9" x14ac:dyDescent="0.2">
      <c r="A156" s="19" t="s">
        <v>578</v>
      </c>
      <c r="B156" s="20">
        <v>421</v>
      </c>
      <c r="C156" s="20">
        <v>133</v>
      </c>
      <c r="D156" s="20">
        <v>179</v>
      </c>
      <c r="E156" s="20">
        <v>82</v>
      </c>
      <c r="F156" s="20">
        <v>23</v>
      </c>
      <c r="G156" s="20">
        <v>4</v>
      </c>
      <c r="H156" s="20">
        <v>312</v>
      </c>
      <c r="I156" s="20">
        <v>105</v>
      </c>
    </row>
    <row r="157" spans="1:9" x14ac:dyDescent="0.2">
      <c r="A157" s="19" t="s">
        <v>579</v>
      </c>
      <c r="B157" s="20">
        <v>358</v>
      </c>
      <c r="C157" s="20">
        <v>128</v>
      </c>
      <c r="D157" s="20">
        <v>147</v>
      </c>
      <c r="E157" s="20">
        <v>69</v>
      </c>
      <c r="F157" s="20">
        <v>12</v>
      </c>
      <c r="G157" s="20">
        <v>2</v>
      </c>
      <c r="H157" s="20">
        <v>275</v>
      </c>
      <c r="I157" s="20">
        <v>81</v>
      </c>
    </row>
    <row r="158" spans="1:9" x14ac:dyDescent="0.2">
      <c r="A158" s="19" t="s">
        <v>580</v>
      </c>
      <c r="B158" s="20">
        <v>217</v>
      </c>
      <c r="C158" s="20">
        <v>73</v>
      </c>
      <c r="D158" s="20">
        <v>90</v>
      </c>
      <c r="E158" s="20">
        <v>45</v>
      </c>
      <c r="F158" s="20">
        <v>5</v>
      </c>
      <c r="G158" s="20">
        <v>4</v>
      </c>
      <c r="H158" s="20">
        <v>163</v>
      </c>
      <c r="I158" s="20">
        <v>50</v>
      </c>
    </row>
    <row r="159" spans="1:9" x14ac:dyDescent="0.2">
      <c r="A159" s="22" t="s">
        <v>581</v>
      </c>
      <c r="B159" s="23">
        <v>234</v>
      </c>
      <c r="C159" s="23">
        <v>81</v>
      </c>
      <c r="D159" s="23">
        <v>91</v>
      </c>
      <c r="E159" s="23">
        <v>36</v>
      </c>
      <c r="F159" s="23">
        <v>15</v>
      </c>
      <c r="G159" s="23">
        <v>11</v>
      </c>
      <c r="H159" s="23">
        <v>172</v>
      </c>
      <c r="I159" s="23">
        <v>51</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A5F8A-EDCC-463B-9AAA-BCA05966E9FD}">
  <dimension ref="A1:J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HYPERLINK("#'目次'!B21","[15]")</f>
        <v>[15]</v>
      </c>
    </row>
    <row r="3" spans="1:10" x14ac:dyDescent="0.2">
      <c r="A3" s="9" t="s">
        <v>126</v>
      </c>
      <c r="B3" s="12" t="s">
        <v>167</v>
      </c>
    </row>
    <row r="4" spans="1:10" s="15" customFormat="1" ht="25" x14ac:dyDescent="0.2">
      <c r="A4" s="13" t="s">
        <v>126</v>
      </c>
      <c r="B4" s="14" t="s">
        <v>499</v>
      </c>
      <c r="C4" s="14" t="s">
        <v>582</v>
      </c>
      <c r="D4" s="14" t="s">
        <v>583</v>
      </c>
      <c r="E4" s="14" t="s">
        <v>584</v>
      </c>
      <c r="F4" s="14" t="s">
        <v>585</v>
      </c>
      <c r="G4" s="14" t="s">
        <v>586</v>
      </c>
      <c r="H4" s="14" t="s">
        <v>504</v>
      </c>
      <c r="I4" s="14" t="s">
        <v>587</v>
      </c>
      <c r="J4" s="14" t="s">
        <v>588</v>
      </c>
    </row>
    <row r="5" spans="1:10" x14ac:dyDescent="0.2">
      <c r="A5" s="16" t="s">
        <v>507</v>
      </c>
      <c r="B5" s="17">
        <v>2188</v>
      </c>
      <c r="C5" s="17">
        <v>401</v>
      </c>
      <c r="D5" s="17">
        <v>541</v>
      </c>
      <c r="E5" s="17">
        <v>651</v>
      </c>
      <c r="F5" s="17">
        <v>420</v>
      </c>
      <c r="G5" s="17">
        <v>141</v>
      </c>
      <c r="H5" s="17">
        <v>34</v>
      </c>
      <c r="I5" s="17">
        <v>942</v>
      </c>
      <c r="J5" s="17">
        <v>561</v>
      </c>
    </row>
    <row r="6" spans="1:10" x14ac:dyDescent="0.2">
      <c r="A6" s="18" t="s">
        <v>508</v>
      </c>
      <c r="B6" s="18"/>
      <c r="C6" s="18"/>
      <c r="D6" s="18"/>
      <c r="E6" s="18"/>
      <c r="F6" s="18"/>
      <c r="G6" s="18"/>
      <c r="H6" s="18"/>
      <c r="I6" s="18"/>
      <c r="J6" s="18"/>
    </row>
    <row r="7" spans="1:10" x14ac:dyDescent="0.2">
      <c r="A7" s="19" t="s">
        <v>509</v>
      </c>
      <c r="B7" s="20">
        <v>1092</v>
      </c>
      <c r="C7" s="20">
        <v>194</v>
      </c>
      <c r="D7" s="20">
        <v>284</v>
      </c>
      <c r="E7" s="20">
        <v>308</v>
      </c>
      <c r="F7" s="20">
        <v>203</v>
      </c>
      <c r="G7" s="20">
        <v>79</v>
      </c>
      <c r="H7" s="20">
        <v>24</v>
      </c>
      <c r="I7" s="20">
        <v>478</v>
      </c>
      <c r="J7" s="20">
        <v>282</v>
      </c>
    </row>
    <row r="8" spans="1:10" x14ac:dyDescent="0.2">
      <c r="A8" s="19" t="s">
        <v>510</v>
      </c>
      <c r="B8" s="20">
        <v>1095</v>
      </c>
      <c r="C8" s="20">
        <v>207</v>
      </c>
      <c r="D8" s="20">
        <v>256</v>
      </c>
      <c r="E8" s="20">
        <v>343</v>
      </c>
      <c r="F8" s="20">
        <v>217</v>
      </c>
      <c r="G8" s="20">
        <v>62</v>
      </c>
      <c r="H8" s="20">
        <v>10</v>
      </c>
      <c r="I8" s="20">
        <v>463</v>
      </c>
      <c r="J8" s="20">
        <v>279</v>
      </c>
    </row>
    <row r="9" spans="1:10" x14ac:dyDescent="0.2">
      <c r="A9" s="19" t="s">
        <v>511</v>
      </c>
      <c r="B9" s="20">
        <v>1</v>
      </c>
      <c r="C9" s="20">
        <v>0</v>
      </c>
      <c r="D9" s="20">
        <v>1</v>
      </c>
      <c r="E9" s="20">
        <v>0</v>
      </c>
      <c r="F9" s="20">
        <v>0</v>
      </c>
      <c r="G9" s="20">
        <v>0</v>
      </c>
      <c r="H9" s="20">
        <v>0</v>
      </c>
      <c r="I9" s="20">
        <v>1</v>
      </c>
      <c r="J9" s="20">
        <v>0</v>
      </c>
    </row>
    <row r="10" spans="1:10" x14ac:dyDescent="0.2">
      <c r="A10" s="18" t="s">
        <v>512</v>
      </c>
      <c r="B10" s="18"/>
      <c r="C10" s="18"/>
      <c r="D10" s="18"/>
      <c r="E10" s="18"/>
      <c r="F10" s="18"/>
      <c r="G10" s="18"/>
      <c r="H10" s="18"/>
      <c r="I10" s="18"/>
      <c r="J10" s="18"/>
    </row>
    <row r="11" spans="1:10" x14ac:dyDescent="0.2">
      <c r="A11" s="19" t="s">
        <v>513</v>
      </c>
      <c r="B11" s="20">
        <v>387</v>
      </c>
      <c r="C11" s="20">
        <v>81</v>
      </c>
      <c r="D11" s="20">
        <v>118</v>
      </c>
      <c r="E11" s="20">
        <v>111</v>
      </c>
      <c r="F11" s="20">
        <v>57</v>
      </c>
      <c r="G11" s="20">
        <v>16</v>
      </c>
      <c r="H11" s="20">
        <v>4</v>
      </c>
      <c r="I11" s="20">
        <v>199</v>
      </c>
      <c r="J11" s="20">
        <v>73</v>
      </c>
    </row>
    <row r="12" spans="1:10" x14ac:dyDescent="0.2">
      <c r="A12" s="19" t="s">
        <v>514</v>
      </c>
      <c r="B12" s="20">
        <v>432</v>
      </c>
      <c r="C12" s="20">
        <v>97</v>
      </c>
      <c r="D12" s="20">
        <v>107</v>
      </c>
      <c r="E12" s="20">
        <v>137</v>
      </c>
      <c r="F12" s="20">
        <v>66</v>
      </c>
      <c r="G12" s="20">
        <v>20</v>
      </c>
      <c r="H12" s="20">
        <v>5</v>
      </c>
      <c r="I12" s="20">
        <v>204</v>
      </c>
      <c r="J12" s="20">
        <v>86</v>
      </c>
    </row>
    <row r="13" spans="1:10" x14ac:dyDescent="0.2">
      <c r="A13" s="19" t="s">
        <v>515</v>
      </c>
      <c r="B13" s="20">
        <v>449</v>
      </c>
      <c r="C13" s="20">
        <v>77</v>
      </c>
      <c r="D13" s="20">
        <v>119</v>
      </c>
      <c r="E13" s="20">
        <v>138</v>
      </c>
      <c r="F13" s="20">
        <v>82</v>
      </c>
      <c r="G13" s="20">
        <v>26</v>
      </c>
      <c r="H13" s="20">
        <v>7</v>
      </c>
      <c r="I13" s="20">
        <v>196</v>
      </c>
      <c r="J13" s="20">
        <v>108</v>
      </c>
    </row>
    <row r="14" spans="1:10" x14ac:dyDescent="0.2">
      <c r="A14" s="19" t="s">
        <v>516</v>
      </c>
      <c r="B14" s="20">
        <v>427</v>
      </c>
      <c r="C14" s="20">
        <v>88</v>
      </c>
      <c r="D14" s="20">
        <v>99</v>
      </c>
      <c r="E14" s="20">
        <v>119</v>
      </c>
      <c r="F14" s="20">
        <v>88</v>
      </c>
      <c r="G14" s="20">
        <v>24</v>
      </c>
      <c r="H14" s="20">
        <v>9</v>
      </c>
      <c r="I14" s="20">
        <v>187</v>
      </c>
      <c r="J14" s="20">
        <v>112</v>
      </c>
    </row>
    <row r="15" spans="1:10" x14ac:dyDescent="0.2">
      <c r="A15" s="19" t="s">
        <v>517</v>
      </c>
      <c r="B15" s="20">
        <v>274</v>
      </c>
      <c r="C15" s="20">
        <v>33</v>
      </c>
      <c r="D15" s="20">
        <v>59</v>
      </c>
      <c r="E15" s="20">
        <v>79</v>
      </c>
      <c r="F15" s="20">
        <v>71</v>
      </c>
      <c r="G15" s="20">
        <v>29</v>
      </c>
      <c r="H15" s="20">
        <v>3</v>
      </c>
      <c r="I15" s="20">
        <v>92</v>
      </c>
      <c r="J15" s="20">
        <v>100</v>
      </c>
    </row>
    <row r="16" spans="1:10" x14ac:dyDescent="0.2">
      <c r="A16" s="19" t="s">
        <v>518</v>
      </c>
      <c r="B16" s="20">
        <v>137</v>
      </c>
      <c r="C16" s="20">
        <v>16</v>
      </c>
      <c r="D16" s="20">
        <v>22</v>
      </c>
      <c r="E16" s="20">
        <v>47</v>
      </c>
      <c r="F16" s="20">
        <v>36</v>
      </c>
      <c r="G16" s="20">
        <v>13</v>
      </c>
      <c r="H16" s="20">
        <v>3</v>
      </c>
      <c r="I16" s="20">
        <v>38</v>
      </c>
      <c r="J16" s="20">
        <v>49</v>
      </c>
    </row>
    <row r="17" spans="1:10" x14ac:dyDescent="0.2">
      <c r="A17" s="19" t="s">
        <v>519</v>
      </c>
      <c r="B17" s="20">
        <v>71</v>
      </c>
      <c r="C17" s="20">
        <v>8</v>
      </c>
      <c r="D17" s="20">
        <v>13</v>
      </c>
      <c r="E17" s="20">
        <v>19</v>
      </c>
      <c r="F17" s="20">
        <v>17</v>
      </c>
      <c r="G17" s="20">
        <v>11</v>
      </c>
      <c r="H17" s="20">
        <v>3</v>
      </c>
      <c r="I17" s="20">
        <v>21</v>
      </c>
      <c r="J17" s="20">
        <v>28</v>
      </c>
    </row>
    <row r="18" spans="1:10" x14ac:dyDescent="0.2">
      <c r="A18" s="19" t="s">
        <v>520</v>
      </c>
      <c r="B18" s="20">
        <v>11</v>
      </c>
      <c r="C18" s="20">
        <v>1</v>
      </c>
      <c r="D18" s="20">
        <v>4</v>
      </c>
      <c r="E18" s="20">
        <v>1</v>
      </c>
      <c r="F18" s="20">
        <v>3</v>
      </c>
      <c r="G18" s="20">
        <v>2</v>
      </c>
      <c r="H18" s="20">
        <v>0</v>
      </c>
      <c r="I18" s="20">
        <v>5</v>
      </c>
      <c r="J18" s="20">
        <v>5</v>
      </c>
    </row>
    <row r="19" spans="1:10" x14ac:dyDescent="0.2">
      <c r="A19" s="19" t="s">
        <v>521</v>
      </c>
      <c r="B19" s="20">
        <v>881</v>
      </c>
      <c r="C19" s="20">
        <v>174</v>
      </c>
      <c r="D19" s="20">
        <v>226</v>
      </c>
      <c r="E19" s="20">
        <v>275</v>
      </c>
      <c r="F19" s="20">
        <v>148</v>
      </c>
      <c r="G19" s="20">
        <v>46</v>
      </c>
      <c r="H19" s="20">
        <v>12</v>
      </c>
      <c r="I19" s="20">
        <v>400</v>
      </c>
      <c r="J19" s="20">
        <v>194</v>
      </c>
    </row>
    <row r="20" spans="1:10" x14ac:dyDescent="0.2">
      <c r="A20" s="19" t="s">
        <v>522</v>
      </c>
      <c r="B20" s="20">
        <v>701</v>
      </c>
      <c r="C20" s="20">
        <v>121</v>
      </c>
      <c r="D20" s="20">
        <v>158</v>
      </c>
      <c r="E20" s="20">
        <v>198</v>
      </c>
      <c r="F20" s="20">
        <v>159</v>
      </c>
      <c r="G20" s="20">
        <v>53</v>
      </c>
      <c r="H20" s="20">
        <v>12</v>
      </c>
      <c r="I20" s="20">
        <v>279</v>
      </c>
      <c r="J20" s="20">
        <v>212</v>
      </c>
    </row>
    <row r="21" spans="1:10" x14ac:dyDescent="0.2">
      <c r="A21" s="19" t="s">
        <v>523</v>
      </c>
      <c r="B21" s="20">
        <v>1801</v>
      </c>
      <c r="C21" s="20">
        <v>320</v>
      </c>
      <c r="D21" s="20">
        <v>423</v>
      </c>
      <c r="E21" s="20">
        <v>540</v>
      </c>
      <c r="F21" s="20">
        <v>363</v>
      </c>
      <c r="G21" s="20">
        <v>125</v>
      </c>
      <c r="H21" s="20">
        <v>30</v>
      </c>
      <c r="I21" s="20">
        <v>743</v>
      </c>
      <c r="J21" s="20">
        <v>488</v>
      </c>
    </row>
    <row r="22" spans="1:10" x14ac:dyDescent="0.2">
      <c r="A22" s="19" t="s">
        <v>524</v>
      </c>
      <c r="B22" s="20">
        <v>920</v>
      </c>
      <c r="C22" s="20">
        <v>146</v>
      </c>
      <c r="D22" s="20">
        <v>197</v>
      </c>
      <c r="E22" s="20">
        <v>265</v>
      </c>
      <c r="F22" s="20">
        <v>215</v>
      </c>
      <c r="G22" s="20">
        <v>79</v>
      </c>
      <c r="H22" s="20">
        <v>18</v>
      </c>
      <c r="I22" s="20">
        <v>343</v>
      </c>
      <c r="J22" s="20">
        <v>294</v>
      </c>
    </row>
    <row r="23" spans="1:10" x14ac:dyDescent="0.2">
      <c r="A23" s="19" t="s">
        <v>525</v>
      </c>
      <c r="B23" s="20">
        <v>219</v>
      </c>
      <c r="C23" s="20">
        <v>25</v>
      </c>
      <c r="D23" s="20">
        <v>39</v>
      </c>
      <c r="E23" s="20">
        <v>67</v>
      </c>
      <c r="F23" s="20">
        <v>56</v>
      </c>
      <c r="G23" s="20">
        <v>26</v>
      </c>
      <c r="H23" s="20">
        <v>6</v>
      </c>
      <c r="I23" s="20">
        <v>64</v>
      </c>
      <c r="J23" s="20">
        <v>82</v>
      </c>
    </row>
    <row r="24" spans="1:10" x14ac:dyDescent="0.2">
      <c r="A24" s="18" t="s">
        <v>526</v>
      </c>
      <c r="B24" s="17">
        <v>208</v>
      </c>
      <c r="C24" s="17">
        <v>45</v>
      </c>
      <c r="D24" s="17">
        <v>61</v>
      </c>
      <c r="E24" s="17">
        <v>58</v>
      </c>
      <c r="F24" s="17">
        <v>32</v>
      </c>
      <c r="G24" s="17">
        <v>9</v>
      </c>
      <c r="H24" s="17">
        <v>3</v>
      </c>
      <c r="I24" s="17">
        <v>106</v>
      </c>
      <c r="J24" s="17">
        <v>41</v>
      </c>
    </row>
    <row r="25" spans="1:10" x14ac:dyDescent="0.2">
      <c r="A25" s="19" t="s">
        <v>514</v>
      </c>
      <c r="B25" s="20">
        <v>220</v>
      </c>
      <c r="C25" s="20">
        <v>41</v>
      </c>
      <c r="D25" s="20">
        <v>54</v>
      </c>
      <c r="E25" s="20">
        <v>67</v>
      </c>
      <c r="F25" s="20">
        <v>41</v>
      </c>
      <c r="G25" s="20">
        <v>13</v>
      </c>
      <c r="H25" s="20">
        <v>4</v>
      </c>
      <c r="I25" s="20">
        <v>95</v>
      </c>
      <c r="J25" s="20">
        <v>54</v>
      </c>
    </row>
    <row r="26" spans="1:10" x14ac:dyDescent="0.2">
      <c r="A26" s="19" t="s">
        <v>515</v>
      </c>
      <c r="B26" s="20">
        <v>226</v>
      </c>
      <c r="C26" s="20">
        <v>32</v>
      </c>
      <c r="D26" s="20">
        <v>65</v>
      </c>
      <c r="E26" s="20">
        <v>73</v>
      </c>
      <c r="F26" s="20">
        <v>36</v>
      </c>
      <c r="G26" s="20">
        <v>14</v>
      </c>
      <c r="H26" s="20">
        <v>6</v>
      </c>
      <c r="I26" s="20">
        <v>97</v>
      </c>
      <c r="J26" s="20">
        <v>50</v>
      </c>
    </row>
    <row r="27" spans="1:10" x14ac:dyDescent="0.2">
      <c r="A27" s="19" t="s">
        <v>516</v>
      </c>
      <c r="B27" s="20">
        <v>211</v>
      </c>
      <c r="C27" s="20">
        <v>44</v>
      </c>
      <c r="D27" s="20">
        <v>52</v>
      </c>
      <c r="E27" s="20">
        <v>52</v>
      </c>
      <c r="F27" s="20">
        <v>44</v>
      </c>
      <c r="G27" s="20">
        <v>13</v>
      </c>
      <c r="H27" s="20">
        <v>6</v>
      </c>
      <c r="I27" s="20">
        <v>96</v>
      </c>
      <c r="J27" s="20">
        <v>57</v>
      </c>
    </row>
    <row r="28" spans="1:10" x14ac:dyDescent="0.2">
      <c r="A28" s="19" t="s">
        <v>517</v>
      </c>
      <c r="B28" s="20">
        <v>134</v>
      </c>
      <c r="C28" s="20">
        <v>20</v>
      </c>
      <c r="D28" s="20">
        <v>32</v>
      </c>
      <c r="E28" s="20">
        <v>36</v>
      </c>
      <c r="F28" s="20">
        <v>28</v>
      </c>
      <c r="G28" s="20">
        <v>16</v>
      </c>
      <c r="H28" s="20">
        <v>2</v>
      </c>
      <c r="I28" s="20">
        <v>52</v>
      </c>
      <c r="J28" s="20">
        <v>44</v>
      </c>
    </row>
    <row r="29" spans="1:10" x14ac:dyDescent="0.2">
      <c r="A29" s="19" t="s">
        <v>518</v>
      </c>
      <c r="B29" s="20">
        <v>65</v>
      </c>
      <c r="C29" s="20">
        <v>10</v>
      </c>
      <c r="D29" s="20">
        <v>16</v>
      </c>
      <c r="E29" s="20">
        <v>16</v>
      </c>
      <c r="F29" s="20">
        <v>15</v>
      </c>
      <c r="G29" s="20">
        <v>7</v>
      </c>
      <c r="H29" s="20">
        <v>1</v>
      </c>
      <c r="I29" s="20">
        <v>26</v>
      </c>
      <c r="J29" s="20">
        <v>22</v>
      </c>
    </row>
    <row r="30" spans="1:10" x14ac:dyDescent="0.2">
      <c r="A30" s="19" t="s">
        <v>519</v>
      </c>
      <c r="B30" s="20">
        <v>25</v>
      </c>
      <c r="C30" s="20">
        <v>2</v>
      </c>
      <c r="D30" s="20">
        <v>4</v>
      </c>
      <c r="E30" s="20">
        <v>6</v>
      </c>
      <c r="F30" s="20">
        <v>6</v>
      </c>
      <c r="G30" s="20">
        <v>5</v>
      </c>
      <c r="H30" s="20">
        <v>2</v>
      </c>
      <c r="I30" s="20">
        <v>6</v>
      </c>
      <c r="J30" s="20">
        <v>11</v>
      </c>
    </row>
    <row r="31" spans="1:10" x14ac:dyDescent="0.2">
      <c r="A31" s="19" t="s">
        <v>520</v>
      </c>
      <c r="B31" s="20">
        <v>3</v>
      </c>
      <c r="C31" s="20">
        <v>0</v>
      </c>
      <c r="D31" s="20">
        <v>0</v>
      </c>
      <c r="E31" s="20">
        <v>0</v>
      </c>
      <c r="F31" s="20">
        <v>1</v>
      </c>
      <c r="G31" s="20">
        <v>2</v>
      </c>
      <c r="H31" s="20">
        <v>0</v>
      </c>
      <c r="I31" s="20">
        <v>0</v>
      </c>
      <c r="J31" s="20">
        <v>3</v>
      </c>
    </row>
    <row r="32" spans="1:10" x14ac:dyDescent="0.2">
      <c r="A32" s="19" t="s">
        <v>521</v>
      </c>
      <c r="B32" s="20">
        <v>446</v>
      </c>
      <c r="C32" s="20">
        <v>73</v>
      </c>
      <c r="D32" s="20">
        <v>119</v>
      </c>
      <c r="E32" s="20">
        <v>140</v>
      </c>
      <c r="F32" s="20">
        <v>77</v>
      </c>
      <c r="G32" s="20">
        <v>27</v>
      </c>
      <c r="H32" s="20">
        <v>10</v>
      </c>
      <c r="I32" s="20">
        <v>192</v>
      </c>
      <c r="J32" s="20">
        <v>104</v>
      </c>
    </row>
    <row r="33" spans="1:10" x14ac:dyDescent="0.2">
      <c r="A33" s="19" t="s">
        <v>522</v>
      </c>
      <c r="B33" s="20">
        <v>345</v>
      </c>
      <c r="C33" s="20">
        <v>64</v>
      </c>
      <c r="D33" s="20">
        <v>84</v>
      </c>
      <c r="E33" s="20">
        <v>88</v>
      </c>
      <c r="F33" s="20">
        <v>72</v>
      </c>
      <c r="G33" s="20">
        <v>29</v>
      </c>
      <c r="H33" s="20">
        <v>8</v>
      </c>
      <c r="I33" s="20">
        <v>148</v>
      </c>
      <c r="J33" s="20">
        <v>101</v>
      </c>
    </row>
    <row r="34" spans="1:10" x14ac:dyDescent="0.2">
      <c r="A34" s="19" t="s">
        <v>523</v>
      </c>
      <c r="B34" s="20">
        <v>884</v>
      </c>
      <c r="C34" s="20">
        <v>149</v>
      </c>
      <c r="D34" s="20">
        <v>223</v>
      </c>
      <c r="E34" s="20">
        <v>250</v>
      </c>
      <c r="F34" s="20">
        <v>171</v>
      </c>
      <c r="G34" s="20">
        <v>70</v>
      </c>
      <c r="H34" s="20">
        <v>21</v>
      </c>
      <c r="I34" s="20">
        <v>372</v>
      </c>
      <c r="J34" s="20">
        <v>241</v>
      </c>
    </row>
    <row r="35" spans="1:10" x14ac:dyDescent="0.2">
      <c r="A35" s="19" t="s">
        <v>524</v>
      </c>
      <c r="B35" s="20">
        <v>438</v>
      </c>
      <c r="C35" s="20">
        <v>76</v>
      </c>
      <c r="D35" s="20">
        <v>104</v>
      </c>
      <c r="E35" s="20">
        <v>110</v>
      </c>
      <c r="F35" s="20">
        <v>94</v>
      </c>
      <c r="G35" s="20">
        <v>43</v>
      </c>
      <c r="H35" s="20">
        <v>11</v>
      </c>
      <c r="I35" s="20">
        <v>180</v>
      </c>
      <c r="J35" s="20">
        <v>137</v>
      </c>
    </row>
    <row r="36" spans="1:10" x14ac:dyDescent="0.2">
      <c r="A36" s="19" t="s">
        <v>525</v>
      </c>
      <c r="B36" s="20">
        <v>93</v>
      </c>
      <c r="C36" s="20">
        <v>12</v>
      </c>
      <c r="D36" s="20">
        <v>20</v>
      </c>
      <c r="E36" s="20">
        <v>22</v>
      </c>
      <c r="F36" s="20">
        <v>22</v>
      </c>
      <c r="G36" s="20">
        <v>14</v>
      </c>
      <c r="H36" s="20">
        <v>3</v>
      </c>
      <c r="I36" s="20">
        <v>32</v>
      </c>
      <c r="J36" s="20">
        <v>36</v>
      </c>
    </row>
    <row r="37" spans="1:10" x14ac:dyDescent="0.2">
      <c r="A37" s="18" t="s">
        <v>527</v>
      </c>
      <c r="B37" s="17">
        <v>178</v>
      </c>
      <c r="C37" s="17">
        <v>36</v>
      </c>
      <c r="D37" s="17">
        <v>56</v>
      </c>
      <c r="E37" s="17">
        <v>53</v>
      </c>
      <c r="F37" s="17">
        <v>25</v>
      </c>
      <c r="G37" s="17">
        <v>7</v>
      </c>
      <c r="H37" s="17">
        <v>1</v>
      </c>
      <c r="I37" s="17">
        <v>92</v>
      </c>
      <c r="J37" s="17">
        <v>32</v>
      </c>
    </row>
    <row r="38" spans="1:10" x14ac:dyDescent="0.2">
      <c r="A38" s="19" t="s">
        <v>514</v>
      </c>
      <c r="B38" s="20">
        <v>212</v>
      </c>
      <c r="C38" s="20">
        <v>56</v>
      </c>
      <c r="D38" s="20">
        <v>53</v>
      </c>
      <c r="E38" s="20">
        <v>70</v>
      </c>
      <c r="F38" s="20">
        <v>25</v>
      </c>
      <c r="G38" s="20">
        <v>7</v>
      </c>
      <c r="H38" s="20">
        <v>1</v>
      </c>
      <c r="I38" s="20">
        <v>109</v>
      </c>
      <c r="J38" s="20">
        <v>32</v>
      </c>
    </row>
    <row r="39" spans="1:10" x14ac:dyDescent="0.2">
      <c r="A39" s="19" t="s">
        <v>515</v>
      </c>
      <c r="B39" s="20">
        <v>223</v>
      </c>
      <c r="C39" s="20">
        <v>45</v>
      </c>
      <c r="D39" s="20">
        <v>54</v>
      </c>
      <c r="E39" s="20">
        <v>65</v>
      </c>
      <c r="F39" s="20">
        <v>46</v>
      </c>
      <c r="G39" s="20">
        <v>12</v>
      </c>
      <c r="H39" s="20">
        <v>1</v>
      </c>
      <c r="I39" s="20">
        <v>99</v>
      </c>
      <c r="J39" s="20">
        <v>58</v>
      </c>
    </row>
    <row r="40" spans="1:10" x14ac:dyDescent="0.2">
      <c r="A40" s="19" t="s">
        <v>516</v>
      </c>
      <c r="B40" s="20">
        <v>216</v>
      </c>
      <c r="C40" s="20">
        <v>44</v>
      </c>
      <c r="D40" s="20">
        <v>47</v>
      </c>
      <c r="E40" s="20">
        <v>67</v>
      </c>
      <c r="F40" s="20">
        <v>44</v>
      </c>
      <c r="G40" s="20">
        <v>11</v>
      </c>
      <c r="H40" s="20">
        <v>3</v>
      </c>
      <c r="I40" s="20">
        <v>91</v>
      </c>
      <c r="J40" s="20">
        <v>55</v>
      </c>
    </row>
    <row r="41" spans="1:10" x14ac:dyDescent="0.2">
      <c r="A41" s="19" t="s">
        <v>517</v>
      </c>
      <c r="B41" s="20">
        <v>140</v>
      </c>
      <c r="C41" s="20">
        <v>13</v>
      </c>
      <c r="D41" s="20">
        <v>27</v>
      </c>
      <c r="E41" s="20">
        <v>43</v>
      </c>
      <c r="F41" s="20">
        <v>43</v>
      </c>
      <c r="G41" s="20">
        <v>13</v>
      </c>
      <c r="H41" s="20">
        <v>1</v>
      </c>
      <c r="I41" s="20">
        <v>40</v>
      </c>
      <c r="J41" s="20">
        <v>56</v>
      </c>
    </row>
    <row r="42" spans="1:10" x14ac:dyDescent="0.2">
      <c r="A42" s="19" t="s">
        <v>518</v>
      </c>
      <c r="B42" s="20">
        <v>72</v>
      </c>
      <c r="C42" s="20">
        <v>6</v>
      </c>
      <c r="D42" s="20">
        <v>6</v>
      </c>
      <c r="E42" s="20">
        <v>31</v>
      </c>
      <c r="F42" s="20">
        <v>21</v>
      </c>
      <c r="G42" s="20">
        <v>6</v>
      </c>
      <c r="H42" s="20">
        <v>2</v>
      </c>
      <c r="I42" s="20">
        <v>12</v>
      </c>
      <c r="J42" s="20">
        <v>27</v>
      </c>
    </row>
    <row r="43" spans="1:10" x14ac:dyDescent="0.2">
      <c r="A43" s="19" t="s">
        <v>519</v>
      </c>
      <c r="B43" s="20">
        <v>46</v>
      </c>
      <c r="C43" s="20">
        <v>6</v>
      </c>
      <c r="D43" s="20">
        <v>9</v>
      </c>
      <c r="E43" s="20">
        <v>13</v>
      </c>
      <c r="F43" s="20">
        <v>11</v>
      </c>
      <c r="G43" s="20">
        <v>6</v>
      </c>
      <c r="H43" s="20">
        <v>1</v>
      </c>
      <c r="I43" s="20">
        <v>15</v>
      </c>
      <c r="J43" s="20">
        <v>17</v>
      </c>
    </row>
    <row r="44" spans="1:10" x14ac:dyDescent="0.2">
      <c r="A44" s="19" t="s">
        <v>520</v>
      </c>
      <c r="B44" s="20">
        <v>8</v>
      </c>
      <c r="C44" s="20">
        <v>1</v>
      </c>
      <c r="D44" s="20">
        <v>4</v>
      </c>
      <c r="E44" s="20">
        <v>1</v>
      </c>
      <c r="F44" s="20">
        <v>2</v>
      </c>
      <c r="G44" s="20">
        <v>0</v>
      </c>
      <c r="H44" s="20">
        <v>0</v>
      </c>
      <c r="I44" s="20">
        <v>5</v>
      </c>
      <c r="J44" s="20">
        <v>2</v>
      </c>
    </row>
    <row r="45" spans="1:10" x14ac:dyDescent="0.2">
      <c r="A45" s="19" t="s">
        <v>521</v>
      </c>
      <c r="B45" s="20">
        <v>435</v>
      </c>
      <c r="C45" s="20">
        <v>101</v>
      </c>
      <c r="D45" s="20">
        <v>107</v>
      </c>
      <c r="E45" s="20">
        <v>135</v>
      </c>
      <c r="F45" s="20">
        <v>71</v>
      </c>
      <c r="G45" s="20">
        <v>19</v>
      </c>
      <c r="H45" s="20">
        <v>2</v>
      </c>
      <c r="I45" s="20">
        <v>208</v>
      </c>
      <c r="J45" s="20">
        <v>90</v>
      </c>
    </row>
    <row r="46" spans="1:10" x14ac:dyDescent="0.2">
      <c r="A46" s="19" t="s">
        <v>522</v>
      </c>
      <c r="B46" s="20">
        <v>356</v>
      </c>
      <c r="C46" s="20">
        <v>57</v>
      </c>
      <c r="D46" s="20">
        <v>74</v>
      </c>
      <c r="E46" s="20">
        <v>110</v>
      </c>
      <c r="F46" s="20">
        <v>87</v>
      </c>
      <c r="G46" s="20">
        <v>24</v>
      </c>
      <c r="H46" s="20">
        <v>4</v>
      </c>
      <c r="I46" s="20">
        <v>131</v>
      </c>
      <c r="J46" s="20">
        <v>111</v>
      </c>
    </row>
    <row r="47" spans="1:10" x14ac:dyDescent="0.2">
      <c r="A47" s="19" t="s">
        <v>523</v>
      </c>
      <c r="B47" s="20">
        <v>917</v>
      </c>
      <c r="C47" s="20">
        <v>171</v>
      </c>
      <c r="D47" s="20">
        <v>200</v>
      </c>
      <c r="E47" s="20">
        <v>290</v>
      </c>
      <c r="F47" s="20">
        <v>192</v>
      </c>
      <c r="G47" s="20">
        <v>55</v>
      </c>
      <c r="H47" s="20">
        <v>9</v>
      </c>
      <c r="I47" s="20">
        <v>371</v>
      </c>
      <c r="J47" s="20">
        <v>247</v>
      </c>
    </row>
    <row r="48" spans="1:10" x14ac:dyDescent="0.2">
      <c r="A48" s="19" t="s">
        <v>524</v>
      </c>
      <c r="B48" s="20">
        <v>482</v>
      </c>
      <c r="C48" s="20">
        <v>70</v>
      </c>
      <c r="D48" s="20">
        <v>93</v>
      </c>
      <c r="E48" s="20">
        <v>155</v>
      </c>
      <c r="F48" s="20">
        <v>121</v>
      </c>
      <c r="G48" s="20">
        <v>36</v>
      </c>
      <c r="H48" s="20">
        <v>7</v>
      </c>
      <c r="I48" s="20">
        <v>163</v>
      </c>
      <c r="J48" s="20">
        <v>157</v>
      </c>
    </row>
    <row r="49" spans="1:10" x14ac:dyDescent="0.2">
      <c r="A49" s="19" t="s">
        <v>525</v>
      </c>
      <c r="B49" s="20">
        <v>126</v>
      </c>
      <c r="C49" s="20">
        <v>13</v>
      </c>
      <c r="D49" s="20">
        <v>19</v>
      </c>
      <c r="E49" s="20">
        <v>45</v>
      </c>
      <c r="F49" s="20">
        <v>34</v>
      </c>
      <c r="G49" s="20">
        <v>12</v>
      </c>
      <c r="H49" s="20">
        <v>3</v>
      </c>
      <c r="I49" s="20">
        <v>32</v>
      </c>
      <c r="J49" s="20">
        <v>46</v>
      </c>
    </row>
    <row r="50" spans="1:10" x14ac:dyDescent="0.2">
      <c r="A50" s="18" t="s">
        <v>528</v>
      </c>
      <c r="B50" s="18"/>
      <c r="C50" s="18"/>
      <c r="D50" s="18"/>
      <c r="E50" s="18"/>
      <c r="F50" s="18"/>
      <c r="G50" s="18"/>
      <c r="H50" s="18"/>
      <c r="I50" s="18"/>
      <c r="J50" s="18"/>
    </row>
    <row r="51" spans="1:10" x14ac:dyDescent="0.2">
      <c r="A51" s="19" t="s">
        <v>130</v>
      </c>
      <c r="B51" s="20">
        <v>151</v>
      </c>
      <c r="C51" s="20">
        <v>22</v>
      </c>
      <c r="D51" s="20">
        <v>32</v>
      </c>
      <c r="E51" s="20">
        <v>47</v>
      </c>
      <c r="F51" s="20">
        <v>32</v>
      </c>
      <c r="G51" s="20">
        <v>10</v>
      </c>
      <c r="H51" s="20">
        <v>8</v>
      </c>
      <c r="I51" s="20">
        <v>54</v>
      </c>
      <c r="J51" s="20">
        <v>42</v>
      </c>
    </row>
    <row r="52" spans="1:10" x14ac:dyDescent="0.2">
      <c r="A52" s="19" t="s">
        <v>131</v>
      </c>
      <c r="B52" s="20">
        <v>1446</v>
      </c>
      <c r="C52" s="20">
        <v>287</v>
      </c>
      <c r="D52" s="20">
        <v>382</v>
      </c>
      <c r="E52" s="20">
        <v>438</v>
      </c>
      <c r="F52" s="20">
        <v>241</v>
      </c>
      <c r="G52" s="20">
        <v>78</v>
      </c>
      <c r="H52" s="20">
        <v>20</v>
      </c>
      <c r="I52" s="20">
        <v>669</v>
      </c>
      <c r="J52" s="20">
        <v>319</v>
      </c>
    </row>
    <row r="53" spans="1:10" x14ac:dyDescent="0.2">
      <c r="A53" s="19" t="s">
        <v>392</v>
      </c>
      <c r="B53" s="20">
        <v>150</v>
      </c>
      <c r="C53" s="20">
        <v>27</v>
      </c>
      <c r="D53" s="20">
        <v>34</v>
      </c>
      <c r="E53" s="20">
        <v>40</v>
      </c>
      <c r="F53" s="20">
        <v>37</v>
      </c>
      <c r="G53" s="20">
        <v>11</v>
      </c>
      <c r="H53" s="20">
        <v>1</v>
      </c>
      <c r="I53" s="20">
        <v>61</v>
      </c>
      <c r="J53" s="20">
        <v>48</v>
      </c>
    </row>
    <row r="54" spans="1:10" x14ac:dyDescent="0.2">
      <c r="A54" s="19" t="s">
        <v>132</v>
      </c>
      <c r="B54" s="20">
        <v>372</v>
      </c>
      <c r="C54" s="20">
        <v>55</v>
      </c>
      <c r="D54" s="20">
        <v>77</v>
      </c>
      <c r="E54" s="20">
        <v>109</v>
      </c>
      <c r="F54" s="20">
        <v>91</v>
      </c>
      <c r="G54" s="20">
        <v>36</v>
      </c>
      <c r="H54" s="20">
        <v>4</v>
      </c>
      <c r="I54" s="20">
        <v>132</v>
      </c>
      <c r="J54" s="20">
        <v>127</v>
      </c>
    </row>
    <row r="55" spans="1:10" x14ac:dyDescent="0.2">
      <c r="A55" s="19" t="s">
        <v>529</v>
      </c>
      <c r="B55" s="20">
        <v>69</v>
      </c>
      <c r="C55" s="20">
        <v>10</v>
      </c>
      <c r="D55" s="20">
        <v>16</v>
      </c>
      <c r="E55" s="20">
        <v>17</v>
      </c>
      <c r="F55" s="20">
        <v>19</v>
      </c>
      <c r="G55" s="20">
        <v>6</v>
      </c>
      <c r="H55" s="20">
        <v>1</v>
      </c>
      <c r="I55" s="20">
        <v>26</v>
      </c>
      <c r="J55" s="20">
        <v>25</v>
      </c>
    </row>
    <row r="56" spans="1:10" x14ac:dyDescent="0.2">
      <c r="A56" s="18" t="s">
        <v>133</v>
      </c>
      <c r="B56" s="17">
        <v>92</v>
      </c>
      <c r="C56" s="17">
        <v>13</v>
      </c>
      <c r="D56" s="17">
        <v>18</v>
      </c>
      <c r="E56" s="17">
        <v>29</v>
      </c>
      <c r="F56" s="17">
        <v>18</v>
      </c>
      <c r="G56" s="17">
        <v>7</v>
      </c>
      <c r="H56" s="17">
        <v>7</v>
      </c>
      <c r="I56" s="17">
        <v>31</v>
      </c>
      <c r="J56" s="17">
        <v>25</v>
      </c>
    </row>
    <row r="57" spans="1:10" x14ac:dyDescent="0.2">
      <c r="A57" s="19" t="s">
        <v>134</v>
      </c>
      <c r="B57" s="20">
        <v>813</v>
      </c>
      <c r="C57" s="20">
        <v>158</v>
      </c>
      <c r="D57" s="20">
        <v>216</v>
      </c>
      <c r="E57" s="20">
        <v>236</v>
      </c>
      <c r="F57" s="20">
        <v>139</v>
      </c>
      <c r="G57" s="20">
        <v>49</v>
      </c>
      <c r="H57" s="20">
        <v>15</v>
      </c>
      <c r="I57" s="20">
        <v>374</v>
      </c>
      <c r="J57" s="20">
        <v>188</v>
      </c>
    </row>
    <row r="58" spans="1:10" x14ac:dyDescent="0.2">
      <c r="A58" s="19" t="s">
        <v>393</v>
      </c>
      <c r="B58" s="20">
        <v>65</v>
      </c>
      <c r="C58" s="20">
        <v>10</v>
      </c>
      <c r="D58" s="20">
        <v>17</v>
      </c>
      <c r="E58" s="20">
        <v>13</v>
      </c>
      <c r="F58" s="20">
        <v>18</v>
      </c>
      <c r="G58" s="20">
        <v>7</v>
      </c>
      <c r="H58" s="20">
        <v>0</v>
      </c>
      <c r="I58" s="20">
        <v>27</v>
      </c>
      <c r="J58" s="20">
        <v>25</v>
      </c>
    </row>
    <row r="59" spans="1:10" x14ac:dyDescent="0.2">
      <c r="A59" s="19" t="s">
        <v>135</v>
      </c>
      <c r="B59" s="20">
        <v>83</v>
      </c>
      <c r="C59" s="20">
        <v>8</v>
      </c>
      <c r="D59" s="20">
        <v>22</v>
      </c>
      <c r="E59" s="20">
        <v>19</v>
      </c>
      <c r="F59" s="20">
        <v>19</v>
      </c>
      <c r="G59" s="20">
        <v>13</v>
      </c>
      <c r="H59" s="20">
        <v>2</v>
      </c>
      <c r="I59" s="20">
        <v>30</v>
      </c>
      <c r="J59" s="20">
        <v>32</v>
      </c>
    </row>
    <row r="60" spans="1:10" x14ac:dyDescent="0.2">
      <c r="A60" s="19" t="s">
        <v>530</v>
      </c>
      <c r="B60" s="20">
        <v>39</v>
      </c>
      <c r="C60" s="20">
        <v>5</v>
      </c>
      <c r="D60" s="20">
        <v>11</v>
      </c>
      <c r="E60" s="20">
        <v>11</v>
      </c>
      <c r="F60" s="20">
        <v>9</v>
      </c>
      <c r="G60" s="20">
        <v>3</v>
      </c>
      <c r="H60" s="20">
        <v>0</v>
      </c>
      <c r="I60" s="20">
        <v>16</v>
      </c>
      <c r="J60" s="20">
        <v>12</v>
      </c>
    </row>
    <row r="61" spans="1:10" x14ac:dyDescent="0.2">
      <c r="A61" s="18" t="s">
        <v>136</v>
      </c>
      <c r="B61" s="17">
        <v>59</v>
      </c>
      <c r="C61" s="17">
        <v>9</v>
      </c>
      <c r="D61" s="17">
        <v>14</v>
      </c>
      <c r="E61" s="17">
        <v>18</v>
      </c>
      <c r="F61" s="17">
        <v>14</v>
      </c>
      <c r="G61" s="17">
        <v>3</v>
      </c>
      <c r="H61" s="17">
        <v>1</v>
      </c>
      <c r="I61" s="17">
        <v>23</v>
      </c>
      <c r="J61" s="17">
        <v>17</v>
      </c>
    </row>
    <row r="62" spans="1:10" x14ac:dyDescent="0.2">
      <c r="A62" s="19" t="s">
        <v>134</v>
      </c>
      <c r="B62" s="20">
        <v>632</v>
      </c>
      <c r="C62" s="20">
        <v>129</v>
      </c>
      <c r="D62" s="20">
        <v>165</v>
      </c>
      <c r="E62" s="20">
        <v>202</v>
      </c>
      <c r="F62" s="20">
        <v>102</v>
      </c>
      <c r="G62" s="20">
        <v>29</v>
      </c>
      <c r="H62" s="20">
        <v>5</v>
      </c>
      <c r="I62" s="20">
        <v>294</v>
      </c>
      <c r="J62" s="20">
        <v>131</v>
      </c>
    </row>
    <row r="63" spans="1:10" x14ac:dyDescent="0.2">
      <c r="A63" s="19" t="s">
        <v>393</v>
      </c>
      <c r="B63" s="20">
        <v>85</v>
      </c>
      <c r="C63" s="20">
        <v>17</v>
      </c>
      <c r="D63" s="20">
        <v>17</v>
      </c>
      <c r="E63" s="20">
        <v>27</v>
      </c>
      <c r="F63" s="20">
        <v>19</v>
      </c>
      <c r="G63" s="20">
        <v>4</v>
      </c>
      <c r="H63" s="20">
        <v>1</v>
      </c>
      <c r="I63" s="20">
        <v>34</v>
      </c>
      <c r="J63" s="20">
        <v>23</v>
      </c>
    </row>
    <row r="64" spans="1:10" x14ac:dyDescent="0.2">
      <c r="A64" s="19" t="s">
        <v>135</v>
      </c>
      <c r="B64" s="20">
        <v>289</v>
      </c>
      <c r="C64" s="20">
        <v>47</v>
      </c>
      <c r="D64" s="20">
        <v>55</v>
      </c>
      <c r="E64" s="20">
        <v>90</v>
      </c>
      <c r="F64" s="20">
        <v>72</v>
      </c>
      <c r="G64" s="20">
        <v>23</v>
      </c>
      <c r="H64" s="20">
        <v>2</v>
      </c>
      <c r="I64" s="20">
        <v>102</v>
      </c>
      <c r="J64" s="20">
        <v>95</v>
      </c>
    </row>
    <row r="65" spans="1:10" x14ac:dyDescent="0.2">
      <c r="A65" s="19" t="s">
        <v>530</v>
      </c>
      <c r="B65" s="20">
        <v>30</v>
      </c>
      <c r="C65" s="20">
        <v>5</v>
      </c>
      <c r="D65" s="20">
        <v>5</v>
      </c>
      <c r="E65" s="20">
        <v>6</v>
      </c>
      <c r="F65" s="20">
        <v>10</v>
      </c>
      <c r="G65" s="20">
        <v>3</v>
      </c>
      <c r="H65" s="20">
        <v>1</v>
      </c>
      <c r="I65" s="20">
        <v>10</v>
      </c>
      <c r="J65" s="20">
        <v>13</v>
      </c>
    </row>
    <row r="66" spans="1:10" x14ac:dyDescent="0.2">
      <c r="A66" s="18" t="s">
        <v>531</v>
      </c>
      <c r="B66" s="18"/>
      <c r="C66" s="18"/>
      <c r="D66" s="18"/>
      <c r="E66" s="18"/>
      <c r="F66" s="18"/>
      <c r="G66" s="18"/>
      <c r="H66" s="18"/>
      <c r="I66" s="18"/>
      <c r="J66" s="18"/>
    </row>
    <row r="67" spans="1:10" x14ac:dyDescent="0.2">
      <c r="A67" s="19" t="s">
        <v>532</v>
      </c>
      <c r="B67" s="20">
        <v>366</v>
      </c>
      <c r="C67" s="20">
        <v>64</v>
      </c>
      <c r="D67" s="20">
        <v>75</v>
      </c>
      <c r="E67" s="20">
        <v>102</v>
      </c>
      <c r="F67" s="20">
        <v>81</v>
      </c>
      <c r="G67" s="20">
        <v>33</v>
      </c>
      <c r="H67" s="20">
        <v>11</v>
      </c>
      <c r="I67" s="20">
        <v>139</v>
      </c>
      <c r="J67" s="20">
        <v>114</v>
      </c>
    </row>
    <row r="68" spans="1:10" x14ac:dyDescent="0.2">
      <c r="A68" s="19" t="s">
        <v>533</v>
      </c>
      <c r="B68" s="20">
        <v>1212</v>
      </c>
      <c r="C68" s="20">
        <v>246</v>
      </c>
      <c r="D68" s="20">
        <v>325</v>
      </c>
      <c r="E68" s="20">
        <v>364</v>
      </c>
      <c r="F68" s="20">
        <v>196</v>
      </c>
      <c r="G68" s="20">
        <v>64</v>
      </c>
      <c r="H68" s="20">
        <v>17</v>
      </c>
      <c r="I68" s="20">
        <v>571</v>
      </c>
      <c r="J68" s="20">
        <v>260</v>
      </c>
    </row>
    <row r="69" spans="1:10" x14ac:dyDescent="0.2">
      <c r="A69" s="19" t="s">
        <v>137</v>
      </c>
      <c r="B69" s="20">
        <v>112</v>
      </c>
      <c r="C69" s="20">
        <v>27</v>
      </c>
      <c r="D69" s="20">
        <v>33</v>
      </c>
      <c r="E69" s="20">
        <v>32</v>
      </c>
      <c r="F69" s="20">
        <v>12</v>
      </c>
      <c r="G69" s="20">
        <v>5</v>
      </c>
      <c r="H69" s="20">
        <v>3</v>
      </c>
      <c r="I69" s="20">
        <v>60</v>
      </c>
      <c r="J69" s="20">
        <v>17</v>
      </c>
    </row>
    <row r="70" spans="1:10" x14ac:dyDescent="0.2">
      <c r="A70" s="19" t="s">
        <v>138</v>
      </c>
      <c r="B70" s="20">
        <v>673</v>
      </c>
      <c r="C70" s="20">
        <v>109</v>
      </c>
      <c r="D70" s="20">
        <v>159</v>
      </c>
      <c r="E70" s="20">
        <v>218</v>
      </c>
      <c r="F70" s="20">
        <v>139</v>
      </c>
      <c r="G70" s="20">
        <v>44</v>
      </c>
      <c r="H70" s="20">
        <v>4</v>
      </c>
      <c r="I70" s="20">
        <v>268</v>
      </c>
      <c r="J70" s="20">
        <v>183</v>
      </c>
    </row>
    <row r="71" spans="1:10" x14ac:dyDescent="0.2">
      <c r="A71" s="19" t="s">
        <v>534</v>
      </c>
      <c r="B71" s="20">
        <v>75</v>
      </c>
      <c r="C71" s="20">
        <v>15</v>
      </c>
      <c r="D71" s="20">
        <v>13</v>
      </c>
      <c r="E71" s="20">
        <v>19</v>
      </c>
      <c r="F71" s="20">
        <v>22</v>
      </c>
      <c r="G71" s="20">
        <v>5</v>
      </c>
      <c r="H71" s="20">
        <v>1</v>
      </c>
      <c r="I71" s="20">
        <v>28</v>
      </c>
      <c r="J71" s="20">
        <v>27</v>
      </c>
    </row>
    <row r="72" spans="1:10" x14ac:dyDescent="0.2">
      <c r="A72" s="19" t="s">
        <v>504</v>
      </c>
      <c r="B72" s="20">
        <v>178</v>
      </c>
      <c r="C72" s="20">
        <v>28</v>
      </c>
      <c r="D72" s="20">
        <v>45</v>
      </c>
      <c r="E72" s="20">
        <v>56</v>
      </c>
      <c r="F72" s="20">
        <v>36</v>
      </c>
      <c r="G72" s="20">
        <v>11</v>
      </c>
      <c r="H72" s="20">
        <v>2</v>
      </c>
      <c r="I72" s="20">
        <v>73</v>
      </c>
      <c r="J72" s="20">
        <v>47</v>
      </c>
    </row>
    <row r="73" spans="1:10" x14ac:dyDescent="0.2">
      <c r="A73" s="19" t="s">
        <v>1441</v>
      </c>
      <c r="B73" s="20">
        <v>1644</v>
      </c>
      <c r="C73" s="20">
        <v>309</v>
      </c>
      <c r="D73" s="20">
        <v>421</v>
      </c>
      <c r="E73" s="20">
        <v>493</v>
      </c>
      <c r="F73" s="20">
        <v>303</v>
      </c>
      <c r="G73" s="20">
        <v>97</v>
      </c>
      <c r="H73" s="20">
        <v>21</v>
      </c>
      <c r="I73" s="20">
        <v>730</v>
      </c>
      <c r="J73" s="20">
        <v>400</v>
      </c>
    </row>
    <row r="74" spans="1:10" x14ac:dyDescent="0.2">
      <c r="A74" s="18" t="s">
        <v>535</v>
      </c>
      <c r="B74" s="18"/>
      <c r="C74" s="18"/>
      <c r="D74" s="18"/>
      <c r="E74" s="18"/>
      <c r="F74" s="18"/>
      <c r="G74" s="18"/>
      <c r="H74" s="18"/>
      <c r="I74" s="18"/>
      <c r="J74" s="18"/>
    </row>
    <row r="75" spans="1:10" x14ac:dyDescent="0.2">
      <c r="A75" s="21" t="s">
        <v>536</v>
      </c>
      <c r="B75" s="34">
        <v>366</v>
      </c>
      <c r="C75" s="34">
        <v>64</v>
      </c>
      <c r="D75" s="34">
        <v>75</v>
      </c>
      <c r="E75" s="34">
        <v>102</v>
      </c>
      <c r="F75" s="34">
        <v>81</v>
      </c>
      <c r="G75" s="34">
        <v>33</v>
      </c>
      <c r="H75" s="34">
        <v>11</v>
      </c>
      <c r="I75" s="34">
        <v>139</v>
      </c>
      <c r="J75" s="34">
        <v>114</v>
      </c>
    </row>
    <row r="76" spans="1:10" x14ac:dyDescent="0.2">
      <c r="A76" s="21" t="s">
        <v>537</v>
      </c>
      <c r="B76" s="34">
        <v>954</v>
      </c>
      <c r="C76" s="34">
        <v>184</v>
      </c>
      <c r="D76" s="34">
        <v>261</v>
      </c>
      <c r="E76" s="34">
        <v>272</v>
      </c>
      <c r="F76" s="34">
        <v>174</v>
      </c>
      <c r="G76" s="34">
        <v>49</v>
      </c>
      <c r="H76" s="34">
        <v>14</v>
      </c>
      <c r="I76" s="34">
        <v>445</v>
      </c>
      <c r="J76" s="34">
        <v>223</v>
      </c>
    </row>
    <row r="77" spans="1:10" x14ac:dyDescent="0.2">
      <c r="A77" s="19" t="s">
        <v>538</v>
      </c>
      <c r="B77" s="20">
        <v>345</v>
      </c>
      <c r="C77" s="20">
        <v>56</v>
      </c>
      <c r="D77" s="20">
        <v>84</v>
      </c>
      <c r="E77" s="20">
        <v>110</v>
      </c>
      <c r="F77" s="20">
        <v>61</v>
      </c>
      <c r="G77" s="20">
        <v>31</v>
      </c>
      <c r="H77" s="20">
        <v>3</v>
      </c>
      <c r="I77" s="20">
        <v>140</v>
      </c>
      <c r="J77" s="20">
        <v>92</v>
      </c>
    </row>
    <row r="78" spans="1:10" x14ac:dyDescent="0.2">
      <c r="A78" s="19" t="s">
        <v>539</v>
      </c>
      <c r="B78" s="20">
        <v>141</v>
      </c>
      <c r="C78" s="20">
        <v>19</v>
      </c>
      <c r="D78" s="20">
        <v>38</v>
      </c>
      <c r="E78" s="20">
        <v>46</v>
      </c>
      <c r="F78" s="20">
        <v>33</v>
      </c>
      <c r="G78" s="20">
        <v>4</v>
      </c>
      <c r="H78" s="20">
        <v>1</v>
      </c>
      <c r="I78" s="20">
        <v>57</v>
      </c>
      <c r="J78" s="20">
        <v>37</v>
      </c>
    </row>
    <row r="79" spans="1:10" x14ac:dyDescent="0.2">
      <c r="A79" s="19" t="s">
        <v>540</v>
      </c>
      <c r="B79" s="20">
        <v>56</v>
      </c>
      <c r="C79" s="20">
        <v>14</v>
      </c>
      <c r="D79" s="20">
        <v>7</v>
      </c>
      <c r="E79" s="20">
        <v>17</v>
      </c>
      <c r="F79" s="20">
        <v>12</v>
      </c>
      <c r="G79" s="20">
        <v>5</v>
      </c>
      <c r="H79" s="20">
        <v>1</v>
      </c>
      <c r="I79" s="20">
        <v>21</v>
      </c>
      <c r="J79" s="20">
        <v>17</v>
      </c>
    </row>
    <row r="80" spans="1:10" x14ac:dyDescent="0.2">
      <c r="A80" s="19" t="s">
        <v>541</v>
      </c>
      <c r="B80" s="20">
        <v>48</v>
      </c>
      <c r="C80" s="20">
        <v>18</v>
      </c>
      <c r="D80" s="20">
        <v>13</v>
      </c>
      <c r="E80" s="20">
        <v>12</v>
      </c>
      <c r="F80" s="20">
        <v>5</v>
      </c>
      <c r="G80" s="20">
        <v>0</v>
      </c>
      <c r="H80" s="20">
        <v>0</v>
      </c>
      <c r="I80" s="20">
        <v>31</v>
      </c>
      <c r="J80" s="20">
        <v>5</v>
      </c>
    </row>
    <row r="81" spans="1:10" x14ac:dyDescent="0.2">
      <c r="A81" s="19" t="s">
        <v>542</v>
      </c>
      <c r="B81" s="20">
        <v>20</v>
      </c>
      <c r="C81" s="20">
        <v>3</v>
      </c>
      <c r="D81" s="20">
        <v>5</v>
      </c>
      <c r="E81" s="20">
        <v>9</v>
      </c>
      <c r="F81" s="20">
        <v>2</v>
      </c>
      <c r="G81" s="20">
        <v>1</v>
      </c>
      <c r="H81" s="20">
        <v>0</v>
      </c>
      <c r="I81" s="20">
        <v>8</v>
      </c>
      <c r="J81" s="20">
        <v>3</v>
      </c>
    </row>
    <row r="82" spans="1:10" x14ac:dyDescent="0.2">
      <c r="A82" s="19" t="s">
        <v>543</v>
      </c>
      <c r="B82" s="20">
        <v>4</v>
      </c>
      <c r="C82" s="20">
        <v>0</v>
      </c>
      <c r="D82" s="20">
        <v>1</v>
      </c>
      <c r="E82" s="20">
        <v>2</v>
      </c>
      <c r="F82" s="20">
        <v>1</v>
      </c>
      <c r="G82" s="20">
        <v>0</v>
      </c>
      <c r="H82" s="20">
        <v>0</v>
      </c>
      <c r="I82" s="20">
        <v>1</v>
      </c>
      <c r="J82" s="20">
        <v>1</v>
      </c>
    </row>
    <row r="83" spans="1:10" x14ac:dyDescent="0.2">
      <c r="A83" s="19" t="s">
        <v>544</v>
      </c>
      <c r="B83" s="20">
        <v>2</v>
      </c>
      <c r="C83" s="20">
        <v>0</v>
      </c>
      <c r="D83" s="20">
        <v>0</v>
      </c>
      <c r="E83" s="20">
        <v>2</v>
      </c>
      <c r="F83" s="20">
        <v>0</v>
      </c>
      <c r="G83" s="20">
        <v>0</v>
      </c>
      <c r="H83" s="20">
        <v>0</v>
      </c>
      <c r="I83" s="20">
        <v>0</v>
      </c>
      <c r="J83" s="20">
        <v>0</v>
      </c>
    </row>
    <row r="84" spans="1:10" x14ac:dyDescent="0.2">
      <c r="A84" s="19" t="s">
        <v>545</v>
      </c>
      <c r="B84" s="20">
        <v>2</v>
      </c>
      <c r="C84" s="20">
        <v>1</v>
      </c>
      <c r="D84" s="20">
        <v>0</v>
      </c>
      <c r="E84" s="20">
        <v>1</v>
      </c>
      <c r="F84" s="20">
        <v>0</v>
      </c>
      <c r="G84" s="20">
        <v>0</v>
      </c>
      <c r="H84" s="20">
        <v>0</v>
      </c>
      <c r="I84" s="20">
        <v>1</v>
      </c>
      <c r="J84" s="20">
        <v>0</v>
      </c>
    </row>
    <row r="85" spans="1:10" x14ac:dyDescent="0.2">
      <c r="A85" s="19" t="s">
        <v>504</v>
      </c>
      <c r="B85" s="20">
        <v>250</v>
      </c>
      <c r="C85" s="20">
        <v>42</v>
      </c>
      <c r="D85" s="20">
        <v>57</v>
      </c>
      <c r="E85" s="20">
        <v>78</v>
      </c>
      <c r="F85" s="20">
        <v>51</v>
      </c>
      <c r="G85" s="20">
        <v>18</v>
      </c>
      <c r="H85" s="20">
        <v>4</v>
      </c>
      <c r="I85" s="20">
        <v>99</v>
      </c>
      <c r="J85" s="20">
        <v>69</v>
      </c>
    </row>
    <row r="86" spans="1:10" x14ac:dyDescent="0.2">
      <c r="A86" s="18" t="s">
        <v>546</v>
      </c>
      <c r="B86" s="18"/>
      <c r="C86" s="18"/>
      <c r="D86" s="18"/>
      <c r="E86" s="18"/>
      <c r="F86" s="18"/>
      <c r="G86" s="18"/>
      <c r="H86" s="18"/>
      <c r="I86" s="18"/>
      <c r="J86" s="18"/>
    </row>
    <row r="87" spans="1:10" x14ac:dyDescent="0.2">
      <c r="A87" s="19" t="s">
        <v>547</v>
      </c>
      <c r="B87" s="20">
        <v>1712</v>
      </c>
      <c r="C87" s="20">
        <v>329</v>
      </c>
      <c r="D87" s="20">
        <v>438</v>
      </c>
      <c r="E87" s="20">
        <v>515</v>
      </c>
      <c r="F87" s="20">
        <v>312</v>
      </c>
      <c r="G87" s="20">
        <v>95</v>
      </c>
      <c r="H87" s="20">
        <v>23</v>
      </c>
      <c r="I87" s="20">
        <v>767</v>
      </c>
      <c r="J87" s="20">
        <v>407</v>
      </c>
    </row>
    <row r="88" spans="1:10" x14ac:dyDescent="0.2">
      <c r="A88" s="19" t="s">
        <v>139</v>
      </c>
      <c r="B88" s="20">
        <v>76</v>
      </c>
      <c r="C88" s="20">
        <v>16</v>
      </c>
      <c r="D88" s="20">
        <v>22</v>
      </c>
      <c r="E88" s="20">
        <v>19</v>
      </c>
      <c r="F88" s="20">
        <v>15</v>
      </c>
      <c r="G88" s="20">
        <v>4</v>
      </c>
      <c r="H88" s="20">
        <v>0</v>
      </c>
      <c r="I88" s="20">
        <v>38</v>
      </c>
      <c r="J88" s="20">
        <v>19</v>
      </c>
    </row>
    <row r="89" spans="1:10" x14ac:dyDescent="0.2">
      <c r="A89" s="19" t="s">
        <v>548</v>
      </c>
      <c r="B89" s="20">
        <v>59</v>
      </c>
      <c r="C89" s="20">
        <v>7</v>
      </c>
      <c r="D89" s="20">
        <v>12</v>
      </c>
      <c r="E89" s="20">
        <v>14</v>
      </c>
      <c r="F89" s="20">
        <v>15</v>
      </c>
      <c r="G89" s="20">
        <v>9</v>
      </c>
      <c r="H89" s="20">
        <v>2</v>
      </c>
      <c r="I89" s="20">
        <v>19</v>
      </c>
      <c r="J89" s="20">
        <v>24</v>
      </c>
    </row>
    <row r="90" spans="1:10" x14ac:dyDescent="0.2">
      <c r="A90" s="19" t="s">
        <v>140</v>
      </c>
      <c r="B90" s="20">
        <v>194</v>
      </c>
      <c r="C90" s="20">
        <v>28</v>
      </c>
      <c r="D90" s="20">
        <v>42</v>
      </c>
      <c r="E90" s="20">
        <v>61</v>
      </c>
      <c r="F90" s="20">
        <v>43</v>
      </c>
      <c r="G90" s="20">
        <v>14</v>
      </c>
      <c r="H90" s="20">
        <v>6</v>
      </c>
      <c r="I90" s="20">
        <v>70</v>
      </c>
      <c r="J90" s="20">
        <v>57</v>
      </c>
    </row>
    <row r="91" spans="1:10" x14ac:dyDescent="0.2">
      <c r="A91" s="19" t="s">
        <v>141</v>
      </c>
      <c r="B91" s="20">
        <v>16</v>
      </c>
      <c r="C91" s="20">
        <v>4</v>
      </c>
      <c r="D91" s="20">
        <v>0</v>
      </c>
      <c r="E91" s="20">
        <v>6</v>
      </c>
      <c r="F91" s="20">
        <v>2</v>
      </c>
      <c r="G91" s="20">
        <v>3</v>
      </c>
      <c r="H91" s="20">
        <v>1</v>
      </c>
      <c r="I91" s="20">
        <v>4</v>
      </c>
      <c r="J91" s="20">
        <v>5</v>
      </c>
    </row>
    <row r="92" spans="1:10" x14ac:dyDescent="0.2">
      <c r="A92" s="19" t="s">
        <v>511</v>
      </c>
      <c r="B92" s="20">
        <v>46</v>
      </c>
      <c r="C92" s="20">
        <v>5</v>
      </c>
      <c r="D92" s="20">
        <v>10</v>
      </c>
      <c r="E92" s="20">
        <v>14</v>
      </c>
      <c r="F92" s="20">
        <v>9</v>
      </c>
      <c r="G92" s="20">
        <v>8</v>
      </c>
      <c r="H92" s="20">
        <v>0</v>
      </c>
      <c r="I92" s="20">
        <v>15</v>
      </c>
      <c r="J92" s="20">
        <v>17</v>
      </c>
    </row>
    <row r="93" spans="1:10" x14ac:dyDescent="0.2">
      <c r="A93" s="19" t="s">
        <v>504</v>
      </c>
      <c r="B93" s="20">
        <v>85</v>
      </c>
      <c r="C93" s="20">
        <v>12</v>
      </c>
      <c r="D93" s="20">
        <v>17</v>
      </c>
      <c r="E93" s="20">
        <v>22</v>
      </c>
      <c r="F93" s="20">
        <v>24</v>
      </c>
      <c r="G93" s="20">
        <v>8</v>
      </c>
      <c r="H93" s="20">
        <v>2</v>
      </c>
      <c r="I93" s="20">
        <v>29</v>
      </c>
      <c r="J93" s="20">
        <v>32</v>
      </c>
    </row>
    <row r="94" spans="1:10" x14ac:dyDescent="0.2">
      <c r="A94" s="18" t="s">
        <v>549</v>
      </c>
      <c r="B94" s="18"/>
      <c r="C94" s="18"/>
      <c r="D94" s="18"/>
      <c r="E94" s="18"/>
      <c r="F94" s="18"/>
      <c r="G94" s="18"/>
      <c r="H94" s="18"/>
      <c r="I94" s="18"/>
      <c r="J94" s="18"/>
    </row>
    <row r="95" spans="1:10" x14ac:dyDescent="0.2">
      <c r="A95" s="19" t="s">
        <v>550</v>
      </c>
      <c r="B95" s="20">
        <v>1212</v>
      </c>
      <c r="C95" s="20">
        <v>237</v>
      </c>
      <c r="D95" s="20">
        <v>348</v>
      </c>
      <c r="E95" s="20">
        <v>361</v>
      </c>
      <c r="F95" s="20">
        <v>204</v>
      </c>
      <c r="G95" s="20">
        <v>50</v>
      </c>
      <c r="H95" s="20">
        <v>12</v>
      </c>
      <c r="I95" s="20">
        <v>585</v>
      </c>
      <c r="J95" s="20">
        <v>254</v>
      </c>
    </row>
    <row r="96" spans="1:10" x14ac:dyDescent="0.2">
      <c r="A96" s="19" t="s">
        <v>551</v>
      </c>
      <c r="B96" s="20">
        <v>24</v>
      </c>
      <c r="C96" s="20">
        <v>5</v>
      </c>
      <c r="D96" s="20">
        <v>6</v>
      </c>
      <c r="E96" s="20">
        <v>8</v>
      </c>
      <c r="F96" s="20">
        <v>5</v>
      </c>
      <c r="G96" s="20">
        <v>0</v>
      </c>
      <c r="H96" s="20">
        <v>0</v>
      </c>
      <c r="I96" s="20">
        <v>11</v>
      </c>
      <c r="J96" s="20">
        <v>5</v>
      </c>
    </row>
    <row r="97" spans="1:10" x14ac:dyDescent="0.2">
      <c r="A97" s="19" t="s">
        <v>552</v>
      </c>
      <c r="B97" s="20">
        <v>76</v>
      </c>
      <c r="C97" s="20">
        <v>15</v>
      </c>
      <c r="D97" s="20">
        <v>21</v>
      </c>
      <c r="E97" s="20">
        <v>20</v>
      </c>
      <c r="F97" s="20">
        <v>13</v>
      </c>
      <c r="G97" s="20">
        <v>7</v>
      </c>
      <c r="H97" s="20">
        <v>0</v>
      </c>
      <c r="I97" s="20">
        <v>36</v>
      </c>
      <c r="J97" s="20">
        <v>20</v>
      </c>
    </row>
    <row r="98" spans="1:10" x14ac:dyDescent="0.2">
      <c r="A98" s="19" t="s">
        <v>553</v>
      </c>
      <c r="B98" s="20">
        <v>43</v>
      </c>
      <c r="C98" s="20">
        <v>11</v>
      </c>
      <c r="D98" s="20">
        <v>4</v>
      </c>
      <c r="E98" s="20">
        <v>18</v>
      </c>
      <c r="F98" s="20">
        <v>8</v>
      </c>
      <c r="G98" s="20">
        <v>1</v>
      </c>
      <c r="H98" s="20">
        <v>1</v>
      </c>
      <c r="I98" s="20">
        <v>15</v>
      </c>
      <c r="J98" s="20">
        <v>9</v>
      </c>
    </row>
    <row r="99" spans="1:10" x14ac:dyDescent="0.2">
      <c r="A99" s="19" t="s">
        <v>554</v>
      </c>
      <c r="B99" s="20">
        <v>14</v>
      </c>
      <c r="C99" s="20">
        <v>8</v>
      </c>
      <c r="D99" s="20">
        <v>2</v>
      </c>
      <c r="E99" s="20">
        <v>2</v>
      </c>
      <c r="F99" s="20">
        <v>1</v>
      </c>
      <c r="G99" s="20">
        <v>1</v>
      </c>
      <c r="H99" s="20">
        <v>0</v>
      </c>
      <c r="I99" s="20">
        <v>10</v>
      </c>
      <c r="J99" s="20">
        <v>2</v>
      </c>
    </row>
    <row r="100" spans="1:10" x14ac:dyDescent="0.2">
      <c r="A100" s="19" t="s">
        <v>555</v>
      </c>
      <c r="B100" s="20">
        <v>5</v>
      </c>
      <c r="C100" s="20">
        <v>0</v>
      </c>
      <c r="D100" s="20">
        <v>1</v>
      </c>
      <c r="E100" s="20">
        <v>3</v>
      </c>
      <c r="F100" s="20">
        <v>1</v>
      </c>
      <c r="G100" s="20">
        <v>0</v>
      </c>
      <c r="H100" s="20">
        <v>0</v>
      </c>
      <c r="I100" s="20">
        <v>1</v>
      </c>
      <c r="J100" s="20">
        <v>1</v>
      </c>
    </row>
    <row r="101" spans="1:10" x14ac:dyDescent="0.2">
      <c r="A101" s="19" t="s">
        <v>504</v>
      </c>
      <c r="B101" s="20">
        <v>414</v>
      </c>
      <c r="C101" s="20">
        <v>69</v>
      </c>
      <c r="D101" s="20">
        <v>78</v>
      </c>
      <c r="E101" s="20">
        <v>122</v>
      </c>
      <c r="F101" s="20">
        <v>95</v>
      </c>
      <c r="G101" s="20">
        <v>40</v>
      </c>
      <c r="H101" s="20">
        <v>10</v>
      </c>
      <c r="I101" s="20">
        <v>147</v>
      </c>
      <c r="J101" s="20">
        <v>135</v>
      </c>
    </row>
    <row r="102" spans="1:10" x14ac:dyDescent="0.2">
      <c r="A102" s="18" t="s">
        <v>556</v>
      </c>
      <c r="B102" s="18"/>
      <c r="C102" s="18"/>
      <c r="D102" s="18"/>
      <c r="E102" s="18"/>
      <c r="F102" s="18"/>
      <c r="G102" s="18"/>
      <c r="H102" s="18"/>
      <c r="I102" s="18"/>
      <c r="J102" s="18"/>
    </row>
    <row r="103" spans="1:10" x14ac:dyDescent="0.2">
      <c r="A103" s="19" t="s">
        <v>550</v>
      </c>
      <c r="B103" s="20">
        <v>13</v>
      </c>
      <c r="C103" s="20">
        <v>1</v>
      </c>
      <c r="D103" s="20">
        <v>4</v>
      </c>
      <c r="E103" s="20">
        <v>4</v>
      </c>
      <c r="F103" s="20">
        <v>2</v>
      </c>
      <c r="G103" s="20">
        <v>2</v>
      </c>
      <c r="H103" s="20">
        <v>0</v>
      </c>
      <c r="I103" s="20">
        <v>5</v>
      </c>
      <c r="J103" s="20">
        <v>4</v>
      </c>
    </row>
    <row r="104" spans="1:10" x14ac:dyDescent="0.2">
      <c r="A104" s="19" t="s">
        <v>551</v>
      </c>
      <c r="B104" s="20">
        <v>89</v>
      </c>
      <c r="C104" s="20">
        <v>7</v>
      </c>
      <c r="D104" s="20">
        <v>18</v>
      </c>
      <c r="E104" s="20">
        <v>26</v>
      </c>
      <c r="F104" s="20">
        <v>24</v>
      </c>
      <c r="G104" s="20">
        <v>13</v>
      </c>
      <c r="H104" s="20">
        <v>1</v>
      </c>
      <c r="I104" s="20">
        <v>25</v>
      </c>
      <c r="J104" s="20">
        <v>37</v>
      </c>
    </row>
    <row r="105" spans="1:10" x14ac:dyDescent="0.2">
      <c r="A105" s="19" t="s">
        <v>552</v>
      </c>
      <c r="B105" s="20">
        <v>143</v>
      </c>
      <c r="C105" s="20">
        <v>25</v>
      </c>
      <c r="D105" s="20">
        <v>34</v>
      </c>
      <c r="E105" s="20">
        <v>43</v>
      </c>
      <c r="F105" s="20">
        <v>26</v>
      </c>
      <c r="G105" s="20">
        <v>10</v>
      </c>
      <c r="H105" s="20">
        <v>5</v>
      </c>
      <c r="I105" s="20">
        <v>59</v>
      </c>
      <c r="J105" s="20">
        <v>36</v>
      </c>
    </row>
    <row r="106" spans="1:10" x14ac:dyDescent="0.2">
      <c r="A106" s="19" t="s">
        <v>553</v>
      </c>
      <c r="B106" s="20">
        <v>27</v>
      </c>
      <c r="C106" s="20">
        <v>6</v>
      </c>
      <c r="D106" s="20">
        <v>3</v>
      </c>
      <c r="E106" s="20">
        <v>9</v>
      </c>
      <c r="F106" s="20">
        <v>7</v>
      </c>
      <c r="G106" s="20">
        <v>2</v>
      </c>
      <c r="H106" s="20">
        <v>0</v>
      </c>
      <c r="I106" s="20">
        <v>9</v>
      </c>
      <c r="J106" s="20">
        <v>9</v>
      </c>
    </row>
    <row r="107" spans="1:10" x14ac:dyDescent="0.2">
      <c r="A107" s="19" t="s">
        <v>554</v>
      </c>
      <c r="B107" s="20">
        <v>5</v>
      </c>
      <c r="C107" s="20">
        <v>0</v>
      </c>
      <c r="D107" s="20">
        <v>2</v>
      </c>
      <c r="E107" s="20">
        <v>2</v>
      </c>
      <c r="F107" s="20">
        <v>0</v>
      </c>
      <c r="G107" s="20">
        <v>0</v>
      </c>
      <c r="H107" s="20">
        <v>1</v>
      </c>
      <c r="I107" s="20">
        <v>2</v>
      </c>
      <c r="J107" s="20">
        <v>0</v>
      </c>
    </row>
    <row r="108" spans="1:10" x14ac:dyDescent="0.2">
      <c r="A108" s="19" t="s">
        <v>555</v>
      </c>
      <c r="B108" s="20">
        <v>10</v>
      </c>
      <c r="C108" s="20">
        <v>1</v>
      </c>
      <c r="D108" s="20">
        <v>1</v>
      </c>
      <c r="E108" s="20">
        <v>3</v>
      </c>
      <c r="F108" s="20">
        <v>2</v>
      </c>
      <c r="G108" s="20">
        <v>2</v>
      </c>
      <c r="H108" s="20">
        <v>1</v>
      </c>
      <c r="I108" s="20">
        <v>2</v>
      </c>
      <c r="J108" s="20">
        <v>4</v>
      </c>
    </row>
    <row r="109" spans="1:10" x14ac:dyDescent="0.2">
      <c r="A109" s="19" t="s">
        <v>504</v>
      </c>
      <c r="B109" s="20">
        <v>28</v>
      </c>
      <c r="C109" s="20">
        <v>4</v>
      </c>
      <c r="D109" s="20">
        <v>2</v>
      </c>
      <c r="E109" s="20">
        <v>8</v>
      </c>
      <c r="F109" s="20">
        <v>8</v>
      </c>
      <c r="G109" s="20">
        <v>5</v>
      </c>
      <c r="H109" s="20">
        <v>1</v>
      </c>
      <c r="I109" s="20">
        <v>6</v>
      </c>
      <c r="J109" s="20">
        <v>13</v>
      </c>
    </row>
    <row r="110" spans="1:10" x14ac:dyDescent="0.2">
      <c r="A110" s="18" t="s">
        <v>142</v>
      </c>
      <c r="B110" s="18"/>
      <c r="C110" s="18"/>
      <c r="D110" s="18"/>
      <c r="E110" s="18"/>
      <c r="F110" s="18"/>
      <c r="G110" s="18"/>
      <c r="H110" s="18"/>
      <c r="I110" s="18"/>
      <c r="J110" s="18"/>
    </row>
    <row r="111" spans="1:10" x14ac:dyDescent="0.2">
      <c r="A111" s="19" t="s">
        <v>557</v>
      </c>
      <c r="B111" s="20">
        <v>90</v>
      </c>
      <c r="C111" s="20">
        <v>26</v>
      </c>
      <c r="D111" s="20">
        <v>24</v>
      </c>
      <c r="E111" s="20">
        <v>19</v>
      </c>
      <c r="F111" s="20">
        <v>17</v>
      </c>
      <c r="G111" s="20">
        <v>3</v>
      </c>
      <c r="H111" s="20">
        <v>1</v>
      </c>
      <c r="I111" s="20">
        <v>50</v>
      </c>
      <c r="J111" s="20">
        <v>20</v>
      </c>
    </row>
    <row r="112" spans="1:10" x14ac:dyDescent="0.2">
      <c r="A112" s="19" t="s">
        <v>558</v>
      </c>
      <c r="B112" s="20">
        <v>307</v>
      </c>
      <c r="C112" s="20">
        <v>68</v>
      </c>
      <c r="D112" s="20">
        <v>100</v>
      </c>
      <c r="E112" s="20">
        <v>78</v>
      </c>
      <c r="F112" s="20">
        <v>43</v>
      </c>
      <c r="G112" s="20">
        <v>17</v>
      </c>
      <c r="H112" s="20">
        <v>1</v>
      </c>
      <c r="I112" s="20">
        <v>168</v>
      </c>
      <c r="J112" s="20">
        <v>60</v>
      </c>
    </row>
    <row r="113" spans="1:10" x14ac:dyDescent="0.2">
      <c r="A113" s="19" t="s">
        <v>559</v>
      </c>
      <c r="B113" s="20">
        <v>392</v>
      </c>
      <c r="C113" s="20">
        <v>70</v>
      </c>
      <c r="D113" s="20">
        <v>116</v>
      </c>
      <c r="E113" s="20">
        <v>124</v>
      </c>
      <c r="F113" s="20">
        <v>63</v>
      </c>
      <c r="G113" s="20">
        <v>14</v>
      </c>
      <c r="H113" s="20">
        <v>5</v>
      </c>
      <c r="I113" s="20">
        <v>186</v>
      </c>
      <c r="J113" s="20">
        <v>77</v>
      </c>
    </row>
    <row r="114" spans="1:10" x14ac:dyDescent="0.2">
      <c r="A114" s="19" t="s">
        <v>560</v>
      </c>
      <c r="B114" s="20">
        <v>379</v>
      </c>
      <c r="C114" s="20">
        <v>64</v>
      </c>
      <c r="D114" s="20">
        <v>92</v>
      </c>
      <c r="E114" s="20">
        <v>129</v>
      </c>
      <c r="F114" s="20">
        <v>67</v>
      </c>
      <c r="G114" s="20">
        <v>18</v>
      </c>
      <c r="H114" s="20">
        <v>9</v>
      </c>
      <c r="I114" s="20">
        <v>156</v>
      </c>
      <c r="J114" s="20">
        <v>85</v>
      </c>
    </row>
    <row r="115" spans="1:10" x14ac:dyDescent="0.2">
      <c r="A115" s="19" t="s">
        <v>561</v>
      </c>
      <c r="B115" s="20">
        <v>951</v>
      </c>
      <c r="C115" s="20">
        <v>164</v>
      </c>
      <c r="D115" s="20">
        <v>193</v>
      </c>
      <c r="E115" s="20">
        <v>283</v>
      </c>
      <c r="F115" s="20">
        <v>212</v>
      </c>
      <c r="G115" s="20">
        <v>82</v>
      </c>
      <c r="H115" s="20">
        <v>17</v>
      </c>
      <c r="I115" s="20">
        <v>357</v>
      </c>
      <c r="J115" s="20">
        <v>294</v>
      </c>
    </row>
    <row r="116" spans="1:10" x14ac:dyDescent="0.2">
      <c r="A116" s="19" t="s">
        <v>504</v>
      </c>
      <c r="B116" s="20">
        <v>69</v>
      </c>
      <c r="C116" s="20">
        <v>9</v>
      </c>
      <c r="D116" s="20">
        <v>16</v>
      </c>
      <c r="E116" s="20">
        <v>18</v>
      </c>
      <c r="F116" s="20">
        <v>18</v>
      </c>
      <c r="G116" s="20">
        <v>7</v>
      </c>
      <c r="H116" s="20">
        <v>1</v>
      </c>
      <c r="I116" s="20">
        <v>25</v>
      </c>
      <c r="J116" s="20">
        <v>25</v>
      </c>
    </row>
    <row r="117" spans="1:10" x14ac:dyDescent="0.2">
      <c r="A117" s="18" t="s">
        <v>143</v>
      </c>
      <c r="B117" s="18"/>
      <c r="C117" s="18"/>
      <c r="D117" s="18"/>
      <c r="E117" s="18"/>
      <c r="F117" s="18"/>
      <c r="G117" s="18"/>
      <c r="H117" s="18"/>
      <c r="I117" s="18"/>
      <c r="J117" s="18"/>
    </row>
    <row r="118" spans="1:10" x14ac:dyDescent="0.2">
      <c r="A118" s="21" t="s">
        <v>562</v>
      </c>
      <c r="B118" s="21"/>
      <c r="C118" s="21"/>
      <c r="D118" s="21"/>
      <c r="E118" s="21"/>
      <c r="F118" s="21"/>
      <c r="G118" s="21"/>
      <c r="H118" s="21"/>
      <c r="I118" s="21"/>
      <c r="J118" s="21"/>
    </row>
    <row r="119" spans="1:10" x14ac:dyDescent="0.2">
      <c r="A119" s="19" t="s">
        <v>563</v>
      </c>
      <c r="B119" s="20">
        <v>546</v>
      </c>
      <c r="C119" s="20">
        <v>139</v>
      </c>
      <c r="D119" s="20">
        <v>164</v>
      </c>
      <c r="E119" s="20">
        <v>126</v>
      </c>
      <c r="F119" s="20">
        <v>89</v>
      </c>
      <c r="G119" s="20">
        <v>21</v>
      </c>
      <c r="H119" s="20">
        <v>7</v>
      </c>
      <c r="I119" s="20">
        <v>303</v>
      </c>
      <c r="J119" s="20">
        <v>110</v>
      </c>
    </row>
    <row r="120" spans="1:10" x14ac:dyDescent="0.2">
      <c r="A120" s="19" t="s">
        <v>564</v>
      </c>
      <c r="B120" s="20">
        <v>531</v>
      </c>
      <c r="C120" s="20">
        <v>95</v>
      </c>
      <c r="D120" s="20">
        <v>175</v>
      </c>
      <c r="E120" s="20">
        <v>174</v>
      </c>
      <c r="F120" s="20">
        <v>63</v>
      </c>
      <c r="G120" s="20">
        <v>19</v>
      </c>
      <c r="H120" s="20">
        <v>5</v>
      </c>
      <c r="I120" s="20">
        <v>270</v>
      </c>
      <c r="J120" s="20">
        <v>82</v>
      </c>
    </row>
    <row r="121" spans="1:10" x14ac:dyDescent="0.2">
      <c r="A121" s="19" t="s">
        <v>565</v>
      </c>
      <c r="B121" s="20">
        <v>205</v>
      </c>
      <c r="C121" s="20">
        <v>32</v>
      </c>
      <c r="D121" s="20">
        <v>41</v>
      </c>
      <c r="E121" s="20">
        <v>73</v>
      </c>
      <c r="F121" s="20">
        <v>45</v>
      </c>
      <c r="G121" s="20">
        <v>10</v>
      </c>
      <c r="H121" s="20">
        <v>4</v>
      </c>
      <c r="I121" s="20">
        <v>73</v>
      </c>
      <c r="J121" s="20">
        <v>55</v>
      </c>
    </row>
    <row r="122" spans="1:10" x14ac:dyDescent="0.2">
      <c r="A122" s="19" t="s">
        <v>566</v>
      </c>
      <c r="B122" s="20">
        <v>762</v>
      </c>
      <c r="C122" s="20">
        <v>114</v>
      </c>
      <c r="D122" s="20">
        <v>128</v>
      </c>
      <c r="E122" s="20">
        <v>243</v>
      </c>
      <c r="F122" s="20">
        <v>185</v>
      </c>
      <c r="G122" s="20">
        <v>77</v>
      </c>
      <c r="H122" s="20">
        <v>15</v>
      </c>
      <c r="I122" s="20">
        <v>242</v>
      </c>
      <c r="J122" s="20">
        <v>262</v>
      </c>
    </row>
    <row r="123" spans="1:10" x14ac:dyDescent="0.2">
      <c r="A123" s="19" t="s">
        <v>504</v>
      </c>
      <c r="B123" s="20">
        <v>144</v>
      </c>
      <c r="C123" s="20">
        <v>21</v>
      </c>
      <c r="D123" s="20">
        <v>33</v>
      </c>
      <c r="E123" s="20">
        <v>35</v>
      </c>
      <c r="F123" s="20">
        <v>38</v>
      </c>
      <c r="G123" s="20">
        <v>14</v>
      </c>
      <c r="H123" s="20">
        <v>3</v>
      </c>
      <c r="I123" s="20">
        <v>54</v>
      </c>
      <c r="J123" s="20">
        <v>52</v>
      </c>
    </row>
    <row r="124" spans="1:10" x14ac:dyDescent="0.2">
      <c r="A124" s="18" t="s">
        <v>143</v>
      </c>
      <c r="B124" s="18"/>
      <c r="C124" s="18"/>
      <c r="D124" s="18"/>
      <c r="E124" s="18"/>
      <c r="F124" s="18"/>
      <c r="G124" s="18"/>
      <c r="H124" s="18"/>
      <c r="I124" s="18"/>
      <c r="J124" s="18"/>
    </row>
    <row r="125" spans="1:10" x14ac:dyDescent="0.2">
      <c r="A125" s="21" t="s">
        <v>567</v>
      </c>
      <c r="B125" s="21"/>
      <c r="C125" s="21"/>
      <c r="D125" s="21"/>
      <c r="E125" s="21"/>
      <c r="F125" s="21"/>
      <c r="G125" s="21"/>
      <c r="H125" s="21"/>
      <c r="I125" s="21"/>
      <c r="J125" s="21"/>
    </row>
    <row r="126" spans="1:10" x14ac:dyDescent="0.2">
      <c r="A126" s="19" t="s">
        <v>563</v>
      </c>
      <c r="B126" s="20">
        <v>285</v>
      </c>
      <c r="C126" s="20">
        <v>69</v>
      </c>
      <c r="D126" s="20">
        <v>101</v>
      </c>
      <c r="E126" s="20">
        <v>75</v>
      </c>
      <c r="F126" s="20">
        <v>34</v>
      </c>
      <c r="G126" s="20">
        <v>4</v>
      </c>
      <c r="H126" s="20">
        <v>2</v>
      </c>
      <c r="I126" s="20">
        <v>170</v>
      </c>
      <c r="J126" s="20">
        <v>38</v>
      </c>
    </row>
    <row r="127" spans="1:10" x14ac:dyDescent="0.2">
      <c r="A127" s="19" t="s">
        <v>564</v>
      </c>
      <c r="B127" s="20">
        <v>217</v>
      </c>
      <c r="C127" s="20">
        <v>47</v>
      </c>
      <c r="D127" s="20">
        <v>66</v>
      </c>
      <c r="E127" s="20">
        <v>62</v>
      </c>
      <c r="F127" s="20">
        <v>31</v>
      </c>
      <c r="G127" s="20">
        <v>8</v>
      </c>
      <c r="H127" s="20">
        <v>3</v>
      </c>
      <c r="I127" s="20">
        <v>113</v>
      </c>
      <c r="J127" s="20">
        <v>39</v>
      </c>
    </row>
    <row r="128" spans="1:10" x14ac:dyDescent="0.2">
      <c r="A128" s="19" t="s">
        <v>565</v>
      </c>
      <c r="B128" s="20">
        <v>142</v>
      </c>
      <c r="C128" s="20">
        <v>25</v>
      </c>
      <c r="D128" s="20">
        <v>41</v>
      </c>
      <c r="E128" s="20">
        <v>44</v>
      </c>
      <c r="F128" s="20">
        <v>21</v>
      </c>
      <c r="G128" s="20">
        <v>10</v>
      </c>
      <c r="H128" s="20">
        <v>1</v>
      </c>
      <c r="I128" s="20">
        <v>66</v>
      </c>
      <c r="J128" s="20">
        <v>31</v>
      </c>
    </row>
    <row r="129" spans="1:10" x14ac:dyDescent="0.2">
      <c r="A129" s="19" t="s">
        <v>566</v>
      </c>
      <c r="B129" s="20">
        <v>1184</v>
      </c>
      <c r="C129" s="20">
        <v>204</v>
      </c>
      <c r="D129" s="20">
        <v>250</v>
      </c>
      <c r="E129" s="20">
        <v>362</v>
      </c>
      <c r="F129" s="20">
        <v>255</v>
      </c>
      <c r="G129" s="20">
        <v>88</v>
      </c>
      <c r="H129" s="20">
        <v>25</v>
      </c>
      <c r="I129" s="20">
        <v>454</v>
      </c>
      <c r="J129" s="20">
        <v>343</v>
      </c>
    </row>
    <row r="130" spans="1:10" x14ac:dyDescent="0.2">
      <c r="A130" s="19" t="s">
        <v>504</v>
      </c>
      <c r="B130" s="20">
        <v>360</v>
      </c>
      <c r="C130" s="20">
        <v>56</v>
      </c>
      <c r="D130" s="20">
        <v>83</v>
      </c>
      <c r="E130" s="20">
        <v>108</v>
      </c>
      <c r="F130" s="20">
        <v>79</v>
      </c>
      <c r="G130" s="20">
        <v>31</v>
      </c>
      <c r="H130" s="20">
        <v>3</v>
      </c>
      <c r="I130" s="20">
        <v>139</v>
      </c>
      <c r="J130" s="20">
        <v>110</v>
      </c>
    </row>
    <row r="131" spans="1:10" x14ac:dyDescent="0.2">
      <c r="A131" s="18" t="s">
        <v>143</v>
      </c>
      <c r="B131" s="18"/>
      <c r="C131" s="18"/>
      <c r="D131" s="18"/>
      <c r="E131" s="18"/>
      <c r="F131" s="18"/>
      <c r="G131" s="18"/>
      <c r="H131" s="18"/>
      <c r="I131" s="18"/>
      <c r="J131" s="18"/>
    </row>
    <row r="132" spans="1:10" x14ac:dyDescent="0.2">
      <c r="A132" s="21" t="s">
        <v>568</v>
      </c>
      <c r="B132" s="21"/>
      <c r="C132" s="21"/>
      <c r="D132" s="21"/>
      <c r="E132" s="21"/>
      <c r="F132" s="21"/>
      <c r="G132" s="21"/>
      <c r="H132" s="21"/>
      <c r="I132" s="21"/>
      <c r="J132" s="21"/>
    </row>
    <row r="133" spans="1:10" x14ac:dyDescent="0.2">
      <c r="A133" s="19" t="s">
        <v>563</v>
      </c>
      <c r="B133" s="20">
        <v>330</v>
      </c>
      <c r="C133" s="20">
        <v>81</v>
      </c>
      <c r="D133" s="20">
        <v>90</v>
      </c>
      <c r="E133" s="20">
        <v>97</v>
      </c>
      <c r="F133" s="20">
        <v>47</v>
      </c>
      <c r="G133" s="20">
        <v>9</v>
      </c>
      <c r="H133" s="20">
        <v>6</v>
      </c>
      <c r="I133" s="20">
        <v>171</v>
      </c>
      <c r="J133" s="20">
        <v>56</v>
      </c>
    </row>
    <row r="134" spans="1:10" x14ac:dyDescent="0.2">
      <c r="A134" s="19" t="s">
        <v>564</v>
      </c>
      <c r="B134" s="20">
        <v>326</v>
      </c>
      <c r="C134" s="20">
        <v>72</v>
      </c>
      <c r="D134" s="20">
        <v>100</v>
      </c>
      <c r="E134" s="20">
        <v>96</v>
      </c>
      <c r="F134" s="20">
        <v>50</v>
      </c>
      <c r="G134" s="20">
        <v>6</v>
      </c>
      <c r="H134" s="20">
        <v>2</v>
      </c>
      <c r="I134" s="20">
        <v>172</v>
      </c>
      <c r="J134" s="20">
        <v>56</v>
      </c>
    </row>
    <row r="135" spans="1:10" x14ac:dyDescent="0.2">
      <c r="A135" s="19" t="s">
        <v>565</v>
      </c>
      <c r="B135" s="20">
        <v>133</v>
      </c>
      <c r="C135" s="20">
        <v>26</v>
      </c>
      <c r="D135" s="20">
        <v>46</v>
      </c>
      <c r="E135" s="20">
        <v>44</v>
      </c>
      <c r="F135" s="20">
        <v>14</v>
      </c>
      <c r="G135" s="20">
        <v>3</v>
      </c>
      <c r="H135" s="20">
        <v>0</v>
      </c>
      <c r="I135" s="20">
        <v>72</v>
      </c>
      <c r="J135" s="20">
        <v>17</v>
      </c>
    </row>
    <row r="136" spans="1:10" x14ac:dyDescent="0.2">
      <c r="A136" s="19" t="s">
        <v>566</v>
      </c>
      <c r="B136" s="20">
        <v>1070</v>
      </c>
      <c r="C136" s="20">
        <v>175</v>
      </c>
      <c r="D136" s="20">
        <v>228</v>
      </c>
      <c r="E136" s="20">
        <v>313</v>
      </c>
      <c r="F136" s="20">
        <v>240</v>
      </c>
      <c r="G136" s="20">
        <v>92</v>
      </c>
      <c r="H136" s="20">
        <v>22</v>
      </c>
      <c r="I136" s="20">
        <v>403</v>
      </c>
      <c r="J136" s="20">
        <v>332</v>
      </c>
    </row>
    <row r="137" spans="1:10" x14ac:dyDescent="0.2">
      <c r="A137" s="19" t="s">
        <v>504</v>
      </c>
      <c r="B137" s="20">
        <v>329</v>
      </c>
      <c r="C137" s="20">
        <v>47</v>
      </c>
      <c r="D137" s="20">
        <v>77</v>
      </c>
      <c r="E137" s="20">
        <v>101</v>
      </c>
      <c r="F137" s="20">
        <v>69</v>
      </c>
      <c r="G137" s="20">
        <v>31</v>
      </c>
      <c r="H137" s="20">
        <v>4</v>
      </c>
      <c r="I137" s="20">
        <v>124</v>
      </c>
      <c r="J137" s="20">
        <v>100</v>
      </c>
    </row>
    <row r="138" spans="1:10" x14ac:dyDescent="0.2">
      <c r="A138" s="18" t="s">
        <v>143</v>
      </c>
      <c r="B138" s="18"/>
      <c r="C138" s="18"/>
      <c r="D138" s="18"/>
      <c r="E138" s="18"/>
      <c r="F138" s="18"/>
      <c r="G138" s="18"/>
      <c r="H138" s="18"/>
      <c r="I138" s="18"/>
      <c r="J138" s="18"/>
    </row>
    <row r="139" spans="1:10" x14ac:dyDescent="0.2">
      <c r="A139" s="21" t="s">
        <v>569</v>
      </c>
      <c r="B139" s="21"/>
      <c r="C139" s="21"/>
      <c r="D139" s="21"/>
      <c r="E139" s="21"/>
      <c r="F139" s="21"/>
      <c r="G139" s="21"/>
      <c r="H139" s="21"/>
      <c r="I139" s="21"/>
      <c r="J139" s="21"/>
    </row>
    <row r="140" spans="1:10" x14ac:dyDescent="0.2">
      <c r="A140" s="19" t="s">
        <v>563</v>
      </c>
      <c r="B140" s="20">
        <v>39</v>
      </c>
      <c r="C140" s="20">
        <v>8</v>
      </c>
      <c r="D140" s="20">
        <v>12</v>
      </c>
      <c r="E140" s="20">
        <v>11</v>
      </c>
      <c r="F140" s="20">
        <v>4</v>
      </c>
      <c r="G140" s="20">
        <v>4</v>
      </c>
      <c r="H140" s="20">
        <v>0</v>
      </c>
      <c r="I140" s="20">
        <v>20</v>
      </c>
      <c r="J140" s="20">
        <v>8</v>
      </c>
    </row>
    <row r="141" spans="1:10" x14ac:dyDescent="0.2">
      <c r="A141" s="19" t="s">
        <v>564</v>
      </c>
      <c r="B141" s="20">
        <v>75</v>
      </c>
      <c r="C141" s="20">
        <v>19</v>
      </c>
      <c r="D141" s="20">
        <v>18</v>
      </c>
      <c r="E141" s="20">
        <v>22</v>
      </c>
      <c r="F141" s="20">
        <v>16</v>
      </c>
      <c r="G141" s="20">
        <v>0</v>
      </c>
      <c r="H141" s="20">
        <v>0</v>
      </c>
      <c r="I141" s="20">
        <v>37</v>
      </c>
      <c r="J141" s="20">
        <v>16</v>
      </c>
    </row>
    <row r="142" spans="1:10" x14ac:dyDescent="0.2">
      <c r="A142" s="19" t="s">
        <v>565</v>
      </c>
      <c r="B142" s="20">
        <v>117</v>
      </c>
      <c r="C142" s="20">
        <v>25</v>
      </c>
      <c r="D142" s="20">
        <v>34</v>
      </c>
      <c r="E142" s="20">
        <v>39</v>
      </c>
      <c r="F142" s="20">
        <v>12</v>
      </c>
      <c r="G142" s="20">
        <v>4</v>
      </c>
      <c r="H142" s="20">
        <v>3</v>
      </c>
      <c r="I142" s="20">
        <v>59</v>
      </c>
      <c r="J142" s="20">
        <v>16</v>
      </c>
    </row>
    <row r="143" spans="1:10" x14ac:dyDescent="0.2">
      <c r="A143" s="19" t="s">
        <v>566</v>
      </c>
      <c r="B143" s="20">
        <v>1288</v>
      </c>
      <c r="C143" s="20">
        <v>230</v>
      </c>
      <c r="D143" s="20">
        <v>297</v>
      </c>
      <c r="E143" s="20">
        <v>393</v>
      </c>
      <c r="F143" s="20">
        <v>262</v>
      </c>
      <c r="G143" s="20">
        <v>86</v>
      </c>
      <c r="H143" s="20">
        <v>20</v>
      </c>
      <c r="I143" s="20">
        <v>527</v>
      </c>
      <c r="J143" s="20">
        <v>348</v>
      </c>
    </row>
    <row r="144" spans="1:10" x14ac:dyDescent="0.2">
      <c r="A144" s="19" t="s">
        <v>504</v>
      </c>
      <c r="B144" s="20">
        <v>669</v>
      </c>
      <c r="C144" s="20">
        <v>119</v>
      </c>
      <c r="D144" s="20">
        <v>180</v>
      </c>
      <c r="E144" s="20">
        <v>186</v>
      </c>
      <c r="F144" s="20">
        <v>126</v>
      </c>
      <c r="G144" s="20">
        <v>47</v>
      </c>
      <c r="H144" s="20">
        <v>11</v>
      </c>
      <c r="I144" s="20">
        <v>299</v>
      </c>
      <c r="J144" s="20">
        <v>173</v>
      </c>
    </row>
    <row r="145" spans="1:10" x14ac:dyDescent="0.2">
      <c r="A145" s="18" t="s">
        <v>570</v>
      </c>
      <c r="B145" s="18"/>
      <c r="C145" s="18"/>
      <c r="D145" s="18"/>
      <c r="E145" s="18"/>
      <c r="F145" s="18"/>
      <c r="G145" s="18"/>
      <c r="H145" s="18"/>
      <c r="I145" s="18"/>
      <c r="J145" s="18"/>
    </row>
    <row r="146" spans="1:10" x14ac:dyDescent="0.2">
      <c r="A146" s="19" t="s">
        <v>571</v>
      </c>
      <c r="B146" s="20">
        <v>541</v>
      </c>
      <c r="C146" s="20">
        <v>105</v>
      </c>
      <c r="D146" s="20">
        <v>122</v>
      </c>
      <c r="E146" s="20">
        <v>160</v>
      </c>
      <c r="F146" s="20">
        <v>109</v>
      </c>
      <c r="G146" s="20">
        <v>33</v>
      </c>
      <c r="H146" s="20">
        <v>12</v>
      </c>
      <c r="I146" s="20">
        <v>227</v>
      </c>
      <c r="J146" s="20">
        <v>142</v>
      </c>
    </row>
    <row r="147" spans="1:10" x14ac:dyDescent="0.2">
      <c r="A147" s="19" t="s">
        <v>572</v>
      </c>
      <c r="B147" s="20">
        <v>877</v>
      </c>
      <c r="C147" s="20">
        <v>155</v>
      </c>
      <c r="D147" s="20">
        <v>232</v>
      </c>
      <c r="E147" s="20">
        <v>240</v>
      </c>
      <c r="F147" s="20">
        <v>177</v>
      </c>
      <c r="G147" s="20">
        <v>62</v>
      </c>
      <c r="H147" s="20">
        <v>11</v>
      </c>
      <c r="I147" s="20">
        <v>387</v>
      </c>
      <c r="J147" s="20">
        <v>239</v>
      </c>
    </row>
    <row r="148" spans="1:10" x14ac:dyDescent="0.2">
      <c r="A148" s="19" t="s">
        <v>573</v>
      </c>
      <c r="B148" s="20">
        <v>543</v>
      </c>
      <c r="C148" s="20">
        <v>96</v>
      </c>
      <c r="D148" s="20">
        <v>130</v>
      </c>
      <c r="E148" s="20">
        <v>186</v>
      </c>
      <c r="F148" s="20">
        <v>90</v>
      </c>
      <c r="G148" s="20">
        <v>32</v>
      </c>
      <c r="H148" s="20">
        <v>9</v>
      </c>
      <c r="I148" s="20">
        <v>226</v>
      </c>
      <c r="J148" s="20">
        <v>122</v>
      </c>
    </row>
    <row r="149" spans="1:10" x14ac:dyDescent="0.2">
      <c r="A149" s="19" t="s">
        <v>574</v>
      </c>
      <c r="B149" s="20">
        <v>227</v>
      </c>
      <c r="C149" s="20">
        <v>45</v>
      </c>
      <c r="D149" s="20">
        <v>57</v>
      </c>
      <c r="E149" s="20">
        <v>65</v>
      </c>
      <c r="F149" s="20">
        <v>44</v>
      </c>
      <c r="G149" s="20">
        <v>14</v>
      </c>
      <c r="H149" s="20">
        <v>2</v>
      </c>
      <c r="I149" s="20">
        <v>102</v>
      </c>
      <c r="J149" s="20">
        <v>58</v>
      </c>
    </row>
    <row r="150" spans="1:10" x14ac:dyDescent="0.2">
      <c r="A150" s="18" t="s">
        <v>575</v>
      </c>
      <c r="B150" s="18"/>
      <c r="C150" s="18"/>
      <c r="D150" s="18"/>
      <c r="E150" s="18"/>
      <c r="F150" s="18"/>
      <c r="G150" s="18"/>
      <c r="H150" s="18"/>
      <c r="I150" s="18"/>
      <c r="J150" s="18"/>
    </row>
    <row r="151" spans="1:10" x14ac:dyDescent="0.2">
      <c r="A151" s="19" t="s">
        <v>576</v>
      </c>
      <c r="B151" s="20">
        <v>294</v>
      </c>
      <c r="C151" s="20">
        <v>44</v>
      </c>
      <c r="D151" s="20">
        <v>70</v>
      </c>
      <c r="E151" s="20">
        <v>99</v>
      </c>
      <c r="F151" s="20">
        <v>62</v>
      </c>
      <c r="G151" s="20">
        <v>15</v>
      </c>
      <c r="H151" s="20">
        <v>4</v>
      </c>
      <c r="I151" s="20">
        <v>114</v>
      </c>
      <c r="J151" s="20">
        <v>77</v>
      </c>
    </row>
    <row r="152" spans="1:10" x14ac:dyDescent="0.2">
      <c r="A152" s="19" t="s">
        <v>577</v>
      </c>
      <c r="B152" s="20">
        <v>664</v>
      </c>
      <c r="C152" s="20">
        <v>138</v>
      </c>
      <c r="D152" s="20">
        <v>164</v>
      </c>
      <c r="E152" s="20">
        <v>172</v>
      </c>
      <c r="F152" s="20">
        <v>129</v>
      </c>
      <c r="G152" s="20">
        <v>47</v>
      </c>
      <c r="H152" s="20">
        <v>14</v>
      </c>
      <c r="I152" s="20">
        <v>302</v>
      </c>
      <c r="J152" s="20">
        <v>176</v>
      </c>
    </row>
    <row r="153" spans="1:10" x14ac:dyDescent="0.2">
      <c r="A153" s="19" t="s">
        <v>578</v>
      </c>
      <c r="B153" s="20">
        <v>421</v>
      </c>
      <c r="C153" s="20">
        <v>64</v>
      </c>
      <c r="D153" s="20">
        <v>110</v>
      </c>
      <c r="E153" s="20">
        <v>141</v>
      </c>
      <c r="F153" s="20">
        <v>78</v>
      </c>
      <c r="G153" s="20">
        <v>25</v>
      </c>
      <c r="H153" s="20">
        <v>3</v>
      </c>
      <c r="I153" s="20">
        <v>174</v>
      </c>
      <c r="J153" s="20">
        <v>103</v>
      </c>
    </row>
    <row r="154" spans="1:10" x14ac:dyDescent="0.2">
      <c r="A154" s="19" t="s">
        <v>579</v>
      </c>
      <c r="B154" s="20">
        <v>358</v>
      </c>
      <c r="C154" s="20">
        <v>65</v>
      </c>
      <c r="D154" s="20">
        <v>90</v>
      </c>
      <c r="E154" s="20">
        <v>107</v>
      </c>
      <c r="F154" s="20">
        <v>69</v>
      </c>
      <c r="G154" s="20">
        <v>25</v>
      </c>
      <c r="H154" s="20">
        <v>2</v>
      </c>
      <c r="I154" s="20">
        <v>155</v>
      </c>
      <c r="J154" s="20">
        <v>94</v>
      </c>
    </row>
    <row r="155" spans="1:10" x14ac:dyDescent="0.2">
      <c r="A155" s="19" t="s">
        <v>580</v>
      </c>
      <c r="B155" s="20">
        <v>217</v>
      </c>
      <c r="C155" s="20">
        <v>47</v>
      </c>
      <c r="D155" s="20">
        <v>51</v>
      </c>
      <c r="E155" s="20">
        <v>64</v>
      </c>
      <c r="F155" s="20">
        <v>38</v>
      </c>
      <c r="G155" s="20">
        <v>15</v>
      </c>
      <c r="H155" s="20">
        <v>2</v>
      </c>
      <c r="I155" s="20">
        <v>98</v>
      </c>
      <c r="J155" s="20">
        <v>53</v>
      </c>
    </row>
    <row r="156" spans="1:10" x14ac:dyDescent="0.2">
      <c r="A156" s="22" t="s">
        <v>581</v>
      </c>
      <c r="B156" s="23">
        <v>234</v>
      </c>
      <c r="C156" s="23">
        <v>43</v>
      </c>
      <c r="D156" s="23">
        <v>56</v>
      </c>
      <c r="E156" s="23">
        <v>68</v>
      </c>
      <c r="F156" s="23">
        <v>44</v>
      </c>
      <c r="G156" s="23">
        <v>14</v>
      </c>
      <c r="H156" s="23">
        <v>9</v>
      </c>
      <c r="I156" s="23">
        <v>99</v>
      </c>
      <c r="J156" s="23">
        <v>58</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6FD22E-DC07-4812-AD33-4A5F05A49156}">
  <dimension ref="A1:E16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HYPERLINK("#'目次'!B22","[16]")</f>
        <v>[16]</v>
      </c>
    </row>
    <row r="3" spans="1:5" x14ac:dyDescent="0.2">
      <c r="A3" s="9" t="s">
        <v>126</v>
      </c>
      <c r="B3" s="12" t="s">
        <v>168</v>
      </c>
    </row>
    <row r="4" spans="1:5" x14ac:dyDescent="0.2">
      <c r="A4" s="9" t="s">
        <v>126</v>
      </c>
      <c r="B4" s="12" t="s">
        <v>169</v>
      </c>
    </row>
    <row r="5" spans="1:5" x14ac:dyDescent="0.2">
      <c r="A5" s="9" t="s">
        <v>126</v>
      </c>
      <c r="B5" s="12" t="s">
        <v>170</v>
      </c>
    </row>
    <row r="6" spans="1:5" x14ac:dyDescent="0.2">
      <c r="A6" s="9" t="s">
        <v>126</v>
      </c>
      <c r="B6" s="12" t="s">
        <v>171</v>
      </c>
    </row>
    <row r="7" spans="1:5" x14ac:dyDescent="0.2">
      <c r="A7" s="9" t="s">
        <v>126</v>
      </c>
      <c r="B7" s="12" t="s">
        <v>172</v>
      </c>
    </row>
    <row r="8" spans="1:5" s="15" customFormat="1" ht="25" x14ac:dyDescent="0.2">
      <c r="A8" s="13" t="s">
        <v>126</v>
      </c>
      <c r="B8" s="14" t="s">
        <v>499</v>
      </c>
      <c r="C8" s="14" t="s">
        <v>589</v>
      </c>
      <c r="D8" s="14" t="s">
        <v>590</v>
      </c>
      <c r="E8" s="14" t="s">
        <v>504</v>
      </c>
    </row>
    <row r="9" spans="1:5" x14ac:dyDescent="0.2">
      <c r="A9" s="16" t="s">
        <v>507</v>
      </c>
      <c r="B9" s="17">
        <v>2188</v>
      </c>
      <c r="C9" s="17">
        <v>239</v>
      </c>
      <c r="D9" s="17">
        <v>1898</v>
      </c>
      <c r="E9" s="17">
        <v>51</v>
      </c>
    </row>
    <row r="10" spans="1:5" x14ac:dyDescent="0.2">
      <c r="A10" s="18" t="s">
        <v>508</v>
      </c>
      <c r="B10" s="18"/>
      <c r="C10" s="18"/>
      <c r="D10" s="18"/>
      <c r="E10" s="18"/>
    </row>
    <row r="11" spans="1:5" x14ac:dyDescent="0.2">
      <c r="A11" s="19" t="s">
        <v>509</v>
      </c>
      <c r="B11" s="20">
        <v>1092</v>
      </c>
      <c r="C11" s="20">
        <v>121</v>
      </c>
      <c r="D11" s="20">
        <v>940</v>
      </c>
      <c r="E11" s="20">
        <v>31</v>
      </c>
    </row>
    <row r="12" spans="1:5" x14ac:dyDescent="0.2">
      <c r="A12" s="19" t="s">
        <v>510</v>
      </c>
      <c r="B12" s="20">
        <v>1095</v>
      </c>
      <c r="C12" s="20">
        <v>118</v>
      </c>
      <c r="D12" s="20">
        <v>957</v>
      </c>
      <c r="E12" s="20">
        <v>20</v>
      </c>
    </row>
    <row r="13" spans="1:5" x14ac:dyDescent="0.2">
      <c r="A13" s="19" t="s">
        <v>511</v>
      </c>
      <c r="B13" s="20">
        <v>1</v>
      </c>
      <c r="C13" s="20">
        <v>0</v>
      </c>
      <c r="D13" s="20">
        <v>1</v>
      </c>
      <c r="E13" s="20">
        <v>0</v>
      </c>
    </row>
    <row r="14" spans="1:5" x14ac:dyDescent="0.2">
      <c r="A14" s="18" t="s">
        <v>512</v>
      </c>
      <c r="B14" s="18"/>
      <c r="C14" s="18"/>
      <c r="D14" s="18"/>
      <c r="E14" s="18"/>
    </row>
    <row r="15" spans="1:5" x14ac:dyDescent="0.2">
      <c r="A15" s="19" t="s">
        <v>513</v>
      </c>
      <c r="B15" s="20">
        <v>387</v>
      </c>
      <c r="C15" s="20">
        <v>28</v>
      </c>
      <c r="D15" s="20">
        <v>354</v>
      </c>
      <c r="E15" s="20">
        <v>5</v>
      </c>
    </row>
    <row r="16" spans="1:5" x14ac:dyDescent="0.2">
      <c r="A16" s="19" t="s">
        <v>514</v>
      </c>
      <c r="B16" s="20">
        <v>432</v>
      </c>
      <c r="C16" s="20">
        <v>30</v>
      </c>
      <c r="D16" s="20">
        <v>396</v>
      </c>
      <c r="E16" s="20">
        <v>6</v>
      </c>
    </row>
    <row r="17" spans="1:5" x14ac:dyDescent="0.2">
      <c r="A17" s="19" t="s">
        <v>515</v>
      </c>
      <c r="B17" s="20">
        <v>449</v>
      </c>
      <c r="C17" s="20">
        <v>30</v>
      </c>
      <c r="D17" s="20">
        <v>407</v>
      </c>
      <c r="E17" s="20">
        <v>12</v>
      </c>
    </row>
    <row r="18" spans="1:5" x14ac:dyDescent="0.2">
      <c r="A18" s="19" t="s">
        <v>516</v>
      </c>
      <c r="B18" s="20">
        <v>427</v>
      </c>
      <c r="C18" s="20">
        <v>39</v>
      </c>
      <c r="D18" s="20">
        <v>375</v>
      </c>
      <c r="E18" s="20">
        <v>13</v>
      </c>
    </row>
    <row r="19" spans="1:5" x14ac:dyDescent="0.2">
      <c r="A19" s="19" t="s">
        <v>517</v>
      </c>
      <c r="B19" s="20">
        <v>274</v>
      </c>
      <c r="C19" s="20">
        <v>39</v>
      </c>
      <c r="D19" s="20">
        <v>228</v>
      </c>
      <c r="E19" s="20">
        <v>7</v>
      </c>
    </row>
    <row r="20" spans="1:5" x14ac:dyDescent="0.2">
      <c r="A20" s="19" t="s">
        <v>518</v>
      </c>
      <c r="B20" s="20">
        <v>137</v>
      </c>
      <c r="C20" s="20">
        <v>38</v>
      </c>
      <c r="D20" s="20">
        <v>95</v>
      </c>
      <c r="E20" s="20">
        <v>4</v>
      </c>
    </row>
    <row r="21" spans="1:5" x14ac:dyDescent="0.2">
      <c r="A21" s="19" t="s">
        <v>519</v>
      </c>
      <c r="B21" s="20">
        <v>71</v>
      </c>
      <c r="C21" s="20">
        <v>31</v>
      </c>
      <c r="D21" s="20">
        <v>36</v>
      </c>
      <c r="E21" s="20">
        <v>4</v>
      </c>
    </row>
    <row r="22" spans="1:5" x14ac:dyDescent="0.2">
      <c r="A22" s="19" t="s">
        <v>520</v>
      </c>
      <c r="B22" s="20">
        <v>11</v>
      </c>
      <c r="C22" s="20">
        <v>4</v>
      </c>
      <c r="D22" s="20">
        <v>7</v>
      </c>
      <c r="E22" s="20">
        <v>0</v>
      </c>
    </row>
    <row r="23" spans="1:5" x14ac:dyDescent="0.2">
      <c r="A23" s="19" t="s">
        <v>521</v>
      </c>
      <c r="B23" s="20">
        <v>881</v>
      </c>
      <c r="C23" s="20">
        <v>60</v>
      </c>
      <c r="D23" s="20">
        <v>803</v>
      </c>
      <c r="E23" s="20">
        <v>18</v>
      </c>
    </row>
    <row r="24" spans="1:5" x14ac:dyDescent="0.2">
      <c r="A24" s="19" t="s">
        <v>522</v>
      </c>
      <c r="B24" s="20">
        <v>701</v>
      </c>
      <c r="C24" s="20">
        <v>78</v>
      </c>
      <c r="D24" s="20">
        <v>603</v>
      </c>
      <c r="E24" s="20">
        <v>20</v>
      </c>
    </row>
    <row r="25" spans="1:5" x14ac:dyDescent="0.2">
      <c r="A25" s="19" t="s">
        <v>523</v>
      </c>
      <c r="B25" s="20">
        <v>1801</v>
      </c>
      <c r="C25" s="20">
        <v>211</v>
      </c>
      <c r="D25" s="20">
        <v>1544</v>
      </c>
      <c r="E25" s="20">
        <v>46</v>
      </c>
    </row>
    <row r="26" spans="1:5" x14ac:dyDescent="0.2">
      <c r="A26" s="19" t="s">
        <v>524</v>
      </c>
      <c r="B26" s="20">
        <v>920</v>
      </c>
      <c r="C26" s="20">
        <v>151</v>
      </c>
      <c r="D26" s="20">
        <v>741</v>
      </c>
      <c r="E26" s="20">
        <v>28</v>
      </c>
    </row>
    <row r="27" spans="1:5" x14ac:dyDescent="0.2">
      <c r="A27" s="19" t="s">
        <v>525</v>
      </c>
      <c r="B27" s="20">
        <v>219</v>
      </c>
      <c r="C27" s="20">
        <v>73</v>
      </c>
      <c r="D27" s="20">
        <v>138</v>
      </c>
      <c r="E27" s="20">
        <v>8</v>
      </c>
    </row>
    <row r="28" spans="1:5" x14ac:dyDescent="0.2">
      <c r="A28" s="18" t="s">
        <v>526</v>
      </c>
      <c r="B28" s="17">
        <v>208</v>
      </c>
      <c r="C28" s="17">
        <v>23</v>
      </c>
      <c r="D28" s="17">
        <v>181</v>
      </c>
      <c r="E28" s="17">
        <v>4</v>
      </c>
    </row>
    <row r="29" spans="1:5" x14ac:dyDescent="0.2">
      <c r="A29" s="19" t="s">
        <v>514</v>
      </c>
      <c r="B29" s="20">
        <v>220</v>
      </c>
      <c r="C29" s="20">
        <v>19</v>
      </c>
      <c r="D29" s="20">
        <v>196</v>
      </c>
      <c r="E29" s="20">
        <v>5</v>
      </c>
    </row>
    <row r="30" spans="1:5" x14ac:dyDescent="0.2">
      <c r="A30" s="19" t="s">
        <v>515</v>
      </c>
      <c r="B30" s="20">
        <v>226</v>
      </c>
      <c r="C30" s="20">
        <v>16</v>
      </c>
      <c r="D30" s="20">
        <v>201</v>
      </c>
      <c r="E30" s="20">
        <v>9</v>
      </c>
    </row>
    <row r="31" spans="1:5" x14ac:dyDescent="0.2">
      <c r="A31" s="19" t="s">
        <v>516</v>
      </c>
      <c r="B31" s="20">
        <v>211</v>
      </c>
      <c r="C31" s="20">
        <v>23</v>
      </c>
      <c r="D31" s="20">
        <v>181</v>
      </c>
      <c r="E31" s="20">
        <v>7</v>
      </c>
    </row>
    <row r="32" spans="1:5" x14ac:dyDescent="0.2">
      <c r="A32" s="19" t="s">
        <v>517</v>
      </c>
      <c r="B32" s="20">
        <v>134</v>
      </c>
      <c r="C32" s="20">
        <v>18</v>
      </c>
      <c r="D32" s="20">
        <v>113</v>
      </c>
      <c r="E32" s="20">
        <v>3</v>
      </c>
    </row>
    <row r="33" spans="1:5" x14ac:dyDescent="0.2">
      <c r="A33" s="19" t="s">
        <v>518</v>
      </c>
      <c r="B33" s="20">
        <v>65</v>
      </c>
      <c r="C33" s="20">
        <v>15</v>
      </c>
      <c r="D33" s="20">
        <v>49</v>
      </c>
      <c r="E33" s="20">
        <v>1</v>
      </c>
    </row>
    <row r="34" spans="1:5" x14ac:dyDescent="0.2">
      <c r="A34" s="19" t="s">
        <v>519</v>
      </c>
      <c r="B34" s="20">
        <v>25</v>
      </c>
      <c r="C34" s="20">
        <v>6</v>
      </c>
      <c r="D34" s="20">
        <v>17</v>
      </c>
      <c r="E34" s="20">
        <v>2</v>
      </c>
    </row>
    <row r="35" spans="1:5" x14ac:dyDescent="0.2">
      <c r="A35" s="19" t="s">
        <v>520</v>
      </c>
      <c r="B35" s="20">
        <v>3</v>
      </c>
      <c r="C35" s="20">
        <v>1</v>
      </c>
      <c r="D35" s="20">
        <v>2</v>
      </c>
      <c r="E35" s="20">
        <v>0</v>
      </c>
    </row>
    <row r="36" spans="1:5" x14ac:dyDescent="0.2">
      <c r="A36" s="19" t="s">
        <v>521</v>
      </c>
      <c r="B36" s="20">
        <v>446</v>
      </c>
      <c r="C36" s="20">
        <v>35</v>
      </c>
      <c r="D36" s="20">
        <v>397</v>
      </c>
      <c r="E36" s="20">
        <v>14</v>
      </c>
    </row>
    <row r="37" spans="1:5" x14ac:dyDescent="0.2">
      <c r="A37" s="19" t="s">
        <v>522</v>
      </c>
      <c r="B37" s="20">
        <v>345</v>
      </c>
      <c r="C37" s="20">
        <v>41</v>
      </c>
      <c r="D37" s="20">
        <v>294</v>
      </c>
      <c r="E37" s="20">
        <v>10</v>
      </c>
    </row>
    <row r="38" spans="1:5" x14ac:dyDescent="0.2">
      <c r="A38" s="19" t="s">
        <v>523</v>
      </c>
      <c r="B38" s="20">
        <v>884</v>
      </c>
      <c r="C38" s="20">
        <v>98</v>
      </c>
      <c r="D38" s="20">
        <v>759</v>
      </c>
      <c r="E38" s="20">
        <v>27</v>
      </c>
    </row>
    <row r="39" spans="1:5" x14ac:dyDescent="0.2">
      <c r="A39" s="19" t="s">
        <v>524</v>
      </c>
      <c r="B39" s="20">
        <v>438</v>
      </c>
      <c r="C39" s="20">
        <v>63</v>
      </c>
      <c r="D39" s="20">
        <v>362</v>
      </c>
      <c r="E39" s="20">
        <v>13</v>
      </c>
    </row>
    <row r="40" spans="1:5" x14ac:dyDescent="0.2">
      <c r="A40" s="19" t="s">
        <v>525</v>
      </c>
      <c r="B40" s="20">
        <v>93</v>
      </c>
      <c r="C40" s="20">
        <v>22</v>
      </c>
      <c r="D40" s="20">
        <v>68</v>
      </c>
      <c r="E40" s="20">
        <v>3</v>
      </c>
    </row>
    <row r="41" spans="1:5" x14ac:dyDescent="0.2">
      <c r="A41" s="18" t="s">
        <v>527</v>
      </c>
      <c r="B41" s="17">
        <v>178</v>
      </c>
      <c r="C41" s="17">
        <v>5</v>
      </c>
      <c r="D41" s="17">
        <v>172</v>
      </c>
      <c r="E41" s="17">
        <v>1</v>
      </c>
    </row>
    <row r="42" spans="1:5" x14ac:dyDescent="0.2">
      <c r="A42" s="19" t="s">
        <v>514</v>
      </c>
      <c r="B42" s="20">
        <v>212</v>
      </c>
      <c r="C42" s="20">
        <v>11</v>
      </c>
      <c r="D42" s="20">
        <v>200</v>
      </c>
      <c r="E42" s="20">
        <v>1</v>
      </c>
    </row>
    <row r="43" spans="1:5" x14ac:dyDescent="0.2">
      <c r="A43" s="19" t="s">
        <v>515</v>
      </c>
      <c r="B43" s="20">
        <v>223</v>
      </c>
      <c r="C43" s="20">
        <v>14</v>
      </c>
      <c r="D43" s="20">
        <v>206</v>
      </c>
      <c r="E43" s="20">
        <v>3</v>
      </c>
    </row>
    <row r="44" spans="1:5" x14ac:dyDescent="0.2">
      <c r="A44" s="19" t="s">
        <v>516</v>
      </c>
      <c r="B44" s="20">
        <v>216</v>
      </c>
      <c r="C44" s="20">
        <v>16</v>
      </c>
      <c r="D44" s="20">
        <v>194</v>
      </c>
      <c r="E44" s="20">
        <v>6</v>
      </c>
    </row>
    <row r="45" spans="1:5" x14ac:dyDescent="0.2">
      <c r="A45" s="19" t="s">
        <v>517</v>
      </c>
      <c r="B45" s="20">
        <v>140</v>
      </c>
      <c r="C45" s="20">
        <v>21</v>
      </c>
      <c r="D45" s="20">
        <v>115</v>
      </c>
      <c r="E45" s="20">
        <v>4</v>
      </c>
    </row>
    <row r="46" spans="1:5" x14ac:dyDescent="0.2">
      <c r="A46" s="19" t="s">
        <v>518</v>
      </c>
      <c r="B46" s="20">
        <v>72</v>
      </c>
      <c r="C46" s="20">
        <v>23</v>
      </c>
      <c r="D46" s="20">
        <v>46</v>
      </c>
      <c r="E46" s="20">
        <v>3</v>
      </c>
    </row>
    <row r="47" spans="1:5" x14ac:dyDescent="0.2">
      <c r="A47" s="19" t="s">
        <v>519</v>
      </c>
      <c r="B47" s="20">
        <v>46</v>
      </c>
      <c r="C47" s="20">
        <v>25</v>
      </c>
      <c r="D47" s="20">
        <v>19</v>
      </c>
      <c r="E47" s="20">
        <v>2</v>
      </c>
    </row>
    <row r="48" spans="1:5" x14ac:dyDescent="0.2">
      <c r="A48" s="19" t="s">
        <v>520</v>
      </c>
      <c r="B48" s="20">
        <v>8</v>
      </c>
      <c r="C48" s="20">
        <v>3</v>
      </c>
      <c r="D48" s="20">
        <v>5</v>
      </c>
      <c r="E48" s="20">
        <v>0</v>
      </c>
    </row>
    <row r="49" spans="1:5" x14ac:dyDescent="0.2">
      <c r="A49" s="19" t="s">
        <v>521</v>
      </c>
      <c r="B49" s="20">
        <v>435</v>
      </c>
      <c r="C49" s="20">
        <v>25</v>
      </c>
      <c r="D49" s="20">
        <v>406</v>
      </c>
      <c r="E49" s="20">
        <v>4</v>
      </c>
    </row>
    <row r="50" spans="1:5" x14ac:dyDescent="0.2">
      <c r="A50" s="19" t="s">
        <v>522</v>
      </c>
      <c r="B50" s="20">
        <v>356</v>
      </c>
      <c r="C50" s="20">
        <v>37</v>
      </c>
      <c r="D50" s="20">
        <v>309</v>
      </c>
      <c r="E50" s="20">
        <v>10</v>
      </c>
    </row>
    <row r="51" spans="1:5" x14ac:dyDescent="0.2">
      <c r="A51" s="19" t="s">
        <v>523</v>
      </c>
      <c r="B51" s="20">
        <v>917</v>
      </c>
      <c r="C51" s="20">
        <v>113</v>
      </c>
      <c r="D51" s="20">
        <v>785</v>
      </c>
      <c r="E51" s="20">
        <v>19</v>
      </c>
    </row>
    <row r="52" spans="1:5" x14ac:dyDescent="0.2">
      <c r="A52" s="19" t="s">
        <v>524</v>
      </c>
      <c r="B52" s="20">
        <v>482</v>
      </c>
      <c r="C52" s="20">
        <v>88</v>
      </c>
      <c r="D52" s="20">
        <v>379</v>
      </c>
      <c r="E52" s="20">
        <v>15</v>
      </c>
    </row>
    <row r="53" spans="1:5" x14ac:dyDescent="0.2">
      <c r="A53" s="19" t="s">
        <v>525</v>
      </c>
      <c r="B53" s="20">
        <v>126</v>
      </c>
      <c r="C53" s="20">
        <v>51</v>
      </c>
      <c r="D53" s="20">
        <v>70</v>
      </c>
      <c r="E53" s="20">
        <v>5</v>
      </c>
    </row>
    <row r="54" spans="1:5" x14ac:dyDescent="0.2">
      <c r="A54" s="18" t="s">
        <v>528</v>
      </c>
      <c r="B54" s="18"/>
      <c r="C54" s="18"/>
      <c r="D54" s="18"/>
      <c r="E54" s="18"/>
    </row>
    <row r="55" spans="1:5" x14ac:dyDescent="0.2">
      <c r="A55" s="19" t="s">
        <v>130</v>
      </c>
      <c r="B55" s="20">
        <v>151</v>
      </c>
      <c r="C55" s="20">
        <v>7</v>
      </c>
      <c r="D55" s="20">
        <v>134</v>
      </c>
      <c r="E55" s="20">
        <v>10</v>
      </c>
    </row>
    <row r="56" spans="1:5" x14ac:dyDescent="0.2">
      <c r="A56" s="19" t="s">
        <v>131</v>
      </c>
      <c r="B56" s="20">
        <v>1446</v>
      </c>
      <c r="C56" s="20">
        <v>140</v>
      </c>
      <c r="D56" s="20">
        <v>1281</v>
      </c>
      <c r="E56" s="20">
        <v>25</v>
      </c>
    </row>
    <row r="57" spans="1:5" x14ac:dyDescent="0.2">
      <c r="A57" s="19" t="s">
        <v>392</v>
      </c>
      <c r="B57" s="20">
        <v>150</v>
      </c>
      <c r="C57" s="20">
        <v>10</v>
      </c>
      <c r="D57" s="20">
        <v>135</v>
      </c>
      <c r="E57" s="20">
        <v>5</v>
      </c>
    </row>
    <row r="58" spans="1:5" x14ac:dyDescent="0.2">
      <c r="A58" s="19" t="s">
        <v>132</v>
      </c>
      <c r="B58" s="20">
        <v>372</v>
      </c>
      <c r="C58" s="20">
        <v>75</v>
      </c>
      <c r="D58" s="20">
        <v>288</v>
      </c>
      <c r="E58" s="20">
        <v>9</v>
      </c>
    </row>
    <row r="59" spans="1:5" x14ac:dyDescent="0.2">
      <c r="A59" s="19" t="s">
        <v>529</v>
      </c>
      <c r="B59" s="20">
        <v>69</v>
      </c>
      <c r="C59" s="20">
        <v>7</v>
      </c>
      <c r="D59" s="20">
        <v>60</v>
      </c>
      <c r="E59" s="20">
        <v>2</v>
      </c>
    </row>
    <row r="60" spans="1:5" x14ac:dyDescent="0.2">
      <c r="A60" s="18" t="s">
        <v>133</v>
      </c>
      <c r="B60" s="17">
        <v>92</v>
      </c>
      <c r="C60" s="17">
        <v>4</v>
      </c>
      <c r="D60" s="17">
        <v>79</v>
      </c>
      <c r="E60" s="17">
        <v>9</v>
      </c>
    </row>
    <row r="61" spans="1:5" x14ac:dyDescent="0.2">
      <c r="A61" s="19" t="s">
        <v>134</v>
      </c>
      <c r="B61" s="20">
        <v>813</v>
      </c>
      <c r="C61" s="20">
        <v>96</v>
      </c>
      <c r="D61" s="20">
        <v>699</v>
      </c>
      <c r="E61" s="20">
        <v>18</v>
      </c>
    </row>
    <row r="62" spans="1:5" x14ac:dyDescent="0.2">
      <c r="A62" s="19" t="s">
        <v>393</v>
      </c>
      <c r="B62" s="20">
        <v>65</v>
      </c>
      <c r="C62" s="20">
        <v>5</v>
      </c>
      <c r="D62" s="20">
        <v>59</v>
      </c>
      <c r="E62" s="20">
        <v>1</v>
      </c>
    </row>
    <row r="63" spans="1:5" x14ac:dyDescent="0.2">
      <c r="A63" s="19" t="s">
        <v>135</v>
      </c>
      <c r="B63" s="20">
        <v>83</v>
      </c>
      <c r="C63" s="20">
        <v>13</v>
      </c>
      <c r="D63" s="20">
        <v>67</v>
      </c>
      <c r="E63" s="20">
        <v>3</v>
      </c>
    </row>
    <row r="64" spans="1:5" x14ac:dyDescent="0.2">
      <c r="A64" s="19" t="s">
        <v>530</v>
      </c>
      <c r="B64" s="20">
        <v>39</v>
      </c>
      <c r="C64" s="20">
        <v>3</v>
      </c>
      <c r="D64" s="20">
        <v>36</v>
      </c>
      <c r="E64" s="20">
        <v>0</v>
      </c>
    </row>
    <row r="65" spans="1:5" x14ac:dyDescent="0.2">
      <c r="A65" s="18" t="s">
        <v>136</v>
      </c>
      <c r="B65" s="17">
        <v>59</v>
      </c>
      <c r="C65" s="17">
        <v>3</v>
      </c>
      <c r="D65" s="17">
        <v>55</v>
      </c>
      <c r="E65" s="17">
        <v>1</v>
      </c>
    </row>
    <row r="66" spans="1:5" x14ac:dyDescent="0.2">
      <c r="A66" s="19" t="s">
        <v>134</v>
      </c>
      <c r="B66" s="20">
        <v>632</v>
      </c>
      <c r="C66" s="20">
        <v>44</v>
      </c>
      <c r="D66" s="20">
        <v>581</v>
      </c>
      <c r="E66" s="20">
        <v>7</v>
      </c>
    </row>
    <row r="67" spans="1:5" x14ac:dyDescent="0.2">
      <c r="A67" s="19" t="s">
        <v>393</v>
      </c>
      <c r="B67" s="20">
        <v>85</v>
      </c>
      <c r="C67" s="20">
        <v>5</v>
      </c>
      <c r="D67" s="20">
        <v>76</v>
      </c>
      <c r="E67" s="20">
        <v>4</v>
      </c>
    </row>
    <row r="68" spans="1:5" x14ac:dyDescent="0.2">
      <c r="A68" s="19" t="s">
        <v>135</v>
      </c>
      <c r="B68" s="20">
        <v>289</v>
      </c>
      <c r="C68" s="20">
        <v>62</v>
      </c>
      <c r="D68" s="20">
        <v>221</v>
      </c>
      <c r="E68" s="20">
        <v>6</v>
      </c>
    </row>
    <row r="69" spans="1:5" x14ac:dyDescent="0.2">
      <c r="A69" s="19" t="s">
        <v>530</v>
      </c>
      <c r="B69" s="20">
        <v>30</v>
      </c>
      <c r="C69" s="20">
        <v>4</v>
      </c>
      <c r="D69" s="20">
        <v>24</v>
      </c>
      <c r="E69" s="20">
        <v>2</v>
      </c>
    </row>
    <row r="70" spans="1:5" x14ac:dyDescent="0.2">
      <c r="A70" s="18" t="s">
        <v>531</v>
      </c>
      <c r="B70" s="18"/>
      <c r="C70" s="18"/>
      <c r="D70" s="18"/>
      <c r="E70" s="18"/>
    </row>
    <row r="71" spans="1:5" x14ac:dyDescent="0.2">
      <c r="A71" s="19" t="s">
        <v>532</v>
      </c>
      <c r="B71" s="20">
        <v>366</v>
      </c>
      <c r="C71" s="20">
        <v>34</v>
      </c>
      <c r="D71" s="20">
        <v>314</v>
      </c>
      <c r="E71" s="20">
        <v>18</v>
      </c>
    </row>
    <row r="72" spans="1:5" x14ac:dyDescent="0.2">
      <c r="A72" s="19" t="s">
        <v>533</v>
      </c>
      <c r="B72" s="20">
        <v>1212</v>
      </c>
      <c r="C72" s="20">
        <v>123</v>
      </c>
      <c r="D72" s="20">
        <v>1068</v>
      </c>
      <c r="E72" s="20">
        <v>21</v>
      </c>
    </row>
    <row r="73" spans="1:5" x14ac:dyDescent="0.2">
      <c r="A73" s="19" t="s">
        <v>137</v>
      </c>
      <c r="B73" s="20">
        <v>112</v>
      </c>
      <c r="C73" s="20">
        <v>6</v>
      </c>
      <c r="D73" s="20">
        <v>102</v>
      </c>
      <c r="E73" s="20">
        <v>4</v>
      </c>
    </row>
    <row r="74" spans="1:5" x14ac:dyDescent="0.2">
      <c r="A74" s="19" t="s">
        <v>138</v>
      </c>
      <c r="B74" s="20">
        <v>673</v>
      </c>
      <c r="C74" s="20">
        <v>100</v>
      </c>
      <c r="D74" s="20">
        <v>567</v>
      </c>
      <c r="E74" s="20">
        <v>6</v>
      </c>
    </row>
    <row r="75" spans="1:5" x14ac:dyDescent="0.2">
      <c r="A75" s="19" t="s">
        <v>534</v>
      </c>
      <c r="B75" s="20">
        <v>75</v>
      </c>
      <c r="C75" s="20">
        <v>11</v>
      </c>
      <c r="D75" s="20">
        <v>62</v>
      </c>
      <c r="E75" s="20">
        <v>2</v>
      </c>
    </row>
    <row r="76" spans="1:5" x14ac:dyDescent="0.2">
      <c r="A76" s="19" t="s">
        <v>504</v>
      </c>
      <c r="B76" s="20">
        <v>178</v>
      </c>
      <c r="C76" s="20">
        <v>15</v>
      </c>
      <c r="D76" s="20">
        <v>159</v>
      </c>
      <c r="E76" s="20">
        <v>4</v>
      </c>
    </row>
    <row r="77" spans="1:5" x14ac:dyDescent="0.2">
      <c r="A77" s="19" t="s">
        <v>1441</v>
      </c>
      <c r="B77" s="20">
        <v>1644</v>
      </c>
      <c r="C77" s="20">
        <v>190</v>
      </c>
      <c r="D77" s="20">
        <v>1425</v>
      </c>
      <c r="E77" s="20">
        <v>29</v>
      </c>
    </row>
    <row r="78" spans="1:5" x14ac:dyDescent="0.2">
      <c r="A78" s="18" t="s">
        <v>535</v>
      </c>
      <c r="B78" s="18"/>
      <c r="C78" s="18"/>
      <c r="D78" s="18"/>
      <c r="E78" s="18"/>
    </row>
    <row r="79" spans="1:5" x14ac:dyDescent="0.2">
      <c r="A79" s="21" t="s">
        <v>536</v>
      </c>
      <c r="B79" s="34">
        <v>366</v>
      </c>
      <c r="C79" s="34">
        <v>34</v>
      </c>
      <c r="D79" s="34">
        <v>314</v>
      </c>
      <c r="E79" s="34">
        <v>18</v>
      </c>
    </row>
    <row r="80" spans="1:5" x14ac:dyDescent="0.2">
      <c r="A80" s="21" t="s">
        <v>537</v>
      </c>
      <c r="B80" s="34">
        <v>954</v>
      </c>
      <c r="C80" s="34">
        <v>97</v>
      </c>
      <c r="D80" s="34">
        <v>838</v>
      </c>
      <c r="E80" s="34">
        <v>19</v>
      </c>
    </row>
    <row r="81" spans="1:5" x14ac:dyDescent="0.2">
      <c r="A81" s="19" t="s">
        <v>538</v>
      </c>
      <c r="B81" s="20">
        <v>345</v>
      </c>
      <c r="C81" s="20">
        <v>55</v>
      </c>
      <c r="D81" s="20">
        <v>284</v>
      </c>
      <c r="E81" s="20">
        <v>6</v>
      </c>
    </row>
    <row r="82" spans="1:5" x14ac:dyDescent="0.2">
      <c r="A82" s="19" t="s">
        <v>539</v>
      </c>
      <c r="B82" s="20">
        <v>141</v>
      </c>
      <c r="C82" s="20">
        <v>14</v>
      </c>
      <c r="D82" s="20">
        <v>126</v>
      </c>
      <c r="E82" s="20">
        <v>1</v>
      </c>
    </row>
    <row r="83" spans="1:5" x14ac:dyDescent="0.2">
      <c r="A83" s="19" t="s">
        <v>540</v>
      </c>
      <c r="B83" s="20">
        <v>56</v>
      </c>
      <c r="C83" s="20">
        <v>10</v>
      </c>
      <c r="D83" s="20">
        <v>45</v>
      </c>
      <c r="E83" s="20">
        <v>1</v>
      </c>
    </row>
    <row r="84" spans="1:5" x14ac:dyDescent="0.2">
      <c r="A84" s="19" t="s">
        <v>541</v>
      </c>
      <c r="B84" s="20">
        <v>48</v>
      </c>
      <c r="C84" s="20">
        <v>4</v>
      </c>
      <c r="D84" s="20">
        <v>44</v>
      </c>
      <c r="E84" s="20">
        <v>0</v>
      </c>
    </row>
    <row r="85" spans="1:5" x14ac:dyDescent="0.2">
      <c r="A85" s="19" t="s">
        <v>542</v>
      </c>
      <c r="B85" s="20">
        <v>20</v>
      </c>
      <c r="C85" s="20">
        <v>1</v>
      </c>
      <c r="D85" s="20">
        <v>19</v>
      </c>
      <c r="E85" s="20">
        <v>0</v>
      </c>
    </row>
    <row r="86" spans="1:5" x14ac:dyDescent="0.2">
      <c r="A86" s="19" t="s">
        <v>543</v>
      </c>
      <c r="B86" s="20">
        <v>4</v>
      </c>
      <c r="C86" s="20">
        <v>1</v>
      </c>
      <c r="D86" s="20">
        <v>3</v>
      </c>
      <c r="E86" s="20">
        <v>0</v>
      </c>
    </row>
    <row r="87" spans="1:5" x14ac:dyDescent="0.2">
      <c r="A87" s="19" t="s">
        <v>544</v>
      </c>
      <c r="B87" s="20">
        <v>2</v>
      </c>
      <c r="C87" s="20">
        <v>0</v>
      </c>
      <c r="D87" s="20">
        <v>2</v>
      </c>
      <c r="E87" s="20">
        <v>0</v>
      </c>
    </row>
    <row r="88" spans="1:5" x14ac:dyDescent="0.2">
      <c r="A88" s="19" t="s">
        <v>545</v>
      </c>
      <c r="B88" s="20">
        <v>2</v>
      </c>
      <c r="C88" s="20">
        <v>0</v>
      </c>
      <c r="D88" s="20">
        <v>2</v>
      </c>
      <c r="E88" s="20">
        <v>0</v>
      </c>
    </row>
    <row r="89" spans="1:5" x14ac:dyDescent="0.2">
      <c r="A89" s="19" t="s">
        <v>504</v>
      </c>
      <c r="B89" s="20">
        <v>250</v>
      </c>
      <c r="C89" s="20">
        <v>23</v>
      </c>
      <c r="D89" s="20">
        <v>221</v>
      </c>
      <c r="E89" s="20">
        <v>6</v>
      </c>
    </row>
    <row r="90" spans="1:5" x14ac:dyDescent="0.2">
      <c r="A90" s="18" t="s">
        <v>546</v>
      </c>
      <c r="B90" s="18"/>
      <c r="C90" s="18"/>
      <c r="D90" s="18"/>
      <c r="E90" s="18"/>
    </row>
    <row r="91" spans="1:5" x14ac:dyDescent="0.2">
      <c r="A91" s="19" t="s">
        <v>547</v>
      </c>
      <c r="B91" s="20">
        <v>1712</v>
      </c>
      <c r="C91" s="20">
        <v>188</v>
      </c>
      <c r="D91" s="20">
        <v>1489</v>
      </c>
      <c r="E91" s="20">
        <v>35</v>
      </c>
    </row>
    <row r="92" spans="1:5" x14ac:dyDescent="0.2">
      <c r="A92" s="19" t="s">
        <v>139</v>
      </c>
      <c r="B92" s="20">
        <v>76</v>
      </c>
      <c r="C92" s="20">
        <v>10</v>
      </c>
      <c r="D92" s="20">
        <v>66</v>
      </c>
      <c r="E92" s="20">
        <v>0</v>
      </c>
    </row>
    <row r="93" spans="1:5" x14ac:dyDescent="0.2">
      <c r="A93" s="19" t="s">
        <v>548</v>
      </c>
      <c r="B93" s="20">
        <v>59</v>
      </c>
      <c r="C93" s="20">
        <v>6</v>
      </c>
      <c r="D93" s="20">
        <v>50</v>
      </c>
      <c r="E93" s="20">
        <v>3</v>
      </c>
    </row>
    <row r="94" spans="1:5" x14ac:dyDescent="0.2">
      <c r="A94" s="19" t="s">
        <v>140</v>
      </c>
      <c r="B94" s="20">
        <v>194</v>
      </c>
      <c r="C94" s="20">
        <v>15</v>
      </c>
      <c r="D94" s="20">
        <v>172</v>
      </c>
      <c r="E94" s="20">
        <v>7</v>
      </c>
    </row>
    <row r="95" spans="1:5" x14ac:dyDescent="0.2">
      <c r="A95" s="19" t="s">
        <v>141</v>
      </c>
      <c r="B95" s="20">
        <v>16</v>
      </c>
      <c r="C95" s="20">
        <v>2</v>
      </c>
      <c r="D95" s="20">
        <v>13</v>
      </c>
      <c r="E95" s="20">
        <v>1</v>
      </c>
    </row>
    <row r="96" spans="1:5" x14ac:dyDescent="0.2">
      <c r="A96" s="19" t="s">
        <v>511</v>
      </c>
      <c r="B96" s="20">
        <v>46</v>
      </c>
      <c r="C96" s="20">
        <v>9</v>
      </c>
      <c r="D96" s="20">
        <v>36</v>
      </c>
      <c r="E96" s="20">
        <v>1</v>
      </c>
    </row>
    <row r="97" spans="1:5" x14ac:dyDescent="0.2">
      <c r="A97" s="19" t="s">
        <v>504</v>
      </c>
      <c r="B97" s="20">
        <v>85</v>
      </c>
      <c r="C97" s="20">
        <v>9</v>
      </c>
      <c r="D97" s="20">
        <v>72</v>
      </c>
      <c r="E97" s="20">
        <v>4</v>
      </c>
    </row>
    <row r="98" spans="1:5" x14ac:dyDescent="0.2">
      <c r="A98" s="18" t="s">
        <v>549</v>
      </c>
      <c r="B98" s="18"/>
      <c r="C98" s="18"/>
      <c r="D98" s="18"/>
      <c r="E98" s="18"/>
    </row>
    <row r="99" spans="1:5" x14ac:dyDescent="0.2">
      <c r="A99" s="19" t="s">
        <v>550</v>
      </c>
      <c r="B99" s="20">
        <v>1212</v>
      </c>
      <c r="C99" s="20">
        <v>132</v>
      </c>
      <c r="D99" s="20">
        <v>1064</v>
      </c>
      <c r="E99" s="20">
        <v>16</v>
      </c>
    </row>
    <row r="100" spans="1:5" x14ac:dyDescent="0.2">
      <c r="A100" s="19" t="s">
        <v>551</v>
      </c>
      <c r="B100" s="20">
        <v>24</v>
      </c>
      <c r="C100" s="20">
        <v>5</v>
      </c>
      <c r="D100" s="20">
        <v>19</v>
      </c>
      <c r="E100" s="20">
        <v>0</v>
      </c>
    </row>
    <row r="101" spans="1:5" x14ac:dyDescent="0.2">
      <c r="A101" s="19" t="s">
        <v>552</v>
      </c>
      <c r="B101" s="20">
        <v>76</v>
      </c>
      <c r="C101" s="20">
        <v>9</v>
      </c>
      <c r="D101" s="20">
        <v>67</v>
      </c>
      <c r="E101" s="20">
        <v>0</v>
      </c>
    </row>
    <row r="102" spans="1:5" x14ac:dyDescent="0.2">
      <c r="A102" s="19" t="s">
        <v>553</v>
      </c>
      <c r="B102" s="20">
        <v>43</v>
      </c>
      <c r="C102" s="20">
        <v>5</v>
      </c>
      <c r="D102" s="20">
        <v>37</v>
      </c>
      <c r="E102" s="20">
        <v>1</v>
      </c>
    </row>
    <row r="103" spans="1:5" x14ac:dyDescent="0.2">
      <c r="A103" s="19" t="s">
        <v>554</v>
      </c>
      <c r="B103" s="20">
        <v>14</v>
      </c>
      <c r="C103" s="20">
        <v>0</v>
      </c>
      <c r="D103" s="20">
        <v>14</v>
      </c>
      <c r="E103" s="20">
        <v>0</v>
      </c>
    </row>
    <row r="104" spans="1:5" x14ac:dyDescent="0.2">
      <c r="A104" s="19" t="s">
        <v>555</v>
      </c>
      <c r="B104" s="20">
        <v>5</v>
      </c>
      <c r="C104" s="20">
        <v>1</v>
      </c>
      <c r="D104" s="20">
        <v>4</v>
      </c>
      <c r="E104" s="20">
        <v>0</v>
      </c>
    </row>
    <row r="105" spans="1:5" x14ac:dyDescent="0.2">
      <c r="A105" s="19" t="s">
        <v>504</v>
      </c>
      <c r="B105" s="20">
        <v>414</v>
      </c>
      <c r="C105" s="20">
        <v>46</v>
      </c>
      <c r="D105" s="20">
        <v>350</v>
      </c>
      <c r="E105" s="20">
        <v>18</v>
      </c>
    </row>
    <row r="106" spans="1:5" x14ac:dyDescent="0.2">
      <c r="A106" s="18" t="s">
        <v>556</v>
      </c>
      <c r="B106" s="18"/>
      <c r="C106" s="18"/>
      <c r="D106" s="18"/>
      <c r="E106" s="18"/>
    </row>
    <row r="107" spans="1:5" x14ac:dyDescent="0.2">
      <c r="A107" s="19" t="s">
        <v>550</v>
      </c>
      <c r="B107" s="20">
        <v>13</v>
      </c>
      <c r="C107" s="20">
        <v>4</v>
      </c>
      <c r="D107" s="20">
        <v>9</v>
      </c>
      <c r="E107" s="20">
        <v>0</v>
      </c>
    </row>
    <row r="108" spans="1:5" x14ac:dyDescent="0.2">
      <c r="A108" s="19" t="s">
        <v>551</v>
      </c>
      <c r="B108" s="20">
        <v>89</v>
      </c>
      <c r="C108" s="20">
        <v>11</v>
      </c>
      <c r="D108" s="20">
        <v>77</v>
      </c>
      <c r="E108" s="20">
        <v>1</v>
      </c>
    </row>
    <row r="109" spans="1:5" x14ac:dyDescent="0.2">
      <c r="A109" s="19" t="s">
        <v>552</v>
      </c>
      <c r="B109" s="20">
        <v>143</v>
      </c>
      <c r="C109" s="20">
        <v>11</v>
      </c>
      <c r="D109" s="20">
        <v>127</v>
      </c>
      <c r="E109" s="20">
        <v>5</v>
      </c>
    </row>
    <row r="110" spans="1:5" x14ac:dyDescent="0.2">
      <c r="A110" s="19" t="s">
        <v>553</v>
      </c>
      <c r="B110" s="20">
        <v>27</v>
      </c>
      <c r="C110" s="20">
        <v>3</v>
      </c>
      <c r="D110" s="20">
        <v>24</v>
      </c>
      <c r="E110" s="20">
        <v>0</v>
      </c>
    </row>
    <row r="111" spans="1:5" x14ac:dyDescent="0.2">
      <c r="A111" s="19" t="s">
        <v>554</v>
      </c>
      <c r="B111" s="20">
        <v>5</v>
      </c>
      <c r="C111" s="20">
        <v>0</v>
      </c>
      <c r="D111" s="20">
        <v>4</v>
      </c>
      <c r="E111" s="20">
        <v>1</v>
      </c>
    </row>
    <row r="112" spans="1:5" x14ac:dyDescent="0.2">
      <c r="A112" s="19" t="s">
        <v>555</v>
      </c>
      <c r="B112" s="20">
        <v>10</v>
      </c>
      <c r="C112" s="20">
        <v>0</v>
      </c>
      <c r="D112" s="20">
        <v>9</v>
      </c>
      <c r="E112" s="20">
        <v>1</v>
      </c>
    </row>
    <row r="113" spans="1:5" x14ac:dyDescent="0.2">
      <c r="A113" s="19" t="s">
        <v>504</v>
      </c>
      <c r="B113" s="20">
        <v>28</v>
      </c>
      <c r="C113" s="20">
        <v>3</v>
      </c>
      <c r="D113" s="20">
        <v>21</v>
      </c>
      <c r="E113" s="20">
        <v>4</v>
      </c>
    </row>
    <row r="114" spans="1:5" x14ac:dyDescent="0.2">
      <c r="A114" s="18" t="s">
        <v>142</v>
      </c>
      <c r="B114" s="18"/>
      <c r="C114" s="18"/>
      <c r="D114" s="18"/>
      <c r="E114" s="18"/>
    </row>
    <row r="115" spans="1:5" x14ac:dyDescent="0.2">
      <c r="A115" s="19" t="s">
        <v>557</v>
      </c>
      <c r="B115" s="20">
        <v>90</v>
      </c>
      <c r="C115" s="20">
        <v>8</v>
      </c>
      <c r="D115" s="20">
        <v>80</v>
      </c>
      <c r="E115" s="20">
        <v>2</v>
      </c>
    </row>
    <row r="116" spans="1:5" x14ac:dyDescent="0.2">
      <c r="A116" s="19" t="s">
        <v>558</v>
      </c>
      <c r="B116" s="20">
        <v>307</v>
      </c>
      <c r="C116" s="20">
        <v>24</v>
      </c>
      <c r="D116" s="20">
        <v>280</v>
      </c>
      <c r="E116" s="20">
        <v>3</v>
      </c>
    </row>
    <row r="117" spans="1:5" x14ac:dyDescent="0.2">
      <c r="A117" s="19" t="s">
        <v>559</v>
      </c>
      <c r="B117" s="20">
        <v>392</v>
      </c>
      <c r="C117" s="20">
        <v>26</v>
      </c>
      <c r="D117" s="20">
        <v>360</v>
      </c>
      <c r="E117" s="20">
        <v>6</v>
      </c>
    </row>
    <row r="118" spans="1:5" x14ac:dyDescent="0.2">
      <c r="A118" s="19" t="s">
        <v>560</v>
      </c>
      <c r="B118" s="20">
        <v>379</v>
      </c>
      <c r="C118" s="20">
        <v>39</v>
      </c>
      <c r="D118" s="20">
        <v>327</v>
      </c>
      <c r="E118" s="20">
        <v>13</v>
      </c>
    </row>
    <row r="119" spans="1:5" x14ac:dyDescent="0.2">
      <c r="A119" s="19" t="s">
        <v>561</v>
      </c>
      <c r="B119" s="20">
        <v>951</v>
      </c>
      <c r="C119" s="20">
        <v>134</v>
      </c>
      <c r="D119" s="20">
        <v>792</v>
      </c>
      <c r="E119" s="20">
        <v>25</v>
      </c>
    </row>
    <row r="120" spans="1:5" x14ac:dyDescent="0.2">
      <c r="A120" s="19" t="s">
        <v>504</v>
      </c>
      <c r="B120" s="20">
        <v>69</v>
      </c>
      <c r="C120" s="20">
        <v>8</v>
      </c>
      <c r="D120" s="20">
        <v>59</v>
      </c>
      <c r="E120" s="20">
        <v>2</v>
      </c>
    </row>
    <row r="121" spans="1:5" x14ac:dyDescent="0.2">
      <c r="A121" s="18" t="s">
        <v>143</v>
      </c>
      <c r="B121" s="18"/>
      <c r="C121" s="18"/>
      <c r="D121" s="18"/>
      <c r="E121" s="18"/>
    </row>
    <row r="122" spans="1:5" x14ac:dyDescent="0.2">
      <c r="A122" s="21" t="s">
        <v>562</v>
      </c>
      <c r="B122" s="21"/>
      <c r="C122" s="21"/>
      <c r="D122" s="21"/>
      <c r="E122" s="21"/>
    </row>
    <row r="123" spans="1:5" x14ac:dyDescent="0.2">
      <c r="A123" s="19" t="s">
        <v>563</v>
      </c>
      <c r="B123" s="20">
        <v>546</v>
      </c>
      <c r="C123" s="20">
        <v>40</v>
      </c>
      <c r="D123" s="20">
        <v>495</v>
      </c>
      <c r="E123" s="20">
        <v>11</v>
      </c>
    </row>
    <row r="124" spans="1:5" x14ac:dyDescent="0.2">
      <c r="A124" s="19" t="s">
        <v>564</v>
      </c>
      <c r="B124" s="20">
        <v>531</v>
      </c>
      <c r="C124" s="20">
        <v>32</v>
      </c>
      <c r="D124" s="20">
        <v>490</v>
      </c>
      <c r="E124" s="20">
        <v>9</v>
      </c>
    </row>
    <row r="125" spans="1:5" x14ac:dyDescent="0.2">
      <c r="A125" s="19" t="s">
        <v>565</v>
      </c>
      <c r="B125" s="20">
        <v>205</v>
      </c>
      <c r="C125" s="20">
        <v>25</v>
      </c>
      <c r="D125" s="20">
        <v>177</v>
      </c>
      <c r="E125" s="20">
        <v>3</v>
      </c>
    </row>
    <row r="126" spans="1:5" x14ac:dyDescent="0.2">
      <c r="A126" s="19" t="s">
        <v>566</v>
      </c>
      <c r="B126" s="20">
        <v>762</v>
      </c>
      <c r="C126" s="20">
        <v>125</v>
      </c>
      <c r="D126" s="20">
        <v>618</v>
      </c>
      <c r="E126" s="20">
        <v>19</v>
      </c>
    </row>
    <row r="127" spans="1:5" x14ac:dyDescent="0.2">
      <c r="A127" s="19" t="s">
        <v>504</v>
      </c>
      <c r="B127" s="20">
        <v>144</v>
      </c>
      <c r="C127" s="20">
        <v>17</v>
      </c>
      <c r="D127" s="20">
        <v>118</v>
      </c>
      <c r="E127" s="20">
        <v>9</v>
      </c>
    </row>
    <row r="128" spans="1:5" x14ac:dyDescent="0.2">
      <c r="A128" s="18" t="s">
        <v>143</v>
      </c>
      <c r="B128" s="18"/>
      <c r="C128" s="18"/>
      <c r="D128" s="18"/>
      <c r="E128" s="18"/>
    </row>
    <row r="129" spans="1:5" x14ac:dyDescent="0.2">
      <c r="A129" s="21" t="s">
        <v>567</v>
      </c>
      <c r="B129" s="21"/>
      <c r="C129" s="21"/>
      <c r="D129" s="21"/>
      <c r="E129" s="21"/>
    </row>
    <row r="130" spans="1:5" x14ac:dyDescent="0.2">
      <c r="A130" s="19" t="s">
        <v>563</v>
      </c>
      <c r="B130" s="20">
        <v>285</v>
      </c>
      <c r="C130" s="20">
        <v>13</v>
      </c>
      <c r="D130" s="20">
        <v>269</v>
      </c>
      <c r="E130" s="20">
        <v>3</v>
      </c>
    </row>
    <row r="131" spans="1:5" x14ac:dyDescent="0.2">
      <c r="A131" s="19" t="s">
        <v>564</v>
      </c>
      <c r="B131" s="20">
        <v>217</v>
      </c>
      <c r="C131" s="20">
        <v>18</v>
      </c>
      <c r="D131" s="20">
        <v>195</v>
      </c>
      <c r="E131" s="20">
        <v>4</v>
      </c>
    </row>
    <row r="132" spans="1:5" x14ac:dyDescent="0.2">
      <c r="A132" s="19" t="s">
        <v>565</v>
      </c>
      <c r="B132" s="20">
        <v>142</v>
      </c>
      <c r="C132" s="20">
        <v>15</v>
      </c>
      <c r="D132" s="20">
        <v>125</v>
      </c>
      <c r="E132" s="20">
        <v>2</v>
      </c>
    </row>
    <row r="133" spans="1:5" x14ac:dyDescent="0.2">
      <c r="A133" s="19" t="s">
        <v>566</v>
      </c>
      <c r="B133" s="20">
        <v>1184</v>
      </c>
      <c r="C133" s="20">
        <v>157</v>
      </c>
      <c r="D133" s="20">
        <v>997</v>
      </c>
      <c r="E133" s="20">
        <v>30</v>
      </c>
    </row>
    <row r="134" spans="1:5" x14ac:dyDescent="0.2">
      <c r="A134" s="19" t="s">
        <v>504</v>
      </c>
      <c r="B134" s="20">
        <v>360</v>
      </c>
      <c r="C134" s="20">
        <v>36</v>
      </c>
      <c r="D134" s="20">
        <v>312</v>
      </c>
      <c r="E134" s="20">
        <v>12</v>
      </c>
    </row>
    <row r="135" spans="1:5" x14ac:dyDescent="0.2">
      <c r="A135" s="18" t="s">
        <v>143</v>
      </c>
      <c r="B135" s="18"/>
      <c r="C135" s="18"/>
      <c r="D135" s="18"/>
      <c r="E135" s="18"/>
    </row>
    <row r="136" spans="1:5" x14ac:dyDescent="0.2">
      <c r="A136" s="21" t="s">
        <v>568</v>
      </c>
      <c r="B136" s="21"/>
      <c r="C136" s="21"/>
      <c r="D136" s="21"/>
      <c r="E136" s="21"/>
    </row>
    <row r="137" spans="1:5" x14ac:dyDescent="0.2">
      <c r="A137" s="19" t="s">
        <v>563</v>
      </c>
      <c r="B137" s="20">
        <v>330</v>
      </c>
      <c r="C137" s="20">
        <v>19</v>
      </c>
      <c r="D137" s="20">
        <v>304</v>
      </c>
      <c r="E137" s="20">
        <v>7</v>
      </c>
    </row>
    <row r="138" spans="1:5" x14ac:dyDescent="0.2">
      <c r="A138" s="19" t="s">
        <v>564</v>
      </c>
      <c r="B138" s="20">
        <v>326</v>
      </c>
      <c r="C138" s="20">
        <v>23</v>
      </c>
      <c r="D138" s="20">
        <v>300</v>
      </c>
      <c r="E138" s="20">
        <v>3</v>
      </c>
    </row>
    <row r="139" spans="1:5" x14ac:dyDescent="0.2">
      <c r="A139" s="19" t="s">
        <v>565</v>
      </c>
      <c r="B139" s="20">
        <v>133</v>
      </c>
      <c r="C139" s="20">
        <v>13</v>
      </c>
      <c r="D139" s="20">
        <v>120</v>
      </c>
      <c r="E139" s="20">
        <v>0</v>
      </c>
    </row>
    <row r="140" spans="1:5" x14ac:dyDescent="0.2">
      <c r="A140" s="19" t="s">
        <v>566</v>
      </c>
      <c r="B140" s="20">
        <v>1070</v>
      </c>
      <c r="C140" s="20">
        <v>150</v>
      </c>
      <c r="D140" s="20">
        <v>892</v>
      </c>
      <c r="E140" s="20">
        <v>28</v>
      </c>
    </row>
    <row r="141" spans="1:5" x14ac:dyDescent="0.2">
      <c r="A141" s="19" t="s">
        <v>504</v>
      </c>
      <c r="B141" s="20">
        <v>329</v>
      </c>
      <c r="C141" s="20">
        <v>34</v>
      </c>
      <c r="D141" s="20">
        <v>282</v>
      </c>
      <c r="E141" s="20">
        <v>13</v>
      </c>
    </row>
    <row r="142" spans="1:5" x14ac:dyDescent="0.2">
      <c r="A142" s="18" t="s">
        <v>143</v>
      </c>
      <c r="B142" s="18"/>
      <c r="C142" s="18"/>
      <c r="D142" s="18"/>
      <c r="E142" s="18"/>
    </row>
    <row r="143" spans="1:5" x14ac:dyDescent="0.2">
      <c r="A143" s="21" t="s">
        <v>569</v>
      </c>
      <c r="B143" s="21"/>
      <c r="C143" s="21"/>
      <c r="D143" s="21"/>
      <c r="E143" s="21"/>
    </row>
    <row r="144" spans="1:5" x14ac:dyDescent="0.2">
      <c r="A144" s="19" t="s">
        <v>563</v>
      </c>
      <c r="B144" s="20">
        <v>39</v>
      </c>
      <c r="C144" s="20">
        <v>2</v>
      </c>
      <c r="D144" s="20">
        <v>37</v>
      </c>
      <c r="E144" s="20">
        <v>0</v>
      </c>
    </row>
    <row r="145" spans="1:5" x14ac:dyDescent="0.2">
      <c r="A145" s="19" t="s">
        <v>564</v>
      </c>
      <c r="B145" s="20">
        <v>75</v>
      </c>
      <c r="C145" s="20">
        <v>5</v>
      </c>
      <c r="D145" s="20">
        <v>68</v>
      </c>
      <c r="E145" s="20">
        <v>2</v>
      </c>
    </row>
    <row r="146" spans="1:5" x14ac:dyDescent="0.2">
      <c r="A146" s="19" t="s">
        <v>565</v>
      </c>
      <c r="B146" s="20">
        <v>117</v>
      </c>
      <c r="C146" s="20">
        <v>14</v>
      </c>
      <c r="D146" s="20">
        <v>100</v>
      </c>
      <c r="E146" s="20">
        <v>3</v>
      </c>
    </row>
    <row r="147" spans="1:5" x14ac:dyDescent="0.2">
      <c r="A147" s="19" t="s">
        <v>566</v>
      </c>
      <c r="B147" s="20">
        <v>1288</v>
      </c>
      <c r="C147" s="20">
        <v>163</v>
      </c>
      <c r="D147" s="20">
        <v>1101</v>
      </c>
      <c r="E147" s="20">
        <v>24</v>
      </c>
    </row>
    <row r="148" spans="1:5" x14ac:dyDescent="0.2">
      <c r="A148" s="19" t="s">
        <v>504</v>
      </c>
      <c r="B148" s="20">
        <v>669</v>
      </c>
      <c r="C148" s="20">
        <v>55</v>
      </c>
      <c r="D148" s="20">
        <v>592</v>
      </c>
      <c r="E148" s="20">
        <v>22</v>
      </c>
    </row>
    <row r="149" spans="1:5" x14ac:dyDescent="0.2">
      <c r="A149" s="18" t="s">
        <v>570</v>
      </c>
      <c r="B149" s="18"/>
      <c r="C149" s="18"/>
      <c r="D149" s="18"/>
      <c r="E149" s="18"/>
    </row>
    <row r="150" spans="1:5" x14ac:dyDescent="0.2">
      <c r="A150" s="19" t="s">
        <v>571</v>
      </c>
      <c r="B150" s="20">
        <v>541</v>
      </c>
      <c r="C150" s="20">
        <v>66</v>
      </c>
      <c r="D150" s="20">
        <v>460</v>
      </c>
      <c r="E150" s="20">
        <v>15</v>
      </c>
    </row>
    <row r="151" spans="1:5" x14ac:dyDescent="0.2">
      <c r="A151" s="19" t="s">
        <v>572</v>
      </c>
      <c r="B151" s="20">
        <v>877</v>
      </c>
      <c r="C151" s="20">
        <v>88</v>
      </c>
      <c r="D151" s="20">
        <v>767</v>
      </c>
      <c r="E151" s="20">
        <v>22</v>
      </c>
    </row>
    <row r="152" spans="1:5" x14ac:dyDescent="0.2">
      <c r="A152" s="19" t="s">
        <v>573</v>
      </c>
      <c r="B152" s="20">
        <v>543</v>
      </c>
      <c r="C152" s="20">
        <v>63</v>
      </c>
      <c r="D152" s="20">
        <v>471</v>
      </c>
      <c r="E152" s="20">
        <v>9</v>
      </c>
    </row>
    <row r="153" spans="1:5" x14ac:dyDescent="0.2">
      <c r="A153" s="19" t="s">
        <v>574</v>
      </c>
      <c r="B153" s="20">
        <v>227</v>
      </c>
      <c r="C153" s="20">
        <v>22</v>
      </c>
      <c r="D153" s="20">
        <v>200</v>
      </c>
      <c r="E153" s="20">
        <v>5</v>
      </c>
    </row>
    <row r="154" spans="1:5" x14ac:dyDescent="0.2">
      <c r="A154" s="18" t="s">
        <v>575</v>
      </c>
      <c r="B154" s="18"/>
      <c r="C154" s="18"/>
      <c r="D154" s="18"/>
      <c r="E154" s="18"/>
    </row>
    <row r="155" spans="1:5" x14ac:dyDescent="0.2">
      <c r="A155" s="19" t="s">
        <v>576</v>
      </c>
      <c r="B155" s="20">
        <v>294</v>
      </c>
      <c r="C155" s="20">
        <v>30</v>
      </c>
      <c r="D155" s="20">
        <v>258</v>
      </c>
      <c r="E155" s="20">
        <v>6</v>
      </c>
    </row>
    <row r="156" spans="1:5" x14ac:dyDescent="0.2">
      <c r="A156" s="19" t="s">
        <v>577</v>
      </c>
      <c r="B156" s="20">
        <v>664</v>
      </c>
      <c r="C156" s="20">
        <v>70</v>
      </c>
      <c r="D156" s="20">
        <v>572</v>
      </c>
      <c r="E156" s="20">
        <v>22</v>
      </c>
    </row>
    <row r="157" spans="1:5" x14ac:dyDescent="0.2">
      <c r="A157" s="19" t="s">
        <v>578</v>
      </c>
      <c r="B157" s="20">
        <v>421</v>
      </c>
      <c r="C157" s="20">
        <v>46</v>
      </c>
      <c r="D157" s="20">
        <v>370</v>
      </c>
      <c r="E157" s="20">
        <v>5</v>
      </c>
    </row>
    <row r="158" spans="1:5" x14ac:dyDescent="0.2">
      <c r="A158" s="19" t="s">
        <v>579</v>
      </c>
      <c r="B158" s="20">
        <v>358</v>
      </c>
      <c r="C158" s="20">
        <v>43</v>
      </c>
      <c r="D158" s="20">
        <v>311</v>
      </c>
      <c r="E158" s="20">
        <v>4</v>
      </c>
    </row>
    <row r="159" spans="1:5" x14ac:dyDescent="0.2">
      <c r="A159" s="19" t="s">
        <v>580</v>
      </c>
      <c r="B159" s="20">
        <v>217</v>
      </c>
      <c r="C159" s="20">
        <v>22</v>
      </c>
      <c r="D159" s="20">
        <v>191</v>
      </c>
      <c r="E159" s="20">
        <v>4</v>
      </c>
    </row>
    <row r="160" spans="1:5" x14ac:dyDescent="0.2">
      <c r="A160" s="22" t="s">
        <v>581</v>
      </c>
      <c r="B160" s="23">
        <v>234</v>
      </c>
      <c r="C160" s="23">
        <v>28</v>
      </c>
      <c r="D160" s="23">
        <v>196</v>
      </c>
      <c r="E160" s="23">
        <v>10</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9D44A-42B5-4A00-A1EB-7E2B97742867}">
  <dimension ref="A1:E16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HYPERLINK("#'目次'!B23","[17]")</f>
        <v>[17]</v>
      </c>
    </row>
    <row r="3" spans="1:5" x14ac:dyDescent="0.2">
      <c r="A3" s="9" t="s">
        <v>126</v>
      </c>
      <c r="B3" s="12" t="s">
        <v>168</v>
      </c>
    </row>
    <row r="4" spans="1:5" x14ac:dyDescent="0.2">
      <c r="A4" s="9" t="s">
        <v>126</v>
      </c>
      <c r="B4" s="12" t="s">
        <v>169</v>
      </c>
    </row>
    <row r="5" spans="1:5" x14ac:dyDescent="0.2">
      <c r="A5" s="9" t="s">
        <v>126</v>
      </c>
      <c r="B5" s="12" t="s">
        <v>173</v>
      </c>
    </row>
    <row r="6" spans="1:5" x14ac:dyDescent="0.2">
      <c r="A6" s="9" t="s">
        <v>126</v>
      </c>
      <c r="B6" s="12" t="s">
        <v>174</v>
      </c>
    </row>
    <row r="7" spans="1:5" x14ac:dyDescent="0.2">
      <c r="A7" s="9" t="s">
        <v>126</v>
      </c>
      <c r="B7" s="12" t="s">
        <v>175</v>
      </c>
    </row>
    <row r="8" spans="1:5" x14ac:dyDescent="0.2">
      <c r="A8" s="9" t="s">
        <v>126</v>
      </c>
      <c r="B8" s="12" t="s">
        <v>176</v>
      </c>
    </row>
    <row r="9" spans="1:5" s="15" customFormat="1" ht="25" x14ac:dyDescent="0.2">
      <c r="A9" s="13" t="s">
        <v>126</v>
      </c>
      <c r="B9" s="14" t="s">
        <v>499</v>
      </c>
      <c r="C9" s="14" t="s">
        <v>589</v>
      </c>
      <c r="D9" s="14" t="s">
        <v>590</v>
      </c>
      <c r="E9" s="14" t="s">
        <v>504</v>
      </c>
    </row>
    <row r="10" spans="1:5" x14ac:dyDescent="0.2">
      <c r="A10" s="16" t="s">
        <v>507</v>
      </c>
      <c r="B10" s="17">
        <v>2188</v>
      </c>
      <c r="C10" s="17">
        <v>1780</v>
      </c>
      <c r="D10" s="17">
        <v>365</v>
      </c>
      <c r="E10" s="17">
        <v>43</v>
      </c>
    </row>
    <row r="11" spans="1:5" x14ac:dyDescent="0.2">
      <c r="A11" s="18" t="s">
        <v>508</v>
      </c>
      <c r="B11" s="18"/>
      <c r="C11" s="18"/>
      <c r="D11" s="18"/>
      <c r="E11" s="18"/>
    </row>
    <row r="12" spans="1:5" x14ac:dyDescent="0.2">
      <c r="A12" s="19" t="s">
        <v>509</v>
      </c>
      <c r="B12" s="20">
        <v>1092</v>
      </c>
      <c r="C12" s="20">
        <v>877</v>
      </c>
      <c r="D12" s="20">
        <v>187</v>
      </c>
      <c r="E12" s="20">
        <v>28</v>
      </c>
    </row>
    <row r="13" spans="1:5" x14ac:dyDescent="0.2">
      <c r="A13" s="19" t="s">
        <v>510</v>
      </c>
      <c r="B13" s="20">
        <v>1095</v>
      </c>
      <c r="C13" s="20">
        <v>902</v>
      </c>
      <c r="D13" s="20">
        <v>178</v>
      </c>
      <c r="E13" s="20">
        <v>15</v>
      </c>
    </row>
    <row r="14" spans="1:5" x14ac:dyDescent="0.2">
      <c r="A14" s="19" t="s">
        <v>511</v>
      </c>
      <c r="B14" s="20">
        <v>1</v>
      </c>
      <c r="C14" s="20">
        <v>1</v>
      </c>
      <c r="D14" s="20">
        <v>0</v>
      </c>
      <c r="E14" s="20">
        <v>0</v>
      </c>
    </row>
    <row r="15" spans="1:5" x14ac:dyDescent="0.2">
      <c r="A15" s="18" t="s">
        <v>512</v>
      </c>
      <c r="B15" s="18"/>
      <c r="C15" s="18"/>
      <c r="D15" s="18"/>
      <c r="E15" s="18"/>
    </row>
    <row r="16" spans="1:5" x14ac:dyDescent="0.2">
      <c r="A16" s="19" t="s">
        <v>513</v>
      </c>
      <c r="B16" s="20">
        <v>387</v>
      </c>
      <c r="C16" s="20">
        <v>345</v>
      </c>
      <c r="D16" s="20">
        <v>37</v>
      </c>
      <c r="E16" s="20">
        <v>5</v>
      </c>
    </row>
    <row r="17" spans="1:5" x14ac:dyDescent="0.2">
      <c r="A17" s="19" t="s">
        <v>514</v>
      </c>
      <c r="B17" s="20">
        <v>432</v>
      </c>
      <c r="C17" s="20">
        <v>376</v>
      </c>
      <c r="D17" s="20">
        <v>51</v>
      </c>
      <c r="E17" s="20">
        <v>5</v>
      </c>
    </row>
    <row r="18" spans="1:5" x14ac:dyDescent="0.2">
      <c r="A18" s="19" t="s">
        <v>515</v>
      </c>
      <c r="B18" s="20">
        <v>449</v>
      </c>
      <c r="C18" s="20">
        <v>371</v>
      </c>
      <c r="D18" s="20">
        <v>68</v>
      </c>
      <c r="E18" s="20">
        <v>10</v>
      </c>
    </row>
    <row r="19" spans="1:5" x14ac:dyDescent="0.2">
      <c r="A19" s="19" t="s">
        <v>516</v>
      </c>
      <c r="B19" s="20">
        <v>427</v>
      </c>
      <c r="C19" s="20">
        <v>356</v>
      </c>
      <c r="D19" s="20">
        <v>60</v>
      </c>
      <c r="E19" s="20">
        <v>11</v>
      </c>
    </row>
    <row r="20" spans="1:5" x14ac:dyDescent="0.2">
      <c r="A20" s="19" t="s">
        <v>517</v>
      </c>
      <c r="B20" s="20">
        <v>274</v>
      </c>
      <c r="C20" s="20">
        <v>202</v>
      </c>
      <c r="D20" s="20">
        <v>67</v>
      </c>
      <c r="E20" s="20">
        <v>5</v>
      </c>
    </row>
    <row r="21" spans="1:5" x14ac:dyDescent="0.2">
      <c r="A21" s="19" t="s">
        <v>518</v>
      </c>
      <c r="B21" s="20">
        <v>137</v>
      </c>
      <c r="C21" s="20">
        <v>90</v>
      </c>
      <c r="D21" s="20">
        <v>43</v>
      </c>
      <c r="E21" s="20">
        <v>4</v>
      </c>
    </row>
    <row r="22" spans="1:5" x14ac:dyDescent="0.2">
      <c r="A22" s="19" t="s">
        <v>519</v>
      </c>
      <c r="B22" s="20">
        <v>71</v>
      </c>
      <c r="C22" s="20">
        <v>34</v>
      </c>
      <c r="D22" s="20">
        <v>34</v>
      </c>
      <c r="E22" s="20">
        <v>3</v>
      </c>
    </row>
    <row r="23" spans="1:5" x14ac:dyDescent="0.2">
      <c r="A23" s="19" t="s">
        <v>520</v>
      </c>
      <c r="B23" s="20">
        <v>11</v>
      </c>
      <c r="C23" s="20">
        <v>6</v>
      </c>
      <c r="D23" s="20">
        <v>5</v>
      </c>
      <c r="E23" s="20">
        <v>0</v>
      </c>
    </row>
    <row r="24" spans="1:5" x14ac:dyDescent="0.2">
      <c r="A24" s="19" t="s">
        <v>521</v>
      </c>
      <c r="B24" s="20">
        <v>881</v>
      </c>
      <c r="C24" s="20">
        <v>747</v>
      </c>
      <c r="D24" s="20">
        <v>119</v>
      </c>
      <c r="E24" s="20">
        <v>15</v>
      </c>
    </row>
    <row r="25" spans="1:5" x14ac:dyDescent="0.2">
      <c r="A25" s="19" t="s">
        <v>522</v>
      </c>
      <c r="B25" s="20">
        <v>701</v>
      </c>
      <c r="C25" s="20">
        <v>558</v>
      </c>
      <c r="D25" s="20">
        <v>127</v>
      </c>
      <c r="E25" s="20">
        <v>16</v>
      </c>
    </row>
    <row r="26" spans="1:5" x14ac:dyDescent="0.2">
      <c r="A26" s="19" t="s">
        <v>523</v>
      </c>
      <c r="B26" s="20">
        <v>1801</v>
      </c>
      <c r="C26" s="20">
        <v>1435</v>
      </c>
      <c r="D26" s="20">
        <v>328</v>
      </c>
      <c r="E26" s="20">
        <v>38</v>
      </c>
    </row>
    <row r="27" spans="1:5" x14ac:dyDescent="0.2">
      <c r="A27" s="19" t="s">
        <v>524</v>
      </c>
      <c r="B27" s="20">
        <v>920</v>
      </c>
      <c r="C27" s="20">
        <v>688</v>
      </c>
      <c r="D27" s="20">
        <v>209</v>
      </c>
      <c r="E27" s="20">
        <v>23</v>
      </c>
    </row>
    <row r="28" spans="1:5" x14ac:dyDescent="0.2">
      <c r="A28" s="19" t="s">
        <v>525</v>
      </c>
      <c r="B28" s="20">
        <v>219</v>
      </c>
      <c r="C28" s="20">
        <v>130</v>
      </c>
      <c r="D28" s="20">
        <v>82</v>
      </c>
      <c r="E28" s="20">
        <v>7</v>
      </c>
    </row>
    <row r="29" spans="1:5" x14ac:dyDescent="0.2">
      <c r="A29" s="18" t="s">
        <v>526</v>
      </c>
      <c r="B29" s="17">
        <v>208</v>
      </c>
      <c r="C29" s="17">
        <v>180</v>
      </c>
      <c r="D29" s="17">
        <v>24</v>
      </c>
      <c r="E29" s="17">
        <v>4</v>
      </c>
    </row>
    <row r="30" spans="1:5" x14ac:dyDescent="0.2">
      <c r="A30" s="19" t="s">
        <v>514</v>
      </c>
      <c r="B30" s="20">
        <v>220</v>
      </c>
      <c r="C30" s="20">
        <v>181</v>
      </c>
      <c r="D30" s="20">
        <v>34</v>
      </c>
      <c r="E30" s="20">
        <v>5</v>
      </c>
    </row>
    <row r="31" spans="1:5" x14ac:dyDescent="0.2">
      <c r="A31" s="19" t="s">
        <v>515</v>
      </c>
      <c r="B31" s="20">
        <v>226</v>
      </c>
      <c r="C31" s="20">
        <v>185</v>
      </c>
      <c r="D31" s="20">
        <v>34</v>
      </c>
      <c r="E31" s="20">
        <v>7</v>
      </c>
    </row>
    <row r="32" spans="1:5" x14ac:dyDescent="0.2">
      <c r="A32" s="19" t="s">
        <v>516</v>
      </c>
      <c r="B32" s="20">
        <v>211</v>
      </c>
      <c r="C32" s="20">
        <v>173</v>
      </c>
      <c r="D32" s="20">
        <v>32</v>
      </c>
      <c r="E32" s="20">
        <v>6</v>
      </c>
    </row>
    <row r="33" spans="1:5" x14ac:dyDescent="0.2">
      <c r="A33" s="19" t="s">
        <v>517</v>
      </c>
      <c r="B33" s="20">
        <v>134</v>
      </c>
      <c r="C33" s="20">
        <v>94</v>
      </c>
      <c r="D33" s="20">
        <v>37</v>
      </c>
      <c r="E33" s="20">
        <v>3</v>
      </c>
    </row>
    <row r="34" spans="1:5" x14ac:dyDescent="0.2">
      <c r="A34" s="19" t="s">
        <v>518</v>
      </c>
      <c r="B34" s="20">
        <v>65</v>
      </c>
      <c r="C34" s="20">
        <v>45</v>
      </c>
      <c r="D34" s="20">
        <v>19</v>
      </c>
      <c r="E34" s="20">
        <v>1</v>
      </c>
    </row>
    <row r="35" spans="1:5" x14ac:dyDescent="0.2">
      <c r="A35" s="19" t="s">
        <v>519</v>
      </c>
      <c r="B35" s="20">
        <v>25</v>
      </c>
      <c r="C35" s="20">
        <v>18</v>
      </c>
      <c r="D35" s="20">
        <v>5</v>
      </c>
      <c r="E35" s="20">
        <v>2</v>
      </c>
    </row>
    <row r="36" spans="1:5" x14ac:dyDescent="0.2">
      <c r="A36" s="19" t="s">
        <v>520</v>
      </c>
      <c r="B36" s="20">
        <v>3</v>
      </c>
      <c r="C36" s="20">
        <v>1</v>
      </c>
      <c r="D36" s="20">
        <v>2</v>
      </c>
      <c r="E36" s="20">
        <v>0</v>
      </c>
    </row>
    <row r="37" spans="1:5" x14ac:dyDescent="0.2">
      <c r="A37" s="19" t="s">
        <v>521</v>
      </c>
      <c r="B37" s="20">
        <v>446</v>
      </c>
      <c r="C37" s="20">
        <v>366</v>
      </c>
      <c r="D37" s="20">
        <v>68</v>
      </c>
      <c r="E37" s="20">
        <v>12</v>
      </c>
    </row>
    <row r="38" spans="1:5" x14ac:dyDescent="0.2">
      <c r="A38" s="19" t="s">
        <v>522</v>
      </c>
      <c r="B38" s="20">
        <v>345</v>
      </c>
      <c r="C38" s="20">
        <v>267</v>
      </c>
      <c r="D38" s="20">
        <v>69</v>
      </c>
      <c r="E38" s="20">
        <v>9</v>
      </c>
    </row>
    <row r="39" spans="1:5" x14ac:dyDescent="0.2">
      <c r="A39" s="19" t="s">
        <v>523</v>
      </c>
      <c r="B39" s="20">
        <v>884</v>
      </c>
      <c r="C39" s="20">
        <v>697</v>
      </c>
      <c r="D39" s="20">
        <v>163</v>
      </c>
      <c r="E39" s="20">
        <v>24</v>
      </c>
    </row>
    <row r="40" spans="1:5" x14ac:dyDescent="0.2">
      <c r="A40" s="19" t="s">
        <v>524</v>
      </c>
      <c r="B40" s="20">
        <v>438</v>
      </c>
      <c r="C40" s="20">
        <v>331</v>
      </c>
      <c r="D40" s="20">
        <v>95</v>
      </c>
      <c r="E40" s="20">
        <v>12</v>
      </c>
    </row>
    <row r="41" spans="1:5" x14ac:dyDescent="0.2">
      <c r="A41" s="19" t="s">
        <v>525</v>
      </c>
      <c r="B41" s="20">
        <v>93</v>
      </c>
      <c r="C41" s="20">
        <v>64</v>
      </c>
      <c r="D41" s="20">
        <v>26</v>
      </c>
      <c r="E41" s="20">
        <v>3</v>
      </c>
    </row>
    <row r="42" spans="1:5" x14ac:dyDescent="0.2">
      <c r="A42" s="18" t="s">
        <v>527</v>
      </c>
      <c r="B42" s="17">
        <v>178</v>
      </c>
      <c r="C42" s="17">
        <v>164</v>
      </c>
      <c r="D42" s="17">
        <v>13</v>
      </c>
      <c r="E42" s="17">
        <v>1</v>
      </c>
    </row>
    <row r="43" spans="1:5" x14ac:dyDescent="0.2">
      <c r="A43" s="19" t="s">
        <v>514</v>
      </c>
      <c r="B43" s="20">
        <v>212</v>
      </c>
      <c r="C43" s="20">
        <v>195</v>
      </c>
      <c r="D43" s="20">
        <v>17</v>
      </c>
      <c r="E43" s="20">
        <v>0</v>
      </c>
    </row>
    <row r="44" spans="1:5" x14ac:dyDescent="0.2">
      <c r="A44" s="19" t="s">
        <v>515</v>
      </c>
      <c r="B44" s="20">
        <v>223</v>
      </c>
      <c r="C44" s="20">
        <v>186</v>
      </c>
      <c r="D44" s="20">
        <v>34</v>
      </c>
      <c r="E44" s="20">
        <v>3</v>
      </c>
    </row>
    <row r="45" spans="1:5" x14ac:dyDescent="0.2">
      <c r="A45" s="19" t="s">
        <v>516</v>
      </c>
      <c r="B45" s="20">
        <v>216</v>
      </c>
      <c r="C45" s="20">
        <v>183</v>
      </c>
      <c r="D45" s="20">
        <v>28</v>
      </c>
      <c r="E45" s="20">
        <v>5</v>
      </c>
    </row>
    <row r="46" spans="1:5" x14ac:dyDescent="0.2">
      <c r="A46" s="19" t="s">
        <v>517</v>
      </c>
      <c r="B46" s="20">
        <v>140</v>
      </c>
      <c r="C46" s="20">
        <v>108</v>
      </c>
      <c r="D46" s="20">
        <v>30</v>
      </c>
      <c r="E46" s="20">
        <v>2</v>
      </c>
    </row>
    <row r="47" spans="1:5" x14ac:dyDescent="0.2">
      <c r="A47" s="19" t="s">
        <v>518</v>
      </c>
      <c r="B47" s="20">
        <v>72</v>
      </c>
      <c r="C47" s="20">
        <v>45</v>
      </c>
      <c r="D47" s="20">
        <v>24</v>
      </c>
      <c r="E47" s="20">
        <v>3</v>
      </c>
    </row>
    <row r="48" spans="1:5" x14ac:dyDescent="0.2">
      <c r="A48" s="19" t="s">
        <v>519</v>
      </c>
      <c r="B48" s="20">
        <v>46</v>
      </c>
      <c r="C48" s="20">
        <v>16</v>
      </c>
      <c r="D48" s="20">
        <v>29</v>
      </c>
      <c r="E48" s="20">
        <v>1</v>
      </c>
    </row>
    <row r="49" spans="1:5" x14ac:dyDescent="0.2">
      <c r="A49" s="19" t="s">
        <v>520</v>
      </c>
      <c r="B49" s="20">
        <v>8</v>
      </c>
      <c r="C49" s="20">
        <v>5</v>
      </c>
      <c r="D49" s="20">
        <v>3</v>
      </c>
      <c r="E49" s="20">
        <v>0</v>
      </c>
    </row>
    <row r="50" spans="1:5" x14ac:dyDescent="0.2">
      <c r="A50" s="19" t="s">
        <v>521</v>
      </c>
      <c r="B50" s="20">
        <v>435</v>
      </c>
      <c r="C50" s="20">
        <v>381</v>
      </c>
      <c r="D50" s="20">
        <v>51</v>
      </c>
      <c r="E50" s="20">
        <v>3</v>
      </c>
    </row>
    <row r="51" spans="1:5" x14ac:dyDescent="0.2">
      <c r="A51" s="19" t="s">
        <v>522</v>
      </c>
      <c r="B51" s="20">
        <v>356</v>
      </c>
      <c r="C51" s="20">
        <v>291</v>
      </c>
      <c r="D51" s="20">
        <v>58</v>
      </c>
      <c r="E51" s="20">
        <v>7</v>
      </c>
    </row>
    <row r="52" spans="1:5" x14ac:dyDescent="0.2">
      <c r="A52" s="19" t="s">
        <v>523</v>
      </c>
      <c r="B52" s="20">
        <v>917</v>
      </c>
      <c r="C52" s="20">
        <v>738</v>
      </c>
      <c r="D52" s="20">
        <v>165</v>
      </c>
      <c r="E52" s="20">
        <v>14</v>
      </c>
    </row>
    <row r="53" spans="1:5" x14ac:dyDescent="0.2">
      <c r="A53" s="19" t="s">
        <v>524</v>
      </c>
      <c r="B53" s="20">
        <v>482</v>
      </c>
      <c r="C53" s="20">
        <v>357</v>
      </c>
      <c r="D53" s="20">
        <v>114</v>
      </c>
      <c r="E53" s="20">
        <v>11</v>
      </c>
    </row>
    <row r="54" spans="1:5" x14ac:dyDescent="0.2">
      <c r="A54" s="19" t="s">
        <v>525</v>
      </c>
      <c r="B54" s="20">
        <v>126</v>
      </c>
      <c r="C54" s="20">
        <v>66</v>
      </c>
      <c r="D54" s="20">
        <v>56</v>
      </c>
      <c r="E54" s="20">
        <v>4</v>
      </c>
    </row>
    <row r="55" spans="1:5" x14ac:dyDescent="0.2">
      <c r="A55" s="18" t="s">
        <v>528</v>
      </c>
      <c r="B55" s="18"/>
      <c r="C55" s="18"/>
      <c r="D55" s="18"/>
      <c r="E55" s="18"/>
    </row>
    <row r="56" spans="1:5" x14ac:dyDescent="0.2">
      <c r="A56" s="19" t="s">
        <v>130</v>
      </c>
      <c r="B56" s="20">
        <v>151</v>
      </c>
      <c r="C56" s="20">
        <v>113</v>
      </c>
      <c r="D56" s="20">
        <v>28</v>
      </c>
      <c r="E56" s="20">
        <v>10</v>
      </c>
    </row>
    <row r="57" spans="1:5" x14ac:dyDescent="0.2">
      <c r="A57" s="19" t="s">
        <v>131</v>
      </c>
      <c r="B57" s="20">
        <v>1446</v>
      </c>
      <c r="C57" s="20">
        <v>1230</v>
      </c>
      <c r="D57" s="20">
        <v>192</v>
      </c>
      <c r="E57" s="20">
        <v>24</v>
      </c>
    </row>
    <row r="58" spans="1:5" x14ac:dyDescent="0.2">
      <c r="A58" s="19" t="s">
        <v>392</v>
      </c>
      <c r="B58" s="20">
        <v>150</v>
      </c>
      <c r="C58" s="20">
        <v>125</v>
      </c>
      <c r="D58" s="20">
        <v>23</v>
      </c>
      <c r="E58" s="20">
        <v>2</v>
      </c>
    </row>
    <row r="59" spans="1:5" x14ac:dyDescent="0.2">
      <c r="A59" s="19" t="s">
        <v>132</v>
      </c>
      <c r="B59" s="20">
        <v>372</v>
      </c>
      <c r="C59" s="20">
        <v>261</v>
      </c>
      <c r="D59" s="20">
        <v>105</v>
      </c>
      <c r="E59" s="20">
        <v>6</v>
      </c>
    </row>
    <row r="60" spans="1:5" x14ac:dyDescent="0.2">
      <c r="A60" s="19" t="s">
        <v>529</v>
      </c>
      <c r="B60" s="20">
        <v>69</v>
      </c>
      <c r="C60" s="20">
        <v>51</v>
      </c>
      <c r="D60" s="20">
        <v>17</v>
      </c>
      <c r="E60" s="20">
        <v>1</v>
      </c>
    </row>
    <row r="61" spans="1:5" x14ac:dyDescent="0.2">
      <c r="A61" s="18" t="s">
        <v>133</v>
      </c>
      <c r="B61" s="17">
        <v>92</v>
      </c>
      <c r="C61" s="17">
        <v>64</v>
      </c>
      <c r="D61" s="17">
        <v>20</v>
      </c>
      <c r="E61" s="17">
        <v>8</v>
      </c>
    </row>
    <row r="62" spans="1:5" x14ac:dyDescent="0.2">
      <c r="A62" s="19" t="s">
        <v>134</v>
      </c>
      <c r="B62" s="20">
        <v>813</v>
      </c>
      <c r="C62" s="20">
        <v>673</v>
      </c>
      <c r="D62" s="20">
        <v>123</v>
      </c>
      <c r="E62" s="20">
        <v>17</v>
      </c>
    </row>
    <row r="63" spans="1:5" x14ac:dyDescent="0.2">
      <c r="A63" s="19" t="s">
        <v>393</v>
      </c>
      <c r="B63" s="20">
        <v>65</v>
      </c>
      <c r="C63" s="20">
        <v>54</v>
      </c>
      <c r="D63" s="20">
        <v>11</v>
      </c>
      <c r="E63" s="20">
        <v>0</v>
      </c>
    </row>
    <row r="64" spans="1:5" x14ac:dyDescent="0.2">
      <c r="A64" s="19" t="s">
        <v>135</v>
      </c>
      <c r="B64" s="20">
        <v>83</v>
      </c>
      <c r="C64" s="20">
        <v>55</v>
      </c>
      <c r="D64" s="20">
        <v>25</v>
      </c>
      <c r="E64" s="20">
        <v>3</v>
      </c>
    </row>
    <row r="65" spans="1:5" x14ac:dyDescent="0.2">
      <c r="A65" s="19" t="s">
        <v>530</v>
      </c>
      <c r="B65" s="20">
        <v>39</v>
      </c>
      <c r="C65" s="20">
        <v>31</v>
      </c>
      <c r="D65" s="20">
        <v>8</v>
      </c>
      <c r="E65" s="20">
        <v>0</v>
      </c>
    </row>
    <row r="66" spans="1:5" x14ac:dyDescent="0.2">
      <c r="A66" s="18" t="s">
        <v>136</v>
      </c>
      <c r="B66" s="17">
        <v>59</v>
      </c>
      <c r="C66" s="17">
        <v>49</v>
      </c>
      <c r="D66" s="17">
        <v>8</v>
      </c>
      <c r="E66" s="17">
        <v>2</v>
      </c>
    </row>
    <row r="67" spans="1:5" x14ac:dyDescent="0.2">
      <c r="A67" s="19" t="s">
        <v>134</v>
      </c>
      <c r="B67" s="20">
        <v>632</v>
      </c>
      <c r="C67" s="20">
        <v>556</v>
      </c>
      <c r="D67" s="20">
        <v>69</v>
      </c>
      <c r="E67" s="20">
        <v>7</v>
      </c>
    </row>
    <row r="68" spans="1:5" x14ac:dyDescent="0.2">
      <c r="A68" s="19" t="s">
        <v>393</v>
      </c>
      <c r="B68" s="20">
        <v>85</v>
      </c>
      <c r="C68" s="20">
        <v>71</v>
      </c>
      <c r="D68" s="20">
        <v>12</v>
      </c>
      <c r="E68" s="20">
        <v>2</v>
      </c>
    </row>
    <row r="69" spans="1:5" x14ac:dyDescent="0.2">
      <c r="A69" s="19" t="s">
        <v>135</v>
      </c>
      <c r="B69" s="20">
        <v>289</v>
      </c>
      <c r="C69" s="20">
        <v>206</v>
      </c>
      <c r="D69" s="20">
        <v>80</v>
      </c>
      <c r="E69" s="20">
        <v>3</v>
      </c>
    </row>
    <row r="70" spans="1:5" x14ac:dyDescent="0.2">
      <c r="A70" s="19" t="s">
        <v>530</v>
      </c>
      <c r="B70" s="20">
        <v>30</v>
      </c>
      <c r="C70" s="20">
        <v>20</v>
      </c>
      <c r="D70" s="20">
        <v>9</v>
      </c>
      <c r="E70" s="20">
        <v>1</v>
      </c>
    </row>
    <row r="71" spans="1:5" x14ac:dyDescent="0.2">
      <c r="A71" s="18" t="s">
        <v>531</v>
      </c>
      <c r="B71" s="18"/>
      <c r="C71" s="18"/>
      <c r="D71" s="18"/>
      <c r="E71" s="18"/>
    </row>
    <row r="72" spans="1:5" x14ac:dyDescent="0.2">
      <c r="A72" s="19" t="s">
        <v>532</v>
      </c>
      <c r="B72" s="20">
        <v>366</v>
      </c>
      <c r="C72" s="20">
        <v>286</v>
      </c>
      <c r="D72" s="20">
        <v>67</v>
      </c>
      <c r="E72" s="20">
        <v>13</v>
      </c>
    </row>
    <row r="73" spans="1:5" x14ac:dyDescent="0.2">
      <c r="A73" s="19" t="s">
        <v>533</v>
      </c>
      <c r="B73" s="20">
        <v>1212</v>
      </c>
      <c r="C73" s="20">
        <v>1043</v>
      </c>
      <c r="D73" s="20">
        <v>149</v>
      </c>
      <c r="E73" s="20">
        <v>20</v>
      </c>
    </row>
    <row r="74" spans="1:5" x14ac:dyDescent="0.2">
      <c r="A74" s="19" t="s">
        <v>137</v>
      </c>
      <c r="B74" s="20">
        <v>112</v>
      </c>
      <c r="C74" s="20">
        <v>96</v>
      </c>
      <c r="D74" s="20">
        <v>13</v>
      </c>
      <c r="E74" s="20">
        <v>3</v>
      </c>
    </row>
    <row r="75" spans="1:5" x14ac:dyDescent="0.2">
      <c r="A75" s="19" t="s">
        <v>138</v>
      </c>
      <c r="B75" s="20">
        <v>673</v>
      </c>
      <c r="C75" s="20">
        <v>520</v>
      </c>
      <c r="D75" s="20">
        <v>148</v>
      </c>
      <c r="E75" s="20">
        <v>5</v>
      </c>
    </row>
    <row r="76" spans="1:5" x14ac:dyDescent="0.2">
      <c r="A76" s="19" t="s">
        <v>534</v>
      </c>
      <c r="B76" s="20">
        <v>75</v>
      </c>
      <c r="C76" s="20">
        <v>56</v>
      </c>
      <c r="D76" s="20">
        <v>18</v>
      </c>
      <c r="E76" s="20">
        <v>1</v>
      </c>
    </row>
    <row r="77" spans="1:5" x14ac:dyDescent="0.2">
      <c r="A77" s="19" t="s">
        <v>504</v>
      </c>
      <c r="B77" s="20">
        <v>178</v>
      </c>
      <c r="C77" s="20">
        <v>140</v>
      </c>
      <c r="D77" s="20">
        <v>34</v>
      </c>
      <c r="E77" s="20">
        <v>4</v>
      </c>
    </row>
    <row r="78" spans="1:5" x14ac:dyDescent="0.2">
      <c r="A78" s="19" t="s">
        <v>1441</v>
      </c>
      <c r="B78" s="20">
        <v>1644</v>
      </c>
      <c r="C78" s="20">
        <v>1354</v>
      </c>
      <c r="D78" s="20">
        <v>264</v>
      </c>
      <c r="E78" s="20">
        <v>26</v>
      </c>
    </row>
    <row r="79" spans="1:5" x14ac:dyDescent="0.2">
      <c r="A79" s="18" t="s">
        <v>535</v>
      </c>
      <c r="B79" s="18"/>
      <c r="C79" s="18"/>
      <c r="D79" s="18"/>
      <c r="E79" s="18"/>
    </row>
    <row r="80" spans="1:5" x14ac:dyDescent="0.2">
      <c r="A80" s="21" t="s">
        <v>536</v>
      </c>
      <c r="B80" s="34">
        <v>366</v>
      </c>
      <c r="C80" s="34">
        <v>286</v>
      </c>
      <c r="D80" s="34">
        <v>67</v>
      </c>
      <c r="E80" s="34">
        <v>13</v>
      </c>
    </row>
    <row r="81" spans="1:5" x14ac:dyDescent="0.2">
      <c r="A81" s="21" t="s">
        <v>537</v>
      </c>
      <c r="B81" s="34">
        <v>954</v>
      </c>
      <c r="C81" s="34">
        <v>810</v>
      </c>
      <c r="D81" s="34">
        <v>129</v>
      </c>
      <c r="E81" s="34">
        <v>15</v>
      </c>
    </row>
    <row r="82" spans="1:5" x14ac:dyDescent="0.2">
      <c r="A82" s="19" t="s">
        <v>538</v>
      </c>
      <c r="B82" s="20">
        <v>345</v>
      </c>
      <c r="C82" s="20">
        <v>275</v>
      </c>
      <c r="D82" s="20">
        <v>66</v>
      </c>
      <c r="E82" s="20">
        <v>4</v>
      </c>
    </row>
    <row r="83" spans="1:5" x14ac:dyDescent="0.2">
      <c r="A83" s="19" t="s">
        <v>539</v>
      </c>
      <c r="B83" s="20">
        <v>141</v>
      </c>
      <c r="C83" s="20">
        <v>111</v>
      </c>
      <c r="D83" s="20">
        <v>29</v>
      </c>
      <c r="E83" s="20">
        <v>1</v>
      </c>
    </row>
    <row r="84" spans="1:5" x14ac:dyDescent="0.2">
      <c r="A84" s="19" t="s">
        <v>540</v>
      </c>
      <c r="B84" s="20">
        <v>56</v>
      </c>
      <c r="C84" s="20">
        <v>41</v>
      </c>
      <c r="D84" s="20">
        <v>14</v>
      </c>
      <c r="E84" s="20">
        <v>1</v>
      </c>
    </row>
    <row r="85" spans="1:5" x14ac:dyDescent="0.2">
      <c r="A85" s="19" t="s">
        <v>541</v>
      </c>
      <c r="B85" s="20">
        <v>48</v>
      </c>
      <c r="C85" s="20">
        <v>42</v>
      </c>
      <c r="D85" s="20">
        <v>6</v>
      </c>
      <c r="E85" s="20">
        <v>0</v>
      </c>
    </row>
    <row r="86" spans="1:5" x14ac:dyDescent="0.2">
      <c r="A86" s="19" t="s">
        <v>542</v>
      </c>
      <c r="B86" s="20">
        <v>20</v>
      </c>
      <c r="C86" s="20">
        <v>17</v>
      </c>
      <c r="D86" s="20">
        <v>3</v>
      </c>
      <c r="E86" s="20">
        <v>0</v>
      </c>
    </row>
    <row r="87" spans="1:5" x14ac:dyDescent="0.2">
      <c r="A87" s="19" t="s">
        <v>543</v>
      </c>
      <c r="B87" s="20">
        <v>4</v>
      </c>
      <c r="C87" s="20">
        <v>1</v>
      </c>
      <c r="D87" s="20">
        <v>3</v>
      </c>
      <c r="E87" s="20">
        <v>0</v>
      </c>
    </row>
    <row r="88" spans="1:5" x14ac:dyDescent="0.2">
      <c r="A88" s="19" t="s">
        <v>544</v>
      </c>
      <c r="B88" s="20">
        <v>2</v>
      </c>
      <c r="C88" s="20">
        <v>1</v>
      </c>
      <c r="D88" s="20">
        <v>1</v>
      </c>
      <c r="E88" s="20">
        <v>0</v>
      </c>
    </row>
    <row r="89" spans="1:5" x14ac:dyDescent="0.2">
      <c r="A89" s="19" t="s">
        <v>545</v>
      </c>
      <c r="B89" s="20">
        <v>2</v>
      </c>
      <c r="C89" s="20">
        <v>1</v>
      </c>
      <c r="D89" s="20">
        <v>1</v>
      </c>
      <c r="E89" s="20">
        <v>0</v>
      </c>
    </row>
    <row r="90" spans="1:5" x14ac:dyDescent="0.2">
      <c r="A90" s="19" t="s">
        <v>504</v>
      </c>
      <c r="B90" s="20">
        <v>250</v>
      </c>
      <c r="C90" s="20">
        <v>195</v>
      </c>
      <c r="D90" s="20">
        <v>46</v>
      </c>
      <c r="E90" s="20">
        <v>9</v>
      </c>
    </row>
    <row r="91" spans="1:5" x14ac:dyDescent="0.2">
      <c r="A91" s="18" t="s">
        <v>546</v>
      </c>
      <c r="B91" s="18"/>
      <c r="C91" s="18"/>
      <c r="D91" s="18"/>
      <c r="E91" s="18"/>
    </row>
    <row r="92" spans="1:5" x14ac:dyDescent="0.2">
      <c r="A92" s="19" t="s">
        <v>547</v>
      </c>
      <c r="B92" s="20">
        <v>1712</v>
      </c>
      <c r="C92" s="20">
        <v>1418</v>
      </c>
      <c r="D92" s="20">
        <v>264</v>
      </c>
      <c r="E92" s="20">
        <v>30</v>
      </c>
    </row>
    <row r="93" spans="1:5" x14ac:dyDescent="0.2">
      <c r="A93" s="19" t="s">
        <v>139</v>
      </c>
      <c r="B93" s="20">
        <v>76</v>
      </c>
      <c r="C93" s="20">
        <v>62</v>
      </c>
      <c r="D93" s="20">
        <v>13</v>
      </c>
      <c r="E93" s="20">
        <v>1</v>
      </c>
    </row>
    <row r="94" spans="1:5" x14ac:dyDescent="0.2">
      <c r="A94" s="19" t="s">
        <v>548</v>
      </c>
      <c r="B94" s="20">
        <v>59</v>
      </c>
      <c r="C94" s="20">
        <v>48</v>
      </c>
      <c r="D94" s="20">
        <v>8</v>
      </c>
      <c r="E94" s="20">
        <v>3</v>
      </c>
    </row>
    <row r="95" spans="1:5" x14ac:dyDescent="0.2">
      <c r="A95" s="19" t="s">
        <v>140</v>
      </c>
      <c r="B95" s="20">
        <v>194</v>
      </c>
      <c r="C95" s="20">
        <v>148</v>
      </c>
      <c r="D95" s="20">
        <v>40</v>
      </c>
      <c r="E95" s="20">
        <v>6</v>
      </c>
    </row>
    <row r="96" spans="1:5" x14ac:dyDescent="0.2">
      <c r="A96" s="19" t="s">
        <v>141</v>
      </c>
      <c r="B96" s="20">
        <v>16</v>
      </c>
      <c r="C96" s="20">
        <v>12</v>
      </c>
      <c r="D96" s="20">
        <v>3</v>
      </c>
      <c r="E96" s="20">
        <v>1</v>
      </c>
    </row>
    <row r="97" spans="1:5" x14ac:dyDescent="0.2">
      <c r="A97" s="19" t="s">
        <v>511</v>
      </c>
      <c r="B97" s="20">
        <v>46</v>
      </c>
      <c r="C97" s="20">
        <v>29</v>
      </c>
      <c r="D97" s="20">
        <v>17</v>
      </c>
      <c r="E97" s="20">
        <v>0</v>
      </c>
    </row>
    <row r="98" spans="1:5" x14ac:dyDescent="0.2">
      <c r="A98" s="19" t="s">
        <v>504</v>
      </c>
      <c r="B98" s="20">
        <v>85</v>
      </c>
      <c r="C98" s="20">
        <v>63</v>
      </c>
      <c r="D98" s="20">
        <v>20</v>
      </c>
      <c r="E98" s="20">
        <v>2</v>
      </c>
    </row>
    <row r="99" spans="1:5" x14ac:dyDescent="0.2">
      <c r="A99" s="18" t="s">
        <v>549</v>
      </c>
      <c r="B99" s="18"/>
      <c r="C99" s="18"/>
      <c r="D99" s="18"/>
      <c r="E99" s="18"/>
    </row>
    <row r="100" spans="1:5" x14ac:dyDescent="0.2">
      <c r="A100" s="19" t="s">
        <v>550</v>
      </c>
      <c r="B100" s="20">
        <v>1212</v>
      </c>
      <c r="C100" s="20">
        <v>1024</v>
      </c>
      <c r="D100" s="20">
        <v>175</v>
      </c>
      <c r="E100" s="20">
        <v>13</v>
      </c>
    </row>
    <row r="101" spans="1:5" x14ac:dyDescent="0.2">
      <c r="A101" s="19" t="s">
        <v>551</v>
      </c>
      <c r="B101" s="20">
        <v>24</v>
      </c>
      <c r="C101" s="20">
        <v>23</v>
      </c>
      <c r="D101" s="20">
        <v>1</v>
      </c>
      <c r="E101" s="20">
        <v>0</v>
      </c>
    </row>
    <row r="102" spans="1:5" x14ac:dyDescent="0.2">
      <c r="A102" s="19" t="s">
        <v>552</v>
      </c>
      <c r="B102" s="20">
        <v>76</v>
      </c>
      <c r="C102" s="20">
        <v>64</v>
      </c>
      <c r="D102" s="20">
        <v>11</v>
      </c>
      <c r="E102" s="20">
        <v>1</v>
      </c>
    </row>
    <row r="103" spans="1:5" x14ac:dyDescent="0.2">
      <c r="A103" s="19" t="s">
        <v>553</v>
      </c>
      <c r="B103" s="20">
        <v>43</v>
      </c>
      <c r="C103" s="20">
        <v>37</v>
      </c>
      <c r="D103" s="20">
        <v>4</v>
      </c>
      <c r="E103" s="20">
        <v>2</v>
      </c>
    </row>
    <row r="104" spans="1:5" x14ac:dyDescent="0.2">
      <c r="A104" s="19" t="s">
        <v>554</v>
      </c>
      <c r="B104" s="20">
        <v>14</v>
      </c>
      <c r="C104" s="20">
        <v>11</v>
      </c>
      <c r="D104" s="20">
        <v>3</v>
      </c>
      <c r="E104" s="20">
        <v>0</v>
      </c>
    </row>
    <row r="105" spans="1:5" x14ac:dyDescent="0.2">
      <c r="A105" s="19" t="s">
        <v>555</v>
      </c>
      <c r="B105" s="20">
        <v>5</v>
      </c>
      <c r="C105" s="20">
        <v>4</v>
      </c>
      <c r="D105" s="20">
        <v>1</v>
      </c>
      <c r="E105" s="20">
        <v>0</v>
      </c>
    </row>
    <row r="106" spans="1:5" x14ac:dyDescent="0.2">
      <c r="A106" s="19" t="s">
        <v>504</v>
      </c>
      <c r="B106" s="20">
        <v>414</v>
      </c>
      <c r="C106" s="20">
        <v>317</v>
      </c>
      <c r="D106" s="20">
        <v>82</v>
      </c>
      <c r="E106" s="20">
        <v>15</v>
      </c>
    </row>
    <row r="107" spans="1:5" x14ac:dyDescent="0.2">
      <c r="A107" s="18" t="s">
        <v>556</v>
      </c>
      <c r="B107" s="18"/>
      <c r="C107" s="18"/>
      <c r="D107" s="18"/>
      <c r="E107" s="18"/>
    </row>
    <row r="108" spans="1:5" x14ac:dyDescent="0.2">
      <c r="A108" s="19" t="s">
        <v>550</v>
      </c>
      <c r="B108" s="20">
        <v>13</v>
      </c>
      <c r="C108" s="20">
        <v>10</v>
      </c>
      <c r="D108" s="20">
        <v>3</v>
      </c>
      <c r="E108" s="20">
        <v>0</v>
      </c>
    </row>
    <row r="109" spans="1:5" x14ac:dyDescent="0.2">
      <c r="A109" s="19" t="s">
        <v>551</v>
      </c>
      <c r="B109" s="20">
        <v>89</v>
      </c>
      <c r="C109" s="20">
        <v>64</v>
      </c>
      <c r="D109" s="20">
        <v>24</v>
      </c>
      <c r="E109" s="20">
        <v>1</v>
      </c>
    </row>
    <row r="110" spans="1:5" x14ac:dyDescent="0.2">
      <c r="A110" s="19" t="s">
        <v>552</v>
      </c>
      <c r="B110" s="20">
        <v>143</v>
      </c>
      <c r="C110" s="20">
        <v>116</v>
      </c>
      <c r="D110" s="20">
        <v>22</v>
      </c>
      <c r="E110" s="20">
        <v>5</v>
      </c>
    </row>
    <row r="111" spans="1:5" x14ac:dyDescent="0.2">
      <c r="A111" s="19" t="s">
        <v>553</v>
      </c>
      <c r="B111" s="20">
        <v>27</v>
      </c>
      <c r="C111" s="20">
        <v>22</v>
      </c>
      <c r="D111" s="20">
        <v>5</v>
      </c>
      <c r="E111" s="20">
        <v>0</v>
      </c>
    </row>
    <row r="112" spans="1:5" x14ac:dyDescent="0.2">
      <c r="A112" s="19" t="s">
        <v>554</v>
      </c>
      <c r="B112" s="20">
        <v>5</v>
      </c>
      <c r="C112" s="20">
        <v>4</v>
      </c>
      <c r="D112" s="20">
        <v>0</v>
      </c>
      <c r="E112" s="20">
        <v>1</v>
      </c>
    </row>
    <row r="113" spans="1:5" x14ac:dyDescent="0.2">
      <c r="A113" s="19" t="s">
        <v>555</v>
      </c>
      <c r="B113" s="20">
        <v>10</v>
      </c>
      <c r="C113" s="20">
        <v>6</v>
      </c>
      <c r="D113" s="20">
        <v>3</v>
      </c>
      <c r="E113" s="20">
        <v>1</v>
      </c>
    </row>
    <row r="114" spans="1:5" x14ac:dyDescent="0.2">
      <c r="A114" s="19" t="s">
        <v>504</v>
      </c>
      <c r="B114" s="20">
        <v>28</v>
      </c>
      <c r="C114" s="20">
        <v>15</v>
      </c>
      <c r="D114" s="20">
        <v>11</v>
      </c>
      <c r="E114" s="20">
        <v>2</v>
      </c>
    </row>
    <row r="115" spans="1:5" x14ac:dyDescent="0.2">
      <c r="A115" s="18" t="s">
        <v>142</v>
      </c>
      <c r="B115" s="18"/>
      <c r="C115" s="18"/>
      <c r="D115" s="18"/>
      <c r="E115" s="18"/>
    </row>
    <row r="116" spans="1:5" x14ac:dyDescent="0.2">
      <c r="A116" s="19" t="s">
        <v>557</v>
      </c>
      <c r="B116" s="20">
        <v>90</v>
      </c>
      <c r="C116" s="20">
        <v>81</v>
      </c>
      <c r="D116" s="20">
        <v>8</v>
      </c>
      <c r="E116" s="20">
        <v>1</v>
      </c>
    </row>
    <row r="117" spans="1:5" x14ac:dyDescent="0.2">
      <c r="A117" s="19" t="s">
        <v>558</v>
      </c>
      <c r="B117" s="20">
        <v>307</v>
      </c>
      <c r="C117" s="20">
        <v>286</v>
      </c>
      <c r="D117" s="20">
        <v>20</v>
      </c>
      <c r="E117" s="20">
        <v>1</v>
      </c>
    </row>
    <row r="118" spans="1:5" x14ac:dyDescent="0.2">
      <c r="A118" s="19" t="s">
        <v>559</v>
      </c>
      <c r="B118" s="20">
        <v>392</v>
      </c>
      <c r="C118" s="20">
        <v>349</v>
      </c>
      <c r="D118" s="20">
        <v>38</v>
      </c>
      <c r="E118" s="20">
        <v>5</v>
      </c>
    </row>
    <row r="119" spans="1:5" x14ac:dyDescent="0.2">
      <c r="A119" s="19" t="s">
        <v>560</v>
      </c>
      <c r="B119" s="20">
        <v>379</v>
      </c>
      <c r="C119" s="20">
        <v>309</v>
      </c>
      <c r="D119" s="20">
        <v>57</v>
      </c>
      <c r="E119" s="20">
        <v>13</v>
      </c>
    </row>
    <row r="120" spans="1:5" x14ac:dyDescent="0.2">
      <c r="A120" s="19" t="s">
        <v>561</v>
      </c>
      <c r="B120" s="20">
        <v>951</v>
      </c>
      <c r="C120" s="20">
        <v>704</v>
      </c>
      <c r="D120" s="20">
        <v>225</v>
      </c>
      <c r="E120" s="20">
        <v>22</v>
      </c>
    </row>
    <row r="121" spans="1:5" x14ac:dyDescent="0.2">
      <c r="A121" s="19" t="s">
        <v>504</v>
      </c>
      <c r="B121" s="20">
        <v>69</v>
      </c>
      <c r="C121" s="20">
        <v>51</v>
      </c>
      <c r="D121" s="20">
        <v>17</v>
      </c>
      <c r="E121" s="20">
        <v>1</v>
      </c>
    </row>
    <row r="122" spans="1:5" x14ac:dyDescent="0.2">
      <c r="A122" s="18" t="s">
        <v>143</v>
      </c>
      <c r="B122" s="18"/>
      <c r="C122" s="18"/>
      <c r="D122" s="18"/>
      <c r="E122" s="18"/>
    </row>
    <row r="123" spans="1:5" x14ac:dyDescent="0.2">
      <c r="A123" s="21" t="s">
        <v>562</v>
      </c>
      <c r="B123" s="21"/>
      <c r="C123" s="21"/>
      <c r="D123" s="21"/>
      <c r="E123" s="21"/>
    </row>
    <row r="124" spans="1:5" x14ac:dyDescent="0.2">
      <c r="A124" s="19" t="s">
        <v>563</v>
      </c>
      <c r="B124" s="20">
        <v>546</v>
      </c>
      <c r="C124" s="20">
        <v>493</v>
      </c>
      <c r="D124" s="20">
        <v>45</v>
      </c>
      <c r="E124" s="20">
        <v>8</v>
      </c>
    </row>
    <row r="125" spans="1:5" x14ac:dyDescent="0.2">
      <c r="A125" s="19" t="s">
        <v>564</v>
      </c>
      <c r="B125" s="20">
        <v>531</v>
      </c>
      <c r="C125" s="20">
        <v>468</v>
      </c>
      <c r="D125" s="20">
        <v>56</v>
      </c>
      <c r="E125" s="20">
        <v>7</v>
      </c>
    </row>
    <row r="126" spans="1:5" x14ac:dyDescent="0.2">
      <c r="A126" s="19" t="s">
        <v>565</v>
      </c>
      <c r="B126" s="20">
        <v>205</v>
      </c>
      <c r="C126" s="20">
        <v>172</v>
      </c>
      <c r="D126" s="20">
        <v>29</v>
      </c>
      <c r="E126" s="20">
        <v>4</v>
      </c>
    </row>
    <row r="127" spans="1:5" x14ac:dyDescent="0.2">
      <c r="A127" s="19" t="s">
        <v>566</v>
      </c>
      <c r="B127" s="20">
        <v>762</v>
      </c>
      <c r="C127" s="20">
        <v>539</v>
      </c>
      <c r="D127" s="20">
        <v>205</v>
      </c>
      <c r="E127" s="20">
        <v>18</v>
      </c>
    </row>
    <row r="128" spans="1:5" x14ac:dyDescent="0.2">
      <c r="A128" s="19" t="s">
        <v>504</v>
      </c>
      <c r="B128" s="20">
        <v>144</v>
      </c>
      <c r="C128" s="20">
        <v>108</v>
      </c>
      <c r="D128" s="20">
        <v>30</v>
      </c>
      <c r="E128" s="20">
        <v>6</v>
      </c>
    </row>
    <row r="129" spans="1:5" x14ac:dyDescent="0.2">
      <c r="A129" s="18" t="s">
        <v>143</v>
      </c>
      <c r="B129" s="18"/>
      <c r="C129" s="18"/>
      <c r="D129" s="18"/>
      <c r="E129" s="18"/>
    </row>
    <row r="130" spans="1:5" x14ac:dyDescent="0.2">
      <c r="A130" s="21" t="s">
        <v>567</v>
      </c>
      <c r="B130" s="21"/>
      <c r="C130" s="21"/>
      <c r="D130" s="21"/>
      <c r="E130" s="21"/>
    </row>
    <row r="131" spans="1:5" x14ac:dyDescent="0.2">
      <c r="A131" s="19" t="s">
        <v>563</v>
      </c>
      <c r="B131" s="20">
        <v>285</v>
      </c>
      <c r="C131" s="20">
        <v>267</v>
      </c>
      <c r="D131" s="20">
        <v>16</v>
      </c>
      <c r="E131" s="20">
        <v>2</v>
      </c>
    </row>
    <row r="132" spans="1:5" x14ac:dyDescent="0.2">
      <c r="A132" s="19" t="s">
        <v>564</v>
      </c>
      <c r="B132" s="20">
        <v>217</v>
      </c>
      <c r="C132" s="20">
        <v>189</v>
      </c>
      <c r="D132" s="20">
        <v>25</v>
      </c>
      <c r="E132" s="20">
        <v>3</v>
      </c>
    </row>
    <row r="133" spans="1:5" x14ac:dyDescent="0.2">
      <c r="A133" s="19" t="s">
        <v>565</v>
      </c>
      <c r="B133" s="20">
        <v>142</v>
      </c>
      <c r="C133" s="20">
        <v>128</v>
      </c>
      <c r="D133" s="20">
        <v>13</v>
      </c>
      <c r="E133" s="20">
        <v>1</v>
      </c>
    </row>
    <row r="134" spans="1:5" x14ac:dyDescent="0.2">
      <c r="A134" s="19" t="s">
        <v>566</v>
      </c>
      <c r="B134" s="20">
        <v>1184</v>
      </c>
      <c r="C134" s="20">
        <v>907</v>
      </c>
      <c r="D134" s="20">
        <v>250</v>
      </c>
      <c r="E134" s="20">
        <v>27</v>
      </c>
    </row>
    <row r="135" spans="1:5" x14ac:dyDescent="0.2">
      <c r="A135" s="19" t="s">
        <v>504</v>
      </c>
      <c r="B135" s="20">
        <v>360</v>
      </c>
      <c r="C135" s="20">
        <v>289</v>
      </c>
      <c r="D135" s="20">
        <v>61</v>
      </c>
      <c r="E135" s="20">
        <v>10</v>
      </c>
    </row>
    <row r="136" spans="1:5" x14ac:dyDescent="0.2">
      <c r="A136" s="18" t="s">
        <v>143</v>
      </c>
      <c r="B136" s="18"/>
      <c r="C136" s="18"/>
      <c r="D136" s="18"/>
      <c r="E136" s="18"/>
    </row>
    <row r="137" spans="1:5" x14ac:dyDescent="0.2">
      <c r="A137" s="21" t="s">
        <v>568</v>
      </c>
      <c r="B137" s="21"/>
      <c r="C137" s="21"/>
      <c r="D137" s="21"/>
      <c r="E137" s="21"/>
    </row>
    <row r="138" spans="1:5" x14ac:dyDescent="0.2">
      <c r="A138" s="19" t="s">
        <v>563</v>
      </c>
      <c r="B138" s="20">
        <v>330</v>
      </c>
      <c r="C138" s="20">
        <v>297</v>
      </c>
      <c r="D138" s="20">
        <v>27</v>
      </c>
      <c r="E138" s="20">
        <v>6</v>
      </c>
    </row>
    <row r="139" spans="1:5" x14ac:dyDescent="0.2">
      <c r="A139" s="19" t="s">
        <v>564</v>
      </c>
      <c r="B139" s="20">
        <v>326</v>
      </c>
      <c r="C139" s="20">
        <v>299</v>
      </c>
      <c r="D139" s="20">
        <v>25</v>
      </c>
      <c r="E139" s="20">
        <v>2</v>
      </c>
    </row>
    <row r="140" spans="1:5" x14ac:dyDescent="0.2">
      <c r="A140" s="19" t="s">
        <v>565</v>
      </c>
      <c r="B140" s="20">
        <v>133</v>
      </c>
      <c r="C140" s="20">
        <v>119</v>
      </c>
      <c r="D140" s="20">
        <v>14</v>
      </c>
      <c r="E140" s="20">
        <v>0</v>
      </c>
    </row>
    <row r="141" spans="1:5" x14ac:dyDescent="0.2">
      <c r="A141" s="19" t="s">
        <v>566</v>
      </c>
      <c r="B141" s="20">
        <v>1070</v>
      </c>
      <c r="C141" s="20">
        <v>806</v>
      </c>
      <c r="D141" s="20">
        <v>239</v>
      </c>
      <c r="E141" s="20">
        <v>25</v>
      </c>
    </row>
    <row r="142" spans="1:5" x14ac:dyDescent="0.2">
      <c r="A142" s="19" t="s">
        <v>504</v>
      </c>
      <c r="B142" s="20">
        <v>329</v>
      </c>
      <c r="C142" s="20">
        <v>259</v>
      </c>
      <c r="D142" s="20">
        <v>60</v>
      </c>
      <c r="E142" s="20">
        <v>10</v>
      </c>
    </row>
    <row r="143" spans="1:5" x14ac:dyDescent="0.2">
      <c r="A143" s="18" t="s">
        <v>143</v>
      </c>
      <c r="B143" s="18"/>
      <c r="C143" s="18"/>
      <c r="D143" s="18"/>
      <c r="E143" s="18"/>
    </row>
    <row r="144" spans="1:5" x14ac:dyDescent="0.2">
      <c r="A144" s="21" t="s">
        <v>569</v>
      </c>
      <c r="B144" s="21"/>
      <c r="C144" s="21"/>
      <c r="D144" s="21"/>
      <c r="E144" s="21"/>
    </row>
    <row r="145" spans="1:5" x14ac:dyDescent="0.2">
      <c r="A145" s="19" t="s">
        <v>563</v>
      </c>
      <c r="B145" s="20">
        <v>39</v>
      </c>
      <c r="C145" s="20">
        <v>34</v>
      </c>
      <c r="D145" s="20">
        <v>5</v>
      </c>
      <c r="E145" s="20">
        <v>0</v>
      </c>
    </row>
    <row r="146" spans="1:5" x14ac:dyDescent="0.2">
      <c r="A146" s="19" t="s">
        <v>564</v>
      </c>
      <c r="B146" s="20">
        <v>75</v>
      </c>
      <c r="C146" s="20">
        <v>69</v>
      </c>
      <c r="D146" s="20">
        <v>5</v>
      </c>
      <c r="E146" s="20">
        <v>1</v>
      </c>
    </row>
    <row r="147" spans="1:5" x14ac:dyDescent="0.2">
      <c r="A147" s="19" t="s">
        <v>565</v>
      </c>
      <c r="B147" s="20">
        <v>117</v>
      </c>
      <c r="C147" s="20">
        <v>102</v>
      </c>
      <c r="D147" s="20">
        <v>12</v>
      </c>
      <c r="E147" s="20">
        <v>3</v>
      </c>
    </row>
    <row r="148" spans="1:5" x14ac:dyDescent="0.2">
      <c r="A148" s="19" t="s">
        <v>566</v>
      </c>
      <c r="B148" s="20">
        <v>1288</v>
      </c>
      <c r="C148" s="20">
        <v>1033</v>
      </c>
      <c r="D148" s="20">
        <v>235</v>
      </c>
      <c r="E148" s="20">
        <v>20</v>
      </c>
    </row>
    <row r="149" spans="1:5" x14ac:dyDescent="0.2">
      <c r="A149" s="19" t="s">
        <v>504</v>
      </c>
      <c r="B149" s="20">
        <v>669</v>
      </c>
      <c r="C149" s="20">
        <v>542</v>
      </c>
      <c r="D149" s="20">
        <v>108</v>
      </c>
      <c r="E149" s="20">
        <v>19</v>
      </c>
    </row>
    <row r="150" spans="1:5" x14ac:dyDescent="0.2">
      <c r="A150" s="18" t="s">
        <v>570</v>
      </c>
      <c r="B150" s="18"/>
      <c r="C150" s="18"/>
      <c r="D150" s="18"/>
      <c r="E150" s="18"/>
    </row>
    <row r="151" spans="1:5" x14ac:dyDescent="0.2">
      <c r="A151" s="19" t="s">
        <v>571</v>
      </c>
      <c r="B151" s="20">
        <v>541</v>
      </c>
      <c r="C151" s="20">
        <v>432</v>
      </c>
      <c r="D151" s="20">
        <v>95</v>
      </c>
      <c r="E151" s="20">
        <v>14</v>
      </c>
    </row>
    <row r="152" spans="1:5" x14ac:dyDescent="0.2">
      <c r="A152" s="19" t="s">
        <v>572</v>
      </c>
      <c r="B152" s="20">
        <v>877</v>
      </c>
      <c r="C152" s="20">
        <v>709</v>
      </c>
      <c r="D152" s="20">
        <v>149</v>
      </c>
      <c r="E152" s="20">
        <v>19</v>
      </c>
    </row>
    <row r="153" spans="1:5" x14ac:dyDescent="0.2">
      <c r="A153" s="19" t="s">
        <v>573</v>
      </c>
      <c r="B153" s="20">
        <v>543</v>
      </c>
      <c r="C153" s="20">
        <v>451</v>
      </c>
      <c r="D153" s="20">
        <v>86</v>
      </c>
      <c r="E153" s="20">
        <v>6</v>
      </c>
    </row>
    <row r="154" spans="1:5" x14ac:dyDescent="0.2">
      <c r="A154" s="19" t="s">
        <v>574</v>
      </c>
      <c r="B154" s="20">
        <v>227</v>
      </c>
      <c r="C154" s="20">
        <v>188</v>
      </c>
      <c r="D154" s="20">
        <v>35</v>
      </c>
      <c r="E154" s="20">
        <v>4</v>
      </c>
    </row>
    <row r="155" spans="1:5" x14ac:dyDescent="0.2">
      <c r="A155" s="18" t="s">
        <v>575</v>
      </c>
      <c r="B155" s="18"/>
      <c r="C155" s="18"/>
      <c r="D155" s="18"/>
      <c r="E155" s="18"/>
    </row>
    <row r="156" spans="1:5" x14ac:dyDescent="0.2">
      <c r="A156" s="19" t="s">
        <v>576</v>
      </c>
      <c r="B156" s="20">
        <v>294</v>
      </c>
      <c r="C156" s="20">
        <v>234</v>
      </c>
      <c r="D156" s="20">
        <v>53</v>
      </c>
      <c r="E156" s="20">
        <v>7</v>
      </c>
    </row>
    <row r="157" spans="1:5" x14ac:dyDescent="0.2">
      <c r="A157" s="19" t="s">
        <v>577</v>
      </c>
      <c r="B157" s="20">
        <v>664</v>
      </c>
      <c r="C157" s="20">
        <v>540</v>
      </c>
      <c r="D157" s="20">
        <v>106</v>
      </c>
      <c r="E157" s="20">
        <v>18</v>
      </c>
    </row>
    <row r="158" spans="1:5" x14ac:dyDescent="0.2">
      <c r="A158" s="19" t="s">
        <v>578</v>
      </c>
      <c r="B158" s="20">
        <v>421</v>
      </c>
      <c r="C158" s="20">
        <v>332</v>
      </c>
      <c r="D158" s="20">
        <v>86</v>
      </c>
      <c r="E158" s="20">
        <v>3</v>
      </c>
    </row>
    <row r="159" spans="1:5" x14ac:dyDescent="0.2">
      <c r="A159" s="19" t="s">
        <v>579</v>
      </c>
      <c r="B159" s="20">
        <v>358</v>
      </c>
      <c r="C159" s="20">
        <v>297</v>
      </c>
      <c r="D159" s="20">
        <v>57</v>
      </c>
      <c r="E159" s="20">
        <v>4</v>
      </c>
    </row>
    <row r="160" spans="1:5" x14ac:dyDescent="0.2">
      <c r="A160" s="19" t="s">
        <v>580</v>
      </c>
      <c r="B160" s="20">
        <v>217</v>
      </c>
      <c r="C160" s="20">
        <v>187</v>
      </c>
      <c r="D160" s="20">
        <v>28</v>
      </c>
      <c r="E160" s="20">
        <v>2</v>
      </c>
    </row>
    <row r="161" spans="1:5" x14ac:dyDescent="0.2">
      <c r="A161" s="22" t="s">
        <v>581</v>
      </c>
      <c r="B161" s="23">
        <v>234</v>
      </c>
      <c r="C161" s="23">
        <v>190</v>
      </c>
      <c r="D161" s="23">
        <v>35</v>
      </c>
      <c r="E161" s="23">
        <v>9</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A364D-857D-482E-9AE9-385145CD8E17}">
  <dimension ref="A1:E16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HYPERLINK("#'目次'!B24","[18]")</f>
        <v>[18]</v>
      </c>
    </row>
    <row r="3" spans="1:5" x14ac:dyDescent="0.2">
      <c r="A3" s="9" t="s">
        <v>126</v>
      </c>
      <c r="B3" s="12" t="s">
        <v>168</v>
      </c>
    </row>
    <row r="4" spans="1:5" x14ac:dyDescent="0.2">
      <c r="A4" s="9" t="s">
        <v>126</v>
      </c>
      <c r="B4" s="12" t="s">
        <v>169</v>
      </c>
    </row>
    <row r="5" spans="1:5" x14ac:dyDescent="0.2">
      <c r="A5" s="9" t="s">
        <v>126</v>
      </c>
      <c r="B5" s="12" t="s">
        <v>177</v>
      </c>
    </row>
    <row r="6" spans="1:5" x14ac:dyDescent="0.2">
      <c r="A6" s="9" t="s">
        <v>126</v>
      </c>
      <c r="B6" s="12" t="s">
        <v>178</v>
      </c>
    </row>
    <row r="7" spans="1:5" x14ac:dyDescent="0.2">
      <c r="A7" s="9" t="s">
        <v>126</v>
      </c>
      <c r="B7" s="12" t="s">
        <v>179</v>
      </c>
    </row>
    <row r="8" spans="1:5" s="15" customFormat="1" ht="25" x14ac:dyDescent="0.2">
      <c r="A8" s="13" t="s">
        <v>126</v>
      </c>
      <c r="B8" s="14" t="s">
        <v>499</v>
      </c>
      <c r="C8" s="14" t="s">
        <v>589</v>
      </c>
      <c r="D8" s="14" t="s">
        <v>590</v>
      </c>
      <c r="E8" s="14" t="s">
        <v>504</v>
      </c>
    </row>
    <row r="9" spans="1:5" x14ac:dyDescent="0.2">
      <c r="A9" s="16" t="s">
        <v>507</v>
      </c>
      <c r="B9" s="17">
        <v>2188</v>
      </c>
      <c r="C9" s="17">
        <v>373</v>
      </c>
      <c r="D9" s="17">
        <v>1769</v>
      </c>
      <c r="E9" s="17">
        <v>46</v>
      </c>
    </row>
    <row r="10" spans="1:5" x14ac:dyDescent="0.2">
      <c r="A10" s="18" t="s">
        <v>508</v>
      </c>
      <c r="B10" s="18"/>
      <c r="C10" s="18"/>
      <c r="D10" s="18"/>
      <c r="E10" s="18"/>
    </row>
    <row r="11" spans="1:5" x14ac:dyDescent="0.2">
      <c r="A11" s="19" t="s">
        <v>509</v>
      </c>
      <c r="B11" s="20">
        <v>1092</v>
      </c>
      <c r="C11" s="20">
        <v>186</v>
      </c>
      <c r="D11" s="20">
        <v>875</v>
      </c>
      <c r="E11" s="20">
        <v>31</v>
      </c>
    </row>
    <row r="12" spans="1:5" x14ac:dyDescent="0.2">
      <c r="A12" s="19" t="s">
        <v>510</v>
      </c>
      <c r="B12" s="20">
        <v>1095</v>
      </c>
      <c r="C12" s="20">
        <v>186</v>
      </c>
      <c r="D12" s="20">
        <v>894</v>
      </c>
      <c r="E12" s="20">
        <v>15</v>
      </c>
    </row>
    <row r="13" spans="1:5" x14ac:dyDescent="0.2">
      <c r="A13" s="19" t="s">
        <v>511</v>
      </c>
      <c r="B13" s="20">
        <v>1</v>
      </c>
      <c r="C13" s="20">
        <v>1</v>
      </c>
      <c r="D13" s="20">
        <v>0</v>
      </c>
      <c r="E13" s="20">
        <v>0</v>
      </c>
    </row>
    <row r="14" spans="1:5" x14ac:dyDescent="0.2">
      <c r="A14" s="18" t="s">
        <v>512</v>
      </c>
      <c r="B14" s="18"/>
      <c r="C14" s="18"/>
      <c r="D14" s="18"/>
      <c r="E14" s="18"/>
    </row>
    <row r="15" spans="1:5" x14ac:dyDescent="0.2">
      <c r="A15" s="19" t="s">
        <v>513</v>
      </c>
      <c r="B15" s="20">
        <v>387</v>
      </c>
      <c r="C15" s="20">
        <v>44</v>
      </c>
      <c r="D15" s="20">
        <v>337</v>
      </c>
      <c r="E15" s="20">
        <v>6</v>
      </c>
    </row>
    <row r="16" spans="1:5" x14ac:dyDescent="0.2">
      <c r="A16" s="19" t="s">
        <v>514</v>
      </c>
      <c r="B16" s="20">
        <v>432</v>
      </c>
      <c r="C16" s="20">
        <v>55</v>
      </c>
      <c r="D16" s="20">
        <v>372</v>
      </c>
      <c r="E16" s="20">
        <v>5</v>
      </c>
    </row>
    <row r="17" spans="1:5" x14ac:dyDescent="0.2">
      <c r="A17" s="19" t="s">
        <v>515</v>
      </c>
      <c r="B17" s="20">
        <v>449</v>
      </c>
      <c r="C17" s="20">
        <v>64</v>
      </c>
      <c r="D17" s="20">
        <v>376</v>
      </c>
      <c r="E17" s="20">
        <v>9</v>
      </c>
    </row>
    <row r="18" spans="1:5" x14ac:dyDescent="0.2">
      <c r="A18" s="19" t="s">
        <v>516</v>
      </c>
      <c r="B18" s="20">
        <v>427</v>
      </c>
      <c r="C18" s="20">
        <v>73</v>
      </c>
      <c r="D18" s="20">
        <v>341</v>
      </c>
      <c r="E18" s="20">
        <v>13</v>
      </c>
    </row>
    <row r="19" spans="1:5" x14ac:dyDescent="0.2">
      <c r="A19" s="19" t="s">
        <v>517</v>
      </c>
      <c r="B19" s="20">
        <v>274</v>
      </c>
      <c r="C19" s="20">
        <v>62</v>
      </c>
      <c r="D19" s="20">
        <v>206</v>
      </c>
      <c r="E19" s="20">
        <v>6</v>
      </c>
    </row>
    <row r="20" spans="1:5" x14ac:dyDescent="0.2">
      <c r="A20" s="19" t="s">
        <v>518</v>
      </c>
      <c r="B20" s="20">
        <v>137</v>
      </c>
      <c r="C20" s="20">
        <v>35</v>
      </c>
      <c r="D20" s="20">
        <v>98</v>
      </c>
      <c r="E20" s="20">
        <v>4</v>
      </c>
    </row>
    <row r="21" spans="1:5" x14ac:dyDescent="0.2">
      <c r="A21" s="19" t="s">
        <v>519</v>
      </c>
      <c r="B21" s="20">
        <v>71</v>
      </c>
      <c r="C21" s="20">
        <v>34</v>
      </c>
      <c r="D21" s="20">
        <v>34</v>
      </c>
      <c r="E21" s="20">
        <v>3</v>
      </c>
    </row>
    <row r="22" spans="1:5" x14ac:dyDescent="0.2">
      <c r="A22" s="19" t="s">
        <v>520</v>
      </c>
      <c r="B22" s="20">
        <v>11</v>
      </c>
      <c r="C22" s="20">
        <v>6</v>
      </c>
      <c r="D22" s="20">
        <v>5</v>
      </c>
      <c r="E22" s="20">
        <v>0</v>
      </c>
    </row>
    <row r="23" spans="1:5" x14ac:dyDescent="0.2">
      <c r="A23" s="19" t="s">
        <v>521</v>
      </c>
      <c r="B23" s="20">
        <v>881</v>
      </c>
      <c r="C23" s="20">
        <v>119</v>
      </c>
      <c r="D23" s="20">
        <v>748</v>
      </c>
      <c r="E23" s="20">
        <v>14</v>
      </c>
    </row>
    <row r="24" spans="1:5" x14ac:dyDescent="0.2">
      <c r="A24" s="19" t="s">
        <v>522</v>
      </c>
      <c r="B24" s="20">
        <v>701</v>
      </c>
      <c r="C24" s="20">
        <v>135</v>
      </c>
      <c r="D24" s="20">
        <v>547</v>
      </c>
      <c r="E24" s="20">
        <v>19</v>
      </c>
    </row>
    <row r="25" spans="1:5" x14ac:dyDescent="0.2">
      <c r="A25" s="19" t="s">
        <v>523</v>
      </c>
      <c r="B25" s="20">
        <v>1801</v>
      </c>
      <c r="C25" s="20">
        <v>329</v>
      </c>
      <c r="D25" s="20">
        <v>1432</v>
      </c>
      <c r="E25" s="20">
        <v>40</v>
      </c>
    </row>
    <row r="26" spans="1:5" x14ac:dyDescent="0.2">
      <c r="A26" s="19" t="s">
        <v>524</v>
      </c>
      <c r="B26" s="20">
        <v>920</v>
      </c>
      <c r="C26" s="20">
        <v>210</v>
      </c>
      <c r="D26" s="20">
        <v>684</v>
      </c>
      <c r="E26" s="20">
        <v>26</v>
      </c>
    </row>
    <row r="27" spans="1:5" x14ac:dyDescent="0.2">
      <c r="A27" s="19" t="s">
        <v>525</v>
      </c>
      <c r="B27" s="20">
        <v>219</v>
      </c>
      <c r="C27" s="20">
        <v>75</v>
      </c>
      <c r="D27" s="20">
        <v>137</v>
      </c>
      <c r="E27" s="20">
        <v>7</v>
      </c>
    </row>
    <row r="28" spans="1:5" x14ac:dyDescent="0.2">
      <c r="A28" s="18" t="s">
        <v>526</v>
      </c>
      <c r="B28" s="17">
        <v>208</v>
      </c>
      <c r="C28" s="17">
        <v>26</v>
      </c>
      <c r="D28" s="17">
        <v>177</v>
      </c>
      <c r="E28" s="17">
        <v>5</v>
      </c>
    </row>
    <row r="29" spans="1:5" x14ac:dyDescent="0.2">
      <c r="A29" s="19" t="s">
        <v>514</v>
      </c>
      <c r="B29" s="20">
        <v>220</v>
      </c>
      <c r="C29" s="20">
        <v>37</v>
      </c>
      <c r="D29" s="20">
        <v>178</v>
      </c>
      <c r="E29" s="20">
        <v>5</v>
      </c>
    </row>
    <row r="30" spans="1:5" x14ac:dyDescent="0.2">
      <c r="A30" s="19" t="s">
        <v>515</v>
      </c>
      <c r="B30" s="20">
        <v>226</v>
      </c>
      <c r="C30" s="20">
        <v>31</v>
      </c>
      <c r="D30" s="20">
        <v>187</v>
      </c>
      <c r="E30" s="20">
        <v>8</v>
      </c>
    </row>
    <row r="31" spans="1:5" x14ac:dyDescent="0.2">
      <c r="A31" s="19" t="s">
        <v>516</v>
      </c>
      <c r="B31" s="20">
        <v>211</v>
      </c>
      <c r="C31" s="20">
        <v>38</v>
      </c>
      <c r="D31" s="20">
        <v>166</v>
      </c>
      <c r="E31" s="20">
        <v>7</v>
      </c>
    </row>
    <row r="32" spans="1:5" x14ac:dyDescent="0.2">
      <c r="A32" s="19" t="s">
        <v>517</v>
      </c>
      <c r="B32" s="20">
        <v>134</v>
      </c>
      <c r="C32" s="20">
        <v>28</v>
      </c>
      <c r="D32" s="20">
        <v>103</v>
      </c>
      <c r="E32" s="20">
        <v>3</v>
      </c>
    </row>
    <row r="33" spans="1:5" x14ac:dyDescent="0.2">
      <c r="A33" s="19" t="s">
        <v>518</v>
      </c>
      <c r="B33" s="20">
        <v>65</v>
      </c>
      <c r="C33" s="20">
        <v>16</v>
      </c>
      <c r="D33" s="20">
        <v>48</v>
      </c>
      <c r="E33" s="20">
        <v>1</v>
      </c>
    </row>
    <row r="34" spans="1:5" x14ac:dyDescent="0.2">
      <c r="A34" s="19" t="s">
        <v>519</v>
      </c>
      <c r="B34" s="20">
        <v>25</v>
      </c>
      <c r="C34" s="20">
        <v>7</v>
      </c>
      <c r="D34" s="20">
        <v>16</v>
      </c>
      <c r="E34" s="20">
        <v>2</v>
      </c>
    </row>
    <row r="35" spans="1:5" x14ac:dyDescent="0.2">
      <c r="A35" s="19" t="s">
        <v>520</v>
      </c>
      <c r="B35" s="20">
        <v>3</v>
      </c>
      <c r="C35" s="20">
        <v>3</v>
      </c>
      <c r="D35" s="20">
        <v>0</v>
      </c>
      <c r="E35" s="20">
        <v>0</v>
      </c>
    </row>
    <row r="36" spans="1:5" x14ac:dyDescent="0.2">
      <c r="A36" s="19" t="s">
        <v>521</v>
      </c>
      <c r="B36" s="20">
        <v>446</v>
      </c>
      <c r="C36" s="20">
        <v>68</v>
      </c>
      <c r="D36" s="20">
        <v>365</v>
      </c>
      <c r="E36" s="20">
        <v>13</v>
      </c>
    </row>
    <row r="37" spans="1:5" x14ac:dyDescent="0.2">
      <c r="A37" s="19" t="s">
        <v>522</v>
      </c>
      <c r="B37" s="20">
        <v>345</v>
      </c>
      <c r="C37" s="20">
        <v>66</v>
      </c>
      <c r="D37" s="20">
        <v>269</v>
      </c>
      <c r="E37" s="20">
        <v>10</v>
      </c>
    </row>
    <row r="38" spans="1:5" x14ac:dyDescent="0.2">
      <c r="A38" s="19" t="s">
        <v>523</v>
      </c>
      <c r="B38" s="20">
        <v>884</v>
      </c>
      <c r="C38" s="20">
        <v>160</v>
      </c>
      <c r="D38" s="20">
        <v>698</v>
      </c>
      <c r="E38" s="20">
        <v>26</v>
      </c>
    </row>
    <row r="39" spans="1:5" x14ac:dyDescent="0.2">
      <c r="A39" s="19" t="s">
        <v>524</v>
      </c>
      <c r="B39" s="20">
        <v>438</v>
      </c>
      <c r="C39" s="20">
        <v>92</v>
      </c>
      <c r="D39" s="20">
        <v>333</v>
      </c>
      <c r="E39" s="20">
        <v>13</v>
      </c>
    </row>
    <row r="40" spans="1:5" x14ac:dyDescent="0.2">
      <c r="A40" s="19" t="s">
        <v>525</v>
      </c>
      <c r="B40" s="20">
        <v>93</v>
      </c>
      <c r="C40" s="20">
        <v>26</v>
      </c>
      <c r="D40" s="20">
        <v>64</v>
      </c>
      <c r="E40" s="20">
        <v>3</v>
      </c>
    </row>
    <row r="41" spans="1:5" x14ac:dyDescent="0.2">
      <c r="A41" s="18" t="s">
        <v>527</v>
      </c>
      <c r="B41" s="17">
        <v>178</v>
      </c>
      <c r="C41" s="17">
        <v>17</v>
      </c>
      <c r="D41" s="17">
        <v>160</v>
      </c>
      <c r="E41" s="17">
        <v>1</v>
      </c>
    </row>
    <row r="42" spans="1:5" x14ac:dyDescent="0.2">
      <c r="A42" s="19" t="s">
        <v>514</v>
      </c>
      <c r="B42" s="20">
        <v>212</v>
      </c>
      <c r="C42" s="20">
        <v>18</v>
      </c>
      <c r="D42" s="20">
        <v>194</v>
      </c>
      <c r="E42" s="20">
        <v>0</v>
      </c>
    </row>
    <row r="43" spans="1:5" x14ac:dyDescent="0.2">
      <c r="A43" s="19" t="s">
        <v>515</v>
      </c>
      <c r="B43" s="20">
        <v>223</v>
      </c>
      <c r="C43" s="20">
        <v>33</v>
      </c>
      <c r="D43" s="20">
        <v>189</v>
      </c>
      <c r="E43" s="20">
        <v>1</v>
      </c>
    </row>
    <row r="44" spans="1:5" x14ac:dyDescent="0.2">
      <c r="A44" s="19" t="s">
        <v>516</v>
      </c>
      <c r="B44" s="20">
        <v>216</v>
      </c>
      <c r="C44" s="20">
        <v>35</v>
      </c>
      <c r="D44" s="20">
        <v>175</v>
      </c>
      <c r="E44" s="20">
        <v>6</v>
      </c>
    </row>
    <row r="45" spans="1:5" x14ac:dyDescent="0.2">
      <c r="A45" s="19" t="s">
        <v>517</v>
      </c>
      <c r="B45" s="20">
        <v>140</v>
      </c>
      <c r="C45" s="20">
        <v>34</v>
      </c>
      <c r="D45" s="20">
        <v>103</v>
      </c>
      <c r="E45" s="20">
        <v>3</v>
      </c>
    </row>
    <row r="46" spans="1:5" x14ac:dyDescent="0.2">
      <c r="A46" s="19" t="s">
        <v>518</v>
      </c>
      <c r="B46" s="20">
        <v>72</v>
      </c>
      <c r="C46" s="20">
        <v>19</v>
      </c>
      <c r="D46" s="20">
        <v>50</v>
      </c>
      <c r="E46" s="20">
        <v>3</v>
      </c>
    </row>
    <row r="47" spans="1:5" x14ac:dyDescent="0.2">
      <c r="A47" s="19" t="s">
        <v>519</v>
      </c>
      <c r="B47" s="20">
        <v>46</v>
      </c>
      <c r="C47" s="20">
        <v>27</v>
      </c>
      <c r="D47" s="20">
        <v>18</v>
      </c>
      <c r="E47" s="20">
        <v>1</v>
      </c>
    </row>
    <row r="48" spans="1:5" x14ac:dyDescent="0.2">
      <c r="A48" s="19" t="s">
        <v>520</v>
      </c>
      <c r="B48" s="20">
        <v>8</v>
      </c>
      <c r="C48" s="20">
        <v>3</v>
      </c>
      <c r="D48" s="20">
        <v>5</v>
      </c>
      <c r="E48" s="20">
        <v>0</v>
      </c>
    </row>
    <row r="49" spans="1:5" x14ac:dyDescent="0.2">
      <c r="A49" s="19" t="s">
        <v>521</v>
      </c>
      <c r="B49" s="20">
        <v>435</v>
      </c>
      <c r="C49" s="20">
        <v>51</v>
      </c>
      <c r="D49" s="20">
        <v>383</v>
      </c>
      <c r="E49" s="20">
        <v>1</v>
      </c>
    </row>
    <row r="50" spans="1:5" x14ac:dyDescent="0.2">
      <c r="A50" s="19" t="s">
        <v>522</v>
      </c>
      <c r="B50" s="20">
        <v>356</v>
      </c>
      <c r="C50" s="20">
        <v>69</v>
      </c>
      <c r="D50" s="20">
        <v>278</v>
      </c>
      <c r="E50" s="20">
        <v>9</v>
      </c>
    </row>
    <row r="51" spans="1:5" x14ac:dyDescent="0.2">
      <c r="A51" s="19" t="s">
        <v>523</v>
      </c>
      <c r="B51" s="20">
        <v>917</v>
      </c>
      <c r="C51" s="20">
        <v>169</v>
      </c>
      <c r="D51" s="20">
        <v>734</v>
      </c>
      <c r="E51" s="20">
        <v>14</v>
      </c>
    </row>
    <row r="52" spans="1:5" x14ac:dyDescent="0.2">
      <c r="A52" s="19" t="s">
        <v>524</v>
      </c>
      <c r="B52" s="20">
        <v>482</v>
      </c>
      <c r="C52" s="20">
        <v>118</v>
      </c>
      <c r="D52" s="20">
        <v>351</v>
      </c>
      <c r="E52" s="20">
        <v>13</v>
      </c>
    </row>
    <row r="53" spans="1:5" x14ac:dyDescent="0.2">
      <c r="A53" s="19" t="s">
        <v>525</v>
      </c>
      <c r="B53" s="20">
        <v>126</v>
      </c>
      <c r="C53" s="20">
        <v>49</v>
      </c>
      <c r="D53" s="20">
        <v>73</v>
      </c>
      <c r="E53" s="20">
        <v>4</v>
      </c>
    </row>
    <row r="54" spans="1:5" x14ac:dyDescent="0.2">
      <c r="A54" s="18" t="s">
        <v>528</v>
      </c>
      <c r="B54" s="18"/>
      <c r="C54" s="18"/>
      <c r="D54" s="18"/>
      <c r="E54" s="18"/>
    </row>
    <row r="55" spans="1:5" x14ac:dyDescent="0.2">
      <c r="A55" s="19" t="s">
        <v>130</v>
      </c>
      <c r="B55" s="20">
        <v>151</v>
      </c>
      <c r="C55" s="20">
        <v>20</v>
      </c>
      <c r="D55" s="20">
        <v>120</v>
      </c>
      <c r="E55" s="20">
        <v>11</v>
      </c>
    </row>
    <row r="56" spans="1:5" x14ac:dyDescent="0.2">
      <c r="A56" s="19" t="s">
        <v>131</v>
      </c>
      <c r="B56" s="20">
        <v>1446</v>
      </c>
      <c r="C56" s="20">
        <v>209</v>
      </c>
      <c r="D56" s="20">
        <v>1212</v>
      </c>
      <c r="E56" s="20">
        <v>25</v>
      </c>
    </row>
    <row r="57" spans="1:5" x14ac:dyDescent="0.2">
      <c r="A57" s="19" t="s">
        <v>392</v>
      </c>
      <c r="B57" s="20">
        <v>150</v>
      </c>
      <c r="C57" s="20">
        <v>27</v>
      </c>
      <c r="D57" s="20">
        <v>121</v>
      </c>
      <c r="E57" s="20">
        <v>2</v>
      </c>
    </row>
    <row r="58" spans="1:5" x14ac:dyDescent="0.2">
      <c r="A58" s="19" t="s">
        <v>132</v>
      </c>
      <c r="B58" s="20">
        <v>372</v>
      </c>
      <c r="C58" s="20">
        <v>103</v>
      </c>
      <c r="D58" s="20">
        <v>263</v>
      </c>
      <c r="E58" s="20">
        <v>6</v>
      </c>
    </row>
    <row r="59" spans="1:5" x14ac:dyDescent="0.2">
      <c r="A59" s="19" t="s">
        <v>529</v>
      </c>
      <c r="B59" s="20">
        <v>69</v>
      </c>
      <c r="C59" s="20">
        <v>14</v>
      </c>
      <c r="D59" s="20">
        <v>53</v>
      </c>
      <c r="E59" s="20">
        <v>2</v>
      </c>
    </row>
    <row r="60" spans="1:5" x14ac:dyDescent="0.2">
      <c r="A60" s="18" t="s">
        <v>133</v>
      </c>
      <c r="B60" s="17">
        <v>92</v>
      </c>
      <c r="C60" s="17">
        <v>14</v>
      </c>
      <c r="D60" s="17">
        <v>69</v>
      </c>
      <c r="E60" s="17">
        <v>9</v>
      </c>
    </row>
    <row r="61" spans="1:5" x14ac:dyDescent="0.2">
      <c r="A61" s="19" t="s">
        <v>134</v>
      </c>
      <c r="B61" s="20">
        <v>813</v>
      </c>
      <c r="C61" s="20">
        <v>132</v>
      </c>
      <c r="D61" s="20">
        <v>662</v>
      </c>
      <c r="E61" s="20">
        <v>19</v>
      </c>
    </row>
    <row r="62" spans="1:5" x14ac:dyDescent="0.2">
      <c r="A62" s="19" t="s">
        <v>393</v>
      </c>
      <c r="B62" s="20">
        <v>65</v>
      </c>
      <c r="C62" s="20">
        <v>12</v>
      </c>
      <c r="D62" s="20">
        <v>53</v>
      </c>
      <c r="E62" s="20">
        <v>0</v>
      </c>
    </row>
    <row r="63" spans="1:5" x14ac:dyDescent="0.2">
      <c r="A63" s="19" t="s">
        <v>135</v>
      </c>
      <c r="B63" s="20">
        <v>83</v>
      </c>
      <c r="C63" s="20">
        <v>21</v>
      </c>
      <c r="D63" s="20">
        <v>59</v>
      </c>
      <c r="E63" s="20">
        <v>3</v>
      </c>
    </row>
    <row r="64" spans="1:5" x14ac:dyDescent="0.2">
      <c r="A64" s="19" t="s">
        <v>530</v>
      </c>
      <c r="B64" s="20">
        <v>39</v>
      </c>
      <c r="C64" s="20">
        <v>7</v>
      </c>
      <c r="D64" s="20">
        <v>32</v>
      </c>
      <c r="E64" s="20">
        <v>0</v>
      </c>
    </row>
    <row r="65" spans="1:5" x14ac:dyDescent="0.2">
      <c r="A65" s="18" t="s">
        <v>136</v>
      </c>
      <c r="B65" s="17">
        <v>59</v>
      </c>
      <c r="C65" s="17">
        <v>6</v>
      </c>
      <c r="D65" s="17">
        <v>51</v>
      </c>
      <c r="E65" s="17">
        <v>2</v>
      </c>
    </row>
    <row r="66" spans="1:5" x14ac:dyDescent="0.2">
      <c r="A66" s="19" t="s">
        <v>134</v>
      </c>
      <c r="B66" s="20">
        <v>632</v>
      </c>
      <c r="C66" s="20">
        <v>76</v>
      </c>
      <c r="D66" s="20">
        <v>550</v>
      </c>
      <c r="E66" s="20">
        <v>6</v>
      </c>
    </row>
    <row r="67" spans="1:5" x14ac:dyDescent="0.2">
      <c r="A67" s="19" t="s">
        <v>393</v>
      </c>
      <c r="B67" s="20">
        <v>85</v>
      </c>
      <c r="C67" s="20">
        <v>15</v>
      </c>
      <c r="D67" s="20">
        <v>68</v>
      </c>
      <c r="E67" s="20">
        <v>2</v>
      </c>
    </row>
    <row r="68" spans="1:5" x14ac:dyDescent="0.2">
      <c r="A68" s="19" t="s">
        <v>135</v>
      </c>
      <c r="B68" s="20">
        <v>289</v>
      </c>
      <c r="C68" s="20">
        <v>82</v>
      </c>
      <c r="D68" s="20">
        <v>204</v>
      </c>
      <c r="E68" s="20">
        <v>3</v>
      </c>
    </row>
    <row r="69" spans="1:5" x14ac:dyDescent="0.2">
      <c r="A69" s="19" t="s">
        <v>530</v>
      </c>
      <c r="B69" s="20">
        <v>30</v>
      </c>
      <c r="C69" s="20">
        <v>7</v>
      </c>
      <c r="D69" s="20">
        <v>21</v>
      </c>
      <c r="E69" s="20">
        <v>2</v>
      </c>
    </row>
    <row r="70" spans="1:5" x14ac:dyDescent="0.2">
      <c r="A70" s="18" t="s">
        <v>531</v>
      </c>
      <c r="B70" s="18"/>
      <c r="C70" s="18"/>
      <c r="D70" s="18"/>
      <c r="E70" s="18"/>
    </row>
    <row r="71" spans="1:5" x14ac:dyDescent="0.2">
      <c r="A71" s="19" t="s">
        <v>532</v>
      </c>
      <c r="B71" s="20">
        <v>366</v>
      </c>
      <c r="C71" s="20">
        <v>70</v>
      </c>
      <c r="D71" s="20">
        <v>283</v>
      </c>
      <c r="E71" s="20">
        <v>13</v>
      </c>
    </row>
    <row r="72" spans="1:5" x14ac:dyDescent="0.2">
      <c r="A72" s="19" t="s">
        <v>533</v>
      </c>
      <c r="B72" s="20">
        <v>1212</v>
      </c>
      <c r="C72" s="20">
        <v>174</v>
      </c>
      <c r="D72" s="20">
        <v>1017</v>
      </c>
      <c r="E72" s="20">
        <v>21</v>
      </c>
    </row>
    <row r="73" spans="1:5" x14ac:dyDescent="0.2">
      <c r="A73" s="19" t="s">
        <v>137</v>
      </c>
      <c r="B73" s="20">
        <v>112</v>
      </c>
      <c r="C73" s="20">
        <v>13</v>
      </c>
      <c r="D73" s="20">
        <v>96</v>
      </c>
      <c r="E73" s="20">
        <v>3</v>
      </c>
    </row>
    <row r="74" spans="1:5" x14ac:dyDescent="0.2">
      <c r="A74" s="19" t="s">
        <v>138</v>
      </c>
      <c r="B74" s="20">
        <v>673</v>
      </c>
      <c r="C74" s="20">
        <v>139</v>
      </c>
      <c r="D74" s="20">
        <v>528</v>
      </c>
      <c r="E74" s="20">
        <v>6</v>
      </c>
    </row>
    <row r="75" spans="1:5" x14ac:dyDescent="0.2">
      <c r="A75" s="19" t="s">
        <v>534</v>
      </c>
      <c r="B75" s="20">
        <v>75</v>
      </c>
      <c r="C75" s="20">
        <v>19</v>
      </c>
      <c r="D75" s="20">
        <v>54</v>
      </c>
      <c r="E75" s="20">
        <v>2</v>
      </c>
    </row>
    <row r="76" spans="1:5" x14ac:dyDescent="0.2">
      <c r="A76" s="19" t="s">
        <v>504</v>
      </c>
      <c r="B76" s="20">
        <v>178</v>
      </c>
      <c r="C76" s="20">
        <v>29</v>
      </c>
      <c r="D76" s="20">
        <v>144</v>
      </c>
      <c r="E76" s="20">
        <v>5</v>
      </c>
    </row>
    <row r="77" spans="1:5" x14ac:dyDescent="0.2">
      <c r="A77" s="19" t="s">
        <v>1441</v>
      </c>
      <c r="B77" s="20">
        <v>1644</v>
      </c>
      <c r="C77" s="20">
        <v>274</v>
      </c>
      <c r="D77" s="20">
        <v>1342</v>
      </c>
      <c r="E77" s="20">
        <v>28</v>
      </c>
    </row>
    <row r="78" spans="1:5" x14ac:dyDescent="0.2">
      <c r="A78" s="18" t="s">
        <v>535</v>
      </c>
      <c r="B78" s="18"/>
      <c r="C78" s="18"/>
      <c r="D78" s="18"/>
      <c r="E78" s="18"/>
    </row>
    <row r="79" spans="1:5" x14ac:dyDescent="0.2">
      <c r="A79" s="21" t="s">
        <v>536</v>
      </c>
      <c r="B79" s="34">
        <v>366</v>
      </c>
      <c r="C79" s="34">
        <v>70</v>
      </c>
      <c r="D79" s="34">
        <v>283</v>
      </c>
      <c r="E79" s="34">
        <v>13</v>
      </c>
    </row>
    <row r="80" spans="1:5" x14ac:dyDescent="0.2">
      <c r="A80" s="21" t="s">
        <v>537</v>
      </c>
      <c r="B80" s="34">
        <v>954</v>
      </c>
      <c r="C80" s="34">
        <v>139</v>
      </c>
      <c r="D80" s="34">
        <v>797</v>
      </c>
      <c r="E80" s="34">
        <v>18</v>
      </c>
    </row>
    <row r="81" spans="1:5" x14ac:dyDescent="0.2">
      <c r="A81" s="19" t="s">
        <v>538</v>
      </c>
      <c r="B81" s="20">
        <v>345</v>
      </c>
      <c r="C81" s="20">
        <v>72</v>
      </c>
      <c r="D81" s="20">
        <v>268</v>
      </c>
      <c r="E81" s="20">
        <v>5</v>
      </c>
    </row>
    <row r="82" spans="1:5" x14ac:dyDescent="0.2">
      <c r="A82" s="19" t="s">
        <v>539</v>
      </c>
      <c r="B82" s="20">
        <v>141</v>
      </c>
      <c r="C82" s="20">
        <v>26</v>
      </c>
      <c r="D82" s="20">
        <v>114</v>
      </c>
      <c r="E82" s="20">
        <v>1</v>
      </c>
    </row>
    <row r="83" spans="1:5" x14ac:dyDescent="0.2">
      <c r="A83" s="19" t="s">
        <v>540</v>
      </c>
      <c r="B83" s="20">
        <v>56</v>
      </c>
      <c r="C83" s="20">
        <v>12</v>
      </c>
      <c r="D83" s="20">
        <v>43</v>
      </c>
      <c r="E83" s="20">
        <v>1</v>
      </c>
    </row>
    <row r="84" spans="1:5" x14ac:dyDescent="0.2">
      <c r="A84" s="19" t="s">
        <v>541</v>
      </c>
      <c r="B84" s="20">
        <v>48</v>
      </c>
      <c r="C84" s="20">
        <v>5</v>
      </c>
      <c r="D84" s="20">
        <v>43</v>
      </c>
      <c r="E84" s="20">
        <v>0</v>
      </c>
    </row>
    <row r="85" spans="1:5" x14ac:dyDescent="0.2">
      <c r="A85" s="19" t="s">
        <v>542</v>
      </c>
      <c r="B85" s="20">
        <v>20</v>
      </c>
      <c r="C85" s="20">
        <v>2</v>
      </c>
      <c r="D85" s="20">
        <v>18</v>
      </c>
      <c r="E85" s="20">
        <v>0</v>
      </c>
    </row>
    <row r="86" spans="1:5" x14ac:dyDescent="0.2">
      <c r="A86" s="19" t="s">
        <v>543</v>
      </c>
      <c r="B86" s="20">
        <v>4</v>
      </c>
      <c r="C86" s="20">
        <v>1</v>
      </c>
      <c r="D86" s="20">
        <v>3</v>
      </c>
      <c r="E86" s="20">
        <v>0</v>
      </c>
    </row>
    <row r="87" spans="1:5" x14ac:dyDescent="0.2">
      <c r="A87" s="19" t="s">
        <v>544</v>
      </c>
      <c r="B87" s="20">
        <v>2</v>
      </c>
      <c r="C87" s="20">
        <v>0</v>
      </c>
      <c r="D87" s="20">
        <v>2</v>
      </c>
      <c r="E87" s="20">
        <v>0</v>
      </c>
    </row>
    <row r="88" spans="1:5" x14ac:dyDescent="0.2">
      <c r="A88" s="19" t="s">
        <v>545</v>
      </c>
      <c r="B88" s="20">
        <v>2</v>
      </c>
      <c r="C88" s="20">
        <v>1</v>
      </c>
      <c r="D88" s="20">
        <v>1</v>
      </c>
      <c r="E88" s="20">
        <v>0</v>
      </c>
    </row>
    <row r="89" spans="1:5" x14ac:dyDescent="0.2">
      <c r="A89" s="19" t="s">
        <v>504</v>
      </c>
      <c r="B89" s="20">
        <v>250</v>
      </c>
      <c r="C89" s="20">
        <v>45</v>
      </c>
      <c r="D89" s="20">
        <v>197</v>
      </c>
      <c r="E89" s="20">
        <v>8</v>
      </c>
    </row>
    <row r="90" spans="1:5" x14ac:dyDescent="0.2">
      <c r="A90" s="18" t="s">
        <v>546</v>
      </c>
      <c r="B90" s="18"/>
      <c r="C90" s="18"/>
      <c r="D90" s="18"/>
      <c r="E90" s="18"/>
    </row>
    <row r="91" spans="1:5" x14ac:dyDescent="0.2">
      <c r="A91" s="19" t="s">
        <v>547</v>
      </c>
      <c r="B91" s="20">
        <v>1712</v>
      </c>
      <c r="C91" s="20">
        <v>282</v>
      </c>
      <c r="D91" s="20">
        <v>1398</v>
      </c>
      <c r="E91" s="20">
        <v>32</v>
      </c>
    </row>
    <row r="92" spans="1:5" x14ac:dyDescent="0.2">
      <c r="A92" s="19" t="s">
        <v>139</v>
      </c>
      <c r="B92" s="20">
        <v>76</v>
      </c>
      <c r="C92" s="20">
        <v>11</v>
      </c>
      <c r="D92" s="20">
        <v>65</v>
      </c>
      <c r="E92" s="20">
        <v>0</v>
      </c>
    </row>
    <row r="93" spans="1:5" x14ac:dyDescent="0.2">
      <c r="A93" s="19" t="s">
        <v>548</v>
      </c>
      <c r="B93" s="20">
        <v>59</v>
      </c>
      <c r="C93" s="20">
        <v>13</v>
      </c>
      <c r="D93" s="20">
        <v>43</v>
      </c>
      <c r="E93" s="20">
        <v>3</v>
      </c>
    </row>
    <row r="94" spans="1:5" x14ac:dyDescent="0.2">
      <c r="A94" s="19" t="s">
        <v>140</v>
      </c>
      <c r="B94" s="20">
        <v>194</v>
      </c>
      <c r="C94" s="20">
        <v>31</v>
      </c>
      <c r="D94" s="20">
        <v>157</v>
      </c>
      <c r="E94" s="20">
        <v>6</v>
      </c>
    </row>
    <row r="95" spans="1:5" x14ac:dyDescent="0.2">
      <c r="A95" s="19" t="s">
        <v>141</v>
      </c>
      <c r="B95" s="20">
        <v>16</v>
      </c>
      <c r="C95" s="20">
        <v>3</v>
      </c>
      <c r="D95" s="20">
        <v>12</v>
      </c>
      <c r="E95" s="20">
        <v>1</v>
      </c>
    </row>
    <row r="96" spans="1:5" x14ac:dyDescent="0.2">
      <c r="A96" s="19" t="s">
        <v>511</v>
      </c>
      <c r="B96" s="20">
        <v>46</v>
      </c>
      <c r="C96" s="20">
        <v>16</v>
      </c>
      <c r="D96" s="20">
        <v>29</v>
      </c>
      <c r="E96" s="20">
        <v>1</v>
      </c>
    </row>
    <row r="97" spans="1:5" x14ac:dyDescent="0.2">
      <c r="A97" s="19" t="s">
        <v>504</v>
      </c>
      <c r="B97" s="20">
        <v>85</v>
      </c>
      <c r="C97" s="20">
        <v>17</v>
      </c>
      <c r="D97" s="20">
        <v>65</v>
      </c>
      <c r="E97" s="20">
        <v>3</v>
      </c>
    </row>
    <row r="98" spans="1:5" x14ac:dyDescent="0.2">
      <c r="A98" s="18" t="s">
        <v>549</v>
      </c>
      <c r="B98" s="18"/>
      <c r="C98" s="18"/>
      <c r="D98" s="18"/>
      <c r="E98" s="18"/>
    </row>
    <row r="99" spans="1:5" x14ac:dyDescent="0.2">
      <c r="A99" s="19" t="s">
        <v>550</v>
      </c>
      <c r="B99" s="20">
        <v>1212</v>
      </c>
      <c r="C99" s="20">
        <v>184</v>
      </c>
      <c r="D99" s="20">
        <v>1015</v>
      </c>
      <c r="E99" s="20">
        <v>13</v>
      </c>
    </row>
    <row r="100" spans="1:5" x14ac:dyDescent="0.2">
      <c r="A100" s="19" t="s">
        <v>551</v>
      </c>
      <c r="B100" s="20">
        <v>24</v>
      </c>
      <c r="C100" s="20">
        <v>2</v>
      </c>
      <c r="D100" s="20">
        <v>22</v>
      </c>
      <c r="E100" s="20">
        <v>0</v>
      </c>
    </row>
    <row r="101" spans="1:5" x14ac:dyDescent="0.2">
      <c r="A101" s="19" t="s">
        <v>552</v>
      </c>
      <c r="B101" s="20">
        <v>76</v>
      </c>
      <c r="C101" s="20">
        <v>10</v>
      </c>
      <c r="D101" s="20">
        <v>65</v>
      </c>
      <c r="E101" s="20">
        <v>1</v>
      </c>
    </row>
    <row r="102" spans="1:5" x14ac:dyDescent="0.2">
      <c r="A102" s="19" t="s">
        <v>553</v>
      </c>
      <c r="B102" s="20">
        <v>43</v>
      </c>
      <c r="C102" s="20">
        <v>9</v>
      </c>
      <c r="D102" s="20">
        <v>32</v>
      </c>
      <c r="E102" s="20">
        <v>2</v>
      </c>
    </row>
    <row r="103" spans="1:5" x14ac:dyDescent="0.2">
      <c r="A103" s="19" t="s">
        <v>554</v>
      </c>
      <c r="B103" s="20">
        <v>14</v>
      </c>
      <c r="C103" s="20">
        <v>3</v>
      </c>
      <c r="D103" s="20">
        <v>11</v>
      </c>
      <c r="E103" s="20">
        <v>0</v>
      </c>
    </row>
    <row r="104" spans="1:5" x14ac:dyDescent="0.2">
      <c r="A104" s="19" t="s">
        <v>555</v>
      </c>
      <c r="B104" s="20">
        <v>5</v>
      </c>
      <c r="C104" s="20">
        <v>2</v>
      </c>
      <c r="D104" s="20">
        <v>3</v>
      </c>
      <c r="E104" s="20">
        <v>0</v>
      </c>
    </row>
    <row r="105" spans="1:5" x14ac:dyDescent="0.2">
      <c r="A105" s="19" t="s">
        <v>504</v>
      </c>
      <c r="B105" s="20">
        <v>414</v>
      </c>
      <c r="C105" s="20">
        <v>83</v>
      </c>
      <c r="D105" s="20">
        <v>315</v>
      </c>
      <c r="E105" s="20">
        <v>16</v>
      </c>
    </row>
    <row r="106" spans="1:5" x14ac:dyDescent="0.2">
      <c r="A106" s="18" t="s">
        <v>556</v>
      </c>
      <c r="B106" s="18"/>
      <c r="C106" s="18"/>
      <c r="D106" s="18"/>
      <c r="E106" s="18"/>
    </row>
    <row r="107" spans="1:5" x14ac:dyDescent="0.2">
      <c r="A107" s="19" t="s">
        <v>550</v>
      </c>
      <c r="B107" s="20">
        <v>13</v>
      </c>
      <c r="C107" s="20">
        <v>3</v>
      </c>
      <c r="D107" s="20">
        <v>10</v>
      </c>
      <c r="E107" s="20">
        <v>0</v>
      </c>
    </row>
    <row r="108" spans="1:5" x14ac:dyDescent="0.2">
      <c r="A108" s="19" t="s">
        <v>551</v>
      </c>
      <c r="B108" s="20">
        <v>89</v>
      </c>
      <c r="C108" s="20">
        <v>22</v>
      </c>
      <c r="D108" s="20">
        <v>66</v>
      </c>
      <c r="E108" s="20">
        <v>1</v>
      </c>
    </row>
    <row r="109" spans="1:5" x14ac:dyDescent="0.2">
      <c r="A109" s="19" t="s">
        <v>552</v>
      </c>
      <c r="B109" s="20">
        <v>143</v>
      </c>
      <c r="C109" s="20">
        <v>21</v>
      </c>
      <c r="D109" s="20">
        <v>117</v>
      </c>
      <c r="E109" s="20">
        <v>5</v>
      </c>
    </row>
    <row r="110" spans="1:5" x14ac:dyDescent="0.2">
      <c r="A110" s="19" t="s">
        <v>553</v>
      </c>
      <c r="B110" s="20">
        <v>27</v>
      </c>
      <c r="C110" s="20">
        <v>4</v>
      </c>
      <c r="D110" s="20">
        <v>23</v>
      </c>
      <c r="E110" s="20">
        <v>0</v>
      </c>
    </row>
    <row r="111" spans="1:5" x14ac:dyDescent="0.2">
      <c r="A111" s="19" t="s">
        <v>554</v>
      </c>
      <c r="B111" s="20">
        <v>5</v>
      </c>
      <c r="C111" s="20">
        <v>2</v>
      </c>
      <c r="D111" s="20">
        <v>2</v>
      </c>
      <c r="E111" s="20">
        <v>1</v>
      </c>
    </row>
    <row r="112" spans="1:5" x14ac:dyDescent="0.2">
      <c r="A112" s="19" t="s">
        <v>555</v>
      </c>
      <c r="B112" s="20">
        <v>10</v>
      </c>
      <c r="C112" s="20">
        <v>3</v>
      </c>
      <c r="D112" s="20">
        <v>6</v>
      </c>
      <c r="E112" s="20">
        <v>1</v>
      </c>
    </row>
    <row r="113" spans="1:5" x14ac:dyDescent="0.2">
      <c r="A113" s="19" t="s">
        <v>504</v>
      </c>
      <c r="B113" s="20">
        <v>28</v>
      </c>
      <c r="C113" s="20">
        <v>8</v>
      </c>
      <c r="D113" s="20">
        <v>17</v>
      </c>
      <c r="E113" s="20">
        <v>3</v>
      </c>
    </row>
    <row r="114" spans="1:5" x14ac:dyDescent="0.2">
      <c r="A114" s="18" t="s">
        <v>142</v>
      </c>
      <c r="B114" s="18"/>
      <c r="C114" s="18"/>
      <c r="D114" s="18"/>
      <c r="E114" s="18"/>
    </row>
    <row r="115" spans="1:5" x14ac:dyDescent="0.2">
      <c r="A115" s="19" t="s">
        <v>557</v>
      </c>
      <c r="B115" s="20">
        <v>90</v>
      </c>
      <c r="C115" s="20">
        <v>16</v>
      </c>
      <c r="D115" s="20">
        <v>73</v>
      </c>
      <c r="E115" s="20">
        <v>1</v>
      </c>
    </row>
    <row r="116" spans="1:5" x14ac:dyDescent="0.2">
      <c r="A116" s="19" t="s">
        <v>558</v>
      </c>
      <c r="B116" s="20">
        <v>307</v>
      </c>
      <c r="C116" s="20">
        <v>41</v>
      </c>
      <c r="D116" s="20">
        <v>264</v>
      </c>
      <c r="E116" s="20">
        <v>2</v>
      </c>
    </row>
    <row r="117" spans="1:5" x14ac:dyDescent="0.2">
      <c r="A117" s="19" t="s">
        <v>559</v>
      </c>
      <c r="B117" s="20">
        <v>392</v>
      </c>
      <c r="C117" s="20">
        <v>46</v>
      </c>
      <c r="D117" s="20">
        <v>341</v>
      </c>
      <c r="E117" s="20">
        <v>5</v>
      </c>
    </row>
    <row r="118" spans="1:5" x14ac:dyDescent="0.2">
      <c r="A118" s="19" t="s">
        <v>560</v>
      </c>
      <c r="B118" s="20">
        <v>379</v>
      </c>
      <c r="C118" s="20">
        <v>58</v>
      </c>
      <c r="D118" s="20">
        <v>307</v>
      </c>
      <c r="E118" s="20">
        <v>14</v>
      </c>
    </row>
    <row r="119" spans="1:5" x14ac:dyDescent="0.2">
      <c r="A119" s="19" t="s">
        <v>561</v>
      </c>
      <c r="B119" s="20">
        <v>951</v>
      </c>
      <c r="C119" s="20">
        <v>199</v>
      </c>
      <c r="D119" s="20">
        <v>730</v>
      </c>
      <c r="E119" s="20">
        <v>22</v>
      </c>
    </row>
    <row r="120" spans="1:5" x14ac:dyDescent="0.2">
      <c r="A120" s="19" t="s">
        <v>504</v>
      </c>
      <c r="B120" s="20">
        <v>69</v>
      </c>
      <c r="C120" s="20">
        <v>13</v>
      </c>
      <c r="D120" s="20">
        <v>54</v>
      </c>
      <c r="E120" s="20">
        <v>2</v>
      </c>
    </row>
    <row r="121" spans="1:5" x14ac:dyDescent="0.2">
      <c r="A121" s="18" t="s">
        <v>143</v>
      </c>
      <c r="B121" s="18"/>
      <c r="C121" s="18"/>
      <c r="D121" s="18"/>
      <c r="E121" s="18"/>
    </row>
    <row r="122" spans="1:5" x14ac:dyDescent="0.2">
      <c r="A122" s="21" t="s">
        <v>562</v>
      </c>
      <c r="B122" s="21"/>
      <c r="C122" s="21"/>
      <c r="D122" s="21"/>
      <c r="E122" s="21"/>
    </row>
    <row r="123" spans="1:5" x14ac:dyDescent="0.2">
      <c r="A123" s="19" t="s">
        <v>563</v>
      </c>
      <c r="B123" s="20">
        <v>546</v>
      </c>
      <c r="C123" s="20">
        <v>71</v>
      </c>
      <c r="D123" s="20">
        <v>467</v>
      </c>
      <c r="E123" s="20">
        <v>8</v>
      </c>
    </row>
    <row r="124" spans="1:5" x14ac:dyDescent="0.2">
      <c r="A124" s="19" t="s">
        <v>564</v>
      </c>
      <c r="B124" s="20">
        <v>531</v>
      </c>
      <c r="C124" s="20">
        <v>65</v>
      </c>
      <c r="D124" s="20">
        <v>458</v>
      </c>
      <c r="E124" s="20">
        <v>8</v>
      </c>
    </row>
    <row r="125" spans="1:5" x14ac:dyDescent="0.2">
      <c r="A125" s="19" t="s">
        <v>565</v>
      </c>
      <c r="B125" s="20">
        <v>205</v>
      </c>
      <c r="C125" s="20">
        <v>36</v>
      </c>
      <c r="D125" s="20">
        <v>165</v>
      </c>
      <c r="E125" s="20">
        <v>4</v>
      </c>
    </row>
    <row r="126" spans="1:5" x14ac:dyDescent="0.2">
      <c r="A126" s="19" t="s">
        <v>566</v>
      </c>
      <c r="B126" s="20">
        <v>762</v>
      </c>
      <c r="C126" s="20">
        <v>175</v>
      </c>
      <c r="D126" s="20">
        <v>569</v>
      </c>
      <c r="E126" s="20">
        <v>18</v>
      </c>
    </row>
    <row r="127" spans="1:5" x14ac:dyDescent="0.2">
      <c r="A127" s="19" t="s">
        <v>504</v>
      </c>
      <c r="B127" s="20">
        <v>144</v>
      </c>
      <c r="C127" s="20">
        <v>26</v>
      </c>
      <c r="D127" s="20">
        <v>110</v>
      </c>
      <c r="E127" s="20">
        <v>8</v>
      </c>
    </row>
    <row r="128" spans="1:5" x14ac:dyDescent="0.2">
      <c r="A128" s="18" t="s">
        <v>143</v>
      </c>
      <c r="B128" s="18"/>
      <c r="C128" s="18"/>
      <c r="D128" s="18"/>
      <c r="E128" s="18"/>
    </row>
    <row r="129" spans="1:5" x14ac:dyDescent="0.2">
      <c r="A129" s="21" t="s">
        <v>567</v>
      </c>
      <c r="B129" s="21"/>
      <c r="C129" s="21"/>
      <c r="D129" s="21"/>
      <c r="E129" s="21"/>
    </row>
    <row r="130" spans="1:5" x14ac:dyDescent="0.2">
      <c r="A130" s="19" t="s">
        <v>563</v>
      </c>
      <c r="B130" s="20">
        <v>285</v>
      </c>
      <c r="C130" s="20">
        <v>35</v>
      </c>
      <c r="D130" s="20">
        <v>248</v>
      </c>
      <c r="E130" s="20">
        <v>2</v>
      </c>
    </row>
    <row r="131" spans="1:5" x14ac:dyDescent="0.2">
      <c r="A131" s="19" t="s">
        <v>564</v>
      </c>
      <c r="B131" s="20">
        <v>217</v>
      </c>
      <c r="C131" s="20">
        <v>24</v>
      </c>
      <c r="D131" s="20">
        <v>190</v>
      </c>
      <c r="E131" s="20">
        <v>3</v>
      </c>
    </row>
    <row r="132" spans="1:5" x14ac:dyDescent="0.2">
      <c r="A132" s="19" t="s">
        <v>565</v>
      </c>
      <c r="B132" s="20">
        <v>142</v>
      </c>
      <c r="C132" s="20">
        <v>23</v>
      </c>
      <c r="D132" s="20">
        <v>117</v>
      </c>
      <c r="E132" s="20">
        <v>2</v>
      </c>
    </row>
    <row r="133" spans="1:5" x14ac:dyDescent="0.2">
      <c r="A133" s="19" t="s">
        <v>566</v>
      </c>
      <c r="B133" s="20">
        <v>1184</v>
      </c>
      <c r="C133" s="20">
        <v>227</v>
      </c>
      <c r="D133" s="20">
        <v>930</v>
      </c>
      <c r="E133" s="20">
        <v>27</v>
      </c>
    </row>
    <row r="134" spans="1:5" x14ac:dyDescent="0.2">
      <c r="A134" s="19" t="s">
        <v>504</v>
      </c>
      <c r="B134" s="20">
        <v>360</v>
      </c>
      <c r="C134" s="20">
        <v>64</v>
      </c>
      <c r="D134" s="20">
        <v>284</v>
      </c>
      <c r="E134" s="20">
        <v>12</v>
      </c>
    </row>
    <row r="135" spans="1:5" x14ac:dyDescent="0.2">
      <c r="A135" s="18" t="s">
        <v>143</v>
      </c>
      <c r="B135" s="18"/>
      <c r="C135" s="18"/>
      <c r="D135" s="18"/>
      <c r="E135" s="18"/>
    </row>
    <row r="136" spans="1:5" x14ac:dyDescent="0.2">
      <c r="A136" s="21" t="s">
        <v>568</v>
      </c>
      <c r="B136" s="21"/>
      <c r="C136" s="21"/>
      <c r="D136" s="21"/>
      <c r="E136" s="21"/>
    </row>
    <row r="137" spans="1:5" x14ac:dyDescent="0.2">
      <c r="A137" s="19" t="s">
        <v>563</v>
      </c>
      <c r="B137" s="20">
        <v>330</v>
      </c>
      <c r="C137" s="20">
        <v>42</v>
      </c>
      <c r="D137" s="20">
        <v>283</v>
      </c>
      <c r="E137" s="20">
        <v>5</v>
      </c>
    </row>
    <row r="138" spans="1:5" x14ac:dyDescent="0.2">
      <c r="A138" s="19" t="s">
        <v>564</v>
      </c>
      <c r="B138" s="20">
        <v>326</v>
      </c>
      <c r="C138" s="20">
        <v>41</v>
      </c>
      <c r="D138" s="20">
        <v>282</v>
      </c>
      <c r="E138" s="20">
        <v>3</v>
      </c>
    </row>
    <row r="139" spans="1:5" x14ac:dyDescent="0.2">
      <c r="A139" s="19" t="s">
        <v>565</v>
      </c>
      <c r="B139" s="20">
        <v>133</v>
      </c>
      <c r="C139" s="20">
        <v>14</v>
      </c>
      <c r="D139" s="20">
        <v>118</v>
      </c>
      <c r="E139" s="20">
        <v>1</v>
      </c>
    </row>
    <row r="140" spans="1:5" x14ac:dyDescent="0.2">
      <c r="A140" s="19" t="s">
        <v>566</v>
      </c>
      <c r="B140" s="20">
        <v>1070</v>
      </c>
      <c r="C140" s="20">
        <v>216</v>
      </c>
      <c r="D140" s="20">
        <v>830</v>
      </c>
      <c r="E140" s="20">
        <v>24</v>
      </c>
    </row>
    <row r="141" spans="1:5" x14ac:dyDescent="0.2">
      <c r="A141" s="19" t="s">
        <v>504</v>
      </c>
      <c r="B141" s="20">
        <v>329</v>
      </c>
      <c r="C141" s="20">
        <v>60</v>
      </c>
      <c r="D141" s="20">
        <v>256</v>
      </c>
      <c r="E141" s="20">
        <v>13</v>
      </c>
    </row>
    <row r="142" spans="1:5" x14ac:dyDescent="0.2">
      <c r="A142" s="18" t="s">
        <v>143</v>
      </c>
      <c r="B142" s="18"/>
      <c r="C142" s="18"/>
      <c r="D142" s="18"/>
      <c r="E142" s="18"/>
    </row>
    <row r="143" spans="1:5" x14ac:dyDescent="0.2">
      <c r="A143" s="21" t="s">
        <v>569</v>
      </c>
      <c r="B143" s="21"/>
      <c r="C143" s="21"/>
      <c r="D143" s="21"/>
      <c r="E143" s="21"/>
    </row>
    <row r="144" spans="1:5" x14ac:dyDescent="0.2">
      <c r="A144" s="19" t="s">
        <v>563</v>
      </c>
      <c r="B144" s="20">
        <v>39</v>
      </c>
      <c r="C144" s="20">
        <v>10</v>
      </c>
      <c r="D144" s="20">
        <v>29</v>
      </c>
      <c r="E144" s="20">
        <v>0</v>
      </c>
    </row>
    <row r="145" spans="1:5" x14ac:dyDescent="0.2">
      <c r="A145" s="19" t="s">
        <v>564</v>
      </c>
      <c r="B145" s="20">
        <v>75</v>
      </c>
      <c r="C145" s="20">
        <v>8</v>
      </c>
      <c r="D145" s="20">
        <v>66</v>
      </c>
      <c r="E145" s="20">
        <v>1</v>
      </c>
    </row>
    <row r="146" spans="1:5" x14ac:dyDescent="0.2">
      <c r="A146" s="19" t="s">
        <v>565</v>
      </c>
      <c r="B146" s="20">
        <v>117</v>
      </c>
      <c r="C146" s="20">
        <v>20</v>
      </c>
      <c r="D146" s="20">
        <v>94</v>
      </c>
      <c r="E146" s="20">
        <v>3</v>
      </c>
    </row>
    <row r="147" spans="1:5" x14ac:dyDescent="0.2">
      <c r="A147" s="19" t="s">
        <v>566</v>
      </c>
      <c r="B147" s="20">
        <v>1288</v>
      </c>
      <c r="C147" s="20">
        <v>226</v>
      </c>
      <c r="D147" s="20">
        <v>1039</v>
      </c>
      <c r="E147" s="20">
        <v>23</v>
      </c>
    </row>
    <row r="148" spans="1:5" x14ac:dyDescent="0.2">
      <c r="A148" s="19" t="s">
        <v>504</v>
      </c>
      <c r="B148" s="20">
        <v>669</v>
      </c>
      <c r="C148" s="20">
        <v>109</v>
      </c>
      <c r="D148" s="20">
        <v>541</v>
      </c>
      <c r="E148" s="20">
        <v>19</v>
      </c>
    </row>
    <row r="149" spans="1:5" x14ac:dyDescent="0.2">
      <c r="A149" s="18" t="s">
        <v>570</v>
      </c>
      <c r="B149" s="18"/>
      <c r="C149" s="18"/>
      <c r="D149" s="18"/>
      <c r="E149" s="18"/>
    </row>
    <row r="150" spans="1:5" x14ac:dyDescent="0.2">
      <c r="A150" s="19" t="s">
        <v>571</v>
      </c>
      <c r="B150" s="20">
        <v>541</v>
      </c>
      <c r="C150" s="20">
        <v>85</v>
      </c>
      <c r="D150" s="20">
        <v>443</v>
      </c>
      <c r="E150" s="20">
        <v>13</v>
      </c>
    </row>
    <row r="151" spans="1:5" x14ac:dyDescent="0.2">
      <c r="A151" s="19" t="s">
        <v>572</v>
      </c>
      <c r="B151" s="20">
        <v>877</v>
      </c>
      <c r="C151" s="20">
        <v>156</v>
      </c>
      <c r="D151" s="20">
        <v>701</v>
      </c>
      <c r="E151" s="20">
        <v>20</v>
      </c>
    </row>
    <row r="152" spans="1:5" x14ac:dyDescent="0.2">
      <c r="A152" s="19" t="s">
        <v>573</v>
      </c>
      <c r="B152" s="20">
        <v>543</v>
      </c>
      <c r="C152" s="20">
        <v>94</v>
      </c>
      <c r="D152" s="20">
        <v>440</v>
      </c>
      <c r="E152" s="20">
        <v>9</v>
      </c>
    </row>
    <row r="153" spans="1:5" x14ac:dyDescent="0.2">
      <c r="A153" s="19" t="s">
        <v>574</v>
      </c>
      <c r="B153" s="20">
        <v>227</v>
      </c>
      <c r="C153" s="20">
        <v>38</v>
      </c>
      <c r="D153" s="20">
        <v>185</v>
      </c>
      <c r="E153" s="20">
        <v>4</v>
      </c>
    </row>
    <row r="154" spans="1:5" x14ac:dyDescent="0.2">
      <c r="A154" s="18" t="s">
        <v>575</v>
      </c>
      <c r="B154" s="18"/>
      <c r="C154" s="18"/>
      <c r="D154" s="18"/>
      <c r="E154" s="18"/>
    </row>
    <row r="155" spans="1:5" x14ac:dyDescent="0.2">
      <c r="A155" s="19" t="s">
        <v>576</v>
      </c>
      <c r="B155" s="20">
        <v>294</v>
      </c>
      <c r="C155" s="20">
        <v>49</v>
      </c>
      <c r="D155" s="20">
        <v>237</v>
      </c>
      <c r="E155" s="20">
        <v>8</v>
      </c>
    </row>
    <row r="156" spans="1:5" x14ac:dyDescent="0.2">
      <c r="A156" s="19" t="s">
        <v>577</v>
      </c>
      <c r="B156" s="20">
        <v>664</v>
      </c>
      <c r="C156" s="20">
        <v>109</v>
      </c>
      <c r="D156" s="20">
        <v>537</v>
      </c>
      <c r="E156" s="20">
        <v>18</v>
      </c>
    </row>
    <row r="157" spans="1:5" x14ac:dyDescent="0.2">
      <c r="A157" s="19" t="s">
        <v>578</v>
      </c>
      <c r="B157" s="20">
        <v>421</v>
      </c>
      <c r="C157" s="20">
        <v>77</v>
      </c>
      <c r="D157" s="20">
        <v>341</v>
      </c>
      <c r="E157" s="20">
        <v>3</v>
      </c>
    </row>
    <row r="158" spans="1:5" x14ac:dyDescent="0.2">
      <c r="A158" s="19" t="s">
        <v>579</v>
      </c>
      <c r="B158" s="20">
        <v>358</v>
      </c>
      <c r="C158" s="20">
        <v>62</v>
      </c>
      <c r="D158" s="20">
        <v>292</v>
      </c>
      <c r="E158" s="20">
        <v>4</v>
      </c>
    </row>
    <row r="159" spans="1:5" x14ac:dyDescent="0.2">
      <c r="A159" s="19" t="s">
        <v>580</v>
      </c>
      <c r="B159" s="20">
        <v>217</v>
      </c>
      <c r="C159" s="20">
        <v>44</v>
      </c>
      <c r="D159" s="20">
        <v>171</v>
      </c>
      <c r="E159" s="20">
        <v>2</v>
      </c>
    </row>
    <row r="160" spans="1:5" x14ac:dyDescent="0.2">
      <c r="A160" s="22" t="s">
        <v>581</v>
      </c>
      <c r="B160" s="23">
        <v>234</v>
      </c>
      <c r="C160" s="23">
        <v>32</v>
      </c>
      <c r="D160" s="23">
        <v>191</v>
      </c>
      <c r="E160" s="23">
        <v>11</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7A07E-972E-4CB3-BED0-0AB84A65FC0F}">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HYPERLINK("#'目次'!B25","[19]")</f>
        <v>[19]</v>
      </c>
    </row>
    <row r="3" spans="1:10" x14ac:dyDescent="0.2">
      <c r="A3" s="9" t="s">
        <v>126</v>
      </c>
      <c r="B3" s="12" t="s">
        <v>128</v>
      </c>
    </row>
    <row r="4" spans="1:10" x14ac:dyDescent="0.2">
      <c r="A4" s="9" t="s">
        <v>126</v>
      </c>
      <c r="B4" s="12" t="s">
        <v>180</v>
      </c>
    </row>
    <row r="5" spans="1:10" x14ac:dyDescent="0.2">
      <c r="A5" s="9" t="s">
        <v>126</v>
      </c>
      <c r="B5" s="12" t="s">
        <v>181</v>
      </c>
    </row>
    <row r="6" spans="1:10" s="15" customFormat="1" ht="62.5" x14ac:dyDescent="0.2">
      <c r="A6" s="13" t="s">
        <v>126</v>
      </c>
      <c r="B6" s="14" t="s">
        <v>499</v>
      </c>
      <c r="C6" s="14" t="s">
        <v>591</v>
      </c>
      <c r="D6" s="14" t="s">
        <v>592</v>
      </c>
      <c r="E6" s="14" t="s">
        <v>182</v>
      </c>
      <c r="F6" s="14" t="s">
        <v>593</v>
      </c>
      <c r="G6" s="14" t="s">
        <v>594</v>
      </c>
      <c r="H6" s="14" t="s">
        <v>504</v>
      </c>
      <c r="I6" s="14" t="s">
        <v>595</v>
      </c>
      <c r="J6" s="14" t="s">
        <v>596</v>
      </c>
    </row>
    <row r="7" spans="1:10" x14ac:dyDescent="0.2">
      <c r="A7" s="16" t="s">
        <v>507</v>
      </c>
      <c r="B7" s="17">
        <v>2188</v>
      </c>
      <c r="C7" s="17">
        <v>955</v>
      </c>
      <c r="D7" s="17">
        <v>147</v>
      </c>
      <c r="E7" s="17">
        <v>303</v>
      </c>
      <c r="F7" s="17">
        <v>432</v>
      </c>
      <c r="G7" s="17">
        <v>797</v>
      </c>
      <c r="H7" s="17">
        <v>48</v>
      </c>
      <c r="I7" s="17">
        <v>1343</v>
      </c>
      <c r="J7" s="17">
        <v>680</v>
      </c>
    </row>
    <row r="8" spans="1:10" x14ac:dyDescent="0.2">
      <c r="A8" s="18" t="s">
        <v>508</v>
      </c>
      <c r="B8" s="18"/>
      <c r="C8" s="18"/>
      <c r="D8" s="18"/>
      <c r="E8" s="18"/>
      <c r="F8" s="18"/>
      <c r="G8" s="18"/>
      <c r="H8" s="18"/>
      <c r="I8" s="18"/>
      <c r="J8" s="18"/>
    </row>
    <row r="9" spans="1:10" x14ac:dyDescent="0.2">
      <c r="A9" s="19" t="s">
        <v>509</v>
      </c>
      <c r="B9" s="20">
        <v>1092</v>
      </c>
      <c r="C9" s="20">
        <v>550</v>
      </c>
      <c r="D9" s="20">
        <v>74</v>
      </c>
      <c r="E9" s="20">
        <v>177</v>
      </c>
      <c r="F9" s="20">
        <v>172</v>
      </c>
      <c r="G9" s="20">
        <v>349</v>
      </c>
      <c r="H9" s="20">
        <v>27</v>
      </c>
      <c r="I9" s="20">
        <v>716</v>
      </c>
      <c r="J9" s="20">
        <v>330</v>
      </c>
    </row>
    <row r="10" spans="1:10" x14ac:dyDescent="0.2">
      <c r="A10" s="19" t="s">
        <v>510</v>
      </c>
      <c r="B10" s="20">
        <v>1095</v>
      </c>
      <c r="C10" s="20">
        <v>404</v>
      </c>
      <c r="D10" s="20">
        <v>73</v>
      </c>
      <c r="E10" s="20">
        <v>126</v>
      </c>
      <c r="F10" s="20">
        <v>260</v>
      </c>
      <c r="G10" s="20">
        <v>448</v>
      </c>
      <c r="H10" s="20">
        <v>21</v>
      </c>
      <c r="I10" s="20">
        <v>626</v>
      </c>
      <c r="J10" s="20">
        <v>350</v>
      </c>
    </row>
    <row r="11" spans="1:10" x14ac:dyDescent="0.2">
      <c r="A11" s="19" t="s">
        <v>511</v>
      </c>
      <c r="B11" s="20">
        <v>1</v>
      </c>
      <c r="C11" s="20">
        <v>1</v>
      </c>
      <c r="D11" s="20">
        <v>0</v>
      </c>
      <c r="E11" s="20">
        <v>0</v>
      </c>
      <c r="F11" s="20">
        <v>0</v>
      </c>
      <c r="G11" s="20">
        <v>0</v>
      </c>
      <c r="H11" s="20">
        <v>0</v>
      </c>
      <c r="I11" s="20">
        <v>1</v>
      </c>
      <c r="J11" s="20">
        <v>0</v>
      </c>
    </row>
    <row r="12" spans="1:10" x14ac:dyDescent="0.2">
      <c r="A12" s="18" t="s">
        <v>512</v>
      </c>
      <c r="B12" s="18"/>
      <c r="C12" s="18"/>
      <c r="D12" s="18"/>
      <c r="E12" s="18"/>
      <c r="F12" s="18"/>
      <c r="G12" s="18"/>
      <c r="H12" s="18"/>
      <c r="I12" s="18"/>
      <c r="J12" s="18"/>
    </row>
    <row r="13" spans="1:10" x14ac:dyDescent="0.2">
      <c r="A13" s="19" t="s">
        <v>513</v>
      </c>
      <c r="B13" s="20">
        <v>387</v>
      </c>
      <c r="C13" s="20">
        <v>297</v>
      </c>
      <c r="D13" s="20">
        <v>19</v>
      </c>
      <c r="E13" s="20">
        <v>49</v>
      </c>
      <c r="F13" s="20">
        <v>63</v>
      </c>
      <c r="G13" s="20">
        <v>59</v>
      </c>
      <c r="H13" s="20">
        <v>0</v>
      </c>
      <c r="I13" s="20">
        <v>328</v>
      </c>
      <c r="J13" s="20">
        <v>104</v>
      </c>
    </row>
    <row r="14" spans="1:10" x14ac:dyDescent="0.2">
      <c r="A14" s="19" t="s">
        <v>514</v>
      </c>
      <c r="B14" s="20">
        <v>432</v>
      </c>
      <c r="C14" s="20">
        <v>258</v>
      </c>
      <c r="D14" s="20">
        <v>31</v>
      </c>
      <c r="E14" s="20">
        <v>58</v>
      </c>
      <c r="F14" s="20">
        <v>92</v>
      </c>
      <c r="G14" s="20">
        <v>118</v>
      </c>
      <c r="H14" s="20">
        <v>2</v>
      </c>
      <c r="I14" s="20">
        <v>312</v>
      </c>
      <c r="J14" s="20">
        <v>135</v>
      </c>
    </row>
    <row r="15" spans="1:10" x14ac:dyDescent="0.2">
      <c r="A15" s="19" t="s">
        <v>515</v>
      </c>
      <c r="B15" s="20">
        <v>449</v>
      </c>
      <c r="C15" s="20">
        <v>198</v>
      </c>
      <c r="D15" s="20">
        <v>44</v>
      </c>
      <c r="E15" s="20">
        <v>72</v>
      </c>
      <c r="F15" s="20">
        <v>100</v>
      </c>
      <c r="G15" s="20">
        <v>153</v>
      </c>
      <c r="H15" s="20">
        <v>11</v>
      </c>
      <c r="I15" s="20">
        <v>285</v>
      </c>
      <c r="J15" s="20">
        <v>163</v>
      </c>
    </row>
    <row r="16" spans="1:10" x14ac:dyDescent="0.2">
      <c r="A16" s="19" t="s">
        <v>516</v>
      </c>
      <c r="B16" s="20">
        <v>427</v>
      </c>
      <c r="C16" s="20">
        <v>142</v>
      </c>
      <c r="D16" s="20">
        <v>28</v>
      </c>
      <c r="E16" s="20">
        <v>76</v>
      </c>
      <c r="F16" s="20">
        <v>96</v>
      </c>
      <c r="G16" s="20">
        <v>166</v>
      </c>
      <c r="H16" s="20">
        <v>15</v>
      </c>
      <c r="I16" s="20">
        <v>246</v>
      </c>
      <c r="J16" s="20">
        <v>156</v>
      </c>
    </row>
    <row r="17" spans="1:10" x14ac:dyDescent="0.2">
      <c r="A17" s="19" t="s">
        <v>517</v>
      </c>
      <c r="B17" s="20">
        <v>274</v>
      </c>
      <c r="C17" s="20">
        <v>47</v>
      </c>
      <c r="D17" s="20">
        <v>20</v>
      </c>
      <c r="E17" s="20">
        <v>35</v>
      </c>
      <c r="F17" s="20">
        <v>56</v>
      </c>
      <c r="G17" s="20">
        <v>137</v>
      </c>
      <c r="H17" s="20">
        <v>11</v>
      </c>
      <c r="I17" s="20">
        <v>126</v>
      </c>
      <c r="J17" s="20">
        <v>87</v>
      </c>
    </row>
    <row r="18" spans="1:10" x14ac:dyDescent="0.2">
      <c r="A18" s="19" t="s">
        <v>518</v>
      </c>
      <c r="B18" s="20">
        <v>137</v>
      </c>
      <c r="C18" s="20">
        <v>10</v>
      </c>
      <c r="D18" s="20">
        <v>4</v>
      </c>
      <c r="E18" s="20">
        <v>10</v>
      </c>
      <c r="F18" s="20">
        <v>19</v>
      </c>
      <c r="G18" s="20">
        <v>98</v>
      </c>
      <c r="H18" s="20">
        <v>5</v>
      </c>
      <c r="I18" s="20">
        <v>34</v>
      </c>
      <c r="J18" s="20">
        <v>26</v>
      </c>
    </row>
    <row r="19" spans="1:10" x14ac:dyDescent="0.2">
      <c r="A19" s="19" t="s">
        <v>519</v>
      </c>
      <c r="B19" s="20">
        <v>71</v>
      </c>
      <c r="C19" s="20">
        <v>3</v>
      </c>
      <c r="D19" s="20">
        <v>1</v>
      </c>
      <c r="E19" s="20">
        <v>3</v>
      </c>
      <c r="F19" s="20">
        <v>5</v>
      </c>
      <c r="G19" s="20">
        <v>57</v>
      </c>
      <c r="H19" s="20">
        <v>3</v>
      </c>
      <c r="I19" s="20">
        <v>11</v>
      </c>
      <c r="J19" s="20">
        <v>8</v>
      </c>
    </row>
    <row r="20" spans="1:10" x14ac:dyDescent="0.2">
      <c r="A20" s="19" t="s">
        <v>520</v>
      </c>
      <c r="B20" s="20">
        <v>11</v>
      </c>
      <c r="C20" s="20">
        <v>0</v>
      </c>
      <c r="D20" s="20">
        <v>0</v>
      </c>
      <c r="E20" s="20">
        <v>0</v>
      </c>
      <c r="F20" s="20">
        <v>1</v>
      </c>
      <c r="G20" s="20">
        <v>9</v>
      </c>
      <c r="H20" s="20">
        <v>1</v>
      </c>
      <c r="I20" s="20">
        <v>1</v>
      </c>
      <c r="J20" s="20">
        <v>1</v>
      </c>
    </row>
    <row r="21" spans="1:10" x14ac:dyDescent="0.2">
      <c r="A21" s="19" t="s">
        <v>521</v>
      </c>
      <c r="B21" s="20">
        <v>881</v>
      </c>
      <c r="C21" s="20">
        <v>456</v>
      </c>
      <c r="D21" s="20">
        <v>75</v>
      </c>
      <c r="E21" s="20">
        <v>130</v>
      </c>
      <c r="F21" s="20">
        <v>192</v>
      </c>
      <c r="G21" s="20">
        <v>271</v>
      </c>
      <c r="H21" s="20">
        <v>13</v>
      </c>
      <c r="I21" s="20">
        <v>597</v>
      </c>
      <c r="J21" s="20">
        <v>298</v>
      </c>
    </row>
    <row r="22" spans="1:10" x14ac:dyDescent="0.2">
      <c r="A22" s="19" t="s">
        <v>522</v>
      </c>
      <c r="B22" s="20">
        <v>701</v>
      </c>
      <c r="C22" s="20">
        <v>189</v>
      </c>
      <c r="D22" s="20">
        <v>48</v>
      </c>
      <c r="E22" s="20">
        <v>111</v>
      </c>
      <c r="F22" s="20">
        <v>152</v>
      </c>
      <c r="G22" s="20">
        <v>303</v>
      </c>
      <c r="H22" s="20">
        <v>26</v>
      </c>
      <c r="I22" s="20">
        <v>372</v>
      </c>
      <c r="J22" s="20">
        <v>243</v>
      </c>
    </row>
    <row r="23" spans="1:10" x14ac:dyDescent="0.2">
      <c r="A23" s="19" t="s">
        <v>523</v>
      </c>
      <c r="B23" s="20">
        <v>1801</v>
      </c>
      <c r="C23" s="20">
        <v>658</v>
      </c>
      <c r="D23" s="20">
        <v>128</v>
      </c>
      <c r="E23" s="20">
        <v>254</v>
      </c>
      <c r="F23" s="20">
        <v>369</v>
      </c>
      <c r="G23" s="20">
        <v>738</v>
      </c>
      <c r="H23" s="20">
        <v>48</v>
      </c>
      <c r="I23" s="20">
        <v>1015</v>
      </c>
      <c r="J23" s="20">
        <v>576</v>
      </c>
    </row>
    <row r="24" spans="1:10" x14ac:dyDescent="0.2">
      <c r="A24" s="19" t="s">
        <v>524</v>
      </c>
      <c r="B24" s="20">
        <v>920</v>
      </c>
      <c r="C24" s="20">
        <v>202</v>
      </c>
      <c r="D24" s="20">
        <v>53</v>
      </c>
      <c r="E24" s="20">
        <v>124</v>
      </c>
      <c r="F24" s="20">
        <v>177</v>
      </c>
      <c r="G24" s="20">
        <v>467</v>
      </c>
      <c r="H24" s="20">
        <v>35</v>
      </c>
      <c r="I24" s="20">
        <v>418</v>
      </c>
      <c r="J24" s="20">
        <v>278</v>
      </c>
    </row>
    <row r="25" spans="1:10" x14ac:dyDescent="0.2">
      <c r="A25" s="19" t="s">
        <v>525</v>
      </c>
      <c r="B25" s="20">
        <v>219</v>
      </c>
      <c r="C25" s="20">
        <v>13</v>
      </c>
      <c r="D25" s="20">
        <v>5</v>
      </c>
      <c r="E25" s="20">
        <v>13</v>
      </c>
      <c r="F25" s="20">
        <v>25</v>
      </c>
      <c r="G25" s="20">
        <v>164</v>
      </c>
      <c r="H25" s="20">
        <v>9</v>
      </c>
      <c r="I25" s="20">
        <v>46</v>
      </c>
      <c r="J25" s="20">
        <v>35</v>
      </c>
    </row>
    <row r="26" spans="1:10" x14ac:dyDescent="0.2">
      <c r="A26" s="18" t="s">
        <v>526</v>
      </c>
      <c r="B26" s="17">
        <v>208</v>
      </c>
      <c r="C26" s="17">
        <v>173</v>
      </c>
      <c r="D26" s="17">
        <v>10</v>
      </c>
      <c r="E26" s="17">
        <v>30</v>
      </c>
      <c r="F26" s="17">
        <v>28</v>
      </c>
      <c r="G26" s="17">
        <v>22</v>
      </c>
      <c r="H26" s="17">
        <v>0</v>
      </c>
      <c r="I26" s="17">
        <v>186</v>
      </c>
      <c r="J26" s="17">
        <v>55</v>
      </c>
    </row>
    <row r="27" spans="1:10" x14ac:dyDescent="0.2">
      <c r="A27" s="19" t="s">
        <v>514</v>
      </c>
      <c r="B27" s="20">
        <v>220</v>
      </c>
      <c r="C27" s="20">
        <v>136</v>
      </c>
      <c r="D27" s="20">
        <v>13</v>
      </c>
      <c r="E27" s="20">
        <v>37</v>
      </c>
      <c r="F27" s="20">
        <v>34</v>
      </c>
      <c r="G27" s="20">
        <v>54</v>
      </c>
      <c r="H27" s="20">
        <v>1</v>
      </c>
      <c r="I27" s="20">
        <v>165</v>
      </c>
      <c r="J27" s="20">
        <v>63</v>
      </c>
    </row>
    <row r="28" spans="1:10" x14ac:dyDescent="0.2">
      <c r="A28" s="19" t="s">
        <v>515</v>
      </c>
      <c r="B28" s="20">
        <v>226</v>
      </c>
      <c r="C28" s="20">
        <v>112</v>
      </c>
      <c r="D28" s="20">
        <v>26</v>
      </c>
      <c r="E28" s="20">
        <v>43</v>
      </c>
      <c r="F28" s="20">
        <v>39</v>
      </c>
      <c r="G28" s="20">
        <v>76</v>
      </c>
      <c r="H28" s="20">
        <v>5</v>
      </c>
      <c r="I28" s="20">
        <v>145</v>
      </c>
      <c r="J28" s="20">
        <v>82</v>
      </c>
    </row>
    <row r="29" spans="1:10" x14ac:dyDescent="0.2">
      <c r="A29" s="19" t="s">
        <v>516</v>
      </c>
      <c r="B29" s="20">
        <v>211</v>
      </c>
      <c r="C29" s="20">
        <v>85</v>
      </c>
      <c r="D29" s="20">
        <v>10</v>
      </c>
      <c r="E29" s="20">
        <v>44</v>
      </c>
      <c r="F29" s="20">
        <v>39</v>
      </c>
      <c r="G29" s="20">
        <v>75</v>
      </c>
      <c r="H29" s="20">
        <v>8</v>
      </c>
      <c r="I29" s="20">
        <v>128</v>
      </c>
      <c r="J29" s="20">
        <v>74</v>
      </c>
    </row>
    <row r="30" spans="1:10" x14ac:dyDescent="0.2">
      <c r="A30" s="19" t="s">
        <v>517</v>
      </c>
      <c r="B30" s="20">
        <v>134</v>
      </c>
      <c r="C30" s="20">
        <v>36</v>
      </c>
      <c r="D30" s="20">
        <v>12</v>
      </c>
      <c r="E30" s="20">
        <v>14</v>
      </c>
      <c r="F30" s="20">
        <v>22</v>
      </c>
      <c r="G30" s="20">
        <v>59</v>
      </c>
      <c r="H30" s="20">
        <v>8</v>
      </c>
      <c r="I30" s="20">
        <v>67</v>
      </c>
      <c r="J30" s="20">
        <v>37</v>
      </c>
    </row>
    <row r="31" spans="1:10" x14ac:dyDescent="0.2">
      <c r="A31" s="19" t="s">
        <v>518</v>
      </c>
      <c r="B31" s="20">
        <v>65</v>
      </c>
      <c r="C31" s="20">
        <v>6</v>
      </c>
      <c r="D31" s="20">
        <v>2</v>
      </c>
      <c r="E31" s="20">
        <v>6</v>
      </c>
      <c r="F31" s="20">
        <v>9</v>
      </c>
      <c r="G31" s="20">
        <v>44</v>
      </c>
      <c r="H31" s="20">
        <v>2</v>
      </c>
      <c r="I31" s="20">
        <v>19</v>
      </c>
      <c r="J31" s="20">
        <v>15</v>
      </c>
    </row>
    <row r="32" spans="1:10" x14ac:dyDescent="0.2">
      <c r="A32" s="19" t="s">
        <v>519</v>
      </c>
      <c r="B32" s="20">
        <v>25</v>
      </c>
      <c r="C32" s="20">
        <v>2</v>
      </c>
      <c r="D32" s="20">
        <v>1</v>
      </c>
      <c r="E32" s="20">
        <v>3</v>
      </c>
      <c r="F32" s="20">
        <v>1</v>
      </c>
      <c r="G32" s="20">
        <v>17</v>
      </c>
      <c r="H32" s="20">
        <v>2</v>
      </c>
      <c r="I32" s="20">
        <v>6</v>
      </c>
      <c r="J32" s="20">
        <v>4</v>
      </c>
    </row>
    <row r="33" spans="1:10" x14ac:dyDescent="0.2">
      <c r="A33" s="19" t="s">
        <v>520</v>
      </c>
      <c r="B33" s="20">
        <v>3</v>
      </c>
      <c r="C33" s="20">
        <v>0</v>
      </c>
      <c r="D33" s="20">
        <v>0</v>
      </c>
      <c r="E33" s="20">
        <v>0</v>
      </c>
      <c r="F33" s="20">
        <v>0</v>
      </c>
      <c r="G33" s="20">
        <v>2</v>
      </c>
      <c r="H33" s="20">
        <v>1</v>
      </c>
      <c r="I33" s="20">
        <v>0</v>
      </c>
      <c r="J33" s="20">
        <v>0</v>
      </c>
    </row>
    <row r="34" spans="1:10" x14ac:dyDescent="0.2">
      <c r="A34" s="19" t="s">
        <v>521</v>
      </c>
      <c r="B34" s="20">
        <v>446</v>
      </c>
      <c r="C34" s="20">
        <v>248</v>
      </c>
      <c r="D34" s="20">
        <v>39</v>
      </c>
      <c r="E34" s="20">
        <v>80</v>
      </c>
      <c r="F34" s="20">
        <v>73</v>
      </c>
      <c r="G34" s="20">
        <v>130</v>
      </c>
      <c r="H34" s="20">
        <v>6</v>
      </c>
      <c r="I34" s="20">
        <v>310</v>
      </c>
      <c r="J34" s="20">
        <v>145</v>
      </c>
    </row>
    <row r="35" spans="1:10" x14ac:dyDescent="0.2">
      <c r="A35" s="19" t="s">
        <v>522</v>
      </c>
      <c r="B35" s="20">
        <v>345</v>
      </c>
      <c r="C35" s="20">
        <v>121</v>
      </c>
      <c r="D35" s="20">
        <v>22</v>
      </c>
      <c r="E35" s="20">
        <v>58</v>
      </c>
      <c r="F35" s="20">
        <v>61</v>
      </c>
      <c r="G35" s="20">
        <v>134</v>
      </c>
      <c r="H35" s="20">
        <v>16</v>
      </c>
      <c r="I35" s="20">
        <v>195</v>
      </c>
      <c r="J35" s="20">
        <v>111</v>
      </c>
    </row>
    <row r="36" spans="1:10" x14ac:dyDescent="0.2">
      <c r="A36" s="19" t="s">
        <v>523</v>
      </c>
      <c r="B36" s="20">
        <v>884</v>
      </c>
      <c r="C36" s="20">
        <v>377</v>
      </c>
      <c r="D36" s="20">
        <v>64</v>
      </c>
      <c r="E36" s="20">
        <v>147</v>
      </c>
      <c r="F36" s="20">
        <v>144</v>
      </c>
      <c r="G36" s="20">
        <v>327</v>
      </c>
      <c r="H36" s="20">
        <v>27</v>
      </c>
      <c r="I36" s="20">
        <v>530</v>
      </c>
      <c r="J36" s="20">
        <v>275</v>
      </c>
    </row>
    <row r="37" spans="1:10" x14ac:dyDescent="0.2">
      <c r="A37" s="19" t="s">
        <v>524</v>
      </c>
      <c r="B37" s="20">
        <v>438</v>
      </c>
      <c r="C37" s="20">
        <v>129</v>
      </c>
      <c r="D37" s="20">
        <v>25</v>
      </c>
      <c r="E37" s="20">
        <v>67</v>
      </c>
      <c r="F37" s="20">
        <v>71</v>
      </c>
      <c r="G37" s="20">
        <v>197</v>
      </c>
      <c r="H37" s="20">
        <v>21</v>
      </c>
      <c r="I37" s="20">
        <v>220</v>
      </c>
      <c r="J37" s="20">
        <v>130</v>
      </c>
    </row>
    <row r="38" spans="1:10" x14ac:dyDescent="0.2">
      <c r="A38" s="19" t="s">
        <v>525</v>
      </c>
      <c r="B38" s="20">
        <v>93</v>
      </c>
      <c r="C38" s="20">
        <v>8</v>
      </c>
      <c r="D38" s="20">
        <v>3</v>
      </c>
      <c r="E38" s="20">
        <v>9</v>
      </c>
      <c r="F38" s="20">
        <v>10</v>
      </c>
      <c r="G38" s="20">
        <v>63</v>
      </c>
      <c r="H38" s="20">
        <v>5</v>
      </c>
      <c r="I38" s="20">
        <v>25</v>
      </c>
      <c r="J38" s="20">
        <v>19</v>
      </c>
    </row>
    <row r="39" spans="1:10" x14ac:dyDescent="0.2">
      <c r="A39" s="18" t="s">
        <v>527</v>
      </c>
      <c r="B39" s="17">
        <v>178</v>
      </c>
      <c r="C39" s="17">
        <v>123</v>
      </c>
      <c r="D39" s="17">
        <v>9</v>
      </c>
      <c r="E39" s="17">
        <v>19</v>
      </c>
      <c r="F39" s="17">
        <v>35</v>
      </c>
      <c r="G39" s="17">
        <v>37</v>
      </c>
      <c r="H39" s="17">
        <v>0</v>
      </c>
      <c r="I39" s="17">
        <v>141</v>
      </c>
      <c r="J39" s="17">
        <v>49</v>
      </c>
    </row>
    <row r="40" spans="1:10" x14ac:dyDescent="0.2">
      <c r="A40" s="19" t="s">
        <v>514</v>
      </c>
      <c r="B40" s="20">
        <v>212</v>
      </c>
      <c r="C40" s="20">
        <v>122</v>
      </c>
      <c r="D40" s="20">
        <v>18</v>
      </c>
      <c r="E40" s="20">
        <v>21</v>
      </c>
      <c r="F40" s="20">
        <v>58</v>
      </c>
      <c r="G40" s="20">
        <v>64</v>
      </c>
      <c r="H40" s="20">
        <v>1</v>
      </c>
      <c r="I40" s="20">
        <v>147</v>
      </c>
      <c r="J40" s="20">
        <v>72</v>
      </c>
    </row>
    <row r="41" spans="1:10" x14ac:dyDescent="0.2">
      <c r="A41" s="19" t="s">
        <v>515</v>
      </c>
      <c r="B41" s="20">
        <v>223</v>
      </c>
      <c r="C41" s="20">
        <v>86</v>
      </c>
      <c r="D41" s="20">
        <v>18</v>
      </c>
      <c r="E41" s="20">
        <v>29</v>
      </c>
      <c r="F41" s="20">
        <v>61</v>
      </c>
      <c r="G41" s="20">
        <v>77</v>
      </c>
      <c r="H41" s="20">
        <v>6</v>
      </c>
      <c r="I41" s="20">
        <v>140</v>
      </c>
      <c r="J41" s="20">
        <v>81</v>
      </c>
    </row>
    <row r="42" spans="1:10" x14ac:dyDescent="0.2">
      <c r="A42" s="19" t="s">
        <v>516</v>
      </c>
      <c r="B42" s="20">
        <v>216</v>
      </c>
      <c r="C42" s="20">
        <v>57</v>
      </c>
      <c r="D42" s="20">
        <v>18</v>
      </c>
      <c r="E42" s="20">
        <v>32</v>
      </c>
      <c r="F42" s="20">
        <v>57</v>
      </c>
      <c r="G42" s="20">
        <v>91</v>
      </c>
      <c r="H42" s="20">
        <v>7</v>
      </c>
      <c r="I42" s="20">
        <v>118</v>
      </c>
      <c r="J42" s="20">
        <v>82</v>
      </c>
    </row>
    <row r="43" spans="1:10" x14ac:dyDescent="0.2">
      <c r="A43" s="19" t="s">
        <v>517</v>
      </c>
      <c r="B43" s="20">
        <v>140</v>
      </c>
      <c r="C43" s="20">
        <v>11</v>
      </c>
      <c r="D43" s="20">
        <v>8</v>
      </c>
      <c r="E43" s="20">
        <v>21</v>
      </c>
      <c r="F43" s="20">
        <v>34</v>
      </c>
      <c r="G43" s="20">
        <v>78</v>
      </c>
      <c r="H43" s="20">
        <v>3</v>
      </c>
      <c r="I43" s="20">
        <v>59</v>
      </c>
      <c r="J43" s="20">
        <v>50</v>
      </c>
    </row>
    <row r="44" spans="1:10" x14ac:dyDescent="0.2">
      <c r="A44" s="19" t="s">
        <v>518</v>
      </c>
      <c r="B44" s="20">
        <v>72</v>
      </c>
      <c r="C44" s="20">
        <v>4</v>
      </c>
      <c r="D44" s="20">
        <v>2</v>
      </c>
      <c r="E44" s="20">
        <v>4</v>
      </c>
      <c r="F44" s="20">
        <v>10</v>
      </c>
      <c r="G44" s="20">
        <v>54</v>
      </c>
      <c r="H44" s="20">
        <v>3</v>
      </c>
      <c r="I44" s="20">
        <v>15</v>
      </c>
      <c r="J44" s="20">
        <v>11</v>
      </c>
    </row>
    <row r="45" spans="1:10" x14ac:dyDescent="0.2">
      <c r="A45" s="19" t="s">
        <v>519</v>
      </c>
      <c r="B45" s="20">
        <v>46</v>
      </c>
      <c r="C45" s="20">
        <v>1</v>
      </c>
      <c r="D45" s="20">
        <v>0</v>
      </c>
      <c r="E45" s="20">
        <v>0</v>
      </c>
      <c r="F45" s="20">
        <v>4</v>
      </c>
      <c r="G45" s="20">
        <v>40</v>
      </c>
      <c r="H45" s="20">
        <v>1</v>
      </c>
      <c r="I45" s="20">
        <v>5</v>
      </c>
      <c r="J45" s="20">
        <v>4</v>
      </c>
    </row>
    <row r="46" spans="1:10" x14ac:dyDescent="0.2">
      <c r="A46" s="19" t="s">
        <v>520</v>
      </c>
      <c r="B46" s="20">
        <v>8</v>
      </c>
      <c r="C46" s="20">
        <v>0</v>
      </c>
      <c r="D46" s="20">
        <v>0</v>
      </c>
      <c r="E46" s="20">
        <v>0</v>
      </c>
      <c r="F46" s="20">
        <v>1</v>
      </c>
      <c r="G46" s="20">
        <v>7</v>
      </c>
      <c r="H46" s="20">
        <v>0</v>
      </c>
      <c r="I46" s="20">
        <v>1</v>
      </c>
      <c r="J46" s="20">
        <v>1</v>
      </c>
    </row>
    <row r="47" spans="1:10" x14ac:dyDescent="0.2">
      <c r="A47" s="19" t="s">
        <v>521</v>
      </c>
      <c r="B47" s="20">
        <v>435</v>
      </c>
      <c r="C47" s="20">
        <v>208</v>
      </c>
      <c r="D47" s="20">
        <v>36</v>
      </c>
      <c r="E47" s="20">
        <v>50</v>
      </c>
      <c r="F47" s="20">
        <v>119</v>
      </c>
      <c r="G47" s="20">
        <v>141</v>
      </c>
      <c r="H47" s="20">
        <v>7</v>
      </c>
      <c r="I47" s="20">
        <v>287</v>
      </c>
      <c r="J47" s="20">
        <v>153</v>
      </c>
    </row>
    <row r="48" spans="1:10" x14ac:dyDescent="0.2">
      <c r="A48" s="19" t="s">
        <v>522</v>
      </c>
      <c r="B48" s="20">
        <v>356</v>
      </c>
      <c r="C48" s="20">
        <v>68</v>
      </c>
      <c r="D48" s="20">
        <v>26</v>
      </c>
      <c r="E48" s="20">
        <v>53</v>
      </c>
      <c r="F48" s="20">
        <v>91</v>
      </c>
      <c r="G48" s="20">
        <v>169</v>
      </c>
      <c r="H48" s="20">
        <v>10</v>
      </c>
      <c r="I48" s="20">
        <v>177</v>
      </c>
      <c r="J48" s="20">
        <v>132</v>
      </c>
    </row>
    <row r="49" spans="1:10" x14ac:dyDescent="0.2">
      <c r="A49" s="19" t="s">
        <v>523</v>
      </c>
      <c r="B49" s="20">
        <v>917</v>
      </c>
      <c r="C49" s="20">
        <v>281</v>
      </c>
      <c r="D49" s="20">
        <v>64</v>
      </c>
      <c r="E49" s="20">
        <v>107</v>
      </c>
      <c r="F49" s="20">
        <v>225</v>
      </c>
      <c r="G49" s="20">
        <v>411</v>
      </c>
      <c r="H49" s="20">
        <v>21</v>
      </c>
      <c r="I49" s="20">
        <v>485</v>
      </c>
      <c r="J49" s="20">
        <v>301</v>
      </c>
    </row>
    <row r="50" spans="1:10" x14ac:dyDescent="0.2">
      <c r="A50" s="19" t="s">
        <v>524</v>
      </c>
      <c r="B50" s="20">
        <v>482</v>
      </c>
      <c r="C50" s="20">
        <v>73</v>
      </c>
      <c r="D50" s="20">
        <v>28</v>
      </c>
      <c r="E50" s="20">
        <v>57</v>
      </c>
      <c r="F50" s="20">
        <v>106</v>
      </c>
      <c r="G50" s="20">
        <v>270</v>
      </c>
      <c r="H50" s="20">
        <v>14</v>
      </c>
      <c r="I50" s="20">
        <v>198</v>
      </c>
      <c r="J50" s="20">
        <v>148</v>
      </c>
    </row>
    <row r="51" spans="1:10" x14ac:dyDescent="0.2">
      <c r="A51" s="19" t="s">
        <v>525</v>
      </c>
      <c r="B51" s="20">
        <v>126</v>
      </c>
      <c r="C51" s="20">
        <v>5</v>
      </c>
      <c r="D51" s="20">
        <v>2</v>
      </c>
      <c r="E51" s="20">
        <v>4</v>
      </c>
      <c r="F51" s="20">
        <v>15</v>
      </c>
      <c r="G51" s="20">
        <v>101</v>
      </c>
      <c r="H51" s="20">
        <v>4</v>
      </c>
      <c r="I51" s="20">
        <v>21</v>
      </c>
      <c r="J51" s="20">
        <v>16</v>
      </c>
    </row>
    <row r="52" spans="1:10" x14ac:dyDescent="0.2">
      <c r="A52" s="18" t="s">
        <v>528</v>
      </c>
      <c r="B52" s="18"/>
      <c r="C52" s="18"/>
      <c r="D52" s="18"/>
      <c r="E52" s="18"/>
      <c r="F52" s="18"/>
      <c r="G52" s="18"/>
      <c r="H52" s="18"/>
      <c r="I52" s="18"/>
      <c r="J52" s="18"/>
    </row>
    <row r="53" spans="1:10" x14ac:dyDescent="0.2">
      <c r="A53" s="19" t="s">
        <v>130</v>
      </c>
      <c r="B53" s="20">
        <v>151</v>
      </c>
      <c r="C53" s="20">
        <v>74</v>
      </c>
      <c r="D53" s="20">
        <v>7</v>
      </c>
      <c r="E53" s="20">
        <v>10</v>
      </c>
      <c r="F53" s="20">
        <v>17</v>
      </c>
      <c r="G53" s="20">
        <v>61</v>
      </c>
      <c r="H53" s="20">
        <v>4</v>
      </c>
      <c r="I53" s="20">
        <v>86</v>
      </c>
      <c r="J53" s="20">
        <v>28</v>
      </c>
    </row>
    <row r="54" spans="1:10" x14ac:dyDescent="0.2">
      <c r="A54" s="19" t="s">
        <v>131</v>
      </c>
      <c r="B54" s="20">
        <v>1446</v>
      </c>
      <c r="C54" s="20">
        <v>676</v>
      </c>
      <c r="D54" s="20">
        <v>118</v>
      </c>
      <c r="E54" s="20">
        <v>240</v>
      </c>
      <c r="F54" s="20">
        <v>306</v>
      </c>
      <c r="G54" s="20">
        <v>457</v>
      </c>
      <c r="H54" s="20">
        <v>31</v>
      </c>
      <c r="I54" s="20">
        <v>958</v>
      </c>
      <c r="J54" s="20">
        <v>502</v>
      </c>
    </row>
    <row r="55" spans="1:10" x14ac:dyDescent="0.2">
      <c r="A55" s="19" t="s">
        <v>392</v>
      </c>
      <c r="B55" s="20">
        <v>150</v>
      </c>
      <c r="C55" s="20">
        <v>86</v>
      </c>
      <c r="D55" s="20">
        <v>8</v>
      </c>
      <c r="E55" s="20">
        <v>12</v>
      </c>
      <c r="F55" s="20">
        <v>26</v>
      </c>
      <c r="G55" s="20">
        <v>47</v>
      </c>
      <c r="H55" s="20">
        <v>2</v>
      </c>
      <c r="I55" s="20">
        <v>101</v>
      </c>
      <c r="J55" s="20">
        <v>36</v>
      </c>
    </row>
    <row r="56" spans="1:10" x14ac:dyDescent="0.2">
      <c r="A56" s="19" t="s">
        <v>132</v>
      </c>
      <c r="B56" s="20">
        <v>372</v>
      </c>
      <c r="C56" s="20">
        <v>87</v>
      </c>
      <c r="D56" s="20">
        <v>7</v>
      </c>
      <c r="E56" s="20">
        <v>35</v>
      </c>
      <c r="F56" s="20">
        <v>75</v>
      </c>
      <c r="G56" s="20">
        <v>203</v>
      </c>
      <c r="H56" s="20">
        <v>10</v>
      </c>
      <c r="I56" s="20">
        <v>159</v>
      </c>
      <c r="J56" s="20">
        <v>98</v>
      </c>
    </row>
    <row r="57" spans="1:10" x14ac:dyDescent="0.2">
      <c r="A57" s="19" t="s">
        <v>529</v>
      </c>
      <c r="B57" s="20">
        <v>69</v>
      </c>
      <c r="C57" s="20">
        <v>32</v>
      </c>
      <c r="D57" s="20">
        <v>7</v>
      </c>
      <c r="E57" s="20">
        <v>6</v>
      </c>
      <c r="F57" s="20">
        <v>8</v>
      </c>
      <c r="G57" s="20">
        <v>29</v>
      </c>
      <c r="H57" s="20">
        <v>1</v>
      </c>
      <c r="I57" s="20">
        <v>39</v>
      </c>
      <c r="J57" s="20">
        <v>16</v>
      </c>
    </row>
    <row r="58" spans="1:10" x14ac:dyDescent="0.2">
      <c r="A58" s="18" t="s">
        <v>133</v>
      </c>
      <c r="B58" s="17">
        <v>92</v>
      </c>
      <c r="C58" s="17">
        <v>43</v>
      </c>
      <c r="D58" s="17">
        <v>4</v>
      </c>
      <c r="E58" s="17">
        <v>6</v>
      </c>
      <c r="F58" s="17">
        <v>6</v>
      </c>
      <c r="G58" s="17">
        <v>39</v>
      </c>
      <c r="H58" s="17">
        <v>3</v>
      </c>
      <c r="I58" s="17">
        <v>50</v>
      </c>
      <c r="J58" s="17">
        <v>14</v>
      </c>
    </row>
    <row r="59" spans="1:10" x14ac:dyDescent="0.2">
      <c r="A59" s="19" t="s">
        <v>134</v>
      </c>
      <c r="B59" s="20">
        <v>813</v>
      </c>
      <c r="C59" s="20">
        <v>423</v>
      </c>
      <c r="D59" s="20">
        <v>62</v>
      </c>
      <c r="E59" s="20">
        <v>151</v>
      </c>
      <c r="F59" s="20">
        <v>140</v>
      </c>
      <c r="G59" s="20">
        <v>235</v>
      </c>
      <c r="H59" s="20">
        <v>20</v>
      </c>
      <c r="I59" s="20">
        <v>558</v>
      </c>
      <c r="J59" s="20">
        <v>270</v>
      </c>
    </row>
    <row r="60" spans="1:10" x14ac:dyDescent="0.2">
      <c r="A60" s="19" t="s">
        <v>393</v>
      </c>
      <c r="B60" s="20">
        <v>65</v>
      </c>
      <c r="C60" s="20">
        <v>38</v>
      </c>
      <c r="D60" s="20">
        <v>3</v>
      </c>
      <c r="E60" s="20">
        <v>5</v>
      </c>
      <c r="F60" s="20">
        <v>8</v>
      </c>
      <c r="G60" s="20">
        <v>23</v>
      </c>
      <c r="H60" s="20">
        <v>0</v>
      </c>
      <c r="I60" s="20">
        <v>42</v>
      </c>
      <c r="J60" s="20">
        <v>13</v>
      </c>
    </row>
    <row r="61" spans="1:10" x14ac:dyDescent="0.2">
      <c r="A61" s="19" t="s">
        <v>135</v>
      </c>
      <c r="B61" s="20">
        <v>83</v>
      </c>
      <c r="C61" s="20">
        <v>24</v>
      </c>
      <c r="D61" s="20">
        <v>2</v>
      </c>
      <c r="E61" s="20">
        <v>10</v>
      </c>
      <c r="F61" s="20">
        <v>14</v>
      </c>
      <c r="G61" s="20">
        <v>39</v>
      </c>
      <c r="H61" s="20">
        <v>4</v>
      </c>
      <c r="I61" s="20">
        <v>40</v>
      </c>
      <c r="J61" s="20">
        <v>24</v>
      </c>
    </row>
    <row r="62" spans="1:10" x14ac:dyDescent="0.2">
      <c r="A62" s="19" t="s">
        <v>530</v>
      </c>
      <c r="B62" s="20">
        <v>39</v>
      </c>
      <c r="C62" s="20">
        <v>22</v>
      </c>
      <c r="D62" s="20">
        <v>3</v>
      </c>
      <c r="E62" s="20">
        <v>5</v>
      </c>
      <c r="F62" s="20">
        <v>4</v>
      </c>
      <c r="G62" s="20">
        <v>13</v>
      </c>
      <c r="H62" s="20">
        <v>0</v>
      </c>
      <c r="I62" s="20">
        <v>26</v>
      </c>
      <c r="J62" s="20">
        <v>9</v>
      </c>
    </row>
    <row r="63" spans="1:10" x14ac:dyDescent="0.2">
      <c r="A63" s="18" t="s">
        <v>136</v>
      </c>
      <c r="B63" s="17">
        <v>59</v>
      </c>
      <c r="C63" s="17">
        <v>31</v>
      </c>
      <c r="D63" s="17">
        <v>3</v>
      </c>
      <c r="E63" s="17">
        <v>4</v>
      </c>
      <c r="F63" s="17">
        <v>11</v>
      </c>
      <c r="G63" s="17">
        <v>22</v>
      </c>
      <c r="H63" s="17">
        <v>1</v>
      </c>
      <c r="I63" s="17">
        <v>36</v>
      </c>
      <c r="J63" s="17">
        <v>14</v>
      </c>
    </row>
    <row r="64" spans="1:10" x14ac:dyDescent="0.2">
      <c r="A64" s="19" t="s">
        <v>134</v>
      </c>
      <c r="B64" s="20">
        <v>632</v>
      </c>
      <c r="C64" s="20">
        <v>252</v>
      </c>
      <c r="D64" s="20">
        <v>56</v>
      </c>
      <c r="E64" s="20">
        <v>89</v>
      </c>
      <c r="F64" s="20">
        <v>166</v>
      </c>
      <c r="G64" s="20">
        <v>222</v>
      </c>
      <c r="H64" s="20">
        <v>11</v>
      </c>
      <c r="I64" s="20">
        <v>399</v>
      </c>
      <c r="J64" s="20">
        <v>232</v>
      </c>
    </row>
    <row r="65" spans="1:10" x14ac:dyDescent="0.2">
      <c r="A65" s="19" t="s">
        <v>393</v>
      </c>
      <c r="B65" s="20">
        <v>85</v>
      </c>
      <c r="C65" s="20">
        <v>48</v>
      </c>
      <c r="D65" s="20">
        <v>5</v>
      </c>
      <c r="E65" s="20">
        <v>7</v>
      </c>
      <c r="F65" s="20">
        <v>18</v>
      </c>
      <c r="G65" s="20">
        <v>24</v>
      </c>
      <c r="H65" s="20">
        <v>2</v>
      </c>
      <c r="I65" s="20">
        <v>59</v>
      </c>
      <c r="J65" s="20">
        <v>23</v>
      </c>
    </row>
    <row r="66" spans="1:10" x14ac:dyDescent="0.2">
      <c r="A66" s="19" t="s">
        <v>135</v>
      </c>
      <c r="B66" s="20">
        <v>289</v>
      </c>
      <c r="C66" s="20">
        <v>63</v>
      </c>
      <c r="D66" s="20">
        <v>5</v>
      </c>
      <c r="E66" s="20">
        <v>25</v>
      </c>
      <c r="F66" s="20">
        <v>61</v>
      </c>
      <c r="G66" s="20">
        <v>164</v>
      </c>
      <c r="H66" s="20">
        <v>6</v>
      </c>
      <c r="I66" s="20">
        <v>119</v>
      </c>
      <c r="J66" s="20">
        <v>74</v>
      </c>
    </row>
    <row r="67" spans="1:10" x14ac:dyDescent="0.2">
      <c r="A67" s="19" t="s">
        <v>530</v>
      </c>
      <c r="B67" s="20">
        <v>30</v>
      </c>
      <c r="C67" s="20">
        <v>10</v>
      </c>
      <c r="D67" s="20">
        <v>4</v>
      </c>
      <c r="E67" s="20">
        <v>1</v>
      </c>
      <c r="F67" s="20">
        <v>4</v>
      </c>
      <c r="G67" s="20">
        <v>16</v>
      </c>
      <c r="H67" s="20">
        <v>1</v>
      </c>
      <c r="I67" s="20">
        <v>13</v>
      </c>
      <c r="J67" s="20">
        <v>7</v>
      </c>
    </row>
    <row r="68" spans="1:10" x14ac:dyDescent="0.2">
      <c r="A68" s="18" t="s">
        <v>531</v>
      </c>
      <c r="B68" s="18"/>
      <c r="C68" s="18"/>
      <c r="D68" s="18"/>
      <c r="E68" s="18"/>
      <c r="F68" s="18"/>
      <c r="G68" s="18"/>
      <c r="H68" s="18"/>
      <c r="I68" s="18"/>
      <c r="J68" s="18"/>
    </row>
    <row r="69" spans="1:10" x14ac:dyDescent="0.2">
      <c r="A69" s="19" t="s">
        <v>532</v>
      </c>
      <c r="B69" s="20">
        <v>366</v>
      </c>
      <c r="C69" s="20">
        <v>154</v>
      </c>
      <c r="D69" s="20">
        <v>12</v>
      </c>
      <c r="E69" s="20">
        <v>25</v>
      </c>
      <c r="F69" s="20">
        <v>59</v>
      </c>
      <c r="G69" s="20">
        <v>152</v>
      </c>
      <c r="H69" s="20">
        <v>11</v>
      </c>
      <c r="I69" s="20">
        <v>203</v>
      </c>
      <c r="J69" s="20">
        <v>81</v>
      </c>
    </row>
    <row r="70" spans="1:10" x14ac:dyDescent="0.2">
      <c r="A70" s="19" t="s">
        <v>533</v>
      </c>
      <c r="B70" s="20">
        <v>1212</v>
      </c>
      <c r="C70" s="20">
        <v>571</v>
      </c>
      <c r="D70" s="20">
        <v>104</v>
      </c>
      <c r="E70" s="20">
        <v>213</v>
      </c>
      <c r="F70" s="20">
        <v>264</v>
      </c>
      <c r="G70" s="20">
        <v>370</v>
      </c>
      <c r="H70" s="20">
        <v>23</v>
      </c>
      <c r="I70" s="20">
        <v>819</v>
      </c>
      <c r="J70" s="20">
        <v>439</v>
      </c>
    </row>
    <row r="71" spans="1:10" x14ac:dyDescent="0.2">
      <c r="A71" s="19" t="s">
        <v>137</v>
      </c>
      <c r="B71" s="20">
        <v>112</v>
      </c>
      <c r="C71" s="20">
        <v>78</v>
      </c>
      <c r="D71" s="20">
        <v>4</v>
      </c>
      <c r="E71" s="20">
        <v>13</v>
      </c>
      <c r="F71" s="20">
        <v>19</v>
      </c>
      <c r="G71" s="20">
        <v>24</v>
      </c>
      <c r="H71" s="20">
        <v>1</v>
      </c>
      <c r="I71" s="20">
        <v>87</v>
      </c>
      <c r="J71" s="20">
        <v>31</v>
      </c>
    </row>
    <row r="72" spans="1:10" x14ac:dyDescent="0.2">
      <c r="A72" s="19" t="s">
        <v>138</v>
      </c>
      <c r="B72" s="20">
        <v>673</v>
      </c>
      <c r="C72" s="20">
        <v>288</v>
      </c>
      <c r="D72" s="20">
        <v>43</v>
      </c>
      <c r="E72" s="20">
        <v>93</v>
      </c>
      <c r="F72" s="20">
        <v>138</v>
      </c>
      <c r="G72" s="20">
        <v>257</v>
      </c>
      <c r="H72" s="20">
        <v>7</v>
      </c>
      <c r="I72" s="20">
        <v>409</v>
      </c>
      <c r="J72" s="20">
        <v>217</v>
      </c>
    </row>
    <row r="73" spans="1:10" x14ac:dyDescent="0.2">
      <c r="A73" s="19" t="s">
        <v>534</v>
      </c>
      <c r="B73" s="20">
        <v>75</v>
      </c>
      <c r="C73" s="20">
        <v>31</v>
      </c>
      <c r="D73" s="20">
        <v>7</v>
      </c>
      <c r="E73" s="20">
        <v>12</v>
      </c>
      <c r="F73" s="20">
        <v>12</v>
      </c>
      <c r="G73" s="20">
        <v>30</v>
      </c>
      <c r="H73" s="20">
        <v>2</v>
      </c>
      <c r="I73" s="20">
        <v>43</v>
      </c>
      <c r="J73" s="20">
        <v>24</v>
      </c>
    </row>
    <row r="74" spans="1:10" x14ac:dyDescent="0.2">
      <c r="A74" s="19" t="s">
        <v>504</v>
      </c>
      <c r="B74" s="20">
        <v>178</v>
      </c>
      <c r="C74" s="20">
        <v>73</v>
      </c>
      <c r="D74" s="20">
        <v>14</v>
      </c>
      <c r="E74" s="20">
        <v>19</v>
      </c>
      <c r="F74" s="20">
        <v>27</v>
      </c>
      <c r="G74" s="20">
        <v>75</v>
      </c>
      <c r="H74" s="20">
        <v>7</v>
      </c>
      <c r="I74" s="20">
        <v>96</v>
      </c>
      <c r="J74" s="20">
        <v>45</v>
      </c>
    </row>
    <row r="75" spans="1:10" x14ac:dyDescent="0.2">
      <c r="A75" s="19" t="s">
        <v>1441</v>
      </c>
      <c r="B75" s="20">
        <v>1644</v>
      </c>
      <c r="C75" s="20">
        <v>728</v>
      </c>
      <c r="D75" s="20">
        <v>121</v>
      </c>
      <c r="E75" s="20">
        <v>259</v>
      </c>
      <c r="F75" s="20">
        <v>346</v>
      </c>
      <c r="G75" s="20">
        <v>570</v>
      </c>
      <c r="H75" s="20">
        <v>30</v>
      </c>
      <c r="I75" s="20">
        <v>1044</v>
      </c>
      <c r="J75" s="20">
        <v>554</v>
      </c>
    </row>
    <row r="76" spans="1:10" x14ac:dyDescent="0.2">
      <c r="A76" s="18" t="s">
        <v>535</v>
      </c>
      <c r="B76" s="18"/>
      <c r="C76" s="18"/>
      <c r="D76" s="18"/>
      <c r="E76" s="18"/>
      <c r="F76" s="18"/>
      <c r="G76" s="18"/>
      <c r="H76" s="18"/>
      <c r="I76" s="18"/>
      <c r="J76" s="18"/>
    </row>
    <row r="77" spans="1:10" x14ac:dyDescent="0.2">
      <c r="A77" s="21" t="s">
        <v>536</v>
      </c>
      <c r="B77" s="34">
        <v>366</v>
      </c>
      <c r="C77" s="34">
        <v>154</v>
      </c>
      <c r="D77" s="34">
        <v>12</v>
      </c>
      <c r="E77" s="34">
        <v>25</v>
      </c>
      <c r="F77" s="34">
        <v>59</v>
      </c>
      <c r="G77" s="34">
        <v>152</v>
      </c>
      <c r="H77" s="34">
        <v>11</v>
      </c>
      <c r="I77" s="34">
        <v>203</v>
      </c>
      <c r="J77" s="34">
        <v>81</v>
      </c>
    </row>
    <row r="78" spans="1:10" x14ac:dyDescent="0.2">
      <c r="A78" s="21" t="s">
        <v>537</v>
      </c>
      <c r="B78" s="34">
        <v>954</v>
      </c>
      <c r="C78" s="34">
        <v>408</v>
      </c>
      <c r="D78" s="34">
        <v>73</v>
      </c>
      <c r="E78" s="34">
        <v>157</v>
      </c>
      <c r="F78" s="34">
        <v>208</v>
      </c>
      <c r="G78" s="34">
        <v>331</v>
      </c>
      <c r="H78" s="34">
        <v>23</v>
      </c>
      <c r="I78" s="34">
        <v>600</v>
      </c>
      <c r="J78" s="34">
        <v>329</v>
      </c>
    </row>
    <row r="79" spans="1:10" x14ac:dyDescent="0.2">
      <c r="A79" s="19" t="s">
        <v>538</v>
      </c>
      <c r="B79" s="20">
        <v>345</v>
      </c>
      <c r="C79" s="20">
        <v>162</v>
      </c>
      <c r="D79" s="20">
        <v>23</v>
      </c>
      <c r="E79" s="20">
        <v>45</v>
      </c>
      <c r="F79" s="20">
        <v>61</v>
      </c>
      <c r="G79" s="20">
        <v>129</v>
      </c>
      <c r="H79" s="20">
        <v>3</v>
      </c>
      <c r="I79" s="20">
        <v>213</v>
      </c>
      <c r="J79" s="20">
        <v>102</v>
      </c>
    </row>
    <row r="80" spans="1:10" x14ac:dyDescent="0.2">
      <c r="A80" s="19" t="s">
        <v>539</v>
      </c>
      <c r="B80" s="20">
        <v>141</v>
      </c>
      <c r="C80" s="20">
        <v>67</v>
      </c>
      <c r="D80" s="20">
        <v>13</v>
      </c>
      <c r="E80" s="20">
        <v>22</v>
      </c>
      <c r="F80" s="20">
        <v>32</v>
      </c>
      <c r="G80" s="20">
        <v>43</v>
      </c>
      <c r="H80" s="20">
        <v>1</v>
      </c>
      <c r="I80" s="20">
        <v>97</v>
      </c>
      <c r="J80" s="20">
        <v>51</v>
      </c>
    </row>
    <row r="81" spans="1:10" x14ac:dyDescent="0.2">
      <c r="A81" s="19" t="s">
        <v>540</v>
      </c>
      <c r="B81" s="20">
        <v>56</v>
      </c>
      <c r="C81" s="20">
        <v>27</v>
      </c>
      <c r="D81" s="20">
        <v>2</v>
      </c>
      <c r="E81" s="20">
        <v>8</v>
      </c>
      <c r="F81" s="20">
        <v>10</v>
      </c>
      <c r="G81" s="20">
        <v>20</v>
      </c>
      <c r="H81" s="20">
        <v>1</v>
      </c>
      <c r="I81" s="20">
        <v>35</v>
      </c>
      <c r="J81" s="20">
        <v>17</v>
      </c>
    </row>
    <row r="82" spans="1:10" x14ac:dyDescent="0.2">
      <c r="A82" s="19" t="s">
        <v>541</v>
      </c>
      <c r="B82" s="20">
        <v>48</v>
      </c>
      <c r="C82" s="20">
        <v>22</v>
      </c>
      <c r="D82" s="20">
        <v>5</v>
      </c>
      <c r="E82" s="20">
        <v>13</v>
      </c>
      <c r="F82" s="20">
        <v>18</v>
      </c>
      <c r="G82" s="20">
        <v>9</v>
      </c>
      <c r="H82" s="20">
        <v>0</v>
      </c>
      <c r="I82" s="20">
        <v>39</v>
      </c>
      <c r="J82" s="20">
        <v>25</v>
      </c>
    </row>
    <row r="83" spans="1:10" x14ac:dyDescent="0.2">
      <c r="A83" s="19" t="s">
        <v>542</v>
      </c>
      <c r="B83" s="20">
        <v>20</v>
      </c>
      <c r="C83" s="20">
        <v>11</v>
      </c>
      <c r="D83" s="20">
        <v>0</v>
      </c>
      <c r="E83" s="20">
        <v>3</v>
      </c>
      <c r="F83" s="20">
        <v>6</v>
      </c>
      <c r="G83" s="20">
        <v>4</v>
      </c>
      <c r="H83" s="20">
        <v>1</v>
      </c>
      <c r="I83" s="20">
        <v>15</v>
      </c>
      <c r="J83" s="20">
        <v>8</v>
      </c>
    </row>
    <row r="84" spans="1:10" x14ac:dyDescent="0.2">
      <c r="A84" s="19" t="s">
        <v>543</v>
      </c>
      <c r="B84" s="20">
        <v>4</v>
      </c>
      <c r="C84" s="20">
        <v>2</v>
      </c>
      <c r="D84" s="20">
        <v>0</v>
      </c>
      <c r="E84" s="20">
        <v>1</v>
      </c>
      <c r="F84" s="20">
        <v>0</v>
      </c>
      <c r="G84" s="20">
        <v>2</v>
      </c>
      <c r="H84" s="20">
        <v>0</v>
      </c>
      <c r="I84" s="20">
        <v>2</v>
      </c>
      <c r="J84" s="20">
        <v>1</v>
      </c>
    </row>
    <row r="85" spans="1:10" x14ac:dyDescent="0.2">
      <c r="A85" s="19" t="s">
        <v>544</v>
      </c>
      <c r="B85" s="20">
        <v>2</v>
      </c>
      <c r="C85" s="20">
        <v>1</v>
      </c>
      <c r="D85" s="20">
        <v>0</v>
      </c>
      <c r="E85" s="20">
        <v>0</v>
      </c>
      <c r="F85" s="20">
        <v>0</v>
      </c>
      <c r="G85" s="20">
        <v>1</v>
      </c>
      <c r="H85" s="20">
        <v>0</v>
      </c>
      <c r="I85" s="20">
        <v>1</v>
      </c>
      <c r="J85" s="20">
        <v>0</v>
      </c>
    </row>
    <row r="86" spans="1:10" x14ac:dyDescent="0.2">
      <c r="A86" s="19" t="s">
        <v>545</v>
      </c>
      <c r="B86" s="20">
        <v>2</v>
      </c>
      <c r="C86" s="20">
        <v>0</v>
      </c>
      <c r="D86" s="20">
        <v>1</v>
      </c>
      <c r="E86" s="20">
        <v>1</v>
      </c>
      <c r="F86" s="20">
        <v>1</v>
      </c>
      <c r="G86" s="20">
        <v>1</v>
      </c>
      <c r="H86" s="20">
        <v>0</v>
      </c>
      <c r="I86" s="20">
        <v>1</v>
      </c>
      <c r="J86" s="20">
        <v>1</v>
      </c>
    </row>
    <row r="87" spans="1:10" x14ac:dyDescent="0.2">
      <c r="A87" s="19" t="s">
        <v>504</v>
      </c>
      <c r="B87" s="20">
        <v>250</v>
      </c>
      <c r="C87" s="20">
        <v>101</v>
      </c>
      <c r="D87" s="20">
        <v>18</v>
      </c>
      <c r="E87" s="20">
        <v>28</v>
      </c>
      <c r="F87" s="20">
        <v>37</v>
      </c>
      <c r="G87" s="20">
        <v>105</v>
      </c>
      <c r="H87" s="20">
        <v>8</v>
      </c>
      <c r="I87" s="20">
        <v>137</v>
      </c>
      <c r="J87" s="20">
        <v>65</v>
      </c>
    </row>
    <row r="88" spans="1:10" x14ac:dyDescent="0.2">
      <c r="A88" s="18" t="s">
        <v>546</v>
      </c>
      <c r="B88" s="18"/>
      <c r="C88" s="18"/>
      <c r="D88" s="18"/>
      <c r="E88" s="18"/>
      <c r="F88" s="18"/>
      <c r="G88" s="18"/>
      <c r="H88" s="18"/>
      <c r="I88" s="18"/>
      <c r="J88" s="18"/>
    </row>
    <row r="89" spans="1:10" x14ac:dyDescent="0.2">
      <c r="A89" s="19" t="s">
        <v>547</v>
      </c>
      <c r="B89" s="20">
        <v>1712</v>
      </c>
      <c r="C89" s="20">
        <v>717</v>
      </c>
      <c r="D89" s="20">
        <v>125</v>
      </c>
      <c r="E89" s="20">
        <v>269</v>
      </c>
      <c r="F89" s="20">
        <v>357</v>
      </c>
      <c r="G89" s="20">
        <v>629</v>
      </c>
      <c r="H89" s="20">
        <v>35</v>
      </c>
      <c r="I89" s="20">
        <v>1048</v>
      </c>
      <c r="J89" s="20">
        <v>574</v>
      </c>
    </row>
    <row r="90" spans="1:10" x14ac:dyDescent="0.2">
      <c r="A90" s="19" t="s">
        <v>139</v>
      </c>
      <c r="B90" s="20">
        <v>76</v>
      </c>
      <c r="C90" s="20">
        <v>34</v>
      </c>
      <c r="D90" s="20">
        <v>5</v>
      </c>
      <c r="E90" s="20">
        <v>10</v>
      </c>
      <c r="F90" s="20">
        <v>19</v>
      </c>
      <c r="G90" s="20">
        <v>25</v>
      </c>
      <c r="H90" s="20">
        <v>0</v>
      </c>
      <c r="I90" s="20">
        <v>51</v>
      </c>
      <c r="J90" s="20">
        <v>27</v>
      </c>
    </row>
    <row r="91" spans="1:10" x14ac:dyDescent="0.2">
      <c r="A91" s="19" t="s">
        <v>548</v>
      </c>
      <c r="B91" s="20">
        <v>59</v>
      </c>
      <c r="C91" s="20">
        <v>35</v>
      </c>
      <c r="D91" s="20">
        <v>3</v>
      </c>
      <c r="E91" s="20">
        <v>5</v>
      </c>
      <c r="F91" s="20">
        <v>7</v>
      </c>
      <c r="G91" s="20">
        <v>14</v>
      </c>
      <c r="H91" s="20">
        <v>3</v>
      </c>
      <c r="I91" s="20">
        <v>42</v>
      </c>
      <c r="J91" s="20">
        <v>12</v>
      </c>
    </row>
    <row r="92" spans="1:10" x14ac:dyDescent="0.2">
      <c r="A92" s="19" t="s">
        <v>140</v>
      </c>
      <c r="B92" s="20">
        <v>194</v>
      </c>
      <c r="C92" s="20">
        <v>112</v>
      </c>
      <c r="D92" s="20">
        <v>6</v>
      </c>
      <c r="E92" s="20">
        <v>7</v>
      </c>
      <c r="F92" s="20">
        <v>25</v>
      </c>
      <c r="G92" s="20">
        <v>68</v>
      </c>
      <c r="H92" s="20">
        <v>2</v>
      </c>
      <c r="I92" s="20">
        <v>124</v>
      </c>
      <c r="J92" s="20">
        <v>31</v>
      </c>
    </row>
    <row r="93" spans="1:10" x14ac:dyDescent="0.2">
      <c r="A93" s="19" t="s">
        <v>141</v>
      </c>
      <c r="B93" s="20">
        <v>16</v>
      </c>
      <c r="C93" s="20">
        <v>6</v>
      </c>
      <c r="D93" s="20">
        <v>0</v>
      </c>
      <c r="E93" s="20">
        <v>1</v>
      </c>
      <c r="F93" s="20">
        <v>4</v>
      </c>
      <c r="G93" s="20">
        <v>5</v>
      </c>
      <c r="H93" s="20">
        <v>1</v>
      </c>
      <c r="I93" s="20">
        <v>10</v>
      </c>
      <c r="J93" s="20">
        <v>4</v>
      </c>
    </row>
    <row r="94" spans="1:10" x14ac:dyDescent="0.2">
      <c r="A94" s="19" t="s">
        <v>511</v>
      </c>
      <c r="B94" s="20">
        <v>46</v>
      </c>
      <c r="C94" s="20">
        <v>17</v>
      </c>
      <c r="D94" s="20">
        <v>1</v>
      </c>
      <c r="E94" s="20">
        <v>3</v>
      </c>
      <c r="F94" s="20">
        <v>9</v>
      </c>
      <c r="G94" s="20">
        <v>20</v>
      </c>
      <c r="H94" s="20">
        <v>2</v>
      </c>
      <c r="I94" s="20">
        <v>24</v>
      </c>
      <c r="J94" s="20">
        <v>11</v>
      </c>
    </row>
    <row r="95" spans="1:10" x14ac:dyDescent="0.2">
      <c r="A95" s="19" t="s">
        <v>504</v>
      </c>
      <c r="B95" s="20">
        <v>85</v>
      </c>
      <c r="C95" s="20">
        <v>34</v>
      </c>
      <c r="D95" s="20">
        <v>7</v>
      </c>
      <c r="E95" s="20">
        <v>8</v>
      </c>
      <c r="F95" s="20">
        <v>11</v>
      </c>
      <c r="G95" s="20">
        <v>36</v>
      </c>
      <c r="H95" s="20">
        <v>5</v>
      </c>
      <c r="I95" s="20">
        <v>44</v>
      </c>
      <c r="J95" s="20">
        <v>21</v>
      </c>
    </row>
    <row r="96" spans="1:10" x14ac:dyDescent="0.2">
      <c r="A96" s="18" t="s">
        <v>549</v>
      </c>
      <c r="B96" s="18"/>
      <c r="C96" s="18"/>
      <c r="D96" s="18"/>
      <c r="E96" s="18"/>
      <c r="F96" s="18"/>
      <c r="G96" s="18"/>
      <c r="H96" s="18"/>
      <c r="I96" s="18"/>
      <c r="J96" s="18"/>
    </row>
    <row r="97" spans="1:10" x14ac:dyDescent="0.2">
      <c r="A97" s="19" t="s">
        <v>550</v>
      </c>
      <c r="B97" s="20">
        <v>1212</v>
      </c>
      <c r="C97" s="20">
        <v>519</v>
      </c>
      <c r="D97" s="20">
        <v>93</v>
      </c>
      <c r="E97" s="20">
        <v>199</v>
      </c>
      <c r="F97" s="20">
        <v>276</v>
      </c>
      <c r="G97" s="20">
        <v>424</v>
      </c>
      <c r="H97" s="20">
        <v>15</v>
      </c>
      <c r="I97" s="20">
        <v>773</v>
      </c>
      <c r="J97" s="20">
        <v>433</v>
      </c>
    </row>
    <row r="98" spans="1:10" x14ac:dyDescent="0.2">
      <c r="A98" s="19" t="s">
        <v>551</v>
      </c>
      <c r="B98" s="20">
        <v>24</v>
      </c>
      <c r="C98" s="20">
        <v>16</v>
      </c>
      <c r="D98" s="20">
        <v>3</v>
      </c>
      <c r="E98" s="20">
        <v>3</v>
      </c>
      <c r="F98" s="20">
        <v>2</v>
      </c>
      <c r="G98" s="20">
        <v>6</v>
      </c>
      <c r="H98" s="20">
        <v>0</v>
      </c>
      <c r="I98" s="20">
        <v>18</v>
      </c>
      <c r="J98" s="20">
        <v>7</v>
      </c>
    </row>
    <row r="99" spans="1:10" x14ac:dyDescent="0.2">
      <c r="A99" s="19" t="s">
        <v>552</v>
      </c>
      <c r="B99" s="20">
        <v>76</v>
      </c>
      <c r="C99" s="20">
        <v>47</v>
      </c>
      <c r="D99" s="20">
        <v>2</v>
      </c>
      <c r="E99" s="20">
        <v>6</v>
      </c>
      <c r="F99" s="20">
        <v>17</v>
      </c>
      <c r="G99" s="20">
        <v>20</v>
      </c>
      <c r="H99" s="20">
        <v>0</v>
      </c>
      <c r="I99" s="20">
        <v>56</v>
      </c>
      <c r="J99" s="20">
        <v>20</v>
      </c>
    </row>
    <row r="100" spans="1:10" x14ac:dyDescent="0.2">
      <c r="A100" s="19" t="s">
        <v>553</v>
      </c>
      <c r="B100" s="20">
        <v>43</v>
      </c>
      <c r="C100" s="20">
        <v>30</v>
      </c>
      <c r="D100" s="20">
        <v>4</v>
      </c>
      <c r="E100" s="20">
        <v>9</v>
      </c>
      <c r="F100" s="20">
        <v>10</v>
      </c>
      <c r="G100" s="20">
        <v>10</v>
      </c>
      <c r="H100" s="20">
        <v>0</v>
      </c>
      <c r="I100" s="20">
        <v>33</v>
      </c>
      <c r="J100" s="20">
        <v>15</v>
      </c>
    </row>
    <row r="101" spans="1:10" x14ac:dyDescent="0.2">
      <c r="A101" s="19" t="s">
        <v>554</v>
      </c>
      <c r="B101" s="20">
        <v>14</v>
      </c>
      <c r="C101" s="20">
        <v>10</v>
      </c>
      <c r="D101" s="20">
        <v>2</v>
      </c>
      <c r="E101" s="20">
        <v>1</v>
      </c>
      <c r="F101" s="20">
        <v>1</v>
      </c>
      <c r="G101" s="20">
        <v>1</v>
      </c>
      <c r="H101" s="20">
        <v>0</v>
      </c>
      <c r="I101" s="20">
        <v>13</v>
      </c>
      <c r="J101" s="20">
        <v>4</v>
      </c>
    </row>
    <row r="102" spans="1:10" x14ac:dyDescent="0.2">
      <c r="A102" s="19" t="s">
        <v>555</v>
      </c>
      <c r="B102" s="20">
        <v>5</v>
      </c>
      <c r="C102" s="20">
        <v>4</v>
      </c>
      <c r="D102" s="20">
        <v>1</v>
      </c>
      <c r="E102" s="20">
        <v>2</v>
      </c>
      <c r="F102" s="20">
        <v>0</v>
      </c>
      <c r="G102" s="20">
        <v>1</v>
      </c>
      <c r="H102" s="20">
        <v>0</v>
      </c>
      <c r="I102" s="20">
        <v>4</v>
      </c>
      <c r="J102" s="20">
        <v>2</v>
      </c>
    </row>
    <row r="103" spans="1:10" x14ac:dyDescent="0.2">
      <c r="A103" s="19" t="s">
        <v>504</v>
      </c>
      <c r="B103" s="20">
        <v>414</v>
      </c>
      <c r="C103" s="20">
        <v>125</v>
      </c>
      <c r="D103" s="20">
        <v>25</v>
      </c>
      <c r="E103" s="20">
        <v>59</v>
      </c>
      <c r="F103" s="20">
        <v>70</v>
      </c>
      <c r="G103" s="20">
        <v>192</v>
      </c>
      <c r="H103" s="20">
        <v>20</v>
      </c>
      <c r="I103" s="20">
        <v>202</v>
      </c>
      <c r="J103" s="20">
        <v>120</v>
      </c>
    </row>
    <row r="104" spans="1:10" x14ac:dyDescent="0.2">
      <c r="A104" s="18" t="s">
        <v>556</v>
      </c>
      <c r="B104" s="18"/>
      <c r="C104" s="18"/>
      <c r="D104" s="18"/>
      <c r="E104" s="18"/>
      <c r="F104" s="18"/>
      <c r="G104" s="18"/>
      <c r="H104" s="18"/>
      <c r="I104" s="18"/>
      <c r="J104" s="18"/>
    </row>
    <row r="105" spans="1:10" x14ac:dyDescent="0.2">
      <c r="A105" s="19" t="s">
        <v>550</v>
      </c>
      <c r="B105" s="20">
        <v>13</v>
      </c>
      <c r="C105" s="20">
        <v>6</v>
      </c>
      <c r="D105" s="20">
        <v>0</v>
      </c>
      <c r="E105" s="20">
        <v>0</v>
      </c>
      <c r="F105" s="20">
        <v>4</v>
      </c>
      <c r="G105" s="20">
        <v>4</v>
      </c>
      <c r="H105" s="20">
        <v>0</v>
      </c>
      <c r="I105" s="20">
        <v>9</v>
      </c>
      <c r="J105" s="20">
        <v>4</v>
      </c>
    </row>
    <row r="106" spans="1:10" x14ac:dyDescent="0.2">
      <c r="A106" s="19" t="s">
        <v>551</v>
      </c>
      <c r="B106" s="20">
        <v>89</v>
      </c>
      <c r="C106" s="20">
        <v>46</v>
      </c>
      <c r="D106" s="20">
        <v>2</v>
      </c>
      <c r="E106" s="20">
        <v>4</v>
      </c>
      <c r="F106" s="20">
        <v>14</v>
      </c>
      <c r="G106" s="20">
        <v>32</v>
      </c>
      <c r="H106" s="20">
        <v>1</v>
      </c>
      <c r="I106" s="20">
        <v>56</v>
      </c>
      <c r="J106" s="20">
        <v>15</v>
      </c>
    </row>
    <row r="107" spans="1:10" x14ac:dyDescent="0.2">
      <c r="A107" s="19" t="s">
        <v>552</v>
      </c>
      <c r="B107" s="20">
        <v>143</v>
      </c>
      <c r="C107" s="20">
        <v>86</v>
      </c>
      <c r="D107" s="20">
        <v>7</v>
      </c>
      <c r="E107" s="20">
        <v>8</v>
      </c>
      <c r="F107" s="20">
        <v>19</v>
      </c>
      <c r="G107" s="20">
        <v>41</v>
      </c>
      <c r="H107" s="20">
        <v>3</v>
      </c>
      <c r="I107" s="20">
        <v>99</v>
      </c>
      <c r="J107" s="20">
        <v>29</v>
      </c>
    </row>
    <row r="108" spans="1:10" x14ac:dyDescent="0.2">
      <c r="A108" s="19" t="s">
        <v>553</v>
      </c>
      <c r="B108" s="20">
        <v>27</v>
      </c>
      <c r="C108" s="20">
        <v>15</v>
      </c>
      <c r="D108" s="20">
        <v>1</v>
      </c>
      <c r="E108" s="20">
        <v>1</v>
      </c>
      <c r="F108" s="20">
        <v>5</v>
      </c>
      <c r="G108" s="20">
        <v>10</v>
      </c>
      <c r="H108" s="20">
        <v>0</v>
      </c>
      <c r="I108" s="20">
        <v>17</v>
      </c>
      <c r="J108" s="20">
        <v>5</v>
      </c>
    </row>
    <row r="109" spans="1:10" x14ac:dyDescent="0.2">
      <c r="A109" s="19" t="s">
        <v>554</v>
      </c>
      <c r="B109" s="20">
        <v>5</v>
      </c>
      <c r="C109" s="20">
        <v>4</v>
      </c>
      <c r="D109" s="20">
        <v>0</v>
      </c>
      <c r="E109" s="20">
        <v>0</v>
      </c>
      <c r="F109" s="20">
        <v>0</v>
      </c>
      <c r="G109" s="20">
        <v>1</v>
      </c>
      <c r="H109" s="20">
        <v>0</v>
      </c>
      <c r="I109" s="20">
        <v>4</v>
      </c>
      <c r="J109" s="20">
        <v>0</v>
      </c>
    </row>
    <row r="110" spans="1:10" x14ac:dyDescent="0.2">
      <c r="A110" s="19" t="s">
        <v>555</v>
      </c>
      <c r="B110" s="20">
        <v>10</v>
      </c>
      <c r="C110" s="20">
        <v>5</v>
      </c>
      <c r="D110" s="20">
        <v>0</v>
      </c>
      <c r="E110" s="20">
        <v>1</v>
      </c>
      <c r="F110" s="20">
        <v>1</v>
      </c>
      <c r="G110" s="20">
        <v>4</v>
      </c>
      <c r="H110" s="20">
        <v>1</v>
      </c>
      <c r="I110" s="20">
        <v>5</v>
      </c>
      <c r="J110" s="20">
        <v>2</v>
      </c>
    </row>
    <row r="111" spans="1:10" x14ac:dyDescent="0.2">
      <c r="A111" s="19" t="s">
        <v>504</v>
      </c>
      <c r="B111" s="20">
        <v>28</v>
      </c>
      <c r="C111" s="20">
        <v>8</v>
      </c>
      <c r="D111" s="20">
        <v>0</v>
      </c>
      <c r="E111" s="20">
        <v>2</v>
      </c>
      <c r="F111" s="20">
        <v>2</v>
      </c>
      <c r="G111" s="20">
        <v>15</v>
      </c>
      <c r="H111" s="20">
        <v>3</v>
      </c>
      <c r="I111" s="20">
        <v>10</v>
      </c>
      <c r="J111" s="20">
        <v>3</v>
      </c>
    </row>
    <row r="112" spans="1:10" x14ac:dyDescent="0.2">
      <c r="A112" s="18" t="s">
        <v>142</v>
      </c>
      <c r="B112" s="18"/>
      <c r="C112" s="18"/>
      <c r="D112" s="18"/>
      <c r="E112" s="18"/>
      <c r="F112" s="18"/>
      <c r="G112" s="18"/>
      <c r="H112" s="18"/>
      <c r="I112" s="18"/>
      <c r="J112" s="18"/>
    </row>
    <row r="113" spans="1:10" x14ac:dyDescent="0.2">
      <c r="A113" s="19" t="s">
        <v>557</v>
      </c>
      <c r="B113" s="20">
        <v>90</v>
      </c>
      <c r="C113" s="20">
        <v>50</v>
      </c>
      <c r="D113" s="20">
        <v>8</v>
      </c>
      <c r="E113" s="20">
        <v>9</v>
      </c>
      <c r="F113" s="20">
        <v>23</v>
      </c>
      <c r="G113" s="20">
        <v>23</v>
      </c>
      <c r="H113" s="20">
        <v>2</v>
      </c>
      <c r="I113" s="20">
        <v>65</v>
      </c>
      <c r="J113" s="20">
        <v>32</v>
      </c>
    </row>
    <row r="114" spans="1:10" x14ac:dyDescent="0.2">
      <c r="A114" s="19" t="s">
        <v>558</v>
      </c>
      <c r="B114" s="20">
        <v>307</v>
      </c>
      <c r="C114" s="20">
        <v>177</v>
      </c>
      <c r="D114" s="20">
        <v>27</v>
      </c>
      <c r="E114" s="20">
        <v>43</v>
      </c>
      <c r="F114" s="20">
        <v>84</v>
      </c>
      <c r="G114" s="20">
        <v>71</v>
      </c>
      <c r="H114" s="20">
        <v>2</v>
      </c>
      <c r="I114" s="20">
        <v>234</v>
      </c>
      <c r="J114" s="20">
        <v>115</v>
      </c>
    </row>
    <row r="115" spans="1:10" x14ac:dyDescent="0.2">
      <c r="A115" s="19" t="s">
        <v>559</v>
      </c>
      <c r="B115" s="20">
        <v>392</v>
      </c>
      <c r="C115" s="20">
        <v>205</v>
      </c>
      <c r="D115" s="20">
        <v>26</v>
      </c>
      <c r="E115" s="20">
        <v>63</v>
      </c>
      <c r="F115" s="20">
        <v>101</v>
      </c>
      <c r="G115" s="20">
        <v>103</v>
      </c>
      <c r="H115" s="20">
        <v>7</v>
      </c>
      <c r="I115" s="20">
        <v>282</v>
      </c>
      <c r="J115" s="20">
        <v>152</v>
      </c>
    </row>
    <row r="116" spans="1:10" x14ac:dyDescent="0.2">
      <c r="A116" s="19" t="s">
        <v>560</v>
      </c>
      <c r="B116" s="20">
        <v>379</v>
      </c>
      <c r="C116" s="20">
        <v>178</v>
      </c>
      <c r="D116" s="20">
        <v>38</v>
      </c>
      <c r="E116" s="20">
        <v>74</v>
      </c>
      <c r="F116" s="20">
        <v>86</v>
      </c>
      <c r="G116" s="20">
        <v>115</v>
      </c>
      <c r="H116" s="20">
        <v>8</v>
      </c>
      <c r="I116" s="20">
        <v>256</v>
      </c>
      <c r="J116" s="20">
        <v>137</v>
      </c>
    </row>
    <row r="117" spans="1:10" x14ac:dyDescent="0.2">
      <c r="A117" s="19" t="s">
        <v>561</v>
      </c>
      <c r="B117" s="20">
        <v>951</v>
      </c>
      <c r="C117" s="20">
        <v>315</v>
      </c>
      <c r="D117" s="20">
        <v>39</v>
      </c>
      <c r="E117" s="20">
        <v>108</v>
      </c>
      <c r="F117" s="20">
        <v>128</v>
      </c>
      <c r="G117" s="20">
        <v>456</v>
      </c>
      <c r="H117" s="20">
        <v>29</v>
      </c>
      <c r="I117" s="20">
        <v>466</v>
      </c>
      <c r="J117" s="20">
        <v>225</v>
      </c>
    </row>
    <row r="118" spans="1:10" x14ac:dyDescent="0.2">
      <c r="A118" s="19" t="s">
        <v>504</v>
      </c>
      <c r="B118" s="20">
        <v>69</v>
      </c>
      <c r="C118" s="20">
        <v>30</v>
      </c>
      <c r="D118" s="20">
        <v>9</v>
      </c>
      <c r="E118" s="20">
        <v>6</v>
      </c>
      <c r="F118" s="20">
        <v>10</v>
      </c>
      <c r="G118" s="20">
        <v>29</v>
      </c>
      <c r="H118" s="20">
        <v>0</v>
      </c>
      <c r="I118" s="20">
        <v>40</v>
      </c>
      <c r="J118" s="20">
        <v>19</v>
      </c>
    </row>
    <row r="119" spans="1:10" x14ac:dyDescent="0.2">
      <c r="A119" s="18" t="s">
        <v>143</v>
      </c>
      <c r="B119" s="18"/>
      <c r="C119" s="18"/>
      <c r="D119" s="18"/>
      <c r="E119" s="18"/>
      <c r="F119" s="18"/>
      <c r="G119" s="18"/>
      <c r="H119" s="18"/>
      <c r="I119" s="18"/>
      <c r="J119" s="18"/>
    </row>
    <row r="120" spans="1:10" x14ac:dyDescent="0.2">
      <c r="A120" s="21" t="s">
        <v>562</v>
      </c>
      <c r="B120" s="21"/>
      <c r="C120" s="21"/>
      <c r="D120" s="21"/>
      <c r="E120" s="21"/>
      <c r="F120" s="21"/>
      <c r="G120" s="21"/>
      <c r="H120" s="21"/>
      <c r="I120" s="21"/>
      <c r="J120" s="21"/>
    </row>
    <row r="121" spans="1:10" x14ac:dyDescent="0.2">
      <c r="A121" s="19" t="s">
        <v>563</v>
      </c>
      <c r="B121" s="20">
        <v>546</v>
      </c>
      <c r="C121" s="20">
        <v>290</v>
      </c>
      <c r="D121" s="20">
        <v>59</v>
      </c>
      <c r="E121" s="20">
        <v>88</v>
      </c>
      <c r="F121" s="20">
        <v>160</v>
      </c>
      <c r="G121" s="20">
        <v>134</v>
      </c>
      <c r="H121" s="20">
        <v>9</v>
      </c>
      <c r="I121" s="20">
        <v>403</v>
      </c>
      <c r="J121" s="20">
        <v>223</v>
      </c>
    </row>
    <row r="122" spans="1:10" x14ac:dyDescent="0.2">
      <c r="A122" s="19" t="s">
        <v>564</v>
      </c>
      <c r="B122" s="20">
        <v>531</v>
      </c>
      <c r="C122" s="20">
        <v>262</v>
      </c>
      <c r="D122" s="20">
        <v>48</v>
      </c>
      <c r="E122" s="20">
        <v>103</v>
      </c>
      <c r="F122" s="20">
        <v>133</v>
      </c>
      <c r="G122" s="20">
        <v>143</v>
      </c>
      <c r="H122" s="20">
        <v>7</v>
      </c>
      <c r="I122" s="20">
        <v>381</v>
      </c>
      <c r="J122" s="20">
        <v>214</v>
      </c>
    </row>
    <row r="123" spans="1:10" x14ac:dyDescent="0.2">
      <c r="A123" s="19" t="s">
        <v>565</v>
      </c>
      <c r="B123" s="20">
        <v>205</v>
      </c>
      <c r="C123" s="20">
        <v>105</v>
      </c>
      <c r="D123" s="20">
        <v>7</v>
      </c>
      <c r="E123" s="20">
        <v>31</v>
      </c>
      <c r="F123" s="20">
        <v>37</v>
      </c>
      <c r="G123" s="20">
        <v>60</v>
      </c>
      <c r="H123" s="20">
        <v>4</v>
      </c>
      <c r="I123" s="20">
        <v>141</v>
      </c>
      <c r="J123" s="20">
        <v>66</v>
      </c>
    </row>
    <row r="124" spans="1:10" x14ac:dyDescent="0.2">
      <c r="A124" s="19" t="s">
        <v>566</v>
      </c>
      <c r="B124" s="20">
        <v>762</v>
      </c>
      <c r="C124" s="20">
        <v>245</v>
      </c>
      <c r="D124" s="20">
        <v>23</v>
      </c>
      <c r="E124" s="20">
        <v>71</v>
      </c>
      <c r="F124" s="20">
        <v>87</v>
      </c>
      <c r="G124" s="20">
        <v>389</v>
      </c>
      <c r="H124" s="20">
        <v>24</v>
      </c>
      <c r="I124" s="20">
        <v>349</v>
      </c>
      <c r="J124" s="20">
        <v>150</v>
      </c>
    </row>
    <row r="125" spans="1:10" x14ac:dyDescent="0.2">
      <c r="A125" s="19" t="s">
        <v>504</v>
      </c>
      <c r="B125" s="20">
        <v>144</v>
      </c>
      <c r="C125" s="20">
        <v>53</v>
      </c>
      <c r="D125" s="20">
        <v>10</v>
      </c>
      <c r="E125" s="20">
        <v>10</v>
      </c>
      <c r="F125" s="20">
        <v>15</v>
      </c>
      <c r="G125" s="20">
        <v>71</v>
      </c>
      <c r="H125" s="20">
        <v>4</v>
      </c>
      <c r="I125" s="20">
        <v>69</v>
      </c>
      <c r="J125" s="20">
        <v>27</v>
      </c>
    </row>
    <row r="126" spans="1:10" x14ac:dyDescent="0.2">
      <c r="A126" s="18" t="s">
        <v>143</v>
      </c>
      <c r="B126" s="18"/>
      <c r="C126" s="18"/>
      <c r="D126" s="18"/>
      <c r="E126" s="18"/>
      <c r="F126" s="18"/>
      <c r="G126" s="18"/>
      <c r="H126" s="18"/>
      <c r="I126" s="18"/>
      <c r="J126" s="18"/>
    </row>
    <row r="127" spans="1:10" x14ac:dyDescent="0.2">
      <c r="A127" s="21" t="s">
        <v>567</v>
      </c>
      <c r="B127" s="21"/>
      <c r="C127" s="21"/>
      <c r="D127" s="21"/>
      <c r="E127" s="21"/>
      <c r="F127" s="21"/>
      <c r="G127" s="21"/>
      <c r="H127" s="21"/>
      <c r="I127" s="21"/>
      <c r="J127" s="21"/>
    </row>
    <row r="128" spans="1:10" x14ac:dyDescent="0.2">
      <c r="A128" s="19" t="s">
        <v>563</v>
      </c>
      <c r="B128" s="20">
        <v>285</v>
      </c>
      <c r="C128" s="20">
        <v>177</v>
      </c>
      <c r="D128" s="20">
        <v>16</v>
      </c>
      <c r="E128" s="20">
        <v>46</v>
      </c>
      <c r="F128" s="20">
        <v>89</v>
      </c>
      <c r="G128" s="20">
        <v>55</v>
      </c>
      <c r="H128" s="20">
        <v>1</v>
      </c>
      <c r="I128" s="20">
        <v>229</v>
      </c>
      <c r="J128" s="20">
        <v>116</v>
      </c>
    </row>
    <row r="129" spans="1:10" x14ac:dyDescent="0.2">
      <c r="A129" s="19" t="s">
        <v>564</v>
      </c>
      <c r="B129" s="20">
        <v>217</v>
      </c>
      <c r="C129" s="20">
        <v>114</v>
      </c>
      <c r="D129" s="20">
        <v>27</v>
      </c>
      <c r="E129" s="20">
        <v>35</v>
      </c>
      <c r="F129" s="20">
        <v>55</v>
      </c>
      <c r="G129" s="20">
        <v>49</v>
      </c>
      <c r="H129" s="20">
        <v>2</v>
      </c>
      <c r="I129" s="20">
        <v>166</v>
      </c>
      <c r="J129" s="20">
        <v>94</v>
      </c>
    </row>
    <row r="130" spans="1:10" x14ac:dyDescent="0.2">
      <c r="A130" s="19" t="s">
        <v>565</v>
      </c>
      <c r="B130" s="20">
        <v>142</v>
      </c>
      <c r="C130" s="20">
        <v>72</v>
      </c>
      <c r="D130" s="20">
        <v>16</v>
      </c>
      <c r="E130" s="20">
        <v>28</v>
      </c>
      <c r="F130" s="20">
        <v>41</v>
      </c>
      <c r="G130" s="20">
        <v>35</v>
      </c>
      <c r="H130" s="20">
        <v>2</v>
      </c>
      <c r="I130" s="20">
        <v>105</v>
      </c>
      <c r="J130" s="20">
        <v>59</v>
      </c>
    </row>
    <row r="131" spans="1:10" x14ac:dyDescent="0.2">
      <c r="A131" s="19" t="s">
        <v>566</v>
      </c>
      <c r="B131" s="20">
        <v>1184</v>
      </c>
      <c r="C131" s="20">
        <v>457</v>
      </c>
      <c r="D131" s="20">
        <v>64</v>
      </c>
      <c r="E131" s="20">
        <v>149</v>
      </c>
      <c r="F131" s="20">
        <v>183</v>
      </c>
      <c r="G131" s="20">
        <v>513</v>
      </c>
      <c r="H131" s="20">
        <v>32</v>
      </c>
      <c r="I131" s="20">
        <v>639</v>
      </c>
      <c r="J131" s="20">
        <v>308</v>
      </c>
    </row>
    <row r="132" spans="1:10" x14ac:dyDescent="0.2">
      <c r="A132" s="19" t="s">
        <v>504</v>
      </c>
      <c r="B132" s="20">
        <v>360</v>
      </c>
      <c r="C132" s="20">
        <v>135</v>
      </c>
      <c r="D132" s="20">
        <v>24</v>
      </c>
      <c r="E132" s="20">
        <v>45</v>
      </c>
      <c r="F132" s="20">
        <v>64</v>
      </c>
      <c r="G132" s="20">
        <v>145</v>
      </c>
      <c r="H132" s="20">
        <v>11</v>
      </c>
      <c r="I132" s="20">
        <v>204</v>
      </c>
      <c r="J132" s="20">
        <v>103</v>
      </c>
    </row>
    <row r="133" spans="1:10" x14ac:dyDescent="0.2">
      <c r="A133" s="18" t="s">
        <v>143</v>
      </c>
      <c r="B133" s="18"/>
      <c r="C133" s="18"/>
      <c r="D133" s="18"/>
      <c r="E133" s="18"/>
      <c r="F133" s="18"/>
      <c r="G133" s="18"/>
      <c r="H133" s="18"/>
      <c r="I133" s="18"/>
      <c r="J133" s="18"/>
    </row>
    <row r="134" spans="1:10" x14ac:dyDescent="0.2">
      <c r="A134" s="21" t="s">
        <v>568</v>
      </c>
      <c r="B134" s="21"/>
      <c r="C134" s="21"/>
      <c r="D134" s="21"/>
      <c r="E134" s="21"/>
      <c r="F134" s="21"/>
      <c r="G134" s="21"/>
      <c r="H134" s="21"/>
      <c r="I134" s="21"/>
      <c r="J134" s="21"/>
    </row>
    <row r="135" spans="1:10" x14ac:dyDescent="0.2">
      <c r="A135" s="19" t="s">
        <v>563</v>
      </c>
      <c r="B135" s="20">
        <v>330</v>
      </c>
      <c r="C135" s="20">
        <v>190</v>
      </c>
      <c r="D135" s="20">
        <v>27</v>
      </c>
      <c r="E135" s="20">
        <v>48</v>
      </c>
      <c r="F135" s="20">
        <v>86</v>
      </c>
      <c r="G135" s="20">
        <v>81</v>
      </c>
      <c r="H135" s="20">
        <v>3</v>
      </c>
      <c r="I135" s="20">
        <v>246</v>
      </c>
      <c r="J135" s="20">
        <v>119</v>
      </c>
    </row>
    <row r="136" spans="1:10" x14ac:dyDescent="0.2">
      <c r="A136" s="19" t="s">
        <v>564</v>
      </c>
      <c r="B136" s="20">
        <v>326</v>
      </c>
      <c r="C136" s="20">
        <v>152</v>
      </c>
      <c r="D136" s="20">
        <v>24</v>
      </c>
      <c r="E136" s="20">
        <v>44</v>
      </c>
      <c r="F136" s="20">
        <v>89</v>
      </c>
      <c r="G136" s="20">
        <v>97</v>
      </c>
      <c r="H136" s="20">
        <v>4</v>
      </c>
      <c r="I136" s="20">
        <v>225</v>
      </c>
      <c r="J136" s="20">
        <v>124</v>
      </c>
    </row>
    <row r="137" spans="1:10" x14ac:dyDescent="0.2">
      <c r="A137" s="19" t="s">
        <v>565</v>
      </c>
      <c r="B137" s="20">
        <v>133</v>
      </c>
      <c r="C137" s="20">
        <v>77</v>
      </c>
      <c r="D137" s="20">
        <v>11</v>
      </c>
      <c r="E137" s="20">
        <v>25</v>
      </c>
      <c r="F137" s="20">
        <v>40</v>
      </c>
      <c r="G137" s="20">
        <v>32</v>
      </c>
      <c r="H137" s="20">
        <v>0</v>
      </c>
      <c r="I137" s="20">
        <v>101</v>
      </c>
      <c r="J137" s="20">
        <v>56</v>
      </c>
    </row>
    <row r="138" spans="1:10" x14ac:dyDescent="0.2">
      <c r="A138" s="19" t="s">
        <v>566</v>
      </c>
      <c r="B138" s="20">
        <v>1070</v>
      </c>
      <c r="C138" s="20">
        <v>413</v>
      </c>
      <c r="D138" s="20">
        <v>59</v>
      </c>
      <c r="E138" s="20">
        <v>144</v>
      </c>
      <c r="F138" s="20">
        <v>165</v>
      </c>
      <c r="G138" s="20">
        <v>452</v>
      </c>
      <c r="H138" s="20">
        <v>29</v>
      </c>
      <c r="I138" s="20">
        <v>589</v>
      </c>
      <c r="J138" s="20">
        <v>290</v>
      </c>
    </row>
    <row r="139" spans="1:10" x14ac:dyDescent="0.2">
      <c r="A139" s="19" t="s">
        <v>504</v>
      </c>
      <c r="B139" s="20">
        <v>329</v>
      </c>
      <c r="C139" s="20">
        <v>123</v>
      </c>
      <c r="D139" s="20">
        <v>26</v>
      </c>
      <c r="E139" s="20">
        <v>42</v>
      </c>
      <c r="F139" s="20">
        <v>52</v>
      </c>
      <c r="G139" s="20">
        <v>135</v>
      </c>
      <c r="H139" s="20">
        <v>12</v>
      </c>
      <c r="I139" s="20">
        <v>182</v>
      </c>
      <c r="J139" s="20">
        <v>91</v>
      </c>
    </row>
    <row r="140" spans="1:10" x14ac:dyDescent="0.2">
      <c r="A140" s="18" t="s">
        <v>143</v>
      </c>
      <c r="B140" s="18"/>
      <c r="C140" s="18"/>
      <c r="D140" s="18"/>
      <c r="E140" s="18"/>
      <c r="F140" s="18"/>
      <c r="G140" s="18"/>
      <c r="H140" s="18"/>
      <c r="I140" s="18"/>
      <c r="J140" s="18"/>
    </row>
    <row r="141" spans="1:10" x14ac:dyDescent="0.2">
      <c r="A141" s="21" t="s">
        <v>569</v>
      </c>
      <c r="B141" s="21"/>
      <c r="C141" s="21"/>
      <c r="D141" s="21"/>
      <c r="E141" s="21"/>
      <c r="F141" s="21"/>
      <c r="G141" s="21"/>
      <c r="H141" s="21"/>
      <c r="I141" s="21"/>
      <c r="J141" s="21"/>
    </row>
    <row r="142" spans="1:10" x14ac:dyDescent="0.2">
      <c r="A142" s="19" t="s">
        <v>563</v>
      </c>
      <c r="B142" s="20">
        <v>39</v>
      </c>
      <c r="C142" s="20">
        <v>18</v>
      </c>
      <c r="D142" s="20">
        <v>6</v>
      </c>
      <c r="E142" s="20">
        <v>8</v>
      </c>
      <c r="F142" s="20">
        <v>9</v>
      </c>
      <c r="G142" s="20">
        <v>12</v>
      </c>
      <c r="H142" s="20">
        <v>0</v>
      </c>
      <c r="I142" s="20">
        <v>27</v>
      </c>
      <c r="J142" s="20">
        <v>17</v>
      </c>
    </row>
    <row r="143" spans="1:10" x14ac:dyDescent="0.2">
      <c r="A143" s="19" t="s">
        <v>564</v>
      </c>
      <c r="B143" s="20">
        <v>75</v>
      </c>
      <c r="C143" s="20">
        <v>34</v>
      </c>
      <c r="D143" s="20">
        <v>5</v>
      </c>
      <c r="E143" s="20">
        <v>11</v>
      </c>
      <c r="F143" s="20">
        <v>22</v>
      </c>
      <c r="G143" s="20">
        <v>21</v>
      </c>
      <c r="H143" s="20">
        <v>0</v>
      </c>
      <c r="I143" s="20">
        <v>54</v>
      </c>
      <c r="J143" s="20">
        <v>29</v>
      </c>
    </row>
    <row r="144" spans="1:10" x14ac:dyDescent="0.2">
      <c r="A144" s="19" t="s">
        <v>565</v>
      </c>
      <c r="B144" s="20">
        <v>117</v>
      </c>
      <c r="C144" s="20">
        <v>71</v>
      </c>
      <c r="D144" s="20">
        <v>5</v>
      </c>
      <c r="E144" s="20">
        <v>7</v>
      </c>
      <c r="F144" s="20">
        <v>28</v>
      </c>
      <c r="G144" s="20">
        <v>27</v>
      </c>
      <c r="H144" s="20">
        <v>2</v>
      </c>
      <c r="I144" s="20">
        <v>88</v>
      </c>
      <c r="J144" s="20">
        <v>33</v>
      </c>
    </row>
    <row r="145" spans="1:10" x14ac:dyDescent="0.2">
      <c r="A145" s="19" t="s">
        <v>566</v>
      </c>
      <c r="B145" s="20">
        <v>1288</v>
      </c>
      <c r="C145" s="20">
        <v>552</v>
      </c>
      <c r="D145" s="20">
        <v>88</v>
      </c>
      <c r="E145" s="20">
        <v>188</v>
      </c>
      <c r="F145" s="20">
        <v>241</v>
      </c>
      <c r="G145" s="20">
        <v>488</v>
      </c>
      <c r="H145" s="20">
        <v>27</v>
      </c>
      <c r="I145" s="20">
        <v>773</v>
      </c>
      <c r="J145" s="20">
        <v>399</v>
      </c>
    </row>
    <row r="146" spans="1:10" x14ac:dyDescent="0.2">
      <c r="A146" s="19" t="s">
        <v>504</v>
      </c>
      <c r="B146" s="20">
        <v>669</v>
      </c>
      <c r="C146" s="20">
        <v>280</v>
      </c>
      <c r="D146" s="20">
        <v>43</v>
      </c>
      <c r="E146" s="20">
        <v>89</v>
      </c>
      <c r="F146" s="20">
        <v>132</v>
      </c>
      <c r="G146" s="20">
        <v>249</v>
      </c>
      <c r="H146" s="20">
        <v>19</v>
      </c>
      <c r="I146" s="20">
        <v>401</v>
      </c>
      <c r="J146" s="20">
        <v>202</v>
      </c>
    </row>
    <row r="147" spans="1:10" x14ac:dyDescent="0.2">
      <c r="A147" s="18" t="s">
        <v>570</v>
      </c>
      <c r="B147" s="18"/>
      <c r="C147" s="18"/>
      <c r="D147" s="18"/>
      <c r="E147" s="18"/>
      <c r="F147" s="18"/>
      <c r="G147" s="18"/>
      <c r="H147" s="18"/>
      <c r="I147" s="18"/>
      <c r="J147" s="18"/>
    </row>
    <row r="148" spans="1:10" x14ac:dyDescent="0.2">
      <c r="A148" s="19" t="s">
        <v>571</v>
      </c>
      <c r="B148" s="20">
        <v>541</v>
      </c>
      <c r="C148" s="20">
        <v>247</v>
      </c>
      <c r="D148" s="20">
        <v>37</v>
      </c>
      <c r="E148" s="20">
        <v>51</v>
      </c>
      <c r="F148" s="20">
        <v>110</v>
      </c>
      <c r="G148" s="20">
        <v>191</v>
      </c>
      <c r="H148" s="20">
        <v>11</v>
      </c>
      <c r="I148" s="20">
        <v>339</v>
      </c>
      <c r="J148" s="20">
        <v>158</v>
      </c>
    </row>
    <row r="149" spans="1:10" x14ac:dyDescent="0.2">
      <c r="A149" s="19" t="s">
        <v>572</v>
      </c>
      <c r="B149" s="20">
        <v>877</v>
      </c>
      <c r="C149" s="20">
        <v>365</v>
      </c>
      <c r="D149" s="20">
        <v>56</v>
      </c>
      <c r="E149" s="20">
        <v>114</v>
      </c>
      <c r="F149" s="20">
        <v>188</v>
      </c>
      <c r="G149" s="20">
        <v>337</v>
      </c>
      <c r="H149" s="20">
        <v>16</v>
      </c>
      <c r="I149" s="20">
        <v>524</v>
      </c>
      <c r="J149" s="20">
        <v>270</v>
      </c>
    </row>
    <row r="150" spans="1:10" x14ac:dyDescent="0.2">
      <c r="A150" s="19" t="s">
        <v>573</v>
      </c>
      <c r="B150" s="20">
        <v>543</v>
      </c>
      <c r="C150" s="20">
        <v>239</v>
      </c>
      <c r="D150" s="20">
        <v>39</v>
      </c>
      <c r="E150" s="20">
        <v>89</v>
      </c>
      <c r="F150" s="20">
        <v>98</v>
      </c>
      <c r="G150" s="20">
        <v>199</v>
      </c>
      <c r="H150" s="20">
        <v>13</v>
      </c>
      <c r="I150" s="20">
        <v>331</v>
      </c>
      <c r="J150" s="20">
        <v>172</v>
      </c>
    </row>
    <row r="151" spans="1:10" x14ac:dyDescent="0.2">
      <c r="A151" s="19" t="s">
        <v>574</v>
      </c>
      <c r="B151" s="20">
        <v>227</v>
      </c>
      <c r="C151" s="20">
        <v>104</v>
      </c>
      <c r="D151" s="20">
        <v>15</v>
      </c>
      <c r="E151" s="20">
        <v>49</v>
      </c>
      <c r="F151" s="20">
        <v>36</v>
      </c>
      <c r="G151" s="20">
        <v>70</v>
      </c>
      <c r="H151" s="20">
        <v>8</v>
      </c>
      <c r="I151" s="20">
        <v>149</v>
      </c>
      <c r="J151" s="20">
        <v>80</v>
      </c>
    </row>
    <row r="152" spans="1:10" x14ac:dyDescent="0.2">
      <c r="A152" s="18" t="s">
        <v>575</v>
      </c>
      <c r="B152" s="18"/>
      <c r="C152" s="18"/>
      <c r="D152" s="18"/>
      <c r="E152" s="18"/>
      <c r="F152" s="18"/>
      <c r="G152" s="18"/>
      <c r="H152" s="18"/>
      <c r="I152" s="18"/>
      <c r="J152" s="18"/>
    </row>
    <row r="153" spans="1:10" x14ac:dyDescent="0.2">
      <c r="A153" s="19" t="s">
        <v>576</v>
      </c>
      <c r="B153" s="20">
        <v>294</v>
      </c>
      <c r="C153" s="20">
        <v>128</v>
      </c>
      <c r="D153" s="20">
        <v>21</v>
      </c>
      <c r="E153" s="20">
        <v>42</v>
      </c>
      <c r="F153" s="20">
        <v>49</v>
      </c>
      <c r="G153" s="20">
        <v>110</v>
      </c>
      <c r="H153" s="20">
        <v>5</v>
      </c>
      <c r="I153" s="20">
        <v>179</v>
      </c>
      <c r="J153" s="20">
        <v>84</v>
      </c>
    </row>
    <row r="154" spans="1:10" x14ac:dyDescent="0.2">
      <c r="A154" s="19" t="s">
        <v>577</v>
      </c>
      <c r="B154" s="20">
        <v>664</v>
      </c>
      <c r="C154" s="20">
        <v>271</v>
      </c>
      <c r="D154" s="20">
        <v>49</v>
      </c>
      <c r="E154" s="20">
        <v>80</v>
      </c>
      <c r="F154" s="20">
        <v>151</v>
      </c>
      <c r="G154" s="20">
        <v>254</v>
      </c>
      <c r="H154" s="20">
        <v>16</v>
      </c>
      <c r="I154" s="20">
        <v>394</v>
      </c>
      <c r="J154" s="20">
        <v>217</v>
      </c>
    </row>
    <row r="155" spans="1:10" x14ac:dyDescent="0.2">
      <c r="A155" s="19" t="s">
        <v>578</v>
      </c>
      <c r="B155" s="20">
        <v>421</v>
      </c>
      <c r="C155" s="20">
        <v>198</v>
      </c>
      <c r="D155" s="20">
        <v>30</v>
      </c>
      <c r="E155" s="20">
        <v>60</v>
      </c>
      <c r="F155" s="20">
        <v>81</v>
      </c>
      <c r="G155" s="20">
        <v>141</v>
      </c>
      <c r="H155" s="20">
        <v>10</v>
      </c>
      <c r="I155" s="20">
        <v>270</v>
      </c>
      <c r="J155" s="20">
        <v>126</v>
      </c>
    </row>
    <row r="156" spans="1:10" x14ac:dyDescent="0.2">
      <c r="A156" s="19" t="s">
        <v>579</v>
      </c>
      <c r="B156" s="20">
        <v>358</v>
      </c>
      <c r="C156" s="20">
        <v>147</v>
      </c>
      <c r="D156" s="20">
        <v>18</v>
      </c>
      <c r="E156" s="20">
        <v>41</v>
      </c>
      <c r="F156" s="20">
        <v>72</v>
      </c>
      <c r="G156" s="20">
        <v>141</v>
      </c>
      <c r="H156" s="20">
        <v>9</v>
      </c>
      <c r="I156" s="20">
        <v>208</v>
      </c>
      <c r="J156" s="20">
        <v>106</v>
      </c>
    </row>
    <row r="157" spans="1:10" x14ac:dyDescent="0.2">
      <c r="A157" s="19" t="s">
        <v>580</v>
      </c>
      <c r="B157" s="20">
        <v>217</v>
      </c>
      <c r="C157" s="20">
        <v>97</v>
      </c>
      <c r="D157" s="20">
        <v>19</v>
      </c>
      <c r="E157" s="20">
        <v>40</v>
      </c>
      <c r="F157" s="20">
        <v>38</v>
      </c>
      <c r="G157" s="20">
        <v>77</v>
      </c>
      <c r="H157" s="20">
        <v>1</v>
      </c>
      <c r="I157" s="20">
        <v>139</v>
      </c>
      <c r="J157" s="20">
        <v>76</v>
      </c>
    </row>
    <row r="158" spans="1:10" x14ac:dyDescent="0.2">
      <c r="A158" s="22" t="s">
        <v>581</v>
      </c>
      <c r="B158" s="23">
        <v>234</v>
      </c>
      <c r="C158" s="23">
        <v>114</v>
      </c>
      <c r="D158" s="23">
        <v>10</v>
      </c>
      <c r="E158" s="23">
        <v>40</v>
      </c>
      <c r="F158" s="23">
        <v>41</v>
      </c>
      <c r="G158" s="23">
        <v>74</v>
      </c>
      <c r="H158" s="23">
        <v>7</v>
      </c>
      <c r="I158" s="23">
        <v>153</v>
      </c>
      <c r="J158" s="23">
        <v>71</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DC1CC-43DA-484C-8E3E-2456588A73C2}">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HYPERLINK("#'目次'!B26","[20]")</f>
        <v>[20]</v>
      </c>
    </row>
    <row r="3" spans="1:10" x14ac:dyDescent="0.2">
      <c r="A3" s="9" t="s">
        <v>126</v>
      </c>
      <c r="B3" s="12" t="s">
        <v>183</v>
      </c>
    </row>
    <row r="4" spans="1:10" x14ac:dyDescent="0.2">
      <c r="A4" s="9" t="s">
        <v>126</v>
      </c>
      <c r="B4" s="12" t="s">
        <v>184</v>
      </c>
    </row>
    <row r="5" spans="1:10" x14ac:dyDescent="0.2">
      <c r="A5" s="9" t="s">
        <v>126</v>
      </c>
      <c r="B5" s="12" t="s">
        <v>185</v>
      </c>
    </row>
    <row r="6" spans="1:10" s="15" customFormat="1" ht="25" x14ac:dyDescent="0.2">
      <c r="A6" s="13" t="s">
        <v>126</v>
      </c>
      <c r="B6" s="14" t="s">
        <v>499</v>
      </c>
      <c r="C6" s="14" t="s">
        <v>597</v>
      </c>
      <c r="D6" s="14" t="s">
        <v>598</v>
      </c>
      <c r="E6" s="14" t="s">
        <v>599</v>
      </c>
      <c r="F6" s="14" t="s">
        <v>600</v>
      </c>
      <c r="G6" s="14" t="s">
        <v>601</v>
      </c>
      <c r="H6" s="14" t="s">
        <v>602</v>
      </c>
      <c r="I6" s="14" t="s">
        <v>504</v>
      </c>
      <c r="J6" s="14" t="s">
        <v>603</v>
      </c>
    </row>
    <row r="7" spans="1:10" x14ac:dyDescent="0.2">
      <c r="A7" s="16" t="s">
        <v>507</v>
      </c>
      <c r="B7" s="17">
        <v>680</v>
      </c>
      <c r="C7" s="17">
        <v>8</v>
      </c>
      <c r="D7" s="17">
        <v>96</v>
      </c>
      <c r="E7" s="17">
        <v>89</v>
      </c>
      <c r="F7" s="17">
        <v>103</v>
      </c>
      <c r="G7" s="17">
        <v>48</v>
      </c>
      <c r="H7" s="17">
        <v>203</v>
      </c>
      <c r="I7" s="17">
        <v>133</v>
      </c>
      <c r="J7" s="25">
        <v>15.914077000000001</v>
      </c>
    </row>
    <row r="8" spans="1:10" x14ac:dyDescent="0.2">
      <c r="A8" s="18" t="s">
        <v>508</v>
      </c>
      <c r="B8" s="18"/>
      <c r="C8" s="18"/>
      <c r="D8" s="18"/>
      <c r="E8" s="18"/>
      <c r="F8" s="18"/>
      <c r="G8" s="18"/>
      <c r="H8" s="18"/>
      <c r="I8" s="18"/>
      <c r="J8" s="18"/>
    </row>
    <row r="9" spans="1:10" x14ac:dyDescent="0.2">
      <c r="A9" s="19" t="s">
        <v>509</v>
      </c>
      <c r="B9" s="20">
        <v>330</v>
      </c>
      <c r="C9" s="20">
        <v>6</v>
      </c>
      <c r="D9" s="20">
        <v>41</v>
      </c>
      <c r="E9" s="20">
        <v>46</v>
      </c>
      <c r="F9" s="20">
        <v>60</v>
      </c>
      <c r="G9" s="20">
        <v>23</v>
      </c>
      <c r="H9" s="20">
        <v>102</v>
      </c>
      <c r="I9" s="20">
        <v>52</v>
      </c>
      <c r="J9" s="26">
        <v>16.014388</v>
      </c>
    </row>
    <row r="10" spans="1:10" x14ac:dyDescent="0.2">
      <c r="A10" s="19" t="s">
        <v>510</v>
      </c>
      <c r="B10" s="20">
        <v>350</v>
      </c>
      <c r="C10" s="20">
        <v>2</v>
      </c>
      <c r="D10" s="20">
        <v>55</v>
      </c>
      <c r="E10" s="20">
        <v>43</v>
      </c>
      <c r="F10" s="20">
        <v>43</v>
      </c>
      <c r="G10" s="20">
        <v>25</v>
      </c>
      <c r="H10" s="20">
        <v>101</v>
      </c>
      <c r="I10" s="20">
        <v>81</v>
      </c>
      <c r="J10" s="26">
        <v>15.810409</v>
      </c>
    </row>
    <row r="11" spans="1:10" x14ac:dyDescent="0.2">
      <c r="A11" s="19" t="s">
        <v>511</v>
      </c>
      <c r="B11" s="20">
        <v>0</v>
      </c>
      <c r="C11" s="20">
        <v>0</v>
      </c>
      <c r="D11" s="20">
        <v>0</v>
      </c>
      <c r="E11" s="20">
        <v>0</v>
      </c>
      <c r="F11" s="20">
        <v>0</v>
      </c>
      <c r="G11" s="20">
        <v>0</v>
      </c>
      <c r="H11" s="20">
        <v>0</v>
      </c>
      <c r="I11" s="20">
        <v>0</v>
      </c>
      <c r="J11" s="26">
        <v>0</v>
      </c>
    </row>
    <row r="12" spans="1:10" x14ac:dyDescent="0.2">
      <c r="A12" s="18" t="s">
        <v>512</v>
      </c>
      <c r="B12" s="18"/>
      <c r="C12" s="18"/>
      <c r="D12" s="18"/>
      <c r="E12" s="18"/>
      <c r="F12" s="18"/>
      <c r="G12" s="18"/>
      <c r="H12" s="18"/>
      <c r="I12" s="18"/>
      <c r="J12" s="18"/>
    </row>
    <row r="13" spans="1:10" x14ac:dyDescent="0.2">
      <c r="A13" s="19" t="s">
        <v>513</v>
      </c>
      <c r="B13" s="20">
        <v>104</v>
      </c>
      <c r="C13" s="20">
        <v>4</v>
      </c>
      <c r="D13" s="20">
        <v>27</v>
      </c>
      <c r="E13" s="20">
        <v>13</v>
      </c>
      <c r="F13" s="20">
        <v>11</v>
      </c>
      <c r="G13" s="20">
        <v>3</v>
      </c>
      <c r="H13" s="20">
        <v>36</v>
      </c>
      <c r="I13" s="20">
        <v>10</v>
      </c>
      <c r="J13" s="26">
        <v>13.595745000000001</v>
      </c>
    </row>
    <row r="14" spans="1:10" x14ac:dyDescent="0.2">
      <c r="A14" s="19" t="s">
        <v>514</v>
      </c>
      <c r="B14" s="20">
        <v>135</v>
      </c>
      <c r="C14" s="20">
        <v>0</v>
      </c>
      <c r="D14" s="20">
        <v>28</v>
      </c>
      <c r="E14" s="20">
        <v>20</v>
      </c>
      <c r="F14" s="20">
        <v>13</v>
      </c>
      <c r="G14" s="20">
        <v>13</v>
      </c>
      <c r="H14" s="20">
        <v>41</v>
      </c>
      <c r="I14" s="20">
        <v>20</v>
      </c>
      <c r="J14" s="26">
        <v>14.817391000000001</v>
      </c>
    </row>
    <row r="15" spans="1:10" x14ac:dyDescent="0.2">
      <c r="A15" s="19" t="s">
        <v>515</v>
      </c>
      <c r="B15" s="20">
        <v>163</v>
      </c>
      <c r="C15" s="20">
        <v>2</v>
      </c>
      <c r="D15" s="20">
        <v>21</v>
      </c>
      <c r="E15" s="20">
        <v>28</v>
      </c>
      <c r="F15" s="20">
        <v>35</v>
      </c>
      <c r="G15" s="20">
        <v>7</v>
      </c>
      <c r="H15" s="20">
        <v>38</v>
      </c>
      <c r="I15" s="20">
        <v>32</v>
      </c>
      <c r="J15" s="26">
        <v>13.839695000000001</v>
      </c>
    </row>
    <row r="16" spans="1:10" x14ac:dyDescent="0.2">
      <c r="A16" s="19" t="s">
        <v>516</v>
      </c>
      <c r="B16" s="20">
        <v>156</v>
      </c>
      <c r="C16" s="20">
        <v>2</v>
      </c>
      <c r="D16" s="20">
        <v>14</v>
      </c>
      <c r="E16" s="20">
        <v>23</v>
      </c>
      <c r="F16" s="20">
        <v>19</v>
      </c>
      <c r="G16" s="20">
        <v>18</v>
      </c>
      <c r="H16" s="20">
        <v>47</v>
      </c>
      <c r="I16" s="20">
        <v>33</v>
      </c>
      <c r="J16" s="26">
        <v>17.674797000000002</v>
      </c>
    </row>
    <row r="17" spans="1:10" x14ac:dyDescent="0.2">
      <c r="A17" s="19" t="s">
        <v>517</v>
      </c>
      <c r="B17" s="20">
        <v>87</v>
      </c>
      <c r="C17" s="20">
        <v>0</v>
      </c>
      <c r="D17" s="20">
        <v>4</v>
      </c>
      <c r="E17" s="20">
        <v>5</v>
      </c>
      <c r="F17" s="20">
        <v>20</v>
      </c>
      <c r="G17" s="20">
        <v>6</v>
      </c>
      <c r="H17" s="20">
        <v>28</v>
      </c>
      <c r="I17" s="20">
        <v>24</v>
      </c>
      <c r="J17" s="26">
        <v>20.333333</v>
      </c>
    </row>
    <row r="18" spans="1:10" x14ac:dyDescent="0.2">
      <c r="A18" s="19" t="s">
        <v>518</v>
      </c>
      <c r="B18" s="20">
        <v>26</v>
      </c>
      <c r="C18" s="20">
        <v>0</v>
      </c>
      <c r="D18" s="20">
        <v>2</v>
      </c>
      <c r="E18" s="20">
        <v>0</v>
      </c>
      <c r="F18" s="20">
        <v>3</v>
      </c>
      <c r="G18" s="20">
        <v>1</v>
      </c>
      <c r="H18" s="20">
        <v>9</v>
      </c>
      <c r="I18" s="20">
        <v>11</v>
      </c>
      <c r="J18" s="26">
        <v>21</v>
      </c>
    </row>
    <row r="19" spans="1:10" x14ac:dyDescent="0.2">
      <c r="A19" s="19" t="s">
        <v>519</v>
      </c>
      <c r="B19" s="20">
        <v>8</v>
      </c>
      <c r="C19" s="20">
        <v>0</v>
      </c>
      <c r="D19" s="20">
        <v>0</v>
      </c>
      <c r="E19" s="20">
        <v>0</v>
      </c>
      <c r="F19" s="20">
        <v>1</v>
      </c>
      <c r="G19" s="20">
        <v>0</v>
      </c>
      <c r="H19" s="20">
        <v>4</v>
      </c>
      <c r="I19" s="20">
        <v>3</v>
      </c>
      <c r="J19" s="26">
        <v>26</v>
      </c>
    </row>
    <row r="20" spans="1:10" x14ac:dyDescent="0.2">
      <c r="A20" s="19" t="s">
        <v>520</v>
      </c>
      <c r="B20" s="20">
        <v>1</v>
      </c>
      <c r="C20" s="20">
        <v>0</v>
      </c>
      <c r="D20" s="20">
        <v>0</v>
      </c>
      <c r="E20" s="20">
        <v>0</v>
      </c>
      <c r="F20" s="20">
        <v>1</v>
      </c>
      <c r="G20" s="20">
        <v>0</v>
      </c>
      <c r="H20" s="20">
        <v>0</v>
      </c>
      <c r="I20" s="20">
        <v>0</v>
      </c>
      <c r="J20" s="26">
        <v>10</v>
      </c>
    </row>
    <row r="21" spans="1:10" x14ac:dyDescent="0.2">
      <c r="A21" s="19" t="s">
        <v>521</v>
      </c>
      <c r="B21" s="20">
        <v>298</v>
      </c>
      <c r="C21" s="20">
        <v>2</v>
      </c>
      <c r="D21" s="20">
        <v>49</v>
      </c>
      <c r="E21" s="20">
        <v>48</v>
      </c>
      <c r="F21" s="20">
        <v>48</v>
      </c>
      <c r="G21" s="20">
        <v>20</v>
      </c>
      <c r="H21" s="20">
        <v>79</v>
      </c>
      <c r="I21" s="20">
        <v>52</v>
      </c>
      <c r="J21" s="26">
        <v>14.296747999999999</v>
      </c>
    </row>
    <row r="22" spans="1:10" x14ac:dyDescent="0.2">
      <c r="A22" s="19" t="s">
        <v>522</v>
      </c>
      <c r="B22" s="20">
        <v>243</v>
      </c>
      <c r="C22" s="20">
        <v>2</v>
      </c>
      <c r="D22" s="20">
        <v>18</v>
      </c>
      <c r="E22" s="20">
        <v>28</v>
      </c>
      <c r="F22" s="20">
        <v>39</v>
      </c>
      <c r="G22" s="20">
        <v>24</v>
      </c>
      <c r="H22" s="20">
        <v>75</v>
      </c>
      <c r="I22" s="20">
        <v>57</v>
      </c>
      <c r="J22" s="26">
        <v>18.575268999999999</v>
      </c>
    </row>
    <row r="23" spans="1:10" x14ac:dyDescent="0.2">
      <c r="A23" s="19" t="s">
        <v>523</v>
      </c>
      <c r="B23" s="20">
        <v>576</v>
      </c>
      <c r="C23" s="20">
        <v>4</v>
      </c>
      <c r="D23" s="20">
        <v>69</v>
      </c>
      <c r="E23" s="20">
        <v>76</v>
      </c>
      <c r="F23" s="20">
        <v>92</v>
      </c>
      <c r="G23" s="20">
        <v>45</v>
      </c>
      <c r="H23" s="20">
        <v>167</v>
      </c>
      <c r="I23" s="20">
        <v>123</v>
      </c>
      <c r="J23" s="26">
        <v>16.395143000000001</v>
      </c>
    </row>
    <row r="24" spans="1:10" x14ac:dyDescent="0.2">
      <c r="A24" s="19" t="s">
        <v>524</v>
      </c>
      <c r="B24" s="20">
        <v>278</v>
      </c>
      <c r="C24" s="20">
        <v>2</v>
      </c>
      <c r="D24" s="20">
        <v>20</v>
      </c>
      <c r="E24" s="20">
        <v>28</v>
      </c>
      <c r="F24" s="20">
        <v>44</v>
      </c>
      <c r="G24" s="20">
        <v>25</v>
      </c>
      <c r="H24" s="20">
        <v>88</v>
      </c>
      <c r="I24" s="20">
        <v>71</v>
      </c>
      <c r="J24" s="26">
        <v>18.888888999999999</v>
      </c>
    </row>
    <row r="25" spans="1:10" x14ac:dyDescent="0.2">
      <c r="A25" s="19" t="s">
        <v>525</v>
      </c>
      <c r="B25" s="20">
        <v>35</v>
      </c>
      <c r="C25" s="20">
        <v>0</v>
      </c>
      <c r="D25" s="20">
        <v>2</v>
      </c>
      <c r="E25" s="20">
        <v>0</v>
      </c>
      <c r="F25" s="20">
        <v>5</v>
      </c>
      <c r="G25" s="20">
        <v>1</v>
      </c>
      <c r="H25" s="20">
        <v>13</v>
      </c>
      <c r="I25" s="20">
        <v>14</v>
      </c>
      <c r="J25" s="26">
        <v>21.666667</v>
      </c>
    </row>
    <row r="26" spans="1:10" x14ac:dyDescent="0.2">
      <c r="A26" s="18" t="s">
        <v>526</v>
      </c>
      <c r="B26" s="17">
        <v>55</v>
      </c>
      <c r="C26" s="17">
        <v>3</v>
      </c>
      <c r="D26" s="17">
        <v>9</v>
      </c>
      <c r="E26" s="17">
        <v>6</v>
      </c>
      <c r="F26" s="17">
        <v>6</v>
      </c>
      <c r="G26" s="17">
        <v>2</v>
      </c>
      <c r="H26" s="17">
        <v>25</v>
      </c>
      <c r="I26" s="17">
        <v>4</v>
      </c>
      <c r="J26" s="25">
        <v>16.196078</v>
      </c>
    </row>
    <row r="27" spans="1:10" x14ac:dyDescent="0.2">
      <c r="A27" s="19" t="s">
        <v>514</v>
      </c>
      <c r="B27" s="20">
        <v>63</v>
      </c>
      <c r="C27" s="20">
        <v>0</v>
      </c>
      <c r="D27" s="20">
        <v>15</v>
      </c>
      <c r="E27" s="20">
        <v>10</v>
      </c>
      <c r="F27" s="20">
        <v>4</v>
      </c>
      <c r="G27" s="20">
        <v>5</v>
      </c>
      <c r="H27" s="20">
        <v>20</v>
      </c>
      <c r="I27" s="20">
        <v>9</v>
      </c>
      <c r="J27" s="26">
        <v>14.925926</v>
      </c>
    </row>
    <row r="28" spans="1:10" x14ac:dyDescent="0.2">
      <c r="A28" s="19" t="s">
        <v>515</v>
      </c>
      <c r="B28" s="20">
        <v>82</v>
      </c>
      <c r="C28" s="20">
        <v>1</v>
      </c>
      <c r="D28" s="20">
        <v>7</v>
      </c>
      <c r="E28" s="20">
        <v>20</v>
      </c>
      <c r="F28" s="20">
        <v>21</v>
      </c>
      <c r="G28" s="20">
        <v>2</v>
      </c>
      <c r="H28" s="20">
        <v>17</v>
      </c>
      <c r="I28" s="20">
        <v>14</v>
      </c>
      <c r="J28" s="26">
        <v>13.073529000000001</v>
      </c>
    </row>
    <row r="29" spans="1:10" x14ac:dyDescent="0.2">
      <c r="A29" s="19" t="s">
        <v>516</v>
      </c>
      <c r="B29" s="20">
        <v>74</v>
      </c>
      <c r="C29" s="20">
        <v>2</v>
      </c>
      <c r="D29" s="20">
        <v>9</v>
      </c>
      <c r="E29" s="20">
        <v>10</v>
      </c>
      <c r="F29" s="20">
        <v>12</v>
      </c>
      <c r="G29" s="20">
        <v>11</v>
      </c>
      <c r="H29" s="20">
        <v>19</v>
      </c>
      <c r="I29" s="20">
        <v>11</v>
      </c>
      <c r="J29" s="26">
        <v>16.206348999999999</v>
      </c>
    </row>
    <row r="30" spans="1:10" x14ac:dyDescent="0.2">
      <c r="A30" s="19" t="s">
        <v>517</v>
      </c>
      <c r="B30" s="20">
        <v>37</v>
      </c>
      <c r="C30" s="20">
        <v>0</v>
      </c>
      <c r="D30" s="20">
        <v>1</v>
      </c>
      <c r="E30" s="20">
        <v>0</v>
      </c>
      <c r="F30" s="20">
        <v>14</v>
      </c>
      <c r="G30" s="20">
        <v>2</v>
      </c>
      <c r="H30" s="20">
        <v>13</v>
      </c>
      <c r="I30" s="20">
        <v>7</v>
      </c>
      <c r="J30" s="26">
        <v>21.166667</v>
      </c>
    </row>
    <row r="31" spans="1:10" x14ac:dyDescent="0.2">
      <c r="A31" s="19" t="s">
        <v>518</v>
      </c>
      <c r="B31" s="20">
        <v>15</v>
      </c>
      <c r="C31" s="20">
        <v>0</v>
      </c>
      <c r="D31" s="20">
        <v>0</v>
      </c>
      <c r="E31" s="20">
        <v>0</v>
      </c>
      <c r="F31" s="20">
        <v>2</v>
      </c>
      <c r="G31" s="20">
        <v>1</v>
      </c>
      <c r="H31" s="20">
        <v>6</v>
      </c>
      <c r="I31" s="20">
        <v>6</v>
      </c>
      <c r="J31" s="26">
        <v>22.777778000000001</v>
      </c>
    </row>
    <row r="32" spans="1:10" x14ac:dyDescent="0.2">
      <c r="A32" s="19" t="s">
        <v>519</v>
      </c>
      <c r="B32" s="20">
        <v>4</v>
      </c>
      <c r="C32" s="20">
        <v>0</v>
      </c>
      <c r="D32" s="20">
        <v>0</v>
      </c>
      <c r="E32" s="20">
        <v>0</v>
      </c>
      <c r="F32" s="20">
        <v>1</v>
      </c>
      <c r="G32" s="20">
        <v>0</v>
      </c>
      <c r="H32" s="20">
        <v>2</v>
      </c>
      <c r="I32" s="20">
        <v>1</v>
      </c>
      <c r="J32" s="26">
        <v>23.333333</v>
      </c>
    </row>
    <row r="33" spans="1:10" x14ac:dyDescent="0.2">
      <c r="A33" s="19" t="s">
        <v>520</v>
      </c>
      <c r="B33" s="20">
        <v>0</v>
      </c>
      <c r="C33" s="20">
        <v>0</v>
      </c>
      <c r="D33" s="20">
        <v>0</v>
      </c>
      <c r="E33" s="20">
        <v>0</v>
      </c>
      <c r="F33" s="20">
        <v>0</v>
      </c>
      <c r="G33" s="20">
        <v>0</v>
      </c>
      <c r="H33" s="20">
        <v>0</v>
      </c>
      <c r="I33" s="20">
        <v>0</v>
      </c>
      <c r="J33" s="26">
        <v>0</v>
      </c>
    </row>
    <row r="34" spans="1:10" x14ac:dyDescent="0.2">
      <c r="A34" s="19" t="s">
        <v>521</v>
      </c>
      <c r="B34" s="20">
        <v>145</v>
      </c>
      <c r="C34" s="20">
        <v>1</v>
      </c>
      <c r="D34" s="20">
        <v>22</v>
      </c>
      <c r="E34" s="20">
        <v>30</v>
      </c>
      <c r="F34" s="20">
        <v>25</v>
      </c>
      <c r="G34" s="20">
        <v>7</v>
      </c>
      <c r="H34" s="20">
        <v>37</v>
      </c>
      <c r="I34" s="20">
        <v>23</v>
      </c>
      <c r="J34" s="26">
        <v>13.893443</v>
      </c>
    </row>
    <row r="35" spans="1:10" x14ac:dyDescent="0.2">
      <c r="A35" s="19" t="s">
        <v>522</v>
      </c>
      <c r="B35" s="20">
        <v>111</v>
      </c>
      <c r="C35" s="20">
        <v>2</v>
      </c>
      <c r="D35" s="20">
        <v>10</v>
      </c>
      <c r="E35" s="20">
        <v>10</v>
      </c>
      <c r="F35" s="20">
        <v>26</v>
      </c>
      <c r="G35" s="20">
        <v>13</v>
      </c>
      <c r="H35" s="20">
        <v>32</v>
      </c>
      <c r="I35" s="20">
        <v>18</v>
      </c>
      <c r="J35" s="26">
        <v>17.806452</v>
      </c>
    </row>
    <row r="36" spans="1:10" x14ac:dyDescent="0.2">
      <c r="A36" s="19" t="s">
        <v>523</v>
      </c>
      <c r="B36" s="20">
        <v>275</v>
      </c>
      <c r="C36" s="20">
        <v>3</v>
      </c>
      <c r="D36" s="20">
        <v>32</v>
      </c>
      <c r="E36" s="20">
        <v>40</v>
      </c>
      <c r="F36" s="20">
        <v>54</v>
      </c>
      <c r="G36" s="20">
        <v>21</v>
      </c>
      <c r="H36" s="20">
        <v>77</v>
      </c>
      <c r="I36" s="20">
        <v>48</v>
      </c>
      <c r="J36" s="26">
        <v>15.973568</v>
      </c>
    </row>
    <row r="37" spans="1:10" x14ac:dyDescent="0.2">
      <c r="A37" s="19" t="s">
        <v>524</v>
      </c>
      <c r="B37" s="20">
        <v>130</v>
      </c>
      <c r="C37" s="20">
        <v>2</v>
      </c>
      <c r="D37" s="20">
        <v>10</v>
      </c>
      <c r="E37" s="20">
        <v>10</v>
      </c>
      <c r="F37" s="20">
        <v>29</v>
      </c>
      <c r="G37" s="20">
        <v>14</v>
      </c>
      <c r="H37" s="20">
        <v>40</v>
      </c>
      <c r="I37" s="20">
        <v>25</v>
      </c>
      <c r="J37" s="26">
        <v>18.390476</v>
      </c>
    </row>
    <row r="38" spans="1:10" x14ac:dyDescent="0.2">
      <c r="A38" s="19" t="s">
        <v>525</v>
      </c>
      <c r="B38" s="20">
        <v>19</v>
      </c>
      <c r="C38" s="20">
        <v>0</v>
      </c>
      <c r="D38" s="20">
        <v>0</v>
      </c>
      <c r="E38" s="20">
        <v>0</v>
      </c>
      <c r="F38" s="20">
        <v>3</v>
      </c>
      <c r="G38" s="20">
        <v>1</v>
      </c>
      <c r="H38" s="20">
        <v>8</v>
      </c>
      <c r="I38" s="20">
        <v>7</v>
      </c>
      <c r="J38" s="26">
        <v>22.916667</v>
      </c>
    </row>
    <row r="39" spans="1:10" x14ac:dyDescent="0.2">
      <c r="A39" s="18" t="s">
        <v>527</v>
      </c>
      <c r="B39" s="17">
        <v>49</v>
      </c>
      <c r="C39" s="17">
        <v>1</v>
      </c>
      <c r="D39" s="17">
        <v>18</v>
      </c>
      <c r="E39" s="17">
        <v>7</v>
      </c>
      <c r="F39" s="17">
        <v>5</v>
      </c>
      <c r="G39" s="17">
        <v>1</v>
      </c>
      <c r="H39" s="17">
        <v>11</v>
      </c>
      <c r="I39" s="17">
        <v>6</v>
      </c>
      <c r="J39" s="25">
        <v>10.511628</v>
      </c>
    </row>
    <row r="40" spans="1:10" x14ac:dyDescent="0.2">
      <c r="A40" s="19" t="s">
        <v>514</v>
      </c>
      <c r="B40" s="20">
        <v>72</v>
      </c>
      <c r="C40" s="20">
        <v>0</v>
      </c>
      <c r="D40" s="20">
        <v>13</v>
      </c>
      <c r="E40" s="20">
        <v>10</v>
      </c>
      <c r="F40" s="20">
        <v>9</v>
      </c>
      <c r="G40" s="20">
        <v>8</v>
      </c>
      <c r="H40" s="20">
        <v>21</v>
      </c>
      <c r="I40" s="20">
        <v>11</v>
      </c>
      <c r="J40" s="26">
        <v>14.721311</v>
      </c>
    </row>
    <row r="41" spans="1:10" x14ac:dyDescent="0.2">
      <c r="A41" s="19" t="s">
        <v>515</v>
      </c>
      <c r="B41" s="20">
        <v>81</v>
      </c>
      <c r="C41" s="20">
        <v>1</v>
      </c>
      <c r="D41" s="20">
        <v>14</v>
      </c>
      <c r="E41" s="20">
        <v>8</v>
      </c>
      <c r="F41" s="20">
        <v>14</v>
      </c>
      <c r="G41" s="20">
        <v>5</v>
      </c>
      <c r="H41" s="20">
        <v>21</v>
      </c>
      <c r="I41" s="20">
        <v>18</v>
      </c>
      <c r="J41" s="26">
        <v>14.666667</v>
      </c>
    </row>
    <row r="42" spans="1:10" x14ac:dyDescent="0.2">
      <c r="A42" s="19" t="s">
        <v>516</v>
      </c>
      <c r="B42" s="20">
        <v>82</v>
      </c>
      <c r="C42" s="20">
        <v>0</v>
      </c>
      <c r="D42" s="20">
        <v>5</v>
      </c>
      <c r="E42" s="20">
        <v>13</v>
      </c>
      <c r="F42" s="20">
        <v>7</v>
      </c>
      <c r="G42" s="20">
        <v>7</v>
      </c>
      <c r="H42" s="20">
        <v>28</v>
      </c>
      <c r="I42" s="20">
        <v>22</v>
      </c>
      <c r="J42" s="26">
        <v>19.216667000000001</v>
      </c>
    </row>
    <row r="43" spans="1:10" x14ac:dyDescent="0.2">
      <c r="A43" s="19" t="s">
        <v>517</v>
      </c>
      <c r="B43" s="20">
        <v>50</v>
      </c>
      <c r="C43" s="20">
        <v>0</v>
      </c>
      <c r="D43" s="20">
        <v>3</v>
      </c>
      <c r="E43" s="20">
        <v>5</v>
      </c>
      <c r="F43" s="20">
        <v>6</v>
      </c>
      <c r="G43" s="20">
        <v>4</v>
      </c>
      <c r="H43" s="20">
        <v>15</v>
      </c>
      <c r="I43" s="20">
        <v>17</v>
      </c>
      <c r="J43" s="26">
        <v>19.575758</v>
      </c>
    </row>
    <row r="44" spans="1:10" x14ac:dyDescent="0.2">
      <c r="A44" s="19" t="s">
        <v>518</v>
      </c>
      <c r="B44" s="20">
        <v>11</v>
      </c>
      <c r="C44" s="20">
        <v>0</v>
      </c>
      <c r="D44" s="20">
        <v>2</v>
      </c>
      <c r="E44" s="20">
        <v>0</v>
      </c>
      <c r="F44" s="20">
        <v>1</v>
      </c>
      <c r="G44" s="20">
        <v>0</v>
      </c>
      <c r="H44" s="20">
        <v>3</v>
      </c>
      <c r="I44" s="20">
        <v>5</v>
      </c>
      <c r="J44" s="26">
        <v>18.333333</v>
      </c>
    </row>
    <row r="45" spans="1:10" x14ac:dyDescent="0.2">
      <c r="A45" s="19" t="s">
        <v>519</v>
      </c>
      <c r="B45" s="20">
        <v>4</v>
      </c>
      <c r="C45" s="20">
        <v>0</v>
      </c>
      <c r="D45" s="20">
        <v>0</v>
      </c>
      <c r="E45" s="20">
        <v>0</v>
      </c>
      <c r="F45" s="20">
        <v>0</v>
      </c>
      <c r="G45" s="20">
        <v>0</v>
      </c>
      <c r="H45" s="20">
        <v>2</v>
      </c>
      <c r="I45" s="20">
        <v>2</v>
      </c>
      <c r="J45" s="26">
        <v>30</v>
      </c>
    </row>
    <row r="46" spans="1:10" x14ac:dyDescent="0.2">
      <c r="A46" s="19" t="s">
        <v>520</v>
      </c>
      <c r="B46" s="20">
        <v>1</v>
      </c>
      <c r="C46" s="20">
        <v>0</v>
      </c>
      <c r="D46" s="20">
        <v>0</v>
      </c>
      <c r="E46" s="20">
        <v>0</v>
      </c>
      <c r="F46" s="20">
        <v>1</v>
      </c>
      <c r="G46" s="20">
        <v>0</v>
      </c>
      <c r="H46" s="20">
        <v>0</v>
      </c>
      <c r="I46" s="20">
        <v>0</v>
      </c>
      <c r="J46" s="26">
        <v>10</v>
      </c>
    </row>
    <row r="47" spans="1:10" x14ac:dyDescent="0.2">
      <c r="A47" s="19" t="s">
        <v>521</v>
      </c>
      <c r="B47" s="20">
        <v>153</v>
      </c>
      <c r="C47" s="20">
        <v>1</v>
      </c>
      <c r="D47" s="20">
        <v>27</v>
      </c>
      <c r="E47" s="20">
        <v>18</v>
      </c>
      <c r="F47" s="20">
        <v>23</v>
      </c>
      <c r="G47" s="20">
        <v>13</v>
      </c>
      <c r="H47" s="20">
        <v>42</v>
      </c>
      <c r="I47" s="20">
        <v>29</v>
      </c>
      <c r="J47" s="26">
        <v>14.693548</v>
      </c>
    </row>
    <row r="48" spans="1:10" x14ac:dyDescent="0.2">
      <c r="A48" s="19" t="s">
        <v>522</v>
      </c>
      <c r="B48" s="20">
        <v>132</v>
      </c>
      <c r="C48" s="20">
        <v>0</v>
      </c>
      <c r="D48" s="20">
        <v>8</v>
      </c>
      <c r="E48" s="20">
        <v>18</v>
      </c>
      <c r="F48" s="20">
        <v>13</v>
      </c>
      <c r="G48" s="20">
        <v>11</v>
      </c>
      <c r="H48" s="20">
        <v>43</v>
      </c>
      <c r="I48" s="20">
        <v>39</v>
      </c>
      <c r="J48" s="26">
        <v>19.344086000000001</v>
      </c>
    </row>
    <row r="49" spans="1:10" x14ac:dyDescent="0.2">
      <c r="A49" s="19" t="s">
        <v>523</v>
      </c>
      <c r="B49" s="20">
        <v>301</v>
      </c>
      <c r="C49" s="20">
        <v>1</v>
      </c>
      <c r="D49" s="20">
        <v>37</v>
      </c>
      <c r="E49" s="20">
        <v>36</v>
      </c>
      <c r="F49" s="20">
        <v>38</v>
      </c>
      <c r="G49" s="20">
        <v>24</v>
      </c>
      <c r="H49" s="20">
        <v>90</v>
      </c>
      <c r="I49" s="20">
        <v>75</v>
      </c>
      <c r="J49" s="26">
        <v>16.818584000000001</v>
      </c>
    </row>
    <row r="50" spans="1:10" x14ac:dyDescent="0.2">
      <c r="A50" s="19" t="s">
        <v>524</v>
      </c>
      <c r="B50" s="20">
        <v>148</v>
      </c>
      <c r="C50" s="20">
        <v>0</v>
      </c>
      <c r="D50" s="20">
        <v>10</v>
      </c>
      <c r="E50" s="20">
        <v>18</v>
      </c>
      <c r="F50" s="20">
        <v>15</v>
      </c>
      <c r="G50" s="20">
        <v>11</v>
      </c>
      <c r="H50" s="20">
        <v>48</v>
      </c>
      <c r="I50" s="20">
        <v>46</v>
      </c>
      <c r="J50" s="26">
        <v>19.401961</v>
      </c>
    </row>
    <row r="51" spans="1:10" x14ac:dyDescent="0.2">
      <c r="A51" s="19" t="s">
        <v>525</v>
      </c>
      <c r="B51" s="20">
        <v>16</v>
      </c>
      <c r="C51" s="20">
        <v>0</v>
      </c>
      <c r="D51" s="20">
        <v>2</v>
      </c>
      <c r="E51" s="20">
        <v>0</v>
      </c>
      <c r="F51" s="20">
        <v>2</v>
      </c>
      <c r="G51" s="20">
        <v>0</v>
      </c>
      <c r="H51" s="20">
        <v>5</v>
      </c>
      <c r="I51" s="20">
        <v>7</v>
      </c>
      <c r="J51" s="26">
        <v>20</v>
      </c>
    </row>
    <row r="52" spans="1:10" x14ac:dyDescent="0.2">
      <c r="A52" s="18" t="s">
        <v>528</v>
      </c>
      <c r="B52" s="18"/>
      <c r="C52" s="18"/>
      <c r="D52" s="18"/>
      <c r="E52" s="18"/>
      <c r="F52" s="18"/>
      <c r="G52" s="18"/>
      <c r="H52" s="18"/>
      <c r="I52" s="18"/>
      <c r="J52" s="18"/>
    </row>
    <row r="53" spans="1:10" x14ac:dyDescent="0.2">
      <c r="A53" s="19" t="s">
        <v>130</v>
      </c>
      <c r="B53" s="20">
        <v>28</v>
      </c>
      <c r="C53" s="20">
        <v>1</v>
      </c>
      <c r="D53" s="20">
        <v>3</v>
      </c>
      <c r="E53" s="20">
        <v>7</v>
      </c>
      <c r="F53" s="20">
        <v>2</v>
      </c>
      <c r="G53" s="20">
        <v>1</v>
      </c>
      <c r="H53" s="20">
        <v>7</v>
      </c>
      <c r="I53" s="20">
        <v>7</v>
      </c>
      <c r="J53" s="26">
        <v>12.714286</v>
      </c>
    </row>
    <row r="54" spans="1:10" x14ac:dyDescent="0.2">
      <c r="A54" s="19" t="s">
        <v>131</v>
      </c>
      <c r="B54" s="20">
        <v>502</v>
      </c>
      <c r="C54" s="20">
        <v>6</v>
      </c>
      <c r="D54" s="20">
        <v>72</v>
      </c>
      <c r="E54" s="20">
        <v>61</v>
      </c>
      <c r="F54" s="20">
        <v>78</v>
      </c>
      <c r="G54" s="20">
        <v>41</v>
      </c>
      <c r="H54" s="20">
        <v>154</v>
      </c>
      <c r="I54" s="20">
        <v>90</v>
      </c>
      <c r="J54" s="26">
        <v>16.072816</v>
      </c>
    </row>
    <row r="55" spans="1:10" x14ac:dyDescent="0.2">
      <c r="A55" s="19" t="s">
        <v>392</v>
      </c>
      <c r="B55" s="20">
        <v>36</v>
      </c>
      <c r="C55" s="20">
        <v>0</v>
      </c>
      <c r="D55" s="20">
        <v>9</v>
      </c>
      <c r="E55" s="20">
        <v>6</v>
      </c>
      <c r="F55" s="20">
        <v>4</v>
      </c>
      <c r="G55" s="20">
        <v>1</v>
      </c>
      <c r="H55" s="20">
        <v>7</v>
      </c>
      <c r="I55" s="20">
        <v>9</v>
      </c>
      <c r="J55" s="26">
        <v>11.481481</v>
      </c>
    </row>
    <row r="56" spans="1:10" x14ac:dyDescent="0.2">
      <c r="A56" s="19" t="s">
        <v>132</v>
      </c>
      <c r="B56" s="20">
        <v>98</v>
      </c>
      <c r="C56" s="20">
        <v>1</v>
      </c>
      <c r="D56" s="20">
        <v>10</v>
      </c>
      <c r="E56" s="20">
        <v>13</v>
      </c>
      <c r="F56" s="20">
        <v>18</v>
      </c>
      <c r="G56" s="20">
        <v>4</v>
      </c>
      <c r="H56" s="20">
        <v>29</v>
      </c>
      <c r="I56" s="20">
        <v>23</v>
      </c>
      <c r="J56" s="26">
        <v>16.706666999999999</v>
      </c>
    </row>
    <row r="57" spans="1:10" x14ac:dyDescent="0.2">
      <c r="A57" s="19" t="s">
        <v>529</v>
      </c>
      <c r="B57" s="20">
        <v>16</v>
      </c>
      <c r="C57" s="20">
        <v>0</v>
      </c>
      <c r="D57" s="20">
        <v>2</v>
      </c>
      <c r="E57" s="20">
        <v>2</v>
      </c>
      <c r="F57" s="20">
        <v>1</v>
      </c>
      <c r="G57" s="20">
        <v>1</v>
      </c>
      <c r="H57" s="20">
        <v>6</v>
      </c>
      <c r="I57" s="20">
        <v>4</v>
      </c>
      <c r="J57" s="26">
        <v>21.083333</v>
      </c>
    </row>
    <row r="58" spans="1:10" x14ac:dyDescent="0.2">
      <c r="A58" s="18" t="s">
        <v>133</v>
      </c>
      <c r="B58" s="17">
        <v>14</v>
      </c>
      <c r="C58" s="17">
        <v>0</v>
      </c>
      <c r="D58" s="17">
        <v>1</v>
      </c>
      <c r="E58" s="17">
        <v>3</v>
      </c>
      <c r="F58" s="17">
        <v>1</v>
      </c>
      <c r="G58" s="17">
        <v>1</v>
      </c>
      <c r="H58" s="17">
        <v>5</v>
      </c>
      <c r="I58" s="17">
        <v>3</v>
      </c>
      <c r="J58" s="25">
        <v>16.272727</v>
      </c>
    </row>
    <row r="59" spans="1:10" x14ac:dyDescent="0.2">
      <c r="A59" s="19" t="s">
        <v>134</v>
      </c>
      <c r="B59" s="20">
        <v>270</v>
      </c>
      <c r="C59" s="20">
        <v>6</v>
      </c>
      <c r="D59" s="20">
        <v>35</v>
      </c>
      <c r="E59" s="20">
        <v>35</v>
      </c>
      <c r="F59" s="20">
        <v>51</v>
      </c>
      <c r="G59" s="20">
        <v>21</v>
      </c>
      <c r="H59" s="20">
        <v>82</v>
      </c>
      <c r="I59" s="20">
        <v>40</v>
      </c>
      <c r="J59" s="26">
        <v>15.721738999999999</v>
      </c>
    </row>
    <row r="60" spans="1:10" x14ac:dyDescent="0.2">
      <c r="A60" s="19" t="s">
        <v>393</v>
      </c>
      <c r="B60" s="20">
        <v>13</v>
      </c>
      <c r="C60" s="20">
        <v>0</v>
      </c>
      <c r="D60" s="20">
        <v>3</v>
      </c>
      <c r="E60" s="20">
        <v>3</v>
      </c>
      <c r="F60" s="20">
        <v>1</v>
      </c>
      <c r="G60" s="20">
        <v>1</v>
      </c>
      <c r="H60" s="20">
        <v>2</v>
      </c>
      <c r="I60" s="20">
        <v>3</v>
      </c>
      <c r="J60" s="26">
        <v>9.1999999999999993</v>
      </c>
    </row>
    <row r="61" spans="1:10" x14ac:dyDescent="0.2">
      <c r="A61" s="19" t="s">
        <v>135</v>
      </c>
      <c r="B61" s="20">
        <v>24</v>
      </c>
      <c r="C61" s="20">
        <v>0</v>
      </c>
      <c r="D61" s="20">
        <v>1</v>
      </c>
      <c r="E61" s="20">
        <v>4</v>
      </c>
      <c r="F61" s="20">
        <v>6</v>
      </c>
      <c r="G61" s="20">
        <v>0</v>
      </c>
      <c r="H61" s="20">
        <v>9</v>
      </c>
      <c r="I61" s="20">
        <v>4</v>
      </c>
      <c r="J61" s="26">
        <v>19.899999999999999</v>
      </c>
    </row>
    <row r="62" spans="1:10" x14ac:dyDescent="0.2">
      <c r="A62" s="19" t="s">
        <v>530</v>
      </c>
      <c r="B62" s="20">
        <v>9</v>
      </c>
      <c r="C62" s="20">
        <v>0</v>
      </c>
      <c r="D62" s="20">
        <v>1</v>
      </c>
      <c r="E62" s="20">
        <v>1</v>
      </c>
      <c r="F62" s="20">
        <v>1</v>
      </c>
      <c r="G62" s="20">
        <v>0</v>
      </c>
      <c r="H62" s="20">
        <v>4</v>
      </c>
      <c r="I62" s="20">
        <v>2</v>
      </c>
      <c r="J62" s="26">
        <v>23.857143000000001</v>
      </c>
    </row>
    <row r="63" spans="1:10" x14ac:dyDescent="0.2">
      <c r="A63" s="18" t="s">
        <v>136</v>
      </c>
      <c r="B63" s="17">
        <v>14</v>
      </c>
      <c r="C63" s="17">
        <v>1</v>
      </c>
      <c r="D63" s="17">
        <v>2</v>
      </c>
      <c r="E63" s="17">
        <v>4</v>
      </c>
      <c r="F63" s="17">
        <v>1</v>
      </c>
      <c r="G63" s="17">
        <v>0</v>
      </c>
      <c r="H63" s="17">
        <v>2</v>
      </c>
      <c r="I63" s="17">
        <v>4</v>
      </c>
      <c r="J63" s="25">
        <v>8.8000000000000007</v>
      </c>
    </row>
    <row r="64" spans="1:10" x14ac:dyDescent="0.2">
      <c r="A64" s="19" t="s">
        <v>134</v>
      </c>
      <c r="B64" s="20">
        <v>232</v>
      </c>
      <c r="C64" s="20">
        <v>0</v>
      </c>
      <c r="D64" s="20">
        <v>37</v>
      </c>
      <c r="E64" s="20">
        <v>26</v>
      </c>
      <c r="F64" s="20">
        <v>27</v>
      </c>
      <c r="G64" s="20">
        <v>20</v>
      </c>
      <c r="H64" s="20">
        <v>72</v>
      </c>
      <c r="I64" s="20">
        <v>50</v>
      </c>
      <c r="J64" s="26">
        <v>16.516483999999998</v>
      </c>
    </row>
    <row r="65" spans="1:10" x14ac:dyDescent="0.2">
      <c r="A65" s="19" t="s">
        <v>393</v>
      </c>
      <c r="B65" s="20">
        <v>23</v>
      </c>
      <c r="C65" s="20">
        <v>0</v>
      </c>
      <c r="D65" s="20">
        <v>6</v>
      </c>
      <c r="E65" s="20">
        <v>3</v>
      </c>
      <c r="F65" s="20">
        <v>3</v>
      </c>
      <c r="G65" s="20">
        <v>0</v>
      </c>
      <c r="H65" s="20">
        <v>5</v>
      </c>
      <c r="I65" s="20">
        <v>6</v>
      </c>
      <c r="J65" s="26">
        <v>12.823529000000001</v>
      </c>
    </row>
    <row r="66" spans="1:10" x14ac:dyDescent="0.2">
      <c r="A66" s="19" t="s">
        <v>135</v>
      </c>
      <c r="B66" s="20">
        <v>74</v>
      </c>
      <c r="C66" s="20">
        <v>1</v>
      </c>
      <c r="D66" s="20">
        <v>9</v>
      </c>
      <c r="E66" s="20">
        <v>9</v>
      </c>
      <c r="F66" s="20">
        <v>12</v>
      </c>
      <c r="G66" s="20">
        <v>4</v>
      </c>
      <c r="H66" s="20">
        <v>20</v>
      </c>
      <c r="I66" s="20">
        <v>19</v>
      </c>
      <c r="J66" s="26">
        <v>15.545455</v>
      </c>
    </row>
    <row r="67" spans="1:10" x14ac:dyDescent="0.2">
      <c r="A67" s="19" t="s">
        <v>530</v>
      </c>
      <c r="B67" s="20">
        <v>7</v>
      </c>
      <c r="C67" s="20">
        <v>0</v>
      </c>
      <c r="D67" s="20">
        <v>1</v>
      </c>
      <c r="E67" s="20">
        <v>1</v>
      </c>
      <c r="F67" s="20">
        <v>0</v>
      </c>
      <c r="G67" s="20">
        <v>1</v>
      </c>
      <c r="H67" s="20">
        <v>2</v>
      </c>
      <c r="I67" s="20">
        <v>2</v>
      </c>
      <c r="J67" s="26">
        <v>17.2</v>
      </c>
    </row>
    <row r="68" spans="1:10" x14ac:dyDescent="0.2">
      <c r="A68" s="18" t="s">
        <v>531</v>
      </c>
      <c r="B68" s="18"/>
      <c r="C68" s="18"/>
      <c r="D68" s="18"/>
      <c r="E68" s="18"/>
      <c r="F68" s="18"/>
      <c r="G68" s="18"/>
      <c r="H68" s="18"/>
      <c r="I68" s="18"/>
      <c r="J68" s="18"/>
    </row>
    <row r="69" spans="1:10" x14ac:dyDescent="0.2">
      <c r="A69" s="19" t="s">
        <v>532</v>
      </c>
      <c r="B69" s="20">
        <v>81</v>
      </c>
      <c r="C69" s="20">
        <v>1</v>
      </c>
      <c r="D69" s="20">
        <v>13</v>
      </c>
      <c r="E69" s="20">
        <v>15</v>
      </c>
      <c r="F69" s="20">
        <v>6</v>
      </c>
      <c r="G69" s="20">
        <v>5</v>
      </c>
      <c r="H69" s="20">
        <v>24</v>
      </c>
      <c r="I69" s="20">
        <v>17</v>
      </c>
      <c r="J69" s="26">
        <v>15.359375</v>
      </c>
    </row>
    <row r="70" spans="1:10" x14ac:dyDescent="0.2">
      <c r="A70" s="19" t="s">
        <v>533</v>
      </c>
      <c r="B70" s="20">
        <v>439</v>
      </c>
      <c r="C70" s="20">
        <v>6</v>
      </c>
      <c r="D70" s="20">
        <v>64</v>
      </c>
      <c r="E70" s="20">
        <v>52</v>
      </c>
      <c r="F70" s="20">
        <v>73</v>
      </c>
      <c r="G70" s="20">
        <v>36</v>
      </c>
      <c r="H70" s="20">
        <v>128</v>
      </c>
      <c r="I70" s="20">
        <v>80</v>
      </c>
      <c r="J70" s="26">
        <v>15.70195</v>
      </c>
    </row>
    <row r="71" spans="1:10" x14ac:dyDescent="0.2">
      <c r="A71" s="19" t="s">
        <v>137</v>
      </c>
      <c r="B71" s="20">
        <v>31</v>
      </c>
      <c r="C71" s="20">
        <v>1</v>
      </c>
      <c r="D71" s="20">
        <v>3</v>
      </c>
      <c r="E71" s="20">
        <v>6</v>
      </c>
      <c r="F71" s="20">
        <v>4</v>
      </c>
      <c r="G71" s="20">
        <v>1</v>
      </c>
      <c r="H71" s="20">
        <v>11</v>
      </c>
      <c r="I71" s="20">
        <v>5</v>
      </c>
      <c r="J71" s="26">
        <v>16.846153999999999</v>
      </c>
    </row>
    <row r="72" spans="1:10" x14ac:dyDescent="0.2">
      <c r="A72" s="19" t="s">
        <v>138</v>
      </c>
      <c r="B72" s="20">
        <v>217</v>
      </c>
      <c r="C72" s="20">
        <v>3</v>
      </c>
      <c r="D72" s="20">
        <v>30</v>
      </c>
      <c r="E72" s="20">
        <v>20</v>
      </c>
      <c r="F72" s="20">
        <v>47</v>
      </c>
      <c r="G72" s="20">
        <v>12</v>
      </c>
      <c r="H72" s="20">
        <v>63</v>
      </c>
      <c r="I72" s="20">
        <v>42</v>
      </c>
      <c r="J72" s="26">
        <v>15.765713999999999</v>
      </c>
    </row>
    <row r="73" spans="1:10" x14ac:dyDescent="0.2">
      <c r="A73" s="19" t="s">
        <v>534</v>
      </c>
      <c r="B73" s="20">
        <v>24</v>
      </c>
      <c r="C73" s="20">
        <v>0</v>
      </c>
      <c r="D73" s="20">
        <v>0</v>
      </c>
      <c r="E73" s="20">
        <v>4</v>
      </c>
      <c r="F73" s="20">
        <v>5</v>
      </c>
      <c r="G73" s="20">
        <v>2</v>
      </c>
      <c r="H73" s="20">
        <v>6</v>
      </c>
      <c r="I73" s="20">
        <v>7</v>
      </c>
      <c r="J73" s="26">
        <v>16.352941000000001</v>
      </c>
    </row>
    <row r="74" spans="1:10" x14ac:dyDescent="0.2">
      <c r="A74" s="19" t="s">
        <v>504</v>
      </c>
      <c r="B74" s="20">
        <v>45</v>
      </c>
      <c r="C74" s="20">
        <v>0</v>
      </c>
      <c r="D74" s="20">
        <v>7</v>
      </c>
      <c r="E74" s="20">
        <v>6</v>
      </c>
      <c r="F74" s="20">
        <v>1</v>
      </c>
      <c r="G74" s="20">
        <v>2</v>
      </c>
      <c r="H74" s="20">
        <v>19</v>
      </c>
      <c r="I74" s="20">
        <v>10</v>
      </c>
      <c r="J74" s="26">
        <v>19.742857000000001</v>
      </c>
    </row>
    <row r="75" spans="1:10" x14ac:dyDescent="0.2">
      <c r="A75" s="19" t="s">
        <v>1441</v>
      </c>
      <c r="B75" s="20">
        <v>554</v>
      </c>
      <c r="C75" s="20">
        <v>7</v>
      </c>
      <c r="D75" s="20">
        <v>76</v>
      </c>
      <c r="E75" s="20">
        <v>68</v>
      </c>
      <c r="F75" s="20">
        <v>96</v>
      </c>
      <c r="G75" s="20">
        <v>41</v>
      </c>
      <c r="H75" s="20">
        <v>160</v>
      </c>
      <c r="I75" s="20">
        <v>106</v>
      </c>
      <c r="J75" s="26">
        <v>15.694196</v>
      </c>
    </row>
    <row r="76" spans="1:10" x14ac:dyDescent="0.2">
      <c r="A76" s="18" t="s">
        <v>535</v>
      </c>
      <c r="B76" s="18"/>
      <c r="C76" s="18"/>
      <c r="D76" s="18"/>
      <c r="E76" s="18"/>
      <c r="F76" s="18"/>
      <c r="G76" s="18"/>
      <c r="H76" s="18"/>
      <c r="I76" s="18"/>
      <c r="J76" s="18"/>
    </row>
    <row r="77" spans="1:10" x14ac:dyDescent="0.2">
      <c r="A77" s="21" t="s">
        <v>536</v>
      </c>
      <c r="B77" s="34">
        <v>81</v>
      </c>
      <c r="C77" s="34">
        <v>1</v>
      </c>
      <c r="D77" s="34">
        <v>13</v>
      </c>
      <c r="E77" s="34">
        <v>15</v>
      </c>
      <c r="F77" s="34">
        <v>6</v>
      </c>
      <c r="G77" s="34">
        <v>5</v>
      </c>
      <c r="H77" s="34">
        <v>24</v>
      </c>
      <c r="I77" s="34">
        <v>17</v>
      </c>
      <c r="J77" s="30">
        <v>15.359375</v>
      </c>
    </row>
    <row r="78" spans="1:10" x14ac:dyDescent="0.2">
      <c r="A78" s="21" t="s">
        <v>537</v>
      </c>
      <c r="B78" s="34">
        <v>329</v>
      </c>
      <c r="C78" s="34">
        <v>4</v>
      </c>
      <c r="D78" s="34">
        <v>49</v>
      </c>
      <c r="E78" s="34">
        <v>48</v>
      </c>
      <c r="F78" s="34">
        <v>46</v>
      </c>
      <c r="G78" s="34">
        <v>29</v>
      </c>
      <c r="H78" s="34">
        <v>91</v>
      </c>
      <c r="I78" s="34">
        <v>62</v>
      </c>
      <c r="J78" s="30">
        <v>15.149813</v>
      </c>
    </row>
    <row r="79" spans="1:10" x14ac:dyDescent="0.2">
      <c r="A79" s="19" t="s">
        <v>538</v>
      </c>
      <c r="B79" s="20">
        <v>102</v>
      </c>
      <c r="C79" s="20">
        <v>1</v>
      </c>
      <c r="D79" s="20">
        <v>15</v>
      </c>
      <c r="E79" s="20">
        <v>8</v>
      </c>
      <c r="F79" s="20">
        <v>23</v>
      </c>
      <c r="G79" s="20">
        <v>6</v>
      </c>
      <c r="H79" s="20">
        <v>32</v>
      </c>
      <c r="I79" s="20">
        <v>17</v>
      </c>
      <c r="J79" s="26">
        <v>16.270588</v>
      </c>
    </row>
    <row r="80" spans="1:10" x14ac:dyDescent="0.2">
      <c r="A80" s="19" t="s">
        <v>539</v>
      </c>
      <c r="B80" s="20">
        <v>51</v>
      </c>
      <c r="C80" s="20">
        <v>1</v>
      </c>
      <c r="D80" s="20">
        <v>3</v>
      </c>
      <c r="E80" s="20">
        <v>5</v>
      </c>
      <c r="F80" s="20">
        <v>12</v>
      </c>
      <c r="G80" s="20">
        <v>2</v>
      </c>
      <c r="H80" s="20">
        <v>18</v>
      </c>
      <c r="I80" s="20">
        <v>10</v>
      </c>
      <c r="J80" s="26">
        <v>18.439024</v>
      </c>
    </row>
    <row r="81" spans="1:10" x14ac:dyDescent="0.2">
      <c r="A81" s="19" t="s">
        <v>540</v>
      </c>
      <c r="B81" s="20">
        <v>17</v>
      </c>
      <c r="C81" s="20">
        <v>0</v>
      </c>
      <c r="D81" s="20">
        <v>4</v>
      </c>
      <c r="E81" s="20">
        <v>2</v>
      </c>
      <c r="F81" s="20">
        <v>2</v>
      </c>
      <c r="G81" s="20">
        <v>0</v>
      </c>
      <c r="H81" s="20">
        <v>5</v>
      </c>
      <c r="I81" s="20">
        <v>4</v>
      </c>
      <c r="J81" s="26">
        <v>14.153846</v>
      </c>
    </row>
    <row r="82" spans="1:10" x14ac:dyDescent="0.2">
      <c r="A82" s="19" t="s">
        <v>541</v>
      </c>
      <c r="B82" s="20">
        <v>25</v>
      </c>
      <c r="C82" s="20">
        <v>1</v>
      </c>
      <c r="D82" s="20">
        <v>4</v>
      </c>
      <c r="E82" s="20">
        <v>1</v>
      </c>
      <c r="F82" s="20">
        <v>5</v>
      </c>
      <c r="G82" s="20">
        <v>4</v>
      </c>
      <c r="H82" s="20">
        <v>6</v>
      </c>
      <c r="I82" s="20">
        <v>4</v>
      </c>
      <c r="J82" s="26">
        <v>15.428571</v>
      </c>
    </row>
    <row r="83" spans="1:10" x14ac:dyDescent="0.2">
      <c r="A83" s="19" t="s">
        <v>542</v>
      </c>
      <c r="B83" s="20">
        <v>8</v>
      </c>
      <c r="C83" s="20">
        <v>0</v>
      </c>
      <c r="D83" s="20">
        <v>1</v>
      </c>
      <c r="E83" s="20">
        <v>1</v>
      </c>
      <c r="F83" s="20">
        <v>1</v>
      </c>
      <c r="G83" s="20">
        <v>0</v>
      </c>
      <c r="H83" s="20">
        <v>1</v>
      </c>
      <c r="I83" s="20">
        <v>4</v>
      </c>
      <c r="J83" s="26">
        <v>10.75</v>
      </c>
    </row>
    <row r="84" spans="1:10" x14ac:dyDescent="0.2">
      <c r="A84" s="19" t="s">
        <v>543</v>
      </c>
      <c r="B84" s="20">
        <v>1</v>
      </c>
      <c r="C84" s="20">
        <v>0</v>
      </c>
      <c r="D84" s="20">
        <v>0</v>
      </c>
      <c r="E84" s="20">
        <v>1</v>
      </c>
      <c r="F84" s="20">
        <v>0</v>
      </c>
      <c r="G84" s="20">
        <v>0</v>
      </c>
      <c r="H84" s="20">
        <v>0</v>
      </c>
      <c r="I84" s="20">
        <v>0</v>
      </c>
      <c r="J84" s="26">
        <v>8</v>
      </c>
    </row>
    <row r="85" spans="1:10" x14ac:dyDescent="0.2">
      <c r="A85" s="19" t="s">
        <v>544</v>
      </c>
      <c r="B85" s="20">
        <v>0</v>
      </c>
      <c r="C85" s="20">
        <v>0</v>
      </c>
      <c r="D85" s="20">
        <v>0</v>
      </c>
      <c r="E85" s="20">
        <v>0</v>
      </c>
      <c r="F85" s="20">
        <v>0</v>
      </c>
      <c r="G85" s="20">
        <v>0</v>
      </c>
      <c r="H85" s="20">
        <v>0</v>
      </c>
      <c r="I85" s="20">
        <v>0</v>
      </c>
      <c r="J85" s="26">
        <v>0</v>
      </c>
    </row>
    <row r="86" spans="1:10" x14ac:dyDescent="0.2">
      <c r="A86" s="19" t="s">
        <v>545</v>
      </c>
      <c r="B86" s="20">
        <v>1</v>
      </c>
      <c r="C86" s="20">
        <v>0</v>
      </c>
      <c r="D86" s="20">
        <v>0</v>
      </c>
      <c r="E86" s="20">
        <v>0</v>
      </c>
      <c r="F86" s="20">
        <v>0</v>
      </c>
      <c r="G86" s="20">
        <v>0</v>
      </c>
      <c r="H86" s="20">
        <v>1</v>
      </c>
      <c r="I86" s="20">
        <v>0</v>
      </c>
      <c r="J86" s="26">
        <v>20</v>
      </c>
    </row>
    <row r="87" spans="1:10" x14ac:dyDescent="0.2">
      <c r="A87" s="19" t="s">
        <v>504</v>
      </c>
      <c r="B87" s="20">
        <v>65</v>
      </c>
      <c r="C87" s="20">
        <v>0</v>
      </c>
      <c r="D87" s="20">
        <v>7</v>
      </c>
      <c r="E87" s="20">
        <v>8</v>
      </c>
      <c r="F87" s="20">
        <v>8</v>
      </c>
      <c r="G87" s="20">
        <v>2</v>
      </c>
      <c r="H87" s="20">
        <v>25</v>
      </c>
      <c r="I87" s="20">
        <v>15</v>
      </c>
      <c r="J87" s="26">
        <v>19.18</v>
      </c>
    </row>
    <row r="88" spans="1:10" x14ac:dyDescent="0.2">
      <c r="A88" s="18" t="s">
        <v>546</v>
      </c>
      <c r="B88" s="18"/>
      <c r="C88" s="18"/>
      <c r="D88" s="18"/>
      <c r="E88" s="18"/>
      <c r="F88" s="18"/>
      <c r="G88" s="18"/>
      <c r="H88" s="18"/>
      <c r="I88" s="18"/>
      <c r="J88" s="18"/>
    </row>
    <row r="89" spans="1:10" x14ac:dyDescent="0.2">
      <c r="A89" s="19" t="s">
        <v>547</v>
      </c>
      <c r="B89" s="20">
        <v>574</v>
      </c>
      <c r="C89" s="20">
        <v>6</v>
      </c>
      <c r="D89" s="20">
        <v>74</v>
      </c>
      <c r="E89" s="20">
        <v>76</v>
      </c>
      <c r="F89" s="20">
        <v>89</v>
      </c>
      <c r="G89" s="20">
        <v>43</v>
      </c>
      <c r="H89" s="20">
        <v>177</v>
      </c>
      <c r="I89" s="20">
        <v>109</v>
      </c>
      <c r="J89" s="26">
        <v>16.232258000000002</v>
      </c>
    </row>
    <row r="90" spans="1:10" x14ac:dyDescent="0.2">
      <c r="A90" s="19" t="s">
        <v>139</v>
      </c>
      <c r="B90" s="20">
        <v>27</v>
      </c>
      <c r="C90" s="20">
        <v>1</v>
      </c>
      <c r="D90" s="20">
        <v>8</v>
      </c>
      <c r="E90" s="20">
        <v>5</v>
      </c>
      <c r="F90" s="20">
        <v>3</v>
      </c>
      <c r="G90" s="20">
        <v>2</v>
      </c>
      <c r="H90" s="20">
        <v>3</v>
      </c>
      <c r="I90" s="20">
        <v>5</v>
      </c>
      <c r="J90" s="26">
        <v>10.318182</v>
      </c>
    </row>
    <row r="91" spans="1:10" x14ac:dyDescent="0.2">
      <c r="A91" s="19" t="s">
        <v>548</v>
      </c>
      <c r="B91" s="20">
        <v>12</v>
      </c>
      <c r="C91" s="20">
        <v>0</v>
      </c>
      <c r="D91" s="20">
        <v>1</v>
      </c>
      <c r="E91" s="20">
        <v>2</v>
      </c>
      <c r="F91" s="20">
        <v>2</v>
      </c>
      <c r="G91" s="20">
        <v>0</v>
      </c>
      <c r="H91" s="20">
        <v>5</v>
      </c>
      <c r="I91" s="20">
        <v>2</v>
      </c>
      <c r="J91" s="26">
        <v>17.5</v>
      </c>
    </row>
    <row r="92" spans="1:10" x14ac:dyDescent="0.2">
      <c r="A92" s="19" t="s">
        <v>140</v>
      </c>
      <c r="B92" s="20">
        <v>31</v>
      </c>
      <c r="C92" s="20">
        <v>1</v>
      </c>
      <c r="D92" s="20">
        <v>3</v>
      </c>
      <c r="E92" s="20">
        <v>4</v>
      </c>
      <c r="F92" s="20">
        <v>7</v>
      </c>
      <c r="G92" s="20">
        <v>1</v>
      </c>
      <c r="H92" s="20">
        <v>7</v>
      </c>
      <c r="I92" s="20">
        <v>8</v>
      </c>
      <c r="J92" s="26">
        <v>13.478261</v>
      </c>
    </row>
    <row r="93" spans="1:10" x14ac:dyDescent="0.2">
      <c r="A93" s="19" t="s">
        <v>141</v>
      </c>
      <c r="B93" s="20">
        <v>4</v>
      </c>
      <c r="C93" s="20">
        <v>0</v>
      </c>
      <c r="D93" s="20">
        <v>2</v>
      </c>
      <c r="E93" s="20">
        <v>0</v>
      </c>
      <c r="F93" s="20">
        <v>0</v>
      </c>
      <c r="G93" s="20">
        <v>1</v>
      </c>
      <c r="H93" s="20">
        <v>0</v>
      </c>
      <c r="I93" s="20">
        <v>1</v>
      </c>
      <c r="J93" s="26">
        <v>6.3333329999999997</v>
      </c>
    </row>
    <row r="94" spans="1:10" x14ac:dyDescent="0.2">
      <c r="A94" s="19" t="s">
        <v>511</v>
      </c>
      <c r="B94" s="20">
        <v>11</v>
      </c>
      <c r="C94" s="20">
        <v>0</v>
      </c>
      <c r="D94" s="20">
        <v>5</v>
      </c>
      <c r="E94" s="20">
        <v>0</v>
      </c>
      <c r="F94" s="20">
        <v>1</v>
      </c>
      <c r="G94" s="20">
        <v>0</v>
      </c>
      <c r="H94" s="20">
        <v>3</v>
      </c>
      <c r="I94" s="20">
        <v>2</v>
      </c>
      <c r="J94" s="26">
        <v>11.333333</v>
      </c>
    </row>
    <row r="95" spans="1:10" x14ac:dyDescent="0.2">
      <c r="A95" s="19" t="s">
        <v>504</v>
      </c>
      <c r="B95" s="20">
        <v>21</v>
      </c>
      <c r="C95" s="20">
        <v>0</v>
      </c>
      <c r="D95" s="20">
        <v>3</v>
      </c>
      <c r="E95" s="20">
        <v>2</v>
      </c>
      <c r="F95" s="20">
        <v>1</v>
      </c>
      <c r="G95" s="20">
        <v>1</v>
      </c>
      <c r="H95" s="20">
        <v>8</v>
      </c>
      <c r="I95" s="20">
        <v>6</v>
      </c>
      <c r="J95" s="26">
        <v>21.6</v>
      </c>
    </row>
    <row r="96" spans="1:10" x14ac:dyDescent="0.2">
      <c r="A96" s="18" t="s">
        <v>549</v>
      </c>
      <c r="B96" s="18"/>
      <c r="C96" s="18"/>
      <c r="D96" s="18"/>
      <c r="E96" s="18"/>
      <c r="F96" s="18"/>
      <c r="G96" s="18"/>
      <c r="H96" s="18"/>
      <c r="I96" s="18"/>
      <c r="J96" s="18"/>
    </row>
    <row r="97" spans="1:10" x14ac:dyDescent="0.2">
      <c r="A97" s="19" t="s">
        <v>550</v>
      </c>
      <c r="B97" s="20">
        <v>433</v>
      </c>
      <c r="C97" s="20">
        <v>7</v>
      </c>
      <c r="D97" s="20">
        <v>66</v>
      </c>
      <c r="E97" s="20">
        <v>59</v>
      </c>
      <c r="F97" s="20">
        <v>68</v>
      </c>
      <c r="G97" s="20">
        <v>34</v>
      </c>
      <c r="H97" s="20">
        <v>122</v>
      </c>
      <c r="I97" s="20">
        <v>77</v>
      </c>
      <c r="J97" s="26">
        <v>15.261236</v>
      </c>
    </row>
    <row r="98" spans="1:10" x14ac:dyDescent="0.2">
      <c r="A98" s="19" t="s">
        <v>551</v>
      </c>
      <c r="B98" s="20">
        <v>7</v>
      </c>
      <c r="C98" s="20">
        <v>0</v>
      </c>
      <c r="D98" s="20">
        <v>2</v>
      </c>
      <c r="E98" s="20">
        <v>2</v>
      </c>
      <c r="F98" s="20">
        <v>0</v>
      </c>
      <c r="G98" s="20">
        <v>0</v>
      </c>
      <c r="H98" s="20">
        <v>3</v>
      </c>
      <c r="I98" s="20">
        <v>0</v>
      </c>
      <c r="J98" s="26">
        <v>13</v>
      </c>
    </row>
    <row r="99" spans="1:10" x14ac:dyDescent="0.2">
      <c r="A99" s="19" t="s">
        <v>552</v>
      </c>
      <c r="B99" s="20">
        <v>20</v>
      </c>
      <c r="C99" s="20">
        <v>0</v>
      </c>
      <c r="D99" s="20">
        <v>3</v>
      </c>
      <c r="E99" s="20">
        <v>5</v>
      </c>
      <c r="F99" s="20">
        <v>3</v>
      </c>
      <c r="G99" s="20">
        <v>1</v>
      </c>
      <c r="H99" s="20">
        <v>5</v>
      </c>
      <c r="I99" s="20">
        <v>3</v>
      </c>
      <c r="J99" s="26">
        <v>13.176470999999999</v>
      </c>
    </row>
    <row r="100" spans="1:10" x14ac:dyDescent="0.2">
      <c r="A100" s="19" t="s">
        <v>553</v>
      </c>
      <c r="B100" s="20">
        <v>15</v>
      </c>
      <c r="C100" s="20">
        <v>0</v>
      </c>
      <c r="D100" s="20">
        <v>3</v>
      </c>
      <c r="E100" s="20">
        <v>1</v>
      </c>
      <c r="F100" s="20">
        <v>4</v>
      </c>
      <c r="G100" s="20">
        <v>1</v>
      </c>
      <c r="H100" s="20">
        <v>4</v>
      </c>
      <c r="I100" s="20">
        <v>2</v>
      </c>
      <c r="J100" s="26">
        <v>13.692308000000001</v>
      </c>
    </row>
    <row r="101" spans="1:10" x14ac:dyDescent="0.2">
      <c r="A101" s="19" t="s">
        <v>554</v>
      </c>
      <c r="B101" s="20">
        <v>4</v>
      </c>
      <c r="C101" s="20">
        <v>0</v>
      </c>
      <c r="D101" s="20">
        <v>0</v>
      </c>
      <c r="E101" s="20">
        <v>0</v>
      </c>
      <c r="F101" s="20">
        <v>1</v>
      </c>
      <c r="G101" s="20">
        <v>1</v>
      </c>
      <c r="H101" s="20">
        <v>2</v>
      </c>
      <c r="I101" s="20">
        <v>0</v>
      </c>
      <c r="J101" s="26">
        <v>25.25</v>
      </c>
    </row>
    <row r="102" spans="1:10" x14ac:dyDescent="0.2">
      <c r="A102" s="19" t="s">
        <v>555</v>
      </c>
      <c r="B102" s="20">
        <v>2</v>
      </c>
      <c r="C102" s="20">
        <v>0</v>
      </c>
      <c r="D102" s="20">
        <v>0</v>
      </c>
      <c r="E102" s="20">
        <v>0</v>
      </c>
      <c r="F102" s="20">
        <v>1</v>
      </c>
      <c r="G102" s="20">
        <v>0</v>
      </c>
      <c r="H102" s="20">
        <v>1</v>
      </c>
      <c r="I102" s="20">
        <v>0</v>
      </c>
      <c r="J102" s="26">
        <v>17.5</v>
      </c>
    </row>
    <row r="103" spans="1:10" x14ac:dyDescent="0.2">
      <c r="A103" s="19" t="s">
        <v>504</v>
      </c>
      <c r="B103" s="20">
        <v>120</v>
      </c>
      <c r="C103" s="20">
        <v>0</v>
      </c>
      <c r="D103" s="20">
        <v>8</v>
      </c>
      <c r="E103" s="20">
        <v>14</v>
      </c>
      <c r="F103" s="20">
        <v>15</v>
      </c>
      <c r="G103" s="20">
        <v>8</v>
      </c>
      <c r="H103" s="20">
        <v>43</v>
      </c>
      <c r="I103" s="20">
        <v>32</v>
      </c>
      <c r="J103" s="26">
        <v>19.465909</v>
      </c>
    </row>
    <row r="104" spans="1:10" x14ac:dyDescent="0.2">
      <c r="A104" s="18" t="s">
        <v>556</v>
      </c>
      <c r="B104" s="18"/>
      <c r="C104" s="18"/>
      <c r="D104" s="18"/>
      <c r="E104" s="18"/>
      <c r="F104" s="18"/>
      <c r="G104" s="18"/>
      <c r="H104" s="18"/>
      <c r="I104" s="18"/>
      <c r="J104" s="18"/>
    </row>
    <row r="105" spans="1:10" x14ac:dyDescent="0.2">
      <c r="A105" s="19" t="s">
        <v>550</v>
      </c>
      <c r="B105" s="20">
        <v>4</v>
      </c>
      <c r="C105" s="20">
        <v>0</v>
      </c>
      <c r="D105" s="20">
        <v>3</v>
      </c>
      <c r="E105" s="20">
        <v>0</v>
      </c>
      <c r="F105" s="20">
        <v>0</v>
      </c>
      <c r="G105" s="20">
        <v>0</v>
      </c>
      <c r="H105" s="20">
        <v>0</v>
      </c>
      <c r="I105" s="20">
        <v>1</v>
      </c>
      <c r="J105" s="26">
        <v>2</v>
      </c>
    </row>
    <row r="106" spans="1:10" x14ac:dyDescent="0.2">
      <c r="A106" s="19" t="s">
        <v>551</v>
      </c>
      <c r="B106" s="20">
        <v>15</v>
      </c>
      <c r="C106" s="20">
        <v>0</v>
      </c>
      <c r="D106" s="20">
        <v>5</v>
      </c>
      <c r="E106" s="20">
        <v>2</v>
      </c>
      <c r="F106" s="20">
        <v>2</v>
      </c>
      <c r="G106" s="20">
        <v>1</v>
      </c>
      <c r="H106" s="20">
        <v>2</v>
      </c>
      <c r="I106" s="20">
        <v>3</v>
      </c>
      <c r="J106" s="26">
        <v>9.8333329999999997</v>
      </c>
    </row>
    <row r="107" spans="1:10" x14ac:dyDescent="0.2">
      <c r="A107" s="19" t="s">
        <v>552</v>
      </c>
      <c r="B107" s="20">
        <v>29</v>
      </c>
      <c r="C107" s="20">
        <v>0</v>
      </c>
      <c r="D107" s="20">
        <v>2</v>
      </c>
      <c r="E107" s="20">
        <v>4</v>
      </c>
      <c r="F107" s="20">
        <v>6</v>
      </c>
      <c r="G107" s="20">
        <v>1</v>
      </c>
      <c r="H107" s="20">
        <v>8</v>
      </c>
      <c r="I107" s="20">
        <v>8</v>
      </c>
      <c r="J107" s="26">
        <v>15.238095</v>
      </c>
    </row>
    <row r="108" spans="1:10" x14ac:dyDescent="0.2">
      <c r="A108" s="19" t="s">
        <v>553</v>
      </c>
      <c r="B108" s="20">
        <v>5</v>
      </c>
      <c r="C108" s="20">
        <v>1</v>
      </c>
      <c r="D108" s="20">
        <v>0</v>
      </c>
      <c r="E108" s="20">
        <v>0</v>
      </c>
      <c r="F108" s="20">
        <v>1</v>
      </c>
      <c r="G108" s="20">
        <v>0</v>
      </c>
      <c r="H108" s="20">
        <v>2</v>
      </c>
      <c r="I108" s="20">
        <v>1</v>
      </c>
      <c r="J108" s="26">
        <v>15.5</v>
      </c>
    </row>
    <row r="109" spans="1:10" x14ac:dyDescent="0.2">
      <c r="A109" s="19" t="s">
        <v>554</v>
      </c>
      <c r="B109" s="20">
        <v>0</v>
      </c>
      <c r="C109" s="20">
        <v>0</v>
      </c>
      <c r="D109" s="20">
        <v>0</v>
      </c>
      <c r="E109" s="20">
        <v>0</v>
      </c>
      <c r="F109" s="20">
        <v>0</v>
      </c>
      <c r="G109" s="20">
        <v>0</v>
      </c>
      <c r="H109" s="20">
        <v>0</v>
      </c>
      <c r="I109" s="20">
        <v>0</v>
      </c>
      <c r="J109" s="26">
        <v>0</v>
      </c>
    </row>
    <row r="110" spans="1:10" x14ac:dyDescent="0.2">
      <c r="A110" s="19" t="s">
        <v>555</v>
      </c>
      <c r="B110" s="20">
        <v>2</v>
      </c>
      <c r="C110" s="20">
        <v>0</v>
      </c>
      <c r="D110" s="20">
        <v>0</v>
      </c>
      <c r="E110" s="20">
        <v>0</v>
      </c>
      <c r="F110" s="20">
        <v>1</v>
      </c>
      <c r="G110" s="20">
        <v>0</v>
      </c>
      <c r="H110" s="20">
        <v>1</v>
      </c>
      <c r="I110" s="20">
        <v>0</v>
      </c>
      <c r="J110" s="26">
        <v>21</v>
      </c>
    </row>
    <row r="111" spans="1:10" x14ac:dyDescent="0.2">
      <c r="A111" s="19" t="s">
        <v>504</v>
      </c>
      <c r="B111" s="20">
        <v>3</v>
      </c>
      <c r="C111" s="20">
        <v>0</v>
      </c>
      <c r="D111" s="20">
        <v>1</v>
      </c>
      <c r="E111" s="20">
        <v>0</v>
      </c>
      <c r="F111" s="20">
        <v>0</v>
      </c>
      <c r="G111" s="20">
        <v>0</v>
      </c>
      <c r="H111" s="20">
        <v>2</v>
      </c>
      <c r="I111" s="20">
        <v>0</v>
      </c>
      <c r="J111" s="26">
        <v>19.333333</v>
      </c>
    </row>
    <row r="112" spans="1:10" x14ac:dyDescent="0.2">
      <c r="A112" s="18" t="s">
        <v>142</v>
      </c>
      <c r="B112" s="18"/>
      <c r="C112" s="18"/>
      <c r="D112" s="18"/>
      <c r="E112" s="18"/>
      <c r="F112" s="18"/>
      <c r="G112" s="18"/>
      <c r="H112" s="18"/>
      <c r="I112" s="18"/>
      <c r="J112" s="18"/>
    </row>
    <row r="113" spans="1:10" x14ac:dyDescent="0.2">
      <c r="A113" s="19" t="s">
        <v>557</v>
      </c>
      <c r="B113" s="20">
        <v>32</v>
      </c>
      <c r="C113" s="20">
        <v>1</v>
      </c>
      <c r="D113" s="20">
        <v>4</v>
      </c>
      <c r="E113" s="20">
        <v>7</v>
      </c>
      <c r="F113" s="20">
        <v>6</v>
      </c>
      <c r="G113" s="20">
        <v>2</v>
      </c>
      <c r="H113" s="20">
        <v>8</v>
      </c>
      <c r="I113" s="20">
        <v>4</v>
      </c>
      <c r="J113" s="26">
        <v>12.75</v>
      </c>
    </row>
    <row r="114" spans="1:10" x14ac:dyDescent="0.2">
      <c r="A114" s="19" t="s">
        <v>558</v>
      </c>
      <c r="B114" s="20">
        <v>115</v>
      </c>
      <c r="C114" s="20">
        <v>3</v>
      </c>
      <c r="D114" s="20">
        <v>22</v>
      </c>
      <c r="E114" s="20">
        <v>16</v>
      </c>
      <c r="F114" s="20">
        <v>18</v>
      </c>
      <c r="G114" s="20">
        <v>10</v>
      </c>
      <c r="H114" s="20">
        <v>28</v>
      </c>
      <c r="I114" s="20">
        <v>18</v>
      </c>
      <c r="J114" s="26">
        <v>14.010308999999999</v>
      </c>
    </row>
    <row r="115" spans="1:10" x14ac:dyDescent="0.2">
      <c r="A115" s="19" t="s">
        <v>559</v>
      </c>
      <c r="B115" s="20">
        <v>152</v>
      </c>
      <c r="C115" s="20">
        <v>2</v>
      </c>
      <c r="D115" s="20">
        <v>23</v>
      </c>
      <c r="E115" s="20">
        <v>16</v>
      </c>
      <c r="F115" s="20">
        <v>29</v>
      </c>
      <c r="G115" s="20">
        <v>8</v>
      </c>
      <c r="H115" s="20">
        <v>47</v>
      </c>
      <c r="I115" s="20">
        <v>27</v>
      </c>
      <c r="J115" s="26">
        <v>15.976000000000001</v>
      </c>
    </row>
    <row r="116" spans="1:10" x14ac:dyDescent="0.2">
      <c r="A116" s="19" t="s">
        <v>560</v>
      </c>
      <c r="B116" s="20">
        <v>137</v>
      </c>
      <c r="C116" s="20">
        <v>1</v>
      </c>
      <c r="D116" s="20">
        <v>19</v>
      </c>
      <c r="E116" s="20">
        <v>19</v>
      </c>
      <c r="F116" s="20">
        <v>19</v>
      </c>
      <c r="G116" s="20">
        <v>14</v>
      </c>
      <c r="H116" s="20">
        <v>41</v>
      </c>
      <c r="I116" s="20">
        <v>24</v>
      </c>
      <c r="J116" s="26">
        <v>15.530972999999999</v>
      </c>
    </row>
    <row r="117" spans="1:10" x14ac:dyDescent="0.2">
      <c r="A117" s="19" t="s">
        <v>561</v>
      </c>
      <c r="B117" s="20">
        <v>225</v>
      </c>
      <c r="C117" s="20">
        <v>1</v>
      </c>
      <c r="D117" s="20">
        <v>26</v>
      </c>
      <c r="E117" s="20">
        <v>29</v>
      </c>
      <c r="F117" s="20">
        <v>29</v>
      </c>
      <c r="G117" s="20">
        <v>13</v>
      </c>
      <c r="H117" s="20">
        <v>72</v>
      </c>
      <c r="I117" s="20">
        <v>55</v>
      </c>
      <c r="J117" s="26">
        <v>17.364706000000002</v>
      </c>
    </row>
    <row r="118" spans="1:10" x14ac:dyDescent="0.2">
      <c r="A118" s="19" t="s">
        <v>504</v>
      </c>
      <c r="B118" s="20">
        <v>19</v>
      </c>
      <c r="C118" s="20">
        <v>0</v>
      </c>
      <c r="D118" s="20">
        <v>2</v>
      </c>
      <c r="E118" s="20">
        <v>2</v>
      </c>
      <c r="F118" s="20">
        <v>2</v>
      </c>
      <c r="G118" s="20">
        <v>1</v>
      </c>
      <c r="H118" s="20">
        <v>7</v>
      </c>
      <c r="I118" s="20">
        <v>5</v>
      </c>
      <c r="J118" s="26">
        <v>20.357143000000001</v>
      </c>
    </row>
    <row r="119" spans="1:10" x14ac:dyDescent="0.2">
      <c r="A119" s="18" t="s">
        <v>143</v>
      </c>
      <c r="B119" s="18"/>
      <c r="C119" s="18"/>
      <c r="D119" s="18"/>
      <c r="E119" s="18"/>
      <c r="F119" s="18"/>
      <c r="G119" s="18"/>
      <c r="H119" s="18"/>
      <c r="I119" s="18"/>
      <c r="J119" s="18"/>
    </row>
    <row r="120" spans="1:10" x14ac:dyDescent="0.2">
      <c r="A120" s="21" t="s">
        <v>562</v>
      </c>
      <c r="B120" s="21"/>
      <c r="C120" s="21"/>
      <c r="D120" s="21"/>
      <c r="E120" s="21"/>
      <c r="F120" s="21"/>
      <c r="G120" s="21"/>
      <c r="H120" s="21"/>
      <c r="I120" s="21"/>
      <c r="J120" s="21"/>
    </row>
    <row r="121" spans="1:10" x14ac:dyDescent="0.2">
      <c r="A121" s="19" t="s">
        <v>563</v>
      </c>
      <c r="B121" s="20">
        <v>223</v>
      </c>
      <c r="C121" s="20">
        <v>4</v>
      </c>
      <c r="D121" s="20">
        <v>36</v>
      </c>
      <c r="E121" s="20">
        <v>30</v>
      </c>
      <c r="F121" s="20">
        <v>35</v>
      </c>
      <c r="G121" s="20">
        <v>23</v>
      </c>
      <c r="H121" s="20">
        <v>61</v>
      </c>
      <c r="I121" s="20">
        <v>34</v>
      </c>
      <c r="J121" s="26">
        <v>14.227513</v>
      </c>
    </row>
    <row r="122" spans="1:10" x14ac:dyDescent="0.2">
      <c r="A122" s="19" t="s">
        <v>564</v>
      </c>
      <c r="B122" s="20">
        <v>214</v>
      </c>
      <c r="C122" s="20">
        <v>2</v>
      </c>
      <c r="D122" s="20">
        <v>34</v>
      </c>
      <c r="E122" s="20">
        <v>29</v>
      </c>
      <c r="F122" s="20">
        <v>36</v>
      </c>
      <c r="G122" s="20">
        <v>15</v>
      </c>
      <c r="H122" s="20">
        <v>61</v>
      </c>
      <c r="I122" s="20">
        <v>37</v>
      </c>
      <c r="J122" s="26">
        <v>15.581920999999999</v>
      </c>
    </row>
    <row r="123" spans="1:10" x14ac:dyDescent="0.2">
      <c r="A123" s="19" t="s">
        <v>565</v>
      </c>
      <c r="B123" s="20">
        <v>66</v>
      </c>
      <c r="C123" s="20">
        <v>0</v>
      </c>
      <c r="D123" s="20">
        <v>9</v>
      </c>
      <c r="E123" s="20">
        <v>10</v>
      </c>
      <c r="F123" s="20">
        <v>6</v>
      </c>
      <c r="G123" s="20">
        <v>3</v>
      </c>
      <c r="H123" s="20">
        <v>21</v>
      </c>
      <c r="I123" s="20">
        <v>17</v>
      </c>
      <c r="J123" s="26">
        <v>17.938776000000001</v>
      </c>
    </row>
    <row r="124" spans="1:10" x14ac:dyDescent="0.2">
      <c r="A124" s="19" t="s">
        <v>566</v>
      </c>
      <c r="B124" s="20">
        <v>150</v>
      </c>
      <c r="C124" s="20">
        <v>2</v>
      </c>
      <c r="D124" s="20">
        <v>13</v>
      </c>
      <c r="E124" s="20">
        <v>17</v>
      </c>
      <c r="F124" s="20">
        <v>24</v>
      </c>
      <c r="G124" s="20">
        <v>6</v>
      </c>
      <c r="H124" s="20">
        <v>52</v>
      </c>
      <c r="I124" s="20">
        <v>36</v>
      </c>
      <c r="J124" s="26">
        <v>18.017544000000001</v>
      </c>
    </row>
    <row r="125" spans="1:10" x14ac:dyDescent="0.2">
      <c r="A125" s="19" t="s">
        <v>504</v>
      </c>
      <c r="B125" s="20">
        <v>27</v>
      </c>
      <c r="C125" s="20">
        <v>0</v>
      </c>
      <c r="D125" s="20">
        <v>4</v>
      </c>
      <c r="E125" s="20">
        <v>3</v>
      </c>
      <c r="F125" s="20">
        <v>2</v>
      </c>
      <c r="G125" s="20">
        <v>1</v>
      </c>
      <c r="H125" s="20">
        <v>8</v>
      </c>
      <c r="I125" s="20">
        <v>9</v>
      </c>
      <c r="J125" s="26">
        <v>18.055555999999999</v>
      </c>
    </row>
    <row r="126" spans="1:10" x14ac:dyDescent="0.2">
      <c r="A126" s="18" t="s">
        <v>143</v>
      </c>
      <c r="B126" s="18"/>
      <c r="C126" s="18"/>
      <c r="D126" s="18"/>
      <c r="E126" s="18"/>
      <c r="F126" s="18"/>
      <c r="G126" s="18"/>
      <c r="H126" s="18"/>
      <c r="I126" s="18"/>
      <c r="J126" s="18"/>
    </row>
    <row r="127" spans="1:10" x14ac:dyDescent="0.2">
      <c r="A127" s="21" t="s">
        <v>567</v>
      </c>
      <c r="B127" s="21"/>
      <c r="C127" s="21"/>
      <c r="D127" s="21"/>
      <c r="E127" s="21"/>
      <c r="F127" s="21"/>
      <c r="G127" s="21"/>
      <c r="H127" s="21"/>
      <c r="I127" s="21"/>
      <c r="J127" s="21"/>
    </row>
    <row r="128" spans="1:10" x14ac:dyDescent="0.2">
      <c r="A128" s="19" t="s">
        <v>563</v>
      </c>
      <c r="B128" s="20">
        <v>116</v>
      </c>
      <c r="C128" s="20">
        <v>2</v>
      </c>
      <c r="D128" s="20">
        <v>25</v>
      </c>
      <c r="E128" s="20">
        <v>20</v>
      </c>
      <c r="F128" s="20">
        <v>14</v>
      </c>
      <c r="G128" s="20">
        <v>6</v>
      </c>
      <c r="H128" s="20">
        <v>30</v>
      </c>
      <c r="I128" s="20">
        <v>19</v>
      </c>
      <c r="J128" s="26">
        <v>13.010308999999999</v>
      </c>
    </row>
    <row r="129" spans="1:10" x14ac:dyDescent="0.2">
      <c r="A129" s="19" t="s">
        <v>564</v>
      </c>
      <c r="B129" s="20">
        <v>94</v>
      </c>
      <c r="C129" s="20">
        <v>1</v>
      </c>
      <c r="D129" s="20">
        <v>18</v>
      </c>
      <c r="E129" s="20">
        <v>11</v>
      </c>
      <c r="F129" s="20">
        <v>18</v>
      </c>
      <c r="G129" s="20">
        <v>6</v>
      </c>
      <c r="H129" s="20">
        <v>31</v>
      </c>
      <c r="I129" s="20">
        <v>9</v>
      </c>
      <c r="J129" s="26">
        <v>15.529412000000001</v>
      </c>
    </row>
    <row r="130" spans="1:10" x14ac:dyDescent="0.2">
      <c r="A130" s="19" t="s">
        <v>565</v>
      </c>
      <c r="B130" s="20">
        <v>59</v>
      </c>
      <c r="C130" s="20">
        <v>2</v>
      </c>
      <c r="D130" s="20">
        <v>8</v>
      </c>
      <c r="E130" s="20">
        <v>7</v>
      </c>
      <c r="F130" s="20">
        <v>8</v>
      </c>
      <c r="G130" s="20">
        <v>6</v>
      </c>
      <c r="H130" s="20">
        <v>19</v>
      </c>
      <c r="I130" s="20">
        <v>9</v>
      </c>
      <c r="J130" s="26">
        <v>15.88</v>
      </c>
    </row>
    <row r="131" spans="1:10" x14ac:dyDescent="0.2">
      <c r="A131" s="19" t="s">
        <v>566</v>
      </c>
      <c r="B131" s="20">
        <v>308</v>
      </c>
      <c r="C131" s="20">
        <v>3</v>
      </c>
      <c r="D131" s="20">
        <v>34</v>
      </c>
      <c r="E131" s="20">
        <v>43</v>
      </c>
      <c r="F131" s="20">
        <v>48</v>
      </c>
      <c r="G131" s="20">
        <v>22</v>
      </c>
      <c r="H131" s="20">
        <v>93</v>
      </c>
      <c r="I131" s="20">
        <v>65</v>
      </c>
      <c r="J131" s="26">
        <v>16.588477000000001</v>
      </c>
    </row>
    <row r="132" spans="1:10" x14ac:dyDescent="0.2">
      <c r="A132" s="19" t="s">
        <v>504</v>
      </c>
      <c r="B132" s="20">
        <v>103</v>
      </c>
      <c r="C132" s="20">
        <v>0</v>
      </c>
      <c r="D132" s="20">
        <v>11</v>
      </c>
      <c r="E132" s="20">
        <v>8</v>
      </c>
      <c r="F132" s="20">
        <v>15</v>
      </c>
      <c r="G132" s="20">
        <v>8</v>
      </c>
      <c r="H132" s="20">
        <v>30</v>
      </c>
      <c r="I132" s="20">
        <v>31</v>
      </c>
      <c r="J132" s="26">
        <v>18.027778000000001</v>
      </c>
    </row>
    <row r="133" spans="1:10" x14ac:dyDescent="0.2">
      <c r="A133" s="18" t="s">
        <v>143</v>
      </c>
      <c r="B133" s="18"/>
      <c r="C133" s="18"/>
      <c r="D133" s="18"/>
      <c r="E133" s="18"/>
      <c r="F133" s="18"/>
      <c r="G133" s="18"/>
      <c r="H133" s="18"/>
      <c r="I133" s="18"/>
      <c r="J133" s="18"/>
    </row>
    <row r="134" spans="1:10" x14ac:dyDescent="0.2">
      <c r="A134" s="21" t="s">
        <v>568</v>
      </c>
      <c r="B134" s="21"/>
      <c r="C134" s="21"/>
      <c r="D134" s="21"/>
      <c r="E134" s="21"/>
      <c r="F134" s="21"/>
      <c r="G134" s="21"/>
      <c r="H134" s="21"/>
      <c r="I134" s="21"/>
      <c r="J134" s="21"/>
    </row>
    <row r="135" spans="1:10" x14ac:dyDescent="0.2">
      <c r="A135" s="19" t="s">
        <v>563</v>
      </c>
      <c r="B135" s="20">
        <v>119</v>
      </c>
      <c r="C135" s="20">
        <v>2</v>
      </c>
      <c r="D135" s="20">
        <v>19</v>
      </c>
      <c r="E135" s="20">
        <v>22</v>
      </c>
      <c r="F135" s="20">
        <v>17</v>
      </c>
      <c r="G135" s="20">
        <v>7</v>
      </c>
      <c r="H135" s="20">
        <v>35</v>
      </c>
      <c r="I135" s="20">
        <v>17</v>
      </c>
      <c r="J135" s="26">
        <v>14.598039</v>
      </c>
    </row>
    <row r="136" spans="1:10" x14ac:dyDescent="0.2">
      <c r="A136" s="19" t="s">
        <v>564</v>
      </c>
      <c r="B136" s="20">
        <v>124</v>
      </c>
      <c r="C136" s="20">
        <v>2</v>
      </c>
      <c r="D136" s="20">
        <v>18</v>
      </c>
      <c r="E136" s="20">
        <v>18</v>
      </c>
      <c r="F136" s="20">
        <v>23</v>
      </c>
      <c r="G136" s="20">
        <v>10</v>
      </c>
      <c r="H136" s="20">
        <v>34</v>
      </c>
      <c r="I136" s="20">
        <v>19</v>
      </c>
      <c r="J136" s="26">
        <v>14.961905</v>
      </c>
    </row>
    <row r="137" spans="1:10" x14ac:dyDescent="0.2">
      <c r="A137" s="19" t="s">
        <v>565</v>
      </c>
      <c r="B137" s="20">
        <v>56</v>
      </c>
      <c r="C137" s="20">
        <v>1</v>
      </c>
      <c r="D137" s="20">
        <v>12</v>
      </c>
      <c r="E137" s="20">
        <v>5</v>
      </c>
      <c r="F137" s="20">
        <v>4</v>
      </c>
      <c r="G137" s="20">
        <v>4</v>
      </c>
      <c r="H137" s="20">
        <v>23</v>
      </c>
      <c r="I137" s="20">
        <v>7</v>
      </c>
      <c r="J137" s="26">
        <v>17.081633</v>
      </c>
    </row>
    <row r="138" spans="1:10" x14ac:dyDescent="0.2">
      <c r="A138" s="19" t="s">
        <v>566</v>
      </c>
      <c r="B138" s="20">
        <v>290</v>
      </c>
      <c r="C138" s="20">
        <v>3</v>
      </c>
      <c r="D138" s="20">
        <v>35</v>
      </c>
      <c r="E138" s="20">
        <v>36</v>
      </c>
      <c r="F138" s="20">
        <v>47</v>
      </c>
      <c r="G138" s="20">
        <v>20</v>
      </c>
      <c r="H138" s="20">
        <v>81</v>
      </c>
      <c r="I138" s="20">
        <v>68</v>
      </c>
      <c r="J138" s="26">
        <v>16.022523</v>
      </c>
    </row>
    <row r="139" spans="1:10" x14ac:dyDescent="0.2">
      <c r="A139" s="19" t="s">
        <v>504</v>
      </c>
      <c r="B139" s="20">
        <v>91</v>
      </c>
      <c r="C139" s="20">
        <v>0</v>
      </c>
      <c r="D139" s="20">
        <v>12</v>
      </c>
      <c r="E139" s="20">
        <v>8</v>
      </c>
      <c r="F139" s="20">
        <v>12</v>
      </c>
      <c r="G139" s="20">
        <v>7</v>
      </c>
      <c r="H139" s="20">
        <v>30</v>
      </c>
      <c r="I139" s="20">
        <v>22</v>
      </c>
      <c r="J139" s="26">
        <v>18.130434999999999</v>
      </c>
    </row>
    <row r="140" spans="1:10" x14ac:dyDescent="0.2">
      <c r="A140" s="18" t="s">
        <v>143</v>
      </c>
      <c r="B140" s="18"/>
      <c r="C140" s="18"/>
      <c r="D140" s="18"/>
      <c r="E140" s="18"/>
      <c r="F140" s="18"/>
      <c r="G140" s="18"/>
      <c r="H140" s="18"/>
      <c r="I140" s="18"/>
      <c r="J140" s="18"/>
    </row>
    <row r="141" spans="1:10" x14ac:dyDescent="0.2">
      <c r="A141" s="21" t="s">
        <v>569</v>
      </c>
      <c r="B141" s="21"/>
      <c r="C141" s="21"/>
      <c r="D141" s="21"/>
      <c r="E141" s="21"/>
      <c r="F141" s="21"/>
      <c r="G141" s="21"/>
      <c r="H141" s="21"/>
      <c r="I141" s="21"/>
      <c r="J141" s="21"/>
    </row>
    <row r="142" spans="1:10" x14ac:dyDescent="0.2">
      <c r="A142" s="19" t="s">
        <v>563</v>
      </c>
      <c r="B142" s="20">
        <v>17</v>
      </c>
      <c r="C142" s="20">
        <v>1</v>
      </c>
      <c r="D142" s="20">
        <v>1</v>
      </c>
      <c r="E142" s="20">
        <v>2</v>
      </c>
      <c r="F142" s="20">
        <v>5</v>
      </c>
      <c r="G142" s="20">
        <v>2</v>
      </c>
      <c r="H142" s="20">
        <v>3</v>
      </c>
      <c r="I142" s="20">
        <v>3</v>
      </c>
      <c r="J142" s="26">
        <v>11.642856999999999</v>
      </c>
    </row>
    <row r="143" spans="1:10" x14ac:dyDescent="0.2">
      <c r="A143" s="19" t="s">
        <v>564</v>
      </c>
      <c r="B143" s="20">
        <v>29</v>
      </c>
      <c r="C143" s="20">
        <v>0</v>
      </c>
      <c r="D143" s="20">
        <v>4</v>
      </c>
      <c r="E143" s="20">
        <v>2</v>
      </c>
      <c r="F143" s="20">
        <v>5</v>
      </c>
      <c r="G143" s="20">
        <v>2</v>
      </c>
      <c r="H143" s="20">
        <v>6</v>
      </c>
      <c r="I143" s="20">
        <v>10</v>
      </c>
      <c r="J143" s="26">
        <v>14.526316</v>
      </c>
    </row>
    <row r="144" spans="1:10" x14ac:dyDescent="0.2">
      <c r="A144" s="19" t="s">
        <v>565</v>
      </c>
      <c r="B144" s="20">
        <v>33</v>
      </c>
      <c r="C144" s="20">
        <v>2</v>
      </c>
      <c r="D144" s="20">
        <v>4</v>
      </c>
      <c r="E144" s="20">
        <v>5</v>
      </c>
      <c r="F144" s="20">
        <v>3</v>
      </c>
      <c r="G144" s="20">
        <v>2</v>
      </c>
      <c r="H144" s="20">
        <v>11</v>
      </c>
      <c r="I144" s="20">
        <v>6</v>
      </c>
      <c r="J144" s="26">
        <v>13.888889000000001</v>
      </c>
    </row>
    <row r="145" spans="1:10" x14ac:dyDescent="0.2">
      <c r="A145" s="19" t="s">
        <v>566</v>
      </c>
      <c r="B145" s="20">
        <v>399</v>
      </c>
      <c r="C145" s="20">
        <v>5</v>
      </c>
      <c r="D145" s="20">
        <v>61</v>
      </c>
      <c r="E145" s="20">
        <v>57</v>
      </c>
      <c r="F145" s="20">
        <v>63</v>
      </c>
      <c r="G145" s="20">
        <v>24</v>
      </c>
      <c r="H145" s="20">
        <v>121</v>
      </c>
      <c r="I145" s="20">
        <v>68</v>
      </c>
      <c r="J145" s="26">
        <v>15.634441000000001</v>
      </c>
    </row>
    <row r="146" spans="1:10" x14ac:dyDescent="0.2">
      <c r="A146" s="19" t="s">
        <v>504</v>
      </c>
      <c r="B146" s="20">
        <v>202</v>
      </c>
      <c r="C146" s="20">
        <v>0</v>
      </c>
      <c r="D146" s="20">
        <v>26</v>
      </c>
      <c r="E146" s="20">
        <v>23</v>
      </c>
      <c r="F146" s="20">
        <v>27</v>
      </c>
      <c r="G146" s="20">
        <v>18</v>
      </c>
      <c r="H146" s="20">
        <v>62</v>
      </c>
      <c r="I146" s="20">
        <v>46</v>
      </c>
      <c r="J146" s="26">
        <v>17.410256</v>
      </c>
    </row>
    <row r="147" spans="1:10" x14ac:dyDescent="0.2">
      <c r="A147" s="18" t="s">
        <v>570</v>
      </c>
      <c r="B147" s="18"/>
      <c r="C147" s="18"/>
      <c r="D147" s="18"/>
      <c r="E147" s="18"/>
      <c r="F147" s="18"/>
      <c r="G147" s="18"/>
      <c r="H147" s="18"/>
      <c r="I147" s="18"/>
      <c r="J147" s="18"/>
    </row>
    <row r="148" spans="1:10" x14ac:dyDescent="0.2">
      <c r="A148" s="19" t="s">
        <v>571</v>
      </c>
      <c r="B148" s="20">
        <v>158</v>
      </c>
      <c r="C148" s="20">
        <v>1</v>
      </c>
      <c r="D148" s="20">
        <v>29</v>
      </c>
      <c r="E148" s="20">
        <v>24</v>
      </c>
      <c r="F148" s="20">
        <v>26</v>
      </c>
      <c r="G148" s="20">
        <v>13</v>
      </c>
      <c r="H148" s="20">
        <v>36</v>
      </c>
      <c r="I148" s="20">
        <v>29</v>
      </c>
      <c r="J148" s="26">
        <v>14.054264</v>
      </c>
    </row>
    <row r="149" spans="1:10" x14ac:dyDescent="0.2">
      <c r="A149" s="19" t="s">
        <v>572</v>
      </c>
      <c r="B149" s="20">
        <v>270</v>
      </c>
      <c r="C149" s="20">
        <v>5</v>
      </c>
      <c r="D149" s="20">
        <v>42</v>
      </c>
      <c r="E149" s="20">
        <v>28</v>
      </c>
      <c r="F149" s="20">
        <v>39</v>
      </c>
      <c r="G149" s="20">
        <v>21</v>
      </c>
      <c r="H149" s="20">
        <v>80</v>
      </c>
      <c r="I149" s="20">
        <v>55</v>
      </c>
      <c r="J149" s="26">
        <v>15.660465</v>
      </c>
    </row>
    <row r="150" spans="1:10" x14ac:dyDescent="0.2">
      <c r="A150" s="19" t="s">
        <v>573</v>
      </c>
      <c r="B150" s="20">
        <v>172</v>
      </c>
      <c r="C150" s="20">
        <v>2</v>
      </c>
      <c r="D150" s="20">
        <v>13</v>
      </c>
      <c r="E150" s="20">
        <v>25</v>
      </c>
      <c r="F150" s="20">
        <v>30</v>
      </c>
      <c r="G150" s="20">
        <v>9</v>
      </c>
      <c r="H150" s="20">
        <v>55</v>
      </c>
      <c r="I150" s="20">
        <v>38</v>
      </c>
      <c r="J150" s="26">
        <v>16.388059999999999</v>
      </c>
    </row>
    <row r="151" spans="1:10" x14ac:dyDescent="0.2">
      <c r="A151" s="19" t="s">
        <v>574</v>
      </c>
      <c r="B151" s="20">
        <v>80</v>
      </c>
      <c r="C151" s="20">
        <v>0</v>
      </c>
      <c r="D151" s="20">
        <v>12</v>
      </c>
      <c r="E151" s="20">
        <v>12</v>
      </c>
      <c r="F151" s="20">
        <v>8</v>
      </c>
      <c r="G151" s="20">
        <v>5</v>
      </c>
      <c r="H151" s="20">
        <v>32</v>
      </c>
      <c r="I151" s="20">
        <v>11</v>
      </c>
      <c r="J151" s="26">
        <v>19.260870000000001</v>
      </c>
    </row>
    <row r="152" spans="1:10" x14ac:dyDescent="0.2">
      <c r="A152" s="18" t="s">
        <v>575</v>
      </c>
      <c r="B152" s="18"/>
      <c r="C152" s="18"/>
      <c r="D152" s="18"/>
      <c r="E152" s="18"/>
      <c r="F152" s="18"/>
      <c r="G152" s="18"/>
      <c r="H152" s="18"/>
      <c r="I152" s="18"/>
      <c r="J152" s="18"/>
    </row>
    <row r="153" spans="1:10" x14ac:dyDescent="0.2">
      <c r="A153" s="19" t="s">
        <v>576</v>
      </c>
      <c r="B153" s="20">
        <v>84</v>
      </c>
      <c r="C153" s="20">
        <v>1</v>
      </c>
      <c r="D153" s="20">
        <v>11</v>
      </c>
      <c r="E153" s="20">
        <v>7</v>
      </c>
      <c r="F153" s="20">
        <v>10</v>
      </c>
      <c r="G153" s="20">
        <v>7</v>
      </c>
      <c r="H153" s="20">
        <v>29</v>
      </c>
      <c r="I153" s="20">
        <v>19</v>
      </c>
      <c r="J153" s="26">
        <v>17.615385</v>
      </c>
    </row>
    <row r="154" spans="1:10" x14ac:dyDescent="0.2">
      <c r="A154" s="19" t="s">
        <v>577</v>
      </c>
      <c r="B154" s="20">
        <v>217</v>
      </c>
      <c r="C154" s="20">
        <v>4</v>
      </c>
      <c r="D154" s="20">
        <v>27</v>
      </c>
      <c r="E154" s="20">
        <v>29</v>
      </c>
      <c r="F154" s="20">
        <v>31</v>
      </c>
      <c r="G154" s="20">
        <v>17</v>
      </c>
      <c r="H154" s="20">
        <v>61</v>
      </c>
      <c r="I154" s="20">
        <v>48</v>
      </c>
      <c r="J154" s="26">
        <v>15.39645</v>
      </c>
    </row>
    <row r="155" spans="1:10" x14ac:dyDescent="0.2">
      <c r="A155" s="19" t="s">
        <v>578</v>
      </c>
      <c r="B155" s="20">
        <v>126</v>
      </c>
      <c r="C155" s="20">
        <v>1</v>
      </c>
      <c r="D155" s="20">
        <v>15</v>
      </c>
      <c r="E155" s="20">
        <v>18</v>
      </c>
      <c r="F155" s="20">
        <v>25</v>
      </c>
      <c r="G155" s="20">
        <v>9</v>
      </c>
      <c r="H155" s="20">
        <v>38</v>
      </c>
      <c r="I155" s="20">
        <v>20</v>
      </c>
      <c r="J155" s="26">
        <v>16.773585000000001</v>
      </c>
    </row>
    <row r="156" spans="1:10" x14ac:dyDescent="0.2">
      <c r="A156" s="19" t="s">
        <v>579</v>
      </c>
      <c r="B156" s="20">
        <v>106</v>
      </c>
      <c r="C156" s="20">
        <v>2</v>
      </c>
      <c r="D156" s="20">
        <v>17</v>
      </c>
      <c r="E156" s="20">
        <v>14</v>
      </c>
      <c r="F156" s="20">
        <v>16</v>
      </c>
      <c r="G156" s="20">
        <v>6</v>
      </c>
      <c r="H156" s="20">
        <v>30</v>
      </c>
      <c r="I156" s="20">
        <v>21</v>
      </c>
      <c r="J156" s="26">
        <v>15.976471</v>
      </c>
    </row>
    <row r="157" spans="1:10" x14ac:dyDescent="0.2">
      <c r="A157" s="19" t="s">
        <v>580</v>
      </c>
      <c r="B157" s="20">
        <v>76</v>
      </c>
      <c r="C157" s="20">
        <v>0</v>
      </c>
      <c r="D157" s="20">
        <v>13</v>
      </c>
      <c r="E157" s="20">
        <v>13</v>
      </c>
      <c r="F157" s="20">
        <v>10</v>
      </c>
      <c r="G157" s="20">
        <v>7</v>
      </c>
      <c r="H157" s="20">
        <v>24</v>
      </c>
      <c r="I157" s="20">
        <v>9</v>
      </c>
      <c r="J157" s="26">
        <v>14.671642</v>
      </c>
    </row>
    <row r="158" spans="1:10" x14ac:dyDescent="0.2">
      <c r="A158" s="22" t="s">
        <v>581</v>
      </c>
      <c r="B158" s="23">
        <v>71</v>
      </c>
      <c r="C158" s="23">
        <v>0</v>
      </c>
      <c r="D158" s="23">
        <v>13</v>
      </c>
      <c r="E158" s="23">
        <v>8</v>
      </c>
      <c r="F158" s="23">
        <v>11</v>
      </c>
      <c r="G158" s="23">
        <v>2</v>
      </c>
      <c r="H158" s="23">
        <v>21</v>
      </c>
      <c r="I158" s="23">
        <v>16</v>
      </c>
      <c r="J158" s="27">
        <v>15.254545</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17EAF-68B3-4BBF-B7F9-191F7A5A785C}">
  <dimension ref="A1:N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HYPERLINK("#'目次'!B27","[21]")</f>
        <v>[21]</v>
      </c>
    </row>
    <row r="3" spans="1:14" x14ac:dyDescent="0.2">
      <c r="A3" s="9" t="s">
        <v>126</v>
      </c>
      <c r="B3" s="12" t="s">
        <v>128</v>
      </c>
    </row>
    <row r="4" spans="1:14" x14ac:dyDescent="0.2">
      <c r="A4" s="9" t="s">
        <v>126</v>
      </c>
      <c r="B4" s="12" t="s">
        <v>186</v>
      </c>
    </row>
    <row r="5" spans="1:14" x14ac:dyDescent="0.2">
      <c r="A5" s="9" t="s">
        <v>126</v>
      </c>
      <c r="B5" s="12" t="s">
        <v>187</v>
      </c>
    </row>
    <row r="6" spans="1:14" x14ac:dyDescent="0.2">
      <c r="A6" s="9" t="s">
        <v>126</v>
      </c>
      <c r="B6" s="12" t="s">
        <v>188</v>
      </c>
    </row>
    <row r="7" spans="1:14" s="15" customFormat="1" ht="75" x14ac:dyDescent="0.2">
      <c r="A7" s="13" t="s">
        <v>126</v>
      </c>
      <c r="B7" s="14" t="s">
        <v>499</v>
      </c>
      <c r="C7" s="14" t="s">
        <v>604</v>
      </c>
      <c r="D7" s="14" t="s">
        <v>605</v>
      </c>
      <c r="E7" s="14" t="s">
        <v>606</v>
      </c>
      <c r="F7" s="14" t="s">
        <v>607</v>
      </c>
      <c r="G7" s="14" t="s">
        <v>608</v>
      </c>
      <c r="H7" s="14" t="s">
        <v>189</v>
      </c>
      <c r="I7" s="14" t="s">
        <v>190</v>
      </c>
      <c r="J7" s="14" t="s">
        <v>609</v>
      </c>
      <c r="K7" s="14" t="s">
        <v>511</v>
      </c>
      <c r="L7" s="14" t="s">
        <v>610</v>
      </c>
      <c r="M7" s="14" t="s">
        <v>504</v>
      </c>
      <c r="N7" s="14" t="s">
        <v>611</v>
      </c>
    </row>
    <row r="8" spans="1:14" x14ac:dyDescent="0.2">
      <c r="A8" s="16" t="s">
        <v>507</v>
      </c>
      <c r="B8" s="17">
        <v>2188</v>
      </c>
      <c r="C8" s="17">
        <v>78</v>
      </c>
      <c r="D8" s="17">
        <v>36</v>
      </c>
      <c r="E8" s="17">
        <v>194</v>
      </c>
      <c r="F8" s="17">
        <v>45</v>
      </c>
      <c r="G8" s="17">
        <v>66</v>
      </c>
      <c r="H8" s="17">
        <v>264</v>
      </c>
      <c r="I8" s="17">
        <v>129</v>
      </c>
      <c r="J8" s="17">
        <v>251</v>
      </c>
      <c r="K8" s="17">
        <v>181</v>
      </c>
      <c r="L8" s="17">
        <v>1307</v>
      </c>
      <c r="M8" s="17">
        <v>68</v>
      </c>
      <c r="N8" s="17">
        <v>813</v>
      </c>
    </row>
    <row r="9" spans="1:14" x14ac:dyDescent="0.2">
      <c r="A9" s="18" t="s">
        <v>508</v>
      </c>
      <c r="B9" s="18"/>
      <c r="C9" s="18"/>
      <c r="D9" s="18"/>
      <c r="E9" s="18"/>
      <c r="F9" s="18"/>
      <c r="G9" s="18"/>
      <c r="H9" s="18"/>
      <c r="I9" s="18"/>
      <c r="J9" s="18"/>
      <c r="K9" s="18"/>
      <c r="L9" s="18"/>
      <c r="M9" s="18"/>
      <c r="N9" s="18"/>
    </row>
    <row r="10" spans="1:14" x14ac:dyDescent="0.2">
      <c r="A10" s="19" t="s">
        <v>509</v>
      </c>
      <c r="B10" s="20">
        <v>1092</v>
      </c>
      <c r="C10" s="20">
        <v>42</v>
      </c>
      <c r="D10" s="20">
        <v>17</v>
      </c>
      <c r="E10" s="20">
        <v>140</v>
      </c>
      <c r="F10" s="20">
        <v>33</v>
      </c>
      <c r="G10" s="20">
        <v>24</v>
      </c>
      <c r="H10" s="20">
        <v>71</v>
      </c>
      <c r="I10" s="20">
        <v>103</v>
      </c>
      <c r="J10" s="20">
        <v>103</v>
      </c>
      <c r="K10" s="20">
        <v>98</v>
      </c>
      <c r="L10" s="20">
        <v>658</v>
      </c>
      <c r="M10" s="20">
        <v>35</v>
      </c>
      <c r="N10" s="20">
        <v>399</v>
      </c>
    </row>
    <row r="11" spans="1:14" x14ac:dyDescent="0.2">
      <c r="A11" s="19" t="s">
        <v>510</v>
      </c>
      <c r="B11" s="20">
        <v>1095</v>
      </c>
      <c r="C11" s="20">
        <v>35</v>
      </c>
      <c r="D11" s="20">
        <v>18</v>
      </c>
      <c r="E11" s="20">
        <v>53</v>
      </c>
      <c r="F11" s="20">
        <v>12</v>
      </c>
      <c r="G11" s="20">
        <v>42</v>
      </c>
      <c r="H11" s="20">
        <v>193</v>
      </c>
      <c r="I11" s="20">
        <v>26</v>
      </c>
      <c r="J11" s="20">
        <v>148</v>
      </c>
      <c r="K11" s="20">
        <v>83</v>
      </c>
      <c r="L11" s="20">
        <v>649</v>
      </c>
      <c r="M11" s="20">
        <v>33</v>
      </c>
      <c r="N11" s="20">
        <v>413</v>
      </c>
    </row>
    <row r="12" spans="1:14" x14ac:dyDescent="0.2">
      <c r="A12" s="19" t="s">
        <v>511</v>
      </c>
      <c r="B12" s="20">
        <v>1</v>
      </c>
      <c r="C12" s="20">
        <v>1</v>
      </c>
      <c r="D12" s="20">
        <v>1</v>
      </c>
      <c r="E12" s="20">
        <v>1</v>
      </c>
      <c r="F12" s="20">
        <v>0</v>
      </c>
      <c r="G12" s="20">
        <v>0</v>
      </c>
      <c r="H12" s="20">
        <v>0</v>
      </c>
      <c r="I12" s="20">
        <v>0</v>
      </c>
      <c r="J12" s="20">
        <v>0</v>
      </c>
      <c r="K12" s="20">
        <v>0</v>
      </c>
      <c r="L12" s="20">
        <v>0</v>
      </c>
      <c r="M12" s="20">
        <v>0</v>
      </c>
      <c r="N12" s="20">
        <v>1</v>
      </c>
    </row>
    <row r="13" spans="1:14" x14ac:dyDescent="0.2">
      <c r="A13" s="18" t="s">
        <v>512</v>
      </c>
      <c r="B13" s="18"/>
      <c r="C13" s="18"/>
      <c r="D13" s="18"/>
      <c r="E13" s="18"/>
      <c r="F13" s="18"/>
      <c r="G13" s="18"/>
      <c r="H13" s="18"/>
      <c r="I13" s="18"/>
      <c r="J13" s="18"/>
      <c r="K13" s="18"/>
      <c r="L13" s="18"/>
      <c r="M13" s="18"/>
      <c r="N13" s="18"/>
    </row>
    <row r="14" spans="1:14" x14ac:dyDescent="0.2">
      <c r="A14" s="19" t="s">
        <v>513</v>
      </c>
      <c r="B14" s="20">
        <v>387</v>
      </c>
      <c r="C14" s="20">
        <v>21</v>
      </c>
      <c r="D14" s="20">
        <v>17</v>
      </c>
      <c r="E14" s="20">
        <v>35</v>
      </c>
      <c r="F14" s="20">
        <v>16</v>
      </c>
      <c r="G14" s="20">
        <v>17</v>
      </c>
      <c r="H14" s="20">
        <v>47</v>
      </c>
      <c r="I14" s="20">
        <v>22</v>
      </c>
      <c r="J14" s="20">
        <v>48</v>
      </c>
      <c r="K14" s="20">
        <v>36</v>
      </c>
      <c r="L14" s="20">
        <v>217</v>
      </c>
      <c r="M14" s="20">
        <v>5</v>
      </c>
      <c r="N14" s="20">
        <v>165</v>
      </c>
    </row>
    <row r="15" spans="1:14" x14ac:dyDescent="0.2">
      <c r="A15" s="19" t="s">
        <v>514</v>
      </c>
      <c r="B15" s="20">
        <v>432</v>
      </c>
      <c r="C15" s="20">
        <v>22</v>
      </c>
      <c r="D15" s="20">
        <v>7</v>
      </c>
      <c r="E15" s="20">
        <v>47</v>
      </c>
      <c r="F15" s="20">
        <v>11</v>
      </c>
      <c r="G15" s="20">
        <v>14</v>
      </c>
      <c r="H15" s="20">
        <v>54</v>
      </c>
      <c r="I15" s="20">
        <v>21</v>
      </c>
      <c r="J15" s="20">
        <v>53</v>
      </c>
      <c r="K15" s="20">
        <v>41</v>
      </c>
      <c r="L15" s="20">
        <v>252</v>
      </c>
      <c r="M15" s="20">
        <v>8</v>
      </c>
      <c r="N15" s="20">
        <v>172</v>
      </c>
    </row>
    <row r="16" spans="1:14" x14ac:dyDescent="0.2">
      <c r="A16" s="19" t="s">
        <v>515</v>
      </c>
      <c r="B16" s="20">
        <v>449</v>
      </c>
      <c r="C16" s="20">
        <v>12</v>
      </c>
      <c r="D16" s="20">
        <v>7</v>
      </c>
      <c r="E16" s="20">
        <v>39</v>
      </c>
      <c r="F16" s="20">
        <v>6</v>
      </c>
      <c r="G16" s="20">
        <v>10</v>
      </c>
      <c r="H16" s="20">
        <v>69</v>
      </c>
      <c r="I16" s="20">
        <v>38</v>
      </c>
      <c r="J16" s="20">
        <v>54</v>
      </c>
      <c r="K16" s="20">
        <v>36</v>
      </c>
      <c r="L16" s="20">
        <v>264</v>
      </c>
      <c r="M16" s="20">
        <v>16</v>
      </c>
      <c r="N16" s="20">
        <v>169</v>
      </c>
    </row>
    <row r="17" spans="1:14" x14ac:dyDescent="0.2">
      <c r="A17" s="19" t="s">
        <v>516</v>
      </c>
      <c r="B17" s="20">
        <v>427</v>
      </c>
      <c r="C17" s="20">
        <v>16</v>
      </c>
      <c r="D17" s="20">
        <v>4</v>
      </c>
      <c r="E17" s="20">
        <v>38</v>
      </c>
      <c r="F17" s="20">
        <v>4</v>
      </c>
      <c r="G17" s="20">
        <v>15</v>
      </c>
      <c r="H17" s="20">
        <v>56</v>
      </c>
      <c r="I17" s="20">
        <v>30</v>
      </c>
      <c r="J17" s="20">
        <v>62</v>
      </c>
      <c r="K17" s="20">
        <v>30</v>
      </c>
      <c r="L17" s="20">
        <v>242</v>
      </c>
      <c r="M17" s="20">
        <v>15</v>
      </c>
      <c r="N17" s="20">
        <v>170</v>
      </c>
    </row>
    <row r="18" spans="1:14" x14ac:dyDescent="0.2">
      <c r="A18" s="19" t="s">
        <v>517</v>
      </c>
      <c r="B18" s="20">
        <v>274</v>
      </c>
      <c r="C18" s="20">
        <v>4</v>
      </c>
      <c r="D18" s="20">
        <v>1</v>
      </c>
      <c r="E18" s="20">
        <v>21</v>
      </c>
      <c r="F18" s="20">
        <v>7</v>
      </c>
      <c r="G18" s="20">
        <v>7</v>
      </c>
      <c r="H18" s="20">
        <v>24</v>
      </c>
      <c r="I18" s="20">
        <v>12</v>
      </c>
      <c r="J18" s="20">
        <v>24</v>
      </c>
      <c r="K18" s="20">
        <v>25</v>
      </c>
      <c r="L18" s="20">
        <v>166</v>
      </c>
      <c r="M18" s="20">
        <v>15</v>
      </c>
      <c r="N18" s="20">
        <v>93</v>
      </c>
    </row>
    <row r="19" spans="1:14" x14ac:dyDescent="0.2">
      <c r="A19" s="19" t="s">
        <v>518</v>
      </c>
      <c r="B19" s="20">
        <v>137</v>
      </c>
      <c r="C19" s="20">
        <v>3</v>
      </c>
      <c r="D19" s="20">
        <v>0</v>
      </c>
      <c r="E19" s="20">
        <v>13</v>
      </c>
      <c r="F19" s="20">
        <v>1</v>
      </c>
      <c r="G19" s="20">
        <v>2</v>
      </c>
      <c r="H19" s="20">
        <v>11</v>
      </c>
      <c r="I19" s="20">
        <v>6</v>
      </c>
      <c r="J19" s="20">
        <v>8</v>
      </c>
      <c r="K19" s="20">
        <v>7</v>
      </c>
      <c r="L19" s="20">
        <v>98</v>
      </c>
      <c r="M19" s="20">
        <v>6</v>
      </c>
      <c r="N19" s="20">
        <v>33</v>
      </c>
    </row>
    <row r="20" spans="1:14" x14ac:dyDescent="0.2">
      <c r="A20" s="19" t="s">
        <v>519</v>
      </c>
      <c r="B20" s="20">
        <v>71</v>
      </c>
      <c r="C20" s="20">
        <v>0</v>
      </c>
      <c r="D20" s="20">
        <v>0</v>
      </c>
      <c r="E20" s="20">
        <v>1</v>
      </c>
      <c r="F20" s="20">
        <v>0</v>
      </c>
      <c r="G20" s="20">
        <v>1</v>
      </c>
      <c r="H20" s="20">
        <v>3</v>
      </c>
      <c r="I20" s="20">
        <v>0</v>
      </c>
      <c r="J20" s="20">
        <v>2</v>
      </c>
      <c r="K20" s="20">
        <v>4</v>
      </c>
      <c r="L20" s="20">
        <v>59</v>
      </c>
      <c r="M20" s="20">
        <v>3</v>
      </c>
      <c r="N20" s="20">
        <v>9</v>
      </c>
    </row>
    <row r="21" spans="1:14" x14ac:dyDescent="0.2">
      <c r="A21" s="19" t="s">
        <v>520</v>
      </c>
      <c r="B21" s="20">
        <v>11</v>
      </c>
      <c r="C21" s="20">
        <v>0</v>
      </c>
      <c r="D21" s="20">
        <v>0</v>
      </c>
      <c r="E21" s="20">
        <v>0</v>
      </c>
      <c r="F21" s="20">
        <v>0</v>
      </c>
      <c r="G21" s="20">
        <v>0</v>
      </c>
      <c r="H21" s="20">
        <v>0</v>
      </c>
      <c r="I21" s="20">
        <v>0</v>
      </c>
      <c r="J21" s="20">
        <v>0</v>
      </c>
      <c r="K21" s="20">
        <v>2</v>
      </c>
      <c r="L21" s="20">
        <v>9</v>
      </c>
      <c r="M21" s="20">
        <v>0</v>
      </c>
      <c r="N21" s="20">
        <v>2</v>
      </c>
    </row>
    <row r="22" spans="1:14" x14ac:dyDescent="0.2">
      <c r="A22" s="19" t="s">
        <v>521</v>
      </c>
      <c r="B22" s="20">
        <v>881</v>
      </c>
      <c r="C22" s="20">
        <v>34</v>
      </c>
      <c r="D22" s="20">
        <v>14</v>
      </c>
      <c r="E22" s="20">
        <v>86</v>
      </c>
      <c r="F22" s="20">
        <v>17</v>
      </c>
      <c r="G22" s="20">
        <v>24</v>
      </c>
      <c r="H22" s="20">
        <v>123</v>
      </c>
      <c r="I22" s="20">
        <v>59</v>
      </c>
      <c r="J22" s="20">
        <v>107</v>
      </c>
      <c r="K22" s="20">
        <v>77</v>
      </c>
      <c r="L22" s="20">
        <v>516</v>
      </c>
      <c r="M22" s="20">
        <v>24</v>
      </c>
      <c r="N22" s="20">
        <v>341</v>
      </c>
    </row>
    <row r="23" spans="1:14" x14ac:dyDescent="0.2">
      <c r="A23" s="19" t="s">
        <v>522</v>
      </c>
      <c r="B23" s="20">
        <v>701</v>
      </c>
      <c r="C23" s="20">
        <v>20</v>
      </c>
      <c r="D23" s="20">
        <v>5</v>
      </c>
      <c r="E23" s="20">
        <v>59</v>
      </c>
      <c r="F23" s="20">
        <v>11</v>
      </c>
      <c r="G23" s="20">
        <v>22</v>
      </c>
      <c r="H23" s="20">
        <v>80</v>
      </c>
      <c r="I23" s="20">
        <v>42</v>
      </c>
      <c r="J23" s="20">
        <v>86</v>
      </c>
      <c r="K23" s="20">
        <v>55</v>
      </c>
      <c r="L23" s="20">
        <v>408</v>
      </c>
      <c r="M23" s="20">
        <v>30</v>
      </c>
      <c r="N23" s="20">
        <v>263</v>
      </c>
    </row>
    <row r="24" spans="1:14" x14ac:dyDescent="0.2">
      <c r="A24" s="19" t="s">
        <v>523</v>
      </c>
      <c r="B24" s="20">
        <v>1801</v>
      </c>
      <c r="C24" s="20">
        <v>57</v>
      </c>
      <c r="D24" s="20">
        <v>19</v>
      </c>
      <c r="E24" s="20">
        <v>159</v>
      </c>
      <c r="F24" s="20">
        <v>29</v>
      </c>
      <c r="G24" s="20">
        <v>49</v>
      </c>
      <c r="H24" s="20">
        <v>217</v>
      </c>
      <c r="I24" s="20">
        <v>107</v>
      </c>
      <c r="J24" s="20">
        <v>203</v>
      </c>
      <c r="K24" s="20">
        <v>145</v>
      </c>
      <c r="L24" s="20">
        <v>1090</v>
      </c>
      <c r="M24" s="20">
        <v>63</v>
      </c>
      <c r="N24" s="20">
        <v>648</v>
      </c>
    </row>
    <row r="25" spans="1:14" x14ac:dyDescent="0.2">
      <c r="A25" s="19" t="s">
        <v>524</v>
      </c>
      <c r="B25" s="20">
        <v>920</v>
      </c>
      <c r="C25" s="20">
        <v>23</v>
      </c>
      <c r="D25" s="20">
        <v>5</v>
      </c>
      <c r="E25" s="20">
        <v>73</v>
      </c>
      <c r="F25" s="20">
        <v>12</v>
      </c>
      <c r="G25" s="20">
        <v>25</v>
      </c>
      <c r="H25" s="20">
        <v>94</v>
      </c>
      <c r="I25" s="20">
        <v>48</v>
      </c>
      <c r="J25" s="20">
        <v>96</v>
      </c>
      <c r="K25" s="20">
        <v>68</v>
      </c>
      <c r="L25" s="20">
        <v>574</v>
      </c>
      <c r="M25" s="20">
        <v>39</v>
      </c>
      <c r="N25" s="20">
        <v>307</v>
      </c>
    </row>
    <row r="26" spans="1:14" x14ac:dyDescent="0.2">
      <c r="A26" s="19" t="s">
        <v>525</v>
      </c>
      <c r="B26" s="20">
        <v>219</v>
      </c>
      <c r="C26" s="20">
        <v>3</v>
      </c>
      <c r="D26" s="20">
        <v>0</v>
      </c>
      <c r="E26" s="20">
        <v>14</v>
      </c>
      <c r="F26" s="20">
        <v>1</v>
      </c>
      <c r="G26" s="20">
        <v>3</v>
      </c>
      <c r="H26" s="20">
        <v>14</v>
      </c>
      <c r="I26" s="20">
        <v>6</v>
      </c>
      <c r="J26" s="20">
        <v>10</v>
      </c>
      <c r="K26" s="20">
        <v>13</v>
      </c>
      <c r="L26" s="20">
        <v>166</v>
      </c>
      <c r="M26" s="20">
        <v>9</v>
      </c>
      <c r="N26" s="20">
        <v>44</v>
      </c>
    </row>
    <row r="27" spans="1:14" x14ac:dyDescent="0.2">
      <c r="A27" s="18" t="s">
        <v>526</v>
      </c>
      <c r="B27" s="17">
        <v>208</v>
      </c>
      <c r="C27" s="17">
        <v>11</v>
      </c>
      <c r="D27" s="17">
        <v>7</v>
      </c>
      <c r="E27" s="17">
        <v>26</v>
      </c>
      <c r="F27" s="17">
        <v>14</v>
      </c>
      <c r="G27" s="17">
        <v>3</v>
      </c>
      <c r="H27" s="17">
        <v>18</v>
      </c>
      <c r="I27" s="17">
        <v>19</v>
      </c>
      <c r="J27" s="17">
        <v>21</v>
      </c>
      <c r="K27" s="17">
        <v>23</v>
      </c>
      <c r="L27" s="17">
        <v>116</v>
      </c>
      <c r="M27" s="17">
        <v>3</v>
      </c>
      <c r="N27" s="17">
        <v>89</v>
      </c>
    </row>
    <row r="28" spans="1:14" x14ac:dyDescent="0.2">
      <c r="A28" s="19" t="s">
        <v>514</v>
      </c>
      <c r="B28" s="20">
        <v>220</v>
      </c>
      <c r="C28" s="20">
        <v>9</v>
      </c>
      <c r="D28" s="20">
        <v>5</v>
      </c>
      <c r="E28" s="20">
        <v>30</v>
      </c>
      <c r="F28" s="20">
        <v>6</v>
      </c>
      <c r="G28" s="20">
        <v>6</v>
      </c>
      <c r="H28" s="20">
        <v>17</v>
      </c>
      <c r="I28" s="20">
        <v>15</v>
      </c>
      <c r="J28" s="20">
        <v>19</v>
      </c>
      <c r="K28" s="20">
        <v>20</v>
      </c>
      <c r="L28" s="20">
        <v>137</v>
      </c>
      <c r="M28" s="20">
        <v>8</v>
      </c>
      <c r="N28" s="20">
        <v>75</v>
      </c>
    </row>
    <row r="29" spans="1:14" x14ac:dyDescent="0.2">
      <c r="A29" s="19" t="s">
        <v>515</v>
      </c>
      <c r="B29" s="20">
        <v>226</v>
      </c>
      <c r="C29" s="20">
        <v>8</v>
      </c>
      <c r="D29" s="20">
        <v>1</v>
      </c>
      <c r="E29" s="20">
        <v>30</v>
      </c>
      <c r="F29" s="20">
        <v>4</v>
      </c>
      <c r="G29" s="20">
        <v>3</v>
      </c>
      <c r="H29" s="20">
        <v>19</v>
      </c>
      <c r="I29" s="20">
        <v>28</v>
      </c>
      <c r="J29" s="20">
        <v>22</v>
      </c>
      <c r="K29" s="20">
        <v>17</v>
      </c>
      <c r="L29" s="20">
        <v>139</v>
      </c>
      <c r="M29" s="20">
        <v>9</v>
      </c>
      <c r="N29" s="20">
        <v>78</v>
      </c>
    </row>
    <row r="30" spans="1:14" x14ac:dyDescent="0.2">
      <c r="A30" s="19" t="s">
        <v>516</v>
      </c>
      <c r="B30" s="20">
        <v>211</v>
      </c>
      <c r="C30" s="20">
        <v>7</v>
      </c>
      <c r="D30" s="20">
        <v>3</v>
      </c>
      <c r="E30" s="20">
        <v>25</v>
      </c>
      <c r="F30" s="20">
        <v>3</v>
      </c>
      <c r="G30" s="20">
        <v>4</v>
      </c>
      <c r="H30" s="20">
        <v>10</v>
      </c>
      <c r="I30" s="20">
        <v>24</v>
      </c>
      <c r="J30" s="20">
        <v>23</v>
      </c>
      <c r="K30" s="20">
        <v>13</v>
      </c>
      <c r="L30" s="20">
        <v>126</v>
      </c>
      <c r="M30" s="20">
        <v>9</v>
      </c>
      <c r="N30" s="20">
        <v>76</v>
      </c>
    </row>
    <row r="31" spans="1:14" x14ac:dyDescent="0.2">
      <c r="A31" s="19" t="s">
        <v>517</v>
      </c>
      <c r="B31" s="20">
        <v>134</v>
      </c>
      <c r="C31" s="20">
        <v>4</v>
      </c>
      <c r="D31" s="20">
        <v>1</v>
      </c>
      <c r="E31" s="20">
        <v>18</v>
      </c>
      <c r="F31" s="20">
        <v>5</v>
      </c>
      <c r="G31" s="20">
        <v>6</v>
      </c>
      <c r="H31" s="20">
        <v>2</v>
      </c>
      <c r="I31" s="20">
        <v>12</v>
      </c>
      <c r="J31" s="20">
        <v>12</v>
      </c>
      <c r="K31" s="20">
        <v>15</v>
      </c>
      <c r="L31" s="20">
        <v>79</v>
      </c>
      <c r="M31" s="20">
        <v>3</v>
      </c>
      <c r="N31" s="20">
        <v>52</v>
      </c>
    </row>
    <row r="32" spans="1:14" x14ac:dyDescent="0.2">
      <c r="A32" s="19" t="s">
        <v>518</v>
      </c>
      <c r="B32" s="20">
        <v>65</v>
      </c>
      <c r="C32" s="20">
        <v>3</v>
      </c>
      <c r="D32" s="20">
        <v>0</v>
      </c>
      <c r="E32" s="20">
        <v>10</v>
      </c>
      <c r="F32" s="20">
        <v>1</v>
      </c>
      <c r="G32" s="20">
        <v>1</v>
      </c>
      <c r="H32" s="20">
        <v>5</v>
      </c>
      <c r="I32" s="20">
        <v>5</v>
      </c>
      <c r="J32" s="20">
        <v>5</v>
      </c>
      <c r="K32" s="20">
        <v>7</v>
      </c>
      <c r="L32" s="20">
        <v>41</v>
      </c>
      <c r="M32" s="20">
        <v>1</v>
      </c>
      <c r="N32" s="20">
        <v>23</v>
      </c>
    </row>
    <row r="33" spans="1:14" x14ac:dyDescent="0.2">
      <c r="A33" s="19" t="s">
        <v>519</v>
      </c>
      <c r="B33" s="20">
        <v>25</v>
      </c>
      <c r="C33" s="20">
        <v>0</v>
      </c>
      <c r="D33" s="20">
        <v>0</v>
      </c>
      <c r="E33" s="20">
        <v>1</v>
      </c>
      <c r="F33" s="20">
        <v>0</v>
      </c>
      <c r="G33" s="20">
        <v>1</v>
      </c>
      <c r="H33" s="20">
        <v>0</v>
      </c>
      <c r="I33" s="20">
        <v>0</v>
      </c>
      <c r="J33" s="20">
        <v>1</v>
      </c>
      <c r="K33" s="20">
        <v>3</v>
      </c>
      <c r="L33" s="20">
        <v>17</v>
      </c>
      <c r="M33" s="20">
        <v>2</v>
      </c>
      <c r="N33" s="20">
        <v>6</v>
      </c>
    </row>
    <row r="34" spans="1:14" x14ac:dyDescent="0.2">
      <c r="A34" s="19" t="s">
        <v>520</v>
      </c>
      <c r="B34" s="20">
        <v>3</v>
      </c>
      <c r="C34" s="20">
        <v>0</v>
      </c>
      <c r="D34" s="20">
        <v>0</v>
      </c>
      <c r="E34" s="20">
        <v>0</v>
      </c>
      <c r="F34" s="20">
        <v>0</v>
      </c>
      <c r="G34" s="20">
        <v>0</v>
      </c>
      <c r="H34" s="20">
        <v>0</v>
      </c>
      <c r="I34" s="20">
        <v>0</v>
      </c>
      <c r="J34" s="20">
        <v>0</v>
      </c>
      <c r="K34" s="20">
        <v>0</v>
      </c>
      <c r="L34" s="20">
        <v>3</v>
      </c>
      <c r="M34" s="20">
        <v>0</v>
      </c>
      <c r="N34" s="20">
        <v>0</v>
      </c>
    </row>
    <row r="35" spans="1:14" x14ac:dyDescent="0.2">
      <c r="A35" s="19" t="s">
        <v>521</v>
      </c>
      <c r="B35" s="20">
        <v>446</v>
      </c>
      <c r="C35" s="20">
        <v>17</v>
      </c>
      <c r="D35" s="20">
        <v>6</v>
      </c>
      <c r="E35" s="20">
        <v>60</v>
      </c>
      <c r="F35" s="20">
        <v>10</v>
      </c>
      <c r="G35" s="20">
        <v>9</v>
      </c>
      <c r="H35" s="20">
        <v>36</v>
      </c>
      <c r="I35" s="20">
        <v>43</v>
      </c>
      <c r="J35" s="20">
        <v>41</v>
      </c>
      <c r="K35" s="20">
        <v>37</v>
      </c>
      <c r="L35" s="20">
        <v>276</v>
      </c>
      <c r="M35" s="20">
        <v>17</v>
      </c>
      <c r="N35" s="20">
        <v>153</v>
      </c>
    </row>
    <row r="36" spans="1:14" x14ac:dyDescent="0.2">
      <c r="A36" s="19" t="s">
        <v>522</v>
      </c>
      <c r="B36" s="20">
        <v>345</v>
      </c>
      <c r="C36" s="20">
        <v>11</v>
      </c>
      <c r="D36" s="20">
        <v>4</v>
      </c>
      <c r="E36" s="20">
        <v>43</v>
      </c>
      <c r="F36" s="20">
        <v>8</v>
      </c>
      <c r="G36" s="20">
        <v>10</v>
      </c>
      <c r="H36" s="20">
        <v>12</v>
      </c>
      <c r="I36" s="20">
        <v>36</v>
      </c>
      <c r="J36" s="20">
        <v>35</v>
      </c>
      <c r="K36" s="20">
        <v>28</v>
      </c>
      <c r="L36" s="20">
        <v>205</v>
      </c>
      <c r="M36" s="20">
        <v>12</v>
      </c>
      <c r="N36" s="20">
        <v>128</v>
      </c>
    </row>
    <row r="37" spans="1:14" x14ac:dyDescent="0.2">
      <c r="A37" s="19" t="s">
        <v>523</v>
      </c>
      <c r="B37" s="20">
        <v>884</v>
      </c>
      <c r="C37" s="20">
        <v>31</v>
      </c>
      <c r="D37" s="20">
        <v>10</v>
      </c>
      <c r="E37" s="20">
        <v>114</v>
      </c>
      <c r="F37" s="20">
        <v>19</v>
      </c>
      <c r="G37" s="20">
        <v>21</v>
      </c>
      <c r="H37" s="20">
        <v>53</v>
      </c>
      <c r="I37" s="20">
        <v>84</v>
      </c>
      <c r="J37" s="20">
        <v>82</v>
      </c>
      <c r="K37" s="20">
        <v>75</v>
      </c>
      <c r="L37" s="20">
        <v>542</v>
      </c>
      <c r="M37" s="20">
        <v>32</v>
      </c>
      <c r="N37" s="20">
        <v>310</v>
      </c>
    </row>
    <row r="38" spans="1:14" x14ac:dyDescent="0.2">
      <c r="A38" s="19" t="s">
        <v>524</v>
      </c>
      <c r="B38" s="20">
        <v>438</v>
      </c>
      <c r="C38" s="20">
        <v>14</v>
      </c>
      <c r="D38" s="20">
        <v>4</v>
      </c>
      <c r="E38" s="20">
        <v>54</v>
      </c>
      <c r="F38" s="20">
        <v>9</v>
      </c>
      <c r="G38" s="20">
        <v>12</v>
      </c>
      <c r="H38" s="20">
        <v>17</v>
      </c>
      <c r="I38" s="20">
        <v>41</v>
      </c>
      <c r="J38" s="20">
        <v>41</v>
      </c>
      <c r="K38" s="20">
        <v>38</v>
      </c>
      <c r="L38" s="20">
        <v>266</v>
      </c>
      <c r="M38" s="20">
        <v>15</v>
      </c>
      <c r="N38" s="20">
        <v>157</v>
      </c>
    </row>
    <row r="39" spans="1:14" x14ac:dyDescent="0.2">
      <c r="A39" s="19" t="s">
        <v>525</v>
      </c>
      <c r="B39" s="20">
        <v>93</v>
      </c>
      <c r="C39" s="20">
        <v>3</v>
      </c>
      <c r="D39" s="20">
        <v>0</v>
      </c>
      <c r="E39" s="20">
        <v>11</v>
      </c>
      <c r="F39" s="20">
        <v>1</v>
      </c>
      <c r="G39" s="20">
        <v>2</v>
      </c>
      <c r="H39" s="20">
        <v>5</v>
      </c>
      <c r="I39" s="20">
        <v>5</v>
      </c>
      <c r="J39" s="20">
        <v>6</v>
      </c>
      <c r="K39" s="20">
        <v>10</v>
      </c>
      <c r="L39" s="20">
        <v>61</v>
      </c>
      <c r="M39" s="20">
        <v>3</v>
      </c>
      <c r="N39" s="20">
        <v>29</v>
      </c>
    </row>
    <row r="40" spans="1:14" x14ac:dyDescent="0.2">
      <c r="A40" s="18" t="s">
        <v>527</v>
      </c>
      <c r="B40" s="17">
        <v>178</v>
      </c>
      <c r="C40" s="17">
        <v>9</v>
      </c>
      <c r="D40" s="17">
        <v>9</v>
      </c>
      <c r="E40" s="17">
        <v>8</v>
      </c>
      <c r="F40" s="17">
        <v>2</v>
      </c>
      <c r="G40" s="17">
        <v>14</v>
      </c>
      <c r="H40" s="17">
        <v>29</v>
      </c>
      <c r="I40" s="17">
        <v>3</v>
      </c>
      <c r="J40" s="17">
        <v>27</v>
      </c>
      <c r="K40" s="17">
        <v>13</v>
      </c>
      <c r="L40" s="17">
        <v>101</v>
      </c>
      <c r="M40" s="17">
        <v>2</v>
      </c>
      <c r="N40" s="17">
        <v>75</v>
      </c>
    </row>
    <row r="41" spans="1:14" x14ac:dyDescent="0.2">
      <c r="A41" s="19" t="s">
        <v>514</v>
      </c>
      <c r="B41" s="20">
        <v>212</v>
      </c>
      <c r="C41" s="20">
        <v>13</v>
      </c>
      <c r="D41" s="20">
        <v>2</v>
      </c>
      <c r="E41" s="20">
        <v>17</v>
      </c>
      <c r="F41" s="20">
        <v>5</v>
      </c>
      <c r="G41" s="20">
        <v>8</v>
      </c>
      <c r="H41" s="20">
        <v>37</v>
      </c>
      <c r="I41" s="20">
        <v>6</v>
      </c>
      <c r="J41" s="20">
        <v>34</v>
      </c>
      <c r="K41" s="20">
        <v>21</v>
      </c>
      <c r="L41" s="20">
        <v>115</v>
      </c>
      <c r="M41" s="20">
        <v>0</v>
      </c>
      <c r="N41" s="20">
        <v>97</v>
      </c>
    </row>
    <row r="42" spans="1:14" x14ac:dyDescent="0.2">
      <c r="A42" s="19" t="s">
        <v>515</v>
      </c>
      <c r="B42" s="20">
        <v>223</v>
      </c>
      <c r="C42" s="20">
        <v>4</v>
      </c>
      <c r="D42" s="20">
        <v>6</v>
      </c>
      <c r="E42" s="20">
        <v>9</v>
      </c>
      <c r="F42" s="20">
        <v>2</v>
      </c>
      <c r="G42" s="20">
        <v>7</v>
      </c>
      <c r="H42" s="20">
        <v>50</v>
      </c>
      <c r="I42" s="20">
        <v>10</v>
      </c>
      <c r="J42" s="20">
        <v>32</v>
      </c>
      <c r="K42" s="20">
        <v>19</v>
      </c>
      <c r="L42" s="20">
        <v>125</v>
      </c>
      <c r="M42" s="20">
        <v>7</v>
      </c>
      <c r="N42" s="20">
        <v>91</v>
      </c>
    </row>
    <row r="43" spans="1:14" x14ac:dyDescent="0.2">
      <c r="A43" s="19" t="s">
        <v>516</v>
      </c>
      <c r="B43" s="20">
        <v>216</v>
      </c>
      <c r="C43" s="20">
        <v>9</v>
      </c>
      <c r="D43" s="20">
        <v>1</v>
      </c>
      <c r="E43" s="20">
        <v>13</v>
      </c>
      <c r="F43" s="20">
        <v>1</v>
      </c>
      <c r="G43" s="20">
        <v>11</v>
      </c>
      <c r="H43" s="20">
        <v>46</v>
      </c>
      <c r="I43" s="20">
        <v>6</v>
      </c>
      <c r="J43" s="20">
        <v>39</v>
      </c>
      <c r="K43" s="20">
        <v>17</v>
      </c>
      <c r="L43" s="20">
        <v>116</v>
      </c>
      <c r="M43" s="20">
        <v>6</v>
      </c>
      <c r="N43" s="20">
        <v>94</v>
      </c>
    </row>
    <row r="44" spans="1:14" x14ac:dyDescent="0.2">
      <c r="A44" s="19" t="s">
        <v>517</v>
      </c>
      <c r="B44" s="20">
        <v>140</v>
      </c>
      <c r="C44" s="20">
        <v>0</v>
      </c>
      <c r="D44" s="20">
        <v>0</v>
      </c>
      <c r="E44" s="20">
        <v>3</v>
      </c>
      <c r="F44" s="20">
        <v>2</v>
      </c>
      <c r="G44" s="20">
        <v>1</v>
      </c>
      <c r="H44" s="20">
        <v>22</v>
      </c>
      <c r="I44" s="20">
        <v>0</v>
      </c>
      <c r="J44" s="20">
        <v>12</v>
      </c>
      <c r="K44" s="20">
        <v>10</v>
      </c>
      <c r="L44" s="20">
        <v>87</v>
      </c>
      <c r="M44" s="20">
        <v>12</v>
      </c>
      <c r="N44" s="20">
        <v>41</v>
      </c>
    </row>
    <row r="45" spans="1:14" x14ac:dyDescent="0.2">
      <c r="A45" s="19" t="s">
        <v>518</v>
      </c>
      <c r="B45" s="20">
        <v>72</v>
      </c>
      <c r="C45" s="20">
        <v>0</v>
      </c>
      <c r="D45" s="20">
        <v>0</v>
      </c>
      <c r="E45" s="20">
        <v>3</v>
      </c>
      <c r="F45" s="20">
        <v>0</v>
      </c>
      <c r="G45" s="20">
        <v>1</v>
      </c>
      <c r="H45" s="20">
        <v>6</v>
      </c>
      <c r="I45" s="20">
        <v>1</v>
      </c>
      <c r="J45" s="20">
        <v>3</v>
      </c>
      <c r="K45" s="20">
        <v>0</v>
      </c>
      <c r="L45" s="20">
        <v>57</v>
      </c>
      <c r="M45" s="20">
        <v>5</v>
      </c>
      <c r="N45" s="20">
        <v>10</v>
      </c>
    </row>
    <row r="46" spans="1:14" x14ac:dyDescent="0.2">
      <c r="A46" s="19" t="s">
        <v>519</v>
      </c>
      <c r="B46" s="20">
        <v>46</v>
      </c>
      <c r="C46" s="20">
        <v>0</v>
      </c>
      <c r="D46" s="20">
        <v>0</v>
      </c>
      <c r="E46" s="20">
        <v>0</v>
      </c>
      <c r="F46" s="20">
        <v>0</v>
      </c>
      <c r="G46" s="20">
        <v>0</v>
      </c>
      <c r="H46" s="20">
        <v>3</v>
      </c>
      <c r="I46" s="20">
        <v>0</v>
      </c>
      <c r="J46" s="20">
        <v>1</v>
      </c>
      <c r="K46" s="20">
        <v>1</v>
      </c>
      <c r="L46" s="20">
        <v>42</v>
      </c>
      <c r="M46" s="20">
        <v>1</v>
      </c>
      <c r="N46" s="20">
        <v>3</v>
      </c>
    </row>
    <row r="47" spans="1:14" x14ac:dyDescent="0.2">
      <c r="A47" s="19" t="s">
        <v>520</v>
      </c>
      <c r="B47" s="20">
        <v>8</v>
      </c>
      <c r="C47" s="20">
        <v>0</v>
      </c>
      <c r="D47" s="20">
        <v>0</v>
      </c>
      <c r="E47" s="20">
        <v>0</v>
      </c>
      <c r="F47" s="20">
        <v>0</v>
      </c>
      <c r="G47" s="20">
        <v>0</v>
      </c>
      <c r="H47" s="20">
        <v>0</v>
      </c>
      <c r="I47" s="20">
        <v>0</v>
      </c>
      <c r="J47" s="20">
        <v>0</v>
      </c>
      <c r="K47" s="20">
        <v>2</v>
      </c>
      <c r="L47" s="20">
        <v>6</v>
      </c>
      <c r="M47" s="20">
        <v>0</v>
      </c>
      <c r="N47" s="20">
        <v>2</v>
      </c>
    </row>
    <row r="48" spans="1:14" x14ac:dyDescent="0.2">
      <c r="A48" s="19" t="s">
        <v>521</v>
      </c>
      <c r="B48" s="20">
        <v>435</v>
      </c>
      <c r="C48" s="20">
        <v>17</v>
      </c>
      <c r="D48" s="20">
        <v>8</v>
      </c>
      <c r="E48" s="20">
        <v>26</v>
      </c>
      <c r="F48" s="20">
        <v>7</v>
      </c>
      <c r="G48" s="20">
        <v>15</v>
      </c>
      <c r="H48" s="20">
        <v>87</v>
      </c>
      <c r="I48" s="20">
        <v>16</v>
      </c>
      <c r="J48" s="20">
        <v>66</v>
      </c>
      <c r="K48" s="20">
        <v>40</v>
      </c>
      <c r="L48" s="20">
        <v>240</v>
      </c>
      <c r="M48" s="20">
        <v>7</v>
      </c>
      <c r="N48" s="20">
        <v>188</v>
      </c>
    </row>
    <row r="49" spans="1:14" x14ac:dyDescent="0.2">
      <c r="A49" s="19" t="s">
        <v>522</v>
      </c>
      <c r="B49" s="20">
        <v>356</v>
      </c>
      <c r="C49" s="20">
        <v>9</v>
      </c>
      <c r="D49" s="20">
        <v>1</v>
      </c>
      <c r="E49" s="20">
        <v>16</v>
      </c>
      <c r="F49" s="20">
        <v>3</v>
      </c>
      <c r="G49" s="20">
        <v>12</v>
      </c>
      <c r="H49" s="20">
        <v>68</v>
      </c>
      <c r="I49" s="20">
        <v>6</v>
      </c>
      <c r="J49" s="20">
        <v>51</v>
      </c>
      <c r="K49" s="20">
        <v>27</v>
      </c>
      <c r="L49" s="20">
        <v>203</v>
      </c>
      <c r="M49" s="20">
        <v>18</v>
      </c>
      <c r="N49" s="20">
        <v>135</v>
      </c>
    </row>
    <row r="50" spans="1:14" x14ac:dyDescent="0.2">
      <c r="A50" s="19" t="s">
        <v>523</v>
      </c>
      <c r="B50" s="20">
        <v>917</v>
      </c>
      <c r="C50" s="20">
        <v>26</v>
      </c>
      <c r="D50" s="20">
        <v>9</v>
      </c>
      <c r="E50" s="20">
        <v>45</v>
      </c>
      <c r="F50" s="20">
        <v>10</v>
      </c>
      <c r="G50" s="20">
        <v>28</v>
      </c>
      <c r="H50" s="20">
        <v>164</v>
      </c>
      <c r="I50" s="20">
        <v>23</v>
      </c>
      <c r="J50" s="20">
        <v>121</v>
      </c>
      <c r="K50" s="20">
        <v>70</v>
      </c>
      <c r="L50" s="20">
        <v>548</v>
      </c>
      <c r="M50" s="20">
        <v>31</v>
      </c>
      <c r="N50" s="20">
        <v>338</v>
      </c>
    </row>
    <row r="51" spans="1:14" x14ac:dyDescent="0.2">
      <c r="A51" s="19" t="s">
        <v>524</v>
      </c>
      <c r="B51" s="20">
        <v>482</v>
      </c>
      <c r="C51" s="20">
        <v>9</v>
      </c>
      <c r="D51" s="20">
        <v>1</v>
      </c>
      <c r="E51" s="20">
        <v>19</v>
      </c>
      <c r="F51" s="20">
        <v>3</v>
      </c>
      <c r="G51" s="20">
        <v>13</v>
      </c>
      <c r="H51" s="20">
        <v>77</v>
      </c>
      <c r="I51" s="20">
        <v>7</v>
      </c>
      <c r="J51" s="20">
        <v>55</v>
      </c>
      <c r="K51" s="20">
        <v>30</v>
      </c>
      <c r="L51" s="20">
        <v>308</v>
      </c>
      <c r="M51" s="20">
        <v>24</v>
      </c>
      <c r="N51" s="20">
        <v>150</v>
      </c>
    </row>
    <row r="52" spans="1:14" x14ac:dyDescent="0.2">
      <c r="A52" s="19" t="s">
        <v>525</v>
      </c>
      <c r="B52" s="20">
        <v>126</v>
      </c>
      <c r="C52" s="20">
        <v>0</v>
      </c>
      <c r="D52" s="20">
        <v>0</v>
      </c>
      <c r="E52" s="20">
        <v>3</v>
      </c>
      <c r="F52" s="20">
        <v>0</v>
      </c>
      <c r="G52" s="20">
        <v>1</v>
      </c>
      <c r="H52" s="20">
        <v>9</v>
      </c>
      <c r="I52" s="20">
        <v>1</v>
      </c>
      <c r="J52" s="20">
        <v>4</v>
      </c>
      <c r="K52" s="20">
        <v>3</v>
      </c>
      <c r="L52" s="20">
        <v>105</v>
      </c>
      <c r="M52" s="20">
        <v>6</v>
      </c>
      <c r="N52" s="20">
        <v>15</v>
      </c>
    </row>
    <row r="53" spans="1:14" x14ac:dyDescent="0.2">
      <c r="A53" s="18" t="s">
        <v>528</v>
      </c>
      <c r="B53" s="18"/>
      <c r="C53" s="18"/>
      <c r="D53" s="18"/>
      <c r="E53" s="18"/>
      <c r="F53" s="18"/>
      <c r="G53" s="18"/>
      <c r="H53" s="18"/>
      <c r="I53" s="18"/>
      <c r="J53" s="18"/>
      <c r="K53" s="18"/>
      <c r="L53" s="18"/>
      <c r="M53" s="18"/>
      <c r="N53" s="18"/>
    </row>
    <row r="54" spans="1:14" x14ac:dyDescent="0.2">
      <c r="A54" s="19" t="s">
        <v>130</v>
      </c>
      <c r="B54" s="20">
        <v>151</v>
      </c>
      <c r="C54" s="20">
        <v>11</v>
      </c>
      <c r="D54" s="20">
        <v>6</v>
      </c>
      <c r="E54" s="20">
        <v>11</v>
      </c>
      <c r="F54" s="20">
        <v>2</v>
      </c>
      <c r="G54" s="20">
        <v>4</v>
      </c>
      <c r="H54" s="20">
        <v>10</v>
      </c>
      <c r="I54" s="20">
        <v>17</v>
      </c>
      <c r="J54" s="20">
        <v>15</v>
      </c>
      <c r="K54" s="20">
        <v>5</v>
      </c>
      <c r="L54" s="20">
        <v>95</v>
      </c>
      <c r="M54" s="20">
        <v>12</v>
      </c>
      <c r="N54" s="20">
        <v>44</v>
      </c>
    </row>
    <row r="55" spans="1:14" x14ac:dyDescent="0.2">
      <c r="A55" s="19" t="s">
        <v>131</v>
      </c>
      <c r="B55" s="20">
        <v>1446</v>
      </c>
      <c r="C55" s="20">
        <v>51</v>
      </c>
      <c r="D55" s="20">
        <v>24</v>
      </c>
      <c r="E55" s="20">
        <v>151</v>
      </c>
      <c r="F55" s="20">
        <v>34</v>
      </c>
      <c r="G55" s="20">
        <v>47</v>
      </c>
      <c r="H55" s="20">
        <v>187</v>
      </c>
      <c r="I55" s="20">
        <v>96</v>
      </c>
      <c r="J55" s="20">
        <v>174</v>
      </c>
      <c r="K55" s="20">
        <v>138</v>
      </c>
      <c r="L55" s="20">
        <v>825</v>
      </c>
      <c r="M55" s="20">
        <v>33</v>
      </c>
      <c r="N55" s="20">
        <v>588</v>
      </c>
    </row>
    <row r="56" spans="1:14" x14ac:dyDescent="0.2">
      <c r="A56" s="19" t="s">
        <v>392</v>
      </c>
      <c r="B56" s="20">
        <v>150</v>
      </c>
      <c r="C56" s="20">
        <v>1</v>
      </c>
      <c r="D56" s="20">
        <v>4</v>
      </c>
      <c r="E56" s="20">
        <v>12</v>
      </c>
      <c r="F56" s="20">
        <v>2</v>
      </c>
      <c r="G56" s="20">
        <v>8</v>
      </c>
      <c r="H56" s="20">
        <v>14</v>
      </c>
      <c r="I56" s="20">
        <v>7</v>
      </c>
      <c r="J56" s="20">
        <v>15</v>
      </c>
      <c r="K56" s="20">
        <v>10</v>
      </c>
      <c r="L56" s="20">
        <v>100</v>
      </c>
      <c r="M56" s="20">
        <v>3</v>
      </c>
      <c r="N56" s="20">
        <v>47</v>
      </c>
    </row>
    <row r="57" spans="1:14" x14ac:dyDescent="0.2">
      <c r="A57" s="19" t="s">
        <v>132</v>
      </c>
      <c r="B57" s="20">
        <v>372</v>
      </c>
      <c r="C57" s="20">
        <v>9</v>
      </c>
      <c r="D57" s="20">
        <v>2</v>
      </c>
      <c r="E57" s="20">
        <v>18</v>
      </c>
      <c r="F57" s="20">
        <v>7</v>
      </c>
      <c r="G57" s="20">
        <v>5</v>
      </c>
      <c r="H57" s="20">
        <v>46</v>
      </c>
      <c r="I57" s="20">
        <v>5</v>
      </c>
      <c r="J57" s="20">
        <v>38</v>
      </c>
      <c r="K57" s="20">
        <v>22</v>
      </c>
      <c r="L57" s="20">
        <v>246</v>
      </c>
      <c r="M57" s="20">
        <v>18</v>
      </c>
      <c r="N57" s="20">
        <v>108</v>
      </c>
    </row>
    <row r="58" spans="1:14" x14ac:dyDescent="0.2">
      <c r="A58" s="19" t="s">
        <v>529</v>
      </c>
      <c r="B58" s="20">
        <v>69</v>
      </c>
      <c r="C58" s="20">
        <v>6</v>
      </c>
      <c r="D58" s="20">
        <v>0</v>
      </c>
      <c r="E58" s="20">
        <v>2</v>
      </c>
      <c r="F58" s="20">
        <v>0</v>
      </c>
      <c r="G58" s="20">
        <v>2</v>
      </c>
      <c r="H58" s="20">
        <v>7</v>
      </c>
      <c r="I58" s="20">
        <v>4</v>
      </c>
      <c r="J58" s="20">
        <v>9</v>
      </c>
      <c r="K58" s="20">
        <v>6</v>
      </c>
      <c r="L58" s="20">
        <v>41</v>
      </c>
      <c r="M58" s="20">
        <v>2</v>
      </c>
      <c r="N58" s="20">
        <v>26</v>
      </c>
    </row>
    <row r="59" spans="1:14" x14ac:dyDescent="0.2">
      <c r="A59" s="18" t="s">
        <v>133</v>
      </c>
      <c r="B59" s="17">
        <v>92</v>
      </c>
      <c r="C59" s="17">
        <v>5</v>
      </c>
      <c r="D59" s="17">
        <v>5</v>
      </c>
      <c r="E59" s="17">
        <v>7</v>
      </c>
      <c r="F59" s="17">
        <v>2</v>
      </c>
      <c r="G59" s="17">
        <v>2</v>
      </c>
      <c r="H59" s="17">
        <v>3</v>
      </c>
      <c r="I59" s="17">
        <v>10</v>
      </c>
      <c r="J59" s="17">
        <v>6</v>
      </c>
      <c r="K59" s="17">
        <v>2</v>
      </c>
      <c r="L59" s="17">
        <v>62</v>
      </c>
      <c r="M59" s="17">
        <v>9</v>
      </c>
      <c r="N59" s="17">
        <v>21</v>
      </c>
    </row>
    <row r="60" spans="1:14" x14ac:dyDescent="0.2">
      <c r="A60" s="19" t="s">
        <v>134</v>
      </c>
      <c r="B60" s="20">
        <v>813</v>
      </c>
      <c r="C60" s="20">
        <v>32</v>
      </c>
      <c r="D60" s="20">
        <v>10</v>
      </c>
      <c r="E60" s="20">
        <v>111</v>
      </c>
      <c r="F60" s="20">
        <v>27</v>
      </c>
      <c r="G60" s="20">
        <v>17</v>
      </c>
      <c r="H60" s="20">
        <v>53</v>
      </c>
      <c r="I60" s="20">
        <v>83</v>
      </c>
      <c r="J60" s="20">
        <v>86</v>
      </c>
      <c r="K60" s="20">
        <v>81</v>
      </c>
      <c r="L60" s="20">
        <v>479</v>
      </c>
      <c r="M60" s="20">
        <v>21</v>
      </c>
      <c r="N60" s="20">
        <v>313</v>
      </c>
    </row>
    <row r="61" spans="1:14" x14ac:dyDescent="0.2">
      <c r="A61" s="19" t="s">
        <v>393</v>
      </c>
      <c r="B61" s="20">
        <v>65</v>
      </c>
      <c r="C61" s="20">
        <v>0</v>
      </c>
      <c r="D61" s="20">
        <v>1</v>
      </c>
      <c r="E61" s="20">
        <v>8</v>
      </c>
      <c r="F61" s="20">
        <v>2</v>
      </c>
      <c r="G61" s="20">
        <v>2</v>
      </c>
      <c r="H61" s="20">
        <v>7</v>
      </c>
      <c r="I61" s="20">
        <v>4</v>
      </c>
      <c r="J61" s="20">
        <v>2</v>
      </c>
      <c r="K61" s="20">
        <v>6</v>
      </c>
      <c r="L61" s="20">
        <v>44</v>
      </c>
      <c r="M61" s="20">
        <v>1</v>
      </c>
      <c r="N61" s="20">
        <v>20</v>
      </c>
    </row>
    <row r="62" spans="1:14" x14ac:dyDescent="0.2">
      <c r="A62" s="19" t="s">
        <v>135</v>
      </c>
      <c r="B62" s="20">
        <v>83</v>
      </c>
      <c r="C62" s="20">
        <v>1</v>
      </c>
      <c r="D62" s="20">
        <v>1</v>
      </c>
      <c r="E62" s="20">
        <v>12</v>
      </c>
      <c r="F62" s="20">
        <v>2</v>
      </c>
      <c r="G62" s="20">
        <v>2</v>
      </c>
      <c r="H62" s="20">
        <v>6</v>
      </c>
      <c r="I62" s="20">
        <v>2</v>
      </c>
      <c r="J62" s="20">
        <v>6</v>
      </c>
      <c r="K62" s="20">
        <v>4</v>
      </c>
      <c r="L62" s="20">
        <v>50</v>
      </c>
      <c r="M62" s="20">
        <v>4</v>
      </c>
      <c r="N62" s="20">
        <v>29</v>
      </c>
    </row>
    <row r="63" spans="1:14" x14ac:dyDescent="0.2">
      <c r="A63" s="19" t="s">
        <v>530</v>
      </c>
      <c r="B63" s="20">
        <v>39</v>
      </c>
      <c r="C63" s="20">
        <v>4</v>
      </c>
      <c r="D63" s="20">
        <v>0</v>
      </c>
      <c r="E63" s="20">
        <v>2</v>
      </c>
      <c r="F63" s="20">
        <v>0</v>
      </c>
      <c r="G63" s="20">
        <v>1</v>
      </c>
      <c r="H63" s="20">
        <v>2</v>
      </c>
      <c r="I63" s="20">
        <v>4</v>
      </c>
      <c r="J63" s="20">
        <v>3</v>
      </c>
      <c r="K63" s="20">
        <v>5</v>
      </c>
      <c r="L63" s="20">
        <v>23</v>
      </c>
      <c r="M63" s="20">
        <v>0</v>
      </c>
      <c r="N63" s="20">
        <v>16</v>
      </c>
    </row>
    <row r="64" spans="1:14" x14ac:dyDescent="0.2">
      <c r="A64" s="18" t="s">
        <v>136</v>
      </c>
      <c r="B64" s="17">
        <v>59</v>
      </c>
      <c r="C64" s="17">
        <v>6</v>
      </c>
      <c r="D64" s="17">
        <v>1</v>
      </c>
      <c r="E64" s="17">
        <v>4</v>
      </c>
      <c r="F64" s="17">
        <v>0</v>
      </c>
      <c r="G64" s="17">
        <v>2</v>
      </c>
      <c r="H64" s="17">
        <v>7</v>
      </c>
      <c r="I64" s="17">
        <v>7</v>
      </c>
      <c r="J64" s="17">
        <v>9</v>
      </c>
      <c r="K64" s="17">
        <v>3</v>
      </c>
      <c r="L64" s="17">
        <v>33</v>
      </c>
      <c r="M64" s="17">
        <v>3</v>
      </c>
      <c r="N64" s="17">
        <v>23</v>
      </c>
    </row>
    <row r="65" spans="1:14" x14ac:dyDescent="0.2">
      <c r="A65" s="19" t="s">
        <v>134</v>
      </c>
      <c r="B65" s="20">
        <v>632</v>
      </c>
      <c r="C65" s="20">
        <v>18</v>
      </c>
      <c r="D65" s="20">
        <v>13</v>
      </c>
      <c r="E65" s="20">
        <v>39</v>
      </c>
      <c r="F65" s="20">
        <v>7</v>
      </c>
      <c r="G65" s="20">
        <v>30</v>
      </c>
      <c r="H65" s="20">
        <v>134</v>
      </c>
      <c r="I65" s="20">
        <v>13</v>
      </c>
      <c r="J65" s="20">
        <v>88</v>
      </c>
      <c r="K65" s="20">
        <v>57</v>
      </c>
      <c r="L65" s="20">
        <v>346</v>
      </c>
      <c r="M65" s="20">
        <v>12</v>
      </c>
      <c r="N65" s="20">
        <v>274</v>
      </c>
    </row>
    <row r="66" spans="1:14" x14ac:dyDescent="0.2">
      <c r="A66" s="19" t="s">
        <v>393</v>
      </c>
      <c r="B66" s="20">
        <v>85</v>
      </c>
      <c r="C66" s="20">
        <v>1</v>
      </c>
      <c r="D66" s="20">
        <v>3</v>
      </c>
      <c r="E66" s="20">
        <v>4</v>
      </c>
      <c r="F66" s="20">
        <v>0</v>
      </c>
      <c r="G66" s="20">
        <v>6</v>
      </c>
      <c r="H66" s="20">
        <v>7</v>
      </c>
      <c r="I66" s="20">
        <v>3</v>
      </c>
      <c r="J66" s="20">
        <v>13</v>
      </c>
      <c r="K66" s="20">
        <v>4</v>
      </c>
      <c r="L66" s="20">
        <v>56</v>
      </c>
      <c r="M66" s="20">
        <v>2</v>
      </c>
      <c r="N66" s="20">
        <v>27</v>
      </c>
    </row>
    <row r="67" spans="1:14" x14ac:dyDescent="0.2">
      <c r="A67" s="19" t="s">
        <v>135</v>
      </c>
      <c r="B67" s="20">
        <v>289</v>
      </c>
      <c r="C67" s="20">
        <v>8</v>
      </c>
      <c r="D67" s="20">
        <v>1</v>
      </c>
      <c r="E67" s="20">
        <v>6</v>
      </c>
      <c r="F67" s="20">
        <v>5</v>
      </c>
      <c r="G67" s="20">
        <v>3</v>
      </c>
      <c r="H67" s="20">
        <v>40</v>
      </c>
      <c r="I67" s="20">
        <v>3</v>
      </c>
      <c r="J67" s="20">
        <v>32</v>
      </c>
      <c r="K67" s="20">
        <v>18</v>
      </c>
      <c r="L67" s="20">
        <v>196</v>
      </c>
      <c r="M67" s="20">
        <v>14</v>
      </c>
      <c r="N67" s="20">
        <v>79</v>
      </c>
    </row>
    <row r="68" spans="1:14" x14ac:dyDescent="0.2">
      <c r="A68" s="19" t="s">
        <v>530</v>
      </c>
      <c r="B68" s="20">
        <v>30</v>
      </c>
      <c r="C68" s="20">
        <v>2</v>
      </c>
      <c r="D68" s="20">
        <v>0</v>
      </c>
      <c r="E68" s="20">
        <v>0</v>
      </c>
      <c r="F68" s="20">
        <v>0</v>
      </c>
      <c r="G68" s="20">
        <v>1</v>
      </c>
      <c r="H68" s="20">
        <v>5</v>
      </c>
      <c r="I68" s="20">
        <v>0</v>
      </c>
      <c r="J68" s="20">
        <v>6</v>
      </c>
      <c r="K68" s="20">
        <v>1</v>
      </c>
      <c r="L68" s="20">
        <v>18</v>
      </c>
      <c r="M68" s="20">
        <v>2</v>
      </c>
      <c r="N68" s="20">
        <v>10</v>
      </c>
    </row>
    <row r="69" spans="1:14" x14ac:dyDescent="0.2">
      <c r="A69" s="18" t="s">
        <v>531</v>
      </c>
      <c r="B69" s="18"/>
      <c r="C69" s="18"/>
      <c r="D69" s="18"/>
      <c r="E69" s="18"/>
      <c r="F69" s="18"/>
      <c r="G69" s="18"/>
      <c r="H69" s="18"/>
      <c r="I69" s="18"/>
      <c r="J69" s="18"/>
      <c r="K69" s="18"/>
      <c r="L69" s="18"/>
      <c r="M69" s="18"/>
      <c r="N69" s="18"/>
    </row>
    <row r="70" spans="1:14" x14ac:dyDescent="0.2">
      <c r="A70" s="19" t="s">
        <v>532</v>
      </c>
      <c r="B70" s="20">
        <v>366</v>
      </c>
      <c r="C70" s="20">
        <v>16</v>
      </c>
      <c r="D70" s="20">
        <v>10</v>
      </c>
      <c r="E70" s="20">
        <v>28</v>
      </c>
      <c r="F70" s="20">
        <v>9</v>
      </c>
      <c r="G70" s="20">
        <v>7</v>
      </c>
      <c r="H70" s="20">
        <v>36</v>
      </c>
      <c r="I70" s="20">
        <v>20</v>
      </c>
      <c r="J70" s="20">
        <v>34</v>
      </c>
      <c r="K70" s="20">
        <v>18</v>
      </c>
      <c r="L70" s="20">
        <v>235</v>
      </c>
      <c r="M70" s="20">
        <v>22</v>
      </c>
      <c r="N70" s="20">
        <v>109</v>
      </c>
    </row>
    <row r="71" spans="1:14" x14ac:dyDescent="0.2">
      <c r="A71" s="19" t="s">
        <v>533</v>
      </c>
      <c r="B71" s="20">
        <v>1212</v>
      </c>
      <c r="C71" s="20">
        <v>43</v>
      </c>
      <c r="D71" s="20">
        <v>19</v>
      </c>
      <c r="E71" s="20">
        <v>126</v>
      </c>
      <c r="F71" s="20">
        <v>25</v>
      </c>
      <c r="G71" s="20">
        <v>40</v>
      </c>
      <c r="H71" s="20">
        <v>164</v>
      </c>
      <c r="I71" s="20">
        <v>87</v>
      </c>
      <c r="J71" s="20">
        <v>149</v>
      </c>
      <c r="K71" s="20">
        <v>119</v>
      </c>
      <c r="L71" s="20">
        <v>686</v>
      </c>
      <c r="M71" s="20">
        <v>26</v>
      </c>
      <c r="N71" s="20">
        <v>500</v>
      </c>
    </row>
    <row r="72" spans="1:14" x14ac:dyDescent="0.2">
      <c r="A72" s="19" t="s">
        <v>137</v>
      </c>
      <c r="B72" s="20">
        <v>112</v>
      </c>
      <c r="C72" s="20">
        <v>7</v>
      </c>
      <c r="D72" s="20">
        <v>4</v>
      </c>
      <c r="E72" s="20">
        <v>15</v>
      </c>
      <c r="F72" s="20">
        <v>4</v>
      </c>
      <c r="G72" s="20">
        <v>4</v>
      </c>
      <c r="H72" s="20">
        <v>8</v>
      </c>
      <c r="I72" s="20">
        <v>6</v>
      </c>
      <c r="J72" s="20">
        <v>8</v>
      </c>
      <c r="K72" s="20">
        <v>8</v>
      </c>
      <c r="L72" s="20">
        <v>64</v>
      </c>
      <c r="M72" s="20">
        <v>5</v>
      </c>
      <c r="N72" s="20">
        <v>43</v>
      </c>
    </row>
    <row r="73" spans="1:14" x14ac:dyDescent="0.2">
      <c r="A73" s="19" t="s">
        <v>138</v>
      </c>
      <c r="B73" s="20">
        <v>673</v>
      </c>
      <c r="C73" s="20">
        <v>19</v>
      </c>
      <c r="D73" s="20">
        <v>10</v>
      </c>
      <c r="E73" s="20">
        <v>53</v>
      </c>
      <c r="F73" s="20">
        <v>16</v>
      </c>
      <c r="G73" s="20">
        <v>15</v>
      </c>
      <c r="H73" s="20">
        <v>87</v>
      </c>
      <c r="I73" s="20">
        <v>29</v>
      </c>
      <c r="J73" s="20">
        <v>71</v>
      </c>
      <c r="K73" s="20">
        <v>58</v>
      </c>
      <c r="L73" s="20">
        <v>422</v>
      </c>
      <c r="M73" s="20">
        <v>12</v>
      </c>
      <c r="N73" s="20">
        <v>239</v>
      </c>
    </row>
    <row r="74" spans="1:14" x14ac:dyDescent="0.2">
      <c r="A74" s="19" t="s">
        <v>534</v>
      </c>
      <c r="B74" s="20">
        <v>75</v>
      </c>
      <c r="C74" s="20">
        <v>2</v>
      </c>
      <c r="D74" s="20">
        <v>2</v>
      </c>
      <c r="E74" s="20">
        <v>5</v>
      </c>
      <c r="F74" s="20">
        <v>0</v>
      </c>
      <c r="G74" s="20">
        <v>3</v>
      </c>
      <c r="H74" s="20">
        <v>5</v>
      </c>
      <c r="I74" s="20">
        <v>6</v>
      </c>
      <c r="J74" s="20">
        <v>9</v>
      </c>
      <c r="K74" s="20">
        <v>9</v>
      </c>
      <c r="L74" s="20">
        <v>46</v>
      </c>
      <c r="M74" s="20">
        <v>4</v>
      </c>
      <c r="N74" s="20">
        <v>25</v>
      </c>
    </row>
    <row r="75" spans="1:14" x14ac:dyDescent="0.2">
      <c r="A75" s="19" t="s">
        <v>504</v>
      </c>
      <c r="B75" s="20">
        <v>178</v>
      </c>
      <c r="C75" s="20">
        <v>10</v>
      </c>
      <c r="D75" s="20">
        <v>3</v>
      </c>
      <c r="E75" s="20">
        <v>13</v>
      </c>
      <c r="F75" s="20">
        <v>1</v>
      </c>
      <c r="G75" s="20">
        <v>7</v>
      </c>
      <c r="H75" s="20">
        <v>20</v>
      </c>
      <c r="I75" s="20">
        <v>9</v>
      </c>
      <c r="J75" s="20">
        <v>23</v>
      </c>
      <c r="K75" s="20">
        <v>17</v>
      </c>
      <c r="L75" s="20">
        <v>101</v>
      </c>
      <c r="M75" s="20">
        <v>5</v>
      </c>
      <c r="N75" s="20">
        <v>72</v>
      </c>
    </row>
    <row r="76" spans="1:14" x14ac:dyDescent="0.2">
      <c r="A76" s="19" t="s">
        <v>1441</v>
      </c>
      <c r="B76" s="20">
        <v>1644</v>
      </c>
      <c r="C76" s="20">
        <v>52</v>
      </c>
      <c r="D76" s="20">
        <v>23</v>
      </c>
      <c r="E76" s="20">
        <v>153</v>
      </c>
      <c r="F76" s="20">
        <v>35</v>
      </c>
      <c r="G76" s="20">
        <v>52</v>
      </c>
      <c r="H76" s="20">
        <v>208</v>
      </c>
      <c r="I76" s="20">
        <v>100</v>
      </c>
      <c r="J76" s="20">
        <v>194</v>
      </c>
      <c r="K76" s="20">
        <v>146</v>
      </c>
      <c r="L76" s="20">
        <v>971</v>
      </c>
      <c r="M76" s="20">
        <v>41</v>
      </c>
      <c r="N76" s="20">
        <v>632</v>
      </c>
    </row>
    <row r="77" spans="1:14" x14ac:dyDescent="0.2">
      <c r="A77" s="18" t="s">
        <v>535</v>
      </c>
      <c r="B77" s="18"/>
      <c r="C77" s="18"/>
      <c r="D77" s="18"/>
      <c r="E77" s="18"/>
      <c r="F77" s="18"/>
      <c r="G77" s="18"/>
      <c r="H77" s="18"/>
      <c r="I77" s="18"/>
      <c r="J77" s="18"/>
      <c r="K77" s="18"/>
      <c r="L77" s="18"/>
      <c r="M77" s="18"/>
      <c r="N77" s="18"/>
    </row>
    <row r="78" spans="1:14" x14ac:dyDescent="0.2">
      <c r="A78" s="21" t="s">
        <v>536</v>
      </c>
      <c r="B78" s="34">
        <v>366</v>
      </c>
      <c r="C78" s="34">
        <v>16</v>
      </c>
      <c r="D78" s="34">
        <v>10</v>
      </c>
      <c r="E78" s="34">
        <v>28</v>
      </c>
      <c r="F78" s="34">
        <v>9</v>
      </c>
      <c r="G78" s="34">
        <v>7</v>
      </c>
      <c r="H78" s="34">
        <v>36</v>
      </c>
      <c r="I78" s="34">
        <v>20</v>
      </c>
      <c r="J78" s="34">
        <v>34</v>
      </c>
      <c r="K78" s="34">
        <v>18</v>
      </c>
      <c r="L78" s="34">
        <v>235</v>
      </c>
      <c r="M78" s="34">
        <v>22</v>
      </c>
      <c r="N78" s="34">
        <v>109</v>
      </c>
    </row>
    <row r="79" spans="1:14" x14ac:dyDescent="0.2">
      <c r="A79" s="21" t="s">
        <v>537</v>
      </c>
      <c r="B79" s="34">
        <v>954</v>
      </c>
      <c r="C79" s="34">
        <v>33</v>
      </c>
      <c r="D79" s="34">
        <v>14</v>
      </c>
      <c r="E79" s="34">
        <v>90</v>
      </c>
      <c r="F79" s="34">
        <v>18</v>
      </c>
      <c r="G79" s="34">
        <v>34</v>
      </c>
      <c r="H79" s="34">
        <v>129</v>
      </c>
      <c r="I79" s="34">
        <v>62</v>
      </c>
      <c r="J79" s="34">
        <v>123</v>
      </c>
      <c r="K79" s="34">
        <v>90</v>
      </c>
      <c r="L79" s="34">
        <v>542</v>
      </c>
      <c r="M79" s="34">
        <v>26</v>
      </c>
      <c r="N79" s="34">
        <v>386</v>
      </c>
    </row>
    <row r="80" spans="1:14" x14ac:dyDescent="0.2">
      <c r="A80" s="19" t="s">
        <v>538</v>
      </c>
      <c r="B80" s="20">
        <v>345</v>
      </c>
      <c r="C80" s="20">
        <v>11</v>
      </c>
      <c r="D80" s="20">
        <v>5</v>
      </c>
      <c r="E80" s="20">
        <v>32</v>
      </c>
      <c r="F80" s="20">
        <v>7</v>
      </c>
      <c r="G80" s="20">
        <v>8</v>
      </c>
      <c r="H80" s="20">
        <v>37</v>
      </c>
      <c r="I80" s="20">
        <v>20</v>
      </c>
      <c r="J80" s="20">
        <v>36</v>
      </c>
      <c r="K80" s="20">
        <v>26</v>
      </c>
      <c r="L80" s="20">
        <v>220</v>
      </c>
      <c r="M80" s="20">
        <v>6</v>
      </c>
      <c r="N80" s="20">
        <v>119</v>
      </c>
    </row>
    <row r="81" spans="1:14" x14ac:dyDescent="0.2">
      <c r="A81" s="19" t="s">
        <v>539</v>
      </c>
      <c r="B81" s="20">
        <v>141</v>
      </c>
      <c r="C81" s="20">
        <v>3</v>
      </c>
      <c r="D81" s="20">
        <v>3</v>
      </c>
      <c r="E81" s="20">
        <v>9</v>
      </c>
      <c r="F81" s="20">
        <v>3</v>
      </c>
      <c r="G81" s="20">
        <v>6</v>
      </c>
      <c r="H81" s="20">
        <v>14</v>
      </c>
      <c r="I81" s="20">
        <v>10</v>
      </c>
      <c r="J81" s="20">
        <v>17</v>
      </c>
      <c r="K81" s="20">
        <v>16</v>
      </c>
      <c r="L81" s="20">
        <v>86</v>
      </c>
      <c r="M81" s="20">
        <v>1</v>
      </c>
      <c r="N81" s="20">
        <v>54</v>
      </c>
    </row>
    <row r="82" spans="1:14" x14ac:dyDescent="0.2">
      <c r="A82" s="19" t="s">
        <v>540</v>
      </c>
      <c r="B82" s="20">
        <v>56</v>
      </c>
      <c r="C82" s="20">
        <v>1</v>
      </c>
      <c r="D82" s="20">
        <v>0</v>
      </c>
      <c r="E82" s="20">
        <v>7</v>
      </c>
      <c r="F82" s="20">
        <v>2</v>
      </c>
      <c r="G82" s="20">
        <v>2</v>
      </c>
      <c r="H82" s="20">
        <v>7</v>
      </c>
      <c r="I82" s="20">
        <v>3</v>
      </c>
      <c r="J82" s="20">
        <v>5</v>
      </c>
      <c r="K82" s="20">
        <v>5</v>
      </c>
      <c r="L82" s="20">
        <v>32</v>
      </c>
      <c r="M82" s="20">
        <v>2</v>
      </c>
      <c r="N82" s="20">
        <v>22</v>
      </c>
    </row>
    <row r="83" spans="1:14" x14ac:dyDescent="0.2">
      <c r="A83" s="19" t="s">
        <v>541</v>
      </c>
      <c r="B83" s="20">
        <v>48</v>
      </c>
      <c r="C83" s="20">
        <v>2</v>
      </c>
      <c r="D83" s="20">
        <v>1</v>
      </c>
      <c r="E83" s="20">
        <v>6</v>
      </c>
      <c r="F83" s="20">
        <v>2</v>
      </c>
      <c r="G83" s="20">
        <v>0</v>
      </c>
      <c r="H83" s="20">
        <v>12</v>
      </c>
      <c r="I83" s="20">
        <v>1</v>
      </c>
      <c r="J83" s="20">
        <v>4</v>
      </c>
      <c r="K83" s="20">
        <v>5</v>
      </c>
      <c r="L83" s="20">
        <v>23</v>
      </c>
      <c r="M83" s="20">
        <v>1</v>
      </c>
      <c r="N83" s="20">
        <v>24</v>
      </c>
    </row>
    <row r="84" spans="1:14" x14ac:dyDescent="0.2">
      <c r="A84" s="19" t="s">
        <v>542</v>
      </c>
      <c r="B84" s="20">
        <v>20</v>
      </c>
      <c r="C84" s="20">
        <v>0</v>
      </c>
      <c r="D84" s="20">
        <v>0</v>
      </c>
      <c r="E84" s="20">
        <v>2</v>
      </c>
      <c r="F84" s="20">
        <v>1</v>
      </c>
      <c r="G84" s="20">
        <v>1</v>
      </c>
      <c r="H84" s="20">
        <v>3</v>
      </c>
      <c r="I84" s="20">
        <v>1</v>
      </c>
      <c r="J84" s="20">
        <v>2</v>
      </c>
      <c r="K84" s="20">
        <v>2</v>
      </c>
      <c r="L84" s="20">
        <v>12</v>
      </c>
      <c r="M84" s="20">
        <v>2</v>
      </c>
      <c r="N84" s="20">
        <v>6</v>
      </c>
    </row>
    <row r="85" spans="1:14" x14ac:dyDescent="0.2">
      <c r="A85" s="19" t="s">
        <v>543</v>
      </c>
      <c r="B85" s="20">
        <v>4</v>
      </c>
      <c r="C85" s="20">
        <v>0</v>
      </c>
      <c r="D85" s="20">
        <v>0</v>
      </c>
      <c r="E85" s="20">
        <v>0</v>
      </c>
      <c r="F85" s="20">
        <v>0</v>
      </c>
      <c r="G85" s="20">
        <v>0</v>
      </c>
      <c r="H85" s="20">
        <v>0</v>
      </c>
      <c r="I85" s="20">
        <v>0</v>
      </c>
      <c r="J85" s="20">
        <v>0</v>
      </c>
      <c r="K85" s="20">
        <v>0</v>
      </c>
      <c r="L85" s="20">
        <v>4</v>
      </c>
      <c r="M85" s="20">
        <v>0</v>
      </c>
      <c r="N85" s="20">
        <v>0</v>
      </c>
    </row>
    <row r="86" spans="1:14" x14ac:dyDescent="0.2">
      <c r="A86" s="19" t="s">
        <v>544</v>
      </c>
      <c r="B86" s="20">
        <v>2</v>
      </c>
      <c r="C86" s="20">
        <v>0</v>
      </c>
      <c r="D86" s="20">
        <v>0</v>
      </c>
      <c r="E86" s="20">
        <v>0</v>
      </c>
      <c r="F86" s="20">
        <v>0</v>
      </c>
      <c r="G86" s="20">
        <v>0</v>
      </c>
      <c r="H86" s="20">
        <v>0</v>
      </c>
      <c r="I86" s="20">
        <v>0</v>
      </c>
      <c r="J86" s="20">
        <v>0</v>
      </c>
      <c r="K86" s="20">
        <v>0</v>
      </c>
      <c r="L86" s="20">
        <v>2</v>
      </c>
      <c r="M86" s="20">
        <v>0</v>
      </c>
      <c r="N86" s="20">
        <v>0</v>
      </c>
    </row>
    <row r="87" spans="1:14" x14ac:dyDescent="0.2">
      <c r="A87" s="19" t="s">
        <v>545</v>
      </c>
      <c r="B87" s="20">
        <v>2</v>
      </c>
      <c r="C87" s="20">
        <v>0</v>
      </c>
      <c r="D87" s="20">
        <v>0</v>
      </c>
      <c r="E87" s="20">
        <v>0</v>
      </c>
      <c r="F87" s="20">
        <v>0</v>
      </c>
      <c r="G87" s="20">
        <v>0</v>
      </c>
      <c r="H87" s="20">
        <v>0</v>
      </c>
      <c r="I87" s="20">
        <v>0</v>
      </c>
      <c r="J87" s="20">
        <v>0</v>
      </c>
      <c r="K87" s="20">
        <v>1</v>
      </c>
      <c r="L87" s="20">
        <v>1</v>
      </c>
      <c r="M87" s="20">
        <v>0</v>
      </c>
      <c r="N87" s="20">
        <v>1</v>
      </c>
    </row>
    <row r="88" spans="1:14" x14ac:dyDescent="0.2">
      <c r="A88" s="19" t="s">
        <v>504</v>
      </c>
      <c r="B88" s="20">
        <v>250</v>
      </c>
      <c r="C88" s="20">
        <v>12</v>
      </c>
      <c r="D88" s="20">
        <v>3</v>
      </c>
      <c r="E88" s="20">
        <v>20</v>
      </c>
      <c r="F88" s="20">
        <v>3</v>
      </c>
      <c r="G88" s="20">
        <v>8</v>
      </c>
      <c r="H88" s="20">
        <v>26</v>
      </c>
      <c r="I88" s="20">
        <v>12</v>
      </c>
      <c r="J88" s="20">
        <v>30</v>
      </c>
      <c r="K88" s="20">
        <v>18</v>
      </c>
      <c r="L88" s="20">
        <v>150</v>
      </c>
      <c r="M88" s="20">
        <v>8</v>
      </c>
      <c r="N88" s="20">
        <v>92</v>
      </c>
    </row>
    <row r="89" spans="1:14" x14ac:dyDescent="0.2">
      <c r="A89" s="18" t="s">
        <v>546</v>
      </c>
      <c r="B89" s="18"/>
      <c r="C89" s="18"/>
      <c r="D89" s="18"/>
      <c r="E89" s="18"/>
      <c r="F89" s="18"/>
      <c r="G89" s="18"/>
      <c r="H89" s="18"/>
      <c r="I89" s="18"/>
      <c r="J89" s="18"/>
      <c r="K89" s="18"/>
      <c r="L89" s="18"/>
      <c r="M89" s="18"/>
      <c r="N89" s="18"/>
    </row>
    <row r="90" spans="1:14" x14ac:dyDescent="0.2">
      <c r="A90" s="19" t="s">
        <v>547</v>
      </c>
      <c r="B90" s="20">
        <v>1712</v>
      </c>
      <c r="C90" s="20">
        <v>51</v>
      </c>
      <c r="D90" s="20">
        <v>28</v>
      </c>
      <c r="E90" s="20">
        <v>156</v>
      </c>
      <c r="F90" s="20">
        <v>36</v>
      </c>
      <c r="G90" s="20">
        <v>58</v>
      </c>
      <c r="H90" s="20">
        <v>213</v>
      </c>
      <c r="I90" s="20">
        <v>95</v>
      </c>
      <c r="J90" s="20">
        <v>193</v>
      </c>
      <c r="K90" s="20">
        <v>151</v>
      </c>
      <c r="L90" s="20">
        <v>1009</v>
      </c>
      <c r="M90" s="20">
        <v>50</v>
      </c>
      <c r="N90" s="20">
        <v>653</v>
      </c>
    </row>
    <row r="91" spans="1:14" x14ac:dyDescent="0.2">
      <c r="A91" s="19" t="s">
        <v>139</v>
      </c>
      <c r="B91" s="20">
        <v>76</v>
      </c>
      <c r="C91" s="20">
        <v>8</v>
      </c>
      <c r="D91" s="20">
        <v>3</v>
      </c>
      <c r="E91" s="20">
        <v>10</v>
      </c>
      <c r="F91" s="20">
        <v>3</v>
      </c>
      <c r="G91" s="20">
        <v>2</v>
      </c>
      <c r="H91" s="20">
        <v>13</v>
      </c>
      <c r="I91" s="20">
        <v>9</v>
      </c>
      <c r="J91" s="20">
        <v>13</v>
      </c>
      <c r="K91" s="20">
        <v>4</v>
      </c>
      <c r="L91" s="20">
        <v>39</v>
      </c>
      <c r="M91" s="20">
        <v>0</v>
      </c>
      <c r="N91" s="20">
        <v>37</v>
      </c>
    </row>
    <row r="92" spans="1:14" x14ac:dyDescent="0.2">
      <c r="A92" s="19" t="s">
        <v>548</v>
      </c>
      <c r="B92" s="20">
        <v>59</v>
      </c>
      <c r="C92" s="20">
        <v>3</v>
      </c>
      <c r="D92" s="20">
        <v>2</v>
      </c>
      <c r="E92" s="20">
        <v>8</v>
      </c>
      <c r="F92" s="20">
        <v>2</v>
      </c>
      <c r="G92" s="20">
        <v>1</v>
      </c>
      <c r="H92" s="20">
        <v>6</v>
      </c>
      <c r="I92" s="20">
        <v>7</v>
      </c>
      <c r="J92" s="20">
        <v>5</v>
      </c>
      <c r="K92" s="20">
        <v>4</v>
      </c>
      <c r="L92" s="20">
        <v>36</v>
      </c>
      <c r="M92" s="20">
        <v>5</v>
      </c>
      <c r="N92" s="20">
        <v>18</v>
      </c>
    </row>
    <row r="93" spans="1:14" x14ac:dyDescent="0.2">
      <c r="A93" s="19" t="s">
        <v>140</v>
      </c>
      <c r="B93" s="20">
        <v>194</v>
      </c>
      <c r="C93" s="20">
        <v>7</v>
      </c>
      <c r="D93" s="20">
        <v>3</v>
      </c>
      <c r="E93" s="20">
        <v>13</v>
      </c>
      <c r="F93" s="20">
        <v>4</v>
      </c>
      <c r="G93" s="20">
        <v>3</v>
      </c>
      <c r="H93" s="20">
        <v>13</v>
      </c>
      <c r="I93" s="20">
        <v>10</v>
      </c>
      <c r="J93" s="20">
        <v>19</v>
      </c>
      <c r="K93" s="20">
        <v>9</v>
      </c>
      <c r="L93" s="20">
        <v>132</v>
      </c>
      <c r="M93" s="20">
        <v>9</v>
      </c>
      <c r="N93" s="20">
        <v>53</v>
      </c>
    </row>
    <row r="94" spans="1:14" x14ac:dyDescent="0.2">
      <c r="A94" s="19" t="s">
        <v>141</v>
      </c>
      <c r="B94" s="20">
        <v>16</v>
      </c>
      <c r="C94" s="20">
        <v>1</v>
      </c>
      <c r="D94" s="20">
        <v>0</v>
      </c>
      <c r="E94" s="20">
        <v>3</v>
      </c>
      <c r="F94" s="20">
        <v>0</v>
      </c>
      <c r="G94" s="20">
        <v>0</v>
      </c>
      <c r="H94" s="20">
        <v>2</v>
      </c>
      <c r="I94" s="20">
        <v>0</v>
      </c>
      <c r="J94" s="20">
        <v>3</v>
      </c>
      <c r="K94" s="20">
        <v>1</v>
      </c>
      <c r="L94" s="20">
        <v>8</v>
      </c>
      <c r="M94" s="20">
        <v>1</v>
      </c>
      <c r="N94" s="20">
        <v>7</v>
      </c>
    </row>
    <row r="95" spans="1:14" x14ac:dyDescent="0.2">
      <c r="A95" s="19" t="s">
        <v>511</v>
      </c>
      <c r="B95" s="20">
        <v>46</v>
      </c>
      <c r="C95" s="20">
        <v>0</v>
      </c>
      <c r="D95" s="20">
        <v>0</v>
      </c>
      <c r="E95" s="20">
        <v>1</v>
      </c>
      <c r="F95" s="20">
        <v>0</v>
      </c>
      <c r="G95" s="20">
        <v>0</v>
      </c>
      <c r="H95" s="20">
        <v>5</v>
      </c>
      <c r="I95" s="20">
        <v>4</v>
      </c>
      <c r="J95" s="20">
        <v>5</v>
      </c>
      <c r="K95" s="20">
        <v>4</v>
      </c>
      <c r="L95" s="20">
        <v>34</v>
      </c>
      <c r="M95" s="20">
        <v>1</v>
      </c>
      <c r="N95" s="20">
        <v>11</v>
      </c>
    </row>
    <row r="96" spans="1:14" x14ac:dyDescent="0.2">
      <c r="A96" s="19" t="s">
        <v>504</v>
      </c>
      <c r="B96" s="20">
        <v>85</v>
      </c>
      <c r="C96" s="20">
        <v>8</v>
      </c>
      <c r="D96" s="20">
        <v>0</v>
      </c>
      <c r="E96" s="20">
        <v>3</v>
      </c>
      <c r="F96" s="20">
        <v>0</v>
      </c>
      <c r="G96" s="20">
        <v>2</v>
      </c>
      <c r="H96" s="20">
        <v>12</v>
      </c>
      <c r="I96" s="20">
        <v>4</v>
      </c>
      <c r="J96" s="20">
        <v>13</v>
      </c>
      <c r="K96" s="20">
        <v>8</v>
      </c>
      <c r="L96" s="20">
        <v>49</v>
      </c>
      <c r="M96" s="20">
        <v>2</v>
      </c>
      <c r="N96" s="20">
        <v>34</v>
      </c>
    </row>
    <row r="97" spans="1:14" x14ac:dyDescent="0.2">
      <c r="A97" s="18" t="s">
        <v>549</v>
      </c>
      <c r="B97" s="18"/>
      <c r="C97" s="18"/>
      <c r="D97" s="18"/>
      <c r="E97" s="18"/>
      <c r="F97" s="18"/>
      <c r="G97" s="18"/>
      <c r="H97" s="18"/>
      <c r="I97" s="18"/>
      <c r="J97" s="18"/>
      <c r="K97" s="18"/>
      <c r="L97" s="18"/>
      <c r="M97" s="18"/>
      <c r="N97" s="18"/>
    </row>
    <row r="98" spans="1:14" x14ac:dyDescent="0.2">
      <c r="A98" s="19" t="s">
        <v>550</v>
      </c>
      <c r="B98" s="20">
        <v>1212</v>
      </c>
      <c r="C98" s="20">
        <v>49</v>
      </c>
      <c r="D98" s="20">
        <v>21</v>
      </c>
      <c r="E98" s="20">
        <v>128</v>
      </c>
      <c r="F98" s="20">
        <v>24</v>
      </c>
      <c r="G98" s="20">
        <v>44</v>
      </c>
      <c r="H98" s="20">
        <v>161</v>
      </c>
      <c r="I98" s="20">
        <v>75</v>
      </c>
      <c r="J98" s="20">
        <v>156</v>
      </c>
      <c r="K98" s="20">
        <v>116</v>
      </c>
      <c r="L98" s="20">
        <v>691</v>
      </c>
      <c r="M98" s="20">
        <v>18</v>
      </c>
      <c r="N98" s="20">
        <v>503</v>
      </c>
    </row>
    <row r="99" spans="1:14" x14ac:dyDescent="0.2">
      <c r="A99" s="19" t="s">
        <v>551</v>
      </c>
      <c r="B99" s="20">
        <v>24</v>
      </c>
      <c r="C99" s="20">
        <v>1</v>
      </c>
      <c r="D99" s="20">
        <v>1</v>
      </c>
      <c r="E99" s="20">
        <v>2</v>
      </c>
      <c r="F99" s="20">
        <v>0</v>
      </c>
      <c r="G99" s="20">
        <v>1</v>
      </c>
      <c r="H99" s="20">
        <v>5</v>
      </c>
      <c r="I99" s="20">
        <v>1</v>
      </c>
      <c r="J99" s="20">
        <v>3</v>
      </c>
      <c r="K99" s="20">
        <v>0</v>
      </c>
      <c r="L99" s="20">
        <v>13</v>
      </c>
      <c r="M99" s="20">
        <v>0</v>
      </c>
      <c r="N99" s="20">
        <v>11</v>
      </c>
    </row>
    <row r="100" spans="1:14" x14ac:dyDescent="0.2">
      <c r="A100" s="19" t="s">
        <v>552</v>
      </c>
      <c r="B100" s="20">
        <v>76</v>
      </c>
      <c r="C100" s="20">
        <v>2</v>
      </c>
      <c r="D100" s="20">
        <v>0</v>
      </c>
      <c r="E100" s="20">
        <v>5</v>
      </c>
      <c r="F100" s="20">
        <v>1</v>
      </c>
      <c r="G100" s="20">
        <v>3</v>
      </c>
      <c r="H100" s="20">
        <v>13</v>
      </c>
      <c r="I100" s="20">
        <v>5</v>
      </c>
      <c r="J100" s="20">
        <v>9</v>
      </c>
      <c r="K100" s="20">
        <v>4</v>
      </c>
      <c r="L100" s="20">
        <v>49</v>
      </c>
      <c r="M100" s="20">
        <v>1</v>
      </c>
      <c r="N100" s="20">
        <v>26</v>
      </c>
    </row>
    <row r="101" spans="1:14" x14ac:dyDescent="0.2">
      <c r="A101" s="19" t="s">
        <v>553</v>
      </c>
      <c r="B101" s="20">
        <v>43</v>
      </c>
      <c r="C101" s="20">
        <v>1</v>
      </c>
      <c r="D101" s="20">
        <v>0</v>
      </c>
      <c r="E101" s="20">
        <v>3</v>
      </c>
      <c r="F101" s="20">
        <v>7</v>
      </c>
      <c r="G101" s="20">
        <v>0</v>
      </c>
      <c r="H101" s="20">
        <v>5</v>
      </c>
      <c r="I101" s="20">
        <v>5</v>
      </c>
      <c r="J101" s="20">
        <v>5</v>
      </c>
      <c r="K101" s="20">
        <v>3</v>
      </c>
      <c r="L101" s="20">
        <v>24</v>
      </c>
      <c r="M101" s="20">
        <v>3</v>
      </c>
      <c r="N101" s="20">
        <v>16</v>
      </c>
    </row>
    <row r="102" spans="1:14" x14ac:dyDescent="0.2">
      <c r="A102" s="19" t="s">
        <v>554</v>
      </c>
      <c r="B102" s="20">
        <v>14</v>
      </c>
      <c r="C102" s="20">
        <v>1</v>
      </c>
      <c r="D102" s="20">
        <v>1</v>
      </c>
      <c r="E102" s="20">
        <v>3</v>
      </c>
      <c r="F102" s="20">
        <v>1</v>
      </c>
      <c r="G102" s="20">
        <v>0</v>
      </c>
      <c r="H102" s="20">
        <v>2</v>
      </c>
      <c r="I102" s="20">
        <v>2</v>
      </c>
      <c r="J102" s="20">
        <v>3</v>
      </c>
      <c r="K102" s="20">
        <v>2</v>
      </c>
      <c r="L102" s="20">
        <v>5</v>
      </c>
      <c r="M102" s="20">
        <v>0</v>
      </c>
      <c r="N102" s="20">
        <v>9</v>
      </c>
    </row>
    <row r="103" spans="1:14" x14ac:dyDescent="0.2">
      <c r="A103" s="19" t="s">
        <v>555</v>
      </c>
      <c r="B103" s="20">
        <v>5</v>
      </c>
      <c r="C103" s="20">
        <v>0</v>
      </c>
      <c r="D103" s="20">
        <v>1</v>
      </c>
      <c r="E103" s="20">
        <v>0</v>
      </c>
      <c r="F103" s="20">
        <v>0</v>
      </c>
      <c r="G103" s="20">
        <v>0</v>
      </c>
      <c r="H103" s="20">
        <v>0</v>
      </c>
      <c r="I103" s="20">
        <v>0</v>
      </c>
      <c r="J103" s="20">
        <v>0</v>
      </c>
      <c r="K103" s="20">
        <v>0</v>
      </c>
      <c r="L103" s="20">
        <v>4</v>
      </c>
      <c r="M103" s="20">
        <v>0</v>
      </c>
      <c r="N103" s="20">
        <v>1</v>
      </c>
    </row>
    <row r="104" spans="1:14" x14ac:dyDescent="0.2">
      <c r="A104" s="19" t="s">
        <v>504</v>
      </c>
      <c r="B104" s="20">
        <v>414</v>
      </c>
      <c r="C104" s="20">
        <v>5</v>
      </c>
      <c r="D104" s="20">
        <v>7</v>
      </c>
      <c r="E104" s="20">
        <v>25</v>
      </c>
      <c r="F104" s="20">
        <v>6</v>
      </c>
      <c r="G104" s="20">
        <v>12</v>
      </c>
      <c r="H104" s="20">
        <v>40</v>
      </c>
      <c r="I104" s="20">
        <v>16</v>
      </c>
      <c r="J104" s="20">
        <v>30</v>
      </c>
      <c r="K104" s="20">
        <v>30</v>
      </c>
      <c r="L104" s="20">
        <v>262</v>
      </c>
      <c r="M104" s="20">
        <v>28</v>
      </c>
      <c r="N104" s="20">
        <v>124</v>
      </c>
    </row>
    <row r="105" spans="1:14" x14ac:dyDescent="0.2">
      <c r="A105" s="18" t="s">
        <v>556</v>
      </c>
      <c r="B105" s="18"/>
      <c r="C105" s="18"/>
      <c r="D105" s="18"/>
      <c r="E105" s="18"/>
      <c r="F105" s="18"/>
      <c r="G105" s="18"/>
      <c r="H105" s="18"/>
      <c r="I105" s="18"/>
      <c r="J105" s="18"/>
      <c r="K105" s="18"/>
      <c r="L105" s="18"/>
      <c r="M105" s="18"/>
      <c r="N105" s="18"/>
    </row>
    <row r="106" spans="1:14" x14ac:dyDescent="0.2">
      <c r="A106" s="19" t="s">
        <v>550</v>
      </c>
      <c r="B106" s="20">
        <v>13</v>
      </c>
      <c r="C106" s="20">
        <v>0</v>
      </c>
      <c r="D106" s="20">
        <v>0</v>
      </c>
      <c r="E106" s="20">
        <v>0</v>
      </c>
      <c r="F106" s="20">
        <v>0</v>
      </c>
      <c r="G106" s="20">
        <v>0</v>
      </c>
      <c r="H106" s="20">
        <v>1</v>
      </c>
      <c r="I106" s="20">
        <v>1</v>
      </c>
      <c r="J106" s="20">
        <v>2</v>
      </c>
      <c r="K106" s="20">
        <v>2</v>
      </c>
      <c r="L106" s="20">
        <v>10</v>
      </c>
      <c r="M106" s="20">
        <v>0</v>
      </c>
      <c r="N106" s="20">
        <v>3</v>
      </c>
    </row>
    <row r="107" spans="1:14" x14ac:dyDescent="0.2">
      <c r="A107" s="19" t="s">
        <v>551</v>
      </c>
      <c r="B107" s="20">
        <v>89</v>
      </c>
      <c r="C107" s="20">
        <v>1</v>
      </c>
      <c r="D107" s="20">
        <v>1</v>
      </c>
      <c r="E107" s="20">
        <v>3</v>
      </c>
      <c r="F107" s="20">
        <v>1</v>
      </c>
      <c r="G107" s="20">
        <v>1</v>
      </c>
      <c r="H107" s="20">
        <v>6</v>
      </c>
      <c r="I107" s="20">
        <v>5</v>
      </c>
      <c r="J107" s="20">
        <v>8</v>
      </c>
      <c r="K107" s="20">
        <v>2</v>
      </c>
      <c r="L107" s="20">
        <v>66</v>
      </c>
      <c r="M107" s="20">
        <v>4</v>
      </c>
      <c r="N107" s="20">
        <v>19</v>
      </c>
    </row>
    <row r="108" spans="1:14" x14ac:dyDescent="0.2">
      <c r="A108" s="19" t="s">
        <v>552</v>
      </c>
      <c r="B108" s="20">
        <v>143</v>
      </c>
      <c r="C108" s="20">
        <v>8</v>
      </c>
      <c r="D108" s="20">
        <v>3</v>
      </c>
      <c r="E108" s="20">
        <v>18</v>
      </c>
      <c r="F108" s="20">
        <v>4</v>
      </c>
      <c r="G108" s="20">
        <v>3</v>
      </c>
      <c r="H108" s="20">
        <v>10</v>
      </c>
      <c r="I108" s="20">
        <v>9</v>
      </c>
      <c r="J108" s="20">
        <v>15</v>
      </c>
      <c r="K108" s="20">
        <v>8</v>
      </c>
      <c r="L108" s="20">
        <v>89</v>
      </c>
      <c r="M108" s="20">
        <v>6</v>
      </c>
      <c r="N108" s="20">
        <v>48</v>
      </c>
    </row>
    <row r="109" spans="1:14" x14ac:dyDescent="0.2">
      <c r="A109" s="19" t="s">
        <v>553</v>
      </c>
      <c r="B109" s="20">
        <v>27</v>
      </c>
      <c r="C109" s="20">
        <v>2</v>
      </c>
      <c r="D109" s="20">
        <v>1</v>
      </c>
      <c r="E109" s="20">
        <v>1</v>
      </c>
      <c r="F109" s="20">
        <v>0</v>
      </c>
      <c r="G109" s="20">
        <v>0</v>
      </c>
      <c r="H109" s="20">
        <v>6</v>
      </c>
      <c r="I109" s="20">
        <v>2</v>
      </c>
      <c r="J109" s="20">
        <v>4</v>
      </c>
      <c r="K109" s="20">
        <v>3</v>
      </c>
      <c r="L109" s="20">
        <v>18</v>
      </c>
      <c r="M109" s="20">
        <v>0</v>
      </c>
      <c r="N109" s="20">
        <v>9</v>
      </c>
    </row>
    <row r="110" spans="1:14" x14ac:dyDescent="0.2">
      <c r="A110" s="19" t="s">
        <v>554</v>
      </c>
      <c r="B110" s="20">
        <v>5</v>
      </c>
      <c r="C110" s="20">
        <v>0</v>
      </c>
      <c r="D110" s="20">
        <v>0</v>
      </c>
      <c r="E110" s="20">
        <v>1</v>
      </c>
      <c r="F110" s="20">
        <v>1</v>
      </c>
      <c r="G110" s="20">
        <v>0</v>
      </c>
      <c r="H110" s="20">
        <v>1</v>
      </c>
      <c r="I110" s="20">
        <v>1</v>
      </c>
      <c r="J110" s="20">
        <v>1</v>
      </c>
      <c r="K110" s="20">
        <v>0</v>
      </c>
      <c r="L110" s="20">
        <v>1</v>
      </c>
      <c r="M110" s="20">
        <v>1</v>
      </c>
      <c r="N110" s="20">
        <v>3</v>
      </c>
    </row>
    <row r="111" spans="1:14" x14ac:dyDescent="0.2">
      <c r="A111" s="19" t="s">
        <v>555</v>
      </c>
      <c r="B111" s="20">
        <v>10</v>
      </c>
      <c r="C111" s="20">
        <v>0</v>
      </c>
      <c r="D111" s="20">
        <v>0</v>
      </c>
      <c r="E111" s="20">
        <v>0</v>
      </c>
      <c r="F111" s="20">
        <v>0</v>
      </c>
      <c r="G111" s="20">
        <v>0</v>
      </c>
      <c r="H111" s="20">
        <v>0</v>
      </c>
      <c r="I111" s="20">
        <v>2</v>
      </c>
      <c r="J111" s="20">
        <v>2</v>
      </c>
      <c r="K111" s="20">
        <v>2</v>
      </c>
      <c r="L111" s="20">
        <v>5</v>
      </c>
      <c r="M111" s="20">
        <v>1</v>
      </c>
      <c r="N111" s="20">
        <v>4</v>
      </c>
    </row>
    <row r="112" spans="1:14" x14ac:dyDescent="0.2">
      <c r="A112" s="19" t="s">
        <v>504</v>
      </c>
      <c r="B112" s="20">
        <v>28</v>
      </c>
      <c r="C112" s="20">
        <v>0</v>
      </c>
      <c r="D112" s="20">
        <v>0</v>
      </c>
      <c r="E112" s="20">
        <v>2</v>
      </c>
      <c r="F112" s="20">
        <v>0</v>
      </c>
      <c r="G112" s="20">
        <v>0</v>
      </c>
      <c r="H112" s="20">
        <v>2</v>
      </c>
      <c r="I112" s="20">
        <v>1</v>
      </c>
      <c r="J112" s="20">
        <v>0</v>
      </c>
      <c r="K112" s="20">
        <v>1</v>
      </c>
      <c r="L112" s="20">
        <v>21</v>
      </c>
      <c r="M112" s="20">
        <v>4</v>
      </c>
      <c r="N112" s="20">
        <v>3</v>
      </c>
    </row>
    <row r="113" spans="1:14" x14ac:dyDescent="0.2">
      <c r="A113" s="18" t="s">
        <v>142</v>
      </c>
      <c r="B113" s="18"/>
      <c r="C113" s="18"/>
      <c r="D113" s="18"/>
      <c r="E113" s="18"/>
      <c r="F113" s="18"/>
      <c r="G113" s="18"/>
      <c r="H113" s="18"/>
      <c r="I113" s="18"/>
      <c r="J113" s="18"/>
      <c r="K113" s="18"/>
      <c r="L113" s="18"/>
      <c r="M113" s="18"/>
      <c r="N113" s="18"/>
    </row>
    <row r="114" spans="1:14" x14ac:dyDescent="0.2">
      <c r="A114" s="19" t="s">
        <v>557</v>
      </c>
      <c r="B114" s="20">
        <v>90</v>
      </c>
      <c r="C114" s="20">
        <v>8</v>
      </c>
      <c r="D114" s="20">
        <v>8</v>
      </c>
      <c r="E114" s="20">
        <v>20</v>
      </c>
      <c r="F114" s="20">
        <v>7</v>
      </c>
      <c r="G114" s="20">
        <v>0</v>
      </c>
      <c r="H114" s="20">
        <v>17</v>
      </c>
      <c r="I114" s="20">
        <v>14</v>
      </c>
      <c r="J114" s="20">
        <v>18</v>
      </c>
      <c r="K114" s="20">
        <v>10</v>
      </c>
      <c r="L114" s="20">
        <v>35</v>
      </c>
      <c r="M114" s="20">
        <v>2</v>
      </c>
      <c r="N114" s="20">
        <v>53</v>
      </c>
    </row>
    <row r="115" spans="1:14" x14ac:dyDescent="0.2">
      <c r="A115" s="19" t="s">
        <v>558</v>
      </c>
      <c r="B115" s="20">
        <v>307</v>
      </c>
      <c r="C115" s="20">
        <v>21</v>
      </c>
      <c r="D115" s="20">
        <v>12</v>
      </c>
      <c r="E115" s="20">
        <v>54</v>
      </c>
      <c r="F115" s="20">
        <v>15</v>
      </c>
      <c r="G115" s="20">
        <v>12</v>
      </c>
      <c r="H115" s="20">
        <v>41</v>
      </c>
      <c r="I115" s="20">
        <v>29</v>
      </c>
      <c r="J115" s="20">
        <v>51</v>
      </c>
      <c r="K115" s="20">
        <v>36</v>
      </c>
      <c r="L115" s="20">
        <v>147</v>
      </c>
      <c r="M115" s="20">
        <v>3</v>
      </c>
      <c r="N115" s="20">
        <v>157</v>
      </c>
    </row>
    <row r="116" spans="1:14" x14ac:dyDescent="0.2">
      <c r="A116" s="19" t="s">
        <v>559</v>
      </c>
      <c r="B116" s="20">
        <v>392</v>
      </c>
      <c r="C116" s="20">
        <v>16</v>
      </c>
      <c r="D116" s="20">
        <v>9</v>
      </c>
      <c r="E116" s="20">
        <v>47</v>
      </c>
      <c r="F116" s="20">
        <v>8</v>
      </c>
      <c r="G116" s="20">
        <v>8</v>
      </c>
      <c r="H116" s="20">
        <v>58</v>
      </c>
      <c r="I116" s="20">
        <v>26</v>
      </c>
      <c r="J116" s="20">
        <v>56</v>
      </c>
      <c r="K116" s="20">
        <v>39</v>
      </c>
      <c r="L116" s="20">
        <v>204</v>
      </c>
      <c r="M116" s="20">
        <v>7</v>
      </c>
      <c r="N116" s="20">
        <v>181</v>
      </c>
    </row>
    <row r="117" spans="1:14" x14ac:dyDescent="0.2">
      <c r="A117" s="19" t="s">
        <v>560</v>
      </c>
      <c r="B117" s="20">
        <v>379</v>
      </c>
      <c r="C117" s="20">
        <v>11</v>
      </c>
      <c r="D117" s="20">
        <v>3</v>
      </c>
      <c r="E117" s="20">
        <v>31</v>
      </c>
      <c r="F117" s="20">
        <v>7</v>
      </c>
      <c r="G117" s="20">
        <v>15</v>
      </c>
      <c r="H117" s="20">
        <v>50</v>
      </c>
      <c r="I117" s="20">
        <v>20</v>
      </c>
      <c r="J117" s="20">
        <v>49</v>
      </c>
      <c r="K117" s="20">
        <v>39</v>
      </c>
      <c r="L117" s="20">
        <v>211</v>
      </c>
      <c r="M117" s="20">
        <v>17</v>
      </c>
      <c r="N117" s="20">
        <v>151</v>
      </c>
    </row>
    <row r="118" spans="1:14" x14ac:dyDescent="0.2">
      <c r="A118" s="19" t="s">
        <v>561</v>
      </c>
      <c r="B118" s="20">
        <v>951</v>
      </c>
      <c r="C118" s="20">
        <v>16</v>
      </c>
      <c r="D118" s="20">
        <v>4</v>
      </c>
      <c r="E118" s="20">
        <v>39</v>
      </c>
      <c r="F118" s="20">
        <v>8</v>
      </c>
      <c r="G118" s="20">
        <v>29</v>
      </c>
      <c r="H118" s="20">
        <v>91</v>
      </c>
      <c r="I118" s="20">
        <v>36</v>
      </c>
      <c r="J118" s="20">
        <v>67</v>
      </c>
      <c r="K118" s="20">
        <v>50</v>
      </c>
      <c r="L118" s="20">
        <v>674</v>
      </c>
      <c r="M118" s="20">
        <v>35</v>
      </c>
      <c r="N118" s="20">
        <v>242</v>
      </c>
    </row>
    <row r="119" spans="1:14" x14ac:dyDescent="0.2">
      <c r="A119" s="19" t="s">
        <v>504</v>
      </c>
      <c r="B119" s="20">
        <v>69</v>
      </c>
      <c r="C119" s="20">
        <v>6</v>
      </c>
      <c r="D119" s="20">
        <v>0</v>
      </c>
      <c r="E119" s="20">
        <v>3</v>
      </c>
      <c r="F119" s="20">
        <v>0</v>
      </c>
      <c r="G119" s="20">
        <v>2</v>
      </c>
      <c r="H119" s="20">
        <v>7</v>
      </c>
      <c r="I119" s="20">
        <v>4</v>
      </c>
      <c r="J119" s="20">
        <v>10</v>
      </c>
      <c r="K119" s="20">
        <v>7</v>
      </c>
      <c r="L119" s="20">
        <v>36</v>
      </c>
      <c r="M119" s="20">
        <v>4</v>
      </c>
      <c r="N119" s="20">
        <v>29</v>
      </c>
    </row>
    <row r="120" spans="1:14" x14ac:dyDescent="0.2">
      <c r="A120" s="18" t="s">
        <v>143</v>
      </c>
      <c r="B120" s="18"/>
      <c r="C120" s="18"/>
      <c r="D120" s="18"/>
      <c r="E120" s="18"/>
      <c r="F120" s="18"/>
      <c r="G120" s="18"/>
      <c r="H120" s="18"/>
      <c r="I120" s="18"/>
      <c r="J120" s="18"/>
      <c r="K120" s="18"/>
      <c r="L120" s="18"/>
      <c r="M120" s="18"/>
      <c r="N120" s="18"/>
    </row>
    <row r="121" spans="1:14" x14ac:dyDescent="0.2">
      <c r="A121" s="21" t="s">
        <v>562</v>
      </c>
      <c r="B121" s="21"/>
      <c r="C121" s="21"/>
      <c r="D121" s="21"/>
      <c r="E121" s="21"/>
      <c r="F121" s="21"/>
      <c r="G121" s="21"/>
      <c r="H121" s="21"/>
      <c r="I121" s="21"/>
      <c r="J121" s="21"/>
      <c r="K121" s="21"/>
      <c r="L121" s="21"/>
      <c r="M121" s="21"/>
      <c r="N121" s="21"/>
    </row>
    <row r="122" spans="1:14" x14ac:dyDescent="0.2">
      <c r="A122" s="19" t="s">
        <v>563</v>
      </c>
      <c r="B122" s="20">
        <v>546</v>
      </c>
      <c r="C122" s="20">
        <v>27</v>
      </c>
      <c r="D122" s="20">
        <v>23</v>
      </c>
      <c r="E122" s="20">
        <v>82</v>
      </c>
      <c r="F122" s="20">
        <v>20</v>
      </c>
      <c r="G122" s="20">
        <v>22</v>
      </c>
      <c r="H122" s="20">
        <v>91</v>
      </c>
      <c r="I122" s="20">
        <v>54</v>
      </c>
      <c r="J122" s="20">
        <v>92</v>
      </c>
      <c r="K122" s="20">
        <v>70</v>
      </c>
      <c r="L122" s="20">
        <v>252</v>
      </c>
      <c r="M122" s="20">
        <v>12</v>
      </c>
      <c r="N122" s="20">
        <v>282</v>
      </c>
    </row>
    <row r="123" spans="1:14" x14ac:dyDescent="0.2">
      <c r="A123" s="19" t="s">
        <v>564</v>
      </c>
      <c r="B123" s="20">
        <v>531</v>
      </c>
      <c r="C123" s="20">
        <v>29</v>
      </c>
      <c r="D123" s="20">
        <v>8</v>
      </c>
      <c r="E123" s="20">
        <v>70</v>
      </c>
      <c r="F123" s="20">
        <v>13</v>
      </c>
      <c r="G123" s="20">
        <v>17</v>
      </c>
      <c r="H123" s="20">
        <v>78</v>
      </c>
      <c r="I123" s="20">
        <v>33</v>
      </c>
      <c r="J123" s="20">
        <v>92</v>
      </c>
      <c r="K123" s="20">
        <v>49</v>
      </c>
      <c r="L123" s="20">
        <v>265</v>
      </c>
      <c r="M123" s="20">
        <v>10</v>
      </c>
      <c r="N123" s="20">
        <v>256</v>
      </c>
    </row>
    <row r="124" spans="1:14" x14ac:dyDescent="0.2">
      <c r="A124" s="19" t="s">
        <v>565</v>
      </c>
      <c r="B124" s="20">
        <v>205</v>
      </c>
      <c r="C124" s="20">
        <v>6</v>
      </c>
      <c r="D124" s="20">
        <v>2</v>
      </c>
      <c r="E124" s="20">
        <v>17</v>
      </c>
      <c r="F124" s="20">
        <v>2</v>
      </c>
      <c r="G124" s="20">
        <v>3</v>
      </c>
      <c r="H124" s="20">
        <v>21</v>
      </c>
      <c r="I124" s="20">
        <v>15</v>
      </c>
      <c r="J124" s="20">
        <v>21</v>
      </c>
      <c r="K124" s="20">
        <v>14</v>
      </c>
      <c r="L124" s="20">
        <v>133</v>
      </c>
      <c r="M124" s="20">
        <v>4</v>
      </c>
      <c r="N124" s="20">
        <v>68</v>
      </c>
    </row>
    <row r="125" spans="1:14" x14ac:dyDescent="0.2">
      <c r="A125" s="19" t="s">
        <v>566</v>
      </c>
      <c r="B125" s="20">
        <v>762</v>
      </c>
      <c r="C125" s="20">
        <v>9</v>
      </c>
      <c r="D125" s="20">
        <v>3</v>
      </c>
      <c r="E125" s="20">
        <v>20</v>
      </c>
      <c r="F125" s="20">
        <v>10</v>
      </c>
      <c r="G125" s="20">
        <v>21</v>
      </c>
      <c r="H125" s="20">
        <v>61</v>
      </c>
      <c r="I125" s="20">
        <v>22</v>
      </c>
      <c r="J125" s="20">
        <v>34</v>
      </c>
      <c r="K125" s="20">
        <v>35</v>
      </c>
      <c r="L125" s="20">
        <v>567</v>
      </c>
      <c r="M125" s="20">
        <v>32</v>
      </c>
      <c r="N125" s="20">
        <v>163</v>
      </c>
    </row>
    <row r="126" spans="1:14" x14ac:dyDescent="0.2">
      <c r="A126" s="19" t="s">
        <v>504</v>
      </c>
      <c r="B126" s="20">
        <v>144</v>
      </c>
      <c r="C126" s="20">
        <v>7</v>
      </c>
      <c r="D126" s="20">
        <v>0</v>
      </c>
      <c r="E126" s="20">
        <v>5</v>
      </c>
      <c r="F126" s="20">
        <v>0</v>
      </c>
      <c r="G126" s="20">
        <v>3</v>
      </c>
      <c r="H126" s="20">
        <v>13</v>
      </c>
      <c r="I126" s="20">
        <v>5</v>
      </c>
      <c r="J126" s="20">
        <v>12</v>
      </c>
      <c r="K126" s="20">
        <v>13</v>
      </c>
      <c r="L126" s="20">
        <v>90</v>
      </c>
      <c r="M126" s="20">
        <v>10</v>
      </c>
      <c r="N126" s="20">
        <v>44</v>
      </c>
    </row>
    <row r="127" spans="1:14" x14ac:dyDescent="0.2">
      <c r="A127" s="18" t="s">
        <v>143</v>
      </c>
      <c r="B127" s="18"/>
      <c r="C127" s="18"/>
      <c r="D127" s="18"/>
      <c r="E127" s="18"/>
      <c r="F127" s="18"/>
      <c r="G127" s="18"/>
      <c r="H127" s="18"/>
      <c r="I127" s="18"/>
      <c r="J127" s="18"/>
      <c r="K127" s="18"/>
      <c r="L127" s="18"/>
      <c r="M127" s="18"/>
      <c r="N127" s="18"/>
    </row>
    <row r="128" spans="1:14" x14ac:dyDescent="0.2">
      <c r="A128" s="21" t="s">
        <v>567</v>
      </c>
      <c r="B128" s="21"/>
      <c r="C128" s="21"/>
      <c r="D128" s="21"/>
      <c r="E128" s="21"/>
      <c r="F128" s="21"/>
      <c r="G128" s="21"/>
      <c r="H128" s="21"/>
      <c r="I128" s="21"/>
      <c r="J128" s="21"/>
      <c r="K128" s="21"/>
      <c r="L128" s="21"/>
      <c r="M128" s="21"/>
      <c r="N128" s="21"/>
    </row>
    <row r="129" spans="1:14" x14ac:dyDescent="0.2">
      <c r="A129" s="19" t="s">
        <v>563</v>
      </c>
      <c r="B129" s="20">
        <v>285</v>
      </c>
      <c r="C129" s="20">
        <v>19</v>
      </c>
      <c r="D129" s="20">
        <v>9</v>
      </c>
      <c r="E129" s="20">
        <v>49</v>
      </c>
      <c r="F129" s="20">
        <v>12</v>
      </c>
      <c r="G129" s="20">
        <v>13</v>
      </c>
      <c r="H129" s="20">
        <v>47</v>
      </c>
      <c r="I129" s="20">
        <v>26</v>
      </c>
      <c r="J129" s="20">
        <v>57</v>
      </c>
      <c r="K129" s="20">
        <v>28</v>
      </c>
      <c r="L129" s="20">
        <v>136</v>
      </c>
      <c r="M129" s="20">
        <v>2</v>
      </c>
      <c r="N129" s="20">
        <v>147</v>
      </c>
    </row>
    <row r="130" spans="1:14" x14ac:dyDescent="0.2">
      <c r="A130" s="19" t="s">
        <v>564</v>
      </c>
      <c r="B130" s="20">
        <v>217</v>
      </c>
      <c r="C130" s="20">
        <v>12</v>
      </c>
      <c r="D130" s="20">
        <v>7</v>
      </c>
      <c r="E130" s="20">
        <v>28</v>
      </c>
      <c r="F130" s="20">
        <v>6</v>
      </c>
      <c r="G130" s="20">
        <v>7</v>
      </c>
      <c r="H130" s="20">
        <v>33</v>
      </c>
      <c r="I130" s="20">
        <v>14</v>
      </c>
      <c r="J130" s="20">
        <v>26</v>
      </c>
      <c r="K130" s="20">
        <v>21</v>
      </c>
      <c r="L130" s="20">
        <v>112</v>
      </c>
      <c r="M130" s="20">
        <v>4</v>
      </c>
      <c r="N130" s="20">
        <v>101</v>
      </c>
    </row>
    <row r="131" spans="1:14" x14ac:dyDescent="0.2">
      <c r="A131" s="19" t="s">
        <v>565</v>
      </c>
      <c r="B131" s="20">
        <v>142</v>
      </c>
      <c r="C131" s="20">
        <v>5</v>
      </c>
      <c r="D131" s="20">
        <v>5</v>
      </c>
      <c r="E131" s="20">
        <v>20</v>
      </c>
      <c r="F131" s="20">
        <v>2</v>
      </c>
      <c r="G131" s="20">
        <v>7</v>
      </c>
      <c r="H131" s="20">
        <v>22</v>
      </c>
      <c r="I131" s="20">
        <v>8</v>
      </c>
      <c r="J131" s="20">
        <v>22</v>
      </c>
      <c r="K131" s="20">
        <v>15</v>
      </c>
      <c r="L131" s="20">
        <v>71</v>
      </c>
      <c r="M131" s="20">
        <v>4</v>
      </c>
      <c r="N131" s="20">
        <v>67</v>
      </c>
    </row>
    <row r="132" spans="1:14" x14ac:dyDescent="0.2">
      <c r="A132" s="19" t="s">
        <v>566</v>
      </c>
      <c r="B132" s="20">
        <v>1184</v>
      </c>
      <c r="C132" s="20">
        <v>31</v>
      </c>
      <c r="D132" s="20">
        <v>14</v>
      </c>
      <c r="E132" s="20">
        <v>65</v>
      </c>
      <c r="F132" s="20">
        <v>22</v>
      </c>
      <c r="G132" s="20">
        <v>31</v>
      </c>
      <c r="H132" s="20">
        <v>116</v>
      </c>
      <c r="I132" s="20">
        <v>65</v>
      </c>
      <c r="J132" s="20">
        <v>108</v>
      </c>
      <c r="K132" s="20">
        <v>83</v>
      </c>
      <c r="L132" s="20">
        <v>776</v>
      </c>
      <c r="M132" s="20">
        <v>42</v>
      </c>
      <c r="N132" s="20">
        <v>366</v>
      </c>
    </row>
    <row r="133" spans="1:14" x14ac:dyDescent="0.2">
      <c r="A133" s="19" t="s">
        <v>504</v>
      </c>
      <c r="B133" s="20">
        <v>360</v>
      </c>
      <c r="C133" s="20">
        <v>11</v>
      </c>
      <c r="D133" s="20">
        <v>1</v>
      </c>
      <c r="E133" s="20">
        <v>32</v>
      </c>
      <c r="F133" s="20">
        <v>3</v>
      </c>
      <c r="G133" s="20">
        <v>8</v>
      </c>
      <c r="H133" s="20">
        <v>46</v>
      </c>
      <c r="I133" s="20">
        <v>16</v>
      </c>
      <c r="J133" s="20">
        <v>38</v>
      </c>
      <c r="K133" s="20">
        <v>34</v>
      </c>
      <c r="L133" s="20">
        <v>212</v>
      </c>
      <c r="M133" s="20">
        <v>16</v>
      </c>
      <c r="N133" s="20">
        <v>132</v>
      </c>
    </row>
    <row r="134" spans="1:14" x14ac:dyDescent="0.2">
      <c r="A134" s="18" t="s">
        <v>143</v>
      </c>
      <c r="B134" s="18"/>
      <c r="C134" s="18"/>
      <c r="D134" s="18"/>
      <c r="E134" s="18"/>
      <c r="F134" s="18"/>
      <c r="G134" s="18"/>
      <c r="H134" s="18"/>
      <c r="I134" s="18"/>
      <c r="J134" s="18"/>
      <c r="K134" s="18"/>
      <c r="L134" s="18"/>
      <c r="M134" s="18"/>
      <c r="N134" s="18"/>
    </row>
    <row r="135" spans="1:14" x14ac:dyDescent="0.2">
      <c r="A135" s="21" t="s">
        <v>568</v>
      </c>
      <c r="B135" s="21"/>
      <c r="C135" s="21"/>
      <c r="D135" s="21"/>
      <c r="E135" s="21"/>
      <c r="F135" s="21"/>
      <c r="G135" s="21"/>
      <c r="H135" s="21"/>
      <c r="I135" s="21"/>
      <c r="J135" s="21"/>
      <c r="K135" s="21"/>
      <c r="L135" s="21"/>
      <c r="M135" s="21"/>
      <c r="N135" s="21"/>
    </row>
    <row r="136" spans="1:14" x14ac:dyDescent="0.2">
      <c r="A136" s="19" t="s">
        <v>563</v>
      </c>
      <c r="B136" s="20">
        <v>330</v>
      </c>
      <c r="C136" s="20">
        <v>20</v>
      </c>
      <c r="D136" s="20">
        <v>10</v>
      </c>
      <c r="E136" s="20">
        <v>50</v>
      </c>
      <c r="F136" s="20">
        <v>13</v>
      </c>
      <c r="G136" s="20">
        <v>10</v>
      </c>
      <c r="H136" s="20">
        <v>60</v>
      </c>
      <c r="I136" s="20">
        <v>30</v>
      </c>
      <c r="J136" s="20">
        <v>59</v>
      </c>
      <c r="K136" s="20">
        <v>26</v>
      </c>
      <c r="L136" s="20">
        <v>157</v>
      </c>
      <c r="M136" s="20">
        <v>6</v>
      </c>
      <c r="N136" s="20">
        <v>167</v>
      </c>
    </row>
    <row r="137" spans="1:14" x14ac:dyDescent="0.2">
      <c r="A137" s="19" t="s">
        <v>564</v>
      </c>
      <c r="B137" s="20">
        <v>326</v>
      </c>
      <c r="C137" s="20">
        <v>21</v>
      </c>
      <c r="D137" s="20">
        <v>10</v>
      </c>
      <c r="E137" s="20">
        <v>43</v>
      </c>
      <c r="F137" s="20">
        <v>10</v>
      </c>
      <c r="G137" s="20">
        <v>9</v>
      </c>
      <c r="H137" s="20">
        <v>51</v>
      </c>
      <c r="I137" s="20">
        <v>25</v>
      </c>
      <c r="J137" s="20">
        <v>59</v>
      </c>
      <c r="K137" s="20">
        <v>37</v>
      </c>
      <c r="L137" s="20">
        <v>164</v>
      </c>
      <c r="M137" s="20">
        <v>5</v>
      </c>
      <c r="N137" s="20">
        <v>157</v>
      </c>
    </row>
    <row r="138" spans="1:14" x14ac:dyDescent="0.2">
      <c r="A138" s="19" t="s">
        <v>565</v>
      </c>
      <c r="B138" s="20">
        <v>133</v>
      </c>
      <c r="C138" s="20">
        <v>3</v>
      </c>
      <c r="D138" s="20">
        <v>4</v>
      </c>
      <c r="E138" s="20">
        <v>18</v>
      </c>
      <c r="F138" s="20">
        <v>4</v>
      </c>
      <c r="G138" s="20">
        <v>6</v>
      </c>
      <c r="H138" s="20">
        <v>22</v>
      </c>
      <c r="I138" s="20">
        <v>3</v>
      </c>
      <c r="J138" s="20">
        <v>18</v>
      </c>
      <c r="K138" s="20">
        <v>12</v>
      </c>
      <c r="L138" s="20">
        <v>73</v>
      </c>
      <c r="M138" s="20">
        <v>1</v>
      </c>
      <c r="N138" s="20">
        <v>59</v>
      </c>
    </row>
    <row r="139" spans="1:14" x14ac:dyDescent="0.2">
      <c r="A139" s="19" t="s">
        <v>566</v>
      </c>
      <c r="B139" s="20">
        <v>1070</v>
      </c>
      <c r="C139" s="20">
        <v>25</v>
      </c>
      <c r="D139" s="20">
        <v>11</v>
      </c>
      <c r="E139" s="20">
        <v>59</v>
      </c>
      <c r="F139" s="20">
        <v>16</v>
      </c>
      <c r="G139" s="20">
        <v>31</v>
      </c>
      <c r="H139" s="20">
        <v>95</v>
      </c>
      <c r="I139" s="20">
        <v>59</v>
      </c>
      <c r="J139" s="20">
        <v>85</v>
      </c>
      <c r="K139" s="20">
        <v>72</v>
      </c>
      <c r="L139" s="20">
        <v>715</v>
      </c>
      <c r="M139" s="20">
        <v>41</v>
      </c>
      <c r="N139" s="20">
        <v>314</v>
      </c>
    </row>
    <row r="140" spans="1:14" x14ac:dyDescent="0.2">
      <c r="A140" s="19" t="s">
        <v>504</v>
      </c>
      <c r="B140" s="20">
        <v>329</v>
      </c>
      <c r="C140" s="20">
        <v>9</v>
      </c>
      <c r="D140" s="20">
        <v>1</v>
      </c>
      <c r="E140" s="20">
        <v>24</v>
      </c>
      <c r="F140" s="20">
        <v>2</v>
      </c>
      <c r="G140" s="20">
        <v>10</v>
      </c>
      <c r="H140" s="20">
        <v>36</v>
      </c>
      <c r="I140" s="20">
        <v>12</v>
      </c>
      <c r="J140" s="20">
        <v>30</v>
      </c>
      <c r="K140" s="20">
        <v>34</v>
      </c>
      <c r="L140" s="20">
        <v>198</v>
      </c>
      <c r="M140" s="20">
        <v>15</v>
      </c>
      <c r="N140" s="20">
        <v>116</v>
      </c>
    </row>
    <row r="141" spans="1:14" x14ac:dyDescent="0.2">
      <c r="A141" s="18" t="s">
        <v>143</v>
      </c>
      <c r="B141" s="18"/>
      <c r="C141" s="18"/>
      <c r="D141" s="18"/>
      <c r="E141" s="18"/>
      <c r="F141" s="18"/>
      <c r="G141" s="18"/>
      <c r="H141" s="18"/>
      <c r="I141" s="18"/>
      <c r="J141" s="18"/>
      <c r="K141" s="18"/>
      <c r="L141" s="18"/>
      <c r="M141" s="18"/>
      <c r="N141" s="18"/>
    </row>
    <row r="142" spans="1:14" x14ac:dyDescent="0.2">
      <c r="A142" s="21" t="s">
        <v>569</v>
      </c>
      <c r="B142" s="21"/>
      <c r="C142" s="21"/>
      <c r="D142" s="21"/>
      <c r="E142" s="21"/>
      <c r="F142" s="21"/>
      <c r="G142" s="21"/>
      <c r="H142" s="21"/>
      <c r="I142" s="21"/>
      <c r="J142" s="21"/>
      <c r="K142" s="21"/>
      <c r="L142" s="21"/>
      <c r="M142" s="21"/>
      <c r="N142" s="21"/>
    </row>
    <row r="143" spans="1:14" x14ac:dyDescent="0.2">
      <c r="A143" s="19" t="s">
        <v>563</v>
      </c>
      <c r="B143" s="20">
        <v>39</v>
      </c>
      <c r="C143" s="20">
        <v>1</v>
      </c>
      <c r="D143" s="20">
        <v>0</v>
      </c>
      <c r="E143" s="20">
        <v>8</v>
      </c>
      <c r="F143" s="20">
        <v>1</v>
      </c>
      <c r="G143" s="20">
        <v>3</v>
      </c>
      <c r="H143" s="20">
        <v>9</v>
      </c>
      <c r="I143" s="20">
        <v>3</v>
      </c>
      <c r="J143" s="20">
        <v>9</v>
      </c>
      <c r="K143" s="20">
        <v>3</v>
      </c>
      <c r="L143" s="20">
        <v>16</v>
      </c>
      <c r="M143" s="20">
        <v>0</v>
      </c>
      <c r="N143" s="20">
        <v>23</v>
      </c>
    </row>
    <row r="144" spans="1:14" x14ac:dyDescent="0.2">
      <c r="A144" s="19" t="s">
        <v>564</v>
      </c>
      <c r="B144" s="20">
        <v>75</v>
      </c>
      <c r="C144" s="20">
        <v>6</v>
      </c>
      <c r="D144" s="20">
        <v>5</v>
      </c>
      <c r="E144" s="20">
        <v>8</v>
      </c>
      <c r="F144" s="20">
        <v>1</v>
      </c>
      <c r="G144" s="20">
        <v>2</v>
      </c>
      <c r="H144" s="20">
        <v>20</v>
      </c>
      <c r="I144" s="20">
        <v>10</v>
      </c>
      <c r="J144" s="20">
        <v>15</v>
      </c>
      <c r="K144" s="20">
        <v>5</v>
      </c>
      <c r="L144" s="20">
        <v>33</v>
      </c>
      <c r="M144" s="20">
        <v>0</v>
      </c>
      <c r="N144" s="20">
        <v>42</v>
      </c>
    </row>
    <row r="145" spans="1:14" x14ac:dyDescent="0.2">
      <c r="A145" s="19" t="s">
        <v>565</v>
      </c>
      <c r="B145" s="20">
        <v>117</v>
      </c>
      <c r="C145" s="20">
        <v>7</v>
      </c>
      <c r="D145" s="20">
        <v>5</v>
      </c>
      <c r="E145" s="20">
        <v>22</v>
      </c>
      <c r="F145" s="20">
        <v>5</v>
      </c>
      <c r="G145" s="20">
        <v>3</v>
      </c>
      <c r="H145" s="20">
        <v>13</v>
      </c>
      <c r="I145" s="20">
        <v>7</v>
      </c>
      <c r="J145" s="20">
        <v>16</v>
      </c>
      <c r="K145" s="20">
        <v>15</v>
      </c>
      <c r="L145" s="20">
        <v>52</v>
      </c>
      <c r="M145" s="20">
        <v>4</v>
      </c>
      <c r="N145" s="20">
        <v>61</v>
      </c>
    </row>
    <row r="146" spans="1:14" x14ac:dyDescent="0.2">
      <c r="A146" s="19" t="s">
        <v>566</v>
      </c>
      <c r="B146" s="20">
        <v>1288</v>
      </c>
      <c r="C146" s="20">
        <v>42</v>
      </c>
      <c r="D146" s="20">
        <v>17</v>
      </c>
      <c r="E146" s="20">
        <v>101</v>
      </c>
      <c r="F146" s="20">
        <v>29</v>
      </c>
      <c r="G146" s="20">
        <v>36</v>
      </c>
      <c r="H146" s="20">
        <v>129</v>
      </c>
      <c r="I146" s="20">
        <v>74</v>
      </c>
      <c r="J146" s="20">
        <v>135</v>
      </c>
      <c r="K146" s="20">
        <v>105</v>
      </c>
      <c r="L146" s="20">
        <v>815</v>
      </c>
      <c r="M146" s="20">
        <v>37</v>
      </c>
      <c r="N146" s="20">
        <v>436</v>
      </c>
    </row>
    <row r="147" spans="1:14" x14ac:dyDescent="0.2">
      <c r="A147" s="19" t="s">
        <v>504</v>
      </c>
      <c r="B147" s="20">
        <v>669</v>
      </c>
      <c r="C147" s="20">
        <v>22</v>
      </c>
      <c r="D147" s="20">
        <v>9</v>
      </c>
      <c r="E147" s="20">
        <v>55</v>
      </c>
      <c r="F147" s="20">
        <v>9</v>
      </c>
      <c r="G147" s="20">
        <v>22</v>
      </c>
      <c r="H147" s="20">
        <v>93</v>
      </c>
      <c r="I147" s="20">
        <v>35</v>
      </c>
      <c r="J147" s="20">
        <v>76</v>
      </c>
      <c r="K147" s="20">
        <v>53</v>
      </c>
      <c r="L147" s="20">
        <v>391</v>
      </c>
      <c r="M147" s="20">
        <v>27</v>
      </c>
      <c r="N147" s="20">
        <v>251</v>
      </c>
    </row>
    <row r="148" spans="1:14" x14ac:dyDescent="0.2">
      <c r="A148" s="18" t="s">
        <v>570</v>
      </c>
      <c r="B148" s="18"/>
      <c r="C148" s="18"/>
      <c r="D148" s="18"/>
      <c r="E148" s="18"/>
      <c r="F148" s="18"/>
      <c r="G148" s="18"/>
      <c r="H148" s="18"/>
      <c r="I148" s="18"/>
      <c r="J148" s="18"/>
      <c r="K148" s="18"/>
      <c r="L148" s="18"/>
      <c r="M148" s="18"/>
      <c r="N148" s="18"/>
    </row>
    <row r="149" spans="1:14" x14ac:dyDescent="0.2">
      <c r="A149" s="19" t="s">
        <v>571</v>
      </c>
      <c r="B149" s="20">
        <v>541</v>
      </c>
      <c r="C149" s="20">
        <v>28</v>
      </c>
      <c r="D149" s="20">
        <v>14</v>
      </c>
      <c r="E149" s="20">
        <v>59</v>
      </c>
      <c r="F149" s="20">
        <v>18</v>
      </c>
      <c r="G149" s="20">
        <v>12</v>
      </c>
      <c r="H149" s="20">
        <v>68</v>
      </c>
      <c r="I149" s="20">
        <v>53</v>
      </c>
      <c r="J149" s="20">
        <v>81</v>
      </c>
      <c r="K149" s="20">
        <v>48</v>
      </c>
      <c r="L149" s="20">
        <v>286</v>
      </c>
      <c r="M149" s="20">
        <v>17</v>
      </c>
      <c r="N149" s="20">
        <v>238</v>
      </c>
    </row>
    <row r="150" spans="1:14" x14ac:dyDescent="0.2">
      <c r="A150" s="19" t="s">
        <v>572</v>
      </c>
      <c r="B150" s="20">
        <v>877</v>
      </c>
      <c r="C150" s="20">
        <v>28</v>
      </c>
      <c r="D150" s="20">
        <v>13</v>
      </c>
      <c r="E150" s="20">
        <v>67</v>
      </c>
      <c r="F150" s="20">
        <v>15</v>
      </c>
      <c r="G150" s="20">
        <v>23</v>
      </c>
      <c r="H150" s="20">
        <v>113</v>
      </c>
      <c r="I150" s="20">
        <v>42</v>
      </c>
      <c r="J150" s="20">
        <v>98</v>
      </c>
      <c r="K150" s="20">
        <v>78</v>
      </c>
      <c r="L150" s="20">
        <v>534</v>
      </c>
      <c r="M150" s="20">
        <v>28</v>
      </c>
      <c r="N150" s="20">
        <v>315</v>
      </c>
    </row>
    <row r="151" spans="1:14" x14ac:dyDescent="0.2">
      <c r="A151" s="19" t="s">
        <v>573</v>
      </c>
      <c r="B151" s="20">
        <v>543</v>
      </c>
      <c r="C151" s="20">
        <v>14</v>
      </c>
      <c r="D151" s="20">
        <v>6</v>
      </c>
      <c r="E151" s="20">
        <v>48</v>
      </c>
      <c r="F151" s="20">
        <v>8</v>
      </c>
      <c r="G151" s="20">
        <v>18</v>
      </c>
      <c r="H151" s="20">
        <v>60</v>
      </c>
      <c r="I151" s="20">
        <v>24</v>
      </c>
      <c r="J151" s="20">
        <v>54</v>
      </c>
      <c r="K151" s="20">
        <v>36</v>
      </c>
      <c r="L151" s="20">
        <v>348</v>
      </c>
      <c r="M151" s="20">
        <v>13</v>
      </c>
      <c r="N151" s="20">
        <v>182</v>
      </c>
    </row>
    <row r="152" spans="1:14" x14ac:dyDescent="0.2">
      <c r="A152" s="19" t="s">
        <v>574</v>
      </c>
      <c r="B152" s="20">
        <v>227</v>
      </c>
      <c r="C152" s="20">
        <v>8</v>
      </c>
      <c r="D152" s="20">
        <v>3</v>
      </c>
      <c r="E152" s="20">
        <v>20</v>
      </c>
      <c r="F152" s="20">
        <v>4</v>
      </c>
      <c r="G152" s="20">
        <v>13</v>
      </c>
      <c r="H152" s="20">
        <v>23</v>
      </c>
      <c r="I152" s="20">
        <v>10</v>
      </c>
      <c r="J152" s="20">
        <v>18</v>
      </c>
      <c r="K152" s="20">
        <v>19</v>
      </c>
      <c r="L152" s="20">
        <v>139</v>
      </c>
      <c r="M152" s="20">
        <v>10</v>
      </c>
      <c r="N152" s="20">
        <v>78</v>
      </c>
    </row>
    <row r="153" spans="1:14" x14ac:dyDescent="0.2">
      <c r="A153" s="18" t="s">
        <v>575</v>
      </c>
      <c r="B153" s="18"/>
      <c r="C153" s="18"/>
      <c r="D153" s="18"/>
      <c r="E153" s="18"/>
      <c r="F153" s="18"/>
      <c r="G153" s="18"/>
      <c r="H153" s="18"/>
      <c r="I153" s="18"/>
      <c r="J153" s="18"/>
      <c r="K153" s="18"/>
      <c r="L153" s="18"/>
      <c r="M153" s="18"/>
      <c r="N153" s="18"/>
    </row>
    <row r="154" spans="1:14" x14ac:dyDescent="0.2">
      <c r="A154" s="19" t="s">
        <v>576</v>
      </c>
      <c r="B154" s="20">
        <v>294</v>
      </c>
      <c r="C154" s="20">
        <v>6</v>
      </c>
      <c r="D154" s="20">
        <v>4</v>
      </c>
      <c r="E154" s="20">
        <v>28</v>
      </c>
      <c r="F154" s="20">
        <v>8</v>
      </c>
      <c r="G154" s="20">
        <v>10</v>
      </c>
      <c r="H154" s="20">
        <v>44</v>
      </c>
      <c r="I154" s="20">
        <v>13</v>
      </c>
      <c r="J154" s="20">
        <v>31</v>
      </c>
      <c r="K154" s="20">
        <v>20</v>
      </c>
      <c r="L154" s="20">
        <v>175</v>
      </c>
      <c r="M154" s="20">
        <v>11</v>
      </c>
      <c r="N154" s="20">
        <v>108</v>
      </c>
    </row>
    <row r="155" spans="1:14" x14ac:dyDescent="0.2">
      <c r="A155" s="19" t="s">
        <v>577</v>
      </c>
      <c r="B155" s="20">
        <v>664</v>
      </c>
      <c r="C155" s="20">
        <v>31</v>
      </c>
      <c r="D155" s="20">
        <v>18</v>
      </c>
      <c r="E155" s="20">
        <v>65</v>
      </c>
      <c r="F155" s="20">
        <v>15</v>
      </c>
      <c r="G155" s="20">
        <v>20</v>
      </c>
      <c r="H155" s="20">
        <v>80</v>
      </c>
      <c r="I155" s="20">
        <v>49</v>
      </c>
      <c r="J155" s="20">
        <v>101</v>
      </c>
      <c r="K155" s="20">
        <v>60</v>
      </c>
      <c r="L155" s="20">
        <v>374</v>
      </c>
      <c r="M155" s="20">
        <v>22</v>
      </c>
      <c r="N155" s="20">
        <v>268</v>
      </c>
    </row>
    <row r="156" spans="1:14" x14ac:dyDescent="0.2">
      <c r="A156" s="19" t="s">
        <v>578</v>
      </c>
      <c r="B156" s="20">
        <v>421</v>
      </c>
      <c r="C156" s="20">
        <v>21</v>
      </c>
      <c r="D156" s="20">
        <v>5</v>
      </c>
      <c r="E156" s="20">
        <v>30</v>
      </c>
      <c r="F156" s="20">
        <v>6</v>
      </c>
      <c r="G156" s="20">
        <v>18</v>
      </c>
      <c r="H156" s="20">
        <v>54</v>
      </c>
      <c r="I156" s="20">
        <v>17</v>
      </c>
      <c r="J156" s="20">
        <v>43</v>
      </c>
      <c r="K156" s="20">
        <v>41</v>
      </c>
      <c r="L156" s="20">
        <v>260</v>
      </c>
      <c r="M156" s="20">
        <v>9</v>
      </c>
      <c r="N156" s="20">
        <v>152</v>
      </c>
    </row>
    <row r="157" spans="1:14" x14ac:dyDescent="0.2">
      <c r="A157" s="19" t="s">
        <v>579</v>
      </c>
      <c r="B157" s="20">
        <v>358</v>
      </c>
      <c r="C157" s="20">
        <v>7</v>
      </c>
      <c r="D157" s="20">
        <v>4</v>
      </c>
      <c r="E157" s="20">
        <v>35</v>
      </c>
      <c r="F157" s="20">
        <v>7</v>
      </c>
      <c r="G157" s="20">
        <v>7</v>
      </c>
      <c r="H157" s="20">
        <v>38</v>
      </c>
      <c r="I157" s="20">
        <v>27</v>
      </c>
      <c r="J157" s="20">
        <v>36</v>
      </c>
      <c r="K157" s="20">
        <v>25</v>
      </c>
      <c r="L157" s="20">
        <v>226</v>
      </c>
      <c r="M157" s="20">
        <v>8</v>
      </c>
      <c r="N157" s="20">
        <v>124</v>
      </c>
    </row>
    <row r="158" spans="1:14" x14ac:dyDescent="0.2">
      <c r="A158" s="19" t="s">
        <v>580</v>
      </c>
      <c r="B158" s="20">
        <v>217</v>
      </c>
      <c r="C158" s="20">
        <v>8</v>
      </c>
      <c r="D158" s="20">
        <v>2</v>
      </c>
      <c r="E158" s="20">
        <v>16</v>
      </c>
      <c r="F158" s="20">
        <v>4</v>
      </c>
      <c r="G158" s="20">
        <v>6</v>
      </c>
      <c r="H158" s="20">
        <v>26</v>
      </c>
      <c r="I158" s="20">
        <v>14</v>
      </c>
      <c r="J158" s="20">
        <v>24</v>
      </c>
      <c r="K158" s="20">
        <v>16</v>
      </c>
      <c r="L158" s="20">
        <v>130</v>
      </c>
      <c r="M158" s="20">
        <v>4</v>
      </c>
      <c r="N158" s="20">
        <v>83</v>
      </c>
    </row>
    <row r="159" spans="1:14" x14ac:dyDescent="0.2">
      <c r="A159" s="22" t="s">
        <v>581</v>
      </c>
      <c r="B159" s="23">
        <v>234</v>
      </c>
      <c r="C159" s="23">
        <v>5</v>
      </c>
      <c r="D159" s="23">
        <v>3</v>
      </c>
      <c r="E159" s="23">
        <v>20</v>
      </c>
      <c r="F159" s="23">
        <v>5</v>
      </c>
      <c r="G159" s="23">
        <v>5</v>
      </c>
      <c r="H159" s="23">
        <v>22</v>
      </c>
      <c r="I159" s="23">
        <v>9</v>
      </c>
      <c r="J159" s="23">
        <v>16</v>
      </c>
      <c r="K159" s="23">
        <v>19</v>
      </c>
      <c r="L159" s="23">
        <v>142</v>
      </c>
      <c r="M159" s="23">
        <v>14</v>
      </c>
      <c r="N159" s="23">
        <v>78</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93BCD-2D1F-4EDD-A9FD-E2696FE05216}">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HYPERLINK("#'目次'!B28","[22]")</f>
        <v>[22]</v>
      </c>
    </row>
    <row r="3" spans="1:9" x14ac:dyDescent="0.2">
      <c r="A3" s="9" t="s">
        <v>126</v>
      </c>
      <c r="B3" s="12" t="s">
        <v>191</v>
      </c>
    </row>
    <row r="4" spans="1:9" x14ac:dyDescent="0.2">
      <c r="A4" s="9" t="s">
        <v>126</v>
      </c>
      <c r="B4" s="12" t="s">
        <v>128</v>
      </c>
    </row>
    <row r="5" spans="1:9" x14ac:dyDescent="0.2">
      <c r="A5" s="9" t="s">
        <v>126</v>
      </c>
      <c r="B5" s="12" t="s">
        <v>192</v>
      </c>
    </row>
    <row r="6" spans="1:9" s="15" customFormat="1" ht="87.5" x14ac:dyDescent="0.2">
      <c r="A6" s="13" t="s">
        <v>126</v>
      </c>
      <c r="B6" s="14" t="s">
        <v>499</v>
      </c>
      <c r="C6" s="14" t="s">
        <v>193</v>
      </c>
      <c r="D6" s="14" t="s">
        <v>194</v>
      </c>
      <c r="E6" s="14" t="s">
        <v>195</v>
      </c>
      <c r="F6" s="14" t="s">
        <v>196</v>
      </c>
      <c r="G6" s="14" t="s">
        <v>504</v>
      </c>
      <c r="H6" s="14" t="s">
        <v>612</v>
      </c>
      <c r="I6" s="14" t="s">
        <v>613</v>
      </c>
    </row>
    <row r="7" spans="1:9" x14ac:dyDescent="0.2">
      <c r="A7" s="16" t="s">
        <v>507</v>
      </c>
      <c r="B7" s="17">
        <v>2188</v>
      </c>
      <c r="C7" s="17">
        <v>785</v>
      </c>
      <c r="D7" s="17">
        <v>150</v>
      </c>
      <c r="E7" s="17">
        <v>130</v>
      </c>
      <c r="F7" s="17">
        <v>1026</v>
      </c>
      <c r="G7" s="17">
        <v>97</v>
      </c>
      <c r="H7" s="17">
        <v>935</v>
      </c>
      <c r="I7" s="17">
        <v>1156</v>
      </c>
    </row>
    <row r="8" spans="1:9" x14ac:dyDescent="0.2">
      <c r="A8" s="18" t="s">
        <v>508</v>
      </c>
      <c r="B8" s="18"/>
      <c r="C8" s="18"/>
      <c r="D8" s="18"/>
      <c r="E8" s="18"/>
      <c r="F8" s="18"/>
      <c r="G8" s="18"/>
      <c r="H8" s="18"/>
      <c r="I8" s="18"/>
    </row>
    <row r="9" spans="1:9" x14ac:dyDescent="0.2">
      <c r="A9" s="19" t="s">
        <v>509</v>
      </c>
      <c r="B9" s="20">
        <v>1092</v>
      </c>
      <c r="C9" s="20">
        <v>450</v>
      </c>
      <c r="D9" s="20">
        <v>85</v>
      </c>
      <c r="E9" s="20">
        <v>77</v>
      </c>
      <c r="F9" s="20">
        <v>449</v>
      </c>
      <c r="G9" s="20">
        <v>31</v>
      </c>
      <c r="H9" s="20">
        <v>535</v>
      </c>
      <c r="I9" s="20">
        <v>526</v>
      </c>
    </row>
    <row r="10" spans="1:9" x14ac:dyDescent="0.2">
      <c r="A10" s="19" t="s">
        <v>510</v>
      </c>
      <c r="B10" s="20">
        <v>1095</v>
      </c>
      <c r="C10" s="20">
        <v>334</v>
      </c>
      <c r="D10" s="20">
        <v>65</v>
      </c>
      <c r="E10" s="20">
        <v>53</v>
      </c>
      <c r="F10" s="20">
        <v>577</v>
      </c>
      <c r="G10" s="20">
        <v>66</v>
      </c>
      <c r="H10" s="20">
        <v>399</v>
      </c>
      <c r="I10" s="20">
        <v>630</v>
      </c>
    </row>
    <row r="11" spans="1:9" x14ac:dyDescent="0.2">
      <c r="A11" s="19" t="s">
        <v>511</v>
      </c>
      <c r="B11" s="20">
        <v>1</v>
      </c>
      <c r="C11" s="20">
        <v>1</v>
      </c>
      <c r="D11" s="20">
        <v>0</v>
      </c>
      <c r="E11" s="20">
        <v>0</v>
      </c>
      <c r="F11" s="20">
        <v>0</v>
      </c>
      <c r="G11" s="20">
        <v>0</v>
      </c>
      <c r="H11" s="20">
        <v>1</v>
      </c>
      <c r="I11" s="20">
        <v>0</v>
      </c>
    </row>
    <row r="12" spans="1:9" x14ac:dyDescent="0.2">
      <c r="A12" s="18" t="s">
        <v>512</v>
      </c>
      <c r="B12" s="18"/>
      <c r="C12" s="18"/>
      <c r="D12" s="18"/>
      <c r="E12" s="18"/>
      <c r="F12" s="18"/>
      <c r="G12" s="18"/>
      <c r="H12" s="18"/>
      <c r="I12" s="18"/>
    </row>
    <row r="13" spans="1:9" x14ac:dyDescent="0.2">
      <c r="A13" s="19" t="s">
        <v>513</v>
      </c>
      <c r="B13" s="20">
        <v>387</v>
      </c>
      <c r="C13" s="20">
        <v>279</v>
      </c>
      <c r="D13" s="20">
        <v>15</v>
      </c>
      <c r="E13" s="20">
        <v>37</v>
      </c>
      <c r="F13" s="20">
        <v>52</v>
      </c>
      <c r="G13" s="20">
        <v>4</v>
      </c>
      <c r="H13" s="20">
        <v>294</v>
      </c>
      <c r="I13" s="20">
        <v>89</v>
      </c>
    </row>
    <row r="14" spans="1:9" x14ac:dyDescent="0.2">
      <c r="A14" s="19" t="s">
        <v>514</v>
      </c>
      <c r="B14" s="20">
        <v>432</v>
      </c>
      <c r="C14" s="20">
        <v>219</v>
      </c>
      <c r="D14" s="20">
        <v>34</v>
      </c>
      <c r="E14" s="20">
        <v>44</v>
      </c>
      <c r="F14" s="20">
        <v>124</v>
      </c>
      <c r="G14" s="20">
        <v>11</v>
      </c>
      <c r="H14" s="20">
        <v>253</v>
      </c>
      <c r="I14" s="20">
        <v>168</v>
      </c>
    </row>
    <row r="15" spans="1:9" x14ac:dyDescent="0.2">
      <c r="A15" s="19" t="s">
        <v>515</v>
      </c>
      <c r="B15" s="20">
        <v>449</v>
      </c>
      <c r="C15" s="20">
        <v>144</v>
      </c>
      <c r="D15" s="20">
        <v>52</v>
      </c>
      <c r="E15" s="20">
        <v>24</v>
      </c>
      <c r="F15" s="20">
        <v>210</v>
      </c>
      <c r="G15" s="20">
        <v>19</v>
      </c>
      <c r="H15" s="20">
        <v>196</v>
      </c>
      <c r="I15" s="20">
        <v>234</v>
      </c>
    </row>
    <row r="16" spans="1:9" x14ac:dyDescent="0.2">
      <c r="A16" s="19" t="s">
        <v>516</v>
      </c>
      <c r="B16" s="20">
        <v>427</v>
      </c>
      <c r="C16" s="20">
        <v>103</v>
      </c>
      <c r="D16" s="20">
        <v>36</v>
      </c>
      <c r="E16" s="20">
        <v>14</v>
      </c>
      <c r="F16" s="20">
        <v>251</v>
      </c>
      <c r="G16" s="20">
        <v>23</v>
      </c>
      <c r="H16" s="20">
        <v>139</v>
      </c>
      <c r="I16" s="20">
        <v>265</v>
      </c>
    </row>
    <row r="17" spans="1:9" x14ac:dyDescent="0.2">
      <c r="A17" s="19" t="s">
        <v>517</v>
      </c>
      <c r="B17" s="20">
        <v>274</v>
      </c>
      <c r="C17" s="20">
        <v>29</v>
      </c>
      <c r="D17" s="20">
        <v>12</v>
      </c>
      <c r="E17" s="20">
        <v>8</v>
      </c>
      <c r="F17" s="20">
        <v>205</v>
      </c>
      <c r="G17" s="20">
        <v>20</v>
      </c>
      <c r="H17" s="20">
        <v>41</v>
      </c>
      <c r="I17" s="20">
        <v>213</v>
      </c>
    </row>
    <row r="18" spans="1:9" x14ac:dyDescent="0.2">
      <c r="A18" s="19" t="s">
        <v>518</v>
      </c>
      <c r="B18" s="20">
        <v>137</v>
      </c>
      <c r="C18" s="20">
        <v>9</v>
      </c>
      <c r="D18" s="20">
        <v>0</v>
      </c>
      <c r="E18" s="20">
        <v>3</v>
      </c>
      <c r="F18" s="20">
        <v>109</v>
      </c>
      <c r="G18" s="20">
        <v>16</v>
      </c>
      <c r="H18" s="20">
        <v>9</v>
      </c>
      <c r="I18" s="20">
        <v>112</v>
      </c>
    </row>
    <row r="19" spans="1:9" x14ac:dyDescent="0.2">
      <c r="A19" s="19" t="s">
        <v>519</v>
      </c>
      <c r="B19" s="20">
        <v>71</v>
      </c>
      <c r="C19" s="20">
        <v>2</v>
      </c>
      <c r="D19" s="20">
        <v>1</v>
      </c>
      <c r="E19" s="20">
        <v>0</v>
      </c>
      <c r="F19" s="20">
        <v>65</v>
      </c>
      <c r="G19" s="20">
        <v>3</v>
      </c>
      <c r="H19" s="20">
        <v>3</v>
      </c>
      <c r="I19" s="20">
        <v>65</v>
      </c>
    </row>
    <row r="20" spans="1:9" x14ac:dyDescent="0.2">
      <c r="A20" s="19" t="s">
        <v>520</v>
      </c>
      <c r="B20" s="20">
        <v>11</v>
      </c>
      <c r="C20" s="20">
        <v>0</v>
      </c>
      <c r="D20" s="20">
        <v>0</v>
      </c>
      <c r="E20" s="20">
        <v>0</v>
      </c>
      <c r="F20" s="20">
        <v>10</v>
      </c>
      <c r="G20" s="20">
        <v>1</v>
      </c>
      <c r="H20" s="20">
        <v>0</v>
      </c>
      <c r="I20" s="20">
        <v>10</v>
      </c>
    </row>
    <row r="21" spans="1:9" x14ac:dyDescent="0.2">
      <c r="A21" s="19" t="s">
        <v>521</v>
      </c>
      <c r="B21" s="20">
        <v>881</v>
      </c>
      <c r="C21" s="20">
        <v>363</v>
      </c>
      <c r="D21" s="20">
        <v>86</v>
      </c>
      <c r="E21" s="20">
        <v>68</v>
      </c>
      <c r="F21" s="20">
        <v>334</v>
      </c>
      <c r="G21" s="20">
        <v>30</v>
      </c>
      <c r="H21" s="20">
        <v>449</v>
      </c>
      <c r="I21" s="20">
        <v>402</v>
      </c>
    </row>
    <row r="22" spans="1:9" x14ac:dyDescent="0.2">
      <c r="A22" s="19" t="s">
        <v>522</v>
      </c>
      <c r="B22" s="20">
        <v>701</v>
      </c>
      <c r="C22" s="20">
        <v>132</v>
      </c>
      <c r="D22" s="20">
        <v>48</v>
      </c>
      <c r="E22" s="20">
        <v>22</v>
      </c>
      <c r="F22" s="20">
        <v>456</v>
      </c>
      <c r="G22" s="20">
        <v>43</v>
      </c>
      <c r="H22" s="20">
        <v>180</v>
      </c>
      <c r="I22" s="20">
        <v>478</v>
      </c>
    </row>
    <row r="23" spans="1:9" x14ac:dyDescent="0.2">
      <c r="A23" s="19" t="s">
        <v>523</v>
      </c>
      <c r="B23" s="20">
        <v>1801</v>
      </c>
      <c r="C23" s="20">
        <v>506</v>
      </c>
      <c r="D23" s="20">
        <v>135</v>
      </c>
      <c r="E23" s="20">
        <v>93</v>
      </c>
      <c r="F23" s="20">
        <v>974</v>
      </c>
      <c r="G23" s="20">
        <v>93</v>
      </c>
      <c r="H23" s="20">
        <v>641</v>
      </c>
      <c r="I23" s="20">
        <v>1067</v>
      </c>
    </row>
    <row r="24" spans="1:9" x14ac:dyDescent="0.2">
      <c r="A24" s="19" t="s">
        <v>524</v>
      </c>
      <c r="B24" s="20">
        <v>920</v>
      </c>
      <c r="C24" s="20">
        <v>143</v>
      </c>
      <c r="D24" s="20">
        <v>49</v>
      </c>
      <c r="E24" s="20">
        <v>25</v>
      </c>
      <c r="F24" s="20">
        <v>640</v>
      </c>
      <c r="G24" s="20">
        <v>63</v>
      </c>
      <c r="H24" s="20">
        <v>192</v>
      </c>
      <c r="I24" s="20">
        <v>665</v>
      </c>
    </row>
    <row r="25" spans="1:9" x14ac:dyDescent="0.2">
      <c r="A25" s="19" t="s">
        <v>525</v>
      </c>
      <c r="B25" s="20">
        <v>219</v>
      </c>
      <c r="C25" s="20">
        <v>11</v>
      </c>
      <c r="D25" s="20">
        <v>1</v>
      </c>
      <c r="E25" s="20">
        <v>3</v>
      </c>
      <c r="F25" s="20">
        <v>184</v>
      </c>
      <c r="G25" s="20">
        <v>20</v>
      </c>
      <c r="H25" s="20">
        <v>12</v>
      </c>
      <c r="I25" s="20">
        <v>187</v>
      </c>
    </row>
    <row r="26" spans="1:9" x14ac:dyDescent="0.2">
      <c r="A26" s="18" t="s">
        <v>526</v>
      </c>
      <c r="B26" s="17">
        <v>208</v>
      </c>
      <c r="C26" s="17">
        <v>166</v>
      </c>
      <c r="D26" s="17">
        <v>6</v>
      </c>
      <c r="E26" s="17">
        <v>18</v>
      </c>
      <c r="F26" s="17">
        <v>16</v>
      </c>
      <c r="G26" s="17">
        <v>2</v>
      </c>
      <c r="H26" s="17">
        <v>172</v>
      </c>
      <c r="I26" s="17">
        <v>34</v>
      </c>
    </row>
    <row r="27" spans="1:9" x14ac:dyDescent="0.2">
      <c r="A27" s="19" t="s">
        <v>514</v>
      </c>
      <c r="B27" s="20">
        <v>220</v>
      </c>
      <c r="C27" s="20">
        <v>116</v>
      </c>
      <c r="D27" s="20">
        <v>17</v>
      </c>
      <c r="E27" s="20">
        <v>27</v>
      </c>
      <c r="F27" s="20">
        <v>54</v>
      </c>
      <c r="G27" s="20">
        <v>6</v>
      </c>
      <c r="H27" s="20">
        <v>133</v>
      </c>
      <c r="I27" s="20">
        <v>81</v>
      </c>
    </row>
    <row r="28" spans="1:9" x14ac:dyDescent="0.2">
      <c r="A28" s="19" t="s">
        <v>515</v>
      </c>
      <c r="B28" s="20">
        <v>226</v>
      </c>
      <c r="C28" s="20">
        <v>81</v>
      </c>
      <c r="D28" s="20">
        <v>30</v>
      </c>
      <c r="E28" s="20">
        <v>13</v>
      </c>
      <c r="F28" s="20">
        <v>99</v>
      </c>
      <c r="G28" s="20">
        <v>3</v>
      </c>
      <c r="H28" s="20">
        <v>111</v>
      </c>
      <c r="I28" s="20">
        <v>112</v>
      </c>
    </row>
    <row r="29" spans="1:9" x14ac:dyDescent="0.2">
      <c r="A29" s="19" t="s">
        <v>516</v>
      </c>
      <c r="B29" s="20">
        <v>211</v>
      </c>
      <c r="C29" s="20">
        <v>60</v>
      </c>
      <c r="D29" s="20">
        <v>22</v>
      </c>
      <c r="E29" s="20">
        <v>10</v>
      </c>
      <c r="F29" s="20">
        <v>114</v>
      </c>
      <c r="G29" s="20">
        <v>5</v>
      </c>
      <c r="H29" s="20">
        <v>82</v>
      </c>
      <c r="I29" s="20">
        <v>124</v>
      </c>
    </row>
    <row r="30" spans="1:9" x14ac:dyDescent="0.2">
      <c r="A30" s="19" t="s">
        <v>517</v>
      </c>
      <c r="B30" s="20">
        <v>134</v>
      </c>
      <c r="C30" s="20">
        <v>21</v>
      </c>
      <c r="D30" s="20">
        <v>9</v>
      </c>
      <c r="E30" s="20">
        <v>8</v>
      </c>
      <c r="F30" s="20">
        <v>88</v>
      </c>
      <c r="G30" s="20">
        <v>8</v>
      </c>
      <c r="H30" s="20">
        <v>30</v>
      </c>
      <c r="I30" s="20">
        <v>96</v>
      </c>
    </row>
    <row r="31" spans="1:9" x14ac:dyDescent="0.2">
      <c r="A31" s="19" t="s">
        <v>518</v>
      </c>
      <c r="B31" s="20">
        <v>65</v>
      </c>
      <c r="C31" s="20">
        <v>5</v>
      </c>
      <c r="D31" s="20">
        <v>0</v>
      </c>
      <c r="E31" s="20">
        <v>1</v>
      </c>
      <c r="F31" s="20">
        <v>54</v>
      </c>
      <c r="G31" s="20">
        <v>5</v>
      </c>
      <c r="H31" s="20">
        <v>5</v>
      </c>
      <c r="I31" s="20">
        <v>55</v>
      </c>
    </row>
    <row r="32" spans="1:9" x14ac:dyDescent="0.2">
      <c r="A32" s="19" t="s">
        <v>519</v>
      </c>
      <c r="B32" s="20">
        <v>25</v>
      </c>
      <c r="C32" s="20">
        <v>1</v>
      </c>
      <c r="D32" s="20">
        <v>1</v>
      </c>
      <c r="E32" s="20">
        <v>0</v>
      </c>
      <c r="F32" s="20">
        <v>22</v>
      </c>
      <c r="G32" s="20">
        <v>1</v>
      </c>
      <c r="H32" s="20">
        <v>2</v>
      </c>
      <c r="I32" s="20">
        <v>22</v>
      </c>
    </row>
    <row r="33" spans="1:9" x14ac:dyDescent="0.2">
      <c r="A33" s="19" t="s">
        <v>520</v>
      </c>
      <c r="B33" s="20">
        <v>3</v>
      </c>
      <c r="C33" s="20">
        <v>0</v>
      </c>
      <c r="D33" s="20">
        <v>0</v>
      </c>
      <c r="E33" s="20">
        <v>0</v>
      </c>
      <c r="F33" s="20">
        <v>2</v>
      </c>
      <c r="G33" s="20">
        <v>1</v>
      </c>
      <c r="H33" s="20">
        <v>0</v>
      </c>
      <c r="I33" s="20">
        <v>2</v>
      </c>
    </row>
    <row r="34" spans="1:9" x14ac:dyDescent="0.2">
      <c r="A34" s="19" t="s">
        <v>521</v>
      </c>
      <c r="B34" s="20">
        <v>446</v>
      </c>
      <c r="C34" s="20">
        <v>197</v>
      </c>
      <c r="D34" s="20">
        <v>47</v>
      </c>
      <c r="E34" s="20">
        <v>40</v>
      </c>
      <c r="F34" s="20">
        <v>153</v>
      </c>
      <c r="G34" s="20">
        <v>9</v>
      </c>
      <c r="H34" s="20">
        <v>244</v>
      </c>
      <c r="I34" s="20">
        <v>193</v>
      </c>
    </row>
    <row r="35" spans="1:9" x14ac:dyDescent="0.2">
      <c r="A35" s="19" t="s">
        <v>522</v>
      </c>
      <c r="B35" s="20">
        <v>345</v>
      </c>
      <c r="C35" s="20">
        <v>81</v>
      </c>
      <c r="D35" s="20">
        <v>31</v>
      </c>
      <c r="E35" s="20">
        <v>18</v>
      </c>
      <c r="F35" s="20">
        <v>202</v>
      </c>
      <c r="G35" s="20">
        <v>13</v>
      </c>
      <c r="H35" s="20">
        <v>112</v>
      </c>
      <c r="I35" s="20">
        <v>220</v>
      </c>
    </row>
    <row r="36" spans="1:9" x14ac:dyDescent="0.2">
      <c r="A36" s="19" t="s">
        <v>523</v>
      </c>
      <c r="B36" s="20">
        <v>884</v>
      </c>
      <c r="C36" s="20">
        <v>284</v>
      </c>
      <c r="D36" s="20">
        <v>79</v>
      </c>
      <c r="E36" s="20">
        <v>59</v>
      </c>
      <c r="F36" s="20">
        <v>433</v>
      </c>
      <c r="G36" s="20">
        <v>29</v>
      </c>
      <c r="H36" s="20">
        <v>363</v>
      </c>
      <c r="I36" s="20">
        <v>492</v>
      </c>
    </row>
    <row r="37" spans="1:9" x14ac:dyDescent="0.2">
      <c r="A37" s="19" t="s">
        <v>524</v>
      </c>
      <c r="B37" s="20">
        <v>438</v>
      </c>
      <c r="C37" s="20">
        <v>87</v>
      </c>
      <c r="D37" s="20">
        <v>32</v>
      </c>
      <c r="E37" s="20">
        <v>19</v>
      </c>
      <c r="F37" s="20">
        <v>280</v>
      </c>
      <c r="G37" s="20">
        <v>20</v>
      </c>
      <c r="H37" s="20">
        <v>119</v>
      </c>
      <c r="I37" s="20">
        <v>299</v>
      </c>
    </row>
    <row r="38" spans="1:9" x14ac:dyDescent="0.2">
      <c r="A38" s="19" t="s">
        <v>525</v>
      </c>
      <c r="B38" s="20">
        <v>93</v>
      </c>
      <c r="C38" s="20">
        <v>6</v>
      </c>
      <c r="D38" s="20">
        <v>1</v>
      </c>
      <c r="E38" s="20">
        <v>1</v>
      </c>
      <c r="F38" s="20">
        <v>78</v>
      </c>
      <c r="G38" s="20">
        <v>7</v>
      </c>
      <c r="H38" s="20">
        <v>7</v>
      </c>
      <c r="I38" s="20">
        <v>79</v>
      </c>
    </row>
    <row r="39" spans="1:9" x14ac:dyDescent="0.2">
      <c r="A39" s="18" t="s">
        <v>527</v>
      </c>
      <c r="B39" s="17">
        <v>178</v>
      </c>
      <c r="C39" s="17">
        <v>112</v>
      </c>
      <c r="D39" s="17">
        <v>9</v>
      </c>
      <c r="E39" s="17">
        <v>19</v>
      </c>
      <c r="F39" s="17">
        <v>36</v>
      </c>
      <c r="G39" s="17">
        <v>2</v>
      </c>
      <c r="H39" s="17">
        <v>121</v>
      </c>
      <c r="I39" s="17">
        <v>55</v>
      </c>
    </row>
    <row r="40" spans="1:9" x14ac:dyDescent="0.2">
      <c r="A40" s="19" t="s">
        <v>514</v>
      </c>
      <c r="B40" s="20">
        <v>212</v>
      </c>
      <c r="C40" s="20">
        <v>103</v>
      </c>
      <c r="D40" s="20">
        <v>17</v>
      </c>
      <c r="E40" s="20">
        <v>17</v>
      </c>
      <c r="F40" s="20">
        <v>70</v>
      </c>
      <c r="G40" s="20">
        <v>5</v>
      </c>
      <c r="H40" s="20">
        <v>120</v>
      </c>
      <c r="I40" s="20">
        <v>87</v>
      </c>
    </row>
    <row r="41" spans="1:9" x14ac:dyDescent="0.2">
      <c r="A41" s="19" t="s">
        <v>515</v>
      </c>
      <c r="B41" s="20">
        <v>223</v>
      </c>
      <c r="C41" s="20">
        <v>63</v>
      </c>
      <c r="D41" s="20">
        <v>22</v>
      </c>
      <c r="E41" s="20">
        <v>11</v>
      </c>
      <c r="F41" s="20">
        <v>111</v>
      </c>
      <c r="G41" s="20">
        <v>16</v>
      </c>
      <c r="H41" s="20">
        <v>85</v>
      </c>
      <c r="I41" s="20">
        <v>122</v>
      </c>
    </row>
    <row r="42" spans="1:9" x14ac:dyDescent="0.2">
      <c r="A42" s="19" t="s">
        <v>516</v>
      </c>
      <c r="B42" s="20">
        <v>216</v>
      </c>
      <c r="C42" s="20">
        <v>43</v>
      </c>
      <c r="D42" s="20">
        <v>14</v>
      </c>
      <c r="E42" s="20">
        <v>4</v>
      </c>
      <c r="F42" s="20">
        <v>137</v>
      </c>
      <c r="G42" s="20">
        <v>18</v>
      </c>
      <c r="H42" s="20">
        <v>57</v>
      </c>
      <c r="I42" s="20">
        <v>141</v>
      </c>
    </row>
    <row r="43" spans="1:9" x14ac:dyDescent="0.2">
      <c r="A43" s="19" t="s">
        <v>517</v>
      </c>
      <c r="B43" s="20">
        <v>140</v>
      </c>
      <c r="C43" s="20">
        <v>8</v>
      </c>
      <c r="D43" s="20">
        <v>3</v>
      </c>
      <c r="E43" s="20">
        <v>0</v>
      </c>
      <c r="F43" s="20">
        <v>117</v>
      </c>
      <c r="G43" s="20">
        <v>12</v>
      </c>
      <c r="H43" s="20">
        <v>11</v>
      </c>
      <c r="I43" s="20">
        <v>117</v>
      </c>
    </row>
    <row r="44" spans="1:9" x14ac:dyDescent="0.2">
      <c r="A44" s="19" t="s">
        <v>518</v>
      </c>
      <c r="B44" s="20">
        <v>72</v>
      </c>
      <c r="C44" s="20">
        <v>4</v>
      </c>
      <c r="D44" s="20">
        <v>0</v>
      </c>
      <c r="E44" s="20">
        <v>2</v>
      </c>
      <c r="F44" s="20">
        <v>55</v>
      </c>
      <c r="G44" s="20">
        <v>11</v>
      </c>
      <c r="H44" s="20">
        <v>4</v>
      </c>
      <c r="I44" s="20">
        <v>57</v>
      </c>
    </row>
    <row r="45" spans="1:9" x14ac:dyDescent="0.2">
      <c r="A45" s="19" t="s">
        <v>519</v>
      </c>
      <c r="B45" s="20">
        <v>46</v>
      </c>
      <c r="C45" s="20">
        <v>1</v>
      </c>
      <c r="D45" s="20">
        <v>0</v>
      </c>
      <c r="E45" s="20">
        <v>0</v>
      </c>
      <c r="F45" s="20">
        <v>43</v>
      </c>
      <c r="G45" s="20">
        <v>2</v>
      </c>
      <c r="H45" s="20">
        <v>1</v>
      </c>
      <c r="I45" s="20">
        <v>43</v>
      </c>
    </row>
    <row r="46" spans="1:9" x14ac:dyDescent="0.2">
      <c r="A46" s="19" t="s">
        <v>520</v>
      </c>
      <c r="B46" s="20">
        <v>8</v>
      </c>
      <c r="C46" s="20">
        <v>0</v>
      </c>
      <c r="D46" s="20">
        <v>0</v>
      </c>
      <c r="E46" s="20">
        <v>0</v>
      </c>
      <c r="F46" s="20">
        <v>8</v>
      </c>
      <c r="G46" s="20">
        <v>0</v>
      </c>
      <c r="H46" s="20">
        <v>0</v>
      </c>
      <c r="I46" s="20">
        <v>8</v>
      </c>
    </row>
    <row r="47" spans="1:9" x14ac:dyDescent="0.2">
      <c r="A47" s="19" t="s">
        <v>521</v>
      </c>
      <c r="B47" s="20">
        <v>435</v>
      </c>
      <c r="C47" s="20">
        <v>166</v>
      </c>
      <c r="D47" s="20">
        <v>39</v>
      </c>
      <c r="E47" s="20">
        <v>28</v>
      </c>
      <c r="F47" s="20">
        <v>181</v>
      </c>
      <c r="G47" s="20">
        <v>21</v>
      </c>
      <c r="H47" s="20">
        <v>205</v>
      </c>
      <c r="I47" s="20">
        <v>209</v>
      </c>
    </row>
    <row r="48" spans="1:9" x14ac:dyDescent="0.2">
      <c r="A48" s="19" t="s">
        <v>522</v>
      </c>
      <c r="B48" s="20">
        <v>356</v>
      </c>
      <c r="C48" s="20">
        <v>51</v>
      </c>
      <c r="D48" s="20">
        <v>17</v>
      </c>
      <c r="E48" s="20">
        <v>4</v>
      </c>
      <c r="F48" s="20">
        <v>254</v>
      </c>
      <c r="G48" s="20">
        <v>30</v>
      </c>
      <c r="H48" s="20">
        <v>68</v>
      </c>
      <c r="I48" s="20">
        <v>258</v>
      </c>
    </row>
    <row r="49" spans="1:9" x14ac:dyDescent="0.2">
      <c r="A49" s="19" t="s">
        <v>523</v>
      </c>
      <c r="B49" s="20">
        <v>917</v>
      </c>
      <c r="C49" s="20">
        <v>222</v>
      </c>
      <c r="D49" s="20">
        <v>56</v>
      </c>
      <c r="E49" s="20">
        <v>34</v>
      </c>
      <c r="F49" s="20">
        <v>541</v>
      </c>
      <c r="G49" s="20">
        <v>64</v>
      </c>
      <c r="H49" s="20">
        <v>278</v>
      </c>
      <c r="I49" s="20">
        <v>575</v>
      </c>
    </row>
    <row r="50" spans="1:9" x14ac:dyDescent="0.2">
      <c r="A50" s="19" t="s">
        <v>524</v>
      </c>
      <c r="B50" s="20">
        <v>482</v>
      </c>
      <c r="C50" s="20">
        <v>56</v>
      </c>
      <c r="D50" s="20">
        <v>17</v>
      </c>
      <c r="E50" s="20">
        <v>6</v>
      </c>
      <c r="F50" s="20">
        <v>360</v>
      </c>
      <c r="G50" s="20">
        <v>43</v>
      </c>
      <c r="H50" s="20">
        <v>73</v>
      </c>
      <c r="I50" s="20">
        <v>366</v>
      </c>
    </row>
    <row r="51" spans="1:9" x14ac:dyDescent="0.2">
      <c r="A51" s="19" t="s">
        <v>525</v>
      </c>
      <c r="B51" s="20">
        <v>126</v>
      </c>
      <c r="C51" s="20">
        <v>5</v>
      </c>
      <c r="D51" s="20">
        <v>0</v>
      </c>
      <c r="E51" s="20">
        <v>2</v>
      </c>
      <c r="F51" s="20">
        <v>106</v>
      </c>
      <c r="G51" s="20">
        <v>13</v>
      </c>
      <c r="H51" s="20">
        <v>5</v>
      </c>
      <c r="I51" s="20">
        <v>108</v>
      </c>
    </row>
    <row r="52" spans="1:9" x14ac:dyDescent="0.2">
      <c r="A52" s="18" t="s">
        <v>528</v>
      </c>
      <c r="B52" s="18"/>
      <c r="C52" s="18"/>
      <c r="D52" s="18"/>
      <c r="E52" s="18"/>
      <c r="F52" s="18"/>
      <c r="G52" s="18"/>
      <c r="H52" s="18"/>
      <c r="I52" s="18"/>
    </row>
    <row r="53" spans="1:9" x14ac:dyDescent="0.2">
      <c r="A53" s="19" t="s">
        <v>130</v>
      </c>
      <c r="B53" s="20">
        <v>151</v>
      </c>
      <c r="C53" s="20">
        <v>61</v>
      </c>
      <c r="D53" s="20">
        <v>12</v>
      </c>
      <c r="E53" s="20">
        <v>16</v>
      </c>
      <c r="F53" s="20">
        <v>56</v>
      </c>
      <c r="G53" s="20">
        <v>6</v>
      </c>
      <c r="H53" s="20">
        <v>73</v>
      </c>
      <c r="I53" s="20">
        <v>72</v>
      </c>
    </row>
    <row r="54" spans="1:9" x14ac:dyDescent="0.2">
      <c r="A54" s="19" t="s">
        <v>131</v>
      </c>
      <c r="B54" s="20">
        <v>1446</v>
      </c>
      <c r="C54" s="20">
        <v>566</v>
      </c>
      <c r="D54" s="20">
        <v>96</v>
      </c>
      <c r="E54" s="20">
        <v>85</v>
      </c>
      <c r="F54" s="20">
        <v>646</v>
      </c>
      <c r="G54" s="20">
        <v>53</v>
      </c>
      <c r="H54" s="20">
        <v>662</v>
      </c>
      <c r="I54" s="20">
        <v>731</v>
      </c>
    </row>
    <row r="55" spans="1:9" x14ac:dyDescent="0.2">
      <c r="A55" s="19" t="s">
        <v>392</v>
      </c>
      <c r="B55" s="20">
        <v>150</v>
      </c>
      <c r="C55" s="20">
        <v>74</v>
      </c>
      <c r="D55" s="20">
        <v>10</v>
      </c>
      <c r="E55" s="20">
        <v>16</v>
      </c>
      <c r="F55" s="20">
        <v>43</v>
      </c>
      <c r="G55" s="20">
        <v>7</v>
      </c>
      <c r="H55" s="20">
        <v>84</v>
      </c>
      <c r="I55" s="20">
        <v>59</v>
      </c>
    </row>
    <row r="56" spans="1:9" x14ac:dyDescent="0.2">
      <c r="A56" s="19" t="s">
        <v>132</v>
      </c>
      <c r="B56" s="20">
        <v>372</v>
      </c>
      <c r="C56" s="20">
        <v>62</v>
      </c>
      <c r="D56" s="20">
        <v>22</v>
      </c>
      <c r="E56" s="20">
        <v>11</v>
      </c>
      <c r="F56" s="20">
        <v>250</v>
      </c>
      <c r="G56" s="20">
        <v>27</v>
      </c>
      <c r="H56" s="20">
        <v>84</v>
      </c>
      <c r="I56" s="20">
        <v>261</v>
      </c>
    </row>
    <row r="57" spans="1:9" x14ac:dyDescent="0.2">
      <c r="A57" s="19" t="s">
        <v>529</v>
      </c>
      <c r="B57" s="20">
        <v>69</v>
      </c>
      <c r="C57" s="20">
        <v>22</v>
      </c>
      <c r="D57" s="20">
        <v>10</v>
      </c>
      <c r="E57" s="20">
        <v>2</v>
      </c>
      <c r="F57" s="20">
        <v>31</v>
      </c>
      <c r="G57" s="20">
        <v>4</v>
      </c>
      <c r="H57" s="20">
        <v>32</v>
      </c>
      <c r="I57" s="20">
        <v>33</v>
      </c>
    </row>
    <row r="58" spans="1:9" x14ac:dyDescent="0.2">
      <c r="A58" s="18" t="s">
        <v>133</v>
      </c>
      <c r="B58" s="17">
        <v>92</v>
      </c>
      <c r="C58" s="17">
        <v>33</v>
      </c>
      <c r="D58" s="17">
        <v>10</v>
      </c>
      <c r="E58" s="17">
        <v>11</v>
      </c>
      <c r="F58" s="17">
        <v>36</v>
      </c>
      <c r="G58" s="17">
        <v>2</v>
      </c>
      <c r="H58" s="17">
        <v>43</v>
      </c>
      <c r="I58" s="17">
        <v>47</v>
      </c>
    </row>
    <row r="59" spans="1:9" x14ac:dyDescent="0.2">
      <c r="A59" s="19" t="s">
        <v>134</v>
      </c>
      <c r="B59" s="20">
        <v>813</v>
      </c>
      <c r="C59" s="20">
        <v>356</v>
      </c>
      <c r="D59" s="20">
        <v>56</v>
      </c>
      <c r="E59" s="20">
        <v>53</v>
      </c>
      <c r="F59" s="20">
        <v>327</v>
      </c>
      <c r="G59" s="20">
        <v>21</v>
      </c>
      <c r="H59" s="20">
        <v>412</v>
      </c>
      <c r="I59" s="20">
        <v>380</v>
      </c>
    </row>
    <row r="60" spans="1:9" x14ac:dyDescent="0.2">
      <c r="A60" s="19" t="s">
        <v>393</v>
      </c>
      <c r="B60" s="20">
        <v>65</v>
      </c>
      <c r="C60" s="20">
        <v>31</v>
      </c>
      <c r="D60" s="20">
        <v>5</v>
      </c>
      <c r="E60" s="20">
        <v>6</v>
      </c>
      <c r="F60" s="20">
        <v>20</v>
      </c>
      <c r="G60" s="20">
        <v>3</v>
      </c>
      <c r="H60" s="20">
        <v>36</v>
      </c>
      <c r="I60" s="20">
        <v>26</v>
      </c>
    </row>
    <row r="61" spans="1:9" x14ac:dyDescent="0.2">
      <c r="A61" s="19" t="s">
        <v>135</v>
      </c>
      <c r="B61" s="20">
        <v>83</v>
      </c>
      <c r="C61" s="20">
        <v>16</v>
      </c>
      <c r="D61" s="20">
        <v>6</v>
      </c>
      <c r="E61" s="20">
        <v>6</v>
      </c>
      <c r="F61" s="20">
        <v>51</v>
      </c>
      <c r="G61" s="20">
        <v>4</v>
      </c>
      <c r="H61" s="20">
        <v>22</v>
      </c>
      <c r="I61" s="20">
        <v>57</v>
      </c>
    </row>
    <row r="62" spans="1:9" x14ac:dyDescent="0.2">
      <c r="A62" s="19" t="s">
        <v>530</v>
      </c>
      <c r="B62" s="20">
        <v>39</v>
      </c>
      <c r="C62" s="20">
        <v>14</v>
      </c>
      <c r="D62" s="20">
        <v>8</v>
      </c>
      <c r="E62" s="20">
        <v>1</v>
      </c>
      <c r="F62" s="20">
        <v>15</v>
      </c>
      <c r="G62" s="20">
        <v>1</v>
      </c>
      <c r="H62" s="20">
        <v>22</v>
      </c>
      <c r="I62" s="20">
        <v>16</v>
      </c>
    </row>
    <row r="63" spans="1:9" x14ac:dyDescent="0.2">
      <c r="A63" s="18" t="s">
        <v>136</v>
      </c>
      <c r="B63" s="17">
        <v>59</v>
      </c>
      <c r="C63" s="17">
        <v>28</v>
      </c>
      <c r="D63" s="17">
        <v>2</v>
      </c>
      <c r="E63" s="17">
        <v>5</v>
      </c>
      <c r="F63" s="17">
        <v>20</v>
      </c>
      <c r="G63" s="17">
        <v>4</v>
      </c>
      <c r="H63" s="17">
        <v>30</v>
      </c>
      <c r="I63" s="17">
        <v>25</v>
      </c>
    </row>
    <row r="64" spans="1:9" x14ac:dyDescent="0.2">
      <c r="A64" s="19" t="s">
        <v>134</v>
      </c>
      <c r="B64" s="20">
        <v>632</v>
      </c>
      <c r="C64" s="20">
        <v>209</v>
      </c>
      <c r="D64" s="20">
        <v>40</v>
      </c>
      <c r="E64" s="20">
        <v>32</v>
      </c>
      <c r="F64" s="20">
        <v>319</v>
      </c>
      <c r="G64" s="20">
        <v>32</v>
      </c>
      <c r="H64" s="20">
        <v>249</v>
      </c>
      <c r="I64" s="20">
        <v>351</v>
      </c>
    </row>
    <row r="65" spans="1:9" x14ac:dyDescent="0.2">
      <c r="A65" s="19" t="s">
        <v>393</v>
      </c>
      <c r="B65" s="20">
        <v>85</v>
      </c>
      <c r="C65" s="20">
        <v>43</v>
      </c>
      <c r="D65" s="20">
        <v>5</v>
      </c>
      <c r="E65" s="20">
        <v>10</v>
      </c>
      <c r="F65" s="20">
        <v>23</v>
      </c>
      <c r="G65" s="20">
        <v>4</v>
      </c>
      <c r="H65" s="20">
        <v>48</v>
      </c>
      <c r="I65" s="20">
        <v>33</v>
      </c>
    </row>
    <row r="66" spans="1:9" x14ac:dyDescent="0.2">
      <c r="A66" s="19" t="s">
        <v>135</v>
      </c>
      <c r="B66" s="20">
        <v>289</v>
      </c>
      <c r="C66" s="20">
        <v>46</v>
      </c>
      <c r="D66" s="20">
        <v>16</v>
      </c>
      <c r="E66" s="20">
        <v>5</v>
      </c>
      <c r="F66" s="20">
        <v>199</v>
      </c>
      <c r="G66" s="20">
        <v>23</v>
      </c>
      <c r="H66" s="20">
        <v>62</v>
      </c>
      <c r="I66" s="20">
        <v>204</v>
      </c>
    </row>
    <row r="67" spans="1:9" x14ac:dyDescent="0.2">
      <c r="A67" s="19" t="s">
        <v>530</v>
      </c>
      <c r="B67" s="20">
        <v>30</v>
      </c>
      <c r="C67" s="20">
        <v>8</v>
      </c>
      <c r="D67" s="20">
        <v>2</v>
      </c>
      <c r="E67" s="20">
        <v>1</v>
      </c>
      <c r="F67" s="20">
        <v>16</v>
      </c>
      <c r="G67" s="20">
        <v>3</v>
      </c>
      <c r="H67" s="20">
        <v>10</v>
      </c>
      <c r="I67" s="20">
        <v>17</v>
      </c>
    </row>
    <row r="68" spans="1:9" x14ac:dyDescent="0.2">
      <c r="A68" s="18" t="s">
        <v>531</v>
      </c>
      <c r="B68" s="18"/>
      <c r="C68" s="18"/>
      <c r="D68" s="18"/>
      <c r="E68" s="18"/>
      <c r="F68" s="18"/>
      <c r="G68" s="18"/>
      <c r="H68" s="18"/>
      <c r="I68" s="18"/>
    </row>
    <row r="69" spans="1:9" x14ac:dyDescent="0.2">
      <c r="A69" s="19" t="s">
        <v>532</v>
      </c>
      <c r="B69" s="20">
        <v>366</v>
      </c>
      <c r="C69" s="20">
        <v>123</v>
      </c>
      <c r="D69" s="20">
        <v>29</v>
      </c>
      <c r="E69" s="20">
        <v>28</v>
      </c>
      <c r="F69" s="20">
        <v>159</v>
      </c>
      <c r="G69" s="20">
        <v>27</v>
      </c>
      <c r="H69" s="20">
        <v>152</v>
      </c>
      <c r="I69" s="20">
        <v>187</v>
      </c>
    </row>
    <row r="70" spans="1:9" x14ac:dyDescent="0.2">
      <c r="A70" s="19" t="s">
        <v>533</v>
      </c>
      <c r="B70" s="20">
        <v>1212</v>
      </c>
      <c r="C70" s="20">
        <v>480</v>
      </c>
      <c r="D70" s="20">
        <v>81</v>
      </c>
      <c r="E70" s="20">
        <v>73</v>
      </c>
      <c r="F70" s="20">
        <v>542</v>
      </c>
      <c r="G70" s="20">
        <v>36</v>
      </c>
      <c r="H70" s="20">
        <v>561</v>
      </c>
      <c r="I70" s="20">
        <v>615</v>
      </c>
    </row>
    <row r="71" spans="1:9" x14ac:dyDescent="0.2">
      <c r="A71" s="19" t="s">
        <v>137</v>
      </c>
      <c r="B71" s="20">
        <v>112</v>
      </c>
      <c r="C71" s="20">
        <v>68</v>
      </c>
      <c r="D71" s="20">
        <v>8</v>
      </c>
      <c r="E71" s="20">
        <v>13</v>
      </c>
      <c r="F71" s="20">
        <v>21</v>
      </c>
      <c r="G71" s="20">
        <v>2</v>
      </c>
      <c r="H71" s="20">
        <v>76</v>
      </c>
      <c r="I71" s="20">
        <v>34</v>
      </c>
    </row>
    <row r="72" spans="1:9" x14ac:dyDescent="0.2">
      <c r="A72" s="19" t="s">
        <v>138</v>
      </c>
      <c r="B72" s="20">
        <v>673</v>
      </c>
      <c r="C72" s="20">
        <v>239</v>
      </c>
      <c r="D72" s="20">
        <v>42</v>
      </c>
      <c r="E72" s="20">
        <v>27</v>
      </c>
      <c r="F72" s="20">
        <v>344</v>
      </c>
      <c r="G72" s="20">
        <v>21</v>
      </c>
      <c r="H72" s="20">
        <v>281</v>
      </c>
      <c r="I72" s="20">
        <v>371</v>
      </c>
    </row>
    <row r="73" spans="1:9" x14ac:dyDescent="0.2">
      <c r="A73" s="19" t="s">
        <v>534</v>
      </c>
      <c r="B73" s="20">
        <v>75</v>
      </c>
      <c r="C73" s="20">
        <v>24</v>
      </c>
      <c r="D73" s="20">
        <v>6</v>
      </c>
      <c r="E73" s="20">
        <v>4</v>
      </c>
      <c r="F73" s="20">
        <v>39</v>
      </c>
      <c r="G73" s="20">
        <v>2</v>
      </c>
      <c r="H73" s="20">
        <v>30</v>
      </c>
      <c r="I73" s="20">
        <v>43</v>
      </c>
    </row>
    <row r="74" spans="1:9" x14ac:dyDescent="0.2">
      <c r="A74" s="19" t="s">
        <v>504</v>
      </c>
      <c r="B74" s="20">
        <v>178</v>
      </c>
      <c r="C74" s="20">
        <v>55</v>
      </c>
      <c r="D74" s="20">
        <v>15</v>
      </c>
      <c r="E74" s="20">
        <v>8</v>
      </c>
      <c r="F74" s="20">
        <v>86</v>
      </c>
      <c r="G74" s="20">
        <v>14</v>
      </c>
      <c r="H74" s="20">
        <v>70</v>
      </c>
      <c r="I74" s="20">
        <v>94</v>
      </c>
    </row>
    <row r="75" spans="1:9" x14ac:dyDescent="0.2">
      <c r="A75" s="19" t="s">
        <v>1441</v>
      </c>
      <c r="B75" s="20">
        <v>1644</v>
      </c>
      <c r="C75" s="20">
        <v>607</v>
      </c>
      <c r="D75" s="20">
        <v>106</v>
      </c>
      <c r="E75" s="20">
        <v>94</v>
      </c>
      <c r="F75" s="20">
        <v>781</v>
      </c>
      <c r="G75" s="20">
        <v>56</v>
      </c>
      <c r="H75" s="20">
        <v>713</v>
      </c>
      <c r="I75" s="20">
        <v>875</v>
      </c>
    </row>
    <row r="76" spans="1:9" x14ac:dyDescent="0.2">
      <c r="A76" s="18" t="s">
        <v>535</v>
      </c>
      <c r="B76" s="18"/>
      <c r="C76" s="18"/>
      <c r="D76" s="18"/>
      <c r="E76" s="18"/>
      <c r="F76" s="18"/>
      <c r="G76" s="18"/>
      <c r="H76" s="18"/>
      <c r="I76" s="18"/>
    </row>
    <row r="77" spans="1:9" x14ac:dyDescent="0.2">
      <c r="A77" s="21" t="s">
        <v>536</v>
      </c>
      <c r="B77" s="34">
        <v>366</v>
      </c>
      <c r="C77" s="34">
        <v>123</v>
      </c>
      <c r="D77" s="34">
        <v>29</v>
      </c>
      <c r="E77" s="34">
        <v>28</v>
      </c>
      <c r="F77" s="34">
        <v>159</v>
      </c>
      <c r="G77" s="34">
        <v>27</v>
      </c>
      <c r="H77" s="34">
        <v>152</v>
      </c>
      <c r="I77" s="34">
        <v>187</v>
      </c>
    </row>
    <row r="78" spans="1:9" x14ac:dyDescent="0.2">
      <c r="A78" s="21" t="s">
        <v>537</v>
      </c>
      <c r="B78" s="34">
        <v>954</v>
      </c>
      <c r="C78" s="34">
        <v>338</v>
      </c>
      <c r="D78" s="34">
        <v>63</v>
      </c>
      <c r="E78" s="34">
        <v>57</v>
      </c>
      <c r="F78" s="34">
        <v>462</v>
      </c>
      <c r="G78" s="34">
        <v>34</v>
      </c>
      <c r="H78" s="34">
        <v>401</v>
      </c>
      <c r="I78" s="34">
        <v>519</v>
      </c>
    </row>
    <row r="79" spans="1:9" x14ac:dyDescent="0.2">
      <c r="A79" s="19" t="s">
        <v>538</v>
      </c>
      <c r="B79" s="20">
        <v>345</v>
      </c>
      <c r="C79" s="20">
        <v>138</v>
      </c>
      <c r="D79" s="20">
        <v>19</v>
      </c>
      <c r="E79" s="20">
        <v>26</v>
      </c>
      <c r="F79" s="20">
        <v>154</v>
      </c>
      <c r="G79" s="20">
        <v>8</v>
      </c>
      <c r="H79" s="20">
        <v>157</v>
      </c>
      <c r="I79" s="20">
        <v>180</v>
      </c>
    </row>
    <row r="80" spans="1:9" x14ac:dyDescent="0.2">
      <c r="A80" s="19" t="s">
        <v>539</v>
      </c>
      <c r="B80" s="20">
        <v>141</v>
      </c>
      <c r="C80" s="20">
        <v>58</v>
      </c>
      <c r="D80" s="20">
        <v>8</v>
      </c>
      <c r="E80" s="20">
        <v>3</v>
      </c>
      <c r="F80" s="20">
        <v>68</v>
      </c>
      <c r="G80" s="20">
        <v>4</v>
      </c>
      <c r="H80" s="20">
        <v>66</v>
      </c>
      <c r="I80" s="20">
        <v>71</v>
      </c>
    </row>
    <row r="81" spans="1:9" x14ac:dyDescent="0.2">
      <c r="A81" s="19" t="s">
        <v>540</v>
      </c>
      <c r="B81" s="20">
        <v>56</v>
      </c>
      <c r="C81" s="20">
        <v>22</v>
      </c>
      <c r="D81" s="20">
        <v>3</v>
      </c>
      <c r="E81" s="20">
        <v>1</v>
      </c>
      <c r="F81" s="20">
        <v>29</v>
      </c>
      <c r="G81" s="20">
        <v>1</v>
      </c>
      <c r="H81" s="20">
        <v>25</v>
      </c>
      <c r="I81" s="20">
        <v>30</v>
      </c>
    </row>
    <row r="82" spans="1:9" x14ac:dyDescent="0.2">
      <c r="A82" s="19" t="s">
        <v>541</v>
      </c>
      <c r="B82" s="20">
        <v>48</v>
      </c>
      <c r="C82" s="20">
        <v>17</v>
      </c>
      <c r="D82" s="20">
        <v>5</v>
      </c>
      <c r="E82" s="20">
        <v>2</v>
      </c>
      <c r="F82" s="20">
        <v>24</v>
      </c>
      <c r="G82" s="20">
        <v>0</v>
      </c>
      <c r="H82" s="20">
        <v>22</v>
      </c>
      <c r="I82" s="20">
        <v>26</v>
      </c>
    </row>
    <row r="83" spans="1:9" x14ac:dyDescent="0.2">
      <c r="A83" s="19" t="s">
        <v>542</v>
      </c>
      <c r="B83" s="20">
        <v>20</v>
      </c>
      <c r="C83" s="20">
        <v>7</v>
      </c>
      <c r="D83" s="20">
        <v>4</v>
      </c>
      <c r="E83" s="20">
        <v>0</v>
      </c>
      <c r="F83" s="20">
        <v>8</v>
      </c>
      <c r="G83" s="20">
        <v>1</v>
      </c>
      <c r="H83" s="20">
        <v>11</v>
      </c>
      <c r="I83" s="20">
        <v>8</v>
      </c>
    </row>
    <row r="84" spans="1:9" x14ac:dyDescent="0.2">
      <c r="A84" s="19" t="s">
        <v>543</v>
      </c>
      <c r="B84" s="20">
        <v>4</v>
      </c>
      <c r="C84" s="20">
        <v>0</v>
      </c>
      <c r="D84" s="20">
        <v>2</v>
      </c>
      <c r="E84" s="20">
        <v>0</v>
      </c>
      <c r="F84" s="20">
        <v>2</v>
      </c>
      <c r="G84" s="20">
        <v>0</v>
      </c>
      <c r="H84" s="20">
        <v>2</v>
      </c>
      <c r="I84" s="20">
        <v>2</v>
      </c>
    </row>
    <row r="85" spans="1:9" x14ac:dyDescent="0.2">
      <c r="A85" s="19" t="s">
        <v>544</v>
      </c>
      <c r="B85" s="20">
        <v>2</v>
      </c>
      <c r="C85" s="20">
        <v>1</v>
      </c>
      <c r="D85" s="20">
        <v>0</v>
      </c>
      <c r="E85" s="20">
        <v>0</v>
      </c>
      <c r="F85" s="20">
        <v>1</v>
      </c>
      <c r="G85" s="20">
        <v>0</v>
      </c>
      <c r="H85" s="20">
        <v>1</v>
      </c>
      <c r="I85" s="20">
        <v>1</v>
      </c>
    </row>
    <row r="86" spans="1:9" x14ac:dyDescent="0.2">
      <c r="A86" s="19" t="s">
        <v>545</v>
      </c>
      <c r="B86" s="20">
        <v>2</v>
      </c>
      <c r="C86" s="20">
        <v>0</v>
      </c>
      <c r="D86" s="20">
        <v>0</v>
      </c>
      <c r="E86" s="20">
        <v>1</v>
      </c>
      <c r="F86" s="20">
        <v>1</v>
      </c>
      <c r="G86" s="20">
        <v>0</v>
      </c>
      <c r="H86" s="20">
        <v>0</v>
      </c>
      <c r="I86" s="20">
        <v>2</v>
      </c>
    </row>
    <row r="87" spans="1:9" x14ac:dyDescent="0.2">
      <c r="A87" s="19" t="s">
        <v>504</v>
      </c>
      <c r="B87" s="20">
        <v>250</v>
      </c>
      <c r="C87" s="20">
        <v>81</v>
      </c>
      <c r="D87" s="20">
        <v>17</v>
      </c>
      <c r="E87" s="20">
        <v>12</v>
      </c>
      <c r="F87" s="20">
        <v>118</v>
      </c>
      <c r="G87" s="20">
        <v>22</v>
      </c>
      <c r="H87" s="20">
        <v>98</v>
      </c>
      <c r="I87" s="20">
        <v>130</v>
      </c>
    </row>
    <row r="88" spans="1:9" x14ac:dyDescent="0.2">
      <c r="A88" s="18" t="s">
        <v>546</v>
      </c>
      <c r="B88" s="18"/>
      <c r="C88" s="18"/>
      <c r="D88" s="18"/>
      <c r="E88" s="18"/>
      <c r="F88" s="18"/>
      <c r="G88" s="18"/>
      <c r="H88" s="18"/>
      <c r="I88" s="18"/>
    </row>
    <row r="89" spans="1:9" x14ac:dyDescent="0.2">
      <c r="A89" s="19" t="s">
        <v>547</v>
      </c>
      <c r="B89" s="20">
        <v>1712</v>
      </c>
      <c r="C89" s="20">
        <v>581</v>
      </c>
      <c r="D89" s="20">
        <v>120</v>
      </c>
      <c r="E89" s="20">
        <v>100</v>
      </c>
      <c r="F89" s="20">
        <v>842</v>
      </c>
      <c r="G89" s="20">
        <v>69</v>
      </c>
      <c r="H89" s="20">
        <v>701</v>
      </c>
      <c r="I89" s="20">
        <v>942</v>
      </c>
    </row>
    <row r="90" spans="1:9" x14ac:dyDescent="0.2">
      <c r="A90" s="19" t="s">
        <v>139</v>
      </c>
      <c r="B90" s="20">
        <v>76</v>
      </c>
      <c r="C90" s="20">
        <v>30</v>
      </c>
      <c r="D90" s="20">
        <v>4</v>
      </c>
      <c r="E90" s="20">
        <v>3</v>
      </c>
      <c r="F90" s="20">
        <v>33</v>
      </c>
      <c r="G90" s="20">
        <v>6</v>
      </c>
      <c r="H90" s="20">
        <v>34</v>
      </c>
      <c r="I90" s="20">
        <v>36</v>
      </c>
    </row>
    <row r="91" spans="1:9" x14ac:dyDescent="0.2">
      <c r="A91" s="19" t="s">
        <v>548</v>
      </c>
      <c r="B91" s="20">
        <v>59</v>
      </c>
      <c r="C91" s="20">
        <v>29</v>
      </c>
      <c r="D91" s="20">
        <v>4</v>
      </c>
      <c r="E91" s="20">
        <v>6</v>
      </c>
      <c r="F91" s="20">
        <v>17</v>
      </c>
      <c r="G91" s="20">
        <v>3</v>
      </c>
      <c r="H91" s="20">
        <v>33</v>
      </c>
      <c r="I91" s="20">
        <v>23</v>
      </c>
    </row>
    <row r="92" spans="1:9" x14ac:dyDescent="0.2">
      <c r="A92" s="19" t="s">
        <v>140</v>
      </c>
      <c r="B92" s="20">
        <v>194</v>
      </c>
      <c r="C92" s="20">
        <v>101</v>
      </c>
      <c r="D92" s="20">
        <v>10</v>
      </c>
      <c r="E92" s="20">
        <v>16</v>
      </c>
      <c r="F92" s="20">
        <v>60</v>
      </c>
      <c r="G92" s="20">
        <v>7</v>
      </c>
      <c r="H92" s="20">
        <v>111</v>
      </c>
      <c r="I92" s="20">
        <v>76</v>
      </c>
    </row>
    <row r="93" spans="1:9" x14ac:dyDescent="0.2">
      <c r="A93" s="19" t="s">
        <v>141</v>
      </c>
      <c r="B93" s="20">
        <v>16</v>
      </c>
      <c r="C93" s="20">
        <v>6</v>
      </c>
      <c r="D93" s="20">
        <v>0</v>
      </c>
      <c r="E93" s="20">
        <v>2</v>
      </c>
      <c r="F93" s="20">
        <v>7</v>
      </c>
      <c r="G93" s="20">
        <v>1</v>
      </c>
      <c r="H93" s="20">
        <v>6</v>
      </c>
      <c r="I93" s="20">
        <v>9</v>
      </c>
    </row>
    <row r="94" spans="1:9" x14ac:dyDescent="0.2">
      <c r="A94" s="19" t="s">
        <v>511</v>
      </c>
      <c r="B94" s="20">
        <v>46</v>
      </c>
      <c r="C94" s="20">
        <v>15</v>
      </c>
      <c r="D94" s="20">
        <v>1</v>
      </c>
      <c r="E94" s="20">
        <v>1</v>
      </c>
      <c r="F94" s="20">
        <v>27</v>
      </c>
      <c r="G94" s="20">
        <v>2</v>
      </c>
      <c r="H94" s="20">
        <v>16</v>
      </c>
      <c r="I94" s="20">
        <v>28</v>
      </c>
    </row>
    <row r="95" spans="1:9" x14ac:dyDescent="0.2">
      <c r="A95" s="19" t="s">
        <v>504</v>
      </c>
      <c r="B95" s="20">
        <v>85</v>
      </c>
      <c r="C95" s="20">
        <v>23</v>
      </c>
      <c r="D95" s="20">
        <v>11</v>
      </c>
      <c r="E95" s="20">
        <v>2</v>
      </c>
      <c r="F95" s="20">
        <v>40</v>
      </c>
      <c r="G95" s="20">
        <v>9</v>
      </c>
      <c r="H95" s="20">
        <v>34</v>
      </c>
      <c r="I95" s="20">
        <v>42</v>
      </c>
    </row>
    <row r="96" spans="1:9" x14ac:dyDescent="0.2">
      <c r="A96" s="18" t="s">
        <v>549</v>
      </c>
      <c r="B96" s="18"/>
      <c r="C96" s="18"/>
      <c r="D96" s="18"/>
      <c r="E96" s="18"/>
      <c r="F96" s="18"/>
      <c r="G96" s="18"/>
      <c r="H96" s="18"/>
      <c r="I96" s="18"/>
    </row>
    <row r="97" spans="1:9" x14ac:dyDescent="0.2">
      <c r="A97" s="19" t="s">
        <v>550</v>
      </c>
      <c r="B97" s="20">
        <v>1212</v>
      </c>
      <c r="C97" s="20">
        <v>422</v>
      </c>
      <c r="D97" s="20">
        <v>87</v>
      </c>
      <c r="E97" s="20">
        <v>82</v>
      </c>
      <c r="F97" s="20">
        <v>591</v>
      </c>
      <c r="G97" s="20">
        <v>30</v>
      </c>
      <c r="H97" s="20">
        <v>509</v>
      </c>
      <c r="I97" s="20">
        <v>673</v>
      </c>
    </row>
    <row r="98" spans="1:9" x14ac:dyDescent="0.2">
      <c r="A98" s="19" t="s">
        <v>551</v>
      </c>
      <c r="B98" s="20">
        <v>24</v>
      </c>
      <c r="C98" s="20">
        <v>12</v>
      </c>
      <c r="D98" s="20">
        <v>3</v>
      </c>
      <c r="E98" s="20">
        <v>1</v>
      </c>
      <c r="F98" s="20">
        <v>8</v>
      </c>
      <c r="G98" s="20">
        <v>0</v>
      </c>
      <c r="H98" s="20">
        <v>15</v>
      </c>
      <c r="I98" s="20">
        <v>9</v>
      </c>
    </row>
    <row r="99" spans="1:9" x14ac:dyDescent="0.2">
      <c r="A99" s="19" t="s">
        <v>552</v>
      </c>
      <c r="B99" s="20">
        <v>76</v>
      </c>
      <c r="C99" s="20">
        <v>43</v>
      </c>
      <c r="D99" s="20">
        <v>3</v>
      </c>
      <c r="E99" s="20">
        <v>3</v>
      </c>
      <c r="F99" s="20">
        <v>25</v>
      </c>
      <c r="G99" s="20">
        <v>2</v>
      </c>
      <c r="H99" s="20">
        <v>46</v>
      </c>
      <c r="I99" s="20">
        <v>28</v>
      </c>
    </row>
    <row r="100" spans="1:9" x14ac:dyDescent="0.2">
      <c r="A100" s="19" t="s">
        <v>553</v>
      </c>
      <c r="B100" s="20">
        <v>43</v>
      </c>
      <c r="C100" s="20">
        <v>27</v>
      </c>
      <c r="D100" s="20">
        <v>3</v>
      </c>
      <c r="E100" s="20">
        <v>2</v>
      </c>
      <c r="F100" s="20">
        <v>11</v>
      </c>
      <c r="G100" s="20">
        <v>0</v>
      </c>
      <c r="H100" s="20">
        <v>30</v>
      </c>
      <c r="I100" s="20">
        <v>13</v>
      </c>
    </row>
    <row r="101" spans="1:9" x14ac:dyDescent="0.2">
      <c r="A101" s="19" t="s">
        <v>554</v>
      </c>
      <c r="B101" s="20">
        <v>14</v>
      </c>
      <c r="C101" s="20">
        <v>10</v>
      </c>
      <c r="D101" s="20">
        <v>0</v>
      </c>
      <c r="E101" s="20">
        <v>1</v>
      </c>
      <c r="F101" s="20">
        <v>3</v>
      </c>
      <c r="G101" s="20">
        <v>0</v>
      </c>
      <c r="H101" s="20">
        <v>10</v>
      </c>
      <c r="I101" s="20">
        <v>4</v>
      </c>
    </row>
    <row r="102" spans="1:9" x14ac:dyDescent="0.2">
      <c r="A102" s="19" t="s">
        <v>555</v>
      </c>
      <c r="B102" s="20">
        <v>5</v>
      </c>
      <c r="C102" s="20">
        <v>3</v>
      </c>
      <c r="D102" s="20">
        <v>1</v>
      </c>
      <c r="E102" s="20">
        <v>0</v>
      </c>
      <c r="F102" s="20">
        <v>1</v>
      </c>
      <c r="G102" s="20">
        <v>0</v>
      </c>
      <c r="H102" s="20">
        <v>4</v>
      </c>
      <c r="I102" s="20">
        <v>1</v>
      </c>
    </row>
    <row r="103" spans="1:9" x14ac:dyDescent="0.2">
      <c r="A103" s="19" t="s">
        <v>504</v>
      </c>
      <c r="B103" s="20">
        <v>414</v>
      </c>
      <c r="C103" s="20">
        <v>94</v>
      </c>
      <c r="D103" s="20">
        <v>27</v>
      </c>
      <c r="E103" s="20">
        <v>14</v>
      </c>
      <c r="F103" s="20">
        <v>236</v>
      </c>
      <c r="G103" s="20">
        <v>43</v>
      </c>
      <c r="H103" s="20">
        <v>121</v>
      </c>
      <c r="I103" s="20">
        <v>250</v>
      </c>
    </row>
    <row r="104" spans="1:9" x14ac:dyDescent="0.2">
      <c r="A104" s="18" t="s">
        <v>556</v>
      </c>
      <c r="B104" s="18"/>
      <c r="C104" s="18"/>
      <c r="D104" s="18"/>
      <c r="E104" s="18"/>
      <c r="F104" s="18"/>
      <c r="G104" s="18"/>
      <c r="H104" s="18"/>
      <c r="I104" s="18"/>
    </row>
    <row r="105" spans="1:9" x14ac:dyDescent="0.2">
      <c r="A105" s="19" t="s">
        <v>550</v>
      </c>
      <c r="B105" s="20">
        <v>13</v>
      </c>
      <c r="C105" s="20">
        <v>5</v>
      </c>
      <c r="D105" s="20">
        <v>0</v>
      </c>
      <c r="E105" s="20">
        <v>0</v>
      </c>
      <c r="F105" s="20">
        <v>8</v>
      </c>
      <c r="G105" s="20">
        <v>0</v>
      </c>
      <c r="H105" s="20">
        <v>5</v>
      </c>
      <c r="I105" s="20">
        <v>8</v>
      </c>
    </row>
    <row r="106" spans="1:9" x14ac:dyDescent="0.2">
      <c r="A106" s="19" t="s">
        <v>551</v>
      </c>
      <c r="B106" s="20">
        <v>89</v>
      </c>
      <c r="C106" s="20">
        <v>42</v>
      </c>
      <c r="D106" s="20">
        <v>2</v>
      </c>
      <c r="E106" s="20">
        <v>10</v>
      </c>
      <c r="F106" s="20">
        <v>29</v>
      </c>
      <c r="G106" s="20">
        <v>6</v>
      </c>
      <c r="H106" s="20">
        <v>44</v>
      </c>
      <c r="I106" s="20">
        <v>39</v>
      </c>
    </row>
    <row r="107" spans="1:9" x14ac:dyDescent="0.2">
      <c r="A107" s="19" t="s">
        <v>552</v>
      </c>
      <c r="B107" s="20">
        <v>143</v>
      </c>
      <c r="C107" s="20">
        <v>77</v>
      </c>
      <c r="D107" s="20">
        <v>8</v>
      </c>
      <c r="E107" s="20">
        <v>12</v>
      </c>
      <c r="F107" s="20">
        <v>43</v>
      </c>
      <c r="G107" s="20">
        <v>3</v>
      </c>
      <c r="H107" s="20">
        <v>85</v>
      </c>
      <c r="I107" s="20">
        <v>55</v>
      </c>
    </row>
    <row r="108" spans="1:9" x14ac:dyDescent="0.2">
      <c r="A108" s="19" t="s">
        <v>553</v>
      </c>
      <c r="B108" s="20">
        <v>27</v>
      </c>
      <c r="C108" s="20">
        <v>14</v>
      </c>
      <c r="D108" s="20">
        <v>1</v>
      </c>
      <c r="E108" s="20">
        <v>1</v>
      </c>
      <c r="F108" s="20">
        <v>11</v>
      </c>
      <c r="G108" s="20">
        <v>0</v>
      </c>
      <c r="H108" s="20">
        <v>15</v>
      </c>
      <c r="I108" s="20">
        <v>12</v>
      </c>
    </row>
    <row r="109" spans="1:9" x14ac:dyDescent="0.2">
      <c r="A109" s="19" t="s">
        <v>554</v>
      </c>
      <c r="B109" s="20">
        <v>5</v>
      </c>
      <c r="C109" s="20">
        <v>3</v>
      </c>
      <c r="D109" s="20">
        <v>1</v>
      </c>
      <c r="E109" s="20">
        <v>0</v>
      </c>
      <c r="F109" s="20">
        <v>1</v>
      </c>
      <c r="G109" s="20">
        <v>0</v>
      </c>
      <c r="H109" s="20">
        <v>4</v>
      </c>
      <c r="I109" s="20">
        <v>1</v>
      </c>
    </row>
    <row r="110" spans="1:9" x14ac:dyDescent="0.2">
      <c r="A110" s="19" t="s">
        <v>555</v>
      </c>
      <c r="B110" s="20">
        <v>10</v>
      </c>
      <c r="C110" s="20">
        <v>4</v>
      </c>
      <c r="D110" s="20">
        <v>1</v>
      </c>
      <c r="E110" s="20">
        <v>1</v>
      </c>
      <c r="F110" s="20">
        <v>4</v>
      </c>
      <c r="G110" s="20">
        <v>0</v>
      </c>
      <c r="H110" s="20">
        <v>5</v>
      </c>
      <c r="I110" s="20">
        <v>5</v>
      </c>
    </row>
    <row r="111" spans="1:9" x14ac:dyDescent="0.2">
      <c r="A111" s="19" t="s">
        <v>504</v>
      </c>
      <c r="B111" s="20">
        <v>28</v>
      </c>
      <c r="C111" s="20">
        <v>6</v>
      </c>
      <c r="D111" s="20">
        <v>2</v>
      </c>
      <c r="E111" s="20">
        <v>1</v>
      </c>
      <c r="F111" s="20">
        <v>15</v>
      </c>
      <c r="G111" s="20">
        <v>4</v>
      </c>
      <c r="H111" s="20">
        <v>8</v>
      </c>
      <c r="I111" s="20">
        <v>16</v>
      </c>
    </row>
    <row r="112" spans="1:9" x14ac:dyDescent="0.2">
      <c r="A112" s="18" t="s">
        <v>142</v>
      </c>
      <c r="B112" s="18"/>
      <c r="C112" s="18"/>
      <c r="D112" s="18"/>
      <c r="E112" s="18"/>
      <c r="F112" s="18"/>
      <c r="G112" s="18"/>
      <c r="H112" s="18"/>
      <c r="I112" s="18"/>
    </row>
    <row r="113" spans="1:9" x14ac:dyDescent="0.2">
      <c r="A113" s="19" t="s">
        <v>557</v>
      </c>
      <c r="B113" s="20">
        <v>90</v>
      </c>
      <c r="C113" s="20">
        <v>38</v>
      </c>
      <c r="D113" s="20">
        <v>12</v>
      </c>
      <c r="E113" s="20">
        <v>8</v>
      </c>
      <c r="F113" s="20">
        <v>29</v>
      </c>
      <c r="G113" s="20">
        <v>3</v>
      </c>
      <c r="H113" s="20">
        <v>50</v>
      </c>
      <c r="I113" s="20">
        <v>37</v>
      </c>
    </row>
    <row r="114" spans="1:9" x14ac:dyDescent="0.2">
      <c r="A114" s="19" t="s">
        <v>558</v>
      </c>
      <c r="B114" s="20">
        <v>307</v>
      </c>
      <c r="C114" s="20">
        <v>159</v>
      </c>
      <c r="D114" s="20">
        <v>14</v>
      </c>
      <c r="E114" s="20">
        <v>25</v>
      </c>
      <c r="F114" s="20">
        <v>104</v>
      </c>
      <c r="G114" s="20">
        <v>5</v>
      </c>
      <c r="H114" s="20">
        <v>173</v>
      </c>
      <c r="I114" s="20">
        <v>129</v>
      </c>
    </row>
    <row r="115" spans="1:9" x14ac:dyDescent="0.2">
      <c r="A115" s="19" t="s">
        <v>559</v>
      </c>
      <c r="B115" s="20">
        <v>392</v>
      </c>
      <c r="C115" s="20">
        <v>170</v>
      </c>
      <c r="D115" s="20">
        <v>30</v>
      </c>
      <c r="E115" s="20">
        <v>32</v>
      </c>
      <c r="F115" s="20">
        <v>146</v>
      </c>
      <c r="G115" s="20">
        <v>14</v>
      </c>
      <c r="H115" s="20">
        <v>200</v>
      </c>
      <c r="I115" s="20">
        <v>178</v>
      </c>
    </row>
    <row r="116" spans="1:9" x14ac:dyDescent="0.2">
      <c r="A116" s="19" t="s">
        <v>560</v>
      </c>
      <c r="B116" s="20">
        <v>379</v>
      </c>
      <c r="C116" s="20">
        <v>146</v>
      </c>
      <c r="D116" s="20">
        <v>28</v>
      </c>
      <c r="E116" s="20">
        <v>25</v>
      </c>
      <c r="F116" s="20">
        <v>166</v>
      </c>
      <c r="G116" s="20">
        <v>14</v>
      </c>
      <c r="H116" s="20">
        <v>174</v>
      </c>
      <c r="I116" s="20">
        <v>191</v>
      </c>
    </row>
    <row r="117" spans="1:9" x14ac:dyDescent="0.2">
      <c r="A117" s="19" t="s">
        <v>561</v>
      </c>
      <c r="B117" s="20">
        <v>951</v>
      </c>
      <c r="C117" s="20">
        <v>251</v>
      </c>
      <c r="D117" s="20">
        <v>57</v>
      </c>
      <c r="E117" s="20">
        <v>38</v>
      </c>
      <c r="F117" s="20">
        <v>548</v>
      </c>
      <c r="G117" s="20">
        <v>57</v>
      </c>
      <c r="H117" s="20">
        <v>308</v>
      </c>
      <c r="I117" s="20">
        <v>586</v>
      </c>
    </row>
    <row r="118" spans="1:9" x14ac:dyDescent="0.2">
      <c r="A118" s="19" t="s">
        <v>504</v>
      </c>
      <c r="B118" s="20">
        <v>69</v>
      </c>
      <c r="C118" s="20">
        <v>21</v>
      </c>
      <c r="D118" s="20">
        <v>9</v>
      </c>
      <c r="E118" s="20">
        <v>2</v>
      </c>
      <c r="F118" s="20">
        <v>33</v>
      </c>
      <c r="G118" s="20">
        <v>4</v>
      </c>
      <c r="H118" s="20">
        <v>30</v>
      </c>
      <c r="I118" s="20">
        <v>35</v>
      </c>
    </row>
    <row r="119" spans="1:9" x14ac:dyDescent="0.2">
      <c r="A119" s="18" t="s">
        <v>143</v>
      </c>
      <c r="B119" s="18"/>
      <c r="C119" s="18"/>
      <c r="D119" s="18"/>
      <c r="E119" s="18"/>
      <c r="F119" s="18"/>
      <c r="G119" s="18"/>
      <c r="H119" s="18"/>
      <c r="I119" s="18"/>
    </row>
    <row r="120" spans="1:9" x14ac:dyDescent="0.2">
      <c r="A120" s="21" t="s">
        <v>562</v>
      </c>
      <c r="B120" s="21"/>
      <c r="C120" s="21"/>
      <c r="D120" s="21"/>
      <c r="E120" s="21"/>
      <c r="F120" s="21"/>
      <c r="G120" s="21"/>
      <c r="H120" s="21"/>
      <c r="I120" s="21"/>
    </row>
    <row r="121" spans="1:9" x14ac:dyDescent="0.2">
      <c r="A121" s="19" t="s">
        <v>563</v>
      </c>
      <c r="B121" s="20">
        <v>546</v>
      </c>
      <c r="C121" s="20">
        <v>242</v>
      </c>
      <c r="D121" s="20">
        <v>45</v>
      </c>
      <c r="E121" s="20">
        <v>30</v>
      </c>
      <c r="F121" s="20">
        <v>220</v>
      </c>
      <c r="G121" s="20">
        <v>9</v>
      </c>
      <c r="H121" s="20">
        <v>287</v>
      </c>
      <c r="I121" s="20">
        <v>250</v>
      </c>
    </row>
    <row r="122" spans="1:9" x14ac:dyDescent="0.2">
      <c r="A122" s="19" t="s">
        <v>564</v>
      </c>
      <c r="B122" s="20">
        <v>531</v>
      </c>
      <c r="C122" s="20">
        <v>222</v>
      </c>
      <c r="D122" s="20">
        <v>36</v>
      </c>
      <c r="E122" s="20">
        <v>36</v>
      </c>
      <c r="F122" s="20">
        <v>219</v>
      </c>
      <c r="G122" s="20">
        <v>18</v>
      </c>
      <c r="H122" s="20">
        <v>258</v>
      </c>
      <c r="I122" s="20">
        <v>255</v>
      </c>
    </row>
    <row r="123" spans="1:9" x14ac:dyDescent="0.2">
      <c r="A123" s="19" t="s">
        <v>565</v>
      </c>
      <c r="B123" s="20">
        <v>205</v>
      </c>
      <c r="C123" s="20">
        <v>88</v>
      </c>
      <c r="D123" s="20">
        <v>13</v>
      </c>
      <c r="E123" s="20">
        <v>18</v>
      </c>
      <c r="F123" s="20">
        <v>78</v>
      </c>
      <c r="G123" s="20">
        <v>8</v>
      </c>
      <c r="H123" s="20">
        <v>101</v>
      </c>
      <c r="I123" s="20">
        <v>96</v>
      </c>
    </row>
    <row r="124" spans="1:9" x14ac:dyDescent="0.2">
      <c r="A124" s="19" t="s">
        <v>566</v>
      </c>
      <c r="B124" s="20">
        <v>762</v>
      </c>
      <c r="C124" s="20">
        <v>193</v>
      </c>
      <c r="D124" s="20">
        <v>43</v>
      </c>
      <c r="E124" s="20">
        <v>37</v>
      </c>
      <c r="F124" s="20">
        <v>439</v>
      </c>
      <c r="G124" s="20">
        <v>50</v>
      </c>
      <c r="H124" s="20">
        <v>236</v>
      </c>
      <c r="I124" s="20">
        <v>476</v>
      </c>
    </row>
    <row r="125" spans="1:9" x14ac:dyDescent="0.2">
      <c r="A125" s="19" t="s">
        <v>504</v>
      </c>
      <c r="B125" s="20">
        <v>144</v>
      </c>
      <c r="C125" s="20">
        <v>40</v>
      </c>
      <c r="D125" s="20">
        <v>13</v>
      </c>
      <c r="E125" s="20">
        <v>9</v>
      </c>
      <c r="F125" s="20">
        <v>70</v>
      </c>
      <c r="G125" s="20">
        <v>12</v>
      </c>
      <c r="H125" s="20">
        <v>53</v>
      </c>
      <c r="I125" s="20">
        <v>79</v>
      </c>
    </row>
    <row r="126" spans="1:9" x14ac:dyDescent="0.2">
      <c r="A126" s="18" t="s">
        <v>143</v>
      </c>
      <c r="B126" s="18"/>
      <c r="C126" s="18"/>
      <c r="D126" s="18"/>
      <c r="E126" s="18"/>
      <c r="F126" s="18"/>
      <c r="G126" s="18"/>
      <c r="H126" s="18"/>
      <c r="I126" s="18"/>
    </row>
    <row r="127" spans="1:9" x14ac:dyDescent="0.2">
      <c r="A127" s="21" t="s">
        <v>567</v>
      </c>
      <c r="B127" s="21"/>
      <c r="C127" s="21"/>
      <c r="D127" s="21"/>
      <c r="E127" s="21"/>
      <c r="F127" s="21"/>
      <c r="G127" s="21"/>
      <c r="H127" s="21"/>
      <c r="I127" s="21"/>
    </row>
    <row r="128" spans="1:9" x14ac:dyDescent="0.2">
      <c r="A128" s="19" t="s">
        <v>563</v>
      </c>
      <c r="B128" s="20">
        <v>285</v>
      </c>
      <c r="C128" s="20">
        <v>147</v>
      </c>
      <c r="D128" s="20">
        <v>27</v>
      </c>
      <c r="E128" s="20">
        <v>22</v>
      </c>
      <c r="F128" s="20">
        <v>85</v>
      </c>
      <c r="G128" s="20">
        <v>4</v>
      </c>
      <c r="H128" s="20">
        <v>174</v>
      </c>
      <c r="I128" s="20">
        <v>107</v>
      </c>
    </row>
    <row r="129" spans="1:9" x14ac:dyDescent="0.2">
      <c r="A129" s="19" t="s">
        <v>564</v>
      </c>
      <c r="B129" s="20">
        <v>217</v>
      </c>
      <c r="C129" s="20">
        <v>96</v>
      </c>
      <c r="D129" s="20">
        <v>17</v>
      </c>
      <c r="E129" s="20">
        <v>16</v>
      </c>
      <c r="F129" s="20">
        <v>82</v>
      </c>
      <c r="G129" s="20">
        <v>6</v>
      </c>
      <c r="H129" s="20">
        <v>113</v>
      </c>
      <c r="I129" s="20">
        <v>98</v>
      </c>
    </row>
    <row r="130" spans="1:9" x14ac:dyDescent="0.2">
      <c r="A130" s="19" t="s">
        <v>565</v>
      </c>
      <c r="B130" s="20">
        <v>142</v>
      </c>
      <c r="C130" s="20">
        <v>62</v>
      </c>
      <c r="D130" s="20">
        <v>8</v>
      </c>
      <c r="E130" s="20">
        <v>20</v>
      </c>
      <c r="F130" s="20">
        <v>48</v>
      </c>
      <c r="G130" s="20">
        <v>4</v>
      </c>
      <c r="H130" s="20">
        <v>70</v>
      </c>
      <c r="I130" s="20">
        <v>68</v>
      </c>
    </row>
    <row r="131" spans="1:9" x14ac:dyDescent="0.2">
      <c r="A131" s="19" t="s">
        <v>566</v>
      </c>
      <c r="B131" s="20">
        <v>1184</v>
      </c>
      <c r="C131" s="20">
        <v>379</v>
      </c>
      <c r="D131" s="20">
        <v>69</v>
      </c>
      <c r="E131" s="20">
        <v>57</v>
      </c>
      <c r="F131" s="20">
        <v>626</v>
      </c>
      <c r="G131" s="20">
        <v>53</v>
      </c>
      <c r="H131" s="20">
        <v>448</v>
      </c>
      <c r="I131" s="20">
        <v>683</v>
      </c>
    </row>
    <row r="132" spans="1:9" x14ac:dyDescent="0.2">
      <c r="A132" s="19" t="s">
        <v>504</v>
      </c>
      <c r="B132" s="20">
        <v>360</v>
      </c>
      <c r="C132" s="20">
        <v>101</v>
      </c>
      <c r="D132" s="20">
        <v>29</v>
      </c>
      <c r="E132" s="20">
        <v>15</v>
      </c>
      <c r="F132" s="20">
        <v>185</v>
      </c>
      <c r="G132" s="20">
        <v>30</v>
      </c>
      <c r="H132" s="20">
        <v>130</v>
      </c>
      <c r="I132" s="20">
        <v>200</v>
      </c>
    </row>
    <row r="133" spans="1:9" x14ac:dyDescent="0.2">
      <c r="A133" s="18" t="s">
        <v>143</v>
      </c>
      <c r="B133" s="18"/>
      <c r="C133" s="18"/>
      <c r="D133" s="18"/>
      <c r="E133" s="18"/>
      <c r="F133" s="18"/>
      <c r="G133" s="18"/>
      <c r="H133" s="18"/>
      <c r="I133" s="18"/>
    </row>
    <row r="134" spans="1:9" x14ac:dyDescent="0.2">
      <c r="A134" s="21" t="s">
        <v>568</v>
      </c>
      <c r="B134" s="21"/>
      <c r="C134" s="21"/>
      <c r="D134" s="21"/>
      <c r="E134" s="21"/>
      <c r="F134" s="21"/>
      <c r="G134" s="21"/>
      <c r="H134" s="21"/>
      <c r="I134" s="21"/>
    </row>
    <row r="135" spans="1:9" x14ac:dyDescent="0.2">
      <c r="A135" s="19" t="s">
        <v>563</v>
      </c>
      <c r="B135" s="20">
        <v>330</v>
      </c>
      <c r="C135" s="20">
        <v>165</v>
      </c>
      <c r="D135" s="20">
        <v>23</v>
      </c>
      <c r="E135" s="20">
        <v>25</v>
      </c>
      <c r="F135" s="20">
        <v>112</v>
      </c>
      <c r="G135" s="20">
        <v>5</v>
      </c>
      <c r="H135" s="20">
        <v>188</v>
      </c>
      <c r="I135" s="20">
        <v>137</v>
      </c>
    </row>
    <row r="136" spans="1:9" x14ac:dyDescent="0.2">
      <c r="A136" s="19" t="s">
        <v>564</v>
      </c>
      <c r="B136" s="20">
        <v>326</v>
      </c>
      <c r="C136" s="20">
        <v>135</v>
      </c>
      <c r="D136" s="20">
        <v>15</v>
      </c>
      <c r="E136" s="20">
        <v>27</v>
      </c>
      <c r="F136" s="20">
        <v>142</v>
      </c>
      <c r="G136" s="20">
        <v>7</v>
      </c>
      <c r="H136" s="20">
        <v>150</v>
      </c>
      <c r="I136" s="20">
        <v>169</v>
      </c>
    </row>
    <row r="137" spans="1:9" x14ac:dyDescent="0.2">
      <c r="A137" s="19" t="s">
        <v>565</v>
      </c>
      <c r="B137" s="20">
        <v>133</v>
      </c>
      <c r="C137" s="20">
        <v>63</v>
      </c>
      <c r="D137" s="20">
        <v>12</v>
      </c>
      <c r="E137" s="20">
        <v>13</v>
      </c>
      <c r="F137" s="20">
        <v>43</v>
      </c>
      <c r="G137" s="20">
        <v>2</v>
      </c>
      <c r="H137" s="20">
        <v>75</v>
      </c>
      <c r="I137" s="20">
        <v>56</v>
      </c>
    </row>
    <row r="138" spans="1:9" x14ac:dyDescent="0.2">
      <c r="A138" s="19" t="s">
        <v>566</v>
      </c>
      <c r="B138" s="20">
        <v>1070</v>
      </c>
      <c r="C138" s="20">
        <v>329</v>
      </c>
      <c r="D138" s="20">
        <v>74</v>
      </c>
      <c r="E138" s="20">
        <v>52</v>
      </c>
      <c r="F138" s="20">
        <v>562</v>
      </c>
      <c r="G138" s="20">
        <v>53</v>
      </c>
      <c r="H138" s="20">
        <v>403</v>
      </c>
      <c r="I138" s="20">
        <v>614</v>
      </c>
    </row>
    <row r="139" spans="1:9" x14ac:dyDescent="0.2">
      <c r="A139" s="19" t="s">
        <v>504</v>
      </c>
      <c r="B139" s="20">
        <v>329</v>
      </c>
      <c r="C139" s="20">
        <v>93</v>
      </c>
      <c r="D139" s="20">
        <v>26</v>
      </c>
      <c r="E139" s="20">
        <v>13</v>
      </c>
      <c r="F139" s="20">
        <v>167</v>
      </c>
      <c r="G139" s="20">
        <v>30</v>
      </c>
      <c r="H139" s="20">
        <v>119</v>
      </c>
      <c r="I139" s="20">
        <v>180</v>
      </c>
    </row>
    <row r="140" spans="1:9" x14ac:dyDescent="0.2">
      <c r="A140" s="18" t="s">
        <v>143</v>
      </c>
      <c r="B140" s="18"/>
      <c r="C140" s="18"/>
      <c r="D140" s="18"/>
      <c r="E140" s="18"/>
      <c r="F140" s="18"/>
      <c r="G140" s="18"/>
      <c r="H140" s="18"/>
      <c r="I140" s="18"/>
    </row>
    <row r="141" spans="1:9" x14ac:dyDescent="0.2">
      <c r="A141" s="21" t="s">
        <v>569</v>
      </c>
      <c r="B141" s="21"/>
      <c r="C141" s="21"/>
      <c r="D141" s="21"/>
      <c r="E141" s="21"/>
      <c r="F141" s="21"/>
      <c r="G141" s="21"/>
      <c r="H141" s="21"/>
      <c r="I141" s="21"/>
    </row>
    <row r="142" spans="1:9" x14ac:dyDescent="0.2">
      <c r="A142" s="19" t="s">
        <v>563</v>
      </c>
      <c r="B142" s="20">
        <v>39</v>
      </c>
      <c r="C142" s="20">
        <v>15</v>
      </c>
      <c r="D142" s="20">
        <v>3</v>
      </c>
      <c r="E142" s="20">
        <v>2</v>
      </c>
      <c r="F142" s="20">
        <v>17</v>
      </c>
      <c r="G142" s="20">
        <v>2</v>
      </c>
      <c r="H142" s="20">
        <v>18</v>
      </c>
      <c r="I142" s="20">
        <v>19</v>
      </c>
    </row>
    <row r="143" spans="1:9" x14ac:dyDescent="0.2">
      <c r="A143" s="19" t="s">
        <v>564</v>
      </c>
      <c r="B143" s="20">
        <v>75</v>
      </c>
      <c r="C143" s="20">
        <v>30</v>
      </c>
      <c r="D143" s="20">
        <v>4</v>
      </c>
      <c r="E143" s="20">
        <v>6</v>
      </c>
      <c r="F143" s="20">
        <v>33</v>
      </c>
      <c r="G143" s="20">
        <v>2</v>
      </c>
      <c r="H143" s="20">
        <v>34</v>
      </c>
      <c r="I143" s="20">
        <v>39</v>
      </c>
    </row>
    <row r="144" spans="1:9" x14ac:dyDescent="0.2">
      <c r="A144" s="19" t="s">
        <v>565</v>
      </c>
      <c r="B144" s="20">
        <v>117</v>
      </c>
      <c r="C144" s="20">
        <v>61</v>
      </c>
      <c r="D144" s="20">
        <v>7</v>
      </c>
      <c r="E144" s="20">
        <v>10</v>
      </c>
      <c r="F144" s="20">
        <v>37</v>
      </c>
      <c r="G144" s="20">
        <v>2</v>
      </c>
      <c r="H144" s="20">
        <v>68</v>
      </c>
      <c r="I144" s="20">
        <v>47</v>
      </c>
    </row>
    <row r="145" spans="1:9" x14ac:dyDescent="0.2">
      <c r="A145" s="19" t="s">
        <v>566</v>
      </c>
      <c r="B145" s="20">
        <v>1288</v>
      </c>
      <c r="C145" s="20">
        <v>454</v>
      </c>
      <c r="D145" s="20">
        <v>89</v>
      </c>
      <c r="E145" s="20">
        <v>81</v>
      </c>
      <c r="F145" s="20">
        <v>616</v>
      </c>
      <c r="G145" s="20">
        <v>48</v>
      </c>
      <c r="H145" s="20">
        <v>543</v>
      </c>
      <c r="I145" s="20">
        <v>697</v>
      </c>
    </row>
    <row r="146" spans="1:9" x14ac:dyDescent="0.2">
      <c r="A146" s="19" t="s">
        <v>504</v>
      </c>
      <c r="B146" s="20">
        <v>669</v>
      </c>
      <c r="C146" s="20">
        <v>225</v>
      </c>
      <c r="D146" s="20">
        <v>47</v>
      </c>
      <c r="E146" s="20">
        <v>31</v>
      </c>
      <c r="F146" s="20">
        <v>323</v>
      </c>
      <c r="G146" s="20">
        <v>43</v>
      </c>
      <c r="H146" s="20">
        <v>272</v>
      </c>
      <c r="I146" s="20">
        <v>354</v>
      </c>
    </row>
    <row r="147" spans="1:9" x14ac:dyDescent="0.2">
      <c r="A147" s="18" t="s">
        <v>570</v>
      </c>
      <c r="B147" s="18"/>
      <c r="C147" s="18"/>
      <c r="D147" s="18"/>
      <c r="E147" s="18"/>
      <c r="F147" s="18"/>
      <c r="G147" s="18"/>
      <c r="H147" s="18"/>
      <c r="I147" s="18"/>
    </row>
    <row r="148" spans="1:9" x14ac:dyDescent="0.2">
      <c r="A148" s="19" t="s">
        <v>571</v>
      </c>
      <c r="B148" s="20">
        <v>541</v>
      </c>
      <c r="C148" s="20">
        <v>221</v>
      </c>
      <c r="D148" s="20">
        <v>24</v>
      </c>
      <c r="E148" s="20">
        <v>27</v>
      </c>
      <c r="F148" s="20">
        <v>252</v>
      </c>
      <c r="G148" s="20">
        <v>17</v>
      </c>
      <c r="H148" s="20">
        <v>245</v>
      </c>
      <c r="I148" s="20">
        <v>279</v>
      </c>
    </row>
    <row r="149" spans="1:9" x14ac:dyDescent="0.2">
      <c r="A149" s="19" t="s">
        <v>572</v>
      </c>
      <c r="B149" s="20">
        <v>877</v>
      </c>
      <c r="C149" s="20">
        <v>303</v>
      </c>
      <c r="D149" s="20">
        <v>55</v>
      </c>
      <c r="E149" s="20">
        <v>51</v>
      </c>
      <c r="F149" s="20">
        <v>427</v>
      </c>
      <c r="G149" s="20">
        <v>41</v>
      </c>
      <c r="H149" s="20">
        <v>358</v>
      </c>
      <c r="I149" s="20">
        <v>478</v>
      </c>
    </row>
    <row r="150" spans="1:9" x14ac:dyDescent="0.2">
      <c r="A150" s="19" t="s">
        <v>573</v>
      </c>
      <c r="B150" s="20">
        <v>543</v>
      </c>
      <c r="C150" s="20">
        <v>185</v>
      </c>
      <c r="D150" s="20">
        <v>45</v>
      </c>
      <c r="E150" s="20">
        <v>37</v>
      </c>
      <c r="F150" s="20">
        <v>248</v>
      </c>
      <c r="G150" s="20">
        <v>28</v>
      </c>
      <c r="H150" s="20">
        <v>230</v>
      </c>
      <c r="I150" s="20">
        <v>285</v>
      </c>
    </row>
    <row r="151" spans="1:9" x14ac:dyDescent="0.2">
      <c r="A151" s="19" t="s">
        <v>574</v>
      </c>
      <c r="B151" s="20">
        <v>227</v>
      </c>
      <c r="C151" s="20">
        <v>76</v>
      </c>
      <c r="D151" s="20">
        <v>26</v>
      </c>
      <c r="E151" s="20">
        <v>15</v>
      </c>
      <c r="F151" s="20">
        <v>99</v>
      </c>
      <c r="G151" s="20">
        <v>11</v>
      </c>
      <c r="H151" s="20">
        <v>102</v>
      </c>
      <c r="I151" s="20">
        <v>114</v>
      </c>
    </row>
    <row r="152" spans="1:9" x14ac:dyDescent="0.2">
      <c r="A152" s="18" t="s">
        <v>575</v>
      </c>
      <c r="B152" s="18"/>
      <c r="C152" s="18"/>
      <c r="D152" s="18"/>
      <c r="E152" s="18"/>
      <c r="F152" s="18"/>
      <c r="G152" s="18"/>
      <c r="H152" s="18"/>
      <c r="I152" s="18"/>
    </row>
    <row r="153" spans="1:9" x14ac:dyDescent="0.2">
      <c r="A153" s="19" t="s">
        <v>576</v>
      </c>
      <c r="B153" s="20">
        <v>294</v>
      </c>
      <c r="C153" s="20">
        <v>113</v>
      </c>
      <c r="D153" s="20">
        <v>15</v>
      </c>
      <c r="E153" s="20">
        <v>24</v>
      </c>
      <c r="F153" s="20">
        <v>134</v>
      </c>
      <c r="G153" s="20">
        <v>8</v>
      </c>
      <c r="H153" s="20">
        <v>128</v>
      </c>
      <c r="I153" s="20">
        <v>158</v>
      </c>
    </row>
    <row r="154" spans="1:9" x14ac:dyDescent="0.2">
      <c r="A154" s="19" t="s">
        <v>577</v>
      </c>
      <c r="B154" s="20">
        <v>664</v>
      </c>
      <c r="C154" s="20">
        <v>230</v>
      </c>
      <c r="D154" s="20">
        <v>35</v>
      </c>
      <c r="E154" s="20">
        <v>43</v>
      </c>
      <c r="F154" s="20">
        <v>320</v>
      </c>
      <c r="G154" s="20">
        <v>36</v>
      </c>
      <c r="H154" s="20">
        <v>265</v>
      </c>
      <c r="I154" s="20">
        <v>363</v>
      </c>
    </row>
    <row r="155" spans="1:9" x14ac:dyDescent="0.2">
      <c r="A155" s="19" t="s">
        <v>578</v>
      </c>
      <c r="B155" s="20">
        <v>421</v>
      </c>
      <c r="C155" s="20">
        <v>162</v>
      </c>
      <c r="D155" s="20">
        <v>29</v>
      </c>
      <c r="E155" s="20">
        <v>16</v>
      </c>
      <c r="F155" s="20">
        <v>197</v>
      </c>
      <c r="G155" s="20">
        <v>17</v>
      </c>
      <c r="H155" s="20">
        <v>191</v>
      </c>
      <c r="I155" s="20">
        <v>213</v>
      </c>
    </row>
    <row r="156" spans="1:9" x14ac:dyDescent="0.2">
      <c r="A156" s="19" t="s">
        <v>579</v>
      </c>
      <c r="B156" s="20">
        <v>358</v>
      </c>
      <c r="C156" s="20">
        <v>119</v>
      </c>
      <c r="D156" s="20">
        <v>24</v>
      </c>
      <c r="E156" s="20">
        <v>17</v>
      </c>
      <c r="F156" s="20">
        <v>185</v>
      </c>
      <c r="G156" s="20">
        <v>13</v>
      </c>
      <c r="H156" s="20">
        <v>143</v>
      </c>
      <c r="I156" s="20">
        <v>202</v>
      </c>
    </row>
    <row r="157" spans="1:9" x14ac:dyDescent="0.2">
      <c r="A157" s="19" t="s">
        <v>580</v>
      </c>
      <c r="B157" s="20">
        <v>217</v>
      </c>
      <c r="C157" s="20">
        <v>77</v>
      </c>
      <c r="D157" s="20">
        <v>19</v>
      </c>
      <c r="E157" s="20">
        <v>14</v>
      </c>
      <c r="F157" s="20">
        <v>99</v>
      </c>
      <c r="G157" s="20">
        <v>8</v>
      </c>
      <c r="H157" s="20">
        <v>96</v>
      </c>
      <c r="I157" s="20">
        <v>113</v>
      </c>
    </row>
    <row r="158" spans="1:9" x14ac:dyDescent="0.2">
      <c r="A158" s="22" t="s">
        <v>581</v>
      </c>
      <c r="B158" s="23">
        <v>234</v>
      </c>
      <c r="C158" s="23">
        <v>84</v>
      </c>
      <c r="D158" s="23">
        <v>28</v>
      </c>
      <c r="E158" s="23">
        <v>16</v>
      </c>
      <c r="F158" s="23">
        <v>91</v>
      </c>
      <c r="G158" s="23">
        <v>15</v>
      </c>
      <c r="H158" s="23">
        <v>112</v>
      </c>
      <c r="I158" s="23">
        <v>107</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6FB10-D811-45CD-B9F5-48B2D0ECA356}">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HYPERLINK("#'目次'!B29","[23]")</f>
        <v>[23]</v>
      </c>
    </row>
    <row r="3" spans="1:10" x14ac:dyDescent="0.2">
      <c r="A3" s="9" t="s">
        <v>126</v>
      </c>
      <c r="B3" s="12" t="s">
        <v>197</v>
      </c>
    </row>
    <row r="4" spans="1:10" x14ac:dyDescent="0.2">
      <c r="A4" s="9" t="s">
        <v>126</v>
      </c>
      <c r="B4" s="12" t="s">
        <v>198</v>
      </c>
    </row>
    <row r="5" spans="1:10" x14ac:dyDescent="0.2">
      <c r="A5" s="9" t="s">
        <v>126</v>
      </c>
      <c r="B5" s="12" t="s">
        <v>199</v>
      </c>
    </row>
    <row r="6" spans="1:10" s="15" customFormat="1" ht="87.5" x14ac:dyDescent="0.2">
      <c r="A6" s="13" t="s">
        <v>126</v>
      </c>
      <c r="B6" s="14" t="s">
        <v>499</v>
      </c>
      <c r="C6" s="14" t="s">
        <v>200</v>
      </c>
      <c r="D6" s="14" t="s">
        <v>614</v>
      </c>
      <c r="E6" s="14" t="s">
        <v>615</v>
      </c>
      <c r="F6" s="14" t="s">
        <v>616</v>
      </c>
      <c r="G6" s="14" t="s">
        <v>617</v>
      </c>
      <c r="H6" s="14" t="s">
        <v>618</v>
      </c>
      <c r="I6" s="14" t="s">
        <v>511</v>
      </c>
      <c r="J6" s="14" t="s">
        <v>504</v>
      </c>
    </row>
    <row r="7" spans="1:10" x14ac:dyDescent="0.2">
      <c r="A7" s="16" t="s">
        <v>507</v>
      </c>
      <c r="B7" s="17">
        <v>935</v>
      </c>
      <c r="C7" s="17">
        <v>210</v>
      </c>
      <c r="D7" s="17">
        <v>140</v>
      </c>
      <c r="E7" s="17">
        <v>312</v>
      </c>
      <c r="F7" s="17">
        <v>16</v>
      </c>
      <c r="G7" s="17">
        <v>133</v>
      </c>
      <c r="H7" s="17">
        <v>64</v>
      </c>
      <c r="I7" s="17">
        <v>57</v>
      </c>
      <c r="J7" s="17">
        <v>3</v>
      </c>
    </row>
    <row r="8" spans="1:10" x14ac:dyDescent="0.2">
      <c r="A8" s="18" t="s">
        <v>508</v>
      </c>
      <c r="B8" s="18"/>
      <c r="C8" s="18"/>
      <c r="D8" s="18"/>
      <c r="E8" s="18"/>
      <c r="F8" s="18"/>
      <c r="G8" s="18"/>
      <c r="H8" s="18"/>
      <c r="I8" s="18"/>
      <c r="J8" s="18"/>
    </row>
    <row r="9" spans="1:10" x14ac:dyDescent="0.2">
      <c r="A9" s="19" t="s">
        <v>509</v>
      </c>
      <c r="B9" s="20">
        <v>535</v>
      </c>
      <c r="C9" s="20">
        <v>129</v>
      </c>
      <c r="D9" s="20">
        <v>98</v>
      </c>
      <c r="E9" s="20">
        <v>120</v>
      </c>
      <c r="F9" s="20">
        <v>7</v>
      </c>
      <c r="G9" s="20">
        <v>101</v>
      </c>
      <c r="H9" s="20">
        <v>46</v>
      </c>
      <c r="I9" s="20">
        <v>32</v>
      </c>
      <c r="J9" s="20">
        <v>2</v>
      </c>
    </row>
    <row r="10" spans="1:10" x14ac:dyDescent="0.2">
      <c r="A10" s="19" t="s">
        <v>510</v>
      </c>
      <c r="B10" s="20">
        <v>399</v>
      </c>
      <c r="C10" s="20">
        <v>81</v>
      </c>
      <c r="D10" s="20">
        <v>42</v>
      </c>
      <c r="E10" s="20">
        <v>192</v>
      </c>
      <c r="F10" s="20">
        <v>9</v>
      </c>
      <c r="G10" s="20">
        <v>31</v>
      </c>
      <c r="H10" s="20">
        <v>18</v>
      </c>
      <c r="I10" s="20">
        <v>25</v>
      </c>
      <c r="J10" s="20">
        <v>1</v>
      </c>
    </row>
    <row r="11" spans="1:10" x14ac:dyDescent="0.2">
      <c r="A11" s="19" t="s">
        <v>511</v>
      </c>
      <c r="B11" s="20">
        <v>1</v>
      </c>
      <c r="C11" s="20">
        <v>0</v>
      </c>
      <c r="D11" s="20">
        <v>0</v>
      </c>
      <c r="E11" s="20">
        <v>0</v>
      </c>
      <c r="F11" s="20">
        <v>0</v>
      </c>
      <c r="G11" s="20">
        <v>1</v>
      </c>
      <c r="H11" s="20">
        <v>0</v>
      </c>
      <c r="I11" s="20">
        <v>0</v>
      </c>
      <c r="J11" s="20">
        <v>0</v>
      </c>
    </row>
    <row r="12" spans="1:10" x14ac:dyDescent="0.2">
      <c r="A12" s="18" t="s">
        <v>512</v>
      </c>
      <c r="B12" s="18"/>
      <c r="C12" s="18"/>
      <c r="D12" s="18"/>
      <c r="E12" s="18"/>
      <c r="F12" s="18"/>
      <c r="G12" s="18"/>
      <c r="H12" s="18"/>
      <c r="I12" s="18"/>
      <c r="J12" s="18"/>
    </row>
    <row r="13" spans="1:10" x14ac:dyDescent="0.2">
      <c r="A13" s="19" t="s">
        <v>513</v>
      </c>
      <c r="B13" s="20">
        <v>294</v>
      </c>
      <c r="C13" s="20">
        <v>35</v>
      </c>
      <c r="D13" s="20">
        <v>89</v>
      </c>
      <c r="E13" s="20">
        <v>79</v>
      </c>
      <c r="F13" s="20">
        <v>3</v>
      </c>
      <c r="G13" s="20">
        <v>68</v>
      </c>
      <c r="H13" s="20">
        <v>12</v>
      </c>
      <c r="I13" s="20">
        <v>8</v>
      </c>
      <c r="J13" s="20">
        <v>0</v>
      </c>
    </row>
    <row r="14" spans="1:10" x14ac:dyDescent="0.2">
      <c r="A14" s="19" t="s">
        <v>514</v>
      </c>
      <c r="B14" s="20">
        <v>253</v>
      </c>
      <c r="C14" s="20">
        <v>54</v>
      </c>
      <c r="D14" s="20">
        <v>33</v>
      </c>
      <c r="E14" s="20">
        <v>84</v>
      </c>
      <c r="F14" s="20">
        <v>3</v>
      </c>
      <c r="G14" s="20">
        <v>42</v>
      </c>
      <c r="H14" s="20">
        <v>25</v>
      </c>
      <c r="I14" s="20">
        <v>12</v>
      </c>
      <c r="J14" s="20">
        <v>0</v>
      </c>
    </row>
    <row r="15" spans="1:10" x14ac:dyDescent="0.2">
      <c r="A15" s="19" t="s">
        <v>515</v>
      </c>
      <c r="B15" s="20">
        <v>196</v>
      </c>
      <c r="C15" s="20">
        <v>49</v>
      </c>
      <c r="D15" s="20">
        <v>13</v>
      </c>
      <c r="E15" s="20">
        <v>86</v>
      </c>
      <c r="F15" s="20">
        <v>8</v>
      </c>
      <c r="G15" s="20">
        <v>16</v>
      </c>
      <c r="H15" s="20">
        <v>10</v>
      </c>
      <c r="I15" s="20">
        <v>14</v>
      </c>
      <c r="J15" s="20">
        <v>0</v>
      </c>
    </row>
    <row r="16" spans="1:10" x14ac:dyDescent="0.2">
      <c r="A16" s="19" t="s">
        <v>516</v>
      </c>
      <c r="B16" s="20">
        <v>139</v>
      </c>
      <c r="C16" s="20">
        <v>49</v>
      </c>
      <c r="D16" s="20">
        <v>4</v>
      </c>
      <c r="E16" s="20">
        <v>54</v>
      </c>
      <c r="F16" s="20">
        <v>1</v>
      </c>
      <c r="G16" s="20">
        <v>6</v>
      </c>
      <c r="H16" s="20">
        <v>11</v>
      </c>
      <c r="I16" s="20">
        <v>12</v>
      </c>
      <c r="J16" s="20">
        <v>2</v>
      </c>
    </row>
    <row r="17" spans="1:10" x14ac:dyDescent="0.2">
      <c r="A17" s="19" t="s">
        <v>517</v>
      </c>
      <c r="B17" s="20">
        <v>41</v>
      </c>
      <c r="C17" s="20">
        <v>16</v>
      </c>
      <c r="D17" s="20">
        <v>1</v>
      </c>
      <c r="E17" s="20">
        <v>8</v>
      </c>
      <c r="F17" s="20">
        <v>1</v>
      </c>
      <c r="G17" s="20">
        <v>1</v>
      </c>
      <c r="H17" s="20">
        <v>3</v>
      </c>
      <c r="I17" s="20">
        <v>10</v>
      </c>
      <c r="J17" s="20">
        <v>1</v>
      </c>
    </row>
    <row r="18" spans="1:10" x14ac:dyDescent="0.2">
      <c r="A18" s="19" t="s">
        <v>518</v>
      </c>
      <c r="B18" s="20">
        <v>9</v>
      </c>
      <c r="C18" s="20">
        <v>5</v>
      </c>
      <c r="D18" s="20">
        <v>0</v>
      </c>
      <c r="E18" s="20">
        <v>1</v>
      </c>
      <c r="F18" s="20">
        <v>0</v>
      </c>
      <c r="G18" s="20">
        <v>0</v>
      </c>
      <c r="H18" s="20">
        <v>3</v>
      </c>
      <c r="I18" s="20">
        <v>0</v>
      </c>
      <c r="J18" s="20">
        <v>0</v>
      </c>
    </row>
    <row r="19" spans="1:10" x14ac:dyDescent="0.2">
      <c r="A19" s="19" t="s">
        <v>519</v>
      </c>
      <c r="B19" s="20">
        <v>3</v>
      </c>
      <c r="C19" s="20">
        <v>2</v>
      </c>
      <c r="D19" s="20">
        <v>0</v>
      </c>
      <c r="E19" s="20">
        <v>0</v>
      </c>
      <c r="F19" s="20">
        <v>0</v>
      </c>
      <c r="G19" s="20">
        <v>0</v>
      </c>
      <c r="H19" s="20">
        <v>0</v>
      </c>
      <c r="I19" s="20">
        <v>1</v>
      </c>
      <c r="J19" s="20">
        <v>0</v>
      </c>
    </row>
    <row r="20" spans="1:10" x14ac:dyDescent="0.2">
      <c r="A20" s="19" t="s">
        <v>520</v>
      </c>
      <c r="B20" s="20">
        <v>0</v>
      </c>
      <c r="C20" s="20">
        <v>0</v>
      </c>
      <c r="D20" s="20">
        <v>0</v>
      </c>
      <c r="E20" s="20">
        <v>0</v>
      </c>
      <c r="F20" s="20">
        <v>0</v>
      </c>
      <c r="G20" s="20">
        <v>0</v>
      </c>
      <c r="H20" s="20">
        <v>0</v>
      </c>
      <c r="I20" s="20">
        <v>0</v>
      </c>
      <c r="J20" s="20">
        <v>0</v>
      </c>
    </row>
    <row r="21" spans="1:10" x14ac:dyDescent="0.2">
      <c r="A21" s="19" t="s">
        <v>521</v>
      </c>
      <c r="B21" s="20">
        <v>449</v>
      </c>
      <c r="C21" s="20">
        <v>103</v>
      </c>
      <c r="D21" s="20">
        <v>46</v>
      </c>
      <c r="E21" s="20">
        <v>170</v>
      </c>
      <c r="F21" s="20">
        <v>11</v>
      </c>
      <c r="G21" s="20">
        <v>58</v>
      </c>
      <c r="H21" s="20">
        <v>35</v>
      </c>
      <c r="I21" s="20">
        <v>26</v>
      </c>
      <c r="J21" s="20">
        <v>0</v>
      </c>
    </row>
    <row r="22" spans="1:10" x14ac:dyDescent="0.2">
      <c r="A22" s="19" t="s">
        <v>522</v>
      </c>
      <c r="B22" s="20">
        <v>180</v>
      </c>
      <c r="C22" s="20">
        <v>65</v>
      </c>
      <c r="D22" s="20">
        <v>5</v>
      </c>
      <c r="E22" s="20">
        <v>62</v>
      </c>
      <c r="F22" s="20">
        <v>2</v>
      </c>
      <c r="G22" s="20">
        <v>7</v>
      </c>
      <c r="H22" s="20">
        <v>14</v>
      </c>
      <c r="I22" s="20">
        <v>22</v>
      </c>
      <c r="J22" s="20">
        <v>3</v>
      </c>
    </row>
    <row r="23" spans="1:10" x14ac:dyDescent="0.2">
      <c r="A23" s="19" t="s">
        <v>523</v>
      </c>
      <c r="B23" s="20">
        <v>641</v>
      </c>
      <c r="C23" s="20">
        <v>175</v>
      </c>
      <c r="D23" s="20">
        <v>51</v>
      </c>
      <c r="E23" s="20">
        <v>233</v>
      </c>
      <c r="F23" s="20">
        <v>13</v>
      </c>
      <c r="G23" s="20">
        <v>65</v>
      </c>
      <c r="H23" s="20">
        <v>52</v>
      </c>
      <c r="I23" s="20">
        <v>49</v>
      </c>
      <c r="J23" s="20">
        <v>3</v>
      </c>
    </row>
    <row r="24" spans="1:10" x14ac:dyDescent="0.2">
      <c r="A24" s="19" t="s">
        <v>524</v>
      </c>
      <c r="B24" s="20">
        <v>192</v>
      </c>
      <c r="C24" s="20">
        <v>72</v>
      </c>
      <c r="D24" s="20">
        <v>5</v>
      </c>
      <c r="E24" s="20">
        <v>63</v>
      </c>
      <c r="F24" s="20">
        <v>2</v>
      </c>
      <c r="G24" s="20">
        <v>7</v>
      </c>
      <c r="H24" s="20">
        <v>17</v>
      </c>
      <c r="I24" s="20">
        <v>23</v>
      </c>
      <c r="J24" s="20">
        <v>3</v>
      </c>
    </row>
    <row r="25" spans="1:10" x14ac:dyDescent="0.2">
      <c r="A25" s="19" t="s">
        <v>525</v>
      </c>
      <c r="B25" s="20">
        <v>12</v>
      </c>
      <c r="C25" s="20">
        <v>7</v>
      </c>
      <c r="D25" s="20">
        <v>0</v>
      </c>
      <c r="E25" s="20">
        <v>1</v>
      </c>
      <c r="F25" s="20">
        <v>0</v>
      </c>
      <c r="G25" s="20">
        <v>0</v>
      </c>
      <c r="H25" s="20">
        <v>3</v>
      </c>
      <c r="I25" s="20">
        <v>1</v>
      </c>
      <c r="J25" s="20">
        <v>0</v>
      </c>
    </row>
    <row r="26" spans="1:10" x14ac:dyDescent="0.2">
      <c r="A26" s="18" t="s">
        <v>526</v>
      </c>
      <c r="B26" s="17">
        <v>172</v>
      </c>
      <c r="C26" s="17">
        <v>21</v>
      </c>
      <c r="D26" s="17">
        <v>61</v>
      </c>
      <c r="E26" s="17">
        <v>22</v>
      </c>
      <c r="F26" s="17">
        <v>0</v>
      </c>
      <c r="G26" s="17">
        <v>54</v>
      </c>
      <c r="H26" s="17">
        <v>11</v>
      </c>
      <c r="I26" s="17">
        <v>3</v>
      </c>
      <c r="J26" s="17">
        <v>0</v>
      </c>
    </row>
    <row r="27" spans="1:10" x14ac:dyDescent="0.2">
      <c r="A27" s="19" t="s">
        <v>514</v>
      </c>
      <c r="B27" s="20">
        <v>133</v>
      </c>
      <c r="C27" s="20">
        <v>30</v>
      </c>
      <c r="D27" s="20">
        <v>25</v>
      </c>
      <c r="E27" s="20">
        <v>26</v>
      </c>
      <c r="F27" s="20">
        <v>1</v>
      </c>
      <c r="G27" s="20">
        <v>29</v>
      </c>
      <c r="H27" s="20">
        <v>16</v>
      </c>
      <c r="I27" s="20">
        <v>6</v>
      </c>
      <c r="J27" s="20">
        <v>0</v>
      </c>
    </row>
    <row r="28" spans="1:10" x14ac:dyDescent="0.2">
      <c r="A28" s="19" t="s">
        <v>515</v>
      </c>
      <c r="B28" s="20">
        <v>111</v>
      </c>
      <c r="C28" s="20">
        <v>28</v>
      </c>
      <c r="D28" s="20">
        <v>7</v>
      </c>
      <c r="E28" s="20">
        <v>42</v>
      </c>
      <c r="F28" s="20">
        <v>5</v>
      </c>
      <c r="G28" s="20">
        <v>12</v>
      </c>
      <c r="H28" s="20">
        <v>8</v>
      </c>
      <c r="I28" s="20">
        <v>9</v>
      </c>
      <c r="J28" s="20">
        <v>0</v>
      </c>
    </row>
    <row r="29" spans="1:10" x14ac:dyDescent="0.2">
      <c r="A29" s="19" t="s">
        <v>516</v>
      </c>
      <c r="B29" s="20">
        <v>82</v>
      </c>
      <c r="C29" s="20">
        <v>34</v>
      </c>
      <c r="D29" s="20">
        <v>4</v>
      </c>
      <c r="E29" s="20">
        <v>24</v>
      </c>
      <c r="F29" s="20">
        <v>1</v>
      </c>
      <c r="G29" s="20">
        <v>5</v>
      </c>
      <c r="H29" s="20">
        <v>7</v>
      </c>
      <c r="I29" s="20">
        <v>5</v>
      </c>
      <c r="J29" s="20">
        <v>2</v>
      </c>
    </row>
    <row r="30" spans="1:10" x14ac:dyDescent="0.2">
      <c r="A30" s="19" t="s">
        <v>517</v>
      </c>
      <c r="B30" s="20">
        <v>30</v>
      </c>
      <c r="C30" s="20">
        <v>12</v>
      </c>
      <c r="D30" s="20">
        <v>1</v>
      </c>
      <c r="E30" s="20">
        <v>6</v>
      </c>
      <c r="F30" s="20">
        <v>0</v>
      </c>
      <c r="G30" s="20">
        <v>1</v>
      </c>
      <c r="H30" s="20">
        <v>2</v>
      </c>
      <c r="I30" s="20">
        <v>8</v>
      </c>
      <c r="J30" s="20">
        <v>0</v>
      </c>
    </row>
    <row r="31" spans="1:10" x14ac:dyDescent="0.2">
      <c r="A31" s="19" t="s">
        <v>518</v>
      </c>
      <c r="B31" s="20">
        <v>5</v>
      </c>
      <c r="C31" s="20">
        <v>3</v>
      </c>
      <c r="D31" s="20">
        <v>0</v>
      </c>
      <c r="E31" s="20">
        <v>0</v>
      </c>
      <c r="F31" s="20">
        <v>0</v>
      </c>
      <c r="G31" s="20">
        <v>0</v>
      </c>
      <c r="H31" s="20">
        <v>2</v>
      </c>
      <c r="I31" s="20">
        <v>0</v>
      </c>
      <c r="J31" s="20">
        <v>0</v>
      </c>
    </row>
    <row r="32" spans="1:10" x14ac:dyDescent="0.2">
      <c r="A32" s="19" t="s">
        <v>519</v>
      </c>
      <c r="B32" s="20">
        <v>2</v>
      </c>
      <c r="C32" s="20">
        <v>1</v>
      </c>
      <c r="D32" s="20">
        <v>0</v>
      </c>
      <c r="E32" s="20">
        <v>0</v>
      </c>
      <c r="F32" s="20">
        <v>0</v>
      </c>
      <c r="G32" s="20">
        <v>0</v>
      </c>
      <c r="H32" s="20">
        <v>0</v>
      </c>
      <c r="I32" s="20">
        <v>1</v>
      </c>
      <c r="J32" s="20">
        <v>0</v>
      </c>
    </row>
    <row r="33" spans="1:10" x14ac:dyDescent="0.2">
      <c r="A33" s="19" t="s">
        <v>520</v>
      </c>
      <c r="B33" s="20">
        <v>0</v>
      </c>
      <c r="C33" s="20">
        <v>0</v>
      </c>
      <c r="D33" s="20">
        <v>0</v>
      </c>
      <c r="E33" s="20">
        <v>0</v>
      </c>
      <c r="F33" s="20">
        <v>0</v>
      </c>
      <c r="G33" s="20">
        <v>0</v>
      </c>
      <c r="H33" s="20">
        <v>0</v>
      </c>
      <c r="I33" s="20">
        <v>0</v>
      </c>
      <c r="J33" s="20">
        <v>0</v>
      </c>
    </row>
    <row r="34" spans="1:10" x14ac:dyDescent="0.2">
      <c r="A34" s="19" t="s">
        <v>521</v>
      </c>
      <c r="B34" s="20">
        <v>244</v>
      </c>
      <c r="C34" s="20">
        <v>58</v>
      </c>
      <c r="D34" s="20">
        <v>32</v>
      </c>
      <c r="E34" s="20">
        <v>68</v>
      </c>
      <c r="F34" s="20">
        <v>6</v>
      </c>
      <c r="G34" s="20">
        <v>41</v>
      </c>
      <c r="H34" s="20">
        <v>24</v>
      </c>
      <c r="I34" s="20">
        <v>15</v>
      </c>
      <c r="J34" s="20">
        <v>0</v>
      </c>
    </row>
    <row r="35" spans="1:10" x14ac:dyDescent="0.2">
      <c r="A35" s="19" t="s">
        <v>522</v>
      </c>
      <c r="B35" s="20">
        <v>112</v>
      </c>
      <c r="C35" s="20">
        <v>46</v>
      </c>
      <c r="D35" s="20">
        <v>5</v>
      </c>
      <c r="E35" s="20">
        <v>30</v>
      </c>
      <c r="F35" s="20">
        <v>1</v>
      </c>
      <c r="G35" s="20">
        <v>6</v>
      </c>
      <c r="H35" s="20">
        <v>9</v>
      </c>
      <c r="I35" s="20">
        <v>13</v>
      </c>
      <c r="J35" s="20">
        <v>2</v>
      </c>
    </row>
    <row r="36" spans="1:10" x14ac:dyDescent="0.2">
      <c r="A36" s="19" t="s">
        <v>523</v>
      </c>
      <c r="B36" s="20">
        <v>363</v>
      </c>
      <c r="C36" s="20">
        <v>108</v>
      </c>
      <c r="D36" s="20">
        <v>37</v>
      </c>
      <c r="E36" s="20">
        <v>98</v>
      </c>
      <c r="F36" s="20">
        <v>7</v>
      </c>
      <c r="G36" s="20">
        <v>47</v>
      </c>
      <c r="H36" s="20">
        <v>35</v>
      </c>
      <c r="I36" s="20">
        <v>29</v>
      </c>
      <c r="J36" s="20">
        <v>2</v>
      </c>
    </row>
    <row r="37" spans="1:10" x14ac:dyDescent="0.2">
      <c r="A37" s="19" t="s">
        <v>524</v>
      </c>
      <c r="B37" s="20">
        <v>119</v>
      </c>
      <c r="C37" s="20">
        <v>50</v>
      </c>
      <c r="D37" s="20">
        <v>5</v>
      </c>
      <c r="E37" s="20">
        <v>30</v>
      </c>
      <c r="F37" s="20">
        <v>1</v>
      </c>
      <c r="G37" s="20">
        <v>6</v>
      </c>
      <c r="H37" s="20">
        <v>11</v>
      </c>
      <c r="I37" s="20">
        <v>14</v>
      </c>
      <c r="J37" s="20">
        <v>2</v>
      </c>
    </row>
    <row r="38" spans="1:10" x14ac:dyDescent="0.2">
      <c r="A38" s="19" t="s">
        <v>525</v>
      </c>
      <c r="B38" s="20">
        <v>7</v>
      </c>
      <c r="C38" s="20">
        <v>4</v>
      </c>
      <c r="D38" s="20">
        <v>0</v>
      </c>
      <c r="E38" s="20">
        <v>0</v>
      </c>
      <c r="F38" s="20">
        <v>0</v>
      </c>
      <c r="G38" s="20">
        <v>0</v>
      </c>
      <c r="H38" s="20">
        <v>2</v>
      </c>
      <c r="I38" s="20">
        <v>1</v>
      </c>
      <c r="J38" s="20">
        <v>0</v>
      </c>
    </row>
    <row r="39" spans="1:10" x14ac:dyDescent="0.2">
      <c r="A39" s="18" t="s">
        <v>527</v>
      </c>
      <c r="B39" s="17">
        <v>121</v>
      </c>
      <c r="C39" s="17">
        <v>14</v>
      </c>
      <c r="D39" s="17">
        <v>28</v>
      </c>
      <c r="E39" s="17">
        <v>57</v>
      </c>
      <c r="F39" s="17">
        <v>3</v>
      </c>
      <c r="G39" s="17">
        <v>13</v>
      </c>
      <c r="H39" s="17">
        <v>1</v>
      </c>
      <c r="I39" s="17">
        <v>5</v>
      </c>
      <c r="J39" s="17">
        <v>0</v>
      </c>
    </row>
    <row r="40" spans="1:10" x14ac:dyDescent="0.2">
      <c r="A40" s="19" t="s">
        <v>514</v>
      </c>
      <c r="B40" s="20">
        <v>120</v>
      </c>
      <c r="C40" s="20">
        <v>24</v>
      </c>
      <c r="D40" s="20">
        <v>8</v>
      </c>
      <c r="E40" s="20">
        <v>58</v>
      </c>
      <c r="F40" s="20">
        <v>2</v>
      </c>
      <c r="G40" s="20">
        <v>13</v>
      </c>
      <c r="H40" s="20">
        <v>9</v>
      </c>
      <c r="I40" s="20">
        <v>6</v>
      </c>
      <c r="J40" s="20">
        <v>0</v>
      </c>
    </row>
    <row r="41" spans="1:10" x14ac:dyDescent="0.2">
      <c r="A41" s="19" t="s">
        <v>515</v>
      </c>
      <c r="B41" s="20">
        <v>85</v>
      </c>
      <c r="C41" s="20">
        <v>21</v>
      </c>
      <c r="D41" s="20">
        <v>6</v>
      </c>
      <c r="E41" s="20">
        <v>44</v>
      </c>
      <c r="F41" s="20">
        <v>3</v>
      </c>
      <c r="G41" s="20">
        <v>4</v>
      </c>
      <c r="H41" s="20">
        <v>2</v>
      </c>
      <c r="I41" s="20">
        <v>5</v>
      </c>
      <c r="J41" s="20">
        <v>0</v>
      </c>
    </row>
    <row r="42" spans="1:10" x14ac:dyDescent="0.2">
      <c r="A42" s="19" t="s">
        <v>516</v>
      </c>
      <c r="B42" s="20">
        <v>57</v>
      </c>
      <c r="C42" s="20">
        <v>15</v>
      </c>
      <c r="D42" s="20">
        <v>0</v>
      </c>
      <c r="E42" s="20">
        <v>30</v>
      </c>
      <c r="F42" s="20">
        <v>0</v>
      </c>
      <c r="G42" s="20">
        <v>1</v>
      </c>
      <c r="H42" s="20">
        <v>4</v>
      </c>
      <c r="I42" s="20">
        <v>7</v>
      </c>
      <c r="J42" s="20">
        <v>0</v>
      </c>
    </row>
    <row r="43" spans="1:10" x14ac:dyDescent="0.2">
      <c r="A43" s="19" t="s">
        <v>517</v>
      </c>
      <c r="B43" s="20">
        <v>11</v>
      </c>
      <c r="C43" s="20">
        <v>4</v>
      </c>
      <c r="D43" s="20">
        <v>0</v>
      </c>
      <c r="E43" s="20">
        <v>2</v>
      </c>
      <c r="F43" s="20">
        <v>1</v>
      </c>
      <c r="G43" s="20">
        <v>0</v>
      </c>
      <c r="H43" s="20">
        <v>1</v>
      </c>
      <c r="I43" s="20">
        <v>2</v>
      </c>
      <c r="J43" s="20">
        <v>1</v>
      </c>
    </row>
    <row r="44" spans="1:10" x14ac:dyDescent="0.2">
      <c r="A44" s="19" t="s">
        <v>518</v>
      </c>
      <c r="B44" s="20">
        <v>4</v>
      </c>
      <c r="C44" s="20">
        <v>2</v>
      </c>
      <c r="D44" s="20">
        <v>0</v>
      </c>
      <c r="E44" s="20">
        <v>1</v>
      </c>
      <c r="F44" s="20">
        <v>0</v>
      </c>
      <c r="G44" s="20">
        <v>0</v>
      </c>
      <c r="H44" s="20">
        <v>1</v>
      </c>
      <c r="I44" s="20">
        <v>0</v>
      </c>
      <c r="J44" s="20">
        <v>0</v>
      </c>
    </row>
    <row r="45" spans="1:10" x14ac:dyDescent="0.2">
      <c r="A45" s="19" t="s">
        <v>519</v>
      </c>
      <c r="B45" s="20">
        <v>1</v>
      </c>
      <c r="C45" s="20">
        <v>1</v>
      </c>
      <c r="D45" s="20">
        <v>0</v>
      </c>
      <c r="E45" s="20">
        <v>0</v>
      </c>
      <c r="F45" s="20">
        <v>0</v>
      </c>
      <c r="G45" s="20">
        <v>0</v>
      </c>
      <c r="H45" s="20">
        <v>0</v>
      </c>
      <c r="I45" s="20">
        <v>0</v>
      </c>
      <c r="J45" s="20">
        <v>0</v>
      </c>
    </row>
    <row r="46" spans="1:10" x14ac:dyDescent="0.2">
      <c r="A46" s="19" t="s">
        <v>520</v>
      </c>
      <c r="B46" s="20">
        <v>0</v>
      </c>
      <c r="C46" s="20">
        <v>0</v>
      </c>
      <c r="D46" s="20">
        <v>0</v>
      </c>
      <c r="E46" s="20">
        <v>0</v>
      </c>
      <c r="F46" s="20">
        <v>0</v>
      </c>
      <c r="G46" s="20">
        <v>0</v>
      </c>
      <c r="H46" s="20">
        <v>0</v>
      </c>
      <c r="I46" s="20">
        <v>0</v>
      </c>
      <c r="J46" s="20">
        <v>0</v>
      </c>
    </row>
    <row r="47" spans="1:10" x14ac:dyDescent="0.2">
      <c r="A47" s="19" t="s">
        <v>521</v>
      </c>
      <c r="B47" s="20">
        <v>205</v>
      </c>
      <c r="C47" s="20">
        <v>45</v>
      </c>
      <c r="D47" s="20">
        <v>14</v>
      </c>
      <c r="E47" s="20">
        <v>102</v>
      </c>
      <c r="F47" s="20">
        <v>5</v>
      </c>
      <c r="G47" s="20">
        <v>17</v>
      </c>
      <c r="H47" s="20">
        <v>11</v>
      </c>
      <c r="I47" s="20">
        <v>11</v>
      </c>
      <c r="J47" s="20">
        <v>0</v>
      </c>
    </row>
    <row r="48" spans="1:10" x14ac:dyDescent="0.2">
      <c r="A48" s="19" t="s">
        <v>522</v>
      </c>
      <c r="B48" s="20">
        <v>68</v>
      </c>
      <c r="C48" s="20">
        <v>19</v>
      </c>
      <c r="D48" s="20">
        <v>0</v>
      </c>
      <c r="E48" s="20">
        <v>32</v>
      </c>
      <c r="F48" s="20">
        <v>1</v>
      </c>
      <c r="G48" s="20">
        <v>1</v>
      </c>
      <c r="H48" s="20">
        <v>5</v>
      </c>
      <c r="I48" s="20">
        <v>9</v>
      </c>
      <c r="J48" s="20">
        <v>1</v>
      </c>
    </row>
    <row r="49" spans="1:10" x14ac:dyDescent="0.2">
      <c r="A49" s="19" t="s">
        <v>523</v>
      </c>
      <c r="B49" s="20">
        <v>278</v>
      </c>
      <c r="C49" s="20">
        <v>67</v>
      </c>
      <c r="D49" s="20">
        <v>14</v>
      </c>
      <c r="E49" s="20">
        <v>135</v>
      </c>
      <c r="F49" s="20">
        <v>6</v>
      </c>
      <c r="G49" s="20">
        <v>18</v>
      </c>
      <c r="H49" s="20">
        <v>17</v>
      </c>
      <c r="I49" s="20">
        <v>20</v>
      </c>
      <c r="J49" s="20">
        <v>1</v>
      </c>
    </row>
    <row r="50" spans="1:10" x14ac:dyDescent="0.2">
      <c r="A50" s="19" t="s">
        <v>524</v>
      </c>
      <c r="B50" s="20">
        <v>73</v>
      </c>
      <c r="C50" s="20">
        <v>22</v>
      </c>
      <c r="D50" s="20">
        <v>0</v>
      </c>
      <c r="E50" s="20">
        <v>33</v>
      </c>
      <c r="F50" s="20">
        <v>1</v>
      </c>
      <c r="G50" s="20">
        <v>1</v>
      </c>
      <c r="H50" s="20">
        <v>6</v>
      </c>
      <c r="I50" s="20">
        <v>9</v>
      </c>
      <c r="J50" s="20">
        <v>1</v>
      </c>
    </row>
    <row r="51" spans="1:10" x14ac:dyDescent="0.2">
      <c r="A51" s="19" t="s">
        <v>525</v>
      </c>
      <c r="B51" s="20">
        <v>5</v>
      </c>
      <c r="C51" s="20">
        <v>3</v>
      </c>
      <c r="D51" s="20">
        <v>0</v>
      </c>
      <c r="E51" s="20">
        <v>1</v>
      </c>
      <c r="F51" s="20">
        <v>0</v>
      </c>
      <c r="G51" s="20">
        <v>0</v>
      </c>
      <c r="H51" s="20">
        <v>1</v>
      </c>
      <c r="I51" s="20">
        <v>0</v>
      </c>
      <c r="J51" s="20">
        <v>0</v>
      </c>
    </row>
    <row r="52" spans="1:10" x14ac:dyDescent="0.2">
      <c r="A52" s="18" t="s">
        <v>528</v>
      </c>
      <c r="B52" s="18"/>
      <c r="C52" s="18"/>
      <c r="D52" s="18"/>
      <c r="E52" s="18"/>
      <c r="F52" s="18"/>
      <c r="G52" s="18"/>
      <c r="H52" s="18"/>
      <c r="I52" s="18"/>
      <c r="J52" s="18"/>
    </row>
    <row r="53" spans="1:10" x14ac:dyDescent="0.2">
      <c r="A53" s="19" t="s">
        <v>130</v>
      </c>
      <c r="B53" s="20">
        <v>73</v>
      </c>
      <c r="C53" s="20">
        <v>20</v>
      </c>
      <c r="D53" s="20">
        <v>14</v>
      </c>
      <c r="E53" s="20">
        <v>16</v>
      </c>
      <c r="F53" s="20">
        <v>1</v>
      </c>
      <c r="G53" s="20">
        <v>12</v>
      </c>
      <c r="H53" s="20">
        <v>3</v>
      </c>
      <c r="I53" s="20">
        <v>6</v>
      </c>
      <c r="J53" s="20">
        <v>1</v>
      </c>
    </row>
    <row r="54" spans="1:10" x14ac:dyDescent="0.2">
      <c r="A54" s="19" t="s">
        <v>131</v>
      </c>
      <c r="B54" s="20">
        <v>662</v>
      </c>
      <c r="C54" s="20">
        <v>153</v>
      </c>
      <c r="D54" s="20">
        <v>106</v>
      </c>
      <c r="E54" s="20">
        <v>207</v>
      </c>
      <c r="F54" s="20">
        <v>11</v>
      </c>
      <c r="G54" s="20">
        <v>94</v>
      </c>
      <c r="H54" s="20">
        <v>54</v>
      </c>
      <c r="I54" s="20">
        <v>37</v>
      </c>
      <c r="J54" s="20">
        <v>0</v>
      </c>
    </row>
    <row r="55" spans="1:10" x14ac:dyDescent="0.2">
      <c r="A55" s="19" t="s">
        <v>392</v>
      </c>
      <c r="B55" s="20">
        <v>84</v>
      </c>
      <c r="C55" s="20">
        <v>12</v>
      </c>
      <c r="D55" s="20">
        <v>14</v>
      </c>
      <c r="E55" s="20">
        <v>40</v>
      </c>
      <c r="F55" s="20">
        <v>2</v>
      </c>
      <c r="G55" s="20">
        <v>14</v>
      </c>
      <c r="H55" s="20">
        <v>0</v>
      </c>
      <c r="I55" s="20">
        <v>2</v>
      </c>
      <c r="J55" s="20">
        <v>0</v>
      </c>
    </row>
    <row r="56" spans="1:10" x14ac:dyDescent="0.2">
      <c r="A56" s="19" t="s">
        <v>132</v>
      </c>
      <c r="B56" s="20">
        <v>84</v>
      </c>
      <c r="C56" s="20">
        <v>19</v>
      </c>
      <c r="D56" s="20">
        <v>4</v>
      </c>
      <c r="E56" s="20">
        <v>37</v>
      </c>
      <c r="F56" s="20">
        <v>2</v>
      </c>
      <c r="G56" s="20">
        <v>7</v>
      </c>
      <c r="H56" s="20">
        <v>5</v>
      </c>
      <c r="I56" s="20">
        <v>8</v>
      </c>
      <c r="J56" s="20">
        <v>2</v>
      </c>
    </row>
    <row r="57" spans="1:10" x14ac:dyDescent="0.2">
      <c r="A57" s="19" t="s">
        <v>529</v>
      </c>
      <c r="B57" s="20">
        <v>32</v>
      </c>
      <c r="C57" s="20">
        <v>6</v>
      </c>
      <c r="D57" s="20">
        <v>2</v>
      </c>
      <c r="E57" s="20">
        <v>12</v>
      </c>
      <c r="F57" s="20">
        <v>0</v>
      </c>
      <c r="G57" s="20">
        <v>6</v>
      </c>
      <c r="H57" s="20">
        <v>2</v>
      </c>
      <c r="I57" s="20">
        <v>4</v>
      </c>
      <c r="J57" s="20">
        <v>0</v>
      </c>
    </row>
    <row r="58" spans="1:10" x14ac:dyDescent="0.2">
      <c r="A58" s="18" t="s">
        <v>133</v>
      </c>
      <c r="B58" s="17">
        <v>43</v>
      </c>
      <c r="C58" s="17">
        <v>14</v>
      </c>
      <c r="D58" s="17">
        <v>8</v>
      </c>
      <c r="E58" s="17">
        <v>7</v>
      </c>
      <c r="F58" s="17">
        <v>0</v>
      </c>
      <c r="G58" s="17">
        <v>10</v>
      </c>
      <c r="H58" s="17">
        <v>1</v>
      </c>
      <c r="I58" s="17">
        <v>2</v>
      </c>
      <c r="J58" s="17">
        <v>1</v>
      </c>
    </row>
    <row r="59" spans="1:10" x14ac:dyDescent="0.2">
      <c r="A59" s="19" t="s">
        <v>134</v>
      </c>
      <c r="B59" s="20">
        <v>412</v>
      </c>
      <c r="C59" s="20">
        <v>99</v>
      </c>
      <c r="D59" s="20">
        <v>79</v>
      </c>
      <c r="E59" s="20">
        <v>86</v>
      </c>
      <c r="F59" s="20">
        <v>7</v>
      </c>
      <c r="G59" s="20">
        <v>75</v>
      </c>
      <c r="H59" s="20">
        <v>42</v>
      </c>
      <c r="I59" s="20">
        <v>24</v>
      </c>
      <c r="J59" s="20">
        <v>0</v>
      </c>
    </row>
    <row r="60" spans="1:10" x14ac:dyDescent="0.2">
      <c r="A60" s="19" t="s">
        <v>393</v>
      </c>
      <c r="B60" s="20">
        <v>36</v>
      </c>
      <c r="C60" s="20">
        <v>7</v>
      </c>
      <c r="D60" s="20">
        <v>6</v>
      </c>
      <c r="E60" s="20">
        <v>15</v>
      </c>
      <c r="F60" s="20">
        <v>0</v>
      </c>
      <c r="G60" s="20">
        <v>8</v>
      </c>
      <c r="H60" s="20">
        <v>0</v>
      </c>
      <c r="I60" s="20">
        <v>0</v>
      </c>
      <c r="J60" s="20">
        <v>0</v>
      </c>
    </row>
    <row r="61" spans="1:10" x14ac:dyDescent="0.2">
      <c r="A61" s="19" t="s">
        <v>135</v>
      </c>
      <c r="B61" s="20">
        <v>22</v>
      </c>
      <c r="C61" s="20">
        <v>6</v>
      </c>
      <c r="D61" s="20">
        <v>3</v>
      </c>
      <c r="E61" s="20">
        <v>4</v>
      </c>
      <c r="F61" s="20">
        <v>0</v>
      </c>
      <c r="G61" s="20">
        <v>4</v>
      </c>
      <c r="H61" s="20">
        <v>2</v>
      </c>
      <c r="I61" s="20">
        <v>2</v>
      </c>
      <c r="J61" s="20">
        <v>1</v>
      </c>
    </row>
    <row r="62" spans="1:10" x14ac:dyDescent="0.2">
      <c r="A62" s="19" t="s">
        <v>530</v>
      </c>
      <c r="B62" s="20">
        <v>22</v>
      </c>
      <c r="C62" s="20">
        <v>3</v>
      </c>
      <c r="D62" s="20">
        <v>2</v>
      </c>
      <c r="E62" s="20">
        <v>8</v>
      </c>
      <c r="F62" s="20">
        <v>0</v>
      </c>
      <c r="G62" s="20">
        <v>4</v>
      </c>
      <c r="H62" s="20">
        <v>1</v>
      </c>
      <c r="I62" s="20">
        <v>4</v>
      </c>
      <c r="J62" s="20">
        <v>0</v>
      </c>
    </row>
    <row r="63" spans="1:10" x14ac:dyDescent="0.2">
      <c r="A63" s="18" t="s">
        <v>136</v>
      </c>
      <c r="B63" s="17">
        <v>30</v>
      </c>
      <c r="C63" s="17">
        <v>6</v>
      </c>
      <c r="D63" s="17">
        <v>6</v>
      </c>
      <c r="E63" s="17">
        <v>9</v>
      </c>
      <c r="F63" s="17">
        <v>1</v>
      </c>
      <c r="G63" s="17">
        <v>2</v>
      </c>
      <c r="H63" s="17">
        <v>2</v>
      </c>
      <c r="I63" s="17">
        <v>4</v>
      </c>
      <c r="J63" s="17">
        <v>0</v>
      </c>
    </row>
    <row r="64" spans="1:10" x14ac:dyDescent="0.2">
      <c r="A64" s="19" t="s">
        <v>134</v>
      </c>
      <c r="B64" s="20">
        <v>249</v>
      </c>
      <c r="C64" s="20">
        <v>54</v>
      </c>
      <c r="D64" s="20">
        <v>27</v>
      </c>
      <c r="E64" s="20">
        <v>121</v>
      </c>
      <c r="F64" s="20">
        <v>4</v>
      </c>
      <c r="G64" s="20">
        <v>18</v>
      </c>
      <c r="H64" s="20">
        <v>12</v>
      </c>
      <c r="I64" s="20">
        <v>13</v>
      </c>
      <c r="J64" s="20">
        <v>0</v>
      </c>
    </row>
    <row r="65" spans="1:10" x14ac:dyDescent="0.2">
      <c r="A65" s="19" t="s">
        <v>393</v>
      </c>
      <c r="B65" s="20">
        <v>48</v>
      </c>
      <c r="C65" s="20">
        <v>5</v>
      </c>
      <c r="D65" s="20">
        <v>8</v>
      </c>
      <c r="E65" s="20">
        <v>25</v>
      </c>
      <c r="F65" s="20">
        <v>2</v>
      </c>
      <c r="G65" s="20">
        <v>6</v>
      </c>
      <c r="H65" s="20">
        <v>0</v>
      </c>
      <c r="I65" s="20">
        <v>2</v>
      </c>
      <c r="J65" s="20">
        <v>0</v>
      </c>
    </row>
    <row r="66" spans="1:10" x14ac:dyDescent="0.2">
      <c r="A66" s="19" t="s">
        <v>135</v>
      </c>
      <c r="B66" s="20">
        <v>62</v>
      </c>
      <c r="C66" s="20">
        <v>13</v>
      </c>
      <c r="D66" s="20">
        <v>1</v>
      </c>
      <c r="E66" s="20">
        <v>33</v>
      </c>
      <c r="F66" s="20">
        <v>2</v>
      </c>
      <c r="G66" s="20">
        <v>3</v>
      </c>
      <c r="H66" s="20">
        <v>3</v>
      </c>
      <c r="I66" s="20">
        <v>6</v>
      </c>
      <c r="J66" s="20">
        <v>1</v>
      </c>
    </row>
    <row r="67" spans="1:10" x14ac:dyDescent="0.2">
      <c r="A67" s="19" t="s">
        <v>530</v>
      </c>
      <c r="B67" s="20">
        <v>10</v>
      </c>
      <c r="C67" s="20">
        <v>3</v>
      </c>
      <c r="D67" s="20">
        <v>0</v>
      </c>
      <c r="E67" s="20">
        <v>4</v>
      </c>
      <c r="F67" s="20">
        <v>0</v>
      </c>
      <c r="G67" s="20">
        <v>2</v>
      </c>
      <c r="H67" s="20">
        <v>1</v>
      </c>
      <c r="I67" s="20">
        <v>0</v>
      </c>
      <c r="J67" s="20">
        <v>0</v>
      </c>
    </row>
    <row r="68" spans="1:10" x14ac:dyDescent="0.2">
      <c r="A68" s="18" t="s">
        <v>531</v>
      </c>
      <c r="B68" s="18"/>
      <c r="C68" s="18"/>
      <c r="D68" s="18"/>
      <c r="E68" s="18"/>
      <c r="F68" s="18"/>
      <c r="G68" s="18"/>
      <c r="H68" s="18"/>
      <c r="I68" s="18"/>
      <c r="J68" s="18"/>
    </row>
    <row r="69" spans="1:10" x14ac:dyDescent="0.2">
      <c r="A69" s="19" t="s">
        <v>532</v>
      </c>
      <c r="B69" s="20">
        <v>152</v>
      </c>
      <c r="C69" s="20">
        <v>27</v>
      </c>
      <c r="D69" s="20">
        <v>26</v>
      </c>
      <c r="E69" s="20">
        <v>60</v>
      </c>
      <c r="F69" s="20">
        <v>3</v>
      </c>
      <c r="G69" s="20">
        <v>19</v>
      </c>
      <c r="H69" s="20">
        <v>3</v>
      </c>
      <c r="I69" s="20">
        <v>13</v>
      </c>
      <c r="J69" s="20">
        <v>1</v>
      </c>
    </row>
    <row r="70" spans="1:10" x14ac:dyDescent="0.2">
      <c r="A70" s="19" t="s">
        <v>533</v>
      </c>
      <c r="B70" s="20">
        <v>561</v>
      </c>
      <c r="C70" s="20">
        <v>127</v>
      </c>
      <c r="D70" s="20">
        <v>86</v>
      </c>
      <c r="E70" s="20">
        <v>173</v>
      </c>
      <c r="F70" s="20">
        <v>11</v>
      </c>
      <c r="G70" s="20">
        <v>85</v>
      </c>
      <c r="H70" s="20">
        <v>47</v>
      </c>
      <c r="I70" s="20">
        <v>32</v>
      </c>
      <c r="J70" s="20">
        <v>0</v>
      </c>
    </row>
    <row r="71" spans="1:10" x14ac:dyDescent="0.2">
      <c r="A71" s="19" t="s">
        <v>137</v>
      </c>
      <c r="B71" s="20">
        <v>76</v>
      </c>
      <c r="C71" s="20">
        <v>14</v>
      </c>
      <c r="D71" s="20">
        <v>19</v>
      </c>
      <c r="E71" s="20">
        <v>17</v>
      </c>
      <c r="F71" s="20">
        <v>1</v>
      </c>
      <c r="G71" s="20">
        <v>19</v>
      </c>
      <c r="H71" s="20">
        <v>4</v>
      </c>
      <c r="I71" s="20">
        <v>2</v>
      </c>
      <c r="J71" s="20">
        <v>0</v>
      </c>
    </row>
    <row r="72" spans="1:10" x14ac:dyDescent="0.2">
      <c r="A72" s="19" t="s">
        <v>138</v>
      </c>
      <c r="B72" s="20">
        <v>281</v>
      </c>
      <c r="C72" s="20">
        <v>64</v>
      </c>
      <c r="D72" s="20">
        <v>42</v>
      </c>
      <c r="E72" s="20">
        <v>96</v>
      </c>
      <c r="F72" s="20">
        <v>5</v>
      </c>
      <c r="G72" s="20">
        <v>44</v>
      </c>
      <c r="H72" s="20">
        <v>22</v>
      </c>
      <c r="I72" s="20">
        <v>7</v>
      </c>
      <c r="J72" s="20">
        <v>1</v>
      </c>
    </row>
    <row r="73" spans="1:10" x14ac:dyDescent="0.2">
      <c r="A73" s="19" t="s">
        <v>534</v>
      </c>
      <c r="B73" s="20">
        <v>30</v>
      </c>
      <c r="C73" s="20">
        <v>10</v>
      </c>
      <c r="D73" s="20">
        <v>2</v>
      </c>
      <c r="E73" s="20">
        <v>8</v>
      </c>
      <c r="F73" s="20">
        <v>1</v>
      </c>
      <c r="G73" s="20">
        <v>5</v>
      </c>
      <c r="H73" s="20">
        <v>1</v>
      </c>
      <c r="I73" s="20">
        <v>3</v>
      </c>
      <c r="J73" s="20">
        <v>0</v>
      </c>
    </row>
    <row r="74" spans="1:10" x14ac:dyDescent="0.2">
      <c r="A74" s="19" t="s">
        <v>504</v>
      </c>
      <c r="B74" s="20">
        <v>70</v>
      </c>
      <c r="C74" s="20">
        <v>14</v>
      </c>
      <c r="D74" s="20">
        <v>9</v>
      </c>
      <c r="E74" s="20">
        <v>24</v>
      </c>
      <c r="F74" s="20">
        <v>0</v>
      </c>
      <c r="G74" s="20">
        <v>10</v>
      </c>
      <c r="H74" s="20">
        <v>7</v>
      </c>
      <c r="I74" s="20">
        <v>5</v>
      </c>
      <c r="J74" s="20">
        <v>1</v>
      </c>
    </row>
    <row r="75" spans="1:10" x14ac:dyDescent="0.2">
      <c r="A75" s="19" t="s">
        <v>1441</v>
      </c>
      <c r="B75" s="20">
        <v>713</v>
      </c>
      <c r="C75" s="20">
        <v>169</v>
      </c>
      <c r="D75" s="20">
        <v>105</v>
      </c>
      <c r="E75" s="20">
        <v>228</v>
      </c>
      <c r="F75" s="20">
        <v>13</v>
      </c>
      <c r="G75" s="20">
        <v>104</v>
      </c>
      <c r="H75" s="20">
        <v>54</v>
      </c>
      <c r="I75" s="20">
        <v>39</v>
      </c>
      <c r="J75" s="20">
        <v>1</v>
      </c>
    </row>
    <row r="76" spans="1:10" x14ac:dyDescent="0.2">
      <c r="A76" s="18" t="s">
        <v>535</v>
      </c>
      <c r="B76" s="18"/>
      <c r="C76" s="18"/>
      <c r="D76" s="18"/>
      <c r="E76" s="18"/>
      <c r="F76" s="18"/>
      <c r="G76" s="18"/>
      <c r="H76" s="18"/>
      <c r="I76" s="18"/>
      <c r="J76" s="18"/>
    </row>
    <row r="77" spans="1:10" x14ac:dyDescent="0.2">
      <c r="A77" s="21" t="s">
        <v>536</v>
      </c>
      <c r="B77" s="34">
        <v>152</v>
      </c>
      <c r="C77" s="34">
        <v>27</v>
      </c>
      <c r="D77" s="34">
        <v>26</v>
      </c>
      <c r="E77" s="34">
        <v>60</v>
      </c>
      <c r="F77" s="34">
        <v>3</v>
      </c>
      <c r="G77" s="34">
        <v>19</v>
      </c>
      <c r="H77" s="34">
        <v>3</v>
      </c>
      <c r="I77" s="34">
        <v>13</v>
      </c>
      <c r="J77" s="34">
        <v>1</v>
      </c>
    </row>
    <row r="78" spans="1:10" x14ac:dyDescent="0.2">
      <c r="A78" s="21" t="s">
        <v>537</v>
      </c>
      <c r="B78" s="34">
        <v>401</v>
      </c>
      <c r="C78" s="34">
        <v>100</v>
      </c>
      <c r="D78" s="34">
        <v>53</v>
      </c>
      <c r="E78" s="34">
        <v>129</v>
      </c>
      <c r="F78" s="34">
        <v>5</v>
      </c>
      <c r="G78" s="34">
        <v>56</v>
      </c>
      <c r="H78" s="34">
        <v>30</v>
      </c>
      <c r="I78" s="34">
        <v>27</v>
      </c>
      <c r="J78" s="34">
        <v>1</v>
      </c>
    </row>
    <row r="79" spans="1:10" x14ac:dyDescent="0.2">
      <c r="A79" s="19" t="s">
        <v>538</v>
      </c>
      <c r="B79" s="20">
        <v>157</v>
      </c>
      <c r="C79" s="20">
        <v>26</v>
      </c>
      <c r="D79" s="20">
        <v>33</v>
      </c>
      <c r="E79" s="20">
        <v>53</v>
      </c>
      <c r="F79" s="20">
        <v>1</v>
      </c>
      <c r="G79" s="20">
        <v>25</v>
      </c>
      <c r="H79" s="20">
        <v>15</v>
      </c>
      <c r="I79" s="20">
        <v>4</v>
      </c>
      <c r="J79" s="20">
        <v>0</v>
      </c>
    </row>
    <row r="80" spans="1:10" x14ac:dyDescent="0.2">
      <c r="A80" s="19" t="s">
        <v>539</v>
      </c>
      <c r="B80" s="20">
        <v>66</v>
      </c>
      <c r="C80" s="20">
        <v>18</v>
      </c>
      <c r="D80" s="20">
        <v>8</v>
      </c>
      <c r="E80" s="20">
        <v>20</v>
      </c>
      <c r="F80" s="20">
        <v>1</v>
      </c>
      <c r="G80" s="20">
        <v>11</v>
      </c>
      <c r="H80" s="20">
        <v>5</v>
      </c>
      <c r="I80" s="20">
        <v>3</v>
      </c>
      <c r="J80" s="20">
        <v>0</v>
      </c>
    </row>
    <row r="81" spans="1:10" x14ac:dyDescent="0.2">
      <c r="A81" s="19" t="s">
        <v>540</v>
      </c>
      <c r="B81" s="20">
        <v>25</v>
      </c>
      <c r="C81" s="20">
        <v>6</v>
      </c>
      <c r="D81" s="20">
        <v>4</v>
      </c>
      <c r="E81" s="20">
        <v>9</v>
      </c>
      <c r="F81" s="20">
        <v>2</v>
      </c>
      <c r="G81" s="20">
        <v>3</v>
      </c>
      <c r="H81" s="20">
        <v>1</v>
      </c>
      <c r="I81" s="20">
        <v>0</v>
      </c>
      <c r="J81" s="20">
        <v>0</v>
      </c>
    </row>
    <row r="82" spans="1:10" x14ac:dyDescent="0.2">
      <c r="A82" s="19" t="s">
        <v>541</v>
      </c>
      <c r="B82" s="20">
        <v>22</v>
      </c>
      <c r="C82" s="20">
        <v>7</v>
      </c>
      <c r="D82" s="20">
        <v>4</v>
      </c>
      <c r="E82" s="20">
        <v>5</v>
      </c>
      <c r="F82" s="20">
        <v>0</v>
      </c>
      <c r="G82" s="20">
        <v>4</v>
      </c>
      <c r="H82" s="20">
        <v>2</v>
      </c>
      <c r="I82" s="20">
        <v>0</v>
      </c>
      <c r="J82" s="20">
        <v>0</v>
      </c>
    </row>
    <row r="83" spans="1:10" x14ac:dyDescent="0.2">
      <c r="A83" s="19" t="s">
        <v>542</v>
      </c>
      <c r="B83" s="20">
        <v>11</v>
      </c>
      <c r="C83" s="20">
        <v>3</v>
      </c>
      <c r="D83" s="20">
        <v>2</v>
      </c>
      <c r="E83" s="20">
        <v>3</v>
      </c>
      <c r="F83" s="20">
        <v>1</v>
      </c>
      <c r="G83" s="20">
        <v>2</v>
      </c>
      <c r="H83" s="20">
        <v>0</v>
      </c>
      <c r="I83" s="20">
        <v>0</v>
      </c>
      <c r="J83" s="20">
        <v>0</v>
      </c>
    </row>
    <row r="84" spans="1:10" x14ac:dyDescent="0.2">
      <c r="A84" s="19" t="s">
        <v>543</v>
      </c>
      <c r="B84" s="20">
        <v>2</v>
      </c>
      <c r="C84" s="20">
        <v>2</v>
      </c>
      <c r="D84" s="20">
        <v>0</v>
      </c>
      <c r="E84" s="20">
        <v>0</v>
      </c>
      <c r="F84" s="20">
        <v>0</v>
      </c>
      <c r="G84" s="20">
        <v>0</v>
      </c>
      <c r="H84" s="20">
        <v>0</v>
      </c>
      <c r="I84" s="20">
        <v>0</v>
      </c>
      <c r="J84" s="20">
        <v>0</v>
      </c>
    </row>
    <row r="85" spans="1:10" x14ac:dyDescent="0.2">
      <c r="A85" s="19" t="s">
        <v>544</v>
      </c>
      <c r="B85" s="20">
        <v>1</v>
      </c>
      <c r="C85" s="20">
        <v>0</v>
      </c>
      <c r="D85" s="20">
        <v>0</v>
      </c>
      <c r="E85" s="20">
        <v>0</v>
      </c>
      <c r="F85" s="20">
        <v>0</v>
      </c>
      <c r="G85" s="20">
        <v>1</v>
      </c>
      <c r="H85" s="20">
        <v>0</v>
      </c>
      <c r="I85" s="20">
        <v>0</v>
      </c>
      <c r="J85" s="20">
        <v>0</v>
      </c>
    </row>
    <row r="86" spans="1:10" x14ac:dyDescent="0.2">
      <c r="A86" s="19" t="s">
        <v>545</v>
      </c>
      <c r="B86" s="20">
        <v>0</v>
      </c>
      <c r="C86" s="20">
        <v>0</v>
      </c>
      <c r="D86" s="20">
        <v>0</v>
      </c>
      <c r="E86" s="20">
        <v>0</v>
      </c>
      <c r="F86" s="20">
        <v>0</v>
      </c>
      <c r="G86" s="20">
        <v>0</v>
      </c>
      <c r="H86" s="20">
        <v>0</v>
      </c>
      <c r="I86" s="20">
        <v>0</v>
      </c>
      <c r="J86" s="20">
        <v>0</v>
      </c>
    </row>
    <row r="87" spans="1:10" x14ac:dyDescent="0.2">
      <c r="A87" s="19" t="s">
        <v>504</v>
      </c>
      <c r="B87" s="20">
        <v>98</v>
      </c>
      <c r="C87" s="20">
        <v>21</v>
      </c>
      <c r="D87" s="20">
        <v>10</v>
      </c>
      <c r="E87" s="20">
        <v>33</v>
      </c>
      <c r="F87" s="20">
        <v>3</v>
      </c>
      <c r="G87" s="20">
        <v>12</v>
      </c>
      <c r="H87" s="20">
        <v>8</v>
      </c>
      <c r="I87" s="20">
        <v>10</v>
      </c>
      <c r="J87" s="20">
        <v>1</v>
      </c>
    </row>
    <row r="88" spans="1:10" x14ac:dyDescent="0.2">
      <c r="A88" s="18" t="s">
        <v>546</v>
      </c>
      <c r="B88" s="18"/>
      <c r="C88" s="18"/>
      <c r="D88" s="18"/>
      <c r="E88" s="18"/>
      <c r="F88" s="18"/>
      <c r="G88" s="18"/>
      <c r="H88" s="18"/>
      <c r="I88" s="18"/>
      <c r="J88" s="18"/>
    </row>
    <row r="89" spans="1:10" x14ac:dyDescent="0.2">
      <c r="A89" s="19" t="s">
        <v>547</v>
      </c>
      <c r="B89" s="20">
        <v>701</v>
      </c>
      <c r="C89" s="20">
        <v>172</v>
      </c>
      <c r="D89" s="20">
        <v>103</v>
      </c>
      <c r="E89" s="20">
        <v>226</v>
      </c>
      <c r="F89" s="20">
        <v>13</v>
      </c>
      <c r="G89" s="20">
        <v>92</v>
      </c>
      <c r="H89" s="20">
        <v>51</v>
      </c>
      <c r="I89" s="20">
        <v>42</v>
      </c>
      <c r="J89" s="20">
        <v>2</v>
      </c>
    </row>
    <row r="90" spans="1:10" x14ac:dyDescent="0.2">
      <c r="A90" s="19" t="s">
        <v>139</v>
      </c>
      <c r="B90" s="20">
        <v>34</v>
      </c>
      <c r="C90" s="20">
        <v>5</v>
      </c>
      <c r="D90" s="20">
        <v>5</v>
      </c>
      <c r="E90" s="20">
        <v>9</v>
      </c>
      <c r="F90" s="20">
        <v>2</v>
      </c>
      <c r="G90" s="20">
        <v>6</v>
      </c>
      <c r="H90" s="20">
        <v>5</v>
      </c>
      <c r="I90" s="20">
        <v>2</v>
      </c>
      <c r="J90" s="20">
        <v>0</v>
      </c>
    </row>
    <row r="91" spans="1:10" x14ac:dyDescent="0.2">
      <c r="A91" s="19" t="s">
        <v>548</v>
      </c>
      <c r="B91" s="20">
        <v>33</v>
      </c>
      <c r="C91" s="20">
        <v>7</v>
      </c>
      <c r="D91" s="20">
        <v>2</v>
      </c>
      <c r="E91" s="20">
        <v>12</v>
      </c>
      <c r="F91" s="20">
        <v>1</v>
      </c>
      <c r="G91" s="20">
        <v>7</v>
      </c>
      <c r="H91" s="20">
        <v>2</v>
      </c>
      <c r="I91" s="20">
        <v>2</v>
      </c>
      <c r="J91" s="20">
        <v>0</v>
      </c>
    </row>
    <row r="92" spans="1:10" x14ac:dyDescent="0.2">
      <c r="A92" s="19" t="s">
        <v>140</v>
      </c>
      <c r="B92" s="20">
        <v>111</v>
      </c>
      <c r="C92" s="20">
        <v>10</v>
      </c>
      <c r="D92" s="20">
        <v>26</v>
      </c>
      <c r="E92" s="20">
        <v>45</v>
      </c>
      <c r="F92" s="20">
        <v>0</v>
      </c>
      <c r="G92" s="20">
        <v>21</v>
      </c>
      <c r="H92" s="20">
        <v>2</v>
      </c>
      <c r="I92" s="20">
        <v>6</v>
      </c>
      <c r="J92" s="20">
        <v>1</v>
      </c>
    </row>
    <row r="93" spans="1:10" x14ac:dyDescent="0.2">
      <c r="A93" s="19" t="s">
        <v>141</v>
      </c>
      <c r="B93" s="20">
        <v>6</v>
      </c>
      <c r="C93" s="20">
        <v>0</v>
      </c>
      <c r="D93" s="20">
        <v>0</v>
      </c>
      <c r="E93" s="20">
        <v>4</v>
      </c>
      <c r="F93" s="20">
        <v>0</v>
      </c>
      <c r="G93" s="20">
        <v>0</v>
      </c>
      <c r="H93" s="20">
        <v>1</v>
      </c>
      <c r="I93" s="20">
        <v>1</v>
      </c>
      <c r="J93" s="20">
        <v>0</v>
      </c>
    </row>
    <row r="94" spans="1:10" x14ac:dyDescent="0.2">
      <c r="A94" s="19" t="s">
        <v>511</v>
      </c>
      <c r="B94" s="20">
        <v>16</v>
      </c>
      <c r="C94" s="20">
        <v>8</v>
      </c>
      <c r="D94" s="20">
        <v>2</v>
      </c>
      <c r="E94" s="20">
        <v>4</v>
      </c>
      <c r="F94" s="20">
        <v>0</v>
      </c>
      <c r="G94" s="20">
        <v>0</v>
      </c>
      <c r="H94" s="20">
        <v>1</v>
      </c>
      <c r="I94" s="20">
        <v>1</v>
      </c>
      <c r="J94" s="20">
        <v>0</v>
      </c>
    </row>
    <row r="95" spans="1:10" x14ac:dyDescent="0.2">
      <c r="A95" s="19" t="s">
        <v>504</v>
      </c>
      <c r="B95" s="20">
        <v>34</v>
      </c>
      <c r="C95" s="20">
        <v>8</v>
      </c>
      <c r="D95" s="20">
        <v>2</v>
      </c>
      <c r="E95" s="20">
        <v>12</v>
      </c>
      <c r="F95" s="20">
        <v>0</v>
      </c>
      <c r="G95" s="20">
        <v>7</v>
      </c>
      <c r="H95" s="20">
        <v>2</v>
      </c>
      <c r="I95" s="20">
        <v>3</v>
      </c>
      <c r="J95" s="20">
        <v>0</v>
      </c>
    </row>
    <row r="96" spans="1:10" x14ac:dyDescent="0.2">
      <c r="A96" s="18" t="s">
        <v>549</v>
      </c>
      <c r="B96" s="18"/>
      <c r="C96" s="18"/>
      <c r="D96" s="18"/>
      <c r="E96" s="18"/>
      <c r="F96" s="18"/>
      <c r="G96" s="18"/>
      <c r="H96" s="18"/>
      <c r="I96" s="18"/>
      <c r="J96" s="18"/>
    </row>
    <row r="97" spans="1:10" x14ac:dyDescent="0.2">
      <c r="A97" s="19" t="s">
        <v>550</v>
      </c>
      <c r="B97" s="20">
        <v>509</v>
      </c>
      <c r="C97" s="20">
        <v>115</v>
      </c>
      <c r="D97" s="20">
        <v>72</v>
      </c>
      <c r="E97" s="20">
        <v>168</v>
      </c>
      <c r="F97" s="20">
        <v>12</v>
      </c>
      <c r="G97" s="20">
        <v>67</v>
      </c>
      <c r="H97" s="20">
        <v>43</v>
      </c>
      <c r="I97" s="20">
        <v>30</v>
      </c>
      <c r="J97" s="20">
        <v>2</v>
      </c>
    </row>
    <row r="98" spans="1:10" x14ac:dyDescent="0.2">
      <c r="A98" s="19" t="s">
        <v>551</v>
      </c>
      <c r="B98" s="20">
        <v>15</v>
      </c>
      <c r="C98" s="20">
        <v>2</v>
      </c>
      <c r="D98" s="20">
        <v>3</v>
      </c>
      <c r="E98" s="20">
        <v>5</v>
      </c>
      <c r="F98" s="20">
        <v>1</v>
      </c>
      <c r="G98" s="20">
        <v>3</v>
      </c>
      <c r="H98" s="20">
        <v>0</v>
      </c>
      <c r="I98" s="20">
        <v>1</v>
      </c>
      <c r="J98" s="20">
        <v>0</v>
      </c>
    </row>
    <row r="99" spans="1:10" x14ac:dyDescent="0.2">
      <c r="A99" s="19" t="s">
        <v>552</v>
      </c>
      <c r="B99" s="20">
        <v>46</v>
      </c>
      <c r="C99" s="20">
        <v>6</v>
      </c>
      <c r="D99" s="20">
        <v>10</v>
      </c>
      <c r="E99" s="20">
        <v>17</v>
      </c>
      <c r="F99" s="20">
        <v>0</v>
      </c>
      <c r="G99" s="20">
        <v>9</v>
      </c>
      <c r="H99" s="20">
        <v>0</v>
      </c>
      <c r="I99" s="20">
        <v>4</v>
      </c>
      <c r="J99" s="20">
        <v>0</v>
      </c>
    </row>
    <row r="100" spans="1:10" x14ac:dyDescent="0.2">
      <c r="A100" s="19" t="s">
        <v>553</v>
      </c>
      <c r="B100" s="20">
        <v>30</v>
      </c>
      <c r="C100" s="20">
        <v>8</v>
      </c>
      <c r="D100" s="20">
        <v>8</v>
      </c>
      <c r="E100" s="20">
        <v>4</v>
      </c>
      <c r="F100" s="20">
        <v>0</v>
      </c>
      <c r="G100" s="20">
        <v>8</v>
      </c>
      <c r="H100" s="20">
        <v>2</v>
      </c>
      <c r="I100" s="20">
        <v>0</v>
      </c>
      <c r="J100" s="20">
        <v>0</v>
      </c>
    </row>
    <row r="101" spans="1:10" x14ac:dyDescent="0.2">
      <c r="A101" s="19" t="s">
        <v>554</v>
      </c>
      <c r="B101" s="20">
        <v>10</v>
      </c>
      <c r="C101" s="20">
        <v>1</v>
      </c>
      <c r="D101" s="20">
        <v>2</v>
      </c>
      <c r="E101" s="20">
        <v>1</v>
      </c>
      <c r="F101" s="20">
        <v>0</v>
      </c>
      <c r="G101" s="20">
        <v>2</v>
      </c>
      <c r="H101" s="20">
        <v>4</v>
      </c>
      <c r="I101" s="20">
        <v>0</v>
      </c>
      <c r="J101" s="20">
        <v>0</v>
      </c>
    </row>
    <row r="102" spans="1:10" x14ac:dyDescent="0.2">
      <c r="A102" s="19" t="s">
        <v>555</v>
      </c>
      <c r="B102" s="20">
        <v>4</v>
      </c>
      <c r="C102" s="20">
        <v>1</v>
      </c>
      <c r="D102" s="20">
        <v>1</v>
      </c>
      <c r="E102" s="20">
        <v>1</v>
      </c>
      <c r="F102" s="20">
        <v>0</v>
      </c>
      <c r="G102" s="20">
        <v>1</v>
      </c>
      <c r="H102" s="20">
        <v>0</v>
      </c>
      <c r="I102" s="20">
        <v>0</v>
      </c>
      <c r="J102" s="20">
        <v>0</v>
      </c>
    </row>
    <row r="103" spans="1:10" x14ac:dyDescent="0.2">
      <c r="A103" s="19" t="s">
        <v>504</v>
      </c>
      <c r="B103" s="20">
        <v>121</v>
      </c>
      <c r="C103" s="20">
        <v>44</v>
      </c>
      <c r="D103" s="20">
        <v>12</v>
      </c>
      <c r="E103" s="20">
        <v>39</v>
      </c>
      <c r="F103" s="20">
        <v>2</v>
      </c>
      <c r="G103" s="20">
        <v>8</v>
      </c>
      <c r="H103" s="20">
        <v>7</v>
      </c>
      <c r="I103" s="20">
        <v>9</v>
      </c>
      <c r="J103" s="20">
        <v>0</v>
      </c>
    </row>
    <row r="104" spans="1:10" x14ac:dyDescent="0.2">
      <c r="A104" s="18" t="s">
        <v>556</v>
      </c>
      <c r="B104" s="18"/>
      <c r="C104" s="18"/>
      <c r="D104" s="18"/>
      <c r="E104" s="18"/>
      <c r="F104" s="18"/>
      <c r="G104" s="18"/>
      <c r="H104" s="18"/>
      <c r="I104" s="18"/>
      <c r="J104" s="18"/>
    </row>
    <row r="105" spans="1:10" x14ac:dyDescent="0.2">
      <c r="A105" s="19" t="s">
        <v>550</v>
      </c>
      <c r="B105" s="20">
        <v>5</v>
      </c>
      <c r="C105" s="20">
        <v>1</v>
      </c>
      <c r="D105" s="20">
        <v>0</v>
      </c>
      <c r="E105" s="20">
        <v>2</v>
      </c>
      <c r="F105" s="20">
        <v>0</v>
      </c>
      <c r="G105" s="20">
        <v>1</v>
      </c>
      <c r="H105" s="20">
        <v>1</v>
      </c>
      <c r="I105" s="20">
        <v>0</v>
      </c>
      <c r="J105" s="20">
        <v>0</v>
      </c>
    </row>
    <row r="106" spans="1:10" x14ac:dyDescent="0.2">
      <c r="A106" s="19" t="s">
        <v>551</v>
      </c>
      <c r="B106" s="20">
        <v>44</v>
      </c>
      <c r="C106" s="20">
        <v>5</v>
      </c>
      <c r="D106" s="20">
        <v>5</v>
      </c>
      <c r="E106" s="20">
        <v>20</v>
      </c>
      <c r="F106" s="20">
        <v>0</v>
      </c>
      <c r="G106" s="20">
        <v>8</v>
      </c>
      <c r="H106" s="20">
        <v>2</v>
      </c>
      <c r="I106" s="20">
        <v>4</v>
      </c>
      <c r="J106" s="20">
        <v>0</v>
      </c>
    </row>
    <row r="107" spans="1:10" x14ac:dyDescent="0.2">
      <c r="A107" s="19" t="s">
        <v>552</v>
      </c>
      <c r="B107" s="20">
        <v>85</v>
      </c>
      <c r="C107" s="20">
        <v>10</v>
      </c>
      <c r="D107" s="20">
        <v>18</v>
      </c>
      <c r="E107" s="20">
        <v>34</v>
      </c>
      <c r="F107" s="20">
        <v>0</v>
      </c>
      <c r="G107" s="20">
        <v>15</v>
      </c>
      <c r="H107" s="20">
        <v>1</v>
      </c>
      <c r="I107" s="20">
        <v>6</v>
      </c>
      <c r="J107" s="20">
        <v>1</v>
      </c>
    </row>
    <row r="108" spans="1:10" x14ac:dyDescent="0.2">
      <c r="A108" s="19" t="s">
        <v>553</v>
      </c>
      <c r="B108" s="20">
        <v>15</v>
      </c>
      <c r="C108" s="20">
        <v>2</v>
      </c>
      <c r="D108" s="20">
        <v>5</v>
      </c>
      <c r="E108" s="20">
        <v>5</v>
      </c>
      <c r="F108" s="20">
        <v>0</v>
      </c>
      <c r="G108" s="20">
        <v>2</v>
      </c>
      <c r="H108" s="20">
        <v>1</v>
      </c>
      <c r="I108" s="20">
        <v>0</v>
      </c>
      <c r="J108" s="20">
        <v>0</v>
      </c>
    </row>
    <row r="109" spans="1:10" x14ac:dyDescent="0.2">
      <c r="A109" s="19" t="s">
        <v>554</v>
      </c>
      <c r="B109" s="20">
        <v>4</v>
      </c>
      <c r="C109" s="20">
        <v>2</v>
      </c>
      <c r="D109" s="20">
        <v>0</v>
      </c>
      <c r="E109" s="20">
        <v>1</v>
      </c>
      <c r="F109" s="20">
        <v>0</v>
      </c>
      <c r="G109" s="20">
        <v>1</v>
      </c>
      <c r="H109" s="20">
        <v>0</v>
      </c>
      <c r="I109" s="20">
        <v>0</v>
      </c>
      <c r="J109" s="20">
        <v>0</v>
      </c>
    </row>
    <row r="110" spans="1:10" x14ac:dyDescent="0.2">
      <c r="A110" s="19" t="s">
        <v>555</v>
      </c>
      <c r="B110" s="20">
        <v>5</v>
      </c>
      <c r="C110" s="20">
        <v>1</v>
      </c>
      <c r="D110" s="20">
        <v>1</v>
      </c>
      <c r="E110" s="20">
        <v>0</v>
      </c>
      <c r="F110" s="20">
        <v>1</v>
      </c>
      <c r="G110" s="20">
        <v>1</v>
      </c>
      <c r="H110" s="20">
        <v>1</v>
      </c>
      <c r="I110" s="20">
        <v>0</v>
      </c>
      <c r="J110" s="20">
        <v>0</v>
      </c>
    </row>
    <row r="111" spans="1:10" x14ac:dyDescent="0.2">
      <c r="A111" s="19" t="s">
        <v>504</v>
      </c>
      <c r="B111" s="20">
        <v>8</v>
      </c>
      <c r="C111" s="20">
        <v>4</v>
      </c>
      <c r="D111" s="20">
        <v>1</v>
      </c>
      <c r="E111" s="20">
        <v>3</v>
      </c>
      <c r="F111" s="20">
        <v>0</v>
      </c>
      <c r="G111" s="20">
        <v>0</v>
      </c>
      <c r="H111" s="20">
        <v>0</v>
      </c>
      <c r="I111" s="20">
        <v>0</v>
      </c>
      <c r="J111" s="20">
        <v>0</v>
      </c>
    </row>
    <row r="112" spans="1:10" x14ac:dyDescent="0.2">
      <c r="A112" s="18" t="s">
        <v>142</v>
      </c>
      <c r="B112" s="18"/>
      <c r="C112" s="18"/>
      <c r="D112" s="18"/>
      <c r="E112" s="18"/>
      <c r="F112" s="18"/>
      <c r="G112" s="18"/>
      <c r="H112" s="18"/>
      <c r="I112" s="18"/>
      <c r="J112" s="18"/>
    </row>
    <row r="113" spans="1:10" x14ac:dyDescent="0.2">
      <c r="A113" s="19" t="s">
        <v>557</v>
      </c>
      <c r="B113" s="20">
        <v>50</v>
      </c>
      <c r="C113" s="20">
        <v>14</v>
      </c>
      <c r="D113" s="20">
        <v>9</v>
      </c>
      <c r="E113" s="20">
        <v>8</v>
      </c>
      <c r="F113" s="20">
        <v>0</v>
      </c>
      <c r="G113" s="20">
        <v>10</v>
      </c>
      <c r="H113" s="20">
        <v>8</v>
      </c>
      <c r="I113" s="20">
        <v>1</v>
      </c>
      <c r="J113" s="20">
        <v>0</v>
      </c>
    </row>
    <row r="114" spans="1:10" x14ac:dyDescent="0.2">
      <c r="A114" s="19" t="s">
        <v>558</v>
      </c>
      <c r="B114" s="20">
        <v>173</v>
      </c>
      <c r="C114" s="20">
        <v>32</v>
      </c>
      <c r="D114" s="20">
        <v>31</v>
      </c>
      <c r="E114" s="20">
        <v>50</v>
      </c>
      <c r="F114" s="20">
        <v>1</v>
      </c>
      <c r="G114" s="20">
        <v>32</v>
      </c>
      <c r="H114" s="20">
        <v>18</v>
      </c>
      <c r="I114" s="20">
        <v>9</v>
      </c>
      <c r="J114" s="20">
        <v>0</v>
      </c>
    </row>
    <row r="115" spans="1:10" x14ac:dyDescent="0.2">
      <c r="A115" s="19" t="s">
        <v>559</v>
      </c>
      <c r="B115" s="20">
        <v>200</v>
      </c>
      <c r="C115" s="20">
        <v>35</v>
      </c>
      <c r="D115" s="20">
        <v>43</v>
      </c>
      <c r="E115" s="20">
        <v>60</v>
      </c>
      <c r="F115" s="20">
        <v>4</v>
      </c>
      <c r="G115" s="20">
        <v>34</v>
      </c>
      <c r="H115" s="20">
        <v>13</v>
      </c>
      <c r="I115" s="20">
        <v>11</v>
      </c>
      <c r="J115" s="20">
        <v>0</v>
      </c>
    </row>
    <row r="116" spans="1:10" x14ac:dyDescent="0.2">
      <c r="A116" s="19" t="s">
        <v>560</v>
      </c>
      <c r="B116" s="20">
        <v>174</v>
      </c>
      <c r="C116" s="20">
        <v>47</v>
      </c>
      <c r="D116" s="20">
        <v>23</v>
      </c>
      <c r="E116" s="20">
        <v>57</v>
      </c>
      <c r="F116" s="20">
        <v>5</v>
      </c>
      <c r="G116" s="20">
        <v>19</v>
      </c>
      <c r="H116" s="20">
        <v>12</v>
      </c>
      <c r="I116" s="20">
        <v>10</v>
      </c>
      <c r="J116" s="20">
        <v>1</v>
      </c>
    </row>
    <row r="117" spans="1:10" x14ac:dyDescent="0.2">
      <c r="A117" s="19" t="s">
        <v>561</v>
      </c>
      <c r="B117" s="20">
        <v>308</v>
      </c>
      <c r="C117" s="20">
        <v>76</v>
      </c>
      <c r="D117" s="20">
        <v>32</v>
      </c>
      <c r="E117" s="20">
        <v>127</v>
      </c>
      <c r="F117" s="20">
        <v>6</v>
      </c>
      <c r="G117" s="20">
        <v>32</v>
      </c>
      <c r="H117" s="20">
        <v>11</v>
      </c>
      <c r="I117" s="20">
        <v>22</v>
      </c>
      <c r="J117" s="20">
        <v>2</v>
      </c>
    </row>
    <row r="118" spans="1:10" x14ac:dyDescent="0.2">
      <c r="A118" s="19" t="s">
        <v>504</v>
      </c>
      <c r="B118" s="20">
        <v>30</v>
      </c>
      <c r="C118" s="20">
        <v>6</v>
      </c>
      <c r="D118" s="20">
        <v>2</v>
      </c>
      <c r="E118" s="20">
        <v>10</v>
      </c>
      <c r="F118" s="20">
        <v>0</v>
      </c>
      <c r="G118" s="20">
        <v>6</v>
      </c>
      <c r="H118" s="20">
        <v>2</v>
      </c>
      <c r="I118" s="20">
        <v>4</v>
      </c>
      <c r="J118" s="20">
        <v>0</v>
      </c>
    </row>
    <row r="119" spans="1:10" x14ac:dyDescent="0.2">
      <c r="A119" s="18" t="s">
        <v>143</v>
      </c>
      <c r="B119" s="18"/>
      <c r="C119" s="18"/>
      <c r="D119" s="18"/>
      <c r="E119" s="18"/>
      <c r="F119" s="18"/>
      <c r="G119" s="18"/>
      <c r="H119" s="18"/>
      <c r="I119" s="18"/>
      <c r="J119" s="18"/>
    </row>
    <row r="120" spans="1:10" x14ac:dyDescent="0.2">
      <c r="A120" s="21" t="s">
        <v>562</v>
      </c>
      <c r="B120" s="21"/>
      <c r="C120" s="21"/>
      <c r="D120" s="21"/>
      <c r="E120" s="21"/>
      <c r="F120" s="21"/>
      <c r="G120" s="21"/>
      <c r="H120" s="21"/>
      <c r="I120" s="21"/>
      <c r="J120" s="21"/>
    </row>
    <row r="121" spans="1:10" x14ac:dyDescent="0.2">
      <c r="A121" s="19" t="s">
        <v>563</v>
      </c>
      <c r="B121" s="20">
        <v>287</v>
      </c>
      <c r="C121" s="20">
        <v>63</v>
      </c>
      <c r="D121" s="20">
        <v>45</v>
      </c>
      <c r="E121" s="20">
        <v>91</v>
      </c>
      <c r="F121" s="20">
        <v>4</v>
      </c>
      <c r="G121" s="20">
        <v>43</v>
      </c>
      <c r="H121" s="20">
        <v>28</v>
      </c>
      <c r="I121" s="20">
        <v>12</v>
      </c>
      <c r="J121" s="20">
        <v>1</v>
      </c>
    </row>
    <row r="122" spans="1:10" x14ac:dyDescent="0.2">
      <c r="A122" s="19" t="s">
        <v>564</v>
      </c>
      <c r="B122" s="20">
        <v>258</v>
      </c>
      <c r="C122" s="20">
        <v>49</v>
      </c>
      <c r="D122" s="20">
        <v>43</v>
      </c>
      <c r="E122" s="20">
        <v>81</v>
      </c>
      <c r="F122" s="20">
        <v>7</v>
      </c>
      <c r="G122" s="20">
        <v>42</v>
      </c>
      <c r="H122" s="20">
        <v>18</v>
      </c>
      <c r="I122" s="20">
        <v>18</v>
      </c>
      <c r="J122" s="20">
        <v>0</v>
      </c>
    </row>
    <row r="123" spans="1:10" x14ac:dyDescent="0.2">
      <c r="A123" s="19" t="s">
        <v>565</v>
      </c>
      <c r="B123" s="20">
        <v>101</v>
      </c>
      <c r="C123" s="20">
        <v>24</v>
      </c>
      <c r="D123" s="20">
        <v>17</v>
      </c>
      <c r="E123" s="20">
        <v>32</v>
      </c>
      <c r="F123" s="20">
        <v>1</v>
      </c>
      <c r="G123" s="20">
        <v>13</v>
      </c>
      <c r="H123" s="20">
        <v>6</v>
      </c>
      <c r="I123" s="20">
        <v>8</v>
      </c>
      <c r="J123" s="20">
        <v>0</v>
      </c>
    </row>
    <row r="124" spans="1:10" x14ac:dyDescent="0.2">
      <c r="A124" s="19" t="s">
        <v>566</v>
      </c>
      <c r="B124" s="20">
        <v>236</v>
      </c>
      <c r="C124" s="20">
        <v>63</v>
      </c>
      <c r="D124" s="20">
        <v>31</v>
      </c>
      <c r="E124" s="20">
        <v>88</v>
      </c>
      <c r="F124" s="20">
        <v>4</v>
      </c>
      <c r="G124" s="20">
        <v>26</v>
      </c>
      <c r="H124" s="20">
        <v>9</v>
      </c>
      <c r="I124" s="20">
        <v>14</v>
      </c>
      <c r="J124" s="20">
        <v>1</v>
      </c>
    </row>
    <row r="125" spans="1:10" x14ac:dyDescent="0.2">
      <c r="A125" s="19" t="s">
        <v>504</v>
      </c>
      <c r="B125" s="20">
        <v>53</v>
      </c>
      <c r="C125" s="20">
        <v>11</v>
      </c>
      <c r="D125" s="20">
        <v>4</v>
      </c>
      <c r="E125" s="20">
        <v>20</v>
      </c>
      <c r="F125" s="20">
        <v>0</v>
      </c>
      <c r="G125" s="20">
        <v>9</v>
      </c>
      <c r="H125" s="20">
        <v>3</v>
      </c>
      <c r="I125" s="20">
        <v>5</v>
      </c>
      <c r="J125" s="20">
        <v>1</v>
      </c>
    </row>
    <row r="126" spans="1:10" x14ac:dyDescent="0.2">
      <c r="A126" s="18" t="s">
        <v>143</v>
      </c>
      <c r="B126" s="18"/>
      <c r="C126" s="18"/>
      <c r="D126" s="18"/>
      <c r="E126" s="18"/>
      <c r="F126" s="18"/>
      <c r="G126" s="18"/>
      <c r="H126" s="18"/>
      <c r="I126" s="18"/>
      <c r="J126" s="18"/>
    </row>
    <row r="127" spans="1:10" x14ac:dyDescent="0.2">
      <c r="A127" s="21" t="s">
        <v>567</v>
      </c>
      <c r="B127" s="21"/>
      <c r="C127" s="21"/>
      <c r="D127" s="21"/>
      <c r="E127" s="21"/>
      <c r="F127" s="21"/>
      <c r="G127" s="21"/>
      <c r="H127" s="21"/>
      <c r="I127" s="21"/>
      <c r="J127" s="21"/>
    </row>
    <row r="128" spans="1:10" x14ac:dyDescent="0.2">
      <c r="A128" s="19" t="s">
        <v>563</v>
      </c>
      <c r="B128" s="20">
        <v>174</v>
      </c>
      <c r="C128" s="20">
        <v>23</v>
      </c>
      <c r="D128" s="20">
        <v>39</v>
      </c>
      <c r="E128" s="20">
        <v>50</v>
      </c>
      <c r="F128" s="20">
        <v>4</v>
      </c>
      <c r="G128" s="20">
        <v>32</v>
      </c>
      <c r="H128" s="20">
        <v>16</v>
      </c>
      <c r="I128" s="20">
        <v>10</v>
      </c>
      <c r="J128" s="20">
        <v>0</v>
      </c>
    </row>
    <row r="129" spans="1:10" x14ac:dyDescent="0.2">
      <c r="A129" s="19" t="s">
        <v>564</v>
      </c>
      <c r="B129" s="20">
        <v>113</v>
      </c>
      <c r="C129" s="20">
        <v>23</v>
      </c>
      <c r="D129" s="20">
        <v>19</v>
      </c>
      <c r="E129" s="20">
        <v>36</v>
      </c>
      <c r="F129" s="20">
        <v>1</v>
      </c>
      <c r="G129" s="20">
        <v>18</v>
      </c>
      <c r="H129" s="20">
        <v>9</v>
      </c>
      <c r="I129" s="20">
        <v>7</v>
      </c>
      <c r="J129" s="20">
        <v>0</v>
      </c>
    </row>
    <row r="130" spans="1:10" x14ac:dyDescent="0.2">
      <c r="A130" s="19" t="s">
        <v>565</v>
      </c>
      <c r="B130" s="20">
        <v>70</v>
      </c>
      <c r="C130" s="20">
        <v>11</v>
      </c>
      <c r="D130" s="20">
        <v>14</v>
      </c>
      <c r="E130" s="20">
        <v>20</v>
      </c>
      <c r="F130" s="20">
        <v>1</v>
      </c>
      <c r="G130" s="20">
        <v>13</v>
      </c>
      <c r="H130" s="20">
        <v>6</v>
      </c>
      <c r="I130" s="20">
        <v>5</v>
      </c>
      <c r="J130" s="20">
        <v>0</v>
      </c>
    </row>
    <row r="131" spans="1:10" x14ac:dyDescent="0.2">
      <c r="A131" s="19" t="s">
        <v>566</v>
      </c>
      <c r="B131" s="20">
        <v>448</v>
      </c>
      <c r="C131" s="20">
        <v>117</v>
      </c>
      <c r="D131" s="20">
        <v>60</v>
      </c>
      <c r="E131" s="20">
        <v>159</v>
      </c>
      <c r="F131" s="20">
        <v>8</v>
      </c>
      <c r="G131" s="20">
        <v>56</v>
      </c>
      <c r="H131" s="20">
        <v>22</v>
      </c>
      <c r="I131" s="20">
        <v>25</v>
      </c>
      <c r="J131" s="20">
        <v>1</v>
      </c>
    </row>
    <row r="132" spans="1:10" x14ac:dyDescent="0.2">
      <c r="A132" s="19" t="s">
        <v>504</v>
      </c>
      <c r="B132" s="20">
        <v>130</v>
      </c>
      <c r="C132" s="20">
        <v>36</v>
      </c>
      <c r="D132" s="20">
        <v>8</v>
      </c>
      <c r="E132" s="20">
        <v>47</v>
      </c>
      <c r="F132" s="20">
        <v>2</v>
      </c>
      <c r="G132" s="20">
        <v>14</v>
      </c>
      <c r="H132" s="20">
        <v>11</v>
      </c>
      <c r="I132" s="20">
        <v>10</v>
      </c>
      <c r="J132" s="20">
        <v>2</v>
      </c>
    </row>
    <row r="133" spans="1:10" x14ac:dyDescent="0.2">
      <c r="A133" s="18" t="s">
        <v>143</v>
      </c>
      <c r="B133" s="18"/>
      <c r="C133" s="18"/>
      <c r="D133" s="18"/>
      <c r="E133" s="18"/>
      <c r="F133" s="18"/>
      <c r="G133" s="18"/>
      <c r="H133" s="18"/>
      <c r="I133" s="18"/>
      <c r="J133" s="18"/>
    </row>
    <row r="134" spans="1:10" x14ac:dyDescent="0.2">
      <c r="A134" s="21" t="s">
        <v>568</v>
      </c>
      <c r="B134" s="21"/>
      <c r="C134" s="21"/>
      <c r="D134" s="21"/>
      <c r="E134" s="21"/>
      <c r="F134" s="21"/>
      <c r="G134" s="21"/>
      <c r="H134" s="21"/>
      <c r="I134" s="21"/>
      <c r="J134" s="21"/>
    </row>
    <row r="135" spans="1:10" x14ac:dyDescent="0.2">
      <c r="A135" s="19" t="s">
        <v>563</v>
      </c>
      <c r="B135" s="20">
        <v>188</v>
      </c>
      <c r="C135" s="20">
        <v>34</v>
      </c>
      <c r="D135" s="20">
        <v>26</v>
      </c>
      <c r="E135" s="20">
        <v>65</v>
      </c>
      <c r="F135" s="20">
        <v>6</v>
      </c>
      <c r="G135" s="20">
        <v>35</v>
      </c>
      <c r="H135" s="20">
        <v>14</v>
      </c>
      <c r="I135" s="20">
        <v>8</v>
      </c>
      <c r="J135" s="20">
        <v>0</v>
      </c>
    </row>
    <row r="136" spans="1:10" x14ac:dyDescent="0.2">
      <c r="A136" s="19" t="s">
        <v>564</v>
      </c>
      <c r="B136" s="20">
        <v>150</v>
      </c>
      <c r="C136" s="20">
        <v>23</v>
      </c>
      <c r="D136" s="20">
        <v>34</v>
      </c>
      <c r="E136" s="20">
        <v>50</v>
      </c>
      <c r="F136" s="20">
        <v>1</v>
      </c>
      <c r="G136" s="20">
        <v>20</v>
      </c>
      <c r="H136" s="20">
        <v>14</v>
      </c>
      <c r="I136" s="20">
        <v>7</v>
      </c>
      <c r="J136" s="20">
        <v>1</v>
      </c>
    </row>
    <row r="137" spans="1:10" x14ac:dyDescent="0.2">
      <c r="A137" s="19" t="s">
        <v>565</v>
      </c>
      <c r="B137" s="20">
        <v>75</v>
      </c>
      <c r="C137" s="20">
        <v>11</v>
      </c>
      <c r="D137" s="20">
        <v>15</v>
      </c>
      <c r="E137" s="20">
        <v>24</v>
      </c>
      <c r="F137" s="20">
        <v>1</v>
      </c>
      <c r="G137" s="20">
        <v>14</v>
      </c>
      <c r="H137" s="20">
        <v>4</v>
      </c>
      <c r="I137" s="20">
        <v>6</v>
      </c>
      <c r="J137" s="20">
        <v>0</v>
      </c>
    </row>
    <row r="138" spans="1:10" x14ac:dyDescent="0.2">
      <c r="A138" s="19" t="s">
        <v>566</v>
      </c>
      <c r="B138" s="20">
        <v>403</v>
      </c>
      <c r="C138" s="20">
        <v>108</v>
      </c>
      <c r="D138" s="20">
        <v>56</v>
      </c>
      <c r="E138" s="20">
        <v>130</v>
      </c>
      <c r="F138" s="20">
        <v>6</v>
      </c>
      <c r="G138" s="20">
        <v>50</v>
      </c>
      <c r="H138" s="20">
        <v>24</v>
      </c>
      <c r="I138" s="20">
        <v>28</v>
      </c>
      <c r="J138" s="20">
        <v>1</v>
      </c>
    </row>
    <row r="139" spans="1:10" x14ac:dyDescent="0.2">
      <c r="A139" s="19" t="s">
        <v>504</v>
      </c>
      <c r="B139" s="20">
        <v>119</v>
      </c>
      <c r="C139" s="20">
        <v>34</v>
      </c>
      <c r="D139" s="20">
        <v>9</v>
      </c>
      <c r="E139" s="20">
        <v>43</v>
      </c>
      <c r="F139" s="20">
        <v>2</v>
      </c>
      <c r="G139" s="20">
        <v>14</v>
      </c>
      <c r="H139" s="20">
        <v>8</v>
      </c>
      <c r="I139" s="20">
        <v>8</v>
      </c>
      <c r="J139" s="20">
        <v>1</v>
      </c>
    </row>
    <row r="140" spans="1:10" x14ac:dyDescent="0.2">
      <c r="A140" s="18" t="s">
        <v>143</v>
      </c>
      <c r="B140" s="18"/>
      <c r="C140" s="18"/>
      <c r="D140" s="18"/>
      <c r="E140" s="18"/>
      <c r="F140" s="18"/>
      <c r="G140" s="18"/>
      <c r="H140" s="18"/>
      <c r="I140" s="18"/>
      <c r="J140" s="18"/>
    </row>
    <row r="141" spans="1:10" x14ac:dyDescent="0.2">
      <c r="A141" s="21" t="s">
        <v>569</v>
      </c>
      <c r="B141" s="21"/>
      <c r="C141" s="21"/>
      <c r="D141" s="21"/>
      <c r="E141" s="21"/>
      <c r="F141" s="21"/>
      <c r="G141" s="21"/>
      <c r="H141" s="21"/>
      <c r="I141" s="21"/>
      <c r="J141" s="21"/>
    </row>
    <row r="142" spans="1:10" x14ac:dyDescent="0.2">
      <c r="A142" s="19" t="s">
        <v>563</v>
      </c>
      <c r="B142" s="20">
        <v>18</v>
      </c>
      <c r="C142" s="20">
        <v>3</v>
      </c>
      <c r="D142" s="20">
        <v>1</v>
      </c>
      <c r="E142" s="20">
        <v>7</v>
      </c>
      <c r="F142" s="20">
        <v>0</v>
      </c>
      <c r="G142" s="20">
        <v>4</v>
      </c>
      <c r="H142" s="20">
        <v>1</v>
      </c>
      <c r="I142" s="20">
        <v>2</v>
      </c>
      <c r="J142" s="20">
        <v>0</v>
      </c>
    </row>
    <row r="143" spans="1:10" x14ac:dyDescent="0.2">
      <c r="A143" s="19" t="s">
        <v>564</v>
      </c>
      <c r="B143" s="20">
        <v>34</v>
      </c>
      <c r="C143" s="20">
        <v>7</v>
      </c>
      <c r="D143" s="20">
        <v>6</v>
      </c>
      <c r="E143" s="20">
        <v>8</v>
      </c>
      <c r="F143" s="20">
        <v>1</v>
      </c>
      <c r="G143" s="20">
        <v>7</v>
      </c>
      <c r="H143" s="20">
        <v>4</v>
      </c>
      <c r="I143" s="20">
        <v>1</v>
      </c>
      <c r="J143" s="20">
        <v>0</v>
      </c>
    </row>
    <row r="144" spans="1:10" x14ac:dyDescent="0.2">
      <c r="A144" s="19" t="s">
        <v>565</v>
      </c>
      <c r="B144" s="20">
        <v>68</v>
      </c>
      <c r="C144" s="20">
        <v>15</v>
      </c>
      <c r="D144" s="20">
        <v>14</v>
      </c>
      <c r="E144" s="20">
        <v>18</v>
      </c>
      <c r="F144" s="20">
        <v>0</v>
      </c>
      <c r="G144" s="20">
        <v>13</v>
      </c>
      <c r="H144" s="20">
        <v>5</v>
      </c>
      <c r="I144" s="20">
        <v>3</v>
      </c>
      <c r="J144" s="20">
        <v>0</v>
      </c>
    </row>
    <row r="145" spans="1:10" x14ac:dyDescent="0.2">
      <c r="A145" s="19" t="s">
        <v>566</v>
      </c>
      <c r="B145" s="20">
        <v>543</v>
      </c>
      <c r="C145" s="20">
        <v>124</v>
      </c>
      <c r="D145" s="20">
        <v>89</v>
      </c>
      <c r="E145" s="20">
        <v>171</v>
      </c>
      <c r="F145" s="20">
        <v>10</v>
      </c>
      <c r="G145" s="20">
        <v>80</v>
      </c>
      <c r="H145" s="20">
        <v>37</v>
      </c>
      <c r="I145" s="20">
        <v>31</v>
      </c>
      <c r="J145" s="20">
        <v>1</v>
      </c>
    </row>
    <row r="146" spans="1:10" x14ac:dyDescent="0.2">
      <c r="A146" s="19" t="s">
        <v>504</v>
      </c>
      <c r="B146" s="20">
        <v>272</v>
      </c>
      <c r="C146" s="20">
        <v>61</v>
      </c>
      <c r="D146" s="20">
        <v>30</v>
      </c>
      <c r="E146" s="20">
        <v>108</v>
      </c>
      <c r="F146" s="20">
        <v>5</v>
      </c>
      <c r="G146" s="20">
        <v>29</v>
      </c>
      <c r="H146" s="20">
        <v>17</v>
      </c>
      <c r="I146" s="20">
        <v>20</v>
      </c>
      <c r="J146" s="20">
        <v>2</v>
      </c>
    </row>
    <row r="147" spans="1:10" x14ac:dyDescent="0.2">
      <c r="A147" s="18" t="s">
        <v>570</v>
      </c>
      <c r="B147" s="18"/>
      <c r="C147" s="18"/>
      <c r="D147" s="18"/>
      <c r="E147" s="18"/>
      <c r="F147" s="18"/>
      <c r="G147" s="18"/>
      <c r="H147" s="18"/>
      <c r="I147" s="18"/>
      <c r="J147" s="18"/>
    </row>
    <row r="148" spans="1:10" x14ac:dyDescent="0.2">
      <c r="A148" s="19" t="s">
        <v>571</v>
      </c>
      <c r="B148" s="20">
        <v>245</v>
      </c>
      <c r="C148" s="20">
        <v>46</v>
      </c>
      <c r="D148" s="20">
        <v>39</v>
      </c>
      <c r="E148" s="20">
        <v>80</v>
      </c>
      <c r="F148" s="20">
        <v>4</v>
      </c>
      <c r="G148" s="20">
        <v>39</v>
      </c>
      <c r="H148" s="20">
        <v>22</v>
      </c>
      <c r="I148" s="20">
        <v>15</v>
      </c>
      <c r="J148" s="20">
        <v>0</v>
      </c>
    </row>
    <row r="149" spans="1:10" x14ac:dyDescent="0.2">
      <c r="A149" s="19" t="s">
        <v>572</v>
      </c>
      <c r="B149" s="20">
        <v>358</v>
      </c>
      <c r="C149" s="20">
        <v>73</v>
      </c>
      <c r="D149" s="20">
        <v>54</v>
      </c>
      <c r="E149" s="20">
        <v>119</v>
      </c>
      <c r="F149" s="20">
        <v>5</v>
      </c>
      <c r="G149" s="20">
        <v>59</v>
      </c>
      <c r="H149" s="20">
        <v>26</v>
      </c>
      <c r="I149" s="20">
        <v>20</v>
      </c>
      <c r="J149" s="20">
        <v>2</v>
      </c>
    </row>
    <row r="150" spans="1:10" x14ac:dyDescent="0.2">
      <c r="A150" s="19" t="s">
        <v>573</v>
      </c>
      <c r="B150" s="20">
        <v>230</v>
      </c>
      <c r="C150" s="20">
        <v>61</v>
      </c>
      <c r="D150" s="20">
        <v>30</v>
      </c>
      <c r="E150" s="20">
        <v>80</v>
      </c>
      <c r="F150" s="20">
        <v>6</v>
      </c>
      <c r="G150" s="20">
        <v>24</v>
      </c>
      <c r="H150" s="20">
        <v>13</v>
      </c>
      <c r="I150" s="20">
        <v>15</v>
      </c>
      <c r="J150" s="20">
        <v>1</v>
      </c>
    </row>
    <row r="151" spans="1:10" x14ac:dyDescent="0.2">
      <c r="A151" s="19" t="s">
        <v>574</v>
      </c>
      <c r="B151" s="20">
        <v>102</v>
      </c>
      <c r="C151" s="20">
        <v>30</v>
      </c>
      <c r="D151" s="20">
        <v>17</v>
      </c>
      <c r="E151" s="20">
        <v>33</v>
      </c>
      <c r="F151" s="20">
        <v>1</v>
      </c>
      <c r="G151" s="20">
        <v>11</v>
      </c>
      <c r="H151" s="20">
        <v>3</v>
      </c>
      <c r="I151" s="20">
        <v>7</v>
      </c>
      <c r="J151" s="20">
        <v>0</v>
      </c>
    </row>
    <row r="152" spans="1:10" x14ac:dyDescent="0.2">
      <c r="A152" s="18" t="s">
        <v>575</v>
      </c>
      <c r="B152" s="18"/>
      <c r="C152" s="18"/>
      <c r="D152" s="18"/>
      <c r="E152" s="18"/>
      <c r="F152" s="18"/>
      <c r="G152" s="18"/>
      <c r="H152" s="18"/>
      <c r="I152" s="18"/>
      <c r="J152" s="18"/>
    </row>
    <row r="153" spans="1:10" x14ac:dyDescent="0.2">
      <c r="A153" s="19" t="s">
        <v>576</v>
      </c>
      <c r="B153" s="20">
        <v>128</v>
      </c>
      <c r="C153" s="20">
        <v>22</v>
      </c>
      <c r="D153" s="20">
        <v>22</v>
      </c>
      <c r="E153" s="20">
        <v>45</v>
      </c>
      <c r="F153" s="20">
        <v>1</v>
      </c>
      <c r="G153" s="20">
        <v>22</v>
      </c>
      <c r="H153" s="20">
        <v>8</v>
      </c>
      <c r="I153" s="20">
        <v>8</v>
      </c>
      <c r="J153" s="20">
        <v>0</v>
      </c>
    </row>
    <row r="154" spans="1:10" x14ac:dyDescent="0.2">
      <c r="A154" s="19" t="s">
        <v>577</v>
      </c>
      <c r="B154" s="20">
        <v>265</v>
      </c>
      <c r="C154" s="20">
        <v>59</v>
      </c>
      <c r="D154" s="20">
        <v>38</v>
      </c>
      <c r="E154" s="20">
        <v>86</v>
      </c>
      <c r="F154" s="20">
        <v>3</v>
      </c>
      <c r="G154" s="20">
        <v>45</v>
      </c>
      <c r="H154" s="20">
        <v>21</v>
      </c>
      <c r="I154" s="20">
        <v>13</v>
      </c>
      <c r="J154" s="20">
        <v>0</v>
      </c>
    </row>
    <row r="155" spans="1:10" x14ac:dyDescent="0.2">
      <c r="A155" s="19" t="s">
        <v>578</v>
      </c>
      <c r="B155" s="20">
        <v>191</v>
      </c>
      <c r="C155" s="20">
        <v>36</v>
      </c>
      <c r="D155" s="20">
        <v>26</v>
      </c>
      <c r="E155" s="20">
        <v>71</v>
      </c>
      <c r="F155" s="20">
        <v>3</v>
      </c>
      <c r="G155" s="20">
        <v>27</v>
      </c>
      <c r="H155" s="20">
        <v>16</v>
      </c>
      <c r="I155" s="20">
        <v>10</v>
      </c>
      <c r="J155" s="20">
        <v>2</v>
      </c>
    </row>
    <row r="156" spans="1:10" x14ac:dyDescent="0.2">
      <c r="A156" s="19" t="s">
        <v>579</v>
      </c>
      <c r="B156" s="20">
        <v>143</v>
      </c>
      <c r="C156" s="20">
        <v>38</v>
      </c>
      <c r="D156" s="20">
        <v>19</v>
      </c>
      <c r="E156" s="20">
        <v>50</v>
      </c>
      <c r="F156" s="20">
        <v>5</v>
      </c>
      <c r="G156" s="20">
        <v>15</v>
      </c>
      <c r="H156" s="20">
        <v>5</v>
      </c>
      <c r="I156" s="20">
        <v>10</v>
      </c>
      <c r="J156" s="20">
        <v>1</v>
      </c>
    </row>
    <row r="157" spans="1:10" x14ac:dyDescent="0.2">
      <c r="A157" s="19" t="s">
        <v>580</v>
      </c>
      <c r="B157" s="20">
        <v>96</v>
      </c>
      <c r="C157" s="20">
        <v>28</v>
      </c>
      <c r="D157" s="20">
        <v>16</v>
      </c>
      <c r="E157" s="20">
        <v>22</v>
      </c>
      <c r="F157" s="20">
        <v>2</v>
      </c>
      <c r="G157" s="20">
        <v>13</v>
      </c>
      <c r="H157" s="20">
        <v>9</v>
      </c>
      <c r="I157" s="20">
        <v>6</v>
      </c>
      <c r="J157" s="20">
        <v>0</v>
      </c>
    </row>
    <row r="158" spans="1:10" x14ac:dyDescent="0.2">
      <c r="A158" s="22" t="s">
        <v>581</v>
      </c>
      <c r="B158" s="23">
        <v>112</v>
      </c>
      <c r="C158" s="23">
        <v>27</v>
      </c>
      <c r="D158" s="23">
        <v>19</v>
      </c>
      <c r="E158" s="23">
        <v>38</v>
      </c>
      <c r="F158" s="23">
        <v>2</v>
      </c>
      <c r="G158" s="23">
        <v>11</v>
      </c>
      <c r="H158" s="23">
        <v>5</v>
      </c>
      <c r="I158" s="23">
        <v>10</v>
      </c>
      <c r="J158" s="23">
        <v>0</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82A52-5F2F-4E4A-BEF8-B24EA48ED3B6}">
  <dimension ref="A1:K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HYPERLINK("#'目次'!B30","[24]")</f>
        <v>[24]</v>
      </c>
    </row>
    <row r="3" spans="1:11" x14ac:dyDescent="0.2">
      <c r="A3" s="9" t="s">
        <v>126</v>
      </c>
      <c r="B3" s="12" t="s">
        <v>197</v>
      </c>
    </row>
    <row r="4" spans="1:11" x14ac:dyDescent="0.2">
      <c r="A4" s="9" t="s">
        <v>126</v>
      </c>
      <c r="B4" s="12" t="s">
        <v>201</v>
      </c>
    </row>
    <row r="5" spans="1:11" x14ac:dyDescent="0.2">
      <c r="A5" s="9" t="s">
        <v>126</v>
      </c>
      <c r="B5" s="12" t="s">
        <v>202</v>
      </c>
    </row>
    <row r="6" spans="1:11" s="15" customFormat="1" ht="50" x14ac:dyDescent="0.2">
      <c r="A6" s="13" t="s">
        <v>126</v>
      </c>
      <c r="B6" s="14" t="s">
        <v>499</v>
      </c>
      <c r="C6" s="14" t="s">
        <v>203</v>
      </c>
      <c r="D6" s="14" t="s">
        <v>619</v>
      </c>
      <c r="E6" s="14" t="s">
        <v>620</v>
      </c>
      <c r="F6" s="14" t="s">
        <v>621</v>
      </c>
      <c r="G6" s="14" t="s">
        <v>622</v>
      </c>
      <c r="H6" s="14" t="s">
        <v>623</v>
      </c>
      <c r="I6" s="14" t="s">
        <v>624</v>
      </c>
      <c r="J6" s="14" t="s">
        <v>625</v>
      </c>
      <c r="K6" s="14" t="s">
        <v>504</v>
      </c>
    </row>
    <row r="7" spans="1:11" x14ac:dyDescent="0.2">
      <c r="A7" s="16" t="s">
        <v>507</v>
      </c>
      <c r="B7" s="17">
        <v>935</v>
      </c>
      <c r="C7" s="17">
        <v>389</v>
      </c>
      <c r="D7" s="17">
        <v>100</v>
      </c>
      <c r="E7" s="17">
        <v>74</v>
      </c>
      <c r="F7" s="17">
        <v>168</v>
      </c>
      <c r="G7" s="17">
        <v>115</v>
      </c>
      <c r="H7" s="17">
        <v>34</v>
      </c>
      <c r="I7" s="17">
        <v>5</v>
      </c>
      <c r="J7" s="17">
        <v>3</v>
      </c>
      <c r="K7" s="17">
        <v>47</v>
      </c>
    </row>
    <row r="8" spans="1:11" x14ac:dyDescent="0.2">
      <c r="A8" s="18" t="s">
        <v>508</v>
      </c>
      <c r="B8" s="18"/>
      <c r="C8" s="18"/>
      <c r="D8" s="18"/>
      <c r="E8" s="18"/>
      <c r="F8" s="18"/>
      <c r="G8" s="18"/>
      <c r="H8" s="18"/>
      <c r="I8" s="18"/>
      <c r="J8" s="18"/>
      <c r="K8" s="18"/>
    </row>
    <row r="9" spans="1:11" x14ac:dyDescent="0.2">
      <c r="A9" s="19" t="s">
        <v>509</v>
      </c>
      <c r="B9" s="20">
        <v>535</v>
      </c>
      <c r="C9" s="20">
        <v>215</v>
      </c>
      <c r="D9" s="20">
        <v>42</v>
      </c>
      <c r="E9" s="20">
        <v>41</v>
      </c>
      <c r="F9" s="20">
        <v>111</v>
      </c>
      <c r="G9" s="20">
        <v>71</v>
      </c>
      <c r="H9" s="20">
        <v>23</v>
      </c>
      <c r="I9" s="20">
        <v>2</v>
      </c>
      <c r="J9" s="20">
        <v>2</v>
      </c>
      <c r="K9" s="20">
        <v>28</v>
      </c>
    </row>
    <row r="10" spans="1:11" x14ac:dyDescent="0.2">
      <c r="A10" s="19" t="s">
        <v>510</v>
      </c>
      <c r="B10" s="20">
        <v>399</v>
      </c>
      <c r="C10" s="20">
        <v>174</v>
      </c>
      <c r="D10" s="20">
        <v>58</v>
      </c>
      <c r="E10" s="20">
        <v>32</v>
      </c>
      <c r="F10" s="20">
        <v>57</v>
      </c>
      <c r="G10" s="20">
        <v>44</v>
      </c>
      <c r="H10" s="20">
        <v>11</v>
      </c>
      <c r="I10" s="20">
        <v>3</v>
      </c>
      <c r="J10" s="20">
        <v>1</v>
      </c>
      <c r="K10" s="20">
        <v>19</v>
      </c>
    </row>
    <row r="11" spans="1:11" x14ac:dyDescent="0.2">
      <c r="A11" s="19" t="s">
        <v>511</v>
      </c>
      <c r="B11" s="20">
        <v>1</v>
      </c>
      <c r="C11" s="20">
        <v>0</v>
      </c>
      <c r="D11" s="20">
        <v>0</v>
      </c>
      <c r="E11" s="20">
        <v>1</v>
      </c>
      <c r="F11" s="20">
        <v>0</v>
      </c>
      <c r="G11" s="20">
        <v>0</v>
      </c>
      <c r="H11" s="20">
        <v>0</v>
      </c>
      <c r="I11" s="20">
        <v>0</v>
      </c>
      <c r="J11" s="20">
        <v>0</v>
      </c>
      <c r="K11" s="20">
        <v>0</v>
      </c>
    </row>
    <row r="12" spans="1:11" x14ac:dyDescent="0.2">
      <c r="A12" s="18" t="s">
        <v>512</v>
      </c>
      <c r="B12" s="18"/>
      <c r="C12" s="18"/>
      <c r="D12" s="18"/>
      <c r="E12" s="18"/>
      <c r="F12" s="18"/>
      <c r="G12" s="18"/>
      <c r="H12" s="18"/>
      <c r="I12" s="18"/>
      <c r="J12" s="18"/>
      <c r="K12" s="18"/>
    </row>
    <row r="13" spans="1:11" x14ac:dyDescent="0.2">
      <c r="A13" s="19" t="s">
        <v>513</v>
      </c>
      <c r="B13" s="20">
        <v>294</v>
      </c>
      <c r="C13" s="20">
        <v>159</v>
      </c>
      <c r="D13" s="20">
        <v>33</v>
      </c>
      <c r="E13" s="20">
        <v>31</v>
      </c>
      <c r="F13" s="20">
        <v>55</v>
      </c>
      <c r="G13" s="20">
        <v>0</v>
      </c>
      <c r="H13" s="20">
        <v>0</v>
      </c>
      <c r="I13" s="20">
        <v>0</v>
      </c>
      <c r="J13" s="20">
        <v>0</v>
      </c>
      <c r="K13" s="20">
        <v>16</v>
      </c>
    </row>
    <row r="14" spans="1:11" x14ac:dyDescent="0.2">
      <c r="A14" s="19" t="s">
        <v>514</v>
      </c>
      <c r="B14" s="20">
        <v>253</v>
      </c>
      <c r="C14" s="20">
        <v>105</v>
      </c>
      <c r="D14" s="20">
        <v>24</v>
      </c>
      <c r="E14" s="20">
        <v>23</v>
      </c>
      <c r="F14" s="20">
        <v>44</v>
      </c>
      <c r="G14" s="20">
        <v>45</v>
      </c>
      <c r="H14" s="20">
        <v>0</v>
      </c>
      <c r="I14" s="20">
        <v>0</v>
      </c>
      <c r="J14" s="20">
        <v>0</v>
      </c>
      <c r="K14" s="20">
        <v>12</v>
      </c>
    </row>
    <row r="15" spans="1:11" x14ac:dyDescent="0.2">
      <c r="A15" s="19" t="s">
        <v>515</v>
      </c>
      <c r="B15" s="20">
        <v>196</v>
      </c>
      <c r="C15" s="20">
        <v>57</v>
      </c>
      <c r="D15" s="20">
        <v>28</v>
      </c>
      <c r="E15" s="20">
        <v>10</v>
      </c>
      <c r="F15" s="20">
        <v>33</v>
      </c>
      <c r="G15" s="20">
        <v>36</v>
      </c>
      <c r="H15" s="20">
        <v>18</v>
      </c>
      <c r="I15" s="20">
        <v>0</v>
      </c>
      <c r="J15" s="20">
        <v>0</v>
      </c>
      <c r="K15" s="20">
        <v>14</v>
      </c>
    </row>
    <row r="16" spans="1:11" x14ac:dyDescent="0.2">
      <c r="A16" s="19" t="s">
        <v>516</v>
      </c>
      <c r="B16" s="20">
        <v>139</v>
      </c>
      <c r="C16" s="20">
        <v>49</v>
      </c>
      <c r="D16" s="20">
        <v>11</v>
      </c>
      <c r="E16" s="20">
        <v>9</v>
      </c>
      <c r="F16" s="20">
        <v>29</v>
      </c>
      <c r="G16" s="20">
        <v>21</v>
      </c>
      <c r="H16" s="20">
        <v>14</v>
      </c>
      <c r="I16" s="20">
        <v>3</v>
      </c>
      <c r="J16" s="20">
        <v>0</v>
      </c>
      <c r="K16" s="20">
        <v>3</v>
      </c>
    </row>
    <row r="17" spans="1:11" x14ac:dyDescent="0.2">
      <c r="A17" s="19" t="s">
        <v>517</v>
      </c>
      <c r="B17" s="20">
        <v>41</v>
      </c>
      <c r="C17" s="20">
        <v>13</v>
      </c>
      <c r="D17" s="20">
        <v>3</v>
      </c>
      <c r="E17" s="20">
        <v>0</v>
      </c>
      <c r="F17" s="20">
        <v>7</v>
      </c>
      <c r="G17" s="20">
        <v>12</v>
      </c>
      <c r="H17" s="20">
        <v>1</v>
      </c>
      <c r="I17" s="20">
        <v>1</v>
      </c>
      <c r="J17" s="20">
        <v>2</v>
      </c>
      <c r="K17" s="20">
        <v>2</v>
      </c>
    </row>
    <row r="18" spans="1:11" x14ac:dyDescent="0.2">
      <c r="A18" s="19" t="s">
        <v>518</v>
      </c>
      <c r="B18" s="20">
        <v>9</v>
      </c>
      <c r="C18" s="20">
        <v>5</v>
      </c>
      <c r="D18" s="20">
        <v>1</v>
      </c>
      <c r="E18" s="20">
        <v>1</v>
      </c>
      <c r="F18" s="20">
        <v>0</v>
      </c>
      <c r="G18" s="20">
        <v>1</v>
      </c>
      <c r="H18" s="20">
        <v>0</v>
      </c>
      <c r="I18" s="20">
        <v>1</v>
      </c>
      <c r="J18" s="20">
        <v>0</v>
      </c>
      <c r="K18" s="20">
        <v>0</v>
      </c>
    </row>
    <row r="19" spans="1:11" x14ac:dyDescent="0.2">
      <c r="A19" s="19" t="s">
        <v>519</v>
      </c>
      <c r="B19" s="20">
        <v>3</v>
      </c>
      <c r="C19" s="20">
        <v>1</v>
      </c>
      <c r="D19" s="20">
        <v>0</v>
      </c>
      <c r="E19" s="20">
        <v>0</v>
      </c>
      <c r="F19" s="20">
        <v>0</v>
      </c>
      <c r="G19" s="20">
        <v>0</v>
      </c>
      <c r="H19" s="20">
        <v>1</v>
      </c>
      <c r="I19" s="20">
        <v>0</v>
      </c>
      <c r="J19" s="20">
        <v>1</v>
      </c>
      <c r="K19" s="20">
        <v>0</v>
      </c>
    </row>
    <row r="20" spans="1:11" x14ac:dyDescent="0.2">
      <c r="A20" s="19" t="s">
        <v>520</v>
      </c>
      <c r="B20" s="20">
        <v>0</v>
      </c>
      <c r="C20" s="20">
        <v>0</v>
      </c>
      <c r="D20" s="20">
        <v>0</v>
      </c>
      <c r="E20" s="20">
        <v>0</v>
      </c>
      <c r="F20" s="20">
        <v>0</v>
      </c>
      <c r="G20" s="20">
        <v>0</v>
      </c>
      <c r="H20" s="20">
        <v>0</v>
      </c>
      <c r="I20" s="20">
        <v>0</v>
      </c>
      <c r="J20" s="20">
        <v>0</v>
      </c>
      <c r="K20" s="20">
        <v>0</v>
      </c>
    </row>
    <row r="21" spans="1:11" x14ac:dyDescent="0.2">
      <c r="A21" s="19" t="s">
        <v>521</v>
      </c>
      <c r="B21" s="20">
        <v>449</v>
      </c>
      <c r="C21" s="20">
        <v>162</v>
      </c>
      <c r="D21" s="20">
        <v>52</v>
      </c>
      <c r="E21" s="20">
        <v>33</v>
      </c>
      <c r="F21" s="20">
        <v>77</v>
      </c>
      <c r="G21" s="20">
        <v>81</v>
      </c>
      <c r="H21" s="20">
        <v>18</v>
      </c>
      <c r="I21" s="20">
        <v>0</v>
      </c>
      <c r="J21" s="20">
        <v>0</v>
      </c>
      <c r="K21" s="20">
        <v>26</v>
      </c>
    </row>
    <row r="22" spans="1:11" x14ac:dyDescent="0.2">
      <c r="A22" s="19" t="s">
        <v>522</v>
      </c>
      <c r="B22" s="20">
        <v>180</v>
      </c>
      <c r="C22" s="20">
        <v>62</v>
      </c>
      <c r="D22" s="20">
        <v>14</v>
      </c>
      <c r="E22" s="20">
        <v>9</v>
      </c>
      <c r="F22" s="20">
        <v>36</v>
      </c>
      <c r="G22" s="20">
        <v>33</v>
      </c>
      <c r="H22" s="20">
        <v>15</v>
      </c>
      <c r="I22" s="20">
        <v>4</v>
      </c>
      <c r="J22" s="20">
        <v>2</v>
      </c>
      <c r="K22" s="20">
        <v>5</v>
      </c>
    </row>
    <row r="23" spans="1:11" x14ac:dyDescent="0.2">
      <c r="A23" s="19" t="s">
        <v>523</v>
      </c>
      <c r="B23" s="20">
        <v>641</v>
      </c>
      <c r="C23" s="20">
        <v>230</v>
      </c>
      <c r="D23" s="20">
        <v>67</v>
      </c>
      <c r="E23" s="20">
        <v>43</v>
      </c>
      <c r="F23" s="20">
        <v>113</v>
      </c>
      <c r="G23" s="20">
        <v>115</v>
      </c>
      <c r="H23" s="20">
        <v>34</v>
      </c>
      <c r="I23" s="20">
        <v>5</v>
      </c>
      <c r="J23" s="20">
        <v>3</v>
      </c>
      <c r="K23" s="20">
        <v>31</v>
      </c>
    </row>
    <row r="24" spans="1:11" x14ac:dyDescent="0.2">
      <c r="A24" s="19" t="s">
        <v>524</v>
      </c>
      <c r="B24" s="20">
        <v>192</v>
      </c>
      <c r="C24" s="20">
        <v>68</v>
      </c>
      <c r="D24" s="20">
        <v>15</v>
      </c>
      <c r="E24" s="20">
        <v>10</v>
      </c>
      <c r="F24" s="20">
        <v>36</v>
      </c>
      <c r="G24" s="20">
        <v>34</v>
      </c>
      <c r="H24" s="20">
        <v>16</v>
      </c>
      <c r="I24" s="20">
        <v>5</v>
      </c>
      <c r="J24" s="20">
        <v>3</v>
      </c>
      <c r="K24" s="20">
        <v>5</v>
      </c>
    </row>
    <row r="25" spans="1:11" x14ac:dyDescent="0.2">
      <c r="A25" s="19" t="s">
        <v>525</v>
      </c>
      <c r="B25" s="20">
        <v>12</v>
      </c>
      <c r="C25" s="20">
        <v>6</v>
      </c>
      <c r="D25" s="20">
        <v>1</v>
      </c>
      <c r="E25" s="20">
        <v>1</v>
      </c>
      <c r="F25" s="20">
        <v>0</v>
      </c>
      <c r="G25" s="20">
        <v>1</v>
      </c>
      <c r="H25" s="20">
        <v>1</v>
      </c>
      <c r="I25" s="20">
        <v>1</v>
      </c>
      <c r="J25" s="20">
        <v>1</v>
      </c>
      <c r="K25" s="20">
        <v>0</v>
      </c>
    </row>
    <row r="26" spans="1:11" x14ac:dyDescent="0.2">
      <c r="A26" s="18" t="s">
        <v>526</v>
      </c>
      <c r="B26" s="17">
        <v>172</v>
      </c>
      <c r="C26" s="17">
        <v>92</v>
      </c>
      <c r="D26" s="17">
        <v>16</v>
      </c>
      <c r="E26" s="17">
        <v>15</v>
      </c>
      <c r="F26" s="17">
        <v>40</v>
      </c>
      <c r="G26" s="17">
        <v>0</v>
      </c>
      <c r="H26" s="17">
        <v>0</v>
      </c>
      <c r="I26" s="17">
        <v>0</v>
      </c>
      <c r="J26" s="17">
        <v>0</v>
      </c>
      <c r="K26" s="17">
        <v>9</v>
      </c>
    </row>
    <row r="27" spans="1:11" x14ac:dyDescent="0.2">
      <c r="A27" s="19" t="s">
        <v>514</v>
      </c>
      <c r="B27" s="20">
        <v>133</v>
      </c>
      <c r="C27" s="20">
        <v>51</v>
      </c>
      <c r="D27" s="20">
        <v>12</v>
      </c>
      <c r="E27" s="20">
        <v>12</v>
      </c>
      <c r="F27" s="20">
        <v>25</v>
      </c>
      <c r="G27" s="20">
        <v>25</v>
      </c>
      <c r="H27" s="20">
        <v>0</v>
      </c>
      <c r="I27" s="20">
        <v>0</v>
      </c>
      <c r="J27" s="20">
        <v>0</v>
      </c>
      <c r="K27" s="20">
        <v>8</v>
      </c>
    </row>
    <row r="28" spans="1:11" x14ac:dyDescent="0.2">
      <c r="A28" s="19" t="s">
        <v>515</v>
      </c>
      <c r="B28" s="20">
        <v>111</v>
      </c>
      <c r="C28" s="20">
        <v>24</v>
      </c>
      <c r="D28" s="20">
        <v>8</v>
      </c>
      <c r="E28" s="20">
        <v>9</v>
      </c>
      <c r="F28" s="20">
        <v>25</v>
      </c>
      <c r="G28" s="20">
        <v>23</v>
      </c>
      <c r="H28" s="20">
        <v>14</v>
      </c>
      <c r="I28" s="20">
        <v>0</v>
      </c>
      <c r="J28" s="20">
        <v>0</v>
      </c>
      <c r="K28" s="20">
        <v>8</v>
      </c>
    </row>
    <row r="29" spans="1:11" x14ac:dyDescent="0.2">
      <c r="A29" s="19" t="s">
        <v>516</v>
      </c>
      <c r="B29" s="20">
        <v>82</v>
      </c>
      <c r="C29" s="20">
        <v>32</v>
      </c>
      <c r="D29" s="20">
        <v>5</v>
      </c>
      <c r="E29" s="20">
        <v>5</v>
      </c>
      <c r="F29" s="20">
        <v>16</v>
      </c>
      <c r="G29" s="20">
        <v>12</v>
      </c>
      <c r="H29" s="20">
        <v>8</v>
      </c>
      <c r="I29" s="20">
        <v>2</v>
      </c>
      <c r="J29" s="20">
        <v>0</v>
      </c>
      <c r="K29" s="20">
        <v>2</v>
      </c>
    </row>
    <row r="30" spans="1:11" x14ac:dyDescent="0.2">
      <c r="A30" s="19" t="s">
        <v>517</v>
      </c>
      <c r="B30" s="20">
        <v>30</v>
      </c>
      <c r="C30" s="20">
        <v>10</v>
      </c>
      <c r="D30" s="20">
        <v>1</v>
      </c>
      <c r="E30" s="20">
        <v>0</v>
      </c>
      <c r="F30" s="20">
        <v>5</v>
      </c>
      <c r="G30" s="20">
        <v>11</v>
      </c>
      <c r="H30" s="20">
        <v>0</v>
      </c>
      <c r="I30" s="20">
        <v>0</v>
      </c>
      <c r="J30" s="20">
        <v>2</v>
      </c>
      <c r="K30" s="20">
        <v>1</v>
      </c>
    </row>
    <row r="31" spans="1:11" x14ac:dyDescent="0.2">
      <c r="A31" s="19" t="s">
        <v>518</v>
      </c>
      <c r="B31" s="20">
        <v>5</v>
      </c>
      <c r="C31" s="20">
        <v>5</v>
      </c>
      <c r="D31" s="20">
        <v>0</v>
      </c>
      <c r="E31" s="20">
        <v>0</v>
      </c>
      <c r="F31" s="20">
        <v>0</v>
      </c>
      <c r="G31" s="20">
        <v>0</v>
      </c>
      <c r="H31" s="20">
        <v>0</v>
      </c>
      <c r="I31" s="20">
        <v>0</v>
      </c>
      <c r="J31" s="20">
        <v>0</v>
      </c>
      <c r="K31" s="20">
        <v>0</v>
      </c>
    </row>
    <row r="32" spans="1:11" x14ac:dyDescent="0.2">
      <c r="A32" s="19" t="s">
        <v>519</v>
      </c>
      <c r="B32" s="20">
        <v>2</v>
      </c>
      <c r="C32" s="20">
        <v>1</v>
      </c>
      <c r="D32" s="20">
        <v>0</v>
      </c>
      <c r="E32" s="20">
        <v>0</v>
      </c>
      <c r="F32" s="20">
        <v>0</v>
      </c>
      <c r="G32" s="20">
        <v>0</v>
      </c>
      <c r="H32" s="20">
        <v>1</v>
      </c>
      <c r="I32" s="20">
        <v>0</v>
      </c>
      <c r="J32" s="20">
        <v>0</v>
      </c>
      <c r="K32" s="20">
        <v>0</v>
      </c>
    </row>
    <row r="33" spans="1:11" x14ac:dyDescent="0.2">
      <c r="A33" s="19" t="s">
        <v>520</v>
      </c>
      <c r="B33" s="20">
        <v>0</v>
      </c>
      <c r="C33" s="20">
        <v>0</v>
      </c>
      <c r="D33" s="20">
        <v>0</v>
      </c>
      <c r="E33" s="20">
        <v>0</v>
      </c>
      <c r="F33" s="20">
        <v>0</v>
      </c>
      <c r="G33" s="20">
        <v>0</v>
      </c>
      <c r="H33" s="20">
        <v>0</v>
      </c>
      <c r="I33" s="20">
        <v>0</v>
      </c>
      <c r="J33" s="20">
        <v>0</v>
      </c>
      <c r="K33" s="20">
        <v>0</v>
      </c>
    </row>
    <row r="34" spans="1:11" x14ac:dyDescent="0.2">
      <c r="A34" s="19" t="s">
        <v>521</v>
      </c>
      <c r="B34" s="20">
        <v>244</v>
      </c>
      <c r="C34" s="20">
        <v>75</v>
      </c>
      <c r="D34" s="20">
        <v>20</v>
      </c>
      <c r="E34" s="20">
        <v>21</v>
      </c>
      <c r="F34" s="20">
        <v>50</v>
      </c>
      <c r="G34" s="20">
        <v>48</v>
      </c>
      <c r="H34" s="20">
        <v>14</v>
      </c>
      <c r="I34" s="20">
        <v>0</v>
      </c>
      <c r="J34" s="20">
        <v>0</v>
      </c>
      <c r="K34" s="20">
        <v>16</v>
      </c>
    </row>
    <row r="35" spans="1:11" x14ac:dyDescent="0.2">
      <c r="A35" s="19" t="s">
        <v>522</v>
      </c>
      <c r="B35" s="20">
        <v>112</v>
      </c>
      <c r="C35" s="20">
        <v>42</v>
      </c>
      <c r="D35" s="20">
        <v>6</v>
      </c>
      <c r="E35" s="20">
        <v>5</v>
      </c>
      <c r="F35" s="20">
        <v>21</v>
      </c>
      <c r="G35" s="20">
        <v>23</v>
      </c>
      <c r="H35" s="20">
        <v>8</v>
      </c>
      <c r="I35" s="20">
        <v>2</v>
      </c>
      <c r="J35" s="20">
        <v>2</v>
      </c>
      <c r="K35" s="20">
        <v>3</v>
      </c>
    </row>
    <row r="36" spans="1:11" x14ac:dyDescent="0.2">
      <c r="A36" s="19" t="s">
        <v>523</v>
      </c>
      <c r="B36" s="20">
        <v>363</v>
      </c>
      <c r="C36" s="20">
        <v>123</v>
      </c>
      <c r="D36" s="20">
        <v>26</v>
      </c>
      <c r="E36" s="20">
        <v>26</v>
      </c>
      <c r="F36" s="20">
        <v>71</v>
      </c>
      <c r="G36" s="20">
        <v>71</v>
      </c>
      <c r="H36" s="20">
        <v>23</v>
      </c>
      <c r="I36" s="20">
        <v>2</v>
      </c>
      <c r="J36" s="20">
        <v>2</v>
      </c>
      <c r="K36" s="20">
        <v>19</v>
      </c>
    </row>
    <row r="37" spans="1:11" x14ac:dyDescent="0.2">
      <c r="A37" s="19" t="s">
        <v>524</v>
      </c>
      <c r="B37" s="20">
        <v>119</v>
      </c>
      <c r="C37" s="20">
        <v>48</v>
      </c>
      <c r="D37" s="20">
        <v>6</v>
      </c>
      <c r="E37" s="20">
        <v>5</v>
      </c>
      <c r="F37" s="20">
        <v>21</v>
      </c>
      <c r="G37" s="20">
        <v>23</v>
      </c>
      <c r="H37" s="20">
        <v>9</v>
      </c>
      <c r="I37" s="20">
        <v>2</v>
      </c>
      <c r="J37" s="20">
        <v>2</v>
      </c>
      <c r="K37" s="20">
        <v>3</v>
      </c>
    </row>
    <row r="38" spans="1:11" x14ac:dyDescent="0.2">
      <c r="A38" s="19" t="s">
        <v>525</v>
      </c>
      <c r="B38" s="20">
        <v>7</v>
      </c>
      <c r="C38" s="20">
        <v>6</v>
      </c>
      <c r="D38" s="20">
        <v>0</v>
      </c>
      <c r="E38" s="20">
        <v>0</v>
      </c>
      <c r="F38" s="20">
        <v>0</v>
      </c>
      <c r="G38" s="20">
        <v>0</v>
      </c>
      <c r="H38" s="20">
        <v>1</v>
      </c>
      <c r="I38" s="20">
        <v>0</v>
      </c>
      <c r="J38" s="20">
        <v>0</v>
      </c>
      <c r="K38" s="20">
        <v>0</v>
      </c>
    </row>
    <row r="39" spans="1:11" x14ac:dyDescent="0.2">
      <c r="A39" s="18" t="s">
        <v>527</v>
      </c>
      <c r="B39" s="17">
        <v>121</v>
      </c>
      <c r="C39" s="17">
        <v>67</v>
      </c>
      <c r="D39" s="17">
        <v>17</v>
      </c>
      <c r="E39" s="17">
        <v>15</v>
      </c>
      <c r="F39" s="17">
        <v>15</v>
      </c>
      <c r="G39" s="17">
        <v>0</v>
      </c>
      <c r="H39" s="17">
        <v>0</v>
      </c>
      <c r="I39" s="17">
        <v>0</v>
      </c>
      <c r="J39" s="17">
        <v>0</v>
      </c>
      <c r="K39" s="17">
        <v>7</v>
      </c>
    </row>
    <row r="40" spans="1:11" x14ac:dyDescent="0.2">
      <c r="A40" s="19" t="s">
        <v>514</v>
      </c>
      <c r="B40" s="20">
        <v>120</v>
      </c>
      <c r="C40" s="20">
        <v>54</v>
      </c>
      <c r="D40" s="20">
        <v>12</v>
      </c>
      <c r="E40" s="20">
        <v>11</v>
      </c>
      <c r="F40" s="20">
        <v>19</v>
      </c>
      <c r="G40" s="20">
        <v>20</v>
      </c>
      <c r="H40" s="20">
        <v>0</v>
      </c>
      <c r="I40" s="20">
        <v>0</v>
      </c>
      <c r="J40" s="20">
        <v>0</v>
      </c>
      <c r="K40" s="20">
        <v>4</v>
      </c>
    </row>
    <row r="41" spans="1:11" x14ac:dyDescent="0.2">
      <c r="A41" s="19" t="s">
        <v>515</v>
      </c>
      <c r="B41" s="20">
        <v>85</v>
      </c>
      <c r="C41" s="20">
        <v>33</v>
      </c>
      <c r="D41" s="20">
        <v>20</v>
      </c>
      <c r="E41" s="20">
        <v>1</v>
      </c>
      <c r="F41" s="20">
        <v>8</v>
      </c>
      <c r="G41" s="20">
        <v>13</v>
      </c>
      <c r="H41" s="20">
        <v>4</v>
      </c>
      <c r="I41" s="20">
        <v>0</v>
      </c>
      <c r="J41" s="20">
        <v>0</v>
      </c>
      <c r="K41" s="20">
        <v>6</v>
      </c>
    </row>
    <row r="42" spans="1:11" x14ac:dyDescent="0.2">
      <c r="A42" s="19" t="s">
        <v>516</v>
      </c>
      <c r="B42" s="20">
        <v>57</v>
      </c>
      <c r="C42" s="20">
        <v>17</v>
      </c>
      <c r="D42" s="20">
        <v>6</v>
      </c>
      <c r="E42" s="20">
        <v>4</v>
      </c>
      <c r="F42" s="20">
        <v>13</v>
      </c>
      <c r="G42" s="20">
        <v>9</v>
      </c>
      <c r="H42" s="20">
        <v>6</v>
      </c>
      <c r="I42" s="20">
        <v>1</v>
      </c>
      <c r="J42" s="20">
        <v>0</v>
      </c>
      <c r="K42" s="20">
        <v>1</v>
      </c>
    </row>
    <row r="43" spans="1:11" x14ac:dyDescent="0.2">
      <c r="A43" s="19" t="s">
        <v>517</v>
      </c>
      <c r="B43" s="20">
        <v>11</v>
      </c>
      <c r="C43" s="20">
        <v>3</v>
      </c>
      <c r="D43" s="20">
        <v>2</v>
      </c>
      <c r="E43" s="20">
        <v>0</v>
      </c>
      <c r="F43" s="20">
        <v>2</v>
      </c>
      <c r="G43" s="20">
        <v>1</v>
      </c>
      <c r="H43" s="20">
        <v>1</v>
      </c>
      <c r="I43" s="20">
        <v>1</v>
      </c>
      <c r="J43" s="20">
        <v>0</v>
      </c>
      <c r="K43" s="20">
        <v>1</v>
      </c>
    </row>
    <row r="44" spans="1:11" x14ac:dyDescent="0.2">
      <c r="A44" s="19" t="s">
        <v>518</v>
      </c>
      <c r="B44" s="20">
        <v>4</v>
      </c>
      <c r="C44" s="20">
        <v>0</v>
      </c>
      <c r="D44" s="20">
        <v>1</v>
      </c>
      <c r="E44" s="20">
        <v>1</v>
      </c>
      <c r="F44" s="20">
        <v>0</v>
      </c>
      <c r="G44" s="20">
        <v>1</v>
      </c>
      <c r="H44" s="20">
        <v>0</v>
      </c>
      <c r="I44" s="20">
        <v>1</v>
      </c>
      <c r="J44" s="20">
        <v>0</v>
      </c>
      <c r="K44" s="20">
        <v>0</v>
      </c>
    </row>
    <row r="45" spans="1:11" x14ac:dyDescent="0.2">
      <c r="A45" s="19" t="s">
        <v>519</v>
      </c>
      <c r="B45" s="20">
        <v>1</v>
      </c>
      <c r="C45" s="20">
        <v>0</v>
      </c>
      <c r="D45" s="20">
        <v>0</v>
      </c>
      <c r="E45" s="20">
        <v>0</v>
      </c>
      <c r="F45" s="20">
        <v>0</v>
      </c>
      <c r="G45" s="20">
        <v>0</v>
      </c>
      <c r="H45" s="20">
        <v>0</v>
      </c>
      <c r="I45" s="20">
        <v>0</v>
      </c>
      <c r="J45" s="20">
        <v>1</v>
      </c>
      <c r="K45" s="20">
        <v>0</v>
      </c>
    </row>
    <row r="46" spans="1:11" x14ac:dyDescent="0.2">
      <c r="A46" s="19" t="s">
        <v>520</v>
      </c>
      <c r="B46" s="20">
        <v>0</v>
      </c>
      <c r="C46" s="20">
        <v>0</v>
      </c>
      <c r="D46" s="20">
        <v>0</v>
      </c>
      <c r="E46" s="20">
        <v>0</v>
      </c>
      <c r="F46" s="20">
        <v>0</v>
      </c>
      <c r="G46" s="20">
        <v>0</v>
      </c>
      <c r="H46" s="20">
        <v>0</v>
      </c>
      <c r="I46" s="20">
        <v>0</v>
      </c>
      <c r="J46" s="20">
        <v>0</v>
      </c>
      <c r="K46" s="20">
        <v>0</v>
      </c>
    </row>
    <row r="47" spans="1:11" x14ac:dyDescent="0.2">
      <c r="A47" s="19" t="s">
        <v>521</v>
      </c>
      <c r="B47" s="20">
        <v>205</v>
      </c>
      <c r="C47" s="20">
        <v>87</v>
      </c>
      <c r="D47" s="20">
        <v>32</v>
      </c>
      <c r="E47" s="20">
        <v>12</v>
      </c>
      <c r="F47" s="20">
        <v>27</v>
      </c>
      <c r="G47" s="20">
        <v>33</v>
      </c>
      <c r="H47" s="20">
        <v>4</v>
      </c>
      <c r="I47" s="20">
        <v>0</v>
      </c>
      <c r="J47" s="20">
        <v>0</v>
      </c>
      <c r="K47" s="20">
        <v>10</v>
      </c>
    </row>
    <row r="48" spans="1:11" x14ac:dyDescent="0.2">
      <c r="A48" s="19" t="s">
        <v>522</v>
      </c>
      <c r="B48" s="20">
        <v>68</v>
      </c>
      <c r="C48" s="20">
        <v>20</v>
      </c>
      <c r="D48" s="20">
        <v>8</v>
      </c>
      <c r="E48" s="20">
        <v>4</v>
      </c>
      <c r="F48" s="20">
        <v>15</v>
      </c>
      <c r="G48" s="20">
        <v>10</v>
      </c>
      <c r="H48" s="20">
        <v>7</v>
      </c>
      <c r="I48" s="20">
        <v>2</v>
      </c>
      <c r="J48" s="20">
        <v>0</v>
      </c>
      <c r="K48" s="20">
        <v>2</v>
      </c>
    </row>
    <row r="49" spans="1:11" x14ac:dyDescent="0.2">
      <c r="A49" s="19" t="s">
        <v>523</v>
      </c>
      <c r="B49" s="20">
        <v>278</v>
      </c>
      <c r="C49" s="20">
        <v>107</v>
      </c>
      <c r="D49" s="20">
        <v>41</v>
      </c>
      <c r="E49" s="20">
        <v>17</v>
      </c>
      <c r="F49" s="20">
        <v>42</v>
      </c>
      <c r="G49" s="20">
        <v>44</v>
      </c>
      <c r="H49" s="20">
        <v>11</v>
      </c>
      <c r="I49" s="20">
        <v>3</v>
      </c>
      <c r="J49" s="20">
        <v>1</v>
      </c>
      <c r="K49" s="20">
        <v>12</v>
      </c>
    </row>
    <row r="50" spans="1:11" x14ac:dyDescent="0.2">
      <c r="A50" s="19" t="s">
        <v>524</v>
      </c>
      <c r="B50" s="20">
        <v>73</v>
      </c>
      <c r="C50" s="20">
        <v>20</v>
      </c>
      <c r="D50" s="20">
        <v>9</v>
      </c>
      <c r="E50" s="20">
        <v>5</v>
      </c>
      <c r="F50" s="20">
        <v>15</v>
      </c>
      <c r="G50" s="20">
        <v>11</v>
      </c>
      <c r="H50" s="20">
        <v>7</v>
      </c>
      <c r="I50" s="20">
        <v>3</v>
      </c>
      <c r="J50" s="20">
        <v>1</v>
      </c>
      <c r="K50" s="20">
        <v>2</v>
      </c>
    </row>
    <row r="51" spans="1:11" x14ac:dyDescent="0.2">
      <c r="A51" s="19" t="s">
        <v>525</v>
      </c>
      <c r="B51" s="20">
        <v>5</v>
      </c>
      <c r="C51" s="20">
        <v>0</v>
      </c>
      <c r="D51" s="20">
        <v>1</v>
      </c>
      <c r="E51" s="20">
        <v>1</v>
      </c>
      <c r="F51" s="20">
        <v>0</v>
      </c>
      <c r="G51" s="20">
        <v>1</v>
      </c>
      <c r="H51" s="20">
        <v>0</v>
      </c>
      <c r="I51" s="20">
        <v>1</v>
      </c>
      <c r="J51" s="20">
        <v>1</v>
      </c>
      <c r="K51" s="20">
        <v>0</v>
      </c>
    </row>
    <row r="52" spans="1:11" x14ac:dyDescent="0.2">
      <c r="A52" s="18" t="s">
        <v>528</v>
      </c>
      <c r="B52" s="18"/>
      <c r="C52" s="18"/>
      <c r="D52" s="18"/>
      <c r="E52" s="18"/>
      <c r="F52" s="18"/>
      <c r="G52" s="18"/>
      <c r="H52" s="18"/>
      <c r="I52" s="18"/>
      <c r="J52" s="18"/>
      <c r="K52" s="18"/>
    </row>
    <row r="53" spans="1:11" x14ac:dyDescent="0.2">
      <c r="A53" s="19" t="s">
        <v>130</v>
      </c>
      <c r="B53" s="20">
        <v>73</v>
      </c>
      <c r="C53" s="20">
        <v>34</v>
      </c>
      <c r="D53" s="20">
        <v>12</v>
      </c>
      <c r="E53" s="20">
        <v>7</v>
      </c>
      <c r="F53" s="20">
        <v>11</v>
      </c>
      <c r="G53" s="20">
        <v>5</v>
      </c>
      <c r="H53" s="20">
        <v>1</v>
      </c>
      <c r="I53" s="20">
        <v>0</v>
      </c>
      <c r="J53" s="20">
        <v>0</v>
      </c>
      <c r="K53" s="20">
        <v>3</v>
      </c>
    </row>
    <row r="54" spans="1:11" x14ac:dyDescent="0.2">
      <c r="A54" s="19" t="s">
        <v>131</v>
      </c>
      <c r="B54" s="20">
        <v>662</v>
      </c>
      <c r="C54" s="20">
        <v>285</v>
      </c>
      <c r="D54" s="20">
        <v>68</v>
      </c>
      <c r="E54" s="20">
        <v>46</v>
      </c>
      <c r="F54" s="20">
        <v>125</v>
      </c>
      <c r="G54" s="20">
        <v>85</v>
      </c>
      <c r="H54" s="20">
        <v>19</v>
      </c>
      <c r="I54" s="20">
        <v>2</v>
      </c>
      <c r="J54" s="20">
        <v>1</v>
      </c>
      <c r="K54" s="20">
        <v>31</v>
      </c>
    </row>
    <row r="55" spans="1:11" x14ac:dyDescent="0.2">
      <c r="A55" s="19" t="s">
        <v>392</v>
      </c>
      <c r="B55" s="20">
        <v>84</v>
      </c>
      <c r="C55" s="20">
        <v>31</v>
      </c>
      <c r="D55" s="20">
        <v>4</v>
      </c>
      <c r="E55" s="20">
        <v>9</v>
      </c>
      <c r="F55" s="20">
        <v>16</v>
      </c>
      <c r="G55" s="20">
        <v>11</v>
      </c>
      <c r="H55" s="20">
        <v>8</v>
      </c>
      <c r="I55" s="20">
        <v>0</v>
      </c>
      <c r="J55" s="20">
        <v>0</v>
      </c>
      <c r="K55" s="20">
        <v>5</v>
      </c>
    </row>
    <row r="56" spans="1:11" x14ac:dyDescent="0.2">
      <c r="A56" s="19" t="s">
        <v>132</v>
      </c>
      <c r="B56" s="20">
        <v>84</v>
      </c>
      <c r="C56" s="20">
        <v>26</v>
      </c>
      <c r="D56" s="20">
        <v>12</v>
      </c>
      <c r="E56" s="20">
        <v>9</v>
      </c>
      <c r="F56" s="20">
        <v>13</v>
      </c>
      <c r="G56" s="20">
        <v>9</v>
      </c>
      <c r="H56" s="20">
        <v>3</v>
      </c>
      <c r="I56" s="20">
        <v>3</v>
      </c>
      <c r="J56" s="20">
        <v>2</v>
      </c>
      <c r="K56" s="20">
        <v>7</v>
      </c>
    </row>
    <row r="57" spans="1:11" x14ac:dyDescent="0.2">
      <c r="A57" s="19" t="s">
        <v>529</v>
      </c>
      <c r="B57" s="20">
        <v>32</v>
      </c>
      <c r="C57" s="20">
        <v>13</v>
      </c>
      <c r="D57" s="20">
        <v>4</v>
      </c>
      <c r="E57" s="20">
        <v>3</v>
      </c>
      <c r="F57" s="20">
        <v>3</v>
      </c>
      <c r="G57" s="20">
        <v>5</v>
      </c>
      <c r="H57" s="20">
        <v>3</v>
      </c>
      <c r="I57" s="20">
        <v>0</v>
      </c>
      <c r="J57" s="20">
        <v>0</v>
      </c>
      <c r="K57" s="20">
        <v>1</v>
      </c>
    </row>
    <row r="58" spans="1:11" x14ac:dyDescent="0.2">
      <c r="A58" s="18" t="s">
        <v>133</v>
      </c>
      <c r="B58" s="17">
        <v>43</v>
      </c>
      <c r="C58" s="17">
        <v>19</v>
      </c>
      <c r="D58" s="17">
        <v>10</v>
      </c>
      <c r="E58" s="17">
        <v>3</v>
      </c>
      <c r="F58" s="17">
        <v>7</v>
      </c>
      <c r="G58" s="17">
        <v>0</v>
      </c>
      <c r="H58" s="17">
        <v>1</v>
      </c>
      <c r="I58" s="17">
        <v>0</v>
      </c>
      <c r="J58" s="17">
        <v>0</v>
      </c>
      <c r="K58" s="17">
        <v>3</v>
      </c>
    </row>
    <row r="59" spans="1:11" x14ac:dyDescent="0.2">
      <c r="A59" s="19" t="s">
        <v>134</v>
      </c>
      <c r="B59" s="20">
        <v>412</v>
      </c>
      <c r="C59" s="20">
        <v>168</v>
      </c>
      <c r="D59" s="20">
        <v>25</v>
      </c>
      <c r="E59" s="20">
        <v>29</v>
      </c>
      <c r="F59" s="20">
        <v>92</v>
      </c>
      <c r="G59" s="20">
        <v>63</v>
      </c>
      <c r="H59" s="20">
        <v>16</v>
      </c>
      <c r="I59" s="20">
        <v>1</v>
      </c>
      <c r="J59" s="20">
        <v>1</v>
      </c>
      <c r="K59" s="20">
        <v>17</v>
      </c>
    </row>
    <row r="60" spans="1:11" x14ac:dyDescent="0.2">
      <c r="A60" s="19" t="s">
        <v>393</v>
      </c>
      <c r="B60" s="20">
        <v>36</v>
      </c>
      <c r="C60" s="20">
        <v>11</v>
      </c>
      <c r="D60" s="20">
        <v>2</v>
      </c>
      <c r="E60" s="20">
        <v>4</v>
      </c>
      <c r="F60" s="20">
        <v>8</v>
      </c>
      <c r="G60" s="20">
        <v>4</v>
      </c>
      <c r="H60" s="20">
        <v>3</v>
      </c>
      <c r="I60" s="20">
        <v>0</v>
      </c>
      <c r="J60" s="20">
        <v>0</v>
      </c>
      <c r="K60" s="20">
        <v>4</v>
      </c>
    </row>
    <row r="61" spans="1:11" x14ac:dyDescent="0.2">
      <c r="A61" s="19" t="s">
        <v>135</v>
      </c>
      <c r="B61" s="20">
        <v>22</v>
      </c>
      <c r="C61" s="20">
        <v>10</v>
      </c>
      <c r="D61" s="20">
        <v>2</v>
      </c>
      <c r="E61" s="20">
        <v>3</v>
      </c>
      <c r="F61" s="20">
        <v>1</v>
      </c>
      <c r="G61" s="20">
        <v>1</v>
      </c>
      <c r="H61" s="20">
        <v>0</v>
      </c>
      <c r="I61" s="20">
        <v>1</v>
      </c>
      <c r="J61" s="20">
        <v>1</v>
      </c>
      <c r="K61" s="20">
        <v>3</v>
      </c>
    </row>
    <row r="62" spans="1:11" x14ac:dyDescent="0.2">
      <c r="A62" s="19" t="s">
        <v>530</v>
      </c>
      <c r="B62" s="20">
        <v>22</v>
      </c>
      <c r="C62" s="20">
        <v>7</v>
      </c>
      <c r="D62" s="20">
        <v>3</v>
      </c>
      <c r="E62" s="20">
        <v>2</v>
      </c>
      <c r="F62" s="20">
        <v>3</v>
      </c>
      <c r="G62" s="20">
        <v>3</v>
      </c>
      <c r="H62" s="20">
        <v>3</v>
      </c>
      <c r="I62" s="20">
        <v>0</v>
      </c>
      <c r="J62" s="20">
        <v>0</v>
      </c>
      <c r="K62" s="20">
        <v>1</v>
      </c>
    </row>
    <row r="63" spans="1:11" x14ac:dyDescent="0.2">
      <c r="A63" s="18" t="s">
        <v>136</v>
      </c>
      <c r="B63" s="17">
        <v>30</v>
      </c>
      <c r="C63" s="17">
        <v>15</v>
      </c>
      <c r="D63" s="17">
        <v>2</v>
      </c>
      <c r="E63" s="17">
        <v>4</v>
      </c>
      <c r="F63" s="17">
        <v>4</v>
      </c>
      <c r="G63" s="17">
        <v>5</v>
      </c>
      <c r="H63" s="17">
        <v>0</v>
      </c>
      <c r="I63" s="17">
        <v>0</v>
      </c>
      <c r="J63" s="17">
        <v>0</v>
      </c>
      <c r="K63" s="17">
        <v>0</v>
      </c>
    </row>
    <row r="64" spans="1:11" x14ac:dyDescent="0.2">
      <c r="A64" s="19" t="s">
        <v>134</v>
      </c>
      <c r="B64" s="20">
        <v>249</v>
      </c>
      <c r="C64" s="20">
        <v>117</v>
      </c>
      <c r="D64" s="20">
        <v>43</v>
      </c>
      <c r="E64" s="20">
        <v>16</v>
      </c>
      <c r="F64" s="20">
        <v>33</v>
      </c>
      <c r="G64" s="20">
        <v>22</v>
      </c>
      <c r="H64" s="20">
        <v>3</v>
      </c>
      <c r="I64" s="20">
        <v>1</v>
      </c>
      <c r="J64" s="20">
        <v>0</v>
      </c>
      <c r="K64" s="20">
        <v>14</v>
      </c>
    </row>
    <row r="65" spans="1:11" x14ac:dyDescent="0.2">
      <c r="A65" s="19" t="s">
        <v>393</v>
      </c>
      <c r="B65" s="20">
        <v>48</v>
      </c>
      <c r="C65" s="20">
        <v>20</v>
      </c>
      <c r="D65" s="20">
        <v>2</v>
      </c>
      <c r="E65" s="20">
        <v>5</v>
      </c>
      <c r="F65" s="20">
        <v>8</v>
      </c>
      <c r="G65" s="20">
        <v>7</v>
      </c>
      <c r="H65" s="20">
        <v>5</v>
      </c>
      <c r="I65" s="20">
        <v>0</v>
      </c>
      <c r="J65" s="20">
        <v>0</v>
      </c>
      <c r="K65" s="20">
        <v>1</v>
      </c>
    </row>
    <row r="66" spans="1:11" x14ac:dyDescent="0.2">
      <c r="A66" s="19" t="s">
        <v>135</v>
      </c>
      <c r="B66" s="20">
        <v>62</v>
      </c>
      <c r="C66" s="20">
        <v>16</v>
      </c>
      <c r="D66" s="20">
        <v>10</v>
      </c>
      <c r="E66" s="20">
        <v>6</v>
      </c>
      <c r="F66" s="20">
        <v>12</v>
      </c>
      <c r="G66" s="20">
        <v>8</v>
      </c>
      <c r="H66" s="20">
        <v>3</v>
      </c>
      <c r="I66" s="20">
        <v>2</v>
      </c>
      <c r="J66" s="20">
        <v>1</v>
      </c>
      <c r="K66" s="20">
        <v>4</v>
      </c>
    </row>
    <row r="67" spans="1:11" x14ac:dyDescent="0.2">
      <c r="A67" s="19" t="s">
        <v>530</v>
      </c>
      <c r="B67" s="20">
        <v>10</v>
      </c>
      <c r="C67" s="20">
        <v>6</v>
      </c>
      <c r="D67" s="20">
        <v>1</v>
      </c>
      <c r="E67" s="20">
        <v>1</v>
      </c>
      <c r="F67" s="20">
        <v>0</v>
      </c>
      <c r="G67" s="20">
        <v>2</v>
      </c>
      <c r="H67" s="20">
        <v>0</v>
      </c>
      <c r="I67" s="20">
        <v>0</v>
      </c>
      <c r="J67" s="20">
        <v>0</v>
      </c>
      <c r="K67" s="20">
        <v>0</v>
      </c>
    </row>
    <row r="68" spans="1:11" x14ac:dyDescent="0.2">
      <c r="A68" s="18" t="s">
        <v>531</v>
      </c>
      <c r="B68" s="18"/>
      <c r="C68" s="18"/>
      <c r="D68" s="18"/>
      <c r="E68" s="18"/>
      <c r="F68" s="18"/>
      <c r="G68" s="18"/>
      <c r="H68" s="18"/>
      <c r="I68" s="18"/>
      <c r="J68" s="18"/>
      <c r="K68" s="18"/>
    </row>
    <row r="69" spans="1:11" x14ac:dyDescent="0.2">
      <c r="A69" s="19" t="s">
        <v>532</v>
      </c>
      <c r="B69" s="20">
        <v>152</v>
      </c>
      <c r="C69" s="20">
        <v>55</v>
      </c>
      <c r="D69" s="20">
        <v>20</v>
      </c>
      <c r="E69" s="20">
        <v>13</v>
      </c>
      <c r="F69" s="20">
        <v>31</v>
      </c>
      <c r="G69" s="20">
        <v>9</v>
      </c>
      <c r="H69" s="20">
        <v>11</v>
      </c>
      <c r="I69" s="20">
        <v>0</v>
      </c>
      <c r="J69" s="20">
        <v>2</v>
      </c>
      <c r="K69" s="20">
        <v>11</v>
      </c>
    </row>
    <row r="70" spans="1:11" x14ac:dyDescent="0.2">
      <c r="A70" s="19" t="s">
        <v>533</v>
      </c>
      <c r="B70" s="20">
        <v>561</v>
      </c>
      <c r="C70" s="20">
        <v>233</v>
      </c>
      <c r="D70" s="20">
        <v>57</v>
      </c>
      <c r="E70" s="20">
        <v>39</v>
      </c>
      <c r="F70" s="20">
        <v>110</v>
      </c>
      <c r="G70" s="20">
        <v>73</v>
      </c>
      <c r="H70" s="20">
        <v>18</v>
      </c>
      <c r="I70" s="20">
        <v>2</v>
      </c>
      <c r="J70" s="20">
        <v>1</v>
      </c>
      <c r="K70" s="20">
        <v>28</v>
      </c>
    </row>
    <row r="71" spans="1:11" x14ac:dyDescent="0.2">
      <c r="A71" s="19" t="s">
        <v>137</v>
      </c>
      <c r="B71" s="20">
        <v>76</v>
      </c>
      <c r="C71" s="20">
        <v>38</v>
      </c>
      <c r="D71" s="20">
        <v>8</v>
      </c>
      <c r="E71" s="20">
        <v>10</v>
      </c>
      <c r="F71" s="20">
        <v>13</v>
      </c>
      <c r="G71" s="20">
        <v>4</v>
      </c>
      <c r="H71" s="20">
        <v>0</v>
      </c>
      <c r="I71" s="20">
        <v>0</v>
      </c>
      <c r="J71" s="20">
        <v>0</v>
      </c>
      <c r="K71" s="20">
        <v>3</v>
      </c>
    </row>
    <row r="72" spans="1:11" x14ac:dyDescent="0.2">
      <c r="A72" s="19" t="s">
        <v>138</v>
      </c>
      <c r="B72" s="20">
        <v>281</v>
      </c>
      <c r="C72" s="20">
        <v>125</v>
      </c>
      <c r="D72" s="20">
        <v>29</v>
      </c>
      <c r="E72" s="20">
        <v>22</v>
      </c>
      <c r="F72" s="20">
        <v>47</v>
      </c>
      <c r="G72" s="20">
        <v>38</v>
      </c>
      <c r="H72" s="20">
        <v>7</v>
      </c>
      <c r="I72" s="20">
        <v>4</v>
      </c>
      <c r="J72" s="20">
        <v>0</v>
      </c>
      <c r="K72" s="20">
        <v>9</v>
      </c>
    </row>
    <row r="73" spans="1:11" x14ac:dyDescent="0.2">
      <c r="A73" s="19" t="s">
        <v>534</v>
      </c>
      <c r="B73" s="20">
        <v>30</v>
      </c>
      <c r="C73" s="20">
        <v>13</v>
      </c>
      <c r="D73" s="20">
        <v>2</v>
      </c>
      <c r="E73" s="20">
        <v>4</v>
      </c>
      <c r="F73" s="20">
        <v>4</v>
      </c>
      <c r="G73" s="20">
        <v>4</v>
      </c>
      <c r="H73" s="20">
        <v>0</v>
      </c>
      <c r="I73" s="20">
        <v>0</v>
      </c>
      <c r="J73" s="20">
        <v>1</v>
      </c>
      <c r="K73" s="20">
        <v>2</v>
      </c>
    </row>
    <row r="74" spans="1:11" x14ac:dyDescent="0.2">
      <c r="A74" s="19" t="s">
        <v>504</v>
      </c>
      <c r="B74" s="20">
        <v>70</v>
      </c>
      <c r="C74" s="20">
        <v>31</v>
      </c>
      <c r="D74" s="20">
        <v>8</v>
      </c>
      <c r="E74" s="20">
        <v>6</v>
      </c>
      <c r="F74" s="20">
        <v>10</v>
      </c>
      <c r="G74" s="20">
        <v>10</v>
      </c>
      <c r="H74" s="20">
        <v>3</v>
      </c>
      <c r="I74" s="20">
        <v>0</v>
      </c>
      <c r="J74" s="20">
        <v>0</v>
      </c>
      <c r="K74" s="20">
        <v>2</v>
      </c>
    </row>
    <row r="75" spans="1:11" x14ac:dyDescent="0.2">
      <c r="A75" s="19" t="s">
        <v>1441</v>
      </c>
      <c r="B75" s="20">
        <v>713</v>
      </c>
      <c r="C75" s="20">
        <v>303</v>
      </c>
      <c r="D75" s="20">
        <v>72</v>
      </c>
      <c r="E75" s="20">
        <v>55</v>
      </c>
      <c r="F75" s="20">
        <v>127</v>
      </c>
      <c r="G75" s="20">
        <v>96</v>
      </c>
      <c r="H75" s="20">
        <v>20</v>
      </c>
      <c r="I75" s="20">
        <v>5</v>
      </c>
      <c r="J75" s="20">
        <v>1</v>
      </c>
      <c r="K75" s="20">
        <v>34</v>
      </c>
    </row>
    <row r="76" spans="1:11" x14ac:dyDescent="0.2">
      <c r="A76" s="18" t="s">
        <v>535</v>
      </c>
      <c r="B76" s="18"/>
      <c r="C76" s="18"/>
      <c r="D76" s="18"/>
      <c r="E76" s="18"/>
      <c r="F76" s="18"/>
      <c r="G76" s="18"/>
      <c r="H76" s="18"/>
      <c r="I76" s="18"/>
      <c r="J76" s="18"/>
      <c r="K76" s="18"/>
    </row>
    <row r="77" spans="1:11" x14ac:dyDescent="0.2">
      <c r="A77" s="21" t="s">
        <v>536</v>
      </c>
      <c r="B77" s="34">
        <v>152</v>
      </c>
      <c r="C77" s="34">
        <v>55</v>
      </c>
      <c r="D77" s="34">
        <v>20</v>
      </c>
      <c r="E77" s="34">
        <v>13</v>
      </c>
      <c r="F77" s="34">
        <v>31</v>
      </c>
      <c r="G77" s="34">
        <v>9</v>
      </c>
      <c r="H77" s="34">
        <v>11</v>
      </c>
      <c r="I77" s="34">
        <v>0</v>
      </c>
      <c r="J77" s="34">
        <v>2</v>
      </c>
      <c r="K77" s="34">
        <v>11</v>
      </c>
    </row>
    <row r="78" spans="1:11" x14ac:dyDescent="0.2">
      <c r="A78" s="21" t="s">
        <v>537</v>
      </c>
      <c r="B78" s="34">
        <v>401</v>
      </c>
      <c r="C78" s="34">
        <v>163</v>
      </c>
      <c r="D78" s="34">
        <v>38</v>
      </c>
      <c r="E78" s="34">
        <v>32</v>
      </c>
      <c r="F78" s="34">
        <v>75</v>
      </c>
      <c r="G78" s="34">
        <v>56</v>
      </c>
      <c r="H78" s="34">
        <v>14</v>
      </c>
      <c r="I78" s="34">
        <v>2</v>
      </c>
      <c r="J78" s="34">
        <v>0</v>
      </c>
      <c r="K78" s="34">
        <v>21</v>
      </c>
    </row>
    <row r="79" spans="1:11" x14ac:dyDescent="0.2">
      <c r="A79" s="19" t="s">
        <v>538</v>
      </c>
      <c r="B79" s="20">
        <v>157</v>
      </c>
      <c r="C79" s="20">
        <v>70</v>
      </c>
      <c r="D79" s="20">
        <v>20</v>
      </c>
      <c r="E79" s="20">
        <v>14</v>
      </c>
      <c r="F79" s="20">
        <v>24</v>
      </c>
      <c r="G79" s="20">
        <v>17</v>
      </c>
      <c r="H79" s="20">
        <v>2</v>
      </c>
      <c r="I79" s="20">
        <v>2</v>
      </c>
      <c r="J79" s="20">
        <v>0</v>
      </c>
      <c r="K79" s="20">
        <v>8</v>
      </c>
    </row>
    <row r="80" spans="1:11" x14ac:dyDescent="0.2">
      <c r="A80" s="19" t="s">
        <v>539</v>
      </c>
      <c r="B80" s="20">
        <v>66</v>
      </c>
      <c r="C80" s="20">
        <v>31</v>
      </c>
      <c r="D80" s="20">
        <v>5</v>
      </c>
      <c r="E80" s="20">
        <v>3</v>
      </c>
      <c r="F80" s="20">
        <v>12</v>
      </c>
      <c r="G80" s="20">
        <v>11</v>
      </c>
      <c r="H80" s="20">
        <v>1</v>
      </c>
      <c r="I80" s="20">
        <v>1</v>
      </c>
      <c r="J80" s="20">
        <v>1</v>
      </c>
      <c r="K80" s="20">
        <v>1</v>
      </c>
    </row>
    <row r="81" spans="1:11" x14ac:dyDescent="0.2">
      <c r="A81" s="19" t="s">
        <v>540</v>
      </c>
      <c r="B81" s="20">
        <v>25</v>
      </c>
      <c r="C81" s="20">
        <v>11</v>
      </c>
      <c r="D81" s="20">
        <v>1</v>
      </c>
      <c r="E81" s="20">
        <v>5</v>
      </c>
      <c r="F81" s="20">
        <v>2</v>
      </c>
      <c r="G81" s="20">
        <v>2</v>
      </c>
      <c r="H81" s="20">
        <v>2</v>
      </c>
      <c r="I81" s="20">
        <v>0</v>
      </c>
      <c r="J81" s="20">
        <v>0</v>
      </c>
      <c r="K81" s="20">
        <v>2</v>
      </c>
    </row>
    <row r="82" spans="1:11" x14ac:dyDescent="0.2">
      <c r="A82" s="19" t="s">
        <v>541</v>
      </c>
      <c r="B82" s="20">
        <v>22</v>
      </c>
      <c r="C82" s="20">
        <v>10</v>
      </c>
      <c r="D82" s="20">
        <v>3</v>
      </c>
      <c r="E82" s="20">
        <v>0</v>
      </c>
      <c r="F82" s="20">
        <v>6</v>
      </c>
      <c r="G82" s="20">
        <v>3</v>
      </c>
      <c r="H82" s="20">
        <v>0</v>
      </c>
      <c r="I82" s="20">
        <v>0</v>
      </c>
      <c r="J82" s="20">
        <v>0</v>
      </c>
      <c r="K82" s="20">
        <v>0</v>
      </c>
    </row>
    <row r="83" spans="1:11" x14ac:dyDescent="0.2">
      <c r="A83" s="19" t="s">
        <v>542</v>
      </c>
      <c r="B83" s="20">
        <v>11</v>
      </c>
      <c r="C83" s="20">
        <v>6</v>
      </c>
      <c r="D83" s="20">
        <v>1</v>
      </c>
      <c r="E83" s="20">
        <v>0</v>
      </c>
      <c r="F83" s="20">
        <v>1</v>
      </c>
      <c r="G83" s="20">
        <v>2</v>
      </c>
      <c r="H83" s="20">
        <v>1</v>
      </c>
      <c r="I83" s="20">
        <v>0</v>
      </c>
      <c r="J83" s="20">
        <v>0</v>
      </c>
      <c r="K83" s="20">
        <v>0</v>
      </c>
    </row>
    <row r="84" spans="1:11" x14ac:dyDescent="0.2">
      <c r="A84" s="19" t="s">
        <v>543</v>
      </c>
      <c r="B84" s="20">
        <v>2</v>
      </c>
      <c r="C84" s="20">
        <v>0</v>
      </c>
      <c r="D84" s="20">
        <v>0</v>
      </c>
      <c r="E84" s="20">
        <v>0</v>
      </c>
      <c r="F84" s="20">
        <v>2</v>
      </c>
      <c r="G84" s="20">
        <v>0</v>
      </c>
      <c r="H84" s="20">
        <v>0</v>
      </c>
      <c r="I84" s="20">
        <v>0</v>
      </c>
      <c r="J84" s="20">
        <v>0</v>
      </c>
      <c r="K84" s="20">
        <v>0</v>
      </c>
    </row>
    <row r="85" spans="1:11" x14ac:dyDescent="0.2">
      <c r="A85" s="19" t="s">
        <v>544</v>
      </c>
      <c r="B85" s="20">
        <v>1</v>
      </c>
      <c r="C85" s="20">
        <v>0</v>
      </c>
      <c r="D85" s="20">
        <v>1</v>
      </c>
      <c r="E85" s="20">
        <v>0</v>
      </c>
      <c r="F85" s="20">
        <v>0</v>
      </c>
      <c r="G85" s="20">
        <v>0</v>
      </c>
      <c r="H85" s="20">
        <v>0</v>
      </c>
      <c r="I85" s="20">
        <v>0</v>
      </c>
      <c r="J85" s="20">
        <v>0</v>
      </c>
      <c r="K85" s="20">
        <v>0</v>
      </c>
    </row>
    <row r="86" spans="1:11" x14ac:dyDescent="0.2">
      <c r="A86" s="19" t="s">
        <v>545</v>
      </c>
      <c r="B86" s="20">
        <v>0</v>
      </c>
      <c r="C86" s="20">
        <v>0</v>
      </c>
      <c r="D86" s="20">
        <v>0</v>
      </c>
      <c r="E86" s="20">
        <v>0</v>
      </c>
      <c r="F86" s="20">
        <v>0</v>
      </c>
      <c r="G86" s="20">
        <v>0</v>
      </c>
      <c r="H86" s="20">
        <v>0</v>
      </c>
      <c r="I86" s="20">
        <v>0</v>
      </c>
      <c r="J86" s="20">
        <v>0</v>
      </c>
      <c r="K86" s="20">
        <v>0</v>
      </c>
    </row>
    <row r="87" spans="1:11" x14ac:dyDescent="0.2">
      <c r="A87" s="19" t="s">
        <v>504</v>
      </c>
      <c r="B87" s="20">
        <v>98</v>
      </c>
      <c r="C87" s="20">
        <v>43</v>
      </c>
      <c r="D87" s="20">
        <v>11</v>
      </c>
      <c r="E87" s="20">
        <v>7</v>
      </c>
      <c r="F87" s="20">
        <v>15</v>
      </c>
      <c r="G87" s="20">
        <v>15</v>
      </c>
      <c r="H87" s="20">
        <v>3</v>
      </c>
      <c r="I87" s="20">
        <v>0</v>
      </c>
      <c r="J87" s="20">
        <v>0</v>
      </c>
      <c r="K87" s="20">
        <v>4</v>
      </c>
    </row>
    <row r="88" spans="1:11" x14ac:dyDescent="0.2">
      <c r="A88" s="18" t="s">
        <v>546</v>
      </c>
      <c r="B88" s="18"/>
      <c r="C88" s="18"/>
      <c r="D88" s="18"/>
      <c r="E88" s="18"/>
      <c r="F88" s="18"/>
      <c r="G88" s="18"/>
      <c r="H88" s="18"/>
      <c r="I88" s="18"/>
      <c r="J88" s="18"/>
      <c r="K88" s="18"/>
    </row>
    <row r="89" spans="1:11" x14ac:dyDescent="0.2">
      <c r="A89" s="19" t="s">
        <v>547</v>
      </c>
      <c r="B89" s="20">
        <v>701</v>
      </c>
      <c r="C89" s="20">
        <v>295</v>
      </c>
      <c r="D89" s="20">
        <v>71</v>
      </c>
      <c r="E89" s="20">
        <v>50</v>
      </c>
      <c r="F89" s="20">
        <v>132</v>
      </c>
      <c r="G89" s="20">
        <v>90</v>
      </c>
      <c r="H89" s="20">
        <v>23</v>
      </c>
      <c r="I89" s="20">
        <v>5</v>
      </c>
      <c r="J89" s="20">
        <v>2</v>
      </c>
      <c r="K89" s="20">
        <v>33</v>
      </c>
    </row>
    <row r="90" spans="1:11" x14ac:dyDescent="0.2">
      <c r="A90" s="19" t="s">
        <v>139</v>
      </c>
      <c r="B90" s="20">
        <v>34</v>
      </c>
      <c r="C90" s="20">
        <v>19</v>
      </c>
      <c r="D90" s="20">
        <v>4</v>
      </c>
      <c r="E90" s="20">
        <v>2</v>
      </c>
      <c r="F90" s="20">
        <v>2</v>
      </c>
      <c r="G90" s="20">
        <v>4</v>
      </c>
      <c r="H90" s="20">
        <v>1</v>
      </c>
      <c r="I90" s="20">
        <v>0</v>
      </c>
      <c r="J90" s="20">
        <v>0</v>
      </c>
      <c r="K90" s="20">
        <v>2</v>
      </c>
    </row>
    <row r="91" spans="1:11" x14ac:dyDescent="0.2">
      <c r="A91" s="19" t="s">
        <v>548</v>
      </c>
      <c r="B91" s="20">
        <v>33</v>
      </c>
      <c r="C91" s="20">
        <v>11</v>
      </c>
      <c r="D91" s="20">
        <v>4</v>
      </c>
      <c r="E91" s="20">
        <v>6</v>
      </c>
      <c r="F91" s="20">
        <v>7</v>
      </c>
      <c r="G91" s="20">
        <v>2</v>
      </c>
      <c r="H91" s="20">
        <v>2</v>
      </c>
      <c r="I91" s="20">
        <v>0</v>
      </c>
      <c r="J91" s="20">
        <v>0</v>
      </c>
      <c r="K91" s="20">
        <v>1</v>
      </c>
    </row>
    <row r="92" spans="1:11" x14ac:dyDescent="0.2">
      <c r="A92" s="19" t="s">
        <v>140</v>
      </c>
      <c r="B92" s="20">
        <v>111</v>
      </c>
      <c r="C92" s="20">
        <v>40</v>
      </c>
      <c r="D92" s="20">
        <v>14</v>
      </c>
      <c r="E92" s="20">
        <v>12</v>
      </c>
      <c r="F92" s="20">
        <v>22</v>
      </c>
      <c r="G92" s="20">
        <v>8</v>
      </c>
      <c r="H92" s="20">
        <v>3</v>
      </c>
      <c r="I92" s="20">
        <v>0</v>
      </c>
      <c r="J92" s="20">
        <v>1</v>
      </c>
      <c r="K92" s="20">
        <v>11</v>
      </c>
    </row>
    <row r="93" spans="1:11" x14ac:dyDescent="0.2">
      <c r="A93" s="19" t="s">
        <v>141</v>
      </c>
      <c r="B93" s="20">
        <v>6</v>
      </c>
      <c r="C93" s="20">
        <v>3</v>
      </c>
      <c r="D93" s="20">
        <v>1</v>
      </c>
      <c r="E93" s="20">
        <v>0</v>
      </c>
      <c r="F93" s="20">
        <v>1</v>
      </c>
      <c r="G93" s="20">
        <v>1</v>
      </c>
      <c r="H93" s="20">
        <v>0</v>
      </c>
      <c r="I93" s="20">
        <v>0</v>
      </c>
      <c r="J93" s="20">
        <v>0</v>
      </c>
      <c r="K93" s="20">
        <v>0</v>
      </c>
    </row>
    <row r="94" spans="1:11" x14ac:dyDescent="0.2">
      <c r="A94" s="19" t="s">
        <v>511</v>
      </c>
      <c r="B94" s="20">
        <v>16</v>
      </c>
      <c r="C94" s="20">
        <v>6</v>
      </c>
      <c r="D94" s="20">
        <v>2</v>
      </c>
      <c r="E94" s="20">
        <v>2</v>
      </c>
      <c r="F94" s="20">
        <v>0</v>
      </c>
      <c r="G94" s="20">
        <v>5</v>
      </c>
      <c r="H94" s="20">
        <v>1</v>
      </c>
      <c r="I94" s="20">
        <v>0</v>
      </c>
      <c r="J94" s="20">
        <v>0</v>
      </c>
      <c r="K94" s="20">
        <v>0</v>
      </c>
    </row>
    <row r="95" spans="1:11" x14ac:dyDescent="0.2">
      <c r="A95" s="19" t="s">
        <v>504</v>
      </c>
      <c r="B95" s="20">
        <v>34</v>
      </c>
      <c r="C95" s="20">
        <v>15</v>
      </c>
      <c r="D95" s="20">
        <v>4</v>
      </c>
      <c r="E95" s="20">
        <v>2</v>
      </c>
      <c r="F95" s="20">
        <v>4</v>
      </c>
      <c r="G95" s="20">
        <v>5</v>
      </c>
      <c r="H95" s="20">
        <v>4</v>
      </c>
      <c r="I95" s="20">
        <v>0</v>
      </c>
      <c r="J95" s="20">
        <v>0</v>
      </c>
      <c r="K95" s="20">
        <v>0</v>
      </c>
    </row>
    <row r="96" spans="1:11" x14ac:dyDescent="0.2">
      <c r="A96" s="18" t="s">
        <v>549</v>
      </c>
      <c r="B96" s="18"/>
      <c r="C96" s="18"/>
      <c r="D96" s="18"/>
      <c r="E96" s="18"/>
      <c r="F96" s="18"/>
      <c r="G96" s="18"/>
      <c r="H96" s="18"/>
      <c r="I96" s="18"/>
      <c r="J96" s="18"/>
      <c r="K96" s="18"/>
    </row>
    <row r="97" spans="1:11" x14ac:dyDescent="0.2">
      <c r="A97" s="19" t="s">
        <v>550</v>
      </c>
      <c r="B97" s="20">
        <v>509</v>
      </c>
      <c r="C97" s="20">
        <v>214</v>
      </c>
      <c r="D97" s="20">
        <v>52</v>
      </c>
      <c r="E97" s="20">
        <v>39</v>
      </c>
      <c r="F97" s="20">
        <v>94</v>
      </c>
      <c r="G97" s="20">
        <v>63</v>
      </c>
      <c r="H97" s="20">
        <v>15</v>
      </c>
      <c r="I97" s="20">
        <v>5</v>
      </c>
      <c r="J97" s="20">
        <v>2</v>
      </c>
      <c r="K97" s="20">
        <v>25</v>
      </c>
    </row>
    <row r="98" spans="1:11" x14ac:dyDescent="0.2">
      <c r="A98" s="19" t="s">
        <v>551</v>
      </c>
      <c r="B98" s="20">
        <v>15</v>
      </c>
      <c r="C98" s="20">
        <v>6</v>
      </c>
      <c r="D98" s="20">
        <v>2</v>
      </c>
      <c r="E98" s="20">
        <v>1</v>
      </c>
      <c r="F98" s="20">
        <v>2</v>
      </c>
      <c r="G98" s="20">
        <v>2</v>
      </c>
      <c r="H98" s="20">
        <v>1</v>
      </c>
      <c r="I98" s="20">
        <v>0</v>
      </c>
      <c r="J98" s="20">
        <v>0</v>
      </c>
      <c r="K98" s="20">
        <v>1</v>
      </c>
    </row>
    <row r="99" spans="1:11" x14ac:dyDescent="0.2">
      <c r="A99" s="19" t="s">
        <v>552</v>
      </c>
      <c r="B99" s="20">
        <v>46</v>
      </c>
      <c r="C99" s="20">
        <v>20</v>
      </c>
      <c r="D99" s="20">
        <v>5</v>
      </c>
      <c r="E99" s="20">
        <v>2</v>
      </c>
      <c r="F99" s="20">
        <v>11</v>
      </c>
      <c r="G99" s="20">
        <v>7</v>
      </c>
      <c r="H99" s="20">
        <v>1</v>
      </c>
      <c r="I99" s="20">
        <v>0</v>
      </c>
      <c r="J99" s="20">
        <v>0</v>
      </c>
      <c r="K99" s="20">
        <v>0</v>
      </c>
    </row>
    <row r="100" spans="1:11" x14ac:dyDescent="0.2">
      <c r="A100" s="19" t="s">
        <v>553</v>
      </c>
      <c r="B100" s="20">
        <v>30</v>
      </c>
      <c r="C100" s="20">
        <v>17</v>
      </c>
      <c r="D100" s="20">
        <v>0</v>
      </c>
      <c r="E100" s="20">
        <v>1</v>
      </c>
      <c r="F100" s="20">
        <v>7</v>
      </c>
      <c r="G100" s="20">
        <v>1</v>
      </c>
      <c r="H100" s="20">
        <v>2</v>
      </c>
      <c r="I100" s="20">
        <v>0</v>
      </c>
      <c r="J100" s="20">
        <v>0</v>
      </c>
      <c r="K100" s="20">
        <v>2</v>
      </c>
    </row>
    <row r="101" spans="1:11" x14ac:dyDescent="0.2">
      <c r="A101" s="19" t="s">
        <v>554</v>
      </c>
      <c r="B101" s="20">
        <v>10</v>
      </c>
      <c r="C101" s="20">
        <v>4</v>
      </c>
      <c r="D101" s="20">
        <v>0</v>
      </c>
      <c r="E101" s="20">
        <v>2</v>
      </c>
      <c r="F101" s="20">
        <v>1</v>
      </c>
      <c r="G101" s="20">
        <v>2</v>
      </c>
      <c r="H101" s="20">
        <v>0</v>
      </c>
      <c r="I101" s="20">
        <v>0</v>
      </c>
      <c r="J101" s="20">
        <v>0</v>
      </c>
      <c r="K101" s="20">
        <v>1</v>
      </c>
    </row>
    <row r="102" spans="1:11" x14ac:dyDescent="0.2">
      <c r="A102" s="19" t="s">
        <v>555</v>
      </c>
      <c r="B102" s="20">
        <v>4</v>
      </c>
      <c r="C102" s="20">
        <v>0</v>
      </c>
      <c r="D102" s="20">
        <v>2</v>
      </c>
      <c r="E102" s="20">
        <v>0</v>
      </c>
      <c r="F102" s="20">
        <v>1</v>
      </c>
      <c r="G102" s="20">
        <v>1</v>
      </c>
      <c r="H102" s="20">
        <v>0</v>
      </c>
      <c r="I102" s="20">
        <v>0</v>
      </c>
      <c r="J102" s="20">
        <v>0</v>
      </c>
      <c r="K102" s="20">
        <v>0</v>
      </c>
    </row>
    <row r="103" spans="1:11" x14ac:dyDescent="0.2">
      <c r="A103" s="19" t="s">
        <v>504</v>
      </c>
      <c r="B103" s="20">
        <v>121</v>
      </c>
      <c r="C103" s="20">
        <v>53</v>
      </c>
      <c r="D103" s="20">
        <v>14</v>
      </c>
      <c r="E103" s="20">
        <v>7</v>
      </c>
      <c r="F103" s="20">
        <v>18</v>
      </c>
      <c r="G103" s="20">
        <v>18</v>
      </c>
      <c r="H103" s="20">
        <v>5</v>
      </c>
      <c r="I103" s="20">
        <v>0</v>
      </c>
      <c r="J103" s="20">
        <v>0</v>
      </c>
      <c r="K103" s="20">
        <v>6</v>
      </c>
    </row>
    <row r="104" spans="1:11" x14ac:dyDescent="0.2">
      <c r="A104" s="18" t="s">
        <v>556</v>
      </c>
      <c r="B104" s="18"/>
      <c r="C104" s="18"/>
      <c r="D104" s="18"/>
      <c r="E104" s="18"/>
      <c r="F104" s="18"/>
      <c r="G104" s="18"/>
      <c r="H104" s="18"/>
      <c r="I104" s="18"/>
      <c r="J104" s="18"/>
      <c r="K104" s="18"/>
    </row>
    <row r="105" spans="1:11" x14ac:dyDescent="0.2">
      <c r="A105" s="19" t="s">
        <v>550</v>
      </c>
      <c r="B105" s="20">
        <v>5</v>
      </c>
      <c r="C105" s="20">
        <v>2</v>
      </c>
      <c r="D105" s="20">
        <v>0</v>
      </c>
      <c r="E105" s="20">
        <v>1</v>
      </c>
      <c r="F105" s="20">
        <v>0</v>
      </c>
      <c r="G105" s="20">
        <v>2</v>
      </c>
      <c r="H105" s="20">
        <v>0</v>
      </c>
      <c r="I105" s="20">
        <v>0</v>
      </c>
      <c r="J105" s="20">
        <v>0</v>
      </c>
      <c r="K105" s="20">
        <v>0</v>
      </c>
    </row>
    <row r="106" spans="1:11" x14ac:dyDescent="0.2">
      <c r="A106" s="19" t="s">
        <v>551</v>
      </c>
      <c r="B106" s="20">
        <v>44</v>
      </c>
      <c r="C106" s="20">
        <v>16</v>
      </c>
      <c r="D106" s="20">
        <v>7</v>
      </c>
      <c r="E106" s="20">
        <v>4</v>
      </c>
      <c r="F106" s="20">
        <v>7</v>
      </c>
      <c r="G106" s="20">
        <v>4</v>
      </c>
      <c r="H106" s="20">
        <v>2</v>
      </c>
      <c r="I106" s="20">
        <v>0</v>
      </c>
      <c r="J106" s="20">
        <v>0</v>
      </c>
      <c r="K106" s="20">
        <v>4</v>
      </c>
    </row>
    <row r="107" spans="1:11" x14ac:dyDescent="0.2">
      <c r="A107" s="19" t="s">
        <v>552</v>
      </c>
      <c r="B107" s="20">
        <v>85</v>
      </c>
      <c r="C107" s="20">
        <v>33</v>
      </c>
      <c r="D107" s="20">
        <v>10</v>
      </c>
      <c r="E107" s="20">
        <v>9</v>
      </c>
      <c r="F107" s="20">
        <v>18</v>
      </c>
      <c r="G107" s="20">
        <v>5</v>
      </c>
      <c r="H107" s="20">
        <v>3</v>
      </c>
      <c r="I107" s="20">
        <v>0</v>
      </c>
      <c r="J107" s="20">
        <v>1</v>
      </c>
      <c r="K107" s="20">
        <v>6</v>
      </c>
    </row>
    <row r="108" spans="1:11" x14ac:dyDescent="0.2">
      <c r="A108" s="19" t="s">
        <v>553</v>
      </c>
      <c r="B108" s="20">
        <v>15</v>
      </c>
      <c r="C108" s="20">
        <v>5</v>
      </c>
      <c r="D108" s="20">
        <v>1</v>
      </c>
      <c r="E108" s="20">
        <v>1</v>
      </c>
      <c r="F108" s="20">
        <v>5</v>
      </c>
      <c r="G108" s="20">
        <v>1</v>
      </c>
      <c r="H108" s="20">
        <v>1</v>
      </c>
      <c r="I108" s="20">
        <v>0</v>
      </c>
      <c r="J108" s="20">
        <v>0</v>
      </c>
      <c r="K108" s="20">
        <v>1</v>
      </c>
    </row>
    <row r="109" spans="1:11" x14ac:dyDescent="0.2">
      <c r="A109" s="19" t="s">
        <v>554</v>
      </c>
      <c r="B109" s="20">
        <v>4</v>
      </c>
      <c r="C109" s="20">
        <v>1</v>
      </c>
      <c r="D109" s="20">
        <v>1</v>
      </c>
      <c r="E109" s="20">
        <v>1</v>
      </c>
      <c r="F109" s="20">
        <v>0</v>
      </c>
      <c r="G109" s="20">
        <v>1</v>
      </c>
      <c r="H109" s="20">
        <v>0</v>
      </c>
      <c r="I109" s="20">
        <v>0</v>
      </c>
      <c r="J109" s="20">
        <v>0</v>
      </c>
      <c r="K109" s="20">
        <v>0</v>
      </c>
    </row>
    <row r="110" spans="1:11" x14ac:dyDescent="0.2">
      <c r="A110" s="19" t="s">
        <v>555</v>
      </c>
      <c r="B110" s="20">
        <v>5</v>
      </c>
      <c r="C110" s="20">
        <v>0</v>
      </c>
      <c r="D110" s="20">
        <v>0</v>
      </c>
      <c r="E110" s="20">
        <v>3</v>
      </c>
      <c r="F110" s="20">
        <v>0</v>
      </c>
      <c r="G110" s="20">
        <v>1</v>
      </c>
      <c r="H110" s="20">
        <v>0</v>
      </c>
      <c r="I110" s="20">
        <v>0</v>
      </c>
      <c r="J110" s="20">
        <v>0</v>
      </c>
      <c r="K110" s="20">
        <v>1</v>
      </c>
    </row>
    <row r="111" spans="1:11" x14ac:dyDescent="0.2">
      <c r="A111" s="19" t="s">
        <v>504</v>
      </c>
      <c r="B111" s="20">
        <v>8</v>
      </c>
      <c r="C111" s="20">
        <v>3</v>
      </c>
      <c r="D111" s="20">
        <v>2</v>
      </c>
      <c r="E111" s="20">
        <v>1</v>
      </c>
      <c r="F111" s="20">
        <v>0</v>
      </c>
      <c r="G111" s="20">
        <v>2</v>
      </c>
      <c r="H111" s="20">
        <v>0</v>
      </c>
      <c r="I111" s="20">
        <v>0</v>
      </c>
      <c r="J111" s="20">
        <v>0</v>
      </c>
      <c r="K111" s="20">
        <v>0</v>
      </c>
    </row>
    <row r="112" spans="1:11" x14ac:dyDescent="0.2">
      <c r="A112" s="18" t="s">
        <v>142</v>
      </c>
      <c r="B112" s="18"/>
      <c r="C112" s="18"/>
      <c r="D112" s="18"/>
      <c r="E112" s="18"/>
      <c r="F112" s="18"/>
      <c r="G112" s="18"/>
      <c r="H112" s="18"/>
      <c r="I112" s="18"/>
      <c r="J112" s="18"/>
      <c r="K112" s="18"/>
    </row>
    <row r="113" spans="1:11" x14ac:dyDescent="0.2">
      <c r="A113" s="19" t="s">
        <v>557</v>
      </c>
      <c r="B113" s="20">
        <v>50</v>
      </c>
      <c r="C113" s="20">
        <v>24</v>
      </c>
      <c r="D113" s="20">
        <v>3</v>
      </c>
      <c r="E113" s="20">
        <v>7</v>
      </c>
      <c r="F113" s="20">
        <v>7</v>
      </c>
      <c r="G113" s="20">
        <v>5</v>
      </c>
      <c r="H113" s="20">
        <v>4</v>
      </c>
      <c r="I113" s="20">
        <v>0</v>
      </c>
      <c r="J113" s="20">
        <v>0</v>
      </c>
      <c r="K113" s="20">
        <v>0</v>
      </c>
    </row>
    <row r="114" spans="1:11" x14ac:dyDescent="0.2">
      <c r="A114" s="19" t="s">
        <v>558</v>
      </c>
      <c r="B114" s="20">
        <v>173</v>
      </c>
      <c r="C114" s="20">
        <v>79</v>
      </c>
      <c r="D114" s="20">
        <v>14</v>
      </c>
      <c r="E114" s="20">
        <v>12</v>
      </c>
      <c r="F114" s="20">
        <v>44</v>
      </c>
      <c r="G114" s="20">
        <v>15</v>
      </c>
      <c r="H114" s="20">
        <v>1</v>
      </c>
      <c r="I114" s="20">
        <v>0</v>
      </c>
      <c r="J114" s="20">
        <v>0</v>
      </c>
      <c r="K114" s="20">
        <v>8</v>
      </c>
    </row>
    <row r="115" spans="1:11" x14ac:dyDescent="0.2">
      <c r="A115" s="19" t="s">
        <v>559</v>
      </c>
      <c r="B115" s="20">
        <v>200</v>
      </c>
      <c r="C115" s="20">
        <v>86</v>
      </c>
      <c r="D115" s="20">
        <v>21</v>
      </c>
      <c r="E115" s="20">
        <v>19</v>
      </c>
      <c r="F115" s="20">
        <v>39</v>
      </c>
      <c r="G115" s="20">
        <v>21</v>
      </c>
      <c r="H115" s="20">
        <v>4</v>
      </c>
      <c r="I115" s="20">
        <v>0</v>
      </c>
      <c r="J115" s="20">
        <v>0</v>
      </c>
      <c r="K115" s="20">
        <v>10</v>
      </c>
    </row>
    <row r="116" spans="1:11" x14ac:dyDescent="0.2">
      <c r="A116" s="19" t="s">
        <v>560</v>
      </c>
      <c r="B116" s="20">
        <v>174</v>
      </c>
      <c r="C116" s="20">
        <v>68</v>
      </c>
      <c r="D116" s="20">
        <v>21</v>
      </c>
      <c r="E116" s="20">
        <v>13</v>
      </c>
      <c r="F116" s="20">
        <v>31</v>
      </c>
      <c r="G116" s="20">
        <v>24</v>
      </c>
      <c r="H116" s="20">
        <v>3</v>
      </c>
      <c r="I116" s="20">
        <v>2</v>
      </c>
      <c r="J116" s="20">
        <v>0</v>
      </c>
      <c r="K116" s="20">
        <v>12</v>
      </c>
    </row>
    <row r="117" spans="1:11" x14ac:dyDescent="0.2">
      <c r="A117" s="19" t="s">
        <v>561</v>
      </c>
      <c r="B117" s="20">
        <v>308</v>
      </c>
      <c r="C117" s="20">
        <v>120</v>
      </c>
      <c r="D117" s="20">
        <v>37</v>
      </c>
      <c r="E117" s="20">
        <v>21</v>
      </c>
      <c r="F117" s="20">
        <v>43</v>
      </c>
      <c r="G117" s="20">
        <v>45</v>
      </c>
      <c r="H117" s="20">
        <v>19</v>
      </c>
      <c r="I117" s="20">
        <v>3</v>
      </c>
      <c r="J117" s="20">
        <v>3</v>
      </c>
      <c r="K117" s="20">
        <v>17</v>
      </c>
    </row>
    <row r="118" spans="1:11" x14ac:dyDescent="0.2">
      <c r="A118" s="19" t="s">
        <v>504</v>
      </c>
      <c r="B118" s="20">
        <v>30</v>
      </c>
      <c r="C118" s="20">
        <v>12</v>
      </c>
      <c r="D118" s="20">
        <v>4</v>
      </c>
      <c r="E118" s="20">
        <v>2</v>
      </c>
      <c r="F118" s="20">
        <v>4</v>
      </c>
      <c r="G118" s="20">
        <v>5</v>
      </c>
      <c r="H118" s="20">
        <v>3</v>
      </c>
      <c r="I118" s="20">
        <v>0</v>
      </c>
      <c r="J118" s="20">
        <v>0</v>
      </c>
      <c r="K118" s="20">
        <v>0</v>
      </c>
    </row>
    <row r="119" spans="1:11" x14ac:dyDescent="0.2">
      <c r="A119" s="18" t="s">
        <v>143</v>
      </c>
      <c r="B119" s="18"/>
      <c r="C119" s="18"/>
      <c r="D119" s="18"/>
      <c r="E119" s="18"/>
      <c r="F119" s="18"/>
      <c r="G119" s="18"/>
      <c r="H119" s="18"/>
      <c r="I119" s="18"/>
      <c r="J119" s="18"/>
      <c r="K119" s="18"/>
    </row>
    <row r="120" spans="1:11" x14ac:dyDescent="0.2">
      <c r="A120" s="21" t="s">
        <v>562</v>
      </c>
      <c r="B120" s="21"/>
      <c r="C120" s="21"/>
      <c r="D120" s="21"/>
      <c r="E120" s="21"/>
      <c r="F120" s="21"/>
      <c r="G120" s="21"/>
      <c r="H120" s="21"/>
      <c r="I120" s="21"/>
      <c r="J120" s="21"/>
      <c r="K120" s="21"/>
    </row>
    <row r="121" spans="1:11" x14ac:dyDescent="0.2">
      <c r="A121" s="19" t="s">
        <v>563</v>
      </c>
      <c r="B121" s="20">
        <v>287</v>
      </c>
      <c r="C121" s="20">
        <v>121</v>
      </c>
      <c r="D121" s="20">
        <v>29</v>
      </c>
      <c r="E121" s="20">
        <v>24</v>
      </c>
      <c r="F121" s="20">
        <v>50</v>
      </c>
      <c r="G121" s="20">
        <v>40</v>
      </c>
      <c r="H121" s="20">
        <v>8</v>
      </c>
      <c r="I121" s="20">
        <v>2</v>
      </c>
      <c r="J121" s="20">
        <v>1</v>
      </c>
      <c r="K121" s="20">
        <v>12</v>
      </c>
    </row>
    <row r="122" spans="1:11" x14ac:dyDescent="0.2">
      <c r="A122" s="19" t="s">
        <v>564</v>
      </c>
      <c r="B122" s="20">
        <v>258</v>
      </c>
      <c r="C122" s="20">
        <v>111</v>
      </c>
      <c r="D122" s="20">
        <v>21</v>
      </c>
      <c r="E122" s="20">
        <v>25</v>
      </c>
      <c r="F122" s="20">
        <v>53</v>
      </c>
      <c r="G122" s="20">
        <v>27</v>
      </c>
      <c r="H122" s="20">
        <v>5</v>
      </c>
      <c r="I122" s="20">
        <v>2</v>
      </c>
      <c r="J122" s="20">
        <v>1</v>
      </c>
      <c r="K122" s="20">
        <v>13</v>
      </c>
    </row>
    <row r="123" spans="1:11" x14ac:dyDescent="0.2">
      <c r="A123" s="19" t="s">
        <v>565</v>
      </c>
      <c r="B123" s="20">
        <v>101</v>
      </c>
      <c r="C123" s="20">
        <v>44</v>
      </c>
      <c r="D123" s="20">
        <v>14</v>
      </c>
      <c r="E123" s="20">
        <v>6</v>
      </c>
      <c r="F123" s="20">
        <v>16</v>
      </c>
      <c r="G123" s="20">
        <v>11</v>
      </c>
      <c r="H123" s="20">
        <v>3</v>
      </c>
      <c r="I123" s="20">
        <v>0</v>
      </c>
      <c r="J123" s="20">
        <v>0</v>
      </c>
      <c r="K123" s="20">
        <v>7</v>
      </c>
    </row>
    <row r="124" spans="1:11" x14ac:dyDescent="0.2">
      <c r="A124" s="19" t="s">
        <v>566</v>
      </c>
      <c r="B124" s="20">
        <v>236</v>
      </c>
      <c r="C124" s="20">
        <v>97</v>
      </c>
      <c r="D124" s="20">
        <v>30</v>
      </c>
      <c r="E124" s="20">
        <v>13</v>
      </c>
      <c r="F124" s="20">
        <v>39</v>
      </c>
      <c r="G124" s="20">
        <v>28</v>
      </c>
      <c r="H124" s="20">
        <v>14</v>
      </c>
      <c r="I124" s="20">
        <v>1</v>
      </c>
      <c r="J124" s="20">
        <v>0</v>
      </c>
      <c r="K124" s="20">
        <v>14</v>
      </c>
    </row>
    <row r="125" spans="1:11" x14ac:dyDescent="0.2">
      <c r="A125" s="19" t="s">
        <v>504</v>
      </c>
      <c r="B125" s="20">
        <v>53</v>
      </c>
      <c r="C125" s="20">
        <v>16</v>
      </c>
      <c r="D125" s="20">
        <v>6</v>
      </c>
      <c r="E125" s="20">
        <v>6</v>
      </c>
      <c r="F125" s="20">
        <v>10</v>
      </c>
      <c r="G125" s="20">
        <v>9</v>
      </c>
      <c r="H125" s="20">
        <v>4</v>
      </c>
      <c r="I125" s="20">
        <v>0</v>
      </c>
      <c r="J125" s="20">
        <v>1</v>
      </c>
      <c r="K125" s="20">
        <v>1</v>
      </c>
    </row>
    <row r="126" spans="1:11" x14ac:dyDescent="0.2">
      <c r="A126" s="18" t="s">
        <v>143</v>
      </c>
      <c r="B126" s="18"/>
      <c r="C126" s="18"/>
      <c r="D126" s="18"/>
      <c r="E126" s="18"/>
      <c r="F126" s="18"/>
      <c r="G126" s="18"/>
      <c r="H126" s="18"/>
      <c r="I126" s="18"/>
      <c r="J126" s="18"/>
      <c r="K126" s="18"/>
    </row>
    <row r="127" spans="1:11" x14ac:dyDescent="0.2">
      <c r="A127" s="21" t="s">
        <v>567</v>
      </c>
      <c r="B127" s="21"/>
      <c r="C127" s="21"/>
      <c r="D127" s="21"/>
      <c r="E127" s="21"/>
      <c r="F127" s="21"/>
      <c r="G127" s="21"/>
      <c r="H127" s="21"/>
      <c r="I127" s="21"/>
      <c r="J127" s="21"/>
      <c r="K127" s="21"/>
    </row>
    <row r="128" spans="1:11" x14ac:dyDescent="0.2">
      <c r="A128" s="19" t="s">
        <v>563</v>
      </c>
      <c r="B128" s="20">
        <v>174</v>
      </c>
      <c r="C128" s="20">
        <v>77</v>
      </c>
      <c r="D128" s="20">
        <v>15</v>
      </c>
      <c r="E128" s="20">
        <v>17</v>
      </c>
      <c r="F128" s="20">
        <v>38</v>
      </c>
      <c r="G128" s="20">
        <v>19</v>
      </c>
      <c r="H128" s="20">
        <v>2</v>
      </c>
      <c r="I128" s="20">
        <v>0</v>
      </c>
      <c r="J128" s="20">
        <v>0</v>
      </c>
      <c r="K128" s="20">
        <v>6</v>
      </c>
    </row>
    <row r="129" spans="1:11" x14ac:dyDescent="0.2">
      <c r="A129" s="19" t="s">
        <v>564</v>
      </c>
      <c r="B129" s="20">
        <v>113</v>
      </c>
      <c r="C129" s="20">
        <v>48</v>
      </c>
      <c r="D129" s="20">
        <v>11</v>
      </c>
      <c r="E129" s="20">
        <v>7</v>
      </c>
      <c r="F129" s="20">
        <v>29</v>
      </c>
      <c r="G129" s="20">
        <v>10</v>
      </c>
      <c r="H129" s="20">
        <v>2</v>
      </c>
      <c r="I129" s="20">
        <v>1</v>
      </c>
      <c r="J129" s="20">
        <v>1</v>
      </c>
      <c r="K129" s="20">
        <v>4</v>
      </c>
    </row>
    <row r="130" spans="1:11" x14ac:dyDescent="0.2">
      <c r="A130" s="19" t="s">
        <v>565</v>
      </c>
      <c r="B130" s="20">
        <v>70</v>
      </c>
      <c r="C130" s="20">
        <v>27</v>
      </c>
      <c r="D130" s="20">
        <v>9</v>
      </c>
      <c r="E130" s="20">
        <v>5</v>
      </c>
      <c r="F130" s="20">
        <v>18</v>
      </c>
      <c r="G130" s="20">
        <v>6</v>
      </c>
      <c r="H130" s="20">
        <v>2</v>
      </c>
      <c r="I130" s="20">
        <v>0</v>
      </c>
      <c r="J130" s="20">
        <v>0</v>
      </c>
      <c r="K130" s="20">
        <v>3</v>
      </c>
    </row>
    <row r="131" spans="1:11" x14ac:dyDescent="0.2">
      <c r="A131" s="19" t="s">
        <v>566</v>
      </c>
      <c r="B131" s="20">
        <v>448</v>
      </c>
      <c r="C131" s="20">
        <v>193</v>
      </c>
      <c r="D131" s="20">
        <v>51</v>
      </c>
      <c r="E131" s="20">
        <v>33</v>
      </c>
      <c r="F131" s="20">
        <v>68</v>
      </c>
      <c r="G131" s="20">
        <v>53</v>
      </c>
      <c r="H131" s="20">
        <v>21</v>
      </c>
      <c r="I131" s="20">
        <v>4</v>
      </c>
      <c r="J131" s="20">
        <v>2</v>
      </c>
      <c r="K131" s="20">
        <v>23</v>
      </c>
    </row>
    <row r="132" spans="1:11" x14ac:dyDescent="0.2">
      <c r="A132" s="19" t="s">
        <v>504</v>
      </c>
      <c r="B132" s="20">
        <v>130</v>
      </c>
      <c r="C132" s="20">
        <v>44</v>
      </c>
      <c r="D132" s="20">
        <v>14</v>
      </c>
      <c r="E132" s="20">
        <v>12</v>
      </c>
      <c r="F132" s="20">
        <v>15</v>
      </c>
      <c r="G132" s="20">
        <v>27</v>
      </c>
      <c r="H132" s="20">
        <v>7</v>
      </c>
      <c r="I132" s="20">
        <v>0</v>
      </c>
      <c r="J132" s="20">
        <v>0</v>
      </c>
      <c r="K132" s="20">
        <v>11</v>
      </c>
    </row>
    <row r="133" spans="1:11" x14ac:dyDescent="0.2">
      <c r="A133" s="18" t="s">
        <v>143</v>
      </c>
      <c r="B133" s="18"/>
      <c r="C133" s="18"/>
      <c r="D133" s="18"/>
      <c r="E133" s="18"/>
      <c r="F133" s="18"/>
      <c r="G133" s="18"/>
      <c r="H133" s="18"/>
      <c r="I133" s="18"/>
      <c r="J133" s="18"/>
      <c r="K133" s="18"/>
    </row>
    <row r="134" spans="1:11" x14ac:dyDescent="0.2">
      <c r="A134" s="21" t="s">
        <v>568</v>
      </c>
      <c r="B134" s="21"/>
      <c r="C134" s="21"/>
      <c r="D134" s="21"/>
      <c r="E134" s="21"/>
      <c r="F134" s="21"/>
      <c r="G134" s="21"/>
      <c r="H134" s="21"/>
      <c r="I134" s="21"/>
      <c r="J134" s="21"/>
      <c r="K134" s="21"/>
    </row>
    <row r="135" spans="1:11" x14ac:dyDescent="0.2">
      <c r="A135" s="19" t="s">
        <v>563</v>
      </c>
      <c r="B135" s="20">
        <v>188</v>
      </c>
      <c r="C135" s="20">
        <v>71</v>
      </c>
      <c r="D135" s="20">
        <v>28</v>
      </c>
      <c r="E135" s="20">
        <v>24</v>
      </c>
      <c r="F135" s="20">
        <v>36</v>
      </c>
      <c r="G135" s="20">
        <v>17</v>
      </c>
      <c r="H135" s="20">
        <v>2</v>
      </c>
      <c r="I135" s="20">
        <v>0</v>
      </c>
      <c r="J135" s="20">
        <v>0</v>
      </c>
      <c r="K135" s="20">
        <v>10</v>
      </c>
    </row>
    <row r="136" spans="1:11" x14ac:dyDescent="0.2">
      <c r="A136" s="19" t="s">
        <v>564</v>
      </c>
      <c r="B136" s="20">
        <v>150</v>
      </c>
      <c r="C136" s="20">
        <v>62</v>
      </c>
      <c r="D136" s="20">
        <v>17</v>
      </c>
      <c r="E136" s="20">
        <v>10</v>
      </c>
      <c r="F136" s="20">
        <v>33</v>
      </c>
      <c r="G136" s="20">
        <v>19</v>
      </c>
      <c r="H136" s="20">
        <v>3</v>
      </c>
      <c r="I136" s="20">
        <v>1</v>
      </c>
      <c r="J136" s="20">
        <v>0</v>
      </c>
      <c r="K136" s="20">
        <v>5</v>
      </c>
    </row>
    <row r="137" spans="1:11" x14ac:dyDescent="0.2">
      <c r="A137" s="19" t="s">
        <v>565</v>
      </c>
      <c r="B137" s="20">
        <v>75</v>
      </c>
      <c r="C137" s="20">
        <v>35</v>
      </c>
      <c r="D137" s="20">
        <v>8</v>
      </c>
      <c r="E137" s="20">
        <v>7</v>
      </c>
      <c r="F137" s="20">
        <v>12</v>
      </c>
      <c r="G137" s="20">
        <v>8</v>
      </c>
      <c r="H137" s="20">
        <v>0</v>
      </c>
      <c r="I137" s="20">
        <v>0</v>
      </c>
      <c r="J137" s="20">
        <v>0</v>
      </c>
      <c r="K137" s="20">
        <v>5</v>
      </c>
    </row>
    <row r="138" spans="1:11" x14ac:dyDescent="0.2">
      <c r="A138" s="19" t="s">
        <v>566</v>
      </c>
      <c r="B138" s="20">
        <v>403</v>
      </c>
      <c r="C138" s="20">
        <v>176</v>
      </c>
      <c r="D138" s="20">
        <v>35</v>
      </c>
      <c r="E138" s="20">
        <v>24</v>
      </c>
      <c r="F138" s="20">
        <v>73</v>
      </c>
      <c r="G138" s="20">
        <v>47</v>
      </c>
      <c r="H138" s="20">
        <v>22</v>
      </c>
      <c r="I138" s="20">
        <v>4</v>
      </c>
      <c r="J138" s="20">
        <v>2</v>
      </c>
      <c r="K138" s="20">
        <v>20</v>
      </c>
    </row>
    <row r="139" spans="1:11" x14ac:dyDescent="0.2">
      <c r="A139" s="19" t="s">
        <v>504</v>
      </c>
      <c r="B139" s="20">
        <v>119</v>
      </c>
      <c r="C139" s="20">
        <v>45</v>
      </c>
      <c r="D139" s="20">
        <v>12</v>
      </c>
      <c r="E139" s="20">
        <v>9</v>
      </c>
      <c r="F139" s="20">
        <v>14</v>
      </c>
      <c r="G139" s="20">
        <v>24</v>
      </c>
      <c r="H139" s="20">
        <v>7</v>
      </c>
      <c r="I139" s="20">
        <v>0</v>
      </c>
      <c r="J139" s="20">
        <v>1</v>
      </c>
      <c r="K139" s="20">
        <v>7</v>
      </c>
    </row>
    <row r="140" spans="1:11" x14ac:dyDescent="0.2">
      <c r="A140" s="18" t="s">
        <v>143</v>
      </c>
      <c r="B140" s="18"/>
      <c r="C140" s="18"/>
      <c r="D140" s="18"/>
      <c r="E140" s="18"/>
      <c r="F140" s="18"/>
      <c r="G140" s="18"/>
      <c r="H140" s="18"/>
      <c r="I140" s="18"/>
      <c r="J140" s="18"/>
      <c r="K140" s="18"/>
    </row>
    <row r="141" spans="1:11" x14ac:dyDescent="0.2">
      <c r="A141" s="21" t="s">
        <v>569</v>
      </c>
      <c r="B141" s="21"/>
      <c r="C141" s="21"/>
      <c r="D141" s="21"/>
      <c r="E141" s="21"/>
      <c r="F141" s="21"/>
      <c r="G141" s="21"/>
      <c r="H141" s="21"/>
      <c r="I141" s="21"/>
      <c r="J141" s="21"/>
      <c r="K141" s="21"/>
    </row>
    <row r="142" spans="1:11" x14ac:dyDescent="0.2">
      <c r="A142" s="19" t="s">
        <v>563</v>
      </c>
      <c r="B142" s="20">
        <v>18</v>
      </c>
      <c r="C142" s="20">
        <v>8</v>
      </c>
      <c r="D142" s="20">
        <v>0</v>
      </c>
      <c r="E142" s="20">
        <v>0</v>
      </c>
      <c r="F142" s="20">
        <v>7</v>
      </c>
      <c r="G142" s="20">
        <v>1</v>
      </c>
      <c r="H142" s="20">
        <v>2</v>
      </c>
      <c r="I142" s="20">
        <v>0</v>
      </c>
      <c r="J142" s="20">
        <v>0</v>
      </c>
      <c r="K142" s="20">
        <v>0</v>
      </c>
    </row>
    <row r="143" spans="1:11" x14ac:dyDescent="0.2">
      <c r="A143" s="19" t="s">
        <v>564</v>
      </c>
      <c r="B143" s="20">
        <v>34</v>
      </c>
      <c r="C143" s="20">
        <v>13</v>
      </c>
      <c r="D143" s="20">
        <v>5</v>
      </c>
      <c r="E143" s="20">
        <v>1</v>
      </c>
      <c r="F143" s="20">
        <v>9</v>
      </c>
      <c r="G143" s="20">
        <v>5</v>
      </c>
      <c r="H143" s="20">
        <v>1</v>
      </c>
      <c r="I143" s="20">
        <v>0</v>
      </c>
      <c r="J143" s="20">
        <v>0</v>
      </c>
      <c r="K143" s="20">
        <v>0</v>
      </c>
    </row>
    <row r="144" spans="1:11" x14ac:dyDescent="0.2">
      <c r="A144" s="19" t="s">
        <v>565</v>
      </c>
      <c r="B144" s="20">
        <v>68</v>
      </c>
      <c r="C144" s="20">
        <v>28</v>
      </c>
      <c r="D144" s="20">
        <v>9</v>
      </c>
      <c r="E144" s="20">
        <v>7</v>
      </c>
      <c r="F144" s="20">
        <v>14</v>
      </c>
      <c r="G144" s="20">
        <v>5</v>
      </c>
      <c r="H144" s="20">
        <v>3</v>
      </c>
      <c r="I144" s="20">
        <v>0</v>
      </c>
      <c r="J144" s="20">
        <v>0</v>
      </c>
      <c r="K144" s="20">
        <v>2</v>
      </c>
    </row>
    <row r="145" spans="1:11" x14ac:dyDescent="0.2">
      <c r="A145" s="19" t="s">
        <v>566</v>
      </c>
      <c r="B145" s="20">
        <v>543</v>
      </c>
      <c r="C145" s="20">
        <v>243</v>
      </c>
      <c r="D145" s="20">
        <v>48</v>
      </c>
      <c r="E145" s="20">
        <v>48</v>
      </c>
      <c r="F145" s="20">
        <v>95</v>
      </c>
      <c r="G145" s="20">
        <v>63</v>
      </c>
      <c r="H145" s="20">
        <v>16</v>
      </c>
      <c r="I145" s="20">
        <v>3</v>
      </c>
      <c r="J145" s="20">
        <v>2</v>
      </c>
      <c r="K145" s="20">
        <v>25</v>
      </c>
    </row>
    <row r="146" spans="1:11" x14ac:dyDescent="0.2">
      <c r="A146" s="19" t="s">
        <v>504</v>
      </c>
      <c r="B146" s="20">
        <v>272</v>
      </c>
      <c r="C146" s="20">
        <v>97</v>
      </c>
      <c r="D146" s="20">
        <v>38</v>
      </c>
      <c r="E146" s="20">
        <v>18</v>
      </c>
      <c r="F146" s="20">
        <v>43</v>
      </c>
      <c r="G146" s="20">
        <v>41</v>
      </c>
      <c r="H146" s="20">
        <v>12</v>
      </c>
      <c r="I146" s="20">
        <v>2</v>
      </c>
      <c r="J146" s="20">
        <v>1</v>
      </c>
      <c r="K146" s="20">
        <v>20</v>
      </c>
    </row>
    <row r="147" spans="1:11" x14ac:dyDescent="0.2">
      <c r="A147" s="18" t="s">
        <v>570</v>
      </c>
      <c r="B147" s="18"/>
      <c r="C147" s="18"/>
      <c r="D147" s="18"/>
      <c r="E147" s="18"/>
      <c r="F147" s="18"/>
      <c r="G147" s="18"/>
      <c r="H147" s="18"/>
      <c r="I147" s="18"/>
      <c r="J147" s="18"/>
      <c r="K147" s="18"/>
    </row>
    <row r="148" spans="1:11" x14ac:dyDescent="0.2">
      <c r="A148" s="19" t="s">
        <v>571</v>
      </c>
      <c r="B148" s="20">
        <v>245</v>
      </c>
      <c r="C148" s="20">
        <v>102</v>
      </c>
      <c r="D148" s="20">
        <v>28</v>
      </c>
      <c r="E148" s="20">
        <v>21</v>
      </c>
      <c r="F148" s="20">
        <v>42</v>
      </c>
      <c r="G148" s="20">
        <v>25</v>
      </c>
      <c r="H148" s="20">
        <v>11</v>
      </c>
      <c r="I148" s="20">
        <v>2</v>
      </c>
      <c r="J148" s="20">
        <v>3</v>
      </c>
      <c r="K148" s="20">
        <v>11</v>
      </c>
    </row>
    <row r="149" spans="1:11" x14ac:dyDescent="0.2">
      <c r="A149" s="19" t="s">
        <v>572</v>
      </c>
      <c r="B149" s="20">
        <v>358</v>
      </c>
      <c r="C149" s="20">
        <v>149</v>
      </c>
      <c r="D149" s="20">
        <v>37</v>
      </c>
      <c r="E149" s="20">
        <v>24</v>
      </c>
      <c r="F149" s="20">
        <v>69</v>
      </c>
      <c r="G149" s="20">
        <v>46</v>
      </c>
      <c r="H149" s="20">
        <v>12</v>
      </c>
      <c r="I149" s="20">
        <v>1</v>
      </c>
      <c r="J149" s="20">
        <v>0</v>
      </c>
      <c r="K149" s="20">
        <v>20</v>
      </c>
    </row>
    <row r="150" spans="1:11" x14ac:dyDescent="0.2">
      <c r="A150" s="19" t="s">
        <v>573</v>
      </c>
      <c r="B150" s="20">
        <v>230</v>
      </c>
      <c r="C150" s="20">
        <v>94</v>
      </c>
      <c r="D150" s="20">
        <v>25</v>
      </c>
      <c r="E150" s="20">
        <v>23</v>
      </c>
      <c r="F150" s="20">
        <v>34</v>
      </c>
      <c r="G150" s="20">
        <v>33</v>
      </c>
      <c r="H150" s="20">
        <v>9</v>
      </c>
      <c r="I150" s="20">
        <v>2</v>
      </c>
      <c r="J150" s="20">
        <v>0</v>
      </c>
      <c r="K150" s="20">
        <v>10</v>
      </c>
    </row>
    <row r="151" spans="1:11" x14ac:dyDescent="0.2">
      <c r="A151" s="19" t="s">
        <v>574</v>
      </c>
      <c r="B151" s="20">
        <v>102</v>
      </c>
      <c r="C151" s="20">
        <v>44</v>
      </c>
      <c r="D151" s="20">
        <v>10</v>
      </c>
      <c r="E151" s="20">
        <v>6</v>
      </c>
      <c r="F151" s="20">
        <v>23</v>
      </c>
      <c r="G151" s="20">
        <v>11</v>
      </c>
      <c r="H151" s="20">
        <v>2</v>
      </c>
      <c r="I151" s="20">
        <v>0</v>
      </c>
      <c r="J151" s="20">
        <v>0</v>
      </c>
      <c r="K151" s="20">
        <v>6</v>
      </c>
    </row>
    <row r="152" spans="1:11" x14ac:dyDescent="0.2">
      <c r="A152" s="18" t="s">
        <v>575</v>
      </c>
      <c r="B152" s="18"/>
      <c r="C152" s="18"/>
      <c r="D152" s="18"/>
      <c r="E152" s="18"/>
      <c r="F152" s="18"/>
      <c r="G152" s="18"/>
      <c r="H152" s="18"/>
      <c r="I152" s="18"/>
      <c r="J152" s="18"/>
      <c r="K152" s="18"/>
    </row>
    <row r="153" spans="1:11" x14ac:dyDescent="0.2">
      <c r="A153" s="19" t="s">
        <v>576</v>
      </c>
      <c r="B153" s="20">
        <v>128</v>
      </c>
      <c r="C153" s="20">
        <v>51</v>
      </c>
      <c r="D153" s="20">
        <v>18</v>
      </c>
      <c r="E153" s="20">
        <v>21</v>
      </c>
      <c r="F153" s="20">
        <v>14</v>
      </c>
      <c r="G153" s="20">
        <v>12</v>
      </c>
      <c r="H153" s="20">
        <v>8</v>
      </c>
      <c r="I153" s="20">
        <v>0</v>
      </c>
      <c r="J153" s="20">
        <v>0</v>
      </c>
      <c r="K153" s="20">
        <v>4</v>
      </c>
    </row>
    <row r="154" spans="1:11" x14ac:dyDescent="0.2">
      <c r="A154" s="19" t="s">
        <v>577</v>
      </c>
      <c r="B154" s="20">
        <v>265</v>
      </c>
      <c r="C154" s="20">
        <v>108</v>
      </c>
      <c r="D154" s="20">
        <v>31</v>
      </c>
      <c r="E154" s="20">
        <v>19</v>
      </c>
      <c r="F154" s="20">
        <v>49</v>
      </c>
      <c r="G154" s="20">
        <v>30</v>
      </c>
      <c r="H154" s="20">
        <v>9</v>
      </c>
      <c r="I154" s="20">
        <v>2</v>
      </c>
      <c r="J154" s="20">
        <v>0</v>
      </c>
      <c r="K154" s="20">
        <v>17</v>
      </c>
    </row>
    <row r="155" spans="1:11" x14ac:dyDescent="0.2">
      <c r="A155" s="19" t="s">
        <v>578</v>
      </c>
      <c r="B155" s="20">
        <v>191</v>
      </c>
      <c r="C155" s="20">
        <v>76</v>
      </c>
      <c r="D155" s="20">
        <v>17</v>
      </c>
      <c r="E155" s="20">
        <v>10</v>
      </c>
      <c r="F155" s="20">
        <v>46</v>
      </c>
      <c r="G155" s="20">
        <v>24</v>
      </c>
      <c r="H155" s="20">
        <v>5</v>
      </c>
      <c r="I155" s="20">
        <v>1</v>
      </c>
      <c r="J155" s="20">
        <v>1</v>
      </c>
      <c r="K155" s="20">
        <v>11</v>
      </c>
    </row>
    <row r="156" spans="1:11" x14ac:dyDescent="0.2">
      <c r="A156" s="19" t="s">
        <v>579</v>
      </c>
      <c r="B156" s="20">
        <v>143</v>
      </c>
      <c r="C156" s="20">
        <v>58</v>
      </c>
      <c r="D156" s="20">
        <v>14</v>
      </c>
      <c r="E156" s="20">
        <v>7</v>
      </c>
      <c r="F156" s="20">
        <v>25</v>
      </c>
      <c r="G156" s="20">
        <v>26</v>
      </c>
      <c r="H156" s="20">
        <v>3</v>
      </c>
      <c r="I156" s="20">
        <v>1</v>
      </c>
      <c r="J156" s="20">
        <v>2</v>
      </c>
      <c r="K156" s="20">
        <v>7</v>
      </c>
    </row>
    <row r="157" spans="1:11" x14ac:dyDescent="0.2">
      <c r="A157" s="19" t="s">
        <v>580</v>
      </c>
      <c r="B157" s="20">
        <v>96</v>
      </c>
      <c r="C157" s="20">
        <v>47</v>
      </c>
      <c r="D157" s="20">
        <v>11</v>
      </c>
      <c r="E157" s="20">
        <v>5</v>
      </c>
      <c r="F157" s="20">
        <v>11</v>
      </c>
      <c r="G157" s="20">
        <v>12</v>
      </c>
      <c r="H157" s="20">
        <v>5</v>
      </c>
      <c r="I157" s="20">
        <v>0</v>
      </c>
      <c r="J157" s="20">
        <v>0</v>
      </c>
      <c r="K157" s="20">
        <v>5</v>
      </c>
    </row>
    <row r="158" spans="1:11" x14ac:dyDescent="0.2">
      <c r="A158" s="22" t="s">
        <v>581</v>
      </c>
      <c r="B158" s="23">
        <v>112</v>
      </c>
      <c r="C158" s="23">
        <v>49</v>
      </c>
      <c r="D158" s="23">
        <v>9</v>
      </c>
      <c r="E158" s="23">
        <v>12</v>
      </c>
      <c r="F158" s="23">
        <v>23</v>
      </c>
      <c r="G158" s="23">
        <v>11</v>
      </c>
      <c r="H158" s="23">
        <v>4</v>
      </c>
      <c r="I158" s="23">
        <v>1</v>
      </c>
      <c r="J158" s="23">
        <v>0</v>
      </c>
      <c r="K158" s="23">
        <v>3</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D6993-920E-46A1-8687-15E29E2D8491}">
  <dimension ref="A1:G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7" x14ac:dyDescent="0.2">
      <c r="A1" s="8" t="s">
        <v>126</v>
      </c>
      <c r="B1" s="9"/>
    </row>
    <row r="2" spans="1:7" x14ac:dyDescent="0.2">
      <c r="A2" s="11" t="str">
        <f xml:space="preserve"> HYPERLINK("#'目次'!B31","[25]")</f>
        <v>[25]</v>
      </c>
    </row>
    <row r="3" spans="1:7" x14ac:dyDescent="0.2">
      <c r="A3" s="9" t="s">
        <v>126</v>
      </c>
      <c r="B3" s="12" t="s">
        <v>204</v>
      </c>
    </row>
    <row r="4" spans="1:7" x14ac:dyDescent="0.2">
      <c r="A4" s="9" t="s">
        <v>126</v>
      </c>
      <c r="B4" s="12" t="s">
        <v>205</v>
      </c>
    </row>
    <row r="5" spans="1:7" x14ac:dyDescent="0.2">
      <c r="A5" s="9" t="s">
        <v>126</v>
      </c>
      <c r="B5" s="12" t="s">
        <v>206</v>
      </c>
    </row>
    <row r="6" spans="1:7" x14ac:dyDescent="0.2">
      <c r="A6" s="9" t="s">
        <v>126</v>
      </c>
      <c r="B6" s="12" t="s">
        <v>207</v>
      </c>
    </row>
    <row r="7" spans="1:7" s="15" customFormat="1" ht="25" x14ac:dyDescent="0.2">
      <c r="A7" s="13" t="s">
        <v>126</v>
      </c>
      <c r="B7" s="14" t="s">
        <v>499</v>
      </c>
      <c r="C7" s="14" t="s">
        <v>626</v>
      </c>
      <c r="D7" s="14" t="s">
        <v>627</v>
      </c>
      <c r="E7" s="14" t="s">
        <v>628</v>
      </c>
      <c r="F7" s="14" t="s">
        <v>504</v>
      </c>
      <c r="G7" s="14" t="s">
        <v>603</v>
      </c>
    </row>
    <row r="8" spans="1:7" x14ac:dyDescent="0.2">
      <c r="A8" s="16" t="s">
        <v>507</v>
      </c>
      <c r="B8" s="17">
        <v>785</v>
      </c>
      <c r="C8" s="17">
        <v>67</v>
      </c>
      <c r="D8" s="17">
        <v>194</v>
      </c>
      <c r="E8" s="17">
        <v>487</v>
      </c>
      <c r="F8" s="17">
        <v>37</v>
      </c>
      <c r="G8" s="25">
        <v>4.5120319999999996</v>
      </c>
    </row>
    <row r="9" spans="1:7" x14ac:dyDescent="0.2">
      <c r="A9" s="18" t="s">
        <v>508</v>
      </c>
      <c r="B9" s="18"/>
      <c r="C9" s="18"/>
      <c r="D9" s="18"/>
      <c r="E9" s="18"/>
      <c r="F9" s="18"/>
      <c r="G9" s="18"/>
    </row>
    <row r="10" spans="1:7" x14ac:dyDescent="0.2">
      <c r="A10" s="19" t="s">
        <v>509</v>
      </c>
      <c r="B10" s="20">
        <v>450</v>
      </c>
      <c r="C10" s="20">
        <v>28</v>
      </c>
      <c r="D10" s="20">
        <v>98</v>
      </c>
      <c r="E10" s="20">
        <v>303</v>
      </c>
      <c r="F10" s="20">
        <v>21</v>
      </c>
      <c r="G10" s="26">
        <v>4.643357</v>
      </c>
    </row>
    <row r="11" spans="1:7" x14ac:dyDescent="0.2">
      <c r="A11" s="19" t="s">
        <v>510</v>
      </c>
      <c r="B11" s="20">
        <v>334</v>
      </c>
      <c r="C11" s="20">
        <v>39</v>
      </c>
      <c r="D11" s="20">
        <v>96</v>
      </c>
      <c r="E11" s="20">
        <v>183</v>
      </c>
      <c r="F11" s="20">
        <v>16</v>
      </c>
      <c r="G11" s="26">
        <v>4.3333329999999997</v>
      </c>
    </row>
    <row r="12" spans="1:7" x14ac:dyDescent="0.2">
      <c r="A12" s="19" t="s">
        <v>511</v>
      </c>
      <c r="B12" s="20">
        <v>1</v>
      </c>
      <c r="C12" s="20">
        <v>0</v>
      </c>
      <c r="D12" s="20">
        <v>0</v>
      </c>
      <c r="E12" s="20">
        <v>1</v>
      </c>
      <c r="F12" s="20">
        <v>0</v>
      </c>
      <c r="G12" s="26">
        <v>5</v>
      </c>
    </row>
    <row r="13" spans="1:7" x14ac:dyDescent="0.2">
      <c r="A13" s="18" t="s">
        <v>512</v>
      </c>
      <c r="B13" s="18"/>
      <c r="C13" s="18"/>
      <c r="D13" s="18"/>
      <c r="E13" s="18"/>
      <c r="F13" s="18"/>
      <c r="G13" s="18"/>
    </row>
    <row r="14" spans="1:7" x14ac:dyDescent="0.2">
      <c r="A14" s="19" t="s">
        <v>513</v>
      </c>
      <c r="B14" s="20">
        <v>279</v>
      </c>
      <c r="C14" s="20">
        <v>11</v>
      </c>
      <c r="D14" s="20">
        <v>51</v>
      </c>
      <c r="E14" s="20">
        <v>208</v>
      </c>
      <c r="F14" s="20">
        <v>9</v>
      </c>
      <c r="G14" s="26">
        <v>4.7629630000000001</v>
      </c>
    </row>
    <row r="15" spans="1:7" x14ac:dyDescent="0.2">
      <c r="A15" s="19" t="s">
        <v>514</v>
      </c>
      <c r="B15" s="20">
        <v>219</v>
      </c>
      <c r="C15" s="20">
        <v>18</v>
      </c>
      <c r="D15" s="20">
        <v>66</v>
      </c>
      <c r="E15" s="20">
        <v>130</v>
      </c>
      <c r="F15" s="20">
        <v>5</v>
      </c>
      <c r="G15" s="26">
        <v>4.4345790000000003</v>
      </c>
    </row>
    <row r="16" spans="1:7" x14ac:dyDescent="0.2">
      <c r="A16" s="19" t="s">
        <v>515</v>
      </c>
      <c r="B16" s="20">
        <v>144</v>
      </c>
      <c r="C16" s="20">
        <v>19</v>
      </c>
      <c r="D16" s="20">
        <v>43</v>
      </c>
      <c r="E16" s="20">
        <v>71</v>
      </c>
      <c r="F16" s="20">
        <v>11</v>
      </c>
      <c r="G16" s="26">
        <v>4.1428570000000002</v>
      </c>
    </row>
    <row r="17" spans="1:7" x14ac:dyDescent="0.2">
      <c r="A17" s="19" t="s">
        <v>516</v>
      </c>
      <c r="B17" s="20">
        <v>103</v>
      </c>
      <c r="C17" s="20">
        <v>13</v>
      </c>
      <c r="D17" s="20">
        <v>24</v>
      </c>
      <c r="E17" s="20">
        <v>57</v>
      </c>
      <c r="F17" s="20">
        <v>9</v>
      </c>
      <c r="G17" s="26">
        <v>4.5212770000000004</v>
      </c>
    </row>
    <row r="18" spans="1:7" x14ac:dyDescent="0.2">
      <c r="A18" s="19" t="s">
        <v>517</v>
      </c>
      <c r="B18" s="20">
        <v>29</v>
      </c>
      <c r="C18" s="20">
        <v>3</v>
      </c>
      <c r="D18" s="20">
        <v>8</v>
      </c>
      <c r="E18" s="20">
        <v>17</v>
      </c>
      <c r="F18" s="20">
        <v>1</v>
      </c>
      <c r="G18" s="26">
        <v>4.5714290000000002</v>
      </c>
    </row>
    <row r="19" spans="1:7" x14ac:dyDescent="0.2">
      <c r="A19" s="19" t="s">
        <v>518</v>
      </c>
      <c r="B19" s="20">
        <v>9</v>
      </c>
      <c r="C19" s="20">
        <v>2</v>
      </c>
      <c r="D19" s="20">
        <v>2</v>
      </c>
      <c r="E19" s="20">
        <v>4</v>
      </c>
      <c r="F19" s="20">
        <v>1</v>
      </c>
      <c r="G19" s="26">
        <v>4.375</v>
      </c>
    </row>
    <row r="20" spans="1:7" x14ac:dyDescent="0.2">
      <c r="A20" s="19" t="s">
        <v>519</v>
      </c>
      <c r="B20" s="20">
        <v>2</v>
      </c>
      <c r="C20" s="20">
        <v>1</v>
      </c>
      <c r="D20" s="20">
        <v>0</v>
      </c>
      <c r="E20" s="20">
        <v>0</v>
      </c>
      <c r="F20" s="20">
        <v>1</v>
      </c>
      <c r="G20" s="26">
        <v>1</v>
      </c>
    </row>
    <row r="21" spans="1:7" x14ac:dyDescent="0.2">
      <c r="A21" s="19" t="s">
        <v>520</v>
      </c>
      <c r="B21" s="20">
        <v>0</v>
      </c>
      <c r="C21" s="20">
        <v>0</v>
      </c>
      <c r="D21" s="20">
        <v>0</v>
      </c>
      <c r="E21" s="20">
        <v>0</v>
      </c>
      <c r="F21" s="20">
        <v>0</v>
      </c>
      <c r="G21" s="26">
        <v>0</v>
      </c>
    </row>
    <row r="22" spans="1:7" x14ac:dyDescent="0.2">
      <c r="A22" s="19" t="s">
        <v>521</v>
      </c>
      <c r="B22" s="20">
        <v>363</v>
      </c>
      <c r="C22" s="20">
        <v>37</v>
      </c>
      <c r="D22" s="20">
        <v>109</v>
      </c>
      <c r="E22" s="20">
        <v>201</v>
      </c>
      <c r="F22" s="20">
        <v>16</v>
      </c>
      <c r="G22" s="26">
        <v>4.3227669999999998</v>
      </c>
    </row>
    <row r="23" spans="1:7" x14ac:dyDescent="0.2">
      <c r="A23" s="19" t="s">
        <v>522</v>
      </c>
      <c r="B23" s="20">
        <v>132</v>
      </c>
      <c r="C23" s="20">
        <v>16</v>
      </c>
      <c r="D23" s="20">
        <v>32</v>
      </c>
      <c r="E23" s="20">
        <v>74</v>
      </c>
      <c r="F23" s="20">
        <v>10</v>
      </c>
      <c r="G23" s="26">
        <v>4.5327869999999999</v>
      </c>
    </row>
    <row r="24" spans="1:7" x14ac:dyDescent="0.2">
      <c r="A24" s="19" t="s">
        <v>523</v>
      </c>
      <c r="B24" s="20">
        <v>506</v>
      </c>
      <c r="C24" s="20">
        <v>56</v>
      </c>
      <c r="D24" s="20">
        <v>143</v>
      </c>
      <c r="E24" s="20">
        <v>279</v>
      </c>
      <c r="F24" s="20">
        <v>28</v>
      </c>
      <c r="G24" s="26">
        <v>4.3702930000000002</v>
      </c>
    </row>
    <row r="25" spans="1:7" x14ac:dyDescent="0.2">
      <c r="A25" s="19" t="s">
        <v>524</v>
      </c>
      <c r="B25" s="20">
        <v>143</v>
      </c>
      <c r="C25" s="20">
        <v>19</v>
      </c>
      <c r="D25" s="20">
        <v>34</v>
      </c>
      <c r="E25" s="20">
        <v>78</v>
      </c>
      <c r="F25" s="20">
        <v>12</v>
      </c>
      <c r="G25" s="26">
        <v>4.4961830000000003</v>
      </c>
    </row>
    <row r="26" spans="1:7" x14ac:dyDescent="0.2">
      <c r="A26" s="19" t="s">
        <v>525</v>
      </c>
      <c r="B26" s="20">
        <v>11</v>
      </c>
      <c r="C26" s="20">
        <v>3</v>
      </c>
      <c r="D26" s="20">
        <v>2</v>
      </c>
      <c r="E26" s="20">
        <v>4</v>
      </c>
      <c r="F26" s="20">
        <v>2</v>
      </c>
      <c r="G26" s="26">
        <v>4</v>
      </c>
    </row>
    <row r="27" spans="1:7" x14ac:dyDescent="0.2">
      <c r="A27" s="18" t="s">
        <v>526</v>
      </c>
      <c r="B27" s="17">
        <v>166</v>
      </c>
      <c r="C27" s="17">
        <v>1</v>
      </c>
      <c r="D27" s="17">
        <v>21</v>
      </c>
      <c r="E27" s="17">
        <v>139</v>
      </c>
      <c r="F27" s="17">
        <v>5</v>
      </c>
      <c r="G27" s="25">
        <v>4.9813660000000004</v>
      </c>
    </row>
    <row r="28" spans="1:7" x14ac:dyDescent="0.2">
      <c r="A28" s="19" t="s">
        <v>514</v>
      </c>
      <c r="B28" s="20">
        <v>116</v>
      </c>
      <c r="C28" s="20">
        <v>7</v>
      </c>
      <c r="D28" s="20">
        <v>29</v>
      </c>
      <c r="E28" s="20">
        <v>77</v>
      </c>
      <c r="F28" s="20">
        <v>3</v>
      </c>
      <c r="G28" s="26">
        <v>4.6194689999999996</v>
      </c>
    </row>
    <row r="29" spans="1:7" x14ac:dyDescent="0.2">
      <c r="A29" s="19" t="s">
        <v>515</v>
      </c>
      <c r="B29" s="20">
        <v>81</v>
      </c>
      <c r="C29" s="20">
        <v>10</v>
      </c>
      <c r="D29" s="20">
        <v>26</v>
      </c>
      <c r="E29" s="20">
        <v>37</v>
      </c>
      <c r="F29" s="20">
        <v>8</v>
      </c>
      <c r="G29" s="26">
        <v>4.0958899999999998</v>
      </c>
    </row>
    <row r="30" spans="1:7" x14ac:dyDescent="0.2">
      <c r="A30" s="19" t="s">
        <v>516</v>
      </c>
      <c r="B30" s="20">
        <v>60</v>
      </c>
      <c r="C30" s="20">
        <v>6</v>
      </c>
      <c r="D30" s="20">
        <v>13</v>
      </c>
      <c r="E30" s="20">
        <v>37</v>
      </c>
      <c r="F30" s="20">
        <v>4</v>
      </c>
      <c r="G30" s="26">
        <v>4.625</v>
      </c>
    </row>
    <row r="31" spans="1:7" x14ac:dyDescent="0.2">
      <c r="A31" s="19" t="s">
        <v>517</v>
      </c>
      <c r="B31" s="20">
        <v>21</v>
      </c>
      <c r="C31" s="20">
        <v>2</v>
      </c>
      <c r="D31" s="20">
        <v>8</v>
      </c>
      <c r="E31" s="20">
        <v>10</v>
      </c>
      <c r="F31" s="20">
        <v>1</v>
      </c>
      <c r="G31" s="26">
        <v>4.3</v>
      </c>
    </row>
    <row r="32" spans="1:7" x14ac:dyDescent="0.2">
      <c r="A32" s="19" t="s">
        <v>518</v>
      </c>
      <c r="B32" s="20">
        <v>5</v>
      </c>
      <c r="C32" s="20">
        <v>1</v>
      </c>
      <c r="D32" s="20">
        <v>1</v>
      </c>
      <c r="E32" s="20">
        <v>3</v>
      </c>
      <c r="F32" s="20">
        <v>0</v>
      </c>
      <c r="G32" s="26">
        <v>4.5999999999999996</v>
      </c>
    </row>
    <row r="33" spans="1:7" x14ac:dyDescent="0.2">
      <c r="A33" s="19" t="s">
        <v>519</v>
      </c>
      <c r="B33" s="20">
        <v>1</v>
      </c>
      <c r="C33" s="20">
        <v>1</v>
      </c>
      <c r="D33" s="20">
        <v>0</v>
      </c>
      <c r="E33" s="20">
        <v>0</v>
      </c>
      <c r="F33" s="20">
        <v>0</v>
      </c>
      <c r="G33" s="26">
        <v>1</v>
      </c>
    </row>
    <row r="34" spans="1:7" x14ac:dyDescent="0.2">
      <c r="A34" s="19" t="s">
        <v>520</v>
      </c>
      <c r="B34" s="20">
        <v>0</v>
      </c>
      <c r="C34" s="20">
        <v>0</v>
      </c>
      <c r="D34" s="20">
        <v>0</v>
      </c>
      <c r="E34" s="20">
        <v>0</v>
      </c>
      <c r="F34" s="20">
        <v>0</v>
      </c>
      <c r="G34" s="26">
        <v>0</v>
      </c>
    </row>
    <row r="35" spans="1:7" x14ac:dyDescent="0.2">
      <c r="A35" s="19" t="s">
        <v>521</v>
      </c>
      <c r="B35" s="20">
        <v>197</v>
      </c>
      <c r="C35" s="20">
        <v>17</v>
      </c>
      <c r="D35" s="20">
        <v>55</v>
      </c>
      <c r="E35" s="20">
        <v>114</v>
      </c>
      <c r="F35" s="20">
        <v>11</v>
      </c>
      <c r="G35" s="26">
        <v>4.4139780000000002</v>
      </c>
    </row>
    <row r="36" spans="1:7" x14ac:dyDescent="0.2">
      <c r="A36" s="19" t="s">
        <v>522</v>
      </c>
      <c r="B36" s="20">
        <v>81</v>
      </c>
      <c r="C36" s="20">
        <v>8</v>
      </c>
      <c r="D36" s="20">
        <v>21</v>
      </c>
      <c r="E36" s="20">
        <v>47</v>
      </c>
      <c r="F36" s="20">
        <v>5</v>
      </c>
      <c r="G36" s="26">
        <v>4.5394740000000002</v>
      </c>
    </row>
    <row r="37" spans="1:7" x14ac:dyDescent="0.2">
      <c r="A37" s="19" t="s">
        <v>523</v>
      </c>
      <c r="B37" s="20">
        <v>284</v>
      </c>
      <c r="C37" s="20">
        <v>27</v>
      </c>
      <c r="D37" s="20">
        <v>77</v>
      </c>
      <c r="E37" s="20">
        <v>164</v>
      </c>
      <c r="F37" s="20">
        <v>16</v>
      </c>
      <c r="G37" s="26">
        <v>4.4402990000000004</v>
      </c>
    </row>
    <row r="38" spans="1:7" x14ac:dyDescent="0.2">
      <c r="A38" s="19" t="s">
        <v>524</v>
      </c>
      <c r="B38" s="20">
        <v>87</v>
      </c>
      <c r="C38" s="20">
        <v>10</v>
      </c>
      <c r="D38" s="20">
        <v>22</v>
      </c>
      <c r="E38" s="20">
        <v>50</v>
      </c>
      <c r="F38" s="20">
        <v>5</v>
      </c>
      <c r="G38" s="26">
        <v>4.5</v>
      </c>
    </row>
    <row r="39" spans="1:7" x14ac:dyDescent="0.2">
      <c r="A39" s="19" t="s">
        <v>525</v>
      </c>
      <c r="B39" s="20">
        <v>6</v>
      </c>
      <c r="C39" s="20">
        <v>2</v>
      </c>
      <c r="D39" s="20">
        <v>1</v>
      </c>
      <c r="E39" s="20">
        <v>3</v>
      </c>
      <c r="F39" s="20">
        <v>0</v>
      </c>
      <c r="G39" s="26">
        <v>4</v>
      </c>
    </row>
    <row r="40" spans="1:7" x14ac:dyDescent="0.2">
      <c r="A40" s="18" t="s">
        <v>527</v>
      </c>
      <c r="B40" s="17">
        <v>112</v>
      </c>
      <c r="C40" s="17">
        <v>10</v>
      </c>
      <c r="D40" s="17">
        <v>30</v>
      </c>
      <c r="E40" s="17">
        <v>68</v>
      </c>
      <c r="F40" s="17">
        <v>4</v>
      </c>
      <c r="G40" s="25">
        <v>4.4351849999999997</v>
      </c>
    </row>
    <row r="41" spans="1:7" x14ac:dyDescent="0.2">
      <c r="A41" s="19" t="s">
        <v>514</v>
      </c>
      <c r="B41" s="20">
        <v>103</v>
      </c>
      <c r="C41" s="20">
        <v>11</v>
      </c>
      <c r="D41" s="20">
        <v>37</v>
      </c>
      <c r="E41" s="20">
        <v>53</v>
      </c>
      <c r="F41" s="20">
        <v>2</v>
      </c>
      <c r="G41" s="26">
        <v>4.2277230000000001</v>
      </c>
    </row>
    <row r="42" spans="1:7" x14ac:dyDescent="0.2">
      <c r="A42" s="19" t="s">
        <v>515</v>
      </c>
      <c r="B42" s="20">
        <v>63</v>
      </c>
      <c r="C42" s="20">
        <v>9</v>
      </c>
      <c r="D42" s="20">
        <v>17</v>
      </c>
      <c r="E42" s="20">
        <v>34</v>
      </c>
      <c r="F42" s="20">
        <v>3</v>
      </c>
      <c r="G42" s="26">
        <v>4.2</v>
      </c>
    </row>
    <row r="43" spans="1:7" x14ac:dyDescent="0.2">
      <c r="A43" s="19" t="s">
        <v>516</v>
      </c>
      <c r="B43" s="20">
        <v>43</v>
      </c>
      <c r="C43" s="20">
        <v>7</v>
      </c>
      <c r="D43" s="20">
        <v>11</v>
      </c>
      <c r="E43" s="20">
        <v>20</v>
      </c>
      <c r="F43" s="20">
        <v>5</v>
      </c>
      <c r="G43" s="26">
        <v>4.3684209999999997</v>
      </c>
    </row>
    <row r="44" spans="1:7" x14ac:dyDescent="0.2">
      <c r="A44" s="19" t="s">
        <v>517</v>
      </c>
      <c r="B44" s="20">
        <v>8</v>
      </c>
      <c r="C44" s="20">
        <v>1</v>
      </c>
      <c r="D44" s="20">
        <v>0</v>
      </c>
      <c r="E44" s="20">
        <v>7</v>
      </c>
      <c r="F44" s="20">
        <v>0</v>
      </c>
      <c r="G44" s="26">
        <v>5.25</v>
      </c>
    </row>
    <row r="45" spans="1:7" x14ac:dyDescent="0.2">
      <c r="A45" s="19" t="s">
        <v>518</v>
      </c>
      <c r="B45" s="20">
        <v>4</v>
      </c>
      <c r="C45" s="20">
        <v>1</v>
      </c>
      <c r="D45" s="20">
        <v>1</v>
      </c>
      <c r="E45" s="20">
        <v>1</v>
      </c>
      <c r="F45" s="20">
        <v>1</v>
      </c>
      <c r="G45" s="26">
        <v>4</v>
      </c>
    </row>
    <row r="46" spans="1:7" x14ac:dyDescent="0.2">
      <c r="A46" s="19" t="s">
        <v>519</v>
      </c>
      <c r="B46" s="20">
        <v>1</v>
      </c>
      <c r="C46" s="20">
        <v>0</v>
      </c>
      <c r="D46" s="20">
        <v>0</v>
      </c>
      <c r="E46" s="20">
        <v>0</v>
      </c>
      <c r="F46" s="20">
        <v>1</v>
      </c>
      <c r="G46" s="26">
        <v>0</v>
      </c>
    </row>
    <row r="47" spans="1:7" x14ac:dyDescent="0.2">
      <c r="A47" s="19" t="s">
        <v>520</v>
      </c>
      <c r="B47" s="20">
        <v>0</v>
      </c>
      <c r="C47" s="20">
        <v>0</v>
      </c>
      <c r="D47" s="20">
        <v>0</v>
      </c>
      <c r="E47" s="20">
        <v>0</v>
      </c>
      <c r="F47" s="20">
        <v>0</v>
      </c>
      <c r="G47" s="26">
        <v>0</v>
      </c>
    </row>
    <row r="48" spans="1:7" x14ac:dyDescent="0.2">
      <c r="A48" s="19" t="s">
        <v>521</v>
      </c>
      <c r="B48" s="20">
        <v>166</v>
      </c>
      <c r="C48" s="20">
        <v>20</v>
      </c>
      <c r="D48" s="20">
        <v>54</v>
      </c>
      <c r="E48" s="20">
        <v>87</v>
      </c>
      <c r="F48" s="20">
        <v>5</v>
      </c>
      <c r="G48" s="26">
        <v>4.2173910000000001</v>
      </c>
    </row>
    <row r="49" spans="1:7" x14ac:dyDescent="0.2">
      <c r="A49" s="19" t="s">
        <v>522</v>
      </c>
      <c r="B49" s="20">
        <v>51</v>
      </c>
      <c r="C49" s="20">
        <v>8</v>
      </c>
      <c r="D49" s="20">
        <v>11</v>
      </c>
      <c r="E49" s="20">
        <v>27</v>
      </c>
      <c r="F49" s="20">
        <v>5</v>
      </c>
      <c r="G49" s="26">
        <v>4.5217390000000002</v>
      </c>
    </row>
    <row r="50" spans="1:7" x14ac:dyDescent="0.2">
      <c r="A50" s="19" t="s">
        <v>523</v>
      </c>
      <c r="B50" s="20">
        <v>222</v>
      </c>
      <c r="C50" s="20">
        <v>29</v>
      </c>
      <c r="D50" s="20">
        <v>66</v>
      </c>
      <c r="E50" s="20">
        <v>115</v>
      </c>
      <c r="F50" s="20">
        <v>12</v>
      </c>
      <c r="G50" s="26">
        <v>4.2809520000000001</v>
      </c>
    </row>
    <row r="51" spans="1:7" x14ac:dyDescent="0.2">
      <c r="A51" s="19" t="s">
        <v>524</v>
      </c>
      <c r="B51" s="20">
        <v>56</v>
      </c>
      <c r="C51" s="20">
        <v>9</v>
      </c>
      <c r="D51" s="20">
        <v>12</v>
      </c>
      <c r="E51" s="20">
        <v>28</v>
      </c>
      <c r="F51" s="20">
        <v>7</v>
      </c>
      <c r="G51" s="26">
        <v>4.4897960000000001</v>
      </c>
    </row>
    <row r="52" spans="1:7" x14ac:dyDescent="0.2">
      <c r="A52" s="19" t="s">
        <v>525</v>
      </c>
      <c r="B52" s="20">
        <v>5</v>
      </c>
      <c r="C52" s="20">
        <v>1</v>
      </c>
      <c r="D52" s="20">
        <v>1</v>
      </c>
      <c r="E52" s="20">
        <v>1</v>
      </c>
      <c r="F52" s="20">
        <v>2</v>
      </c>
      <c r="G52" s="26">
        <v>4</v>
      </c>
    </row>
    <row r="53" spans="1:7" x14ac:dyDescent="0.2">
      <c r="A53" s="18" t="s">
        <v>528</v>
      </c>
      <c r="B53" s="18"/>
      <c r="C53" s="18"/>
      <c r="D53" s="18"/>
      <c r="E53" s="18"/>
      <c r="F53" s="18"/>
      <c r="G53" s="18"/>
    </row>
    <row r="54" spans="1:7" x14ac:dyDescent="0.2">
      <c r="A54" s="19" t="s">
        <v>130</v>
      </c>
      <c r="B54" s="20">
        <v>61</v>
      </c>
      <c r="C54" s="20">
        <v>4</v>
      </c>
      <c r="D54" s="20">
        <v>9</v>
      </c>
      <c r="E54" s="20">
        <v>42</v>
      </c>
      <c r="F54" s="20">
        <v>6</v>
      </c>
      <c r="G54" s="26">
        <v>4.7454549999999998</v>
      </c>
    </row>
    <row r="55" spans="1:7" x14ac:dyDescent="0.2">
      <c r="A55" s="19" t="s">
        <v>131</v>
      </c>
      <c r="B55" s="20">
        <v>566</v>
      </c>
      <c r="C55" s="20">
        <v>46</v>
      </c>
      <c r="D55" s="20">
        <v>144</v>
      </c>
      <c r="E55" s="20">
        <v>350</v>
      </c>
      <c r="F55" s="20">
        <v>26</v>
      </c>
      <c r="G55" s="26">
        <v>4.5111109999999996</v>
      </c>
    </row>
    <row r="56" spans="1:7" x14ac:dyDescent="0.2">
      <c r="A56" s="19" t="s">
        <v>392</v>
      </c>
      <c r="B56" s="20">
        <v>74</v>
      </c>
      <c r="C56" s="20">
        <v>7</v>
      </c>
      <c r="D56" s="20">
        <v>24</v>
      </c>
      <c r="E56" s="20">
        <v>42</v>
      </c>
      <c r="F56" s="20">
        <v>1</v>
      </c>
      <c r="G56" s="26">
        <v>4.328767</v>
      </c>
    </row>
    <row r="57" spans="1:7" x14ac:dyDescent="0.2">
      <c r="A57" s="19" t="s">
        <v>132</v>
      </c>
      <c r="B57" s="20">
        <v>62</v>
      </c>
      <c r="C57" s="20">
        <v>7</v>
      </c>
      <c r="D57" s="20">
        <v>11</v>
      </c>
      <c r="E57" s="20">
        <v>41</v>
      </c>
      <c r="F57" s="20">
        <v>3</v>
      </c>
      <c r="G57" s="26">
        <v>4.5932199999999996</v>
      </c>
    </row>
    <row r="58" spans="1:7" x14ac:dyDescent="0.2">
      <c r="A58" s="19" t="s">
        <v>529</v>
      </c>
      <c r="B58" s="20">
        <v>22</v>
      </c>
      <c r="C58" s="20">
        <v>3</v>
      </c>
      <c r="D58" s="20">
        <v>6</v>
      </c>
      <c r="E58" s="20">
        <v>12</v>
      </c>
      <c r="F58" s="20">
        <v>1</v>
      </c>
      <c r="G58" s="26">
        <v>4.3333329999999997</v>
      </c>
    </row>
    <row r="59" spans="1:7" x14ac:dyDescent="0.2">
      <c r="A59" s="18" t="s">
        <v>133</v>
      </c>
      <c r="B59" s="17">
        <v>33</v>
      </c>
      <c r="C59" s="17">
        <v>0</v>
      </c>
      <c r="D59" s="17">
        <v>6</v>
      </c>
      <c r="E59" s="17">
        <v>24</v>
      </c>
      <c r="F59" s="17">
        <v>3</v>
      </c>
      <c r="G59" s="25">
        <v>4.9000000000000004</v>
      </c>
    </row>
    <row r="60" spans="1:7" x14ac:dyDescent="0.2">
      <c r="A60" s="19" t="s">
        <v>134</v>
      </c>
      <c r="B60" s="20">
        <v>356</v>
      </c>
      <c r="C60" s="20">
        <v>22</v>
      </c>
      <c r="D60" s="20">
        <v>75</v>
      </c>
      <c r="E60" s="20">
        <v>243</v>
      </c>
      <c r="F60" s="20">
        <v>16</v>
      </c>
      <c r="G60" s="26">
        <v>4.6617649999999999</v>
      </c>
    </row>
    <row r="61" spans="1:7" x14ac:dyDescent="0.2">
      <c r="A61" s="19" t="s">
        <v>393</v>
      </c>
      <c r="B61" s="20">
        <v>31</v>
      </c>
      <c r="C61" s="20">
        <v>2</v>
      </c>
      <c r="D61" s="20">
        <v>11</v>
      </c>
      <c r="E61" s="20">
        <v>18</v>
      </c>
      <c r="F61" s="20">
        <v>0</v>
      </c>
      <c r="G61" s="26">
        <v>4.3870969999999998</v>
      </c>
    </row>
    <row r="62" spans="1:7" x14ac:dyDescent="0.2">
      <c r="A62" s="19" t="s">
        <v>135</v>
      </c>
      <c r="B62" s="20">
        <v>16</v>
      </c>
      <c r="C62" s="20">
        <v>1</v>
      </c>
      <c r="D62" s="20">
        <v>3</v>
      </c>
      <c r="E62" s="20">
        <v>11</v>
      </c>
      <c r="F62" s="20">
        <v>1</v>
      </c>
      <c r="G62" s="26">
        <v>4.8666669999999996</v>
      </c>
    </row>
    <row r="63" spans="1:7" x14ac:dyDescent="0.2">
      <c r="A63" s="19" t="s">
        <v>530</v>
      </c>
      <c r="B63" s="20">
        <v>14</v>
      </c>
      <c r="C63" s="20">
        <v>3</v>
      </c>
      <c r="D63" s="20">
        <v>3</v>
      </c>
      <c r="E63" s="20">
        <v>7</v>
      </c>
      <c r="F63" s="20">
        <v>1</v>
      </c>
      <c r="G63" s="26">
        <v>3.9230770000000001</v>
      </c>
    </row>
    <row r="64" spans="1:7" x14ac:dyDescent="0.2">
      <c r="A64" s="18" t="s">
        <v>136</v>
      </c>
      <c r="B64" s="17">
        <v>28</v>
      </c>
      <c r="C64" s="17">
        <v>4</v>
      </c>
      <c r="D64" s="17">
        <v>3</v>
      </c>
      <c r="E64" s="17">
        <v>18</v>
      </c>
      <c r="F64" s="17">
        <v>3</v>
      </c>
      <c r="G64" s="25">
        <v>4.5599999999999996</v>
      </c>
    </row>
    <row r="65" spans="1:7" x14ac:dyDescent="0.2">
      <c r="A65" s="19" t="s">
        <v>134</v>
      </c>
      <c r="B65" s="20">
        <v>209</v>
      </c>
      <c r="C65" s="20">
        <v>24</v>
      </c>
      <c r="D65" s="20">
        <v>69</v>
      </c>
      <c r="E65" s="20">
        <v>106</v>
      </c>
      <c r="F65" s="20">
        <v>10</v>
      </c>
      <c r="G65" s="26">
        <v>4.2512559999999997</v>
      </c>
    </row>
    <row r="66" spans="1:7" x14ac:dyDescent="0.2">
      <c r="A66" s="19" t="s">
        <v>393</v>
      </c>
      <c r="B66" s="20">
        <v>43</v>
      </c>
      <c r="C66" s="20">
        <v>5</v>
      </c>
      <c r="D66" s="20">
        <v>13</v>
      </c>
      <c r="E66" s="20">
        <v>24</v>
      </c>
      <c r="F66" s="20">
        <v>1</v>
      </c>
      <c r="G66" s="26">
        <v>4.2857139999999996</v>
      </c>
    </row>
    <row r="67" spans="1:7" x14ac:dyDescent="0.2">
      <c r="A67" s="19" t="s">
        <v>135</v>
      </c>
      <c r="B67" s="20">
        <v>46</v>
      </c>
      <c r="C67" s="20">
        <v>6</v>
      </c>
      <c r="D67" s="20">
        <v>8</v>
      </c>
      <c r="E67" s="20">
        <v>30</v>
      </c>
      <c r="F67" s="20">
        <v>2</v>
      </c>
      <c r="G67" s="26">
        <v>4.5</v>
      </c>
    </row>
    <row r="68" spans="1:7" x14ac:dyDescent="0.2">
      <c r="A68" s="19" t="s">
        <v>530</v>
      </c>
      <c r="B68" s="20">
        <v>8</v>
      </c>
      <c r="C68" s="20">
        <v>0</v>
      </c>
      <c r="D68" s="20">
        <v>3</v>
      </c>
      <c r="E68" s="20">
        <v>5</v>
      </c>
      <c r="F68" s="20">
        <v>0</v>
      </c>
      <c r="G68" s="26">
        <v>5</v>
      </c>
    </row>
    <row r="69" spans="1:7" x14ac:dyDescent="0.2">
      <c r="A69" s="18" t="s">
        <v>531</v>
      </c>
      <c r="B69" s="18"/>
      <c r="C69" s="18"/>
      <c r="D69" s="18"/>
      <c r="E69" s="18"/>
      <c r="F69" s="18"/>
      <c r="G69" s="18"/>
    </row>
    <row r="70" spans="1:7" x14ac:dyDescent="0.2">
      <c r="A70" s="19" t="s">
        <v>532</v>
      </c>
      <c r="B70" s="20">
        <v>123</v>
      </c>
      <c r="C70" s="20">
        <v>11</v>
      </c>
      <c r="D70" s="20">
        <v>29</v>
      </c>
      <c r="E70" s="20">
        <v>78</v>
      </c>
      <c r="F70" s="20">
        <v>5</v>
      </c>
      <c r="G70" s="26">
        <v>4.5</v>
      </c>
    </row>
    <row r="71" spans="1:7" x14ac:dyDescent="0.2">
      <c r="A71" s="19" t="s">
        <v>533</v>
      </c>
      <c r="B71" s="20">
        <v>480</v>
      </c>
      <c r="C71" s="20">
        <v>44</v>
      </c>
      <c r="D71" s="20">
        <v>123</v>
      </c>
      <c r="E71" s="20">
        <v>290</v>
      </c>
      <c r="F71" s="20">
        <v>23</v>
      </c>
      <c r="G71" s="26">
        <v>4.4463889999999999</v>
      </c>
    </row>
    <row r="72" spans="1:7" x14ac:dyDescent="0.2">
      <c r="A72" s="19" t="s">
        <v>137</v>
      </c>
      <c r="B72" s="20">
        <v>68</v>
      </c>
      <c r="C72" s="20">
        <v>2</v>
      </c>
      <c r="D72" s="20">
        <v>13</v>
      </c>
      <c r="E72" s="20">
        <v>52</v>
      </c>
      <c r="F72" s="20">
        <v>1</v>
      </c>
      <c r="G72" s="26">
        <v>4.9402990000000004</v>
      </c>
    </row>
    <row r="73" spans="1:7" x14ac:dyDescent="0.2">
      <c r="A73" s="19" t="s">
        <v>138</v>
      </c>
      <c r="B73" s="20">
        <v>239</v>
      </c>
      <c r="C73" s="20">
        <v>21</v>
      </c>
      <c r="D73" s="20">
        <v>55</v>
      </c>
      <c r="E73" s="20">
        <v>150</v>
      </c>
      <c r="F73" s="20">
        <v>13</v>
      </c>
      <c r="G73" s="26">
        <v>4.5530970000000002</v>
      </c>
    </row>
    <row r="74" spans="1:7" x14ac:dyDescent="0.2">
      <c r="A74" s="19" t="s">
        <v>534</v>
      </c>
      <c r="B74" s="20">
        <v>24</v>
      </c>
      <c r="C74" s="20">
        <v>1</v>
      </c>
      <c r="D74" s="20">
        <v>4</v>
      </c>
      <c r="E74" s="20">
        <v>17</v>
      </c>
      <c r="F74" s="20">
        <v>2</v>
      </c>
      <c r="G74" s="26">
        <v>4.8181820000000002</v>
      </c>
    </row>
    <row r="75" spans="1:7" x14ac:dyDescent="0.2">
      <c r="A75" s="19" t="s">
        <v>504</v>
      </c>
      <c r="B75" s="20">
        <v>55</v>
      </c>
      <c r="C75" s="20">
        <v>4</v>
      </c>
      <c r="D75" s="20">
        <v>14</v>
      </c>
      <c r="E75" s="20">
        <v>35</v>
      </c>
      <c r="F75" s="20">
        <v>2</v>
      </c>
      <c r="G75" s="26">
        <v>4.6037739999999996</v>
      </c>
    </row>
    <row r="76" spans="1:7" x14ac:dyDescent="0.2">
      <c r="A76" s="19" t="s">
        <v>1441</v>
      </c>
      <c r="B76" s="20">
        <v>607</v>
      </c>
      <c r="C76" s="20">
        <v>52</v>
      </c>
      <c r="D76" s="20">
        <v>151</v>
      </c>
      <c r="E76" s="20">
        <v>374</v>
      </c>
      <c r="F76" s="20">
        <v>30</v>
      </c>
      <c r="G76" s="26">
        <v>4.5060659999999997</v>
      </c>
    </row>
    <row r="77" spans="1:7" x14ac:dyDescent="0.2">
      <c r="A77" s="18" t="s">
        <v>535</v>
      </c>
      <c r="B77" s="18"/>
      <c r="C77" s="18"/>
      <c r="D77" s="18"/>
      <c r="E77" s="18"/>
      <c r="F77" s="18"/>
      <c r="G77" s="18"/>
    </row>
    <row r="78" spans="1:7" x14ac:dyDescent="0.2">
      <c r="A78" s="21" t="s">
        <v>536</v>
      </c>
      <c r="B78" s="34">
        <v>123</v>
      </c>
      <c r="C78" s="34">
        <v>11</v>
      </c>
      <c r="D78" s="34">
        <v>29</v>
      </c>
      <c r="E78" s="34">
        <v>78</v>
      </c>
      <c r="F78" s="34">
        <v>5</v>
      </c>
      <c r="G78" s="30">
        <v>4.5</v>
      </c>
    </row>
    <row r="79" spans="1:7" x14ac:dyDescent="0.2">
      <c r="A79" s="21" t="s">
        <v>537</v>
      </c>
      <c r="B79" s="34">
        <v>338</v>
      </c>
      <c r="C79" s="34">
        <v>34</v>
      </c>
      <c r="D79" s="34">
        <v>87</v>
      </c>
      <c r="E79" s="34">
        <v>202</v>
      </c>
      <c r="F79" s="34">
        <v>15</v>
      </c>
      <c r="G79" s="30">
        <v>4.4086689999999997</v>
      </c>
    </row>
    <row r="80" spans="1:7" x14ac:dyDescent="0.2">
      <c r="A80" s="19" t="s">
        <v>538</v>
      </c>
      <c r="B80" s="20">
        <v>138</v>
      </c>
      <c r="C80" s="20">
        <v>10</v>
      </c>
      <c r="D80" s="20">
        <v>38</v>
      </c>
      <c r="E80" s="20">
        <v>87</v>
      </c>
      <c r="F80" s="20">
        <v>3</v>
      </c>
      <c r="G80" s="26">
        <v>4.5555560000000002</v>
      </c>
    </row>
    <row r="81" spans="1:7" x14ac:dyDescent="0.2">
      <c r="A81" s="19" t="s">
        <v>539</v>
      </c>
      <c r="B81" s="20">
        <v>58</v>
      </c>
      <c r="C81" s="20">
        <v>2</v>
      </c>
      <c r="D81" s="20">
        <v>8</v>
      </c>
      <c r="E81" s="20">
        <v>43</v>
      </c>
      <c r="F81" s="20">
        <v>5</v>
      </c>
      <c r="G81" s="26">
        <v>4.9622640000000002</v>
      </c>
    </row>
    <row r="82" spans="1:7" x14ac:dyDescent="0.2">
      <c r="A82" s="19" t="s">
        <v>540</v>
      </c>
      <c r="B82" s="20">
        <v>22</v>
      </c>
      <c r="C82" s="20">
        <v>2</v>
      </c>
      <c r="D82" s="20">
        <v>5</v>
      </c>
      <c r="E82" s="20">
        <v>14</v>
      </c>
      <c r="F82" s="20">
        <v>1</v>
      </c>
      <c r="G82" s="26">
        <v>4.6190480000000003</v>
      </c>
    </row>
    <row r="83" spans="1:7" x14ac:dyDescent="0.2">
      <c r="A83" s="19" t="s">
        <v>541</v>
      </c>
      <c r="B83" s="20">
        <v>17</v>
      </c>
      <c r="C83" s="20">
        <v>1</v>
      </c>
      <c r="D83" s="20">
        <v>4</v>
      </c>
      <c r="E83" s="20">
        <v>10</v>
      </c>
      <c r="F83" s="20">
        <v>2</v>
      </c>
      <c r="G83" s="26">
        <v>4.5333329999999998</v>
      </c>
    </row>
    <row r="84" spans="1:7" x14ac:dyDescent="0.2">
      <c r="A84" s="19" t="s">
        <v>542</v>
      </c>
      <c r="B84" s="20">
        <v>7</v>
      </c>
      <c r="C84" s="20">
        <v>1</v>
      </c>
      <c r="D84" s="20">
        <v>1</v>
      </c>
      <c r="E84" s="20">
        <v>4</v>
      </c>
      <c r="F84" s="20">
        <v>1</v>
      </c>
      <c r="G84" s="26">
        <v>4.1666670000000003</v>
      </c>
    </row>
    <row r="85" spans="1:7" x14ac:dyDescent="0.2">
      <c r="A85" s="19" t="s">
        <v>543</v>
      </c>
      <c r="B85" s="20">
        <v>0</v>
      </c>
      <c r="C85" s="20">
        <v>0</v>
      </c>
      <c r="D85" s="20">
        <v>0</v>
      </c>
      <c r="E85" s="20">
        <v>0</v>
      </c>
      <c r="F85" s="20">
        <v>0</v>
      </c>
      <c r="G85" s="26">
        <v>0</v>
      </c>
    </row>
    <row r="86" spans="1:7" x14ac:dyDescent="0.2">
      <c r="A86" s="19" t="s">
        <v>544</v>
      </c>
      <c r="B86" s="20">
        <v>1</v>
      </c>
      <c r="C86" s="20">
        <v>0</v>
      </c>
      <c r="D86" s="20">
        <v>0</v>
      </c>
      <c r="E86" s="20">
        <v>1</v>
      </c>
      <c r="F86" s="20">
        <v>0</v>
      </c>
      <c r="G86" s="26">
        <v>6</v>
      </c>
    </row>
    <row r="87" spans="1:7" x14ac:dyDescent="0.2">
      <c r="A87" s="19" t="s">
        <v>545</v>
      </c>
      <c r="B87" s="20">
        <v>0</v>
      </c>
      <c r="C87" s="20">
        <v>0</v>
      </c>
      <c r="D87" s="20">
        <v>0</v>
      </c>
      <c r="E87" s="20">
        <v>0</v>
      </c>
      <c r="F87" s="20">
        <v>0</v>
      </c>
      <c r="G87" s="26">
        <v>0</v>
      </c>
    </row>
    <row r="88" spans="1:7" x14ac:dyDescent="0.2">
      <c r="A88" s="19" t="s">
        <v>504</v>
      </c>
      <c r="B88" s="20">
        <v>81</v>
      </c>
      <c r="C88" s="20">
        <v>6</v>
      </c>
      <c r="D88" s="20">
        <v>22</v>
      </c>
      <c r="E88" s="20">
        <v>48</v>
      </c>
      <c r="F88" s="20">
        <v>5</v>
      </c>
      <c r="G88" s="26">
        <v>4.552632</v>
      </c>
    </row>
    <row r="89" spans="1:7" x14ac:dyDescent="0.2">
      <c r="A89" s="18" t="s">
        <v>546</v>
      </c>
      <c r="B89" s="18"/>
      <c r="C89" s="18"/>
      <c r="D89" s="18"/>
      <c r="E89" s="18"/>
      <c r="F89" s="18"/>
      <c r="G89" s="18"/>
    </row>
    <row r="90" spans="1:7" x14ac:dyDescent="0.2">
      <c r="A90" s="19" t="s">
        <v>547</v>
      </c>
      <c r="B90" s="20">
        <v>581</v>
      </c>
      <c r="C90" s="20">
        <v>51</v>
      </c>
      <c r="D90" s="20">
        <v>152</v>
      </c>
      <c r="E90" s="20">
        <v>346</v>
      </c>
      <c r="F90" s="20">
        <v>32</v>
      </c>
      <c r="G90" s="26">
        <v>4.4881599999999997</v>
      </c>
    </row>
    <row r="91" spans="1:7" x14ac:dyDescent="0.2">
      <c r="A91" s="19" t="s">
        <v>139</v>
      </c>
      <c r="B91" s="20">
        <v>30</v>
      </c>
      <c r="C91" s="20">
        <v>1</v>
      </c>
      <c r="D91" s="20">
        <v>8</v>
      </c>
      <c r="E91" s="20">
        <v>21</v>
      </c>
      <c r="F91" s="20">
        <v>0</v>
      </c>
      <c r="G91" s="26">
        <v>4.5333329999999998</v>
      </c>
    </row>
    <row r="92" spans="1:7" x14ac:dyDescent="0.2">
      <c r="A92" s="19" t="s">
        <v>548</v>
      </c>
      <c r="B92" s="20">
        <v>29</v>
      </c>
      <c r="C92" s="20">
        <v>3</v>
      </c>
      <c r="D92" s="20">
        <v>8</v>
      </c>
      <c r="E92" s="20">
        <v>17</v>
      </c>
      <c r="F92" s="20">
        <v>1</v>
      </c>
      <c r="G92" s="26">
        <v>4.4285709999999998</v>
      </c>
    </row>
    <row r="93" spans="1:7" x14ac:dyDescent="0.2">
      <c r="A93" s="19" t="s">
        <v>140</v>
      </c>
      <c r="B93" s="20">
        <v>101</v>
      </c>
      <c r="C93" s="20">
        <v>9</v>
      </c>
      <c r="D93" s="20">
        <v>16</v>
      </c>
      <c r="E93" s="20">
        <v>74</v>
      </c>
      <c r="F93" s="20">
        <v>2</v>
      </c>
      <c r="G93" s="26">
        <v>4.5656569999999999</v>
      </c>
    </row>
    <row r="94" spans="1:7" x14ac:dyDescent="0.2">
      <c r="A94" s="19" t="s">
        <v>141</v>
      </c>
      <c r="B94" s="20">
        <v>6</v>
      </c>
      <c r="C94" s="20">
        <v>0</v>
      </c>
      <c r="D94" s="20">
        <v>0</v>
      </c>
      <c r="E94" s="20">
        <v>6</v>
      </c>
      <c r="F94" s="20">
        <v>0</v>
      </c>
      <c r="G94" s="26">
        <v>5.3333329999999997</v>
      </c>
    </row>
    <row r="95" spans="1:7" x14ac:dyDescent="0.2">
      <c r="A95" s="19" t="s">
        <v>511</v>
      </c>
      <c r="B95" s="20">
        <v>15</v>
      </c>
      <c r="C95" s="20">
        <v>1</v>
      </c>
      <c r="D95" s="20">
        <v>4</v>
      </c>
      <c r="E95" s="20">
        <v>8</v>
      </c>
      <c r="F95" s="20">
        <v>2</v>
      </c>
      <c r="G95" s="26">
        <v>4.7692310000000004</v>
      </c>
    </row>
    <row r="96" spans="1:7" x14ac:dyDescent="0.2">
      <c r="A96" s="19" t="s">
        <v>504</v>
      </c>
      <c r="B96" s="20">
        <v>23</v>
      </c>
      <c r="C96" s="20">
        <v>2</v>
      </c>
      <c r="D96" s="20">
        <v>6</v>
      </c>
      <c r="E96" s="20">
        <v>15</v>
      </c>
      <c r="F96" s="20">
        <v>0</v>
      </c>
      <c r="G96" s="26">
        <v>4.5652169999999996</v>
      </c>
    </row>
    <row r="97" spans="1:7" x14ac:dyDescent="0.2">
      <c r="A97" s="18" t="s">
        <v>549</v>
      </c>
      <c r="B97" s="18"/>
      <c r="C97" s="18"/>
      <c r="D97" s="18"/>
      <c r="E97" s="18"/>
      <c r="F97" s="18"/>
      <c r="G97" s="18"/>
    </row>
    <row r="98" spans="1:7" x14ac:dyDescent="0.2">
      <c r="A98" s="19" t="s">
        <v>550</v>
      </c>
      <c r="B98" s="20">
        <v>422</v>
      </c>
      <c r="C98" s="20">
        <v>39</v>
      </c>
      <c r="D98" s="20">
        <v>114</v>
      </c>
      <c r="E98" s="20">
        <v>247</v>
      </c>
      <c r="F98" s="20">
        <v>22</v>
      </c>
      <c r="G98" s="26">
        <v>4.4024999999999999</v>
      </c>
    </row>
    <row r="99" spans="1:7" x14ac:dyDescent="0.2">
      <c r="A99" s="19" t="s">
        <v>551</v>
      </c>
      <c r="B99" s="20">
        <v>12</v>
      </c>
      <c r="C99" s="20">
        <v>0</v>
      </c>
      <c r="D99" s="20">
        <v>1</v>
      </c>
      <c r="E99" s="20">
        <v>11</v>
      </c>
      <c r="F99" s="20">
        <v>0</v>
      </c>
      <c r="G99" s="26">
        <v>5.0833329999999997</v>
      </c>
    </row>
    <row r="100" spans="1:7" x14ac:dyDescent="0.2">
      <c r="A100" s="19" t="s">
        <v>552</v>
      </c>
      <c r="B100" s="20">
        <v>43</v>
      </c>
      <c r="C100" s="20">
        <v>1</v>
      </c>
      <c r="D100" s="20">
        <v>14</v>
      </c>
      <c r="E100" s="20">
        <v>26</v>
      </c>
      <c r="F100" s="20">
        <v>2</v>
      </c>
      <c r="G100" s="26">
        <v>4.6829270000000003</v>
      </c>
    </row>
    <row r="101" spans="1:7" x14ac:dyDescent="0.2">
      <c r="A101" s="19" t="s">
        <v>553</v>
      </c>
      <c r="B101" s="20">
        <v>27</v>
      </c>
      <c r="C101" s="20">
        <v>1</v>
      </c>
      <c r="D101" s="20">
        <v>5</v>
      </c>
      <c r="E101" s="20">
        <v>21</v>
      </c>
      <c r="F101" s="20">
        <v>0</v>
      </c>
      <c r="G101" s="26">
        <v>4.7407409999999999</v>
      </c>
    </row>
    <row r="102" spans="1:7" x14ac:dyDescent="0.2">
      <c r="A102" s="19" t="s">
        <v>554</v>
      </c>
      <c r="B102" s="20">
        <v>10</v>
      </c>
      <c r="C102" s="20">
        <v>0</v>
      </c>
      <c r="D102" s="20">
        <v>4</v>
      </c>
      <c r="E102" s="20">
        <v>5</v>
      </c>
      <c r="F102" s="20">
        <v>1</v>
      </c>
      <c r="G102" s="26">
        <v>5</v>
      </c>
    </row>
    <row r="103" spans="1:7" x14ac:dyDescent="0.2">
      <c r="A103" s="19" t="s">
        <v>555</v>
      </c>
      <c r="B103" s="20">
        <v>3</v>
      </c>
      <c r="C103" s="20">
        <v>2</v>
      </c>
      <c r="D103" s="20">
        <v>0</v>
      </c>
      <c r="E103" s="20">
        <v>1</v>
      </c>
      <c r="F103" s="20">
        <v>0</v>
      </c>
      <c r="G103" s="26">
        <v>3.3333330000000001</v>
      </c>
    </row>
    <row r="104" spans="1:7" x14ac:dyDescent="0.2">
      <c r="A104" s="19" t="s">
        <v>504</v>
      </c>
      <c r="B104" s="20">
        <v>94</v>
      </c>
      <c r="C104" s="20">
        <v>9</v>
      </c>
      <c r="D104" s="20">
        <v>22</v>
      </c>
      <c r="E104" s="20">
        <v>56</v>
      </c>
      <c r="F104" s="20">
        <v>7</v>
      </c>
      <c r="G104" s="26">
        <v>4.6321839999999996</v>
      </c>
    </row>
    <row r="105" spans="1:7" x14ac:dyDescent="0.2">
      <c r="A105" s="18" t="s">
        <v>556</v>
      </c>
      <c r="B105" s="18"/>
      <c r="C105" s="18"/>
      <c r="D105" s="18"/>
      <c r="E105" s="18"/>
      <c r="F105" s="18"/>
      <c r="G105" s="18"/>
    </row>
    <row r="106" spans="1:7" x14ac:dyDescent="0.2">
      <c r="A106" s="19" t="s">
        <v>550</v>
      </c>
      <c r="B106" s="20">
        <v>5</v>
      </c>
      <c r="C106" s="20">
        <v>0</v>
      </c>
      <c r="D106" s="20">
        <v>1</v>
      </c>
      <c r="E106" s="20">
        <v>3</v>
      </c>
      <c r="F106" s="20">
        <v>1</v>
      </c>
      <c r="G106" s="26">
        <v>5.75</v>
      </c>
    </row>
    <row r="107" spans="1:7" x14ac:dyDescent="0.2">
      <c r="A107" s="19" t="s">
        <v>551</v>
      </c>
      <c r="B107" s="20">
        <v>42</v>
      </c>
      <c r="C107" s="20">
        <v>2</v>
      </c>
      <c r="D107" s="20">
        <v>9</v>
      </c>
      <c r="E107" s="20">
        <v>29</v>
      </c>
      <c r="F107" s="20">
        <v>2</v>
      </c>
      <c r="G107" s="26">
        <v>4.6749999999999998</v>
      </c>
    </row>
    <row r="108" spans="1:7" x14ac:dyDescent="0.2">
      <c r="A108" s="19" t="s">
        <v>552</v>
      </c>
      <c r="B108" s="20">
        <v>77</v>
      </c>
      <c r="C108" s="20">
        <v>7</v>
      </c>
      <c r="D108" s="20">
        <v>12</v>
      </c>
      <c r="E108" s="20">
        <v>56</v>
      </c>
      <c r="F108" s="20">
        <v>2</v>
      </c>
      <c r="G108" s="26">
        <v>4.5733329999999999</v>
      </c>
    </row>
    <row r="109" spans="1:7" x14ac:dyDescent="0.2">
      <c r="A109" s="19" t="s">
        <v>553</v>
      </c>
      <c r="B109" s="20">
        <v>14</v>
      </c>
      <c r="C109" s="20">
        <v>2</v>
      </c>
      <c r="D109" s="20">
        <v>2</v>
      </c>
      <c r="E109" s="20">
        <v>10</v>
      </c>
      <c r="F109" s="20">
        <v>0</v>
      </c>
      <c r="G109" s="26">
        <v>4.4285709999999998</v>
      </c>
    </row>
    <row r="110" spans="1:7" x14ac:dyDescent="0.2">
      <c r="A110" s="19" t="s">
        <v>554</v>
      </c>
      <c r="B110" s="20">
        <v>3</v>
      </c>
      <c r="C110" s="20">
        <v>1</v>
      </c>
      <c r="D110" s="20">
        <v>0</v>
      </c>
      <c r="E110" s="20">
        <v>2</v>
      </c>
      <c r="F110" s="20">
        <v>0</v>
      </c>
      <c r="G110" s="26">
        <v>3.6666669999999999</v>
      </c>
    </row>
    <row r="111" spans="1:7" x14ac:dyDescent="0.2">
      <c r="A111" s="19" t="s">
        <v>555</v>
      </c>
      <c r="B111" s="20">
        <v>4</v>
      </c>
      <c r="C111" s="20">
        <v>0</v>
      </c>
      <c r="D111" s="20">
        <v>2</v>
      </c>
      <c r="E111" s="20">
        <v>2</v>
      </c>
      <c r="F111" s="20">
        <v>0</v>
      </c>
      <c r="G111" s="26">
        <v>4.5</v>
      </c>
    </row>
    <row r="112" spans="1:7" x14ac:dyDescent="0.2">
      <c r="A112" s="19" t="s">
        <v>504</v>
      </c>
      <c r="B112" s="20">
        <v>6</v>
      </c>
      <c r="C112" s="20">
        <v>1</v>
      </c>
      <c r="D112" s="20">
        <v>2</v>
      </c>
      <c r="E112" s="20">
        <v>3</v>
      </c>
      <c r="F112" s="20">
        <v>0</v>
      </c>
      <c r="G112" s="26">
        <v>4.3333329999999997</v>
      </c>
    </row>
    <row r="113" spans="1:7" x14ac:dyDescent="0.2">
      <c r="A113" s="18" t="s">
        <v>142</v>
      </c>
      <c r="B113" s="18"/>
      <c r="C113" s="18"/>
      <c r="D113" s="18"/>
      <c r="E113" s="18"/>
      <c r="F113" s="18"/>
      <c r="G113" s="18"/>
    </row>
    <row r="114" spans="1:7" x14ac:dyDescent="0.2">
      <c r="A114" s="19" t="s">
        <v>557</v>
      </c>
      <c r="B114" s="20">
        <v>38</v>
      </c>
      <c r="C114" s="20">
        <v>3</v>
      </c>
      <c r="D114" s="20">
        <v>8</v>
      </c>
      <c r="E114" s="20">
        <v>25</v>
      </c>
      <c r="F114" s="20">
        <v>2</v>
      </c>
      <c r="G114" s="26">
        <v>4.6111110000000002</v>
      </c>
    </row>
    <row r="115" spans="1:7" x14ac:dyDescent="0.2">
      <c r="A115" s="19" t="s">
        <v>558</v>
      </c>
      <c r="B115" s="20">
        <v>159</v>
      </c>
      <c r="C115" s="20">
        <v>13</v>
      </c>
      <c r="D115" s="20">
        <v>44</v>
      </c>
      <c r="E115" s="20">
        <v>96</v>
      </c>
      <c r="F115" s="20">
        <v>6</v>
      </c>
      <c r="G115" s="26">
        <v>4.4248370000000001</v>
      </c>
    </row>
    <row r="116" spans="1:7" x14ac:dyDescent="0.2">
      <c r="A116" s="19" t="s">
        <v>559</v>
      </c>
      <c r="B116" s="20">
        <v>170</v>
      </c>
      <c r="C116" s="20">
        <v>10</v>
      </c>
      <c r="D116" s="20">
        <v>47</v>
      </c>
      <c r="E116" s="20">
        <v>108</v>
      </c>
      <c r="F116" s="20">
        <v>5</v>
      </c>
      <c r="G116" s="26">
        <v>4.5333329999999998</v>
      </c>
    </row>
    <row r="117" spans="1:7" x14ac:dyDescent="0.2">
      <c r="A117" s="19" t="s">
        <v>560</v>
      </c>
      <c r="B117" s="20">
        <v>146</v>
      </c>
      <c r="C117" s="20">
        <v>13</v>
      </c>
      <c r="D117" s="20">
        <v>29</v>
      </c>
      <c r="E117" s="20">
        <v>96</v>
      </c>
      <c r="F117" s="20">
        <v>8</v>
      </c>
      <c r="G117" s="26">
        <v>4.6594199999999999</v>
      </c>
    </row>
    <row r="118" spans="1:7" x14ac:dyDescent="0.2">
      <c r="A118" s="19" t="s">
        <v>561</v>
      </c>
      <c r="B118" s="20">
        <v>251</v>
      </c>
      <c r="C118" s="20">
        <v>24</v>
      </c>
      <c r="D118" s="20">
        <v>61</v>
      </c>
      <c r="E118" s="20">
        <v>150</v>
      </c>
      <c r="F118" s="20">
        <v>16</v>
      </c>
      <c r="G118" s="26">
        <v>4.47234</v>
      </c>
    </row>
    <row r="119" spans="1:7" x14ac:dyDescent="0.2">
      <c r="A119" s="19" t="s">
        <v>504</v>
      </c>
      <c r="B119" s="20">
        <v>21</v>
      </c>
      <c r="C119" s="20">
        <v>4</v>
      </c>
      <c r="D119" s="20">
        <v>5</v>
      </c>
      <c r="E119" s="20">
        <v>12</v>
      </c>
      <c r="F119" s="20">
        <v>0</v>
      </c>
      <c r="G119" s="26">
        <v>4.2857139999999996</v>
      </c>
    </row>
    <row r="120" spans="1:7" x14ac:dyDescent="0.2">
      <c r="A120" s="18" t="s">
        <v>143</v>
      </c>
      <c r="B120" s="18"/>
      <c r="C120" s="18"/>
      <c r="D120" s="18"/>
      <c r="E120" s="18"/>
      <c r="F120" s="18"/>
      <c r="G120" s="18"/>
    </row>
    <row r="121" spans="1:7" x14ac:dyDescent="0.2">
      <c r="A121" s="21" t="s">
        <v>562</v>
      </c>
      <c r="B121" s="21"/>
      <c r="C121" s="21"/>
      <c r="D121" s="21"/>
      <c r="E121" s="21"/>
      <c r="F121" s="21"/>
      <c r="G121" s="21"/>
    </row>
    <row r="122" spans="1:7" x14ac:dyDescent="0.2">
      <c r="A122" s="19" t="s">
        <v>563</v>
      </c>
      <c r="B122" s="20">
        <v>242</v>
      </c>
      <c r="C122" s="20">
        <v>25</v>
      </c>
      <c r="D122" s="20">
        <v>57</v>
      </c>
      <c r="E122" s="20">
        <v>144</v>
      </c>
      <c r="F122" s="20">
        <v>16</v>
      </c>
      <c r="G122" s="26">
        <v>4.451327</v>
      </c>
    </row>
    <row r="123" spans="1:7" x14ac:dyDescent="0.2">
      <c r="A123" s="19" t="s">
        <v>564</v>
      </c>
      <c r="B123" s="20">
        <v>222</v>
      </c>
      <c r="C123" s="20">
        <v>25</v>
      </c>
      <c r="D123" s="20">
        <v>51</v>
      </c>
      <c r="E123" s="20">
        <v>141</v>
      </c>
      <c r="F123" s="20">
        <v>5</v>
      </c>
      <c r="G123" s="26">
        <v>4.3963130000000001</v>
      </c>
    </row>
    <row r="124" spans="1:7" x14ac:dyDescent="0.2">
      <c r="A124" s="19" t="s">
        <v>565</v>
      </c>
      <c r="B124" s="20">
        <v>88</v>
      </c>
      <c r="C124" s="20">
        <v>5</v>
      </c>
      <c r="D124" s="20">
        <v>22</v>
      </c>
      <c r="E124" s="20">
        <v>56</v>
      </c>
      <c r="F124" s="20">
        <v>5</v>
      </c>
      <c r="G124" s="26">
        <v>4.6385540000000001</v>
      </c>
    </row>
    <row r="125" spans="1:7" x14ac:dyDescent="0.2">
      <c r="A125" s="19" t="s">
        <v>566</v>
      </c>
      <c r="B125" s="20">
        <v>193</v>
      </c>
      <c r="C125" s="20">
        <v>9</v>
      </c>
      <c r="D125" s="20">
        <v>54</v>
      </c>
      <c r="E125" s="20">
        <v>120</v>
      </c>
      <c r="F125" s="20">
        <v>10</v>
      </c>
      <c r="G125" s="26">
        <v>4.6229509999999996</v>
      </c>
    </row>
    <row r="126" spans="1:7" x14ac:dyDescent="0.2">
      <c r="A126" s="19" t="s">
        <v>504</v>
      </c>
      <c r="B126" s="20">
        <v>40</v>
      </c>
      <c r="C126" s="20">
        <v>3</v>
      </c>
      <c r="D126" s="20">
        <v>10</v>
      </c>
      <c r="E126" s="20">
        <v>26</v>
      </c>
      <c r="F126" s="20">
        <v>1</v>
      </c>
      <c r="G126" s="26">
        <v>4.7179489999999999</v>
      </c>
    </row>
    <row r="127" spans="1:7" x14ac:dyDescent="0.2">
      <c r="A127" s="18" t="s">
        <v>143</v>
      </c>
      <c r="B127" s="18"/>
      <c r="C127" s="18"/>
      <c r="D127" s="18"/>
      <c r="E127" s="18"/>
      <c r="F127" s="18"/>
      <c r="G127" s="18"/>
    </row>
    <row r="128" spans="1:7" x14ac:dyDescent="0.2">
      <c r="A128" s="21" t="s">
        <v>567</v>
      </c>
      <c r="B128" s="21"/>
      <c r="C128" s="21"/>
      <c r="D128" s="21"/>
      <c r="E128" s="21"/>
      <c r="F128" s="21"/>
      <c r="G128" s="21"/>
    </row>
    <row r="129" spans="1:7" x14ac:dyDescent="0.2">
      <c r="A129" s="19" t="s">
        <v>563</v>
      </c>
      <c r="B129" s="20">
        <v>147</v>
      </c>
      <c r="C129" s="20">
        <v>9</v>
      </c>
      <c r="D129" s="20">
        <v>38</v>
      </c>
      <c r="E129" s="20">
        <v>95</v>
      </c>
      <c r="F129" s="20">
        <v>5</v>
      </c>
      <c r="G129" s="26">
        <v>4.4929579999999998</v>
      </c>
    </row>
    <row r="130" spans="1:7" x14ac:dyDescent="0.2">
      <c r="A130" s="19" t="s">
        <v>564</v>
      </c>
      <c r="B130" s="20">
        <v>96</v>
      </c>
      <c r="C130" s="20">
        <v>7</v>
      </c>
      <c r="D130" s="20">
        <v>27</v>
      </c>
      <c r="E130" s="20">
        <v>59</v>
      </c>
      <c r="F130" s="20">
        <v>3</v>
      </c>
      <c r="G130" s="26">
        <v>4.5268819999999996</v>
      </c>
    </row>
    <row r="131" spans="1:7" x14ac:dyDescent="0.2">
      <c r="A131" s="19" t="s">
        <v>565</v>
      </c>
      <c r="B131" s="20">
        <v>62</v>
      </c>
      <c r="C131" s="20">
        <v>5</v>
      </c>
      <c r="D131" s="20">
        <v>12</v>
      </c>
      <c r="E131" s="20">
        <v>43</v>
      </c>
      <c r="F131" s="20">
        <v>2</v>
      </c>
      <c r="G131" s="26">
        <v>4.6166669999999996</v>
      </c>
    </row>
    <row r="132" spans="1:7" x14ac:dyDescent="0.2">
      <c r="A132" s="19" t="s">
        <v>566</v>
      </c>
      <c r="B132" s="20">
        <v>379</v>
      </c>
      <c r="C132" s="20">
        <v>36</v>
      </c>
      <c r="D132" s="20">
        <v>97</v>
      </c>
      <c r="E132" s="20">
        <v>227</v>
      </c>
      <c r="F132" s="20">
        <v>19</v>
      </c>
      <c r="G132" s="26">
        <v>4.4583329999999997</v>
      </c>
    </row>
    <row r="133" spans="1:7" x14ac:dyDescent="0.2">
      <c r="A133" s="19" t="s">
        <v>504</v>
      </c>
      <c r="B133" s="20">
        <v>101</v>
      </c>
      <c r="C133" s="20">
        <v>10</v>
      </c>
      <c r="D133" s="20">
        <v>20</v>
      </c>
      <c r="E133" s="20">
        <v>63</v>
      </c>
      <c r="F133" s="20">
        <v>8</v>
      </c>
      <c r="G133" s="26">
        <v>4.6666670000000003</v>
      </c>
    </row>
    <row r="134" spans="1:7" x14ac:dyDescent="0.2">
      <c r="A134" s="18" t="s">
        <v>143</v>
      </c>
      <c r="B134" s="18"/>
      <c r="C134" s="18"/>
      <c r="D134" s="18"/>
      <c r="E134" s="18"/>
      <c r="F134" s="18"/>
      <c r="G134" s="18"/>
    </row>
    <row r="135" spans="1:7" x14ac:dyDescent="0.2">
      <c r="A135" s="21" t="s">
        <v>568</v>
      </c>
      <c r="B135" s="21"/>
      <c r="C135" s="21"/>
      <c r="D135" s="21"/>
      <c r="E135" s="21"/>
      <c r="F135" s="21"/>
      <c r="G135" s="21"/>
    </row>
    <row r="136" spans="1:7" x14ac:dyDescent="0.2">
      <c r="A136" s="19" t="s">
        <v>563</v>
      </c>
      <c r="B136" s="20">
        <v>165</v>
      </c>
      <c r="C136" s="20">
        <v>13</v>
      </c>
      <c r="D136" s="20">
        <v>53</v>
      </c>
      <c r="E136" s="20">
        <v>94</v>
      </c>
      <c r="F136" s="20">
        <v>5</v>
      </c>
      <c r="G136" s="26">
        <v>4.3624999999999998</v>
      </c>
    </row>
    <row r="137" spans="1:7" x14ac:dyDescent="0.2">
      <c r="A137" s="19" t="s">
        <v>564</v>
      </c>
      <c r="B137" s="20">
        <v>135</v>
      </c>
      <c r="C137" s="20">
        <v>15</v>
      </c>
      <c r="D137" s="20">
        <v>35</v>
      </c>
      <c r="E137" s="20">
        <v>81</v>
      </c>
      <c r="F137" s="20">
        <v>4</v>
      </c>
      <c r="G137" s="26">
        <v>4.3206110000000004</v>
      </c>
    </row>
    <row r="138" spans="1:7" x14ac:dyDescent="0.2">
      <c r="A138" s="19" t="s">
        <v>565</v>
      </c>
      <c r="B138" s="20">
        <v>63</v>
      </c>
      <c r="C138" s="20">
        <v>6</v>
      </c>
      <c r="D138" s="20">
        <v>6</v>
      </c>
      <c r="E138" s="20">
        <v>46</v>
      </c>
      <c r="F138" s="20">
        <v>5</v>
      </c>
      <c r="G138" s="26">
        <v>4.7758620000000001</v>
      </c>
    </row>
    <row r="139" spans="1:7" x14ac:dyDescent="0.2">
      <c r="A139" s="19" t="s">
        <v>566</v>
      </c>
      <c r="B139" s="20">
        <v>329</v>
      </c>
      <c r="C139" s="20">
        <v>26</v>
      </c>
      <c r="D139" s="20">
        <v>78</v>
      </c>
      <c r="E139" s="20">
        <v>209</v>
      </c>
      <c r="F139" s="20">
        <v>16</v>
      </c>
      <c r="G139" s="26">
        <v>4.5686900000000001</v>
      </c>
    </row>
    <row r="140" spans="1:7" x14ac:dyDescent="0.2">
      <c r="A140" s="19" t="s">
        <v>504</v>
      </c>
      <c r="B140" s="20">
        <v>93</v>
      </c>
      <c r="C140" s="20">
        <v>7</v>
      </c>
      <c r="D140" s="20">
        <v>22</v>
      </c>
      <c r="E140" s="20">
        <v>57</v>
      </c>
      <c r="F140" s="20">
        <v>7</v>
      </c>
      <c r="G140" s="26">
        <v>4.6976740000000001</v>
      </c>
    </row>
    <row r="141" spans="1:7" x14ac:dyDescent="0.2">
      <c r="A141" s="18" t="s">
        <v>143</v>
      </c>
      <c r="B141" s="18"/>
      <c r="C141" s="18"/>
      <c r="D141" s="18"/>
      <c r="E141" s="18"/>
      <c r="F141" s="18"/>
      <c r="G141" s="18"/>
    </row>
    <row r="142" spans="1:7" x14ac:dyDescent="0.2">
      <c r="A142" s="21" t="s">
        <v>569</v>
      </c>
      <c r="B142" s="21"/>
      <c r="C142" s="21"/>
      <c r="D142" s="21"/>
      <c r="E142" s="21"/>
      <c r="F142" s="21"/>
      <c r="G142" s="21"/>
    </row>
    <row r="143" spans="1:7" x14ac:dyDescent="0.2">
      <c r="A143" s="19" t="s">
        <v>563</v>
      </c>
      <c r="B143" s="20">
        <v>15</v>
      </c>
      <c r="C143" s="20">
        <v>0</v>
      </c>
      <c r="D143" s="20">
        <v>10</v>
      </c>
      <c r="E143" s="20">
        <v>4</v>
      </c>
      <c r="F143" s="20">
        <v>1</v>
      </c>
      <c r="G143" s="26">
        <v>4.1428570000000002</v>
      </c>
    </row>
    <row r="144" spans="1:7" x14ac:dyDescent="0.2">
      <c r="A144" s="19" t="s">
        <v>564</v>
      </c>
      <c r="B144" s="20">
        <v>30</v>
      </c>
      <c r="C144" s="20">
        <v>5</v>
      </c>
      <c r="D144" s="20">
        <v>7</v>
      </c>
      <c r="E144" s="20">
        <v>17</v>
      </c>
      <c r="F144" s="20">
        <v>1</v>
      </c>
      <c r="G144" s="26">
        <v>4.1034480000000002</v>
      </c>
    </row>
    <row r="145" spans="1:7" x14ac:dyDescent="0.2">
      <c r="A145" s="19" t="s">
        <v>565</v>
      </c>
      <c r="B145" s="20">
        <v>61</v>
      </c>
      <c r="C145" s="20">
        <v>3</v>
      </c>
      <c r="D145" s="20">
        <v>16</v>
      </c>
      <c r="E145" s="20">
        <v>40</v>
      </c>
      <c r="F145" s="20">
        <v>2</v>
      </c>
      <c r="G145" s="26">
        <v>4.6271190000000004</v>
      </c>
    </row>
    <row r="146" spans="1:7" x14ac:dyDescent="0.2">
      <c r="A146" s="19" t="s">
        <v>566</v>
      </c>
      <c r="B146" s="20">
        <v>454</v>
      </c>
      <c r="C146" s="20">
        <v>38</v>
      </c>
      <c r="D146" s="20">
        <v>99</v>
      </c>
      <c r="E146" s="20">
        <v>299</v>
      </c>
      <c r="F146" s="20">
        <v>18</v>
      </c>
      <c r="G146" s="26">
        <v>4.5642199999999997</v>
      </c>
    </row>
    <row r="147" spans="1:7" x14ac:dyDescent="0.2">
      <c r="A147" s="19" t="s">
        <v>504</v>
      </c>
      <c r="B147" s="20">
        <v>225</v>
      </c>
      <c r="C147" s="20">
        <v>21</v>
      </c>
      <c r="D147" s="20">
        <v>62</v>
      </c>
      <c r="E147" s="20">
        <v>127</v>
      </c>
      <c r="F147" s="20">
        <v>15</v>
      </c>
      <c r="G147" s="26">
        <v>4.4523809999999999</v>
      </c>
    </row>
    <row r="148" spans="1:7" x14ac:dyDescent="0.2">
      <c r="A148" s="18" t="s">
        <v>570</v>
      </c>
      <c r="B148" s="18"/>
      <c r="C148" s="18"/>
      <c r="D148" s="18"/>
      <c r="E148" s="18"/>
      <c r="F148" s="18"/>
      <c r="G148" s="18"/>
    </row>
    <row r="149" spans="1:7" x14ac:dyDescent="0.2">
      <c r="A149" s="19" t="s">
        <v>571</v>
      </c>
      <c r="B149" s="20">
        <v>221</v>
      </c>
      <c r="C149" s="20">
        <v>17</v>
      </c>
      <c r="D149" s="20">
        <v>69</v>
      </c>
      <c r="E149" s="20">
        <v>124</v>
      </c>
      <c r="F149" s="20">
        <v>11</v>
      </c>
      <c r="G149" s="26">
        <v>4.3619050000000001</v>
      </c>
    </row>
    <row r="150" spans="1:7" x14ac:dyDescent="0.2">
      <c r="A150" s="19" t="s">
        <v>572</v>
      </c>
      <c r="B150" s="20">
        <v>303</v>
      </c>
      <c r="C150" s="20">
        <v>28</v>
      </c>
      <c r="D150" s="20">
        <v>63</v>
      </c>
      <c r="E150" s="20">
        <v>199</v>
      </c>
      <c r="F150" s="20">
        <v>13</v>
      </c>
      <c r="G150" s="26">
        <v>4.5482760000000004</v>
      </c>
    </row>
    <row r="151" spans="1:7" x14ac:dyDescent="0.2">
      <c r="A151" s="19" t="s">
        <v>573</v>
      </c>
      <c r="B151" s="20">
        <v>185</v>
      </c>
      <c r="C151" s="20">
        <v>17</v>
      </c>
      <c r="D151" s="20">
        <v>46</v>
      </c>
      <c r="E151" s="20">
        <v>111</v>
      </c>
      <c r="F151" s="20">
        <v>11</v>
      </c>
      <c r="G151" s="26">
        <v>4.5114939999999999</v>
      </c>
    </row>
    <row r="152" spans="1:7" x14ac:dyDescent="0.2">
      <c r="A152" s="19" t="s">
        <v>574</v>
      </c>
      <c r="B152" s="20">
        <v>76</v>
      </c>
      <c r="C152" s="20">
        <v>5</v>
      </c>
      <c r="D152" s="20">
        <v>16</v>
      </c>
      <c r="E152" s="20">
        <v>53</v>
      </c>
      <c r="F152" s="20">
        <v>2</v>
      </c>
      <c r="G152" s="26">
        <v>4.7972970000000004</v>
      </c>
    </row>
    <row r="153" spans="1:7" x14ac:dyDescent="0.2">
      <c r="A153" s="18" t="s">
        <v>575</v>
      </c>
      <c r="B153" s="18"/>
      <c r="C153" s="18"/>
      <c r="D153" s="18"/>
      <c r="E153" s="18"/>
      <c r="F153" s="18"/>
      <c r="G153" s="18"/>
    </row>
    <row r="154" spans="1:7" x14ac:dyDescent="0.2">
      <c r="A154" s="19" t="s">
        <v>576</v>
      </c>
      <c r="B154" s="20">
        <v>113</v>
      </c>
      <c r="C154" s="20">
        <v>2</v>
      </c>
      <c r="D154" s="20">
        <v>25</v>
      </c>
      <c r="E154" s="20">
        <v>79</v>
      </c>
      <c r="F154" s="20">
        <v>7</v>
      </c>
      <c r="G154" s="26">
        <v>4.9245279999999996</v>
      </c>
    </row>
    <row r="155" spans="1:7" x14ac:dyDescent="0.2">
      <c r="A155" s="19" t="s">
        <v>577</v>
      </c>
      <c r="B155" s="20">
        <v>230</v>
      </c>
      <c r="C155" s="20">
        <v>26</v>
      </c>
      <c r="D155" s="20">
        <v>67</v>
      </c>
      <c r="E155" s="20">
        <v>127</v>
      </c>
      <c r="F155" s="20">
        <v>10</v>
      </c>
      <c r="G155" s="26">
        <v>4.2909090000000001</v>
      </c>
    </row>
    <row r="156" spans="1:7" x14ac:dyDescent="0.2">
      <c r="A156" s="19" t="s">
        <v>578</v>
      </c>
      <c r="B156" s="20">
        <v>162</v>
      </c>
      <c r="C156" s="20">
        <v>10</v>
      </c>
      <c r="D156" s="20">
        <v>35</v>
      </c>
      <c r="E156" s="20">
        <v>113</v>
      </c>
      <c r="F156" s="20">
        <v>4</v>
      </c>
      <c r="G156" s="26">
        <v>4.6392410000000002</v>
      </c>
    </row>
    <row r="157" spans="1:7" x14ac:dyDescent="0.2">
      <c r="A157" s="19" t="s">
        <v>579</v>
      </c>
      <c r="B157" s="20">
        <v>119</v>
      </c>
      <c r="C157" s="20">
        <v>18</v>
      </c>
      <c r="D157" s="20">
        <v>31</v>
      </c>
      <c r="E157" s="20">
        <v>64</v>
      </c>
      <c r="F157" s="20">
        <v>6</v>
      </c>
      <c r="G157" s="26">
        <v>4.2123889999999999</v>
      </c>
    </row>
    <row r="158" spans="1:7" x14ac:dyDescent="0.2">
      <c r="A158" s="19" t="s">
        <v>580</v>
      </c>
      <c r="B158" s="20">
        <v>77</v>
      </c>
      <c r="C158" s="20">
        <v>3</v>
      </c>
      <c r="D158" s="20">
        <v>21</v>
      </c>
      <c r="E158" s="20">
        <v>49</v>
      </c>
      <c r="F158" s="20">
        <v>4</v>
      </c>
      <c r="G158" s="26">
        <v>4.6849319999999999</v>
      </c>
    </row>
    <row r="159" spans="1:7" x14ac:dyDescent="0.2">
      <c r="A159" s="22" t="s">
        <v>581</v>
      </c>
      <c r="B159" s="23">
        <v>84</v>
      </c>
      <c r="C159" s="23">
        <v>8</v>
      </c>
      <c r="D159" s="23">
        <v>15</v>
      </c>
      <c r="E159" s="23">
        <v>55</v>
      </c>
      <c r="F159" s="23">
        <v>6</v>
      </c>
      <c r="G159" s="27">
        <v>4.5897439999999996</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BE1DC-9160-4018-9B4F-61F6ACF2E4A1}">
  <dimension ref="A1:J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HYPERLINK("#'目次'!B32","[26]")</f>
        <v>[26]</v>
      </c>
    </row>
    <row r="3" spans="1:10" x14ac:dyDescent="0.2">
      <c r="A3" s="9" t="s">
        <v>126</v>
      </c>
      <c r="B3" s="12" t="s">
        <v>204</v>
      </c>
    </row>
    <row r="4" spans="1:10" x14ac:dyDescent="0.2">
      <c r="A4" s="9" t="s">
        <v>126</v>
      </c>
      <c r="B4" s="12" t="s">
        <v>205</v>
      </c>
    </row>
    <row r="5" spans="1:10" x14ac:dyDescent="0.2">
      <c r="A5" s="9" t="s">
        <v>126</v>
      </c>
      <c r="B5" s="12" t="s">
        <v>206</v>
      </c>
    </row>
    <row r="6" spans="1:10" x14ac:dyDescent="0.2">
      <c r="A6" s="9" t="s">
        <v>126</v>
      </c>
      <c r="B6" s="12" t="s">
        <v>208</v>
      </c>
    </row>
    <row r="7" spans="1:10" s="15" customFormat="1" ht="25" x14ac:dyDescent="0.2">
      <c r="A7" s="13" t="s">
        <v>126</v>
      </c>
      <c r="B7" s="14" t="s">
        <v>499</v>
      </c>
      <c r="C7" s="14" t="s">
        <v>629</v>
      </c>
      <c r="D7" s="14" t="s">
        <v>630</v>
      </c>
      <c r="E7" s="14" t="s">
        <v>631</v>
      </c>
      <c r="F7" s="14" t="s">
        <v>632</v>
      </c>
      <c r="G7" s="14" t="s">
        <v>633</v>
      </c>
      <c r="H7" s="14" t="s">
        <v>634</v>
      </c>
      <c r="I7" s="14" t="s">
        <v>504</v>
      </c>
      <c r="J7" s="14" t="s">
        <v>603</v>
      </c>
    </row>
    <row r="8" spans="1:10" x14ac:dyDescent="0.2">
      <c r="A8" s="16" t="s">
        <v>507</v>
      </c>
      <c r="B8" s="17">
        <v>785</v>
      </c>
      <c r="C8" s="17">
        <v>95</v>
      </c>
      <c r="D8" s="17">
        <v>117</v>
      </c>
      <c r="E8" s="17">
        <v>115</v>
      </c>
      <c r="F8" s="17">
        <v>118</v>
      </c>
      <c r="G8" s="17">
        <v>262</v>
      </c>
      <c r="H8" s="17">
        <v>46</v>
      </c>
      <c r="I8" s="17">
        <v>32</v>
      </c>
      <c r="J8" s="25">
        <v>29.638777999999999</v>
      </c>
    </row>
    <row r="9" spans="1:10" x14ac:dyDescent="0.2">
      <c r="A9" s="18" t="s">
        <v>508</v>
      </c>
      <c r="B9" s="18"/>
      <c r="C9" s="18"/>
      <c r="D9" s="18"/>
      <c r="E9" s="18"/>
      <c r="F9" s="18"/>
      <c r="G9" s="18"/>
      <c r="H9" s="18"/>
      <c r="I9" s="18"/>
      <c r="J9" s="18"/>
    </row>
    <row r="10" spans="1:10" x14ac:dyDescent="0.2">
      <c r="A10" s="19" t="s">
        <v>509</v>
      </c>
      <c r="B10" s="20">
        <v>450</v>
      </c>
      <c r="C10" s="20">
        <v>44</v>
      </c>
      <c r="D10" s="20">
        <v>40</v>
      </c>
      <c r="E10" s="20">
        <v>68</v>
      </c>
      <c r="F10" s="20">
        <v>59</v>
      </c>
      <c r="G10" s="20">
        <v>183</v>
      </c>
      <c r="H10" s="20">
        <v>36</v>
      </c>
      <c r="I10" s="20">
        <v>20</v>
      </c>
      <c r="J10" s="26">
        <v>32.530233000000003</v>
      </c>
    </row>
    <row r="11" spans="1:10" x14ac:dyDescent="0.2">
      <c r="A11" s="19" t="s">
        <v>510</v>
      </c>
      <c r="B11" s="20">
        <v>334</v>
      </c>
      <c r="C11" s="20">
        <v>51</v>
      </c>
      <c r="D11" s="20">
        <v>77</v>
      </c>
      <c r="E11" s="20">
        <v>47</v>
      </c>
      <c r="F11" s="20">
        <v>58</v>
      </c>
      <c r="G11" s="20">
        <v>79</v>
      </c>
      <c r="H11" s="20">
        <v>10</v>
      </c>
      <c r="I11" s="20">
        <v>12</v>
      </c>
      <c r="J11" s="26">
        <v>25.751553000000001</v>
      </c>
    </row>
    <row r="12" spans="1:10" x14ac:dyDescent="0.2">
      <c r="A12" s="19" t="s">
        <v>511</v>
      </c>
      <c r="B12" s="20">
        <v>1</v>
      </c>
      <c r="C12" s="20">
        <v>0</v>
      </c>
      <c r="D12" s="20">
        <v>0</v>
      </c>
      <c r="E12" s="20">
        <v>0</v>
      </c>
      <c r="F12" s="20">
        <v>1</v>
      </c>
      <c r="G12" s="20">
        <v>0</v>
      </c>
      <c r="H12" s="20">
        <v>0</v>
      </c>
      <c r="I12" s="20">
        <v>0</v>
      </c>
      <c r="J12" s="26">
        <v>38</v>
      </c>
    </row>
    <row r="13" spans="1:10" x14ac:dyDescent="0.2">
      <c r="A13" s="18" t="s">
        <v>512</v>
      </c>
      <c r="B13" s="18"/>
      <c r="C13" s="18"/>
      <c r="D13" s="18"/>
      <c r="E13" s="18"/>
      <c r="F13" s="18"/>
      <c r="G13" s="18"/>
      <c r="H13" s="18"/>
      <c r="I13" s="18"/>
      <c r="J13" s="18"/>
    </row>
    <row r="14" spans="1:10" x14ac:dyDescent="0.2">
      <c r="A14" s="19" t="s">
        <v>513</v>
      </c>
      <c r="B14" s="20">
        <v>279</v>
      </c>
      <c r="C14" s="20">
        <v>27</v>
      </c>
      <c r="D14" s="20">
        <v>25</v>
      </c>
      <c r="E14" s="20">
        <v>22</v>
      </c>
      <c r="F14" s="20">
        <v>52</v>
      </c>
      <c r="G14" s="20">
        <v>129</v>
      </c>
      <c r="H14" s="20">
        <v>22</v>
      </c>
      <c r="I14" s="20">
        <v>2</v>
      </c>
      <c r="J14" s="26">
        <v>33.942238000000003</v>
      </c>
    </row>
    <row r="15" spans="1:10" x14ac:dyDescent="0.2">
      <c r="A15" s="19" t="s">
        <v>514</v>
      </c>
      <c r="B15" s="20">
        <v>219</v>
      </c>
      <c r="C15" s="20">
        <v>27</v>
      </c>
      <c r="D15" s="20">
        <v>36</v>
      </c>
      <c r="E15" s="20">
        <v>36</v>
      </c>
      <c r="F15" s="20">
        <v>26</v>
      </c>
      <c r="G15" s="20">
        <v>77</v>
      </c>
      <c r="H15" s="20">
        <v>11</v>
      </c>
      <c r="I15" s="20">
        <v>6</v>
      </c>
      <c r="J15" s="26">
        <v>29.098592</v>
      </c>
    </row>
    <row r="16" spans="1:10" x14ac:dyDescent="0.2">
      <c r="A16" s="19" t="s">
        <v>515</v>
      </c>
      <c r="B16" s="20">
        <v>144</v>
      </c>
      <c r="C16" s="20">
        <v>20</v>
      </c>
      <c r="D16" s="20">
        <v>28</v>
      </c>
      <c r="E16" s="20">
        <v>30</v>
      </c>
      <c r="F16" s="20">
        <v>24</v>
      </c>
      <c r="G16" s="20">
        <v>29</v>
      </c>
      <c r="H16" s="20">
        <v>3</v>
      </c>
      <c r="I16" s="20">
        <v>10</v>
      </c>
      <c r="J16" s="26">
        <v>25.082090000000001</v>
      </c>
    </row>
    <row r="17" spans="1:10" x14ac:dyDescent="0.2">
      <c r="A17" s="19" t="s">
        <v>516</v>
      </c>
      <c r="B17" s="20">
        <v>103</v>
      </c>
      <c r="C17" s="20">
        <v>13</v>
      </c>
      <c r="D17" s="20">
        <v>20</v>
      </c>
      <c r="E17" s="20">
        <v>21</v>
      </c>
      <c r="F17" s="20">
        <v>10</v>
      </c>
      <c r="G17" s="20">
        <v>22</v>
      </c>
      <c r="H17" s="20">
        <v>8</v>
      </c>
      <c r="I17" s="20">
        <v>9</v>
      </c>
      <c r="J17" s="26">
        <v>27.340426000000001</v>
      </c>
    </row>
    <row r="18" spans="1:10" x14ac:dyDescent="0.2">
      <c r="A18" s="19" t="s">
        <v>517</v>
      </c>
      <c r="B18" s="20">
        <v>29</v>
      </c>
      <c r="C18" s="20">
        <v>6</v>
      </c>
      <c r="D18" s="20">
        <v>6</v>
      </c>
      <c r="E18" s="20">
        <v>6</v>
      </c>
      <c r="F18" s="20">
        <v>5</v>
      </c>
      <c r="G18" s="20">
        <v>3</v>
      </c>
      <c r="H18" s="20">
        <v>1</v>
      </c>
      <c r="I18" s="20">
        <v>2</v>
      </c>
      <c r="J18" s="26">
        <v>21.518519000000001</v>
      </c>
    </row>
    <row r="19" spans="1:10" x14ac:dyDescent="0.2">
      <c r="A19" s="19" t="s">
        <v>518</v>
      </c>
      <c r="B19" s="20">
        <v>9</v>
      </c>
      <c r="C19" s="20">
        <v>1</v>
      </c>
      <c r="D19" s="20">
        <v>2</v>
      </c>
      <c r="E19" s="20">
        <v>0</v>
      </c>
      <c r="F19" s="20">
        <v>1</v>
      </c>
      <c r="G19" s="20">
        <v>2</v>
      </c>
      <c r="H19" s="20">
        <v>1</v>
      </c>
      <c r="I19" s="20">
        <v>2</v>
      </c>
      <c r="J19" s="26">
        <v>28.285713999999999</v>
      </c>
    </row>
    <row r="20" spans="1:10" x14ac:dyDescent="0.2">
      <c r="A20" s="19" t="s">
        <v>519</v>
      </c>
      <c r="B20" s="20">
        <v>2</v>
      </c>
      <c r="C20" s="20">
        <v>1</v>
      </c>
      <c r="D20" s="20">
        <v>0</v>
      </c>
      <c r="E20" s="20">
        <v>0</v>
      </c>
      <c r="F20" s="20">
        <v>0</v>
      </c>
      <c r="G20" s="20">
        <v>0</v>
      </c>
      <c r="H20" s="20">
        <v>0</v>
      </c>
      <c r="I20" s="20">
        <v>1</v>
      </c>
      <c r="J20" s="26">
        <v>8</v>
      </c>
    </row>
    <row r="21" spans="1:10" x14ac:dyDescent="0.2">
      <c r="A21" s="19" t="s">
        <v>520</v>
      </c>
      <c r="B21" s="20">
        <v>0</v>
      </c>
      <c r="C21" s="20">
        <v>0</v>
      </c>
      <c r="D21" s="20">
        <v>0</v>
      </c>
      <c r="E21" s="20">
        <v>0</v>
      </c>
      <c r="F21" s="20">
        <v>0</v>
      </c>
      <c r="G21" s="20">
        <v>0</v>
      </c>
      <c r="H21" s="20">
        <v>0</v>
      </c>
      <c r="I21" s="20">
        <v>0</v>
      </c>
      <c r="J21" s="26">
        <v>0</v>
      </c>
    </row>
    <row r="22" spans="1:10" x14ac:dyDescent="0.2">
      <c r="A22" s="19" t="s">
        <v>521</v>
      </c>
      <c r="B22" s="20">
        <v>363</v>
      </c>
      <c r="C22" s="20">
        <v>47</v>
      </c>
      <c r="D22" s="20">
        <v>64</v>
      </c>
      <c r="E22" s="20">
        <v>66</v>
      </c>
      <c r="F22" s="20">
        <v>50</v>
      </c>
      <c r="G22" s="20">
        <v>106</v>
      </c>
      <c r="H22" s="20">
        <v>14</v>
      </c>
      <c r="I22" s="20">
        <v>16</v>
      </c>
      <c r="J22" s="26">
        <v>27.547550000000001</v>
      </c>
    </row>
    <row r="23" spans="1:10" x14ac:dyDescent="0.2">
      <c r="A23" s="19" t="s">
        <v>522</v>
      </c>
      <c r="B23" s="20">
        <v>132</v>
      </c>
      <c r="C23" s="20">
        <v>19</v>
      </c>
      <c r="D23" s="20">
        <v>26</v>
      </c>
      <c r="E23" s="20">
        <v>27</v>
      </c>
      <c r="F23" s="20">
        <v>15</v>
      </c>
      <c r="G23" s="20">
        <v>25</v>
      </c>
      <c r="H23" s="20">
        <v>9</v>
      </c>
      <c r="I23" s="20">
        <v>11</v>
      </c>
      <c r="J23" s="26">
        <v>26.041322000000001</v>
      </c>
    </row>
    <row r="24" spans="1:10" x14ac:dyDescent="0.2">
      <c r="A24" s="19" t="s">
        <v>523</v>
      </c>
      <c r="B24" s="20">
        <v>506</v>
      </c>
      <c r="C24" s="20">
        <v>68</v>
      </c>
      <c r="D24" s="20">
        <v>92</v>
      </c>
      <c r="E24" s="20">
        <v>93</v>
      </c>
      <c r="F24" s="20">
        <v>66</v>
      </c>
      <c r="G24" s="20">
        <v>133</v>
      </c>
      <c r="H24" s="20">
        <v>24</v>
      </c>
      <c r="I24" s="20">
        <v>30</v>
      </c>
      <c r="J24" s="26">
        <v>27.134454000000002</v>
      </c>
    </row>
    <row r="25" spans="1:10" x14ac:dyDescent="0.2">
      <c r="A25" s="19" t="s">
        <v>524</v>
      </c>
      <c r="B25" s="20">
        <v>143</v>
      </c>
      <c r="C25" s="20">
        <v>21</v>
      </c>
      <c r="D25" s="20">
        <v>28</v>
      </c>
      <c r="E25" s="20">
        <v>27</v>
      </c>
      <c r="F25" s="20">
        <v>16</v>
      </c>
      <c r="G25" s="20">
        <v>27</v>
      </c>
      <c r="H25" s="20">
        <v>10</v>
      </c>
      <c r="I25" s="20">
        <v>14</v>
      </c>
      <c r="J25" s="26">
        <v>26.023256</v>
      </c>
    </row>
    <row r="26" spans="1:10" x14ac:dyDescent="0.2">
      <c r="A26" s="19" t="s">
        <v>525</v>
      </c>
      <c r="B26" s="20">
        <v>11</v>
      </c>
      <c r="C26" s="20">
        <v>2</v>
      </c>
      <c r="D26" s="20">
        <v>2</v>
      </c>
      <c r="E26" s="20">
        <v>0</v>
      </c>
      <c r="F26" s="20">
        <v>1</v>
      </c>
      <c r="G26" s="20">
        <v>2</v>
      </c>
      <c r="H26" s="20">
        <v>1</v>
      </c>
      <c r="I26" s="20">
        <v>3</v>
      </c>
      <c r="J26" s="26">
        <v>25.75</v>
      </c>
    </row>
    <row r="27" spans="1:10" x14ac:dyDescent="0.2">
      <c r="A27" s="18" t="s">
        <v>526</v>
      </c>
      <c r="B27" s="17">
        <v>166</v>
      </c>
      <c r="C27" s="17">
        <v>14</v>
      </c>
      <c r="D27" s="17">
        <v>4</v>
      </c>
      <c r="E27" s="17">
        <v>11</v>
      </c>
      <c r="F27" s="17">
        <v>25</v>
      </c>
      <c r="G27" s="17">
        <v>93</v>
      </c>
      <c r="H27" s="17">
        <v>18</v>
      </c>
      <c r="I27" s="17">
        <v>1</v>
      </c>
      <c r="J27" s="25">
        <v>36.969696999999996</v>
      </c>
    </row>
    <row r="28" spans="1:10" x14ac:dyDescent="0.2">
      <c r="A28" s="19" t="s">
        <v>514</v>
      </c>
      <c r="B28" s="20">
        <v>116</v>
      </c>
      <c r="C28" s="20">
        <v>12</v>
      </c>
      <c r="D28" s="20">
        <v>7</v>
      </c>
      <c r="E28" s="20">
        <v>17</v>
      </c>
      <c r="F28" s="20">
        <v>14</v>
      </c>
      <c r="G28" s="20">
        <v>53</v>
      </c>
      <c r="H28" s="20">
        <v>8</v>
      </c>
      <c r="I28" s="20">
        <v>5</v>
      </c>
      <c r="J28" s="26">
        <v>33.198197999999998</v>
      </c>
    </row>
    <row r="29" spans="1:10" x14ac:dyDescent="0.2">
      <c r="A29" s="19" t="s">
        <v>515</v>
      </c>
      <c r="B29" s="20">
        <v>81</v>
      </c>
      <c r="C29" s="20">
        <v>10</v>
      </c>
      <c r="D29" s="20">
        <v>13</v>
      </c>
      <c r="E29" s="20">
        <v>19</v>
      </c>
      <c r="F29" s="20">
        <v>12</v>
      </c>
      <c r="G29" s="20">
        <v>16</v>
      </c>
      <c r="H29" s="20">
        <v>3</v>
      </c>
      <c r="I29" s="20">
        <v>8</v>
      </c>
      <c r="J29" s="26">
        <v>26.082191999999999</v>
      </c>
    </row>
    <row r="30" spans="1:10" x14ac:dyDescent="0.2">
      <c r="A30" s="19" t="s">
        <v>516</v>
      </c>
      <c r="B30" s="20">
        <v>60</v>
      </c>
      <c r="C30" s="20">
        <v>5</v>
      </c>
      <c r="D30" s="20">
        <v>10</v>
      </c>
      <c r="E30" s="20">
        <v>15</v>
      </c>
      <c r="F30" s="20">
        <v>4</v>
      </c>
      <c r="G30" s="20">
        <v>17</v>
      </c>
      <c r="H30" s="20">
        <v>5</v>
      </c>
      <c r="I30" s="20">
        <v>4</v>
      </c>
      <c r="J30" s="26">
        <v>29.785713999999999</v>
      </c>
    </row>
    <row r="31" spans="1:10" x14ac:dyDescent="0.2">
      <c r="A31" s="19" t="s">
        <v>517</v>
      </c>
      <c r="B31" s="20">
        <v>21</v>
      </c>
      <c r="C31" s="20">
        <v>2</v>
      </c>
      <c r="D31" s="20">
        <v>5</v>
      </c>
      <c r="E31" s="20">
        <v>6</v>
      </c>
      <c r="F31" s="20">
        <v>3</v>
      </c>
      <c r="G31" s="20">
        <v>2</v>
      </c>
      <c r="H31" s="20">
        <v>1</v>
      </c>
      <c r="I31" s="20">
        <v>2</v>
      </c>
      <c r="J31" s="26">
        <v>23.105263000000001</v>
      </c>
    </row>
    <row r="32" spans="1:10" x14ac:dyDescent="0.2">
      <c r="A32" s="19" t="s">
        <v>518</v>
      </c>
      <c r="B32" s="20">
        <v>5</v>
      </c>
      <c r="C32" s="20">
        <v>0</v>
      </c>
      <c r="D32" s="20">
        <v>1</v>
      </c>
      <c r="E32" s="20">
        <v>0</v>
      </c>
      <c r="F32" s="20">
        <v>1</v>
      </c>
      <c r="G32" s="20">
        <v>2</v>
      </c>
      <c r="H32" s="20">
        <v>1</v>
      </c>
      <c r="I32" s="20">
        <v>0</v>
      </c>
      <c r="J32" s="26">
        <v>36.799999999999997</v>
      </c>
    </row>
    <row r="33" spans="1:10" x14ac:dyDescent="0.2">
      <c r="A33" s="19" t="s">
        <v>519</v>
      </c>
      <c r="B33" s="20">
        <v>1</v>
      </c>
      <c r="C33" s="20">
        <v>1</v>
      </c>
      <c r="D33" s="20">
        <v>0</v>
      </c>
      <c r="E33" s="20">
        <v>0</v>
      </c>
      <c r="F33" s="20">
        <v>0</v>
      </c>
      <c r="G33" s="20">
        <v>0</v>
      </c>
      <c r="H33" s="20">
        <v>0</v>
      </c>
      <c r="I33" s="20">
        <v>0</v>
      </c>
      <c r="J33" s="26">
        <v>8</v>
      </c>
    </row>
    <row r="34" spans="1:10" x14ac:dyDescent="0.2">
      <c r="A34" s="19" t="s">
        <v>520</v>
      </c>
      <c r="B34" s="20">
        <v>0</v>
      </c>
      <c r="C34" s="20">
        <v>0</v>
      </c>
      <c r="D34" s="20">
        <v>0</v>
      </c>
      <c r="E34" s="20">
        <v>0</v>
      </c>
      <c r="F34" s="20">
        <v>0</v>
      </c>
      <c r="G34" s="20">
        <v>0</v>
      </c>
      <c r="H34" s="20">
        <v>0</v>
      </c>
      <c r="I34" s="20">
        <v>0</v>
      </c>
      <c r="J34" s="26">
        <v>0</v>
      </c>
    </row>
    <row r="35" spans="1:10" x14ac:dyDescent="0.2">
      <c r="A35" s="19" t="s">
        <v>521</v>
      </c>
      <c r="B35" s="20">
        <v>197</v>
      </c>
      <c r="C35" s="20">
        <v>22</v>
      </c>
      <c r="D35" s="20">
        <v>20</v>
      </c>
      <c r="E35" s="20">
        <v>36</v>
      </c>
      <c r="F35" s="20">
        <v>26</v>
      </c>
      <c r="G35" s="20">
        <v>69</v>
      </c>
      <c r="H35" s="20">
        <v>11</v>
      </c>
      <c r="I35" s="20">
        <v>13</v>
      </c>
      <c r="J35" s="26">
        <v>30.375</v>
      </c>
    </row>
    <row r="36" spans="1:10" x14ac:dyDescent="0.2">
      <c r="A36" s="19" t="s">
        <v>522</v>
      </c>
      <c r="B36" s="20">
        <v>81</v>
      </c>
      <c r="C36" s="20">
        <v>7</v>
      </c>
      <c r="D36" s="20">
        <v>15</v>
      </c>
      <c r="E36" s="20">
        <v>21</v>
      </c>
      <c r="F36" s="20">
        <v>7</v>
      </c>
      <c r="G36" s="20">
        <v>19</v>
      </c>
      <c r="H36" s="20">
        <v>6</v>
      </c>
      <c r="I36" s="20">
        <v>6</v>
      </c>
      <c r="J36" s="26">
        <v>28.093333000000001</v>
      </c>
    </row>
    <row r="37" spans="1:10" x14ac:dyDescent="0.2">
      <c r="A37" s="19" t="s">
        <v>523</v>
      </c>
      <c r="B37" s="20">
        <v>284</v>
      </c>
      <c r="C37" s="20">
        <v>30</v>
      </c>
      <c r="D37" s="20">
        <v>36</v>
      </c>
      <c r="E37" s="20">
        <v>57</v>
      </c>
      <c r="F37" s="20">
        <v>34</v>
      </c>
      <c r="G37" s="20">
        <v>90</v>
      </c>
      <c r="H37" s="20">
        <v>18</v>
      </c>
      <c r="I37" s="20">
        <v>19</v>
      </c>
      <c r="J37" s="26">
        <v>29.766038000000002</v>
      </c>
    </row>
    <row r="38" spans="1:10" x14ac:dyDescent="0.2">
      <c r="A38" s="19" t="s">
        <v>524</v>
      </c>
      <c r="B38" s="20">
        <v>87</v>
      </c>
      <c r="C38" s="20">
        <v>8</v>
      </c>
      <c r="D38" s="20">
        <v>16</v>
      </c>
      <c r="E38" s="20">
        <v>21</v>
      </c>
      <c r="F38" s="20">
        <v>8</v>
      </c>
      <c r="G38" s="20">
        <v>21</v>
      </c>
      <c r="H38" s="20">
        <v>7</v>
      </c>
      <c r="I38" s="20">
        <v>6</v>
      </c>
      <c r="J38" s="26">
        <v>28.382715999999999</v>
      </c>
    </row>
    <row r="39" spans="1:10" x14ac:dyDescent="0.2">
      <c r="A39" s="19" t="s">
        <v>525</v>
      </c>
      <c r="B39" s="20">
        <v>6</v>
      </c>
      <c r="C39" s="20">
        <v>1</v>
      </c>
      <c r="D39" s="20">
        <v>1</v>
      </c>
      <c r="E39" s="20">
        <v>0</v>
      </c>
      <c r="F39" s="20">
        <v>1</v>
      </c>
      <c r="G39" s="20">
        <v>2</v>
      </c>
      <c r="H39" s="20">
        <v>1</v>
      </c>
      <c r="I39" s="20">
        <v>0</v>
      </c>
      <c r="J39" s="26">
        <v>32</v>
      </c>
    </row>
    <row r="40" spans="1:10" x14ac:dyDescent="0.2">
      <c r="A40" s="18" t="s">
        <v>527</v>
      </c>
      <c r="B40" s="17">
        <v>112</v>
      </c>
      <c r="C40" s="17">
        <v>13</v>
      </c>
      <c r="D40" s="17">
        <v>21</v>
      </c>
      <c r="E40" s="17">
        <v>11</v>
      </c>
      <c r="F40" s="17">
        <v>26</v>
      </c>
      <c r="G40" s="17">
        <v>36</v>
      </c>
      <c r="H40" s="17">
        <v>4</v>
      </c>
      <c r="I40" s="17">
        <v>1</v>
      </c>
      <c r="J40" s="25">
        <v>29.405404999999998</v>
      </c>
    </row>
    <row r="41" spans="1:10" x14ac:dyDescent="0.2">
      <c r="A41" s="19" t="s">
        <v>514</v>
      </c>
      <c r="B41" s="20">
        <v>103</v>
      </c>
      <c r="C41" s="20">
        <v>15</v>
      </c>
      <c r="D41" s="20">
        <v>29</v>
      </c>
      <c r="E41" s="20">
        <v>19</v>
      </c>
      <c r="F41" s="20">
        <v>12</v>
      </c>
      <c r="G41" s="20">
        <v>24</v>
      </c>
      <c r="H41" s="20">
        <v>3</v>
      </c>
      <c r="I41" s="20">
        <v>1</v>
      </c>
      <c r="J41" s="26">
        <v>24.637255</v>
      </c>
    </row>
    <row r="42" spans="1:10" x14ac:dyDescent="0.2">
      <c r="A42" s="19" t="s">
        <v>515</v>
      </c>
      <c r="B42" s="20">
        <v>63</v>
      </c>
      <c r="C42" s="20">
        <v>10</v>
      </c>
      <c r="D42" s="20">
        <v>15</v>
      </c>
      <c r="E42" s="20">
        <v>11</v>
      </c>
      <c r="F42" s="20">
        <v>12</v>
      </c>
      <c r="G42" s="20">
        <v>13</v>
      </c>
      <c r="H42" s="20">
        <v>0</v>
      </c>
      <c r="I42" s="20">
        <v>2</v>
      </c>
      <c r="J42" s="26">
        <v>23.885245999999999</v>
      </c>
    </row>
    <row r="43" spans="1:10" x14ac:dyDescent="0.2">
      <c r="A43" s="19" t="s">
        <v>516</v>
      </c>
      <c r="B43" s="20">
        <v>43</v>
      </c>
      <c r="C43" s="20">
        <v>8</v>
      </c>
      <c r="D43" s="20">
        <v>10</v>
      </c>
      <c r="E43" s="20">
        <v>6</v>
      </c>
      <c r="F43" s="20">
        <v>6</v>
      </c>
      <c r="G43" s="20">
        <v>5</v>
      </c>
      <c r="H43" s="20">
        <v>3</v>
      </c>
      <c r="I43" s="20">
        <v>5</v>
      </c>
      <c r="J43" s="26">
        <v>23.736841999999999</v>
      </c>
    </row>
    <row r="44" spans="1:10" x14ac:dyDescent="0.2">
      <c r="A44" s="19" t="s">
        <v>517</v>
      </c>
      <c r="B44" s="20">
        <v>8</v>
      </c>
      <c r="C44" s="20">
        <v>4</v>
      </c>
      <c r="D44" s="20">
        <v>1</v>
      </c>
      <c r="E44" s="20">
        <v>0</v>
      </c>
      <c r="F44" s="20">
        <v>2</v>
      </c>
      <c r="G44" s="20">
        <v>1</v>
      </c>
      <c r="H44" s="20">
        <v>0</v>
      </c>
      <c r="I44" s="20">
        <v>0</v>
      </c>
      <c r="J44" s="26">
        <v>17.75</v>
      </c>
    </row>
    <row r="45" spans="1:10" x14ac:dyDescent="0.2">
      <c r="A45" s="19" t="s">
        <v>518</v>
      </c>
      <c r="B45" s="20">
        <v>4</v>
      </c>
      <c r="C45" s="20">
        <v>1</v>
      </c>
      <c r="D45" s="20">
        <v>1</v>
      </c>
      <c r="E45" s="20">
        <v>0</v>
      </c>
      <c r="F45" s="20">
        <v>0</v>
      </c>
      <c r="G45" s="20">
        <v>0</v>
      </c>
      <c r="H45" s="20">
        <v>0</v>
      </c>
      <c r="I45" s="20">
        <v>2</v>
      </c>
      <c r="J45" s="26">
        <v>7</v>
      </c>
    </row>
    <row r="46" spans="1:10" x14ac:dyDescent="0.2">
      <c r="A46" s="19" t="s">
        <v>519</v>
      </c>
      <c r="B46" s="20">
        <v>1</v>
      </c>
      <c r="C46" s="20">
        <v>0</v>
      </c>
      <c r="D46" s="20">
        <v>0</v>
      </c>
      <c r="E46" s="20">
        <v>0</v>
      </c>
      <c r="F46" s="20">
        <v>0</v>
      </c>
      <c r="G46" s="20">
        <v>0</v>
      </c>
      <c r="H46" s="20">
        <v>0</v>
      </c>
      <c r="I46" s="20">
        <v>1</v>
      </c>
      <c r="J46" s="26">
        <v>0</v>
      </c>
    </row>
    <row r="47" spans="1:10" x14ac:dyDescent="0.2">
      <c r="A47" s="19" t="s">
        <v>520</v>
      </c>
      <c r="B47" s="20">
        <v>0</v>
      </c>
      <c r="C47" s="20">
        <v>0</v>
      </c>
      <c r="D47" s="20">
        <v>0</v>
      </c>
      <c r="E47" s="20">
        <v>0</v>
      </c>
      <c r="F47" s="20">
        <v>0</v>
      </c>
      <c r="G47" s="20">
        <v>0</v>
      </c>
      <c r="H47" s="20">
        <v>0</v>
      </c>
      <c r="I47" s="20">
        <v>0</v>
      </c>
      <c r="J47" s="26">
        <v>0</v>
      </c>
    </row>
    <row r="48" spans="1:10" x14ac:dyDescent="0.2">
      <c r="A48" s="19" t="s">
        <v>521</v>
      </c>
      <c r="B48" s="20">
        <v>166</v>
      </c>
      <c r="C48" s="20">
        <v>25</v>
      </c>
      <c r="D48" s="20">
        <v>44</v>
      </c>
      <c r="E48" s="20">
        <v>30</v>
      </c>
      <c r="F48" s="20">
        <v>24</v>
      </c>
      <c r="G48" s="20">
        <v>37</v>
      </c>
      <c r="H48" s="20">
        <v>3</v>
      </c>
      <c r="I48" s="20">
        <v>3</v>
      </c>
      <c r="J48" s="26">
        <v>24.355827999999999</v>
      </c>
    </row>
    <row r="49" spans="1:10" x14ac:dyDescent="0.2">
      <c r="A49" s="19" t="s">
        <v>522</v>
      </c>
      <c r="B49" s="20">
        <v>51</v>
      </c>
      <c r="C49" s="20">
        <v>12</v>
      </c>
      <c r="D49" s="20">
        <v>11</v>
      </c>
      <c r="E49" s="20">
        <v>6</v>
      </c>
      <c r="F49" s="20">
        <v>8</v>
      </c>
      <c r="G49" s="20">
        <v>6</v>
      </c>
      <c r="H49" s="20">
        <v>3</v>
      </c>
      <c r="I49" s="20">
        <v>5</v>
      </c>
      <c r="J49" s="26">
        <v>22.695651999999999</v>
      </c>
    </row>
    <row r="50" spans="1:10" x14ac:dyDescent="0.2">
      <c r="A50" s="19" t="s">
        <v>523</v>
      </c>
      <c r="B50" s="20">
        <v>222</v>
      </c>
      <c r="C50" s="20">
        <v>38</v>
      </c>
      <c r="D50" s="20">
        <v>56</v>
      </c>
      <c r="E50" s="20">
        <v>36</v>
      </c>
      <c r="F50" s="20">
        <v>32</v>
      </c>
      <c r="G50" s="20">
        <v>43</v>
      </c>
      <c r="H50" s="20">
        <v>6</v>
      </c>
      <c r="I50" s="20">
        <v>11</v>
      </c>
      <c r="J50" s="26">
        <v>23.829384000000001</v>
      </c>
    </row>
    <row r="51" spans="1:10" x14ac:dyDescent="0.2">
      <c r="A51" s="19" t="s">
        <v>524</v>
      </c>
      <c r="B51" s="20">
        <v>56</v>
      </c>
      <c r="C51" s="20">
        <v>13</v>
      </c>
      <c r="D51" s="20">
        <v>12</v>
      </c>
      <c r="E51" s="20">
        <v>6</v>
      </c>
      <c r="F51" s="20">
        <v>8</v>
      </c>
      <c r="G51" s="20">
        <v>6</v>
      </c>
      <c r="H51" s="20">
        <v>3</v>
      </c>
      <c r="I51" s="20">
        <v>8</v>
      </c>
      <c r="J51" s="26">
        <v>22.041667</v>
      </c>
    </row>
    <row r="52" spans="1:10" x14ac:dyDescent="0.2">
      <c r="A52" s="19" t="s">
        <v>525</v>
      </c>
      <c r="B52" s="20">
        <v>5</v>
      </c>
      <c r="C52" s="20">
        <v>1</v>
      </c>
      <c r="D52" s="20">
        <v>1</v>
      </c>
      <c r="E52" s="20">
        <v>0</v>
      </c>
      <c r="F52" s="20">
        <v>0</v>
      </c>
      <c r="G52" s="20">
        <v>0</v>
      </c>
      <c r="H52" s="20">
        <v>0</v>
      </c>
      <c r="I52" s="20">
        <v>3</v>
      </c>
      <c r="J52" s="26">
        <v>7</v>
      </c>
    </row>
    <row r="53" spans="1:10" x14ac:dyDescent="0.2">
      <c r="A53" s="18" t="s">
        <v>528</v>
      </c>
      <c r="B53" s="18"/>
      <c r="C53" s="18"/>
      <c r="D53" s="18"/>
      <c r="E53" s="18"/>
      <c r="F53" s="18"/>
      <c r="G53" s="18"/>
      <c r="H53" s="18"/>
      <c r="I53" s="18"/>
      <c r="J53" s="18"/>
    </row>
    <row r="54" spans="1:10" x14ac:dyDescent="0.2">
      <c r="A54" s="19" t="s">
        <v>130</v>
      </c>
      <c r="B54" s="20">
        <v>61</v>
      </c>
      <c r="C54" s="20">
        <v>10</v>
      </c>
      <c r="D54" s="20">
        <v>6</v>
      </c>
      <c r="E54" s="20">
        <v>8</v>
      </c>
      <c r="F54" s="20">
        <v>11</v>
      </c>
      <c r="G54" s="20">
        <v>18</v>
      </c>
      <c r="H54" s="20">
        <v>4</v>
      </c>
      <c r="I54" s="20">
        <v>4</v>
      </c>
      <c r="J54" s="26">
        <v>29.368421000000001</v>
      </c>
    </row>
    <row r="55" spans="1:10" x14ac:dyDescent="0.2">
      <c r="A55" s="19" t="s">
        <v>131</v>
      </c>
      <c r="B55" s="20">
        <v>566</v>
      </c>
      <c r="C55" s="20">
        <v>62</v>
      </c>
      <c r="D55" s="20">
        <v>83</v>
      </c>
      <c r="E55" s="20">
        <v>87</v>
      </c>
      <c r="F55" s="20">
        <v>80</v>
      </c>
      <c r="G55" s="20">
        <v>196</v>
      </c>
      <c r="H55" s="20">
        <v>34</v>
      </c>
      <c r="I55" s="20">
        <v>24</v>
      </c>
      <c r="J55" s="26">
        <v>30</v>
      </c>
    </row>
    <row r="56" spans="1:10" x14ac:dyDescent="0.2">
      <c r="A56" s="19" t="s">
        <v>392</v>
      </c>
      <c r="B56" s="20">
        <v>74</v>
      </c>
      <c r="C56" s="20">
        <v>6</v>
      </c>
      <c r="D56" s="20">
        <v>18</v>
      </c>
      <c r="E56" s="20">
        <v>10</v>
      </c>
      <c r="F56" s="20">
        <v>11</v>
      </c>
      <c r="G56" s="20">
        <v>24</v>
      </c>
      <c r="H56" s="20">
        <v>5</v>
      </c>
      <c r="I56" s="20">
        <v>0</v>
      </c>
      <c r="J56" s="26">
        <v>29.567568000000001</v>
      </c>
    </row>
    <row r="57" spans="1:10" x14ac:dyDescent="0.2">
      <c r="A57" s="19" t="s">
        <v>132</v>
      </c>
      <c r="B57" s="20">
        <v>62</v>
      </c>
      <c r="C57" s="20">
        <v>12</v>
      </c>
      <c r="D57" s="20">
        <v>8</v>
      </c>
      <c r="E57" s="20">
        <v>8</v>
      </c>
      <c r="F57" s="20">
        <v>14</v>
      </c>
      <c r="G57" s="20">
        <v>15</v>
      </c>
      <c r="H57" s="20">
        <v>2</v>
      </c>
      <c r="I57" s="20">
        <v>3</v>
      </c>
      <c r="J57" s="26">
        <v>27.016949</v>
      </c>
    </row>
    <row r="58" spans="1:10" x14ac:dyDescent="0.2">
      <c r="A58" s="19" t="s">
        <v>529</v>
      </c>
      <c r="B58" s="20">
        <v>22</v>
      </c>
      <c r="C58" s="20">
        <v>5</v>
      </c>
      <c r="D58" s="20">
        <v>2</v>
      </c>
      <c r="E58" s="20">
        <v>2</v>
      </c>
      <c r="F58" s="20">
        <v>2</v>
      </c>
      <c r="G58" s="20">
        <v>9</v>
      </c>
      <c r="H58" s="20">
        <v>1</v>
      </c>
      <c r="I58" s="20">
        <v>1</v>
      </c>
      <c r="J58" s="26">
        <v>28.666667</v>
      </c>
    </row>
    <row r="59" spans="1:10" x14ac:dyDescent="0.2">
      <c r="A59" s="18" t="s">
        <v>133</v>
      </c>
      <c r="B59" s="17">
        <v>33</v>
      </c>
      <c r="C59" s="17">
        <v>4</v>
      </c>
      <c r="D59" s="17">
        <v>2</v>
      </c>
      <c r="E59" s="17">
        <v>6</v>
      </c>
      <c r="F59" s="17">
        <v>5</v>
      </c>
      <c r="G59" s="17">
        <v>12</v>
      </c>
      <c r="H59" s="17">
        <v>3</v>
      </c>
      <c r="I59" s="17">
        <v>1</v>
      </c>
      <c r="J59" s="25">
        <v>31.875</v>
      </c>
    </row>
    <row r="60" spans="1:10" x14ac:dyDescent="0.2">
      <c r="A60" s="19" t="s">
        <v>134</v>
      </c>
      <c r="B60" s="20">
        <v>356</v>
      </c>
      <c r="C60" s="20">
        <v>35</v>
      </c>
      <c r="D60" s="20">
        <v>29</v>
      </c>
      <c r="E60" s="20">
        <v>55</v>
      </c>
      <c r="F60" s="20">
        <v>44</v>
      </c>
      <c r="G60" s="20">
        <v>148</v>
      </c>
      <c r="H60" s="20">
        <v>28</v>
      </c>
      <c r="I60" s="20">
        <v>17</v>
      </c>
      <c r="J60" s="26">
        <v>32.584071000000002</v>
      </c>
    </row>
    <row r="61" spans="1:10" x14ac:dyDescent="0.2">
      <c r="A61" s="19" t="s">
        <v>393</v>
      </c>
      <c r="B61" s="20">
        <v>31</v>
      </c>
      <c r="C61" s="20">
        <v>0</v>
      </c>
      <c r="D61" s="20">
        <v>7</v>
      </c>
      <c r="E61" s="20">
        <v>4</v>
      </c>
      <c r="F61" s="20">
        <v>7</v>
      </c>
      <c r="G61" s="20">
        <v>9</v>
      </c>
      <c r="H61" s="20">
        <v>4</v>
      </c>
      <c r="I61" s="20">
        <v>0</v>
      </c>
      <c r="J61" s="26">
        <v>33.612903000000003</v>
      </c>
    </row>
    <row r="62" spans="1:10" x14ac:dyDescent="0.2">
      <c r="A62" s="19" t="s">
        <v>135</v>
      </c>
      <c r="B62" s="20">
        <v>16</v>
      </c>
      <c r="C62" s="20">
        <v>2</v>
      </c>
      <c r="D62" s="20">
        <v>1</v>
      </c>
      <c r="E62" s="20">
        <v>2</v>
      </c>
      <c r="F62" s="20">
        <v>2</v>
      </c>
      <c r="G62" s="20">
        <v>8</v>
      </c>
      <c r="H62" s="20">
        <v>0</v>
      </c>
      <c r="I62" s="20">
        <v>1</v>
      </c>
      <c r="J62" s="26">
        <v>32.666666999999997</v>
      </c>
    </row>
    <row r="63" spans="1:10" x14ac:dyDescent="0.2">
      <c r="A63" s="19" t="s">
        <v>530</v>
      </c>
      <c r="B63" s="20">
        <v>14</v>
      </c>
      <c r="C63" s="20">
        <v>3</v>
      </c>
      <c r="D63" s="20">
        <v>1</v>
      </c>
      <c r="E63" s="20">
        <v>1</v>
      </c>
      <c r="F63" s="20">
        <v>1</v>
      </c>
      <c r="G63" s="20">
        <v>6</v>
      </c>
      <c r="H63" s="20">
        <v>1</v>
      </c>
      <c r="I63" s="20">
        <v>1</v>
      </c>
      <c r="J63" s="26">
        <v>30</v>
      </c>
    </row>
    <row r="64" spans="1:10" x14ac:dyDescent="0.2">
      <c r="A64" s="18" t="s">
        <v>136</v>
      </c>
      <c r="B64" s="17">
        <v>28</v>
      </c>
      <c r="C64" s="17">
        <v>6</v>
      </c>
      <c r="D64" s="17">
        <v>4</v>
      </c>
      <c r="E64" s="17">
        <v>2</v>
      </c>
      <c r="F64" s="17">
        <v>6</v>
      </c>
      <c r="G64" s="17">
        <v>6</v>
      </c>
      <c r="H64" s="17">
        <v>1</v>
      </c>
      <c r="I64" s="17">
        <v>3</v>
      </c>
      <c r="J64" s="25">
        <v>26.16</v>
      </c>
    </row>
    <row r="65" spans="1:10" x14ac:dyDescent="0.2">
      <c r="A65" s="19" t="s">
        <v>134</v>
      </c>
      <c r="B65" s="20">
        <v>209</v>
      </c>
      <c r="C65" s="20">
        <v>27</v>
      </c>
      <c r="D65" s="20">
        <v>54</v>
      </c>
      <c r="E65" s="20">
        <v>32</v>
      </c>
      <c r="F65" s="20">
        <v>35</v>
      </c>
      <c r="G65" s="20">
        <v>48</v>
      </c>
      <c r="H65" s="20">
        <v>6</v>
      </c>
      <c r="I65" s="20">
        <v>7</v>
      </c>
      <c r="J65" s="26">
        <v>25.623761999999999</v>
      </c>
    </row>
    <row r="66" spans="1:10" x14ac:dyDescent="0.2">
      <c r="A66" s="19" t="s">
        <v>393</v>
      </c>
      <c r="B66" s="20">
        <v>43</v>
      </c>
      <c r="C66" s="20">
        <v>6</v>
      </c>
      <c r="D66" s="20">
        <v>11</v>
      </c>
      <c r="E66" s="20">
        <v>6</v>
      </c>
      <c r="F66" s="20">
        <v>4</v>
      </c>
      <c r="G66" s="20">
        <v>15</v>
      </c>
      <c r="H66" s="20">
        <v>1</v>
      </c>
      <c r="I66" s="20">
        <v>0</v>
      </c>
      <c r="J66" s="26">
        <v>26.651163</v>
      </c>
    </row>
    <row r="67" spans="1:10" x14ac:dyDescent="0.2">
      <c r="A67" s="19" t="s">
        <v>135</v>
      </c>
      <c r="B67" s="20">
        <v>46</v>
      </c>
      <c r="C67" s="20">
        <v>10</v>
      </c>
      <c r="D67" s="20">
        <v>7</v>
      </c>
      <c r="E67" s="20">
        <v>6</v>
      </c>
      <c r="F67" s="20">
        <v>12</v>
      </c>
      <c r="G67" s="20">
        <v>7</v>
      </c>
      <c r="H67" s="20">
        <v>2</v>
      </c>
      <c r="I67" s="20">
        <v>2</v>
      </c>
      <c r="J67" s="26">
        <v>25.090909</v>
      </c>
    </row>
    <row r="68" spans="1:10" x14ac:dyDescent="0.2">
      <c r="A68" s="19" t="s">
        <v>530</v>
      </c>
      <c r="B68" s="20">
        <v>8</v>
      </c>
      <c r="C68" s="20">
        <v>2</v>
      </c>
      <c r="D68" s="20">
        <v>1</v>
      </c>
      <c r="E68" s="20">
        <v>1</v>
      </c>
      <c r="F68" s="20">
        <v>1</v>
      </c>
      <c r="G68" s="20">
        <v>3</v>
      </c>
      <c r="H68" s="20">
        <v>0</v>
      </c>
      <c r="I68" s="20">
        <v>0</v>
      </c>
      <c r="J68" s="26">
        <v>26.5</v>
      </c>
    </row>
    <row r="69" spans="1:10" x14ac:dyDescent="0.2">
      <c r="A69" s="18" t="s">
        <v>531</v>
      </c>
      <c r="B69" s="18"/>
      <c r="C69" s="18"/>
      <c r="D69" s="18"/>
      <c r="E69" s="18"/>
      <c r="F69" s="18"/>
      <c r="G69" s="18"/>
      <c r="H69" s="18"/>
      <c r="I69" s="18"/>
      <c r="J69" s="18"/>
    </row>
    <row r="70" spans="1:10" x14ac:dyDescent="0.2">
      <c r="A70" s="19" t="s">
        <v>532</v>
      </c>
      <c r="B70" s="20">
        <v>123</v>
      </c>
      <c r="C70" s="20">
        <v>21</v>
      </c>
      <c r="D70" s="20">
        <v>18</v>
      </c>
      <c r="E70" s="20">
        <v>17</v>
      </c>
      <c r="F70" s="20">
        <v>24</v>
      </c>
      <c r="G70" s="20">
        <v>33</v>
      </c>
      <c r="H70" s="20">
        <v>8</v>
      </c>
      <c r="I70" s="20">
        <v>2</v>
      </c>
      <c r="J70" s="26">
        <v>28.413222999999999</v>
      </c>
    </row>
    <row r="71" spans="1:10" x14ac:dyDescent="0.2">
      <c r="A71" s="19" t="s">
        <v>533</v>
      </c>
      <c r="B71" s="20">
        <v>480</v>
      </c>
      <c r="C71" s="20">
        <v>57</v>
      </c>
      <c r="D71" s="20">
        <v>77</v>
      </c>
      <c r="E71" s="20">
        <v>68</v>
      </c>
      <c r="F71" s="20">
        <v>61</v>
      </c>
      <c r="G71" s="20">
        <v>168</v>
      </c>
      <c r="H71" s="20">
        <v>29</v>
      </c>
      <c r="I71" s="20">
        <v>20</v>
      </c>
      <c r="J71" s="26">
        <v>29.65</v>
      </c>
    </row>
    <row r="72" spans="1:10" x14ac:dyDescent="0.2">
      <c r="A72" s="19" t="s">
        <v>137</v>
      </c>
      <c r="B72" s="20">
        <v>68</v>
      </c>
      <c r="C72" s="20">
        <v>5</v>
      </c>
      <c r="D72" s="20">
        <v>6</v>
      </c>
      <c r="E72" s="20">
        <v>8</v>
      </c>
      <c r="F72" s="20">
        <v>8</v>
      </c>
      <c r="G72" s="20">
        <v>36</v>
      </c>
      <c r="H72" s="20">
        <v>5</v>
      </c>
      <c r="I72" s="20">
        <v>0</v>
      </c>
      <c r="J72" s="26">
        <v>34.705882000000003</v>
      </c>
    </row>
    <row r="73" spans="1:10" x14ac:dyDescent="0.2">
      <c r="A73" s="19" t="s">
        <v>138</v>
      </c>
      <c r="B73" s="20">
        <v>239</v>
      </c>
      <c r="C73" s="20">
        <v>26</v>
      </c>
      <c r="D73" s="20">
        <v>33</v>
      </c>
      <c r="E73" s="20">
        <v>41</v>
      </c>
      <c r="F73" s="20">
        <v>36</v>
      </c>
      <c r="G73" s="20">
        <v>79</v>
      </c>
      <c r="H73" s="20">
        <v>14</v>
      </c>
      <c r="I73" s="20">
        <v>10</v>
      </c>
      <c r="J73" s="26">
        <v>29.807860000000002</v>
      </c>
    </row>
    <row r="74" spans="1:10" x14ac:dyDescent="0.2">
      <c r="A74" s="19" t="s">
        <v>534</v>
      </c>
      <c r="B74" s="20">
        <v>24</v>
      </c>
      <c r="C74" s="20">
        <v>2</v>
      </c>
      <c r="D74" s="20">
        <v>4</v>
      </c>
      <c r="E74" s="20">
        <v>4</v>
      </c>
      <c r="F74" s="20">
        <v>1</v>
      </c>
      <c r="G74" s="20">
        <v>9</v>
      </c>
      <c r="H74" s="20">
        <v>2</v>
      </c>
      <c r="I74" s="20">
        <v>2</v>
      </c>
      <c r="J74" s="26">
        <v>30.272727</v>
      </c>
    </row>
    <row r="75" spans="1:10" x14ac:dyDescent="0.2">
      <c r="A75" s="19" t="s">
        <v>504</v>
      </c>
      <c r="B75" s="20">
        <v>55</v>
      </c>
      <c r="C75" s="20">
        <v>5</v>
      </c>
      <c r="D75" s="20">
        <v>6</v>
      </c>
      <c r="E75" s="20">
        <v>9</v>
      </c>
      <c r="F75" s="20">
        <v>11</v>
      </c>
      <c r="G75" s="20">
        <v>19</v>
      </c>
      <c r="H75" s="20">
        <v>2</v>
      </c>
      <c r="I75" s="20">
        <v>3</v>
      </c>
      <c r="J75" s="26">
        <v>30.346153999999999</v>
      </c>
    </row>
    <row r="76" spans="1:10" x14ac:dyDescent="0.2">
      <c r="A76" s="19" t="s">
        <v>1441</v>
      </c>
      <c r="B76" s="20">
        <v>607</v>
      </c>
      <c r="C76" s="20">
        <v>69</v>
      </c>
      <c r="D76" s="20">
        <v>93</v>
      </c>
      <c r="E76" s="20">
        <v>89</v>
      </c>
      <c r="F76" s="20">
        <v>83</v>
      </c>
      <c r="G76" s="20">
        <v>210</v>
      </c>
      <c r="H76" s="20">
        <v>36</v>
      </c>
      <c r="I76" s="20">
        <v>27</v>
      </c>
      <c r="J76" s="26">
        <v>29.831033999999999</v>
      </c>
    </row>
    <row r="77" spans="1:10" x14ac:dyDescent="0.2">
      <c r="A77" s="18" t="s">
        <v>535</v>
      </c>
      <c r="B77" s="18"/>
      <c r="C77" s="18"/>
      <c r="D77" s="18"/>
      <c r="E77" s="18"/>
      <c r="F77" s="18"/>
      <c r="G77" s="18"/>
      <c r="H77" s="18"/>
      <c r="I77" s="18"/>
      <c r="J77" s="18"/>
    </row>
    <row r="78" spans="1:10" x14ac:dyDescent="0.2">
      <c r="A78" s="21" t="s">
        <v>536</v>
      </c>
      <c r="B78" s="34">
        <v>123</v>
      </c>
      <c r="C78" s="34">
        <v>21</v>
      </c>
      <c r="D78" s="34">
        <v>18</v>
      </c>
      <c r="E78" s="34">
        <v>17</v>
      </c>
      <c r="F78" s="34">
        <v>24</v>
      </c>
      <c r="G78" s="34">
        <v>33</v>
      </c>
      <c r="H78" s="34">
        <v>8</v>
      </c>
      <c r="I78" s="34">
        <v>2</v>
      </c>
      <c r="J78" s="30">
        <v>28.413222999999999</v>
      </c>
    </row>
    <row r="79" spans="1:10" x14ac:dyDescent="0.2">
      <c r="A79" s="21" t="s">
        <v>537</v>
      </c>
      <c r="B79" s="34">
        <v>338</v>
      </c>
      <c r="C79" s="34">
        <v>43</v>
      </c>
      <c r="D79" s="34">
        <v>58</v>
      </c>
      <c r="E79" s="34">
        <v>46</v>
      </c>
      <c r="F79" s="34">
        <v>48</v>
      </c>
      <c r="G79" s="34">
        <v>109</v>
      </c>
      <c r="H79" s="34">
        <v>19</v>
      </c>
      <c r="I79" s="34">
        <v>15</v>
      </c>
      <c r="J79" s="30">
        <v>28.854489000000001</v>
      </c>
    </row>
    <row r="80" spans="1:10" x14ac:dyDescent="0.2">
      <c r="A80" s="19" t="s">
        <v>538</v>
      </c>
      <c r="B80" s="20">
        <v>138</v>
      </c>
      <c r="C80" s="20">
        <v>10</v>
      </c>
      <c r="D80" s="20">
        <v>22</v>
      </c>
      <c r="E80" s="20">
        <v>24</v>
      </c>
      <c r="F80" s="20">
        <v>15</v>
      </c>
      <c r="G80" s="20">
        <v>55</v>
      </c>
      <c r="H80" s="20">
        <v>8</v>
      </c>
      <c r="I80" s="20">
        <v>4</v>
      </c>
      <c r="J80" s="26">
        <v>31.432836000000002</v>
      </c>
    </row>
    <row r="81" spans="1:10" x14ac:dyDescent="0.2">
      <c r="A81" s="19" t="s">
        <v>539</v>
      </c>
      <c r="B81" s="20">
        <v>58</v>
      </c>
      <c r="C81" s="20">
        <v>7</v>
      </c>
      <c r="D81" s="20">
        <v>4</v>
      </c>
      <c r="E81" s="20">
        <v>11</v>
      </c>
      <c r="F81" s="20">
        <v>7</v>
      </c>
      <c r="G81" s="20">
        <v>19</v>
      </c>
      <c r="H81" s="20">
        <v>7</v>
      </c>
      <c r="I81" s="20">
        <v>3</v>
      </c>
      <c r="J81" s="26">
        <v>32.127273000000002</v>
      </c>
    </row>
    <row r="82" spans="1:10" x14ac:dyDescent="0.2">
      <c r="A82" s="19" t="s">
        <v>540</v>
      </c>
      <c r="B82" s="20">
        <v>22</v>
      </c>
      <c r="C82" s="20">
        <v>2</v>
      </c>
      <c r="D82" s="20">
        <v>2</v>
      </c>
      <c r="E82" s="20">
        <v>4</v>
      </c>
      <c r="F82" s="20">
        <v>3</v>
      </c>
      <c r="G82" s="20">
        <v>10</v>
      </c>
      <c r="H82" s="20">
        <v>0</v>
      </c>
      <c r="I82" s="20">
        <v>1</v>
      </c>
      <c r="J82" s="26">
        <v>30.142856999999999</v>
      </c>
    </row>
    <row r="83" spans="1:10" x14ac:dyDescent="0.2">
      <c r="A83" s="19" t="s">
        <v>541</v>
      </c>
      <c r="B83" s="20">
        <v>17</v>
      </c>
      <c r="C83" s="20">
        <v>5</v>
      </c>
      <c r="D83" s="20">
        <v>1</v>
      </c>
      <c r="E83" s="20">
        <v>0</v>
      </c>
      <c r="F83" s="20">
        <v>3</v>
      </c>
      <c r="G83" s="20">
        <v>7</v>
      </c>
      <c r="H83" s="20">
        <v>0</v>
      </c>
      <c r="I83" s="20">
        <v>1</v>
      </c>
      <c r="J83" s="26">
        <v>26.25</v>
      </c>
    </row>
    <row r="84" spans="1:10" x14ac:dyDescent="0.2">
      <c r="A84" s="19" t="s">
        <v>542</v>
      </c>
      <c r="B84" s="20">
        <v>7</v>
      </c>
      <c r="C84" s="20">
        <v>0</v>
      </c>
      <c r="D84" s="20">
        <v>2</v>
      </c>
      <c r="E84" s="20">
        <v>0</v>
      </c>
      <c r="F84" s="20">
        <v>2</v>
      </c>
      <c r="G84" s="20">
        <v>3</v>
      </c>
      <c r="H84" s="20">
        <v>0</v>
      </c>
      <c r="I84" s="20">
        <v>0</v>
      </c>
      <c r="J84" s="26">
        <v>31</v>
      </c>
    </row>
    <row r="85" spans="1:10" x14ac:dyDescent="0.2">
      <c r="A85" s="19" t="s">
        <v>543</v>
      </c>
      <c r="B85" s="20">
        <v>0</v>
      </c>
      <c r="C85" s="20">
        <v>0</v>
      </c>
      <c r="D85" s="20">
        <v>0</v>
      </c>
      <c r="E85" s="20">
        <v>0</v>
      </c>
      <c r="F85" s="20">
        <v>0</v>
      </c>
      <c r="G85" s="20">
        <v>0</v>
      </c>
      <c r="H85" s="20">
        <v>0</v>
      </c>
      <c r="I85" s="20">
        <v>0</v>
      </c>
      <c r="J85" s="26">
        <v>0</v>
      </c>
    </row>
    <row r="86" spans="1:10" x14ac:dyDescent="0.2">
      <c r="A86" s="19" t="s">
        <v>544</v>
      </c>
      <c r="B86" s="20">
        <v>1</v>
      </c>
      <c r="C86" s="20">
        <v>0</v>
      </c>
      <c r="D86" s="20">
        <v>0</v>
      </c>
      <c r="E86" s="20">
        <v>0</v>
      </c>
      <c r="F86" s="20">
        <v>0</v>
      </c>
      <c r="G86" s="20">
        <v>1</v>
      </c>
      <c r="H86" s="20">
        <v>0</v>
      </c>
      <c r="I86" s="20">
        <v>0</v>
      </c>
      <c r="J86" s="26">
        <v>48</v>
      </c>
    </row>
    <row r="87" spans="1:10" x14ac:dyDescent="0.2">
      <c r="A87" s="19" t="s">
        <v>545</v>
      </c>
      <c r="B87" s="20">
        <v>0</v>
      </c>
      <c r="C87" s="20">
        <v>0</v>
      </c>
      <c r="D87" s="20">
        <v>0</v>
      </c>
      <c r="E87" s="20">
        <v>0</v>
      </c>
      <c r="F87" s="20">
        <v>0</v>
      </c>
      <c r="G87" s="20">
        <v>0</v>
      </c>
      <c r="H87" s="20">
        <v>0</v>
      </c>
      <c r="I87" s="20">
        <v>0</v>
      </c>
      <c r="J87" s="26">
        <v>0</v>
      </c>
    </row>
    <row r="88" spans="1:10" x14ac:dyDescent="0.2">
      <c r="A88" s="19" t="s">
        <v>504</v>
      </c>
      <c r="B88" s="20">
        <v>81</v>
      </c>
      <c r="C88" s="20">
        <v>7</v>
      </c>
      <c r="D88" s="20">
        <v>10</v>
      </c>
      <c r="E88" s="20">
        <v>13</v>
      </c>
      <c r="F88" s="20">
        <v>16</v>
      </c>
      <c r="G88" s="20">
        <v>25</v>
      </c>
      <c r="H88" s="20">
        <v>4</v>
      </c>
      <c r="I88" s="20">
        <v>6</v>
      </c>
      <c r="J88" s="26">
        <v>30.173333</v>
      </c>
    </row>
    <row r="89" spans="1:10" x14ac:dyDescent="0.2">
      <c r="A89" s="18" t="s">
        <v>546</v>
      </c>
      <c r="B89" s="18"/>
      <c r="C89" s="18"/>
      <c r="D89" s="18"/>
      <c r="E89" s="18"/>
      <c r="F89" s="18"/>
      <c r="G89" s="18"/>
      <c r="H89" s="18"/>
      <c r="I89" s="18"/>
      <c r="J89" s="18"/>
    </row>
    <row r="90" spans="1:10" x14ac:dyDescent="0.2">
      <c r="A90" s="19" t="s">
        <v>547</v>
      </c>
      <c r="B90" s="20">
        <v>581</v>
      </c>
      <c r="C90" s="20">
        <v>67</v>
      </c>
      <c r="D90" s="20">
        <v>90</v>
      </c>
      <c r="E90" s="20">
        <v>89</v>
      </c>
      <c r="F90" s="20">
        <v>76</v>
      </c>
      <c r="G90" s="20">
        <v>196</v>
      </c>
      <c r="H90" s="20">
        <v>36</v>
      </c>
      <c r="I90" s="20">
        <v>27</v>
      </c>
      <c r="J90" s="26">
        <v>29.637184000000001</v>
      </c>
    </row>
    <row r="91" spans="1:10" x14ac:dyDescent="0.2">
      <c r="A91" s="19" t="s">
        <v>139</v>
      </c>
      <c r="B91" s="20">
        <v>30</v>
      </c>
      <c r="C91" s="20">
        <v>3</v>
      </c>
      <c r="D91" s="20">
        <v>3</v>
      </c>
      <c r="E91" s="20">
        <v>2</v>
      </c>
      <c r="F91" s="20">
        <v>9</v>
      </c>
      <c r="G91" s="20">
        <v>11</v>
      </c>
      <c r="H91" s="20">
        <v>2</v>
      </c>
      <c r="I91" s="20">
        <v>0</v>
      </c>
      <c r="J91" s="26">
        <v>32.200000000000003</v>
      </c>
    </row>
    <row r="92" spans="1:10" x14ac:dyDescent="0.2">
      <c r="A92" s="19" t="s">
        <v>548</v>
      </c>
      <c r="B92" s="20">
        <v>29</v>
      </c>
      <c r="C92" s="20">
        <v>3</v>
      </c>
      <c r="D92" s="20">
        <v>7</v>
      </c>
      <c r="E92" s="20">
        <v>4</v>
      </c>
      <c r="F92" s="20">
        <v>6</v>
      </c>
      <c r="G92" s="20">
        <v>7</v>
      </c>
      <c r="H92" s="20">
        <v>1</v>
      </c>
      <c r="I92" s="20">
        <v>1</v>
      </c>
      <c r="J92" s="26">
        <v>27.285713999999999</v>
      </c>
    </row>
    <row r="93" spans="1:10" x14ac:dyDescent="0.2">
      <c r="A93" s="19" t="s">
        <v>140</v>
      </c>
      <c r="B93" s="20">
        <v>101</v>
      </c>
      <c r="C93" s="20">
        <v>15</v>
      </c>
      <c r="D93" s="20">
        <v>11</v>
      </c>
      <c r="E93" s="20">
        <v>14</v>
      </c>
      <c r="F93" s="20">
        <v>20</v>
      </c>
      <c r="G93" s="20">
        <v>34</v>
      </c>
      <c r="H93" s="20">
        <v>4</v>
      </c>
      <c r="I93" s="20">
        <v>3</v>
      </c>
      <c r="J93" s="26">
        <v>29.744897999999999</v>
      </c>
    </row>
    <row r="94" spans="1:10" x14ac:dyDescent="0.2">
      <c r="A94" s="19" t="s">
        <v>141</v>
      </c>
      <c r="B94" s="20">
        <v>6</v>
      </c>
      <c r="C94" s="20">
        <v>1</v>
      </c>
      <c r="D94" s="20">
        <v>2</v>
      </c>
      <c r="E94" s="20">
        <v>1</v>
      </c>
      <c r="F94" s="20">
        <v>2</v>
      </c>
      <c r="G94" s="20">
        <v>0</v>
      </c>
      <c r="H94" s="20">
        <v>0</v>
      </c>
      <c r="I94" s="20">
        <v>0</v>
      </c>
      <c r="J94" s="26">
        <v>20.5</v>
      </c>
    </row>
    <row r="95" spans="1:10" x14ac:dyDescent="0.2">
      <c r="A95" s="19" t="s">
        <v>511</v>
      </c>
      <c r="B95" s="20">
        <v>15</v>
      </c>
      <c r="C95" s="20">
        <v>2</v>
      </c>
      <c r="D95" s="20">
        <v>1</v>
      </c>
      <c r="E95" s="20">
        <v>4</v>
      </c>
      <c r="F95" s="20">
        <v>1</v>
      </c>
      <c r="G95" s="20">
        <v>4</v>
      </c>
      <c r="H95" s="20">
        <v>2</v>
      </c>
      <c r="I95" s="20">
        <v>1</v>
      </c>
      <c r="J95" s="26">
        <v>31.785713999999999</v>
      </c>
    </row>
    <row r="96" spans="1:10" x14ac:dyDescent="0.2">
      <c r="A96" s="19" t="s">
        <v>504</v>
      </c>
      <c r="B96" s="20">
        <v>23</v>
      </c>
      <c r="C96" s="20">
        <v>4</v>
      </c>
      <c r="D96" s="20">
        <v>3</v>
      </c>
      <c r="E96" s="20">
        <v>1</v>
      </c>
      <c r="F96" s="20">
        <v>4</v>
      </c>
      <c r="G96" s="20">
        <v>10</v>
      </c>
      <c r="H96" s="20">
        <v>1</v>
      </c>
      <c r="I96" s="20">
        <v>0</v>
      </c>
      <c r="J96" s="26">
        <v>29.826087000000001</v>
      </c>
    </row>
    <row r="97" spans="1:10" x14ac:dyDescent="0.2">
      <c r="A97" s="18" t="s">
        <v>549</v>
      </c>
      <c r="B97" s="18"/>
      <c r="C97" s="18"/>
      <c r="D97" s="18"/>
      <c r="E97" s="18"/>
      <c r="F97" s="18"/>
      <c r="G97" s="18"/>
      <c r="H97" s="18"/>
      <c r="I97" s="18"/>
      <c r="J97" s="18"/>
    </row>
    <row r="98" spans="1:10" x14ac:dyDescent="0.2">
      <c r="A98" s="19" t="s">
        <v>550</v>
      </c>
      <c r="B98" s="20">
        <v>422</v>
      </c>
      <c r="C98" s="20">
        <v>56</v>
      </c>
      <c r="D98" s="20">
        <v>60</v>
      </c>
      <c r="E98" s="20">
        <v>64</v>
      </c>
      <c r="F98" s="20">
        <v>62</v>
      </c>
      <c r="G98" s="20">
        <v>145</v>
      </c>
      <c r="H98" s="20">
        <v>17</v>
      </c>
      <c r="I98" s="20">
        <v>18</v>
      </c>
      <c r="J98" s="26">
        <v>29.049505</v>
      </c>
    </row>
    <row r="99" spans="1:10" x14ac:dyDescent="0.2">
      <c r="A99" s="19" t="s">
        <v>551</v>
      </c>
      <c r="B99" s="20">
        <v>12</v>
      </c>
      <c r="C99" s="20">
        <v>1</v>
      </c>
      <c r="D99" s="20">
        <v>0</v>
      </c>
      <c r="E99" s="20">
        <v>2</v>
      </c>
      <c r="F99" s="20">
        <v>2</v>
      </c>
      <c r="G99" s="20">
        <v>6</v>
      </c>
      <c r="H99" s="20">
        <v>1</v>
      </c>
      <c r="I99" s="20">
        <v>0</v>
      </c>
      <c r="J99" s="26">
        <v>33.833333000000003</v>
      </c>
    </row>
    <row r="100" spans="1:10" x14ac:dyDescent="0.2">
      <c r="A100" s="19" t="s">
        <v>552</v>
      </c>
      <c r="B100" s="20">
        <v>43</v>
      </c>
      <c r="C100" s="20">
        <v>2</v>
      </c>
      <c r="D100" s="20">
        <v>6</v>
      </c>
      <c r="E100" s="20">
        <v>7</v>
      </c>
      <c r="F100" s="20">
        <v>6</v>
      </c>
      <c r="G100" s="20">
        <v>16</v>
      </c>
      <c r="H100" s="20">
        <v>5</v>
      </c>
      <c r="I100" s="20">
        <v>1</v>
      </c>
      <c r="J100" s="26">
        <v>33.238095000000001</v>
      </c>
    </row>
    <row r="101" spans="1:10" x14ac:dyDescent="0.2">
      <c r="A101" s="19" t="s">
        <v>553</v>
      </c>
      <c r="B101" s="20">
        <v>27</v>
      </c>
      <c r="C101" s="20">
        <v>2</v>
      </c>
      <c r="D101" s="20">
        <v>4</v>
      </c>
      <c r="E101" s="20">
        <v>1</v>
      </c>
      <c r="F101" s="20">
        <v>3</v>
      </c>
      <c r="G101" s="20">
        <v>11</v>
      </c>
      <c r="H101" s="20">
        <v>6</v>
      </c>
      <c r="I101" s="20">
        <v>0</v>
      </c>
      <c r="J101" s="26">
        <v>34.962963000000002</v>
      </c>
    </row>
    <row r="102" spans="1:10" x14ac:dyDescent="0.2">
      <c r="A102" s="19" t="s">
        <v>554</v>
      </c>
      <c r="B102" s="20">
        <v>10</v>
      </c>
      <c r="C102" s="20">
        <v>0</v>
      </c>
      <c r="D102" s="20">
        <v>2</v>
      </c>
      <c r="E102" s="20">
        <v>1</v>
      </c>
      <c r="F102" s="20">
        <v>2</v>
      </c>
      <c r="G102" s="20">
        <v>4</v>
      </c>
      <c r="H102" s="20">
        <v>0</v>
      </c>
      <c r="I102" s="20">
        <v>1</v>
      </c>
      <c r="J102" s="26">
        <v>31.666667</v>
      </c>
    </row>
    <row r="103" spans="1:10" x14ac:dyDescent="0.2">
      <c r="A103" s="19" t="s">
        <v>555</v>
      </c>
      <c r="B103" s="20">
        <v>3</v>
      </c>
      <c r="C103" s="20">
        <v>1</v>
      </c>
      <c r="D103" s="20">
        <v>1</v>
      </c>
      <c r="E103" s="20">
        <v>0</v>
      </c>
      <c r="F103" s="20">
        <v>0</v>
      </c>
      <c r="G103" s="20">
        <v>0</v>
      </c>
      <c r="H103" s="20">
        <v>1</v>
      </c>
      <c r="I103" s="20">
        <v>0</v>
      </c>
      <c r="J103" s="26">
        <v>24.333333</v>
      </c>
    </row>
    <row r="104" spans="1:10" x14ac:dyDescent="0.2">
      <c r="A104" s="19" t="s">
        <v>504</v>
      </c>
      <c r="B104" s="20">
        <v>94</v>
      </c>
      <c r="C104" s="20">
        <v>8</v>
      </c>
      <c r="D104" s="20">
        <v>20</v>
      </c>
      <c r="E104" s="20">
        <v>16</v>
      </c>
      <c r="F104" s="20">
        <v>10</v>
      </c>
      <c r="G104" s="20">
        <v>25</v>
      </c>
      <c r="H104" s="20">
        <v>8</v>
      </c>
      <c r="I104" s="20">
        <v>7</v>
      </c>
      <c r="J104" s="26">
        <v>29.252873999999998</v>
      </c>
    </row>
    <row r="105" spans="1:10" x14ac:dyDescent="0.2">
      <c r="A105" s="18" t="s">
        <v>556</v>
      </c>
      <c r="B105" s="18"/>
      <c r="C105" s="18"/>
      <c r="D105" s="18"/>
      <c r="E105" s="18"/>
      <c r="F105" s="18"/>
      <c r="G105" s="18"/>
      <c r="H105" s="18"/>
      <c r="I105" s="18"/>
      <c r="J105" s="18"/>
    </row>
    <row r="106" spans="1:10" x14ac:dyDescent="0.2">
      <c r="A106" s="19" t="s">
        <v>550</v>
      </c>
      <c r="B106" s="20">
        <v>5</v>
      </c>
      <c r="C106" s="20">
        <v>0</v>
      </c>
      <c r="D106" s="20">
        <v>0</v>
      </c>
      <c r="E106" s="20">
        <v>1</v>
      </c>
      <c r="F106" s="20">
        <v>1</v>
      </c>
      <c r="G106" s="20">
        <v>0</v>
      </c>
      <c r="H106" s="20">
        <v>1</v>
      </c>
      <c r="I106" s="20">
        <v>2</v>
      </c>
      <c r="J106" s="26">
        <v>38.666666999999997</v>
      </c>
    </row>
    <row r="107" spans="1:10" x14ac:dyDescent="0.2">
      <c r="A107" s="19" t="s">
        <v>551</v>
      </c>
      <c r="B107" s="20">
        <v>42</v>
      </c>
      <c r="C107" s="20">
        <v>4</v>
      </c>
      <c r="D107" s="20">
        <v>6</v>
      </c>
      <c r="E107" s="20">
        <v>7</v>
      </c>
      <c r="F107" s="20">
        <v>9</v>
      </c>
      <c r="G107" s="20">
        <v>14</v>
      </c>
      <c r="H107" s="20">
        <v>2</v>
      </c>
      <c r="I107" s="20">
        <v>0</v>
      </c>
      <c r="J107" s="26">
        <v>29.571428999999998</v>
      </c>
    </row>
    <row r="108" spans="1:10" x14ac:dyDescent="0.2">
      <c r="A108" s="19" t="s">
        <v>552</v>
      </c>
      <c r="B108" s="20">
        <v>77</v>
      </c>
      <c r="C108" s="20">
        <v>9</v>
      </c>
      <c r="D108" s="20">
        <v>12</v>
      </c>
      <c r="E108" s="20">
        <v>12</v>
      </c>
      <c r="F108" s="20">
        <v>13</v>
      </c>
      <c r="G108" s="20">
        <v>26</v>
      </c>
      <c r="H108" s="20">
        <v>2</v>
      </c>
      <c r="I108" s="20">
        <v>3</v>
      </c>
      <c r="J108" s="26">
        <v>29.391891999999999</v>
      </c>
    </row>
    <row r="109" spans="1:10" x14ac:dyDescent="0.2">
      <c r="A109" s="19" t="s">
        <v>553</v>
      </c>
      <c r="B109" s="20">
        <v>14</v>
      </c>
      <c r="C109" s="20">
        <v>4</v>
      </c>
      <c r="D109" s="20">
        <v>2</v>
      </c>
      <c r="E109" s="20">
        <v>1</v>
      </c>
      <c r="F109" s="20">
        <v>4</v>
      </c>
      <c r="G109" s="20">
        <v>2</v>
      </c>
      <c r="H109" s="20">
        <v>1</v>
      </c>
      <c r="I109" s="20">
        <v>0</v>
      </c>
      <c r="J109" s="26">
        <v>26.214286000000001</v>
      </c>
    </row>
    <row r="110" spans="1:10" x14ac:dyDescent="0.2">
      <c r="A110" s="19" t="s">
        <v>554</v>
      </c>
      <c r="B110" s="20">
        <v>3</v>
      </c>
      <c r="C110" s="20">
        <v>1</v>
      </c>
      <c r="D110" s="20">
        <v>0</v>
      </c>
      <c r="E110" s="20">
        <v>0</v>
      </c>
      <c r="F110" s="20">
        <v>0</v>
      </c>
      <c r="G110" s="20">
        <v>2</v>
      </c>
      <c r="H110" s="20">
        <v>0</v>
      </c>
      <c r="I110" s="20">
        <v>0</v>
      </c>
      <c r="J110" s="26">
        <v>27.333333</v>
      </c>
    </row>
    <row r="111" spans="1:10" x14ac:dyDescent="0.2">
      <c r="A111" s="19" t="s">
        <v>555</v>
      </c>
      <c r="B111" s="20">
        <v>4</v>
      </c>
      <c r="C111" s="20">
        <v>1</v>
      </c>
      <c r="D111" s="20">
        <v>0</v>
      </c>
      <c r="E111" s="20">
        <v>1</v>
      </c>
      <c r="F111" s="20">
        <v>2</v>
      </c>
      <c r="G111" s="20">
        <v>0</v>
      </c>
      <c r="H111" s="20">
        <v>0</v>
      </c>
      <c r="I111" s="20">
        <v>0</v>
      </c>
      <c r="J111" s="26">
        <v>23</v>
      </c>
    </row>
    <row r="112" spans="1:10" x14ac:dyDescent="0.2">
      <c r="A112" s="19" t="s">
        <v>504</v>
      </c>
      <c r="B112" s="20">
        <v>6</v>
      </c>
      <c r="C112" s="20">
        <v>2</v>
      </c>
      <c r="D112" s="20">
        <v>1</v>
      </c>
      <c r="E112" s="20">
        <v>1</v>
      </c>
      <c r="F112" s="20">
        <v>0</v>
      </c>
      <c r="G112" s="20">
        <v>1</v>
      </c>
      <c r="H112" s="20">
        <v>1</v>
      </c>
      <c r="I112" s="20">
        <v>0</v>
      </c>
      <c r="J112" s="26">
        <v>28.833333</v>
      </c>
    </row>
    <row r="113" spans="1:10" x14ac:dyDescent="0.2">
      <c r="A113" s="18" t="s">
        <v>142</v>
      </c>
      <c r="B113" s="18"/>
      <c r="C113" s="18"/>
      <c r="D113" s="18"/>
      <c r="E113" s="18"/>
      <c r="F113" s="18"/>
      <c r="G113" s="18"/>
      <c r="H113" s="18"/>
      <c r="I113" s="18"/>
      <c r="J113" s="18"/>
    </row>
    <row r="114" spans="1:10" x14ac:dyDescent="0.2">
      <c r="A114" s="19" t="s">
        <v>557</v>
      </c>
      <c r="B114" s="20">
        <v>38</v>
      </c>
      <c r="C114" s="20">
        <v>5</v>
      </c>
      <c r="D114" s="20">
        <v>6</v>
      </c>
      <c r="E114" s="20">
        <v>5</v>
      </c>
      <c r="F114" s="20">
        <v>6</v>
      </c>
      <c r="G114" s="20">
        <v>12</v>
      </c>
      <c r="H114" s="20">
        <v>4</v>
      </c>
      <c r="I114" s="20">
        <v>0</v>
      </c>
      <c r="J114" s="26">
        <v>29.105263000000001</v>
      </c>
    </row>
    <row r="115" spans="1:10" x14ac:dyDescent="0.2">
      <c r="A115" s="19" t="s">
        <v>558</v>
      </c>
      <c r="B115" s="20">
        <v>159</v>
      </c>
      <c r="C115" s="20">
        <v>27</v>
      </c>
      <c r="D115" s="20">
        <v>20</v>
      </c>
      <c r="E115" s="20">
        <v>18</v>
      </c>
      <c r="F115" s="20">
        <v>27</v>
      </c>
      <c r="G115" s="20">
        <v>58</v>
      </c>
      <c r="H115" s="20">
        <v>6</v>
      </c>
      <c r="I115" s="20">
        <v>3</v>
      </c>
      <c r="J115" s="26">
        <v>29.051282</v>
      </c>
    </row>
    <row r="116" spans="1:10" x14ac:dyDescent="0.2">
      <c r="A116" s="19" t="s">
        <v>559</v>
      </c>
      <c r="B116" s="20">
        <v>170</v>
      </c>
      <c r="C116" s="20">
        <v>13</v>
      </c>
      <c r="D116" s="20">
        <v>25</v>
      </c>
      <c r="E116" s="20">
        <v>31</v>
      </c>
      <c r="F116" s="20">
        <v>28</v>
      </c>
      <c r="G116" s="20">
        <v>57</v>
      </c>
      <c r="H116" s="20">
        <v>9</v>
      </c>
      <c r="I116" s="20">
        <v>7</v>
      </c>
      <c r="J116" s="26">
        <v>30.539877000000001</v>
      </c>
    </row>
    <row r="117" spans="1:10" x14ac:dyDescent="0.2">
      <c r="A117" s="19" t="s">
        <v>560</v>
      </c>
      <c r="B117" s="20">
        <v>146</v>
      </c>
      <c r="C117" s="20">
        <v>16</v>
      </c>
      <c r="D117" s="20">
        <v>22</v>
      </c>
      <c r="E117" s="20">
        <v>18</v>
      </c>
      <c r="F117" s="20">
        <v>14</v>
      </c>
      <c r="G117" s="20">
        <v>57</v>
      </c>
      <c r="H117" s="20">
        <v>11</v>
      </c>
      <c r="I117" s="20">
        <v>8</v>
      </c>
      <c r="J117" s="26">
        <v>31.217390999999999</v>
      </c>
    </row>
    <row r="118" spans="1:10" x14ac:dyDescent="0.2">
      <c r="A118" s="19" t="s">
        <v>561</v>
      </c>
      <c r="B118" s="20">
        <v>251</v>
      </c>
      <c r="C118" s="20">
        <v>29</v>
      </c>
      <c r="D118" s="20">
        <v>41</v>
      </c>
      <c r="E118" s="20">
        <v>42</v>
      </c>
      <c r="F118" s="20">
        <v>41</v>
      </c>
      <c r="G118" s="20">
        <v>69</v>
      </c>
      <c r="H118" s="20">
        <v>15</v>
      </c>
      <c r="I118" s="20">
        <v>14</v>
      </c>
      <c r="J118" s="26">
        <v>28.717300000000002</v>
      </c>
    </row>
    <row r="119" spans="1:10" x14ac:dyDescent="0.2">
      <c r="A119" s="19" t="s">
        <v>504</v>
      </c>
      <c r="B119" s="20">
        <v>21</v>
      </c>
      <c r="C119" s="20">
        <v>5</v>
      </c>
      <c r="D119" s="20">
        <v>3</v>
      </c>
      <c r="E119" s="20">
        <v>1</v>
      </c>
      <c r="F119" s="20">
        <v>2</v>
      </c>
      <c r="G119" s="20">
        <v>9</v>
      </c>
      <c r="H119" s="20">
        <v>1</v>
      </c>
      <c r="I119" s="20">
        <v>0</v>
      </c>
      <c r="J119" s="26">
        <v>28</v>
      </c>
    </row>
    <row r="120" spans="1:10" x14ac:dyDescent="0.2">
      <c r="A120" s="18" t="s">
        <v>143</v>
      </c>
      <c r="B120" s="18"/>
      <c r="C120" s="18"/>
      <c r="D120" s="18"/>
      <c r="E120" s="18"/>
      <c r="F120" s="18"/>
      <c r="G120" s="18"/>
      <c r="H120" s="18"/>
      <c r="I120" s="18"/>
      <c r="J120" s="18"/>
    </row>
    <row r="121" spans="1:10" x14ac:dyDescent="0.2">
      <c r="A121" s="21" t="s">
        <v>562</v>
      </c>
      <c r="B121" s="21"/>
      <c r="C121" s="21"/>
      <c r="D121" s="21"/>
      <c r="E121" s="21"/>
      <c r="F121" s="21"/>
      <c r="G121" s="21"/>
      <c r="H121" s="21"/>
      <c r="I121" s="21"/>
      <c r="J121" s="21"/>
    </row>
    <row r="122" spans="1:10" x14ac:dyDescent="0.2">
      <c r="A122" s="19" t="s">
        <v>563</v>
      </c>
      <c r="B122" s="20">
        <v>242</v>
      </c>
      <c r="C122" s="20">
        <v>35</v>
      </c>
      <c r="D122" s="20">
        <v>38</v>
      </c>
      <c r="E122" s="20">
        <v>30</v>
      </c>
      <c r="F122" s="20">
        <v>35</v>
      </c>
      <c r="G122" s="20">
        <v>80</v>
      </c>
      <c r="H122" s="20">
        <v>10</v>
      </c>
      <c r="I122" s="20">
        <v>14</v>
      </c>
      <c r="J122" s="26">
        <v>28.350877000000001</v>
      </c>
    </row>
    <row r="123" spans="1:10" x14ac:dyDescent="0.2">
      <c r="A123" s="19" t="s">
        <v>564</v>
      </c>
      <c r="B123" s="20">
        <v>222</v>
      </c>
      <c r="C123" s="20">
        <v>29</v>
      </c>
      <c r="D123" s="20">
        <v>38</v>
      </c>
      <c r="E123" s="20">
        <v>29</v>
      </c>
      <c r="F123" s="20">
        <v>28</v>
      </c>
      <c r="G123" s="20">
        <v>83</v>
      </c>
      <c r="H123" s="20">
        <v>13</v>
      </c>
      <c r="I123" s="20">
        <v>2</v>
      </c>
      <c r="J123" s="26">
        <v>29.227273</v>
      </c>
    </row>
    <row r="124" spans="1:10" x14ac:dyDescent="0.2">
      <c r="A124" s="19" t="s">
        <v>565</v>
      </c>
      <c r="B124" s="20">
        <v>88</v>
      </c>
      <c r="C124" s="20">
        <v>8</v>
      </c>
      <c r="D124" s="20">
        <v>12</v>
      </c>
      <c r="E124" s="20">
        <v>15</v>
      </c>
      <c r="F124" s="20">
        <v>15</v>
      </c>
      <c r="G124" s="20">
        <v>28</v>
      </c>
      <c r="H124" s="20">
        <v>6</v>
      </c>
      <c r="I124" s="20">
        <v>4</v>
      </c>
      <c r="J124" s="26">
        <v>31.095237999999998</v>
      </c>
    </row>
    <row r="125" spans="1:10" x14ac:dyDescent="0.2">
      <c r="A125" s="19" t="s">
        <v>566</v>
      </c>
      <c r="B125" s="20">
        <v>193</v>
      </c>
      <c r="C125" s="20">
        <v>17</v>
      </c>
      <c r="D125" s="20">
        <v>25</v>
      </c>
      <c r="E125" s="20">
        <v>35</v>
      </c>
      <c r="F125" s="20">
        <v>33</v>
      </c>
      <c r="G125" s="20">
        <v>57</v>
      </c>
      <c r="H125" s="20">
        <v>16</v>
      </c>
      <c r="I125" s="20">
        <v>10</v>
      </c>
      <c r="J125" s="26">
        <v>31.229507999999999</v>
      </c>
    </row>
    <row r="126" spans="1:10" x14ac:dyDescent="0.2">
      <c r="A126" s="19" t="s">
        <v>504</v>
      </c>
      <c r="B126" s="20">
        <v>40</v>
      </c>
      <c r="C126" s="20">
        <v>6</v>
      </c>
      <c r="D126" s="20">
        <v>4</v>
      </c>
      <c r="E126" s="20">
        <v>6</v>
      </c>
      <c r="F126" s="20">
        <v>7</v>
      </c>
      <c r="G126" s="20">
        <v>14</v>
      </c>
      <c r="H126" s="20">
        <v>1</v>
      </c>
      <c r="I126" s="20">
        <v>2</v>
      </c>
      <c r="J126" s="26">
        <v>28.868421000000001</v>
      </c>
    </row>
    <row r="127" spans="1:10" x14ac:dyDescent="0.2">
      <c r="A127" s="18" t="s">
        <v>143</v>
      </c>
      <c r="B127" s="18"/>
      <c r="C127" s="18"/>
      <c r="D127" s="18"/>
      <c r="E127" s="18"/>
      <c r="F127" s="18"/>
      <c r="G127" s="18"/>
      <c r="H127" s="18"/>
      <c r="I127" s="18"/>
      <c r="J127" s="18"/>
    </row>
    <row r="128" spans="1:10" x14ac:dyDescent="0.2">
      <c r="A128" s="21" t="s">
        <v>567</v>
      </c>
      <c r="B128" s="21"/>
      <c r="C128" s="21"/>
      <c r="D128" s="21"/>
      <c r="E128" s="21"/>
      <c r="F128" s="21"/>
      <c r="G128" s="21"/>
      <c r="H128" s="21"/>
      <c r="I128" s="21"/>
      <c r="J128" s="21"/>
    </row>
    <row r="129" spans="1:10" x14ac:dyDescent="0.2">
      <c r="A129" s="19" t="s">
        <v>563</v>
      </c>
      <c r="B129" s="20">
        <v>147</v>
      </c>
      <c r="C129" s="20">
        <v>20</v>
      </c>
      <c r="D129" s="20">
        <v>18</v>
      </c>
      <c r="E129" s="20">
        <v>17</v>
      </c>
      <c r="F129" s="20">
        <v>25</v>
      </c>
      <c r="G129" s="20">
        <v>61</v>
      </c>
      <c r="H129" s="20">
        <v>5</v>
      </c>
      <c r="I129" s="20">
        <v>1</v>
      </c>
      <c r="J129" s="26">
        <v>29.917808000000001</v>
      </c>
    </row>
    <row r="130" spans="1:10" x14ac:dyDescent="0.2">
      <c r="A130" s="19" t="s">
        <v>564</v>
      </c>
      <c r="B130" s="20">
        <v>96</v>
      </c>
      <c r="C130" s="20">
        <v>7</v>
      </c>
      <c r="D130" s="20">
        <v>15</v>
      </c>
      <c r="E130" s="20">
        <v>16</v>
      </c>
      <c r="F130" s="20">
        <v>15</v>
      </c>
      <c r="G130" s="20">
        <v>34</v>
      </c>
      <c r="H130" s="20">
        <v>8</v>
      </c>
      <c r="I130" s="20">
        <v>1</v>
      </c>
      <c r="J130" s="26">
        <v>31.673684000000002</v>
      </c>
    </row>
    <row r="131" spans="1:10" x14ac:dyDescent="0.2">
      <c r="A131" s="19" t="s">
        <v>565</v>
      </c>
      <c r="B131" s="20">
        <v>62</v>
      </c>
      <c r="C131" s="20">
        <v>12</v>
      </c>
      <c r="D131" s="20">
        <v>8</v>
      </c>
      <c r="E131" s="20">
        <v>7</v>
      </c>
      <c r="F131" s="20">
        <v>10</v>
      </c>
      <c r="G131" s="20">
        <v>19</v>
      </c>
      <c r="H131" s="20">
        <v>4</v>
      </c>
      <c r="I131" s="20">
        <v>2</v>
      </c>
      <c r="J131" s="26">
        <v>28.433333000000001</v>
      </c>
    </row>
    <row r="132" spans="1:10" x14ac:dyDescent="0.2">
      <c r="A132" s="19" t="s">
        <v>566</v>
      </c>
      <c r="B132" s="20">
        <v>379</v>
      </c>
      <c r="C132" s="20">
        <v>41</v>
      </c>
      <c r="D132" s="20">
        <v>61</v>
      </c>
      <c r="E132" s="20">
        <v>57</v>
      </c>
      <c r="F132" s="20">
        <v>54</v>
      </c>
      <c r="G132" s="20">
        <v>120</v>
      </c>
      <c r="H132" s="20">
        <v>26</v>
      </c>
      <c r="I132" s="20">
        <v>20</v>
      </c>
      <c r="J132" s="26">
        <v>29.805014</v>
      </c>
    </row>
    <row r="133" spans="1:10" x14ac:dyDescent="0.2">
      <c r="A133" s="19" t="s">
        <v>504</v>
      </c>
      <c r="B133" s="20">
        <v>101</v>
      </c>
      <c r="C133" s="20">
        <v>15</v>
      </c>
      <c r="D133" s="20">
        <v>15</v>
      </c>
      <c r="E133" s="20">
        <v>18</v>
      </c>
      <c r="F133" s="20">
        <v>14</v>
      </c>
      <c r="G133" s="20">
        <v>28</v>
      </c>
      <c r="H133" s="20">
        <v>3</v>
      </c>
      <c r="I133" s="20">
        <v>8</v>
      </c>
      <c r="J133" s="26">
        <v>27.258064999999998</v>
      </c>
    </row>
    <row r="134" spans="1:10" x14ac:dyDescent="0.2">
      <c r="A134" s="18" t="s">
        <v>143</v>
      </c>
      <c r="B134" s="18"/>
      <c r="C134" s="18"/>
      <c r="D134" s="18"/>
      <c r="E134" s="18"/>
      <c r="F134" s="18"/>
      <c r="G134" s="18"/>
      <c r="H134" s="18"/>
      <c r="I134" s="18"/>
      <c r="J134" s="18"/>
    </row>
    <row r="135" spans="1:10" x14ac:dyDescent="0.2">
      <c r="A135" s="21" t="s">
        <v>568</v>
      </c>
      <c r="B135" s="21"/>
      <c r="C135" s="21"/>
      <c r="D135" s="21"/>
      <c r="E135" s="21"/>
      <c r="F135" s="21"/>
      <c r="G135" s="21"/>
      <c r="H135" s="21"/>
      <c r="I135" s="21"/>
      <c r="J135" s="21"/>
    </row>
    <row r="136" spans="1:10" x14ac:dyDescent="0.2">
      <c r="A136" s="19" t="s">
        <v>563</v>
      </c>
      <c r="B136" s="20">
        <v>165</v>
      </c>
      <c r="C136" s="20">
        <v>24</v>
      </c>
      <c r="D136" s="20">
        <v>29</v>
      </c>
      <c r="E136" s="20">
        <v>22</v>
      </c>
      <c r="F136" s="20">
        <v>30</v>
      </c>
      <c r="G136" s="20">
        <v>49</v>
      </c>
      <c r="H136" s="20">
        <v>8</v>
      </c>
      <c r="I136" s="20">
        <v>3</v>
      </c>
      <c r="J136" s="26">
        <v>28.141974999999999</v>
      </c>
    </row>
    <row r="137" spans="1:10" x14ac:dyDescent="0.2">
      <c r="A137" s="19" t="s">
        <v>564</v>
      </c>
      <c r="B137" s="20">
        <v>135</v>
      </c>
      <c r="C137" s="20">
        <v>17</v>
      </c>
      <c r="D137" s="20">
        <v>26</v>
      </c>
      <c r="E137" s="20">
        <v>17</v>
      </c>
      <c r="F137" s="20">
        <v>20</v>
      </c>
      <c r="G137" s="20">
        <v>49</v>
      </c>
      <c r="H137" s="20">
        <v>4</v>
      </c>
      <c r="I137" s="20">
        <v>2</v>
      </c>
      <c r="J137" s="26">
        <v>28.398496000000002</v>
      </c>
    </row>
    <row r="138" spans="1:10" x14ac:dyDescent="0.2">
      <c r="A138" s="19" t="s">
        <v>565</v>
      </c>
      <c r="B138" s="20">
        <v>63</v>
      </c>
      <c r="C138" s="20">
        <v>11</v>
      </c>
      <c r="D138" s="20">
        <v>4</v>
      </c>
      <c r="E138" s="20">
        <v>8</v>
      </c>
      <c r="F138" s="20">
        <v>9</v>
      </c>
      <c r="G138" s="20">
        <v>23</v>
      </c>
      <c r="H138" s="20">
        <v>5</v>
      </c>
      <c r="I138" s="20">
        <v>3</v>
      </c>
      <c r="J138" s="26">
        <v>31.016667000000002</v>
      </c>
    </row>
    <row r="139" spans="1:10" x14ac:dyDescent="0.2">
      <c r="A139" s="19" t="s">
        <v>566</v>
      </c>
      <c r="B139" s="20">
        <v>329</v>
      </c>
      <c r="C139" s="20">
        <v>32</v>
      </c>
      <c r="D139" s="20">
        <v>45</v>
      </c>
      <c r="E139" s="20">
        <v>53</v>
      </c>
      <c r="F139" s="20">
        <v>42</v>
      </c>
      <c r="G139" s="20">
        <v>114</v>
      </c>
      <c r="H139" s="20">
        <v>26</v>
      </c>
      <c r="I139" s="20">
        <v>17</v>
      </c>
      <c r="J139" s="26">
        <v>30.967949000000001</v>
      </c>
    </row>
    <row r="140" spans="1:10" x14ac:dyDescent="0.2">
      <c r="A140" s="19" t="s">
        <v>504</v>
      </c>
      <c r="B140" s="20">
        <v>93</v>
      </c>
      <c r="C140" s="20">
        <v>11</v>
      </c>
      <c r="D140" s="20">
        <v>13</v>
      </c>
      <c r="E140" s="20">
        <v>15</v>
      </c>
      <c r="F140" s="20">
        <v>17</v>
      </c>
      <c r="G140" s="20">
        <v>27</v>
      </c>
      <c r="H140" s="20">
        <v>3</v>
      </c>
      <c r="I140" s="20">
        <v>7</v>
      </c>
      <c r="J140" s="26">
        <v>28.593022999999999</v>
      </c>
    </row>
    <row r="141" spans="1:10" x14ac:dyDescent="0.2">
      <c r="A141" s="18" t="s">
        <v>143</v>
      </c>
      <c r="B141" s="18"/>
      <c r="C141" s="18"/>
      <c r="D141" s="18"/>
      <c r="E141" s="18"/>
      <c r="F141" s="18"/>
      <c r="G141" s="18"/>
      <c r="H141" s="18"/>
      <c r="I141" s="18"/>
      <c r="J141" s="18"/>
    </row>
    <row r="142" spans="1:10" x14ac:dyDescent="0.2">
      <c r="A142" s="21" t="s">
        <v>569</v>
      </c>
      <c r="B142" s="21"/>
      <c r="C142" s="21"/>
      <c r="D142" s="21"/>
      <c r="E142" s="21"/>
      <c r="F142" s="21"/>
      <c r="G142" s="21"/>
      <c r="H142" s="21"/>
      <c r="I142" s="21"/>
      <c r="J142" s="21"/>
    </row>
    <row r="143" spans="1:10" x14ac:dyDescent="0.2">
      <c r="A143" s="19" t="s">
        <v>563</v>
      </c>
      <c r="B143" s="20">
        <v>15</v>
      </c>
      <c r="C143" s="20">
        <v>0</v>
      </c>
      <c r="D143" s="20">
        <v>3</v>
      </c>
      <c r="E143" s="20">
        <v>1</v>
      </c>
      <c r="F143" s="20">
        <v>4</v>
      </c>
      <c r="G143" s="20">
        <v>4</v>
      </c>
      <c r="H143" s="20">
        <v>2</v>
      </c>
      <c r="I143" s="20">
        <v>1</v>
      </c>
      <c r="J143" s="26">
        <v>33.928570999999998</v>
      </c>
    </row>
    <row r="144" spans="1:10" x14ac:dyDescent="0.2">
      <c r="A144" s="19" t="s">
        <v>564</v>
      </c>
      <c r="B144" s="20">
        <v>30</v>
      </c>
      <c r="C144" s="20">
        <v>4</v>
      </c>
      <c r="D144" s="20">
        <v>5</v>
      </c>
      <c r="E144" s="20">
        <v>1</v>
      </c>
      <c r="F144" s="20">
        <v>5</v>
      </c>
      <c r="G144" s="20">
        <v>12</v>
      </c>
      <c r="H144" s="20">
        <v>2</v>
      </c>
      <c r="I144" s="20">
        <v>1</v>
      </c>
      <c r="J144" s="26">
        <v>30.62069</v>
      </c>
    </row>
    <row r="145" spans="1:10" x14ac:dyDescent="0.2">
      <c r="A145" s="19" t="s">
        <v>565</v>
      </c>
      <c r="B145" s="20">
        <v>61</v>
      </c>
      <c r="C145" s="20">
        <v>12</v>
      </c>
      <c r="D145" s="20">
        <v>7</v>
      </c>
      <c r="E145" s="20">
        <v>7</v>
      </c>
      <c r="F145" s="20">
        <v>14</v>
      </c>
      <c r="G145" s="20">
        <v>18</v>
      </c>
      <c r="H145" s="20">
        <v>2</v>
      </c>
      <c r="I145" s="20">
        <v>1</v>
      </c>
      <c r="J145" s="26">
        <v>27.85</v>
      </c>
    </row>
    <row r="146" spans="1:10" x14ac:dyDescent="0.2">
      <c r="A146" s="19" t="s">
        <v>566</v>
      </c>
      <c r="B146" s="20">
        <v>454</v>
      </c>
      <c r="C146" s="20">
        <v>50</v>
      </c>
      <c r="D146" s="20">
        <v>65</v>
      </c>
      <c r="E146" s="20">
        <v>67</v>
      </c>
      <c r="F146" s="20">
        <v>66</v>
      </c>
      <c r="G146" s="20">
        <v>158</v>
      </c>
      <c r="H146" s="20">
        <v>33</v>
      </c>
      <c r="I146" s="20">
        <v>15</v>
      </c>
      <c r="J146" s="26">
        <v>30.537585</v>
      </c>
    </row>
    <row r="147" spans="1:10" x14ac:dyDescent="0.2">
      <c r="A147" s="19" t="s">
        <v>504</v>
      </c>
      <c r="B147" s="20">
        <v>225</v>
      </c>
      <c r="C147" s="20">
        <v>29</v>
      </c>
      <c r="D147" s="20">
        <v>37</v>
      </c>
      <c r="E147" s="20">
        <v>39</v>
      </c>
      <c r="F147" s="20">
        <v>29</v>
      </c>
      <c r="G147" s="20">
        <v>70</v>
      </c>
      <c r="H147" s="20">
        <v>7</v>
      </c>
      <c r="I147" s="20">
        <v>14</v>
      </c>
      <c r="J147" s="26">
        <v>27.85782</v>
      </c>
    </row>
    <row r="148" spans="1:10" x14ac:dyDescent="0.2">
      <c r="A148" s="18" t="s">
        <v>570</v>
      </c>
      <c r="B148" s="18"/>
      <c r="C148" s="18"/>
      <c r="D148" s="18"/>
      <c r="E148" s="18"/>
      <c r="F148" s="18"/>
      <c r="G148" s="18"/>
      <c r="H148" s="18"/>
      <c r="I148" s="18"/>
      <c r="J148" s="18"/>
    </row>
    <row r="149" spans="1:10" x14ac:dyDescent="0.2">
      <c r="A149" s="19" t="s">
        <v>571</v>
      </c>
      <c r="B149" s="20">
        <v>221</v>
      </c>
      <c r="C149" s="20">
        <v>33</v>
      </c>
      <c r="D149" s="20">
        <v>41</v>
      </c>
      <c r="E149" s="20">
        <v>32</v>
      </c>
      <c r="F149" s="20">
        <v>33</v>
      </c>
      <c r="G149" s="20">
        <v>66</v>
      </c>
      <c r="H149" s="20">
        <v>9</v>
      </c>
      <c r="I149" s="20">
        <v>7</v>
      </c>
      <c r="J149" s="26">
        <v>27.471962999999999</v>
      </c>
    </row>
    <row r="150" spans="1:10" x14ac:dyDescent="0.2">
      <c r="A150" s="19" t="s">
        <v>572</v>
      </c>
      <c r="B150" s="20">
        <v>303</v>
      </c>
      <c r="C150" s="20">
        <v>36</v>
      </c>
      <c r="D150" s="20">
        <v>45</v>
      </c>
      <c r="E150" s="20">
        <v>46</v>
      </c>
      <c r="F150" s="20">
        <v>39</v>
      </c>
      <c r="G150" s="20">
        <v>108</v>
      </c>
      <c r="H150" s="20">
        <v>17</v>
      </c>
      <c r="I150" s="20">
        <v>12</v>
      </c>
      <c r="J150" s="26">
        <v>29.869416000000001</v>
      </c>
    </row>
    <row r="151" spans="1:10" x14ac:dyDescent="0.2">
      <c r="A151" s="19" t="s">
        <v>573</v>
      </c>
      <c r="B151" s="20">
        <v>185</v>
      </c>
      <c r="C151" s="20">
        <v>22</v>
      </c>
      <c r="D151" s="20">
        <v>24</v>
      </c>
      <c r="E151" s="20">
        <v>27</v>
      </c>
      <c r="F151" s="20">
        <v>30</v>
      </c>
      <c r="G151" s="20">
        <v>57</v>
      </c>
      <c r="H151" s="20">
        <v>14</v>
      </c>
      <c r="I151" s="20">
        <v>11</v>
      </c>
      <c r="J151" s="26">
        <v>30.114943</v>
      </c>
    </row>
    <row r="152" spans="1:10" x14ac:dyDescent="0.2">
      <c r="A152" s="19" t="s">
        <v>574</v>
      </c>
      <c r="B152" s="20">
        <v>76</v>
      </c>
      <c r="C152" s="20">
        <v>4</v>
      </c>
      <c r="D152" s="20">
        <v>7</v>
      </c>
      <c r="E152" s="20">
        <v>10</v>
      </c>
      <c r="F152" s="20">
        <v>16</v>
      </c>
      <c r="G152" s="20">
        <v>31</v>
      </c>
      <c r="H152" s="20">
        <v>6</v>
      </c>
      <c r="I152" s="20">
        <v>2</v>
      </c>
      <c r="J152" s="26">
        <v>33.878377999999998</v>
      </c>
    </row>
    <row r="153" spans="1:10" x14ac:dyDescent="0.2">
      <c r="A153" s="18" t="s">
        <v>575</v>
      </c>
      <c r="B153" s="18"/>
      <c r="C153" s="18"/>
      <c r="D153" s="18"/>
      <c r="E153" s="18"/>
      <c r="F153" s="18"/>
      <c r="G153" s="18"/>
      <c r="H153" s="18"/>
      <c r="I153" s="18"/>
      <c r="J153" s="18"/>
    </row>
    <row r="154" spans="1:10" x14ac:dyDescent="0.2">
      <c r="A154" s="19" t="s">
        <v>576</v>
      </c>
      <c r="B154" s="20">
        <v>113</v>
      </c>
      <c r="C154" s="20">
        <v>10</v>
      </c>
      <c r="D154" s="20">
        <v>9</v>
      </c>
      <c r="E154" s="20">
        <v>13</v>
      </c>
      <c r="F154" s="20">
        <v>19</v>
      </c>
      <c r="G154" s="20">
        <v>48</v>
      </c>
      <c r="H154" s="20">
        <v>7</v>
      </c>
      <c r="I154" s="20">
        <v>7</v>
      </c>
      <c r="J154" s="26">
        <v>32.990566000000001</v>
      </c>
    </row>
    <row r="155" spans="1:10" x14ac:dyDescent="0.2">
      <c r="A155" s="19" t="s">
        <v>577</v>
      </c>
      <c r="B155" s="20">
        <v>230</v>
      </c>
      <c r="C155" s="20">
        <v>30</v>
      </c>
      <c r="D155" s="20">
        <v>45</v>
      </c>
      <c r="E155" s="20">
        <v>32</v>
      </c>
      <c r="F155" s="20">
        <v>34</v>
      </c>
      <c r="G155" s="20">
        <v>62</v>
      </c>
      <c r="H155" s="20">
        <v>18</v>
      </c>
      <c r="I155" s="20">
        <v>9</v>
      </c>
      <c r="J155" s="26">
        <v>28.022624</v>
      </c>
    </row>
    <row r="156" spans="1:10" x14ac:dyDescent="0.2">
      <c r="A156" s="19" t="s">
        <v>578</v>
      </c>
      <c r="B156" s="20">
        <v>162</v>
      </c>
      <c r="C156" s="20">
        <v>14</v>
      </c>
      <c r="D156" s="20">
        <v>20</v>
      </c>
      <c r="E156" s="20">
        <v>28</v>
      </c>
      <c r="F156" s="20">
        <v>25</v>
      </c>
      <c r="G156" s="20">
        <v>65</v>
      </c>
      <c r="H156" s="20">
        <v>6</v>
      </c>
      <c r="I156" s="20">
        <v>4</v>
      </c>
      <c r="J156" s="26">
        <v>31.018986999999999</v>
      </c>
    </row>
    <row r="157" spans="1:10" x14ac:dyDescent="0.2">
      <c r="A157" s="19" t="s">
        <v>579</v>
      </c>
      <c r="B157" s="20">
        <v>119</v>
      </c>
      <c r="C157" s="20">
        <v>23</v>
      </c>
      <c r="D157" s="20">
        <v>25</v>
      </c>
      <c r="E157" s="20">
        <v>15</v>
      </c>
      <c r="F157" s="20">
        <v>12</v>
      </c>
      <c r="G157" s="20">
        <v>35</v>
      </c>
      <c r="H157" s="20">
        <v>5</v>
      </c>
      <c r="I157" s="20">
        <v>4</v>
      </c>
      <c r="J157" s="26">
        <v>26.182608999999999</v>
      </c>
    </row>
    <row r="158" spans="1:10" x14ac:dyDescent="0.2">
      <c r="A158" s="19" t="s">
        <v>580</v>
      </c>
      <c r="B158" s="20">
        <v>77</v>
      </c>
      <c r="C158" s="20">
        <v>8</v>
      </c>
      <c r="D158" s="20">
        <v>11</v>
      </c>
      <c r="E158" s="20">
        <v>12</v>
      </c>
      <c r="F158" s="20">
        <v>14</v>
      </c>
      <c r="G158" s="20">
        <v>24</v>
      </c>
      <c r="H158" s="20">
        <v>5</v>
      </c>
      <c r="I158" s="20">
        <v>3</v>
      </c>
      <c r="J158" s="26">
        <v>30.202703</v>
      </c>
    </row>
    <row r="159" spans="1:10" x14ac:dyDescent="0.2">
      <c r="A159" s="22" t="s">
        <v>581</v>
      </c>
      <c r="B159" s="23">
        <v>84</v>
      </c>
      <c r="C159" s="23">
        <v>10</v>
      </c>
      <c r="D159" s="23">
        <v>7</v>
      </c>
      <c r="E159" s="23">
        <v>15</v>
      </c>
      <c r="F159" s="23">
        <v>14</v>
      </c>
      <c r="G159" s="23">
        <v>28</v>
      </c>
      <c r="H159" s="23">
        <v>5</v>
      </c>
      <c r="I159" s="23">
        <v>5</v>
      </c>
      <c r="J159" s="27">
        <v>31.405062999999998</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0F528-48D5-427B-B57A-FC981A624C58}">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HYPERLINK("#'目次'!B33","[27]")</f>
        <v>[27]</v>
      </c>
    </row>
    <row r="3" spans="1:10" x14ac:dyDescent="0.2">
      <c r="A3" s="9" t="s">
        <v>126</v>
      </c>
      <c r="B3" s="12" t="s">
        <v>197</v>
      </c>
    </row>
    <row r="4" spans="1:10" x14ac:dyDescent="0.2">
      <c r="A4" s="9" t="s">
        <v>126</v>
      </c>
      <c r="B4" s="12" t="s">
        <v>209</v>
      </c>
    </row>
    <row r="5" spans="1:10" x14ac:dyDescent="0.2">
      <c r="A5" s="9" t="s">
        <v>126</v>
      </c>
      <c r="B5" s="12" t="s">
        <v>210</v>
      </c>
    </row>
    <row r="6" spans="1:10" s="15" customFormat="1" ht="37.5" x14ac:dyDescent="0.2">
      <c r="A6" s="13" t="s">
        <v>126</v>
      </c>
      <c r="B6" s="14" t="s">
        <v>499</v>
      </c>
      <c r="C6" s="14" t="s">
        <v>635</v>
      </c>
      <c r="D6" s="14" t="s">
        <v>636</v>
      </c>
      <c r="E6" s="14" t="s">
        <v>637</v>
      </c>
      <c r="F6" s="14" t="s">
        <v>638</v>
      </c>
      <c r="G6" s="14" t="s">
        <v>639</v>
      </c>
      <c r="H6" s="14" t="s">
        <v>504</v>
      </c>
      <c r="I6" s="14" t="s">
        <v>640</v>
      </c>
      <c r="J6" s="14" t="s">
        <v>641</v>
      </c>
    </row>
    <row r="7" spans="1:10" x14ac:dyDescent="0.2">
      <c r="A7" s="16" t="s">
        <v>507</v>
      </c>
      <c r="B7" s="17">
        <v>935</v>
      </c>
      <c r="C7" s="17">
        <v>303</v>
      </c>
      <c r="D7" s="17">
        <v>262</v>
      </c>
      <c r="E7" s="17">
        <v>176</v>
      </c>
      <c r="F7" s="17">
        <v>125</v>
      </c>
      <c r="G7" s="17">
        <v>53</v>
      </c>
      <c r="H7" s="17">
        <v>16</v>
      </c>
      <c r="I7" s="17">
        <v>565</v>
      </c>
      <c r="J7" s="17">
        <v>178</v>
      </c>
    </row>
    <row r="8" spans="1:10" x14ac:dyDescent="0.2">
      <c r="A8" s="18" t="s">
        <v>508</v>
      </c>
      <c r="B8" s="18"/>
      <c r="C8" s="18"/>
      <c r="D8" s="18"/>
      <c r="E8" s="18"/>
      <c r="F8" s="18"/>
      <c r="G8" s="18"/>
      <c r="H8" s="18"/>
      <c r="I8" s="18"/>
      <c r="J8" s="18"/>
    </row>
    <row r="9" spans="1:10" x14ac:dyDescent="0.2">
      <c r="A9" s="19" t="s">
        <v>509</v>
      </c>
      <c r="B9" s="20">
        <v>535</v>
      </c>
      <c r="C9" s="20">
        <v>161</v>
      </c>
      <c r="D9" s="20">
        <v>150</v>
      </c>
      <c r="E9" s="20">
        <v>103</v>
      </c>
      <c r="F9" s="20">
        <v>74</v>
      </c>
      <c r="G9" s="20">
        <v>37</v>
      </c>
      <c r="H9" s="20">
        <v>10</v>
      </c>
      <c r="I9" s="20">
        <v>311</v>
      </c>
      <c r="J9" s="20">
        <v>111</v>
      </c>
    </row>
    <row r="10" spans="1:10" x14ac:dyDescent="0.2">
      <c r="A10" s="19" t="s">
        <v>510</v>
      </c>
      <c r="B10" s="20">
        <v>399</v>
      </c>
      <c r="C10" s="20">
        <v>142</v>
      </c>
      <c r="D10" s="20">
        <v>111</v>
      </c>
      <c r="E10" s="20">
        <v>73</v>
      </c>
      <c r="F10" s="20">
        <v>51</v>
      </c>
      <c r="G10" s="20">
        <v>16</v>
      </c>
      <c r="H10" s="20">
        <v>6</v>
      </c>
      <c r="I10" s="20">
        <v>253</v>
      </c>
      <c r="J10" s="20">
        <v>67</v>
      </c>
    </row>
    <row r="11" spans="1:10" x14ac:dyDescent="0.2">
      <c r="A11" s="19" t="s">
        <v>511</v>
      </c>
      <c r="B11" s="20">
        <v>1</v>
      </c>
      <c r="C11" s="20">
        <v>0</v>
      </c>
      <c r="D11" s="20">
        <v>1</v>
      </c>
      <c r="E11" s="20">
        <v>0</v>
      </c>
      <c r="F11" s="20">
        <v>0</v>
      </c>
      <c r="G11" s="20">
        <v>0</v>
      </c>
      <c r="H11" s="20">
        <v>0</v>
      </c>
      <c r="I11" s="20">
        <v>1</v>
      </c>
      <c r="J11" s="20">
        <v>0</v>
      </c>
    </row>
    <row r="12" spans="1:10" x14ac:dyDescent="0.2">
      <c r="A12" s="18" t="s">
        <v>512</v>
      </c>
      <c r="B12" s="18"/>
      <c r="C12" s="18"/>
      <c r="D12" s="18"/>
      <c r="E12" s="18"/>
      <c r="F12" s="18"/>
      <c r="G12" s="18"/>
      <c r="H12" s="18"/>
      <c r="I12" s="18"/>
      <c r="J12" s="18"/>
    </row>
    <row r="13" spans="1:10" x14ac:dyDescent="0.2">
      <c r="A13" s="19" t="s">
        <v>513</v>
      </c>
      <c r="B13" s="20">
        <v>294</v>
      </c>
      <c r="C13" s="20">
        <v>72</v>
      </c>
      <c r="D13" s="20">
        <v>88</v>
      </c>
      <c r="E13" s="20">
        <v>46</v>
      </c>
      <c r="F13" s="20">
        <v>61</v>
      </c>
      <c r="G13" s="20">
        <v>23</v>
      </c>
      <c r="H13" s="20">
        <v>4</v>
      </c>
      <c r="I13" s="20">
        <v>160</v>
      </c>
      <c r="J13" s="20">
        <v>84</v>
      </c>
    </row>
    <row r="14" spans="1:10" x14ac:dyDescent="0.2">
      <c r="A14" s="19" t="s">
        <v>514</v>
      </c>
      <c r="B14" s="20">
        <v>253</v>
      </c>
      <c r="C14" s="20">
        <v>77</v>
      </c>
      <c r="D14" s="20">
        <v>75</v>
      </c>
      <c r="E14" s="20">
        <v>58</v>
      </c>
      <c r="F14" s="20">
        <v>25</v>
      </c>
      <c r="G14" s="20">
        <v>15</v>
      </c>
      <c r="H14" s="20">
        <v>3</v>
      </c>
      <c r="I14" s="20">
        <v>152</v>
      </c>
      <c r="J14" s="20">
        <v>40</v>
      </c>
    </row>
    <row r="15" spans="1:10" x14ac:dyDescent="0.2">
      <c r="A15" s="19" t="s">
        <v>515</v>
      </c>
      <c r="B15" s="20">
        <v>196</v>
      </c>
      <c r="C15" s="20">
        <v>74</v>
      </c>
      <c r="D15" s="20">
        <v>50</v>
      </c>
      <c r="E15" s="20">
        <v>31</v>
      </c>
      <c r="F15" s="20">
        <v>27</v>
      </c>
      <c r="G15" s="20">
        <v>8</v>
      </c>
      <c r="H15" s="20">
        <v>6</v>
      </c>
      <c r="I15" s="20">
        <v>124</v>
      </c>
      <c r="J15" s="20">
        <v>35</v>
      </c>
    </row>
    <row r="16" spans="1:10" x14ac:dyDescent="0.2">
      <c r="A16" s="19" t="s">
        <v>516</v>
      </c>
      <c r="B16" s="20">
        <v>139</v>
      </c>
      <c r="C16" s="20">
        <v>52</v>
      </c>
      <c r="D16" s="20">
        <v>42</v>
      </c>
      <c r="E16" s="20">
        <v>29</v>
      </c>
      <c r="F16" s="20">
        <v>10</v>
      </c>
      <c r="G16" s="20">
        <v>4</v>
      </c>
      <c r="H16" s="20">
        <v>2</v>
      </c>
      <c r="I16" s="20">
        <v>94</v>
      </c>
      <c r="J16" s="20">
        <v>14</v>
      </c>
    </row>
    <row r="17" spans="1:10" x14ac:dyDescent="0.2">
      <c r="A17" s="19" t="s">
        <v>517</v>
      </c>
      <c r="B17" s="20">
        <v>41</v>
      </c>
      <c r="C17" s="20">
        <v>23</v>
      </c>
      <c r="D17" s="20">
        <v>6</v>
      </c>
      <c r="E17" s="20">
        <v>8</v>
      </c>
      <c r="F17" s="20">
        <v>1</v>
      </c>
      <c r="G17" s="20">
        <v>2</v>
      </c>
      <c r="H17" s="20">
        <v>1</v>
      </c>
      <c r="I17" s="20">
        <v>29</v>
      </c>
      <c r="J17" s="20">
        <v>3</v>
      </c>
    </row>
    <row r="18" spans="1:10" x14ac:dyDescent="0.2">
      <c r="A18" s="19" t="s">
        <v>518</v>
      </c>
      <c r="B18" s="20">
        <v>9</v>
      </c>
      <c r="C18" s="20">
        <v>3</v>
      </c>
      <c r="D18" s="20">
        <v>1</v>
      </c>
      <c r="E18" s="20">
        <v>4</v>
      </c>
      <c r="F18" s="20">
        <v>0</v>
      </c>
      <c r="G18" s="20">
        <v>1</v>
      </c>
      <c r="H18" s="20">
        <v>0</v>
      </c>
      <c r="I18" s="20">
        <v>4</v>
      </c>
      <c r="J18" s="20">
        <v>1</v>
      </c>
    </row>
    <row r="19" spans="1:10" x14ac:dyDescent="0.2">
      <c r="A19" s="19" t="s">
        <v>519</v>
      </c>
      <c r="B19" s="20">
        <v>3</v>
      </c>
      <c r="C19" s="20">
        <v>2</v>
      </c>
      <c r="D19" s="20">
        <v>0</v>
      </c>
      <c r="E19" s="20">
        <v>0</v>
      </c>
      <c r="F19" s="20">
        <v>1</v>
      </c>
      <c r="G19" s="20">
        <v>0</v>
      </c>
      <c r="H19" s="20">
        <v>0</v>
      </c>
      <c r="I19" s="20">
        <v>2</v>
      </c>
      <c r="J19" s="20">
        <v>1</v>
      </c>
    </row>
    <row r="20" spans="1:10" x14ac:dyDescent="0.2">
      <c r="A20" s="19" t="s">
        <v>520</v>
      </c>
      <c r="B20" s="20">
        <v>0</v>
      </c>
      <c r="C20" s="20">
        <v>0</v>
      </c>
      <c r="D20" s="20">
        <v>0</v>
      </c>
      <c r="E20" s="20">
        <v>0</v>
      </c>
      <c r="F20" s="20">
        <v>0</v>
      </c>
      <c r="G20" s="20">
        <v>0</v>
      </c>
      <c r="H20" s="20">
        <v>0</v>
      </c>
      <c r="I20" s="20">
        <v>0</v>
      </c>
      <c r="J20" s="20">
        <v>0</v>
      </c>
    </row>
    <row r="21" spans="1:10" x14ac:dyDescent="0.2">
      <c r="A21" s="19" t="s">
        <v>521</v>
      </c>
      <c r="B21" s="20">
        <v>449</v>
      </c>
      <c r="C21" s="20">
        <v>151</v>
      </c>
      <c r="D21" s="20">
        <v>125</v>
      </c>
      <c r="E21" s="20">
        <v>89</v>
      </c>
      <c r="F21" s="20">
        <v>52</v>
      </c>
      <c r="G21" s="20">
        <v>23</v>
      </c>
      <c r="H21" s="20">
        <v>9</v>
      </c>
      <c r="I21" s="20">
        <v>276</v>
      </c>
      <c r="J21" s="20">
        <v>75</v>
      </c>
    </row>
    <row r="22" spans="1:10" x14ac:dyDescent="0.2">
      <c r="A22" s="19" t="s">
        <v>522</v>
      </c>
      <c r="B22" s="20">
        <v>180</v>
      </c>
      <c r="C22" s="20">
        <v>75</v>
      </c>
      <c r="D22" s="20">
        <v>48</v>
      </c>
      <c r="E22" s="20">
        <v>37</v>
      </c>
      <c r="F22" s="20">
        <v>11</v>
      </c>
      <c r="G22" s="20">
        <v>6</v>
      </c>
      <c r="H22" s="20">
        <v>3</v>
      </c>
      <c r="I22" s="20">
        <v>123</v>
      </c>
      <c r="J22" s="20">
        <v>17</v>
      </c>
    </row>
    <row r="23" spans="1:10" x14ac:dyDescent="0.2">
      <c r="A23" s="19" t="s">
        <v>523</v>
      </c>
      <c r="B23" s="20">
        <v>641</v>
      </c>
      <c r="C23" s="20">
        <v>231</v>
      </c>
      <c r="D23" s="20">
        <v>174</v>
      </c>
      <c r="E23" s="20">
        <v>130</v>
      </c>
      <c r="F23" s="20">
        <v>64</v>
      </c>
      <c r="G23" s="20">
        <v>30</v>
      </c>
      <c r="H23" s="20">
        <v>12</v>
      </c>
      <c r="I23" s="20">
        <v>405</v>
      </c>
      <c r="J23" s="20">
        <v>94</v>
      </c>
    </row>
    <row r="24" spans="1:10" x14ac:dyDescent="0.2">
      <c r="A24" s="19" t="s">
        <v>524</v>
      </c>
      <c r="B24" s="20">
        <v>192</v>
      </c>
      <c r="C24" s="20">
        <v>80</v>
      </c>
      <c r="D24" s="20">
        <v>49</v>
      </c>
      <c r="E24" s="20">
        <v>41</v>
      </c>
      <c r="F24" s="20">
        <v>12</v>
      </c>
      <c r="G24" s="20">
        <v>7</v>
      </c>
      <c r="H24" s="20">
        <v>3</v>
      </c>
      <c r="I24" s="20">
        <v>129</v>
      </c>
      <c r="J24" s="20">
        <v>19</v>
      </c>
    </row>
    <row r="25" spans="1:10" x14ac:dyDescent="0.2">
      <c r="A25" s="19" t="s">
        <v>525</v>
      </c>
      <c r="B25" s="20">
        <v>12</v>
      </c>
      <c r="C25" s="20">
        <v>5</v>
      </c>
      <c r="D25" s="20">
        <v>1</v>
      </c>
      <c r="E25" s="20">
        <v>4</v>
      </c>
      <c r="F25" s="20">
        <v>1</v>
      </c>
      <c r="G25" s="20">
        <v>1</v>
      </c>
      <c r="H25" s="20">
        <v>0</v>
      </c>
      <c r="I25" s="20">
        <v>6</v>
      </c>
      <c r="J25" s="20">
        <v>2</v>
      </c>
    </row>
    <row r="26" spans="1:10" x14ac:dyDescent="0.2">
      <c r="A26" s="18" t="s">
        <v>526</v>
      </c>
      <c r="B26" s="17">
        <v>172</v>
      </c>
      <c r="C26" s="17">
        <v>33</v>
      </c>
      <c r="D26" s="17">
        <v>52</v>
      </c>
      <c r="E26" s="17">
        <v>26</v>
      </c>
      <c r="F26" s="17">
        <v>39</v>
      </c>
      <c r="G26" s="17">
        <v>19</v>
      </c>
      <c r="H26" s="17">
        <v>3</v>
      </c>
      <c r="I26" s="17">
        <v>85</v>
      </c>
      <c r="J26" s="17">
        <v>58</v>
      </c>
    </row>
    <row r="27" spans="1:10" x14ac:dyDescent="0.2">
      <c r="A27" s="19" t="s">
        <v>514</v>
      </c>
      <c r="B27" s="20">
        <v>133</v>
      </c>
      <c r="C27" s="20">
        <v>38</v>
      </c>
      <c r="D27" s="20">
        <v>39</v>
      </c>
      <c r="E27" s="20">
        <v>29</v>
      </c>
      <c r="F27" s="20">
        <v>16</v>
      </c>
      <c r="G27" s="20">
        <v>9</v>
      </c>
      <c r="H27" s="20">
        <v>2</v>
      </c>
      <c r="I27" s="20">
        <v>77</v>
      </c>
      <c r="J27" s="20">
        <v>25</v>
      </c>
    </row>
    <row r="28" spans="1:10" x14ac:dyDescent="0.2">
      <c r="A28" s="19" t="s">
        <v>515</v>
      </c>
      <c r="B28" s="20">
        <v>111</v>
      </c>
      <c r="C28" s="20">
        <v>39</v>
      </c>
      <c r="D28" s="20">
        <v>30</v>
      </c>
      <c r="E28" s="20">
        <v>22</v>
      </c>
      <c r="F28" s="20">
        <v>12</v>
      </c>
      <c r="G28" s="20">
        <v>4</v>
      </c>
      <c r="H28" s="20">
        <v>4</v>
      </c>
      <c r="I28" s="20">
        <v>69</v>
      </c>
      <c r="J28" s="20">
        <v>16</v>
      </c>
    </row>
    <row r="29" spans="1:10" x14ac:dyDescent="0.2">
      <c r="A29" s="19" t="s">
        <v>516</v>
      </c>
      <c r="B29" s="20">
        <v>82</v>
      </c>
      <c r="C29" s="20">
        <v>31</v>
      </c>
      <c r="D29" s="20">
        <v>23</v>
      </c>
      <c r="E29" s="20">
        <v>19</v>
      </c>
      <c r="F29" s="20">
        <v>5</v>
      </c>
      <c r="G29" s="20">
        <v>3</v>
      </c>
      <c r="H29" s="20">
        <v>1</v>
      </c>
      <c r="I29" s="20">
        <v>54</v>
      </c>
      <c r="J29" s="20">
        <v>8</v>
      </c>
    </row>
    <row r="30" spans="1:10" x14ac:dyDescent="0.2">
      <c r="A30" s="19" t="s">
        <v>517</v>
      </c>
      <c r="B30" s="20">
        <v>30</v>
      </c>
      <c r="C30" s="20">
        <v>17</v>
      </c>
      <c r="D30" s="20">
        <v>6</v>
      </c>
      <c r="E30" s="20">
        <v>5</v>
      </c>
      <c r="F30" s="20">
        <v>1</v>
      </c>
      <c r="G30" s="20">
        <v>1</v>
      </c>
      <c r="H30" s="20">
        <v>0</v>
      </c>
      <c r="I30" s="20">
        <v>23</v>
      </c>
      <c r="J30" s="20">
        <v>2</v>
      </c>
    </row>
    <row r="31" spans="1:10" x14ac:dyDescent="0.2">
      <c r="A31" s="19" t="s">
        <v>518</v>
      </c>
      <c r="B31" s="20">
        <v>5</v>
      </c>
      <c r="C31" s="20">
        <v>2</v>
      </c>
      <c r="D31" s="20">
        <v>0</v>
      </c>
      <c r="E31" s="20">
        <v>2</v>
      </c>
      <c r="F31" s="20">
        <v>0</v>
      </c>
      <c r="G31" s="20">
        <v>1</v>
      </c>
      <c r="H31" s="20">
        <v>0</v>
      </c>
      <c r="I31" s="20">
        <v>2</v>
      </c>
      <c r="J31" s="20">
        <v>1</v>
      </c>
    </row>
    <row r="32" spans="1:10" x14ac:dyDescent="0.2">
      <c r="A32" s="19" t="s">
        <v>519</v>
      </c>
      <c r="B32" s="20">
        <v>2</v>
      </c>
      <c r="C32" s="20">
        <v>1</v>
      </c>
      <c r="D32" s="20">
        <v>0</v>
      </c>
      <c r="E32" s="20">
        <v>0</v>
      </c>
      <c r="F32" s="20">
        <v>1</v>
      </c>
      <c r="G32" s="20">
        <v>0</v>
      </c>
      <c r="H32" s="20">
        <v>0</v>
      </c>
      <c r="I32" s="20">
        <v>1</v>
      </c>
      <c r="J32" s="20">
        <v>1</v>
      </c>
    </row>
    <row r="33" spans="1:10" x14ac:dyDescent="0.2">
      <c r="A33" s="19" t="s">
        <v>520</v>
      </c>
      <c r="B33" s="20">
        <v>0</v>
      </c>
      <c r="C33" s="20">
        <v>0</v>
      </c>
      <c r="D33" s="20">
        <v>0</v>
      </c>
      <c r="E33" s="20">
        <v>0</v>
      </c>
      <c r="F33" s="20">
        <v>0</v>
      </c>
      <c r="G33" s="20">
        <v>0</v>
      </c>
      <c r="H33" s="20">
        <v>0</v>
      </c>
      <c r="I33" s="20">
        <v>0</v>
      </c>
      <c r="J33" s="20">
        <v>0</v>
      </c>
    </row>
    <row r="34" spans="1:10" x14ac:dyDescent="0.2">
      <c r="A34" s="19" t="s">
        <v>521</v>
      </c>
      <c r="B34" s="20">
        <v>244</v>
      </c>
      <c r="C34" s="20">
        <v>77</v>
      </c>
      <c r="D34" s="20">
        <v>69</v>
      </c>
      <c r="E34" s="20">
        <v>51</v>
      </c>
      <c r="F34" s="20">
        <v>28</v>
      </c>
      <c r="G34" s="20">
        <v>13</v>
      </c>
      <c r="H34" s="20">
        <v>6</v>
      </c>
      <c r="I34" s="20">
        <v>146</v>
      </c>
      <c r="J34" s="20">
        <v>41</v>
      </c>
    </row>
    <row r="35" spans="1:10" x14ac:dyDescent="0.2">
      <c r="A35" s="19" t="s">
        <v>522</v>
      </c>
      <c r="B35" s="20">
        <v>112</v>
      </c>
      <c r="C35" s="20">
        <v>48</v>
      </c>
      <c r="D35" s="20">
        <v>29</v>
      </c>
      <c r="E35" s="20">
        <v>24</v>
      </c>
      <c r="F35" s="20">
        <v>6</v>
      </c>
      <c r="G35" s="20">
        <v>4</v>
      </c>
      <c r="H35" s="20">
        <v>1</v>
      </c>
      <c r="I35" s="20">
        <v>77</v>
      </c>
      <c r="J35" s="20">
        <v>10</v>
      </c>
    </row>
    <row r="36" spans="1:10" x14ac:dyDescent="0.2">
      <c r="A36" s="19" t="s">
        <v>523</v>
      </c>
      <c r="B36" s="20">
        <v>363</v>
      </c>
      <c r="C36" s="20">
        <v>128</v>
      </c>
      <c r="D36" s="20">
        <v>98</v>
      </c>
      <c r="E36" s="20">
        <v>77</v>
      </c>
      <c r="F36" s="20">
        <v>35</v>
      </c>
      <c r="G36" s="20">
        <v>18</v>
      </c>
      <c r="H36" s="20">
        <v>7</v>
      </c>
      <c r="I36" s="20">
        <v>226</v>
      </c>
      <c r="J36" s="20">
        <v>53</v>
      </c>
    </row>
    <row r="37" spans="1:10" x14ac:dyDescent="0.2">
      <c r="A37" s="19" t="s">
        <v>524</v>
      </c>
      <c r="B37" s="20">
        <v>119</v>
      </c>
      <c r="C37" s="20">
        <v>51</v>
      </c>
      <c r="D37" s="20">
        <v>29</v>
      </c>
      <c r="E37" s="20">
        <v>26</v>
      </c>
      <c r="F37" s="20">
        <v>7</v>
      </c>
      <c r="G37" s="20">
        <v>5</v>
      </c>
      <c r="H37" s="20">
        <v>1</v>
      </c>
      <c r="I37" s="20">
        <v>80</v>
      </c>
      <c r="J37" s="20">
        <v>12</v>
      </c>
    </row>
    <row r="38" spans="1:10" x14ac:dyDescent="0.2">
      <c r="A38" s="19" t="s">
        <v>525</v>
      </c>
      <c r="B38" s="20">
        <v>7</v>
      </c>
      <c r="C38" s="20">
        <v>3</v>
      </c>
      <c r="D38" s="20">
        <v>0</v>
      </c>
      <c r="E38" s="20">
        <v>2</v>
      </c>
      <c r="F38" s="20">
        <v>1</v>
      </c>
      <c r="G38" s="20">
        <v>1</v>
      </c>
      <c r="H38" s="20">
        <v>0</v>
      </c>
      <c r="I38" s="20">
        <v>3</v>
      </c>
      <c r="J38" s="20">
        <v>2</v>
      </c>
    </row>
    <row r="39" spans="1:10" x14ac:dyDescent="0.2">
      <c r="A39" s="18" t="s">
        <v>527</v>
      </c>
      <c r="B39" s="17">
        <v>121</v>
      </c>
      <c r="C39" s="17">
        <v>39</v>
      </c>
      <c r="D39" s="17">
        <v>35</v>
      </c>
      <c r="E39" s="17">
        <v>20</v>
      </c>
      <c r="F39" s="17">
        <v>22</v>
      </c>
      <c r="G39" s="17">
        <v>4</v>
      </c>
      <c r="H39" s="17">
        <v>1</v>
      </c>
      <c r="I39" s="17">
        <v>74</v>
      </c>
      <c r="J39" s="17">
        <v>26</v>
      </c>
    </row>
    <row r="40" spans="1:10" x14ac:dyDescent="0.2">
      <c r="A40" s="19" t="s">
        <v>514</v>
      </c>
      <c r="B40" s="20">
        <v>120</v>
      </c>
      <c r="C40" s="20">
        <v>39</v>
      </c>
      <c r="D40" s="20">
        <v>36</v>
      </c>
      <c r="E40" s="20">
        <v>29</v>
      </c>
      <c r="F40" s="20">
        <v>9</v>
      </c>
      <c r="G40" s="20">
        <v>6</v>
      </c>
      <c r="H40" s="20">
        <v>1</v>
      </c>
      <c r="I40" s="20">
        <v>75</v>
      </c>
      <c r="J40" s="20">
        <v>15</v>
      </c>
    </row>
    <row r="41" spans="1:10" x14ac:dyDescent="0.2">
      <c r="A41" s="19" t="s">
        <v>515</v>
      </c>
      <c r="B41" s="20">
        <v>85</v>
      </c>
      <c r="C41" s="20">
        <v>35</v>
      </c>
      <c r="D41" s="20">
        <v>20</v>
      </c>
      <c r="E41" s="20">
        <v>9</v>
      </c>
      <c r="F41" s="20">
        <v>15</v>
      </c>
      <c r="G41" s="20">
        <v>4</v>
      </c>
      <c r="H41" s="20">
        <v>2</v>
      </c>
      <c r="I41" s="20">
        <v>55</v>
      </c>
      <c r="J41" s="20">
        <v>19</v>
      </c>
    </row>
    <row r="42" spans="1:10" x14ac:dyDescent="0.2">
      <c r="A42" s="19" t="s">
        <v>516</v>
      </c>
      <c r="B42" s="20">
        <v>57</v>
      </c>
      <c r="C42" s="20">
        <v>21</v>
      </c>
      <c r="D42" s="20">
        <v>19</v>
      </c>
      <c r="E42" s="20">
        <v>10</v>
      </c>
      <c r="F42" s="20">
        <v>5</v>
      </c>
      <c r="G42" s="20">
        <v>1</v>
      </c>
      <c r="H42" s="20">
        <v>1</v>
      </c>
      <c r="I42" s="20">
        <v>40</v>
      </c>
      <c r="J42" s="20">
        <v>6</v>
      </c>
    </row>
    <row r="43" spans="1:10" x14ac:dyDescent="0.2">
      <c r="A43" s="19" t="s">
        <v>517</v>
      </c>
      <c r="B43" s="20">
        <v>11</v>
      </c>
      <c r="C43" s="20">
        <v>6</v>
      </c>
      <c r="D43" s="20">
        <v>0</v>
      </c>
      <c r="E43" s="20">
        <v>3</v>
      </c>
      <c r="F43" s="20">
        <v>0</v>
      </c>
      <c r="G43" s="20">
        <v>1</v>
      </c>
      <c r="H43" s="20">
        <v>1</v>
      </c>
      <c r="I43" s="20">
        <v>6</v>
      </c>
      <c r="J43" s="20">
        <v>1</v>
      </c>
    </row>
    <row r="44" spans="1:10" x14ac:dyDescent="0.2">
      <c r="A44" s="19" t="s">
        <v>518</v>
      </c>
      <c r="B44" s="20">
        <v>4</v>
      </c>
      <c r="C44" s="20">
        <v>1</v>
      </c>
      <c r="D44" s="20">
        <v>1</v>
      </c>
      <c r="E44" s="20">
        <v>2</v>
      </c>
      <c r="F44" s="20">
        <v>0</v>
      </c>
      <c r="G44" s="20">
        <v>0</v>
      </c>
      <c r="H44" s="20">
        <v>0</v>
      </c>
      <c r="I44" s="20">
        <v>2</v>
      </c>
      <c r="J44" s="20">
        <v>0</v>
      </c>
    </row>
    <row r="45" spans="1:10" x14ac:dyDescent="0.2">
      <c r="A45" s="19" t="s">
        <v>519</v>
      </c>
      <c r="B45" s="20">
        <v>1</v>
      </c>
      <c r="C45" s="20">
        <v>1</v>
      </c>
      <c r="D45" s="20">
        <v>0</v>
      </c>
      <c r="E45" s="20">
        <v>0</v>
      </c>
      <c r="F45" s="20">
        <v>0</v>
      </c>
      <c r="G45" s="20">
        <v>0</v>
      </c>
      <c r="H45" s="20">
        <v>0</v>
      </c>
      <c r="I45" s="20">
        <v>1</v>
      </c>
      <c r="J45" s="20">
        <v>0</v>
      </c>
    </row>
    <row r="46" spans="1:10" x14ac:dyDescent="0.2">
      <c r="A46" s="19" t="s">
        <v>520</v>
      </c>
      <c r="B46" s="20">
        <v>0</v>
      </c>
      <c r="C46" s="20">
        <v>0</v>
      </c>
      <c r="D46" s="20">
        <v>0</v>
      </c>
      <c r="E46" s="20">
        <v>0</v>
      </c>
      <c r="F46" s="20">
        <v>0</v>
      </c>
      <c r="G46" s="20">
        <v>0</v>
      </c>
      <c r="H46" s="20">
        <v>0</v>
      </c>
      <c r="I46" s="20">
        <v>0</v>
      </c>
      <c r="J46" s="20">
        <v>0</v>
      </c>
    </row>
    <row r="47" spans="1:10" x14ac:dyDescent="0.2">
      <c r="A47" s="19" t="s">
        <v>521</v>
      </c>
      <c r="B47" s="20">
        <v>205</v>
      </c>
      <c r="C47" s="20">
        <v>74</v>
      </c>
      <c r="D47" s="20">
        <v>56</v>
      </c>
      <c r="E47" s="20">
        <v>38</v>
      </c>
      <c r="F47" s="20">
        <v>24</v>
      </c>
      <c r="G47" s="20">
        <v>10</v>
      </c>
      <c r="H47" s="20">
        <v>3</v>
      </c>
      <c r="I47" s="20">
        <v>130</v>
      </c>
      <c r="J47" s="20">
        <v>34</v>
      </c>
    </row>
    <row r="48" spans="1:10" x14ac:dyDescent="0.2">
      <c r="A48" s="19" t="s">
        <v>522</v>
      </c>
      <c r="B48" s="20">
        <v>68</v>
      </c>
      <c r="C48" s="20">
        <v>27</v>
      </c>
      <c r="D48" s="20">
        <v>19</v>
      </c>
      <c r="E48" s="20">
        <v>13</v>
      </c>
      <c r="F48" s="20">
        <v>5</v>
      </c>
      <c r="G48" s="20">
        <v>2</v>
      </c>
      <c r="H48" s="20">
        <v>2</v>
      </c>
      <c r="I48" s="20">
        <v>46</v>
      </c>
      <c r="J48" s="20">
        <v>7</v>
      </c>
    </row>
    <row r="49" spans="1:10" x14ac:dyDescent="0.2">
      <c r="A49" s="19" t="s">
        <v>523</v>
      </c>
      <c r="B49" s="20">
        <v>278</v>
      </c>
      <c r="C49" s="20">
        <v>103</v>
      </c>
      <c r="D49" s="20">
        <v>76</v>
      </c>
      <c r="E49" s="20">
        <v>53</v>
      </c>
      <c r="F49" s="20">
        <v>29</v>
      </c>
      <c r="G49" s="20">
        <v>12</v>
      </c>
      <c r="H49" s="20">
        <v>5</v>
      </c>
      <c r="I49" s="20">
        <v>179</v>
      </c>
      <c r="J49" s="20">
        <v>41</v>
      </c>
    </row>
    <row r="50" spans="1:10" x14ac:dyDescent="0.2">
      <c r="A50" s="19" t="s">
        <v>524</v>
      </c>
      <c r="B50" s="20">
        <v>73</v>
      </c>
      <c r="C50" s="20">
        <v>29</v>
      </c>
      <c r="D50" s="20">
        <v>20</v>
      </c>
      <c r="E50" s="20">
        <v>15</v>
      </c>
      <c r="F50" s="20">
        <v>5</v>
      </c>
      <c r="G50" s="20">
        <v>2</v>
      </c>
      <c r="H50" s="20">
        <v>2</v>
      </c>
      <c r="I50" s="20">
        <v>49</v>
      </c>
      <c r="J50" s="20">
        <v>7</v>
      </c>
    </row>
    <row r="51" spans="1:10" x14ac:dyDescent="0.2">
      <c r="A51" s="19" t="s">
        <v>525</v>
      </c>
      <c r="B51" s="20">
        <v>5</v>
      </c>
      <c r="C51" s="20">
        <v>2</v>
      </c>
      <c r="D51" s="20">
        <v>1</v>
      </c>
      <c r="E51" s="20">
        <v>2</v>
      </c>
      <c r="F51" s="20">
        <v>0</v>
      </c>
      <c r="G51" s="20">
        <v>0</v>
      </c>
      <c r="H51" s="20">
        <v>0</v>
      </c>
      <c r="I51" s="20">
        <v>3</v>
      </c>
      <c r="J51" s="20">
        <v>0</v>
      </c>
    </row>
    <row r="52" spans="1:10" x14ac:dyDescent="0.2">
      <c r="A52" s="18" t="s">
        <v>528</v>
      </c>
      <c r="B52" s="18"/>
      <c r="C52" s="18"/>
      <c r="D52" s="18"/>
      <c r="E52" s="18"/>
      <c r="F52" s="18"/>
      <c r="G52" s="18"/>
      <c r="H52" s="18"/>
      <c r="I52" s="18"/>
      <c r="J52" s="18"/>
    </row>
    <row r="53" spans="1:10" x14ac:dyDescent="0.2">
      <c r="A53" s="19" t="s">
        <v>130</v>
      </c>
      <c r="B53" s="20">
        <v>73</v>
      </c>
      <c r="C53" s="20">
        <v>15</v>
      </c>
      <c r="D53" s="20">
        <v>13</v>
      </c>
      <c r="E53" s="20">
        <v>21</v>
      </c>
      <c r="F53" s="20">
        <v>12</v>
      </c>
      <c r="G53" s="20">
        <v>9</v>
      </c>
      <c r="H53" s="20">
        <v>3</v>
      </c>
      <c r="I53" s="20">
        <v>28</v>
      </c>
      <c r="J53" s="20">
        <v>21</v>
      </c>
    </row>
    <row r="54" spans="1:10" x14ac:dyDescent="0.2">
      <c r="A54" s="19" t="s">
        <v>131</v>
      </c>
      <c r="B54" s="20">
        <v>662</v>
      </c>
      <c r="C54" s="20">
        <v>224</v>
      </c>
      <c r="D54" s="20">
        <v>197</v>
      </c>
      <c r="E54" s="20">
        <v>117</v>
      </c>
      <c r="F54" s="20">
        <v>83</v>
      </c>
      <c r="G54" s="20">
        <v>33</v>
      </c>
      <c r="H54" s="20">
        <v>8</v>
      </c>
      <c r="I54" s="20">
        <v>421</v>
      </c>
      <c r="J54" s="20">
        <v>116</v>
      </c>
    </row>
    <row r="55" spans="1:10" x14ac:dyDescent="0.2">
      <c r="A55" s="19" t="s">
        <v>392</v>
      </c>
      <c r="B55" s="20">
        <v>84</v>
      </c>
      <c r="C55" s="20">
        <v>17</v>
      </c>
      <c r="D55" s="20">
        <v>27</v>
      </c>
      <c r="E55" s="20">
        <v>15</v>
      </c>
      <c r="F55" s="20">
        <v>17</v>
      </c>
      <c r="G55" s="20">
        <v>7</v>
      </c>
      <c r="H55" s="20">
        <v>1</v>
      </c>
      <c r="I55" s="20">
        <v>44</v>
      </c>
      <c r="J55" s="20">
        <v>24</v>
      </c>
    </row>
    <row r="56" spans="1:10" x14ac:dyDescent="0.2">
      <c r="A56" s="19" t="s">
        <v>132</v>
      </c>
      <c r="B56" s="20">
        <v>84</v>
      </c>
      <c r="C56" s="20">
        <v>36</v>
      </c>
      <c r="D56" s="20">
        <v>16</v>
      </c>
      <c r="E56" s="20">
        <v>19</v>
      </c>
      <c r="F56" s="20">
        <v>7</v>
      </c>
      <c r="G56" s="20">
        <v>4</v>
      </c>
      <c r="H56" s="20">
        <v>2</v>
      </c>
      <c r="I56" s="20">
        <v>52</v>
      </c>
      <c r="J56" s="20">
        <v>11</v>
      </c>
    </row>
    <row r="57" spans="1:10" x14ac:dyDescent="0.2">
      <c r="A57" s="19" t="s">
        <v>529</v>
      </c>
      <c r="B57" s="20">
        <v>32</v>
      </c>
      <c r="C57" s="20">
        <v>11</v>
      </c>
      <c r="D57" s="20">
        <v>9</v>
      </c>
      <c r="E57" s="20">
        <v>4</v>
      </c>
      <c r="F57" s="20">
        <v>6</v>
      </c>
      <c r="G57" s="20">
        <v>0</v>
      </c>
      <c r="H57" s="20">
        <v>2</v>
      </c>
      <c r="I57" s="20">
        <v>20</v>
      </c>
      <c r="J57" s="20">
        <v>6</v>
      </c>
    </row>
    <row r="58" spans="1:10" x14ac:dyDescent="0.2">
      <c r="A58" s="18" t="s">
        <v>133</v>
      </c>
      <c r="B58" s="17">
        <v>43</v>
      </c>
      <c r="C58" s="17">
        <v>3</v>
      </c>
      <c r="D58" s="17">
        <v>9</v>
      </c>
      <c r="E58" s="17">
        <v>12</v>
      </c>
      <c r="F58" s="17">
        <v>9</v>
      </c>
      <c r="G58" s="17">
        <v>8</v>
      </c>
      <c r="H58" s="17">
        <v>2</v>
      </c>
      <c r="I58" s="17">
        <v>12</v>
      </c>
      <c r="J58" s="17">
        <v>17</v>
      </c>
    </row>
    <row r="59" spans="1:10" x14ac:dyDescent="0.2">
      <c r="A59" s="19" t="s">
        <v>134</v>
      </c>
      <c r="B59" s="20">
        <v>412</v>
      </c>
      <c r="C59" s="20">
        <v>135</v>
      </c>
      <c r="D59" s="20">
        <v>116</v>
      </c>
      <c r="E59" s="20">
        <v>78</v>
      </c>
      <c r="F59" s="20">
        <v>54</v>
      </c>
      <c r="G59" s="20">
        <v>23</v>
      </c>
      <c r="H59" s="20">
        <v>6</v>
      </c>
      <c r="I59" s="20">
        <v>251</v>
      </c>
      <c r="J59" s="20">
        <v>77</v>
      </c>
    </row>
    <row r="60" spans="1:10" x14ac:dyDescent="0.2">
      <c r="A60" s="19" t="s">
        <v>393</v>
      </c>
      <c r="B60" s="20">
        <v>36</v>
      </c>
      <c r="C60" s="20">
        <v>6</v>
      </c>
      <c r="D60" s="20">
        <v>13</v>
      </c>
      <c r="E60" s="20">
        <v>6</v>
      </c>
      <c r="F60" s="20">
        <v>6</v>
      </c>
      <c r="G60" s="20">
        <v>5</v>
      </c>
      <c r="H60" s="20">
        <v>0</v>
      </c>
      <c r="I60" s="20">
        <v>19</v>
      </c>
      <c r="J60" s="20">
        <v>11</v>
      </c>
    </row>
    <row r="61" spans="1:10" x14ac:dyDescent="0.2">
      <c r="A61" s="19" t="s">
        <v>135</v>
      </c>
      <c r="B61" s="20">
        <v>22</v>
      </c>
      <c r="C61" s="20">
        <v>11</v>
      </c>
      <c r="D61" s="20">
        <v>3</v>
      </c>
      <c r="E61" s="20">
        <v>6</v>
      </c>
      <c r="F61" s="20">
        <v>1</v>
      </c>
      <c r="G61" s="20">
        <v>1</v>
      </c>
      <c r="H61" s="20">
        <v>0</v>
      </c>
      <c r="I61" s="20">
        <v>14</v>
      </c>
      <c r="J61" s="20">
        <v>2</v>
      </c>
    </row>
    <row r="62" spans="1:10" x14ac:dyDescent="0.2">
      <c r="A62" s="19" t="s">
        <v>530</v>
      </c>
      <c r="B62" s="20">
        <v>22</v>
      </c>
      <c r="C62" s="20">
        <v>6</v>
      </c>
      <c r="D62" s="20">
        <v>9</v>
      </c>
      <c r="E62" s="20">
        <v>1</v>
      </c>
      <c r="F62" s="20">
        <v>4</v>
      </c>
      <c r="G62" s="20">
        <v>0</v>
      </c>
      <c r="H62" s="20">
        <v>2</v>
      </c>
      <c r="I62" s="20">
        <v>15</v>
      </c>
      <c r="J62" s="20">
        <v>4</v>
      </c>
    </row>
    <row r="63" spans="1:10" x14ac:dyDescent="0.2">
      <c r="A63" s="18" t="s">
        <v>136</v>
      </c>
      <c r="B63" s="17">
        <v>30</v>
      </c>
      <c r="C63" s="17">
        <v>12</v>
      </c>
      <c r="D63" s="17">
        <v>4</v>
      </c>
      <c r="E63" s="17">
        <v>9</v>
      </c>
      <c r="F63" s="17">
        <v>3</v>
      </c>
      <c r="G63" s="17">
        <v>1</v>
      </c>
      <c r="H63" s="17">
        <v>1</v>
      </c>
      <c r="I63" s="17">
        <v>16</v>
      </c>
      <c r="J63" s="17">
        <v>4</v>
      </c>
    </row>
    <row r="64" spans="1:10" x14ac:dyDescent="0.2">
      <c r="A64" s="19" t="s">
        <v>134</v>
      </c>
      <c r="B64" s="20">
        <v>249</v>
      </c>
      <c r="C64" s="20">
        <v>89</v>
      </c>
      <c r="D64" s="20">
        <v>80</v>
      </c>
      <c r="E64" s="20">
        <v>39</v>
      </c>
      <c r="F64" s="20">
        <v>29</v>
      </c>
      <c r="G64" s="20">
        <v>10</v>
      </c>
      <c r="H64" s="20">
        <v>2</v>
      </c>
      <c r="I64" s="20">
        <v>169</v>
      </c>
      <c r="J64" s="20">
        <v>39</v>
      </c>
    </row>
    <row r="65" spans="1:10" x14ac:dyDescent="0.2">
      <c r="A65" s="19" t="s">
        <v>393</v>
      </c>
      <c r="B65" s="20">
        <v>48</v>
      </c>
      <c r="C65" s="20">
        <v>11</v>
      </c>
      <c r="D65" s="20">
        <v>14</v>
      </c>
      <c r="E65" s="20">
        <v>9</v>
      </c>
      <c r="F65" s="20">
        <v>11</v>
      </c>
      <c r="G65" s="20">
        <v>2</v>
      </c>
      <c r="H65" s="20">
        <v>1</v>
      </c>
      <c r="I65" s="20">
        <v>25</v>
      </c>
      <c r="J65" s="20">
        <v>13</v>
      </c>
    </row>
    <row r="66" spans="1:10" x14ac:dyDescent="0.2">
      <c r="A66" s="19" t="s">
        <v>135</v>
      </c>
      <c r="B66" s="20">
        <v>62</v>
      </c>
      <c r="C66" s="20">
        <v>25</v>
      </c>
      <c r="D66" s="20">
        <v>13</v>
      </c>
      <c r="E66" s="20">
        <v>13</v>
      </c>
      <c r="F66" s="20">
        <v>6</v>
      </c>
      <c r="G66" s="20">
        <v>3</v>
      </c>
      <c r="H66" s="20">
        <v>2</v>
      </c>
      <c r="I66" s="20">
        <v>38</v>
      </c>
      <c r="J66" s="20">
        <v>9</v>
      </c>
    </row>
    <row r="67" spans="1:10" x14ac:dyDescent="0.2">
      <c r="A67" s="19" t="s">
        <v>530</v>
      </c>
      <c r="B67" s="20">
        <v>10</v>
      </c>
      <c r="C67" s="20">
        <v>5</v>
      </c>
      <c r="D67" s="20">
        <v>0</v>
      </c>
      <c r="E67" s="20">
        <v>3</v>
      </c>
      <c r="F67" s="20">
        <v>2</v>
      </c>
      <c r="G67" s="20">
        <v>0</v>
      </c>
      <c r="H67" s="20">
        <v>0</v>
      </c>
      <c r="I67" s="20">
        <v>5</v>
      </c>
      <c r="J67" s="20">
        <v>2</v>
      </c>
    </row>
    <row r="68" spans="1:10" x14ac:dyDescent="0.2">
      <c r="A68" s="18" t="s">
        <v>531</v>
      </c>
      <c r="B68" s="18"/>
      <c r="C68" s="18"/>
      <c r="D68" s="18"/>
      <c r="E68" s="18"/>
      <c r="F68" s="18"/>
      <c r="G68" s="18"/>
      <c r="H68" s="18"/>
      <c r="I68" s="18"/>
      <c r="J68" s="18"/>
    </row>
    <row r="69" spans="1:10" x14ac:dyDescent="0.2">
      <c r="A69" s="19" t="s">
        <v>532</v>
      </c>
      <c r="B69" s="20">
        <v>152</v>
      </c>
      <c r="C69" s="20">
        <v>45</v>
      </c>
      <c r="D69" s="20">
        <v>29</v>
      </c>
      <c r="E69" s="20">
        <v>36</v>
      </c>
      <c r="F69" s="20">
        <v>25</v>
      </c>
      <c r="G69" s="20">
        <v>14</v>
      </c>
      <c r="H69" s="20">
        <v>3</v>
      </c>
      <c r="I69" s="20">
        <v>74</v>
      </c>
      <c r="J69" s="20">
        <v>39</v>
      </c>
    </row>
    <row r="70" spans="1:10" x14ac:dyDescent="0.2">
      <c r="A70" s="19" t="s">
        <v>533</v>
      </c>
      <c r="B70" s="20">
        <v>561</v>
      </c>
      <c r="C70" s="20">
        <v>197</v>
      </c>
      <c r="D70" s="20">
        <v>165</v>
      </c>
      <c r="E70" s="20">
        <v>97</v>
      </c>
      <c r="F70" s="20">
        <v>66</v>
      </c>
      <c r="G70" s="20">
        <v>28</v>
      </c>
      <c r="H70" s="20">
        <v>8</v>
      </c>
      <c r="I70" s="20">
        <v>362</v>
      </c>
      <c r="J70" s="20">
        <v>94</v>
      </c>
    </row>
    <row r="71" spans="1:10" x14ac:dyDescent="0.2">
      <c r="A71" s="19" t="s">
        <v>137</v>
      </c>
      <c r="B71" s="20">
        <v>76</v>
      </c>
      <c r="C71" s="20">
        <v>24</v>
      </c>
      <c r="D71" s="20">
        <v>22</v>
      </c>
      <c r="E71" s="20">
        <v>14</v>
      </c>
      <c r="F71" s="20">
        <v>15</v>
      </c>
      <c r="G71" s="20">
        <v>1</v>
      </c>
      <c r="H71" s="20">
        <v>0</v>
      </c>
      <c r="I71" s="20">
        <v>46</v>
      </c>
      <c r="J71" s="20">
        <v>16</v>
      </c>
    </row>
    <row r="72" spans="1:10" x14ac:dyDescent="0.2">
      <c r="A72" s="19" t="s">
        <v>138</v>
      </c>
      <c r="B72" s="20">
        <v>281</v>
      </c>
      <c r="C72" s="20">
        <v>90</v>
      </c>
      <c r="D72" s="20">
        <v>80</v>
      </c>
      <c r="E72" s="20">
        <v>51</v>
      </c>
      <c r="F72" s="20">
        <v>36</v>
      </c>
      <c r="G72" s="20">
        <v>18</v>
      </c>
      <c r="H72" s="20">
        <v>6</v>
      </c>
      <c r="I72" s="20">
        <v>170</v>
      </c>
      <c r="J72" s="20">
        <v>54</v>
      </c>
    </row>
    <row r="73" spans="1:10" x14ac:dyDescent="0.2">
      <c r="A73" s="19" t="s">
        <v>534</v>
      </c>
      <c r="B73" s="20">
        <v>30</v>
      </c>
      <c r="C73" s="20">
        <v>6</v>
      </c>
      <c r="D73" s="20">
        <v>11</v>
      </c>
      <c r="E73" s="20">
        <v>5</v>
      </c>
      <c r="F73" s="20">
        <v>4</v>
      </c>
      <c r="G73" s="20">
        <v>2</v>
      </c>
      <c r="H73" s="20">
        <v>2</v>
      </c>
      <c r="I73" s="20">
        <v>17</v>
      </c>
      <c r="J73" s="20">
        <v>6</v>
      </c>
    </row>
    <row r="74" spans="1:10" x14ac:dyDescent="0.2">
      <c r="A74" s="19" t="s">
        <v>504</v>
      </c>
      <c r="B74" s="20">
        <v>70</v>
      </c>
      <c r="C74" s="20">
        <v>21</v>
      </c>
      <c r="D74" s="20">
        <v>23</v>
      </c>
      <c r="E74" s="20">
        <v>12</v>
      </c>
      <c r="F74" s="20">
        <v>11</v>
      </c>
      <c r="G74" s="20">
        <v>2</v>
      </c>
      <c r="H74" s="20">
        <v>1</v>
      </c>
      <c r="I74" s="20">
        <v>44</v>
      </c>
      <c r="J74" s="20">
        <v>13</v>
      </c>
    </row>
    <row r="75" spans="1:10" x14ac:dyDescent="0.2">
      <c r="A75" s="19" t="s">
        <v>1441</v>
      </c>
      <c r="B75" s="20">
        <v>713</v>
      </c>
      <c r="C75" s="20">
        <v>237</v>
      </c>
      <c r="D75" s="20">
        <v>210</v>
      </c>
      <c r="E75" s="20">
        <v>128</v>
      </c>
      <c r="F75" s="20">
        <v>89</v>
      </c>
      <c r="G75" s="20">
        <v>37</v>
      </c>
      <c r="H75" s="20">
        <v>12</v>
      </c>
      <c r="I75" s="20">
        <v>447</v>
      </c>
      <c r="J75" s="20">
        <v>126</v>
      </c>
    </row>
    <row r="76" spans="1:10" x14ac:dyDescent="0.2">
      <c r="A76" s="18" t="s">
        <v>535</v>
      </c>
      <c r="B76" s="18"/>
      <c r="C76" s="18"/>
      <c r="D76" s="18"/>
      <c r="E76" s="18"/>
      <c r="F76" s="18"/>
      <c r="G76" s="18"/>
      <c r="H76" s="18"/>
      <c r="I76" s="18"/>
      <c r="J76" s="18"/>
    </row>
    <row r="77" spans="1:10" x14ac:dyDescent="0.2">
      <c r="A77" s="21" t="s">
        <v>536</v>
      </c>
      <c r="B77" s="34">
        <v>152</v>
      </c>
      <c r="C77" s="34">
        <v>45</v>
      </c>
      <c r="D77" s="34">
        <v>29</v>
      </c>
      <c r="E77" s="34">
        <v>36</v>
      </c>
      <c r="F77" s="34">
        <v>25</v>
      </c>
      <c r="G77" s="34">
        <v>14</v>
      </c>
      <c r="H77" s="34">
        <v>3</v>
      </c>
      <c r="I77" s="34">
        <v>74</v>
      </c>
      <c r="J77" s="34">
        <v>39</v>
      </c>
    </row>
    <row r="78" spans="1:10" x14ac:dyDescent="0.2">
      <c r="A78" s="21" t="s">
        <v>537</v>
      </c>
      <c r="B78" s="34">
        <v>401</v>
      </c>
      <c r="C78" s="34">
        <v>131</v>
      </c>
      <c r="D78" s="34">
        <v>123</v>
      </c>
      <c r="E78" s="34">
        <v>74</v>
      </c>
      <c r="F78" s="34">
        <v>44</v>
      </c>
      <c r="G78" s="34">
        <v>23</v>
      </c>
      <c r="H78" s="34">
        <v>6</v>
      </c>
      <c r="I78" s="34">
        <v>254</v>
      </c>
      <c r="J78" s="34">
        <v>67</v>
      </c>
    </row>
    <row r="79" spans="1:10" x14ac:dyDescent="0.2">
      <c r="A79" s="19" t="s">
        <v>538</v>
      </c>
      <c r="B79" s="20">
        <v>157</v>
      </c>
      <c r="C79" s="20">
        <v>58</v>
      </c>
      <c r="D79" s="20">
        <v>43</v>
      </c>
      <c r="E79" s="20">
        <v>25</v>
      </c>
      <c r="F79" s="20">
        <v>22</v>
      </c>
      <c r="G79" s="20">
        <v>7</v>
      </c>
      <c r="H79" s="20">
        <v>2</v>
      </c>
      <c r="I79" s="20">
        <v>101</v>
      </c>
      <c r="J79" s="20">
        <v>29</v>
      </c>
    </row>
    <row r="80" spans="1:10" x14ac:dyDescent="0.2">
      <c r="A80" s="19" t="s">
        <v>539</v>
      </c>
      <c r="B80" s="20">
        <v>66</v>
      </c>
      <c r="C80" s="20">
        <v>21</v>
      </c>
      <c r="D80" s="20">
        <v>18</v>
      </c>
      <c r="E80" s="20">
        <v>11</v>
      </c>
      <c r="F80" s="20">
        <v>10</v>
      </c>
      <c r="G80" s="20">
        <v>4</v>
      </c>
      <c r="H80" s="20">
        <v>2</v>
      </c>
      <c r="I80" s="20">
        <v>39</v>
      </c>
      <c r="J80" s="20">
        <v>14</v>
      </c>
    </row>
    <row r="81" spans="1:10" x14ac:dyDescent="0.2">
      <c r="A81" s="19" t="s">
        <v>540</v>
      </c>
      <c r="B81" s="20">
        <v>25</v>
      </c>
      <c r="C81" s="20">
        <v>6</v>
      </c>
      <c r="D81" s="20">
        <v>6</v>
      </c>
      <c r="E81" s="20">
        <v>8</v>
      </c>
      <c r="F81" s="20">
        <v>4</v>
      </c>
      <c r="G81" s="20">
        <v>0</v>
      </c>
      <c r="H81" s="20">
        <v>1</v>
      </c>
      <c r="I81" s="20">
        <v>12</v>
      </c>
      <c r="J81" s="20">
        <v>4</v>
      </c>
    </row>
    <row r="82" spans="1:10" x14ac:dyDescent="0.2">
      <c r="A82" s="19" t="s">
        <v>541</v>
      </c>
      <c r="B82" s="20">
        <v>22</v>
      </c>
      <c r="C82" s="20">
        <v>7</v>
      </c>
      <c r="D82" s="20">
        <v>7</v>
      </c>
      <c r="E82" s="20">
        <v>4</v>
      </c>
      <c r="F82" s="20">
        <v>2</v>
      </c>
      <c r="G82" s="20">
        <v>2</v>
      </c>
      <c r="H82" s="20">
        <v>0</v>
      </c>
      <c r="I82" s="20">
        <v>14</v>
      </c>
      <c r="J82" s="20">
        <v>4</v>
      </c>
    </row>
    <row r="83" spans="1:10" x14ac:dyDescent="0.2">
      <c r="A83" s="19" t="s">
        <v>542</v>
      </c>
      <c r="B83" s="20">
        <v>11</v>
      </c>
      <c r="C83" s="20">
        <v>3</v>
      </c>
      <c r="D83" s="20">
        <v>5</v>
      </c>
      <c r="E83" s="20">
        <v>1</v>
      </c>
      <c r="F83" s="20">
        <v>2</v>
      </c>
      <c r="G83" s="20">
        <v>0</v>
      </c>
      <c r="H83" s="20">
        <v>0</v>
      </c>
      <c r="I83" s="20">
        <v>8</v>
      </c>
      <c r="J83" s="20">
        <v>2</v>
      </c>
    </row>
    <row r="84" spans="1:10" x14ac:dyDescent="0.2">
      <c r="A84" s="19" t="s">
        <v>543</v>
      </c>
      <c r="B84" s="20">
        <v>2</v>
      </c>
      <c r="C84" s="20">
        <v>1</v>
      </c>
      <c r="D84" s="20">
        <v>0</v>
      </c>
      <c r="E84" s="20">
        <v>1</v>
      </c>
      <c r="F84" s="20">
        <v>0</v>
      </c>
      <c r="G84" s="20">
        <v>0</v>
      </c>
      <c r="H84" s="20">
        <v>0</v>
      </c>
      <c r="I84" s="20">
        <v>1</v>
      </c>
      <c r="J84" s="20">
        <v>0</v>
      </c>
    </row>
    <row r="85" spans="1:10" x14ac:dyDescent="0.2">
      <c r="A85" s="19" t="s">
        <v>544</v>
      </c>
      <c r="B85" s="20">
        <v>1</v>
      </c>
      <c r="C85" s="20">
        <v>0</v>
      </c>
      <c r="D85" s="20">
        <v>0</v>
      </c>
      <c r="E85" s="20">
        <v>1</v>
      </c>
      <c r="F85" s="20">
        <v>0</v>
      </c>
      <c r="G85" s="20">
        <v>0</v>
      </c>
      <c r="H85" s="20">
        <v>0</v>
      </c>
      <c r="I85" s="20">
        <v>0</v>
      </c>
      <c r="J85" s="20">
        <v>0</v>
      </c>
    </row>
    <row r="86" spans="1:10" x14ac:dyDescent="0.2">
      <c r="A86" s="19" t="s">
        <v>545</v>
      </c>
      <c r="B86" s="20">
        <v>0</v>
      </c>
      <c r="C86" s="20">
        <v>0</v>
      </c>
      <c r="D86" s="20">
        <v>0</v>
      </c>
      <c r="E86" s="20">
        <v>0</v>
      </c>
      <c r="F86" s="20">
        <v>0</v>
      </c>
      <c r="G86" s="20">
        <v>0</v>
      </c>
      <c r="H86" s="20">
        <v>0</v>
      </c>
      <c r="I86" s="20">
        <v>0</v>
      </c>
      <c r="J86" s="20">
        <v>0</v>
      </c>
    </row>
    <row r="87" spans="1:10" x14ac:dyDescent="0.2">
      <c r="A87" s="19" t="s">
        <v>504</v>
      </c>
      <c r="B87" s="20">
        <v>98</v>
      </c>
      <c r="C87" s="20">
        <v>31</v>
      </c>
      <c r="D87" s="20">
        <v>31</v>
      </c>
      <c r="E87" s="20">
        <v>15</v>
      </c>
      <c r="F87" s="20">
        <v>16</v>
      </c>
      <c r="G87" s="20">
        <v>3</v>
      </c>
      <c r="H87" s="20">
        <v>2</v>
      </c>
      <c r="I87" s="20">
        <v>62</v>
      </c>
      <c r="J87" s="20">
        <v>19</v>
      </c>
    </row>
    <row r="88" spans="1:10" x14ac:dyDescent="0.2">
      <c r="A88" s="18" t="s">
        <v>546</v>
      </c>
      <c r="B88" s="18"/>
      <c r="C88" s="18"/>
      <c r="D88" s="18"/>
      <c r="E88" s="18"/>
      <c r="F88" s="18"/>
      <c r="G88" s="18"/>
      <c r="H88" s="18"/>
      <c r="I88" s="18"/>
      <c r="J88" s="18"/>
    </row>
    <row r="89" spans="1:10" x14ac:dyDescent="0.2">
      <c r="A89" s="19" t="s">
        <v>547</v>
      </c>
      <c r="B89" s="20">
        <v>701</v>
      </c>
      <c r="C89" s="20">
        <v>243</v>
      </c>
      <c r="D89" s="20">
        <v>198</v>
      </c>
      <c r="E89" s="20">
        <v>124</v>
      </c>
      <c r="F89" s="20">
        <v>84</v>
      </c>
      <c r="G89" s="20">
        <v>41</v>
      </c>
      <c r="H89" s="20">
        <v>11</v>
      </c>
      <c r="I89" s="20">
        <v>441</v>
      </c>
      <c r="J89" s="20">
        <v>125</v>
      </c>
    </row>
    <row r="90" spans="1:10" x14ac:dyDescent="0.2">
      <c r="A90" s="19" t="s">
        <v>139</v>
      </c>
      <c r="B90" s="20">
        <v>34</v>
      </c>
      <c r="C90" s="20">
        <v>12</v>
      </c>
      <c r="D90" s="20">
        <v>8</v>
      </c>
      <c r="E90" s="20">
        <v>6</v>
      </c>
      <c r="F90" s="20">
        <v>5</v>
      </c>
      <c r="G90" s="20">
        <v>2</v>
      </c>
      <c r="H90" s="20">
        <v>1</v>
      </c>
      <c r="I90" s="20">
        <v>20</v>
      </c>
      <c r="J90" s="20">
        <v>7</v>
      </c>
    </row>
    <row r="91" spans="1:10" x14ac:dyDescent="0.2">
      <c r="A91" s="19" t="s">
        <v>548</v>
      </c>
      <c r="B91" s="20">
        <v>33</v>
      </c>
      <c r="C91" s="20">
        <v>6</v>
      </c>
      <c r="D91" s="20">
        <v>11</v>
      </c>
      <c r="E91" s="20">
        <v>5</v>
      </c>
      <c r="F91" s="20">
        <v>7</v>
      </c>
      <c r="G91" s="20">
        <v>2</v>
      </c>
      <c r="H91" s="20">
        <v>2</v>
      </c>
      <c r="I91" s="20">
        <v>17</v>
      </c>
      <c r="J91" s="20">
        <v>9</v>
      </c>
    </row>
    <row r="92" spans="1:10" x14ac:dyDescent="0.2">
      <c r="A92" s="19" t="s">
        <v>140</v>
      </c>
      <c r="B92" s="20">
        <v>111</v>
      </c>
      <c r="C92" s="20">
        <v>23</v>
      </c>
      <c r="D92" s="20">
        <v>30</v>
      </c>
      <c r="E92" s="20">
        <v>29</v>
      </c>
      <c r="F92" s="20">
        <v>20</v>
      </c>
      <c r="G92" s="20">
        <v>7</v>
      </c>
      <c r="H92" s="20">
        <v>2</v>
      </c>
      <c r="I92" s="20">
        <v>53</v>
      </c>
      <c r="J92" s="20">
        <v>27</v>
      </c>
    </row>
    <row r="93" spans="1:10" x14ac:dyDescent="0.2">
      <c r="A93" s="19" t="s">
        <v>141</v>
      </c>
      <c r="B93" s="20">
        <v>6</v>
      </c>
      <c r="C93" s="20">
        <v>1</v>
      </c>
      <c r="D93" s="20">
        <v>2</v>
      </c>
      <c r="E93" s="20">
        <v>2</v>
      </c>
      <c r="F93" s="20">
        <v>0</v>
      </c>
      <c r="G93" s="20">
        <v>1</v>
      </c>
      <c r="H93" s="20">
        <v>0</v>
      </c>
      <c r="I93" s="20">
        <v>3</v>
      </c>
      <c r="J93" s="20">
        <v>1</v>
      </c>
    </row>
    <row r="94" spans="1:10" x14ac:dyDescent="0.2">
      <c r="A94" s="19" t="s">
        <v>511</v>
      </c>
      <c r="B94" s="20">
        <v>16</v>
      </c>
      <c r="C94" s="20">
        <v>6</v>
      </c>
      <c r="D94" s="20">
        <v>5</v>
      </c>
      <c r="E94" s="20">
        <v>4</v>
      </c>
      <c r="F94" s="20">
        <v>1</v>
      </c>
      <c r="G94" s="20">
        <v>0</v>
      </c>
      <c r="H94" s="20">
        <v>0</v>
      </c>
      <c r="I94" s="20">
        <v>11</v>
      </c>
      <c r="J94" s="20">
        <v>1</v>
      </c>
    </row>
    <row r="95" spans="1:10" x14ac:dyDescent="0.2">
      <c r="A95" s="19" t="s">
        <v>504</v>
      </c>
      <c r="B95" s="20">
        <v>34</v>
      </c>
      <c r="C95" s="20">
        <v>12</v>
      </c>
      <c r="D95" s="20">
        <v>8</v>
      </c>
      <c r="E95" s="20">
        <v>6</v>
      </c>
      <c r="F95" s="20">
        <v>8</v>
      </c>
      <c r="G95" s="20">
        <v>0</v>
      </c>
      <c r="H95" s="20">
        <v>0</v>
      </c>
      <c r="I95" s="20">
        <v>20</v>
      </c>
      <c r="J95" s="20">
        <v>8</v>
      </c>
    </row>
    <row r="96" spans="1:10" x14ac:dyDescent="0.2">
      <c r="A96" s="18" t="s">
        <v>549</v>
      </c>
      <c r="B96" s="18"/>
      <c r="C96" s="18"/>
      <c r="D96" s="18"/>
      <c r="E96" s="18"/>
      <c r="F96" s="18"/>
      <c r="G96" s="18"/>
      <c r="H96" s="18"/>
      <c r="I96" s="18"/>
      <c r="J96" s="18"/>
    </row>
    <row r="97" spans="1:10" x14ac:dyDescent="0.2">
      <c r="A97" s="19" t="s">
        <v>550</v>
      </c>
      <c r="B97" s="20">
        <v>509</v>
      </c>
      <c r="C97" s="20">
        <v>187</v>
      </c>
      <c r="D97" s="20">
        <v>136</v>
      </c>
      <c r="E97" s="20">
        <v>93</v>
      </c>
      <c r="F97" s="20">
        <v>59</v>
      </c>
      <c r="G97" s="20">
        <v>25</v>
      </c>
      <c r="H97" s="20">
        <v>9</v>
      </c>
      <c r="I97" s="20">
        <v>323</v>
      </c>
      <c r="J97" s="20">
        <v>84</v>
      </c>
    </row>
    <row r="98" spans="1:10" x14ac:dyDescent="0.2">
      <c r="A98" s="19" t="s">
        <v>551</v>
      </c>
      <c r="B98" s="20">
        <v>15</v>
      </c>
      <c r="C98" s="20">
        <v>4</v>
      </c>
      <c r="D98" s="20">
        <v>7</v>
      </c>
      <c r="E98" s="20">
        <v>1</v>
      </c>
      <c r="F98" s="20">
        <v>2</v>
      </c>
      <c r="G98" s="20">
        <v>1</v>
      </c>
      <c r="H98" s="20">
        <v>0</v>
      </c>
      <c r="I98" s="20">
        <v>11</v>
      </c>
      <c r="J98" s="20">
        <v>3</v>
      </c>
    </row>
    <row r="99" spans="1:10" x14ac:dyDescent="0.2">
      <c r="A99" s="19" t="s">
        <v>552</v>
      </c>
      <c r="B99" s="20">
        <v>46</v>
      </c>
      <c r="C99" s="20">
        <v>9</v>
      </c>
      <c r="D99" s="20">
        <v>15</v>
      </c>
      <c r="E99" s="20">
        <v>8</v>
      </c>
      <c r="F99" s="20">
        <v>9</v>
      </c>
      <c r="G99" s="20">
        <v>4</v>
      </c>
      <c r="H99" s="20">
        <v>1</v>
      </c>
      <c r="I99" s="20">
        <v>24</v>
      </c>
      <c r="J99" s="20">
        <v>13</v>
      </c>
    </row>
    <row r="100" spans="1:10" x14ac:dyDescent="0.2">
      <c r="A100" s="19" t="s">
        <v>553</v>
      </c>
      <c r="B100" s="20">
        <v>30</v>
      </c>
      <c r="C100" s="20">
        <v>7</v>
      </c>
      <c r="D100" s="20">
        <v>9</v>
      </c>
      <c r="E100" s="20">
        <v>4</v>
      </c>
      <c r="F100" s="20">
        <v>6</v>
      </c>
      <c r="G100" s="20">
        <v>4</v>
      </c>
      <c r="H100" s="20">
        <v>0</v>
      </c>
      <c r="I100" s="20">
        <v>16</v>
      </c>
      <c r="J100" s="20">
        <v>10</v>
      </c>
    </row>
    <row r="101" spans="1:10" x14ac:dyDescent="0.2">
      <c r="A101" s="19" t="s">
        <v>554</v>
      </c>
      <c r="B101" s="20">
        <v>10</v>
      </c>
      <c r="C101" s="20">
        <v>4</v>
      </c>
      <c r="D101" s="20">
        <v>2</v>
      </c>
      <c r="E101" s="20">
        <v>3</v>
      </c>
      <c r="F101" s="20">
        <v>0</v>
      </c>
      <c r="G101" s="20">
        <v>0</v>
      </c>
      <c r="H101" s="20">
        <v>1</v>
      </c>
      <c r="I101" s="20">
        <v>6</v>
      </c>
      <c r="J101" s="20">
        <v>0</v>
      </c>
    </row>
    <row r="102" spans="1:10" x14ac:dyDescent="0.2">
      <c r="A102" s="19" t="s">
        <v>555</v>
      </c>
      <c r="B102" s="20">
        <v>4</v>
      </c>
      <c r="C102" s="20">
        <v>1</v>
      </c>
      <c r="D102" s="20">
        <v>0</v>
      </c>
      <c r="E102" s="20">
        <v>2</v>
      </c>
      <c r="F102" s="20">
        <v>1</v>
      </c>
      <c r="G102" s="20">
        <v>0</v>
      </c>
      <c r="H102" s="20">
        <v>0</v>
      </c>
      <c r="I102" s="20">
        <v>1</v>
      </c>
      <c r="J102" s="20">
        <v>1</v>
      </c>
    </row>
    <row r="103" spans="1:10" x14ac:dyDescent="0.2">
      <c r="A103" s="19" t="s">
        <v>504</v>
      </c>
      <c r="B103" s="20">
        <v>121</v>
      </c>
      <c r="C103" s="20">
        <v>43</v>
      </c>
      <c r="D103" s="20">
        <v>37</v>
      </c>
      <c r="E103" s="20">
        <v>19</v>
      </c>
      <c r="F103" s="20">
        <v>12</v>
      </c>
      <c r="G103" s="20">
        <v>9</v>
      </c>
      <c r="H103" s="20">
        <v>1</v>
      </c>
      <c r="I103" s="20">
        <v>80</v>
      </c>
      <c r="J103" s="20">
        <v>21</v>
      </c>
    </row>
    <row r="104" spans="1:10" x14ac:dyDescent="0.2">
      <c r="A104" s="18" t="s">
        <v>556</v>
      </c>
      <c r="B104" s="18"/>
      <c r="C104" s="18"/>
      <c r="D104" s="18"/>
      <c r="E104" s="18"/>
      <c r="F104" s="18"/>
      <c r="G104" s="18"/>
      <c r="H104" s="18"/>
      <c r="I104" s="18"/>
      <c r="J104" s="18"/>
    </row>
    <row r="105" spans="1:10" x14ac:dyDescent="0.2">
      <c r="A105" s="19" t="s">
        <v>550</v>
      </c>
      <c r="B105" s="20">
        <v>5</v>
      </c>
      <c r="C105" s="20">
        <v>2</v>
      </c>
      <c r="D105" s="20">
        <v>1</v>
      </c>
      <c r="E105" s="20">
        <v>2</v>
      </c>
      <c r="F105" s="20">
        <v>0</v>
      </c>
      <c r="G105" s="20">
        <v>0</v>
      </c>
      <c r="H105" s="20">
        <v>0</v>
      </c>
      <c r="I105" s="20">
        <v>3</v>
      </c>
      <c r="J105" s="20">
        <v>0</v>
      </c>
    </row>
    <row r="106" spans="1:10" x14ac:dyDescent="0.2">
      <c r="A106" s="19" t="s">
        <v>551</v>
      </c>
      <c r="B106" s="20">
        <v>44</v>
      </c>
      <c r="C106" s="20">
        <v>8</v>
      </c>
      <c r="D106" s="20">
        <v>12</v>
      </c>
      <c r="E106" s="20">
        <v>9</v>
      </c>
      <c r="F106" s="20">
        <v>9</v>
      </c>
      <c r="G106" s="20">
        <v>4</v>
      </c>
      <c r="H106" s="20">
        <v>2</v>
      </c>
      <c r="I106" s="20">
        <v>20</v>
      </c>
      <c r="J106" s="20">
        <v>13</v>
      </c>
    </row>
    <row r="107" spans="1:10" x14ac:dyDescent="0.2">
      <c r="A107" s="19" t="s">
        <v>552</v>
      </c>
      <c r="B107" s="20">
        <v>85</v>
      </c>
      <c r="C107" s="20">
        <v>18</v>
      </c>
      <c r="D107" s="20">
        <v>28</v>
      </c>
      <c r="E107" s="20">
        <v>22</v>
      </c>
      <c r="F107" s="20">
        <v>13</v>
      </c>
      <c r="G107" s="20">
        <v>2</v>
      </c>
      <c r="H107" s="20">
        <v>2</v>
      </c>
      <c r="I107" s="20">
        <v>46</v>
      </c>
      <c r="J107" s="20">
        <v>15</v>
      </c>
    </row>
    <row r="108" spans="1:10" x14ac:dyDescent="0.2">
      <c r="A108" s="19" t="s">
        <v>553</v>
      </c>
      <c r="B108" s="20">
        <v>15</v>
      </c>
      <c r="C108" s="20">
        <v>4</v>
      </c>
      <c r="D108" s="20">
        <v>2</v>
      </c>
      <c r="E108" s="20">
        <v>2</v>
      </c>
      <c r="F108" s="20">
        <v>5</v>
      </c>
      <c r="G108" s="20">
        <v>2</v>
      </c>
      <c r="H108" s="20">
        <v>0</v>
      </c>
      <c r="I108" s="20">
        <v>6</v>
      </c>
      <c r="J108" s="20">
        <v>7</v>
      </c>
    </row>
    <row r="109" spans="1:10" x14ac:dyDescent="0.2">
      <c r="A109" s="19" t="s">
        <v>554</v>
      </c>
      <c r="B109" s="20">
        <v>4</v>
      </c>
      <c r="C109" s="20">
        <v>1</v>
      </c>
      <c r="D109" s="20">
        <v>2</v>
      </c>
      <c r="E109" s="20">
        <v>1</v>
      </c>
      <c r="F109" s="20">
        <v>0</v>
      </c>
      <c r="G109" s="20">
        <v>0</v>
      </c>
      <c r="H109" s="20">
        <v>0</v>
      </c>
      <c r="I109" s="20">
        <v>3</v>
      </c>
      <c r="J109" s="20">
        <v>0</v>
      </c>
    </row>
    <row r="110" spans="1:10" x14ac:dyDescent="0.2">
      <c r="A110" s="19" t="s">
        <v>555</v>
      </c>
      <c r="B110" s="20">
        <v>5</v>
      </c>
      <c r="C110" s="20">
        <v>0</v>
      </c>
      <c r="D110" s="20">
        <v>3</v>
      </c>
      <c r="E110" s="20">
        <v>1</v>
      </c>
      <c r="F110" s="20">
        <v>0</v>
      </c>
      <c r="G110" s="20">
        <v>1</v>
      </c>
      <c r="H110" s="20">
        <v>0</v>
      </c>
      <c r="I110" s="20">
        <v>3</v>
      </c>
      <c r="J110" s="20">
        <v>1</v>
      </c>
    </row>
    <row r="111" spans="1:10" x14ac:dyDescent="0.2">
      <c r="A111" s="19" t="s">
        <v>504</v>
      </c>
      <c r="B111" s="20">
        <v>8</v>
      </c>
      <c r="C111" s="20">
        <v>3</v>
      </c>
      <c r="D111" s="20">
        <v>0</v>
      </c>
      <c r="E111" s="20">
        <v>3</v>
      </c>
      <c r="F111" s="20">
        <v>1</v>
      </c>
      <c r="G111" s="20">
        <v>1</v>
      </c>
      <c r="H111" s="20">
        <v>0</v>
      </c>
      <c r="I111" s="20">
        <v>3</v>
      </c>
      <c r="J111" s="20">
        <v>2</v>
      </c>
    </row>
    <row r="112" spans="1:10" x14ac:dyDescent="0.2">
      <c r="A112" s="18" t="s">
        <v>142</v>
      </c>
      <c r="B112" s="18"/>
      <c r="C112" s="18"/>
      <c r="D112" s="18"/>
      <c r="E112" s="18"/>
      <c r="F112" s="18"/>
      <c r="G112" s="18"/>
      <c r="H112" s="18"/>
      <c r="I112" s="18"/>
      <c r="J112" s="18"/>
    </row>
    <row r="113" spans="1:10" x14ac:dyDescent="0.2">
      <c r="A113" s="19" t="s">
        <v>557</v>
      </c>
      <c r="B113" s="20">
        <v>50</v>
      </c>
      <c r="C113" s="20">
        <v>20</v>
      </c>
      <c r="D113" s="20">
        <v>14</v>
      </c>
      <c r="E113" s="20">
        <v>9</v>
      </c>
      <c r="F113" s="20">
        <v>3</v>
      </c>
      <c r="G113" s="20">
        <v>4</v>
      </c>
      <c r="H113" s="20">
        <v>0</v>
      </c>
      <c r="I113" s="20">
        <v>34</v>
      </c>
      <c r="J113" s="20">
        <v>7</v>
      </c>
    </row>
    <row r="114" spans="1:10" x14ac:dyDescent="0.2">
      <c r="A114" s="19" t="s">
        <v>558</v>
      </c>
      <c r="B114" s="20">
        <v>173</v>
      </c>
      <c r="C114" s="20">
        <v>56</v>
      </c>
      <c r="D114" s="20">
        <v>58</v>
      </c>
      <c r="E114" s="20">
        <v>23</v>
      </c>
      <c r="F114" s="20">
        <v>25</v>
      </c>
      <c r="G114" s="20">
        <v>9</v>
      </c>
      <c r="H114" s="20">
        <v>2</v>
      </c>
      <c r="I114" s="20">
        <v>114</v>
      </c>
      <c r="J114" s="20">
        <v>34</v>
      </c>
    </row>
    <row r="115" spans="1:10" x14ac:dyDescent="0.2">
      <c r="A115" s="19" t="s">
        <v>559</v>
      </c>
      <c r="B115" s="20">
        <v>200</v>
      </c>
      <c r="C115" s="20">
        <v>70</v>
      </c>
      <c r="D115" s="20">
        <v>62</v>
      </c>
      <c r="E115" s="20">
        <v>40</v>
      </c>
      <c r="F115" s="20">
        <v>19</v>
      </c>
      <c r="G115" s="20">
        <v>5</v>
      </c>
      <c r="H115" s="20">
        <v>4</v>
      </c>
      <c r="I115" s="20">
        <v>132</v>
      </c>
      <c r="J115" s="20">
        <v>24</v>
      </c>
    </row>
    <row r="116" spans="1:10" x14ac:dyDescent="0.2">
      <c r="A116" s="19" t="s">
        <v>560</v>
      </c>
      <c r="B116" s="20">
        <v>174</v>
      </c>
      <c r="C116" s="20">
        <v>48</v>
      </c>
      <c r="D116" s="20">
        <v>47</v>
      </c>
      <c r="E116" s="20">
        <v>37</v>
      </c>
      <c r="F116" s="20">
        <v>27</v>
      </c>
      <c r="G116" s="20">
        <v>12</v>
      </c>
      <c r="H116" s="20">
        <v>3</v>
      </c>
      <c r="I116" s="20">
        <v>95</v>
      </c>
      <c r="J116" s="20">
        <v>39</v>
      </c>
    </row>
    <row r="117" spans="1:10" x14ac:dyDescent="0.2">
      <c r="A117" s="19" t="s">
        <v>561</v>
      </c>
      <c r="B117" s="20">
        <v>308</v>
      </c>
      <c r="C117" s="20">
        <v>98</v>
      </c>
      <c r="D117" s="20">
        <v>73</v>
      </c>
      <c r="E117" s="20">
        <v>63</v>
      </c>
      <c r="F117" s="20">
        <v>45</v>
      </c>
      <c r="G117" s="20">
        <v>23</v>
      </c>
      <c r="H117" s="20">
        <v>6</v>
      </c>
      <c r="I117" s="20">
        <v>171</v>
      </c>
      <c r="J117" s="20">
        <v>68</v>
      </c>
    </row>
    <row r="118" spans="1:10" x14ac:dyDescent="0.2">
      <c r="A118" s="19" t="s">
        <v>504</v>
      </c>
      <c r="B118" s="20">
        <v>30</v>
      </c>
      <c r="C118" s="20">
        <v>11</v>
      </c>
      <c r="D118" s="20">
        <v>8</v>
      </c>
      <c r="E118" s="20">
        <v>4</v>
      </c>
      <c r="F118" s="20">
        <v>6</v>
      </c>
      <c r="G118" s="20">
        <v>0</v>
      </c>
      <c r="H118" s="20">
        <v>1</v>
      </c>
      <c r="I118" s="20">
        <v>19</v>
      </c>
      <c r="J118" s="20">
        <v>6</v>
      </c>
    </row>
    <row r="119" spans="1:10" x14ac:dyDescent="0.2">
      <c r="A119" s="18" t="s">
        <v>143</v>
      </c>
      <c r="B119" s="18"/>
      <c r="C119" s="18"/>
      <c r="D119" s="18"/>
      <c r="E119" s="18"/>
      <c r="F119" s="18"/>
      <c r="G119" s="18"/>
      <c r="H119" s="18"/>
      <c r="I119" s="18"/>
      <c r="J119" s="18"/>
    </row>
    <row r="120" spans="1:10" x14ac:dyDescent="0.2">
      <c r="A120" s="21" t="s">
        <v>562</v>
      </c>
      <c r="B120" s="21"/>
      <c r="C120" s="21"/>
      <c r="D120" s="21"/>
      <c r="E120" s="21"/>
      <c r="F120" s="21"/>
      <c r="G120" s="21"/>
      <c r="H120" s="21"/>
      <c r="I120" s="21"/>
      <c r="J120" s="21"/>
    </row>
    <row r="121" spans="1:10" x14ac:dyDescent="0.2">
      <c r="A121" s="19" t="s">
        <v>563</v>
      </c>
      <c r="B121" s="20">
        <v>287</v>
      </c>
      <c r="C121" s="20">
        <v>109</v>
      </c>
      <c r="D121" s="20">
        <v>88</v>
      </c>
      <c r="E121" s="20">
        <v>45</v>
      </c>
      <c r="F121" s="20">
        <v>27</v>
      </c>
      <c r="G121" s="20">
        <v>12</v>
      </c>
      <c r="H121" s="20">
        <v>6</v>
      </c>
      <c r="I121" s="20">
        <v>197</v>
      </c>
      <c r="J121" s="20">
        <v>39</v>
      </c>
    </row>
    <row r="122" spans="1:10" x14ac:dyDescent="0.2">
      <c r="A122" s="19" t="s">
        <v>564</v>
      </c>
      <c r="B122" s="20">
        <v>258</v>
      </c>
      <c r="C122" s="20">
        <v>81</v>
      </c>
      <c r="D122" s="20">
        <v>78</v>
      </c>
      <c r="E122" s="20">
        <v>48</v>
      </c>
      <c r="F122" s="20">
        <v>35</v>
      </c>
      <c r="G122" s="20">
        <v>14</v>
      </c>
      <c r="H122" s="20">
        <v>2</v>
      </c>
      <c r="I122" s="20">
        <v>159</v>
      </c>
      <c r="J122" s="20">
        <v>49</v>
      </c>
    </row>
    <row r="123" spans="1:10" x14ac:dyDescent="0.2">
      <c r="A123" s="19" t="s">
        <v>565</v>
      </c>
      <c r="B123" s="20">
        <v>101</v>
      </c>
      <c r="C123" s="20">
        <v>22</v>
      </c>
      <c r="D123" s="20">
        <v>27</v>
      </c>
      <c r="E123" s="20">
        <v>18</v>
      </c>
      <c r="F123" s="20">
        <v>20</v>
      </c>
      <c r="G123" s="20">
        <v>11</v>
      </c>
      <c r="H123" s="20">
        <v>3</v>
      </c>
      <c r="I123" s="20">
        <v>49</v>
      </c>
      <c r="J123" s="20">
        <v>31</v>
      </c>
    </row>
    <row r="124" spans="1:10" x14ac:dyDescent="0.2">
      <c r="A124" s="19" t="s">
        <v>566</v>
      </c>
      <c r="B124" s="20">
        <v>236</v>
      </c>
      <c r="C124" s="20">
        <v>77</v>
      </c>
      <c r="D124" s="20">
        <v>56</v>
      </c>
      <c r="E124" s="20">
        <v>53</v>
      </c>
      <c r="F124" s="20">
        <v>34</v>
      </c>
      <c r="G124" s="20">
        <v>13</v>
      </c>
      <c r="H124" s="20">
        <v>3</v>
      </c>
      <c r="I124" s="20">
        <v>133</v>
      </c>
      <c r="J124" s="20">
        <v>47</v>
      </c>
    </row>
    <row r="125" spans="1:10" x14ac:dyDescent="0.2">
      <c r="A125" s="19" t="s">
        <v>504</v>
      </c>
      <c r="B125" s="20">
        <v>53</v>
      </c>
      <c r="C125" s="20">
        <v>14</v>
      </c>
      <c r="D125" s="20">
        <v>13</v>
      </c>
      <c r="E125" s="20">
        <v>12</v>
      </c>
      <c r="F125" s="20">
        <v>9</v>
      </c>
      <c r="G125" s="20">
        <v>3</v>
      </c>
      <c r="H125" s="20">
        <v>2</v>
      </c>
      <c r="I125" s="20">
        <v>27</v>
      </c>
      <c r="J125" s="20">
        <v>12</v>
      </c>
    </row>
    <row r="126" spans="1:10" x14ac:dyDescent="0.2">
      <c r="A126" s="18" t="s">
        <v>143</v>
      </c>
      <c r="B126" s="18"/>
      <c r="C126" s="18"/>
      <c r="D126" s="18"/>
      <c r="E126" s="18"/>
      <c r="F126" s="18"/>
      <c r="G126" s="18"/>
      <c r="H126" s="18"/>
      <c r="I126" s="18"/>
      <c r="J126" s="18"/>
    </row>
    <row r="127" spans="1:10" x14ac:dyDescent="0.2">
      <c r="A127" s="21" t="s">
        <v>567</v>
      </c>
      <c r="B127" s="21"/>
      <c r="C127" s="21"/>
      <c r="D127" s="21"/>
      <c r="E127" s="21"/>
      <c r="F127" s="21"/>
      <c r="G127" s="21"/>
      <c r="H127" s="21"/>
      <c r="I127" s="21"/>
      <c r="J127" s="21"/>
    </row>
    <row r="128" spans="1:10" x14ac:dyDescent="0.2">
      <c r="A128" s="19" t="s">
        <v>563</v>
      </c>
      <c r="B128" s="20">
        <v>174</v>
      </c>
      <c r="C128" s="20">
        <v>63</v>
      </c>
      <c r="D128" s="20">
        <v>49</v>
      </c>
      <c r="E128" s="20">
        <v>32</v>
      </c>
      <c r="F128" s="20">
        <v>24</v>
      </c>
      <c r="G128" s="20">
        <v>6</v>
      </c>
      <c r="H128" s="20">
        <v>0</v>
      </c>
      <c r="I128" s="20">
        <v>112</v>
      </c>
      <c r="J128" s="20">
        <v>30</v>
      </c>
    </row>
    <row r="129" spans="1:10" x14ac:dyDescent="0.2">
      <c r="A129" s="19" t="s">
        <v>564</v>
      </c>
      <c r="B129" s="20">
        <v>113</v>
      </c>
      <c r="C129" s="20">
        <v>30</v>
      </c>
      <c r="D129" s="20">
        <v>43</v>
      </c>
      <c r="E129" s="20">
        <v>16</v>
      </c>
      <c r="F129" s="20">
        <v>16</v>
      </c>
      <c r="G129" s="20">
        <v>7</v>
      </c>
      <c r="H129" s="20">
        <v>1</v>
      </c>
      <c r="I129" s="20">
        <v>73</v>
      </c>
      <c r="J129" s="20">
        <v>23</v>
      </c>
    </row>
    <row r="130" spans="1:10" x14ac:dyDescent="0.2">
      <c r="A130" s="19" t="s">
        <v>565</v>
      </c>
      <c r="B130" s="20">
        <v>70</v>
      </c>
      <c r="C130" s="20">
        <v>15</v>
      </c>
      <c r="D130" s="20">
        <v>19</v>
      </c>
      <c r="E130" s="20">
        <v>15</v>
      </c>
      <c r="F130" s="20">
        <v>12</v>
      </c>
      <c r="G130" s="20">
        <v>8</v>
      </c>
      <c r="H130" s="20">
        <v>1</v>
      </c>
      <c r="I130" s="20">
        <v>34</v>
      </c>
      <c r="J130" s="20">
        <v>20</v>
      </c>
    </row>
    <row r="131" spans="1:10" x14ac:dyDescent="0.2">
      <c r="A131" s="19" t="s">
        <v>566</v>
      </c>
      <c r="B131" s="20">
        <v>448</v>
      </c>
      <c r="C131" s="20">
        <v>157</v>
      </c>
      <c r="D131" s="20">
        <v>113</v>
      </c>
      <c r="E131" s="20">
        <v>87</v>
      </c>
      <c r="F131" s="20">
        <v>58</v>
      </c>
      <c r="G131" s="20">
        <v>25</v>
      </c>
      <c r="H131" s="20">
        <v>8</v>
      </c>
      <c r="I131" s="20">
        <v>270</v>
      </c>
      <c r="J131" s="20">
        <v>83</v>
      </c>
    </row>
    <row r="132" spans="1:10" x14ac:dyDescent="0.2">
      <c r="A132" s="19" t="s">
        <v>504</v>
      </c>
      <c r="B132" s="20">
        <v>130</v>
      </c>
      <c r="C132" s="20">
        <v>38</v>
      </c>
      <c r="D132" s="20">
        <v>38</v>
      </c>
      <c r="E132" s="20">
        <v>26</v>
      </c>
      <c r="F132" s="20">
        <v>15</v>
      </c>
      <c r="G132" s="20">
        <v>7</v>
      </c>
      <c r="H132" s="20">
        <v>6</v>
      </c>
      <c r="I132" s="20">
        <v>76</v>
      </c>
      <c r="J132" s="20">
        <v>22</v>
      </c>
    </row>
    <row r="133" spans="1:10" x14ac:dyDescent="0.2">
      <c r="A133" s="18" t="s">
        <v>143</v>
      </c>
      <c r="B133" s="18"/>
      <c r="C133" s="18"/>
      <c r="D133" s="18"/>
      <c r="E133" s="18"/>
      <c r="F133" s="18"/>
      <c r="G133" s="18"/>
      <c r="H133" s="18"/>
      <c r="I133" s="18"/>
      <c r="J133" s="18"/>
    </row>
    <row r="134" spans="1:10" x14ac:dyDescent="0.2">
      <c r="A134" s="21" t="s">
        <v>568</v>
      </c>
      <c r="B134" s="21"/>
      <c r="C134" s="21"/>
      <c r="D134" s="21"/>
      <c r="E134" s="21"/>
      <c r="F134" s="21"/>
      <c r="G134" s="21"/>
      <c r="H134" s="21"/>
      <c r="I134" s="21"/>
      <c r="J134" s="21"/>
    </row>
    <row r="135" spans="1:10" x14ac:dyDescent="0.2">
      <c r="A135" s="19" t="s">
        <v>563</v>
      </c>
      <c r="B135" s="20">
        <v>188</v>
      </c>
      <c r="C135" s="20">
        <v>60</v>
      </c>
      <c r="D135" s="20">
        <v>56</v>
      </c>
      <c r="E135" s="20">
        <v>34</v>
      </c>
      <c r="F135" s="20">
        <v>19</v>
      </c>
      <c r="G135" s="20">
        <v>16</v>
      </c>
      <c r="H135" s="20">
        <v>3</v>
      </c>
      <c r="I135" s="20">
        <v>116</v>
      </c>
      <c r="J135" s="20">
        <v>35</v>
      </c>
    </row>
    <row r="136" spans="1:10" x14ac:dyDescent="0.2">
      <c r="A136" s="19" t="s">
        <v>564</v>
      </c>
      <c r="B136" s="20">
        <v>150</v>
      </c>
      <c r="C136" s="20">
        <v>52</v>
      </c>
      <c r="D136" s="20">
        <v>38</v>
      </c>
      <c r="E136" s="20">
        <v>34</v>
      </c>
      <c r="F136" s="20">
        <v>20</v>
      </c>
      <c r="G136" s="20">
        <v>4</v>
      </c>
      <c r="H136" s="20">
        <v>2</v>
      </c>
      <c r="I136" s="20">
        <v>90</v>
      </c>
      <c r="J136" s="20">
        <v>24</v>
      </c>
    </row>
    <row r="137" spans="1:10" x14ac:dyDescent="0.2">
      <c r="A137" s="19" t="s">
        <v>565</v>
      </c>
      <c r="B137" s="20">
        <v>75</v>
      </c>
      <c r="C137" s="20">
        <v>21</v>
      </c>
      <c r="D137" s="20">
        <v>31</v>
      </c>
      <c r="E137" s="20">
        <v>6</v>
      </c>
      <c r="F137" s="20">
        <v>12</v>
      </c>
      <c r="G137" s="20">
        <v>4</v>
      </c>
      <c r="H137" s="20">
        <v>1</v>
      </c>
      <c r="I137" s="20">
        <v>52</v>
      </c>
      <c r="J137" s="20">
        <v>16</v>
      </c>
    </row>
    <row r="138" spans="1:10" x14ac:dyDescent="0.2">
      <c r="A138" s="19" t="s">
        <v>566</v>
      </c>
      <c r="B138" s="20">
        <v>403</v>
      </c>
      <c r="C138" s="20">
        <v>135</v>
      </c>
      <c r="D138" s="20">
        <v>97</v>
      </c>
      <c r="E138" s="20">
        <v>81</v>
      </c>
      <c r="F138" s="20">
        <v>59</v>
      </c>
      <c r="G138" s="20">
        <v>23</v>
      </c>
      <c r="H138" s="20">
        <v>8</v>
      </c>
      <c r="I138" s="20">
        <v>232</v>
      </c>
      <c r="J138" s="20">
        <v>82</v>
      </c>
    </row>
    <row r="139" spans="1:10" x14ac:dyDescent="0.2">
      <c r="A139" s="19" t="s">
        <v>504</v>
      </c>
      <c r="B139" s="20">
        <v>119</v>
      </c>
      <c r="C139" s="20">
        <v>35</v>
      </c>
      <c r="D139" s="20">
        <v>40</v>
      </c>
      <c r="E139" s="20">
        <v>21</v>
      </c>
      <c r="F139" s="20">
        <v>15</v>
      </c>
      <c r="G139" s="20">
        <v>6</v>
      </c>
      <c r="H139" s="20">
        <v>2</v>
      </c>
      <c r="I139" s="20">
        <v>75</v>
      </c>
      <c r="J139" s="20">
        <v>21</v>
      </c>
    </row>
    <row r="140" spans="1:10" x14ac:dyDescent="0.2">
      <c r="A140" s="18" t="s">
        <v>143</v>
      </c>
      <c r="B140" s="18"/>
      <c r="C140" s="18"/>
      <c r="D140" s="18"/>
      <c r="E140" s="18"/>
      <c r="F140" s="18"/>
      <c r="G140" s="18"/>
      <c r="H140" s="18"/>
      <c r="I140" s="18"/>
      <c r="J140" s="18"/>
    </row>
    <row r="141" spans="1:10" x14ac:dyDescent="0.2">
      <c r="A141" s="21" t="s">
        <v>569</v>
      </c>
      <c r="B141" s="21"/>
      <c r="C141" s="21"/>
      <c r="D141" s="21"/>
      <c r="E141" s="21"/>
      <c r="F141" s="21"/>
      <c r="G141" s="21"/>
      <c r="H141" s="21"/>
      <c r="I141" s="21"/>
      <c r="J141" s="21"/>
    </row>
    <row r="142" spans="1:10" x14ac:dyDescent="0.2">
      <c r="A142" s="19" t="s">
        <v>563</v>
      </c>
      <c r="B142" s="20">
        <v>18</v>
      </c>
      <c r="C142" s="20">
        <v>7</v>
      </c>
      <c r="D142" s="20">
        <v>4</v>
      </c>
      <c r="E142" s="20">
        <v>3</v>
      </c>
      <c r="F142" s="20">
        <v>2</v>
      </c>
      <c r="G142" s="20">
        <v>2</v>
      </c>
      <c r="H142" s="20">
        <v>0</v>
      </c>
      <c r="I142" s="20">
        <v>11</v>
      </c>
      <c r="J142" s="20">
        <v>4</v>
      </c>
    </row>
    <row r="143" spans="1:10" x14ac:dyDescent="0.2">
      <c r="A143" s="19" t="s">
        <v>564</v>
      </c>
      <c r="B143" s="20">
        <v>34</v>
      </c>
      <c r="C143" s="20">
        <v>13</v>
      </c>
      <c r="D143" s="20">
        <v>9</v>
      </c>
      <c r="E143" s="20">
        <v>7</v>
      </c>
      <c r="F143" s="20">
        <v>2</v>
      </c>
      <c r="G143" s="20">
        <v>2</v>
      </c>
      <c r="H143" s="20">
        <v>1</v>
      </c>
      <c r="I143" s="20">
        <v>22</v>
      </c>
      <c r="J143" s="20">
        <v>4</v>
      </c>
    </row>
    <row r="144" spans="1:10" x14ac:dyDescent="0.2">
      <c r="A144" s="19" t="s">
        <v>565</v>
      </c>
      <c r="B144" s="20">
        <v>68</v>
      </c>
      <c r="C144" s="20">
        <v>19</v>
      </c>
      <c r="D144" s="20">
        <v>21</v>
      </c>
      <c r="E144" s="20">
        <v>12</v>
      </c>
      <c r="F144" s="20">
        <v>12</v>
      </c>
      <c r="G144" s="20">
        <v>4</v>
      </c>
      <c r="H144" s="20">
        <v>0</v>
      </c>
      <c r="I144" s="20">
        <v>40</v>
      </c>
      <c r="J144" s="20">
        <v>16</v>
      </c>
    </row>
    <row r="145" spans="1:10" x14ac:dyDescent="0.2">
      <c r="A145" s="19" t="s">
        <v>566</v>
      </c>
      <c r="B145" s="20">
        <v>543</v>
      </c>
      <c r="C145" s="20">
        <v>172</v>
      </c>
      <c r="D145" s="20">
        <v>152</v>
      </c>
      <c r="E145" s="20">
        <v>100</v>
      </c>
      <c r="F145" s="20">
        <v>77</v>
      </c>
      <c r="G145" s="20">
        <v>33</v>
      </c>
      <c r="H145" s="20">
        <v>9</v>
      </c>
      <c r="I145" s="20">
        <v>324</v>
      </c>
      <c r="J145" s="20">
        <v>110</v>
      </c>
    </row>
    <row r="146" spans="1:10" x14ac:dyDescent="0.2">
      <c r="A146" s="19" t="s">
        <v>504</v>
      </c>
      <c r="B146" s="20">
        <v>272</v>
      </c>
      <c r="C146" s="20">
        <v>92</v>
      </c>
      <c r="D146" s="20">
        <v>76</v>
      </c>
      <c r="E146" s="20">
        <v>54</v>
      </c>
      <c r="F146" s="20">
        <v>32</v>
      </c>
      <c r="G146" s="20">
        <v>12</v>
      </c>
      <c r="H146" s="20">
        <v>6</v>
      </c>
      <c r="I146" s="20">
        <v>168</v>
      </c>
      <c r="J146" s="20">
        <v>44</v>
      </c>
    </row>
    <row r="147" spans="1:10" x14ac:dyDescent="0.2">
      <c r="A147" s="18" t="s">
        <v>570</v>
      </c>
      <c r="B147" s="18"/>
      <c r="C147" s="18"/>
      <c r="D147" s="18"/>
      <c r="E147" s="18"/>
      <c r="F147" s="18"/>
      <c r="G147" s="18"/>
      <c r="H147" s="18"/>
      <c r="I147" s="18"/>
      <c r="J147" s="18"/>
    </row>
    <row r="148" spans="1:10" x14ac:dyDescent="0.2">
      <c r="A148" s="19" t="s">
        <v>571</v>
      </c>
      <c r="B148" s="20">
        <v>245</v>
      </c>
      <c r="C148" s="20">
        <v>71</v>
      </c>
      <c r="D148" s="20">
        <v>78</v>
      </c>
      <c r="E148" s="20">
        <v>46</v>
      </c>
      <c r="F148" s="20">
        <v>28</v>
      </c>
      <c r="G148" s="20">
        <v>17</v>
      </c>
      <c r="H148" s="20">
        <v>5</v>
      </c>
      <c r="I148" s="20">
        <v>149</v>
      </c>
      <c r="J148" s="20">
        <v>45</v>
      </c>
    </row>
    <row r="149" spans="1:10" x14ac:dyDescent="0.2">
      <c r="A149" s="19" t="s">
        <v>572</v>
      </c>
      <c r="B149" s="20">
        <v>358</v>
      </c>
      <c r="C149" s="20">
        <v>118</v>
      </c>
      <c r="D149" s="20">
        <v>98</v>
      </c>
      <c r="E149" s="20">
        <v>64</v>
      </c>
      <c r="F149" s="20">
        <v>51</v>
      </c>
      <c r="G149" s="20">
        <v>22</v>
      </c>
      <c r="H149" s="20">
        <v>5</v>
      </c>
      <c r="I149" s="20">
        <v>216</v>
      </c>
      <c r="J149" s="20">
        <v>73</v>
      </c>
    </row>
    <row r="150" spans="1:10" x14ac:dyDescent="0.2">
      <c r="A150" s="19" t="s">
        <v>573</v>
      </c>
      <c r="B150" s="20">
        <v>230</v>
      </c>
      <c r="C150" s="20">
        <v>75</v>
      </c>
      <c r="D150" s="20">
        <v>67</v>
      </c>
      <c r="E150" s="20">
        <v>43</v>
      </c>
      <c r="F150" s="20">
        <v>32</v>
      </c>
      <c r="G150" s="20">
        <v>8</v>
      </c>
      <c r="H150" s="20">
        <v>5</v>
      </c>
      <c r="I150" s="20">
        <v>142</v>
      </c>
      <c r="J150" s="20">
        <v>40</v>
      </c>
    </row>
    <row r="151" spans="1:10" x14ac:dyDescent="0.2">
      <c r="A151" s="19" t="s">
        <v>574</v>
      </c>
      <c r="B151" s="20">
        <v>102</v>
      </c>
      <c r="C151" s="20">
        <v>39</v>
      </c>
      <c r="D151" s="20">
        <v>19</v>
      </c>
      <c r="E151" s="20">
        <v>23</v>
      </c>
      <c r="F151" s="20">
        <v>14</v>
      </c>
      <c r="G151" s="20">
        <v>6</v>
      </c>
      <c r="H151" s="20">
        <v>1</v>
      </c>
      <c r="I151" s="20">
        <v>58</v>
      </c>
      <c r="J151" s="20">
        <v>20</v>
      </c>
    </row>
    <row r="152" spans="1:10" x14ac:dyDescent="0.2">
      <c r="A152" s="18" t="s">
        <v>575</v>
      </c>
      <c r="B152" s="18"/>
      <c r="C152" s="18"/>
      <c r="D152" s="18"/>
      <c r="E152" s="18"/>
      <c r="F152" s="18"/>
      <c r="G152" s="18"/>
      <c r="H152" s="18"/>
      <c r="I152" s="18"/>
      <c r="J152" s="18"/>
    </row>
    <row r="153" spans="1:10" x14ac:dyDescent="0.2">
      <c r="A153" s="19" t="s">
        <v>576</v>
      </c>
      <c r="B153" s="20">
        <v>128</v>
      </c>
      <c r="C153" s="20">
        <v>38</v>
      </c>
      <c r="D153" s="20">
        <v>35</v>
      </c>
      <c r="E153" s="20">
        <v>23</v>
      </c>
      <c r="F153" s="20">
        <v>17</v>
      </c>
      <c r="G153" s="20">
        <v>11</v>
      </c>
      <c r="H153" s="20">
        <v>4</v>
      </c>
      <c r="I153" s="20">
        <v>73</v>
      </c>
      <c r="J153" s="20">
        <v>28</v>
      </c>
    </row>
    <row r="154" spans="1:10" x14ac:dyDescent="0.2">
      <c r="A154" s="19" t="s">
        <v>577</v>
      </c>
      <c r="B154" s="20">
        <v>265</v>
      </c>
      <c r="C154" s="20">
        <v>93</v>
      </c>
      <c r="D154" s="20">
        <v>74</v>
      </c>
      <c r="E154" s="20">
        <v>50</v>
      </c>
      <c r="F154" s="20">
        <v>32</v>
      </c>
      <c r="G154" s="20">
        <v>12</v>
      </c>
      <c r="H154" s="20">
        <v>4</v>
      </c>
      <c r="I154" s="20">
        <v>167</v>
      </c>
      <c r="J154" s="20">
        <v>44</v>
      </c>
    </row>
    <row r="155" spans="1:10" x14ac:dyDescent="0.2">
      <c r="A155" s="19" t="s">
        <v>578</v>
      </c>
      <c r="B155" s="20">
        <v>191</v>
      </c>
      <c r="C155" s="20">
        <v>62</v>
      </c>
      <c r="D155" s="20">
        <v>49</v>
      </c>
      <c r="E155" s="20">
        <v>33</v>
      </c>
      <c r="F155" s="20">
        <v>33</v>
      </c>
      <c r="G155" s="20">
        <v>11</v>
      </c>
      <c r="H155" s="20">
        <v>3</v>
      </c>
      <c r="I155" s="20">
        <v>111</v>
      </c>
      <c r="J155" s="20">
        <v>44</v>
      </c>
    </row>
    <row r="156" spans="1:10" x14ac:dyDescent="0.2">
      <c r="A156" s="19" t="s">
        <v>579</v>
      </c>
      <c r="B156" s="20">
        <v>143</v>
      </c>
      <c r="C156" s="20">
        <v>45</v>
      </c>
      <c r="D156" s="20">
        <v>41</v>
      </c>
      <c r="E156" s="20">
        <v>30</v>
      </c>
      <c r="F156" s="20">
        <v>16</v>
      </c>
      <c r="G156" s="20">
        <v>8</v>
      </c>
      <c r="H156" s="20">
        <v>3</v>
      </c>
      <c r="I156" s="20">
        <v>86</v>
      </c>
      <c r="J156" s="20">
        <v>24</v>
      </c>
    </row>
    <row r="157" spans="1:10" x14ac:dyDescent="0.2">
      <c r="A157" s="19" t="s">
        <v>580</v>
      </c>
      <c r="B157" s="20">
        <v>96</v>
      </c>
      <c r="C157" s="20">
        <v>27</v>
      </c>
      <c r="D157" s="20">
        <v>33</v>
      </c>
      <c r="E157" s="20">
        <v>21</v>
      </c>
      <c r="F157" s="20">
        <v>12</v>
      </c>
      <c r="G157" s="20">
        <v>2</v>
      </c>
      <c r="H157" s="20">
        <v>1</v>
      </c>
      <c r="I157" s="20">
        <v>60</v>
      </c>
      <c r="J157" s="20">
        <v>14</v>
      </c>
    </row>
    <row r="158" spans="1:10" x14ac:dyDescent="0.2">
      <c r="A158" s="22" t="s">
        <v>581</v>
      </c>
      <c r="B158" s="23">
        <v>112</v>
      </c>
      <c r="C158" s="23">
        <v>38</v>
      </c>
      <c r="D158" s="23">
        <v>30</v>
      </c>
      <c r="E158" s="23">
        <v>19</v>
      </c>
      <c r="F158" s="23">
        <v>15</v>
      </c>
      <c r="G158" s="23">
        <v>9</v>
      </c>
      <c r="H158" s="23">
        <v>1</v>
      </c>
      <c r="I158" s="23">
        <v>68</v>
      </c>
      <c r="J158" s="23">
        <v>24</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BF2BB-7FDD-4EB3-BBAA-D4AE0B428FBC}">
  <dimension ref="A1:H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HYPERLINK("#'目次'!B34","[28]")</f>
        <v>[28]</v>
      </c>
    </row>
    <row r="3" spans="1:8" x14ac:dyDescent="0.2">
      <c r="A3" s="9" t="s">
        <v>126</v>
      </c>
      <c r="B3" s="12" t="s">
        <v>197</v>
      </c>
    </row>
    <row r="4" spans="1:8" x14ac:dyDescent="0.2">
      <c r="A4" s="9" t="s">
        <v>126</v>
      </c>
      <c r="B4" s="12" t="s">
        <v>211</v>
      </c>
    </row>
    <row r="5" spans="1:8" s="15" customFormat="1" ht="62.5" x14ac:dyDescent="0.2">
      <c r="A5" s="13" t="s">
        <v>126</v>
      </c>
      <c r="B5" s="14" t="s">
        <v>499</v>
      </c>
      <c r="C5" s="14" t="s">
        <v>642</v>
      </c>
      <c r="D5" s="14" t="s">
        <v>643</v>
      </c>
      <c r="E5" s="14" t="s">
        <v>644</v>
      </c>
      <c r="F5" s="14" t="s">
        <v>212</v>
      </c>
      <c r="G5" s="14" t="s">
        <v>213</v>
      </c>
      <c r="H5" s="14" t="s">
        <v>504</v>
      </c>
    </row>
    <row r="6" spans="1:8" x14ac:dyDescent="0.2">
      <c r="A6" s="16" t="s">
        <v>507</v>
      </c>
      <c r="B6" s="17">
        <v>935</v>
      </c>
      <c r="C6" s="17">
        <v>515</v>
      </c>
      <c r="D6" s="17">
        <v>45</v>
      </c>
      <c r="E6" s="17">
        <v>116</v>
      </c>
      <c r="F6" s="17">
        <v>28</v>
      </c>
      <c r="G6" s="17">
        <v>188</v>
      </c>
      <c r="H6" s="17">
        <v>43</v>
      </c>
    </row>
    <row r="7" spans="1:8" x14ac:dyDescent="0.2">
      <c r="A7" s="18" t="s">
        <v>508</v>
      </c>
      <c r="B7" s="18"/>
      <c r="C7" s="18"/>
      <c r="D7" s="18"/>
      <c r="E7" s="18"/>
      <c r="F7" s="18"/>
      <c r="G7" s="18"/>
      <c r="H7" s="18"/>
    </row>
    <row r="8" spans="1:8" x14ac:dyDescent="0.2">
      <c r="A8" s="19" t="s">
        <v>509</v>
      </c>
      <c r="B8" s="20">
        <v>535</v>
      </c>
      <c r="C8" s="20">
        <v>319</v>
      </c>
      <c r="D8" s="20">
        <v>20</v>
      </c>
      <c r="E8" s="20">
        <v>70</v>
      </c>
      <c r="F8" s="20">
        <v>9</v>
      </c>
      <c r="G8" s="20">
        <v>100</v>
      </c>
      <c r="H8" s="20">
        <v>17</v>
      </c>
    </row>
    <row r="9" spans="1:8" x14ac:dyDescent="0.2">
      <c r="A9" s="19" t="s">
        <v>510</v>
      </c>
      <c r="B9" s="20">
        <v>399</v>
      </c>
      <c r="C9" s="20">
        <v>195</v>
      </c>
      <c r="D9" s="20">
        <v>25</v>
      </c>
      <c r="E9" s="20">
        <v>46</v>
      </c>
      <c r="F9" s="20">
        <v>19</v>
      </c>
      <c r="G9" s="20">
        <v>88</v>
      </c>
      <c r="H9" s="20">
        <v>26</v>
      </c>
    </row>
    <row r="10" spans="1:8" x14ac:dyDescent="0.2">
      <c r="A10" s="19" t="s">
        <v>511</v>
      </c>
      <c r="B10" s="20">
        <v>1</v>
      </c>
      <c r="C10" s="20">
        <v>1</v>
      </c>
      <c r="D10" s="20">
        <v>0</v>
      </c>
      <c r="E10" s="20">
        <v>0</v>
      </c>
      <c r="F10" s="20">
        <v>0</v>
      </c>
      <c r="G10" s="20">
        <v>0</v>
      </c>
      <c r="H10" s="20">
        <v>0</v>
      </c>
    </row>
    <row r="11" spans="1:8" x14ac:dyDescent="0.2">
      <c r="A11" s="18" t="s">
        <v>512</v>
      </c>
      <c r="B11" s="18"/>
      <c r="C11" s="18"/>
      <c r="D11" s="18"/>
      <c r="E11" s="18"/>
      <c r="F11" s="18"/>
      <c r="G11" s="18"/>
      <c r="H11" s="18"/>
    </row>
    <row r="12" spans="1:8" x14ac:dyDescent="0.2">
      <c r="A12" s="19" t="s">
        <v>513</v>
      </c>
      <c r="B12" s="20">
        <v>294</v>
      </c>
      <c r="C12" s="20">
        <v>216</v>
      </c>
      <c r="D12" s="20">
        <v>11</v>
      </c>
      <c r="E12" s="20">
        <v>32</v>
      </c>
      <c r="F12" s="20">
        <v>7</v>
      </c>
      <c r="G12" s="20">
        <v>18</v>
      </c>
      <c r="H12" s="20">
        <v>10</v>
      </c>
    </row>
    <row r="13" spans="1:8" x14ac:dyDescent="0.2">
      <c r="A13" s="19" t="s">
        <v>514</v>
      </c>
      <c r="B13" s="20">
        <v>253</v>
      </c>
      <c r="C13" s="20">
        <v>131</v>
      </c>
      <c r="D13" s="20">
        <v>10</v>
      </c>
      <c r="E13" s="20">
        <v>40</v>
      </c>
      <c r="F13" s="20">
        <v>5</v>
      </c>
      <c r="G13" s="20">
        <v>56</v>
      </c>
      <c r="H13" s="20">
        <v>11</v>
      </c>
    </row>
    <row r="14" spans="1:8" x14ac:dyDescent="0.2">
      <c r="A14" s="19" t="s">
        <v>515</v>
      </c>
      <c r="B14" s="20">
        <v>196</v>
      </c>
      <c r="C14" s="20">
        <v>86</v>
      </c>
      <c r="D14" s="20">
        <v>16</v>
      </c>
      <c r="E14" s="20">
        <v>22</v>
      </c>
      <c r="F14" s="20">
        <v>8</v>
      </c>
      <c r="G14" s="20">
        <v>55</v>
      </c>
      <c r="H14" s="20">
        <v>9</v>
      </c>
    </row>
    <row r="15" spans="1:8" x14ac:dyDescent="0.2">
      <c r="A15" s="19" t="s">
        <v>516</v>
      </c>
      <c r="B15" s="20">
        <v>139</v>
      </c>
      <c r="C15" s="20">
        <v>61</v>
      </c>
      <c r="D15" s="20">
        <v>7</v>
      </c>
      <c r="E15" s="20">
        <v>14</v>
      </c>
      <c r="F15" s="20">
        <v>2</v>
      </c>
      <c r="G15" s="20">
        <v>47</v>
      </c>
      <c r="H15" s="20">
        <v>8</v>
      </c>
    </row>
    <row r="16" spans="1:8" x14ac:dyDescent="0.2">
      <c r="A16" s="19" t="s">
        <v>517</v>
      </c>
      <c r="B16" s="20">
        <v>41</v>
      </c>
      <c r="C16" s="20">
        <v>17</v>
      </c>
      <c r="D16" s="20">
        <v>1</v>
      </c>
      <c r="E16" s="20">
        <v>6</v>
      </c>
      <c r="F16" s="20">
        <v>3</v>
      </c>
      <c r="G16" s="20">
        <v>11</v>
      </c>
      <c r="H16" s="20">
        <v>3</v>
      </c>
    </row>
    <row r="17" spans="1:8" x14ac:dyDescent="0.2">
      <c r="A17" s="19" t="s">
        <v>518</v>
      </c>
      <c r="B17" s="20">
        <v>9</v>
      </c>
      <c r="C17" s="20">
        <v>3</v>
      </c>
      <c r="D17" s="20">
        <v>0</v>
      </c>
      <c r="E17" s="20">
        <v>1</v>
      </c>
      <c r="F17" s="20">
        <v>3</v>
      </c>
      <c r="G17" s="20">
        <v>0</v>
      </c>
      <c r="H17" s="20">
        <v>2</v>
      </c>
    </row>
    <row r="18" spans="1:8" x14ac:dyDescent="0.2">
      <c r="A18" s="19" t="s">
        <v>519</v>
      </c>
      <c r="B18" s="20">
        <v>3</v>
      </c>
      <c r="C18" s="20">
        <v>1</v>
      </c>
      <c r="D18" s="20">
        <v>0</v>
      </c>
      <c r="E18" s="20">
        <v>1</v>
      </c>
      <c r="F18" s="20">
        <v>0</v>
      </c>
      <c r="G18" s="20">
        <v>1</v>
      </c>
      <c r="H18" s="20">
        <v>0</v>
      </c>
    </row>
    <row r="19" spans="1:8" x14ac:dyDescent="0.2">
      <c r="A19" s="19" t="s">
        <v>520</v>
      </c>
      <c r="B19" s="20">
        <v>0</v>
      </c>
      <c r="C19" s="20">
        <v>0</v>
      </c>
      <c r="D19" s="20">
        <v>0</v>
      </c>
      <c r="E19" s="20">
        <v>0</v>
      </c>
      <c r="F19" s="20">
        <v>0</v>
      </c>
      <c r="G19" s="20">
        <v>0</v>
      </c>
      <c r="H19" s="20">
        <v>0</v>
      </c>
    </row>
    <row r="20" spans="1:8" x14ac:dyDescent="0.2">
      <c r="A20" s="19" t="s">
        <v>521</v>
      </c>
      <c r="B20" s="20">
        <v>449</v>
      </c>
      <c r="C20" s="20">
        <v>217</v>
      </c>
      <c r="D20" s="20">
        <v>26</v>
      </c>
      <c r="E20" s="20">
        <v>62</v>
      </c>
      <c r="F20" s="20">
        <v>13</v>
      </c>
      <c r="G20" s="20">
        <v>111</v>
      </c>
      <c r="H20" s="20">
        <v>20</v>
      </c>
    </row>
    <row r="21" spans="1:8" x14ac:dyDescent="0.2">
      <c r="A21" s="19" t="s">
        <v>522</v>
      </c>
      <c r="B21" s="20">
        <v>180</v>
      </c>
      <c r="C21" s="20">
        <v>78</v>
      </c>
      <c r="D21" s="20">
        <v>8</v>
      </c>
      <c r="E21" s="20">
        <v>20</v>
      </c>
      <c r="F21" s="20">
        <v>5</v>
      </c>
      <c r="G21" s="20">
        <v>58</v>
      </c>
      <c r="H21" s="20">
        <v>11</v>
      </c>
    </row>
    <row r="22" spans="1:8" x14ac:dyDescent="0.2">
      <c r="A22" s="19" t="s">
        <v>523</v>
      </c>
      <c r="B22" s="20">
        <v>641</v>
      </c>
      <c r="C22" s="20">
        <v>299</v>
      </c>
      <c r="D22" s="20">
        <v>34</v>
      </c>
      <c r="E22" s="20">
        <v>84</v>
      </c>
      <c r="F22" s="20">
        <v>21</v>
      </c>
      <c r="G22" s="20">
        <v>170</v>
      </c>
      <c r="H22" s="20">
        <v>33</v>
      </c>
    </row>
    <row r="23" spans="1:8" x14ac:dyDescent="0.2">
      <c r="A23" s="19" t="s">
        <v>524</v>
      </c>
      <c r="B23" s="20">
        <v>192</v>
      </c>
      <c r="C23" s="20">
        <v>82</v>
      </c>
      <c r="D23" s="20">
        <v>8</v>
      </c>
      <c r="E23" s="20">
        <v>22</v>
      </c>
      <c r="F23" s="20">
        <v>8</v>
      </c>
      <c r="G23" s="20">
        <v>59</v>
      </c>
      <c r="H23" s="20">
        <v>13</v>
      </c>
    </row>
    <row r="24" spans="1:8" x14ac:dyDescent="0.2">
      <c r="A24" s="19" t="s">
        <v>525</v>
      </c>
      <c r="B24" s="20">
        <v>12</v>
      </c>
      <c r="C24" s="20">
        <v>4</v>
      </c>
      <c r="D24" s="20">
        <v>0</v>
      </c>
      <c r="E24" s="20">
        <v>2</v>
      </c>
      <c r="F24" s="20">
        <v>3</v>
      </c>
      <c r="G24" s="20">
        <v>1</v>
      </c>
      <c r="H24" s="20">
        <v>2</v>
      </c>
    </row>
    <row r="25" spans="1:8" x14ac:dyDescent="0.2">
      <c r="A25" s="18" t="s">
        <v>526</v>
      </c>
      <c r="B25" s="17">
        <v>172</v>
      </c>
      <c r="C25" s="17">
        <v>139</v>
      </c>
      <c r="D25" s="17">
        <v>6</v>
      </c>
      <c r="E25" s="17">
        <v>14</v>
      </c>
      <c r="F25" s="17">
        <v>1</v>
      </c>
      <c r="G25" s="17">
        <v>8</v>
      </c>
      <c r="H25" s="17">
        <v>4</v>
      </c>
    </row>
    <row r="26" spans="1:8" x14ac:dyDescent="0.2">
      <c r="A26" s="19" t="s">
        <v>514</v>
      </c>
      <c r="B26" s="20">
        <v>133</v>
      </c>
      <c r="C26" s="20">
        <v>76</v>
      </c>
      <c r="D26" s="20">
        <v>5</v>
      </c>
      <c r="E26" s="20">
        <v>21</v>
      </c>
      <c r="F26" s="20">
        <v>1</v>
      </c>
      <c r="G26" s="20">
        <v>25</v>
      </c>
      <c r="H26" s="20">
        <v>5</v>
      </c>
    </row>
    <row r="27" spans="1:8" x14ac:dyDescent="0.2">
      <c r="A27" s="19" t="s">
        <v>515</v>
      </c>
      <c r="B27" s="20">
        <v>111</v>
      </c>
      <c r="C27" s="20">
        <v>52</v>
      </c>
      <c r="D27" s="20">
        <v>7</v>
      </c>
      <c r="E27" s="20">
        <v>16</v>
      </c>
      <c r="F27" s="20">
        <v>1</v>
      </c>
      <c r="G27" s="20">
        <v>31</v>
      </c>
      <c r="H27" s="20">
        <v>4</v>
      </c>
    </row>
    <row r="28" spans="1:8" x14ac:dyDescent="0.2">
      <c r="A28" s="19" t="s">
        <v>516</v>
      </c>
      <c r="B28" s="20">
        <v>82</v>
      </c>
      <c r="C28" s="20">
        <v>37</v>
      </c>
      <c r="D28" s="20">
        <v>2</v>
      </c>
      <c r="E28" s="20">
        <v>11</v>
      </c>
      <c r="F28" s="20">
        <v>1</v>
      </c>
      <c r="G28" s="20">
        <v>27</v>
      </c>
      <c r="H28" s="20">
        <v>4</v>
      </c>
    </row>
    <row r="29" spans="1:8" x14ac:dyDescent="0.2">
      <c r="A29" s="19" t="s">
        <v>517</v>
      </c>
      <c r="B29" s="20">
        <v>30</v>
      </c>
      <c r="C29" s="20">
        <v>12</v>
      </c>
      <c r="D29" s="20">
        <v>0</v>
      </c>
      <c r="E29" s="20">
        <v>6</v>
      </c>
      <c r="F29" s="20">
        <v>3</v>
      </c>
      <c r="G29" s="20">
        <v>9</v>
      </c>
      <c r="H29" s="20">
        <v>0</v>
      </c>
    </row>
    <row r="30" spans="1:8" x14ac:dyDescent="0.2">
      <c r="A30" s="19" t="s">
        <v>518</v>
      </c>
      <c r="B30" s="20">
        <v>5</v>
      </c>
      <c r="C30" s="20">
        <v>2</v>
      </c>
      <c r="D30" s="20">
        <v>0</v>
      </c>
      <c r="E30" s="20">
        <v>1</v>
      </c>
      <c r="F30" s="20">
        <v>2</v>
      </c>
      <c r="G30" s="20">
        <v>0</v>
      </c>
      <c r="H30" s="20">
        <v>0</v>
      </c>
    </row>
    <row r="31" spans="1:8" x14ac:dyDescent="0.2">
      <c r="A31" s="19" t="s">
        <v>519</v>
      </c>
      <c r="B31" s="20">
        <v>2</v>
      </c>
      <c r="C31" s="20">
        <v>1</v>
      </c>
      <c r="D31" s="20">
        <v>0</v>
      </c>
      <c r="E31" s="20">
        <v>1</v>
      </c>
      <c r="F31" s="20">
        <v>0</v>
      </c>
      <c r="G31" s="20">
        <v>0</v>
      </c>
      <c r="H31" s="20">
        <v>0</v>
      </c>
    </row>
    <row r="32" spans="1:8" x14ac:dyDescent="0.2">
      <c r="A32" s="19" t="s">
        <v>520</v>
      </c>
      <c r="B32" s="20">
        <v>0</v>
      </c>
      <c r="C32" s="20">
        <v>0</v>
      </c>
      <c r="D32" s="20">
        <v>0</v>
      </c>
      <c r="E32" s="20">
        <v>0</v>
      </c>
      <c r="F32" s="20">
        <v>0</v>
      </c>
      <c r="G32" s="20">
        <v>0</v>
      </c>
      <c r="H32" s="20">
        <v>0</v>
      </c>
    </row>
    <row r="33" spans="1:8" x14ac:dyDescent="0.2">
      <c r="A33" s="19" t="s">
        <v>521</v>
      </c>
      <c r="B33" s="20">
        <v>244</v>
      </c>
      <c r="C33" s="20">
        <v>128</v>
      </c>
      <c r="D33" s="20">
        <v>12</v>
      </c>
      <c r="E33" s="20">
        <v>37</v>
      </c>
      <c r="F33" s="20">
        <v>2</v>
      </c>
      <c r="G33" s="20">
        <v>56</v>
      </c>
      <c r="H33" s="20">
        <v>9</v>
      </c>
    </row>
    <row r="34" spans="1:8" x14ac:dyDescent="0.2">
      <c r="A34" s="19" t="s">
        <v>522</v>
      </c>
      <c r="B34" s="20">
        <v>112</v>
      </c>
      <c r="C34" s="20">
        <v>49</v>
      </c>
      <c r="D34" s="20">
        <v>2</v>
      </c>
      <c r="E34" s="20">
        <v>17</v>
      </c>
      <c r="F34" s="20">
        <v>4</v>
      </c>
      <c r="G34" s="20">
        <v>36</v>
      </c>
      <c r="H34" s="20">
        <v>4</v>
      </c>
    </row>
    <row r="35" spans="1:8" x14ac:dyDescent="0.2">
      <c r="A35" s="19" t="s">
        <v>523</v>
      </c>
      <c r="B35" s="20">
        <v>363</v>
      </c>
      <c r="C35" s="20">
        <v>180</v>
      </c>
      <c r="D35" s="20">
        <v>14</v>
      </c>
      <c r="E35" s="20">
        <v>56</v>
      </c>
      <c r="F35" s="20">
        <v>8</v>
      </c>
      <c r="G35" s="20">
        <v>92</v>
      </c>
      <c r="H35" s="20">
        <v>13</v>
      </c>
    </row>
    <row r="36" spans="1:8" x14ac:dyDescent="0.2">
      <c r="A36" s="19" t="s">
        <v>524</v>
      </c>
      <c r="B36" s="20">
        <v>119</v>
      </c>
      <c r="C36" s="20">
        <v>52</v>
      </c>
      <c r="D36" s="20">
        <v>2</v>
      </c>
      <c r="E36" s="20">
        <v>19</v>
      </c>
      <c r="F36" s="20">
        <v>6</v>
      </c>
      <c r="G36" s="20">
        <v>36</v>
      </c>
      <c r="H36" s="20">
        <v>4</v>
      </c>
    </row>
    <row r="37" spans="1:8" x14ac:dyDescent="0.2">
      <c r="A37" s="19" t="s">
        <v>525</v>
      </c>
      <c r="B37" s="20">
        <v>7</v>
      </c>
      <c r="C37" s="20">
        <v>3</v>
      </c>
      <c r="D37" s="20">
        <v>0</v>
      </c>
      <c r="E37" s="20">
        <v>2</v>
      </c>
      <c r="F37" s="20">
        <v>2</v>
      </c>
      <c r="G37" s="20">
        <v>0</v>
      </c>
      <c r="H37" s="20">
        <v>0</v>
      </c>
    </row>
    <row r="38" spans="1:8" x14ac:dyDescent="0.2">
      <c r="A38" s="18" t="s">
        <v>527</v>
      </c>
      <c r="B38" s="17">
        <v>121</v>
      </c>
      <c r="C38" s="17">
        <v>76</v>
      </c>
      <c r="D38" s="17">
        <v>5</v>
      </c>
      <c r="E38" s="17">
        <v>18</v>
      </c>
      <c r="F38" s="17">
        <v>6</v>
      </c>
      <c r="G38" s="17">
        <v>10</v>
      </c>
      <c r="H38" s="17">
        <v>6</v>
      </c>
    </row>
    <row r="39" spans="1:8" x14ac:dyDescent="0.2">
      <c r="A39" s="19" t="s">
        <v>514</v>
      </c>
      <c r="B39" s="20">
        <v>120</v>
      </c>
      <c r="C39" s="20">
        <v>55</v>
      </c>
      <c r="D39" s="20">
        <v>5</v>
      </c>
      <c r="E39" s="20">
        <v>19</v>
      </c>
      <c r="F39" s="20">
        <v>4</v>
      </c>
      <c r="G39" s="20">
        <v>31</v>
      </c>
      <c r="H39" s="20">
        <v>6</v>
      </c>
    </row>
    <row r="40" spans="1:8" x14ac:dyDescent="0.2">
      <c r="A40" s="19" t="s">
        <v>515</v>
      </c>
      <c r="B40" s="20">
        <v>85</v>
      </c>
      <c r="C40" s="20">
        <v>34</v>
      </c>
      <c r="D40" s="20">
        <v>9</v>
      </c>
      <c r="E40" s="20">
        <v>6</v>
      </c>
      <c r="F40" s="20">
        <v>7</v>
      </c>
      <c r="G40" s="20">
        <v>24</v>
      </c>
      <c r="H40" s="20">
        <v>5</v>
      </c>
    </row>
    <row r="41" spans="1:8" x14ac:dyDescent="0.2">
      <c r="A41" s="19" t="s">
        <v>516</v>
      </c>
      <c r="B41" s="20">
        <v>57</v>
      </c>
      <c r="C41" s="20">
        <v>24</v>
      </c>
      <c r="D41" s="20">
        <v>5</v>
      </c>
      <c r="E41" s="20">
        <v>3</v>
      </c>
      <c r="F41" s="20">
        <v>1</v>
      </c>
      <c r="G41" s="20">
        <v>20</v>
      </c>
      <c r="H41" s="20">
        <v>4</v>
      </c>
    </row>
    <row r="42" spans="1:8" x14ac:dyDescent="0.2">
      <c r="A42" s="19" t="s">
        <v>517</v>
      </c>
      <c r="B42" s="20">
        <v>11</v>
      </c>
      <c r="C42" s="20">
        <v>5</v>
      </c>
      <c r="D42" s="20">
        <v>1</v>
      </c>
      <c r="E42" s="20">
        <v>0</v>
      </c>
      <c r="F42" s="20">
        <v>0</v>
      </c>
      <c r="G42" s="20">
        <v>2</v>
      </c>
      <c r="H42" s="20">
        <v>3</v>
      </c>
    </row>
    <row r="43" spans="1:8" x14ac:dyDescent="0.2">
      <c r="A43" s="19" t="s">
        <v>518</v>
      </c>
      <c r="B43" s="20">
        <v>4</v>
      </c>
      <c r="C43" s="20">
        <v>1</v>
      </c>
      <c r="D43" s="20">
        <v>0</v>
      </c>
      <c r="E43" s="20">
        <v>0</v>
      </c>
      <c r="F43" s="20">
        <v>1</v>
      </c>
      <c r="G43" s="20">
        <v>0</v>
      </c>
      <c r="H43" s="20">
        <v>2</v>
      </c>
    </row>
    <row r="44" spans="1:8" x14ac:dyDescent="0.2">
      <c r="A44" s="19" t="s">
        <v>519</v>
      </c>
      <c r="B44" s="20">
        <v>1</v>
      </c>
      <c r="C44" s="20">
        <v>0</v>
      </c>
      <c r="D44" s="20">
        <v>0</v>
      </c>
      <c r="E44" s="20">
        <v>0</v>
      </c>
      <c r="F44" s="20">
        <v>0</v>
      </c>
      <c r="G44" s="20">
        <v>1</v>
      </c>
      <c r="H44" s="20">
        <v>0</v>
      </c>
    </row>
    <row r="45" spans="1:8" x14ac:dyDescent="0.2">
      <c r="A45" s="19" t="s">
        <v>520</v>
      </c>
      <c r="B45" s="20">
        <v>0</v>
      </c>
      <c r="C45" s="20">
        <v>0</v>
      </c>
      <c r="D45" s="20">
        <v>0</v>
      </c>
      <c r="E45" s="20">
        <v>0</v>
      </c>
      <c r="F45" s="20">
        <v>0</v>
      </c>
      <c r="G45" s="20">
        <v>0</v>
      </c>
      <c r="H45" s="20">
        <v>0</v>
      </c>
    </row>
    <row r="46" spans="1:8" x14ac:dyDescent="0.2">
      <c r="A46" s="19" t="s">
        <v>521</v>
      </c>
      <c r="B46" s="20">
        <v>205</v>
      </c>
      <c r="C46" s="20">
        <v>89</v>
      </c>
      <c r="D46" s="20">
        <v>14</v>
      </c>
      <c r="E46" s="20">
        <v>25</v>
      </c>
      <c r="F46" s="20">
        <v>11</v>
      </c>
      <c r="G46" s="20">
        <v>55</v>
      </c>
      <c r="H46" s="20">
        <v>11</v>
      </c>
    </row>
    <row r="47" spans="1:8" x14ac:dyDescent="0.2">
      <c r="A47" s="19" t="s">
        <v>522</v>
      </c>
      <c r="B47" s="20">
        <v>68</v>
      </c>
      <c r="C47" s="20">
        <v>29</v>
      </c>
      <c r="D47" s="20">
        <v>6</v>
      </c>
      <c r="E47" s="20">
        <v>3</v>
      </c>
      <c r="F47" s="20">
        <v>1</v>
      </c>
      <c r="G47" s="20">
        <v>22</v>
      </c>
      <c r="H47" s="20">
        <v>7</v>
      </c>
    </row>
    <row r="48" spans="1:8" x14ac:dyDescent="0.2">
      <c r="A48" s="19" t="s">
        <v>523</v>
      </c>
      <c r="B48" s="20">
        <v>278</v>
      </c>
      <c r="C48" s="20">
        <v>119</v>
      </c>
      <c r="D48" s="20">
        <v>20</v>
      </c>
      <c r="E48" s="20">
        <v>28</v>
      </c>
      <c r="F48" s="20">
        <v>13</v>
      </c>
      <c r="G48" s="20">
        <v>78</v>
      </c>
      <c r="H48" s="20">
        <v>20</v>
      </c>
    </row>
    <row r="49" spans="1:8" x14ac:dyDescent="0.2">
      <c r="A49" s="19" t="s">
        <v>524</v>
      </c>
      <c r="B49" s="20">
        <v>73</v>
      </c>
      <c r="C49" s="20">
        <v>30</v>
      </c>
      <c r="D49" s="20">
        <v>6</v>
      </c>
      <c r="E49" s="20">
        <v>3</v>
      </c>
      <c r="F49" s="20">
        <v>2</v>
      </c>
      <c r="G49" s="20">
        <v>23</v>
      </c>
      <c r="H49" s="20">
        <v>9</v>
      </c>
    </row>
    <row r="50" spans="1:8" x14ac:dyDescent="0.2">
      <c r="A50" s="19" t="s">
        <v>525</v>
      </c>
      <c r="B50" s="20">
        <v>5</v>
      </c>
      <c r="C50" s="20">
        <v>1</v>
      </c>
      <c r="D50" s="20">
        <v>0</v>
      </c>
      <c r="E50" s="20">
        <v>0</v>
      </c>
      <c r="F50" s="20">
        <v>1</v>
      </c>
      <c r="G50" s="20">
        <v>1</v>
      </c>
      <c r="H50" s="20">
        <v>2</v>
      </c>
    </row>
    <row r="51" spans="1:8" x14ac:dyDescent="0.2">
      <c r="A51" s="18" t="s">
        <v>528</v>
      </c>
      <c r="B51" s="18"/>
      <c r="C51" s="18"/>
      <c r="D51" s="18"/>
      <c r="E51" s="18"/>
      <c r="F51" s="18"/>
      <c r="G51" s="18"/>
      <c r="H51" s="18"/>
    </row>
    <row r="52" spans="1:8" x14ac:dyDescent="0.2">
      <c r="A52" s="19" t="s">
        <v>130</v>
      </c>
      <c r="B52" s="20">
        <v>73</v>
      </c>
      <c r="C52" s="20">
        <v>44</v>
      </c>
      <c r="D52" s="20">
        <v>3</v>
      </c>
      <c r="E52" s="20">
        <v>9</v>
      </c>
      <c r="F52" s="20">
        <v>1</v>
      </c>
      <c r="G52" s="20">
        <v>9</v>
      </c>
      <c r="H52" s="20">
        <v>7</v>
      </c>
    </row>
    <row r="53" spans="1:8" x14ac:dyDescent="0.2">
      <c r="A53" s="19" t="s">
        <v>131</v>
      </c>
      <c r="B53" s="20">
        <v>662</v>
      </c>
      <c r="C53" s="20">
        <v>355</v>
      </c>
      <c r="D53" s="20">
        <v>33</v>
      </c>
      <c r="E53" s="20">
        <v>94</v>
      </c>
      <c r="F53" s="20">
        <v>19</v>
      </c>
      <c r="G53" s="20">
        <v>136</v>
      </c>
      <c r="H53" s="20">
        <v>25</v>
      </c>
    </row>
    <row r="54" spans="1:8" x14ac:dyDescent="0.2">
      <c r="A54" s="19" t="s">
        <v>392</v>
      </c>
      <c r="B54" s="20">
        <v>84</v>
      </c>
      <c r="C54" s="20">
        <v>66</v>
      </c>
      <c r="D54" s="20">
        <v>0</v>
      </c>
      <c r="E54" s="20">
        <v>3</v>
      </c>
      <c r="F54" s="20">
        <v>3</v>
      </c>
      <c r="G54" s="20">
        <v>9</v>
      </c>
      <c r="H54" s="20">
        <v>3</v>
      </c>
    </row>
    <row r="55" spans="1:8" x14ac:dyDescent="0.2">
      <c r="A55" s="19" t="s">
        <v>132</v>
      </c>
      <c r="B55" s="20">
        <v>84</v>
      </c>
      <c r="C55" s="20">
        <v>33</v>
      </c>
      <c r="D55" s="20">
        <v>8</v>
      </c>
      <c r="E55" s="20">
        <v>4</v>
      </c>
      <c r="F55" s="20">
        <v>4</v>
      </c>
      <c r="G55" s="20">
        <v>28</v>
      </c>
      <c r="H55" s="20">
        <v>7</v>
      </c>
    </row>
    <row r="56" spans="1:8" x14ac:dyDescent="0.2">
      <c r="A56" s="19" t="s">
        <v>529</v>
      </c>
      <c r="B56" s="20">
        <v>32</v>
      </c>
      <c r="C56" s="20">
        <v>17</v>
      </c>
      <c r="D56" s="20">
        <v>1</v>
      </c>
      <c r="E56" s="20">
        <v>6</v>
      </c>
      <c r="F56" s="20">
        <v>1</v>
      </c>
      <c r="G56" s="20">
        <v>6</v>
      </c>
      <c r="H56" s="20">
        <v>1</v>
      </c>
    </row>
    <row r="57" spans="1:8" x14ac:dyDescent="0.2">
      <c r="A57" s="18" t="s">
        <v>133</v>
      </c>
      <c r="B57" s="17">
        <v>43</v>
      </c>
      <c r="C57" s="17">
        <v>31</v>
      </c>
      <c r="D57" s="17">
        <v>1</v>
      </c>
      <c r="E57" s="17">
        <v>3</v>
      </c>
      <c r="F57" s="17">
        <v>0</v>
      </c>
      <c r="G57" s="17">
        <v>5</v>
      </c>
      <c r="H57" s="17">
        <v>3</v>
      </c>
    </row>
    <row r="58" spans="1:8" x14ac:dyDescent="0.2">
      <c r="A58" s="19" t="s">
        <v>134</v>
      </c>
      <c r="B58" s="20">
        <v>412</v>
      </c>
      <c r="C58" s="20">
        <v>237</v>
      </c>
      <c r="D58" s="20">
        <v>17</v>
      </c>
      <c r="E58" s="20">
        <v>59</v>
      </c>
      <c r="F58" s="20">
        <v>6</v>
      </c>
      <c r="G58" s="20">
        <v>81</v>
      </c>
      <c r="H58" s="20">
        <v>12</v>
      </c>
    </row>
    <row r="59" spans="1:8" x14ac:dyDescent="0.2">
      <c r="A59" s="19" t="s">
        <v>393</v>
      </c>
      <c r="B59" s="20">
        <v>36</v>
      </c>
      <c r="C59" s="20">
        <v>30</v>
      </c>
      <c r="D59" s="20">
        <v>0</v>
      </c>
      <c r="E59" s="20">
        <v>1</v>
      </c>
      <c r="F59" s="20">
        <v>2</v>
      </c>
      <c r="G59" s="20">
        <v>3</v>
      </c>
      <c r="H59" s="20">
        <v>0</v>
      </c>
    </row>
    <row r="60" spans="1:8" x14ac:dyDescent="0.2">
      <c r="A60" s="19" t="s">
        <v>135</v>
      </c>
      <c r="B60" s="20">
        <v>22</v>
      </c>
      <c r="C60" s="20">
        <v>10</v>
      </c>
      <c r="D60" s="20">
        <v>2</v>
      </c>
      <c r="E60" s="20">
        <v>1</v>
      </c>
      <c r="F60" s="20">
        <v>1</v>
      </c>
      <c r="G60" s="20">
        <v>7</v>
      </c>
      <c r="H60" s="20">
        <v>1</v>
      </c>
    </row>
    <row r="61" spans="1:8" x14ac:dyDescent="0.2">
      <c r="A61" s="19" t="s">
        <v>530</v>
      </c>
      <c r="B61" s="20">
        <v>22</v>
      </c>
      <c r="C61" s="20">
        <v>11</v>
      </c>
      <c r="D61" s="20">
        <v>0</v>
      </c>
      <c r="E61" s="20">
        <v>6</v>
      </c>
      <c r="F61" s="20">
        <v>0</v>
      </c>
      <c r="G61" s="20">
        <v>4</v>
      </c>
      <c r="H61" s="20">
        <v>1</v>
      </c>
    </row>
    <row r="62" spans="1:8" x14ac:dyDescent="0.2">
      <c r="A62" s="18" t="s">
        <v>136</v>
      </c>
      <c r="B62" s="17">
        <v>30</v>
      </c>
      <c r="C62" s="17">
        <v>13</v>
      </c>
      <c r="D62" s="17">
        <v>2</v>
      </c>
      <c r="E62" s="17">
        <v>6</v>
      </c>
      <c r="F62" s="17">
        <v>1</v>
      </c>
      <c r="G62" s="17">
        <v>4</v>
      </c>
      <c r="H62" s="17">
        <v>4</v>
      </c>
    </row>
    <row r="63" spans="1:8" x14ac:dyDescent="0.2">
      <c r="A63" s="19" t="s">
        <v>134</v>
      </c>
      <c r="B63" s="20">
        <v>249</v>
      </c>
      <c r="C63" s="20">
        <v>117</v>
      </c>
      <c r="D63" s="20">
        <v>16</v>
      </c>
      <c r="E63" s="20">
        <v>35</v>
      </c>
      <c r="F63" s="20">
        <v>13</v>
      </c>
      <c r="G63" s="20">
        <v>55</v>
      </c>
      <c r="H63" s="20">
        <v>13</v>
      </c>
    </row>
    <row r="64" spans="1:8" x14ac:dyDescent="0.2">
      <c r="A64" s="19" t="s">
        <v>393</v>
      </c>
      <c r="B64" s="20">
        <v>48</v>
      </c>
      <c r="C64" s="20">
        <v>36</v>
      </c>
      <c r="D64" s="20">
        <v>0</v>
      </c>
      <c r="E64" s="20">
        <v>2</v>
      </c>
      <c r="F64" s="20">
        <v>1</v>
      </c>
      <c r="G64" s="20">
        <v>6</v>
      </c>
      <c r="H64" s="20">
        <v>3</v>
      </c>
    </row>
    <row r="65" spans="1:8" x14ac:dyDescent="0.2">
      <c r="A65" s="19" t="s">
        <v>135</v>
      </c>
      <c r="B65" s="20">
        <v>62</v>
      </c>
      <c r="C65" s="20">
        <v>23</v>
      </c>
      <c r="D65" s="20">
        <v>6</v>
      </c>
      <c r="E65" s="20">
        <v>3</v>
      </c>
      <c r="F65" s="20">
        <v>3</v>
      </c>
      <c r="G65" s="20">
        <v>21</v>
      </c>
      <c r="H65" s="20">
        <v>6</v>
      </c>
    </row>
    <row r="66" spans="1:8" x14ac:dyDescent="0.2">
      <c r="A66" s="19" t="s">
        <v>530</v>
      </c>
      <c r="B66" s="20">
        <v>10</v>
      </c>
      <c r="C66" s="20">
        <v>6</v>
      </c>
      <c r="D66" s="20">
        <v>1</v>
      </c>
      <c r="E66" s="20">
        <v>0</v>
      </c>
      <c r="F66" s="20">
        <v>1</v>
      </c>
      <c r="G66" s="20">
        <v>2</v>
      </c>
      <c r="H66" s="20">
        <v>0</v>
      </c>
    </row>
    <row r="67" spans="1:8" x14ac:dyDescent="0.2">
      <c r="A67" s="18" t="s">
        <v>531</v>
      </c>
      <c r="B67" s="18"/>
      <c r="C67" s="18"/>
      <c r="D67" s="18"/>
      <c r="E67" s="18"/>
      <c r="F67" s="18"/>
      <c r="G67" s="18"/>
      <c r="H67" s="18"/>
    </row>
    <row r="68" spans="1:8" x14ac:dyDescent="0.2">
      <c r="A68" s="19" t="s">
        <v>532</v>
      </c>
      <c r="B68" s="20">
        <v>152</v>
      </c>
      <c r="C68" s="20">
        <v>101</v>
      </c>
      <c r="D68" s="20">
        <v>5</v>
      </c>
      <c r="E68" s="20">
        <v>10</v>
      </c>
      <c r="F68" s="20">
        <v>4</v>
      </c>
      <c r="G68" s="20">
        <v>26</v>
      </c>
      <c r="H68" s="20">
        <v>6</v>
      </c>
    </row>
    <row r="69" spans="1:8" x14ac:dyDescent="0.2">
      <c r="A69" s="19" t="s">
        <v>533</v>
      </c>
      <c r="B69" s="20">
        <v>561</v>
      </c>
      <c r="C69" s="20">
        <v>294</v>
      </c>
      <c r="D69" s="20">
        <v>29</v>
      </c>
      <c r="E69" s="20">
        <v>82</v>
      </c>
      <c r="F69" s="20">
        <v>17</v>
      </c>
      <c r="G69" s="20">
        <v>115</v>
      </c>
      <c r="H69" s="20">
        <v>24</v>
      </c>
    </row>
    <row r="70" spans="1:8" x14ac:dyDescent="0.2">
      <c r="A70" s="19" t="s">
        <v>137</v>
      </c>
      <c r="B70" s="20">
        <v>76</v>
      </c>
      <c r="C70" s="20">
        <v>50</v>
      </c>
      <c r="D70" s="20">
        <v>5</v>
      </c>
      <c r="E70" s="20">
        <v>8</v>
      </c>
      <c r="F70" s="20">
        <v>1</v>
      </c>
      <c r="G70" s="20">
        <v>11</v>
      </c>
      <c r="H70" s="20">
        <v>1</v>
      </c>
    </row>
    <row r="71" spans="1:8" x14ac:dyDescent="0.2">
      <c r="A71" s="19" t="s">
        <v>138</v>
      </c>
      <c r="B71" s="20">
        <v>281</v>
      </c>
      <c r="C71" s="20">
        <v>158</v>
      </c>
      <c r="D71" s="20">
        <v>8</v>
      </c>
      <c r="E71" s="20">
        <v>32</v>
      </c>
      <c r="F71" s="20">
        <v>10</v>
      </c>
      <c r="G71" s="20">
        <v>60</v>
      </c>
      <c r="H71" s="20">
        <v>13</v>
      </c>
    </row>
    <row r="72" spans="1:8" x14ac:dyDescent="0.2">
      <c r="A72" s="19" t="s">
        <v>534</v>
      </c>
      <c r="B72" s="20">
        <v>30</v>
      </c>
      <c r="C72" s="20">
        <v>15</v>
      </c>
      <c r="D72" s="20">
        <v>3</v>
      </c>
      <c r="E72" s="20">
        <v>5</v>
      </c>
      <c r="F72" s="20">
        <v>1</v>
      </c>
      <c r="G72" s="20">
        <v>4</v>
      </c>
      <c r="H72" s="20">
        <v>2</v>
      </c>
    </row>
    <row r="73" spans="1:8" x14ac:dyDescent="0.2">
      <c r="A73" s="19" t="s">
        <v>504</v>
      </c>
      <c r="B73" s="20">
        <v>70</v>
      </c>
      <c r="C73" s="20">
        <v>40</v>
      </c>
      <c r="D73" s="20">
        <v>3</v>
      </c>
      <c r="E73" s="20">
        <v>9</v>
      </c>
      <c r="F73" s="20">
        <v>1</v>
      </c>
      <c r="G73" s="20">
        <v>13</v>
      </c>
      <c r="H73" s="20">
        <v>4</v>
      </c>
    </row>
    <row r="74" spans="1:8" x14ac:dyDescent="0.2">
      <c r="A74" s="19" t="s">
        <v>1441</v>
      </c>
      <c r="B74" s="20">
        <v>713</v>
      </c>
      <c r="C74" s="20">
        <v>374</v>
      </c>
      <c r="D74" s="20">
        <v>37</v>
      </c>
      <c r="E74" s="20">
        <v>97</v>
      </c>
      <c r="F74" s="20">
        <v>23</v>
      </c>
      <c r="G74" s="20">
        <v>149</v>
      </c>
      <c r="H74" s="20">
        <v>33</v>
      </c>
    </row>
    <row r="75" spans="1:8" x14ac:dyDescent="0.2">
      <c r="A75" s="18" t="s">
        <v>535</v>
      </c>
      <c r="B75" s="18"/>
      <c r="C75" s="18"/>
      <c r="D75" s="18"/>
      <c r="E75" s="18"/>
      <c r="F75" s="18"/>
      <c r="G75" s="18"/>
      <c r="H75" s="18"/>
    </row>
    <row r="76" spans="1:8" x14ac:dyDescent="0.2">
      <c r="A76" s="21" t="s">
        <v>536</v>
      </c>
      <c r="B76" s="34">
        <v>152</v>
      </c>
      <c r="C76" s="34">
        <v>101</v>
      </c>
      <c r="D76" s="34">
        <v>5</v>
      </c>
      <c r="E76" s="34">
        <v>10</v>
      </c>
      <c r="F76" s="34">
        <v>4</v>
      </c>
      <c r="G76" s="34">
        <v>26</v>
      </c>
      <c r="H76" s="34">
        <v>6</v>
      </c>
    </row>
    <row r="77" spans="1:8" x14ac:dyDescent="0.2">
      <c r="A77" s="21" t="s">
        <v>537</v>
      </c>
      <c r="B77" s="34">
        <v>401</v>
      </c>
      <c r="C77" s="34">
        <v>194</v>
      </c>
      <c r="D77" s="34">
        <v>25</v>
      </c>
      <c r="E77" s="34">
        <v>61</v>
      </c>
      <c r="F77" s="34">
        <v>11</v>
      </c>
      <c r="G77" s="34">
        <v>91</v>
      </c>
      <c r="H77" s="34">
        <v>19</v>
      </c>
    </row>
    <row r="78" spans="1:8" x14ac:dyDescent="0.2">
      <c r="A78" s="19" t="s">
        <v>538</v>
      </c>
      <c r="B78" s="20">
        <v>157</v>
      </c>
      <c r="C78" s="20">
        <v>93</v>
      </c>
      <c r="D78" s="20">
        <v>2</v>
      </c>
      <c r="E78" s="20">
        <v>22</v>
      </c>
      <c r="F78" s="20">
        <v>5</v>
      </c>
      <c r="G78" s="20">
        <v>29</v>
      </c>
      <c r="H78" s="20">
        <v>6</v>
      </c>
    </row>
    <row r="79" spans="1:8" x14ac:dyDescent="0.2">
      <c r="A79" s="19" t="s">
        <v>539</v>
      </c>
      <c r="B79" s="20">
        <v>66</v>
      </c>
      <c r="C79" s="20">
        <v>43</v>
      </c>
      <c r="D79" s="20">
        <v>3</v>
      </c>
      <c r="E79" s="20">
        <v>4</v>
      </c>
      <c r="F79" s="20">
        <v>2</v>
      </c>
      <c r="G79" s="20">
        <v>11</v>
      </c>
      <c r="H79" s="20">
        <v>3</v>
      </c>
    </row>
    <row r="80" spans="1:8" x14ac:dyDescent="0.2">
      <c r="A80" s="19" t="s">
        <v>540</v>
      </c>
      <c r="B80" s="20">
        <v>25</v>
      </c>
      <c r="C80" s="20">
        <v>15</v>
      </c>
      <c r="D80" s="20">
        <v>1</v>
      </c>
      <c r="E80" s="20">
        <v>4</v>
      </c>
      <c r="F80" s="20">
        <v>0</v>
      </c>
      <c r="G80" s="20">
        <v>4</v>
      </c>
      <c r="H80" s="20">
        <v>1</v>
      </c>
    </row>
    <row r="81" spans="1:8" x14ac:dyDescent="0.2">
      <c r="A81" s="19" t="s">
        <v>541</v>
      </c>
      <c r="B81" s="20">
        <v>22</v>
      </c>
      <c r="C81" s="20">
        <v>10</v>
      </c>
      <c r="D81" s="20">
        <v>2</v>
      </c>
      <c r="E81" s="20">
        <v>1</v>
      </c>
      <c r="F81" s="20">
        <v>2</v>
      </c>
      <c r="G81" s="20">
        <v>6</v>
      </c>
      <c r="H81" s="20">
        <v>1</v>
      </c>
    </row>
    <row r="82" spans="1:8" x14ac:dyDescent="0.2">
      <c r="A82" s="19" t="s">
        <v>542</v>
      </c>
      <c r="B82" s="20">
        <v>11</v>
      </c>
      <c r="C82" s="20">
        <v>4</v>
      </c>
      <c r="D82" s="20">
        <v>2</v>
      </c>
      <c r="E82" s="20">
        <v>1</v>
      </c>
      <c r="F82" s="20">
        <v>1</v>
      </c>
      <c r="G82" s="20">
        <v>3</v>
      </c>
      <c r="H82" s="20">
        <v>0</v>
      </c>
    </row>
    <row r="83" spans="1:8" x14ac:dyDescent="0.2">
      <c r="A83" s="19" t="s">
        <v>543</v>
      </c>
      <c r="B83" s="20">
        <v>2</v>
      </c>
      <c r="C83" s="20">
        <v>1</v>
      </c>
      <c r="D83" s="20">
        <v>0</v>
      </c>
      <c r="E83" s="20">
        <v>0</v>
      </c>
      <c r="F83" s="20">
        <v>0</v>
      </c>
      <c r="G83" s="20">
        <v>1</v>
      </c>
      <c r="H83" s="20">
        <v>0</v>
      </c>
    </row>
    <row r="84" spans="1:8" x14ac:dyDescent="0.2">
      <c r="A84" s="19" t="s">
        <v>544</v>
      </c>
      <c r="B84" s="20">
        <v>1</v>
      </c>
      <c r="C84" s="20">
        <v>1</v>
      </c>
      <c r="D84" s="20">
        <v>0</v>
      </c>
      <c r="E84" s="20">
        <v>0</v>
      </c>
      <c r="F84" s="20">
        <v>0</v>
      </c>
      <c r="G84" s="20">
        <v>0</v>
      </c>
      <c r="H84" s="20">
        <v>0</v>
      </c>
    </row>
    <row r="85" spans="1:8" x14ac:dyDescent="0.2">
      <c r="A85" s="19" t="s">
        <v>545</v>
      </c>
      <c r="B85" s="20">
        <v>0</v>
      </c>
      <c r="C85" s="20">
        <v>0</v>
      </c>
      <c r="D85" s="20">
        <v>0</v>
      </c>
      <c r="E85" s="20">
        <v>0</v>
      </c>
      <c r="F85" s="20">
        <v>0</v>
      </c>
      <c r="G85" s="20">
        <v>0</v>
      </c>
      <c r="H85" s="20">
        <v>0</v>
      </c>
    </row>
    <row r="86" spans="1:8" x14ac:dyDescent="0.2">
      <c r="A86" s="19" t="s">
        <v>504</v>
      </c>
      <c r="B86" s="20">
        <v>98</v>
      </c>
      <c r="C86" s="20">
        <v>53</v>
      </c>
      <c r="D86" s="20">
        <v>5</v>
      </c>
      <c r="E86" s="20">
        <v>13</v>
      </c>
      <c r="F86" s="20">
        <v>3</v>
      </c>
      <c r="G86" s="20">
        <v>17</v>
      </c>
      <c r="H86" s="20">
        <v>7</v>
      </c>
    </row>
    <row r="87" spans="1:8" x14ac:dyDescent="0.2">
      <c r="A87" s="18" t="s">
        <v>546</v>
      </c>
      <c r="B87" s="18"/>
      <c r="C87" s="18"/>
      <c r="D87" s="18"/>
      <c r="E87" s="18"/>
      <c r="F87" s="18"/>
      <c r="G87" s="18"/>
      <c r="H87" s="18"/>
    </row>
    <row r="88" spans="1:8" x14ac:dyDescent="0.2">
      <c r="A88" s="19" t="s">
        <v>547</v>
      </c>
      <c r="B88" s="20">
        <v>701</v>
      </c>
      <c r="C88" s="20">
        <v>358</v>
      </c>
      <c r="D88" s="20">
        <v>40</v>
      </c>
      <c r="E88" s="20">
        <v>89</v>
      </c>
      <c r="F88" s="20">
        <v>26</v>
      </c>
      <c r="G88" s="20">
        <v>156</v>
      </c>
      <c r="H88" s="20">
        <v>32</v>
      </c>
    </row>
    <row r="89" spans="1:8" x14ac:dyDescent="0.2">
      <c r="A89" s="19" t="s">
        <v>139</v>
      </c>
      <c r="B89" s="20">
        <v>34</v>
      </c>
      <c r="C89" s="20">
        <v>20</v>
      </c>
      <c r="D89" s="20">
        <v>1</v>
      </c>
      <c r="E89" s="20">
        <v>6</v>
      </c>
      <c r="F89" s="20">
        <v>1</v>
      </c>
      <c r="G89" s="20">
        <v>4</v>
      </c>
      <c r="H89" s="20">
        <v>2</v>
      </c>
    </row>
    <row r="90" spans="1:8" x14ac:dyDescent="0.2">
      <c r="A90" s="19" t="s">
        <v>548</v>
      </c>
      <c r="B90" s="20">
        <v>33</v>
      </c>
      <c r="C90" s="20">
        <v>25</v>
      </c>
      <c r="D90" s="20">
        <v>0</v>
      </c>
      <c r="E90" s="20">
        <v>1</v>
      </c>
      <c r="F90" s="20">
        <v>0</v>
      </c>
      <c r="G90" s="20">
        <v>6</v>
      </c>
      <c r="H90" s="20">
        <v>1</v>
      </c>
    </row>
    <row r="91" spans="1:8" x14ac:dyDescent="0.2">
      <c r="A91" s="19" t="s">
        <v>140</v>
      </c>
      <c r="B91" s="20">
        <v>111</v>
      </c>
      <c r="C91" s="20">
        <v>81</v>
      </c>
      <c r="D91" s="20">
        <v>2</v>
      </c>
      <c r="E91" s="20">
        <v>9</v>
      </c>
      <c r="F91" s="20">
        <v>0</v>
      </c>
      <c r="G91" s="20">
        <v>13</v>
      </c>
      <c r="H91" s="20">
        <v>6</v>
      </c>
    </row>
    <row r="92" spans="1:8" x14ac:dyDescent="0.2">
      <c r="A92" s="19" t="s">
        <v>141</v>
      </c>
      <c r="B92" s="20">
        <v>6</v>
      </c>
      <c r="C92" s="20">
        <v>4</v>
      </c>
      <c r="D92" s="20">
        <v>1</v>
      </c>
      <c r="E92" s="20">
        <v>1</v>
      </c>
      <c r="F92" s="20">
        <v>0</v>
      </c>
      <c r="G92" s="20">
        <v>0</v>
      </c>
      <c r="H92" s="20">
        <v>0</v>
      </c>
    </row>
    <row r="93" spans="1:8" x14ac:dyDescent="0.2">
      <c r="A93" s="19" t="s">
        <v>511</v>
      </c>
      <c r="B93" s="20">
        <v>16</v>
      </c>
      <c r="C93" s="20">
        <v>10</v>
      </c>
      <c r="D93" s="20">
        <v>0</v>
      </c>
      <c r="E93" s="20">
        <v>2</v>
      </c>
      <c r="F93" s="20">
        <v>1</v>
      </c>
      <c r="G93" s="20">
        <v>1</v>
      </c>
      <c r="H93" s="20">
        <v>2</v>
      </c>
    </row>
    <row r="94" spans="1:8" x14ac:dyDescent="0.2">
      <c r="A94" s="19" t="s">
        <v>504</v>
      </c>
      <c r="B94" s="20">
        <v>34</v>
      </c>
      <c r="C94" s="20">
        <v>17</v>
      </c>
      <c r="D94" s="20">
        <v>1</v>
      </c>
      <c r="E94" s="20">
        <v>8</v>
      </c>
      <c r="F94" s="20">
        <v>0</v>
      </c>
      <c r="G94" s="20">
        <v>8</v>
      </c>
      <c r="H94" s="20">
        <v>0</v>
      </c>
    </row>
    <row r="95" spans="1:8" x14ac:dyDescent="0.2">
      <c r="A95" s="18" t="s">
        <v>549</v>
      </c>
      <c r="B95" s="18"/>
      <c r="C95" s="18"/>
      <c r="D95" s="18"/>
      <c r="E95" s="18"/>
      <c r="F95" s="18"/>
      <c r="G95" s="18"/>
      <c r="H95" s="18"/>
    </row>
    <row r="96" spans="1:8" x14ac:dyDescent="0.2">
      <c r="A96" s="19" t="s">
        <v>550</v>
      </c>
      <c r="B96" s="20">
        <v>509</v>
      </c>
      <c r="C96" s="20">
        <v>252</v>
      </c>
      <c r="D96" s="20">
        <v>31</v>
      </c>
      <c r="E96" s="20">
        <v>72</v>
      </c>
      <c r="F96" s="20">
        <v>18</v>
      </c>
      <c r="G96" s="20">
        <v>116</v>
      </c>
      <c r="H96" s="20">
        <v>20</v>
      </c>
    </row>
    <row r="97" spans="1:8" x14ac:dyDescent="0.2">
      <c r="A97" s="19" t="s">
        <v>551</v>
      </c>
      <c r="B97" s="20">
        <v>15</v>
      </c>
      <c r="C97" s="20">
        <v>8</v>
      </c>
      <c r="D97" s="20">
        <v>1</v>
      </c>
      <c r="E97" s="20">
        <v>4</v>
      </c>
      <c r="F97" s="20">
        <v>0</v>
      </c>
      <c r="G97" s="20">
        <v>2</v>
      </c>
      <c r="H97" s="20">
        <v>0</v>
      </c>
    </row>
    <row r="98" spans="1:8" x14ac:dyDescent="0.2">
      <c r="A98" s="19" t="s">
        <v>552</v>
      </c>
      <c r="B98" s="20">
        <v>46</v>
      </c>
      <c r="C98" s="20">
        <v>31</v>
      </c>
      <c r="D98" s="20">
        <v>3</v>
      </c>
      <c r="E98" s="20">
        <v>2</v>
      </c>
      <c r="F98" s="20">
        <v>1</v>
      </c>
      <c r="G98" s="20">
        <v>5</v>
      </c>
      <c r="H98" s="20">
        <v>4</v>
      </c>
    </row>
    <row r="99" spans="1:8" x14ac:dyDescent="0.2">
      <c r="A99" s="19" t="s">
        <v>553</v>
      </c>
      <c r="B99" s="20">
        <v>30</v>
      </c>
      <c r="C99" s="20">
        <v>22</v>
      </c>
      <c r="D99" s="20">
        <v>0</v>
      </c>
      <c r="E99" s="20">
        <v>5</v>
      </c>
      <c r="F99" s="20">
        <v>1</v>
      </c>
      <c r="G99" s="20">
        <v>2</v>
      </c>
      <c r="H99" s="20">
        <v>0</v>
      </c>
    </row>
    <row r="100" spans="1:8" x14ac:dyDescent="0.2">
      <c r="A100" s="19" t="s">
        <v>554</v>
      </c>
      <c r="B100" s="20">
        <v>10</v>
      </c>
      <c r="C100" s="20">
        <v>9</v>
      </c>
      <c r="D100" s="20">
        <v>0</v>
      </c>
      <c r="E100" s="20">
        <v>0</v>
      </c>
      <c r="F100" s="20">
        <v>0</v>
      </c>
      <c r="G100" s="20">
        <v>0</v>
      </c>
      <c r="H100" s="20">
        <v>1</v>
      </c>
    </row>
    <row r="101" spans="1:8" x14ac:dyDescent="0.2">
      <c r="A101" s="19" t="s">
        <v>555</v>
      </c>
      <c r="B101" s="20">
        <v>4</v>
      </c>
      <c r="C101" s="20">
        <v>3</v>
      </c>
      <c r="D101" s="20">
        <v>0</v>
      </c>
      <c r="E101" s="20">
        <v>0</v>
      </c>
      <c r="F101" s="20">
        <v>0</v>
      </c>
      <c r="G101" s="20">
        <v>0</v>
      </c>
      <c r="H101" s="20">
        <v>1</v>
      </c>
    </row>
    <row r="102" spans="1:8" x14ac:dyDescent="0.2">
      <c r="A102" s="19" t="s">
        <v>504</v>
      </c>
      <c r="B102" s="20">
        <v>121</v>
      </c>
      <c r="C102" s="20">
        <v>53</v>
      </c>
      <c r="D102" s="20">
        <v>6</v>
      </c>
      <c r="E102" s="20">
        <v>12</v>
      </c>
      <c r="F102" s="20">
        <v>7</v>
      </c>
      <c r="G102" s="20">
        <v>35</v>
      </c>
      <c r="H102" s="20">
        <v>8</v>
      </c>
    </row>
    <row r="103" spans="1:8" x14ac:dyDescent="0.2">
      <c r="A103" s="18" t="s">
        <v>556</v>
      </c>
      <c r="B103" s="18"/>
      <c r="C103" s="18"/>
      <c r="D103" s="18"/>
      <c r="E103" s="18"/>
      <c r="F103" s="18"/>
      <c r="G103" s="18"/>
      <c r="H103" s="18"/>
    </row>
    <row r="104" spans="1:8" x14ac:dyDescent="0.2">
      <c r="A104" s="19" t="s">
        <v>550</v>
      </c>
      <c r="B104" s="20">
        <v>5</v>
      </c>
      <c r="C104" s="20">
        <v>3</v>
      </c>
      <c r="D104" s="20">
        <v>0</v>
      </c>
      <c r="E104" s="20">
        <v>1</v>
      </c>
      <c r="F104" s="20">
        <v>0</v>
      </c>
      <c r="G104" s="20">
        <v>0</v>
      </c>
      <c r="H104" s="20">
        <v>1</v>
      </c>
    </row>
    <row r="105" spans="1:8" x14ac:dyDescent="0.2">
      <c r="A105" s="19" t="s">
        <v>551</v>
      </c>
      <c r="B105" s="20">
        <v>44</v>
      </c>
      <c r="C105" s="20">
        <v>34</v>
      </c>
      <c r="D105" s="20">
        <v>1</v>
      </c>
      <c r="E105" s="20">
        <v>1</v>
      </c>
      <c r="F105" s="20">
        <v>1</v>
      </c>
      <c r="G105" s="20">
        <v>3</v>
      </c>
      <c r="H105" s="20">
        <v>4</v>
      </c>
    </row>
    <row r="106" spans="1:8" x14ac:dyDescent="0.2">
      <c r="A106" s="19" t="s">
        <v>552</v>
      </c>
      <c r="B106" s="20">
        <v>85</v>
      </c>
      <c r="C106" s="20">
        <v>59</v>
      </c>
      <c r="D106" s="20">
        <v>2</v>
      </c>
      <c r="E106" s="20">
        <v>8</v>
      </c>
      <c r="F106" s="20">
        <v>0</v>
      </c>
      <c r="G106" s="20">
        <v>12</v>
      </c>
      <c r="H106" s="20">
        <v>4</v>
      </c>
    </row>
    <row r="107" spans="1:8" x14ac:dyDescent="0.2">
      <c r="A107" s="19" t="s">
        <v>553</v>
      </c>
      <c r="B107" s="20">
        <v>15</v>
      </c>
      <c r="C107" s="20">
        <v>13</v>
      </c>
      <c r="D107" s="20">
        <v>0</v>
      </c>
      <c r="E107" s="20">
        <v>1</v>
      </c>
      <c r="F107" s="20">
        <v>0</v>
      </c>
      <c r="G107" s="20">
        <v>1</v>
      </c>
      <c r="H107" s="20">
        <v>0</v>
      </c>
    </row>
    <row r="108" spans="1:8" x14ac:dyDescent="0.2">
      <c r="A108" s="19" t="s">
        <v>554</v>
      </c>
      <c r="B108" s="20">
        <v>4</v>
      </c>
      <c r="C108" s="20">
        <v>1</v>
      </c>
      <c r="D108" s="20">
        <v>0</v>
      </c>
      <c r="E108" s="20">
        <v>1</v>
      </c>
      <c r="F108" s="20">
        <v>0</v>
      </c>
      <c r="G108" s="20">
        <v>2</v>
      </c>
      <c r="H108" s="20">
        <v>0</v>
      </c>
    </row>
    <row r="109" spans="1:8" x14ac:dyDescent="0.2">
      <c r="A109" s="19" t="s">
        <v>555</v>
      </c>
      <c r="B109" s="20">
        <v>5</v>
      </c>
      <c r="C109" s="20">
        <v>4</v>
      </c>
      <c r="D109" s="20">
        <v>0</v>
      </c>
      <c r="E109" s="20">
        <v>1</v>
      </c>
      <c r="F109" s="20">
        <v>0</v>
      </c>
      <c r="G109" s="20">
        <v>0</v>
      </c>
      <c r="H109" s="20">
        <v>0</v>
      </c>
    </row>
    <row r="110" spans="1:8" x14ac:dyDescent="0.2">
      <c r="A110" s="19" t="s">
        <v>504</v>
      </c>
      <c r="B110" s="20">
        <v>8</v>
      </c>
      <c r="C110" s="20">
        <v>6</v>
      </c>
      <c r="D110" s="20">
        <v>0</v>
      </c>
      <c r="E110" s="20">
        <v>0</v>
      </c>
      <c r="F110" s="20">
        <v>0</v>
      </c>
      <c r="G110" s="20">
        <v>2</v>
      </c>
      <c r="H110" s="20">
        <v>0</v>
      </c>
    </row>
    <row r="111" spans="1:8" x14ac:dyDescent="0.2">
      <c r="A111" s="18" t="s">
        <v>142</v>
      </c>
      <c r="B111" s="18"/>
      <c r="C111" s="18"/>
      <c r="D111" s="18"/>
      <c r="E111" s="18"/>
      <c r="F111" s="18"/>
      <c r="G111" s="18"/>
      <c r="H111" s="18"/>
    </row>
    <row r="112" spans="1:8" x14ac:dyDescent="0.2">
      <c r="A112" s="19" t="s">
        <v>557</v>
      </c>
      <c r="B112" s="20">
        <v>50</v>
      </c>
      <c r="C112" s="20">
        <v>24</v>
      </c>
      <c r="D112" s="20">
        <v>4</v>
      </c>
      <c r="E112" s="20">
        <v>10</v>
      </c>
      <c r="F112" s="20">
        <v>1</v>
      </c>
      <c r="G112" s="20">
        <v>10</v>
      </c>
      <c r="H112" s="20">
        <v>1</v>
      </c>
    </row>
    <row r="113" spans="1:8" x14ac:dyDescent="0.2">
      <c r="A113" s="19" t="s">
        <v>558</v>
      </c>
      <c r="B113" s="20">
        <v>173</v>
      </c>
      <c r="C113" s="20">
        <v>97</v>
      </c>
      <c r="D113" s="20">
        <v>9</v>
      </c>
      <c r="E113" s="20">
        <v>27</v>
      </c>
      <c r="F113" s="20">
        <v>4</v>
      </c>
      <c r="G113" s="20">
        <v>30</v>
      </c>
      <c r="H113" s="20">
        <v>6</v>
      </c>
    </row>
    <row r="114" spans="1:8" x14ac:dyDescent="0.2">
      <c r="A114" s="19" t="s">
        <v>559</v>
      </c>
      <c r="B114" s="20">
        <v>200</v>
      </c>
      <c r="C114" s="20">
        <v>105</v>
      </c>
      <c r="D114" s="20">
        <v>7</v>
      </c>
      <c r="E114" s="20">
        <v>29</v>
      </c>
      <c r="F114" s="20">
        <v>8</v>
      </c>
      <c r="G114" s="20">
        <v>40</v>
      </c>
      <c r="H114" s="20">
        <v>11</v>
      </c>
    </row>
    <row r="115" spans="1:8" x14ac:dyDescent="0.2">
      <c r="A115" s="19" t="s">
        <v>560</v>
      </c>
      <c r="B115" s="20">
        <v>174</v>
      </c>
      <c r="C115" s="20">
        <v>100</v>
      </c>
      <c r="D115" s="20">
        <v>7</v>
      </c>
      <c r="E115" s="20">
        <v>16</v>
      </c>
      <c r="F115" s="20">
        <v>4</v>
      </c>
      <c r="G115" s="20">
        <v>34</v>
      </c>
      <c r="H115" s="20">
        <v>13</v>
      </c>
    </row>
    <row r="116" spans="1:8" x14ac:dyDescent="0.2">
      <c r="A116" s="19" t="s">
        <v>561</v>
      </c>
      <c r="B116" s="20">
        <v>308</v>
      </c>
      <c r="C116" s="20">
        <v>173</v>
      </c>
      <c r="D116" s="20">
        <v>17</v>
      </c>
      <c r="E116" s="20">
        <v>28</v>
      </c>
      <c r="F116" s="20">
        <v>11</v>
      </c>
      <c r="G116" s="20">
        <v>67</v>
      </c>
      <c r="H116" s="20">
        <v>12</v>
      </c>
    </row>
    <row r="117" spans="1:8" x14ac:dyDescent="0.2">
      <c r="A117" s="19" t="s">
        <v>504</v>
      </c>
      <c r="B117" s="20">
        <v>30</v>
      </c>
      <c r="C117" s="20">
        <v>16</v>
      </c>
      <c r="D117" s="20">
        <v>1</v>
      </c>
      <c r="E117" s="20">
        <v>6</v>
      </c>
      <c r="F117" s="20">
        <v>0</v>
      </c>
      <c r="G117" s="20">
        <v>7</v>
      </c>
      <c r="H117" s="20">
        <v>0</v>
      </c>
    </row>
    <row r="118" spans="1:8" x14ac:dyDescent="0.2">
      <c r="A118" s="18" t="s">
        <v>143</v>
      </c>
      <c r="B118" s="18"/>
      <c r="C118" s="18"/>
      <c r="D118" s="18"/>
      <c r="E118" s="18"/>
      <c r="F118" s="18"/>
      <c r="G118" s="18"/>
      <c r="H118" s="18"/>
    </row>
    <row r="119" spans="1:8" x14ac:dyDescent="0.2">
      <c r="A119" s="21" t="s">
        <v>562</v>
      </c>
      <c r="B119" s="21"/>
      <c r="C119" s="21"/>
      <c r="D119" s="21"/>
      <c r="E119" s="21"/>
      <c r="F119" s="21"/>
      <c r="G119" s="21"/>
      <c r="H119" s="21"/>
    </row>
    <row r="120" spans="1:8" x14ac:dyDescent="0.2">
      <c r="A120" s="19" t="s">
        <v>563</v>
      </c>
      <c r="B120" s="20">
        <v>287</v>
      </c>
      <c r="C120" s="20">
        <v>149</v>
      </c>
      <c r="D120" s="20">
        <v>15</v>
      </c>
      <c r="E120" s="20">
        <v>41</v>
      </c>
      <c r="F120" s="20">
        <v>9</v>
      </c>
      <c r="G120" s="20">
        <v>62</v>
      </c>
      <c r="H120" s="20">
        <v>11</v>
      </c>
    </row>
    <row r="121" spans="1:8" x14ac:dyDescent="0.2">
      <c r="A121" s="19" t="s">
        <v>564</v>
      </c>
      <c r="B121" s="20">
        <v>258</v>
      </c>
      <c r="C121" s="20">
        <v>141</v>
      </c>
      <c r="D121" s="20">
        <v>11</v>
      </c>
      <c r="E121" s="20">
        <v>35</v>
      </c>
      <c r="F121" s="20">
        <v>7</v>
      </c>
      <c r="G121" s="20">
        <v>51</v>
      </c>
      <c r="H121" s="20">
        <v>13</v>
      </c>
    </row>
    <row r="122" spans="1:8" x14ac:dyDescent="0.2">
      <c r="A122" s="19" t="s">
        <v>565</v>
      </c>
      <c r="B122" s="20">
        <v>101</v>
      </c>
      <c r="C122" s="20">
        <v>60</v>
      </c>
      <c r="D122" s="20">
        <v>7</v>
      </c>
      <c r="E122" s="20">
        <v>9</v>
      </c>
      <c r="F122" s="20">
        <v>4</v>
      </c>
      <c r="G122" s="20">
        <v>17</v>
      </c>
      <c r="H122" s="20">
        <v>4</v>
      </c>
    </row>
    <row r="123" spans="1:8" x14ac:dyDescent="0.2">
      <c r="A123" s="19" t="s">
        <v>566</v>
      </c>
      <c r="B123" s="20">
        <v>236</v>
      </c>
      <c r="C123" s="20">
        <v>132</v>
      </c>
      <c r="D123" s="20">
        <v>11</v>
      </c>
      <c r="E123" s="20">
        <v>24</v>
      </c>
      <c r="F123" s="20">
        <v>8</v>
      </c>
      <c r="G123" s="20">
        <v>49</v>
      </c>
      <c r="H123" s="20">
        <v>12</v>
      </c>
    </row>
    <row r="124" spans="1:8" x14ac:dyDescent="0.2">
      <c r="A124" s="19" t="s">
        <v>504</v>
      </c>
      <c r="B124" s="20">
        <v>53</v>
      </c>
      <c r="C124" s="20">
        <v>33</v>
      </c>
      <c r="D124" s="20">
        <v>1</v>
      </c>
      <c r="E124" s="20">
        <v>7</v>
      </c>
      <c r="F124" s="20">
        <v>0</v>
      </c>
      <c r="G124" s="20">
        <v>9</v>
      </c>
      <c r="H124" s="20">
        <v>3</v>
      </c>
    </row>
    <row r="125" spans="1:8" x14ac:dyDescent="0.2">
      <c r="A125" s="18" t="s">
        <v>143</v>
      </c>
      <c r="B125" s="18"/>
      <c r="C125" s="18"/>
      <c r="D125" s="18"/>
      <c r="E125" s="18"/>
      <c r="F125" s="18"/>
      <c r="G125" s="18"/>
      <c r="H125" s="18"/>
    </row>
    <row r="126" spans="1:8" x14ac:dyDescent="0.2">
      <c r="A126" s="21" t="s">
        <v>567</v>
      </c>
      <c r="B126" s="21"/>
      <c r="C126" s="21"/>
      <c r="D126" s="21"/>
      <c r="E126" s="21"/>
      <c r="F126" s="21"/>
      <c r="G126" s="21"/>
      <c r="H126" s="21"/>
    </row>
    <row r="127" spans="1:8" x14ac:dyDescent="0.2">
      <c r="A127" s="19" t="s">
        <v>563</v>
      </c>
      <c r="B127" s="20">
        <v>174</v>
      </c>
      <c r="C127" s="20">
        <v>104</v>
      </c>
      <c r="D127" s="20">
        <v>7</v>
      </c>
      <c r="E127" s="20">
        <v>26</v>
      </c>
      <c r="F127" s="20">
        <v>4</v>
      </c>
      <c r="G127" s="20">
        <v>27</v>
      </c>
      <c r="H127" s="20">
        <v>6</v>
      </c>
    </row>
    <row r="128" spans="1:8" x14ac:dyDescent="0.2">
      <c r="A128" s="19" t="s">
        <v>564</v>
      </c>
      <c r="B128" s="20">
        <v>113</v>
      </c>
      <c r="C128" s="20">
        <v>63</v>
      </c>
      <c r="D128" s="20">
        <v>4</v>
      </c>
      <c r="E128" s="20">
        <v>14</v>
      </c>
      <c r="F128" s="20">
        <v>3</v>
      </c>
      <c r="G128" s="20">
        <v>25</v>
      </c>
      <c r="H128" s="20">
        <v>4</v>
      </c>
    </row>
    <row r="129" spans="1:8" x14ac:dyDescent="0.2">
      <c r="A129" s="19" t="s">
        <v>565</v>
      </c>
      <c r="B129" s="20">
        <v>70</v>
      </c>
      <c r="C129" s="20">
        <v>50</v>
      </c>
      <c r="D129" s="20">
        <v>2</v>
      </c>
      <c r="E129" s="20">
        <v>6</v>
      </c>
      <c r="F129" s="20">
        <v>2</v>
      </c>
      <c r="G129" s="20">
        <v>7</v>
      </c>
      <c r="H129" s="20">
        <v>3</v>
      </c>
    </row>
    <row r="130" spans="1:8" x14ac:dyDescent="0.2">
      <c r="A130" s="19" t="s">
        <v>566</v>
      </c>
      <c r="B130" s="20">
        <v>448</v>
      </c>
      <c r="C130" s="20">
        <v>243</v>
      </c>
      <c r="D130" s="20">
        <v>26</v>
      </c>
      <c r="E130" s="20">
        <v>56</v>
      </c>
      <c r="F130" s="20">
        <v>15</v>
      </c>
      <c r="G130" s="20">
        <v>91</v>
      </c>
      <c r="H130" s="20">
        <v>17</v>
      </c>
    </row>
    <row r="131" spans="1:8" x14ac:dyDescent="0.2">
      <c r="A131" s="19" t="s">
        <v>504</v>
      </c>
      <c r="B131" s="20">
        <v>130</v>
      </c>
      <c r="C131" s="20">
        <v>55</v>
      </c>
      <c r="D131" s="20">
        <v>6</v>
      </c>
      <c r="E131" s="20">
        <v>14</v>
      </c>
      <c r="F131" s="20">
        <v>4</v>
      </c>
      <c r="G131" s="20">
        <v>38</v>
      </c>
      <c r="H131" s="20">
        <v>13</v>
      </c>
    </row>
    <row r="132" spans="1:8" x14ac:dyDescent="0.2">
      <c r="A132" s="18" t="s">
        <v>143</v>
      </c>
      <c r="B132" s="18"/>
      <c r="C132" s="18"/>
      <c r="D132" s="18"/>
      <c r="E132" s="18"/>
      <c r="F132" s="18"/>
      <c r="G132" s="18"/>
      <c r="H132" s="18"/>
    </row>
    <row r="133" spans="1:8" x14ac:dyDescent="0.2">
      <c r="A133" s="21" t="s">
        <v>568</v>
      </c>
      <c r="B133" s="21"/>
      <c r="C133" s="21"/>
      <c r="D133" s="21"/>
      <c r="E133" s="21"/>
      <c r="F133" s="21"/>
      <c r="G133" s="21"/>
      <c r="H133" s="21"/>
    </row>
    <row r="134" spans="1:8" x14ac:dyDescent="0.2">
      <c r="A134" s="19" t="s">
        <v>563</v>
      </c>
      <c r="B134" s="20">
        <v>188</v>
      </c>
      <c r="C134" s="20">
        <v>111</v>
      </c>
      <c r="D134" s="20">
        <v>9</v>
      </c>
      <c r="E134" s="20">
        <v>28</v>
      </c>
      <c r="F134" s="20">
        <v>3</v>
      </c>
      <c r="G134" s="20">
        <v>30</v>
      </c>
      <c r="H134" s="20">
        <v>7</v>
      </c>
    </row>
    <row r="135" spans="1:8" x14ac:dyDescent="0.2">
      <c r="A135" s="19" t="s">
        <v>564</v>
      </c>
      <c r="B135" s="20">
        <v>150</v>
      </c>
      <c r="C135" s="20">
        <v>85</v>
      </c>
      <c r="D135" s="20">
        <v>11</v>
      </c>
      <c r="E135" s="20">
        <v>23</v>
      </c>
      <c r="F135" s="20">
        <v>2</v>
      </c>
      <c r="G135" s="20">
        <v>25</v>
      </c>
      <c r="H135" s="20">
        <v>4</v>
      </c>
    </row>
    <row r="136" spans="1:8" x14ac:dyDescent="0.2">
      <c r="A136" s="19" t="s">
        <v>565</v>
      </c>
      <c r="B136" s="20">
        <v>75</v>
      </c>
      <c r="C136" s="20">
        <v>47</v>
      </c>
      <c r="D136" s="20">
        <v>1</v>
      </c>
      <c r="E136" s="20">
        <v>9</v>
      </c>
      <c r="F136" s="20">
        <v>4</v>
      </c>
      <c r="G136" s="20">
        <v>8</v>
      </c>
      <c r="H136" s="20">
        <v>6</v>
      </c>
    </row>
    <row r="137" spans="1:8" x14ac:dyDescent="0.2">
      <c r="A137" s="19" t="s">
        <v>566</v>
      </c>
      <c r="B137" s="20">
        <v>403</v>
      </c>
      <c r="C137" s="20">
        <v>218</v>
      </c>
      <c r="D137" s="20">
        <v>20</v>
      </c>
      <c r="E137" s="20">
        <v>42</v>
      </c>
      <c r="F137" s="20">
        <v>16</v>
      </c>
      <c r="G137" s="20">
        <v>91</v>
      </c>
      <c r="H137" s="20">
        <v>16</v>
      </c>
    </row>
    <row r="138" spans="1:8" x14ac:dyDescent="0.2">
      <c r="A138" s="19" t="s">
        <v>504</v>
      </c>
      <c r="B138" s="20">
        <v>119</v>
      </c>
      <c r="C138" s="20">
        <v>54</v>
      </c>
      <c r="D138" s="20">
        <v>4</v>
      </c>
      <c r="E138" s="20">
        <v>14</v>
      </c>
      <c r="F138" s="20">
        <v>3</v>
      </c>
      <c r="G138" s="20">
        <v>34</v>
      </c>
      <c r="H138" s="20">
        <v>10</v>
      </c>
    </row>
    <row r="139" spans="1:8" x14ac:dyDescent="0.2">
      <c r="A139" s="18" t="s">
        <v>143</v>
      </c>
      <c r="B139" s="18"/>
      <c r="C139" s="18"/>
      <c r="D139" s="18"/>
      <c r="E139" s="18"/>
      <c r="F139" s="18"/>
      <c r="G139" s="18"/>
      <c r="H139" s="18"/>
    </row>
    <row r="140" spans="1:8" x14ac:dyDescent="0.2">
      <c r="A140" s="21" t="s">
        <v>569</v>
      </c>
      <c r="B140" s="21"/>
      <c r="C140" s="21"/>
      <c r="D140" s="21"/>
      <c r="E140" s="21"/>
      <c r="F140" s="21"/>
      <c r="G140" s="21"/>
      <c r="H140" s="21"/>
    </row>
    <row r="141" spans="1:8" x14ac:dyDescent="0.2">
      <c r="A141" s="19" t="s">
        <v>563</v>
      </c>
      <c r="B141" s="20">
        <v>18</v>
      </c>
      <c r="C141" s="20">
        <v>13</v>
      </c>
      <c r="D141" s="20">
        <v>1</v>
      </c>
      <c r="E141" s="20">
        <v>1</v>
      </c>
      <c r="F141" s="20">
        <v>1</v>
      </c>
      <c r="G141" s="20">
        <v>2</v>
      </c>
      <c r="H141" s="20">
        <v>0</v>
      </c>
    </row>
    <row r="142" spans="1:8" x14ac:dyDescent="0.2">
      <c r="A142" s="19" t="s">
        <v>564</v>
      </c>
      <c r="B142" s="20">
        <v>34</v>
      </c>
      <c r="C142" s="20">
        <v>17</v>
      </c>
      <c r="D142" s="20">
        <v>3</v>
      </c>
      <c r="E142" s="20">
        <v>3</v>
      </c>
      <c r="F142" s="20">
        <v>1</v>
      </c>
      <c r="G142" s="20">
        <v>8</v>
      </c>
      <c r="H142" s="20">
        <v>2</v>
      </c>
    </row>
    <row r="143" spans="1:8" x14ac:dyDescent="0.2">
      <c r="A143" s="19" t="s">
        <v>565</v>
      </c>
      <c r="B143" s="20">
        <v>68</v>
      </c>
      <c r="C143" s="20">
        <v>39</v>
      </c>
      <c r="D143" s="20">
        <v>4</v>
      </c>
      <c r="E143" s="20">
        <v>10</v>
      </c>
      <c r="F143" s="20">
        <v>1</v>
      </c>
      <c r="G143" s="20">
        <v>13</v>
      </c>
      <c r="H143" s="20">
        <v>1</v>
      </c>
    </row>
    <row r="144" spans="1:8" x14ac:dyDescent="0.2">
      <c r="A144" s="19" t="s">
        <v>566</v>
      </c>
      <c r="B144" s="20">
        <v>543</v>
      </c>
      <c r="C144" s="20">
        <v>312</v>
      </c>
      <c r="D144" s="20">
        <v>26</v>
      </c>
      <c r="E144" s="20">
        <v>74</v>
      </c>
      <c r="F144" s="20">
        <v>12</v>
      </c>
      <c r="G144" s="20">
        <v>98</v>
      </c>
      <c r="H144" s="20">
        <v>21</v>
      </c>
    </row>
    <row r="145" spans="1:8" x14ac:dyDescent="0.2">
      <c r="A145" s="19" t="s">
        <v>504</v>
      </c>
      <c r="B145" s="20">
        <v>272</v>
      </c>
      <c r="C145" s="20">
        <v>134</v>
      </c>
      <c r="D145" s="20">
        <v>11</v>
      </c>
      <c r="E145" s="20">
        <v>28</v>
      </c>
      <c r="F145" s="20">
        <v>13</v>
      </c>
      <c r="G145" s="20">
        <v>67</v>
      </c>
      <c r="H145" s="20">
        <v>19</v>
      </c>
    </row>
    <row r="146" spans="1:8" x14ac:dyDescent="0.2">
      <c r="A146" s="18" t="s">
        <v>570</v>
      </c>
      <c r="B146" s="18"/>
      <c r="C146" s="18"/>
      <c r="D146" s="18"/>
      <c r="E146" s="18"/>
      <c r="F146" s="18"/>
      <c r="G146" s="18"/>
      <c r="H146" s="18"/>
    </row>
    <row r="147" spans="1:8" x14ac:dyDescent="0.2">
      <c r="A147" s="19" t="s">
        <v>571</v>
      </c>
      <c r="B147" s="20">
        <v>245</v>
      </c>
      <c r="C147" s="20">
        <v>143</v>
      </c>
      <c r="D147" s="20">
        <v>10</v>
      </c>
      <c r="E147" s="20">
        <v>36</v>
      </c>
      <c r="F147" s="20">
        <v>8</v>
      </c>
      <c r="G147" s="20">
        <v>41</v>
      </c>
      <c r="H147" s="20">
        <v>7</v>
      </c>
    </row>
    <row r="148" spans="1:8" x14ac:dyDescent="0.2">
      <c r="A148" s="19" t="s">
        <v>572</v>
      </c>
      <c r="B148" s="20">
        <v>358</v>
      </c>
      <c r="C148" s="20">
        <v>214</v>
      </c>
      <c r="D148" s="20">
        <v>18</v>
      </c>
      <c r="E148" s="20">
        <v>39</v>
      </c>
      <c r="F148" s="20">
        <v>8</v>
      </c>
      <c r="G148" s="20">
        <v>65</v>
      </c>
      <c r="H148" s="20">
        <v>14</v>
      </c>
    </row>
    <row r="149" spans="1:8" x14ac:dyDescent="0.2">
      <c r="A149" s="19" t="s">
        <v>573</v>
      </c>
      <c r="B149" s="20">
        <v>230</v>
      </c>
      <c r="C149" s="20">
        <v>109</v>
      </c>
      <c r="D149" s="20">
        <v>12</v>
      </c>
      <c r="E149" s="20">
        <v>29</v>
      </c>
      <c r="F149" s="20">
        <v>8</v>
      </c>
      <c r="G149" s="20">
        <v>56</v>
      </c>
      <c r="H149" s="20">
        <v>16</v>
      </c>
    </row>
    <row r="150" spans="1:8" x14ac:dyDescent="0.2">
      <c r="A150" s="19" t="s">
        <v>574</v>
      </c>
      <c r="B150" s="20">
        <v>102</v>
      </c>
      <c r="C150" s="20">
        <v>49</v>
      </c>
      <c r="D150" s="20">
        <v>5</v>
      </c>
      <c r="E150" s="20">
        <v>12</v>
      </c>
      <c r="F150" s="20">
        <v>4</v>
      </c>
      <c r="G150" s="20">
        <v>26</v>
      </c>
      <c r="H150" s="20">
        <v>6</v>
      </c>
    </row>
    <row r="151" spans="1:8" x14ac:dyDescent="0.2">
      <c r="A151" s="18" t="s">
        <v>575</v>
      </c>
      <c r="B151" s="18"/>
      <c r="C151" s="18"/>
      <c r="D151" s="18"/>
      <c r="E151" s="18"/>
      <c r="F151" s="18"/>
      <c r="G151" s="18"/>
      <c r="H151" s="18"/>
    </row>
    <row r="152" spans="1:8" x14ac:dyDescent="0.2">
      <c r="A152" s="19" t="s">
        <v>576</v>
      </c>
      <c r="B152" s="20">
        <v>128</v>
      </c>
      <c r="C152" s="20">
        <v>79</v>
      </c>
      <c r="D152" s="20">
        <v>6</v>
      </c>
      <c r="E152" s="20">
        <v>10</v>
      </c>
      <c r="F152" s="20">
        <v>6</v>
      </c>
      <c r="G152" s="20">
        <v>20</v>
      </c>
      <c r="H152" s="20">
        <v>7</v>
      </c>
    </row>
    <row r="153" spans="1:8" x14ac:dyDescent="0.2">
      <c r="A153" s="19" t="s">
        <v>577</v>
      </c>
      <c r="B153" s="20">
        <v>265</v>
      </c>
      <c r="C153" s="20">
        <v>145</v>
      </c>
      <c r="D153" s="20">
        <v>10</v>
      </c>
      <c r="E153" s="20">
        <v>35</v>
      </c>
      <c r="F153" s="20">
        <v>11</v>
      </c>
      <c r="G153" s="20">
        <v>55</v>
      </c>
      <c r="H153" s="20">
        <v>9</v>
      </c>
    </row>
    <row r="154" spans="1:8" x14ac:dyDescent="0.2">
      <c r="A154" s="19" t="s">
        <v>578</v>
      </c>
      <c r="B154" s="20">
        <v>191</v>
      </c>
      <c r="C154" s="20">
        <v>110</v>
      </c>
      <c r="D154" s="20">
        <v>11</v>
      </c>
      <c r="E154" s="20">
        <v>22</v>
      </c>
      <c r="F154" s="20">
        <v>0</v>
      </c>
      <c r="G154" s="20">
        <v>37</v>
      </c>
      <c r="H154" s="20">
        <v>11</v>
      </c>
    </row>
    <row r="155" spans="1:8" x14ac:dyDescent="0.2">
      <c r="A155" s="19" t="s">
        <v>579</v>
      </c>
      <c r="B155" s="20">
        <v>143</v>
      </c>
      <c r="C155" s="20">
        <v>80</v>
      </c>
      <c r="D155" s="20">
        <v>6</v>
      </c>
      <c r="E155" s="20">
        <v>19</v>
      </c>
      <c r="F155" s="20">
        <v>4</v>
      </c>
      <c r="G155" s="20">
        <v>27</v>
      </c>
      <c r="H155" s="20">
        <v>7</v>
      </c>
    </row>
    <row r="156" spans="1:8" x14ac:dyDescent="0.2">
      <c r="A156" s="19" t="s">
        <v>580</v>
      </c>
      <c r="B156" s="20">
        <v>96</v>
      </c>
      <c r="C156" s="20">
        <v>47</v>
      </c>
      <c r="D156" s="20">
        <v>5</v>
      </c>
      <c r="E156" s="20">
        <v>17</v>
      </c>
      <c r="F156" s="20">
        <v>1</v>
      </c>
      <c r="G156" s="20">
        <v>22</v>
      </c>
      <c r="H156" s="20">
        <v>4</v>
      </c>
    </row>
    <row r="157" spans="1:8" x14ac:dyDescent="0.2">
      <c r="A157" s="22" t="s">
        <v>581</v>
      </c>
      <c r="B157" s="23">
        <v>112</v>
      </c>
      <c r="C157" s="23">
        <v>54</v>
      </c>
      <c r="D157" s="23">
        <v>7</v>
      </c>
      <c r="E157" s="23">
        <v>13</v>
      </c>
      <c r="F157" s="23">
        <v>6</v>
      </c>
      <c r="G157" s="23">
        <v>27</v>
      </c>
      <c r="H157" s="23">
        <v>5</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A7882-4445-4CCF-90E1-3DB1336EF2E8}">
  <dimension ref="A1:P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6" x14ac:dyDescent="0.2">
      <c r="A1" s="8" t="s">
        <v>126</v>
      </c>
      <c r="B1" s="9"/>
    </row>
    <row r="2" spans="1:16" x14ac:dyDescent="0.2">
      <c r="A2" s="11" t="str">
        <f xml:space="preserve"> HYPERLINK("#'目次'!B35","[29]")</f>
        <v>[29]</v>
      </c>
    </row>
    <row r="3" spans="1:16" x14ac:dyDescent="0.2">
      <c r="A3" s="9" t="s">
        <v>126</v>
      </c>
      <c r="B3" s="12" t="s">
        <v>197</v>
      </c>
    </row>
    <row r="4" spans="1:16" x14ac:dyDescent="0.2">
      <c r="A4" s="9" t="s">
        <v>126</v>
      </c>
      <c r="B4" s="12" t="s">
        <v>214</v>
      </c>
    </row>
    <row r="5" spans="1:16" s="15" customFormat="1" ht="87.5" x14ac:dyDescent="0.2">
      <c r="A5" s="13" t="s">
        <v>126</v>
      </c>
      <c r="B5" s="14" t="s">
        <v>499</v>
      </c>
      <c r="C5" s="14" t="s">
        <v>215</v>
      </c>
      <c r="D5" s="14" t="s">
        <v>645</v>
      </c>
      <c r="E5" s="14" t="s">
        <v>646</v>
      </c>
      <c r="F5" s="14" t="s">
        <v>647</v>
      </c>
      <c r="G5" s="14" t="s">
        <v>216</v>
      </c>
      <c r="H5" s="14" t="s">
        <v>648</v>
      </c>
      <c r="I5" s="14" t="s">
        <v>217</v>
      </c>
      <c r="J5" s="14" t="s">
        <v>649</v>
      </c>
      <c r="K5" s="14" t="s">
        <v>650</v>
      </c>
      <c r="L5" s="14" t="s">
        <v>218</v>
      </c>
      <c r="M5" s="14" t="s">
        <v>219</v>
      </c>
      <c r="N5" s="14" t="s">
        <v>651</v>
      </c>
      <c r="O5" s="14" t="s">
        <v>511</v>
      </c>
      <c r="P5" s="14" t="s">
        <v>504</v>
      </c>
    </row>
    <row r="6" spans="1:16" x14ac:dyDescent="0.2">
      <c r="A6" s="16" t="s">
        <v>507</v>
      </c>
      <c r="B6" s="17">
        <v>935</v>
      </c>
      <c r="C6" s="17">
        <v>96</v>
      </c>
      <c r="D6" s="17">
        <v>107</v>
      </c>
      <c r="E6" s="17">
        <v>69</v>
      </c>
      <c r="F6" s="17">
        <v>315</v>
      </c>
      <c r="G6" s="17">
        <v>26</v>
      </c>
      <c r="H6" s="17">
        <v>232</v>
      </c>
      <c r="I6" s="17">
        <v>217</v>
      </c>
      <c r="J6" s="17">
        <v>388</v>
      </c>
      <c r="K6" s="17">
        <v>76</v>
      </c>
      <c r="L6" s="17">
        <v>55</v>
      </c>
      <c r="M6" s="17">
        <v>88</v>
      </c>
      <c r="N6" s="17">
        <v>98</v>
      </c>
      <c r="O6" s="17">
        <v>157</v>
      </c>
      <c r="P6" s="17">
        <v>43</v>
      </c>
    </row>
    <row r="7" spans="1:16" x14ac:dyDescent="0.2">
      <c r="A7" s="18" t="s">
        <v>508</v>
      </c>
      <c r="B7" s="18"/>
      <c r="C7" s="18"/>
      <c r="D7" s="18"/>
      <c r="E7" s="18"/>
      <c r="F7" s="18"/>
      <c r="G7" s="18"/>
      <c r="H7" s="18"/>
      <c r="I7" s="18"/>
      <c r="J7" s="18"/>
      <c r="K7" s="18"/>
      <c r="L7" s="18"/>
      <c r="M7" s="18"/>
      <c r="N7" s="18"/>
      <c r="O7" s="18"/>
      <c r="P7" s="18"/>
    </row>
    <row r="8" spans="1:16" x14ac:dyDescent="0.2">
      <c r="A8" s="19" t="s">
        <v>509</v>
      </c>
      <c r="B8" s="20">
        <v>535</v>
      </c>
      <c r="C8" s="20">
        <v>56</v>
      </c>
      <c r="D8" s="20">
        <v>67</v>
      </c>
      <c r="E8" s="20">
        <v>41</v>
      </c>
      <c r="F8" s="20">
        <v>156</v>
      </c>
      <c r="G8" s="20">
        <v>18</v>
      </c>
      <c r="H8" s="20">
        <v>136</v>
      </c>
      <c r="I8" s="20">
        <v>128</v>
      </c>
      <c r="J8" s="20">
        <v>248</v>
      </c>
      <c r="K8" s="20">
        <v>34</v>
      </c>
      <c r="L8" s="20">
        <v>22</v>
      </c>
      <c r="M8" s="20">
        <v>46</v>
      </c>
      <c r="N8" s="20">
        <v>69</v>
      </c>
      <c r="O8" s="20">
        <v>92</v>
      </c>
      <c r="P8" s="20">
        <v>22</v>
      </c>
    </row>
    <row r="9" spans="1:16" x14ac:dyDescent="0.2">
      <c r="A9" s="19" t="s">
        <v>510</v>
      </c>
      <c r="B9" s="20">
        <v>399</v>
      </c>
      <c r="C9" s="20">
        <v>40</v>
      </c>
      <c r="D9" s="20">
        <v>39</v>
      </c>
      <c r="E9" s="20">
        <v>27</v>
      </c>
      <c r="F9" s="20">
        <v>158</v>
      </c>
      <c r="G9" s="20">
        <v>8</v>
      </c>
      <c r="H9" s="20">
        <v>96</v>
      </c>
      <c r="I9" s="20">
        <v>89</v>
      </c>
      <c r="J9" s="20">
        <v>140</v>
      </c>
      <c r="K9" s="20">
        <v>42</v>
      </c>
      <c r="L9" s="20">
        <v>33</v>
      </c>
      <c r="M9" s="20">
        <v>42</v>
      </c>
      <c r="N9" s="20">
        <v>29</v>
      </c>
      <c r="O9" s="20">
        <v>65</v>
      </c>
      <c r="P9" s="20">
        <v>21</v>
      </c>
    </row>
    <row r="10" spans="1:16" x14ac:dyDescent="0.2">
      <c r="A10" s="19" t="s">
        <v>511</v>
      </c>
      <c r="B10" s="20">
        <v>1</v>
      </c>
      <c r="C10" s="20">
        <v>0</v>
      </c>
      <c r="D10" s="20">
        <v>1</v>
      </c>
      <c r="E10" s="20">
        <v>1</v>
      </c>
      <c r="F10" s="20">
        <v>1</v>
      </c>
      <c r="G10" s="20">
        <v>0</v>
      </c>
      <c r="H10" s="20">
        <v>0</v>
      </c>
      <c r="I10" s="20">
        <v>0</v>
      </c>
      <c r="J10" s="20">
        <v>0</v>
      </c>
      <c r="K10" s="20">
        <v>0</v>
      </c>
      <c r="L10" s="20">
        <v>0</v>
      </c>
      <c r="M10" s="20">
        <v>0</v>
      </c>
      <c r="N10" s="20">
        <v>0</v>
      </c>
      <c r="O10" s="20">
        <v>0</v>
      </c>
      <c r="P10" s="20">
        <v>0</v>
      </c>
    </row>
    <row r="11" spans="1:16" x14ac:dyDescent="0.2">
      <c r="A11" s="18" t="s">
        <v>512</v>
      </c>
      <c r="B11" s="18"/>
      <c r="C11" s="18"/>
      <c r="D11" s="18"/>
      <c r="E11" s="18"/>
      <c r="F11" s="18"/>
      <c r="G11" s="18"/>
      <c r="H11" s="18"/>
      <c r="I11" s="18"/>
      <c r="J11" s="18"/>
      <c r="K11" s="18"/>
      <c r="L11" s="18"/>
      <c r="M11" s="18"/>
      <c r="N11" s="18"/>
      <c r="O11" s="18"/>
      <c r="P11" s="18"/>
    </row>
    <row r="12" spans="1:16" x14ac:dyDescent="0.2">
      <c r="A12" s="19" t="s">
        <v>513</v>
      </c>
      <c r="B12" s="20">
        <v>294</v>
      </c>
      <c r="C12" s="20">
        <v>38</v>
      </c>
      <c r="D12" s="20">
        <v>45</v>
      </c>
      <c r="E12" s="20">
        <v>43</v>
      </c>
      <c r="F12" s="20">
        <v>111</v>
      </c>
      <c r="G12" s="20">
        <v>3</v>
      </c>
      <c r="H12" s="20">
        <v>72</v>
      </c>
      <c r="I12" s="20">
        <v>41</v>
      </c>
      <c r="J12" s="20">
        <v>147</v>
      </c>
      <c r="K12" s="20">
        <v>20</v>
      </c>
      <c r="L12" s="20">
        <v>24</v>
      </c>
      <c r="M12" s="20">
        <v>19</v>
      </c>
      <c r="N12" s="20">
        <v>26</v>
      </c>
      <c r="O12" s="20">
        <v>48</v>
      </c>
      <c r="P12" s="20">
        <v>7</v>
      </c>
    </row>
    <row r="13" spans="1:16" x14ac:dyDescent="0.2">
      <c r="A13" s="19" t="s">
        <v>514</v>
      </c>
      <c r="B13" s="20">
        <v>253</v>
      </c>
      <c r="C13" s="20">
        <v>30</v>
      </c>
      <c r="D13" s="20">
        <v>31</v>
      </c>
      <c r="E13" s="20">
        <v>16</v>
      </c>
      <c r="F13" s="20">
        <v>86</v>
      </c>
      <c r="G13" s="20">
        <v>8</v>
      </c>
      <c r="H13" s="20">
        <v>54</v>
      </c>
      <c r="I13" s="20">
        <v>58</v>
      </c>
      <c r="J13" s="20">
        <v>107</v>
      </c>
      <c r="K13" s="20">
        <v>22</v>
      </c>
      <c r="L13" s="20">
        <v>9</v>
      </c>
      <c r="M13" s="20">
        <v>28</v>
      </c>
      <c r="N13" s="20">
        <v>26</v>
      </c>
      <c r="O13" s="20">
        <v>37</v>
      </c>
      <c r="P13" s="20">
        <v>12</v>
      </c>
    </row>
    <row r="14" spans="1:16" x14ac:dyDescent="0.2">
      <c r="A14" s="19" t="s">
        <v>515</v>
      </c>
      <c r="B14" s="20">
        <v>196</v>
      </c>
      <c r="C14" s="20">
        <v>13</v>
      </c>
      <c r="D14" s="20">
        <v>18</v>
      </c>
      <c r="E14" s="20">
        <v>10</v>
      </c>
      <c r="F14" s="20">
        <v>62</v>
      </c>
      <c r="G14" s="20">
        <v>6</v>
      </c>
      <c r="H14" s="20">
        <v>54</v>
      </c>
      <c r="I14" s="20">
        <v>60</v>
      </c>
      <c r="J14" s="20">
        <v>77</v>
      </c>
      <c r="K14" s="20">
        <v>21</v>
      </c>
      <c r="L14" s="20">
        <v>12</v>
      </c>
      <c r="M14" s="20">
        <v>20</v>
      </c>
      <c r="N14" s="20">
        <v>25</v>
      </c>
      <c r="O14" s="20">
        <v>33</v>
      </c>
      <c r="P14" s="20">
        <v>10</v>
      </c>
    </row>
    <row r="15" spans="1:16" x14ac:dyDescent="0.2">
      <c r="A15" s="19" t="s">
        <v>516</v>
      </c>
      <c r="B15" s="20">
        <v>139</v>
      </c>
      <c r="C15" s="20">
        <v>12</v>
      </c>
      <c r="D15" s="20">
        <v>10</v>
      </c>
      <c r="E15" s="20">
        <v>0</v>
      </c>
      <c r="F15" s="20">
        <v>45</v>
      </c>
      <c r="G15" s="20">
        <v>3</v>
      </c>
      <c r="H15" s="20">
        <v>36</v>
      </c>
      <c r="I15" s="20">
        <v>46</v>
      </c>
      <c r="J15" s="20">
        <v>37</v>
      </c>
      <c r="K15" s="20">
        <v>12</v>
      </c>
      <c r="L15" s="20">
        <v>8</v>
      </c>
      <c r="M15" s="20">
        <v>17</v>
      </c>
      <c r="N15" s="20">
        <v>12</v>
      </c>
      <c r="O15" s="20">
        <v>29</v>
      </c>
      <c r="P15" s="20">
        <v>8</v>
      </c>
    </row>
    <row r="16" spans="1:16" x14ac:dyDescent="0.2">
      <c r="A16" s="19" t="s">
        <v>517</v>
      </c>
      <c r="B16" s="20">
        <v>41</v>
      </c>
      <c r="C16" s="20">
        <v>3</v>
      </c>
      <c r="D16" s="20">
        <v>2</v>
      </c>
      <c r="E16" s="20">
        <v>0</v>
      </c>
      <c r="F16" s="20">
        <v>9</v>
      </c>
      <c r="G16" s="20">
        <v>6</v>
      </c>
      <c r="H16" s="20">
        <v>11</v>
      </c>
      <c r="I16" s="20">
        <v>10</v>
      </c>
      <c r="J16" s="20">
        <v>17</v>
      </c>
      <c r="K16" s="20">
        <v>1</v>
      </c>
      <c r="L16" s="20">
        <v>2</v>
      </c>
      <c r="M16" s="20">
        <v>4</v>
      </c>
      <c r="N16" s="20">
        <v>5</v>
      </c>
      <c r="O16" s="20">
        <v>6</v>
      </c>
      <c r="P16" s="20">
        <v>5</v>
      </c>
    </row>
    <row r="17" spans="1:16" x14ac:dyDescent="0.2">
      <c r="A17" s="19" t="s">
        <v>518</v>
      </c>
      <c r="B17" s="20">
        <v>9</v>
      </c>
      <c r="C17" s="20">
        <v>0</v>
      </c>
      <c r="D17" s="20">
        <v>1</v>
      </c>
      <c r="E17" s="20">
        <v>0</v>
      </c>
      <c r="F17" s="20">
        <v>2</v>
      </c>
      <c r="G17" s="20">
        <v>0</v>
      </c>
      <c r="H17" s="20">
        <v>3</v>
      </c>
      <c r="I17" s="20">
        <v>1</v>
      </c>
      <c r="J17" s="20">
        <v>2</v>
      </c>
      <c r="K17" s="20">
        <v>0</v>
      </c>
      <c r="L17" s="20">
        <v>0</v>
      </c>
      <c r="M17" s="20">
        <v>0</v>
      </c>
      <c r="N17" s="20">
        <v>4</v>
      </c>
      <c r="O17" s="20">
        <v>3</v>
      </c>
      <c r="P17" s="20">
        <v>1</v>
      </c>
    </row>
    <row r="18" spans="1:16" x14ac:dyDescent="0.2">
      <c r="A18" s="19" t="s">
        <v>519</v>
      </c>
      <c r="B18" s="20">
        <v>3</v>
      </c>
      <c r="C18" s="20">
        <v>0</v>
      </c>
      <c r="D18" s="20">
        <v>0</v>
      </c>
      <c r="E18" s="20">
        <v>0</v>
      </c>
      <c r="F18" s="20">
        <v>0</v>
      </c>
      <c r="G18" s="20">
        <v>0</v>
      </c>
      <c r="H18" s="20">
        <v>2</v>
      </c>
      <c r="I18" s="20">
        <v>1</v>
      </c>
      <c r="J18" s="20">
        <v>1</v>
      </c>
      <c r="K18" s="20">
        <v>0</v>
      </c>
      <c r="L18" s="20">
        <v>0</v>
      </c>
      <c r="M18" s="20">
        <v>0</v>
      </c>
      <c r="N18" s="20">
        <v>0</v>
      </c>
      <c r="O18" s="20">
        <v>1</v>
      </c>
      <c r="P18" s="20">
        <v>0</v>
      </c>
    </row>
    <row r="19" spans="1:16" x14ac:dyDescent="0.2">
      <c r="A19" s="19" t="s">
        <v>520</v>
      </c>
      <c r="B19" s="20">
        <v>0</v>
      </c>
      <c r="C19" s="20">
        <v>0</v>
      </c>
      <c r="D19" s="20">
        <v>0</v>
      </c>
      <c r="E19" s="20">
        <v>0</v>
      </c>
      <c r="F19" s="20">
        <v>0</v>
      </c>
      <c r="G19" s="20">
        <v>0</v>
      </c>
      <c r="H19" s="20">
        <v>0</v>
      </c>
      <c r="I19" s="20">
        <v>0</v>
      </c>
      <c r="J19" s="20">
        <v>0</v>
      </c>
      <c r="K19" s="20">
        <v>0</v>
      </c>
      <c r="L19" s="20">
        <v>0</v>
      </c>
      <c r="M19" s="20">
        <v>0</v>
      </c>
      <c r="N19" s="20">
        <v>0</v>
      </c>
      <c r="O19" s="20">
        <v>0</v>
      </c>
      <c r="P19" s="20">
        <v>0</v>
      </c>
    </row>
    <row r="20" spans="1:16" x14ac:dyDescent="0.2">
      <c r="A20" s="19" t="s">
        <v>521</v>
      </c>
      <c r="B20" s="20">
        <v>449</v>
      </c>
      <c r="C20" s="20">
        <v>43</v>
      </c>
      <c r="D20" s="20">
        <v>49</v>
      </c>
      <c r="E20" s="20">
        <v>26</v>
      </c>
      <c r="F20" s="20">
        <v>148</v>
      </c>
      <c r="G20" s="20">
        <v>14</v>
      </c>
      <c r="H20" s="20">
        <v>108</v>
      </c>
      <c r="I20" s="20">
        <v>118</v>
      </c>
      <c r="J20" s="20">
        <v>184</v>
      </c>
      <c r="K20" s="20">
        <v>43</v>
      </c>
      <c r="L20" s="20">
        <v>21</v>
      </c>
      <c r="M20" s="20">
        <v>48</v>
      </c>
      <c r="N20" s="20">
        <v>51</v>
      </c>
      <c r="O20" s="20">
        <v>70</v>
      </c>
      <c r="P20" s="20">
        <v>22</v>
      </c>
    </row>
    <row r="21" spans="1:16" x14ac:dyDescent="0.2">
      <c r="A21" s="19" t="s">
        <v>522</v>
      </c>
      <c r="B21" s="20">
        <v>180</v>
      </c>
      <c r="C21" s="20">
        <v>15</v>
      </c>
      <c r="D21" s="20">
        <v>12</v>
      </c>
      <c r="E21" s="20">
        <v>0</v>
      </c>
      <c r="F21" s="20">
        <v>54</v>
      </c>
      <c r="G21" s="20">
        <v>9</v>
      </c>
      <c r="H21" s="20">
        <v>47</v>
      </c>
      <c r="I21" s="20">
        <v>56</v>
      </c>
      <c r="J21" s="20">
        <v>54</v>
      </c>
      <c r="K21" s="20">
        <v>13</v>
      </c>
      <c r="L21" s="20">
        <v>10</v>
      </c>
      <c r="M21" s="20">
        <v>21</v>
      </c>
      <c r="N21" s="20">
        <v>17</v>
      </c>
      <c r="O21" s="20">
        <v>35</v>
      </c>
      <c r="P21" s="20">
        <v>13</v>
      </c>
    </row>
    <row r="22" spans="1:16" x14ac:dyDescent="0.2">
      <c r="A22" s="19" t="s">
        <v>523</v>
      </c>
      <c r="B22" s="20">
        <v>641</v>
      </c>
      <c r="C22" s="20">
        <v>58</v>
      </c>
      <c r="D22" s="20">
        <v>62</v>
      </c>
      <c r="E22" s="20">
        <v>26</v>
      </c>
      <c r="F22" s="20">
        <v>204</v>
      </c>
      <c r="G22" s="20">
        <v>23</v>
      </c>
      <c r="H22" s="20">
        <v>160</v>
      </c>
      <c r="I22" s="20">
        <v>176</v>
      </c>
      <c r="J22" s="20">
        <v>241</v>
      </c>
      <c r="K22" s="20">
        <v>56</v>
      </c>
      <c r="L22" s="20">
        <v>31</v>
      </c>
      <c r="M22" s="20">
        <v>69</v>
      </c>
      <c r="N22" s="20">
        <v>72</v>
      </c>
      <c r="O22" s="20">
        <v>109</v>
      </c>
      <c r="P22" s="20">
        <v>36</v>
      </c>
    </row>
    <row r="23" spans="1:16" x14ac:dyDescent="0.2">
      <c r="A23" s="19" t="s">
        <v>524</v>
      </c>
      <c r="B23" s="20">
        <v>192</v>
      </c>
      <c r="C23" s="20">
        <v>15</v>
      </c>
      <c r="D23" s="20">
        <v>13</v>
      </c>
      <c r="E23" s="20">
        <v>0</v>
      </c>
      <c r="F23" s="20">
        <v>56</v>
      </c>
      <c r="G23" s="20">
        <v>9</v>
      </c>
      <c r="H23" s="20">
        <v>52</v>
      </c>
      <c r="I23" s="20">
        <v>58</v>
      </c>
      <c r="J23" s="20">
        <v>57</v>
      </c>
      <c r="K23" s="20">
        <v>13</v>
      </c>
      <c r="L23" s="20">
        <v>10</v>
      </c>
      <c r="M23" s="20">
        <v>21</v>
      </c>
      <c r="N23" s="20">
        <v>21</v>
      </c>
      <c r="O23" s="20">
        <v>39</v>
      </c>
      <c r="P23" s="20">
        <v>14</v>
      </c>
    </row>
    <row r="24" spans="1:16" x14ac:dyDescent="0.2">
      <c r="A24" s="19" t="s">
        <v>525</v>
      </c>
      <c r="B24" s="20">
        <v>12</v>
      </c>
      <c r="C24" s="20">
        <v>0</v>
      </c>
      <c r="D24" s="20">
        <v>1</v>
      </c>
      <c r="E24" s="20">
        <v>0</v>
      </c>
      <c r="F24" s="20">
        <v>2</v>
      </c>
      <c r="G24" s="20">
        <v>0</v>
      </c>
      <c r="H24" s="20">
        <v>5</v>
      </c>
      <c r="I24" s="20">
        <v>2</v>
      </c>
      <c r="J24" s="20">
        <v>3</v>
      </c>
      <c r="K24" s="20">
        <v>0</v>
      </c>
      <c r="L24" s="20">
        <v>0</v>
      </c>
      <c r="M24" s="20">
        <v>0</v>
      </c>
      <c r="N24" s="20">
        <v>4</v>
      </c>
      <c r="O24" s="20">
        <v>4</v>
      </c>
      <c r="P24" s="20">
        <v>1</v>
      </c>
    </row>
    <row r="25" spans="1:16" x14ac:dyDescent="0.2">
      <c r="A25" s="18" t="s">
        <v>526</v>
      </c>
      <c r="B25" s="17">
        <v>172</v>
      </c>
      <c r="C25" s="17">
        <v>23</v>
      </c>
      <c r="D25" s="17">
        <v>31</v>
      </c>
      <c r="E25" s="17">
        <v>26</v>
      </c>
      <c r="F25" s="17">
        <v>55</v>
      </c>
      <c r="G25" s="17">
        <v>2</v>
      </c>
      <c r="H25" s="17">
        <v>41</v>
      </c>
      <c r="I25" s="17">
        <v>25</v>
      </c>
      <c r="J25" s="17">
        <v>95</v>
      </c>
      <c r="K25" s="17">
        <v>11</v>
      </c>
      <c r="L25" s="17">
        <v>13</v>
      </c>
      <c r="M25" s="17">
        <v>5</v>
      </c>
      <c r="N25" s="17">
        <v>18</v>
      </c>
      <c r="O25" s="17">
        <v>29</v>
      </c>
      <c r="P25" s="17">
        <v>4</v>
      </c>
    </row>
    <row r="26" spans="1:16" x14ac:dyDescent="0.2">
      <c r="A26" s="19" t="s">
        <v>514</v>
      </c>
      <c r="B26" s="20">
        <v>133</v>
      </c>
      <c r="C26" s="20">
        <v>13</v>
      </c>
      <c r="D26" s="20">
        <v>17</v>
      </c>
      <c r="E26" s="20">
        <v>10</v>
      </c>
      <c r="F26" s="20">
        <v>41</v>
      </c>
      <c r="G26" s="20">
        <v>5</v>
      </c>
      <c r="H26" s="20">
        <v>31</v>
      </c>
      <c r="I26" s="20">
        <v>31</v>
      </c>
      <c r="J26" s="20">
        <v>58</v>
      </c>
      <c r="K26" s="20">
        <v>6</v>
      </c>
      <c r="L26" s="20">
        <v>3</v>
      </c>
      <c r="M26" s="20">
        <v>18</v>
      </c>
      <c r="N26" s="20">
        <v>15</v>
      </c>
      <c r="O26" s="20">
        <v>19</v>
      </c>
      <c r="P26" s="20">
        <v>5</v>
      </c>
    </row>
    <row r="27" spans="1:16" x14ac:dyDescent="0.2">
      <c r="A27" s="19" t="s">
        <v>515</v>
      </c>
      <c r="B27" s="20">
        <v>111</v>
      </c>
      <c r="C27" s="20">
        <v>9</v>
      </c>
      <c r="D27" s="20">
        <v>10</v>
      </c>
      <c r="E27" s="20">
        <v>5</v>
      </c>
      <c r="F27" s="20">
        <v>28</v>
      </c>
      <c r="G27" s="20">
        <v>4</v>
      </c>
      <c r="H27" s="20">
        <v>26</v>
      </c>
      <c r="I27" s="20">
        <v>36</v>
      </c>
      <c r="J27" s="20">
        <v>51</v>
      </c>
      <c r="K27" s="20">
        <v>10</v>
      </c>
      <c r="L27" s="20">
        <v>4</v>
      </c>
      <c r="M27" s="20">
        <v>10</v>
      </c>
      <c r="N27" s="20">
        <v>18</v>
      </c>
      <c r="O27" s="20">
        <v>20</v>
      </c>
      <c r="P27" s="20">
        <v>5</v>
      </c>
    </row>
    <row r="28" spans="1:16" x14ac:dyDescent="0.2">
      <c r="A28" s="19" t="s">
        <v>516</v>
      </c>
      <c r="B28" s="20">
        <v>82</v>
      </c>
      <c r="C28" s="20">
        <v>8</v>
      </c>
      <c r="D28" s="20">
        <v>6</v>
      </c>
      <c r="E28" s="20">
        <v>0</v>
      </c>
      <c r="F28" s="20">
        <v>24</v>
      </c>
      <c r="G28" s="20">
        <v>2</v>
      </c>
      <c r="H28" s="20">
        <v>23</v>
      </c>
      <c r="I28" s="20">
        <v>25</v>
      </c>
      <c r="J28" s="20">
        <v>27</v>
      </c>
      <c r="K28" s="20">
        <v>6</v>
      </c>
      <c r="L28" s="20">
        <v>1</v>
      </c>
      <c r="M28" s="20">
        <v>10</v>
      </c>
      <c r="N28" s="20">
        <v>9</v>
      </c>
      <c r="O28" s="20">
        <v>18</v>
      </c>
      <c r="P28" s="20">
        <v>6</v>
      </c>
    </row>
    <row r="29" spans="1:16" x14ac:dyDescent="0.2">
      <c r="A29" s="19" t="s">
        <v>517</v>
      </c>
      <c r="B29" s="20">
        <v>30</v>
      </c>
      <c r="C29" s="20">
        <v>3</v>
      </c>
      <c r="D29" s="20">
        <v>2</v>
      </c>
      <c r="E29" s="20">
        <v>0</v>
      </c>
      <c r="F29" s="20">
        <v>7</v>
      </c>
      <c r="G29" s="20">
        <v>5</v>
      </c>
      <c r="H29" s="20">
        <v>10</v>
      </c>
      <c r="I29" s="20">
        <v>9</v>
      </c>
      <c r="J29" s="20">
        <v>14</v>
      </c>
      <c r="K29" s="20">
        <v>1</v>
      </c>
      <c r="L29" s="20">
        <v>1</v>
      </c>
      <c r="M29" s="20">
        <v>3</v>
      </c>
      <c r="N29" s="20">
        <v>5</v>
      </c>
      <c r="O29" s="20">
        <v>5</v>
      </c>
      <c r="P29" s="20">
        <v>2</v>
      </c>
    </row>
    <row r="30" spans="1:16" x14ac:dyDescent="0.2">
      <c r="A30" s="19" t="s">
        <v>518</v>
      </c>
      <c r="B30" s="20">
        <v>5</v>
      </c>
      <c r="C30" s="20">
        <v>0</v>
      </c>
      <c r="D30" s="20">
        <v>1</v>
      </c>
      <c r="E30" s="20">
        <v>0</v>
      </c>
      <c r="F30" s="20">
        <v>1</v>
      </c>
      <c r="G30" s="20">
        <v>0</v>
      </c>
      <c r="H30" s="20">
        <v>3</v>
      </c>
      <c r="I30" s="20">
        <v>1</v>
      </c>
      <c r="J30" s="20">
        <v>2</v>
      </c>
      <c r="K30" s="20">
        <v>0</v>
      </c>
      <c r="L30" s="20">
        <v>0</v>
      </c>
      <c r="M30" s="20">
        <v>0</v>
      </c>
      <c r="N30" s="20">
        <v>4</v>
      </c>
      <c r="O30" s="20">
        <v>1</v>
      </c>
      <c r="P30" s="20">
        <v>0</v>
      </c>
    </row>
    <row r="31" spans="1:16" x14ac:dyDescent="0.2">
      <c r="A31" s="19" t="s">
        <v>519</v>
      </c>
      <c r="B31" s="20">
        <v>2</v>
      </c>
      <c r="C31" s="20">
        <v>0</v>
      </c>
      <c r="D31" s="20">
        <v>0</v>
      </c>
      <c r="E31" s="20">
        <v>0</v>
      </c>
      <c r="F31" s="20">
        <v>0</v>
      </c>
      <c r="G31" s="20">
        <v>0</v>
      </c>
      <c r="H31" s="20">
        <v>2</v>
      </c>
      <c r="I31" s="20">
        <v>1</v>
      </c>
      <c r="J31" s="20">
        <v>1</v>
      </c>
      <c r="K31" s="20">
        <v>0</v>
      </c>
      <c r="L31" s="20">
        <v>0</v>
      </c>
      <c r="M31" s="20">
        <v>0</v>
      </c>
      <c r="N31" s="20">
        <v>0</v>
      </c>
      <c r="O31" s="20">
        <v>0</v>
      </c>
      <c r="P31" s="20">
        <v>0</v>
      </c>
    </row>
    <row r="32" spans="1:16" x14ac:dyDescent="0.2">
      <c r="A32" s="19" t="s">
        <v>520</v>
      </c>
      <c r="B32" s="20">
        <v>0</v>
      </c>
      <c r="C32" s="20">
        <v>0</v>
      </c>
      <c r="D32" s="20">
        <v>0</v>
      </c>
      <c r="E32" s="20">
        <v>0</v>
      </c>
      <c r="F32" s="20">
        <v>0</v>
      </c>
      <c r="G32" s="20">
        <v>0</v>
      </c>
      <c r="H32" s="20">
        <v>0</v>
      </c>
      <c r="I32" s="20">
        <v>0</v>
      </c>
      <c r="J32" s="20">
        <v>0</v>
      </c>
      <c r="K32" s="20">
        <v>0</v>
      </c>
      <c r="L32" s="20">
        <v>0</v>
      </c>
      <c r="M32" s="20">
        <v>0</v>
      </c>
      <c r="N32" s="20">
        <v>0</v>
      </c>
      <c r="O32" s="20">
        <v>0</v>
      </c>
      <c r="P32" s="20">
        <v>0</v>
      </c>
    </row>
    <row r="33" spans="1:16" x14ac:dyDescent="0.2">
      <c r="A33" s="19" t="s">
        <v>521</v>
      </c>
      <c r="B33" s="20">
        <v>244</v>
      </c>
      <c r="C33" s="20">
        <v>22</v>
      </c>
      <c r="D33" s="20">
        <v>27</v>
      </c>
      <c r="E33" s="20">
        <v>15</v>
      </c>
      <c r="F33" s="20">
        <v>69</v>
      </c>
      <c r="G33" s="20">
        <v>9</v>
      </c>
      <c r="H33" s="20">
        <v>57</v>
      </c>
      <c r="I33" s="20">
        <v>67</v>
      </c>
      <c r="J33" s="20">
        <v>109</v>
      </c>
      <c r="K33" s="20">
        <v>16</v>
      </c>
      <c r="L33" s="20">
        <v>7</v>
      </c>
      <c r="M33" s="20">
        <v>28</v>
      </c>
      <c r="N33" s="20">
        <v>33</v>
      </c>
      <c r="O33" s="20">
        <v>39</v>
      </c>
      <c r="P33" s="20">
        <v>10</v>
      </c>
    </row>
    <row r="34" spans="1:16" x14ac:dyDescent="0.2">
      <c r="A34" s="19" t="s">
        <v>522</v>
      </c>
      <c r="B34" s="20">
        <v>112</v>
      </c>
      <c r="C34" s="20">
        <v>11</v>
      </c>
      <c r="D34" s="20">
        <v>8</v>
      </c>
      <c r="E34" s="20">
        <v>0</v>
      </c>
      <c r="F34" s="20">
        <v>31</v>
      </c>
      <c r="G34" s="20">
        <v>7</v>
      </c>
      <c r="H34" s="20">
        <v>33</v>
      </c>
      <c r="I34" s="20">
        <v>34</v>
      </c>
      <c r="J34" s="20">
        <v>41</v>
      </c>
      <c r="K34" s="20">
        <v>7</v>
      </c>
      <c r="L34" s="20">
        <v>2</v>
      </c>
      <c r="M34" s="20">
        <v>13</v>
      </c>
      <c r="N34" s="20">
        <v>14</v>
      </c>
      <c r="O34" s="20">
        <v>23</v>
      </c>
      <c r="P34" s="20">
        <v>8</v>
      </c>
    </row>
    <row r="35" spans="1:16" x14ac:dyDescent="0.2">
      <c r="A35" s="19" t="s">
        <v>523</v>
      </c>
      <c r="B35" s="20">
        <v>363</v>
      </c>
      <c r="C35" s="20">
        <v>33</v>
      </c>
      <c r="D35" s="20">
        <v>36</v>
      </c>
      <c r="E35" s="20">
        <v>15</v>
      </c>
      <c r="F35" s="20">
        <v>101</v>
      </c>
      <c r="G35" s="20">
        <v>16</v>
      </c>
      <c r="H35" s="20">
        <v>95</v>
      </c>
      <c r="I35" s="20">
        <v>103</v>
      </c>
      <c r="J35" s="20">
        <v>153</v>
      </c>
      <c r="K35" s="20">
        <v>23</v>
      </c>
      <c r="L35" s="20">
        <v>9</v>
      </c>
      <c r="M35" s="20">
        <v>41</v>
      </c>
      <c r="N35" s="20">
        <v>51</v>
      </c>
      <c r="O35" s="20">
        <v>63</v>
      </c>
      <c r="P35" s="20">
        <v>18</v>
      </c>
    </row>
    <row r="36" spans="1:16" x14ac:dyDescent="0.2">
      <c r="A36" s="19" t="s">
        <v>524</v>
      </c>
      <c r="B36" s="20">
        <v>119</v>
      </c>
      <c r="C36" s="20">
        <v>11</v>
      </c>
      <c r="D36" s="20">
        <v>9</v>
      </c>
      <c r="E36" s="20">
        <v>0</v>
      </c>
      <c r="F36" s="20">
        <v>32</v>
      </c>
      <c r="G36" s="20">
        <v>7</v>
      </c>
      <c r="H36" s="20">
        <v>38</v>
      </c>
      <c r="I36" s="20">
        <v>36</v>
      </c>
      <c r="J36" s="20">
        <v>44</v>
      </c>
      <c r="K36" s="20">
        <v>7</v>
      </c>
      <c r="L36" s="20">
        <v>2</v>
      </c>
      <c r="M36" s="20">
        <v>13</v>
      </c>
      <c r="N36" s="20">
        <v>18</v>
      </c>
      <c r="O36" s="20">
        <v>24</v>
      </c>
      <c r="P36" s="20">
        <v>8</v>
      </c>
    </row>
    <row r="37" spans="1:16" x14ac:dyDescent="0.2">
      <c r="A37" s="19" t="s">
        <v>525</v>
      </c>
      <c r="B37" s="20">
        <v>7</v>
      </c>
      <c r="C37" s="20">
        <v>0</v>
      </c>
      <c r="D37" s="20">
        <v>1</v>
      </c>
      <c r="E37" s="20">
        <v>0</v>
      </c>
      <c r="F37" s="20">
        <v>1</v>
      </c>
      <c r="G37" s="20">
        <v>0</v>
      </c>
      <c r="H37" s="20">
        <v>5</v>
      </c>
      <c r="I37" s="20">
        <v>2</v>
      </c>
      <c r="J37" s="20">
        <v>3</v>
      </c>
      <c r="K37" s="20">
        <v>0</v>
      </c>
      <c r="L37" s="20">
        <v>0</v>
      </c>
      <c r="M37" s="20">
        <v>0</v>
      </c>
      <c r="N37" s="20">
        <v>4</v>
      </c>
      <c r="O37" s="20">
        <v>1</v>
      </c>
      <c r="P37" s="20">
        <v>0</v>
      </c>
    </row>
    <row r="38" spans="1:16" x14ac:dyDescent="0.2">
      <c r="A38" s="18" t="s">
        <v>527</v>
      </c>
      <c r="B38" s="17">
        <v>121</v>
      </c>
      <c r="C38" s="17">
        <v>15</v>
      </c>
      <c r="D38" s="17">
        <v>13</v>
      </c>
      <c r="E38" s="17">
        <v>16</v>
      </c>
      <c r="F38" s="17">
        <v>55</v>
      </c>
      <c r="G38" s="17">
        <v>1</v>
      </c>
      <c r="H38" s="17">
        <v>31</v>
      </c>
      <c r="I38" s="17">
        <v>16</v>
      </c>
      <c r="J38" s="17">
        <v>52</v>
      </c>
      <c r="K38" s="17">
        <v>9</v>
      </c>
      <c r="L38" s="17">
        <v>11</v>
      </c>
      <c r="M38" s="17">
        <v>14</v>
      </c>
      <c r="N38" s="17">
        <v>8</v>
      </c>
      <c r="O38" s="17">
        <v>19</v>
      </c>
      <c r="P38" s="17">
        <v>3</v>
      </c>
    </row>
    <row r="39" spans="1:16" x14ac:dyDescent="0.2">
      <c r="A39" s="19" t="s">
        <v>514</v>
      </c>
      <c r="B39" s="20">
        <v>120</v>
      </c>
      <c r="C39" s="20">
        <v>17</v>
      </c>
      <c r="D39" s="20">
        <v>14</v>
      </c>
      <c r="E39" s="20">
        <v>6</v>
      </c>
      <c r="F39" s="20">
        <v>45</v>
      </c>
      <c r="G39" s="20">
        <v>3</v>
      </c>
      <c r="H39" s="20">
        <v>23</v>
      </c>
      <c r="I39" s="20">
        <v>27</v>
      </c>
      <c r="J39" s="20">
        <v>49</v>
      </c>
      <c r="K39" s="20">
        <v>16</v>
      </c>
      <c r="L39" s="20">
        <v>6</v>
      </c>
      <c r="M39" s="20">
        <v>10</v>
      </c>
      <c r="N39" s="20">
        <v>11</v>
      </c>
      <c r="O39" s="20">
        <v>18</v>
      </c>
      <c r="P39" s="20">
        <v>7</v>
      </c>
    </row>
    <row r="40" spans="1:16" x14ac:dyDescent="0.2">
      <c r="A40" s="19" t="s">
        <v>515</v>
      </c>
      <c r="B40" s="20">
        <v>85</v>
      </c>
      <c r="C40" s="20">
        <v>4</v>
      </c>
      <c r="D40" s="20">
        <v>8</v>
      </c>
      <c r="E40" s="20">
        <v>5</v>
      </c>
      <c r="F40" s="20">
        <v>34</v>
      </c>
      <c r="G40" s="20">
        <v>2</v>
      </c>
      <c r="H40" s="20">
        <v>28</v>
      </c>
      <c r="I40" s="20">
        <v>24</v>
      </c>
      <c r="J40" s="20">
        <v>26</v>
      </c>
      <c r="K40" s="20">
        <v>11</v>
      </c>
      <c r="L40" s="20">
        <v>8</v>
      </c>
      <c r="M40" s="20">
        <v>10</v>
      </c>
      <c r="N40" s="20">
        <v>7</v>
      </c>
      <c r="O40" s="20">
        <v>13</v>
      </c>
      <c r="P40" s="20">
        <v>5</v>
      </c>
    </row>
    <row r="41" spans="1:16" x14ac:dyDescent="0.2">
      <c r="A41" s="19" t="s">
        <v>516</v>
      </c>
      <c r="B41" s="20">
        <v>57</v>
      </c>
      <c r="C41" s="20">
        <v>4</v>
      </c>
      <c r="D41" s="20">
        <v>4</v>
      </c>
      <c r="E41" s="20">
        <v>0</v>
      </c>
      <c r="F41" s="20">
        <v>21</v>
      </c>
      <c r="G41" s="20">
        <v>1</v>
      </c>
      <c r="H41" s="20">
        <v>13</v>
      </c>
      <c r="I41" s="20">
        <v>21</v>
      </c>
      <c r="J41" s="20">
        <v>10</v>
      </c>
      <c r="K41" s="20">
        <v>6</v>
      </c>
      <c r="L41" s="20">
        <v>7</v>
      </c>
      <c r="M41" s="20">
        <v>7</v>
      </c>
      <c r="N41" s="20">
        <v>3</v>
      </c>
      <c r="O41" s="20">
        <v>11</v>
      </c>
      <c r="P41" s="20">
        <v>2</v>
      </c>
    </row>
    <row r="42" spans="1:16" x14ac:dyDescent="0.2">
      <c r="A42" s="19" t="s">
        <v>517</v>
      </c>
      <c r="B42" s="20">
        <v>11</v>
      </c>
      <c r="C42" s="20">
        <v>0</v>
      </c>
      <c r="D42" s="20">
        <v>0</v>
      </c>
      <c r="E42" s="20">
        <v>0</v>
      </c>
      <c r="F42" s="20">
        <v>2</v>
      </c>
      <c r="G42" s="20">
        <v>1</v>
      </c>
      <c r="H42" s="20">
        <v>1</v>
      </c>
      <c r="I42" s="20">
        <v>1</v>
      </c>
      <c r="J42" s="20">
        <v>3</v>
      </c>
      <c r="K42" s="20">
        <v>0</v>
      </c>
      <c r="L42" s="20">
        <v>1</v>
      </c>
      <c r="M42" s="20">
        <v>1</v>
      </c>
      <c r="N42" s="20">
        <v>0</v>
      </c>
      <c r="O42" s="20">
        <v>1</v>
      </c>
      <c r="P42" s="20">
        <v>3</v>
      </c>
    </row>
    <row r="43" spans="1:16" x14ac:dyDescent="0.2">
      <c r="A43" s="19" t="s">
        <v>518</v>
      </c>
      <c r="B43" s="20">
        <v>4</v>
      </c>
      <c r="C43" s="20">
        <v>0</v>
      </c>
      <c r="D43" s="20">
        <v>0</v>
      </c>
      <c r="E43" s="20">
        <v>0</v>
      </c>
      <c r="F43" s="20">
        <v>1</v>
      </c>
      <c r="G43" s="20">
        <v>0</v>
      </c>
      <c r="H43" s="20">
        <v>0</v>
      </c>
      <c r="I43" s="20">
        <v>0</v>
      </c>
      <c r="J43" s="20">
        <v>0</v>
      </c>
      <c r="K43" s="20">
        <v>0</v>
      </c>
      <c r="L43" s="20">
        <v>0</v>
      </c>
      <c r="M43" s="20">
        <v>0</v>
      </c>
      <c r="N43" s="20">
        <v>0</v>
      </c>
      <c r="O43" s="20">
        <v>2</v>
      </c>
      <c r="P43" s="20">
        <v>1</v>
      </c>
    </row>
    <row r="44" spans="1:16" x14ac:dyDescent="0.2">
      <c r="A44" s="19" t="s">
        <v>519</v>
      </c>
      <c r="B44" s="20">
        <v>1</v>
      </c>
      <c r="C44" s="20">
        <v>0</v>
      </c>
      <c r="D44" s="20">
        <v>0</v>
      </c>
      <c r="E44" s="20">
        <v>0</v>
      </c>
      <c r="F44" s="20">
        <v>0</v>
      </c>
      <c r="G44" s="20">
        <v>0</v>
      </c>
      <c r="H44" s="20">
        <v>0</v>
      </c>
      <c r="I44" s="20">
        <v>0</v>
      </c>
      <c r="J44" s="20">
        <v>0</v>
      </c>
      <c r="K44" s="20">
        <v>0</v>
      </c>
      <c r="L44" s="20">
        <v>0</v>
      </c>
      <c r="M44" s="20">
        <v>0</v>
      </c>
      <c r="N44" s="20">
        <v>0</v>
      </c>
      <c r="O44" s="20">
        <v>1</v>
      </c>
      <c r="P44" s="20">
        <v>0</v>
      </c>
    </row>
    <row r="45" spans="1:16" x14ac:dyDescent="0.2">
      <c r="A45" s="19" t="s">
        <v>520</v>
      </c>
      <c r="B45" s="20">
        <v>0</v>
      </c>
      <c r="C45" s="20">
        <v>0</v>
      </c>
      <c r="D45" s="20">
        <v>0</v>
      </c>
      <c r="E45" s="20">
        <v>0</v>
      </c>
      <c r="F45" s="20">
        <v>0</v>
      </c>
      <c r="G45" s="20">
        <v>0</v>
      </c>
      <c r="H45" s="20">
        <v>0</v>
      </c>
      <c r="I45" s="20">
        <v>0</v>
      </c>
      <c r="J45" s="20">
        <v>0</v>
      </c>
      <c r="K45" s="20">
        <v>0</v>
      </c>
      <c r="L45" s="20">
        <v>0</v>
      </c>
      <c r="M45" s="20">
        <v>0</v>
      </c>
      <c r="N45" s="20">
        <v>0</v>
      </c>
      <c r="O45" s="20">
        <v>0</v>
      </c>
      <c r="P45" s="20">
        <v>0</v>
      </c>
    </row>
    <row r="46" spans="1:16" x14ac:dyDescent="0.2">
      <c r="A46" s="19" t="s">
        <v>521</v>
      </c>
      <c r="B46" s="20">
        <v>205</v>
      </c>
      <c r="C46" s="20">
        <v>21</v>
      </c>
      <c r="D46" s="20">
        <v>22</v>
      </c>
      <c r="E46" s="20">
        <v>11</v>
      </c>
      <c r="F46" s="20">
        <v>79</v>
      </c>
      <c r="G46" s="20">
        <v>5</v>
      </c>
      <c r="H46" s="20">
        <v>51</v>
      </c>
      <c r="I46" s="20">
        <v>51</v>
      </c>
      <c r="J46" s="20">
        <v>75</v>
      </c>
      <c r="K46" s="20">
        <v>27</v>
      </c>
      <c r="L46" s="20">
        <v>14</v>
      </c>
      <c r="M46" s="20">
        <v>20</v>
      </c>
      <c r="N46" s="20">
        <v>18</v>
      </c>
      <c r="O46" s="20">
        <v>31</v>
      </c>
      <c r="P46" s="20">
        <v>12</v>
      </c>
    </row>
    <row r="47" spans="1:16" x14ac:dyDescent="0.2">
      <c r="A47" s="19" t="s">
        <v>522</v>
      </c>
      <c r="B47" s="20">
        <v>68</v>
      </c>
      <c r="C47" s="20">
        <v>4</v>
      </c>
      <c r="D47" s="20">
        <v>4</v>
      </c>
      <c r="E47" s="20">
        <v>0</v>
      </c>
      <c r="F47" s="20">
        <v>23</v>
      </c>
      <c r="G47" s="20">
        <v>2</v>
      </c>
      <c r="H47" s="20">
        <v>14</v>
      </c>
      <c r="I47" s="20">
        <v>22</v>
      </c>
      <c r="J47" s="20">
        <v>13</v>
      </c>
      <c r="K47" s="20">
        <v>6</v>
      </c>
      <c r="L47" s="20">
        <v>8</v>
      </c>
      <c r="M47" s="20">
        <v>8</v>
      </c>
      <c r="N47" s="20">
        <v>3</v>
      </c>
      <c r="O47" s="20">
        <v>12</v>
      </c>
      <c r="P47" s="20">
        <v>5</v>
      </c>
    </row>
    <row r="48" spans="1:16" x14ac:dyDescent="0.2">
      <c r="A48" s="19" t="s">
        <v>523</v>
      </c>
      <c r="B48" s="20">
        <v>278</v>
      </c>
      <c r="C48" s="20">
        <v>25</v>
      </c>
      <c r="D48" s="20">
        <v>26</v>
      </c>
      <c r="E48" s="20">
        <v>11</v>
      </c>
      <c r="F48" s="20">
        <v>103</v>
      </c>
      <c r="G48" s="20">
        <v>7</v>
      </c>
      <c r="H48" s="20">
        <v>65</v>
      </c>
      <c r="I48" s="20">
        <v>73</v>
      </c>
      <c r="J48" s="20">
        <v>88</v>
      </c>
      <c r="K48" s="20">
        <v>33</v>
      </c>
      <c r="L48" s="20">
        <v>22</v>
      </c>
      <c r="M48" s="20">
        <v>28</v>
      </c>
      <c r="N48" s="20">
        <v>21</v>
      </c>
      <c r="O48" s="20">
        <v>46</v>
      </c>
      <c r="P48" s="20">
        <v>18</v>
      </c>
    </row>
    <row r="49" spans="1:16" x14ac:dyDescent="0.2">
      <c r="A49" s="19" t="s">
        <v>524</v>
      </c>
      <c r="B49" s="20">
        <v>73</v>
      </c>
      <c r="C49" s="20">
        <v>4</v>
      </c>
      <c r="D49" s="20">
        <v>4</v>
      </c>
      <c r="E49" s="20">
        <v>0</v>
      </c>
      <c r="F49" s="20">
        <v>24</v>
      </c>
      <c r="G49" s="20">
        <v>2</v>
      </c>
      <c r="H49" s="20">
        <v>14</v>
      </c>
      <c r="I49" s="20">
        <v>22</v>
      </c>
      <c r="J49" s="20">
        <v>13</v>
      </c>
      <c r="K49" s="20">
        <v>6</v>
      </c>
      <c r="L49" s="20">
        <v>8</v>
      </c>
      <c r="M49" s="20">
        <v>8</v>
      </c>
      <c r="N49" s="20">
        <v>3</v>
      </c>
      <c r="O49" s="20">
        <v>15</v>
      </c>
      <c r="P49" s="20">
        <v>6</v>
      </c>
    </row>
    <row r="50" spans="1:16" x14ac:dyDescent="0.2">
      <c r="A50" s="19" t="s">
        <v>525</v>
      </c>
      <c r="B50" s="20">
        <v>5</v>
      </c>
      <c r="C50" s="20">
        <v>0</v>
      </c>
      <c r="D50" s="20">
        <v>0</v>
      </c>
      <c r="E50" s="20">
        <v>0</v>
      </c>
      <c r="F50" s="20">
        <v>1</v>
      </c>
      <c r="G50" s="20">
        <v>0</v>
      </c>
      <c r="H50" s="20">
        <v>0</v>
      </c>
      <c r="I50" s="20">
        <v>0</v>
      </c>
      <c r="J50" s="20">
        <v>0</v>
      </c>
      <c r="K50" s="20">
        <v>0</v>
      </c>
      <c r="L50" s="20">
        <v>0</v>
      </c>
      <c r="M50" s="20">
        <v>0</v>
      </c>
      <c r="N50" s="20">
        <v>0</v>
      </c>
      <c r="O50" s="20">
        <v>3</v>
      </c>
      <c r="P50" s="20">
        <v>1</v>
      </c>
    </row>
    <row r="51" spans="1:16" x14ac:dyDescent="0.2">
      <c r="A51" s="18" t="s">
        <v>528</v>
      </c>
      <c r="B51" s="18"/>
      <c r="C51" s="18"/>
      <c r="D51" s="18"/>
      <c r="E51" s="18"/>
      <c r="F51" s="18"/>
      <c r="G51" s="18"/>
      <c r="H51" s="18"/>
      <c r="I51" s="18"/>
      <c r="J51" s="18"/>
      <c r="K51" s="18"/>
      <c r="L51" s="18"/>
      <c r="M51" s="18"/>
      <c r="N51" s="18"/>
      <c r="O51" s="18"/>
      <c r="P51" s="18"/>
    </row>
    <row r="52" spans="1:16" x14ac:dyDescent="0.2">
      <c r="A52" s="19" t="s">
        <v>130</v>
      </c>
      <c r="B52" s="20">
        <v>73</v>
      </c>
      <c r="C52" s="20">
        <v>9</v>
      </c>
      <c r="D52" s="20">
        <v>5</v>
      </c>
      <c r="E52" s="20">
        <v>6</v>
      </c>
      <c r="F52" s="20">
        <v>21</v>
      </c>
      <c r="G52" s="20">
        <v>2</v>
      </c>
      <c r="H52" s="20">
        <v>12</v>
      </c>
      <c r="I52" s="20">
        <v>18</v>
      </c>
      <c r="J52" s="20">
        <v>29</v>
      </c>
      <c r="K52" s="20">
        <v>7</v>
      </c>
      <c r="L52" s="20">
        <v>3</v>
      </c>
      <c r="M52" s="20">
        <v>6</v>
      </c>
      <c r="N52" s="20">
        <v>7</v>
      </c>
      <c r="O52" s="20">
        <v>13</v>
      </c>
      <c r="P52" s="20">
        <v>6</v>
      </c>
    </row>
    <row r="53" spans="1:16" x14ac:dyDescent="0.2">
      <c r="A53" s="19" t="s">
        <v>131</v>
      </c>
      <c r="B53" s="20">
        <v>662</v>
      </c>
      <c r="C53" s="20">
        <v>74</v>
      </c>
      <c r="D53" s="20">
        <v>77</v>
      </c>
      <c r="E53" s="20">
        <v>55</v>
      </c>
      <c r="F53" s="20">
        <v>219</v>
      </c>
      <c r="G53" s="20">
        <v>18</v>
      </c>
      <c r="H53" s="20">
        <v>179</v>
      </c>
      <c r="I53" s="20">
        <v>147</v>
      </c>
      <c r="J53" s="20">
        <v>292</v>
      </c>
      <c r="K53" s="20">
        <v>58</v>
      </c>
      <c r="L53" s="20">
        <v>37</v>
      </c>
      <c r="M53" s="20">
        <v>54</v>
      </c>
      <c r="N53" s="20">
        <v>81</v>
      </c>
      <c r="O53" s="20">
        <v>103</v>
      </c>
      <c r="P53" s="20">
        <v>29</v>
      </c>
    </row>
    <row r="54" spans="1:16" x14ac:dyDescent="0.2">
      <c r="A54" s="19" t="s">
        <v>392</v>
      </c>
      <c r="B54" s="20">
        <v>84</v>
      </c>
      <c r="C54" s="20">
        <v>4</v>
      </c>
      <c r="D54" s="20">
        <v>15</v>
      </c>
      <c r="E54" s="20">
        <v>5</v>
      </c>
      <c r="F54" s="20">
        <v>39</v>
      </c>
      <c r="G54" s="20">
        <v>2</v>
      </c>
      <c r="H54" s="20">
        <v>12</v>
      </c>
      <c r="I54" s="20">
        <v>20</v>
      </c>
      <c r="J54" s="20">
        <v>30</v>
      </c>
      <c r="K54" s="20">
        <v>4</v>
      </c>
      <c r="L54" s="20">
        <v>7</v>
      </c>
      <c r="M54" s="20">
        <v>15</v>
      </c>
      <c r="N54" s="20">
        <v>3</v>
      </c>
      <c r="O54" s="20">
        <v>19</v>
      </c>
      <c r="P54" s="20">
        <v>0</v>
      </c>
    </row>
    <row r="55" spans="1:16" x14ac:dyDescent="0.2">
      <c r="A55" s="19" t="s">
        <v>132</v>
      </c>
      <c r="B55" s="20">
        <v>84</v>
      </c>
      <c r="C55" s="20">
        <v>6</v>
      </c>
      <c r="D55" s="20">
        <v>7</v>
      </c>
      <c r="E55" s="20">
        <v>2</v>
      </c>
      <c r="F55" s="20">
        <v>28</v>
      </c>
      <c r="G55" s="20">
        <v>4</v>
      </c>
      <c r="H55" s="20">
        <v>22</v>
      </c>
      <c r="I55" s="20">
        <v>23</v>
      </c>
      <c r="J55" s="20">
        <v>24</v>
      </c>
      <c r="K55" s="20">
        <v>4</v>
      </c>
      <c r="L55" s="20">
        <v>6</v>
      </c>
      <c r="M55" s="20">
        <v>13</v>
      </c>
      <c r="N55" s="20">
        <v>5</v>
      </c>
      <c r="O55" s="20">
        <v>15</v>
      </c>
      <c r="P55" s="20">
        <v>4</v>
      </c>
    </row>
    <row r="56" spans="1:16" x14ac:dyDescent="0.2">
      <c r="A56" s="19" t="s">
        <v>529</v>
      </c>
      <c r="B56" s="20">
        <v>32</v>
      </c>
      <c r="C56" s="20">
        <v>3</v>
      </c>
      <c r="D56" s="20">
        <v>3</v>
      </c>
      <c r="E56" s="20">
        <v>1</v>
      </c>
      <c r="F56" s="20">
        <v>8</v>
      </c>
      <c r="G56" s="20">
        <v>0</v>
      </c>
      <c r="H56" s="20">
        <v>7</v>
      </c>
      <c r="I56" s="20">
        <v>9</v>
      </c>
      <c r="J56" s="20">
        <v>13</v>
      </c>
      <c r="K56" s="20">
        <v>3</v>
      </c>
      <c r="L56" s="20">
        <v>2</v>
      </c>
      <c r="M56" s="20">
        <v>0</v>
      </c>
      <c r="N56" s="20">
        <v>2</v>
      </c>
      <c r="O56" s="20">
        <v>7</v>
      </c>
      <c r="P56" s="20">
        <v>4</v>
      </c>
    </row>
    <row r="57" spans="1:16" x14ac:dyDescent="0.2">
      <c r="A57" s="18" t="s">
        <v>133</v>
      </c>
      <c r="B57" s="17">
        <v>43</v>
      </c>
      <c r="C57" s="17">
        <v>6</v>
      </c>
      <c r="D57" s="17">
        <v>4</v>
      </c>
      <c r="E57" s="17">
        <v>2</v>
      </c>
      <c r="F57" s="17">
        <v>13</v>
      </c>
      <c r="G57" s="17">
        <v>2</v>
      </c>
      <c r="H57" s="17">
        <v>6</v>
      </c>
      <c r="I57" s="17">
        <v>10</v>
      </c>
      <c r="J57" s="17">
        <v>14</v>
      </c>
      <c r="K57" s="17">
        <v>4</v>
      </c>
      <c r="L57" s="17">
        <v>2</v>
      </c>
      <c r="M57" s="17">
        <v>4</v>
      </c>
      <c r="N57" s="17">
        <v>6</v>
      </c>
      <c r="O57" s="17">
        <v>10</v>
      </c>
      <c r="P57" s="17">
        <v>3</v>
      </c>
    </row>
    <row r="58" spans="1:16" x14ac:dyDescent="0.2">
      <c r="A58" s="19" t="s">
        <v>134</v>
      </c>
      <c r="B58" s="20">
        <v>412</v>
      </c>
      <c r="C58" s="20">
        <v>44</v>
      </c>
      <c r="D58" s="20">
        <v>53</v>
      </c>
      <c r="E58" s="20">
        <v>36</v>
      </c>
      <c r="F58" s="20">
        <v>122</v>
      </c>
      <c r="G58" s="20">
        <v>15</v>
      </c>
      <c r="H58" s="20">
        <v>112</v>
      </c>
      <c r="I58" s="20">
        <v>93</v>
      </c>
      <c r="J58" s="20">
        <v>199</v>
      </c>
      <c r="K58" s="20">
        <v>24</v>
      </c>
      <c r="L58" s="20">
        <v>16</v>
      </c>
      <c r="M58" s="20">
        <v>32</v>
      </c>
      <c r="N58" s="20">
        <v>56</v>
      </c>
      <c r="O58" s="20">
        <v>62</v>
      </c>
      <c r="P58" s="20">
        <v>17</v>
      </c>
    </row>
    <row r="59" spans="1:16" x14ac:dyDescent="0.2">
      <c r="A59" s="19" t="s">
        <v>393</v>
      </c>
      <c r="B59" s="20">
        <v>36</v>
      </c>
      <c r="C59" s="20">
        <v>2</v>
      </c>
      <c r="D59" s="20">
        <v>6</v>
      </c>
      <c r="E59" s="20">
        <v>1</v>
      </c>
      <c r="F59" s="20">
        <v>14</v>
      </c>
      <c r="G59" s="20">
        <v>0</v>
      </c>
      <c r="H59" s="20">
        <v>2</v>
      </c>
      <c r="I59" s="20">
        <v>9</v>
      </c>
      <c r="J59" s="20">
        <v>16</v>
      </c>
      <c r="K59" s="20">
        <v>3</v>
      </c>
      <c r="L59" s="20">
        <v>1</v>
      </c>
      <c r="M59" s="20">
        <v>5</v>
      </c>
      <c r="N59" s="20">
        <v>2</v>
      </c>
      <c r="O59" s="20">
        <v>12</v>
      </c>
      <c r="P59" s="20">
        <v>0</v>
      </c>
    </row>
    <row r="60" spans="1:16" x14ac:dyDescent="0.2">
      <c r="A60" s="19" t="s">
        <v>135</v>
      </c>
      <c r="B60" s="20">
        <v>22</v>
      </c>
      <c r="C60" s="20">
        <v>2</v>
      </c>
      <c r="D60" s="20">
        <v>2</v>
      </c>
      <c r="E60" s="20">
        <v>1</v>
      </c>
      <c r="F60" s="20">
        <v>2</v>
      </c>
      <c r="G60" s="20">
        <v>1</v>
      </c>
      <c r="H60" s="20">
        <v>11</v>
      </c>
      <c r="I60" s="20">
        <v>7</v>
      </c>
      <c r="J60" s="20">
        <v>8</v>
      </c>
      <c r="K60" s="20">
        <v>1</v>
      </c>
      <c r="L60" s="20">
        <v>2</v>
      </c>
      <c r="M60" s="20">
        <v>5</v>
      </c>
      <c r="N60" s="20">
        <v>3</v>
      </c>
      <c r="O60" s="20">
        <v>3</v>
      </c>
      <c r="P60" s="20">
        <v>0</v>
      </c>
    </row>
    <row r="61" spans="1:16" x14ac:dyDescent="0.2">
      <c r="A61" s="19" t="s">
        <v>530</v>
      </c>
      <c r="B61" s="20">
        <v>22</v>
      </c>
      <c r="C61" s="20">
        <v>2</v>
      </c>
      <c r="D61" s="20">
        <v>2</v>
      </c>
      <c r="E61" s="20">
        <v>1</v>
      </c>
      <c r="F61" s="20">
        <v>5</v>
      </c>
      <c r="G61" s="20">
        <v>0</v>
      </c>
      <c r="H61" s="20">
        <v>5</v>
      </c>
      <c r="I61" s="20">
        <v>9</v>
      </c>
      <c r="J61" s="20">
        <v>11</v>
      </c>
      <c r="K61" s="20">
        <v>2</v>
      </c>
      <c r="L61" s="20">
        <v>1</v>
      </c>
      <c r="M61" s="20">
        <v>0</v>
      </c>
      <c r="N61" s="20">
        <v>2</v>
      </c>
      <c r="O61" s="20">
        <v>5</v>
      </c>
      <c r="P61" s="20">
        <v>2</v>
      </c>
    </row>
    <row r="62" spans="1:16" x14ac:dyDescent="0.2">
      <c r="A62" s="18" t="s">
        <v>136</v>
      </c>
      <c r="B62" s="17">
        <v>30</v>
      </c>
      <c r="C62" s="17">
        <v>3</v>
      </c>
      <c r="D62" s="17">
        <v>1</v>
      </c>
      <c r="E62" s="17">
        <v>4</v>
      </c>
      <c r="F62" s="17">
        <v>8</v>
      </c>
      <c r="G62" s="17">
        <v>0</v>
      </c>
      <c r="H62" s="17">
        <v>6</v>
      </c>
      <c r="I62" s="17">
        <v>8</v>
      </c>
      <c r="J62" s="17">
        <v>15</v>
      </c>
      <c r="K62" s="17">
        <v>3</v>
      </c>
      <c r="L62" s="17">
        <v>1</v>
      </c>
      <c r="M62" s="17">
        <v>2</v>
      </c>
      <c r="N62" s="17">
        <v>1</v>
      </c>
      <c r="O62" s="17">
        <v>3</v>
      </c>
      <c r="P62" s="17">
        <v>3</v>
      </c>
    </row>
    <row r="63" spans="1:16" x14ac:dyDescent="0.2">
      <c r="A63" s="19" t="s">
        <v>134</v>
      </c>
      <c r="B63" s="20">
        <v>249</v>
      </c>
      <c r="C63" s="20">
        <v>30</v>
      </c>
      <c r="D63" s="20">
        <v>23</v>
      </c>
      <c r="E63" s="20">
        <v>18</v>
      </c>
      <c r="F63" s="20">
        <v>96</v>
      </c>
      <c r="G63" s="20">
        <v>3</v>
      </c>
      <c r="H63" s="20">
        <v>67</v>
      </c>
      <c r="I63" s="20">
        <v>54</v>
      </c>
      <c r="J63" s="20">
        <v>93</v>
      </c>
      <c r="K63" s="20">
        <v>34</v>
      </c>
      <c r="L63" s="20">
        <v>21</v>
      </c>
      <c r="M63" s="20">
        <v>22</v>
      </c>
      <c r="N63" s="20">
        <v>25</v>
      </c>
      <c r="O63" s="20">
        <v>41</v>
      </c>
      <c r="P63" s="20">
        <v>12</v>
      </c>
    </row>
    <row r="64" spans="1:16" x14ac:dyDescent="0.2">
      <c r="A64" s="19" t="s">
        <v>393</v>
      </c>
      <c r="B64" s="20">
        <v>48</v>
      </c>
      <c r="C64" s="20">
        <v>2</v>
      </c>
      <c r="D64" s="20">
        <v>9</v>
      </c>
      <c r="E64" s="20">
        <v>4</v>
      </c>
      <c r="F64" s="20">
        <v>25</v>
      </c>
      <c r="G64" s="20">
        <v>2</v>
      </c>
      <c r="H64" s="20">
        <v>10</v>
      </c>
      <c r="I64" s="20">
        <v>11</v>
      </c>
      <c r="J64" s="20">
        <v>14</v>
      </c>
      <c r="K64" s="20">
        <v>1</v>
      </c>
      <c r="L64" s="20">
        <v>6</v>
      </c>
      <c r="M64" s="20">
        <v>10</v>
      </c>
      <c r="N64" s="20">
        <v>1</v>
      </c>
      <c r="O64" s="20">
        <v>7</v>
      </c>
      <c r="P64" s="20">
        <v>0</v>
      </c>
    </row>
    <row r="65" spans="1:16" x14ac:dyDescent="0.2">
      <c r="A65" s="19" t="s">
        <v>135</v>
      </c>
      <c r="B65" s="20">
        <v>62</v>
      </c>
      <c r="C65" s="20">
        <v>4</v>
      </c>
      <c r="D65" s="20">
        <v>5</v>
      </c>
      <c r="E65" s="20">
        <v>1</v>
      </c>
      <c r="F65" s="20">
        <v>26</v>
      </c>
      <c r="G65" s="20">
        <v>3</v>
      </c>
      <c r="H65" s="20">
        <v>11</v>
      </c>
      <c r="I65" s="20">
        <v>16</v>
      </c>
      <c r="J65" s="20">
        <v>16</v>
      </c>
      <c r="K65" s="20">
        <v>3</v>
      </c>
      <c r="L65" s="20">
        <v>4</v>
      </c>
      <c r="M65" s="20">
        <v>8</v>
      </c>
      <c r="N65" s="20">
        <v>2</v>
      </c>
      <c r="O65" s="20">
        <v>12</v>
      </c>
      <c r="P65" s="20">
        <v>4</v>
      </c>
    </row>
    <row r="66" spans="1:16" x14ac:dyDescent="0.2">
      <c r="A66" s="19" t="s">
        <v>530</v>
      </c>
      <c r="B66" s="20">
        <v>10</v>
      </c>
      <c r="C66" s="20">
        <v>1</v>
      </c>
      <c r="D66" s="20">
        <v>1</v>
      </c>
      <c r="E66" s="20">
        <v>0</v>
      </c>
      <c r="F66" s="20">
        <v>3</v>
      </c>
      <c r="G66" s="20">
        <v>0</v>
      </c>
      <c r="H66" s="20">
        <v>2</v>
      </c>
      <c r="I66" s="20">
        <v>0</v>
      </c>
      <c r="J66" s="20">
        <v>2</v>
      </c>
      <c r="K66" s="20">
        <v>1</v>
      </c>
      <c r="L66" s="20">
        <v>1</v>
      </c>
      <c r="M66" s="20">
        <v>0</v>
      </c>
      <c r="N66" s="20">
        <v>0</v>
      </c>
      <c r="O66" s="20">
        <v>2</v>
      </c>
      <c r="P66" s="20">
        <v>2</v>
      </c>
    </row>
    <row r="67" spans="1:16" x14ac:dyDescent="0.2">
      <c r="A67" s="18" t="s">
        <v>531</v>
      </c>
      <c r="B67" s="18"/>
      <c r="C67" s="18"/>
      <c r="D67" s="18"/>
      <c r="E67" s="18"/>
      <c r="F67" s="18"/>
      <c r="G67" s="18"/>
      <c r="H67" s="18"/>
      <c r="I67" s="18"/>
      <c r="J67" s="18"/>
      <c r="K67" s="18"/>
      <c r="L67" s="18"/>
      <c r="M67" s="18"/>
      <c r="N67" s="18"/>
      <c r="O67" s="18"/>
      <c r="P67" s="18"/>
    </row>
    <row r="68" spans="1:16" x14ac:dyDescent="0.2">
      <c r="A68" s="19" t="s">
        <v>532</v>
      </c>
      <c r="B68" s="20">
        <v>152</v>
      </c>
      <c r="C68" s="20">
        <v>14</v>
      </c>
      <c r="D68" s="20">
        <v>20</v>
      </c>
      <c r="E68" s="20">
        <v>8</v>
      </c>
      <c r="F68" s="20">
        <v>55</v>
      </c>
      <c r="G68" s="20">
        <v>8</v>
      </c>
      <c r="H68" s="20">
        <v>27</v>
      </c>
      <c r="I68" s="20">
        <v>43</v>
      </c>
      <c r="J68" s="20">
        <v>51</v>
      </c>
      <c r="K68" s="20">
        <v>9</v>
      </c>
      <c r="L68" s="20">
        <v>9</v>
      </c>
      <c r="M68" s="20">
        <v>25</v>
      </c>
      <c r="N68" s="20">
        <v>10</v>
      </c>
      <c r="O68" s="20">
        <v>30</v>
      </c>
      <c r="P68" s="20">
        <v>5</v>
      </c>
    </row>
    <row r="69" spans="1:16" x14ac:dyDescent="0.2">
      <c r="A69" s="19" t="s">
        <v>533</v>
      </c>
      <c r="B69" s="20">
        <v>561</v>
      </c>
      <c r="C69" s="20">
        <v>62</v>
      </c>
      <c r="D69" s="20">
        <v>63</v>
      </c>
      <c r="E69" s="20">
        <v>47</v>
      </c>
      <c r="F69" s="20">
        <v>190</v>
      </c>
      <c r="G69" s="20">
        <v>16</v>
      </c>
      <c r="H69" s="20">
        <v>149</v>
      </c>
      <c r="I69" s="20">
        <v>123</v>
      </c>
      <c r="J69" s="20">
        <v>250</v>
      </c>
      <c r="K69" s="20">
        <v>48</v>
      </c>
      <c r="L69" s="20">
        <v>34</v>
      </c>
      <c r="M69" s="20">
        <v>42</v>
      </c>
      <c r="N69" s="20">
        <v>71</v>
      </c>
      <c r="O69" s="20">
        <v>86</v>
      </c>
      <c r="P69" s="20">
        <v>26</v>
      </c>
    </row>
    <row r="70" spans="1:16" x14ac:dyDescent="0.2">
      <c r="A70" s="19" t="s">
        <v>137</v>
      </c>
      <c r="B70" s="20">
        <v>76</v>
      </c>
      <c r="C70" s="20">
        <v>9</v>
      </c>
      <c r="D70" s="20">
        <v>13</v>
      </c>
      <c r="E70" s="20">
        <v>10</v>
      </c>
      <c r="F70" s="20">
        <v>26</v>
      </c>
      <c r="G70" s="20">
        <v>1</v>
      </c>
      <c r="H70" s="20">
        <v>20</v>
      </c>
      <c r="I70" s="20">
        <v>12</v>
      </c>
      <c r="J70" s="20">
        <v>39</v>
      </c>
      <c r="K70" s="20">
        <v>4</v>
      </c>
      <c r="L70" s="20">
        <v>7</v>
      </c>
      <c r="M70" s="20">
        <v>9</v>
      </c>
      <c r="N70" s="20">
        <v>8</v>
      </c>
      <c r="O70" s="20">
        <v>11</v>
      </c>
      <c r="P70" s="20">
        <v>3</v>
      </c>
    </row>
    <row r="71" spans="1:16" x14ac:dyDescent="0.2">
      <c r="A71" s="19" t="s">
        <v>138</v>
      </c>
      <c r="B71" s="20">
        <v>281</v>
      </c>
      <c r="C71" s="20">
        <v>27</v>
      </c>
      <c r="D71" s="20">
        <v>29</v>
      </c>
      <c r="E71" s="20">
        <v>19</v>
      </c>
      <c r="F71" s="20">
        <v>107</v>
      </c>
      <c r="G71" s="20">
        <v>3</v>
      </c>
      <c r="H71" s="20">
        <v>72</v>
      </c>
      <c r="I71" s="20">
        <v>62</v>
      </c>
      <c r="J71" s="20">
        <v>117</v>
      </c>
      <c r="K71" s="20">
        <v>23</v>
      </c>
      <c r="L71" s="20">
        <v>12</v>
      </c>
      <c r="M71" s="20">
        <v>32</v>
      </c>
      <c r="N71" s="20">
        <v>32</v>
      </c>
      <c r="O71" s="20">
        <v>51</v>
      </c>
      <c r="P71" s="20">
        <v>9</v>
      </c>
    </row>
    <row r="72" spans="1:16" x14ac:dyDescent="0.2">
      <c r="A72" s="19" t="s">
        <v>534</v>
      </c>
      <c r="B72" s="20">
        <v>30</v>
      </c>
      <c r="C72" s="20">
        <v>2</v>
      </c>
      <c r="D72" s="20">
        <v>2</v>
      </c>
      <c r="E72" s="20">
        <v>1</v>
      </c>
      <c r="F72" s="20">
        <v>10</v>
      </c>
      <c r="G72" s="20">
        <v>1</v>
      </c>
      <c r="H72" s="20">
        <v>8</v>
      </c>
      <c r="I72" s="20">
        <v>7</v>
      </c>
      <c r="J72" s="20">
        <v>12</v>
      </c>
      <c r="K72" s="20">
        <v>5</v>
      </c>
      <c r="L72" s="20">
        <v>2</v>
      </c>
      <c r="M72" s="20">
        <v>5</v>
      </c>
      <c r="N72" s="20">
        <v>2</v>
      </c>
      <c r="O72" s="20">
        <v>4</v>
      </c>
      <c r="P72" s="20">
        <v>1</v>
      </c>
    </row>
    <row r="73" spans="1:16" x14ac:dyDescent="0.2">
      <c r="A73" s="19" t="s">
        <v>504</v>
      </c>
      <c r="B73" s="20">
        <v>70</v>
      </c>
      <c r="C73" s="20">
        <v>9</v>
      </c>
      <c r="D73" s="20">
        <v>7</v>
      </c>
      <c r="E73" s="20">
        <v>3</v>
      </c>
      <c r="F73" s="20">
        <v>14</v>
      </c>
      <c r="G73" s="20">
        <v>0</v>
      </c>
      <c r="H73" s="20">
        <v>15</v>
      </c>
      <c r="I73" s="20">
        <v>20</v>
      </c>
      <c r="J73" s="20">
        <v>25</v>
      </c>
      <c r="K73" s="20">
        <v>9</v>
      </c>
      <c r="L73" s="20">
        <v>4</v>
      </c>
      <c r="M73" s="20">
        <v>3</v>
      </c>
      <c r="N73" s="20">
        <v>6</v>
      </c>
      <c r="O73" s="20">
        <v>14</v>
      </c>
      <c r="P73" s="20">
        <v>7</v>
      </c>
    </row>
    <row r="74" spans="1:16" x14ac:dyDescent="0.2">
      <c r="A74" s="19" t="s">
        <v>1441</v>
      </c>
      <c r="B74" s="20">
        <v>713</v>
      </c>
      <c r="C74" s="20">
        <v>73</v>
      </c>
      <c r="D74" s="20">
        <v>80</v>
      </c>
      <c r="E74" s="20">
        <v>58</v>
      </c>
      <c r="F74" s="20">
        <v>246</v>
      </c>
      <c r="G74" s="20">
        <v>18</v>
      </c>
      <c r="H74" s="20">
        <v>190</v>
      </c>
      <c r="I74" s="20">
        <v>154</v>
      </c>
      <c r="J74" s="20">
        <v>312</v>
      </c>
      <c r="K74" s="20">
        <v>58</v>
      </c>
      <c r="L74" s="20">
        <v>42</v>
      </c>
      <c r="M74" s="20">
        <v>60</v>
      </c>
      <c r="N74" s="20">
        <v>82</v>
      </c>
      <c r="O74" s="20">
        <v>113</v>
      </c>
      <c r="P74" s="20">
        <v>31</v>
      </c>
    </row>
    <row r="75" spans="1:16" x14ac:dyDescent="0.2">
      <c r="A75" s="18" t="s">
        <v>535</v>
      </c>
      <c r="B75" s="18"/>
      <c r="C75" s="18"/>
      <c r="D75" s="18"/>
      <c r="E75" s="18"/>
      <c r="F75" s="18"/>
      <c r="G75" s="18"/>
      <c r="H75" s="18"/>
      <c r="I75" s="18"/>
      <c r="J75" s="18"/>
      <c r="K75" s="18"/>
      <c r="L75" s="18"/>
      <c r="M75" s="18"/>
      <c r="N75" s="18"/>
      <c r="O75" s="18"/>
      <c r="P75" s="18"/>
    </row>
    <row r="76" spans="1:16" x14ac:dyDescent="0.2">
      <c r="A76" s="21" t="s">
        <v>536</v>
      </c>
      <c r="B76" s="34">
        <v>152</v>
      </c>
      <c r="C76" s="34">
        <v>14</v>
      </c>
      <c r="D76" s="34">
        <v>20</v>
      </c>
      <c r="E76" s="34">
        <v>8</v>
      </c>
      <c r="F76" s="34">
        <v>55</v>
      </c>
      <c r="G76" s="34">
        <v>8</v>
      </c>
      <c r="H76" s="34">
        <v>27</v>
      </c>
      <c r="I76" s="34">
        <v>43</v>
      </c>
      <c r="J76" s="34">
        <v>51</v>
      </c>
      <c r="K76" s="34">
        <v>9</v>
      </c>
      <c r="L76" s="34">
        <v>9</v>
      </c>
      <c r="M76" s="34">
        <v>25</v>
      </c>
      <c r="N76" s="34">
        <v>10</v>
      </c>
      <c r="O76" s="34">
        <v>30</v>
      </c>
      <c r="P76" s="34">
        <v>5</v>
      </c>
    </row>
    <row r="77" spans="1:16" x14ac:dyDescent="0.2">
      <c r="A77" s="21" t="s">
        <v>537</v>
      </c>
      <c r="B77" s="34">
        <v>401</v>
      </c>
      <c r="C77" s="34">
        <v>43</v>
      </c>
      <c r="D77" s="34">
        <v>43</v>
      </c>
      <c r="E77" s="34">
        <v>31</v>
      </c>
      <c r="F77" s="34">
        <v>133</v>
      </c>
      <c r="G77" s="34">
        <v>12</v>
      </c>
      <c r="H77" s="34">
        <v>109</v>
      </c>
      <c r="I77" s="34">
        <v>86</v>
      </c>
      <c r="J77" s="34">
        <v>186</v>
      </c>
      <c r="K77" s="34">
        <v>35</v>
      </c>
      <c r="L77" s="34">
        <v>29</v>
      </c>
      <c r="M77" s="34">
        <v>25</v>
      </c>
      <c r="N77" s="34">
        <v>47</v>
      </c>
      <c r="O77" s="34">
        <v>60</v>
      </c>
      <c r="P77" s="34">
        <v>19</v>
      </c>
    </row>
    <row r="78" spans="1:16" x14ac:dyDescent="0.2">
      <c r="A78" s="19" t="s">
        <v>538</v>
      </c>
      <c r="B78" s="20">
        <v>157</v>
      </c>
      <c r="C78" s="20">
        <v>14</v>
      </c>
      <c r="D78" s="20">
        <v>21</v>
      </c>
      <c r="E78" s="20">
        <v>18</v>
      </c>
      <c r="F78" s="20">
        <v>62</v>
      </c>
      <c r="G78" s="20">
        <v>3</v>
      </c>
      <c r="H78" s="20">
        <v>42</v>
      </c>
      <c r="I78" s="20">
        <v>30</v>
      </c>
      <c r="J78" s="20">
        <v>60</v>
      </c>
      <c r="K78" s="20">
        <v>12</v>
      </c>
      <c r="L78" s="20">
        <v>5</v>
      </c>
      <c r="M78" s="20">
        <v>18</v>
      </c>
      <c r="N78" s="20">
        <v>17</v>
      </c>
      <c r="O78" s="20">
        <v>26</v>
      </c>
      <c r="P78" s="20">
        <v>3</v>
      </c>
    </row>
    <row r="79" spans="1:16" x14ac:dyDescent="0.2">
      <c r="A79" s="19" t="s">
        <v>539</v>
      </c>
      <c r="B79" s="20">
        <v>66</v>
      </c>
      <c r="C79" s="20">
        <v>7</v>
      </c>
      <c r="D79" s="20">
        <v>7</v>
      </c>
      <c r="E79" s="20">
        <v>0</v>
      </c>
      <c r="F79" s="20">
        <v>21</v>
      </c>
      <c r="G79" s="20">
        <v>1</v>
      </c>
      <c r="H79" s="20">
        <v>17</v>
      </c>
      <c r="I79" s="20">
        <v>17</v>
      </c>
      <c r="J79" s="20">
        <v>27</v>
      </c>
      <c r="K79" s="20">
        <v>3</v>
      </c>
      <c r="L79" s="20">
        <v>5</v>
      </c>
      <c r="M79" s="20">
        <v>10</v>
      </c>
      <c r="N79" s="20">
        <v>8</v>
      </c>
      <c r="O79" s="20">
        <v>15</v>
      </c>
      <c r="P79" s="20">
        <v>3</v>
      </c>
    </row>
    <row r="80" spans="1:16" x14ac:dyDescent="0.2">
      <c r="A80" s="19" t="s">
        <v>540</v>
      </c>
      <c r="B80" s="20">
        <v>25</v>
      </c>
      <c r="C80" s="20">
        <v>3</v>
      </c>
      <c r="D80" s="20">
        <v>3</v>
      </c>
      <c r="E80" s="20">
        <v>2</v>
      </c>
      <c r="F80" s="20">
        <v>9</v>
      </c>
      <c r="G80" s="20">
        <v>0</v>
      </c>
      <c r="H80" s="20">
        <v>3</v>
      </c>
      <c r="I80" s="20">
        <v>6</v>
      </c>
      <c r="J80" s="20">
        <v>12</v>
      </c>
      <c r="K80" s="20">
        <v>4</v>
      </c>
      <c r="L80" s="20">
        <v>2</v>
      </c>
      <c r="M80" s="20">
        <v>4</v>
      </c>
      <c r="N80" s="20">
        <v>2</v>
      </c>
      <c r="O80" s="20">
        <v>4</v>
      </c>
      <c r="P80" s="20">
        <v>1</v>
      </c>
    </row>
    <row r="81" spans="1:16" x14ac:dyDescent="0.2">
      <c r="A81" s="19" t="s">
        <v>541</v>
      </c>
      <c r="B81" s="20">
        <v>22</v>
      </c>
      <c r="C81" s="20">
        <v>2</v>
      </c>
      <c r="D81" s="20">
        <v>2</v>
      </c>
      <c r="E81" s="20">
        <v>1</v>
      </c>
      <c r="F81" s="20">
        <v>9</v>
      </c>
      <c r="G81" s="20">
        <v>0</v>
      </c>
      <c r="H81" s="20">
        <v>9</v>
      </c>
      <c r="I81" s="20">
        <v>6</v>
      </c>
      <c r="J81" s="20">
        <v>12</v>
      </c>
      <c r="K81" s="20">
        <v>3</v>
      </c>
      <c r="L81" s="20">
        <v>0</v>
      </c>
      <c r="M81" s="20">
        <v>2</v>
      </c>
      <c r="N81" s="20">
        <v>2</v>
      </c>
      <c r="O81" s="20">
        <v>2</v>
      </c>
      <c r="P81" s="20">
        <v>1</v>
      </c>
    </row>
    <row r="82" spans="1:16" x14ac:dyDescent="0.2">
      <c r="A82" s="19" t="s">
        <v>542</v>
      </c>
      <c r="B82" s="20">
        <v>11</v>
      </c>
      <c r="C82" s="20">
        <v>1</v>
      </c>
      <c r="D82" s="20">
        <v>1</v>
      </c>
      <c r="E82" s="20">
        <v>2</v>
      </c>
      <c r="F82" s="20">
        <v>4</v>
      </c>
      <c r="G82" s="20">
        <v>0</v>
      </c>
      <c r="H82" s="20">
        <v>5</v>
      </c>
      <c r="I82" s="20">
        <v>1</v>
      </c>
      <c r="J82" s="20">
        <v>5</v>
      </c>
      <c r="K82" s="20">
        <v>1</v>
      </c>
      <c r="L82" s="20">
        <v>0</v>
      </c>
      <c r="M82" s="20">
        <v>0</v>
      </c>
      <c r="N82" s="20">
        <v>2</v>
      </c>
      <c r="O82" s="20">
        <v>2</v>
      </c>
      <c r="P82" s="20">
        <v>0</v>
      </c>
    </row>
    <row r="83" spans="1:16" x14ac:dyDescent="0.2">
      <c r="A83" s="19" t="s">
        <v>543</v>
      </c>
      <c r="B83" s="20">
        <v>2</v>
      </c>
      <c r="C83" s="20">
        <v>0</v>
      </c>
      <c r="D83" s="20">
        <v>0</v>
      </c>
      <c r="E83" s="20">
        <v>0</v>
      </c>
      <c r="F83" s="20">
        <v>0</v>
      </c>
      <c r="G83" s="20">
        <v>0</v>
      </c>
      <c r="H83" s="20">
        <v>0</v>
      </c>
      <c r="I83" s="20">
        <v>0</v>
      </c>
      <c r="J83" s="20">
        <v>0</v>
      </c>
      <c r="K83" s="20">
        <v>0</v>
      </c>
      <c r="L83" s="20">
        <v>0</v>
      </c>
      <c r="M83" s="20">
        <v>1</v>
      </c>
      <c r="N83" s="20">
        <v>0</v>
      </c>
      <c r="O83" s="20">
        <v>0</v>
      </c>
      <c r="P83" s="20">
        <v>1</v>
      </c>
    </row>
    <row r="84" spans="1:16" x14ac:dyDescent="0.2">
      <c r="A84" s="19" t="s">
        <v>544</v>
      </c>
      <c r="B84" s="20">
        <v>1</v>
      </c>
      <c r="C84" s="20">
        <v>0</v>
      </c>
      <c r="D84" s="20">
        <v>0</v>
      </c>
      <c r="E84" s="20">
        <v>0</v>
      </c>
      <c r="F84" s="20">
        <v>0</v>
      </c>
      <c r="G84" s="20">
        <v>0</v>
      </c>
      <c r="H84" s="20">
        <v>0</v>
      </c>
      <c r="I84" s="20">
        <v>0</v>
      </c>
      <c r="J84" s="20">
        <v>0</v>
      </c>
      <c r="K84" s="20">
        <v>0</v>
      </c>
      <c r="L84" s="20">
        <v>0</v>
      </c>
      <c r="M84" s="20">
        <v>0</v>
      </c>
      <c r="N84" s="20">
        <v>0</v>
      </c>
      <c r="O84" s="20">
        <v>1</v>
      </c>
      <c r="P84" s="20">
        <v>0</v>
      </c>
    </row>
    <row r="85" spans="1:16" x14ac:dyDescent="0.2">
      <c r="A85" s="19" t="s">
        <v>545</v>
      </c>
      <c r="B85" s="20">
        <v>0</v>
      </c>
      <c r="C85" s="20">
        <v>0</v>
      </c>
      <c r="D85" s="20">
        <v>0</v>
      </c>
      <c r="E85" s="20">
        <v>0</v>
      </c>
      <c r="F85" s="20">
        <v>0</v>
      </c>
      <c r="G85" s="20">
        <v>0</v>
      </c>
      <c r="H85" s="20">
        <v>0</v>
      </c>
      <c r="I85" s="20">
        <v>0</v>
      </c>
      <c r="J85" s="20">
        <v>0</v>
      </c>
      <c r="K85" s="20">
        <v>0</v>
      </c>
      <c r="L85" s="20">
        <v>0</v>
      </c>
      <c r="M85" s="20">
        <v>0</v>
      </c>
      <c r="N85" s="20">
        <v>0</v>
      </c>
      <c r="O85" s="20">
        <v>0</v>
      </c>
      <c r="P85" s="20">
        <v>0</v>
      </c>
    </row>
    <row r="86" spans="1:16" x14ac:dyDescent="0.2">
      <c r="A86" s="19" t="s">
        <v>504</v>
      </c>
      <c r="B86" s="20">
        <v>98</v>
      </c>
      <c r="C86" s="20">
        <v>12</v>
      </c>
      <c r="D86" s="20">
        <v>10</v>
      </c>
      <c r="E86" s="20">
        <v>7</v>
      </c>
      <c r="F86" s="20">
        <v>22</v>
      </c>
      <c r="G86" s="20">
        <v>2</v>
      </c>
      <c r="H86" s="20">
        <v>20</v>
      </c>
      <c r="I86" s="20">
        <v>28</v>
      </c>
      <c r="J86" s="20">
        <v>35</v>
      </c>
      <c r="K86" s="20">
        <v>9</v>
      </c>
      <c r="L86" s="20">
        <v>5</v>
      </c>
      <c r="M86" s="20">
        <v>3</v>
      </c>
      <c r="N86" s="20">
        <v>10</v>
      </c>
      <c r="O86" s="20">
        <v>17</v>
      </c>
      <c r="P86" s="20">
        <v>10</v>
      </c>
    </row>
    <row r="87" spans="1:16" x14ac:dyDescent="0.2">
      <c r="A87" s="18" t="s">
        <v>546</v>
      </c>
      <c r="B87" s="18"/>
      <c r="C87" s="18"/>
      <c r="D87" s="18"/>
      <c r="E87" s="18"/>
      <c r="F87" s="18"/>
      <c r="G87" s="18"/>
      <c r="H87" s="18"/>
      <c r="I87" s="18"/>
      <c r="J87" s="18"/>
      <c r="K87" s="18"/>
      <c r="L87" s="18"/>
      <c r="M87" s="18"/>
      <c r="N87" s="18"/>
      <c r="O87" s="18"/>
      <c r="P87" s="18"/>
    </row>
    <row r="88" spans="1:16" x14ac:dyDescent="0.2">
      <c r="A88" s="19" t="s">
        <v>547</v>
      </c>
      <c r="B88" s="20">
        <v>701</v>
      </c>
      <c r="C88" s="20">
        <v>71</v>
      </c>
      <c r="D88" s="20">
        <v>74</v>
      </c>
      <c r="E88" s="20">
        <v>50</v>
      </c>
      <c r="F88" s="20">
        <v>231</v>
      </c>
      <c r="G88" s="20">
        <v>16</v>
      </c>
      <c r="H88" s="20">
        <v>180</v>
      </c>
      <c r="I88" s="20">
        <v>158</v>
      </c>
      <c r="J88" s="20">
        <v>292</v>
      </c>
      <c r="K88" s="20">
        <v>67</v>
      </c>
      <c r="L88" s="20">
        <v>36</v>
      </c>
      <c r="M88" s="20">
        <v>62</v>
      </c>
      <c r="N88" s="20">
        <v>81</v>
      </c>
      <c r="O88" s="20">
        <v>120</v>
      </c>
      <c r="P88" s="20">
        <v>33</v>
      </c>
    </row>
    <row r="89" spans="1:16" x14ac:dyDescent="0.2">
      <c r="A89" s="19" t="s">
        <v>139</v>
      </c>
      <c r="B89" s="20">
        <v>34</v>
      </c>
      <c r="C89" s="20">
        <v>5</v>
      </c>
      <c r="D89" s="20">
        <v>8</v>
      </c>
      <c r="E89" s="20">
        <v>1</v>
      </c>
      <c r="F89" s="20">
        <v>13</v>
      </c>
      <c r="G89" s="20">
        <v>0</v>
      </c>
      <c r="H89" s="20">
        <v>8</v>
      </c>
      <c r="I89" s="20">
        <v>5</v>
      </c>
      <c r="J89" s="20">
        <v>15</v>
      </c>
      <c r="K89" s="20">
        <v>1</v>
      </c>
      <c r="L89" s="20">
        <v>3</v>
      </c>
      <c r="M89" s="20">
        <v>1</v>
      </c>
      <c r="N89" s="20">
        <v>3</v>
      </c>
      <c r="O89" s="20">
        <v>7</v>
      </c>
      <c r="P89" s="20">
        <v>1</v>
      </c>
    </row>
    <row r="90" spans="1:16" x14ac:dyDescent="0.2">
      <c r="A90" s="19" t="s">
        <v>548</v>
      </c>
      <c r="B90" s="20">
        <v>33</v>
      </c>
      <c r="C90" s="20">
        <v>3</v>
      </c>
      <c r="D90" s="20">
        <v>5</v>
      </c>
      <c r="E90" s="20">
        <v>2</v>
      </c>
      <c r="F90" s="20">
        <v>13</v>
      </c>
      <c r="G90" s="20">
        <v>2</v>
      </c>
      <c r="H90" s="20">
        <v>9</v>
      </c>
      <c r="I90" s="20">
        <v>13</v>
      </c>
      <c r="J90" s="20">
        <v>14</v>
      </c>
      <c r="K90" s="20">
        <v>2</v>
      </c>
      <c r="L90" s="20">
        <v>3</v>
      </c>
      <c r="M90" s="20">
        <v>5</v>
      </c>
      <c r="N90" s="20">
        <v>0</v>
      </c>
      <c r="O90" s="20">
        <v>3</v>
      </c>
      <c r="P90" s="20">
        <v>1</v>
      </c>
    </row>
    <row r="91" spans="1:16" x14ac:dyDescent="0.2">
      <c r="A91" s="19" t="s">
        <v>140</v>
      </c>
      <c r="B91" s="20">
        <v>111</v>
      </c>
      <c r="C91" s="20">
        <v>11</v>
      </c>
      <c r="D91" s="20">
        <v>15</v>
      </c>
      <c r="E91" s="20">
        <v>13</v>
      </c>
      <c r="F91" s="20">
        <v>44</v>
      </c>
      <c r="G91" s="20">
        <v>6</v>
      </c>
      <c r="H91" s="20">
        <v>23</v>
      </c>
      <c r="I91" s="20">
        <v>23</v>
      </c>
      <c r="J91" s="20">
        <v>45</v>
      </c>
      <c r="K91" s="20">
        <v>2</v>
      </c>
      <c r="L91" s="20">
        <v>8</v>
      </c>
      <c r="M91" s="20">
        <v>19</v>
      </c>
      <c r="N91" s="20">
        <v>9</v>
      </c>
      <c r="O91" s="20">
        <v>12</v>
      </c>
      <c r="P91" s="20">
        <v>5</v>
      </c>
    </row>
    <row r="92" spans="1:16" x14ac:dyDescent="0.2">
      <c r="A92" s="19" t="s">
        <v>141</v>
      </c>
      <c r="B92" s="20">
        <v>6</v>
      </c>
      <c r="C92" s="20">
        <v>0</v>
      </c>
      <c r="D92" s="20">
        <v>0</v>
      </c>
      <c r="E92" s="20">
        <v>0</v>
      </c>
      <c r="F92" s="20">
        <v>3</v>
      </c>
      <c r="G92" s="20">
        <v>0</v>
      </c>
      <c r="H92" s="20">
        <v>2</v>
      </c>
      <c r="I92" s="20">
        <v>5</v>
      </c>
      <c r="J92" s="20">
        <v>3</v>
      </c>
      <c r="K92" s="20">
        <v>0</v>
      </c>
      <c r="L92" s="20">
        <v>2</v>
      </c>
      <c r="M92" s="20">
        <v>0</v>
      </c>
      <c r="N92" s="20">
        <v>1</v>
      </c>
      <c r="O92" s="20">
        <v>0</v>
      </c>
      <c r="P92" s="20">
        <v>0</v>
      </c>
    </row>
    <row r="93" spans="1:16" x14ac:dyDescent="0.2">
      <c r="A93" s="19" t="s">
        <v>511</v>
      </c>
      <c r="B93" s="20">
        <v>16</v>
      </c>
      <c r="C93" s="20">
        <v>2</v>
      </c>
      <c r="D93" s="20">
        <v>1</v>
      </c>
      <c r="E93" s="20">
        <v>1</v>
      </c>
      <c r="F93" s="20">
        <v>2</v>
      </c>
      <c r="G93" s="20">
        <v>2</v>
      </c>
      <c r="H93" s="20">
        <v>3</v>
      </c>
      <c r="I93" s="20">
        <v>3</v>
      </c>
      <c r="J93" s="20">
        <v>5</v>
      </c>
      <c r="K93" s="20">
        <v>0</v>
      </c>
      <c r="L93" s="20">
        <v>1</v>
      </c>
      <c r="M93" s="20">
        <v>1</v>
      </c>
      <c r="N93" s="20">
        <v>2</v>
      </c>
      <c r="O93" s="20">
        <v>7</v>
      </c>
      <c r="P93" s="20">
        <v>0</v>
      </c>
    </row>
    <row r="94" spans="1:16" x14ac:dyDescent="0.2">
      <c r="A94" s="19" t="s">
        <v>504</v>
      </c>
      <c r="B94" s="20">
        <v>34</v>
      </c>
      <c r="C94" s="20">
        <v>4</v>
      </c>
      <c r="D94" s="20">
        <v>4</v>
      </c>
      <c r="E94" s="20">
        <v>2</v>
      </c>
      <c r="F94" s="20">
        <v>9</v>
      </c>
      <c r="G94" s="20">
        <v>0</v>
      </c>
      <c r="H94" s="20">
        <v>7</v>
      </c>
      <c r="I94" s="20">
        <v>10</v>
      </c>
      <c r="J94" s="20">
        <v>14</v>
      </c>
      <c r="K94" s="20">
        <v>4</v>
      </c>
      <c r="L94" s="20">
        <v>2</v>
      </c>
      <c r="M94" s="20">
        <v>0</v>
      </c>
      <c r="N94" s="20">
        <v>2</v>
      </c>
      <c r="O94" s="20">
        <v>8</v>
      </c>
      <c r="P94" s="20">
        <v>3</v>
      </c>
    </row>
    <row r="95" spans="1:16" x14ac:dyDescent="0.2">
      <c r="A95" s="18" t="s">
        <v>549</v>
      </c>
      <c r="B95" s="18"/>
      <c r="C95" s="18"/>
      <c r="D95" s="18"/>
      <c r="E95" s="18"/>
      <c r="F95" s="18"/>
      <c r="G95" s="18"/>
      <c r="H95" s="18"/>
      <c r="I95" s="18"/>
      <c r="J95" s="18"/>
      <c r="K95" s="18"/>
      <c r="L95" s="18"/>
      <c r="M95" s="18"/>
      <c r="N95" s="18"/>
      <c r="O95" s="18"/>
      <c r="P95" s="18"/>
    </row>
    <row r="96" spans="1:16" x14ac:dyDescent="0.2">
      <c r="A96" s="19" t="s">
        <v>550</v>
      </c>
      <c r="B96" s="20">
        <v>509</v>
      </c>
      <c r="C96" s="20">
        <v>60</v>
      </c>
      <c r="D96" s="20">
        <v>54</v>
      </c>
      <c r="E96" s="20">
        <v>35</v>
      </c>
      <c r="F96" s="20">
        <v>172</v>
      </c>
      <c r="G96" s="20">
        <v>12</v>
      </c>
      <c r="H96" s="20">
        <v>131</v>
      </c>
      <c r="I96" s="20">
        <v>121</v>
      </c>
      <c r="J96" s="20">
        <v>223</v>
      </c>
      <c r="K96" s="20">
        <v>48</v>
      </c>
      <c r="L96" s="20">
        <v>29</v>
      </c>
      <c r="M96" s="20">
        <v>46</v>
      </c>
      <c r="N96" s="20">
        <v>57</v>
      </c>
      <c r="O96" s="20">
        <v>84</v>
      </c>
      <c r="P96" s="20">
        <v>19</v>
      </c>
    </row>
    <row r="97" spans="1:16" x14ac:dyDescent="0.2">
      <c r="A97" s="19" t="s">
        <v>551</v>
      </c>
      <c r="B97" s="20">
        <v>15</v>
      </c>
      <c r="C97" s="20">
        <v>0</v>
      </c>
      <c r="D97" s="20">
        <v>2</v>
      </c>
      <c r="E97" s="20">
        <v>2</v>
      </c>
      <c r="F97" s="20">
        <v>7</v>
      </c>
      <c r="G97" s="20">
        <v>0</v>
      </c>
      <c r="H97" s="20">
        <v>3</v>
      </c>
      <c r="I97" s="20">
        <v>6</v>
      </c>
      <c r="J97" s="20">
        <v>9</v>
      </c>
      <c r="K97" s="20">
        <v>2</v>
      </c>
      <c r="L97" s="20">
        <v>0</v>
      </c>
      <c r="M97" s="20">
        <v>1</v>
      </c>
      <c r="N97" s="20">
        <v>1</v>
      </c>
      <c r="O97" s="20">
        <v>0</v>
      </c>
      <c r="P97" s="20">
        <v>1</v>
      </c>
    </row>
    <row r="98" spans="1:16" x14ac:dyDescent="0.2">
      <c r="A98" s="19" t="s">
        <v>552</v>
      </c>
      <c r="B98" s="20">
        <v>46</v>
      </c>
      <c r="C98" s="20">
        <v>2</v>
      </c>
      <c r="D98" s="20">
        <v>9</v>
      </c>
      <c r="E98" s="20">
        <v>3</v>
      </c>
      <c r="F98" s="20">
        <v>16</v>
      </c>
      <c r="G98" s="20">
        <v>0</v>
      </c>
      <c r="H98" s="20">
        <v>13</v>
      </c>
      <c r="I98" s="20">
        <v>7</v>
      </c>
      <c r="J98" s="20">
        <v>18</v>
      </c>
      <c r="K98" s="20">
        <v>4</v>
      </c>
      <c r="L98" s="20">
        <v>2</v>
      </c>
      <c r="M98" s="20">
        <v>3</v>
      </c>
      <c r="N98" s="20">
        <v>3</v>
      </c>
      <c r="O98" s="20">
        <v>10</v>
      </c>
      <c r="P98" s="20">
        <v>4</v>
      </c>
    </row>
    <row r="99" spans="1:16" x14ac:dyDescent="0.2">
      <c r="A99" s="19" t="s">
        <v>553</v>
      </c>
      <c r="B99" s="20">
        <v>30</v>
      </c>
      <c r="C99" s="20">
        <v>5</v>
      </c>
      <c r="D99" s="20">
        <v>3</v>
      </c>
      <c r="E99" s="20">
        <v>4</v>
      </c>
      <c r="F99" s="20">
        <v>8</v>
      </c>
      <c r="G99" s="20">
        <v>0</v>
      </c>
      <c r="H99" s="20">
        <v>6</v>
      </c>
      <c r="I99" s="20">
        <v>4</v>
      </c>
      <c r="J99" s="20">
        <v>19</v>
      </c>
      <c r="K99" s="20">
        <v>1</v>
      </c>
      <c r="L99" s="20">
        <v>3</v>
      </c>
      <c r="M99" s="20">
        <v>1</v>
      </c>
      <c r="N99" s="20">
        <v>1</v>
      </c>
      <c r="O99" s="20">
        <v>9</v>
      </c>
      <c r="P99" s="20">
        <v>0</v>
      </c>
    </row>
    <row r="100" spans="1:16" x14ac:dyDescent="0.2">
      <c r="A100" s="19" t="s">
        <v>554</v>
      </c>
      <c r="B100" s="20">
        <v>10</v>
      </c>
      <c r="C100" s="20">
        <v>1</v>
      </c>
      <c r="D100" s="20">
        <v>4</v>
      </c>
      <c r="E100" s="20">
        <v>2</v>
      </c>
      <c r="F100" s="20">
        <v>3</v>
      </c>
      <c r="G100" s="20">
        <v>0</v>
      </c>
      <c r="H100" s="20">
        <v>2</v>
      </c>
      <c r="I100" s="20">
        <v>3</v>
      </c>
      <c r="J100" s="20">
        <v>3</v>
      </c>
      <c r="K100" s="20">
        <v>1</v>
      </c>
      <c r="L100" s="20">
        <v>0</v>
      </c>
      <c r="M100" s="20">
        <v>0</v>
      </c>
      <c r="N100" s="20">
        <v>2</v>
      </c>
      <c r="O100" s="20">
        <v>0</v>
      </c>
      <c r="P100" s="20">
        <v>1</v>
      </c>
    </row>
    <row r="101" spans="1:16" x14ac:dyDescent="0.2">
      <c r="A101" s="19" t="s">
        <v>555</v>
      </c>
      <c r="B101" s="20">
        <v>4</v>
      </c>
      <c r="C101" s="20">
        <v>1</v>
      </c>
      <c r="D101" s="20">
        <v>0</v>
      </c>
      <c r="E101" s="20">
        <v>0</v>
      </c>
      <c r="F101" s="20">
        <v>0</v>
      </c>
      <c r="G101" s="20">
        <v>0</v>
      </c>
      <c r="H101" s="20">
        <v>1</v>
      </c>
      <c r="I101" s="20">
        <v>2</v>
      </c>
      <c r="J101" s="20">
        <v>1</v>
      </c>
      <c r="K101" s="20">
        <v>1</v>
      </c>
      <c r="L101" s="20">
        <v>0</v>
      </c>
      <c r="M101" s="20">
        <v>0</v>
      </c>
      <c r="N101" s="20">
        <v>2</v>
      </c>
      <c r="O101" s="20">
        <v>0</v>
      </c>
      <c r="P101" s="20">
        <v>0</v>
      </c>
    </row>
    <row r="102" spans="1:16" x14ac:dyDescent="0.2">
      <c r="A102" s="19" t="s">
        <v>504</v>
      </c>
      <c r="B102" s="20">
        <v>121</v>
      </c>
      <c r="C102" s="20">
        <v>7</v>
      </c>
      <c r="D102" s="20">
        <v>10</v>
      </c>
      <c r="E102" s="20">
        <v>5</v>
      </c>
      <c r="F102" s="20">
        <v>38</v>
      </c>
      <c r="G102" s="20">
        <v>4</v>
      </c>
      <c r="H102" s="20">
        <v>32</v>
      </c>
      <c r="I102" s="20">
        <v>20</v>
      </c>
      <c r="J102" s="20">
        <v>34</v>
      </c>
      <c r="K102" s="20">
        <v>11</v>
      </c>
      <c r="L102" s="20">
        <v>5</v>
      </c>
      <c r="M102" s="20">
        <v>12</v>
      </c>
      <c r="N102" s="20">
        <v>18</v>
      </c>
      <c r="O102" s="20">
        <v>24</v>
      </c>
      <c r="P102" s="20">
        <v>9</v>
      </c>
    </row>
    <row r="103" spans="1:16" x14ac:dyDescent="0.2">
      <c r="A103" s="18" t="s">
        <v>556</v>
      </c>
      <c r="B103" s="18"/>
      <c r="C103" s="18"/>
      <c r="D103" s="18"/>
      <c r="E103" s="18"/>
      <c r="F103" s="18"/>
      <c r="G103" s="18"/>
      <c r="H103" s="18"/>
      <c r="I103" s="18"/>
      <c r="J103" s="18"/>
      <c r="K103" s="18"/>
      <c r="L103" s="18"/>
      <c r="M103" s="18"/>
      <c r="N103" s="18"/>
      <c r="O103" s="18"/>
      <c r="P103" s="18"/>
    </row>
    <row r="104" spans="1:16" x14ac:dyDescent="0.2">
      <c r="A104" s="19" t="s">
        <v>550</v>
      </c>
      <c r="B104" s="20">
        <v>5</v>
      </c>
      <c r="C104" s="20">
        <v>0</v>
      </c>
      <c r="D104" s="20">
        <v>0</v>
      </c>
      <c r="E104" s="20">
        <v>0</v>
      </c>
      <c r="F104" s="20">
        <v>2</v>
      </c>
      <c r="G104" s="20">
        <v>1</v>
      </c>
      <c r="H104" s="20">
        <v>1</v>
      </c>
      <c r="I104" s="20">
        <v>1</v>
      </c>
      <c r="J104" s="20">
        <v>1</v>
      </c>
      <c r="K104" s="20">
        <v>0</v>
      </c>
      <c r="L104" s="20">
        <v>0</v>
      </c>
      <c r="M104" s="20">
        <v>0</v>
      </c>
      <c r="N104" s="20">
        <v>1</v>
      </c>
      <c r="O104" s="20">
        <v>2</v>
      </c>
      <c r="P104" s="20">
        <v>0</v>
      </c>
    </row>
    <row r="105" spans="1:16" x14ac:dyDescent="0.2">
      <c r="A105" s="19" t="s">
        <v>551</v>
      </c>
      <c r="B105" s="20">
        <v>44</v>
      </c>
      <c r="C105" s="20">
        <v>4</v>
      </c>
      <c r="D105" s="20">
        <v>5</v>
      </c>
      <c r="E105" s="20">
        <v>4</v>
      </c>
      <c r="F105" s="20">
        <v>15</v>
      </c>
      <c r="G105" s="20">
        <v>1</v>
      </c>
      <c r="H105" s="20">
        <v>9</v>
      </c>
      <c r="I105" s="20">
        <v>12</v>
      </c>
      <c r="J105" s="20">
        <v>16</v>
      </c>
      <c r="K105" s="20">
        <v>0</v>
      </c>
      <c r="L105" s="20">
        <v>4</v>
      </c>
      <c r="M105" s="20">
        <v>5</v>
      </c>
      <c r="N105" s="20">
        <v>0</v>
      </c>
      <c r="O105" s="20">
        <v>8</v>
      </c>
      <c r="P105" s="20">
        <v>3</v>
      </c>
    </row>
    <row r="106" spans="1:16" x14ac:dyDescent="0.2">
      <c r="A106" s="19" t="s">
        <v>552</v>
      </c>
      <c r="B106" s="20">
        <v>85</v>
      </c>
      <c r="C106" s="20">
        <v>8</v>
      </c>
      <c r="D106" s="20">
        <v>12</v>
      </c>
      <c r="E106" s="20">
        <v>12</v>
      </c>
      <c r="F106" s="20">
        <v>36</v>
      </c>
      <c r="G106" s="20">
        <v>5</v>
      </c>
      <c r="H106" s="20">
        <v>20</v>
      </c>
      <c r="I106" s="20">
        <v>22</v>
      </c>
      <c r="J106" s="20">
        <v>37</v>
      </c>
      <c r="K106" s="20">
        <v>3</v>
      </c>
      <c r="L106" s="20">
        <v>8</v>
      </c>
      <c r="M106" s="20">
        <v>15</v>
      </c>
      <c r="N106" s="20">
        <v>8</v>
      </c>
      <c r="O106" s="20">
        <v>5</v>
      </c>
      <c r="P106" s="20">
        <v>3</v>
      </c>
    </row>
    <row r="107" spans="1:16" x14ac:dyDescent="0.2">
      <c r="A107" s="19" t="s">
        <v>553</v>
      </c>
      <c r="B107" s="20">
        <v>15</v>
      </c>
      <c r="C107" s="20">
        <v>2</v>
      </c>
      <c r="D107" s="20">
        <v>2</v>
      </c>
      <c r="E107" s="20">
        <v>0</v>
      </c>
      <c r="F107" s="20">
        <v>5</v>
      </c>
      <c r="G107" s="20">
        <v>1</v>
      </c>
      <c r="H107" s="20">
        <v>4</v>
      </c>
      <c r="I107" s="20">
        <v>5</v>
      </c>
      <c r="J107" s="20">
        <v>8</v>
      </c>
      <c r="K107" s="20">
        <v>1</v>
      </c>
      <c r="L107" s="20">
        <v>1</v>
      </c>
      <c r="M107" s="20">
        <v>4</v>
      </c>
      <c r="N107" s="20">
        <v>1</v>
      </c>
      <c r="O107" s="20">
        <v>2</v>
      </c>
      <c r="P107" s="20">
        <v>0</v>
      </c>
    </row>
    <row r="108" spans="1:16" x14ac:dyDescent="0.2">
      <c r="A108" s="19" t="s">
        <v>554</v>
      </c>
      <c r="B108" s="20">
        <v>4</v>
      </c>
      <c r="C108" s="20">
        <v>2</v>
      </c>
      <c r="D108" s="20">
        <v>0</v>
      </c>
      <c r="E108" s="20">
        <v>0</v>
      </c>
      <c r="F108" s="20">
        <v>0</v>
      </c>
      <c r="G108" s="20">
        <v>0</v>
      </c>
      <c r="H108" s="20">
        <v>1</v>
      </c>
      <c r="I108" s="20">
        <v>0</v>
      </c>
      <c r="J108" s="20">
        <v>2</v>
      </c>
      <c r="K108" s="20">
        <v>0</v>
      </c>
      <c r="L108" s="20">
        <v>0</v>
      </c>
      <c r="M108" s="20">
        <v>0</v>
      </c>
      <c r="N108" s="20">
        <v>0</v>
      </c>
      <c r="O108" s="20">
        <v>1</v>
      </c>
      <c r="P108" s="20">
        <v>0</v>
      </c>
    </row>
    <row r="109" spans="1:16" x14ac:dyDescent="0.2">
      <c r="A109" s="19" t="s">
        <v>555</v>
      </c>
      <c r="B109" s="20">
        <v>5</v>
      </c>
      <c r="C109" s="20">
        <v>0</v>
      </c>
      <c r="D109" s="20">
        <v>1</v>
      </c>
      <c r="E109" s="20">
        <v>0</v>
      </c>
      <c r="F109" s="20">
        <v>2</v>
      </c>
      <c r="G109" s="20">
        <v>0</v>
      </c>
      <c r="H109" s="20">
        <v>1</v>
      </c>
      <c r="I109" s="20">
        <v>1</v>
      </c>
      <c r="J109" s="20">
        <v>2</v>
      </c>
      <c r="K109" s="20">
        <v>0</v>
      </c>
      <c r="L109" s="20">
        <v>1</v>
      </c>
      <c r="M109" s="20">
        <v>0</v>
      </c>
      <c r="N109" s="20">
        <v>1</v>
      </c>
      <c r="O109" s="20">
        <v>1</v>
      </c>
      <c r="P109" s="20">
        <v>0</v>
      </c>
    </row>
    <row r="110" spans="1:16" x14ac:dyDescent="0.2">
      <c r="A110" s="19" t="s">
        <v>504</v>
      </c>
      <c r="B110" s="20">
        <v>8</v>
      </c>
      <c r="C110" s="20">
        <v>0</v>
      </c>
      <c r="D110" s="20">
        <v>1</v>
      </c>
      <c r="E110" s="20">
        <v>0</v>
      </c>
      <c r="F110" s="20">
        <v>2</v>
      </c>
      <c r="G110" s="20">
        <v>2</v>
      </c>
      <c r="H110" s="20">
        <v>1</v>
      </c>
      <c r="I110" s="20">
        <v>3</v>
      </c>
      <c r="J110" s="20">
        <v>1</v>
      </c>
      <c r="K110" s="20">
        <v>0</v>
      </c>
      <c r="L110" s="20">
        <v>0</v>
      </c>
      <c r="M110" s="20">
        <v>1</v>
      </c>
      <c r="N110" s="20">
        <v>1</v>
      </c>
      <c r="O110" s="20">
        <v>3</v>
      </c>
      <c r="P110" s="20">
        <v>0</v>
      </c>
    </row>
    <row r="111" spans="1:16" x14ac:dyDescent="0.2">
      <c r="A111" s="18" t="s">
        <v>142</v>
      </c>
      <c r="B111" s="18"/>
      <c r="C111" s="18"/>
      <c r="D111" s="18"/>
      <c r="E111" s="18"/>
      <c r="F111" s="18"/>
      <c r="G111" s="18"/>
      <c r="H111" s="18"/>
      <c r="I111" s="18"/>
      <c r="J111" s="18"/>
      <c r="K111" s="18"/>
      <c r="L111" s="18"/>
      <c r="M111" s="18"/>
      <c r="N111" s="18"/>
      <c r="O111" s="18"/>
      <c r="P111" s="18"/>
    </row>
    <row r="112" spans="1:16" x14ac:dyDescent="0.2">
      <c r="A112" s="19" t="s">
        <v>557</v>
      </c>
      <c r="B112" s="20">
        <v>50</v>
      </c>
      <c r="C112" s="20">
        <v>9</v>
      </c>
      <c r="D112" s="20">
        <v>9</v>
      </c>
      <c r="E112" s="20">
        <v>2</v>
      </c>
      <c r="F112" s="20">
        <v>12</v>
      </c>
      <c r="G112" s="20">
        <v>0</v>
      </c>
      <c r="H112" s="20">
        <v>20</v>
      </c>
      <c r="I112" s="20">
        <v>12</v>
      </c>
      <c r="J112" s="20">
        <v>27</v>
      </c>
      <c r="K112" s="20">
        <v>5</v>
      </c>
      <c r="L112" s="20">
        <v>6</v>
      </c>
      <c r="M112" s="20">
        <v>1</v>
      </c>
      <c r="N112" s="20">
        <v>4</v>
      </c>
      <c r="O112" s="20">
        <v>6</v>
      </c>
      <c r="P112" s="20">
        <v>1</v>
      </c>
    </row>
    <row r="113" spans="1:16" x14ac:dyDescent="0.2">
      <c r="A113" s="19" t="s">
        <v>558</v>
      </c>
      <c r="B113" s="20">
        <v>173</v>
      </c>
      <c r="C113" s="20">
        <v>27</v>
      </c>
      <c r="D113" s="20">
        <v>26</v>
      </c>
      <c r="E113" s="20">
        <v>15</v>
      </c>
      <c r="F113" s="20">
        <v>57</v>
      </c>
      <c r="G113" s="20">
        <v>1</v>
      </c>
      <c r="H113" s="20">
        <v>43</v>
      </c>
      <c r="I113" s="20">
        <v>34</v>
      </c>
      <c r="J113" s="20">
        <v>94</v>
      </c>
      <c r="K113" s="20">
        <v>14</v>
      </c>
      <c r="L113" s="20">
        <v>9</v>
      </c>
      <c r="M113" s="20">
        <v>12</v>
      </c>
      <c r="N113" s="20">
        <v>22</v>
      </c>
      <c r="O113" s="20">
        <v>23</v>
      </c>
      <c r="P113" s="20">
        <v>5</v>
      </c>
    </row>
    <row r="114" spans="1:16" x14ac:dyDescent="0.2">
      <c r="A114" s="19" t="s">
        <v>559</v>
      </c>
      <c r="B114" s="20">
        <v>200</v>
      </c>
      <c r="C114" s="20">
        <v>23</v>
      </c>
      <c r="D114" s="20">
        <v>28</v>
      </c>
      <c r="E114" s="20">
        <v>21</v>
      </c>
      <c r="F114" s="20">
        <v>70</v>
      </c>
      <c r="G114" s="20">
        <v>6</v>
      </c>
      <c r="H114" s="20">
        <v>53</v>
      </c>
      <c r="I114" s="20">
        <v>37</v>
      </c>
      <c r="J114" s="20">
        <v>85</v>
      </c>
      <c r="K114" s="20">
        <v>18</v>
      </c>
      <c r="L114" s="20">
        <v>9</v>
      </c>
      <c r="M114" s="20">
        <v>16</v>
      </c>
      <c r="N114" s="20">
        <v>27</v>
      </c>
      <c r="O114" s="20">
        <v>26</v>
      </c>
      <c r="P114" s="20">
        <v>11</v>
      </c>
    </row>
    <row r="115" spans="1:16" x14ac:dyDescent="0.2">
      <c r="A115" s="19" t="s">
        <v>560</v>
      </c>
      <c r="B115" s="20">
        <v>174</v>
      </c>
      <c r="C115" s="20">
        <v>17</v>
      </c>
      <c r="D115" s="20">
        <v>18</v>
      </c>
      <c r="E115" s="20">
        <v>11</v>
      </c>
      <c r="F115" s="20">
        <v>63</v>
      </c>
      <c r="G115" s="20">
        <v>4</v>
      </c>
      <c r="H115" s="20">
        <v>34</v>
      </c>
      <c r="I115" s="20">
        <v>40</v>
      </c>
      <c r="J115" s="20">
        <v>67</v>
      </c>
      <c r="K115" s="20">
        <v>16</v>
      </c>
      <c r="L115" s="20">
        <v>8</v>
      </c>
      <c r="M115" s="20">
        <v>18</v>
      </c>
      <c r="N115" s="20">
        <v>19</v>
      </c>
      <c r="O115" s="20">
        <v>36</v>
      </c>
      <c r="P115" s="20">
        <v>7</v>
      </c>
    </row>
    <row r="116" spans="1:16" x14ac:dyDescent="0.2">
      <c r="A116" s="19" t="s">
        <v>561</v>
      </c>
      <c r="B116" s="20">
        <v>308</v>
      </c>
      <c r="C116" s="20">
        <v>17</v>
      </c>
      <c r="D116" s="20">
        <v>23</v>
      </c>
      <c r="E116" s="20">
        <v>19</v>
      </c>
      <c r="F116" s="20">
        <v>106</v>
      </c>
      <c r="G116" s="20">
        <v>15</v>
      </c>
      <c r="H116" s="20">
        <v>75</v>
      </c>
      <c r="I116" s="20">
        <v>84</v>
      </c>
      <c r="J116" s="20">
        <v>102</v>
      </c>
      <c r="K116" s="20">
        <v>20</v>
      </c>
      <c r="L116" s="20">
        <v>21</v>
      </c>
      <c r="M116" s="20">
        <v>41</v>
      </c>
      <c r="N116" s="20">
        <v>24</v>
      </c>
      <c r="O116" s="20">
        <v>60</v>
      </c>
      <c r="P116" s="20">
        <v>16</v>
      </c>
    </row>
    <row r="117" spans="1:16" x14ac:dyDescent="0.2">
      <c r="A117" s="19" t="s">
        <v>504</v>
      </c>
      <c r="B117" s="20">
        <v>30</v>
      </c>
      <c r="C117" s="20">
        <v>3</v>
      </c>
      <c r="D117" s="20">
        <v>3</v>
      </c>
      <c r="E117" s="20">
        <v>1</v>
      </c>
      <c r="F117" s="20">
        <v>7</v>
      </c>
      <c r="G117" s="20">
        <v>0</v>
      </c>
      <c r="H117" s="20">
        <v>7</v>
      </c>
      <c r="I117" s="20">
        <v>10</v>
      </c>
      <c r="J117" s="20">
        <v>13</v>
      </c>
      <c r="K117" s="20">
        <v>3</v>
      </c>
      <c r="L117" s="20">
        <v>2</v>
      </c>
      <c r="M117" s="20">
        <v>0</v>
      </c>
      <c r="N117" s="20">
        <v>2</v>
      </c>
      <c r="O117" s="20">
        <v>6</v>
      </c>
      <c r="P117" s="20">
        <v>3</v>
      </c>
    </row>
    <row r="118" spans="1:16" x14ac:dyDescent="0.2">
      <c r="A118" s="18" t="s">
        <v>143</v>
      </c>
      <c r="B118" s="18"/>
      <c r="C118" s="18"/>
      <c r="D118" s="18"/>
      <c r="E118" s="18"/>
      <c r="F118" s="18"/>
      <c r="G118" s="18"/>
      <c r="H118" s="18"/>
      <c r="I118" s="18"/>
      <c r="J118" s="18"/>
      <c r="K118" s="18"/>
      <c r="L118" s="18"/>
      <c r="M118" s="18"/>
      <c r="N118" s="18"/>
      <c r="O118" s="18"/>
      <c r="P118" s="18"/>
    </row>
    <row r="119" spans="1:16" x14ac:dyDescent="0.2">
      <c r="A119" s="21" t="s">
        <v>562</v>
      </c>
      <c r="B119" s="21"/>
      <c r="C119" s="21"/>
      <c r="D119" s="21"/>
      <c r="E119" s="21"/>
      <c r="F119" s="21"/>
      <c r="G119" s="21"/>
      <c r="H119" s="21"/>
      <c r="I119" s="21"/>
      <c r="J119" s="21"/>
      <c r="K119" s="21"/>
      <c r="L119" s="21"/>
      <c r="M119" s="21"/>
      <c r="N119" s="21"/>
      <c r="O119" s="21"/>
      <c r="P119" s="21"/>
    </row>
    <row r="120" spans="1:16" x14ac:dyDescent="0.2">
      <c r="A120" s="19" t="s">
        <v>563</v>
      </c>
      <c r="B120" s="20">
        <v>287</v>
      </c>
      <c r="C120" s="20">
        <v>38</v>
      </c>
      <c r="D120" s="20">
        <v>39</v>
      </c>
      <c r="E120" s="20">
        <v>21</v>
      </c>
      <c r="F120" s="20">
        <v>91</v>
      </c>
      <c r="G120" s="20">
        <v>5</v>
      </c>
      <c r="H120" s="20">
        <v>79</v>
      </c>
      <c r="I120" s="20">
        <v>66</v>
      </c>
      <c r="J120" s="20">
        <v>136</v>
      </c>
      <c r="K120" s="20">
        <v>28</v>
      </c>
      <c r="L120" s="20">
        <v>14</v>
      </c>
      <c r="M120" s="20">
        <v>21</v>
      </c>
      <c r="N120" s="20">
        <v>35</v>
      </c>
      <c r="O120" s="20">
        <v>45</v>
      </c>
      <c r="P120" s="20">
        <v>10</v>
      </c>
    </row>
    <row r="121" spans="1:16" x14ac:dyDescent="0.2">
      <c r="A121" s="19" t="s">
        <v>564</v>
      </c>
      <c r="B121" s="20">
        <v>258</v>
      </c>
      <c r="C121" s="20">
        <v>33</v>
      </c>
      <c r="D121" s="20">
        <v>37</v>
      </c>
      <c r="E121" s="20">
        <v>24</v>
      </c>
      <c r="F121" s="20">
        <v>88</v>
      </c>
      <c r="G121" s="20">
        <v>5</v>
      </c>
      <c r="H121" s="20">
        <v>57</v>
      </c>
      <c r="I121" s="20">
        <v>61</v>
      </c>
      <c r="J121" s="20">
        <v>113</v>
      </c>
      <c r="K121" s="20">
        <v>28</v>
      </c>
      <c r="L121" s="20">
        <v>17</v>
      </c>
      <c r="M121" s="20">
        <v>23</v>
      </c>
      <c r="N121" s="20">
        <v>25</v>
      </c>
      <c r="O121" s="20">
        <v>37</v>
      </c>
      <c r="P121" s="20">
        <v>9</v>
      </c>
    </row>
    <row r="122" spans="1:16" x14ac:dyDescent="0.2">
      <c r="A122" s="19" t="s">
        <v>565</v>
      </c>
      <c r="B122" s="20">
        <v>101</v>
      </c>
      <c r="C122" s="20">
        <v>6</v>
      </c>
      <c r="D122" s="20">
        <v>6</v>
      </c>
      <c r="E122" s="20">
        <v>7</v>
      </c>
      <c r="F122" s="20">
        <v>35</v>
      </c>
      <c r="G122" s="20">
        <v>0</v>
      </c>
      <c r="H122" s="20">
        <v>23</v>
      </c>
      <c r="I122" s="20">
        <v>20</v>
      </c>
      <c r="J122" s="20">
        <v>35</v>
      </c>
      <c r="K122" s="20">
        <v>2</v>
      </c>
      <c r="L122" s="20">
        <v>8</v>
      </c>
      <c r="M122" s="20">
        <v>10</v>
      </c>
      <c r="N122" s="20">
        <v>15</v>
      </c>
      <c r="O122" s="20">
        <v>30</v>
      </c>
      <c r="P122" s="20">
        <v>4</v>
      </c>
    </row>
    <row r="123" spans="1:16" x14ac:dyDescent="0.2">
      <c r="A123" s="19" t="s">
        <v>566</v>
      </c>
      <c r="B123" s="20">
        <v>236</v>
      </c>
      <c r="C123" s="20">
        <v>16</v>
      </c>
      <c r="D123" s="20">
        <v>20</v>
      </c>
      <c r="E123" s="20">
        <v>14</v>
      </c>
      <c r="F123" s="20">
        <v>86</v>
      </c>
      <c r="G123" s="20">
        <v>16</v>
      </c>
      <c r="H123" s="20">
        <v>61</v>
      </c>
      <c r="I123" s="20">
        <v>53</v>
      </c>
      <c r="J123" s="20">
        <v>83</v>
      </c>
      <c r="K123" s="20">
        <v>14</v>
      </c>
      <c r="L123" s="20">
        <v>14</v>
      </c>
      <c r="M123" s="20">
        <v>31</v>
      </c>
      <c r="N123" s="20">
        <v>20</v>
      </c>
      <c r="O123" s="20">
        <v>33</v>
      </c>
      <c r="P123" s="20">
        <v>15</v>
      </c>
    </row>
    <row r="124" spans="1:16" x14ac:dyDescent="0.2">
      <c r="A124" s="19" t="s">
        <v>504</v>
      </c>
      <c r="B124" s="20">
        <v>53</v>
      </c>
      <c r="C124" s="20">
        <v>3</v>
      </c>
      <c r="D124" s="20">
        <v>5</v>
      </c>
      <c r="E124" s="20">
        <v>3</v>
      </c>
      <c r="F124" s="20">
        <v>15</v>
      </c>
      <c r="G124" s="20">
        <v>0</v>
      </c>
      <c r="H124" s="20">
        <v>12</v>
      </c>
      <c r="I124" s="20">
        <v>17</v>
      </c>
      <c r="J124" s="20">
        <v>21</v>
      </c>
      <c r="K124" s="20">
        <v>4</v>
      </c>
      <c r="L124" s="20">
        <v>2</v>
      </c>
      <c r="M124" s="20">
        <v>3</v>
      </c>
      <c r="N124" s="20">
        <v>3</v>
      </c>
      <c r="O124" s="20">
        <v>12</v>
      </c>
      <c r="P124" s="20">
        <v>5</v>
      </c>
    </row>
    <row r="125" spans="1:16" x14ac:dyDescent="0.2">
      <c r="A125" s="18" t="s">
        <v>143</v>
      </c>
      <c r="B125" s="18"/>
      <c r="C125" s="18"/>
      <c r="D125" s="18"/>
      <c r="E125" s="18"/>
      <c r="F125" s="18"/>
      <c r="G125" s="18"/>
      <c r="H125" s="18"/>
      <c r="I125" s="18"/>
      <c r="J125" s="18"/>
      <c r="K125" s="18"/>
      <c r="L125" s="18"/>
      <c r="M125" s="18"/>
      <c r="N125" s="18"/>
      <c r="O125" s="18"/>
      <c r="P125" s="18"/>
    </row>
    <row r="126" spans="1:16" x14ac:dyDescent="0.2">
      <c r="A126" s="21" t="s">
        <v>567</v>
      </c>
      <c r="B126" s="21"/>
      <c r="C126" s="21"/>
      <c r="D126" s="21"/>
      <c r="E126" s="21"/>
      <c r="F126" s="21"/>
      <c r="G126" s="21"/>
      <c r="H126" s="21"/>
      <c r="I126" s="21"/>
      <c r="J126" s="21"/>
      <c r="K126" s="21"/>
      <c r="L126" s="21"/>
      <c r="M126" s="21"/>
      <c r="N126" s="21"/>
      <c r="O126" s="21"/>
      <c r="P126" s="21"/>
    </row>
    <row r="127" spans="1:16" x14ac:dyDescent="0.2">
      <c r="A127" s="19" t="s">
        <v>563</v>
      </c>
      <c r="B127" s="20">
        <v>174</v>
      </c>
      <c r="C127" s="20">
        <v>24</v>
      </c>
      <c r="D127" s="20">
        <v>29</v>
      </c>
      <c r="E127" s="20">
        <v>22</v>
      </c>
      <c r="F127" s="20">
        <v>59</v>
      </c>
      <c r="G127" s="20">
        <v>4</v>
      </c>
      <c r="H127" s="20">
        <v>44</v>
      </c>
      <c r="I127" s="20">
        <v>40</v>
      </c>
      <c r="J127" s="20">
        <v>85</v>
      </c>
      <c r="K127" s="20">
        <v>16</v>
      </c>
      <c r="L127" s="20">
        <v>12</v>
      </c>
      <c r="M127" s="20">
        <v>12</v>
      </c>
      <c r="N127" s="20">
        <v>15</v>
      </c>
      <c r="O127" s="20">
        <v>23</v>
      </c>
      <c r="P127" s="20">
        <v>2</v>
      </c>
    </row>
    <row r="128" spans="1:16" x14ac:dyDescent="0.2">
      <c r="A128" s="19" t="s">
        <v>564</v>
      </c>
      <c r="B128" s="20">
        <v>113</v>
      </c>
      <c r="C128" s="20">
        <v>14</v>
      </c>
      <c r="D128" s="20">
        <v>14</v>
      </c>
      <c r="E128" s="20">
        <v>9</v>
      </c>
      <c r="F128" s="20">
        <v>42</v>
      </c>
      <c r="G128" s="20">
        <v>2</v>
      </c>
      <c r="H128" s="20">
        <v>32</v>
      </c>
      <c r="I128" s="20">
        <v>22</v>
      </c>
      <c r="J128" s="20">
        <v>54</v>
      </c>
      <c r="K128" s="20">
        <v>13</v>
      </c>
      <c r="L128" s="20">
        <v>8</v>
      </c>
      <c r="M128" s="20">
        <v>8</v>
      </c>
      <c r="N128" s="20">
        <v>14</v>
      </c>
      <c r="O128" s="20">
        <v>21</v>
      </c>
      <c r="P128" s="20">
        <v>5</v>
      </c>
    </row>
    <row r="129" spans="1:16" x14ac:dyDescent="0.2">
      <c r="A129" s="19" t="s">
        <v>565</v>
      </c>
      <c r="B129" s="20">
        <v>70</v>
      </c>
      <c r="C129" s="20">
        <v>14</v>
      </c>
      <c r="D129" s="20">
        <v>4</v>
      </c>
      <c r="E129" s="20">
        <v>5</v>
      </c>
      <c r="F129" s="20">
        <v>20</v>
      </c>
      <c r="G129" s="20">
        <v>0</v>
      </c>
      <c r="H129" s="20">
        <v>16</v>
      </c>
      <c r="I129" s="20">
        <v>15</v>
      </c>
      <c r="J129" s="20">
        <v>22</v>
      </c>
      <c r="K129" s="20">
        <v>9</v>
      </c>
      <c r="L129" s="20">
        <v>5</v>
      </c>
      <c r="M129" s="20">
        <v>8</v>
      </c>
      <c r="N129" s="20">
        <v>6</v>
      </c>
      <c r="O129" s="20">
        <v>19</v>
      </c>
      <c r="P129" s="20">
        <v>1</v>
      </c>
    </row>
    <row r="130" spans="1:16" x14ac:dyDescent="0.2">
      <c r="A130" s="19" t="s">
        <v>566</v>
      </c>
      <c r="B130" s="20">
        <v>448</v>
      </c>
      <c r="C130" s="20">
        <v>36</v>
      </c>
      <c r="D130" s="20">
        <v>47</v>
      </c>
      <c r="E130" s="20">
        <v>29</v>
      </c>
      <c r="F130" s="20">
        <v>157</v>
      </c>
      <c r="G130" s="20">
        <v>18</v>
      </c>
      <c r="H130" s="20">
        <v>110</v>
      </c>
      <c r="I130" s="20">
        <v>104</v>
      </c>
      <c r="J130" s="20">
        <v>177</v>
      </c>
      <c r="K130" s="20">
        <v>29</v>
      </c>
      <c r="L130" s="20">
        <v>26</v>
      </c>
      <c r="M130" s="20">
        <v>50</v>
      </c>
      <c r="N130" s="20">
        <v>48</v>
      </c>
      <c r="O130" s="20">
        <v>68</v>
      </c>
      <c r="P130" s="20">
        <v>24</v>
      </c>
    </row>
    <row r="131" spans="1:16" x14ac:dyDescent="0.2">
      <c r="A131" s="19" t="s">
        <v>504</v>
      </c>
      <c r="B131" s="20">
        <v>130</v>
      </c>
      <c r="C131" s="20">
        <v>8</v>
      </c>
      <c r="D131" s="20">
        <v>13</v>
      </c>
      <c r="E131" s="20">
        <v>4</v>
      </c>
      <c r="F131" s="20">
        <v>37</v>
      </c>
      <c r="G131" s="20">
        <v>2</v>
      </c>
      <c r="H131" s="20">
        <v>30</v>
      </c>
      <c r="I131" s="20">
        <v>36</v>
      </c>
      <c r="J131" s="20">
        <v>50</v>
      </c>
      <c r="K131" s="20">
        <v>9</v>
      </c>
      <c r="L131" s="20">
        <v>4</v>
      </c>
      <c r="M131" s="20">
        <v>10</v>
      </c>
      <c r="N131" s="20">
        <v>15</v>
      </c>
      <c r="O131" s="20">
        <v>26</v>
      </c>
      <c r="P131" s="20">
        <v>11</v>
      </c>
    </row>
    <row r="132" spans="1:16" x14ac:dyDescent="0.2">
      <c r="A132" s="18" t="s">
        <v>143</v>
      </c>
      <c r="B132" s="18"/>
      <c r="C132" s="18"/>
      <c r="D132" s="18"/>
      <c r="E132" s="18"/>
      <c r="F132" s="18"/>
      <c r="G132" s="18"/>
      <c r="H132" s="18"/>
      <c r="I132" s="18"/>
      <c r="J132" s="18"/>
      <c r="K132" s="18"/>
      <c r="L132" s="18"/>
      <c r="M132" s="18"/>
      <c r="N132" s="18"/>
      <c r="O132" s="18"/>
      <c r="P132" s="18"/>
    </row>
    <row r="133" spans="1:16" x14ac:dyDescent="0.2">
      <c r="A133" s="21" t="s">
        <v>568</v>
      </c>
      <c r="B133" s="21"/>
      <c r="C133" s="21"/>
      <c r="D133" s="21"/>
      <c r="E133" s="21"/>
      <c r="F133" s="21"/>
      <c r="G133" s="21"/>
      <c r="H133" s="21"/>
      <c r="I133" s="21"/>
      <c r="J133" s="21"/>
      <c r="K133" s="21"/>
      <c r="L133" s="21"/>
      <c r="M133" s="21"/>
      <c r="N133" s="21"/>
      <c r="O133" s="21"/>
      <c r="P133" s="21"/>
    </row>
    <row r="134" spans="1:16" x14ac:dyDescent="0.2">
      <c r="A134" s="19" t="s">
        <v>563</v>
      </c>
      <c r="B134" s="20">
        <v>188</v>
      </c>
      <c r="C134" s="20">
        <v>23</v>
      </c>
      <c r="D134" s="20">
        <v>26</v>
      </c>
      <c r="E134" s="20">
        <v>13</v>
      </c>
      <c r="F134" s="20">
        <v>66</v>
      </c>
      <c r="G134" s="20">
        <v>5</v>
      </c>
      <c r="H134" s="20">
        <v>45</v>
      </c>
      <c r="I134" s="20">
        <v>36</v>
      </c>
      <c r="J134" s="20">
        <v>88</v>
      </c>
      <c r="K134" s="20">
        <v>20</v>
      </c>
      <c r="L134" s="20">
        <v>11</v>
      </c>
      <c r="M134" s="20">
        <v>18</v>
      </c>
      <c r="N134" s="20">
        <v>22</v>
      </c>
      <c r="O134" s="20">
        <v>33</v>
      </c>
      <c r="P134" s="20">
        <v>4</v>
      </c>
    </row>
    <row r="135" spans="1:16" x14ac:dyDescent="0.2">
      <c r="A135" s="19" t="s">
        <v>564</v>
      </c>
      <c r="B135" s="20">
        <v>150</v>
      </c>
      <c r="C135" s="20">
        <v>26</v>
      </c>
      <c r="D135" s="20">
        <v>25</v>
      </c>
      <c r="E135" s="20">
        <v>9</v>
      </c>
      <c r="F135" s="20">
        <v>53</v>
      </c>
      <c r="G135" s="20">
        <v>4</v>
      </c>
      <c r="H135" s="20">
        <v>39</v>
      </c>
      <c r="I135" s="20">
        <v>36</v>
      </c>
      <c r="J135" s="20">
        <v>68</v>
      </c>
      <c r="K135" s="20">
        <v>14</v>
      </c>
      <c r="L135" s="20">
        <v>8</v>
      </c>
      <c r="M135" s="20">
        <v>17</v>
      </c>
      <c r="N135" s="20">
        <v>16</v>
      </c>
      <c r="O135" s="20">
        <v>17</v>
      </c>
      <c r="P135" s="20">
        <v>3</v>
      </c>
    </row>
    <row r="136" spans="1:16" x14ac:dyDescent="0.2">
      <c r="A136" s="19" t="s">
        <v>565</v>
      </c>
      <c r="B136" s="20">
        <v>75</v>
      </c>
      <c r="C136" s="20">
        <v>13</v>
      </c>
      <c r="D136" s="20">
        <v>7</v>
      </c>
      <c r="E136" s="20">
        <v>13</v>
      </c>
      <c r="F136" s="20">
        <v>28</v>
      </c>
      <c r="G136" s="20">
        <v>0</v>
      </c>
      <c r="H136" s="20">
        <v>16</v>
      </c>
      <c r="I136" s="20">
        <v>20</v>
      </c>
      <c r="J136" s="20">
        <v>34</v>
      </c>
      <c r="K136" s="20">
        <v>8</v>
      </c>
      <c r="L136" s="20">
        <v>6</v>
      </c>
      <c r="M136" s="20">
        <v>3</v>
      </c>
      <c r="N136" s="20">
        <v>9</v>
      </c>
      <c r="O136" s="20">
        <v>11</v>
      </c>
      <c r="P136" s="20">
        <v>1</v>
      </c>
    </row>
    <row r="137" spans="1:16" x14ac:dyDescent="0.2">
      <c r="A137" s="19" t="s">
        <v>566</v>
      </c>
      <c r="B137" s="20">
        <v>403</v>
      </c>
      <c r="C137" s="20">
        <v>28</v>
      </c>
      <c r="D137" s="20">
        <v>36</v>
      </c>
      <c r="E137" s="20">
        <v>28</v>
      </c>
      <c r="F137" s="20">
        <v>129</v>
      </c>
      <c r="G137" s="20">
        <v>15</v>
      </c>
      <c r="H137" s="20">
        <v>105</v>
      </c>
      <c r="I137" s="20">
        <v>91</v>
      </c>
      <c r="J137" s="20">
        <v>152</v>
      </c>
      <c r="K137" s="20">
        <v>24</v>
      </c>
      <c r="L137" s="20">
        <v>27</v>
      </c>
      <c r="M137" s="20">
        <v>42</v>
      </c>
      <c r="N137" s="20">
        <v>39</v>
      </c>
      <c r="O137" s="20">
        <v>71</v>
      </c>
      <c r="P137" s="20">
        <v>26</v>
      </c>
    </row>
    <row r="138" spans="1:16" x14ac:dyDescent="0.2">
      <c r="A138" s="19" t="s">
        <v>504</v>
      </c>
      <c r="B138" s="20">
        <v>119</v>
      </c>
      <c r="C138" s="20">
        <v>6</v>
      </c>
      <c r="D138" s="20">
        <v>13</v>
      </c>
      <c r="E138" s="20">
        <v>6</v>
      </c>
      <c r="F138" s="20">
        <v>39</v>
      </c>
      <c r="G138" s="20">
        <v>2</v>
      </c>
      <c r="H138" s="20">
        <v>27</v>
      </c>
      <c r="I138" s="20">
        <v>34</v>
      </c>
      <c r="J138" s="20">
        <v>46</v>
      </c>
      <c r="K138" s="20">
        <v>10</v>
      </c>
      <c r="L138" s="20">
        <v>3</v>
      </c>
      <c r="M138" s="20">
        <v>8</v>
      </c>
      <c r="N138" s="20">
        <v>12</v>
      </c>
      <c r="O138" s="20">
        <v>25</v>
      </c>
      <c r="P138" s="20">
        <v>9</v>
      </c>
    </row>
    <row r="139" spans="1:16" x14ac:dyDescent="0.2">
      <c r="A139" s="18" t="s">
        <v>143</v>
      </c>
      <c r="B139" s="18"/>
      <c r="C139" s="18"/>
      <c r="D139" s="18"/>
      <c r="E139" s="18"/>
      <c r="F139" s="18"/>
      <c r="G139" s="18"/>
      <c r="H139" s="18"/>
      <c r="I139" s="18"/>
      <c r="J139" s="18"/>
      <c r="K139" s="18"/>
      <c r="L139" s="18"/>
      <c r="M139" s="18"/>
      <c r="N139" s="18"/>
      <c r="O139" s="18"/>
      <c r="P139" s="18"/>
    </row>
    <row r="140" spans="1:16" x14ac:dyDescent="0.2">
      <c r="A140" s="21" t="s">
        <v>569</v>
      </c>
      <c r="B140" s="21"/>
      <c r="C140" s="21"/>
      <c r="D140" s="21"/>
      <c r="E140" s="21"/>
      <c r="F140" s="21"/>
      <c r="G140" s="21"/>
      <c r="H140" s="21"/>
      <c r="I140" s="21"/>
      <c r="J140" s="21"/>
      <c r="K140" s="21"/>
      <c r="L140" s="21"/>
      <c r="M140" s="21"/>
      <c r="N140" s="21"/>
      <c r="O140" s="21"/>
      <c r="P140" s="21"/>
    </row>
    <row r="141" spans="1:16" x14ac:dyDescent="0.2">
      <c r="A141" s="19" t="s">
        <v>563</v>
      </c>
      <c r="B141" s="20">
        <v>18</v>
      </c>
      <c r="C141" s="20">
        <v>2</v>
      </c>
      <c r="D141" s="20">
        <v>1</v>
      </c>
      <c r="E141" s="20">
        <v>2</v>
      </c>
      <c r="F141" s="20">
        <v>6</v>
      </c>
      <c r="G141" s="20">
        <v>0</v>
      </c>
      <c r="H141" s="20">
        <v>4</v>
      </c>
      <c r="I141" s="20">
        <v>7</v>
      </c>
      <c r="J141" s="20">
        <v>5</v>
      </c>
      <c r="K141" s="20">
        <v>4</v>
      </c>
      <c r="L141" s="20">
        <v>1</v>
      </c>
      <c r="M141" s="20">
        <v>1</v>
      </c>
      <c r="N141" s="20">
        <v>3</v>
      </c>
      <c r="O141" s="20">
        <v>6</v>
      </c>
      <c r="P141" s="20">
        <v>0</v>
      </c>
    </row>
    <row r="142" spans="1:16" x14ac:dyDescent="0.2">
      <c r="A142" s="19" t="s">
        <v>564</v>
      </c>
      <c r="B142" s="20">
        <v>34</v>
      </c>
      <c r="C142" s="20">
        <v>6</v>
      </c>
      <c r="D142" s="20">
        <v>2</v>
      </c>
      <c r="E142" s="20">
        <v>3</v>
      </c>
      <c r="F142" s="20">
        <v>13</v>
      </c>
      <c r="G142" s="20">
        <v>0</v>
      </c>
      <c r="H142" s="20">
        <v>10</v>
      </c>
      <c r="I142" s="20">
        <v>7</v>
      </c>
      <c r="J142" s="20">
        <v>15</v>
      </c>
      <c r="K142" s="20">
        <v>4</v>
      </c>
      <c r="L142" s="20">
        <v>1</v>
      </c>
      <c r="M142" s="20">
        <v>4</v>
      </c>
      <c r="N142" s="20">
        <v>6</v>
      </c>
      <c r="O142" s="20">
        <v>4</v>
      </c>
      <c r="P142" s="20">
        <v>1</v>
      </c>
    </row>
    <row r="143" spans="1:16" x14ac:dyDescent="0.2">
      <c r="A143" s="19" t="s">
        <v>565</v>
      </c>
      <c r="B143" s="20">
        <v>68</v>
      </c>
      <c r="C143" s="20">
        <v>9</v>
      </c>
      <c r="D143" s="20">
        <v>11</v>
      </c>
      <c r="E143" s="20">
        <v>9</v>
      </c>
      <c r="F143" s="20">
        <v>22</v>
      </c>
      <c r="G143" s="20">
        <v>1</v>
      </c>
      <c r="H143" s="20">
        <v>16</v>
      </c>
      <c r="I143" s="20">
        <v>15</v>
      </c>
      <c r="J143" s="20">
        <v>31</v>
      </c>
      <c r="K143" s="20">
        <v>4</v>
      </c>
      <c r="L143" s="20">
        <v>4</v>
      </c>
      <c r="M143" s="20">
        <v>5</v>
      </c>
      <c r="N143" s="20">
        <v>8</v>
      </c>
      <c r="O143" s="20">
        <v>11</v>
      </c>
      <c r="P143" s="20">
        <v>1</v>
      </c>
    </row>
    <row r="144" spans="1:16" x14ac:dyDescent="0.2">
      <c r="A144" s="19" t="s">
        <v>566</v>
      </c>
      <c r="B144" s="20">
        <v>543</v>
      </c>
      <c r="C144" s="20">
        <v>56</v>
      </c>
      <c r="D144" s="20">
        <v>61</v>
      </c>
      <c r="E144" s="20">
        <v>42</v>
      </c>
      <c r="F144" s="20">
        <v>175</v>
      </c>
      <c r="G144" s="20">
        <v>18</v>
      </c>
      <c r="H144" s="20">
        <v>140</v>
      </c>
      <c r="I144" s="20">
        <v>116</v>
      </c>
      <c r="J144" s="20">
        <v>237</v>
      </c>
      <c r="K144" s="20">
        <v>36</v>
      </c>
      <c r="L144" s="20">
        <v>36</v>
      </c>
      <c r="M144" s="20">
        <v>47</v>
      </c>
      <c r="N144" s="20">
        <v>55</v>
      </c>
      <c r="O144" s="20">
        <v>93</v>
      </c>
      <c r="P144" s="20">
        <v>26</v>
      </c>
    </row>
    <row r="145" spans="1:16" x14ac:dyDescent="0.2">
      <c r="A145" s="19" t="s">
        <v>504</v>
      </c>
      <c r="B145" s="20">
        <v>272</v>
      </c>
      <c r="C145" s="20">
        <v>23</v>
      </c>
      <c r="D145" s="20">
        <v>32</v>
      </c>
      <c r="E145" s="20">
        <v>13</v>
      </c>
      <c r="F145" s="20">
        <v>99</v>
      </c>
      <c r="G145" s="20">
        <v>7</v>
      </c>
      <c r="H145" s="20">
        <v>62</v>
      </c>
      <c r="I145" s="20">
        <v>72</v>
      </c>
      <c r="J145" s="20">
        <v>100</v>
      </c>
      <c r="K145" s="20">
        <v>28</v>
      </c>
      <c r="L145" s="20">
        <v>13</v>
      </c>
      <c r="M145" s="20">
        <v>31</v>
      </c>
      <c r="N145" s="20">
        <v>26</v>
      </c>
      <c r="O145" s="20">
        <v>43</v>
      </c>
      <c r="P145" s="20">
        <v>15</v>
      </c>
    </row>
    <row r="146" spans="1:16" x14ac:dyDescent="0.2">
      <c r="A146" s="18" t="s">
        <v>570</v>
      </c>
      <c r="B146" s="18"/>
      <c r="C146" s="18"/>
      <c r="D146" s="18"/>
      <c r="E146" s="18"/>
      <c r="F146" s="18"/>
      <c r="G146" s="18"/>
      <c r="H146" s="18"/>
      <c r="I146" s="18"/>
      <c r="J146" s="18"/>
      <c r="K146" s="18"/>
      <c r="L146" s="18"/>
      <c r="M146" s="18"/>
      <c r="N146" s="18"/>
      <c r="O146" s="18"/>
      <c r="P146" s="18"/>
    </row>
    <row r="147" spans="1:16" x14ac:dyDescent="0.2">
      <c r="A147" s="19" t="s">
        <v>571</v>
      </c>
      <c r="B147" s="20">
        <v>245</v>
      </c>
      <c r="C147" s="20">
        <v>30</v>
      </c>
      <c r="D147" s="20">
        <v>31</v>
      </c>
      <c r="E147" s="20">
        <v>14</v>
      </c>
      <c r="F147" s="20">
        <v>68</v>
      </c>
      <c r="G147" s="20">
        <v>9</v>
      </c>
      <c r="H147" s="20">
        <v>57</v>
      </c>
      <c r="I147" s="20">
        <v>57</v>
      </c>
      <c r="J147" s="20">
        <v>118</v>
      </c>
      <c r="K147" s="20">
        <v>26</v>
      </c>
      <c r="L147" s="20">
        <v>15</v>
      </c>
      <c r="M147" s="20">
        <v>14</v>
      </c>
      <c r="N147" s="20">
        <v>25</v>
      </c>
      <c r="O147" s="20">
        <v>42</v>
      </c>
      <c r="P147" s="20">
        <v>10</v>
      </c>
    </row>
    <row r="148" spans="1:16" x14ac:dyDescent="0.2">
      <c r="A148" s="19" t="s">
        <v>572</v>
      </c>
      <c r="B148" s="20">
        <v>358</v>
      </c>
      <c r="C148" s="20">
        <v>40</v>
      </c>
      <c r="D148" s="20">
        <v>43</v>
      </c>
      <c r="E148" s="20">
        <v>32</v>
      </c>
      <c r="F148" s="20">
        <v>125</v>
      </c>
      <c r="G148" s="20">
        <v>10</v>
      </c>
      <c r="H148" s="20">
        <v>80</v>
      </c>
      <c r="I148" s="20">
        <v>87</v>
      </c>
      <c r="J148" s="20">
        <v>136</v>
      </c>
      <c r="K148" s="20">
        <v>27</v>
      </c>
      <c r="L148" s="20">
        <v>23</v>
      </c>
      <c r="M148" s="20">
        <v>40</v>
      </c>
      <c r="N148" s="20">
        <v>35</v>
      </c>
      <c r="O148" s="20">
        <v>60</v>
      </c>
      <c r="P148" s="20">
        <v>14</v>
      </c>
    </row>
    <row r="149" spans="1:16" x14ac:dyDescent="0.2">
      <c r="A149" s="19" t="s">
        <v>573</v>
      </c>
      <c r="B149" s="20">
        <v>230</v>
      </c>
      <c r="C149" s="20">
        <v>20</v>
      </c>
      <c r="D149" s="20">
        <v>18</v>
      </c>
      <c r="E149" s="20">
        <v>16</v>
      </c>
      <c r="F149" s="20">
        <v>85</v>
      </c>
      <c r="G149" s="20">
        <v>5</v>
      </c>
      <c r="H149" s="20">
        <v>63</v>
      </c>
      <c r="I149" s="20">
        <v>52</v>
      </c>
      <c r="J149" s="20">
        <v>86</v>
      </c>
      <c r="K149" s="20">
        <v>19</v>
      </c>
      <c r="L149" s="20">
        <v>14</v>
      </c>
      <c r="M149" s="20">
        <v>28</v>
      </c>
      <c r="N149" s="20">
        <v>31</v>
      </c>
      <c r="O149" s="20">
        <v>40</v>
      </c>
      <c r="P149" s="20">
        <v>15</v>
      </c>
    </row>
    <row r="150" spans="1:16" x14ac:dyDescent="0.2">
      <c r="A150" s="19" t="s">
        <v>574</v>
      </c>
      <c r="B150" s="20">
        <v>102</v>
      </c>
      <c r="C150" s="20">
        <v>6</v>
      </c>
      <c r="D150" s="20">
        <v>15</v>
      </c>
      <c r="E150" s="20">
        <v>7</v>
      </c>
      <c r="F150" s="20">
        <v>37</v>
      </c>
      <c r="G150" s="20">
        <v>2</v>
      </c>
      <c r="H150" s="20">
        <v>32</v>
      </c>
      <c r="I150" s="20">
        <v>21</v>
      </c>
      <c r="J150" s="20">
        <v>48</v>
      </c>
      <c r="K150" s="20">
        <v>4</v>
      </c>
      <c r="L150" s="20">
        <v>3</v>
      </c>
      <c r="M150" s="20">
        <v>6</v>
      </c>
      <c r="N150" s="20">
        <v>7</v>
      </c>
      <c r="O150" s="20">
        <v>15</v>
      </c>
      <c r="P150" s="20">
        <v>4</v>
      </c>
    </row>
    <row r="151" spans="1:16" x14ac:dyDescent="0.2">
      <c r="A151" s="18" t="s">
        <v>575</v>
      </c>
      <c r="B151" s="18"/>
      <c r="C151" s="18"/>
      <c r="D151" s="18"/>
      <c r="E151" s="18"/>
      <c r="F151" s="18"/>
      <c r="G151" s="18"/>
      <c r="H151" s="18"/>
      <c r="I151" s="18"/>
      <c r="J151" s="18"/>
      <c r="K151" s="18"/>
      <c r="L151" s="18"/>
      <c r="M151" s="18"/>
      <c r="N151" s="18"/>
      <c r="O151" s="18"/>
      <c r="P151" s="18"/>
    </row>
    <row r="152" spans="1:16" x14ac:dyDescent="0.2">
      <c r="A152" s="19" t="s">
        <v>576</v>
      </c>
      <c r="B152" s="20">
        <v>128</v>
      </c>
      <c r="C152" s="20">
        <v>10</v>
      </c>
      <c r="D152" s="20">
        <v>19</v>
      </c>
      <c r="E152" s="20">
        <v>6</v>
      </c>
      <c r="F152" s="20">
        <v>47</v>
      </c>
      <c r="G152" s="20">
        <v>4</v>
      </c>
      <c r="H152" s="20">
        <v>24</v>
      </c>
      <c r="I152" s="20">
        <v>30</v>
      </c>
      <c r="J152" s="20">
        <v>49</v>
      </c>
      <c r="K152" s="20">
        <v>15</v>
      </c>
      <c r="L152" s="20">
        <v>6</v>
      </c>
      <c r="M152" s="20">
        <v>12</v>
      </c>
      <c r="N152" s="20">
        <v>13</v>
      </c>
      <c r="O152" s="20">
        <v>23</v>
      </c>
      <c r="P152" s="20">
        <v>7</v>
      </c>
    </row>
    <row r="153" spans="1:16" x14ac:dyDescent="0.2">
      <c r="A153" s="19" t="s">
        <v>577</v>
      </c>
      <c r="B153" s="20">
        <v>265</v>
      </c>
      <c r="C153" s="20">
        <v>31</v>
      </c>
      <c r="D153" s="20">
        <v>30</v>
      </c>
      <c r="E153" s="20">
        <v>8</v>
      </c>
      <c r="F153" s="20">
        <v>96</v>
      </c>
      <c r="G153" s="20">
        <v>4</v>
      </c>
      <c r="H153" s="20">
        <v>63</v>
      </c>
      <c r="I153" s="20">
        <v>61</v>
      </c>
      <c r="J153" s="20">
        <v>123</v>
      </c>
      <c r="K153" s="20">
        <v>24</v>
      </c>
      <c r="L153" s="20">
        <v>17</v>
      </c>
      <c r="M153" s="20">
        <v>24</v>
      </c>
      <c r="N153" s="20">
        <v>27</v>
      </c>
      <c r="O153" s="20">
        <v>40</v>
      </c>
      <c r="P153" s="20">
        <v>12</v>
      </c>
    </row>
    <row r="154" spans="1:16" x14ac:dyDescent="0.2">
      <c r="A154" s="19" t="s">
        <v>578</v>
      </c>
      <c r="B154" s="20">
        <v>191</v>
      </c>
      <c r="C154" s="20">
        <v>19</v>
      </c>
      <c r="D154" s="20">
        <v>18</v>
      </c>
      <c r="E154" s="20">
        <v>19</v>
      </c>
      <c r="F154" s="20">
        <v>67</v>
      </c>
      <c r="G154" s="20">
        <v>7</v>
      </c>
      <c r="H154" s="20">
        <v>48</v>
      </c>
      <c r="I154" s="20">
        <v>40</v>
      </c>
      <c r="J154" s="20">
        <v>77</v>
      </c>
      <c r="K154" s="20">
        <v>13</v>
      </c>
      <c r="L154" s="20">
        <v>9</v>
      </c>
      <c r="M154" s="20">
        <v>21</v>
      </c>
      <c r="N154" s="20">
        <v>19</v>
      </c>
      <c r="O154" s="20">
        <v>33</v>
      </c>
      <c r="P154" s="20">
        <v>10</v>
      </c>
    </row>
    <row r="155" spans="1:16" x14ac:dyDescent="0.2">
      <c r="A155" s="19" t="s">
        <v>579</v>
      </c>
      <c r="B155" s="20">
        <v>143</v>
      </c>
      <c r="C155" s="20">
        <v>9</v>
      </c>
      <c r="D155" s="20">
        <v>17</v>
      </c>
      <c r="E155" s="20">
        <v>10</v>
      </c>
      <c r="F155" s="20">
        <v>46</v>
      </c>
      <c r="G155" s="20">
        <v>4</v>
      </c>
      <c r="H155" s="20">
        <v>33</v>
      </c>
      <c r="I155" s="20">
        <v>33</v>
      </c>
      <c r="J155" s="20">
        <v>58</v>
      </c>
      <c r="K155" s="20">
        <v>9</v>
      </c>
      <c r="L155" s="20">
        <v>12</v>
      </c>
      <c r="M155" s="20">
        <v>11</v>
      </c>
      <c r="N155" s="20">
        <v>15</v>
      </c>
      <c r="O155" s="20">
        <v>22</v>
      </c>
      <c r="P155" s="20">
        <v>11</v>
      </c>
    </row>
    <row r="156" spans="1:16" x14ac:dyDescent="0.2">
      <c r="A156" s="19" t="s">
        <v>580</v>
      </c>
      <c r="B156" s="20">
        <v>96</v>
      </c>
      <c r="C156" s="20">
        <v>16</v>
      </c>
      <c r="D156" s="20">
        <v>15</v>
      </c>
      <c r="E156" s="20">
        <v>13</v>
      </c>
      <c r="F156" s="20">
        <v>29</v>
      </c>
      <c r="G156" s="20">
        <v>2</v>
      </c>
      <c r="H156" s="20">
        <v>35</v>
      </c>
      <c r="I156" s="20">
        <v>21</v>
      </c>
      <c r="J156" s="20">
        <v>41</v>
      </c>
      <c r="K156" s="20">
        <v>7</v>
      </c>
      <c r="L156" s="20">
        <v>3</v>
      </c>
      <c r="M156" s="20">
        <v>4</v>
      </c>
      <c r="N156" s="20">
        <v>12</v>
      </c>
      <c r="O156" s="20">
        <v>15</v>
      </c>
      <c r="P156" s="20">
        <v>0</v>
      </c>
    </row>
    <row r="157" spans="1:16" x14ac:dyDescent="0.2">
      <c r="A157" s="22" t="s">
        <v>581</v>
      </c>
      <c r="B157" s="23">
        <v>112</v>
      </c>
      <c r="C157" s="23">
        <v>11</v>
      </c>
      <c r="D157" s="23">
        <v>8</v>
      </c>
      <c r="E157" s="23">
        <v>13</v>
      </c>
      <c r="F157" s="23">
        <v>30</v>
      </c>
      <c r="G157" s="23">
        <v>5</v>
      </c>
      <c r="H157" s="23">
        <v>29</v>
      </c>
      <c r="I157" s="23">
        <v>32</v>
      </c>
      <c r="J157" s="23">
        <v>40</v>
      </c>
      <c r="K157" s="23">
        <v>8</v>
      </c>
      <c r="L157" s="23">
        <v>8</v>
      </c>
      <c r="M157" s="23">
        <v>16</v>
      </c>
      <c r="N157" s="23">
        <v>12</v>
      </c>
      <c r="O157" s="23">
        <v>24</v>
      </c>
      <c r="P157" s="23">
        <v>3</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E4B8C0-F658-4F3C-B79F-A8F54F74B04D}">
  <dimension ref="A1:O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5" x14ac:dyDescent="0.2">
      <c r="A1" s="8" t="s">
        <v>126</v>
      </c>
      <c r="B1" s="9"/>
    </row>
    <row r="2" spans="1:15" x14ac:dyDescent="0.2">
      <c r="A2" s="11" t="str">
        <f xml:space="preserve"> HYPERLINK("#'目次'!B36","[30]")</f>
        <v>[30]</v>
      </c>
    </row>
    <row r="3" spans="1:15" x14ac:dyDescent="0.2">
      <c r="A3" s="9" t="s">
        <v>126</v>
      </c>
      <c r="B3" s="12" t="s">
        <v>220</v>
      </c>
    </row>
    <row r="4" spans="1:15" x14ac:dyDescent="0.2">
      <c r="A4" s="9" t="s">
        <v>126</v>
      </c>
      <c r="B4" s="12" t="s">
        <v>221</v>
      </c>
    </row>
    <row r="5" spans="1:15" x14ac:dyDescent="0.2">
      <c r="A5" s="9" t="s">
        <v>126</v>
      </c>
      <c r="B5" s="12" t="s">
        <v>222</v>
      </c>
    </row>
    <row r="6" spans="1:15" s="15" customFormat="1" ht="75" x14ac:dyDescent="0.2">
      <c r="A6" s="13" t="s">
        <v>126</v>
      </c>
      <c r="B6" s="14" t="s">
        <v>499</v>
      </c>
      <c r="C6" s="14" t="s">
        <v>223</v>
      </c>
      <c r="D6" s="14" t="s">
        <v>224</v>
      </c>
      <c r="E6" s="14" t="s">
        <v>225</v>
      </c>
      <c r="F6" s="14" t="s">
        <v>226</v>
      </c>
      <c r="G6" s="14" t="s">
        <v>227</v>
      </c>
      <c r="H6" s="14" t="s">
        <v>652</v>
      </c>
      <c r="I6" s="14" t="s">
        <v>653</v>
      </c>
      <c r="J6" s="14" t="s">
        <v>228</v>
      </c>
      <c r="K6" s="14" t="s">
        <v>654</v>
      </c>
      <c r="L6" s="14" t="s">
        <v>229</v>
      </c>
      <c r="M6" s="14" t="s">
        <v>511</v>
      </c>
      <c r="N6" s="14" t="s">
        <v>655</v>
      </c>
      <c r="O6" s="14" t="s">
        <v>504</v>
      </c>
    </row>
    <row r="7" spans="1:15" x14ac:dyDescent="0.2">
      <c r="A7" s="16" t="s">
        <v>507</v>
      </c>
      <c r="B7" s="17">
        <v>1156</v>
      </c>
      <c r="C7" s="17">
        <v>15</v>
      </c>
      <c r="D7" s="17">
        <v>131</v>
      </c>
      <c r="E7" s="17">
        <v>73</v>
      </c>
      <c r="F7" s="17">
        <v>51</v>
      </c>
      <c r="G7" s="17">
        <v>31</v>
      </c>
      <c r="H7" s="17">
        <v>389</v>
      </c>
      <c r="I7" s="17">
        <v>128</v>
      </c>
      <c r="J7" s="17">
        <v>157</v>
      </c>
      <c r="K7" s="17">
        <v>15</v>
      </c>
      <c r="L7" s="17">
        <v>260</v>
      </c>
      <c r="M7" s="17">
        <v>108</v>
      </c>
      <c r="N7" s="17">
        <v>193</v>
      </c>
      <c r="O7" s="17">
        <v>31</v>
      </c>
    </row>
    <row r="8" spans="1:15" x14ac:dyDescent="0.2">
      <c r="A8" s="18" t="s">
        <v>508</v>
      </c>
      <c r="B8" s="18"/>
      <c r="C8" s="18"/>
      <c r="D8" s="18"/>
      <c r="E8" s="18"/>
      <c r="F8" s="18"/>
      <c r="G8" s="18"/>
      <c r="H8" s="18"/>
      <c r="I8" s="18"/>
      <c r="J8" s="18"/>
      <c r="K8" s="18"/>
      <c r="L8" s="18"/>
      <c r="M8" s="18"/>
      <c r="N8" s="18"/>
      <c r="O8" s="18"/>
    </row>
    <row r="9" spans="1:15" x14ac:dyDescent="0.2">
      <c r="A9" s="19" t="s">
        <v>509</v>
      </c>
      <c r="B9" s="20">
        <v>526</v>
      </c>
      <c r="C9" s="20">
        <v>8</v>
      </c>
      <c r="D9" s="20">
        <v>57</v>
      </c>
      <c r="E9" s="20">
        <v>40</v>
      </c>
      <c r="F9" s="20">
        <v>24</v>
      </c>
      <c r="G9" s="20">
        <v>19</v>
      </c>
      <c r="H9" s="20">
        <v>175</v>
      </c>
      <c r="I9" s="20">
        <v>35</v>
      </c>
      <c r="J9" s="20">
        <v>90</v>
      </c>
      <c r="K9" s="20">
        <v>9</v>
      </c>
      <c r="L9" s="20">
        <v>114</v>
      </c>
      <c r="M9" s="20">
        <v>38</v>
      </c>
      <c r="N9" s="20">
        <v>84</v>
      </c>
      <c r="O9" s="20">
        <v>10</v>
      </c>
    </row>
    <row r="10" spans="1:15" x14ac:dyDescent="0.2">
      <c r="A10" s="19" t="s">
        <v>510</v>
      </c>
      <c r="B10" s="20">
        <v>630</v>
      </c>
      <c r="C10" s="20">
        <v>7</v>
      </c>
      <c r="D10" s="20">
        <v>74</v>
      </c>
      <c r="E10" s="20">
        <v>33</v>
      </c>
      <c r="F10" s="20">
        <v>27</v>
      </c>
      <c r="G10" s="20">
        <v>12</v>
      </c>
      <c r="H10" s="20">
        <v>214</v>
      </c>
      <c r="I10" s="20">
        <v>93</v>
      </c>
      <c r="J10" s="20">
        <v>67</v>
      </c>
      <c r="K10" s="20">
        <v>6</v>
      </c>
      <c r="L10" s="20">
        <v>146</v>
      </c>
      <c r="M10" s="20">
        <v>70</v>
      </c>
      <c r="N10" s="20">
        <v>109</v>
      </c>
      <c r="O10" s="20">
        <v>21</v>
      </c>
    </row>
    <row r="11" spans="1:15" x14ac:dyDescent="0.2">
      <c r="A11" s="19" t="s">
        <v>511</v>
      </c>
      <c r="B11" s="20">
        <v>0</v>
      </c>
      <c r="C11" s="20">
        <v>0</v>
      </c>
      <c r="D11" s="20">
        <v>0</v>
      </c>
      <c r="E11" s="20">
        <v>0</v>
      </c>
      <c r="F11" s="20">
        <v>0</v>
      </c>
      <c r="G11" s="20">
        <v>0</v>
      </c>
      <c r="H11" s="20">
        <v>0</v>
      </c>
      <c r="I11" s="20">
        <v>0</v>
      </c>
      <c r="J11" s="20">
        <v>0</v>
      </c>
      <c r="K11" s="20">
        <v>0</v>
      </c>
      <c r="L11" s="20">
        <v>0</v>
      </c>
      <c r="M11" s="20">
        <v>0</v>
      </c>
      <c r="N11" s="20">
        <v>0</v>
      </c>
      <c r="O11" s="20">
        <v>0</v>
      </c>
    </row>
    <row r="12" spans="1:15" x14ac:dyDescent="0.2">
      <c r="A12" s="18" t="s">
        <v>512</v>
      </c>
      <c r="B12" s="18"/>
      <c r="C12" s="18"/>
      <c r="D12" s="18"/>
      <c r="E12" s="18"/>
      <c r="F12" s="18"/>
      <c r="G12" s="18"/>
      <c r="H12" s="18"/>
      <c r="I12" s="18"/>
      <c r="J12" s="18"/>
      <c r="K12" s="18"/>
      <c r="L12" s="18"/>
      <c r="M12" s="18"/>
      <c r="N12" s="18"/>
      <c r="O12" s="18"/>
    </row>
    <row r="13" spans="1:15" x14ac:dyDescent="0.2">
      <c r="A13" s="19" t="s">
        <v>513</v>
      </c>
      <c r="B13" s="20">
        <v>89</v>
      </c>
      <c r="C13" s="20">
        <v>2</v>
      </c>
      <c r="D13" s="20">
        <v>7</v>
      </c>
      <c r="E13" s="20">
        <v>10</v>
      </c>
      <c r="F13" s="20">
        <v>13</v>
      </c>
      <c r="G13" s="20">
        <v>5</v>
      </c>
      <c r="H13" s="20">
        <v>33</v>
      </c>
      <c r="I13" s="20">
        <v>23</v>
      </c>
      <c r="J13" s="20">
        <v>17</v>
      </c>
      <c r="K13" s="20">
        <v>1</v>
      </c>
      <c r="L13" s="20">
        <v>13</v>
      </c>
      <c r="M13" s="20">
        <v>5</v>
      </c>
      <c r="N13" s="20">
        <v>11</v>
      </c>
      <c r="O13" s="20">
        <v>0</v>
      </c>
    </row>
    <row r="14" spans="1:15" x14ac:dyDescent="0.2">
      <c r="A14" s="19" t="s">
        <v>514</v>
      </c>
      <c r="B14" s="20">
        <v>168</v>
      </c>
      <c r="C14" s="20">
        <v>8</v>
      </c>
      <c r="D14" s="20">
        <v>20</v>
      </c>
      <c r="E14" s="20">
        <v>22</v>
      </c>
      <c r="F14" s="20">
        <v>18</v>
      </c>
      <c r="G14" s="20">
        <v>13</v>
      </c>
      <c r="H14" s="20">
        <v>50</v>
      </c>
      <c r="I14" s="20">
        <v>26</v>
      </c>
      <c r="J14" s="20">
        <v>35</v>
      </c>
      <c r="K14" s="20">
        <v>3</v>
      </c>
      <c r="L14" s="20">
        <v>30</v>
      </c>
      <c r="M14" s="20">
        <v>12</v>
      </c>
      <c r="N14" s="20">
        <v>22</v>
      </c>
      <c r="O14" s="20">
        <v>2</v>
      </c>
    </row>
    <row r="15" spans="1:15" x14ac:dyDescent="0.2">
      <c r="A15" s="19" t="s">
        <v>515</v>
      </c>
      <c r="B15" s="20">
        <v>234</v>
      </c>
      <c r="C15" s="20">
        <v>2</v>
      </c>
      <c r="D15" s="20">
        <v>26</v>
      </c>
      <c r="E15" s="20">
        <v>16</v>
      </c>
      <c r="F15" s="20">
        <v>5</v>
      </c>
      <c r="G15" s="20">
        <v>5</v>
      </c>
      <c r="H15" s="20">
        <v>95</v>
      </c>
      <c r="I15" s="20">
        <v>29</v>
      </c>
      <c r="J15" s="20">
        <v>36</v>
      </c>
      <c r="K15" s="20">
        <v>2</v>
      </c>
      <c r="L15" s="20">
        <v>51</v>
      </c>
      <c r="M15" s="20">
        <v>12</v>
      </c>
      <c r="N15" s="20">
        <v>32</v>
      </c>
      <c r="O15" s="20">
        <v>5</v>
      </c>
    </row>
    <row r="16" spans="1:15" x14ac:dyDescent="0.2">
      <c r="A16" s="19" t="s">
        <v>516</v>
      </c>
      <c r="B16" s="20">
        <v>265</v>
      </c>
      <c r="C16" s="20">
        <v>1</v>
      </c>
      <c r="D16" s="20">
        <v>33</v>
      </c>
      <c r="E16" s="20">
        <v>9</v>
      </c>
      <c r="F16" s="20">
        <v>11</v>
      </c>
      <c r="G16" s="20">
        <v>5</v>
      </c>
      <c r="H16" s="20">
        <v>89</v>
      </c>
      <c r="I16" s="20">
        <v>24</v>
      </c>
      <c r="J16" s="20">
        <v>41</v>
      </c>
      <c r="K16" s="20">
        <v>5</v>
      </c>
      <c r="L16" s="20">
        <v>70</v>
      </c>
      <c r="M16" s="20">
        <v>23</v>
      </c>
      <c r="N16" s="20">
        <v>44</v>
      </c>
      <c r="O16" s="20">
        <v>7</v>
      </c>
    </row>
    <row r="17" spans="1:15" x14ac:dyDescent="0.2">
      <c r="A17" s="19" t="s">
        <v>517</v>
      </c>
      <c r="B17" s="20">
        <v>213</v>
      </c>
      <c r="C17" s="20">
        <v>2</v>
      </c>
      <c r="D17" s="20">
        <v>27</v>
      </c>
      <c r="E17" s="20">
        <v>11</v>
      </c>
      <c r="F17" s="20">
        <v>4</v>
      </c>
      <c r="G17" s="20">
        <v>3</v>
      </c>
      <c r="H17" s="20">
        <v>72</v>
      </c>
      <c r="I17" s="20">
        <v>17</v>
      </c>
      <c r="J17" s="20">
        <v>22</v>
      </c>
      <c r="K17" s="20">
        <v>3</v>
      </c>
      <c r="L17" s="20">
        <v>49</v>
      </c>
      <c r="M17" s="20">
        <v>19</v>
      </c>
      <c r="N17" s="20">
        <v>39</v>
      </c>
      <c r="O17" s="20">
        <v>10</v>
      </c>
    </row>
    <row r="18" spans="1:15" x14ac:dyDescent="0.2">
      <c r="A18" s="19" t="s">
        <v>518</v>
      </c>
      <c r="B18" s="20">
        <v>112</v>
      </c>
      <c r="C18" s="20">
        <v>0</v>
      </c>
      <c r="D18" s="20">
        <v>13</v>
      </c>
      <c r="E18" s="20">
        <v>4</v>
      </c>
      <c r="F18" s="20">
        <v>0</v>
      </c>
      <c r="G18" s="20">
        <v>0</v>
      </c>
      <c r="H18" s="20">
        <v>27</v>
      </c>
      <c r="I18" s="20">
        <v>9</v>
      </c>
      <c r="J18" s="20">
        <v>4</v>
      </c>
      <c r="K18" s="20">
        <v>1</v>
      </c>
      <c r="L18" s="20">
        <v>30</v>
      </c>
      <c r="M18" s="20">
        <v>13</v>
      </c>
      <c r="N18" s="20">
        <v>29</v>
      </c>
      <c r="O18" s="20">
        <v>6</v>
      </c>
    </row>
    <row r="19" spans="1:15" x14ac:dyDescent="0.2">
      <c r="A19" s="19" t="s">
        <v>519</v>
      </c>
      <c r="B19" s="20">
        <v>65</v>
      </c>
      <c r="C19" s="20">
        <v>0</v>
      </c>
      <c r="D19" s="20">
        <v>4</v>
      </c>
      <c r="E19" s="20">
        <v>1</v>
      </c>
      <c r="F19" s="20">
        <v>0</v>
      </c>
      <c r="G19" s="20">
        <v>0</v>
      </c>
      <c r="H19" s="20">
        <v>21</v>
      </c>
      <c r="I19" s="20">
        <v>0</v>
      </c>
      <c r="J19" s="20">
        <v>2</v>
      </c>
      <c r="K19" s="20">
        <v>0</v>
      </c>
      <c r="L19" s="20">
        <v>13</v>
      </c>
      <c r="M19" s="20">
        <v>20</v>
      </c>
      <c r="N19" s="20">
        <v>15</v>
      </c>
      <c r="O19" s="20">
        <v>1</v>
      </c>
    </row>
    <row r="20" spans="1:15" x14ac:dyDescent="0.2">
      <c r="A20" s="19" t="s">
        <v>520</v>
      </c>
      <c r="B20" s="20">
        <v>10</v>
      </c>
      <c r="C20" s="20">
        <v>0</v>
      </c>
      <c r="D20" s="20">
        <v>1</v>
      </c>
      <c r="E20" s="20">
        <v>0</v>
      </c>
      <c r="F20" s="20">
        <v>0</v>
      </c>
      <c r="G20" s="20">
        <v>0</v>
      </c>
      <c r="H20" s="20">
        <v>2</v>
      </c>
      <c r="I20" s="20">
        <v>0</v>
      </c>
      <c r="J20" s="20">
        <v>0</v>
      </c>
      <c r="K20" s="20">
        <v>0</v>
      </c>
      <c r="L20" s="20">
        <v>4</v>
      </c>
      <c r="M20" s="20">
        <v>4</v>
      </c>
      <c r="N20" s="20">
        <v>1</v>
      </c>
      <c r="O20" s="20">
        <v>0</v>
      </c>
    </row>
    <row r="21" spans="1:15" x14ac:dyDescent="0.2">
      <c r="A21" s="19" t="s">
        <v>521</v>
      </c>
      <c r="B21" s="20">
        <v>402</v>
      </c>
      <c r="C21" s="20">
        <v>10</v>
      </c>
      <c r="D21" s="20">
        <v>46</v>
      </c>
      <c r="E21" s="20">
        <v>38</v>
      </c>
      <c r="F21" s="20">
        <v>23</v>
      </c>
      <c r="G21" s="20">
        <v>18</v>
      </c>
      <c r="H21" s="20">
        <v>145</v>
      </c>
      <c r="I21" s="20">
        <v>55</v>
      </c>
      <c r="J21" s="20">
        <v>71</v>
      </c>
      <c r="K21" s="20">
        <v>5</v>
      </c>
      <c r="L21" s="20">
        <v>81</v>
      </c>
      <c r="M21" s="20">
        <v>24</v>
      </c>
      <c r="N21" s="20">
        <v>54</v>
      </c>
      <c r="O21" s="20">
        <v>7</v>
      </c>
    </row>
    <row r="22" spans="1:15" x14ac:dyDescent="0.2">
      <c r="A22" s="19" t="s">
        <v>522</v>
      </c>
      <c r="B22" s="20">
        <v>478</v>
      </c>
      <c r="C22" s="20">
        <v>3</v>
      </c>
      <c r="D22" s="20">
        <v>60</v>
      </c>
      <c r="E22" s="20">
        <v>20</v>
      </c>
      <c r="F22" s="20">
        <v>15</v>
      </c>
      <c r="G22" s="20">
        <v>8</v>
      </c>
      <c r="H22" s="20">
        <v>161</v>
      </c>
      <c r="I22" s="20">
        <v>41</v>
      </c>
      <c r="J22" s="20">
        <v>63</v>
      </c>
      <c r="K22" s="20">
        <v>8</v>
      </c>
      <c r="L22" s="20">
        <v>119</v>
      </c>
      <c r="M22" s="20">
        <v>42</v>
      </c>
      <c r="N22" s="20">
        <v>83</v>
      </c>
      <c r="O22" s="20">
        <v>17</v>
      </c>
    </row>
    <row r="23" spans="1:15" x14ac:dyDescent="0.2">
      <c r="A23" s="19" t="s">
        <v>523</v>
      </c>
      <c r="B23" s="20">
        <v>1067</v>
      </c>
      <c r="C23" s="20">
        <v>13</v>
      </c>
      <c r="D23" s="20">
        <v>124</v>
      </c>
      <c r="E23" s="20">
        <v>63</v>
      </c>
      <c r="F23" s="20">
        <v>38</v>
      </c>
      <c r="G23" s="20">
        <v>26</v>
      </c>
      <c r="H23" s="20">
        <v>356</v>
      </c>
      <c r="I23" s="20">
        <v>105</v>
      </c>
      <c r="J23" s="20">
        <v>140</v>
      </c>
      <c r="K23" s="20">
        <v>14</v>
      </c>
      <c r="L23" s="20">
        <v>247</v>
      </c>
      <c r="M23" s="20">
        <v>103</v>
      </c>
      <c r="N23" s="20">
        <v>182</v>
      </c>
      <c r="O23" s="20">
        <v>31</v>
      </c>
    </row>
    <row r="24" spans="1:15" x14ac:dyDescent="0.2">
      <c r="A24" s="19" t="s">
        <v>524</v>
      </c>
      <c r="B24" s="20">
        <v>665</v>
      </c>
      <c r="C24" s="20">
        <v>3</v>
      </c>
      <c r="D24" s="20">
        <v>78</v>
      </c>
      <c r="E24" s="20">
        <v>25</v>
      </c>
      <c r="F24" s="20">
        <v>15</v>
      </c>
      <c r="G24" s="20">
        <v>8</v>
      </c>
      <c r="H24" s="20">
        <v>211</v>
      </c>
      <c r="I24" s="20">
        <v>50</v>
      </c>
      <c r="J24" s="20">
        <v>69</v>
      </c>
      <c r="K24" s="20">
        <v>9</v>
      </c>
      <c r="L24" s="20">
        <v>166</v>
      </c>
      <c r="M24" s="20">
        <v>79</v>
      </c>
      <c r="N24" s="20">
        <v>128</v>
      </c>
      <c r="O24" s="20">
        <v>24</v>
      </c>
    </row>
    <row r="25" spans="1:15" x14ac:dyDescent="0.2">
      <c r="A25" s="19" t="s">
        <v>525</v>
      </c>
      <c r="B25" s="20">
        <v>187</v>
      </c>
      <c r="C25" s="20">
        <v>0</v>
      </c>
      <c r="D25" s="20">
        <v>18</v>
      </c>
      <c r="E25" s="20">
        <v>5</v>
      </c>
      <c r="F25" s="20">
        <v>0</v>
      </c>
      <c r="G25" s="20">
        <v>0</v>
      </c>
      <c r="H25" s="20">
        <v>50</v>
      </c>
      <c r="I25" s="20">
        <v>9</v>
      </c>
      <c r="J25" s="20">
        <v>6</v>
      </c>
      <c r="K25" s="20">
        <v>1</v>
      </c>
      <c r="L25" s="20">
        <v>47</v>
      </c>
      <c r="M25" s="20">
        <v>37</v>
      </c>
      <c r="N25" s="20">
        <v>45</v>
      </c>
      <c r="O25" s="20">
        <v>7</v>
      </c>
    </row>
    <row r="26" spans="1:15" x14ac:dyDescent="0.2">
      <c r="A26" s="18" t="s">
        <v>526</v>
      </c>
      <c r="B26" s="17">
        <v>34</v>
      </c>
      <c r="C26" s="17">
        <v>0</v>
      </c>
      <c r="D26" s="17">
        <v>2</v>
      </c>
      <c r="E26" s="17">
        <v>5</v>
      </c>
      <c r="F26" s="17">
        <v>5</v>
      </c>
      <c r="G26" s="17">
        <v>5</v>
      </c>
      <c r="H26" s="17">
        <v>11</v>
      </c>
      <c r="I26" s="17">
        <v>3</v>
      </c>
      <c r="J26" s="17">
        <v>10</v>
      </c>
      <c r="K26" s="17">
        <v>1</v>
      </c>
      <c r="L26" s="17">
        <v>4</v>
      </c>
      <c r="M26" s="17">
        <v>2</v>
      </c>
      <c r="N26" s="17">
        <v>6</v>
      </c>
      <c r="O26" s="17">
        <v>0</v>
      </c>
    </row>
    <row r="27" spans="1:15" x14ac:dyDescent="0.2">
      <c r="A27" s="19" t="s">
        <v>514</v>
      </c>
      <c r="B27" s="20">
        <v>81</v>
      </c>
      <c r="C27" s="20">
        <v>5</v>
      </c>
      <c r="D27" s="20">
        <v>9</v>
      </c>
      <c r="E27" s="20">
        <v>12</v>
      </c>
      <c r="F27" s="20">
        <v>10</v>
      </c>
      <c r="G27" s="20">
        <v>6</v>
      </c>
      <c r="H27" s="20">
        <v>28</v>
      </c>
      <c r="I27" s="20">
        <v>7</v>
      </c>
      <c r="J27" s="20">
        <v>19</v>
      </c>
      <c r="K27" s="20">
        <v>2</v>
      </c>
      <c r="L27" s="20">
        <v>13</v>
      </c>
      <c r="M27" s="20">
        <v>4</v>
      </c>
      <c r="N27" s="20">
        <v>10</v>
      </c>
      <c r="O27" s="20">
        <v>0</v>
      </c>
    </row>
    <row r="28" spans="1:15" x14ac:dyDescent="0.2">
      <c r="A28" s="19" t="s">
        <v>515</v>
      </c>
      <c r="B28" s="20">
        <v>112</v>
      </c>
      <c r="C28" s="20">
        <v>2</v>
      </c>
      <c r="D28" s="20">
        <v>10</v>
      </c>
      <c r="E28" s="20">
        <v>10</v>
      </c>
      <c r="F28" s="20">
        <v>3</v>
      </c>
      <c r="G28" s="20">
        <v>3</v>
      </c>
      <c r="H28" s="20">
        <v>43</v>
      </c>
      <c r="I28" s="20">
        <v>7</v>
      </c>
      <c r="J28" s="20">
        <v>22</v>
      </c>
      <c r="K28" s="20">
        <v>1</v>
      </c>
      <c r="L28" s="20">
        <v>25</v>
      </c>
      <c r="M28" s="20">
        <v>3</v>
      </c>
      <c r="N28" s="20">
        <v>20</v>
      </c>
      <c r="O28" s="20">
        <v>0</v>
      </c>
    </row>
    <row r="29" spans="1:15" x14ac:dyDescent="0.2">
      <c r="A29" s="19" t="s">
        <v>516</v>
      </c>
      <c r="B29" s="20">
        <v>124</v>
      </c>
      <c r="C29" s="20">
        <v>1</v>
      </c>
      <c r="D29" s="20">
        <v>17</v>
      </c>
      <c r="E29" s="20">
        <v>5</v>
      </c>
      <c r="F29" s="20">
        <v>5</v>
      </c>
      <c r="G29" s="20">
        <v>3</v>
      </c>
      <c r="H29" s="20">
        <v>38</v>
      </c>
      <c r="I29" s="20">
        <v>4</v>
      </c>
      <c r="J29" s="20">
        <v>24</v>
      </c>
      <c r="K29" s="20">
        <v>3</v>
      </c>
      <c r="L29" s="20">
        <v>33</v>
      </c>
      <c r="M29" s="20">
        <v>7</v>
      </c>
      <c r="N29" s="20">
        <v>21</v>
      </c>
      <c r="O29" s="20">
        <v>5</v>
      </c>
    </row>
    <row r="30" spans="1:15" x14ac:dyDescent="0.2">
      <c r="A30" s="19" t="s">
        <v>517</v>
      </c>
      <c r="B30" s="20">
        <v>96</v>
      </c>
      <c r="C30" s="20">
        <v>0</v>
      </c>
      <c r="D30" s="20">
        <v>11</v>
      </c>
      <c r="E30" s="20">
        <v>6</v>
      </c>
      <c r="F30" s="20">
        <v>1</v>
      </c>
      <c r="G30" s="20">
        <v>2</v>
      </c>
      <c r="H30" s="20">
        <v>35</v>
      </c>
      <c r="I30" s="20">
        <v>10</v>
      </c>
      <c r="J30" s="20">
        <v>11</v>
      </c>
      <c r="K30" s="20">
        <v>2</v>
      </c>
      <c r="L30" s="20">
        <v>18</v>
      </c>
      <c r="M30" s="20">
        <v>9</v>
      </c>
      <c r="N30" s="20">
        <v>13</v>
      </c>
      <c r="O30" s="20">
        <v>2</v>
      </c>
    </row>
    <row r="31" spans="1:15" x14ac:dyDescent="0.2">
      <c r="A31" s="19" t="s">
        <v>518</v>
      </c>
      <c r="B31" s="20">
        <v>55</v>
      </c>
      <c r="C31" s="20">
        <v>0</v>
      </c>
      <c r="D31" s="20">
        <v>7</v>
      </c>
      <c r="E31" s="20">
        <v>2</v>
      </c>
      <c r="F31" s="20">
        <v>0</v>
      </c>
      <c r="G31" s="20">
        <v>0</v>
      </c>
      <c r="H31" s="20">
        <v>11</v>
      </c>
      <c r="I31" s="20">
        <v>4</v>
      </c>
      <c r="J31" s="20">
        <v>3</v>
      </c>
      <c r="K31" s="20">
        <v>0</v>
      </c>
      <c r="L31" s="20">
        <v>16</v>
      </c>
      <c r="M31" s="20">
        <v>5</v>
      </c>
      <c r="N31" s="20">
        <v>13</v>
      </c>
      <c r="O31" s="20">
        <v>2</v>
      </c>
    </row>
    <row r="32" spans="1:15" x14ac:dyDescent="0.2">
      <c r="A32" s="19" t="s">
        <v>519</v>
      </c>
      <c r="B32" s="20">
        <v>22</v>
      </c>
      <c r="C32" s="20">
        <v>0</v>
      </c>
      <c r="D32" s="20">
        <v>1</v>
      </c>
      <c r="E32" s="20">
        <v>0</v>
      </c>
      <c r="F32" s="20">
        <v>0</v>
      </c>
      <c r="G32" s="20">
        <v>0</v>
      </c>
      <c r="H32" s="20">
        <v>8</v>
      </c>
      <c r="I32" s="20">
        <v>0</v>
      </c>
      <c r="J32" s="20">
        <v>1</v>
      </c>
      <c r="K32" s="20">
        <v>0</v>
      </c>
      <c r="L32" s="20">
        <v>4</v>
      </c>
      <c r="M32" s="20">
        <v>8</v>
      </c>
      <c r="N32" s="20">
        <v>1</v>
      </c>
      <c r="O32" s="20">
        <v>1</v>
      </c>
    </row>
    <row r="33" spans="1:15" x14ac:dyDescent="0.2">
      <c r="A33" s="19" t="s">
        <v>520</v>
      </c>
      <c r="B33" s="20">
        <v>2</v>
      </c>
      <c r="C33" s="20">
        <v>0</v>
      </c>
      <c r="D33" s="20">
        <v>0</v>
      </c>
      <c r="E33" s="20">
        <v>0</v>
      </c>
      <c r="F33" s="20">
        <v>0</v>
      </c>
      <c r="G33" s="20">
        <v>0</v>
      </c>
      <c r="H33" s="20">
        <v>1</v>
      </c>
      <c r="I33" s="20">
        <v>0</v>
      </c>
      <c r="J33" s="20">
        <v>0</v>
      </c>
      <c r="K33" s="20">
        <v>0</v>
      </c>
      <c r="L33" s="20">
        <v>1</v>
      </c>
      <c r="M33" s="20">
        <v>0</v>
      </c>
      <c r="N33" s="20">
        <v>0</v>
      </c>
      <c r="O33" s="20">
        <v>0</v>
      </c>
    </row>
    <row r="34" spans="1:15" x14ac:dyDescent="0.2">
      <c r="A34" s="19" t="s">
        <v>521</v>
      </c>
      <c r="B34" s="20">
        <v>193</v>
      </c>
      <c r="C34" s="20">
        <v>7</v>
      </c>
      <c r="D34" s="20">
        <v>19</v>
      </c>
      <c r="E34" s="20">
        <v>22</v>
      </c>
      <c r="F34" s="20">
        <v>13</v>
      </c>
      <c r="G34" s="20">
        <v>9</v>
      </c>
      <c r="H34" s="20">
        <v>71</v>
      </c>
      <c r="I34" s="20">
        <v>14</v>
      </c>
      <c r="J34" s="20">
        <v>41</v>
      </c>
      <c r="K34" s="20">
        <v>3</v>
      </c>
      <c r="L34" s="20">
        <v>38</v>
      </c>
      <c r="M34" s="20">
        <v>7</v>
      </c>
      <c r="N34" s="20">
        <v>30</v>
      </c>
      <c r="O34" s="20">
        <v>0</v>
      </c>
    </row>
    <row r="35" spans="1:15" x14ac:dyDescent="0.2">
      <c r="A35" s="19" t="s">
        <v>522</v>
      </c>
      <c r="B35" s="20">
        <v>220</v>
      </c>
      <c r="C35" s="20">
        <v>1</v>
      </c>
      <c r="D35" s="20">
        <v>28</v>
      </c>
      <c r="E35" s="20">
        <v>11</v>
      </c>
      <c r="F35" s="20">
        <v>6</v>
      </c>
      <c r="G35" s="20">
        <v>5</v>
      </c>
      <c r="H35" s="20">
        <v>73</v>
      </c>
      <c r="I35" s="20">
        <v>14</v>
      </c>
      <c r="J35" s="20">
        <v>35</v>
      </c>
      <c r="K35" s="20">
        <v>5</v>
      </c>
      <c r="L35" s="20">
        <v>51</v>
      </c>
      <c r="M35" s="20">
        <v>16</v>
      </c>
      <c r="N35" s="20">
        <v>34</v>
      </c>
      <c r="O35" s="20">
        <v>7</v>
      </c>
    </row>
    <row r="36" spans="1:15" x14ac:dyDescent="0.2">
      <c r="A36" s="19" t="s">
        <v>523</v>
      </c>
      <c r="B36" s="20">
        <v>492</v>
      </c>
      <c r="C36" s="20">
        <v>8</v>
      </c>
      <c r="D36" s="20">
        <v>55</v>
      </c>
      <c r="E36" s="20">
        <v>35</v>
      </c>
      <c r="F36" s="20">
        <v>19</v>
      </c>
      <c r="G36" s="20">
        <v>14</v>
      </c>
      <c r="H36" s="20">
        <v>164</v>
      </c>
      <c r="I36" s="20">
        <v>32</v>
      </c>
      <c r="J36" s="20">
        <v>80</v>
      </c>
      <c r="K36" s="20">
        <v>8</v>
      </c>
      <c r="L36" s="20">
        <v>110</v>
      </c>
      <c r="M36" s="20">
        <v>36</v>
      </c>
      <c r="N36" s="20">
        <v>78</v>
      </c>
      <c r="O36" s="20">
        <v>10</v>
      </c>
    </row>
    <row r="37" spans="1:15" x14ac:dyDescent="0.2">
      <c r="A37" s="19" t="s">
        <v>524</v>
      </c>
      <c r="B37" s="20">
        <v>299</v>
      </c>
      <c r="C37" s="20">
        <v>1</v>
      </c>
      <c r="D37" s="20">
        <v>36</v>
      </c>
      <c r="E37" s="20">
        <v>13</v>
      </c>
      <c r="F37" s="20">
        <v>6</v>
      </c>
      <c r="G37" s="20">
        <v>5</v>
      </c>
      <c r="H37" s="20">
        <v>93</v>
      </c>
      <c r="I37" s="20">
        <v>18</v>
      </c>
      <c r="J37" s="20">
        <v>39</v>
      </c>
      <c r="K37" s="20">
        <v>5</v>
      </c>
      <c r="L37" s="20">
        <v>72</v>
      </c>
      <c r="M37" s="20">
        <v>29</v>
      </c>
      <c r="N37" s="20">
        <v>48</v>
      </c>
      <c r="O37" s="20">
        <v>10</v>
      </c>
    </row>
    <row r="38" spans="1:15" x14ac:dyDescent="0.2">
      <c r="A38" s="19" t="s">
        <v>525</v>
      </c>
      <c r="B38" s="20">
        <v>79</v>
      </c>
      <c r="C38" s="20">
        <v>0</v>
      </c>
      <c r="D38" s="20">
        <v>8</v>
      </c>
      <c r="E38" s="20">
        <v>2</v>
      </c>
      <c r="F38" s="20">
        <v>0</v>
      </c>
      <c r="G38" s="20">
        <v>0</v>
      </c>
      <c r="H38" s="20">
        <v>20</v>
      </c>
      <c r="I38" s="20">
        <v>4</v>
      </c>
      <c r="J38" s="20">
        <v>4</v>
      </c>
      <c r="K38" s="20">
        <v>0</v>
      </c>
      <c r="L38" s="20">
        <v>21</v>
      </c>
      <c r="M38" s="20">
        <v>13</v>
      </c>
      <c r="N38" s="20">
        <v>14</v>
      </c>
      <c r="O38" s="20">
        <v>3</v>
      </c>
    </row>
    <row r="39" spans="1:15" x14ac:dyDescent="0.2">
      <c r="A39" s="18" t="s">
        <v>527</v>
      </c>
      <c r="B39" s="17">
        <v>55</v>
      </c>
      <c r="C39" s="17">
        <v>2</v>
      </c>
      <c r="D39" s="17">
        <v>5</v>
      </c>
      <c r="E39" s="17">
        <v>5</v>
      </c>
      <c r="F39" s="17">
        <v>8</v>
      </c>
      <c r="G39" s="17">
        <v>0</v>
      </c>
      <c r="H39" s="17">
        <v>22</v>
      </c>
      <c r="I39" s="17">
        <v>20</v>
      </c>
      <c r="J39" s="17">
        <v>7</v>
      </c>
      <c r="K39" s="17">
        <v>0</v>
      </c>
      <c r="L39" s="17">
        <v>9</v>
      </c>
      <c r="M39" s="17">
        <v>3</v>
      </c>
      <c r="N39" s="17">
        <v>5</v>
      </c>
      <c r="O39" s="17">
        <v>0</v>
      </c>
    </row>
    <row r="40" spans="1:15" x14ac:dyDescent="0.2">
      <c r="A40" s="19" t="s">
        <v>514</v>
      </c>
      <c r="B40" s="20">
        <v>87</v>
      </c>
      <c r="C40" s="20">
        <v>3</v>
      </c>
      <c r="D40" s="20">
        <v>11</v>
      </c>
      <c r="E40" s="20">
        <v>10</v>
      </c>
      <c r="F40" s="20">
        <v>8</v>
      </c>
      <c r="G40" s="20">
        <v>7</v>
      </c>
      <c r="H40" s="20">
        <v>22</v>
      </c>
      <c r="I40" s="20">
        <v>19</v>
      </c>
      <c r="J40" s="20">
        <v>16</v>
      </c>
      <c r="K40" s="20">
        <v>1</v>
      </c>
      <c r="L40" s="20">
        <v>17</v>
      </c>
      <c r="M40" s="20">
        <v>8</v>
      </c>
      <c r="N40" s="20">
        <v>12</v>
      </c>
      <c r="O40" s="20">
        <v>2</v>
      </c>
    </row>
    <row r="41" spans="1:15" x14ac:dyDescent="0.2">
      <c r="A41" s="19" t="s">
        <v>515</v>
      </c>
      <c r="B41" s="20">
        <v>122</v>
      </c>
      <c r="C41" s="20">
        <v>0</v>
      </c>
      <c r="D41" s="20">
        <v>16</v>
      </c>
      <c r="E41" s="20">
        <v>6</v>
      </c>
      <c r="F41" s="20">
        <v>2</v>
      </c>
      <c r="G41" s="20">
        <v>2</v>
      </c>
      <c r="H41" s="20">
        <v>52</v>
      </c>
      <c r="I41" s="20">
        <v>22</v>
      </c>
      <c r="J41" s="20">
        <v>14</v>
      </c>
      <c r="K41" s="20">
        <v>1</v>
      </c>
      <c r="L41" s="20">
        <v>26</v>
      </c>
      <c r="M41" s="20">
        <v>9</v>
      </c>
      <c r="N41" s="20">
        <v>12</v>
      </c>
      <c r="O41" s="20">
        <v>5</v>
      </c>
    </row>
    <row r="42" spans="1:15" x14ac:dyDescent="0.2">
      <c r="A42" s="19" t="s">
        <v>516</v>
      </c>
      <c r="B42" s="20">
        <v>141</v>
      </c>
      <c r="C42" s="20">
        <v>0</v>
      </c>
      <c r="D42" s="20">
        <v>16</v>
      </c>
      <c r="E42" s="20">
        <v>4</v>
      </c>
      <c r="F42" s="20">
        <v>6</v>
      </c>
      <c r="G42" s="20">
        <v>2</v>
      </c>
      <c r="H42" s="20">
        <v>51</v>
      </c>
      <c r="I42" s="20">
        <v>20</v>
      </c>
      <c r="J42" s="20">
        <v>17</v>
      </c>
      <c r="K42" s="20">
        <v>2</v>
      </c>
      <c r="L42" s="20">
        <v>37</v>
      </c>
      <c r="M42" s="20">
        <v>16</v>
      </c>
      <c r="N42" s="20">
        <v>23</v>
      </c>
      <c r="O42" s="20">
        <v>2</v>
      </c>
    </row>
    <row r="43" spans="1:15" x14ac:dyDescent="0.2">
      <c r="A43" s="19" t="s">
        <v>517</v>
      </c>
      <c r="B43" s="20">
        <v>117</v>
      </c>
      <c r="C43" s="20">
        <v>2</v>
      </c>
      <c r="D43" s="20">
        <v>16</v>
      </c>
      <c r="E43" s="20">
        <v>5</v>
      </c>
      <c r="F43" s="20">
        <v>3</v>
      </c>
      <c r="G43" s="20">
        <v>1</v>
      </c>
      <c r="H43" s="20">
        <v>37</v>
      </c>
      <c r="I43" s="20">
        <v>7</v>
      </c>
      <c r="J43" s="20">
        <v>11</v>
      </c>
      <c r="K43" s="20">
        <v>1</v>
      </c>
      <c r="L43" s="20">
        <v>31</v>
      </c>
      <c r="M43" s="20">
        <v>10</v>
      </c>
      <c r="N43" s="20">
        <v>26</v>
      </c>
      <c r="O43" s="20">
        <v>8</v>
      </c>
    </row>
    <row r="44" spans="1:15" x14ac:dyDescent="0.2">
      <c r="A44" s="19" t="s">
        <v>518</v>
      </c>
      <c r="B44" s="20">
        <v>57</v>
      </c>
      <c r="C44" s="20">
        <v>0</v>
      </c>
      <c r="D44" s="20">
        <v>6</v>
      </c>
      <c r="E44" s="20">
        <v>2</v>
      </c>
      <c r="F44" s="20">
        <v>0</v>
      </c>
      <c r="G44" s="20">
        <v>0</v>
      </c>
      <c r="H44" s="20">
        <v>16</v>
      </c>
      <c r="I44" s="20">
        <v>5</v>
      </c>
      <c r="J44" s="20">
        <v>1</v>
      </c>
      <c r="K44" s="20">
        <v>1</v>
      </c>
      <c r="L44" s="20">
        <v>14</v>
      </c>
      <c r="M44" s="20">
        <v>8</v>
      </c>
      <c r="N44" s="20">
        <v>16</v>
      </c>
      <c r="O44" s="20">
        <v>4</v>
      </c>
    </row>
    <row r="45" spans="1:15" x14ac:dyDescent="0.2">
      <c r="A45" s="19" t="s">
        <v>519</v>
      </c>
      <c r="B45" s="20">
        <v>43</v>
      </c>
      <c r="C45" s="20">
        <v>0</v>
      </c>
      <c r="D45" s="20">
        <v>3</v>
      </c>
      <c r="E45" s="20">
        <v>1</v>
      </c>
      <c r="F45" s="20">
        <v>0</v>
      </c>
      <c r="G45" s="20">
        <v>0</v>
      </c>
      <c r="H45" s="20">
        <v>13</v>
      </c>
      <c r="I45" s="20">
        <v>0</v>
      </c>
      <c r="J45" s="20">
        <v>1</v>
      </c>
      <c r="K45" s="20">
        <v>0</v>
      </c>
      <c r="L45" s="20">
        <v>9</v>
      </c>
      <c r="M45" s="20">
        <v>12</v>
      </c>
      <c r="N45" s="20">
        <v>14</v>
      </c>
      <c r="O45" s="20">
        <v>0</v>
      </c>
    </row>
    <row r="46" spans="1:15" x14ac:dyDescent="0.2">
      <c r="A46" s="19" t="s">
        <v>520</v>
      </c>
      <c r="B46" s="20">
        <v>8</v>
      </c>
      <c r="C46" s="20">
        <v>0</v>
      </c>
      <c r="D46" s="20">
        <v>1</v>
      </c>
      <c r="E46" s="20">
        <v>0</v>
      </c>
      <c r="F46" s="20">
        <v>0</v>
      </c>
      <c r="G46" s="20">
        <v>0</v>
      </c>
      <c r="H46" s="20">
        <v>1</v>
      </c>
      <c r="I46" s="20">
        <v>0</v>
      </c>
      <c r="J46" s="20">
        <v>0</v>
      </c>
      <c r="K46" s="20">
        <v>0</v>
      </c>
      <c r="L46" s="20">
        <v>3</v>
      </c>
      <c r="M46" s="20">
        <v>4</v>
      </c>
      <c r="N46" s="20">
        <v>1</v>
      </c>
      <c r="O46" s="20">
        <v>0</v>
      </c>
    </row>
    <row r="47" spans="1:15" x14ac:dyDescent="0.2">
      <c r="A47" s="19" t="s">
        <v>521</v>
      </c>
      <c r="B47" s="20">
        <v>209</v>
      </c>
      <c r="C47" s="20">
        <v>3</v>
      </c>
      <c r="D47" s="20">
        <v>27</v>
      </c>
      <c r="E47" s="20">
        <v>16</v>
      </c>
      <c r="F47" s="20">
        <v>10</v>
      </c>
      <c r="G47" s="20">
        <v>9</v>
      </c>
      <c r="H47" s="20">
        <v>74</v>
      </c>
      <c r="I47" s="20">
        <v>41</v>
      </c>
      <c r="J47" s="20">
        <v>30</v>
      </c>
      <c r="K47" s="20">
        <v>2</v>
      </c>
      <c r="L47" s="20">
        <v>43</v>
      </c>
      <c r="M47" s="20">
        <v>17</v>
      </c>
      <c r="N47" s="20">
        <v>24</v>
      </c>
      <c r="O47" s="20">
        <v>7</v>
      </c>
    </row>
    <row r="48" spans="1:15" x14ac:dyDescent="0.2">
      <c r="A48" s="19" t="s">
        <v>522</v>
      </c>
      <c r="B48" s="20">
        <v>258</v>
      </c>
      <c r="C48" s="20">
        <v>2</v>
      </c>
      <c r="D48" s="20">
        <v>32</v>
      </c>
      <c r="E48" s="20">
        <v>9</v>
      </c>
      <c r="F48" s="20">
        <v>9</v>
      </c>
      <c r="G48" s="20">
        <v>3</v>
      </c>
      <c r="H48" s="20">
        <v>88</v>
      </c>
      <c r="I48" s="20">
        <v>27</v>
      </c>
      <c r="J48" s="20">
        <v>28</v>
      </c>
      <c r="K48" s="20">
        <v>3</v>
      </c>
      <c r="L48" s="20">
        <v>68</v>
      </c>
      <c r="M48" s="20">
        <v>26</v>
      </c>
      <c r="N48" s="20">
        <v>49</v>
      </c>
      <c r="O48" s="20">
        <v>10</v>
      </c>
    </row>
    <row r="49" spans="1:15" x14ac:dyDescent="0.2">
      <c r="A49" s="19" t="s">
        <v>523</v>
      </c>
      <c r="B49" s="20">
        <v>575</v>
      </c>
      <c r="C49" s="20">
        <v>5</v>
      </c>
      <c r="D49" s="20">
        <v>69</v>
      </c>
      <c r="E49" s="20">
        <v>28</v>
      </c>
      <c r="F49" s="20">
        <v>19</v>
      </c>
      <c r="G49" s="20">
        <v>12</v>
      </c>
      <c r="H49" s="20">
        <v>192</v>
      </c>
      <c r="I49" s="20">
        <v>73</v>
      </c>
      <c r="J49" s="20">
        <v>60</v>
      </c>
      <c r="K49" s="20">
        <v>6</v>
      </c>
      <c r="L49" s="20">
        <v>137</v>
      </c>
      <c r="M49" s="20">
        <v>67</v>
      </c>
      <c r="N49" s="20">
        <v>104</v>
      </c>
      <c r="O49" s="20">
        <v>21</v>
      </c>
    </row>
    <row r="50" spans="1:15" x14ac:dyDescent="0.2">
      <c r="A50" s="19" t="s">
        <v>524</v>
      </c>
      <c r="B50" s="20">
        <v>366</v>
      </c>
      <c r="C50" s="20">
        <v>2</v>
      </c>
      <c r="D50" s="20">
        <v>42</v>
      </c>
      <c r="E50" s="20">
        <v>12</v>
      </c>
      <c r="F50" s="20">
        <v>9</v>
      </c>
      <c r="G50" s="20">
        <v>3</v>
      </c>
      <c r="H50" s="20">
        <v>118</v>
      </c>
      <c r="I50" s="20">
        <v>32</v>
      </c>
      <c r="J50" s="20">
        <v>30</v>
      </c>
      <c r="K50" s="20">
        <v>4</v>
      </c>
      <c r="L50" s="20">
        <v>94</v>
      </c>
      <c r="M50" s="20">
        <v>50</v>
      </c>
      <c r="N50" s="20">
        <v>80</v>
      </c>
      <c r="O50" s="20">
        <v>14</v>
      </c>
    </row>
    <row r="51" spans="1:15" x14ac:dyDescent="0.2">
      <c r="A51" s="19" t="s">
        <v>525</v>
      </c>
      <c r="B51" s="20">
        <v>108</v>
      </c>
      <c r="C51" s="20">
        <v>0</v>
      </c>
      <c r="D51" s="20">
        <v>10</v>
      </c>
      <c r="E51" s="20">
        <v>3</v>
      </c>
      <c r="F51" s="20">
        <v>0</v>
      </c>
      <c r="G51" s="20">
        <v>0</v>
      </c>
      <c r="H51" s="20">
        <v>30</v>
      </c>
      <c r="I51" s="20">
        <v>5</v>
      </c>
      <c r="J51" s="20">
        <v>2</v>
      </c>
      <c r="K51" s="20">
        <v>1</v>
      </c>
      <c r="L51" s="20">
        <v>26</v>
      </c>
      <c r="M51" s="20">
        <v>24</v>
      </c>
      <c r="N51" s="20">
        <v>31</v>
      </c>
      <c r="O51" s="20">
        <v>4</v>
      </c>
    </row>
    <row r="52" spans="1:15" x14ac:dyDescent="0.2">
      <c r="A52" s="18" t="s">
        <v>528</v>
      </c>
      <c r="B52" s="18"/>
      <c r="C52" s="18"/>
      <c r="D52" s="18"/>
      <c r="E52" s="18"/>
      <c r="F52" s="18"/>
      <c r="G52" s="18"/>
      <c r="H52" s="18"/>
      <c r="I52" s="18"/>
      <c r="J52" s="18"/>
      <c r="K52" s="18"/>
      <c r="L52" s="18"/>
      <c r="M52" s="18"/>
      <c r="N52" s="18"/>
      <c r="O52" s="18"/>
    </row>
    <row r="53" spans="1:15" x14ac:dyDescent="0.2">
      <c r="A53" s="19" t="s">
        <v>130</v>
      </c>
      <c r="B53" s="20">
        <v>72</v>
      </c>
      <c r="C53" s="20">
        <v>5</v>
      </c>
      <c r="D53" s="20">
        <v>10</v>
      </c>
      <c r="E53" s="20">
        <v>11</v>
      </c>
      <c r="F53" s="20">
        <v>6</v>
      </c>
      <c r="G53" s="20">
        <v>6</v>
      </c>
      <c r="H53" s="20">
        <v>33</v>
      </c>
      <c r="I53" s="20">
        <v>8</v>
      </c>
      <c r="J53" s="20">
        <v>6</v>
      </c>
      <c r="K53" s="20">
        <v>0</v>
      </c>
      <c r="L53" s="20">
        <v>8</v>
      </c>
      <c r="M53" s="20">
        <v>6</v>
      </c>
      <c r="N53" s="20">
        <v>8</v>
      </c>
      <c r="O53" s="20">
        <v>0</v>
      </c>
    </row>
    <row r="54" spans="1:15" x14ac:dyDescent="0.2">
      <c r="A54" s="19" t="s">
        <v>131</v>
      </c>
      <c r="B54" s="20">
        <v>731</v>
      </c>
      <c r="C54" s="20">
        <v>8</v>
      </c>
      <c r="D54" s="20">
        <v>81</v>
      </c>
      <c r="E54" s="20">
        <v>48</v>
      </c>
      <c r="F54" s="20">
        <v>36</v>
      </c>
      <c r="G54" s="20">
        <v>22</v>
      </c>
      <c r="H54" s="20">
        <v>227</v>
      </c>
      <c r="I54" s="20">
        <v>96</v>
      </c>
      <c r="J54" s="20">
        <v>119</v>
      </c>
      <c r="K54" s="20">
        <v>11</v>
      </c>
      <c r="L54" s="20">
        <v>172</v>
      </c>
      <c r="M54" s="20">
        <v>60</v>
      </c>
      <c r="N54" s="20">
        <v>118</v>
      </c>
      <c r="O54" s="20">
        <v>18</v>
      </c>
    </row>
    <row r="55" spans="1:15" x14ac:dyDescent="0.2">
      <c r="A55" s="19" t="s">
        <v>392</v>
      </c>
      <c r="B55" s="20">
        <v>59</v>
      </c>
      <c r="C55" s="20">
        <v>1</v>
      </c>
      <c r="D55" s="20">
        <v>11</v>
      </c>
      <c r="E55" s="20">
        <v>4</v>
      </c>
      <c r="F55" s="20">
        <v>3</v>
      </c>
      <c r="G55" s="20">
        <v>2</v>
      </c>
      <c r="H55" s="20">
        <v>26</v>
      </c>
      <c r="I55" s="20">
        <v>2</v>
      </c>
      <c r="J55" s="20">
        <v>5</v>
      </c>
      <c r="K55" s="20">
        <v>2</v>
      </c>
      <c r="L55" s="20">
        <v>7</v>
      </c>
      <c r="M55" s="20">
        <v>5</v>
      </c>
      <c r="N55" s="20">
        <v>9</v>
      </c>
      <c r="O55" s="20">
        <v>1</v>
      </c>
    </row>
    <row r="56" spans="1:15" x14ac:dyDescent="0.2">
      <c r="A56" s="19" t="s">
        <v>132</v>
      </c>
      <c r="B56" s="20">
        <v>261</v>
      </c>
      <c r="C56" s="20">
        <v>1</v>
      </c>
      <c r="D56" s="20">
        <v>28</v>
      </c>
      <c r="E56" s="20">
        <v>10</v>
      </c>
      <c r="F56" s="20">
        <v>6</v>
      </c>
      <c r="G56" s="20">
        <v>0</v>
      </c>
      <c r="H56" s="20">
        <v>90</v>
      </c>
      <c r="I56" s="20">
        <v>18</v>
      </c>
      <c r="J56" s="20">
        <v>22</v>
      </c>
      <c r="K56" s="20">
        <v>2</v>
      </c>
      <c r="L56" s="20">
        <v>66</v>
      </c>
      <c r="M56" s="20">
        <v>34</v>
      </c>
      <c r="N56" s="20">
        <v>50</v>
      </c>
      <c r="O56" s="20">
        <v>12</v>
      </c>
    </row>
    <row r="57" spans="1:15" x14ac:dyDescent="0.2">
      <c r="A57" s="19" t="s">
        <v>529</v>
      </c>
      <c r="B57" s="20">
        <v>33</v>
      </c>
      <c r="C57" s="20">
        <v>0</v>
      </c>
      <c r="D57" s="20">
        <v>1</v>
      </c>
      <c r="E57" s="20">
        <v>0</v>
      </c>
      <c r="F57" s="20">
        <v>0</v>
      </c>
      <c r="G57" s="20">
        <v>1</v>
      </c>
      <c r="H57" s="20">
        <v>13</v>
      </c>
      <c r="I57" s="20">
        <v>4</v>
      </c>
      <c r="J57" s="20">
        <v>5</v>
      </c>
      <c r="K57" s="20">
        <v>0</v>
      </c>
      <c r="L57" s="20">
        <v>7</v>
      </c>
      <c r="M57" s="20">
        <v>3</v>
      </c>
      <c r="N57" s="20">
        <v>8</v>
      </c>
      <c r="O57" s="20">
        <v>0</v>
      </c>
    </row>
    <row r="58" spans="1:15" x14ac:dyDescent="0.2">
      <c r="A58" s="18" t="s">
        <v>133</v>
      </c>
      <c r="B58" s="17">
        <v>47</v>
      </c>
      <c r="C58" s="17">
        <v>3</v>
      </c>
      <c r="D58" s="17">
        <v>5</v>
      </c>
      <c r="E58" s="17">
        <v>6</v>
      </c>
      <c r="F58" s="17">
        <v>3</v>
      </c>
      <c r="G58" s="17">
        <v>4</v>
      </c>
      <c r="H58" s="17">
        <v>19</v>
      </c>
      <c r="I58" s="17">
        <v>5</v>
      </c>
      <c r="J58" s="17">
        <v>4</v>
      </c>
      <c r="K58" s="17">
        <v>0</v>
      </c>
      <c r="L58" s="17">
        <v>5</v>
      </c>
      <c r="M58" s="17">
        <v>3</v>
      </c>
      <c r="N58" s="17">
        <v>6</v>
      </c>
      <c r="O58" s="17">
        <v>0</v>
      </c>
    </row>
    <row r="59" spans="1:15" x14ac:dyDescent="0.2">
      <c r="A59" s="19" t="s">
        <v>134</v>
      </c>
      <c r="B59" s="20">
        <v>380</v>
      </c>
      <c r="C59" s="20">
        <v>5</v>
      </c>
      <c r="D59" s="20">
        <v>39</v>
      </c>
      <c r="E59" s="20">
        <v>31</v>
      </c>
      <c r="F59" s="20">
        <v>18</v>
      </c>
      <c r="G59" s="20">
        <v>12</v>
      </c>
      <c r="H59" s="20">
        <v>116</v>
      </c>
      <c r="I59" s="20">
        <v>26</v>
      </c>
      <c r="J59" s="20">
        <v>77</v>
      </c>
      <c r="K59" s="20">
        <v>8</v>
      </c>
      <c r="L59" s="20">
        <v>86</v>
      </c>
      <c r="M59" s="20">
        <v>27</v>
      </c>
      <c r="N59" s="20">
        <v>64</v>
      </c>
      <c r="O59" s="20">
        <v>8</v>
      </c>
    </row>
    <row r="60" spans="1:15" x14ac:dyDescent="0.2">
      <c r="A60" s="19" t="s">
        <v>393</v>
      </c>
      <c r="B60" s="20">
        <v>26</v>
      </c>
      <c r="C60" s="20">
        <v>0</v>
      </c>
      <c r="D60" s="20">
        <v>5</v>
      </c>
      <c r="E60" s="20">
        <v>1</v>
      </c>
      <c r="F60" s="20">
        <v>1</v>
      </c>
      <c r="G60" s="20">
        <v>2</v>
      </c>
      <c r="H60" s="20">
        <v>12</v>
      </c>
      <c r="I60" s="20">
        <v>1</v>
      </c>
      <c r="J60" s="20">
        <v>3</v>
      </c>
      <c r="K60" s="20">
        <v>1</v>
      </c>
      <c r="L60" s="20">
        <v>3</v>
      </c>
      <c r="M60" s="20">
        <v>1</v>
      </c>
      <c r="N60" s="20">
        <v>4</v>
      </c>
      <c r="O60" s="20">
        <v>0</v>
      </c>
    </row>
    <row r="61" spans="1:15" x14ac:dyDescent="0.2">
      <c r="A61" s="19" t="s">
        <v>135</v>
      </c>
      <c r="B61" s="20">
        <v>57</v>
      </c>
      <c r="C61" s="20">
        <v>0</v>
      </c>
      <c r="D61" s="20">
        <v>7</v>
      </c>
      <c r="E61" s="20">
        <v>2</v>
      </c>
      <c r="F61" s="20">
        <v>2</v>
      </c>
      <c r="G61" s="20">
        <v>0</v>
      </c>
      <c r="H61" s="20">
        <v>21</v>
      </c>
      <c r="I61" s="20">
        <v>0</v>
      </c>
      <c r="J61" s="20">
        <v>3</v>
      </c>
      <c r="K61" s="20">
        <v>0</v>
      </c>
      <c r="L61" s="20">
        <v>18</v>
      </c>
      <c r="M61" s="20">
        <v>5</v>
      </c>
      <c r="N61" s="20">
        <v>7</v>
      </c>
      <c r="O61" s="20">
        <v>2</v>
      </c>
    </row>
    <row r="62" spans="1:15" x14ac:dyDescent="0.2">
      <c r="A62" s="19" t="s">
        <v>530</v>
      </c>
      <c r="B62" s="20">
        <v>16</v>
      </c>
      <c r="C62" s="20">
        <v>0</v>
      </c>
      <c r="D62" s="20">
        <v>1</v>
      </c>
      <c r="E62" s="20">
        <v>0</v>
      </c>
      <c r="F62" s="20">
        <v>0</v>
      </c>
      <c r="G62" s="20">
        <v>1</v>
      </c>
      <c r="H62" s="20">
        <v>7</v>
      </c>
      <c r="I62" s="20">
        <v>3</v>
      </c>
      <c r="J62" s="20">
        <v>3</v>
      </c>
      <c r="K62" s="20">
        <v>0</v>
      </c>
      <c r="L62" s="20">
        <v>2</v>
      </c>
      <c r="M62" s="20">
        <v>2</v>
      </c>
      <c r="N62" s="20">
        <v>3</v>
      </c>
      <c r="O62" s="20">
        <v>0</v>
      </c>
    </row>
    <row r="63" spans="1:15" x14ac:dyDescent="0.2">
      <c r="A63" s="18" t="s">
        <v>136</v>
      </c>
      <c r="B63" s="17">
        <v>25</v>
      </c>
      <c r="C63" s="17">
        <v>2</v>
      </c>
      <c r="D63" s="17">
        <v>5</v>
      </c>
      <c r="E63" s="17">
        <v>5</v>
      </c>
      <c r="F63" s="17">
        <v>3</v>
      </c>
      <c r="G63" s="17">
        <v>2</v>
      </c>
      <c r="H63" s="17">
        <v>14</v>
      </c>
      <c r="I63" s="17">
        <v>3</v>
      </c>
      <c r="J63" s="17">
        <v>2</v>
      </c>
      <c r="K63" s="17">
        <v>0</v>
      </c>
      <c r="L63" s="17">
        <v>3</v>
      </c>
      <c r="M63" s="17">
        <v>3</v>
      </c>
      <c r="N63" s="17">
        <v>2</v>
      </c>
      <c r="O63" s="17">
        <v>0</v>
      </c>
    </row>
    <row r="64" spans="1:15" x14ac:dyDescent="0.2">
      <c r="A64" s="19" t="s">
        <v>134</v>
      </c>
      <c r="B64" s="20">
        <v>351</v>
      </c>
      <c r="C64" s="20">
        <v>3</v>
      </c>
      <c r="D64" s="20">
        <v>42</v>
      </c>
      <c r="E64" s="20">
        <v>17</v>
      </c>
      <c r="F64" s="20">
        <v>18</v>
      </c>
      <c r="G64" s="20">
        <v>10</v>
      </c>
      <c r="H64" s="20">
        <v>111</v>
      </c>
      <c r="I64" s="20">
        <v>70</v>
      </c>
      <c r="J64" s="20">
        <v>42</v>
      </c>
      <c r="K64" s="20">
        <v>3</v>
      </c>
      <c r="L64" s="20">
        <v>86</v>
      </c>
      <c r="M64" s="20">
        <v>33</v>
      </c>
      <c r="N64" s="20">
        <v>54</v>
      </c>
      <c r="O64" s="20">
        <v>10</v>
      </c>
    </row>
    <row r="65" spans="1:15" x14ac:dyDescent="0.2">
      <c r="A65" s="19" t="s">
        <v>393</v>
      </c>
      <c r="B65" s="20">
        <v>33</v>
      </c>
      <c r="C65" s="20">
        <v>1</v>
      </c>
      <c r="D65" s="20">
        <v>6</v>
      </c>
      <c r="E65" s="20">
        <v>3</v>
      </c>
      <c r="F65" s="20">
        <v>2</v>
      </c>
      <c r="G65" s="20">
        <v>0</v>
      </c>
      <c r="H65" s="20">
        <v>14</v>
      </c>
      <c r="I65" s="20">
        <v>1</v>
      </c>
      <c r="J65" s="20">
        <v>2</v>
      </c>
      <c r="K65" s="20">
        <v>1</v>
      </c>
      <c r="L65" s="20">
        <v>4</v>
      </c>
      <c r="M65" s="20">
        <v>4</v>
      </c>
      <c r="N65" s="20">
        <v>5</v>
      </c>
      <c r="O65" s="20">
        <v>1</v>
      </c>
    </row>
    <row r="66" spans="1:15" x14ac:dyDescent="0.2">
      <c r="A66" s="19" t="s">
        <v>135</v>
      </c>
      <c r="B66" s="20">
        <v>204</v>
      </c>
      <c r="C66" s="20">
        <v>1</v>
      </c>
      <c r="D66" s="20">
        <v>21</v>
      </c>
      <c r="E66" s="20">
        <v>8</v>
      </c>
      <c r="F66" s="20">
        <v>4</v>
      </c>
      <c r="G66" s="20">
        <v>0</v>
      </c>
      <c r="H66" s="20">
        <v>69</v>
      </c>
      <c r="I66" s="20">
        <v>18</v>
      </c>
      <c r="J66" s="20">
        <v>19</v>
      </c>
      <c r="K66" s="20">
        <v>2</v>
      </c>
      <c r="L66" s="20">
        <v>48</v>
      </c>
      <c r="M66" s="20">
        <v>29</v>
      </c>
      <c r="N66" s="20">
        <v>43</v>
      </c>
      <c r="O66" s="20">
        <v>10</v>
      </c>
    </row>
    <row r="67" spans="1:15" x14ac:dyDescent="0.2">
      <c r="A67" s="19" t="s">
        <v>530</v>
      </c>
      <c r="B67" s="20">
        <v>17</v>
      </c>
      <c r="C67" s="20">
        <v>0</v>
      </c>
      <c r="D67" s="20">
        <v>0</v>
      </c>
      <c r="E67" s="20">
        <v>0</v>
      </c>
      <c r="F67" s="20">
        <v>0</v>
      </c>
      <c r="G67" s="20">
        <v>0</v>
      </c>
      <c r="H67" s="20">
        <v>6</v>
      </c>
      <c r="I67" s="20">
        <v>1</v>
      </c>
      <c r="J67" s="20">
        <v>2</v>
      </c>
      <c r="K67" s="20">
        <v>0</v>
      </c>
      <c r="L67" s="20">
        <v>5</v>
      </c>
      <c r="M67" s="20">
        <v>1</v>
      </c>
      <c r="N67" s="20">
        <v>5</v>
      </c>
      <c r="O67" s="20">
        <v>0</v>
      </c>
    </row>
    <row r="68" spans="1:15" x14ac:dyDescent="0.2">
      <c r="A68" s="18" t="s">
        <v>531</v>
      </c>
      <c r="B68" s="18"/>
      <c r="C68" s="18"/>
      <c r="D68" s="18"/>
      <c r="E68" s="18"/>
      <c r="F68" s="18"/>
      <c r="G68" s="18"/>
      <c r="H68" s="18"/>
      <c r="I68" s="18"/>
      <c r="J68" s="18"/>
      <c r="K68" s="18"/>
      <c r="L68" s="18"/>
      <c r="M68" s="18"/>
      <c r="N68" s="18"/>
      <c r="O68" s="18"/>
    </row>
    <row r="69" spans="1:15" x14ac:dyDescent="0.2">
      <c r="A69" s="19" t="s">
        <v>532</v>
      </c>
      <c r="B69" s="20">
        <v>187</v>
      </c>
      <c r="C69" s="20">
        <v>3</v>
      </c>
      <c r="D69" s="20">
        <v>26</v>
      </c>
      <c r="E69" s="20">
        <v>11</v>
      </c>
      <c r="F69" s="20">
        <v>8</v>
      </c>
      <c r="G69" s="20">
        <v>4</v>
      </c>
      <c r="H69" s="20">
        <v>82</v>
      </c>
      <c r="I69" s="20">
        <v>3</v>
      </c>
      <c r="J69" s="20">
        <v>14</v>
      </c>
      <c r="K69" s="20">
        <v>3</v>
      </c>
      <c r="L69" s="20">
        <v>39</v>
      </c>
      <c r="M69" s="20">
        <v>18</v>
      </c>
      <c r="N69" s="20">
        <v>27</v>
      </c>
      <c r="O69" s="20">
        <v>6</v>
      </c>
    </row>
    <row r="70" spans="1:15" x14ac:dyDescent="0.2">
      <c r="A70" s="19" t="s">
        <v>533</v>
      </c>
      <c r="B70" s="20">
        <v>615</v>
      </c>
      <c r="C70" s="20">
        <v>6</v>
      </c>
      <c r="D70" s="20">
        <v>67</v>
      </c>
      <c r="E70" s="20">
        <v>42</v>
      </c>
      <c r="F70" s="20">
        <v>31</v>
      </c>
      <c r="G70" s="20">
        <v>20</v>
      </c>
      <c r="H70" s="20">
        <v>185</v>
      </c>
      <c r="I70" s="20">
        <v>84</v>
      </c>
      <c r="J70" s="20">
        <v>108</v>
      </c>
      <c r="K70" s="20">
        <v>8</v>
      </c>
      <c r="L70" s="20">
        <v>145</v>
      </c>
      <c r="M70" s="20">
        <v>47</v>
      </c>
      <c r="N70" s="20">
        <v>107</v>
      </c>
      <c r="O70" s="20">
        <v>13</v>
      </c>
    </row>
    <row r="71" spans="1:15" x14ac:dyDescent="0.2">
      <c r="A71" s="19" t="s">
        <v>137</v>
      </c>
      <c r="B71" s="20">
        <v>34</v>
      </c>
      <c r="C71" s="20">
        <v>3</v>
      </c>
      <c r="D71" s="20">
        <v>4</v>
      </c>
      <c r="E71" s="20">
        <v>4</v>
      </c>
      <c r="F71" s="20">
        <v>4</v>
      </c>
      <c r="G71" s="20">
        <v>1</v>
      </c>
      <c r="H71" s="20">
        <v>6</v>
      </c>
      <c r="I71" s="20">
        <v>13</v>
      </c>
      <c r="J71" s="20">
        <v>6</v>
      </c>
      <c r="K71" s="20">
        <v>0</v>
      </c>
      <c r="L71" s="20">
        <v>5</v>
      </c>
      <c r="M71" s="20">
        <v>0</v>
      </c>
      <c r="N71" s="20">
        <v>4</v>
      </c>
      <c r="O71" s="20">
        <v>0</v>
      </c>
    </row>
    <row r="72" spans="1:15" x14ac:dyDescent="0.2">
      <c r="A72" s="19" t="s">
        <v>138</v>
      </c>
      <c r="B72" s="20">
        <v>371</v>
      </c>
      <c r="C72" s="20">
        <v>1</v>
      </c>
      <c r="D72" s="20">
        <v>34</v>
      </c>
      <c r="E72" s="20">
        <v>15</v>
      </c>
      <c r="F72" s="20">
        <v>10</v>
      </c>
      <c r="G72" s="20">
        <v>7</v>
      </c>
      <c r="H72" s="20">
        <v>129</v>
      </c>
      <c r="I72" s="20">
        <v>45</v>
      </c>
      <c r="J72" s="20">
        <v>49</v>
      </c>
      <c r="K72" s="20">
        <v>6</v>
      </c>
      <c r="L72" s="20">
        <v>81</v>
      </c>
      <c r="M72" s="20">
        <v>40</v>
      </c>
      <c r="N72" s="20">
        <v>66</v>
      </c>
      <c r="O72" s="20">
        <v>11</v>
      </c>
    </row>
    <row r="73" spans="1:15" x14ac:dyDescent="0.2">
      <c r="A73" s="19" t="s">
        <v>534</v>
      </c>
      <c r="B73" s="20">
        <v>43</v>
      </c>
      <c r="C73" s="20">
        <v>1</v>
      </c>
      <c r="D73" s="20">
        <v>3</v>
      </c>
      <c r="E73" s="20">
        <v>4</v>
      </c>
      <c r="F73" s="20">
        <v>3</v>
      </c>
      <c r="G73" s="20">
        <v>1</v>
      </c>
      <c r="H73" s="20">
        <v>13</v>
      </c>
      <c r="I73" s="20">
        <v>7</v>
      </c>
      <c r="J73" s="20">
        <v>6</v>
      </c>
      <c r="K73" s="20">
        <v>0</v>
      </c>
      <c r="L73" s="20">
        <v>12</v>
      </c>
      <c r="M73" s="20">
        <v>7</v>
      </c>
      <c r="N73" s="20">
        <v>1</v>
      </c>
      <c r="O73" s="20">
        <v>3</v>
      </c>
    </row>
    <row r="74" spans="1:15" x14ac:dyDescent="0.2">
      <c r="A74" s="19" t="s">
        <v>504</v>
      </c>
      <c r="B74" s="20">
        <v>94</v>
      </c>
      <c r="C74" s="20">
        <v>1</v>
      </c>
      <c r="D74" s="20">
        <v>12</v>
      </c>
      <c r="E74" s="20">
        <v>5</v>
      </c>
      <c r="F74" s="20">
        <v>4</v>
      </c>
      <c r="G74" s="20">
        <v>3</v>
      </c>
      <c r="H74" s="20">
        <v>33</v>
      </c>
      <c r="I74" s="20">
        <v>9</v>
      </c>
      <c r="J74" s="20">
        <v>11</v>
      </c>
      <c r="K74" s="20">
        <v>1</v>
      </c>
      <c r="L74" s="20">
        <v>22</v>
      </c>
      <c r="M74" s="20">
        <v>11</v>
      </c>
      <c r="N74" s="20">
        <v>14</v>
      </c>
      <c r="O74" s="20">
        <v>3</v>
      </c>
    </row>
    <row r="75" spans="1:15" x14ac:dyDescent="0.2">
      <c r="A75" s="19" t="s">
        <v>1441</v>
      </c>
      <c r="B75" s="20">
        <v>875</v>
      </c>
      <c r="C75" s="20">
        <v>11</v>
      </c>
      <c r="D75" s="20">
        <v>93</v>
      </c>
      <c r="E75" s="20">
        <v>57</v>
      </c>
      <c r="F75" s="20">
        <v>39</v>
      </c>
      <c r="G75" s="20">
        <v>24</v>
      </c>
      <c r="H75" s="20">
        <v>274</v>
      </c>
      <c r="I75" s="20">
        <v>116</v>
      </c>
      <c r="J75" s="20">
        <v>132</v>
      </c>
      <c r="K75" s="20">
        <v>11</v>
      </c>
      <c r="L75" s="20">
        <v>199</v>
      </c>
      <c r="M75" s="20">
        <v>79</v>
      </c>
      <c r="N75" s="20">
        <v>152</v>
      </c>
      <c r="O75" s="20">
        <v>22</v>
      </c>
    </row>
    <row r="76" spans="1:15" x14ac:dyDescent="0.2">
      <c r="A76" s="18" t="s">
        <v>535</v>
      </c>
      <c r="B76" s="18"/>
      <c r="C76" s="18"/>
      <c r="D76" s="18"/>
      <c r="E76" s="18"/>
      <c r="F76" s="18"/>
      <c r="G76" s="18"/>
      <c r="H76" s="18"/>
      <c r="I76" s="18"/>
      <c r="J76" s="18"/>
      <c r="K76" s="18"/>
      <c r="L76" s="18"/>
      <c r="M76" s="18"/>
      <c r="N76" s="18"/>
      <c r="O76" s="18"/>
    </row>
    <row r="77" spans="1:15" x14ac:dyDescent="0.2">
      <c r="A77" s="21" t="s">
        <v>536</v>
      </c>
      <c r="B77" s="34">
        <v>187</v>
      </c>
      <c r="C77" s="34">
        <v>3</v>
      </c>
      <c r="D77" s="34">
        <v>26</v>
      </c>
      <c r="E77" s="34">
        <v>11</v>
      </c>
      <c r="F77" s="34">
        <v>8</v>
      </c>
      <c r="G77" s="34">
        <v>4</v>
      </c>
      <c r="H77" s="34">
        <v>82</v>
      </c>
      <c r="I77" s="34">
        <v>3</v>
      </c>
      <c r="J77" s="34">
        <v>14</v>
      </c>
      <c r="K77" s="34">
        <v>3</v>
      </c>
      <c r="L77" s="34">
        <v>39</v>
      </c>
      <c r="M77" s="34">
        <v>18</v>
      </c>
      <c r="N77" s="34">
        <v>27</v>
      </c>
      <c r="O77" s="34">
        <v>6</v>
      </c>
    </row>
    <row r="78" spans="1:15" x14ac:dyDescent="0.2">
      <c r="A78" s="21" t="s">
        <v>537</v>
      </c>
      <c r="B78" s="34">
        <v>519</v>
      </c>
      <c r="C78" s="34">
        <v>7</v>
      </c>
      <c r="D78" s="34">
        <v>59</v>
      </c>
      <c r="E78" s="34">
        <v>39</v>
      </c>
      <c r="F78" s="34">
        <v>25</v>
      </c>
      <c r="G78" s="34">
        <v>17</v>
      </c>
      <c r="H78" s="34">
        <v>155</v>
      </c>
      <c r="I78" s="34">
        <v>65</v>
      </c>
      <c r="J78" s="34">
        <v>78</v>
      </c>
      <c r="K78" s="34">
        <v>4</v>
      </c>
      <c r="L78" s="34">
        <v>124</v>
      </c>
      <c r="M78" s="34">
        <v>36</v>
      </c>
      <c r="N78" s="34">
        <v>99</v>
      </c>
      <c r="O78" s="34">
        <v>11</v>
      </c>
    </row>
    <row r="79" spans="1:15" x14ac:dyDescent="0.2">
      <c r="A79" s="19" t="s">
        <v>538</v>
      </c>
      <c r="B79" s="20">
        <v>180</v>
      </c>
      <c r="C79" s="20">
        <v>2</v>
      </c>
      <c r="D79" s="20">
        <v>16</v>
      </c>
      <c r="E79" s="20">
        <v>10</v>
      </c>
      <c r="F79" s="20">
        <v>10</v>
      </c>
      <c r="G79" s="20">
        <v>4</v>
      </c>
      <c r="H79" s="20">
        <v>65</v>
      </c>
      <c r="I79" s="20">
        <v>23</v>
      </c>
      <c r="J79" s="20">
        <v>28</v>
      </c>
      <c r="K79" s="20">
        <v>5</v>
      </c>
      <c r="L79" s="20">
        <v>34</v>
      </c>
      <c r="M79" s="20">
        <v>25</v>
      </c>
      <c r="N79" s="20">
        <v>29</v>
      </c>
      <c r="O79" s="20">
        <v>3</v>
      </c>
    </row>
    <row r="80" spans="1:15" x14ac:dyDescent="0.2">
      <c r="A80" s="19" t="s">
        <v>539</v>
      </c>
      <c r="B80" s="20">
        <v>71</v>
      </c>
      <c r="C80" s="20">
        <v>0</v>
      </c>
      <c r="D80" s="20">
        <v>3</v>
      </c>
      <c r="E80" s="20">
        <v>3</v>
      </c>
      <c r="F80" s="20">
        <v>0</v>
      </c>
      <c r="G80" s="20">
        <v>0</v>
      </c>
      <c r="H80" s="20">
        <v>24</v>
      </c>
      <c r="I80" s="20">
        <v>12</v>
      </c>
      <c r="J80" s="20">
        <v>12</v>
      </c>
      <c r="K80" s="20">
        <v>0</v>
      </c>
      <c r="L80" s="20">
        <v>19</v>
      </c>
      <c r="M80" s="20">
        <v>11</v>
      </c>
      <c r="N80" s="20">
        <v>8</v>
      </c>
      <c r="O80" s="20">
        <v>1</v>
      </c>
    </row>
    <row r="81" spans="1:15" x14ac:dyDescent="0.2">
      <c r="A81" s="19" t="s">
        <v>540</v>
      </c>
      <c r="B81" s="20">
        <v>30</v>
      </c>
      <c r="C81" s="20">
        <v>0</v>
      </c>
      <c r="D81" s="20">
        <v>4</v>
      </c>
      <c r="E81" s="20">
        <v>0</v>
      </c>
      <c r="F81" s="20">
        <v>0</v>
      </c>
      <c r="G81" s="20">
        <v>0</v>
      </c>
      <c r="H81" s="20">
        <v>9</v>
      </c>
      <c r="I81" s="20">
        <v>7</v>
      </c>
      <c r="J81" s="20">
        <v>5</v>
      </c>
      <c r="K81" s="20">
        <v>0</v>
      </c>
      <c r="L81" s="20">
        <v>5</v>
      </c>
      <c r="M81" s="20">
        <v>2</v>
      </c>
      <c r="N81" s="20">
        <v>4</v>
      </c>
      <c r="O81" s="20">
        <v>3</v>
      </c>
    </row>
    <row r="82" spans="1:15" x14ac:dyDescent="0.2">
      <c r="A82" s="19" t="s">
        <v>541</v>
      </c>
      <c r="B82" s="20">
        <v>26</v>
      </c>
      <c r="C82" s="20">
        <v>1</v>
      </c>
      <c r="D82" s="20">
        <v>3</v>
      </c>
      <c r="E82" s="20">
        <v>1</v>
      </c>
      <c r="F82" s="20">
        <v>1</v>
      </c>
      <c r="G82" s="20">
        <v>1</v>
      </c>
      <c r="H82" s="20">
        <v>2</v>
      </c>
      <c r="I82" s="20">
        <v>5</v>
      </c>
      <c r="J82" s="20">
        <v>4</v>
      </c>
      <c r="K82" s="20">
        <v>0</v>
      </c>
      <c r="L82" s="20">
        <v>10</v>
      </c>
      <c r="M82" s="20">
        <v>3</v>
      </c>
      <c r="N82" s="20">
        <v>2</v>
      </c>
      <c r="O82" s="20">
        <v>0</v>
      </c>
    </row>
    <row r="83" spans="1:15" x14ac:dyDescent="0.2">
      <c r="A83" s="19" t="s">
        <v>542</v>
      </c>
      <c r="B83" s="20">
        <v>8</v>
      </c>
      <c r="C83" s="20">
        <v>0</v>
      </c>
      <c r="D83" s="20">
        <v>2</v>
      </c>
      <c r="E83" s="20">
        <v>0</v>
      </c>
      <c r="F83" s="20">
        <v>1</v>
      </c>
      <c r="G83" s="20">
        <v>0</v>
      </c>
      <c r="H83" s="20">
        <v>2</v>
      </c>
      <c r="I83" s="20">
        <v>1</v>
      </c>
      <c r="J83" s="20">
        <v>0</v>
      </c>
      <c r="K83" s="20">
        <v>0</v>
      </c>
      <c r="L83" s="20">
        <v>2</v>
      </c>
      <c r="M83" s="20">
        <v>1</v>
      </c>
      <c r="N83" s="20">
        <v>1</v>
      </c>
      <c r="O83" s="20">
        <v>2</v>
      </c>
    </row>
    <row r="84" spans="1:15" x14ac:dyDescent="0.2">
      <c r="A84" s="19" t="s">
        <v>543</v>
      </c>
      <c r="B84" s="20">
        <v>2</v>
      </c>
      <c r="C84" s="20">
        <v>0</v>
      </c>
      <c r="D84" s="20">
        <v>0</v>
      </c>
      <c r="E84" s="20">
        <v>0</v>
      </c>
      <c r="F84" s="20">
        <v>0</v>
      </c>
      <c r="G84" s="20">
        <v>0</v>
      </c>
      <c r="H84" s="20">
        <v>0</v>
      </c>
      <c r="I84" s="20">
        <v>0</v>
      </c>
      <c r="J84" s="20">
        <v>0</v>
      </c>
      <c r="K84" s="20">
        <v>0</v>
      </c>
      <c r="L84" s="20">
        <v>0</v>
      </c>
      <c r="M84" s="20">
        <v>0</v>
      </c>
      <c r="N84" s="20">
        <v>1</v>
      </c>
      <c r="O84" s="20">
        <v>1</v>
      </c>
    </row>
    <row r="85" spans="1:15" x14ac:dyDescent="0.2">
      <c r="A85" s="19" t="s">
        <v>544</v>
      </c>
      <c r="B85" s="20">
        <v>1</v>
      </c>
      <c r="C85" s="20">
        <v>0</v>
      </c>
      <c r="D85" s="20">
        <v>0</v>
      </c>
      <c r="E85" s="20">
        <v>0</v>
      </c>
      <c r="F85" s="20">
        <v>0</v>
      </c>
      <c r="G85" s="20">
        <v>0</v>
      </c>
      <c r="H85" s="20">
        <v>0</v>
      </c>
      <c r="I85" s="20">
        <v>0</v>
      </c>
      <c r="J85" s="20">
        <v>0</v>
      </c>
      <c r="K85" s="20">
        <v>0</v>
      </c>
      <c r="L85" s="20">
        <v>1</v>
      </c>
      <c r="M85" s="20">
        <v>0</v>
      </c>
      <c r="N85" s="20">
        <v>0</v>
      </c>
      <c r="O85" s="20">
        <v>0</v>
      </c>
    </row>
    <row r="86" spans="1:15" x14ac:dyDescent="0.2">
      <c r="A86" s="19" t="s">
        <v>545</v>
      </c>
      <c r="B86" s="20">
        <v>2</v>
      </c>
      <c r="C86" s="20">
        <v>0</v>
      </c>
      <c r="D86" s="20">
        <v>0</v>
      </c>
      <c r="E86" s="20">
        <v>0</v>
      </c>
      <c r="F86" s="20">
        <v>0</v>
      </c>
      <c r="G86" s="20">
        <v>0</v>
      </c>
      <c r="H86" s="20">
        <v>0</v>
      </c>
      <c r="I86" s="20">
        <v>0</v>
      </c>
      <c r="J86" s="20">
        <v>0</v>
      </c>
      <c r="K86" s="20">
        <v>0</v>
      </c>
      <c r="L86" s="20">
        <v>1</v>
      </c>
      <c r="M86" s="20">
        <v>0</v>
      </c>
      <c r="N86" s="20">
        <v>0</v>
      </c>
      <c r="O86" s="20">
        <v>1</v>
      </c>
    </row>
    <row r="87" spans="1:15" x14ac:dyDescent="0.2">
      <c r="A87" s="19" t="s">
        <v>504</v>
      </c>
      <c r="B87" s="20">
        <v>130</v>
      </c>
      <c r="C87" s="20">
        <v>2</v>
      </c>
      <c r="D87" s="20">
        <v>18</v>
      </c>
      <c r="E87" s="20">
        <v>9</v>
      </c>
      <c r="F87" s="20">
        <v>6</v>
      </c>
      <c r="G87" s="20">
        <v>5</v>
      </c>
      <c r="H87" s="20">
        <v>50</v>
      </c>
      <c r="I87" s="20">
        <v>12</v>
      </c>
      <c r="J87" s="20">
        <v>16</v>
      </c>
      <c r="K87" s="20">
        <v>3</v>
      </c>
      <c r="L87" s="20">
        <v>25</v>
      </c>
      <c r="M87" s="20">
        <v>12</v>
      </c>
      <c r="N87" s="20">
        <v>22</v>
      </c>
      <c r="O87" s="20">
        <v>3</v>
      </c>
    </row>
    <row r="88" spans="1:15" x14ac:dyDescent="0.2">
      <c r="A88" s="18" t="s">
        <v>546</v>
      </c>
      <c r="B88" s="18"/>
      <c r="C88" s="18"/>
      <c r="D88" s="18"/>
      <c r="E88" s="18"/>
      <c r="F88" s="18"/>
      <c r="G88" s="18"/>
      <c r="H88" s="18"/>
      <c r="I88" s="18"/>
      <c r="J88" s="18"/>
      <c r="K88" s="18"/>
      <c r="L88" s="18"/>
      <c r="M88" s="18"/>
      <c r="N88" s="18"/>
      <c r="O88" s="18"/>
    </row>
    <row r="89" spans="1:15" x14ac:dyDescent="0.2">
      <c r="A89" s="19" t="s">
        <v>547</v>
      </c>
      <c r="B89" s="20">
        <v>942</v>
      </c>
      <c r="C89" s="20">
        <v>12</v>
      </c>
      <c r="D89" s="20">
        <v>102</v>
      </c>
      <c r="E89" s="20">
        <v>64</v>
      </c>
      <c r="F89" s="20">
        <v>39</v>
      </c>
      <c r="G89" s="20">
        <v>25</v>
      </c>
      <c r="H89" s="20">
        <v>296</v>
      </c>
      <c r="I89" s="20">
        <v>108</v>
      </c>
      <c r="J89" s="20">
        <v>128</v>
      </c>
      <c r="K89" s="20">
        <v>12</v>
      </c>
      <c r="L89" s="20">
        <v>223</v>
      </c>
      <c r="M89" s="20">
        <v>90</v>
      </c>
      <c r="N89" s="20">
        <v>163</v>
      </c>
      <c r="O89" s="20">
        <v>26</v>
      </c>
    </row>
    <row r="90" spans="1:15" x14ac:dyDescent="0.2">
      <c r="A90" s="19" t="s">
        <v>139</v>
      </c>
      <c r="B90" s="20">
        <v>36</v>
      </c>
      <c r="C90" s="20">
        <v>0</v>
      </c>
      <c r="D90" s="20">
        <v>4</v>
      </c>
      <c r="E90" s="20">
        <v>3</v>
      </c>
      <c r="F90" s="20">
        <v>3</v>
      </c>
      <c r="G90" s="20">
        <v>3</v>
      </c>
      <c r="H90" s="20">
        <v>13</v>
      </c>
      <c r="I90" s="20">
        <v>4</v>
      </c>
      <c r="J90" s="20">
        <v>9</v>
      </c>
      <c r="K90" s="20">
        <v>1</v>
      </c>
      <c r="L90" s="20">
        <v>15</v>
      </c>
      <c r="M90" s="20">
        <v>2</v>
      </c>
      <c r="N90" s="20">
        <v>5</v>
      </c>
      <c r="O90" s="20">
        <v>0</v>
      </c>
    </row>
    <row r="91" spans="1:15" x14ac:dyDescent="0.2">
      <c r="A91" s="19" t="s">
        <v>548</v>
      </c>
      <c r="B91" s="20">
        <v>23</v>
      </c>
      <c r="C91" s="20">
        <v>0</v>
      </c>
      <c r="D91" s="20">
        <v>4</v>
      </c>
      <c r="E91" s="20">
        <v>0</v>
      </c>
      <c r="F91" s="20">
        <v>1</v>
      </c>
      <c r="G91" s="20">
        <v>0</v>
      </c>
      <c r="H91" s="20">
        <v>12</v>
      </c>
      <c r="I91" s="20">
        <v>0</v>
      </c>
      <c r="J91" s="20">
        <v>3</v>
      </c>
      <c r="K91" s="20">
        <v>1</v>
      </c>
      <c r="L91" s="20">
        <v>2</v>
      </c>
      <c r="M91" s="20">
        <v>1</v>
      </c>
      <c r="N91" s="20">
        <v>2</v>
      </c>
      <c r="O91" s="20">
        <v>1</v>
      </c>
    </row>
    <row r="92" spans="1:15" x14ac:dyDescent="0.2">
      <c r="A92" s="19" t="s">
        <v>140</v>
      </c>
      <c r="B92" s="20">
        <v>76</v>
      </c>
      <c r="C92" s="20">
        <v>2</v>
      </c>
      <c r="D92" s="20">
        <v>13</v>
      </c>
      <c r="E92" s="20">
        <v>4</v>
      </c>
      <c r="F92" s="20">
        <v>4</v>
      </c>
      <c r="G92" s="20">
        <v>1</v>
      </c>
      <c r="H92" s="20">
        <v>32</v>
      </c>
      <c r="I92" s="20">
        <v>6</v>
      </c>
      <c r="J92" s="20">
        <v>6</v>
      </c>
      <c r="K92" s="20">
        <v>0</v>
      </c>
      <c r="L92" s="20">
        <v>9</v>
      </c>
      <c r="M92" s="20">
        <v>4</v>
      </c>
      <c r="N92" s="20">
        <v>13</v>
      </c>
      <c r="O92" s="20">
        <v>1</v>
      </c>
    </row>
    <row r="93" spans="1:15" x14ac:dyDescent="0.2">
      <c r="A93" s="19" t="s">
        <v>141</v>
      </c>
      <c r="B93" s="20">
        <v>9</v>
      </c>
      <c r="C93" s="20">
        <v>0</v>
      </c>
      <c r="D93" s="20">
        <v>4</v>
      </c>
      <c r="E93" s="20">
        <v>1</v>
      </c>
      <c r="F93" s="20">
        <v>1</v>
      </c>
      <c r="G93" s="20">
        <v>0</v>
      </c>
      <c r="H93" s="20">
        <v>7</v>
      </c>
      <c r="I93" s="20">
        <v>1</v>
      </c>
      <c r="J93" s="20">
        <v>2</v>
      </c>
      <c r="K93" s="20">
        <v>1</v>
      </c>
      <c r="L93" s="20">
        <v>0</v>
      </c>
      <c r="M93" s="20">
        <v>0</v>
      </c>
      <c r="N93" s="20">
        <v>0</v>
      </c>
      <c r="O93" s="20">
        <v>0</v>
      </c>
    </row>
    <row r="94" spans="1:15" x14ac:dyDescent="0.2">
      <c r="A94" s="19" t="s">
        <v>511</v>
      </c>
      <c r="B94" s="20">
        <v>28</v>
      </c>
      <c r="C94" s="20">
        <v>1</v>
      </c>
      <c r="D94" s="20">
        <v>3</v>
      </c>
      <c r="E94" s="20">
        <v>1</v>
      </c>
      <c r="F94" s="20">
        <v>3</v>
      </c>
      <c r="G94" s="20">
        <v>1</v>
      </c>
      <c r="H94" s="20">
        <v>13</v>
      </c>
      <c r="I94" s="20">
        <v>4</v>
      </c>
      <c r="J94" s="20">
        <v>1</v>
      </c>
      <c r="K94" s="20">
        <v>0</v>
      </c>
      <c r="L94" s="20">
        <v>4</v>
      </c>
      <c r="M94" s="20">
        <v>6</v>
      </c>
      <c r="N94" s="20">
        <v>4</v>
      </c>
      <c r="O94" s="20">
        <v>0</v>
      </c>
    </row>
    <row r="95" spans="1:15" x14ac:dyDescent="0.2">
      <c r="A95" s="19" t="s">
        <v>504</v>
      </c>
      <c r="B95" s="20">
        <v>42</v>
      </c>
      <c r="C95" s="20">
        <v>0</v>
      </c>
      <c r="D95" s="20">
        <v>1</v>
      </c>
      <c r="E95" s="20">
        <v>0</v>
      </c>
      <c r="F95" s="20">
        <v>0</v>
      </c>
      <c r="G95" s="20">
        <v>1</v>
      </c>
      <c r="H95" s="20">
        <v>16</v>
      </c>
      <c r="I95" s="20">
        <v>5</v>
      </c>
      <c r="J95" s="20">
        <v>8</v>
      </c>
      <c r="K95" s="20">
        <v>0</v>
      </c>
      <c r="L95" s="20">
        <v>7</v>
      </c>
      <c r="M95" s="20">
        <v>5</v>
      </c>
      <c r="N95" s="20">
        <v>6</v>
      </c>
      <c r="O95" s="20">
        <v>3</v>
      </c>
    </row>
    <row r="96" spans="1:15" x14ac:dyDescent="0.2">
      <c r="A96" s="18" t="s">
        <v>549</v>
      </c>
      <c r="B96" s="18"/>
      <c r="C96" s="18"/>
      <c r="D96" s="18"/>
      <c r="E96" s="18"/>
      <c r="F96" s="18"/>
      <c r="G96" s="18"/>
      <c r="H96" s="18"/>
      <c r="I96" s="18"/>
      <c r="J96" s="18"/>
      <c r="K96" s="18"/>
      <c r="L96" s="18"/>
      <c r="M96" s="18"/>
      <c r="N96" s="18"/>
      <c r="O96" s="18"/>
    </row>
    <row r="97" spans="1:15" x14ac:dyDescent="0.2">
      <c r="A97" s="19" t="s">
        <v>550</v>
      </c>
      <c r="B97" s="20">
        <v>673</v>
      </c>
      <c r="C97" s="20">
        <v>10</v>
      </c>
      <c r="D97" s="20">
        <v>66</v>
      </c>
      <c r="E97" s="20">
        <v>47</v>
      </c>
      <c r="F97" s="20">
        <v>30</v>
      </c>
      <c r="G97" s="20">
        <v>24</v>
      </c>
      <c r="H97" s="20">
        <v>201</v>
      </c>
      <c r="I97" s="20">
        <v>79</v>
      </c>
      <c r="J97" s="20">
        <v>112</v>
      </c>
      <c r="K97" s="20">
        <v>6</v>
      </c>
      <c r="L97" s="20">
        <v>180</v>
      </c>
      <c r="M97" s="20">
        <v>54</v>
      </c>
      <c r="N97" s="20">
        <v>112</v>
      </c>
      <c r="O97" s="20">
        <v>13</v>
      </c>
    </row>
    <row r="98" spans="1:15" x14ac:dyDescent="0.2">
      <c r="A98" s="19" t="s">
        <v>551</v>
      </c>
      <c r="B98" s="20">
        <v>9</v>
      </c>
      <c r="C98" s="20">
        <v>0</v>
      </c>
      <c r="D98" s="20">
        <v>1</v>
      </c>
      <c r="E98" s="20">
        <v>0</v>
      </c>
      <c r="F98" s="20">
        <v>0</v>
      </c>
      <c r="G98" s="20">
        <v>0</v>
      </c>
      <c r="H98" s="20">
        <v>2</v>
      </c>
      <c r="I98" s="20">
        <v>0</v>
      </c>
      <c r="J98" s="20">
        <v>1</v>
      </c>
      <c r="K98" s="20">
        <v>0</v>
      </c>
      <c r="L98" s="20">
        <v>2</v>
      </c>
      <c r="M98" s="20">
        <v>2</v>
      </c>
      <c r="N98" s="20">
        <v>2</v>
      </c>
      <c r="O98" s="20">
        <v>1</v>
      </c>
    </row>
    <row r="99" spans="1:15" x14ac:dyDescent="0.2">
      <c r="A99" s="19" t="s">
        <v>552</v>
      </c>
      <c r="B99" s="20">
        <v>28</v>
      </c>
      <c r="C99" s="20">
        <v>0</v>
      </c>
      <c r="D99" s="20">
        <v>7</v>
      </c>
      <c r="E99" s="20">
        <v>4</v>
      </c>
      <c r="F99" s="20">
        <v>1</v>
      </c>
      <c r="G99" s="20">
        <v>0</v>
      </c>
      <c r="H99" s="20">
        <v>15</v>
      </c>
      <c r="I99" s="20">
        <v>2</v>
      </c>
      <c r="J99" s="20">
        <v>2</v>
      </c>
      <c r="K99" s="20">
        <v>3</v>
      </c>
      <c r="L99" s="20">
        <v>5</v>
      </c>
      <c r="M99" s="20">
        <v>4</v>
      </c>
      <c r="N99" s="20">
        <v>4</v>
      </c>
      <c r="O99" s="20">
        <v>0</v>
      </c>
    </row>
    <row r="100" spans="1:15" x14ac:dyDescent="0.2">
      <c r="A100" s="19" t="s">
        <v>553</v>
      </c>
      <c r="B100" s="20">
        <v>13</v>
      </c>
      <c r="C100" s="20">
        <v>0</v>
      </c>
      <c r="D100" s="20">
        <v>1</v>
      </c>
      <c r="E100" s="20">
        <v>0</v>
      </c>
      <c r="F100" s="20">
        <v>2</v>
      </c>
      <c r="G100" s="20">
        <v>1</v>
      </c>
      <c r="H100" s="20">
        <v>4</v>
      </c>
      <c r="I100" s="20">
        <v>3</v>
      </c>
      <c r="J100" s="20">
        <v>2</v>
      </c>
      <c r="K100" s="20">
        <v>0</v>
      </c>
      <c r="L100" s="20">
        <v>1</v>
      </c>
      <c r="M100" s="20">
        <v>3</v>
      </c>
      <c r="N100" s="20">
        <v>1</v>
      </c>
      <c r="O100" s="20">
        <v>1</v>
      </c>
    </row>
    <row r="101" spans="1:15" x14ac:dyDescent="0.2">
      <c r="A101" s="19" t="s">
        <v>554</v>
      </c>
      <c r="B101" s="20">
        <v>4</v>
      </c>
      <c r="C101" s="20">
        <v>0</v>
      </c>
      <c r="D101" s="20">
        <v>1</v>
      </c>
      <c r="E101" s="20">
        <v>0</v>
      </c>
      <c r="F101" s="20">
        <v>0</v>
      </c>
      <c r="G101" s="20">
        <v>0</v>
      </c>
      <c r="H101" s="20">
        <v>1</v>
      </c>
      <c r="I101" s="20">
        <v>1</v>
      </c>
      <c r="J101" s="20">
        <v>2</v>
      </c>
      <c r="K101" s="20">
        <v>0</v>
      </c>
      <c r="L101" s="20">
        <v>2</v>
      </c>
      <c r="M101" s="20">
        <v>0</v>
      </c>
      <c r="N101" s="20">
        <v>0</v>
      </c>
      <c r="O101" s="20">
        <v>0</v>
      </c>
    </row>
    <row r="102" spans="1:15" x14ac:dyDescent="0.2">
      <c r="A102" s="19" t="s">
        <v>555</v>
      </c>
      <c r="B102" s="20">
        <v>1</v>
      </c>
      <c r="C102" s="20">
        <v>0</v>
      </c>
      <c r="D102" s="20">
        <v>0</v>
      </c>
      <c r="E102" s="20">
        <v>0</v>
      </c>
      <c r="F102" s="20">
        <v>0</v>
      </c>
      <c r="G102" s="20">
        <v>0</v>
      </c>
      <c r="H102" s="20">
        <v>0</v>
      </c>
      <c r="I102" s="20">
        <v>0</v>
      </c>
      <c r="J102" s="20">
        <v>0</v>
      </c>
      <c r="K102" s="20">
        <v>0</v>
      </c>
      <c r="L102" s="20">
        <v>0</v>
      </c>
      <c r="M102" s="20">
        <v>1</v>
      </c>
      <c r="N102" s="20">
        <v>0</v>
      </c>
      <c r="O102" s="20">
        <v>0</v>
      </c>
    </row>
    <row r="103" spans="1:15" x14ac:dyDescent="0.2">
      <c r="A103" s="19" t="s">
        <v>504</v>
      </c>
      <c r="B103" s="20">
        <v>250</v>
      </c>
      <c r="C103" s="20">
        <v>2</v>
      </c>
      <c r="D103" s="20">
        <v>30</v>
      </c>
      <c r="E103" s="20">
        <v>16</v>
      </c>
      <c r="F103" s="20">
        <v>9</v>
      </c>
      <c r="G103" s="20">
        <v>3</v>
      </c>
      <c r="H103" s="20">
        <v>86</v>
      </c>
      <c r="I103" s="20">
        <v>27</v>
      </c>
      <c r="J103" s="20">
        <v>18</v>
      </c>
      <c r="K103" s="20">
        <v>4</v>
      </c>
      <c r="L103" s="20">
        <v>48</v>
      </c>
      <c r="M103" s="20">
        <v>28</v>
      </c>
      <c r="N103" s="20">
        <v>49</v>
      </c>
      <c r="O103" s="20">
        <v>11</v>
      </c>
    </row>
    <row r="104" spans="1:15" x14ac:dyDescent="0.2">
      <c r="A104" s="18" t="s">
        <v>556</v>
      </c>
      <c r="B104" s="18"/>
      <c r="C104" s="18"/>
      <c r="D104" s="18"/>
      <c r="E104" s="18"/>
      <c r="F104" s="18"/>
      <c r="G104" s="18"/>
      <c r="H104" s="18"/>
      <c r="I104" s="18"/>
      <c r="J104" s="18"/>
      <c r="K104" s="18"/>
      <c r="L104" s="18"/>
      <c r="M104" s="18"/>
      <c r="N104" s="18"/>
      <c r="O104" s="18"/>
    </row>
    <row r="105" spans="1:15" x14ac:dyDescent="0.2">
      <c r="A105" s="19" t="s">
        <v>550</v>
      </c>
      <c r="B105" s="20">
        <v>8</v>
      </c>
      <c r="C105" s="20">
        <v>0</v>
      </c>
      <c r="D105" s="20">
        <v>0</v>
      </c>
      <c r="E105" s="20">
        <v>0</v>
      </c>
      <c r="F105" s="20">
        <v>0</v>
      </c>
      <c r="G105" s="20">
        <v>0</v>
      </c>
      <c r="H105" s="20">
        <v>5</v>
      </c>
      <c r="I105" s="20">
        <v>2</v>
      </c>
      <c r="J105" s="20">
        <v>1</v>
      </c>
      <c r="K105" s="20">
        <v>0</v>
      </c>
      <c r="L105" s="20">
        <v>1</v>
      </c>
      <c r="M105" s="20">
        <v>2</v>
      </c>
      <c r="N105" s="20">
        <v>0</v>
      </c>
      <c r="O105" s="20">
        <v>0</v>
      </c>
    </row>
    <row r="106" spans="1:15" x14ac:dyDescent="0.2">
      <c r="A106" s="19" t="s">
        <v>551</v>
      </c>
      <c r="B106" s="20">
        <v>39</v>
      </c>
      <c r="C106" s="20">
        <v>1</v>
      </c>
      <c r="D106" s="20">
        <v>9</v>
      </c>
      <c r="E106" s="20">
        <v>2</v>
      </c>
      <c r="F106" s="20">
        <v>4</v>
      </c>
      <c r="G106" s="20">
        <v>1</v>
      </c>
      <c r="H106" s="20">
        <v>25</v>
      </c>
      <c r="I106" s="20">
        <v>3</v>
      </c>
      <c r="J106" s="20">
        <v>2</v>
      </c>
      <c r="K106" s="20">
        <v>1</v>
      </c>
      <c r="L106" s="20">
        <v>1</v>
      </c>
      <c r="M106" s="20">
        <v>1</v>
      </c>
      <c r="N106" s="20">
        <v>4</v>
      </c>
      <c r="O106" s="20">
        <v>1</v>
      </c>
    </row>
    <row r="107" spans="1:15" x14ac:dyDescent="0.2">
      <c r="A107" s="19" t="s">
        <v>552</v>
      </c>
      <c r="B107" s="20">
        <v>55</v>
      </c>
      <c r="C107" s="20">
        <v>1</v>
      </c>
      <c r="D107" s="20">
        <v>10</v>
      </c>
      <c r="E107" s="20">
        <v>3</v>
      </c>
      <c r="F107" s="20">
        <v>2</v>
      </c>
      <c r="G107" s="20">
        <v>1</v>
      </c>
      <c r="H107" s="20">
        <v>22</v>
      </c>
      <c r="I107" s="20">
        <v>4</v>
      </c>
      <c r="J107" s="20">
        <v>9</v>
      </c>
      <c r="K107" s="20">
        <v>1</v>
      </c>
      <c r="L107" s="20">
        <v>9</v>
      </c>
      <c r="M107" s="20">
        <v>2</v>
      </c>
      <c r="N107" s="20">
        <v>9</v>
      </c>
      <c r="O107" s="20">
        <v>1</v>
      </c>
    </row>
    <row r="108" spans="1:15" x14ac:dyDescent="0.2">
      <c r="A108" s="19" t="s">
        <v>553</v>
      </c>
      <c r="B108" s="20">
        <v>12</v>
      </c>
      <c r="C108" s="20">
        <v>1</v>
      </c>
      <c r="D108" s="20">
        <v>1</v>
      </c>
      <c r="E108" s="20">
        <v>0</v>
      </c>
      <c r="F108" s="20">
        <v>1</v>
      </c>
      <c r="G108" s="20">
        <v>0</v>
      </c>
      <c r="H108" s="20">
        <v>4</v>
      </c>
      <c r="I108" s="20">
        <v>0</v>
      </c>
      <c r="J108" s="20">
        <v>0</v>
      </c>
      <c r="K108" s="20">
        <v>0</v>
      </c>
      <c r="L108" s="20">
        <v>2</v>
      </c>
      <c r="M108" s="20">
        <v>3</v>
      </c>
      <c r="N108" s="20">
        <v>2</v>
      </c>
      <c r="O108" s="20">
        <v>0</v>
      </c>
    </row>
    <row r="109" spans="1:15" x14ac:dyDescent="0.2">
      <c r="A109" s="19" t="s">
        <v>554</v>
      </c>
      <c r="B109" s="20">
        <v>1</v>
      </c>
      <c r="C109" s="20">
        <v>0</v>
      </c>
      <c r="D109" s="20">
        <v>0</v>
      </c>
      <c r="E109" s="20">
        <v>1</v>
      </c>
      <c r="F109" s="20">
        <v>0</v>
      </c>
      <c r="G109" s="20">
        <v>0</v>
      </c>
      <c r="H109" s="20">
        <v>0</v>
      </c>
      <c r="I109" s="20">
        <v>1</v>
      </c>
      <c r="J109" s="20">
        <v>0</v>
      </c>
      <c r="K109" s="20">
        <v>0</v>
      </c>
      <c r="L109" s="20">
        <v>0</v>
      </c>
      <c r="M109" s="20">
        <v>0</v>
      </c>
      <c r="N109" s="20">
        <v>0</v>
      </c>
      <c r="O109" s="20">
        <v>0</v>
      </c>
    </row>
    <row r="110" spans="1:15" x14ac:dyDescent="0.2">
      <c r="A110" s="19" t="s">
        <v>555</v>
      </c>
      <c r="B110" s="20">
        <v>5</v>
      </c>
      <c r="C110" s="20">
        <v>0</v>
      </c>
      <c r="D110" s="20">
        <v>1</v>
      </c>
      <c r="E110" s="20">
        <v>0</v>
      </c>
      <c r="F110" s="20">
        <v>1</v>
      </c>
      <c r="G110" s="20">
        <v>0</v>
      </c>
      <c r="H110" s="20">
        <v>2</v>
      </c>
      <c r="I110" s="20">
        <v>0</v>
      </c>
      <c r="J110" s="20">
        <v>0</v>
      </c>
      <c r="K110" s="20">
        <v>0</v>
      </c>
      <c r="L110" s="20">
        <v>1</v>
      </c>
      <c r="M110" s="20">
        <v>0</v>
      </c>
      <c r="N110" s="20">
        <v>0</v>
      </c>
      <c r="O110" s="20">
        <v>0</v>
      </c>
    </row>
    <row r="111" spans="1:15" x14ac:dyDescent="0.2">
      <c r="A111" s="19" t="s">
        <v>504</v>
      </c>
      <c r="B111" s="20">
        <v>16</v>
      </c>
      <c r="C111" s="20">
        <v>0</v>
      </c>
      <c r="D111" s="20">
        <v>3</v>
      </c>
      <c r="E111" s="20">
        <v>0</v>
      </c>
      <c r="F111" s="20">
        <v>1</v>
      </c>
      <c r="G111" s="20">
        <v>0</v>
      </c>
      <c r="H111" s="20">
        <v>6</v>
      </c>
      <c r="I111" s="20">
        <v>1</v>
      </c>
      <c r="J111" s="20">
        <v>0</v>
      </c>
      <c r="K111" s="20">
        <v>0</v>
      </c>
      <c r="L111" s="20">
        <v>1</v>
      </c>
      <c r="M111" s="20">
        <v>3</v>
      </c>
      <c r="N111" s="20">
        <v>4</v>
      </c>
      <c r="O111" s="20">
        <v>0</v>
      </c>
    </row>
    <row r="112" spans="1:15" x14ac:dyDescent="0.2">
      <c r="A112" s="18" t="s">
        <v>142</v>
      </c>
      <c r="B112" s="18"/>
      <c r="C112" s="18"/>
      <c r="D112" s="18"/>
      <c r="E112" s="18"/>
      <c r="F112" s="18"/>
      <c r="G112" s="18"/>
      <c r="H112" s="18"/>
      <c r="I112" s="18"/>
      <c r="J112" s="18"/>
      <c r="K112" s="18"/>
      <c r="L112" s="18"/>
      <c r="M112" s="18"/>
      <c r="N112" s="18"/>
      <c r="O112" s="18"/>
    </row>
    <row r="113" spans="1:15" x14ac:dyDescent="0.2">
      <c r="A113" s="19" t="s">
        <v>557</v>
      </c>
      <c r="B113" s="20">
        <v>37</v>
      </c>
      <c r="C113" s="20">
        <v>1</v>
      </c>
      <c r="D113" s="20">
        <v>2</v>
      </c>
      <c r="E113" s="20">
        <v>3</v>
      </c>
      <c r="F113" s="20">
        <v>0</v>
      </c>
      <c r="G113" s="20">
        <v>4</v>
      </c>
      <c r="H113" s="20">
        <v>8</v>
      </c>
      <c r="I113" s="20">
        <v>10</v>
      </c>
      <c r="J113" s="20">
        <v>11</v>
      </c>
      <c r="K113" s="20">
        <v>0</v>
      </c>
      <c r="L113" s="20">
        <v>13</v>
      </c>
      <c r="M113" s="20">
        <v>1</v>
      </c>
      <c r="N113" s="20">
        <v>3</v>
      </c>
      <c r="O113" s="20">
        <v>2</v>
      </c>
    </row>
    <row r="114" spans="1:15" x14ac:dyDescent="0.2">
      <c r="A114" s="19" t="s">
        <v>558</v>
      </c>
      <c r="B114" s="20">
        <v>129</v>
      </c>
      <c r="C114" s="20">
        <v>1</v>
      </c>
      <c r="D114" s="20">
        <v>13</v>
      </c>
      <c r="E114" s="20">
        <v>9</v>
      </c>
      <c r="F114" s="20">
        <v>7</v>
      </c>
      <c r="G114" s="20">
        <v>6</v>
      </c>
      <c r="H114" s="20">
        <v>44</v>
      </c>
      <c r="I114" s="20">
        <v>16</v>
      </c>
      <c r="J114" s="20">
        <v>30</v>
      </c>
      <c r="K114" s="20">
        <v>0</v>
      </c>
      <c r="L114" s="20">
        <v>38</v>
      </c>
      <c r="M114" s="20">
        <v>11</v>
      </c>
      <c r="N114" s="20">
        <v>18</v>
      </c>
      <c r="O114" s="20">
        <v>0</v>
      </c>
    </row>
    <row r="115" spans="1:15" x14ac:dyDescent="0.2">
      <c r="A115" s="19" t="s">
        <v>559</v>
      </c>
      <c r="B115" s="20">
        <v>178</v>
      </c>
      <c r="C115" s="20">
        <v>2</v>
      </c>
      <c r="D115" s="20">
        <v>22</v>
      </c>
      <c r="E115" s="20">
        <v>17</v>
      </c>
      <c r="F115" s="20">
        <v>18</v>
      </c>
      <c r="G115" s="20">
        <v>9</v>
      </c>
      <c r="H115" s="20">
        <v>46</v>
      </c>
      <c r="I115" s="20">
        <v>22</v>
      </c>
      <c r="J115" s="20">
        <v>40</v>
      </c>
      <c r="K115" s="20">
        <v>3</v>
      </c>
      <c r="L115" s="20">
        <v>44</v>
      </c>
      <c r="M115" s="20">
        <v>16</v>
      </c>
      <c r="N115" s="20">
        <v>27</v>
      </c>
      <c r="O115" s="20">
        <v>2</v>
      </c>
    </row>
    <row r="116" spans="1:15" x14ac:dyDescent="0.2">
      <c r="A116" s="19" t="s">
        <v>560</v>
      </c>
      <c r="B116" s="20">
        <v>191</v>
      </c>
      <c r="C116" s="20">
        <v>4</v>
      </c>
      <c r="D116" s="20">
        <v>24</v>
      </c>
      <c r="E116" s="20">
        <v>15</v>
      </c>
      <c r="F116" s="20">
        <v>10</v>
      </c>
      <c r="G116" s="20">
        <v>4</v>
      </c>
      <c r="H116" s="20">
        <v>63</v>
      </c>
      <c r="I116" s="20">
        <v>27</v>
      </c>
      <c r="J116" s="20">
        <v>29</v>
      </c>
      <c r="K116" s="20">
        <v>5</v>
      </c>
      <c r="L116" s="20">
        <v>39</v>
      </c>
      <c r="M116" s="20">
        <v>15</v>
      </c>
      <c r="N116" s="20">
        <v>25</v>
      </c>
      <c r="O116" s="20">
        <v>7</v>
      </c>
    </row>
    <row r="117" spans="1:15" x14ac:dyDescent="0.2">
      <c r="A117" s="19" t="s">
        <v>561</v>
      </c>
      <c r="B117" s="20">
        <v>586</v>
      </c>
      <c r="C117" s="20">
        <v>7</v>
      </c>
      <c r="D117" s="20">
        <v>69</v>
      </c>
      <c r="E117" s="20">
        <v>29</v>
      </c>
      <c r="F117" s="20">
        <v>16</v>
      </c>
      <c r="G117" s="20">
        <v>7</v>
      </c>
      <c r="H117" s="20">
        <v>212</v>
      </c>
      <c r="I117" s="20">
        <v>49</v>
      </c>
      <c r="J117" s="20">
        <v>42</v>
      </c>
      <c r="K117" s="20">
        <v>7</v>
      </c>
      <c r="L117" s="20">
        <v>117</v>
      </c>
      <c r="M117" s="20">
        <v>62</v>
      </c>
      <c r="N117" s="20">
        <v>115</v>
      </c>
      <c r="O117" s="20">
        <v>19</v>
      </c>
    </row>
    <row r="118" spans="1:15" x14ac:dyDescent="0.2">
      <c r="A118" s="19" t="s">
        <v>504</v>
      </c>
      <c r="B118" s="20">
        <v>35</v>
      </c>
      <c r="C118" s="20">
        <v>0</v>
      </c>
      <c r="D118" s="20">
        <v>1</v>
      </c>
      <c r="E118" s="20">
        <v>0</v>
      </c>
      <c r="F118" s="20">
        <v>0</v>
      </c>
      <c r="G118" s="20">
        <v>1</v>
      </c>
      <c r="H118" s="20">
        <v>16</v>
      </c>
      <c r="I118" s="20">
        <v>4</v>
      </c>
      <c r="J118" s="20">
        <v>5</v>
      </c>
      <c r="K118" s="20">
        <v>0</v>
      </c>
      <c r="L118" s="20">
        <v>9</v>
      </c>
      <c r="M118" s="20">
        <v>3</v>
      </c>
      <c r="N118" s="20">
        <v>5</v>
      </c>
      <c r="O118" s="20">
        <v>1</v>
      </c>
    </row>
    <row r="119" spans="1:15" x14ac:dyDescent="0.2">
      <c r="A119" s="18" t="s">
        <v>143</v>
      </c>
      <c r="B119" s="18"/>
      <c r="C119" s="18"/>
      <c r="D119" s="18"/>
      <c r="E119" s="18"/>
      <c r="F119" s="18"/>
      <c r="G119" s="18"/>
      <c r="H119" s="18"/>
      <c r="I119" s="18"/>
      <c r="J119" s="18"/>
      <c r="K119" s="18"/>
      <c r="L119" s="18"/>
      <c r="M119" s="18"/>
      <c r="N119" s="18"/>
      <c r="O119" s="18"/>
    </row>
    <row r="120" spans="1:15" x14ac:dyDescent="0.2">
      <c r="A120" s="21" t="s">
        <v>562</v>
      </c>
      <c r="B120" s="21"/>
      <c r="C120" s="21"/>
      <c r="D120" s="21"/>
      <c r="E120" s="21"/>
      <c r="F120" s="21"/>
      <c r="G120" s="21"/>
      <c r="H120" s="21"/>
      <c r="I120" s="21"/>
      <c r="J120" s="21"/>
      <c r="K120" s="21"/>
      <c r="L120" s="21"/>
      <c r="M120" s="21"/>
      <c r="N120" s="21"/>
      <c r="O120" s="21"/>
    </row>
    <row r="121" spans="1:15" x14ac:dyDescent="0.2">
      <c r="A121" s="19" t="s">
        <v>563</v>
      </c>
      <c r="B121" s="20">
        <v>250</v>
      </c>
      <c r="C121" s="20">
        <v>5</v>
      </c>
      <c r="D121" s="20">
        <v>21</v>
      </c>
      <c r="E121" s="20">
        <v>16</v>
      </c>
      <c r="F121" s="20">
        <v>15</v>
      </c>
      <c r="G121" s="20">
        <v>14</v>
      </c>
      <c r="H121" s="20">
        <v>73</v>
      </c>
      <c r="I121" s="20">
        <v>38</v>
      </c>
      <c r="J121" s="20">
        <v>69</v>
      </c>
      <c r="K121" s="20">
        <v>2</v>
      </c>
      <c r="L121" s="20">
        <v>82</v>
      </c>
      <c r="M121" s="20">
        <v>8</v>
      </c>
      <c r="N121" s="20">
        <v>31</v>
      </c>
      <c r="O121" s="20">
        <v>4</v>
      </c>
    </row>
    <row r="122" spans="1:15" x14ac:dyDescent="0.2">
      <c r="A122" s="19" t="s">
        <v>564</v>
      </c>
      <c r="B122" s="20">
        <v>255</v>
      </c>
      <c r="C122" s="20">
        <v>4</v>
      </c>
      <c r="D122" s="20">
        <v>35</v>
      </c>
      <c r="E122" s="20">
        <v>23</v>
      </c>
      <c r="F122" s="20">
        <v>16</v>
      </c>
      <c r="G122" s="20">
        <v>7</v>
      </c>
      <c r="H122" s="20">
        <v>71</v>
      </c>
      <c r="I122" s="20">
        <v>31</v>
      </c>
      <c r="J122" s="20">
        <v>48</v>
      </c>
      <c r="K122" s="20">
        <v>5</v>
      </c>
      <c r="L122" s="20">
        <v>58</v>
      </c>
      <c r="M122" s="20">
        <v>26</v>
      </c>
      <c r="N122" s="20">
        <v>37</v>
      </c>
      <c r="O122" s="20">
        <v>5</v>
      </c>
    </row>
    <row r="123" spans="1:15" x14ac:dyDescent="0.2">
      <c r="A123" s="19" t="s">
        <v>565</v>
      </c>
      <c r="B123" s="20">
        <v>96</v>
      </c>
      <c r="C123" s="20">
        <v>3</v>
      </c>
      <c r="D123" s="20">
        <v>12</v>
      </c>
      <c r="E123" s="20">
        <v>9</v>
      </c>
      <c r="F123" s="20">
        <v>4</v>
      </c>
      <c r="G123" s="20">
        <v>1</v>
      </c>
      <c r="H123" s="20">
        <v>37</v>
      </c>
      <c r="I123" s="20">
        <v>15</v>
      </c>
      <c r="J123" s="20">
        <v>12</v>
      </c>
      <c r="K123" s="20">
        <v>1</v>
      </c>
      <c r="L123" s="20">
        <v>21</v>
      </c>
      <c r="M123" s="20">
        <v>11</v>
      </c>
      <c r="N123" s="20">
        <v>13</v>
      </c>
      <c r="O123" s="20">
        <v>1</v>
      </c>
    </row>
    <row r="124" spans="1:15" x14ac:dyDescent="0.2">
      <c r="A124" s="19" t="s">
        <v>566</v>
      </c>
      <c r="B124" s="20">
        <v>476</v>
      </c>
      <c r="C124" s="20">
        <v>3</v>
      </c>
      <c r="D124" s="20">
        <v>57</v>
      </c>
      <c r="E124" s="20">
        <v>23</v>
      </c>
      <c r="F124" s="20">
        <v>14</v>
      </c>
      <c r="G124" s="20">
        <v>7</v>
      </c>
      <c r="H124" s="20">
        <v>176</v>
      </c>
      <c r="I124" s="20">
        <v>35</v>
      </c>
      <c r="J124" s="20">
        <v>20</v>
      </c>
      <c r="K124" s="20">
        <v>6</v>
      </c>
      <c r="L124" s="20">
        <v>86</v>
      </c>
      <c r="M124" s="20">
        <v>58</v>
      </c>
      <c r="N124" s="20">
        <v>98</v>
      </c>
      <c r="O124" s="20">
        <v>18</v>
      </c>
    </row>
    <row r="125" spans="1:15" x14ac:dyDescent="0.2">
      <c r="A125" s="19" t="s">
        <v>504</v>
      </c>
      <c r="B125" s="20">
        <v>79</v>
      </c>
      <c r="C125" s="20">
        <v>0</v>
      </c>
      <c r="D125" s="20">
        <v>6</v>
      </c>
      <c r="E125" s="20">
        <v>2</v>
      </c>
      <c r="F125" s="20">
        <v>2</v>
      </c>
      <c r="G125" s="20">
        <v>2</v>
      </c>
      <c r="H125" s="20">
        <v>32</v>
      </c>
      <c r="I125" s="20">
        <v>9</v>
      </c>
      <c r="J125" s="20">
        <v>8</v>
      </c>
      <c r="K125" s="20">
        <v>1</v>
      </c>
      <c r="L125" s="20">
        <v>13</v>
      </c>
      <c r="M125" s="20">
        <v>5</v>
      </c>
      <c r="N125" s="20">
        <v>14</v>
      </c>
      <c r="O125" s="20">
        <v>3</v>
      </c>
    </row>
    <row r="126" spans="1:15" x14ac:dyDescent="0.2">
      <c r="A126" s="18" t="s">
        <v>143</v>
      </c>
      <c r="B126" s="18"/>
      <c r="C126" s="18"/>
      <c r="D126" s="18"/>
      <c r="E126" s="18"/>
      <c r="F126" s="18"/>
      <c r="G126" s="18"/>
      <c r="H126" s="18"/>
      <c r="I126" s="18"/>
      <c r="J126" s="18"/>
      <c r="K126" s="18"/>
      <c r="L126" s="18"/>
      <c r="M126" s="18"/>
      <c r="N126" s="18"/>
      <c r="O126" s="18"/>
    </row>
    <row r="127" spans="1:15" x14ac:dyDescent="0.2">
      <c r="A127" s="21" t="s">
        <v>567</v>
      </c>
      <c r="B127" s="21"/>
      <c r="C127" s="21"/>
      <c r="D127" s="21"/>
      <c r="E127" s="21"/>
      <c r="F127" s="21"/>
      <c r="G127" s="21"/>
      <c r="H127" s="21"/>
      <c r="I127" s="21"/>
      <c r="J127" s="21"/>
      <c r="K127" s="21"/>
      <c r="L127" s="21"/>
      <c r="M127" s="21"/>
      <c r="N127" s="21"/>
      <c r="O127" s="21"/>
    </row>
    <row r="128" spans="1:15" x14ac:dyDescent="0.2">
      <c r="A128" s="19" t="s">
        <v>563</v>
      </c>
      <c r="B128" s="20">
        <v>107</v>
      </c>
      <c r="C128" s="20">
        <v>0</v>
      </c>
      <c r="D128" s="20">
        <v>8</v>
      </c>
      <c r="E128" s="20">
        <v>7</v>
      </c>
      <c r="F128" s="20">
        <v>6</v>
      </c>
      <c r="G128" s="20">
        <v>9</v>
      </c>
      <c r="H128" s="20">
        <v>25</v>
      </c>
      <c r="I128" s="20">
        <v>22</v>
      </c>
      <c r="J128" s="20">
        <v>25</v>
      </c>
      <c r="K128" s="20">
        <v>1</v>
      </c>
      <c r="L128" s="20">
        <v>31</v>
      </c>
      <c r="M128" s="20">
        <v>14</v>
      </c>
      <c r="N128" s="20">
        <v>16</v>
      </c>
      <c r="O128" s="20">
        <v>1</v>
      </c>
    </row>
    <row r="129" spans="1:15" x14ac:dyDescent="0.2">
      <c r="A129" s="19" t="s">
        <v>564</v>
      </c>
      <c r="B129" s="20">
        <v>98</v>
      </c>
      <c r="C129" s="20">
        <v>2</v>
      </c>
      <c r="D129" s="20">
        <v>11</v>
      </c>
      <c r="E129" s="20">
        <v>9</v>
      </c>
      <c r="F129" s="20">
        <v>10</v>
      </c>
      <c r="G129" s="20">
        <v>4</v>
      </c>
      <c r="H129" s="20">
        <v>25</v>
      </c>
      <c r="I129" s="20">
        <v>15</v>
      </c>
      <c r="J129" s="20">
        <v>25</v>
      </c>
      <c r="K129" s="20">
        <v>1</v>
      </c>
      <c r="L129" s="20">
        <v>29</v>
      </c>
      <c r="M129" s="20">
        <v>6</v>
      </c>
      <c r="N129" s="20">
        <v>11</v>
      </c>
      <c r="O129" s="20">
        <v>1</v>
      </c>
    </row>
    <row r="130" spans="1:15" x14ac:dyDescent="0.2">
      <c r="A130" s="19" t="s">
        <v>565</v>
      </c>
      <c r="B130" s="20">
        <v>68</v>
      </c>
      <c r="C130" s="20">
        <v>1</v>
      </c>
      <c r="D130" s="20">
        <v>7</v>
      </c>
      <c r="E130" s="20">
        <v>7</v>
      </c>
      <c r="F130" s="20">
        <v>9</v>
      </c>
      <c r="G130" s="20">
        <v>2</v>
      </c>
      <c r="H130" s="20">
        <v>21</v>
      </c>
      <c r="I130" s="20">
        <v>9</v>
      </c>
      <c r="J130" s="20">
        <v>14</v>
      </c>
      <c r="K130" s="20">
        <v>0</v>
      </c>
      <c r="L130" s="20">
        <v>16</v>
      </c>
      <c r="M130" s="20">
        <v>3</v>
      </c>
      <c r="N130" s="20">
        <v>6</v>
      </c>
      <c r="O130" s="20">
        <v>3</v>
      </c>
    </row>
    <row r="131" spans="1:15" x14ac:dyDescent="0.2">
      <c r="A131" s="19" t="s">
        <v>566</v>
      </c>
      <c r="B131" s="20">
        <v>683</v>
      </c>
      <c r="C131" s="20">
        <v>9</v>
      </c>
      <c r="D131" s="20">
        <v>83</v>
      </c>
      <c r="E131" s="20">
        <v>41</v>
      </c>
      <c r="F131" s="20">
        <v>21</v>
      </c>
      <c r="G131" s="20">
        <v>12</v>
      </c>
      <c r="H131" s="20">
        <v>246</v>
      </c>
      <c r="I131" s="20">
        <v>60</v>
      </c>
      <c r="J131" s="20">
        <v>70</v>
      </c>
      <c r="K131" s="20">
        <v>11</v>
      </c>
      <c r="L131" s="20">
        <v>149</v>
      </c>
      <c r="M131" s="20">
        <v>67</v>
      </c>
      <c r="N131" s="20">
        <v>124</v>
      </c>
      <c r="O131" s="20">
        <v>20</v>
      </c>
    </row>
    <row r="132" spans="1:15" x14ac:dyDescent="0.2">
      <c r="A132" s="19" t="s">
        <v>504</v>
      </c>
      <c r="B132" s="20">
        <v>200</v>
      </c>
      <c r="C132" s="20">
        <v>3</v>
      </c>
      <c r="D132" s="20">
        <v>22</v>
      </c>
      <c r="E132" s="20">
        <v>9</v>
      </c>
      <c r="F132" s="20">
        <v>5</v>
      </c>
      <c r="G132" s="20">
        <v>4</v>
      </c>
      <c r="H132" s="20">
        <v>72</v>
      </c>
      <c r="I132" s="20">
        <v>22</v>
      </c>
      <c r="J132" s="20">
        <v>23</v>
      </c>
      <c r="K132" s="20">
        <v>2</v>
      </c>
      <c r="L132" s="20">
        <v>35</v>
      </c>
      <c r="M132" s="20">
        <v>18</v>
      </c>
      <c r="N132" s="20">
        <v>36</v>
      </c>
      <c r="O132" s="20">
        <v>6</v>
      </c>
    </row>
    <row r="133" spans="1:15" x14ac:dyDescent="0.2">
      <c r="A133" s="18" t="s">
        <v>143</v>
      </c>
      <c r="B133" s="18"/>
      <c r="C133" s="18"/>
      <c r="D133" s="18"/>
      <c r="E133" s="18"/>
      <c r="F133" s="18"/>
      <c r="G133" s="18"/>
      <c r="H133" s="18"/>
      <c r="I133" s="18"/>
      <c r="J133" s="18"/>
      <c r="K133" s="18"/>
      <c r="L133" s="18"/>
      <c r="M133" s="18"/>
      <c r="N133" s="18"/>
      <c r="O133" s="18"/>
    </row>
    <row r="134" spans="1:15" x14ac:dyDescent="0.2">
      <c r="A134" s="21" t="s">
        <v>568</v>
      </c>
      <c r="B134" s="21"/>
      <c r="C134" s="21"/>
      <c r="D134" s="21"/>
      <c r="E134" s="21"/>
      <c r="F134" s="21"/>
      <c r="G134" s="21"/>
      <c r="H134" s="21"/>
      <c r="I134" s="21"/>
      <c r="J134" s="21"/>
      <c r="K134" s="21"/>
      <c r="L134" s="21"/>
      <c r="M134" s="21"/>
      <c r="N134" s="21"/>
      <c r="O134" s="21"/>
    </row>
    <row r="135" spans="1:15" x14ac:dyDescent="0.2">
      <c r="A135" s="19" t="s">
        <v>563</v>
      </c>
      <c r="B135" s="20">
        <v>137</v>
      </c>
      <c r="C135" s="20">
        <v>2</v>
      </c>
      <c r="D135" s="20">
        <v>18</v>
      </c>
      <c r="E135" s="20">
        <v>13</v>
      </c>
      <c r="F135" s="20">
        <v>15</v>
      </c>
      <c r="G135" s="20">
        <v>7</v>
      </c>
      <c r="H135" s="20">
        <v>40</v>
      </c>
      <c r="I135" s="20">
        <v>27</v>
      </c>
      <c r="J135" s="20">
        <v>27</v>
      </c>
      <c r="K135" s="20">
        <v>0</v>
      </c>
      <c r="L135" s="20">
        <v>40</v>
      </c>
      <c r="M135" s="20">
        <v>10</v>
      </c>
      <c r="N135" s="20">
        <v>15</v>
      </c>
      <c r="O135" s="20">
        <v>2</v>
      </c>
    </row>
    <row r="136" spans="1:15" x14ac:dyDescent="0.2">
      <c r="A136" s="19" t="s">
        <v>564</v>
      </c>
      <c r="B136" s="20">
        <v>169</v>
      </c>
      <c r="C136" s="20">
        <v>1</v>
      </c>
      <c r="D136" s="20">
        <v>17</v>
      </c>
      <c r="E136" s="20">
        <v>18</v>
      </c>
      <c r="F136" s="20">
        <v>12</v>
      </c>
      <c r="G136" s="20">
        <v>9</v>
      </c>
      <c r="H136" s="20">
        <v>44</v>
      </c>
      <c r="I136" s="20">
        <v>30</v>
      </c>
      <c r="J136" s="20">
        <v>38</v>
      </c>
      <c r="K136" s="20">
        <v>2</v>
      </c>
      <c r="L136" s="20">
        <v>50</v>
      </c>
      <c r="M136" s="20">
        <v>11</v>
      </c>
      <c r="N136" s="20">
        <v>23</v>
      </c>
      <c r="O136" s="20">
        <v>2</v>
      </c>
    </row>
    <row r="137" spans="1:15" x14ac:dyDescent="0.2">
      <c r="A137" s="19" t="s">
        <v>565</v>
      </c>
      <c r="B137" s="20">
        <v>56</v>
      </c>
      <c r="C137" s="20">
        <v>0</v>
      </c>
      <c r="D137" s="20">
        <v>7</v>
      </c>
      <c r="E137" s="20">
        <v>5</v>
      </c>
      <c r="F137" s="20">
        <v>3</v>
      </c>
      <c r="G137" s="20">
        <v>2</v>
      </c>
      <c r="H137" s="20">
        <v>14</v>
      </c>
      <c r="I137" s="20">
        <v>7</v>
      </c>
      <c r="J137" s="20">
        <v>10</v>
      </c>
      <c r="K137" s="20">
        <v>0</v>
      </c>
      <c r="L137" s="20">
        <v>16</v>
      </c>
      <c r="M137" s="20">
        <v>2</v>
      </c>
      <c r="N137" s="20">
        <v>8</v>
      </c>
      <c r="O137" s="20">
        <v>0</v>
      </c>
    </row>
    <row r="138" spans="1:15" x14ac:dyDescent="0.2">
      <c r="A138" s="19" t="s">
        <v>566</v>
      </c>
      <c r="B138" s="20">
        <v>614</v>
      </c>
      <c r="C138" s="20">
        <v>10</v>
      </c>
      <c r="D138" s="20">
        <v>72</v>
      </c>
      <c r="E138" s="20">
        <v>29</v>
      </c>
      <c r="F138" s="20">
        <v>18</v>
      </c>
      <c r="G138" s="20">
        <v>9</v>
      </c>
      <c r="H138" s="20">
        <v>224</v>
      </c>
      <c r="I138" s="20">
        <v>47</v>
      </c>
      <c r="J138" s="20">
        <v>63</v>
      </c>
      <c r="K138" s="20">
        <v>11</v>
      </c>
      <c r="L138" s="20">
        <v>120</v>
      </c>
      <c r="M138" s="20">
        <v>68</v>
      </c>
      <c r="N138" s="20">
        <v>115</v>
      </c>
      <c r="O138" s="20">
        <v>22</v>
      </c>
    </row>
    <row r="139" spans="1:15" x14ac:dyDescent="0.2">
      <c r="A139" s="19" t="s">
        <v>504</v>
      </c>
      <c r="B139" s="20">
        <v>180</v>
      </c>
      <c r="C139" s="20">
        <v>2</v>
      </c>
      <c r="D139" s="20">
        <v>17</v>
      </c>
      <c r="E139" s="20">
        <v>8</v>
      </c>
      <c r="F139" s="20">
        <v>3</v>
      </c>
      <c r="G139" s="20">
        <v>4</v>
      </c>
      <c r="H139" s="20">
        <v>67</v>
      </c>
      <c r="I139" s="20">
        <v>17</v>
      </c>
      <c r="J139" s="20">
        <v>19</v>
      </c>
      <c r="K139" s="20">
        <v>2</v>
      </c>
      <c r="L139" s="20">
        <v>34</v>
      </c>
      <c r="M139" s="20">
        <v>17</v>
      </c>
      <c r="N139" s="20">
        <v>32</v>
      </c>
      <c r="O139" s="20">
        <v>5</v>
      </c>
    </row>
    <row r="140" spans="1:15" x14ac:dyDescent="0.2">
      <c r="A140" s="18" t="s">
        <v>143</v>
      </c>
      <c r="B140" s="18"/>
      <c r="C140" s="18"/>
      <c r="D140" s="18"/>
      <c r="E140" s="18"/>
      <c r="F140" s="18"/>
      <c r="G140" s="18"/>
      <c r="H140" s="18"/>
      <c r="I140" s="18"/>
      <c r="J140" s="18"/>
      <c r="K140" s="18"/>
      <c r="L140" s="18"/>
      <c r="M140" s="18"/>
      <c r="N140" s="18"/>
      <c r="O140" s="18"/>
    </row>
    <row r="141" spans="1:15" x14ac:dyDescent="0.2">
      <c r="A141" s="21" t="s">
        <v>569</v>
      </c>
      <c r="B141" s="21"/>
      <c r="C141" s="21"/>
      <c r="D141" s="21"/>
      <c r="E141" s="21"/>
      <c r="F141" s="21"/>
      <c r="G141" s="21"/>
      <c r="H141" s="21"/>
      <c r="I141" s="21"/>
      <c r="J141" s="21"/>
      <c r="K141" s="21"/>
      <c r="L141" s="21"/>
      <c r="M141" s="21"/>
      <c r="N141" s="21"/>
      <c r="O141" s="21"/>
    </row>
    <row r="142" spans="1:15" x14ac:dyDescent="0.2">
      <c r="A142" s="19" t="s">
        <v>563</v>
      </c>
      <c r="B142" s="20">
        <v>19</v>
      </c>
      <c r="C142" s="20">
        <v>0</v>
      </c>
      <c r="D142" s="20">
        <v>3</v>
      </c>
      <c r="E142" s="20">
        <v>1</v>
      </c>
      <c r="F142" s="20">
        <v>1</v>
      </c>
      <c r="G142" s="20">
        <v>1</v>
      </c>
      <c r="H142" s="20">
        <v>3</v>
      </c>
      <c r="I142" s="20">
        <v>1</v>
      </c>
      <c r="J142" s="20">
        <v>5</v>
      </c>
      <c r="K142" s="20">
        <v>0</v>
      </c>
      <c r="L142" s="20">
        <v>9</v>
      </c>
      <c r="M142" s="20">
        <v>2</v>
      </c>
      <c r="N142" s="20">
        <v>1</v>
      </c>
      <c r="O142" s="20">
        <v>0</v>
      </c>
    </row>
    <row r="143" spans="1:15" x14ac:dyDescent="0.2">
      <c r="A143" s="19" t="s">
        <v>564</v>
      </c>
      <c r="B143" s="20">
        <v>39</v>
      </c>
      <c r="C143" s="20">
        <v>1</v>
      </c>
      <c r="D143" s="20">
        <v>2</v>
      </c>
      <c r="E143" s="20">
        <v>4</v>
      </c>
      <c r="F143" s="20">
        <v>1</v>
      </c>
      <c r="G143" s="20">
        <v>4</v>
      </c>
      <c r="H143" s="20">
        <v>12</v>
      </c>
      <c r="I143" s="20">
        <v>6</v>
      </c>
      <c r="J143" s="20">
        <v>11</v>
      </c>
      <c r="K143" s="20">
        <v>0</v>
      </c>
      <c r="L143" s="20">
        <v>11</v>
      </c>
      <c r="M143" s="20">
        <v>2</v>
      </c>
      <c r="N143" s="20">
        <v>4</v>
      </c>
      <c r="O143" s="20">
        <v>0</v>
      </c>
    </row>
    <row r="144" spans="1:15" x14ac:dyDescent="0.2">
      <c r="A144" s="19" t="s">
        <v>565</v>
      </c>
      <c r="B144" s="20">
        <v>47</v>
      </c>
      <c r="C144" s="20">
        <v>0</v>
      </c>
      <c r="D144" s="20">
        <v>5</v>
      </c>
      <c r="E144" s="20">
        <v>4</v>
      </c>
      <c r="F144" s="20">
        <v>3</v>
      </c>
      <c r="G144" s="20">
        <v>1</v>
      </c>
      <c r="H144" s="20">
        <v>15</v>
      </c>
      <c r="I144" s="20">
        <v>9</v>
      </c>
      <c r="J144" s="20">
        <v>11</v>
      </c>
      <c r="K144" s="20">
        <v>2</v>
      </c>
      <c r="L144" s="20">
        <v>10</v>
      </c>
      <c r="M144" s="20">
        <v>3</v>
      </c>
      <c r="N144" s="20">
        <v>8</v>
      </c>
      <c r="O144" s="20">
        <v>0</v>
      </c>
    </row>
    <row r="145" spans="1:15" x14ac:dyDescent="0.2">
      <c r="A145" s="19" t="s">
        <v>566</v>
      </c>
      <c r="B145" s="20">
        <v>697</v>
      </c>
      <c r="C145" s="20">
        <v>8</v>
      </c>
      <c r="D145" s="20">
        <v>80</v>
      </c>
      <c r="E145" s="20">
        <v>46</v>
      </c>
      <c r="F145" s="20">
        <v>35</v>
      </c>
      <c r="G145" s="20">
        <v>16</v>
      </c>
      <c r="H145" s="20">
        <v>238</v>
      </c>
      <c r="I145" s="20">
        <v>72</v>
      </c>
      <c r="J145" s="20">
        <v>92</v>
      </c>
      <c r="K145" s="20">
        <v>8</v>
      </c>
      <c r="L145" s="20">
        <v>158</v>
      </c>
      <c r="M145" s="20">
        <v>68</v>
      </c>
      <c r="N145" s="20">
        <v>120</v>
      </c>
      <c r="O145" s="20">
        <v>17</v>
      </c>
    </row>
    <row r="146" spans="1:15" x14ac:dyDescent="0.2">
      <c r="A146" s="19" t="s">
        <v>504</v>
      </c>
      <c r="B146" s="20">
        <v>354</v>
      </c>
      <c r="C146" s="20">
        <v>6</v>
      </c>
      <c r="D146" s="20">
        <v>41</v>
      </c>
      <c r="E146" s="20">
        <v>18</v>
      </c>
      <c r="F146" s="20">
        <v>11</v>
      </c>
      <c r="G146" s="20">
        <v>9</v>
      </c>
      <c r="H146" s="20">
        <v>121</v>
      </c>
      <c r="I146" s="20">
        <v>40</v>
      </c>
      <c r="J146" s="20">
        <v>38</v>
      </c>
      <c r="K146" s="20">
        <v>5</v>
      </c>
      <c r="L146" s="20">
        <v>72</v>
      </c>
      <c r="M146" s="20">
        <v>33</v>
      </c>
      <c r="N146" s="20">
        <v>60</v>
      </c>
      <c r="O146" s="20">
        <v>14</v>
      </c>
    </row>
    <row r="147" spans="1:15" x14ac:dyDescent="0.2">
      <c r="A147" s="18" t="s">
        <v>570</v>
      </c>
      <c r="B147" s="18"/>
      <c r="C147" s="18"/>
      <c r="D147" s="18"/>
      <c r="E147" s="18"/>
      <c r="F147" s="18"/>
      <c r="G147" s="18"/>
      <c r="H147" s="18"/>
      <c r="I147" s="18"/>
      <c r="J147" s="18"/>
      <c r="K147" s="18"/>
      <c r="L147" s="18"/>
      <c r="M147" s="18"/>
      <c r="N147" s="18"/>
      <c r="O147" s="18"/>
    </row>
    <row r="148" spans="1:15" x14ac:dyDescent="0.2">
      <c r="A148" s="19" t="s">
        <v>571</v>
      </c>
      <c r="B148" s="20">
        <v>279</v>
      </c>
      <c r="C148" s="20">
        <v>3</v>
      </c>
      <c r="D148" s="20">
        <v>28</v>
      </c>
      <c r="E148" s="20">
        <v>16</v>
      </c>
      <c r="F148" s="20">
        <v>15</v>
      </c>
      <c r="G148" s="20">
        <v>9</v>
      </c>
      <c r="H148" s="20">
        <v>91</v>
      </c>
      <c r="I148" s="20">
        <v>32</v>
      </c>
      <c r="J148" s="20">
        <v>38</v>
      </c>
      <c r="K148" s="20">
        <v>3</v>
      </c>
      <c r="L148" s="20">
        <v>76</v>
      </c>
      <c r="M148" s="20">
        <v>26</v>
      </c>
      <c r="N148" s="20">
        <v>51</v>
      </c>
      <c r="O148" s="20">
        <v>7</v>
      </c>
    </row>
    <row r="149" spans="1:15" x14ac:dyDescent="0.2">
      <c r="A149" s="19" t="s">
        <v>572</v>
      </c>
      <c r="B149" s="20">
        <v>478</v>
      </c>
      <c r="C149" s="20">
        <v>7</v>
      </c>
      <c r="D149" s="20">
        <v>54</v>
      </c>
      <c r="E149" s="20">
        <v>28</v>
      </c>
      <c r="F149" s="20">
        <v>19</v>
      </c>
      <c r="G149" s="20">
        <v>17</v>
      </c>
      <c r="H149" s="20">
        <v>176</v>
      </c>
      <c r="I149" s="20">
        <v>50</v>
      </c>
      <c r="J149" s="20">
        <v>65</v>
      </c>
      <c r="K149" s="20">
        <v>6</v>
      </c>
      <c r="L149" s="20">
        <v>102</v>
      </c>
      <c r="M149" s="20">
        <v>50</v>
      </c>
      <c r="N149" s="20">
        <v>76</v>
      </c>
      <c r="O149" s="20">
        <v>10</v>
      </c>
    </row>
    <row r="150" spans="1:15" x14ac:dyDescent="0.2">
      <c r="A150" s="19" t="s">
        <v>573</v>
      </c>
      <c r="B150" s="20">
        <v>285</v>
      </c>
      <c r="C150" s="20">
        <v>5</v>
      </c>
      <c r="D150" s="20">
        <v>37</v>
      </c>
      <c r="E150" s="20">
        <v>25</v>
      </c>
      <c r="F150" s="20">
        <v>15</v>
      </c>
      <c r="G150" s="20">
        <v>3</v>
      </c>
      <c r="H150" s="20">
        <v>82</v>
      </c>
      <c r="I150" s="20">
        <v>32</v>
      </c>
      <c r="J150" s="20">
        <v>39</v>
      </c>
      <c r="K150" s="20">
        <v>4</v>
      </c>
      <c r="L150" s="20">
        <v>63</v>
      </c>
      <c r="M150" s="20">
        <v>24</v>
      </c>
      <c r="N150" s="20">
        <v>46</v>
      </c>
      <c r="O150" s="20">
        <v>8</v>
      </c>
    </row>
    <row r="151" spans="1:15" x14ac:dyDescent="0.2">
      <c r="A151" s="19" t="s">
        <v>574</v>
      </c>
      <c r="B151" s="20">
        <v>114</v>
      </c>
      <c r="C151" s="20">
        <v>0</v>
      </c>
      <c r="D151" s="20">
        <v>12</v>
      </c>
      <c r="E151" s="20">
        <v>4</v>
      </c>
      <c r="F151" s="20">
        <v>2</v>
      </c>
      <c r="G151" s="20">
        <v>2</v>
      </c>
      <c r="H151" s="20">
        <v>40</v>
      </c>
      <c r="I151" s="20">
        <v>14</v>
      </c>
      <c r="J151" s="20">
        <v>15</v>
      </c>
      <c r="K151" s="20">
        <v>2</v>
      </c>
      <c r="L151" s="20">
        <v>19</v>
      </c>
      <c r="M151" s="20">
        <v>8</v>
      </c>
      <c r="N151" s="20">
        <v>20</v>
      </c>
      <c r="O151" s="20">
        <v>6</v>
      </c>
    </row>
    <row r="152" spans="1:15" x14ac:dyDescent="0.2">
      <c r="A152" s="18" t="s">
        <v>575</v>
      </c>
      <c r="B152" s="18"/>
      <c r="C152" s="18"/>
      <c r="D152" s="18"/>
      <c r="E152" s="18"/>
      <c r="F152" s="18"/>
      <c r="G152" s="18"/>
      <c r="H152" s="18"/>
      <c r="I152" s="18"/>
      <c r="J152" s="18"/>
      <c r="K152" s="18"/>
      <c r="L152" s="18"/>
      <c r="M152" s="18"/>
      <c r="N152" s="18"/>
      <c r="O152" s="18"/>
    </row>
    <row r="153" spans="1:15" x14ac:dyDescent="0.2">
      <c r="A153" s="19" t="s">
        <v>576</v>
      </c>
      <c r="B153" s="20">
        <v>158</v>
      </c>
      <c r="C153" s="20">
        <v>2</v>
      </c>
      <c r="D153" s="20">
        <v>28</v>
      </c>
      <c r="E153" s="20">
        <v>14</v>
      </c>
      <c r="F153" s="20">
        <v>13</v>
      </c>
      <c r="G153" s="20">
        <v>5</v>
      </c>
      <c r="H153" s="20">
        <v>58</v>
      </c>
      <c r="I153" s="20">
        <v>23</v>
      </c>
      <c r="J153" s="20">
        <v>19</v>
      </c>
      <c r="K153" s="20">
        <v>2</v>
      </c>
      <c r="L153" s="20">
        <v>31</v>
      </c>
      <c r="M153" s="20">
        <v>15</v>
      </c>
      <c r="N153" s="20">
        <v>20</v>
      </c>
      <c r="O153" s="20">
        <v>4</v>
      </c>
    </row>
    <row r="154" spans="1:15" x14ac:dyDescent="0.2">
      <c r="A154" s="19" t="s">
        <v>577</v>
      </c>
      <c r="B154" s="20">
        <v>363</v>
      </c>
      <c r="C154" s="20">
        <v>5</v>
      </c>
      <c r="D154" s="20">
        <v>32</v>
      </c>
      <c r="E154" s="20">
        <v>19</v>
      </c>
      <c r="F154" s="20">
        <v>13</v>
      </c>
      <c r="G154" s="20">
        <v>11</v>
      </c>
      <c r="H154" s="20">
        <v>117</v>
      </c>
      <c r="I154" s="20">
        <v>39</v>
      </c>
      <c r="J154" s="20">
        <v>53</v>
      </c>
      <c r="K154" s="20">
        <v>7</v>
      </c>
      <c r="L154" s="20">
        <v>102</v>
      </c>
      <c r="M154" s="20">
        <v>28</v>
      </c>
      <c r="N154" s="20">
        <v>61</v>
      </c>
      <c r="O154" s="20">
        <v>7</v>
      </c>
    </row>
    <row r="155" spans="1:15" x14ac:dyDescent="0.2">
      <c r="A155" s="19" t="s">
        <v>578</v>
      </c>
      <c r="B155" s="20">
        <v>213</v>
      </c>
      <c r="C155" s="20">
        <v>2</v>
      </c>
      <c r="D155" s="20">
        <v>17</v>
      </c>
      <c r="E155" s="20">
        <v>13</v>
      </c>
      <c r="F155" s="20">
        <v>7</v>
      </c>
      <c r="G155" s="20">
        <v>7</v>
      </c>
      <c r="H155" s="20">
        <v>75</v>
      </c>
      <c r="I155" s="20">
        <v>22</v>
      </c>
      <c r="J155" s="20">
        <v>30</v>
      </c>
      <c r="K155" s="20">
        <v>3</v>
      </c>
      <c r="L155" s="20">
        <v>43</v>
      </c>
      <c r="M155" s="20">
        <v>27</v>
      </c>
      <c r="N155" s="20">
        <v>30</v>
      </c>
      <c r="O155" s="20">
        <v>5</v>
      </c>
    </row>
    <row r="156" spans="1:15" x14ac:dyDescent="0.2">
      <c r="A156" s="19" t="s">
        <v>579</v>
      </c>
      <c r="B156" s="20">
        <v>202</v>
      </c>
      <c r="C156" s="20">
        <v>5</v>
      </c>
      <c r="D156" s="20">
        <v>24</v>
      </c>
      <c r="E156" s="20">
        <v>12</v>
      </c>
      <c r="F156" s="20">
        <v>6</v>
      </c>
      <c r="G156" s="20">
        <v>5</v>
      </c>
      <c r="H156" s="20">
        <v>56</v>
      </c>
      <c r="I156" s="20">
        <v>19</v>
      </c>
      <c r="J156" s="20">
        <v>26</v>
      </c>
      <c r="K156" s="20">
        <v>1</v>
      </c>
      <c r="L156" s="20">
        <v>40</v>
      </c>
      <c r="M156" s="20">
        <v>21</v>
      </c>
      <c r="N156" s="20">
        <v>47</v>
      </c>
      <c r="O156" s="20">
        <v>7</v>
      </c>
    </row>
    <row r="157" spans="1:15" x14ac:dyDescent="0.2">
      <c r="A157" s="19" t="s">
        <v>580</v>
      </c>
      <c r="B157" s="20">
        <v>113</v>
      </c>
      <c r="C157" s="20">
        <v>0</v>
      </c>
      <c r="D157" s="20">
        <v>16</v>
      </c>
      <c r="E157" s="20">
        <v>8</v>
      </c>
      <c r="F157" s="20">
        <v>5</v>
      </c>
      <c r="G157" s="20">
        <v>3</v>
      </c>
      <c r="H157" s="20">
        <v>48</v>
      </c>
      <c r="I157" s="20">
        <v>17</v>
      </c>
      <c r="J157" s="20">
        <v>11</v>
      </c>
      <c r="K157" s="20">
        <v>1</v>
      </c>
      <c r="L157" s="20">
        <v>20</v>
      </c>
      <c r="M157" s="20">
        <v>8</v>
      </c>
      <c r="N157" s="20">
        <v>16</v>
      </c>
      <c r="O157" s="20">
        <v>4</v>
      </c>
    </row>
    <row r="158" spans="1:15" x14ac:dyDescent="0.2">
      <c r="A158" s="22" t="s">
        <v>581</v>
      </c>
      <c r="B158" s="23">
        <v>107</v>
      </c>
      <c r="C158" s="23">
        <v>1</v>
      </c>
      <c r="D158" s="23">
        <v>14</v>
      </c>
      <c r="E158" s="23">
        <v>7</v>
      </c>
      <c r="F158" s="23">
        <v>7</v>
      </c>
      <c r="G158" s="23">
        <v>0</v>
      </c>
      <c r="H158" s="23">
        <v>35</v>
      </c>
      <c r="I158" s="23">
        <v>8</v>
      </c>
      <c r="J158" s="23">
        <v>18</v>
      </c>
      <c r="K158" s="23">
        <v>1</v>
      </c>
      <c r="L158" s="23">
        <v>24</v>
      </c>
      <c r="M158" s="23">
        <v>9</v>
      </c>
      <c r="N158" s="23">
        <v>19</v>
      </c>
      <c r="O158" s="23">
        <v>4</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20C2B-F822-4603-8463-B9D024B4867A}">
  <dimension ref="A1:N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HYPERLINK("#'目次'!B37","[31]")</f>
        <v>[31]</v>
      </c>
    </row>
    <row r="3" spans="1:14" x14ac:dyDescent="0.2">
      <c r="A3" s="9" t="s">
        <v>126</v>
      </c>
      <c r="B3" s="12" t="s">
        <v>128</v>
      </c>
    </row>
    <row r="4" spans="1:14" x14ac:dyDescent="0.2">
      <c r="A4" s="9" t="s">
        <v>126</v>
      </c>
      <c r="B4" s="12" t="s">
        <v>230</v>
      </c>
    </row>
    <row r="5" spans="1:14" x14ac:dyDescent="0.2">
      <c r="A5" s="9" t="s">
        <v>126</v>
      </c>
      <c r="B5" s="12" t="s">
        <v>231</v>
      </c>
    </row>
    <row r="6" spans="1:14" s="15" customFormat="1" ht="75" x14ac:dyDescent="0.2">
      <c r="A6" s="13" t="s">
        <v>126</v>
      </c>
      <c r="B6" s="14" t="s">
        <v>499</v>
      </c>
      <c r="C6" s="14" t="s">
        <v>232</v>
      </c>
      <c r="D6" s="14" t="s">
        <v>233</v>
      </c>
      <c r="E6" s="14" t="s">
        <v>234</v>
      </c>
      <c r="F6" s="14" t="s">
        <v>235</v>
      </c>
      <c r="G6" s="14" t="s">
        <v>236</v>
      </c>
      <c r="H6" s="14" t="s">
        <v>237</v>
      </c>
      <c r="I6" s="14" t="s">
        <v>238</v>
      </c>
      <c r="J6" s="14" t="s">
        <v>656</v>
      </c>
      <c r="K6" s="14" t="s">
        <v>657</v>
      </c>
      <c r="L6" s="14" t="s">
        <v>511</v>
      </c>
      <c r="M6" s="14" t="s">
        <v>658</v>
      </c>
      <c r="N6" s="14" t="s">
        <v>504</v>
      </c>
    </row>
    <row r="7" spans="1:14" x14ac:dyDescent="0.2">
      <c r="A7" s="16" t="s">
        <v>507</v>
      </c>
      <c r="B7" s="17">
        <v>2188</v>
      </c>
      <c r="C7" s="17">
        <v>792</v>
      </c>
      <c r="D7" s="17">
        <v>61</v>
      </c>
      <c r="E7" s="17">
        <v>282</v>
      </c>
      <c r="F7" s="17">
        <v>494</v>
      </c>
      <c r="G7" s="17">
        <v>494</v>
      </c>
      <c r="H7" s="17">
        <v>261</v>
      </c>
      <c r="I7" s="17">
        <v>777</v>
      </c>
      <c r="J7" s="17">
        <v>289</v>
      </c>
      <c r="K7" s="17">
        <v>737</v>
      </c>
      <c r="L7" s="17">
        <v>155</v>
      </c>
      <c r="M7" s="17">
        <v>182</v>
      </c>
      <c r="N7" s="17">
        <v>47</v>
      </c>
    </row>
    <row r="8" spans="1:14" x14ac:dyDescent="0.2">
      <c r="A8" s="18" t="s">
        <v>508</v>
      </c>
      <c r="B8" s="18"/>
      <c r="C8" s="18"/>
      <c r="D8" s="18"/>
      <c r="E8" s="18"/>
      <c r="F8" s="18"/>
      <c r="G8" s="18"/>
      <c r="H8" s="18"/>
      <c r="I8" s="18"/>
      <c r="J8" s="18"/>
      <c r="K8" s="18"/>
      <c r="L8" s="18"/>
      <c r="M8" s="18"/>
      <c r="N8" s="18"/>
    </row>
    <row r="9" spans="1:14" x14ac:dyDescent="0.2">
      <c r="A9" s="19" t="s">
        <v>509</v>
      </c>
      <c r="B9" s="20">
        <v>1092</v>
      </c>
      <c r="C9" s="20">
        <v>467</v>
      </c>
      <c r="D9" s="20">
        <v>45</v>
      </c>
      <c r="E9" s="20">
        <v>153</v>
      </c>
      <c r="F9" s="20">
        <v>312</v>
      </c>
      <c r="G9" s="20">
        <v>332</v>
      </c>
      <c r="H9" s="20">
        <v>131</v>
      </c>
      <c r="I9" s="20">
        <v>477</v>
      </c>
      <c r="J9" s="20">
        <v>143</v>
      </c>
      <c r="K9" s="20">
        <v>409</v>
      </c>
      <c r="L9" s="20">
        <v>57</v>
      </c>
      <c r="M9" s="20">
        <v>14</v>
      </c>
      <c r="N9" s="20">
        <v>18</v>
      </c>
    </row>
    <row r="10" spans="1:14" x14ac:dyDescent="0.2">
      <c r="A10" s="19" t="s">
        <v>510</v>
      </c>
      <c r="B10" s="20">
        <v>1095</v>
      </c>
      <c r="C10" s="20">
        <v>324</v>
      </c>
      <c r="D10" s="20">
        <v>15</v>
      </c>
      <c r="E10" s="20">
        <v>129</v>
      </c>
      <c r="F10" s="20">
        <v>182</v>
      </c>
      <c r="G10" s="20">
        <v>162</v>
      </c>
      <c r="H10" s="20">
        <v>130</v>
      </c>
      <c r="I10" s="20">
        <v>299</v>
      </c>
      <c r="J10" s="20">
        <v>146</v>
      </c>
      <c r="K10" s="20">
        <v>328</v>
      </c>
      <c r="L10" s="20">
        <v>98</v>
      </c>
      <c r="M10" s="20">
        <v>168</v>
      </c>
      <c r="N10" s="20">
        <v>29</v>
      </c>
    </row>
    <row r="11" spans="1:14" x14ac:dyDescent="0.2">
      <c r="A11" s="19" t="s">
        <v>511</v>
      </c>
      <c r="B11" s="20">
        <v>1</v>
      </c>
      <c r="C11" s="20">
        <v>1</v>
      </c>
      <c r="D11" s="20">
        <v>1</v>
      </c>
      <c r="E11" s="20">
        <v>0</v>
      </c>
      <c r="F11" s="20">
        <v>0</v>
      </c>
      <c r="G11" s="20">
        <v>0</v>
      </c>
      <c r="H11" s="20">
        <v>0</v>
      </c>
      <c r="I11" s="20">
        <v>1</v>
      </c>
      <c r="J11" s="20">
        <v>0</v>
      </c>
      <c r="K11" s="20">
        <v>0</v>
      </c>
      <c r="L11" s="20">
        <v>0</v>
      </c>
      <c r="M11" s="20">
        <v>0</v>
      </c>
      <c r="N11" s="20">
        <v>0</v>
      </c>
    </row>
    <row r="12" spans="1:14" x14ac:dyDescent="0.2">
      <c r="A12" s="18" t="s">
        <v>512</v>
      </c>
      <c r="B12" s="18"/>
      <c r="C12" s="18"/>
      <c r="D12" s="18"/>
      <c r="E12" s="18"/>
      <c r="F12" s="18"/>
      <c r="G12" s="18"/>
      <c r="H12" s="18"/>
      <c r="I12" s="18"/>
      <c r="J12" s="18"/>
      <c r="K12" s="18"/>
      <c r="L12" s="18"/>
      <c r="M12" s="18"/>
      <c r="N12" s="18"/>
    </row>
    <row r="13" spans="1:14" x14ac:dyDescent="0.2">
      <c r="A13" s="19" t="s">
        <v>513</v>
      </c>
      <c r="B13" s="20">
        <v>387</v>
      </c>
      <c r="C13" s="20">
        <v>151</v>
      </c>
      <c r="D13" s="20">
        <v>19</v>
      </c>
      <c r="E13" s="20">
        <v>39</v>
      </c>
      <c r="F13" s="20">
        <v>89</v>
      </c>
      <c r="G13" s="20">
        <v>88</v>
      </c>
      <c r="H13" s="20">
        <v>42</v>
      </c>
      <c r="I13" s="20">
        <v>149</v>
      </c>
      <c r="J13" s="20">
        <v>69</v>
      </c>
      <c r="K13" s="20">
        <v>166</v>
      </c>
      <c r="L13" s="20">
        <v>25</v>
      </c>
      <c r="M13" s="20">
        <v>24</v>
      </c>
      <c r="N13" s="20">
        <v>2</v>
      </c>
    </row>
    <row r="14" spans="1:14" x14ac:dyDescent="0.2">
      <c r="A14" s="19" t="s">
        <v>514</v>
      </c>
      <c r="B14" s="20">
        <v>432</v>
      </c>
      <c r="C14" s="20">
        <v>134</v>
      </c>
      <c r="D14" s="20">
        <v>12</v>
      </c>
      <c r="E14" s="20">
        <v>46</v>
      </c>
      <c r="F14" s="20">
        <v>92</v>
      </c>
      <c r="G14" s="20">
        <v>95</v>
      </c>
      <c r="H14" s="20">
        <v>59</v>
      </c>
      <c r="I14" s="20">
        <v>167</v>
      </c>
      <c r="J14" s="20">
        <v>73</v>
      </c>
      <c r="K14" s="20">
        <v>157</v>
      </c>
      <c r="L14" s="20">
        <v>24</v>
      </c>
      <c r="M14" s="20">
        <v>35</v>
      </c>
      <c r="N14" s="20">
        <v>6</v>
      </c>
    </row>
    <row r="15" spans="1:14" x14ac:dyDescent="0.2">
      <c r="A15" s="19" t="s">
        <v>515</v>
      </c>
      <c r="B15" s="20">
        <v>449</v>
      </c>
      <c r="C15" s="20">
        <v>148</v>
      </c>
      <c r="D15" s="20">
        <v>9</v>
      </c>
      <c r="E15" s="20">
        <v>49</v>
      </c>
      <c r="F15" s="20">
        <v>123</v>
      </c>
      <c r="G15" s="20">
        <v>99</v>
      </c>
      <c r="H15" s="20">
        <v>47</v>
      </c>
      <c r="I15" s="20">
        <v>159</v>
      </c>
      <c r="J15" s="20">
        <v>66</v>
      </c>
      <c r="K15" s="20">
        <v>140</v>
      </c>
      <c r="L15" s="20">
        <v>43</v>
      </c>
      <c r="M15" s="20">
        <v>38</v>
      </c>
      <c r="N15" s="20">
        <v>11</v>
      </c>
    </row>
    <row r="16" spans="1:14" x14ac:dyDescent="0.2">
      <c r="A16" s="19" t="s">
        <v>516</v>
      </c>
      <c r="B16" s="20">
        <v>427</v>
      </c>
      <c r="C16" s="20">
        <v>160</v>
      </c>
      <c r="D16" s="20">
        <v>12</v>
      </c>
      <c r="E16" s="20">
        <v>58</v>
      </c>
      <c r="F16" s="20">
        <v>94</v>
      </c>
      <c r="G16" s="20">
        <v>107</v>
      </c>
      <c r="H16" s="20">
        <v>56</v>
      </c>
      <c r="I16" s="20">
        <v>124</v>
      </c>
      <c r="J16" s="20">
        <v>43</v>
      </c>
      <c r="K16" s="20">
        <v>143</v>
      </c>
      <c r="L16" s="20">
        <v>29</v>
      </c>
      <c r="M16" s="20">
        <v>26</v>
      </c>
      <c r="N16" s="20">
        <v>14</v>
      </c>
    </row>
    <row r="17" spans="1:14" x14ac:dyDescent="0.2">
      <c r="A17" s="19" t="s">
        <v>517</v>
      </c>
      <c r="B17" s="20">
        <v>274</v>
      </c>
      <c r="C17" s="20">
        <v>110</v>
      </c>
      <c r="D17" s="20">
        <v>7</v>
      </c>
      <c r="E17" s="20">
        <v>50</v>
      </c>
      <c r="F17" s="20">
        <v>63</v>
      </c>
      <c r="G17" s="20">
        <v>65</v>
      </c>
      <c r="H17" s="20">
        <v>36</v>
      </c>
      <c r="I17" s="20">
        <v>107</v>
      </c>
      <c r="J17" s="20">
        <v>19</v>
      </c>
      <c r="K17" s="20">
        <v>78</v>
      </c>
      <c r="L17" s="20">
        <v>17</v>
      </c>
      <c r="M17" s="20">
        <v>29</v>
      </c>
      <c r="N17" s="20">
        <v>9</v>
      </c>
    </row>
    <row r="18" spans="1:14" x14ac:dyDescent="0.2">
      <c r="A18" s="19" t="s">
        <v>518</v>
      </c>
      <c r="B18" s="20">
        <v>137</v>
      </c>
      <c r="C18" s="20">
        <v>61</v>
      </c>
      <c r="D18" s="20">
        <v>2</v>
      </c>
      <c r="E18" s="20">
        <v>23</v>
      </c>
      <c r="F18" s="20">
        <v>22</v>
      </c>
      <c r="G18" s="20">
        <v>29</v>
      </c>
      <c r="H18" s="20">
        <v>15</v>
      </c>
      <c r="I18" s="20">
        <v>45</v>
      </c>
      <c r="J18" s="20">
        <v>12</v>
      </c>
      <c r="K18" s="20">
        <v>32</v>
      </c>
      <c r="L18" s="20">
        <v>12</v>
      </c>
      <c r="M18" s="20">
        <v>15</v>
      </c>
      <c r="N18" s="20">
        <v>4</v>
      </c>
    </row>
    <row r="19" spans="1:14" x14ac:dyDescent="0.2">
      <c r="A19" s="19" t="s">
        <v>519</v>
      </c>
      <c r="B19" s="20">
        <v>71</v>
      </c>
      <c r="C19" s="20">
        <v>26</v>
      </c>
      <c r="D19" s="20">
        <v>0</v>
      </c>
      <c r="E19" s="20">
        <v>14</v>
      </c>
      <c r="F19" s="20">
        <v>6</v>
      </c>
      <c r="G19" s="20">
        <v>9</v>
      </c>
      <c r="H19" s="20">
        <v>5</v>
      </c>
      <c r="I19" s="20">
        <v>21</v>
      </c>
      <c r="J19" s="20">
        <v>5</v>
      </c>
      <c r="K19" s="20">
        <v>17</v>
      </c>
      <c r="L19" s="20">
        <v>4</v>
      </c>
      <c r="M19" s="20">
        <v>14</v>
      </c>
      <c r="N19" s="20">
        <v>1</v>
      </c>
    </row>
    <row r="20" spans="1:14" x14ac:dyDescent="0.2">
      <c r="A20" s="19" t="s">
        <v>520</v>
      </c>
      <c r="B20" s="20">
        <v>11</v>
      </c>
      <c r="C20" s="20">
        <v>2</v>
      </c>
      <c r="D20" s="20">
        <v>0</v>
      </c>
      <c r="E20" s="20">
        <v>3</v>
      </c>
      <c r="F20" s="20">
        <v>5</v>
      </c>
      <c r="G20" s="20">
        <v>2</v>
      </c>
      <c r="H20" s="20">
        <v>1</v>
      </c>
      <c r="I20" s="20">
        <v>5</v>
      </c>
      <c r="J20" s="20">
        <v>2</v>
      </c>
      <c r="K20" s="20">
        <v>4</v>
      </c>
      <c r="L20" s="20">
        <v>1</v>
      </c>
      <c r="M20" s="20">
        <v>1</v>
      </c>
      <c r="N20" s="20">
        <v>0</v>
      </c>
    </row>
    <row r="21" spans="1:14" x14ac:dyDescent="0.2">
      <c r="A21" s="19" t="s">
        <v>521</v>
      </c>
      <c r="B21" s="20">
        <v>881</v>
      </c>
      <c r="C21" s="20">
        <v>282</v>
      </c>
      <c r="D21" s="20">
        <v>21</v>
      </c>
      <c r="E21" s="20">
        <v>95</v>
      </c>
      <c r="F21" s="20">
        <v>215</v>
      </c>
      <c r="G21" s="20">
        <v>194</v>
      </c>
      <c r="H21" s="20">
        <v>106</v>
      </c>
      <c r="I21" s="20">
        <v>326</v>
      </c>
      <c r="J21" s="20">
        <v>139</v>
      </c>
      <c r="K21" s="20">
        <v>297</v>
      </c>
      <c r="L21" s="20">
        <v>67</v>
      </c>
      <c r="M21" s="20">
        <v>73</v>
      </c>
      <c r="N21" s="20">
        <v>17</v>
      </c>
    </row>
    <row r="22" spans="1:14" x14ac:dyDescent="0.2">
      <c r="A22" s="19" t="s">
        <v>522</v>
      </c>
      <c r="B22" s="20">
        <v>701</v>
      </c>
      <c r="C22" s="20">
        <v>270</v>
      </c>
      <c r="D22" s="20">
        <v>19</v>
      </c>
      <c r="E22" s="20">
        <v>108</v>
      </c>
      <c r="F22" s="20">
        <v>157</v>
      </c>
      <c r="G22" s="20">
        <v>172</v>
      </c>
      <c r="H22" s="20">
        <v>92</v>
      </c>
      <c r="I22" s="20">
        <v>231</v>
      </c>
      <c r="J22" s="20">
        <v>62</v>
      </c>
      <c r="K22" s="20">
        <v>221</v>
      </c>
      <c r="L22" s="20">
        <v>46</v>
      </c>
      <c r="M22" s="20">
        <v>55</v>
      </c>
      <c r="N22" s="20">
        <v>23</v>
      </c>
    </row>
    <row r="23" spans="1:14" x14ac:dyDescent="0.2">
      <c r="A23" s="19" t="s">
        <v>523</v>
      </c>
      <c r="B23" s="20">
        <v>1801</v>
      </c>
      <c r="C23" s="20">
        <v>641</v>
      </c>
      <c r="D23" s="20">
        <v>42</v>
      </c>
      <c r="E23" s="20">
        <v>243</v>
      </c>
      <c r="F23" s="20">
        <v>405</v>
      </c>
      <c r="G23" s="20">
        <v>406</v>
      </c>
      <c r="H23" s="20">
        <v>219</v>
      </c>
      <c r="I23" s="20">
        <v>628</v>
      </c>
      <c r="J23" s="20">
        <v>220</v>
      </c>
      <c r="K23" s="20">
        <v>571</v>
      </c>
      <c r="L23" s="20">
        <v>130</v>
      </c>
      <c r="M23" s="20">
        <v>158</v>
      </c>
      <c r="N23" s="20">
        <v>45</v>
      </c>
    </row>
    <row r="24" spans="1:14" x14ac:dyDescent="0.2">
      <c r="A24" s="19" t="s">
        <v>524</v>
      </c>
      <c r="B24" s="20">
        <v>920</v>
      </c>
      <c r="C24" s="20">
        <v>359</v>
      </c>
      <c r="D24" s="20">
        <v>21</v>
      </c>
      <c r="E24" s="20">
        <v>148</v>
      </c>
      <c r="F24" s="20">
        <v>190</v>
      </c>
      <c r="G24" s="20">
        <v>212</v>
      </c>
      <c r="H24" s="20">
        <v>113</v>
      </c>
      <c r="I24" s="20">
        <v>302</v>
      </c>
      <c r="J24" s="20">
        <v>81</v>
      </c>
      <c r="K24" s="20">
        <v>274</v>
      </c>
      <c r="L24" s="20">
        <v>63</v>
      </c>
      <c r="M24" s="20">
        <v>85</v>
      </c>
      <c r="N24" s="20">
        <v>28</v>
      </c>
    </row>
    <row r="25" spans="1:14" x14ac:dyDescent="0.2">
      <c r="A25" s="19" t="s">
        <v>525</v>
      </c>
      <c r="B25" s="20">
        <v>219</v>
      </c>
      <c r="C25" s="20">
        <v>89</v>
      </c>
      <c r="D25" s="20">
        <v>2</v>
      </c>
      <c r="E25" s="20">
        <v>40</v>
      </c>
      <c r="F25" s="20">
        <v>33</v>
      </c>
      <c r="G25" s="20">
        <v>40</v>
      </c>
      <c r="H25" s="20">
        <v>21</v>
      </c>
      <c r="I25" s="20">
        <v>71</v>
      </c>
      <c r="J25" s="20">
        <v>19</v>
      </c>
      <c r="K25" s="20">
        <v>53</v>
      </c>
      <c r="L25" s="20">
        <v>17</v>
      </c>
      <c r="M25" s="20">
        <v>30</v>
      </c>
      <c r="N25" s="20">
        <v>5</v>
      </c>
    </row>
    <row r="26" spans="1:14" x14ac:dyDescent="0.2">
      <c r="A26" s="18" t="s">
        <v>526</v>
      </c>
      <c r="B26" s="17">
        <v>208</v>
      </c>
      <c r="C26" s="17">
        <v>84</v>
      </c>
      <c r="D26" s="17">
        <v>13</v>
      </c>
      <c r="E26" s="17">
        <v>28</v>
      </c>
      <c r="F26" s="17">
        <v>60</v>
      </c>
      <c r="G26" s="17">
        <v>65</v>
      </c>
      <c r="H26" s="17">
        <v>19</v>
      </c>
      <c r="I26" s="17">
        <v>99</v>
      </c>
      <c r="J26" s="17">
        <v>34</v>
      </c>
      <c r="K26" s="17">
        <v>94</v>
      </c>
      <c r="L26" s="17">
        <v>12</v>
      </c>
      <c r="M26" s="17">
        <v>7</v>
      </c>
      <c r="N26" s="17">
        <v>1</v>
      </c>
    </row>
    <row r="27" spans="1:14" x14ac:dyDescent="0.2">
      <c r="A27" s="19" t="s">
        <v>514</v>
      </c>
      <c r="B27" s="20">
        <v>220</v>
      </c>
      <c r="C27" s="20">
        <v>83</v>
      </c>
      <c r="D27" s="20">
        <v>10</v>
      </c>
      <c r="E27" s="20">
        <v>25</v>
      </c>
      <c r="F27" s="20">
        <v>61</v>
      </c>
      <c r="G27" s="20">
        <v>64</v>
      </c>
      <c r="H27" s="20">
        <v>30</v>
      </c>
      <c r="I27" s="20">
        <v>98</v>
      </c>
      <c r="J27" s="20">
        <v>40</v>
      </c>
      <c r="K27" s="20">
        <v>85</v>
      </c>
      <c r="L27" s="20">
        <v>12</v>
      </c>
      <c r="M27" s="20">
        <v>2</v>
      </c>
      <c r="N27" s="20">
        <v>3</v>
      </c>
    </row>
    <row r="28" spans="1:14" x14ac:dyDescent="0.2">
      <c r="A28" s="19" t="s">
        <v>515</v>
      </c>
      <c r="B28" s="20">
        <v>226</v>
      </c>
      <c r="C28" s="20">
        <v>94</v>
      </c>
      <c r="D28" s="20">
        <v>8</v>
      </c>
      <c r="E28" s="20">
        <v>27</v>
      </c>
      <c r="F28" s="20">
        <v>79</v>
      </c>
      <c r="G28" s="20">
        <v>69</v>
      </c>
      <c r="H28" s="20">
        <v>25</v>
      </c>
      <c r="I28" s="20">
        <v>95</v>
      </c>
      <c r="J28" s="20">
        <v>36</v>
      </c>
      <c r="K28" s="20">
        <v>71</v>
      </c>
      <c r="L28" s="20">
        <v>12</v>
      </c>
      <c r="M28" s="20">
        <v>3</v>
      </c>
      <c r="N28" s="20">
        <v>4</v>
      </c>
    </row>
    <row r="29" spans="1:14" x14ac:dyDescent="0.2">
      <c r="A29" s="19" t="s">
        <v>516</v>
      </c>
      <c r="B29" s="20">
        <v>211</v>
      </c>
      <c r="C29" s="20">
        <v>86</v>
      </c>
      <c r="D29" s="20">
        <v>9</v>
      </c>
      <c r="E29" s="20">
        <v>24</v>
      </c>
      <c r="F29" s="20">
        <v>60</v>
      </c>
      <c r="G29" s="20">
        <v>66</v>
      </c>
      <c r="H29" s="20">
        <v>27</v>
      </c>
      <c r="I29" s="20">
        <v>72</v>
      </c>
      <c r="J29" s="20">
        <v>19</v>
      </c>
      <c r="K29" s="20">
        <v>82</v>
      </c>
      <c r="L29" s="20">
        <v>10</v>
      </c>
      <c r="M29" s="20">
        <v>2</v>
      </c>
      <c r="N29" s="20">
        <v>6</v>
      </c>
    </row>
    <row r="30" spans="1:14" x14ac:dyDescent="0.2">
      <c r="A30" s="19" t="s">
        <v>517</v>
      </c>
      <c r="B30" s="20">
        <v>134</v>
      </c>
      <c r="C30" s="20">
        <v>66</v>
      </c>
      <c r="D30" s="20">
        <v>4</v>
      </c>
      <c r="E30" s="20">
        <v>28</v>
      </c>
      <c r="F30" s="20">
        <v>36</v>
      </c>
      <c r="G30" s="20">
        <v>46</v>
      </c>
      <c r="H30" s="20">
        <v>18</v>
      </c>
      <c r="I30" s="20">
        <v>69</v>
      </c>
      <c r="J30" s="20">
        <v>6</v>
      </c>
      <c r="K30" s="20">
        <v>49</v>
      </c>
      <c r="L30" s="20">
        <v>7</v>
      </c>
      <c r="M30" s="20">
        <v>0</v>
      </c>
      <c r="N30" s="20">
        <v>3</v>
      </c>
    </row>
    <row r="31" spans="1:14" x14ac:dyDescent="0.2">
      <c r="A31" s="19" t="s">
        <v>518</v>
      </c>
      <c r="B31" s="20">
        <v>65</v>
      </c>
      <c r="C31" s="20">
        <v>36</v>
      </c>
      <c r="D31" s="20">
        <v>1</v>
      </c>
      <c r="E31" s="20">
        <v>13</v>
      </c>
      <c r="F31" s="20">
        <v>12</v>
      </c>
      <c r="G31" s="20">
        <v>16</v>
      </c>
      <c r="H31" s="20">
        <v>7</v>
      </c>
      <c r="I31" s="20">
        <v>29</v>
      </c>
      <c r="J31" s="20">
        <v>4</v>
      </c>
      <c r="K31" s="20">
        <v>18</v>
      </c>
      <c r="L31" s="20">
        <v>4</v>
      </c>
      <c r="M31" s="20">
        <v>0</v>
      </c>
      <c r="N31" s="20">
        <v>1</v>
      </c>
    </row>
    <row r="32" spans="1:14" x14ac:dyDescent="0.2">
      <c r="A32" s="19" t="s">
        <v>519</v>
      </c>
      <c r="B32" s="20">
        <v>25</v>
      </c>
      <c r="C32" s="20">
        <v>17</v>
      </c>
      <c r="D32" s="20">
        <v>0</v>
      </c>
      <c r="E32" s="20">
        <v>7</v>
      </c>
      <c r="F32" s="20">
        <v>2</v>
      </c>
      <c r="G32" s="20">
        <v>5</v>
      </c>
      <c r="H32" s="20">
        <v>5</v>
      </c>
      <c r="I32" s="20">
        <v>13</v>
      </c>
      <c r="J32" s="20">
        <v>3</v>
      </c>
      <c r="K32" s="20">
        <v>8</v>
      </c>
      <c r="L32" s="20">
        <v>0</v>
      </c>
      <c r="M32" s="20">
        <v>0</v>
      </c>
      <c r="N32" s="20">
        <v>0</v>
      </c>
    </row>
    <row r="33" spans="1:14" x14ac:dyDescent="0.2">
      <c r="A33" s="19" t="s">
        <v>520</v>
      </c>
      <c r="B33" s="20">
        <v>3</v>
      </c>
      <c r="C33" s="20">
        <v>1</v>
      </c>
      <c r="D33" s="20">
        <v>0</v>
      </c>
      <c r="E33" s="20">
        <v>1</v>
      </c>
      <c r="F33" s="20">
        <v>2</v>
      </c>
      <c r="G33" s="20">
        <v>1</v>
      </c>
      <c r="H33" s="20">
        <v>0</v>
      </c>
      <c r="I33" s="20">
        <v>2</v>
      </c>
      <c r="J33" s="20">
        <v>1</v>
      </c>
      <c r="K33" s="20">
        <v>2</v>
      </c>
      <c r="L33" s="20">
        <v>0</v>
      </c>
      <c r="M33" s="20">
        <v>0</v>
      </c>
      <c r="N33" s="20">
        <v>0</v>
      </c>
    </row>
    <row r="34" spans="1:14" x14ac:dyDescent="0.2">
      <c r="A34" s="19" t="s">
        <v>521</v>
      </c>
      <c r="B34" s="20">
        <v>446</v>
      </c>
      <c r="C34" s="20">
        <v>177</v>
      </c>
      <c r="D34" s="20">
        <v>18</v>
      </c>
      <c r="E34" s="20">
        <v>52</v>
      </c>
      <c r="F34" s="20">
        <v>140</v>
      </c>
      <c r="G34" s="20">
        <v>133</v>
      </c>
      <c r="H34" s="20">
        <v>55</v>
      </c>
      <c r="I34" s="20">
        <v>193</v>
      </c>
      <c r="J34" s="20">
        <v>76</v>
      </c>
      <c r="K34" s="20">
        <v>156</v>
      </c>
      <c r="L34" s="20">
        <v>24</v>
      </c>
      <c r="M34" s="20">
        <v>5</v>
      </c>
      <c r="N34" s="20">
        <v>7</v>
      </c>
    </row>
    <row r="35" spans="1:14" x14ac:dyDescent="0.2">
      <c r="A35" s="19" t="s">
        <v>522</v>
      </c>
      <c r="B35" s="20">
        <v>345</v>
      </c>
      <c r="C35" s="20">
        <v>152</v>
      </c>
      <c r="D35" s="20">
        <v>13</v>
      </c>
      <c r="E35" s="20">
        <v>52</v>
      </c>
      <c r="F35" s="20">
        <v>96</v>
      </c>
      <c r="G35" s="20">
        <v>112</v>
      </c>
      <c r="H35" s="20">
        <v>45</v>
      </c>
      <c r="I35" s="20">
        <v>141</v>
      </c>
      <c r="J35" s="20">
        <v>25</v>
      </c>
      <c r="K35" s="20">
        <v>131</v>
      </c>
      <c r="L35" s="20">
        <v>17</v>
      </c>
      <c r="M35" s="20">
        <v>2</v>
      </c>
      <c r="N35" s="20">
        <v>9</v>
      </c>
    </row>
    <row r="36" spans="1:14" x14ac:dyDescent="0.2">
      <c r="A36" s="19" t="s">
        <v>523</v>
      </c>
      <c r="B36" s="20">
        <v>884</v>
      </c>
      <c r="C36" s="20">
        <v>383</v>
      </c>
      <c r="D36" s="20">
        <v>32</v>
      </c>
      <c r="E36" s="20">
        <v>125</v>
      </c>
      <c r="F36" s="20">
        <v>252</v>
      </c>
      <c r="G36" s="20">
        <v>267</v>
      </c>
      <c r="H36" s="20">
        <v>112</v>
      </c>
      <c r="I36" s="20">
        <v>378</v>
      </c>
      <c r="J36" s="20">
        <v>109</v>
      </c>
      <c r="K36" s="20">
        <v>315</v>
      </c>
      <c r="L36" s="20">
        <v>45</v>
      </c>
      <c r="M36" s="20">
        <v>7</v>
      </c>
      <c r="N36" s="20">
        <v>17</v>
      </c>
    </row>
    <row r="37" spans="1:14" x14ac:dyDescent="0.2">
      <c r="A37" s="19" t="s">
        <v>524</v>
      </c>
      <c r="B37" s="20">
        <v>438</v>
      </c>
      <c r="C37" s="20">
        <v>206</v>
      </c>
      <c r="D37" s="20">
        <v>14</v>
      </c>
      <c r="E37" s="20">
        <v>73</v>
      </c>
      <c r="F37" s="20">
        <v>112</v>
      </c>
      <c r="G37" s="20">
        <v>134</v>
      </c>
      <c r="H37" s="20">
        <v>57</v>
      </c>
      <c r="I37" s="20">
        <v>185</v>
      </c>
      <c r="J37" s="20">
        <v>33</v>
      </c>
      <c r="K37" s="20">
        <v>159</v>
      </c>
      <c r="L37" s="20">
        <v>21</v>
      </c>
      <c r="M37" s="20">
        <v>2</v>
      </c>
      <c r="N37" s="20">
        <v>10</v>
      </c>
    </row>
    <row r="38" spans="1:14" x14ac:dyDescent="0.2">
      <c r="A38" s="19" t="s">
        <v>525</v>
      </c>
      <c r="B38" s="20">
        <v>93</v>
      </c>
      <c r="C38" s="20">
        <v>54</v>
      </c>
      <c r="D38" s="20">
        <v>1</v>
      </c>
      <c r="E38" s="20">
        <v>21</v>
      </c>
      <c r="F38" s="20">
        <v>16</v>
      </c>
      <c r="G38" s="20">
        <v>22</v>
      </c>
      <c r="H38" s="20">
        <v>12</v>
      </c>
      <c r="I38" s="20">
        <v>44</v>
      </c>
      <c r="J38" s="20">
        <v>8</v>
      </c>
      <c r="K38" s="20">
        <v>28</v>
      </c>
      <c r="L38" s="20">
        <v>4</v>
      </c>
      <c r="M38" s="20">
        <v>0</v>
      </c>
      <c r="N38" s="20">
        <v>1</v>
      </c>
    </row>
    <row r="39" spans="1:14" x14ac:dyDescent="0.2">
      <c r="A39" s="18" t="s">
        <v>527</v>
      </c>
      <c r="B39" s="17">
        <v>178</v>
      </c>
      <c r="C39" s="17">
        <v>66</v>
      </c>
      <c r="D39" s="17">
        <v>5</v>
      </c>
      <c r="E39" s="17">
        <v>11</v>
      </c>
      <c r="F39" s="17">
        <v>29</v>
      </c>
      <c r="G39" s="17">
        <v>23</v>
      </c>
      <c r="H39" s="17">
        <v>23</v>
      </c>
      <c r="I39" s="17">
        <v>49</v>
      </c>
      <c r="J39" s="17">
        <v>35</v>
      </c>
      <c r="K39" s="17">
        <v>72</v>
      </c>
      <c r="L39" s="17">
        <v>13</v>
      </c>
      <c r="M39" s="17">
        <v>17</v>
      </c>
      <c r="N39" s="17">
        <v>1</v>
      </c>
    </row>
    <row r="40" spans="1:14" x14ac:dyDescent="0.2">
      <c r="A40" s="19" t="s">
        <v>514</v>
      </c>
      <c r="B40" s="20">
        <v>212</v>
      </c>
      <c r="C40" s="20">
        <v>51</v>
      </c>
      <c r="D40" s="20">
        <v>2</v>
      </c>
      <c r="E40" s="20">
        <v>21</v>
      </c>
      <c r="F40" s="20">
        <v>31</v>
      </c>
      <c r="G40" s="20">
        <v>31</v>
      </c>
      <c r="H40" s="20">
        <v>29</v>
      </c>
      <c r="I40" s="20">
        <v>69</v>
      </c>
      <c r="J40" s="20">
        <v>33</v>
      </c>
      <c r="K40" s="20">
        <v>72</v>
      </c>
      <c r="L40" s="20">
        <v>12</v>
      </c>
      <c r="M40" s="20">
        <v>33</v>
      </c>
      <c r="N40" s="20">
        <v>3</v>
      </c>
    </row>
    <row r="41" spans="1:14" x14ac:dyDescent="0.2">
      <c r="A41" s="19" t="s">
        <v>515</v>
      </c>
      <c r="B41" s="20">
        <v>223</v>
      </c>
      <c r="C41" s="20">
        <v>54</v>
      </c>
      <c r="D41" s="20">
        <v>1</v>
      </c>
      <c r="E41" s="20">
        <v>22</v>
      </c>
      <c r="F41" s="20">
        <v>44</v>
      </c>
      <c r="G41" s="20">
        <v>30</v>
      </c>
      <c r="H41" s="20">
        <v>22</v>
      </c>
      <c r="I41" s="20">
        <v>64</v>
      </c>
      <c r="J41" s="20">
        <v>30</v>
      </c>
      <c r="K41" s="20">
        <v>69</v>
      </c>
      <c r="L41" s="20">
        <v>31</v>
      </c>
      <c r="M41" s="20">
        <v>35</v>
      </c>
      <c r="N41" s="20">
        <v>7</v>
      </c>
    </row>
    <row r="42" spans="1:14" x14ac:dyDescent="0.2">
      <c r="A42" s="19" t="s">
        <v>516</v>
      </c>
      <c r="B42" s="20">
        <v>216</v>
      </c>
      <c r="C42" s="20">
        <v>74</v>
      </c>
      <c r="D42" s="20">
        <v>3</v>
      </c>
      <c r="E42" s="20">
        <v>34</v>
      </c>
      <c r="F42" s="20">
        <v>34</v>
      </c>
      <c r="G42" s="20">
        <v>41</v>
      </c>
      <c r="H42" s="20">
        <v>29</v>
      </c>
      <c r="I42" s="20">
        <v>52</v>
      </c>
      <c r="J42" s="20">
        <v>24</v>
      </c>
      <c r="K42" s="20">
        <v>61</v>
      </c>
      <c r="L42" s="20">
        <v>19</v>
      </c>
      <c r="M42" s="20">
        <v>24</v>
      </c>
      <c r="N42" s="20">
        <v>8</v>
      </c>
    </row>
    <row r="43" spans="1:14" x14ac:dyDescent="0.2">
      <c r="A43" s="19" t="s">
        <v>517</v>
      </c>
      <c r="B43" s="20">
        <v>140</v>
      </c>
      <c r="C43" s="20">
        <v>44</v>
      </c>
      <c r="D43" s="20">
        <v>3</v>
      </c>
      <c r="E43" s="20">
        <v>22</v>
      </c>
      <c r="F43" s="20">
        <v>27</v>
      </c>
      <c r="G43" s="20">
        <v>19</v>
      </c>
      <c r="H43" s="20">
        <v>18</v>
      </c>
      <c r="I43" s="20">
        <v>38</v>
      </c>
      <c r="J43" s="20">
        <v>13</v>
      </c>
      <c r="K43" s="20">
        <v>29</v>
      </c>
      <c r="L43" s="20">
        <v>10</v>
      </c>
      <c r="M43" s="20">
        <v>29</v>
      </c>
      <c r="N43" s="20">
        <v>6</v>
      </c>
    </row>
    <row r="44" spans="1:14" x14ac:dyDescent="0.2">
      <c r="A44" s="19" t="s">
        <v>518</v>
      </c>
      <c r="B44" s="20">
        <v>72</v>
      </c>
      <c r="C44" s="20">
        <v>25</v>
      </c>
      <c r="D44" s="20">
        <v>1</v>
      </c>
      <c r="E44" s="20">
        <v>10</v>
      </c>
      <c r="F44" s="20">
        <v>10</v>
      </c>
      <c r="G44" s="20">
        <v>13</v>
      </c>
      <c r="H44" s="20">
        <v>8</v>
      </c>
      <c r="I44" s="20">
        <v>16</v>
      </c>
      <c r="J44" s="20">
        <v>8</v>
      </c>
      <c r="K44" s="20">
        <v>14</v>
      </c>
      <c r="L44" s="20">
        <v>8</v>
      </c>
      <c r="M44" s="20">
        <v>15</v>
      </c>
      <c r="N44" s="20">
        <v>3</v>
      </c>
    </row>
    <row r="45" spans="1:14" x14ac:dyDescent="0.2">
      <c r="A45" s="19" t="s">
        <v>519</v>
      </c>
      <c r="B45" s="20">
        <v>46</v>
      </c>
      <c r="C45" s="20">
        <v>9</v>
      </c>
      <c r="D45" s="20">
        <v>0</v>
      </c>
      <c r="E45" s="20">
        <v>7</v>
      </c>
      <c r="F45" s="20">
        <v>4</v>
      </c>
      <c r="G45" s="20">
        <v>4</v>
      </c>
      <c r="H45" s="20">
        <v>0</v>
      </c>
      <c r="I45" s="20">
        <v>8</v>
      </c>
      <c r="J45" s="20">
        <v>2</v>
      </c>
      <c r="K45" s="20">
        <v>9</v>
      </c>
      <c r="L45" s="20">
        <v>4</v>
      </c>
      <c r="M45" s="20">
        <v>14</v>
      </c>
      <c r="N45" s="20">
        <v>1</v>
      </c>
    </row>
    <row r="46" spans="1:14" x14ac:dyDescent="0.2">
      <c r="A46" s="19" t="s">
        <v>520</v>
      </c>
      <c r="B46" s="20">
        <v>8</v>
      </c>
      <c r="C46" s="20">
        <v>1</v>
      </c>
      <c r="D46" s="20">
        <v>0</v>
      </c>
      <c r="E46" s="20">
        <v>2</v>
      </c>
      <c r="F46" s="20">
        <v>3</v>
      </c>
      <c r="G46" s="20">
        <v>1</v>
      </c>
      <c r="H46" s="20">
        <v>1</v>
      </c>
      <c r="I46" s="20">
        <v>3</v>
      </c>
      <c r="J46" s="20">
        <v>1</v>
      </c>
      <c r="K46" s="20">
        <v>2</v>
      </c>
      <c r="L46" s="20">
        <v>1</v>
      </c>
      <c r="M46" s="20">
        <v>1</v>
      </c>
      <c r="N46" s="20">
        <v>0</v>
      </c>
    </row>
    <row r="47" spans="1:14" x14ac:dyDescent="0.2">
      <c r="A47" s="19" t="s">
        <v>521</v>
      </c>
      <c r="B47" s="20">
        <v>435</v>
      </c>
      <c r="C47" s="20">
        <v>105</v>
      </c>
      <c r="D47" s="20">
        <v>3</v>
      </c>
      <c r="E47" s="20">
        <v>43</v>
      </c>
      <c r="F47" s="20">
        <v>75</v>
      </c>
      <c r="G47" s="20">
        <v>61</v>
      </c>
      <c r="H47" s="20">
        <v>51</v>
      </c>
      <c r="I47" s="20">
        <v>133</v>
      </c>
      <c r="J47" s="20">
        <v>63</v>
      </c>
      <c r="K47" s="20">
        <v>141</v>
      </c>
      <c r="L47" s="20">
        <v>43</v>
      </c>
      <c r="M47" s="20">
        <v>68</v>
      </c>
      <c r="N47" s="20">
        <v>10</v>
      </c>
    </row>
    <row r="48" spans="1:14" x14ac:dyDescent="0.2">
      <c r="A48" s="19" t="s">
        <v>522</v>
      </c>
      <c r="B48" s="20">
        <v>356</v>
      </c>
      <c r="C48" s="20">
        <v>118</v>
      </c>
      <c r="D48" s="20">
        <v>6</v>
      </c>
      <c r="E48" s="20">
        <v>56</v>
      </c>
      <c r="F48" s="20">
        <v>61</v>
      </c>
      <c r="G48" s="20">
        <v>60</v>
      </c>
      <c r="H48" s="20">
        <v>47</v>
      </c>
      <c r="I48" s="20">
        <v>90</v>
      </c>
      <c r="J48" s="20">
        <v>37</v>
      </c>
      <c r="K48" s="20">
        <v>90</v>
      </c>
      <c r="L48" s="20">
        <v>29</v>
      </c>
      <c r="M48" s="20">
        <v>53</v>
      </c>
      <c r="N48" s="20">
        <v>14</v>
      </c>
    </row>
    <row r="49" spans="1:14" x14ac:dyDescent="0.2">
      <c r="A49" s="19" t="s">
        <v>523</v>
      </c>
      <c r="B49" s="20">
        <v>917</v>
      </c>
      <c r="C49" s="20">
        <v>258</v>
      </c>
      <c r="D49" s="20">
        <v>10</v>
      </c>
      <c r="E49" s="20">
        <v>118</v>
      </c>
      <c r="F49" s="20">
        <v>153</v>
      </c>
      <c r="G49" s="20">
        <v>139</v>
      </c>
      <c r="H49" s="20">
        <v>107</v>
      </c>
      <c r="I49" s="20">
        <v>250</v>
      </c>
      <c r="J49" s="20">
        <v>111</v>
      </c>
      <c r="K49" s="20">
        <v>256</v>
      </c>
      <c r="L49" s="20">
        <v>85</v>
      </c>
      <c r="M49" s="20">
        <v>151</v>
      </c>
      <c r="N49" s="20">
        <v>28</v>
      </c>
    </row>
    <row r="50" spans="1:14" x14ac:dyDescent="0.2">
      <c r="A50" s="19" t="s">
        <v>524</v>
      </c>
      <c r="B50" s="20">
        <v>482</v>
      </c>
      <c r="C50" s="20">
        <v>153</v>
      </c>
      <c r="D50" s="20">
        <v>7</v>
      </c>
      <c r="E50" s="20">
        <v>75</v>
      </c>
      <c r="F50" s="20">
        <v>78</v>
      </c>
      <c r="G50" s="20">
        <v>78</v>
      </c>
      <c r="H50" s="20">
        <v>56</v>
      </c>
      <c r="I50" s="20">
        <v>117</v>
      </c>
      <c r="J50" s="20">
        <v>48</v>
      </c>
      <c r="K50" s="20">
        <v>115</v>
      </c>
      <c r="L50" s="20">
        <v>42</v>
      </c>
      <c r="M50" s="20">
        <v>83</v>
      </c>
      <c r="N50" s="20">
        <v>18</v>
      </c>
    </row>
    <row r="51" spans="1:14" x14ac:dyDescent="0.2">
      <c r="A51" s="19" t="s">
        <v>525</v>
      </c>
      <c r="B51" s="20">
        <v>126</v>
      </c>
      <c r="C51" s="20">
        <v>35</v>
      </c>
      <c r="D51" s="20">
        <v>1</v>
      </c>
      <c r="E51" s="20">
        <v>19</v>
      </c>
      <c r="F51" s="20">
        <v>17</v>
      </c>
      <c r="G51" s="20">
        <v>18</v>
      </c>
      <c r="H51" s="20">
        <v>9</v>
      </c>
      <c r="I51" s="20">
        <v>27</v>
      </c>
      <c r="J51" s="20">
        <v>11</v>
      </c>
      <c r="K51" s="20">
        <v>25</v>
      </c>
      <c r="L51" s="20">
        <v>13</v>
      </c>
      <c r="M51" s="20">
        <v>30</v>
      </c>
      <c r="N51" s="20">
        <v>4</v>
      </c>
    </row>
    <row r="52" spans="1:14" x14ac:dyDescent="0.2">
      <c r="A52" s="18" t="s">
        <v>528</v>
      </c>
      <c r="B52" s="18"/>
      <c r="C52" s="18"/>
      <c r="D52" s="18"/>
      <c r="E52" s="18"/>
      <c r="F52" s="18"/>
      <c r="G52" s="18"/>
      <c r="H52" s="18"/>
      <c r="I52" s="18"/>
      <c r="J52" s="18"/>
      <c r="K52" s="18"/>
      <c r="L52" s="18"/>
      <c r="M52" s="18"/>
      <c r="N52" s="18"/>
    </row>
    <row r="53" spans="1:14" x14ac:dyDescent="0.2">
      <c r="A53" s="19" t="s">
        <v>130</v>
      </c>
      <c r="B53" s="20">
        <v>151</v>
      </c>
      <c r="C53" s="20">
        <v>43</v>
      </c>
      <c r="D53" s="20">
        <v>5</v>
      </c>
      <c r="E53" s="20">
        <v>12</v>
      </c>
      <c r="F53" s="20">
        <v>42</v>
      </c>
      <c r="G53" s="20">
        <v>37</v>
      </c>
      <c r="H53" s="20">
        <v>14</v>
      </c>
      <c r="I53" s="20">
        <v>42</v>
      </c>
      <c r="J53" s="20">
        <v>29</v>
      </c>
      <c r="K53" s="20">
        <v>54</v>
      </c>
      <c r="L53" s="20">
        <v>14</v>
      </c>
      <c r="M53" s="20">
        <v>14</v>
      </c>
      <c r="N53" s="20">
        <v>3</v>
      </c>
    </row>
    <row r="54" spans="1:14" x14ac:dyDescent="0.2">
      <c r="A54" s="19" t="s">
        <v>131</v>
      </c>
      <c r="B54" s="20">
        <v>1446</v>
      </c>
      <c r="C54" s="20">
        <v>549</v>
      </c>
      <c r="D54" s="20">
        <v>47</v>
      </c>
      <c r="E54" s="20">
        <v>189</v>
      </c>
      <c r="F54" s="20">
        <v>328</v>
      </c>
      <c r="G54" s="20">
        <v>349</v>
      </c>
      <c r="H54" s="20">
        <v>167</v>
      </c>
      <c r="I54" s="20">
        <v>547</v>
      </c>
      <c r="J54" s="20">
        <v>197</v>
      </c>
      <c r="K54" s="20">
        <v>491</v>
      </c>
      <c r="L54" s="20">
        <v>87</v>
      </c>
      <c r="M54" s="20">
        <v>107</v>
      </c>
      <c r="N54" s="20">
        <v>28</v>
      </c>
    </row>
    <row r="55" spans="1:14" x14ac:dyDescent="0.2">
      <c r="A55" s="19" t="s">
        <v>392</v>
      </c>
      <c r="B55" s="20">
        <v>150</v>
      </c>
      <c r="C55" s="20">
        <v>45</v>
      </c>
      <c r="D55" s="20">
        <v>5</v>
      </c>
      <c r="E55" s="20">
        <v>11</v>
      </c>
      <c r="F55" s="20">
        <v>40</v>
      </c>
      <c r="G55" s="20">
        <v>28</v>
      </c>
      <c r="H55" s="20">
        <v>33</v>
      </c>
      <c r="I55" s="20">
        <v>46</v>
      </c>
      <c r="J55" s="20">
        <v>16</v>
      </c>
      <c r="K55" s="20">
        <v>59</v>
      </c>
      <c r="L55" s="20">
        <v>16</v>
      </c>
      <c r="M55" s="20">
        <v>8</v>
      </c>
      <c r="N55" s="20">
        <v>4</v>
      </c>
    </row>
    <row r="56" spans="1:14" x14ac:dyDescent="0.2">
      <c r="A56" s="19" t="s">
        <v>132</v>
      </c>
      <c r="B56" s="20">
        <v>372</v>
      </c>
      <c r="C56" s="20">
        <v>130</v>
      </c>
      <c r="D56" s="20">
        <v>4</v>
      </c>
      <c r="E56" s="20">
        <v>60</v>
      </c>
      <c r="F56" s="20">
        <v>65</v>
      </c>
      <c r="G56" s="20">
        <v>70</v>
      </c>
      <c r="H56" s="20">
        <v>38</v>
      </c>
      <c r="I56" s="20">
        <v>120</v>
      </c>
      <c r="J56" s="20">
        <v>40</v>
      </c>
      <c r="K56" s="20">
        <v>114</v>
      </c>
      <c r="L56" s="20">
        <v>32</v>
      </c>
      <c r="M56" s="20">
        <v>41</v>
      </c>
      <c r="N56" s="20">
        <v>12</v>
      </c>
    </row>
    <row r="57" spans="1:14" x14ac:dyDescent="0.2">
      <c r="A57" s="19" t="s">
        <v>529</v>
      </c>
      <c r="B57" s="20">
        <v>69</v>
      </c>
      <c r="C57" s="20">
        <v>25</v>
      </c>
      <c r="D57" s="20">
        <v>0</v>
      </c>
      <c r="E57" s="20">
        <v>10</v>
      </c>
      <c r="F57" s="20">
        <v>19</v>
      </c>
      <c r="G57" s="20">
        <v>10</v>
      </c>
      <c r="H57" s="20">
        <v>9</v>
      </c>
      <c r="I57" s="20">
        <v>22</v>
      </c>
      <c r="J57" s="20">
        <v>7</v>
      </c>
      <c r="K57" s="20">
        <v>19</v>
      </c>
      <c r="L57" s="20">
        <v>6</v>
      </c>
      <c r="M57" s="20">
        <v>12</v>
      </c>
      <c r="N57" s="20">
        <v>0</v>
      </c>
    </row>
    <row r="58" spans="1:14" x14ac:dyDescent="0.2">
      <c r="A58" s="18" t="s">
        <v>133</v>
      </c>
      <c r="B58" s="17">
        <v>92</v>
      </c>
      <c r="C58" s="17">
        <v>21</v>
      </c>
      <c r="D58" s="17">
        <v>3</v>
      </c>
      <c r="E58" s="17">
        <v>7</v>
      </c>
      <c r="F58" s="17">
        <v>26</v>
      </c>
      <c r="G58" s="17">
        <v>26</v>
      </c>
      <c r="H58" s="17">
        <v>8</v>
      </c>
      <c r="I58" s="17">
        <v>20</v>
      </c>
      <c r="J58" s="17">
        <v>23</v>
      </c>
      <c r="K58" s="17">
        <v>32</v>
      </c>
      <c r="L58" s="17">
        <v>11</v>
      </c>
      <c r="M58" s="17">
        <v>8</v>
      </c>
      <c r="N58" s="17">
        <v>2</v>
      </c>
    </row>
    <row r="59" spans="1:14" x14ac:dyDescent="0.2">
      <c r="A59" s="19" t="s">
        <v>134</v>
      </c>
      <c r="B59" s="20">
        <v>813</v>
      </c>
      <c r="C59" s="20">
        <v>366</v>
      </c>
      <c r="D59" s="20">
        <v>39</v>
      </c>
      <c r="E59" s="20">
        <v>112</v>
      </c>
      <c r="F59" s="20">
        <v>232</v>
      </c>
      <c r="G59" s="20">
        <v>263</v>
      </c>
      <c r="H59" s="20">
        <v>100</v>
      </c>
      <c r="I59" s="20">
        <v>384</v>
      </c>
      <c r="J59" s="20">
        <v>101</v>
      </c>
      <c r="K59" s="20">
        <v>308</v>
      </c>
      <c r="L59" s="20">
        <v>31</v>
      </c>
      <c r="M59" s="20">
        <v>1</v>
      </c>
      <c r="N59" s="20">
        <v>13</v>
      </c>
    </row>
    <row r="60" spans="1:14" x14ac:dyDescent="0.2">
      <c r="A60" s="19" t="s">
        <v>393</v>
      </c>
      <c r="B60" s="20">
        <v>65</v>
      </c>
      <c r="C60" s="20">
        <v>18</v>
      </c>
      <c r="D60" s="20">
        <v>3</v>
      </c>
      <c r="E60" s="20">
        <v>7</v>
      </c>
      <c r="F60" s="20">
        <v>19</v>
      </c>
      <c r="G60" s="20">
        <v>13</v>
      </c>
      <c r="H60" s="20">
        <v>8</v>
      </c>
      <c r="I60" s="20">
        <v>19</v>
      </c>
      <c r="J60" s="20">
        <v>7</v>
      </c>
      <c r="K60" s="20">
        <v>26</v>
      </c>
      <c r="L60" s="20">
        <v>8</v>
      </c>
      <c r="M60" s="20">
        <v>2</v>
      </c>
      <c r="N60" s="20">
        <v>3</v>
      </c>
    </row>
    <row r="61" spans="1:14" x14ac:dyDescent="0.2">
      <c r="A61" s="19" t="s">
        <v>135</v>
      </c>
      <c r="B61" s="20">
        <v>83</v>
      </c>
      <c r="C61" s="20">
        <v>45</v>
      </c>
      <c r="D61" s="20">
        <v>0</v>
      </c>
      <c r="E61" s="20">
        <v>20</v>
      </c>
      <c r="F61" s="20">
        <v>21</v>
      </c>
      <c r="G61" s="20">
        <v>23</v>
      </c>
      <c r="H61" s="20">
        <v>10</v>
      </c>
      <c r="I61" s="20">
        <v>38</v>
      </c>
      <c r="J61" s="20">
        <v>7</v>
      </c>
      <c r="K61" s="20">
        <v>29</v>
      </c>
      <c r="L61" s="20">
        <v>4</v>
      </c>
      <c r="M61" s="20">
        <v>1</v>
      </c>
      <c r="N61" s="20">
        <v>0</v>
      </c>
    </row>
    <row r="62" spans="1:14" x14ac:dyDescent="0.2">
      <c r="A62" s="19" t="s">
        <v>530</v>
      </c>
      <c r="B62" s="20">
        <v>39</v>
      </c>
      <c r="C62" s="20">
        <v>17</v>
      </c>
      <c r="D62" s="20">
        <v>0</v>
      </c>
      <c r="E62" s="20">
        <v>7</v>
      </c>
      <c r="F62" s="20">
        <v>14</v>
      </c>
      <c r="G62" s="20">
        <v>7</v>
      </c>
      <c r="H62" s="20">
        <v>5</v>
      </c>
      <c r="I62" s="20">
        <v>16</v>
      </c>
      <c r="J62" s="20">
        <v>5</v>
      </c>
      <c r="K62" s="20">
        <v>14</v>
      </c>
      <c r="L62" s="20">
        <v>3</v>
      </c>
      <c r="M62" s="20">
        <v>2</v>
      </c>
      <c r="N62" s="20">
        <v>0</v>
      </c>
    </row>
    <row r="63" spans="1:14" x14ac:dyDescent="0.2">
      <c r="A63" s="18" t="s">
        <v>136</v>
      </c>
      <c r="B63" s="17">
        <v>59</v>
      </c>
      <c r="C63" s="17">
        <v>22</v>
      </c>
      <c r="D63" s="17">
        <v>2</v>
      </c>
      <c r="E63" s="17">
        <v>5</v>
      </c>
      <c r="F63" s="17">
        <v>16</v>
      </c>
      <c r="G63" s="17">
        <v>11</v>
      </c>
      <c r="H63" s="17">
        <v>6</v>
      </c>
      <c r="I63" s="17">
        <v>22</v>
      </c>
      <c r="J63" s="17">
        <v>6</v>
      </c>
      <c r="K63" s="17">
        <v>22</v>
      </c>
      <c r="L63" s="17">
        <v>3</v>
      </c>
      <c r="M63" s="17">
        <v>6</v>
      </c>
      <c r="N63" s="17">
        <v>1</v>
      </c>
    </row>
    <row r="64" spans="1:14" x14ac:dyDescent="0.2">
      <c r="A64" s="19" t="s">
        <v>134</v>
      </c>
      <c r="B64" s="20">
        <v>632</v>
      </c>
      <c r="C64" s="20">
        <v>182</v>
      </c>
      <c r="D64" s="20">
        <v>7</v>
      </c>
      <c r="E64" s="20">
        <v>77</v>
      </c>
      <c r="F64" s="20">
        <v>96</v>
      </c>
      <c r="G64" s="20">
        <v>86</v>
      </c>
      <c r="H64" s="20">
        <v>67</v>
      </c>
      <c r="I64" s="20">
        <v>162</v>
      </c>
      <c r="J64" s="20">
        <v>96</v>
      </c>
      <c r="K64" s="20">
        <v>183</v>
      </c>
      <c r="L64" s="20">
        <v>56</v>
      </c>
      <c r="M64" s="20">
        <v>106</v>
      </c>
      <c r="N64" s="20">
        <v>15</v>
      </c>
    </row>
    <row r="65" spans="1:14" x14ac:dyDescent="0.2">
      <c r="A65" s="19" t="s">
        <v>393</v>
      </c>
      <c r="B65" s="20">
        <v>85</v>
      </c>
      <c r="C65" s="20">
        <v>27</v>
      </c>
      <c r="D65" s="20">
        <v>2</v>
      </c>
      <c r="E65" s="20">
        <v>4</v>
      </c>
      <c r="F65" s="20">
        <v>21</v>
      </c>
      <c r="G65" s="20">
        <v>15</v>
      </c>
      <c r="H65" s="20">
        <v>25</v>
      </c>
      <c r="I65" s="20">
        <v>27</v>
      </c>
      <c r="J65" s="20">
        <v>9</v>
      </c>
      <c r="K65" s="20">
        <v>33</v>
      </c>
      <c r="L65" s="20">
        <v>8</v>
      </c>
      <c r="M65" s="20">
        <v>6</v>
      </c>
      <c r="N65" s="20">
        <v>1</v>
      </c>
    </row>
    <row r="66" spans="1:14" x14ac:dyDescent="0.2">
      <c r="A66" s="19" t="s">
        <v>135</v>
      </c>
      <c r="B66" s="20">
        <v>289</v>
      </c>
      <c r="C66" s="20">
        <v>85</v>
      </c>
      <c r="D66" s="20">
        <v>4</v>
      </c>
      <c r="E66" s="20">
        <v>40</v>
      </c>
      <c r="F66" s="20">
        <v>44</v>
      </c>
      <c r="G66" s="20">
        <v>47</v>
      </c>
      <c r="H66" s="20">
        <v>28</v>
      </c>
      <c r="I66" s="20">
        <v>82</v>
      </c>
      <c r="J66" s="20">
        <v>33</v>
      </c>
      <c r="K66" s="20">
        <v>85</v>
      </c>
      <c r="L66" s="20">
        <v>28</v>
      </c>
      <c r="M66" s="20">
        <v>40</v>
      </c>
      <c r="N66" s="20">
        <v>12</v>
      </c>
    </row>
    <row r="67" spans="1:14" x14ac:dyDescent="0.2">
      <c r="A67" s="19" t="s">
        <v>530</v>
      </c>
      <c r="B67" s="20">
        <v>30</v>
      </c>
      <c r="C67" s="20">
        <v>8</v>
      </c>
      <c r="D67" s="20">
        <v>0</v>
      </c>
      <c r="E67" s="20">
        <v>3</v>
      </c>
      <c r="F67" s="20">
        <v>5</v>
      </c>
      <c r="G67" s="20">
        <v>3</v>
      </c>
      <c r="H67" s="20">
        <v>4</v>
      </c>
      <c r="I67" s="20">
        <v>6</v>
      </c>
      <c r="J67" s="20">
        <v>2</v>
      </c>
      <c r="K67" s="20">
        <v>5</v>
      </c>
      <c r="L67" s="20">
        <v>3</v>
      </c>
      <c r="M67" s="20">
        <v>10</v>
      </c>
      <c r="N67" s="20">
        <v>0</v>
      </c>
    </row>
    <row r="68" spans="1:14" x14ac:dyDescent="0.2">
      <c r="A68" s="18" t="s">
        <v>531</v>
      </c>
      <c r="B68" s="18"/>
      <c r="C68" s="18"/>
      <c r="D68" s="18"/>
      <c r="E68" s="18"/>
      <c r="F68" s="18"/>
      <c r="G68" s="18"/>
      <c r="H68" s="18"/>
      <c r="I68" s="18"/>
      <c r="J68" s="18"/>
      <c r="K68" s="18"/>
      <c r="L68" s="18"/>
      <c r="M68" s="18"/>
      <c r="N68" s="18"/>
    </row>
    <row r="69" spans="1:14" x14ac:dyDescent="0.2">
      <c r="A69" s="19" t="s">
        <v>532</v>
      </c>
      <c r="B69" s="20">
        <v>366</v>
      </c>
      <c r="C69" s="20">
        <v>121</v>
      </c>
      <c r="D69" s="20">
        <v>12</v>
      </c>
      <c r="E69" s="20">
        <v>40</v>
      </c>
      <c r="F69" s="20">
        <v>84</v>
      </c>
      <c r="G69" s="20">
        <v>82</v>
      </c>
      <c r="H69" s="20">
        <v>46</v>
      </c>
      <c r="I69" s="20">
        <v>108</v>
      </c>
      <c r="J69" s="20">
        <v>50</v>
      </c>
      <c r="K69" s="20">
        <v>121</v>
      </c>
      <c r="L69" s="20">
        <v>37</v>
      </c>
      <c r="M69" s="20">
        <v>24</v>
      </c>
      <c r="N69" s="20">
        <v>9</v>
      </c>
    </row>
    <row r="70" spans="1:14" x14ac:dyDescent="0.2">
      <c r="A70" s="19" t="s">
        <v>533</v>
      </c>
      <c r="B70" s="20">
        <v>1212</v>
      </c>
      <c r="C70" s="20">
        <v>462</v>
      </c>
      <c r="D70" s="20">
        <v>41</v>
      </c>
      <c r="E70" s="20">
        <v>163</v>
      </c>
      <c r="F70" s="20">
        <v>281</v>
      </c>
      <c r="G70" s="20">
        <v>293</v>
      </c>
      <c r="H70" s="20">
        <v>142</v>
      </c>
      <c r="I70" s="20">
        <v>455</v>
      </c>
      <c r="J70" s="20">
        <v>171</v>
      </c>
      <c r="K70" s="20">
        <v>407</v>
      </c>
      <c r="L70" s="20">
        <v>69</v>
      </c>
      <c r="M70" s="20">
        <v>96</v>
      </c>
      <c r="N70" s="20">
        <v>23</v>
      </c>
    </row>
    <row r="71" spans="1:14" x14ac:dyDescent="0.2">
      <c r="A71" s="19" t="s">
        <v>137</v>
      </c>
      <c r="B71" s="20">
        <v>112</v>
      </c>
      <c r="C71" s="20">
        <v>47</v>
      </c>
      <c r="D71" s="20">
        <v>7</v>
      </c>
      <c r="E71" s="20">
        <v>11</v>
      </c>
      <c r="F71" s="20">
        <v>24</v>
      </c>
      <c r="G71" s="20">
        <v>26</v>
      </c>
      <c r="H71" s="20">
        <v>14</v>
      </c>
      <c r="I71" s="20">
        <v>45</v>
      </c>
      <c r="J71" s="20">
        <v>21</v>
      </c>
      <c r="K71" s="20">
        <v>48</v>
      </c>
      <c r="L71" s="20">
        <v>4</v>
      </c>
      <c r="M71" s="20">
        <v>9</v>
      </c>
      <c r="N71" s="20">
        <v>2</v>
      </c>
    </row>
    <row r="72" spans="1:14" x14ac:dyDescent="0.2">
      <c r="A72" s="19" t="s">
        <v>138</v>
      </c>
      <c r="B72" s="20">
        <v>673</v>
      </c>
      <c r="C72" s="20">
        <v>236</v>
      </c>
      <c r="D72" s="20">
        <v>15</v>
      </c>
      <c r="E72" s="20">
        <v>94</v>
      </c>
      <c r="F72" s="20">
        <v>144</v>
      </c>
      <c r="G72" s="20">
        <v>160</v>
      </c>
      <c r="H72" s="20">
        <v>76</v>
      </c>
      <c r="I72" s="20">
        <v>250</v>
      </c>
      <c r="J72" s="20">
        <v>82</v>
      </c>
      <c r="K72" s="20">
        <v>243</v>
      </c>
      <c r="L72" s="20">
        <v>42</v>
      </c>
      <c r="M72" s="20">
        <v>58</v>
      </c>
      <c r="N72" s="20">
        <v>16</v>
      </c>
    </row>
    <row r="73" spans="1:14" x14ac:dyDescent="0.2">
      <c r="A73" s="19" t="s">
        <v>534</v>
      </c>
      <c r="B73" s="20">
        <v>75</v>
      </c>
      <c r="C73" s="20">
        <v>24</v>
      </c>
      <c r="D73" s="20">
        <v>1</v>
      </c>
      <c r="E73" s="20">
        <v>8</v>
      </c>
      <c r="F73" s="20">
        <v>24</v>
      </c>
      <c r="G73" s="20">
        <v>13</v>
      </c>
      <c r="H73" s="20">
        <v>14</v>
      </c>
      <c r="I73" s="20">
        <v>26</v>
      </c>
      <c r="J73" s="20">
        <v>5</v>
      </c>
      <c r="K73" s="20">
        <v>26</v>
      </c>
      <c r="L73" s="20">
        <v>6</v>
      </c>
      <c r="M73" s="20">
        <v>8</v>
      </c>
      <c r="N73" s="20">
        <v>1</v>
      </c>
    </row>
    <row r="74" spans="1:14" x14ac:dyDescent="0.2">
      <c r="A74" s="19" t="s">
        <v>504</v>
      </c>
      <c r="B74" s="20">
        <v>178</v>
      </c>
      <c r="C74" s="20">
        <v>69</v>
      </c>
      <c r="D74" s="20">
        <v>4</v>
      </c>
      <c r="E74" s="20">
        <v>28</v>
      </c>
      <c r="F74" s="20">
        <v>40</v>
      </c>
      <c r="G74" s="20">
        <v>39</v>
      </c>
      <c r="H74" s="20">
        <v>18</v>
      </c>
      <c r="I74" s="20">
        <v>59</v>
      </c>
      <c r="J74" s="20">
        <v>22</v>
      </c>
      <c r="K74" s="20">
        <v>54</v>
      </c>
      <c r="L74" s="20">
        <v>13</v>
      </c>
      <c r="M74" s="20">
        <v>18</v>
      </c>
      <c r="N74" s="20">
        <v>2</v>
      </c>
    </row>
    <row r="75" spans="1:14" x14ac:dyDescent="0.2">
      <c r="A75" s="19" t="s">
        <v>1441</v>
      </c>
      <c r="B75" s="20">
        <v>1644</v>
      </c>
      <c r="C75" s="20">
        <v>602</v>
      </c>
      <c r="D75" s="20">
        <v>45</v>
      </c>
      <c r="E75" s="20">
        <v>214</v>
      </c>
      <c r="F75" s="20">
        <v>370</v>
      </c>
      <c r="G75" s="20">
        <v>373</v>
      </c>
      <c r="H75" s="20">
        <v>197</v>
      </c>
      <c r="I75" s="20">
        <v>610</v>
      </c>
      <c r="J75" s="20">
        <v>217</v>
      </c>
      <c r="K75" s="20">
        <v>562</v>
      </c>
      <c r="L75" s="20">
        <v>105</v>
      </c>
      <c r="M75" s="20">
        <v>140</v>
      </c>
      <c r="N75" s="20">
        <v>36</v>
      </c>
    </row>
    <row r="76" spans="1:14" x14ac:dyDescent="0.2">
      <c r="A76" s="18" t="s">
        <v>535</v>
      </c>
      <c r="B76" s="18"/>
      <c r="C76" s="18"/>
      <c r="D76" s="18"/>
      <c r="E76" s="18"/>
      <c r="F76" s="18"/>
      <c r="G76" s="18"/>
      <c r="H76" s="18"/>
      <c r="I76" s="18"/>
      <c r="J76" s="18"/>
      <c r="K76" s="18"/>
      <c r="L76" s="18"/>
      <c r="M76" s="18"/>
      <c r="N76" s="18"/>
    </row>
    <row r="77" spans="1:14" x14ac:dyDescent="0.2">
      <c r="A77" s="21" t="s">
        <v>536</v>
      </c>
      <c r="B77" s="34">
        <v>366</v>
      </c>
      <c r="C77" s="34">
        <v>121</v>
      </c>
      <c r="D77" s="34">
        <v>12</v>
      </c>
      <c r="E77" s="34">
        <v>40</v>
      </c>
      <c r="F77" s="34">
        <v>84</v>
      </c>
      <c r="G77" s="34">
        <v>82</v>
      </c>
      <c r="H77" s="34">
        <v>46</v>
      </c>
      <c r="I77" s="34">
        <v>108</v>
      </c>
      <c r="J77" s="34">
        <v>50</v>
      </c>
      <c r="K77" s="34">
        <v>121</v>
      </c>
      <c r="L77" s="34">
        <v>37</v>
      </c>
      <c r="M77" s="34">
        <v>24</v>
      </c>
      <c r="N77" s="34">
        <v>9</v>
      </c>
    </row>
    <row r="78" spans="1:14" x14ac:dyDescent="0.2">
      <c r="A78" s="21" t="s">
        <v>537</v>
      </c>
      <c r="B78" s="34">
        <v>954</v>
      </c>
      <c r="C78" s="34">
        <v>357</v>
      </c>
      <c r="D78" s="34">
        <v>24</v>
      </c>
      <c r="E78" s="34">
        <v>118</v>
      </c>
      <c r="F78" s="34">
        <v>210</v>
      </c>
      <c r="G78" s="34">
        <v>205</v>
      </c>
      <c r="H78" s="34">
        <v>120</v>
      </c>
      <c r="I78" s="34">
        <v>354</v>
      </c>
      <c r="J78" s="34">
        <v>131</v>
      </c>
      <c r="K78" s="34">
        <v>308</v>
      </c>
      <c r="L78" s="34">
        <v>67</v>
      </c>
      <c r="M78" s="34">
        <v>90</v>
      </c>
      <c r="N78" s="34">
        <v>20</v>
      </c>
    </row>
    <row r="79" spans="1:14" x14ac:dyDescent="0.2">
      <c r="A79" s="19" t="s">
        <v>538</v>
      </c>
      <c r="B79" s="20">
        <v>345</v>
      </c>
      <c r="C79" s="20">
        <v>126</v>
      </c>
      <c r="D79" s="20">
        <v>13</v>
      </c>
      <c r="E79" s="20">
        <v>48</v>
      </c>
      <c r="F79" s="20">
        <v>81</v>
      </c>
      <c r="G79" s="20">
        <v>88</v>
      </c>
      <c r="H79" s="20">
        <v>40</v>
      </c>
      <c r="I79" s="20">
        <v>134</v>
      </c>
      <c r="J79" s="20">
        <v>48</v>
      </c>
      <c r="K79" s="20">
        <v>131</v>
      </c>
      <c r="L79" s="20">
        <v>19</v>
      </c>
      <c r="M79" s="20">
        <v>27</v>
      </c>
      <c r="N79" s="20">
        <v>6</v>
      </c>
    </row>
    <row r="80" spans="1:14" x14ac:dyDescent="0.2">
      <c r="A80" s="19" t="s">
        <v>539</v>
      </c>
      <c r="B80" s="20">
        <v>141</v>
      </c>
      <c r="C80" s="20">
        <v>51</v>
      </c>
      <c r="D80" s="20">
        <v>3</v>
      </c>
      <c r="E80" s="20">
        <v>24</v>
      </c>
      <c r="F80" s="20">
        <v>31</v>
      </c>
      <c r="G80" s="20">
        <v>34</v>
      </c>
      <c r="H80" s="20">
        <v>19</v>
      </c>
      <c r="I80" s="20">
        <v>50</v>
      </c>
      <c r="J80" s="20">
        <v>15</v>
      </c>
      <c r="K80" s="20">
        <v>58</v>
      </c>
      <c r="L80" s="20">
        <v>8</v>
      </c>
      <c r="M80" s="20">
        <v>10</v>
      </c>
      <c r="N80" s="20">
        <v>1</v>
      </c>
    </row>
    <row r="81" spans="1:14" x14ac:dyDescent="0.2">
      <c r="A81" s="19" t="s">
        <v>540</v>
      </c>
      <c r="B81" s="20">
        <v>56</v>
      </c>
      <c r="C81" s="20">
        <v>19</v>
      </c>
      <c r="D81" s="20">
        <v>0</v>
      </c>
      <c r="E81" s="20">
        <v>7</v>
      </c>
      <c r="F81" s="20">
        <v>19</v>
      </c>
      <c r="G81" s="20">
        <v>15</v>
      </c>
      <c r="H81" s="20">
        <v>3</v>
      </c>
      <c r="I81" s="20">
        <v>18</v>
      </c>
      <c r="J81" s="20">
        <v>8</v>
      </c>
      <c r="K81" s="20">
        <v>24</v>
      </c>
      <c r="L81" s="20">
        <v>1</v>
      </c>
      <c r="M81" s="20">
        <v>3</v>
      </c>
      <c r="N81" s="20">
        <v>1</v>
      </c>
    </row>
    <row r="82" spans="1:14" x14ac:dyDescent="0.2">
      <c r="A82" s="19" t="s">
        <v>541</v>
      </c>
      <c r="B82" s="20">
        <v>48</v>
      </c>
      <c r="C82" s="20">
        <v>20</v>
      </c>
      <c r="D82" s="20">
        <v>2</v>
      </c>
      <c r="E82" s="20">
        <v>6</v>
      </c>
      <c r="F82" s="20">
        <v>11</v>
      </c>
      <c r="G82" s="20">
        <v>7</v>
      </c>
      <c r="H82" s="20">
        <v>4</v>
      </c>
      <c r="I82" s="20">
        <v>19</v>
      </c>
      <c r="J82" s="20">
        <v>4</v>
      </c>
      <c r="K82" s="20">
        <v>14</v>
      </c>
      <c r="L82" s="20">
        <v>1</v>
      </c>
      <c r="M82" s="20">
        <v>4</v>
      </c>
      <c r="N82" s="20">
        <v>1</v>
      </c>
    </row>
    <row r="83" spans="1:14" x14ac:dyDescent="0.2">
      <c r="A83" s="19" t="s">
        <v>542</v>
      </c>
      <c r="B83" s="20">
        <v>20</v>
      </c>
      <c r="C83" s="20">
        <v>8</v>
      </c>
      <c r="D83" s="20">
        <v>1</v>
      </c>
      <c r="E83" s="20">
        <v>2</v>
      </c>
      <c r="F83" s="20">
        <v>3</v>
      </c>
      <c r="G83" s="20">
        <v>3</v>
      </c>
      <c r="H83" s="20">
        <v>3</v>
      </c>
      <c r="I83" s="20">
        <v>7</v>
      </c>
      <c r="J83" s="20">
        <v>3</v>
      </c>
      <c r="K83" s="20">
        <v>6</v>
      </c>
      <c r="L83" s="20">
        <v>2</v>
      </c>
      <c r="M83" s="20">
        <v>0</v>
      </c>
      <c r="N83" s="20">
        <v>4</v>
      </c>
    </row>
    <row r="84" spans="1:14" x14ac:dyDescent="0.2">
      <c r="A84" s="19" t="s">
        <v>543</v>
      </c>
      <c r="B84" s="20">
        <v>4</v>
      </c>
      <c r="C84" s="20">
        <v>0</v>
      </c>
      <c r="D84" s="20">
        <v>0</v>
      </c>
      <c r="E84" s="20">
        <v>0</v>
      </c>
      <c r="F84" s="20">
        <v>0</v>
      </c>
      <c r="G84" s="20">
        <v>1</v>
      </c>
      <c r="H84" s="20">
        <v>0</v>
      </c>
      <c r="I84" s="20">
        <v>1</v>
      </c>
      <c r="J84" s="20">
        <v>1</v>
      </c>
      <c r="K84" s="20">
        <v>0</v>
      </c>
      <c r="L84" s="20">
        <v>1</v>
      </c>
      <c r="M84" s="20">
        <v>0</v>
      </c>
      <c r="N84" s="20">
        <v>1</v>
      </c>
    </row>
    <row r="85" spans="1:14" x14ac:dyDescent="0.2">
      <c r="A85" s="19" t="s">
        <v>544</v>
      </c>
      <c r="B85" s="20">
        <v>2</v>
      </c>
      <c r="C85" s="20">
        <v>1</v>
      </c>
      <c r="D85" s="20">
        <v>0</v>
      </c>
      <c r="E85" s="20">
        <v>0</v>
      </c>
      <c r="F85" s="20">
        <v>0</v>
      </c>
      <c r="G85" s="20">
        <v>2</v>
      </c>
      <c r="H85" s="20">
        <v>0</v>
      </c>
      <c r="I85" s="20">
        <v>0</v>
      </c>
      <c r="J85" s="20">
        <v>0</v>
      </c>
      <c r="K85" s="20">
        <v>1</v>
      </c>
      <c r="L85" s="20">
        <v>0</v>
      </c>
      <c r="M85" s="20">
        <v>0</v>
      </c>
      <c r="N85" s="20">
        <v>0</v>
      </c>
    </row>
    <row r="86" spans="1:14" x14ac:dyDescent="0.2">
      <c r="A86" s="19" t="s">
        <v>545</v>
      </c>
      <c r="B86" s="20">
        <v>2</v>
      </c>
      <c r="C86" s="20">
        <v>1</v>
      </c>
      <c r="D86" s="20">
        <v>0</v>
      </c>
      <c r="E86" s="20">
        <v>0</v>
      </c>
      <c r="F86" s="20">
        <v>0</v>
      </c>
      <c r="G86" s="20">
        <v>0</v>
      </c>
      <c r="H86" s="20">
        <v>1</v>
      </c>
      <c r="I86" s="20">
        <v>0</v>
      </c>
      <c r="J86" s="20">
        <v>0</v>
      </c>
      <c r="K86" s="20">
        <v>0</v>
      </c>
      <c r="L86" s="20">
        <v>0</v>
      </c>
      <c r="M86" s="20">
        <v>0</v>
      </c>
      <c r="N86" s="20">
        <v>0</v>
      </c>
    </row>
    <row r="87" spans="1:14" x14ac:dyDescent="0.2">
      <c r="A87" s="19" t="s">
        <v>504</v>
      </c>
      <c r="B87" s="20">
        <v>250</v>
      </c>
      <c r="C87" s="20">
        <v>88</v>
      </c>
      <c r="D87" s="20">
        <v>6</v>
      </c>
      <c r="E87" s="20">
        <v>37</v>
      </c>
      <c r="F87" s="20">
        <v>55</v>
      </c>
      <c r="G87" s="20">
        <v>57</v>
      </c>
      <c r="H87" s="20">
        <v>25</v>
      </c>
      <c r="I87" s="20">
        <v>86</v>
      </c>
      <c r="J87" s="20">
        <v>29</v>
      </c>
      <c r="K87" s="20">
        <v>74</v>
      </c>
      <c r="L87" s="20">
        <v>19</v>
      </c>
      <c r="M87" s="20">
        <v>24</v>
      </c>
      <c r="N87" s="20">
        <v>4</v>
      </c>
    </row>
    <row r="88" spans="1:14" x14ac:dyDescent="0.2">
      <c r="A88" s="18" t="s">
        <v>546</v>
      </c>
      <c r="B88" s="18"/>
      <c r="C88" s="18"/>
      <c r="D88" s="18"/>
      <c r="E88" s="18"/>
      <c r="F88" s="18"/>
      <c r="G88" s="18"/>
      <c r="H88" s="18"/>
      <c r="I88" s="18"/>
      <c r="J88" s="18"/>
      <c r="K88" s="18"/>
      <c r="L88" s="18"/>
      <c r="M88" s="18"/>
      <c r="N88" s="18"/>
    </row>
    <row r="89" spans="1:14" x14ac:dyDescent="0.2">
      <c r="A89" s="19" t="s">
        <v>547</v>
      </c>
      <c r="B89" s="20">
        <v>1712</v>
      </c>
      <c r="C89" s="20">
        <v>631</v>
      </c>
      <c r="D89" s="20">
        <v>50</v>
      </c>
      <c r="E89" s="20">
        <v>243</v>
      </c>
      <c r="F89" s="20">
        <v>380</v>
      </c>
      <c r="G89" s="20">
        <v>393</v>
      </c>
      <c r="H89" s="20">
        <v>203</v>
      </c>
      <c r="I89" s="20">
        <v>617</v>
      </c>
      <c r="J89" s="20">
        <v>232</v>
      </c>
      <c r="K89" s="20">
        <v>578</v>
      </c>
      <c r="L89" s="20">
        <v>104</v>
      </c>
      <c r="M89" s="20">
        <v>139</v>
      </c>
      <c r="N89" s="20">
        <v>35</v>
      </c>
    </row>
    <row r="90" spans="1:14" x14ac:dyDescent="0.2">
      <c r="A90" s="19" t="s">
        <v>139</v>
      </c>
      <c r="B90" s="20">
        <v>76</v>
      </c>
      <c r="C90" s="20">
        <v>26</v>
      </c>
      <c r="D90" s="20">
        <v>5</v>
      </c>
      <c r="E90" s="20">
        <v>4</v>
      </c>
      <c r="F90" s="20">
        <v>12</v>
      </c>
      <c r="G90" s="20">
        <v>16</v>
      </c>
      <c r="H90" s="20">
        <v>5</v>
      </c>
      <c r="I90" s="20">
        <v>30</v>
      </c>
      <c r="J90" s="20">
        <v>11</v>
      </c>
      <c r="K90" s="20">
        <v>20</v>
      </c>
      <c r="L90" s="20">
        <v>11</v>
      </c>
      <c r="M90" s="20">
        <v>7</v>
      </c>
      <c r="N90" s="20">
        <v>1</v>
      </c>
    </row>
    <row r="91" spans="1:14" x14ac:dyDescent="0.2">
      <c r="A91" s="19" t="s">
        <v>548</v>
      </c>
      <c r="B91" s="20">
        <v>59</v>
      </c>
      <c r="C91" s="20">
        <v>16</v>
      </c>
      <c r="D91" s="20">
        <v>1</v>
      </c>
      <c r="E91" s="20">
        <v>4</v>
      </c>
      <c r="F91" s="20">
        <v>18</v>
      </c>
      <c r="G91" s="20">
        <v>16</v>
      </c>
      <c r="H91" s="20">
        <v>6</v>
      </c>
      <c r="I91" s="20">
        <v>21</v>
      </c>
      <c r="J91" s="20">
        <v>13</v>
      </c>
      <c r="K91" s="20">
        <v>20</v>
      </c>
      <c r="L91" s="20">
        <v>9</v>
      </c>
      <c r="M91" s="20">
        <v>4</v>
      </c>
      <c r="N91" s="20">
        <v>2</v>
      </c>
    </row>
    <row r="92" spans="1:14" x14ac:dyDescent="0.2">
      <c r="A92" s="19" t="s">
        <v>140</v>
      </c>
      <c r="B92" s="20">
        <v>194</v>
      </c>
      <c r="C92" s="20">
        <v>62</v>
      </c>
      <c r="D92" s="20">
        <v>3</v>
      </c>
      <c r="E92" s="20">
        <v>10</v>
      </c>
      <c r="F92" s="20">
        <v>47</v>
      </c>
      <c r="G92" s="20">
        <v>46</v>
      </c>
      <c r="H92" s="20">
        <v>28</v>
      </c>
      <c r="I92" s="20">
        <v>64</v>
      </c>
      <c r="J92" s="20">
        <v>22</v>
      </c>
      <c r="K92" s="20">
        <v>74</v>
      </c>
      <c r="L92" s="20">
        <v>13</v>
      </c>
      <c r="M92" s="20">
        <v>15</v>
      </c>
      <c r="N92" s="20">
        <v>7</v>
      </c>
    </row>
    <row r="93" spans="1:14" x14ac:dyDescent="0.2">
      <c r="A93" s="19" t="s">
        <v>141</v>
      </c>
      <c r="B93" s="20">
        <v>16</v>
      </c>
      <c r="C93" s="20">
        <v>8</v>
      </c>
      <c r="D93" s="20">
        <v>0</v>
      </c>
      <c r="E93" s="20">
        <v>2</v>
      </c>
      <c r="F93" s="20">
        <v>3</v>
      </c>
      <c r="G93" s="20">
        <v>4</v>
      </c>
      <c r="H93" s="20">
        <v>6</v>
      </c>
      <c r="I93" s="20">
        <v>3</v>
      </c>
      <c r="J93" s="20">
        <v>3</v>
      </c>
      <c r="K93" s="20">
        <v>11</v>
      </c>
      <c r="L93" s="20">
        <v>1</v>
      </c>
      <c r="M93" s="20">
        <v>1</v>
      </c>
      <c r="N93" s="20">
        <v>0</v>
      </c>
    </row>
    <row r="94" spans="1:14" x14ac:dyDescent="0.2">
      <c r="A94" s="19" t="s">
        <v>511</v>
      </c>
      <c r="B94" s="20">
        <v>46</v>
      </c>
      <c r="C94" s="20">
        <v>19</v>
      </c>
      <c r="D94" s="20">
        <v>0</v>
      </c>
      <c r="E94" s="20">
        <v>6</v>
      </c>
      <c r="F94" s="20">
        <v>10</v>
      </c>
      <c r="G94" s="20">
        <v>6</v>
      </c>
      <c r="H94" s="20">
        <v>3</v>
      </c>
      <c r="I94" s="20">
        <v>14</v>
      </c>
      <c r="J94" s="20">
        <v>3</v>
      </c>
      <c r="K94" s="20">
        <v>12</v>
      </c>
      <c r="L94" s="20">
        <v>7</v>
      </c>
      <c r="M94" s="20">
        <v>3</v>
      </c>
      <c r="N94" s="20">
        <v>0</v>
      </c>
    </row>
    <row r="95" spans="1:14" x14ac:dyDescent="0.2">
      <c r="A95" s="19" t="s">
        <v>504</v>
      </c>
      <c r="B95" s="20">
        <v>85</v>
      </c>
      <c r="C95" s="20">
        <v>30</v>
      </c>
      <c r="D95" s="20">
        <v>2</v>
      </c>
      <c r="E95" s="20">
        <v>13</v>
      </c>
      <c r="F95" s="20">
        <v>24</v>
      </c>
      <c r="G95" s="20">
        <v>13</v>
      </c>
      <c r="H95" s="20">
        <v>10</v>
      </c>
      <c r="I95" s="20">
        <v>28</v>
      </c>
      <c r="J95" s="20">
        <v>5</v>
      </c>
      <c r="K95" s="20">
        <v>22</v>
      </c>
      <c r="L95" s="20">
        <v>10</v>
      </c>
      <c r="M95" s="20">
        <v>13</v>
      </c>
      <c r="N95" s="20">
        <v>2</v>
      </c>
    </row>
    <row r="96" spans="1:14" x14ac:dyDescent="0.2">
      <c r="A96" s="18" t="s">
        <v>549</v>
      </c>
      <c r="B96" s="18"/>
      <c r="C96" s="18"/>
      <c r="D96" s="18"/>
      <c r="E96" s="18"/>
      <c r="F96" s="18"/>
      <c r="G96" s="18"/>
      <c r="H96" s="18"/>
      <c r="I96" s="18"/>
      <c r="J96" s="18"/>
      <c r="K96" s="18"/>
      <c r="L96" s="18"/>
      <c r="M96" s="18"/>
      <c r="N96" s="18"/>
    </row>
    <row r="97" spans="1:14" x14ac:dyDescent="0.2">
      <c r="A97" s="19" t="s">
        <v>550</v>
      </c>
      <c r="B97" s="20">
        <v>1212</v>
      </c>
      <c r="C97" s="20">
        <v>461</v>
      </c>
      <c r="D97" s="20">
        <v>45</v>
      </c>
      <c r="E97" s="20">
        <v>166</v>
      </c>
      <c r="F97" s="20">
        <v>287</v>
      </c>
      <c r="G97" s="20">
        <v>294</v>
      </c>
      <c r="H97" s="20">
        <v>159</v>
      </c>
      <c r="I97" s="20">
        <v>459</v>
      </c>
      <c r="J97" s="20">
        <v>166</v>
      </c>
      <c r="K97" s="20">
        <v>395</v>
      </c>
      <c r="L97" s="20">
        <v>73</v>
      </c>
      <c r="M97" s="20">
        <v>105</v>
      </c>
      <c r="N97" s="20">
        <v>14</v>
      </c>
    </row>
    <row r="98" spans="1:14" x14ac:dyDescent="0.2">
      <c r="A98" s="19" t="s">
        <v>551</v>
      </c>
      <c r="B98" s="20">
        <v>24</v>
      </c>
      <c r="C98" s="20">
        <v>6</v>
      </c>
      <c r="D98" s="20">
        <v>0</v>
      </c>
      <c r="E98" s="20">
        <v>4</v>
      </c>
      <c r="F98" s="20">
        <v>5</v>
      </c>
      <c r="G98" s="20">
        <v>8</v>
      </c>
      <c r="H98" s="20">
        <v>4</v>
      </c>
      <c r="I98" s="20">
        <v>8</v>
      </c>
      <c r="J98" s="20">
        <v>2</v>
      </c>
      <c r="K98" s="20">
        <v>8</v>
      </c>
      <c r="L98" s="20">
        <v>1</v>
      </c>
      <c r="M98" s="20">
        <v>1</v>
      </c>
      <c r="N98" s="20">
        <v>0</v>
      </c>
    </row>
    <row r="99" spans="1:14" x14ac:dyDescent="0.2">
      <c r="A99" s="19" t="s">
        <v>552</v>
      </c>
      <c r="B99" s="20">
        <v>76</v>
      </c>
      <c r="C99" s="20">
        <v>26</v>
      </c>
      <c r="D99" s="20">
        <v>1</v>
      </c>
      <c r="E99" s="20">
        <v>3</v>
      </c>
      <c r="F99" s="20">
        <v>20</v>
      </c>
      <c r="G99" s="20">
        <v>23</v>
      </c>
      <c r="H99" s="20">
        <v>10</v>
      </c>
      <c r="I99" s="20">
        <v>26</v>
      </c>
      <c r="J99" s="20">
        <v>16</v>
      </c>
      <c r="K99" s="20">
        <v>42</v>
      </c>
      <c r="L99" s="20">
        <v>6</v>
      </c>
      <c r="M99" s="20">
        <v>2</v>
      </c>
      <c r="N99" s="20">
        <v>0</v>
      </c>
    </row>
    <row r="100" spans="1:14" x14ac:dyDescent="0.2">
      <c r="A100" s="19" t="s">
        <v>553</v>
      </c>
      <c r="B100" s="20">
        <v>43</v>
      </c>
      <c r="C100" s="20">
        <v>18</v>
      </c>
      <c r="D100" s="20">
        <v>3</v>
      </c>
      <c r="E100" s="20">
        <v>8</v>
      </c>
      <c r="F100" s="20">
        <v>8</v>
      </c>
      <c r="G100" s="20">
        <v>8</v>
      </c>
      <c r="H100" s="20">
        <v>1</v>
      </c>
      <c r="I100" s="20">
        <v>19</v>
      </c>
      <c r="J100" s="20">
        <v>1</v>
      </c>
      <c r="K100" s="20">
        <v>19</v>
      </c>
      <c r="L100" s="20">
        <v>3</v>
      </c>
      <c r="M100" s="20">
        <v>2</v>
      </c>
      <c r="N100" s="20">
        <v>1</v>
      </c>
    </row>
    <row r="101" spans="1:14" x14ac:dyDescent="0.2">
      <c r="A101" s="19" t="s">
        <v>554</v>
      </c>
      <c r="B101" s="20">
        <v>14</v>
      </c>
      <c r="C101" s="20">
        <v>8</v>
      </c>
      <c r="D101" s="20">
        <v>1</v>
      </c>
      <c r="E101" s="20">
        <v>2</v>
      </c>
      <c r="F101" s="20">
        <v>2</v>
      </c>
      <c r="G101" s="20">
        <v>2</v>
      </c>
      <c r="H101" s="20">
        <v>2</v>
      </c>
      <c r="I101" s="20">
        <v>8</v>
      </c>
      <c r="J101" s="20">
        <v>1</v>
      </c>
      <c r="K101" s="20">
        <v>5</v>
      </c>
      <c r="L101" s="20">
        <v>0</v>
      </c>
      <c r="M101" s="20">
        <v>1</v>
      </c>
      <c r="N101" s="20">
        <v>0</v>
      </c>
    </row>
    <row r="102" spans="1:14" x14ac:dyDescent="0.2">
      <c r="A102" s="19" t="s">
        <v>555</v>
      </c>
      <c r="B102" s="20">
        <v>5</v>
      </c>
      <c r="C102" s="20">
        <v>2</v>
      </c>
      <c r="D102" s="20">
        <v>0</v>
      </c>
      <c r="E102" s="20">
        <v>2</v>
      </c>
      <c r="F102" s="20">
        <v>1</v>
      </c>
      <c r="G102" s="20">
        <v>0</v>
      </c>
      <c r="H102" s="20">
        <v>0</v>
      </c>
      <c r="I102" s="20">
        <v>1</v>
      </c>
      <c r="J102" s="20">
        <v>2</v>
      </c>
      <c r="K102" s="20">
        <v>2</v>
      </c>
      <c r="L102" s="20">
        <v>1</v>
      </c>
      <c r="M102" s="20">
        <v>0</v>
      </c>
      <c r="N102" s="20">
        <v>0</v>
      </c>
    </row>
    <row r="103" spans="1:14" x14ac:dyDescent="0.2">
      <c r="A103" s="19" t="s">
        <v>504</v>
      </c>
      <c r="B103" s="20">
        <v>414</v>
      </c>
      <c r="C103" s="20">
        <v>136</v>
      </c>
      <c r="D103" s="20">
        <v>5</v>
      </c>
      <c r="E103" s="20">
        <v>62</v>
      </c>
      <c r="F103" s="20">
        <v>69</v>
      </c>
      <c r="G103" s="20">
        <v>74</v>
      </c>
      <c r="H103" s="20">
        <v>32</v>
      </c>
      <c r="I103" s="20">
        <v>126</v>
      </c>
      <c r="J103" s="20">
        <v>55</v>
      </c>
      <c r="K103" s="20">
        <v>127</v>
      </c>
      <c r="L103" s="20">
        <v>31</v>
      </c>
      <c r="M103" s="20">
        <v>35</v>
      </c>
      <c r="N103" s="20">
        <v>21</v>
      </c>
    </row>
    <row r="104" spans="1:14" x14ac:dyDescent="0.2">
      <c r="A104" s="18" t="s">
        <v>556</v>
      </c>
      <c r="B104" s="18"/>
      <c r="C104" s="18"/>
      <c r="D104" s="18"/>
      <c r="E104" s="18"/>
      <c r="F104" s="18"/>
      <c r="G104" s="18"/>
      <c r="H104" s="18"/>
      <c r="I104" s="18"/>
      <c r="J104" s="18"/>
      <c r="K104" s="18"/>
      <c r="L104" s="18"/>
      <c r="M104" s="18"/>
      <c r="N104" s="18"/>
    </row>
    <row r="105" spans="1:14" x14ac:dyDescent="0.2">
      <c r="A105" s="19" t="s">
        <v>550</v>
      </c>
      <c r="B105" s="20">
        <v>13</v>
      </c>
      <c r="C105" s="20">
        <v>4</v>
      </c>
      <c r="D105" s="20">
        <v>0</v>
      </c>
      <c r="E105" s="20">
        <v>1</v>
      </c>
      <c r="F105" s="20">
        <v>3</v>
      </c>
      <c r="G105" s="20">
        <v>1</v>
      </c>
      <c r="H105" s="20">
        <v>0</v>
      </c>
      <c r="I105" s="20">
        <v>4</v>
      </c>
      <c r="J105" s="20">
        <v>1</v>
      </c>
      <c r="K105" s="20">
        <v>4</v>
      </c>
      <c r="L105" s="20">
        <v>2</v>
      </c>
      <c r="M105" s="20">
        <v>1</v>
      </c>
      <c r="N105" s="20">
        <v>0</v>
      </c>
    </row>
    <row r="106" spans="1:14" x14ac:dyDescent="0.2">
      <c r="A106" s="19" t="s">
        <v>551</v>
      </c>
      <c r="B106" s="20">
        <v>89</v>
      </c>
      <c r="C106" s="20">
        <v>26</v>
      </c>
      <c r="D106" s="20">
        <v>0</v>
      </c>
      <c r="E106" s="20">
        <v>6</v>
      </c>
      <c r="F106" s="20">
        <v>20</v>
      </c>
      <c r="G106" s="20">
        <v>18</v>
      </c>
      <c r="H106" s="20">
        <v>11</v>
      </c>
      <c r="I106" s="20">
        <v>23</v>
      </c>
      <c r="J106" s="20">
        <v>14</v>
      </c>
      <c r="K106" s="20">
        <v>33</v>
      </c>
      <c r="L106" s="20">
        <v>8</v>
      </c>
      <c r="M106" s="20">
        <v>9</v>
      </c>
      <c r="N106" s="20">
        <v>4</v>
      </c>
    </row>
    <row r="107" spans="1:14" x14ac:dyDescent="0.2">
      <c r="A107" s="19" t="s">
        <v>552</v>
      </c>
      <c r="B107" s="20">
        <v>143</v>
      </c>
      <c r="C107" s="20">
        <v>53</v>
      </c>
      <c r="D107" s="20">
        <v>3</v>
      </c>
      <c r="E107" s="20">
        <v>10</v>
      </c>
      <c r="F107" s="20">
        <v>43</v>
      </c>
      <c r="G107" s="20">
        <v>39</v>
      </c>
      <c r="H107" s="20">
        <v>25</v>
      </c>
      <c r="I107" s="20">
        <v>51</v>
      </c>
      <c r="J107" s="20">
        <v>18</v>
      </c>
      <c r="K107" s="20">
        <v>64</v>
      </c>
      <c r="L107" s="20">
        <v>10</v>
      </c>
      <c r="M107" s="20">
        <v>7</v>
      </c>
      <c r="N107" s="20">
        <v>3</v>
      </c>
    </row>
    <row r="108" spans="1:14" x14ac:dyDescent="0.2">
      <c r="A108" s="19" t="s">
        <v>553</v>
      </c>
      <c r="B108" s="20">
        <v>27</v>
      </c>
      <c r="C108" s="20">
        <v>7</v>
      </c>
      <c r="D108" s="20">
        <v>1</v>
      </c>
      <c r="E108" s="20">
        <v>1</v>
      </c>
      <c r="F108" s="20">
        <v>5</v>
      </c>
      <c r="G108" s="20">
        <v>5</v>
      </c>
      <c r="H108" s="20">
        <v>1</v>
      </c>
      <c r="I108" s="20">
        <v>13</v>
      </c>
      <c r="J108" s="20">
        <v>5</v>
      </c>
      <c r="K108" s="20">
        <v>8</v>
      </c>
      <c r="L108" s="20">
        <v>1</v>
      </c>
      <c r="M108" s="20">
        <v>3</v>
      </c>
      <c r="N108" s="20">
        <v>0</v>
      </c>
    </row>
    <row r="109" spans="1:14" x14ac:dyDescent="0.2">
      <c r="A109" s="19" t="s">
        <v>554</v>
      </c>
      <c r="B109" s="20">
        <v>5</v>
      </c>
      <c r="C109" s="20">
        <v>1</v>
      </c>
      <c r="D109" s="20">
        <v>0</v>
      </c>
      <c r="E109" s="20">
        <v>0</v>
      </c>
      <c r="F109" s="20">
        <v>1</v>
      </c>
      <c r="G109" s="20">
        <v>0</v>
      </c>
      <c r="H109" s="20">
        <v>1</v>
      </c>
      <c r="I109" s="20">
        <v>2</v>
      </c>
      <c r="J109" s="20">
        <v>0</v>
      </c>
      <c r="K109" s="20">
        <v>0</v>
      </c>
      <c r="L109" s="20">
        <v>1</v>
      </c>
      <c r="M109" s="20">
        <v>1</v>
      </c>
      <c r="N109" s="20">
        <v>0</v>
      </c>
    </row>
    <row r="110" spans="1:14" x14ac:dyDescent="0.2">
      <c r="A110" s="19" t="s">
        <v>555</v>
      </c>
      <c r="B110" s="20">
        <v>10</v>
      </c>
      <c r="C110" s="20">
        <v>2</v>
      </c>
      <c r="D110" s="20">
        <v>0</v>
      </c>
      <c r="E110" s="20">
        <v>1</v>
      </c>
      <c r="F110" s="20">
        <v>1</v>
      </c>
      <c r="G110" s="20">
        <v>2</v>
      </c>
      <c r="H110" s="20">
        <v>3</v>
      </c>
      <c r="I110" s="20">
        <v>4</v>
      </c>
      <c r="J110" s="20">
        <v>1</v>
      </c>
      <c r="K110" s="20">
        <v>3</v>
      </c>
      <c r="L110" s="20">
        <v>2</v>
      </c>
      <c r="M110" s="20">
        <v>0</v>
      </c>
      <c r="N110" s="20">
        <v>1</v>
      </c>
    </row>
    <row r="111" spans="1:14" x14ac:dyDescent="0.2">
      <c r="A111" s="19" t="s">
        <v>504</v>
      </c>
      <c r="B111" s="20">
        <v>28</v>
      </c>
      <c r="C111" s="20">
        <v>12</v>
      </c>
      <c r="D111" s="20">
        <v>0</v>
      </c>
      <c r="E111" s="20">
        <v>3</v>
      </c>
      <c r="F111" s="20">
        <v>5</v>
      </c>
      <c r="G111" s="20">
        <v>7</v>
      </c>
      <c r="H111" s="20">
        <v>2</v>
      </c>
      <c r="I111" s="20">
        <v>5</v>
      </c>
      <c r="J111" s="20">
        <v>2</v>
      </c>
      <c r="K111" s="20">
        <v>5</v>
      </c>
      <c r="L111" s="20">
        <v>6</v>
      </c>
      <c r="M111" s="20">
        <v>2</v>
      </c>
      <c r="N111" s="20">
        <v>1</v>
      </c>
    </row>
    <row r="112" spans="1:14" x14ac:dyDescent="0.2">
      <c r="A112" s="18" t="s">
        <v>142</v>
      </c>
      <c r="B112" s="18"/>
      <c r="C112" s="18"/>
      <c r="D112" s="18"/>
      <c r="E112" s="18"/>
      <c r="F112" s="18"/>
      <c r="G112" s="18"/>
      <c r="H112" s="18"/>
      <c r="I112" s="18"/>
      <c r="J112" s="18"/>
      <c r="K112" s="18"/>
      <c r="L112" s="18"/>
      <c r="M112" s="18"/>
      <c r="N112" s="18"/>
    </row>
    <row r="113" spans="1:14" x14ac:dyDescent="0.2">
      <c r="A113" s="19" t="s">
        <v>557</v>
      </c>
      <c r="B113" s="20">
        <v>90</v>
      </c>
      <c r="C113" s="20">
        <v>42</v>
      </c>
      <c r="D113" s="20">
        <v>6</v>
      </c>
      <c r="E113" s="20">
        <v>9</v>
      </c>
      <c r="F113" s="20">
        <v>20</v>
      </c>
      <c r="G113" s="20">
        <v>26</v>
      </c>
      <c r="H113" s="20">
        <v>13</v>
      </c>
      <c r="I113" s="20">
        <v>43</v>
      </c>
      <c r="J113" s="20">
        <v>18</v>
      </c>
      <c r="K113" s="20">
        <v>35</v>
      </c>
      <c r="L113" s="20">
        <v>1</v>
      </c>
      <c r="M113" s="20">
        <v>7</v>
      </c>
      <c r="N113" s="20">
        <v>2</v>
      </c>
    </row>
    <row r="114" spans="1:14" x14ac:dyDescent="0.2">
      <c r="A114" s="19" t="s">
        <v>558</v>
      </c>
      <c r="B114" s="20">
        <v>307</v>
      </c>
      <c r="C114" s="20">
        <v>126</v>
      </c>
      <c r="D114" s="20">
        <v>15</v>
      </c>
      <c r="E114" s="20">
        <v>40</v>
      </c>
      <c r="F114" s="20">
        <v>80</v>
      </c>
      <c r="G114" s="20">
        <v>80</v>
      </c>
      <c r="H114" s="20">
        <v>45</v>
      </c>
      <c r="I114" s="20">
        <v>132</v>
      </c>
      <c r="J114" s="20">
        <v>49</v>
      </c>
      <c r="K114" s="20">
        <v>110</v>
      </c>
      <c r="L114" s="20">
        <v>12</v>
      </c>
      <c r="M114" s="20">
        <v>25</v>
      </c>
      <c r="N114" s="20">
        <v>3</v>
      </c>
    </row>
    <row r="115" spans="1:14" x14ac:dyDescent="0.2">
      <c r="A115" s="19" t="s">
        <v>559</v>
      </c>
      <c r="B115" s="20">
        <v>392</v>
      </c>
      <c r="C115" s="20">
        <v>146</v>
      </c>
      <c r="D115" s="20">
        <v>20</v>
      </c>
      <c r="E115" s="20">
        <v>51</v>
      </c>
      <c r="F115" s="20">
        <v>92</v>
      </c>
      <c r="G115" s="20">
        <v>95</v>
      </c>
      <c r="H115" s="20">
        <v>41</v>
      </c>
      <c r="I115" s="20">
        <v>162</v>
      </c>
      <c r="J115" s="20">
        <v>62</v>
      </c>
      <c r="K115" s="20">
        <v>139</v>
      </c>
      <c r="L115" s="20">
        <v>20</v>
      </c>
      <c r="M115" s="20">
        <v>23</v>
      </c>
      <c r="N115" s="20">
        <v>6</v>
      </c>
    </row>
    <row r="116" spans="1:14" x14ac:dyDescent="0.2">
      <c r="A116" s="19" t="s">
        <v>560</v>
      </c>
      <c r="B116" s="20">
        <v>379</v>
      </c>
      <c r="C116" s="20">
        <v>126</v>
      </c>
      <c r="D116" s="20">
        <v>4</v>
      </c>
      <c r="E116" s="20">
        <v>57</v>
      </c>
      <c r="F116" s="20">
        <v>78</v>
      </c>
      <c r="G116" s="20">
        <v>81</v>
      </c>
      <c r="H116" s="20">
        <v>34</v>
      </c>
      <c r="I116" s="20">
        <v>130</v>
      </c>
      <c r="J116" s="20">
        <v>49</v>
      </c>
      <c r="K116" s="20">
        <v>124</v>
      </c>
      <c r="L116" s="20">
        <v>32</v>
      </c>
      <c r="M116" s="20">
        <v>23</v>
      </c>
      <c r="N116" s="20">
        <v>5</v>
      </c>
    </row>
    <row r="117" spans="1:14" x14ac:dyDescent="0.2">
      <c r="A117" s="19" t="s">
        <v>561</v>
      </c>
      <c r="B117" s="20">
        <v>951</v>
      </c>
      <c r="C117" s="20">
        <v>327</v>
      </c>
      <c r="D117" s="20">
        <v>16</v>
      </c>
      <c r="E117" s="20">
        <v>113</v>
      </c>
      <c r="F117" s="20">
        <v>205</v>
      </c>
      <c r="G117" s="20">
        <v>200</v>
      </c>
      <c r="H117" s="20">
        <v>118</v>
      </c>
      <c r="I117" s="20">
        <v>287</v>
      </c>
      <c r="J117" s="20">
        <v>104</v>
      </c>
      <c r="K117" s="20">
        <v>309</v>
      </c>
      <c r="L117" s="20">
        <v>86</v>
      </c>
      <c r="M117" s="20">
        <v>94</v>
      </c>
      <c r="N117" s="20">
        <v>29</v>
      </c>
    </row>
    <row r="118" spans="1:14" x14ac:dyDescent="0.2">
      <c r="A118" s="19" t="s">
        <v>504</v>
      </c>
      <c r="B118" s="20">
        <v>69</v>
      </c>
      <c r="C118" s="20">
        <v>25</v>
      </c>
      <c r="D118" s="20">
        <v>0</v>
      </c>
      <c r="E118" s="20">
        <v>12</v>
      </c>
      <c r="F118" s="20">
        <v>19</v>
      </c>
      <c r="G118" s="20">
        <v>12</v>
      </c>
      <c r="H118" s="20">
        <v>10</v>
      </c>
      <c r="I118" s="20">
        <v>23</v>
      </c>
      <c r="J118" s="20">
        <v>7</v>
      </c>
      <c r="K118" s="20">
        <v>20</v>
      </c>
      <c r="L118" s="20">
        <v>4</v>
      </c>
      <c r="M118" s="20">
        <v>10</v>
      </c>
      <c r="N118" s="20">
        <v>2</v>
      </c>
    </row>
    <row r="119" spans="1:14" x14ac:dyDescent="0.2">
      <c r="A119" s="18" t="s">
        <v>143</v>
      </c>
      <c r="B119" s="18"/>
      <c r="C119" s="18"/>
      <c r="D119" s="18"/>
      <c r="E119" s="18"/>
      <c r="F119" s="18"/>
      <c r="G119" s="18"/>
      <c r="H119" s="18"/>
      <c r="I119" s="18"/>
      <c r="J119" s="18"/>
      <c r="K119" s="18"/>
      <c r="L119" s="18"/>
      <c r="M119" s="18"/>
      <c r="N119" s="18"/>
    </row>
    <row r="120" spans="1:14" x14ac:dyDescent="0.2">
      <c r="A120" s="21" t="s">
        <v>562</v>
      </c>
      <c r="B120" s="21"/>
      <c r="C120" s="21"/>
      <c r="D120" s="21"/>
      <c r="E120" s="21"/>
      <c r="F120" s="21"/>
      <c r="G120" s="21"/>
      <c r="H120" s="21"/>
      <c r="I120" s="21"/>
      <c r="J120" s="21"/>
      <c r="K120" s="21"/>
      <c r="L120" s="21"/>
      <c r="M120" s="21"/>
      <c r="N120" s="21"/>
    </row>
    <row r="121" spans="1:14" x14ac:dyDescent="0.2">
      <c r="A121" s="19" t="s">
        <v>563</v>
      </c>
      <c r="B121" s="20">
        <v>546</v>
      </c>
      <c r="C121" s="20">
        <v>229</v>
      </c>
      <c r="D121" s="20">
        <v>29</v>
      </c>
      <c r="E121" s="20">
        <v>77</v>
      </c>
      <c r="F121" s="20">
        <v>129</v>
      </c>
      <c r="G121" s="20">
        <v>118</v>
      </c>
      <c r="H121" s="20">
        <v>83</v>
      </c>
      <c r="I121" s="20">
        <v>233</v>
      </c>
      <c r="J121" s="20">
        <v>90</v>
      </c>
      <c r="K121" s="20">
        <v>188</v>
      </c>
      <c r="L121" s="20">
        <v>30</v>
      </c>
      <c r="M121" s="20">
        <v>34</v>
      </c>
      <c r="N121" s="20">
        <v>5</v>
      </c>
    </row>
    <row r="122" spans="1:14" x14ac:dyDescent="0.2">
      <c r="A122" s="19" t="s">
        <v>564</v>
      </c>
      <c r="B122" s="20">
        <v>531</v>
      </c>
      <c r="C122" s="20">
        <v>179</v>
      </c>
      <c r="D122" s="20">
        <v>16</v>
      </c>
      <c r="E122" s="20">
        <v>70</v>
      </c>
      <c r="F122" s="20">
        <v>120</v>
      </c>
      <c r="G122" s="20">
        <v>136</v>
      </c>
      <c r="H122" s="20">
        <v>57</v>
      </c>
      <c r="I122" s="20">
        <v>192</v>
      </c>
      <c r="J122" s="20">
        <v>80</v>
      </c>
      <c r="K122" s="20">
        <v>190</v>
      </c>
      <c r="L122" s="20">
        <v>39</v>
      </c>
      <c r="M122" s="20">
        <v>37</v>
      </c>
      <c r="N122" s="20">
        <v>6</v>
      </c>
    </row>
    <row r="123" spans="1:14" x14ac:dyDescent="0.2">
      <c r="A123" s="19" t="s">
        <v>565</v>
      </c>
      <c r="B123" s="20">
        <v>205</v>
      </c>
      <c r="C123" s="20">
        <v>81</v>
      </c>
      <c r="D123" s="20">
        <v>1</v>
      </c>
      <c r="E123" s="20">
        <v>26</v>
      </c>
      <c r="F123" s="20">
        <v>46</v>
      </c>
      <c r="G123" s="20">
        <v>52</v>
      </c>
      <c r="H123" s="20">
        <v>33</v>
      </c>
      <c r="I123" s="20">
        <v>75</v>
      </c>
      <c r="J123" s="20">
        <v>32</v>
      </c>
      <c r="K123" s="20">
        <v>68</v>
      </c>
      <c r="L123" s="20">
        <v>15</v>
      </c>
      <c r="M123" s="20">
        <v>12</v>
      </c>
      <c r="N123" s="20">
        <v>3</v>
      </c>
    </row>
    <row r="124" spans="1:14" x14ac:dyDescent="0.2">
      <c r="A124" s="19" t="s">
        <v>566</v>
      </c>
      <c r="B124" s="20">
        <v>762</v>
      </c>
      <c r="C124" s="20">
        <v>250</v>
      </c>
      <c r="D124" s="20">
        <v>13</v>
      </c>
      <c r="E124" s="20">
        <v>95</v>
      </c>
      <c r="F124" s="20">
        <v>157</v>
      </c>
      <c r="G124" s="20">
        <v>155</v>
      </c>
      <c r="H124" s="20">
        <v>75</v>
      </c>
      <c r="I124" s="20">
        <v>231</v>
      </c>
      <c r="J124" s="20">
        <v>73</v>
      </c>
      <c r="K124" s="20">
        <v>252</v>
      </c>
      <c r="L124" s="20">
        <v>64</v>
      </c>
      <c r="M124" s="20">
        <v>81</v>
      </c>
      <c r="N124" s="20">
        <v>27</v>
      </c>
    </row>
    <row r="125" spans="1:14" x14ac:dyDescent="0.2">
      <c r="A125" s="19" t="s">
        <v>504</v>
      </c>
      <c r="B125" s="20">
        <v>144</v>
      </c>
      <c r="C125" s="20">
        <v>53</v>
      </c>
      <c r="D125" s="20">
        <v>2</v>
      </c>
      <c r="E125" s="20">
        <v>14</v>
      </c>
      <c r="F125" s="20">
        <v>42</v>
      </c>
      <c r="G125" s="20">
        <v>33</v>
      </c>
      <c r="H125" s="20">
        <v>13</v>
      </c>
      <c r="I125" s="20">
        <v>46</v>
      </c>
      <c r="J125" s="20">
        <v>14</v>
      </c>
      <c r="K125" s="20">
        <v>39</v>
      </c>
      <c r="L125" s="20">
        <v>7</v>
      </c>
      <c r="M125" s="20">
        <v>18</v>
      </c>
      <c r="N125" s="20">
        <v>6</v>
      </c>
    </row>
    <row r="126" spans="1:14" x14ac:dyDescent="0.2">
      <c r="A126" s="18" t="s">
        <v>143</v>
      </c>
      <c r="B126" s="18"/>
      <c r="C126" s="18"/>
      <c r="D126" s="18"/>
      <c r="E126" s="18"/>
      <c r="F126" s="18"/>
      <c r="G126" s="18"/>
      <c r="H126" s="18"/>
      <c r="I126" s="18"/>
      <c r="J126" s="18"/>
      <c r="K126" s="18"/>
      <c r="L126" s="18"/>
      <c r="M126" s="18"/>
      <c r="N126" s="18"/>
    </row>
    <row r="127" spans="1:14" x14ac:dyDescent="0.2">
      <c r="A127" s="21" t="s">
        <v>567</v>
      </c>
      <c r="B127" s="21"/>
      <c r="C127" s="21"/>
      <c r="D127" s="21"/>
      <c r="E127" s="21"/>
      <c r="F127" s="21"/>
      <c r="G127" s="21"/>
      <c r="H127" s="21"/>
      <c r="I127" s="21"/>
      <c r="J127" s="21"/>
      <c r="K127" s="21"/>
      <c r="L127" s="21"/>
      <c r="M127" s="21"/>
      <c r="N127" s="21"/>
    </row>
    <row r="128" spans="1:14" x14ac:dyDescent="0.2">
      <c r="A128" s="19" t="s">
        <v>563</v>
      </c>
      <c r="B128" s="20">
        <v>285</v>
      </c>
      <c r="C128" s="20">
        <v>124</v>
      </c>
      <c r="D128" s="20">
        <v>13</v>
      </c>
      <c r="E128" s="20">
        <v>32</v>
      </c>
      <c r="F128" s="20">
        <v>75</v>
      </c>
      <c r="G128" s="20">
        <v>74</v>
      </c>
      <c r="H128" s="20">
        <v>34</v>
      </c>
      <c r="I128" s="20">
        <v>121</v>
      </c>
      <c r="J128" s="20">
        <v>57</v>
      </c>
      <c r="K128" s="20">
        <v>108</v>
      </c>
      <c r="L128" s="20">
        <v>12</v>
      </c>
      <c r="M128" s="20">
        <v>13</v>
      </c>
      <c r="N128" s="20">
        <v>1</v>
      </c>
    </row>
    <row r="129" spans="1:14" x14ac:dyDescent="0.2">
      <c r="A129" s="19" t="s">
        <v>564</v>
      </c>
      <c r="B129" s="20">
        <v>217</v>
      </c>
      <c r="C129" s="20">
        <v>81</v>
      </c>
      <c r="D129" s="20">
        <v>9</v>
      </c>
      <c r="E129" s="20">
        <v>36</v>
      </c>
      <c r="F129" s="20">
        <v>42</v>
      </c>
      <c r="G129" s="20">
        <v>51</v>
      </c>
      <c r="H129" s="20">
        <v>24</v>
      </c>
      <c r="I129" s="20">
        <v>90</v>
      </c>
      <c r="J129" s="20">
        <v>31</v>
      </c>
      <c r="K129" s="20">
        <v>80</v>
      </c>
      <c r="L129" s="20">
        <v>15</v>
      </c>
      <c r="M129" s="20">
        <v>15</v>
      </c>
      <c r="N129" s="20">
        <v>3</v>
      </c>
    </row>
    <row r="130" spans="1:14" x14ac:dyDescent="0.2">
      <c r="A130" s="19" t="s">
        <v>565</v>
      </c>
      <c r="B130" s="20">
        <v>142</v>
      </c>
      <c r="C130" s="20">
        <v>42</v>
      </c>
      <c r="D130" s="20">
        <v>3</v>
      </c>
      <c r="E130" s="20">
        <v>18</v>
      </c>
      <c r="F130" s="20">
        <v>34</v>
      </c>
      <c r="G130" s="20">
        <v>32</v>
      </c>
      <c r="H130" s="20">
        <v>21</v>
      </c>
      <c r="I130" s="20">
        <v>49</v>
      </c>
      <c r="J130" s="20">
        <v>26</v>
      </c>
      <c r="K130" s="20">
        <v>52</v>
      </c>
      <c r="L130" s="20">
        <v>9</v>
      </c>
      <c r="M130" s="20">
        <v>8</v>
      </c>
      <c r="N130" s="20">
        <v>3</v>
      </c>
    </row>
    <row r="131" spans="1:14" x14ac:dyDescent="0.2">
      <c r="A131" s="19" t="s">
        <v>566</v>
      </c>
      <c r="B131" s="20">
        <v>1184</v>
      </c>
      <c r="C131" s="20">
        <v>411</v>
      </c>
      <c r="D131" s="20">
        <v>26</v>
      </c>
      <c r="E131" s="20">
        <v>151</v>
      </c>
      <c r="F131" s="20">
        <v>266</v>
      </c>
      <c r="G131" s="20">
        <v>262</v>
      </c>
      <c r="H131" s="20">
        <v>135</v>
      </c>
      <c r="I131" s="20">
        <v>402</v>
      </c>
      <c r="J131" s="20">
        <v>136</v>
      </c>
      <c r="K131" s="20">
        <v>401</v>
      </c>
      <c r="L131" s="20">
        <v>93</v>
      </c>
      <c r="M131" s="20">
        <v>109</v>
      </c>
      <c r="N131" s="20">
        <v>26</v>
      </c>
    </row>
    <row r="132" spans="1:14" x14ac:dyDescent="0.2">
      <c r="A132" s="19" t="s">
        <v>504</v>
      </c>
      <c r="B132" s="20">
        <v>360</v>
      </c>
      <c r="C132" s="20">
        <v>134</v>
      </c>
      <c r="D132" s="20">
        <v>10</v>
      </c>
      <c r="E132" s="20">
        <v>45</v>
      </c>
      <c r="F132" s="20">
        <v>77</v>
      </c>
      <c r="G132" s="20">
        <v>75</v>
      </c>
      <c r="H132" s="20">
        <v>47</v>
      </c>
      <c r="I132" s="20">
        <v>115</v>
      </c>
      <c r="J132" s="20">
        <v>39</v>
      </c>
      <c r="K132" s="20">
        <v>96</v>
      </c>
      <c r="L132" s="20">
        <v>26</v>
      </c>
      <c r="M132" s="20">
        <v>37</v>
      </c>
      <c r="N132" s="20">
        <v>14</v>
      </c>
    </row>
    <row r="133" spans="1:14" x14ac:dyDescent="0.2">
      <c r="A133" s="18" t="s">
        <v>143</v>
      </c>
      <c r="B133" s="18"/>
      <c r="C133" s="18"/>
      <c r="D133" s="18"/>
      <c r="E133" s="18"/>
      <c r="F133" s="18"/>
      <c r="G133" s="18"/>
      <c r="H133" s="18"/>
      <c r="I133" s="18"/>
      <c r="J133" s="18"/>
      <c r="K133" s="18"/>
      <c r="L133" s="18"/>
      <c r="M133" s="18"/>
      <c r="N133" s="18"/>
    </row>
    <row r="134" spans="1:14" x14ac:dyDescent="0.2">
      <c r="A134" s="21" t="s">
        <v>568</v>
      </c>
      <c r="B134" s="21"/>
      <c r="C134" s="21"/>
      <c r="D134" s="21"/>
      <c r="E134" s="21"/>
      <c r="F134" s="21"/>
      <c r="G134" s="21"/>
      <c r="H134" s="21"/>
      <c r="I134" s="21"/>
      <c r="J134" s="21"/>
      <c r="K134" s="21"/>
      <c r="L134" s="21"/>
      <c r="M134" s="21"/>
      <c r="N134" s="21"/>
    </row>
    <row r="135" spans="1:14" x14ac:dyDescent="0.2">
      <c r="A135" s="19" t="s">
        <v>563</v>
      </c>
      <c r="B135" s="20">
        <v>330</v>
      </c>
      <c r="C135" s="20">
        <v>113</v>
      </c>
      <c r="D135" s="20">
        <v>11</v>
      </c>
      <c r="E135" s="20">
        <v>40</v>
      </c>
      <c r="F135" s="20">
        <v>77</v>
      </c>
      <c r="G135" s="20">
        <v>85</v>
      </c>
      <c r="H135" s="20">
        <v>43</v>
      </c>
      <c r="I135" s="20">
        <v>119</v>
      </c>
      <c r="J135" s="20">
        <v>57</v>
      </c>
      <c r="K135" s="20">
        <v>126</v>
      </c>
      <c r="L135" s="20">
        <v>23</v>
      </c>
      <c r="M135" s="20">
        <v>27</v>
      </c>
      <c r="N135" s="20">
        <v>4</v>
      </c>
    </row>
    <row r="136" spans="1:14" x14ac:dyDescent="0.2">
      <c r="A136" s="19" t="s">
        <v>564</v>
      </c>
      <c r="B136" s="20">
        <v>326</v>
      </c>
      <c r="C136" s="20">
        <v>116</v>
      </c>
      <c r="D136" s="20">
        <v>14</v>
      </c>
      <c r="E136" s="20">
        <v>40</v>
      </c>
      <c r="F136" s="20">
        <v>74</v>
      </c>
      <c r="G136" s="20">
        <v>78</v>
      </c>
      <c r="H136" s="20">
        <v>33</v>
      </c>
      <c r="I136" s="20">
        <v>132</v>
      </c>
      <c r="J136" s="20">
        <v>61</v>
      </c>
      <c r="K136" s="20">
        <v>108</v>
      </c>
      <c r="L136" s="20">
        <v>19</v>
      </c>
      <c r="M136" s="20">
        <v>20</v>
      </c>
      <c r="N136" s="20">
        <v>6</v>
      </c>
    </row>
    <row r="137" spans="1:14" x14ac:dyDescent="0.2">
      <c r="A137" s="19" t="s">
        <v>565</v>
      </c>
      <c r="B137" s="20">
        <v>133</v>
      </c>
      <c r="C137" s="20">
        <v>53</v>
      </c>
      <c r="D137" s="20">
        <v>3</v>
      </c>
      <c r="E137" s="20">
        <v>16</v>
      </c>
      <c r="F137" s="20">
        <v>26</v>
      </c>
      <c r="G137" s="20">
        <v>34</v>
      </c>
      <c r="H137" s="20">
        <v>22</v>
      </c>
      <c r="I137" s="20">
        <v>60</v>
      </c>
      <c r="J137" s="20">
        <v>20</v>
      </c>
      <c r="K137" s="20">
        <v>45</v>
      </c>
      <c r="L137" s="20">
        <v>10</v>
      </c>
      <c r="M137" s="20">
        <v>13</v>
      </c>
      <c r="N137" s="20">
        <v>1</v>
      </c>
    </row>
    <row r="138" spans="1:14" x14ac:dyDescent="0.2">
      <c r="A138" s="19" t="s">
        <v>566</v>
      </c>
      <c r="B138" s="20">
        <v>1070</v>
      </c>
      <c r="C138" s="20">
        <v>379</v>
      </c>
      <c r="D138" s="20">
        <v>24</v>
      </c>
      <c r="E138" s="20">
        <v>139</v>
      </c>
      <c r="F138" s="20">
        <v>246</v>
      </c>
      <c r="G138" s="20">
        <v>230</v>
      </c>
      <c r="H138" s="20">
        <v>119</v>
      </c>
      <c r="I138" s="20">
        <v>362</v>
      </c>
      <c r="J138" s="20">
        <v>114</v>
      </c>
      <c r="K138" s="20">
        <v>368</v>
      </c>
      <c r="L138" s="20">
        <v>78</v>
      </c>
      <c r="M138" s="20">
        <v>92</v>
      </c>
      <c r="N138" s="20">
        <v>25</v>
      </c>
    </row>
    <row r="139" spans="1:14" x14ac:dyDescent="0.2">
      <c r="A139" s="19" t="s">
        <v>504</v>
      </c>
      <c r="B139" s="20">
        <v>329</v>
      </c>
      <c r="C139" s="20">
        <v>131</v>
      </c>
      <c r="D139" s="20">
        <v>9</v>
      </c>
      <c r="E139" s="20">
        <v>47</v>
      </c>
      <c r="F139" s="20">
        <v>71</v>
      </c>
      <c r="G139" s="20">
        <v>67</v>
      </c>
      <c r="H139" s="20">
        <v>44</v>
      </c>
      <c r="I139" s="20">
        <v>104</v>
      </c>
      <c r="J139" s="20">
        <v>37</v>
      </c>
      <c r="K139" s="20">
        <v>90</v>
      </c>
      <c r="L139" s="20">
        <v>25</v>
      </c>
      <c r="M139" s="20">
        <v>30</v>
      </c>
      <c r="N139" s="20">
        <v>11</v>
      </c>
    </row>
    <row r="140" spans="1:14" x14ac:dyDescent="0.2">
      <c r="A140" s="18" t="s">
        <v>143</v>
      </c>
      <c r="B140" s="18"/>
      <c r="C140" s="18"/>
      <c r="D140" s="18"/>
      <c r="E140" s="18"/>
      <c r="F140" s="18"/>
      <c r="G140" s="18"/>
      <c r="H140" s="18"/>
      <c r="I140" s="18"/>
      <c r="J140" s="18"/>
      <c r="K140" s="18"/>
      <c r="L140" s="18"/>
      <c r="M140" s="18"/>
      <c r="N140" s="18"/>
    </row>
    <row r="141" spans="1:14" x14ac:dyDescent="0.2">
      <c r="A141" s="21" t="s">
        <v>569</v>
      </c>
      <c r="B141" s="21"/>
      <c r="C141" s="21"/>
      <c r="D141" s="21"/>
      <c r="E141" s="21"/>
      <c r="F141" s="21"/>
      <c r="G141" s="21"/>
      <c r="H141" s="21"/>
      <c r="I141" s="21"/>
      <c r="J141" s="21"/>
      <c r="K141" s="21"/>
      <c r="L141" s="21"/>
      <c r="M141" s="21"/>
      <c r="N141" s="21"/>
    </row>
    <row r="142" spans="1:14" x14ac:dyDescent="0.2">
      <c r="A142" s="19" t="s">
        <v>563</v>
      </c>
      <c r="B142" s="20">
        <v>39</v>
      </c>
      <c r="C142" s="20">
        <v>16</v>
      </c>
      <c r="D142" s="20">
        <v>1</v>
      </c>
      <c r="E142" s="20">
        <v>9</v>
      </c>
      <c r="F142" s="20">
        <v>11</v>
      </c>
      <c r="G142" s="20">
        <v>9</v>
      </c>
      <c r="H142" s="20">
        <v>8</v>
      </c>
      <c r="I142" s="20">
        <v>16</v>
      </c>
      <c r="J142" s="20">
        <v>7</v>
      </c>
      <c r="K142" s="20">
        <v>10</v>
      </c>
      <c r="L142" s="20">
        <v>5</v>
      </c>
      <c r="M142" s="20">
        <v>3</v>
      </c>
      <c r="N142" s="20">
        <v>0</v>
      </c>
    </row>
    <row r="143" spans="1:14" x14ac:dyDescent="0.2">
      <c r="A143" s="19" t="s">
        <v>564</v>
      </c>
      <c r="B143" s="20">
        <v>75</v>
      </c>
      <c r="C143" s="20">
        <v>31</v>
      </c>
      <c r="D143" s="20">
        <v>5</v>
      </c>
      <c r="E143" s="20">
        <v>12</v>
      </c>
      <c r="F143" s="20">
        <v>17</v>
      </c>
      <c r="G143" s="20">
        <v>21</v>
      </c>
      <c r="H143" s="20">
        <v>7</v>
      </c>
      <c r="I143" s="20">
        <v>31</v>
      </c>
      <c r="J143" s="20">
        <v>17</v>
      </c>
      <c r="K143" s="20">
        <v>30</v>
      </c>
      <c r="L143" s="20">
        <v>7</v>
      </c>
      <c r="M143" s="20">
        <v>7</v>
      </c>
      <c r="N143" s="20">
        <v>0</v>
      </c>
    </row>
    <row r="144" spans="1:14" x14ac:dyDescent="0.2">
      <c r="A144" s="19" t="s">
        <v>565</v>
      </c>
      <c r="B144" s="20">
        <v>117</v>
      </c>
      <c r="C144" s="20">
        <v>47</v>
      </c>
      <c r="D144" s="20">
        <v>4</v>
      </c>
      <c r="E144" s="20">
        <v>11</v>
      </c>
      <c r="F144" s="20">
        <v>29</v>
      </c>
      <c r="G144" s="20">
        <v>30</v>
      </c>
      <c r="H144" s="20">
        <v>14</v>
      </c>
      <c r="I144" s="20">
        <v>44</v>
      </c>
      <c r="J144" s="20">
        <v>25</v>
      </c>
      <c r="K144" s="20">
        <v>38</v>
      </c>
      <c r="L144" s="20">
        <v>5</v>
      </c>
      <c r="M144" s="20">
        <v>9</v>
      </c>
      <c r="N144" s="20">
        <v>1</v>
      </c>
    </row>
    <row r="145" spans="1:14" x14ac:dyDescent="0.2">
      <c r="A145" s="19" t="s">
        <v>566</v>
      </c>
      <c r="B145" s="20">
        <v>1288</v>
      </c>
      <c r="C145" s="20">
        <v>466</v>
      </c>
      <c r="D145" s="20">
        <v>36</v>
      </c>
      <c r="E145" s="20">
        <v>163</v>
      </c>
      <c r="F145" s="20">
        <v>297</v>
      </c>
      <c r="G145" s="20">
        <v>302</v>
      </c>
      <c r="H145" s="20">
        <v>154</v>
      </c>
      <c r="I145" s="20">
        <v>453</v>
      </c>
      <c r="J145" s="20">
        <v>154</v>
      </c>
      <c r="K145" s="20">
        <v>473</v>
      </c>
      <c r="L145" s="20">
        <v>89</v>
      </c>
      <c r="M145" s="20">
        <v>109</v>
      </c>
      <c r="N145" s="20">
        <v>25</v>
      </c>
    </row>
    <row r="146" spans="1:14" x14ac:dyDescent="0.2">
      <c r="A146" s="19" t="s">
        <v>504</v>
      </c>
      <c r="B146" s="20">
        <v>669</v>
      </c>
      <c r="C146" s="20">
        <v>232</v>
      </c>
      <c r="D146" s="20">
        <v>15</v>
      </c>
      <c r="E146" s="20">
        <v>87</v>
      </c>
      <c r="F146" s="20">
        <v>140</v>
      </c>
      <c r="G146" s="20">
        <v>132</v>
      </c>
      <c r="H146" s="20">
        <v>78</v>
      </c>
      <c r="I146" s="20">
        <v>233</v>
      </c>
      <c r="J146" s="20">
        <v>86</v>
      </c>
      <c r="K146" s="20">
        <v>186</v>
      </c>
      <c r="L146" s="20">
        <v>49</v>
      </c>
      <c r="M146" s="20">
        <v>54</v>
      </c>
      <c r="N146" s="20">
        <v>21</v>
      </c>
    </row>
    <row r="147" spans="1:14" x14ac:dyDescent="0.2">
      <c r="A147" s="18" t="s">
        <v>570</v>
      </c>
      <c r="B147" s="18"/>
      <c r="C147" s="18"/>
      <c r="D147" s="18"/>
      <c r="E147" s="18"/>
      <c r="F147" s="18"/>
      <c r="G147" s="18"/>
      <c r="H147" s="18"/>
      <c r="I147" s="18"/>
      <c r="J147" s="18"/>
      <c r="K147" s="18"/>
      <c r="L147" s="18"/>
      <c r="M147" s="18"/>
      <c r="N147" s="18"/>
    </row>
    <row r="148" spans="1:14" x14ac:dyDescent="0.2">
      <c r="A148" s="19" t="s">
        <v>571</v>
      </c>
      <c r="B148" s="20">
        <v>541</v>
      </c>
      <c r="C148" s="20">
        <v>197</v>
      </c>
      <c r="D148" s="20">
        <v>22</v>
      </c>
      <c r="E148" s="20">
        <v>54</v>
      </c>
      <c r="F148" s="20">
        <v>123</v>
      </c>
      <c r="G148" s="20">
        <v>120</v>
      </c>
      <c r="H148" s="20">
        <v>61</v>
      </c>
      <c r="I148" s="20">
        <v>216</v>
      </c>
      <c r="J148" s="20">
        <v>69</v>
      </c>
      <c r="K148" s="20">
        <v>190</v>
      </c>
      <c r="L148" s="20">
        <v>43</v>
      </c>
      <c r="M148" s="20">
        <v>54</v>
      </c>
      <c r="N148" s="20">
        <v>8</v>
      </c>
    </row>
    <row r="149" spans="1:14" x14ac:dyDescent="0.2">
      <c r="A149" s="19" t="s">
        <v>572</v>
      </c>
      <c r="B149" s="20">
        <v>877</v>
      </c>
      <c r="C149" s="20">
        <v>316</v>
      </c>
      <c r="D149" s="20">
        <v>22</v>
      </c>
      <c r="E149" s="20">
        <v>110</v>
      </c>
      <c r="F149" s="20">
        <v>197</v>
      </c>
      <c r="G149" s="20">
        <v>210</v>
      </c>
      <c r="H149" s="20">
        <v>106</v>
      </c>
      <c r="I149" s="20">
        <v>294</v>
      </c>
      <c r="J149" s="20">
        <v>122</v>
      </c>
      <c r="K149" s="20">
        <v>302</v>
      </c>
      <c r="L149" s="20">
        <v>59</v>
      </c>
      <c r="M149" s="20">
        <v>76</v>
      </c>
      <c r="N149" s="20">
        <v>15</v>
      </c>
    </row>
    <row r="150" spans="1:14" x14ac:dyDescent="0.2">
      <c r="A150" s="19" t="s">
        <v>573</v>
      </c>
      <c r="B150" s="20">
        <v>543</v>
      </c>
      <c r="C150" s="20">
        <v>189</v>
      </c>
      <c r="D150" s="20">
        <v>13</v>
      </c>
      <c r="E150" s="20">
        <v>87</v>
      </c>
      <c r="F150" s="20">
        <v>117</v>
      </c>
      <c r="G150" s="20">
        <v>115</v>
      </c>
      <c r="H150" s="20">
        <v>66</v>
      </c>
      <c r="I150" s="20">
        <v>185</v>
      </c>
      <c r="J150" s="20">
        <v>74</v>
      </c>
      <c r="K150" s="20">
        <v>164</v>
      </c>
      <c r="L150" s="20">
        <v>39</v>
      </c>
      <c r="M150" s="20">
        <v>40</v>
      </c>
      <c r="N150" s="20">
        <v>21</v>
      </c>
    </row>
    <row r="151" spans="1:14" x14ac:dyDescent="0.2">
      <c r="A151" s="19" t="s">
        <v>574</v>
      </c>
      <c r="B151" s="20">
        <v>227</v>
      </c>
      <c r="C151" s="20">
        <v>90</v>
      </c>
      <c r="D151" s="20">
        <v>4</v>
      </c>
      <c r="E151" s="20">
        <v>31</v>
      </c>
      <c r="F151" s="20">
        <v>57</v>
      </c>
      <c r="G151" s="20">
        <v>49</v>
      </c>
      <c r="H151" s="20">
        <v>28</v>
      </c>
      <c r="I151" s="20">
        <v>82</v>
      </c>
      <c r="J151" s="20">
        <v>24</v>
      </c>
      <c r="K151" s="20">
        <v>81</v>
      </c>
      <c r="L151" s="20">
        <v>14</v>
      </c>
      <c r="M151" s="20">
        <v>12</v>
      </c>
      <c r="N151" s="20">
        <v>3</v>
      </c>
    </row>
    <row r="152" spans="1:14" x14ac:dyDescent="0.2">
      <c r="A152" s="18" t="s">
        <v>575</v>
      </c>
      <c r="B152" s="18"/>
      <c r="C152" s="18"/>
      <c r="D152" s="18"/>
      <c r="E152" s="18"/>
      <c r="F152" s="18"/>
      <c r="G152" s="18"/>
      <c r="H152" s="18"/>
      <c r="I152" s="18"/>
      <c r="J152" s="18"/>
      <c r="K152" s="18"/>
      <c r="L152" s="18"/>
      <c r="M152" s="18"/>
      <c r="N152" s="18"/>
    </row>
    <row r="153" spans="1:14" x14ac:dyDescent="0.2">
      <c r="A153" s="19" t="s">
        <v>576</v>
      </c>
      <c r="B153" s="20">
        <v>294</v>
      </c>
      <c r="C153" s="20">
        <v>101</v>
      </c>
      <c r="D153" s="20">
        <v>6</v>
      </c>
      <c r="E153" s="20">
        <v>39</v>
      </c>
      <c r="F153" s="20">
        <v>56</v>
      </c>
      <c r="G153" s="20">
        <v>73</v>
      </c>
      <c r="H153" s="20">
        <v>42</v>
      </c>
      <c r="I153" s="20">
        <v>100</v>
      </c>
      <c r="J153" s="20">
        <v>34</v>
      </c>
      <c r="K153" s="20">
        <v>114</v>
      </c>
      <c r="L153" s="20">
        <v>23</v>
      </c>
      <c r="M153" s="20">
        <v>25</v>
      </c>
      <c r="N153" s="20">
        <v>7</v>
      </c>
    </row>
    <row r="154" spans="1:14" x14ac:dyDescent="0.2">
      <c r="A154" s="19" t="s">
        <v>577</v>
      </c>
      <c r="B154" s="20">
        <v>664</v>
      </c>
      <c r="C154" s="20">
        <v>268</v>
      </c>
      <c r="D154" s="20">
        <v>20</v>
      </c>
      <c r="E154" s="20">
        <v>74</v>
      </c>
      <c r="F154" s="20">
        <v>164</v>
      </c>
      <c r="G154" s="20">
        <v>138</v>
      </c>
      <c r="H154" s="20">
        <v>75</v>
      </c>
      <c r="I154" s="20">
        <v>238</v>
      </c>
      <c r="J154" s="20">
        <v>99</v>
      </c>
      <c r="K154" s="20">
        <v>201</v>
      </c>
      <c r="L154" s="20">
        <v>42</v>
      </c>
      <c r="M154" s="20">
        <v>59</v>
      </c>
      <c r="N154" s="20">
        <v>13</v>
      </c>
    </row>
    <row r="155" spans="1:14" x14ac:dyDescent="0.2">
      <c r="A155" s="19" t="s">
        <v>578</v>
      </c>
      <c r="B155" s="20">
        <v>421</v>
      </c>
      <c r="C155" s="20">
        <v>148</v>
      </c>
      <c r="D155" s="20">
        <v>11</v>
      </c>
      <c r="E155" s="20">
        <v>54</v>
      </c>
      <c r="F155" s="20">
        <v>93</v>
      </c>
      <c r="G155" s="20">
        <v>98</v>
      </c>
      <c r="H155" s="20">
        <v>58</v>
      </c>
      <c r="I155" s="20">
        <v>140</v>
      </c>
      <c r="J155" s="20">
        <v>67</v>
      </c>
      <c r="K155" s="20">
        <v>153</v>
      </c>
      <c r="L155" s="20">
        <v>27</v>
      </c>
      <c r="M155" s="20">
        <v>23</v>
      </c>
      <c r="N155" s="20">
        <v>10</v>
      </c>
    </row>
    <row r="156" spans="1:14" x14ac:dyDescent="0.2">
      <c r="A156" s="19" t="s">
        <v>579</v>
      </c>
      <c r="B156" s="20">
        <v>358</v>
      </c>
      <c r="C156" s="20">
        <v>117</v>
      </c>
      <c r="D156" s="20">
        <v>9</v>
      </c>
      <c r="E156" s="20">
        <v>41</v>
      </c>
      <c r="F156" s="20">
        <v>82</v>
      </c>
      <c r="G156" s="20">
        <v>86</v>
      </c>
      <c r="H156" s="20">
        <v>30</v>
      </c>
      <c r="I156" s="20">
        <v>133</v>
      </c>
      <c r="J156" s="20">
        <v>42</v>
      </c>
      <c r="K156" s="20">
        <v>119</v>
      </c>
      <c r="L156" s="20">
        <v>30</v>
      </c>
      <c r="M156" s="20">
        <v>37</v>
      </c>
      <c r="N156" s="20">
        <v>8</v>
      </c>
    </row>
    <row r="157" spans="1:14" x14ac:dyDescent="0.2">
      <c r="A157" s="19" t="s">
        <v>580</v>
      </c>
      <c r="B157" s="20">
        <v>217</v>
      </c>
      <c r="C157" s="20">
        <v>77</v>
      </c>
      <c r="D157" s="20">
        <v>8</v>
      </c>
      <c r="E157" s="20">
        <v>33</v>
      </c>
      <c r="F157" s="20">
        <v>60</v>
      </c>
      <c r="G157" s="20">
        <v>46</v>
      </c>
      <c r="H157" s="20">
        <v>28</v>
      </c>
      <c r="I157" s="20">
        <v>88</v>
      </c>
      <c r="J157" s="20">
        <v>22</v>
      </c>
      <c r="K157" s="20">
        <v>76</v>
      </c>
      <c r="L157" s="20">
        <v>12</v>
      </c>
      <c r="M157" s="20">
        <v>18</v>
      </c>
      <c r="N157" s="20">
        <v>4</v>
      </c>
    </row>
    <row r="158" spans="1:14" x14ac:dyDescent="0.2">
      <c r="A158" s="22" t="s">
        <v>581</v>
      </c>
      <c r="B158" s="23">
        <v>234</v>
      </c>
      <c r="C158" s="23">
        <v>81</v>
      </c>
      <c r="D158" s="23">
        <v>7</v>
      </c>
      <c r="E158" s="23">
        <v>41</v>
      </c>
      <c r="F158" s="23">
        <v>39</v>
      </c>
      <c r="G158" s="23">
        <v>53</v>
      </c>
      <c r="H158" s="23">
        <v>28</v>
      </c>
      <c r="I158" s="23">
        <v>78</v>
      </c>
      <c r="J158" s="23">
        <v>25</v>
      </c>
      <c r="K158" s="23">
        <v>74</v>
      </c>
      <c r="L158" s="23">
        <v>21</v>
      </c>
      <c r="M158" s="23">
        <v>20</v>
      </c>
      <c r="N158" s="23">
        <v>5</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8BB00-53DA-4DED-A936-95A89DED3716}">
  <dimension ref="A1:I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HYPERLINK("#'目次'!B38","[32]")</f>
        <v>[32]</v>
      </c>
    </row>
    <row r="3" spans="1:9" x14ac:dyDescent="0.2">
      <c r="A3" s="9" t="s">
        <v>126</v>
      </c>
      <c r="B3" s="12" t="s">
        <v>239</v>
      </c>
    </row>
    <row r="4" spans="1:9" x14ac:dyDescent="0.2">
      <c r="A4" s="9" t="s">
        <v>126</v>
      </c>
      <c r="B4" s="12" t="s">
        <v>240</v>
      </c>
    </row>
    <row r="5" spans="1:9" s="15" customFormat="1" ht="37.5" x14ac:dyDescent="0.2">
      <c r="A5" s="13" t="s">
        <v>126</v>
      </c>
      <c r="B5" s="14" t="s">
        <v>499</v>
      </c>
      <c r="C5" s="14" t="s">
        <v>659</v>
      </c>
      <c r="D5" s="14" t="s">
        <v>660</v>
      </c>
      <c r="E5" s="14" t="s">
        <v>661</v>
      </c>
      <c r="F5" s="14" t="s">
        <v>662</v>
      </c>
      <c r="G5" s="14" t="s">
        <v>663</v>
      </c>
      <c r="H5" s="14" t="s">
        <v>664</v>
      </c>
      <c r="I5" s="14" t="s">
        <v>504</v>
      </c>
    </row>
    <row r="6" spans="1:9" x14ac:dyDescent="0.2">
      <c r="A6" s="16" t="s">
        <v>507</v>
      </c>
      <c r="B6" s="17">
        <v>2188</v>
      </c>
      <c r="C6" s="17">
        <v>519</v>
      </c>
      <c r="D6" s="17">
        <v>438</v>
      </c>
      <c r="E6" s="17">
        <v>299</v>
      </c>
      <c r="F6" s="17">
        <v>117</v>
      </c>
      <c r="G6" s="17">
        <v>490</v>
      </c>
      <c r="H6" s="17">
        <v>247</v>
      </c>
      <c r="I6" s="17">
        <v>78</v>
      </c>
    </row>
    <row r="7" spans="1:9" x14ac:dyDescent="0.2">
      <c r="A7" s="18" t="s">
        <v>508</v>
      </c>
      <c r="B7" s="18"/>
      <c r="C7" s="18"/>
      <c r="D7" s="18"/>
      <c r="E7" s="18"/>
      <c r="F7" s="18"/>
      <c r="G7" s="18"/>
      <c r="H7" s="18"/>
      <c r="I7" s="18"/>
    </row>
    <row r="8" spans="1:9" x14ac:dyDescent="0.2">
      <c r="A8" s="19" t="s">
        <v>509</v>
      </c>
      <c r="B8" s="20">
        <v>1092</v>
      </c>
      <c r="C8" s="20">
        <v>261</v>
      </c>
      <c r="D8" s="20">
        <v>237</v>
      </c>
      <c r="E8" s="20">
        <v>170</v>
      </c>
      <c r="F8" s="20">
        <v>68</v>
      </c>
      <c r="G8" s="20">
        <v>248</v>
      </c>
      <c r="H8" s="20">
        <v>82</v>
      </c>
      <c r="I8" s="20">
        <v>26</v>
      </c>
    </row>
    <row r="9" spans="1:9" x14ac:dyDescent="0.2">
      <c r="A9" s="19" t="s">
        <v>510</v>
      </c>
      <c r="B9" s="20">
        <v>1095</v>
      </c>
      <c r="C9" s="20">
        <v>258</v>
      </c>
      <c r="D9" s="20">
        <v>200</v>
      </c>
      <c r="E9" s="20">
        <v>129</v>
      </c>
      <c r="F9" s="20">
        <v>49</v>
      </c>
      <c r="G9" s="20">
        <v>242</v>
      </c>
      <c r="H9" s="20">
        <v>165</v>
      </c>
      <c r="I9" s="20">
        <v>52</v>
      </c>
    </row>
    <row r="10" spans="1:9" x14ac:dyDescent="0.2">
      <c r="A10" s="19" t="s">
        <v>511</v>
      </c>
      <c r="B10" s="20">
        <v>1</v>
      </c>
      <c r="C10" s="20">
        <v>0</v>
      </c>
      <c r="D10" s="20">
        <v>1</v>
      </c>
      <c r="E10" s="20">
        <v>0</v>
      </c>
      <c r="F10" s="20">
        <v>0</v>
      </c>
      <c r="G10" s="20">
        <v>0</v>
      </c>
      <c r="H10" s="20">
        <v>0</v>
      </c>
      <c r="I10" s="20">
        <v>0</v>
      </c>
    </row>
    <row r="11" spans="1:9" x14ac:dyDescent="0.2">
      <c r="A11" s="18" t="s">
        <v>512</v>
      </c>
      <c r="B11" s="18"/>
      <c r="C11" s="18"/>
      <c r="D11" s="18"/>
      <c r="E11" s="18"/>
      <c r="F11" s="18"/>
      <c r="G11" s="18"/>
      <c r="H11" s="18"/>
      <c r="I11" s="18"/>
    </row>
    <row r="12" spans="1:9" x14ac:dyDescent="0.2">
      <c r="A12" s="19" t="s">
        <v>513</v>
      </c>
      <c r="B12" s="20">
        <v>387</v>
      </c>
      <c r="C12" s="20">
        <v>136</v>
      </c>
      <c r="D12" s="20">
        <v>99</v>
      </c>
      <c r="E12" s="20">
        <v>32</v>
      </c>
      <c r="F12" s="20">
        <v>5</v>
      </c>
      <c r="G12" s="20">
        <v>81</v>
      </c>
      <c r="H12" s="20">
        <v>32</v>
      </c>
      <c r="I12" s="20">
        <v>2</v>
      </c>
    </row>
    <row r="13" spans="1:9" x14ac:dyDescent="0.2">
      <c r="A13" s="19" t="s">
        <v>514</v>
      </c>
      <c r="B13" s="20">
        <v>432</v>
      </c>
      <c r="C13" s="20">
        <v>74</v>
      </c>
      <c r="D13" s="20">
        <v>136</v>
      </c>
      <c r="E13" s="20">
        <v>79</v>
      </c>
      <c r="F13" s="20">
        <v>6</v>
      </c>
      <c r="G13" s="20">
        <v>85</v>
      </c>
      <c r="H13" s="20">
        <v>41</v>
      </c>
      <c r="I13" s="20">
        <v>11</v>
      </c>
    </row>
    <row r="14" spans="1:9" x14ac:dyDescent="0.2">
      <c r="A14" s="19" t="s">
        <v>515</v>
      </c>
      <c r="B14" s="20">
        <v>449</v>
      </c>
      <c r="C14" s="20">
        <v>100</v>
      </c>
      <c r="D14" s="20">
        <v>67</v>
      </c>
      <c r="E14" s="20">
        <v>111</v>
      </c>
      <c r="F14" s="20">
        <v>23</v>
      </c>
      <c r="G14" s="20">
        <v>88</v>
      </c>
      <c r="H14" s="20">
        <v>48</v>
      </c>
      <c r="I14" s="20">
        <v>12</v>
      </c>
    </row>
    <row r="15" spans="1:9" x14ac:dyDescent="0.2">
      <c r="A15" s="19" t="s">
        <v>516</v>
      </c>
      <c r="B15" s="20">
        <v>427</v>
      </c>
      <c r="C15" s="20">
        <v>94</v>
      </c>
      <c r="D15" s="20">
        <v>62</v>
      </c>
      <c r="E15" s="20">
        <v>35</v>
      </c>
      <c r="F15" s="20">
        <v>50</v>
      </c>
      <c r="G15" s="20">
        <v>119</v>
      </c>
      <c r="H15" s="20">
        <v>45</v>
      </c>
      <c r="I15" s="20">
        <v>22</v>
      </c>
    </row>
    <row r="16" spans="1:9" x14ac:dyDescent="0.2">
      <c r="A16" s="19" t="s">
        <v>517</v>
      </c>
      <c r="B16" s="20">
        <v>274</v>
      </c>
      <c r="C16" s="20">
        <v>61</v>
      </c>
      <c r="D16" s="20">
        <v>49</v>
      </c>
      <c r="E16" s="20">
        <v>24</v>
      </c>
      <c r="F16" s="20">
        <v>14</v>
      </c>
      <c r="G16" s="20">
        <v>76</v>
      </c>
      <c r="H16" s="20">
        <v>31</v>
      </c>
      <c r="I16" s="20">
        <v>19</v>
      </c>
    </row>
    <row r="17" spans="1:9" x14ac:dyDescent="0.2">
      <c r="A17" s="19" t="s">
        <v>518</v>
      </c>
      <c r="B17" s="20">
        <v>137</v>
      </c>
      <c r="C17" s="20">
        <v>32</v>
      </c>
      <c r="D17" s="20">
        <v>16</v>
      </c>
      <c r="E17" s="20">
        <v>14</v>
      </c>
      <c r="F17" s="20">
        <v>13</v>
      </c>
      <c r="G17" s="20">
        <v>26</v>
      </c>
      <c r="H17" s="20">
        <v>27</v>
      </c>
      <c r="I17" s="20">
        <v>9</v>
      </c>
    </row>
    <row r="18" spans="1:9" x14ac:dyDescent="0.2">
      <c r="A18" s="19" t="s">
        <v>519</v>
      </c>
      <c r="B18" s="20">
        <v>71</v>
      </c>
      <c r="C18" s="20">
        <v>18</v>
      </c>
      <c r="D18" s="20">
        <v>6</v>
      </c>
      <c r="E18" s="20">
        <v>4</v>
      </c>
      <c r="F18" s="20">
        <v>6</v>
      </c>
      <c r="G18" s="20">
        <v>13</v>
      </c>
      <c r="H18" s="20">
        <v>22</v>
      </c>
      <c r="I18" s="20">
        <v>2</v>
      </c>
    </row>
    <row r="19" spans="1:9" x14ac:dyDescent="0.2">
      <c r="A19" s="19" t="s">
        <v>520</v>
      </c>
      <c r="B19" s="20">
        <v>11</v>
      </c>
      <c r="C19" s="20">
        <v>4</v>
      </c>
      <c r="D19" s="20">
        <v>3</v>
      </c>
      <c r="E19" s="20">
        <v>0</v>
      </c>
      <c r="F19" s="20">
        <v>0</v>
      </c>
      <c r="G19" s="20">
        <v>2</v>
      </c>
      <c r="H19" s="20">
        <v>1</v>
      </c>
      <c r="I19" s="20">
        <v>1</v>
      </c>
    </row>
    <row r="20" spans="1:9" x14ac:dyDescent="0.2">
      <c r="A20" s="19" t="s">
        <v>521</v>
      </c>
      <c r="B20" s="20">
        <v>881</v>
      </c>
      <c r="C20" s="20">
        <v>174</v>
      </c>
      <c r="D20" s="20">
        <v>203</v>
      </c>
      <c r="E20" s="20">
        <v>190</v>
      </c>
      <c r="F20" s="20">
        <v>29</v>
      </c>
      <c r="G20" s="20">
        <v>173</v>
      </c>
      <c r="H20" s="20">
        <v>89</v>
      </c>
      <c r="I20" s="20">
        <v>23</v>
      </c>
    </row>
    <row r="21" spans="1:9" x14ac:dyDescent="0.2">
      <c r="A21" s="19" t="s">
        <v>522</v>
      </c>
      <c r="B21" s="20">
        <v>701</v>
      </c>
      <c r="C21" s="20">
        <v>155</v>
      </c>
      <c r="D21" s="20">
        <v>111</v>
      </c>
      <c r="E21" s="20">
        <v>59</v>
      </c>
      <c r="F21" s="20">
        <v>64</v>
      </c>
      <c r="G21" s="20">
        <v>195</v>
      </c>
      <c r="H21" s="20">
        <v>76</v>
      </c>
      <c r="I21" s="20">
        <v>41</v>
      </c>
    </row>
    <row r="22" spans="1:9" x14ac:dyDescent="0.2">
      <c r="A22" s="19" t="s">
        <v>523</v>
      </c>
      <c r="B22" s="20">
        <v>1801</v>
      </c>
      <c r="C22" s="20">
        <v>383</v>
      </c>
      <c r="D22" s="20">
        <v>339</v>
      </c>
      <c r="E22" s="20">
        <v>267</v>
      </c>
      <c r="F22" s="20">
        <v>112</v>
      </c>
      <c r="G22" s="20">
        <v>409</v>
      </c>
      <c r="H22" s="20">
        <v>215</v>
      </c>
      <c r="I22" s="20">
        <v>76</v>
      </c>
    </row>
    <row r="23" spans="1:9" x14ac:dyDescent="0.2">
      <c r="A23" s="19" t="s">
        <v>524</v>
      </c>
      <c r="B23" s="20">
        <v>920</v>
      </c>
      <c r="C23" s="20">
        <v>209</v>
      </c>
      <c r="D23" s="20">
        <v>136</v>
      </c>
      <c r="E23" s="20">
        <v>77</v>
      </c>
      <c r="F23" s="20">
        <v>83</v>
      </c>
      <c r="G23" s="20">
        <v>236</v>
      </c>
      <c r="H23" s="20">
        <v>126</v>
      </c>
      <c r="I23" s="20">
        <v>53</v>
      </c>
    </row>
    <row r="24" spans="1:9" x14ac:dyDescent="0.2">
      <c r="A24" s="19" t="s">
        <v>525</v>
      </c>
      <c r="B24" s="20">
        <v>219</v>
      </c>
      <c r="C24" s="20">
        <v>54</v>
      </c>
      <c r="D24" s="20">
        <v>25</v>
      </c>
      <c r="E24" s="20">
        <v>18</v>
      </c>
      <c r="F24" s="20">
        <v>19</v>
      </c>
      <c r="G24" s="20">
        <v>41</v>
      </c>
      <c r="H24" s="20">
        <v>50</v>
      </c>
      <c r="I24" s="20">
        <v>12</v>
      </c>
    </row>
    <row r="25" spans="1:9" x14ac:dyDescent="0.2">
      <c r="A25" s="18" t="s">
        <v>526</v>
      </c>
      <c r="B25" s="17">
        <v>208</v>
      </c>
      <c r="C25" s="17">
        <v>72</v>
      </c>
      <c r="D25" s="17">
        <v>60</v>
      </c>
      <c r="E25" s="17">
        <v>19</v>
      </c>
      <c r="F25" s="17">
        <v>3</v>
      </c>
      <c r="G25" s="17">
        <v>39</v>
      </c>
      <c r="H25" s="17">
        <v>15</v>
      </c>
      <c r="I25" s="17">
        <v>0</v>
      </c>
    </row>
    <row r="26" spans="1:9" x14ac:dyDescent="0.2">
      <c r="A26" s="19" t="s">
        <v>514</v>
      </c>
      <c r="B26" s="20">
        <v>220</v>
      </c>
      <c r="C26" s="20">
        <v>38</v>
      </c>
      <c r="D26" s="20">
        <v>73</v>
      </c>
      <c r="E26" s="20">
        <v>40</v>
      </c>
      <c r="F26" s="20">
        <v>5</v>
      </c>
      <c r="G26" s="20">
        <v>44</v>
      </c>
      <c r="H26" s="20">
        <v>14</v>
      </c>
      <c r="I26" s="20">
        <v>6</v>
      </c>
    </row>
    <row r="27" spans="1:9" x14ac:dyDescent="0.2">
      <c r="A27" s="19" t="s">
        <v>515</v>
      </c>
      <c r="B27" s="20">
        <v>226</v>
      </c>
      <c r="C27" s="20">
        <v>50</v>
      </c>
      <c r="D27" s="20">
        <v>34</v>
      </c>
      <c r="E27" s="20">
        <v>66</v>
      </c>
      <c r="F27" s="20">
        <v>12</v>
      </c>
      <c r="G27" s="20">
        <v>40</v>
      </c>
      <c r="H27" s="20">
        <v>20</v>
      </c>
      <c r="I27" s="20">
        <v>4</v>
      </c>
    </row>
    <row r="28" spans="1:9" x14ac:dyDescent="0.2">
      <c r="A28" s="19" t="s">
        <v>516</v>
      </c>
      <c r="B28" s="20">
        <v>211</v>
      </c>
      <c r="C28" s="20">
        <v>47</v>
      </c>
      <c r="D28" s="20">
        <v>29</v>
      </c>
      <c r="E28" s="20">
        <v>25</v>
      </c>
      <c r="F28" s="20">
        <v>31</v>
      </c>
      <c r="G28" s="20">
        <v>60</v>
      </c>
      <c r="H28" s="20">
        <v>13</v>
      </c>
      <c r="I28" s="20">
        <v>6</v>
      </c>
    </row>
    <row r="29" spans="1:9" x14ac:dyDescent="0.2">
      <c r="A29" s="19" t="s">
        <v>517</v>
      </c>
      <c r="B29" s="20">
        <v>134</v>
      </c>
      <c r="C29" s="20">
        <v>32</v>
      </c>
      <c r="D29" s="20">
        <v>29</v>
      </c>
      <c r="E29" s="20">
        <v>10</v>
      </c>
      <c r="F29" s="20">
        <v>7</v>
      </c>
      <c r="G29" s="20">
        <v>46</v>
      </c>
      <c r="H29" s="20">
        <v>5</v>
      </c>
      <c r="I29" s="20">
        <v>5</v>
      </c>
    </row>
    <row r="30" spans="1:9" x14ac:dyDescent="0.2">
      <c r="A30" s="19" t="s">
        <v>518</v>
      </c>
      <c r="B30" s="20">
        <v>65</v>
      </c>
      <c r="C30" s="20">
        <v>16</v>
      </c>
      <c r="D30" s="20">
        <v>10</v>
      </c>
      <c r="E30" s="20">
        <v>9</v>
      </c>
      <c r="F30" s="20">
        <v>6</v>
      </c>
      <c r="G30" s="20">
        <v>11</v>
      </c>
      <c r="H30" s="20">
        <v>10</v>
      </c>
      <c r="I30" s="20">
        <v>3</v>
      </c>
    </row>
    <row r="31" spans="1:9" x14ac:dyDescent="0.2">
      <c r="A31" s="19" t="s">
        <v>519</v>
      </c>
      <c r="B31" s="20">
        <v>25</v>
      </c>
      <c r="C31" s="20">
        <v>5</v>
      </c>
      <c r="D31" s="20">
        <v>2</v>
      </c>
      <c r="E31" s="20">
        <v>1</v>
      </c>
      <c r="F31" s="20">
        <v>4</v>
      </c>
      <c r="G31" s="20">
        <v>7</v>
      </c>
      <c r="H31" s="20">
        <v>5</v>
      </c>
      <c r="I31" s="20">
        <v>1</v>
      </c>
    </row>
    <row r="32" spans="1:9" x14ac:dyDescent="0.2">
      <c r="A32" s="19" t="s">
        <v>520</v>
      </c>
      <c r="B32" s="20">
        <v>3</v>
      </c>
      <c r="C32" s="20">
        <v>1</v>
      </c>
      <c r="D32" s="20">
        <v>0</v>
      </c>
      <c r="E32" s="20">
        <v>0</v>
      </c>
      <c r="F32" s="20">
        <v>0</v>
      </c>
      <c r="G32" s="20">
        <v>1</v>
      </c>
      <c r="H32" s="20">
        <v>0</v>
      </c>
      <c r="I32" s="20">
        <v>1</v>
      </c>
    </row>
    <row r="33" spans="1:9" x14ac:dyDescent="0.2">
      <c r="A33" s="19" t="s">
        <v>521</v>
      </c>
      <c r="B33" s="20">
        <v>446</v>
      </c>
      <c r="C33" s="20">
        <v>88</v>
      </c>
      <c r="D33" s="20">
        <v>107</v>
      </c>
      <c r="E33" s="20">
        <v>106</v>
      </c>
      <c r="F33" s="20">
        <v>17</v>
      </c>
      <c r="G33" s="20">
        <v>84</v>
      </c>
      <c r="H33" s="20">
        <v>34</v>
      </c>
      <c r="I33" s="20">
        <v>10</v>
      </c>
    </row>
    <row r="34" spans="1:9" x14ac:dyDescent="0.2">
      <c r="A34" s="19" t="s">
        <v>522</v>
      </c>
      <c r="B34" s="20">
        <v>345</v>
      </c>
      <c r="C34" s="20">
        <v>79</v>
      </c>
      <c r="D34" s="20">
        <v>58</v>
      </c>
      <c r="E34" s="20">
        <v>35</v>
      </c>
      <c r="F34" s="20">
        <v>38</v>
      </c>
      <c r="G34" s="20">
        <v>106</v>
      </c>
      <c r="H34" s="20">
        <v>18</v>
      </c>
      <c r="I34" s="20">
        <v>11</v>
      </c>
    </row>
    <row r="35" spans="1:9" x14ac:dyDescent="0.2">
      <c r="A35" s="19" t="s">
        <v>523</v>
      </c>
      <c r="B35" s="20">
        <v>884</v>
      </c>
      <c r="C35" s="20">
        <v>189</v>
      </c>
      <c r="D35" s="20">
        <v>177</v>
      </c>
      <c r="E35" s="20">
        <v>151</v>
      </c>
      <c r="F35" s="20">
        <v>65</v>
      </c>
      <c r="G35" s="20">
        <v>209</v>
      </c>
      <c r="H35" s="20">
        <v>67</v>
      </c>
      <c r="I35" s="20">
        <v>26</v>
      </c>
    </row>
    <row r="36" spans="1:9" x14ac:dyDescent="0.2">
      <c r="A36" s="19" t="s">
        <v>524</v>
      </c>
      <c r="B36" s="20">
        <v>438</v>
      </c>
      <c r="C36" s="20">
        <v>101</v>
      </c>
      <c r="D36" s="20">
        <v>70</v>
      </c>
      <c r="E36" s="20">
        <v>45</v>
      </c>
      <c r="F36" s="20">
        <v>48</v>
      </c>
      <c r="G36" s="20">
        <v>125</v>
      </c>
      <c r="H36" s="20">
        <v>33</v>
      </c>
      <c r="I36" s="20">
        <v>16</v>
      </c>
    </row>
    <row r="37" spans="1:9" x14ac:dyDescent="0.2">
      <c r="A37" s="19" t="s">
        <v>525</v>
      </c>
      <c r="B37" s="20">
        <v>93</v>
      </c>
      <c r="C37" s="20">
        <v>22</v>
      </c>
      <c r="D37" s="20">
        <v>12</v>
      </c>
      <c r="E37" s="20">
        <v>10</v>
      </c>
      <c r="F37" s="20">
        <v>10</v>
      </c>
      <c r="G37" s="20">
        <v>19</v>
      </c>
      <c r="H37" s="20">
        <v>15</v>
      </c>
      <c r="I37" s="20">
        <v>5</v>
      </c>
    </row>
    <row r="38" spans="1:9" x14ac:dyDescent="0.2">
      <c r="A38" s="18" t="s">
        <v>527</v>
      </c>
      <c r="B38" s="17">
        <v>178</v>
      </c>
      <c r="C38" s="17">
        <v>64</v>
      </c>
      <c r="D38" s="17">
        <v>38</v>
      </c>
      <c r="E38" s="17">
        <v>13</v>
      </c>
      <c r="F38" s="17">
        <v>2</v>
      </c>
      <c r="G38" s="17">
        <v>42</v>
      </c>
      <c r="H38" s="17">
        <v>17</v>
      </c>
      <c r="I38" s="17">
        <v>2</v>
      </c>
    </row>
    <row r="39" spans="1:9" x14ac:dyDescent="0.2">
      <c r="A39" s="19" t="s">
        <v>514</v>
      </c>
      <c r="B39" s="20">
        <v>212</v>
      </c>
      <c r="C39" s="20">
        <v>36</v>
      </c>
      <c r="D39" s="20">
        <v>63</v>
      </c>
      <c r="E39" s="20">
        <v>39</v>
      </c>
      <c r="F39" s="20">
        <v>1</v>
      </c>
      <c r="G39" s="20">
        <v>41</v>
      </c>
      <c r="H39" s="20">
        <v>27</v>
      </c>
      <c r="I39" s="20">
        <v>5</v>
      </c>
    </row>
    <row r="40" spans="1:9" x14ac:dyDescent="0.2">
      <c r="A40" s="19" t="s">
        <v>515</v>
      </c>
      <c r="B40" s="20">
        <v>223</v>
      </c>
      <c r="C40" s="20">
        <v>50</v>
      </c>
      <c r="D40" s="20">
        <v>33</v>
      </c>
      <c r="E40" s="20">
        <v>45</v>
      </c>
      <c r="F40" s="20">
        <v>11</v>
      </c>
      <c r="G40" s="20">
        <v>48</v>
      </c>
      <c r="H40" s="20">
        <v>28</v>
      </c>
      <c r="I40" s="20">
        <v>8</v>
      </c>
    </row>
    <row r="41" spans="1:9" x14ac:dyDescent="0.2">
      <c r="A41" s="19" t="s">
        <v>516</v>
      </c>
      <c r="B41" s="20">
        <v>216</v>
      </c>
      <c r="C41" s="20">
        <v>47</v>
      </c>
      <c r="D41" s="20">
        <v>33</v>
      </c>
      <c r="E41" s="20">
        <v>10</v>
      </c>
      <c r="F41" s="20">
        <v>19</v>
      </c>
      <c r="G41" s="20">
        <v>59</v>
      </c>
      <c r="H41" s="20">
        <v>32</v>
      </c>
      <c r="I41" s="20">
        <v>16</v>
      </c>
    </row>
    <row r="42" spans="1:9" x14ac:dyDescent="0.2">
      <c r="A42" s="19" t="s">
        <v>517</v>
      </c>
      <c r="B42" s="20">
        <v>140</v>
      </c>
      <c r="C42" s="20">
        <v>29</v>
      </c>
      <c r="D42" s="20">
        <v>20</v>
      </c>
      <c r="E42" s="20">
        <v>14</v>
      </c>
      <c r="F42" s="20">
        <v>7</v>
      </c>
      <c r="G42" s="20">
        <v>30</v>
      </c>
      <c r="H42" s="20">
        <v>26</v>
      </c>
      <c r="I42" s="20">
        <v>14</v>
      </c>
    </row>
    <row r="43" spans="1:9" x14ac:dyDescent="0.2">
      <c r="A43" s="19" t="s">
        <v>518</v>
      </c>
      <c r="B43" s="20">
        <v>72</v>
      </c>
      <c r="C43" s="20">
        <v>16</v>
      </c>
      <c r="D43" s="20">
        <v>6</v>
      </c>
      <c r="E43" s="20">
        <v>5</v>
      </c>
      <c r="F43" s="20">
        <v>7</v>
      </c>
      <c r="G43" s="20">
        <v>15</v>
      </c>
      <c r="H43" s="20">
        <v>17</v>
      </c>
      <c r="I43" s="20">
        <v>6</v>
      </c>
    </row>
    <row r="44" spans="1:9" x14ac:dyDescent="0.2">
      <c r="A44" s="19" t="s">
        <v>519</v>
      </c>
      <c r="B44" s="20">
        <v>46</v>
      </c>
      <c r="C44" s="20">
        <v>13</v>
      </c>
      <c r="D44" s="20">
        <v>4</v>
      </c>
      <c r="E44" s="20">
        <v>3</v>
      </c>
      <c r="F44" s="20">
        <v>2</v>
      </c>
      <c r="G44" s="20">
        <v>6</v>
      </c>
      <c r="H44" s="20">
        <v>17</v>
      </c>
      <c r="I44" s="20">
        <v>1</v>
      </c>
    </row>
    <row r="45" spans="1:9" x14ac:dyDescent="0.2">
      <c r="A45" s="19" t="s">
        <v>520</v>
      </c>
      <c r="B45" s="20">
        <v>8</v>
      </c>
      <c r="C45" s="20">
        <v>3</v>
      </c>
      <c r="D45" s="20">
        <v>3</v>
      </c>
      <c r="E45" s="20">
        <v>0</v>
      </c>
      <c r="F45" s="20">
        <v>0</v>
      </c>
      <c r="G45" s="20">
        <v>1</v>
      </c>
      <c r="H45" s="20">
        <v>1</v>
      </c>
      <c r="I45" s="20">
        <v>0</v>
      </c>
    </row>
    <row r="46" spans="1:9" x14ac:dyDescent="0.2">
      <c r="A46" s="19" t="s">
        <v>521</v>
      </c>
      <c r="B46" s="20">
        <v>435</v>
      </c>
      <c r="C46" s="20">
        <v>86</v>
      </c>
      <c r="D46" s="20">
        <v>96</v>
      </c>
      <c r="E46" s="20">
        <v>84</v>
      </c>
      <c r="F46" s="20">
        <v>12</v>
      </c>
      <c r="G46" s="20">
        <v>89</v>
      </c>
      <c r="H46" s="20">
        <v>55</v>
      </c>
      <c r="I46" s="20">
        <v>13</v>
      </c>
    </row>
    <row r="47" spans="1:9" x14ac:dyDescent="0.2">
      <c r="A47" s="19" t="s">
        <v>522</v>
      </c>
      <c r="B47" s="20">
        <v>356</v>
      </c>
      <c r="C47" s="20">
        <v>76</v>
      </c>
      <c r="D47" s="20">
        <v>53</v>
      </c>
      <c r="E47" s="20">
        <v>24</v>
      </c>
      <c r="F47" s="20">
        <v>26</v>
      </c>
      <c r="G47" s="20">
        <v>89</v>
      </c>
      <c r="H47" s="20">
        <v>58</v>
      </c>
      <c r="I47" s="20">
        <v>30</v>
      </c>
    </row>
    <row r="48" spans="1:9" x14ac:dyDescent="0.2">
      <c r="A48" s="19" t="s">
        <v>523</v>
      </c>
      <c r="B48" s="20">
        <v>917</v>
      </c>
      <c r="C48" s="20">
        <v>194</v>
      </c>
      <c r="D48" s="20">
        <v>162</v>
      </c>
      <c r="E48" s="20">
        <v>116</v>
      </c>
      <c r="F48" s="20">
        <v>47</v>
      </c>
      <c r="G48" s="20">
        <v>200</v>
      </c>
      <c r="H48" s="20">
        <v>148</v>
      </c>
      <c r="I48" s="20">
        <v>50</v>
      </c>
    </row>
    <row r="49" spans="1:9" x14ac:dyDescent="0.2">
      <c r="A49" s="19" t="s">
        <v>524</v>
      </c>
      <c r="B49" s="20">
        <v>482</v>
      </c>
      <c r="C49" s="20">
        <v>108</v>
      </c>
      <c r="D49" s="20">
        <v>66</v>
      </c>
      <c r="E49" s="20">
        <v>32</v>
      </c>
      <c r="F49" s="20">
        <v>35</v>
      </c>
      <c r="G49" s="20">
        <v>111</v>
      </c>
      <c r="H49" s="20">
        <v>93</v>
      </c>
      <c r="I49" s="20">
        <v>37</v>
      </c>
    </row>
    <row r="50" spans="1:9" x14ac:dyDescent="0.2">
      <c r="A50" s="19" t="s">
        <v>525</v>
      </c>
      <c r="B50" s="20">
        <v>126</v>
      </c>
      <c r="C50" s="20">
        <v>32</v>
      </c>
      <c r="D50" s="20">
        <v>13</v>
      </c>
      <c r="E50" s="20">
        <v>8</v>
      </c>
      <c r="F50" s="20">
        <v>9</v>
      </c>
      <c r="G50" s="20">
        <v>22</v>
      </c>
      <c r="H50" s="20">
        <v>35</v>
      </c>
      <c r="I50" s="20">
        <v>7</v>
      </c>
    </row>
    <row r="51" spans="1:9" x14ac:dyDescent="0.2">
      <c r="A51" s="18" t="s">
        <v>528</v>
      </c>
      <c r="B51" s="18"/>
      <c r="C51" s="18"/>
      <c r="D51" s="18"/>
      <c r="E51" s="18"/>
      <c r="F51" s="18"/>
      <c r="G51" s="18"/>
      <c r="H51" s="18"/>
      <c r="I51" s="18"/>
    </row>
    <row r="52" spans="1:9" x14ac:dyDescent="0.2">
      <c r="A52" s="19" t="s">
        <v>130</v>
      </c>
      <c r="B52" s="20">
        <v>151</v>
      </c>
      <c r="C52" s="20">
        <v>43</v>
      </c>
      <c r="D52" s="20">
        <v>26</v>
      </c>
      <c r="E52" s="20">
        <v>19</v>
      </c>
      <c r="F52" s="20">
        <v>2</v>
      </c>
      <c r="G52" s="20">
        <v>35</v>
      </c>
      <c r="H52" s="20">
        <v>19</v>
      </c>
      <c r="I52" s="20">
        <v>7</v>
      </c>
    </row>
    <row r="53" spans="1:9" x14ac:dyDescent="0.2">
      <c r="A53" s="19" t="s">
        <v>131</v>
      </c>
      <c r="B53" s="20">
        <v>1446</v>
      </c>
      <c r="C53" s="20">
        <v>360</v>
      </c>
      <c r="D53" s="20">
        <v>314</v>
      </c>
      <c r="E53" s="20">
        <v>204</v>
      </c>
      <c r="F53" s="20">
        <v>74</v>
      </c>
      <c r="G53" s="20">
        <v>301</v>
      </c>
      <c r="H53" s="20">
        <v>149</v>
      </c>
      <c r="I53" s="20">
        <v>44</v>
      </c>
    </row>
    <row r="54" spans="1:9" x14ac:dyDescent="0.2">
      <c r="A54" s="19" t="s">
        <v>392</v>
      </c>
      <c r="B54" s="20">
        <v>150</v>
      </c>
      <c r="C54" s="20">
        <v>22</v>
      </c>
      <c r="D54" s="20">
        <v>29</v>
      </c>
      <c r="E54" s="20">
        <v>26</v>
      </c>
      <c r="F54" s="20">
        <v>6</v>
      </c>
      <c r="G54" s="20">
        <v>54</v>
      </c>
      <c r="H54" s="20">
        <v>7</v>
      </c>
      <c r="I54" s="20">
        <v>6</v>
      </c>
    </row>
    <row r="55" spans="1:9" x14ac:dyDescent="0.2">
      <c r="A55" s="19" t="s">
        <v>132</v>
      </c>
      <c r="B55" s="20">
        <v>372</v>
      </c>
      <c r="C55" s="20">
        <v>76</v>
      </c>
      <c r="D55" s="20">
        <v>58</v>
      </c>
      <c r="E55" s="20">
        <v>36</v>
      </c>
      <c r="F55" s="20">
        <v>31</v>
      </c>
      <c r="G55" s="20">
        <v>86</v>
      </c>
      <c r="H55" s="20">
        <v>67</v>
      </c>
      <c r="I55" s="20">
        <v>18</v>
      </c>
    </row>
    <row r="56" spans="1:9" x14ac:dyDescent="0.2">
      <c r="A56" s="19" t="s">
        <v>529</v>
      </c>
      <c r="B56" s="20">
        <v>69</v>
      </c>
      <c r="C56" s="20">
        <v>18</v>
      </c>
      <c r="D56" s="20">
        <v>11</v>
      </c>
      <c r="E56" s="20">
        <v>14</v>
      </c>
      <c r="F56" s="20">
        <v>4</v>
      </c>
      <c r="G56" s="20">
        <v>14</v>
      </c>
      <c r="H56" s="20">
        <v>5</v>
      </c>
      <c r="I56" s="20">
        <v>3</v>
      </c>
    </row>
    <row r="57" spans="1:9" x14ac:dyDescent="0.2">
      <c r="A57" s="18" t="s">
        <v>133</v>
      </c>
      <c r="B57" s="17">
        <v>92</v>
      </c>
      <c r="C57" s="17">
        <v>27</v>
      </c>
      <c r="D57" s="17">
        <v>16</v>
      </c>
      <c r="E57" s="17">
        <v>11</v>
      </c>
      <c r="F57" s="17">
        <v>1</v>
      </c>
      <c r="G57" s="17">
        <v>18</v>
      </c>
      <c r="H57" s="17">
        <v>16</v>
      </c>
      <c r="I57" s="17">
        <v>3</v>
      </c>
    </row>
    <row r="58" spans="1:9" x14ac:dyDescent="0.2">
      <c r="A58" s="19" t="s">
        <v>134</v>
      </c>
      <c r="B58" s="20">
        <v>813</v>
      </c>
      <c r="C58" s="20">
        <v>198</v>
      </c>
      <c r="D58" s="20">
        <v>185</v>
      </c>
      <c r="E58" s="20">
        <v>128</v>
      </c>
      <c r="F58" s="20">
        <v>53</v>
      </c>
      <c r="G58" s="20">
        <v>181</v>
      </c>
      <c r="H58" s="20">
        <v>50</v>
      </c>
      <c r="I58" s="20">
        <v>18</v>
      </c>
    </row>
    <row r="59" spans="1:9" x14ac:dyDescent="0.2">
      <c r="A59" s="19" t="s">
        <v>393</v>
      </c>
      <c r="B59" s="20">
        <v>65</v>
      </c>
      <c r="C59" s="20">
        <v>10</v>
      </c>
      <c r="D59" s="20">
        <v>15</v>
      </c>
      <c r="E59" s="20">
        <v>10</v>
      </c>
      <c r="F59" s="20">
        <v>1</v>
      </c>
      <c r="G59" s="20">
        <v>21</v>
      </c>
      <c r="H59" s="20">
        <v>5</v>
      </c>
      <c r="I59" s="20">
        <v>3</v>
      </c>
    </row>
    <row r="60" spans="1:9" x14ac:dyDescent="0.2">
      <c r="A60" s="19" t="s">
        <v>135</v>
      </c>
      <c r="B60" s="20">
        <v>83</v>
      </c>
      <c r="C60" s="20">
        <v>16</v>
      </c>
      <c r="D60" s="20">
        <v>12</v>
      </c>
      <c r="E60" s="20">
        <v>11</v>
      </c>
      <c r="F60" s="20">
        <v>12</v>
      </c>
      <c r="G60" s="20">
        <v>19</v>
      </c>
      <c r="H60" s="20">
        <v>11</v>
      </c>
      <c r="I60" s="20">
        <v>2</v>
      </c>
    </row>
    <row r="61" spans="1:9" x14ac:dyDescent="0.2">
      <c r="A61" s="19" t="s">
        <v>530</v>
      </c>
      <c r="B61" s="20">
        <v>39</v>
      </c>
      <c r="C61" s="20">
        <v>10</v>
      </c>
      <c r="D61" s="20">
        <v>9</v>
      </c>
      <c r="E61" s="20">
        <v>10</v>
      </c>
      <c r="F61" s="20">
        <v>1</v>
      </c>
      <c r="G61" s="20">
        <v>9</v>
      </c>
      <c r="H61" s="20">
        <v>0</v>
      </c>
      <c r="I61" s="20">
        <v>0</v>
      </c>
    </row>
    <row r="62" spans="1:9" x14ac:dyDescent="0.2">
      <c r="A62" s="18" t="s">
        <v>136</v>
      </c>
      <c r="B62" s="17">
        <v>59</v>
      </c>
      <c r="C62" s="17">
        <v>16</v>
      </c>
      <c r="D62" s="17">
        <v>10</v>
      </c>
      <c r="E62" s="17">
        <v>8</v>
      </c>
      <c r="F62" s="17">
        <v>1</v>
      </c>
      <c r="G62" s="17">
        <v>17</v>
      </c>
      <c r="H62" s="17">
        <v>3</v>
      </c>
      <c r="I62" s="17">
        <v>4</v>
      </c>
    </row>
    <row r="63" spans="1:9" x14ac:dyDescent="0.2">
      <c r="A63" s="19" t="s">
        <v>134</v>
      </c>
      <c r="B63" s="20">
        <v>632</v>
      </c>
      <c r="C63" s="20">
        <v>162</v>
      </c>
      <c r="D63" s="20">
        <v>128</v>
      </c>
      <c r="E63" s="20">
        <v>76</v>
      </c>
      <c r="F63" s="20">
        <v>21</v>
      </c>
      <c r="G63" s="20">
        <v>120</v>
      </c>
      <c r="H63" s="20">
        <v>99</v>
      </c>
      <c r="I63" s="20">
        <v>26</v>
      </c>
    </row>
    <row r="64" spans="1:9" x14ac:dyDescent="0.2">
      <c r="A64" s="19" t="s">
        <v>393</v>
      </c>
      <c r="B64" s="20">
        <v>85</v>
      </c>
      <c r="C64" s="20">
        <v>12</v>
      </c>
      <c r="D64" s="20">
        <v>14</v>
      </c>
      <c r="E64" s="20">
        <v>16</v>
      </c>
      <c r="F64" s="20">
        <v>5</v>
      </c>
      <c r="G64" s="20">
        <v>33</v>
      </c>
      <c r="H64" s="20">
        <v>2</v>
      </c>
      <c r="I64" s="20">
        <v>3</v>
      </c>
    </row>
    <row r="65" spans="1:9" x14ac:dyDescent="0.2">
      <c r="A65" s="19" t="s">
        <v>135</v>
      </c>
      <c r="B65" s="20">
        <v>289</v>
      </c>
      <c r="C65" s="20">
        <v>60</v>
      </c>
      <c r="D65" s="20">
        <v>46</v>
      </c>
      <c r="E65" s="20">
        <v>25</v>
      </c>
      <c r="F65" s="20">
        <v>19</v>
      </c>
      <c r="G65" s="20">
        <v>67</v>
      </c>
      <c r="H65" s="20">
        <v>56</v>
      </c>
      <c r="I65" s="20">
        <v>16</v>
      </c>
    </row>
    <row r="66" spans="1:9" x14ac:dyDescent="0.2">
      <c r="A66" s="19" t="s">
        <v>530</v>
      </c>
      <c r="B66" s="20">
        <v>30</v>
      </c>
      <c r="C66" s="20">
        <v>8</v>
      </c>
      <c r="D66" s="20">
        <v>2</v>
      </c>
      <c r="E66" s="20">
        <v>4</v>
      </c>
      <c r="F66" s="20">
        <v>3</v>
      </c>
      <c r="G66" s="20">
        <v>5</v>
      </c>
      <c r="H66" s="20">
        <v>5</v>
      </c>
      <c r="I66" s="20">
        <v>3</v>
      </c>
    </row>
    <row r="67" spans="1:9" x14ac:dyDescent="0.2">
      <c r="A67" s="18" t="s">
        <v>531</v>
      </c>
      <c r="B67" s="18"/>
      <c r="C67" s="18"/>
      <c r="D67" s="18"/>
      <c r="E67" s="18"/>
      <c r="F67" s="18"/>
      <c r="G67" s="18"/>
      <c r="H67" s="18"/>
      <c r="I67" s="18"/>
    </row>
    <row r="68" spans="1:9" x14ac:dyDescent="0.2">
      <c r="A68" s="19" t="s">
        <v>532</v>
      </c>
      <c r="B68" s="20">
        <v>366</v>
      </c>
      <c r="C68" s="20">
        <v>78</v>
      </c>
      <c r="D68" s="20">
        <v>61</v>
      </c>
      <c r="E68" s="20">
        <v>47</v>
      </c>
      <c r="F68" s="20">
        <v>21</v>
      </c>
      <c r="G68" s="20">
        <v>95</v>
      </c>
      <c r="H68" s="20">
        <v>42</v>
      </c>
      <c r="I68" s="20">
        <v>22</v>
      </c>
    </row>
    <row r="69" spans="1:9" x14ac:dyDescent="0.2">
      <c r="A69" s="19" t="s">
        <v>533</v>
      </c>
      <c r="B69" s="20">
        <v>1212</v>
      </c>
      <c r="C69" s="20">
        <v>308</v>
      </c>
      <c r="D69" s="20">
        <v>256</v>
      </c>
      <c r="E69" s="20">
        <v>171</v>
      </c>
      <c r="F69" s="20">
        <v>59</v>
      </c>
      <c r="G69" s="20">
        <v>249</v>
      </c>
      <c r="H69" s="20">
        <v>132</v>
      </c>
      <c r="I69" s="20">
        <v>37</v>
      </c>
    </row>
    <row r="70" spans="1:9" x14ac:dyDescent="0.2">
      <c r="A70" s="19" t="s">
        <v>137</v>
      </c>
      <c r="B70" s="20">
        <v>112</v>
      </c>
      <c r="C70" s="20">
        <v>30</v>
      </c>
      <c r="D70" s="20">
        <v>35</v>
      </c>
      <c r="E70" s="20">
        <v>17</v>
      </c>
      <c r="F70" s="20">
        <v>2</v>
      </c>
      <c r="G70" s="20">
        <v>21</v>
      </c>
      <c r="H70" s="20">
        <v>6</v>
      </c>
      <c r="I70" s="20">
        <v>1</v>
      </c>
    </row>
    <row r="71" spans="1:9" x14ac:dyDescent="0.2">
      <c r="A71" s="19" t="s">
        <v>138</v>
      </c>
      <c r="B71" s="20">
        <v>673</v>
      </c>
      <c r="C71" s="20">
        <v>144</v>
      </c>
      <c r="D71" s="20">
        <v>145</v>
      </c>
      <c r="E71" s="20">
        <v>80</v>
      </c>
      <c r="F71" s="20">
        <v>40</v>
      </c>
      <c r="G71" s="20">
        <v>165</v>
      </c>
      <c r="H71" s="20">
        <v>84</v>
      </c>
      <c r="I71" s="20">
        <v>15</v>
      </c>
    </row>
    <row r="72" spans="1:9" x14ac:dyDescent="0.2">
      <c r="A72" s="19" t="s">
        <v>534</v>
      </c>
      <c r="B72" s="20">
        <v>75</v>
      </c>
      <c r="C72" s="20">
        <v>17</v>
      </c>
      <c r="D72" s="20">
        <v>9</v>
      </c>
      <c r="E72" s="20">
        <v>9</v>
      </c>
      <c r="F72" s="20">
        <v>4</v>
      </c>
      <c r="G72" s="20">
        <v>25</v>
      </c>
      <c r="H72" s="20">
        <v>8</v>
      </c>
      <c r="I72" s="20">
        <v>3</v>
      </c>
    </row>
    <row r="73" spans="1:9" x14ac:dyDescent="0.2">
      <c r="A73" s="19" t="s">
        <v>504</v>
      </c>
      <c r="B73" s="20">
        <v>178</v>
      </c>
      <c r="C73" s="20">
        <v>46</v>
      </c>
      <c r="D73" s="20">
        <v>33</v>
      </c>
      <c r="E73" s="20">
        <v>31</v>
      </c>
      <c r="F73" s="20">
        <v>10</v>
      </c>
      <c r="G73" s="20">
        <v>35</v>
      </c>
      <c r="H73" s="20">
        <v>16</v>
      </c>
      <c r="I73" s="20">
        <v>7</v>
      </c>
    </row>
    <row r="74" spans="1:9" x14ac:dyDescent="0.2">
      <c r="A74" s="19" t="s">
        <v>1441</v>
      </c>
      <c r="B74" s="20">
        <v>1644</v>
      </c>
      <c r="C74" s="20">
        <v>395</v>
      </c>
      <c r="D74" s="20">
        <v>344</v>
      </c>
      <c r="E74" s="20">
        <v>221</v>
      </c>
      <c r="F74" s="20">
        <v>86</v>
      </c>
      <c r="G74" s="20">
        <v>360</v>
      </c>
      <c r="H74" s="20">
        <v>189</v>
      </c>
      <c r="I74" s="20">
        <v>49</v>
      </c>
    </row>
    <row r="75" spans="1:9" x14ac:dyDescent="0.2">
      <c r="A75" s="18" t="s">
        <v>535</v>
      </c>
      <c r="B75" s="18"/>
      <c r="C75" s="18"/>
      <c r="D75" s="18"/>
      <c r="E75" s="18"/>
      <c r="F75" s="18"/>
      <c r="G75" s="18"/>
      <c r="H75" s="18"/>
      <c r="I75" s="18"/>
    </row>
    <row r="76" spans="1:9" x14ac:dyDescent="0.2">
      <c r="A76" s="21" t="s">
        <v>536</v>
      </c>
      <c r="B76" s="34">
        <v>366</v>
      </c>
      <c r="C76" s="34">
        <v>78</v>
      </c>
      <c r="D76" s="34">
        <v>61</v>
      </c>
      <c r="E76" s="34">
        <v>47</v>
      </c>
      <c r="F76" s="34">
        <v>21</v>
      </c>
      <c r="G76" s="34">
        <v>95</v>
      </c>
      <c r="H76" s="34">
        <v>42</v>
      </c>
      <c r="I76" s="34">
        <v>22</v>
      </c>
    </row>
    <row r="77" spans="1:9" x14ac:dyDescent="0.2">
      <c r="A77" s="21" t="s">
        <v>537</v>
      </c>
      <c r="B77" s="34">
        <v>954</v>
      </c>
      <c r="C77" s="34">
        <v>231</v>
      </c>
      <c r="D77" s="34">
        <v>187</v>
      </c>
      <c r="E77" s="34">
        <v>136</v>
      </c>
      <c r="F77" s="34">
        <v>49</v>
      </c>
      <c r="G77" s="34">
        <v>198</v>
      </c>
      <c r="H77" s="34">
        <v>124</v>
      </c>
      <c r="I77" s="34">
        <v>29</v>
      </c>
    </row>
    <row r="78" spans="1:9" x14ac:dyDescent="0.2">
      <c r="A78" s="19" t="s">
        <v>538</v>
      </c>
      <c r="B78" s="20">
        <v>345</v>
      </c>
      <c r="C78" s="20">
        <v>78</v>
      </c>
      <c r="D78" s="20">
        <v>83</v>
      </c>
      <c r="E78" s="20">
        <v>41</v>
      </c>
      <c r="F78" s="20">
        <v>14</v>
      </c>
      <c r="G78" s="20">
        <v>81</v>
      </c>
      <c r="H78" s="20">
        <v>40</v>
      </c>
      <c r="I78" s="20">
        <v>8</v>
      </c>
    </row>
    <row r="79" spans="1:9" x14ac:dyDescent="0.2">
      <c r="A79" s="19" t="s">
        <v>539</v>
      </c>
      <c r="B79" s="20">
        <v>141</v>
      </c>
      <c r="C79" s="20">
        <v>34</v>
      </c>
      <c r="D79" s="20">
        <v>31</v>
      </c>
      <c r="E79" s="20">
        <v>17</v>
      </c>
      <c r="F79" s="20">
        <v>8</v>
      </c>
      <c r="G79" s="20">
        <v>33</v>
      </c>
      <c r="H79" s="20">
        <v>15</v>
      </c>
      <c r="I79" s="20">
        <v>3</v>
      </c>
    </row>
    <row r="80" spans="1:9" x14ac:dyDescent="0.2">
      <c r="A80" s="19" t="s">
        <v>540</v>
      </c>
      <c r="B80" s="20">
        <v>56</v>
      </c>
      <c r="C80" s="20">
        <v>11</v>
      </c>
      <c r="D80" s="20">
        <v>14</v>
      </c>
      <c r="E80" s="20">
        <v>9</v>
      </c>
      <c r="F80" s="20">
        <v>5</v>
      </c>
      <c r="G80" s="20">
        <v>12</v>
      </c>
      <c r="H80" s="20">
        <v>5</v>
      </c>
      <c r="I80" s="20">
        <v>0</v>
      </c>
    </row>
    <row r="81" spans="1:9" x14ac:dyDescent="0.2">
      <c r="A81" s="19" t="s">
        <v>541</v>
      </c>
      <c r="B81" s="20">
        <v>48</v>
      </c>
      <c r="C81" s="20">
        <v>11</v>
      </c>
      <c r="D81" s="20">
        <v>13</v>
      </c>
      <c r="E81" s="20">
        <v>5</v>
      </c>
      <c r="F81" s="20">
        <v>3</v>
      </c>
      <c r="G81" s="20">
        <v>11</v>
      </c>
      <c r="H81" s="20">
        <v>5</v>
      </c>
      <c r="I81" s="20">
        <v>0</v>
      </c>
    </row>
    <row r="82" spans="1:9" x14ac:dyDescent="0.2">
      <c r="A82" s="19" t="s">
        <v>542</v>
      </c>
      <c r="B82" s="20">
        <v>20</v>
      </c>
      <c r="C82" s="20">
        <v>6</v>
      </c>
      <c r="D82" s="20">
        <v>4</v>
      </c>
      <c r="E82" s="20">
        <v>4</v>
      </c>
      <c r="F82" s="20">
        <v>0</v>
      </c>
      <c r="G82" s="20">
        <v>4</v>
      </c>
      <c r="H82" s="20">
        <v>0</v>
      </c>
      <c r="I82" s="20">
        <v>2</v>
      </c>
    </row>
    <row r="83" spans="1:9" x14ac:dyDescent="0.2">
      <c r="A83" s="19" t="s">
        <v>543</v>
      </c>
      <c r="B83" s="20">
        <v>4</v>
      </c>
      <c r="C83" s="20">
        <v>0</v>
      </c>
      <c r="D83" s="20">
        <v>1</v>
      </c>
      <c r="E83" s="20">
        <v>0</v>
      </c>
      <c r="F83" s="20">
        <v>1</v>
      </c>
      <c r="G83" s="20">
        <v>1</v>
      </c>
      <c r="H83" s="20">
        <v>0</v>
      </c>
      <c r="I83" s="20">
        <v>1</v>
      </c>
    </row>
    <row r="84" spans="1:9" x14ac:dyDescent="0.2">
      <c r="A84" s="19" t="s">
        <v>544</v>
      </c>
      <c r="B84" s="20">
        <v>2</v>
      </c>
      <c r="C84" s="20">
        <v>1</v>
      </c>
      <c r="D84" s="20">
        <v>0</v>
      </c>
      <c r="E84" s="20">
        <v>1</v>
      </c>
      <c r="F84" s="20">
        <v>0</v>
      </c>
      <c r="G84" s="20">
        <v>0</v>
      </c>
      <c r="H84" s="20">
        <v>0</v>
      </c>
      <c r="I84" s="20">
        <v>0</v>
      </c>
    </row>
    <row r="85" spans="1:9" x14ac:dyDescent="0.2">
      <c r="A85" s="19" t="s">
        <v>545</v>
      </c>
      <c r="B85" s="20">
        <v>2</v>
      </c>
      <c r="C85" s="20">
        <v>1</v>
      </c>
      <c r="D85" s="20">
        <v>0</v>
      </c>
      <c r="E85" s="20">
        <v>0</v>
      </c>
      <c r="F85" s="20">
        <v>0</v>
      </c>
      <c r="G85" s="20">
        <v>1</v>
      </c>
      <c r="H85" s="20">
        <v>0</v>
      </c>
      <c r="I85" s="20">
        <v>0</v>
      </c>
    </row>
    <row r="86" spans="1:9" x14ac:dyDescent="0.2">
      <c r="A86" s="19" t="s">
        <v>504</v>
      </c>
      <c r="B86" s="20">
        <v>250</v>
      </c>
      <c r="C86" s="20">
        <v>68</v>
      </c>
      <c r="D86" s="20">
        <v>44</v>
      </c>
      <c r="E86" s="20">
        <v>39</v>
      </c>
      <c r="F86" s="20">
        <v>16</v>
      </c>
      <c r="G86" s="20">
        <v>54</v>
      </c>
      <c r="H86" s="20">
        <v>16</v>
      </c>
      <c r="I86" s="20">
        <v>13</v>
      </c>
    </row>
    <row r="87" spans="1:9" x14ac:dyDescent="0.2">
      <c r="A87" s="18" t="s">
        <v>546</v>
      </c>
      <c r="B87" s="18"/>
      <c r="C87" s="18"/>
      <c r="D87" s="18"/>
      <c r="E87" s="18"/>
      <c r="F87" s="18"/>
      <c r="G87" s="18"/>
      <c r="H87" s="18"/>
      <c r="I87" s="18"/>
    </row>
    <row r="88" spans="1:9" x14ac:dyDescent="0.2">
      <c r="A88" s="19" t="s">
        <v>547</v>
      </c>
      <c r="B88" s="20">
        <v>1712</v>
      </c>
      <c r="C88" s="20">
        <v>420</v>
      </c>
      <c r="D88" s="20">
        <v>342</v>
      </c>
      <c r="E88" s="20">
        <v>224</v>
      </c>
      <c r="F88" s="20">
        <v>95</v>
      </c>
      <c r="G88" s="20">
        <v>368</v>
      </c>
      <c r="H88" s="20">
        <v>203</v>
      </c>
      <c r="I88" s="20">
        <v>60</v>
      </c>
    </row>
    <row r="89" spans="1:9" x14ac:dyDescent="0.2">
      <c r="A89" s="19" t="s">
        <v>139</v>
      </c>
      <c r="B89" s="20">
        <v>76</v>
      </c>
      <c r="C89" s="20">
        <v>21</v>
      </c>
      <c r="D89" s="20">
        <v>15</v>
      </c>
      <c r="E89" s="20">
        <v>12</v>
      </c>
      <c r="F89" s="20">
        <v>4</v>
      </c>
      <c r="G89" s="20">
        <v>14</v>
      </c>
      <c r="H89" s="20">
        <v>7</v>
      </c>
      <c r="I89" s="20">
        <v>3</v>
      </c>
    </row>
    <row r="90" spans="1:9" x14ac:dyDescent="0.2">
      <c r="A90" s="19" t="s">
        <v>548</v>
      </c>
      <c r="B90" s="20">
        <v>59</v>
      </c>
      <c r="C90" s="20">
        <v>8</v>
      </c>
      <c r="D90" s="20">
        <v>14</v>
      </c>
      <c r="E90" s="20">
        <v>7</v>
      </c>
      <c r="F90" s="20">
        <v>2</v>
      </c>
      <c r="G90" s="20">
        <v>18</v>
      </c>
      <c r="H90" s="20">
        <v>7</v>
      </c>
      <c r="I90" s="20">
        <v>3</v>
      </c>
    </row>
    <row r="91" spans="1:9" x14ac:dyDescent="0.2">
      <c r="A91" s="19" t="s">
        <v>140</v>
      </c>
      <c r="B91" s="20">
        <v>194</v>
      </c>
      <c r="C91" s="20">
        <v>31</v>
      </c>
      <c r="D91" s="20">
        <v>41</v>
      </c>
      <c r="E91" s="20">
        <v>34</v>
      </c>
      <c r="F91" s="20">
        <v>9</v>
      </c>
      <c r="G91" s="20">
        <v>57</v>
      </c>
      <c r="H91" s="20">
        <v>18</v>
      </c>
      <c r="I91" s="20">
        <v>4</v>
      </c>
    </row>
    <row r="92" spans="1:9" x14ac:dyDescent="0.2">
      <c r="A92" s="19" t="s">
        <v>141</v>
      </c>
      <c r="B92" s="20">
        <v>16</v>
      </c>
      <c r="C92" s="20">
        <v>4</v>
      </c>
      <c r="D92" s="20">
        <v>1</v>
      </c>
      <c r="E92" s="20">
        <v>4</v>
      </c>
      <c r="F92" s="20">
        <v>1</v>
      </c>
      <c r="G92" s="20">
        <v>5</v>
      </c>
      <c r="H92" s="20">
        <v>1</v>
      </c>
      <c r="I92" s="20">
        <v>0</v>
      </c>
    </row>
    <row r="93" spans="1:9" x14ac:dyDescent="0.2">
      <c r="A93" s="19" t="s">
        <v>511</v>
      </c>
      <c r="B93" s="20">
        <v>46</v>
      </c>
      <c r="C93" s="20">
        <v>12</v>
      </c>
      <c r="D93" s="20">
        <v>13</v>
      </c>
      <c r="E93" s="20">
        <v>3</v>
      </c>
      <c r="F93" s="20">
        <v>0</v>
      </c>
      <c r="G93" s="20">
        <v>11</v>
      </c>
      <c r="H93" s="20">
        <v>4</v>
      </c>
      <c r="I93" s="20">
        <v>3</v>
      </c>
    </row>
    <row r="94" spans="1:9" x14ac:dyDescent="0.2">
      <c r="A94" s="19" t="s">
        <v>504</v>
      </c>
      <c r="B94" s="20">
        <v>85</v>
      </c>
      <c r="C94" s="20">
        <v>23</v>
      </c>
      <c r="D94" s="20">
        <v>12</v>
      </c>
      <c r="E94" s="20">
        <v>15</v>
      </c>
      <c r="F94" s="20">
        <v>6</v>
      </c>
      <c r="G94" s="20">
        <v>17</v>
      </c>
      <c r="H94" s="20">
        <v>7</v>
      </c>
      <c r="I94" s="20">
        <v>5</v>
      </c>
    </row>
    <row r="95" spans="1:9" x14ac:dyDescent="0.2">
      <c r="A95" s="18" t="s">
        <v>549</v>
      </c>
      <c r="B95" s="18"/>
      <c r="C95" s="18"/>
      <c r="D95" s="18"/>
      <c r="E95" s="18"/>
      <c r="F95" s="18"/>
      <c r="G95" s="18"/>
      <c r="H95" s="18"/>
      <c r="I95" s="18"/>
    </row>
    <row r="96" spans="1:9" x14ac:dyDescent="0.2">
      <c r="A96" s="19" t="s">
        <v>550</v>
      </c>
      <c r="B96" s="20">
        <v>1212</v>
      </c>
      <c r="C96" s="20">
        <v>312</v>
      </c>
      <c r="D96" s="20">
        <v>245</v>
      </c>
      <c r="E96" s="20">
        <v>169</v>
      </c>
      <c r="F96" s="20">
        <v>62</v>
      </c>
      <c r="G96" s="20">
        <v>241</v>
      </c>
      <c r="H96" s="20">
        <v>155</v>
      </c>
      <c r="I96" s="20">
        <v>28</v>
      </c>
    </row>
    <row r="97" spans="1:9" x14ac:dyDescent="0.2">
      <c r="A97" s="19" t="s">
        <v>551</v>
      </c>
      <c r="B97" s="20">
        <v>24</v>
      </c>
      <c r="C97" s="20">
        <v>8</v>
      </c>
      <c r="D97" s="20">
        <v>5</v>
      </c>
      <c r="E97" s="20">
        <v>0</v>
      </c>
      <c r="F97" s="20">
        <v>1</v>
      </c>
      <c r="G97" s="20">
        <v>9</v>
      </c>
      <c r="H97" s="20">
        <v>1</v>
      </c>
      <c r="I97" s="20">
        <v>0</v>
      </c>
    </row>
    <row r="98" spans="1:9" x14ac:dyDescent="0.2">
      <c r="A98" s="19" t="s">
        <v>552</v>
      </c>
      <c r="B98" s="20">
        <v>76</v>
      </c>
      <c r="C98" s="20">
        <v>21</v>
      </c>
      <c r="D98" s="20">
        <v>21</v>
      </c>
      <c r="E98" s="20">
        <v>8</v>
      </c>
      <c r="F98" s="20">
        <v>3</v>
      </c>
      <c r="G98" s="20">
        <v>19</v>
      </c>
      <c r="H98" s="20">
        <v>4</v>
      </c>
      <c r="I98" s="20">
        <v>0</v>
      </c>
    </row>
    <row r="99" spans="1:9" x14ac:dyDescent="0.2">
      <c r="A99" s="19" t="s">
        <v>553</v>
      </c>
      <c r="B99" s="20">
        <v>43</v>
      </c>
      <c r="C99" s="20">
        <v>5</v>
      </c>
      <c r="D99" s="20">
        <v>9</v>
      </c>
      <c r="E99" s="20">
        <v>7</v>
      </c>
      <c r="F99" s="20">
        <v>4</v>
      </c>
      <c r="G99" s="20">
        <v>17</v>
      </c>
      <c r="H99" s="20">
        <v>1</v>
      </c>
      <c r="I99" s="20">
        <v>0</v>
      </c>
    </row>
    <row r="100" spans="1:9" x14ac:dyDescent="0.2">
      <c r="A100" s="19" t="s">
        <v>554</v>
      </c>
      <c r="B100" s="20">
        <v>14</v>
      </c>
      <c r="C100" s="20">
        <v>3</v>
      </c>
      <c r="D100" s="20">
        <v>3</v>
      </c>
      <c r="E100" s="20">
        <v>3</v>
      </c>
      <c r="F100" s="20">
        <v>1</v>
      </c>
      <c r="G100" s="20">
        <v>2</v>
      </c>
      <c r="H100" s="20">
        <v>2</v>
      </c>
      <c r="I100" s="20">
        <v>0</v>
      </c>
    </row>
    <row r="101" spans="1:9" x14ac:dyDescent="0.2">
      <c r="A101" s="19" t="s">
        <v>555</v>
      </c>
      <c r="B101" s="20">
        <v>5</v>
      </c>
      <c r="C101" s="20">
        <v>2</v>
      </c>
      <c r="D101" s="20">
        <v>0</v>
      </c>
      <c r="E101" s="20">
        <v>0</v>
      </c>
      <c r="F101" s="20">
        <v>0</v>
      </c>
      <c r="G101" s="20">
        <v>3</v>
      </c>
      <c r="H101" s="20">
        <v>0</v>
      </c>
      <c r="I101" s="20">
        <v>0</v>
      </c>
    </row>
    <row r="102" spans="1:9" x14ac:dyDescent="0.2">
      <c r="A102" s="19" t="s">
        <v>504</v>
      </c>
      <c r="B102" s="20">
        <v>414</v>
      </c>
      <c r="C102" s="20">
        <v>90</v>
      </c>
      <c r="D102" s="20">
        <v>74</v>
      </c>
      <c r="E102" s="20">
        <v>49</v>
      </c>
      <c r="F102" s="20">
        <v>28</v>
      </c>
      <c r="G102" s="20">
        <v>91</v>
      </c>
      <c r="H102" s="20">
        <v>47</v>
      </c>
      <c r="I102" s="20">
        <v>35</v>
      </c>
    </row>
    <row r="103" spans="1:9" x14ac:dyDescent="0.2">
      <c r="A103" s="18" t="s">
        <v>556</v>
      </c>
      <c r="B103" s="18"/>
      <c r="C103" s="18"/>
      <c r="D103" s="18"/>
      <c r="E103" s="18"/>
      <c r="F103" s="18"/>
      <c r="G103" s="18"/>
      <c r="H103" s="18"/>
      <c r="I103" s="18"/>
    </row>
    <row r="104" spans="1:9" x14ac:dyDescent="0.2">
      <c r="A104" s="19" t="s">
        <v>550</v>
      </c>
      <c r="B104" s="20">
        <v>13</v>
      </c>
      <c r="C104" s="20">
        <v>4</v>
      </c>
      <c r="D104" s="20">
        <v>4</v>
      </c>
      <c r="E104" s="20">
        <v>0</v>
      </c>
      <c r="F104" s="20">
        <v>0</v>
      </c>
      <c r="G104" s="20">
        <v>3</v>
      </c>
      <c r="H104" s="20">
        <v>1</v>
      </c>
      <c r="I104" s="20">
        <v>1</v>
      </c>
    </row>
    <row r="105" spans="1:9" x14ac:dyDescent="0.2">
      <c r="A105" s="19" t="s">
        <v>551</v>
      </c>
      <c r="B105" s="20">
        <v>89</v>
      </c>
      <c r="C105" s="20">
        <v>12</v>
      </c>
      <c r="D105" s="20">
        <v>19</v>
      </c>
      <c r="E105" s="20">
        <v>15</v>
      </c>
      <c r="F105" s="20">
        <v>4</v>
      </c>
      <c r="G105" s="20">
        <v>26</v>
      </c>
      <c r="H105" s="20">
        <v>10</v>
      </c>
      <c r="I105" s="20">
        <v>3</v>
      </c>
    </row>
    <row r="106" spans="1:9" x14ac:dyDescent="0.2">
      <c r="A106" s="19" t="s">
        <v>552</v>
      </c>
      <c r="B106" s="20">
        <v>143</v>
      </c>
      <c r="C106" s="20">
        <v>23</v>
      </c>
      <c r="D106" s="20">
        <v>27</v>
      </c>
      <c r="E106" s="20">
        <v>25</v>
      </c>
      <c r="F106" s="20">
        <v>7</v>
      </c>
      <c r="G106" s="20">
        <v>44</v>
      </c>
      <c r="H106" s="20">
        <v>15</v>
      </c>
      <c r="I106" s="20">
        <v>2</v>
      </c>
    </row>
    <row r="107" spans="1:9" x14ac:dyDescent="0.2">
      <c r="A107" s="19" t="s">
        <v>553</v>
      </c>
      <c r="B107" s="20">
        <v>27</v>
      </c>
      <c r="C107" s="20">
        <v>7</v>
      </c>
      <c r="D107" s="20">
        <v>9</v>
      </c>
      <c r="E107" s="20">
        <v>5</v>
      </c>
      <c r="F107" s="20">
        <v>0</v>
      </c>
      <c r="G107" s="20">
        <v>3</v>
      </c>
      <c r="H107" s="20">
        <v>3</v>
      </c>
      <c r="I107" s="20">
        <v>0</v>
      </c>
    </row>
    <row r="108" spans="1:9" x14ac:dyDescent="0.2">
      <c r="A108" s="19" t="s">
        <v>554</v>
      </c>
      <c r="B108" s="20">
        <v>5</v>
      </c>
      <c r="C108" s="20">
        <v>0</v>
      </c>
      <c r="D108" s="20">
        <v>1</v>
      </c>
      <c r="E108" s="20">
        <v>0</v>
      </c>
      <c r="F108" s="20">
        <v>0</v>
      </c>
      <c r="G108" s="20">
        <v>4</v>
      </c>
      <c r="H108" s="20">
        <v>0</v>
      </c>
      <c r="I108" s="20">
        <v>0</v>
      </c>
    </row>
    <row r="109" spans="1:9" x14ac:dyDescent="0.2">
      <c r="A109" s="19" t="s">
        <v>555</v>
      </c>
      <c r="B109" s="20">
        <v>10</v>
      </c>
      <c r="C109" s="20">
        <v>1</v>
      </c>
      <c r="D109" s="20">
        <v>3</v>
      </c>
      <c r="E109" s="20">
        <v>1</v>
      </c>
      <c r="F109" s="20">
        <v>0</v>
      </c>
      <c r="G109" s="20">
        <v>4</v>
      </c>
      <c r="H109" s="20">
        <v>1</v>
      </c>
      <c r="I109" s="20">
        <v>0</v>
      </c>
    </row>
    <row r="110" spans="1:9" x14ac:dyDescent="0.2">
      <c r="A110" s="19" t="s">
        <v>504</v>
      </c>
      <c r="B110" s="20">
        <v>28</v>
      </c>
      <c r="C110" s="20">
        <v>8</v>
      </c>
      <c r="D110" s="20">
        <v>6</v>
      </c>
      <c r="E110" s="20">
        <v>2</v>
      </c>
      <c r="F110" s="20">
        <v>1</v>
      </c>
      <c r="G110" s="20">
        <v>7</v>
      </c>
      <c r="H110" s="20">
        <v>0</v>
      </c>
      <c r="I110" s="20">
        <v>4</v>
      </c>
    </row>
    <row r="111" spans="1:9" x14ac:dyDescent="0.2">
      <c r="A111" s="18" t="s">
        <v>142</v>
      </c>
      <c r="B111" s="18"/>
      <c r="C111" s="18"/>
      <c r="D111" s="18"/>
      <c r="E111" s="18"/>
      <c r="F111" s="18"/>
      <c r="G111" s="18"/>
      <c r="H111" s="18"/>
      <c r="I111" s="18"/>
    </row>
    <row r="112" spans="1:9" x14ac:dyDescent="0.2">
      <c r="A112" s="19" t="s">
        <v>557</v>
      </c>
      <c r="B112" s="20">
        <v>90</v>
      </c>
      <c r="C112" s="20">
        <v>25</v>
      </c>
      <c r="D112" s="20">
        <v>20</v>
      </c>
      <c r="E112" s="20">
        <v>13</v>
      </c>
      <c r="F112" s="20">
        <v>3</v>
      </c>
      <c r="G112" s="20">
        <v>16</v>
      </c>
      <c r="H112" s="20">
        <v>10</v>
      </c>
      <c r="I112" s="20">
        <v>3</v>
      </c>
    </row>
    <row r="113" spans="1:9" x14ac:dyDescent="0.2">
      <c r="A113" s="19" t="s">
        <v>558</v>
      </c>
      <c r="B113" s="20">
        <v>307</v>
      </c>
      <c r="C113" s="20">
        <v>77</v>
      </c>
      <c r="D113" s="20">
        <v>81</v>
      </c>
      <c r="E113" s="20">
        <v>44</v>
      </c>
      <c r="F113" s="20">
        <v>15</v>
      </c>
      <c r="G113" s="20">
        <v>53</v>
      </c>
      <c r="H113" s="20">
        <v>34</v>
      </c>
      <c r="I113" s="20">
        <v>3</v>
      </c>
    </row>
    <row r="114" spans="1:9" x14ac:dyDescent="0.2">
      <c r="A114" s="19" t="s">
        <v>559</v>
      </c>
      <c r="B114" s="20">
        <v>392</v>
      </c>
      <c r="C114" s="20">
        <v>98</v>
      </c>
      <c r="D114" s="20">
        <v>107</v>
      </c>
      <c r="E114" s="20">
        <v>52</v>
      </c>
      <c r="F114" s="20">
        <v>17</v>
      </c>
      <c r="G114" s="20">
        <v>77</v>
      </c>
      <c r="H114" s="20">
        <v>34</v>
      </c>
      <c r="I114" s="20">
        <v>7</v>
      </c>
    </row>
    <row r="115" spans="1:9" x14ac:dyDescent="0.2">
      <c r="A115" s="19" t="s">
        <v>560</v>
      </c>
      <c r="B115" s="20">
        <v>379</v>
      </c>
      <c r="C115" s="20">
        <v>82</v>
      </c>
      <c r="D115" s="20">
        <v>82</v>
      </c>
      <c r="E115" s="20">
        <v>53</v>
      </c>
      <c r="F115" s="20">
        <v>28</v>
      </c>
      <c r="G115" s="20">
        <v>90</v>
      </c>
      <c r="H115" s="20">
        <v>30</v>
      </c>
      <c r="I115" s="20">
        <v>14</v>
      </c>
    </row>
    <row r="116" spans="1:9" x14ac:dyDescent="0.2">
      <c r="A116" s="19" t="s">
        <v>561</v>
      </c>
      <c r="B116" s="20">
        <v>951</v>
      </c>
      <c r="C116" s="20">
        <v>218</v>
      </c>
      <c r="D116" s="20">
        <v>138</v>
      </c>
      <c r="E116" s="20">
        <v>124</v>
      </c>
      <c r="F116" s="20">
        <v>50</v>
      </c>
      <c r="G116" s="20">
        <v>241</v>
      </c>
      <c r="H116" s="20">
        <v>134</v>
      </c>
      <c r="I116" s="20">
        <v>46</v>
      </c>
    </row>
    <row r="117" spans="1:9" x14ac:dyDescent="0.2">
      <c r="A117" s="19" t="s">
        <v>504</v>
      </c>
      <c r="B117" s="20">
        <v>69</v>
      </c>
      <c r="C117" s="20">
        <v>19</v>
      </c>
      <c r="D117" s="20">
        <v>10</v>
      </c>
      <c r="E117" s="20">
        <v>13</v>
      </c>
      <c r="F117" s="20">
        <v>4</v>
      </c>
      <c r="G117" s="20">
        <v>13</v>
      </c>
      <c r="H117" s="20">
        <v>5</v>
      </c>
      <c r="I117" s="20">
        <v>5</v>
      </c>
    </row>
    <row r="118" spans="1:9" x14ac:dyDescent="0.2">
      <c r="A118" s="18" t="s">
        <v>143</v>
      </c>
      <c r="B118" s="18"/>
      <c r="C118" s="18"/>
      <c r="D118" s="18"/>
      <c r="E118" s="18"/>
      <c r="F118" s="18"/>
      <c r="G118" s="18"/>
      <c r="H118" s="18"/>
      <c r="I118" s="18"/>
    </row>
    <row r="119" spans="1:9" x14ac:dyDescent="0.2">
      <c r="A119" s="21" t="s">
        <v>562</v>
      </c>
      <c r="B119" s="21"/>
      <c r="C119" s="21"/>
      <c r="D119" s="21"/>
      <c r="E119" s="21"/>
      <c r="F119" s="21"/>
      <c r="G119" s="21"/>
      <c r="H119" s="21"/>
      <c r="I119" s="21"/>
    </row>
    <row r="120" spans="1:9" x14ac:dyDescent="0.2">
      <c r="A120" s="19" t="s">
        <v>563</v>
      </c>
      <c r="B120" s="20">
        <v>546</v>
      </c>
      <c r="C120" s="20">
        <v>144</v>
      </c>
      <c r="D120" s="20">
        <v>137</v>
      </c>
      <c r="E120" s="20">
        <v>75</v>
      </c>
      <c r="F120" s="20">
        <v>25</v>
      </c>
      <c r="G120" s="20">
        <v>95</v>
      </c>
      <c r="H120" s="20">
        <v>61</v>
      </c>
      <c r="I120" s="20">
        <v>9</v>
      </c>
    </row>
    <row r="121" spans="1:9" x14ac:dyDescent="0.2">
      <c r="A121" s="19" t="s">
        <v>564</v>
      </c>
      <c r="B121" s="20">
        <v>531</v>
      </c>
      <c r="C121" s="20">
        <v>122</v>
      </c>
      <c r="D121" s="20">
        <v>123</v>
      </c>
      <c r="E121" s="20">
        <v>73</v>
      </c>
      <c r="F121" s="20">
        <v>30</v>
      </c>
      <c r="G121" s="20">
        <v>121</v>
      </c>
      <c r="H121" s="20">
        <v>49</v>
      </c>
      <c r="I121" s="20">
        <v>13</v>
      </c>
    </row>
    <row r="122" spans="1:9" x14ac:dyDescent="0.2">
      <c r="A122" s="19" t="s">
        <v>565</v>
      </c>
      <c r="B122" s="20">
        <v>205</v>
      </c>
      <c r="C122" s="20">
        <v>52</v>
      </c>
      <c r="D122" s="20">
        <v>44</v>
      </c>
      <c r="E122" s="20">
        <v>32</v>
      </c>
      <c r="F122" s="20">
        <v>12</v>
      </c>
      <c r="G122" s="20">
        <v>42</v>
      </c>
      <c r="H122" s="20">
        <v>18</v>
      </c>
      <c r="I122" s="20">
        <v>5</v>
      </c>
    </row>
    <row r="123" spans="1:9" x14ac:dyDescent="0.2">
      <c r="A123" s="19" t="s">
        <v>566</v>
      </c>
      <c r="B123" s="20">
        <v>762</v>
      </c>
      <c r="C123" s="20">
        <v>167</v>
      </c>
      <c r="D123" s="20">
        <v>107</v>
      </c>
      <c r="E123" s="20">
        <v>91</v>
      </c>
      <c r="F123" s="20">
        <v>44</v>
      </c>
      <c r="G123" s="20">
        <v>208</v>
      </c>
      <c r="H123" s="20">
        <v>107</v>
      </c>
      <c r="I123" s="20">
        <v>38</v>
      </c>
    </row>
    <row r="124" spans="1:9" x14ac:dyDescent="0.2">
      <c r="A124" s="19" t="s">
        <v>504</v>
      </c>
      <c r="B124" s="20">
        <v>144</v>
      </c>
      <c r="C124" s="20">
        <v>34</v>
      </c>
      <c r="D124" s="20">
        <v>27</v>
      </c>
      <c r="E124" s="20">
        <v>28</v>
      </c>
      <c r="F124" s="20">
        <v>6</v>
      </c>
      <c r="G124" s="20">
        <v>24</v>
      </c>
      <c r="H124" s="20">
        <v>12</v>
      </c>
      <c r="I124" s="20">
        <v>13</v>
      </c>
    </row>
    <row r="125" spans="1:9" x14ac:dyDescent="0.2">
      <c r="A125" s="18" t="s">
        <v>143</v>
      </c>
      <c r="B125" s="18"/>
      <c r="C125" s="18"/>
      <c r="D125" s="18"/>
      <c r="E125" s="18"/>
      <c r="F125" s="18"/>
      <c r="G125" s="18"/>
      <c r="H125" s="18"/>
      <c r="I125" s="18"/>
    </row>
    <row r="126" spans="1:9" x14ac:dyDescent="0.2">
      <c r="A126" s="21" t="s">
        <v>567</v>
      </c>
      <c r="B126" s="21"/>
      <c r="C126" s="21"/>
      <c r="D126" s="21"/>
      <c r="E126" s="21"/>
      <c r="F126" s="21"/>
      <c r="G126" s="21"/>
      <c r="H126" s="21"/>
      <c r="I126" s="21"/>
    </row>
    <row r="127" spans="1:9" x14ac:dyDescent="0.2">
      <c r="A127" s="19" t="s">
        <v>563</v>
      </c>
      <c r="B127" s="20">
        <v>285</v>
      </c>
      <c r="C127" s="20">
        <v>86</v>
      </c>
      <c r="D127" s="20">
        <v>89</v>
      </c>
      <c r="E127" s="20">
        <v>32</v>
      </c>
      <c r="F127" s="20">
        <v>16</v>
      </c>
      <c r="G127" s="20">
        <v>40</v>
      </c>
      <c r="H127" s="20">
        <v>21</v>
      </c>
      <c r="I127" s="20">
        <v>1</v>
      </c>
    </row>
    <row r="128" spans="1:9" x14ac:dyDescent="0.2">
      <c r="A128" s="19" t="s">
        <v>564</v>
      </c>
      <c r="B128" s="20">
        <v>217</v>
      </c>
      <c r="C128" s="20">
        <v>54</v>
      </c>
      <c r="D128" s="20">
        <v>56</v>
      </c>
      <c r="E128" s="20">
        <v>39</v>
      </c>
      <c r="F128" s="20">
        <v>10</v>
      </c>
      <c r="G128" s="20">
        <v>35</v>
      </c>
      <c r="H128" s="20">
        <v>19</v>
      </c>
      <c r="I128" s="20">
        <v>4</v>
      </c>
    </row>
    <row r="129" spans="1:9" x14ac:dyDescent="0.2">
      <c r="A129" s="19" t="s">
        <v>565</v>
      </c>
      <c r="B129" s="20">
        <v>142</v>
      </c>
      <c r="C129" s="20">
        <v>39</v>
      </c>
      <c r="D129" s="20">
        <v>31</v>
      </c>
      <c r="E129" s="20">
        <v>14</v>
      </c>
      <c r="F129" s="20">
        <v>9</v>
      </c>
      <c r="G129" s="20">
        <v>36</v>
      </c>
      <c r="H129" s="20">
        <v>11</v>
      </c>
      <c r="I129" s="20">
        <v>2</v>
      </c>
    </row>
    <row r="130" spans="1:9" x14ac:dyDescent="0.2">
      <c r="A130" s="19" t="s">
        <v>566</v>
      </c>
      <c r="B130" s="20">
        <v>1184</v>
      </c>
      <c r="C130" s="20">
        <v>265</v>
      </c>
      <c r="D130" s="20">
        <v>195</v>
      </c>
      <c r="E130" s="20">
        <v>156</v>
      </c>
      <c r="F130" s="20">
        <v>63</v>
      </c>
      <c r="G130" s="20">
        <v>306</v>
      </c>
      <c r="H130" s="20">
        <v>160</v>
      </c>
      <c r="I130" s="20">
        <v>39</v>
      </c>
    </row>
    <row r="131" spans="1:9" x14ac:dyDescent="0.2">
      <c r="A131" s="19" t="s">
        <v>504</v>
      </c>
      <c r="B131" s="20">
        <v>360</v>
      </c>
      <c r="C131" s="20">
        <v>75</v>
      </c>
      <c r="D131" s="20">
        <v>67</v>
      </c>
      <c r="E131" s="20">
        <v>58</v>
      </c>
      <c r="F131" s="20">
        <v>19</v>
      </c>
      <c r="G131" s="20">
        <v>73</v>
      </c>
      <c r="H131" s="20">
        <v>36</v>
      </c>
      <c r="I131" s="20">
        <v>32</v>
      </c>
    </row>
    <row r="132" spans="1:9" x14ac:dyDescent="0.2">
      <c r="A132" s="18" t="s">
        <v>143</v>
      </c>
      <c r="B132" s="18"/>
      <c r="C132" s="18"/>
      <c r="D132" s="18"/>
      <c r="E132" s="18"/>
      <c r="F132" s="18"/>
      <c r="G132" s="18"/>
      <c r="H132" s="18"/>
      <c r="I132" s="18"/>
    </row>
    <row r="133" spans="1:9" x14ac:dyDescent="0.2">
      <c r="A133" s="21" t="s">
        <v>568</v>
      </c>
      <c r="B133" s="21"/>
      <c r="C133" s="21"/>
      <c r="D133" s="21"/>
      <c r="E133" s="21"/>
      <c r="F133" s="21"/>
      <c r="G133" s="21"/>
      <c r="H133" s="21"/>
      <c r="I133" s="21"/>
    </row>
    <row r="134" spans="1:9" x14ac:dyDescent="0.2">
      <c r="A134" s="19" t="s">
        <v>563</v>
      </c>
      <c r="B134" s="20">
        <v>330</v>
      </c>
      <c r="C134" s="20">
        <v>84</v>
      </c>
      <c r="D134" s="20">
        <v>97</v>
      </c>
      <c r="E134" s="20">
        <v>44</v>
      </c>
      <c r="F134" s="20">
        <v>11</v>
      </c>
      <c r="G134" s="20">
        <v>59</v>
      </c>
      <c r="H134" s="20">
        <v>30</v>
      </c>
      <c r="I134" s="20">
        <v>5</v>
      </c>
    </row>
    <row r="135" spans="1:9" x14ac:dyDescent="0.2">
      <c r="A135" s="19" t="s">
        <v>564</v>
      </c>
      <c r="B135" s="20">
        <v>326</v>
      </c>
      <c r="C135" s="20">
        <v>84</v>
      </c>
      <c r="D135" s="20">
        <v>78</v>
      </c>
      <c r="E135" s="20">
        <v>48</v>
      </c>
      <c r="F135" s="20">
        <v>18</v>
      </c>
      <c r="G135" s="20">
        <v>55</v>
      </c>
      <c r="H135" s="20">
        <v>35</v>
      </c>
      <c r="I135" s="20">
        <v>8</v>
      </c>
    </row>
    <row r="136" spans="1:9" x14ac:dyDescent="0.2">
      <c r="A136" s="19" t="s">
        <v>565</v>
      </c>
      <c r="B136" s="20">
        <v>133</v>
      </c>
      <c r="C136" s="20">
        <v>28</v>
      </c>
      <c r="D136" s="20">
        <v>35</v>
      </c>
      <c r="E136" s="20">
        <v>16</v>
      </c>
      <c r="F136" s="20">
        <v>7</v>
      </c>
      <c r="G136" s="20">
        <v>31</v>
      </c>
      <c r="H136" s="20">
        <v>14</v>
      </c>
      <c r="I136" s="20">
        <v>2</v>
      </c>
    </row>
    <row r="137" spans="1:9" x14ac:dyDescent="0.2">
      <c r="A137" s="19" t="s">
        <v>566</v>
      </c>
      <c r="B137" s="20">
        <v>1070</v>
      </c>
      <c r="C137" s="20">
        <v>253</v>
      </c>
      <c r="D137" s="20">
        <v>172</v>
      </c>
      <c r="E137" s="20">
        <v>135</v>
      </c>
      <c r="F137" s="20">
        <v>62</v>
      </c>
      <c r="G137" s="20">
        <v>275</v>
      </c>
      <c r="H137" s="20">
        <v>135</v>
      </c>
      <c r="I137" s="20">
        <v>38</v>
      </c>
    </row>
    <row r="138" spans="1:9" x14ac:dyDescent="0.2">
      <c r="A138" s="19" t="s">
        <v>504</v>
      </c>
      <c r="B138" s="20">
        <v>329</v>
      </c>
      <c r="C138" s="20">
        <v>70</v>
      </c>
      <c r="D138" s="20">
        <v>56</v>
      </c>
      <c r="E138" s="20">
        <v>56</v>
      </c>
      <c r="F138" s="20">
        <v>19</v>
      </c>
      <c r="G138" s="20">
        <v>70</v>
      </c>
      <c r="H138" s="20">
        <v>33</v>
      </c>
      <c r="I138" s="20">
        <v>25</v>
      </c>
    </row>
    <row r="139" spans="1:9" x14ac:dyDescent="0.2">
      <c r="A139" s="18" t="s">
        <v>143</v>
      </c>
      <c r="B139" s="18"/>
      <c r="C139" s="18"/>
      <c r="D139" s="18"/>
      <c r="E139" s="18"/>
      <c r="F139" s="18"/>
      <c r="G139" s="18"/>
      <c r="H139" s="18"/>
      <c r="I139" s="18"/>
    </row>
    <row r="140" spans="1:9" x14ac:dyDescent="0.2">
      <c r="A140" s="21" t="s">
        <v>569</v>
      </c>
      <c r="B140" s="21"/>
      <c r="C140" s="21"/>
      <c r="D140" s="21"/>
      <c r="E140" s="21"/>
      <c r="F140" s="21"/>
      <c r="G140" s="21"/>
      <c r="H140" s="21"/>
      <c r="I140" s="21"/>
    </row>
    <row r="141" spans="1:9" x14ac:dyDescent="0.2">
      <c r="A141" s="19" t="s">
        <v>563</v>
      </c>
      <c r="B141" s="20">
        <v>39</v>
      </c>
      <c r="C141" s="20">
        <v>6</v>
      </c>
      <c r="D141" s="20">
        <v>13</v>
      </c>
      <c r="E141" s="20">
        <v>5</v>
      </c>
      <c r="F141" s="20">
        <v>2</v>
      </c>
      <c r="G141" s="20">
        <v>7</v>
      </c>
      <c r="H141" s="20">
        <v>6</v>
      </c>
      <c r="I141" s="20">
        <v>0</v>
      </c>
    </row>
    <row r="142" spans="1:9" x14ac:dyDescent="0.2">
      <c r="A142" s="19" t="s">
        <v>564</v>
      </c>
      <c r="B142" s="20">
        <v>75</v>
      </c>
      <c r="C142" s="20">
        <v>23</v>
      </c>
      <c r="D142" s="20">
        <v>14</v>
      </c>
      <c r="E142" s="20">
        <v>11</v>
      </c>
      <c r="F142" s="20">
        <v>0</v>
      </c>
      <c r="G142" s="20">
        <v>15</v>
      </c>
      <c r="H142" s="20">
        <v>12</v>
      </c>
      <c r="I142" s="20">
        <v>0</v>
      </c>
    </row>
    <row r="143" spans="1:9" x14ac:dyDescent="0.2">
      <c r="A143" s="19" t="s">
        <v>565</v>
      </c>
      <c r="B143" s="20">
        <v>117</v>
      </c>
      <c r="C143" s="20">
        <v>31</v>
      </c>
      <c r="D143" s="20">
        <v>35</v>
      </c>
      <c r="E143" s="20">
        <v>14</v>
      </c>
      <c r="F143" s="20">
        <v>6</v>
      </c>
      <c r="G143" s="20">
        <v>20</v>
      </c>
      <c r="H143" s="20">
        <v>10</v>
      </c>
      <c r="I143" s="20">
        <v>1</v>
      </c>
    </row>
    <row r="144" spans="1:9" x14ac:dyDescent="0.2">
      <c r="A144" s="19" t="s">
        <v>566</v>
      </c>
      <c r="B144" s="20">
        <v>1288</v>
      </c>
      <c r="C144" s="20">
        <v>309</v>
      </c>
      <c r="D144" s="20">
        <v>241</v>
      </c>
      <c r="E144" s="20">
        <v>164</v>
      </c>
      <c r="F144" s="20">
        <v>68</v>
      </c>
      <c r="G144" s="20">
        <v>312</v>
      </c>
      <c r="H144" s="20">
        <v>159</v>
      </c>
      <c r="I144" s="20">
        <v>35</v>
      </c>
    </row>
    <row r="145" spans="1:9" x14ac:dyDescent="0.2">
      <c r="A145" s="19" t="s">
        <v>504</v>
      </c>
      <c r="B145" s="20">
        <v>669</v>
      </c>
      <c r="C145" s="20">
        <v>150</v>
      </c>
      <c r="D145" s="20">
        <v>135</v>
      </c>
      <c r="E145" s="20">
        <v>105</v>
      </c>
      <c r="F145" s="20">
        <v>41</v>
      </c>
      <c r="G145" s="20">
        <v>136</v>
      </c>
      <c r="H145" s="20">
        <v>60</v>
      </c>
      <c r="I145" s="20">
        <v>42</v>
      </c>
    </row>
    <row r="146" spans="1:9" x14ac:dyDescent="0.2">
      <c r="A146" s="18" t="s">
        <v>570</v>
      </c>
      <c r="B146" s="18"/>
      <c r="C146" s="18"/>
      <c r="D146" s="18"/>
      <c r="E146" s="18"/>
      <c r="F146" s="18"/>
      <c r="G146" s="18"/>
      <c r="H146" s="18"/>
      <c r="I146" s="18"/>
    </row>
    <row r="147" spans="1:9" x14ac:dyDescent="0.2">
      <c r="A147" s="19" t="s">
        <v>571</v>
      </c>
      <c r="B147" s="20">
        <v>541</v>
      </c>
      <c r="C147" s="20">
        <v>123</v>
      </c>
      <c r="D147" s="20">
        <v>120</v>
      </c>
      <c r="E147" s="20">
        <v>77</v>
      </c>
      <c r="F147" s="20">
        <v>21</v>
      </c>
      <c r="G147" s="20">
        <v>121</v>
      </c>
      <c r="H147" s="20">
        <v>64</v>
      </c>
      <c r="I147" s="20">
        <v>15</v>
      </c>
    </row>
    <row r="148" spans="1:9" x14ac:dyDescent="0.2">
      <c r="A148" s="19" t="s">
        <v>572</v>
      </c>
      <c r="B148" s="20">
        <v>877</v>
      </c>
      <c r="C148" s="20">
        <v>208</v>
      </c>
      <c r="D148" s="20">
        <v>177</v>
      </c>
      <c r="E148" s="20">
        <v>124</v>
      </c>
      <c r="F148" s="20">
        <v>45</v>
      </c>
      <c r="G148" s="20">
        <v>188</v>
      </c>
      <c r="H148" s="20">
        <v>102</v>
      </c>
      <c r="I148" s="20">
        <v>33</v>
      </c>
    </row>
    <row r="149" spans="1:9" x14ac:dyDescent="0.2">
      <c r="A149" s="19" t="s">
        <v>573</v>
      </c>
      <c r="B149" s="20">
        <v>543</v>
      </c>
      <c r="C149" s="20">
        <v>133</v>
      </c>
      <c r="D149" s="20">
        <v>97</v>
      </c>
      <c r="E149" s="20">
        <v>63</v>
      </c>
      <c r="F149" s="20">
        <v>34</v>
      </c>
      <c r="G149" s="20">
        <v>137</v>
      </c>
      <c r="H149" s="20">
        <v>60</v>
      </c>
      <c r="I149" s="20">
        <v>19</v>
      </c>
    </row>
    <row r="150" spans="1:9" x14ac:dyDescent="0.2">
      <c r="A150" s="19" t="s">
        <v>574</v>
      </c>
      <c r="B150" s="20">
        <v>227</v>
      </c>
      <c r="C150" s="20">
        <v>55</v>
      </c>
      <c r="D150" s="20">
        <v>44</v>
      </c>
      <c r="E150" s="20">
        <v>35</v>
      </c>
      <c r="F150" s="20">
        <v>17</v>
      </c>
      <c r="G150" s="20">
        <v>44</v>
      </c>
      <c r="H150" s="20">
        <v>21</v>
      </c>
      <c r="I150" s="20">
        <v>11</v>
      </c>
    </row>
    <row r="151" spans="1:9" x14ac:dyDescent="0.2">
      <c r="A151" s="18" t="s">
        <v>575</v>
      </c>
      <c r="B151" s="18"/>
      <c r="C151" s="18"/>
      <c r="D151" s="18"/>
      <c r="E151" s="18"/>
      <c r="F151" s="18"/>
      <c r="G151" s="18"/>
      <c r="H151" s="18"/>
      <c r="I151" s="18"/>
    </row>
    <row r="152" spans="1:9" x14ac:dyDescent="0.2">
      <c r="A152" s="19" t="s">
        <v>576</v>
      </c>
      <c r="B152" s="20">
        <v>294</v>
      </c>
      <c r="C152" s="20">
        <v>74</v>
      </c>
      <c r="D152" s="20">
        <v>61</v>
      </c>
      <c r="E152" s="20">
        <v>39</v>
      </c>
      <c r="F152" s="20">
        <v>19</v>
      </c>
      <c r="G152" s="20">
        <v>63</v>
      </c>
      <c r="H152" s="20">
        <v>26</v>
      </c>
      <c r="I152" s="20">
        <v>12</v>
      </c>
    </row>
    <row r="153" spans="1:9" x14ac:dyDescent="0.2">
      <c r="A153" s="19" t="s">
        <v>577</v>
      </c>
      <c r="B153" s="20">
        <v>664</v>
      </c>
      <c r="C153" s="20">
        <v>146</v>
      </c>
      <c r="D153" s="20">
        <v>140</v>
      </c>
      <c r="E153" s="20">
        <v>92</v>
      </c>
      <c r="F153" s="20">
        <v>31</v>
      </c>
      <c r="G153" s="20">
        <v>146</v>
      </c>
      <c r="H153" s="20">
        <v>86</v>
      </c>
      <c r="I153" s="20">
        <v>23</v>
      </c>
    </row>
    <row r="154" spans="1:9" x14ac:dyDescent="0.2">
      <c r="A154" s="19" t="s">
        <v>578</v>
      </c>
      <c r="B154" s="20">
        <v>421</v>
      </c>
      <c r="C154" s="20">
        <v>117</v>
      </c>
      <c r="D154" s="20">
        <v>77</v>
      </c>
      <c r="E154" s="20">
        <v>59</v>
      </c>
      <c r="F154" s="20">
        <v>23</v>
      </c>
      <c r="G154" s="20">
        <v>96</v>
      </c>
      <c r="H154" s="20">
        <v>33</v>
      </c>
      <c r="I154" s="20">
        <v>16</v>
      </c>
    </row>
    <row r="155" spans="1:9" x14ac:dyDescent="0.2">
      <c r="A155" s="19" t="s">
        <v>579</v>
      </c>
      <c r="B155" s="20">
        <v>358</v>
      </c>
      <c r="C155" s="20">
        <v>72</v>
      </c>
      <c r="D155" s="20">
        <v>68</v>
      </c>
      <c r="E155" s="20">
        <v>40</v>
      </c>
      <c r="F155" s="20">
        <v>17</v>
      </c>
      <c r="G155" s="20">
        <v>95</v>
      </c>
      <c r="H155" s="20">
        <v>52</v>
      </c>
      <c r="I155" s="20">
        <v>14</v>
      </c>
    </row>
    <row r="156" spans="1:9" x14ac:dyDescent="0.2">
      <c r="A156" s="19" t="s">
        <v>580</v>
      </c>
      <c r="B156" s="20">
        <v>217</v>
      </c>
      <c r="C156" s="20">
        <v>61</v>
      </c>
      <c r="D156" s="20">
        <v>45</v>
      </c>
      <c r="E156" s="20">
        <v>25</v>
      </c>
      <c r="F156" s="20">
        <v>19</v>
      </c>
      <c r="G156" s="20">
        <v>39</v>
      </c>
      <c r="H156" s="20">
        <v>24</v>
      </c>
      <c r="I156" s="20">
        <v>4</v>
      </c>
    </row>
    <row r="157" spans="1:9" x14ac:dyDescent="0.2">
      <c r="A157" s="22" t="s">
        <v>581</v>
      </c>
      <c r="B157" s="23">
        <v>234</v>
      </c>
      <c r="C157" s="23">
        <v>49</v>
      </c>
      <c r="D157" s="23">
        <v>47</v>
      </c>
      <c r="E157" s="23">
        <v>44</v>
      </c>
      <c r="F157" s="23">
        <v>8</v>
      </c>
      <c r="G157" s="23">
        <v>51</v>
      </c>
      <c r="H157" s="23">
        <v>26</v>
      </c>
      <c r="I157" s="23">
        <v>9</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097C1-54E4-4B6B-948A-52F197CD06EE}">
  <dimension ref="A1:J16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HYPERLINK("#'目次'!B39","[33]")</f>
        <v>[33]</v>
      </c>
    </row>
    <row r="3" spans="1:10" x14ac:dyDescent="0.2">
      <c r="A3" s="9" t="s">
        <v>126</v>
      </c>
      <c r="B3" s="12" t="s">
        <v>241</v>
      </c>
    </row>
    <row r="4" spans="1:10" x14ac:dyDescent="0.2">
      <c r="A4" s="9" t="s">
        <v>126</v>
      </c>
      <c r="B4" s="12" t="s">
        <v>128</v>
      </c>
    </row>
    <row r="5" spans="1:10" x14ac:dyDescent="0.2">
      <c r="A5" s="9" t="s">
        <v>126</v>
      </c>
      <c r="B5" s="12" t="s">
        <v>242</v>
      </c>
    </row>
    <row r="6" spans="1:10" x14ac:dyDescent="0.2">
      <c r="A6" s="9" t="s">
        <v>126</v>
      </c>
      <c r="B6" s="12" t="s">
        <v>243</v>
      </c>
    </row>
    <row r="7" spans="1:10" x14ac:dyDescent="0.2">
      <c r="A7" s="9" t="s">
        <v>126</v>
      </c>
      <c r="B7" s="12" t="s">
        <v>244</v>
      </c>
    </row>
    <row r="8" spans="1:10" s="15" customFormat="1" ht="75" x14ac:dyDescent="0.2">
      <c r="A8" s="13" t="s">
        <v>126</v>
      </c>
      <c r="B8" s="14" t="s">
        <v>499</v>
      </c>
      <c r="C8" s="14" t="s">
        <v>245</v>
      </c>
      <c r="D8" s="14" t="s">
        <v>246</v>
      </c>
      <c r="E8" s="14" t="s">
        <v>247</v>
      </c>
      <c r="F8" s="14" t="s">
        <v>665</v>
      </c>
      <c r="G8" s="14" t="s">
        <v>511</v>
      </c>
      <c r="H8" s="14" t="s">
        <v>504</v>
      </c>
      <c r="I8" s="14" t="s">
        <v>666</v>
      </c>
      <c r="J8" s="14" t="s">
        <v>667</v>
      </c>
    </row>
    <row r="9" spans="1:10" x14ac:dyDescent="0.2">
      <c r="A9" s="16" t="s">
        <v>507</v>
      </c>
      <c r="B9" s="17">
        <v>2188</v>
      </c>
      <c r="C9" s="17">
        <v>323</v>
      </c>
      <c r="D9" s="17">
        <v>1119</v>
      </c>
      <c r="E9" s="17">
        <v>476</v>
      </c>
      <c r="F9" s="17">
        <v>196</v>
      </c>
      <c r="G9" s="17">
        <v>41</v>
      </c>
      <c r="H9" s="17">
        <v>33</v>
      </c>
      <c r="I9" s="17">
        <v>1442</v>
      </c>
      <c r="J9" s="17">
        <v>672</v>
      </c>
    </row>
    <row r="10" spans="1:10" x14ac:dyDescent="0.2">
      <c r="A10" s="18" t="s">
        <v>508</v>
      </c>
      <c r="B10" s="18"/>
      <c r="C10" s="18"/>
      <c r="D10" s="18"/>
      <c r="E10" s="18"/>
      <c r="F10" s="18"/>
      <c r="G10" s="18"/>
      <c r="H10" s="18"/>
      <c r="I10" s="18"/>
      <c r="J10" s="18"/>
    </row>
    <row r="11" spans="1:10" x14ac:dyDescent="0.2">
      <c r="A11" s="19" t="s">
        <v>509</v>
      </c>
      <c r="B11" s="20">
        <v>1092</v>
      </c>
      <c r="C11" s="20">
        <v>162</v>
      </c>
      <c r="D11" s="20">
        <v>565</v>
      </c>
      <c r="E11" s="20">
        <v>224</v>
      </c>
      <c r="F11" s="20">
        <v>108</v>
      </c>
      <c r="G11" s="20">
        <v>16</v>
      </c>
      <c r="H11" s="20">
        <v>17</v>
      </c>
      <c r="I11" s="20">
        <v>727</v>
      </c>
      <c r="J11" s="20">
        <v>332</v>
      </c>
    </row>
    <row r="12" spans="1:10" x14ac:dyDescent="0.2">
      <c r="A12" s="19" t="s">
        <v>510</v>
      </c>
      <c r="B12" s="20">
        <v>1095</v>
      </c>
      <c r="C12" s="20">
        <v>161</v>
      </c>
      <c r="D12" s="20">
        <v>553</v>
      </c>
      <c r="E12" s="20">
        <v>252</v>
      </c>
      <c r="F12" s="20">
        <v>88</v>
      </c>
      <c r="G12" s="20">
        <v>25</v>
      </c>
      <c r="H12" s="20">
        <v>16</v>
      </c>
      <c r="I12" s="20">
        <v>714</v>
      </c>
      <c r="J12" s="20">
        <v>340</v>
      </c>
    </row>
    <row r="13" spans="1:10" x14ac:dyDescent="0.2">
      <c r="A13" s="19" t="s">
        <v>511</v>
      </c>
      <c r="B13" s="20">
        <v>1</v>
      </c>
      <c r="C13" s="20">
        <v>0</v>
      </c>
      <c r="D13" s="20">
        <v>1</v>
      </c>
      <c r="E13" s="20">
        <v>0</v>
      </c>
      <c r="F13" s="20">
        <v>0</v>
      </c>
      <c r="G13" s="20">
        <v>0</v>
      </c>
      <c r="H13" s="20">
        <v>0</v>
      </c>
      <c r="I13" s="20">
        <v>1</v>
      </c>
      <c r="J13" s="20">
        <v>0</v>
      </c>
    </row>
    <row r="14" spans="1:10" x14ac:dyDescent="0.2">
      <c r="A14" s="18" t="s">
        <v>512</v>
      </c>
      <c r="B14" s="18"/>
      <c r="C14" s="18"/>
      <c r="D14" s="18"/>
      <c r="E14" s="18"/>
      <c r="F14" s="18"/>
      <c r="G14" s="18"/>
      <c r="H14" s="18"/>
      <c r="I14" s="18"/>
      <c r="J14" s="18"/>
    </row>
    <row r="15" spans="1:10" x14ac:dyDescent="0.2">
      <c r="A15" s="19" t="s">
        <v>513</v>
      </c>
      <c r="B15" s="20">
        <v>387</v>
      </c>
      <c r="C15" s="20">
        <v>63</v>
      </c>
      <c r="D15" s="20">
        <v>187</v>
      </c>
      <c r="E15" s="20">
        <v>88</v>
      </c>
      <c r="F15" s="20">
        <v>42</v>
      </c>
      <c r="G15" s="20">
        <v>6</v>
      </c>
      <c r="H15" s="20">
        <v>1</v>
      </c>
      <c r="I15" s="20">
        <v>250</v>
      </c>
      <c r="J15" s="20">
        <v>130</v>
      </c>
    </row>
    <row r="16" spans="1:10" x14ac:dyDescent="0.2">
      <c r="A16" s="19" t="s">
        <v>514</v>
      </c>
      <c r="B16" s="20">
        <v>432</v>
      </c>
      <c r="C16" s="20">
        <v>55</v>
      </c>
      <c r="D16" s="20">
        <v>234</v>
      </c>
      <c r="E16" s="20">
        <v>93</v>
      </c>
      <c r="F16" s="20">
        <v>34</v>
      </c>
      <c r="G16" s="20">
        <v>11</v>
      </c>
      <c r="H16" s="20">
        <v>5</v>
      </c>
      <c r="I16" s="20">
        <v>289</v>
      </c>
      <c r="J16" s="20">
        <v>127</v>
      </c>
    </row>
    <row r="17" spans="1:10" x14ac:dyDescent="0.2">
      <c r="A17" s="19" t="s">
        <v>515</v>
      </c>
      <c r="B17" s="20">
        <v>449</v>
      </c>
      <c r="C17" s="20">
        <v>61</v>
      </c>
      <c r="D17" s="20">
        <v>221</v>
      </c>
      <c r="E17" s="20">
        <v>111</v>
      </c>
      <c r="F17" s="20">
        <v>40</v>
      </c>
      <c r="G17" s="20">
        <v>7</v>
      </c>
      <c r="H17" s="20">
        <v>9</v>
      </c>
      <c r="I17" s="20">
        <v>282</v>
      </c>
      <c r="J17" s="20">
        <v>151</v>
      </c>
    </row>
    <row r="18" spans="1:10" x14ac:dyDescent="0.2">
      <c r="A18" s="19" t="s">
        <v>516</v>
      </c>
      <c r="B18" s="20">
        <v>427</v>
      </c>
      <c r="C18" s="20">
        <v>71</v>
      </c>
      <c r="D18" s="20">
        <v>217</v>
      </c>
      <c r="E18" s="20">
        <v>87</v>
      </c>
      <c r="F18" s="20">
        <v>36</v>
      </c>
      <c r="G18" s="20">
        <v>7</v>
      </c>
      <c r="H18" s="20">
        <v>9</v>
      </c>
      <c r="I18" s="20">
        <v>288</v>
      </c>
      <c r="J18" s="20">
        <v>123</v>
      </c>
    </row>
    <row r="19" spans="1:10" x14ac:dyDescent="0.2">
      <c r="A19" s="19" t="s">
        <v>517</v>
      </c>
      <c r="B19" s="20">
        <v>274</v>
      </c>
      <c r="C19" s="20">
        <v>34</v>
      </c>
      <c r="D19" s="20">
        <v>134</v>
      </c>
      <c r="E19" s="20">
        <v>75</v>
      </c>
      <c r="F19" s="20">
        <v>21</v>
      </c>
      <c r="G19" s="20">
        <v>5</v>
      </c>
      <c r="H19" s="20">
        <v>5</v>
      </c>
      <c r="I19" s="20">
        <v>168</v>
      </c>
      <c r="J19" s="20">
        <v>96</v>
      </c>
    </row>
    <row r="20" spans="1:10" x14ac:dyDescent="0.2">
      <c r="A20" s="19" t="s">
        <v>518</v>
      </c>
      <c r="B20" s="20">
        <v>137</v>
      </c>
      <c r="C20" s="20">
        <v>19</v>
      </c>
      <c r="D20" s="20">
        <v>79</v>
      </c>
      <c r="E20" s="20">
        <v>14</v>
      </c>
      <c r="F20" s="20">
        <v>18</v>
      </c>
      <c r="G20" s="20">
        <v>3</v>
      </c>
      <c r="H20" s="20">
        <v>4</v>
      </c>
      <c r="I20" s="20">
        <v>98</v>
      </c>
      <c r="J20" s="20">
        <v>32</v>
      </c>
    </row>
    <row r="21" spans="1:10" x14ac:dyDescent="0.2">
      <c r="A21" s="19" t="s">
        <v>519</v>
      </c>
      <c r="B21" s="20">
        <v>71</v>
      </c>
      <c r="C21" s="20">
        <v>16</v>
      </c>
      <c r="D21" s="20">
        <v>42</v>
      </c>
      <c r="E21" s="20">
        <v>7</v>
      </c>
      <c r="F21" s="20">
        <v>4</v>
      </c>
      <c r="G21" s="20">
        <v>2</v>
      </c>
      <c r="H21" s="20">
        <v>0</v>
      </c>
      <c r="I21" s="20">
        <v>58</v>
      </c>
      <c r="J21" s="20">
        <v>11</v>
      </c>
    </row>
    <row r="22" spans="1:10" x14ac:dyDescent="0.2">
      <c r="A22" s="19" t="s">
        <v>520</v>
      </c>
      <c r="B22" s="20">
        <v>11</v>
      </c>
      <c r="C22" s="20">
        <v>4</v>
      </c>
      <c r="D22" s="20">
        <v>5</v>
      </c>
      <c r="E22" s="20">
        <v>1</v>
      </c>
      <c r="F22" s="20">
        <v>1</v>
      </c>
      <c r="G22" s="20">
        <v>0</v>
      </c>
      <c r="H22" s="20">
        <v>0</v>
      </c>
      <c r="I22" s="20">
        <v>9</v>
      </c>
      <c r="J22" s="20">
        <v>2</v>
      </c>
    </row>
    <row r="23" spans="1:10" x14ac:dyDescent="0.2">
      <c r="A23" s="19" t="s">
        <v>521</v>
      </c>
      <c r="B23" s="20">
        <v>881</v>
      </c>
      <c r="C23" s="20">
        <v>116</v>
      </c>
      <c r="D23" s="20">
        <v>455</v>
      </c>
      <c r="E23" s="20">
        <v>204</v>
      </c>
      <c r="F23" s="20">
        <v>74</v>
      </c>
      <c r="G23" s="20">
        <v>18</v>
      </c>
      <c r="H23" s="20">
        <v>14</v>
      </c>
      <c r="I23" s="20">
        <v>571</v>
      </c>
      <c r="J23" s="20">
        <v>278</v>
      </c>
    </row>
    <row r="24" spans="1:10" x14ac:dyDescent="0.2">
      <c r="A24" s="19" t="s">
        <v>522</v>
      </c>
      <c r="B24" s="20">
        <v>701</v>
      </c>
      <c r="C24" s="20">
        <v>105</v>
      </c>
      <c r="D24" s="20">
        <v>351</v>
      </c>
      <c r="E24" s="20">
        <v>162</v>
      </c>
      <c r="F24" s="20">
        <v>57</v>
      </c>
      <c r="G24" s="20">
        <v>12</v>
      </c>
      <c r="H24" s="20">
        <v>14</v>
      </c>
      <c r="I24" s="20">
        <v>456</v>
      </c>
      <c r="J24" s="20">
        <v>219</v>
      </c>
    </row>
    <row r="25" spans="1:10" x14ac:dyDescent="0.2">
      <c r="A25" s="19" t="s">
        <v>523</v>
      </c>
      <c r="B25" s="20">
        <v>1801</v>
      </c>
      <c r="C25" s="20">
        <v>260</v>
      </c>
      <c r="D25" s="20">
        <v>932</v>
      </c>
      <c r="E25" s="20">
        <v>388</v>
      </c>
      <c r="F25" s="20">
        <v>154</v>
      </c>
      <c r="G25" s="20">
        <v>35</v>
      </c>
      <c r="H25" s="20">
        <v>32</v>
      </c>
      <c r="I25" s="20">
        <v>1192</v>
      </c>
      <c r="J25" s="20">
        <v>542</v>
      </c>
    </row>
    <row r="26" spans="1:10" x14ac:dyDescent="0.2">
      <c r="A26" s="19" t="s">
        <v>524</v>
      </c>
      <c r="B26" s="20">
        <v>920</v>
      </c>
      <c r="C26" s="20">
        <v>144</v>
      </c>
      <c r="D26" s="20">
        <v>477</v>
      </c>
      <c r="E26" s="20">
        <v>184</v>
      </c>
      <c r="F26" s="20">
        <v>80</v>
      </c>
      <c r="G26" s="20">
        <v>17</v>
      </c>
      <c r="H26" s="20">
        <v>18</v>
      </c>
      <c r="I26" s="20">
        <v>621</v>
      </c>
      <c r="J26" s="20">
        <v>264</v>
      </c>
    </row>
    <row r="27" spans="1:10" x14ac:dyDescent="0.2">
      <c r="A27" s="19" t="s">
        <v>525</v>
      </c>
      <c r="B27" s="20">
        <v>219</v>
      </c>
      <c r="C27" s="20">
        <v>39</v>
      </c>
      <c r="D27" s="20">
        <v>126</v>
      </c>
      <c r="E27" s="20">
        <v>22</v>
      </c>
      <c r="F27" s="20">
        <v>23</v>
      </c>
      <c r="G27" s="20">
        <v>5</v>
      </c>
      <c r="H27" s="20">
        <v>4</v>
      </c>
      <c r="I27" s="20">
        <v>165</v>
      </c>
      <c r="J27" s="20">
        <v>45</v>
      </c>
    </row>
    <row r="28" spans="1:10" x14ac:dyDescent="0.2">
      <c r="A28" s="18" t="s">
        <v>526</v>
      </c>
      <c r="B28" s="17">
        <v>208</v>
      </c>
      <c r="C28" s="17">
        <v>37</v>
      </c>
      <c r="D28" s="17">
        <v>97</v>
      </c>
      <c r="E28" s="17">
        <v>42</v>
      </c>
      <c r="F28" s="17">
        <v>27</v>
      </c>
      <c r="G28" s="17">
        <v>4</v>
      </c>
      <c r="H28" s="17">
        <v>1</v>
      </c>
      <c r="I28" s="17">
        <v>134</v>
      </c>
      <c r="J28" s="17">
        <v>69</v>
      </c>
    </row>
    <row r="29" spans="1:10" x14ac:dyDescent="0.2">
      <c r="A29" s="19" t="s">
        <v>514</v>
      </c>
      <c r="B29" s="20">
        <v>220</v>
      </c>
      <c r="C29" s="20">
        <v>23</v>
      </c>
      <c r="D29" s="20">
        <v>114</v>
      </c>
      <c r="E29" s="20">
        <v>50</v>
      </c>
      <c r="F29" s="20">
        <v>23</v>
      </c>
      <c r="G29" s="20">
        <v>6</v>
      </c>
      <c r="H29" s="20">
        <v>4</v>
      </c>
      <c r="I29" s="20">
        <v>137</v>
      </c>
      <c r="J29" s="20">
        <v>73</v>
      </c>
    </row>
    <row r="30" spans="1:10" x14ac:dyDescent="0.2">
      <c r="A30" s="19" t="s">
        <v>515</v>
      </c>
      <c r="B30" s="20">
        <v>226</v>
      </c>
      <c r="C30" s="20">
        <v>32</v>
      </c>
      <c r="D30" s="20">
        <v>108</v>
      </c>
      <c r="E30" s="20">
        <v>57</v>
      </c>
      <c r="F30" s="20">
        <v>23</v>
      </c>
      <c r="G30" s="20">
        <v>2</v>
      </c>
      <c r="H30" s="20">
        <v>4</v>
      </c>
      <c r="I30" s="20">
        <v>140</v>
      </c>
      <c r="J30" s="20">
        <v>80</v>
      </c>
    </row>
    <row r="31" spans="1:10" x14ac:dyDescent="0.2">
      <c r="A31" s="19" t="s">
        <v>516</v>
      </c>
      <c r="B31" s="20">
        <v>211</v>
      </c>
      <c r="C31" s="20">
        <v>36</v>
      </c>
      <c r="D31" s="20">
        <v>115</v>
      </c>
      <c r="E31" s="20">
        <v>38</v>
      </c>
      <c r="F31" s="20">
        <v>16</v>
      </c>
      <c r="G31" s="20">
        <v>2</v>
      </c>
      <c r="H31" s="20">
        <v>4</v>
      </c>
      <c r="I31" s="20">
        <v>151</v>
      </c>
      <c r="J31" s="20">
        <v>54</v>
      </c>
    </row>
    <row r="32" spans="1:10" x14ac:dyDescent="0.2">
      <c r="A32" s="19" t="s">
        <v>517</v>
      </c>
      <c r="B32" s="20">
        <v>134</v>
      </c>
      <c r="C32" s="20">
        <v>17</v>
      </c>
      <c r="D32" s="20">
        <v>76</v>
      </c>
      <c r="E32" s="20">
        <v>28</v>
      </c>
      <c r="F32" s="20">
        <v>9</v>
      </c>
      <c r="G32" s="20">
        <v>1</v>
      </c>
      <c r="H32" s="20">
        <v>3</v>
      </c>
      <c r="I32" s="20">
        <v>93</v>
      </c>
      <c r="J32" s="20">
        <v>37</v>
      </c>
    </row>
    <row r="33" spans="1:10" x14ac:dyDescent="0.2">
      <c r="A33" s="19" t="s">
        <v>518</v>
      </c>
      <c r="B33" s="20">
        <v>65</v>
      </c>
      <c r="C33" s="20">
        <v>9</v>
      </c>
      <c r="D33" s="20">
        <v>38</v>
      </c>
      <c r="E33" s="20">
        <v>7</v>
      </c>
      <c r="F33" s="20">
        <v>9</v>
      </c>
      <c r="G33" s="20">
        <v>1</v>
      </c>
      <c r="H33" s="20">
        <v>1</v>
      </c>
      <c r="I33" s="20">
        <v>47</v>
      </c>
      <c r="J33" s="20">
        <v>16</v>
      </c>
    </row>
    <row r="34" spans="1:10" x14ac:dyDescent="0.2">
      <c r="A34" s="19" t="s">
        <v>519</v>
      </c>
      <c r="B34" s="20">
        <v>25</v>
      </c>
      <c r="C34" s="20">
        <v>6</v>
      </c>
      <c r="D34" s="20">
        <v>17</v>
      </c>
      <c r="E34" s="20">
        <v>1</v>
      </c>
      <c r="F34" s="20">
        <v>1</v>
      </c>
      <c r="G34" s="20">
        <v>0</v>
      </c>
      <c r="H34" s="20">
        <v>0</v>
      </c>
      <c r="I34" s="20">
        <v>23</v>
      </c>
      <c r="J34" s="20">
        <v>2</v>
      </c>
    </row>
    <row r="35" spans="1:10" x14ac:dyDescent="0.2">
      <c r="A35" s="19" t="s">
        <v>520</v>
      </c>
      <c r="B35" s="20">
        <v>3</v>
      </c>
      <c r="C35" s="20">
        <v>2</v>
      </c>
      <c r="D35" s="20">
        <v>0</v>
      </c>
      <c r="E35" s="20">
        <v>1</v>
      </c>
      <c r="F35" s="20">
        <v>0</v>
      </c>
      <c r="G35" s="20">
        <v>0</v>
      </c>
      <c r="H35" s="20">
        <v>0</v>
      </c>
      <c r="I35" s="20">
        <v>2</v>
      </c>
      <c r="J35" s="20">
        <v>1</v>
      </c>
    </row>
    <row r="36" spans="1:10" x14ac:dyDescent="0.2">
      <c r="A36" s="19" t="s">
        <v>521</v>
      </c>
      <c r="B36" s="20">
        <v>446</v>
      </c>
      <c r="C36" s="20">
        <v>55</v>
      </c>
      <c r="D36" s="20">
        <v>222</v>
      </c>
      <c r="E36" s="20">
        <v>107</v>
      </c>
      <c r="F36" s="20">
        <v>46</v>
      </c>
      <c r="G36" s="20">
        <v>8</v>
      </c>
      <c r="H36" s="20">
        <v>8</v>
      </c>
      <c r="I36" s="20">
        <v>277</v>
      </c>
      <c r="J36" s="20">
        <v>153</v>
      </c>
    </row>
    <row r="37" spans="1:10" x14ac:dyDescent="0.2">
      <c r="A37" s="19" t="s">
        <v>522</v>
      </c>
      <c r="B37" s="20">
        <v>345</v>
      </c>
      <c r="C37" s="20">
        <v>53</v>
      </c>
      <c r="D37" s="20">
        <v>191</v>
      </c>
      <c r="E37" s="20">
        <v>66</v>
      </c>
      <c r="F37" s="20">
        <v>25</v>
      </c>
      <c r="G37" s="20">
        <v>3</v>
      </c>
      <c r="H37" s="20">
        <v>7</v>
      </c>
      <c r="I37" s="20">
        <v>244</v>
      </c>
      <c r="J37" s="20">
        <v>91</v>
      </c>
    </row>
    <row r="38" spans="1:10" x14ac:dyDescent="0.2">
      <c r="A38" s="19" t="s">
        <v>523</v>
      </c>
      <c r="B38" s="20">
        <v>884</v>
      </c>
      <c r="C38" s="20">
        <v>125</v>
      </c>
      <c r="D38" s="20">
        <v>468</v>
      </c>
      <c r="E38" s="20">
        <v>182</v>
      </c>
      <c r="F38" s="20">
        <v>81</v>
      </c>
      <c r="G38" s="20">
        <v>12</v>
      </c>
      <c r="H38" s="20">
        <v>16</v>
      </c>
      <c r="I38" s="20">
        <v>593</v>
      </c>
      <c r="J38" s="20">
        <v>263</v>
      </c>
    </row>
    <row r="39" spans="1:10" x14ac:dyDescent="0.2">
      <c r="A39" s="19" t="s">
        <v>524</v>
      </c>
      <c r="B39" s="20">
        <v>438</v>
      </c>
      <c r="C39" s="20">
        <v>70</v>
      </c>
      <c r="D39" s="20">
        <v>246</v>
      </c>
      <c r="E39" s="20">
        <v>75</v>
      </c>
      <c r="F39" s="20">
        <v>35</v>
      </c>
      <c r="G39" s="20">
        <v>4</v>
      </c>
      <c r="H39" s="20">
        <v>8</v>
      </c>
      <c r="I39" s="20">
        <v>316</v>
      </c>
      <c r="J39" s="20">
        <v>110</v>
      </c>
    </row>
    <row r="40" spans="1:10" x14ac:dyDescent="0.2">
      <c r="A40" s="19" t="s">
        <v>525</v>
      </c>
      <c r="B40" s="20">
        <v>93</v>
      </c>
      <c r="C40" s="20">
        <v>17</v>
      </c>
      <c r="D40" s="20">
        <v>55</v>
      </c>
      <c r="E40" s="20">
        <v>9</v>
      </c>
      <c r="F40" s="20">
        <v>10</v>
      </c>
      <c r="G40" s="20">
        <v>1</v>
      </c>
      <c r="H40" s="20">
        <v>1</v>
      </c>
      <c r="I40" s="20">
        <v>72</v>
      </c>
      <c r="J40" s="20">
        <v>19</v>
      </c>
    </row>
    <row r="41" spans="1:10" x14ac:dyDescent="0.2">
      <c r="A41" s="18" t="s">
        <v>527</v>
      </c>
      <c r="B41" s="17">
        <v>178</v>
      </c>
      <c r="C41" s="17">
        <v>26</v>
      </c>
      <c r="D41" s="17">
        <v>89</v>
      </c>
      <c r="E41" s="17">
        <v>46</v>
      </c>
      <c r="F41" s="17">
        <v>15</v>
      </c>
      <c r="G41" s="17">
        <v>2</v>
      </c>
      <c r="H41" s="17">
        <v>0</v>
      </c>
      <c r="I41" s="17">
        <v>115</v>
      </c>
      <c r="J41" s="17">
        <v>61</v>
      </c>
    </row>
    <row r="42" spans="1:10" x14ac:dyDescent="0.2">
      <c r="A42" s="19" t="s">
        <v>514</v>
      </c>
      <c r="B42" s="20">
        <v>212</v>
      </c>
      <c r="C42" s="20">
        <v>32</v>
      </c>
      <c r="D42" s="20">
        <v>120</v>
      </c>
      <c r="E42" s="20">
        <v>43</v>
      </c>
      <c r="F42" s="20">
        <v>11</v>
      </c>
      <c r="G42" s="20">
        <v>5</v>
      </c>
      <c r="H42" s="20">
        <v>1</v>
      </c>
      <c r="I42" s="20">
        <v>152</v>
      </c>
      <c r="J42" s="20">
        <v>54</v>
      </c>
    </row>
    <row r="43" spans="1:10" x14ac:dyDescent="0.2">
      <c r="A43" s="19" t="s">
        <v>515</v>
      </c>
      <c r="B43" s="20">
        <v>223</v>
      </c>
      <c r="C43" s="20">
        <v>29</v>
      </c>
      <c r="D43" s="20">
        <v>113</v>
      </c>
      <c r="E43" s="20">
        <v>54</v>
      </c>
      <c r="F43" s="20">
        <v>17</v>
      </c>
      <c r="G43" s="20">
        <v>5</v>
      </c>
      <c r="H43" s="20">
        <v>5</v>
      </c>
      <c r="I43" s="20">
        <v>142</v>
      </c>
      <c r="J43" s="20">
        <v>71</v>
      </c>
    </row>
    <row r="44" spans="1:10" x14ac:dyDescent="0.2">
      <c r="A44" s="19" t="s">
        <v>516</v>
      </c>
      <c r="B44" s="20">
        <v>216</v>
      </c>
      <c r="C44" s="20">
        <v>35</v>
      </c>
      <c r="D44" s="20">
        <v>102</v>
      </c>
      <c r="E44" s="20">
        <v>49</v>
      </c>
      <c r="F44" s="20">
        <v>20</v>
      </c>
      <c r="G44" s="20">
        <v>5</v>
      </c>
      <c r="H44" s="20">
        <v>5</v>
      </c>
      <c r="I44" s="20">
        <v>137</v>
      </c>
      <c r="J44" s="20">
        <v>69</v>
      </c>
    </row>
    <row r="45" spans="1:10" x14ac:dyDescent="0.2">
      <c r="A45" s="19" t="s">
        <v>517</v>
      </c>
      <c r="B45" s="20">
        <v>140</v>
      </c>
      <c r="C45" s="20">
        <v>17</v>
      </c>
      <c r="D45" s="20">
        <v>58</v>
      </c>
      <c r="E45" s="20">
        <v>47</v>
      </c>
      <c r="F45" s="20">
        <v>12</v>
      </c>
      <c r="G45" s="20">
        <v>4</v>
      </c>
      <c r="H45" s="20">
        <v>2</v>
      </c>
      <c r="I45" s="20">
        <v>75</v>
      </c>
      <c r="J45" s="20">
        <v>59</v>
      </c>
    </row>
    <row r="46" spans="1:10" x14ac:dyDescent="0.2">
      <c r="A46" s="19" t="s">
        <v>518</v>
      </c>
      <c r="B46" s="20">
        <v>72</v>
      </c>
      <c r="C46" s="20">
        <v>10</v>
      </c>
      <c r="D46" s="20">
        <v>41</v>
      </c>
      <c r="E46" s="20">
        <v>7</v>
      </c>
      <c r="F46" s="20">
        <v>9</v>
      </c>
      <c r="G46" s="20">
        <v>2</v>
      </c>
      <c r="H46" s="20">
        <v>3</v>
      </c>
      <c r="I46" s="20">
        <v>51</v>
      </c>
      <c r="J46" s="20">
        <v>16</v>
      </c>
    </row>
    <row r="47" spans="1:10" x14ac:dyDescent="0.2">
      <c r="A47" s="19" t="s">
        <v>519</v>
      </c>
      <c r="B47" s="20">
        <v>46</v>
      </c>
      <c r="C47" s="20">
        <v>10</v>
      </c>
      <c r="D47" s="20">
        <v>25</v>
      </c>
      <c r="E47" s="20">
        <v>6</v>
      </c>
      <c r="F47" s="20">
        <v>3</v>
      </c>
      <c r="G47" s="20">
        <v>2</v>
      </c>
      <c r="H47" s="20">
        <v>0</v>
      </c>
      <c r="I47" s="20">
        <v>35</v>
      </c>
      <c r="J47" s="20">
        <v>9</v>
      </c>
    </row>
    <row r="48" spans="1:10" x14ac:dyDescent="0.2">
      <c r="A48" s="19" t="s">
        <v>520</v>
      </c>
      <c r="B48" s="20">
        <v>8</v>
      </c>
      <c r="C48" s="20">
        <v>2</v>
      </c>
      <c r="D48" s="20">
        <v>5</v>
      </c>
      <c r="E48" s="20">
        <v>0</v>
      </c>
      <c r="F48" s="20">
        <v>1</v>
      </c>
      <c r="G48" s="20">
        <v>0</v>
      </c>
      <c r="H48" s="20">
        <v>0</v>
      </c>
      <c r="I48" s="20">
        <v>7</v>
      </c>
      <c r="J48" s="20">
        <v>1</v>
      </c>
    </row>
    <row r="49" spans="1:10" x14ac:dyDescent="0.2">
      <c r="A49" s="19" t="s">
        <v>521</v>
      </c>
      <c r="B49" s="20">
        <v>435</v>
      </c>
      <c r="C49" s="20">
        <v>61</v>
      </c>
      <c r="D49" s="20">
        <v>233</v>
      </c>
      <c r="E49" s="20">
        <v>97</v>
      </c>
      <c r="F49" s="20">
        <v>28</v>
      </c>
      <c r="G49" s="20">
        <v>10</v>
      </c>
      <c r="H49" s="20">
        <v>6</v>
      </c>
      <c r="I49" s="20">
        <v>294</v>
      </c>
      <c r="J49" s="20">
        <v>125</v>
      </c>
    </row>
    <row r="50" spans="1:10" x14ac:dyDescent="0.2">
      <c r="A50" s="19" t="s">
        <v>522</v>
      </c>
      <c r="B50" s="20">
        <v>356</v>
      </c>
      <c r="C50" s="20">
        <v>52</v>
      </c>
      <c r="D50" s="20">
        <v>160</v>
      </c>
      <c r="E50" s="20">
        <v>96</v>
      </c>
      <c r="F50" s="20">
        <v>32</v>
      </c>
      <c r="G50" s="20">
        <v>9</v>
      </c>
      <c r="H50" s="20">
        <v>7</v>
      </c>
      <c r="I50" s="20">
        <v>212</v>
      </c>
      <c r="J50" s="20">
        <v>128</v>
      </c>
    </row>
    <row r="51" spans="1:10" x14ac:dyDescent="0.2">
      <c r="A51" s="19" t="s">
        <v>523</v>
      </c>
      <c r="B51" s="20">
        <v>917</v>
      </c>
      <c r="C51" s="20">
        <v>135</v>
      </c>
      <c r="D51" s="20">
        <v>464</v>
      </c>
      <c r="E51" s="20">
        <v>206</v>
      </c>
      <c r="F51" s="20">
        <v>73</v>
      </c>
      <c r="G51" s="20">
        <v>23</v>
      </c>
      <c r="H51" s="20">
        <v>16</v>
      </c>
      <c r="I51" s="20">
        <v>599</v>
      </c>
      <c r="J51" s="20">
        <v>279</v>
      </c>
    </row>
    <row r="52" spans="1:10" x14ac:dyDescent="0.2">
      <c r="A52" s="19" t="s">
        <v>524</v>
      </c>
      <c r="B52" s="20">
        <v>482</v>
      </c>
      <c r="C52" s="20">
        <v>74</v>
      </c>
      <c r="D52" s="20">
        <v>231</v>
      </c>
      <c r="E52" s="20">
        <v>109</v>
      </c>
      <c r="F52" s="20">
        <v>45</v>
      </c>
      <c r="G52" s="20">
        <v>13</v>
      </c>
      <c r="H52" s="20">
        <v>10</v>
      </c>
      <c r="I52" s="20">
        <v>305</v>
      </c>
      <c r="J52" s="20">
        <v>154</v>
      </c>
    </row>
    <row r="53" spans="1:10" x14ac:dyDescent="0.2">
      <c r="A53" s="19" t="s">
        <v>525</v>
      </c>
      <c r="B53" s="20">
        <v>126</v>
      </c>
      <c r="C53" s="20">
        <v>22</v>
      </c>
      <c r="D53" s="20">
        <v>71</v>
      </c>
      <c r="E53" s="20">
        <v>13</v>
      </c>
      <c r="F53" s="20">
        <v>13</v>
      </c>
      <c r="G53" s="20">
        <v>4</v>
      </c>
      <c r="H53" s="20">
        <v>3</v>
      </c>
      <c r="I53" s="20">
        <v>93</v>
      </c>
      <c r="J53" s="20">
        <v>26</v>
      </c>
    </row>
    <row r="54" spans="1:10" x14ac:dyDescent="0.2">
      <c r="A54" s="18" t="s">
        <v>528</v>
      </c>
      <c r="B54" s="18"/>
      <c r="C54" s="18"/>
      <c r="D54" s="18"/>
      <c r="E54" s="18"/>
      <c r="F54" s="18"/>
      <c r="G54" s="18"/>
      <c r="H54" s="18"/>
      <c r="I54" s="18"/>
      <c r="J54" s="18"/>
    </row>
    <row r="55" spans="1:10" x14ac:dyDescent="0.2">
      <c r="A55" s="19" t="s">
        <v>130</v>
      </c>
      <c r="B55" s="20">
        <v>151</v>
      </c>
      <c r="C55" s="20">
        <v>14</v>
      </c>
      <c r="D55" s="20">
        <v>68</v>
      </c>
      <c r="E55" s="20">
        <v>37</v>
      </c>
      <c r="F55" s="20">
        <v>23</v>
      </c>
      <c r="G55" s="20">
        <v>7</v>
      </c>
      <c r="H55" s="20">
        <v>2</v>
      </c>
      <c r="I55" s="20">
        <v>82</v>
      </c>
      <c r="J55" s="20">
        <v>60</v>
      </c>
    </row>
    <row r="56" spans="1:10" x14ac:dyDescent="0.2">
      <c r="A56" s="19" t="s">
        <v>131</v>
      </c>
      <c r="B56" s="20">
        <v>1446</v>
      </c>
      <c r="C56" s="20">
        <v>227</v>
      </c>
      <c r="D56" s="20">
        <v>794</v>
      </c>
      <c r="E56" s="20">
        <v>300</v>
      </c>
      <c r="F56" s="20">
        <v>92</v>
      </c>
      <c r="G56" s="20">
        <v>15</v>
      </c>
      <c r="H56" s="20">
        <v>18</v>
      </c>
      <c r="I56" s="20">
        <v>1021</v>
      </c>
      <c r="J56" s="20">
        <v>392</v>
      </c>
    </row>
    <row r="57" spans="1:10" x14ac:dyDescent="0.2">
      <c r="A57" s="19" t="s">
        <v>392</v>
      </c>
      <c r="B57" s="20">
        <v>150</v>
      </c>
      <c r="C57" s="20">
        <v>7</v>
      </c>
      <c r="D57" s="20">
        <v>55</v>
      </c>
      <c r="E57" s="20">
        <v>47</v>
      </c>
      <c r="F57" s="20">
        <v>31</v>
      </c>
      <c r="G57" s="20">
        <v>7</v>
      </c>
      <c r="H57" s="20">
        <v>3</v>
      </c>
      <c r="I57" s="20">
        <v>62</v>
      </c>
      <c r="J57" s="20">
        <v>78</v>
      </c>
    </row>
    <row r="58" spans="1:10" x14ac:dyDescent="0.2">
      <c r="A58" s="19" t="s">
        <v>132</v>
      </c>
      <c r="B58" s="20">
        <v>372</v>
      </c>
      <c r="C58" s="20">
        <v>66</v>
      </c>
      <c r="D58" s="20">
        <v>170</v>
      </c>
      <c r="E58" s="20">
        <v>72</v>
      </c>
      <c r="F58" s="20">
        <v>44</v>
      </c>
      <c r="G58" s="20">
        <v>10</v>
      </c>
      <c r="H58" s="20">
        <v>10</v>
      </c>
      <c r="I58" s="20">
        <v>236</v>
      </c>
      <c r="J58" s="20">
        <v>116</v>
      </c>
    </row>
    <row r="59" spans="1:10" x14ac:dyDescent="0.2">
      <c r="A59" s="19" t="s">
        <v>529</v>
      </c>
      <c r="B59" s="20">
        <v>69</v>
      </c>
      <c r="C59" s="20">
        <v>9</v>
      </c>
      <c r="D59" s="20">
        <v>32</v>
      </c>
      <c r="E59" s="20">
        <v>20</v>
      </c>
      <c r="F59" s="20">
        <v>6</v>
      </c>
      <c r="G59" s="20">
        <v>2</v>
      </c>
      <c r="H59" s="20">
        <v>0</v>
      </c>
      <c r="I59" s="20">
        <v>41</v>
      </c>
      <c r="J59" s="20">
        <v>26</v>
      </c>
    </row>
    <row r="60" spans="1:10" x14ac:dyDescent="0.2">
      <c r="A60" s="18" t="s">
        <v>133</v>
      </c>
      <c r="B60" s="17">
        <v>92</v>
      </c>
      <c r="C60" s="17">
        <v>7</v>
      </c>
      <c r="D60" s="17">
        <v>38</v>
      </c>
      <c r="E60" s="17">
        <v>22</v>
      </c>
      <c r="F60" s="17">
        <v>18</v>
      </c>
      <c r="G60" s="17">
        <v>5</v>
      </c>
      <c r="H60" s="17">
        <v>2</v>
      </c>
      <c r="I60" s="17">
        <v>45</v>
      </c>
      <c r="J60" s="17">
        <v>40</v>
      </c>
    </row>
    <row r="61" spans="1:10" x14ac:dyDescent="0.2">
      <c r="A61" s="19" t="s">
        <v>134</v>
      </c>
      <c r="B61" s="20">
        <v>813</v>
      </c>
      <c r="C61" s="20">
        <v>131</v>
      </c>
      <c r="D61" s="20">
        <v>444</v>
      </c>
      <c r="E61" s="20">
        <v>162</v>
      </c>
      <c r="F61" s="20">
        <v>58</v>
      </c>
      <c r="G61" s="20">
        <v>7</v>
      </c>
      <c r="H61" s="20">
        <v>11</v>
      </c>
      <c r="I61" s="20">
        <v>575</v>
      </c>
      <c r="J61" s="20">
        <v>220</v>
      </c>
    </row>
    <row r="62" spans="1:10" x14ac:dyDescent="0.2">
      <c r="A62" s="19" t="s">
        <v>393</v>
      </c>
      <c r="B62" s="20">
        <v>65</v>
      </c>
      <c r="C62" s="20">
        <v>2</v>
      </c>
      <c r="D62" s="20">
        <v>23</v>
      </c>
      <c r="E62" s="20">
        <v>19</v>
      </c>
      <c r="F62" s="20">
        <v>16</v>
      </c>
      <c r="G62" s="20">
        <v>3</v>
      </c>
      <c r="H62" s="20">
        <v>2</v>
      </c>
      <c r="I62" s="20">
        <v>25</v>
      </c>
      <c r="J62" s="20">
        <v>35</v>
      </c>
    </row>
    <row r="63" spans="1:10" x14ac:dyDescent="0.2">
      <c r="A63" s="19" t="s">
        <v>135</v>
      </c>
      <c r="B63" s="20">
        <v>83</v>
      </c>
      <c r="C63" s="20">
        <v>19</v>
      </c>
      <c r="D63" s="20">
        <v>42</v>
      </c>
      <c r="E63" s="20">
        <v>8</v>
      </c>
      <c r="F63" s="20">
        <v>12</v>
      </c>
      <c r="G63" s="20">
        <v>0</v>
      </c>
      <c r="H63" s="20">
        <v>2</v>
      </c>
      <c r="I63" s="20">
        <v>61</v>
      </c>
      <c r="J63" s="20">
        <v>20</v>
      </c>
    </row>
    <row r="64" spans="1:10" x14ac:dyDescent="0.2">
      <c r="A64" s="19" t="s">
        <v>530</v>
      </c>
      <c r="B64" s="20">
        <v>39</v>
      </c>
      <c r="C64" s="20">
        <v>3</v>
      </c>
      <c r="D64" s="20">
        <v>18</v>
      </c>
      <c r="E64" s="20">
        <v>13</v>
      </c>
      <c r="F64" s="20">
        <v>4</v>
      </c>
      <c r="G64" s="20">
        <v>1</v>
      </c>
      <c r="H64" s="20">
        <v>0</v>
      </c>
      <c r="I64" s="20">
        <v>21</v>
      </c>
      <c r="J64" s="20">
        <v>17</v>
      </c>
    </row>
    <row r="65" spans="1:10" x14ac:dyDescent="0.2">
      <c r="A65" s="18" t="s">
        <v>136</v>
      </c>
      <c r="B65" s="17">
        <v>59</v>
      </c>
      <c r="C65" s="17">
        <v>7</v>
      </c>
      <c r="D65" s="17">
        <v>30</v>
      </c>
      <c r="E65" s="17">
        <v>15</v>
      </c>
      <c r="F65" s="17">
        <v>5</v>
      </c>
      <c r="G65" s="17">
        <v>2</v>
      </c>
      <c r="H65" s="17">
        <v>0</v>
      </c>
      <c r="I65" s="17">
        <v>37</v>
      </c>
      <c r="J65" s="17">
        <v>20</v>
      </c>
    </row>
    <row r="66" spans="1:10" x14ac:dyDescent="0.2">
      <c r="A66" s="19" t="s">
        <v>134</v>
      </c>
      <c r="B66" s="20">
        <v>632</v>
      </c>
      <c r="C66" s="20">
        <v>96</v>
      </c>
      <c r="D66" s="20">
        <v>349</v>
      </c>
      <c r="E66" s="20">
        <v>138</v>
      </c>
      <c r="F66" s="20">
        <v>34</v>
      </c>
      <c r="G66" s="20">
        <v>8</v>
      </c>
      <c r="H66" s="20">
        <v>7</v>
      </c>
      <c r="I66" s="20">
        <v>445</v>
      </c>
      <c r="J66" s="20">
        <v>172</v>
      </c>
    </row>
    <row r="67" spans="1:10" x14ac:dyDescent="0.2">
      <c r="A67" s="19" t="s">
        <v>393</v>
      </c>
      <c r="B67" s="20">
        <v>85</v>
      </c>
      <c r="C67" s="20">
        <v>5</v>
      </c>
      <c r="D67" s="20">
        <v>32</v>
      </c>
      <c r="E67" s="20">
        <v>28</v>
      </c>
      <c r="F67" s="20">
        <v>15</v>
      </c>
      <c r="G67" s="20">
        <v>4</v>
      </c>
      <c r="H67" s="20">
        <v>1</v>
      </c>
      <c r="I67" s="20">
        <v>37</v>
      </c>
      <c r="J67" s="20">
        <v>43</v>
      </c>
    </row>
    <row r="68" spans="1:10" x14ac:dyDescent="0.2">
      <c r="A68" s="19" t="s">
        <v>135</v>
      </c>
      <c r="B68" s="20">
        <v>289</v>
      </c>
      <c r="C68" s="20">
        <v>47</v>
      </c>
      <c r="D68" s="20">
        <v>128</v>
      </c>
      <c r="E68" s="20">
        <v>64</v>
      </c>
      <c r="F68" s="20">
        <v>32</v>
      </c>
      <c r="G68" s="20">
        <v>10</v>
      </c>
      <c r="H68" s="20">
        <v>8</v>
      </c>
      <c r="I68" s="20">
        <v>175</v>
      </c>
      <c r="J68" s="20">
        <v>96</v>
      </c>
    </row>
    <row r="69" spans="1:10" x14ac:dyDescent="0.2">
      <c r="A69" s="19" t="s">
        <v>530</v>
      </c>
      <c r="B69" s="20">
        <v>30</v>
      </c>
      <c r="C69" s="20">
        <v>6</v>
      </c>
      <c r="D69" s="20">
        <v>14</v>
      </c>
      <c r="E69" s="20">
        <v>7</v>
      </c>
      <c r="F69" s="20">
        <v>2</v>
      </c>
      <c r="G69" s="20">
        <v>1</v>
      </c>
      <c r="H69" s="20">
        <v>0</v>
      </c>
      <c r="I69" s="20">
        <v>20</v>
      </c>
      <c r="J69" s="20">
        <v>9</v>
      </c>
    </row>
    <row r="70" spans="1:10" x14ac:dyDescent="0.2">
      <c r="A70" s="18" t="s">
        <v>531</v>
      </c>
      <c r="B70" s="18"/>
      <c r="C70" s="18"/>
      <c r="D70" s="18"/>
      <c r="E70" s="18"/>
      <c r="F70" s="18"/>
      <c r="G70" s="18"/>
      <c r="H70" s="18"/>
      <c r="I70" s="18"/>
      <c r="J70" s="18"/>
    </row>
    <row r="71" spans="1:10" x14ac:dyDescent="0.2">
      <c r="A71" s="19" t="s">
        <v>532</v>
      </c>
      <c r="B71" s="20">
        <v>366</v>
      </c>
      <c r="C71" s="20">
        <v>47</v>
      </c>
      <c r="D71" s="20">
        <v>146</v>
      </c>
      <c r="E71" s="20">
        <v>86</v>
      </c>
      <c r="F71" s="20">
        <v>66</v>
      </c>
      <c r="G71" s="20">
        <v>13</v>
      </c>
      <c r="H71" s="20">
        <v>8</v>
      </c>
      <c r="I71" s="20">
        <v>193</v>
      </c>
      <c r="J71" s="20">
        <v>152</v>
      </c>
    </row>
    <row r="72" spans="1:10" x14ac:dyDescent="0.2">
      <c r="A72" s="19" t="s">
        <v>533</v>
      </c>
      <c r="B72" s="20">
        <v>1212</v>
      </c>
      <c r="C72" s="20">
        <v>197</v>
      </c>
      <c r="D72" s="20">
        <v>674</v>
      </c>
      <c r="E72" s="20">
        <v>245</v>
      </c>
      <c r="F72" s="20">
        <v>74</v>
      </c>
      <c r="G72" s="20">
        <v>9</v>
      </c>
      <c r="H72" s="20">
        <v>13</v>
      </c>
      <c r="I72" s="20">
        <v>871</v>
      </c>
      <c r="J72" s="20">
        <v>319</v>
      </c>
    </row>
    <row r="73" spans="1:10" x14ac:dyDescent="0.2">
      <c r="A73" s="19" t="s">
        <v>137</v>
      </c>
      <c r="B73" s="20">
        <v>112</v>
      </c>
      <c r="C73" s="20">
        <v>15</v>
      </c>
      <c r="D73" s="20">
        <v>68</v>
      </c>
      <c r="E73" s="20">
        <v>20</v>
      </c>
      <c r="F73" s="20">
        <v>9</v>
      </c>
      <c r="G73" s="20">
        <v>0</v>
      </c>
      <c r="H73" s="20">
        <v>0</v>
      </c>
      <c r="I73" s="20">
        <v>83</v>
      </c>
      <c r="J73" s="20">
        <v>29</v>
      </c>
    </row>
    <row r="74" spans="1:10" x14ac:dyDescent="0.2">
      <c r="A74" s="19" t="s">
        <v>138</v>
      </c>
      <c r="B74" s="20">
        <v>673</v>
      </c>
      <c r="C74" s="20">
        <v>85</v>
      </c>
      <c r="D74" s="20">
        <v>357</v>
      </c>
      <c r="E74" s="20">
        <v>147</v>
      </c>
      <c r="F74" s="20">
        <v>62</v>
      </c>
      <c r="G74" s="20">
        <v>12</v>
      </c>
      <c r="H74" s="20">
        <v>10</v>
      </c>
      <c r="I74" s="20">
        <v>442</v>
      </c>
      <c r="J74" s="20">
        <v>209</v>
      </c>
    </row>
    <row r="75" spans="1:10" x14ac:dyDescent="0.2">
      <c r="A75" s="19" t="s">
        <v>534</v>
      </c>
      <c r="B75" s="20">
        <v>75</v>
      </c>
      <c r="C75" s="20">
        <v>5</v>
      </c>
      <c r="D75" s="20">
        <v>41</v>
      </c>
      <c r="E75" s="20">
        <v>16</v>
      </c>
      <c r="F75" s="20">
        <v>8</v>
      </c>
      <c r="G75" s="20">
        <v>4</v>
      </c>
      <c r="H75" s="20">
        <v>1</v>
      </c>
      <c r="I75" s="20">
        <v>46</v>
      </c>
      <c r="J75" s="20">
        <v>24</v>
      </c>
    </row>
    <row r="76" spans="1:10" x14ac:dyDescent="0.2">
      <c r="A76" s="19" t="s">
        <v>504</v>
      </c>
      <c r="B76" s="20">
        <v>178</v>
      </c>
      <c r="C76" s="20">
        <v>27</v>
      </c>
      <c r="D76" s="20">
        <v>86</v>
      </c>
      <c r="E76" s="20">
        <v>45</v>
      </c>
      <c r="F76" s="20">
        <v>11</v>
      </c>
      <c r="G76" s="20">
        <v>5</v>
      </c>
      <c r="H76" s="20">
        <v>4</v>
      </c>
      <c r="I76" s="20">
        <v>113</v>
      </c>
      <c r="J76" s="20">
        <v>56</v>
      </c>
    </row>
    <row r="77" spans="1:10" x14ac:dyDescent="0.2">
      <c r="A77" s="19" t="s">
        <v>1441</v>
      </c>
      <c r="B77" s="20">
        <v>1644</v>
      </c>
      <c r="C77" s="20">
        <v>249</v>
      </c>
      <c r="D77" s="20">
        <v>887</v>
      </c>
      <c r="E77" s="20">
        <v>345</v>
      </c>
      <c r="F77" s="20">
        <v>119</v>
      </c>
      <c r="G77" s="20">
        <v>23</v>
      </c>
      <c r="H77" s="20">
        <v>21</v>
      </c>
      <c r="I77" s="20">
        <v>1136</v>
      </c>
      <c r="J77" s="20">
        <v>464</v>
      </c>
    </row>
    <row r="78" spans="1:10" x14ac:dyDescent="0.2">
      <c r="A78" s="18" t="s">
        <v>535</v>
      </c>
      <c r="B78" s="18"/>
      <c r="C78" s="18"/>
      <c r="D78" s="18"/>
      <c r="E78" s="18"/>
      <c r="F78" s="18"/>
      <c r="G78" s="18"/>
      <c r="H78" s="18"/>
      <c r="I78" s="18"/>
      <c r="J78" s="18"/>
    </row>
    <row r="79" spans="1:10" x14ac:dyDescent="0.2">
      <c r="A79" s="21" t="s">
        <v>536</v>
      </c>
      <c r="B79" s="34">
        <v>366</v>
      </c>
      <c r="C79" s="34">
        <v>47</v>
      </c>
      <c r="D79" s="34">
        <v>146</v>
      </c>
      <c r="E79" s="34">
        <v>86</v>
      </c>
      <c r="F79" s="34">
        <v>66</v>
      </c>
      <c r="G79" s="34">
        <v>13</v>
      </c>
      <c r="H79" s="34">
        <v>8</v>
      </c>
      <c r="I79" s="34">
        <v>193</v>
      </c>
      <c r="J79" s="34">
        <v>152</v>
      </c>
    </row>
    <row r="80" spans="1:10" x14ac:dyDescent="0.2">
      <c r="A80" s="21" t="s">
        <v>537</v>
      </c>
      <c r="B80" s="34">
        <v>954</v>
      </c>
      <c r="C80" s="34">
        <v>162</v>
      </c>
      <c r="D80" s="34">
        <v>507</v>
      </c>
      <c r="E80" s="34">
        <v>200</v>
      </c>
      <c r="F80" s="34">
        <v>61</v>
      </c>
      <c r="G80" s="34">
        <v>13</v>
      </c>
      <c r="H80" s="34">
        <v>11</v>
      </c>
      <c r="I80" s="34">
        <v>669</v>
      </c>
      <c r="J80" s="34">
        <v>261</v>
      </c>
    </row>
    <row r="81" spans="1:10" x14ac:dyDescent="0.2">
      <c r="A81" s="19" t="s">
        <v>538</v>
      </c>
      <c r="B81" s="20">
        <v>345</v>
      </c>
      <c r="C81" s="20">
        <v>40</v>
      </c>
      <c r="D81" s="20">
        <v>191</v>
      </c>
      <c r="E81" s="20">
        <v>74</v>
      </c>
      <c r="F81" s="20">
        <v>32</v>
      </c>
      <c r="G81" s="20">
        <v>7</v>
      </c>
      <c r="H81" s="20">
        <v>1</v>
      </c>
      <c r="I81" s="20">
        <v>231</v>
      </c>
      <c r="J81" s="20">
        <v>106</v>
      </c>
    </row>
    <row r="82" spans="1:10" x14ac:dyDescent="0.2">
      <c r="A82" s="19" t="s">
        <v>539</v>
      </c>
      <c r="B82" s="20">
        <v>141</v>
      </c>
      <c r="C82" s="20">
        <v>14</v>
      </c>
      <c r="D82" s="20">
        <v>83</v>
      </c>
      <c r="E82" s="20">
        <v>29</v>
      </c>
      <c r="F82" s="20">
        <v>10</v>
      </c>
      <c r="G82" s="20">
        <v>3</v>
      </c>
      <c r="H82" s="20">
        <v>2</v>
      </c>
      <c r="I82" s="20">
        <v>97</v>
      </c>
      <c r="J82" s="20">
        <v>39</v>
      </c>
    </row>
    <row r="83" spans="1:10" x14ac:dyDescent="0.2">
      <c r="A83" s="19" t="s">
        <v>540</v>
      </c>
      <c r="B83" s="20">
        <v>56</v>
      </c>
      <c r="C83" s="20">
        <v>7</v>
      </c>
      <c r="D83" s="20">
        <v>24</v>
      </c>
      <c r="E83" s="20">
        <v>17</v>
      </c>
      <c r="F83" s="20">
        <v>7</v>
      </c>
      <c r="G83" s="20">
        <v>0</v>
      </c>
      <c r="H83" s="20">
        <v>1</v>
      </c>
      <c r="I83" s="20">
        <v>31</v>
      </c>
      <c r="J83" s="20">
        <v>24</v>
      </c>
    </row>
    <row r="84" spans="1:10" x14ac:dyDescent="0.2">
      <c r="A84" s="19" t="s">
        <v>541</v>
      </c>
      <c r="B84" s="20">
        <v>48</v>
      </c>
      <c r="C84" s="20">
        <v>12</v>
      </c>
      <c r="D84" s="20">
        <v>29</v>
      </c>
      <c r="E84" s="20">
        <v>5</v>
      </c>
      <c r="F84" s="20">
        <v>2</v>
      </c>
      <c r="G84" s="20">
        <v>0</v>
      </c>
      <c r="H84" s="20">
        <v>0</v>
      </c>
      <c r="I84" s="20">
        <v>41</v>
      </c>
      <c r="J84" s="20">
        <v>7</v>
      </c>
    </row>
    <row r="85" spans="1:10" x14ac:dyDescent="0.2">
      <c r="A85" s="19" t="s">
        <v>542</v>
      </c>
      <c r="B85" s="20">
        <v>20</v>
      </c>
      <c r="C85" s="20">
        <v>2</v>
      </c>
      <c r="D85" s="20">
        <v>11</v>
      </c>
      <c r="E85" s="20">
        <v>2</v>
      </c>
      <c r="F85" s="20">
        <v>2</v>
      </c>
      <c r="G85" s="20">
        <v>0</v>
      </c>
      <c r="H85" s="20">
        <v>3</v>
      </c>
      <c r="I85" s="20">
        <v>13</v>
      </c>
      <c r="J85" s="20">
        <v>4</v>
      </c>
    </row>
    <row r="86" spans="1:10" x14ac:dyDescent="0.2">
      <c r="A86" s="19" t="s">
        <v>543</v>
      </c>
      <c r="B86" s="20">
        <v>4</v>
      </c>
      <c r="C86" s="20">
        <v>1</v>
      </c>
      <c r="D86" s="20">
        <v>1</v>
      </c>
      <c r="E86" s="20">
        <v>0</v>
      </c>
      <c r="F86" s="20">
        <v>1</v>
      </c>
      <c r="G86" s="20">
        <v>0</v>
      </c>
      <c r="H86" s="20">
        <v>1</v>
      </c>
      <c r="I86" s="20">
        <v>2</v>
      </c>
      <c r="J86" s="20">
        <v>1</v>
      </c>
    </row>
    <row r="87" spans="1:10" x14ac:dyDescent="0.2">
      <c r="A87" s="19" t="s">
        <v>544</v>
      </c>
      <c r="B87" s="20">
        <v>2</v>
      </c>
      <c r="C87" s="20">
        <v>0</v>
      </c>
      <c r="D87" s="20">
        <v>1</v>
      </c>
      <c r="E87" s="20">
        <v>1</v>
      </c>
      <c r="F87" s="20">
        <v>0</v>
      </c>
      <c r="G87" s="20">
        <v>0</v>
      </c>
      <c r="H87" s="20">
        <v>0</v>
      </c>
      <c r="I87" s="20">
        <v>1</v>
      </c>
      <c r="J87" s="20">
        <v>1</v>
      </c>
    </row>
    <row r="88" spans="1:10" x14ac:dyDescent="0.2">
      <c r="A88" s="19" t="s">
        <v>545</v>
      </c>
      <c r="B88" s="20">
        <v>2</v>
      </c>
      <c r="C88" s="20">
        <v>0</v>
      </c>
      <c r="D88" s="20">
        <v>2</v>
      </c>
      <c r="E88" s="20">
        <v>0</v>
      </c>
      <c r="F88" s="20">
        <v>0</v>
      </c>
      <c r="G88" s="20">
        <v>0</v>
      </c>
      <c r="H88" s="20">
        <v>0</v>
      </c>
      <c r="I88" s="20">
        <v>2</v>
      </c>
      <c r="J88" s="20">
        <v>0</v>
      </c>
    </row>
    <row r="89" spans="1:10" x14ac:dyDescent="0.2">
      <c r="A89" s="19" t="s">
        <v>504</v>
      </c>
      <c r="B89" s="20">
        <v>250</v>
      </c>
      <c r="C89" s="20">
        <v>38</v>
      </c>
      <c r="D89" s="20">
        <v>124</v>
      </c>
      <c r="E89" s="20">
        <v>62</v>
      </c>
      <c r="F89" s="20">
        <v>15</v>
      </c>
      <c r="G89" s="20">
        <v>5</v>
      </c>
      <c r="H89" s="20">
        <v>6</v>
      </c>
      <c r="I89" s="20">
        <v>162</v>
      </c>
      <c r="J89" s="20">
        <v>77</v>
      </c>
    </row>
    <row r="90" spans="1:10" x14ac:dyDescent="0.2">
      <c r="A90" s="18" t="s">
        <v>546</v>
      </c>
      <c r="B90" s="18"/>
      <c r="C90" s="18"/>
      <c r="D90" s="18"/>
      <c r="E90" s="18"/>
      <c r="F90" s="18"/>
      <c r="G90" s="18"/>
      <c r="H90" s="18"/>
      <c r="I90" s="18"/>
      <c r="J90" s="18"/>
    </row>
    <row r="91" spans="1:10" x14ac:dyDescent="0.2">
      <c r="A91" s="19" t="s">
        <v>547</v>
      </c>
      <c r="B91" s="20">
        <v>1712</v>
      </c>
      <c r="C91" s="20">
        <v>261</v>
      </c>
      <c r="D91" s="20">
        <v>938</v>
      </c>
      <c r="E91" s="20">
        <v>351</v>
      </c>
      <c r="F91" s="20">
        <v>115</v>
      </c>
      <c r="G91" s="20">
        <v>20</v>
      </c>
      <c r="H91" s="20">
        <v>27</v>
      </c>
      <c r="I91" s="20">
        <v>1199</v>
      </c>
      <c r="J91" s="20">
        <v>466</v>
      </c>
    </row>
    <row r="92" spans="1:10" x14ac:dyDescent="0.2">
      <c r="A92" s="19" t="s">
        <v>139</v>
      </c>
      <c r="B92" s="20">
        <v>76</v>
      </c>
      <c r="C92" s="20">
        <v>22</v>
      </c>
      <c r="D92" s="20">
        <v>33</v>
      </c>
      <c r="E92" s="20">
        <v>13</v>
      </c>
      <c r="F92" s="20">
        <v>4</v>
      </c>
      <c r="G92" s="20">
        <v>3</v>
      </c>
      <c r="H92" s="20">
        <v>1</v>
      </c>
      <c r="I92" s="20">
        <v>55</v>
      </c>
      <c r="J92" s="20">
        <v>17</v>
      </c>
    </row>
    <row r="93" spans="1:10" x14ac:dyDescent="0.2">
      <c r="A93" s="19" t="s">
        <v>548</v>
      </c>
      <c r="B93" s="20">
        <v>59</v>
      </c>
      <c r="C93" s="20">
        <v>7</v>
      </c>
      <c r="D93" s="20">
        <v>17</v>
      </c>
      <c r="E93" s="20">
        <v>16</v>
      </c>
      <c r="F93" s="20">
        <v>16</v>
      </c>
      <c r="G93" s="20">
        <v>2</v>
      </c>
      <c r="H93" s="20">
        <v>1</v>
      </c>
      <c r="I93" s="20">
        <v>24</v>
      </c>
      <c r="J93" s="20">
        <v>32</v>
      </c>
    </row>
    <row r="94" spans="1:10" x14ac:dyDescent="0.2">
      <c r="A94" s="19" t="s">
        <v>140</v>
      </c>
      <c r="B94" s="20">
        <v>194</v>
      </c>
      <c r="C94" s="20">
        <v>13</v>
      </c>
      <c r="D94" s="20">
        <v>72</v>
      </c>
      <c r="E94" s="20">
        <v>59</v>
      </c>
      <c r="F94" s="20">
        <v>42</v>
      </c>
      <c r="G94" s="20">
        <v>4</v>
      </c>
      <c r="H94" s="20">
        <v>4</v>
      </c>
      <c r="I94" s="20">
        <v>85</v>
      </c>
      <c r="J94" s="20">
        <v>101</v>
      </c>
    </row>
    <row r="95" spans="1:10" x14ac:dyDescent="0.2">
      <c r="A95" s="19" t="s">
        <v>141</v>
      </c>
      <c r="B95" s="20">
        <v>16</v>
      </c>
      <c r="C95" s="20">
        <v>1</v>
      </c>
      <c r="D95" s="20">
        <v>5</v>
      </c>
      <c r="E95" s="20">
        <v>5</v>
      </c>
      <c r="F95" s="20">
        <v>4</v>
      </c>
      <c r="G95" s="20">
        <v>1</v>
      </c>
      <c r="H95" s="20">
        <v>0</v>
      </c>
      <c r="I95" s="20">
        <v>6</v>
      </c>
      <c r="J95" s="20">
        <v>9</v>
      </c>
    </row>
    <row r="96" spans="1:10" x14ac:dyDescent="0.2">
      <c r="A96" s="19" t="s">
        <v>511</v>
      </c>
      <c r="B96" s="20">
        <v>46</v>
      </c>
      <c r="C96" s="20">
        <v>6</v>
      </c>
      <c r="D96" s="20">
        <v>18</v>
      </c>
      <c r="E96" s="20">
        <v>11</v>
      </c>
      <c r="F96" s="20">
        <v>5</v>
      </c>
      <c r="G96" s="20">
        <v>6</v>
      </c>
      <c r="H96" s="20">
        <v>0</v>
      </c>
      <c r="I96" s="20">
        <v>24</v>
      </c>
      <c r="J96" s="20">
        <v>16</v>
      </c>
    </row>
    <row r="97" spans="1:10" x14ac:dyDescent="0.2">
      <c r="A97" s="19" t="s">
        <v>504</v>
      </c>
      <c r="B97" s="20">
        <v>85</v>
      </c>
      <c r="C97" s="20">
        <v>13</v>
      </c>
      <c r="D97" s="20">
        <v>36</v>
      </c>
      <c r="E97" s="20">
        <v>21</v>
      </c>
      <c r="F97" s="20">
        <v>10</v>
      </c>
      <c r="G97" s="20">
        <v>5</v>
      </c>
      <c r="H97" s="20">
        <v>0</v>
      </c>
      <c r="I97" s="20">
        <v>49</v>
      </c>
      <c r="J97" s="20">
        <v>31</v>
      </c>
    </row>
    <row r="98" spans="1:10" x14ac:dyDescent="0.2">
      <c r="A98" s="18" t="s">
        <v>549</v>
      </c>
      <c r="B98" s="18"/>
      <c r="C98" s="18"/>
      <c r="D98" s="18"/>
      <c r="E98" s="18"/>
      <c r="F98" s="18"/>
      <c r="G98" s="18"/>
      <c r="H98" s="18"/>
      <c r="I98" s="18"/>
      <c r="J98" s="18"/>
    </row>
    <row r="99" spans="1:10" x14ac:dyDescent="0.2">
      <c r="A99" s="19" t="s">
        <v>550</v>
      </c>
      <c r="B99" s="20">
        <v>1212</v>
      </c>
      <c r="C99" s="20">
        <v>206</v>
      </c>
      <c r="D99" s="20">
        <v>702</v>
      </c>
      <c r="E99" s="20">
        <v>209</v>
      </c>
      <c r="F99" s="20">
        <v>70</v>
      </c>
      <c r="G99" s="20">
        <v>13</v>
      </c>
      <c r="H99" s="20">
        <v>12</v>
      </c>
      <c r="I99" s="20">
        <v>908</v>
      </c>
      <c r="J99" s="20">
        <v>279</v>
      </c>
    </row>
    <row r="100" spans="1:10" x14ac:dyDescent="0.2">
      <c r="A100" s="19" t="s">
        <v>551</v>
      </c>
      <c r="B100" s="20">
        <v>24</v>
      </c>
      <c r="C100" s="20">
        <v>4</v>
      </c>
      <c r="D100" s="20">
        <v>11</v>
      </c>
      <c r="E100" s="20">
        <v>5</v>
      </c>
      <c r="F100" s="20">
        <v>4</v>
      </c>
      <c r="G100" s="20">
        <v>0</v>
      </c>
      <c r="H100" s="20">
        <v>0</v>
      </c>
      <c r="I100" s="20">
        <v>15</v>
      </c>
      <c r="J100" s="20">
        <v>9</v>
      </c>
    </row>
    <row r="101" spans="1:10" x14ac:dyDescent="0.2">
      <c r="A101" s="19" t="s">
        <v>552</v>
      </c>
      <c r="B101" s="20">
        <v>76</v>
      </c>
      <c r="C101" s="20">
        <v>7</v>
      </c>
      <c r="D101" s="20">
        <v>35</v>
      </c>
      <c r="E101" s="20">
        <v>26</v>
      </c>
      <c r="F101" s="20">
        <v>6</v>
      </c>
      <c r="G101" s="20">
        <v>2</v>
      </c>
      <c r="H101" s="20">
        <v>0</v>
      </c>
      <c r="I101" s="20">
        <v>42</v>
      </c>
      <c r="J101" s="20">
        <v>32</v>
      </c>
    </row>
    <row r="102" spans="1:10" x14ac:dyDescent="0.2">
      <c r="A102" s="19" t="s">
        <v>553</v>
      </c>
      <c r="B102" s="20">
        <v>43</v>
      </c>
      <c r="C102" s="20">
        <v>3</v>
      </c>
      <c r="D102" s="20">
        <v>19</v>
      </c>
      <c r="E102" s="20">
        <v>19</v>
      </c>
      <c r="F102" s="20">
        <v>2</v>
      </c>
      <c r="G102" s="20">
        <v>0</v>
      </c>
      <c r="H102" s="20">
        <v>0</v>
      </c>
      <c r="I102" s="20">
        <v>22</v>
      </c>
      <c r="J102" s="20">
        <v>21</v>
      </c>
    </row>
    <row r="103" spans="1:10" x14ac:dyDescent="0.2">
      <c r="A103" s="19" t="s">
        <v>554</v>
      </c>
      <c r="B103" s="20">
        <v>14</v>
      </c>
      <c r="C103" s="20">
        <v>4</v>
      </c>
      <c r="D103" s="20">
        <v>6</v>
      </c>
      <c r="E103" s="20">
        <v>3</v>
      </c>
      <c r="F103" s="20">
        <v>1</v>
      </c>
      <c r="G103" s="20">
        <v>0</v>
      </c>
      <c r="H103" s="20">
        <v>0</v>
      </c>
      <c r="I103" s="20">
        <v>10</v>
      </c>
      <c r="J103" s="20">
        <v>4</v>
      </c>
    </row>
    <row r="104" spans="1:10" x14ac:dyDescent="0.2">
      <c r="A104" s="19" t="s">
        <v>555</v>
      </c>
      <c r="B104" s="20">
        <v>5</v>
      </c>
      <c r="C104" s="20">
        <v>0</v>
      </c>
      <c r="D104" s="20">
        <v>2</v>
      </c>
      <c r="E104" s="20">
        <v>1</v>
      </c>
      <c r="F104" s="20">
        <v>1</v>
      </c>
      <c r="G104" s="20">
        <v>1</v>
      </c>
      <c r="H104" s="20">
        <v>0</v>
      </c>
      <c r="I104" s="20">
        <v>2</v>
      </c>
      <c r="J104" s="20">
        <v>2</v>
      </c>
    </row>
    <row r="105" spans="1:10" x14ac:dyDescent="0.2">
      <c r="A105" s="19" t="s">
        <v>504</v>
      </c>
      <c r="B105" s="20">
        <v>414</v>
      </c>
      <c r="C105" s="20">
        <v>59</v>
      </c>
      <c r="D105" s="20">
        <v>196</v>
      </c>
      <c r="E105" s="20">
        <v>101</v>
      </c>
      <c r="F105" s="20">
        <v>35</v>
      </c>
      <c r="G105" s="20">
        <v>7</v>
      </c>
      <c r="H105" s="20">
        <v>16</v>
      </c>
      <c r="I105" s="20">
        <v>255</v>
      </c>
      <c r="J105" s="20">
        <v>136</v>
      </c>
    </row>
    <row r="106" spans="1:10" x14ac:dyDescent="0.2">
      <c r="A106" s="18" t="s">
        <v>556</v>
      </c>
      <c r="B106" s="18"/>
      <c r="C106" s="18"/>
      <c r="D106" s="18"/>
      <c r="E106" s="18"/>
      <c r="F106" s="18"/>
      <c r="G106" s="18"/>
      <c r="H106" s="18"/>
      <c r="I106" s="18"/>
      <c r="J106" s="18"/>
    </row>
    <row r="107" spans="1:10" x14ac:dyDescent="0.2">
      <c r="A107" s="19" t="s">
        <v>550</v>
      </c>
      <c r="B107" s="20">
        <v>13</v>
      </c>
      <c r="C107" s="20">
        <v>0</v>
      </c>
      <c r="D107" s="20">
        <v>7</v>
      </c>
      <c r="E107" s="20">
        <v>1</v>
      </c>
      <c r="F107" s="20">
        <v>4</v>
      </c>
      <c r="G107" s="20">
        <v>1</v>
      </c>
      <c r="H107" s="20">
        <v>0</v>
      </c>
      <c r="I107" s="20">
        <v>7</v>
      </c>
      <c r="J107" s="20">
        <v>5</v>
      </c>
    </row>
    <row r="108" spans="1:10" x14ac:dyDescent="0.2">
      <c r="A108" s="19" t="s">
        <v>551</v>
      </c>
      <c r="B108" s="20">
        <v>89</v>
      </c>
      <c r="C108" s="20">
        <v>5</v>
      </c>
      <c r="D108" s="20">
        <v>17</v>
      </c>
      <c r="E108" s="20">
        <v>34</v>
      </c>
      <c r="F108" s="20">
        <v>28</v>
      </c>
      <c r="G108" s="20">
        <v>4</v>
      </c>
      <c r="H108" s="20">
        <v>1</v>
      </c>
      <c r="I108" s="20">
        <v>22</v>
      </c>
      <c r="J108" s="20">
        <v>62</v>
      </c>
    </row>
    <row r="109" spans="1:10" x14ac:dyDescent="0.2">
      <c r="A109" s="19" t="s">
        <v>552</v>
      </c>
      <c r="B109" s="20">
        <v>143</v>
      </c>
      <c r="C109" s="20">
        <v>11</v>
      </c>
      <c r="D109" s="20">
        <v>64</v>
      </c>
      <c r="E109" s="20">
        <v>36</v>
      </c>
      <c r="F109" s="20">
        <v>24</v>
      </c>
      <c r="G109" s="20">
        <v>4</v>
      </c>
      <c r="H109" s="20">
        <v>4</v>
      </c>
      <c r="I109" s="20">
        <v>75</v>
      </c>
      <c r="J109" s="20">
        <v>60</v>
      </c>
    </row>
    <row r="110" spans="1:10" x14ac:dyDescent="0.2">
      <c r="A110" s="19" t="s">
        <v>553</v>
      </c>
      <c r="B110" s="20">
        <v>27</v>
      </c>
      <c r="C110" s="20">
        <v>5</v>
      </c>
      <c r="D110" s="20">
        <v>7</v>
      </c>
      <c r="E110" s="20">
        <v>11</v>
      </c>
      <c r="F110" s="20">
        <v>4</v>
      </c>
      <c r="G110" s="20">
        <v>0</v>
      </c>
      <c r="H110" s="20">
        <v>0</v>
      </c>
      <c r="I110" s="20">
        <v>12</v>
      </c>
      <c r="J110" s="20">
        <v>15</v>
      </c>
    </row>
    <row r="111" spans="1:10" x14ac:dyDescent="0.2">
      <c r="A111" s="19" t="s">
        <v>554</v>
      </c>
      <c r="B111" s="20">
        <v>5</v>
      </c>
      <c r="C111" s="20">
        <v>1</v>
      </c>
      <c r="D111" s="20">
        <v>3</v>
      </c>
      <c r="E111" s="20">
        <v>1</v>
      </c>
      <c r="F111" s="20">
        <v>0</v>
      </c>
      <c r="G111" s="20">
        <v>0</v>
      </c>
      <c r="H111" s="20">
        <v>0</v>
      </c>
      <c r="I111" s="20">
        <v>4</v>
      </c>
      <c r="J111" s="20">
        <v>1</v>
      </c>
    </row>
    <row r="112" spans="1:10" x14ac:dyDescent="0.2">
      <c r="A112" s="19" t="s">
        <v>555</v>
      </c>
      <c r="B112" s="20">
        <v>10</v>
      </c>
      <c r="C112" s="20">
        <v>2</v>
      </c>
      <c r="D112" s="20">
        <v>3</v>
      </c>
      <c r="E112" s="20">
        <v>2</v>
      </c>
      <c r="F112" s="20">
        <v>3</v>
      </c>
      <c r="G112" s="20">
        <v>0</v>
      </c>
      <c r="H112" s="20">
        <v>0</v>
      </c>
      <c r="I112" s="20">
        <v>5</v>
      </c>
      <c r="J112" s="20">
        <v>5</v>
      </c>
    </row>
    <row r="113" spans="1:10" x14ac:dyDescent="0.2">
      <c r="A113" s="19" t="s">
        <v>504</v>
      </c>
      <c r="B113" s="20">
        <v>28</v>
      </c>
      <c r="C113" s="20">
        <v>3</v>
      </c>
      <c r="D113" s="20">
        <v>11</v>
      </c>
      <c r="E113" s="20">
        <v>6</v>
      </c>
      <c r="F113" s="20">
        <v>4</v>
      </c>
      <c r="G113" s="20">
        <v>4</v>
      </c>
      <c r="H113" s="20">
        <v>0</v>
      </c>
      <c r="I113" s="20">
        <v>14</v>
      </c>
      <c r="J113" s="20">
        <v>10</v>
      </c>
    </row>
    <row r="114" spans="1:10" x14ac:dyDescent="0.2">
      <c r="A114" s="18" t="s">
        <v>142</v>
      </c>
      <c r="B114" s="18"/>
      <c r="C114" s="18"/>
      <c r="D114" s="18"/>
      <c r="E114" s="18"/>
      <c r="F114" s="18"/>
      <c r="G114" s="18"/>
      <c r="H114" s="18"/>
      <c r="I114" s="18"/>
      <c r="J114" s="18"/>
    </row>
    <row r="115" spans="1:10" x14ac:dyDescent="0.2">
      <c r="A115" s="19" t="s">
        <v>557</v>
      </c>
      <c r="B115" s="20">
        <v>90</v>
      </c>
      <c r="C115" s="20">
        <v>31</v>
      </c>
      <c r="D115" s="20">
        <v>37</v>
      </c>
      <c r="E115" s="20">
        <v>14</v>
      </c>
      <c r="F115" s="20">
        <v>8</v>
      </c>
      <c r="G115" s="20">
        <v>0</v>
      </c>
      <c r="H115" s="20">
        <v>0</v>
      </c>
      <c r="I115" s="20">
        <v>68</v>
      </c>
      <c r="J115" s="20">
        <v>22</v>
      </c>
    </row>
    <row r="116" spans="1:10" x14ac:dyDescent="0.2">
      <c r="A116" s="19" t="s">
        <v>558</v>
      </c>
      <c r="B116" s="20">
        <v>307</v>
      </c>
      <c r="C116" s="20">
        <v>70</v>
      </c>
      <c r="D116" s="20">
        <v>151</v>
      </c>
      <c r="E116" s="20">
        <v>56</v>
      </c>
      <c r="F116" s="20">
        <v>22</v>
      </c>
      <c r="G116" s="20">
        <v>5</v>
      </c>
      <c r="H116" s="20">
        <v>3</v>
      </c>
      <c r="I116" s="20">
        <v>221</v>
      </c>
      <c r="J116" s="20">
        <v>78</v>
      </c>
    </row>
    <row r="117" spans="1:10" x14ac:dyDescent="0.2">
      <c r="A117" s="19" t="s">
        <v>559</v>
      </c>
      <c r="B117" s="20">
        <v>392</v>
      </c>
      <c r="C117" s="20">
        <v>60</v>
      </c>
      <c r="D117" s="20">
        <v>222</v>
      </c>
      <c r="E117" s="20">
        <v>80</v>
      </c>
      <c r="F117" s="20">
        <v>20</v>
      </c>
      <c r="G117" s="20">
        <v>6</v>
      </c>
      <c r="H117" s="20">
        <v>4</v>
      </c>
      <c r="I117" s="20">
        <v>282</v>
      </c>
      <c r="J117" s="20">
        <v>100</v>
      </c>
    </row>
    <row r="118" spans="1:10" x14ac:dyDescent="0.2">
      <c r="A118" s="19" t="s">
        <v>560</v>
      </c>
      <c r="B118" s="20">
        <v>379</v>
      </c>
      <c r="C118" s="20">
        <v>43</v>
      </c>
      <c r="D118" s="20">
        <v>209</v>
      </c>
      <c r="E118" s="20">
        <v>84</v>
      </c>
      <c r="F118" s="20">
        <v>28</v>
      </c>
      <c r="G118" s="20">
        <v>8</v>
      </c>
      <c r="H118" s="20">
        <v>7</v>
      </c>
      <c r="I118" s="20">
        <v>252</v>
      </c>
      <c r="J118" s="20">
        <v>112</v>
      </c>
    </row>
    <row r="119" spans="1:10" x14ac:dyDescent="0.2">
      <c r="A119" s="19" t="s">
        <v>561</v>
      </c>
      <c r="B119" s="20">
        <v>951</v>
      </c>
      <c r="C119" s="20">
        <v>108</v>
      </c>
      <c r="D119" s="20">
        <v>466</v>
      </c>
      <c r="E119" s="20">
        <v>226</v>
      </c>
      <c r="F119" s="20">
        <v>112</v>
      </c>
      <c r="G119" s="20">
        <v>20</v>
      </c>
      <c r="H119" s="20">
        <v>19</v>
      </c>
      <c r="I119" s="20">
        <v>574</v>
      </c>
      <c r="J119" s="20">
        <v>338</v>
      </c>
    </row>
    <row r="120" spans="1:10" x14ac:dyDescent="0.2">
      <c r="A120" s="19" t="s">
        <v>504</v>
      </c>
      <c r="B120" s="20">
        <v>69</v>
      </c>
      <c r="C120" s="20">
        <v>11</v>
      </c>
      <c r="D120" s="20">
        <v>34</v>
      </c>
      <c r="E120" s="20">
        <v>16</v>
      </c>
      <c r="F120" s="20">
        <v>6</v>
      </c>
      <c r="G120" s="20">
        <v>2</v>
      </c>
      <c r="H120" s="20">
        <v>0</v>
      </c>
      <c r="I120" s="20">
        <v>45</v>
      </c>
      <c r="J120" s="20">
        <v>22</v>
      </c>
    </row>
    <row r="121" spans="1:10" x14ac:dyDescent="0.2">
      <c r="A121" s="18" t="s">
        <v>143</v>
      </c>
      <c r="B121" s="18"/>
      <c r="C121" s="18"/>
      <c r="D121" s="18"/>
      <c r="E121" s="18"/>
      <c r="F121" s="18"/>
      <c r="G121" s="18"/>
      <c r="H121" s="18"/>
      <c r="I121" s="18"/>
      <c r="J121" s="18"/>
    </row>
    <row r="122" spans="1:10" x14ac:dyDescent="0.2">
      <c r="A122" s="21" t="s">
        <v>562</v>
      </c>
      <c r="B122" s="21"/>
      <c r="C122" s="21"/>
      <c r="D122" s="21"/>
      <c r="E122" s="21"/>
      <c r="F122" s="21"/>
      <c r="G122" s="21"/>
      <c r="H122" s="21"/>
      <c r="I122" s="21"/>
      <c r="J122" s="21"/>
    </row>
    <row r="123" spans="1:10" x14ac:dyDescent="0.2">
      <c r="A123" s="19" t="s">
        <v>563</v>
      </c>
      <c r="B123" s="20">
        <v>546</v>
      </c>
      <c r="C123" s="20">
        <v>123</v>
      </c>
      <c r="D123" s="20">
        <v>303</v>
      </c>
      <c r="E123" s="20">
        <v>85</v>
      </c>
      <c r="F123" s="20">
        <v>22</v>
      </c>
      <c r="G123" s="20">
        <v>10</v>
      </c>
      <c r="H123" s="20">
        <v>3</v>
      </c>
      <c r="I123" s="20">
        <v>426</v>
      </c>
      <c r="J123" s="20">
        <v>107</v>
      </c>
    </row>
    <row r="124" spans="1:10" x14ac:dyDescent="0.2">
      <c r="A124" s="19" t="s">
        <v>564</v>
      </c>
      <c r="B124" s="20">
        <v>531</v>
      </c>
      <c r="C124" s="20">
        <v>83</v>
      </c>
      <c r="D124" s="20">
        <v>293</v>
      </c>
      <c r="E124" s="20">
        <v>115</v>
      </c>
      <c r="F124" s="20">
        <v>31</v>
      </c>
      <c r="G124" s="20">
        <v>3</v>
      </c>
      <c r="H124" s="20">
        <v>6</v>
      </c>
      <c r="I124" s="20">
        <v>376</v>
      </c>
      <c r="J124" s="20">
        <v>146</v>
      </c>
    </row>
    <row r="125" spans="1:10" x14ac:dyDescent="0.2">
      <c r="A125" s="19" t="s">
        <v>565</v>
      </c>
      <c r="B125" s="20">
        <v>205</v>
      </c>
      <c r="C125" s="20">
        <v>21</v>
      </c>
      <c r="D125" s="20">
        <v>96</v>
      </c>
      <c r="E125" s="20">
        <v>63</v>
      </c>
      <c r="F125" s="20">
        <v>16</v>
      </c>
      <c r="G125" s="20">
        <v>6</v>
      </c>
      <c r="H125" s="20">
        <v>3</v>
      </c>
      <c r="I125" s="20">
        <v>117</v>
      </c>
      <c r="J125" s="20">
        <v>79</v>
      </c>
    </row>
    <row r="126" spans="1:10" x14ac:dyDescent="0.2">
      <c r="A126" s="19" t="s">
        <v>566</v>
      </c>
      <c r="B126" s="20">
        <v>762</v>
      </c>
      <c r="C126" s="20">
        <v>81</v>
      </c>
      <c r="D126" s="20">
        <v>363</v>
      </c>
      <c r="E126" s="20">
        <v>175</v>
      </c>
      <c r="F126" s="20">
        <v>107</v>
      </c>
      <c r="G126" s="20">
        <v>19</v>
      </c>
      <c r="H126" s="20">
        <v>17</v>
      </c>
      <c r="I126" s="20">
        <v>444</v>
      </c>
      <c r="J126" s="20">
        <v>282</v>
      </c>
    </row>
    <row r="127" spans="1:10" x14ac:dyDescent="0.2">
      <c r="A127" s="19" t="s">
        <v>504</v>
      </c>
      <c r="B127" s="20">
        <v>144</v>
      </c>
      <c r="C127" s="20">
        <v>15</v>
      </c>
      <c r="D127" s="20">
        <v>64</v>
      </c>
      <c r="E127" s="20">
        <v>38</v>
      </c>
      <c r="F127" s="20">
        <v>20</v>
      </c>
      <c r="G127" s="20">
        <v>3</v>
      </c>
      <c r="H127" s="20">
        <v>4</v>
      </c>
      <c r="I127" s="20">
        <v>79</v>
      </c>
      <c r="J127" s="20">
        <v>58</v>
      </c>
    </row>
    <row r="128" spans="1:10" x14ac:dyDescent="0.2">
      <c r="A128" s="18" t="s">
        <v>143</v>
      </c>
      <c r="B128" s="18"/>
      <c r="C128" s="18"/>
      <c r="D128" s="18"/>
      <c r="E128" s="18"/>
      <c r="F128" s="18"/>
      <c r="G128" s="18"/>
      <c r="H128" s="18"/>
      <c r="I128" s="18"/>
      <c r="J128" s="18"/>
    </row>
    <row r="129" spans="1:10" x14ac:dyDescent="0.2">
      <c r="A129" s="21" t="s">
        <v>567</v>
      </c>
      <c r="B129" s="21"/>
      <c r="C129" s="21"/>
      <c r="D129" s="21"/>
      <c r="E129" s="21"/>
      <c r="F129" s="21"/>
      <c r="G129" s="21"/>
      <c r="H129" s="21"/>
      <c r="I129" s="21"/>
      <c r="J129" s="21"/>
    </row>
    <row r="130" spans="1:10" x14ac:dyDescent="0.2">
      <c r="A130" s="19" t="s">
        <v>563</v>
      </c>
      <c r="B130" s="20">
        <v>285</v>
      </c>
      <c r="C130" s="20">
        <v>72</v>
      </c>
      <c r="D130" s="20">
        <v>157</v>
      </c>
      <c r="E130" s="20">
        <v>44</v>
      </c>
      <c r="F130" s="20">
        <v>9</v>
      </c>
      <c r="G130" s="20">
        <v>2</v>
      </c>
      <c r="H130" s="20">
        <v>1</v>
      </c>
      <c r="I130" s="20">
        <v>229</v>
      </c>
      <c r="J130" s="20">
        <v>53</v>
      </c>
    </row>
    <row r="131" spans="1:10" x14ac:dyDescent="0.2">
      <c r="A131" s="19" t="s">
        <v>564</v>
      </c>
      <c r="B131" s="20">
        <v>217</v>
      </c>
      <c r="C131" s="20">
        <v>31</v>
      </c>
      <c r="D131" s="20">
        <v>121</v>
      </c>
      <c r="E131" s="20">
        <v>48</v>
      </c>
      <c r="F131" s="20">
        <v>13</v>
      </c>
      <c r="G131" s="20">
        <v>2</v>
      </c>
      <c r="H131" s="20">
        <v>2</v>
      </c>
      <c r="I131" s="20">
        <v>152</v>
      </c>
      <c r="J131" s="20">
        <v>61</v>
      </c>
    </row>
    <row r="132" spans="1:10" x14ac:dyDescent="0.2">
      <c r="A132" s="19" t="s">
        <v>565</v>
      </c>
      <c r="B132" s="20">
        <v>142</v>
      </c>
      <c r="C132" s="20">
        <v>15</v>
      </c>
      <c r="D132" s="20">
        <v>72</v>
      </c>
      <c r="E132" s="20">
        <v>35</v>
      </c>
      <c r="F132" s="20">
        <v>13</v>
      </c>
      <c r="G132" s="20">
        <v>4</v>
      </c>
      <c r="H132" s="20">
        <v>3</v>
      </c>
      <c r="I132" s="20">
        <v>87</v>
      </c>
      <c r="J132" s="20">
        <v>48</v>
      </c>
    </row>
    <row r="133" spans="1:10" x14ac:dyDescent="0.2">
      <c r="A133" s="19" t="s">
        <v>566</v>
      </c>
      <c r="B133" s="20">
        <v>1184</v>
      </c>
      <c r="C133" s="20">
        <v>162</v>
      </c>
      <c r="D133" s="20">
        <v>593</v>
      </c>
      <c r="E133" s="20">
        <v>267</v>
      </c>
      <c r="F133" s="20">
        <v>122</v>
      </c>
      <c r="G133" s="20">
        <v>24</v>
      </c>
      <c r="H133" s="20">
        <v>16</v>
      </c>
      <c r="I133" s="20">
        <v>755</v>
      </c>
      <c r="J133" s="20">
        <v>389</v>
      </c>
    </row>
    <row r="134" spans="1:10" x14ac:dyDescent="0.2">
      <c r="A134" s="19" t="s">
        <v>504</v>
      </c>
      <c r="B134" s="20">
        <v>360</v>
      </c>
      <c r="C134" s="20">
        <v>43</v>
      </c>
      <c r="D134" s="20">
        <v>176</v>
      </c>
      <c r="E134" s="20">
        <v>82</v>
      </c>
      <c r="F134" s="20">
        <v>39</v>
      </c>
      <c r="G134" s="20">
        <v>9</v>
      </c>
      <c r="H134" s="20">
        <v>11</v>
      </c>
      <c r="I134" s="20">
        <v>219</v>
      </c>
      <c r="J134" s="20">
        <v>121</v>
      </c>
    </row>
    <row r="135" spans="1:10" x14ac:dyDescent="0.2">
      <c r="A135" s="18" t="s">
        <v>143</v>
      </c>
      <c r="B135" s="18"/>
      <c r="C135" s="18"/>
      <c r="D135" s="18"/>
      <c r="E135" s="18"/>
      <c r="F135" s="18"/>
      <c r="G135" s="18"/>
      <c r="H135" s="18"/>
      <c r="I135" s="18"/>
      <c r="J135" s="18"/>
    </row>
    <row r="136" spans="1:10" x14ac:dyDescent="0.2">
      <c r="A136" s="21" t="s">
        <v>568</v>
      </c>
      <c r="B136" s="21"/>
      <c r="C136" s="21"/>
      <c r="D136" s="21"/>
      <c r="E136" s="21"/>
      <c r="F136" s="21"/>
      <c r="G136" s="21"/>
      <c r="H136" s="21"/>
      <c r="I136" s="21"/>
      <c r="J136" s="21"/>
    </row>
    <row r="137" spans="1:10" x14ac:dyDescent="0.2">
      <c r="A137" s="19" t="s">
        <v>563</v>
      </c>
      <c r="B137" s="20">
        <v>330</v>
      </c>
      <c r="C137" s="20">
        <v>70</v>
      </c>
      <c r="D137" s="20">
        <v>162</v>
      </c>
      <c r="E137" s="20">
        <v>62</v>
      </c>
      <c r="F137" s="20">
        <v>25</v>
      </c>
      <c r="G137" s="20">
        <v>7</v>
      </c>
      <c r="H137" s="20">
        <v>4</v>
      </c>
      <c r="I137" s="20">
        <v>232</v>
      </c>
      <c r="J137" s="20">
        <v>87</v>
      </c>
    </row>
    <row r="138" spans="1:10" x14ac:dyDescent="0.2">
      <c r="A138" s="19" t="s">
        <v>564</v>
      </c>
      <c r="B138" s="20">
        <v>326</v>
      </c>
      <c r="C138" s="20">
        <v>51</v>
      </c>
      <c r="D138" s="20">
        <v>179</v>
      </c>
      <c r="E138" s="20">
        <v>73</v>
      </c>
      <c r="F138" s="20">
        <v>14</v>
      </c>
      <c r="G138" s="20">
        <v>4</v>
      </c>
      <c r="H138" s="20">
        <v>5</v>
      </c>
      <c r="I138" s="20">
        <v>230</v>
      </c>
      <c r="J138" s="20">
        <v>87</v>
      </c>
    </row>
    <row r="139" spans="1:10" x14ac:dyDescent="0.2">
      <c r="A139" s="19" t="s">
        <v>565</v>
      </c>
      <c r="B139" s="20">
        <v>133</v>
      </c>
      <c r="C139" s="20">
        <v>19</v>
      </c>
      <c r="D139" s="20">
        <v>73</v>
      </c>
      <c r="E139" s="20">
        <v>28</v>
      </c>
      <c r="F139" s="20">
        <v>10</v>
      </c>
      <c r="G139" s="20">
        <v>2</v>
      </c>
      <c r="H139" s="20">
        <v>1</v>
      </c>
      <c r="I139" s="20">
        <v>92</v>
      </c>
      <c r="J139" s="20">
        <v>38</v>
      </c>
    </row>
    <row r="140" spans="1:10" x14ac:dyDescent="0.2">
      <c r="A140" s="19" t="s">
        <v>566</v>
      </c>
      <c r="B140" s="20">
        <v>1070</v>
      </c>
      <c r="C140" s="20">
        <v>144</v>
      </c>
      <c r="D140" s="20">
        <v>542</v>
      </c>
      <c r="E140" s="20">
        <v>236</v>
      </c>
      <c r="F140" s="20">
        <v>111</v>
      </c>
      <c r="G140" s="20">
        <v>20</v>
      </c>
      <c r="H140" s="20">
        <v>17</v>
      </c>
      <c r="I140" s="20">
        <v>686</v>
      </c>
      <c r="J140" s="20">
        <v>347</v>
      </c>
    </row>
    <row r="141" spans="1:10" x14ac:dyDescent="0.2">
      <c r="A141" s="19" t="s">
        <v>504</v>
      </c>
      <c r="B141" s="20">
        <v>329</v>
      </c>
      <c r="C141" s="20">
        <v>39</v>
      </c>
      <c r="D141" s="20">
        <v>163</v>
      </c>
      <c r="E141" s="20">
        <v>77</v>
      </c>
      <c r="F141" s="20">
        <v>36</v>
      </c>
      <c r="G141" s="20">
        <v>8</v>
      </c>
      <c r="H141" s="20">
        <v>6</v>
      </c>
      <c r="I141" s="20">
        <v>202</v>
      </c>
      <c r="J141" s="20">
        <v>113</v>
      </c>
    </row>
    <row r="142" spans="1:10" x14ac:dyDescent="0.2">
      <c r="A142" s="18" t="s">
        <v>143</v>
      </c>
      <c r="B142" s="18"/>
      <c r="C142" s="18"/>
      <c r="D142" s="18"/>
      <c r="E142" s="18"/>
      <c r="F142" s="18"/>
      <c r="G142" s="18"/>
      <c r="H142" s="18"/>
      <c r="I142" s="18"/>
      <c r="J142" s="18"/>
    </row>
    <row r="143" spans="1:10" x14ac:dyDescent="0.2">
      <c r="A143" s="21" t="s">
        <v>569</v>
      </c>
      <c r="B143" s="21"/>
      <c r="C143" s="21"/>
      <c r="D143" s="21"/>
      <c r="E143" s="21"/>
      <c r="F143" s="21"/>
      <c r="G143" s="21"/>
      <c r="H143" s="21"/>
      <c r="I143" s="21"/>
      <c r="J143" s="21"/>
    </row>
    <row r="144" spans="1:10" x14ac:dyDescent="0.2">
      <c r="A144" s="19" t="s">
        <v>563</v>
      </c>
      <c r="B144" s="20">
        <v>39</v>
      </c>
      <c r="C144" s="20">
        <v>7</v>
      </c>
      <c r="D144" s="20">
        <v>20</v>
      </c>
      <c r="E144" s="20">
        <v>6</v>
      </c>
      <c r="F144" s="20">
        <v>6</v>
      </c>
      <c r="G144" s="20">
        <v>0</v>
      </c>
      <c r="H144" s="20">
        <v>0</v>
      </c>
      <c r="I144" s="20">
        <v>27</v>
      </c>
      <c r="J144" s="20">
        <v>12</v>
      </c>
    </row>
    <row r="145" spans="1:10" x14ac:dyDescent="0.2">
      <c r="A145" s="19" t="s">
        <v>564</v>
      </c>
      <c r="B145" s="20">
        <v>75</v>
      </c>
      <c r="C145" s="20">
        <v>13</v>
      </c>
      <c r="D145" s="20">
        <v>43</v>
      </c>
      <c r="E145" s="20">
        <v>12</v>
      </c>
      <c r="F145" s="20">
        <v>5</v>
      </c>
      <c r="G145" s="20">
        <v>1</v>
      </c>
      <c r="H145" s="20">
        <v>1</v>
      </c>
      <c r="I145" s="20">
        <v>56</v>
      </c>
      <c r="J145" s="20">
        <v>17</v>
      </c>
    </row>
    <row r="146" spans="1:10" x14ac:dyDescent="0.2">
      <c r="A146" s="19" t="s">
        <v>565</v>
      </c>
      <c r="B146" s="20">
        <v>117</v>
      </c>
      <c r="C146" s="20">
        <v>25</v>
      </c>
      <c r="D146" s="20">
        <v>58</v>
      </c>
      <c r="E146" s="20">
        <v>24</v>
      </c>
      <c r="F146" s="20">
        <v>8</v>
      </c>
      <c r="G146" s="20">
        <v>1</v>
      </c>
      <c r="H146" s="20">
        <v>1</v>
      </c>
      <c r="I146" s="20">
        <v>83</v>
      </c>
      <c r="J146" s="20">
        <v>32</v>
      </c>
    </row>
    <row r="147" spans="1:10" x14ac:dyDescent="0.2">
      <c r="A147" s="19" t="s">
        <v>566</v>
      </c>
      <c r="B147" s="20">
        <v>1288</v>
      </c>
      <c r="C147" s="20">
        <v>192</v>
      </c>
      <c r="D147" s="20">
        <v>658</v>
      </c>
      <c r="E147" s="20">
        <v>270</v>
      </c>
      <c r="F147" s="20">
        <v>127</v>
      </c>
      <c r="G147" s="20">
        <v>27</v>
      </c>
      <c r="H147" s="20">
        <v>14</v>
      </c>
      <c r="I147" s="20">
        <v>850</v>
      </c>
      <c r="J147" s="20">
        <v>397</v>
      </c>
    </row>
    <row r="148" spans="1:10" x14ac:dyDescent="0.2">
      <c r="A148" s="19" t="s">
        <v>504</v>
      </c>
      <c r="B148" s="20">
        <v>669</v>
      </c>
      <c r="C148" s="20">
        <v>86</v>
      </c>
      <c r="D148" s="20">
        <v>340</v>
      </c>
      <c r="E148" s="20">
        <v>164</v>
      </c>
      <c r="F148" s="20">
        <v>50</v>
      </c>
      <c r="G148" s="20">
        <v>12</v>
      </c>
      <c r="H148" s="20">
        <v>17</v>
      </c>
      <c r="I148" s="20">
        <v>426</v>
      </c>
      <c r="J148" s="20">
        <v>214</v>
      </c>
    </row>
    <row r="149" spans="1:10" x14ac:dyDescent="0.2">
      <c r="A149" s="18" t="s">
        <v>570</v>
      </c>
      <c r="B149" s="18"/>
      <c r="C149" s="18"/>
      <c r="D149" s="18"/>
      <c r="E149" s="18"/>
      <c r="F149" s="18"/>
      <c r="G149" s="18"/>
      <c r="H149" s="18"/>
      <c r="I149" s="18"/>
      <c r="J149" s="18"/>
    </row>
    <row r="150" spans="1:10" x14ac:dyDescent="0.2">
      <c r="A150" s="19" t="s">
        <v>571</v>
      </c>
      <c r="B150" s="20">
        <v>541</v>
      </c>
      <c r="C150" s="20">
        <v>102</v>
      </c>
      <c r="D150" s="20">
        <v>277</v>
      </c>
      <c r="E150" s="20">
        <v>103</v>
      </c>
      <c r="F150" s="20">
        <v>42</v>
      </c>
      <c r="G150" s="20">
        <v>11</v>
      </c>
      <c r="H150" s="20">
        <v>6</v>
      </c>
      <c r="I150" s="20">
        <v>379</v>
      </c>
      <c r="J150" s="20">
        <v>145</v>
      </c>
    </row>
    <row r="151" spans="1:10" x14ac:dyDescent="0.2">
      <c r="A151" s="19" t="s">
        <v>572</v>
      </c>
      <c r="B151" s="20">
        <v>877</v>
      </c>
      <c r="C151" s="20">
        <v>119</v>
      </c>
      <c r="D151" s="20">
        <v>441</v>
      </c>
      <c r="E151" s="20">
        <v>194</v>
      </c>
      <c r="F151" s="20">
        <v>92</v>
      </c>
      <c r="G151" s="20">
        <v>19</v>
      </c>
      <c r="H151" s="20">
        <v>12</v>
      </c>
      <c r="I151" s="20">
        <v>560</v>
      </c>
      <c r="J151" s="20">
        <v>286</v>
      </c>
    </row>
    <row r="152" spans="1:10" x14ac:dyDescent="0.2">
      <c r="A152" s="19" t="s">
        <v>573</v>
      </c>
      <c r="B152" s="20">
        <v>543</v>
      </c>
      <c r="C152" s="20">
        <v>70</v>
      </c>
      <c r="D152" s="20">
        <v>282</v>
      </c>
      <c r="E152" s="20">
        <v>128</v>
      </c>
      <c r="F152" s="20">
        <v>45</v>
      </c>
      <c r="G152" s="20">
        <v>9</v>
      </c>
      <c r="H152" s="20">
        <v>9</v>
      </c>
      <c r="I152" s="20">
        <v>352</v>
      </c>
      <c r="J152" s="20">
        <v>173</v>
      </c>
    </row>
    <row r="153" spans="1:10" x14ac:dyDescent="0.2">
      <c r="A153" s="19" t="s">
        <v>574</v>
      </c>
      <c r="B153" s="20">
        <v>227</v>
      </c>
      <c r="C153" s="20">
        <v>32</v>
      </c>
      <c r="D153" s="20">
        <v>119</v>
      </c>
      <c r="E153" s="20">
        <v>51</v>
      </c>
      <c r="F153" s="20">
        <v>17</v>
      </c>
      <c r="G153" s="20">
        <v>2</v>
      </c>
      <c r="H153" s="20">
        <v>6</v>
      </c>
      <c r="I153" s="20">
        <v>151</v>
      </c>
      <c r="J153" s="20">
        <v>68</v>
      </c>
    </row>
    <row r="154" spans="1:10" x14ac:dyDescent="0.2">
      <c r="A154" s="18" t="s">
        <v>575</v>
      </c>
      <c r="B154" s="18"/>
      <c r="C154" s="18"/>
      <c r="D154" s="18"/>
      <c r="E154" s="18"/>
      <c r="F154" s="18"/>
      <c r="G154" s="18"/>
      <c r="H154" s="18"/>
      <c r="I154" s="18"/>
      <c r="J154" s="18"/>
    </row>
    <row r="155" spans="1:10" x14ac:dyDescent="0.2">
      <c r="A155" s="19" t="s">
        <v>576</v>
      </c>
      <c r="B155" s="20">
        <v>294</v>
      </c>
      <c r="C155" s="20">
        <v>30</v>
      </c>
      <c r="D155" s="20">
        <v>133</v>
      </c>
      <c r="E155" s="20">
        <v>90</v>
      </c>
      <c r="F155" s="20">
        <v>31</v>
      </c>
      <c r="G155" s="20">
        <v>6</v>
      </c>
      <c r="H155" s="20">
        <v>4</v>
      </c>
      <c r="I155" s="20">
        <v>163</v>
      </c>
      <c r="J155" s="20">
        <v>121</v>
      </c>
    </row>
    <row r="156" spans="1:10" x14ac:dyDescent="0.2">
      <c r="A156" s="19" t="s">
        <v>577</v>
      </c>
      <c r="B156" s="20">
        <v>664</v>
      </c>
      <c r="C156" s="20">
        <v>125</v>
      </c>
      <c r="D156" s="20">
        <v>336</v>
      </c>
      <c r="E156" s="20">
        <v>131</v>
      </c>
      <c r="F156" s="20">
        <v>48</v>
      </c>
      <c r="G156" s="20">
        <v>15</v>
      </c>
      <c r="H156" s="20">
        <v>9</v>
      </c>
      <c r="I156" s="20">
        <v>461</v>
      </c>
      <c r="J156" s="20">
        <v>179</v>
      </c>
    </row>
    <row r="157" spans="1:10" x14ac:dyDescent="0.2">
      <c r="A157" s="19" t="s">
        <v>578</v>
      </c>
      <c r="B157" s="20">
        <v>421</v>
      </c>
      <c r="C157" s="20">
        <v>50</v>
      </c>
      <c r="D157" s="20">
        <v>226</v>
      </c>
      <c r="E157" s="20">
        <v>99</v>
      </c>
      <c r="F157" s="20">
        <v>31</v>
      </c>
      <c r="G157" s="20">
        <v>5</v>
      </c>
      <c r="H157" s="20">
        <v>10</v>
      </c>
      <c r="I157" s="20">
        <v>276</v>
      </c>
      <c r="J157" s="20">
        <v>130</v>
      </c>
    </row>
    <row r="158" spans="1:10" x14ac:dyDescent="0.2">
      <c r="A158" s="19" t="s">
        <v>579</v>
      </c>
      <c r="B158" s="20">
        <v>358</v>
      </c>
      <c r="C158" s="20">
        <v>45</v>
      </c>
      <c r="D158" s="20">
        <v>187</v>
      </c>
      <c r="E158" s="20">
        <v>78</v>
      </c>
      <c r="F158" s="20">
        <v>38</v>
      </c>
      <c r="G158" s="20">
        <v>5</v>
      </c>
      <c r="H158" s="20">
        <v>5</v>
      </c>
      <c r="I158" s="20">
        <v>232</v>
      </c>
      <c r="J158" s="20">
        <v>116</v>
      </c>
    </row>
    <row r="159" spans="1:10" x14ac:dyDescent="0.2">
      <c r="A159" s="19" t="s">
        <v>580</v>
      </c>
      <c r="B159" s="20">
        <v>217</v>
      </c>
      <c r="C159" s="20">
        <v>32</v>
      </c>
      <c r="D159" s="20">
        <v>124</v>
      </c>
      <c r="E159" s="20">
        <v>40</v>
      </c>
      <c r="F159" s="20">
        <v>14</v>
      </c>
      <c r="G159" s="20">
        <v>4</v>
      </c>
      <c r="H159" s="20">
        <v>3</v>
      </c>
      <c r="I159" s="20">
        <v>156</v>
      </c>
      <c r="J159" s="20">
        <v>54</v>
      </c>
    </row>
    <row r="160" spans="1:10" x14ac:dyDescent="0.2">
      <c r="A160" s="22" t="s">
        <v>581</v>
      </c>
      <c r="B160" s="23">
        <v>234</v>
      </c>
      <c r="C160" s="23">
        <v>41</v>
      </c>
      <c r="D160" s="23">
        <v>113</v>
      </c>
      <c r="E160" s="23">
        <v>38</v>
      </c>
      <c r="F160" s="23">
        <v>34</v>
      </c>
      <c r="G160" s="23">
        <v>6</v>
      </c>
      <c r="H160" s="23">
        <v>2</v>
      </c>
      <c r="I160" s="23">
        <v>154</v>
      </c>
      <c r="J160" s="23">
        <v>72</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65AD0-A6D7-4FA0-A46D-0A5A560A213F}">
  <dimension ref="A1:K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HYPERLINK("#'目次'!B40","[34]")</f>
        <v>[34]</v>
      </c>
    </row>
    <row r="3" spans="1:11" x14ac:dyDescent="0.2">
      <c r="A3" s="9" t="s">
        <v>126</v>
      </c>
      <c r="B3" s="12" t="s">
        <v>248</v>
      </c>
    </row>
    <row r="4" spans="1:11" x14ac:dyDescent="0.2">
      <c r="A4" s="9" t="s">
        <v>126</v>
      </c>
      <c r="B4" s="12" t="s">
        <v>249</v>
      </c>
    </row>
    <row r="5" spans="1:11" s="15" customFormat="1" ht="75" x14ac:dyDescent="0.2">
      <c r="A5" s="13" t="s">
        <v>126</v>
      </c>
      <c r="B5" s="14" t="s">
        <v>499</v>
      </c>
      <c r="C5" s="14" t="s">
        <v>668</v>
      </c>
      <c r="D5" s="14" t="s">
        <v>669</v>
      </c>
      <c r="E5" s="14" t="s">
        <v>670</v>
      </c>
      <c r="F5" s="14" t="s">
        <v>671</v>
      </c>
      <c r="G5" s="14" t="s">
        <v>250</v>
      </c>
      <c r="H5" s="14" t="s">
        <v>672</v>
      </c>
      <c r="I5" s="14" t="s">
        <v>511</v>
      </c>
      <c r="J5" s="14" t="s">
        <v>673</v>
      </c>
      <c r="K5" s="14" t="s">
        <v>504</v>
      </c>
    </row>
    <row r="6" spans="1:11" x14ac:dyDescent="0.2">
      <c r="A6" s="16" t="s">
        <v>507</v>
      </c>
      <c r="B6" s="17">
        <v>2188</v>
      </c>
      <c r="C6" s="17">
        <v>976</v>
      </c>
      <c r="D6" s="17">
        <v>1657</v>
      </c>
      <c r="E6" s="17">
        <v>53</v>
      </c>
      <c r="F6" s="17">
        <v>510</v>
      </c>
      <c r="G6" s="17">
        <v>232</v>
      </c>
      <c r="H6" s="17">
        <v>100</v>
      </c>
      <c r="I6" s="17">
        <v>53</v>
      </c>
      <c r="J6" s="17">
        <v>52</v>
      </c>
      <c r="K6" s="17">
        <v>30</v>
      </c>
    </row>
    <row r="7" spans="1:11" x14ac:dyDescent="0.2">
      <c r="A7" s="18" t="s">
        <v>508</v>
      </c>
      <c r="B7" s="18"/>
      <c r="C7" s="18"/>
      <c r="D7" s="18"/>
      <c r="E7" s="18"/>
      <c r="F7" s="18"/>
      <c r="G7" s="18"/>
      <c r="H7" s="18"/>
      <c r="I7" s="18"/>
      <c r="J7" s="18"/>
      <c r="K7" s="18"/>
    </row>
    <row r="8" spans="1:11" x14ac:dyDescent="0.2">
      <c r="A8" s="19" t="s">
        <v>509</v>
      </c>
      <c r="B8" s="20">
        <v>1092</v>
      </c>
      <c r="C8" s="20">
        <v>529</v>
      </c>
      <c r="D8" s="20">
        <v>794</v>
      </c>
      <c r="E8" s="20">
        <v>27</v>
      </c>
      <c r="F8" s="20">
        <v>268</v>
      </c>
      <c r="G8" s="20">
        <v>123</v>
      </c>
      <c r="H8" s="20">
        <v>26</v>
      </c>
      <c r="I8" s="20">
        <v>30</v>
      </c>
      <c r="J8" s="20">
        <v>26</v>
      </c>
      <c r="K8" s="20">
        <v>12</v>
      </c>
    </row>
    <row r="9" spans="1:11" x14ac:dyDescent="0.2">
      <c r="A9" s="19" t="s">
        <v>510</v>
      </c>
      <c r="B9" s="20">
        <v>1095</v>
      </c>
      <c r="C9" s="20">
        <v>446</v>
      </c>
      <c r="D9" s="20">
        <v>863</v>
      </c>
      <c r="E9" s="20">
        <v>26</v>
      </c>
      <c r="F9" s="20">
        <v>241</v>
      </c>
      <c r="G9" s="20">
        <v>108</v>
      </c>
      <c r="H9" s="20">
        <v>74</v>
      </c>
      <c r="I9" s="20">
        <v>23</v>
      </c>
      <c r="J9" s="20">
        <v>26</v>
      </c>
      <c r="K9" s="20">
        <v>18</v>
      </c>
    </row>
    <row r="10" spans="1:11" x14ac:dyDescent="0.2">
      <c r="A10" s="19" t="s">
        <v>511</v>
      </c>
      <c r="B10" s="20">
        <v>1</v>
      </c>
      <c r="C10" s="20">
        <v>1</v>
      </c>
      <c r="D10" s="20">
        <v>0</v>
      </c>
      <c r="E10" s="20">
        <v>0</v>
      </c>
      <c r="F10" s="20">
        <v>1</v>
      </c>
      <c r="G10" s="20">
        <v>1</v>
      </c>
      <c r="H10" s="20">
        <v>0</v>
      </c>
      <c r="I10" s="20">
        <v>0</v>
      </c>
      <c r="J10" s="20">
        <v>0</v>
      </c>
      <c r="K10" s="20">
        <v>0</v>
      </c>
    </row>
    <row r="11" spans="1:11" x14ac:dyDescent="0.2">
      <c r="A11" s="18" t="s">
        <v>512</v>
      </c>
      <c r="B11" s="18"/>
      <c r="C11" s="18"/>
      <c r="D11" s="18"/>
      <c r="E11" s="18"/>
      <c r="F11" s="18"/>
      <c r="G11" s="18"/>
      <c r="H11" s="18"/>
      <c r="I11" s="18"/>
      <c r="J11" s="18"/>
      <c r="K11" s="18"/>
    </row>
    <row r="12" spans="1:11" x14ac:dyDescent="0.2">
      <c r="A12" s="19" t="s">
        <v>513</v>
      </c>
      <c r="B12" s="20">
        <v>387</v>
      </c>
      <c r="C12" s="20">
        <v>319</v>
      </c>
      <c r="D12" s="20">
        <v>111</v>
      </c>
      <c r="E12" s="20">
        <v>12</v>
      </c>
      <c r="F12" s="20">
        <v>77</v>
      </c>
      <c r="G12" s="20">
        <v>33</v>
      </c>
      <c r="H12" s="20">
        <v>8</v>
      </c>
      <c r="I12" s="20">
        <v>11</v>
      </c>
      <c r="J12" s="20">
        <v>26</v>
      </c>
      <c r="K12" s="20">
        <v>1</v>
      </c>
    </row>
    <row r="13" spans="1:11" x14ac:dyDescent="0.2">
      <c r="A13" s="19" t="s">
        <v>514</v>
      </c>
      <c r="B13" s="20">
        <v>432</v>
      </c>
      <c r="C13" s="20">
        <v>282</v>
      </c>
      <c r="D13" s="20">
        <v>347</v>
      </c>
      <c r="E13" s="20">
        <v>9</v>
      </c>
      <c r="F13" s="20">
        <v>137</v>
      </c>
      <c r="G13" s="20">
        <v>49</v>
      </c>
      <c r="H13" s="20">
        <v>8</v>
      </c>
      <c r="I13" s="20">
        <v>5</v>
      </c>
      <c r="J13" s="20">
        <v>3</v>
      </c>
      <c r="K13" s="20">
        <v>5</v>
      </c>
    </row>
    <row r="14" spans="1:11" x14ac:dyDescent="0.2">
      <c r="A14" s="19" t="s">
        <v>515</v>
      </c>
      <c r="B14" s="20">
        <v>449</v>
      </c>
      <c r="C14" s="20">
        <v>196</v>
      </c>
      <c r="D14" s="20">
        <v>402</v>
      </c>
      <c r="E14" s="20">
        <v>10</v>
      </c>
      <c r="F14" s="20">
        <v>108</v>
      </c>
      <c r="G14" s="20">
        <v>47</v>
      </c>
      <c r="H14" s="20">
        <v>19</v>
      </c>
      <c r="I14" s="20">
        <v>11</v>
      </c>
      <c r="J14" s="20">
        <v>4</v>
      </c>
      <c r="K14" s="20">
        <v>10</v>
      </c>
    </row>
    <row r="15" spans="1:11" x14ac:dyDescent="0.2">
      <c r="A15" s="19" t="s">
        <v>516</v>
      </c>
      <c r="B15" s="20">
        <v>427</v>
      </c>
      <c r="C15" s="20">
        <v>134</v>
      </c>
      <c r="D15" s="20">
        <v>371</v>
      </c>
      <c r="E15" s="20">
        <v>11</v>
      </c>
      <c r="F15" s="20">
        <v>103</v>
      </c>
      <c r="G15" s="20">
        <v>61</v>
      </c>
      <c r="H15" s="20">
        <v>23</v>
      </c>
      <c r="I15" s="20">
        <v>12</v>
      </c>
      <c r="J15" s="20">
        <v>4</v>
      </c>
      <c r="K15" s="20">
        <v>8</v>
      </c>
    </row>
    <row r="16" spans="1:11" x14ac:dyDescent="0.2">
      <c r="A16" s="19" t="s">
        <v>517</v>
      </c>
      <c r="B16" s="20">
        <v>274</v>
      </c>
      <c r="C16" s="20">
        <v>32</v>
      </c>
      <c r="D16" s="20">
        <v>242</v>
      </c>
      <c r="E16" s="20">
        <v>5</v>
      </c>
      <c r="F16" s="20">
        <v>48</v>
      </c>
      <c r="G16" s="20">
        <v>21</v>
      </c>
      <c r="H16" s="20">
        <v>24</v>
      </c>
      <c r="I16" s="20">
        <v>9</v>
      </c>
      <c r="J16" s="20">
        <v>6</v>
      </c>
      <c r="K16" s="20">
        <v>3</v>
      </c>
    </row>
    <row r="17" spans="1:11" x14ac:dyDescent="0.2">
      <c r="A17" s="19" t="s">
        <v>518</v>
      </c>
      <c r="B17" s="20">
        <v>137</v>
      </c>
      <c r="C17" s="20">
        <v>9</v>
      </c>
      <c r="D17" s="20">
        <v>116</v>
      </c>
      <c r="E17" s="20">
        <v>2</v>
      </c>
      <c r="F17" s="20">
        <v>27</v>
      </c>
      <c r="G17" s="20">
        <v>15</v>
      </c>
      <c r="H17" s="20">
        <v>9</v>
      </c>
      <c r="I17" s="20">
        <v>5</v>
      </c>
      <c r="J17" s="20">
        <v>5</v>
      </c>
      <c r="K17" s="20">
        <v>2</v>
      </c>
    </row>
    <row r="18" spans="1:11" x14ac:dyDescent="0.2">
      <c r="A18" s="19" t="s">
        <v>519</v>
      </c>
      <c r="B18" s="20">
        <v>71</v>
      </c>
      <c r="C18" s="20">
        <v>4</v>
      </c>
      <c r="D18" s="20">
        <v>60</v>
      </c>
      <c r="E18" s="20">
        <v>4</v>
      </c>
      <c r="F18" s="20">
        <v>7</v>
      </c>
      <c r="G18" s="20">
        <v>5</v>
      </c>
      <c r="H18" s="20">
        <v>6</v>
      </c>
      <c r="I18" s="20">
        <v>0</v>
      </c>
      <c r="J18" s="20">
        <v>4</v>
      </c>
      <c r="K18" s="20">
        <v>1</v>
      </c>
    </row>
    <row r="19" spans="1:11" x14ac:dyDescent="0.2">
      <c r="A19" s="19" t="s">
        <v>520</v>
      </c>
      <c r="B19" s="20">
        <v>11</v>
      </c>
      <c r="C19" s="20">
        <v>0</v>
      </c>
      <c r="D19" s="20">
        <v>8</v>
      </c>
      <c r="E19" s="20">
        <v>0</v>
      </c>
      <c r="F19" s="20">
        <v>3</v>
      </c>
      <c r="G19" s="20">
        <v>1</v>
      </c>
      <c r="H19" s="20">
        <v>3</v>
      </c>
      <c r="I19" s="20">
        <v>0</v>
      </c>
      <c r="J19" s="20">
        <v>0</v>
      </c>
      <c r="K19" s="20">
        <v>0</v>
      </c>
    </row>
    <row r="20" spans="1:11" x14ac:dyDescent="0.2">
      <c r="A20" s="19" t="s">
        <v>521</v>
      </c>
      <c r="B20" s="20">
        <v>881</v>
      </c>
      <c r="C20" s="20">
        <v>478</v>
      </c>
      <c r="D20" s="20">
        <v>749</v>
      </c>
      <c r="E20" s="20">
        <v>19</v>
      </c>
      <c r="F20" s="20">
        <v>245</v>
      </c>
      <c r="G20" s="20">
        <v>96</v>
      </c>
      <c r="H20" s="20">
        <v>27</v>
      </c>
      <c r="I20" s="20">
        <v>16</v>
      </c>
      <c r="J20" s="20">
        <v>7</v>
      </c>
      <c r="K20" s="20">
        <v>15</v>
      </c>
    </row>
    <row r="21" spans="1:11" x14ac:dyDescent="0.2">
      <c r="A21" s="19" t="s">
        <v>522</v>
      </c>
      <c r="B21" s="20">
        <v>701</v>
      </c>
      <c r="C21" s="20">
        <v>166</v>
      </c>
      <c r="D21" s="20">
        <v>613</v>
      </c>
      <c r="E21" s="20">
        <v>16</v>
      </c>
      <c r="F21" s="20">
        <v>151</v>
      </c>
      <c r="G21" s="20">
        <v>82</v>
      </c>
      <c r="H21" s="20">
        <v>47</v>
      </c>
      <c r="I21" s="20">
        <v>21</v>
      </c>
      <c r="J21" s="20">
        <v>10</v>
      </c>
      <c r="K21" s="20">
        <v>11</v>
      </c>
    </row>
    <row r="22" spans="1:11" x14ac:dyDescent="0.2">
      <c r="A22" s="19" t="s">
        <v>523</v>
      </c>
      <c r="B22" s="20">
        <v>1801</v>
      </c>
      <c r="C22" s="20">
        <v>657</v>
      </c>
      <c r="D22" s="20">
        <v>1546</v>
      </c>
      <c r="E22" s="20">
        <v>41</v>
      </c>
      <c r="F22" s="20">
        <v>433</v>
      </c>
      <c r="G22" s="20">
        <v>199</v>
      </c>
      <c r="H22" s="20">
        <v>92</v>
      </c>
      <c r="I22" s="20">
        <v>42</v>
      </c>
      <c r="J22" s="20">
        <v>26</v>
      </c>
      <c r="K22" s="20">
        <v>29</v>
      </c>
    </row>
    <row r="23" spans="1:11" x14ac:dyDescent="0.2">
      <c r="A23" s="19" t="s">
        <v>524</v>
      </c>
      <c r="B23" s="20">
        <v>920</v>
      </c>
      <c r="C23" s="20">
        <v>179</v>
      </c>
      <c r="D23" s="20">
        <v>797</v>
      </c>
      <c r="E23" s="20">
        <v>22</v>
      </c>
      <c r="F23" s="20">
        <v>188</v>
      </c>
      <c r="G23" s="20">
        <v>103</v>
      </c>
      <c r="H23" s="20">
        <v>65</v>
      </c>
      <c r="I23" s="20">
        <v>26</v>
      </c>
      <c r="J23" s="20">
        <v>19</v>
      </c>
      <c r="K23" s="20">
        <v>14</v>
      </c>
    </row>
    <row r="24" spans="1:11" x14ac:dyDescent="0.2">
      <c r="A24" s="19" t="s">
        <v>525</v>
      </c>
      <c r="B24" s="20">
        <v>219</v>
      </c>
      <c r="C24" s="20">
        <v>13</v>
      </c>
      <c r="D24" s="20">
        <v>184</v>
      </c>
      <c r="E24" s="20">
        <v>6</v>
      </c>
      <c r="F24" s="20">
        <v>37</v>
      </c>
      <c r="G24" s="20">
        <v>21</v>
      </c>
      <c r="H24" s="20">
        <v>18</v>
      </c>
      <c r="I24" s="20">
        <v>5</v>
      </c>
      <c r="J24" s="20">
        <v>9</v>
      </c>
      <c r="K24" s="20">
        <v>3</v>
      </c>
    </row>
    <row r="25" spans="1:11" x14ac:dyDescent="0.2">
      <c r="A25" s="18" t="s">
        <v>526</v>
      </c>
      <c r="B25" s="17">
        <v>208</v>
      </c>
      <c r="C25" s="17">
        <v>179</v>
      </c>
      <c r="D25" s="17">
        <v>32</v>
      </c>
      <c r="E25" s="17">
        <v>7</v>
      </c>
      <c r="F25" s="17">
        <v>38</v>
      </c>
      <c r="G25" s="17">
        <v>20</v>
      </c>
      <c r="H25" s="17">
        <v>1</v>
      </c>
      <c r="I25" s="17">
        <v>4</v>
      </c>
      <c r="J25" s="17">
        <v>16</v>
      </c>
      <c r="K25" s="17">
        <v>1</v>
      </c>
    </row>
    <row r="26" spans="1:11" x14ac:dyDescent="0.2">
      <c r="A26" s="19" t="s">
        <v>514</v>
      </c>
      <c r="B26" s="20">
        <v>220</v>
      </c>
      <c r="C26" s="20">
        <v>141</v>
      </c>
      <c r="D26" s="20">
        <v>169</v>
      </c>
      <c r="E26" s="20">
        <v>4</v>
      </c>
      <c r="F26" s="20">
        <v>79</v>
      </c>
      <c r="G26" s="20">
        <v>23</v>
      </c>
      <c r="H26" s="20">
        <v>5</v>
      </c>
      <c r="I26" s="20">
        <v>4</v>
      </c>
      <c r="J26" s="20">
        <v>1</v>
      </c>
      <c r="K26" s="20">
        <v>2</v>
      </c>
    </row>
    <row r="27" spans="1:11" x14ac:dyDescent="0.2">
      <c r="A27" s="19" t="s">
        <v>515</v>
      </c>
      <c r="B27" s="20">
        <v>226</v>
      </c>
      <c r="C27" s="20">
        <v>105</v>
      </c>
      <c r="D27" s="20">
        <v>207</v>
      </c>
      <c r="E27" s="20">
        <v>5</v>
      </c>
      <c r="F27" s="20">
        <v>54</v>
      </c>
      <c r="G27" s="20">
        <v>25</v>
      </c>
      <c r="H27" s="20">
        <v>4</v>
      </c>
      <c r="I27" s="20">
        <v>6</v>
      </c>
      <c r="J27" s="20">
        <v>3</v>
      </c>
      <c r="K27" s="20">
        <v>5</v>
      </c>
    </row>
    <row r="28" spans="1:11" x14ac:dyDescent="0.2">
      <c r="A28" s="19" t="s">
        <v>516</v>
      </c>
      <c r="B28" s="20">
        <v>211</v>
      </c>
      <c r="C28" s="20">
        <v>75</v>
      </c>
      <c r="D28" s="20">
        <v>183</v>
      </c>
      <c r="E28" s="20">
        <v>6</v>
      </c>
      <c r="F28" s="20">
        <v>53</v>
      </c>
      <c r="G28" s="20">
        <v>33</v>
      </c>
      <c r="H28" s="20">
        <v>5</v>
      </c>
      <c r="I28" s="20">
        <v>7</v>
      </c>
      <c r="J28" s="20">
        <v>2</v>
      </c>
      <c r="K28" s="20">
        <v>2</v>
      </c>
    </row>
    <row r="29" spans="1:11" x14ac:dyDescent="0.2">
      <c r="A29" s="19" t="s">
        <v>517</v>
      </c>
      <c r="B29" s="20">
        <v>134</v>
      </c>
      <c r="C29" s="20">
        <v>22</v>
      </c>
      <c r="D29" s="20">
        <v>119</v>
      </c>
      <c r="E29" s="20">
        <v>3</v>
      </c>
      <c r="F29" s="20">
        <v>28</v>
      </c>
      <c r="G29" s="20">
        <v>12</v>
      </c>
      <c r="H29" s="20">
        <v>7</v>
      </c>
      <c r="I29" s="20">
        <v>5</v>
      </c>
      <c r="J29" s="20">
        <v>1</v>
      </c>
      <c r="K29" s="20">
        <v>1</v>
      </c>
    </row>
    <row r="30" spans="1:11" x14ac:dyDescent="0.2">
      <c r="A30" s="19" t="s">
        <v>518</v>
      </c>
      <c r="B30" s="20">
        <v>65</v>
      </c>
      <c r="C30" s="20">
        <v>4</v>
      </c>
      <c r="D30" s="20">
        <v>57</v>
      </c>
      <c r="E30" s="20">
        <v>1</v>
      </c>
      <c r="F30" s="20">
        <v>13</v>
      </c>
      <c r="G30" s="20">
        <v>8</v>
      </c>
      <c r="H30" s="20">
        <v>2</v>
      </c>
      <c r="I30" s="20">
        <v>4</v>
      </c>
      <c r="J30" s="20">
        <v>3</v>
      </c>
      <c r="K30" s="20">
        <v>1</v>
      </c>
    </row>
    <row r="31" spans="1:11" x14ac:dyDescent="0.2">
      <c r="A31" s="19" t="s">
        <v>519</v>
      </c>
      <c r="B31" s="20">
        <v>25</v>
      </c>
      <c r="C31" s="20">
        <v>3</v>
      </c>
      <c r="D31" s="20">
        <v>25</v>
      </c>
      <c r="E31" s="20">
        <v>1</v>
      </c>
      <c r="F31" s="20">
        <v>2</v>
      </c>
      <c r="G31" s="20">
        <v>2</v>
      </c>
      <c r="H31" s="20">
        <v>2</v>
      </c>
      <c r="I31" s="20">
        <v>0</v>
      </c>
      <c r="J31" s="20">
        <v>0</v>
      </c>
      <c r="K31" s="20">
        <v>0</v>
      </c>
    </row>
    <row r="32" spans="1:11" x14ac:dyDescent="0.2">
      <c r="A32" s="19" t="s">
        <v>520</v>
      </c>
      <c r="B32" s="20">
        <v>3</v>
      </c>
      <c r="C32" s="20">
        <v>0</v>
      </c>
      <c r="D32" s="20">
        <v>2</v>
      </c>
      <c r="E32" s="20">
        <v>0</v>
      </c>
      <c r="F32" s="20">
        <v>1</v>
      </c>
      <c r="G32" s="20">
        <v>0</v>
      </c>
      <c r="H32" s="20">
        <v>0</v>
      </c>
      <c r="I32" s="20">
        <v>0</v>
      </c>
      <c r="J32" s="20">
        <v>0</v>
      </c>
      <c r="K32" s="20">
        <v>0</v>
      </c>
    </row>
    <row r="33" spans="1:11" x14ac:dyDescent="0.2">
      <c r="A33" s="19" t="s">
        <v>521</v>
      </c>
      <c r="B33" s="20">
        <v>446</v>
      </c>
      <c r="C33" s="20">
        <v>246</v>
      </c>
      <c r="D33" s="20">
        <v>376</v>
      </c>
      <c r="E33" s="20">
        <v>9</v>
      </c>
      <c r="F33" s="20">
        <v>133</v>
      </c>
      <c r="G33" s="20">
        <v>48</v>
      </c>
      <c r="H33" s="20">
        <v>9</v>
      </c>
      <c r="I33" s="20">
        <v>10</v>
      </c>
      <c r="J33" s="20">
        <v>4</v>
      </c>
      <c r="K33" s="20">
        <v>7</v>
      </c>
    </row>
    <row r="34" spans="1:11" x14ac:dyDescent="0.2">
      <c r="A34" s="19" t="s">
        <v>522</v>
      </c>
      <c r="B34" s="20">
        <v>345</v>
      </c>
      <c r="C34" s="20">
        <v>97</v>
      </c>
      <c r="D34" s="20">
        <v>302</v>
      </c>
      <c r="E34" s="20">
        <v>9</v>
      </c>
      <c r="F34" s="20">
        <v>81</v>
      </c>
      <c r="G34" s="20">
        <v>45</v>
      </c>
      <c r="H34" s="20">
        <v>12</v>
      </c>
      <c r="I34" s="20">
        <v>12</v>
      </c>
      <c r="J34" s="20">
        <v>3</v>
      </c>
      <c r="K34" s="20">
        <v>3</v>
      </c>
    </row>
    <row r="35" spans="1:11" x14ac:dyDescent="0.2">
      <c r="A35" s="19" t="s">
        <v>523</v>
      </c>
      <c r="B35" s="20">
        <v>884</v>
      </c>
      <c r="C35" s="20">
        <v>350</v>
      </c>
      <c r="D35" s="20">
        <v>762</v>
      </c>
      <c r="E35" s="20">
        <v>20</v>
      </c>
      <c r="F35" s="20">
        <v>230</v>
      </c>
      <c r="G35" s="20">
        <v>103</v>
      </c>
      <c r="H35" s="20">
        <v>25</v>
      </c>
      <c r="I35" s="20">
        <v>26</v>
      </c>
      <c r="J35" s="20">
        <v>10</v>
      </c>
      <c r="K35" s="20">
        <v>11</v>
      </c>
    </row>
    <row r="36" spans="1:11" x14ac:dyDescent="0.2">
      <c r="A36" s="19" t="s">
        <v>524</v>
      </c>
      <c r="B36" s="20">
        <v>438</v>
      </c>
      <c r="C36" s="20">
        <v>104</v>
      </c>
      <c r="D36" s="20">
        <v>386</v>
      </c>
      <c r="E36" s="20">
        <v>11</v>
      </c>
      <c r="F36" s="20">
        <v>97</v>
      </c>
      <c r="G36" s="20">
        <v>55</v>
      </c>
      <c r="H36" s="20">
        <v>16</v>
      </c>
      <c r="I36" s="20">
        <v>16</v>
      </c>
      <c r="J36" s="20">
        <v>6</v>
      </c>
      <c r="K36" s="20">
        <v>4</v>
      </c>
    </row>
    <row r="37" spans="1:11" x14ac:dyDescent="0.2">
      <c r="A37" s="19" t="s">
        <v>525</v>
      </c>
      <c r="B37" s="20">
        <v>93</v>
      </c>
      <c r="C37" s="20">
        <v>7</v>
      </c>
      <c r="D37" s="20">
        <v>84</v>
      </c>
      <c r="E37" s="20">
        <v>2</v>
      </c>
      <c r="F37" s="20">
        <v>16</v>
      </c>
      <c r="G37" s="20">
        <v>10</v>
      </c>
      <c r="H37" s="20">
        <v>4</v>
      </c>
      <c r="I37" s="20">
        <v>4</v>
      </c>
      <c r="J37" s="20">
        <v>3</v>
      </c>
      <c r="K37" s="20">
        <v>1</v>
      </c>
    </row>
    <row r="38" spans="1:11" x14ac:dyDescent="0.2">
      <c r="A38" s="18" t="s">
        <v>527</v>
      </c>
      <c r="B38" s="17">
        <v>178</v>
      </c>
      <c r="C38" s="17">
        <v>139</v>
      </c>
      <c r="D38" s="17">
        <v>79</v>
      </c>
      <c r="E38" s="17">
        <v>5</v>
      </c>
      <c r="F38" s="17">
        <v>38</v>
      </c>
      <c r="G38" s="17">
        <v>12</v>
      </c>
      <c r="H38" s="17">
        <v>7</v>
      </c>
      <c r="I38" s="17">
        <v>7</v>
      </c>
      <c r="J38" s="17">
        <v>10</v>
      </c>
      <c r="K38" s="17">
        <v>0</v>
      </c>
    </row>
    <row r="39" spans="1:11" x14ac:dyDescent="0.2">
      <c r="A39" s="19" t="s">
        <v>514</v>
      </c>
      <c r="B39" s="20">
        <v>212</v>
      </c>
      <c r="C39" s="20">
        <v>141</v>
      </c>
      <c r="D39" s="20">
        <v>178</v>
      </c>
      <c r="E39" s="20">
        <v>5</v>
      </c>
      <c r="F39" s="20">
        <v>58</v>
      </c>
      <c r="G39" s="20">
        <v>26</v>
      </c>
      <c r="H39" s="20">
        <v>3</v>
      </c>
      <c r="I39" s="20">
        <v>1</v>
      </c>
      <c r="J39" s="20">
        <v>2</v>
      </c>
      <c r="K39" s="20">
        <v>3</v>
      </c>
    </row>
    <row r="40" spans="1:11" x14ac:dyDescent="0.2">
      <c r="A40" s="19" t="s">
        <v>515</v>
      </c>
      <c r="B40" s="20">
        <v>223</v>
      </c>
      <c r="C40" s="20">
        <v>91</v>
      </c>
      <c r="D40" s="20">
        <v>195</v>
      </c>
      <c r="E40" s="20">
        <v>5</v>
      </c>
      <c r="F40" s="20">
        <v>54</v>
      </c>
      <c r="G40" s="20">
        <v>22</v>
      </c>
      <c r="H40" s="20">
        <v>15</v>
      </c>
      <c r="I40" s="20">
        <v>5</v>
      </c>
      <c r="J40" s="20">
        <v>1</v>
      </c>
      <c r="K40" s="20">
        <v>5</v>
      </c>
    </row>
    <row r="41" spans="1:11" x14ac:dyDescent="0.2">
      <c r="A41" s="19" t="s">
        <v>516</v>
      </c>
      <c r="B41" s="20">
        <v>216</v>
      </c>
      <c r="C41" s="20">
        <v>59</v>
      </c>
      <c r="D41" s="20">
        <v>188</v>
      </c>
      <c r="E41" s="20">
        <v>5</v>
      </c>
      <c r="F41" s="20">
        <v>50</v>
      </c>
      <c r="G41" s="20">
        <v>28</v>
      </c>
      <c r="H41" s="20">
        <v>18</v>
      </c>
      <c r="I41" s="20">
        <v>5</v>
      </c>
      <c r="J41" s="20">
        <v>2</v>
      </c>
      <c r="K41" s="20">
        <v>6</v>
      </c>
    </row>
    <row r="42" spans="1:11" x14ac:dyDescent="0.2">
      <c r="A42" s="19" t="s">
        <v>517</v>
      </c>
      <c r="B42" s="20">
        <v>140</v>
      </c>
      <c r="C42" s="20">
        <v>10</v>
      </c>
      <c r="D42" s="20">
        <v>123</v>
      </c>
      <c r="E42" s="20">
        <v>2</v>
      </c>
      <c r="F42" s="20">
        <v>20</v>
      </c>
      <c r="G42" s="20">
        <v>9</v>
      </c>
      <c r="H42" s="20">
        <v>17</v>
      </c>
      <c r="I42" s="20">
        <v>4</v>
      </c>
      <c r="J42" s="20">
        <v>5</v>
      </c>
      <c r="K42" s="20">
        <v>2</v>
      </c>
    </row>
    <row r="43" spans="1:11" x14ac:dyDescent="0.2">
      <c r="A43" s="19" t="s">
        <v>518</v>
      </c>
      <c r="B43" s="20">
        <v>72</v>
      </c>
      <c r="C43" s="20">
        <v>5</v>
      </c>
      <c r="D43" s="20">
        <v>59</v>
      </c>
      <c r="E43" s="20">
        <v>1</v>
      </c>
      <c r="F43" s="20">
        <v>14</v>
      </c>
      <c r="G43" s="20">
        <v>7</v>
      </c>
      <c r="H43" s="20">
        <v>7</v>
      </c>
      <c r="I43" s="20">
        <v>1</v>
      </c>
      <c r="J43" s="20">
        <v>2</v>
      </c>
      <c r="K43" s="20">
        <v>1</v>
      </c>
    </row>
    <row r="44" spans="1:11" x14ac:dyDescent="0.2">
      <c r="A44" s="19" t="s">
        <v>519</v>
      </c>
      <c r="B44" s="20">
        <v>46</v>
      </c>
      <c r="C44" s="20">
        <v>1</v>
      </c>
      <c r="D44" s="20">
        <v>35</v>
      </c>
      <c r="E44" s="20">
        <v>3</v>
      </c>
      <c r="F44" s="20">
        <v>5</v>
      </c>
      <c r="G44" s="20">
        <v>3</v>
      </c>
      <c r="H44" s="20">
        <v>4</v>
      </c>
      <c r="I44" s="20">
        <v>0</v>
      </c>
      <c r="J44" s="20">
        <v>4</v>
      </c>
      <c r="K44" s="20">
        <v>1</v>
      </c>
    </row>
    <row r="45" spans="1:11" x14ac:dyDescent="0.2">
      <c r="A45" s="19" t="s">
        <v>520</v>
      </c>
      <c r="B45" s="20">
        <v>8</v>
      </c>
      <c r="C45" s="20">
        <v>0</v>
      </c>
      <c r="D45" s="20">
        <v>6</v>
      </c>
      <c r="E45" s="20">
        <v>0</v>
      </c>
      <c r="F45" s="20">
        <v>2</v>
      </c>
      <c r="G45" s="20">
        <v>1</v>
      </c>
      <c r="H45" s="20">
        <v>3</v>
      </c>
      <c r="I45" s="20">
        <v>0</v>
      </c>
      <c r="J45" s="20">
        <v>0</v>
      </c>
      <c r="K45" s="20">
        <v>0</v>
      </c>
    </row>
    <row r="46" spans="1:11" x14ac:dyDescent="0.2">
      <c r="A46" s="19" t="s">
        <v>521</v>
      </c>
      <c r="B46" s="20">
        <v>435</v>
      </c>
      <c r="C46" s="20">
        <v>232</v>
      </c>
      <c r="D46" s="20">
        <v>373</v>
      </c>
      <c r="E46" s="20">
        <v>10</v>
      </c>
      <c r="F46" s="20">
        <v>112</v>
      </c>
      <c r="G46" s="20">
        <v>48</v>
      </c>
      <c r="H46" s="20">
        <v>18</v>
      </c>
      <c r="I46" s="20">
        <v>6</v>
      </c>
      <c r="J46" s="20">
        <v>3</v>
      </c>
      <c r="K46" s="20">
        <v>8</v>
      </c>
    </row>
    <row r="47" spans="1:11" x14ac:dyDescent="0.2">
      <c r="A47" s="19" t="s">
        <v>522</v>
      </c>
      <c r="B47" s="20">
        <v>356</v>
      </c>
      <c r="C47" s="20">
        <v>69</v>
      </c>
      <c r="D47" s="20">
        <v>311</v>
      </c>
      <c r="E47" s="20">
        <v>7</v>
      </c>
      <c r="F47" s="20">
        <v>70</v>
      </c>
      <c r="G47" s="20">
        <v>37</v>
      </c>
      <c r="H47" s="20">
        <v>35</v>
      </c>
      <c r="I47" s="20">
        <v>9</v>
      </c>
      <c r="J47" s="20">
        <v>7</v>
      </c>
      <c r="K47" s="20">
        <v>8</v>
      </c>
    </row>
    <row r="48" spans="1:11" x14ac:dyDescent="0.2">
      <c r="A48" s="19" t="s">
        <v>523</v>
      </c>
      <c r="B48" s="20">
        <v>917</v>
      </c>
      <c r="C48" s="20">
        <v>307</v>
      </c>
      <c r="D48" s="20">
        <v>784</v>
      </c>
      <c r="E48" s="20">
        <v>21</v>
      </c>
      <c r="F48" s="20">
        <v>203</v>
      </c>
      <c r="G48" s="20">
        <v>96</v>
      </c>
      <c r="H48" s="20">
        <v>67</v>
      </c>
      <c r="I48" s="20">
        <v>16</v>
      </c>
      <c r="J48" s="20">
        <v>16</v>
      </c>
      <c r="K48" s="20">
        <v>18</v>
      </c>
    </row>
    <row r="49" spans="1:11" x14ac:dyDescent="0.2">
      <c r="A49" s="19" t="s">
        <v>524</v>
      </c>
      <c r="B49" s="20">
        <v>482</v>
      </c>
      <c r="C49" s="20">
        <v>75</v>
      </c>
      <c r="D49" s="20">
        <v>411</v>
      </c>
      <c r="E49" s="20">
        <v>11</v>
      </c>
      <c r="F49" s="20">
        <v>91</v>
      </c>
      <c r="G49" s="20">
        <v>48</v>
      </c>
      <c r="H49" s="20">
        <v>49</v>
      </c>
      <c r="I49" s="20">
        <v>10</v>
      </c>
      <c r="J49" s="20">
        <v>13</v>
      </c>
      <c r="K49" s="20">
        <v>10</v>
      </c>
    </row>
    <row r="50" spans="1:11" x14ac:dyDescent="0.2">
      <c r="A50" s="19" t="s">
        <v>525</v>
      </c>
      <c r="B50" s="20">
        <v>126</v>
      </c>
      <c r="C50" s="20">
        <v>6</v>
      </c>
      <c r="D50" s="20">
        <v>100</v>
      </c>
      <c r="E50" s="20">
        <v>4</v>
      </c>
      <c r="F50" s="20">
        <v>21</v>
      </c>
      <c r="G50" s="20">
        <v>11</v>
      </c>
      <c r="H50" s="20">
        <v>14</v>
      </c>
      <c r="I50" s="20">
        <v>1</v>
      </c>
      <c r="J50" s="20">
        <v>6</v>
      </c>
      <c r="K50" s="20">
        <v>2</v>
      </c>
    </row>
    <row r="51" spans="1:11" x14ac:dyDescent="0.2">
      <c r="A51" s="18" t="s">
        <v>528</v>
      </c>
      <c r="B51" s="18"/>
      <c r="C51" s="18"/>
      <c r="D51" s="18"/>
      <c r="E51" s="18"/>
      <c r="F51" s="18"/>
      <c r="G51" s="18"/>
      <c r="H51" s="18"/>
      <c r="I51" s="18"/>
      <c r="J51" s="18"/>
      <c r="K51" s="18"/>
    </row>
    <row r="52" spans="1:11" x14ac:dyDescent="0.2">
      <c r="A52" s="19" t="s">
        <v>130</v>
      </c>
      <c r="B52" s="20">
        <v>151</v>
      </c>
      <c r="C52" s="20">
        <v>64</v>
      </c>
      <c r="D52" s="20">
        <v>84</v>
      </c>
      <c r="E52" s="20">
        <v>3</v>
      </c>
      <c r="F52" s="20">
        <v>36</v>
      </c>
      <c r="G52" s="20">
        <v>15</v>
      </c>
      <c r="H52" s="20">
        <v>3</v>
      </c>
      <c r="I52" s="20">
        <v>11</v>
      </c>
      <c r="J52" s="20">
        <v>12</v>
      </c>
      <c r="K52" s="20">
        <v>2</v>
      </c>
    </row>
    <row r="53" spans="1:11" x14ac:dyDescent="0.2">
      <c r="A53" s="19" t="s">
        <v>131</v>
      </c>
      <c r="B53" s="20">
        <v>1446</v>
      </c>
      <c r="C53" s="20">
        <v>731</v>
      </c>
      <c r="D53" s="20">
        <v>1117</v>
      </c>
      <c r="E53" s="20">
        <v>28</v>
      </c>
      <c r="F53" s="20">
        <v>367</v>
      </c>
      <c r="G53" s="20">
        <v>178</v>
      </c>
      <c r="H53" s="20">
        <v>49</v>
      </c>
      <c r="I53" s="20">
        <v>24</v>
      </c>
      <c r="J53" s="20">
        <v>19</v>
      </c>
      <c r="K53" s="20">
        <v>14</v>
      </c>
    </row>
    <row r="54" spans="1:11" x14ac:dyDescent="0.2">
      <c r="A54" s="19" t="s">
        <v>392</v>
      </c>
      <c r="B54" s="20">
        <v>150</v>
      </c>
      <c r="C54" s="20">
        <v>77</v>
      </c>
      <c r="D54" s="20">
        <v>93</v>
      </c>
      <c r="E54" s="20">
        <v>7</v>
      </c>
      <c r="F54" s="20">
        <v>29</v>
      </c>
      <c r="G54" s="20">
        <v>9</v>
      </c>
      <c r="H54" s="20">
        <v>11</v>
      </c>
      <c r="I54" s="20">
        <v>8</v>
      </c>
      <c r="J54" s="20">
        <v>6</v>
      </c>
      <c r="K54" s="20">
        <v>5</v>
      </c>
    </row>
    <row r="55" spans="1:11" x14ac:dyDescent="0.2">
      <c r="A55" s="19" t="s">
        <v>132</v>
      </c>
      <c r="B55" s="20">
        <v>372</v>
      </c>
      <c r="C55" s="20">
        <v>75</v>
      </c>
      <c r="D55" s="20">
        <v>315</v>
      </c>
      <c r="E55" s="20">
        <v>12</v>
      </c>
      <c r="F55" s="20">
        <v>64</v>
      </c>
      <c r="G55" s="20">
        <v>28</v>
      </c>
      <c r="H55" s="20">
        <v>35</v>
      </c>
      <c r="I55" s="20">
        <v>9</v>
      </c>
      <c r="J55" s="20">
        <v>10</v>
      </c>
      <c r="K55" s="20">
        <v>9</v>
      </c>
    </row>
    <row r="56" spans="1:11" x14ac:dyDescent="0.2">
      <c r="A56" s="19" t="s">
        <v>529</v>
      </c>
      <c r="B56" s="20">
        <v>69</v>
      </c>
      <c r="C56" s="20">
        <v>29</v>
      </c>
      <c r="D56" s="20">
        <v>48</v>
      </c>
      <c r="E56" s="20">
        <v>3</v>
      </c>
      <c r="F56" s="20">
        <v>14</v>
      </c>
      <c r="G56" s="20">
        <v>2</v>
      </c>
      <c r="H56" s="20">
        <v>2</v>
      </c>
      <c r="I56" s="20">
        <v>1</v>
      </c>
      <c r="J56" s="20">
        <v>5</v>
      </c>
      <c r="K56" s="20">
        <v>0</v>
      </c>
    </row>
    <row r="57" spans="1:11" x14ac:dyDescent="0.2">
      <c r="A57" s="18" t="s">
        <v>133</v>
      </c>
      <c r="B57" s="17">
        <v>92</v>
      </c>
      <c r="C57" s="17">
        <v>39</v>
      </c>
      <c r="D57" s="17">
        <v>44</v>
      </c>
      <c r="E57" s="17">
        <v>2</v>
      </c>
      <c r="F57" s="17">
        <v>25</v>
      </c>
      <c r="G57" s="17">
        <v>8</v>
      </c>
      <c r="H57" s="17">
        <v>2</v>
      </c>
      <c r="I57" s="17">
        <v>9</v>
      </c>
      <c r="J57" s="17">
        <v>9</v>
      </c>
      <c r="K57" s="17">
        <v>1</v>
      </c>
    </row>
    <row r="58" spans="1:11" x14ac:dyDescent="0.2">
      <c r="A58" s="19" t="s">
        <v>134</v>
      </c>
      <c r="B58" s="20">
        <v>813</v>
      </c>
      <c r="C58" s="20">
        <v>418</v>
      </c>
      <c r="D58" s="20">
        <v>612</v>
      </c>
      <c r="E58" s="20">
        <v>20</v>
      </c>
      <c r="F58" s="20">
        <v>205</v>
      </c>
      <c r="G58" s="20">
        <v>105</v>
      </c>
      <c r="H58" s="20">
        <v>21</v>
      </c>
      <c r="I58" s="20">
        <v>12</v>
      </c>
      <c r="J58" s="20">
        <v>7</v>
      </c>
      <c r="K58" s="20">
        <v>8</v>
      </c>
    </row>
    <row r="59" spans="1:11" x14ac:dyDescent="0.2">
      <c r="A59" s="19" t="s">
        <v>393</v>
      </c>
      <c r="B59" s="20">
        <v>65</v>
      </c>
      <c r="C59" s="20">
        <v>34</v>
      </c>
      <c r="D59" s="20">
        <v>44</v>
      </c>
      <c r="E59" s="20">
        <v>3</v>
      </c>
      <c r="F59" s="20">
        <v>13</v>
      </c>
      <c r="G59" s="20">
        <v>5</v>
      </c>
      <c r="H59" s="20">
        <v>0</v>
      </c>
      <c r="I59" s="20">
        <v>3</v>
      </c>
      <c r="J59" s="20">
        <v>3</v>
      </c>
      <c r="K59" s="20">
        <v>2</v>
      </c>
    </row>
    <row r="60" spans="1:11" x14ac:dyDescent="0.2">
      <c r="A60" s="19" t="s">
        <v>135</v>
      </c>
      <c r="B60" s="20">
        <v>83</v>
      </c>
      <c r="C60" s="20">
        <v>19</v>
      </c>
      <c r="D60" s="20">
        <v>65</v>
      </c>
      <c r="E60" s="20">
        <v>1</v>
      </c>
      <c r="F60" s="20">
        <v>17</v>
      </c>
      <c r="G60" s="20">
        <v>5</v>
      </c>
      <c r="H60" s="20">
        <v>2</v>
      </c>
      <c r="I60" s="20">
        <v>5</v>
      </c>
      <c r="J60" s="20">
        <v>6</v>
      </c>
      <c r="K60" s="20">
        <v>1</v>
      </c>
    </row>
    <row r="61" spans="1:11" x14ac:dyDescent="0.2">
      <c r="A61" s="19" t="s">
        <v>530</v>
      </c>
      <c r="B61" s="20">
        <v>39</v>
      </c>
      <c r="C61" s="20">
        <v>19</v>
      </c>
      <c r="D61" s="20">
        <v>29</v>
      </c>
      <c r="E61" s="20">
        <v>1</v>
      </c>
      <c r="F61" s="20">
        <v>8</v>
      </c>
      <c r="G61" s="20">
        <v>0</v>
      </c>
      <c r="H61" s="20">
        <v>1</v>
      </c>
      <c r="I61" s="20">
        <v>1</v>
      </c>
      <c r="J61" s="20">
        <v>1</v>
      </c>
      <c r="K61" s="20">
        <v>0</v>
      </c>
    </row>
    <row r="62" spans="1:11" x14ac:dyDescent="0.2">
      <c r="A62" s="18" t="s">
        <v>136</v>
      </c>
      <c r="B62" s="17">
        <v>59</v>
      </c>
      <c r="C62" s="17">
        <v>25</v>
      </c>
      <c r="D62" s="17">
        <v>40</v>
      </c>
      <c r="E62" s="17">
        <v>1</v>
      </c>
      <c r="F62" s="17">
        <v>11</v>
      </c>
      <c r="G62" s="17">
        <v>7</v>
      </c>
      <c r="H62" s="17">
        <v>1</v>
      </c>
      <c r="I62" s="17">
        <v>2</v>
      </c>
      <c r="J62" s="17">
        <v>3</v>
      </c>
      <c r="K62" s="17">
        <v>1</v>
      </c>
    </row>
    <row r="63" spans="1:11" x14ac:dyDescent="0.2">
      <c r="A63" s="19" t="s">
        <v>134</v>
      </c>
      <c r="B63" s="20">
        <v>632</v>
      </c>
      <c r="C63" s="20">
        <v>312</v>
      </c>
      <c r="D63" s="20">
        <v>505</v>
      </c>
      <c r="E63" s="20">
        <v>8</v>
      </c>
      <c r="F63" s="20">
        <v>161</v>
      </c>
      <c r="G63" s="20">
        <v>72</v>
      </c>
      <c r="H63" s="20">
        <v>28</v>
      </c>
      <c r="I63" s="20">
        <v>12</v>
      </c>
      <c r="J63" s="20">
        <v>12</v>
      </c>
      <c r="K63" s="20">
        <v>6</v>
      </c>
    </row>
    <row r="64" spans="1:11" x14ac:dyDescent="0.2">
      <c r="A64" s="19" t="s">
        <v>393</v>
      </c>
      <c r="B64" s="20">
        <v>85</v>
      </c>
      <c r="C64" s="20">
        <v>43</v>
      </c>
      <c r="D64" s="20">
        <v>49</v>
      </c>
      <c r="E64" s="20">
        <v>4</v>
      </c>
      <c r="F64" s="20">
        <v>16</v>
      </c>
      <c r="G64" s="20">
        <v>4</v>
      </c>
      <c r="H64" s="20">
        <v>11</v>
      </c>
      <c r="I64" s="20">
        <v>5</v>
      </c>
      <c r="J64" s="20">
        <v>3</v>
      </c>
      <c r="K64" s="20">
        <v>3</v>
      </c>
    </row>
    <row r="65" spans="1:11" x14ac:dyDescent="0.2">
      <c r="A65" s="19" t="s">
        <v>135</v>
      </c>
      <c r="B65" s="20">
        <v>289</v>
      </c>
      <c r="C65" s="20">
        <v>56</v>
      </c>
      <c r="D65" s="20">
        <v>250</v>
      </c>
      <c r="E65" s="20">
        <v>11</v>
      </c>
      <c r="F65" s="20">
        <v>47</v>
      </c>
      <c r="G65" s="20">
        <v>23</v>
      </c>
      <c r="H65" s="20">
        <v>33</v>
      </c>
      <c r="I65" s="20">
        <v>4</v>
      </c>
      <c r="J65" s="20">
        <v>4</v>
      </c>
      <c r="K65" s="20">
        <v>8</v>
      </c>
    </row>
    <row r="66" spans="1:11" x14ac:dyDescent="0.2">
      <c r="A66" s="19" t="s">
        <v>530</v>
      </c>
      <c r="B66" s="20">
        <v>30</v>
      </c>
      <c r="C66" s="20">
        <v>10</v>
      </c>
      <c r="D66" s="20">
        <v>19</v>
      </c>
      <c r="E66" s="20">
        <v>2</v>
      </c>
      <c r="F66" s="20">
        <v>6</v>
      </c>
      <c r="G66" s="20">
        <v>2</v>
      </c>
      <c r="H66" s="20">
        <v>1</v>
      </c>
      <c r="I66" s="20">
        <v>0</v>
      </c>
      <c r="J66" s="20">
        <v>4</v>
      </c>
      <c r="K66" s="20">
        <v>0</v>
      </c>
    </row>
    <row r="67" spans="1:11" x14ac:dyDescent="0.2">
      <c r="A67" s="18" t="s">
        <v>531</v>
      </c>
      <c r="B67" s="18"/>
      <c r="C67" s="18"/>
      <c r="D67" s="18"/>
      <c r="E67" s="18"/>
      <c r="F67" s="18"/>
      <c r="G67" s="18"/>
      <c r="H67" s="18"/>
      <c r="I67" s="18"/>
      <c r="J67" s="18"/>
      <c r="K67" s="18"/>
    </row>
    <row r="68" spans="1:11" x14ac:dyDescent="0.2">
      <c r="A68" s="19" t="s">
        <v>532</v>
      </c>
      <c r="B68" s="20">
        <v>366</v>
      </c>
      <c r="C68" s="20">
        <v>133</v>
      </c>
      <c r="D68" s="20">
        <v>260</v>
      </c>
      <c r="E68" s="20">
        <v>15</v>
      </c>
      <c r="F68" s="20">
        <v>76</v>
      </c>
      <c r="G68" s="20">
        <v>23</v>
      </c>
      <c r="H68" s="20">
        <v>7</v>
      </c>
      <c r="I68" s="20">
        <v>20</v>
      </c>
      <c r="J68" s="20">
        <v>16</v>
      </c>
      <c r="K68" s="20">
        <v>7</v>
      </c>
    </row>
    <row r="69" spans="1:11" x14ac:dyDescent="0.2">
      <c r="A69" s="19" t="s">
        <v>533</v>
      </c>
      <c r="B69" s="20">
        <v>1212</v>
      </c>
      <c r="C69" s="20">
        <v>620</v>
      </c>
      <c r="D69" s="20">
        <v>935</v>
      </c>
      <c r="E69" s="20">
        <v>23</v>
      </c>
      <c r="F69" s="20">
        <v>318</v>
      </c>
      <c r="G69" s="20">
        <v>163</v>
      </c>
      <c r="H69" s="20">
        <v>34</v>
      </c>
      <c r="I69" s="20">
        <v>19</v>
      </c>
      <c r="J69" s="20">
        <v>14</v>
      </c>
      <c r="K69" s="20">
        <v>12</v>
      </c>
    </row>
    <row r="70" spans="1:11" x14ac:dyDescent="0.2">
      <c r="A70" s="19" t="s">
        <v>137</v>
      </c>
      <c r="B70" s="20">
        <v>112</v>
      </c>
      <c r="C70" s="20">
        <v>85</v>
      </c>
      <c r="D70" s="20">
        <v>54</v>
      </c>
      <c r="E70" s="20">
        <v>4</v>
      </c>
      <c r="F70" s="20">
        <v>20</v>
      </c>
      <c r="G70" s="20">
        <v>8</v>
      </c>
      <c r="H70" s="20">
        <v>4</v>
      </c>
      <c r="I70" s="20">
        <v>2</v>
      </c>
      <c r="J70" s="20">
        <v>6</v>
      </c>
      <c r="K70" s="20">
        <v>1</v>
      </c>
    </row>
    <row r="71" spans="1:11" x14ac:dyDescent="0.2">
      <c r="A71" s="19" t="s">
        <v>138</v>
      </c>
      <c r="B71" s="20">
        <v>673</v>
      </c>
      <c r="C71" s="20">
        <v>301</v>
      </c>
      <c r="D71" s="20">
        <v>529</v>
      </c>
      <c r="E71" s="20">
        <v>17</v>
      </c>
      <c r="F71" s="20">
        <v>144</v>
      </c>
      <c r="G71" s="20">
        <v>65</v>
      </c>
      <c r="H71" s="20">
        <v>65</v>
      </c>
      <c r="I71" s="20">
        <v>10</v>
      </c>
      <c r="J71" s="20">
        <v>12</v>
      </c>
      <c r="K71" s="20">
        <v>9</v>
      </c>
    </row>
    <row r="72" spans="1:11" x14ac:dyDescent="0.2">
      <c r="A72" s="19" t="s">
        <v>534</v>
      </c>
      <c r="B72" s="20">
        <v>75</v>
      </c>
      <c r="C72" s="20">
        <v>27</v>
      </c>
      <c r="D72" s="20">
        <v>58</v>
      </c>
      <c r="E72" s="20">
        <v>1</v>
      </c>
      <c r="F72" s="20">
        <v>15</v>
      </c>
      <c r="G72" s="20">
        <v>5</v>
      </c>
      <c r="H72" s="20">
        <v>4</v>
      </c>
      <c r="I72" s="20">
        <v>4</v>
      </c>
      <c r="J72" s="20">
        <v>2</v>
      </c>
      <c r="K72" s="20">
        <v>1</v>
      </c>
    </row>
    <row r="73" spans="1:11" x14ac:dyDescent="0.2">
      <c r="A73" s="19" t="s">
        <v>504</v>
      </c>
      <c r="B73" s="20">
        <v>178</v>
      </c>
      <c r="C73" s="20">
        <v>68</v>
      </c>
      <c r="D73" s="20">
        <v>136</v>
      </c>
      <c r="E73" s="20">
        <v>4</v>
      </c>
      <c r="F73" s="20">
        <v>40</v>
      </c>
      <c r="G73" s="20">
        <v>12</v>
      </c>
      <c r="H73" s="20">
        <v>6</v>
      </c>
      <c r="I73" s="20">
        <v>3</v>
      </c>
      <c r="J73" s="20">
        <v>7</v>
      </c>
      <c r="K73" s="20">
        <v>3</v>
      </c>
    </row>
    <row r="74" spans="1:11" x14ac:dyDescent="0.2">
      <c r="A74" s="19" t="s">
        <v>1441</v>
      </c>
      <c r="B74" s="20">
        <v>1644</v>
      </c>
      <c r="C74" s="20">
        <v>775</v>
      </c>
      <c r="D74" s="20">
        <v>1261</v>
      </c>
      <c r="E74" s="20">
        <v>34</v>
      </c>
      <c r="F74" s="20">
        <v>394</v>
      </c>
      <c r="G74" s="20">
        <v>197</v>
      </c>
      <c r="H74" s="20">
        <v>87</v>
      </c>
      <c r="I74" s="20">
        <v>30</v>
      </c>
      <c r="J74" s="20">
        <v>29</v>
      </c>
      <c r="K74" s="20">
        <v>20</v>
      </c>
    </row>
    <row r="75" spans="1:11" x14ac:dyDescent="0.2">
      <c r="A75" s="18" t="s">
        <v>535</v>
      </c>
      <c r="B75" s="18"/>
      <c r="C75" s="18"/>
      <c r="D75" s="18"/>
      <c r="E75" s="18"/>
      <c r="F75" s="18"/>
      <c r="G75" s="18"/>
      <c r="H75" s="18"/>
      <c r="I75" s="18"/>
      <c r="J75" s="18"/>
      <c r="K75" s="18"/>
    </row>
    <row r="76" spans="1:11" x14ac:dyDescent="0.2">
      <c r="A76" s="21" t="s">
        <v>536</v>
      </c>
      <c r="B76" s="34">
        <v>366</v>
      </c>
      <c r="C76" s="34">
        <v>133</v>
      </c>
      <c r="D76" s="34">
        <v>260</v>
      </c>
      <c r="E76" s="34">
        <v>15</v>
      </c>
      <c r="F76" s="34">
        <v>76</v>
      </c>
      <c r="G76" s="34">
        <v>23</v>
      </c>
      <c r="H76" s="34">
        <v>7</v>
      </c>
      <c r="I76" s="34">
        <v>20</v>
      </c>
      <c r="J76" s="34">
        <v>16</v>
      </c>
      <c r="K76" s="34">
        <v>7</v>
      </c>
    </row>
    <row r="77" spans="1:11" x14ac:dyDescent="0.2">
      <c r="A77" s="21" t="s">
        <v>537</v>
      </c>
      <c r="B77" s="34">
        <v>954</v>
      </c>
      <c r="C77" s="34">
        <v>435</v>
      </c>
      <c r="D77" s="34">
        <v>738</v>
      </c>
      <c r="E77" s="34">
        <v>19</v>
      </c>
      <c r="F77" s="34">
        <v>251</v>
      </c>
      <c r="G77" s="34">
        <v>127</v>
      </c>
      <c r="H77" s="34">
        <v>35</v>
      </c>
      <c r="I77" s="34">
        <v>20</v>
      </c>
      <c r="J77" s="34">
        <v>15</v>
      </c>
      <c r="K77" s="34">
        <v>10</v>
      </c>
    </row>
    <row r="78" spans="1:11" x14ac:dyDescent="0.2">
      <c r="A78" s="19" t="s">
        <v>538</v>
      </c>
      <c r="B78" s="20">
        <v>345</v>
      </c>
      <c r="C78" s="20">
        <v>182</v>
      </c>
      <c r="D78" s="20">
        <v>251</v>
      </c>
      <c r="E78" s="20">
        <v>10</v>
      </c>
      <c r="F78" s="20">
        <v>77</v>
      </c>
      <c r="G78" s="20">
        <v>30</v>
      </c>
      <c r="H78" s="20">
        <v>26</v>
      </c>
      <c r="I78" s="20">
        <v>5</v>
      </c>
      <c r="J78" s="20">
        <v>8</v>
      </c>
      <c r="K78" s="20">
        <v>3</v>
      </c>
    </row>
    <row r="79" spans="1:11" x14ac:dyDescent="0.2">
      <c r="A79" s="19" t="s">
        <v>539</v>
      </c>
      <c r="B79" s="20">
        <v>141</v>
      </c>
      <c r="C79" s="20">
        <v>69</v>
      </c>
      <c r="D79" s="20">
        <v>106</v>
      </c>
      <c r="E79" s="20">
        <v>2</v>
      </c>
      <c r="F79" s="20">
        <v>28</v>
      </c>
      <c r="G79" s="20">
        <v>18</v>
      </c>
      <c r="H79" s="20">
        <v>14</v>
      </c>
      <c r="I79" s="20">
        <v>4</v>
      </c>
      <c r="J79" s="20">
        <v>3</v>
      </c>
      <c r="K79" s="20">
        <v>2</v>
      </c>
    </row>
    <row r="80" spans="1:11" x14ac:dyDescent="0.2">
      <c r="A80" s="19" t="s">
        <v>540</v>
      </c>
      <c r="B80" s="20">
        <v>56</v>
      </c>
      <c r="C80" s="20">
        <v>24</v>
      </c>
      <c r="D80" s="20">
        <v>45</v>
      </c>
      <c r="E80" s="20">
        <v>0</v>
      </c>
      <c r="F80" s="20">
        <v>9</v>
      </c>
      <c r="G80" s="20">
        <v>4</v>
      </c>
      <c r="H80" s="20">
        <v>4</v>
      </c>
      <c r="I80" s="20">
        <v>0</v>
      </c>
      <c r="J80" s="20">
        <v>2</v>
      </c>
      <c r="K80" s="20">
        <v>1</v>
      </c>
    </row>
    <row r="81" spans="1:11" x14ac:dyDescent="0.2">
      <c r="A81" s="19" t="s">
        <v>541</v>
      </c>
      <c r="B81" s="20">
        <v>48</v>
      </c>
      <c r="C81" s="20">
        <v>22</v>
      </c>
      <c r="D81" s="20">
        <v>38</v>
      </c>
      <c r="E81" s="20">
        <v>2</v>
      </c>
      <c r="F81" s="20">
        <v>12</v>
      </c>
      <c r="G81" s="20">
        <v>4</v>
      </c>
      <c r="H81" s="20">
        <v>4</v>
      </c>
      <c r="I81" s="20">
        <v>1</v>
      </c>
      <c r="J81" s="20">
        <v>1</v>
      </c>
      <c r="K81" s="20">
        <v>0</v>
      </c>
    </row>
    <row r="82" spans="1:11" x14ac:dyDescent="0.2">
      <c r="A82" s="19" t="s">
        <v>542</v>
      </c>
      <c r="B82" s="20">
        <v>20</v>
      </c>
      <c r="C82" s="20">
        <v>9</v>
      </c>
      <c r="D82" s="20">
        <v>16</v>
      </c>
      <c r="E82" s="20">
        <v>0</v>
      </c>
      <c r="F82" s="20">
        <v>3</v>
      </c>
      <c r="G82" s="20">
        <v>3</v>
      </c>
      <c r="H82" s="20">
        <v>1</v>
      </c>
      <c r="I82" s="20">
        <v>0</v>
      </c>
      <c r="J82" s="20">
        <v>0</v>
      </c>
      <c r="K82" s="20">
        <v>2</v>
      </c>
    </row>
    <row r="83" spans="1:11" x14ac:dyDescent="0.2">
      <c r="A83" s="19" t="s">
        <v>543</v>
      </c>
      <c r="B83" s="20">
        <v>4</v>
      </c>
      <c r="C83" s="20">
        <v>2</v>
      </c>
      <c r="D83" s="20">
        <v>2</v>
      </c>
      <c r="E83" s="20">
        <v>0</v>
      </c>
      <c r="F83" s="20">
        <v>1</v>
      </c>
      <c r="G83" s="20">
        <v>0</v>
      </c>
      <c r="H83" s="20">
        <v>0</v>
      </c>
      <c r="I83" s="20">
        <v>0</v>
      </c>
      <c r="J83" s="20">
        <v>0</v>
      </c>
      <c r="K83" s="20">
        <v>1</v>
      </c>
    </row>
    <row r="84" spans="1:11" x14ac:dyDescent="0.2">
      <c r="A84" s="19" t="s">
        <v>544</v>
      </c>
      <c r="B84" s="20">
        <v>2</v>
      </c>
      <c r="C84" s="20">
        <v>1</v>
      </c>
      <c r="D84" s="20">
        <v>2</v>
      </c>
      <c r="E84" s="20">
        <v>0</v>
      </c>
      <c r="F84" s="20">
        <v>0</v>
      </c>
      <c r="G84" s="20">
        <v>1</v>
      </c>
      <c r="H84" s="20">
        <v>0</v>
      </c>
      <c r="I84" s="20">
        <v>0</v>
      </c>
      <c r="J84" s="20">
        <v>0</v>
      </c>
      <c r="K84" s="20">
        <v>0</v>
      </c>
    </row>
    <row r="85" spans="1:11" x14ac:dyDescent="0.2">
      <c r="A85" s="19" t="s">
        <v>545</v>
      </c>
      <c r="B85" s="20">
        <v>2</v>
      </c>
      <c r="C85" s="20">
        <v>0</v>
      </c>
      <c r="D85" s="20">
        <v>1</v>
      </c>
      <c r="E85" s="20">
        <v>0</v>
      </c>
      <c r="F85" s="20">
        <v>2</v>
      </c>
      <c r="G85" s="20">
        <v>0</v>
      </c>
      <c r="H85" s="20">
        <v>0</v>
      </c>
      <c r="I85" s="20">
        <v>0</v>
      </c>
      <c r="J85" s="20">
        <v>0</v>
      </c>
      <c r="K85" s="20">
        <v>0</v>
      </c>
    </row>
    <row r="86" spans="1:11" x14ac:dyDescent="0.2">
      <c r="A86" s="19" t="s">
        <v>504</v>
      </c>
      <c r="B86" s="20">
        <v>250</v>
      </c>
      <c r="C86" s="20">
        <v>99</v>
      </c>
      <c r="D86" s="20">
        <v>198</v>
      </c>
      <c r="E86" s="20">
        <v>5</v>
      </c>
      <c r="F86" s="20">
        <v>51</v>
      </c>
      <c r="G86" s="20">
        <v>22</v>
      </c>
      <c r="H86" s="20">
        <v>9</v>
      </c>
      <c r="I86" s="20">
        <v>3</v>
      </c>
      <c r="J86" s="20">
        <v>7</v>
      </c>
      <c r="K86" s="20">
        <v>4</v>
      </c>
    </row>
    <row r="87" spans="1:11" x14ac:dyDescent="0.2">
      <c r="A87" s="18" t="s">
        <v>546</v>
      </c>
      <c r="B87" s="18"/>
      <c r="C87" s="18"/>
      <c r="D87" s="18"/>
      <c r="E87" s="18"/>
      <c r="F87" s="18"/>
      <c r="G87" s="18"/>
      <c r="H87" s="18"/>
      <c r="I87" s="18"/>
      <c r="J87" s="18"/>
      <c r="K87" s="18"/>
    </row>
    <row r="88" spans="1:11" x14ac:dyDescent="0.2">
      <c r="A88" s="19" t="s">
        <v>547</v>
      </c>
      <c r="B88" s="20">
        <v>1712</v>
      </c>
      <c r="C88" s="20">
        <v>726</v>
      </c>
      <c r="D88" s="20">
        <v>1353</v>
      </c>
      <c r="E88" s="20">
        <v>39</v>
      </c>
      <c r="F88" s="20">
        <v>406</v>
      </c>
      <c r="G88" s="20">
        <v>200</v>
      </c>
      <c r="H88" s="20">
        <v>82</v>
      </c>
      <c r="I88" s="20">
        <v>34</v>
      </c>
      <c r="J88" s="20">
        <v>33</v>
      </c>
      <c r="K88" s="20">
        <v>23</v>
      </c>
    </row>
    <row r="89" spans="1:11" x14ac:dyDescent="0.2">
      <c r="A89" s="19" t="s">
        <v>139</v>
      </c>
      <c r="B89" s="20">
        <v>76</v>
      </c>
      <c r="C89" s="20">
        <v>34</v>
      </c>
      <c r="D89" s="20">
        <v>52</v>
      </c>
      <c r="E89" s="20">
        <v>2</v>
      </c>
      <c r="F89" s="20">
        <v>23</v>
      </c>
      <c r="G89" s="20">
        <v>13</v>
      </c>
      <c r="H89" s="20">
        <v>0</v>
      </c>
      <c r="I89" s="20">
        <v>3</v>
      </c>
      <c r="J89" s="20">
        <v>0</v>
      </c>
      <c r="K89" s="20">
        <v>1</v>
      </c>
    </row>
    <row r="90" spans="1:11" x14ac:dyDescent="0.2">
      <c r="A90" s="19" t="s">
        <v>548</v>
      </c>
      <c r="B90" s="20">
        <v>59</v>
      </c>
      <c r="C90" s="20">
        <v>36</v>
      </c>
      <c r="D90" s="20">
        <v>39</v>
      </c>
      <c r="E90" s="20">
        <v>0</v>
      </c>
      <c r="F90" s="20">
        <v>14</v>
      </c>
      <c r="G90" s="20">
        <v>7</v>
      </c>
      <c r="H90" s="20">
        <v>5</v>
      </c>
      <c r="I90" s="20">
        <v>5</v>
      </c>
      <c r="J90" s="20">
        <v>1</v>
      </c>
      <c r="K90" s="20">
        <v>2</v>
      </c>
    </row>
    <row r="91" spans="1:11" x14ac:dyDescent="0.2">
      <c r="A91" s="19" t="s">
        <v>140</v>
      </c>
      <c r="B91" s="20">
        <v>194</v>
      </c>
      <c r="C91" s="20">
        <v>124</v>
      </c>
      <c r="D91" s="20">
        <v>111</v>
      </c>
      <c r="E91" s="20">
        <v>6</v>
      </c>
      <c r="F91" s="20">
        <v>38</v>
      </c>
      <c r="G91" s="20">
        <v>5</v>
      </c>
      <c r="H91" s="20">
        <v>5</v>
      </c>
      <c r="I91" s="20">
        <v>7</v>
      </c>
      <c r="J91" s="20">
        <v>6</v>
      </c>
      <c r="K91" s="20">
        <v>3</v>
      </c>
    </row>
    <row r="92" spans="1:11" x14ac:dyDescent="0.2">
      <c r="A92" s="19" t="s">
        <v>141</v>
      </c>
      <c r="B92" s="20">
        <v>16</v>
      </c>
      <c r="C92" s="20">
        <v>6</v>
      </c>
      <c r="D92" s="20">
        <v>15</v>
      </c>
      <c r="E92" s="20">
        <v>0</v>
      </c>
      <c r="F92" s="20">
        <v>1</v>
      </c>
      <c r="G92" s="20">
        <v>0</v>
      </c>
      <c r="H92" s="20">
        <v>0</v>
      </c>
      <c r="I92" s="20">
        <v>1</v>
      </c>
      <c r="J92" s="20">
        <v>1</v>
      </c>
      <c r="K92" s="20">
        <v>0</v>
      </c>
    </row>
    <row r="93" spans="1:11" x14ac:dyDescent="0.2">
      <c r="A93" s="19" t="s">
        <v>511</v>
      </c>
      <c r="B93" s="20">
        <v>46</v>
      </c>
      <c r="C93" s="20">
        <v>18</v>
      </c>
      <c r="D93" s="20">
        <v>31</v>
      </c>
      <c r="E93" s="20">
        <v>2</v>
      </c>
      <c r="F93" s="20">
        <v>12</v>
      </c>
      <c r="G93" s="20">
        <v>2</v>
      </c>
      <c r="H93" s="20">
        <v>6</v>
      </c>
      <c r="I93" s="20">
        <v>2</v>
      </c>
      <c r="J93" s="20">
        <v>3</v>
      </c>
      <c r="K93" s="20">
        <v>0</v>
      </c>
    </row>
    <row r="94" spans="1:11" x14ac:dyDescent="0.2">
      <c r="A94" s="19" t="s">
        <v>504</v>
      </c>
      <c r="B94" s="20">
        <v>85</v>
      </c>
      <c r="C94" s="20">
        <v>32</v>
      </c>
      <c r="D94" s="20">
        <v>56</v>
      </c>
      <c r="E94" s="20">
        <v>4</v>
      </c>
      <c r="F94" s="20">
        <v>16</v>
      </c>
      <c r="G94" s="20">
        <v>5</v>
      </c>
      <c r="H94" s="20">
        <v>2</v>
      </c>
      <c r="I94" s="20">
        <v>1</v>
      </c>
      <c r="J94" s="20">
        <v>8</v>
      </c>
      <c r="K94" s="20">
        <v>1</v>
      </c>
    </row>
    <row r="95" spans="1:11" x14ac:dyDescent="0.2">
      <c r="A95" s="18" t="s">
        <v>549</v>
      </c>
      <c r="B95" s="18"/>
      <c r="C95" s="18"/>
      <c r="D95" s="18"/>
      <c r="E95" s="18"/>
      <c r="F95" s="18"/>
      <c r="G95" s="18"/>
      <c r="H95" s="18"/>
      <c r="I95" s="18"/>
      <c r="J95" s="18"/>
      <c r="K95" s="18"/>
    </row>
    <row r="96" spans="1:11" x14ac:dyDescent="0.2">
      <c r="A96" s="19" t="s">
        <v>550</v>
      </c>
      <c r="B96" s="20">
        <v>1212</v>
      </c>
      <c r="C96" s="20">
        <v>521</v>
      </c>
      <c r="D96" s="20">
        <v>969</v>
      </c>
      <c r="E96" s="20">
        <v>25</v>
      </c>
      <c r="F96" s="20">
        <v>310</v>
      </c>
      <c r="G96" s="20">
        <v>158</v>
      </c>
      <c r="H96" s="20">
        <v>48</v>
      </c>
      <c r="I96" s="20">
        <v>23</v>
      </c>
      <c r="J96" s="20">
        <v>22</v>
      </c>
      <c r="K96" s="20">
        <v>10</v>
      </c>
    </row>
    <row r="97" spans="1:11" x14ac:dyDescent="0.2">
      <c r="A97" s="19" t="s">
        <v>551</v>
      </c>
      <c r="B97" s="20">
        <v>24</v>
      </c>
      <c r="C97" s="20">
        <v>15</v>
      </c>
      <c r="D97" s="20">
        <v>17</v>
      </c>
      <c r="E97" s="20">
        <v>2</v>
      </c>
      <c r="F97" s="20">
        <v>7</v>
      </c>
      <c r="G97" s="20">
        <v>2</v>
      </c>
      <c r="H97" s="20">
        <v>1</v>
      </c>
      <c r="I97" s="20">
        <v>1</v>
      </c>
      <c r="J97" s="20">
        <v>0</v>
      </c>
      <c r="K97" s="20">
        <v>0</v>
      </c>
    </row>
    <row r="98" spans="1:11" x14ac:dyDescent="0.2">
      <c r="A98" s="19" t="s">
        <v>552</v>
      </c>
      <c r="B98" s="20">
        <v>76</v>
      </c>
      <c r="C98" s="20">
        <v>49</v>
      </c>
      <c r="D98" s="20">
        <v>53</v>
      </c>
      <c r="E98" s="20">
        <v>3</v>
      </c>
      <c r="F98" s="20">
        <v>14</v>
      </c>
      <c r="G98" s="20">
        <v>5</v>
      </c>
      <c r="H98" s="20">
        <v>5</v>
      </c>
      <c r="I98" s="20">
        <v>3</v>
      </c>
      <c r="J98" s="20">
        <v>1</v>
      </c>
      <c r="K98" s="20">
        <v>0</v>
      </c>
    </row>
    <row r="99" spans="1:11" x14ac:dyDescent="0.2">
      <c r="A99" s="19" t="s">
        <v>553</v>
      </c>
      <c r="B99" s="20">
        <v>43</v>
      </c>
      <c r="C99" s="20">
        <v>36</v>
      </c>
      <c r="D99" s="20">
        <v>25</v>
      </c>
      <c r="E99" s="20">
        <v>0</v>
      </c>
      <c r="F99" s="20">
        <v>4</v>
      </c>
      <c r="G99" s="20">
        <v>5</v>
      </c>
      <c r="H99" s="20">
        <v>3</v>
      </c>
      <c r="I99" s="20">
        <v>0</v>
      </c>
      <c r="J99" s="20">
        <v>1</v>
      </c>
      <c r="K99" s="20">
        <v>0</v>
      </c>
    </row>
    <row r="100" spans="1:11" x14ac:dyDescent="0.2">
      <c r="A100" s="19" t="s">
        <v>554</v>
      </c>
      <c r="B100" s="20">
        <v>14</v>
      </c>
      <c r="C100" s="20">
        <v>11</v>
      </c>
      <c r="D100" s="20">
        <v>6</v>
      </c>
      <c r="E100" s="20">
        <v>1</v>
      </c>
      <c r="F100" s="20">
        <v>5</v>
      </c>
      <c r="G100" s="20">
        <v>4</v>
      </c>
      <c r="H100" s="20">
        <v>1</v>
      </c>
      <c r="I100" s="20">
        <v>0</v>
      </c>
      <c r="J100" s="20">
        <v>1</v>
      </c>
      <c r="K100" s="20">
        <v>0</v>
      </c>
    </row>
    <row r="101" spans="1:11" x14ac:dyDescent="0.2">
      <c r="A101" s="19" t="s">
        <v>555</v>
      </c>
      <c r="B101" s="20">
        <v>5</v>
      </c>
      <c r="C101" s="20">
        <v>5</v>
      </c>
      <c r="D101" s="20">
        <v>3</v>
      </c>
      <c r="E101" s="20">
        <v>0</v>
      </c>
      <c r="F101" s="20">
        <v>0</v>
      </c>
      <c r="G101" s="20">
        <v>3</v>
      </c>
      <c r="H101" s="20">
        <v>0</v>
      </c>
      <c r="I101" s="20">
        <v>0</v>
      </c>
      <c r="J101" s="20">
        <v>0</v>
      </c>
      <c r="K101" s="20">
        <v>0</v>
      </c>
    </row>
    <row r="102" spans="1:11" x14ac:dyDescent="0.2">
      <c r="A102" s="19" t="s">
        <v>504</v>
      </c>
      <c r="B102" s="20">
        <v>414</v>
      </c>
      <c r="C102" s="20">
        <v>123</v>
      </c>
      <c r="D102" s="20">
        <v>332</v>
      </c>
      <c r="E102" s="20">
        <v>10</v>
      </c>
      <c r="F102" s="20">
        <v>89</v>
      </c>
      <c r="G102" s="20">
        <v>36</v>
      </c>
      <c r="H102" s="20">
        <v>24</v>
      </c>
      <c r="I102" s="20">
        <v>10</v>
      </c>
      <c r="J102" s="20">
        <v>8</v>
      </c>
      <c r="K102" s="20">
        <v>14</v>
      </c>
    </row>
    <row r="103" spans="1:11" x14ac:dyDescent="0.2">
      <c r="A103" s="18" t="s">
        <v>556</v>
      </c>
      <c r="B103" s="18"/>
      <c r="C103" s="18"/>
      <c r="D103" s="18"/>
      <c r="E103" s="18"/>
      <c r="F103" s="18"/>
      <c r="G103" s="18"/>
      <c r="H103" s="18"/>
      <c r="I103" s="18"/>
      <c r="J103" s="18"/>
      <c r="K103" s="18"/>
    </row>
    <row r="104" spans="1:11" x14ac:dyDescent="0.2">
      <c r="A104" s="19" t="s">
        <v>550</v>
      </c>
      <c r="B104" s="20">
        <v>13</v>
      </c>
      <c r="C104" s="20">
        <v>6</v>
      </c>
      <c r="D104" s="20">
        <v>10</v>
      </c>
      <c r="E104" s="20">
        <v>0</v>
      </c>
      <c r="F104" s="20">
        <v>3</v>
      </c>
      <c r="G104" s="20">
        <v>1</v>
      </c>
      <c r="H104" s="20">
        <v>0</v>
      </c>
      <c r="I104" s="20">
        <v>0</v>
      </c>
      <c r="J104" s="20">
        <v>1</v>
      </c>
      <c r="K104" s="20">
        <v>0</v>
      </c>
    </row>
    <row r="105" spans="1:11" x14ac:dyDescent="0.2">
      <c r="A105" s="19" t="s">
        <v>551</v>
      </c>
      <c r="B105" s="20">
        <v>89</v>
      </c>
      <c r="C105" s="20">
        <v>44</v>
      </c>
      <c r="D105" s="20">
        <v>53</v>
      </c>
      <c r="E105" s="20">
        <v>4</v>
      </c>
      <c r="F105" s="20">
        <v>19</v>
      </c>
      <c r="G105" s="20">
        <v>2</v>
      </c>
      <c r="H105" s="20">
        <v>1</v>
      </c>
      <c r="I105" s="20">
        <v>7</v>
      </c>
      <c r="J105" s="20">
        <v>6</v>
      </c>
      <c r="K105" s="20">
        <v>2</v>
      </c>
    </row>
    <row r="106" spans="1:11" x14ac:dyDescent="0.2">
      <c r="A106" s="19" t="s">
        <v>552</v>
      </c>
      <c r="B106" s="20">
        <v>143</v>
      </c>
      <c r="C106" s="20">
        <v>98</v>
      </c>
      <c r="D106" s="20">
        <v>91</v>
      </c>
      <c r="E106" s="20">
        <v>4</v>
      </c>
      <c r="F106" s="20">
        <v>28</v>
      </c>
      <c r="G106" s="20">
        <v>4</v>
      </c>
      <c r="H106" s="20">
        <v>7</v>
      </c>
      <c r="I106" s="20">
        <v>4</v>
      </c>
      <c r="J106" s="20">
        <v>2</v>
      </c>
      <c r="K106" s="20">
        <v>2</v>
      </c>
    </row>
    <row r="107" spans="1:11" x14ac:dyDescent="0.2">
      <c r="A107" s="19" t="s">
        <v>553</v>
      </c>
      <c r="B107" s="20">
        <v>27</v>
      </c>
      <c r="C107" s="20">
        <v>19</v>
      </c>
      <c r="D107" s="20">
        <v>16</v>
      </c>
      <c r="E107" s="20">
        <v>0</v>
      </c>
      <c r="F107" s="20">
        <v>5</v>
      </c>
      <c r="G107" s="20">
        <v>4</v>
      </c>
      <c r="H107" s="20">
        <v>1</v>
      </c>
      <c r="I107" s="20">
        <v>1</v>
      </c>
      <c r="J107" s="20">
        <v>0</v>
      </c>
      <c r="K107" s="20">
        <v>0</v>
      </c>
    </row>
    <row r="108" spans="1:11" x14ac:dyDescent="0.2">
      <c r="A108" s="19" t="s">
        <v>554</v>
      </c>
      <c r="B108" s="20">
        <v>5</v>
      </c>
      <c r="C108" s="20">
        <v>5</v>
      </c>
      <c r="D108" s="20">
        <v>2</v>
      </c>
      <c r="E108" s="20">
        <v>0</v>
      </c>
      <c r="F108" s="20">
        <v>2</v>
      </c>
      <c r="G108" s="20">
        <v>0</v>
      </c>
      <c r="H108" s="20">
        <v>0</v>
      </c>
      <c r="I108" s="20">
        <v>0</v>
      </c>
      <c r="J108" s="20">
        <v>0</v>
      </c>
      <c r="K108" s="20">
        <v>0</v>
      </c>
    </row>
    <row r="109" spans="1:11" x14ac:dyDescent="0.2">
      <c r="A109" s="19" t="s">
        <v>555</v>
      </c>
      <c r="B109" s="20">
        <v>10</v>
      </c>
      <c r="C109" s="20">
        <v>5</v>
      </c>
      <c r="D109" s="20">
        <v>6</v>
      </c>
      <c r="E109" s="20">
        <v>0</v>
      </c>
      <c r="F109" s="20">
        <v>2</v>
      </c>
      <c r="G109" s="20">
        <v>2</v>
      </c>
      <c r="H109" s="20">
        <v>1</v>
      </c>
      <c r="I109" s="20">
        <v>0</v>
      </c>
      <c r="J109" s="20">
        <v>1</v>
      </c>
      <c r="K109" s="20">
        <v>0</v>
      </c>
    </row>
    <row r="110" spans="1:11" x14ac:dyDescent="0.2">
      <c r="A110" s="19" t="s">
        <v>504</v>
      </c>
      <c r="B110" s="20">
        <v>28</v>
      </c>
      <c r="C110" s="20">
        <v>7</v>
      </c>
      <c r="D110" s="20">
        <v>18</v>
      </c>
      <c r="E110" s="20">
        <v>0</v>
      </c>
      <c r="F110" s="20">
        <v>6</v>
      </c>
      <c r="G110" s="20">
        <v>1</v>
      </c>
      <c r="H110" s="20">
        <v>6</v>
      </c>
      <c r="I110" s="20">
        <v>3</v>
      </c>
      <c r="J110" s="20">
        <v>1</v>
      </c>
      <c r="K110" s="20">
        <v>1</v>
      </c>
    </row>
    <row r="111" spans="1:11" x14ac:dyDescent="0.2">
      <c r="A111" s="18" t="s">
        <v>142</v>
      </c>
      <c r="B111" s="18"/>
      <c r="C111" s="18"/>
      <c r="D111" s="18"/>
      <c r="E111" s="18"/>
      <c r="F111" s="18"/>
      <c r="G111" s="18"/>
      <c r="H111" s="18"/>
      <c r="I111" s="18"/>
      <c r="J111" s="18"/>
      <c r="K111" s="18"/>
    </row>
    <row r="112" spans="1:11" x14ac:dyDescent="0.2">
      <c r="A112" s="19" t="s">
        <v>557</v>
      </c>
      <c r="B112" s="20">
        <v>90</v>
      </c>
      <c r="C112" s="20">
        <v>54</v>
      </c>
      <c r="D112" s="20">
        <v>61</v>
      </c>
      <c r="E112" s="20">
        <v>4</v>
      </c>
      <c r="F112" s="20">
        <v>23</v>
      </c>
      <c r="G112" s="20">
        <v>24</v>
      </c>
      <c r="H112" s="20">
        <v>2</v>
      </c>
      <c r="I112" s="20">
        <v>1</v>
      </c>
      <c r="J112" s="20">
        <v>5</v>
      </c>
      <c r="K112" s="20">
        <v>1</v>
      </c>
    </row>
    <row r="113" spans="1:11" x14ac:dyDescent="0.2">
      <c r="A113" s="19" t="s">
        <v>558</v>
      </c>
      <c r="B113" s="20">
        <v>307</v>
      </c>
      <c r="C113" s="20">
        <v>189</v>
      </c>
      <c r="D113" s="20">
        <v>197</v>
      </c>
      <c r="E113" s="20">
        <v>7</v>
      </c>
      <c r="F113" s="20">
        <v>86</v>
      </c>
      <c r="G113" s="20">
        <v>38</v>
      </c>
      <c r="H113" s="20">
        <v>12</v>
      </c>
      <c r="I113" s="20">
        <v>6</v>
      </c>
      <c r="J113" s="20">
        <v>10</v>
      </c>
      <c r="K113" s="20">
        <v>3</v>
      </c>
    </row>
    <row r="114" spans="1:11" x14ac:dyDescent="0.2">
      <c r="A114" s="19" t="s">
        <v>559</v>
      </c>
      <c r="B114" s="20">
        <v>392</v>
      </c>
      <c r="C114" s="20">
        <v>216</v>
      </c>
      <c r="D114" s="20">
        <v>282</v>
      </c>
      <c r="E114" s="20">
        <v>10</v>
      </c>
      <c r="F114" s="20">
        <v>103</v>
      </c>
      <c r="G114" s="20">
        <v>53</v>
      </c>
      <c r="H114" s="20">
        <v>9</v>
      </c>
      <c r="I114" s="20">
        <v>8</v>
      </c>
      <c r="J114" s="20">
        <v>5</v>
      </c>
      <c r="K114" s="20">
        <v>4</v>
      </c>
    </row>
    <row r="115" spans="1:11" x14ac:dyDescent="0.2">
      <c r="A115" s="19" t="s">
        <v>560</v>
      </c>
      <c r="B115" s="20">
        <v>379</v>
      </c>
      <c r="C115" s="20">
        <v>176</v>
      </c>
      <c r="D115" s="20">
        <v>295</v>
      </c>
      <c r="E115" s="20">
        <v>5</v>
      </c>
      <c r="F115" s="20">
        <v>86</v>
      </c>
      <c r="G115" s="20">
        <v>47</v>
      </c>
      <c r="H115" s="20">
        <v>27</v>
      </c>
      <c r="I115" s="20">
        <v>13</v>
      </c>
      <c r="J115" s="20">
        <v>6</v>
      </c>
      <c r="K115" s="20">
        <v>5</v>
      </c>
    </row>
    <row r="116" spans="1:11" x14ac:dyDescent="0.2">
      <c r="A116" s="19" t="s">
        <v>561</v>
      </c>
      <c r="B116" s="20">
        <v>951</v>
      </c>
      <c r="C116" s="20">
        <v>313</v>
      </c>
      <c r="D116" s="20">
        <v>771</v>
      </c>
      <c r="E116" s="20">
        <v>23</v>
      </c>
      <c r="F116" s="20">
        <v>201</v>
      </c>
      <c r="G116" s="20">
        <v>68</v>
      </c>
      <c r="H116" s="20">
        <v>47</v>
      </c>
      <c r="I116" s="20">
        <v>24</v>
      </c>
      <c r="J116" s="20">
        <v>22</v>
      </c>
      <c r="K116" s="20">
        <v>17</v>
      </c>
    </row>
    <row r="117" spans="1:11" x14ac:dyDescent="0.2">
      <c r="A117" s="19" t="s">
        <v>504</v>
      </c>
      <c r="B117" s="20">
        <v>69</v>
      </c>
      <c r="C117" s="20">
        <v>28</v>
      </c>
      <c r="D117" s="20">
        <v>51</v>
      </c>
      <c r="E117" s="20">
        <v>4</v>
      </c>
      <c r="F117" s="20">
        <v>11</v>
      </c>
      <c r="G117" s="20">
        <v>2</v>
      </c>
      <c r="H117" s="20">
        <v>3</v>
      </c>
      <c r="I117" s="20">
        <v>1</v>
      </c>
      <c r="J117" s="20">
        <v>4</v>
      </c>
      <c r="K117" s="20">
        <v>0</v>
      </c>
    </row>
    <row r="118" spans="1:11" x14ac:dyDescent="0.2">
      <c r="A118" s="18" t="s">
        <v>143</v>
      </c>
      <c r="B118" s="18"/>
      <c r="C118" s="18"/>
      <c r="D118" s="18"/>
      <c r="E118" s="18"/>
      <c r="F118" s="18"/>
      <c r="G118" s="18"/>
      <c r="H118" s="18"/>
      <c r="I118" s="18"/>
      <c r="J118" s="18"/>
      <c r="K118" s="18"/>
    </row>
    <row r="119" spans="1:11" x14ac:dyDescent="0.2">
      <c r="A119" s="21" t="s">
        <v>562</v>
      </c>
      <c r="B119" s="21"/>
      <c r="C119" s="21"/>
      <c r="D119" s="21"/>
      <c r="E119" s="21"/>
      <c r="F119" s="21"/>
      <c r="G119" s="21"/>
      <c r="H119" s="21"/>
      <c r="I119" s="21"/>
      <c r="J119" s="21"/>
      <c r="K119" s="21"/>
    </row>
    <row r="120" spans="1:11" x14ac:dyDescent="0.2">
      <c r="A120" s="19" t="s">
        <v>563</v>
      </c>
      <c r="B120" s="20">
        <v>546</v>
      </c>
      <c r="C120" s="20">
        <v>299</v>
      </c>
      <c r="D120" s="20">
        <v>394</v>
      </c>
      <c r="E120" s="20">
        <v>17</v>
      </c>
      <c r="F120" s="20">
        <v>156</v>
      </c>
      <c r="G120" s="20">
        <v>101</v>
      </c>
      <c r="H120" s="20">
        <v>18</v>
      </c>
      <c r="I120" s="20">
        <v>9</v>
      </c>
      <c r="J120" s="20">
        <v>10</v>
      </c>
      <c r="K120" s="20">
        <v>3</v>
      </c>
    </row>
    <row r="121" spans="1:11" x14ac:dyDescent="0.2">
      <c r="A121" s="19" t="s">
        <v>564</v>
      </c>
      <c r="B121" s="20">
        <v>531</v>
      </c>
      <c r="C121" s="20">
        <v>274</v>
      </c>
      <c r="D121" s="20">
        <v>408</v>
      </c>
      <c r="E121" s="20">
        <v>10</v>
      </c>
      <c r="F121" s="20">
        <v>138</v>
      </c>
      <c r="G121" s="20">
        <v>60</v>
      </c>
      <c r="H121" s="20">
        <v>22</v>
      </c>
      <c r="I121" s="20">
        <v>13</v>
      </c>
      <c r="J121" s="20">
        <v>8</v>
      </c>
      <c r="K121" s="20">
        <v>4</v>
      </c>
    </row>
    <row r="122" spans="1:11" x14ac:dyDescent="0.2">
      <c r="A122" s="19" t="s">
        <v>565</v>
      </c>
      <c r="B122" s="20">
        <v>205</v>
      </c>
      <c r="C122" s="20">
        <v>108</v>
      </c>
      <c r="D122" s="20">
        <v>154</v>
      </c>
      <c r="E122" s="20">
        <v>2</v>
      </c>
      <c r="F122" s="20">
        <v>40</v>
      </c>
      <c r="G122" s="20">
        <v>18</v>
      </c>
      <c r="H122" s="20">
        <v>7</v>
      </c>
      <c r="I122" s="20">
        <v>8</v>
      </c>
      <c r="J122" s="20">
        <v>4</v>
      </c>
      <c r="K122" s="20">
        <v>3</v>
      </c>
    </row>
    <row r="123" spans="1:11" x14ac:dyDescent="0.2">
      <c r="A123" s="19" t="s">
        <v>566</v>
      </c>
      <c r="B123" s="20">
        <v>762</v>
      </c>
      <c r="C123" s="20">
        <v>248</v>
      </c>
      <c r="D123" s="20">
        <v>598</v>
      </c>
      <c r="E123" s="20">
        <v>18</v>
      </c>
      <c r="F123" s="20">
        <v>139</v>
      </c>
      <c r="G123" s="20">
        <v>48</v>
      </c>
      <c r="H123" s="20">
        <v>46</v>
      </c>
      <c r="I123" s="20">
        <v>17</v>
      </c>
      <c r="J123" s="20">
        <v>21</v>
      </c>
      <c r="K123" s="20">
        <v>16</v>
      </c>
    </row>
    <row r="124" spans="1:11" x14ac:dyDescent="0.2">
      <c r="A124" s="19" t="s">
        <v>504</v>
      </c>
      <c r="B124" s="20">
        <v>144</v>
      </c>
      <c r="C124" s="20">
        <v>47</v>
      </c>
      <c r="D124" s="20">
        <v>103</v>
      </c>
      <c r="E124" s="20">
        <v>6</v>
      </c>
      <c r="F124" s="20">
        <v>37</v>
      </c>
      <c r="G124" s="20">
        <v>5</v>
      </c>
      <c r="H124" s="20">
        <v>7</v>
      </c>
      <c r="I124" s="20">
        <v>6</v>
      </c>
      <c r="J124" s="20">
        <v>9</v>
      </c>
      <c r="K124" s="20">
        <v>4</v>
      </c>
    </row>
    <row r="125" spans="1:11" x14ac:dyDescent="0.2">
      <c r="A125" s="18" t="s">
        <v>143</v>
      </c>
      <c r="B125" s="18"/>
      <c r="C125" s="18"/>
      <c r="D125" s="18"/>
      <c r="E125" s="18"/>
      <c r="F125" s="18"/>
      <c r="G125" s="18"/>
      <c r="H125" s="18"/>
      <c r="I125" s="18"/>
      <c r="J125" s="18"/>
      <c r="K125" s="18"/>
    </row>
    <row r="126" spans="1:11" x14ac:dyDescent="0.2">
      <c r="A126" s="21" t="s">
        <v>567</v>
      </c>
      <c r="B126" s="21"/>
      <c r="C126" s="21"/>
      <c r="D126" s="21"/>
      <c r="E126" s="21"/>
      <c r="F126" s="21"/>
      <c r="G126" s="21"/>
      <c r="H126" s="21"/>
      <c r="I126" s="21"/>
      <c r="J126" s="21"/>
      <c r="K126" s="21"/>
    </row>
    <row r="127" spans="1:11" x14ac:dyDescent="0.2">
      <c r="A127" s="19" t="s">
        <v>563</v>
      </c>
      <c r="B127" s="20">
        <v>285</v>
      </c>
      <c r="C127" s="20">
        <v>194</v>
      </c>
      <c r="D127" s="20">
        <v>195</v>
      </c>
      <c r="E127" s="20">
        <v>12</v>
      </c>
      <c r="F127" s="20">
        <v>83</v>
      </c>
      <c r="G127" s="20">
        <v>48</v>
      </c>
      <c r="H127" s="20">
        <v>9</v>
      </c>
      <c r="I127" s="20">
        <v>2</v>
      </c>
      <c r="J127" s="20">
        <v>5</v>
      </c>
      <c r="K127" s="20">
        <v>1</v>
      </c>
    </row>
    <row r="128" spans="1:11" x14ac:dyDescent="0.2">
      <c r="A128" s="19" t="s">
        <v>564</v>
      </c>
      <c r="B128" s="20">
        <v>217</v>
      </c>
      <c r="C128" s="20">
        <v>124</v>
      </c>
      <c r="D128" s="20">
        <v>153</v>
      </c>
      <c r="E128" s="20">
        <v>2</v>
      </c>
      <c r="F128" s="20">
        <v>53</v>
      </c>
      <c r="G128" s="20">
        <v>29</v>
      </c>
      <c r="H128" s="20">
        <v>5</v>
      </c>
      <c r="I128" s="20">
        <v>4</v>
      </c>
      <c r="J128" s="20">
        <v>2</v>
      </c>
      <c r="K128" s="20">
        <v>3</v>
      </c>
    </row>
    <row r="129" spans="1:11" x14ac:dyDescent="0.2">
      <c r="A129" s="19" t="s">
        <v>565</v>
      </c>
      <c r="B129" s="20">
        <v>142</v>
      </c>
      <c r="C129" s="20">
        <v>74</v>
      </c>
      <c r="D129" s="20">
        <v>96</v>
      </c>
      <c r="E129" s="20">
        <v>3</v>
      </c>
      <c r="F129" s="20">
        <v>38</v>
      </c>
      <c r="G129" s="20">
        <v>18</v>
      </c>
      <c r="H129" s="20">
        <v>6</v>
      </c>
      <c r="I129" s="20">
        <v>3</v>
      </c>
      <c r="J129" s="20">
        <v>7</v>
      </c>
      <c r="K129" s="20">
        <v>3</v>
      </c>
    </row>
    <row r="130" spans="1:11" x14ac:dyDescent="0.2">
      <c r="A130" s="19" t="s">
        <v>566</v>
      </c>
      <c r="B130" s="20">
        <v>1184</v>
      </c>
      <c r="C130" s="20">
        <v>461</v>
      </c>
      <c r="D130" s="20">
        <v>930</v>
      </c>
      <c r="E130" s="20">
        <v>28</v>
      </c>
      <c r="F130" s="20">
        <v>260</v>
      </c>
      <c r="G130" s="20">
        <v>117</v>
      </c>
      <c r="H130" s="20">
        <v>59</v>
      </c>
      <c r="I130" s="20">
        <v>29</v>
      </c>
      <c r="J130" s="20">
        <v>26</v>
      </c>
      <c r="K130" s="20">
        <v>16</v>
      </c>
    </row>
    <row r="131" spans="1:11" x14ac:dyDescent="0.2">
      <c r="A131" s="19" t="s">
        <v>504</v>
      </c>
      <c r="B131" s="20">
        <v>360</v>
      </c>
      <c r="C131" s="20">
        <v>123</v>
      </c>
      <c r="D131" s="20">
        <v>283</v>
      </c>
      <c r="E131" s="20">
        <v>8</v>
      </c>
      <c r="F131" s="20">
        <v>76</v>
      </c>
      <c r="G131" s="20">
        <v>20</v>
      </c>
      <c r="H131" s="20">
        <v>21</v>
      </c>
      <c r="I131" s="20">
        <v>15</v>
      </c>
      <c r="J131" s="20">
        <v>12</v>
      </c>
      <c r="K131" s="20">
        <v>7</v>
      </c>
    </row>
    <row r="132" spans="1:11" x14ac:dyDescent="0.2">
      <c r="A132" s="18" t="s">
        <v>143</v>
      </c>
      <c r="B132" s="18"/>
      <c r="C132" s="18"/>
      <c r="D132" s="18"/>
      <c r="E132" s="18"/>
      <c r="F132" s="18"/>
      <c r="G132" s="18"/>
      <c r="H132" s="18"/>
      <c r="I132" s="18"/>
      <c r="J132" s="18"/>
      <c r="K132" s="18"/>
    </row>
    <row r="133" spans="1:11" x14ac:dyDescent="0.2">
      <c r="A133" s="21" t="s">
        <v>568</v>
      </c>
      <c r="B133" s="21"/>
      <c r="C133" s="21"/>
      <c r="D133" s="21"/>
      <c r="E133" s="21"/>
      <c r="F133" s="21"/>
      <c r="G133" s="21"/>
      <c r="H133" s="21"/>
      <c r="I133" s="21"/>
      <c r="J133" s="21"/>
      <c r="K133" s="21"/>
    </row>
    <row r="134" spans="1:11" x14ac:dyDescent="0.2">
      <c r="A134" s="19" t="s">
        <v>563</v>
      </c>
      <c r="B134" s="20">
        <v>330</v>
      </c>
      <c r="C134" s="20">
        <v>200</v>
      </c>
      <c r="D134" s="20">
        <v>245</v>
      </c>
      <c r="E134" s="20">
        <v>9</v>
      </c>
      <c r="F134" s="20">
        <v>97</v>
      </c>
      <c r="G134" s="20">
        <v>48</v>
      </c>
      <c r="H134" s="20">
        <v>7</v>
      </c>
      <c r="I134" s="20">
        <v>4</v>
      </c>
      <c r="J134" s="20">
        <v>7</v>
      </c>
      <c r="K134" s="20">
        <v>2</v>
      </c>
    </row>
    <row r="135" spans="1:11" x14ac:dyDescent="0.2">
      <c r="A135" s="19" t="s">
        <v>564</v>
      </c>
      <c r="B135" s="20">
        <v>326</v>
      </c>
      <c r="C135" s="20">
        <v>174</v>
      </c>
      <c r="D135" s="20">
        <v>245</v>
      </c>
      <c r="E135" s="20">
        <v>7</v>
      </c>
      <c r="F135" s="20">
        <v>96</v>
      </c>
      <c r="G135" s="20">
        <v>45</v>
      </c>
      <c r="H135" s="20">
        <v>15</v>
      </c>
      <c r="I135" s="20">
        <v>4</v>
      </c>
      <c r="J135" s="20">
        <v>6</v>
      </c>
      <c r="K135" s="20">
        <v>3</v>
      </c>
    </row>
    <row r="136" spans="1:11" x14ac:dyDescent="0.2">
      <c r="A136" s="19" t="s">
        <v>565</v>
      </c>
      <c r="B136" s="20">
        <v>133</v>
      </c>
      <c r="C136" s="20">
        <v>74</v>
      </c>
      <c r="D136" s="20">
        <v>84</v>
      </c>
      <c r="E136" s="20">
        <v>5</v>
      </c>
      <c r="F136" s="20">
        <v>39</v>
      </c>
      <c r="G136" s="20">
        <v>18</v>
      </c>
      <c r="H136" s="20">
        <v>3</v>
      </c>
      <c r="I136" s="20">
        <v>3</v>
      </c>
      <c r="J136" s="20">
        <v>5</v>
      </c>
      <c r="K136" s="20">
        <v>2</v>
      </c>
    </row>
    <row r="137" spans="1:11" x14ac:dyDescent="0.2">
      <c r="A137" s="19" t="s">
        <v>566</v>
      </c>
      <c r="B137" s="20">
        <v>1070</v>
      </c>
      <c r="C137" s="20">
        <v>411</v>
      </c>
      <c r="D137" s="20">
        <v>828</v>
      </c>
      <c r="E137" s="20">
        <v>25</v>
      </c>
      <c r="F137" s="20">
        <v>205</v>
      </c>
      <c r="G137" s="20">
        <v>103</v>
      </c>
      <c r="H137" s="20">
        <v>54</v>
      </c>
      <c r="I137" s="20">
        <v>30</v>
      </c>
      <c r="J137" s="20">
        <v>24</v>
      </c>
      <c r="K137" s="20">
        <v>17</v>
      </c>
    </row>
    <row r="138" spans="1:11" x14ac:dyDescent="0.2">
      <c r="A138" s="19" t="s">
        <v>504</v>
      </c>
      <c r="B138" s="20">
        <v>329</v>
      </c>
      <c r="C138" s="20">
        <v>117</v>
      </c>
      <c r="D138" s="20">
        <v>255</v>
      </c>
      <c r="E138" s="20">
        <v>7</v>
      </c>
      <c r="F138" s="20">
        <v>73</v>
      </c>
      <c r="G138" s="20">
        <v>18</v>
      </c>
      <c r="H138" s="20">
        <v>21</v>
      </c>
      <c r="I138" s="20">
        <v>12</v>
      </c>
      <c r="J138" s="20">
        <v>10</v>
      </c>
      <c r="K138" s="20">
        <v>6</v>
      </c>
    </row>
    <row r="139" spans="1:11" x14ac:dyDescent="0.2">
      <c r="A139" s="18" t="s">
        <v>143</v>
      </c>
      <c r="B139" s="18"/>
      <c r="C139" s="18"/>
      <c r="D139" s="18"/>
      <c r="E139" s="18"/>
      <c r="F139" s="18"/>
      <c r="G139" s="18"/>
      <c r="H139" s="18"/>
      <c r="I139" s="18"/>
      <c r="J139" s="18"/>
      <c r="K139" s="18"/>
    </row>
    <row r="140" spans="1:11" x14ac:dyDescent="0.2">
      <c r="A140" s="21" t="s">
        <v>569</v>
      </c>
      <c r="B140" s="21"/>
      <c r="C140" s="21"/>
      <c r="D140" s="21"/>
      <c r="E140" s="21"/>
      <c r="F140" s="21"/>
      <c r="G140" s="21"/>
      <c r="H140" s="21"/>
      <c r="I140" s="21"/>
      <c r="J140" s="21"/>
      <c r="K140" s="21"/>
    </row>
    <row r="141" spans="1:11" x14ac:dyDescent="0.2">
      <c r="A141" s="19" t="s">
        <v>563</v>
      </c>
      <c r="B141" s="20">
        <v>39</v>
      </c>
      <c r="C141" s="20">
        <v>21</v>
      </c>
      <c r="D141" s="20">
        <v>32</v>
      </c>
      <c r="E141" s="20">
        <v>2</v>
      </c>
      <c r="F141" s="20">
        <v>14</v>
      </c>
      <c r="G141" s="20">
        <v>5</v>
      </c>
      <c r="H141" s="20">
        <v>0</v>
      </c>
      <c r="I141" s="20">
        <v>0</v>
      </c>
      <c r="J141" s="20">
        <v>0</v>
      </c>
      <c r="K141" s="20">
        <v>1</v>
      </c>
    </row>
    <row r="142" spans="1:11" x14ac:dyDescent="0.2">
      <c r="A142" s="19" t="s">
        <v>564</v>
      </c>
      <c r="B142" s="20">
        <v>75</v>
      </c>
      <c r="C142" s="20">
        <v>35</v>
      </c>
      <c r="D142" s="20">
        <v>50</v>
      </c>
      <c r="E142" s="20">
        <v>3</v>
      </c>
      <c r="F142" s="20">
        <v>19</v>
      </c>
      <c r="G142" s="20">
        <v>9</v>
      </c>
      <c r="H142" s="20">
        <v>2</v>
      </c>
      <c r="I142" s="20">
        <v>5</v>
      </c>
      <c r="J142" s="20">
        <v>1</v>
      </c>
      <c r="K142" s="20">
        <v>0</v>
      </c>
    </row>
    <row r="143" spans="1:11" x14ac:dyDescent="0.2">
      <c r="A143" s="19" t="s">
        <v>565</v>
      </c>
      <c r="B143" s="20">
        <v>117</v>
      </c>
      <c r="C143" s="20">
        <v>73</v>
      </c>
      <c r="D143" s="20">
        <v>84</v>
      </c>
      <c r="E143" s="20">
        <v>3</v>
      </c>
      <c r="F143" s="20">
        <v>31</v>
      </c>
      <c r="G143" s="20">
        <v>21</v>
      </c>
      <c r="H143" s="20">
        <v>3</v>
      </c>
      <c r="I143" s="20">
        <v>1</v>
      </c>
      <c r="J143" s="20">
        <v>1</v>
      </c>
      <c r="K143" s="20">
        <v>1</v>
      </c>
    </row>
    <row r="144" spans="1:11" x14ac:dyDescent="0.2">
      <c r="A144" s="19" t="s">
        <v>566</v>
      </c>
      <c r="B144" s="20">
        <v>1288</v>
      </c>
      <c r="C144" s="20">
        <v>579</v>
      </c>
      <c r="D144" s="20">
        <v>964</v>
      </c>
      <c r="E144" s="20">
        <v>33</v>
      </c>
      <c r="F144" s="20">
        <v>300</v>
      </c>
      <c r="G144" s="20">
        <v>146</v>
      </c>
      <c r="H144" s="20">
        <v>57</v>
      </c>
      <c r="I144" s="20">
        <v>31</v>
      </c>
      <c r="J144" s="20">
        <v>35</v>
      </c>
      <c r="K144" s="20">
        <v>13</v>
      </c>
    </row>
    <row r="145" spans="1:11" x14ac:dyDescent="0.2">
      <c r="A145" s="19" t="s">
        <v>504</v>
      </c>
      <c r="B145" s="20">
        <v>669</v>
      </c>
      <c r="C145" s="20">
        <v>268</v>
      </c>
      <c r="D145" s="20">
        <v>527</v>
      </c>
      <c r="E145" s="20">
        <v>12</v>
      </c>
      <c r="F145" s="20">
        <v>146</v>
      </c>
      <c r="G145" s="20">
        <v>51</v>
      </c>
      <c r="H145" s="20">
        <v>38</v>
      </c>
      <c r="I145" s="20">
        <v>16</v>
      </c>
      <c r="J145" s="20">
        <v>15</v>
      </c>
      <c r="K145" s="20">
        <v>15</v>
      </c>
    </row>
    <row r="146" spans="1:11" x14ac:dyDescent="0.2">
      <c r="A146" s="18" t="s">
        <v>570</v>
      </c>
      <c r="B146" s="18"/>
      <c r="C146" s="18"/>
      <c r="D146" s="18"/>
      <c r="E146" s="18"/>
      <c r="F146" s="18"/>
      <c r="G146" s="18"/>
      <c r="H146" s="18"/>
      <c r="I146" s="18"/>
      <c r="J146" s="18"/>
      <c r="K146" s="18"/>
    </row>
    <row r="147" spans="1:11" x14ac:dyDescent="0.2">
      <c r="A147" s="19" t="s">
        <v>571</v>
      </c>
      <c r="B147" s="20">
        <v>541</v>
      </c>
      <c r="C147" s="20">
        <v>242</v>
      </c>
      <c r="D147" s="20">
        <v>394</v>
      </c>
      <c r="E147" s="20">
        <v>12</v>
      </c>
      <c r="F147" s="20">
        <v>137</v>
      </c>
      <c r="G147" s="20">
        <v>77</v>
      </c>
      <c r="H147" s="20">
        <v>26</v>
      </c>
      <c r="I147" s="20">
        <v>19</v>
      </c>
      <c r="J147" s="20">
        <v>9</v>
      </c>
      <c r="K147" s="20">
        <v>8</v>
      </c>
    </row>
    <row r="148" spans="1:11" x14ac:dyDescent="0.2">
      <c r="A148" s="19" t="s">
        <v>572</v>
      </c>
      <c r="B148" s="20">
        <v>877</v>
      </c>
      <c r="C148" s="20">
        <v>377</v>
      </c>
      <c r="D148" s="20">
        <v>662</v>
      </c>
      <c r="E148" s="20">
        <v>23</v>
      </c>
      <c r="F148" s="20">
        <v>188</v>
      </c>
      <c r="G148" s="20">
        <v>90</v>
      </c>
      <c r="H148" s="20">
        <v>37</v>
      </c>
      <c r="I148" s="20">
        <v>21</v>
      </c>
      <c r="J148" s="20">
        <v>25</v>
      </c>
      <c r="K148" s="20">
        <v>9</v>
      </c>
    </row>
    <row r="149" spans="1:11" x14ac:dyDescent="0.2">
      <c r="A149" s="19" t="s">
        <v>573</v>
      </c>
      <c r="B149" s="20">
        <v>543</v>
      </c>
      <c r="C149" s="20">
        <v>249</v>
      </c>
      <c r="D149" s="20">
        <v>415</v>
      </c>
      <c r="E149" s="20">
        <v>10</v>
      </c>
      <c r="F149" s="20">
        <v>121</v>
      </c>
      <c r="G149" s="20">
        <v>53</v>
      </c>
      <c r="H149" s="20">
        <v>22</v>
      </c>
      <c r="I149" s="20">
        <v>11</v>
      </c>
      <c r="J149" s="20">
        <v>13</v>
      </c>
      <c r="K149" s="20">
        <v>11</v>
      </c>
    </row>
    <row r="150" spans="1:11" x14ac:dyDescent="0.2">
      <c r="A150" s="19" t="s">
        <v>574</v>
      </c>
      <c r="B150" s="20">
        <v>227</v>
      </c>
      <c r="C150" s="20">
        <v>108</v>
      </c>
      <c r="D150" s="20">
        <v>186</v>
      </c>
      <c r="E150" s="20">
        <v>8</v>
      </c>
      <c r="F150" s="20">
        <v>64</v>
      </c>
      <c r="G150" s="20">
        <v>12</v>
      </c>
      <c r="H150" s="20">
        <v>15</v>
      </c>
      <c r="I150" s="20">
        <v>2</v>
      </c>
      <c r="J150" s="20">
        <v>5</v>
      </c>
      <c r="K150" s="20">
        <v>2</v>
      </c>
    </row>
    <row r="151" spans="1:11" x14ac:dyDescent="0.2">
      <c r="A151" s="18" t="s">
        <v>575</v>
      </c>
      <c r="B151" s="18"/>
      <c r="C151" s="18"/>
      <c r="D151" s="18"/>
      <c r="E151" s="18"/>
      <c r="F151" s="18"/>
      <c r="G151" s="18"/>
      <c r="H151" s="18"/>
      <c r="I151" s="18"/>
      <c r="J151" s="18"/>
      <c r="K151" s="18"/>
    </row>
    <row r="152" spans="1:11" x14ac:dyDescent="0.2">
      <c r="A152" s="19" t="s">
        <v>576</v>
      </c>
      <c r="B152" s="20">
        <v>294</v>
      </c>
      <c r="C152" s="20">
        <v>132</v>
      </c>
      <c r="D152" s="20">
        <v>224</v>
      </c>
      <c r="E152" s="20">
        <v>3</v>
      </c>
      <c r="F152" s="20">
        <v>54</v>
      </c>
      <c r="G152" s="20">
        <v>18</v>
      </c>
      <c r="H152" s="20">
        <v>15</v>
      </c>
      <c r="I152" s="20">
        <v>6</v>
      </c>
      <c r="J152" s="20">
        <v>9</v>
      </c>
      <c r="K152" s="20">
        <v>2</v>
      </c>
    </row>
    <row r="153" spans="1:11" x14ac:dyDescent="0.2">
      <c r="A153" s="19" t="s">
        <v>577</v>
      </c>
      <c r="B153" s="20">
        <v>664</v>
      </c>
      <c r="C153" s="20">
        <v>271</v>
      </c>
      <c r="D153" s="20">
        <v>490</v>
      </c>
      <c r="E153" s="20">
        <v>10</v>
      </c>
      <c r="F153" s="20">
        <v>163</v>
      </c>
      <c r="G153" s="20">
        <v>95</v>
      </c>
      <c r="H153" s="20">
        <v>34</v>
      </c>
      <c r="I153" s="20">
        <v>25</v>
      </c>
      <c r="J153" s="20">
        <v>16</v>
      </c>
      <c r="K153" s="20">
        <v>8</v>
      </c>
    </row>
    <row r="154" spans="1:11" x14ac:dyDescent="0.2">
      <c r="A154" s="19" t="s">
        <v>578</v>
      </c>
      <c r="B154" s="20">
        <v>421</v>
      </c>
      <c r="C154" s="20">
        <v>200</v>
      </c>
      <c r="D154" s="20">
        <v>319</v>
      </c>
      <c r="E154" s="20">
        <v>8</v>
      </c>
      <c r="F154" s="20">
        <v>97</v>
      </c>
      <c r="G154" s="20">
        <v>36</v>
      </c>
      <c r="H154" s="20">
        <v>18</v>
      </c>
      <c r="I154" s="20">
        <v>6</v>
      </c>
      <c r="J154" s="20">
        <v>6</v>
      </c>
      <c r="K154" s="20">
        <v>10</v>
      </c>
    </row>
    <row r="155" spans="1:11" x14ac:dyDescent="0.2">
      <c r="A155" s="19" t="s">
        <v>579</v>
      </c>
      <c r="B155" s="20">
        <v>358</v>
      </c>
      <c r="C155" s="20">
        <v>157</v>
      </c>
      <c r="D155" s="20">
        <v>273</v>
      </c>
      <c r="E155" s="20">
        <v>10</v>
      </c>
      <c r="F155" s="20">
        <v>82</v>
      </c>
      <c r="G155" s="20">
        <v>33</v>
      </c>
      <c r="H155" s="20">
        <v>20</v>
      </c>
      <c r="I155" s="20">
        <v>8</v>
      </c>
      <c r="J155" s="20">
        <v>7</v>
      </c>
      <c r="K155" s="20">
        <v>6</v>
      </c>
    </row>
    <row r="156" spans="1:11" x14ac:dyDescent="0.2">
      <c r="A156" s="19" t="s">
        <v>580</v>
      </c>
      <c r="B156" s="20">
        <v>217</v>
      </c>
      <c r="C156" s="20">
        <v>99</v>
      </c>
      <c r="D156" s="20">
        <v>171</v>
      </c>
      <c r="E156" s="20">
        <v>11</v>
      </c>
      <c r="F156" s="20">
        <v>61</v>
      </c>
      <c r="G156" s="20">
        <v>26</v>
      </c>
      <c r="H156" s="20">
        <v>7</v>
      </c>
      <c r="I156" s="20">
        <v>2</v>
      </c>
      <c r="J156" s="20">
        <v>4</v>
      </c>
      <c r="K156" s="20">
        <v>3</v>
      </c>
    </row>
    <row r="157" spans="1:11" x14ac:dyDescent="0.2">
      <c r="A157" s="22" t="s">
        <v>581</v>
      </c>
      <c r="B157" s="23">
        <v>234</v>
      </c>
      <c r="C157" s="23">
        <v>117</v>
      </c>
      <c r="D157" s="23">
        <v>180</v>
      </c>
      <c r="E157" s="23">
        <v>11</v>
      </c>
      <c r="F157" s="23">
        <v>53</v>
      </c>
      <c r="G157" s="23">
        <v>24</v>
      </c>
      <c r="H157" s="23">
        <v>6</v>
      </c>
      <c r="I157" s="23">
        <v>6</v>
      </c>
      <c r="J157" s="23">
        <v>10</v>
      </c>
      <c r="K157" s="23">
        <v>1</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92FA4-1448-450E-8D1F-AF802C6963FE}">
  <dimension ref="A1:P158"/>
  <sheetViews>
    <sheetView workbookViewId="0">
      <selection activeCell="D17" sqref="D17"/>
    </sheetView>
  </sheetViews>
  <sheetFormatPr defaultColWidth="9" defaultRowHeight="12.5" x14ac:dyDescent="0.2"/>
  <cols>
    <col min="1" max="1" width="34.08984375" style="10" bestFit="1" customWidth="1"/>
    <col min="2" max="15" width="7.6328125" style="10" customWidth="1"/>
    <col min="16" max="16" width="7.6328125" style="49" customWidth="1"/>
    <col min="17" max="256" width="7.6328125" style="10" customWidth="1"/>
    <col min="257" max="16384" width="9" style="10"/>
  </cols>
  <sheetData>
    <row r="1" spans="1:16" x14ac:dyDescent="0.2">
      <c r="A1" s="8" t="s">
        <v>126</v>
      </c>
      <c r="B1" s="9"/>
    </row>
    <row r="2" spans="1:16" x14ac:dyDescent="0.2">
      <c r="A2" s="11" t="str">
        <f xml:space="preserve"> HYPERLINK("#'目次'!B41","[35]")</f>
        <v>[35]</v>
      </c>
    </row>
    <row r="3" spans="1:16" x14ac:dyDescent="0.2">
      <c r="A3" s="9" t="s">
        <v>126</v>
      </c>
      <c r="B3" s="12" t="s">
        <v>397</v>
      </c>
    </row>
    <row r="4" spans="1:16" x14ac:dyDescent="0.2">
      <c r="A4" s="9" t="s">
        <v>126</v>
      </c>
      <c r="B4" s="12" t="s">
        <v>251</v>
      </c>
    </row>
    <row r="5" spans="1:16" x14ac:dyDescent="0.2">
      <c r="A5" s="9" t="s">
        <v>126</v>
      </c>
      <c r="B5" s="12" t="s">
        <v>252</v>
      </c>
    </row>
    <row r="6" spans="1:16" s="15" customFormat="1" ht="87.5" x14ac:dyDescent="0.2">
      <c r="A6" s="13" t="s">
        <v>126</v>
      </c>
      <c r="B6" s="14" t="s">
        <v>499</v>
      </c>
      <c r="C6" s="14" t="s">
        <v>253</v>
      </c>
      <c r="D6" s="14" t="s">
        <v>254</v>
      </c>
      <c r="E6" s="14" t="s">
        <v>255</v>
      </c>
      <c r="F6" s="14" t="s">
        <v>256</v>
      </c>
      <c r="G6" s="14" t="s">
        <v>257</v>
      </c>
      <c r="H6" s="14" t="s">
        <v>258</v>
      </c>
      <c r="I6" s="14" t="s">
        <v>259</v>
      </c>
      <c r="J6" s="14" t="s">
        <v>260</v>
      </c>
      <c r="K6" s="14" t="s">
        <v>261</v>
      </c>
      <c r="L6" s="14" t="s">
        <v>262</v>
      </c>
      <c r="M6" s="14" t="s">
        <v>673</v>
      </c>
      <c r="N6" s="14" t="s">
        <v>504</v>
      </c>
      <c r="O6" s="14" t="s">
        <v>674</v>
      </c>
      <c r="P6" s="50" t="s">
        <v>675</v>
      </c>
    </row>
    <row r="7" spans="1:16" x14ac:dyDescent="0.2">
      <c r="A7" s="16" t="s">
        <v>507</v>
      </c>
      <c r="B7" s="17">
        <v>2188</v>
      </c>
      <c r="C7" s="17">
        <v>34</v>
      </c>
      <c r="D7" s="17">
        <v>159</v>
      </c>
      <c r="E7" s="17">
        <v>239</v>
      </c>
      <c r="F7" s="17">
        <v>262</v>
      </c>
      <c r="G7" s="17">
        <v>327</v>
      </c>
      <c r="H7" s="17">
        <v>282</v>
      </c>
      <c r="I7" s="17">
        <v>329</v>
      </c>
      <c r="J7" s="17">
        <v>238</v>
      </c>
      <c r="K7" s="17">
        <v>50</v>
      </c>
      <c r="L7" s="17">
        <v>62</v>
      </c>
      <c r="M7" s="17">
        <v>20</v>
      </c>
      <c r="N7" s="17">
        <v>186</v>
      </c>
      <c r="O7" s="25">
        <v>340.40659299999999</v>
      </c>
      <c r="P7" s="25">
        <v>280</v>
      </c>
    </row>
    <row r="8" spans="1:16" x14ac:dyDescent="0.2">
      <c r="A8" s="18" t="s">
        <v>508</v>
      </c>
      <c r="B8" s="18"/>
      <c r="C8" s="18"/>
      <c r="D8" s="18"/>
      <c r="E8" s="18"/>
      <c r="F8" s="18"/>
      <c r="G8" s="18"/>
      <c r="H8" s="18"/>
      <c r="I8" s="18"/>
      <c r="J8" s="18"/>
      <c r="K8" s="18"/>
      <c r="L8" s="18"/>
      <c r="M8" s="18"/>
      <c r="N8" s="18"/>
      <c r="O8" s="18"/>
      <c r="P8" s="51"/>
    </row>
    <row r="9" spans="1:16" x14ac:dyDescent="0.2">
      <c r="A9" s="19" t="s">
        <v>509</v>
      </c>
      <c r="B9" s="20">
        <v>1092</v>
      </c>
      <c r="C9" s="20">
        <v>6</v>
      </c>
      <c r="D9" s="20">
        <v>46</v>
      </c>
      <c r="E9" s="20">
        <v>79</v>
      </c>
      <c r="F9" s="20">
        <v>137</v>
      </c>
      <c r="G9" s="20">
        <v>181</v>
      </c>
      <c r="H9" s="20">
        <v>155</v>
      </c>
      <c r="I9" s="20">
        <v>184</v>
      </c>
      <c r="J9" s="20">
        <v>132</v>
      </c>
      <c r="K9" s="20">
        <v>35</v>
      </c>
      <c r="L9" s="20">
        <v>45</v>
      </c>
      <c r="M9" s="20">
        <v>13</v>
      </c>
      <c r="N9" s="20">
        <v>79</v>
      </c>
      <c r="O9" s="26">
        <v>383</v>
      </c>
      <c r="P9" s="26">
        <v>300</v>
      </c>
    </row>
    <row r="10" spans="1:16" x14ac:dyDescent="0.2">
      <c r="A10" s="19" t="s">
        <v>510</v>
      </c>
      <c r="B10" s="20">
        <v>1095</v>
      </c>
      <c r="C10" s="20">
        <v>28</v>
      </c>
      <c r="D10" s="20">
        <v>113</v>
      </c>
      <c r="E10" s="20">
        <v>160</v>
      </c>
      <c r="F10" s="20">
        <v>125</v>
      </c>
      <c r="G10" s="20">
        <v>146</v>
      </c>
      <c r="H10" s="20">
        <v>127</v>
      </c>
      <c r="I10" s="20">
        <v>144</v>
      </c>
      <c r="J10" s="20">
        <v>106</v>
      </c>
      <c r="K10" s="20">
        <v>15</v>
      </c>
      <c r="L10" s="20">
        <v>17</v>
      </c>
      <c r="M10" s="20">
        <v>7</v>
      </c>
      <c r="N10" s="20">
        <v>107</v>
      </c>
      <c r="O10" s="26">
        <v>296.61842100000001</v>
      </c>
      <c r="P10" s="26">
        <v>240</v>
      </c>
    </row>
    <row r="11" spans="1:16" x14ac:dyDescent="0.2">
      <c r="A11" s="19" t="s">
        <v>511</v>
      </c>
      <c r="B11" s="20">
        <v>1</v>
      </c>
      <c r="C11" s="20">
        <v>0</v>
      </c>
      <c r="D11" s="20">
        <v>0</v>
      </c>
      <c r="E11" s="20">
        <v>0</v>
      </c>
      <c r="F11" s="20">
        <v>0</v>
      </c>
      <c r="G11" s="20">
        <v>0</v>
      </c>
      <c r="H11" s="20">
        <v>0</v>
      </c>
      <c r="I11" s="20">
        <v>1</v>
      </c>
      <c r="J11" s="20">
        <v>0</v>
      </c>
      <c r="K11" s="20">
        <v>0</v>
      </c>
      <c r="L11" s="20">
        <v>0</v>
      </c>
      <c r="M11" s="20">
        <v>0</v>
      </c>
      <c r="N11" s="20">
        <v>0</v>
      </c>
      <c r="O11" s="26">
        <v>456</v>
      </c>
      <c r="P11" s="26">
        <v>456</v>
      </c>
    </row>
    <row r="12" spans="1:16" x14ac:dyDescent="0.2">
      <c r="A12" s="18" t="s">
        <v>512</v>
      </c>
      <c r="B12" s="18"/>
      <c r="C12" s="18"/>
      <c r="D12" s="18"/>
      <c r="E12" s="18"/>
      <c r="F12" s="18"/>
      <c r="G12" s="18"/>
      <c r="H12" s="18"/>
      <c r="I12" s="18"/>
      <c r="J12" s="18"/>
      <c r="K12" s="18"/>
      <c r="L12" s="18"/>
      <c r="M12" s="18"/>
      <c r="N12" s="18"/>
      <c r="O12" s="18"/>
      <c r="P12" s="51"/>
    </row>
    <row r="13" spans="1:16" x14ac:dyDescent="0.2">
      <c r="A13" s="19" t="s">
        <v>513</v>
      </c>
      <c r="B13" s="20">
        <v>387</v>
      </c>
      <c r="C13" s="20">
        <v>3</v>
      </c>
      <c r="D13" s="20">
        <v>17</v>
      </c>
      <c r="E13" s="20">
        <v>31</v>
      </c>
      <c r="F13" s="20">
        <v>19</v>
      </c>
      <c r="G13" s="20">
        <v>41</v>
      </c>
      <c r="H13" s="20">
        <v>57</v>
      </c>
      <c r="I13" s="20">
        <v>63</v>
      </c>
      <c r="J13" s="20">
        <v>65</v>
      </c>
      <c r="K13" s="20">
        <v>23</v>
      </c>
      <c r="L13" s="20">
        <v>25</v>
      </c>
      <c r="M13" s="20">
        <v>15</v>
      </c>
      <c r="N13" s="20">
        <v>28</v>
      </c>
      <c r="O13" s="26">
        <v>437.11420600000002</v>
      </c>
      <c r="P13" s="26">
        <v>340</v>
      </c>
    </row>
    <row r="14" spans="1:16" x14ac:dyDescent="0.2">
      <c r="A14" s="19" t="s">
        <v>514</v>
      </c>
      <c r="B14" s="20">
        <v>432</v>
      </c>
      <c r="C14" s="20">
        <v>5</v>
      </c>
      <c r="D14" s="20">
        <v>18</v>
      </c>
      <c r="E14" s="20">
        <v>32</v>
      </c>
      <c r="F14" s="20">
        <v>44</v>
      </c>
      <c r="G14" s="20">
        <v>61</v>
      </c>
      <c r="H14" s="20">
        <v>53</v>
      </c>
      <c r="I14" s="20">
        <v>88</v>
      </c>
      <c r="J14" s="20">
        <v>70</v>
      </c>
      <c r="K14" s="20">
        <v>13</v>
      </c>
      <c r="L14" s="20">
        <v>16</v>
      </c>
      <c r="M14" s="20">
        <v>0</v>
      </c>
      <c r="N14" s="20">
        <v>32</v>
      </c>
      <c r="O14" s="26">
        <v>400.04</v>
      </c>
      <c r="P14" s="26">
        <v>336</v>
      </c>
    </row>
    <row r="15" spans="1:16" x14ac:dyDescent="0.2">
      <c r="A15" s="19" t="s">
        <v>515</v>
      </c>
      <c r="B15" s="20">
        <v>449</v>
      </c>
      <c r="C15" s="20">
        <v>7</v>
      </c>
      <c r="D15" s="20">
        <v>33</v>
      </c>
      <c r="E15" s="20">
        <v>54</v>
      </c>
      <c r="F15" s="20">
        <v>50</v>
      </c>
      <c r="G15" s="20">
        <v>69</v>
      </c>
      <c r="H15" s="20">
        <v>58</v>
      </c>
      <c r="I15" s="20">
        <v>82</v>
      </c>
      <c r="J15" s="20">
        <v>45</v>
      </c>
      <c r="K15" s="20">
        <v>7</v>
      </c>
      <c r="L15" s="20">
        <v>8</v>
      </c>
      <c r="M15" s="20">
        <v>2</v>
      </c>
      <c r="N15" s="20">
        <v>34</v>
      </c>
      <c r="O15" s="26">
        <v>312.39036099999998</v>
      </c>
      <c r="P15" s="26">
        <v>280</v>
      </c>
    </row>
    <row r="16" spans="1:16" x14ac:dyDescent="0.2">
      <c r="A16" s="19" t="s">
        <v>516</v>
      </c>
      <c r="B16" s="20">
        <v>427</v>
      </c>
      <c r="C16" s="20">
        <v>9</v>
      </c>
      <c r="D16" s="20">
        <v>38</v>
      </c>
      <c r="E16" s="20">
        <v>49</v>
      </c>
      <c r="F16" s="20">
        <v>58</v>
      </c>
      <c r="G16" s="20">
        <v>69</v>
      </c>
      <c r="H16" s="20">
        <v>54</v>
      </c>
      <c r="I16" s="20">
        <v>57</v>
      </c>
      <c r="J16" s="20">
        <v>38</v>
      </c>
      <c r="K16" s="20">
        <v>4</v>
      </c>
      <c r="L16" s="20">
        <v>9</v>
      </c>
      <c r="M16" s="20">
        <v>1</v>
      </c>
      <c r="N16" s="20">
        <v>41</v>
      </c>
      <c r="O16" s="26">
        <v>320.62953399999998</v>
      </c>
      <c r="P16" s="26">
        <v>250</v>
      </c>
    </row>
    <row r="17" spans="1:16" x14ac:dyDescent="0.2">
      <c r="A17" s="19" t="s">
        <v>517</v>
      </c>
      <c r="B17" s="20">
        <v>274</v>
      </c>
      <c r="C17" s="20">
        <v>3</v>
      </c>
      <c r="D17" s="20">
        <v>27</v>
      </c>
      <c r="E17" s="20">
        <v>36</v>
      </c>
      <c r="F17" s="20">
        <v>43</v>
      </c>
      <c r="G17" s="20">
        <v>54</v>
      </c>
      <c r="H17" s="20">
        <v>34</v>
      </c>
      <c r="I17" s="20">
        <v>25</v>
      </c>
      <c r="J17" s="20">
        <v>14</v>
      </c>
      <c r="K17" s="20">
        <v>2</v>
      </c>
      <c r="L17" s="20">
        <v>4</v>
      </c>
      <c r="M17" s="20">
        <v>1</v>
      </c>
      <c r="N17" s="20">
        <v>31</v>
      </c>
      <c r="O17" s="26">
        <v>279.47736600000002</v>
      </c>
      <c r="P17" s="26">
        <v>240</v>
      </c>
    </row>
    <row r="18" spans="1:16" x14ac:dyDescent="0.2">
      <c r="A18" s="19" t="s">
        <v>518</v>
      </c>
      <c r="B18" s="20">
        <v>137</v>
      </c>
      <c r="C18" s="20">
        <v>3</v>
      </c>
      <c r="D18" s="20">
        <v>17</v>
      </c>
      <c r="E18" s="20">
        <v>19</v>
      </c>
      <c r="F18" s="20">
        <v>32</v>
      </c>
      <c r="G18" s="20">
        <v>24</v>
      </c>
      <c r="H18" s="20">
        <v>15</v>
      </c>
      <c r="I18" s="20">
        <v>8</v>
      </c>
      <c r="J18" s="20">
        <v>5</v>
      </c>
      <c r="K18" s="20">
        <v>1</v>
      </c>
      <c r="L18" s="20">
        <v>0</v>
      </c>
      <c r="M18" s="20">
        <v>0</v>
      </c>
      <c r="N18" s="20">
        <v>13</v>
      </c>
      <c r="O18" s="26">
        <v>227.03225800000001</v>
      </c>
      <c r="P18" s="26">
        <v>216</v>
      </c>
    </row>
    <row r="19" spans="1:16" x14ac:dyDescent="0.2">
      <c r="A19" s="19" t="s">
        <v>519</v>
      </c>
      <c r="B19" s="20">
        <v>71</v>
      </c>
      <c r="C19" s="20">
        <v>3</v>
      </c>
      <c r="D19" s="20">
        <v>8</v>
      </c>
      <c r="E19" s="20">
        <v>16</v>
      </c>
      <c r="F19" s="20">
        <v>14</v>
      </c>
      <c r="G19" s="20">
        <v>7</v>
      </c>
      <c r="H19" s="20">
        <v>10</v>
      </c>
      <c r="I19" s="20">
        <v>6</v>
      </c>
      <c r="J19" s="20">
        <v>1</v>
      </c>
      <c r="K19" s="20">
        <v>0</v>
      </c>
      <c r="L19" s="20">
        <v>0</v>
      </c>
      <c r="M19" s="20">
        <v>1</v>
      </c>
      <c r="N19" s="20">
        <v>5</v>
      </c>
      <c r="O19" s="26">
        <v>204.19696999999999</v>
      </c>
      <c r="P19" s="26">
        <v>180</v>
      </c>
    </row>
    <row r="20" spans="1:16" x14ac:dyDescent="0.2">
      <c r="A20" s="19" t="s">
        <v>520</v>
      </c>
      <c r="B20" s="20">
        <v>11</v>
      </c>
      <c r="C20" s="20">
        <v>1</v>
      </c>
      <c r="D20" s="20">
        <v>1</v>
      </c>
      <c r="E20" s="20">
        <v>2</v>
      </c>
      <c r="F20" s="20">
        <v>2</v>
      </c>
      <c r="G20" s="20">
        <v>2</v>
      </c>
      <c r="H20" s="20">
        <v>1</v>
      </c>
      <c r="I20" s="20">
        <v>0</v>
      </c>
      <c r="J20" s="20">
        <v>0</v>
      </c>
      <c r="K20" s="20">
        <v>0</v>
      </c>
      <c r="L20" s="20">
        <v>0</v>
      </c>
      <c r="M20" s="20">
        <v>0</v>
      </c>
      <c r="N20" s="20">
        <v>2</v>
      </c>
      <c r="O20" s="26">
        <v>178.555556</v>
      </c>
      <c r="P20" s="26">
        <v>180</v>
      </c>
    </row>
    <row r="21" spans="1:16" x14ac:dyDescent="0.2">
      <c r="A21" s="19" t="s">
        <v>521</v>
      </c>
      <c r="B21" s="20">
        <v>881</v>
      </c>
      <c r="C21" s="20">
        <v>12</v>
      </c>
      <c r="D21" s="20">
        <v>51</v>
      </c>
      <c r="E21" s="20">
        <v>86</v>
      </c>
      <c r="F21" s="20">
        <v>94</v>
      </c>
      <c r="G21" s="20">
        <v>130</v>
      </c>
      <c r="H21" s="20">
        <v>111</v>
      </c>
      <c r="I21" s="20">
        <v>170</v>
      </c>
      <c r="J21" s="20">
        <v>115</v>
      </c>
      <c r="K21" s="20">
        <v>20</v>
      </c>
      <c r="L21" s="20">
        <v>24</v>
      </c>
      <c r="M21" s="20">
        <v>2</v>
      </c>
      <c r="N21" s="20">
        <v>66</v>
      </c>
      <c r="O21" s="26">
        <v>355.40858900000001</v>
      </c>
      <c r="P21" s="26">
        <v>300</v>
      </c>
    </row>
    <row r="22" spans="1:16" x14ac:dyDescent="0.2">
      <c r="A22" s="19" t="s">
        <v>522</v>
      </c>
      <c r="B22" s="20">
        <v>701</v>
      </c>
      <c r="C22" s="20">
        <v>12</v>
      </c>
      <c r="D22" s="20">
        <v>65</v>
      </c>
      <c r="E22" s="20">
        <v>85</v>
      </c>
      <c r="F22" s="20">
        <v>101</v>
      </c>
      <c r="G22" s="20">
        <v>123</v>
      </c>
      <c r="H22" s="20">
        <v>88</v>
      </c>
      <c r="I22" s="20">
        <v>82</v>
      </c>
      <c r="J22" s="20">
        <v>52</v>
      </c>
      <c r="K22" s="20">
        <v>6</v>
      </c>
      <c r="L22" s="20">
        <v>13</v>
      </c>
      <c r="M22" s="20">
        <v>2</v>
      </c>
      <c r="N22" s="20">
        <v>72</v>
      </c>
      <c r="O22" s="26">
        <v>304.73131999999998</v>
      </c>
      <c r="P22" s="26">
        <v>240</v>
      </c>
    </row>
    <row r="23" spans="1:16" x14ac:dyDescent="0.2">
      <c r="A23" s="19" t="s">
        <v>523</v>
      </c>
      <c r="B23" s="20">
        <v>1801</v>
      </c>
      <c r="C23" s="20">
        <v>31</v>
      </c>
      <c r="D23" s="20">
        <v>142</v>
      </c>
      <c r="E23" s="20">
        <v>208</v>
      </c>
      <c r="F23" s="20">
        <v>243</v>
      </c>
      <c r="G23" s="20">
        <v>286</v>
      </c>
      <c r="H23" s="20">
        <v>225</v>
      </c>
      <c r="I23" s="20">
        <v>266</v>
      </c>
      <c r="J23" s="20">
        <v>173</v>
      </c>
      <c r="K23" s="20">
        <v>27</v>
      </c>
      <c r="L23" s="20">
        <v>37</v>
      </c>
      <c r="M23" s="20">
        <v>5</v>
      </c>
      <c r="N23" s="20">
        <v>158</v>
      </c>
      <c r="O23" s="26">
        <v>319.27571499999999</v>
      </c>
      <c r="P23" s="26">
        <v>264</v>
      </c>
    </row>
    <row r="24" spans="1:16" x14ac:dyDescent="0.2">
      <c r="A24" s="19" t="s">
        <v>524</v>
      </c>
      <c r="B24" s="20">
        <v>920</v>
      </c>
      <c r="C24" s="20">
        <v>19</v>
      </c>
      <c r="D24" s="20">
        <v>91</v>
      </c>
      <c r="E24" s="20">
        <v>122</v>
      </c>
      <c r="F24" s="20">
        <v>149</v>
      </c>
      <c r="G24" s="20">
        <v>156</v>
      </c>
      <c r="H24" s="20">
        <v>114</v>
      </c>
      <c r="I24" s="20">
        <v>96</v>
      </c>
      <c r="J24" s="20">
        <v>58</v>
      </c>
      <c r="K24" s="20">
        <v>7</v>
      </c>
      <c r="L24" s="20">
        <v>13</v>
      </c>
      <c r="M24" s="20">
        <v>3</v>
      </c>
      <c r="N24" s="20">
        <v>92</v>
      </c>
      <c r="O24" s="26">
        <v>283.71014500000001</v>
      </c>
      <c r="P24" s="26">
        <v>240</v>
      </c>
    </row>
    <row r="25" spans="1:16" x14ac:dyDescent="0.2">
      <c r="A25" s="19" t="s">
        <v>525</v>
      </c>
      <c r="B25" s="20">
        <v>219</v>
      </c>
      <c r="C25" s="20">
        <v>7</v>
      </c>
      <c r="D25" s="20">
        <v>26</v>
      </c>
      <c r="E25" s="20">
        <v>37</v>
      </c>
      <c r="F25" s="20">
        <v>48</v>
      </c>
      <c r="G25" s="20">
        <v>33</v>
      </c>
      <c r="H25" s="20">
        <v>26</v>
      </c>
      <c r="I25" s="20">
        <v>14</v>
      </c>
      <c r="J25" s="20">
        <v>6</v>
      </c>
      <c r="K25" s="20">
        <v>1</v>
      </c>
      <c r="L25" s="20">
        <v>0</v>
      </c>
      <c r="M25" s="20">
        <v>1</v>
      </c>
      <c r="N25" s="20">
        <v>20</v>
      </c>
      <c r="O25" s="26">
        <v>217.26633200000001</v>
      </c>
      <c r="P25" s="26">
        <v>204</v>
      </c>
    </row>
    <row r="26" spans="1:16" x14ac:dyDescent="0.2">
      <c r="A26" s="18" t="s">
        <v>526</v>
      </c>
      <c r="B26" s="17">
        <v>208</v>
      </c>
      <c r="C26" s="17">
        <v>2</v>
      </c>
      <c r="D26" s="17">
        <v>7</v>
      </c>
      <c r="E26" s="17">
        <v>10</v>
      </c>
      <c r="F26" s="17">
        <v>7</v>
      </c>
      <c r="G26" s="17">
        <v>22</v>
      </c>
      <c r="H26" s="17">
        <v>34</v>
      </c>
      <c r="I26" s="17">
        <v>33</v>
      </c>
      <c r="J26" s="17">
        <v>33</v>
      </c>
      <c r="K26" s="17">
        <v>19</v>
      </c>
      <c r="L26" s="17">
        <v>22</v>
      </c>
      <c r="M26" s="17">
        <v>11</v>
      </c>
      <c r="N26" s="17">
        <v>8</v>
      </c>
      <c r="O26" s="25">
        <v>510.58</v>
      </c>
      <c r="P26" s="25">
        <v>360</v>
      </c>
    </row>
    <row r="27" spans="1:16" x14ac:dyDescent="0.2">
      <c r="A27" s="19" t="s">
        <v>514</v>
      </c>
      <c r="B27" s="20">
        <v>220</v>
      </c>
      <c r="C27" s="20">
        <v>0</v>
      </c>
      <c r="D27" s="20">
        <v>7</v>
      </c>
      <c r="E27" s="20">
        <v>15</v>
      </c>
      <c r="F27" s="20">
        <v>19</v>
      </c>
      <c r="G27" s="20">
        <v>32</v>
      </c>
      <c r="H27" s="20">
        <v>28</v>
      </c>
      <c r="I27" s="20">
        <v>50</v>
      </c>
      <c r="J27" s="20">
        <v>41</v>
      </c>
      <c r="K27" s="20">
        <v>5</v>
      </c>
      <c r="L27" s="20">
        <v>8</v>
      </c>
      <c r="M27" s="20">
        <v>0</v>
      </c>
      <c r="N27" s="20">
        <v>15</v>
      </c>
      <c r="O27" s="26">
        <v>409.05365899999998</v>
      </c>
      <c r="P27" s="26">
        <v>360</v>
      </c>
    </row>
    <row r="28" spans="1:16" x14ac:dyDescent="0.2">
      <c r="A28" s="19" t="s">
        <v>515</v>
      </c>
      <c r="B28" s="20">
        <v>226</v>
      </c>
      <c r="C28" s="20">
        <v>1</v>
      </c>
      <c r="D28" s="20">
        <v>10</v>
      </c>
      <c r="E28" s="20">
        <v>17</v>
      </c>
      <c r="F28" s="20">
        <v>32</v>
      </c>
      <c r="G28" s="20">
        <v>36</v>
      </c>
      <c r="H28" s="20">
        <v>32</v>
      </c>
      <c r="I28" s="20">
        <v>45</v>
      </c>
      <c r="J28" s="20">
        <v>27</v>
      </c>
      <c r="K28" s="20">
        <v>5</v>
      </c>
      <c r="L28" s="20">
        <v>5</v>
      </c>
      <c r="M28" s="20">
        <v>1</v>
      </c>
      <c r="N28" s="20">
        <v>15</v>
      </c>
      <c r="O28" s="26">
        <v>340.104265</v>
      </c>
      <c r="P28" s="26">
        <v>300</v>
      </c>
    </row>
    <row r="29" spans="1:16" x14ac:dyDescent="0.2">
      <c r="A29" s="19" t="s">
        <v>516</v>
      </c>
      <c r="B29" s="20">
        <v>211</v>
      </c>
      <c r="C29" s="20">
        <v>1</v>
      </c>
      <c r="D29" s="20">
        <v>11</v>
      </c>
      <c r="E29" s="20">
        <v>15</v>
      </c>
      <c r="F29" s="20">
        <v>36</v>
      </c>
      <c r="G29" s="20">
        <v>35</v>
      </c>
      <c r="H29" s="20">
        <v>31</v>
      </c>
      <c r="I29" s="20">
        <v>35</v>
      </c>
      <c r="J29" s="20">
        <v>19</v>
      </c>
      <c r="K29" s="20">
        <v>3</v>
      </c>
      <c r="L29" s="20">
        <v>6</v>
      </c>
      <c r="M29" s="20">
        <v>0</v>
      </c>
      <c r="N29" s="20">
        <v>19</v>
      </c>
      <c r="O29" s="26">
        <v>354.49479200000002</v>
      </c>
      <c r="P29" s="26">
        <v>278</v>
      </c>
    </row>
    <row r="30" spans="1:16" x14ac:dyDescent="0.2">
      <c r="A30" s="19" t="s">
        <v>517</v>
      </c>
      <c r="B30" s="20">
        <v>134</v>
      </c>
      <c r="C30" s="20">
        <v>1</v>
      </c>
      <c r="D30" s="20">
        <v>6</v>
      </c>
      <c r="E30" s="20">
        <v>10</v>
      </c>
      <c r="F30" s="20">
        <v>17</v>
      </c>
      <c r="G30" s="20">
        <v>38</v>
      </c>
      <c r="H30" s="20">
        <v>17</v>
      </c>
      <c r="I30" s="20">
        <v>14</v>
      </c>
      <c r="J30" s="20">
        <v>8</v>
      </c>
      <c r="K30" s="20">
        <v>2</v>
      </c>
      <c r="L30" s="20">
        <v>4</v>
      </c>
      <c r="M30" s="20">
        <v>1</v>
      </c>
      <c r="N30" s="20">
        <v>16</v>
      </c>
      <c r="O30" s="26">
        <v>344.46610199999998</v>
      </c>
      <c r="P30" s="26">
        <v>275</v>
      </c>
    </row>
    <row r="31" spans="1:16" x14ac:dyDescent="0.2">
      <c r="A31" s="19" t="s">
        <v>518</v>
      </c>
      <c r="B31" s="20">
        <v>65</v>
      </c>
      <c r="C31" s="20">
        <v>1</v>
      </c>
      <c r="D31" s="20">
        <v>4</v>
      </c>
      <c r="E31" s="20">
        <v>7</v>
      </c>
      <c r="F31" s="20">
        <v>20</v>
      </c>
      <c r="G31" s="20">
        <v>13</v>
      </c>
      <c r="H31" s="20">
        <v>6</v>
      </c>
      <c r="I31" s="20">
        <v>6</v>
      </c>
      <c r="J31" s="20">
        <v>3</v>
      </c>
      <c r="K31" s="20">
        <v>1</v>
      </c>
      <c r="L31" s="20">
        <v>0</v>
      </c>
      <c r="M31" s="20">
        <v>0</v>
      </c>
      <c r="N31" s="20">
        <v>4</v>
      </c>
      <c r="O31" s="26">
        <v>249.91803300000001</v>
      </c>
      <c r="P31" s="26">
        <v>220</v>
      </c>
    </row>
    <row r="32" spans="1:16" x14ac:dyDescent="0.2">
      <c r="A32" s="19" t="s">
        <v>519</v>
      </c>
      <c r="B32" s="20">
        <v>25</v>
      </c>
      <c r="C32" s="20">
        <v>0</v>
      </c>
      <c r="D32" s="20">
        <v>1</v>
      </c>
      <c r="E32" s="20">
        <v>5</v>
      </c>
      <c r="F32" s="20">
        <v>5</v>
      </c>
      <c r="G32" s="20">
        <v>4</v>
      </c>
      <c r="H32" s="20">
        <v>6</v>
      </c>
      <c r="I32" s="20">
        <v>1</v>
      </c>
      <c r="J32" s="20">
        <v>1</v>
      </c>
      <c r="K32" s="20">
        <v>0</v>
      </c>
      <c r="L32" s="20">
        <v>0</v>
      </c>
      <c r="M32" s="20">
        <v>0</v>
      </c>
      <c r="N32" s="20">
        <v>2</v>
      </c>
      <c r="O32" s="26">
        <v>240.60869600000001</v>
      </c>
      <c r="P32" s="26">
        <v>240</v>
      </c>
    </row>
    <row r="33" spans="1:16" x14ac:dyDescent="0.2">
      <c r="A33" s="19" t="s">
        <v>520</v>
      </c>
      <c r="B33" s="20">
        <v>3</v>
      </c>
      <c r="C33" s="20">
        <v>0</v>
      </c>
      <c r="D33" s="20">
        <v>0</v>
      </c>
      <c r="E33" s="20">
        <v>0</v>
      </c>
      <c r="F33" s="20">
        <v>1</v>
      </c>
      <c r="G33" s="20">
        <v>1</v>
      </c>
      <c r="H33" s="20">
        <v>1</v>
      </c>
      <c r="I33" s="20">
        <v>0</v>
      </c>
      <c r="J33" s="20">
        <v>0</v>
      </c>
      <c r="K33" s="20">
        <v>0</v>
      </c>
      <c r="L33" s="20">
        <v>0</v>
      </c>
      <c r="M33" s="20">
        <v>0</v>
      </c>
      <c r="N33" s="20">
        <v>0</v>
      </c>
      <c r="O33" s="26">
        <v>252</v>
      </c>
      <c r="P33" s="26">
        <v>276</v>
      </c>
    </row>
    <row r="34" spans="1:16" x14ac:dyDescent="0.2">
      <c r="A34" s="19" t="s">
        <v>521</v>
      </c>
      <c r="B34" s="20">
        <v>446</v>
      </c>
      <c r="C34" s="20">
        <v>1</v>
      </c>
      <c r="D34" s="20">
        <v>17</v>
      </c>
      <c r="E34" s="20">
        <v>32</v>
      </c>
      <c r="F34" s="20">
        <v>51</v>
      </c>
      <c r="G34" s="20">
        <v>68</v>
      </c>
      <c r="H34" s="20">
        <v>60</v>
      </c>
      <c r="I34" s="20">
        <v>95</v>
      </c>
      <c r="J34" s="20">
        <v>68</v>
      </c>
      <c r="K34" s="20">
        <v>10</v>
      </c>
      <c r="L34" s="20">
        <v>13</v>
      </c>
      <c r="M34" s="20">
        <v>1</v>
      </c>
      <c r="N34" s="20">
        <v>30</v>
      </c>
      <c r="O34" s="26">
        <v>374.08173099999999</v>
      </c>
      <c r="P34" s="26">
        <v>318.5</v>
      </c>
    </row>
    <row r="35" spans="1:16" x14ac:dyDescent="0.2">
      <c r="A35" s="19" t="s">
        <v>522</v>
      </c>
      <c r="B35" s="20">
        <v>345</v>
      </c>
      <c r="C35" s="20">
        <v>2</v>
      </c>
      <c r="D35" s="20">
        <v>17</v>
      </c>
      <c r="E35" s="20">
        <v>25</v>
      </c>
      <c r="F35" s="20">
        <v>53</v>
      </c>
      <c r="G35" s="20">
        <v>73</v>
      </c>
      <c r="H35" s="20">
        <v>48</v>
      </c>
      <c r="I35" s="20">
        <v>49</v>
      </c>
      <c r="J35" s="20">
        <v>27</v>
      </c>
      <c r="K35" s="20">
        <v>5</v>
      </c>
      <c r="L35" s="20">
        <v>10</v>
      </c>
      <c r="M35" s="20">
        <v>1</v>
      </c>
      <c r="N35" s="20">
        <v>35</v>
      </c>
      <c r="O35" s="26">
        <v>350.67741899999999</v>
      </c>
      <c r="P35" s="26">
        <v>276</v>
      </c>
    </row>
    <row r="36" spans="1:16" x14ac:dyDescent="0.2">
      <c r="A36" s="19" t="s">
        <v>523</v>
      </c>
      <c r="B36" s="20">
        <v>884</v>
      </c>
      <c r="C36" s="20">
        <v>4</v>
      </c>
      <c r="D36" s="20">
        <v>39</v>
      </c>
      <c r="E36" s="20">
        <v>69</v>
      </c>
      <c r="F36" s="20">
        <v>130</v>
      </c>
      <c r="G36" s="20">
        <v>159</v>
      </c>
      <c r="H36" s="20">
        <v>121</v>
      </c>
      <c r="I36" s="20">
        <v>151</v>
      </c>
      <c r="J36" s="20">
        <v>99</v>
      </c>
      <c r="K36" s="20">
        <v>16</v>
      </c>
      <c r="L36" s="20">
        <v>23</v>
      </c>
      <c r="M36" s="20">
        <v>2</v>
      </c>
      <c r="N36" s="20">
        <v>71</v>
      </c>
      <c r="O36" s="26">
        <v>351.61500599999999</v>
      </c>
      <c r="P36" s="26">
        <v>300</v>
      </c>
    </row>
    <row r="37" spans="1:16" x14ac:dyDescent="0.2">
      <c r="A37" s="19" t="s">
        <v>524</v>
      </c>
      <c r="B37" s="20">
        <v>438</v>
      </c>
      <c r="C37" s="20">
        <v>3</v>
      </c>
      <c r="D37" s="20">
        <v>22</v>
      </c>
      <c r="E37" s="20">
        <v>37</v>
      </c>
      <c r="F37" s="20">
        <v>79</v>
      </c>
      <c r="G37" s="20">
        <v>91</v>
      </c>
      <c r="H37" s="20">
        <v>61</v>
      </c>
      <c r="I37" s="20">
        <v>56</v>
      </c>
      <c r="J37" s="20">
        <v>31</v>
      </c>
      <c r="K37" s="20">
        <v>6</v>
      </c>
      <c r="L37" s="20">
        <v>10</v>
      </c>
      <c r="M37" s="20">
        <v>1</v>
      </c>
      <c r="N37" s="20">
        <v>41</v>
      </c>
      <c r="O37" s="26">
        <v>328.07304799999997</v>
      </c>
      <c r="P37" s="26">
        <v>264</v>
      </c>
    </row>
    <row r="38" spans="1:16" x14ac:dyDescent="0.2">
      <c r="A38" s="19" t="s">
        <v>525</v>
      </c>
      <c r="B38" s="20">
        <v>93</v>
      </c>
      <c r="C38" s="20">
        <v>1</v>
      </c>
      <c r="D38" s="20">
        <v>5</v>
      </c>
      <c r="E38" s="20">
        <v>12</v>
      </c>
      <c r="F38" s="20">
        <v>26</v>
      </c>
      <c r="G38" s="20">
        <v>18</v>
      </c>
      <c r="H38" s="20">
        <v>13</v>
      </c>
      <c r="I38" s="20">
        <v>7</v>
      </c>
      <c r="J38" s="20">
        <v>4</v>
      </c>
      <c r="K38" s="20">
        <v>1</v>
      </c>
      <c r="L38" s="20">
        <v>0</v>
      </c>
      <c r="M38" s="20">
        <v>0</v>
      </c>
      <c r="N38" s="20">
        <v>6</v>
      </c>
      <c r="O38" s="26">
        <v>247.52873600000001</v>
      </c>
      <c r="P38" s="26">
        <v>228</v>
      </c>
    </row>
    <row r="39" spans="1:16" x14ac:dyDescent="0.2">
      <c r="A39" s="18" t="s">
        <v>527</v>
      </c>
      <c r="B39" s="17">
        <v>178</v>
      </c>
      <c r="C39" s="17">
        <v>1</v>
      </c>
      <c r="D39" s="17">
        <v>10</v>
      </c>
      <c r="E39" s="17">
        <v>21</v>
      </c>
      <c r="F39" s="17">
        <v>12</v>
      </c>
      <c r="G39" s="17">
        <v>19</v>
      </c>
      <c r="H39" s="17">
        <v>23</v>
      </c>
      <c r="I39" s="17">
        <v>29</v>
      </c>
      <c r="J39" s="17">
        <v>32</v>
      </c>
      <c r="K39" s="17">
        <v>4</v>
      </c>
      <c r="L39" s="17">
        <v>3</v>
      </c>
      <c r="M39" s="17">
        <v>4</v>
      </c>
      <c r="N39" s="17">
        <v>20</v>
      </c>
      <c r="O39" s="25">
        <v>344</v>
      </c>
      <c r="P39" s="25">
        <v>300</v>
      </c>
    </row>
    <row r="40" spans="1:16" x14ac:dyDescent="0.2">
      <c r="A40" s="19" t="s">
        <v>514</v>
      </c>
      <c r="B40" s="20">
        <v>212</v>
      </c>
      <c r="C40" s="20">
        <v>5</v>
      </c>
      <c r="D40" s="20">
        <v>11</v>
      </c>
      <c r="E40" s="20">
        <v>17</v>
      </c>
      <c r="F40" s="20">
        <v>25</v>
      </c>
      <c r="G40" s="20">
        <v>29</v>
      </c>
      <c r="H40" s="20">
        <v>25</v>
      </c>
      <c r="I40" s="20">
        <v>38</v>
      </c>
      <c r="J40" s="20">
        <v>29</v>
      </c>
      <c r="K40" s="20">
        <v>8</v>
      </c>
      <c r="L40" s="20">
        <v>8</v>
      </c>
      <c r="M40" s="20">
        <v>0</v>
      </c>
      <c r="N40" s="20">
        <v>17</v>
      </c>
      <c r="O40" s="26">
        <v>390.56410299999999</v>
      </c>
      <c r="P40" s="26">
        <v>300</v>
      </c>
    </row>
    <row r="41" spans="1:16" x14ac:dyDescent="0.2">
      <c r="A41" s="19" t="s">
        <v>515</v>
      </c>
      <c r="B41" s="20">
        <v>223</v>
      </c>
      <c r="C41" s="20">
        <v>6</v>
      </c>
      <c r="D41" s="20">
        <v>23</v>
      </c>
      <c r="E41" s="20">
        <v>37</v>
      </c>
      <c r="F41" s="20">
        <v>18</v>
      </c>
      <c r="G41" s="20">
        <v>33</v>
      </c>
      <c r="H41" s="20">
        <v>26</v>
      </c>
      <c r="I41" s="20">
        <v>37</v>
      </c>
      <c r="J41" s="20">
        <v>18</v>
      </c>
      <c r="K41" s="20">
        <v>2</v>
      </c>
      <c r="L41" s="20">
        <v>3</v>
      </c>
      <c r="M41" s="20">
        <v>1</v>
      </c>
      <c r="N41" s="20">
        <v>19</v>
      </c>
      <c r="O41" s="26">
        <v>283.72548999999998</v>
      </c>
      <c r="P41" s="26">
        <v>250</v>
      </c>
    </row>
    <row r="42" spans="1:16" x14ac:dyDescent="0.2">
      <c r="A42" s="19" t="s">
        <v>516</v>
      </c>
      <c r="B42" s="20">
        <v>216</v>
      </c>
      <c r="C42" s="20">
        <v>8</v>
      </c>
      <c r="D42" s="20">
        <v>27</v>
      </c>
      <c r="E42" s="20">
        <v>34</v>
      </c>
      <c r="F42" s="20">
        <v>22</v>
      </c>
      <c r="G42" s="20">
        <v>34</v>
      </c>
      <c r="H42" s="20">
        <v>23</v>
      </c>
      <c r="I42" s="20">
        <v>22</v>
      </c>
      <c r="J42" s="20">
        <v>19</v>
      </c>
      <c r="K42" s="20">
        <v>1</v>
      </c>
      <c r="L42" s="20">
        <v>3</v>
      </c>
      <c r="M42" s="20">
        <v>1</v>
      </c>
      <c r="N42" s="20">
        <v>22</v>
      </c>
      <c r="O42" s="26">
        <v>287.11340200000001</v>
      </c>
      <c r="P42" s="26">
        <v>240</v>
      </c>
    </row>
    <row r="43" spans="1:16" x14ac:dyDescent="0.2">
      <c r="A43" s="19" t="s">
        <v>517</v>
      </c>
      <c r="B43" s="20">
        <v>140</v>
      </c>
      <c r="C43" s="20">
        <v>2</v>
      </c>
      <c r="D43" s="20">
        <v>21</v>
      </c>
      <c r="E43" s="20">
        <v>26</v>
      </c>
      <c r="F43" s="20">
        <v>26</v>
      </c>
      <c r="G43" s="20">
        <v>16</v>
      </c>
      <c r="H43" s="20">
        <v>17</v>
      </c>
      <c r="I43" s="20">
        <v>11</v>
      </c>
      <c r="J43" s="20">
        <v>6</v>
      </c>
      <c r="K43" s="20">
        <v>0</v>
      </c>
      <c r="L43" s="20">
        <v>0</v>
      </c>
      <c r="M43" s="20">
        <v>0</v>
      </c>
      <c r="N43" s="20">
        <v>15</v>
      </c>
      <c r="O43" s="26">
        <v>218.12799999999999</v>
      </c>
      <c r="P43" s="26">
        <v>192</v>
      </c>
    </row>
    <row r="44" spans="1:16" x14ac:dyDescent="0.2">
      <c r="A44" s="19" t="s">
        <v>518</v>
      </c>
      <c r="B44" s="20">
        <v>72</v>
      </c>
      <c r="C44" s="20">
        <v>2</v>
      </c>
      <c r="D44" s="20">
        <v>13</v>
      </c>
      <c r="E44" s="20">
        <v>12</v>
      </c>
      <c r="F44" s="20">
        <v>12</v>
      </c>
      <c r="G44" s="20">
        <v>11</v>
      </c>
      <c r="H44" s="20">
        <v>9</v>
      </c>
      <c r="I44" s="20">
        <v>2</v>
      </c>
      <c r="J44" s="20">
        <v>2</v>
      </c>
      <c r="K44" s="20">
        <v>0</v>
      </c>
      <c r="L44" s="20">
        <v>0</v>
      </c>
      <c r="M44" s="20">
        <v>0</v>
      </c>
      <c r="N44" s="20">
        <v>9</v>
      </c>
      <c r="O44" s="26">
        <v>204.87301600000001</v>
      </c>
      <c r="P44" s="26">
        <v>204</v>
      </c>
    </row>
    <row r="45" spans="1:16" x14ac:dyDescent="0.2">
      <c r="A45" s="19" t="s">
        <v>519</v>
      </c>
      <c r="B45" s="20">
        <v>46</v>
      </c>
      <c r="C45" s="20">
        <v>3</v>
      </c>
      <c r="D45" s="20">
        <v>7</v>
      </c>
      <c r="E45" s="20">
        <v>11</v>
      </c>
      <c r="F45" s="20">
        <v>9</v>
      </c>
      <c r="G45" s="20">
        <v>3</v>
      </c>
      <c r="H45" s="20">
        <v>4</v>
      </c>
      <c r="I45" s="20">
        <v>5</v>
      </c>
      <c r="J45" s="20">
        <v>0</v>
      </c>
      <c r="K45" s="20">
        <v>0</v>
      </c>
      <c r="L45" s="20">
        <v>0</v>
      </c>
      <c r="M45" s="20">
        <v>1</v>
      </c>
      <c r="N45" s="20">
        <v>3</v>
      </c>
      <c r="O45" s="26">
        <v>184.72093000000001</v>
      </c>
      <c r="P45" s="26">
        <v>170</v>
      </c>
    </row>
    <row r="46" spans="1:16" x14ac:dyDescent="0.2">
      <c r="A46" s="19" t="s">
        <v>520</v>
      </c>
      <c r="B46" s="20">
        <v>8</v>
      </c>
      <c r="C46" s="20">
        <v>1</v>
      </c>
      <c r="D46" s="20">
        <v>1</v>
      </c>
      <c r="E46" s="20">
        <v>2</v>
      </c>
      <c r="F46" s="20">
        <v>1</v>
      </c>
      <c r="G46" s="20">
        <v>1</v>
      </c>
      <c r="H46" s="20">
        <v>0</v>
      </c>
      <c r="I46" s="20">
        <v>0</v>
      </c>
      <c r="J46" s="20">
        <v>0</v>
      </c>
      <c r="K46" s="20">
        <v>0</v>
      </c>
      <c r="L46" s="20">
        <v>0</v>
      </c>
      <c r="M46" s="20">
        <v>0</v>
      </c>
      <c r="N46" s="20">
        <v>2</v>
      </c>
      <c r="O46" s="26">
        <v>141.83333300000001</v>
      </c>
      <c r="P46" s="26">
        <v>144</v>
      </c>
    </row>
    <row r="47" spans="1:16" x14ac:dyDescent="0.2">
      <c r="A47" s="19" t="s">
        <v>521</v>
      </c>
      <c r="B47" s="20">
        <v>435</v>
      </c>
      <c r="C47" s="20">
        <v>11</v>
      </c>
      <c r="D47" s="20">
        <v>34</v>
      </c>
      <c r="E47" s="20">
        <v>54</v>
      </c>
      <c r="F47" s="20">
        <v>43</v>
      </c>
      <c r="G47" s="20">
        <v>62</v>
      </c>
      <c r="H47" s="20">
        <v>51</v>
      </c>
      <c r="I47" s="20">
        <v>75</v>
      </c>
      <c r="J47" s="20">
        <v>47</v>
      </c>
      <c r="K47" s="20">
        <v>10</v>
      </c>
      <c r="L47" s="20">
        <v>11</v>
      </c>
      <c r="M47" s="20">
        <v>1</v>
      </c>
      <c r="N47" s="20">
        <v>36</v>
      </c>
      <c r="O47" s="26">
        <v>335.93984999999998</v>
      </c>
      <c r="P47" s="26">
        <v>288</v>
      </c>
    </row>
    <row r="48" spans="1:16" x14ac:dyDescent="0.2">
      <c r="A48" s="19" t="s">
        <v>522</v>
      </c>
      <c r="B48" s="20">
        <v>356</v>
      </c>
      <c r="C48" s="20">
        <v>10</v>
      </c>
      <c r="D48" s="20">
        <v>48</v>
      </c>
      <c r="E48" s="20">
        <v>60</v>
      </c>
      <c r="F48" s="20">
        <v>48</v>
      </c>
      <c r="G48" s="20">
        <v>50</v>
      </c>
      <c r="H48" s="20">
        <v>40</v>
      </c>
      <c r="I48" s="20">
        <v>33</v>
      </c>
      <c r="J48" s="20">
        <v>25</v>
      </c>
      <c r="K48" s="20">
        <v>1</v>
      </c>
      <c r="L48" s="20">
        <v>3</v>
      </c>
      <c r="M48" s="20">
        <v>1</v>
      </c>
      <c r="N48" s="20">
        <v>37</v>
      </c>
      <c r="O48" s="26">
        <v>260.08150499999999</v>
      </c>
      <c r="P48" s="26">
        <v>216</v>
      </c>
    </row>
    <row r="49" spans="1:16" x14ac:dyDescent="0.2">
      <c r="A49" s="19" t="s">
        <v>523</v>
      </c>
      <c r="B49" s="20">
        <v>917</v>
      </c>
      <c r="C49" s="20">
        <v>27</v>
      </c>
      <c r="D49" s="20">
        <v>103</v>
      </c>
      <c r="E49" s="20">
        <v>139</v>
      </c>
      <c r="F49" s="20">
        <v>113</v>
      </c>
      <c r="G49" s="20">
        <v>127</v>
      </c>
      <c r="H49" s="20">
        <v>104</v>
      </c>
      <c r="I49" s="20">
        <v>115</v>
      </c>
      <c r="J49" s="20">
        <v>74</v>
      </c>
      <c r="K49" s="20">
        <v>11</v>
      </c>
      <c r="L49" s="20">
        <v>14</v>
      </c>
      <c r="M49" s="20">
        <v>3</v>
      </c>
      <c r="N49" s="20">
        <v>87</v>
      </c>
      <c r="O49" s="26">
        <v>287.598795</v>
      </c>
      <c r="P49" s="26">
        <v>240</v>
      </c>
    </row>
    <row r="50" spans="1:16" x14ac:dyDescent="0.2">
      <c r="A50" s="19" t="s">
        <v>524</v>
      </c>
      <c r="B50" s="20">
        <v>482</v>
      </c>
      <c r="C50" s="20">
        <v>16</v>
      </c>
      <c r="D50" s="20">
        <v>69</v>
      </c>
      <c r="E50" s="20">
        <v>85</v>
      </c>
      <c r="F50" s="20">
        <v>70</v>
      </c>
      <c r="G50" s="20">
        <v>65</v>
      </c>
      <c r="H50" s="20">
        <v>53</v>
      </c>
      <c r="I50" s="20">
        <v>40</v>
      </c>
      <c r="J50" s="20">
        <v>27</v>
      </c>
      <c r="K50" s="20">
        <v>1</v>
      </c>
      <c r="L50" s="20">
        <v>3</v>
      </c>
      <c r="M50" s="20">
        <v>2</v>
      </c>
      <c r="N50" s="20">
        <v>51</v>
      </c>
      <c r="O50" s="26">
        <v>242.846868</v>
      </c>
      <c r="P50" s="26">
        <v>200</v>
      </c>
    </row>
    <row r="51" spans="1:16" x14ac:dyDescent="0.2">
      <c r="A51" s="19" t="s">
        <v>525</v>
      </c>
      <c r="B51" s="20">
        <v>126</v>
      </c>
      <c r="C51" s="20">
        <v>6</v>
      </c>
      <c r="D51" s="20">
        <v>21</v>
      </c>
      <c r="E51" s="20">
        <v>25</v>
      </c>
      <c r="F51" s="20">
        <v>22</v>
      </c>
      <c r="G51" s="20">
        <v>15</v>
      </c>
      <c r="H51" s="20">
        <v>13</v>
      </c>
      <c r="I51" s="20">
        <v>7</v>
      </c>
      <c r="J51" s="20">
        <v>2</v>
      </c>
      <c r="K51" s="20">
        <v>0</v>
      </c>
      <c r="L51" s="20">
        <v>0</v>
      </c>
      <c r="M51" s="20">
        <v>1</v>
      </c>
      <c r="N51" s="20">
        <v>14</v>
      </c>
      <c r="O51" s="26">
        <v>193.75892899999999</v>
      </c>
      <c r="P51" s="26">
        <v>180</v>
      </c>
    </row>
    <row r="52" spans="1:16" x14ac:dyDescent="0.2">
      <c r="A52" s="18" t="s">
        <v>528</v>
      </c>
      <c r="B52" s="18"/>
      <c r="C52" s="18"/>
      <c r="D52" s="18"/>
      <c r="E52" s="18"/>
      <c r="F52" s="18"/>
      <c r="G52" s="18"/>
      <c r="H52" s="18"/>
      <c r="I52" s="18"/>
      <c r="J52" s="18"/>
      <c r="K52" s="18"/>
      <c r="L52" s="18"/>
      <c r="M52" s="18"/>
      <c r="N52" s="18"/>
      <c r="O52" s="18"/>
      <c r="P52" s="51"/>
    </row>
    <row r="53" spans="1:16" x14ac:dyDescent="0.2">
      <c r="A53" s="19" t="s">
        <v>130</v>
      </c>
      <c r="B53" s="20">
        <v>151</v>
      </c>
      <c r="C53" s="20">
        <v>4</v>
      </c>
      <c r="D53" s="20">
        <v>22</v>
      </c>
      <c r="E53" s="20">
        <v>26</v>
      </c>
      <c r="F53" s="20">
        <v>16</v>
      </c>
      <c r="G53" s="20">
        <v>18</v>
      </c>
      <c r="H53" s="20">
        <v>17</v>
      </c>
      <c r="I53" s="20">
        <v>12</v>
      </c>
      <c r="J53" s="20">
        <v>11</v>
      </c>
      <c r="K53" s="20">
        <v>0</v>
      </c>
      <c r="L53" s="20">
        <v>2</v>
      </c>
      <c r="M53" s="20">
        <v>9</v>
      </c>
      <c r="N53" s="20">
        <v>14</v>
      </c>
      <c r="O53" s="26">
        <v>231.284672</v>
      </c>
      <c r="P53" s="26">
        <v>192</v>
      </c>
    </row>
    <row r="54" spans="1:16" x14ac:dyDescent="0.2">
      <c r="A54" s="19" t="s">
        <v>131</v>
      </c>
      <c r="B54" s="20">
        <v>1446</v>
      </c>
      <c r="C54" s="20">
        <v>7</v>
      </c>
      <c r="D54" s="20">
        <v>53</v>
      </c>
      <c r="E54" s="20">
        <v>90</v>
      </c>
      <c r="F54" s="20">
        <v>134</v>
      </c>
      <c r="G54" s="20">
        <v>223</v>
      </c>
      <c r="H54" s="20">
        <v>229</v>
      </c>
      <c r="I54" s="20">
        <v>277</v>
      </c>
      <c r="J54" s="20">
        <v>209</v>
      </c>
      <c r="K54" s="20">
        <v>46</v>
      </c>
      <c r="L54" s="20">
        <v>58</v>
      </c>
      <c r="M54" s="20">
        <v>4</v>
      </c>
      <c r="N54" s="20">
        <v>116</v>
      </c>
      <c r="O54" s="26">
        <v>398.374436</v>
      </c>
      <c r="P54" s="26">
        <v>324</v>
      </c>
    </row>
    <row r="55" spans="1:16" x14ac:dyDescent="0.2">
      <c r="A55" s="19" t="s">
        <v>392</v>
      </c>
      <c r="B55" s="20">
        <v>150</v>
      </c>
      <c r="C55" s="20">
        <v>6</v>
      </c>
      <c r="D55" s="20">
        <v>26</v>
      </c>
      <c r="E55" s="20">
        <v>23</v>
      </c>
      <c r="F55" s="20">
        <v>26</v>
      </c>
      <c r="G55" s="20">
        <v>20</v>
      </c>
      <c r="H55" s="20">
        <v>9</v>
      </c>
      <c r="I55" s="20">
        <v>16</v>
      </c>
      <c r="J55" s="20">
        <v>5</v>
      </c>
      <c r="K55" s="20">
        <v>3</v>
      </c>
      <c r="L55" s="20">
        <v>1</v>
      </c>
      <c r="M55" s="20">
        <v>4</v>
      </c>
      <c r="N55" s="20">
        <v>11</v>
      </c>
      <c r="O55" s="26">
        <v>228.48920899999999</v>
      </c>
      <c r="P55" s="26">
        <v>200</v>
      </c>
    </row>
    <row r="56" spans="1:16" x14ac:dyDescent="0.2">
      <c r="A56" s="19" t="s">
        <v>132</v>
      </c>
      <c r="B56" s="20">
        <v>372</v>
      </c>
      <c r="C56" s="20">
        <v>13</v>
      </c>
      <c r="D56" s="20">
        <v>51</v>
      </c>
      <c r="E56" s="20">
        <v>87</v>
      </c>
      <c r="F56" s="20">
        <v>77</v>
      </c>
      <c r="G56" s="20">
        <v>58</v>
      </c>
      <c r="H56" s="20">
        <v>21</v>
      </c>
      <c r="I56" s="20">
        <v>19</v>
      </c>
      <c r="J56" s="20">
        <v>5</v>
      </c>
      <c r="K56" s="20">
        <v>0</v>
      </c>
      <c r="L56" s="20">
        <v>1</v>
      </c>
      <c r="M56" s="20">
        <v>2</v>
      </c>
      <c r="N56" s="20">
        <v>38</v>
      </c>
      <c r="O56" s="26">
        <v>216.81137699999999</v>
      </c>
      <c r="P56" s="26">
        <v>180</v>
      </c>
    </row>
    <row r="57" spans="1:16" x14ac:dyDescent="0.2">
      <c r="A57" s="19" t="s">
        <v>529</v>
      </c>
      <c r="B57" s="20">
        <v>69</v>
      </c>
      <c r="C57" s="20">
        <v>4</v>
      </c>
      <c r="D57" s="20">
        <v>7</v>
      </c>
      <c r="E57" s="20">
        <v>13</v>
      </c>
      <c r="F57" s="20">
        <v>9</v>
      </c>
      <c r="G57" s="20">
        <v>8</v>
      </c>
      <c r="H57" s="20">
        <v>6</v>
      </c>
      <c r="I57" s="20">
        <v>5</v>
      </c>
      <c r="J57" s="20">
        <v>8</v>
      </c>
      <c r="K57" s="20">
        <v>1</v>
      </c>
      <c r="L57" s="20">
        <v>0</v>
      </c>
      <c r="M57" s="20">
        <v>1</v>
      </c>
      <c r="N57" s="20">
        <v>7</v>
      </c>
      <c r="O57" s="26">
        <v>254.75806499999999</v>
      </c>
      <c r="P57" s="26">
        <v>212</v>
      </c>
    </row>
    <row r="58" spans="1:16" x14ac:dyDescent="0.2">
      <c r="A58" s="18" t="s">
        <v>133</v>
      </c>
      <c r="B58" s="17">
        <v>92</v>
      </c>
      <c r="C58" s="17">
        <v>0</v>
      </c>
      <c r="D58" s="17">
        <v>16</v>
      </c>
      <c r="E58" s="17">
        <v>17</v>
      </c>
      <c r="F58" s="17">
        <v>11</v>
      </c>
      <c r="G58" s="17">
        <v>9</v>
      </c>
      <c r="H58" s="17">
        <v>10</v>
      </c>
      <c r="I58" s="17">
        <v>10</v>
      </c>
      <c r="J58" s="17">
        <v>5</v>
      </c>
      <c r="K58" s="17">
        <v>0</v>
      </c>
      <c r="L58" s="17">
        <v>1</v>
      </c>
      <c r="M58" s="17">
        <v>6</v>
      </c>
      <c r="N58" s="17">
        <v>7</v>
      </c>
      <c r="O58" s="25">
        <v>224.92941200000001</v>
      </c>
      <c r="P58" s="25">
        <v>180</v>
      </c>
    </row>
    <row r="59" spans="1:16" x14ac:dyDescent="0.2">
      <c r="A59" s="19" t="s">
        <v>134</v>
      </c>
      <c r="B59" s="20">
        <v>813</v>
      </c>
      <c r="C59" s="20">
        <v>2</v>
      </c>
      <c r="D59" s="20">
        <v>15</v>
      </c>
      <c r="E59" s="20">
        <v>33</v>
      </c>
      <c r="F59" s="20">
        <v>91</v>
      </c>
      <c r="G59" s="20">
        <v>134</v>
      </c>
      <c r="H59" s="20">
        <v>126</v>
      </c>
      <c r="I59" s="20">
        <v>159</v>
      </c>
      <c r="J59" s="20">
        <v>118</v>
      </c>
      <c r="K59" s="20">
        <v>33</v>
      </c>
      <c r="L59" s="20">
        <v>43</v>
      </c>
      <c r="M59" s="20">
        <v>4</v>
      </c>
      <c r="N59" s="20">
        <v>55</v>
      </c>
      <c r="O59" s="26">
        <v>421.41688699999997</v>
      </c>
      <c r="P59" s="26">
        <v>336</v>
      </c>
    </row>
    <row r="60" spans="1:16" x14ac:dyDescent="0.2">
      <c r="A60" s="19" t="s">
        <v>393</v>
      </c>
      <c r="B60" s="20">
        <v>65</v>
      </c>
      <c r="C60" s="20">
        <v>2</v>
      </c>
      <c r="D60" s="20">
        <v>6</v>
      </c>
      <c r="E60" s="20">
        <v>7</v>
      </c>
      <c r="F60" s="20">
        <v>12</v>
      </c>
      <c r="G60" s="20">
        <v>12</v>
      </c>
      <c r="H60" s="20">
        <v>7</v>
      </c>
      <c r="I60" s="20">
        <v>6</v>
      </c>
      <c r="J60" s="20">
        <v>3</v>
      </c>
      <c r="K60" s="20">
        <v>2</v>
      </c>
      <c r="L60" s="20">
        <v>0</v>
      </c>
      <c r="M60" s="20">
        <v>2</v>
      </c>
      <c r="N60" s="20">
        <v>6</v>
      </c>
      <c r="O60" s="26">
        <v>252.542373</v>
      </c>
      <c r="P60" s="26">
        <v>240</v>
      </c>
    </row>
    <row r="61" spans="1:16" x14ac:dyDescent="0.2">
      <c r="A61" s="19" t="s">
        <v>135</v>
      </c>
      <c r="B61" s="20">
        <v>83</v>
      </c>
      <c r="C61" s="20">
        <v>0</v>
      </c>
      <c r="D61" s="20">
        <v>8</v>
      </c>
      <c r="E61" s="20">
        <v>13</v>
      </c>
      <c r="F61" s="20">
        <v>19</v>
      </c>
      <c r="G61" s="20">
        <v>19</v>
      </c>
      <c r="H61" s="20">
        <v>8</v>
      </c>
      <c r="I61" s="20">
        <v>5</v>
      </c>
      <c r="J61" s="20">
        <v>1</v>
      </c>
      <c r="K61" s="20">
        <v>0</v>
      </c>
      <c r="L61" s="20">
        <v>1</v>
      </c>
      <c r="M61" s="20">
        <v>1</v>
      </c>
      <c r="N61" s="20">
        <v>8</v>
      </c>
      <c r="O61" s="26">
        <v>328.8</v>
      </c>
      <c r="P61" s="26">
        <v>220</v>
      </c>
    </row>
    <row r="62" spans="1:16" x14ac:dyDescent="0.2">
      <c r="A62" s="19" t="s">
        <v>530</v>
      </c>
      <c r="B62" s="20">
        <v>39</v>
      </c>
      <c r="C62" s="20">
        <v>2</v>
      </c>
      <c r="D62" s="20">
        <v>1</v>
      </c>
      <c r="E62" s="20">
        <v>9</v>
      </c>
      <c r="F62" s="20">
        <v>4</v>
      </c>
      <c r="G62" s="20">
        <v>7</v>
      </c>
      <c r="H62" s="20">
        <v>4</v>
      </c>
      <c r="I62" s="20">
        <v>4</v>
      </c>
      <c r="J62" s="20">
        <v>5</v>
      </c>
      <c r="K62" s="20">
        <v>0</v>
      </c>
      <c r="L62" s="20">
        <v>0</v>
      </c>
      <c r="M62" s="20">
        <v>0</v>
      </c>
      <c r="N62" s="20">
        <v>3</v>
      </c>
      <c r="O62" s="26">
        <v>274.05555600000002</v>
      </c>
      <c r="P62" s="26">
        <v>240</v>
      </c>
    </row>
    <row r="63" spans="1:16" x14ac:dyDescent="0.2">
      <c r="A63" s="18" t="s">
        <v>136</v>
      </c>
      <c r="B63" s="17">
        <v>59</v>
      </c>
      <c r="C63" s="17">
        <v>4</v>
      </c>
      <c r="D63" s="17">
        <v>6</v>
      </c>
      <c r="E63" s="17">
        <v>9</v>
      </c>
      <c r="F63" s="17">
        <v>5</v>
      </c>
      <c r="G63" s="17">
        <v>9</v>
      </c>
      <c r="H63" s="17">
        <v>7</v>
      </c>
      <c r="I63" s="17">
        <v>2</v>
      </c>
      <c r="J63" s="17">
        <v>6</v>
      </c>
      <c r="K63" s="17">
        <v>0</v>
      </c>
      <c r="L63" s="17">
        <v>1</v>
      </c>
      <c r="M63" s="17">
        <v>3</v>
      </c>
      <c r="N63" s="17">
        <v>7</v>
      </c>
      <c r="O63" s="25">
        <v>241.67307700000001</v>
      </c>
      <c r="P63" s="25">
        <v>213</v>
      </c>
    </row>
    <row r="64" spans="1:16" x14ac:dyDescent="0.2">
      <c r="A64" s="19" t="s">
        <v>134</v>
      </c>
      <c r="B64" s="20">
        <v>632</v>
      </c>
      <c r="C64" s="20">
        <v>5</v>
      </c>
      <c r="D64" s="20">
        <v>38</v>
      </c>
      <c r="E64" s="20">
        <v>57</v>
      </c>
      <c r="F64" s="20">
        <v>43</v>
      </c>
      <c r="G64" s="20">
        <v>89</v>
      </c>
      <c r="H64" s="20">
        <v>103</v>
      </c>
      <c r="I64" s="20">
        <v>117</v>
      </c>
      <c r="J64" s="20">
        <v>91</v>
      </c>
      <c r="K64" s="20">
        <v>13</v>
      </c>
      <c r="L64" s="20">
        <v>15</v>
      </c>
      <c r="M64" s="20">
        <v>0</v>
      </c>
      <c r="N64" s="20">
        <v>61</v>
      </c>
      <c r="O64" s="26">
        <v>367.68476399999997</v>
      </c>
      <c r="P64" s="26">
        <v>312</v>
      </c>
    </row>
    <row r="65" spans="1:16" x14ac:dyDescent="0.2">
      <c r="A65" s="19" t="s">
        <v>393</v>
      </c>
      <c r="B65" s="20">
        <v>85</v>
      </c>
      <c r="C65" s="20">
        <v>4</v>
      </c>
      <c r="D65" s="20">
        <v>20</v>
      </c>
      <c r="E65" s="20">
        <v>16</v>
      </c>
      <c r="F65" s="20">
        <v>14</v>
      </c>
      <c r="G65" s="20">
        <v>8</v>
      </c>
      <c r="H65" s="20">
        <v>2</v>
      </c>
      <c r="I65" s="20">
        <v>10</v>
      </c>
      <c r="J65" s="20">
        <v>2</v>
      </c>
      <c r="K65" s="20">
        <v>1</v>
      </c>
      <c r="L65" s="20">
        <v>1</v>
      </c>
      <c r="M65" s="20">
        <v>2</v>
      </c>
      <c r="N65" s="20">
        <v>5</v>
      </c>
      <c r="O65" s="26">
        <v>210.75</v>
      </c>
      <c r="P65" s="26">
        <v>168</v>
      </c>
    </row>
    <row r="66" spans="1:16" x14ac:dyDescent="0.2">
      <c r="A66" s="19" t="s">
        <v>135</v>
      </c>
      <c r="B66" s="20">
        <v>289</v>
      </c>
      <c r="C66" s="20">
        <v>13</v>
      </c>
      <c r="D66" s="20">
        <v>43</v>
      </c>
      <c r="E66" s="20">
        <v>74</v>
      </c>
      <c r="F66" s="20">
        <v>58</v>
      </c>
      <c r="G66" s="20">
        <v>39</v>
      </c>
      <c r="H66" s="20">
        <v>13</v>
      </c>
      <c r="I66" s="20">
        <v>14</v>
      </c>
      <c r="J66" s="20">
        <v>4</v>
      </c>
      <c r="K66" s="20">
        <v>0</v>
      </c>
      <c r="L66" s="20">
        <v>0</v>
      </c>
      <c r="M66" s="20">
        <v>1</v>
      </c>
      <c r="N66" s="20">
        <v>30</v>
      </c>
      <c r="O66" s="26">
        <v>184.382239</v>
      </c>
      <c r="P66" s="26">
        <v>170</v>
      </c>
    </row>
    <row r="67" spans="1:16" x14ac:dyDescent="0.2">
      <c r="A67" s="19" t="s">
        <v>530</v>
      </c>
      <c r="B67" s="20">
        <v>30</v>
      </c>
      <c r="C67" s="20">
        <v>2</v>
      </c>
      <c r="D67" s="20">
        <v>6</v>
      </c>
      <c r="E67" s="20">
        <v>4</v>
      </c>
      <c r="F67" s="20">
        <v>5</v>
      </c>
      <c r="G67" s="20">
        <v>1</v>
      </c>
      <c r="H67" s="20">
        <v>2</v>
      </c>
      <c r="I67" s="20">
        <v>1</v>
      </c>
      <c r="J67" s="20">
        <v>3</v>
      </c>
      <c r="K67" s="20">
        <v>1</v>
      </c>
      <c r="L67" s="20">
        <v>0</v>
      </c>
      <c r="M67" s="20">
        <v>1</v>
      </c>
      <c r="N67" s="20">
        <v>4</v>
      </c>
      <c r="O67" s="26">
        <v>228.03846200000001</v>
      </c>
      <c r="P67" s="26">
        <v>174</v>
      </c>
    </row>
    <row r="68" spans="1:16" x14ac:dyDescent="0.2">
      <c r="A68" s="18" t="s">
        <v>531</v>
      </c>
      <c r="B68" s="18"/>
      <c r="C68" s="18"/>
      <c r="D68" s="18"/>
      <c r="E68" s="18"/>
      <c r="F68" s="18"/>
      <c r="G68" s="18"/>
      <c r="H68" s="18"/>
      <c r="I68" s="18"/>
      <c r="J68" s="18"/>
      <c r="K68" s="18"/>
      <c r="L68" s="18"/>
      <c r="M68" s="18"/>
      <c r="N68" s="18"/>
      <c r="O68" s="18"/>
      <c r="P68" s="51"/>
    </row>
    <row r="69" spans="1:16" x14ac:dyDescent="0.2">
      <c r="A69" s="19" t="s">
        <v>532</v>
      </c>
      <c r="B69" s="20">
        <v>366</v>
      </c>
      <c r="C69" s="20">
        <v>11</v>
      </c>
      <c r="D69" s="20">
        <v>59</v>
      </c>
      <c r="E69" s="20">
        <v>76</v>
      </c>
      <c r="F69" s="20">
        <v>59</v>
      </c>
      <c r="G69" s="20">
        <v>56</v>
      </c>
      <c r="H69" s="20">
        <v>30</v>
      </c>
      <c r="I69" s="20">
        <v>24</v>
      </c>
      <c r="J69" s="20">
        <v>11</v>
      </c>
      <c r="K69" s="20">
        <v>2</v>
      </c>
      <c r="L69" s="20">
        <v>1</v>
      </c>
      <c r="M69" s="20">
        <v>6</v>
      </c>
      <c r="N69" s="20">
        <v>31</v>
      </c>
      <c r="O69" s="26">
        <v>232.313433</v>
      </c>
      <c r="P69" s="26">
        <v>180</v>
      </c>
    </row>
    <row r="70" spans="1:16" x14ac:dyDescent="0.2">
      <c r="A70" s="19" t="s">
        <v>533</v>
      </c>
      <c r="B70" s="20">
        <v>1212</v>
      </c>
      <c r="C70" s="20">
        <v>8</v>
      </c>
      <c r="D70" s="20">
        <v>42</v>
      </c>
      <c r="E70" s="20">
        <v>74</v>
      </c>
      <c r="F70" s="20">
        <v>101</v>
      </c>
      <c r="G70" s="20">
        <v>185</v>
      </c>
      <c r="H70" s="20">
        <v>194</v>
      </c>
      <c r="I70" s="20">
        <v>235</v>
      </c>
      <c r="J70" s="20">
        <v>189</v>
      </c>
      <c r="K70" s="20">
        <v>41</v>
      </c>
      <c r="L70" s="20">
        <v>49</v>
      </c>
      <c r="M70" s="20">
        <v>2</v>
      </c>
      <c r="N70" s="20">
        <v>92</v>
      </c>
      <c r="O70" s="26">
        <v>402.085714</v>
      </c>
      <c r="P70" s="26">
        <v>333</v>
      </c>
    </row>
    <row r="71" spans="1:16" x14ac:dyDescent="0.2">
      <c r="A71" s="19" t="s">
        <v>137</v>
      </c>
      <c r="B71" s="20">
        <v>112</v>
      </c>
      <c r="C71" s="20">
        <v>0</v>
      </c>
      <c r="D71" s="20">
        <v>2</v>
      </c>
      <c r="E71" s="20">
        <v>6</v>
      </c>
      <c r="F71" s="20">
        <v>10</v>
      </c>
      <c r="G71" s="20">
        <v>8</v>
      </c>
      <c r="H71" s="20">
        <v>12</v>
      </c>
      <c r="I71" s="20">
        <v>26</v>
      </c>
      <c r="J71" s="20">
        <v>20</v>
      </c>
      <c r="K71" s="20">
        <v>3</v>
      </c>
      <c r="L71" s="20">
        <v>8</v>
      </c>
      <c r="M71" s="20">
        <v>7</v>
      </c>
      <c r="N71" s="20">
        <v>10</v>
      </c>
      <c r="O71" s="26">
        <v>458.02941199999998</v>
      </c>
      <c r="P71" s="26">
        <v>360</v>
      </c>
    </row>
    <row r="72" spans="1:16" x14ac:dyDescent="0.2">
      <c r="A72" s="19" t="s">
        <v>138</v>
      </c>
      <c r="B72" s="20">
        <v>673</v>
      </c>
      <c r="C72" s="20">
        <v>11</v>
      </c>
      <c r="D72" s="20">
        <v>54</v>
      </c>
      <c r="E72" s="20">
        <v>76</v>
      </c>
      <c r="F72" s="20">
        <v>89</v>
      </c>
      <c r="G72" s="20">
        <v>95</v>
      </c>
      <c r="H72" s="20">
        <v>78</v>
      </c>
      <c r="I72" s="20">
        <v>106</v>
      </c>
      <c r="J72" s="20">
        <v>63</v>
      </c>
      <c r="K72" s="20">
        <v>17</v>
      </c>
      <c r="L72" s="20">
        <v>20</v>
      </c>
      <c r="M72" s="20">
        <v>4</v>
      </c>
      <c r="N72" s="20">
        <v>60</v>
      </c>
      <c r="O72" s="26">
        <v>325.08319699999998</v>
      </c>
      <c r="P72" s="26">
        <v>276</v>
      </c>
    </row>
    <row r="73" spans="1:16" x14ac:dyDescent="0.2">
      <c r="A73" s="19" t="s">
        <v>534</v>
      </c>
      <c r="B73" s="20">
        <v>75</v>
      </c>
      <c r="C73" s="20">
        <v>1</v>
      </c>
      <c r="D73" s="20">
        <v>7</v>
      </c>
      <c r="E73" s="20">
        <v>9</v>
      </c>
      <c r="F73" s="20">
        <v>8</v>
      </c>
      <c r="G73" s="20">
        <v>14</v>
      </c>
      <c r="H73" s="20">
        <v>7</v>
      </c>
      <c r="I73" s="20">
        <v>10</v>
      </c>
      <c r="J73" s="20">
        <v>8</v>
      </c>
      <c r="K73" s="20">
        <v>1</v>
      </c>
      <c r="L73" s="20">
        <v>1</v>
      </c>
      <c r="M73" s="20">
        <v>2</v>
      </c>
      <c r="N73" s="20">
        <v>7</v>
      </c>
      <c r="O73" s="26">
        <v>282.29411800000003</v>
      </c>
      <c r="P73" s="26">
        <v>240</v>
      </c>
    </row>
    <row r="74" spans="1:16" x14ac:dyDescent="0.2">
      <c r="A74" s="19" t="s">
        <v>504</v>
      </c>
      <c r="B74" s="20">
        <v>178</v>
      </c>
      <c r="C74" s="20">
        <v>5</v>
      </c>
      <c r="D74" s="20">
        <v>12</v>
      </c>
      <c r="E74" s="20">
        <v>20</v>
      </c>
      <c r="F74" s="20">
        <v>28</v>
      </c>
      <c r="G74" s="20">
        <v>24</v>
      </c>
      <c r="H74" s="20">
        <v>22</v>
      </c>
      <c r="I74" s="20">
        <v>24</v>
      </c>
      <c r="J74" s="20">
        <v>17</v>
      </c>
      <c r="K74" s="20">
        <v>4</v>
      </c>
      <c r="L74" s="20">
        <v>4</v>
      </c>
      <c r="M74" s="20">
        <v>0</v>
      </c>
      <c r="N74" s="20">
        <v>18</v>
      </c>
      <c r="O74" s="26">
        <v>323.10000000000002</v>
      </c>
      <c r="P74" s="26">
        <v>256</v>
      </c>
    </row>
    <row r="75" spans="1:16" x14ac:dyDescent="0.2">
      <c r="A75" s="19" t="s">
        <v>1441</v>
      </c>
      <c r="B75" s="20">
        <v>1644</v>
      </c>
      <c r="C75" s="20">
        <v>18</v>
      </c>
      <c r="D75" s="20">
        <v>88</v>
      </c>
      <c r="E75" s="20">
        <v>143</v>
      </c>
      <c r="F75" s="20">
        <v>175</v>
      </c>
      <c r="G75" s="20">
        <v>247</v>
      </c>
      <c r="H75" s="20">
        <v>230</v>
      </c>
      <c r="I75" s="20">
        <v>281</v>
      </c>
      <c r="J75" s="20">
        <v>210</v>
      </c>
      <c r="K75" s="20">
        <v>44</v>
      </c>
      <c r="L75" s="20">
        <v>57</v>
      </c>
      <c r="M75" s="20">
        <v>14</v>
      </c>
      <c r="N75" s="20">
        <v>137</v>
      </c>
      <c r="O75" s="26">
        <v>366.27272699999997</v>
      </c>
      <c r="P75" s="26">
        <v>300</v>
      </c>
    </row>
    <row r="76" spans="1:16" x14ac:dyDescent="0.2">
      <c r="A76" s="18" t="s">
        <v>535</v>
      </c>
      <c r="B76" s="18"/>
      <c r="C76" s="18"/>
      <c r="D76" s="18"/>
      <c r="E76" s="18"/>
      <c r="F76" s="18"/>
      <c r="G76" s="18"/>
      <c r="H76" s="18"/>
      <c r="I76" s="18"/>
      <c r="J76" s="18"/>
      <c r="K76" s="18"/>
      <c r="L76" s="18"/>
      <c r="M76" s="18"/>
      <c r="N76" s="18"/>
      <c r="O76" s="18"/>
      <c r="P76" s="51"/>
    </row>
    <row r="77" spans="1:16" x14ac:dyDescent="0.2">
      <c r="A77" s="21" t="s">
        <v>536</v>
      </c>
      <c r="B77" s="34">
        <v>366</v>
      </c>
      <c r="C77" s="34">
        <v>11</v>
      </c>
      <c r="D77" s="34">
        <v>59</v>
      </c>
      <c r="E77" s="34">
        <v>76</v>
      </c>
      <c r="F77" s="34">
        <v>59</v>
      </c>
      <c r="G77" s="34">
        <v>56</v>
      </c>
      <c r="H77" s="34">
        <v>30</v>
      </c>
      <c r="I77" s="34">
        <v>24</v>
      </c>
      <c r="J77" s="34">
        <v>11</v>
      </c>
      <c r="K77" s="34">
        <v>2</v>
      </c>
      <c r="L77" s="34">
        <v>1</v>
      </c>
      <c r="M77" s="34">
        <v>6</v>
      </c>
      <c r="N77" s="34">
        <v>31</v>
      </c>
      <c r="O77" s="30">
        <v>232.313433</v>
      </c>
      <c r="P77" s="30">
        <v>180</v>
      </c>
    </row>
    <row r="78" spans="1:16" x14ac:dyDescent="0.2">
      <c r="A78" s="21" t="s">
        <v>537</v>
      </c>
      <c r="B78" s="34">
        <v>954</v>
      </c>
      <c r="C78" s="34">
        <v>8</v>
      </c>
      <c r="D78" s="34">
        <v>43</v>
      </c>
      <c r="E78" s="34">
        <v>80</v>
      </c>
      <c r="F78" s="34">
        <v>92</v>
      </c>
      <c r="G78" s="34">
        <v>152</v>
      </c>
      <c r="H78" s="34">
        <v>141</v>
      </c>
      <c r="I78" s="34">
        <v>168</v>
      </c>
      <c r="J78" s="34">
        <v>134</v>
      </c>
      <c r="K78" s="34">
        <v>24</v>
      </c>
      <c r="L78" s="34">
        <v>33</v>
      </c>
      <c r="M78" s="34">
        <v>7</v>
      </c>
      <c r="N78" s="34">
        <v>72</v>
      </c>
      <c r="O78" s="30">
        <v>375.019274</v>
      </c>
      <c r="P78" s="30">
        <v>300</v>
      </c>
    </row>
    <row r="79" spans="1:16" x14ac:dyDescent="0.2">
      <c r="A79" s="19" t="s">
        <v>538</v>
      </c>
      <c r="B79" s="20">
        <v>345</v>
      </c>
      <c r="C79" s="20">
        <v>4</v>
      </c>
      <c r="D79" s="20">
        <v>23</v>
      </c>
      <c r="E79" s="20">
        <v>34</v>
      </c>
      <c r="F79" s="20">
        <v>36</v>
      </c>
      <c r="G79" s="20">
        <v>43</v>
      </c>
      <c r="H79" s="20">
        <v>43</v>
      </c>
      <c r="I79" s="20">
        <v>58</v>
      </c>
      <c r="J79" s="20">
        <v>42</v>
      </c>
      <c r="K79" s="20">
        <v>13</v>
      </c>
      <c r="L79" s="20">
        <v>18</v>
      </c>
      <c r="M79" s="20">
        <v>3</v>
      </c>
      <c r="N79" s="20">
        <v>28</v>
      </c>
      <c r="O79" s="26">
        <v>396.391167</v>
      </c>
      <c r="P79" s="26">
        <v>300</v>
      </c>
    </row>
    <row r="80" spans="1:16" x14ac:dyDescent="0.2">
      <c r="A80" s="19" t="s">
        <v>539</v>
      </c>
      <c r="B80" s="20">
        <v>141</v>
      </c>
      <c r="C80" s="20">
        <v>5</v>
      </c>
      <c r="D80" s="20">
        <v>12</v>
      </c>
      <c r="E80" s="20">
        <v>12</v>
      </c>
      <c r="F80" s="20">
        <v>19</v>
      </c>
      <c r="G80" s="20">
        <v>17</v>
      </c>
      <c r="H80" s="20">
        <v>19</v>
      </c>
      <c r="I80" s="20">
        <v>26</v>
      </c>
      <c r="J80" s="20">
        <v>12</v>
      </c>
      <c r="K80" s="20">
        <v>5</v>
      </c>
      <c r="L80" s="20">
        <v>3</v>
      </c>
      <c r="M80" s="20">
        <v>2</v>
      </c>
      <c r="N80" s="20">
        <v>9</v>
      </c>
      <c r="O80" s="26">
        <v>307.734848</v>
      </c>
      <c r="P80" s="26">
        <v>291.5</v>
      </c>
    </row>
    <row r="81" spans="1:16" x14ac:dyDescent="0.2">
      <c r="A81" s="19" t="s">
        <v>540</v>
      </c>
      <c r="B81" s="20">
        <v>56</v>
      </c>
      <c r="C81" s="20">
        <v>0</v>
      </c>
      <c r="D81" s="20">
        <v>2</v>
      </c>
      <c r="E81" s="20">
        <v>6</v>
      </c>
      <c r="F81" s="20">
        <v>9</v>
      </c>
      <c r="G81" s="20">
        <v>10</v>
      </c>
      <c r="H81" s="20">
        <v>9</v>
      </c>
      <c r="I81" s="20">
        <v>10</v>
      </c>
      <c r="J81" s="20">
        <v>2</v>
      </c>
      <c r="K81" s="20">
        <v>0</v>
      </c>
      <c r="L81" s="20">
        <v>2</v>
      </c>
      <c r="M81" s="20">
        <v>1</v>
      </c>
      <c r="N81" s="20">
        <v>5</v>
      </c>
      <c r="O81" s="26">
        <v>297.96078399999999</v>
      </c>
      <c r="P81" s="26">
        <v>278</v>
      </c>
    </row>
    <row r="82" spans="1:16" x14ac:dyDescent="0.2">
      <c r="A82" s="19" t="s">
        <v>541</v>
      </c>
      <c r="B82" s="20">
        <v>48</v>
      </c>
      <c r="C82" s="20">
        <v>0</v>
      </c>
      <c r="D82" s="20">
        <v>3</v>
      </c>
      <c r="E82" s="20">
        <v>2</v>
      </c>
      <c r="F82" s="20">
        <v>7</v>
      </c>
      <c r="G82" s="20">
        <v>10</v>
      </c>
      <c r="H82" s="20">
        <v>5</v>
      </c>
      <c r="I82" s="20">
        <v>7</v>
      </c>
      <c r="J82" s="20">
        <v>9</v>
      </c>
      <c r="K82" s="20">
        <v>0</v>
      </c>
      <c r="L82" s="20">
        <v>1</v>
      </c>
      <c r="M82" s="20">
        <v>1</v>
      </c>
      <c r="N82" s="20">
        <v>3</v>
      </c>
      <c r="O82" s="26">
        <v>330.48888899999997</v>
      </c>
      <c r="P82" s="26">
        <v>288</v>
      </c>
    </row>
    <row r="83" spans="1:16" x14ac:dyDescent="0.2">
      <c r="A83" s="19" t="s">
        <v>542</v>
      </c>
      <c r="B83" s="20">
        <v>20</v>
      </c>
      <c r="C83" s="20">
        <v>0</v>
      </c>
      <c r="D83" s="20">
        <v>1</v>
      </c>
      <c r="E83" s="20">
        <v>3</v>
      </c>
      <c r="F83" s="20">
        <v>1</v>
      </c>
      <c r="G83" s="20">
        <v>1</v>
      </c>
      <c r="H83" s="20">
        <v>3</v>
      </c>
      <c r="I83" s="20">
        <v>2</v>
      </c>
      <c r="J83" s="20">
        <v>2</v>
      </c>
      <c r="K83" s="20">
        <v>1</v>
      </c>
      <c r="L83" s="20">
        <v>0</v>
      </c>
      <c r="M83" s="20">
        <v>0</v>
      </c>
      <c r="N83" s="20">
        <v>6</v>
      </c>
      <c r="O83" s="26">
        <v>336.42857099999998</v>
      </c>
      <c r="P83" s="26">
        <v>300</v>
      </c>
    </row>
    <row r="84" spans="1:16" x14ac:dyDescent="0.2">
      <c r="A84" s="19" t="s">
        <v>543</v>
      </c>
      <c r="B84" s="20">
        <v>4</v>
      </c>
      <c r="C84" s="20">
        <v>0</v>
      </c>
      <c r="D84" s="20">
        <v>1</v>
      </c>
      <c r="E84" s="20">
        <v>0</v>
      </c>
      <c r="F84" s="20">
        <v>0</v>
      </c>
      <c r="G84" s="20">
        <v>0</v>
      </c>
      <c r="H84" s="20">
        <v>0</v>
      </c>
      <c r="I84" s="20">
        <v>0</v>
      </c>
      <c r="J84" s="20">
        <v>2</v>
      </c>
      <c r="K84" s="20">
        <v>0</v>
      </c>
      <c r="L84" s="20">
        <v>0</v>
      </c>
      <c r="M84" s="20">
        <v>0</v>
      </c>
      <c r="N84" s="20">
        <v>1</v>
      </c>
      <c r="O84" s="26">
        <v>426</v>
      </c>
      <c r="P84" s="26">
        <v>500</v>
      </c>
    </row>
    <row r="85" spans="1:16" x14ac:dyDescent="0.2">
      <c r="A85" s="19" t="s">
        <v>544</v>
      </c>
      <c r="B85" s="20">
        <v>2</v>
      </c>
      <c r="C85" s="20">
        <v>0</v>
      </c>
      <c r="D85" s="20">
        <v>0</v>
      </c>
      <c r="E85" s="20">
        <v>0</v>
      </c>
      <c r="F85" s="20">
        <v>0</v>
      </c>
      <c r="G85" s="20">
        <v>0</v>
      </c>
      <c r="H85" s="20">
        <v>0</v>
      </c>
      <c r="I85" s="20">
        <v>1</v>
      </c>
      <c r="J85" s="20">
        <v>1</v>
      </c>
      <c r="K85" s="20">
        <v>0</v>
      </c>
      <c r="L85" s="20">
        <v>0</v>
      </c>
      <c r="M85" s="20">
        <v>0</v>
      </c>
      <c r="N85" s="20">
        <v>0</v>
      </c>
      <c r="O85" s="26">
        <v>528</v>
      </c>
      <c r="P85" s="26">
        <v>528</v>
      </c>
    </row>
    <row r="86" spans="1:16" x14ac:dyDescent="0.2">
      <c r="A86" s="19" t="s">
        <v>545</v>
      </c>
      <c r="B86" s="20">
        <v>2</v>
      </c>
      <c r="C86" s="20">
        <v>0</v>
      </c>
      <c r="D86" s="20">
        <v>0</v>
      </c>
      <c r="E86" s="20">
        <v>1</v>
      </c>
      <c r="F86" s="20">
        <v>1</v>
      </c>
      <c r="G86" s="20">
        <v>0</v>
      </c>
      <c r="H86" s="20">
        <v>0</v>
      </c>
      <c r="I86" s="20">
        <v>0</v>
      </c>
      <c r="J86" s="20">
        <v>0</v>
      </c>
      <c r="K86" s="20">
        <v>0</v>
      </c>
      <c r="L86" s="20">
        <v>0</v>
      </c>
      <c r="M86" s="20">
        <v>0</v>
      </c>
      <c r="N86" s="20">
        <v>0</v>
      </c>
      <c r="O86" s="26">
        <v>168</v>
      </c>
      <c r="P86" s="26">
        <v>168</v>
      </c>
    </row>
    <row r="87" spans="1:16" x14ac:dyDescent="0.2">
      <c r="A87" s="19" t="s">
        <v>504</v>
      </c>
      <c r="B87" s="20">
        <v>250</v>
      </c>
      <c r="C87" s="20">
        <v>6</v>
      </c>
      <c r="D87" s="20">
        <v>15</v>
      </c>
      <c r="E87" s="20">
        <v>25</v>
      </c>
      <c r="F87" s="20">
        <v>38</v>
      </c>
      <c r="G87" s="20">
        <v>38</v>
      </c>
      <c r="H87" s="20">
        <v>32</v>
      </c>
      <c r="I87" s="20">
        <v>33</v>
      </c>
      <c r="J87" s="20">
        <v>23</v>
      </c>
      <c r="K87" s="20">
        <v>5</v>
      </c>
      <c r="L87" s="20">
        <v>4</v>
      </c>
      <c r="M87" s="20">
        <v>0</v>
      </c>
      <c r="N87" s="20">
        <v>31</v>
      </c>
      <c r="O87" s="26">
        <v>315.876712</v>
      </c>
      <c r="P87" s="26">
        <v>252</v>
      </c>
    </row>
    <row r="88" spans="1:16" x14ac:dyDescent="0.2">
      <c r="A88" s="18" t="s">
        <v>546</v>
      </c>
      <c r="B88" s="18"/>
      <c r="C88" s="18"/>
      <c r="D88" s="18"/>
      <c r="E88" s="18"/>
      <c r="F88" s="18"/>
      <c r="G88" s="18"/>
      <c r="H88" s="18"/>
      <c r="I88" s="18"/>
      <c r="J88" s="18"/>
      <c r="K88" s="18"/>
      <c r="L88" s="18"/>
      <c r="M88" s="18"/>
      <c r="N88" s="18"/>
      <c r="O88" s="18"/>
      <c r="P88" s="51"/>
    </row>
    <row r="89" spans="1:16" x14ac:dyDescent="0.2">
      <c r="A89" s="19" t="s">
        <v>547</v>
      </c>
      <c r="B89" s="20">
        <v>1712</v>
      </c>
      <c r="C89" s="20">
        <v>21</v>
      </c>
      <c r="D89" s="20">
        <v>109</v>
      </c>
      <c r="E89" s="20">
        <v>166</v>
      </c>
      <c r="F89" s="20">
        <v>205</v>
      </c>
      <c r="G89" s="20">
        <v>274</v>
      </c>
      <c r="H89" s="20">
        <v>223</v>
      </c>
      <c r="I89" s="20">
        <v>283</v>
      </c>
      <c r="J89" s="20">
        <v>186</v>
      </c>
      <c r="K89" s="20">
        <v>43</v>
      </c>
      <c r="L89" s="20">
        <v>51</v>
      </c>
      <c r="M89" s="20">
        <v>16</v>
      </c>
      <c r="N89" s="20">
        <v>135</v>
      </c>
      <c r="O89" s="26">
        <v>346.19150300000001</v>
      </c>
      <c r="P89" s="26">
        <v>294</v>
      </c>
    </row>
    <row r="90" spans="1:16" x14ac:dyDescent="0.2">
      <c r="A90" s="19" t="s">
        <v>139</v>
      </c>
      <c r="B90" s="20">
        <v>76</v>
      </c>
      <c r="C90" s="20">
        <v>0</v>
      </c>
      <c r="D90" s="20">
        <v>5</v>
      </c>
      <c r="E90" s="20">
        <v>10</v>
      </c>
      <c r="F90" s="20">
        <v>8</v>
      </c>
      <c r="G90" s="20">
        <v>5</v>
      </c>
      <c r="H90" s="20">
        <v>10</v>
      </c>
      <c r="I90" s="20">
        <v>9</v>
      </c>
      <c r="J90" s="20">
        <v>15</v>
      </c>
      <c r="K90" s="20">
        <v>2</v>
      </c>
      <c r="L90" s="20">
        <v>6</v>
      </c>
      <c r="M90" s="20">
        <v>1</v>
      </c>
      <c r="N90" s="20">
        <v>5</v>
      </c>
      <c r="O90" s="26">
        <v>428.802817</v>
      </c>
      <c r="P90" s="26">
        <v>336</v>
      </c>
    </row>
    <row r="91" spans="1:16" x14ac:dyDescent="0.2">
      <c r="A91" s="19" t="s">
        <v>548</v>
      </c>
      <c r="B91" s="20">
        <v>59</v>
      </c>
      <c r="C91" s="20">
        <v>2</v>
      </c>
      <c r="D91" s="20">
        <v>8</v>
      </c>
      <c r="E91" s="20">
        <v>12</v>
      </c>
      <c r="F91" s="20">
        <v>5</v>
      </c>
      <c r="G91" s="20">
        <v>3</v>
      </c>
      <c r="H91" s="20">
        <v>7</v>
      </c>
      <c r="I91" s="20">
        <v>4</v>
      </c>
      <c r="J91" s="20">
        <v>7</v>
      </c>
      <c r="K91" s="20">
        <v>1</v>
      </c>
      <c r="L91" s="20">
        <v>2</v>
      </c>
      <c r="M91" s="20">
        <v>0</v>
      </c>
      <c r="N91" s="20">
        <v>8</v>
      </c>
      <c r="O91" s="26">
        <v>295.72548999999998</v>
      </c>
      <c r="P91" s="26">
        <v>216</v>
      </c>
    </row>
    <row r="92" spans="1:16" x14ac:dyDescent="0.2">
      <c r="A92" s="19" t="s">
        <v>140</v>
      </c>
      <c r="B92" s="20">
        <v>194</v>
      </c>
      <c r="C92" s="20">
        <v>4</v>
      </c>
      <c r="D92" s="20">
        <v>16</v>
      </c>
      <c r="E92" s="20">
        <v>29</v>
      </c>
      <c r="F92" s="20">
        <v>24</v>
      </c>
      <c r="G92" s="20">
        <v>31</v>
      </c>
      <c r="H92" s="20">
        <v>28</v>
      </c>
      <c r="I92" s="20">
        <v>22</v>
      </c>
      <c r="J92" s="20">
        <v>14</v>
      </c>
      <c r="K92" s="20">
        <v>3</v>
      </c>
      <c r="L92" s="20">
        <v>2</v>
      </c>
      <c r="M92" s="20">
        <v>1</v>
      </c>
      <c r="N92" s="20">
        <v>20</v>
      </c>
      <c r="O92" s="26">
        <v>321.33333299999998</v>
      </c>
      <c r="P92" s="26">
        <v>245</v>
      </c>
    </row>
    <row r="93" spans="1:16" x14ac:dyDescent="0.2">
      <c r="A93" s="19" t="s">
        <v>141</v>
      </c>
      <c r="B93" s="20">
        <v>16</v>
      </c>
      <c r="C93" s="20">
        <v>0</v>
      </c>
      <c r="D93" s="20">
        <v>4</v>
      </c>
      <c r="E93" s="20">
        <v>4</v>
      </c>
      <c r="F93" s="20">
        <v>0</v>
      </c>
      <c r="G93" s="20">
        <v>1</v>
      </c>
      <c r="H93" s="20">
        <v>1</v>
      </c>
      <c r="I93" s="20">
        <v>2</v>
      </c>
      <c r="J93" s="20">
        <v>0</v>
      </c>
      <c r="K93" s="20">
        <v>0</v>
      </c>
      <c r="L93" s="20">
        <v>0</v>
      </c>
      <c r="M93" s="20">
        <v>1</v>
      </c>
      <c r="N93" s="20">
        <v>3</v>
      </c>
      <c r="O93" s="26">
        <v>184.307692</v>
      </c>
      <c r="P93" s="26">
        <v>150</v>
      </c>
    </row>
    <row r="94" spans="1:16" x14ac:dyDescent="0.2">
      <c r="A94" s="19" t="s">
        <v>511</v>
      </c>
      <c r="B94" s="20">
        <v>46</v>
      </c>
      <c r="C94" s="20">
        <v>2</v>
      </c>
      <c r="D94" s="20">
        <v>7</v>
      </c>
      <c r="E94" s="20">
        <v>7</v>
      </c>
      <c r="F94" s="20">
        <v>8</v>
      </c>
      <c r="G94" s="20">
        <v>4</v>
      </c>
      <c r="H94" s="20">
        <v>5</v>
      </c>
      <c r="I94" s="20">
        <v>3</v>
      </c>
      <c r="J94" s="20">
        <v>5</v>
      </c>
      <c r="K94" s="20">
        <v>0</v>
      </c>
      <c r="L94" s="20">
        <v>0</v>
      </c>
      <c r="M94" s="20">
        <v>0</v>
      </c>
      <c r="N94" s="20">
        <v>5</v>
      </c>
      <c r="O94" s="26">
        <v>232.82926800000001</v>
      </c>
      <c r="P94" s="26">
        <v>192</v>
      </c>
    </row>
    <row r="95" spans="1:16" x14ac:dyDescent="0.2">
      <c r="A95" s="19" t="s">
        <v>504</v>
      </c>
      <c r="B95" s="20">
        <v>85</v>
      </c>
      <c r="C95" s="20">
        <v>5</v>
      </c>
      <c r="D95" s="20">
        <v>10</v>
      </c>
      <c r="E95" s="20">
        <v>11</v>
      </c>
      <c r="F95" s="20">
        <v>12</v>
      </c>
      <c r="G95" s="20">
        <v>9</v>
      </c>
      <c r="H95" s="20">
        <v>8</v>
      </c>
      <c r="I95" s="20">
        <v>6</v>
      </c>
      <c r="J95" s="20">
        <v>11</v>
      </c>
      <c r="K95" s="20">
        <v>1</v>
      </c>
      <c r="L95" s="20">
        <v>1</v>
      </c>
      <c r="M95" s="20">
        <v>1</v>
      </c>
      <c r="N95" s="20">
        <v>10</v>
      </c>
      <c r="O95" s="26">
        <v>295.58666699999998</v>
      </c>
      <c r="P95" s="26">
        <v>228</v>
      </c>
    </row>
    <row r="96" spans="1:16" x14ac:dyDescent="0.2">
      <c r="A96" s="18" t="s">
        <v>549</v>
      </c>
      <c r="B96" s="18"/>
      <c r="C96" s="18"/>
      <c r="D96" s="18"/>
      <c r="E96" s="18"/>
      <c r="F96" s="18"/>
      <c r="G96" s="18"/>
      <c r="H96" s="18"/>
      <c r="I96" s="18"/>
      <c r="J96" s="18"/>
      <c r="K96" s="18"/>
      <c r="L96" s="18"/>
      <c r="M96" s="18"/>
      <c r="N96" s="18"/>
      <c r="O96" s="18"/>
      <c r="P96" s="51"/>
    </row>
    <row r="97" spans="1:16" x14ac:dyDescent="0.2">
      <c r="A97" s="19" t="s">
        <v>550</v>
      </c>
      <c r="B97" s="20">
        <v>1212</v>
      </c>
      <c r="C97" s="20">
        <v>10</v>
      </c>
      <c r="D97" s="20">
        <v>66</v>
      </c>
      <c r="E97" s="20">
        <v>104</v>
      </c>
      <c r="F97" s="20">
        <v>134</v>
      </c>
      <c r="G97" s="20">
        <v>195</v>
      </c>
      <c r="H97" s="20">
        <v>175</v>
      </c>
      <c r="I97" s="20">
        <v>225</v>
      </c>
      <c r="J97" s="20">
        <v>138</v>
      </c>
      <c r="K97" s="20">
        <v>33</v>
      </c>
      <c r="L97" s="20">
        <v>43</v>
      </c>
      <c r="M97" s="20">
        <v>16</v>
      </c>
      <c r="N97" s="20">
        <v>73</v>
      </c>
      <c r="O97" s="26">
        <v>360.95522399999999</v>
      </c>
      <c r="P97" s="26">
        <v>300</v>
      </c>
    </row>
    <row r="98" spans="1:16" x14ac:dyDescent="0.2">
      <c r="A98" s="19" t="s">
        <v>551</v>
      </c>
      <c r="B98" s="20">
        <v>24</v>
      </c>
      <c r="C98" s="20">
        <v>0</v>
      </c>
      <c r="D98" s="20">
        <v>0</v>
      </c>
      <c r="E98" s="20">
        <v>3</v>
      </c>
      <c r="F98" s="20">
        <v>3</v>
      </c>
      <c r="G98" s="20">
        <v>2</v>
      </c>
      <c r="H98" s="20">
        <v>2</v>
      </c>
      <c r="I98" s="20">
        <v>6</v>
      </c>
      <c r="J98" s="20">
        <v>7</v>
      </c>
      <c r="K98" s="20">
        <v>0</v>
      </c>
      <c r="L98" s="20">
        <v>0</v>
      </c>
      <c r="M98" s="20">
        <v>0</v>
      </c>
      <c r="N98" s="20">
        <v>1</v>
      </c>
      <c r="O98" s="26">
        <v>348</v>
      </c>
      <c r="P98" s="26">
        <v>360</v>
      </c>
    </row>
    <row r="99" spans="1:16" x14ac:dyDescent="0.2">
      <c r="A99" s="19" t="s">
        <v>552</v>
      </c>
      <c r="B99" s="20">
        <v>76</v>
      </c>
      <c r="C99" s="20">
        <v>2</v>
      </c>
      <c r="D99" s="20">
        <v>8</v>
      </c>
      <c r="E99" s="20">
        <v>5</v>
      </c>
      <c r="F99" s="20">
        <v>8</v>
      </c>
      <c r="G99" s="20">
        <v>10</v>
      </c>
      <c r="H99" s="20">
        <v>9</v>
      </c>
      <c r="I99" s="20">
        <v>12</v>
      </c>
      <c r="J99" s="20">
        <v>15</v>
      </c>
      <c r="K99" s="20">
        <v>2</v>
      </c>
      <c r="L99" s="20">
        <v>1</v>
      </c>
      <c r="M99" s="20">
        <v>0</v>
      </c>
      <c r="N99" s="20">
        <v>4</v>
      </c>
      <c r="O99" s="26">
        <v>327.23611099999999</v>
      </c>
      <c r="P99" s="26">
        <v>300</v>
      </c>
    </row>
    <row r="100" spans="1:16" x14ac:dyDescent="0.2">
      <c r="A100" s="19" t="s">
        <v>553</v>
      </c>
      <c r="B100" s="20">
        <v>43</v>
      </c>
      <c r="C100" s="20">
        <v>1</v>
      </c>
      <c r="D100" s="20">
        <v>2</v>
      </c>
      <c r="E100" s="20">
        <v>1</v>
      </c>
      <c r="F100" s="20">
        <v>2</v>
      </c>
      <c r="G100" s="20">
        <v>3</v>
      </c>
      <c r="H100" s="20">
        <v>1</v>
      </c>
      <c r="I100" s="20">
        <v>9</v>
      </c>
      <c r="J100" s="20">
        <v>14</v>
      </c>
      <c r="K100" s="20">
        <v>5</v>
      </c>
      <c r="L100" s="20">
        <v>4</v>
      </c>
      <c r="M100" s="20">
        <v>0</v>
      </c>
      <c r="N100" s="20">
        <v>1</v>
      </c>
      <c r="O100" s="26">
        <v>624.38095199999998</v>
      </c>
      <c r="P100" s="26">
        <v>480</v>
      </c>
    </row>
    <row r="101" spans="1:16" x14ac:dyDescent="0.2">
      <c r="A101" s="19" t="s">
        <v>554</v>
      </c>
      <c r="B101" s="20">
        <v>14</v>
      </c>
      <c r="C101" s="20">
        <v>0</v>
      </c>
      <c r="D101" s="20">
        <v>0</v>
      </c>
      <c r="E101" s="20">
        <v>1</v>
      </c>
      <c r="F101" s="20">
        <v>0</v>
      </c>
      <c r="G101" s="20">
        <v>0</v>
      </c>
      <c r="H101" s="20">
        <v>0</v>
      </c>
      <c r="I101" s="20">
        <v>1</v>
      </c>
      <c r="J101" s="20">
        <v>3</v>
      </c>
      <c r="K101" s="20">
        <v>4</v>
      </c>
      <c r="L101" s="20">
        <v>5</v>
      </c>
      <c r="M101" s="20">
        <v>0</v>
      </c>
      <c r="N101" s="20">
        <v>0</v>
      </c>
      <c r="O101" s="26">
        <v>823.85714299999995</v>
      </c>
      <c r="P101" s="26">
        <v>795</v>
      </c>
    </row>
    <row r="102" spans="1:16" x14ac:dyDescent="0.2">
      <c r="A102" s="19" t="s">
        <v>555</v>
      </c>
      <c r="B102" s="20">
        <v>5</v>
      </c>
      <c r="C102" s="20">
        <v>0</v>
      </c>
      <c r="D102" s="20">
        <v>0</v>
      </c>
      <c r="E102" s="20">
        <v>0</v>
      </c>
      <c r="F102" s="20">
        <v>0</v>
      </c>
      <c r="G102" s="20">
        <v>1</v>
      </c>
      <c r="H102" s="20">
        <v>1</v>
      </c>
      <c r="I102" s="20">
        <v>0</v>
      </c>
      <c r="J102" s="20">
        <v>1</v>
      </c>
      <c r="K102" s="20">
        <v>0</v>
      </c>
      <c r="L102" s="20">
        <v>2</v>
      </c>
      <c r="M102" s="20">
        <v>0</v>
      </c>
      <c r="N102" s="20">
        <v>0</v>
      </c>
      <c r="O102" s="26">
        <v>680</v>
      </c>
      <c r="P102" s="26">
        <v>660</v>
      </c>
    </row>
    <row r="103" spans="1:16" x14ac:dyDescent="0.2">
      <c r="A103" s="19" t="s">
        <v>504</v>
      </c>
      <c r="B103" s="20">
        <v>414</v>
      </c>
      <c r="C103" s="20">
        <v>8</v>
      </c>
      <c r="D103" s="20">
        <v>38</v>
      </c>
      <c r="E103" s="20">
        <v>62</v>
      </c>
      <c r="F103" s="20">
        <v>66</v>
      </c>
      <c r="G103" s="20">
        <v>68</v>
      </c>
      <c r="H103" s="20">
        <v>45</v>
      </c>
      <c r="I103" s="20">
        <v>39</v>
      </c>
      <c r="J103" s="20">
        <v>23</v>
      </c>
      <c r="K103" s="20">
        <v>1</v>
      </c>
      <c r="L103" s="20">
        <v>2</v>
      </c>
      <c r="M103" s="20">
        <v>1</v>
      </c>
      <c r="N103" s="20">
        <v>61</v>
      </c>
      <c r="O103" s="26">
        <v>262.14730900000001</v>
      </c>
      <c r="P103" s="26">
        <v>240</v>
      </c>
    </row>
    <row r="104" spans="1:16" x14ac:dyDescent="0.2">
      <c r="A104" s="18" t="s">
        <v>556</v>
      </c>
      <c r="B104" s="18"/>
      <c r="C104" s="18"/>
      <c r="D104" s="18"/>
      <c r="E104" s="18"/>
      <c r="F104" s="18"/>
      <c r="G104" s="18"/>
      <c r="H104" s="18"/>
      <c r="I104" s="18"/>
      <c r="J104" s="18"/>
      <c r="K104" s="18"/>
      <c r="L104" s="18"/>
      <c r="M104" s="18"/>
      <c r="N104" s="18"/>
      <c r="O104" s="18"/>
      <c r="P104" s="51"/>
    </row>
    <row r="105" spans="1:16" x14ac:dyDescent="0.2">
      <c r="A105" s="19" t="s">
        <v>550</v>
      </c>
      <c r="B105" s="20">
        <v>13</v>
      </c>
      <c r="C105" s="20">
        <v>1</v>
      </c>
      <c r="D105" s="20">
        <v>1</v>
      </c>
      <c r="E105" s="20">
        <v>3</v>
      </c>
      <c r="F105" s="20">
        <v>4</v>
      </c>
      <c r="G105" s="20">
        <v>1</v>
      </c>
      <c r="H105" s="20">
        <v>0</v>
      </c>
      <c r="I105" s="20">
        <v>0</v>
      </c>
      <c r="J105" s="20">
        <v>2</v>
      </c>
      <c r="K105" s="20">
        <v>0</v>
      </c>
      <c r="L105" s="20">
        <v>0</v>
      </c>
      <c r="M105" s="20">
        <v>0</v>
      </c>
      <c r="N105" s="20">
        <v>1</v>
      </c>
      <c r="O105" s="26">
        <v>209.16666699999999</v>
      </c>
      <c r="P105" s="26">
        <v>180</v>
      </c>
    </row>
    <row r="106" spans="1:16" x14ac:dyDescent="0.2">
      <c r="A106" s="19" t="s">
        <v>551</v>
      </c>
      <c r="B106" s="20">
        <v>89</v>
      </c>
      <c r="C106" s="20">
        <v>2</v>
      </c>
      <c r="D106" s="20">
        <v>15</v>
      </c>
      <c r="E106" s="20">
        <v>18</v>
      </c>
      <c r="F106" s="20">
        <v>9</v>
      </c>
      <c r="G106" s="20">
        <v>11</v>
      </c>
      <c r="H106" s="20">
        <v>11</v>
      </c>
      <c r="I106" s="20">
        <v>6</v>
      </c>
      <c r="J106" s="20">
        <v>2</v>
      </c>
      <c r="K106" s="20">
        <v>0</v>
      </c>
      <c r="L106" s="20">
        <v>0</v>
      </c>
      <c r="M106" s="20">
        <v>1</v>
      </c>
      <c r="N106" s="20">
        <v>14</v>
      </c>
      <c r="O106" s="26">
        <v>203.026667</v>
      </c>
      <c r="P106" s="26">
        <v>180</v>
      </c>
    </row>
    <row r="107" spans="1:16" x14ac:dyDescent="0.2">
      <c r="A107" s="19" t="s">
        <v>552</v>
      </c>
      <c r="B107" s="20">
        <v>143</v>
      </c>
      <c r="C107" s="20">
        <v>2</v>
      </c>
      <c r="D107" s="20">
        <v>10</v>
      </c>
      <c r="E107" s="20">
        <v>20</v>
      </c>
      <c r="F107" s="20">
        <v>18</v>
      </c>
      <c r="G107" s="20">
        <v>22</v>
      </c>
      <c r="H107" s="20">
        <v>23</v>
      </c>
      <c r="I107" s="20">
        <v>20</v>
      </c>
      <c r="J107" s="20">
        <v>13</v>
      </c>
      <c r="K107" s="20">
        <v>1</v>
      </c>
      <c r="L107" s="20">
        <v>1</v>
      </c>
      <c r="M107" s="20">
        <v>1</v>
      </c>
      <c r="N107" s="20">
        <v>12</v>
      </c>
      <c r="O107" s="26">
        <v>343.64885500000003</v>
      </c>
      <c r="P107" s="26">
        <v>280</v>
      </c>
    </row>
    <row r="108" spans="1:16" x14ac:dyDescent="0.2">
      <c r="A108" s="19" t="s">
        <v>553</v>
      </c>
      <c r="B108" s="20">
        <v>27</v>
      </c>
      <c r="C108" s="20">
        <v>0</v>
      </c>
      <c r="D108" s="20">
        <v>2</v>
      </c>
      <c r="E108" s="20">
        <v>2</v>
      </c>
      <c r="F108" s="20">
        <v>3</v>
      </c>
      <c r="G108" s="20">
        <v>3</v>
      </c>
      <c r="H108" s="20">
        <v>3</v>
      </c>
      <c r="I108" s="20">
        <v>4</v>
      </c>
      <c r="J108" s="20">
        <v>6</v>
      </c>
      <c r="K108" s="20">
        <v>2</v>
      </c>
      <c r="L108" s="20">
        <v>0</v>
      </c>
      <c r="M108" s="20">
        <v>0</v>
      </c>
      <c r="N108" s="20">
        <v>2</v>
      </c>
      <c r="O108" s="26">
        <v>373.04</v>
      </c>
      <c r="P108" s="26">
        <v>324</v>
      </c>
    </row>
    <row r="109" spans="1:16" x14ac:dyDescent="0.2">
      <c r="A109" s="19" t="s">
        <v>554</v>
      </c>
      <c r="B109" s="20">
        <v>5</v>
      </c>
      <c r="C109" s="20">
        <v>0</v>
      </c>
      <c r="D109" s="20">
        <v>0</v>
      </c>
      <c r="E109" s="20">
        <v>2</v>
      </c>
      <c r="F109" s="20">
        <v>0</v>
      </c>
      <c r="G109" s="20">
        <v>0</v>
      </c>
      <c r="H109" s="20">
        <v>1</v>
      </c>
      <c r="I109" s="20">
        <v>0</v>
      </c>
      <c r="J109" s="20">
        <v>1</v>
      </c>
      <c r="K109" s="20">
        <v>1</v>
      </c>
      <c r="L109" s="20">
        <v>0</v>
      </c>
      <c r="M109" s="20">
        <v>0</v>
      </c>
      <c r="N109" s="20">
        <v>0</v>
      </c>
      <c r="O109" s="26">
        <v>393.6</v>
      </c>
      <c r="P109" s="26">
        <v>324</v>
      </c>
    </row>
    <row r="110" spans="1:16" x14ac:dyDescent="0.2">
      <c r="A110" s="19" t="s">
        <v>555</v>
      </c>
      <c r="B110" s="20">
        <v>10</v>
      </c>
      <c r="C110" s="20">
        <v>0</v>
      </c>
      <c r="D110" s="20">
        <v>3</v>
      </c>
      <c r="E110" s="20">
        <v>2</v>
      </c>
      <c r="F110" s="20">
        <v>0</v>
      </c>
      <c r="G110" s="20">
        <v>1</v>
      </c>
      <c r="H110" s="20">
        <v>0</v>
      </c>
      <c r="I110" s="20">
        <v>0</v>
      </c>
      <c r="J110" s="20">
        <v>0</v>
      </c>
      <c r="K110" s="20">
        <v>0</v>
      </c>
      <c r="L110" s="20">
        <v>3</v>
      </c>
      <c r="M110" s="20">
        <v>0</v>
      </c>
      <c r="N110" s="20">
        <v>1</v>
      </c>
      <c r="O110" s="26">
        <v>477.77777800000001</v>
      </c>
      <c r="P110" s="26">
        <v>170</v>
      </c>
    </row>
    <row r="111" spans="1:16" x14ac:dyDescent="0.2">
      <c r="A111" s="19" t="s">
        <v>504</v>
      </c>
      <c r="B111" s="20">
        <v>28</v>
      </c>
      <c r="C111" s="20">
        <v>3</v>
      </c>
      <c r="D111" s="20">
        <v>4</v>
      </c>
      <c r="E111" s="20">
        <v>5</v>
      </c>
      <c r="F111" s="20">
        <v>3</v>
      </c>
      <c r="G111" s="20">
        <v>1</v>
      </c>
      <c r="H111" s="20">
        <v>3</v>
      </c>
      <c r="I111" s="20">
        <v>1</v>
      </c>
      <c r="J111" s="20">
        <v>2</v>
      </c>
      <c r="K111" s="20">
        <v>0</v>
      </c>
      <c r="L111" s="20">
        <v>0</v>
      </c>
      <c r="M111" s="20">
        <v>0</v>
      </c>
      <c r="N111" s="20">
        <v>6</v>
      </c>
      <c r="O111" s="26">
        <v>208.5</v>
      </c>
      <c r="P111" s="26">
        <v>140</v>
      </c>
    </row>
    <row r="112" spans="1:16" x14ac:dyDescent="0.2">
      <c r="A112" s="18" t="s">
        <v>142</v>
      </c>
      <c r="B112" s="18"/>
      <c r="C112" s="18"/>
      <c r="D112" s="18"/>
      <c r="E112" s="18"/>
      <c r="F112" s="18"/>
      <c r="G112" s="18"/>
      <c r="H112" s="18"/>
      <c r="I112" s="18"/>
      <c r="J112" s="18"/>
      <c r="K112" s="18"/>
      <c r="L112" s="18"/>
      <c r="M112" s="18"/>
      <c r="N112" s="18"/>
      <c r="O112" s="18"/>
      <c r="P112" s="51"/>
    </row>
    <row r="113" spans="1:16" x14ac:dyDescent="0.2">
      <c r="A113" s="19" t="s">
        <v>557</v>
      </c>
      <c r="B113" s="20">
        <v>90</v>
      </c>
      <c r="C113" s="20">
        <v>1</v>
      </c>
      <c r="D113" s="20">
        <v>4</v>
      </c>
      <c r="E113" s="20">
        <v>7</v>
      </c>
      <c r="F113" s="20">
        <v>11</v>
      </c>
      <c r="G113" s="20">
        <v>6</v>
      </c>
      <c r="H113" s="20">
        <v>13</v>
      </c>
      <c r="I113" s="20">
        <v>16</v>
      </c>
      <c r="J113" s="20">
        <v>10</v>
      </c>
      <c r="K113" s="20">
        <v>7</v>
      </c>
      <c r="L113" s="20">
        <v>10</v>
      </c>
      <c r="M113" s="20">
        <v>1</v>
      </c>
      <c r="N113" s="20">
        <v>4</v>
      </c>
      <c r="O113" s="26">
        <v>501.523256</v>
      </c>
      <c r="P113" s="26">
        <v>355</v>
      </c>
    </row>
    <row r="114" spans="1:16" x14ac:dyDescent="0.2">
      <c r="A114" s="19" t="s">
        <v>558</v>
      </c>
      <c r="B114" s="20">
        <v>307</v>
      </c>
      <c r="C114" s="20">
        <v>0</v>
      </c>
      <c r="D114" s="20">
        <v>13</v>
      </c>
      <c r="E114" s="20">
        <v>21</v>
      </c>
      <c r="F114" s="20">
        <v>18</v>
      </c>
      <c r="G114" s="20">
        <v>40</v>
      </c>
      <c r="H114" s="20">
        <v>41</v>
      </c>
      <c r="I114" s="20">
        <v>65</v>
      </c>
      <c r="J114" s="20">
        <v>65</v>
      </c>
      <c r="K114" s="20">
        <v>8</v>
      </c>
      <c r="L114" s="20">
        <v>16</v>
      </c>
      <c r="M114" s="20">
        <v>6</v>
      </c>
      <c r="N114" s="20">
        <v>14</v>
      </c>
      <c r="O114" s="26">
        <v>433.91808900000001</v>
      </c>
      <c r="P114" s="26">
        <v>360</v>
      </c>
    </row>
    <row r="115" spans="1:16" x14ac:dyDescent="0.2">
      <c r="A115" s="19" t="s">
        <v>559</v>
      </c>
      <c r="B115" s="20">
        <v>392</v>
      </c>
      <c r="C115" s="20">
        <v>3</v>
      </c>
      <c r="D115" s="20">
        <v>23</v>
      </c>
      <c r="E115" s="20">
        <v>32</v>
      </c>
      <c r="F115" s="20">
        <v>28</v>
      </c>
      <c r="G115" s="20">
        <v>52</v>
      </c>
      <c r="H115" s="20">
        <v>62</v>
      </c>
      <c r="I115" s="20">
        <v>70</v>
      </c>
      <c r="J115" s="20">
        <v>57</v>
      </c>
      <c r="K115" s="20">
        <v>17</v>
      </c>
      <c r="L115" s="20">
        <v>19</v>
      </c>
      <c r="M115" s="20">
        <v>5</v>
      </c>
      <c r="N115" s="20">
        <v>24</v>
      </c>
      <c r="O115" s="26">
        <v>405.28804300000002</v>
      </c>
      <c r="P115" s="26">
        <v>324</v>
      </c>
    </row>
    <row r="116" spans="1:16" x14ac:dyDescent="0.2">
      <c r="A116" s="19" t="s">
        <v>560</v>
      </c>
      <c r="B116" s="20">
        <v>379</v>
      </c>
      <c r="C116" s="20">
        <v>5</v>
      </c>
      <c r="D116" s="20">
        <v>22</v>
      </c>
      <c r="E116" s="20">
        <v>41</v>
      </c>
      <c r="F116" s="20">
        <v>41</v>
      </c>
      <c r="G116" s="20">
        <v>53</v>
      </c>
      <c r="H116" s="20">
        <v>47</v>
      </c>
      <c r="I116" s="20">
        <v>62</v>
      </c>
      <c r="J116" s="20">
        <v>42</v>
      </c>
      <c r="K116" s="20">
        <v>11</v>
      </c>
      <c r="L116" s="20">
        <v>8</v>
      </c>
      <c r="M116" s="20">
        <v>3</v>
      </c>
      <c r="N116" s="20">
        <v>44</v>
      </c>
      <c r="O116" s="26">
        <v>352.46567199999998</v>
      </c>
      <c r="P116" s="26">
        <v>300</v>
      </c>
    </row>
    <row r="117" spans="1:16" x14ac:dyDescent="0.2">
      <c r="A117" s="19" t="s">
        <v>561</v>
      </c>
      <c r="B117" s="20">
        <v>951</v>
      </c>
      <c r="C117" s="20">
        <v>21</v>
      </c>
      <c r="D117" s="20">
        <v>89</v>
      </c>
      <c r="E117" s="20">
        <v>127</v>
      </c>
      <c r="F117" s="20">
        <v>154</v>
      </c>
      <c r="G117" s="20">
        <v>168</v>
      </c>
      <c r="H117" s="20">
        <v>112</v>
      </c>
      <c r="I117" s="20">
        <v>111</v>
      </c>
      <c r="J117" s="20">
        <v>55</v>
      </c>
      <c r="K117" s="20">
        <v>6</v>
      </c>
      <c r="L117" s="20">
        <v>9</v>
      </c>
      <c r="M117" s="20">
        <v>5</v>
      </c>
      <c r="N117" s="20">
        <v>94</v>
      </c>
      <c r="O117" s="26">
        <v>265.50291700000002</v>
      </c>
      <c r="P117" s="26">
        <v>240</v>
      </c>
    </row>
    <row r="118" spans="1:16" x14ac:dyDescent="0.2">
      <c r="A118" s="19" t="s">
        <v>504</v>
      </c>
      <c r="B118" s="20">
        <v>69</v>
      </c>
      <c r="C118" s="20">
        <v>4</v>
      </c>
      <c r="D118" s="20">
        <v>8</v>
      </c>
      <c r="E118" s="20">
        <v>11</v>
      </c>
      <c r="F118" s="20">
        <v>10</v>
      </c>
      <c r="G118" s="20">
        <v>8</v>
      </c>
      <c r="H118" s="20">
        <v>7</v>
      </c>
      <c r="I118" s="20">
        <v>5</v>
      </c>
      <c r="J118" s="20">
        <v>9</v>
      </c>
      <c r="K118" s="20">
        <v>1</v>
      </c>
      <c r="L118" s="20">
        <v>0</v>
      </c>
      <c r="M118" s="20">
        <v>0</v>
      </c>
      <c r="N118" s="20">
        <v>6</v>
      </c>
      <c r="O118" s="26">
        <v>261.38095199999998</v>
      </c>
      <c r="P118" s="26">
        <v>220</v>
      </c>
    </row>
    <row r="119" spans="1:16" x14ac:dyDescent="0.2">
      <c r="A119" s="18" t="s">
        <v>143</v>
      </c>
      <c r="B119" s="18"/>
      <c r="C119" s="18"/>
      <c r="D119" s="18"/>
      <c r="E119" s="18"/>
      <c r="F119" s="18"/>
      <c r="G119" s="18"/>
      <c r="H119" s="18"/>
      <c r="I119" s="18"/>
      <c r="J119" s="18"/>
      <c r="K119" s="18"/>
      <c r="L119" s="18"/>
      <c r="M119" s="18"/>
      <c r="N119" s="18"/>
      <c r="O119" s="18"/>
      <c r="P119" s="51"/>
    </row>
    <row r="120" spans="1:16" x14ac:dyDescent="0.2">
      <c r="A120" s="21" t="s">
        <v>562</v>
      </c>
      <c r="B120" s="21"/>
      <c r="C120" s="21"/>
      <c r="D120" s="21"/>
      <c r="E120" s="21"/>
      <c r="F120" s="21"/>
      <c r="G120" s="21"/>
      <c r="H120" s="21"/>
      <c r="I120" s="21"/>
      <c r="J120" s="21"/>
      <c r="K120" s="21"/>
      <c r="L120" s="21"/>
      <c r="M120" s="21"/>
      <c r="N120" s="21"/>
      <c r="O120" s="21"/>
      <c r="P120" s="52"/>
    </row>
    <row r="121" spans="1:16" x14ac:dyDescent="0.2">
      <c r="A121" s="19" t="s">
        <v>563</v>
      </c>
      <c r="B121" s="20">
        <v>546</v>
      </c>
      <c r="C121" s="20">
        <v>5</v>
      </c>
      <c r="D121" s="20">
        <v>20</v>
      </c>
      <c r="E121" s="20">
        <v>41</v>
      </c>
      <c r="F121" s="20">
        <v>42</v>
      </c>
      <c r="G121" s="20">
        <v>83</v>
      </c>
      <c r="H121" s="20">
        <v>73</v>
      </c>
      <c r="I121" s="20">
        <v>100</v>
      </c>
      <c r="J121" s="20">
        <v>95</v>
      </c>
      <c r="K121" s="20">
        <v>18</v>
      </c>
      <c r="L121" s="20">
        <v>39</v>
      </c>
      <c r="M121" s="20">
        <v>4</v>
      </c>
      <c r="N121" s="20">
        <v>26</v>
      </c>
      <c r="O121" s="26">
        <v>434.97115400000001</v>
      </c>
      <c r="P121" s="26">
        <v>344</v>
      </c>
    </row>
    <row r="122" spans="1:16" x14ac:dyDescent="0.2">
      <c r="A122" s="19" t="s">
        <v>564</v>
      </c>
      <c r="B122" s="20">
        <v>531</v>
      </c>
      <c r="C122" s="20">
        <v>4</v>
      </c>
      <c r="D122" s="20">
        <v>32</v>
      </c>
      <c r="E122" s="20">
        <v>45</v>
      </c>
      <c r="F122" s="20">
        <v>50</v>
      </c>
      <c r="G122" s="20">
        <v>85</v>
      </c>
      <c r="H122" s="20">
        <v>80</v>
      </c>
      <c r="I122" s="20">
        <v>97</v>
      </c>
      <c r="J122" s="20">
        <v>70</v>
      </c>
      <c r="K122" s="20">
        <v>21</v>
      </c>
      <c r="L122" s="20">
        <v>14</v>
      </c>
      <c r="M122" s="20">
        <v>7</v>
      </c>
      <c r="N122" s="20">
        <v>26</v>
      </c>
      <c r="O122" s="26">
        <v>355.57821799999999</v>
      </c>
      <c r="P122" s="26">
        <v>300</v>
      </c>
    </row>
    <row r="123" spans="1:16" x14ac:dyDescent="0.2">
      <c r="A123" s="19" t="s">
        <v>565</v>
      </c>
      <c r="B123" s="20">
        <v>205</v>
      </c>
      <c r="C123" s="20">
        <v>0</v>
      </c>
      <c r="D123" s="20">
        <v>10</v>
      </c>
      <c r="E123" s="20">
        <v>22</v>
      </c>
      <c r="F123" s="20">
        <v>30</v>
      </c>
      <c r="G123" s="20">
        <v>27</v>
      </c>
      <c r="H123" s="20">
        <v>34</v>
      </c>
      <c r="I123" s="20">
        <v>31</v>
      </c>
      <c r="J123" s="20">
        <v>24</v>
      </c>
      <c r="K123" s="20">
        <v>1</v>
      </c>
      <c r="L123" s="20">
        <v>2</v>
      </c>
      <c r="M123" s="20">
        <v>4</v>
      </c>
      <c r="N123" s="20">
        <v>20</v>
      </c>
      <c r="O123" s="26">
        <v>311.11891900000001</v>
      </c>
      <c r="P123" s="26">
        <v>295</v>
      </c>
    </row>
    <row r="124" spans="1:16" x14ac:dyDescent="0.2">
      <c r="A124" s="19" t="s">
        <v>566</v>
      </c>
      <c r="B124" s="20">
        <v>762</v>
      </c>
      <c r="C124" s="20">
        <v>18</v>
      </c>
      <c r="D124" s="20">
        <v>84</v>
      </c>
      <c r="E124" s="20">
        <v>108</v>
      </c>
      <c r="F124" s="20">
        <v>118</v>
      </c>
      <c r="G124" s="20">
        <v>114</v>
      </c>
      <c r="H124" s="20">
        <v>81</v>
      </c>
      <c r="I124" s="20">
        <v>88</v>
      </c>
      <c r="J124" s="20">
        <v>39</v>
      </c>
      <c r="K124" s="20">
        <v>7</v>
      </c>
      <c r="L124" s="20">
        <v>7</v>
      </c>
      <c r="M124" s="20">
        <v>5</v>
      </c>
      <c r="N124" s="20">
        <v>93</v>
      </c>
      <c r="O124" s="26">
        <v>279.14947699999999</v>
      </c>
      <c r="P124" s="26">
        <v>240</v>
      </c>
    </row>
    <row r="125" spans="1:16" x14ac:dyDescent="0.2">
      <c r="A125" s="19" t="s">
        <v>504</v>
      </c>
      <c r="B125" s="20">
        <v>144</v>
      </c>
      <c r="C125" s="20">
        <v>7</v>
      </c>
      <c r="D125" s="20">
        <v>13</v>
      </c>
      <c r="E125" s="20">
        <v>23</v>
      </c>
      <c r="F125" s="20">
        <v>22</v>
      </c>
      <c r="G125" s="20">
        <v>18</v>
      </c>
      <c r="H125" s="20">
        <v>14</v>
      </c>
      <c r="I125" s="20">
        <v>13</v>
      </c>
      <c r="J125" s="20">
        <v>10</v>
      </c>
      <c r="K125" s="20">
        <v>3</v>
      </c>
      <c r="L125" s="20">
        <v>0</v>
      </c>
      <c r="M125" s="20">
        <v>0</v>
      </c>
      <c r="N125" s="20">
        <v>21</v>
      </c>
      <c r="O125" s="26">
        <v>255.56097600000001</v>
      </c>
      <c r="P125" s="26">
        <v>228</v>
      </c>
    </row>
    <row r="126" spans="1:16" x14ac:dyDescent="0.2">
      <c r="A126" s="18" t="s">
        <v>143</v>
      </c>
      <c r="B126" s="18"/>
      <c r="C126" s="18"/>
      <c r="D126" s="18"/>
      <c r="E126" s="18"/>
      <c r="F126" s="18"/>
      <c r="G126" s="18"/>
      <c r="H126" s="18"/>
      <c r="I126" s="18"/>
      <c r="J126" s="18"/>
      <c r="K126" s="18"/>
      <c r="L126" s="18"/>
      <c r="M126" s="18"/>
      <c r="N126" s="18"/>
      <c r="O126" s="18"/>
      <c r="P126" s="51"/>
    </row>
    <row r="127" spans="1:16" x14ac:dyDescent="0.2">
      <c r="A127" s="21" t="s">
        <v>567</v>
      </c>
      <c r="B127" s="21"/>
      <c r="C127" s="21"/>
      <c r="D127" s="21"/>
      <c r="E127" s="21"/>
      <c r="F127" s="21"/>
      <c r="G127" s="21"/>
      <c r="H127" s="21"/>
      <c r="I127" s="21"/>
      <c r="J127" s="21"/>
      <c r="K127" s="21"/>
      <c r="L127" s="21"/>
      <c r="M127" s="21"/>
      <c r="N127" s="21"/>
      <c r="O127" s="21"/>
      <c r="P127" s="52"/>
    </row>
    <row r="128" spans="1:16" x14ac:dyDescent="0.2">
      <c r="A128" s="19" t="s">
        <v>563</v>
      </c>
      <c r="B128" s="20">
        <v>285</v>
      </c>
      <c r="C128" s="20">
        <v>0</v>
      </c>
      <c r="D128" s="20">
        <v>11</v>
      </c>
      <c r="E128" s="20">
        <v>22</v>
      </c>
      <c r="F128" s="20">
        <v>17</v>
      </c>
      <c r="G128" s="20">
        <v>26</v>
      </c>
      <c r="H128" s="20">
        <v>48</v>
      </c>
      <c r="I128" s="20">
        <v>56</v>
      </c>
      <c r="J128" s="20">
        <v>58</v>
      </c>
      <c r="K128" s="20">
        <v>13</v>
      </c>
      <c r="L128" s="20">
        <v>20</v>
      </c>
      <c r="M128" s="20">
        <v>4</v>
      </c>
      <c r="N128" s="20">
        <v>10</v>
      </c>
      <c r="O128" s="26">
        <v>454.86181800000003</v>
      </c>
      <c r="P128" s="26">
        <v>360</v>
      </c>
    </row>
    <row r="129" spans="1:16" x14ac:dyDescent="0.2">
      <c r="A129" s="19" t="s">
        <v>564</v>
      </c>
      <c r="B129" s="20">
        <v>217</v>
      </c>
      <c r="C129" s="20">
        <v>3</v>
      </c>
      <c r="D129" s="20">
        <v>6</v>
      </c>
      <c r="E129" s="20">
        <v>20</v>
      </c>
      <c r="F129" s="20">
        <v>21</v>
      </c>
      <c r="G129" s="20">
        <v>30</v>
      </c>
      <c r="H129" s="20">
        <v>33</v>
      </c>
      <c r="I129" s="20">
        <v>45</v>
      </c>
      <c r="J129" s="20">
        <v>27</v>
      </c>
      <c r="K129" s="20">
        <v>11</v>
      </c>
      <c r="L129" s="20">
        <v>9</v>
      </c>
      <c r="M129" s="20">
        <v>1</v>
      </c>
      <c r="N129" s="20">
        <v>11</v>
      </c>
      <c r="O129" s="26">
        <v>398.38835</v>
      </c>
      <c r="P129" s="26">
        <v>310</v>
      </c>
    </row>
    <row r="130" spans="1:16" x14ac:dyDescent="0.2">
      <c r="A130" s="19" t="s">
        <v>565</v>
      </c>
      <c r="B130" s="20">
        <v>142</v>
      </c>
      <c r="C130" s="20">
        <v>0</v>
      </c>
      <c r="D130" s="20">
        <v>7</v>
      </c>
      <c r="E130" s="20">
        <v>11</v>
      </c>
      <c r="F130" s="20">
        <v>11</v>
      </c>
      <c r="G130" s="20">
        <v>27</v>
      </c>
      <c r="H130" s="20">
        <v>21</v>
      </c>
      <c r="I130" s="20">
        <v>25</v>
      </c>
      <c r="J130" s="20">
        <v>20</v>
      </c>
      <c r="K130" s="20">
        <v>2</v>
      </c>
      <c r="L130" s="20">
        <v>4</v>
      </c>
      <c r="M130" s="20">
        <v>2</v>
      </c>
      <c r="N130" s="20">
        <v>12</v>
      </c>
      <c r="O130" s="26">
        <v>340.83846199999999</v>
      </c>
      <c r="P130" s="26">
        <v>300</v>
      </c>
    </row>
    <row r="131" spans="1:16" x14ac:dyDescent="0.2">
      <c r="A131" s="19" t="s">
        <v>566</v>
      </c>
      <c r="B131" s="20">
        <v>1184</v>
      </c>
      <c r="C131" s="20">
        <v>20</v>
      </c>
      <c r="D131" s="20">
        <v>107</v>
      </c>
      <c r="E131" s="20">
        <v>139</v>
      </c>
      <c r="F131" s="20">
        <v>158</v>
      </c>
      <c r="G131" s="20">
        <v>187</v>
      </c>
      <c r="H131" s="20">
        <v>133</v>
      </c>
      <c r="I131" s="20">
        <v>167</v>
      </c>
      <c r="J131" s="20">
        <v>105</v>
      </c>
      <c r="K131" s="20">
        <v>21</v>
      </c>
      <c r="L131" s="20">
        <v>24</v>
      </c>
      <c r="M131" s="20">
        <v>12</v>
      </c>
      <c r="N131" s="20">
        <v>111</v>
      </c>
      <c r="O131" s="26">
        <v>318.45107200000001</v>
      </c>
      <c r="P131" s="26">
        <v>252</v>
      </c>
    </row>
    <row r="132" spans="1:16" x14ac:dyDescent="0.2">
      <c r="A132" s="19" t="s">
        <v>504</v>
      </c>
      <c r="B132" s="20">
        <v>360</v>
      </c>
      <c r="C132" s="20">
        <v>11</v>
      </c>
      <c r="D132" s="20">
        <v>28</v>
      </c>
      <c r="E132" s="20">
        <v>47</v>
      </c>
      <c r="F132" s="20">
        <v>55</v>
      </c>
      <c r="G132" s="20">
        <v>57</v>
      </c>
      <c r="H132" s="20">
        <v>47</v>
      </c>
      <c r="I132" s="20">
        <v>36</v>
      </c>
      <c r="J132" s="20">
        <v>28</v>
      </c>
      <c r="K132" s="20">
        <v>3</v>
      </c>
      <c r="L132" s="20">
        <v>5</v>
      </c>
      <c r="M132" s="20">
        <v>1</v>
      </c>
      <c r="N132" s="20">
        <v>42</v>
      </c>
      <c r="O132" s="26">
        <v>277.77358500000003</v>
      </c>
      <c r="P132" s="26">
        <v>240</v>
      </c>
    </row>
    <row r="133" spans="1:16" x14ac:dyDescent="0.2">
      <c r="A133" s="18" t="s">
        <v>143</v>
      </c>
      <c r="B133" s="18"/>
      <c r="C133" s="18"/>
      <c r="D133" s="18"/>
      <c r="E133" s="18"/>
      <c r="F133" s="18"/>
      <c r="G133" s="18"/>
      <c r="H133" s="18"/>
      <c r="I133" s="18"/>
      <c r="J133" s="18"/>
      <c r="K133" s="18"/>
      <c r="L133" s="18"/>
      <c r="M133" s="18"/>
      <c r="N133" s="18"/>
      <c r="O133" s="18"/>
      <c r="P133" s="51"/>
    </row>
    <row r="134" spans="1:16" x14ac:dyDescent="0.2">
      <c r="A134" s="21" t="s">
        <v>568</v>
      </c>
      <c r="B134" s="21"/>
      <c r="C134" s="21"/>
      <c r="D134" s="21"/>
      <c r="E134" s="21"/>
      <c r="F134" s="21"/>
      <c r="G134" s="21"/>
      <c r="H134" s="21"/>
      <c r="I134" s="21"/>
      <c r="J134" s="21"/>
      <c r="K134" s="21"/>
      <c r="L134" s="21"/>
      <c r="M134" s="21"/>
      <c r="N134" s="21"/>
      <c r="O134" s="21"/>
      <c r="P134" s="52"/>
    </row>
    <row r="135" spans="1:16" x14ac:dyDescent="0.2">
      <c r="A135" s="19" t="s">
        <v>563</v>
      </c>
      <c r="B135" s="20">
        <v>330</v>
      </c>
      <c r="C135" s="20">
        <v>1</v>
      </c>
      <c r="D135" s="20">
        <v>14</v>
      </c>
      <c r="E135" s="20">
        <v>24</v>
      </c>
      <c r="F135" s="20">
        <v>26</v>
      </c>
      <c r="G135" s="20">
        <v>31</v>
      </c>
      <c r="H135" s="20">
        <v>58</v>
      </c>
      <c r="I135" s="20">
        <v>63</v>
      </c>
      <c r="J135" s="20">
        <v>52</v>
      </c>
      <c r="K135" s="20">
        <v>18</v>
      </c>
      <c r="L135" s="20">
        <v>16</v>
      </c>
      <c r="M135" s="20">
        <v>6</v>
      </c>
      <c r="N135" s="20">
        <v>21</v>
      </c>
      <c r="O135" s="26">
        <v>421.20711999999997</v>
      </c>
      <c r="P135" s="26">
        <v>350</v>
      </c>
    </row>
    <row r="136" spans="1:16" x14ac:dyDescent="0.2">
      <c r="A136" s="19" t="s">
        <v>564</v>
      </c>
      <c r="B136" s="20">
        <v>326</v>
      </c>
      <c r="C136" s="20">
        <v>3</v>
      </c>
      <c r="D136" s="20">
        <v>14</v>
      </c>
      <c r="E136" s="20">
        <v>31</v>
      </c>
      <c r="F136" s="20">
        <v>27</v>
      </c>
      <c r="G136" s="20">
        <v>43</v>
      </c>
      <c r="H136" s="20">
        <v>48</v>
      </c>
      <c r="I136" s="20">
        <v>59</v>
      </c>
      <c r="J136" s="20">
        <v>63</v>
      </c>
      <c r="K136" s="20">
        <v>12</v>
      </c>
      <c r="L136" s="20">
        <v>13</v>
      </c>
      <c r="M136" s="20">
        <v>4</v>
      </c>
      <c r="N136" s="20">
        <v>9</v>
      </c>
      <c r="O136" s="26">
        <v>380.42271299999999</v>
      </c>
      <c r="P136" s="26">
        <v>324</v>
      </c>
    </row>
    <row r="137" spans="1:16" x14ac:dyDescent="0.2">
      <c r="A137" s="19" t="s">
        <v>565</v>
      </c>
      <c r="B137" s="20">
        <v>133</v>
      </c>
      <c r="C137" s="20">
        <v>0</v>
      </c>
      <c r="D137" s="20">
        <v>6</v>
      </c>
      <c r="E137" s="20">
        <v>13</v>
      </c>
      <c r="F137" s="20">
        <v>14</v>
      </c>
      <c r="G137" s="20">
        <v>18</v>
      </c>
      <c r="H137" s="20">
        <v>21</v>
      </c>
      <c r="I137" s="20">
        <v>23</v>
      </c>
      <c r="J137" s="20">
        <v>19</v>
      </c>
      <c r="K137" s="20">
        <v>5</v>
      </c>
      <c r="L137" s="20">
        <v>3</v>
      </c>
      <c r="M137" s="20">
        <v>1</v>
      </c>
      <c r="N137" s="20">
        <v>10</v>
      </c>
      <c r="O137" s="26">
        <v>350.04065000000003</v>
      </c>
      <c r="P137" s="26">
        <v>300</v>
      </c>
    </row>
    <row r="138" spans="1:16" x14ac:dyDescent="0.2">
      <c r="A138" s="19" t="s">
        <v>566</v>
      </c>
      <c r="B138" s="20">
        <v>1070</v>
      </c>
      <c r="C138" s="20">
        <v>19</v>
      </c>
      <c r="D138" s="20">
        <v>99</v>
      </c>
      <c r="E138" s="20">
        <v>133</v>
      </c>
      <c r="F138" s="20">
        <v>147</v>
      </c>
      <c r="G138" s="20">
        <v>183</v>
      </c>
      <c r="H138" s="20">
        <v>113</v>
      </c>
      <c r="I138" s="20">
        <v>147</v>
      </c>
      <c r="J138" s="20">
        <v>75</v>
      </c>
      <c r="K138" s="20">
        <v>14</v>
      </c>
      <c r="L138" s="20">
        <v>24</v>
      </c>
      <c r="M138" s="20">
        <v>9</v>
      </c>
      <c r="N138" s="20">
        <v>107</v>
      </c>
      <c r="O138" s="26">
        <v>314.101765</v>
      </c>
      <c r="P138" s="26">
        <v>240</v>
      </c>
    </row>
    <row r="139" spans="1:16" x14ac:dyDescent="0.2">
      <c r="A139" s="19" t="s">
        <v>504</v>
      </c>
      <c r="B139" s="20">
        <v>329</v>
      </c>
      <c r="C139" s="20">
        <v>11</v>
      </c>
      <c r="D139" s="20">
        <v>26</v>
      </c>
      <c r="E139" s="20">
        <v>38</v>
      </c>
      <c r="F139" s="20">
        <v>48</v>
      </c>
      <c r="G139" s="20">
        <v>52</v>
      </c>
      <c r="H139" s="20">
        <v>42</v>
      </c>
      <c r="I139" s="20">
        <v>37</v>
      </c>
      <c r="J139" s="20">
        <v>29</v>
      </c>
      <c r="K139" s="20">
        <v>1</v>
      </c>
      <c r="L139" s="20">
        <v>6</v>
      </c>
      <c r="M139" s="20">
        <v>0</v>
      </c>
      <c r="N139" s="20">
        <v>39</v>
      </c>
      <c r="O139" s="26">
        <v>293.83448299999998</v>
      </c>
      <c r="P139" s="26">
        <v>250</v>
      </c>
    </row>
    <row r="140" spans="1:16" x14ac:dyDescent="0.2">
      <c r="A140" s="18" t="s">
        <v>143</v>
      </c>
      <c r="B140" s="18"/>
      <c r="C140" s="18"/>
      <c r="D140" s="18"/>
      <c r="E140" s="18"/>
      <c r="F140" s="18"/>
      <c r="G140" s="18"/>
      <c r="H140" s="18"/>
      <c r="I140" s="18"/>
      <c r="J140" s="18"/>
      <c r="K140" s="18"/>
      <c r="L140" s="18"/>
      <c r="M140" s="18"/>
      <c r="N140" s="18"/>
      <c r="O140" s="18"/>
      <c r="P140" s="51"/>
    </row>
    <row r="141" spans="1:16" x14ac:dyDescent="0.2">
      <c r="A141" s="21" t="s">
        <v>569</v>
      </c>
      <c r="B141" s="21"/>
      <c r="C141" s="21"/>
      <c r="D141" s="21"/>
      <c r="E141" s="21"/>
      <c r="F141" s="21"/>
      <c r="G141" s="21"/>
      <c r="H141" s="21"/>
      <c r="I141" s="21"/>
      <c r="J141" s="21"/>
      <c r="K141" s="21"/>
      <c r="L141" s="21"/>
      <c r="M141" s="21"/>
      <c r="N141" s="21"/>
      <c r="O141" s="21"/>
      <c r="P141" s="52"/>
    </row>
    <row r="142" spans="1:16" x14ac:dyDescent="0.2">
      <c r="A142" s="19" t="s">
        <v>563</v>
      </c>
      <c r="B142" s="20">
        <v>39</v>
      </c>
      <c r="C142" s="20">
        <v>0</v>
      </c>
      <c r="D142" s="20">
        <v>2</v>
      </c>
      <c r="E142" s="20">
        <v>0</v>
      </c>
      <c r="F142" s="20">
        <v>4</v>
      </c>
      <c r="G142" s="20">
        <v>7</v>
      </c>
      <c r="H142" s="20">
        <v>5</v>
      </c>
      <c r="I142" s="20">
        <v>9</v>
      </c>
      <c r="J142" s="20">
        <v>9</v>
      </c>
      <c r="K142" s="20">
        <v>0</v>
      </c>
      <c r="L142" s="20">
        <v>1</v>
      </c>
      <c r="M142" s="20">
        <v>0</v>
      </c>
      <c r="N142" s="20">
        <v>2</v>
      </c>
      <c r="O142" s="26">
        <v>395.67567600000001</v>
      </c>
      <c r="P142" s="26">
        <v>360</v>
      </c>
    </row>
    <row r="143" spans="1:16" x14ac:dyDescent="0.2">
      <c r="A143" s="19" t="s">
        <v>564</v>
      </c>
      <c r="B143" s="20">
        <v>75</v>
      </c>
      <c r="C143" s="20">
        <v>1</v>
      </c>
      <c r="D143" s="20">
        <v>4</v>
      </c>
      <c r="E143" s="20">
        <v>4</v>
      </c>
      <c r="F143" s="20">
        <v>10</v>
      </c>
      <c r="G143" s="20">
        <v>13</v>
      </c>
      <c r="H143" s="20">
        <v>15</v>
      </c>
      <c r="I143" s="20">
        <v>14</v>
      </c>
      <c r="J143" s="20">
        <v>8</v>
      </c>
      <c r="K143" s="20">
        <v>0</v>
      </c>
      <c r="L143" s="20">
        <v>4</v>
      </c>
      <c r="M143" s="20">
        <v>1</v>
      </c>
      <c r="N143" s="20">
        <v>1</v>
      </c>
      <c r="O143" s="26">
        <v>359.5</v>
      </c>
      <c r="P143" s="26">
        <v>300</v>
      </c>
    </row>
    <row r="144" spans="1:16" x14ac:dyDescent="0.2">
      <c r="A144" s="19" t="s">
        <v>565</v>
      </c>
      <c r="B144" s="20">
        <v>117</v>
      </c>
      <c r="C144" s="20">
        <v>2</v>
      </c>
      <c r="D144" s="20">
        <v>5</v>
      </c>
      <c r="E144" s="20">
        <v>13</v>
      </c>
      <c r="F144" s="20">
        <v>8</v>
      </c>
      <c r="G144" s="20">
        <v>17</v>
      </c>
      <c r="H144" s="20">
        <v>16</v>
      </c>
      <c r="I144" s="20">
        <v>20</v>
      </c>
      <c r="J144" s="20">
        <v>23</v>
      </c>
      <c r="K144" s="20">
        <v>5</v>
      </c>
      <c r="L144" s="20">
        <v>5</v>
      </c>
      <c r="M144" s="20">
        <v>1</v>
      </c>
      <c r="N144" s="20">
        <v>2</v>
      </c>
      <c r="O144" s="26">
        <v>385.70434799999998</v>
      </c>
      <c r="P144" s="26">
        <v>300</v>
      </c>
    </row>
    <row r="145" spans="1:16" x14ac:dyDescent="0.2">
      <c r="A145" s="19" t="s">
        <v>566</v>
      </c>
      <c r="B145" s="20">
        <v>1288</v>
      </c>
      <c r="C145" s="20">
        <v>19</v>
      </c>
      <c r="D145" s="20">
        <v>95</v>
      </c>
      <c r="E145" s="20">
        <v>136</v>
      </c>
      <c r="F145" s="20">
        <v>152</v>
      </c>
      <c r="G145" s="20">
        <v>184</v>
      </c>
      <c r="H145" s="20">
        <v>157</v>
      </c>
      <c r="I145" s="20">
        <v>206</v>
      </c>
      <c r="J145" s="20">
        <v>137</v>
      </c>
      <c r="K145" s="20">
        <v>34</v>
      </c>
      <c r="L145" s="20">
        <v>39</v>
      </c>
      <c r="M145" s="20">
        <v>14</v>
      </c>
      <c r="N145" s="20">
        <v>115</v>
      </c>
      <c r="O145" s="26">
        <v>345.24978700000003</v>
      </c>
      <c r="P145" s="26">
        <v>288</v>
      </c>
    </row>
    <row r="146" spans="1:16" x14ac:dyDescent="0.2">
      <c r="A146" s="19" t="s">
        <v>504</v>
      </c>
      <c r="B146" s="20">
        <v>669</v>
      </c>
      <c r="C146" s="20">
        <v>12</v>
      </c>
      <c r="D146" s="20">
        <v>53</v>
      </c>
      <c r="E146" s="20">
        <v>86</v>
      </c>
      <c r="F146" s="20">
        <v>88</v>
      </c>
      <c r="G146" s="20">
        <v>106</v>
      </c>
      <c r="H146" s="20">
        <v>89</v>
      </c>
      <c r="I146" s="20">
        <v>80</v>
      </c>
      <c r="J146" s="20">
        <v>61</v>
      </c>
      <c r="K146" s="20">
        <v>11</v>
      </c>
      <c r="L146" s="20">
        <v>13</v>
      </c>
      <c r="M146" s="20">
        <v>4</v>
      </c>
      <c r="N146" s="20">
        <v>66</v>
      </c>
      <c r="O146" s="26">
        <v>316.61194</v>
      </c>
      <c r="P146" s="26">
        <v>250</v>
      </c>
    </row>
    <row r="147" spans="1:16" x14ac:dyDescent="0.2">
      <c r="A147" s="18" t="s">
        <v>570</v>
      </c>
      <c r="B147" s="18"/>
      <c r="C147" s="18"/>
      <c r="D147" s="18"/>
      <c r="E147" s="18"/>
      <c r="F147" s="18"/>
      <c r="G147" s="18"/>
      <c r="H147" s="18"/>
      <c r="I147" s="18"/>
      <c r="J147" s="18"/>
      <c r="K147" s="18"/>
      <c r="L147" s="18"/>
      <c r="M147" s="18"/>
      <c r="N147" s="18"/>
      <c r="O147" s="18"/>
      <c r="P147" s="51"/>
    </row>
    <row r="148" spans="1:16" x14ac:dyDescent="0.2">
      <c r="A148" s="19" t="s">
        <v>571</v>
      </c>
      <c r="B148" s="20">
        <v>541</v>
      </c>
      <c r="C148" s="20">
        <v>11</v>
      </c>
      <c r="D148" s="20">
        <v>31</v>
      </c>
      <c r="E148" s="20">
        <v>68</v>
      </c>
      <c r="F148" s="20">
        <v>57</v>
      </c>
      <c r="G148" s="20">
        <v>67</v>
      </c>
      <c r="H148" s="20">
        <v>74</v>
      </c>
      <c r="I148" s="20">
        <v>77</v>
      </c>
      <c r="J148" s="20">
        <v>71</v>
      </c>
      <c r="K148" s="20">
        <v>17</v>
      </c>
      <c r="L148" s="20">
        <v>28</v>
      </c>
      <c r="M148" s="20">
        <v>2</v>
      </c>
      <c r="N148" s="20">
        <v>38</v>
      </c>
      <c r="O148" s="26">
        <v>382.131213</v>
      </c>
      <c r="P148" s="26">
        <v>300</v>
      </c>
    </row>
    <row r="149" spans="1:16" x14ac:dyDescent="0.2">
      <c r="A149" s="19" t="s">
        <v>572</v>
      </c>
      <c r="B149" s="20">
        <v>877</v>
      </c>
      <c r="C149" s="20">
        <v>16</v>
      </c>
      <c r="D149" s="20">
        <v>75</v>
      </c>
      <c r="E149" s="20">
        <v>90</v>
      </c>
      <c r="F149" s="20">
        <v>101</v>
      </c>
      <c r="G149" s="20">
        <v>129</v>
      </c>
      <c r="H149" s="20">
        <v>117</v>
      </c>
      <c r="I149" s="20">
        <v>131</v>
      </c>
      <c r="J149" s="20">
        <v>97</v>
      </c>
      <c r="K149" s="20">
        <v>16</v>
      </c>
      <c r="L149" s="20">
        <v>24</v>
      </c>
      <c r="M149" s="20">
        <v>9</v>
      </c>
      <c r="N149" s="20">
        <v>72</v>
      </c>
      <c r="O149" s="26">
        <v>334.53291899999999</v>
      </c>
      <c r="P149" s="26">
        <v>280</v>
      </c>
    </row>
    <row r="150" spans="1:16" x14ac:dyDescent="0.2">
      <c r="A150" s="19" t="s">
        <v>573</v>
      </c>
      <c r="B150" s="20">
        <v>543</v>
      </c>
      <c r="C150" s="20">
        <v>6</v>
      </c>
      <c r="D150" s="20">
        <v>41</v>
      </c>
      <c r="E150" s="20">
        <v>52</v>
      </c>
      <c r="F150" s="20">
        <v>75</v>
      </c>
      <c r="G150" s="20">
        <v>96</v>
      </c>
      <c r="H150" s="20">
        <v>61</v>
      </c>
      <c r="I150" s="20">
        <v>87</v>
      </c>
      <c r="J150" s="20">
        <v>50</v>
      </c>
      <c r="K150" s="20">
        <v>10</v>
      </c>
      <c r="L150" s="20">
        <v>8</v>
      </c>
      <c r="M150" s="20">
        <v>5</v>
      </c>
      <c r="N150" s="20">
        <v>52</v>
      </c>
      <c r="O150" s="26">
        <v>318.60081500000001</v>
      </c>
      <c r="P150" s="26">
        <v>264</v>
      </c>
    </row>
    <row r="151" spans="1:16" x14ac:dyDescent="0.2">
      <c r="A151" s="19" t="s">
        <v>574</v>
      </c>
      <c r="B151" s="20">
        <v>227</v>
      </c>
      <c r="C151" s="20">
        <v>1</v>
      </c>
      <c r="D151" s="20">
        <v>12</v>
      </c>
      <c r="E151" s="20">
        <v>29</v>
      </c>
      <c r="F151" s="20">
        <v>29</v>
      </c>
      <c r="G151" s="20">
        <v>35</v>
      </c>
      <c r="H151" s="20">
        <v>30</v>
      </c>
      <c r="I151" s="20">
        <v>34</v>
      </c>
      <c r="J151" s="20">
        <v>20</v>
      </c>
      <c r="K151" s="20">
        <v>7</v>
      </c>
      <c r="L151" s="20">
        <v>2</v>
      </c>
      <c r="M151" s="20">
        <v>4</v>
      </c>
      <c r="N151" s="20">
        <v>24</v>
      </c>
      <c r="O151" s="26">
        <v>313.05418700000001</v>
      </c>
      <c r="P151" s="26">
        <v>276</v>
      </c>
    </row>
    <row r="152" spans="1:16" x14ac:dyDescent="0.2">
      <c r="A152" s="18" t="s">
        <v>575</v>
      </c>
      <c r="B152" s="18"/>
      <c r="C152" s="18"/>
      <c r="D152" s="18"/>
      <c r="E152" s="18"/>
      <c r="F152" s="18"/>
      <c r="G152" s="18"/>
      <c r="H152" s="18"/>
      <c r="I152" s="18"/>
      <c r="J152" s="18"/>
      <c r="K152" s="18"/>
      <c r="L152" s="18"/>
      <c r="M152" s="18"/>
      <c r="N152" s="18"/>
      <c r="O152" s="18"/>
      <c r="P152" s="51"/>
    </row>
    <row r="153" spans="1:16" x14ac:dyDescent="0.2">
      <c r="A153" s="19" t="s">
        <v>576</v>
      </c>
      <c r="B153" s="20">
        <v>294</v>
      </c>
      <c r="C153" s="20">
        <v>5</v>
      </c>
      <c r="D153" s="20">
        <v>20</v>
      </c>
      <c r="E153" s="20">
        <v>38</v>
      </c>
      <c r="F153" s="20">
        <v>36</v>
      </c>
      <c r="G153" s="20">
        <v>51</v>
      </c>
      <c r="H153" s="20">
        <v>43</v>
      </c>
      <c r="I153" s="20">
        <v>40</v>
      </c>
      <c r="J153" s="20">
        <v>21</v>
      </c>
      <c r="K153" s="20">
        <v>3</v>
      </c>
      <c r="L153" s="20">
        <v>5</v>
      </c>
      <c r="M153" s="20">
        <v>4</v>
      </c>
      <c r="N153" s="20">
        <v>28</v>
      </c>
      <c r="O153" s="26">
        <v>314.03007500000001</v>
      </c>
      <c r="P153" s="26">
        <v>254</v>
      </c>
    </row>
    <row r="154" spans="1:16" x14ac:dyDescent="0.2">
      <c r="A154" s="19" t="s">
        <v>577</v>
      </c>
      <c r="B154" s="20">
        <v>664</v>
      </c>
      <c r="C154" s="20">
        <v>12</v>
      </c>
      <c r="D154" s="20">
        <v>58</v>
      </c>
      <c r="E154" s="20">
        <v>64</v>
      </c>
      <c r="F154" s="20">
        <v>75</v>
      </c>
      <c r="G154" s="20">
        <v>91</v>
      </c>
      <c r="H154" s="20">
        <v>77</v>
      </c>
      <c r="I154" s="20">
        <v>99</v>
      </c>
      <c r="J154" s="20">
        <v>80</v>
      </c>
      <c r="K154" s="20">
        <v>20</v>
      </c>
      <c r="L154" s="20">
        <v>32</v>
      </c>
      <c r="M154" s="20">
        <v>6</v>
      </c>
      <c r="N154" s="20">
        <v>50</v>
      </c>
      <c r="O154" s="26">
        <v>370.82247599999999</v>
      </c>
      <c r="P154" s="26">
        <v>300</v>
      </c>
    </row>
    <row r="155" spans="1:16" x14ac:dyDescent="0.2">
      <c r="A155" s="19" t="s">
        <v>578</v>
      </c>
      <c r="B155" s="20">
        <v>421</v>
      </c>
      <c r="C155" s="20">
        <v>4</v>
      </c>
      <c r="D155" s="20">
        <v>24</v>
      </c>
      <c r="E155" s="20">
        <v>50</v>
      </c>
      <c r="F155" s="20">
        <v>62</v>
      </c>
      <c r="G155" s="20">
        <v>69</v>
      </c>
      <c r="H155" s="20">
        <v>61</v>
      </c>
      <c r="I155" s="20">
        <v>49</v>
      </c>
      <c r="J155" s="20">
        <v>48</v>
      </c>
      <c r="K155" s="20">
        <v>13</v>
      </c>
      <c r="L155" s="20">
        <v>9</v>
      </c>
      <c r="M155" s="20">
        <v>3</v>
      </c>
      <c r="N155" s="20">
        <v>29</v>
      </c>
      <c r="O155" s="26">
        <v>336.70408200000003</v>
      </c>
      <c r="P155" s="26">
        <v>276</v>
      </c>
    </row>
    <row r="156" spans="1:16" x14ac:dyDescent="0.2">
      <c r="A156" s="19" t="s">
        <v>579</v>
      </c>
      <c r="B156" s="20">
        <v>358</v>
      </c>
      <c r="C156" s="20">
        <v>9</v>
      </c>
      <c r="D156" s="20">
        <v>19</v>
      </c>
      <c r="E156" s="20">
        <v>42</v>
      </c>
      <c r="F156" s="20">
        <v>38</v>
      </c>
      <c r="G156" s="20">
        <v>54</v>
      </c>
      <c r="H156" s="20">
        <v>47</v>
      </c>
      <c r="I156" s="20">
        <v>68</v>
      </c>
      <c r="J156" s="20">
        <v>32</v>
      </c>
      <c r="K156" s="20">
        <v>6</v>
      </c>
      <c r="L156" s="20">
        <v>8</v>
      </c>
      <c r="M156" s="20">
        <v>2</v>
      </c>
      <c r="N156" s="20">
        <v>33</v>
      </c>
      <c r="O156" s="26">
        <v>327.31692299999997</v>
      </c>
      <c r="P156" s="26">
        <v>293</v>
      </c>
    </row>
    <row r="157" spans="1:16" x14ac:dyDescent="0.2">
      <c r="A157" s="19" t="s">
        <v>580</v>
      </c>
      <c r="B157" s="20">
        <v>217</v>
      </c>
      <c r="C157" s="20">
        <v>1</v>
      </c>
      <c r="D157" s="20">
        <v>15</v>
      </c>
      <c r="E157" s="20">
        <v>22</v>
      </c>
      <c r="F157" s="20">
        <v>17</v>
      </c>
      <c r="G157" s="20">
        <v>34</v>
      </c>
      <c r="H157" s="20">
        <v>22</v>
      </c>
      <c r="I157" s="20">
        <v>42</v>
      </c>
      <c r="J157" s="20">
        <v>30</v>
      </c>
      <c r="K157" s="20">
        <v>5</v>
      </c>
      <c r="L157" s="20">
        <v>5</v>
      </c>
      <c r="M157" s="20">
        <v>0</v>
      </c>
      <c r="N157" s="20">
        <v>24</v>
      </c>
      <c r="O157" s="26">
        <v>355.43523299999998</v>
      </c>
      <c r="P157" s="26">
        <v>300</v>
      </c>
    </row>
    <row r="158" spans="1:16" x14ac:dyDescent="0.2">
      <c r="A158" s="22" t="s">
        <v>581</v>
      </c>
      <c r="B158" s="23">
        <v>234</v>
      </c>
      <c r="C158" s="23">
        <v>3</v>
      </c>
      <c r="D158" s="23">
        <v>23</v>
      </c>
      <c r="E158" s="23">
        <v>23</v>
      </c>
      <c r="F158" s="23">
        <v>34</v>
      </c>
      <c r="G158" s="23">
        <v>28</v>
      </c>
      <c r="H158" s="23">
        <v>32</v>
      </c>
      <c r="I158" s="23">
        <v>31</v>
      </c>
      <c r="J158" s="23">
        <v>27</v>
      </c>
      <c r="K158" s="23">
        <v>3</v>
      </c>
      <c r="L158" s="23">
        <v>3</v>
      </c>
      <c r="M158" s="23">
        <v>5</v>
      </c>
      <c r="N158" s="23">
        <v>22</v>
      </c>
      <c r="O158" s="27">
        <v>298.64150899999999</v>
      </c>
      <c r="P158" s="27">
        <v>262</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289F3-CF32-4B17-A9E3-D2529303CB7B}">
  <dimension ref="A1:M159"/>
  <sheetViews>
    <sheetView workbookViewId="0">
      <selection activeCell="D17" sqref="D17"/>
    </sheetView>
  </sheetViews>
  <sheetFormatPr defaultColWidth="9" defaultRowHeight="12.5" x14ac:dyDescent="0.2"/>
  <cols>
    <col min="1" max="1" width="34.08984375" style="10" bestFit="1" customWidth="1"/>
    <col min="2" max="12" width="7.6328125" style="10" customWidth="1"/>
    <col min="13" max="13" width="7.6328125" style="49" customWidth="1"/>
    <col min="14" max="256" width="7.6328125" style="10" customWidth="1"/>
    <col min="257" max="16384" width="9" style="10"/>
  </cols>
  <sheetData>
    <row r="1" spans="1:13" x14ac:dyDescent="0.2">
      <c r="A1" s="8" t="s">
        <v>126</v>
      </c>
      <c r="B1" s="9"/>
    </row>
    <row r="2" spans="1:13" x14ac:dyDescent="0.2">
      <c r="A2" s="11" t="str">
        <f xml:space="preserve"> HYPERLINK("#'目次'!B42","[36]")</f>
        <v>[36]</v>
      </c>
    </row>
    <row r="3" spans="1:13" x14ac:dyDescent="0.2">
      <c r="A3" s="9" t="s">
        <v>126</v>
      </c>
      <c r="B3" s="12" t="s">
        <v>128</v>
      </c>
    </row>
    <row r="4" spans="1:13" x14ac:dyDescent="0.2">
      <c r="A4" s="9" t="s">
        <v>126</v>
      </c>
      <c r="B4" s="12" t="s">
        <v>263</v>
      </c>
    </row>
    <row r="5" spans="1:13" x14ac:dyDescent="0.2">
      <c r="A5" s="9" t="s">
        <v>126</v>
      </c>
      <c r="B5" s="12" t="s">
        <v>264</v>
      </c>
    </row>
    <row r="6" spans="1:13" x14ac:dyDescent="0.2">
      <c r="A6" s="9" t="s">
        <v>126</v>
      </c>
      <c r="B6" s="12" t="s">
        <v>265</v>
      </c>
    </row>
    <row r="7" spans="1:13" s="15" customFormat="1" ht="25" x14ac:dyDescent="0.2">
      <c r="A7" s="13" t="s">
        <v>126</v>
      </c>
      <c r="B7" s="14" t="s">
        <v>398</v>
      </c>
      <c r="C7" s="14" t="s">
        <v>445</v>
      </c>
      <c r="D7" s="14" t="s">
        <v>446</v>
      </c>
      <c r="E7" s="14" t="s">
        <v>447</v>
      </c>
      <c r="F7" s="14" t="s">
        <v>448</v>
      </c>
      <c r="G7" s="14" t="s">
        <v>449</v>
      </c>
      <c r="H7" s="14" t="s">
        <v>676</v>
      </c>
      <c r="I7" s="14" t="s">
        <v>677</v>
      </c>
      <c r="J7" s="14" t="s">
        <v>678</v>
      </c>
      <c r="K7" s="14" t="s">
        <v>429</v>
      </c>
      <c r="L7" s="14" t="s">
        <v>674</v>
      </c>
      <c r="M7" s="50" t="s">
        <v>491</v>
      </c>
    </row>
    <row r="8" spans="1:13" x14ac:dyDescent="0.2">
      <c r="A8" s="16" t="s">
        <v>402</v>
      </c>
      <c r="B8" s="17">
        <v>2188</v>
      </c>
      <c r="C8" s="17">
        <v>2</v>
      </c>
      <c r="D8" s="17">
        <v>40</v>
      </c>
      <c r="E8" s="17">
        <v>187</v>
      </c>
      <c r="F8" s="17">
        <v>306</v>
      </c>
      <c r="G8" s="17">
        <v>327</v>
      </c>
      <c r="H8" s="17">
        <v>425</v>
      </c>
      <c r="I8" s="17">
        <v>251</v>
      </c>
      <c r="J8" s="17">
        <v>419</v>
      </c>
      <c r="K8" s="17">
        <v>231</v>
      </c>
      <c r="L8" s="25">
        <v>20.641287999999999</v>
      </c>
      <c r="M8" s="25">
        <v>20</v>
      </c>
    </row>
    <row r="9" spans="1:13" x14ac:dyDescent="0.2">
      <c r="A9" s="18" t="s">
        <v>403</v>
      </c>
      <c r="B9" s="18"/>
      <c r="C9" s="18"/>
      <c r="D9" s="18"/>
      <c r="E9" s="18"/>
      <c r="F9" s="18"/>
      <c r="G9" s="18"/>
      <c r="H9" s="18"/>
      <c r="I9" s="18"/>
      <c r="J9" s="18"/>
      <c r="K9" s="18"/>
      <c r="L9" s="18"/>
      <c r="M9" s="51"/>
    </row>
    <row r="10" spans="1:13" x14ac:dyDescent="0.2">
      <c r="A10" s="19" t="s">
        <v>404</v>
      </c>
      <c r="B10" s="20">
        <v>1092</v>
      </c>
      <c r="C10" s="20">
        <v>1</v>
      </c>
      <c r="D10" s="20">
        <v>14</v>
      </c>
      <c r="E10" s="20">
        <v>77</v>
      </c>
      <c r="F10" s="20">
        <v>129</v>
      </c>
      <c r="G10" s="20">
        <v>142</v>
      </c>
      <c r="H10" s="20">
        <v>227</v>
      </c>
      <c r="I10" s="20">
        <v>148</v>
      </c>
      <c r="J10" s="20">
        <v>250</v>
      </c>
      <c r="K10" s="20">
        <v>104</v>
      </c>
      <c r="L10" s="26">
        <v>22.395748999999999</v>
      </c>
      <c r="M10" s="26">
        <v>20</v>
      </c>
    </row>
    <row r="11" spans="1:13" x14ac:dyDescent="0.2">
      <c r="A11" s="19" t="s">
        <v>405</v>
      </c>
      <c r="B11" s="20">
        <v>1095</v>
      </c>
      <c r="C11" s="20">
        <v>1</v>
      </c>
      <c r="D11" s="20">
        <v>26</v>
      </c>
      <c r="E11" s="20">
        <v>110</v>
      </c>
      <c r="F11" s="20">
        <v>177</v>
      </c>
      <c r="G11" s="20">
        <v>185</v>
      </c>
      <c r="H11" s="20">
        <v>197</v>
      </c>
      <c r="I11" s="20">
        <v>103</v>
      </c>
      <c r="J11" s="20">
        <v>169</v>
      </c>
      <c r="K11" s="20">
        <v>127</v>
      </c>
      <c r="L11" s="26">
        <v>18.851240000000001</v>
      </c>
      <c r="M11" s="26">
        <v>18</v>
      </c>
    </row>
    <row r="12" spans="1:13" x14ac:dyDescent="0.2">
      <c r="A12" s="19" t="s">
        <v>401</v>
      </c>
      <c r="B12" s="20">
        <v>1</v>
      </c>
      <c r="C12" s="20">
        <v>0</v>
      </c>
      <c r="D12" s="20">
        <v>0</v>
      </c>
      <c r="E12" s="20">
        <v>0</v>
      </c>
      <c r="F12" s="20">
        <v>0</v>
      </c>
      <c r="G12" s="20">
        <v>0</v>
      </c>
      <c r="H12" s="20">
        <v>1</v>
      </c>
      <c r="I12" s="20">
        <v>0</v>
      </c>
      <c r="J12" s="20">
        <v>0</v>
      </c>
      <c r="K12" s="20">
        <v>0</v>
      </c>
      <c r="L12" s="26">
        <v>20</v>
      </c>
      <c r="M12" s="26">
        <v>20</v>
      </c>
    </row>
    <row r="13" spans="1:13" x14ac:dyDescent="0.2">
      <c r="A13" s="18" t="s">
        <v>406</v>
      </c>
      <c r="B13" s="18"/>
      <c r="C13" s="18"/>
      <c r="D13" s="18"/>
      <c r="E13" s="18"/>
      <c r="F13" s="18"/>
      <c r="G13" s="18"/>
      <c r="H13" s="18"/>
      <c r="I13" s="18"/>
      <c r="J13" s="18"/>
      <c r="K13" s="18"/>
      <c r="L13" s="18"/>
      <c r="M13" s="51"/>
    </row>
    <row r="14" spans="1:13" x14ac:dyDescent="0.2">
      <c r="A14" s="19" t="s">
        <v>407</v>
      </c>
      <c r="B14" s="20">
        <v>387</v>
      </c>
      <c r="C14" s="20">
        <v>1</v>
      </c>
      <c r="D14" s="20">
        <v>13</v>
      </c>
      <c r="E14" s="20">
        <v>35</v>
      </c>
      <c r="F14" s="20">
        <v>46</v>
      </c>
      <c r="G14" s="20">
        <v>53</v>
      </c>
      <c r="H14" s="20">
        <v>74</v>
      </c>
      <c r="I14" s="20">
        <v>47</v>
      </c>
      <c r="J14" s="20">
        <v>102</v>
      </c>
      <c r="K14" s="20">
        <v>16</v>
      </c>
      <c r="L14" s="26">
        <v>21.894879</v>
      </c>
      <c r="M14" s="26">
        <v>20</v>
      </c>
    </row>
    <row r="15" spans="1:13" x14ac:dyDescent="0.2">
      <c r="A15" s="19" t="s">
        <v>408</v>
      </c>
      <c r="B15" s="20">
        <v>432</v>
      </c>
      <c r="C15" s="20">
        <v>0</v>
      </c>
      <c r="D15" s="20">
        <v>6</v>
      </c>
      <c r="E15" s="20">
        <v>31</v>
      </c>
      <c r="F15" s="20">
        <v>52</v>
      </c>
      <c r="G15" s="20">
        <v>48</v>
      </c>
      <c r="H15" s="20">
        <v>87</v>
      </c>
      <c r="I15" s="20">
        <v>54</v>
      </c>
      <c r="J15" s="20">
        <v>118</v>
      </c>
      <c r="K15" s="20">
        <v>36</v>
      </c>
      <c r="L15" s="26">
        <v>22.489899000000001</v>
      </c>
      <c r="M15" s="26">
        <v>20</v>
      </c>
    </row>
    <row r="16" spans="1:13" x14ac:dyDescent="0.2">
      <c r="A16" s="19" t="s">
        <v>409</v>
      </c>
      <c r="B16" s="20">
        <v>449</v>
      </c>
      <c r="C16" s="20">
        <v>0</v>
      </c>
      <c r="D16" s="20">
        <v>8</v>
      </c>
      <c r="E16" s="20">
        <v>45</v>
      </c>
      <c r="F16" s="20">
        <v>64</v>
      </c>
      <c r="G16" s="20">
        <v>64</v>
      </c>
      <c r="H16" s="20">
        <v>85</v>
      </c>
      <c r="I16" s="20">
        <v>61</v>
      </c>
      <c r="J16" s="20">
        <v>83</v>
      </c>
      <c r="K16" s="20">
        <v>39</v>
      </c>
      <c r="L16" s="26">
        <v>20.197561</v>
      </c>
      <c r="M16" s="26">
        <v>20</v>
      </c>
    </row>
    <row r="17" spans="1:13" x14ac:dyDescent="0.2">
      <c r="A17" s="19" t="s">
        <v>410</v>
      </c>
      <c r="B17" s="20">
        <v>427</v>
      </c>
      <c r="C17" s="20">
        <v>0</v>
      </c>
      <c r="D17" s="20">
        <v>5</v>
      </c>
      <c r="E17" s="20">
        <v>34</v>
      </c>
      <c r="F17" s="20">
        <v>57</v>
      </c>
      <c r="G17" s="20">
        <v>72</v>
      </c>
      <c r="H17" s="20">
        <v>83</v>
      </c>
      <c r="I17" s="20">
        <v>47</v>
      </c>
      <c r="J17" s="20">
        <v>74</v>
      </c>
      <c r="K17" s="20">
        <v>55</v>
      </c>
      <c r="L17" s="26">
        <v>20.311827999999998</v>
      </c>
      <c r="M17" s="26">
        <v>20</v>
      </c>
    </row>
    <row r="18" spans="1:13" x14ac:dyDescent="0.2">
      <c r="A18" s="19" t="s">
        <v>411</v>
      </c>
      <c r="B18" s="20">
        <v>274</v>
      </c>
      <c r="C18" s="20">
        <v>1</v>
      </c>
      <c r="D18" s="20">
        <v>4</v>
      </c>
      <c r="E18" s="20">
        <v>17</v>
      </c>
      <c r="F18" s="20">
        <v>43</v>
      </c>
      <c r="G18" s="20">
        <v>52</v>
      </c>
      <c r="H18" s="20">
        <v>58</v>
      </c>
      <c r="I18" s="20">
        <v>28</v>
      </c>
      <c r="J18" s="20">
        <v>29</v>
      </c>
      <c r="K18" s="20">
        <v>42</v>
      </c>
      <c r="L18" s="26">
        <v>19.474138</v>
      </c>
      <c r="M18" s="26">
        <v>18.5</v>
      </c>
    </row>
    <row r="19" spans="1:13" x14ac:dyDescent="0.2">
      <c r="A19" s="19" t="s">
        <v>412</v>
      </c>
      <c r="B19" s="20">
        <v>137</v>
      </c>
      <c r="C19" s="20">
        <v>0</v>
      </c>
      <c r="D19" s="20">
        <v>1</v>
      </c>
      <c r="E19" s="20">
        <v>18</v>
      </c>
      <c r="F19" s="20">
        <v>25</v>
      </c>
      <c r="G19" s="20">
        <v>20</v>
      </c>
      <c r="H19" s="20">
        <v>25</v>
      </c>
      <c r="I19" s="20">
        <v>7</v>
      </c>
      <c r="J19" s="20">
        <v>11</v>
      </c>
      <c r="K19" s="20">
        <v>30</v>
      </c>
      <c r="L19" s="26">
        <v>18.289719999999999</v>
      </c>
      <c r="M19" s="26">
        <v>15</v>
      </c>
    </row>
    <row r="20" spans="1:13" x14ac:dyDescent="0.2">
      <c r="A20" s="19" t="s">
        <v>413</v>
      </c>
      <c r="B20" s="20">
        <v>71</v>
      </c>
      <c r="C20" s="20">
        <v>0</v>
      </c>
      <c r="D20" s="20">
        <v>3</v>
      </c>
      <c r="E20" s="20">
        <v>6</v>
      </c>
      <c r="F20" s="20">
        <v>18</v>
      </c>
      <c r="G20" s="20">
        <v>16</v>
      </c>
      <c r="H20" s="20">
        <v>11</v>
      </c>
      <c r="I20" s="20">
        <v>6</v>
      </c>
      <c r="J20" s="20">
        <v>2</v>
      </c>
      <c r="K20" s="20">
        <v>9</v>
      </c>
      <c r="L20" s="26">
        <v>15.096774</v>
      </c>
      <c r="M20" s="26">
        <v>15</v>
      </c>
    </row>
    <row r="21" spans="1:13" x14ac:dyDescent="0.2">
      <c r="A21" s="19" t="s">
        <v>414</v>
      </c>
      <c r="B21" s="20">
        <v>11</v>
      </c>
      <c r="C21" s="20">
        <v>0</v>
      </c>
      <c r="D21" s="20">
        <v>0</v>
      </c>
      <c r="E21" s="20">
        <v>1</v>
      </c>
      <c r="F21" s="20">
        <v>1</v>
      </c>
      <c r="G21" s="20">
        <v>2</v>
      </c>
      <c r="H21" s="20">
        <v>2</v>
      </c>
      <c r="I21" s="20">
        <v>1</v>
      </c>
      <c r="J21" s="20">
        <v>0</v>
      </c>
      <c r="K21" s="20">
        <v>4</v>
      </c>
      <c r="L21" s="26">
        <v>16.857143000000001</v>
      </c>
      <c r="M21" s="26">
        <v>18</v>
      </c>
    </row>
    <row r="22" spans="1:13" x14ac:dyDescent="0.2">
      <c r="A22" s="19" t="s">
        <v>415</v>
      </c>
      <c r="B22" s="20">
        <v>881</v>
      </c>
      <c r="C22" s="20">
        <v>0</v>
      </c>
      <c r="D22" s="20">
        <v>14</v>
      </c>
      <c r="E22" s="20">
        <v>76</v>
      </c>
      <c r="F22" s="20">
        <v>116</v>
      </c>
      <c r="G22" s="20">
        <v>112</v>
      </c>
      <c r="H22" s="20">
        <v>172</v>
      </c>
      <c r="I22" s="20">
        <v>115</v>
      </c>
      <c r="J22" s="20">
        <v>201</v>
      </c>
      <c r="K22" s="20">
        <v>75</v>
      </c>
      <c r="L22" s="26">
        <v>21.323820999999999</v>
      </c>
      <c r="M22" s="26">
        <v>20</v>
      </c>
    </row>
    <row r="23" spans="1:13" x14ac:dyDescent="0.2">
      <c r="A23" s="19" t="s">
        <v>416</v>
      </c>
      <c r="B23" s="20">
        <v>701</v>
      </c>
      <c r="C23" s="20">
        <v>1</v>
      </c>
      <c r="D23" s="20">
        <v>9</v>
      </c>
      <c r="E23" s="20">
        <v>51</v>
      </c>
      <c r="F23" s="20">
        <v>100</v>
      </c>
      <c r="G23" s="20">
        <v>124</v>
      </c>
      <c r="H23" s="20">
        <v>141</v>
      </c>
      <c r="I23" s="20">
        <v>75</v>
      </c>
      <c r="J23" s="20">
        <v>103</v>
      </c>
      <c r="K23" s="20">
        <v>97</v>
      </c>
      <c r="L23" s="26">
        <v>19.990065999999999</v>
      </c>
      <c r="M23" s="26">
        <v>20</v>
      </c>
    </row>
    <row r="24" spans="1:13" x14ac:dyDescent="0.2">
      <c r="A24" s="19" t="s">
        <v>417</v>
      </c>
      <c r="B24" s="20">
        <v>1801</v>
      </c>
      <c r="C24" s="20">
        <v>1</v>
      </c>
      <c r="D24" s="20">
        <v>27</v>
      </c>
      <c r="E24" s="20">
        <v>152</v>
      </c>
      <c r="F24" s="20">
        <v>260</v>
      </c>
      <c r="G24" s="20">
        <v>274</v>
      </c>
      <c r="H24" s="20">
        <v>351</v>
      </c>
      <c r="I24" s="20">
        <v>204</v>
      </c>
      <c r="J24" s="20">
        <v>317</v>
      </c>
      <c r="K24" s="20">
        <v>215</v>
      </c>
      <c r="L24" s="26">
        <v>20.348044999999999</v>
      </c>
      <c r="M24" s="26">
        <v>20</v>
      </c>
    </row>
    <row r="25" spans="1:13" x14ac:dyDescent="0.2">
      <c r="A25" s="19" t="s">
        <v>418</v>
      </c>
      <c r="B25" s="20">
        <v>920</v>
      </c>
      <c r="C25" s="20">
        <v>1</v>
      </c>
      <c r="D25" s="20">
        <v>13</v>
      </c>
      <c r="E25" s="20">
        <v>76</v>
      </c>
      <c r="F25" s="20">
        <v>144</v>
      </c>
      <c r="G25" s="20">
        <v>162</v>
      </c>
      <c r="H25" s="20">
        <v>179</v>
      </c>
      <c r="I25" s="20">
        <v>89</v>
      </c>
      <c r="J25" s="20">
        <v>116</v>
      </c>
      <c r="K25" s="20">
        <v>140</v>
      </c>
      <c r="L25" s="26">
        <v>19.339744</v>
      </c>
      <c r="M25" s="26">
        <v>18</v>
      </c>
    </row>
    <row r="26" spans="1:13" x14ac:dyDescent="0.2">
      <c r="A26" s="19" t="s">
        <v>419</v>
      </c>
      <c r="B26" s="20">
        <v>219</v>
      </c>
      <c r="C26" s="20">
        <v>0</v>
      </c>
      <c r="D26" s="20">
        <v>4</v>
      </c>
      <c r="E26" s="20">
        <v>25</v>
      </c>
      <c r="F26" s="20">
        <v>44</v>
      </c>
      <c r="G26" s="20">
        <v>38</v>
      </c>
      <c r="H26" s="20">
        <v>38</v>
      </c>
      <c r="I26" s="20">
        <v>14</v>
      </c>
      <c r="J26" s="20">
        <v>13</v>
      </c>
      <c r="K26" s="20">
        <v>43</v>
      </c>
      <c r="L26" s="26">
        <v>17.107955</v>
      </c>
      <c r="M26" s="26">
        <v>15</v>
      </c>
    </row>
    <row r="27" spans="1:13" x14ac:dyDescent="0.2">
      <c r="A27" s="18" t="s">
        <v>420</v>
      </c>
      <c r="B27" s="17">
        <v>208</v>
      </c>
      <c r="C27" s="17">
        <v>1</v>
      </c>
      <c r="D27" s="17">
        <v>4</v>
      </c>
      <c r="E27" s="17">
        <v>18</v>
      </c>
      <c r="F27" s="17">
        <v>19</v>
      </c>
      <c r="G27" s="17">
        <v>24</v>
      </c>
      <c r="H27" s="17">
        <v>38</v>
      </c>
      <c r="I27" s="17">
        <v>28</v>
      </c>
      <c r="J27" s="17">
        <v>67</v>
      </c>
      <c r="K27" s="17">
        <v>9</v>
      </c>
      <c r="L27" s="25">
        <v>23.994975</v>
      </c>
      <c r="M27" s="25">
        <v>23</v>
      </c>
    </row>
    <row r="28" spans="1:13" x14ac:dyDescent="0.2">
      <c r="A28" s="19" t="s">
        <v>408</v>
      </c>
      <c r="B28" s="20">
        <v>220</v>
      </c>
      <c r="C28" s="20">
        <v>0</v>
      </c>
      <c r="D28" s="20">
        <v>4</v>
      </c>
      <c r="E28" s="20">
        <v>16</v>
      </c>
      <c r="F28" s="20">
        <v>23</v>
      </c>
      <c r="G28" s="20">
        <v>22</v>
      </c>
      <c r="H28" s="20">
        <v>46</v>
      </c>
      <c r="I28" s="20">
        <v>29</v>
      </c>
      <c r="J28" s="20">
        <v>59</v>
      </c>
      <c r="K28" s="20">
        <v>21</v>
      </c>
      <c r="L28" s="26">
        <v>22.502513</v>
      </c>
      <c r="M28" s="26">
        <v>20</v>
      </c>
    </row>
    <row r="29" spans="1:13" x14ac:dyDescent="0.2">
      <c r="A29" s="19" t="s">
        <v>409</v>
      </c>
      <c r="B29" s="20">
        <v>226</v>
      </c>
      <c r="C29" s="20">
        <v>0</v>
      </c>
      <c r="D29" s="20">
        <v>4</v>
      </c>
      <c r="E29" s="20">
        <v>21</v>
      </c>
      <c r="F29" s="20">
        <v>23</v>
      </c>
      <c r="G29" s="20">
        <v>32</v>
      </c>
      <c r="H29" s="20">
        <v>44</v>
      </c>
      <c r="I29" s="20">
        <v>37</v>
      </c>
      <c r="J29" s="20">
        <v>50</v>
      </c>
      <c r="K29" s="20">
        <v>15</v>
      </c>
      <c r="L29" s="26">
        <v>21.758293999999999</v>
      </c>
      <c r="M29" s="26">
        <v>20</v>
      </c>
    </row>
    <row r="30" spans="1:13" x14ac:dyDescent="0.2">
      <c r="A30" s="19" t="s">
        <v>410</v>
      </c>
      <c r="B30" s="20">
        <v>211</v>
      </c>
      <c r="C30" s="20">
        <v>0</v>
      </c>
      <c r="D30" s="20">
        <v>0</v>
      </c>
      <c r="E30" s="20">
        <v>12</v>
      </c>
      <c r="F30" s="20">
        <v>30</v>
      </c>
      <c r="G30" s="20">
        <v>30</v>
      </c>
      <c r="H30" s="20">
        <v>41</v>
      </c>
      <c r="I30" s="20">
        <v>30</v>
      </c>
      <c r="J30" s="20">
        <v>45</v>
      </c>
      <c r="K30" s="20">
        <v>23</v>
      </c>
      <c r="L30" s="26">
        <v>21.957446999999998</v>
      </c>
      <c r="M30" s="26">
        <v>20</v>
      </c>
    </row>
    <row r="31" spans="1:13" x14ac:dyDescent="0.2">
      <c r="A31" s="19" t="s">
        <v>411</v>
      </c>
      <c r="B31" s="20">
        <v>134</v>
      </c>
      <c r="C31" s="20">
        <v>0</v>
      </c>
      <c r="D31" s="20">
        <v>2</v>
      </c>
      <c r="E31" s="20">
        <v>4</v>
      </c>
      <c r="F31" s="20">
        <v>18</v>
      </c>
      <c r="G31" s="20">
        <v>24</v>
      </c>
      <c r="H31" s="20">
        <v>34</v>
      </c>
      <c r="I31" s="20">
        <v>16</v>
      </c>
      <c r="J31" s="20">
        <v>19</v>
      </c>
      <c r="K31" s="20">
        <v>17</v>
      </c>
      <c r="L31" s="26">
        <v>21.965812</v>
      </c>
      <c r="M31" s="26">
        <v>20</v>
      </c>
    </row>
    <row r="32" spans="1:13" x14ac:dyDescent="0.2">
      <c r="A32" s="19" t="s">
        <v>412</v>
      </c>
      <c r="B32" s="20">
        <v>65</v>
      </c>
      <c r="C32" s="20">
        <v>0</v>
      </c>
      <c r="D32" s="20">
        <v>0</v>
      </c>
      <c r="E32" s="20">
        <v>4</v>
      </c>
      <c r="F32" s="20">
        <v>10</v>
      </c>
      <c r="G32" s="20">
        <v>5</v>
      </c>
      <c r="H32" s="20">
        <v>18</v>
      </c>
      <c r="I32" s="20">
        <v>5</v>
      </c>
      <c r="J32" s="20">
        <v>9</v>
      </c>
      <c r="K32" s="20">
        <v>14</v>
      </c>
      <c r="L32" s="26">
        <v>23.490196000000001</v>
      </c>
      <c r="M32" s="26">
        <v>20</v>
      </c>
    </row>
    <row r="33" spans="1:13" x14ac:dyDescent="0.2">
      <c r="A33" s="19" t="s">
        <v>413</v>
      </c>
      <c r="B33" s="20">
        <v>25</v>
      </c>
      <c r="C33" s="20">
        <v>0</v>
      </c>
      <c r="D33" s="20">
        <v>0</v>
      </c>
      <c r="E33" s="20">
        <v>2</v>
      </c>
      <c r="F33" s="20">
        <v>6</v>
      </c>
      <c r="G33" s="20">
        <v>4</v>
      </c>
      <c r="H33" s="20">
        <v>5</v>
      </c>
      <c r="I33" s="20">
        <v>3</v>
      </c>
      <c r="J33" s="20">
        <v>1</v>
      </c>
      <c r="K33" s="20">
        <v>4</v>
      </c>
      <c r="L33" s="26">
        <v>16.619047999999999</v>
      </c>
      <c r="M33" s="26">
        <v>16</v>
      </c>
    </row>
    <row r="34" spans="1:13" x14ac:dyDescent="0.2">
      <c r="A34" s="19" t="s">
        <v>414</v>
      </c>
      <c r="B34" s="20">
        <v>3</v>
      </c>
      <c r="C34" s="20">
        <v>0</v>
      </c>
      <c r="D34" s="20">
        <v>0</v>
      </c>
      <c r="E34" s="20">
        <v>0</v>
      </c>
      <c r="F34" s="20">
        <v>0</v>
      </c>
      <c r="G34" s="20">
        <v>1</v>
      </c>
      <c r="H34" s="20">
        <v>1</v>
      </c>
      <c r="I34" s="20">
        <v>0</v>
      </c>
      <c r="J34" s="20">
        <v>0</v>
      </c>
      <c r="K34" s="20">
        <v>1</v>
      </c>
      <c r="L34" s="26">
        <v>19</v>
      </c>
      <c r="M34" s="26">
        <v>19</v>
      </c>
    </row>
    <row r="35" spans="1:13" x14ac:dyDescent="0.2">
      <c r="A35" s="19" t="s">
        <v>415</v>
      </c>
      <c r="B35" s="20">
        <v>446</v>
      </c>
      <c r="C35" s="20">
        <v>0</v>
      </c>
      <c r="D35" s="20">
        <v>8</v>
      </c>
      <c r="E35" s="20">
        <v>37</v>
      </c>
      <c r="F35" s="20">
        <v>46</v>
      </c>
      <c r="G35" s="20">
        <v>54</v>
      </c>
      <c r="H35" s="20">
        <v>90</v>
      </c>
      <c r="I35" s="20">
        <v>66</v>
      </c>
      <c r="J35" s="20">
        <v>109</v>
      </c>
      <c r="K35" s="20">
        <v>36</v>
      </c>
      <c r="L35" s="26">
        <v>22.119512</v>
      </c>
      <c r="M35" s="26">
        <v>20</v>
      </c>
    </row>
    <row r="36" spans="1:13" x14ac:dyDescent="0.2">
      <c r="A36" s="19" t="s">
        <v>416</v>
      </c>
      <c r="B36" s="20">
        <v>345</v>
      </c>
      <c r="C36" s="20">
        <v>0</v>
      </c>
      <c r="D36" s="20">
        <v>2</v>
      </c>
      <c r="E36" s="20">
        <v>16</v>
      </c>
      <c r="F36" s="20">
        <v>48</v>
      </c>
      <c r="G36" s="20">
        <v>54</v>
      </c>
      <c r="H36" s="20">
        <v>75</v>
      </c>
      <c r="I36" s="20">
        <v>46</v>
      </c>
      <c r="J36" s="20">
        <v>64</v>
      </c>
      <c r="K36" s="20">
        <v>40</v>
      </c>
      <c r="L36" s="26">
        <v>21.960656</v>
      </c>
      <c r="M36" s="26">
        <v>20</v>
      </c>
    </row>
    <row r="37" spans="1:13" x14ac:dyDescent="0.2">
      <c r="A37" s="19" t="s">
        <v>417</v>
      </c>
      <c r="B37" s="20">
        <v>884</v>
      </c>
      <c r="C37" s="20">
        <v>0</v>
      </c>
      <c r="D37" s="20">
        <v>10</v>
      </c>
      <c r="E37" s="20">
        <v>59</v>
      </c>
      <c r="F37" s="20">
        <v>110</v>
      </c>
      <c r="G37" s="20">
        <v>118</v>
      </c>
      <c r="H37" s="20">
        <v>189</v>
      </c>
      <c r="I37" s="20">
        <v>120</v>
      </c>
      <c r="J37" s="20">
        <v>183</v>
      </c>
      <c r="K37" s="20">
        <v>95</v>
      </c>
      <c r="L37" s="26">
        <v>21.992394999999998</v>
      </c>
      <c r="M37" s="26">
        <v>20</v>
      </c>
    </row>
    <row r="38" spans="1:13" x14ac:dyDescent="0.2">
      <c r="A38" s="19" t="s">
        <v>418</v>
      </c>
      <c r="B38" s="20">
        <v>438</v>
      </c>
      <c r="C38" s="20">
        <v>0</v>
      </c>
      <c r="D38" s="20">
        <v>2</v>
      </c>
      <c r="E38" s="20">
        <v>22</v>
      </c>
      <c r="F38" s="20">
        <v>64</v>
      </c>
      <c r="G38" s="20">
        <v>64</v>
      </c>
      <c r="H38" s="20">
        <v>99</v>
      </c>
      <c r="I38" s="20">
        <v>54</v>
      </c>
      <c r="J38" s="20">
        <v>74</v>
      </c>
      <c r="K38" s="20">
        <v>59</v>
      </c>
      <c r="L38" s="26">
        <v>21.854880999999999</v>
      </c>
      <c r="M38" s="26">
        <v>20</v>
      </c>
    </row>
    <row r="39" spans="1:13" x14ac:dyDescent="0.2">
      <c r="A39" s="19" t="s">
        <v>419</v>
      </c>
      <c r="B39" s="20">
        <v>93</v>
      </c>
      <c r="C39" s="20">
        <v>0</v>
      </c>
      <c r="D39" s="20">
        <v>0</v>
      </c>
      <c r="E39" s="20">
        <v>6</v>
      </c>
      <c r="F39" s="20">
        <v>16</v>
      </c>
      <c r="G39" s="20">
        <v>10</v>
      </c>
      <c r="H39" s="20">
        <v>24</v>
      </c>
      <c r="I39" s="20">
        <v>8</v>
      </c>
      <c r="J39" s="20">
        <v>10</v>
      </c>
      <c r="K39" s="20">
        <v>19</v>
      </c>
      <c r="L39" s="26">
        <v>21.418918999999999</v>
      </c>
      <c r="M39" s="26">
        <v>20</v>
      </c>
    </row>
    <row r="40" spans="1:13" x14ac:dyDescent="0.2">
      <c r="A40" s="18" t="s">
        <v>421</v>
      </c>
      <c r="B40" s="17">
        <v>178</v>
      </c>
      <c r="C40" s="17">
        <v>0</v>
      </c>
      <c r="D40" s="17">
        <v>9</v>
      </c>
      <c r="E40" s="17">
        <v>17</v>
      </c>
      <c r="F40" s="17">
        <v>27</v>
      </c>
      <c r="G40" s="17">
        <v>29</v>
      </c>
      <c r="H40" s="17">
        <v>35</v>
      </c>
      <c r="I40" s="17">
        <v>19</v>
      </c>
      <c r="J40" s="17">
        <v>35</v>
      </c>
      <c r="K40" s="17">
        <v>7</v>
      </c>
      <c r="L40" s="25">
        <v>19.461988000000002</v>
      </c>
      <c r="M40" s="25">
        <v>20</v>
      </c>
    </row>
    <row r="41" spans="1:13" x14ac:dyDescent="0.2">
      <c r="A41" s="19" t="s">
        <v>408</v>
      </c>
      <c r="B41" s="20">
        <v>212</v>
      </c>
      <c r="C41" s="20">
        <v>0</v>
      </c>
      <c r="D41" s="20">
        <v>2</v>
      </c>
      <c r="E41" s="20">
        <v>15</v>
      </c>
      <c r="F41" s="20">
        <v>29</v>
      </c>
      <c r="G41" s="20">
        <v>26</v>
      </c>
      <c r="H41" s="20">
        <v>41</v>
      </c>
      <c r="I41" s="20">
        <v>25</v>
      </c>
      <c r="J41" s="20">
        <v>59</v>
      </c>
      <c r="K41" s="20">
        <v>15</v>
      </c>
      <c r="L41" s="26">
        <v>22.477156999999998</v>
      </c>
      <c r="M41" s="26">
        <v>20</v>
      </c>
    </row>
    <row r="42" spans="1:13" x14ac:dyDescent="0.2">
      <c r="A42" s="19" t="s">
        <v>409</v>
      </c>
      <c r="B42" s="20">
        <v>223</v>
      </c>
      <c r="C42" s="20">
        <v>0</v>
      </c>
      <c r="D42" s="20">
        <v>4</v>
      </c>
      <c r="E42" s="20">
        <v>24</v>
      </c>
      <c r="F42" s="20">
        <v>41</v>
      </c>
      <c r="G42" s="20">
        <v>32</v>
      </c>
      <c r="H42" s="20">
        <v>41</v>
      </c>
      <c r="I42" s="20">
        <v>24</v>
      </c>
      <c r="J42" s="20">
        <v>33</v>
      </c>
      <c r="K42" s="20">
        <v>24</v>
      </c>
      <c r="L42" s="26">
        <v>18.542714</v>
      </c>
      <c r="M42" s="26">
        <v>19</v>
      </c>
    </row>
    <row r="43" spans="1:13" x14ac:dyDescent="0.2">
      <c r="A43" s="19" t="s">
        <v>410</v>
      </c>
      <c r="B43" s="20">
        <v>216</v>
      </c>
      <c r="C43" s="20">
        <v>0</v>
      </c>
      <c r="D43" s="20">
        <v>5</v>
      </c>
      <c r="E43" s="20">
        <v>22</v>
      </c>
      <c r="F43" s="20">
        <v>27</v>
      </c>
      <c r="G43" s="20">
        <v>42</v>
      </c>
      <c r="H43" s="20">
        <v>42</v>
      </c>
      <c r="I43" s="20">
        <v>17</v>
      </c>
      <c r="J43" s="20">
        <v>29</v>
      </c>
      <c r="K43" s="20">
        <v>32</v>
      </c>
      <c r="L43" s="26">
        <v>18.630434999999999</v>
      </c>
      <c r="M43" s="26">
        <v>18</v>
      </c>
    </row>
    <row r="44" spans="1:13" x14ac:dyDescent="0.2">
      <c r="A44" s="19" t="s">
        <v>411</v>
      </c>
      <c r="B44" s="20">
        <v>140</v>
      </c>
      <c r="C44" s="20">
        <v>1</v>
      </c>
      <c r="D44" s="20">
        <v>2</v>
      </c>
      <c r="E44" s="20">
        <v>13</v>
      </c>
      <c r="F44" s="20">
        <v>25</v>
      </c>
      <c r="G44" s="20">
        <v>28</v>
      </c>
      <c r="H44" s="20">
        <v>24</v>
      </c>
      <c r="I44" s="20">
        <v>12</v>
      </c>
      <c r="J44" s="20">
        <v>10</v>
      </c>
      <c r="K44" s="20">
        <v>25</v>
      </c>
      <c r="L44" s="26">
        <v>16.939129999999999</v>
      </c>
      <c r="M44" s="26">
        <v>15</v>
      </c>
    </row>
    <row r="45" spans="1:13" x14ac:dyDescent="0.2">
      <c r="A45" s="19" t="s">
        <v>412</v>
      </c>
      <c r="B45" s="20">
        <v>72</v>
      </c>
      <c r="C45" s="20">
        <v>0</v>
      </c>
      <c r="D45" s="20">
        <v>1</v>
      </c>
      <c r="E45" s="20">
        <v>14</v>
      </c>
      <c r="F45" s="20">
        <v>15</v>
      </c>
      <c r="G45" s="20">
        <v>15</v>
      </c>
      <c r="H45" s="20">
        <v>7</v>
      </c>
      <c r="I45" s="20">
        <v>2</v>
      </c>
      <c r="J45" s="20">
        <v>2</v>
      </c>
      <c r="K45" s="20">
        <v>16</v>
      </c>
      <c r="L45" s="26">
        <v>13.553571</v>
      </c>
      <c r="M45" s="26">
        <v>14</v>
      </c>
    </row>
    <row r="46" spans="1:13" x14ac:dyDescent="0.2">
      <c r="A46" s="19" t="s">
        <v>413</v>
      </c>
      <c r="B46" s="20">
        <v>46</v>
      </c>
      <c r="C46" s="20">
        <v>0</v>
      </c>
      <c r="D46" s="20">
        <v>3</v>
      </c>
      <c r="E46" s="20">
        <v>4</v>
      </c>
      <c r="F46" s="20">
        <v>12</v>
      </c>
      <c r="G46" s="20">
        <v>12</v>
      </c>
      <c r="H46" s="20">
        <v>6</v>
      </c>
      <c r="I46" s="20">
        <v>3</v>
      </c>
      <c r="J46" s="20">
        <v>1</v>
      </c>
      <c r="K46" s="20">
        <v>5</v>
      </c>
      <c r="L46" s="26">
        <v>14.317073000000001</v>
      </c>
      <c r="M46" s="26">
        <v>15</v>
      </c>
    </row>
    <row r="47" spans="1:13" x14ac:dyDescent="0.2">
      <c r="A47" s="19" t="s">
        <v>414</v>
      </c>
      <c r="B47" s="20">
        <v>8</v>
      </c>
      <c r="C47" s="20">
        <v>0</v>
      </c>
      <c r="D47" s="20">
        <v>0</v>
      </c>
      <c r="E47" s="20">
        <v>1</v>
      </c>
      <c r="F47" s="20">
        <v>1</v>
      </c>
      <c r="G47" s="20">
        <v>1</v>
      </c>
      <c r="H47" s="20">
        <v>1</v>
      </c>
      <c r="I47" s="20">
        <v>1</v>
      </c>
      <c r="J47" s="20">
        <v>0</v>
      </c>
      <c r="K47" s="20">
        <v>3</v>
      </c>
      <c r="L47" s="26">
        <v>16</v>
      </c>
      <c r="M47" s="26">
        <v>15</v>
      </c>
    </row>
    <row r="48" spans="1:13" x14ac:dyDescent="0.2">
      <c r="A48" s="19" t="s">
        <v>415</v>
      </c>
      <c r="B48" s="20">
        <v>435</v>
      </c>
      <c r="C48" s="20">
        <v>0</v>
      </c>
      <c r="D48" s="20">
        <v>6</v>
      </c>
      <c r="E48" s="20">
        <v>39</v>
      </c>
      <c r="F48" s="20">
        <v>70</v>
      </c>
      <c r="G48" s="20">
        <v>58</v>
      </c>
      <c r="H48" s="20">
        <v>82</v>
      </c>
      <c r="I48" s="20">
        <v>49</v>
      </c>
      <c r="J48" s="20">
        <v>92</v>
      </c>
      <c r="K48" s="20">
        <v>39</v>
      </c>
      <c r="L48" s="26">
        <v>20.5</v>
      </c>
      <c r="M48" s="26">
        <v>20</v>
      </c>
    </row>
    <row r="49" spans="1:13" x14ac:dyDescent="0.2">
      <c r="A49" s="19" t="s">
        <v>416</v>
      </c>
      <c r="B49" s="20">
        <v>356</v>
      </c>
      <c r="C49" s="20">
        <v>1</v>
      </c>
      <c r="D49" s="20">
        <v>7</v>
      </c>
      <c r="E49" s="20">
        <v>35</v>
      </c>
      <c r="F49" s="20">
        <v>52</v>
      </c>
      <c r="G49" s="20">
        <v>70</v>
      </c>
      <c r="H49" s="20">
        <v>66</v>
      </c>
      <c r="I49" s="20">
        <v>29</v>
      </c>
      <c r="J49" s="20">
        <v>39</v>
      </c>
      <c r="K49" s="20">
        <v>57</v>
      </c>
      <c r="L49" s="26">
        <v>17.979932999999999</v>
      </c>
      <c r="M49" s="26">
        <v>18</v>
      </c>
    </row>
    <row r="50" spans="1:13" x14ac:dyDescent="0.2">
      <c r="A50" s="19" t="s">
        <v>417</v>
      </c>
      <c r="B50" s="20">
        <v>917</v>
      </c>
      <c r="C50" s="20">
        <v>1</v>
      </c>
      <c r="D50" s="20">
        <v>17</v>
      </c>
      <c r="E50" s="20">
        <v>93</v>
      </c>
      <c r="F50" s="20">
        <v>150</v>
      </c>
      <c r="G50" s="20">
        <v>156</v>
      </c>
      <c r="H50" s="20">
        <v>162</v>
      </c>
      <c r="I50" s="20">
        <v>84</v>
      </c>
      <c r="J50" s="20">
        <v>134</v>
      </c>
      <c r="K50" s="20">
        <v>120</v>
      </c>
      <c r="L50" s="26">
        <v>18.720200999999999</v>
      </c>
      <c r="M50" s="26">
        <v>18</v>
      </c>
    </row>
    <row r="51" spans="1:13" x14ac:dyDescent="0.2">
      <c r="A51" s="19" t="s">
        <v>418</v>
      </c>
      <c r="B51" s="20">
        <v>482</v>
      </c>
      <c r="C51" s="20">
        <v>1</v>
      </c>
      <c r="D51" s="20">
        <v>11</v>
      </c>
      <c r="E51" s="20">
        <v>54</v>
      </c>
      <c r="F51" s="20">
        <v>80</v>
      </c>
      <c r="G51" s="20">
        <v>98</v>
      </c>
      <c r="H51" s="20">
        <v>80</v>
      </c>
      <c r="I51" s="20">
        <v>35</v>
      </c>
      <c r="J51" s="20">
        <v>42</v>
      </c>
      <c r="K51" s="20">
        <v>81</v>
      </c>
      <c r="L51" s="26">
        <v>16.962593999999999</v>
      </c>
      <c r="M51" s="26">
        <v>15</v>
      </c>
    </row>
    <row r="52" spans="1:13" x14ac:dyDescent="0.2">
      <c r="A52" s="19" t="s">
        <v>419</v>
      </c>
      <c r="B52" s="20">
        <v>126</v>
      </c>
      <c r="C52" s="20">
        <v>0</v>
      </c>
      <c r="D52" s="20">
        <v>4</v>
      </c>
      <c r="E52" s="20">
        <v>19</v>
      </c>
      <c r="F52" s="20">
        <v>28</v>
      </c>
      <c r="G52" s="20">
        <v>28</v>
      </c>
      <c r="H52" s="20">
        <v>14</v>
      </c>
      <c r="I52" s="20">
        <v>6</v>
      </c>
      <c r="J52" s="20">
        <v>3</v>
      </c>
      <c r="K52" s="20">
        <v>24</v>
      </c>
      <c r="L52" s="26">
        <v>13.980392</v>
      </c>
      <c r="M52" s="26">
        <v>14.5</v>
      </c>
    </row>
    <row r="53" spans="1:13" x14ac:dyDescent="0.2">
      <c r="A53" s="18" t="s">
        <v>422</v>
      </c>
      <c r="B53" s="18"/>
      <c r="C53" s="18"/>
      <c r="D53" s="18"/>
      <c r="E53" s="18"/>
      <c r="F53" s="18"/>
      <c r="G53" s="18"/>
      <c r="H53" s="18"/>
      <c r="I53" s="18"/>
      <c r="J53" s="18"/>
      <c r="K53" s="18"/>
      <c r="L53" s="18"/>
      <c r="M53" s="51"/>
    </row>
    <row r="54" spans="1:13" x14ac:dyDescent="0.2">
      <c r="A54" s="19" t="s">
        <v>130</v>
      </c>
      <c r="B54" s="20">
        <v>151</v>
      </c>
      <c r="C54" s="20">
        <v>0</v>
      </c>
      <c r="D54" s="20">
        <v>12</v>
      </c>
      <c r="E54" s="20">
        <v>30</v>
      </c>
      <c r="F54" s="20">
        <v>30</v>
      </c>
      <c r="G54" s="20">
        <v>27</v>
      </c>
      <c r="H54" s="20">
        <v>21</v>
      </c>
      <c r="I54" s="20">
        <v>9</v>
      </c>
      <c r="J54" s="20">
        <v>11</v>
      </c>
      <c r="K54" s="20">
        <v>11</v>
      </c>
      <c r="L54" s="26">
        <v>14.178571</v>
      </c>
      <c r="M54" s="26">
        <v>13</v>
      </c>
    </row>
    <row r="55" spans="1:13" x14ac:dyDescent="0.2">
      <c r="A55" s="19" t="s">
        <v>131</v>
      </c>
      <c r="B55" s="20">
        <v>1446</v>
      </c>
      <c r="C55" s="20">
        <v>1</v>
      </c>
      <c r="D55" s="20">
        <v>8</v>
      </c>
      <c r="E55" s="20">
        <v>64</v>
      </c>
      <c r="F55" s="20">
        <v>129</v>
      </c>
      <c r="G55" s="20">
        <v>178</v>
      </c>
      <c r="H55" s="20">
        <v>339</v>
      </c>
      <c r="I55" s="20">
        <v>213</v>
      </c>
      <c r="J55" s="20">
        <v>379</v>
      </c>
      <c r="K55" s="20">
        <v>135</v>
      </c>
      <c r="L55" s="26">
        <v>23.650648</v>
      </c>
      <c r="M55" s="26">
        <v>22</v>
      </c>
    </row>
    <row r="56" spans="1:13" x14ac:dyDescent="0.2">
      <c r="A56" s="19" t="s">
        <v>392</v>
      </c>
      <c r="B56" s="20">
        <v>150</v>
      </c>
      <c r="C56" s="20">
        <v>1</v>
      </c>
      <c r="D56" s="20">
        <v>7</v>
      </c>
      <c r="E56" s="20">
        <v>27</v>
      </c>
      <c r="F56" s="20">
        <v>42</v>
      </c>
      <c r="G56" s="20">
        <v>24</v>
      </c>
      <c r="H56" s="20">
        <v>17</v>
      </c>
      <c r="I56" s="20">
        <v>9</v>
      </c>
      <c r="J56" s="20">
        <v>7</v>
      </c>
      <c r="K56" s="20">
        <v>16</v>
      </c>
      <c r="L56" s="26">
        <v>13.888059999999999</v>
      </c>
      <c r="M56" s="26">
        <v>13</v>
      </c>
    </row>
    <row r="57" spans="1:13" x14ac:dyDescent="0.2">
      <c r="A57" s="19" t="s">
        <v>132</v>
      </c>
      <c r="B57" s="20">
        <v>372</v>
      </c>
      <c r="C57" s="20">
        <v>0</v>
      </c>
      <c r="D57" s="20">
        <v>12</v>
      </c>
      <c r="E57" s="20">
        <v>56</v>
      </c>
      <c r="F57" s="20">
        <v>93</v>
      </c>
      <c r="G57" s="20">
        <v>83</v>
      </c>
      <c r="H57" s="20">
        <v>41</v>
      </c>
      <c r="I57" s="20">
        <v>16</v>
      </c>
      <c r="J57" s="20">
        <v>13</v>
      </c>
      <c r="K57" s="20">
        <v>58</v>
      </c>
      <c r="L57" s="26">
        <v>14.528662000000001</v>
      </c>
      <c r="M57" s="26">
        <v>14</v>
      </c>
    </row>
    <row r="58" spans="1:13" x14ac:dyDescent="0.2">
      <c r="A58" s="19" t="s">
        <v>423</v>
      </c>
      <c r="B58" s="20">
        <v>69</v>
      </c>
      <c r="C58" s="20">
        <v>0</v>
      </c>
      <c r="D58" s="20">
        <v>1</v>
      </c>
      <c r="E58" s="20">
        <v>10</v>
      </c>
      <c r="F58" s="20">
        <v>12</v>
      </c>
      <c r="G58" s="20">
        <v>15</v>
      </c>
      <c r="H58" s="20">
        <v>7</v>
      </c>
      <c r="I58" s="20">
        <v>4</v>
      </c>
      <c r="J58" s="20">
        <v>9</v>
      </c>
      <c r="K58" s="20">
        <v>11</v>
      </c>
      <c r="L58" s="26">
        <v>16.913792999999998</v>
      </c>
      <c r="M58" s="26">
        <v>15</v>
      </c>
    </row>
    <row r="59" spans="1:13" x14ac:dyDescent="0.2">
      <c r="A59" s="18" t="s">
        <v>133</v>
      </c>
      <c r="B59" s="17">
        <v>92</v>
      </c>
      <c r="C59" s="17">
        <v>0</v>
      </c>
      <c r="D59" s="17">
        <v>7</v>
      </c>
      <c r="E59" s="17">
        <v>17</v>
      </c>
      <c r="F59" s="17">
        <v>18</v>
      </c>
      <c r="G59" s="17">
        <v>13</v>
      </c>
      <c r="H59" s="17">
        <v>15</v>
      </c>
      <c r="I59" s="17">
        <v>6</v>
      </c>
      <c r="J59" s="17">
        <v>7</v>
      </c>
      <c r="K59" s="17">
        <v>9</v>
      </c>
      <c r="L59" s="25">
        <v>14.542168999999999</v>
      </c>
      <c r="M59" s="25">
        <v>13</v>
      </c>
    </row>
    <row r="60" spans="1:13" x14ac:dyDescent="0.2">
      <c r="A60" s="19" t="s">
        <v>134</v>
      </c>
      <c r="B60" s="20">
        <v>813</v>
      </c>
      <c r="C60" s="20">
        <v>0</v>
      </c>
      <c r="D60" s="20">
        <v>3</v>
      </c>
      <c r="E60" s="20">
        <v>31</v>
      </c>
      <c r="F60" s="20">
        <v>66</v>
      </c>
      <c r="G60" s="20">
        <v>95</v>
      </c>
      <c r="H60" s="20">
        <v>185</v>
      </c>
      <c r="I60" s="20">
        <v>130</v>
      </c>
      <c r="J60" s="20">
        <v>228</v>
      </c>
      <c r="K60" s="20">
        <v>75</v>
      </c>
      <c r="L60" s="26">
        <v>24.584011</v>
      </c>
      <c r="M60" s="26">
        <v>23</v>
      </c>
    </row>
    <row r="61" spans="1:13" x14ac:dyDescent="0.2">
      <c r="A61" s="19" t="s">
        <v>393</v>
      </c>
      <c r="B61" s="20">
        <v>65</v>
      </c>
      <c r="C61" s="20">
        <v>1</v>
      </c>
      <c r="D61" s="20">
        <v>3</v>
      </c>
      <c r="E61" s="20">
        <v>11</v>
      </c>
      <c r="F61" s="20">
        <v>17</v>
      </c>
      <c r="G61" s="20">
        <v>10</v>
      </c>
      <c r="H61" s="20">
        <v>9</v>
      </c>
      <c r="I61" s="20">
        <v>5</v>
      </c>
      <c r="J61" s="20">
        <v>5</v>
      </c>
      <c r="K61" s="20">
        <v>4</v>
      </c>
      <c r="L61" s="26">
        <v>15.114754</v>
      </c>
      <c r="M61" s="26">
        <v>14</v>
      </c>
    </row>
    <row r="62" spans="1:13" x14ac:dyDescent="0.2">
      <c r="A62" s="19" t="s">
        <v>135</v>
      </c>
      <c r="B62" s="20">
        <v>83</v>
      </c>
      <c r="C62" s="20">
        <v>0</v>
      </c>
      <c r="D62" s="20">
        <v>1</v>
      </c>
      <c r="E62" s="20">
        <v>16</v>
      </c>
      <c r="F62" s="20">
        <v>21</v>
      </c>
      <c r="G62" s="20">
        <v>15</v>
      </c>
      <c r="H62" s="20">
        <v>12</v>
      </c>
      <c r="I62" s="20">
        <v>3</v>
      </c>
      <c r="J62" s="20">
        <v>4</v>
      </c>
      <c r="K62" s="20">
        <v>11</v>
      </c>
      <c r="L62" s="26">
        <v>16.541667</v>
      </c>
      <c r="M62" s="26">
        <v>13</v>
      </c>
    </row>
    <row r="63" spans="1:13" x14ac:dyDescent="0.2">
      <c r="A63" s="19" t="s">
        <v>424</v>
      </c>
      <c r="B63" s="20">
        <v>39</v>
      </c>
      <c r="C63" s="20">
        <v>0</v>
      </c>
      <c r="D63" s="20">
        <v>0</v>
      </c>
      <c r="E63" s="20">
        <v>2</v>
      </c>
      <c r="F63" s="20">
        <v>7</v>
      </c>
      <c r="G63" s="20">
        <v>9</v>
      </c>
      <c r="H63" s="20">
        <v>6</v>
      </c>
      <c r="I63" s="20">
        <v>4</v>
      </c>
      <c r="J63" s="20">
        <v>6</v>
      </c>
      <c r="K63" s="20">
        <v>5</v>
      </c>
      <c r="L63" s="26">
        <v>19.529412000000001</v>
      </c>
      <c r="M63" s="26">
        <v>16</v>
      </c>
    </row>
    <row r="64" spans="1:13" x14ac:dyDescent="0.2">
      <c r="A64" s="18" t="s">
        <v>136</v>
      </c>
      <c r="B64" s="17">
        <v>59</v>
      </c>
      <c r="C64" s="17">
        <v>0</v>
      </c>
      <c r="D64" s="17">
        <v>5</v>
      </c>
      <c r="E64" s="17">
        <v>13</v>
      </c>
      <c r="F64" s="17">
        <v>12</v>
      </c>
      <c r="G64" s="17">
        <v>14</v>
      </c>
      <c r="H64" s="17">
        <v>6</v>
      </c>
      <c r="I64" s="17">
        <v>3</v>
      </c>
      <c r="J64" s="17">
        <v>4</v>
      </c>
      <c r="K64" s="17">
        <v>2</v>
      </c>
      <c r="L64" s="25">
        <v>13.649122999999999</v>
      </c>
      <c r="M64" s="25">
        <v>13</v>
      </c>
    </row>
    <row r="65" spans="1:13" x14ac:dyDescent="0.2">
      <c r="A65" s="19" t="s">
        <v>134</v>
      </c>
      <c r="B65" s="20">
        <v>632</v>
      </c>
      <c r="C65" s="20">
        <v>1</v>
      </c>
      <c r="D65" s="20">
        <v>5</v>
      </c>
      <c r="E65" s="20">
        <v>33</v>
      </c>
      <c r="F65" s="20">
        <v>63</v>
      </c>
      <c r="G65" s="20">
        <v>83</v>
      </c>
      <c r="H65" s="20">
        <v>153</v>
      </c>
      <c r="I65" s="20">
        <v>83</v>
      </c>
      <c r="J65" s="20">
        <v>151</v>
      </c>
      <c r="K65" s="20">
        <v>60</v>
      </c>
      <c r="L65" s="26">
        <v>22.452797</v>
      </c>
      <c r="M65" s="26">
        <v>20</v>
      </c>
    </row>
    <row r="66" spans="1:13" x14ac:dyDescent="0.2">
      <c r="A66" s="19" t="s">
        <v>393</v>
      </c>
      <c r="B66" s="20">
        <v>85</v>
      </c>
      <c r="C66" s="20">
        <v>0</v>
      </c>
      <c r="D66" s="20">
        <v>4</v>
      </c>
      <c r="E66" s="20">
        <v>16</v>
      </c>
      <c r="F66" s="20">
        <v>25</v>
      </c>
      <c r="G66" s="20">
        <v>14</v>
      </c>
      <c r="H66" s="20">
        <v>8</v>
      </c>
      <c r="I66" s="20">
        <v>4</v>
      </c>
      <c r="J66" s="20">
        <v>2</v>
      </c>
      <c r="K66" s="20">
        <v>12</v>
      </c>
      <c r="L66" s="26">
        <v>12.863014</v>
      </c>
      <c r="M66" s="26">
        <v>10</v>
      </c>
    </row>
    <row r="67" spans="1:13" x14ac:dyDescent="0.2">
      <c r="A67" s="19" t="s">
        <v>135</v>
      </c>
      <c r="B67" s="20">
        <v>289</v>
      </c>
      <c r="C67" s="20">
        <v>0</v>
      </c>
      <c r="D67" s="20">
        <v>11</v>
      </c>
      <c r="E67" s="20">
        <v>40</v>
      </c>
      <c r="F67" s="20">
        <v>72</v>
      </c>
      <c r="G67" s="20">
        <v>68</v>
      </c>
      <c r="H67" s="20">
        <v>29</v>
      </c>
      <c r="I67" s="20">
        <v>13</v>
      </c>
      <c r="J67" s="20">
        <v>9</v>
      </c>
      <c r="K67" s="20">
        <v>47</v>
      </c>
      <c r="L67" s="26">
        <v>13.929752000000001</v>
      </c>
      <c r="M67" s="26">
        <v>14</v>
      </c>
    </row>
    <row r="68" spans="1:13" x14ac:dyDescent="0.2">
      <c r="A68" s="19" t="s">
        <v>424</v>
      </c>
      <c r="B68" s="20">
        <v>30</v>
      </c>
      <c r="C68" s="20">
        <v>0</v>
      </c>
      <c r="D68" s="20">
        <v>1</v>
      </c>
      <c r="E68" s="20">
        <v>8</v>
      </c>
      <c r="F68" s="20">
        <v>5</v>
      </c>
      <c r="G68" s="20">
        <v>6</v>
      </c>
      <c r="H68" s="20">
        <v>1</v>
      </c>
      <c r="I68" s="20">
        <v>0</v>
      </c>
      <c r="J68" s="20">
        <v>3</v>
      </c>
      <c r="K68" s="20">
        <v>6</v>
      </c>
      <c r="L68" s="26">
        <v>13.208333</v>
      </c>
      <c r="M68" s="26">
        <v>10</v>
      </c>
    </row>
    <row r="69" spans="1:13" x14ac:dyDescent="0.2">
      <c r="A69" s="18" t="s">
        <v>425</v>
      </c>
      <c r="B69" s="18"/>
      <c r="C69" s="18"/>
      <c r="D69" s="18"/>
      <c r="E69" s="18"/>
      <c r="F69" s="18"/>
      <c r="G69" s="18"/>
      <c r="H69" s="18"/>
      <c r="I69" s="18"/>
      <c r="J69" s="18"/>
      <c r="K69" s="18"/>
      <c r="L69" s="18"/>
      <c r="M69" s="51"/>
    </row>
    <row r="70" spans="1:13" x14ac:dyDescent="0.2">
      <c r="A70" s="19" t="s">
        <v>426</v>
      </c>
      <c r="B70" s="20">
        <v>366</v>
      </c>
      <c r="C70" s="20">
        <v>1</v>
      </c>
      <c r="D70" s="20">
        <v>18</v>
      </c>
      <c r="E70" s="20">
        <v>76</v>
      </c>
      <c r="F70" s="20">
        <v>93</v>
      </c>
      <c r="G70" s="20">
        <v>77</v>
      </c>
      <c r="H70" s="20">
        <v>45</v>
      </c>
      <c r="I70" s="20">
        <v>18</v>
      </c>
      <c r="J70" s="20">
        <v>11</v>
      </c>
      <c r="K70" s="20">
        <v>27</v>
      </c>
      <c r="L70" s="26">
        <v>13.935103</v>
      </c>
      <c r="M70" s="26">
        <v>13</v>
      </c>
    </row>
    <row r="71" spans="1:13" x14ac:dyDescent="0.2">
      <c r="A71" s="19" t="s">
        <v>427</v>
      </c>
      <c r="B71" s="20">
        <v>1212</v>
      </c>
      <c r="C71" s="20">
        <v>1</v>
      </c>
      <c r="D71" s="20">
        <v>7</v>
      </c>
      <c r="E71" s="20">
        <v>52</v>
      </c>
      <c r="F71" s="20">
        <v>108</v>
      </c>
      <c r="G71" s="20">
        <v>145</v>
      </c>
      <c r="H71" s="20">
        <v>284</v>
      </c>
      <c r="I71" s="20">
        <v>184</v>
      </c>
      <c r="J71" s="20">
        <v>323</v>
      </c>
      <c r="K71" s="20">
        <v>108</v>
      </c>
      <c r="L71" s="26">
        <v>23.734601000000001</v>
      </c>
      <c r="M71" s="26">
        <v>22</v>
      </c>
    </row>
    <row r="72" spans="1:13" x14ac:dyDescent="0.2">
      <c r="A72" s="19" t="s">
        <v>137</v>
      </c>
      <c r="B72" s="20">
        <v>112</v>
      </c>
      <c r="C72" s="20">
        <v>0</v>
      </c>
      <c r="D72" s="20">
        <v>4</v>
      </c>
      <c r="E72" s="20">
        <v>8</v>
      </c>
      <c r="F72" s="20">
        <v>8</v>
      </c>
      <c r="G72" s="20">
        <v>17</v>
      </c>
      <c r="H72" s="20">
        <v>24</v>
      </c>
      <c r="I72" s="20">
        <v>15</v>
      </c>
      <c r="J72" s="20">
        <v>24</v>
      </c>
      <c r="K72" s="20">
        <v>12</v>
      </c>
      <c r="L72" s="26">
        <v>21.52</v>
      </c>
      <c r="M72" s="26">
        <v>20</v>
      </c>
    </row>
    <row r="73" spans="1:13" x14ac:dyDescent="0.2">
      <c r="A73" s="19" t="s">
        <v>138</v>
      </c>
      <c r="B73" s="20">
        <v>673</v>
      </c>
      <c r="C73" s="20">
        <v>0</v>
      </c>
      <c r="D73" s="20">
        <v>13</v>
      </c>
      <c r="E73" s="20">
        <v>59</v>
      </c>
      <c r="F73" s="20">
        <v>93</v>
      </c>
      <c r="G73" s="20">
        <v>100</v>
      </c>
      <c r="H73" s="20">
        <v>134</v>
      </c>
      <c r="I73" s="20">
        <v>69</v>
      </c>
      <c r="J73" s="20">
        <v>125</v>
      </c>
      <c r="K73" s="20">
        <v>80</v>
      </c>
      <c r="L73" s="26">
        <v>20.67285</v>
      </c>
      <c r="M73" s="26">
        <v>20</v>
      </c>
    </row>
    <row r="74" spans="1:13" x14ac:dyDescent="0.2">
      <c r="A74" s="19" t="s">
        <v>428</v>
      </c>
      <c r="B74" s="20">
        <v>75</v>
      </c>
      <c r="C74" s="20">
        <v>0</v>
      </c>
      <c r="D74" s="20">
        <v>3</v>
      </c>
      <c r="E74" s="20">
        <v>6</v>
      </c>
      <c r="F74" s="20">
        <v>15</v>
      </c>
      <c r="G74" s="20">
        <v>12</v>
      </c>
      <c r="H74" s="20">
        <v>16</v>
      </c>
      <c r="I74" s="20">
        <v>8</v>
      </c>
      <c r="J74" s="20">
        <v>9</v>
      </c>
      <c r="K74" s="20">
        <v>6</v>
      </c>
      <c r="L74" s="26">
        <v>17.753623000000001</v>
      </c>
      <c r="M74" s="26">
        <v>15</v>
      </c>
    </row>
    <row r="75" spans="1:13" x14ac:dyDescent="0.2">
      <c r="A75" s="19" t="s">
        <v>429</v>
      </c>
      <c r="B75" s="20">
        <v>178</v>
      </c>
      <c r="C75" s="20">
        <v>0</v>
      </c>
      <c r="D75" s="20">
        <v>1</v>
      </c>
      <c r="E75" s="20">
        <v>12</v>
      </c>
      <c r="F75" s="20">
        <v>21</v>
      </c>
      <c r="G75" s="20">
        <v>27</v>
      </c>
      <c r="H75" s="20">
        <v>30</v>
      </c>
      <c r="I75" s="20">
        <v>17</v>
      </c>
      <c r="J75" s="20">
        <v>35</v>
      </c>
      <c r="K75" s="20">
        <v>35</v>
      </c>
      <c r="L75" s="26">
        <v>21.475524</v>
      </c>
      <c r="M75" s="26">
        <v>20</v>
      </c>
    </row>
    <row r="76" spans="1:13" x14ac:dyDescent="0.2">
      <c r="A76" s="19" t="s">
        <v>1441</v>
      </c>
      <c r="B76" s="20">
        <v>1644</v>
      </c>
      <c r="C76" s="20">
        <v>1</v>
      </c>
      <c r="D76" s="20">
        <v>21</v>
      </c>
      <c r="E76" s="20">
        <v>99</v>
      </c>
      <c r="F76" s="20">
        <v>192</v>
      </c>
      <c r="G76" s="20">
        <v>223</v>
      </c>
      <c r="H76" s="20">
        <v>350</v>
      </c>
      <c r="I76" s="20">
        <v>216</v>
      </c>
      <c r="J76" s="20">
        <v>373</v>
      </c>
      <c r="K76" s="20">
        <v>169</v>
      </c>
      <c r="L76" s="26">
        <v>22.101694999999999</v>
      </c>
      <c r="M76" s="26">
        <v>20</v>
      </c>
    </row>
    <row r="77" spans="1:13" x14ac:dyDescent="0.2">
      <c r="A77" s="18" t="s">
        <v>430</v>
      </c>
      <c r="B77" s="18"/>
      <c r="C77" s="18"/>
      <c r="D77" s="18"/>
      <c r="E77" s="18"/>
      <c r="F77" s="18"/>
      <c r="G77" s="18"/>
      <c r="H77" s="18"/>
      <c r="I77" s="18"/>
      <c r="J77" s="18"/>
      <c r="K77" s="18"/>
      <c r="L77" s="18"/>
      <c r="M77" s="51"/>
    </row>
    <row r="78" spans="1:13" x14ac:dyDescent="0.2">
      <c r="A78" s="21" t="s">
        <v>431</v>
      </c>
      <c r="B78" s="34">
        <v>366</v>
      </c>
      <c r="C78" s="34">
        <v>1</v>
      </c>
      <c r="D78" s="34">
        <v>18</v>
      </c>
      <c r="E78" s="34">
        <v>76</v>
      </c>
      <c r="F78" s="34">
        <v>93</v>
      </c>
      <c r="G78" s="34">
        <v>77</v>
      </c>
      <c r="H78" s="34">
        <v>45</v>
      </c>
      <c r="I78" s="34">
        <v>18</v>
      </c>
      <c r="J78" s="34">
        <v>11</v>
      </c>
      <c r="K78" s="34">
        <v>27</v>
      </c>
      <c r="L78" s="30">
        <v>13.935103</v>
      </c>
      <c r="M78" s="30">
        <v>13</v>
      </c>
    </row>
    <row r="79" spans="1:13" x14ac:dyDescent="0.2">
      <c r="A79" s="21" t="s">
        <v>432</v>
      </c>
      <c r="B79" s="34">
        <v>954</v>
      </c>
      <c r="C79" s="34">
        <v>1</v>
      </c>
      <c r="D79" s="34">
        <v>9</v>
      </c>
      <c r="E79" s="34">
        <v>45</v>
      </c>
      <c r="F79" s="34">
        <v>113</v>
      </c>
      <c r="G79" s="34">
        <v>127</v>
      </c>
      <c r="H79" s="34">
        <v>201</v>
      </c>
      <c r="I79" s="34">
        <v>138</v>
      </c>
      <c r="J79" s="34">
        <v>235</v>
      </c>
      <c r="K79" s="34">
        <v>85</v>
      </c>
      <c r="L79" s="30">
        <v>22.501726000000001</v>
      </c>
      <c r="M79" s="30">
        <v>20</v>
      </c>
    </row>
    <row r="80" spans="1:13" x14ac:dyDescent="0.2">
      <c r="A80" s="19" t="s">
        <v>433</v>
      </c>
      <c r="B80" s="20">
        <v>345</v>
      </c>
      <c r="C80" s="20">
        <v>0</v>
      </c>
      <c r="D80" s="20">
        <v>5</v>
      </c>
      <c r="E80" s="20">
        <v>26</v>
      </c>
      <c r="F80" s="20">
        <v>31</v>
      </c>
      <c r="G80" s="20">
        <v>51</v>
      </c>
      <c r="H80" s="20">
        <v>80</v>
      </c>
      <c r="I80" s="20">
        <v>39</v>
      </c>
      <c r="J80" s="20">
        <v>79</v>
      </c>
      <c r="K80" s="20">
        <v>34</v>
      </c>
      <c r="L80" s="26">
        <v>22.990354</v>
      </c>
      <c r="M80" s="26">
        <v>20</v>
      </c>
    </row>
    <row r="81" spans="1:13" x14ac:dyDescent="0.2">
      <c r="A81" s="19" t="s">
        <v>434</v>
      </c>
      <c r="B81" s="20">
        <v>141</v>
      </c>
      <c r="C81" s="20">
        <v>0</v>
      </c>
      <c r="D81" s="20">
        <v>4</v>
      </c>
      <c r="E81" s="20">
        <v>14</v>
      </c>
      <c r="F81" s="20">
        <v>19</v>
      </c>
      <c r="G81" s="20">
        <v>21</v>
      </c>
      <c r="H81" s="20">
        <v>21</v>
      </c>
      <c r="I81" s="20">
        <v>20</v>
      </c>
      <c r="J81" s="20">
        <v>27</v>
      </c>
      <c r="K81" s="20">
        <v>15</v>
      </c>
      <c r="L81" s="26">
        <v>19.936508</v>
      </c>
      <c r="M81" s="26">
        <v>20</v>
      </c>
    </row>
    <row r="82" spans="1:13" x14ac:dyDescent="0.2">
      <c r="A82" s="19" t="s">
        <v>435</v>
      </c>
      <c r="B82" s="20">
        <v>56</v>
      </c>
      <c r="C82" s="20">
        <v>0</v>
      </c>
      <c r="D82" s="20">
        <v>2</v>
      </c>
      <c r="E82" s="20">
        <v>6</v>
      </c>
      <c r="F82" s="20">
        <v>7</v>
      </c>
      <c r="G82" s="20">
        <v>6</v>
      </c>
      <c r="H82" s="20">
        <v>13</v>
      </c>
      <c r="I82" s="20">
        <v>4</v>
      </c>
      <c r="J82" s="20">
        <v>12</v>
      </c>
      <c r="K82" s="20">
        <v>6</v>
      </c>
      <c r="L82" s="26">
        <v>19.88</v>
      </c>
      <c r="M82" s="26">
        <v>20</v>
      </c>
    </row>
    <row r="83" spans="1:13" x14ac:dyDescent="0.2">
      <c r="A83" s="19" t="s">
        <v>436</v>
      </c>
      <c r="B83" s="20">
        <v>48</v>
      </c>
      <c r="C83" s="20">
        <v>0</v>
      </c>
      <c r="D83" s="20">
        <v>1</v>
      </c>
      <c r="E83" s="20">
        <v>3</v>
      </c>
      <c r="F83" s="20">
        <v>7</v>
      </c>
      <c r="G83" s="20">
        <v>8</v>
      </c>
      <c r="H83" s="20">
        <v>8</v>
      </c>
      <c r="I83" s="20">
        <v>5</v>
      </c>
      <c r="J83" s="20">
        <v>8</v>
      </c>
      <c r="K83" s="20">
        <v>8</v>
      </c>
      <c r="L83" s="26">
        <v>19.8</v>
      </c>
      <c r="M83" s="26">
        <v>20</v>
      </c>
    </row>
    <row r="84" spans="1:13" x14ac:dyDescent="0.2">
      <c r="A84" s="19" t="s">
        <v>437</v>
      </c>
      <c r="B84" s="20">
        <v>20</v>
      </c>
      <c r="C84" s="20">
        <v>0</v>
      </c>
      <c r="D84" s="20">
        <v>0</v>
      </c>
      <c r="E84" s="20">
        <v>1</v>
      </c>
      <c r="F84" s="20">
        <v>1</v>
      </c>
      <c r="G84" s="20">
        <v>1</v>
      </c>
      <c r="H84" s="20">
        <v>8</v>
      </c>
      <c r="I84" s="20">
        <v>1</v>
      </c>
      <c r="J84" s="20">
        <v>2</v>
      </c>
      <c r="K84" s="20">
        <v>6</v>
      </c>
      <c r="L84" s="26">
        <v>21.642856999999999</v>
      </c>
      <c r="M84" s="26">
        <v>20</v>
      </c>
    </row>
    <row r="85" spans="1:13" x14ac:dyDescent="0.2">
      <c r="A85" s="19" t="s">
        <v>438</v>
      </c>
      <c r="B85" s="20">
        <v>4</v>
      </c>
      <c r="C85" s="20">
        <v>0</v>
      </c>
      <c r="D85" s="20">
        <v>0</v>
      </c>
      <c r="E85" s="20">
        <v>0</v>
      </c>
      <c r="F85" s="20">
        <v>0</v>
      </c>
      <c r="G85" s="20">
        <v>1</v>
      </c>
      <c r="H85" s="20">
        <v>2</v>
      </c>
      <c r="I85" s="20">
        <v>0</v>
      </c>
      <c r="J85" s="20">
        <v>0</v>
      </c>
      <c r="K85" s="20">
        <v>1</v>
      </c>
      <c r="L85" s="26">
        <v>18.333333</v>
      </c>
      <c r="M85" s="26">
        <v>20</v>
      </c>
    </row>
    <row r="86" spans="1:13" x14ac:dyDescent="0.2">
      <c r="A86" s="19" t="s">
        <v>439</v>
      </c>
      <c r="B86" s="20">
        <v>2</v>
      </c>
      <c r="C86" s="20">
        <v>0</v>
      </c>
      <c r="D86" s="20">
        <v>0</v>
      </c>
      <c r="E86" s="20">
        <v>0</v>
      </c>
      <c r="F86" s="20">
        <v>0</v>
      </c>
      <c r="G86" s="20">
        <v>0</v>
      </c>
      <c r="H86" s="20">
        <v>0</v>
      </c>
      <c r="I86" s="20">
        <v>1</v>
      </c>
      <c r="J86" s="20">
        <v>1</v>
      </c>
      <c r="K86" s="20">
        <v>0</v>
      </c>
      <c r="L86" s="26">
        <v>32.5</v>
      </c>
      <c r="M86" s="26">
        <v>32.5</v>
      </c>
    </row>
    <row r="87" spans="1:13" x14ac:dyDescent="0.2">
      <c r="A87" s="19" t="s">
        <v>440</v>
      </c>
      <c r="B87" s="20">
        <v>2</v>
      </c>
      <c r="C87" s="20">
        <v>0</v>
      </c>
      <c r="D87" s="20">
        <v>0</v>
      </c>
      <c r="E87" s="20">
        <v>0</v>
      </c>
      <c r="F87" s="20">
        <v>2</v>
      </c>
      <c r="G87" s="20">
        <v>0</v>
      </c>
      <c r="H87" s="20">
        <v>0</v>
      </c>
      <c r="I87" s="20">
        <v>0</v>
      </c>
      <c r="J87" s="20">
        <v>0</v>
      </c>
      <c r="K87" s="20">
        <v>0</v>
      </c>
      <c r="L87" s="26">
        <v>10</v>
      </c>
      <c r="M87" s="26">
        <v>10</v>
      </c>
    </row>
    <row r="88" spans="1:13" x14ac:dyDescent="0.2">
      <c r="A88" s="19" t="s">
        <v>429</v>
      </c>
      <c r="B88" s="20">
        <v>250</v>
      </c>
      <c r="C88" s="20">
        <v>0</v>
      </c>
      <c r="D88" s="20">
        <v>1</v>
      </c>
      <c r="E88" s="20">
        <v>16</v>
      </c>
      <c r="F88" s="20">
        <v>33</v>
      </c>
      <c r="G88" s="20">
        <v>35</v>
      </c>
      <c r="H88" s="20">
        <v>47</v>
      </c>
      <c r="I88" s="20">
        <v>25</v>
      </c>
      <c r="J88" s="20">
        <v>44</v>
      </c>
      <c r="K88" s="20">
        <v>49</v>
      </c>
      <c r="L88" s="26">
        <v>21.024875999999999</v>
      </c>
      <c r="M88" s="26">
        <v>20</v>
      </c>
    </row>
    <row r="89" spans="1:13" x14ac:dyDescent="0.2">
      <c r="A89" s="18" t="s">
        <v>441</v>
      </c>
      <c r="B89" s="18"/>
      <c r="C89" s="18"/>
      <c r="D89" s="18"/>
      <c r="E89" s="18"/>
      <c r="F89" s="18"/>
      <c r="G89" s="18"/>
      <c r="H89" s="18"/>
      <c r="I89" s="18"/>
      <c r="J89" s="18"/>
      <c r="K89" s="18"/>
      <c r="L89" s="18"/>
      <c r="M89" s="51"/>
    </row>
    <row r="90" spans="1:13" x14ac:dyDescent="0.2">
      <c r="A90" s="19" t="s">
        <v>442</v>
      </c>
      <c r="B90" s="20">
        <v>1712</v>
      </c>
      <c r="C90" s="20">
        <v>1</v>
      </c>
      <c r="D90" s="20">
        <v>26</v>
      </c>
      <c r="E90" s="20">
        <v>114</v>
      </c>
      <c r="F90" s="20">
        <v>214</v>
      </c>
      <c r="G90" s="20">
        <v>265</v>
      </c>
      <c r="H90" s="20">
        <v>358</v>
      </c>
      <c r="I90" s="20">
        <v>214</v>
      </c>
      <c r="J90" s="20">
        <v>342</v>
      </c>
      <c r="K90" s="20">
        <v>178</v>
      </c>
      <c r="L90" s="26">
        <v>21.349412999999998</v>
      </c>
      <c r="M90" s="26">
        <v>20</v>
      </c>
    </row>
    <row r="91" spans="1:13" x14ac:dyDescent="0.2">
      <c r="A91" s="19" t="s">
        <v>139</v>
      </c>
      <c r="B91" s="20">
        <v>76</v>
      </c>
      <c r="C91" s="20">
        <v>0</v>
      </c>
      <c r="D91" s="20">
        <v>0</v>
      </c>
      <c r="E91" s="20">
        <v>5</v>
      </c>
      <c r="F91" s="20">
        <v>12</v>
      </c>
      <c r="G91" s="20">
        <v>7</v>
      </c>
      <c r="H91" s="20">
        <v>12</v>
      </c>
      <c r="I91" s="20">
        <v>9</v>
      </c>
      <c r="J91" s="20">
        <v>27</v>
      </c>
      <c r="K91" s="20">
        <v>4</v>
      </c>
      <c r="L91" s="26">
        <v>25.569444000000001</v>
      </c>
      <c r="M91" s="26">
        <v>24</v>
      </c>
    </row>
    <row r="92" spans="1:13" x14ac:dyDescent="0.2">
      <c r="A92" s="19" t="s">
        <v>443</v>
      </c>
      <c r="B92" s="20">
        <v>59</v>
      </c>
      <c r="C92" s="20">
        <v>0</v>
      </c>
      <c r="D92" s="20">
        <v>0</v>
      </c>
      <c r="E92" s="20">
        <v>5</v>
      </c>
      <c r="F92" s="20">
        <v>10</v>
      </c>
      <c r="G92" s="20">
        <v>8</v>
      </c>
      <c r="H92" s="20">
        <v>9</v>
      </c>
      <c r="I92" s="20">
        <v>6</v>
      </c>
      <c r="J92" s="20">
        <v>10</v>
      </c>
      <c r="K92" s="20">
        <v>11</v>
      </c>
      <c r="L92" s="26">
        <v>21.395833</v>
      </c>
      <c r="M92" s="26">
        <v>20</v>
      </c>
    </row>
    <row r="93" spans="1:13" x14ac:dyDescent="0.2">
      <c r="A93" s="19" t="s">
        <v>140</v>
      </c>
      <c r="B93" s="20">
        <v>194</v>
      </c>
      <c r="C93" s="20">
        <v>1</v>
      </c>
      <c r="D93" s="20">
        <v>9</v>
      </c>
      <c r="E93" s="20">
        <v>38</v>
      </c>
      <c r="F93" s="20">
        <v>44</v>
      </c>
      <c r="G93" s="20">
        <v>19</v>
      </c>
      <c r="H93" s="20">
        <v>30</v>
      </c>
      <c r="I93" s="20">
        <v>15</v>
      </c>
      <c r="J93" s="20">
        <v>20</v>
      </c>
      <c r="K93" s="20">
        <v>18</v>
      </c>
      <c r="L93" s="26">
        <v>15.443182</v>
      </c>
      <c r="M93" s="26">
        <v>13</v>
      </c>
    </row>
    <row r="94" spans="1:13" x14ac:dyDescent="0.2">
      <c r="A94" s="19" t="s">
        <v>141</v>
      </c>
      <c r="B94" s="20">
        <v>16</v>
      </c>
      <c r="C94" s="20">
        <v>0</v>
      </c>
      <c r="D94" s="20">
        <v>1</v>
      </c>
      <c r="E94" s="20">
        <v>5</v>
      </c>
      <c r="F94" s="20">
        <v>4</v>
      </c>
      <c r="G94" s="20">
        <v>1</v>
      </c>
      <c r="H94" s="20">
        <v>2</v>
      </c>
      <c r="I94" s="20">
        <v>0</v>
      </c>
      <c r="J94" s="20">
        <v>1</v>
      </c>
      <c r="K94" s="20">
        <v>2</v>
      </c>
      <c r="L94" s="26">
        <v>12.214286</v>
      </c>
      <c r="M94" s="26">
        <v>10</v>
      </c>
    </row>
    <row r="95" spans="1:13" x14ac:dyDescent="0.2">
      <c r="A95" s="19" t="s">
        <v>401</v>
      </c>
      <c r="B95" s="20">
        <v>46</v>
      </c>
      <c r="C95" s="20">
        <v>0</v>
      </c>
      <c r="D95" s="20">
        <v>1</v>
      </c>
      <c r="E95" s="20">
        <v>9</v>
      </c>
      <c r="F95" s="20">
        <v>9</v>
      </c>
      <c r="G95" s="20">
        <v>7</v>
      </c>
      <c r="H95" s="20">
        <v>4</v>
      </c>
      <c r="I95" s="20">
        <v>3</v>
      </c>
      <c r="J95" s="20">
        <v>8</v>
      </c>
      <c r="K95" s="20">
        <v>5</v>
      </c>
      <c r="L95" s="26">
        <v>16.365853999999999</v>
      </c>
      <c r="M95" s="26">
        <v>15</v>
      </c>
    </row>
    <row r="96" spans="1:13" x14ac:dyDescent="0.2">
      <c r="A96" s="19" t="s">
        <v>429</v>
      </c>
      <c r="B96" s="20">
        <v>85</v>
      </c>
      <c r="C96" s="20">
        <v>0</v>
      </c>
      <c r="D96" s="20">
        <v>3</v>
      </c>
      <c r="E96" s="20">
        <v>11</v>
      </c>
      <c r="F96" s="20">
        <v>13</v>
      </c>
      <c r="G96" s="20">
        <v>20</v>
      </c>
      <c r="H96" s="20">
        <v>10</v>
      </c>
      <c r="I96" s="20">
        <v>4</v>
      </c>
      <c r="J96" s="20">
        <v>11</v>
      </c>
      <c r="K96" s="20">
        <v>13</v>
      </c>
      <c r="L96" s="26">
        <v>16.902778000000001</v>
      </c>
      <c r="M96" s="26">
        <v>15</v>
      </c>
    </row>
    <row r="97" spans="1:13" x14ac:dyDescent="0.2">
      <c r="A97" s="18" t="s">
        <v>444</v>
      </c>
      <c r="B97" s="18"/>
      <c r="C97" s="18"/>
      <c r="D97" s="18"/>
      <c r="E97" s="18"/>
      <c r="F97" s="18"/>
      <c r="G97" s="18"/>
      <c r="H97" s="18"/>
      <c r="I97" s="18"/>
      <c r="J97" s="18"/>
      <c r="K97" s="18"/>
      <c r="L97" s="18"/>
      <c r="M97" s="51"/>
    </row>
    <row r="98" spans="1:13" x14ac:dyDescent="0.2">
      <c r="A98" s="19" t="s">
        <v>445</v>
      </c>
      <c r="B98" s="20">
        <v>1212</v>
      </c>
      <c r="C98" s="20">
        <v>0</v>
      </c>
      <c r="D98" s="20">
        <v>20</v>
      </c>
      <c r="E98" s="20">
        <v>71</v>
      </c>
      <c r="F98" s="20">
        <v>141</v>
      </c>
      <c r="G98" s="20">
        <v>195</v>
      </c>
      <c r="H98" s="20">
        <v>247</v>
      </c>
      <c r="I98" s="20">
        <v>168</v>
      </c>
      <c r="J98" s="20">
        <v>284</v>
      </c>
      <c r="K98" s="20">
        <v>86</v>
      </c>
      <c r="L98" s="26">
        <v>22.253996000000001</v>
      </c>
      <c r="M98" s="26">
        <v>20</v>
      </c>
    </row>
    <row r="99" spans="1:13" x14ac:dyDescent="0.2">
      <c r="A99" s="19" t="s">
        <v>446</v>
      </c>
      <c r="B99" s="20">
        <v>24</v>
      </c>
      <c r="C99" s="20">
        <v>0</v>
      </c>
      <c r="D99" s="20">
        <v>0</v>
      </c>
      <c r="E99" s="20">
        <v>0</v>
      </c>
      <c r="F99" s="20">
        <v>5</v>
      </c>
      <c r="G99" s="20">
        <v>2</v>
      </c>
      <c r="H99" s="20">
        <v>8</v>
      </c>
      <c r="I99" s="20">
        <v>7</v>
      </c>
      <c r="J99" s="20">
        <v>1</v>
      </c>
      <c r="K99" s="20">
        <v>1</v>
      </c>
      <c r="L99" s="26">
        <v>20.782609000000001</v>
      </c>
      <c r="M99" s="26">
        <v>20</v>
      </c>
    </row>
    <row r="100" spans="1:13" x14ac:dyDescent="0.2">
      <c r="A100" s="19" t="s">
        <v>447</v>
      </c>
      <c r="B100" s="20">
        <v>76</v>
      </c>
      <c r="C100" s="20">
        <v>0</v>
      </c>
      <c r="D100" s="20">
        <v>0</v>
      </c>
      <c r="E100" s="20">
        <v>8</v>
      </c>
      <c r="F100" s="20">
        <v>11</v>
      </c>
      <c r="G100" s="20">
        <v>6</v>
      </c>
      <c r="H100" s="20">
        <v>17</v>
      </c>
      <c r="I100" s="20">
        <v>7</v>
      </c>
      <c r="J100" s="20">
        <v>18</v>
      </c>
      <c r="K100" s="20">
        <v>9</v>
      </c>
      <c r="L100" s="26">
        <v>21.701492999999999</v>
      </c>
      <c r="M100" s="26">
        <v>20</v>
      </c>
    </row>
    <row r="101" spans="1:13" x14ac:dyDescent="0.2">
      <c r="A101" s="19" t="s">
        <v>448</v>
      </c>
      <c r="B101" s="20">
        <v>43</v>
      </c>
      <c r="C101" s="20">
        <v>0</v>
      </c>
      <c r="D101" s="20">
        <v>0</v>
      </c>
      <c r="E101" s="20">
        <v>4</v>
      </c>
      <c r="F101" s="20">
        <v>3</v>
      </c>
      <c r="G101" s="20">
        <v>5</v>
      </c>
      <c r="H101" s="20">
        <v>13</v>
      </c>
      <c r="I101" s="20">
        <v>5</v>
      </c>
      <c r="J101" s="20">
        <v>10</v>
      </c>
      <c r="K101" s="20">
        <v>3</v>
      </c>
      <c r="L101" s="26">
        <v>22.925000000000001</v>
      </c>
      <c r="M101" s="26">
        <v>20</v>
      </c>
    </row>
    <row r="102" spans="1:13" x14ac:dyDescent="0.2">
      <c r="A102" s="19" t="s">
        <v>449</v>
      </c>
      <c r="B102" s="20">
        <v>14</v>
      </c>
      <c r="C102" s="20">
        <v>0</v>
      </c>
      <c r="D102" s="20">
        <v>0</v>
      </c>
      <c r="E102" s="20">
        <v>1</v>
      </c>
      <c r="F102" s="20">
        <v>0</v>
      </c>
      <c r="G102" s="20">
        <v>0</v>
      </c>
      <c r="H102" s="20">
        <v>1</v>
      </c>
      <c r="I102" s="20">
        <v>1</v>
      </c>
      <c r="J102" s="20">
        <v>9</v>
      </c>
      <c r="K102" s="20">
        <v>2</v>
      </c>
      <c r="L102" s="26">
        <v>37.833333000000003</v>
      </c>
      <c r="M102" s="26">
        <v>36</v>
      </c>
    </row>
    <row r="103" spans="1:13" x14ac:dyDescent="0.2">
      <c r="A103" s="19" t="s">
        <v>450</v>
      </c>
      <c r="B103" s="20">
        <v>5</v>
      </c>
      <c r="C103" s="20">
        <v>0</v>
      </c>
      <c r="D103" s="20">
        <v>0</v>
      </c>
      <c r="E103" s="20">
        <v>0</v>
      </c>
      <c r="F103" s="20">
        <v>1</v>
      </c>
      <c r="G103" s="20">
        <v>1</v>
      </c>
      <c r="H103" s="20">
        <v>1</v>
      </c>
      <c r="I103" s="20">
        <v>0</v>
      </c>
      <c r="J103" s="20">
        <v>2</v>
      </c>
      <c r="K103" s="20">
        <v>0</v>
      </c>
      <c r="L103" s="26">
        <v>31.2</v>
      </c>
      <c r="M103" s="26">
        <v>23</v>
      </c>
    </row>
    <row r="104" spans="1:13" x14ac:dyDescent="0.2">
      <c r="A104" s="19" t="s">
        <v>429</v>
      </c>
      <c r="B104" s="20">
        <v>414</v>
      </c>
      <c r="C104" s="20">
        <v>1</v>
      </c>
      <c r="D104" s="20">
        <v>6</v>
      </c>
      <c r="E104" s="20">
        <v>35</v>
      </c>
      <c r="F104" s="20">
        <v>65</v>
      </c>
      <c r="G104" s="20">
        <v>63</v>
      </c>
      <c r="H104" s="20">
        <v>83</v>
      </c>
      <c r="I104" s="20">
        <v>35</v>
      </c>
      <c r="J104" s="20">
        <v>45</v>
      </c>
      <c r="K104" s="20">
        <v>81</v>
      </c>
      <c r="L104" s="26">
        <v>18.24024</v>
      </c>
      <c r="M104" s="26">
        <v>18</v>
      </c>
    </row>
    <row r="105" spans="1:13" x14ac:dyDescent="0.2">
      <c r="A105" s="18" t="s">
        <v>451</v>
      </c>
      <c r="B105" s="18"/>
      <c r="C105" s="18"/>
      <c r="D105" s="18"/>
      <c r="E105" s="18"/>
      <c r="F105" s="18"/>
      <c r="G105" s="18"/>
      <c r="H105" s="18"/>
      <c r="I105" s="18"/>
      <c r="J105" s="18"/>
      <c r="K105" s="18"/>
      <c r="L105" s="18"/>
      <c r="M105" s="51"/>
    </row>
    <row r="106" spans="1:13" x14ac:dyDescent="0.2">
      <c r="A106" s="19" t="s">
        <v>445</v>
      </c>
      <c r="B106" s="20">
        <v>13</v>
      </c>
      <c r="C106" s="20">
        <v>0</v>
      </c>
      <c r="D106" s="20">
        <v>0</v>
      </c>
      <c r="E106" s="20">
        <v>2</v>
      </c>
      <c r="F106" s="20">
        <v>3</v>
      </c>
      <c r="G106" s="20">
        <v>3</v>
      </c>
      <c r="H106" s="20">
        <v>0</v>
      </c>
      <c r="I106" s="20">
        <v>1</v>
      </c>
      <c r="J106" s="20">
        <v>1</v>
      </c>
      <c r="K106" s="20">
        <v>3</v>
      </c>
      <c r="L106" s="26">
        <v>15.5</v>
      </c>
      <c r="M106" s="26">
        <v>14</v>
      </c>
    </row>
    <row r="107" spans="1:13" x14ac:dyDescent="0.2">
      <c r="A107" s="19" t="s">
        <v>446</v>
      </c>
      <c r="B107" s="20">
        <v>89</v>
      </c>
      <c r="C107" s="20">
        <v>1</v>
      </c>
      <c r="D107" s="20">
        <v>6</v>
      </c>
      <c r="E107" s="20">
        <v>20</v>
      </c>
      <c r="F107" s="20">
        <v>26</v>
      </c>
      <c r="G107" s="20">
        <v>12</v>
      </c>
      <c r="H107" s="20">
        <v>8</v>
      </c>
      <c r="I107" s="20">
        <v>2</v>
      </c>
      <c r="J107" s="20">
        <v>6</v>
      </c>
      <c r="K107" s="20">
        <v>8</v>
      </c>
      <c r="L107" s="26">
        <v>13.012346000000001</v>
      </c>
      <c r="M107" s="26">
        <v>10</v>
      </c>
    </row>
    <row r="108" spans="1:13" x14ac:dyDescent="0.2">
      <c r="A108" s="19" t="s">
        <v>447</v>
      </c>
      <c r="B108" s="20">
        <v>143</v>
      </c>
      <c r="C108" s="20">
        <v>0</v>
      </c>
      <c r="D108" s="20">
        <v>3</v>
      </c>
      <c r="E108" s="20">
        <v>24</v>
      </c>
      <c r="F108" s="20">
        <v>34</v>
      </c>
      <c r="G108" s="20">
        <v>13</v>
      </c>
      <c r="H108" s="20">
        <v>22</v>
      </c>
      <c r="I108" s="20">
        <v>16</v>
      </c>
      <c r="J108" s="20">
        <v>18</v>
      </c>
      <c r="K108" s="20">
        <v>13</v>
      </c>
      <c r="L108" s="26">
        <v>16.853846000000001</v>
      </c>
      <c r="M108" s="26">
        <v>15</v>
      </c>
    </row>
    <row r="109" spans="1:13" x14ac:dyDescent="0.2">
      <c r="A109" s="19" t="s">
        <v>448</v>
      </c>
      <c r="B109" s="20">
        <v>27</v>
      </c>
      <c r="C109" s="20">
        <v>0</v>
      </c>
      <c r="D109" s="20">
        <v>0</v>
      </c>
      <c r="E109" s="20">
        <v>2</v>
      </c>
      <c r="F109" s="20">
        <v>2</v>
      </c>
      <c r="G109" s="20">
        <v>3</v>
      </c>
      <c r="H109" s="20">
        <v>11</v>
      </c>
      <c r="I109" s="20">
        <v>2</v>
      </c>
      <c r="J109" s="20">
        <v>6</v>
      </c>
      <c r="K109" s="20">
        <v>1</v>
      </c>
      <c r="L109" s="26">
        <v>22.653846000000001</v>
      </c>
      <c r="M109" s="26">
        <v>20</v>
      </c>
    </row>
    <row r="110" spans="1:13" x14ac:dyDescent="0.2">
      <c r="A110" s="19" t="s">
        <v>449</v>
      </c>
      <c r="B110" s="20">
        <v>5</v>
      </c>
      <c r="C110" s="20">
        <v>0</v>
      </c>
      <c r="D110" s="20">
        <v>0</v>
      </c>
      <c r="E110" s="20">
        <v>1</v>
      </c>
      <c r="F110" s="20">
        <v>0</v>
      </c>
      <c r="G110" s="20">
        <v>0</v>
      </c>
      <c r="H110" s="20">
        <v>1</v>
      </c>
      <c r="I110" s="20">
        <v>1</v>
      </c>
      <c r="J110" s="20">
        <v>1</v>
      </c>
      <c r="K110" s="20">
        <v>1</v>
      </c>
      <c r="L110" s="26">
        <v>21</v>
      </c>
      <c r="M110" s="26">
        <v>23.5</v>
      </c>
    </row>
    <row r="111" spans="1:13" x14ac:dyDescent="0.2">
      <c r="A111" s="19" t="s">
        <v>450</v>
      </c>
      <c r="B111" s="20">
        <v>10</v>
      </c>
      <c r="C111" s="20">
        <v>0</v>
      </c>
      <c r="D111" s="20">
        <v>0</v>
      </c>
      <c r="E111" s="20">
        <v>2</v>
      </c>
      <c r="F111" s="20">
        <v>0</v>
      </c>
      <c r="G111" s="20">
        <v>1</v>
      </c>
      <c r="H111" s="20">
        <v>0</v>
      </c>
      <c r="I111" s="20">
        <v>0</v>
      </c>
      <c r="J111" s="20">
        <v>4</v>
      </c>
      <c r="K111" s="20">
        <v>3</v>
      </c>
      <c r="L111" s="26">
        <v>28.285713999999999</v>
      </c>
      <c r="M111" s="26">
        <v>30</v>
      </c>
    </row>
    <row r="112" spans="1:13" x14ac:dyDescent="0.2">
      <c r="A112" s="19" t="s">
        <v>429</v>
      </c>
      <c r="B112" s="20">
        <v>28</v>
      </c>
      <c r="C112" s="20">
        <v>0</v>
      </c>
      <c r="D112" s="20">
        <v>2</v>
      </c>
      <c r="E112" s="20">
        <v>6</v>
      </c>
      <c r="F112" s="20">
        <v>2</v>
      </c>
      <c r="G112" s="20">
        <v>3</v>
      </c>
      <c r="H112" s="20">
        <v>3</v>
      </c>
      <c r="I112" s="20">
        <v>2</v>
      </c>
      <c r="J112" s="20">
        <v>3</v>
      </c>
      <c r="K112" s="20">
        <v>7</v>
      </c>
      <c r="L112" s="26">
        <v>15.047618999999999</v>
      </c>
      <c r="M112" s="26">
        <v>15</v>
      </c>
    </row>
    <row r="113" spans="1:13" x14ac:dyDescent="0.2">
      <c r="A113" s="18" t="s">
        <v>142</v>
      </c>
      <c r="B113" s="18"/>
      <c r="C113" s="18"/>
      <c r="D113" s="18"/>
      <c r="E113" s="18"/>
      <c r="F113" s="18"/>
      <c r="G113" s="18"/>
      <c r="H113" s="18"/>
      <c r="I113" s="18"/>
      <c r="J113" s="18"/>
      <c r="K113" s="18"/>
      <c r="L113" s="18"/>
      <c r="M113" s="51"/>
    </row>
    <row r="114" spans="1:13" x14ac:dyDescent="0.2">
      <c r="A114" s="19" t="s">
        <v>452</v>
      </c>
      <c r="B114" s="20">
        <v>90</v>
      </c>
      <c r="C114" s="20">
        <v>0</v>
      </c>
      <c r="D114" s="20">
        <v>0</v>
      </c>
      <c r="E114" s="20">
        <v>4</v>
      </c>
      <c r="F114" s="20">
        <v>10</v>
      </c>
      <c r="G114" s="20">
        <v>6</v>
      </c>
      <c r="H114" s="20">
        <v>21</v>
      </c>
      <c r="I114" s="20">
        <v>8</v>
      </c>
      <c r="J114" s="20">
        <v>39</v>
      </c>
      <c r="K114" s="20">
        <v>2</v>
      </c>
      <c r="L114" s="26">
        <v>28.5</v>
      </c>
      <c r="M114" s="26">
        <v>25</v>
      </c>
    </row>
    <row r="115" spans="1:13" x14ac:dyDescent="0.2">
      <c r="A115" s="19" t="s">
        <v>453</v>
      </c>
      <c r="B115" s="20">
        <v>307</v>
      </c>
      <c r="C115" s="20">
        <v>0</v>
      </c>
      <c r="D115" s="20">
        <v>4</v>
      </c>
      <c r="E115" s="20">
        <v>21</v>
      </c>
      <c r="F115" s="20">
        <v>35</v>
      </c>
      <c r="G115" s="20">
        <v>31</v>
      </c>
      <c r="H115" s="20">
        <v>44</v>
      </c>
      <c r="I115" s="20">
        <v>43</v>
      </c>
      <c r="J115" s="20">
        <v>111</v>
      </c>
      <c r="K115" s="20">
        <v>18</v>
      </c>
      <c r="L115" s="26">
        <v>23.982699</v>
      </c>
      <c r="M115" s="26">
        <v>25</v>
      </c>
    </row>
    <row r="116" spans="1:13" x14ac:dyDescent="0.2">
      <c r="A116" s="19" t="s">
        <v>454</v>
      </c>
      <c r="B116" s="20">
        <v>392</v>
      </c>
      <c r="C116" s="20">
        <v>0</v>
      </c>
      <c r="D116" s="20">
        <v>5</v>
      </c>
      <c r="E116" s="20">
        <v>20</v>
      </c>
      <c r="F116" s="20">
        <v>43</v>
      </c>
      <c r="G116" s="20">
        <v>51</v>
      </c>
      <c r="H116" s="20">
        <v>86</v>
      </c>
      <c r="I116" s="20">
        <v>63</v>
      </c>
      <c r="J116" s="20">
        <v>98</v>
      </c>
      <c r="K116" s="20">
        <v>26</v>
      </c>
      <c r="L116" s="26">
        <v>23.428961999999999</v>
      </c>
      <c r="M116" s="26">
        <v>20</v>
      </c>
    </row>
    <row r="117" spans="1:13" x14ac:dyDescent="0.2">
      <c r="A117" s="19" t="s">
        <v>455</v>
      </c>
      <c r="B117" s="20">
        <v>379</v>
      </c>
      <c r="C117" s="20">
        <v>0</v>
      </c>
      <c r="D117" s="20">
        <v>3</v>
      </c>
      <c r="E117" s="20">
        <v>37</v>
      </c>
      <c r="F117" s="20">
        <v>47</v>
      </c>
      <c r="G117" s="20">
        <v>56</v>
      </c>
      <c r="H117" s="20">
        <v>76</v>
      </c>
      <c r="I117" s="20">
        <v>47</v>
      </c>
      <c r="J117" s="20">
        <v>66</v>
      </c>
      <c r="K117" s="20">
        <v>47</v>
      </c>
      <c r="L117" s="26">
        <v>20.292169000000001</v>
      </c>
      <c r="M117" s="26">
        <v>20</v>
      </c>
    </row>
    <row r="118" spans="1:13" x14ac:dyDescent="0.2">
      <c r="A118" s="19" t="s">
        <v>456</v>
      </c>
      <c r="B118" s="20">
        <v>951</v>
      </c>
      <c r="C118" s="20">
        <v>1</v>
      </c>
      <c r="D118" s="20">
        <v>28</v>
      </c>
      <c r="E118" s="20">
        <v>97</v>
      </c>
      <c r="F118" s="20">
        <v>160</v>
      </c>
      <c r="G118" s="20">
        <v>165</v>
      </c>
      <c r="H118" s="20">
        <v>190</v>
      </c>
      <c r="I118" s="20">
        <v>87</v>
      </c>
      <c r="J118" s="20">
        <v>96</v>
      </c>
      <c r="K118" s="20">
        <v>127</v>
      </c>
      <c r="L118" s="26">
        <v>17.773057999999999</v>
      </c>
      <c r="M118" s="26">
        <v>17.5</v>
      </c>
    </row>
    <row r="119" spans="1:13" x14ac:dyDescent="0.2">
      <c r="A119" s="19" t="s">
        <v>429</v>
      </c>
      <c r="B119" s="20">
        <v>69</v>
      </c>
      <c r="C119" s="20">
        <v>1</v>
      </c>
      <c r="D119" s="20">
        <v>0</v>
      </c>
      <c r="E119" s="20">
        <v>8</v>
      </c>
      <c r="F119" s="20">
        <v>11</v>
      </c>
      <c r="G119" s="20">
        <v>18</v>
      </c>
      <c r="H119" s="20">
        <v>8</v>
      </c>
      <c r="I119" s="20">
        <v>3</v>
      </c>
      <c r="J119" s="20">
        <v>9</v>
      </c>
      <c r="K119" s="20">
        <v>11</v>
      </c>
      <c r="L119" s="26">
        <v>17.224138</v>
      </c>
      <c r="M119" s="26">
        <v>15</v>
      </c>
    </row>
    <row r="120" spans="1:13" x14ac:dyDescent="0.2">
      <c r="A120" s="18" t="s">
        <v>143</v>
      </c>
      <c r="B120" s="18"/>
      <c r="C120" s="18"/>
      <c r="D120" s="18"/>
      <c r="E120" s="18"/>
      <c r="F120" s="18"/>
      <c r="G120" s="18"/>
      <c r="H120" s="18"/>
      <c r="I120" s="18"/>
      <c r="J120" s="18"/>
      <c r="K120" s="18"/>
      <c r="L120" s="18"/>
      <c r="M120" s="51"/>
    </row>
    <row r="121" spans="1:13" x14ac:dyDescent="0.2">
      <c r="A121" s="21" t="s">
        <v>457</v>
      </c>
      <c r="B121" s="21"/>
      <c r="C121" s="21"/>
      <c r="D121" s="21"/>
      <c r="E121" s="21"/>
      <c r="F121" s="21"/>
      <c r="G121" s="21"/>
      <c r="H121" s="21"/>
      <c r="I121" s="21"/>
      <c r="J121" s="21"/>
      <c r="K121" s="21"/>
      <c r="L121" s="21"/>
      <c r="M121" s="52"/>
    </row>
    <row r="122" spans="1:13" x14ac:dyDescent="0.2">
      <c r="A122" s="19" t="s">
        <v>458</v>
      </c>
      <c r="B122" s="20">
        <v>546</v>
      </c>
      <c r="C122" s="20">
        <v>0</v>
      </c>
      <c r="D122" s="20">
        <v>4</v>
      </c>
      <c r="E122" s="20">
        <v>23</v>
      </c>
      <c r="F122" s="20">
        <v>51</v>
      </c>
      <c r="G122" s="20">
        <v>59</v>
      </c>
      <c r="H122" s="20">
        <v>102</v>
      </c>
      <c r="I122" s="20">
        <v>92</v>
      </c>
      <c r="J122" s="20">
        <v>191</v>
      </c>
      <c r="K122" s="20">
        <v>24</v>
      </c>
      <c r="L122" s="26">
        <v>26.005747</v>
      </c>
      <c r="M122" s="26">
        <v>25</v>
      </c>
    </row>
    <row r="123" spans="1:13" x14ac:dyDescent="0.2">
      <c r="A123" s="19" t="s">
        <v>459</v>
      </c>
      <c r="B123" s="20">
        <v>531</v>
      </c>
      <c r="C123" s="20">
        <v>0</v>
      </c>
      <c r="D123" s="20">
        <v>5</v>
      </c>
      <c r="E123" s="20">
        <v>37</v>
      </c>
      <c r="F123" s="20">
        <v>71</v>
      </c>
      <c r="G123" s="20">
        <v>79</v>
      </c>
      <c r="H123" s="20">
        <v>112</v>
      </c>
      <c r="I123" s="20">
        <v>68</v>
      </c>
      <c r="J123" s="20">
        <v>110</v>
      </c>
      <c r="K123" s="20">
        <v>49</v>
      </c>
      <c r="L123" s="26">
        <v>20.948132999999999</v>
      </c>
      <c r="M123" s="26">
        <v>20</v>
      </c>
    </row>
    <row r="124" spans="1:13" x14ac:dyDescent="0.2">
      <c r="A124" s="19" t="s">
        <v>460</v>
      </c>
      <c r="B124" s="20">
        <v>205</v>
      </c>
      <c r="C124" s="20">
        <v>0</v>
      </c>
      <c r="D124" s="20">
        <v>3</v>
      </c>
      <c r="E124" s="20">
        <v>14</v>
      </c>
      <c r="F124" s="20">
        <v>36</v>
      </c>
      <c r="G124" s="20">
        <v>31</v>
      </c>
      <c r="H124" s="20">
        <v>39</v>
      </c>
      <c r="I124" s="20">
        <v>26</v>
      </c>
      <c r="J124" s="20">
        <v>32</v>
      </c>
      <c r="K124" s="20">
        <v>24</v>
      </c>
      <c r="L124" s="26">
        <v>19.690608000000001</v>
      </c>
      <c r="M124" s="26">
        <v>20</v>
      </c>
    </row>
    <row r="125" spans="1:13" x14ac:dyDescent="0.2">
      <c r="A125" s="19" t="s">
        <v>461</v>
      </c>
      <c r="B125" s="20">
        <v>762</v>
      </c>
      <c r="C125" s="20">
        <v>1</v>
      </c>
      <c r="D125" s="20">
        <v>27</v>
      </c>
      <c r="E125" s="20">
        <v>97</v>
      </c>
      <c r="F125" s="20">
        <v>124</v>
      </c>
      <c r="G125" s="20">
        <v>133</v>
      </c>
      <c r="H125" s="20">
        <v>147</v>
      </c>
      <c r="I125" s="20">
        <v>54</v>
      </c>
      <c r="J125" s="20">
        <v>73</v>
      </c>
      <c r="K125" s="20">
        <v>106</v>
      </c>
      <c r="L125" s="26">
        <v>17.032012000000002</v>
      </c>
      <c r="M125" s="26">
        <v>15</v>
      </c>
    </row>
    <row r="126" spans="1:13" x14ac:dyDescent="0.2">
      <c r="A126" s="19" t="s">
        <v>429</v>
      </c>
      <c r="B126" s="20">
        <v>144</v>
      </c>
      <c r="C126" s="20">
        <v>1</v>
      </c>
      <c r="D126" s="20">
        <v>1</v>
      </c>
      <c r="E126" s="20">
        <v>16</v>
      </c>
      <c r="F126" s="20">
        <v>24</v>
      </c>
      <c r="G126" s="20">
        <v>25</v>
      </c>
      <c r="H126" s="20">
        <v>25</v>
      </c>
      <c r="I126" s="20">
        <v>11</v>
      </c>
      <c r="J126" s="20">
        <v>13</v>
      </c>
      <c r="K126" s="20">
        <v>28</v>
      </c>
      <c r="L126" s="26">
        <v>17.12069</v>
      </c>
      <c r="M126" s="26">
        <v>16</v>
      </c>
    </row>
    <row r="127" spans="1:13" x14ac:dyDescent="0.2">
      <c r="A127" s="18" t="s">
        <v>143</v>
      </c>
      <c r="B127" s="18"/>
      <c r="C127" s="18"/>
      <c r="D127" s="18"/>
      <c r="E127" s="18"/>
      <c r="F127" s="18"/>
      <c r="G127" s="18"/>
      <c r="H127" s="18"/>
      <c r="I127" s="18"/>
      <c r="J127" s="18"/>
      <c r="K127" s="18"/>
      <c r="L127" s="18"/>
      <c r="M127" s="51"/>
    </row>
    <row r="128" spans="1:13" x14ac:dyDescent="0.2">
      <c r="A128" s="21" t="s">
        <v>462</v>
      </c>
      <c r="B128" s="21"/>
      <c r="C128" s="21"/>
      <c r="D128" s="21"/>
      <c r="E128" s="21"/>
      <c r="F128" s="21"/>
      <c r="G128" s="21"/>
      <c r="H128" s="21"/>
      <c r="I128" s="21"/>
      <c r="J128" s="21"/>
      <c r="K128" s="21"/>
      <c r="L128" s="21"/>
      <c r="M128" s="52"/>
    </row>
    <row r="129" spans="1:13" x14ac:dyDescent="0.2">
      <c r="A129" s="19" t="s">
        <v>458</v>
      </c>
      <c r="B129" s="20">
        <v>285</v>
      </c>
      <c r="C129" s="20">
        <v>0</v>
      </c>
      <c r="D129" s="20">
        <v>4</v>
      </c>
      <c r="E129" s="20">
        <v>15</v>
      </c>
      <c r="F129" s="20">
        <v>26</v>
      </c>
      <c r="G129" s="20">
        <v>26</v>
      </c>
      <c r="H129" s="20">
        <v>51</v>
      </c>
      <c r="I129" s="20">
        <v>50</v>
      </c>
      <c r="J129" s="20">
        <v>103</v>
      </c>
      <c r="K129" s="20">
        <v>10</v>
      </c>
      <c r="L129" s="26">
        <v>25.207273000000001</v>
      </c>
      <c r="M129" s="26">
        <v>25</v>
      </c>
    </row>
    <row r="130" spans="1:13" x14ac:dyDescent="0.2">
      <c r="A130" s="19" t="s">
        <v>459</v>
      </c>
      <c r="B130" s="20">
        <v>217</v>
      </c>
      <c r="C130" s="20">
        <v>0</v>
      </c>
      <c r="D130" s="20">
        <v>4</v>
      </c>
      <c r="E130" s="20">
        <v>11</v>
      </c>
      <c r="F130" s="20">
        <v>31</v>
      </c>
      <c r="G130" s="20">
        <v>31</v>
      </c>
      <c r="H130" s="20">
        <v>43</v>
      </c>
      <c r="I130" s="20">
        <v>30</v>
      </c>
      <c r="J130" s="20">
        <v>52</v>
      </c>
      <c r="K130" s="20">
        <v>15</v>
      </c>
      <c r="L130" s="26">
        <v>23.30198</v>
      </c>
      <c r="M130" s="26">
        <v>20</v>
      </c>
    </row>
    <row r="131" spans="1:13" x14ac:dyDescent="0.2">
      <c r="A131" s="19" t="s">
        <v>460</v>
      </c>
      <c r="B131" s="20">
        <v>142</v>
      </c>
      <c r="C131" s="20">
        <v>0</v>
      </c>
      <c r="D131" s="20">
        <v>4</v>
      </c>
      <c r="E131" s="20">
        <v>10</v>
      </c>
      <c r="F131" s="20">
        <v>15</v>
      </c>
      <c r="G131" s="20">
        <v>22</v>
      </c>
      <c r="H131" s="20">
        <v>30</v>
      </c>
      <c r="I131" s="20">
        <v>22</v>
      </c>
      <c r="J131" s="20">
        <v>32</v>
      </c>
      <c r="K131" s="20">
        <v>7</v>
      </c>
      <c r="L131" s="26">
        <v>21.948148</v>
      </c>
      <c r="M131" s="26">
        <v>20</v>
      </c>
    </row>
    <row r="132" spans="1:13" x14ac:dyDescent="0.2">
      <c r="A132" s="19" t="s">
        <v>461</v>
      </c>
      <c r="B132" s="20">
        <v>1184</v>
      </c>
      <c r="C132" s="20">
        <v>1</v>
      </c>
      <c r="D132" s="20">
        <v>26</v>
      </c>
      <c r="E132" s="20">
        <v>120</v>
      </c>
      <c r="F132" s="20">
        <v>180</v>
      </c>
      <c r="G132" s="20">
        <v>182</v>
      </c>
      <c r="H132" s="20">
        <v>237</v>
      </c>
      <c r="I132" s="20">
        <v>115</v>
      </c>
      <c r="J132" s="20">
        <v>188</v>
      </c>
      <c r="K132" s="20">
        <v>135</v>
      </c>
      <c r="L132" s="26">
        <v>19.308865999999998</v>
      </c>
      <c r="M132" s="26">
        <v>20</v>
      </c>
    </row>
    <row r="133" spans="1:13" x14ac:dyDescent="0.2">
      <c r="A133" s="19" t="s">
        <v>429</v>
      </c>
      <c r="B133" s="20">
        <v>360</v>
      </c>
      <c r="C133" s="20">
        <v>1</v>
      </c>
      <c r="D133" s="20">
        <v>2</v>
      </c>
      <c r="E133" s="20">
        <v>31</v>
      </c>
      <c r="F133" s="20">
        <v>54</v>
      </c>
      <c r="G133" s="20">
        <v>66</v>
      </c>
      <c r="H133" s="20">
        <v>64</v>
      </c>
      <c r="I133" s="20">
        <v>34</v>
      </c>
      <c r="J133" s="20">
        <v>44</v>
      </c>
      <c r="K133" s="20">
        <v>64</v>
      </c>
      <c r="L133" s="26">
        <v>18.709458999999999</v>
      </c>
      <c r="M133" s="26">
        <v>18</v>
      </c>
    </row>
    <row r="134" spans="1:13" x14ac:dyDescent="0.2">
      <c r="A134" s="18" t="s">
        <v>143</v>
      </c>
      <c r="B134" s="18"/>
      <c r="C134" s="18"/>
      <c r="D134" s="18"/>
      <c r="E134" s="18"/>
      <c r="F134" s="18"/>
      <c r="G134" s="18"/>
      <c r="H134" s="18"/>
      <c r="I134" s="18"/>
      <c r="J134" s="18"/>
      <c r="K134" s="18"/>
      <c r="L134" s="18"/>
      <c r="M134" s="51"/>
    </row>
    <row r="135" spans="1:13" x14ac:dyDescent="0.2">
      <c r="A135" s="21" t="s">
        <v>463</v>
      </c>
      <c r="B135" s="21"/>
      <c r="C135" s="21"/>
      <c r="D135" s="21"/>
      <c r="E135" s="21"/>
      <c r="F135" s="21"/>
      <c r="G135" s="21"/>
      <c r="H135" s="21"/>
      <c r="I135" s="21"/>
      <c r="J135" s="21"/>
      <c r="K135" s="21"/>
      <c r="L135" s="21"/>
      <c r="M135" s="52"/>
    </row>
    <row r="136" spans="1:13" x14ac:dyDescent="0.2">
      <c r="A136" s="19" t="s">
        <v>458</v>
      </c>
      <c r="B136" s="20">
        <v>330</v>
      </c>
      <c r="C136" s="20">
        <v>0</v>
      </c>
      <c r="D136" s="20">
        <v>2</v>
      </c>
      <c r="E136" s="20">
        <v>22</v>
      </c>
      <c r="F136" s="20">
        <v>40</v>
      </c>
      <c r="G136" s="20">
        <v>39</v>
      </c>
      <c r="H136" s="20">
        <v>64</v>
      </c>
      <c r="I136" s="20">
        <v>45</v>
      </c>
      <c r="J136" s="20">
        <v>102</v>
      </c>
      <c r="K136" s="20">
        <v>16</v>
      </c>
      <c r="L136" s="26">
        <v>23.850318000000001</v>
      </c>
      <c r="M136" s="26">
        <v>23</v>
      </c>
    </row>
    <row r="137" spans="1:13" x14ac:dyDescent="0.2">
      <c r="A137" s="19" t="s">
        <v>459</v>
      </c>
      <c r="B137" s="20">
        <v>326</v>
      </c>
      <c r="C137" s="20">
        <v>0</v>
      </c>
      <c r="D137" s="20">
        <v>7</v>
      </c>
      <c r="E137" s="20">
        <v>21</v>
      </c>
      <c r="F137" s="20">
        <v>32</v>
      </c>
      <c r="G137" s="20">
        <v>49</v>
      </c>
      <c r="H137" s="20">
        <v>72</v>
      </c>
      <c r="I137" s="20">
        <v>47</v>
      </c>
      <c r="J137" s="20">
        <v>85</v>
      </c>
      <c r="K137" s="20">
        <v>13</v>
      </c>
      <c r="L137" s="26">
        <v>22.527156999999999</v>
      </c>
      <c r="M137" s="26">
        <v>20</v>
      </c>
    </row>
    <row r="138" spans="1:13" x14ac:dyDescent="0.2">
      <c r="A138" s="19" t="s">
        <v>460</v>
      </c>
      <c r="B138" s="20">
        <v>133</v>
      </c>
      <c r="C138" s="20">
        <v>0</v>
      </c>
      <c r="D138" s="20">
        <v>0</v>
      </c>
      <c r="E138" s="20">
        <v>13</v>
      </c>
      <c r="F138" s="20">
        <v>16</v>
      </c>
      <c r="G138" s="20">
        <v>11</v>
      </c>
      <c r="H138" s="20">
        <v>27</v>
      </c>
      <c r="I138" s="20">
        <v>19</v>
      </c>
      <c r="J138" s="20">
        <v>35</v>
      </c>
      <c r="K138" s="20">
        <v>12</v>
      </c>
      <c r="L138" s="26">
        <v>22.338843000000001</v>
      </c>
      <c r="M138" s="26">
        <v>20</v>
      </c>
    </row>
    <row r="139" spans="1:13" x14ac:dyDescent="0.2">
      <c r="A139" s="19" t="s">
        <v>461</v>
      </c>
      <c r="B139" s="20">
        <v>1070</v>
      </c>
      <c r="C139" s="20">
        <v>1</v>
      </c>
      <c r="D139" s="20">
        <v>29</v>
      </c>
      <c r="E139" s="20">
        <v>100</v>
      </c>
      <c r="F139" s="20">
        <v>169</v>
      </c>
      <c r="G139" s="20">
        <v>176</v>
      </c>
      <c r="H139" s="20">
        <v>205</v>
      </c>
      <c r="I139" s="20">
        <v>105</v>
      </c>
      <c r="J139" s="20">
        <v>153</v>
      </c>
      <c r="K139" s="20">
        <v>132</v>
      </c>
      <c r="L139" s="26">
        <v>18.998933999999998</v>
      </c>
      <c r="M139" s="26">
        <v>19</v>
      </c>
    </row>
    <row r="140" spans="1:13" x14ac:dyDescent="0.2">
      <c r="A140" s="19" t="s">
        <v>429</v>
      </c>
      <c r="B140" s="20">
        <v>329</v>
      </c>
      <c r="C140" s="20">
        <v>1</v>
      </c>
      <c r="D140" s="20">
        <v>2</v>
      </c>
      <c r="E140" s="20">
        <v>31</v>
      </c>
      <c r="F140" s="20">
        <v>49</v>
      </c>
      <c r="G140" s="20">
        <v>52</v>
      </c>
      <c r="H140" s="20">
        <v>57</v>
      </c>
      <c r="I140" s="20">
        <v>35</v>
      </c>
      <c r="J140" s="20">
        <v>44</v>
      </c>
      <c r="K140" s="20">
        <v>58</v>
      </c>
      <c r="L140" s="26">
        <v>19.671586999999999</v>
      </c>
      <c r="M140" s="26">
        <v>20</v>
      </c>
    </row>
    <row r="141" spans="1:13" x14ac:dyDescent="0.2">
      <c r="A141" s="18" t="s">
        <v>143</v>
      </c>
      <c r="B141" s="18"/>
      <c r="C141" s="18"/>
      <c r="D141" s="18"/>
      <c r="E141" s="18"/>
      <c r="F141" s="18"/>
      <c r="G141" s="18"/>
      <c r="H141" s="18"/>
      <c r="I141" s="18"/>
      <c r="J141" s="18"/>
      <c r="K141" s="18"/>
      <c r="L141" s="18"/>
      <c r="M141" s="51"/>
    </row>
    <row r="142" spans="1:13" x14ac:dyDescent="0.2">
      <c r="A142" s="21" t="s">
        <v>464</v>
      </c>
      <c r="B142" s="21"/>
      <c r="C142" s="21"/>
      <c r="D142" s="21"/>
      <c r="E142" s="21"/>
      <c r="F142" s="21"/>
      <c r="G142" s="21"/>
      <c r="H142" s="21"/>
      <c r="I142" s="21"/>
      <c r="J142" s="21"/>
      <c r="K142" s="21"/>
      <c r="L142" s="21"/>
      <c r="M142" s="52"/>
    </row>
    <row r="143" spans="1:13" x14ac:dyDescent="0.2">
      <c r="A143" s="19" t="s">
        <v>458</v>
      </c>
      <c r="B143" s="20">
        <v>39</v>
      </c>
      <c r="C143" s="20">
        <v>0</v>
      </c>
      <c r="D143" s="20">
        <v>1</v>
      </c>
      <c r="E143" s="20">
        <v>5</v>
      </c>
      <c r="F143" s="20">
        <v>9</v>
      </c>
      <c r="G143" s="20">
        <v>6</v>
      </c>
      <c r="H143" s="20">
        <v>4</v>
      </c>
      <c r="I143" s="20">
        <v>4</v>
      </c>
      <c r="J143" s="20">
        <v>9</v>
      </c>
      <c r="K143" s="20">
        <v>1</v>
      </c>
      <c r="L143" s="26">
        <v>19.210526000000002</v>
      </c>
      <c r="M143" s="26">
        <v>16.5</v>
      </c>
    </row>
    <row r="144" spans="1:13" x14ac:dyDescent="0.2">
      <c r="A144" s="19" t="s">
        <v>459</v>
      </c>
      <c r="B144" s="20">
        <v>75</v>
      </c>
      <c r="C144" s="20">
        <v>0</v>
      </c>
      <c r="D144" s="20">
        <v>3</v>
      </c>
      <c r="E144" s="20">
        <v>1</v>
      </c>
      <c r="F144" s="20">
        <v>12</v>
      </c>
      <c r="G144" s="20">
        <v>8</v>
      </c>
      <c r="H144" s="20">
        <v>15</v>
      </c>
      <c r="I144" s="20">
        <v>10</v>
      </c>
      <c r="J144" s="20">
        <v>22</v>
      </c>
      <c r="K144" s="20">
        <v>4</v>
      </c>
      <c r="L144" s="26">
        <v>22.985914999999999</v>
      </c>
      <c r="M144" s="26">
        <v>23</v>
      </c>
    </row>
    <row r="145" spans="1:13" x14ac:dyDescent="0.2">
      <c r="A145" s="19" t="s">
        <v>460</v>
      </c>
      <c r="B145" s="20">
        <v>117</v>
      </c>
      <c r="C145" s="20">
        <v>0</v>
      </c>
      <c r="D145" s="20">
        <v>1</v>
      </c>
      <c r="E145" s="20">
        <v>12</v>
      </c>
      <c r="F145" s="20">
        <v>11</v>
      </c>
      <c r="G145" s="20">
        <v>18</v>
      </c>
      <c r="H145" s="20">
        <v>25</v>
      </c>
      <c r="I145" s="20">
        <v>16</v>
      </c>
      <c r="J145" s="20">
        <v>31</v>
      </c>
      <c r="K145" s="20">
        <v>3</v>
      </c>
      <c r="L145" s="26">
        <v>22.877192999999998</v>
      </c>
      <c r="M145" s="26">
        <v>20</v>
      </c>
    </row>
    <row r="146" spans="1:13" x14ac:dyDescent="0.2">
      <c r="A146" s="19" t="s">
        <v>461</v>
      </c>
      <c r="B146" s="20">
        <v>1288</v>
      </c>
      <c r="C146" s="20">
        <v>1</v>
      </c>
      <c r="D146" s="20">
        <v>24</v>
      </c>
      <c r="E146" s="20">
        <v>110</v>
      </c>
      <c r="F146" s="20">
        <v>181</v>
      </c>
      <c r="G146" s="20">
        <v>187</v>
      </c>
      <c r="H146" s="20">
        <v>248</v>
      </c>
      <c r="I146" s="20">
        <v>156</v>
      </c>
      <c r="J146" s="20">
        <v>249</v>
      </c>
      <c r="K146" s="20">
        <v>132</v>
      </c>
      <c r="L146" s="26">
        <v>20.5</v>
      </c>
      <c r="M146" s="26">
        <v>20</v>
      </c>
    </row>
    <row r="147" spans="1:13" x14ac:dyDescent="0.2">
      <c r="A147" s="19" t="s">
        <v>429</v>
      </c>
      <c r="B147" s="20">
        <v>669</v>
      </c>
      <c r="C147" s="20">
        <v>1</v>
      </c>
      <c r="D147" s="20">
        <v>11</v>
      </c>
      <c r="E147" s="20">
        <v>59</v>
      </c>
      <c r="F147" s="20">
        <v>93</v>
      </c>
      <c r="G147" s="20">
        <v>108</v>
      </c>
      <c r="H147" s="20">
        <v>133</v>
      </c>
      <c r="I147" s="20">
        <v>65</v>
      </c>
      <c r="J147" s="20">
        <v>108</v>
      </c>
      <c r="K147" s="20">
        <v>91</v>
      </c>
      <c r="L147" s="26">
        <v>20.288927000000001</v>
      </c>
      <c r="M147" s="26">
        <v>20</v>
      </c>
    </row>
    <row r="148" spans="1:13" x14ac:dyDescent="0.2">
      <c r="A148" s="18" t="s">
        <v>465</v>
      </c>
      <c r="B148" s="18"/>
      <c r="C148" s="18"/>
      <c r="D148" s="18"/>
      <c r="E148" s="18"/>
      <c r="F148" s="18"/>
      <c r="G148" s="18"/>
      <c r="H148" s="18"/>
      <c r="I148" s="18"/>
      <c r="J148" s="18"/>
      <c r="K148" s="18"/>
      <c r="L148" s="18"/>
      <c r="M148" s="51"/>
    </row>
    <row r="149" spans="1:13" x14ac:dyDescent="0.2">
      <c r="A149" s="19" t="s">
        <v>466</v>
      </c>
      <c r="B149" s="20">
        <v>541</v>
      </c>
      <c r="C149" s="20">
        <v>1</v>
      </c>
      <c r="D149" s="20">
        <v>8</v>
      </c>
      <c r="E149" s="20">
        <v>42</v>
      </c>
      <c r="F149" s="20">
        <v>78</v>
      </c>
      <c r="G149" s="20">
        <v>69</v>
      </c>
      <c r="H149" s="20">
        <v>99</v>
      </c>
      <c r="I149" s="20">
        <v>61</v>
      </c>
      <c r="J149" s="20">
        <v>141</v>
      </c>
      <c r="K149" s="20">
        <v>42</v>
      </c>
      <c r="L149" s="26">
        <v>22.472946</v>
      </c>
      <c r="M149" s="26">
        <v>20</v>
      </c>
    </row>
    <row r="150" spans="1:13" x14ac:dyDescent="0.2">
      <c r="A150" s="19" t="s">
        <v>467</v>
      </c>
      <c r="B150" s="20">
        <v>877</v>
      </c>
      <c r="C150" s="20">
        <v>1</v>
      </c>
      <c r="D150" s="20">
        <v>16</v>
      </c>
      <c r="E150" s="20">
        <v>78</v>
      </c>
      <c r="F150" s="20">
        <v>124</v>
      </c>
      <c r="G150" s="20">
        <v>129</v>
      </c>
      <c r="H150" s="20">
        <v>179</v>
      </c>
      <c r="I150" s="20">
        <v>106</v>
      </c>
      <c r="J150" s="20">
        <v>160</v>
      </c>
      <c r="K150" s="20">
        <v>84</v>
      </c>
      <c r="L150" s="26">
        <v>20.306431</v>
      </c>
      <c r="M150" s="26">
        <v>20</v>
      </c>
    </row>
    <row r="151" spans="1:13" x14ac:dyDescent="0.2">
      <c r="A151" s="19" t="s">
        <v>468</v>
      </c>
      <c r="B151" s="20">
        <v>543</v>
      </c>
      <c r="C151" s="20">
        <v>0</v>
      </c>
      <c r="D151" s="20">
        <v>12</v>
      </c>
      <c r="E151" s="20">
        <v>56</v>
      </c>
      <c r="F151" s="20">
        <v>70</v>
      </c>
      <c r="G151" s="20">
        <v>88</v>
      </c>
      <c r="H151" s="20">
        <v>106</v>
      </c>
      <c r="I151" s="20">
        <v>55</v>
      </c>
      <c r="J151" s="20">
        <v>86</v>
      </c>
      <c r="K151" s="20">
        <v>70</v>
      </c>
      <c r="L151" s="26">
        <v>19.693446000000002</v>
      </c>
      <c r="M151" s="26">
        <v>20</v>
      </c>
    </row>
    <row r="152" spans="1:13" x14ac:dyDescent="0.2">
      <c r="A152" s="19" t="s">
        <v>469</v>
      </c>
      <c r="B152" s="20">
        <v>227</v>
      </c>
      <c r="C152" s="20">
        <v>0</v>
      </c>
      <c r="D152" s="20">
        <v>4</v>
      </c>
      <c r="E152" s="20">
        <v>11</v>
      </c>
      <c r="F152" s="20">
        <v>34</v>
      </c>
      <c r="G152" s="20">
        <v>41</v>
      </c>
      <c r="H152" s="20">
        <v>41</v>
      </c>
      <c r="I152" s="20">
        <v>29</v>
      </c>
      <c r="J152" s="20">
        <v>32</v>
      </c>
      <c r="K152" s="20">
        <v>35</v>
      </c>
      <c r="L152" s="26">
        <v>19.598958</v>
      </c>
      <c r="M152" s="26">
        <v>20</v>
      </c>
    </row>
    <row r="153" spans="1:13" x14ac:dyDescent="0.2">
      <c r="A153" s="18" t="s">
        <v>470</v>
      </c>
      <c r="B153" s="18"/>
      <c r="C153" s="18"/>
      <c r="D153" s="18"/>
      <c r="E153" s="18"/>
      <c r="F153" s="18"/>
      <c r="G153" s="18"/>
      <c r="H153" s="18"/>
      <c r="I153" s="18"/>
      <c r="J153" s="18"/>
      <c r="K153" s="18"/>
      <c r="L153" s="18"/>
      <c r="M153" s="51"/>
    </row>
    <row r="154" spans="1:13" x14ac:dyDescent="0.2">
      <c r="A154" s="19" t="s">
        <v>471</v>
      </c>
      <c r="B154" s="20">
        <v>294</v>
      </c>
      <c r="C154" s="20">
        <v>1</v>
      </c>
      <c r="D154" s="20">
        <v>10</v>
      </c>
      <c r="E154" s="20">
        <v>28</v>
      </c>
      <c r="F154" s="20">
        <v>43</v>
      </c>
      <c r="G154" s="20">
        <v>43</v>
      </c>
      <c r="H154" s="20">
        <v>62</v>
      </c>
      <c r="I154" s="20">
        <v>26</v>
      </c>
      <c r="J154" s="20">
        <v>47</v>
      </c>
      <c r="K154" s="20">
        <v>34</v>
      </c>
      <c r="L154" s="26">
        <v>18.776923</v>
      </c>
      <c r="M154" s="26">
        <v>20</v>
      </c>
    </row>
    <row r="155" spans="1:13" x14ac:dyDescent="0.2">
      <c r="A155" s="19" t="s">
        <v>472</v>
      </c>
      <c r="B155" s="20">
        <v>664</v>
      </c>
      <c r="C155" s="20">
        <v>0</v>
      </c>
      <c r="D155" s="20">
        <v>14</v>
      </c>
      <c r="E155" s="20">
        <v>55</v>
      </c>
      <c r="F155" s="20">
        <v>86</v>
      </c>
      <c r="G155" s="20">
        <v>96</v>
      </c>
      <c r="H155" s="20">
        <v>112</v>
      </c>
      <c r="I155" s="20">
        <v>75</v>
      </c>
      <c r="J155" s="20">
        <v>165</v>
      </c>
      <c r="K155" s="20">
        <v>61</v>
      </c>
      <c r="L155" s="26">
        <v>22.119402999999998</v>
      </c>
      <c r="M155" s="26">
        <v>20</v>
      </c>
    </row>
    <row r="156" spans="1:13" x14ac:dyDescent="0.2">
      <c r="A156" s="19" t="s">
        <v>473</v>
      </c>
      <c r="B156" s="20">
        <v>421</v>
      </c>
      <c r="C156" s="20">
        <v>0</v>
      </c>
      <c r="D156" s="20">
        <v>4</v>
      </c>
      <c r="E156" s="20">
        <v>33</v>
      </c>
      <c r="F156" s="20">
        <v>53</v>
      </c>
      <c r="G156" s="20">
        <v>67</v>
      </c>
      <c r="H156" s="20">
        <v>91</v>
      </c>
      <c r="I156" s="20">
        <v>60</v>
      </c>
      <c r="J156" s="20">
        <v>64</v>
      </c>
      <c r="K156" s="20">
        <v>49</v>
      </c>
      <c r="L156" s="26">
        <v>20.612902999999999</v>
      </c>
      <c r="M156" s="26">
        <v>20</v>
      </c>
    </row>
    <row r="157" spans="1:13" x14ac:dyDescent="0.2">
      <c r="A157" s="19" t="s">
        <v>474</v>
      </c>
      <c r="B157" s="20">
        <v>358</v>
      </c>
      <c r="C157" s="20">
        <v>1</v>
      </c>
      <c r="D157" s="20">
        <v>1</v>
      </c>
      <c r="E157" s="20">
        <v>25</v>
      </c>
      <c r="F157" s="20">
        <v>58</v>
      </c>
      <c r="G157" s="20">
        <v>49</v>
      </c>
      <c r="H157" s="20">
        <v>68</v>
      </c>
      <c r="I157" s="20">
        <v>43</v>
      </c>
      <c r="J157" s="20">
        <v>75</v>
      </c>
      <c r="K157" s="20">
        <v>38</v>
      </c>
      <c r="L157" s="26">
        <v>21.409375000000001</v>
      </c>
      <c r="M157" s="26">
        <v>20</v>
      </c>
    </row>
    <row r="158" spans="1:13" x14ac:dyDescent="0.2">
      <c r="A158" s="19" t="s">
        <v>475</v>
      </c>
      <c r="B158" s="20">
        <v>217</v>
      </c>
      <c r="C158" s="20">
        <v>0</v>
      </c>
      <c r="D158" s="20">
        <v>3</v>
      </c>
      <c r="E158" s="20">
        <v>20</v>
      </c>
      <c r="F158" s="20">
        <v>29</v>
      </c>
      <c r="G158" s="20">
        <v>28</v>
      </c>
      <c r="H158" s="20">
        <v>50</v>
      </c>
      <c r="I158" s="20">
        <v>26</v>
      </c>
      <c r="J158" s="20">
        <v>41</v>
      </c>
      <c r="K158" s="20">
        <v>20</v>
      </c>
      <c r="L158" s="26">
        <v>20.532995</v>
      </c>
      <c r="M158" s="26">
        <v>20</v>
      </c>
    </row>
    <row r="159" spans="1:13" x14ac:dyDescent="0.2">
      <c r="A159" s="22" t="s">
        <v>476</v>
      </c>
      <c r="B159" s="23">
        <v>234</v>
      </c>
      <c r="C159" s="23">
        <v>0</v>
      </c>
      <c r="D159" s="23">
        <v>8</v>
      </c>
      <c r="E159" s="23">
        <v>26</v>
      </c>
      <c r="F159" s="23">
        <v>37</v>
      </c>
      <c r="G159" s="23">
        <v>44</v>
      </c>
      <c r="H159" s="23">
        <v>42</v>
      </c>
      <c r="I159" s="23">
        <v>21</v>
      </c>
      <c r="J159" s="23">
        <v>27</v>
      </c>
      <c r="K159" s="23">
        <v>29</v>
      </c>
      <c r="L159" s="27">
        <v>17.614633999999999</v>
      </c>
      <c r="M159" s="27">
        <v>17</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726F8-7907-486D-9522-309031D67223}">
  <dimension ref="A1:M158"/>
  <sheetViews>
    <sheetView workbookViewId="0">
      <selection activeCell="D17" sqref="D17"/>
    </sheetView>
  </sheetViews>
  <sheetFormatPr defaultColWidth="9" defaultRowHeight="12.5" x14ac:dyDescent="0.2"/>
  <cols>
    <col min="1" max="1" width="34.08984375" style="10" bestFit="1" customWidth="1"/>
    <col min="2" max="12" width="7.6328125" style="10" customWidth="1"/>
    <col min="13" max="13" width="7.6328125" style="49" customWidth="1"/>
    <col min="14" max="256" width="7.6328125" style="10" customWidth="1"/>
    <col min="257" max="16384" width="9" style="10"/>
  </cols>
  <sheetData>
    <row r="1" spans="1:13" x14ac:dyDescent="0.2">
      <c r="A1" s="8" t="s">
        <v>126</v>
      </c>
      <c r="B1" s="9"/>
    </row>
    <row r="2" spans="1:13" x14ac:dyDescent="0.2">
      <c r="A2" s="11" t="str">
        <f xml:space="preserve"> HYPERLINK("#'目次'!B43","[37]")</f>
        <v>[37]</v>
      </c>
    </row>
    <row r="3" spans="1:13" x14ac:dyDescent="0.2">
      <c r="A3" s="9" t="s">
        <v>126</v>
      </c>
      <c r="B3" s="12" t="s">
        <v>266</v>
      </c>
    </row>
    <row r="4" spans="1:13" x14ac:dyDescent="0.2">
      <c r="A4" s="9" t="s">
        <v>126</v>
      </c>
      <c r="B4" s="12" t="s">
        <v>267</v>
      </c>
    </row>
    <row r="5" spans="1:13" x14ac:dyDescent="0.2">
      <c r="A5" s="9" t="s">
        <v>126</v>
      </c>
      <c r="B5" s="12" t="s">
        <v>268</v>
      </c>
    </row>
    <row r="6" spans="1:13" s="15" customFormat="1" ht="25" x14ac:dyDescent="0.2">
      <c r="A6" s="13" t="s">
        <v>126</v>
      </c>
      <c r="B6" s="14" t="s">
        <v>398</v>
      </c>
      <c r="C6" s="14" t="s">
        <v>445</v>
      </c>
      <c r="D6" s="14" t="s">
        <v>446</v>
      </c>
      <c r="E6" s="14" t="s">
        <v>447</v>
      </c>
      <c r="F6" s="14" t="s">
        <v>448</v>
      </c>
      <c r="G6" s="14" t="s">
        <v>449</v>
      </c>
      <c r="H6" s="14" t="s">
        <v>676</v>
      </c>
      <c r="I6" s="14" t="s">
        <v>677</v>
      </c>
      <c r="J6" s="14" t="s">
        <v>678</v>
      </c>
      <c r="K6" s="14" t="s">
        <v>429</v>
      </c>
      <c r="L6" s="14" t="s">
        <v>674</v>
      </c>
      <c r="M6" s="50" t="s">
        <v>491</v>
      </c>
    </row>
    <row r="7" spans="1:13" x14ac:dyDescent="0.2">
      <c r="A7" s="16" t="s">
        <v>402</v>
      </c>
      <c r="B7" s="17">
        <v>2188</v>
      </c>
      <c r="C7" s="17">
        <v>1</v>
      </c>
      <c r="D7" s="17">
        <v>8</v>
      </c>
      <c r="E7" s="17">
        <v>88</v>
      </c>
      <c r="F7" s="17">
        <v>202</v>
      </c>
      <c r="G7" s="17">
        <v>245</v>
      </c>
      <c r="H7" s="17">
        <v>381</v>
      </c>
      <c r="I7" s="17">
        <v>326</v>
      </c>
      <c r="J7" s="17">
        <v>700</v>
      </c>
      <c r="K7" s="17">
        <v>237</v>
      </c>
      <c r="L7" s="25">
        <v>24.787289000000001</v>
      </c>
      <c r="M7" s="25">
        <v>25</v>
      </c>
    </row>
    <row r="8" spans="1:13" x14ac:dyDescent="0.2">
      <c r="A8" s="18" t="s">
        <v>403</v>
      </c>
      <c r="B8" s="18"/>
      <c r="C8" s="18"/>
      <c r="D8" s="18"/>
      <c r="E8" s="18"/>
      <c r="F8" s="18"/>
      <c r="G8" s="18"/>
      <c r="H8" s="18"/>
      <c r="I8" s="18"/>
      <c r="J8" s="18"/>
      <c r="K8" s="18"/>
      <c r="L8" s="18"/>
      <c r="M8" s="51"/>
    </row>
    <row r="9" spans="1:13" x14ac:dyDescent="0.2">
      <c r="A9" s="19" t="s">
        <v>404</v>
      </c>
      <c r="B9" s="20">
        <v>1092</v>
      </c>
      <c r="C9" s="20">
        <v>1</v>
      </c>
      <c r="D9" s="20">
        <v>2</v>
      </c>
      <c r="E9" s="20">
        <v>35</v>
      </c>
      <c r="F9" s="20">
        <v>82</v>
      </c>
      <c r="G9" s="20">
        <v>90</v>
      </c>
      <c r="H9" s="20">
        <v>181</v>
      </c>
      <c r="I9" s="20">
        <v>181</v>
      </c>
      <c r="J9" s="20">
        <v>409</v>
      </c>
      <c r="K9" s="20">
        <v>111</v>
      </c>
      <c r="L9" s="26">
        <v>26.600408000000002</v>
      </c>
      <c r="M9" s="26">
        <v>25</v>
      </c>
    </row>
    <row r="10" spans="1:13" x14ac:dyDescent="0.2">
      <c r="A10" s="19" t="s">
        <v>405</v>
      </c>
      <c r="B10" s="20">
        <v>1095</v>
      </c>
      <c r="C10" s="20">
        <v>0</v>
      </c>
      <c r="D10" s="20">
        <v>6</v>
      </c>
      <c r="E10" s="20">
        <v>53</v>
      </c>
      <c r="F10" s="20">
        <v>120</v>
      </c>
      <c r="G10" s="20">
        <v>155</v>
      </c>
      <c r="H10" s="20">
        <v>200</v>
      </c>
      <c r="I10" s="20">
        <v>145</v>
      </c>
      <c r="J10" s="20">
        <v>290</v>
      </c>
      <c r="K10" s="20">
        <v>126</v>
      </c>
      <c r="L10" s="26">
        <v>22.946335999999999</v>
      </c>
      <c r="M10" s="26">
        <v>20</v>
      </c>
    </row>
    <row r="11" spans="1:13" x14ac:dyDescent="0.2">
      <c r="A11" s="19" t="s">
        <v>401</v>
      </c>
      <c r="B11" s="20">
        <v>1</v>
      </c>
      <c r="C11" s="20">
        <v>0</v>
      </c>
      <c r="D11" s="20">
        <v>0</v>
      </c>
      <c r="E11" s="20">
        <v>0</v>
      </c>
      <c r="F11" s="20">
        <v>0</v>
      </c>
      <c r="G11" s="20">
        <v>0</v>
      </c>
      <c r="H11" s="20">
        <v>0</v>
      </c>
      <c r="I11" s="20">
        <v>0</v>
      </c>
      <c r="J11" s="20">
        <v>1</v>
      </c>
      <c r="K11" s="20">
        <v>0</v>
      </c>
      <c r="L11" s="26">
        <v>30</v>
      </c>
      <c r="M11" s="26">
        <v>30</v>
      </c>
    </row>
    <row r="12" spans="1:13" x14ac:dyDescent="0.2">
      <c r="A12" s="18" t="s">
        <v>406</v>
      </c>
      <c r="B12" s="18"/>
      <c r="C12" s="18"/>
      <c r="D12" s="18"/>
      <c r="E12" s="18"/>
      <c r="F12" s="18"/>
      <c r="G12" s="18"/>
      <c r="H12" s="18"/>
      <c r="I12" s="18"/>
      <c r="J12" s="18"/>
      <c r="K12" s="18"/>
      <c r="L12" s="18"/>
      <c r="M12" s="51"/>
    </row>
    <row r="13" spans="1:13" x14ac:dyDescent="0.2">
      <c r="A13" s="19" t="s">
        <v>407</v>
      </c>
      <c r="B13" s="20">
        <v>387</v>
      </c>
      <c r="C13" s="20">
        <v>1</v>
      </c>
      <c r="D13" s="20">
        <v>2</v>
      </c>
      <c r="E13" s="20">
        <v>19</v>
      </c>
      <c r="F13" s="20">
        <v>37</v>
      </c>
      <c r="G13" s="20">
        <v>36</v>
      </c>
      <c r="H13" s="20">
        <v>65</v>
      </c>
      <c r="I13" s="20">
        <v>55</v>
      </c>
      <c r="J13" s="20">
        <v>154</v>
      </c>
      <c r="K13" s="20">
        <v>18</v>
      </c>
      <c r="L13" s="26">
        <v>26.065041000000001</v>
      </c>
      <c r="M13" s="26">
        <v>25</v>
      </c>
    </row>
    <row r="14" spans="1:13" x14ac:dyDescent="0.2">
      <c r="A14" s="19" t="s">
        <v>408</v>
      </c>
      <c r="B14" s="20">
        <v>432</v>
      </c>
      <c r="C14" s="20">
        <v>0</v>
      </c>
      <c r="D14" s="20">
        <v>0</v>
      </c>
      <c r="E14" s="20">
        <v>15</v>
      </c>
      <c r="F14" s="20">
        <v>30</v>
      </c>
      <c r="G14" s="20">
        <v>37</v>
      </c>
      <c r="H14" s="20">
        <v>71</v>
      </c>
      <c r="I14" s="20">
        <v>54</v>
      </c>
      <c r="J14" s="20">
        <v>189</v>
      </c>
      <c r="K14" s="20">
        <v>36</v>
      </c>
      <c r="L14" s="26">
        <v>26.94697</v>
      </c>
      <c r="M14" s="26">
        <v>25</v>
      </c>
    </row>
    <row r="15" spans="1:13" x14ac:dyDescent="0.2">
      <c r="A15" s="19" t="s">
        <v>409</v>
      </c>
      <c r="B15" s="20">
        <v>449</v>
      </c>
      <c r="C15" s="20">
        <v>0</v>
      </c>
      <c r="D15" s="20">
        <v>1</v>
      </c>
      <c r="E15" s="20">
        <v>24</v>
      </c>
      <c r="F15" s="20">
        <v>45</v>
      </c>
      <c r="G15" s="20">
        <v>41</v>
      </c>
      <c r="H15" s="20">
        <v>81</v>
      </c>
      <c r="I15" s="20">
        <v>75</v>
      </c>
      <c r="J15" s="20">
        <v>150</v>
      </c>
      <c r="K15" s="20">
        <v>32</v>
      </c>
      <c r="L15" s="26">
        <v>24.549161000000002</v>
      </c>
      <c r="M15" s="26">
        <v>25</v>
      </c>
    </row>
    <row r="16" spans="1:13" x14ac:dyDescent="0.2">
      <c r="A16" s="19" t="s">
        <v>410</v>
      </c>
      <c r="B16" s="20">
        <v>427</v>
      </c>
      <c r="C16" s="20">
        <v>0</v>
      </c>
      <c r="D16" s="20">
        <v>3</v>
      </c>
      <c r="E16" s="20">
        <v>10</v>
      </c>
      <c r="F16" s="20">
        <v>40</v>
      </c>
      <c r="G16" s="20">
        <v>57</v>
      </c>
      <c r="H16" s="20">
        <v>66</v>
      </c>
      <c r="I16" s="20">
        <v>70</v>
      </c>
      <c r="J16" s="20">
        <v>120</v>
      </c>
      <c r="K16" s="20">
        <v>61</v>
      </c>
      <c r="L16" s="26">
        <v>24.038250999999999</v>
      </c>
      <c r="M16" s="26">
        <v>25</v>
      </c>
    </row>
    <row r="17" spans="1:13" x14ac:dyDescent="0.2">
      <c r="A17" s="19" t="s">
        <v>411</v>
      </c>
      <c r="B17" s="20">
        <v>274</v>
      </c>
      <c r="C17" s="20">
        <v>0</v>
      </c>
      <c r="D17" s="20">
        <v>2</v>
      </c>
      <c r="E17" s="20">
        <v>8</v>
      </c>
      <c r="F17" s="20">
        <v>24</v>
      </c>
      <c r="G17" s="20">
        <v>39</v>
      </c>
      <c r="H17" s="20">
        <v>58</v>
      </c>
      <c r="I17" s="20">
        <v>49</v>
      </c>
      <c r="J17" s="20">
        <v>54</v>
      </c>
      <c r="K17" s="20">
        <v>40</v>
      </c>
      <c r="L17" s="26">
        <v>23.264956999999999</v>
      </c>
      <c r="M17" s="26">
        <v>21.5</v>
      </c>
    </row>
    <row r="18" spans="1:13" x14ac:dyDescent="0.2">
      <c r="A18" s="19" t="s">
        <v>412</v>
      </c>
      <c r="B18" s="20">
        <v>137</v>
      </c>
      <c r="C18" s="20">
        <v>0</v>
      </c>
      <c r="D18" s="20">
        <v>0</v>
      </c>
      <c r="E18" s="20">
        <v>7</v>
      </c>
      <c r="F18" s="20">
        <v>15</v>
      </c>
      <c r="G18" s="20">
        <v>17</v>
      </c>
      <c r="H18" s="20">
        <v>24</v>
      </c>
      <c r="I18" s="20">
        <v>13</v>
      </c>
      <c r="J18" s="20">
        <v>24</v>
      </c>
      <c r="K18" s="20">
        <v>37</v>
      </c>
      <c r="L18" s="26">
        <v>22.99</v>
      </c>
      <c r="M18" s="26">
        <v>20</v>
      </c>
    </row>
    <row r="19" spans="1:13" x14ac:dyDescent="0.2">
      <c r="A19" s="19" t="s">
        <v>413</v>
      </c>
      <c r="B19" s="20">
        <v>71</v>
      </c>
      <c r="C19" s="20">
        <v>0</v>
      </c>
      <c r="D19" s="20">
        <v>0</v>
      </c>
      <c r="E19" s="20">
        <v>4</v>
      </c>
      <c r="F19" s="20">
        <v>11</v>
      </c>
      <c r="G19" s="20">
        <v>16</v>
      </c>
      <c r="H19" s="20">
        <v>13</v>
      </c>
      <c r="I19" s="20">
        <v>8</v>
      </c>
      <c r="J19" s="20">
        <v>9</v>
      </c>
      <c r="K19" s="20">
        <v>10</v>
      </c>
      <c r="L19" s="26">
        <v>18.770492000000001</v>
      </c>
      <c r="M19" s="26">
        <v>18</v>
      </c>
    </row>
    <row r="20" spans="1:13" x14ac:dyDescent="0.2">
      <c r="A20" s="19" t="s">
        <v>414</v>
      </c>
      <c r="B20" s="20">
        <v>11</v>
      </c>
      <c r="C20" s="20">
        <v>0</v>
      </c>
      <c r="D20" s="20">
        <v>0</v>
      </c>
      <c r="E20" s="20">
        <v>1</v>
      </c>
      <c r="F20" s="20">
        <v>0</v>
      </c>
      <c r="G20" s="20">
        <v>2</v>
      </c>
      <c r="H20" s="20">
        <v>3</v>
      </c>
      <c r="I20" s="20">
        <v>2</v>
      </c>
      <c r="J20" s="20">
        <v>0</v>
      </c>
      <c r="K20" s="20">
        <v>3</v>
      </c>
      <c r="L20" s="26">
        <v>18.5</v>
      </c>
      <c r="M20" s="26">
        <v>20</v>
      </c>
    </row>
    <row r="21" spans="1:13" x14ac:dyDescent="0.2">
      <c r="A21" s="19" t="s">
        <v>415</v>
      </c>
      <c r="B21" s="20">
        <v>881</v>
      </c>
      <c r="C21" s="20">
        <v>0</v>
      </c>
      <c r="D21" s="20">
        <v>1</v>
      </c>
      <c r="E21" s="20">
        <v>39</v>
      </c>
      <c r="F21" s="20">
        <v>75</v>
      </c>
      <c r="G21" s="20">
        <v>78</v>
      </c>
      <c r="H21" s="20">
        <v>152</v>
      </c>
      <c r="I21" s="20">
        <v>129</v>
      </c>
      <c r="J21" s="20">
        <v>339</v>
      </c>
      <c r="K21" s="20">
        <v>68</v>
      </c>
      <c r="L21" s="26">
        <v>25.717096999999999</v>
      </c>
      <c r="M21" s="26">
        <v>25</v>
      </c>
    </row>
    <row r="22" spans="1:13" x14ac:dyDescent="0.2">
      <c r="A22" s="19" t="s">
        <v>416</v>
      </c>
      <c r="B22" s="20">
        <v>701</v>
      </c>
      <c r="C22" s="20">
        <v>0</v>
      </c>
      <c r="D22" s="20">
        <v>5</v>
      </c>
      <c r="E22" s="20">
        <v>18</v>
      </c>
      <c r="F22" s="20">
        <v>64</v>
      </c>
      <c r="G22" s="20">
        <v>96</v>
      </c>
      <c r="H22" s="20">
        <v>124</v>
      </c>
      <c r="I22" s="20">
        <v>119</v>
      </c>
      <c r="J22" s="20">
        <v>174</v>
      </c>
      <c r="K22" s="20">
        <v>101</v>
      </c>
      <c r="L22" s="26">
        <v>23.736667000000001</v>
      </c>
      <c r="M22" s="26">
        <v>23</v>
      </c>
    </row>
    <row r="23" spans="1:13" x14ac:dyDescent="0.2">
      <c r="A23" s="19" t="s">
        <v>417</v>
      </c>
      <c r="B23" s="20">
        <v>1801</v>
      </c>
      <c r="C23" s="20">
        <v>0</v>
      </c>
      <c r="D23" s="20">
        <v>6</v>
      </c>
      <c r="E23" s="20">
        <v>69</v>
      </c>
      <c r="F23" s="20">
        <v>165</v>
      </c>
      <c r="G23" s="20">
        <v>209</v>
      </c>
      <c r="H23" s="20">
        <v>316</v>
      </c>
      <c r="I23" s="20">
        <v>271</v>
      </c>
      <c r="J23" s="20">
        <v>546</v>
      </c>
      <c r="K23" s="20">
        <v>219</v>
      </c>
      <c r="L23" s="26">
        <v>24.489253999999999</v>
      </c>
      <c r="M23" s="26">
        <v>25</v>
      </c>
    </row>
    <row r="24" spans="1:13" x14ac:dyDescent="0.2">
      <c r="A24" s="19" t="s">
        <v>418</v>
      </c>
      <c r="B24" s="20">
        <v>920</v>
      </c>
      <c r="C24" s="20">
        <v>0</v>
      </c>
      <c r="D24" s="20">
        <v>5</v>
      </c>
      <c r="E24" s="20">
        <v>30</v>
      </c>
      <c r="F24" s="20">
        <v>90</v>
      </c>
      <c r="G24" s="20">
        <v>131</v>
      </c>
      <c r="H24" s="20">
        <v>164</v>
      </c>
      <c r="I24" s="20">
        <v>142</v>
      </c>
      <c r="J24" s="20">
        <v>207</v>
      </c>
      <c r="K24" s="20">
        <v>151</v>
      </c>
      <c r="L24" s="26">
        <v>23.191157</v>
      </c>
      <c r="M24" s="26">
        <v>20</v>
      </c>
    </row>
    <row r="25" spans="1:13" x14ac:dyDescent="0.2">
      <c r="A25" s="19" t="s">
        <v>419</v>
      </c>
      <c r="B25" s="20">
        <v>219</v>
      </c>
      <c r="C25" s="20">
        <v>0</v>
      </c>
      <c r="D25" s="20">
        <v>0</v>
      </c>
      <c r="E25" s="20">
        <v>12</v>
      </c>
      <c r="F25" s="20">
        <v>26</v>
      </c>
      <c r="G25" s="20">
        <v>35</v>
      </c>
      <c r="H25" s="20">
        <v>40</v>
      </c>
      <c r="I25" s="20">
        <v>23</v>
      </c>
      <c r="J25" s="20">
        <v>33</v>
      </c>
      <c r="K25" s="20">
        <v>50</v>
      </c>
      <c r="L25" s="26">
        <v>21.254438</v>
      </c>
      <c r="M25" s="26">
        <v>20</v>
      </c>
    </row>
    <row r="26" spans="1:13" x14ac:dyDescent="0.2">
      <c r="A26" s="18" t="s">
        <v>420</v>
      </c>
      <c r="B26" s="17">
        <v>208</v>
      </c>
      <c r="C26" s="17">
        <v>1</v>
      </c>
      <c r="D26" s="17">
        <v>1</v>
      </c>
      <c r="E26" s="17">
        <v>8</v>
      </c>
      <c r="F26" s="17">
        <v>16</v>
      </c>
      <c r="G26" s="17">
        <v>13</v>
      </c>
      <c r="H26" s="17">
        <v>38</v>
      </c>
      <c r="I26" s="17">
        <v>25</v>
      </c>
      <c r="J26" s="17">
        <v>95</v>
      </c>
      <c r="K26" s="17">
        <v>11</v>
      </c>
      <c r="L26" s="25">
        <v>27.598984999999999</v>
      </c>
      <c r="M26" s="25">
        <v>25</v>
      </c>
    </row>
    <row r="27" spans="1:13" x14ac:dyDescent="0.2">
      <c r="A27" s="19" t="s">
        <v>408</v>
      </c>
      <c r="B27" s="20">
        <v>220</v>
      </c>
      <c r="C27" s="20">
        <v>0</v>
      </c>
      <c r="D27" s="20">
        <v>0</v>
      </c>
      <c r="E27" s="20">
        <v>9</v>
      </c>
      <c r="F27" s="20">
        <v>12</v>
      </c>
      <c r="G27" s="20">
        <v>18</v>
      </c>
      <c r="H27" s="20">
        <v>29</v>
      </c>
      <c r="I27" s="20">
        <v>31</v>
      </c>
      <c r="J27" s="20">
        <v>101</v>
      </c>
      <c r="K27" s="20">
        <v>20</v>
      </c>
      <c r="L27" s="26">
        <v>27.32</v>
      </c>
      <c r="M27" s="26">
        <v>30</v>
      </c>
    </row>
    <row r="28" spans="1:13" x14ac:dyDescent="0.2">
      <c r="A28" s="19" t="s">
        <v>409</v>
      </c>
      <c r="B28" s="20">
        <v>226</v>
      </c>
      <c r="C28" s="20">
        <v>0</v>
      </c>
      <c r="D28" s="20">
        <v>0</v>
      </c>
      <c r="E28" s="20">
        <v>11</v>
      </c>
      <c r="F28" s="20">
        <v>23</v>
      </c>
      <c r="G28" s="20">
        <v>12</v>
      </c>
      <c r="H28" s="20">
        <v>36</v>
      </c>
      <c r="I28" s="20">
        <v>42</v>
      </c>
      <c r="J28" s="20">
        <v>89</v>
      </c>
      <c r="K28" s="20">
        <v>13</v>
      </c>
      <c r="L28" s="26">
        <v>25.976526</v>
      </c>
      <c r="M28" s="26">
        <v>25</v>
      </c>
    </row>
    <row r="29" spans="1:13" x14ac:dyDescent="0.2">
      <c r="A29" s="19" t="s">
        <v>410</v>
      </c>
      <c r="B29" s="20">
        <v>211</v>
      </c>
      <c r="C29" s="20">
        <v>0</v>
      </c>
      <c r="D29" s="20">
        <v>0</v>
      </c>
      <c r="E29" s="20">
        <v>2</v>
      </c>
      <c r="F29" s="20">
        <v>16</v>
      </c>
      <c r="G29" s="20">
        <v>26</v>
      </c>
      <c r="H29" s="20">
        <v>30</v>
      </c>
      <c r="I29" s="20">
        <v>37</v>
      </c>
      <c r="J29" s="20">
        <v>69</v>
      </c>
      <c r="K29" s="20">
        <v>31</v>
      </c>
      <c r="L29" s="26">
        <v>25.944444000000001</v>
      </c>
      <c r="M29" s="26">
        <v>25</v>
      </c>
    </row>
    <row r="30" spans="1:13" x14ac:dyDescent="0.2">
      <c r="A30" s="19" t="s">
        <v>411</v>
      </c>
      <c r="B30" s="20">
        <v>134</v>
      </c>
      <c r="C30" s="20">
        <v>0</v>
      </c>
      <c r="D30" s="20">
        <v>1</v>
      </c>
      <c r="E30" s="20">
        <v>2</v>
      </c>
      <c r="F30" s="20">
        <v>9</v>
      </c>
      <c r="G30" s="20">
        <v>10</v>
      </c>
      <c r="H30" s="20">
        <v>31</v>
      </c>
      <c r="I30" s="20">
        <v>32</v>
      </c>
      <c r="J30" s="20">
        <v>33</v>
      </c>
      <c r="K30" s="20">
        <v>16</v>
      </c>
      <c r="L30" s="26">
        <v>26.330507999999998</v>
      </c>
      <c r="M30" s="26">
        <v>25</v>
      </c>
    </row>
    <row r="31" spans="1:13" x14ac:dyDescent="0.2">
      <c r="A31" s="19" t="s">
        <v>412</v>
      </c>
      <c r="B31" s="20">
        <v>65</v>
      </c>
      <c r="C31" s="20">
        <v>0</v>
      </c>
      <c r="D31" s="20">
        <v>0</v>
      </c>
      <c r="E31" s="20">
        <v>2</v>
      </c>
      <c r="F31" s="20">
        <v>4</v>
      </c>
      <c r="G31" s="20">
        <v>5</v>
      </c>
      <c r="H31" s="20">
        <v>12</v>
      </c>
      <c r="I31" s="20">
        <v>8</v>
      </c>
      <c r="J31" s="20">
        <v>18</v>
      </c>
      <c r="K31" s="20">
        <v>16</v>
      </c>
      <c r="L31" s="26">
        <v>28.408162999999998</v>
      </c>
      <c r="M31" s="26">
        <v>25</v>
      </c>
    </row>
    <row r="32" spans="1:13" x14ac:dyDescent="0.2">
      <c r="A32" s="19" t="s">
        <v>413</v>
      </c>
      <c r="B32" s="20">
        <v>25</v>
      </c>
      <c r="C32" s="20">
        <v>0</v>
      </c>
      <c r="D32" s="20">
        <v>0</v>
      </c>
      <c r="E32" s="20">
        <v>1</v>
      </c>
      <c r="F32" s="20">
        <v>2</v>
      </c>
      <c r="G32" s="20">
        <v>6</v>
      </c>
      <c r="H32" s="20">
        <v>2</v>
      </c>
      <c r="I32" s="20">
        <v>6</v>
      </c>
      <c r="J32" s="20">
        <v>4</v>
      </c>
      <c r="K32" s="20">
        <v>4</v>
      </c>
      <c r="L32" s="26">
        <v>20.571428999999998</v>
      </c>
      <c r="M32" s="26">
        <v>20</v>
      </c>
    </row>
    <row r="33" spans="1:13" x14ac:dyDescent="0.2">
      <c r="A33" s="19" t="s">
        <v>414</v>
      </c>
      <c r="B33" s="20">
        <v>3</v>
      </c>
      <c r="C33" s="20">
        <v>0</v>
      </c>
      <c r="D33" s="20">
        <v>0</v>
      </c>
      <c r="E33" s="20">
        <v>0</v>
      </c>
      <c r="F33" s="20">
        <v>0</v>
      </c>
      <c r="G33" s="20">
        <v>0</v>
      </c>
      <c r="H33" s="20">
        <v>3</v>
      </c>
      <c r="I33" s="20">
        <v>0</v>
      </c>
      <c r="J33" s="20">
        <v>0</v>
      </c>
      <c r="K33" s="20">
        <v>0</v>
      </c>
      <c r="L33" s="26">
        <v>20</v>
      </c>
      <c r="M33" s="26">
        <v>20</v>
      </c>
    </row>
    <row r="34" spans="1:13" x14ac:dyDescent="0.2">
      <c r="A34" s="19" t="s">
        <v>415</v>
      </c>
      <c r="B34" s="20">
        <v>446</v>
      </c>
      <c r="C34" s="20">
        <v>0</v>
      </c>
      <c r="D34" s="20">
        <v>0</v>
      </c>
      <c r="E34" s="20">
        <v>20</v>
      </c>
      <c r="F34" s="20">
        <v>35</v>
      </c>
      <c r="G34" s="20">
        <v>30</v>
      </c>
      <c r="H34" s="20">
        <v>65</v>
      </c>
      <c r="I34" s="20">
        <v>73</v>
      </c>
      <c r="J34" s="20">
        <v>190</v>
      </c>
      <c r="K34" s="20">
        <v>33</v>
      </c>
      <c r="L34" s="26">
        <v>26.627119</v>
      </c>
      <c r="M34" s="26">
        <v>26</v>
      </c>
    </row>
    <row r="35" spans="1:13" x14ac:dyDescent="0.2">
      <c r="A35" s="19" t="s">
        <v>416</v>
      </c>
      <c r="B35" s="20">
        <v>345</v>
      </c>
      <c r="C35" s="20">
        <v>0</v>
      </c>
      <c r="D35" s="20">
        <v>1</v>
      </c>
      <c r="E35" s="20">
        <v>4</v>
      </c>
      <c r="F35" s="20">
        <v>25</v>
      </c>
      <c r="G35" s="20">
        <v>36</v>
      </c>
      <c r="H35" s="20">
        <v>61</v>
      </c>
      <c r="I35" s="20">
        <v>69</v>
      </c>
      <c r="J35" s="20">
        <v>102</v>
      </c>
      <c r="K35" s="20">
        <v>47</v>
      </c>
      <c r="L35" s="26">
        <v>26.097314999999998</v>
      </c>
      <c r="M35" s="26">
        <v>25</v>
      </c>
    </row>
    <row r="36" spans="1:13" x14ac:dyDescent="0.2">
      <c r="A36" s="19" t="s">
        <v>417</v>
      </c>
      <c r="B36" s="20">
        <v>884</v>
      </c>
      <c r="C36" s="20">
        <v>0</v>
      </c>
      <c r="D36" s="20">
        <v>1</v>
      </c>
      <c r="E36" s="20">
        <v>27</v>
      </c>
      <c r="F36" s="20">
        <v>66</v>
      </c>
      <c r="G36" s="20">
        <v>77</v>
      </c>
      <c r="H36" s="20">
        <v>143</v>
      </c>
      <c r="I36" s="20">
        <v>156</v>
      </c>
      <c r="J36" s="20">
        <v>314</v>
      </c>
      <c r="K36" s="20">
        <v>100</v>
      </c>
      <c r="L36" s="26">
        <v>26.349489999999999</v>
      </c>
      <c r="M36" s="26">
        <v>25</v>
      </c>
    </row>
    <row r="37" spans="1:13" x14ac:dyDescent="0.2">
      <c r="A37" s="19" t="s">
        <v>418</v>
      </c>
      <c r="B37" s="20">
        <v>438</v>
      </c>
      <c r="C37" s="20">
        <v>0</v>
      </c>
      <c r="D37" s="20">
        <v>1</v>
      </c>
      <c r="E37" s="20">
        <v>7</v>
      </c>
      <c r="F37" s="20">
        <v>31</v>
      </c>
      <c r="G37" s="20">
        <v>47</v>
      </c>
      <c r="H37" s="20">
        <v>78</v>
      </c>
      <c r="I37" s="20">
        <v>83</v>
      </c>
      <c r="J37" s="20">
        <v>124</v>
      </c>
      <c r="K37" s="20">
        <v>67</v>
      </c>
      <c r="L37" s="26">
        <v>26.040431000000002</v>
      </c>
      <c r="M37" s="26">
        <v>25</v>
      </c>
    </row>
    <row r="38" spans="1:13" x14ac:dyDescent="0.2">
      <c r="A38" s="19" t="s">
        <v>419</v>
      </c>
      <c r="B38" s="20">
        <v>93</v>
      </c>
      <c r="C38" s="20">
        <v>0</v>
      </c>
      <c r="D38" s="20">
        <v>0</v>
      </c>
      <c r="E38" s="20">
        <v>3</v>
      </c>
      <c r="F38" s="20">
        <v>6</v>
      </c>
      <c r="G38" s="20">
        <v>11</v>
      </c>
      <c r="H38" s="20">
        <v>17</v>
      </c>
      <c r="I38" s="20">
        <v>14</v>
      </c>
      <c r="J38" s="20">
        <v>22</v>
      </c>
      <c r="K38" s="20">
        <v>20</v>
      </c>
      <c r="L38" s="26">
        <v>25.808219000000001</v>
      </c>
      <c r="M38" s="26">
        <v>24</v>
      </c>
    </row>
    <row r="39" spans="1:13" x14ac:dyDescent="0.2">
      <c r="A39" s="18" t="s">
        <v>421</v>
      </c>
      <c r="B39" s="17">
        <v>178</v>
      </c>
      <c r="C39" s="17">
        <v>0</v>
      </c>
      <c r="D39" s="17">
        <v>1</v>
      </c>
      <c r="E39" s="17">
        <v>11</v>
      </c>
      <c r="F39" s="17">
        <v>21</v>
      </c>
      <c r="G39" s="17">
        <v>23</v>
      </c>
      <c r="H39" s="17">
        <v>27</v>
      </c>
      <c r="I39" s="17">
        <v>30</v>
      </c>
      <c r="J39" s="17">
        <v>58</v>
      </c>
      <c r="K39" s="17">
        <v>7</v>
      </c>
      <c r="L39" s="25">
        <v>24.274854000000001</v>
      </c>
      <c r="M39" s="25">
        <v>25</v>
      </c>
    </row>
    <row r="40" spans="1:13" x14ac:dyDescent="0.2">
      <c r="A40" s="19" t="s">
        <v>408</v>
      </c>
      <c r="B40" s="20">
        <v>212</v>
      </c>
      <c r="C40" s="20">
        <v>0</v>
      </c>
      <c r="D40" s="20">
        <v>0</v>
      </c>
      <c r="E40" s="20">
        <v>6</v>
      </c>
      <c r="F40" s="20">
        <v>18</v>
      </c>
      <c r="G40" s="20">
        <v>19</v>
      </c>
      <c r="H40" s="20">
        <v>42</v>
      </c>
      <c r="I40" s="20">
        <v>23</v>
      </c>
      <c r="J40" s="20">
        <v>88</v>
      </c>
      <c r="K40" s="20">
        <v>16</v>
      </c>
      <c r="L40" s="26">
        <v>26.566327000000001</v>
      </c>
      <c r="M40" s="26">
        <v>25</v>
      </c>
    </row>
    <row r="41" spans="1:13" x14ac:dyDescent="0.2">
      <c r="A41" s="19" t="s">
        <v>409</v>
      </c>
      <c r="B41" s="20">
        <v>223</v>
      </c>
      <c r="C41" s="20">
        <v>0</v>
      </c>
      <c r="D41" s="20">
        <v>1</v>
      </c>
      <c r="E41" s="20">
        <v>13</v>
      </c>
      <c r="F41" s="20">
        <v>22</v>
      </c>
      <c r="G41" s="20">
        <v>29</v>
      </c>
      <c r="H41" s="20">
        <v>45</v>
      </c>
      <c r="I41" s="20">
        <v>33</v>
      </c>
      <c r="J41" s="20">
        <v>61</v>
      </c>
      <c r="K41" s="20">
        <v>19</v>
      </c>
      <c r="L41" s="26">
        <v>23.058824000000001</v>
      </c>
      <c r="M41" s="26">
        <v>20</v>
      </c>
    </row>
    <row r="42" spans="1:13" x14ac:dyDescent="0.2">
      <c r="A42" s="19" t="s">
        <v>410</v>
      </c>
      <c r="B42" s="20">
        <v>216</v>
      </c>
      <c r="C42" s="20">
        <v>0</v>
      </c>
      <c r="D42" s="20">
        <v>3</v>
      </c>
      <c r="E42" s="20">
        <v>8</v>
      </c>
      <c r="F42" s="20">
        <v>24</v>
      </c>
      <c r="G42" s="20">
        <v>31</v>
      </c>
      <c r="H42" s="20">
        <v>36</v>
      </c>
      <c r="I42" s="20">
        <v>33</v>
      </c>
      <c r="J42" s="20">
        <v>51</v>
      </c>
      <c r="K42" s="20">
        <v>30</v>
      </c>
      <c r="L42" s="26">
        <v>22.193548</v>
      </c>
      <c r="M42" s="26">
        <v>20</v>
      </c>
    </row>
    <row r="43" spans="1:13" x14ac:dyDescent="0.2">
      <c r="A43" s="19" t="s">
        <v>411</v>
      </c>
      <c r="B43" s="20">
        <v>140</v>
      </c>
      <c r="C43" s="20">
        <v>0</v>
      </c>
      <c r="D43" s="20">
        <v>1</v>
      </c>
      <c r="E43" s="20">
        <v>6</v>
      </c>
      <c r="F43" s="20">
        <v>15</v>
      </c>
      <c r="G43" s="20">
        <v>29</v>
      </c>
      <c r="H43" s="20">
        <v>27</v>
      </c>
      <c r="I43" s="20">
        <v>17</v>
      </c>
      <c r="J43" s="20">
        <v>21</v>
      </c>
      <c r="K43" s="20">
        <v>24</v>
      </c>
      <c r="L43" s="26">
        <v>20.146552</v>
      </c>
      <c r="M43" s="26">
        <v>20</v>
      </c>
    </row>
    <row r="44" spans="1:13" x14ac:dyDescent="0.2">
      <c r="A44" s="19" t="s">
        <v>412</v>
      </c>
      <c r="B44" s="20">
        <v>72</v>
      </c>
      <c r="C44" s="20">
        <v>0</v>
      </c>
      <c r="D44" s="20">
        <v>0</v>
      </c>
      <c r="E44" s="20">
        <v>5</v>
      </c>
      <c r="F44" s="20">
        <v>11</v>
      </c>
      <c r="G44" s="20">
        <v>12</v>
      </c>
      <c r="H44" s="20">
        <v>12</v>
      </c>
      <c r="I44" s="20">
        <v>5</v>
      </c>
      <c r="J44" s="20">
        <v>6</v>
      </c>
      <c r="K44" s="20">
        <v>21</v>
      </c>
      <c r="L44" s="26">
        <v>17.784313999999998</v>
      </c>
      <c r="M44" s="26">
        <v>18</v>
      </c>
    </row>
    <row r="45" spans="1:13" x14ac:dyDescent="0.2">
      <c r="A45" s="19" t="s">
        <v>413</v>
      </c>
      <c r="B45" s="20">
        <v>46</v>
      </c>
      <c r="C45" s="20">
        <v>0</v>
      </c>
      <c r="D45" s="20">
        <v>0</v>
      </c>
      <c r="E45" s="20">
        <v>3</v>
      </c>
      <c r="F45" s="20">
        <v>9</v>
      </c>
      <c r="G45" s="20">
        <v>10</v>
      </c>
      <c r="H45" s="20">
        <v>11</v>
      </c>
      <c r="I45" s="20">
        <v>2</v>
      </c>
      <c r="J45" s="20">
        <v>5</v>
      </c>
      <c r="K45" s="20">
        <v>6</v>
      </c>
      <c r="L45" s="26">
        <v>17.824999999999999</v>
      </c>
      <c r="M45" s="26">
        <v>17.5</v>
      </c>
    </row>
    <row r="46" spans="1:13" x14ac:dyDescent="0.2">
      <c r="A46" s="19" t="s">
        <v>414</v>
      </c>
      <c r="B46" s="20">
        <v>8</v>
      </c>
      <c r="C46" s="20">
        <v>0</v>
      </c>
      <c r="D46" s="20">
        <v>0</v>
      </c>
      <c r="E46" s="20">
        <v>1</v>
      </c>
      <c r="F46" s="20">
        <v>0</v>
      </c>
      <c r="G46" s="20">
        <v>2</v>
      </c>
      <c r="H46" s="20">
        <v>0</v>
      </c>
      <c r="I46" s="20">
        <v>2</v>
      </c>
      <c r="J46" s="20">
        <v>0</v>
      </c>
      <c r="K46" s="20">
        <v>3</v>
      </c>
      <c r="L46" s="26">
        <v>17.600000000000001</v>
      </c>
      <c r="M46" s="26">
        <v>15</v>
      </c>
    </row>
    <row r="47" spans="1:13" x14ac:dyDescent="0.2">
      <c r="A47" s="19" t="s">
        <v>415</v>
      </c>
      <c r="B47" s="20">
        <v>435</v>
      </c>
      <c r="C47" s="20">
        <v>0</v>
      </c>
      <c r="D47" s="20">
        <v>1</v>
      </c>
      <c r="E47" s="20">
        <v>19</v>
      </c>
      <c r="F47" s="20">
        <v>40</v>
      </c>
      <c r="G47" s="20">
        <v>48</v>
      </c>
      <c r="H47" s="20">
        <v>87</v>
      </c>
      <c r="I47" s="20">
        <v>56</v>
      </c>
      <c r="J47" s="20">
        <v>149</v>
      </c>
      <c r="K47" s="20">
        <v>35</v>
      </c>
      <c r="L47" s="26">
        <v>24.7775</v>
      </c>
      <c r="M47" s="26">
        <v>25</v>
      </c>
    </row>
    <row r="48" spans="1:13" x14ac:dyDescent="0.2">
      <c r="A48" s="19" t="s">
        <v>416</v>
      </c>
      <c r="B48" s="20">
        <v>356</v>
      </c>
      <c r="C48" s="20">
        <v>0</v>
      </c>
      <c r="D48" s="20">
        <v>4</v>
      </c>
      <c r="E48" s="20">
        <v>14</v>
      </c>
      <c r="F48" s="20">
        <v>39</v>
      </c>
      <c r="G48" s="20">
        <v>60</v>
      </c>
      <c r="H48" s="20">
        <v>63</v>
      </c>
      <c r="I48" s="20">
        <v>50</v>
      </c>
      <c r="J48" s="20">
        <v>72</v>
      </c>
      <c r="K48" s="20">
        <v>54</v>
      </c>
      <c r="L48" s="26">
        <v>21.407285000000002</v>
      </c>
      <c r="M48" s="26">
        <v>20</v>
      </c>
    </row>
    <row r="49" spans="1:13" x14ac:dyDescent="0.2">
      <c r="A49" s="19" t="s">
        <v>417</v>
      </c>
      <c r="B49" s="20">
        <v>917</v>
      </c>
      <c r="C49" s="20">
        <v>0</v>
      </c>
      <c r="D49" s="20">
        <v>5</v>
      </c>
      <c r="E49" s="20">
        <v>42</v>
      </c>
      <c r="F49" s="20">
        <v>99</v>
      </c>
      <c r="G49" s="20">
        <v>132</v>
      </c>
      <c r="H49" s="20">
        <v>173</v>
      </c>
      <c r="I49" s="20">
        <v>115</v>
      </c>
      <c r="J49" s="20">
        <v>232</v>
      </c>
      <c r="K49" s="20">
        <v>119</v>
      </c>
      <c r="L49" s="26">
        <v>22.661653999999999</v>
      </c>
      <c r="M49" s="26">
        <v>20</v>
      </c>
    </row>
    <row r="50" spans="1:13" x14ac:dyDescent="0.2">
      <c r="A50" s="19" t="s">
        <v>418</v>
      </c>
      <c r="B50" s="20">
        <v>482</v>
      </c>
      <c r="C50" s="20">
        <v>0</v>
      </c>
      <c r="D50" s="20">
        <v>4</v>
      </c>
      <c r="E50" s="20">
        <v>23</v>
      </c>
      <c r="F50" s="20">
        <v>59</v>
      </c>
      <c r="G50" s="20">
        <v>84</v>
      </c>
      <c r="H50" s="20">
        <v>86</v>
      </c>
      <c r="I50" s="20">
        <v>59</v>
      </c>
      <c r="J50" s="20">
        <v>83</v>
      </c>
      <c r="K50" s="20">
        <v>84</v>
      </c>
      <c r="L50" s="26">
        <v>20.535176</v>
      </c>
      <c r="M50" s="26">
        <v>20</v>
      </c>
    </row>
    <row r="51" spans="1:13" x14ac:dyDescent="0.2">
      <c r="A51" s="19" t="s">
        <v>419</v>
      </c>
      <c r="B51" s="20">
        <v>126</v>
      </c>
      <c r="C51" s="20">
        <v>0</v>
      </c>
      <c r="D51" s="20">
        <v>0</v>
      </c>
      <c r="E51" s="20">
        <v>9</v>
      </c>
      <c r="F51" s="20">
        <v>20</v>
      </c>
      <c r="G51" s="20">
        <v>24</v>
      </c>
      <c r="H51" s="20">
        <v>23</v>
      </c>
      <c r="I51" s="20">
        <v>9</v>
      </c>
      <c r="J51" s="20">
        <v>11</v>
      </c>
      <c r="K51" s="20">
        <v>30</v>
      </c>
      <c r="L51" s="26">
        <v>17.791667</v>
      </c>
      <c r="M51" s="26">
        <v>18</v>
      </c>
    </row>
    <row r="52" spans="1:13" x14ac:dyDescent="0.2">
      <c r="A52" s="18" t="s">
        <v>422</v>
      </c>
      <c r="B52" s="18"/>
      <c r="C52" s="18"/>
      <c r="D52" s="18"/>
      <c r="E52" s="18"/>
      <c r="F52" s="18"/>
      <c r="G52" s="18"/>
      <c r="H52" s="18"/>
      <c r="I52" s="18"/>
      <c r="J52" s="18"/>
      <c r="K52" s="18"/>
      <c r="L52" s="18"/>
      <c r="M52" s="51"/>
    </row>
    <row r="53" spans="1:13" x14ac:dyDescent="0.2">
      <c r="A53" s="19" t="s">
        <v>130</v>
      </c>
      <c r="B53" s="20">
        <v>151</v>
      </c>
      <c r="C53" s="20">
        <v>0</v>
      </c>
      <c r="D53" s="20">
        <v>0</v>
      </c>
      <c r="E53" s="20">
        <v>21</v>
      </c>
      <c r="F53" s="20">
        <v>27</v>
      </c>
      <c r="G53" s="20">
        <v>34</v>
      </c>
      <c r="H53" s="20">
        <v>18</v>
      </c>
      <c r="I53" s="20">
        <v>15</v>
      </c>
      <c r="J53" s="20">
        <v>20</v>
      </c>
      <c r="K53" s="20">
        <v>16</v>
      </c>
      <c r="L53" s="26">
        <v>17.874074</v>
      </c>
      <c r="M53" s="26">
        <v>15</v>
      </c>
    </row>
    <row r="54" spans="1:13" x14ac:dyDescent="0.2">
      <c r="A54" s="19" t="s">
        <v>131</v>
      </c>
      <c r="B54" s="20">
        <v>1446</v>
      </c>
      <c r="C54" s="20">
        <v>0</v>
      </c>
      <c r="D54" s="20">
        <v>2</v>
      </c>
      <c r="E54" s="20">
        <v>23</v>
      </c>
      <c r="F54" s="20">
        <v>70</v>
      </c>
      <c r="G54" s="20">
        <v>99</v>
      </c>
      <c r="H54" s="20">
        <v>242</v>
      </c>
      <c r="I54" s="20">
        <v>254</v>
      </c>
      <c r="J54" s="20">
        <v>625</v>
      </c>
      <c r="K54" s="20">
        <v>131</v>
      </c>
      <c r="L54" s="26">
        <v>28.011406999999998</v>
      </c>
      <c r="M54" s="26">
        <v>26</v>
      </c>
    </row>
    <row r="55" spans="1:13" x14ac:dyDescent="0.2">
      <c r="A55" s="19" t="s">
        <v>392</v>
      </c>
      <c r="B55" s="20">
        <v>150</v>
      </c>
      <c r="C55" s="20">
        <v>1</v>
      </c>
      <c r="D55" s="20">
        <v>2</v>
      </c>
      <c r="E55" s="20">
        <v>10</v>
      </c>
      <c r="F55" s="20">
        <v>34</v>
      </c>
      <c r="G55" s="20">
        <v>28</v>
      </c>
      <c r="H55" s="20">
        <v>28</v>
      </c>
      <c r="I55" s="20">
        <v>18</v>
      </c>
      <c r="J55" s="20">
        <v>11</v>
      </c>
      <c r="K55" s="20">
        <v>18</v>
      </c>
      <c r="L55" s="26">
        <v>17.136364</v>
      </c>
      <c r="M55" s="26">
        <v>15</v>
      </c>
    </row>
    <row r="56" spans="1:13" x14ac:dyDescent="0.2">
      <c r="A56" s="19" t="s">
        <v>132</v>
      </c>
      <c r="B56" s="20">
        <v>372</v>
      </c>
      <c r="C56" s="20">
        <v>0</v>
      </c>
      <c r="D56" s="20">
        <v>3</v>
      </c>
      <c r="E56" s="20">
        <v>30</v>
      </c>
      <c r="F56" s="20">
        <v>57</v>
      </c>
      <c r="G56" s="20">
        <v>75</v>
      </c>
      <c r="H56" s="20">
        <v>81</v>
      </c>
      <c r="I56" s="20">
        <v>31</v>
      </c>
      <c r="J56" s="20">
        <v>31</v>
      </c>
      <c r="K56" s="20">
        <v>64</v>
      </c>
      <c r="L56" s="26">
        <v>18.314934999999998</v>
      </c>
      <c r="M56" s="26">
        <v>18</v>
      </c>
    </row>
    <row r="57" spans="1:13" x14ac:dyDescent="0.2">
      <c r="A57" s="19" t="s">
        <v>423</v>
      </c>
      <c r="B57" s="20">
        <v>69</v>
      </c>
      <c r="C57" s="20">
        <v>0</v>
      </c>
      <c r="D57" s="20">
        <v>1</v>
      </c>
      <c r="E57" s="20">
        <v>4</v>
      </c>
      <c r="F57" s="20">
        <v>14</v>
      </c>
      <c r="G57" s="20">
        <v>9</v>
      </c>
      <c r="H57" s="20">
        <v>12</v>
      </c>
      <c r="I57" s="20">
        <v>8</v>
      </c>
      <c r="J57" s="20">
        <v>13</v>
      </c>
      <c r="K57" s="20">
        <v>8</v>
      </c>
      <c r="L57" s="26">
        <v>19.819672000000001</v>
      </c>
      <c r="M57" s="26">
        <v>20</v>
      </c>
    </row>
    <row r="58" spans="1:13" x14ac:dyDescent="0.2">
      <c r="A58" s="18" t="s">
        <v>133</v>
      </c>
      <c r="B58" s="17">
        <v>92</v>
      </c>
      <c r="C58" s="17">
        <v>0</v>
      </c>
      <c r="D58" s="17">
        <v>0</v>
      </c>
      <c r="E58" s="17">
        <v>15</v>
      </c>
      <c r="F58" s="17">
        <v>16</v>
      </c>
      <c r="G58" s="17">
        <v>16</v>
      </c>
      <c r="H58" s="17">
        <v>9</v>
      </c>
      <c r="I58" s="17">
        <v>12</v>
      </c>
      <c r="J58" s="17">
        <v>13</v>
      </c>
      <c r="K58" s="17">
        <v>11</v>
      </c>
      <c r="L58" s="25">
        <v>18.395061999999999</v>
      </c>
      <c r="M58" s="25">
        <v>15</v>
      </c>
    </row>
    <row r="59" spans="1:13" x14ac:dyDescent="0.2">
      <c r="A59" s="19" t="s">
        <v>134</v>
      </c>
      <c r="B59" s="20">
        <v>813</v>
      </c>
      <c r="C59" s="20">
        <v>0</v>
      </c>
      <c r="D59" s="20">
        <v>0</v>
      </c>
      <c r="E59" s="20">
        <v>8</v>
      </c>
      <c r="F59" s="20">
        <v>41</v>
      </c>
      <c r="G59" s="20">
        <v>40</v>
      </c>
      <c r="H59" s="20">
        <v>133</v>
      </c>
      <c r="I59" s="20">
        <v>143</v>
      </c>
      <c r="J59" s="20">
        <v>370</v>
      </c>
      <c r="K59" s="20">
        <v>78</v>
      </c>
      <c r="L59" s="26">
        <v>28.851700999999998</v>
      </c>
      <c r="M59" s="26">
        <v>30</v>
      </c>
    </row>
    <row r="60" spans="1:13" x14ac:dyDescent="0.2">
      <c r="A60" s="19" t="s">
        <v>393</v>
      </c>
      <c r="B60" s="20">
        <v>65</v>
      </c>
      <c r="C60" s="20">
        <v>1</v>
      </c>
      <c r="D60" s="20">
        <v>1</v>
      </c>
      <c r="E60" s="20">
        <v>4</v>
      </c>
      <c r="F60" s="20">
        <v>11</v>
      </c>
      <c r="G60" s="20">
        <v>11</v>
      </c>
      <c r="H60" s="20">
        <v>14</v>
      </c>
      <c r="I60" s="20">
        <v>8</v>
      </c>
      <c r="J60" s="20">
        <v>9</v>
      </c>
      <c r="K60" s="20">
        <v>6</v>
      </c>
      <c r="L60" s="26">
        <v>18.627119</v>
      </c>
      <c r="M60" s="26">
        <v>20</v>
      </c>
    </row>
    <row r="61" spans="1:13" x14ac:dyDescent="0.2">
      <c r="A61" s="19" t="s">
        <v>135</v>
      </c>
      <c r="B61" s="20">
        <v>83</v>
      </c>
      <c r="C61" s="20">
        <v>0</v>
      </c>
      <c r="D61" s="20">
        <v>1</v>
      </c>
      <c r="E61" s="20">
        <v>7</v>
      </c>
      <c r="F61" s="20">
        <v>7</v>
      </c>
      <c r="G61" s="20">
        <v>19</v>
      </c>
      <c r="H61" s="20">
        <v>20</v>
      </c>
      <c r="I61" s="20">
        <v>11</v>
      </c>
      <c r="J61" s="20">
        <v>7</v>
      </c>
      <c r="K61" s="20">
        <v>11</v>
      </c>
      <c r="L61" s="26">
        <v>21.305555999999999</v>
      </c>
      <c r="M61" s="26">
        <v>20</v>
      </c>
    </row>
    <row r="62" spans="1:13" x14ac:dyDescent="0.2">
      <c r="A62" s="19" t="s">
        <v>424</v>
      </c>
      <c r="B62" s="20">
        <v>39</v>
      </c>
      <c r="C62" s="20">
        <v>0</v>
      </c>
      <c r="D62" s="20">
        <v>0</v>
      </c>
      <c r="E62" s="20">
        <v>1</v>
      </c>
      <c r="F62" s="20">
        <v>7</v>
      </c>
      <c r="G62" s="20">
        <v>4</v>
      </c>
      <c r="H62" s="20">
        <v>5</v>
      </c>
      <c r="I62" s="20">
        <v>7</v>
      </c>
      <c r="J62" s="20">
        <v>10</v>
      </c>
      <c r="K62" s="20">
        <v>5</v>
      </c>
      <c r="L62" s="26">
        <v>22.529412000000001</v>
      </c>
      <c r="M62" s="26">
        <v>24.5</v>
      </c>
    </row>
    <row r="63" spans="1:13" x14ac:dyDescent="0.2">
      <c r="A63" s="18" t="s">
        <v>136</v>
      </c>
      <c r="B63" s="17">
        <v>59</v>
      </c>
      <c r="C63" s="17">
        <v>0</v>
      </c>
      <c r="D63" s="17">
        <v>0</v>
      </c>
      <c r="E63" s="17">
        <v>6</v>
      </c>
      <c r="F63" s="17">
        <v>11</v>
      </c>
      <c r="G63" s="17">
        <v>18</v>
      </c>
      <c r="H63" s="17">
        <v>9</v>
      </c>
      <c r="I63" s="17">
        <v>3</v>
      </c>
      <c r="J63" s="17">
        <v>7</v>
      </c>
      <c r="K63" s="17">
        <v>5</v>
      </c>
      <c r="L63" s="25">
        <v>17.092593000000001</v>
      </c>
      <c r="M63" s="25">
        <v>15</v>
      </c>
    </row>
    <row r="64" spans="1:13" x14ac:dyDescent="0.2">
      <c r="A64" s="19" t="s">
        <v>134</v>
      </c>
      <c r="B64" s="20">
        <v>632</v>
      </c>
      <c r="C64" s="20">
        <v>0</v>
      </c>
      <c r="D64" s="20">
        <v>2</v>
      </c>
      <c r="E64" s="20">
        <v>15</v>
      </c>
      <c r="F64" s="20">
        <v>29</v>
      </c>
      <c r="G64" s="20">
        <v>59</v>
      </c>
      <c r="H64" s="20">
        <v>109</v>
      </c>
      <c r="I64" s="20">
        <v>111</v>
      </c>
      <c r="J64" s="20">
        <v>254</v>
      </c>
      <c r="K64" s="20">
        <v>53</v>
      </c>
      <c r="L64" s="26">
        <v>26.941278000000001</v>
      </c>
      <c r="M64" s="26">
        <v>25</v>
      </c>
    </row>
    <row r="65" spans="1:13" x14ac:dyDescent="0.2">
      <c r="A65" s="19" t="s">
        <v>393</v>
      </c>
      <c r="B65" s="20">
        <v>85</v>
      </c>
      <c r="C65" s="20">
        <v>0</v>
      </c>
      <c r="D65" s="20">
        <v>1</v>
      </c>
      <c r="E65" s="20">
        <v>6</v>
      </c>
      <c r="F65" s="20">
        <v>23</v>
      </c>
      <c r="G65" s="20">
        <v>17</v>
      </c>
      <c r="H65" s="20">
        <v>14</v>
      </c>
      <c r="I65" s="20">
        <v>10</v>
      </c>
      <c r="J65" s="20">
        <v>2</v>
      </c>
      <c r="K65" s="20">
        <v>12</v>
      </c>
      <c r="L65" s="26">
        <v>15.931507</v>
      </c>
      <c r="M65" s="26">
        <v>15</v>
      </c>
    </row>
    <row r="66" spans="1:13" x14ac:dyDescent="0.2">
      <c r="A66" s="19" t="s">
        <v>135</v>
      </c>
      <c r="B66" s="20">
        <v>289</v>
      </c>
      <c r="C66" s="20">
        <v>0</v>
      </c>
      <c r="D66" s="20">
        <v>2</v>
      </c>
      <c r="E66" s="20">
        <v>23</v>
      </c>
      <c r="F66" s="20">
        <v>50</v>
      </c>
      <c r="G66" s="20">
        <v>56</v>
      </c>
      <c r="H66" s="20">
        <v>61</v>
      </c>
      <c r="I66" s="20">
        <v>20</v>
      </c>
      <c r="J66" s="20">
        <v>24</v>
      </c>
      <c r="K66" s="20">
        <v>53</v>
      </c>
      <c r="L66" s="26">
        <v>17.402542</v>
      </c>
      <c r="M66" s="26">
        <v>17</v>
      </c>
    </row>
    <row r="67" spans="1:13" x14ac:dyDescent="0.2">
      <c r="A67" s="19" t="s">
        <v>424</v>
      </c>
      <c r="B67" s="20">
        <v>30</v>
      </c>
      <c r="C67" s="20">
        <v>0</v>
      </c>
      <c r="D67" s="20">
        <v>1</v>
      </c>
      <c r="E67" s="20">
        <v>3</v>
      </c>
      <c r="F67" s="20">
        <v>7</v>
      </c>
      <c r="G67" s="20">
        <v>5</v>
      </c>
      <c r="H67" s="20">
        <v>7</v>
      </c>
      <c r="I67" s="20">
        <v>1</v>
      </c>
      <c r="J67" s="20">
        <v>3</v>
      </c>
      <c r="K67" s="20">
        <v>3</v>
      </c>
      <c r="L67" s="26">
        <v>16.407406999999999</v>
      </c>
      <c r="M67" s="26">
        <v>15</v>
      </c>
    </row>
    <row r="68" spans="1:13" x14ac:dyDescent="0.2">
      <c r="A68" s="18" t="s">
        <v>425</v>
      </c>
      <c r="B68" s="18"/>
      <c r="C68" s="18"/>
      <c r="D68" s="18"/>
      <c r="E68" s="18"/>
      <c r="F68" s="18"/>
      <c r="G68" s="18"/>
      <c r="H68" s="18"/>
      <c r="I68" s="18"/>
      <c r="J68" s="18"/>
      <c r="K68" s="18"/>
      <c r="L68" s="18"/>
      <c r="M68" s="51"/>
    </row>
    <row r="69" spans="1:13" x14ac:dyDescent="0.2">
      <c r="A69" s="19" t="s">
        <v>426</v>
      </c>
      <c r="B69" s="20">
        <v>366</v>
      </c>
      <c r="C69" s="20">
        <v>1</v>
      </c>
      <c r="D69" s="20">
        <v>3</v>
      </c>
      <c r="E69" s="20">
        <v>39</v>
      </c>
      <c r="F69" s="20">
        <v>67</v>
      </c>
      <c r="G69" s="20">
        <v>84</v>
      </c>
      <c r="H69" s="20">
        <v>73</v>
      </c>
      <c r="I69" s="20">
        <v>32</v>
      </c>
      <c r="J69" s="20">
        <v>29</v>
      </c>
      <c r="K69" s="20">
        <v>38</v>
      </c>
      <c r="L69" s="26">
        <v>17.5</v>
      </c>
      <c r="M69" s="26">
        <v>15</v>
      </c>
    </row>
    <row r="70" spans="1:13" x14ac:dyDescent="0.2">
      <c r="A70" s="19" t="s">
        <v>427</v>
      </c>
      <c r="B70" s="20">
        <v>1212</v>
      </c>
      <c r="C70" s="20">
        <v>0</v>
      </c>
      <c r="D70" s="20">
        <v>1</v>
      </c>
      <c r="E70" s="20">
        <v>20</v>
      </c>
      <c r="F70" s="20">
        <v>61</v>
      </c>
      <c r="G70" s="20">
        <v>81</v>
      </c>
      <c r="H70" s="20">
        <v>204</v>
      </c>
      <c r="I70" s="20">
        <v>208</v>
      </c>
      <c r="J70" s="20">
        <v>533</v>
      </c>
      <c r="K70" s="20">
        <v>104</v>
      </c>
      <c r="L70" s="26">
        <v>28.085740000000001</v>
      </c>
      <c r="M70" s="26">
        <v>27</v>
      </c>
    </row>
    <row r="71" spans="1:13" x14ac:dyDescent="0.2">
      <c r="A71" s="19" t="s">
        <v>137</v>
      </c>
      <c r="B71" s="20">
        <v>112</v>
      </c>
      <c r="C71" s="20">
        <v>0</v>
      </c>
      <c r="D71" s="20">
        <v>0</v>
      </c>
      <c r="E71" s="20">
        <v>8</v>
      </c>
      <c r="F71" s="20">
        <v>8</v>
      </c>
      <c r="G71" s="20">
        <v>12</v>
      </c>
      <c r="H71" s="20">
        <v>19</v>
      </c>
      <c r="I71" s="20">
        <v>16</v>
      </c>
      <c r="J71" s="20">
        <v>38</v>
      </c>
      <c r="K71" s="20">
        <v>11</v>
      </c>
      <c r="L71" s="26">
        <v>25.821781999999999</v>
      </c>
      <c r="M71" s="26">
        <v>25</v>
      </c>
    </row>
    <row r="72" spans="1:13" x14ac:dyDescent="0.2">
      <c r="A72" s="19" t="s">
        <v>138</v>
      </c>
      <c r="B72" s="20">
        <v>673</v>
      </c>
      <c r="C72" s="20">
        <v>0</v>
      </c>
      <c r="D72" s="20">
        <v>4</v>
      </c>
      <c r="E72" s="20">
        <v>26</v>
      </c>
      <c r="F72" s="20">
        <v>60</v>
      </c>
      <c r="G72" s="20">
        <v>68</v>
      </c>
      <c r="H72" s="20">
        <v>121</v>
      </c>
      <c r="I72" s="20">
        <v>102</v>
      </c>
      <c r="J72" s="20">
        <v>212</v>
      </c>
      <c r="K72" s="20">
        <v>80</v>
      </c>
      <c r="L72" s="26">
        <v>25.259696000000002</v>
      </c>
      <c r="M72" s="26">
        <v>25</v>
      </c>
    </row>
    <row r="73" spans="1:13" x14ac:dyDescent="0.2">
      <c r="A73" s="19" t="s">
        <v>428</v>
      </c>
      <c r="B73" s="20">
        <v>75</v>
      </c>
      <c r="C73" s="20">
        <v>0</v>
      </c>
      <c r="D73" s="20">
        <v>0</v>
      </c>
      <c r="E73" s="20">
        <v>5</v>
      </c>
      <c r="F73" s="20">
        <v>7</v>
      </c>
      <c r="G73" s="20">
        <v>14</v>
      </c>
      <c r="H73" s="20">
        <v>15</v>
      </c>
      <c r="I73" s="20">
        <v>8</v>
      </c>
      <c r="J73" s="20">
        <v>20</v>
      </c>
      <c r="K73" s="20">
        <v>6</v>
      </c>
      <c r="L73" s="26">
        <v>22.478261</v>
      </c>
      <c r="M73" s="26">
        <v>20</v>
      </c>
    </row>
    <row r="74" spans="1:13" x14ac:dyDescent="0.2">
      <c r="A74" s="19" t="s">
        <v>429</v>
      </c>
      <c r="B74" s="20">
        <v>178</v>
      </c>
      <c r="C74" s="20">
        <v>0</v>
      </c>
      <c r="D74" s="20">
        <v>1</v>
      </c>
      <c r="E74" s="20">
        <v>5</v>
      </c>
      <c r="F74" s="20">
        <v>15</v>
      </c>
      <c r="G74" s="20">
        <v>21</v>
      </c>
      <c r="H74" s="20">
        <v>21</v>
      </c>
      <c r="I74" s="20">
        <v>30</v>
      </c>
      <c r="J74" s="20">
        <v>53</v>
      </c>
      <c r="K74" s="20">
        <v>32</v>
      </c>
      <c r="L74" s="26">
        <v>25.232876999999998</v>
      </c>
      <c r="M74" s="26">
        <v>25</v>
      </c>
    </row>
    <row r="75" spans="1:13" x14ac:dyDescent="0.2">
      <c r="A75" s="19" t="s">
        <v>1441</v>
      </c>
      <c r="B75" s="20">
        <v>1644</v>
      </c>
      <c r="C75" s="20">
        <v>0</v>
      </c>
      <c r="D75" s="20">
        <v>4</v>
      </c>
      <c r="E75" s="20">
        <v>44</v>
      </c>
      <c r="F75" s="20">
        <v>120</v>
      </c>
      <c r="G75" s="20">
        <v>140</v>
      </c>
      <c r="H75" s="20">
        <v>287</v>
      </c>
      <c r="I75" s="20">
        <v>264</v>
      </c>
      <c r="J75" s="20">
        <v>618</v>
      </c>
      <c r="K75" s="20">
        <v>167</v>
      </c>
      <c r="L75" s="26">
        <v>26.361543999999999</v>
      </c>
      <c r="M75" s="26">
        <v>25</v>
      </c>
    </row>
    <row r="76" spans="1:13" x14ac:dyDescent="0.2">
      <c r="A76" s="18" t="s">
        <v>430</v>
      </c>
      <c r="B76" s="18"/>
      <c r="C76" s="18"/>
      <c r="D76" s="18"/>
      <c r="E76" s="18"/>
      <c r="F76" s="18"/>
      <c r="G76" s="18"/>
      <c r="H76" s="18"/>
      <c r="I76" s="18"/>
      <c r="J76" s="18"/>
      <c r="K76" s="18"/>
      <c r="L76" s="18"/>
      <c r="M76" s="51"/>
    </row>
    <row r="77" spans="1:13" x14ac:dyDescent="0.2">
      <c r="A77" s="21" t="s">
        <v>431</v>
      </c>
      <c r="B77" s="34">
        <v>366</v>
      </c>
      <c r="C77" s="34">
        <v>1</v>
      </c>
      <c r="D77" s="34">
        <v>3</v>
      </c>
      <c r="E77" s="34">
        <v>39</v>
      </c>
      <c r="F77" s="34">
        <v>67</v>
      </c>
      <c r="G77" s="34">
        <v>84</v>
      </c>
      <c r="H77" s="34">
        <v>73</v>
      </c>
      <c r="I77" s="34">
        <v>32</v>
      </c>
      <c r="J77" s="34">
        <v>29</v>
      </c>
      <c r="K77" s="34">
        <v>38</v>
      </c>
      <c r="L77" s="30">
        <v>17.5</v>
      </c>
      <c r="M77" s="30">
        <v>15</v>
      </c>
    </row>
    <row r="78" spans="1:13" x14ac:dyDescent="0.2">
      <c r="A78" s="21" t="s">
        <v>432</v>
      </c>
      <c r="B78" s="34">
        <v>954</v>
      </c>
      <c r="C78" s="34">
        <v>0</v>
      </c>
      <c r="D78" s="34">
        <v>1</v>
      </c>
      <c r="E78" s="34">
        <v>18</v>
      </c>
      <c r="F78" s="34">
        <v>63</v>
      </c>
      <c r="G78" s="34">
        <v>78</v>
      </c>
      <c r="H78" s="34">
        <v>173</v>
      </c>
      <c r="I78" s="34">
        <v>152</v>
      </c>
      <c r="J78" s="34">
        <v>386</v>
      </c>
      <c r="K78" s="34">
        <v>83</v>
      </c>
      <c r="L78" s="30">
        <v>26.740528000000001</v>
      </c>
      <c r="M78" s="30">
        <v>25</v>
      </c>
    </row>
    <row r="79" spans="1:13" x14ac:dyDescent="0.2">
      <c r="A79" s="19" t="s">
        <v>433</v>
      </c>
      <c r="B79" s="20">
        <v>345</v>
      </c>
      <c r="C79" s="20">
        <v>0</v>
      </c>
      <c r="D79" s="20">
        <v>2</v>
      </c>
      <c r="E79" s="20">
        <v>7</v>
      </c>
      <c r="F79" s="20">
        <v>28</v>
      </c>
      <c r="G79" s="20">
        <v>25</v>
      </c>
      <c r="H79" s="20">
        <v>63</v>
      </c>
      <c r="I79" s="20">
        <v>57</v>
      </c>
      <c r="J79" s="20">
        <v>126</v>
      </c>
      <c r="K79" s="20">
        <v>37</v>
      </c>
      <c r="L79" s="26">
        <v>27.061688</v>
      </c>
      <c r="M79" s="26">
        <v>25</v>
      </c>
    </row>
    <row r="80" spans="1:13" x14ac:dyDescent="0.2">
      <c r="A80" s="19" t="s">
        <v>434</v>
      </c>
      <c r="B80" s="20">
        <v>141</v>
      </c>
      <c r="C80" s="20">
        <v>0</v>
      </c>
      <c r="D80" s="20">
        <v>1</v>
      </c>
      <c r="E80" s="20">
        <v>14</v>
      </c>
      <c r="F80" s="20">
        <v>5</v>
      </c>
      <c r="G80" s="20">
        <v>20</v>
      </c>
      <c r="H80" s="20">
        <v>22</v>
      </c>
      <c r="I80" s="20">
        <v>20</v>
      </c>
      <c r="J80" s="20">
        <v>43</v>
      </c>
      <c r="K80" s="20">
        <v>16</v>
      </c>
      <c r="L80" s="26">
        <v>24.2</v>
      </c>
      <c r="M80" s="26">
        <v>25</v>
      </c>
    </row>
    <row r="81" spans="1:13" x14ac:dyDescent="0.2">
      <c r="A81" s="19" t="s">
        <v>435</v>
      </c>
      <c r="B81" s="20">
        <v>56</v>
      </c>
      <c r="C81" s="20">
        <v>0</v>
      </c>
      <c r="D81" s="20">
        <v>0</v>
      </c>
      <c r="E81" s="20">
        <v>3</v>
      </c>
      <c r="F81" s="20">
        <v>6</v>
      </c>
      <c r="G81" s="20">
        <v>5</v>
      </c>
      <c r="H81" s="20">
        <v>9</v>
      </c>
      <c r="I81" s="20">
        <v>9</v>
      </c>
      <c r="J81" s="20">
        <v>19</v>
      </c>
      <c r="K81" s="20">
        <v>5</v>
      </c>
      <c r="L81" s="26">
        <v>25.333333</v>
      </c>
      <c r="M81" s="26">
        <v>25</v>
      </c>
    </row>
    <row r="82" spans="1:13" x14ac:dyDescent="0.2">
      <c r="A82" s="19" t="s">
        <v>436</v>
      </c>
      <c r="B82" s="20">
        <v>48</v>
      </c>
      <c r="C82" s="20">
        <v>0</v>
      </c>
      <c r="D82" s="20">
        <v>0</v>
      </c>
      <c r="E82" s="20">
        <v>1</v>
      </c>
      <c r="F82" s="20">
        <v>8</v>
      </c>
      <c r="G82" s="20">
        <v>3</v>
      </c>
      <c r="H82" s="20">
        <v>7</v>
      </c>
      <c r="I82" s="20">
        <v>6</v>
      </c>
      <c r="J82" s="20">
        <v>16</v>
      </c>
      <c r="K82" s="20">
        <v>7</v>
      </c>
      <c r="L82" s="26">
        <v>25.121950999999999</v>
      </c>
      <c r="M82" s="26">
        <v>25</v>
      </c>
    </row>
    <row r="83" spans="1:13" x14ac:dyDescent="0.2">
      <c r="A83" s="19" t="s">
        <v>437</v>
      </c>
      <c r="B83" s="20">
        <v>20</v>
      </c>
      <c r="C83" s="20">
        <v>0</v>
      </c>
      <c r="D83" s="20">
        <v>0</v>
      </c>
      <c r="E83" s="20">
        <v>1</v>
      </c>
      <c r="F83" s="20">
        <v>0</v>
      </c>
      <c r="G83" s="20">
        <v>2</v>
      </c>
      <c r="H83" s="20">
        <v>2</v>
      </c>
      <c r="I83" s="20">
        <v>3</v>
      </c>
      <c r="J83" s="20">
        <v>7</v>
      </c>
      <c r="K83" s="20">
        <v>5</v>
      </c>
      <c r="L83" s="26">
        <v>26.2</v>
      </c>
      <c r="M83" s="26">
        <v>25</v>
      </c>
    </row>
    <row r="84" spans="1:13" x14ac:dyDescent="0.2">
      <c r="A84" s="19" t="s">
        <v>438</v>
      </c>
      <c r="B84" s="20">
        <v>4</v>
      </c>
      <c r="C84" s="20">
        <v>0</v>
      </c>
      <c r="D84" s="20">
        <v>0</v>
      </c>
      <c r="E84" s="20">
        <v>0</v>
      </c>
      <c r="F84" s="20">
        <v>0</v>
      </c>
      <c r="G84" s="20">
        <v>0</v>
      </c>
      <c r="H84" s="20">
        <v>2</v>
      </c>
      <c r="I84" s="20">
        <v>0</v>
      </c>
      <c r="J84" s="20">
        <v>1</v>
      </c>
      <c r="K84" s="20">
        <v>1</v>
      </c>
      <c r="L84" s="26">
        <v>23.333333</v>
      </c>
      <c r="M84" s="26">
        <v>20</v>
      </c>
    </row>
    <row r="85" spans="1:13" x14ac:dyDescent="0.2">
      <c r="A85" s="19" t="s">
        <v>439</v>
      </c>
      <c r="B85" s="20">
        <v>2</v>
      </c>
      <c r="C85" s="20">
        <v>0</v>
      </c>
      <c r="D85" s="20">
        <v>0</v>
      </c>
      <c r="E85" s="20">
        <v>0</v>
      </c>
      <c r="F85" s="20">
        <v>0</v>
      </c>
      <c r="G85" s="20">
        <v>0</v>
      </c>
      <c r="H85" s="20">
        <v>0</v>
      </c>
      <c r="I85" s="20">
        <v>0</v>
      </c>
      <c r="J85" s="20">
        <v>2</v>
      </c>
      <c r="K85" s="20">
        <v>0</v>
      </c>
      <c r="L85" s="26">
        <v>37.5</v>
      </c>
      <c r="M85" s="26">
        <v>37.5</v>
      </c>
    </row>
    <row r="86" spans="1:13" x14ac:dyDescent="0.2">
      <c r="A86" s="19" t="s">
        <v>440</v>
      </c>
      <c r="B86" s="20">
        <v>2</v>
      </c>
      <c r="C86" s="20">
        <v>0</v>
      </c>
      <c r="D86" s="20">
        <v>0</v>
      </c>
      <c r="E86" s="20">
        <v>0</v>
      </c>
      <c r="F86" s="20">
        <v>1</v>
      </c>
      <c r="G86" s="20">
        <v>0</v>
      </c>
      <c r="H86" s="20">
        <v>0</v>
      </c>
      <c r="I86" s="20">
        <v>0</v>
      </c>
      <c r="J86" s="20">
        <v>1</v>
      </c>
      <c r="K86" s="20">
        <v>0</v>
      </c>
      <c r="L86" s="26">
        <v>21</v>
      </c>
      <c r="M86" s="26">
        <v>21</v>
      </c>
    </row>
    <row r="87" spans="1:13" x14ac:dyDescent="0.2">
      <c r="A87" s="19" t="s">
        <v>429</v>
      </c>
      <c r="B87" s="20">
        <v>250</v>
      </c>
      <c r="C87" s="20">
        <v>0</v>
      </c>
      <c r="D87" s="20">
        <v>1</v>
      </c>
      <c r="E87" s="20">
        <v>5</v>
      </c>
      <c r="F87" s="20">
        <v>24</v>
      </c>
      <c r="G87" s="20">
        <v>28</v>
      </c>
      <c r="H87" s="20">
        <v>30</v>
      </c>
      <c r="I87" s="20">
        <v>47</v>
      </c>
      <c r="J87" s="20">
        <v>70</v>
      </c>
      <c r="K87" s="20">
        <v>45</v>
      </c>
      <c r="L87" s="26">
        <v>24.717072999999999</v>
      </c>
      <c r="M87" s="26">
        <v>25</v>
      </c>
    </row>
    <row r="88" spans="1:13" x14ac:dyDescent="0.2">
      <c r="A88" s="18" t="s">
        <v>441</v>
      </c>
      <c r="B88" s="18"/>
      <c r="C88" s="18"/>
      <c r="D88" s="18"/>
      <c r="E88" s="18"/>
      <c r="F88" s="18"/>
      <c r="G88" s="18"/>
      <c r="H88" s="18"/>
      <c r="I88" s="18"/>
      <c r="J88" s="18"/>
      <c r="K88" s="18"/>
      <c r="L88" s="18"/>
      <c r="M88" s="51"/>
    </row>
    <row r="89" spans="1:13" x14ac:dyDescent="0.2">
      <c r="A89" s="19" t="s">
        <v>442</v>
      </c>
      <c r="B89" s="20">
        <v>1712</v>
      </c>
      <c r="C89" s="20">
        <v>0</v>
      </c>
      <c r="D89" s="20">
        <v>6</v>
      </c>
      <c r="E89" s="20">
        <v>49</v>
      </c>
      <c r="F89" s="20">
        <v>128</v>
      </c>
      <c r="G89" s="20">
        <v>184</v>
      </c>
      <c r="H89" s="20">
        <v>306</v>
      </c>
      <c r="I89" s="20">
        <v>276</v>
      </c>
      <c r="J89" s="20">
        <v>582</v>
      </c>
      <c r="K89" s="20">
        <v>181</v>
      </c>
      <c r="L89" s="26">
        <v>25.626387999999999</v>
      </c>
      <c r="M89" s="26">
        <v>25</v>
      </c>
    </row>
    <row r="90" spans="1:13" x14ac:dyDescent="0.2">
      <c r="A90" s="19" t="s">
        <v>139</v>
      </c>
      <c r="B90" s="20">
        <v>76</v>
      </c>
      <c r="C90" s="20">
        <v>0</v>
      </c>
      <c r="D90" s="20">
        <v>0</v>
      </c>
      <c r="E90" s="20">
        <v>2</v>
      </c>
      <c r="F90" s="20">
        <v>8</v>
      </c>
      <c r="G90" s="20">
        <v>4</v>
      </c>
      <c r="H90" s="20">
        <v>15</v>
      </c>
      <c r="I90" s="20">
        <v>7</v>
      </c>
      <c r="J90" s="20">
        <v>36</v>
      </c>
      <c r="K90" s="20">
        <v>4</v>
      </c>
      <c r="L90" s="26">
        <v>29.847221999999999</v>
      </c>
      <c r="M90" s="26">
        <v>29</v>
      </c>
    </row>
    <row r="91" spans="1:13" x14ac:dyDescent="0.2">
      <c r="A91" s="19" t="s">
        <v>443</v>
      </c>
      <c r="B91" s="20">
        <v>59</v>
      </c>
      <c r="C91" s="20">
        <v>0</v>
      </c>
      <c r="D91" s="20">
        <v>0</v>
      </c>
      <c r="E91" s="20">
        <v>2</v>
      </c>
      <c r="F91" s="20">
        <v>8</v>
      </c>
      <c r="G91" s="20">
        <v>9</v>
      </c>
      <c r="H91" s="20">
        <v>7</v>
      </c>
      <c r="I91" s="20">
        <v>10</v>
      </c>
      <c r="J91" s="20">
        <v>14</v>
      </c>
      <c r="K91" s="20">
        <v>9</v>
      </c>
      <c r="L91" s="26">
        <v>23.14</v>
      </c>
      <c r="M91" s="26">
        <v>22.5</v>
      </c>
    </row>
    <row r="92" spans="1:13" x14ac:dyDescent="0.2">
      <c r="A92" s="19" t="s">
        <v>140</v>
      </c>
      <c r="B92" s="20">
        <v>194</v>
      </c>
      <c r="C92" s="20">
        <v>1</v>
      </c>
      <c r="D92" s="20">
        <v>0</v>
      </c>
      <c r="E92" s="20">
        <v>22</v>
      </c>
      <c r="F92" s="20">
        <v>40</v>
      </c>
      <c r="G92" s="20">
        <v>26</v>
      </c>
      <c r="H92" s="20">
        <v>28</v>
      </c>
      <c r="I92" s="20">
        <v>17</v>
      </c>
      <c r="J92" s="20">
        <v>39</v>
      </c>
      <c r="K92" s="20">
        <v>21</v>
      </c>
      <c r="L92" s="26">
        <v>19.080925000000001</v>
      </c>
      <c r="M92" s="26">
        <v>18</v>
      </c>
    </row>
    <row r="93" spans="1:13" x14ac:dyDescent="0.2">
      <c r="A93" s="19" t="s">
        <v>141</v>
      </c>
      <c r="B93" s="20">
        <v>16</v>
      </c>
      <c r="C93" s="20">
        <v>0</v>
      </c>
      <c r="D93" s="20">
        <v>0</v>
      </c>
      <c r="E93" s="20">
        <v>3</v>
      </c>
      <c r="F93" s="20">
        <v>2</v>
      </c>
      <c r="G93" s="20">
        <v>3</v>
      </c>
      <c r="H93" s="20">
        <v>1</v>
      </c>
      <c r="I93" s="20">
        <v>2</v>
      </c>
      <c r="J93" s="20">
        <v>2</v>
      </c>
      <c r="K93" s="20">
        <v>3</v>
      </c>
      <c r="L93" s="26">
        <v>16.692308000000001</v>
      </c>
      <c r="M93" s="26">
        <v>16</v>
      </c>
    </row>
    <row r="94" spans="1:13" x14ac:dyDescent="0.2">
      <c r="A94" s="19" t="s">
        <v>401</v>
      </c>
      <c r="B94" s="20">
        <v>46</v>
      </c>
      <c r="C94" s="20">
        <v>0</v>
      </c>
      <c r="D94" s="20">
        <v>0</v>
      </c>
      <c r="E94" s="20">
        <v>4</v>
      </c>
      <c r="F94" s="20">
        <v>5</v>
      </c>
      <c r="G94" s="20">
        <v>7</v>
      </c>
      <c r="H94" s="20">
        <v>8</v>
      </c>
      <c r="I94" s="20">
        <v>2</v>
      </c>
      <c r="J94" s="20">
        <v>13</v>
      </c>
      <c r="K94" s="20">
        <v>7</v>
      </c>
      <c r="L94" s="26">
        <v>21.179487000000002</v>
      </c>
      <c r="M94" s="26">
        <v>20</v>
      </c>
    </row>
    <row r="95" spans="1:13" x14ac:dyDescent="0.2">
      <c r="A95" s="19" t="s">
        <v>429</v>
      </c>
      <c r="B95" s="20">
        <v>85</v>
      </c>
      <c r="C95" s="20">
        <v>0</v>
      </c>
      <c r="D95" s="20">
        <v>2</v>
      </c>
      <c r="E95" s="20">
        <v>6</v>
      </c>
      <c r="F95" s="20">
        <v>11</v>
      </c>
      <c r="G95" s="20">
        <v>12</v>
      </c>
      <c r="H95" s="20">
        <v>16</v>
      </c>
      <c r="I95" s="20">
        <v>12</v>
      </c>
      <c r="J95" s="20">
        <v>14</v>
      </c>
      <c r="K95" s="20">
        <v>12</v>
      </c>
      <c r="L95" s="26">
        <v>20.219177999999999</v>
      </c>
      <c r="M95" s="26">
        <v>20</v>
      </c>
    </row>
    <row r="96" spans="1:13" x14ac:dyDescent="0.2">
      <c r="A96" s="18" t="s">
        <v>444</v>
      </c>
      <c r="B96" s="18"/>
      <c r="C96" s="18"/>
      <c r="D96" s="18"/>
      <c r="E96" s="18"/>
      <c r="F96" s="18"/>
      <c r="G96" s="18"/>
      <c r="H96" s="18"/>
      <c r="I96" s="18"/>
      <c r="J96" s="18"/>
      <c r="K96" s="18"/>
      <c r="L96" s="18"/>
      <c r="M96" s="51"/>
    </row>
    <row r="97" spans="1:13" x14ac:dyDescent="0.2">
      <c r="A97" s="19" t="s">
        <v>445</v>
      </c>
      <c r="B97" s="20">
        <v>1212</v>
      </c>
      <c r="C97" s="20">
        <v>0</v>
      </c>
      <c r="D97" s="20">
        <v>4</v>
      </c>
      <c r="E97" s="20">
        <v>31</v>
      </c>
      <c r="F97" s="20">
        <v>81</v>
      </c>
      <c r="G97" s="20">
        <v>131</v>
      </c>
      <c r="H97" s="20">
        <v>228</v>
      </c>
      <c r="I97" s="20">
        <v>200</v>
      </c>
      <c r="J97" s="20">
        <v>450</v>
      </c>
      <c r="K97" s="20">
        <v>87</v>
      </c>
      <c r="L97" s="26">
        <v>26.423999999999999</v>
      </c>
      <c r="M97" s="26">
        <v>25</v>
      </c>
    </row>
    <row r="98" spans="1:13" x14ac:dyDescent="0.2">
      <c r="A98" s="19" t="s">
        <v>446</v>
      </c>
      <c r="B98" s="20">
        <v>24</v>
      </c>
      <c r="C98" s="20">
        <v>0</v>
      </c>
      <c r="D98" s="20">
        <v>0</v>
      </c>
      <c r="E98" s="20">
        <v>0</v>
      </c>
      <c r="F98" s="20">
        <v>0</v>
      </c>
      <c r="G98" s="20">
        <v>4</v>
      </c>
      <c r="H98" s="20">
        <v>7</v>
      </c>
      <c r="I98" s="20">
        <v>3</v>
      </c>
      <c r="J98" s="20">
        <v>9</v>
      </c>
      <c r="K98" s="20">
        <v>1</v>
      </c>
      <c r="L98" s="26">
        <v>25</v>
      </c>
      <c r="M98" s="26">
        <v>25</v>
      </c>
    </row>
    <row r="99" spans="1:13" x14ac:dyDescent="0.2">
      <c r="A99" s="19" t="s">
        <v>447</v>
      </c>
      <c r="B99" s="20">
        <v>76</v>
      </c>
      <c r="C99" s="20">
        <v>0</v>
      </c>
      <c r="D99" s="20">
        <v>1</v>
      </c>
      <c r="E99" s="20">
        <v>1</v>
      </c>
      <c r="F99" s="20">
        <v>8</v>
      </c>
      <c r="G99" s="20">
        <v>7</v>
      </c>
      <c r="H99" s="20">
        <v>9</v>
      </c>
      <c r="I99" s="20">
        <v>14</v>
      </c>
      <c r="J99" s="20">
        <v>30</v>
      </c>
      <c r="K99" s="20">
        <v>6</v>
      </c>
      <c r="L99" s="26">
        <v>26.014285999999998</v>
      </c>
      <c r="M99" s="26">
        <v>25</v>
      </c>
    </row>
    <row r="100" spans="1:13" x14ac:dyDescent="0.2">
      <c r="A100" s="19" t="s">
        <v>448</v>
      </c>
      <c r="B100" s="20">
        <v>43</v>
      </c>
      <c r="C100" s="20">
        <v>0</v>
      </c>
      <c r="D100" s="20">
        <v>0</v>
      </c>
      <c r="E100" s="20">
        <v>1</v>
      </c>
      <c r="F100" s="20">
        <v>3</v>
      </c>
      <c r="G100" s="20">
        <v>4</v>
      </c>
      <c r="H100" s="20">
        <v>4</v>
      </c>
      <c r="I100" s="20">
        <v>10</v>
      </c>
      <c r="J100" s="20">
        <v>17</v>
      </c>
      <c r="K100" s="20">
        <v>4</v>
      </c>
      <c r="L100" s="26">
        <v>28.384615</v>
      </c>
      <c r="M100" s="26">
        <v>25</v>
      </c>
    </row>
    <row r="101" spans="1:13" x14ac:dyDescent="0.2">
      <c r="A101" s="19" t="s">
        <v>449</v>
      </c>
      <c r="B101" s="20">
        <v>14</v>
      </c>
      <c r="C101" s="20">
        <v>0</v>
      </c>
      <c r="D101" s="20">
        <v>0</v>
      </c>
      <c r="E101" s="20">
        <v>1</v>
      </c>
      <c r="F101" s="20">
        <v>0</v>
      </c>
      <c r="G101" s="20">
        <v>1</v>
      </c>
      <c r="H101" s="20">
        <v>0</v>
      </c>
      <c r="I101" s="20">
        <v>1</v>
      </c>
      <c r="J101" s="20">
        <v>9</v>
      </c>
      <c r="K101" s="20">
        <v>2</v>
      </c>
      <c r="L101" s="26">
        <v>39.583333000000003</v>
      </c>
      <c r="M101" s="26">
        <v>40</v>
      </c>
    </row>
    <row r="102" spans="1:13" x14ac:dyDescent="0.2">
      <c r="A102" s="19" t="s">
        <v>450</v>
      </c>
      <c r="B102" s="20">
        <v>5</v>
      </c>
      <c r="C102" s="20">
        <v>0</v>
      </c>
      <c r="D102" s="20">
        <v>0</v>
      </c>
      <c r="E102" s="20">
        <v>0</v>
      </c>
      <c r="F102" s="20">
        <v>0</v>
      </c>
      <c r="G102" s="20">
        <v>0</v>
      </c>
      <c r="H102" s="20">
        <v>1</v>
      </c>
      <c r="I102" s="20">
        <v>1</v>
      </c>
      <c r="J102" s="20">
        <v>3</v>
      </c>
      <c r="K102" s="20">
        <v>0</v>
      </c>
      <c r="L102" s="26">
        <v>48.6</v>
      </c>
      <c r="M102" s="26">
        <v>35</v>
      </c>
    </row>
    <row r="103" spans="1:13" x14ac:dyDescent="0.2">
      <c r="A103" s="19" t="s">
        <v>429</v>
      </c>
      <c r="B103" s="20">
        <v>414</v>
      </c>
      <c r="C103" s="20">
        <v>0</v>
      </c>
      <c r="D103" s="20">
        <v>1</v>
      </c>
      <c r="E103" s="20">
        <v>17</v>
      </c>
      <c r="F103" s="20">
        <v>44</v>
      </c>
      <c r="G103" s="20">
        <v>41</v>
      </c>
      <c r="H103" s="20">
        <v>72</v>
      </c>
      <c r="I103" s="20">
        <v>54</v>
      </c>
      <c r="J103" s="20">
        <v>100</v>
      </c>
      <c r="K103" s="20">
        <v>85</v>
      </c>
      <c r="L103" s="26">
        <v>22.598783999999998</v>
      </c>
      <c r="M103" s="26">
        <v>23</v>
      </c>
    </row>
    <row r="104" spans="1:13" x14ac:dyDescent="0.2">
      <c r="A104" s="18" t="s">
        <v>451</v>
      </c>
      <c r="B104" s="18"/>
      <c r="C104" s="18"/>
      <c r="D104" s="18"/>
      <c r="E104" s="18"/>
      <c r="F104" s="18"/>
      <c r="G104" s="18"/>
      <c r="H104" s="18"/>
      <c r="I104" s="18"/>
      <c r="J104" s="18"/>
      <c r="K104" s="18"/>
      <c r="L104" s="18"/>
      <c r="M104" s="51"/>
    </row>
    <row r="105" spans="1:13" x14ac:dyDescent="0.2">
      <c r="A105" s="19" t="s">
        <v>445</v>
      </c>
      <c r="B105" s="20">
        <v>13</v>
      </c>
      <c r="C105" s="20">
        <v>0</v>
      </c>
      <c r="D105" s="20">
        <v>0</v>
      </c>
      <c r="E105" s="20">
        <v>1</v>
      </c>
      <c r="F105" s="20">
        <v>1</v>
      </c>
      <c r="G105" s="20">
        <v>4</v>
      </c>
      <c r="H105" s="20">
        <v>2</v>
      </c>
      <c r="I105" s="20">
        <v>0</v>
      </c>
      <c r="J105" s="20">
        <v>2</v>
      </c>
      <c r="K105" s="20">
        <v>3</v>
      </c>
      <c r="L105" s="26">
        <v>19.3</v>
      </c>
      <c r="M105" s="26">
        <v>17.5</v>
      </c>
    </row>
    <row r="106" spans="1:13" x14ac:dyDescent="0.2">
      <c r="A106" s="19" t="s">
        <v>446</v>
      </c>
      <c r="B106" s="20">
        <v>89</v>
      </c>
      <c r="C106" s="20">
        <v>1</v>
      </c>
      <c r="D106" s="20">
        <v>0</v>
      </c>
      <c r="E106" s="20">
        <v>12</v>
      </c>
      <c r="F106" s="20">
        <v>20</v>
      </c>
      <c r="G106" s="20">
        <v>19</v>
      </c>
      <c r="H106" s="20">
        <v>10</v>
      </c>
      <c r="I106" s="20">
        <v>8</v>
      </c>
      <c r="J106" s="20">
        <v>9</v>
      </c>
      <c r="K106" s="20">
        <v>10</v>
      </c>
      <c r="L106" s="26">
        <v>16.822785</v>
      </c>
      <c r="M106" s="26">
        <v>15</v>
      </c>
    </row>
    <row r="107" spans="1:13" x14ac:dyDescent="0.2">
      <c r="A107" s="19" t="s">
        <v>447</v>
      </c>
      <c r="B107" s="20">
        <v>143</v>
      </c>
      <c r="C107" s="20">
        <v>0</v>
      </c>
      <c r="D107" s="20">
        <v>0</v>
      </c>
      <c r="E107" s="20">
        <v>13</v>
      </c>
      <c r="F107" s="20">
        <v>28</v>
      </c>
      <c r="G107" s="20">
        <v>17</v>
      </c>
      <c r="H107" s="20">
        <v>20</v>
      </c>
      <c r="I107" s="20">
        <v>13</v>
      </c>
      <c r="J107" s="20">
        <v>39</v>
      </c>
      <c r="K107" s="20">
        <v>13</v>
      </c>
      <c r="L107" s="26">
        <v>20.661538</v>
      </c>
      <c r="M107" s="26">
        <v>20</v>
      </c>
    </row>
    <row r="108" spans="1:13" x14ac:dyDescent="0.2">
      <c r="A108" s="19" t="s">
        <v>448</v>
      </c>
      <c r="B108" s="20">
        <v>27</v>
      </c>
      <c r="C108" s="20">
        <v>0</v>
      </c>
      <c r="D108" s="20">
        <v>0</v>
      </c>
      <c r="E108" s="20">
        <v>1</v>
      </c>
      <c r="F108" s="20">
        <v>0</v>
      </c>
      <c r="G108" s="20">
        <v>3</v>
      </c>
      <c r="H108" s="20">
        <v>6</v>
      </c>
      <c r="I108" s="20">
        <v>7</v>
      </c>
      <c r="J108" s="20">
        <v>7</v>
      </c>
      <c r="K108" s="20">
        <v>3</v>
      </c>
      <c r="L108" s="26">
        <v>25.458333</v>
      </c>
      <c r="M108" s="26">
        <v>25</v>
      </c>
    </row>
    <row r="109" spans="1:13" x14ac:dyDescent="0.2">
      <c r="A109" s="19" t="s">
        <v>449</v>
      </c>
      <c r="B109" s="20">
        <v>5</v>
      </c>
      <c r="C109" s="20">
        <v>0</v>
      </c>
      <c r="D109" s="20">
        <v>0</v>
      </c>
      <c r="E109" s="20">
        <v>0</v>
      </c>
      <c r="F109" s="20">
        <v>1</v>
      </c>
      <c r="G109" s="20">
        <v>1</v>
      </c>
      <c r="H109" s="20">
        <v>1</v>
      </c>
      <c r="I109" s="20">
        <v>0</v>
      </c>
      <c r="J109" s="20">
        <v>1</v>
      </c>
      <c r="K109" s="20">
        <v>1</v>
      </c>
      <c r="L109" s="26">
        <v>18.75</v>
      </c>
      <c r="M109" s="26">
        <v>17.5</v>
      </c>
    </row>
    <row r="110" spans="1:13" x14ac:dyDescent="0.2">
      <c r="A110" s="19" t="s">
        <v>450</v>
      </c>
      <c r="B110" s="20">
        <v>10</v>
      </c>
      <c r="C110" s="20">
        <v>0</v>
      </c>
      <c r="D110" s="20">
        <v>0</v>
      </c>
      <c r="E110" s="20">
        <v>0</v>
      </c>
      <c r="F110" s="20">
        <v>2</v>
      </c>
      <c r="G110" s="20">
        <v>0</v>
      </c>
      <c r="H110" s="20">
        <v>0</v>
      </c>
      <c r="I110" s="20">
        <v>2</v>
      </c>
      <c r="J110" s="20">
        <v>3</v>
      </c>
      <c r="K110" s="20">
        <v>3</v>
      </c>
      <c r="L110" s="26">
        <v>25.714286000000001</v>
      </c>
      <c r="M110" s="26">
        <v>25</v>
      </c>
    </row>
    <row r="111" spans="1:13" x14ac:dyDescent="0.2">
      <c r="A111" s="19" t="s">
        <v>429</v>
      </c>
      <c r="B111" s="20">
        <v>28</v>
      </c>
      <c r="C111" s="20">
        <v>0</v>
      </c>
      <c r="D111" s="20">
        <v>0</v>
      </c>
      <c r="E111" s="20">
        <v>4</v>
      </c>
      <c r="F111" s="20">
        <v>3</v>
      </c>
      <c r="G111" s="20">
        <v>1</v>
      </c>
      <c r="H111" s="20">
        <v>5</v>
      </c>
      <c r="I111" s="20">
        <v>1</v>
      </c>
      <c r="J111" s="20">
        <v>7</v>
      </c>
      <c r="K111" s="20">
        <v>7</v>
      </c>
      <c r="L111" s="26">
        <v>20.333333</v>
      </c>
      <c r="M111" s="26">
        <v>20</v>
      </c>
    </row>
    <row r="112" spans="1:13" x14ac:dyDescent="0.2">
      <c r="A112" s="18" t="s">
        <v>142</v>
      </c>
      <c r="B112" s="18"/>
      <c r="C112" s="18"/>
      <c r="D112" s="18"/>
      <c r="E112" s="18"/>
      <c r="F112" s="18"/>
      <c r="G112" s="18"/>
      <c r="H112" s="18"/>
      <c r="I112" s="18"/>
      <c r="J112" s="18"/>
      <c r="K112" s="18"/>
      <c r="L112" s="18"/>
      <c r="M112" s="51"/>
    </row>
    <row r="113" spans="1:13" x14ac:dyDescent="0.2">
      <c r="A113" s="19" t="s">
        <v>452</v>
      </c>
      <c r="B113" s="20">
        <v>90</v>
      </c>
      <c r="C113" s="20">
        <v>0</v>
      </c>
      <c r="D113" s="20">
        <v>0</v>
      </c>
      <c r="E113" s="20">
        <v>0</v>
      </c>
      <c r="F113" s="20">
        <v>2</v>
      </c>
      <c r="G113" s="20">
        <v>5</v>
      </c>
      <c r="H113" s="20">
        <v>16</v>
      </c>
      <c r="I113" s="20">
        <v>13</v>
      </c>
      <c r="J113" s="20">
        <v>47</v>
      </c>
      <c r="K113" s="20">
        <v>7</v>
      </c>
      <c r="L113" s="26">
        <v>32.819277</v>
      </c>
      <c r="M113" s="26">
        <v>30</v>
      </c>
    </row>
    <row r="114" spans="1:13" x14ac:dyDescent="0.2">
      <c r="A114" s="19" t="s">
        <v>453</v>
      </c>
      <c r="B114" s="20">
        <v>307</v>
      </c>
      <c r="C114" s="20">
        <v>0</v>
      </c>
      <c r="D114" s="20">
        <v>0</v>
      </c>
      <c r="E114" s="20">
        <v>9</v>
      </c>
      <c r="F114" s="20">
        <v>21</v>
      </c>
      <c r="G114" s="20">
        <v>28</v>
      </c>
      <c r="H114" s="20">
        <v>44</v>
      </c>
      <c r="I114" s="20">
        <v>33</v>
      </c>
      <c r="J114" s="20">
        <v>151</v>
      </c>
      <c r="K114" s="20">
        <v>21</v>
      </c>
      <c r="L114" s="26">
        <v>28.164335999999999</v>
      </c>
      <c r="M114" s="26">
        <v>30</v>
      </c>
    </row>
    <row r="115" spans="1:13" x14ac:dyDescent="0.2">
      <c r="A115" s="19" t="s">
        <v>454</v>
      </c>
      <c r="B115" s="20">
        <v>392</v>
      </c>
      <c r="C115" s="20">
        <v>0</v>
      </c>
      <c r="D115" s="20">
        <v>3</v>
      </c>
      <c r="E115" s="20">
        <v>10</v>
      </c>
      <c r="F115" s="20">
        <v>24</v>
      </c>
      <c r="G115" s="20">
        <v>35</v>
      </c>
      <c r="H115" s="20">
        <v>60</v>
      </c>
      <c r="I115" s="20">
        <v>73</v>
      </c>
      <c r="J115" s="20">
        <v>161</v>
      </c>
      <c r="K115" s="20">
        <v>26</v>
      </c>
      <c r="L115" s="26">
        <v>27.407104</v>
      </c>
      <c r="M115" s="26">
        <v>25</v>
      </c>
    </row>
    <row r="116" spans="1:13" x14ac:dyDescent="0.2">
      <c r="A116" s="19" t="s">
        <v>455</v>
      </c>
      <c r="B116" s="20">
        <v>379</v>
      </c>
      <c r="C116" s="20">
        <v>0</v>
      </c>
      <c r="D116" s="20">
        <v>0</v>
      </c>
      <c r="E116" s="20">
        <v>11</v>
      </c>
      <c r="F116" s="20">
        <v>35</v>
      </c>
      <c r="G116" s="20">
        <v>47</v>
      </c>
      <c r="H116" s="20">
        <v>63</v>
      </c>
      <c r="I116" s="20">
        <v>58</v>
      </c>
      <c r="J116" s="20">
        <v>120</v>
      </c>
      <c r="K116" s="20">
        <v>45</v>
      </c>
      <c r="L116" s="26">
        <v>24.847304999999999</v>
      </c>
      <c r="M116" s="26">
        <v>25</v>
      </c>
    </row>
    <row r="117" spans="1:13" x14ac:dyDescent="0.2">
      <c r="A117" s="19" t="s">
        <v>456</v>
      </c>
      <c r="B117" s="20">
        <v>951</v>
      </c>
      <c r="C117" s="20">
        <v>1</v>
      </c>
      <c r="D117" s="20">
        <v>5</v>
      </c>
      <c r="E117" s="20">
        <v>55</v>
      </c>
      <c r="F117" s="20">
        <v>108</v>
      </c>
      <c r="G117" s="20">
        <v>119</v>
      </c>
      <c r="H117" s="20">
        <v>184</v>
      </c>
      <c r="I117" s="20">
        <v>140</v>
      </c>
      <c r="J117" s="20">
        <v>209</v>
      </c>
      <c r="K117" s="20">
        <v>130</v>
      </c>
      <c r="L117" s="26">
        <v>21.936662999999999</v>
      </c>
      <c r="M117" s="26">
        <v>20</v>
      </c>
    </row>
    <row r="118" spans="1:13" x14ac:dyDescent="0.2">
      <c r="A118" s="19" t="s">
        <v>429</v>
      </c>
      <c r="B118" s="20">
        <v>69</v>
      </c>
      <c r="C118" s="20">
        <v>0</v>
      </c>
      <c r="D118" s="20">
        <v>0</v>
      </c>
      <c r="E118" s="20">
        <v>3</v>
      </c>
      <c r="F118" s="20">
        <v>12</v>
      </c>
      <c r="G118" s="20">
        <v>11</v>
      </c>
      <c r="H118" s="20">
        <v>14</v>
      </c>
      <c r="I118" s="20">
        <v>9</v>
      </c>
      <c r="J118" s="20">
        <v>12</v>
      </c>
      <c r="K118" s="20">
        <v>8</v>
      </c>
      <c r="L118" s="26">
        <v>20.344262000000001</v>
      </c>
      <c r="M118" s="26">
        <v>20</v>
      </c>
    </row>
    <row r="119" spans="1:13" x14ac:dyDescent="0.2">
      <c r="A119" s="18" t="s">
        <v>143</v>
      </c>
      <c r="B119" s="18"/>
      <c r="C119" s="18"/>
      <c r="D119" s="18"/>
      <c r="E119" s="18"/>
      <c r="F119" s="18"/>
      <c r="G119" s="18"/>
      <c r="H119" s="18"/>
      <c r="I119" s="18"/>
      <c r="J119" s="18"/>
      <c r="K119" s="18"/>
      <c r="L119" s="18"/>
      <c r="M119" s="51"/>
    </row>
    <row r="120" spans="1:13" x14ac:dyDescent="0.2">
      <c r="A120" s="21" t="s">
        <v>457</v>
      </c>
      <c r="B120" s="21"/>
      <c r="C120" s="21"/>
      <c r="D120" s="21"/>
      <c r="E120" s="21"/>
      <c r="F120" s="21"/>
      <c r="G120" s="21"/>
      <c r="H120" s="21"/>
      <c r="I120" s="21"/>
      <c r="J120" s="21"/>
      <c r="K120" s="21"/>
      <c r="L120" s="21"/>
      <c r="M120" s="52"/>
    </row>
    <row r="121" spans="1:13" x14ac:dyDescent="0.2">
      <c r="A121" s="19" t="s">
        <v>458</v>
      </c>
      <c r="B121" s="20">
        <v>546</v>
      </c>
      <c r="C121" s="20">
        <v>0</v>
      </c>
      <c r="D121" s="20">
        <v>1</v>
      </c>
      <c r="E121" s="20">
        <v>13</v>
      </c>
      <c r="F121" s="20">
        <v>26</v>
      </c>
      <c r="G121" s="20">
        <v>39</v>
      </c>
      <c r="H121" s="20">
        <v>76</v>
      </c>
      <c r="I121" s="20">
        <v>95</v>
      </c>
      <c r="J121" s="20">
        <v>265</v>
      </c>
      <c r="K121" s="20">
        <v>31</v>
      </c>
      <c r="L121" s="26">
        <v>30.040776999999999</v>
      </c>
      <c r="M121" s="26">
        <v>30</v>
      </c>
    </row>
    <row r="122" spans="1:13" x14ac:dyDescent="0.2">
      <c r="A122" s="19" t="s">
        <v>459</v>
      </c>
      <c r="B122" s="20">
        <v>531</v>
      </c>
      <c r="C122" s="20">
        <v>0</v>
      </c>
      <c r="D122" s="20">
        <v>1</v>
      </c>
      <c r="E122" s="20">
        <v>15</v>
      </c>
      <c r="F122" s="20">
        <v>43</v>
      </c>
      <c r="G122" s="20">
        <v>59</v>
      </c>
      <c r="H122" s="20">
        <v>98</v>
      </c>
      <c r="I122" s="20">
        <v>88</v>
      </c>
      <c r="J122" s="20">
        <v>179</v>
      </c>
      <c r="K122" s="20">
        <v>48</v>
      </c>
      <c r="L122" s="26">
        <v>24.842649999999999</v>
      </c>
      <c r="M122" s="26">
        <v>25</v>
      </c>
    </row>
    <row r="123" spans="1:13" x14ac:dyDescent="0.2">
      <c r="A123" s="19" t="s">
        <v>460</v>
      </c>
      <c r="B123" s="20">
        <v>205</v>
      </c>
      <c r="C123" s="20">
        <v>0</v>
      </c>
      <c r="D123" s="20">
        <v>0</v>
      </c>
      <c r="E123" s="20">
        <v>7</v>
      </c>
      <c r="F123" s="20">
        <v>20</v>
      </c>
      <c r="G123" s="20">
        <v>21</v>
      </c>
      <c r="H123" s="20">
        <v>44</v>
      </c>
      <c r="I123" s="20">
        <v>31</v>
      </c>
      <c r="J123" s="20">
        <v>61</v>
      </c>
      <c r="K123" s="20">
        <v>21</v>
      </c>
      <c r="L123" s="26">
        <v>23.869565000000001</v>
      </c>
      <c r="M123" s="26">
        <v>24.5</v>
      </c>
    </row>
    <row r="124" spans="1:13" x14ac:dyDescent="0.2">
      <c r="A124" s="19" t="s">
        <v>461</v>
      </c>
      <c r="B124" s="20">
        <v>762</v>
      </c>
      <c r="C124" s="20">
        <v>1</v>
      </c>
      <c r="D124" s="20">
        <v>6</v>
      </c>
      <c r="E124" s="20">
        <v>47</v>
      </c>
      <c r="F124" s="20">
        <v>92</v>
      </c>
      <c r="G124" s="20">
        <v>104</v>
      </c>
      <c r="H124" s="20">
        <v>141</v>
      </c>
      <c r="I124" s="20">
        <v>90</v>
      </c>
      <c r="J124" s="20">
        <v>167</v>
      </c>
      <c r="K124" s="20">
        <v>114</v>
      </c>
      <c r="L124" s="26">
        <v>21.541667</v>
      </c>
      <c r="M124" s="26">
        <v>20</v>
      </c>
    </row>
    <row r="125" spans="1:13" x14ac:dyDescent="0.2">
      <c r="A125" s="19" t="s">
        <v>429</v>
      </c>
      <c r="B125" s="20">
        <v>144</v>
      </c>
      <c r="C125" s="20">
        <v>0</v>
      </c>
      <c r="D125" s="20">
        <v>0</v>
      </c>
      <c r="E125" s="20">
        <v>6</v>
      </c>
      <c r="F125" s="20">
        <v>21</v>
      </c>
      <c r="G125" s="20">
        <v>22</v>
      </c>
      <c r="H125" s="20">
        <v>22</v>
      </c>
      <c r="I125" s="20">
        <v>22</v>
      </c>
      <c r="J125" s="20">
        <v>28</v>
      </c>
      <c r="K125" s="20">
        <v>23</v>
      </c>
      <c r="L125" s="26">
        <v>20.983471000000002</v>
      </c>
      <c r="M125" s="26">
        <v>20</v>
      </c>
    </row>
    <row r="126" spans="1:13" x14ac:dyDescent="0.2">
      <c r="A126" s="18" t="s">
        <v>143</v>
      </c>
      <c r="B126" s="18"/>
      <c r="C126" s="18"/>
      <c r="D126" s="18"/>
      <c r="E126" s="18"/>
      <c r="F126" s="18"/>
      <c r="G126" s="18"/>
      <c r="H126" s="18"/>
      <c r="I126" s="18"/>
      <c r="J126" s="18"/>
      <c r="K126" s="18"/>
      <c r="L126" s="18"/>
      <c r="M126" s="51"/>
    </row>
    <row r="127" spans="1:13" x14ac:dyDescent="0.2">
      <c r="A127" s="21" t="s">
        <v>462</v>
      </c>
      <c r="B127" s="21"/>
      <c r="C127" s="21"/>
      <c r="D127" s="21"/>
      <c r="E127" s="21"/>
      <c r="F127" s="21"/>
      <c r="G127" s="21"/>
      <c r="H127" s="21"/>
      <c r="I127" s="21"/>
      <c r="J127" s="21"/>
      <c r="K127" s="21"/>
      <c r="L127" s="21"/>
      <c r="M127" s="52"/>
    </row>
    <row r="128" spans="1:13" x14ac:dyDescent="0.2">
      <c r="A128" s="19" t="s">
        <v>458</v>
      </c>
      <c r="B128" s="20">
        <v>285</v>
      </c>
      <c r="C128" s="20">
        <v>0</v>
      </c>
      <c r="D128" s="20">
        <v>0</v>
      </c>
      <c r="E128" s="20">
        <v>9</v>
      </c>
      <c r="F128" s="20">
        <v>17</v>
      </c>
      <c r="G128" s="20">
        <v>18</v>
      </c>
      <c r="H128" s="20">
        <v>38</v>
      </c>
      <c r="I128" s="20">
        <v>40</v>
      </c>
      <c r="J128" s="20">
        <v>148</v>
      </c>
      <c r="K128" s="20">
        <v>15</v>
      </c>
      <c r="L128" s="26">
        <v>28.966667000000001</v>
      </c>
      <c r="M128" s="26">
        <v>30</v>
      </c>
    </row>
    <row r="129" spans="1:13" x14ac:dyDescent="0.2">
      <c r="A129" s="19" t="s">
        <v>459</v>
      </c>
      <c r="B129" s="20">
        <v>217</v>
      </c>
      <c r="C129" s="20">
        <v>0</v>
      </c>
      <c r="D129" s="20">
        <v>2</v>
      </c>
      <c r="E129" s="20">
        <v>7</v>
      </c>
      <c r="F129" s="20">
        <v>15</v>
      </c>
      <c r="G129" s="20">
        <v>23</v>
      </c>
      <c r="H129" s="20">
        <v>36</v>
      </c>
      <c r="I129" s="20">
        <v>34</v>
      </c>
      <c r="J129" s="20">
        <v>83</v>
      </c>
      <c r="K129" s="20">
        <v>17</v>
      </c>
      <c r="L129" s="26">
        <v>27.66</v>
      </c>
      <c r="M129" s="26">
        <v>25</v>
      </c>
    </row>
    <row r="130" spans="1:13" x14ac:dyDescent="0.2">
      <c r="A130" s="19" t="s">
        <v>460</v>
      </c>
      <c r="B130" s="20">
        <v>142</v>
      </c>
      <c r="C130" s="20">
        <v>0</v>
      </c>
      <c r="D130" s="20">
        <v>0</v>
      </c>
      <c r="E130" s="20">
        <v>7</v>
      </c>
      <c r="F130" s="20">
        <v>6</v>
      </c>
      <c r="G130" s="20">
        <v>13</v>
      </c>
      <c r="H130" s="20">
        <v>35</v>
      </c>
      <c r="I130" s="20">
        <v>25</v>
      </c>
      <c r="J130" s="20">
        <v>47</v>
      </c>
      <c r="K130" s="20">
        <v>9</v>
      </c>
      <c r="L130" s="26">
        <v>25.879698999999999</v>
      </c>
      <c r="M130" s="26">
        <v>25</v>
      </c>
    </row>
    <row r="131" spans="1:13" x14ac:dyDescent="0.2">
      <c r="A131" s="19" t="s">
        <v>461</v>
      </c>
      <c r="B131" s="20">
        <v>1184</v>
      </c>
      <c r="C131" s="20">
        <v>1</v>
      </c>
      <c r="D131" s="20">
        <v>6</v>
      </c>
      <c r="E131" s="20">
        <v>55</v>
      </c>
      <c r="F131" s="20">
        <v>130</v>
      </c>
      <c r="G131" s="20">
        <v>140</v>
      </c>
      <c r="H131" s="20">
        <v>214</v>
      </c>
      <c r="I131" s="20">
        <v>169</v>
      </c>
      <c r="J131" s="20">
        <v>337</v>
      </c>
      <c r="K131" s="20">
        <v>132</v>
      </c>
      <c r="L131" s="26">
        <v>23.548479</v>
      </c>
      <c r="M131" s="26">
        <v>23</v>
      </c>
    </row>
    <row r="132" spans="1:13" x14ac:dyDescent="0.2">
      <c r="A132" s="19" t="s">
        <v>429</v>
      </c>
      <c r="B132" s="20">
        <v>360</v>
      </c>
      <c r="C132" s="20">
        <v>0</v>
      </c>
      <c r="D132" s="20">
        <v>0</v>
      </c>
      <c r="E132" s="20">
        <v>10</v>
      </c>
      <c r="F132" s="20">
        <v>34</v>
      </c>
      <c r="G132" s="20">
        <v>51</v>
      </c>
      <c r="H132" s="20">
        <v>58</v>
      </c>
      <c r="I132" s="20">
        <v>58</v>
      </c>
      <c r="J132" s="20">
        <v>85</v>
      </c>
      <c r="K132" s="20">
        <v>64</v>
      </c>
      <c r="L132" s="26">
        <v>22.945945999999999</v>
      </c>
      <c r="M132" s="26">
        <v>23</v>
      </c>
    </row>
    <row r="133" spans="1:13" x14ac:dyDescent="0.2">
      <c r="A133" s="18" t="s">
        <v>143</v>
      </c>
      <c r="B133" s="18"/>
      <c r="C133" s="18"/>
      <c r="D133" s="18"/>
      <c r="E133" s="18"/>
      <c r="F133" s="18"/>
      <c r="G133" s="18"/>
      <c r="H133" s="18"/>
      <c r="I133" s="18"/>
      <c r="J133" s="18"/>
      <c r="K133" s="18"/>
      <c r="L133" s="18"/>
      <c r="M133" s="51"/>
    </row>
    <row r="134" spans="1:13" x14ac:dyDescent="0.2">
      <c r="A134" s="21" t="s">
        <v>463</v>
      </c>
      <c r="B134" s="21"/>
      <c r="C134" s="21"/>
      <c r="D134" s="21"/>
      <c r="E134" s="21"/>
      <c r="F134" s="21"/>
      <c r="G134" s="21"/>
      <c r="H134" s="21"/>
      <c r="I134" s="21"/>
      <c r="J134" s="21"/>
      <c r="K134" s="21"/>
      <c r="L134" s="21"/>
      <c r="M134" s="52"/>
    </row>
    <row r="135" spans="1:13" x14ac:dyDescent="0.2">
      <c r="A135" s="19" t="s">
        <v>458</v>
      </c>
      <c r="B135" s="20">
        <v>330</v>
      </c>
      <c r="C135" s="20">
        <v>0</v>
      </c>
      <c r="D135" s="20">
        <v>0</v>
      </c>
      <c r="E135" s="20">
        <v>9</v>
      </c>
      <c r="F135" s="20">
        <v>25</v>
      </c>
      <c r="G135" s="20">
        <v>28</v>
      </c>
      <c r="H135" s="20">
        <v>56</v>
      </c>
      <c r="I135" s="20">
        <v>45</v>
      </c>
      <c r="J135" s="20">
        <v>148</v>
      </c>
      <c r="K135" s="20">
        <v>19</v>
      </c>
      <c r="L135" s="26">
        <v>27.495177000000002</v>
      </c>
      <c r="M135" s="26">
        <v>25</v>
      </c>
    </row>
    <row r="136" spans="1:13" x14ac:dyDescent="0.2">
      <c r="A136" s="19" t="s">
        <v>459</v>
      </c>
      <c r="B136" s="20">
        <v>326</v>
      </c>
      <c r="C136" s="20">
        <v>0</v>
      </c>
      <c r="D136" s="20">
        <v>1</v>
      </c>
      <c r="E136" s="20">
        <v>12</v>
      </c>
      <c r="F136" s="20">
        <v>20</v>
      </c>
      <c r="G136" s="20">
        <v>38</v>
      </c>
      <c r="H136" s="20">
        <v>53</v>
      </c>
      <c r="I136" s="20">
        <v>56</v>
      </c>
      <c r="J136" s="20">
        <v>127</v>
      </c>
      <c r="K136" s="20">
        <v>19</v>
      </c>
      <c r="L136" s="26">
        <v>26.625406999999999</v>
      </c>
      <c r="M136" s="26">
        <v>25</v>
      </c>
    </row>
    <row r="137" spans="1:13" x14ac:dyDescent="0.2">
      <c r="A137" s="19" t="s">
        <v>460</v>
      </c>
      <c r="B137" s="20">
        <v>133</v>
      </c>
      <c r="C137" s="20">
        <v>0</v>
      </c>
      <c r="D137" s="20">
        <v>0</v>
      </c>
      <c r="E137" s="20">
        <v>6</v>
      </c>
      <c r="F137" s="20">
        <v>13</v>
      </c>
      <c r="G137" s="20">
        <v>8</v>
      </c>
      <c r="H137" s="20">
        <v>22</v>
      </c>
      <c r="I137" s="20">
        <v>19</v>
      </c>
      <c r="J137" s="20">
        <v>53</v>
      </c>
      <c r="K137" s="20">
        <v>12</v>
      </c>
      <c r="L137" s="26">
        <v>26.272727</v>
      </c>
      <c r="M137" s="26">
        <v>25</v>
      </c>
    </row>
    <row r="138" spans="1:13" x14ac:dyDescent="0.2">
      <c r="A138" s="19" t="s">
        <v>461</v>
      </c>
      <c r="B138" s="20">
        <v>1070</v>
      </c>
      <c r="C138" s="20">
        <v>1</v>
      </c>
      <c r="D138" s="20">
        <v>7</v>
      </c>
      <c r="E138" s="20">
        <v>50</v>
      </c>
      <c r="F138" s="20">
        <v>110</v>
      </c>
      <c r="G138" s="20">
        <v>127</v>
      </c>
      <c r="H138" s="20">
        <v>202</v>
      </c>
      <c r="I138" s="20">
        <v>155</v>
      </c>
      <c r="J138" s="20">
        <v>289</v>
      </c>
      <c r="K138" s="20">
        <v>129</v>
      </c>
      <c r="L138" s="26">
        <v>23.370882000000002</v>
      </c>
      <c r="M138" s="26">
        <v>22</v>
      </c>
    </row>
    <row r="139" spans="1:13" x14ac:dyDescent="0.2">
      <c r="A139" s="19" t="s">
        <v>429</v>
      </c>
      <c r="B139" s="20">
        <v>329</v>
      </c>
      <c r="C139" s="20">
        <v>0</v>
      </c>
      <c r="D139" s="20">
        <v>0</v>
      </c>
      <c r="E139" s="20">
        <v>11</v>
      </c>
      <c r="F139" s="20">
        <v>34</v>
      </c>
      <c r="G139" s="20">
        <v>44</v>
      </c>
      <c r="H139" s="20">
        <v>48</v>
      </c>
      <c r="I139" s="20">
        <v>51</v>
      </c>
      <c r="J139" s="20">
        <v>83</v>
      </c>
      <c r="K139" s="20">
        <v>58</v>
      </c>
      <c r="L139" s="26">
        <v>23.852398999999998</v>
      </c>
      <c r="M139" s="26">
        <v>24</v>
      </c>
    </row>
    <row r="140" spans="1:13" x14ac:dyDescent="0.2">
      <c r="A140" s="18" t="s">
        <v>143</v>
      </c>
      <c r="B140" s="18"/>
      <c r="C140" s="18"/>
      <c r="D140" s="18"/>
      <c r="E140" s="18"/>
      <c r="F140" s="18"/>
      <c r="G140" s="18"/>
      <c r="H140" s="18"/>
      <c r="I140" s="18"/>
      <c r="J140" s="18"/>
      <c r="K140" s="18"/>
      <c r="L140" s="18"/>
      <c r="M140" s="51"/>
    </row>
    <row r="141" spans="1:13" x14ac:dyDescent="0.2">
      <c r="A141" s="21" t="s">
        <v>464</v>
      </c>
      <c r="B141" s="21"/>
      <c r="C141" s="21"/>
      <c r="D141" s="21"/>
      <c r="E141" s="21"/>
      <c r="F141" s="21"/>
      <c r="G141" s="21"/>
      <c r="H141" s="21"/>
      <c r="I141" s="21"/>
      <c r="J141" s="21"/>
      <c r="K141" s="21"/>
      <c r="L141" s="21"/>
      <c r="M141" s="52"/>
    </row>
    <row r="142" spans="1:13" x14ac:dyDescent="0.2">
      <c r="A142" s="19" t="s">
        <v>458</v>
      </c>
      <c r="B142" s="20">
        <v>39</v>
      </c>
      <c r="C142" s="20">
        <v>0</v>
      </c>
      <c r="D142" s="20">
        <v>0</v>
      </c>
      <c r="E142" s="20">
        <v>0</v>
      </c>
      <c r="F142" s="20">
        <v>5</v>
      </c>
      <c r="G142" s="20">
        <v>6</v>
      </c>
      <c r="H142" s="20">
        <v>10</v>
      </c>
      <c r="I142" s="20">
        <v>5</v>
      </c>
      <c r="J142" s="20">
        <v>12</v>
      </c>
      <c r="K142" s="20">
        <v>1</v>
      </c>
      <c r="L142" s="26">
        <v>24</v>
      </c>
      <c r="M142" s="26">
        <v>20</v>
      </c>
    </row>
    <row r="143" spans="1:13" x14ac:dyDescent="0.2">
      <c r="A143" s="19" t="s">
        <v>459</v>
      </c>
      <c r="B143" s="20">
        <v>75</v>
      </c>
      <c r="C143" s="20">
        <v>0</v>
      </c>
      <c r="D143" s="20">
        <v>1</v>
      </c>
      <c r="E143" s="20">
        <v>2</v>
      </c>
      <c r="F143" s="20">
        <v>7</v>
      </c>
      <c r="G143" s="20">
        <v>7</v>
      </c>
      <c r="H143" s="20">
        <v>11</v>
      </c>
      <c r="I143" s="20">
        <v>15</v>
      </c>
      <c r="J143" s="20">
        <v>28</v>
      </c>
      <c r="K143" s="20">
        <v>4</v>
      </c>
      <c r="L143" s="26">
        <v>26.422535</v>
      </c>
      <c r="M143" s="26">
        <v>25</v>
      </c>
    </row>
    <row r="144" spans="1:13" x14ac:dyDescent="0.2">
      <c r="A144" s="19" t="s">
        <v>460</v>
      </c>
      <c r="B144" s="20">
        <v>117</v>
      </c>
      <c r="C144" s="20">
        <v>0</v>
      </c>
      <c r="D144" s="20">
        <v>0</v>
      </c>
      <c r="E144" s="20">
        <v>5</v>
      </c>
      <c r="F144" s="20">
        <v>13</v>
      </c>
      <c r="G144" s="20">
        <v>8</v>
      </c>
      <c r="H144" s="20">
        <v>19</v>
      </c>
      <c r="I144" s="20">
        <v>21</v>
      </c>
      <c r="J144" s="20">
        <v>49</v>
      </c>
      <c r="K144" s="20">
        <v>2</v>
      </c>
      <c r="L144" s="26">
        <v>26.573913000000001</v>
      </c>
      <c r="M144" s="26">
        <v>25</v>
      </c>
    </row>
    <row r="145" spans="1:13" x14ac:dyDescent="0.2">
      <c r="A145" s="19" t="s">
        <v>461</v>
      </c>
      <c r="B145" s="20">
        <v>1288</v>
      </c>
      <c r="C145" s="20">
        <v>1</v>
      </c>
      <c r="D145" s="20">
        <v>5</v>
      </c>
      <c r="E145" s="20">
        <v>52</v>
      </c>
      <c r="F145" s="20">
        <v>117</v>
      </c>
      <c r="G145" s="20">
        <v>143</v>
      </c>
      <c r="H145" s="20">
        <v>229</v>
      </c>
      <c r="I145" s="20">
        <v>177</v>
      </c>
      <c r="J145" s="20">
        <v>427</v>
      </c>
      <c r="K145" s="20">
        <v>137</v>
      </c>
      <c r="L145" s="26">
        <v>24.751519999999999</v>
      </c>
      <c r="M145" s="26">
        <v>25</v>
      </c>
    </row>
    <row r="146" spans="1:13" x14ac:dyDescent="0.2">
      <c r="A146" s="19" t="s">
        <v>429</v>
      </c>
      <c r="B146" s="20">
        <v>669</v>
      </c>
      <c r="C146" s="20">
        <v>0</v>
      </c>
      <c r="D146" s="20">
        <v>2</v>
      </c>
      <c r="E146" s="20">
        <v>29</v>
      </c>
      <c r="F146" s="20">
        <v>60</v>
      </c>
      <c r="G146" s="20">
        <v>81</v>
      </c>
      <c r="H146" s="20">
        <v>112</v>
      </c>
      <c r="I146" s="20">
        <v>108</v>
      </c>
      <c r="J146" s="20">
        <v>184</v>
      </c>
      <c r="K146" s="20">
        <v>93</v>
      </c>
      <c r="L146" s="26">
        <v>24.352430999999999</v>
      </c>
      <c r="M146" s="26">
        <v>25</v>
      </c>
    </row>
    <row r="147" spans="1:13" x14ac:dyDescent="0.2">
      <c r="A147" s="18" t="s">
        <v>465</v>
      </c>
      <c r="B147" s="18"/>
      <c r="C147" s="18"/>
      <c r="D147" s="18"/>
      <c r="E147" s="18"/>
      <c r="F147" s="18"/>
      <c r="G147" s="18"/>
      <c r="H147" s="18"/>
      <c r="I147" s="18"/>
      <c r="J147" s="18"/>
      <c r="K147" s="18"/>
      <c r="L147" s="18"/>
      <c r="M147" s="51"/>
    </row>
    <row r="148" spans="1:13" x14ac:dyDescent="0.2">
      <c r="A148" s="19" t="s">
        <v>466</v>
      </c>
      <c r="B148" s="20">
        <v>541</v>
      </c>
      <c r="C148" s="20">
        <v>1</v>
      </c>
      <c r="D148" s="20">
        <v>1</v>
      </c>
      <c r="E148" s="20">
        <v>21</v>
      </c>
      <c r="F148" s="20">
        <v>45</v>
      </c>
      <c r="G148" s="20">
        <v>57</v>
      </c>
      <c r="H148" s="20">
        <v>82</v>
      </c>
      <c r="I148" s="20">
        <v>84</v>
      </c>
      <c r="J148" s="20">
        <v>201</v>
      </c>
      <c r="K148" s="20">
        <v>49</v>
      </c>
      <c r="L148" s="26">
        <v>26.331301</v>
      </c>
      <c r="M148" s="26">
        <v>25</v>
      </c>
    </row>
    <row r="149" spans="1:13" x14ac:dyDescent="0.2">
      <c r="A149" s="19" t="s">
        <v>467</v>
      </c>
      <c r="B149" s="20">
        <v>877</v>
      </c>
      <c r="C149" s="20">
        <v>0</v>
      </c>
      <c r="D149" s="20">
        <v>2</v>
      </c>
      <c r="E149" s="20">
        <v>28</v>
      </c>
      <c r="F149" s="20">
        <v>90</v>
      </c>
      <c r="G149" s="20">
        <v>104</v>
      </c>
      <c r="H149" s="20">
        <v>160</v>
      </c>
      <c r="I149" s="20">
        <v>126</v>
      </c>
      <c r="J149" s="20">
        <v>280</v>
      </c>
      <c r="K149" s="20">
        <v>87</v>
      </c>
      <c r="L149" s="26">
        <v>24.694936999999999</v>
      </c>
      <c r="M149" s="26">
        <v>25</v>
      </c>
    </row>
    <row r="150" spans="1:13" x14ac:dyDescent="0.2">
      <c r="A150" s="19" t="s">
        <v>468</v>
      </c>
      <c r="B150" s="20">
        <v>543</v>
      </c>
      <c r="C150" s="20">
        <v>0</v>
      </c>
      <c r="D150" s="20">
        <v>2</v>
      </c>
      <c r="E150" s="20">
        <v>32</v>
      </c>
      <c r="F150" s="20">
        <v>49</v>
      </c>
      <c r="G150" s="20">
        <v>63</v>
      </c>
      <c r="H150" s="20">
        <v>85</v>
      </c>
      <c r="I150" s="20">
        <v>83</v>
      </c>
      <c r="J150" s="20">
        <v>159</v>
      </c>
      <c r="K150" s="20">
        <v>70</v>
      </c>
      <c r="L150" s="26">
        <v>23.913319000000001</v>
      </c>
      <c r="M150" s="26">
        <v>25</v>
      </c>
    </row>
    <row r="151" spans="1:13" x14ac:dyDescent="0.2">
      <c r="A151" s="19" t="s">
        <v>469</v>
      </c>
      <c r="B151" s="20">
        <v>227</v>
      </c>
      <c r="C151" s="20">
        <v>0</v>
      </c>
      <c r="D151" s="20">
        <v>3</v>
      </c>
      <c r="E151" s="20">
        <v>7</v>
      </c>
      <c r="F151" s="20">
        <v>18</v>
      </c>
      <c r="G151" s="20">
        <v>21</v>
      </c>
      <c r="H151" s="20">
        <v>54</v>
      </c>
      <c r="I151" s="20">
        <v>33</v>
      </c>
      <c r="J151" s="20">
        <v>60</v>
      </c>
      <c r="K151" s="20">
        <v>31</v>
      </c>
      <c r="L151" s="26">
        <v>23.392856999999999</v>
      </c>
      <c r="M151" s="26">
        <v>23</v>
      </c>
    </row>
    <row r="152" spans="1:13" x14ac:dyDescent="0.2">
      <c r="A152" s="18" t="s">
        <v>470</v>
      </c>
      <c r="B152" s="18"/>
      <c r="C152" s="18"/>
      <c r="D152" s="18"/>
      <c r="E152" s="18"/>
      <c r="F152" s="18"/>
      <c r="G152" s="18"/>
      <c r="H152" s="18"/>
      <c r="I152" s="18"/>
      <c r="J152" s="18"/>
      <c r="K152" s="18"/>
      <c r="L152" s="18"/>
      <c r="M152" s="51"/>
    </row>
    <row r="153" spans="1:13" x14ac:dyDescent="0.2">
      <c r="A153" s="19" t="s">
        <v>471</v>
      </c>
      <c r="B153" s="20">
        <v>294</v>
      </c>
      <c r="C153" s="20">
        <v>0</v>
      </c>
      <c r="D153" s="20">
        <v>2</v>
      </c>
      <c r="E153" s="20">
        <v>10</v>
      </c>
      <c r="F153" s="20">
        <v>35</v>
      </c>
      <c r="G153" s="20">
        <v>34</v>
      </c>
      <c r="H153" s="20">
        <v>56</v>
      </c>
      <c r="I153" s="20">
        <v>47</v>
      </c>
      <c r="J153" s="20">
        <v>78</v>
      </c>
      <c r="K153" s="20">
        <v>32</v>
      </c>
      <c r="L153" s="26">
        <v>23.045801999999998</v>
      </c>
      <c r="M153" s="26">
        <v>23</v>
      </c>
    </row>
    <row r="154" spans="1:13" x14ac:dyDescent="0.2">
      <c r="A154" s="19" t="s">
        <v>472</v>
      </c>
      <c r="B154" s="20">
        <v>664</v>
      </c>
      <c r="C154" s="20">
        <v>0</v>
      </c>
      <c r="D154" s="20">
        <v>2</v>
      </c>
      <c r="E154" s="20">
        <v>25</v>
      </c>
      <c r="F154" s="20">
        <v>61</v>
      </c>
      <c r="G154" s="20">
        <v>70</v>
      </c>
      <c r="H154" s="20">
        <v>115</v>
      </c>
      <c r="I154" s="20">
        <v>88</v>
      </c>
      <c r="J154" s="20">
        <v>237</v>
      </c>
      <c r="K154" s="20">
        <v>66</v>
      </c>
      <c r="L154" s="26">
        <v>25.988294</v>
      </c>
      <c r="M154" s="26">
        <v>25</v>
      </c>
    </row>
    <row r="155" spans="1:13" x14ac:dyDescent="0.2">
      <c r="A155" s="19" t="s">
        <v>473</v>
      </c>
      <c r="B155" s="20">
        <v>421</v>
      </c>
      <c r="C155" s="20">
        <v>0</v>
      </c>
      <c r="D155" s="20">
        <v>2</v>
      </c>
      <c r="E155" s="20">
        <v>15</v>
      </c>
      <c r="F155" s="20">
        <v>35</v>
      </c>
      <c r="G155" s="20">
        <v>43</v>
      </c>
      <c r="H155" s="20">
        <v>66</v>
      </c>
      <c r="I155" s="20">
        <v>75</v>
      </c>
      <c r="J155" s="20">
        <v>132</v>
      </c>
      <c r="K155" s="20">
        <v>53</v>
      </c>
      <c r="L155" s="26">
        <v>25.013587000000001</v>
      </c>
      <c r="M155" s="26">
        <v>25</v>
      </c>
    </row>
    <row r="156" spans="1:13" x14ac:dyDescent="0.2">
      <c r="A156" s="19" t="s">
        <v>474</v>
      </c>
      <c r="B156" s="20">
        <v>358</v>
      </c>
      <c r="C156" s="20">
        <v>1</v>
      </c>
      <c r="D156" s="20">
        <v>1</v>
      </c>
      <c r="E156" s="20">
        <v>8</v>
      </c>
      <c r="F156" s="20">
        <v>27</v>
      </c>
      <c r="G156" s="20">
        <v>40</v>
      </c>
      <c r="H156" s="20">
        <v>57</v>
      </c>
      <c r="I156" s="20">
        <v>65</v>
      </c>
      <c r="J156" s="20">
        <v>121</v>
      </c>
      <c r="K156" s="20">
        <v>38</v>
      </c>
      <c r="L156" s="26">
        <v>25.9</v>
      </c>
      <c r="M156" s="26">
        <v>25</v>
      </c>
    </row>
    <row r="157" spans="1:13" x14ac:dyDescent="0.2">
      <c r="A157" s="19" t="s">
        <v>475</v>
      </c>
      <c r="B157" s="20">
        <v>217</v>
      </c>
      <c r="C157" s="20">
        <v>0</v>
      </c>
      <c r="D157" s="20">
        <v>1</v>
      </c>
      <c r="E157" s="20">
        <v>7</v>
      </c>
      <c r="F157" s="20">
        <v>21</v>
      </c>
      <c r="G157" s="20">
        <v>23</v>
      </c>
      <c r="H157" s="20">
        <v>45</v>
      </c>
      <c r="I157" s="20">
        <v>26</v>
      </c>
      <c r="J157" s="20">
        <v>74</v>
      </c>
      <c r="K157" s="20">
        <v>20</v>
      </c>
      <c r="L157" s="26">
        <v>24.984772</v>
      </c>
      <c r="M157" s="26">
        <v>25</v>
      </c>
    </row>
    <row r="158" spans="1:13" x14ac:dyDescent="0.2">
      <c r="A158" s="22" t="s">
        <v>476</v>
      </c>
      <c r="B158" s="23">
        <v>234</v>
      </c>
      <c r="C158" s="23">
        <v>0</v>
      </c>
      <c r="D158" s="23">
        <v>0</v>
      </c>
      <c r="E158" s="23">
        <v>23</v>
      </c>
      <c r="F158" s="23">
        <v>23</v>
      </c>
      <c r="G158" s="23">
        <v>35</v>
      </c>
      <c r="H158" s="23">
        <v>42</v>
      </c>
      <c r="I158" s="23">
        <v>25</v>
      </c>
      <c r="J158" s="23">
        <v>58</v>
      </c>
      <c r="K158" s="23">
        <v>28</v>
      </c>
      <c r="L158" s="27">
        <v>21.194175000000001</v>
      </c>
      <c r="M158" s="27">
        <v>20</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A15BE-1245-4661-9925-362E889EB0D7}">
  <dimension ref="A1:H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HYPERLINK("#'目次'!B44","[38]")</f>
        <v>[38]</v>
      </c>
    </row>
    <row r="3" spans="1:8" x14ac:dyDescent="0.2">
      <c r="A3" s="9" t="s">
        <v>126</v>
      </c>
      <c r="B3" s="12" t="s">
        <v>269</v>
      </c>
    </row>
    <row r="4" spans="1:8" x14ac:dyDescent="0.2">
      <c r="A4" s="9" t="s">
        <v>126</v>
      </c>
      <c r="B4" s="12" t="s">
        <v>270</v>
      </c>
    </row>
    <row r="5" spans="1:8" x14ac:dyDescent="0.2">
      <c r="A5" s="9" t="s">
        <v>126</v>
      </c>
      <c r="B5" s="12" t="s">
        <v>271</v>
      </c>
    </row>
    <row r="6" spans="1:8" s="15" customFormat="1" ht="50" x14ac:dyDescent="0.2">
      <c r="A6" s="13" t="s">
        <v>126</v>
      </c>
      <c r="B6" s="14" t="s">
        <v>398</v>
      </c>
      <c r="C6" s="14" t="s">
        <v>272</v>
      </c>
      <c r="D6" s="14" t="s">
        <v>273</v>
      </c>
      <c r="E6" s="14" t="s">
        <v>679</v>
      </c>
      <c r="F6" s="14" t="s">
        <v>680</v>
      </c>
      <c r="G6" s="14" t="s">
        <v>429</v>
      </c>
      <c r="H6" s="14" t="s">
        <v>681</v>
      </c>
    </row>
    <row r="7" spans="1:8" x14ac:dyDescent="0.2">
      <c r="A7" s="16" t="s">
        <v>402</v>
      </c>
      <c r="B7" s="17">
        <v>2188</v>
      </c>
      <c r="C7" s="17">
        <v>144</v>
      </c>
      <c r="D7" s="17">
        <v>408</v>
      </c>
      <c r="E7" s="17">
        <v>1294</v>
      </c>
      <c r="F7" s="17">
        <v>258</v>
      </c>
      <c r="G7" s="17">
        <v>84</v>
      </c>
      <c r="H7" s="17">
        <v>552</v>
      </c>
    </row>
    <row r="8" spans="1:8" x14ac:dyDescent="0.2">
      <c r="A8" s="18" t="s">
        <v>403</v>
      </c>
      <c r="B8" s="18"/>
      <c r="C8" s="18"/>
      <c r="D8" s="18"/>
      <c r="E8" s="18"/>
      <c r="F8" s="18"/>
      <c r="G8" s="18"/>
      <c r="H8" s="18"/>
    </row>
    <row r="9" spans="1:8" x14ac:dyDescent="0.2">
      <c r="A9" s="19" t="s">
        <v>404</v>
      </c>
      <c r="B9" s="20">
        <v>1092</v>
      </c>
      <c r="C9" s="20">
        <v>87</v>
      </c>
      <c r="D9" s="20">
        <v>201</v>
      </c>
      <c r="E9" s="20">
        <v>616</v>
      </c>
      <c r="F9" s="20">
        <v>147</v>
      </c>
      <c r="G9" s="20">
        <v>41</v>
      </c>
      <c r="H9" s="20">
        <v>288</v>
      </c>
    </row>
    <row r="10" spans="1:8" x14ac:dyDescent="0.2">
      <c r="A10" s="19" t="s">
        <v>405</v>
      </c>
      <c r="B10" s="20">
        <v>1095</v>
      </c>
      <c r="C10" s="20">
        <v>57</v>
      </c>
      <c r="D10" s="20">
        <v>207</v>
      </c>
      <c r="E10" s="20">
        <v>678</v>
      </c>
      <c r="F10" s="20">
        <v>110</v>
      </c>
      <c r="G10" s="20">
        <v>43</v>
      </c>
      <c r="H10" s="20">
        <v>264</v>
      </c>
    </row>
    <row r="11" spans="1:8" x14ac:dyDescent="0.2">
      <c r="A11" s="19" t="s">
        <v>401</v>
      </c>
      <c r="B11" s="20">
        <v>1</v>
      </c>
      <c r="C11" s="20">
        <v>0</v>
      </c>
      <c r="D11" s="20">
        <v>0</v>
      </c>
      <c r="E11" s="20">
        <v>0</v>
      </c>
      <c r="F11" s="20">
        <v>1</v>
      </c>
      <c r="G11" s="20">
        <v>0</v>
      </c>
      <c r="H11" s="20">
        <v>0</v>
      </c>
    </row>
    <row r="12" spans="1:8" x14ac:dyDescent="0.2">
      <c r="A12" s="18" t="s">
        <v>406</v>
      </c>
      <c r="B12" s="18"/>
      <c r="C12" s="18"/>
      <c r="D12" s="18"/>
      <c r="E12" s="18"/>
      <c r="F12" s="18"/>
      <c r="G12" s="18"/>
      <c r="H12" s="18"/>
    </row>
    <row r="13" spans="1:8" x14ac:dyDescent="0.2">
      <c r="A13" s="19" t="s">
        <v>407</v>
      </c>
      <c r="B13" s="20">
        <v>387</v>
      </c>
      <c r="C13" s="20">
        <v>52</v>
      </c>
      <c r="D13" s="20">
        <v>77</v>
      </c>
      <c r="E13" s="20">
        <v>167</v>
      </c>
      <c r="F13" s="20">
        <v>81</v>
      </c>
      <c r="G13" s="20">
        <v>10</v>
      </c>
      <c r="H13" s="20">
        <v>129</v>
      </c>
    </row>
    <row r="14" spans="1:8" x14ac:dyDescent="0.2">
      <c r="A14" s="19" t="s">
        <v>408</v>
      </c>
      <c r="B14" s="20">
        <v>432</v>
      </c>
      <c r="C14" s="20">
        <v>29</v>
      </c>
      <c r="D14" s="20">
        <v>90</v>
      </c>
      <c r="E14" s="20">
        <v>237</v>
      </c>
      <c r="F14" s="20">
        <v>65</v>
      </c>
      <c r="G14" s="20">
        <v>11</v>
      </c>
      <c r="H14" s="20">
        <v>119</v>
      </c>
    </row>
    <row r="15" spans="1:8" x14ac:dyDescent="0.2">
      <c r="A15" s="19" t="s">
        <v>409</v>
      </c>
      <c r="B15" s="20">
        <v>449</v>
      </c>
      <c r="C15" s="20">
        <v>22</v>
      </c>
      <c r="D15" s="20">
        <v>81</v>
      </c>
      <c r="E15" s="20">
        <v>286</v>
      </c>
      <c r="F15" s="20">
        <v>47</v>
      </c>
      <c r="G15" s="20">
        <v>13</v>
      </c>
      <c r="H15" s="20">
        <v>103</v>
      </c>
    </row>
    <row r="16" spans="1:8" x14ac:dyDescent="0.2">
      <c r="A16" s="19" t="s">
        <v>410</v>
      </c>
      <c r="B16" s="20">
        <v>427</v>
      </c>
      <c r="C16" s="20">
        <v>19</v>
      </c>
      <c r="D16" s="20">
        <v>82</v>
      </c>
      <c r="E16" s="20">
        <v>265</v>
      </c>
      <c r="F16" s="20">
        <v>43</v>
      </c>
      <c r="G16" s="20">
        <v>18</v>
      </c>
      <c r="H16" s="20">
        <v>101</v>
      </c>
    </row>
    <row r="17" spans="1:8" x14ac:dyDescent="0.2">
      <c r="A17" s="19" t="s">
        <v>411</v>
      </c>
      <c r="B17" s="20">
        <v>274</v>
      </c>
      <c r="C17" s="20">
        <v>13</v>
      </c>
      <c r="D17" s="20">
        <v>49</v>
      </c>
      <c r="E17" s="20">
        <v>183</v>
      </c>
      <c r="F17" s="20">
        <v>14</v>
      </c>
      <c r="G17" s="20">
        <v>15</v>
      </c>
      <c r="H17" s="20">
        <v>62</v>
      </c>
    </row>
    <row r="18" spans="1:8" x14ac:dyDescent="0.2">
      <c r="A18" s="19" t="s">
        <v>412</v>
      </c>
      <c r="B18" s="20">
        <v>137</v>
      </c>
      <c r="C18" s="20">
        <v>6</v>
      </c>
      <c r="D18" s="20">
        <v>19</v>
      </c>
      <c r="E18" s="20">
        <v>94</v>
      </c>
      <c r="F18" s="20">
        <v>7</v>
      </c>
      <c r="G18" s="20">
        <v>11</v>
      </c>
      <c r="H18" s="20">
        <v>25</v>
      </c>
    </row>
    <row r="19" spans="1:8" x14ac:dyDescent="0.2">
      <c r="A19" s="19" t="s">
        <v>413</v>
      </c>
      <c r="B19" s="20">
        <v>71</v>
      </c>
      <c r="C19" s="20">
        <v>3</v>
      </c>
      <c r="D19" s="20">
        <v>7</v>
      </c>
      <c r="E19" s="20">
        <v>54</v>
      </c>
      <c r="F19" s="20">
        <v>1</v>
      </c>
      <c r="G19" s="20">
        <v>6</v>
      </c>
      <c r="H19" s="20">
        <v>10</v>
      </c>
    </row>
    <row r="20" spans="1:8" x14ac:dyDescent="0.2">
      <c r="A20" s="19" t="s">
        <v>414</v>
      </c>
      <c r="B20" s="20">
        <v>11</v>
      </c>
      <c r="C20" s="20">
        <v>0</v>
      </c>
      <c r="D20" s="20">
        <v>3</v>
      </c>
      <c r="E20" s="20">
        <v>8</v>
      </c>
      <c r="F20" s="20">
        <v>0</v>
      </c>
      <c r="G20" s="20">
        <v>0</v>
      </c>
      <c r="H20" s="20">
        <v>3</v>
      </c>
    </row>
    <row r="21" spans="1:8" x14ac:dyDescent="0.2">
      <c r="A21" s="19" t="s">
        <v>415</v>
      </c>
      <c r="B21" s="20">
        <v>881</v>
      </c>
      <c r="C21" s="20">
        <v>51</v>
      </c>
      <c r="D21" s="20">
        <v>171</v>
      </c>
      <c r="E21" s="20">
        <v>523</v>
      </c>
      <c r="F21" s="20">
        <v>112</v>
      </c>
      <c r="G21" s="20">
        <v>24</v>
      </c>
      <c r="H21" s="20">
        <v>222</v>
      </c>
    </row>
    <row r="22" spans="1:8" x14ac:dyDescent="0.2">
      <c r="A22" s="19" t="s">
        <v>416</v>
      </c>
      <c r="B22" s="20">
        <v>701</v>
      </c>
      <c r="C22" s="20">
        <v>32</v>
      </c>
      <c r="D22" s="20">
        <v>131</v>
      </c>
      <c r="E22" s="20">
        <v>448</v>
      </c>
      <c r="F22" s="20">
        <v>57</v>
      </c>
      <c r="G22" s="20">
        <v>33</v>
      </c>
      <c r="H22" s="20">
        <v>163</v>
      </c>
    </row>
    <row r="23" spans="1:8" x14ac:dyDescent="0.2">
      <c r="A23" s="19" t="s">
        <v>417</v>
      </c>
      <c r="B23" s="20">
        <v>1801</v>
      </c>
      <c r="C23" s="20">
        <v>92</v>
      </c>
      <c r="D23" s="20">
        <v>331</v>
      </c>
      <c r="E23" s="20">
        <v>1127</v>
      </c>
      <c r="F23" s="20">
        <v>177</v>
      </c>
      <c r="G23" s="20">
        <v>74</v>
      </c>
      <c r="H23" s="20">
        <v>423</v>
      </c>
    </row>
    <row r="24" spans="1:8" x14ac:dyDescent="0.2">
      <c r="A24" s="19" t="s">
        <v>418</v>
      </c>
      <c r="B24" s="20">
        <v>920</v>
      </c>
      <c r="C24" s="20">
        <v>41</v>
      </c>
      <c r="D24" s="20">
        <v>160</v>
      </c>
      <c r="E24" s="20">
        <v>604</v>
      </c>
      <c r="F24" s="20">
        <v>65</v>
      </c>
      <c r="G24" s="20">
        <v>50</v>
      </c>
      <c r="H24" s="20">
        <v>201</v>
      </c>
    </row>
    <row r="25" spans="1:8" x14ac:dyDescent="0.2">
      <c r="A25" s="19" t="s">
        <v>419</v>
      </c>
      <c r="B25" s="20">
        <v>219</v>
      </c>
      <c r="C25" s="20">
        <v>9</v>
      </c>
      <c r="D25" s="20">
        <v>29</v>
      </c>
      <c r="E25" s="20">
        <v>156</v>
      </c>
      <c r="F25" s="20">
        <v>8</v>
      </c>
      <c r="G25" s="20">
        <v>17</v>
      </c>
      <c r="H25" s="20">
        <v>38</v>
      </c>
    </row>
    <row r="26" spans="1:8" x14ac:dyDescent="0.2">
      <c r="A26" s="18" t="s">
        <v>420</v>
      </c>
      <c r="B26" s="17">
        <v>208</v>
      </c>
      <c r="C26" s="17">
        <v>38</v>
      </c>
      <c r="D26" s="17">
        <v>31</v>
      </c>
      <c r="E26" s="17">
        <v>89</v>
      </c>
      <c r="F26" s="17">
        <v>44</v>
      </c>
      <c r="G26" s="17">
        <v>6</v>
      </c>
      <c r="H26" s="17">
        <v>69</v>
      </c>
    </row>
    <row r="27" spans="1:8" x14ac:dyDescent="0.2">
      <c r="A27" s="19" t="s">
        <v>408</v>
      </c>
      <c r="B27" s="20">
        <v>220</v>
      </c>
      <c r="C27" s="20">
        <v>20</v>
      </c>
      <c r="D27" s="20">
        <v>47</v>
      </c>
      <c r="E27" s="20">
        <v>107</v>
      </c>
      <c r="F27" s="20">
        <v>41</v>
      </c>
      <c r="G27" s="20">
        <v>5</v>
      </c>
      <c r="H27" s="20">
        <v>67</v>
      </c>
    </row>
    <row r="28" spans="1:8" x14ac:dyDescent="0.2">
      <c r="A28" s="19" t="s">
        <v>409</v>
      </c>
      <c r="B28" s="20">
        <v>226</v>
      </c>
      <c r="C28" s="20">
        <v>10</v>
      </c>
      <c r="D28" s="20">
        <v>42</v>
      </c>
      <c r="E28" s="20">
        <v>135</v>
      </c>
      <c r="F28" s="20">
        <v>33</v>
      </c>
      <c r="G28" s="20">
        <v>6</v>
      </c>
      <c r="H28" s="20">
        <v>52</v>
      </c>
    </row>
    <row r="29" spans="1:8" x14ac:dyDescent="0.2">
      <c r="A29" s="19" t="s">
        <v>410</v>
      </c>
      <c r="B29" s="20">
        <v>211</v>
      </c>
      <c r="C29" s="20">
        <v>9</v>
      </c>
      <c r="D29" s="20">
        <v>45</v>
      </c>
      <c r="E29" s="20">
        <v>129</v>
      </c>
      <c r="F29" s="20">
        <v>18</v>
      </c>
      <c r="G29" s="20">
        <v>10</v>
      </c>
      <c r="H29" s="20">
        <v>54</v>
      </c>
    </row>
    <row r="30" spans="1:8" x14ac:dyDescent="0.2">
      <c r="A30" s="19" t="s">
        <v>411</v>
      </c>
      <c r="B30" s="20">
        <v>134</v>
      </c>
      <c r="C30" s="20">
        <v>7</v>
      </c>
      <c r="D30" s="20">
        <v>22</v>
      </c>
      <c r="E30" s="20">
        <v>91</v>
      </c>
      <c r="F30" s="20">
        <v>7</v>
      </c>
      <c r="G30" s="20">
        <v>7</v>
      </c>
      <c r="H30" s="20">
        <v>29</v>
      </c>
    </row>
    <row r="31" spans="1:8" x14ac:dyDescent="0.2">
      <c r="A31" s="19" t="s">
        <v>412</v>
      </c>
      <c r="B31" s="20">
        <v>65</v>
      </c>
      <c r="C31" s="20">
        <v>1</v>
      </c>
      <c r="D31" s="20">
        <v>11</v>
      </c>
      <c r="E31" s="20">
        <v>44</v>
      </c>
      <c r="F31" s="20">
        <v>4</v>
      </c>
      <c r="G31" s="20">
        <v>5</v>
      </c>
      <c r="H31" s="20">
        <v>12</v>
      </c>
    </row>
    <row r="32" spans="1:8" x14ac:dyDescent="0.2">
      <c r="A32" s="19" t="s">
        <v>413</v>
      </c>
      <c r="B32" s="20">
        <v>25</v>
      </c>
      <c r="C32" s="20">
        <v>2</v>
      </c>
      <c r="D32" s="20">
        <v>2</v>
      </c>
      <c r="E32" s="20">
        <v>19</v>
      </c>
      <c r="F32" s="20">
        <v>0</v>
      </c>
      <c r="G32" s="20">
        <v>2</v>
      </c>
      <c r="H32" s="20">
        <v>4</v>
      </c>
    </row>
    <row r="33" spans="1:8" x14ac:dyDescent="0.2">
      <c r="A33" s="19" t="s">
        <v>414</v>
      </c>
      <c r="B33" s="20">
        <v>3</v>
      </c>
      <c r="C33" s="20">
        <v>0</v>
      </c>
      <c r="D33" s="20">
        <v>1</v>
      </c>
      <c r="E33" s="20">
        <v>2</v>
      </c>
      <c r="F33" s="20">
        <v>0</v>
      </c>
      <c r="G33" s="20">
        <v>0</v>
      </c>
      <c r="H33" s="20">
        <v>1</v>
      </c>
    </row>
    <row r="34" spans="1:8" x14ac:dyDescent="0.2">
      <c r="A34" s="19" t="s">
        <v>415</v>
      </c>
      <c r="B34" s="20">
        <v>446</v>
      </c>
      <c r="C34" s="20">
        <v>30</v>
      </c>
      <c r="D34" s="20">
        <v>89</v>
      </c>
      <c r="E34" s="20">
        <v>242</v>
      </c>
      <c r="F34" s="20">
        <v>74</v>
      </c>
      <c r="G34" s="20">
        <v>11</v>
      </c>
      <c r="H34" s="20">
        <v>119</v>
      </c>
    </row>
    <row r="35" spans="1:8" x14ac:dyDescent="0.2">
      <c r="A35" s="19" t="s">
        <v>416</v>
      </c>
      <c r="B35" s="20">
        <v>345</v>
      </c>
      <c r="C35" s="20">
        <v>16</v>
      </c>
      <c r="D35" s="20">
        <v>67</v>
      </c>
      <c r="E35" s="20">
        <v>220</v>
      </c>
      <c r="F35" s="20">
        <v>25</v>
      </c>
      <c r="G35" s="20">
        <v>17</v>
      </c>
      <c r="H35" s="20">
        <v>83</v>
      </c>
    </row>
    <row r="36" spans="1:8" x14ac:dyDescent="0.2">
      <c r="A36" s="19" t="s">
        <v>417</v>
      </c>
      <c r="B36" s="20">
        <v>884</v>
      </c>
      <c r="C36" s="20">
        <v>49</v>
      </c>
      <c r="D36" s="20">
        <v>170</v>
      </c>
      <c r="E36" s="20">
        <v>527</v>
      </c>
      <c r="F36" s="20">
        <v>103</v>
      </c>
      <c r="G36" s="20">
        <v>35</v>
      </c>
      <c r="H36" s="20">
        <v>219</v>
      </c>
    </row>
    <row r="37" spans="1:8" x14ac:dyDescent="0.2">
      <c r="A37" s="19" t="s">
        <v>418</v>
      </c>
      <c r="B37" s="20">
        <v>438</v>
      </c>
      <c r="C37" s="20">
        <v>19</v>
      </c>
      <c r="D37" s="20">
        <v>81</v>
      </c>
      <c r="E37" s="20">
        <v>285</v>
      </c>
      <c r="F37" s="20">
        <v>29</v>
      </c>
      <c r="G37" s="20">
        <v>24</v>
      </c>
      <c r="H37" s="20">
        <v>100</v>
      </c>
    </row>
    <row r="38" spans="1:8" x14ac:dyDescent="0.2">
      <c r="A38" s="19" t="s">
        <v>419</v>
      </c>
      <c r="B38" s="20">
        <v>93</v>
      </c>
      <c r="C38" s="20">
        <v>3</v>
      </c>
      <c r="D38" s="20">
        <v>14</v>
      </c>
      <c r="E38" s="20">
        <v>65</v>
      </c>
      <c r="F38" s="20">
        <v>4</v>
      </c>
      <c r="G38" s="20">
        <v>7</v>
      </c>
      <c r="H38" s="20">
        <v>17</v>
      </c>
    </row>
    <row r="39" spans="1:8" x14ac:dyDescent="0.2">
      <c r="A39" s="18" t="s">
        <v>421</v>
      </c>
      <c r="B39" s="17">
        <v>178</v>
      </c>
      <c r="C39" s="17">
        <v>14</v>
      </c>
      <c r="D39" s="17">
        <v>46</v>
      </c>
      <c r="E39" s="17">
        <v>78</v>
      </c>
      <c r="F39" s="17">
        <v>36</v>
      </c>
      <c r="G39" s="17">
        <v>4</v>
      </c>
      <c r="H39" s="17">
        <v>60</v>
      </c>
    </row>
    <row r="40" spans="1:8" x14ac:dyDescent="0.2">
      <c r="A40" s="19" t="s">
        <v>408</v>
      </c>
      <c r="B40" s="20">
        <v>212</v>
      </c>
      <c r="C40" s="20">
        <v>9</v>
      </c>
      <c r="D40" s="20">
        <v>43</v>
      </c>
      <c r="E40" s="20">
        <v>130</v>
      </c>
      <c r="F40" s="20">
        <v>24</v>
      </c>
      <c r="G40" s="20">
        <v>6</v>
      </c>
      <c r="H40" s="20">
        <v>52</v>
      </c>
    </row>
    <row r="41" spans="1:8" x14ac:dyDescent="0.2">
      <c r="A41" s="19" t="s">
        <v>409</v>
      </c>
      <c r="B41" s="20">
        <v>223</v>
      </c>
      <c r="C41" s="20">
        <v>12</v>
      </c>
      <c r="D41" s="20">
        <v>39</v>
      </c>
      <c r="E41" s="20">
        <v>151</v>
      </c>
      <c r="F41" s="20">
        <v>14</v>
      </c>
      <c r="G41" s="20">
        <v>7</v>
      </c>
      <c r="H41" s="20">
        <v>51</v>
      </c>
    </row>
    <row r="42" spans="1:8" x14ac:dyDescent="0.2">
      <c r="A42" s="19" t="s">
        <v>410</v>
      </c>
      <c r="B42" s="20">
        <v>216</v>
      </c>
      <c r="C42" s="20">
        <v>10</v>
      </c>
      <c r="D42" s="20">
        <v>37</v>
      </c>
      <c r="E42" s="20">
        <v>136</v>
      </c>
      <c r="F42" s="20">
        <v>25</v>
      </c>
      <c r="G42" s="20">
        <v>8</v>
      </c>
      <c r="H42" s="20">
        <v>47</v>
      </c>
    </row>
    <row r="43" spans="1:8" x14ac:dyDescent="0.2">
      <c r="A43" s="19" t="s">
        <v>411</v>
      </c>
      <c r="B43" s="20">
        <v>140</v>
      </c>
      <c r="C43" s="20">
        <v>6</v>
      </c>
      <c r="D43" s="20">
        <v>27</v>
      </c>
      <c r="E43" s="20">
        <v>92</v>
      </c>
      <c r="F43" s="20">
        <v>7</v>
      </c>
      <c r="G43" s="20">
        <v>8</v>
      </c>
      <c r="H43" s="20">
        <v>33</v>
      </c>
    </row>
    <row r="44" spans="1:8" x14ac:dyDescent="0.2">
      <c r="A44" s="19" t="s">
        <v>412</v>
      </c>
      <c r="B44" s="20">
        <v>72</v>
      </c>
      <c r="C44" s="20">
        <v>5</v>
      </c>
      <c r="D44" s="20">
        <v>8</v>
      </c>
      <c r="E44" s="20">
        <v>50</v>
      </c>
      <c r="F44" s="20">
        <v>3</v>
      </c>
      <c r="G44" s="20">
        <v>6</v>
      </c>
      <c r="H44" s="20">
        <v>13</v>
      </c>
    </row>
    <row r="45" spans="1:8" x14ac:dyDescent="0.2">
      <c r="A45" s="19" t="s">
        <v>413</v>
      </c>
      <c r="B45" s="20">
        <v>46</v>
      </c>
      <c r="C45" s="20">
        <v>1</v>
      </c>
      <c r="D45" s="20">
        <v>5</v>
      </c>
      <c r="E45" s="20">
        <v>35</v>
      </c>
      <c r="F45" s="20">
        <v>1</v>
      </c>
      <c r="G45" s="20">
        <v>4</v>
      </c>
      <c r="H45" s="20">
        <v>6</v>
      </c>
    </row>
    <row r="46" spans="1:8" x14ac:dyDescent="0.2">
      <c r="A46" s="19" t="s">
        <v>414</v>
      </c>
      <c r="B46" s="20">
        <v>8</v>
      </c>
      <c r="C46" s="20">
        <v>0</v>
      </c>
      <c r="D46" s="20">
        <v>2</v>
      </c>
      <c r="E46" s="20">
        <v>6</v>
      </c>
      <c r="F46" s="20">
        <v>0</v>
      </c>
      <c r="G46" s="20">
        <v>0</v>
      </c>
      <c r="H46" s="20">
        <v>2</v>
      </c>
    </row>
    <row r="47" spans="1:8" x14ac:dyDescent="0.2">
      <c r="A47" s="19" t="s">
        <v>415</v>
      </c>
      <c r="B47" s="20">
        <v>435</v>
      </c>
      <c r="C47" s="20">
        <v>21</v>
      </c>
      <c r="D47" s="20">
        <v>82</v>
      </c>
      <c r="E47" s="20">
        <v>281</v>
      </c>
      <c r="F47" s="20">
        <v>38</v>
      </c>
      <c r="G47" s="20">
        <v>13</v>
      </c>
      <c r="H47" s="20">
        <v>103</v>
      </c>
    </row>
    <row r="48" spans="1:8" x14ac:dyDescent="0.2">
      <c r="A48" s="19" t="s">
        <v>416</v>
      </c>
      <c r="B48" s="20">
        <v>356</v>
      </c>
      <c r="C48" s="20">
        <v>16</v>
      </c>
      <c r="D48" s="20">
        <v>64</v>
      </c>
      <c r="E48" s="20">
        <v>228</v>
      </c>
      <c r="F48" s="20">
        <v>32</v>
      </c>
      <c r="G48" s="20">
        <v>16</v>
      </c>
      <c r="H48" s="20">
        <v>80</v>
      </c>
    </row>
    <row r="49" spans="1:8" x14ac:dyDescent="0.2">
      <c r="A49" s="19" t="s">
        <v>417</v>
      </c>
      <c r="B49" s="20">
        <v>917</v>
      </c>
      <c r="C49" s="20">
        <v>43</v>
      </c>
      <c r="D49" s="20">
        <v>161</v>
      </c>
      <c r="E49" s="20">
        <v>600</v>
      </c>
      <c r="F49" s="20">
        <v>74</v>
      </c>
      <c r="G49" s="20">
        <v>39</v>
      </c>
      <c r="H49" s="20">
        <v>204</v>
      </c>
    </row>
    <row r="50" spans="1:8" x14ac:dyDescent="0.2">
      <c r="A50" s="19" t="s">
        <v>418</v>
      </c>
      <c r="B50" s="20">
        <v>482</v>
      </c>
      <c r="C50" s="20">
        <v>22</v>
      </c>
      <c r="D50" s="20">
        <v>79</v>
      </c>
      <c r="E50" s="20">
        <v>319</v>
      </c>
      <c r="F50" s="20">
        <v>36</v>
      </c>
      <c r="G50" s="20">
        <v>26</v>
      </c>
      <c r="H50" s="20">
        <v>101</v>
      </c>
    </row>
    <row r="51" spans="1:8" x14ac:dyDescent="0.2">
      <c r="A51" s="19" t="s">
        <v>419</v>
      </c>
      <c r="B51" s="20">
        <v>126</v>
      </c>
      <c r="C51" s="20">
        <v>6</v>
      </c>
      <c r="D51" s="20">
        <v>15</v>
      </c>
      <c r="E51" s="20">
        <v>91</v>
      </c>
      <c r="F51" s="20">
        <v>4</v>
      </c>
      <c r="G51" s="20">
        <v>10</v>
      </c>
      <c r="H51" s="20">
        <v>21</v>
      </c>
    </row>
    <row r="52" spans="1:8" x14ac:dyDescent="0.2">
      <c r="A52" s="18" t="s">
        <v>422</v>
      </c>
      <c r="B52" s="18"/>
      <c r="C52" s="18"/>
      <c r="D52" s="18"/>
      <c r="E52" s="18"/>
      <c r="F52" s="18"/>
      <c r="G52" s="18"/>
      <c r="H52" s="18"/>
    </row>
    <row r="53" spans="1:8" x14ac:dyDescent="0.2">
      <c r="A53" s="19" t="s">
        <v>130</v>
      </c>
      <c r="B53" s="20">
        <v>151</v>
      </c>
      <c r="C53" s="20">
        <v>1</v>
      </c>
      <c r="D53" s="20">
        <v>2</v>
      </c>
      <c r="E53" s="20">
        <v>12</v>
      </c>
      <c r="F53" s="20">
        <v>129</v>
      </c>
      <c r="G53" s="20">
        <v>7</v>
      </c>
      <c r="H53" s="20">
        <v>3</v>
      </c>
    </row>
    <row r="54" spans="1:8" x14ac:dyDescent="0.2">
      <c r="A54" s="19" t="s">
        <v>131</v>
      </c>
      <c r="B54" s="20">
        <v>1446</v>
      </c>
      <c r="C54" s="20">
        <v>110</v>
      </c>
      <c r="D54" s="20">
        <v>304</v>
      </c>
      <c r="E54" s="20">
        <v>912</v>
      </c>
      <c r="F54" s="20">
        <v>75</v>
      </c>
      <c r="G54" s="20">
        <v>45</v>
      </c>
      <c r="H54" s="20">
        <v>414</v>
      </c>
    </row>
    <row r="55" spans="1:8" x14ac:dyDescent="0.2">
      <c r="A55" s="19" t="s">
        <v>392</v>
      </c>
      <c r="B55" s="20">
        <v>150</v>
      </c>
      <c r="C55" s="20">
        <v>11</v>
      </c>
      <c r="D55" s="20">
        <v>20</v>
      </c>
      <c r="E55" s="20">
        <v>98</v>
      </c>
      <c r="F55" s="20">
        <v>17</v>
      </c>
      <c r="G55" s="20">
        <v>4</v>
      </c>
      <c r="H55" s="20">
        <v>31</v>
      </c>
    </row>
    <row r="56" spans="1:8" x14ac:dyDescent="0.2">
      <c r="A56" s="19" t="s">
        <v>132</v>
      </c>
      <c r="B56" s="20">
        <v>372</v>
      </c>
      <c r="C56" s="20">
        <v>18</v>
      </c>
      <c r="D56" s="20">
        <v>74</v>
      </c>
      <c r="E56" s="20">
        <v>234</v>
      </c>
      <c r="F56" s="20">
        <v>22</v>
      </c>
      <c r="G56" s="20">
        <v>24</v>
      </c>
      <c r="H56" s="20">
        <v>92</v>
      </c>
    </row>
    <row r="57" spans="1:8" x14ac:dyDescent="0.2">
      <c r="A57" s="19" t="s">
        <v>423</v>
      </c>
      <c r="B57" s="20">
        <v>69</v>
      </c>
      <c r="C57" s="20">
        <v>4</v>
      </c>
      <c r="D57" s="20">
        <v>8</v>
      </c>
      <c r="E57" s="20">
        <v>38</v>
      </c>
      <c r="F57" s="20">
        <v>15</v>
      </c>
      <c r="G57" s="20">
        <v>4</v>
      </c>
      <c r="H57" s="20">
        <v>12</v>
      </c>
    </row>
    <row r="58" spans="1:8" x14ac:dyDescent="0.2">
      <c r="A58" s="18" t="s">
        <v>133</v>
      </c>
      <c r="B58" s="17">
        <v>92</v>
      </c>
      <c r="C58" s="17">
        <v>1</v>
      </c>
      <c r="D58" s="17">
        <v>0</v>
      </c>
      <c r="E58" s="17">
        <v>4</v>
      </c>
      <c r="F58" s="17">
        <v>81</v>
      </c>
      <c r="G58" s="17">
        <v>6</v>
      </c>
      <c r="H58" s="17">
        <v>1</v>
      </c>
    </row>
    <row r="59" spans="1:8" x14ac:dyDescent="0.2">
      <c r="A59" s="19" t="s">
        <v>134</v>
      </c>
      <c r="B59" s="20">
        <v>813</v>
      </c>
      <c r="C59" s="20">
        <v>73</v>
      </c>
      <c r="D59" s="20">
        <v>176</v>
      </c>
      <c r="E59" s="20">
        <v>498</v>
      </c>
      <c r="F59" s="20">
        <v>42</v>
      </c>
      <c r="G59" s="20">
        <v>24</v>
      </c>
      <c r="H59" s="20">
        <v>249</v>
      </c>
    </row>
    <row r="60" spans="1:8" x14ac:dyDescent="0.2">
      <c r="A60" s="19" t="s">
        <v>393</v>
      </c>
      <c r="B60" s="20">
        <v>65</v>
      </c>
      <c r="C60" s="20">
        <v>5</v>
      </c>
      <c r="D60" s="20">
        <v>8</v>
      </c>
      <c r="E60" s="20">
        <v>44</v>
      </c>
      <c r="F60" s="20">
        <v>6</v>
      </c>
      <c r="G60" s="20">
        <v>2</v>
      </c>
      <c r="H60" s="20">
        <v>13</v>
      </c>
    </row>
    <row r="61" spans="1:8" x14ac:dyDescent="0.2">
      <c r="A61" s="19" t="s">
        <v>135</v>
      </c>
      <c r="B61" s="20">
        <v>83</v>
      </c>
      <c r="C61" s="20">
        <v>6</v>
      </c>
      <c r="D61" s="20">
        <v>13</v>
      </c>
      <c r="E61" s="20">
        <v>48</v>
      </c>
      <c r="F61" s="20">
        <v>9</v>
      </c>
      <c r="G61" s="20">
        <v>7</v>
      </c>
      <c r="H61" s="20">
        <v>19</v>
      </c>
    </row>
    <row r="62" spans="1:8" x14ac:dyDescent="0.2">
      <c r="A62" s="19" t="s">
        <v>424</v>
      </c>
      <c r="B62" s="20">
        <v>39</v>
      </c>
      <c r="C62" s="20">
        <v>2</v>
      </c>
      <c r="D62" s="20">
        <v>4</v>
      </c>
      <c r="E62" s="20">
        <v>22</v>
      </c>
      <c r="F62" s="20">
        <v>9</v>
      </c>
      <c r="G62" s="20">
        <v>2</v>
      </c>
      <c r="H62" s="20">
        <v>6</v>
      </c>
    </row>
    <row r="63" spans="1:8" x14ac:dyDescent="0.2">
      <c r="A63" s="18" t="s">
        <v>136</v>
      </c>
      <c r="B63" s="17">
        <v>59</v>
      </c>
      <c r="C63" s="17">
        <v>0</v>
      </c>
      <c r="D63" s="17">
        <v>2</v>
      </c>
      <c r="E63" s="17">
        <v>8</v>
      </c>
      <c r="F63" s="17">
        <v>48</v>
      </c>
      <c r="G63" s="17">
        <v>1</v>
      </c>
      <c r="H63" s="17">
        <v>2</v>
      </c>
    </row>
    <row r="64" spans="1:8" x14ac:dyDescent="0.2">
      <c r="A64" s="19" t="s">
        <v>134</v>
      </c>
      <c r="B64" s="20">
        <v>632</v>
      </c>
      <c r="C64" s="20">
        <v>37</v>
      </c>
      <c r="D64" s="20">
        <v>128</v>
      </c>
      <c r="E64" s="20">
        <v>414</v>
      </c>
      <c r="F64" s="20">
        <v>32</v>
      </c>
      <c r="G64" s="20">
        <v>21</v>
      </c>
      <c r="H64" s="20">
        <v>165</v>
      </c>
    </row>
    <row r="65" spans="1:8" x14ac:dyDescent="0.2">
      <c r="A65" s="19" t="s">
        <v>393</v>
      </c>
      <c r="B65" s="20">
        <v>85</v>
      </c>
      <c r="C65" s="20">
        <v>6</v>
      </c>
      <c r="D65" s="20">
        <v>12</v>
      </c>
      <c r="E65" s="20">
        <v>54</v>
      </c>
      <c r="F65" s="20">
        <v>11</v>
      </c>
      <c r="G65" s="20">
        <v>2</v>
      </c>
      <c r="H65" s="20">
        <v>18</v>
      </c>
    </row>
    <row r="66" spans="1:8" x14ac:dyDescent="0.2">
      <c r="A66" s="19" t="s">
        <v>135</v>
      </c>
      <c r="B66" s="20">
        <v>289</v>
      </c>
      <c r="C66" s="20">
        <v>12</v>
      </c>
      <c r="D66" s="20">
        <v>61</v>
      </c>
      <c r="E66" s="20">
        <v>186</v>
      </c>
      <c r="F66" s="20">
        <v>13</v>
      </c>
      <c r="G66" s="20">
        <v>17</v>
      </c>
      <c r="H66" s="20">
        <v>73</v>
      </c>
    </row>
    <row r="67" spans="1:8" x14ac:dyDescent="0.2">
      <c r="A67" s="19" t="s">
        <v>424</v>
      </c>
      <c r="B67" s="20">
        <v>30</v>
      </c>
      <c r="C67" s="20">
        <v>2</v>
      </c>
      <c r="D67" s="20">
        <v>4</v>
      </c>
      <c r="E67" s="20">
        <v>16</v>
      </c>
      <c r="F67" s="20">
        <v>6</v>
      </c>
      <c r="G67" s="20">
        <v>2</v>
      </c>
      <c r="H67" s="20">
        <v>6</v>
      </c>
    </row>
    <row r="68" spans="1:8" x14ac:dyDescent="0.2">
      <c r="A68" s="18" t="s">
        <v>425</v>
      </c>
      <c r="B68" s="18"/>
      <c r="C68" s="18"/>
      <c r="D68" s="18"/>
      <c r="E68" s="18"/>
      <c r="F68" s="18"/>
      <c r="G68" s="18"/>
      <c r="H68" s="18"/>
    </row>
    <row r="69" spans="1:8" x14ac:dyDescent="0.2">
      <c r="A69" s="19" t="s">
        <v>426</v>
      </c>
      <c r="B69" s="20">
        <v>366</v>
      </c>
      <c r="C69" s="20">
        <v>4</v>
      </c>
      <c r="D69" s="20">
        <v>14</v>
      </c>
      <c r="E69" s="20">
        <v>202</v>
      </c>
      <c r="F69" s="20">
        <v>124</v>
      </c>
      <c r="G69" s="20">
        <v>22</v>
      </c>
      <c r="H69" s="20">
        <v>18</v>
      </c>
    </row>
    <row r="70" spans="1:8" x14ac:dyDescent="0.2">
      <c r="A70" s="19" t="s">
        <v>427</v>
      </c>
      <c r="B70" s="20">
        <v>1212</v>
      </c>
      <c r="C70" s="20">
        <v>91</v>
      </c>
      <c r="D70" s="20">
        <v>235</v>
      </c>
      <c r="E70" s="20">
        <v>785</v>
      </c>
      <c r="F70" s="20">
        <v>66</v>
      </c>
      <c r="G70" s="20">
        <v>35</v>
      </c>
      <c r="H70" s="20">
        <v>326</v>
      </c>
    </row>
    <row r="71" spans="1:8" x14ac:dyDescent="0.2">
      <c r="A71" s="19" t="s">
        <v>137</v>
      </c>
      <c r="B71" s="20">
        <v>112</v>
      </c>
      <c r="C71" s="20">
        <v>16</v>
      </c>
      <c r="D71" s="20">
        <v>18</v>
      </c>
      <c r="E71" s="20">
        <v>49</v>
      </c>
      <c r="F71" s="20">
        <v>25</v>
      </c>
      <c r="G71" s="20">
        <v>4</v>
      </c>
      <c r="H71" s="20">
        <v>34</v>
      </c>
    </row>
    <row r="72" spans="1:8" x14ac:dyDescent="0.2">
      <c r="A72" s="19" t="s">
        <v>138</v>
      </c>
      <c r="B72" s="20">
        <v>673</v>
      </c>
      <c r="C72" s="20">
        <v>96</v>
      </c>
      <c r="D72" s="20">
        <v>239</v>
      </c>
      <c r="E72" s="20">
        <v>318</v>
      </c>
      <c r="F72" s="20">
        <v>0</v>
      </c>
      <c r="G72" s="20">
        <v>20</v>
      </c>
      <c r="H72" s="20">
        <v>335</v>
      </c>
    </row>
    <row r="73" spans="1:8" x14ac:dyDescent="0.2">
      <c r="A73" s="19" t="s">
        <v>428</v>
      </c>
      <c r="B73" s="20">
        <v>75</v>
      </c>
      <c r="C73" s="20">
        <v>7</v>
      </c>
      <c r="D73" s="20">
        <v>18</v>
      </c>
      <c r="E73" s="20">
        <v>25</v>
      </c>
      <c r="F73" s="20">
        <v>22</v>
      </c>
      <c r="G73" s="20">
        <v>3</v>
      </c>
      <c r="H73" s="20">
        <v>25</v>
      </c>
    </row>
    <row r="74" spans="1:8" x14ac:dyDescent="0.2">
      <c r="A74" s="19" t="s">
        <v>429</v>
      </c>
      <c r="B74" s="20">
        <v>178</v>
      </c>
      <c r="C74" s="20">
        <v>10</v>
      </c>
      <c r="D74" s="20">
        <v>33</v>
      </c>
      <c r="E74" s="20">
        <v>104</v>
      </c>
      <c r="F74" s="20">
        <v>24</v>
      </c>
      <c r="G74" s="20">
        <v>7</v>
      </c>
      <c r="H74" s="20">
        <v>43</v>
      </c>
    </row>
    <row r="75" spans="1:8" x14ac:dyDescent="0.2">
      <c r="A75" s="19" t="s">
        <v>1441</v>
      </c>
      <c r="B75" s="20">
        <v>1644</v>
      </c>
      <c r="C75" s="20">
        <v>130</v>
      </c>
      <c r="D75" s="20">
        <v>361</v>
      </c>
      <c r="E75" s="20">
        <v>988</v>
      </c>
      <c r="F75" s="20">
        <v>110</v>
      </c>
      <c r="G75" s="20">
        <v>55</v>
      </c>
      <c r="H75" s="20">
        <v>491</v>
      </c>
    </row>
    <row r="76" spans="1:8" x14ac:dyDescent="0.2">
      <c r="A76" s="18" t="s">
        <v>430</v>
      </c>
      <c r="B76" s="18"/>
      <c r="C76" s="18"/>
      <c r="D76" s="18"/>
      <c r="E76" s="18"/>
      <c r="F76" s="18"/>
      <c r="G76" s="18"/>
      <c r="H76" s="18"/>
    </row>
    <row r="77" spans="1:8" x14ac:dyDescent="0.2">
      <c r="A77" s="21" t="s">
        <v>431</v>
      </c>
      <c r="B77" s="34">
        <v>366</v>
      </c>
      <c r="C77" s="34">
        <v>4</v>
      </c>
      <c r="D77" s="34">
        <v>14</v>
      </c>
      <c r="E77" s="34">
        <v>202</v>
      </c>
      <c r="F77" s="34">
        <v>124</v>
      </c>
      <c r="G77" s="34">
        <v>22</v>
      </c>
      <c r="H77" s="34">
        <v>18</v>
      </c>
    </row>
    <row r="78" spans="1:8" x14ac:dyDescent="0.2">
      <c r="A78" s="21" t="s">
        <v>432</v>
      </c>
      <c r="B78" s="34">
        <v>954</v>
      </c>
      <c r="C78" s="34">
        <v>37</v>
      </c>
      <c r="D78" s="34">
        <v>143</v>
      </c>
      <c r="E78" s="34">
        <v>651</v>
      </c>
      <c r="F78" s="34">
        <v>91</v>
      </c>
      <c r="G78" s="34">
        <v>32</v>
      </c>
      <c r="H78" s="34">
        <v>180</v>
      </c>
    </row>
    <row r="79" spans="1:8" x14ac:dyDescent="0.2">
      <c r="A79" s="19" t="s">
        <v>433</v>
      </c>
      <c r="B79" s="20">
        <v>345</v>
      </c>
      <c r="C79" s="20">
        <v>47</v>
      </c>
      <c r="D79" s="20">
        <v>106</v>
      </c>
      <c r="E79" s="20">
        <v>173</v>
      </c>
      <c r="F79" s="20">
        <v>12</v>
      </c>
      <c r="G79" s="20">
        <v>7</v>
      </c>
      <c r="H79" s="20">
        <v>153</v>
      </c>
    </row>
    <row r="80" spans="1:8" x14ac:dyDescent="0.2">
      <c r="A80" s="19" t="s">
        <v>434</v>
      </c>
      <c r="B80" s="20">
        <v>141</v>
      </c>
      <c r="C80" s="20">
        <v>20</v>
      </c>
      <c r="D80" s="20">
        <v>52</v>
      </c>
      <c r="E80" s="20">
        <v>60</v>
      </c>
      <c r="F80" s="20">
        <v>3</v>
      </c>
      <c r="G80" s="20">
        <v>6</v>
      </c>
      <c r="H80" s="20">
        <v>72</v>
      </c>
    </row>
    <row r="81" spans="1:8" x14ac:dyDescent="0.2">
      <c r="A81" s="19" t="s">
        <v>435</v>
      </c>
      <c r="B81" s="20">
        <v>56</v>
      </c>
      <c r="C81" s="20">
        <v>10</v>
      </c>
      <c r="D81" s="20">
        <v>21</v>
      </c>
      <c r="E81" s="20">
        <v>23</v>
      </c>
      <c r="F81" s="20">
        <v>0</v>
      </c>
      <c r="G81" s="20">
        <v>2</v>
      </c>
      <c r="H81" s="20">
        <v>31</v>
      </c>
    </row>
    <row r="82" spans="1:8" x14ac:dyDescent="0.2">
      <c r="A82" s="19" t="s">
        <v>436</v>
      </c>
      <c r="B82" s="20">
        <v>48</v>
      </c>
      <c r="C82" s="20">
        <v>8</v>
      </c>
      <c r="D82" s="20">
        <v>13</v>
      </c>
      <c r="E82" s="20">
        <v>26</v>
      </c>
      <c r="F82" s="20">
        <v>1</v>
      </c>
      <c r="G82" s="20">
        <v>0</v>
      </c>
      <c r="H82" s="20">
        <v>21</v>
      </c>
    </row>
    <row r="83" spans="1:8" x14ac:dyDescent="0.2">
      <c r="A83" s="19" t="s">
        <v>437</v>
      </c>
      <c r="B83" s="20">
        <v>20</v>
      </c>
      <c r="C83" s="20">
        <v>2</v>
      </c>
      <c r="D83" s="20">
        <v>12</v>
      </c>
      <c r="E83" s="20">
        <v>6</v>
      </c>
      <c r="F83" s="20">
        <v>0</v>
      </c>
      <c r="G83" s="20">
        <v>0</v>
      </c>
      <c r="H83" s="20">
        <v>14</v>
      </c>
    </row>
    <row r="84" spans="1:8" x14ac:dyDescent="0.2">
      <c r="A84" s="19" t="s">
        <v>438</v>
      </c>
      <c r="B84" s="20">
        <v>4</v>
      </c>
      <c r="C84" s="20">
        <v>0</v>
      </c>
      <c r="D84" s="20">
        <v>2</v>
      </c>
      <c r="E84" s="20">
        <v>1</v>
      </c>
      <c r="F84" s="20">
        <v>0</v>
      </c>
      <c r="G84" s="20">
        <v>1</v>
      </c>
      <c r="H84" s="20">
        <v>2</v>
      </c>
    </row>
    <row r="85" spans="1:8" x14ac:dyDescent="0.2">
      <c r="A85" s="19" t="s">
        <v>439</v>
      </c>
      <c r="B85" s="20">
        <v>2</v>
      </c>
      <c r="C85" s="20">
        <v>0</v>
      </c>
      <c r="D85" s="20">
        <v>1</v>
      </c>
      <c r="E85" s="20">
        <v>1</v>
      </c>
      <c r="F85" s="20">
        <v>0</v>
      </c>
      <c r="G85" s="20">
        <v>0</v>
      </c>
      <c r="H85" s="20">
        <v>1</v>
      </c>
    </row>
    <row r="86" spans="1:8" x14ac:dyDescent="0.2">
      <c r="A86" s="19" t="s">
        <v>440</v>
      </c>
      <c r="B86" s="20">
        <v>2</v>
      </c>
      <c r="C86" s="20">
        <v>0</v>
      </c>
      <c r="D86" s="20">
        <v>0</v>
      </c>
      <c r="E86" s="20">
        <v>0</v>
      </c>
      <c r="F86" s="20">
        <v>1</v>
      </c>
      <c r="G86" s="20">
        <v>1</v>
      </c>
      <c r="H86" s="20">
        <v>0</v>
      </c>
    </row>
    <row r="87" spans="1:8" x14ac:dyDescent="0.2">
      <c r="A87" s="19" t="s">
        <v>429</v>
      </c>
      <c r="B87" s="20">
        <v>250</v>
      </c>
      <c r="C87" s="20">
        <v>16</v>
      </c>
      <c r="D87" s="20">
        <v>44</v>
      </c>
      <c r="E87" s="20">
        <v>151</v>
      </c>
      <c r="F87" s="20">
        <v>26</v>
      </c>
      <c r="G87" s="20">
        <v>13</v>
      </c>
      <c r="H87" s="20">
        <v>60</v>
      </c>
    </row>
    <row r="88" spans="1:8" x14ac:dyDescent="0.2">
      <c r="A88" s="18" t="s">
        <v>441</v>
      </c>
      <c r="B88" s="18"/>
      <c r="C88" s="18"/>
      <c r="D88" s="18"/>
      <c r="E88" s="18"/>
      <c r="F88" s="18"/>
      <c r="G88" s="18"/>
      <c r="H88" s="18"/>
    </row>
    <row r="89" spans="1:8" x14ac:dyDescent="0.2">
      <c r="A89" s="19" t="s">
        <v>442</v>
      </c>
      <c r="B89" s="20">
        <v>1712</v>
      </c>
      <c r="C89" s="20">
        <v>116</v>
      </c>
      <c r="D89" s="20">
        <v>347</v>
      </c>
      <c r="E89" s="20">
        <v>1040</v>
      </c>
      <c r="F89" s="20">
        <v>150</v>
      </c>
      <c r="G89" s="20">
        <v>59</v>
      </c>
      <c r="H89" s="20">
        <v>463</v>
      </c>
    </row>
    <row r="90" spans="1:8" x14ac:dyDescent="0.2">
      <c r="A90" s="19" t="s">
        <v>139</v>
      </c>
      <c r="B90" s="20">
        <v>76</v>
      </c>
      <c r="C90" s="20">
        <v>3</v>
      </c>
      <c r="D90" s="20">
        <v>13</v>
      </c>
      <c r="E90" s="20">
        <v>47</v>
      </c>
      <c r="F90" s="20">
        <v>11</v>
      </c>
      <c r="G90" s="20">
        <v>2</v>
      </c>
      <c r="H90" s="20">
        <v>16</v>
      </c>
    </row>
    <row r="91" spans="1:8" x14ac:dyDescent="0.2">
      <c r="A91" s="19" t="s">
        <v>443</v>
      </c>
      <c r="B91" s="20">
        <v>59</v>
      </c>
      <c r="C91" s="20">
        <v>6</v>
      </c>
      <c r="D91" s="20">
        <v>9</v>
      </c>
      <c r="E91" s="20">
        <v>28</v>
      </c>
      <c r="F91" s="20">
        <v>10</v>
      </c>
      <c r="G91" s="20">
        <v>6</v>
      </c>
      <c r="H91" s="20">
        <v>15</v>
      </c>
    </row>
    <row r="92" spans="1:8" x14ac:dyDescent="0.2">
      <c r="A92" s="19" t="s">
        <v>140</v>
      </c>
      <c r="B92" s="20">
        <v>194</v>
      </c>
      <c r="C92" s="20">
        <v>9</v>
      </c>
      <c r="D92" s="20">
        <v>18</v>
      </c>
      <c r="E92" s="20">
        <v>99</v>
      </c>
      <c r="F92" s="20">
        <v>58</v>
      </c>
      <c r="G92" s="20">
        <v>10</v>
      </c>
      <c r="H92" s="20">
        <v>27</v>
      </c>
    </row>
    <row r="93" spans="1:8" x14ac:dyDescent="0.2">
      <c r="A93" s="19" t="s">
        <v>141</v>
      </c>
      <c r="B93" s="20">
        <v>16</v>
      </c>
      <c r="C93" s="20">
        <v>1</v>
      </c>
      <c r="D93" s="20">
        <v>2</v>
      </c>
      <c r="E93" s="20">
        <v>9</v>
      </c>
      <c r="F93" s="20">
        <v>4</v>
      </c>
      <c r="G93" s="20">
        <v>0</v>
      </c>
      <c r="H93" s="20">
        <v>3</v>
      </c>
    </row>
    <row r="94" spans="1:8" x14ac:dyDescent="0.2">
      <c r="A94" s="19" t="s">
        <v>401</v>
      </c>
      <c r="B94" s="20">
        <v>46</v>
      </c>
      <c r="C94" s="20">
        <v>4</v>
      </c>
      <c r="D94" s="20">
        <v>8</v>
      </c>
      <c r="E94" s="20">
        <v>22</v>
      </c>
      <c r="F94" s="20">
        <v>11</v>
      </c>
      <c r="G94" s="20">
        <v>1</v>
      </c>
      <c r="H94" s="20">
        <v>12</v>
      </c>
    </row>
    <row r="95" spans="1:8" x14ac:dyDescent="0.2">
      <c r="A95" s="19" t="s">
        <v>429</v>
      </c>
      <c r="B95" s="20">
        <v>85</v>
      </c>
      <c r="C95" s="20">
        <v>5</v>
      </c>
      <c r="D95" s="20">
        <v>11</v>
      </c>
      <c r="E95" s="20">
        <v>49</v>
      </c>
      <c r="F95" s="20">
        <v>14</v>
      </c>
      <c r="G95" s="20">
        <v>6</v>
      </c>
      <c r="H95" s="20">
        <v>16</v>
      </c>
    </row>
    <row r="96" spans="1:8" x14ac:dyDescent="0.2">
      <c r="A96" s="18" t="s">
        <v>444</v>
      </c>
      <c r="B96" s="18"/>
      <c r="C96" s="18"/>
      <c r="D96" s="18"/>
      <c r="E96" s="18"/>
      <c r="F96" s="18"/>
      <c r="G96" s="18"/>
      <c r="H96" s="18"/>
    </row>
    <row r="97" spans="1:8" x14ac:dyDescent="0.2">
      <c r="A97" s="19" t="s">
        <v>445</v>
      </c>
      <c r="B97" s="20">
        <v>1212</v>
      </c>
      <c r="C97" s="20">
        <v>81</v>
      </c>
      <c r="D97" s="20">
        <v>234</v>
      </c>
      <c r="E97" s="20">
        <v>751</v>
      </c>
      <c r="F97" s="20">
        <v>116</v>
      </c>
      <c r="G97" s="20">
        <v>30</v>
      </c>
      <c r="H97" s="20">
        <v>315</v>
      </c>
    </row>
    <row r="98" spans="1:8" x14ac:dyDescent="0.2">
      <c r="A98" s="19" t="s">
        <v>446</v>
      </c>
      <c r="B98" s="20">
        <v>24</v>
      </c>
      <c r="C98" s="20">
        <v>1</v>
      </c>
      <c r="D98" s="20">
        <v>5</v>
      </c>
      <c r="E98" s="20">
        <v>15</v>
      </c>
      <c r="F98" s="20">
        <v>3</v>
      </c>
      <c r="G98" s="20">
        <v>0</v>
      </c>
      <c r="H98" s="20">
        <v>6</v>
      </c>
    </row>
    <row r="99" spans="1:8" x14ac:dyDescent="0.2">
      <c r="A99" s="19" t="s">
        <v>447</v>
      </c>
      <c r="B99" s="20">
        <v>76</v>
      </c>
      <c r="C99" s="20">
        <v>6</v>
      </c>
      <c r="D99" s="20">
        <v>27</v>
      </c>
      <c r="E99" s="20">
        <v>41</v>
      </c>
      <c r="F99" s="20">
        <v>1</v>
      </c>
      <c r="G99" s="20">
        <v>1</v>
      </c>
      <c r="H99" s="20">
        <v>33</v>
      </c>
    </row>
    <row r="100" spans="1:8" x14ac:dyDescent="0.2">
      <c r="A100" s="19" t="s">
        <v>448</v>
      </c>
      <c r="B100" s="20">
        <v>43</v>
      </c>
      <c r="C100" s="20">
        <v>3</v>
      </c>
      <c r="D100" s="20">
        <v>10</v>
      </c>
      <c r="E100" s="20">
        <v>26</v>
      </c>
      <c r="F100" s="20">
        <v>2</v>
      </c>
      <c r="G100" s="20">
        <v>2</v>
      </c>
      <c r="H100" s="20">
        <v>13</v>
      </c>
    </row>
    <row r="101" spans="1:8" x14ac:dyDescent="0.2">
      <c r="A101" s="19" t="s">
        <v>449</v>
      </c>
      <c r="B101" s="20">
        <v>14</v>
      </c>
      <c r="C101" s="20">
        <v>1</v>
      </c>
      <c r="D101" s="20">
        <v>5</v>
      </c>
      <c r="E101" s="20">
        <v>7</v>
      </c>
      <c r="F101" s="20">
        <v>1</v>
      </c>
      <c r="G101" s="20">
        <v>0</v>
      </c>
      <c r="H101" s="20">
        <v>6</v>
      </c>
    </row>
    <row r="102" spans="1:8" x14ac:dyDescent="0.2">
      <c r="A102" s="19" t="s">
        <v>450</v>
      </c>
      <c r="B102" s="20">
        <v>5</v>
      </c>
      <c r="C102" s="20">
        <v>3</v>
      </c>
      <c r="D102" s="20">
        <v>2</v>
      </c>
      <c r="E102" s="20">
        <v>0</v>
      </c>
      <c r="F102" s="20">
        <v>0</v>
      </c>
      <c r="G102" s="20">
        <v>0</v>
      </c>
      <c r="H102" s="20">
        <v>5</v>
      </c>
    </row>
    <row r="103" spans="1:8" x14ac:dyDescent="0.2">
      <c r="A103" s="19" t="s">
        <v>429</v>
      </c>
      <c r="B103" s="20">
        <v>414</v>
      </c>
      <c r="C103" s="20">
        <v>24</v>
      </c>
      <c r="D103" s="20">
        <v>77</v>
      </c>
      <c r="E103" s="20">
        <v>247</v>
      </c>
      <c r="F103" s="20">
        <v>38</v>
      </c>
      <c r="G103" s="20">
        <v>28</v>
      </c>
      <c r="H103" s="20">
        <v>101</v>
      </c>
    </row>
    <row r="104" spans="1:8" x14ac:dyDescent="0.2">
      <c r="A104" s="18" t="s">
        <v>451</v>
      </c>
      <c r="B104" s="18"/>
      <c r="C104" s="18"/>
      <c r="D104" s="18"/>
      <c r="E104" s="18"/>
      <c r="F104" s="18"/>
      <c r="G104" s="18"/>
      <c r="H104" s="18"/>
    </row>
    <row r="105" spans="1:8" x14ac:dyDescent="0.2">
      <c r="A105" s="19" t="s">
        <v>445</v>
      </c>
      <c r="B105" s="20">
        <v>13</v>
      </c>
      <c r="C105" s="20">
        <v>2</v>
      </c>
      <c r="D105" s="20">
        <v>2</v>
      </c>
      <c r="E105" s="20">
        <v>4</v>
      </c>
      <c r="F105" s="20">
        <v>4</v>
      </c>
      <c r="G105" s="20">
        <v>1</v>
      </c>
      <c r="H105" s="20">
        <v>4</v>
      </c>
    </row>
    <row r="106" spans="1:8" x14ac:dyDescent="0.2">
      <c r="A106" s="19" t="s">
        <v>446</v>
      </c>
      <c r="B106" s="20">
        <v>89</v>
      </c>
      <c r="C106" s="20">
        <v>2</v>
      </c>
      <c r="D106" s="20">
        <v>8</v>
      </c>
      <c r="E106" s="20">
        <v>50</v>
      </c>
      <c r="F106" s="20">
        <v>26</v>
      </c>
      <c r="G106" s="20">
        <v>3</v>
      </c>
      <c r="H106" s="20">
        <v>10</v>
      </c>
    </row>
    <row r="107" spans="1:8" x14ac:dyDescent="0.2">
      <c r="A107" s="19" t="s">
        <v>447</v>
      </c>
      <c r="B107" s="20">
        <v>143</v>
      </c>
      <c r="C107" s="20">
        <v>10</v>
      </c>
      <c r="D107" s="20">
        <v>16</v>
      </c>
      <c r="E107" s="20">
        <v>75</v>
      </c>
      <c r="F107" s="20">
        <v>37</v>
      </c>
      <c r="G107" s="20">
        <v>5</v>
      </c>
      <c r="H107" s="20">
        <v>26</v>
      </c>
    </row>
    <row r="108" spans="1:8" x14ac:dyDescent="0.2">
      <c r="A108" s="19" t="s">
        <v>448</v>
      </c>
      <c r="B108" s="20">
        <v>27</v>
      </c>
      <c r="C108" s="20">
        <v>2</v>
      </c>
      <c r="D108" s="20">
        <v>5</v>
      </c>
      <c r="E108" s="20">
        <v>14</v>
      </c>
      <c r="F108" s="20">
        <v>6</v>
      </c>
      <c r="G108" s="20">
        <v>0</v>
      </c>
      <c r="H108" s="20">
        <v>7</v>
      </c>
    </row>
    <row r="109" spans="1:8" x14ac:dyDescent="0.2">
      <c r="A109" s="19" t="s">
        <v>449</v>
      </c>
      <c r="B109" s="20">
        <v>5</v>
      </c>
      <c r="C109" s="20">
        <v>1</v>
      </c>
      <c r="D109" s="20">
        <v>1</v>
      </c>
      <c r="E109" s="20">
        <v>0</v>
      </c>
      <c r="F109" s="20">
        <v>2</v>
      </c>
      <c r="G109" s="20">
        <v>1</v>
      </c>
      <c r="H109" s="20">
        <v>2</v>
      </c>
    </row>
    <row r="110" spans="1:8" x14ac:dyDescent="0.2">
      <c r="A110" s="19" t="s">
        <v>450</v>
      </c>
      <c r="B110" s="20">
        <v>10</v>
      </c>
      <c r="C110" s="20">
        <v>2</v>
      </c>
      <c r="D110" s="20">
        <v>1</v>
      </c>
      <c r="E110" s="20">
        <v>4</v>
      </c>
      <c r="F110" s="20">
        <v>1</v>
      </c>
      <c r="G110" s="20">
        <v>2</v>
      </c>
      <c r="H110" s="20">
        <v>3</v>
      </c>
    </row>
    <row r="111" spans="1:8" x14ac:dyDescent="0.2">
      <c r="A111" s="19" t="s">
        <v>429</v>
      </c>
      <c r="B111" s="20">
        <v>28</v>
      </c>
      <c r="C111" s="20">
        <v>1</v>
      </c>
      <c r="D111" s="20">
        <v>4</v>
      </c>
      <c r="E111" s="20">
        <v>11</v>
      </c>
      <c r="F111" s="20">
        <v>7</v>
      </c>
      <c r="G111" s="20">
        <v>5</v>
      </c>
      <c r="H111" s="20">
        <v>5</v>
      </c>
    </row>
    <row r="112" spans="1:8" x14ac:dyDescent="0.2">
      <c r="A112" s="18" t="s">
        <v>142</v>
      </c>
      <c r="B112" s="18"/>
      <c r="C112" s="18"/>
      <c r="D112" s="18"/>
      <c r="E112" s="18"/>
      <c r="F112" s="18"/>
      <c r="G112" s="18"/>
      <c r="H112" s="18"/>
    </row>
    <row r="113" spans="1:8" x14ac:dyDescent="0.2">
      <c r="A113" s="19" t="s">
        <v>452</v>
      </c>
      <c r="B113" s="20">
        <v>90</v>
      </c>
      <c r="C113" s="20">
        <v>11</v>
      </c>
      <c r="D113" s="20">
        <v>14</v>
      </c>
      <c r="E113" s="20">
        <v>51</v>
      </c>
      <c r="F113" s="20">
        <v>10</v>
      </c>
      <c r="G113" s="20">
        <v>4</v>
      </c>
      <c r="H113" s="20">
        <v>25</v>
      </c>
    </row>
    <row r="114" spans="1:8" x14ac:dyDescent="0.2">
      <c r="A114" s="19" t="s">
        <v>453</v>
      </c>
      <c r="B114" s="20">
        <v>307</v>
      </c>
      <c r="C114" s="20">
        <v>26</v>
      </c>
      <c r="D114" s="20">
        <v>51</v>
      </c>
      <c r="E114" s="20">
        <v>182</v>
      </c>
      <c r="F114" s="20">
        <v>41</v>
      </c>
      <c r="G114" s="20">
        <v>7</v>
      </c>
      <c r="H114" s="20">
        <v>77</v>
      </c>
    </row>
    <row r="115" spans="1:8" x14ac:dyDescent="0.2">
      <c r="A115" s="19" t="s">
        <v>454</v>
      </c>
      <c r="B115" s="20">
        <v>392</v>
      </c>
      <c r="C115" s="20">
        <v>31</v>
      </c>
      <c r="D115" s="20">
        <v>86</v>
      </c>
      <c r="E115" s="20">
        <v>221</v>
      </c>
      <c r="F115" s="20">
        <v>45</v>
      </c>
      <c r="G115" s="20">
        <v>9</v>
      </c>
      <c r="H115" s="20">
        <v>117</v>
      </c>
    </row>
    <row r="116" spans="1:8" x14ac:dyDescent="0.2">
      <c r="A116" s="19" t="s">
        <v>455</v>
      </c>
      <c r="B116" s="20">
        <v>379</v>
      </c>
      <c r="C116" s="20">
        <v>26</v>
      </c>
      <c r="D116" s="20">
        <v>83</v>
      </c>
      <c r="E116" s="20">
        <v>216</v>
      </c>
      <c r="F116" s="20">
        <v>37</v>
      </c>
      <c r="G116" s="20">
        <v>17</v>
      </c>
      <c r="H116" s="20">
        <v>109</v>
      </c>
    </row>
    <row r="117" spans="1:8" x14ac:dyDescent="0.2">
      <c r="A117" s="19" t="s">
        <v>456</v>
      </c>
      <c r="B117" s="20">
        <v>951</v>
      </c>
      <c r="C117" s="20">
        <v>46</v>
      </c>
      <c r="D117" s="20">
        <v>165</v>
      </c>
      <c r="E117" s="20">
        <v>587</v>
      </c>
      <c r="F117" s="20">
        <v>112</v>
      </c>
      <c r="G117" s="20">
        <v>41</v>
      </c>
      <c r="H117" s="20">
        <v>211</v>
      </c>
    </row>
    <row r="118" spans="1:8" x14ac:dyDescent="0.2">
      <c r="A118" s="19" t="s">
        <v>429</v>
      </c>
      <c r="B118" s="20">
        <v>69</v>
      </c>
      <c r="C118" s="20">
        <v>4</v>
      </c>
      <c r="D118" s="20">
        <v>9</v>
      </c>
      <c r="E118" s="20">
        <v>37</v>
      </c>
      <c r="F118" s="20">
        <v>13</v>
      </c>
      <c r="G118" s="20">
        <v>6</v>
      </c>
      <c r="H118" s="20">
        <v>13</v>
      </c>
    </row>
    <row r="119" spans="1:8" x14ac:dyDescent="0.2">
      <c r="A119" s="18" t="s">
        <v>143</v>
      </c>
      <c r="B119" s="18"/>
      <c r="C119" s="18"/>
      <c r="D119" s="18"/>
      <c r="E119" s="18"/>
      <c r="F119" s="18"/>
      <c r="G119" s="18"/>
      <c r="H119" s="18"/>
    </row>
    <row r="120" spans="1:8" x14ac:dyDescent="0.2">
      <c r="A120" s="21" t="s">
        <v>457</v>
      </c>
      <c r="B120" s="21"/>
      <c r="C120" s="21"/>
      <c r="D120" s="21"/>
      <c r="E120" s="21"/>
      <c r="F120" s="21"/>
      <c r="G120" s="21"/>
      <c r="H120" s="21"/>
    </row>
    <row r="121" spans="1:8" x14ac:dyDescent="0.2">
      <c r="A121" s="19" t="s">
        <v>458</v>
      </c>
      <c r="B121" s="20">
        <v>546</v>
      </c>
      <c r="C121" s="20">
        <v>39</v>
      </c>
      <c r="D121" s="20">
        <v>109</v>
      </c>
      <c r="E121" s="20">
        <v>320</v>
      </c>
      <c r="F121" s="20">
        <v>70</v>
      </c>
      <c r="G121" s="20">
        <v>8</v>
      </c>
      <c r="H121" s="20">
        <v>148</v>
      </c>
    </row>
    <row r="122" spans="1:8" x14ac:dyDescent="0.2">
      <c r="A122" s="19" t="s">
        <v>459</v>
      </c>
      <c r="B122" s="20">
        <v>531</v>
      </c>
      <c r="C122" s="20">
        <v>39</v>
      </c>
      <c r="D122" s="20">
        <v>100</v>
      </c>
      <c r="E122" s="20">
        <v>325</v>
      </c>
      <c r="F122" s="20">
        <v>55</v>
      </c>
      <c r="G122" s="20">
        <v>12</v>
      </c>
      <c r="H122" s="20">
        <v>139</v>
      </c>
    </row>
    <row r="123" spans="1:8" x14ac:dyDescent="0.2">
      <c r="A123" s="19" t="s">
        <v>460</v>
      </c>
      <c r="B123" s="20">
        <v>205</v>
      </c>
      <c r="C123" s="20">
        <v>13</v>
      </c>
      <c r="D123" s="20">
        <v>45</v>
      </c>
      <c r="E123" s="20">
        <v>118</v>
      </c>
      <c r="F123" s="20">
        <v>18</v>
      </c>
      <c r="G123" s="20">
        <v>11</v>
      </c>
      <c r="H123" s="20">
        <v>58</v>
      </c>
    </row>
    <row r="124" spans="1:8" x14ac:dyDescent="0.2">
      <c r="A124" s="19" t="s">
        <v>461</v>
      </c>
      <c r="B124" s="20">
        <v>762</v>
      </c>
      <c r="C124" s="20">
        <v>41</v>
      </c>
      <c r="D124" s="20">
        <v>128</v>
      </c>
      <c r="E124" s="20">
        <v>463</v>
      </c>
      <c r="F124" s="20">
        <v>93</v>
      </c>
      <c r="G124" s="20">
        <v>37</v>
      </c>
      <c r="H124" s="20">
        <v>169</v>
      </c>
    </row>
    <row r="125" spans="1:8" x14ac:dyDescent="0.2">
      <c r="A125" s="19" t="s">
        <v>429</v>
      </c>
      <c r="B125" s="20">
        <v>144</v>
      </c>
      <c r="C125" s="20">
        <v>12</v>
      </c>
      <c r="D125" s="20">
        <v>26</v>
      </c>
      <c r="E125" s="20">
        <v>68</v>
      </c>
      <c r="F125" s="20">
        <v>22</v>
      </c>
      <c r="G125" s="20">
        <v>16</v>
      </c>
      <c r="H125" s="20">
        <v>38</v>
      </c>
    </row>
    <row r="126" spans="1:8" x14ac:dyDescent="0.2">
      <c r="A126" s="18" t="s">
        <v>143</v>
      </c>
      <c r="B126" s="18"/>
      <c r="C126" s="18"/>
      <c r="D126" s="18"/>
      <c r="E126" s="18"/>
      <c r="F126" s="18"/>
      <c r="G126" s="18"/>
      <c r="H126" s="18"/>
    </row>
    <row r="127" spans="1:8" x14ac:dyDescent="0.2">
      <c r="A127" s="21" t="s">
        <v>462</v>
      </c>
      <c r="B127" s="21"/>
      <c r="C127" s="21"/>
      <c r="D127" s="21"/>
      <c r="E127" s="21"/>
      <c r="F127" s="21"/>
      <c r="G127" s="21"/>
      <c r="H127" s="21"/>
    </row>
    <row r="128" spans="1:8" x14ac:dyDescent="0.2">
      <c r="A128" s="19" t="s">
        <v>458</v>
      </c>
      <c r="B128" s="20">
        <v>285</v>
      </c>
      <c r="C128" s="20">
        <v>30</v>
      </c>
      <c r="D128" s="20">
        <v>50</v>
      </c>
      <c r="E128" s="20">
        <v>170</v>
      </c>
      <c r="F128" s="20">
        <v>32</v>
      </c>
      <c r="G128" s="20">
        <v>3</v>
      </c>
      <c r="H128" s="20">
        <v>80</v>
      </c>
    </row>
    <row r="129" spans="1:8" x14ac:dyDescent="0.2">
      <c r="A129" s="19" t="s">
        <v>459</v>
      </c>
      <c r="B129" s="20">
        <v>217</v>
      </c>
      <c r="C129" s="20">
        <v>16</v>
      </c>
      <c r="D129" s="20">
        <v>40</v>
      </c>
      <c r="E129" s="20">
        <v>129</v>
      </c>
      <c r="F129" s="20">
        <v>24</v>
      </c>
      <c r="G129" s="20">
        <v>8</v>
      </c>
      <c r="H129" s="20">
        <v>56</v>
      </c>
    </row>
    <row r="130" spans="1:8" x14ac:dyDescent="0.2">
      <c r="A130" s="19" t="s">
        <v>460</v>
      </c>
      <c r="B130" s="20">
        <v>142</v>
      </c>
      <c r="C130" s="20">
        <v>13</v>
      </c>
      <c r="D130" s="20">
        <v>33</v>
      </c>
      <c r="E130" s="20">
        <v>73</v>
      </c>
      <c r="F130" s="20">
        <v>21</v>
      </c>
      <c r="G130" s="20">
        <v>2</v>
      </c>
      <c r="H130" s="20">
        <v>46</v>
      </c>
    </row>
    <row r="131" spans="1:8" x14ac:dyDescent="0.2">
      <c r="A131" s="19" t="s">
        <v>461</v>
      </c>
      <c r="B131" s="20">
        <v>1184</v>
      </c>
      <c r="C131" s="20">
        <v>69</v>
      </c>
      <c r="D131" s="20">
        <v>216</v>
      </c>
      <c r="E131" s="20">
        <v>713</v>
      </c>
      <c r="F131" s="20">
        <v>141</v>
      </c>
      <c r="G131" s="20">
        <v>45</v>
      </c>
      <c r="H131" s="20">
        <v>285</v>
      </c>
    </row>
    <row r="132" spans="1:8" x14ac:dyDescent="0.2">
      <c r="A132" s="19" t="s">
        <v>429</v>
      </c>
      <c r="B132" s="20">
        <v>360</v>
      </c>
      <c r="C132" s="20">
        <v>16</v>
      </c>
      <c r="D132" s="20">
        <v>69</v>
      </c>
      <c r="E132" s="20">
        <v>209</v>
      </c>
      <c r="F132" s="20">
        <v>40</v>
      </c>
      <c r="G132" s="20">
        <v>26</v>
      </c>
      <c r="H132" s="20">
        <v>85</v>
      </c>
    </row>
    <row r="133" spans="1:8" x14ac:dyDescent="0.2">
      <c r="A133" s="18" t="s">
        <v>143</v>
      </c>
      <c r="B133" s="18"/>
      <c r="C133" s="18"/>
      <c r="D133" s="18"/>
      <c r="E133" s="18"/>
      <c r="F133" s="18"/>
      <c r="G133" s="18"/>
      <c r="H133" s="18"/>
    </row>
    <row r="134" spans="1:8" x14ac:dyDescent="0.2">
      <c r="A134" s="21" t="s">
        <v>463</v>
      </c>
      <c r="B134" s="21"/>
      <c r="C134" s="21"/>
      <c r="D134" s="21"/>
      <c r="E134" s="21"/>
      <c r="F134" s="21"/>
      <c r="G134" s="21"/>
      <c r="H134" s="21"/>
    </row>
    <row r="135" spans="1:8" x14ac:dyDescent="0.2">
      <c r="A135" s="19" t="s">
        <v>458</v>
      </c>
      <c r="B135" s="20">
        <v>330</v>
      </c>
      <c r="C135" s="20">
        <v>25</v>
      </c>
      <c r="D135" s="20">
        <v>57</v>
      </c>
      <c r="E135" s="20">
        <v>188</v>
      </c>
      <c r="F135" s="20">
        <v>54</v>
      </c>
      <c r="G135" s="20">
        <v>6</v>
      </c>
      <c r="H135" s="20">
        <v>82</v>
      </c>
    </row>
    <row r="136" spans="1:8" x14ac:dyDescent="0.2">
      <c r="A136" s="19" t="s">
        <v>459</v>
      </c>
      <c r="B136" s="20">
        <v>326</v>
      </c>
      <c r="C136" s="20">
        <v>30</v>
      </c>
      <c r="D136" s="20">
        <v>56</v>
      </c>
      <c r="E136" s="20">
        <v>192</v>
      </c>
      <c r="F136" s="20">
        <v>37</v>
      </c>
      <c r="G136" s="20">
        <v>11</v>
      </c>
      <c r="H136" s="20">
        <v>86</v>
      </c>
    </row>
    <row r="137" spans="1:8" x14ac:dyDescent="0.2">
      <c r="A137" s="19" t="s">
        <v>460</v>
      </c>
      <c r="B137" s="20">
        <v>133</v>
      </c>
      <c r="C137" s="20">
        <v>18</v>
      </c>
      <c r="D137" s="20">
        <v>29</v>
      </c>
      <c r="E137" s="20">
        <v>70</v>
      </c>
      <c r="F137" s="20">
        <v>13</v>
      </c>
      <c r="G137" s="20">
        <v>3</v>
      </c>
      <c r="H137" s="20">
        <v>47</v>
      </c>
    </row>
    <row r="138" spans="1:8" x14ac:dyDescent="0.2">
      <c r="A138" s="19" t="s">
        <v>461</v>
      </c>
      <c r="B138" s="20">
        <v>1070</v>
      </c>
      <c r="C138" s="20">
        <v>58</v>
      </c>
      <c r="D138" s="20">
        <v>200</v>
      </c>
      <c r="E138" s="20">
        <v>650</v>
      </c>
      <c r="F138" s="20">
        <v>120</v>
      </c>
      <c r="G138" s="20">
        <v>42</v>
      </c>
      <c r="H138" s="20">
        <v>258</v>
      </c>
    </row>
    <row r="139" spans="1:8" x14ac:dyDescent="0.2">
      <c r="A139" s="19" t="s">
        <v>429</v>
      </c>
      <c r="B139" s="20">
        <v>329</v>
      </c>
      <c r="C139" s="20">
        <v>13</v>
      </c>
      <c r="D139" s="20">
        <v>66</v>
      </c>
      <c r="E139" s="20">
        <v>194</v>
      </c>
      <c r="F139" s="20">
        <v>34</v>
      </c>
      <c r="G139" s="20">
        <v>22</v>
      </c>
      <c r="H139" s="20">
        <v>79</v>
      </c>
    </row>
    <row r="140" spans="1:8" x14ac:dyDescent="0.2">
      <c r="A140" s="18" t="s">
        <v>143</v>
      </c>
      <c r="B140" s="18"/>
      <c r="C140" s="18"/>
      <c r="D140" s="18"/>
      <c r="E140" s="18"/>
      <c r="F140" s="18"/>
      <c r="G140" s="18"/>
      <c r="H140" s="18"/>
    </row>
    <row r="141" spans="1:8" x14ac:dyDescent="0.2">
      <c r="A141" s="21" t="s">
        <v>464</v>
      </c>
      <c r="B141" s="21"/>
      <c r="C141" s="21"/>
      <c r="D141" s="21"/>
      <c r="E141" s="21"/>
      <c r="F141" s="21"/>
      <c r="G141" s="21"/>
      <c r="H141" s="21"/>
    </row>
    <row r="142" spans="1:8" x14ac:dyDescent="0.2">
      <c r="A142" s="19" t="s">
        <v>458</v>
      </c>
      <c r="B142" s="20">
        <v>39</v>
      </c>
      <c r="C142" s="20">
        <v>4</v>
      </c>
      <c r="D142" s="20">
        <v>7</v>
      </c>
      <c r="E142" s="20">
        <v>20</v>
      </c>
      <c r="F142" s="20">
        <v>8</v>
      </c>
      <c r="G142" s="20">
        <v>0</v>
      </c>
      <c r="H142" s="20">
        <v>11</v>
      </c>
    </row>
    <row r="143" spans="1:8" x14ac:dyDescent="0.2">
      <c r="A143" s="19" t="s">
        <v>459</v>
      </c>
      <c r="B143" s="20">
        <v>75</v>
      </c>
      <c r="C143" s="20">
        <v>5</v>
      </c>
      <c r="D143" s="20">
        <v>12</v>
      </c>
      <c r="E143" s="20">
        <v>45</v>
      </c>
      <c r="F143" s="20">
        <v>11</v>
      </c>
      <c r="G143" s="20">
        <v>2</v>
      </c>
      <c r="H143" s="20">
        <v>17</v>
      </c>
    </row>
    <row r="144" spans="1:8" x14ac:dyDescent="0.2">
      <c r="A144" s="19" t="s">
        <v>460</v>
      </c>
      <c r="B144" s="20">
        <v>117</v>
      </c>
      <c r="C144" s="20">
        <v>13</v>
      </c>
      <c r="D144" s="20">
        <v>28</v>
      </c>
      <c r="E144" s="20">
        <v>60</v>
      </c>
      <c r="F144" s="20">
        <v>15</v>
      </c>
      <c r="G144" s="20">
        <v>1</v>
      </c>
      <c r="H144" s="20">
        <v>41</v>
      </c>
    </row>
    <row r="145" spans="1:8" x14ac:dyDescent="0.2">
      <c r="A145" s="19" t="s">
        <v>461</v>
      </c>
      <c r="B145" s="20">
        <v>1288</v>
      </c>
      <c r="C145" s="20">
        <v>96</v>
      </c>
      <c r="D145" s="20">
        <v>241</v>
      </c>
      <c r="E145" s="20">
        <v>761</v>
      </c>
      <c r="F145" s="20">
        <v>148</v>
      </c>
      <c r="G145" s="20">
        <v>42</v>
      </c>
      <c r="H145" s="20">
        <v>337</v>
      </c>
    </row>
    <row r="146" spans="1:8" x14ac:dyDescent="0.2">
      <c r="A146" s="19" t="s">
        <v>429</v>
      </c>
      <c r="B146" s="20">
        <v>669</v>
      </c>
      <c r="C146" s="20">
        <v>26</v>
      </c>
      <c r="D146" s="20">
        <v>120</v>
      </c>
      <c r="E146" s="20">
        <v>408</v>
      </c>
      <c r="F146" s="20">
        <v>76</v>
      </c>
      <c r="G146" s="20">
        <v>39</v>
      </c>
      <c r="H146" s="20">
        <v>146</v>
      </c>
    </row>
    <row r="147" spans="1:8" x14ac:dyDescent="0.2">
      <c r="A147" s="18" t="s">
        <v>465</v>
      </c>
      <c r="B147" s="18"/>
      <c r="C147" s="18"/>
      <c r="D147" s="18"/>
      <c r="E147" s="18"/>
      <c r="F147" s="18"/>
      <c r="G147" s="18"/>
      <c r="H147" s="18"/>
    </row>
    <row r="148" spans="1:8" x14ac:dyDescent="0.2">
      <c r="A148" s="19" t="s">
        <v>466</v>
      </c>
      <c r="B148" s="20">
        <v>541</v>
      </c>
      <c r="C148" s="20">
        <v>34</v>
      </c>
      <c r="D148" s="20">
        <v>85</v>
      </c>
      <c r="E148" s="20">
        <v>326</v>
      </c>
      <c r="F148" s="20">
        <v>80</v>
      </c>
      <c r="G148" s="20">
        <v>16</v>
      </c>
      <c r="H148" s="20">
        <v>119</v>
      </c>
    </row>
    <row r="149" spans="1:8" x14ac:dyDescent="0.2">
      <c r="A149" s="19" t="s">
        <v>467</v>
      </c>
      <c r="B149" s="20">
        <v>877</v>
      </c>
      <c r="C149" s="20">
        <v>62</v>
      </c>
      <c r="D149" s="20">
        <v>160</v>
      </c>
      <c r="E149" s="20">
        <v>516</v>
      </c>
      <c r="F149" s="20">
        <v>104</v>
      </c>
      <c r="G149" s="20">
        <v>35</v>
      </c>
      <c r="H149" s="20">
        <v>222</v>
      </c>
    </row>
    <row r="150" spans="1:8" x14ac:dyDescent="0.2">
      <c r="A150" s="19" t="s">
        <v>468</v>
      </c>
      <c r="B150" s="20">
        <v>543</v>
      </c>
      <c r="C150" s="20">
        <v>32</v>
      </c>
      <c r="D150" s="20">
        <v>114</v>
      </c>
      <c r="E150" s="20">
        <v>322</v>
      </c>
      <c r="F150" s="20">
        <v>51</v>
      </c>
      <c r="G150" s="20">
        <v>24</v>
      </c>
      <c r="H150" s="20">
        <v>146</v>
      </c>
    </row>
    <row r="151" spans="1:8" x14ac:dyDescent="0.2">
      <c r="A151" s="19" t="s">
        <v>469</v>
      </c>
      <c r="B151" s="20">
        <v>227</v>
      </c>
      <c r="C151" s="20">
        <v>16</v>
      </c>
      <c r="D151" s="20">
        <v>49</v>
      </c>
      <c r="E151" s="20">
        <v>130</v>
      </c>
      <c r="F151" s="20">
        <v>23</v>
      </c>
      <c r="G151" s="20">
        <v>9</v>
      </c>
      <c r="H151" s="20">
        <v>65</v>
      </c>
    </row>
    <row r="152" spans="1:8" x14ac:dyDescent="0.2">
      <c r="A152" s="18" t="s">
        <v>470</v>
      </c>
      <c r="B152" s="18"/>
      <c r="C152" s="18"/>
      <c r="D152" s="18"/>
      <c r="E152" s="18"/>
      <c r="F152" s="18"/>
      <c r="G152" s="18"/>
      <c r="H152" s="18"/>
    </row>
    <row r="153" spans="1:8" x14ac:dyDescent="0.2">
      <c r="A153" s="19" t="s">
        <v>471</v>
      </c>
      <c r="B153" s="20">
        <v>294</v>
      </c>
      <c r="C153" s="20">
        <v>14</v>
      </c>
      <c r="D153" s="20">
        <v>53</v>
      </c>
      <c r="E153" s="20">
        <v>171</v>
      </c>
      <c r="F153" s="20">
        <v>46</v>
      </c>
      <c r="G153" s="20">
        <v>10</v>
      </c>
      <c r="H153" s="20">
        <v>67</v>
      </c>
    </row>
    <row r="154" spans="1:8" x14ac:dyDescent="0.2">
      <c r="A154" s="19" t="s">
        <v>472</v>
      </c>
      <c r="B154" s="20">
        <v>664</v>
      </c>
      <c r="C154" s="20">
        <v>45</v>
      </c>
      <c r="D154" s="20">
        <v>114</v>
      </c>
      <c r="E154" s="20">
        <v>385</v>
      </c>
      <c r="F154" s="20">
        <v>92</v>
      </c>
      <c r="G154" s="20">
        <v>28</v>
      </c>
      <c r="H154" s="20">
        <v>159</v>
      </c>
    </row>
    <row r="155" spans="1:8" x14ac:dyDescent="0.2">
      <c r="A155" s="19" t="s">
        <v>473</v>
      </c>
      <c r="B155" s="20">
        <v>421</v>
      </c>
      <c r="C155" s="20">
        <v>34</v>
      </c>
      <c r="D155" s="20">
        <v>106</v>
      </c>
      <c r="E155" s="20">
        <v>232</v>
      </c>
      <c r="F155" s="20">
        <v>34</v>
      </c>
      <c r="G155" s="20">
        <v>15</v>
      </c>
      <c r="H155" s="20">
        <v>140</v>
      </c>
    </row>
    <row r="156" spans="1:8" x14ac:dyDescent="0.2">
      <c r="A156" s="19" t="s">
        <v>474</v>
      </c>
      <c r="B156" s="20">
        <v>358</v>
      </c>
      <c r="C156" s="20">
        <v>19</v>
      </c>
      <c r="D156" s="20">
        <v>57</v>
      </c>
      <c r="E156" s="20">
        <v>231</v>
      </c>
      <c r="F156" s="20">
        <v>37</v>
      </c>
      <c r="G156" s="20">
        <v>14</v>
      </c>
      <c r="H156" s="20">
        <v>76</v>
      </c>
    </row>
    <row r="157" spans="1:8" x14ac:dyDescent="0.2">
      <c r="A157" s="19" t="s">
        <v>475</v>
      </c>
      <c r="B157" s="20">
        <v>217</v>
      </c>
      <c r="C157" s="20">
        <v>15</v>
      </c>
      <c r="D157" s="20">
        <v>45</v>
      </c>
      <c r="E157" s="20">
        <v>135</v>
      </c>
      <c r="F157" s="20">
        <v>18</v>
      </c>
      <c r="G157" s="20">
        <v>4</v>
      </c>
      <c r="H157" s="20">
        <v>60</v>
      </c>
    </row>
    <row r="158" spans="1:8" x14ac:dyDescent="0.2">
      <c r="A158" s="22" t="s">
        <v>476</v>
      </c>
      <c r="B158" s="23">
        <v>234</v>
      </c>
      <c r="C158" s="23">
        <v>17</v>
      </c>
      <c r="D158" s="23">
        <v>33</v>
      </c>
      <c r="E158" s="23">
        <v>140</v>
      </c>
      <c r="F158" s="23">
        <v>31</v>
      </c>
      <c r="G158" s="23">
        <v>13</v>
      </c>
      <c r="H158" s="23">
        <v>50</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C060E-F175-4FE7-BAB7-BF93F05491EE}">
  <dimension ref="A1:I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HYPERLINK("#'目次'!B45","[39]")</f>
        <v>[39]</v>
      </c>
    </row>
    <row r="3" spans="1:9" x14ac:dyDescent="0.2">
      <c r="A3" s="9" t="s">
        <v>126</v>
      </c>
      <c r="B3" s="12" t="s">
        <v>274</v>
      </c>
    </row>
    <row r="4" spans="1:9" x14ac:dyDescent="0.2">
      <c r="A4" s="9" t="s">
        <v>126</v>
      </c>
      <c r="B4" s="12" t="s">
        <v>275</v>
      </c>
    </row>
    <row r="5" spans="1:9" s="15" customFormat="1" ht="25" x14ac:dyDescent="0.2">
      <c r="A5" s="13" t="s">
        <v>126</v>
      </c>
      <c r="B5" s="14" t="s">
        <v>398</v>
      </c>
      <c r="C5" s="14" t="s">
        <v>682</v>
      </c>
      <c r="D5" s="14" t="s">
        <v>683</v>
      </c>
      <c r="E5" s="14" t="s">
        <v>684</v>
      </c>
      <c r="F5" s="14" t="s">
        <v>685</v>
      </c>
      <c r="G5" s="14" t="s">
        <v>429</v>
      </c>
      <c r="H5" s="14" t="s">
        <v>686</v>
      </c>
      <c r="I5" s="14" t="s">
        <v>687</v>
      </c>
    </row>
    <row r="6" spans="1:9" x14ac:dyDescent="0.2">
      <c r="A6" s="16" t="s">
        <v>402</v>
      </c>
      <c r="B6" s="17">
        <v>2188</v>
      </c>
      <c r="C6" s="17">
        <v>497</v>
      </c>
      <c r="D6" s="17">
        <v>841</v>
      </c>
      <c r="E6" s="17">
        <v>560</v>
      </c>
      <c r="F6" s="17">
        <v>227</v>
      </c>
      <c r="G6" s="17">
        <v>63</v>
      </c>
      <c r="H6" s="17">
        <v>1338</v>
      </c>
      <c r="I6" s="17">
        <v>787</v>
      </c>
    </row>
    <row r="7" spans="1:9" x14ac:dyDescent="0.2">
      <c r="A7" s="18" t="s">
        <v>403</v>
      </c>
      <c r="B7" s="18"/>
      <c r="C7" s="18"/>
      <c r="D7" s="18"/>
      <c r="E7" s="18"/>
      <c r="F7" s="18"/>
      <c r="G7" s="18"/>
      <c r="H7" s="18"/>
      <c r="I7" s="18"/>
    </row>
    <row r="8" spans="1:9" x14ac:dyDescent="0.2">
      <c r="A8" s="19" t="s">
        <v>404</v>
      </c>
      <c r="B8" s="20">
        <v>1092</v>
      </c>
      <c r="C8" s="20">
        <v>238</v>
      </c>
      <c r="D8" s="20">
        <v>424</v>
      </c>
      <c r="E8" s="20">
        <v>283</v>
      </c>
      <c r="F8" s="20">
        <v>119</v>
      </c>
      <c r="G8" s="20">
        <v>28</v>
      </c>
      <c r="H8" s="20">
        <v>662</v>
      </c>
      <c r="I8" s="20">
        <v>402</v>
      </c>
    </row>
    <row r="9" spans="1:9" x14ac:dyDescent="0.2">
      <c r="A9" s="19" t="s">
        <v>405</v>
      </c>
      <c r="B9" s="20">
        <v>1095</v>
      </c>
      <c r="C9" s="20">
        <v>259</v>
      </c>
      <c r="D9" s="20">
        <v>417</v>
      </c>
      <c r="E9" s="20">
        <v>276</v>
      </c>
      <c r="F9" s="20">
        <v>108</v>
      </c>
      <c r="G9" s="20">
        <v>35</v>
      </c>
      <c r="H9" s="20">
        <v>676</v>
      </c>
      <c r="I9" s="20">
        <v>384</v>
      </c>
    </row>
    <row r="10" spans="1:9" x14ac:dyDescent="0.2">
      <c r="A10" s="19" t="s">
        <v>401</v>
      </c>
      <c r="B10" s="20">
        <v>1</v>
      </c>
      <c r="C10" s="20">
        <v>0</v>
      </c>
      <c r="D10" s="20">
        <v>0</v>
      </c>
      <c r="E10" s="20">
        <v>1</v>
      </c>
      <c r="F10" s="20">
        <v>0</v>
      </c>
      <c r="G10" s="20">
        <v>0</v>
      </c>
      <c r="H10" s="20">
        <v>0</v>
      </c>
      <c r="I10" s="20">
        <v>1</v>
      </c>
    </row>
    <row r="11" spans="1:9" x14ac:dyDescent="0.2">
      <c r="A11" s="18" t="s">
        <v>406</v>
      </c>
      <c r="B11" s="18"/>
      <c r="C11" s="18"/>
      <c r="D11" s="18"/>
      <c r="E11" s="18"/>
      <c r="F11" s="18"/>
      <c r="G11" s="18"/>
      <c r="H11" s="18"/>
      <c r="I11" s="18"/>
    </row>
    <row r="12" spans="1:9" x14ac:dyDescent="0.2">
      <c r="A12" s="19" t="s">
        <v>407</v>
      </c>
      <c r="B12" s="20">
        <v>387</v>
      </c>
      <c r="C12" s="20">
        <v>103</v>
      </c>
      <c r="D12" s="20">
        <v>132</v>
      </c>
      <c r="E12" s="20">
        <v>105</v>
      </c>
      <c r="F12" s="20">
        <v>40</v>
      </c>
      <c r="G12" s="20">
        <v>7</v>
      </c>
      <c r="H12" s="20">
        <v>235</v>
      </c>
      <c r="I12" s="20">
        <v>145</v>
      </c>
    </row>
    <row r="13" spans="1:9" x14ac:dyDescent="0.2">
      <c r="A13" s="19" t="s">
        <v>408</v>
      </c>
      <c r="B13" s="20">
        <v>432</v>
      </c>
      <c r="C13" s="20">
        <v>96</v>
      </c>
      <c r="D13" s="20">
        <v>166</v>
      </c>
      <c r="E13" s="20">
        <v>103</v>
      </c>
      <c r="F13" s="20">
        <v>56</v>
      </c>
      <c r="G13" s="20">
        <v>11</v>
      </c>
      <c r="H13" s="20">
        <v>262</v>
      </c>
      <c r="I13" s="20">
        <v>159</v>
      </c>
    </row>
    <row r="14" spans="1:9" x14ac:dyDescent="0.2">
      <c r="A14" s="19" t="s">
        <v>409</v>
      </c>
      <c r="B14" s="20">
        <v>449</v>
      </c>
      <c r="C14" s="20">
        <v>93</v>
      </c>
      <c r="D14" s="20">
        <v>191</v>
      </c>
      <c r="E14" s="20">
        <v>115</v>
      </c>
      <c r="F14" s="20">
        <v>36</v>
      </c>
      <c r="G14" s="20">
        <v>14</v>
      </c>
      <c r="H14" s="20">
        <v>284</v>
      </c>
      <c r="I14" s="20">
        <v>151</v>
      </c>
    </row>
    <row r="15" spans="1:9" x14ac:dyDescent="0.2">
      <c r="A15" s="19" t="s">
        <v>410</v>
      </c>
      <c r="B15" s="20">
        <v>427</v>
      </c>
      <c r="C15" s="20">
        <v>95</v>
      </c>
      <c r="D15" s="20">
        <v>163</v>
      </c>
      <c r="E15" s="20">
        <v>118</v>
      </c>
      <c r="F15" s="20">
        <v>39</v>
      </c>
      <c r="G15" s="20">
        <v>12</v>
      </c>
      <c r="H15" s="20">
        <v>258</v>
      </c>
      <c r="I15" s="20">
        <v>157</v>
      </c>
    </row>
    <row r="16" spans="1:9" x14ac:dyDescent="0.2">
      <c r="A16" s="19" t="s">
        <v>411</v>
      </c>
      <c r="B16" s="20">
        <v>274</v>
      </c>
      <c r="C16" s="20">
        <v>69</v>
      </c>
      <c r="D16" s="20">
        <v>118</v>
      </c>
      <c r="E16" s="20">
        <v>48</v>
      </c>
      <c r="F16" s="20">
        <v>29</v>
      </c>
      <c r="G16" s="20">
        <v>10</v>
      </c>
      <c r="H16" s="20">
        <v>187</v>
      </c>
      <c r="I16" s="20">
        <v>77</v>
      </c>
    </row>
    <row r="17" spans="1:9" x14ac:dyDescent="0.2">
      <c r="A17" s="19" t="s">
        <v>412</v>
      </c>
      <c r="B17" s="20">
        <v>137</v>
      </c>
      <c r="C17" s="20">
        <v>27</v>
      </c>
      <c r="D17" s="20">
        <v>45</v>
      </c>
      <c r="E17" s="20">
        <v>44</v>
      </c>
      <c r="F17" s="20">
        <v>15</v>
      </c>
      <c r="G17" s="20">
        <v>6</v>
      </c>
      <c r="H17" s="20">
        <v>72</v>
      </c>
      <c r="I17" s="20">
        <v>59</v>
      </c>
    </row>
    <row r="18" spans="1:9" x14ac:dyDescent="0.2">
      <c r="A18" s="19" t="s">
        <v>413</v>
      </c>
      <c r="B18" s="20">
        <v>71</v>
      </c>
      <c r="C18" s="20">
        <v>12</v>
      </c>
      <c r="D18" s="20">
        <v>21</v>
      </c>
      <c r="E18" s="20">
        <v>24</v>
      </c>
      <c r="F18" s="20">
        <v>11</v>
      </c>
      <c r="G18" s="20">
        <v>3</v>
      </c>
      <c r="H18" s="20">
        <v>33</v>
      </c>
      <c r="I18" s="20">
        <v>35</v>
      </c>
    </row>
    <row r="19" spans="1:9" x14ac:dyDescent="0.2">
      <c r="A19" s="19" t="s">
        <v>414</v>
      </c>
      <c r="B19" s="20">
        <v>11</v>
      </c>
      <c r="C19" s="20">
        <v>2</v>
      </c>
      <c r="D19" s="20">
        <v>5</v>
      </c>
      <c r="E19" s="20">
        <v>3</v>
      </c>
      <c r="F19" s="20">
        <v>1</v>
      </c>
      <c r="G19" s="20">
        <v>0</v>
      </c>
      <c r="H19" s="20">
        <v>7</v>
      </c>
      <c r="I19" s="20">
        <v>4</v>
      </c>
    </row>
    <row r="20" spans="1:9" x14ac:dyDescent="0.2">
      <c r="A20" s="19" t="s">
        <v>415</v>
      </c>
      <c r="B20" s="20">
        <v>881</v>
      </c>
      <c r="C20" s="20">
        <v>189</v>
      </c>
      <c r="D20" s="20">
        <v>357</v>
      </c>
      <c r="E20" s="20">
        <v>218</v>
      </c>
      <c r="F20" s="20">
        <v>92</v>
      </c>
      <c r="G20" s="20">
        <v>25</v>
      </c>
      <c r="H20" s="20">
        <v>546</v>
      </c>
      <c r="I20" s="20">
        <v>310</v>
      </c>
    </row>
    <row r="21" spans="1:9" x14ac:dyDescent="0.2">
      <c r="A21" s="19" t="s">
        <v>416</v>
      </c>
      <c r="B21" s="20">
        <v>701</v>
      </c>
      <c r="C21" s="20">
        <v>164</v>
      </c>
      <c r="D21" s="20">
        <v>281</v>
      </c>
      <c r="E21" s="20">
        <v>166</v>
      </c>
      <c r="F21" s="20">
        <v>68</v>
      </c>
      <c r="G21" s="20">
        <v>22</v>
      </c>
      <c r="H21" s="20">
        <v>445</v>
      </c>
      <c r="I21" s="20">
        <v>234</v>
      </c>
    </row>
    <row r="22" spans="1:9" x14ac:dyDescent="0.2">
      <c r="A22" s="19" t="s">
        <v>417</v>
      </c>
      <c r="B22" s="20">
        <v>1801</v>
      </c>
      <c r="C22" s="20">
        <v>394</v>
      </c>
      <c r="D22" s="20">
        <v>709</v>
      </c>
      <c r="E22" s="20">
        <v>455</v>
      </c>
      <c r="F22" s="20">
        <v>187</v>
      </c>
      <c r="G22" s="20">
        <v>56</v>
      </c>
      <c r="H22" s="20">
        <v>1103</v>
      </c>
      <c r="I22" s="20">
        <v>642</v>
      </c>
    </row>
    <row r="23" spans="1:9" x14ac:dyDescent="0.2">
      <c r="A23" s="19" t="s">
        <v>418</v>
      </c>
      <c r="B23" s="20">
        <v>920</v>
      </c>
      <c r="C23" s="20">
        <v>205</v>
      </c>
      <c r="D23" s="20">
        <v>352</v>
      </c>
      <c r="E23" s="20">
        <v>237</v>
      </c>
      <c r="F23" s="20">
        <v>95</v>
      </c>
      <c r="G23" s="20">
        <v>31</v>
      </c>
      <c r="H23" s="20">
        <v>557</v>
      </c>
      <c r="I23" s="20">
        <v>332</v>
      </c>
    </row>
    <row r="24" spans="1:9" x14ac:dyDescent="0.2">
      <c r="A24" s="19" t="s">
        <v>419</v>
      </c>
      <c r="B24" s="20">
        <v>219</v>
      </c>
      <c r="C24" s="20">
        <v>41</v>
      </c>
      <c r="D24" s="20">
        <v>71</v>
      </c>
      <c r="E24" s="20">
        <v>71</v>
      </c>
      <c r="F24" s="20">
        <v>27</v>
      </c>
      <c r="G24" s="20">
        <v>9</v>
      </c>
      <c r="H24" s="20">
        <v>112</v>
      </c>
      <c r="I24" s="20">
        <v>98</v>
      </c>
    </row>
    <row r="25" spans="1:9" x14ac:dyDescent="0.2">
      <c r="A25" s="18" t="s">
        <v>420</v>
      </c>
      <c r="B25" s="17">
        <v>208</v>
      </c>
      <c r="C25" s="17">
        <v>60</v>
      </c>
      <c r="D25" s="17">
        <v>71</v>
      </c>
      <c r="E25" s="17">
        <v>53</v>
      </c>
      <c r="F25" s="17">
        <v>20</v>
      </c>
      <c r="G25" s="17">
        <v>4</v>
      </c>
      <c r="H25" s="17">
        <v>131</v>
      </c>
      <c r="I25" s="17">
        <v>73</v>
      </c>
    </row>
    <row r="26" spans="1:9" x14ac:dyDescent="0.2">
      <c r="A26" s="19" t="s">
        <v>408</v>
      </c>
      <c r="B26" s="20">
        <v>220</v>
      </c>
      <c r="C26" s="20">
        <v>44</v>
      </c>
      <c r="D26" s="20">
        <v>83</v>
      </c>
      <c r="E26" s="20">
        <v>57</v>
      </c>
      <c r="F26" s="20">
        <v>31</v>
      </c>
      <c r="G26" s="20">
        <v>5</v>
      </c>
      <c r="H26" s="20">
        <v>127</v>
      </c>
      <c r="I26" s="20">
        <v>88</v>
      </c>
    </row>
    <row r="27" spans="1:9" x14ac:dyDescent="0.2">
      <c r="A27" s="19" t="s">
        <v>409</v>
      </c>
      <c r="B27" s="20">
        <v>226</v>
      </c>
      <c r="C27" s="20">
        <v>48</v>
      </c>
      <c r="D27" s="20">
        <v>89</v>
      </c>
      <c r="E27" s="20">
        <v>61</v>
      </c>
      <c r="F27" s="20">
        <v>24</v>
      </c>
      <c r="G27" s="20">
        <v>4</v>
      </c>
      <c r="H27" s="20">
        <v>137</v>
      </c>
      <c r="I27" s="20">
        <v>85</v>
      </c>
    </row>
    <row r="28" spans="1:9" x14ac:dyDescent="0.2">
      <c r="A28" s="19" t="s">
        <v>410</v>
      </c>
      <c r="B28" s="20">
        <v>211</v>
      </c>
      <c r="C28" s="20">
        <v>41</v>
      </c>
      <c r="D28" s="20">
        <v>77</v>
      </c>
      <c r="E28" s="20">
        <v>64</v>
      </c>
      <c r="F28" s="20">
        <v>22</v>
      </c>
      <c r="G28" s="20">
        <v>7</v>
      </c>
      <c r="H28" s="20">
        <v>118</v>
      </c>
      <c r="I28" s="20">
        <v>86</v>
      </c>
    </row>
    <row r="29" spans="1:9" x14ac:dyDescent="0.2">
      <c r="A29" s="19" t="s">
        <v>411</v>
      </c>
      <c r="B29" s="20">
        <v>134</v>
      </c>
      <c r="C29" s="20">
        <v>25</v>
      </c>
      <c r="D29" s="20">
        <v>70</v>
      </c>
      <c r="E29" s="20">
        <v>22</v>
      </c>
      <c r="F29" s="20">
        <v>13</v>
      </c>
      <c r="G29" s="20">
        <v>4</v>
      </c>
      <c r="H29" s="20">
        <v>95</v>
      </c>
      <c r="I29" s="20">
        <v>35</v>
      </c>
    </row>
    <row r="30" spans="1:9" x14ac:dyDescent="0.2">
      <c r="A30" s="19" t="s">
        <v>412</v>
      </c>
      <c r="B30" s="20">
        <v>65</v>
      </c>
      <c r="C30" s="20">
        <v>14</v>
      </c>
      <c r="D30" s="20">
        <v>25</v>
      </c>
      <c r="E30" s="20">
        <v>17</v>
      </c>
      <c r="F30" s="20">
        <v>6</v>
      </c>
      <c r="G30" s="20">
        <v>3</v>
      </c>
      <c r="H30" s="20">
        <v>39</v>
      </c>
      <c r="I30" s="20">
        <v>23</v>
      </c>
    </row>
    <row r="31" spans="1:9" x14ac:dyDescent="0.2">
      <c r="A31" s="19" t="s">
        <v>413</v>
      </c>
      <c r="B31" s="20">
        <v>25</v>
      </c>
      <c r="C31" s="20">
        <v>5</v>
      </c>
      <c r="D31" s="20">
        <v>8</v>
      </c>
      <c r="E31" s="20">
        <v>8</v>
      </c>
      <c r="F31" s="20">
        <v>3</v>
      </c>
      <c r="G31" s="20">
        <v>1</v>
      </c>
      <c r="H31" s="20">
        <v>13</v>
      </c>
      <c r="I31" s="20">
        <v>11</v>
      </c>
    </row>
    <row r="32" spans="1:9" x14ac:dyDescent="0.2">
      <c r="A32" s="19" t="s">
        <v>414</v>
      </c>
      <c r="B32" s="20">
        <v>3</v>
      </c>
      <c r="C32" s="20">
        <v>1</v>
      </c>
      <c r="D32" s="20">
        <v>1</v>
      </c>
      <c r="E32" s="20">
        <v>1</v>
      </c>
      <c r="F32" s="20">
        <v>0</v>
      </c>
      <c r="G32" s="20">
        <v>0</v>
      </c>
      <c r="H32" s="20">
        <v>2</v>
      </c>
      <c r="I32" s="20">
        <v>1</v>
      </c>
    </row>
    <row r="33" spans="1:9" x14ac:dyDescent="0.2">
      <c r="A33" s="19" t="s">
        <v>415</v>
      </c>
      <c r="B33" s="20">
        <v>446</v>
      </c>
      <c r="C33" s="20">
        <v>92</v>
      </c>
      <c r="D33" s="20">
        <v>172</v>
      </c>
      <c r="E33" s="20">
        <v>118</v>
      </c>
      <c r="F33" s="20">
        <v>55</v>
      </c>
      <c r="G33" s="20">
        <v>9</v>
      </c>
      <c r="H33" s="20">
        <v>264</v>
      </c>
      <c r="I33" s="20">
        <v>173</v>
      </c>
    </row>
    <row r="34" spans="1:9" x14ac:dyDescent="0.2">
      <c r="A34" s="19" t="s">
        <v>416</v>
      </c>
      <c r="B34" s="20">
        <v>345</v>
      </c>
      <c r="C34" s="20">
        <v>66</v>
      </c>
      <c r="D34" s="20">
        <v>147</v>
      </c>
      <c r="E34" s="20">
        <v>86</v>
      </c>
      <c r="F34" s="20">
        <v>35</v>
      </c>
      <c r="G34" s="20">
        <v>11</v>
      </c>
      <c r="H34" s="20">
        <v>213</v>
      </c>
      <c r="I34" s="20">
        <v>121</v>
      </c>
    </row>
    <row r="35" spans="1:9" x14ac:dyDescent="0.2">
      <c r="A35" s="19" t="s">
        <v>417</v>
      </c>
      <c r="B35" s="20">
        <v>884</v>
      </c>
      <c r="C35" s="20">
        <v>178</v>
      </c>
      <c r="D35" s="20">
        <v>353</v>
      </c>
      <c r="E35" s="20">
        <v>230</v>
      </c>
      <c r="F35" s="20">
        <v>99</v>
      </c>
      <c r="G35" s="20">
        <v>24</v>
      </c>
      <c r="H35" s="20">
        <v>531</v>
      </c>
      <c r="I35" s="20">
        <v>329</v>
      </c>
    </row>
    <row r="36" spans="1:9" x14ac:dyDescent="0.2">
      <c r="A36" s="19" t="s">
        <v>418</v>
      </c>
      <c r="B36" s="20">
        <v>438</v>
      </c>
      <c r="C36" s="20">
        <v>86</v>
      </c>
      <c r="D36" s="20">
        <v>181</v>
      </c>
      <c r="E36" s="20">
        <v>112</v>
      </c>
      <c r="F36" s="20">
        <v>44</v>
      </c>
      <c r="G36" s="20">
        <v>15</v>
      </c>
      <c r="H36" s="20">
        <v>267</v>
      </c>
      <c r="I36" s="20">
        <v>156</v>
      </c>
    </row>
    <row r="37" spans="1:9" x14ac:dyDescent="0.2">
      <c r="A37" s="19" t="s">
        <v>419</v>
      </c>
      <c r="B37" s="20">
        <v>93</v>
      </c>
      <c r="C37" s="20">
        <v>20</v>
      </c>
      <c r="D37" s="20">
        <v>34</v>
      </c>
      <c r="E37" s="20">
        <v>26</v>
      </c>
      <c r="F37" s="20">
        <v>9</v>
      </c>
      <c r="G37" s="20">
        <v>4</v>
      </c>
      <c r="H37" s="20">
        <v>54</v>
      </c>
      <c r="I37" s="20">
        <v>35</v>
      </c>
    </row>
    <row r="38" spans="1:9" x14ac:dyDescent="0.2">
      <c r="A38" s="18" t="s">
        <v>421</v>
      </c>
      <c r="B38" s="17">
        <v>178</v>
      </c>
      <c r="C38" s="17">
        <v>43</v>
      </c>
      <c r="D38" s="17">
        <v>61</v>
      </c>
      <c r="E38" s="17">
        <v>51</v>
      </c>
      <c r="F38" s="17">
        <v>20</v>
      </c>
      <c r="G38" s="17">
        <v>3</v>
      </c>
      <c r="H38" s="17">
        <v>104</v>
      </c>
      <c r="I38" s="17">
        <v>71</v>
      </c>
    </row>
    <row r="39" spans="1:9" x14ac:dyDescent="0.2">
      <c r="A39" s="19" t="s">
        <v>408</v>
      </c>
      <c r="B39" s="20">
        <v>212</v>
      </c>
      <c r="C39" s="20">
        <v>52</v>
      </c>
      <c r="D39" s="20">
        <v>83</v>
      </c>
      <c r="E39" s="20">
        <v>46</v>
      </c>
      <c r="F39" s="20">
        <v>25</v>
      </c>
      <c r="G39" s="20">
        <v>6</v>
      </c>
      <c r="H39" s="20">
        <v>135</v>
      </c>
      <c r="I39" s="20">
        <v>71</v>
      </c>
    </row>
    <row r="40" spans="1:9" x14ac:dyDescent="0.2">
      <c r="A40" s="19" t="s">
        <v>409</v>
      </c>
      <c r="B40" s="20">
        <v>223</v>
      </c>
      <c r="C40" s="20">
        <v>45</v>
      </c>
      <c r="D40" s="20">
        <v>102</v>
      </c>
      <c r="E40" s="20">
        <v>54</v>
      </c>
      <c r="F40" s="20">
        <v>12</v>
      </c>
      <c r="G40" s="20">
        <v>10</v>
      </c>
      <c r="H40" s="20">
        <v>147</v>
      </c>
      <c r="I40" s="20">
        <v>66</v>
      </c>
    </row>
    <row r="41" spans="1:9" x14ac:dyDescent="0.2">
      <c r="A41" s="19" t="s">
        <v>410</v>
      </c>
      <c r="B41" s="20">
        <v>216</v>
      </c>
      <c r="C41" s="20">
        <v>54</v>
      </c>
      <c r="D41" s="20">
        <v>86</v>
      </c>
      <c r="E41" s="20">
        <v>54</v>
      </c>
      <c r="F41" s="20">
        <v>17</v>
      </c>
      <c r="G41" s="20">
        <v>5</v>
      </c>
      <c r="H41" s="20">
        <v>140</v>
      </c>
      <c r="I41" s="20">
        <v>71</v>
      </c>
    </row>
    <row r="42" spans="1:9" x14ac:dyDescent="0.2">
      <c r="A42" s="19" t="s">
        <v>411</v>
      </c>
      <c r="B42" s="20">
        <v>140</v>
      </c>
      <c r="C42" s="20">
        <v>44</v>
      </c>
      <c r="D42" s="20">
        <v>48</v>
      </c>
      <c r="E42" s="20">
        <v>26</v>
      </c>
      <c r="F42" s="20">
        <v>16</v>
      </c>
      <c r="G42" s="20">
        <v>6</v>
      </c>
      <c r="H42" s="20">
        <v>92</v>
      </c>
      <c r="I42" s="20">
        <v>42</v>
      </c>
    </row>
    <row r="43" spans="1:9" x14ac:dyDescent="0.2">
      <c r="A43" s="19" t="s">
        <v>412</v>
      </c>
      <c r="B43" s="20">
        <v>72</v>
      </c>
      <c r="C43" s="20">
        <v>13</v>
      </c>
      <c r="D43" s="20">
        <v>20</v>
      </c>
      <c r="E43" s="20">
        <v>27</v>
      </c>
      <c r="F43" s="20">
        <v>9</v>
      </c>
      <c r="G43" s="20">
        <v>3</v>
      </c>
      <c r="H43" s="20">
        <v>33</v>
      </c>
      <c r="I43" s="20">
        <v>36</v>
      </c>
    </row>
    <row r="44" spans="1:9" x14ac:dyDescent="0.2">
      <c r="A44" s="19" t="s">
        <v>413</v>
      </c>
      <c r="B44" s="20">
        <v>46</v>
      </c>
      <c r="C44" s="20">
        <v>7</v>
      </c>
      <c r="D44" s="20">
        <v>13</v>
      </c>
      <c r="E44" s="20">
        <v>16</v>
      </c>
      <c r="F44" s="20">
        <v>8</v>
      </c>
      <c r="G44" s="20">
        <v>2</v>
      </c>
      <c r="H44" s="20">
        <v>20</v>
      </c>
      <c r="I44" s="20">
        <v>24</v>
      </c>
    </row>
    <row r="45" spans="1:9" x14ac:dyDescent="0.2">
      <c r="A45" s="19" t="s">
        <v>414</v>
      </c>
      <c r="B45" s="20">
        <v>8</v>
      </c>
      <c r="C45" s="20">
        <v>1</v>
      </c>
      <c r="D45" s="20">
        <v>4</v>
      </c>
      <c r="E45" s="20">
        <v>2</v>
      </c>
      <c r="F45" s="20">
        <v>1</v>
      </c>
      <c r="G45" s="20">
        <v>0</v>
      </c>
      <c r="H45" s="20">
        <v>5</v>
      </c>
      <c r="I45" s="20">
        <v>3</v>
      </c>
    </row>
    <row r="46" spans="1:9" x14ac:dyDescent="0.2">
      <c r="A46" s="19" t="s">
        <v>415</v>
      </c>
      <c r="B46" s="20">
        <v>435</v>
      </c>
      <c r="C46" s="20">
        <v>97</v>
      </c>
      <c r="D46" s="20">
        <v>185</v>
      </c>
      <c r="E46" s="20">
        <v>100</v>
      </c>
      <c r="F46" s="20">
        <v>37</v>
      </c>
      <c r="G46" s="20">
        <v>16</v>
      </c>
      <c r="H46" s="20">
        <v>282</v>
      </c>
      <c r="I46" s="20">
        <v>137</v>
      </c>
    </row>
    <row r="47" spans="1:9" x14ac:dyDescent="0.2">
      <c r="A47" s="19" t="s">
        <v>416</v>
      </c>
      <c r="B47" s="20">
        <v>356</v>
      </c>
      <c r="C47" s="20">
        <v>98</v>
      </c>
      <c r="D47" s="20">
        <v>134</v>
      </c>
      <c r="E47" s="20">
        <v>80</v>
      </c>
      <c r="F47" s="20">
        <v>33</v>
      </c>
      <c r="G47" s="20">
        <v>11</v>
      </c>
      <c r="H47" s="20">
        <v>232</v>
      </c>
      <c r="I47" s="20">
        <v>113</v>
      </c>
    </row>
    <row r="48" spans="1:9" x14ac:dyDescent="0.2">
      <c r="A48" s="19" t="s">
        <v>417</v>
      </c>
      <c r="B48" s="20">
        <v>917</v>
      </c>
      <c r="C48" s="20">
        <v>216</v>
      </c>
      <c r="D48" s="20">
        <v>356</v>
      </c>
      <c r="E48" s="20">
        <v>225</v>
      </c>
      <c r="F48" s="20">
        <v>88</v>
      </c>
      <c r="G48" s="20">
        <v>32</v>
      </c>
      <c r="H48" s="20">
        <v>572</v>
      </c>
      <c r="I48" s="20">
        <v>313</v>
      </c>
    </row>
    <row r="49" spans="1:9" x14ac:dyDescent="0.2">
      <c r="A49" s="19" t="s">
        <v>418</v>
      </c>
      <c r="B49" s="20">
        <v>482</v>
      </c>
      <c r="C49" s="20">
        <v>119</v>
      </c>
      <c r="D49" s="20">
        <v>171</v>
      </c>
      <c r="E49" s="20">
        <v>125</v>
      </c>
      <c r="F49" s="20">
        <v>51</v>
      </c>
      <c r="G49" s="20">
        <v>16</v>
      </c>
      <c r="H49" s="20">
        <v>290</v>
      </c>
      <c r="I49" s="20">
        <v>176</v>
      </c>
    </row>
    <row r="50" spans="1:9" x14ac:dyDescent="0.2">
      <c r="A50" s="19" t="s">
        <v>419</v>
      </c>
      <c r="B50" s="20">
        <v>126</v>
      </c>
      <c r="C50" s="20">
        <v>21</v>
      </c>
      <c r="D50" s="20">
        <v>37</v>
      </c>
      <c r="E50" s="20">
        <v>45</v>
      </c>
      <c r="F50" s="20">
        <v>18</v>
      </c>
      <c r="G50" s="20">
        <v>5</v>
      </c>
      <c r="H50" s="20">
        <v>58</v>
      </c>
      <c r="I50" s="20">
        <v>63</v>
      </c>
    </row>
    <row r="51" spans="1:9" x14ac:dyDescent="0.2">
      <c r="A51" s="18" t="s">
        <v>422</v>
      </c>
      <c r="B51" s="18"/>
      <c r="C51" s="18"/>
      <c r="D51" s="18"/>
      <c r="E51" s="18"/>
      <c r="F51" s="18"/>
      <c r="G51" s="18"/>
      <c r="H51" s="18"/>
      <c r="I51" s="18"/>
    </row>
    <row r="52" spans="1:9" x14ac:dyDescent="0.2">
      <c r="A52" s="19" t="s">
        <v>130</v>
      </c>
      <c r="B52" s="20">
        <v>151</v>
      </c>
      <c r="C52" s="20">
        <v>44</v>
      </c>
      <c r="D52" s="20">
        <v>43</v>
      </c>
      <c r="E52" s="20">
        <v>35</v>
      </c>
      <c r="F52" s="20">
        <v>23</v>
      </c>
      <c r="G52" s="20">
        <v>6</v>
      </c>
      <c r="H52" s="20">
        <v>87</v>
      </c>
      <c r="I52" s="20">
        <v>58</v>
      </c>
    </row>
    <row r="53" spans="1:9" x14ac:dyDescent="0.2">
      <c r="A53" s="19" t="s">
        <v>131</v>
      </c>
      <c r="B53" s="20">
        <v>1446</v>
      </c>
      <c r="C53" s="20">
        <v>293</v>
      </c>
      <c r="D53" s="20">
        <v>600</v>
      </c>
      <c r="E53" s="20">
        <v>382</v>
      </c>
      <c r="F53" s="20">
        <v>136</v>
      </c>
      <c r="G53" s="20">
        <v>35</v>
      </c>
      <c r="H53" s="20">
        <v>893</v>
      </c>
      <c r="I53" s="20">
        <v>518</v>
      </c>
    </row>
    <row r="54" spans="1:9" x14ac:dyDescent="0.2">
      <c r="A54" s="19" t="s">
        <v>392</v>
      </c>
      <c r="B54" s="20">
        <v>150</v>
      </c>
      <c r="C54" s="20">
        <v>55</v>
      </c>
      <c r="D54" s="20">
        <v>45</v>
      </c>
      <c r="E54" s="20">
        <v>32</v>
      </c>
      <c r="F54" s="20">
        <v>16</v>
      </c>
      <c r="G54" s="20">
        <v>2</v>
      </c>
      <c r="H54" s="20">
        <v>100</v>
      </c>
      <c r="I54" s="20">
        <v>48</v>
      </c>
    </row>
    <row r="55" spans="1:9" x14ac:dyDescent="0.2">
      <c r="A55" s="19" t="s">
        <v>132</v>
      </c>
      <c r="B55" s="20">
        <v>372</v>
      </c>
      <c r="C55" s="20">
        <v>87</v>
      </c>
      <c r="D55" s="20">
        <v>126</v>
      </c>
      <c r="E55" s="20">
        <v>97</v>
      </c>
      <c r="F55" s="20">
        <v>45</v>
      </c>
      <c r="G55" s="20">
        <v>17</v>
      </c>
      <c r="H55" s="20">
        <v>213</v>
      </c>
      <c r="I55" s="20">
        <v>142</v>
      </c>
    </row>
    <row r="56" spans="1:9" x14ac:dyDescent="0.2">
      <c r="A56" s="19" t="s">
        <v>423</v>
      </c>
      <c r="B56" s="20">
        <v>69</v>
      </c>
      <c r="C56" s="20">
        <v>18</v>
      </c>
      <c r="D56" s="20">
        <v>27</v>
      </c>
      <c r="E56" s="20">
        <v>14</v>
      </c>
      <c r="F56" s="20">
        <v>7</v>
      </c>
      <c r="G56" s="20">
        <v>3</v>
      </c>
      <c r="H56" s="20">
        <v>45</v>
      </c>
      <c r="I56" s="20">
        <v>21</v>
      </c>
    </row>
    <row r="57" spans="1:9" x14ac:dyDescent="0.2">
      <c r="A57" s="18" t="s">
        <v>133</v>
      </c>
      <c r="B57" s="17">
        <v>92</v>
      </c>
      <c r="C57" s="17">
        <v>30</v>
      </c>
      <c r="D57" s="17">
        <v>25</v>
      </c>
      <c r="E57" s="17">
        <v>18</v>
      </c>
      <c r="F57" s="17">
        <v>15</v>
      </c>
      <c r="G57" s="17">
        <v>4</v>
      </c>
      <c r="H57" s="17">
        <v>55</v>
      </c>
      <c r="I57" s="17">
        <v>33</v>
      </c>
    </row>
    <row r="58" spans="1:9" x14ac:dyDescent="0.2">
      <c r="A58" s="19" t="s">
        <v>134</v>
      </c>
      <c r="B58" s="20">
        <v>813</v>
      </c>
      <c r="C58" s="20">
        <v>156</v>
      </c>
      <c r="D58" s="20">
        <v>332</v>
      </c>
      <c r="E58" s="20">
        <v>227</v>
      </c>
      <c r="F58" s="20">
        <v>82</v>
      </c>
      <c r="G58" s="20">
        <v>16</v>
      </c>
      <c r="H58" s="20">
        <v>488</v>
      </c>
      <c r="I58" s="20">
        <v>309</v>
      </c>
    </row>
    <row r="59" spans="1:9" x14ac:dyDescent="0.2">
      <c r="A59" s="19" t="s">
        <v>393</v>
      </c>
      <c r="B59" s="20">
        <v>65</v>
      </c>
      <c r="C59" s="20">
        <v>22</v>
      </c>
      <c r="D59" s="20">
        <v>24</v>
      </c>
      <c r="E59" s="20">
        <v>13</v>
      </c>
      <c r="F59" s="20">
        <v>5</v>
      </c>
      <c r="G59" s="20">
        <v>1</v>
      </c>
      <c r="H59" s="20">
        <v>46</v>
      </c>
      <c r="I59" s="20">
        <v>18</v>
      </c>
    </row>
    <row r="60" spans="1:9" x14ac:dyDescent="0.2">
      <c r="A60" s="19" t="s">
        <v>135</v>
      </c>
      <c r="B60" s="20">
        <v>83</v>
      </c>
      <c r="C60" s="20">
        <v>19</v>
      </c>
      <c r="D60" s="20">
        <v>30</v>
      </c>
      <c r="E60" s="20">
        <v>16</v>
      </c>
      <c r="F60" s="20">
        <v>13</v>
      </c>
      <c r="G60" s="20">
        <v>5</v>
      </c>
      <c r="H60" s="20">
        <v>49</v>
      </c>
      <c r="I60" s="20">
        <v>29</v>
      </c>
    </row>
    <row r="61" spans="1:9" x14ac:dyDescent="0.2">
      <c r="A61" s="19" t="s">
        <v>424</v>
      </c>
      <c r="B61" s="20">
        <v>39</v>
      </c>
      <c r="C61" s="20">
        <v>11</v>
      </c>
      <c r="D61" s="20">
        <v>13</v>
      </c>
      <c r="E61" s="20">
        <v>9</v>
      </c>
      <c r="F61" s="20">
        <v>4</v>
      </c>
      <c r="G61" s="20">
        <v>2</v>
      </c>
      <c r="H61" s="20">
        <v>24</v>
      </c>
      <c r="I61" s="20">
        <v>13</v>
      </c>
    </row>
    <row r="62" spans="1:9" x14ac:dyDescent="0.2">
      <c r="A62" s="18" t="s">
        <v>136</v>
      </c>
      <c r="B62" s="17">
        <v>59</v>
      </c>
      <c r="C62" s="17">
        <v>14</v>
      </c>
      <c r="D62" s="17">
        <v>18</v>
      </c>
      <c r="E62" s="17">
        <v>17</v>
      </c>
      <c r="F62" s="17">
        <v>8</v>
      </c>
      <c r="G62" s="17">
        <v>2</v>
      </c>
      <c r="H62" s="17">
        <v>32</v>
      </c>
      <c r="I62" s="17">
        <v>25</v>
      </c>
    </row>
    <row r="63" spans="1:9" x14ac:dyDescent="0.2">
      <c r="A63" s="19" t="s">
        <v>134</v>
      </c>
      <c r="B63" s="20">
        <v>632</v>
      </c>
      <c r="C63" s="20">
        <v>137</v>
      </c>
      <c r="D63" s="20">
        <v>268</v>
      </c>
      <c r="E63" s="20">
        <v>154</v>
      </c>
      <c r="F63" s="20">
        <v>54</v>
      </c>
      <c r="G63" s="20">
        <v>19</v>
      </c>
      <c r="H63" s="20">
        <v>405</v>
      </c>
      <c r="I63" s="20">
        <v>208</v>
      </c>
    </row>
    <row r="64" spans="1:9" x14ac:dyDescent="0.2">
      <c r="A64" s="19" t="s">
        <v>393</v>
      </c>
      <c r="B64" s="20">
        <v>85</v>
      </c>
      <c r="C64" s="20">
        <v>33</v>
      </c>
      <c r="D64" s="20">
        <v>21</v>
      </c>
      <c r="E64" s="20">
        <v>19</v>
      </c>
      <c r="F64" s="20">
        <v>11</v>
      </c>
      <c r="G64" s="20">
        <v>1</v>
      </c>
      <c r="H64" s="20">
        <v>54</v>
      </c>
      <c r="I64" s="20">
        <v>30</v>
      </c>
    </row>
    <row r="65" spans="1:9" x14ac:dyDescent="0.2">
      <c r="A65" s="19" t="s">
        <v>135</v>
      </c>
      <c r="B65" s="20">
        <v>289</v>
      </c>
      <c r="C65" s="20">
        <v>68</v>
      </c>
      <c r="D65" s="20">
        <v>96</v>
      </c>
      <c r="E65" s="20">
        <v>81</v>
      </c>
      <c r="F65" s="20">
        <v>32</v>
      </c>
      <c r="G65" s="20">
        <v>12</v>
      </c>
      <c r="H65" s="20">
        <v>164</v>
      </c>
      <c r="I65" s="20">
        <v>113</v>
      </c>
    </row>
    <row r="66" spans="1:9" x14ac:dyDescent="0.2">
      <c r="A66" s="19" t="s">
        <v>424</v>
      </c>
      <c r="B66" s="20">
        <v>30</v>
      </c>
      <c r="C66" s="20">
        <v>7</v>
      </c>
      <c r="D66" s="20">
        <v>14</v>
      </c>
      <c r="E66" s="20">
        <v>5</v>
      </c>
      <c r="F66" s="20">
        <v>3</v>
      </c>
      <c r="G66" s="20">
        <v>1</v>
      </c>
      <c r="H66" s="20">
        <v>21</v>
      </c>
      <c r="I66" s="20">
        <v>8</v>
      </c>
    </row>
    <row r="67" spans="1:9" x14ac:dyDescent="0.2">
      <c r="A67" s="18" t="s">
        <v>425</v>
      </c>
      <c r="B67" s="18"/>
      <c r="C67" s="18"/>
      <c r="D67" s="18"/>
      <c r="E67" s="18"/>
      <c r="F67" s="18"/>
      <c r="G67" s="18"/>
      <c r="H67" s="18"/>
      <c r="I67" s="18"/>
    </row>
    <row r="68" spans="1:9" x14ac:dyDescent="0.2">
      <c r="A68" s="19" t="s">
        <v>426</v>
      </c>
      <c r="B68" s="20">
        <v>366</v>
      </c>
      <c r="C68" s="20">
        <v>116</v>
      </c>
      <c r="D68" s="20">
        <v>114</v>
      </c>
      <c r="E68" s="20">
        <v>69</v>
      </c>
      <c r="F68" s="20">
        <v>53</v>
      </c>
      <c r="G68" s="20">
        <v>14</v>
      </c>
      <c r="H68" s="20">
        <v>230</v>
      </c>
      <c r="I68" s="20">
        <v>122</v>
      </c>
    </row>
    <row r="69" spans="1:9" x14ac:dyDescent="0.2">
      <c r="A69" s="19" t="s">
        <v>427</v>
      </c>
      <c r="B69" s="20">
        <v>1212</v>
      </c>
      <c r="C69" s="20">
        <v>238</v>
      </c>
      <c r="D69" s="20">
        <v>496</v>
      </c>
      <c r="E69" s="20">
        <v>332</v>
      </c>
      <c r="F69" s="20">
        <v>117</v>
      </c>
      <c r="G69" s="20">
        <v>29</v>
      </c>
      <c r="H69" s="20">
        <v>734</v>
      </c>
      <c r="I69" s="20">
        <v>449</v>
      </c>
    </row>
    <row r="70" spans="1:9" x14ac:dyDescent="0.2">
      <c r="A70" s="19" t="s">
        <v>137</v>
      </c>
      <c r="B70" s="20">
        <v>112</v>
      </c>
      <c r="C70" s="20">
        <v>19</v>
      </c>
      <c r="D70" s="20">
        <v>38</v>
      </c>
      <c r="E70" s="20">
        <v>35</v>
      </c>
      <c r="F70" s="20">
        <v>17</v>
      </c>
      <c r="G70" s="20">
        <v>3</v>
      </c>
      <c r="H70" s="20">
        <v>57</v>
      </c>
      <c r="I70" s="20">
        <v>52</v>
      </c>
    </row>
    <row r="71" spans="1:9" x14ac:dyDescent="0.2">
      <c r="A71" s="19" t="s">
        <v>138</v>
      </c>
      <c r="B71" s="20">
        <v>673</v>
      </c>
      <c r="C71" s="20">
        <v>161</v>
      </c>
      <c r="D71" s="20">
        <v>245</v>
      </c>
      <c r="E71" s="20">
        <v>193</v>
      </c>
      <c r="F71" s="20">
        <v>61</v>
      </c>
      <c r="G71" s="20">
        <v>13</v>
      </c>
      <c r="H71" s="20">
        <v>406</v>
      </c>
      <c r="I71" s="20">
        <v>254</v>
      </c>
    </row>
    <row r="72" spans="1:9" x14ac:dyDescent="0.2">
      <c r="A72" s="19" t="s">
        <v>428</v>
      </c>
      <c r="B72" s="20">
        <v>75</v>
      </c>
      <c r="C72" s="20">
        <v>15</v>
      </c>
      <c r="D72" s="20">
        <v>30</v>
      </c>
      <c r="E72" s="20">
        <v>18</v>
      </c>
      <c r="F72" s="20">
        <v>9</v>
      </c>
      <c r="G72" s="20">
        <v>3</v>
      </c>
      <c r="H72" s="20">
        <v>45</v>
      </c>
      <c r="I72" s="20">
        <v>27</v>
      </c>
    </row>
    <row r="73" spans="1:9" x14ac:dyDescent="0.2">
      <c r="A73" s="19" t="s">
        <v>429</v>
      </c>
      <c r="B73" s="20">
        <v>178</v>
      </c>
      <c r="C73" s="20">
        <v>35</v>
      </c>
      <c r="D73" s="20">
        <v>80</v>
      </c>
      <c r="E73" s="20">
        <v>43</v>
      </c>
      <c r="F73" s="20">
        <v>13</v>
      </c>
      <c r="G73" s="20">
        <v>7</v>
      </c>
      <c r="H73" s="20">
        <v>115</v>
      </c>
      <c r="I73" s="20">
        <v>56</v>
      </c>
    </row>
    <row r="74" spans="1:9" x14ac:dyDescent="0.2">
      <c r="A74" s="19" t="s">
        <v>1441</v>
      </c>
      <c r="B74" s="20">
        <v>1644</v>
      </c>
      <c r="C74" s="20">
        <v>346</v>
      </c>
      <c r="D74" s="20">
        <v>647</v>
      </c>
      <c r="E74" s="20">
        <v>448</v>
      </c>
      <c r="F74" s="20">
        <v>161</v>
      </c>
      <c r="G74" s="20">
        <v>42</v>
      </c>
      <c r="H74" s="20">
        <v>993</v>
      </c>
      <c r="I74" s="20">
        <v>609</v>
      </c>
    </row>
    <row r="75" spans="1:9" x14ac:dyDescent="0.2">
      <c r="A75" s="18" t="s">
        <v>430</v>
      </c>
      <c r="B75" s="18"/>
      <c r="C75" s="18"/>
      <c r="D75" s="18"/>
      <c r="E75" s="18"/>
      <c r="F75" s="18"/>
      <c r="G75" s="18"/>
      <c r="H75" s="18"/>
      <c r="I75" s="18"/>
    </row>
    <row r="76" spans="1:9" x14ac:dyDescent="0.2">
      <c r="A76" s="21" t="s">
        <v>431</v>
      </c>
      <c r="B76" s="34">
        <v>366</v>
      </c>
      <c r="C76" s="34">
        <v>116</v>
      </c>
      <c r="D76" s="34">
        <v>114</v>
      </c>
      <c r="E76" s="34">
        <v>69</v>
      </c>
      <c r="F76" s="34">
        <v>53</v>
      </c>
      <c r="G76" s="34">
        <v>14</v>
      </c>
      <c r="H76" s="34">
        <v>230</v>
      </c>
      <c r="I76" s="34">
        <v>122</v>
      </c>
    </row>
    <row r="77" spans="1:9" x14ac:dyDescent="0.2">
      <c r="A77" s="21" t="s">
        <v>432</v>
      </c>
      <c r="B77" s="34">
        <v>954</v>
      </c>
      <c r="C77" s="34">
        <v>193</v>
      </c>
      <c r="D77" s="34">
        <v>384</v>
      </c>
      <c r="E77" s="34">
        <v>256</v>
      </c>
      <c r="F77" s="34">
        <v>96</v>
      </c>
      <c r="G77" s="34">
        <v>25</v>
      </c>
      <c r="H77" s="34">
        <v>577</v>
      </c>
      <c r="I77" s="34">
        <v>352</v>
      </c>
    </row>
    <row r="78" spans="1:9" x14ac:dyDescent="0.2">
      <c r="A78" s="19" t="s">
        <v>433</v>
      </c>
      <c r="B78" s="20">
        <v>345</v>
      </c>
      <c r="C78" s="20">
        <v>77</v>
      </c>
      <c r="D78" s="20">
        <v>129</v>
      </c>
      <c r="E78" s="20">
        <v>103</v>
      </c>
      <c r="F78" s="20">
        <v>31</v>
      </c>
      <c r="G78" s="20">
        <v>5</v>
      </c>
      <c r="H78" s="20">
        <v>206</v>
      </c>
      <c r="I78" s="20">
        <v>134</v>
      </c>
    </row>
    <row r="79" spans="1:9" x14ac:dyDescent="0.2">
      <c r="A79" s="19" t="s">
        <v>434</v>
      </c>
      <c r="B79" s="20">
        <v>141</v>
      </c>
      <c r="C79" s="20">
        <v>29</v>
      </c>
      <c r="D79" s="20">
        <v>53</v>
      </c>
      <c r="E79" s="20">
        <v>44</v>
      </c>
      <c r="F79" s="20">
        <v>11</v>
      </c>
      <c r="G79" s="20">
        <v>4</v>
      </c>
      <c r="H79" s="20">
        <v>82</v>
      </c>
      <c r="I79" s="20">
        <v>55</v>
      </c>
    </row>
    <row r="80" spans="1:9" x14ac:dyDescent="0.2">
      <c r="A80" s="19" t="s">
        <v>435</v>
      </c>
      <c r="B80" s="20">
        <v>56</v>
      </c>
      <c r="C80" s="20">
        <v>20</v>
      </c>
      <c r="D80" s="20">
        <v>19</v>
      </c>
      <c r="E80" s="20">
        <v>13</v>
      </c>
      <c r="F80" s="20">
        <v>3</v>
      </c>
      <c r="G80" s="20">
        <v>1</v>
      </c>
      <c r="H80" s="20">
        <v>39</v>
      </c>
      <c r="I80" s="20">
        <v>16</v>
      </c>
    </row>
    <row r="81" spans="1:9" x14ac:dyDescent="0.2">
      <c r="A81" s="19" t="s">
        <v>436</v>
      </c>
      <c r="B81" s="20">
        <v>48</v>
      </c>
      <c r="C81" s="20">
        <v>4</v>
      </c>
      <c r="D81" s="20">
        <v>22</v>
      </c>
      <c r="E81" s="20">
        <v>13</v>
      </c>
      <c r="F81" s="20">
        <v>9</v>
      </c>
      <c r="G81" s="20">
        <v>0</v>
      </c>
      <c r="H81" s="20">
        <v>26</v>
      </c>
      <c r="I81" s="20">
        <v>22</v>
      </c>
    </row>
    <row r="82" spans="1:9" x14ac:dyDescent="0.2">
      <c r="A82" s="19" t="s">
        <v>437</v>
      </c>
      <c r="B82" s="20">
        <v>20</v>
      </c>
      <c r="C82" s="20">
        <v>5</v>
      </c>
      <c r="D82" s="20">
        <v>5</v>
      </c>
      <c r="E82" s="20">
        <v>7</v>
      </c>
      <c r="F82" s="20">
        <v>3</v>
      </c>
      <c r="G82" s="20">
        <v>0</v>
      </c>
      <c r="H82" s="20">
        <v>10</v>
      </c>
      <c r="I82" s="20">
        <v>10</v>
      </c>
    </row>
    <row r="83" spans="1:9" x14ac:dyDescent="0.2">
      <c r="A83" s="19" t="s">
        <v>438</v>
      </c>
      <c r="B83" s="20">
        <v>4</v>
      </c>
      <c r="C83" s="20">
        <v>1</v>
      </c>
      <c r="D83" s="20">
        <v>0</v>
      </c>
      <c r="E83" s="20">
        <v>1</v>
      </c>
      <c r="F83" s="20">
        <v>1</v>
      </c>
      <c r="G83" s="20">
        <v>1</v>
      </c>
      <c r="H83" s="20">
        <v>1</v>
      </c>
      <c r="I83" s="20">
        <v>2</v>
      </c>
    </row>
    <row r="84" spans="1:9" x14ac:dyDescent="0.2">
      <c r="A84" s="19" t="s">
        <v>439</v>
      </c>
      <c r="B84" s="20">
        <v>2</v>
      </c>
      <c r="C84" s="20">
        <v>1</v>
      </c>
      <c r="D84" s="20">
        <v>1</v>
      </c>
      <c r="E84" s="20">
        <v>0</v>
      </c>
      <c r="F84" s="20">
        <v>0</v>
      </c>
      <c r="G84" s="20">
        <v>0</v>
      </c>
      <c r="H84" s="20">
        <v>2</v>
      </c>
      <c r="I84" s="20">
        <v>0</v>
      </c>
    </row>
    <row r="85" spans="1:9" x14ac:dyDescent="0.2">
      <c r="A85" s="19" t="s">
        <v>440</v>
      </c>
      <c r="B85" s="20">
        <v>2</v>
      </c>
      <c r="C85" s="20">
        <v>0</v>
      </c>
      <c r="D85" s="20">
        <v>2</v>
      </c>
      <c r="E85" s="20">
        <v>0</v>
      </c>
      <c r="F85" s="20">
        <v>0</v>
      </c>
      <c r="G85" s="20">
        <v>0</v>
      </c>
      <c r="H85" s="20">
        <v>2</v>
      </c>
      <c r="I85" s="20">
        <v>0</v>
      </c>
    </row>
    <row r="86" spans="1:9" x14ac:dyDescent="0.2">
      <c r="A86" s="19" t="s">
        <v>429</v>
      </c>
      <c r="B86" s="20">
        <v>250</v>
      </c>
      <c r="C86" s="20">
        <v>51</v>
      </c>
      <c r="D86" s="20">
        <v>112</v>
      </c>
      <c r="E86" s="20">
        <v>54</v>
      </c>
      <c r="F86" s="20">
        <v>20</v>
      </c>
      <c r="G86" s="20">
        <v>13</v>
      </c>
      <c r="H86" s="20">
        <v>163</v>
      </c>
      <c r="I86" s="20">
        <v>74</v>
      </c>
    </row>
    <row r="87" spans="1:9" x14ac:dyDescent="0.2">
      <c r="A87" s="18" t="s">
        <v>441</v>
      </c>
      <c r="B87" s="18"/>
      <c r="C87" s="18"/>
      <c r="D87" s="18"/>
      <c r="E87" s="18"/>
      <c r="F87" s="18"/>
      <c r="G87" s="18"/>
      <c r="H87" s="18"/>
      <c r="I87" s="18"/>
    </row>
    <row r="88" spans="1:9" x14ac:dyDescent="0.2">
      <c r="A88" s="19" t="s">
        <v>442</v>
      </c>
      <c r="B88" s="20">
        <v>1712</v>
      </c>
      <c r="C88" s="20">
        <v>368</v>
      </c>
      <c r="D88" s="20">
        <v>670</v>
      </c>
      <c r="E88" s="20">
        <v>461</v>
      </c>
      <c r="F88" s="20">
        <v>170</v>
      </c>
      <c r="G88" s="20">
        <v>43</v>
      </c>
      <c r="H88" s="20">
        <v>1038</v>
      </c>
      <c r="I88" s="20">
        <v>631</v>
      </c>
    </row>
    <row r="89" spans="1:9" x14ac:dyDescent="0.2">
      <c r="A89" s="19" t="s">
        <v>139</v>
      </c>
      <c r="B89" s="20">
        <v>76</v>
      </c>
      <c r="C89" s="20">
        <v>17</v>
      </c>
      <c r="D89" s="20">
        <v>31</v>
      </c>
      <c r="E89" s="20">
        <v>21</v>
      </c>
      <c r="F89" s="20">
        <v>7</v>
      </c>
      <c r="G89" s="20">
        <v>0</v>
      </c>
      <c r="H89" s="20">
        <v>48</v>
      </c>
      <c r="I89" s="20">
        <v>28</v>
      </c>
    </row>
    <row r="90" spans="1:9" x14ac:dyDescent="0.2">
      <c r="A90" s="19" t="s">
        <v>443</v>
      </c>
      <c r="B90" s="20">
        <v>59</v>
      </c>
      <c r="C90" s="20">
        <v>13</v>
      </c>
      <c r="D90" s="20">
        <v>22</v>
      </c>
      <c r="E90" s="20">
        <v>13</v>
      </c>
      <c r="F90" s="20">
        <v>8</v>
      </c>
      <c r="G90" s="20">
        <v>3</v>
      </c>
      <c r="H90" s="20">
        <v>35</v>
      </c>
      <c r="I90" s="20">
        <v>21</v>
      </c>
    </row>
    <row r="91" spans="1:9" x14ac:dyDescent="0.2">
      <c r="A91" s="19" t="s">
        <v>140</v>
      </c>
      <c r="B91" s="20">
        <v>194</v>
      </c>
      <c r="C91" s="20">
        <v>62</v>
      </c>
      <c r="D91" s="20">
        <v>62</v>
      </c>
      <c r="E91" s="20">
        <v>34</v>
      </c>
      <c r="F91" s="20">
        <v>27</v>
      </c>
      <c r="G91" s="20">
        <v>9</v>
      </c>
      <c r="H91" s="20">
        <v>124</v>
      </c>
      <c r="I91" s="20">
        <v>61</v>
      </c>
    </row>
    <row r="92" spans="1:9" x14ac:dyDescent="0.2">
      <c r="A92" s="19" t="s">
        <v>141</v>
      </c>
      <c r="B92" s="20">
        <v>16</v>
      </c>
      <c r="C92" s="20">
        <v>7</v>
      </c>
      <c r="D92" s="20">
        <v>5</v>
      </c>
      <c r="E92" s="20">
        <v>4</v>
      </c>
      <c r="F92" s="20">
        <v>0</v>
      </c>
      <c r="G92" s="20">
        <v>0</v>
      </c>
      <c r="H92" s="20">
        <v>12</v>
      </c>
      <c r="I92" s="20">
        <v>4</v>
      </c>
    </row>
    <row r="93" spans="1:9" x14ac:dyDescent="0.2">
      <c r="A93" s="19" t="s">
        <v>401</v>
      </c>
      <c r="B93" s="20">
        <v>46</v>
      </c>
      <c r="C93" s="20">
        <v>11</v>
      </c>
      <c r="D93" s="20">
        <v>17</v>
      </c>
      <c r="E93" s="20">
        <v>9</v>
      </c>
      <c r="F93" s="20">
        <v>7</v>
      </c>
      <c r="G93" s="20">
        <v>2</v>
      </c>
      <c r="H93" s="20">
        <v>28</v>
      </c>
      <c r="I93" s="20">
        <v>16</v>
      </c>
    </row>
    <row r="94" spans="1:9" x14ac:dyDescent="0.2">
      <c r="A94" s="19" t="s">
        <v>429</v>
      </c>
      <c r="B94" s="20">
        <v>85</v>
      </c>
      <c r="C94" s="20">
        <v>19</v>
      </c>
      <c r="D94" s="20">
        <v>34</v>
      </c>
      <c r="E94" s="20">
        <v>18</v>
      </c>
      <c r="F94" s="20">
        <v>8</v>
      </c>
      <c r="G94" s="20">
        <v>6</v>
      </c>
      <c r="H94" s="20">
        <v>53</v>
      </c>
      <c r="I94" s="20">
        <v>26</v>
      </c>
    </row>
    <row r="95" spans="1:9" x14ac:dyDescent="0.2">
      <c r="A95" s="18" t="s">
        <v>444</v>
      </c>
      <c r="B95" s="18"/>
      <c r="C95" s="18"/>
      <c r="D95" s="18"/>
      <c r="E95" s="18"/>
      <c r="F95" s="18"/>
      <c r="G95" s="18"/>
      <c r="H95" s="18"/>
      <c r="I95" s="18"/>
    </row>
    <row r="96" spans="1:9" x14ac:dyDescent="0.2">
      <c r="A96" s="19" t="s">
        <v>445</v>
      </c>
      <c r="B96" s="20">
        <v>1212</v>
      </c>
      <c r="C96" s="20">
        <v>250</v>
      </c>
      <c r="D96" s="20">
        <v>472</v>
      </c>
      <c r="E96" s="20">
        <v>339</v>
      </c>
      <c r="F96" s="20">
        <v>129</v>
      </c>
      <c r="G96" s="20">
        <v>22</v>
      </c>
      <c r="H96" s="20">
        <v>722</v>
      </c>
      <c r="I96" s="20">
        <v>468</v>
      </c>
    </row>
    <row r="97" spans="1:9" x14ac:dyDescent="0.2">
      <c r="A97" s="19" t="s">
        <v>446</v>
      </c>
      <c r="B97" s="20">
        <v>24</v>
      </c>
      <c r="C97" s="20">
        <v>4</v>
      </c>
      <c r="D97" s="20">
        <v>9</v>
      </c>
      <c r="E97" s="20">
        <v>10</v>
      </c>
      <c r="F97" s="20">
        <v>1</v>
      </c>
      <c r="G97" s="20">
        <v>0</v>
      </c>
      <c r="H97" s="20">
        <v>13</v>
      </c>
      <c r="I97" s="20">
        <v>11</v>
      </c>
    </row>
    <row r="98" spans="1:9" x14ac:dyDescent="0.2">
      <c r="A98" s="19" t="s">
        <v>447</v>
      </c>
      <c r="B98" s="20">
        <v>76</v>
      </c>
      <c r="C98" s="20">
        <v>18</v>
      </c>
      <c r="D98" s="20">
        <v>35</v>
      </c>
      <c r="E98" s="20">
        <v>18</v>
      </c>
      <c r="F98" s="20">
        <v>4</v>
      </c>
      <c r="G98" s="20">
        <v>1</v>
      </c>
      <c r="H98" s="20">
        <v>53</v>
      </c>
      <c r="I98" s="20">
        <v>22</v>
      </c>
    </row>
    <row r="99" spans="1:9" x14ac:dyDescent="0.2">
      <c r="A99" s="19" t="s">
        <v>448</v>
      </c>
      <c r="B99" s="20">
        <v>43</v>
      </c>
      <c r="C99" s="20">
        <v>13</v>
      </c>
      <c r="D99" s="20">
        <v>19</v>
      </c>
      <c r="E99" s="20">
        <v>9</v>
      </c>
      <c r="F99" s="20">
        <v>0</v>
      </c>
      <c r="G99" s="20">
        <v>2</v>
      </c>
      <c r="H99" s="20">
        <v>32</v>
      </c>
      <c r="I99" s="20">
        <v>9</v>
      </c>
    </row>
    <row r="100" spans="1:9" x14ac:dyDescent="0.2">
      <c r="A100" s="19" t="s">
        <v>449</v>
      </c>
      <c r="B100" s="20">
        <v>14</v>
      </c>
      <c r="C100" s="20">
        <v>0</v>
      </c>
      <c r="D100" s="20">
        <v>7</v>
      </c>
      <c r="E100" s="20">
        <v>3</v>
      </c>
      <c r="F100" s="20">
        <v>4</v>
      </c>
      <c r="G100" s="20">
        <v>0</v>
      </c>
      <c r="H100" s="20">
        <v>7</v>
      </c>
      <c r="I100" s="20">
        <v>7</v>
      </c>
    </row>
    <row r="101" spans="1:9" x14ac:dyDescent="0.2">
      <c r="A101" s="19" t="s">
        <v>450</v>
      </c>
      <c r="B101" s="20">
        <v>5</v>
      </c>
      <c r="C101" s="20">
        <v>1</v>
      </c>
      <c r="D101" s="20">
        <v>3</v>
      </c>
      <c r="E101" s="20">
        <v>0</v>
      </c>
      <c r="F101" s="20">
        <v>1</v>
      </c>
      <c r="G101" s="20">
        <v>0</v>
      </c>
      <c r="H101" s="20">
        <v>4</v>
      </c>
      <c r="I101" s="20">
        <v>1</v>
      </c>
    </row>
    <row r="102" spans="1:9" x14ac:dyDescent="0.2">
      <c r="A102" s="19" t="s">
        <v>429</v>
      </c>
      <c r="B102" s="20">
        <v>414</v>
      </c>
      <c r="C102" s="20">
        <v>99</v>
      </c>
      <c r="D102" s="20">
        <v>156</v>
      </c>
      <c r="E102" s="20">
        <v>103</v>
      </c>
      <c r="F102" s="20">
        <v>38</v>
      </c>
      <c r="G102" s="20">
        <v>18</v>
      </c>
      <c r="H102" s="20">
        <v>255</v>
      </c>
      <c r="I102" s="20">
        <v>141</v>
      </c>
    </row>
    <row r="103" spans="1:9" x14ac:dyDescent="0.2">
      <c r="A103" s="18" t="s">
        <v>451</v>
      </c>
      <c r="B103" s="18"/>
      <c r="C103" s="18"/>
      <c r="D103" s="18"/>
      <c r="E103" s="18"/>
      <c r="F103" s="18"/>
      <c r="G103" s="18"/>
      <c r="H103" s="18"/>
      <c r="I103" s="18"/>
    </row>
    <row r="104" spans="1:9" x14ac:dyDescent="0.2">
      <c r="A104" s="19" t="s">
        <v>445</v>
      </c>
      <c r="B104" s="20">
        <v>13</v>
      </c>
      <c r="C104" s="20">
        <v>2</v>
      </c>
      <c r="D104" s="20">
        <v>6</v>
      </c>
      <c r="E104" s="20">
        <v>3</v>
      </c>
      <c r="F104" s="20">
        <v>1</v>
      </c>
      <c r="G104" s="20">
        <v>1</v>
      </c>
      <c r="H104" s="20">
        <v>8</v>
      </c>
      <c r="I104" s="20">
        <v>4</v>
      </c>
    </row>
    <row r="105" spans="1:9" x14ac:dyDescent="0.2">
      <c r="A105" s="19" t="s">
        <v>446</v>
      </c>
      <c r="B105" s="20">
        <v>89</v>
      </c>
      <c r="C105" s="20">
        <v>28</v>
      </c>
      <c r="D105" s="20">
        <v>29</v>
      </c>
      <c r="E105" s="20">
        <v>17</v>
      </c>
      <c r="F105" s="20">
        <v>12</v>
      </c>
      <c r="G105" s="20">
        <v>3</v>
      </c>
      <c r="H105" s="20">
        <v>57</v>
      </c>
      <c r="I105" s="20">
        <v>29</v>
      </c>
    </row>
    <row r="106" spans="1:9" x14ac:dyDescent="0.2">
      <c r="A106" s="19" t="s">
        <v>447</v>
      </c>
      <c r="B106" s="20">
        <v>143</v>
      </c>
      <c r="C106" s="20">
        <v>40</v>
      </c>
      <c r="D106" s="20">
        <v>47</v>
      </c>
      <c r="E106" s="20">
        <v>30</v>
      </c>
      <c r="F106" s="20">
        <v>22</v>
      </c>
      <c r="G106" s="20">
        <v>4</v>
      </c>
      <c r="H106" s="20">
        <v>87</v>
      </c>
      <c r="I106" s="20">
        <v>52</v>
      </c>
    </row>
    <row r="107" spans="1:9" x14ac:dyDescent="0.2">
      <c r="A107" s="19" t="s">
        <v>448</v>
      </c>
      <c r="B107" s="20">
        <v>27</v>
      </c>
      <c r="C107" s="20">
        <v>9</v>
      </c>
      <c r="D107" s="20">
        <v>12</v>
      </c>
      <c r="E107" s="20">
        <v>4</v>
      </c>
      <c r="F107" s="20">
        <v>2</v>
      </c>
      <c r="G107" s="20">
        <v>0</v>
      </c>
      <c r="H107" s="20">
        <v>21</v>
      </c>
      <c r="I107" s="20">
        <v>6</v>
      </c>
    </row>
    <row r="108" spans="1:9" x14ac:dyDescent="0.2">
      <c r="A108" s="19" t="s">
        <v>449</v>
      </c>
      <c r="B108" s="20">
        <v>5</v>
      </c>
      <c r="C108" s="20">
        <v>2</v>
      </c>
      <c r="D108" s="20">
        <v>1</v>
      </c>
      <c r="E108" s="20">
        <v>1</v>
      </c>
      <c r="F108" s="20">
        <v>0</v>
      </c>
      <c r="G108" s="20">
        <v>1</v>
      </c>
      <c r="H108" s="20">
        <v>3</v>
      </c>
      <c r="I108" s="20">
        <v>1</v>
      </c>
    </row>
    <row r="109" spans="1:9" x14ac:dyDescent="0.2">
      <c r="A109" s="19" t="s">
        <v>450</v>
      </c>
      <c r="B109" s="20">
        <v>10</v>
      </c>
      <c r="C109" s="20">
        <v>3</v>
      </c>
      <c r="D109" s="20">
        <v>2</v>
      </c>
      <c r="E109" s="20">
        <v>2</v>
      </c>
      <c r="F109" s="20">
        <v>1</v>
      </c>
      <c r="G109" s="20">
        <v>2</v>
      </c>
      <c r="H109" s="20">
        <v>5</v>
      </c>
      <c r="I109" s="20">
        <v>3</v>
      </c>
    </row>
    <row r="110" spans="1:9" x14ac:dyDescent="0.2">
      <c r="A110" s="19" t="s">
        <v>429</v>
      </c>
      <c r="B110" s="20">
        <v>28</v>
      </c>
      <c r="C110" s="20">
        <v>9</v>
      </c>
      <c r="D110" s="20">
        <v>9</v>
      </c>
      <c r="E110" s="20">
        <v>3</v>
      </c>
      <c r="F110" s="20">
        <v>4</v>
      </c>
      <c r="G110" s="20">
        <v>3</v>
      </c>
      <c r="H110" s="20">
        <v>18</v>
      </c>
      <c r="I110" s="20">
        <v>7</v>
      </c>
    </row>
    <row r="111" spans="1:9" x14ac:dyDescent="0.2">
      <c r="A111" s="18" t="s">
        <v>142</v>
      </c>
      <c r="B111" s="18"/>
      <c r="C111" s="18"/>
      <c r="D111" s="18"/>
      <c r="E111" s="18"/>
      <c r="F111" s="18"/>
      <c r="G111" s="18"/>
      <c r="H111" s="18"/>
      <c r="I111" s="18"/>
    </row>
    <row r="112" spans="1:9" x14ac:dyDescent="0.2">
      <c r="A112" s="19" t="s">
        <v>452</v>
      </c>
      <c r="B112" s="20">
        <v>90</v>
      </c>
      <c r="C112" s="20">
        <v>26</v>
      </c>
      <c r="D112" s="20">
        <v>31</v>
      </c>
      <c r="E112" s="20">
        <v>23</v>
      </c>
      <c r="F112" s="20">
        <v>9</v>
      </c>
      <c r="G112" s="20">
        <v>1</v>
      </c>
      <c r="H112" s="20">
        <v>57</v>
      </c>
      <c r="I112" s="20">
        <v>32</v>
      </c>
    </row>
    <row r="113" spans="1:9" x14ac:dyDescent="0.2">
      <c r="A113" s="19" t="s">
        <v>453</v>
      </c>
      <c r="B113" s="20">
        <v>307</v>
      </c>
      <c r="C113" s="20">
        <v>57</v>
      </c>
      <c r="D113" s="20">
        <v>125</v>
      </c>
      <c r="E113" s="20">
        <v>81</v>
      </c>
      <c r="F113" s="20">
        <v>38</v>
      </c>
      <c r="G113" s="20">
        <v>6</v>
      </c>
      <c r="H113" s="20">
        <v>182</v>
      </c>
      <c r="I113" s="20">
        <v>119</v>
      </c>
    </row>
    <row r="114" spans="1:9" x14ac:dyDescent="0.2">
      <c r="A114" s="19" t="s">
        <v>454</v>
      </c>
      <c r="B114" s="20">
        <v>392</v>
      </c>
      <c r="C114" s="20">
        <v>86</v>
      </c>
      <c r="D114" s="20">
        <v>150</v>
      </c>
      <c r="E114" s="20">
        <v>114</v>
      </c>
      <c r="F114" s="20">
        <v>37</v>
      </c>
      <c r="G114" s="20">
        <v>5</v>
      </c>
      <c r="H114" s="20">
        <v>236</v>
      </c>
      <c r="I114" s="20">
        <v>151</v>
      </c>
    </row>
    <row r="115" spans="1:9" x14ac:dyDescent="0.2">
      <c r="A115" s="19" t="s">
        <v>455</v>
      </c>
      <c r="B115" s="20">
        <v>379</v>
      </c>
      <c r="C115" s="20">
        <v>83</v>
      </c>
      <c r="D115" s="20">
        <v>159</v>
      </c>
      <c r="E115" s="20">
        <v>101</v>
      </c>
      <c r="F115" s="20">
        <v>26</v>
      </c>
      <c r="G115" s="20">
        <v>10</v>
      </c>
      <c r="H115" s="20">
        <v>242</v>
      </c>
      <c r="I115" s="20">
        <v>127</v>
      </c>
    </row>
    <row r="116" spans="1:9" x14ac:dyDescent="0.2">
      <c r="A116" s="19" t="s">
        <v>456</v>
      </c>
      <c r="B116" s="20">
        <v>951</v>
      </c>
      <c r="C116" s="20">
        <v>227</v>
      </c>
      <c r="D116" s="20">
        <v>351</v>
      </c>
      <c r="E116" s="20">
        <v>228</v>
      </c>
      <c r="F116" s="20">
        <v>109</v>
      </c>
      <c r="G116" s="20">
        <v>36</v>
      </c>
      <c r="H116" s="20">
        <v>578</v>
      </c>
      <c r="I116" s="20">
        <v>337</v>
      </c>
    </row>
    <row r="117" spans="1:9" x14ac:dyDescent="0.2">
      <c r="A117" s="19" t="s">
        <v>429</v>
      </c>
      <c r="B117" s="20">
        <v>69</v>
      </c>
      <c r="C117" s="20">
        <v>18</v>
      </c>
      <c r="D117" s="20">
        <v>25</v>
      </c>
      <c r="E117" s="20">
        <v>13</v>
      </c>
      <c r="F117" s="20">
        <v>8</v>
      </c>
      <c r="G117" s="20">
        <v>5</v>
      </c>
      <c r="H117" s="20">
        <v>43</v>
      </c>
      <c r="I117" s="20">
        <v>21</v>
      </c>
    </row>
    <row r="118" spans="1:9" x14ac:dyDescent="0.2">
      <c r="A118" s="18" t="s">
        <v>143</v>
      </c>
      <c r="B118" s="18"/>
      <c r="C118" s="18"/>
      <c r="D118" s="18"/>
      <c r="E118" s="18"/>
      <c r="F118" s="18"/>
      <c r="G118" s="18"/>
      <c r="H118" s="18"/>
      <c r="I118" s="18"/>
    </row>
    <row r="119" spans="1:9" x14ac:dyDescent="0.2">
      <c r="A119" s="21" t="s">
        <v>457</v>
      </c>
      <c r="B119" s="21"/>
      <c r="C119" s="21"/>
      <c r="D119" s="21"/>
      <c r="E119" s="21"/>
      <c r="F119" s="21"/>
      <c r="G119" s="21"/>
      <c r="H119" s="21"/>
      <c r="I119" s="21"/>
    </row>
    <row r="120" spans="1:9" x14ac:dyDescent="0.2">
      <c r="A120" s="19" t="s">
        <v>458</v>
      </c>
      <c r="B120" s="20">
        <v>546</v>
      </c>
      <c r="C120" s="20">
        <v>117</v>
      </c>
      <c r="D120" s="20">
        <v>215</v>
      </c>
      <c r="E120" s="20">
        <v>142</v>
      </c>
      <c r="F120" s="20">
        <v>66</v>
      </c>
      <c r="G120" s="20">
        <v>6</v>
      </c>
      <c r="H120" s="20">
        <v>332</v>
      </c>
      <c r="I120" s="20">
        <v>208</v>
      </c>
    </row>
    <row r="121" spans="1:9" x14ac:dyDescent="0.2">
      <c r="A121" s="19" t="s">
        <v>459</v>
      </c>
      <c r="B121" s="20">
        <v>531</v>
      </c>
      <c r="C121" s="20">
        <v>108</v>
      </c>
      <c r="D121" s="20">
        <v>204</v>
      </c>
      <c r="E121" s="20">
        <v>158</v>
      </c>
      <c r="F121" s="20">
        <v>51</v>
      </c>
      <c r="G121" s="20">
        <v>10</v>
      </c>
      <c r="H121" s="20">
        <v>312</v>
      </c>
      <c r="I121" s="20">
        <v>209</v>
      </c>
    </row>
    <row r="122" spans="1:9" x14ac:dyDescent="0.2">
      <c r="A122" s="19" t="s">
        <v>460</v>
      </c>
      <c r="B122" s="20">
        <v>205</v>
      </c>
      <c r="C122" s="20">
        <v>47</v>
      </c>
      <c r="D122" s="20">
        <v>83</v>
      </c>
      <c r="E122" s="20">
        <v>54</v>
      </c>
      <c r="F122" s="20">
        <v>12</v>
      </c>
      <c r="G122" s="20">
        <v>9</v>
      </c>
      <c r="H122" s="20">
        <v>130</v>
      </c>
      <c r="I122" s="20">
        <v>66</v>
      </c>
    </row>
    <row r="123" spans="1:9" x14ac:dyDescent="0.2">
      <c r="A123" s="19" t="s">
        <v>461</v>
      </c>
      <c r="B123" s="20">
        <v>762</v>
      </c>
      <c r="C123" s="20">
        <v>192</v>
      </c>
      <c r="D123" s="20">
        <v>280</v>
      </c>
      <c r="E123" s="20">
        <v>176</v>
      </c>
      <c r="F123" s="20">
        <v>85</v>
      </c>
      <c r="G123" s="20">
        <v>29</v>
      </c>
      <c r="H123" s="20">
        <v>472</v>
      </c>
      <c r="I123" s="20">
        <v>261</v>
      </c>
    </row>
    <row r="124" spans="1:9" x14ac:dyDescent="0.2">
      <c r="A124" s="19" t="s">
        <v>429</v>
      </c>
      <c r="B124" s="20">
        <v>144</v>
      </c>
      <c r="C124" s="20">
        <v>33</v>
      </c>
      <c r="D124" s="20">
        <v>59</v>
      </c>
      <c r="E124" s="20">
        <v>30</v>
      </c>
      <c r="F124" s="20">
        <v>13</v>
      </c>
      <c r="G124" s="20">
        <v>9</v>
      </c>
      <c r="H124" s="20">
        <v>92</v>
      </c>
      <c r="I124" s="20">
        <v>43</v>
      </c>
    </row>
    <row r="125" spans="1:9" x14ac:dyDescent="0.2">
      <c r="A125" s="18" t="s">
        <v>143</v>
      </c>
      <c r="B125" s="18"/>
      <c r="C125" s="18"/>
      <c r="D125" s="18"/>
      <c r="E125" s="18"/>
      <c r="F125" s="18"/>
      <c r="G125" s="18"/>
      <c r="H125" s="18"/>
      <c r="I125" s="18"/>
    </row>
    <row r="126" spans="1:9" x14ac:dyDescent="0.2">
      <c r="A126" s="21" t="s">
        <v>462</v>
      </c>
      <c r="B126" s="21"/>
      <c r="C126" s="21"/>
      <c r="D126" s="21"/>
      <c r="E126" s="21"/>
      <c r="F126" s="21"/>
      <c r="G126" s="21"/>
      <c r="H126" s="21"/>
      <c r="I126" s="21"/>
    </row>
    <row r="127" spans="1:9" x14ac:dyDescent="0.2">
      <c r="A127" s="19" t="s">
        <v>458</v>
      </c>
      <c r="B127" s="20">
        <v>285</v>
      </c>
      <c r="C127" s="20">
        <v>52</v>
      </c>
      <c r="D127" s="20">
        <v>112</v>
      </c>
      <c r="E127" s="20">
        <v>84</v>
      </c>
      <c r="F127" s="20">
        <v>34</v>
      </c>
      <c r="G127" s="20">
        <v>3</v>
      </c>
      <c r="H127" s="20">
        <v>164</v>
      </c>
      <c r="I127" s="20">
        <v>118</v>
      </c>
    </row>
    <row r="128" spans="1:9" x14ac:dyDescent="0.2">
      <c r="A128" s="19" t="s">
        <v>459</v>
      </c>
      <c r="B128" s="20">
        <v>217</v>
      </c>
      <c r="C128" s="20">
        <v>44</v>
      </c>
      <c r="D128" s="20">
        <v>90</v>
      </c>
      <c r="E128" s="20">
        <v>60</v>
      </c>
      <c r="F128" s="20">
        <v>16</v>
      </c>
      <c r="G128" s="20">
        <v>7</v>
      </c>
      <c r="H128" s="20">
        <v>134</v>
      </c>
      <c r="I128" s="20">
        <v>76</v>
      </c>
    </row>
    <row r="129" spans="1:9" x14ac:dyDescent="0.2">
      <c r="A129" s="19" t="s">
        <v>460</v>
      </c>
      <c r="B129" s="20">
        <v>142</v>
      </c>
      <c r="C129" s="20">
        <v>41</v>
      </c>
      <c r="D129" s="20">
        <v>56</v>
      </c>
      <c r="E129" s="20">
        <v>34</v>
      </c>
      <c r="F129" s="20">
        <v>10</v>
      </c>
      <c r="G129" s="20">
        <v>1</v>
      </c>
      <c r="H129" s="20">
        <v>97</v>
      </c>
      <c r="I129" s="20">
        <v>44</v>
      </c>
    </row>
    <row r="130" spans="1:9" x14ac:dyDescent="0.2">
      <c r="A130" s="19" t="s">
        <v>461</v>
      </c>
      <c r="B130" s="20">
        <v>1184</v>
      </c>
      <c r="C130" s="20">
        <v>272</v>
      </c>
      <c r="D130" s="20">
        <v>435</v>
      </c>
      <c r="E130" s="20">
        <v>305</v>
      </c>
      <c r="F130" s="20">
        <v>135</v>
      </c>
      <c r="G130" s="20">
        <v>37</v>
      </c>
      <c r="H130" s="20">
        <v>707</v>
      </c>
      <c r="I130" s="20">
        <v>440</v>
      </c>
    </row>
    <row r="131" spans="1:9" x14ac:dyDescent="0.2">
      <c r="A131" s="19" t="s">
        <v>429</v>
      </c>
      <c r="B131" s="20">
        <v>360</v>
      </c>
      <c r="C131" s="20">
        <v>88</v>
      </c>
      <c r="D131" s="20">
        <v>148</v>
      </c>
      <c r="E131" s="20">
        <v>77</v>
      </c>
      <c r="F131" s="20">
        <v>32</v>
      </c>
      <c r="G131" s="20">
        <v>15</v>
      </c>
      <c r="H131" s="20">
        <v>236</v>
      </c>
      <c r="I131" s="20">
        <v>109</v>
      </c>
    </row>
    <row r="132" spans="1:9" x14ac:dyDescent="0.2">
      <c r="A132" s="18" t="s">
        <v>143</v>
      </c>
      <c r="B132" s="18"/>
      <c r="C132" s="18"/>
      <c r="D132" s="18"/>
      <c r="E132" s="18"/>
      <c r="F132" s="18"/>
      <c r="G132" s="18"/>
      <c r="H132" s="18"/>
      <c r="I132" s="18"/>
    </row>
    <row r="133" spans="1:9" x14ac:dyDescent="0.2">
      <c r="A133" s="21" t="s">
        <v>463</v>
      </c>
      <c r="B133" s="21"/>
      <c r="C133" s="21"/>
      <c r="D133" s="21"/>
      <c r="E133" s="21"/>
      <c r="F133" s="21"/>
      <c r="G133" s="21"/>
      <c r="H133" s="21"/>
      <c r="I133" s="21"/>
    </row>
    <row r="134" spans="1:9" x14ac:dyDescent="0.2">
      <c r="A134" s="19" t="s">
        <v>458</v>
      </c>
      <c r="B134" s="20">
        <v>330</v>
      </c>
      <c r="C134" s="20">
        <v>66</v>
      </c>
      <c r="D134" s="20">
        <v>128</v>
      </c>
      <c r="E134" s="20">
        <v>87</v>
      </c>
      <c r="F134" s="20">
        <v>44</v>
      </c>
      <c r="G134" s="20">
        <v>5</v>
      </c>
      <c r="H134" s="20">
        <v>194</v>
      </c>
      <c r="I134" s="20">
        <v>131</v>
      </c>
    </row>
    <row r="135" spans="1:9" x14ac:dyDescent="0.2">
      <c r="A135" s="19" t="s">
        <v>459</v>
      </c>
      <c r="B135" s="20">
        <v>326</v>
      </c>
      <c r="C135" s="20">
        <v>66</v>
      </c>
      <c r="D135" s="20">
        <v>138</v>
      </c>
      <c r="E135" s="20">
        <v>82</v>
      </c>
      <c r="F135" s="20">
        <v>34</v>
      </c>
      <c r="G135" s="20">
        <v>6</v>
      </c>
      <c r="H135" s="20">
        <v>204</v>
      </c>
      <c r="I135" s="20">
        <v>116</v>
      </c>
    </row>
    <row r="136" spans="1:9" x14ac:dyDescent="0.2">
      <c r="A136" s="19" t="s">
        <v>460</v>
      </c>
      <c r="B136" s="20">
        <v>133</v>
      </c>
      <c r="C136" s="20">
        <v>35</v>
      </c>
      <c r="D136" s="20">
        <v>46</v>
      </c>
      <c r="E136" s="20">
        <v>34</v>
      </c>
      <c r="F136" s="20">
        <v>15</v>
      </c>
      <c r="G136" s="20">
        <v>3</v>
      </c>
      <c r="H136" s="20">
        <v>81</v>
      </c>
      <c r="I136" s="20">
        <v>49</v>
      </c>
    </row>
    <row r="137" spans="1:9" x14ac:dyDescent="0.2">
      <c r="A137" s="19" t="s">
        <v>461</v>
      </c>
      <c r="B137" s="20">
        <v>1070</v>
      </c>
      <c r="C137" s="20">
        <v>254</v>
      </c>
      <c r="D137" s="20">
        <v>393</v>
      </c>
      <c r="E137" s="20">
        <v>280</v>
      </c>
      <c r="F137" s="20">
        <v>106</v>
      </c>
      <c r="G137" s="20">
        <v>37</v>
      </c>
      <c r="H137" s="20">
        <v>647</v>
      </c>
      <c r="I137" s="20">
        <v>386</v>
      </c>
    </row>
    <row r="138" spans="1:9" x14ac:dyDescent="0.2">
      <c r="A138" s="19" t="s">
        <v>429</v>
      </c>
      <c r="B138" s="20">
        <v>329</v>
      </c>
      <c r="C138" s="20">
        <v>76</v>
      </c>
      <c r="D138" s="20">
        <v>136</v>
      </c>
      <c r="E138" s="20">
        <v>77</v>
      </c>
      <c r="F138" s="20">
        <v>28</v>
      </c>
      <c r="G138" s="20">
        <v>12</v>
      </c>
      <c r="H138" s="20">
        <v>212</v>
      </c>
      <c r="I138" s="20">
        <v>105</v>
      </c>
    </row>
    <row r="139" spans="1:9" x14ac:dyDescent="0.2">
      <c r="A139" s="18" t="s">
        <v>143</v>
      </c>
      <c r="B139" s="18"/>
      <c r="C139" s="18"/>
      <c r="D139" s="18"/>
      <c r="E139" s="18"/>
      <c r="F139" s="18"/>
      <c r="G139" s="18"/>
      <c r="H139" s="18"/>
      <c r="I139" s="18"/>
    </row>
    <row r="140" spans="1:9" x14ac:dyDescent="0.2">
      <c r="A140" s="21" t="s">
        <v>464</v>
      </c>
      <c r="B140" s="21"/>
      <c r="C140" s="21"/>
      <c r="D140" s="21"/>
      <c r="E140" s="21"/>
      <c r="F140" s="21"/>
      <c r="G140" s="21"/>
      <c r="H140" s="21"/>
      <c r="I140" s="21"/>
    </row>
    <row r="141" spans="1:9" x14ac:dyDescent="0.2">
      <c r="A141" s="19" t="s">
        <v>458</v>
      </c>
      <c r="B141" s="20">
        <v>39</v>
      </c>
      <c r="C141" s="20">
        <v>6</v>
      </c>
      <c r="D141" s="20">
        <v>21</v>
      </c>
      <c r="E141" s="20">
        <v>10</v>
      </c>
      <c r="F141" s="20">
        <v>2</v>
      </c>
      <c r="G141" s="20">
        <v>0</v>
      </c>
      <c r="H141" s="20">
        <v>27</v>
      </c>
      <c r="I141" s="20">
        <v>12</v>
      </c>
    </row>
    <row r="142" spans="1:9" x14ac:dyDescent="0.2">
      <c r="A142" s="19" t="s">
        <v>459</v>
      </c>
      <c r="B142" s="20">
        <v>75</v>
      </c>
      <c r="C142" s="20">
        <v>21</v>
      </c>
      <c r="D142" s="20">
        <v>31</v>
      </c>
      <c r="E142" s="20">
        <v>18</v>
      </c>
      <c r="F142" s="20">
        <v>5</v>
      </c>
      <c r="G142" s="20">
        <v>0</v>
      </c>
      <c r="H142" s="20">
        <v>52</v>
      </c>
      <c r="I142" s="20">
        <v>23</v>
      </c>
    </row>
    <row r="143" spans="1:9" x14ac:dyDescent="0.2">
      <c r="A143" s="19" t="s">
        <v>460</v>
      </c>
      <c r="B143" s="20">
        <v>117</v>
      </c>
      <c r="C143" s="20">
        <v>23</v>
      </c>
      <c r="D143" s="20">
        <v>44</v>
      </c>
      <c r="E143" s="20">
        <v>37</v>
      </c>
      <c r="F143" s="20">
        <v>12</v>
      </c>
      <c r="G143" s="20">
        <v>1</v>
      </c>
      <c r="H143" s="20">
        <v>67</v>
      </c>
      <c r="I143" s="20">
        <v>49</v>
      </c>
    </row>
    <row r="144" spans="1:9" x14ac:dyDescent="0.2">
      <c r="A144" s="19" t="s">
        <v>461</v>
      </c>
      <c r="B144" s="20">
        <v>1288</v>
      </c>
      <c r="C144" s="20">
        <v>275</v>
      </c>
      <c r="D144" s="20">
        <v>478</v>
      </c>
      <c r="E144" s="20">
        <v>347</v>
      </c>
      <c r="F144" s="20">
        <v>151</v>
      </c>
      <c r="G144" s="20">
        <v>37</v>
      </c>
      <c r="H144" s="20">
        <v>753</v>
      </c>
      <c r="I144" s="20">
        <v>498</v>
      </c>
    </row>
    <row r="145" spans="1:9" x14ac:dyDescent="0.2">
      <c r="A145" s="19" t="s">
        <v>429</v>
      </c>
      <c r="B145" s="20">
        <v>669</v>
      </c>
      <c r="C145" s="20">
        <v>172</v>
      </c>
      <c r="D145" s="20">
        <v>267</v>
      </c>
      <c r="E145" s="20">
        <v>148</v>
      </c>
      <c r="F145" s="20">
        <v>57</v>
      </c>
      <c r="G145" s="20">
        <v>25</v>
      </c>
      <c r="H145" s="20">
        <v>439</v>
      </c>
      <c r="I145" s="20">
        <v>205</v>
      </c>
    </row>
    <row r="146" spans="1:9" x14ac:dyDescent="0.2">
      <c r="A146" s="18" t="s">
        <v>465</v>
      </c>
      <c r="B146" s="18"/>
      <c r="C146" s="18"/>
      <c r="D146" s="18"/>
      <c r="E146" s="18"/>
      <c r="F146" s="18"/>
      <c r="G146" s="18"/>
      <c r="H146" s="18"/>
      <c r="I146" s="18"/>
    </row>
    <row r="147" spans="1:9" x14ac:dyDescent="0.2">
      <c r="A147" s="19" t="s">
        <v>466</v>
      </c>
      <c r="B147" s="20">
        <v>541</v>
      </c>
      <c r="C147" s="20">
        <v>115</v>
      </c>
      <c r="D147" s="20">
        <v>217</v>
      </c>
      <c r="E147" s="20">
        <v>127</v>
      </c>
      <c r="F147" s="20">
        <v>67</v>
      </c>
      <c r="G147" s="20">
        <v>15</v>
      </c>
      <c r="H147" s="20">
        <v>332</v>
      </c>
      <c r="I147" s="20">
        <v>194</v>
      </c>
    </row>
    <row r="148" spans="1:9" x14ac:dyDescent="0.2">
      <c r="A148" s="19" t="s">
        <v>467</v>
      </c>
      <c r="B148" s="20">
        <v>877</v>
      </c>
      <c r="C148" s="20">
        <v>206</v>
      </c>
      <c r="D148" s="20">
        <v>341</v>
      </c>
      <c r="E148" s="20">
        <v>213</v>
      </c>
      <c r="F148" s="20">
        <v>94</v>
      </c>
      <c r="G148" s="20">
        <v>23</v>
      </c>
      <c r="H148" s="20">
        <v>547</v>
      </c>
      <c r="I148" s="20">
        <v>307</v>
      </c>
    </row>
    <row r="149" spans="1:9" x14ac:dyDescent="0.2">
      <c r="A149" s="19" t="s">
        <v>468</v>
      </c>
      <c r="B149" s="20">
        <v>543</v>
      </c>
      <c r="C149" s="20">
        <v>120</v>
      </c>
      <c r="D149" s="20">
        <v>214</v>
      </c>
      <c r="E149" s="20">
        <v>146</v>
      </c>
      <c r="F149" s="20">
        <v>46</v>
      </c>
      <c r="G149" s="20">
        <v>17</v>
      </c>
      <c r="H149" s="20">
        <v>334</v>
      </c>
      <c r="I149" s="20">
        <v>192</v>
      </c>
    </row>
    <row r="150" spans="1:9" x14ac:dyDescent="0.2">
      <c r="A150" s="19" t="s">
        <v>469</v>
      </c>
      <c r="B150" s="20">
        <v>227</v>
      </c>
      <c r="C150" s="20">
        <v>56</v>
      </c>
      <c r="D150" s="20">
        <v>69</v>
      </c>
      <c r="E150" s="20">
        <v>74</v>
      </c>
      <c r="F150" s="20">
        <v>20</v>
      </c>
      <c r="G150" s="20">
        <v>8</v>
      </c>
      <c r="H150" s="20">
        <v>125</v>
      </c>
      <c r="I150" s="20">
        <v>94</v>
      </c>
    </row>
    <row r="151" spans="1:9" x14ac:dyDescent="0.2">
      <c r="A151" s="18" t="s">
        <v>470</v>
      </c>
      <c r="B151" s="18"/>
      <c r="C151" s="18"/>
      <c r="D151" s="18"/>
      <c r="E151" s="18"/>
      <c r="F151" s="18"/>
      <c r="G151" s="18"/>
      <c r="H151" s="18"/>
      <c r="I151" s="18"/>
    </row>
    <row r="152" spans="1:9" x14ac:dyDescent="0.2">
      <c r="A152" s="19" t="s">
        <v>471</v>
      </c>
      <c r="B152" s="20">
        <v>294</v>
      </c>
      <c r="C152" s="20">
        <v>81</v>
      </c>
      <c r="D152" s="20">
        <v>121</v>
      </c>
      <c r="E152" s="20">
        <v>62</v>
      </c>
      <c r="F152" s="20">
        <v>22</v>
      </c>
      <c r="G152" s="20">
        <v>8</v>
      </c>
      <c r="H152" s="20">
        <v>202</v>
      </c>
      <c r="I152" s="20">
        <v>84</v>
      </c>
    </row>
    <row r="153" spans="1:9" x14ac:dyDescent="0.2">
      <c r="A153" s="19" t="s">
        <v>472</v>
      </c>
      <c r="B153" s="20">
        <v>664</v>
      </c>
      <c r="C153" s="20">
        <v>161</v>
      </c>
      <c r="D153" s="20">
        <v>226</v>
      </c>
      <c r="E153" s="20">
        <v>186</v>
      </c>
      <c r="F153" s="20">
        <v>71</v>
      </c>
      <c r="G153" s="20">
        <v>20</v>
      </c>
      <c r="H153" s="20">
        <v>387</v>
      </c>
      <c r="I153" s="20">
        <v>257</v>
      </c>
    </row>
    <row r="154" spans="1:9" x14ac:dyDescent="0.2">
      <c r="A154" s="19" t="s">
        <v>473</v>
      </c>
      <c r="B154" s="20">
        <v>421</v>
      </c>
      <c r="C154" s="20">
        <v>100</v>
      </c>
      <c r="D154" s="20">
        <v>160</v>
      </c>
      <c r="E154" s="20">
        <v>114</v>
      </c>
      <c r="F154" s="20">
        <v>37</v>
      </c>
      <c r="G154" s="20">
        <v>10</v>
      </c>
      <c r="H154" s="20">
        <v>260</v>
      </c>
      <c r="I154" s="20">
        <v>151</v>
      </c>
    </row>
    <row r="155" spans="1:9" x14ac:dyDescent="0.2">
      <c r="A155" s="19" t="s">
        <v>474</v>
      </c>
      <c r="B155" s="20">
        <v>358</v>
      </c>
      <c r="C155" s="20">
        <v>73</v>
      </c>
      <c r="D155" s="20">
        <v>157</v>
      </c>
      <c r="E155" s="20">
        <v>81</v>
      </c>
      <c r="F155" s="20">
        <v>37</v>
      </c>
      <c r="G155" s="20">
        <v>10</v>
      </c>
      <c r="H155" s="20">
        <v>230</v>
      </c>
      <c r="I155" s="20">
        <v>118</v>
      </c>
    </row>
    <row r="156" spans="1:9" x14ac:dyDescent="0.2">
      <c r="A156" s="19" t="s">
        <v>475</v>
      </c>
      <c r="B156" s="20">
        <v>217</v>
      </c>
      <c r="C156" s="20">
        <v>39</v>
      </c>
      <c r="D156" s="20">
        <v>79</v>
      </c>
      <c r="E156" s="20">
        <v>63</v>
      </c>
      <c r="F156" s="20">
        <v>33</v>
      </c>
      <c r="G156" s="20">
        <v>3</v>
      </c>
      <c r="H156" s="20">
        <v>118</v>
      </c>
      <c r="I156" s="20">
        <v>96</v>
      </c>
    </row>
    <row r="157" spans="1:9" x14ac:dyDescent="0.2">
      <c r="A157" s="22" t="s">
        <v>476</v>
      </c>
      <c r="B157" s="23">
        <v>234</v>
      </c>
      <c r="C157" s="23">
        <v>43</v>
      </c>
      <c r="D157" s="23">
        <v>98</v>
      </c>
      <c r="E157" s="23">
        <v>54</v>
      </c>
      <c r="F157" s="23">
        <v>27</v>
      </c>
      <c r="G157" s="23">
        <v>12</v>
      </c>
      <c r="H157" s="23">
        <v>141</v>
      </c>
      <c r="I157" s="23">
        <v>81</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08C82-7976-42F9-8B14-AA4468BEBAB6}">
  <dimension ref="A1:J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HYPERLINK("#'目次'!B46","[40]")</f>
        <v>[40]</v>
      </c>
    </row>
    <row r="3" spans="1:10" x14ac:dyDescent="0.2">
      <c r="A3" s="9" t="s">
        <v>126</v>
      </c>
      <c r="B3" s="12" t="s">
        <v>276</v>
      </c>
    </row>
    <row r="4" spans="1:10" x14ac:dyDescent="0.2">
      <c r="A4" s="9" t="s">
        <v>126</v>
      </c>
      <c r="B4" s="12" t="s">
        <v>277</v>
      </c>
    </row>
    <row r="5" spans="1:10" s="15" customFormat="1" ht="25" x14ac:dyDescent="0.2">
      <c r="A5" s="13" t="s">
        <v>126</v>
      </c>
      <c r="B5" s="14" t="s">
        <v>398</v>
      </c>
      <c r="C5" s="14" t="s">
        <v>688</v>
      </c>
      <c r="D5" s="14" t="s">
        <v>689</v>
      </c>
      <c r="E5" s="14" t="s">
        <v>690</v>
      </c>
      <c r="F5" s="14" t="s">
        <v>447</v>
      </c>
      <c r="G5" s="14" t="s">
        <v>691</v>
      </c>
      <c r="H5" s="14" t="s">
        <v>429</v>
      </c>
      <c r="I5" s="14" t="s">
        <v>353</v>
      </c>
      <c r="J5" s="14" t="s">
        <v>491</v>
      </c>
    </row>
    <row r="6" spans="1:10" x14ac:dyDescent="0.2">
      <c r="A6" s="16" t="s">
        <v>402</v>
      </c>
      <c r="B6" s="17">
        <v>1338</v>
      </c>
      <c r="C6" s="17">
        <v>28</v>
      </c>
      <c r="D6" s="17">
        <v>140</v>
      </c>
      <c r="E6" s="17">
        <v>487</v>
      </c>
      <c r="F6" s="17">
        <v>311</v>
      </c>
      <c r="G6" s="17">
        <v>229</v>
      </c>
      <c r="H6" s="17">
        <v>143</v>
      </c>
      <c r="I6" s="53">
        <v>6.7792469999999998</v>
      </c>
      <c r="J6" s="25">
        <v>3.5</v>
      </c>
    </row>
    <row r="7" spans="1:10" x14ac:dyDescent="0.2">
      <c r="A7" s="18" t="s">
        <v>403</v>
      </c>
      <c r="B7" s="18"/>
      <c r="C7" s="18"/>
      <c r="D7" s="18"/>
      <c r="E7" s="18"/>
      <c r="F7" s="18"/>
      <c r="G7" s="18"/>
      <c r="H7" s="18"/>
      <c r="I7" s="18"/>
      <c r="J7" s="18"/>
    </row>
    <row r="8" spans="1:10" x14ac:dyDescent="0.2">
      <c r="A8" s="19" t="s">
        <v>404</v>
      </c>
      <c r="B8" s="20">
        <v>662</v>
      </c>
      <c r="C8" s="20">
        <v>17</v>
      </c>
      <c r="D8" s="20">
        <v>70</v>
      </c>
      <c r="E8" s="20">
        <v>225</v>
      </c>
      <c r="F8" s="20">
        <v>163</v>
      </c>
      <c r="G8" s="20">
        <v>125</v>
      </c>
      <c r="H8" s="20">
        <v>62</v>
      </c>
      <c r="I8" s="26">
        <v>7.4548329999999998</v>
      </c>
      <c r="J8" s="26">
        <v>4</v>
      </c>
    </row>
    <row r="9" spans="1:10" x14ac:dyDescent="0.2">
      <c r="A9" s="19" t="s">
        <v>405</v>
      </c>
      <c r="B9" s="20">
        <v>676</v>
      </c>
      <c r="C9" s="20">
        <v>11</v>
      </c>
      <c r="D9" s="20">
        <v>70</v>
      </c>
      <c r="E9" s="20">
        <v>262</v>
      </c>
      <c r="F9" s="20">
        <v>148</v>
      </c>
      <c r="G9" s="20">
        <v>104</v>
      </c>
      <c r="H9" s="20">
        <v>81</v>
      </c>
      <c r="I9" s="26">
        <v>6.0979830000000002</v>
      </c>
      <c r="J9" s="26">
        <v>3</v>
      </c>
    </row>
    <row r="10" spans="1:10" x14ac:dyDescent="0.2">
      <c r="A10" s="19" t="s">
        <v>401</v>
      </c>
      <c r="B10" s="20">
        <v>0</v>
      </c>
      <c r="C10" s="20">
        <v>0</v>
      </c>
      <c r="D10" s="20">
        <v>0</v>
      </c>
      <c r="E10" s="20">
        <v>0</v>
      </c>
      <c r="F10" s="20">
        <v>0</v>
      </c>
      <c r="G10" s="20">
        <v>0</v>
      </c>
      <c r="H10" s="20">
        <v>0</v>
      </c>
      <c r="I10" s="26">
        <v>0</v>
      </c>
      <c r="J10" s="26">
        <v>0</v>
      </c>
    </row>
    <row r="11" spans="1:10" x14ac:dyDescent="0.2">
      <c r="A11" s="18" t="s">
        <v>406</v>
      </c>
      <c r="B11" s="18"/>
      <c r="C11" s="18"/>
      <c r="D11" s="18"/>
      <c r="E11" s="18"/>
      <c r="F11" s="18"/>
      <c r="G11" s="18"/>
      <c r="H11" s="18"/>
      <c r="I11" s="18"/>
      <c r="J11" s="18"/>
    </row>
    <row r="12" spans="1:10" x14ac:dyDescent="0.2">
      <c r="A12" s="19" t="s">
        <v>407</v>
      </c>
      <c r="B12" s="20">
        <v>235</v>
      </c>
      <c r="C12" s="20">
        <v>3</v>
      </c>
      <c r="D12" s="20">
        <v>17</v>
      </c>
      <c r="E12" s="20">
        <v>85</v>
      </c>
      <c r="F12" s="20">
        <v>60</v>
      </c>
      <c r="G12" s="20">
        <v>54</v>
      </c>
      <c r="H12" s="20">
        <v>16</v>
      </c>
      <c r="I12" s="26">
        <v>7.9433790000000002</v>
      </c>
      <c r="J12" s="26">
        <v>5</v>
      </c>
    </row>
    <row r="13" spans="1:10" x14ac:dyDescent="0.2">
      <c r="A13" s="19" t="s">
        <v>408</v>
      </c>
      <c r="B13" s="20">
        <v>262</v>
      </c>
      <c r="C13" s="20">
        <v>4</v>
      </c>
      <c r="D13" s="20">
        <v>28</v>
      </c>
      <c r="E13" s="20">
        <v>86</v>
      </c>
      <c r="F13" s="20">
        <v>62</v>
      </c>
      <c r="G13" s="20">
        <v>61</v>
      </c>
      <c r="H13" s="20">
        <v>21</v>
      </c>
      <c r="I13" s="26">
        <v>8.4987549999999992</v>
      </c>
      <c r="J13" s="26">
        <v>5</v>
      </c>
    </row>
    <row r="14" spans="1:10" x14ac:dyDescent="0.2">
      <c r="A14" s="19" t="s">
        <v>409</v>
      </c>
      <c r="B14" s="20">
        <v>284</v>
      </c>
      <c r="C14" s="20">
        <v>5</v>
      </c>
      <c r="D14" s="20">
        <v>35</v>
      </c>
      <c r="E14" s="20">
        <v>107</v>
      </c>
      <c r="F14" s="20">
        <v>76</v>
      </c>
      <c r="G14" s="20">
        <v>31</v>
      </c>
      <c r="H14" s="20">
        <v>30</v>
      </c>
      <c r="I14" s="26">
        <v>5.3070870000000001</v>
      </c>
      <c r="J14" s="26">
        <v>3.25</v>
      </c>
    </row>
    <row r="15" spans="1:10" x14ac:dyDescent="0.2">
      <c r="A15" s="19" t="s">
        <v>410</v>
      </c>
      <c r="B15" s="20">
        <v>258</v>
      </c>
      <c r="C15" s="20">
        <v>9</v>
      </c>
      <c r="D15" s="20">
        <v>28</v>
      </c>
      <c r="E15" s="20">
        <v>101</v>
      </c>
      <c r="F15" s="20">
        <v>57</v>
      </c>
      <c r="G15" s="20">
        <v>43</v>
      </c>
      <c r="H15" s="20">
        <v>20</v>
      </c>
      <c r="I15" s="26">
        <v>5.9428570000000001</v>
      </c>
      <c r="J15" s="26">
        <v>3.25</v>
      </c>
    </row>
    <row r="16" spans="1:10" x14ac:dyDescent="0.2">
      <c r="A16" s="19" t="s">
        <v>411</v>
      </c>
      <c r="B16" s="20">
        <v>187</v>
      </c>
      <c r="C16" s="20">
        <v>5</v>
      </c>
      <c r="D16" s="20">
        <v>18</v>
      </c>
      <c r="E16" s="20">
        <v>70</v>
      </c>
      <c r="F16" s="20">
        <v>34</v>
      </c>
      <c r="G16" s="20">
        <v>28</v>
      </c>
      <c r="H16" s="20">
        <v>32</v>
      </c>
      <c r="I16" s="26">
        <v>7.0187099999999996</v>
      </c>
      <c r="J16" s="26">
        <v>3</v>
      </c>
    </row>
    <row r="17" spans="1:10" x14ac:dyDescent="0.2">
      <c r="A17" s="19" t="s">
        <v>412</v>
      </c>
      <c r="B17" s="20">
        <v>72</v>
      </c>
      <c r="C17" s="20">
        <v>2</v>
      </c>
      <c r="D17" s="20">
        <v>12</v>
      </c>
      <c r="E17" s="20">
        <v>20</v>
      </c>
      <c r="F17" s="20">
        <v>14</v>
      </c>
      <c r="G17" s="20">
        <v>6</v>
      </c>
      <c r="H17" s="20">
        <v>18</v>
      </c>
      <c r="I17" s="26">
        <v>5.3907410000000002</v>
      </c>
      <c r="J17" s="26">
        <v>3.25</v>
      </c>
    </row>
    <row r="18" spans="1:10" x14ac:dyDescent="0.2">
      <c r="A18" s="19" t="s">
        <v>413</v>
      </c>
      <c r="B18" s="20">
        <v>33</v>
      </c>
      <c r="C18" s="20">
        <v>0</v>
      </c>
      <c r="D18" s="20">
        <v>2</v>
      </c>
      <c r="E18" s="20">
        <v>14</v>
      </c>
      <c r="F18" s="20">
        <v>7</v>
      </c>
      <c r="G18" s="20">
        <v>6</v>
      </c>
      <c r="H18" s="20">
        <v>4</v>
      </c>
      <c r="I18" s="26">
        <v>5.3793100000000003</v>
      </c>
      <c r="J18" s="26">
        <v>3.5</v>
      </c>
    </row>
    <row r="19" spans="1:10" x14ac:dyDescent="0.2">
      <c r="A19" s="19" t="s">
        <v>414</v>
      </c>
      <c r="B19" s="20">
        <v>7</v>
      </c>
      <c r="C19" s="20">
        <v>0</v>
      </c>
      <c r="D19" s="20">
        <v>0</v>
      </c>
      <c r="E19" s="20">
        <v>4</v>
      </c>
      <c r="F19" s="20">
        <v>1</v>
      </c>
      <c r="G19" s="20">
        <v>0</v>
      </c>
      <c r="H19" s="20">
        <v>2</v>
      </c>
      <c r="I19" s="26">
        <v>3.2</v>
      </c>
      <c r="J19" s="26">
        <v>3</v>
      </c>
    </row>
    <row r="20" spans="1:10" x14ac:dyDescent="0.2">
      <c r="A20" s="19" t="s">
        <v>415</v>
      </c>
      <c r="B20" s="20">
        <v>546</v>
      </c>
      <c r="C20" s="20">
        <v>9</v>
      </c>
      <c r="D20" s="20">
        <v>63</v>
      </c>
      <c r="E20" s="20">
        <v>193</v>
      </c>
      <c r="F20" s="20">
        <v>138</v>
      </c>
      <c r="G20" s="20">
        <v>92</v>
      </c>
      <c r="H20" s="20">
        <v>51</v>
      </c>
      <c r="I20" s="26">
        <v>6.8610100000000003</v>
      </c>
      <c r="J20" s="26">
        <v>4</v>
      </c>
    </row>
    <row r="21" spans="1:10" x14ac:dyDescent="0.2">
      <c r="A21" s="19" t="s">
        <v>416</v>
      </c>
      <c r="B21" s="20">
        <v>445</v>
      </c>
      <c r="C21" s="20">
        <v>14</v>
      </c>
      <c r="D21" s="20">
        <v>46</v>
      </c>
      <c r="E21" s="20">
        <v>171</v>
      </c>
      <c r="F21" s="20">
        <v>91</v>
      </c>
      <c r="G21" s="20">
        <v>71</v>
      </c>
      <c r="H21" s="20">
        <v>52</v>
      </c>
      <c r="I21" s="26">
        <v>6.3671759999999997</v>
      </c>
      <c r="J21" s="26">
        <v>3</v>
      </c>
    </row>
    <row r="22" spans="1:10" x14ac:dyDescent="0.2">
      <c r="A22" s="19" t="s">
        <v>417</v>
      </c>
      <c r="B22" s="20">
        <v>1103</v>
      </c>
      <c r="C22" s="20">
        <v>25</v>
      </c>
      <c r="D22" s="20">
        <v>123</v>
      </c>
      <c r="E22" s="20">
        <v>402</v>
      </c>
      <c r="F22" s="20">
        <v>251</v>
      </c>
      <c r="G22" s="20">
        <v>175</v>
      </c>
      <c r="H22" s="20">
        <v>127</v>
      </c>
      <c r="I22" s="26">
        <v>6.518033</v>
      </c>
      <c r="J22" s="26">
        <v>3.5</v>
      </c>
    </row>
    <row r="23" spans="1:10" x14ac:dyDescent="0.2">
      <c r="A23" s="19" t="s">
        <v>418</v>
      </c>
      <c r="B23" s="20">
        <v>557</v>
      </c>
      <c r="C23" s="20">
        <v>16</v>
      </c>
      <c r="D23" s="20">
        <v>60</v>
      </c>
      <c r="E23" s="20">
        <v>209</v>
      </c>
      <c r="F23" s="20">
        <v>113</v>
      </c>
      <c r="G23" s="20">
        <v>83</v>
      </c>
      <c r="H23" s="20">
        <v>76</v>
      </c>
      <c r="I23" s="26">
        <v>6.1650729999999996</v>
      </c>
      <c r="J23" s="26">
        <v>3</v>
      </c>
    </row>
    <row r="24" spans="1:10" x14ac:dyDescent="0.2">
      <c r="A24" s="19" t="s">
        <v>419</v>
      </c>
      <c r="B24" s="20">
        <v>112</v>
      </c>
      <c r="C24" s="20">
        <v>2</v>
      </c>
      <c r="D24" s="20">
        <v>14</v>
      </c>
      <c r="E24" s="20">
        <v>38</v>
      </c>
      <c r="F24" s="20">
        <v>22</v>
      </c>
      <c r="G24" s="20">
        <v>12</v>
      </c>
      <c r="H24" s="20">
        <v>24</v>
      </c>
      <c r="I24" s="26">
        <v>5.2625000000000002</v>
      </c>
      <c r="J24" s="26">
        <v>3</v>
      </c>
    </row>
    <row r="25" spans="1:10" x14ac:dyDescent="0.2">
      <c r="A25" s="18" t="s">
        <v>420</v>
      </c>
      <c r="B25" s="17">
        <v>131</v>
      </c>
      <c r="C25" s="17">
        <v>2</v>
      </c>
      <c r="D25" s="17">
        <v>7</v>
      </c>
      <c r="E25" s="17">
        <v>46</v>
      </c>
      <c r="F25" s="17">
        <v>34</v>
      </c>
      <c r="G25" s="17">
        <v>35</v>
      </c>
      <c r="H25" s="17">
        <v>7</v>
      </c>
      <c r="I25" s="25">
        <v>8.2588709999999992</v>
      </c>
      <c r="J25" s="25">
        <v>5</v>
      </c>
    </row>
    <row r="26" spans="1:10" x14ac:dyDescent="0.2">
      <c r="A26" s="19" t="s">
        <v>408</v>
      </c>
      <c r="B26" s="20">
        <v>127</v>
      </c>
      <c r="C26" s="20">
        <v>4</v>
      </c>
      <c r="D26" s="20">
        <v>13</v>
      </c>
      <c r="E26" s="20">
        <v>41</v>
      </c>
      <c r="F26" s="20">
        <v>32</v>
      </c>
      <c r="G26" s="20">
        <v>28</v>
      </c>
      <c r="H26" s="20">
        <v>9</v>
      </c>
      <c r="I26" s="26">
        <v>8.2440680000000004</v>
      </c>
      <c r="J26" s="26">
        <v>5</v>
      </c>
    </row>
    <row r="27" spans="1:10" x14ac:dyDescent="0.2">
      <c r="A27" s="19" t="s">
        <v>409</v>
      </c>
      <c r="B27" s="20">
        <v>137</v>
      </c>
      <c r="C27" s="20">
        <v>2</v>
      </c>
      <c r="D27" s="20">
        <v>16</v>
      </c>
      <c r="E27" s="20">
        <v>48</v>
      </c>
      <c r="F27" s="20">
        <v>40</v>
      </c>
      <c r="G27" s="20">
        <v>19</v>
      </c>
      <c r="H27" s="20">
        <v>12</v>
      </c>
      <c r="I27" s="26">
        <v>6.2127999999999997</v>
      </c>
      <c r="J27" s="26">
        <v>4</v>
      </c>
    </row>
    <row r="28" spans="1:10" x14ac:dyDescent="0.2">
      <c r="A28" s="19" t="s">
        <v>410</v>
      </c>
      <c r="B28" s="20">
        <v>118</v>
      </c>
      <c r="C28" s="20">
        <v>4</v>
      </c>
      <c r="D28" s="20">
        <v>15</v>
      </c>
      <c r="E28" s="20">
        <v>43</v>
      </c>
      <c r="F28" s="20">
        <v>27</v>
      </c>
      <c r="G28" s="20">
        <v>23</v>
      </c>
      <c r="H28" s="20">
        <v>6</v>
      </c>
      <c r="I28" s="26">
        <v>7.0178570000000002</v>
      </c>
      <c r="J28" s="26">
        <v>3.75</v>
      </c>
    </row>
    <row r="29" spans="1:10" x14ac:dyDescent="0.2">
      <c r="A29" s="19" t="s">
        <v>411</v>
      </c>
      <c r="B29" s="20">
        <v>95</v>
      </c>
      <c r="C29" s="20">
        <v>4</v>
      </c>
      <c r="D29" s="20">
        <v>10</v>
      </c>
      <c r="E29" s="20">
        <v>34</v>
      </c>
      <c r="F29" s="20">
        <v>18</v>
      </c>
      <c r="G29" s="20">
        <v>14</v>
      </c>
      <c r="H29" s="20">
        <v>15</v>
      </c>
      <c r="I29" s="26">
        <v>8.3012499999999996</v>
      </c>
      <c r="J29" s="26">
        <v>3</v>
      </c>
    </row>
    <row r="30" spans="1:10" x14ac:dyDescent="0.2">
      <c r="A30" s="19" t="s">
        <v>412</v>
      </c>
      <c r="B30" s="20">
        <v>39</v>
      </c>
      <c r="C30" s="20">
        <v>1</v>
      </c>
      <c r="D30" s="20">
        <v>8</v>
      </c>
      <c r="E30" s="20">
        <v>7</v>
      </c>
      <c r="F30" s="20">
        <v>10</v>
      </c>
      <c r="G30" s="20">
        <v>4</v>
      </c>
      <c r="H30" s="20">
        <v>9</v>
      </c>
      <c r="I30" s="26">
        <v>6.51</v>
      </c>
      <c r="J30" s="26">
        <v>4</v>
      </c>
    </row>
    <row r="31" spans="1:10" x14ac:dyDescent="0.2">
      <c r="A31" s="19" t="s">
        <v>413</v>
      </c>
      <c r="B31" s="20">
        <v>13</v>
      </c>
      <c r="C31" s="20">
        <v>0</v>
      </c>
      <c r="D31" s="20">
        <v>1</v>
      </c>
      <c r="E31" s="20">
        <v>4</v>
      </c>
      <c r="F31" s="20">
        <v>2</v>
      </c>
      <c r="G31" s="20">
        <v>2</v>
      </c>
      <c r="H31" s="20">
        <v>4</v>
      </c>
      <c r="I31" s="26">
        <v>5.3333329999999997</v>
      </c>
      <c r="J31" s="26">
        <v>3.5</v>
      </c>
    </row>
    <row r="32" spans="1:10" x14ac:dyDescent="0.2">
      <c r="A32" s="19" t="s">
        <v>414</v>
      </c>
      <c r="B32" s="20">
        <v>2</v>
      </c>
      <c r="C32" s="20">
        <v>0</v>
      </c>
      <c r="D32" s="20">
        <v>0</v>
      </c>
      <c r="E32" s="20">
        <v>2</v>
      </c>
      <c r="F32" s="20">
        <v>0</v>
      </c>
      <c r="G32" s="20">
        <v>0</v>
      </c>
      <c r="H32" s="20">
        <v>0</v>
      </c>
      <c r="I32" s="26">
        <v>3</v>
      </c>
      <c r="J32" s="26">
        <v>3</v>
      </c>
    </row>
    <row r="33" spans="1:10" x14ac:dyDescent="0.2">
      <c r="A33" s="19" t="s">
        <v>415</v>
      </c>
      <c r="B33" s="20">
        <v>264</v>
      </c>
      <c r="C33" s="20">
        <v>6</v>
      </c>
      <c r="D33" s="20">
        <v>29</v>
      </c>
      <c r="E33" s="20">
        <v>89</v>
      </c>
      <c r="F33" s="20">
        <v>72</v>
      </c>
      <c r="G33" s="20">
        <v>47</v>
      </c>
      <c r="H33" s="20">
        <v>21</v>
      </c>
      <c r="I33" s="26">
        <v>7.1991769999999997</v>
      </c>
      <c r="J33" s="26">
        <v>4</v>
      </c>
    </row>
    <row r="34" spans="1:10" x14ac:dyDescent="0.2">
      <c r="A34" s="19" t="s">
        <v>416</v>
      </c>
      <c r="B34" s="20">
        <v>213</v>
      </c>
      <c r="C34" s="20">
        <v>8</v>
      </c>
      <c r="D34" s="20">
        <v>25</v>
      </c>
      <c r="E34" s="20">
        <v>77</v>
      </c>
      <c r="F34" s="20">
        <v>45</v>
      </c>
      <c r="G34" s="20">
        <v>37</v>
      </c>
      <c r="H34" s="20">
        <v>21</v>
      </c>
      <c r="I34" s="26">
        <v>7.5526039999999997</v>
      </c>
      <c r="J34" s="26">
        <v>3.5</v>
      </c>
    </row>
    <row r="35" spans="1:10" x14ac:dyDescent="0.2">
      <c r="A35" s="19" t="s">
        <v>417</v>
      </c>
      <c r="B35" s="20">
        <v>531</v>
      </c>
      <c r="C35" s="20">
        <v>15</v>
      </c>
      <c r="D35" s="20">
        <v>63</v>
      </c>
      <c r="E35" s="20">
        <v>179</v>
      </c>
      <c r="F35" s="20">
        <v>129</v>
      </c>
      <c r="G35" s="20">
        <v>90</v>
      </c>
      <c r="H35" s="20">
        <v>55</v>
      </c>
      <c r="I35" s="26">
        <v>7.2453779999999997</v>
      </c>
      <c r="J35" s="26">
        <v>4</v>
      </c>
    </row>
    <row r="36" spans="1:10" x14ac:dyDescent="0.2">
      <c r="A36" s="19" t="s">
        <v>418</v>
      </c>
      <c r="B36" s="20">
        <v>267</v>
      </c>
      <c r="C36" s="20">
        <v>9</v>
      </c>
      <c r="D36" s="20">
        <v>34</v>
      </c>
      <c r="E36" s="20">
        <v>90</v>
      </c>
      <c r="F36" s="20">
        <v>57</v>
      </c>
      <c r="G36" s="20">
        <v>43</v>
      </c>
      <c r="H36" s="20">
        <v>34</v>
      </c>
      <c r="I36" s="26">
        <v>7.2935619999999997</v>
      </c>
      <c r="J36" s="26">
        <v>3.5</v>
      </c>
    </row>
    <row r="37" spans="1:10" x14ac:dyDescent="0.2">
      <c r="A37" s="19" t="s">
        <v>419</v>
      </c>
      <c r="B37" s="20">
        <v>54</v>
      </c>
      <c r="C37" s="20">
        <v>1</v>
      </c>
      <c r="D37" s="20">
        <v>9</v>
      </c>
      <c r="E37" s="20">
        <v>13</v>
      </c>
      <c r="F37" s="20">
        <v>12</v>
      </c>
      <c r="G37" s="20">
        <v>6</v>
      </c>
      <c r="H37" s="20">
        <v>13</v>
      </c>
      <c r="I37" s="26">
        <v>6.0804879999999999</v>
      </c>
      <c r="J37" s="26">
        <v>4</v>
      </c>
    </row>
    <row r="38" spans="1:10" x14ac:dyDescent="0.2">
      <c r="A38" s="18" t="s">
        <v>421</v>
      </c>
      <c r="B38" s="17">
        <v>104</v>
      </c>
      <c r="C38" s="17">
        <v>1</v>
      </c>
      <c r="D38" s="17">
        <v>10</v>
      </c>
      <c r="E38" s="17">
        <v>39</v>
      </c>
      <c r="F38" s="17">
        <v>26</v>
      </c>
      <c r="G38" s="17">
        <v>19</v>
      </c>
      <c r="H38" s="17">
        <v>9</v>
      </c>
      <c r="I38" s="25">
        <v>7.5315789999999998</v>
      </c>
      <c r="J38" s="25">
        <v>4</v>
      </c>
    </row>
    <row r="39" spans="1:10" x14ac:dyDescent="0.2">
      <c r="A39" s="19" t="s">
        <v>408</v>
      </c>
      <c r="B39" s="20">
        <v>135</v>
      </c>
      <c r="C39" s="20">
        <v>0</v>
      </c>
      <c r="D39" s="20">
        <v>15</v>
      </c>
      <c r="E39" s="20">
        <v>45</v>
      </c>
      <c r="F39" s="20">
        <v>30</v>
      </c>
      <c r="G39" s="20">
        <v>33</v>
      </c>
      <c r="H39" s="20">
        <v>12</v>
      </c>
      <c r="I39" s="26">
        <v>8.7430889999999994</v>
      </c>
      <c r="J39" s="26">
        <v>5</v>
      </c>
    </row>
    <row r="40" spans="1:10" x14ac:dyDescent="0.2">
      <c r="A40" s="19" t="s">
        <v>409</v>
      </c>
      <c r="B40" s="20">
        <v>147</v>
      </c>
      <c r="C40" s="20">
        <v>3</v>
      </c>
      <c r="D40" s="20">
        <v>19</v>
      </c>
      <c r="E40" s="20">
        <v>59</v>
      </c>
      <c r="F40" s="20">
        <v>36</v>
      </c>
      <c r="G40" s="20">
        <v>12</v>
      </c>
      <c r="H40" s="20">
        <v>18</v>
      </c>
      <c r="I40" s="26">
        <v>4.4294570000000002</v>
      </c>
      <c r="J40" s="26">
        <v>3</v>
      </c>
    </row>
    <row r="41" spans="1:10" x14ac:dyDescent="0.2">
      <c r="A41" s="19" t="s">
        <v>410</v>
      </c>
      <c r="B41" s="20">
        <v>140</v>
      </c>
      <c r="C41" s="20">
        <v>5</v>
      </c>
      <c r="D41" s="20">
        <v>13</v>
      </c>
      <c r="E41" s="20">
        <v>58</v>
      </c>
      <c r="F41" s="20">
        <v>30</v>
      </c>
      <c r="G41" s="20">
        <v>20</v>
      </c>
      <c r="H41" s="20">
        <v>14</v>
      </c>
      <c r="I41" s="26">
        <v>4.9873019999999997</v>
      </c>
      <c r="J41" s="26">
        <v>3</v>
      </c>
    </row>
    <row r="42" spans="1:10" x14ac:dyDescent="0.2">
      <c r="A42" s="19" t="s">
        <v>411</v>
      </c>
      <c r="B42" s="20">
        <v>92</v>
      </c>
      <c r="C42" s="20">
        <v>1</v>
      </c>
      <c r="D42" s="20">
        <v>8</v>
      </c>
      <c r="E42" s="20">
        <v>36</v>
      </c>
      <c r="F42" s="20">
        <v>16</v>
      </c>
      <c r="G42" s="20">
        <v>14</v>
      </c>
      <c r="H42" s="20">
        <v>17</v>
      </c>
      <c r="I42" s="26">
        <v>5.6506670000000003</v>
      </c>
      <c r="J42" s="26">
        <v>3</v>
      </c>
    </row>
    <row r="43" spans="1:10" x14ac:dyDescent="0.2">
      <c r="A43" s="19" t="s">
        <v>412</v>
      </c>
      <c r="B43" s="20">
        <v>33</v>
      </c>
      <c r="C43" s="20">
        <v>1</v>
      </c>
      <c r="D43" s="20">
        <v>4</v>
      </c>
      <c r="E43" s="20">
        <v>13</v>
      </c>
      <c r="F43" s="20">
        <v>4</v>
      </c>
      <c r="G43" s="20">
        <v>2</v>
      </c>
      <c r="H43" s="20">
        <v>9</v>
      </c>
      <c r="I43" s="26">
        <v>3.9916670000000001</v>
      </c>
      <c r="J43" s="26">
        <v>3</v>
      </c>
    </row>
    <row r="44" spans="1:10" x14ac:dyDescent="0.2">
      <c r="A44" s="19" t="s">
        <v>413</v>
      </c>
      <c r="B44" s="20">
        <v>20</v>
      </c>
      <c r="C44" s="20">
        <v>0</v>
      </c>
      <c r="D44" s="20">
        <v>1</v>
      </c>
      <c r="E44" s="20">
        <v>10</v>
      </c>
      <c r="F44" s="20">
        <v>5</v>
      </c>
      <c r="G44" s="20">
        <v>4</v>
      </c>
      <c r="H44" s="20">
        <v>0</v>
      </c>
      <c r="I44" s="26">
        <v>5.4</v>
      </c>
      <c r="J44" s="26">
        <v>3.25</v>
      </c>
    </row>
    <row r="45" spans="1:10" x14ac:dyDescent="0.2">
      <c r="A45" s="19" t="s">
        <v>414</v>
      </c>
      <c r="B45" s="20">
        <v>5</v>
      </c>
      <c r="C45" s="20">
        <v>0</v>
      </c>
      <c r="D45" s="20">
        <v>0</v>
      </c>
      <c r="E45" s="20">
        <v>2</v>
      </c>
      <c r="F45" s="20">
        <v>1</v>
      </c>
      <c r="G45" s="20">
        <v>0</v>
      </c>
      <c r="H45" s="20">
        <v>2</v>
      </c>
      <c r="I45" s="26">
        <v>3.3333330000000001</v>
      </c>
      <c r="J45" s="26">
        <v>3</v>
      </c>
    </row>
    <row r="46" spans="1:10" x14ac:dyDescent="0.2">
      <c r="A46" s="19" t="s">
        <v>415</v>
      </c>
      <c r="B46" s="20">
        <v>282</v>
      </c>
      <c r="C46" s="20">
        <v>3</v>
      </c>
      <c r="D46" s="20">
        <v>34</v>
      </c>
      <c r="E46" s="20">
        <v>104</v>
      </c>
      <c r="F46" s="20">
        <v>66</v>
      </c>
      <c r="G46" s="20">
        <v>45</v>
      </c>
      <c r="H46" s="20">
        <v>30</v>
      </c>
      <c r="I46" s="26">
        <v>6.5349209999999998</v>
      </c>
      <c r="J46" s="26">
        <v>3.5</v>
      </c>
    </row>
    <row r="47" spans="1:10" x14ac:dyDescent="0.2">
      <c r="A47" s="19" t="s">
        <v>416</v>
      </c>
      <c r="B47" s="20">
        <v>232</v>
      </c>
      <c r="C47" s="20">
        <v>6</v>
      </c>
      <c r="D47" s="20">
        <v>21</v>
      </c>
      <c r="E47" s="20">
        <v>94</v>
      </c>
      <c r="F47" s="20">
        <v>46</v>
      </c>
      <c r="G47" s="20">
        <v>34</v>
      </c>
      <c r="H47" s="20">
        <v>31</v>
      </c>
      <c r="I47" s="26">
        <v>5.234826</v>
      </c>
      <c r="J47" s="26">
        <v>3</v>
      </c>
    </row>
    <row r="48" spans="1:10" x14ac:dyDescent="0.2">
      <c r="A48" s="19" t="s">
        <v>417</v>
      </c>
      <c r="B48" s="20">
        <v>572</v>
      </c>
      <c r="C48" s="20">
        <v>10</v>
      </c>
      <c r="D48" s="20">
        <v>60</v>
      </c>
      <c r="E48" s="20">
        <v>223</v>
      </c>
      <c r="F48" s="20">
        <v>122</v>
      </c>
      <c r="G48" s="20">
        <v>85</v>
      </c>
      <c r="H48" s="20">
        <v>72</v>
      </c>
      <c r="I48" s="26">
        <v>5.8255999999999997</v>
      </c>
      <c r="J48" s="26">
        <v>3</v>
      </c>
    </row>
    <row r="49" spans="1:10" x14ac:dyDescent="0.2">
      <c r="A49" s="19" t="s">
        <v>418</v>
      </c>
      <c r="B49" s="20">
        <v>290</v>
      </c>
      <c r="C49" s="20">
        <v>7</v>
      </c>
      <c r="D49" s="20">
        <v>26</v>
      </c>
      <c r="E49" s="20">
        <v>119</v>
      </c>
      <c r="F49" s="20">
        <v>56</v>
      </c>
      <c r="G49" s="20">
        <v>40</v>
      </c>
      <c r="H49" s="20">
        <v>42</v>
      </c>
      <c r="I49" s="26">
        <v>5.1048390000000001</v>
      </c>
      <c r="J49" s="26">
        <v>3</v>
      </c>
    </row>
    <row r="50" spans="1:10" x14ac:dyDescent="0.2">
      <c r="A50" s="19" t="s">
        <v>419</v>
      </c>
      <c r="B50" s="20">
        <v>58</v>
      </c>
      <c r="C50" s="20">
        <v>1</v>
      </c>
      <c r="D50" s="20">
        <v>5</v>
      </c>
      <c r="E50" s="20">
        <v>25</v>
      </c>
      <c r="F50" s="20">
        <v>10</v>
      </c>
      <c r="G50" s="20">
        <v>6</v>
      </c>
      <c r="H50" s="20">
        <v>11</v>
      </c>
      <c r="I50" s="26">
        <v>4.5489360000000003</v>
      </c>
      <c r="J50" s="26">
        <v>3</v>
      </c>
    </row>
    <row r="51" spans="1:10" x14ac:dyDescent="0.2">
      <c r="A51" s="18" t="s">
        <v>422</v>
      </c>
      <c r="B51" s="18"/>
      <c r="C51" s="18"/>
      <c r="D51" s="18"/>
      <c r="E51" s="18"/>
      <c r="F51" s="18"/>
      <c r="G51" s="18"/>
      <c r="H51" s="18"/>
      <c r="I51" s="18"/>
      <c r="J51" s="18"/>
    </row>
    <row r="52" spans="1:10" x14ac:dyDescent="0.2">
      <c r="A52" s="19" t="s">
        <v>130</v>
      </c>
      <c r="B52" s="20">
        <v>87</v>
      </c>
      <c r="C52" s="20">
        <v>5</v>
      </c>
      <c r="D52" s="20">
        <v>10</v>
      </c>
      <c r="E52" s="20">
        <v>32</v>
      </c>
      <c r="F52" s="20">
        <v>16</v>
      </c>
      <c r="G52" s="20">
        <v>17</v>
      </c>
      <c r="H52" s="20">
        <v>7</v>
      </c>
      <c r="I52" s="26">
        <v>5.3612500000000001</v>
      </c>
      <c r="J52" s="26">
        <v>3</v>
      </c>
    </row>
    <row r="53" spans="1:10" x14ac:dyDescent="0.2">
      <c r="A53" s="19" t="s">
        <v>131</v>
      </c>
      <c r="B53" s="20">
        <v>893</v>
      </c>
      <c r="C53" s="20">
        <v>14</v>
      </c>
      <c r="D53" s="20">
        <v>86</v>
      </c>
      <c r="E53" s="20">
        <v>319</v>
      </c>
      <c r="F53" s="20">
        <v>227</v>
      </c>
      <c r="G53" s="20">
        <v>155</v>
      </c>
      <c r="H53" s="20">
        <v>92</v>
      </c>
      <c r="I53" s="26">
        <v>7.0674159999999997</v>
      </c>
      <c r="J53" s="26">
        <v>4</v>
      </c>
    </row>
    <row r="54" spans="1:10" x14ac:dyDescent="0.2">
      <c r="A54" s="19" t="s">
        <v>392</v>
      </c>
      <c r="B54" s="20">
        <v>100</v>
      </c>
      <c r="C54" s="20">
        <v>2</v>
      </c>
      <c r="D54" s="20">
        <v>18</v>
      </c>
      <c r="E54" s="20">
        <v>40</v>
      </c>
      <c r="F54" s="20">
        <v>16</v>
      </c>
      <c r="G54" s="20">
        <v>17</v>
      </c>
      <c r="H54" s="20">
        <v>7</v>
      </c>
      <c r="I54" s="26">
        <v>6.6774190000000004</v>
      </c>
      <c r="J54" s="26">
        <v>3</v>
      </c>
    </row>
    <row r="55" spans="1:10" x14ac:dyDescent="0.2">
      <c r="A55" s="19" t="s">
        <v>132</v>
      </c>
      <c r="B55" s="20">
        <v>213</v>
      </c>
      <c r="C55" s="20">
        <v>4</v>
      </c>
      <c r="D55" s="20">
        <v>21</v>
      </c>
      <c r="E55" s="20">
        <v>85</v>
      </c>
      <c r="F55" s="20">
        <v>42</v>
      </c>
      <c r="G55" s="20">
        <v>34</v>
      </c>
      <c r="H55" s="20">
        <v>27</v>
      </c>
      <c r="I55" s="26">
        <v>5.483333</v>
      </c>
      <c r="J55" s="26">
        <v>3</v>
      </c>
    </row>
    <row r="56" spans="1:10" x14ac:dyDescent="0.2">
      <c r="A56" s="19" t="s">
        <v>423</v>
      </c>
      <c r="B56" s="20">
        <v>45</v>
      </c>
      <c r="C56" s="20">
        <v>3</v>
      </c>
      <c r="D56" s="20">
        <v>5</v>
      </c>
      <c r="E56" s="20">
        <v>11</v>
      </c>
      <c r="F56" s="20">
        <v>10</v>
      </c>
      <c r="G56" s="20">
        <v>6</v>
      </c>
      <c r="H56" s="20">
        <v>10</v>
      </c>
      <c r="I56" s="26">
        <v>10.582857000000001</v>
      </c>
      <c r="J56" s="26">
        <v>4</v>
      </c>
    </row>
    <row r="57" spans="1:10" x14ac:dyDescent="0.2">
      <c r="A57" s="18" t="s">
        <v>133</v>
      </c>
      <c r="B57" s="17">
        <v>55</v>
      </c>
      <c r="C57" s="17">
        <v>4</v>
      </c>
      <c r="D57" s="17">
        <v>5</v>
      </c>
      <c r="E57" s="17">
        <v>18</v>
      </c>
      <c r="F57" s="17">
        <v>7</v>
      </c>
      <c r="G57" s="17">
        <v>14</v>
      </c>
      <c r="H57" s="17">
        <v>7</v>
      </c>
      <c r="I57" s="25">
        <v>6.3479169999999998</v>
      </c>
      <c r="J57" s="25">
        <v>3</v>
      </c>
    </row>
    <row r="58" spans="1:10" x14ac:dyDescent="0.2">
      <c r="A58" s="19" t="s">
        <v>134</v>
      </c>
      <c r="B58" s="20">
        <v>488</v>
      </c>
      <c r="C58" s="20">
        <v>9</v>
      </c>
      <c r="D58" s="20">
        <v>48</v>
      </c>
      <c r="E58" s="20">
        <v>165</v>
      </c>
      <c r="F58" s="20">
        <v>136</v>
      </c>
      <c r="G58" s="20">
        <v>84</v>
      </c>
      <c r="H58" s="20">
        <v>46</v>
      </c>
      <c r="I58" s="26">
        <v>7.315385</v>
      </c>
      <c r="J58" s="26">
        <v>4.5</v>
      </c>
    </row>
    <row r="59" spans="1:10" x14ac:dyDescent="0.2">
      <c r="A59" s="19" t="s">
        <v>393</v>
      </c>
      <c r="B59" s="20">
        <v>46</v>
      </c>
      <c r="C59" s="20">
        <v>2</v>
      </c>
      <c r="D59" s="20">
        <v>10</v>
      </c>
      <c r="E59" s="20">
        <v>15</v>
      </c>
      <c r="F59" s="20">
        <v>8</v>
      </c>
      <c r="G59" s="20">
        <v>10</v>
      </c>
      <c r="H59" s="20">
        <v>1</v>
      </c>
      <c r="I59" s="26">
        <v>6.8733329999999997</v>
      </c>
      <c r="J59" s="26">
        <v>3</v>
      </c>
    </row>
    <row r="60" spans="1:10" x14ac:dyDescent="0.2">
      <c r="A60" s="19" t="s">
        <v>135</v>
      </c>
      <c r="B60" s="20">
        <v>49</v>
      </c>
      <c r="C60" s="20">
        <v>2</v>
      </c>
      <c r="D60" s="20">
        <v>4</v>
      </c>
      <c r="E60" s="20">
        <v>18</v>
      </c>
      <c r="F60" s="20">
        <v>7</v>
      </c>
      <c r="G60" s="20">
        <v>13</v>
      </c>
      <c r="H60" s="20">
        <v>5</v>
      </c>
      <c r="I60" s="26">
        <v>7.2204550000000003</v>
      </c>
      <c r="J60" s="26">
        <v>3.75</v>
      </c>
    </row>
    <row r="61" spans="1:10" x14ac:dyDescent="0.2">
      <c r="A61" s="19" t="s">
        <v>424</v>
      </c>
      <c r="B61" s="20">
        <v>24</v>
      </c>
      <c r="C61" s="20">
        <v>0</v>
      </c>
      <c r="D61" s="20">
        <v>3</v>
      </c>
      <c r="E61" s="20">
        <v>9</v>
      </c>
      <c r="F61" s="20">
        <v>5</v>
      </c>
      <c r="G61" s="20">
        <v>4</v>
      </c>
      <c r="H61" s="20">
        <v>3</v>
      </c>
      <c r="I61" s="26">
        <v>14.657143</v>
      </c>
      <c r="J61" s="26">
        <v>4</v>
      </c>
    </row>
    <row r="62" spans="1:10" x14ac:dyDescent="0.2">
      <c r="A62" s="18" t="s">
        <v>136</v>
      </c>
      <c r="B62" s="17">
        <v>32</v>
      </c>
      <c r="C62" s="17">
        <v>1</v>
      </c>
      <c r="D62" s="17">
        <v>5</v>
      </c>
      <c r="E62" s="17">
        <v>14</v>
      </c>
      <c r="F62" s="17">
        <v>9</v>
      </c>
      <c r="G62" s="17">
        <v>3</v>
      </c>
      <c r="H62" s="17">
        <v>0</v>
      </c>
      <c r="I62" s="25">
        <v>3.8812500000000001</v>
      </c>
      <c r="J62" s="25">
        <v>3</v>
      </c>
    </row>
    <row r="63" spans="1:10" x14ac:dyDescent="0.2">
      <c r="A63" s="19" t="s">
        <v>134</v>
      </c>
      <c r="B63" s="20">
        <v>405</v>
      </c>
      <c r="C63" s="20">
        <v>5</v>
      </c>
      <c r="D63" s="20">
        <v>38</v>
      </c>
      <c r="E63" s="20">
        <v>154</v>
      </c>
      <c r="F63" s="20">
        <v>91</v>
      </c>
      <c r="G63" s="20">
        <v>71</v>
      </c>
      <c r="H63" s="20">
        <v>46</v>
      </c>
      <c r="I63" s="26">
        <v>6.7621169999999999</v>
      </c>
      <c r="J63" s="26">
        <v>3.5</v>
      </c>
    </row>
    <row r="64" spans="1:10" x14ac:dyDescent="0.2">
      <c r="A64" s="19" t="s">
        <v>393</v>
      </c>
      <c r="B64" s="20">
        <v>54</v>
      </c>
      <c r="C64" s="20">
        <v>0</v>
      </c>
      <c r="D64" s="20">
        <v>8</v>
      </c>
      <c r="E64" s="20">
        <v>25</v>
      </c>
      <c r="F64" s="20">
        <v>8</v>
      </c>
      <c r="G64" s="20">
        <v>7</v>
      </c>
      <c r="H64" s="20">
        <v>6</v>
      </c>
      <c r="I64" s="26">
        <v>6.4937500000000004</v>
      </c>
      <c r="J64" s="26">
        <v>3</v>
      </c>
    </row>
    <row r="65" spans="1:10" x14ac:dyDescent="0.2">
      <c r="A65" s="19" t="s">
        <v>135</v>
      </c>
      <c r="B65" s="20">
        <v>164</v>
      </c>
      <c r="C65" s="20">
        <v>2</v>
      </c>
      <c r="D65" s="20">
        <v>17</v>
      </c>
      <c r="E65" s="20">
        <v>67</v>
      </c>
      <c r="F65" s="20">
        <v>35</v>
      </c>
      <c r="G65" s="20">
        <v>21</v>
      </c>
      <c r="H65" s="20">
        <v>22</v>
      </c>
      <c r="I65" s="26">
        <v>4.9450700000000003</v>
      </c>
      <c r="J65" s="26">
        <v>3</v>
      </c>
    </row>
    <row r="66" spans="1:10" x14ac:dyDescent="0.2">
      <c r="A66" s="19" t="s">
        <v>424</v>
      </c>
      <c r="B66" s="20">
        <v>21</v>
      </c>
      <c r="C66" s="20">
        <v>3</v>
      </c>
      <c r="D66" s="20">
        <v>2</v>
      </c>
      <c r="E66" s="20">
        <v>2</v>
      </c>
      <c r="F66" s="20">
        <v>5</v>
      </c>
      <c r="G66" s="20">
        <v>2</v>
      </c>
      <c r="H66" s="20">
        <v>7</v>
      </c>
      <c r="I66" s="26">
        <v>4.4714289999999997</v>
      </c>
      <c r="J66" s="26">
        <v>4.25</v>
      </c>
    </row>
    <row r="67" spans="1:10" x14ac:dyDescent="0.2">
      <c r="A67" s="18" t="s">
        <v>425</v>
      </c>
      <c r="B67" s="18"/>
      <c r="C67" s="18"/>
      <c r="D67" s="18"/>
      <c r="E67" s="18"/>
      <c r="F67" s="18"/>
      <c r="G67" s="18"/>
      <c r="H67" s="18"/>
      <c r="I67" s="18"/>
      <c r="J67" s="18"/>
    </row>
    <row r="68" spans="1:10" x14ac:dyDescent="0.2">
      <c r="A68" s="19" t="s">
        <v>426</v>
      </c>
      <c r="B68" s="20">
        <v>230</v>
      </c>
      <c r="C68" s="20">
        <v>9</v>
      </c>
      <c r="D68" s="20">
        <v>32</v>
      </c>
      <c r="E68" s="20">
        <v>83</v>
      </c>
      <c r="F68" s="20">
        <v>42</v>
      </c>
      <c r="G68" s="20">
        <v>44</v>
      </c>
      <c r="H68" s="20">
        <v>20</v>
      </c>
      <c r="I68" s="26">
        <v>5.8557139999999999</v>
      </c>
      <c r="J68" s="26">
        <v>3</v>
      </c>
    </row>
    <row r="69" spans="1:10" x14ac:dyDescent="0.2">
      <c r="A69" s="19" t="s">
        <v>427</v>
      </c>
      <c r="B69" s="20">
        <v>734</v>
      </c>
      <c r="C69" s="20">
        <v>11</v>
      </c>
      <c r="D69" s="20">
        <v>70</v>
      </c>
      <c r="E69" s="20">
        <v>276</v>
      </c>
      <c r="F69" s="20">
        <v>185</v>
      </c>
      <c r="G69" s="20">
        <v>126</v>
      </c>
      <c r="H69" s="20">
        <v>66</v>
      </c>
      <c r="I69" s="26">
        <v>6.8727539999999996</v>
      </c>
      <c r="J69" s="26">
        <v>4</v>
      </c>
    </row>
    <row r="70" spans="1:10" x14ac:dyDescent="0.2">
      <c r="A70" s="19" t="s">
        <v>137</v>
      </c>
      <c r="B70" s="20">
        <v>57</v>
      </c>
      <c r="C70" s="20">
        <v>1</v>
      </c>
      <c r="D70" s="20">
        <v>6</v>
      </c>
      <c r="E70" s="20">
        <v>18</v>
      </c>
      <c r="F70" s="20">
        <v>16</v>
      </c>
      <c r="G70" s="20">
        <v>10</v>
      </c>
      <c r="H70" s="20">
        <v>6</v>
      </c>
      <c r="I70" s="26">
        <v>5.6470589999999996</v>
      </c>
      <c r="J70" s="26">
        <v>5</v>
      </c>
    </row>
    <row r="71" spans="1:10" x14ac:dyDescent="0.2">
      <c r="A71" s="19" t="s">
        <v>138</v>
      </c>
      <c r="B71" s="20">
        <v>406</v>
      </c>
      <c r="C71" s="20">
        <v>6</v>
      </c>
      <c r="D71" s="20">
        <v>29</v>
      </c>
      <c r="E71" s="20">
        <v>156</v>
      </c>
      <c r="F71" s="20">
        <v>111</v>
      </c>
      <c r="G71" s="20">
        <v>64</v>
      </c>
      <c r="H71" s="20">
        <v>40</v>
      </c>
      <c r="I71" s="26">
        <v>6.474863</v>
      </c>
      <c r="J71" s="26">
        <v>4</v>
      </c>
    </row>
    <row r="72" spans="1:10" x14ac:dyDescent="0.2">
      <c r="A72" s="19" t="s">
        <v>428</v>
      </c>
      <c r="B72" s="20">
        <v>45</v>
      </c>
      <c r="C72" s="20">
        <v>0</v>
      </c>
      <c r="D72" s="20">
        <v>4</v>
      </c>
      <c r="E72" s="20">
        <v>23</v>
      </c>
      <c r="F72" s="20">
        <v>8</v>
      </c>
      <c r="G72" s="20">
        <v>5</v>
      </c>
      <c r="H72" s="20">
        <v>5</v>
      </c>
      <c r="I72" s="26">
        <v>4.4924999999999997</v>
      </c>
      <c r="J72" s="26">
        <v>3</v>
      </c>
    </row>
    <row r="73" spans="1:10" x14ac:dyDescent="0.2">
      <c r="A73" s="19" t="s">
        <v>429</v>
      </c>
      <c r="B73" s="20">
        <v>115</v>
      </c>
      <c r="C73" s="20">
        <v>4</v>
      </c>
      <c r="D73" s="20">
        <v>15</v>
      </c>
      <c r="E73" s="20">
        <v>31</v>
      </c>
      <c r="F73" s="20">
        <v>26</v>
      </c>
      <c r="G73" s="20">
        <v>14</v>
      </c>
      <c r="H73" s="20">
        <v>25</v>
      </c>
      <c r="I73" s="26">
        <v>9.8911110000000004</v>
      </c>
      <c r="J73" s="26">
        <v>4</v>
      </c>
    </row>
    <row r="74" spans="1:10" x14ac:dyDescent="0.2">
      <c r="A74" s="19" t="s">
        <v>1441</v>
      </c>
      <c r="B74" s="20">
        <v>993</v>
      </c>
      <c r="C74" s="20">
        <v>15</v>
      </c>
      <c r="D74" s="20">
        <v>93</v>
      </c>
      <c r="E74" s="20">
        <v>373</v>
      </c>
      <c r="F74" s="20">
        <v>243</v>
      </c>
      <c r="G74" s="20">
        <v>171</v>
      </c>
      <c r="H74" s="20">
        <v>98</v>
      </c>
      <c r="I74" s="26">
        <v>6.6830170000000004</v>
      </c>
      <c r="J74" s="26">
        <v>3.5</v>
      </c>
    </row>
    <row r="75" spans="1:10" x14ac:dyDescent="0.2">
      <c r="A75" s="18" t="s">
        <v>430</v>
      </c>
      <c r="B75" s="18"/>
      <c r="C75" s="18"/>
      <c r="D75" s="18"/>
      <c r="E75" s="18"/>
      <c r="F75" s="18"/>
      <c r="G75" s="18"/>
      <c r="H75" s="18"/>
      <c r="I75" s="18"/>
      <c r="J75" s="18"/>
    </row>
    <row r="76" spans="1:10" x14ac:dyDescent="0.2">
      <c r="A76" s="21" t="s">
        <v>431</v>
      </c>
      <c r="B76" s="34">
        <v>230</v>
      </c>
      <c r="C76" s="34">
        <v>9</v>
      </c>
      <c r="D76" s="34">
        <v>32</v>
      </c>
      <c r="E76" s="34">
        <v>83</v>
      </c>
      <c r="F76" s="34">
        <v>42</v>
      </c>
      <c r="G76" s="34">
        <v>44</v>
      </c>
      <c r="H76" s="34">
        <v>20</v>
      </c>
      <c r="I76" s="30">
        <v>5.8557139999999999</v>
      </c>
      <c r="J76" s="30">
        <v>3</v>
      </c>
    </row>
    <row r="77" spans="1:10" x14ac:dyDescent="0.2">
      <c r="A77" s="21" t="s">
        <v>432</v>
      </c>
      <c r="B77" s="34">
        <v>577</v>
      </c>
      <c r="C77" s="34">
        <v>8</v>
      </c>
      <c r="D77" s="34">
        <v>60</v>
      </c>
      <c r="E77" s="34">
        <v>213</v>
      </c>
      <c r="F77" s="34">
        <v>133</v>
      </c>
      <c r="G77" s="34">
        <v>106</v>
      </c>
      <c r="H77" s="34">
        <v>57</v>
      </c>
      <c r="I77" s="30">
        <v>6.9057690000000003</v>
      </c>
      <c r="J77" s="30">
        <v>3.9</v>
      </c>
    </row>
    <row r="78" spans="1:10" x14ac:dyDescent="0.2">
      <c r="A78" s="19" t="s">
        <v>433</v>
      </c>
      <c r="B78" s="20">
        <v>206</v>
      </c>
      <c r="C78" s="20">
        <v>2</v>
      </c>
      <c r="D78" s="20">
        <v>15</v>
      </c>
      <c r="E78" s="20">
        <v>82</v>
      </c>
      <c r="F78" s="20">
        <v>55</v>
      </c>
      <c r="G78" s="20">
        <v>32</v>
      </c>
      <c r="H78" s="20">
        <v>20</v>
      </c>
      <c r="I78" s="26">
        <v>6.772043</v>
      </c>
      <c r="J78" s="26">
        <v>3.5</v>
      </c>
    </row>
    <row r="79" spans="1:10" x14ac:dyDescent="0.2">
      <c r="A79" s="19" t="s">
        <v>434</v>
      </c>
      <c r="B79" s="20">
        <v>82</v>
      </c>
      <c r="C79" s="20">
        <v>2</v>
      </c>
      <c r="D79" s="20">
        <v>7</v>
      </c>
      <c r="E79" s="20">
        <v>30</v>
      </c>
      <c r="F79" s="20">
        <v>24</v>
      </c>
      <c r="G79" s="20">
        <v>14</v>
      </c>
      <c r="H79" s="20">
        <v>5</v>
      </c>
      <c r="I79" s="26">
        <v>6.9480519999999997</v>
      </c>
      <c r="J79" s="26">
        <v>4</v>
      </c>
    </row>
    <row r="80" spans="1:10" x14ac:dyDescent="0.2">
      <c r="A80" s="19" t="s">
        <v>435</v>
      </c>
      <c r="B80" s="20">
        <v>39</v>
      </c>
      <c r="C80" s="20">
        <v>1</v>
      </c>
      <c r="D80" s="20">
        <v>2</v>
      </c>
      <c r="E80" s="20">
        <v>13</v>
      </c>
      <c r="F80" s="20">
        <v>12</v>
      </c>
      <c r="G80" s="20">
        <v>8</v>
      </c>
      <c r="H80" s="20">
        <v>3</v>
      </c>
      <c r="I80" s="26">
        <v>6.0333329999999998</v>
      </c>
      <c r="J80" s="26">
        <v>5</v>
      </c>
    </row>
    <row r="81" spans="1:10" x14ac:dyDescent="0.2">
      <c r="A81" s="19" t="s">
        <v>436</v>
      </c>
      <c r="B81" s="20">
        <v>26</v>
      </c>
      <c r="C81" s="20">
        <v>0</v>
      </c>
      <c r="D81" s="20">
        <v>1</v>
      </c>
      <c r="E81" s="20">
        <v>10</v>
      </c>
      <c r="F81" s="20">
        <v>9</v>
      </c>
      <c r="G81" s="20">
        <v>3</v>
      </c>
      <c r="H81" s="20">
        <v>3</v>
      </c>
      <c r="I81" s="26">
        <v>6.7173910000000001</v>
      </c>
      <c r="J81" s="26">
        <v>5</v>
      </c>
    </row>
    <row r="82" spans="1:10" x14ac:dyDescent="0.2">
      <c r="A82" s="19" t="s">
        <v>437</v>
      </c>
      <c r="B82" s="20">
        <v>10</v>
      </c>
      <c r="C82" s="20">
        <v>0</v>
      </c>
      <c r="D82" s="20">
        <v>2</v>
      </c>
      <c r="E82" s="20">
        <v>3</v>
      </c>
      <c r="F82" s="20">
        <v>1</v>
      </c>
      <c r="G82" s="20">
        <v>2</v>
      </c>
      <c r="H82" s="20">
        <v>2</v>
      </c>
      <c r="I82" s="26">
        <v>4.5625</v>
      </c>
      <c r="J82" s="26">
        <v>3</v>
      </c>
    </row>
    <row r="83" spans="1:10" x14ac:dyDescent="0.2">
      <c r="A83" s="19" t="s">
        <v>438</v>
      </c>
      <c r="B83" s="20">
        <v>1</v>
      </c>
      <c r="C83" s="20">
        <v>0</v>
      </c>
      <c r="D83" s="20">
        <v>0</v>
      </c>
      <c r="E83" s="20">
        <v>0</v>
      </c>
      <c r="F83" s="20">
        <v>1</v>
      </c>
      <c r="G83" s="20">
        <v>0</v>
      </c>
      <c r="H83" s="20">
        <v>0</v>
      </c>
      <c r="I83" s="26">
        <v>6</v>
      </c>
      <c r="J83" s="26">
        <v>6</v>
      </c>
    </row>
    <row r="84" spans="1:10" x14ac:dyDescent="0.2">
      <c r="A84" s="19" t="s">
        <v>439</v>
      </c>
      <c r="B84" s="20">
        <v>2</v>
      </c>
      <c r="C84" s="20">
        <v>0</v>
      </c>
      <c r="D84" s="20">
        <v>0</v>
      </c>
      <c r="E84" s="20">
        <v>1</v>
      </c>
      <c r="F84" s="20">
        <v>0</v>
      </c>
      <c r="G84" s="20">
        <v>1</v>
      </c>
      <c r="H84" s="20">
        <v>0</v>
      </c>
      <c r="I84" s="26">
        <v>6.5</v>
      </c>
      <c r="J84" s="26">
        <v>6.5</v>
      </c>
    </row>
    <row r="85" spans="1:10" x14ac:dyDescent="0.2">
      <c r="A85" s="19" t="s">
        <v>440</v>
      </c>
      <c r="B85" s="20">
        <v>2</v>
      </c>
      <c r="C85" s="20">
        <v>0</v>
      </c>
      <c r="D85" s="20">
        <v>0</v>
      </c>
      <c r="E85" s="20">
        <v>1</v>
      </c>
      <c r="F85" s="20">
        <v>0</v>
      </c>
      <c r="G85" s="20">
        <v>0</v>
      </c>
      <c r="H85" s="20">
        <v>1</v>
      </c>
      <c r="I85" s="26">
        <v>2</v>
      </c>
      <c r="J85" s="26">
        <v>2</v>
      </c>
    </row>
    <row r="86" spans="1:10" x14ac:dyDescent="0.2">
      <c r="A86" s="19" t="s">
        <v>429</v>
      </c>
      <c r="B86" s="20">
        <v>163</v>
      </c>
      <c r="C86" s="20">
        <v>6</v>
      </c>
      <c r="D86" s="20">
        <v>21</v>
      </c>
      <c r="E86" s="20">
        <v>51</v>
      </c>
      <c r="F86" s="20">
        <v>34</v>
      </c>
      <c r="G86" s="20">
        <v>19</v>
      </c>
      <c r="H86" s="20">
        <v>32</v>
      </c>
      <c r="I86" s="26">
        <v>8.0664119999999997</v>
      </c>
      <c r="J86" s="26">
        <v>3.5</v>
      </c>
    </row>
    <row r="87" spans="1:10" x14ac:dyDescent="0.2">
      <c r="A87" s="18" t="s">
        <v>441</v>
      </c>
      <c r="B87" s="18"/>
      <c r="C87" s="18"/>
      <c r="D87" s="18"/>
      <c r="E87" s="18"/>
      <c r="F87" s="18"/>
      <c r="G87" s="18"/>
      <c r="H87" s="18"/>
      <c r="I87" s="18"/>
      <c r="J87" s="18"/>
    </row>
    <row r="88" spans="1:10" x14ac:dyDescent="0.2">
      <c r="A88" s="19" t="s">
        <v>442</v>
      </c>
      <c r="B88" s="20">
        <v>1038</v>
      </c>
      <c r="C88" s="20">
        <v>22</v>
      </c>
      <c r="D88" s="20">
        <v>99</v>
      </c>
      <c r="E88" s="20">
        <v>379</v>
      </c>
      <c r="F88" s="20">
        <v>246</v>
      </c>
      <c r="G88" s="20">
        <v>181</v>
      </c>
      <c r="H88" s="20">
        <v>111</v>
      </c>
      <c r="I88" s="26">
        <v>6.9073349999999998</v>
      </c>
      <c r="J88" s="26">
        <v>3.5</v>
      </c>
    </row>
    <row r="89" spans="1:10" x14ac:dyDescent="0.2">
      <c r="A89" s="19" t="s">
        <v>139</v>
      </c>
      <c r="B89" s="20">
        <v>48</v>
      </c>
      <c r="C89" s="20">
        <v>0</v>
      </c>
      <c r="D89" s="20">
        <v>6</v>
      </c>
      <c r="E89" s="20">
        <v>14</v>
      </c>
      <c r="F89" s="20">
        <v>14</v>
      </c>
      <c r="G89" s="20">
        <v>10</v>
      </c>
      <c r="H89" s="20">
        <v>4</v>
      </c>
      <c r="I89" s="26">
        <v>8.0272729999999992</v>
      </c>
      <c r="J89" s="26">
        <v>5</v>
      </c>
    </row>
    <row r="90" spans="1:10" x14ac:dyDescent="0.2">
      <c r="A90" s="19" t="s">
        <v>443</v>
      </c>
      <c r="B90" s="20">
        <v>35</v>
      </c>
      <c r="C90" s="20">
        <v>0</v>
      </c>
      <c r="D90" s="20">
        <v>5</v>
      </c>
      <c r="E90" s="20">
        <v>9</v>
      </c>
      <c r="F90" s="20">
        <v>11</v>
      </c>
      <c r="G90" s="20">
        <v>5</v>
      </c>
      <c r="H90" s="20">
        <v>5</v>
      </c>
      <c r="I90" s="26">
        <v>4.9566670000000004</v>
      </c>
      <c r="J90" s="26">
        <v>5</v>
      </c>
    </row>
    <row r="91" spans="1:10" x14ac:dyDescent="0.2">
      <c r="A91" s="19" t="s">
        <v>140</v>
      </c>
      <c r="B91" s="20">
        <v>124</v>
      </c>
      <c r="C91" s="20">
        <v>2</v>
      </c>
      <c r="D91" s="20">
        <v>17</v>
      </c>
      <c r="E91" s="20">
        <v>48</v>
      </c>
      <c r="F91" s="20">
        <v>25</v>
      </c>
      <c r="G91" s="20">
        <v>24</v>
      </c>
      <c r="H91" s="20">
        <v>8</v>
      </c>
      <c r="I91" s="26">
        <v>5.7327589999999997</v>
      </c>
      <c r="J91" s="26">
        <v>3</v>
      </c>
    </row>
    <row r="92" spans="1:10" x14ac:dyDescent="0.2">
      <c r="A92" s="19" t="s">
        <v>141</v>
      </c>
      <c r="B92" s="20">
        <v>12</v>
      </c>
      <c r="C92" s="20">
        <v>1</v>
      </c>
      <c r="D92" s="20">
        <v>2</v>
      </c>
      <c r="E92" s="20">
        <v>5</v>
      </c>
      <c r="F92" s="20">
        <v>1</v>
      </c>
      <c r="G92" s="20">
        <v>2</v>
      </c>
      <c r="H92" s="20">
        <v>1</v>
      </c>
      <c r="I92" s="26">
        <v>4.4636360000000002</v>
      </c>
      <c r="J92" s="26">
        <v>2</v>
      </c>
    </row>
    <row r="93" spans="1:10" x14ac:dyDescent="0.2">
      <c r="A93" s="19" t="s">
        <v>401</v>
      </c>
      <c r="B93" s="20">
        <v>28</v>
      </c>
      <c r="C93" s="20">
        <v>0</v>
      </c>
      <c r="D93" s="20">
        <v>5</v>
      </c>
      <c r="E93" s="20">
        <v>16</v>
      </c>
      <c r="F93" s="20">
        <v>4</v>
      </c>
      <c r="G93" s="20">
        <v>2</v>
      </c>
      <c r="H93" s="20">
        <v>1</v>
      </c>
      <c r="I93" s="26">
        <v>3.9888889999999999</v>
      </c>
      <c r="J93" s="26">
        <v>2</v>
      </c>
    </row>
    <row r="94" spans="1:10" x14ac:dyDescent="0.2">
      <c r="A94" s="19" t="s">
        <v>429</v>
      </c>
      <c r="B94" s="20">
        <v>53</v>
      </c>
      <c r="C94" s="20">
        <v>3</v>
      </c>
      <c r="D94" s="20">
        <v>6</v>
      </c>
      <c r="E94" s="20">
        <v>16</v>
      </c>
      <c r="F94" s="20">
        <v>10</v>
      </c>
      <c r="G94" s="20">
        <v>5</v>
      </c>
      <c r="H94" s="20">
        <v>13</v>
      </c>
      <c r="I94" s="26">
        <v>9.36</v>
      </c>
      <c r="J94" s="26">
        <v>4</v>
      </c>
    </row>
    <row r="95" spans="1:10" x14ac:dyDescent="0.2">
      <c r="A95" s="18" t="s">
        <v>444</v>
      </c>
      <c r="B95" s="18"/>
      <c r="C95" s="18"/>
      <c r="D95" s="18"/>
      <c r="E95" s="18"/>
      <c r="F95" s="18"/>
      <c r="G95" s="18"/>
      <c r="H95" s="18"/>
      <c r="I95" s="18"/>
      <c r="J95" s="18"/>
    </row>
    <row r="96" spans="1:10" x14ac:dyDescent="0.2">
      <c r="A96" s="19" t="s">
        <v>445</v>
      </c>
      <c r="B96" s="20">
        <v>722</v>
      </c>
      <c r="C96" s="20">
        <v>12</v>
      </c>
      <c r="D96" s="20">
        <v>71</v>
      </c>
      <c r="E96" s="20">
        <v>270</v>
      </c>
      <c r="F96" s="20">
        <v>178</v>
      </c>
      <c r="G96" s="20">
        <v>139</v>
      </c>
      <c r="H96" s="20">
        <v>52</v>
      </c>
      <c r="I96" s="26">
        <v>7.1167160000000003</v>
      </c>
      <c r="J96" s="26">
        <v>4</v>
      </c>
    </row>
    <row r="97" spans="1:10" x14ac:dyDescent="0.2">
      <c r="A97" s="19" t="s">
        <v>446</v>
      </c>
      <c r="B97" s="20">
        <v>13</v>
      </c>
      <c r="C97" s="20">
        <v>0</v>
      </c>
      <c r="D97" s="20">
        <v>2</v>
      </c>
      <c r="E97" s="20">
        <v>6</v>
      </c>
      <c r="F97" s="20">
        <v>5</v>
      </c>
      <c r="G97" s="20">
        <v>0</v>
      </c>
      <c r="H97" s="20">
        <v>0</v>
      </c>
      <c r="I97" s="26">
        <v>3.730769</v>
      </c>
      <c r="J97" s="26">
        <v>3</v>
      </c>
    </row>
    <row r="98" spans="1:10" x14ac:dyDescent="0.2">
      <c r="A98" s="19" t="s">
        <v>447</v>
      </c>
      <c r="B98" s="20">
        <v>53</v>
      </c>
      <c r="C98" s="20">
        <v>1</v>
      </c>
      <c r="D98" s="20">
        <v>4</v>
      </c>
      <c r="E98" s="20">
        <v>18</v>
      </c>
      <c r="F98" s="20">
        <v>19</v>
      </c>
      <c r="G98" s="20">
        <v>7</v>
      </c>
      <c r="H98" s="20">
        <v>4</v>
      </c>
      <c r="I98" s="26">
        <v>5.2795920000000001</v>
      </c>
      <c r="J98" s="26">
        <v>5</v>
      </c>
    </row>
    <row r="99" spans="1:10" x14ac:dyDescent="0.2">
      <c r="A99" s="19" t="s">
        <v>448</v>
      </c>
      <c r="B99" s="20">
        <v>32</v>
      </c>
      <c r="C99" s="20">
        <v>1</v>
      </c>
      <c r="D99" s="20">
        <v>1</v>
      </c>
      <c r="E99" s="20">
        <v>13</v>
      </c>
      <c r="F99" s="20">
        <v>13</v>
      </c>
      <c r="G99" s="20">
        <v>2</v>
      </c>
      <c r="H99" s="20">
        <v>2</v>
      </c>
      <c r="I99" s="26">
        <v>4.2166670000000002</v>
      </c>
      <c r="J99" s="26">
        <v>4.75</v>
      </c>
    </row>
    <row r="100" spans="1:10" x14ac:dyDescent="0.2">
      <c r="A100" s="19" t="s">
        <v>449</v>
      </c>
      <c r="B100" s="20">
        <v>7</v>
      </c>
      <c r="C100" s="20">
        <v>0</v>
      </c>
      <c r="D100" s="20">
        <v>1</v>
      </c>
      <c r="E100" s="20">
        <v>2</v>
      </c>
      <c r="F100" s="20">
        <v>2</v>
      </c>
      <c r="G100" s="20">
        <v>0</v>
      </c>
      <c r="H100" s="20">
        <v>2</v>
      </c>
      <c r="I100" s="26">
        <v>3.18</v>
      </c>
      <c r="J100" s="26">
        <v>2.5</v>
      </c>
    </row>
    <row r="101" spans="1:10" x14ac:dyDescent="0.2">
      <c r="A101" s="19" t="s">
        <v>450</v>
      </c>
      <c r="B101" s="20">
        <v>4</v>
      </c>
      <c r="C101" s="20">
        <v>0</v>
      </c>
      <c r="D101" s="20">
        <v>0</v>
      </c>
      <c r="E101" s="20">
        <v>2</v>
      </c>
      <c r="F101" s="20">
        <v>1</v>
      </c>
      <c r="G101" s="20">
        <v>1</v>
      </c>
      <c r="H101" s="20">
        <v>0</v>
      </c>
      <c r="I101" s="26">
        <v>7.5</v>
      </c>
      <c r="J101" s="26">
        <v>4</v>
      </c>
    </row>
    <row r="102" spans="1:10" x14ac:dyDescent="0.2">
      <c r="A102" s="19" t="s">
        <v>429</v>
      </c>
      <c r="B102" s="20">
        <v>255</v>
      </c>
      <c r="C102" s="20">
        <v>8</v>
      </c>
      <c r="D102" s="20">
        <v>26</v>
      </c>
      <c r="E102" s="20">
        <v>82</v>
      </c>
      <c r="F102" s="20">
        <v>42</v>
      </c>
      <c r="G102" s="20">
        <v>42</v>
      </c>
      <c r="H102" s="20">
        <v>55</v>
      </c>
      <c r="I102" s="26">
        <v>7.5425000000000004</v>
      </c>
      <c r="J102" s="26">
        <v>3</v>
      </c>
    </row>
    <row r="103" spans="1:10" x14ac:dyDescent="0.2">
      <c r="A103" s="18" t="s">
        <v>451</v>
      </c>
      <c r="B103" s="18"/>
      <c r="C103" s="18"/>
      <c r="D103" s="18"/>
      <c r="E103" s="18"/>
      <c r="F103" s="18"/>
      <c r="G103" s="18"/>
      <c r="H103" s="18"/>
      <c r="I103" s="18"/>
      <c r="J103" s="18"/>
    </row>
    <row r="104" spans="1:10" x14ac:dyDescent="0.2">
      <c r="A104" s="19" t="s">
        <v>445</v>
      </c>
      <c r="B104" s="20">
        <v>8</v>
      </c>
      <c r="C104" s="20">
        <v>0</v>
      </c>
      <c r="D104" s="20">
        <v>1</v>
      </c>
      <c r="E104" s="20">
        <v>6</v>
      </c>
      <c r="F104" s="20">
        <v>1</v>
      </c>
      <c r="G104" s="20">
        <v>0</v>
      </c>
      <c r="H104" s="20">
        <v>0</v>
      </c>
      <c r="I104" s="26">
        <v>2.8125</v>
      </c>
      <c r="J104" s="26">
        <v>2.5</v>
      </c>
    </row>
    <row r="105" spans="1:10" x14ac:dyDescent="0.2">
      <c r="A105" s="19" t="s">
        <v>446</v>
      </c>
      <c r="B105" s="20">
        <v>57</v>
      </c>
      <c r="C105" s="20">
        <v>1</v>
      </c>
      <c r="D105" s="20">
        <v>10</v>
      </c>
      <c r="E105" s="20">
        <v>26</v>
      </c>
      <c r="F105" s="20">
        <v>10</v>
      </c>
      <c r="G105" s="20">
        <v>6</v>
      </c>
      <c r="H105" s="20">
        <v>4</v>
      </c>
      <c r="I105" s="26">
        <v>4.9207549999999998</v>
      </c>
      <c r="J105" s="26">
        <v>3</v>
      </c>
    </row>
    <row r="106" spans="1:10" x14ac:dyDescent="0.2">
      <c r="A106" s="19" t="s">
        <v>447</v>
      </c>
      <c r="B106" s="20">
        <v>87</v>
      </c>
      <c r="C106" s="20">
        <v>1</v>
      </c>
      <c r="D106" s="20">
        <v>10</v>
      </c>
      <c r="E106" s="20">
        <v>30</v>
      </c>
      <c r="F106" s="20">
        <v>24</v>
      </c>
      <c r="G106" s="20">
        <v>17</v>
      </c>
      <c r="H106" s="20">
        <v>5</v>
      </c>
      <c r="I106" s="26">
        <v>5.6195120000000003</v>
      </c>
      <c r="J106" s="26">
        <v>4.75</v>
      </c>
    </row>
    <row r="107" spans="1:10" x14ac:dyDescent="0.2">
      <c r="A107" s="19" t="s">
        <v>448</v>
      </c>
      <c r="B107" s="20">
        <v>21</v>
      </c>
      <c r="C107" s="20">
        <v>0</v>
      </c>
      <c r="D107" s="20">
        <v>2</v>
      </c>
      <c r="E107" s="20">
        <v>8</v>
      </c>
      <c r="F107" s="20">
        <v>4</v>
      </c>
      <c r="G107" s="20">
        <v>5</v>
      </c>
      <c r="H107" s="20">
        <v>2</v>
      </c>
      <c r="I107" s="26">
        <v>6.1578949999999999</v>
      </c>
      <c r="J107" s="26">
        <v>4.5</v>
      </c>
    </row>
    <row r="108" spans="1:10" x14ac:dyDescent="0.2">
      <c r="A108" s="19" t="s">
        <v>449</v>
      </c>
      <c r="B108" s="20">
        <v>3</v>
      </c>
      <c r="C108" s="20">
        <v>0</v>
      </c>
      <c r="D108" s="20">
        <v>0</v>
      </c>
      <c r="E108" s="20">
        <v>1</v>
      </c>
      <c r="F108" s="20">
        <v>1</v>
      </c>
      <c r="G108" s="20">
        <v>1</v>
      </c>
      <c r="H108" s="20">
        <v>0</v>
      </c>
      <c r="I108" s="26">
        <v>5.733333</v>
      </c>
      <c r="J108" s="26">
        <v>5</v>
      </c>
    </row>
    <row r="109" spans="1:10" x14ac:dyDescent="0.2">
      <c r="A109" s="19" t="s">
        <v>450</v>
      </c>
      <c r="B109" s="20">
        <v>5</v>
      </c>
      <c r="C109" s="20">
        <v>0</v>
      </c>
      <c r="D109" s="20">
        <v>1</v>
      </c>
      <c r="E109" s="20">
        <v>1</v>
      </c>
      <c r="F109" s="20">
        <v>0</v>
      </c>
      <c r="G109" s="20">
        <v>2</v>
      </c>
      <c r="H109" s="20">
        <v>1</v>
      </c>
      <c r="I109" s="26">
        <v>6.375</v>
      </c>
      <c r="J109" s="26">
        <v>7</v>
      </c>
    </row>
    <row r="110" spans="1:10" x14ac:dyDescent="0.2">
      <c r="A110" s="19" t="s">
        <v>429</v>
      </c>
      <c r="B110" s="20">
        <v>18</v>
      </c>
      <c r="C110" s="20">
        <v>1</v>
      </c>
      <c r="D110" s="20">
        <v>5</v>
      </c>
      <c r="E110" s="20">
        <v>6</v>
      </c>
      <c r="F110" s="20">
        <v>1</v>
      </c>
      <c r="G110" s="20">
        <v>2</v>
      </c>
      <c r="H110" s="20">
        <v>3</v>
      </c>
      <c r="I110" s="26">
        <v>4.4466669999999997</v>
      </c>
      <c r="J110" s="26">
        <v>2</v>
      </c>
    </row>
    <row r="111" spans="1:10" x14ac:dyDescent="0.2">
      <c r="A111" s="18" t="s">
        <v>142</v>
      </c>
      <c r="B111" s="18"/>
      <c r="C111" s="18"/>
      <c r="D111" s="18"/>
      <c r="E111" s="18"/>
      <c r="F111" s="18"/>
      <c r="G111" s="18"/>
      <c r="H111" s="18"/>
      <c r="I111" s="18"/>
      <c r="J111" s="18"/>
    </row>
    <row r="112" spans="1:10" x14ac:dyDescent="0.2">
      <c r="A112" s="19" t="s">
        <v>452</v>
      </c>
      <c r="B112" s="20">
        <v>57</v>
      </c>
      <c r="C112" s="20">
        <v>1</v>
      </c>
      <c r="D112" s="20">
        <v>5</v>
      </c>
      <c r="E112" s="20">
        <v>13</v>
      </c>
      <c r="F112" s="20">
        <v>18</v>
      </c>
      <c r="G112" s="20">
        <v>18</v>
      </c>
      <c r="H112" s="20">
        <v>2</v>
      </c>
      <c r="I112" s="26">
        <v>10.332727</v>
      </c>
      <c r="J112" s="26">
        <v>5</v>
      </c>
    </row>
    <row r="113" spans="1:10" x14ac:dyDescent="0.2">
      <c r="A113" s="19" t="s">
        <v>453</v>
      </c>
      <c r="B113" s="20">
        <v>182</v>
      </c>
      <c r="C113" s="20">
        <v>1</v>
      </c>
      <c r="D113" s="20">
        <v>13</v>
      </c>
      <c r="E113" s="20">
        <v>73</v>
      </c>
      <c r="F113" s="20">
        <v>47</v>
      </c>
      <c r="G113" s="20">
        <v>38</v>
      </c>
      <c r="H113" s="20">
        <v>10</v>
      </c>
      <c r="I113" s="26">
        <v>7</v>
      </c>
      <c r="J113" s="26">
        <v>4</v>
      </c>
    </row>
    <row r="114" spans="1:10" x14ac:dyDescent="0.2">
      <c r="A114" s="19" t="s">
        <v>454</v>
      </c>
      <c r="B114" s="20">
        <v>236</v>
      </c>
      <c r="C114" s="20">
        <v>4</v>
      </c>
      <c r="D114" s="20">
        <v>21</v>
      </c>
      <c r="E114" s="20">
        <v>85</v>
      </c>
      <c r="F114" s="20">
        <v>61</v>
      </c>
      <c r="G114" s="20">
        <v>44</v>
      </c>
      <c r="H114" s="20">
        <v>21</v>
      </c>
      <c r="I114" s="26">
        <v>7.0432560000000004</v>
      </c>
      <c r="J114" s="26">
        <v>4</v>
      </c>
    </row>
    <row r="115" spans="1:10" x14ac:dyDescent="0.2">
      <c r="A115" s="19" t="s">
        <v>455</v>
      </c>
      <c r="B115" s="20">
        <v>242</v>
      </c>
      <c r="C115" s="20">
        <v>5</v>
      </c>
      <c r="D115" s="20">
        <v>22</v>
      </c>
      <c r="E115" s="20">
        <v>86</v>
      </c>
      <c r="F115" s="20">
        <v>56</v>
      </c>
      <c r="G115" s="20">
        <v>40</v>
      </c>
      <c r="H115" s="20">
        <v>33</v>
      </c>
      <c r="I115" s="26">
        <v>5.6631580000000001</v>
      </c>
      <c r="J115" s="26">
        <v>4</v>
      </c>
    </row>
    <row r="116" spans="1:10" x14ac:dyDescent="0.2">
      <c r="A116" s="19" t="s">
        <v>456</v>
      </c>
      <c r="B116" s="20">
        <v>578</v>
      </c>
      <c r="C116" s="20">
        <v>15</v>
      </c>
      <c r="D116" s="20">
        <v>75</v>
      </c>
      <c r="E116" s="20">
        <v>218</v>
      </c>
      <c r="F116" s="20">
        <v>119</v>
      </c>
      <c r="G116" s="20">
        <v>85</v>
      </c>
      <c r="H116" s="20">
        <v>66</v>
      </c>
      <c r="I116" s="26">
        <v>6.4074220000000004</v>
      </c>
      <c r="J116" s="26">
        <v>3</v>
      </c>
    </row>
    <row r="117" spans="1:10" x14ac:dyDescent="0.2">
      <c r="A117" s="19" t="s">
        <v>429</v>
      </c>
      <c r="B117" s="20">
        <v>43</v>
      </c>
      <c r="C117" s="20">
        <v>2</v>
      </c>
      <c r="D117" s="20">
        <v>4</v>
      </c>
      <c r="E117" s="20">
        <v>12</v>
      </c>
      <c r="F117" s="20">
        <v>10</v>
      </c>
      <c r="G117" s="20">
        <v>4</v>
      </c>
      <c r="H117" s="20">
        <v>11</v>
      </c>
      <c r="I117" s="26">
        <v>10.95</v>
      </c>
      <c r="J117" s="26">
        <v>4</v>
      </c>
    </row>
    <row r="118" spans="1:10" x14ac:dyDescent="0.2">
      <c r="A118" s="18" t="s">
        <v>143</v>
      </c>
      <c r="B118" s="18"/>
      <c r="C118" s="18"/>
      <c r="D118" s="18"/>
      <c r="E118" s="18"/>
      <c r="F118" s="18"/>
      <c r="G118" s="18"/>
      <c r="H118" s="18"/>
      <c r="I118" s="18"/>
      <c r="J118" s="18"/>
    </row>
    <row r="119" spans="1:10" x14ac:dyDescent="0.2">
      <c r="A119" s="21" t="s">
        <v>457</v>
      </c>
      <c r="B119" s="21"/>
      <c r="C119" s="21"/>
      <c r="D119" s="21"/>
      <c r="E119" s="21"/>
      <c r="F119" s="21"/>
      <c r="G119" s="21"/>
      <c r="H119" s="21"/>
      <c r="I119" s="21"/>
      <c r="J119" s="21"/>
    </row>
    <row r="120" spans="1:10" x14ac:dyDescent="0.2">
      <c r="A120" s="19" t="s">
        <v>458</v>
      </c>
      <c r="B120" s="20">
        <v>332</v>
      </c>
      <c r="C120" s="20">
        <v>6</v>
      </c>
      <c r="D120" s="20">
        <v>33</v>
      </c>
      <c r="E120" s="20">
        <v>113</v>
      </c>
      <c r="F120" s="20">
        <v>82</v>
      </c>
      <c r="G120" s="20">
        <v>81</v>
      </c>
      <c r="H120" s="20">
        <v>17</v>
      </c>
      <c r="I120" s="26">
        <v>8.0073019999999993</v>
      </c>
      <c r="J120" s="26">
        <v>5</v>
      </c>
    </row>
    <row r="121" spans="1:10" x14ac:dyDescent="0.2">
      <c r="A121" s="19" t="s">
        <v>459</v>
      </c>
      <c r="B121" s="20">
        <v>312</v>
      </c>
      <c r="C121" s="20">
        <v>5</v>
      </c>
      <c r="D121" s="20">
        <v>30</v>
      </c>
      <c r="E121" s="20">
        <v>125</v>
      </c>
      <c r="F121" s="20">
        <v>83</v>
      </c>
      <c r="G121" s="20">
        <v>43</v>
      </c>
      <c r="H121" s="20">
        <v>26</v>
      </c>
      <c r="I121" s="26">
        <v>5.7213289999999999</v>
      </c>
      <c r="J121" s="26">
        <v>3.5</v>
      </c>
    </row>
    <row r="122" spans="1:10" x14ac:dyDescent="0.2">
      <c r="A122" s="19" t="s">
        <v>460</v>
      </c>
      <c r="B122" s="20">
        <v>130</v>
      </c>
      <c r="C122" s="20">
        <v>1</v>
      </c>
      <c r="D122" s="20">
        <v>13</v>
      </c>
      <c r="E122" s="20">
        <v>45</v>
      </c>
      <c r="F122" s="20">
        <v>32</v>
      </c>
      <c r="G122" s="20">
        <v>23</v>
      </c>
      <c r="H122" s="20">
        <v>16</v>
      </c>
      <c r="I122" s="26">
        <v>6.0929820000000001</v>
      </c>
      <c r="J122" s="26">
        <v>4.25</v>
      </c>
    </row>
    <row r="123" spans="1:10" x14ac:dyDescent="0.2">
      <c r="A123" s="19" t="s">
        <v>461</v>
      </c>
      <c r="B123" s="20">
        <v>472</v>
      </c>
      <c r="C123" s="20">
        <v>13</v>
      </c>
      <c r="D123" s="20">
        <v>49</v>
      </c>
      <c r="E123" s="20">
        <v>177</v>
      </c>
      <c r="F123" s="20">
        <v>95</v>
      </c>
      <c r="G123" s="20">
        <v>72</v>
      </c>
      <c r="H123" s="20">
        <v>66</v>
      </c>
      <c r="I123" s="26">
        <v>6.6889159999999999</v>
      </c>
      <c r="J123" s="26">
        <v>3</v>
      </c>
    </row>
    <row r="124" spans="1:10" x14ac:dyDescent="0.2">
      <c r="A124" s="19" t="s">
        <v>429</v>
      </c>
      <c r="B124" s="20">
        <v>92</v>
      </c>
      <c r="C124" s="20">
        <v>3</v>
      </c>
      <c r="D124" s="20">
        <v>15</v>
      </c>
      <c r="E124" s="20">
        <v>27</v>
      </c>
      <c r="F124" s="20">
        <v>19</v>
      </c>
      <c r="G124" s="20">
        <v>10</v>
      </c>
      <c r="H124" s="20">
        <v>18</v>
      </c>
      <c r="I124" s="26">
        <v>7.1932429999999998</v>
      </c>
      <c r="J124" s="26">
        <v>3.25</v>
      </c>
    </row>
    <row r="125" spans="1:10" x14ac:dyDescent="0.2">
      <c r="A125" s="18" t="s">
        <v>143</v>
      </c>
      <c r="B125" s="18"/>
      <c r="C125" s="18"/>
      <c r="D125" s="18"/>
      <c r="E125" s="18"/>
      <c r="F125" s="18"/>
      <c r="G125" s="18"/>
      <c r="H125" s="18"/>
      <c r="I125" s="18"/>
      <c r="J125" s="18"/>
    </row>
    <row r="126" spans="1:10" x14ac:dyDescent="0.2">
      <c r="A126" s="21" t="s">
        <v>462</v>
      </c>
      <c r="B126" s="21"/>
      <c r="C126" s="21"/>
      <c r="D126" s="21"/>
      <c r="E126" s="21"/>
      <c r="F126" s="21"/>
      <c r="G126" s="21"/>
      <c r="H126" s="21"/>
      <c r="I126" s="21"/>
      <c r="J126" s="21"/>
    </row>
    <row r="127" spans="1:10" x14ac:dyDescent="0.2">
      <c r="A127" s="19" t="s">
        <v>458</v>
      </c>
      <c r="B127" s="20">
        <v>164</v>
      </c>
      <c r="C127" s="20">
        <v>1</v>
      </c>
      <c r="D127" s="20">
        <v>21</v>
      </c>
      <c r="E127" s="20">
        <v>63</v>
      </c>
      <c r="F127" s="20">
        <v>41</v>
      </c>
      <c r="G127" s="20">
        <v>30</v>
      </c>
      <c r="H127" s="20">
        <v>8</v>
      </c>
      <c r="I127" s="26">
        <v>7.473077</v>
      </c>
      <c r="J127" s="26">
        <v>3.5</v>
      </c>
    </row>
    <row r="128" spans="1:10" x14ac:dyDescent="0.2">
      <c r="A128" s="19" t="s">
        <v>459</v>
      </c>
      <c r="B128" s="20">
        <v>134</v>
      </c>
      <c r="C128" s="20">
        <v>2</v>
      </c>
      <c r="D128" s="20">
        <v>13</v>
      </c>
      <c r="E128" s="20">
        <v>46</v>
      </c>
      <c r="F128" s="20">
        <v>41</v>
      </c>
      <c r="G128" s="20">
        <v>26</v>
      </c>
      <c r="H128" s="20">
        <v>6</v>
      </c>
      <c r="I128" s="26">
        <v>6.9929690000000004</v>
      </c>
      <c r="J128" s="26">
        <v>5</v>
      </c>
    </row>
    <row r="129" spans="1:10" x14ac:dyDescent="0.2">
      <c r="A129" s="19" t="s">
        <v>460</v>
      </c>
      <c r="B129" s="20">
        <v>97</v>
      </c>
      <c r="C129" s="20">
        <v>3</v>
      </c>
      <c r="D129" s="20">
        <v>11</v>
      </c>
      <c r="E129" s="20">
        <v>30</v>
      </c>
      <c r="F129" s="20">
        <v>24</v>
      </c>
      <c r="G129" s="20">
        <v>22</v>
      </c>
      <c r="H129" s="20">
        <v>7</v>
      </c>
      <c r="I129" s="26">
        <v>6.0777780000000003</v>
      </c>
      <c r="J129" s="26">
        <v>5</v>
      </c>
    </row>
    <row r="130" spans="1:10" x14ac:dyDescent="0.2">
      <c r="A130" s="19" t="s">
        <v>461</v>
      </c>
      <c r="B130" s="20">
        <v>707</v>
      </c>
      <c r="C130" s="20">
        <v>15</v>
      </c>
      <c r="D130" s="20">
        <v>71</v>
      </c>
      <c r="E130" s="20">
        <v>265</v>
      </c>
      <c r="F130" s="20">
        <v>155</v>
      </c>
      <c r="G130" s="20">
        <v>120</v>
      </c>
      <c r="H130" s="20">
        <v>81</v>
      </c>
      <c r="I130" s="26">
        <v>6.5437700000000003</v>
      </c>
      <c r="J130" s="26">
        <v>3.5</v>
      </c>
    </row>
    <row r="131" spans="1:10" x14ac:dyDescent="0.2">
      <c r="A131" s="19" t="s">
        <v>429</v>
      </c>
      <c r="B131" s="20">
        <v>236</v>
      </c>
      <c r="C131" s="20">
        <v>7</v>
      </c>
      <c r="D131" s="20">
        <v>24</v>
      </c>
      <c r="E131" s="20">
        <v>83</v>
      </c>
      <c r="F131" s="20">
        <v>50</v>
      </c>
      <c r="G131" s="20">
        <v>31</v>
      </c>
      <c r="H131" s="20">
        <v>41</v>
      </c>
      <c r="I131" s="26">
        <v>7.1635900000000001</v>
      </c>
      <c r="J131" s="26">
        <v>3.5</v>
      </c>
    </row>
    <row r="132" spans="1:10" x14ac:dyDescent="0.2">
      <c r="A132" s="18" t="s">
        <v>143</v>
      </c>
      <c r="B132" s="18"/>
      <c r="C132" s="18"/>
      <c r="D132" s="18"/>
      <c r="E132" s="18"/>
      <c r="F132" s="18"/>
      <c r="G132" s="18"/>
      <c r="H132" s="18"/>
      <c r="I132" s="18"/>
      <c r="J132" s="18"/>
    </row>
    <row r="133" spans="1:10" x14ac:dyDescent="0.2">
      <c r="A133" s="21" t="s">
        <v>463</v>
      </c>
      <c r="B133" s="21"/>
      <c r="C133" s="21"/>
      <c r="D133" s="21"/>
      <c r="E133" s="21"/>
      <c r="F133" s="21"/>
      <c r="G133" s="21"/>
      <c r="H133" s="21"/>
      <c r="I133" s="21"/>
      <c r="J133" s="21"/>
    </row>
    <row r="134" spans="1:10" x14ac:dyDescent="0.2">
      <c r="A134" s="19" t="s">
        <v>458</v>
      </c>
      <c r="B134" s="20">
        <v>194</v>
      </c>
      <c r="C134" s="20">
        <v>2</v>
      </c>
      <c r="D134" s="20">
        <v>23</v>
      </c>
      <c r="E134" s="20">
        <v>67</v>
      </c>
      <c r="F134" s="20">
        <v>52</v>
      </c>
      <c r="G134" s="20">
        <v>36</v>
      </c>
      <c r="H134" s="20">
        <v>14</v>
      </c>
      <c r="I134" s="26">
        <v>6.3777780000000002</v>
      </c>
      <c r="J134" s="26">
        <v>4.25</v>
      </c>
    </row>
    <row r="135" spans="1:10" x14ac:dyDescent="0.2">
      <c r="A135" s="19" t="s">
        <v>459</v>
      </c>
      <c r="B135" s="20">
        <v>204</v>
      </c>
      <c r="C135" s="20">
        <v>1</v>
      </c>
      <c r="D135" s="20">
        <v>23</v>
      </c>
      <c r="E135" s="20">
        <v>83</v>
      </c>
      <c r="F135" s="20">
        <v>57</v>
      </c>
      <c r="G135" s="20">
        <v>36</v>
      </c>
      <c r="H135" s="20">
        <v>4</v>
      </c>
      <c r="I135" s="26">
        <v>5.75</v>
      </c>
      <c r="J135" s="26">
        <v>3.75</v>
      </c>
    </row>
    <row r="136" spans="1:10" x14ac:dyDescent="0.2">
      <c r="A136" s="19" t="s">
        <v>460</v>
      </c>
      <c r="B136" s="20">
        <v>81</v>
      </c>
      <c r="C136" s="20">
        <v>1</v>
      </c>
      <c r="D136" s="20">
        <v>7</v>
      </c>
      <c r="E136" s="20">
        <v>28</v>
      </c>
      <c r="F136" s="20">
        <v>21</v>
      </c>
      <c r="G136" s="20">
        <v>17</v>
      </c>
      <c r="H136" s="20">
        <v>7</v>
      </c>
      <c r="I136" s="26">
        <v>6.6770269999999998</v>
      </c>
      <c r="J136" s="26">
        <v>5</v>
      </c>
    </row>
    <row r="137" spans="1:10" x14ac:dyDescent="0.2">
      <c r="A137" s="19" t="s">
        <v>461</v>
      </c>
      <c r="B137" s="20">
        <v>647</v>
      </c>
      <c r="C137" s="20">
        <v>17</v>
      </c>
      <c r="D137" s="20">
        <v>66</v>
      </c>
      <c r="E137" s="20">
        <v>230</v>
      </c>
      <c r="F137" s="20">
        <v>135</v>
      </c>
      <c r="G137" s="20">
        <v>118</v>
      </c>
      <c r="H137" s="20">
        <v>81</v>
      </c>
      <c r="I137" s="26">
        <v>7.0685510000000003</v>
      </c>
      <c r="J137" s="26">
        <v>3.5</v>
      </c>
    </row>
    <row r="138" spans="1:10" x14ac:dyDescent="0.2">
      <c r="A138" s="19" t="s">
        <v>429</v>
      </c>
      <c r="B138" s="20">
        <v>212</v>
      </c>
      <c r="C138" s="20">
        <v>7</v>
      </c>
      <c r="D138" s="20">
        <v>21</v>
      </c>
      <c r="E138" s="20">
        <v>79</v>
      </c>
      <c r="F138" s="20">
        <v>46</v>
      </c>
      <c r="G138" s="20">
        <v>22</v>
      </c>
      <c r="H138" s="20">
        <v>37</v>
      </c>
      <c r="I138" s="26">
        <v>7.476</v>
      </c>
      <c r="J138" s="26">
        <v>3</v>
      </c>
    </row>
    <row r="139" spans="1:10" x14ac:dyDescent="0.2">
      <c r="A139" s="18" t="s">
        <v>143</v>
      </c>
      <c r="B139" s="18"/>
      <c r="C139" s="18"/>
      <c r="D139" s="18"/>
      <c r="E139" s="18"/>
      <c r="F139" s="18"/>
      <c r="G139" s="18"/>
      <c r="H139" s="18"/>
      <c r="I139" s="18"/>
      <c r="J139" s="18"/>
    </row>
    <row r="140" spans="1:10" x14ac:dyDescent="0.2">
      <c r="A140" s="21" t="s">
        <v>464</v>
      </c>
      <c r="B140" s="21"/>
      <c r="C140" s="21"/>
      <c r="D140" s="21"/>
      <c r="E140" s="21"/>
      <c r="F140" s="21"/>
      <c r="G140" s="21"/>
      <c r="H140" s="21"/>
      <c r="I140" s="21"/>
      <c r="J140" s="21"/>
    </row>
    <row r="141" spans="1:10" x14ac:dyDescent="0.2">
      <c r="A141" s="19" t="s">
        <v>458</v>
      </c>
      <c r="B141" s="20">
        <v>27</v>
      </c>
      <c r="C141" s="20">
        <v>1</v>
      </c>
      <c r="D141" s="20">
        <v>5</v>
      </c>
      <c r="E141" s="20">
        <v>8</v>
      </c>
      <c r="F141" s="20">
        <v>9</v>
      </c>
      <c r="G141" s="20">
        <v>2</v>
      </c>
      <c r="H141" s="20">
        <v>2</v>
      </c>
      <c r="I141" s="26">
        <v>4.1920000000000002</v>
      </c>
      <c r="J141" s="26">
        <v>3.5</v>
      </c>
    </row>
    <row r="142" spans="1:10" x14ac:dyDescent="0.2">
      <c r="A142" s="19" t="s">
        <v>459</v>
      </c>
      <c r="B142" s="20">
        <v>52</v>
      </c>
      <c r="C142" s="20">
        <v>0</v>
      </c>
      <c r="D142" s="20">
        <v>6</v>
      </c>
      <c r="E142" s="20">
        <v>19</v>
      </c>
      <c r="F142" s="20">
        <v>17</v>
      </c>
      <c r="G142" s="20">
        <v>9</v>
      </c>
      <c r="H142" s="20">
        <v>1</v>
      </c>
      <c r="I142" s="26">
        <v>5.3294119999999996</v>
      </c>
      <c r="J142" s="26">
        <v>5</v>
      </c>
    </row>
    <row r="143" spans="1:10" x14ac:dyDescent="0.2">
      <c r="A143" s="19" t="s">
        <v>460</v>
      </c>
      <c r="B143" s="20">
        <v>67</v>
      </c>
      <c r="C143" s="20">
        <v>1</v>
      </c>
      <c r="D143" s="20">
        <v>10</v>
      </c>
      <c r="E143" s="20">
        <v>20</v>
      </c>
      <c r="F143" s="20">
        <v>20</v>
      </c>
      <c r="G143" s="20">
        <v>13</v>
      </c>
      <c r="H143" s="20">
        <v>3</v>
      </c>
      <c r="I143" s="26">
        <v>7.0421880000000003</v>
      </c>
      <c r="J143" s="26">
        <v>5</v>
      </c>
    </row>
    <row r="144" spans="1:10" x14ac:dyDescent="0.2">
      <c r="A144" s="19" t="s">
        <v>461</v>
      </c>
      <c r="B144" s="20">
        <v>753</v>
      </c>
      <c r="C144" s="20">
        <v>13</v>
      </c>
      <c r="D144" s="20">
        <v>71</v>
      </c>
      <c r="E144" s="20">
        <v>275</v>
      </c>
      <c r="F144" s="20">
        <v>172</v>
      </c>
      <c r="G144" s="20">
        <v>146</v>
      </c>
      <c r="H144" s="20">
        <v>76</v>
      </c>
      <c r="I144" s="26">
        <v>7.058789</v>
      </c>
      <c r="J144" s="26">
        <v>4</v>
      </c>
    </row>
    <row r="145" spans="1:10" x14ac:dyDescent="0.2">
      <c r="A145" s="19" t="s">
        <v>429</v>
      </c>
      <c r="B145" s="20">
        <v>439</v>
      </c>
      <c r="C145" s="20">
        <v>13</v>
      </c>
      <c r="D145" s="20">
        <v>48</v>
      </c>
      <c r="E145" s="20">
        <v>165</v>
      </c>
      <c r="F145" s="20">
        <v>93</v>
      </c>
      <c r="G145" s="20">
        <v>59</v>
      </c>
      <c r="H145" s="20">
        <v>61</v>
      </c>
      <c r="I145" s="26">
        <v>6.6007939999999996</v>
      </c>
      <c r="J145" s="26">
        <v>3</v>
      </c>
    </row>
    <row r="146" spans="1:10" x14ac:dyDescent="0.2">
      <c r="A146" s="18" t="s">
        <v>465</v>
      </c>
      <c r="B146" s="18"/>
      <c r="C146" s="18"/>
      <c r="D146" s="18"/>
      <c r="E146" s="18"/>
      <c r="F146" s="18"/>
      <c r="G146" s="18"/>
      <c r="H146" s="18"/>
      <c r="I146" s="18"/>
      <c r="J146" s="18"/>
    </row>
    <row r="147" spans="1:10" x14ac:dyDescent="0.2">
      <c r="A147" s="19" t="s">
        <v>466</v>
      </c>
      <c r="B147" s="20">
        <v>332</v>
      </c>
      <c r="C147" s="20">
        <v>5</v>
      </c>
      <c r="D147" s="20">
        <v>46</v>
      </c>
      <c r="E147" s="20">
        <v>115</v>
      </c>
      <c r="F147" s="20">
        <v>82</v>
      </c>
      <c r="G147" s="20">
        <v>55</v>
      </c>
      <c r="H147" s="20">
        <v>29</v>
      </c>
      <c r="I147" s="26">
        <v>7.0943889999999996</v>
      </c>
      <c r="J147" s="26">
        <v>3.2</v>
      </c>
    </row>
    <row r="148" spans="1:10" x14ac:dyDescent="0.2">
      <c r="A148" s="19" t="s">
        <v>467</v>
      </c>
      <c r="B148" s="20">
        <v>547</v>
      </c>
      <c r="C148" s="20">
        <v>14</v>
      </c>
      <c r="D148" s="20">
        <v>44</v>
      </c>
      <c r="E148" s="20">
        <v>201</v>
      </c>
      <c r="F148" s="20">
        <v>126</v>
      </c>
      <c r="G148" s="20">
        <v>103</v>
      </c>
      <c r="H148" s="20">
        <v>59</v>
      </c>
      <c r="I148" s="26">
        <v>7.0637299999999996</v>
      </c>
      <c r="J148" s="26">
        <v>4</v>
      </c>
    </row>
    <row r="149" spans="1:10" x14ac:dyDescent="0.2">
      <c r="A149" s="19" t="s">
        <v>468</v>
      </c>
      <c r="B149" s="20">
        <v>334</v>
      </c>
      <c r="C149" s="20">
        <v>8</v>
      </c>
      <c r="D149" s="20">
        <v>39</v>
      </c>
      <c r="E149" s="20">
        <v>135</v>
      </c>
      <c r="F149" s="20">
        <v>66</v>
      </c>
      <c r="G149" s="20">
        <v>49</v>
      </c>
      <c r="H149" s="20">
        <v>37</v>
      </c>
      <c r="I149" s="26">
        <v>5.5272730000000001</v>
      </c>
      <c r="J149" s="26">
        <v>3</v>
      </c>
    </row>
    <row r="150" spans="1:10" x14ac:dyDescent="0.2">
      <c r="A150" s="19" t="s">
        <v>469</v>
      </c>
      <c r="B150" s="20">
        <v>125</v>
      </c>
      <c r="C150" s="20">
        <v>1</v>
      </c>
      <c r="D150" s="20">
        <v>11</v>
      </c>
      <c r="E150" s="20">
        <v>36</v>
      </c>
      <c r="F150" s="20">
        <v>37</v>
      </c>
      <c r="G150" s="20">
        <v>22</v>
      </c>
      <c r="H150" s="20">
        <v>18</v>
      </c>
      <c r="I150" s="26">
        <v>8.0644860000000005</v>
      </c>
      <c r="J150" s="26">
        <v>5</v>
      </c>
    </row>
    <row r="151" spans="1:10" x14ac:dyDescent="0.2">
      <c r="A151" s="18" t="s">
        <v>470</v>
      </c>
      <c r="B151" s="18"/>
      <c r="C151" s="18"/>
      <c r="D151" s="18"/>
      <c r="E151" s="18"/>
      <c r="F151" s="18"/>
      <c r="G151" s="18"/>
      <c r="H151" s="18"/>
      <c r="I151" s="18"/>
      <c r="J151" s="18"/>
    </row>
    <row r="152" spans="1:10" x14ac:dyDescent="0.2">
      <c r="A152" s="19" t="s">
        <v>471</v>
      </c>
      <c r="B152" s="20">
        <v>202</v>
      </c>
      <c r="C152" s="20">
        <v>4</v>
      </c>
      <c r="D152" s="20">
        <v>25</v>
      </c>
      <c r="E152" s="20">
        <v>73</v>
      </c>
      <c r="F152" s="20">
        <v>54</v>
      </c>
      <c r="G152" s="20">
        <v>22</v>
      </c>
      <c r="H152" s="20">
        <v>24</v>
      </c>
      <c r="I152" s="26">
        <v>5.8747189999999998</v>
      </c>
      <c r="J152" s="26">
        <v>3</v>
      </c>
    </row>
    <row r="153" spans="1:10" x14ac:dyDescent="0.2">
      <c r="A153" s="19" t="s">
        <v>472</v>
      </c>
      <c r="B153" s="20">
        <v>387</v>
      </c>
      <c r="C153" s="20">
        <v>6</v>
      </c>
      <c r="D153" s="20">
        <v>38</v>
      </c>
      <c r="E153" s="20">
        <v>142</v>
      </c>
      <c r="F153" s="20">
        <v>96</v>
      </c>
      <c r="G153" s="20">
        <v>70</v>
      </c>
      <c r="H153" s="20">
        <v>35</v>
      </c>
      <c r="I153" s="26">
        <v>7.9102269999999999</v>
      </c>
      <c r="J153" s="26">
        <v>4</v>
      </c>
    </row>
    <row r="154" spans="1:10" x14ac:dyDescent="0.2">
      <c r="A154" s="19" t="s">
        <v>473</v>
      </c>
      <c r="B154" s="20">
        <v>260</v>
      </c>
      <c r="C154" s="20">
        <v>6</v>
      </c>
      <c r="D154" s="20">
        <v>25</v>
      </c>
      <c r="E154" s="20">
        <v>92</v>
      </c>
      <c r="F154" s="20">
        <v>64</v>
      </c>
      <c r="G154" s="20">
        <v>54</v>
      </c>
      <c r="H154" s="20">
        <v>19</v>
      </c>
      <c r="I154" s="26">
        <v>6.2896270000000003</v>
      </c>
      <c r="J154" s="26">
        <v>4</v>
      </c>
    </row>
    <row r="155" spans="1:10" x14ac:dyDescent="0.2">
      <c r="A155" s="19" t="s">
        <v>474</v>
      </c>
      <c r="B155" s="20">
        <v>230</v>
      </c>
      <c r="C155" s="20">
        <v>5</v>
      </c>
      <c r="D155" s="20">
        <v>26</v>
      </c>
      <c r="E155" s="20">
        <v>89</v>
      </c>
      <c r="F155" s="20">
        <v>46</v>
      </c>
      <c r="G155" s="20">
        <v>39</v>
      </c>
      <c r="H155" s="20">
        <v>25</v>
      </c>
      <c r="I155" s="26">
        <v>6.1248779999999998</v>
      </c>
      <c r="J155" s="26">
        <v>3</v>
      </c>
    </row>
    <row r="156" spans="1:10" x14ac:dyDescent="0.2">
      <c r="A156" s="19" t="s">
        <v>475</v>
      </c>
      <c r="B156" s="20">
        <v>118</v>
      </c>
      <c r="C156" s="20">
        <v>3</v>
      </c>
      <c r="D156" s="20">
        <v>13</v>
      </c>
      <c r="E156" s="20">
        <v>43</v>
      </c>
      <c r="F156" s="20">
        <v>20</v>
      </c>
      <c r="G156" s="20">
        <v>19</v>
      </c>
      <c r="H156" s="20">
        <v>20</v>
      </c>
      <c r="I156" s="26">
        <v>6.6336729999999999</v>
      </c>
      <c r="J156" s="26">
        <v>3</v>
      </c>
    </row>
    <row r="157" spans="1:10" x14ac:dyDescent="0.2">
      <c r="A157" s="22" t="s">
        <v>476</v>
      </c>
      <c r="B157" s="23">
        <v>141</v>
      </c>
      <c r="C157" s="23">
        <v>4</v>
      </c>
      <c r="D157" s="23">
        <v>13</v>
      </c>
      <c r="E157" s="23">
        <v>48</v>
      </c>
      <c r="F157" s="23">
        <v>31</v>
      </c>
      <c r="G157" s="23">
        <v>25</v>
      </c>
      <c r="H157" s="23">
        <v>20</v>
      </c>
      <c r="I157" s="27">
        <v>7.0214879999999997</v>
      </c>
      <c r="J157" s="27">
        <v>4</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5C19E-6566-4084-9172-AF602B9B6466}">
  <dimension ref="A1:M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3" x14ac:dyDescent="0.2">
      <c r="A1" s="8" t="s">
        <v>126</v>
      </c>
      <c r="B1" s="9"/>
    </row>
    <row r="2" spans="1:13" x14ac:dyDescent="0.2">
      <c r="A2" s="11" t="str">
        <f xml:space="preserve"> HYPERLINK("#'目次'!B47","[41]")</f>
        <v>[41]</v>
      </c>
    </row>
    <row r="3" spans="1:13" x14ac:dyDescent="0.2">
      <c r="A3" s="9" t="s">
        <v>126</v>
      </c>
      <c r="B3" s="12" t="s">
        <v>128</v>
      </c>
    </row>
    <row r="4" spans="1:13" x14ac:dyDescent="0.2">
      <c r="A4" s="9" t="s">
        <v>126</v>
      </c>
      <c r="B4" s="12" t="s">
        <v>278</v>
      </c>
    </row>
    <row r="5" spans="1:13" x14ac:dyDescent="0.2">
      <c r="A5" s="9" t="s">
        <v>126</v>
      </c>
      <c r="B5" s="12" t="s">
        <v>279</v>
      </c>
    </row>
    <row r="6" spans="1:13" s="15" customFormat="1" ht="62.5" x14ac:dyDescent="0.2">
      <c r="A6" s="13" t="s">
        <v>126</v>
      </c>
      <c r="B6" s="14" t="s">
        <v>398</v>
      </c>
      <c r="C6" s="14" t="s">
        <v>692</v>
      </c>
      <c r="D6" s="14" t="s">
        <v>693</v>
      </c>
      <c r="E6" s="14" t="s">
        <v>280</v>
      </c>
      <c r="F6" s="14" t="s">
        <v>694</v>
      </c>
      <c r="G6" s="14" t="s">
        <v>695</v>
      </c>
      <c r="H6" s="14" t="s">
        <v>281</v>
      </c>
      <c r="I6" s="14" t="s">
        <v>696</v>
      </c>
      <c r="J6" s="14" t="s">
        <v>697</v>
      </c>
      <c r="K6" s="14" t="s">
        <v>401</v>
      </c>
      <c r="L6" s="14" t="s">
        <v>698</v>
      </c>
      <c r="M6" s="14" t="s">
        <v>429</v>
      </c>
    </row>
    <row r="7" spans="1:13" x14ac:dyDescent="0.2">
      <c r="A7" s="16" t="s">
        <v>402</v>
      </c>
      <c r="B7" s="17">
        <v>2188</v>
      </c>
      <c r="C7" s="17">
        <v>643</v>
      </c>
      <c r="D7" s="17">
        <v>215</v>
      </c>
      <c r="E7" s="17">
        <v>280</v>
      </c>
      <c r="F7" s="17">
        <v>1188</v>
      </c>
      <c r="G7" s="17">
        <v>879</v>
      </c>
      <c r="H7" s="17">
        <v>117</v>
      </c>
      <c r="I7" s="17">
        <v>6</v>
      </c>
      <c r="J7" s="17">
        <v>34</v>
      </c>
      <c r="K7" s="17">
        <v>72</v>
      </c>
      <c r="L7" s="17">
        <v>269</v>
      </c>
      <c r="M7" s="17">
        <v>85</v>
      </c>
    </row>
    <row r="8" spans="1:13" x14ac:dyDescent="0.2">
      <c r="A8" s="18" t="s">
        <v>403</v>
      </c>
      <c r="B8" s="18"/>
      <c r="C8" s="18"/>
      <c r="D8" s="18"/>
      <c r="E8" s="18"/>
      <c r="F8" s="18"/>
      <c r="G8" s="18"/>
      <c r="H8" s="18"/>
      <c r="I8" s="18"/>
      <c r="J8" s="18"/>
      <c r="K8" s="18"/>
      <c r="L8" s="18"/>
      <c r="M8" s="18"/>
    </row>
    <row r="9" spans="1:13" x14ac:dyDescent="0.2">
      <c r="A9" s="19" t="s">
        <v>404</v>
      </c>
      <c r="B9" s="20">
        <v>1092</v>
      </c>
      <c r="C9" s="20">
        <v>391</v>
      </c>
      <c r="D9" s="20">
        <v>102</v>
      </c>
      <c r="E9" s="20">
        <v>160</v>
      </c>
      <c r="F9" s="20">
        <v>567</v>
      </c>
      <c r="G9" s="20">
        <v>434</v>
      </c>
      <c r="H9" s="20">
        <v>42</v>
      </c>
      <c r="I9" s="20">
        <v>4</v>
      </c>
      <c r="J9" s="20">
        <v>21</v>
      </c>
      <c r="K9" s="20">
        <v>41</v>
      </c>
      <c r="L9" s="20">
        <v>126</v>
      </c>
      <c r="M9" s="20">
        <v>43</v>
      </c>
    </row>
    <row r="10" spans="1:13" x14ac:dyDescent="0.2">
      <c r="A10" s="19" t="s">
        <v>405</v>
      </c>
      <c r="B10" s="20">
        <v>1095</v>
      </c>
      <c r="C10" s="20">
        <v>251</v>
      </c>
      <c r="D10" s="20">
        <v>112</v>
      </c>
      <c r="E10" s="20">
        <v>119</v>
      </c>
      <c r="F10" s="20">
        <v>621</v>
      </c>
      <c r="G10" s="20">
        <v>444</v>
      </c>
      <c r="H10" s="20">
        <v>75</v>
      </c>
      <c r="I10" s="20">
        <v>2</v>
      </c>
      <c r="J10" s="20">
        <v>13</v>
      </c>
      <c r="K10" s="20">
        <v>31</v>
      </c>
      <c r="L10" s="20">
        <v>143</v>
      </c>
      <c r="M10" s="20">
        <v>42</v>
      </c>
    </row>
    <row r="11" spans="1:13" x14ac:dyDescent="0.2">
      <c r="A11" s="19" t="s">
        <v>401</v>
      </c>
      <c r="B11" s="20">
        <v>1</v>
      </c>
      <c r="C11" s="20">
        <v>1</v>
      </c>
      <c r="D11" s="20">
        <v>1</v>
      </c>
      <c r="E11" s="20">
        <v>1</v>
      </c>
      <c r="F11" s="20">
        <v>0</v>
      </c>
      <c r="G11" s="20">
        <v>1</v>
      </c>
      <c r="H11" s="20">
        <v>0</v>
      </c>
      <c r="I11" s="20">
        <v>0</v>
      </c>
      <c r="J11" s="20">
        <v>0</v>
      </c>
      <c r="K11" s="20">
        <v>0</v>
      </c>
      <c r="L11" s="20">
        <v>0</v>
      </c>
      <c r="M11" s="20">
        <v>0</v>
      </c>
    </row>
    <row r="12" spans="1:13" x14ac:dyDescent="0.2">
      <c r="A12" s="18" t="s">
        <v>406</v>
      </c>
      <c r="B12" s="18"/>
      <c r="C12" s="18"/>
      <c r="D12" s="18"/>
      <c r="E12" s="18"/>
      <c r="F12" s="18"/>
      <c r="G12" s="18"/>
      <c r="H12" s="18"/>
      <c r="I12" s="18"/>
      <c r="J12" s="18"/>
      <c r="K12" s="18"/>
      <c r="L12" s="18"/>
      <c r="M12" s="18"/>
    </row>
    <row r="13" spans="1:13" x14ac:dyDescent="0.2">
      <c r="A13" s="19" t="s">
        <v>407</v>
      </c>
      <c r="B13" s="20">
        <v>387</v>
      </c>
      <c r="C13" s="20">
        <v>225</v>
      </c>
      <c r="D13" s="20">
        <v>65</v>
      </c>
      <c r="E13" s="20">
        <v>61</v>
      </c>
      <c r="F13" s="20">
        <v>242</v>
      </c>
      <c r="G13" s="20">
        <v>133</v>
      </c>
      <c r="H13" s="20">
        <v>15</v>
      </c>
      <c r="I13" s="20">
        <v>1</v>
      </c>
      <c r="J13" s="20">
        <v>11</v>
      </c>
      <c r="K13" s="20">
        <v>15</v>
      </c>
      <c r="L13" s="20">
        <v>15</v>
      </c>
      <c r="M13" s="20">
        <v>5</v>
      </c>
    </row>
    <row r="14" spans="1:13" x14ac:dyDescent="0.2">
      <c r="A14" s="19" t="s">
        <v>408</v>
      </c>
      <c r="B14" s="20">
        <v>432</v>
      </c>
      <c r="C14" s="20">
        <v>192</v>
      </c>
      <c r="D14" s="20">
        <v>71</v>
      </c>
      <c r="E14" s="20">
        <v>76</v>
      </c>
      <c r="F14" s="20">
        <v>250</v>
      </c>
      <c r="G14" s="20">
        <v>186</v>
      </c>
      <c r="H14" s="20">
        <v>14</v>
      </c>
      <c r="I14" s="20">
        <v>2</v>
      </c>
      <c r="J14" s="20">
        <v>7</v>
      </c>
      <c r="K14" s="20">
        <v>15</v>
      </c>
      <c r="L14" s="20">
        <v>30</v>
      </c>
      <c r="M14" s="20">
        <v>8</v>
      </c>
    </row>
    <row r="15" spans="1:13" x14ac:dyDescent="0.2">
      <c r="A15" s="19" t="s">
        <v>409</v>
      </c>
      <c r="B15" s="20">
        <v>449</v>
      </c>
      <c r="C15" s="20">
        <v>124</v>
      </c>
      <c r="D15" s="20">
        <v>52</v>
      </c>
      <c r="E15" s="20">
        <v>49</v>
      </c>
      <c r="F15" s="20">
        <v>255</v>
      </c>
      <c r="G15" s="20">
        <v>179</v>
      </c>
      <c r="H15" s="20">
        <v>24</v>
      </c>
      <c r="I15" s="20">
        <v>0</v>
      </c>
      <c r="J15" s="20">
        <v>8</v>
      </c>
      <c r="K15" s="20">
        <v>9</v>
      </c>
      <c r="L15" s="20">
        <v>51</v>
      </c>
      <c r="M15" s="20">
        <v>20</v>
      </c>
    </row>
    <row r="16" spans="1:13" x14ac:dyDescent="0.2">
      <c r="A16" s="19" t="s">
        <v>410</v>
      </c>
      <c r="B16" s="20">
        <v>427</v>
      </c>
      <c r="C16" s="20">
        <v>73</v>
      </c>
      <c r="D16" s="20">
        <v>20</v>
      </c>
      <c r="E16" s="20">
        <v>57</v>
      </c>
      <c r="F16" s="20">
        <v>214</v>
      </c>
      <c r="G16" s="20">
        <v>184</v>
      </c>
      <c r="H16" s="20">
        <v>21</v>
      </c>
      <c r="I16" s="20">
        <v>1</v>
      </c>
      <c r="J16" s="20">
        <v>5</v>
      </c>
      <c r="K16" s="20">
        <v>18</v>
      </c>
      <c r="L16" s="20">
        <v>58</v>
      </c>
      <c r="M16" s="20">
        <v>22</v>
      </c>
    </row>
    <row r="17" spans="1:13" x14ac:dyDescent="0.2">
      <c r="A17" s="19" t="s">
        <v>411</v>
      </c>
      <c r="B17" s="20">
        <v>274</v>
      </c>
      <c r="C17" s="20">
        <v>24</v>
      </c>
      <c r="D17" s="20">
        <v>6</v>
      </c>
      <c r="E17" s="20">
        <v>26</v>
      </c>
      <c r="F17" s="20">
        <v>146</v>
      </c>
      <c r="G17" s="20">
        <v>124</v>
      </c>
      <c r="H17" s="20">
        <v>22</v>
      </c>
      <c r="I17" s="20">
        <v>1</v>
      </c>
      <c r="J17" s="20">
        <v>3</v>
      </c>
      <c r="K17" s="20">
        <v>11</v>
      </c>
      <c r="L17" s="20">
        <v>42</v>
      </c>
      <c r="M17" s="20">
        <v>14</v>
      </c>
    </row>
    <row r="18" spans="1:13" x14ac:dyDescent="0.2">
      <c r="A18" s="19" t="s">
        <v>412</v>
      </c>
      <c r="B18" s="20">
        <v>137</v>
      </c>
      <c r="C18" s="20">
        <v>4</v>
      </c>
      <c r="D18" s="20">
        <v>1</v>
      </c>
      <c r="E18" s="20">
        <v>6</v>
      </c>
      <c r="F18" s="20">
        <v>55</v>
      </c>
      <c r="G18" s="20">
        <v>54</v>
      </c>
      <c r="H18" s="20">
        <v>12</v>
      </c>
      <c r="I18" s="20">
        <v>1</v>
      </c>
      <c r="J18" s="20">
        <v>0</v>
      </c>
      <c r="K18" s="20">
        <v>2</v>
      </c>
      <c r="L18" s="20">
        <v>36</v>
      </c>
      <c r="M18" s="20">
        <v>14</v>
      </c>
    </row>
    <row r="19" spans="1:13" x14ac:dyDescent="0.2">
      <c r="A19" s="19" t="s">
        <v>413</v>
      </c>
      <c r="B19" s="20">
        <v>71</v>
      </c>
      <c r="C19" s="20">
        <v>1</v>
      </c>
      <c r="D19" s="20">
        <v>0</v>
      </c>
      <c r="E19" s="20">
        <v>4</v>
      </c>
      <c r="F19" s="20">
        <v>24</v>
      </c>
      <c r="G19" s="20">
        <v>17</v>
      </c>
      <c r="H19" s="20">
        <v>7</v>
      </c>
      <c r="I19" s="20">
        <v>0</v>
      </c>
      <c r="J19" s="20">
        <v>0</v>
      </c>
      <c r="K19" s="20">
        <v>1</v>
      </c>
      <c r="L19" s="20">
        <v>31</v>
      </c>
      <c r="M19" s="20">
        <v>2</v>
      </c>
    </row>
    <row r="20" spans="1:13" x14ac:dyDescent="0.2">
      <c r="A20" s="19" t="s">
        <v>414</v>
      </c>
      <c r="B20" s="20">
        <v>11</v>
      </c>
      <c r="C20" s="20">
        <v>0</v>
      </c>
      <c r="D20" s="20">
        <v>0</v>
      </c>
      <c r="E20" s="20">
        <v>1</v>
      </c>
      <c r="F20" s="20">
        <v>2</v>
      </c>
      <c r="G20" s="20">
        <v>2</v>
      </c>
      <c r="H20" s="20">
        <v>2</v>
      </c>
      <c r="I20" s="20">
        <v>0</v>
      </c>
      <c r="J20" s="20">
        <v>0</v>
      </c>
      <c r="K20" s="20">
        <v>1</v>
      </c>
      <c r="L20" s="20">
        <v>6</v>
      </c>
      <c r="M20" s="20">
        <v>0</v>
      </c>
    </row>
    <row r="21" spans="1:13" x14ac:dyDescent="0.2">
      <c r="A21" s="19" t="s">
        <v>415</v>
      </c>
      <c r="B21" s="20">
        <v>881</v>
      </c>
      <c r="C21" s="20">
        <v>316</v>
      </c>
      <c r="D21" s="20">
        <v>123</v>
      </c>
      <c r="E21" s="20">
        <v>125</v>
      </c>
      <c r="F21" s="20">
        <v>505</v>
      </c>
      <c r="G21" s="20">
        <v>365</v>
      </c>
      <c r="H21" s="20">
        <v>38</v>
      </c>
      <c r="I21" s="20">
        <v>2</v>
      </c>
      <c r="J21" s="20">
        <v>15</v>
      </c>
      <c r="K21" s="20">
        <v>24</v>
      </c>
      <c r="L21" s="20">
        <v>81</v>
      </c>
      <c r="M21" s="20">
        <v>28</v>
      </c>
    </row>
    <row r="22" spans="1:13" x14ac:dyDescent="0.2">
      <c r="A22" s="19" t="s">
        <v>416</v>
      </c>
      <c r="B22" s="20">
        <v>701</v>
      </c>
      <c r="C22" s="20">
        <v>97</v>
      </c>
      <c r="D22" s="20">
        <v>26</v>
      </c>
      <c r="E22" s="20">
        <v>83</v>
      </c>
      <c r="F22" s="20">
        <v>360</v>
      </c>
      <c r="G22" s="20">
        <v>308</v>
      </c>
      <c r="H22" s="20">
        <v>43</v>
      </c>
      <c r="I22" s="20">
        <v>2</v>
      </c>
      <c r="J22" s="20">
        <v>8</v>
      </c>
      <c r="K22" s="20">
        <v>29</v>
      </c>
      <c r="L22" s="20">
        <v>100</v>
      </c>
      <c r="M22" s="20">
        <v>36</v>
      </c>
    </row>
    <row r="23" spans="1:13" x14ac:dyDescent="0.2">
      <c r="A23" s="19" t="s">
        <v>417</v>
      </c>
      <c r="B23" s="20">
        <v>1801</v>
      </c>
      <c r="C23" s="20">
        <v>418</v>
      </c>
      <c r="D23" s="20">
        <v>150</v>
      </c>
      <c r="E23" s="20">
        <v>219</v>
      </c>
      <c r="F23" s="20">
        <v>946</v>
      </c>
      <c r="G23" s="20">
        <v>746</v>
      </c>
      <c r="H23" s="20">
        <v>102</v>
      </c>
      <c r="I23" s="20">
        <v>5</v>
      </c>
      <c r="J23" s="20">
        <v>23</v>
      </c>
      <c r="K23" s="20">
        <v>57</v>
      </c>
      <c r="L23" s="20">
        <v>254</v>
      </c>
      <c r="M23" s="20">
        <v>80</v>
      </c>
    </row>
    <row r="24" spans="1:13" x14ac:dyDescent="0.2">
      <c r="A24" s="19" t="s">
        <v>418</v>
      </c>
      <c r="B24" s="20">
        <v>920</v>
      </c>
      <c r="C24" s="20">
        <v>102</v>
      </c>
      <c r="D24" s="20">
        <v>27</v>
      </c>
      <c r="E24" s="20">
        <v>94</v>
      </c>
      <c r="F24" s="20">
        <v>441</v>
      </c>
      <c r="G24" s="20">
        <v>381</v>
      </c>
      <c r="H24" s="20">
        <v>64</v>
      </c>
      <c r="I24" s="20">
        <v>3</v>
      </c>
      <c r="J24" s="20">
        <v>8</v>
      </c>
      <c r="K24" s="20">
        <v>33</v>
      </c>
      <c r="L24" s="20">
        <v>173</v>
      </c>
      <c r="M24" s="20">
        <v>52</v>
      </c>
    </row>
    <row r="25" spans="1:13" x14ac:dyDescent="0.2">
      <c r="A25" s="19" t="s">
        <v>419</v>
      </c>
      <c r="B25" s="20">
        <v>219</v>
      </c>
      <c r="C25" s="20">
        <v>5</v>
      </c>
      <c r="D25" s="20">
        <v>1</v>
      </c>
      <c r="E25" s="20">
        <v>11</v>
      </c>
      <c r="F25" s="20">
        <v>81</v>
      </c>
      <c r="G25" s="20">
        <v>73</v>
      </c>
      <c r="H25" s="20">
        <v>21</v>
      </c>
      <c r="I25" s="20">
        <v>1</v>
      </c>
      <c r="J25" s="20">
        <v>0</v>
      </c>
      <c r="K25" s="20">
        <v>4</v>
      </c>
      <c r="L25" s="20">
        <v>73</v>
      </c>
      <c r="M25" s="20">
        <v>16</v>
      </c>
    </row>
    <row r="26" spans="1:13" x14ac:dyDescent="0.2">
      <c r="A26" s="18" t="s">
        <v>420</v>
      </c>
      <c r="B26" s="17">
        <v>208</v>
      </c>
      <c r="C26" s="17">
        <v>131</v>
      </c>
      <c r="D26" s="17">
        <v>27</v>
      </c>
      <c r="E26" s="17">
        <v>35</v>
      </c>
      <c r="F26" s="17">
        <v>116</v>
      </c>
      <c r="G26" s="17">
        <v>71</v>
      </c>
      <c r="H26" s="17">
        <v>9</v>
      </c>
      <c r="I26" s="17">
        <v>1</v>
      </c>
      <c r="J26" s="17">
        <v>8</v>
      </c>
      <c r="K26" s="17">
        <v>10</v>
      </c>
      <c r="L26" s="17">
        <v>8</v>
      </c>
      <c r="M26" s="17">
        <v>3</v>
      </c>
    </row>
    <row r="27" spans="1:13" x14ac:dyDescent="0.2">
      <c r="A27" s="19" t="s">
        <v>408</v>
      </c>
      <c r="B27" s="20">
        <v>220</v>
      </c>
      <c r="C27" s="20">
        <v>104</v>
      </c>
      <c r="D27" s="20">
        <v>33</v>
      </c>
      <c r="E27" s="20">
        <v>45</v>
      </c>
      <c r="F27" s="20">
        <v>119</v>
      </c>
      <c r="G27" s="20">
        <v>89</v>
      </c>
      <c r="H27" s="20">
        <v>6</v>
      </c>
      <c r="I27" s="20">
        <v>1</v>
      </c>
      <c r="J27" s="20">
        <v>3</v>
      </c>
      <c r="K27" s="20">
        <v>9</v>
      </c>
      <c r="L27" s="20">
        <v>21</v>
      </c>
      <c r="M27" s="20">
        <v>4</v>
      </c>
    </row>
    <row r="28" spans="1:13" x14ac:dyDescent="0.2">
      <c r="A28" s="19" t="s">
        <v>409</v>
      </c>
      <c r="B28" s="20">
        <v>226</v>
      </c>
      <c r="C28" s="20">
        <v>82</v>
      </c>
      <c r="D28" s="20">
        <v>28</v>
      </c>
      <c r="E28" s="20">
        <v>32</v>
      </c>
      <c r="F28" s="20">
        <v>127</v>
      </c>
      <c r="G28" s="20">
        <v>90</v>
      </c>
      <c r="H28" s="20">
        <v>10</v>
      </c>
      <c r="I28" s="20">
        <v>0</v>
      </c>
      <c r="J28" s="20">
        <v>7</v>
      </c>
      <c r="K28" s="20">
        <v>3</v>
      </c>
      <c r="L28" s="20">
        <v>24</v>
      </c>
      <c r="M28" s="20">
        <v>8</v>
      </c>
    </row>
    <row r="29" spans="1:13" x14ac:dyDescent="0.2">
      <c r="A29" s="19" t="s">
        <v>410</v>
      </c>
      <c r="B29" s="20">
        <v>211</v>
      </c>
      <c r="C29" s="20">
        <v>52</v>
      </c>
      <c r="D29" s="20">
        <v>10</v>
      </c>
      <c r="E29" s="20">
        <v>30</v>
      </c>
      <c r="F29" s="20">
        <v>91</v>
      </c>
      <c r="G29" s="20">
        <v>88</v>
      </c>
      <c r="H29" s="20">
        <v>6</v>
      </c>
      <c r="I29" s="20">
        <v>0</v>
      </c>
      <c r="J29" s="20">
        <v>2</v>
      </c>
      <c r="K29" s="20">
        <v>9</v>
      </c>
      <c r="L29" s="20">
        <v>25</v>
      </c>
      <c r="M29" s="20">
        <v>15</v>
      </c>
    </row>
    <row r="30" spans="1:13" x14ac:dyDescent="0.2">
      <c r="A30" s="19" t="s">
        <v>411</v>
      </c>
      <c r="B30" s="20">
        <v>134</v>
      </c>
      <c r="C30" s="20">
        <v>19</v>
      </c>
      <c r="D30" s="20">
        <v>3</v>
      </c>
      <c r="E30" s="20">
        <v>13</v>
      </c>
      <c r="F30" s="20">
        <v>73</v>
      </c>
      <c r="G30" s="20">
        <v>62</v>
      </c>
      <c r="H30" s="20">
        <v>5</v>
      </c>
      <c r="I30" s="20">
        <v>1</v>
      </c>
      <c r="J30" s="20">
        <v>1</v>
      </c>
      <c r="K30" s="20">
        <v>7</v>
      </c>
      <c r="L30" s="20">
        <v>20</v>
      </c>
      <c r="M30" s="20">
        <v>6</v>
      </c>
    </row>
    <row r="31" spans="1:13" x14ac:dyDescent="0.2">
      <c r="A31" s="19" t="s">
        <v>412</v>
      </c>
      <c r="B31" s="20">
        <v>65</v>
      </c>
      <c r="C31" s="20">
        <v>3</v>
      </c>
      <c r="D31" s="20">
        <v>1</v>
      </c>
      <c r="E31" s="20">
        <v>4</v>
      </c>
      <c r="F31" s="20">
        <v>31</v>
      </c>
      <c r="G31" s="20">
        <v>27</v>
      </c>
      <c r="H31" s="20">
        <v>3</v>
      </c>
      <c r="I31" s="20">
        <v>1</v>
      </c>
      <c r="J31" s="20">
        <v>0</v>
      </c>
      <c r="K31" s="20">
        <v>2</v>
      </c>
      <c r="L31" s="20">
        <v>15</v>
      </c>
      <c r="M31" s="20">
        <v>6</v>
      </c>
    </row>
    <row r="32" spans="1:13" x14ac:dyDescent="0.2">
      <c r="A32" s="19" t="s">
        <v>413</v>
      </c>
      <c r="B32" s="20">
        <v>25</v>
      </c>
      <c r="C32" s="20">
        <v>0</v>
      </c>
      <c r="D32" s="20">
        <v>0</v>
      </c>
      <c r="E32" s="20">
        <v>1</v>
      </c>
      <c r="F32" s="20">
        <v>9</v>
      </c>
      <c r="G32" s="20">
        <v>5</v>
      </c>
      <c r="H32" s="20">
        <v>2</v>
      </c>
      <c r="I32" s="20">
        <v>0</v>
      </c>
      <c r="J32" s="20">
        <v>0</v>
      </c>
      <c r="K32" s="20">
        <v>1</v>
      </c>
      <c r="L32" s="20">
        <v>12</v>
      </c>
      <c r="M32" s="20">
        <v>1</v>
      </c>
    </row>
    <row r="33" spans="1:13" x14ac:dyDescent="0.2">
      <c r="A33" s="19" t="s">
        <v>414</v>
      </c>
      <c r="B33" s="20">
        <v>3</v>
      </c>
      <c r="C33" s="20">
        <v>0</v>
      </c>
      <c r="D33" s="20">
        <v>0</v>
      </c>
      <c r="E33" s="20">
        <v>0</v>
      </c>
      <c r="F33" s="20">
        <v>1</v>
      </c>
      <c r="G33" s="20">
        <v>2</v>
      </c>
      <c r="H33" s="20">
        <v>1</v>
      </c>
      <c r="I33" s="20">
        <v>0</v>
      </c>
      <c r="J33" s="20">
        <v>0</v>
      </c>
      <c r="K33" s="20">
        <v>0</v>
      </c>
      <c r="L33" s="20">
        <v>1</v>
      </c>
      <c r="M33" s="20">
        <v>0</v>
      </c>
    </row>
    <row r="34" spans="1:13" x14ac:dyDescent="0.2">
      <c r="A34" s="19" t="s">
        <v>415</v>
      </c>
      <c r="B34" s="20">
        <v>446</v>
      </c>
      <c r="C34" s="20">
        <v>186</v>
      </c>
      <c r="D34" s="20">
        <v>61</v>
      </c>
      <c r="E34" s="20">
        <v>77</v>
      </c>
      <c r="F34" s="20">
        <v>246</v>
      </c>
      <c r="G34" s="20">
        <v>179</v>
      </c>
      <c r="H34" s="20">
        <v>16</v>
      </c>
      <c r="I34" s="20">
        <v>1</v>
      </c>
      <c r="J34" s="20">
        <v>10</v>
      </c>
      <c r="K34" s="20">
        <v>12</v>
      </c>
      <c r="L34" s="20">
        <v>45</v>
      </c>
      <c r="M34" s="20">
        <v>12</v>
      </c>
    </row>
    <row r="35" spans="1:13" x14ac:dyDescent="0.2">
      <c r="A35" s="19" t="s">
        <v>416</v>
      </c>
      <c r="B35" s="20">
        <v>345</v>
      </c>
      <c r="C35" s="20">
        <v>71</v>
      </c>
      <c r="D35" s="20">
        <v>13</v>
      </c>
      <c r="E35" s="20">
        <v>43</v>
      </c>
      <c r="F35" s="20">
        <v>164</v>
      </c>
      <c r="G35" s="20">
        <v>150</v>
      </c>
      <c r="H35" s="20">
        <v>11</v>
      </c>
      <c r="I35" s="20">
        <v>1</v>
      </c>
      <c r="J35" s="20">
        <v>3</v>
      </c>
      <c r="K35" s="20">
        <v>16</v>
      </c>
      <c r="L35" s="20">
        <v>45</v>
      </c>
      <c r="M35" s="20">
        <v>21</v>
      </c>
    </row>
    <row r="36" spans="1:13" x14ac:dyDescent="0.2">
      <c r="A36" s="19" t="s">
        <v>417</v>
      </c>
      <c r="B36" s="20">
        <v>884</v>
      </c>
      <c r="C36" s="20">
        <v>260</v>
      </c>
      <c r="D36" s="20">
        <v>75</v>
      </c>
      <c r="E36" s="20">
        <v>125</v>
      </c>
      <c r="F36" s="20">
        <v>451</v>
      </c>
      <c r="G36" s="20">
        <v>363</v>
      </c>
      <c r="H36" s="20">
        <v>33</v>
      </c>
      <c r="I36" s="20">
        <v>3</v>
      </c>
      <c r="J36" s="20">
        <v>13</v>
      </c>
      <c r="K36" s="20">
        <v>31</v>
      </c>
      <c r="L36" s="20">
        <v>118</v>
      </c>
      <c r="M36" s="20">
        <v>40</v>
      </c>
    </row>
    <row r="37" spans="1:13" x14ac:dyDescent="0.2">
      <c r="A37" s="19" t="s">
        <v>418</v>
      </c>
      <c r="B37" s="20">
        <v>438</v>
      </c>
      <c r="C37" s="20">
        <v>74</v>
      </c>
      <c r="D37" s="20">
        <v>14</v>
      </c>
      <c r="E37" s="20">
        <v>48</v>
      </c>
      <c r="F37" s="20">
        <v>205</v>
      </c>
      <c r="G37" s="20">
        <v>184</v>
      </c>
      <c r="H37" s="20">
        <v>17</v>
      </c>
      <c r="I37" s="20">
        <v>2</v>
      </c>
      <c r="J37" s="20">
        <v>3</v>
      </c>
      <c r="K37" s="20">
        <v>19</v>
      </c>
      <c r="L37" s="20">
        <v>73</v>
      </c>
      <c r="M37" s="20">
        <v>28</v>
      </c>
    </row>
    <row r="38" spans="1:13" x14ac:dyDescent="0.2">
      <c r="A38" s="19" t="s">
        <v>419</v>
      </c>
      <c r="B38" s="20">
        <v>93</v>
      </c>
      <c r="C38" s="20">
        <v>3</v>
      </c>
      <c r="D38" s="20">
        <v>1</v>
      </c>
      <c r="E38" s="20">
        <v>5</v>
      </c>
      <c r="F38" s="20">
        <v>41</v>
      </c>
      <c r="G38" s="20">
        <v>34</v>
      </c>
      <c r="H38" s="20">
        <v>6</v>
      </c>
      <c r="I38" s="20">
        <v>1</v>
      </c>
      <c r="J38" s="20">
        <v>0</v>
      </c>
      <c r="K38" s="20">
        <v>3</v>
      </c>
      <c r="L38" s="20">
        <v>28</v>
      </c>
      <c r="M38" s="20">
        <v>7</v>
      </c>
    </row>
    <row r="39" spans="1:13" x14ac:dyDescent="0.2">
      <c r="A39" s="18" t="s">
        <v>421</v>
      </c>
      <c r="B39" s="17">
        <v>178</v>
      </c>
      <c r="C39" s="17">
        <v>93</v>
      </c>
      <c r="D39" s="17">
        <v>37</v>
      </c>
      <c r="E39" s="17">
        <v>25</v>
      </c>
      <c r="F39" s="17">
        <v>126</v>
      </c>
      <c r="G39" s="17">
        <v>61</v>
      </c>
      <c r="H39" s="17">
        <v>6</v>
      </c>
      <c r="I39" s="17">
        <v>0</v>
      </c>
      <c r="J39" s="17">
        <v>3</v>
      </c>
      <c r="K39" s="17">
        <v>5</v>
      </c>
      <c r="L39" s="17">
        <v>7</v>
      </c>
      <c r="M39" s="17">
        <v>2</v>
      </c>
    </row>
    <row r="40" spans="1:13" x14ac:dyDescent="0.2">
      <c r="A40" s="19" t="s">
        <v>408</v>
      </c>
      <c r="B40" s="20">
        <v>212</v>
      </c>
      <c r="C40" s="20">
        <v>88</v>
      </c>
      <c r="D40" s="20">
        <v>38</v>
      </c>
      <c r="E40" s="20">
        <v>31</v>
      </c>
      <c r="F40" s="20">
        <v>131</v>
      </c>
      <c r="G40" s="20">
        <v>97</v>
      </c>
      <c r="H40" s="20">
        <v>8</v>
      </c>
      <c r="I40" s="20">
        <v>1</v>
      </c>
      <c r="J40" s="20">
        <v>4</v>
      </c>
      <c r="K40" s="20">
        <v>6</v>
      </c>
      <c r="L40" s="20">
        <v>9</v>
      </c>
      <c r="M40" s="20">
        <v>4</v>
      </c>
    </row>
    <row r="41" spans="1:13" x14ac:dyDescent="0.2">
      <c r="A41" s="19" t="s">
        <v>409</v>
      </c>
      <c r="B41" s="20">
        <v>223</v>
      </c>
      <c r="C41" s="20">
        <v>42</v>
      </c>
      <c r="D41" s="20">
        <v>24</v>
      </c>
      <c r="E41" s="20">
        <v>17</v>
      </c>
      <c r="F41" s="20">
        <v>128</v>
      </c>
      <c r="G41" s="20">
        <v>89</v>
      </c>
      <c r="H41" s="20">
        <v>14</v>
      </c>
      <c r="I41" s="20">
        <v>0</v>
      </c>
      <c r="J41" s="20">
        <v>1</v>
      </c>
      <c r="K41" s="20">
        <v>6</v>
      </c>
      <c r="L41" s="20">
        <v>27</v>
      </c>
      <c r="M41" s="20">
        <v>12</v>
      </c>
    </row>
    <row r="42" spans="1:13" x14ac:dyDescent="0.2">
      <c r="A42" s="19" t="s">
        <v>410</v>
      </c>
      <c r="B42" s="20">
        <v>216</v>
      </c>
      <c r="C42" s="20">
        <v>21</v>
      </c>
      <c r="D42" s="20">
        <v>10</v>
      </c>
      <c r="E42" s="20">
        <v>27</v>
      </c>
      <c r="F42" s="20">
        <v>123</v>
      </c>
      <c r="G42" s="20">
        <v>96</v>
      </c>
      <c r="H42" s="20">
        <v>15</v>
      </c>
      <c r="I42" s="20">
        <v>1</v>
      </c>
      <c r="J42" s="20">
        <v>3</v>
      </c>
      <c r="K42" s="20">
        <v>9</v>
      </c>
      <c r="L42" s="20">
        <v>33</v>
      </c>
      <c r="M42" s="20">
        <v>7</v>
      </c>
    </row>
    <row r="43" spans="1:13" x14ac:dyDescent="0.2">
      <c r="A43" s="19" t="s">
        <v>411</v>
      </c>
      <c r="B43" s="20">
        <v>140</v>
      </c>
      <c r="C43" s="20">
        <v>5</v>
      </c>
      <c r="D43" s="20">
        <v>3</v>
      </c>
      <c r="E43" s="20">
        <v>13</v>
      </c>
      <c r="F43" s="20">
        <v>73</v>
      </c>
      <c r="G43" s="20">
        <v>62</v>
      </c>
      <c r="H43" s="20">
        <v>17</v>
      </c>
      <c r="I43" s="20">
        <v>0</v>
      </c>
      <c r="J43" s="20">
        <v>2</v>
      </c>
      <c r="K43" s="20">
        <v>4</v>
      </c>
      <c r="L43" s="20">
        <v>22</v>
      </c>
      <c r="M43" s="20">
        <v>8</v>
      </c>
    </row>
    <row r="44" spans="1:13" x14ac:dyDescent="0.2">
      <c r="A44" s="19" t="s">
        <v>412</v>
      </c>
      <c r="B44" s="20">
        <v>72</v>
      </c>
      <c r="C44" s="20">
        <v>1</v>
      </c>
      <c r="D44" s="20">
        <v>0</v>
      </c>
      <c r="E44" s="20">
        <v>2</v>
      </c>
      <c r="F44" s="20">
        <v>24</v>
      </c>
      <c r="G44" s="20">
        <v>27</v>
      </c>
      <c r="H44" s="20">
        <v>9</v>
      </c>
      <c r="I44" s="20">
        <v>0</v>
      </c>
      <c r="J44" s="20">
        <v>0</v>
      </c>
      <c r="K44" s="20">
        <v>0</v>
      </c>
      <c r="L44" s="20">
        <v>21</v>
      </c>
      <c r="M44" s="20">
        <v>8</v>
      </c>
    </row>
    <row r="45" spans="1:13" x14ac:dyDescent="0.2">
      <c r="A45" s="19" t="s">
        <v>413</v>
      </c>
      <c r="B45" s="20">
        <v>46</v>
      </c>
      <c r="C45" s="20">
        <v>1</v>
      </c>
      <c r="D45" s="20">
        <v>0</v>
      </c>
      <c r="E45" s="20">
        <v>3</v>
      </c>
      <c r="F45" s="20">
        <v>15</v>
      </c>
      <c r="G45" s="20">
        <v>12</v>
      </c>
      <c r="H45" s="20">
        <v>5</v>
      </c>
      <c r="I45" s="20">
        <v>0</v>
      </c>
      <c r="J45" s="20">
        <v>0</v>
      </c>
      <c r="K45" s="20">
        <v>0</v>
      </c>
      <c r="L45" s="20">
        <v>19</v>
      </c>
      <c r="M45" s="20">
        <v>1</v>
      </c>
    </row>
    <row r="46" spans="1:13" x14ac:dyDescent="0.2">
      <c r="A46" s="19" t="s">
        <v>414</v>
      </c>
      <c r="B46" s="20">
        <v>8</v>
      </c>
      <c r="C46" s="20">
        <v>0</v>
      </c>
      <c r="D46" s="20">
        <v>0</v>
      </c>
      <c r="E46" s="20">
        <v>1</v>
      </c>
      <c r="F46" s="20">
        <v>1</v>
      </c>
      <c r="G46" s="20">
        <v>0</v>
      </c>
      <c r="H46" s="20">
        <v>1</v>
      </c>
      <c r="I46" s="20">
        <v>0</v>
      </c>
      <c r="J46" s="20">
        <v>0</v>
      </c>
      <c r="K46" s="20">
        <v>1</v>
      </c>
      <c r="L46" s="20">
        <v>5</v>
      </c>
      <c r="M46" s="20">
        <v>0</v>
      </c>
    </row>
    <row r="47" spans="1:13" x14ac:dyDescent="0.2">
      <c r="A47" s="19" t="s">
        <v>415</v>
      </c>
      <c r="B47" s="20">
        <v>435</v>
      </c>
      <c r="C47" s="20">
        <v>130</v>
      </c>
      <c r="D47" s="20">
        <v>62</v>
      </c>
      <c r="E47" s="20">
        <v>48</v>
      </c>
      <c r="F47" s="20">
        <v>259</v>
      </c>
      <c r="G47" s="20">
        <v>186</v>
      </c>
      <c r="H47" s="20">
        <v>22</v>
      </c>
      <c r="I47" s="20">
        <v>1</v>
      </c>
      <c r="J47" s="20">
        <v>5</v>
      </c>
      <c r="K47" s="20">
        <v>12</v>
      </c>
      <c r="L47" s="20">
        <v>36</v>
      </c>
      <c r="M47" s="20">
        <v>16</v>
      </c>
    </row>
    <row r="48" spans="1:13" x14ac:dyDescent="0.2">
      <c r="A48" s="19" t="s">
        <v>416</v>
      </c>
      <c r="B48" s="20">
        <v>356</v>
      </c>
      <c r="C48" s="20">
        <v>26</v>
      </c>
      <c r="D48" s="20">
        <v>13</v>
      </c>
      <c r="E48" s="20">
        <v>40</v>
      </c>
      <c r="F48" s="20">
        <v>196</v>
      </c>
      <c r="G48" s="20">
        <v>158</v>
      </c>
      <c r="H48" s="20">
        <v>32</v>
      </c>
      <c r="I48" s="20">
        <v>1</v>
      </c>
      <c r="J48" s="20">
        <v>5</v>
      </c>
      <c r="K48" s="20">
        <v>13</v>
      </c>
      <c r="L48" s="20">
        <v>55</v>
      </c>
      <c r="M48" s="20">
        <v>15</v>
      </c>
    </row>
    <row r="49" spans="1:13" x14ac:dyDescent="0.2">
      <c r="A49" s="19" t="s">
        <v>417</v>
      </c>
      <c r="B49" s="20">
        <v>917</v>
      </c>
      <c r="C49" s="20">
        <v>158</v>
      </c>
      <c r="D49" s="20">
        <v>75</v>
      </c>
      <c r="E49" s="20">
        <v>94</v>
      </c>
      <c r="F49" s="20">
        <v>495</v>
      </c>
      <c r="G49" s="20">
        <v>383</v>
      </c>
      <c r="H49" s="20">
        <v>69</v>
      </c>
      <c r="I49" s="20">
        <v>2</v>
      </c>
      <c r="J49" s="20">
        <v>10</v>
      </c>
      <c r="K49" s="20">
        <v>26</v>
      </c>
      <c r="L49" s="20">
        <v>136</v>
      </c>
      <c r="M49" s="20">
        <v>40</v>
      </c>
    </row>
    <row r="50" spans="1:13" x14ac:dyDescent="0.2">
      <c r="A50" s="19" t="s">
        <v>418</v>
      </c>
      <c r="B50" s="20">
        <v>482</v>
      </c>
      <c r="C50" s="20">
        <v>28</v>
      </c>
      <c r="D50" s="20">
        <v>13</v>
      </c>
      <c r="E50" s="20">
        <v>46</v>
      </c>
      <c r="F50" s="20">
        <v>236</v>
      </c>
      <c r="G50" s="20">
        <v>197</v>
      </c>
      <c r="H50" s="20">
        <v>47</v>
      </c>
      <c r="I50" s="20">
        <v>1</v>
      </c>
      <c r="J50" s="20">
        <v>5</v>
      </c>
      <c r="K50" s="20">
        <v>14</v>
      </c>
      <c r="L50" s="20">
        <v>100</v>
      </c>
      <c r="M50" s="20">
        <v>24</v>
      </c>
    </row>
    <row r="51" spans="1:13" x14ac:dyDescent="0.2">
      <c r="A51" s="19" t="s">
        <v>419</v>
      </c>
      <c r="B51" s="20">
        <v>126</v>
      </c>
      <c r="C51" s="20">
        <v>2</v>
      </c>
      <c r="D51" s="20">
        <v>0</v>
      </c>
      <c r="E51" s="20">
        <v>6</v>
      </c>
      <c r="F51" s="20">
        <v>40</v>
      </c>
      <c r="G51" s="20">
        <v>39</v>
      </c>
      <c r="H51" s="20">
        <v>15</v>
      </c>
      <c r="I51" s="20">
        <v>0</v>
      </c>
      <c r="J51" s="20">
        <v>0</v>
      </c>
      <c r="K51" s="20">
        <v>1</v>
      </c>
      <c r="L51" s="20">
        <v>45</v>
      </c>
      <c r="M51" s="20">
        <v>9</v>
      </c>
    </row>
    <row r="52" spans="1:13" x14ac:dyDescent="0.2">
      <c r="A52" s="18" t="s">
        <v>422</v>
      </c>
      <c r="B52" s="18"/>
      <c r="C52" s="18"/>
      <c r="D52" s="18"/>
      <c r="E52" s="18"/>
      <c r="F52" s="18"/>
      <c r="G52" s="18"/>
      <c r="H52" s="18"/>
      <c r="I52" s="18"/>
      <c r="J52" s="18"/>
      <c r="K52" s="18"/>
      <c r="L52" s="18"/>
      <c r="M52" s="18"/>
    </row>
    <row r="53" spans="1:13" x14ac:dyDescent="0.2">
      <c r="A53" s="19" t="s">
        <v>130</v>
      </c>
      <c r="B53" s="20">
        <v>151</v>
      </c>
      <c r="C53" s="20">
        <v>68</v>
      </c>
      <c r="D53" s="20">
        <v>1</v>
      </c>
      <c r="E53" s="20">
        <v>22</v>
      </c>
      <c r="F53" s="20">
        <v>80</v>
      </c>
      <c r="G53" s="20">
        <v>57</v>
      </c>
      <c r="H53" s="20">
        <v>9</v>
      </c>
      <c r="I53" s="20">
        <v>1</v>
      </c>
      <c r="J53" s="20">
        <v>4</v>
      </c>
      <c r="K53" s="20">
        <v>8</v>
      </c>
      <c r="L53" s="20">
        <v>19</v>
      </c>
      <c r="M53" s="20">
        <v>4</v>
      </c>
    </row>
    <row r="54" spans="1:13" x14ac:dyDescent="0.2">
      <c r="A54" s="19" t="s">
        <v>131</v>
      </c>
      <c r="B54" s="20">
        <v>1446</v>
      </c>
      <c r="C54" s="20">
        <v>448</v>
      </c>
      <c r="D54" s="20">
        <v>208</v>
      </c>
      <c r="E54" s="20">
        <v>208</v>
      </c>
      <c r="F54" s="20">
        <v>828</v>
      </c>
      <c r="G54" s="20">
        <v>607</v>
      </c>
      <c r="H54" s="20">
        <v>51</v>
      </c>
      <c r="I54" s="20">
        <v>4</v>
      </c>
      <c r="J54" s="20">
        <v>20</v>
      </c>
      <c r="K54" s="20">
        <v>46</v>
      </c>
      <c r="L54" s="20">
        <v>147</v>
      </c>
      <c r="M54" s="20">
        <v>49</v>
      </c>
    </row>
    <row r="55" spans="1:13" x14ac:dyDescent="0.2">
      <c r="A55" s="19" t="s">
        <v>392</v>
      </c>
      <c r="B55" s="20">
        <v>150</v>
      </c>
      <c r="C55" s="20">
        <v>68</v>
      </c>
      <c r="D55" s="20">
        <v>0</v>
      </c>
      <c r="E55" s="20">
        <v>9</v>
      </c>
      <c r="F55" s="20">
        <v>76</v>
      </c>
      <c r="G55" s="20">
        <v>52</v>
      </c>
      <c r="H55" s="20">
        <v>12</v>
      </c>
      <c r="I55" s="20">
        <v>0</v>
      </c>
      <c r="J55" s="20">
        <v>7</v>
      </c>
      <c r="K55" s="20">
        <v>6</v>
      </c>
      <c r="L55" s="20">
        <v>16</v>
      </c>
      <c r="M55" s="20">
        <v>2</v>
      </c>
    </row>
    <row r="56" spans="1:13" x14ac:dyDescent="0.2">
      <c r="A56" s="19" t="s">
        <v>132</v>
      </c>
      <c r="B56" s="20">
        <v>372</v>
      </c>
      <c r="C56" s="20">
        <v>43</v>
      </c>
      <c r="D56" s="20">
        <v>2</v>
      </c>
      <c r="E56" s="20">
        <v>35</v>
      </c>
      <c r="F56" s="20">
        <v>177</v>
      </c>
      <c r="G56" s="20">
        <v>135</v>
      </c>
      <c r="H56" s="20">
        <v>41</v>
      </c>
      <c r="I56" s="20">
        <v>0</v>
      </c>
      <c r="J56" s="20">
        <v>3</v>
      </c>
      <c r="K56" s="20">
        <v>11</v>
      </c>
      <c r="L56" s="20">
        <v>78</v>
      </c>
      <c r="M56" s="20">
        <v>23</v>
      </c>
    </row>
    <row r="57" spans="1:13" x14ac:dyDescent="0.2">
      <c r="A57" s="19" t="s">
        <v>423</v>
      </c>
      <c r="B57" s="20">
        <v>69</v>
      </c>
      <c r="C57" s="20">
        <v>16</v>
      </c>
      <c r="D57" s="20">
        <v>4</v>
      </c>
      <c r="E57" s="20">
        <v>6</v>
      </c>
      <c r="F57" s="20">
        <v>27</v>
      </c>
      <c r="G57" s="20">
        <v>28</v>
      </c>
      <c r="H57" s="20">
        <v>4</v>
      </c>
      <c r="I57" s="20">
        <v>1</v>
      </c>
      <c r="J57" s="20">
        <v>0</v>
      </c>
      <c r="K57" s="20">
        <v>1</v>
      </c>
      <c r="L57" s="20">
        <v>9</v>
      </c>
      <c r="M57" s="20">
        <v>7</v>
      </c>
    </row>
    <row r="58" spans="1:13" x14ac:dyDescent="0.2">
      <c r="A58" s="18" t="s">
        <v>133</v>
      </c>
      <c r="B58" s="17">
        <v>92</v>
      </c>
      <c r="C58" s="17">
        <v>46</v>
      </c>
      <c r="D58" s="17">
        <v>0</v>
      </c>
      <c r="E58" s="17">
        <v>13</v>
      </c>
      <c r="F58" s="17">
        <v>45</v>
      </c>
      <c r="G58" s="17">
        <v>32</v>
      </c>
      <c r="H58" s="17">
        <v>5</v>
      </c>
      <c r="I58" s="17">
        <v>1</v>
      </c>
      <c r="J58" s="17">
        <v>3</v>
      </c>
      <c r="K58" s="17">
        <v>6</v>
      </c>
      <c r="L58" s="17">
        <v>11</v>
      </c>
      <c r="M58" s="17">
        <v>4</v>
      </c>
    </row>
    <row r="59" spans="1:13" x14ac:dyDescent="0.2">
      <c r="A59" s="19" t="s">
        <v>134</v>
      </c>
      <c r="B59" s="20">
        <v>813</v>
      </c>
      <c r="C59" s="20">
        <v>286</v>
      </c>
      <c r="D59" s="20">
        <v>100</v>
      </c>
      <c r="E59" s="20">
        <v>129</v>
      </c>
      <c r="F59" s="20">
        <v>440</v>
      </c>
      <c r="G59" s="20">
        <v>346</v>
      </c>
      <c r="H59" s="20">
        <v>23</v>
      </c>
      <c r="I59" s="20">
        <v>3</v>
      </c>
      <c r="J59" s="20">
        <v>11</v>
      </c>
      <c r="K59" s="20">
        <v>31</v>
      </c>
      <c r="L59" s="20">
        <v>81</v>
      </c>
      <c r="M59" s="20">
        <v>27</v>
      </c>
    </row>
    <row r="60" spans="1:13" x14ac:dyDescent="0.2">
      <c r="A60" s="19" t="s">
        <v>393</v>
      </c>
      <c r="B60" s="20">
        <v>65</v>
      </c>
      <c r="C60" s="20">
        <v>32</v>
      </c>
      <c r="D60" s="20">
        <v>0</v>
      </c>
      <c r="E60" s="20">
        <v>5</v>
      </c>
      <c r="F60" s="20">
        <v>30</v>
      </c>
      <c r="G60" s="20">
        <v>16</v>
      </c>
      <c r="H60" s="20">
        <v>4</v>
      </c>
      <c r="I60" s="20">
        <v>0</v>
      </c>
      <c r="J60" s="20">
        <v>6</v>
      </c>
      <c r="K60" s="20">
        <v>2</v>
      </c>
      <c r="L60" s="20">
        <v>8</v>
      </c>
      <c r="M60" s="20">
        <v>1</v>
      </c>
    </row>
    <row r="61" spans="1:13" x14ac:dyDescent="0.2">
      <c r="A61" s="19" t="s">
        <v>135</v>
      </c>
      <c r="B61" s="20">
        <v>83</v>
      </c>
      <c r="C61" s="20">
        <v>17</v>
      </c>
      <c r="D61" s="20">
        <v>0</v>
      </c>
      <c r="E61" s="20">
        <v>9</v>
      </c>
      <c r="F61" s="20">
        <v>36</v>
      </c>
      <c r="G61" s="20">
        <v>26</v>
      </c>
      <c r="H61" s="20">
        <v>7</v>
      </c>
      <c r="I61" s="20">
        <v>0</v>
      </c>
      <c r="J61" s="20">
        <v>1</v>
      </c>
      <c r="K61" s="20">
        <v>1</v>
      </c>
      <c r="L61" s="20">
        <v>21</v>
      </c>
      <c r="M61" s="20">
        <v>6</v>
      </c>
    </row>
    <row r="62" spans="1:13" x14ac:dyDescent="0.2">
      <c r="A62" s="19" t="s">
        <v>424</v>
      </c>
      <c r="B62" s="20">
        <v>39</v>
      </c>
      <c r="C62" s="20">
        <v>10</v>
      </c>
      <c r="D62" s="20">
        <v>2</v>
      </c>
      <c r="E62" s="20">
        <v>4</v>
      </c>
      <c r="F62" s="20">
        <v>16</v>
      </c>
      <c r="G62" s="20">
        <v>14</v>
      </c>
      <c r="H62" s="20">
        <v>3</v>
      </c>
      <c r="I62" s="20">
        <v>0</v>
      </c>
      <c r="J62" s="20">
        <v>0</v>
      </c>
      <c r="K62" s="20">
        <v>1</v>
      </c>
      <c r="L62" s="20">
        <v>5</v>
      </c>
      <c r="M62" s="20">
        <v>5</v>
      </c>
    </row>
    <row r="63" spans="1:13" x14ac:dyDescent="0.2">
      <c r="A63" s="18" t="s">
        <v>136</v>
      </c>
      <c r="B63" s="17">
        <v>59</v>
      </c>
      <c r="C63" s="17">
        <v>22</v>
      </c>
      <c r="D63" s="17">
        <v>1</v>
      </c>
      <c r="E63" s="17">
        <v>9</v>
      </c>
      <c r="F63" s="17">
        <v>35</v>
      </c>
      <c r="G63" s="17">
        <v>25</v>
      </c>
      <c r="H63" s="17">
        <v>4</v>
      </c>
      <c r="I63" s="17">
        <v>0</v>
      </c>
      <c r="J63" s="17">
        <v>1</v>
      </c>
      <c r="K63" s="17">
        <v>2</v>
      </c>
      <c r="L63" s="17">
        <v>8</v>
      </c>
      <c r="M63" s="17">
        <v>0</v>
      </c>
    </row>
    <row r="64" spans="1:13" x14ac:dyDescent="0.2">
      <c r="A64" s="19" t="s">
        <v>134</v>
      </c>
      <c r="B64" s="20">
        <v>632</v>
      </c>
      <c r="C64" s="20">
        <v>161</v>
      </c>
      <c r="D64" s="20">
        <v>107</v>
      </c>
      <c r="E64" s="20">
        <v>78</v>
      </c>
      <c r="F64" s="20">
        <v>388</v>
      </c>
      <c r="G64" s="20">
        <v>260</v>
      </c>
      <c r="H64" s="20">
        <v>28</v>
      </c>
      <c r="I64" s="20">
        <v>1</v>
      </c>
      <c r="J64" s="20">
        <v>9</v>
      </c>
      <c r="K64" s="20">
        <v>15</v>
      </c>
      <c r="L64" s="20">
        <v>66</v>
      </c>
      <c r="M64" s="20">
        <v>22</v>
      </c>
    </row>
    <row r="65" spans="1:13" x14ac:dyDescent="0.2">
      <c r="A65" s="19" t="s">
        <v>393</v>
      </c>
      <c r="B65" s="20">
        <v>85</v>
      </c>
      <c r="C65" s="20">
        <v>36</v>
      </c>
      <c r="D65" s="20">
        <v>0</v>
      </c>
      <c r="E65" s="20">
        <v>4</v>
      </c>
      <c r="F65" s="20">
        <v>46</v>
      </c>
      <c r="G65" s="20">
        <v>36</v>
      </c>
      <c r="H65" s="20">
        <v>8</v>
      </c>
      <c r="I65" s="20">
        <v>0</v>
      </c>
      <c r="J65" s="20">
        <v>1</v>
      </c>
      <c r="K65" s="20">
        <v>4</v>
      </c>
      <c r="L65" s="20">
        <v>8</v>
      </c>
      <c r="M65" s="20">
        <v>1</v>
      </c>
    </row>
    <row r="66" spans="1:13" x14ac:dyDescent="0.2">
      <c r="A66" s="19" t="s">
        <v>135</v>
      </c>
      <c r="B66" s="20">
        <v>289</v>
      </c>
      <c r="C66" s="20">
        <v>26</v>
      </c>
      <c r="D66" s="20">
        <v>2</v>
      </c>
      <c r="E66" s="20">
        <v>26</v>
      </c>
      <c r="F66" s="20">
        <v>141</v>
      </c>
      <c r="G66" s="20">
        <v>109</v>
      </c>
      <c r="H66" s="20">
        <v>34</v>
      </c>
      <c r="I66" s="20">
        <v>0</v>
      </c>
      <c r="J66" s="20">
        <v>2</v>
      </c>
      <c r="K66" s="20">
        <v>10</v>
      </c>
      <c r="L66" s="20">
        <v>57</v>
      </c>
      <c r="M66" s="20">
        <v>17</v>
      </c>
    </row>
    <row r="67" spans="1:13" x14ac:dyDescent="0.2">
      <c r="A67" s="19" t="s">
        <v>424</v>
      </c>
      <c r="B67" s="20">
        <v>30</v>
      </c>
      <c r="C67" s="20">
        <v>6</v>
      </c>
      <c r="D67" s="20">
        <v>2</v>
      </c>
      <c r="E67" s="20">
        <v>2</v>
      </c>
      <c r="F67" s="20">
        <v>11</v>
      </c>
      <c r="G67" s="20">
        <v>14</v>
      </c>
      <c r="H67" s="20">
        <v>1</v>
      </c>
      <c r="I67" s="20">
        <v>1</v>
      </c>
      <c r="J67" s="20">
        <v>0</v>
      </c>
      <c r="K67" s="20">
        <v>0</v>
      </c>
      <c r="L67" s="20">
        <v>4</v>
      </c>
      <c r="M67" s="20">
        <v>2</v>
      </c>
    </row>
    <row r="68" spans="1:13" x14ac:dyDescent="0.2">
      <c r="A68" s="18" t="s">
        <v>425</v>
      </c>
      <c r="B68" s="18"/>
      <c r="C68" s="18"/>
      <c r="D68" s="18"/>
      <c r="E68" s="18"/>
      <c r="F68" s="18"/>
      <c r="G68" s="18"/>
      <c r="H68" s="18"/>
      <c r="I68" s="18"/>
      <c r="J68" s="18"/>
      <c r="K68" s="18"/>
      <c r="L68" s="18"/>
      <c r="M68" s="18"/>
    </row>
    <row r="69" spans="1:13" x14ac:dyDescent="0.2">
      <c r="A69" s="19" t="s">
        <v>426</v>
      </c>
      <c r="B69" s="20">
        <v>366</v>
      </c>
      <c r="C69" s="20">
        <v>116</v>
      </c>
      <c r="D69" s="20">
        <v>1</v>
      </c>
      <c r="E69" s="20">
        <v>37</v>
      </c>
      <c r="F69" s="20">
        <v>183</v>
      </c>
      <c r="G69" s="20">
        <v>143</v>
      </c>
      <c r="H69" s="20">
        <v>22</v>
      </c>
      <c r="I69" s="20">
        <v>1</v>
      </c>
      <c r="J69" s="20">
        <v>5</v>
      </c>
      <c r="K69" s="20">
        <v>13</v>
      </c>
      <c r="L69" s="20">
        <v>56</v>
      </c>
      <c r="M69" s="20">
        <v>19</v>
      </c>
    </row>
    <row r="70" spans="1:13" x14ac:dyDescent="0.2">
      <c r="A70" s="19" t="s">
        <v>427</v>
      </c>
      <c r="B70" s="20">
        <v>1212</v>
      </c>
      <c r="C70" s="20">
        <v>376</v>
      </c>
      <c r="D70" s="20">
        <v>182</v>
      </c>
      <c r="E70" s="20">
        <v>189</v>
      </c>
      <c r="F70" s="20">
        <v>714</v>
      </c>
      <c r="G70" s="20">
        <v>508</v>
      </c>
      <c r="H70" s="20">
        <v>38</v>
      </c>
      <c r="I70" s="20">
        <v>3</v>
      </c>
      <c r="J70" s="20">
        <v>16</v>
      </c>
      <c r="K70" s="20">
        <v>31</v>
      </c>
      <c r="L70" s="20">
        <v>123</v>
      </c>
      <c r="M70" s="20">
        <v>40</v>
      </c>
    </row>
    <row r="71" spans="1:13" x14ac:dyDescent="0.2">
      <c r="A71" s="19" t="s">
        <v>137</v>
      </c>
      <c r="B71" s="20">
        <v>112</v>
      </c>
      <c r="C71" s="20">
        <v>66</v>
      </c>
      <c r="D71" s="20">
        <v>16</v>
      </c>
      <c r="E71" s="20">
        <v>20</v>
      </c>
      <c r="F71" s="20">
        <v>63</v>
      </c>
      <c r="G71" s="20">
        <v>41</v>
      </c>
      <c r="H71" s="20">
        <v>5</v>
      </c>
      <c r="I71" s="20">
        <v>0</v>
      </c>
      <c r="J71" s="20">
        <v>3</v>
      </c>
      <c r="K71" s="20">
        <v>5</v>
      </c>
      <c r="L71" s="20">
        <v>5</v>
      </c>
      <c r="M71" s="20">
        <v>4</v>
      </c>
    </row>
    <row r="72" spans="1:13" x14ac:dyDescent="0.2">
      <c r="A72" s="19" t="s">
        <v>138</v>
      </c>
      <c r="B72" s="20">
        <v>673</v>
      </c>
      <c r="C72" s="20">
        <v>182</v>
      </c>
      <c r="D72" s="20">
        <v>69</v>
      </c>
      <c r="E72" s="20">
        <v>87</v>
      </c>
      <c r="F72" s="20">
        <v>380</v>
      </c>
      <c r="G72" s="20">
        <v>273</v>
      </c>
      <c r="H72" s="20">
        <v>70</v>
      </c>
      <c r="I72" s="20">
        <v>3</v>
      </c>
      <c r="J72" s="20">
        <v>11</v>
      </c>
      <c r="K72" s="20">
        <v>23</v>
      </c>
      <c r="L72" s="20">
        <v>87</v>
      </c>
      <c r="M72" s="20">
        <v>19</v>
      </c>
    </row>
    <row r="73" spans="1:13" x14ac:dyDescent="0.2">
      <c r="A73" s="19" t="s">
        <v>428</v>
      </c>
      <c r="B73" s="20">
        <v>75</v>
      </c>
      <c r="C73" s="20">
        <v>19</v>
      </c>
      <c r="D73" s="20">
        <v>3</v>
      </c>
      <c r="E73" s="20">
        <v>7</v>
      </c>
      <c r="F73" s="20">
        <v>35</v>
      </c>
      <c r="G73" s="20">
        <v>30</v>
      </c>
      <c r="H73" s="20">
        <v>5</v>
      </c>
      <c r="I73" s="20">
        <v>0</v>
      </c>
      <c r="J73" s="20">
        <v>2</v>
      </c>
      <c r="K73" s="20">
        <v>6</v>
      </c>
      <c r="L73" s="20">
        <v>12</v>
      </c>
      <c r="M73" s="20">
        <v>4</v>
      </c>
    </row>
    <row r="74" spans="1:13" x14ac:dyDescent="0.2">
      <c r="A74" s="19" t="s">
        <v>429</v>
      </c>
      <c r="B74" s="20">
        <v>178</v>
      </c>
      <c r="C74" s="20">
        <v>38</v>
      </c>
      <c r="D74" s="20">
        <v>15</v>
      </c>
      <c r="E74" s="20">
        <v>11</v>
      </c>
      <c r="F74" s="20">
        <v>77</v>
      </c>
      <c r="G74" s="20">
        <v>72</v>
      </c>
      <c r="H74" s="20">
        <v>8</v>
      </c>
      <c r="I74" s="20">
        <v>0</v>
      </c>
      <c r="J74" s="20">
        <v>1</v>
      </c>
      <c r="K74" s="20">
        <v>7</v>
      </c>
      <c r="L74" s="20">
        <v>24</v>
      </c>
      <c r="M74" s="20">
        <v>11</v>
      </c>
    </row>
    <row r="75" spans="1:13" x14ac:dyDescent="0.2">
      <c r="A75" s="19" t="s">
        <v>1441</v>
      </c>
      <c r="B75" s="20">
        <v>1644</v>
      </c>
      <c r="C75" s="20">
        <v>489</v>
      </c>
      <c r="D75" s="20">
        <v>199</v>
      </c>
      <c r="E75" s="20">
        <v>232</v>
      </c>
      <c r="F75" s="20">
        <v>928</v>
      </c>
      <c r="G75" s="20">
        <v>664</v>
      </c>
      <c r="H75" s="20">
        <v>87</v>
      </c>
      <c r="I75" s="20">
        <v>5</v>
      </c>
      <c r="J75" s="20">
        <v>28</v>
      </c>
      <c r="K75" s="20">
        <v>52</v>
      </c>
      <c r="L75" s="20">
        <v>189</v>
      </c>
      <c r="M75" s="20">
        <v>55</v>
      </c>
    </row>
    <row r="76" spans="1:13" x14ac:dyDescent="0.2">
      <c r="A76" s="18" t="s">
        <v>430</v>
      </c>
      <c r="B76" s="18"/>
      <c r="C76" s="18"/>
      <c r="D76" s="18"/>
      <c r="E76" s="18"/>
      <c r="F76" s="18"/>
      <c r="G76" s="18"/>
      <c r="H76" s="18"/>
      <c r="I76" s="18"/>
      <c r="J76" s="18"/>
      <c r="K76" s="18"/>
      <c r="L76" s="18"/>
      <c r="M76" s="18"/>
    </row>
    <row r="77" spans="1:13" x14ac:dyDescent="0.2">
      <c r="A77" s="21" t="s">
        <v>431</v>
      </c>
      <c r="B77" s="34">
        <v>366</v>
      </c>
      <c r="C77" s="34">
        <v>116</v>
      </c>
      <c r="D77" s="34">
        <v>1</v>
      </c>
      <c r="E77" s="34">
        <v>37</v>
      </c>
      <c r="F77" s="34">
        <v>183</v>
      </c>
      <c r="G77" s="34">
        <v>143</v>
      </c>
      <c r="H77" s="34">
        <v>22</v>
      </c>
      <c r="I77" s="34">
        <v>1</v>
      </c>
      <c r="J77" s="34">
        <v>5</v>
      </c>
      <c r="K77" s="34">
        <v>13</v>
      </c>
      <c r="L77" s="34">
        <v>56</v>
      </c>
      <c r="M77" s="34">
        <v>19</v>
      </c>
    </row>
    <row r="78" spans="1:13" x14ac:dyDescent="0.2">
      <c r="A78" s="21" t="s">
        <v>432</v>
      </c>
      <c r="B78" s="34">
        <v>954</v>
      </c>
      <c r="C78" s="34">
        <v>281</v>
      </c>
      <c r="D78" s="34">
        <v>116</v>
      </c>
      <c r="E78" s="34">
        <v>138</v>
      </c>
      <c r="F78" s="34">
        <v>550</v>
      </c>
      <c r="G78" s="34">
        <v>381</v>
      </c>
      <c r="H78" s="34">
        <v>30</v>
      </c>
      <c r="I78" s="34">
        <v>2</v>
      </c>
      <c r="J78" s="34">
        <v>18</v>
      </c>
      <c r="K78" s="34">
        <v>27</v>
      </c>
      <c r="L78" s="34">
        <v>104</v>
      </c>
      <c r="M78" s="34">
        <v>31</v>
      </c>
    </row>
    <row r="79" spans="1:13" x14ac:dyDescent="0.2">
      <c r="A79" s="19" t="s">
        <v>433</v>
      </c>
      <c r="B79" s="20">
        <v>345</v>
      </c>
      <c r="C79" s="20">
        <v>119</v>
      </c>
      <c r="D79" s="20">
        <v>47</v>
      </c>
      <c r="E79" s="20">
        <v>55</v>
      </c>
      <c r="F79" s="20">
        <v>205</v>
      </c>
      <c r="G79" s="20">
        <v>154</v>
      </c>
      <c r="H79" s="20">
        <v>34</v>
      </c>
      <c r="I79" s="20">
        <v>1</v>
      </c>
      <c r="J79" s="20">
        <v>3</v>
      </c>
      <c r="K79" s="20">
        <v>11</v>
      </c>
      <c r="L79" s="20">
        <v>34</v>
      </c>
      <c r="M79" s="20">
        <v>9</v>
      </c>
    </row>
    <row r="80" spans="1:13" x14ac:dyDescent="0.2">
      <c r="A80" s="19" t="s">
        <v>434</v>
      </c>
      <c r="B80" s="20">
        <v>141</v>
      </c>
      <c r="C80" s="20">
        <v>38</v>
      </c>
      <c r="D80" s="20">
        <v>20</v>
      </c>
      <c r="E80" s="20">
        <v>20</v>
      </c>
      <c r="F80" s="20">
        <v>67</v>
      </c>
      <c r="G80" s="20">
        <v>56</v>
      </c>
      <c r="H80" s="20">
        <v>16</v>
      </c>
      <c r="I80" s="20">
        <v>2</v>
      </c>
      <c r="J80" s="20">
        <v>2</v>
      </c>
      <c r="K80" s="20">
        <v>4</v>
      </c>
      <c r="L80" s="20">
        <v>21</v>
      </c>
      <c r="M80" s="20">
        <v>5</v>
      </c>
    </row>
    <row r="81" spans="1:13" x14ac:dyDescent="0.2">
      <c r="A81" s="19" t="s">
        <v>435</v>
      </c>
      <c r="B81" s="20">
        <v>56</v>
      </c>
      <c r="C81" s="20">
        <v>11</v>
      </c>
      <c r="D81" s="20">
        <v>6</v>
      </c>
      <c r="E81" s="20">
        <v>6</v>
      </c>
      <c r="F81" s="20">
        <v>28</v>
      </c>
      <c r="G81" s="20">
        <v>22</v>
      </c>
      <c r="H81" s="20">
        <v>3</v>
      </c>
      <c r="I81" s="20">
        <v>0</v>
      </c>
      <c r="J81" s="20">
        <v>2</v>
      </c>
      <c r="K81" s="20">
        <v>4</v>
      </c>
      <c r="L81" s="20">
        <v>6</v>
      </c>
      <c r="M81" s="20">
        <v>1</v>
      </c>
    </row>
    <row r="82" spans="1:13" x14ac:dyDescent="0.2">
      <c r="A82" s="19" t="s">
        <v>436</v>
      </c>
      <c r="B82" s="20">
        <v>48</v>
      </c>
      <c r="C82" s="20">
        <v>16</v>
      </c>
      <c r="D82" s="20">
        <v>3</v>
      </c>
      <c r="E82" s="20">
        <v>7</v>
      </c>
      <c r="F82" s="20">
        <v>31</v>
      </c>
      <c r="G82" s="20">
        <v>15</v>
      </c>
      <c r="H82" s="20">
        <v>2</v>
      </c>
      <c r="I82" s="20">
        <v>0</v>
      </c>
      <c r="J82" s="20">
        <v>2</v>
      </c>
      <c r="K82" s="20">
        <v>3</v>
      </c>
      <c r="L82" s="20">
        <v>6</v>
      </c>
      <c r="M82" s="20">
        <v>2</v>
      </c>
    </row>
    <row r="83" spans="1:13" x14ac:dyDescent="0.2">
      <c r="A83" s="19" t="s">
        <v>437</v>
      </c>
      <c r="B83" s="20">
        <v>20</v>
      </c>
      <c r="C83" s="20">
        <v>6</v>
      </c>
      <c r="D83" s="20">
        <v>1</v>
      </c>
      <c r="E83" s="20">
        <v>1</v>
      </c>
      <c r="F83" s="20">
        <v>10</v>
      </c>
      <c r="G83" s="20">
        <v>6</v>
      </c>
      <c r="H83" s="20">
        <v>1</v>
      </c>
      <c r="I83" s="20">
        <v>0</v>
      </c>
      <c r="J83" s="20">
        <v>1</v>
      </c>
      <c r="K83" s="20">
        <v>1</v>
      </c>
      <c r="L83" s="20">
        <v>5</v>
      </c>
      <c r="M83" s="20">
        <v>1</v>
      </c>
    </row>
    <row r="84" spans="1:13" x14ac:dyDescent="0.2">
      <c r="A84" s="19" t="s">
        <v>438</v>
      </c>
      <c r="B84" s="20">
        <v>4</v>
      </c>
      <c r="C84" s="20">
        <v>2</v>
      </c>
      <c r="D84" s="20">
        <v>0</v>
      </c>
      <c r="E84" s="20">
        <v>0</v>
      </c>
      <c r="F84" s="20">
        <v>1</v>
      </c>
      <c r="G84" s="20">
        <v>0</v>
      </c>
      <c r="H84" s="20">
        <v>0</v>
      </c>
      <c r="I84" s="20">
        <v>0</v>
      </c>
      <c r="J84" s="20">
        <v>0</v>
      </c>
      <c r="K84" s="20">
        <v>0</v>
      </c>
      <c r="L84" s="20">
        <v>1</v>
      </c>
      <c r="M84" s="20">
        <v>1</v>
      </c>
    </row>
    <row r="85" spans="1:13" x14ac:dyDescent="0.2">
      <c r="A85" s="19" t="s">
        <v>439</v>
      </c>
      <c r="B85" s="20">
        <v>2</v>
      </c>
      <c r="C85" s="20">
        <v>1</v>
      </c>
      <c r="D85" s="20">
        <v>1</v>
      </c>
      <c r="E85" s="20">
        <v>0</v>
      </c>
      <c r="F85" s="20">
        <v>1</v>
      </c>
      <c r="G85" s="20">
        <v>2</v>
      </c>
      <c r="H85" s="20">
        <v>0</v>
      </c>
      <c r="I85" s="20">
        <v>0</v>
      </c>
      <c r="J85" s="20">
        <v>0</v>
      </c>
      <c r="K85" s="20">
        <v>0</v>
      </c>
      <c r="L85" s="20">
        <v>0</v>
      </c>
      <c r="M85" s="20">
        <v>0</v>
      </c>
    </row>
    <row r="86" spans="1:13" x14ac:dyDescent="0.2">
      <c r="A86" s="19" t="s">
        <v>440</v>
      </c>
      <c r="B86" s="20">
        <v>2</v>
      </c>
      <c r="C86" s="20">
        <v>0</v>
      </c>
      <c r="D86" s="20">
        <v>0</v>
      </c>
      <c r="E86" s="20">
        <v>0</v>
      </c>
      <c r="F86" s="20">
        <v>0</v>
      </c>
      <c r="G86" s="20">
        <v>1</v>
      </c>
      <c r="H86" s="20">
        <v>0</v>
      </c>
      <c r="I86" s="20">
        <v>0</v>
      </c>
      <c r="J86" s="20">
        <v>0</v>
      </c>
      <c r="K86" s="20">
        <v>0</v>
      </c>
      <c r="L86" s="20">
        <v>1</v>
      </c>
      <c r="M86" s="20">
        <v>0</v>
      </c>
    </row>
    <row r="87" spans="1:13" x14ac:dyDescent="0.2">
      <c r="A87" s="19" t="s">
        <v>429</v>
      </c>
      <c r="B87" s="20">
        <v>250</v>
      </c>
      <c r="C87" s="20">
        <v>53</v>
      </c>
      <c r="D87" s="20">
        <v>20</v>
      </c>
      <c r="E87" s="20">
        <v>16</v>
      </c>
      <c r="F87" s="20">
        <v>112</v>
      </c>
      <c r="G87" s="20">
        <v>99</v>
      </c>
      <c r="H87" s="20">
        <v>9</v>
      </c>
      <c r="I87" s="20">
        <v>0</v>
      </c>
      <c r="J87" s="20">
        <v>1</v>
      </c>
      <c r="K87" s="20">
        <v>9</v>
      </c>
      <c r="L87" s="20">
        <v>35</v>
      </c>
      <c r="M87" s="20">
        <v>16</v>
      </c>
    </row>
    <row r="88" spans="1:13" x14ac:dyDescent="0.2">
      <c r="A88" s="18" t="s">
        <v>441</v>
      </c>
      <c r="B88" s="18"/>
      <c r="C88" s="18"/>
      <c r="D88" s="18"/>
      <c r="E88" s="18"/>
      <c r="F88" s="18"/>
      <c r="G88" s="18"/>
      <c r="H88" s="18"/>
      <c r="I88" s="18"/>
      <c r="J88" s="18"/>
      <c r="K88" s="18"/>
      <c r="L88" s="18"/>
      <c r="M88" s="18"/>
    </row>
    <row r="89" spans="1:13" x14ac:dyDescent="0.2">
      <c r="A89" s="19" t="s">
        <v>442</v>
      </c>
      <c r="B89" s="20">
        <v>1712</v>
      </c>
      <c r="C89" s="20">
        <v>471</v>
      </c>
      <c r="D89" s="20">
        <v>173</v>
      </c>
      <c r="E89" s="20">
        <v>237</v>
      </c>
      <c r="F89" s="20">
        <v>952</v>
      </c>
      <c r="G89" s="20">
        <v>718</v>
      </c>
      <c r="H89" s="20">
        <v>91</v>
      </c>
      <c r="I89" s="20">
        <v>2</v>
      </c>
      <c r="J89" s="20">
        <v>27</v>
      </c>
      <c r="K89" s="20">
        <v>57</v>
      </c>
      <c r="L89" s="20">
        <v>208</v>
      </c>
      <c r="M89" s="20">
        <v>63</v>
      </c>
    </row>
    <row r="90" spans="1:13" x14ac:dyDescent="0.2">
      <c r="A90" s="19" t="s">
        <v>139</v>
      </c>
      <c r="B90" s="20">
        <v>76</v>
      </c>
      <c r="C90" s="20">
        <v>19</v>
      </c>
      <c r="D90" s="20">
        <v>11</v>
      </c>
      <c r="E90" s="20">
        <v>11</v>
      </c>
      <c r="F90" s="20">
        <v>44</v>
      </c>
      <c r="G90" s="20">
        <v>32</v>
      </c>
      <c r="H90" s="20">
        <v>3</v>
      </c>
      <c r="I90" s="20">
        <v>0</v>
      </c>
      <c r="J90" s="20">
        <v>0</v>
      </c>
      <c r="K90" s="20">
        <v>1</v>
      </c>
      <c r="L90" s="20">
        <v>10</v>
      </c>
      <c r="M90" s="20">
        <v>2</v>
      </c>
    </row>
    <row r="91" spans="1:13" x14ac:dyDescent="0.2">
      <c r="A91" s="19" t="s">
        <v>443</v>
      </c>
      <c r="B91" s="20">
        <v>59</v>
      </c>
      <c r="C91" s="20">
        <v>28</v>
      </c>
      <c r="D91" s="20">
        <v>7</v>
      </c>
      <c r="E91" s="20">
        <v>7</v>
      </c>
      <c r="F91" s="20">
        <v>30</v>
      </c>
      <c r="G91" s="20">
        <v>16</v>
      </c>
      <c r="H91" s="20">
        <v>4</v>
      </c>
      <c r="I91" s="20">
        <v>0</v>
      </c>
      <c r="J91" s="20">
        <v>6</v>
      </c>
      <c r="K91" s="20">
        <v>0</v>
      </c>
      <c r="L91" s="20">
        <v>6</v>
      </c>
      <c r="M91" s="20">
        <v>5</v>
      </c>
    </row>
    <row r="92" spans="1:13" x14ac:dyDescent="0.2">
      <c r="A92" s="19" t="s">
        <v>140</v>
      </c>
      <c r="B92" s="20">
        <v>194</v>
      </c>
      <c r="C92" s="20">
        <v>96</v>
      </c>
      <c r="D92" s="20">
        <v>14</v>
      </c>
      <c r="E92" s="20">
        <v>15</v>
      </c>
      <c r="F92" s="20">
        <v>95</v>
      </c>
      <c r="G92" s="20">
        <v>62</v>
      </c>
      <c r="H92" s="20">
        <v>6</v>
      </c>
      <c r="I92" s="20">
        <v>3</v>
      </c>
      <c r="J92" s="20">
        <v>1</v>
      </c>
      <c r="K92" s="20">
        <v>8</v>
      </c>
      <c r="L92" s="20">
        <v>21</v>
      </c>
      <c r="M92" s="20">
        <v>7</v>
      </c>
    </row>
    <row r="93" spans="1:13" x14ac:dyDescent="0.2">
      <c r="A93" s="19" t="s">
        <v>141</v>
      </c>
      <c r="B93" s="20">
        <v>16</v>
      </c>
      <c r="C93" s="20">
        <v>4</v>
      </c>
      <c r="D93" s="20">
        <v>1</v>
      </c>
      <c r="E93" s="20">
        <v>0</v>
      </c>
      <c r="F93" s="20">
        <v>11</v>
      </c>
      <c r="G93" s="20">
        <v>3</v>
      </c>
      <c r="H93" s="20">
        <v>3</v>
      </c>
      <c r="I93" s="20">
        <v>0</v>
      </c>
      <c r="J93" s="20">
        <v>0</v>
      </c>
      <c r="K93" s="20">
        <v>0</v>
      </c>
      <c r="L93" s="20">
        <v>2</v>
      </c>
      <c r="M93" s="20">
        <v>0</v>
      </c>
    </row>
    <row r="94" spans="1:13" x14ac:dyDescent="0.2">
      <c r="A94" s="19" t="s">
        <v>401</v>
      </c>
      <c r="B94" s="20">
        <v>46</v>
      </c>
      <c r="C94" s="20">
        <v>6</v>
      </c>
      <c r="D94" s="20">
        <v>2</v>
      </c>
      <c r="E94" s="20">
        <v>4</v>
      </c>
      <c r="F94" s="20">
        <v>20</v>
      </c>
      <c r="G94" s="20">
        <v>15</v>
      </c>
      <c r="H94" s="20">
        <v>5</v>
      </c>
      <c r="I94" s="20">
        <v>0</v>
      </c>
      <c r="J94" s="20">
        <v>0</v>
      </c>
      <c r="K94" s="20">
        <v>4</v>
      </c>
      <c r="L94" s="20">
        <v>8</v>
      </c>
      <c r="M94" s="20">
        <v>1</v>
      </c>
    </row>
    <row r="95" spans="1:13" x14ac:dyDescent="0.2">
      <c r="A95" s="19" t="s">
        <v>429</v>
      </c>
      <c r="B95" s="20">
        <v>85</v>
      </c>
      <c r="C95" s="20">
        <v>19</v>
      </c>
      <c r="D95" s="20">
        <v>7</v>
      </c>
      <c r="E95" s="20">
        <v>6</v>
      </c>
      <c r="F95" s="20">
        <v>36</v>
      </c>
      <c r="G95" s="20">
        <v>33</v>
      </c>
      <c r="H95" s="20">
        <v>5</v>
      </c>
      <c r="I95" s="20">
        <v>1</v>
      </c>
      <c r="J95" s="20">
        <v>0</v>
      </c>
      <c r="K95" s="20">
        <v>2</v>
      </c>
      <c r="L95" s="20">
        <v>14</v>
      </c>
      <c r="M95" s="20">
        <v>7</v>
      </c>
    </row>
    <row r="96" spans="1:13" x14ac:dyDescent="0.2">
      <c r="A96" s="18" t="s">
        <v>444</v>
      </c>
      <c r="B96" s="18"/>
      <c r="C96" s="18"/>
      <c r="D96" s="18"/>
      <c r="E96" s="18"/>
      <c r="F96" s="18"/>
      <c r="G96" s="18"/>
      <c r="H96" s="18"/>
      <c r="I96" s="18"/>
      <c r="J96" s="18"/>
      <c r="K96" s="18"/>
      <c r="L96" s="18"/>
      <c r="M96" s="18"/>
    </row>
    <row r="97" spans="1:13" x14ac:dyDescent="0.2">
      <c r="A97" s="19" t="s">
        <v>445</v>
      </c>
      <c r="B97" s="20">
        <v>1212</v>
      </c>
      <c r="C97" s="20">
        <v>343</v>
      </c>
      <c r="D97" s="20">
        <v>122</v>
      </c>
      <c r="E97" s="20">
        <v>190</v>
      </c>
      <c r="F97" s="20">
        <v>713</v>
      </c>
      <c r="G97" s="20">
        <v>547</v>
      </c>
      <c r="H97" s="20">
        <v>52</v>
      </c>
      <c r="I97" s="20">
        <v>1</v>
      </c>
      <c r="J97" s="20">
        <v>13</v>
      </c>
      <c r="K97" s="20">
        <v>34</v>
      </c>
      <c r="L97" s="20">
        <v>133</v>
      </c>
      <c r="M97" s="20">
        <v>32</v>
      </c>
    </row>
    <row r="98" spans="1:13" x14ac:dyDescent="0.2">
      <c r="A98" s="19" t="s">
        <v>446</v>
      </c>
      <c r="B98" s="20">
        <v>24</v>
      </c>
      <c r="C98" s="20">
        <v>9</v>
      </c>
      <c r="D98" s="20">
        <v>2</v>
      </c>
      <c r="E98" s="20">
        <v>2</v>
      </c>
      <c r="F98" s="20">
        <v>18</v>
      </c>
      <c r="G98" s="20">
        <v>10</v>
      </c>
      <c r="H98" s="20">
        <v>1</v>
      </c>
      <c r="I98" s="20">
        <v>0</v>
      </c>
      <c r="J98" s="20">
        <v>2</v>
      </c>
      <c r="K98" s="20">
        <v>0</v>
      </c>
      <c r="L98" s="20">
        <v>0</v>
      </c>
      <c r="M98" s="20">
        <v>0</v>
      </c>
    </row>
    <row r="99" spans="1:13" x14ac:dyDescent="0.2">
      <c r="A99" s="19" t="s">
        <v>447</v>
      </c>
      <c r="B99" s="20">
        <v>76</v>
      </c>
      <c r="C99" s="20">
        <v>31</v>
      </c>
      <c r="D99" s="20">
        <v>20</v>
      </c>
      <c r="E99" s="20">
        <v>11</v>
      </c>
      <c r="F99" s="20">
        <v>46</v>
      </c>
      <c r="G99" s="20">
        <v>29</v>
      </c>
      <c r="H99" s="20">
        <v>6</v>
      </c>
      <c r="I99" s="20">
        <v>0</v>
      </c>
      <c r="J99" s="20">
        <v>5</v>
      </c>
      <c r="K99" s="20">
        <v>3</v>
      </c>
      <c r="L99" s="20">
        <v>4</v>
      </c>
      <c r="M99" s="20">
        <v>0</v>
      </c>
    </row>
    <row r="100" spans="1:13" x14ac:dyDescent="0.2">
      <c r="A100" s="19" t="s">
        <v>448</v>
      </c>
      <c r="B100" s="20">
        <v>43</v>
      </c>
      <c r="C100" s="20">
        <v>22</v>
      </c>
      <c r="D100" s="20">
        <v>13</v>
      </c>
      <c r="E100" s="20">
        <v>4</v>
      </c>
      <c r="F100" s="20">
        <v>21</v>
      </c>
      <c r="G100" s="20">
        <v>14</v>
      </c>
      <c r="H100" s="20">
        <v>4</v>
      </c>
      <c r="I100" s="20">
        <v>0</v>
      </c>
      <c r="J100" s="20">
        <v>4</v>
      </c>
      <c r="K100" s="20">
        <v>0</v>
      </c>
      <c r="L100" s="20">
        <v>2</v>
      </c>
      <c r="M100" s="20">
        <v>3</v>
      </c>
    </row>
    <row r="101" spans="1:13" x14ac:dyDescent="0.2">
      <c r="A101" s="19" t="s">
        <v>449</v>
      </c>
      <c r="B101" s="20">
        <v>14</v>
      </c>
      <c r="C101" s="20">
        <v>6</v>
      </c>
      <c r="D101" s="20">
        <v>2</v>
      </c>
      <c r="E101" s="20">
        <v>5</v>
      </c>
      <c r="F101" s="20">
        <v>6</v>
      </c>
      <c r="G101" s="20">
        <v>3</v>
      </c>
      <c r="H101" s="20">
        <v>1</v>
      </c>
      <c r="I101" s="20">
        <v>0</v>
      </c>
      <c r="J101" s="20">
        <v>0</v>
      </c>
      <c r="K101" s="20">
        <v>1</v>
      </c>
      <c r="L101" s="20">
        <v>2</v>
      </c>
      <c r="M101" s="20">
        <v>0</v>
      </c>
    </row>
    <row r="102" spans="1:13" x14ac:dyDescent="0.2">
      <c r="A102" s="19" t="s">
        <v>450</v>
      </c>
      <c r="B102" s="20">
        <v>5</v>
      </c>
      <c r="C102" s="20">
        <v>3</v>
      </c>
      <c r="D102" s="20">
        <v>1</v>
      </c>
      <c r="E102" s="20">
        <v>2</v>
      </c>
      <c r="F102" s="20">
        <v>4</v>
      </c>
      <c r="G102" s="20">
        <v>3</v>
      </c>
      <c r="H102" s="20">
        <v>0</v>
      </c>
      <c r="I102" s="20">
        <v>0</v>
      </c>
      <c r="J102" s="20">
        <v>0</v>
      </c>
      <c r="K102" s="20">
        <v>1</v>
      </c>
      <c r="L102" s="20">
        <v>0</v>
      </c>
      <c r="M102" s="20">
        <v>0</v>
      </c>
    </row>
    <row r="103" spans="1:13" x14ac:dyDescent="0.2">
      <c r="A103" s="19" t="s">
        <v>429</v>
      </c>
      <c r="B103" s="20">
        <v>414</v>
      </c>
      <c r="C103" s="20">
        <v>76</v>
      </c>
      <c r="D103" s="20">
        <v>24</v>
      </c>
      <c r="E103" s="20">
        <v>34</v>
      </c>
      <c r="F103" s="20">
        <v>188</v>
      </c>
      <c r="G103" s="20">
        <v>144</v>
      </c>
      <c r="H103" s="20">
        <v>30</v>
      </c>
      <c r="I103" s="20">
        <v>1</v>
      </c>
      <c r="J103" s="20">
        <v>3</v>
      </c>
      <c r="K103" s="20">
        <v>19</v>
      </c>
      <c r="L103" s="20">
        <v>77</v>
      </c>
      <c r="M103" s="20">
        <v>30</v>
      </c>
    </row>
    <row r="104" spans="1:13" x14ac:dyDescent="0.2">
      <c r="A104" s="18" t="s">
        <v>451</v>
      </c>
      <c r="B104" s="18"/>
      <c r="C104" s="18"/>
      <c r="D104" s="18"/>
      <c r="E104" s="18"/>
      <c r="F104" s="18"/>
      <c r="G104" s="18"/>
      <c r="H104" s="18"/>
      <c r="I104" s="18"/>
      <c r="J104" s="18"/>
      <c r="K104" s="18"/>
      <c r="L104" s="18"/>
      <c r="M104" s="18"/>
    </row>
    <row r="105" spans="1:13" x14ac:dyDescent="0.2">
      <c r="A105" s="19" t="s">
        <v>445</v>
      </c>
      <c r="B105" s="20">
        <v>13</v>
      </c>
      <c r="C105" s="20">
        <v>3</v>
      </c>
      <c r="D105" s="20">
        <v>1</v>
      </c>
      <c r="E105" s="20">
        <v>0</v>
      </c>
      <c r="F105" s="20">
        <v>5</v>
      </c>
      <c r="G105" s="20">
        <v>5</v>
      </c>
      <c r="H105" s="20">
        <v>1</v>
      </c>
      <c r="I105" s="20">
        <v>0</v>
      </c>
      <c r="J105" s="20">
        <v>0</v>
      </c>
      <c r="K105" s="20">
        <v>0</v>
      </c>
      <c r="L105" s="20">
        <v>3</v>
      </c>
      <c r="M105" s="20">
        <v>1</v>
      </c>
    </row>
    <row r="106" spans="1:13" x14ac:dyDescent="0.2">
      <c r="A106" s="19" t="s">
        <v>446</v>
      </c>
      <c r="B106" s="20">
        <v>89</v>
      </c>
      <c r="C106" s="20">
        <v>35</v>
      </c>
      <c r="D106" s="20">
        <v>3</v>
      </c>
      <c r="E106" s="20">
        <v>4</v>
      </c>
      <c r="F106" s="20">
        <v>42</v>
      </c>
      <c r="G106" s="20">
        <v>24</v>
      </c>
      <c r="H106" s="20">
        <v>7</v>
      </c>
      <c r="I106" s="20">
        <v>1</v>
      </c>
      <c r="J106" s="20">
        <v>3</v>
      </c>
      <c r="K106" s="20">
        <v>3</v>
      </c>
      <c r="L106" s="20">
        <v>15</v>
      </c>
      <c r="M106" s="20">
        <v>2</v>
      </c>
    </row>
    <row r="107" spans="1:13" x14ac:dyDescent="0.2">
      <c r="A107" s="19" t="s">
        <v>447</v>
      </c>
      <c r="B107" s="20">
        <v>143</v>
      </c>
      <c r="C107" s="20">
        <v>75</v>
      </c>
      <c r="D107" s="20">
        <v>16</v>
      </c>
      <c r="E107" s="20">
        <v>13</v>
      </c>
      <c r="F107" s="20">
        <v>78</v>
      </c>
      <c r="G107" s="20">
        <v>45</v>
      </c>
      <c r="H107" s="20">
        <v>7</v>
      </c>
      <c r="I107" s="20">
        <v>2</v>
      </c>
      <c r="J107" s="20">
        <v>3</v>
      </c>
      <c r="K107" s="20">
        <v>3</v>
      </c>
      <c r="L107" s="20">
        <v>14</v>
      </c>
      <c r="M107" s="20">
        <v>4</v>
      </c>
    </row>
    <row r="108" spans="1:13" x14ac:dyDescent="0.2">
      <c r="A108" s="19" t="s">
        <v>448</v>
      </c>
      <c r="B108" s="20">
        <v>27</v>
      </c>
      <c r="C108" s="20">
        <v>10</v>
      </c>
      <c r="D108" s="20">
        <v>3</v>
      </c>
      <c r="E108" s="20">
        <v>4</v>
      </c>
      <c r="F108" s="20">
        <v>12</v>
      </c>
      <c r="G108" s="20">
        <v>9</v>
      </c>
      <c r="H108" s="20">
        <v>1</v>
      </c>
      <c r="I108" s="20">
        <v>0</v>
      </c>
      <c r="J108" s="20">
        <v>1</v>
      </c>
      <c r="K108" s="20">
        <v>2</v>
      </c>
      <c r="L108" s="20">
        <v>3</v>
      </c>
      <c r="M108" s="20">
        <v>0</v>
      </c>
    </row>
    <row r="109" spans="1:13" x14ac:dyDescent="0.2">
      <c r="A109" s="19" t="s">
        <v>449</v>
      </c>
      <c r="B109" s="20">
        <v>5</v>
      </c>
      <c r="C109" s="20">
        <v>4</v>
      </c>
      <c r="D109" s="20">
        <v>1</v>
      </c>
      <c r="E109" s="20">
        <v>1</v>
      </c>
      <c r="F109" s="20">
        <v>4</v>
      </c>
      <c r="G109" s="20">
        <v>3</v>
      </c>
      <c r="H109" s="20">
        <v>0</v>
      </c>
      <c r="I109" s="20">
        <v>0</v>
      </c>
      <c r="J109" s="20">
        <v>0</v>
      </c>
      <c r="K109" s="20">
        <v>0</v>
      </c>
      <c r="L109" s="20">
        <v>0</v>
      </c>
      <c r="M109" s="20">
        <v>1</v>
      </c>
    </row>
    <row r="110" spans="1:13" x14ac:dyDescent="0.2">
      <c r="A110" s="19" t="s">
        <v>450</v>
      </c>
      <c r="B110" s="20">
        <v>10</v>
      </c>
      <c r="C110" s="20">
        <v>4</v>
      </c>
      <c r="D110" s="20">
        <v>0</v>
      </c>
      <c r="E110" s="20">
        <v>2</v>
      </c>
      <c r="F110" s="20">
        <v>2</v>
      </c>
      <c r="G110" s="20">
        <v>2</v>
      </c>
      <c r="H110" s="20">
        <v>0</v>
      </c>
      <c r="I110" s="20">
        <v>0</v>
      </c>
      <c r="J110" s="20">
        <v>0</v>
      </c>
      <c r="K110" s="20">
        <v>0</v>
      </c>
      <c r="L110" s="20">
        <v>1</v>
      </c>
      <c r="M110" s="20">
        <v>2</v>
      </c>
    </row>
    <row r="111" spans="1:13" x14ac:dyDescent="0.2">
      <c r="A111" s="19" t="s">
        <v>429</v>
      </c>
      <c r="B111" s="20">
        <v>28</v>
      </c>
      <c r="C111" s="20">
        <v>3</v>
      </c>
      <c r="D111" s="20">
        <v>0</v>
      </c>
      <c r="E111" s="20">
        <v>2</v>
      </c>
      <c r="F111" s="20">
        <v>13</v>
      </c>
      <c r="G111" s="20">
        <v>8</v>
      </c>
      <c r="H111" s="20">
        <v>2</v>
      </c>
      <c r="I111" s="20">
        <v>0</v>
      </c>
      <c r="J111" s="20">
        <v>0</v>
      </c>
      <c r="K111" s="20">
        <v>4</v>
      </c>
      <c r="L111" s="20">
        <v>1</v>
      </c>
      <c r="M111" s="20">
        <v>3</v>
      </c>
    </row>
    <row r="112" spans="1:13" x14ac:dyDescent="0.2">
      <c r="A112" s="18" t="s">
        <v>142</v>
      </c>
      <c r="B112" s="18"/>
      <c r="C112" s="18"/>
      <c r="D112" s="18"/>
      <c r="E112" s="18"/>
      <c r="F112" s="18"/>
      <c r="G112" s="18"/>
      <c r="H112" s="18"/>
      <c r="I112" s="18"/>
      <c r="J112" s="18"/>
      <c r="K112" s="18"/>
      <c r="L112" s="18"/>
      <c r="M112" s="18"/>
    </row>
    <row r="113" spans="1:13" x14ac:dyDescent="0.2">
      <c r="A113" s="19" t="s">
        <v>452</v>
      </c>
      <c r="B113" s="20">
        <v>90</v>
      </c>
      <c r="C113" s="20">
        <v>37</v>
      </c>
      <c r="D113" s="20">
        <v>13</v>
      </c>
      <c r="E113" s="20">
        <v>20</v>
      </c>
      <c r="F113" s="20">
        <v>41</v>
      </c>
      <c r="G113" s="20">
        <v>39</v>
      </c>
      <c r="H113" s="20">
        <v>4</v>
      </c>
      <c r="I113" s="20">
        <v>0</v>
      </c>
      <c r="J113" s="20">
        <v>0</v>
      </c>
      <c r="K113" s="20">
        <v>4</v>
      </c>
      <c r="L113" s="20">
        <v>4</v>
      </c>
      <c r="M113" s="20">
        <v>4</v>
      </c>
    </row>
    <row r="114" spans="1:13" x14ac:dyDescent="0.2">
      <c r="A114" s="19" t="s">
        <v>453</v>
      </c>
      <c r="B114" s="20">
        <v>307</v>
      </c>
      <c r="C114" s="20">
        <v>126</v>
      </c>
      <c r="D114" s="20">
        <v>35</v>
      </c>
      <c r="E114" s="20">
        <v>74</v>
      </c>
      <c r="F114" s="20">
        <v>179</v>
      </c>
      <c r="G114" s="20">
        <v>133</v>
      </c>
      <c r="H114" s="20">
        <v>13</v>
      </c>
      <c r="I114" s="20">
        <v>2</v>
      </c>
      <c r="J114" s="20">
        <v>8</v>
      </c>
      <c r="K114" s="20">
        <v>7</v>
      </c>
      <c r="L114" s="20">
        <v>22</v>
      </c>
      <c r="M114" s="20">
        <v>6</v>
      </c>
    </row>
    <row r="115" spans="1:13" x14ac:dyDescent="0.2">
      <c r="A115" s="19" t="s">
        <v>454</v>
      </c>
      <c r="B115" s="20">
        <v>392</v>
      </c>
      <c r="C115" s="20">
        <v>133</v>
      </c>
      <c r="D115" s="20">
        <v>59</v>
      </c>
      <c r="E115" s="20">
        <v>69</v>
      </c>
      <c r="F115" s="20">
        <v>240</v>
      </c>
      <c r="G115" s="20">
        <v>165</v>
      </c>
      <c r="H115" s="20">
        <v>14</v>
      </c>
      <c r="I115" s="20">
        <v>2</v>
      </c>
      <c r="J115" s="20">
        <v>5</v>
      </c>
      <c r="K115" s="20">
        <v>14</v>
      </c>
      <c r="L115" s="20">
        <v>36</v>
      </c>
      <c r="M115" s="20">
        <v>8</v>
      </c>
    </row>
    <row r="116" spans="1:13" x14ac:dyDescent="0.2">
      <c r="A116" s="19" t="s">
        <v>455</v>
      </c>
      <c r="B116" s="20">
        <v>379</v>
      </c>
      <c r="C116" s="20">
        <v>112</v>
      </c>
      <c r="D116" s="20">
        <v>43</v>
      </c>
      <c r="E116" s="20">
        <v>48</v>
      </c>
      <c r="F116" s="20">
        <v>215</v>
      </c>
      <c r="G116" s="20">
        <v>153</v>
      </c>
      <c r="H116" s="20">
        <v>22</v>
      </c>
      <c r="I116" s="20">
        <v>1</v>
      </c>
      <c r="J116" s="20">
        <v>9</v>
      </c>
      <c r="K116" s="20">
        <v>15</v>
      </c>
      <c r="L116" s="20">
        <v>34</v>
      </c>
      <c r="M116" s="20">
        <v>16</v>
      </c>
    </row>
    <row r="117" spans="1:13" x14ac:dyDescent="0.2">
      <c r="A117" s="19" t="s">
        <v>456</v>
      </c>
      <c r="B117" s="20">
        <v>951</v>
      </c>
      <c r="C117" s="20">
        <v>221</v>
      </c>
      <c r="D117" s="20">
        <v>61</v>
      </c>
      <c r="E117" s="20">
        <v>63</v>
      </c>
      <c r="F117" s="20">
        <v>484</v>
      </c>
      <c r="G117" s="20">
        <v>362</v>
      </c>
      <c r="H117" s="20">
        <v>60</v>
      </c>
      <c r="I117" s="20">
        <v>1</v>
      </c>
      <c r="J117" s="20">
        <v>12</v>
      </c>
      <c r="K117" s="20">
        <v>31</v>
      </c>
      <c r="L117" s="20">
        <v>165</v>
      </c>
      <c r="M117" s="20">
        <v>42</v>
      </c>
    </row>
    <row r="118" spans="1:13" x14ac:dyDescent="0.2">
      <c r="A118" s="19" t="s">
        <v>429</v>
      </c>
      <c r="B118" s="20">
        <v>69</v>
      </c>
      <c r="C118" s="20">
        <v>14</v>
      </c>
      <c r="D118" s="20">
        <v>4</v>
      </c>
      <c r="E118" s="20">
        <v>6</v>
      </c>
      <c r="F118" s="20">
        <v>29</v>
      </c>
      <c r="G118" s="20">
        <v>27</v>
      </c>
      <c r="H118" s="20">
        <v>4</v>
      </c>
      <c r="I118" s="20">
        <v>0</v>
      </c>
      <c r="J118" s="20">
        <v>0</v>
      </c>
      <c r="K118" s="20">
        <v>1</v>
      </c>
      <c r="L118" s="20">
        <v>8</v>
      </c>
      <c r="M118" s="20">
        <v>9</v>
      </c>
    </row>
    <row r="119" spans="1:13" x14ac:dyDescent="0.2">
      <c r="A119" s="18" t="s">
        <v>143</v>
      </c>
      <c r="B119" s="18"/>
      <c r="C119" s="18"/>
      <c r="D119" s="18"/>
      <c r="E119" s="18"/>
      <c r="F119" s="18"/>
      <c r="G119" s="18"/>
      <c r="H119" s="18"/>
      <c r="I119" s="18"/>
      <c r="J119" s="18"/>
      <c r="K119" s="18"/>
      <c r="L119" s="18"/>
      <c r="M119" s="18"/>
    </row>
    <row r="120" spans="1:13" x14ac:dyDescent="0.2">
      <c r="A120" s="21" t="s">
        <v>457</v>
      </c>
      <c r="B120" s="21"/>
      <c r="C120" s="21"/>
      <c r="D120" s="21"/>
      <c r="E120" s="21"/>
      <c r="F120" s="21"/>
      <c r="G120" s="21"/>
      <c r="H120" s="21"/>
      <c r="I120" s="21"/>
      <c r="J120" s="21"/>
      <c r="K120" s="21"/>
      <c r="L120" s="21"/>
      <c r="M120" s="21"/>
    </row>
    <row r="121" spans="1:13" x14ac:dyDescent="0.2">
      <c r="A121" s="19" t="s">
        <v>458</v>
      </c>
      <c r="B121" s="20">
        <v>546</v>
      </c>
      <c r="C121" s="20">
        <v>187</v>
      </c>
      <c r="D121" s="20">
        <v>71</v>
      </c>
      <c r="E121" s="20">
        <v>130</v>
      </c>
      <c r="F121" s="20">
        <v>320</v>
      </c>
      <c r="G121" s="20">
        <v>244</v>
      </c>
      <c r="H121" s="20">
        <v>13</v>
      </c>
      <c r="I121" s="20">
        <v>0</v>
      </c>
      <c r="J121" s="20">
        <v>7</v>
      </c>
      <c r="K121" s="20">
        <v>16</v>
      </c>
      <c r="L121" s="20">
        <v>50</v>
      </c>
      <c r="M121" s="20">
        <v>9</v>
      </c>
    </row>
    <row r="122" spans="1:13" x14ac:dyDescent="0.2">
      <c r="A122" s="19" t="s">
        <v>459</v>
      </c>
      <c r="B122" s="20">
        <v>531</v>
      </c>
      <c r="C122" s="20">
        <v>180</v>
      </c>
      <c r="D122" s="20">
        <v>67</v>
      </c>
      <c r="E122" s="20">
        <v>79</v>
      </c>
      <c r="F122" s="20">
        <v>305</v>
      </c>
      <c r="G122" s="20">
        <v>231</v>
      </c>
      <c r="H122" s="20">
        <v>25</v>
      </c>
      <c r="I122" s="20">
        <v>2</v>
      </c>
      <c r="J122" s="20">
        <v>10</v>
      </c>
      <c r="K122" s="20">
        <v>17</v>
      </c>
      <c r="L122" s="20">
        <v>50</v>
      </c>
      <c r="M122" s="20">
        <v>15</v>
      </c>
    </row>
    <row r="123" spans="1:13" x14ac:dyDescent="0.2">
      <c r="A123" s="19" t="s">
        <v>460</v>
      </c>
      <c r="B123" s="20">
        <v>205</v>
      </c>
      <c r="C123" s="20">
        <v>62</v>
      </c>
      <c r="D123" s="20">
        <v>27</v>
      </c>
      <c r="E123" s="20">
        <v>23</v>
      </c>
      <c r="F123" s="20">
        <v>122</v>
      </c>
      <c r="G123" s="20">
        <v>89</v>
      </c>
      <c r="H123" s="20">
        <v>13</v>
      </c>
      <c r="I123" s="20">
        <v>0</v>
      </c>
      <c r="J123" s="20">
        <v>4</v>
      </c>
      <c r="K123" s="20">
        <v>6</v>
      </c>
      <c r="L123" s="20">
        <v>13</v>
      </c>
      <c r="M123" s="20">
        <v>9</v>
      </c>
    </row>
    <row r="124" spans="1:13" x14ac:dyDescent="0.2">
      <c r="A124" s="19" t="s">
        <v>461</v>
      </c>
      <c r="B124" s="20">
        <v>762</v>
      </c>
      <c r="C124" s="20">
        <v>182</v>
      </c>
      <c r="D124" s="20">
        <v>41</v>
      </c>
      <c r="E124" s="20">
        <v>41</v>
      </c>
      <c r="F124" s="20">
        <v>370</v>
      </c>
      <c r="G124" s="20">
        <v>267</v>
      </c>
      <c r="H124" s="20">
        <v>57</v>
      </c>
      <c r="I124" s="20">
        <v>2</v>
      </c>
      <c r="J124" s="20">
        <v>11</v>
      </c>
      <c r="K124" s="20">
        <v>27</v>
      </c>
      <c r="L124" s="20">
        <v>142</v>
      </c>
      <c r="M124" s="20">
        <v>39</v>
      </c>
    </row>
    <row r="125" spans="1:13" x14ac:dyDescent="0.2">
      <c r="A125" s="19" t="s">
        <v>429</v>
      </c>
      <c r="B125" s="20">
        <v>144</v>
      </c>
      <c r="C125" s="20">
        <v>32</v>
      </c>
      <c r="D125" s="20">
        <v>9</v>
      </c>
      <c r="E125" s="20">
        <v>7</v>
      </c>
      <c r="F125" s="20">
        <v>71</v>
      </c>
      <c r="G125" s="20">
        <v>48</v>
      </c>
      <c r="H125" s="20">
        <v>9</v>
      </c>
      <c r="I125" s="20">
        <v>2</v>
      </c>
      <c r="J125" s="20">
        <v>2</v>
      </c>
      <c r="K125" s="20">
        <v>6</v>
      </c>
      <c r="L125" s="20">
        <v>14</v>
      </c>
      <c r="M125" s="20">
        <v>13</v>
      </c>
    </row>
    <row r="126" spans="1:13" x14ac:dyDescent="0.2">
      <c r="A126" s="18" t="s">
        <v>143</v>
      </c>
      <c r="B126" s="18"/>
      <c r="C126" s="18"/>
      <c r="D126" s="18"/>
      <c r="E126" s="18"/>
      <c r="F126" s="18"/>
      <c r="G126" s="18"/>
      <c r="H126" s="18"/>
      <c r="I126" s="18"/>
      <c r="J126" s="18"/>
      <c r="K126" s="18"/>
      <c r="L126" s="18"/>
      <c r="M126" s="18"/>
    </row>
    <row r="127" spans="1:13" x14ac:dyDescent="0.2">
      <c r="A127" s="21" t="s">
        <v>462</v>
      </c>
      <c r="B127" s="21"/>
      <c r="C127" s="21"/>
      <c r="D127" s="21"/>
      <c r="E127" s="21"/>
      <c r="F127" s="21"/>
      <c r="G127" s="21"/>
      <c r="H127" s="21"/>
      <c r="I127" s="21"/>
      <c r="J127" s="21"/>
      <c r="K127" s="21"/>
      <c r="L127" s="21"/>
      <c r="M127" s="21"/>
    </row>
    <row r="128" spans="1:13" x14ac:dyDescent="0.2">
      <c r="A128" s="19" t="s">
        <v>458</v>
      </c>
      <c r="B128" s="20">
        <v>285</v>
      </c>
      <c r="C128" s="20">
        <v>123</v>
      </c>
      <c r="D128" s="20">
        <v>50</v>
      </c>
      <c r="E128" s="20">
        <v>69</v>
      </c>
      <c r="F128" s="20">
        <v>161</v>
      </c>
      <c r="G128" s="20">
        <v>116</v>
      </c>
      <c r="H128" s="20">
        <v>8</v>
      </c>
      <c r="I128" s="20">
        <v>0</v>
      </c>
      <c r="J128" s="20">
        <v>6</v>
      </c>
      <c r="K128" s="20">
        <v>4</v>
      </c>
      <c r="L128" s="20">
        <v>19</v>
      </c>
      <c r="M128" s="20">
        <v>4</v>
      </c>
    </row>
    <row r="129" spans="1:13" x14ac:dyDescent="0.2">
      <c r="A129" s="19" t="s">
        <v>459</v>
      </c>
      <c r="B129" s="20">
        <v>217</v>
      </c>
      <c r="C129" s="20">
        <v>79</v>
      </c>
      <c r="D129" s="20">
        <v>31</v>
      </c>
      <c r="E129" s="20">
        <v>46</v>
      </c>
      <c r="F129" s="20">
        <v>142</v>
      </c>
      <c r="G129" s="20">
        <v>88</v>
      </c>
      <c r="H129" s="20">
        <v>9</v>
      </c>
      <c r="I129" s="20">
        <v>1</v>
      </c>
      <c r="J129" s="20">
        <v>7</v>
      </c>
      <c r="K129" s="20">
        <v>7</v>
      </c>
      <c r="L129" s="20">
        <v>15</v>
      </c>
      <c r="M129" s="20">
        <v>8</v>
      </c>
    </row>
    <row r="130" spans="1:13" x14ac:dyDescent="0.2">
      <c r="A130" s="19" t="s">
        <v>460</v>
      </c>
      <c r="B130" s="20">
        <v>142</v>
      </c>
      <c r="C130" s="20">
        <v>53</v>
      </c>
      <c r="D130" s="20">
        <v>19</v>
      </c>
      <c r="E130" s="20">
        <v>27</v>
      </c>
      <c r="F130" s="20">
        <v>83</v>
      </c>
      <c r="G130" s="20">
        <v>64</v>
      </c>
      <c r="H130" s="20">
        <v>10</v>
      </c>
      <c r="I130" s="20">
        <v>1</v>
      </c>
      <c r="J130" s="20">
        <v>2</v>
      </c>
      <c r="K130" s="20">
        <v>9</v>
      </c>
      <c r="L130" s="20">
        <v>7</v>
      </c>
      <c r="M130" s="20">
        <v>3</v>
      </c>
    </row>
    <row r="131" spans="1:13" x14ac:dyDescent="0.2">
      <c r="A131" s="19" t="s">
        <v>461</v>
      </c>
      <c r="B131" s="20">
        <v>1184</v>
      </c>
      <c r="C131" s="20">
        <v>313</v>
      </c>
      <c r="D131" s="20">
        <v>93</v>
      </c>
      <c r="E131" s="20">
        <v>113</v>
      </c>
      <c r="F131" s="20">
        <v>608</v>
      </c>
      <c r="G131" s="20">
        <v>477</v>
      </c>
      <c r="H131" s="20">
        <v>75</v>
      </c>
      <c r="I131" s="20">
        <v>2</v>
      </c>
      <c r="J131" s="20">
        <v>13</v>
      </c>
      <c r="K131" s="20">
        <v>36</v>
      </c>
      <c r="L131" s="20">
        <v>184</v>
      </c>
      <c r="M131" s="20">
        <v>45</v>
      </c>
    </row>
    <row r="132" spans="1:13" x14ac:dyDescent="0.2">
      <c r="A132" s="19" t="s">
        <v>429</v>
      </c>
      <c r="B132" s="20">
        <v>360</v>
      </c>
      <c r="C132" s="20">
        <v>75</v>
      </c>
      <c r="D132" s="20">
        <v>22</v>
      </c>
      <c r="E132" s="20">
        <v>25</v>
      </c>
      <c r="F132" s="20">
        <v>194</v>
      </c>
      <c r="G132" s="20">
        <v>134</v>
      </c>
      <c r="H132" s="20">
        <v>15</v>
      </c>
      <c r="I132" s="20">
        <v>2</v>
      </c>
      <c r="J132" s="20">
        <v>6</v>
      </c>
      <c r="K132" s="20">
        <v>16</v>
      </c>
      <c r="L132" s="20">
        <v>44</v>
      </c>
      <c r="M132" s="20">
        <v>25</v>
      </c>
    </row>
    <row r="133" spans="1:13" x14ac:dyDescent="0.2">
      <c r="A133" s="18" t="s">
        <v>143</v>
      </c>
      <c r="B133" s="18"/>
      <c r="C133" s="18"/>
      <c r="D133" s="18"/>
      <c r="E133" s="18"/>
      <c r="F133" s="18"/>
      <c r="G133" s="18"/>
      <c r="H133" s="18"/>
      <c r="I133" s="18"/>
      <c r="J133" s="18"/>
      <c r="K133" s="18"/>
      <c r="L133" s="18"/>
      <c r="M133" s="18"/>
    </row>
    <row r="134" spans="1:13" x14ac:dyDescent="0.2">
      <c r="A134" s="21" t="s">
        <v>463</v>
      </c>
      <c r="B134" s="21"/>
      <c r="C134" s="21"/>
      <c r="D134" s="21"/>
      <c r="E134" s="21"/>
      <c r="F134" s="21"/>
      <c r="G134" s="21"/>
      <c r="H134" s="21"/>
      <c r="I134" s="21"/>
      <c r="J134" s="21"/>
      <c r="K134" s="21"/>
      <c r="L134" s="21"/>
      <c r="M134" s="21"/>
    </row>
    <row r="135" spans="1:13" x14ac:dyDescent="0.2">
      <c r="A135" s="19" t="s">
        <v>458</v>
      </c>
      <c r="B135" s="20">
        <v>330</v>
      </c>
      <c r="C135" s="20">
        <v>128</v>
      </c>
      <c r="D135" s="20">
        <v>47</v>
      </c>
      <c r="E135" s="20">
        <v>66</v>
      </c>
      <c r="F135" s="20">
        <v>207</v>
      </c>
      <c r="G135" s="20">
        <v>140</v>
      </c>
      <c r="H135" s="20">
        <v>9</v>
      </c>
      <c r="I135" s="20">
        <v>1</v>
      </c>
      <c r="J135" s="20">
        <v>6</v>
      </c>
      <c r="K135" s="20">
        <v>11</v>
      </c>
      <c r="L135" s="20">
        <v>17</v>
      </c>
      <c r="M135" s="20">
        <v>8</v>
      </c>
    </row>
    <row r="136" spans="1:13" x14ac:dyDescent="0.2">
      <c r="A136" s="19" t="s">
        <v>459</v>
      </c>
      <c r="B136" s="20">
        <v>326</v>
      </c>
      <c r="C136" s="20">
        <v>106</v>
      </c>
      <c r="D136" s="20">
        <v>46</v>
      </c>
      <c r="E136" s="20">
        <v>67</v>
      </c>
      <c r="F136" s="20">
        <v>200</v>
      </c>
      <c r="G136" s="20">
        <v>156</v>
      </c>
      <c r="H136" s="20">
        <v>14</v>
      </c>
      <c r="I136" s="20">
        <v>1</v>
      </c>
      <c r="J136" s="20">
        <v>5</v>
      </c>
      <c r="K136" s="20">
        <v>10</v>
      </c>
      <c r="L136" s="20">
        <v>24</v>
      </c>
      <c r="M136" s="20">
        <v>7</v>
      </c>
    </row>
    <row r="137" spans="1:13" x14ac:dyDescent="0.2">
      <c r="A137" s="19" t="s">
        <v>460</v>
      </c>
      <c r="B137" s="20">
        <v>133</v>
      </c>
      <c r="C137" s="20">
        <v>58</v>
      </c>
      <c r="D137" s="20">
        <v>20</v>
      </c>
      <c r="E137" s="20">
        <v>18</v>
      </c>
      <c r="F137" s="20">
        <v>77</v>
      </c>
      <c r="G137" s="20">
        <v>57</v>
      </c>
      <c r="H137" s="20">
        <v>9</v>
      </c>
      <c r="I137" s="20">
        <v>0</v>
      </c>
      <c r="J137" s="20">
        <v>2</v>
      </c>
      <c r="K137" s="20">
        <v>3</v>
      </c>
      <c r="L137" s="20">
        <v>8</v>
      </c>
      <c r="M137" s="20">
        <v>3</v>
      </c>
    </row>
    <row r="138" spans="1:13" x14ac:dyDescent="0.2">
      <c r="A138" s="19" t="s">
        <v>461</v>
      </c>
      <c r="B138" s="20">
        <v>1070</v>
      </c>
      <c r="C138" s="20">
        <v>276</v>
      </c>
      <c r="D138" s="20">
        <v>76</v>
      </c>
      <c r="E138" s="20">
        <v>105</v>
      </c>
      <c r="F138" s="20">
        <v>532</v>
      </c>
      <c r="G138" s="20">
        <v>411</v>
      </c>
      <c r="H138" s="20">
        <v>71</v>
      </c>
      <c r="I138" s="20">
        <v>2</v>
      </c>
      <c r="J138" s="20">
        <v>16</v>
      </c>
      <c r="K138" s="20">
        <v>31</v>
      </c>
      <c r="L138" s="20">
        <v>177</v>
      </c>
      <c r="M138" s="20">
        <v>47</v>
      </c>
    </row>
    <row r="139" spans="1:13" x14ac:dyDescent="0.2">
      <c r="A139" s="19" t="s">
        <v>429</v>
      </c>
      <c r="B139" s="20">
        <v>329</v>
      </c>
      <c r="C139" s="20">
        <v>75</v>
      </c>
      <c r="D139" s="20">
        <v>26</v>
      </c>
      <c r="E139" s="20">
        <v>24</v>
      </c>
      <c r="F139" s="20">
        <v>172</v>
      </c>
      <c r="G139" s="20">
        <v>115</v>
      </c>
      <c r="H139" s="20">
        <v>14</v>
      </c>
      <c r="I139" s="20">
        <v>2</v>
      </c>
      <c r="J139" s="20">
        <v>5</v>
      </c>
      <c r="K139" s="20">
        <v>17</v>
      </c>
      <c r="L139" s="20">
        <v>43</v>
      </c>
      <c r="M139" s="20">
        <v>20</v>
      </c>
    </row>
    <row r="140" spans="1:13" x14ac:dyDescent="0.2">
      <c r="A140" s="18" t="s">
        <v>143</v>
      </c>
      <c r="B140" s="18"/>
      <c r="C140" s="18"/>
      <c r="D140" s="18"/>
      <c r="E140" s="18"/>
      <c r="F140" s="18"/>
      <c r="G140" s="18"/>
      <c r="H140" s="18"/>
      <c r="I140" s="18"/>
      <c r="J140" s="18"/>
      <c r="K140" s="18"/>
      <c r="L140" s="18"/>
      <c r="M140" s="18"/>
    </row>
    <row r="141" spans="1:13" x14ac:dyDescent="0.2">
      <c r="A141" s="21" t="s">
        <v>464</v>
      </c>
      <c r="B141" s="21"/>
      <c r="C141" s="21"/>
      <c r="D141" s="21"/>
      <c r="E141" s="21"/>
      <c r="F141" s="21"/>
      <c r="G141" s="21"/>
      <c r="H141" s="21"/>
      <c r="I141" s="21"/>
      <c r="J141" s="21"/>
      <c r="K141" s="21"/>
      <c r="L141" s="21"/>
      <c r="M141" s="21"/>
    </row>
    <row r="142" spans="1:13" x14ac:dyDescent="0.2">
      <c r="A142" s="19" t="s">
        <v>458</v>
      </c>
      <c r="B142" s="20">
        <v>39</v>
      </c>
      <c r="C142" s="20">
        <v>12</v>
      </c>
      <c r="D142" s="20">
        <v>2</v>
      </c>
      <c r="E142" s="20">
        <v>6</v>
      </c>
      <c r="F142" s="20">
        <v>24</v>
      </c>
      <c r="G142" s="20">
        <v>17</v>
      </c>
      <c r="H142" s="20">
        <v>1</v>
      </c>
      <c r="I142" s="20">
        <v>1</v>
      </c>
      <c r="J142" s="20">
        <v>2</v>
      </c>
      <c r="K142" s="20">
        <v>2</v>
      </c>
      <c r="L142" s="20">
        <v>1</v>
      </c>
      <c r="M142" s="20">
        <v>1</v>
      </c>
    </row>
    <row r="143" spans="1:13" x14ac:dyDescent="0.2">
      <c r="A143" s="19" t="s">
        <v>459</v>
      </c>
      <c r="B143" s="20">
        <v>75</v>
      </c>
      <c r="C143" s="20">
        <v>22</v>
      </c>
      <c r="D143" s="20">
        <v>10</v>
      </c>
      <c r="E143" s="20">
        <v>15</v>
      </c>
      <c r="F143" s="20">
        <v>46</v>
      </c>
      <c r="G143" s="20">
        <v>44</v>
      </c>
      <c r="H143" s="20">
        <v>1</v>
      </c>
      <c r="I143" s="20">
        <v>0</v>
      </c>
      <c r="J143" s="20">
        <v>1</v>
      </c>
      <c r="K143" s="20">
        <v>2</v>
      </c>
      <c r="L143" s="20">
        <v>5</v>
      </c>
      <c r="M143" s="20">
        <v>0</v>
      </c>
    </row>
    <row r="144" spans="1:13" x14ac:dyDescent="0.2">
      <c r="A144" s="19" t="s">
        <v>460</v>
      </c>
      <c r="B144" s="20">
        <v>117</v>
      </c>
      <c r="C144" s="20">
        <v>46</v>
      </c>
      <c r="D144" s="20">
        <v>21</v>
      </c>
      <c r="E144" s="20">
        <v>29</v>
      </c>
      <c r="F144" s="20">
        <v>69</v>
      </c>
      <c r="G144" s="20">
        <v>50</v>
      </c>
      <c r="H144" s="20">
        <v>7</v>
      </c>
      <c r="I144" s="20">
        <v>1</v>
      </c>
      <c r="J144" s="20">
        <v>1</v>
      </c>
      <c r="K144" s="20">
        <v>2</v>
      </c>
      <c r="L144" s="20">
        <v>7</v>
      </c>
      <c r="M144" s="20">
        <v>1</v>
      </c>
    </row>
    <row r="145" spans="1:13" x14ac:dyDescent="0.2">
      <c r="A145" s="19" t="s">
        <v>461</v>
      </c>
      <c r="B145" s="20">
        <v>1288</v>
      </c>
      <c r="C145" s="20">
        <v>388</v>
      </c>
      <c r="D145" s="20">
        <v>117</v>
      </c>
      <c r="E145" s="20">
        <v>174</v>
      </c>
      <c r="F145" s="20">
        <v>679</v>
      </c>
      <c r="G145" s="20">
        <v>521</v>
      </c>
      <c r="H145" s="20">
        <v>80</v>
      </c>
      <c r="I145" s="20">
        <v>1</v>
      </c>
      <c r="J145" s="20">
        <v>20</v>
      </c>
      <c r="K145" s="20">
        <v>35</v>
      </c>
      <c r="L145" s="20">
        <v>184</v>
      </c>
      <c r="M145" s="20">
        <v>43</v>
      </c>
    </row>
    <row r="146" spans="1:13" x14ac:dyDescent="0.2">
      <c r="A146" s="19" t="s">
        <v>429</v>
      </c>
      <c r="B146" s="20">
        <v>669</v>
      </c>
      <c r="C146" s="20">
        <v>175</v>
      </c>
      <c r="D146" s="20">
        <v>65</v>
      </c>
      <c r="E146" s="20">
        <v>56</v>
      </c>
      <c r="F146" s="20">
        <v>370</v>
      </c>
      <c r="G146" s="20">
        <v>247</v>
      </c>
      <c r="H146" s="20">
        <v>28</v>
      </c>
      <c r="I146" s="20">
        <v>3</v>
      </c>
      <c r="J146" s="20">
        <v>10</v>
      </c>
      <c r="K146" s="20">
        <v>31</v>
      </c>
      <c r="L146" s="20">
        <v>72</v>
      </c>
      <c r="M146" s="20">
        <v>40</v>
      </c>
    </row>
    <row r="147" spans="1:13" x14ac:dyDescent="0.2">
      <c r="A147" s="18" t="s">
        <v>465</v>
      </c>
      <c r="B147" s="18"/>
      <c r="C147" s="18"/>
      <c r="D147" s="18"/>
      <c r="E147" s="18"/>
      <c r="F147" s="18"/>
      <c r="G147" s="18"/>
      <c r="H147" s="18"/>
      <c r="I147" s="18"/>
      <c r="J147" s="18"/>
      <c r="K147" s="18"/>
      <c r="L147" s="18"/>
      <c r="M147" s="18"/>
    </row>
    <row r="148" spans="1:13" x14ac:dyDescent="0.2">
      <c r="A148" s="19" t="s">
        <v>466</v>
      </c>
      <c r="B148" s="20">
        <v>541</v>
      </c>
      <c r="C148" s="20">
        <v>151</v>
      </c>
      <c r="D148" s="20">
        <v>56</v>
      </c>
      <c r="E148" s="20">
        <v>89</v>
      </c>
      <c r="F148" s="20">
        <v>287</v>
      </c>
      <c r="G148" s="20">
        <v>218</v>
      </c>
      <c r="H148" s="20">
        <v>29</v>
      </c>
      <c r="I148" s="20">
        <v>1</v>
      </c>
      <c r="J148" s="20">
        <v>8</v>
      </c>
      <c r="K148" s="20">
        <v>14</v>
      </c>
      <c r="L148" s="20">
        <v>72</v>
      </c>
      <c r="M148" s="20">
        <v>18</v>
      </c>
    </row>
    <row r="149" spans="1:13" x14ac:dyDescent="0.2">
      <c r="A149" s="19" t="s">
        <v>467</v>
      </c>
      <c r="B149" s="20">
        <v>877</v>
      </c>
      <c r="C149" s="20">
        <v>259</v>
      </c>
      <c r="D149" s="20">
        <v>83</v>
      </c>
      <c r="E149" s="20">
        <v>123</v>
      </c>
      <c r="F149" s="20">
        <v>479</v>
      </c>
      <c r="G149" s="20">
        <v>365</v>
      </c>
      <c r="H149" s="20">
        <v>46</v>
      </c>
      <c r="I149" s="20">
        <v>2</v>
      </c>
      <c r="J149" s="20">
        <v>12</v>
      </c>
      <c r="K149" s="20">
        <v>30</v>
      </c>
      <c r="L149" s="20">
        <v>106</v>
      </c>
      <c r="M149" s="20">
        <v>31</v>
      </c>
    </row>
    <row r="150" spans="1:13" x14ac:dyDescent="0.2">
      <c r="A150" s="19" t="s">
        <v>468</v>
      </c>
      <c r="B150" s="20">
        <v>543</v>
      </c>
      <c r="C150" s="20">
        <v>162</v>
      </c>
      <c r="D150" s="20">
        <v>54</v>
      </c>
      <c r="E150" s="20">
        <v>48</v>
      </c>
      <c r="F150" s="20">
        <v>300</v>
      </c>
      <c r="G150" s="20">
        <v>211</v>
      </c>
      <c r="H150" s="20">
        <v>25</v>
      </c>
      <c r="I150" s="20">
        <v>2</v>
      </c>
      <c r="J150" s="20">
        <v>10</v>
      </c>
      <c r="K150" s="20">
        <v>18</v>
      </c>
      <c r="L150" s="20">
        <v>66</v>
      </c>
      <c r="M150" s="20">
        <v>23</v>
      </c>
    </row>
    <row r="151" spans="1:13" x14ac:dyDescent="0.2">
      <c r="A151" s="19" t="s">
        <v>469</v>
      </c>
      <c r="B151" s="20">
        <v>227</v>
      </c>
      <c r="C151" s="20">
        <v>71</v>
      </c>
      <c r="D151" s="20">
        <v>22</v>
      </c>
      <c r="E151" s="20">
        <v>20</v>
      </c>
      <c r="F151" s="20">
        <v>122</v>
      </c>
      <c r="G151" s="20">
        <v>85</v>
      </c>
      <c r="H151" s="20">
        <v>17</v>
      </c>
      <c r="I151" s="20">
        <v>1</v>
      </c>
      <c r="J151" s="20">
        <v>4</v>
      </c>
      <c r="K151" s="20">
        <v>10</v>
      </c>
      <c r="L151" s="20">
        <v>25</v>
      </c>
      <c r="M151" s="20">
        <v>13</v>
      </c>
    </row>
    <row r="152" spans="1:13" x14ac:dyDescent="0.2">
      <c r="A152" s="18" t="s">
        <v>470</v>
      </c>
      <c r="B152" s="18"/>
      <c r="C152" s="18"/>
      <c r="D152" s="18"/>
      <c r="E152" s="18"/>
      <c r="F152" s="18"/>
      <c r="G152" s="18"/>
      <c r="H152" s="18"/>
      <c r="I152" s="18"/>
      <c r="J152" s="18"/>
      <c r="K152" s="18"/>
      <c r="L152" s="18"/>
      <c r="M152" s="18"/>
    </row>
    <row r="153" spans="1:13" x14ac:dyDescent="0.2">
      <c r="A153" s="19" t="s">
        <v>471</v>
      </c>
      <c r="B153" s="20">
        <v>294</v>
      </c>
      <c r="C153" s="20">
        <v>100</v>
      </c>
      <c r="D153" s="20">
        <v>29</v>
      </c>
      <c r="E153" s="20">
        <v>28</v>
      </c>
      <c r="F153" s="20">
        <v>176</v>
      </c>
      <c r="G153" s="20">
        <v>117</v>
      </c>
      <c r="H153" s="20">
        <v>13</v>
      </c>
      <c r="I153" s="20">
        <v>0</v>
      </c>
      <c r="J153" s="20">
        <v>4</v>
      </c>
      <c r="K153" s="20">
        <v>11</v>
      </c>
      <c r="L153" s="20">
        <v>28</v>
      </c>
      <c r="M153" s="20">
        <v>11</v>
      </c>
    </row>
    <row r="154" spans="1:13" x14ac:dyDescent="0.2">
      <c r="A154" s="19" t="s">
        <v>472</v>
      </c>
      <c r="B154" s="20">
        <v>664</v>
      </c>
      <c r="C154" s="20">
        <v>187</v>
      </c>
      <c r="D154" s="20">
        <v>58</v>
      </c>
      <c r="E154" s="20">
        <v>109</v>
      </c>
      <c r="F154" s="20">
        <v>350</v>
      </c>
      <c r="G154" s="20">
        <v>277</v>
      </c>
      <c r="H154" s="20">
        <v>32</v>
      </c>
      <c r="I154" s="20">
        <v>3</v>
      </c>
      <c r="J154" s="20">
        <v>6</v>
      </c>
      <c r="K154" s="20">
        <v>19</v>
      </c>
      <c r="L154" s="20">
        <v>83</v>
      </c>
      <c r="M154" s="20">
        <v>25</v>
      </c>
    </row>
    <row r="155" spans="1:13" x14ac:dyDescent="0.2">
      <c r="A155" s="19" t="s">
        <v>473</v>
      </c>
      <c r="B155" s="20">
        <v>421</v>
      </c>
      <c r="C155" s="20">
        <v>115</v>
      </c>
      <c r="D155" s="20">
        <v>46</v>
      </c>
      <c r="E155" s="20">
        <v>49</v>
      </c>
      <c r="F155" s="20">
        <v>233</v>
      </c>
      <c r="G155" s="20">
        <v>170</v>
      </c>
      <c r="H155" s="20">
        <v>24</v>
      </c>
      <c r="I155" s="20">
        <v>3</v>
      </c>
      <c r="J155" s="20">
        <v>9</v>
      </c>
      <c r="K155" s="20">
        <v>14</v>
      </c>
      <c r="L155" s="20">
        <v>49</v>
      </c>
      <c r="M155" s="20">
        <v>19</v>
      </c>
    </row>
    <row r="156" spans="1:13" x14ac:dyDescent="0.2">
      <c r="A156" s="19" t="s">
        <v>474</v>
      </c>
      <c r="B156" s="20">
        <v>358</v>
      </c>
      <c r="C156" s="20">
        <v>99</v>
      </c>
      <c r="D156" s="20">
        <v>39</v>
      </c>
      <c r="E156" s="20">
        <v>42</v>
      </c>
      <c r="F156" s="20">
        <v>183</v>
      </c>
      <c r="G156" s="20">
        <v>149</v>
      </c>
      <c r="H156" s="20">
        <v>21</v>
      </c>
      <c r="I156" s="20">
        <v>0</v>
      </c>
      <c r="J156" s="20">
        <v>9</v>
      </c>
      <c r="K156" s="20">
        <v>13</v>
      </c>
      <c r="L156" s="20">
        <v>44</v>
      </c>
      <c r="M156" s="20">
        <v>14</v>
      </c>
    </row>
    <row r="157" spans="1:13" x14ac:dyDescent="0.2">
      <c r="A157" s="19" t="s">
        <v>475</v>
      </c>
      <c r="B157" s="20">
        <v>217</v>
      </c>
      <c r="C157" s="20">
        <v>66</v>
      </c>
      <c r="D157" s="20">
        <v>18</v>
      </c>
      <c r="E157" s="20">
        <v>28</v>
      </c>
      <c r="F157" s="20">
        <v>127</v>
      </c>
      <c r="G157" s="20">
        <v>81</v>
      </c>
      <c r="H157" s="20">
        <v>12</v>
      </c>
      <c r="I157" s="20">
        <v>0</v>
      </c>
      <c r="J157" s="20">
        <v>3</v>
      </c>
      <c r="K157" s="20">
        <v>7</v>
      </c>
      <c r="L157" s="20">
        <v>34</v>
      </c>
      <c r="M157" s="20">
        <v>2</v>
      </c>
    </row>
    <row r="158" spans="1:13" x14ac:dyDescent="0.2">
      <c r="A158" s="22" t="s">
        <v>476</v>
      </c>
      <c r="B158" s="23">
        <v>234</v>
      </c>
      <c r="C158" s="23">
        <v>76</v>
      </c>
      <c r="D158" s="23">
        <v>25</v>
      </c>
      <c r="E158" s="23">
        <v>24</v>
      </c>
      <c r="F158" s="23">
        <v>119</v>
      </c>
      <c r="G158" s="23">
        <v>85</v>
      </c>
      <c r="H158" s="23">
        <v>15</v>
      </c>
      <c r="I158" s="23">
        <v>0</v>
      </c>
      <c r="J158" s="23">
        <v>3</v>
      </c>
      <c r="K158" s="23">
        <v>8</v>
      </c>
      <c r="L158" s="23">
        <v>31</v>
      </c>
      <c r="M158" s="23">
        <v>14</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DE421D-8325-4599-9791-076EF3E6580D}">
  <dimension ref="A1:L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2" x14ac:dyDescent="0.2">
      <c r="A1" s="8" t="s">
        <v>126</v>
      </c>
      <c r="B1" s="9"/>
    </row>
    <row r="2" spans="1:12" x14ac:dyDescent="0.2">
      <c r="A2" s="11" t="str">
        <f xml:space="preserve"> HYPERLINK("#'目次'!B48","[42]")</f>
        <v>[42]</v>
      </c>
    </row>
    <row r="3" spans="1:12" x14ac:dyDescent="0.2">
      <c r="A3" s="9" t="s">
        <v>126</v>
      </c>
      <c r="B3" s="12" t="s">
        <v>282</v>
      </c>
    </row>
    <row r="4" spans="1:12" x14ac:dyDescent="0.2">
      <c r="A4" s="9" t="s">
        <v>126</v>
      </c>
      <c r="B4" s="12" t="s">
        <v>283</v>
      </c>
    </row>
    <row r="5" spans="1:12" s="15" customFormat="1" ht="150" x14ac:dyDescent="0.2">
      <c r="A5" s="13" t="s">
        <v>126</v>
      </c>
      <c r="B5" s="14" t="s">
        <v>398</v>
      </c>
      <c r="C5" s="14" t="s">
        <v>699</v>
      </c>
      <c r="D5" s="14" t="s">
        <v>700</v>
      </c>
      <c r="E5" s="14" t="s">
        <v>701</v>
      </c>
      <c r="F5" s="14" t="s">
        <v>702</v>
      </c>
      <c r="G5" s="14" t="s">
        <v>284</v>
      </c>
      <c r="H5" s="14" t="s">
        <v>703</v>
      </c>
      <c r="I5" s="14" t="s">
        <v>401</v>
      </c>
      <c r="J5" s="14" t="s">
        <v>704</v>
      </c>
      <c r="K5" s="14" t="s">
        <v>285</v>
      </c>
      <c r="L5" s="14" t="s">
        <v>429</v>
      </c>
    </row>
    <row r="6" spans="1:12" x14ac:dyDescent="0.2">
      <c r="A6" s="16" t="s">
        <v>402</v>
      </c>
      <c r="B6" s="17">
        <v>2188</v>
      </c>
      <c r="C6" s="17">
        <v>1350</v>
      </c>
      <c r="D6" s="17">
        <v>99</v>
      </c>
      <c r="E6" s="17">
        <v>5</v>
      </c>
      <c r="F6" s="17">
        <v>11</v>
      </c>
      <c r="G6" s="17">
        <v>68</v>
      </c>
      <c r="H6" s="17">
        <v>30</v>
      </c>
      <c r="I6" s="17">
        <v>63</v>
      </c>
      <c r="J6" s="17">
        <v>318</v>
      </c>
      <c r="K6" s="17">
        <v>428</v>
      </c>
      <c r="L6" s="17">
        <v>61</v>
      </c>
    </row>
    <row r="7" spans="1:12" x14ac:dyDescent="0.2">
      <c r="A7" s="18" t="s">
        <v>403</v>
      </c>
      <c r="B7" s="18"/>
      <c r="C7" s="18"/>
      <c r="D7" s="18"/>
      <c r="E7" s="18"/>
      <c r="F7" s="18"/>
      <c r="G7" s="18"/>
      <c r="H7" s="18"/>
      <c r="I7" s="18"/>
      <c r="J7" s="18"/>
      <c r="K7" s="18"/>
      <c r="L7" s="18"/>
    </row>
    <row r="8" spans="1:12" x14ac:dyDescent="0.2">
      <c r="A8" s="19" t="s">
        <v>404</v>
      </c>
      <c r="B8" s="20">
        <v>1092</v>
      </c>
      <c r="C8" s="20">
        <v>609</v>
      </c>
      <c r="D8" s="20">
        <v>50</v>
      </c>
      <c r="E8" s="20">
        <v>3</v>
      </c>
      <c r="F8" s="20">
        <v>11</v>
      </c>
      <c r="G8" s="20">
        <v>32</v>
      </c>
      <c r="H8" s="20">
        <v>19</v>
      </c>
      <c r="I8" s="20">
        <v>41</v>
      </c>
      <c r="J8" s="20">
        <v>194</v>
      </c>
      <c r="K8" s="20">
        <v>244</v>
      </c>
      <c r="L8" s="20">
        <v>27</v>
      </c>
    </row>
    <row r="9" spans="1:12" x14ac:dyDescent="0.2">
      <c r="A9" s="19" t="s">
        <v>405</v>
      </c>
      <c r="B9" s="20">
        <v>1095</v>
      </c>
      <c r="C9" s="20">
        <v>740</v>
      </c>
      <c r="D9" s="20">
        <v>48</v>
      </c>
      <c r="E9" s="20">
        <v>2</v>
      </c>
      <c r="F9" s="20">
        <v>0</v>
      </c>
      <c r="G9" s="20">
        <v>36</v>
      </c>
      <c r="H9" s="20">
        <v>11</v>
      </c>
      <c r="I9" s="20">
        <v>22</v>
      </c>
      <c r="J9" s="20">
        <v>124</v>
      </c>
      <c r="K9" s="20">
        <v>184</v>
      </c>
      <c r="L9" s="20">
        <v>34</v>
      </c>
    </row>
    <row r="10" spans="1:12" x14ac:dyDescent="0.2">
      <c r="A10" s="19" t="s">
        <v>401</v>
      </c>
      <c r="B10" s="20">
        <v>1</v>
      </c>
      <c r="C10" s="20">
        <v>1</v>
      </c>
      <c r="D10" s="20">
        <v>1</v>
      </c>
      <c r="E10" s="20">
        <v>0</v>
      </c>
      <c r="F10" s="20">
        <v>0</v>
      </c>
      <c r="G10" s="20">
        <v>0</v>
      </c>
      <c r="H10" s="20">
        <v>0</v>
      </c>
      <c r="I10" s="20">
        <v>0</v>
      </c>
      <c r="J10" s="20">
        <v>0</v>
      </c>
      <c r="K10" s="20">
        <v>0</v>
      </c>
      <c r="L10" s="20">
        <v>0</v>
      </c>
    </row>
    <row r="11" spans="1:12" x14ac:dyDescent="0.2">
      <c r="A11" s="18" t="s">
        <v>406</v>
      </c>
      <c r="B11" s="18"/>
      <c r="C11" s="18"/>
      <c r="D11" s="18"/>
      <c r="E11" s="18"/>
      <c r="F11" s="18"/>
      <c r="G11" s="18"/>
      <c r="H11" s="18"/>
      <c r="I11" s="18"/>
      <c r="J11" s="18"/>
      <c r="K11" s="18"/>
      <c r="L11" s="18"/>
    </row>
    <row r="12" spans="1:12" x14ac:dyDescent="0.2">
      <c r="A12" s="19" t="s">
        <v>407</v>
      </c>
      <c r="B12" s="20">
        <v>387</v>
      </c>
      <c r="C12" s="20">
        <v>235</v>
      </c>
      <c r="D12" s="20">
        <v>24</v>
      </c>
      <c r="E12" s="20">
        <v>0</v>
      </c>
      <c r="F12" s="20">
        <v>5</v>
      </c>
      <c r="G12" s="20">
        <v>8</v>
      </c>
      <c r="H12" s="20">
        <v>10</v>
      </c>
      <c r="I12" s="20">
        <v>8</v>
      </c>
      <c r="J12" s="20">
        <v>70</v>
      </c>
      <c r="K12" s="20">
        <v>73</v>
      </c>
      <c r="L12" s="20">
        <v>4</v>
      </c>
    </row>
    <row r="13" spans="1:12" x14ac:dyDescent="0.2">
      <c r="A13" s="19" t="s">
        <v>408</v>
      </c>
      <c r="B13" s="20">
        <v>432</v>
      </c>
      <c r="C13" s="20">
        <v>261</v>
      </c>
      <c r="D13" s="20">
        <v>31</v>
      </c>
      <c r="E13" s="20">
        <v>1</v>
      </c>
      <c r="F13" s="20">
        <v>3</v>
      </c>
      <c r="G13" s="20">
        <v>14</v>
      </c>
      <c r="H13" s="20">
        <v>4</v>
      </c>
      <c r="I13" s="20">
        <v>11</v>
      </c>
      <c r="J13" s="20">
        <v>69</v>
      </c>
      <c r="K13" s="20">
        <v>87</v>
      </c>
      <c r="L13" s="20">
        <v>8</v>
      </c>
    </row>
    <row r="14" spans="1:12" x14ac:dyDescent="0.2">
      <c r="A14" s="19" t="s">
        <v>409</v>
      </c>
      <c r="B14" s="20">
        <v>449</v>
      </c>
      <c r="C14" s="20">
        <v>282</v>
      </c>
      <c r="D14" s="20">
        <v>21</v>
      </c>
      <c r="E14" s="20">
        <v>0</v>
      </c>
      <c r="F14" s="20">
        <v>0</v>
      </c>
      <c r="G14" s="20">
        <v>17</v>
      </c>
      <c r="H14" s="20">
        <v>5</v>
      </c>
      <c r="I14" s="20">
        <v>11</v>
      </c>
      <c r="J14" s="20">
        <v>59</v>
      </c>
      <c r="K14" s="20">
        <v>84</v>
      </c>
      <c r="L14" s="20">
        <v>14</v>
      </c>
    </row>
    <row r="15" spans="1:12" x14ac:dyDescent="0.2">
      <c r="A15" s="19" t="s">
        <v>410</v>
      </c>
      <c r="B15" s="20">
        <v>427</v>
      </c>
      <c r="C15" s="20">
        <v>257</v>
      </c>
      <c r="D15" s="20">
        <v>14</v>
      </c>
      <c r="E15" s="20">
        <v>2</v>
      </c>
      <c r="F15" s="20">
        <v>2</v>
      </c>
      <c r="G15" s="20">
        <v>14</v>
      </c>
      <c r="H15" s="20">
        <v>9</v>
      </c>
      <c r="I15" s="20">
        <v>17</v>
      </c>
      <c r="J15" s="20">
        <v>63</v>
      </c>
      <c r="K15" s="20">
        <v>88</v>
      </c>
      <c r="L15" s="20">
        <v>10</v>
      </c>
    </row>
    <row r="16" spans="1:12" x14ac:dyDescent="0.2">
      <c r="A16" s="19" t="s">
        <v>411</v>
      </c>
      <c r="B16" s="20">
        <v>274</v>
      </c>
      <c r="C16" s="20">
        <v>175</v>
      </c>
      <c r="D16" s="20">
        <v>6</v>
      </c>
      <c r="E16" s="20">
        <v>2</v>
      </c>
      <c r="F16" s="20">
        <v>1</v>
      </c>
      <c r="G16" s="20">
        <v>10</v>
      </c>
      <c r="H16" s="20">
        <v>2</v>
      </c>
      <c r="I16" s="20">
        <v>12</v>
      </c>
      <c r="J16" s="20">
        <v>29</v>
      </c>
      <c r="K16" s="20">
        <v>51</v>
      </c>
      <c r="L16" s="20">
        <v>11</v>
      </c>
    </row>
    <row r="17" spans="1:12" x14ac:dyDescent="0.2">
      <c r="A17" s="19" t="s">
        <v>412</v>
      </c>
      <c r="B17" s="20">
        <v>137</v>
      </c>
      <c r="C17" s="20">
        <v>75</v>
      </c>
      <c r="D17" s="20">
        <v>3</v>
      </c>
      <c r="E17" s="20">
        <v>0</v>
      </c>
      <c r="F17" s="20">
        <v>0</v>
      </c>
      <c r="G17" s="20">
        <v>1</v>
      </c>
      <c r="H17" s="20">
        <v>0</v>
      </c>
      <c r="I17" s="20">
        <v>3</v>
      </c>
      <c r="J17" s="20">
        <v>25</v>
      </c>
      <c r="K17" s="20">
        <v>35</v>
      </c>
      <c r="L17" s="20">
        <v>12</v>
      </c>
    </row>
    <row r="18" spans="1:12" x14ac:dyDescent="0.2">
      <c r="A18" s="19" t="s">
        <v>413</v>
      </c>
      <c r="B18" s="20">
        <v>71</v>
      </c>
      <c r="C18" s="20">
        <v>55</v>
      </c>
      <c r="D18" s="20">
        <v>0</v>
      </c>
      <c r="E18" s="20">
        <v>0</v>
      </c>
      <c r="F18" s="20">
        <v>0</v>
      </c>
      <c r="G18" s="20">
        <v>4</v>
      </c>
      <c r="H18" s="20">
        <v>0</v>
      </c>
      <c r="I18" s="20">
        <v>1</v>
      </c>
      <c r="J18" s="20">
        <v>3</v>
      </c>
      <c r="K18" s="20">
        <v>9</v>
      </c>
      <c r="L18" s="20">
        <v>2</v>
      </c>
    </row>
    <row r="19" spans="1:12" x14ac:dyDescent="0.2">
      <c r="A19" s="19" t="s">
        <v>414</v>
      </c>
      <c r="B19" s="20">
        <v>11</v>
      </c>
      <c r="C19" s="20">
        <v>10</v>
      </c>
      <c r="D19" s="20">
        <v>0</v>
      </c>
      <c r="E19" s="20">
        <v>0</v>
      </c>
      <c r="F19" s="20">
        <v>0</v>
      </c>
      <c r="G19" s="20">
        <v>0</v>
      </c>
      <c r="H19" s="20">
        <v>0</v>
      </c>
      <c r="I19" s="20">
        <v>0</v>
      </c>
      <c r="J19" s="20">
        <v>0</v>
      </c>
      <c r="K19" s="20">
        <v>1</v>
      </c>
      <c r="L19" s="20">
        <v>0</v>
      </c>
    </row>
    <row r="20" spans="1:12" x14ac:dyDescent="0.2">
      <c r="A20" s="19" t="s">
        <v>415</v>
      </c>
      <c r="B20" s="20">
        <v>881</v>
      </c>
      <c r="C20" s="20">
        <v>543</v>
      </c>
      <c r="D20" s="20">
        <v>52</v>
      </c>
      <c r="E20" s="20">
        <v>1</v>
      </c>
      <c r="F20" s="20">
        <v>3</v>
      </c>
      <c r="G20" s="20">
        <v>31</v>
      </c>
      <c r="H20" s="20">
        <v>9</v>
      </c>
      <c r="I20" s="20">
        <v>22</v>
      </c>
      <c r="J20" s="20">
        <v>128</v>
      </c>
      <c r="K20" s="20">
        <v>171</v>
      </c>
      <c r="L20" s="20">
        <v>22</v>
      </c>
    </row>
    <row r="21" spans="1:12" x14ac:dyDescent="0.2">
      <c r="A21" s="19" t="s">
        <v>416</v>
      </c>
      <c r="B21" s="20">
        <v>701</v>
      </c>
      <c r="C21" s="20">
        <v>432</v>
      </c>
      <c r="D21" s="20">
        <v>20</v>
      </c>
      <c r="E21" s="20">
        <v>4</v>
      </c>
      <c r="F21" s="20">
        <v>3</v>
      </c>
      <c r="G21" s="20">
        <v>24</v>
      </c>
      <c r="H21" s="20">
        <v>11</v>
      </c>
      <c r="I21" s="20">
        <v>29</v>
      </c>
      <c r="J21" s="20">
        <v>92</v>
      </c>
      <c r="K21" s="20">
        <v>139</v>
      </c>
      <c r="L21" s="20">
        <v>21</v>
      </c>
    </row>
    <row r="22" spans="1:12" x14ac:dyDescent="0.2">
      <c r="A22" s="19" t="s">
        <v>417</v>
      </c>
      <c r="B22" s="20">
        <v>1801</v>
      </c>
      <c r="C22" s="20">
        <v>1115</v>
      </c>
      <c r="D22" s="20">
        <v>75</v>
      </c>
      <c r="E22" s="20">
        <v>5</v>
      </c>
      <c r="F22" s="20">
        <v>6</v>
      </c>
      <c r="G22" s="20">
        <v>60</v>
      </c>
      <c r="H22" s="20">
        <v>20</v>
      </c>
      <c r="I22" s="20">
        <v>55</v>
      </c>
      <c r="J22" s="20">
        <v>248</v>
      </c>
      <c r="K22" s="20">
        <v>355</v>
      </c>
      <c r="L22" s="20">
        <v>57</v>
      </c>
    </row>
    <row r="23" spans="1:12" x14ac:dyDescent="0.2">
      <c r="A23" s="19" t="s">
        <v>418</v>
      </c>
      <c r="B23" s="20">
        <v>920</v>
      </c>
      <c r="C23" s="20">
        <v>572</v>
      </c>
      <c r="D23" s="20">
        <v>23</v>
      </c>
      <c r="E23" s="20">
        <v>4</v>
      </c>
      <c r="F23" s="20">
        <v>3</v>
      </c>
      <c r="G23" s="20">
        <v>29</v>
      </c>
      <c r="H23" s="20">
        <v>11</v>
      </c>
      <c r="I23" s="20">
        <v>33</v>
      </c>
      <c r="J23" s="20">
        <v>120</v>
      </c>
      <c r="K23" s="20">
        <v>184</v>
      </c>
      <c r="L23" s="20">
        <v>35</v>
      </c>
    </row>
    <row r="24" spans="1:12" x14ac:dyDescent="0.2">
      <c r="A24" s="19" t="s">
        <v>419</v>
      </c>
      <c r="B24" s="20">
        <v>219</v>
      </c>
      <c r="C24" s="20">
        <v>140</v>
      </c>
      <c r="D24" s="20">
        <v>3</v>
      </c>
      <c r="E24" s="20">
        <v>0</v>
      </c>
      <c r="F24" s="20">
        <v>0</v>
      </c>
      <c r="G24" s="20">
        <v>5</v>
      </c>
      <c r="H24" s="20">
        <v>0</v>
      </c>
      <c r="I24" s="20">
        <v>4</v>
      </c>
      <c r="J24" s="20">
        <v>28</v>
      </c>
      <c r="K24" s="20">
        <v>45</v>
      </c>
      <c r="L24" s="20">
        <v>14</v>
      </c>
    </row>
    <row r="25" spans="1:12" x14ac:dyDescent="0.2">
      <c r="A25" s="18" t="s">
        <v>420</v>
      </c>
      <c r="B25" s="17">
        <v>208</v>
      </c>
      <c r="C25" s="17">
        <v>114</v>
      </c>
      <c r="D25" s="17">
        <v>12</v>
      </c>
      <c r="E25" s="17">
        <v>0</v>
      </c>
      <c r="F25" s="17">
        <v>5</v>
      </c>
      <c r="G25" s="17">
        <v>2</v>
      </c>
      <c r="H25" s="17">
        <v>7</v>
      </c>
      <c r="I25" s="17">
        <v>6</v>
      </c>
      <c r="J25" s="17">
        <v>44</v>
      </c>
      <c r="K25" s="17">
        <v>45</v>
      </c>
      <c r="L25" s="17">
        <v>2</v>
      </c>
    </row>
    <row r="26" spans="1:12" x14ac:dyDescent="0.2">
      <c r="A26" s="19" t="s">
        <v>408</v>
      </c>
      <c r="B26" s="20">
        <v>220</v>
      </c>
      <c r="C26" s="20">
        <v>121</v>
      </c>
      <c r="D26" s="20">
        <v>15</v>
      </c>
      <c r="E26" s="20">
        <v>0</v>
      </c>
      <c r="F26" s="20">
        <v>3</v>
      </c>
      <c r="G26" s="20">
        <v>10</v>
      </c>
      <c r="H26" s="20">
        <v>3</v>
      </c>
      <c r="I26" s="20">
        <v>9</v>
      </c>
      <c r="J26" s="20">
        <v>43</v>
      </c>
      <c r="K26" s="20">
        <v>47</v>
      </c>
      <c r="L26" s="20">
        <v>4</v>
      </c>
    </row>
    <row r="27" spans="1:12" x14ac:dyDescent="0.2">
      <c r="A27" s="19" t="s">
        <v>409</v>
      </c>
      <c r="B27" s="20">
        <v>226</v>
      </c>
      <c r="C27" s="20">
        <v>125</v>
      </c>
      <c r="D27" s="20">
        <v>9</v>
      </c>
      <c r="E27" s="20">
        <v>0</v>
      </c>
      <c r="F27" s="20">
        <v>0</v>
      </c>
      <c r="G27" s="20">
        <v>9</v>
      </c>
      <c r="H27" s="20">
        <v>2</v>
      </c>
      <c r="I27" s="20">
        <v>8</v>
      </c>
      <c r="J27" s="20">
        <v>42</v>
      </c>
      <c r="K27" s="20">
        <v>53</v>
      </c>
      <c r="L27" s="20">
        <v>4</v>
      </c>
    </row>
    <row r="28" spans="1:12" x14ac:dyDescent="0.2">
      <c r="A28" s="19" t="s">
        <v>410</v>
      </c>
      <c r="B28" s="20">
        <v>211</v>
      </c>
      <c r="C28" s="20">
        <v>115</v>
      </c>
      <c r="D28" s="20">
        <v>7</v>
      </c>
      <c r="E28" s="20">
        <v>1</v>
      </c>
      <c r="F28" s="20">
        <v>2</v>
      </c>
      <c r="G28" s="20">
        <v>5</v>
      </c>
      <c r="H28" s="20">
        <v>5</v>
      </c>
      <c r="I28" s="20">
        <v>8</v>
      </c>
      <c r="J28" s="20">
        <v>36</v>
      </c>
      <c r="K28" s="20">
        <v>51</v>
      </c>
      <c r="L28" s="20">
        <v>6</v>
      </c>
    </row>
    <row r="29" spans="1:12" x14ac:dyDescent="0.2">
      <c r="A29" s="19" t="s">
        <v>411</v>
      </c>
      <c r="B29" s="20">
        <v>134</v>
      </c>
      <c r="C29" s="20">
        <v>82</v>
      </c>
      <c r="D29" s="20">
        <v>6</v>
      </c>
      <c r="E29" s="20">
        <v>2</v>
      </c>
      <c r="F29" s="20">
        <v>1</v>
      </c>
      <c r="G29" s="20">
        <v>4</v>
      </c>
      <c r="H29" s="20">
        <v>2</v>
      </c>
      <c r="I29" s="20">
        <v>7</v>
      </c>
      <c r="J29" s="20">
        <v>16</v>
      </c>
      <c r="K29" s="20">
        <v>24</v>
      </c>
      <c r="L29" s="20">
        <v>4</v>
      </c>
    </row>
    <row r="30" spans="1:12" x14ac:dyDescent="0.2">
      <c r="A30" s="19" t="s">
        <v>412</v>
      </c>
      <c r="B30" s="20">
        <v>65</v>
      </c>
      <c r="C30" s="20">
        <v>32</v>
      </c>
      <c r="D30" s="20">
        <v>1</v>
      </c>
      <c r="E30" s="20">
        <v>0</v>
      </c>
      <c r="F30" s="20">
        <v>0</v>
      </c>
      <c r="G30" s="20">
        <v>1</v>
      </c>
      <c r="H30" s="20">
        <v>0</v>
      </c>
      <c r="I30" s="20">
        <v>3</v>
      </c>
      <c r="J30" s="20">
        <v>12</v>
      </c>
      <c r="K30" s="20">
        <v>19</v>
      </c>
      <c r="L30" s="20">
        <v>6</v>
      </c>
    </row>
    <row r="31" spans="1:12" x14ac:dyDescent="0.2">
      <c r="A31" s="19" t="s">
        <v>413</v>
      </c>
      <c r="B31" s="20">
        <v>25</v>
      </c>
      <c r="C31" s="20">
        <v>18</v>
      </c>
      <c r="D31" s="20">
        <v>0</v>
      </c>
      <c r="E31" s="20">
        <v>0</v>
      </c>
      <c r="F31" s="20">
        <v>0</v>
      </c>
      <c r="G31" s="20">
        <v>1</v>
      </c>
      <c r="H31" s="20">
        <v>0</v>
      </c>
      <c r="I31" s="20">
        <v>0</v>
      </c>
      <c r="J31" s="20">
        <v>1</v>
      </c>
      <c r="K31" s="20">
        <v>4</v>
      </c>
      <c r="L31" s="20">
        <v>1</v>
      </c>
    </row>
    <row r="32" spans="1:12" x14ac:dyDescent="0.2">
      <c r="A32" s="19" t="s">
        <v>414</v>
      </c>
      <c r="B32" s="20">
        <v>3</v>
      </c>
      <c r="C32" s="20">
        <v>2</v>
      </c>
      <c r="D32" s="20">
        <v>0</v>
      </c>
      <c r="E32" s="20">
        <v>0</v>
      </c>
      <c r="F32" s="20">
        <v>0</v>
      </c>
      <c r="G32" s="20">
        <v>0</v>
      </c>
      <c r="H32" s="20">
        <v>0</v>
      </c>
      <c r="I32" s="20">
        <v>0</v>
      </c>
      <c r="J32" s="20">
        <v>0</v>
      </c>
      <c r="K32" s="20">
        <v>1</v>
      </c>
      <c r="L32" s="20">
        <v>0</v>
      </c>
    </row>
    <row r="33" spans="1:12" x14ac:dyDescent="0.2">
      <c r="A33" s="19" t="s">
        <v>415</v>
      </c>
      <c r="B33" s="20">
        <v>446</v>
      </c>
      <c r="C33" s="20">
        <v>246</v>
      </c>
      <c r="D33" s="20">
        <v>24</v>
      </c>
      <c r="E33" s="20">
        <v>0</v>
      </c>
      <c r="F33" s="20">
        <v>3</v>
      </c>
      <c r="G33" s="20">
        <v>19</v>
      </c>
      <c r="H33" s="20">
        <v>5</v>
      </c>
      <c r="I33" s="20">
        <v>17</v>
      </c>
      <c r="J33" s="20">
        <v>85</v>
      </c>
      <c r="K33" s="20">
        <v>100</v>
      </c>
      <c r="L33" s="20">
        <v>8</v>
      </c>
    </row>
    <row r="34" spans="1:12" x14ac:dyDescent="0.2">
      <c r="A34" s="19" t="s">
        <v>416</v>
      </c>
      <c r="B34" s="20">
        <v>345</v>
      </c>
      <c r="C34" s="20">
        <v>197</v>
      </c>
      <c r="D34" s="20">
        <v>13</v>
      </c>
      <c r="E34" s="20">
        <v>3</v>
      </c>
      <c r="F34" s="20">
        <v>3</v>
      </c>
      <c r="G34" s="20">
        <v>9</v>
      </c>
      <c r="H34" s="20">
        <v>7</v>
      </c>
      <c r="I34" s="20">
        <v>15</v>
      </c>
      <c r="J34" s="20">
        <v>52</v>
      </c>
      <c r="K34" s="20">
        <v>75</v>
      </c>
      <c r="L34" s="20">
        <v>10</v>
      </c>
    </row>
    <row r="35" spans="1:12" x14ac:dyDescent="0.2">
      <c r="A35" s="19" t="s">
        <v>417</v>
      </c>
      <c r="B35" s="20">
        <v>884</v>
      </c>
      <c r="C35" s="20">
        <v>495</v>
      </c>
      <c r="D35" s="20">
        <v>38</v>
      </c>
      <c r="E35" s="20">
        <v>3</v>
      </c>
      <c r="F35" s="20">
        <v>6</v>
      </c>
      <c r="G35" s="20">
        <v>30</v>
      </c>
      <c r="H35" s="20">
        <v>12</v>
      </c>
      <c r="I35" s="20">
        <v>35</v>
      </c>
      <c r="J35" s="20">
        <v>150</v>
      </c>
      <c r="K35" s="20">
        <v>199</v>
      </c>
      <c r="L35" s="20">
        <v>25</v>
      </c>
    </row>
    <row r="36" spans="1:12" x14ac:dyDescent="0.2">
      <c r="A36" s="19" t="s">
        <v>418</v>
      </c>
      <c r="B36" s="20">
        <v>438</v>
      </c>
      <c r="C36" s="20">
        <v>249</v>
      </c>
      <c r="D36" s="20">
        <v>14</v>
      </c>
      <c r="E36" s="20">
        <v>3</v>
      </c>
      <c r="F36" s="20">
        <v>3</v>
      </c>
      <c r="G36" s="20">
        <v>11</v>
      </c>
      <c r="H36" s="20">
        <v>7</v>
      </c>
      <c r="I36" s="20">
        <v>18</v>
      </c>
      <c r="J36" s="20">
        <v>65</v>
      </c>
      <c r="K36" s="20">
        <v>99</v>
      </c>
      <c r="L36" s="20">
        <v>17</v>
      </c>
    </row>
    <row r="37" spans="1:12" x14ac:dyDescent="0.2">
      <c r="A37" s="19" t="s">
        <v>419</v>
      </c>
      <c r="B37" s="20">
        <v>93</v>
      </c>
      <c r="C37" s="20">
        <v>52</v>
      </c>
      <c r="D37" s="20">
        <v>1</v>
      </c>
      <c r="E37" s="20">
        <v>0</v>
      </c>
      <c r="F37" s="20">
        <v>0</v>
      </c>
      <c r="G37" s="20">
        <v>2</v>
      </c>
      <c r="H37" s="20">
        <v>0</v>
      </c>
      <c r="I37" s="20">
        <v>3</v>
      </c>
      <c r="J37" s="20">
        <v>13</v>
      </c>
      <c r="K37" s="20">
        <v>24</v>
      </c>
      <c r="L37" s="20">
        <v>7</v>
      </c>
    </row>
    <row r="38" spans="1:12" x14ac:dyDescent="0.2">
      <c r="A38" s="18" t="s">
        <v>421</v>
      </c>
      <c r="B38" s="17">
        <v>178</v>
      </c>
      <c r="C38" s="17">
        <v>120</v>
      </c>
      <c r="D38" s="17">
        <v>11</v>
      </c>
      <c r="E38" s="17">
        <v>0</v>
      </c>
      <c r="F38" s="17">
        <v>0</v>
      </c>
      <c r="G38" s="17">
        <v>6</v>
      </c>
      <c r="H38" s="17">
        <v>3</v>
      </c>
      <c r="I38" s="17">
        <v>2</v>
      </c>
      <c r="J38" s="17">
        <v>26</v>
      </c>
      <c r="K38" s="17">
        <v>28</v>
      </c>
      <c r="L38" s="17">
        <v>2</v>
      </c>
    </row>
    <row r="39" spans="1:12" x14ac:dyDescent="0.2">
      <c r="A39" s="19" t="s">
        <v>408</v>
      </c>
      <c r="B39" s="20">
        <v>212</v>
      </c>
      <c r="C39" s="20">
        <v>140</v>
      </c>
      <c r="D39" s="20">
        <v>16</v>
      </c>
      <c r="E39" s="20">
        <v>1</v>
      </c>
      <c r="F39" s="20">
        <v>0</v>
      </c>
      <c r="G39" s="20">
        <v>4</v>
      </c>
      <c r="H39" s="20">
        <v>1</v>
      </c>
      <c r="I39" s="20">
        <v>2</v>
      </c>
      <c r="J39" s="20">
        <v>26</v>
      </c>
      <c r="K39" s="20">
        <v>40</v>
      </c>
      <c r="L39" s="20">
        <v>4</v>
      </c>
    </row>
    <row r="40" spans="1:12" x14ac:dyDescent="0.2">
      <c r="A40" s="19" t="s">
        <v>409</v>
      </c>
      <c r="B40" s="20">
        <v>223</v>
      </c>
      <c r="C40" s="20">
        <v>157</v>
      </c>
      <c r="D40" s="20">
        <v>12</v>
      </c>
      <c r="E40" s="20">
        <v>0</v>
      </c>
      <c r="F40" s="20">
        <v>0</v>
      </c>
      <c r="G40" s="20">
        <v>8</v>
      </c>
      <c r="H40" s="20">
        <v>3</v>
      </c>
      <c r="I40" s="20">
        <v>3</v>
      </c>
      <c r="J40" s="20">
        <v>17</v>
      </c>
      <c r="K40" s="20">
        <v>31</v>
      </c>
      <c r="L40" s="20">
        <v>10</v>
      </c>
    </row>
    <row r="41" spans="1:12" x14ac:dyDescent="0.2">
      <c r="A41" s="19" t="s">
        <v>410</v>
      </c>
      <c r="B41" s="20">
        <v>216</v>
      </c>
      <c r="C41" s="20">
        <v>142</v>
      </c>
      <c r="D41" s="20">
        <v>7</v>
      </c>
      <c r="E41" s="20">
        <v>1</v>
      </c>
      <c r="F41" s="20">
        <v>0</v>
      </c>
      <c r="G41" s="20">
        <v>9</v>
      </c>
      <c r="H41" s="20">
        <v>4</v>
      </c>
      <c r="I41" s="20">
        <v>9</v>
      </c>
      <c r="J41" s="20">
        <v>27</v>
      </c>
      <c r="K41" s="20">
        <v>37</v>
      </c>
      <c r="L41" s="20">
        <v>4</v>
      </c>
    </row>
    <row r="42" spans="1:12" x14ac:dyDescent="0.2">
      <c r="A42" s="19" t="s">
        <v>411</v>
      </c>
      <c r="B42" s="20">
        <v>140</v>
      </c>
      <c r="C42" s="20">
        <v>93</v>
      </c>
      <c r="D42" s="20">
        <v>0</v>
      </c>
      <c r="E42" s="20">
        <v>0</v>
      </c>
      <c r="F42" s="20">
        <v>0</v>
      </c>
      <c r="G42" s="20">
        <v>6</v>
      </c>
      <c r="H42" s="20">
        <v>0</v>
      </c>
      <c r="I42" s="20">
        <v>5</v>
      </c>
      <c r="J42" s="20">
        <v>13</v>
      </c>
      <c r="K42" s="20">
        <v>27</v>
      </c>
      <c r="L42" s="20">
        <v>7</v>
      </c>
    </row>
    <row r="43" spans="1:12" x14ac:dyDescent="0.2">
      <c r="A43" s="19" t="s">
        <v>412</v>
      </c>
      <c r="B43" s="20">
        <v>72</v>
      </c>
      <c r="C43" s="20">
        <v>43</v>
      </c>
      <c r="D43" s="20">
        <v>2</v>
      </c>
      <c r="E43" s="20">
        <v>0</v>
      </c>
      <c r="F43" s="20">
        <v>0</v>
      </c>
      <c r="G43" s="20">
        <v>0</v>
      </c>
      <c r="H43" s="20">
        <v>0</v>
      </c>
      <c r="I43" s="20">
        <v>0</v>
      </c>
      <c r="J43" s="20">
        <v>13</v>
      </c>
      <c r="K43" s="20">
        <v>16</v>
      </c>
      <c r="L43" s="20">
        <v>6</v>
      </c>
    </row>
    <row r="44" spans="1:12" x14ac:dyDescent="0.2">
      <c r="A44" s="19" t="s">
        <v>413</v>
      </c>
      <c r="B44" s="20">
        <v>46</v>
      </c>
      <c r="C44" s="20">
        <v>37</v>
      </c>
      <c r="D44" s="20">
        <v>0</v>
      </c>
      <c r="E44" s="20">
        <v>0</v>
      </c>
      <c r="F44" s="20">
        <v>0</v>
      </c>
      <c r="G44" s="20">
        <v>3</v>
      </c>
      <c r="H44" s="20">
        <v>0</v>
      </c>
      <c r="I44" s="20">
        <v>1</v>
      </c>
      <c r="J44" s="20">
        <v>2</v>
      </c>
      <c r="K44" s="20">
        <v>5</v>
      </c>
      <c r="L44" s="20">
        <v>1</v>
      </c>
    </row>
    <row r="45" spans="1:12" x14ac:dyDescent="0.2">
      <c r="A45" s="19" t="s">
        <v>414</v>
      </c>
      <c r="B45" s="20">
        <v>8</v>
      </c>
      <c r="C45" s="20">
        <v>8</v>
      </c>
      <c r="D45" s="20">
        <v>0</v>
      </c>
      <c r="E45" s="20">
        <v>0</v>
      </c>
      <c r="F45" s="20">
        <v>0</v>
      </c>
      <c r="G45" s="20">
        <v>0</v>
      </c>
      <c r="H45" s="20">
        <v>0</v>
      </c>
      <c r="I45" s="20">
        <v>0</v>
      </c>
      <c r="J45" s="20">
        <v>0</v>
      </c>
      <c r="K45" s="20">
        <v>0</v>
      </c>
      <c r="L45" s="20">
        <v>0</v>
      </c>
    </row>
    <row r="46" spans="1:12" x14ac:dyDescent="0.2">
      <c r="A46" s="19" t="s">
        <v>415</v>
      </c>
      <c r="B46" s="20">
        <v>435</v>
      </c>
      <c r="C46" s="20">
        <v>297</v>
      </c>
      <c r="D46" s="20">
        <v>28</v>
      </c>
      <c r="E46" s="20">
        <v>1</v>
      </c>
      <c r="F46" s="20">
        <v>0</v>
      </c>
      <c r="G46" s="20">
        <v>12</v>
      </c>
      <c r="H46" s="20">
        <v>4</v>
      </c>
      <c r="I46" s="20">
        <v>5</v>
      </c>
      <c r="J46" s="20">
        <v>43</v>
      </c>
      <c r="K46" s="20">
        <v>71</v>
      </c>
      <c r="L46" s="20">
        <v>14</v>
      </c>
    </row>
    <row r="47" spans="1:12" x14ac:dyDescent="0.2">
      <c r="A47" s="19" t="s">
        <v>416</v>
      </c>
      <c r="B47" s="20">
        <v>356</v>
      </c>
      <c r="C47" s="20">
        <v>235</v>
      </c>
      <c r="D47" s="20">
        <v>7</v>
      </c>
      <c r="E47" s="20">
        <v>1</v>
      </c>
      <c r="F47" s="20">
        <v>0</v>
      </c>
      <c r="G47" s="20">
        <v>15</v>
      </c>
      <c r="H47" s="20">
        <v>4</v>
      </c>
      <c r="I47" s="20">
        <v>14</v>
      </c>
      <c r="J47" s="20">
        <v>40</v>
      </c>
      <c r="K47" s="20">
        <v>64</v>
      </c>
      <c r="L47" s="20">
        <v>11</v>
      </c>
    </row>
    <row r="48" spans="1:12" x14ac:dyDescent="0.2">
      <c r="A48" s="19" t="s">
        <v>417</v>
      </c>
      <c r="B48" s="20">
        <v>917</v>
      </c>
      <c r="C48" s="20">
        <v>620</v>
      </c>
      <c r="D48" s="20">
        <v>37</v>
      </c>
      <c r="E48" s="20">
        <v>2</v>
      </c>
      <c r="F48" s="20">
        <v>0</v>
      </c>
      <c r="G48" s="20">
        <v>30</v>
      </c>
      <c r="H48" s="20">
        <v>8</v>
      </c>
      <c r="I48" s="20">
        <v>20</v>
      </c>
      <c r="J48" s="20">
        <v>98</v>
      </c>
      <c r="K48" s="20">
        <v>156</v>
      </c>
      <c r="L48" s="20">
        <v>32</v>
      </c>
    </row>
    <row r="49" spans="1:12" x14ac:dyDescent="0.2">
      <c r="A49" s="19" t="s">
        <v>418</v>
      </c>
      <c r="B49" s="20">
        <v>482</v>
      </c>
      <c r="C49" s="20">
        <v>323</v>
      </c>
      <c r="D49" s="20">
        <v>9</v>
      </c>
      <c r="E49" s="20">
        <v>1</v>
      </c>
      <c r="F49" s="20">
        <v>0</v>
      </c>
      <c r="G49" s="20">
        <v>18</v>
      </c>
      <c r="H49" s="20">
        <v>4</v>
      </c>
      <c r="I49" s="20">
        <v>15</v>
      </c>
      <c r="J49" s="20">
        <v>55</v>
      </c>
      <c r="K49" s="20">
        <v>85</v>
      </c>
      <c r="L49" s="20">
        <v>18</v>
      </c>
    </row>
    <row r="50" spans="1:12" x14ac:dyDescent="0.2">
      <c r="A50" s="19" t="s">
        <v>419</v>
      </c>
      <c r="B50" s="20">
        <v>126</v>
      </c>
      <c r="C50" s="20">
        <v>88</v>
      </c>
      <c r="D50" s="20">
        <v>2</v>
      </c>
      <c r="E50" s="20">
        <v>0</v>
      </c>
      <c r="F50" s="20">
        <v>0</v>
      </c>
      <c r="G50" s="20">
        <v>3</v>
      </c>
      <c r="H50" s="20">
        <v>0</v>
      </c>
      <c r="I50" s="20">
        <v>1</v>
      </c>
      <c r="J50" s="20">
        <v>15</v>
      </c>
      <c r="K50" s="20">
        <v>21</v>
      </c>
      <c r="L50" s="20">
        <v>7</v>
      </c>
    </row>
    <row r="51" spans="1:12" x14ac:dyDescent="0.2">
      <c r="A51" s="18" t="s">
        <v>422</v>
      </c>
      <c r="B51" s="18"/>
      <c r="C51" s="18"/>
      <c r="D51" s="18"/>
      <c r="E51" s="18"/>
      <c r="F51" s="18"/>
      <c r="G51" s="18"/>
      <c r="H51" s="18"/>
      <c r="I51" s="18"/>
      <c r="J51" s="18"/>
      <c r="K51" s="18"/>
      <c r="L51" s="18"/>
    </row>
    <row r="52" spans="1:12" x14ac:dyDescent="0.2">
      <c r="A52" s="19" t="s">
        <v>130</v>
      </c>
      <c r="B52" s="20">
        <v>151</v>
      </c>
      <c r="C52" s="20">
        <v>66</v>
      </c>
      <c r="D52" s="20">
        <v>21</v>
      </c>
      <c r="E52" s="20">
        <v>1</v>
      </c>
      <c r="F52" s="20">
        <v>2</v>
      </c>
      <c r="G52" s="20">
        <v>8</v>
      </c>
      <c r="H52" s="20">
        <v>2</v>
      </c>
      <c r="I52" s="20">
        <v>6</v>
      </c>
      <c r="J52" s="20">
        <v>41</v>
      </c>
      <c r="K52" s="20">
        <v>35</v>
      </c>
      <c r="L52" s="20">
        <v>1</v>
      </c>
    </row>
    <row r="53" spans="1:12" x14ac:dyDescent="0.2">
      <c r="A53" s="19" t="s">
        <v>131</v>
      </c>
      <c r="B53" s="20">
        <v>1446</v>
      </c>
      <c r="C53" s="20">
        <v>911</v>
      </c>
      <c r="D53" s="20">
        <v>56</v>
      </c>
      <c r="E53" s="20">
        <v>4</v>
      </c>
      <c r="F53" s="20">
        <v>9</v>
      </c>
      <c r="G53" s="20">
        <v>40</v>
      </c>
      <c r="H53" s="20">
        <v>22</v>
      </c>
      <c r="I53" s="20">
        <v>43</v>
      </c>
      <c r="J53" s="20">
        <v>188</v>
      </c>
      <c r="K53" s="20">
        <v>284</v>
      </c>
      <c r="L53" s="20">
        <v>38</v>
      </c>
    </row>
    <row r="54" spans="1:12" x14ac:dyDescent="0.2">
      <c r="A54" s="19" t="s">
        <v>392</v>
      </c>
      <c r="B54" s="20">
        <v>150</v>
      </c>
      <c r="C54" s="20">
        <v>71</v>
      </c>
      <c r="D54" s="20">
        <v>7</v>
      </c>
      <c r="E54" s="20">
        <v>0</v>
      </c>
      <c r="F54" s="20">
        <v>0</v>
      </c>
      <c r="G54" s="20">
        <v>3</v>
      </c>
      <c r="H54" s="20">
        <v>1</v>
      </c>
      <c r="I54" s="20">
        <v>3</v>
      </c>
      <c r="J54" s="20">
        <v>48</v>
      </c>
      <c r="K54" s="20">
        <v>37</v>
      </c>
      <c r="L54" s="20">
        <v>2</v>
      </c>
    </row>
    <row r="55" spans="1:12" x14ac:dyDescent="0.2">
      <c r="A55" s="19" t="s">
        <v>132</v>
      </c>
      <c r="B55" s="20">
        <v>372</v>
      </c>
      <c r="C55" s="20">
        <v>261</v>
      </c>
      <c r="D55" s="20">
        <v>11</v>
      </c>
      <c r="E55" s="20">
        <v>0</v>
      </c>
      <c r="F55" s="20">
        <v>0</v>
      </c>
      <c r="G55" s="20">
        <v>15</v>
      </c>
      <c r="H55" s="20">
        <v>5</v>
      </c>
      <c r="I55" s="20">
        <v>8</v>
      </c>
      <c r="J55" s="20">
        <v>34</v>
      </c>
      <c r="K55" s="20">
        <v>58</v>
      </c>
      <c r="L55" s="20">
        <v>16</v>
      </c>
    </row>
    <row r="56" spans="1:12" x14ac:dyDescent="0.2">
      <c r="A56" s="19" t="s">
        <v>423</v>
      </c>
      <c r="B56" s="20">
        <v>69</v>
      </c>
      <c r="C56" s="20">
        <v>41</v>
      </c>
      <c r="D56" s="20">
        <v>4</v>
      </c>
      <c r="E56" s="20">
        <v>0</v>
      </c>
      <c r="F56" s="20">
        <v>0</v>
      </c>
      <c r="G56" s="20">
        <v>2</v>
      </c>
      <c r="H56" s="20">
        <v>0</v>
      </c>
      <c r="I56" s="20">
        <v>3</v>
      </c>
      <c r="J56" s="20">
        <v>7</v>
      </c>
      <c r="K56" s="20">
        <v>14</v>
      </c>
      <c r="L56" s="20">
        <v>4</v>
      </c>
    </row>
    <row r="57" spans="1:12" x14ac:dyDescent="0.2">
      <c r="A57" s="18" t="s">
        <v>133</v>
      </c>
      <c r="B57" s="17">
        <v>92</v>
      </c>
      <c r="C57" s="17">
        <v>36</v>
      </c>
      <c r="D57" s="17">
        <v>9</v>
      </c>
      <c r="E57" s="17">
        <v>1</v>
      </c>
      <c r="F57" s="17">
        <v>2</v>
      </c>
      <c r="G57" s="17">
        <v>4</v>
      </c>
      <c r="H57" s="17">
        <v>2</v>
      </c>
      <c r="I57" s="17">
        <v>4</v>
      </c>
      <c r="J57" s="17">
        <v>30</v>
      </c>
      <c r="K57" s="17">
        <v>22</v>
      </c>
      <c r="L57" s="17">
        <v>1</v>
      </c>
    </row>
    <row r="58" spans="1:12" x14ac:dyDescent="0.2">
      <c r="A58" s="19" t="s">
        <v>134</v>
      </c>
      <c r="B58" s="20">
        <v>813</v>
      </c>
      <c r="C58" s="20">
        <v>481</v>
      </c>
      <c r="D58" s="20">
        <v>34</v>
      </c>
      <c r="E58" s="20">
        <v>2</v>
      </c>
      <c r="F58" s="20">
        <v>9</v>
      </c>
      <c r="G58" s="20">
        <v>20</v>
      </c>
      <c r="H58" s="20">
        <v>14</v>
      </c>
      <c r="I58" s="20">
        <v>32</v>
      </c>
      <c r="J58" s="20">
        <v>124</v>
      </c>
      <c r="K58" s="20">
        <v>175</v>
      </c>
      <c r="L58" s="20">
        <v>19</v>
      </c>
    </row>
    <row r="59" spans="1:12" x14ac:dyDescent="0.2">
      <c r="A59" s="19" t="s">
        <v>393</v>
      </c>
      <c r="B59" s="20">
        <v>65</v>
      </c>
      <c r="C59" s="20">
        <v>24</v>
      </c>
      <c r="D59" s="20">
        <v>3</v>
      </c>
      <c r="E59" s="20">
        <v>0</v>
      </c>
      <c r="F59" s="20">
        <v>0</v>
      </c>
      <c r="G59" s="20">
        <v>3</v>
      </c>
      <c r="H59" s="20">
        <v>1</v>
      </c>
      <c r="I59" s="20">
        <v>2</v>
      </c>
      <c r="J59" s="20">
        <v>25</v>
      </c>
      <c r="K59" s="20">
        <v>19</v>
      </c>
      <c r="L59" s="20">
        <v>1</v>
      </c>
    </row>
    <row r="60" spans="1:12" x14ac:dyDescent="0.2">
      <c r="A60" s="19" t="s">
        <v>135</v>
      </c>
      <c r="B60" s="20">
        <v>83</v>
      </c>
      <c r="C60" s="20">
        <v>52</v>
      </c>
      <c r="D60" s="20">
        <v>3</v>
      </c>
      <c r="E60" s="20">
        <v>0</v>
      </c>
      <c r="F60" s="20">
        <v>0</v>
      </c>
      <c r="G60" s="20">
        <v>4</v>
      </c>
      <c r="H60" s="20">
        <v>2</v>
      </c>
      <c r="I60" s="20">
        <v>2</v>
      </c>
      <c r="J60" s="20">
        <v>9</v>
      </c>
      <c r="K60" s="20">
        <v>17</v>
      </c>
      <c r="L60" s="20">
        <v>3</v>
      </c>
    </row>
    <row r="61" spans="1:12" x14ac:dyDescent="0.2">
      <c r="A61" s="19" t="s">
        <v>424</v>
      </c>
      <c r="B61" s="20">
        <v>39</v>
      </c>
      <c r="C61" s="20">
        <v>16</v>
      </c>
      <c r="D61" s="20">
        <v>1</v>
      </c>
      <c r="E61" s="20">
        <v>0</v>
      </c>
      <c r="F61" s="20">
        <v>0</v>
      </c>
      <c r="G61" s="20">
        <v>1</v>
      </c>
      <c r="H61" s="20">
        <v>0</v>
      </c>
      <c r="I61" s="20">
        <v>1</v>
      </c>
      <c r="J61" s="20">
        <v>6</v>
      </c>
      <c r="K61" s="20">
        <v>11</v>
      </c>
      <c r="L61" s="20">
        <v>3</v>
      </c>
    </row>
    <row r="62" spans="1:12" x14ac:dyDescent="0.2">
      <c r="A62" s="18" t="s">
        <v>136</v>
      </c>
      <c r="B62" s="17">
        <v>59</v>
      </c>
      <c r="C62" s="17">
        <v>30</v>
      </c>
      <c r="D62" s="17">
        <v>12</v>
      </c>
      <c r="E62" s="17">
        <v>0</v>
      </c>
      <c r="F62" s="17">
        <v>0</v>
      </c>
      <c r="G62" s="17">
        <v>4</v>
      </c>
      <c r="H62" s="17">
        <v>0</v>
      </c>
      <c r="I62" s="17">
        <v>2</v>
      </c>
      <c r="J62" s="17">
        <v>11</v>
      </c>
      <c r="K62" s="17">
        <v>13</v>
      </c>
      <c r="L62" s="17">
        <v>0</v>
      </c>
    </row>
    <row r="63" spans="1:12" x14ac:dyDescent="0.2">
      <c r="A63" s="19" t="s">
        <v>134</v>
      </c>
      <c r="B63" s="20">
        <v>632</v>
      </c>
      <c r="C63" s="20">
        <v>429</v>
      </c>
      <c r="D63" s="20">
        <v>21</v>
      </c>
      <c r="E63" s="20">
        <v>2</v>
      </c>
      <c r="F63" s="20">
        <v>0</v>
      </c>
      <c r="G63" s="20">
        <v>20</v>
      </c>
      <c r="H63" s="20">
        <v>8</v>
      </c>
      <c r="I63" s="20">
        <v>11</v>
      </c>
      <c r="J63" s="20">
        <v>64</v>
      </c>
      <c r="K63" s="20">
        <v>109</v>
      </c>
      <c r="L63" s="20">
        <v>19</v>
      </c>
    </row>
    <row r="64" spans="1:12" x14ac:dyDescent="0.2">
      <c r="A64" s="19" t="s">
        <v>393</v>
      </c>
      <c r="B64" s="20">
        <v>85</v>
      </c>
      <c r="C64" s="20">
        <v>47</v>
      </c>
      <c r="D64" s="20">
        <v>4</v>
      </c>
      <c r="E64" s="20">
        <v>0</v>
      </c>
      <c r="F64" s="20">
        <v>0</v>
      </c>
      <c r="G64" s="20">
        <v>0</v>
      </c>
      <c r="H64" s="20">
        <v>0</v>
      </c>
      <c r="I64" s="20">
        <v>1</v>
      </c>
      <c r="J64" s="20">
        <v>23</v>
      </c>
      <c r="K64" s="20">
        <v>18</v>
      </c>
      <c r="L64" s="20">
        <v>1</v>
      </c>
    </row>
    <row r="65" spans="1:12" x14ac:dyDescent="0.2">
      <c r="A65" s="19" t="s">
        <v>135</v>
      </c>
      <c r="B65" s="20">
        <v>289</v>
      </c>
      <c r="C65" s="20">
        <v>209</v>
      </c>
      <c r="D65" s="20">
        <v>8</v>
      </c>
      <c r="E65" s="20">
        <v>0</v>
      </c>
      <c r="F65" s="20">
        <v>0</v>
      </c>
      <c r="G65" s="20">
        <v>11</v>
      </c>
      <c r="H65" s="20">
        <v>3</v>
      </c>
      <c r="I65" s="20">
        <v>6</v>
      </c>
      <c r="J65" s="20">
        <v>25</v>
      </c>
      <c r="K65" s="20">
        <v>41</v>
      </c>
      <c r="L65" s="20">
        <v>13</v>
      </c>
    </row>
    <row r="66" spans="1:12" x14ac:dyDescent="0.2">
      <c r="A66" s="19" t="s">
        <v>424</v>
      </c>
      <c r="B66" s="20">
        <v>30</v>
      </c>
      <c r="C66" s="20">
        <v>25</v>
      </c>
      <c r="D66" s="20">
        <v>3</v>
      </c>
      <c r="E66" s="20">
        <v>0</v>
      </c>
      <c r="F66" s="20">
        <v>0</v>
      </c>
      <c r="G66" s="20">
        <v>1</v>
      </c>
      <c r="H66" s="20">
        <v>0</v>
      </c>
      <c r="I66" s="20">
        <v>2</v>
      </c>
      <c r="J66" s="20">
        <v>1</v>
      </c>
      <c r="K66" s="20">
        <v>3</v>
      </c>
      <c r="L66" s="20">
        <v>1</v>
      </c>
    </row>
    <row r="67" spans="1:12" x14ac:dyDescent="0.2">
      <c r="A67" s="18" t="s">
        <v>425</v>
      </c>
      <c r="B67" s="18"/>
      <c r="C67" s="18"/>
      <c r="D67" s="18"/>
      <c r="E67" s="18"/>
      <c r="F67" s="18"/>
      <c r="G67" s="18"/>
      <c r="H67" s="18"/>
      <c r="I67" s="18"/>
      <c r="J67" s="18"/>
      <c r="K67" s="18"/>
      <c r="L67" s="18"/>
    </row>
    <row r="68" spans="1:12" x14ac:dyDescent="0.2">
      <c r="A68" s="19" t="s">
        <v>426</v>
      </c>
      <c r="B68" s="20">
        <v>366</v>
      </c>
      <c r="C68" s="20">
        <v>187</v>
      </c>
      <c r="D68" s="20">
        <v>30</v>
      </c>
      <c r="E68" s="20">
        <v>1</v>
      </c>
      <c r="F68" s="20">
        <v>3</v>
      </c>
      <c r="G68" s="20">
        <v>18</v>
      </c>
      <c r="H68" s="20">
        <v>4</v>
      </c>
      <c r="I68" s="20">
        <v>10</v>
      </c>
      <c r="J68" s="20">
        <v>75</v>
      </c>
      <c r="K68" s="20">
        <v>82</v>
      </c>
      <c r="L68" s="20">
        <v>10</v>
      </c>
    </row>
    <row r="69" spans="1:12" x14ac:dyDescent="0.2">
      <c r="A69" s="19" t="s">
        <v>427</v>
      </c>
      <c r="B69" s="20">
        <v>1212</v>
      </c>
      <c r="C69" s="20">
        <v>768</v>
      </c>
      <c r="D69" s="20">
        <v>43</v>
      </c>
      <c r="E69" s="20">
        <v>2</v>
      </c>
      <c r="F69" s="20">
        <v>7</v>
      </c>
      <c r="G69" s="20">
        <v>33</v>
      </c>
      <c r="H69" s="20">
        <v>18</v>
      </c>
      <c r="I69" s="20">
        <v>34</v>
      </c>
      <c r="J69" s="20">
        <v>160</v>
      </c>
      <c r="K69" s="20">
        <v>238</v>
      </c>
      <c r="L69" s="20">
        <v>33</v>
      </c>
    </row>
    <row r="70" spans="1:12" x14ac:dyDescent="0.2">
      <c r="A70" s="19" t="s">
        <v>137</v>
      </c>
      <c r="B70" s="20">
        <v>112</v>
      </c>
      <c r="C70" s="20">
        <v>73</v>
      </c>
      <c r="D70" s="20">
        <v>6</v>
      </c>
      <c r="E70" s="20">
        <v>0</v>
      </c>
      <c r="F70" s="20">
        <v>1</v>
      </c>
      <c r="G70" s="20">
        <v>4</v>
      </c>
      <c r="H70" s="20">
        <v>3</v>
      </c>
      <c r="I70" s="20">
        <v>2</v>
      </c>
      <c r="J70" s="20">
        <v>15</v>
      </c>
      <c r="K70" s="20">
        <v>19</v>
      </c>
      <c r="L70" s="20">
        <v>3</v>
      </c>
    </row>
    <row r="71" spans="1:12" x14ac:dyDescent="0.2">
      <c r="A71" s="19" t="s">
        <v>138</v>
      </c>
      <c r="B71" s="20">
        <v>673</v>
      </c>
      <c r="C71" s="20">
        <v>470</v>
      </c>
      <c r="D71" s="20">
        <v>21</v>
      </c>
      <c r="E71" s="20">
        <v>0</v>
      </c>
      <c r="F71" s="20">
        <v>1</v>
      </c>
      <c r="G71" s="20">
        <v>16</v>
      </c>
      <c r="H71" s="20">
        <v>14</v>
      </c>
      <c r="I71" s="20">
        <v>14</v>
      </c>
      <c r="J71" s="20">
        <v>81</v>
      </c>
      <c r="K71" s="20">
        <v>115</v>
      </c>
      <c r="L71" s="20">
        <v>14</v>
      </c>
    </row>
    <row r="72" spans="1:12" x14ac:dyDescent="0.2">
      <c r="A72" s="19" t="s">
        <v>428</v>
      </c>
      <c r="B72" s="20">
        <v>75</v>
      </c>
      <c r="C72" s="20">
        <v>46</v>
      </c>
      <c r="D72" s="20">
        <v>4</v>
      </c>
      <c r="E72" s="20">
        <v>0</v>
      </c>
      <c r="F72" s="20">
        <v>0</v>
      </c>
      <c r="G72" s="20">
        <v>1</v>
      </c>
      <c r="H72" s="20">
        <v>2</v>
      </c>
      <c r="I72" s="20">
        <v>5</v>
      </c>
      <c r="J72" s="20">
        <v>8</v>
      </c>
      <c r="K72" s="20">
        <v>10</v>
      </c>
      <c r="L72" s="20">
        <v>4</v>
      </c>
    </row>
    <row r="73" spans="1:12" x14ac:dyDescent="0.2">
      <c r="A73" s="19" t="s">
        <v>429</v>
      </c>
      <c r="B73" s="20">
        <v>178</v>
      </c>
      <c r="C73" s="20">
        <v>107</v>
      </c>
      <c r="D73" s="20">
        <v>9</v>
      </c>
      <c r="E73" s="20">
        <v>2</v>
      </c>
      <c r="F73" s="20">
        <v>0</v>
      </c>
      <c r="G73" s="20">
        <v>3</v>
      </c>
      <c r="H73" s="20">
        <v>1</v>
      </c>
      <c r="I73" s="20">
        <v>8</v>
      </c>
      <c r="J73" s="20">
        <v>29</v>
      </c>
      <c r="K73" s="20">
        <v>34</v>
      </c>
      <c r="L73" s="20">
        <v>5</v>
      </c>
    </row>
    <row r="74" spans="1:12" x14ac:dyDescent="0.2">
      <c r="A74" s="19" t="s">
        <v>1441</v>
      </c>
      <c r="B74" s="20">
        <v>1644</v>
      </c>
      <c r="C74" s="20">
        <v>1056</v>
      </c>
      <c r="D74" s="20">
        <v>60</v>
      </c>
      <c r="E74" s="20">
        <v>2</v>
      </c>
      <c r="F74" s="20">
        <v>8</v>
      </c>
      <c r="G74" s="20">
        <v>47</v>
      </c>
      <c r="H74" s="20">
        <v>25</v>
      </c>
      <c r="I74" s="20">
        <v>45</v>
      </c>
      <c r="J74" s="20">
        <v>214</v>
      </c>
      <c r="K74" s="20">
        <v>312</v>
      </c>
      <c r="L74" s="20">
        <v>46</v>
      </c>
    </row>
    <row r="75" spans="1:12" x14ac:dyDescent="0.2">
      <c r="A75" s="18" t="s">
        <v>430</v>
      </c>
      <c r="B75" s="18"/>
      <c r="C75" s="18"/>
      <c r="D75" s="18"/>
      <c r="E75" s="18"/>
      <c r="F75" s="18"/>
      <c r="G75" s="18"/>
      <c r="H75" s="18"/>
      <c r="I75" s="18"/>
      <c r="J75" s="18"/>
      <c r="K75" s="18"/>
      <c r="L75" s="18"/>
    </row>
    <row r="76" spans="1:12" x14ac:dyDescent="0.2">
      <c r="A76" s="21" t="s">
        <v>431</v>
      </c>
      <c r="B76" s="34">
        <v>366</v>
      </c>
      <c r="C76" s="34">
        <v>187</v>
      </c>
      <c r="D76" s="34">
        <v>30</v>
      </c>
      <c r="E76" s="34">
        <v>1</v>
      </c>
      <c r="F76" s="34">
        <v>3</v>
      </c>
      <c r="G76" s="34">
        <v>18</v>
      </c>
      <c r="H76" s="34">
        <v>4</v>
      </c>
      <c r="I76" s="34">
        <v>10</v>
      </c>
      <c r="J76" s="34">
        <v>75</v>
      </c>
      <c r="K76" s="34">
        <v>82</v>
      </c>
      <c r="L76" s="34">
        <v>10</v>
      </c>
    </row>
    <row r="77" spans="1:12" x14ac:dyDescent="0.2">
      <c r="A77" s="21" t="s">
        <v>432</v>
      </c>
      <c r="B77" s="34">
        <v>954</v>
      </c>
      <c r="C77" s="34">
        <v>585</v>
      </c>
      <c r="D77" s="34">
        <v>37</v>
      </c>
      <c r="E77" s="34">
        <v>2</v>
      </c>
      <c r="F77" s="34">
        <v>6</v>
      </c>
      <c r="G77" s="34">
        <v>28</v>
      </c>
      <c r="H77" s="34">
        <v>12</v>
      </c>
      <c r="I77" s="34">
        <v>28</v>
      </c>
      <c r="J77" s="34">
        <v>134</v>
      </c>
      <c r="K77" s="34">
        <v>193</v>
      </c>
      <c r="L77" s="34">
        <v>26</v>
      </c>
    </row>
    <row r="78" spans="1:12" x14ac:dyDescent="0.2">
      <c r="A78" s="19" t="s">
        <v>433</v>
      </c>
      <c r="B78" s="20">
        <v>345</v>
      </c>
      <c r="C78" s="20">
        <v>239</v>
      </c>
      <c r="D78" s="20">
        <v>14</v>
      </c>
      <c r="E78" s="20">
        <v>0</v>
      </c>
      <c r="F78" s="20">
        <v>2</v>
      </c>
      <c r="G78" s="20">
        <v>10</v>
      </c>
      <c r="H78" s="20">
        <v>6</v>
      </c>
      <c r="I78" s="20">
        <v>8</v>
      </c>
      <c r="J78" s="20">
        <v>46</v>
      </c>
      <c r="K78" s="20">
        <v>58</v>
      </c>
      <c r="L78" s="20">
        <v>5</v>
      </c>
    </row>
    <row r="79" spans="1:12" x14ac:dyDescent="0.2">
      <c r="A79" s="19" t="s">
        <v>434</v>
      </c>
      <c r="B79" s="20">
        <v>141</v>
      </c>
      <c r="C79" s="20">
        <v>98</v>
      </c>
      <c r="D79" s="20">
        <v>5</v>
      </c>
      <c r="E79" s="20">
        <v>0</v>
      </c>
      <c r="F79" s="20">
        <v>0</v>
      </c>
      <c r="G79" s="20">
        <v>3</v>
      </c>
      <c r="H79" s="20">
        <v>2</v>
      </c>
      <c r="I79" s="20">
        <v>5</v>
      </c>
      <c r="J79" s="20">
        <v>8</v>
      </c>
      <c r="K79" s="20">
        <v>28</v>
      </c>
      <c r="L79" s="20">
        <v>6</v>
      </c>
    </row>
    <row r="80" spans="1:12" x14ac:dyDescent="0.2">
      <c r="A80" s="19" t="s">
        <v>435</v>
      </c>
      <c r="B80" s="20">
        <v>56</v>
      </c>
      <c r="C80" s="20">
        <v>37</v>
      </c>
      <c r="D80" s="20">
        <v>0</v>
      </c>
      <c r="E80" s="20">
        <v>0</v>
      </c>
      <c r="F80" s="20">
        <v>0</v>
      </c>
      <c r="G80" s="20">
        <v>1</v>
      </c>
      <c r="H80" s="20">
        <v>1</v>
      </c>
      <c r="I80" s="20">
        <v>0</v>
      </c>
      <c r="J80" s="20">
        <v>6</v>
      </c>
      <c r="K80" s="20">
        <v>11</v>
      </c>
      <c r="L80" s="20">
        <v>1</v>
      </c>
    </row>
    <row r="81" spans="1:12" x14ac:dyDescent="0.2">
      <c r="A81" s="19" t="s">
        <v>436</v>
      </c>
      <c r="B81" s="20">
        <v>48</v>
      </c>
      <c r="C81" s="20">
        <v>35</v>
      </c>
      <c r="D81" s="20">
        <v>2</v>
      </c>
      <c r="E81" s="20">
        <v>0</v>
      </c>
      <c r="F81" s="20">
        <v>0</v>
      </c>
      <c r="G81" s="20">
        <v>1</v>
      </c>
      <c r="H81" s="20">
        <v>2</v>
      </c>
      <c r="I81" s="20">
        <v>4</v>
      </c>
      <c r="J81" s="20">
        <v>5</v>
      </c>
      <c r="K81" s="20">
        <v>5</v>
      </c>
      <c r="L81" s="20">
        <v>1</v>
      </c>
    </row>
    <row r="82" spans="1:12" x14ac:dyDescent="0.2">
      <c r="A82" s="19" t="s">
        <v>437</v>
      </c>
      <c r="B82" s="20">
        <v>20</v>
      </c>
      <c r="C82" s="20">
        <v>14</v>
      </c>
      <c r="D82" s="20">
        <v>0</v>
      </c>
      <c r="E82" s="20">
        <v>0</v>
      </c>
      <c r="F82" s="20">
        <v>0</v>
      </c>
      <c r="G82" s="20">
        <v>0</v>
      </c>
      <c r="H82" s="20">
        <v>1</v>
      </c>
      <c r="I82" s="20">
        <v>0</v>
      </c>
      <c r="J82" s="20">
        <v>1</v>
      </c>
      <c r="K82" s="20">
        <v>2</v>
      </c>
      <c r="L82" s="20">
        <v>2</v>
      </c>
    </row>
    <row r="83" spans="1:12" x14ac:dyDescent="0.2">
      <c r="A83" s="19" t="s">
        <v>438</v>
      </c>
      <c r="B83" s="20">
        <v>4</v>
      </c>
      <c r="C83" s="20">
        <v>2</v>
      </c>
      <c r="D83" s="20">
        <v>0</v>
      </c>
      <c r="E83" s="20">
        <v>0</v>
      </c>
      <c r="F83" s="20">
        <v>0</v>
      </c>
      <c r="G83" s="20">
        <v>0</v>
      </c>
      <c r="H83" s="20">
        <v>0</v>
      </c>
      <c r="I83" s="20">
        <v>0</v>
      </c>
      <c r="J83" s="20">
        <v>1</v>
      </c>
      <c r="K83" s="20">
        <v>0</v>
      </c>
      <c r="L83" s="20">
        <v>1</v>
      </c>
    </row>
    <row r="84" spans="1:12" x14ac:dyDescent="0.2">
      <c r="A84" s="19" t="s">
        <v>439</v>
      </c>
      <c r="B84" s="20">
        <v>2</v>
      </c>
      <c r="C84" s="20">
        <v>2</v>
      </c>
      <c r="D84" s="20">
        <v>0</v>
      </c>
      <c r="E84" s="20">
        <v>0</v>
      </c>
      <c r="F84" s="20">
        <v>0</v>
      </c>
      <c r="G84" s="20">
        <v>0</v>
      </c>
      <c r="H84" s="20">
        <v>0</v>
      </c>
      <c r="I84" s="20">
        <v>0</v>
      </c>
      <c r="J84" s="20">
        <v>0</v>
      </c>
      <c r="K84" s="20">
        <v>0</v>
      </c>
      <c r="L84" s="20">
        <v>0</v>
      </c>
    </row>
    <row r="85" spans="1:12" x14ac:dyDescent="0.2">
      <c r="A85" s="19" t="s">
        <v>440</v>
      </c>
      <c r="B85" s="20">
        <v>2</v>
      </c>
      <c r="C85" s="20">
        <v>2</v>
      </c>
      <c r="D85" s="20">
        <v>0</v>
      </c>
      <c r="E85" s="20">
        <v>0</v>
      </c>
      <c r="F85" s="20">
        <v>0</v>
      </c>
      <c r="G85" s="20">
        <v>0</v>
      </c>
      <c r="H85" s="20">
        <v>0</v>
      </c>
      <c r="I85" s="20">
        <v>0</v>
      </c>
      <c r="J85" s="20">
        <v>0</v>
      </c>
      <c r="K85" s="20">
        <v>0</v>
      </c>
      <c r="L85" s="20">
        <v>0</v>
      </c>
    </row>
    <row r="86" spans="1:12" x14ac:dyDescent="0.2">
      <c r="A86" s="19" t="s">
        <v>429</v>
      </c>
      <c r="B86" s="20">
        <v>250</v>
      </c>
      <c r="C86" s="20">
        <v>149</v>
      </c>
      <c r="D86" s="20">
        <v>11</v>
      </c>
      <c r="E86" s="20">
        <v>2</v>
      </c>
      <c r="F86" s="20">
        <v>0</v>
      </c>
      <c r="G86" s="20">
        <v>7</v>
      </c>
      <c r="H86" s="20">
        <v>2</v>
      </c>
      <c r="I86" s="20">
        <v>8</v>
      </c>
      <c r="J86" s="20">
        <v>42</v>
      </c>
      <c r="K86" s="20">
        <v>49</v>
      </c>
      <c r="L86" s="20">
        <v>9</v>
      </c>
    </row>
    <row r="87" spans="1:12" x14ac:dyDescent="0.2">
      <c r="A87" s="18" t="s">
        <v>441</v>
      </c>
      <c r="B87" s="18"/>
      <c r="C87" s="18"/>
      <c r="D87" s="18"/>
      <c r="E87" s="18"/>
      <c r="F87" s="18"/>
      <c r="G87" s="18"/>
      <c r="H87" s="18"/>
      <c r="I87" s="18"/>
      <c r="J87" s="18"/>
      <c r="K87" s="18"/>
      <c r="L87" s="18"/>
    </row>
    <row r="88" spans="1:12" x14ac:dyDescent="0.2">
      <c r="A88" s="19" t="s">
        <v>442</v>
      </c>
      <c r="B88" s="20">
        <v>1712</v>
      </c>
      <c r="C88" s="20">
        <v>1096</v>
      </c>
      <c r="D88" s="20">
        <v>56</v>
      </c>
      <c r="E88" s="20">
        <v>4</v>
      </c>
      <c r="F88" s="20">
        <v>7</v>
      </c>
      <c r="G88" s="20">
        <v>50</v>
      </c>
      <c r="H88" s="20">
        <v>22</v>
      </c>
      <c r="I88" s="20">
        <v>51</v>
      </c>
      <c r="J88" s="20">
        <v>220</v>
      </c>
      <c r="K88" s="20">
        <v>339</v>
      </c>
      <c r="L88" s="20">
        <v>44</v>
      </c>
    </row>
    <row r="89" spans="1:12" x14ac:dyDescent="0.2">
      <c r="A89" s="19" t="s">
        <v>139</v>
      </c>
      <c r="B89" s="20">
        <v>76</v>
      </c>
      <c r="C89" s="20">
        <v>38</v>
      </c>
      <c r="D89" s="20">
        <v>6</v>
      </c>
      <c r="E89" s="20">
        <v>1</v>
      </c>
      <c r="F89" s="20">
        <v>0</v>
      </c>
      <c r="G89" s="20">
        <v>2</v>
      </c>
      <c r="H89" s="20">
        <v>2</v>
      </c>
      <c r="I89" s="20">
        <v>4</v>
      </c>
      <c r="J89" s="20">
        <v>16</v>
      </c>
      <c r="K89" s="20">
        <v>19</v>
      </c>
      <c r="L89" s="20">
        <v>2</v>
      </c>
    </row>
    <row r="90" spans="1:12" x14ac:dyDescent="0.2">
      <c r="A90" s="19" t="s">
        <v>443</v>
      </c>
      <c r="B90" s="20">
        <v>59</v>
      </c>
      <c r="C90" s="20">
        <v>32</v>
      </c>
      <c r="D90" s="20">
        <v>4</v>
      </c>
      <c r="E90" s="20">
        <v>0</v>
      </c>
      <c r="F90" s="20">
        <v>1</v>
      </c>
      <c r="G90" s="20">
        <v>4</v>
      </c>
      <c r="H90" s="20">
        <v>1</v>
      </c>
      <c r="I90" s="20">
        <v>1</v>
      </c>
      <c r="J90" s="20">
        <v>13</v>
      </c>
      <c r="K90" s="20">
        <v>13</v>
      </c>
      <c r="L90" s="20">
        <v>3</v>
      </c>
    </row>
    <row r="91" spans="1:12" x14ac:dyDescent="0.2">
      <c r="A91" s="19" t="s">
        <v>140</v>
      </c>
      <c r="B91" s="20">
        <v>194</v>
      </c>
      <c r="C91" s="20">
        <v>92</v>
      </c>
      <c r="D91" s="20">
        <v>24</v>
      </c>
      <c r="E91" s="20">
        <v>0</v>
      </c>
      <c r="F91" s="20">
        <v>3</v>
      </c>
      <c r="G91" s="20">
        <v>7</v>
      </c>
      <c r="H91" s="20">
        <v>4</v>
      </c>
      <c r="I91" s="20">
        <v>3</v>
      </c>
      <c r="J91" s="20">
        <v>52</v>
      </c>
      <c r="K91" s="20">
        <v>34</v>
      </c>
      <c r="L91" s="20">
        <v>5</v>
      </c>
    </row>
    <row r="92" spans="1:12" x14ac:dyDescent="0.2">
      <c r="A92" s="19" t="s">
        <v>141</v>
      </c>
      <c r="B92" s="20">
        <v>16</v>
      </c>
      <c r="C92" s="20">
        <v>10</v>
      </c>
      <c r="D92" s="20">
        <v>0</v>
      </c>
      <c r="E92" s="20">
        <v>0</v>
      </c>
      <c r="F92" s="20">
        <v>0</v>
      </c>
      <c r="G92" s="20">
        <v>3</v>
      </c>
      <c r="H92" s="20">
        <v>0</v>
      </c>
      <c r="I92" s="20">
        <v>0</v>
      </c>
      <c r="J92" s="20">
        <v>1</v>
      </c>
      <c r="K92" s="20">
        <v>2</v>
      </c>
      <c r="L92" s="20">
        <v>0</v>
      </c>
    </row>
    <row r="93" spans="1:12" x14ac:dyDescent="0.2">
      <c r="A93" s="19" t="s">
        <v>401</v>
      </c>
      <c r="B93" s="20">
        <v>46</v>
      </c>
      <c r="C93" s="20">
        <v>30</v>
      </c>
      <c r="D93" s="20">
        <v>2</v>
      </c>
      <c r="E93" s="20">
        <v>0</v>
      </c>
      <c r="F93" s="20">
        <v>0</v>
      </c>
      <c r="G93" s="20">
        <v>1</v>
      </c>
      <c r="H93" s="20">
        <v>0</v>
      </c>
      <c r="I93" s="20">
        <v>3</v>
      </c>
      <c r="J93" s="20">
        <v>5</v>
      </c>
      <c r="K93" s="20">
        <v>6</v>
      </c>
      <c r="L93" s="20">
        <v>1</v>
      </c>
    </row>
    <row r="94" spans="1:12" x14ac:dyDescent="0.2">
      <c r="A94" s="19" t="s">
        <v>429</v>
      </c>
      <c r="B94" s="20">
        <v>85</v>
      </c>
      <c r="C94" s="20">
        <v>52</v>
      </c>
      <c r="D94" s="20">
        <v>7</v>
      </c>
      <c r="E94" s="20">
        <v>0</v>
      </c>
      <c r="F94" s="20">
        <v>0</v>
      </c>
      <c r="G94" s="20">
        <v>1</v>
      </c>
      <c r="H94" s="20">
        <v>1</v>
      </c>
      <c r="I94" s="20">
        <v>1</v>
      </c>
      <c r="J94" s="20">
        <v>11</v>
      </c>
      <c r="K94" s="20">
        <v>15</v>
      </c>
      <c r="L94" s="20">
        <v>6</v>
      </c>
    </row>
    <row r="95" spans="1:12" x14ac:dyDescent="0.2">
      <c r="A95" s="18" t="s">
        <v>444</v>
      </c>
      <c r="B95" s="18"/>
      <c r="C95" s="18"/>
      <c r="D95" s="18"/>
      <c r="E95" s="18"/>
      <c r="F95" s="18"/>
      <c r="G95" s="18"/>
      <c r="H95" s="18"/>
      <c r="I95" s="18"/>
      <c r="J95" s="18"/>
      <c r="K95" s="18"/>
      <c r="L95" s="18"/>
    </row>
    <row r="96" spans="1:12" x14ac:dyDescent="0.2">
      <c r="A96" s="19" t="s">
        <v>445</v>
      </c>
      <c r="B96" s="20">
        <v>1212</v>
      </c>
      <c r="C96" s="20">
        <v>773</v>
      </c>
      <c r="D96" s="20">
        <v>40</v>
      </c>
      <c r="E96" s="20">
        <v>4</v>
      </c>
      <c r="F96" s="20">
        <v>6</v>
      </c>
      <c r="G96" s="20">
        <v>35</v>
      </c>
      <c r="H96" s="20">
        <v>19</v>
      </c>
      <c r="I96" s="20">
        <v>33</v>
      </c>
      <c r="J96" s="20">
        <v>162</v>
      </c>
      <c r="K96" s="20">
        <v>247</v>
      </c>
      <c r="L96" s="20">
        <v>24</v>
      </c>
    </row>
    <row r="97" spans="1:12" x14ac:dyDescent="0.2">
      <c r="A97" s="19" t="s">
        <v>446</v>
      </c>
      <c r="B97" s="20">
        <v>24</v>
      </c>
      <c r="C97" s="20">
        <v>18</v>
      </c>
      <c r="D97" s="20">
        <v>1</v>
      </c>
      <c r="E97" s="20">
        <v>0</v>
      </c>
      <c r="F97" s="20">
        <v>0</v>
      </c>
      <c r="G97" s="20">
        <v>0</v>
      </c>
      <c r="H97" s="20">
        <v>2</v>
      </c>
      <c r="I97" s="20">
        <v>1</v>
      </c>
      <c r="J97" s="20">
        <v>3</v>
      </c>
      <c r="K97" s="20">
        <v>4</v>
      </c>
      <c r="L97" s="20">
        <v>0</v>
      </c>
    </row>
    <row r="98" spans="1:12" x14ac:dyDescent="0.2">
      <c r="A98" s="19" t="s">
        <v>447</v>
      </c>
      <c r="B98" s="20">
        <v>76</v>
      </c>
      <c r="C98" s="20">
        <v>48</v>
      </c>
      <c r="D98" s="20">
        <v>5</v>
      </c>
      <c r="E98" s="20">
        <v>0</v>
      </c>
      <c r="F98" s="20">
        <v>0</v>
      </c>
      <c r="G98" s="20">
        <v>0</v>
      </c>
      <c r="H98" s="20">
        <v>1</v>
      </c>
      <c r="I98" s="20">
        <v>5</v>
      </c>
      <c r="J98" s="20">
        <v>12</v>
      </c>
      <c r="K98" s="20">
        <v>14</v>
      </c>
      <c r="L98" s="20">
        <v>0</v>
      </c>
    </row>
    <row r="99" spans="1:12" x14ac:dyDescent="0.2">
      <c r="A99" s="19" t="s">
        <v>448</v>
      </c>
      <c r="B99" s="20">
        <v>43</v>
      </c>
      <c r="C99" s="20">
        <v>29</v>
      </c>
      <c r="D99" s="20">
        <v>1</v>
      </c>
      <c r="E99" s="20">
        <v>0</v>
      </c>
      <c r="F99" s="20">
        <v>1</v>
      </c>
      <c r="G99" s="20">
        <v>2</v>
      </c>
      <c r="H99" s="20">
        <v>0</v>
      </c>
      <c r="I99" s="20">
        <v>0</v>
      </c>
      <c r="J99" s="20">
        <v>7</v>
      </c>
      <c r="K99" s="20">
        <v>7</v>
      </c>
      <c r="L99" s="20">
        <v>1</v>
      </c>
    </row>
    <row r="100" spans="1:12" x14ac:dyDescent="0.2">
      <c r="A100" s="19" t="s">
        <v>449</v>
      </c>
      <c r="B100" s="20">
        <v>14</v>
      </c>
      <c r="C100" s="20">
        <v>8</v>
      </c>
      <c r="D100" s="20">
        <v>1</v>
      </c>
      <c r="E100" s="20">
        <v>0</v>
      </c>
      <c r="F100" s="20">
        <v>0</v>
      </c>
      <c r="G100" s="20">
        <v>1</v>
      </c>
      <c r="H100" s="20">
        <v>0</v>
      </c>
      <c r="I100" s="20">
        <v>1</v>
      </c>
      <c r="J100" s="20">
        <v>1</v>
      </c>
      <c r="K100" s="20">
        <v>2</v>
      </c>
      <c r="L100" s="20">
        <v>0</v>
      </c>
    </row>
    <row r="101" spans="1:12" x14ac:dyDescent="0.2">
      <c r="A101" s="19" t="s">
        <v>450</v>
      </c>
      <c r="B101" s="20">
        <v>5</v>
      </c>
      <c r="C101" s="20">
        <v>3</v>
      </c>
      <c r="D101" s="20">
        <v>0</v>
      </c>
      <c r="E101" s="20">
        <v>0</v>
      </c>
      <c r="F101" s="20">
        <v>0</v>
      </c>
      <c r="G101" s="20">
        <v>0</v>
      </c>
      <c r="H101" s="20">
        <v>0</v>
      </c>
      <c r="I101" s="20">
        <v>0</v>
      </c>
      <c r="J101" s="20">
        <v>2</v>
      </c>
      <c r="K101" s="20">
        <v>0</v>
      </c>
      <c r="L101" s="20">
        <v>0</v>
      </c>
    </row>
    <row r="102" spans="1:12" x14ac:dyDescent="0.2">
      <c r="A102" s="19" t="s">
        <v>429</v>
      </c>
      <c r="B102" s="20">
        <v>414</v>
      </c>
      <c r="C102" s="20">
        <v>255</v>
      </c>
      <c r="D102" s="20">
        <v>14</v>
      </c>
      <c r="E102" s="20">
        <v>1</v>
      </c>
      <c r="F102" s="20">
        <v>0</v>
      </c>
      <c r="G102" s="20">
        <v>14</v>
      </c>
      <c r="H102" s="20">
        <v>2</v>
      </c>
      <c r="I102" s="20">
        <v>15</v>
      </c>
      <c r="J102" s="20">
        <v>49</v>
      </c>
      <c r="K102" s="20">
        <v>84</v>
      </c>
      <c r="L102" s="20">
        <v>21</v>
      </c>
    </row>
    <row r="103" spans="1:12" x14ac:dyDescent="0.2">
      <c r="A103" s="18" t="s">
        <v>451</v>
      </c>
      <c r="B103" s="18"/>
      <c r="C103" s="18"/>
      <c r="D103" s="18"/>
      <c r="E103" s="18"/>
      <c r="F103" s="18"/>
      <c r="G103" s="18"/>
      <c r="H103" s="18"/>
      <c r="I103" s="18"/>
      <c r="J103" s="18"/>
      <c r="K103" s="18"/>
      <c r="L103" s="18"/>
    </row>
    <row r="104" spans="1:12" x14ac:dyDescent="0.2">
      <c r="A104" s="19" t="s">
        <v>445</v>
      </c>
      <c r="B104" s="20">
        <v>13</v>
      </c>
      <c r="C104" s="20">
        <v>7</v>
      </c>
      <c r="D104" s="20">
        <v>1</v>
      </c>
      <c r="E104" s="20">
        <v>0</v>
      </c>
      <c r="F104" s="20">
        <v>0</v>
      </c>
      <c r="G104" s="20">
        <v>1</v>
      </c>
      <c r="H104" s="20">
        <v>0</v>
      </c>
      <c r="I104" s="20">
        <v>1</v>
      </c>
      <c r="J104" s="20">
        <v>1</v>
      </c>
      <c r="K104" s="20">
        <v>4</v>
      </c>
      <c r="L104" s="20">
        <v>1</v>
      </c>
    </row>
    <row r="105" spans="1:12" x14ac:dyDescent="0.2">
      <c r="A105" s="19" t="s">
        <v>446</v>
      </c>
      <c r="B105" s="20">
        <v>89</v>
      </c>
      <c r="C105" s="20">
        <v>37</v>
      </c>
      <c r="D105" s="20">
        <v>8</v>
      </c>
      <c r="E105" s="20">
        <v>0</v>
      </c>
      <c r="F105" s="20">
        <v>1</v>
      </c>
      <c r="G105" s="20">
        <v>8</v>
      </c>
      <c r="H105" s="20">
        <v>1</v>
      </c>
      <c r="I105" s="20">
        <v>2</v>
      </c>
      <c r="J105" s="20">
        <v>25</v>
      </c>
      <c r="K105" s="20">
        <v>22</v>
      </c>
      <c r="L105" s="20">
        <v>1</v>
      </c>
    </row>
    <row r="106" spans="1:12" x14ac:dyDescent="0.2">
      <c r="A106" s="19" t="s">
        <v>447</v>
      </c>
      <c r="B106" s="20">
        <v>143</v>
      </c>
      <c r="C106" s="20">
        <v>82</v>
      </c>
      <c r="D106" s="20">
        <v>16</v>
      </c>
      <c r="E106" s="20">
        <v>0</v>
      </c>
      <c r="F106" s="20">
        <v>3</v>
      </c>
      <c r="G106" s="20">
        <v>4</v>
      </c>
      <c r="H106" s="20">
        <v>3</v>
      </c>
      <c r="I106" s="20">
        <v>1</v>
      </c>
      <c r="J106" s="20">
        <v>32</v>
      </c>
      <c r="K106" s="20">
        <v>22</v>
      </c>
      <c r="L106" s="20">
        <v>4</v>
      </c>
    </row>
    <row r="107" spans="1:12" x14ac:dyDescent="0.2">
      <c r="A107" s="19" t="s">
        <v>448</v>
      </c>
      <c r="B107" s="20">
        <v>27</v>
      </c>
      <c r="C107" s="20">
        <v>19</v>
      </c>
      <c r="D107" s="20">
        <v>2</v>
      </c>
      <c r="E107" s="20">
        <v>0</v>
      </c>
      <c r="F107" s="20">
        <v>0</v>
      </c>
      <c r="G107" s="20">
        <v>0</v>
      </c>
      <c r="H107" s="20">
        <v>1</v>
      </c>
      <c r="I107" s="20">
        <v>0</v>
      </c>
      <c r="J107" s="20">
        <v>3</v>
      </c>
      <c r="K107" s="20">
        <v>3</v>
      </c>
      <c r="L107" s="20">
        <v>0</v>
      </c>
    </row>
    <row r="108" spans="1:12" x14ac:dyDescent="0.2">
      <c r="A108" s="19" t="s">
        <v>449</v>
      </c>
      <c r="B108" s="20">
        <v>5</v>
      </c>
      <c r="C108" s="20">
        <v>2</v>
      </c>
      <c r="D108" s="20">
        <v>1</v>
      </c>
      <c r="E108" s="20">
        <v>0</v>
      </c>
      <c r="F108" s="20">
        <v>0</v>
      </c>
      <c r="G108" s="20">
        <v>0</v>
      </c>
      <c r="H108" s="20">
        <v>0</v>
      </c>
      <c r="I108" s="20">
        <v>0</v>
      </c>
      <c r="J108" s="20">
        <v>0</v>
      </c>
      <c r="K108" s="20">
        <v>1</v>
      </c>
      <c r="L108" s="20">
        <v>1</v>
      </c>
    </row>
    <row r="109" spans="1:12" x14ac:dyDescent="0.2">
      <c r="A109" s="19" t="s">
        <v>450</v>
      </c>
      <c r="B109" s="20">
        <v>10</v>
      </c>
      <c r="C109" s="20">
        <v>3</v>
      </c>
      <c r="D109" s="20">
        <v>0</v>
      </c>
      <c r="E109" s="20">
        <v>0</v>
      </c>
      <c r="F109" s="20">
        <v>0</v>
      </c>
      <c r="G109" s="20">
        <v>0</v>
      </c>
      <c r="H109" s="20">
        <v>0</v>
      </c>
      <c r="I109" s="20">
        <v>0</v>
      </c>
      <c r="J109" s="20">
        <v>4</v>
      </c>
      <c r="K109" s="20">
        <v>1</v>
      </c>
      <c r="L109" s="20">
        <v>2</v>
      </c>
    </row>
    <row r="110" spans="1:12" x14ac:dyDescent="0.2">
      <c r="A110" s="19" t="s">
        <v>429</v>
      </c>
      <c r="B110" s="20">
        <v>28</v>
      </c>
      <c r="C110" s="20">
        <v>14</v>
      </c>
      <c r="D110" s="20">
        <v>2</v>
      </c>
      <c r="E110" s="20">
        <v>0</v>
      </c>
      <c r="F110" s="20">
        <v>0</v>
      </c>
      <c r="G110" s="20">
        <v>2</v>
      </c>
      <c r="H110" s="20">
        <v>0</v>
      </c>
      <c r="I110" s="20">
        <v>3</v>
      </c>
      <c r="J110" s="20">
        <v>6</v>
      </c>
      <c r="K110" s="20">
        <v>2</v>
      </c>
      <c r="L110" s="20">
        <v>0</v>
      </c>
    </row>
    <row r="111" spans="1:12" x14ac:dyDescent="0.2">
      <c r="A111" s="18" t="s">
        <v>142</v>
      </c>
      <c r="B111" s="18"/>
      <c r="C111" s="18"/>
      <c r="D111" s="18"/>
      <c r="E111" s="18"/>
      <c r="F111" s="18"/>
      <c r="G111" s="18"/>
      <c r="H111" s="18"/>
      <c r="I111" s="18"/>
      <c r="J111" s="18"/>
      <c r="K111" s="18"/>
      <c r="L111" s="18"/>
    </row>
    <row r="112" spans="1:12" x14ac:dyDescent="0.2">
      <c r="A112" s="19" t="s">
        <v>452</v>
      </c>
      <c r="B112" s="20">
        <v>90</v>
      </c>
      <c r="C112" s="20">
        <v>48</v>
      </c>
      <c r="D112" s="20">
        <v>6</v>
      </c>
      <c r="E112" s="20">
        <v>0</v>
      </c>
      <c r="F112" s="20">
        <v>1</v>
      </c>
      <c r="G112" s="20">
        <v>2</v>
      </c>
      <c r="H112" s="20">
        <v>4</v>
      </c>
      <c r="I112" s="20">
        <v>3</v>
      </c>
      <c r="J112" s="20">
        <v>15</v>
      </c>
      <c r="K112" s="20">
        <v>24</v>
      </c>
      <c r="L112" s="20">
        <v>1</v>
      </c>
    </row>
    <row r="113" spans="1:12" x14ac:dyDescent="0.2">
      <c r="A113" s="19" t="s">
        <v>453</v>
      </c>
      <c r="B113" s="20">
        <v>307</v>
      </c>
      <c r="C113" s="20">
        <v>188</v>
      </c>
      <c r="D113" s="20">
        <v>23</v>
      </c>
      <c r="E113" s="20">
        <v>0</v>
      </c>
      <c r="F113" s="20">
        <v>1</v>
      </c>
      <c r="G113" s="20">
        <v>10</v>
      </c>
      <c r="H113" s="20">
        <v>6</v>
      </c>
      <c r="I113" s="20">
        <v>5</v>
      </c>
      <c r="J113" s="20">
        <v>45</v>
      </c>
      <c r="K113" s="20">
        <v>59</v>
      </c>
      <c r="L113" s="20">
        <v>5</v>
      </c>
    </row>
    <row r="114" spans="1:12" x14ac:dyDescent="0.2">
      <c r="A114" s="19" t="s">
        <v>454</v>
      </c>
      <c r="B114" s="20">
        <v>392</v>
      </c>
      <c r="C114" s="20">
        <v>251</v>
      </c>
      <c r="D114" s="20">
        <v>19</v>
      </c>
      <c r="E114" s="20">
        <v>2</v>
      </c>
      <c r="F114" s="20">
        <v>4</v>
      </c>
      <c r="G114" s="20">
        <v>10</v>
      </c>
      <c r="H114" s="20">
        <v>7</v>
      </c>
      <c r="I114" s="20">
        <v>13</v>
      </c>
      <c r="J114" s="20">
        <v>50</v>
      </c>
      <c r="K114" s="20">
        <v>80</v>
      </c>
      <c r="L114" s="20">
        <v>6</v>
      </c>
    </row>
    <row r="115" spans="1:12" x14ac:dyDescent="0.2">
      <c r="A115" s="19" t="s">
        <v>455</v>
      </c>
      <c r="B115" s="20">
        <v>379</v>
      </c>
      <c r="C115" s="20">
        <v>233</v>
      </c>
      <c r="D115" s="20">
        <v>14</v>
      </c>
      <c r="E115" s="20">
        <v>2</v>
      </c>
      <c r="F115" s="20">
        <v>2</v>
      </c>
      <c r="G115" s="20">
        <v>15</v>
      </c>
      <c r="H115" s="20">
        <v>4</v>
      </c>
      <c r="I115" s="20">
        <v>10</v>
      </c>
      <c r="J115" s="20">
        <v>58</v>
      </c>
      <c r="K115" s="20">
        <v>70</v>
      </c>
      <c r="L115" s="20">
        <v>13</v>
      </c>
    </row>
    <row r="116" spans="1:12" x14ac:dyDescent="0.2">
      <c r="A116" s="19" t="s">
        <v>456</v>
      </c>
      <c r="B116" s="20">
        <v>951</v>
      </c>
      <c r="C116" s="20">
        <v>590</v>
      </c>
      <c r="D116" s="20">
        <v>34</v>
      </c>
      <c r="E116" s="20">
        <v>1</v>
      </c>
      <c r="F116" s="20">
        <v>3</v>
      </c>
      <c r="G116" s="20">
        <v>29</v>
      </c>
      <c r="H116" s="20">
        <v>9</v>
      </c>
      <c r="I116" s="20">
        <v>31</v>
      </c>
      <c r="J116" s="20">
        <v>143</v>
      </c>
      <c r="K116" s="20">
        <v>180</v>
      </c>
      <c r="L116" s="20">
        <v>30</v>
      </c>
    </row>
    <row r="117" spans="1:12" x14ac:dyDescent="0.2">
      <c r="A117" s="19" t="s">
        <v>429</v>
      </c>
      <c r="B117" s="20">
        <v>69</v>
      </c>
      <c r="C117" s="20">
        <v>40</v>
      </c>
      <c r="D117" s="20">
        <v>3</v>
      </c>
      <c r="E117" s="20">
        <v>0</v>
      </c>
      <c r="F117" s="20">
        <v>0</v>
      </c>
      <c r="G117" s="20">
        <v>2</v>
      </c>
      <c r="H117" s="20">
        <v>0</v>
      </c>
      <c r="I117" s="20">
        <v>1</v>
      </c>
      <c r="J117" s="20">
        <v>7</v>
      </c>
      <c r="K117" s="20">
        <v>15</v>
      </c>
      <c r="L117" s="20">
        <v>6</v>
      </c>
    </row>
    <row r="118" spans="1:12" x14ac:dyDescent="0.2">
      <c r="A118" s="18" t="s">
        <v>143</v>
      </c>
      <c r="B118" s="18"/>
      <c r="C118" s="18"/>
      <c r="D118" s="18"/>
      <c r="E118" s="18"/>
      <c r="F118" s="18"/>
      <c r="G118" s="18"/>
      <c r="H118" s="18"/>
      <c r="I118" s="18"/>
      <c r="J118" s="18"/>
      <c r="K118" s="18"/>
      <c r="L118" s="18"/>
    </row>
    <row r="119" spans="1:12" x14ac:dyDescent="0.2">
      <c r="A119" s="21" t="s">
        <v>457</v>
      </c>
      <c r="B119" s="21"/>
      <c r="C119" s="21"/>
      <c r="D119" s="21"/>
      <c r="E119" s="21"/>
      <c r="F119" s="21"/>
      <c r="G119" s="21"/>
      <c r="H119" s="21"/>
      <c r="I119" s="21"/>
      <c r="J119" s="21"/>
      <c r="K119" s="21"/>
      <c r="L119" s="21"/>
    </row>
    <row r="120" spans="1:12" x14ac:dyDescent="0.2">
      <c r="A120" s="19" t="s">
        <v>458</v>
      </c>
      <c r="B120" s="20">
        <v>546</v>
      </c>
      <c r="C120" s="20">
        <v>346</v>
      </c>
      <c r="D120" s="20">
        <v>37</v>
      </c>
      <c r="E120" s="20">
        <v>2</v>
      </c>
      <c r="F120" s="20">
        <v>5</v>
      </c>
      <c r="G120" s="20">
        <v>16</v>
      </c>
      <c r="H120" s="20">
        <v>13</v>
      </c>
      <c r="I120" s="20">
        <v>14</v>
      </c>
      <c r="J120" s="20">
        <v>62</v>
      </c>
      <c r="K120" s="20">
        <v>117</v>
      </c>
      <c r="L120" s="20">
        <v>5</v>
      </c>
    </row>
    <row r="121" spans="1:12" x14ac:dyDescent="0.2">
      <c r="A121" s="19" t="s">
        <v>459</v>
      </c>
      <c r="B121" s="20">
        <v>531</v>
      </c>
      <c r="C121" s="20">
        <v>336</v>
      </c>
      <c r="D121" s="20">
        <v>18</v>
      </c>
      <c r="E121" s="20">
        <v>0</v>
      </c>
      <c r="F121" s="20">
        <v>2</v>
      </c>
      <c r="G121" s="20">
        <v>11</v>
      </c>
      <c r="H121" s="20">
        <v>7</v>
      </c>
      <c r="I121" s="20">
        <v>22</v>
      </c>
      <c r="J121" s="20">
        <v>80</v>
      </c>
      <c r="K121" s="20">
        <v>89</v>
      </c>
      <c r="L121" s="20">
        <v>12</v>
      </c>
    </row>
    <row r="122" spans="1:12" x14ac:dyDescent="0.2">
      <c r="A122" s="19" t="s">
        <v>460</v>
      </c>
      <c r="B122" s="20">
        <v>205</v>
      </c>
      <c r="C122" s="20">
        <v>136</v>
      </c>
      <c r="D122" s="20">
        <v>9</v>
      </c>
      <c r="E122" s="20">
        <v>2</v>
      </c>
      <c r="F122" s="20">
        <v>1</v>
      </c>
      <c r="G122" s="20">
        <v>7</v>
      </c>
      <c r="H122" s="20">
        <v>3</v>
      </c>
      <c r="I122" s="20">
        <v>1</v>
      </c>
      <c r="J122" s="20">
        <v>31</v>
      </c>
      <c r="K122" s="20">
        <v>33</v>
      </c>
      <c r="L122" s="20">
        <v>8</v>
      </c>
    </row>
    <row r="123" spans="1:12" x14ac:dyDescent="0.2">
      <c r="A123" s="19" t="s">
        <v>461</v>
      </c>
      <c r="B123" s="20">
        <v>762</v>
      </c>
      <c r="C123" s="20">
        <v>452</v>
      </c>
      <c r="D123" s="20">
        <v>24</v>
      </c>
      <c r="E123" s="20">
        <v>1</v>
      </c>
      <c r="F123" s="20">
        <v>2</v>
      </c>
      <c r="G123" s="20">
        <v>30</v>
      </c>
      <c r="H123" s="20">
        <v>6</v>
      </c>
      <c r="I123" s="20">
        <v>20</v>
      </c>
      <c r="J123" s="20">
        <v>124</v>
      </c>
      <c r="K123" s="20">
        <v>155</v>
      </c>
      <c r="L123" s="20">
        <v>26</v>
      </c>
    </row>
    <row r="124" spans="1:12" x14ac:dyDescent="0.2">
      <c r="A124" s="19" t="s">
        <v>429</v>
      </c>
      <c r="B124" s="20">
        <v>144</v>
      </c>
      <c r="C124" s="20">
        <v>80</v>
      </c>
      <c r="D124" s="20">
        <v>11</v>
      </c>
      <c r="E124" s="20">
        <v>0</v>
      </c>
      <c r="F124" s="20">
        <v>1</v>
      </c>
      <c r="G124" s="20">
        <v>4</v>
      </c>
      <c r="H124" s="20">
        <v>1</v>
      </c>
      <c r="I124" s="20">
        <v>6</v>
      </c>
      <c r="J124" s="20">
        <v>21</v>
      </c>
      <c r="K124" s="20">
        <v>34</v>
      </c>
      <c r="L124" s="20">
        <v>10</v>
      </c>
    </row>
    <row r="125" spans="1:12" x14ac:dyDescent="0.2">
      <c r="A125" s="18" t="s">
        <v>143</v>
      </c>
      <c r="B125" s="18"/>
      <c r="C125" s="18"/>
      <c r="D125" s="18"/>
      <c r="E125" s="18"/>
      <c r="F125" s="18"/>
      <c r="G125" s="18"/>
      <c r="H125" s="18"/>
      <c r="I125" s="18"/>
      <c r="J125" s="18"/>
      <c r="K125" s="18"/>
      <c r="L125" s="18"/>
    </row>
    <row r="126" spans="1:12" x14ac:dyDescent="0.2">
      <c r="A126" s="21" t="s">
        <v>462</v>
      </c>
      <c r="B126" s="21"/>
      <c r="C126" s="21"/>
      <c r="D126" s="21"/>
      <c r="E126" s="21"/>
      <c r="F126" s="21"/>
      <c r="G126" s="21"/>
      <c r="H126" s="21"/>
      <c r="I126" s="21"/>
      <c r="J126" s="21"/>
      <c r="K126" s="21"/>
      <c r="L126" s="21"/>
    </row>
    <row r="127" spans="1:12" x14ac:dyDescent="0.2">
      <c r="A127" s="19" t="s">
        <v>458</v>
      </c>
      <c r="B127" s="20">
        <v>285</v>
      </c>
      <c r="C127" s="20">
        <v>185</v>
      </c>
      <c r="D127" s="20">
        <v>19</v>
      </c>
      <c r="E127" s="20">
        <v>1</v>
      </c>
      <c r="F127" s="20">
        <v>1</v>
      </c>
      <c r="G127" s="20">
        <v>5</v>
      </c>
      <c r="H127" s="20">
        <v>9</v>
      </c>
      <c r="I127" s="20">
        <v>8</v>
      </c>
      <c r="J127" s="20">
        <v>29</v>
      </c>
      <c r="K127" s="20">
        <v>57</v>
      </c>
      <c r="L127" s="20">
        <v>3</v>
      </c>
    </row>
    <row r="128" spans="1:12" x14ac:dyDescent="0.2">
      <c r="A128" s="19" t="s">
        <v>459</v>
      </c>
      <c r="B128" s="20">
        <v>217</v>
      </c>
      <c r="C128" s="20">
        <v>132</v>
      </c>
      <c r="D128" s="20">
        <v>17</v>
      </c>
      <c r="E128" s="20">
        <v>0</v>
      </c>
      <c r="F128" s="20">
        <v>4</v>
      </c>
      <c r="G128" s="20">
        <v>1</v>
      </c>
      <c r="H128" s="20">
        <v>2</v>
      </c>
      <c r="I128" s="20">
        <v>7</v>
      </c>
      <c r="J128" s="20">
        <v>32</v>
      </c>
      <c r="K128" s="20">
        <v>43</v>
      </c>
      <c r="L128" s="20">
        <v>6</v>
      </c>
    </row>
    <row r="129" spans="1:12" x14ac:dyDescent="0.2">
      <c r="A129" s="19" t="s">
        <v>460</v>
      </c>
      <c r="B129" s="20">
        <v>142</v>
      </c>
      <c r="C129" s="20">
        <v>96</v>
      </c>
      <c r="D129" s="20">
        <v>7</v>
      </c>
      <c r="E129" s="20">
        <v>0</v>
      </c>
      <c r="F129" s="20">
        <v>2</v>
      </c>
      <c r="G129" s="20">
        <v>8</v>
      </c>
      <c r="H129" s="20">
        <v>2</v>
      </c>
      <c r="I129" s="20">
        <v>4</v>
      </c>
      <c r="J129" s="20">
        <v>19</v>
      </c>
      <c r="K129" s="20">
        <v>18</v>
      </c>
      <c r="L129" s="20">
        <v>3</v>
      </c>
    </row>
    <row r="130" spans="1:12" x14ac:dyDescent="0.2">
      <c r="A130" s="19" t="s">
        <v>461</v>
      </c>
      <c r="B130" s="20">
        <v>1184</v>
      </c>
      <c r="C130" s="20">
        <v>728</v>
      </c>
      <c r="D130" s="20">
        <v>44</v>
      </c>
      <c r="E130" s="20">
        <v>4</v>
      </c>
      <c r="F130" s="20">
        <v>3</v>
      </c>
      <c r="G130" s="20">
        <v>42</v>
      </c>
      <c r="H130" s="20">
        <v>14</v>
      </c>
      <c r="I130" s="20">
        <v>30</v>
      </c>
      <c r="J130" s="20">
        <v>185</v>
      </c>
      <c r="K130" s="20">
        <v>229</v>
      </c>
      <c r="L130" s="20">
        <v>32</v>
      </c>
    </row>
    <row r="131" spans="1:12" x14ac:dyDescent="0.2">
      <c r="A131" s="19" t="s">
        <v>429</v>
      </c>
      <c r="B131" s="20">
        <v>360</v>
      </c>
      <c r="C131" s="20">
        <v>209</v>
      </c>
      <c r="D131" s="20">
        <v>12</v>
      </c>
      <c r="E131" s="20">
        <v>0</v>
      </c>
      <c r="F131" s="20">
        <v>1</v>
      </c>
      <c r="G131" s="20">
        <v>12</v>
      </c>
      <c r="H131" s="20">
        <v>3</v>
      </c>
      <c r="I131" s="20">
        <v>14</v>
      </c>
      <c r="J131" s="20">
        <v>53</v>
      </c>
      <c r="K131" s="20">
        <v>81</v>
      </c>
      <c r="L131" s="20">
        <v>17</v>
      </c>
    </row>
    <row r="132" spans="1:12" x14ac:dyDescent="0.2">
      <c r="A132" s="18" t="s">
        <v>143</v>
      </c>
      <c r="B132" s="18"/>
      <c r="C132" s="18"/>
      <c r="D132" s="18"/>
      <c r="E132" s="18"/>
      <c r="F132" s="18"/>
      <c r="G132" s="18"/>
      <c r="H132" s="18"/>
      <c r="I132" s="18"/>
      <c r="J132" s="18"/>
      <c r="K132" s="18"/>
      <c r="L132" s="18"/>
    </row>
    <row r="133" spans="1:12" x14ac:dyDescent="0.2">
      <c r="A133" s="21" t="s">
        <v>463</v>
      </c>
      <c r="B133" s="21"/>
      <c r="C133" s="21"/>
      <c r="D133" s="21"/>
      <c r="E133" s="21"/>
      <c r="F133" s="21"/>
      <c r="G133" s="21"/>
      <c r="H133" s="21"/>
      <c r="I133" s="21"/>
      <c r="J133" s="21"/>
      <c r="K133" s="21"/>
      <c r="L133" s="21"/>
    </row>
    <row r="134" spans="1:12" x14ac:dyDescent="0.2">
      <c r="A134" s="19" t="s">
        <v>458</v>
      </c>
      <c r="B134" s="20">
        <v>330</v>
      </c>
      <c r="C134" s="20">
        <v>211</v>
      </c>
      <c r="D134" s="20">
        <v>20</v>
      </c>
      <c r="E134" s="20">
        <v>1</v>
      </c>
      <c r="F134" s="20">
        <v>2</v>
      </c>
      <c r="G134" s="20">
        <v>11</v>
      </c>
      <c r="H134" s="20">
        <v>6</v>
      </c>
      <c r="I134" s="20">
        <v>9</v>
      </c>
      <c r="J134" s="20">
        <v>39</v>
      </c>
      <c r="K134" s="20">
        <v>65</v>
      </c>
      <c r="L134" s="20">
        <v>5</v>
      </c>
    </row>
    <row r="135" spans="1:12" x14ac:dyDescent="0.2">
      <c r="A135" s="19" t="s">
        <v>459</v>
      </c>
      <c r="B135" s="20">
        <v>326</v>
      </c>
      <c r="C135" s="20">
        <v>199</v>
      </c>
      <c r="D135" s="20">
        <v>20</v>
      </c>
      <c r="E135" s="20">
        <v>1</v>
      </c>
      <c r="F135" s="20">
        <v>1</v>
      </c>
      <c r="G135" s="20">
        <v>4</v>
      </c>
      <c r="H135" s="20">
        <v>6</v>
      </c>
      <c r="I135" s="20">
        <v>6</v>
      </c>
      <c r="J135" s="20">
        <v>49</v>
      </c>
      <c r="K135" s="20">
        <v>64</v>
      </c>
      <c r="L135" s="20">
        <v>7</v>
      </c>
    </row>
    <row r="136" spans="1:12" x14ac:dyDescent="0.2">
      <c r="A136" s="19" t="s">
        <v>460</v>
      </c>
      <c r="B136" s="20">
        <v>133</v>
      </c>
      <c r="C136" s="20">
        <v>83</v>
      </c>
      <c r="D136" s="20">
        <v>8</v>
      </c>
      <c r="E136" s="20">
        <v>0</v>
      </c>
      <c r="F136" s="20">
        <v>1</v>
      </c>
      <c r="G136" s="20">
        <v>3</v>
      </c>
      <c r="H136" s="20">
        <v>2</v>
      </c>
      <c r="I136" s="20">
        <v>3</v>
      </c>
      <c r="J136" s="20">
        <v>21</v>
      </c>
      <c r="K136" s="20">
        <v>23</v>
      </c>
      <c r="L136" s="20">
        <v>4</v>
      </c>
    </row>
    <row r="137" spans="1:12" x14ac:dyDescent="0.2">
      <c r="A137" s="19" t="s">
        <v>461</v>
      </c>
      <c r="B137" s="20">
        <v>1070</v>
      </c>
      <c r="C137" s="20">
        <v>662</v>
      </c>
      <c r="D137" s="20">
        <v>37</v>
      </c>
      <c r="E137" s="20">
        <v>3</v>
      </c>
      <c r="F137" s="20">
        <v>6</v>
      </c>
      <c r="G137" s="20">
        <v>39</v>
      </c>
      <c r="H137" s="20">
        <v>12</v>
      </c>
      <c r="I137" s="20">
        <v>30</v>
      </c>
      <c r="J137" s="20">
        <v>162</v>
      </c>
      <c r="K137" s="20">
        <v>206</v>
      </c>
      <c r="L137" s="20">
        <v>32</v>
      </c>
    </row>
    <row r="138" spans="1:12" x14ac:dyDescent="0.2">
      <c r="A138" s="19" t="s">
        <v>429</v>
      </c>
      <c r="B138" s="20">
        <v>329</v>
      </c>
      <c r="C138" s="20">
        <v>195</v>
      </c>
      <c r="D138" s="20">
        <v>14</v>
      </c>
      <c r="E138" s="20">
        <v>0</v>
      </c>
      <c r="F138" s="20">
        <v>1</v>
      </c>
      <c r="G138" s="20">
        <v>11</v>
      </c>
      <c r="H138" s="20">
        <v>4</v>
      </c>
      <c r="I138" s="20">
        <v>15</v>
      </c>
      <c r="J138" s="20">
        <v>47</v>
      </c>
      <c r="K138" s="20">
        <v>70</v>
      </c>
      <c r="L138" s="20">
        <v>13</v>
      </c>
    </row>
    <row r="139" spans="1:12" x14ac:dyDescent="0.2">
      <c r="A139" s="18" t="s">
        <v>143</v>
      </c>
      <c r="B139" s="18"/>
      <c r="C139" s="18"/>
      <c r="D139" s="18"/>
      <c r="E139" s="18"/>
      <c r="F139" s="18"/>
      <c r="G139" s="18"/>
      <c r="H139" s="18"/>
      <c r="I139" s="18"/>
      <c r="J139" s="18"/>
      <c r="K139" s="18"/>
      <c r="L139" s="18"/>
    </row>
    <row r="140" spans="1:12" x14ac:dyDescent="0.2">
      <c r="A140" s="21" t="s">
        <v>464</v>
      </c>
      <c r="B140" s="21"/>
      <c r="C140" s="21"/>
      <c r="D140" s="21"/>
      <c r="E140" s="21"/>
      <c r="F140" s="21"/>
      <c r="G140" s="21"/>
      <c r="H140" s="21"/>
      <c r="I140" s="21"/>
      <c r="J140" s="21"/>
      <c r="K140" s="21"/>
      <c r="L140" s="21"/>
    </row>
    <row r="141" spans="1:12" x14ac:dyDescent="0.2">
      <c r="A141" s="19" t="s">
        <v>458</v>
      </c>
      <c r="B141" s="20">
        <v>39</v>
      </c>
      <c r="C141" s="20">
        <v>23</v>
      </c>
      <c r="D141" s="20">
        <v>3</v>
      </c>
      <c r="E141" s="20">
        <v>0</v>
      </c>
      <c r="F141" s="20">
        <v>0</v>
      </c>
      <c r="G141" s="20">
        <v>2</v>
      </c>
      <c r="H141" s="20">
        <v>0</v>
      </c>
      <c r="I141" s="20">
        <v>3</v>
      </c>
      <c r="J141" s="20">
        <v>4</v>
      </c>
      <c r="K141" s="20">
        <v>11</v>
      </c>
      <c r="L141" s="20">
        <v>0</v>
      </c>
    </row>
    <row r="142" spans="1:12" x14ac:dyDescent="0.2">
      <c r="A142" s="19" t="s">
        <v>459</v>
      </c>
      <c r="B142" s="20">
        <v>75</v>
      </c>
      <c r="C142" s="20">
        <v>49</v>
      </c>
      <c r="D142" s="20">
        <v>5</v>
      </c>
      <c r="E142" s="20">
        <v>0</v>
      </c>
      <c r="F142" s="20">
        <v>0</v>
      </c>
      <c r="G142" s="20">
        <v>5</v>
      </c>
      <c r="H142" s="20">
        <v>3</v>
      </c>
      <c r="I142" s="20">
        <v>2</v>
      </c>
      <c r="J142" s="20">
        <v>10</v>
      </c>
      <c r="K142" s="20">
        <v>10</v>
      </c>
      <c r="L142" s="20">
        <v>0</v>
      </c>
    </row>
    <row r="143" spans="1:12" x14ac:dyDescent="0.2">
      <c r="A143" s="19" t="s">
        <v>460</v>
      </c>
      <c r="B143" s="20">
        <v>117</v>
      </c>
      <c r="C143" s="20">
        <v>79</v>
      </c>
      <c r="D143" s="20">
        <v>9</v>
      </c>
      <c r="E143" s="20">
        <v>1</v>
      </c>
      <c r="F143" s="20">
        <v>3</v>
      </c>
      <c r="G143" s="20">
        <v>3</v>
      </c>
      <c r="H143" s="20">
        <v>3</v>
      </c>
      <c r="I143" s="20">
        <v>2</v>
      </c>
      <c r="J143" s="20">
        <v>14</v>
      </c>
      <c r="K143" s="20">
        <v>19</v>
      </c>
      <c r="L143" s="20">
        <v>2</v>
      </c>
    </row>
    <row r="144" spans="1:12" x14ac:dyDescent="0.2">
      <c r="A144" s="19" t="s">
        <v>461</v>
      </c>
      <c r="B144" s="20">
        <v>1288</v>
      </c>
      <c r="C144" s="20">
        <v>798</v>
      </c>
      <c r="D144" s="20">
        <v>54</v>
      </c>
      <c r="E144" s="20">
        <v>4</v>
      </c>
      <c r="F144" s="20">
        <v>5</v>
      </c>
      <c r="G144" s="20">
        <v>40</v>
      </c>
      <c r="H144" s="20">
        <v>19</v>
      </c>
      <c r="I144" s="20">
        <v>37</v>
      </c>
      <c r="J144" s="20">
        <v>198</v>
      </c>
      <c r="K144" s="20">
        <v>248</v>
      </c>
      <c r="L144" s="20">
        <v>34</v>
      </c>
    </row>
    <row r="145" spans="1:12" x14ac:dyDescent="0.2">
      <c r="A145" s="19" t="s">
        <v>429</v>
      </c>
      <c r="B145" s="20">
        <v>669</v>
      </c>
      <c r="C145" s="20">
        <v>401</v>
      </c>
      <c r="D145" s="20">
        <v>28</v>
      </c>
      <c r="E145" s="20">
        <v>0</v>
      </c>
      <c r="F145" s="20">
        <v>3</v>
      </c>
      <c r="G145" s="20">
        <v>18</v>
      </c>
      <c r="H145" s="20">
        <v>5</v>
      </c>
      <c r="I145" s="20">
        <v>19</v>
      </c>
      <c r="J145" s="20">
        <v>92</v>
      </c>
      <c r="K145" s="20">
        <v>140</v>
      </c>
      <c r="L145" s="20">
        <v>25</v>
      </c>
    </row>
    <row r="146" spans="1:12" x14ac:dyDescent="0.2">
      <c r="A146" s="18" t="s">
        <v>465</v>
      </c>
      <c r="B146" s="18"/>
      <c r="C146" s="18"/>
      <c r="D146" s="18"/>
      <c r="E146" s="18"/>
      <c r="F146" s="18"/>
      <c r="G146" s="18"/>
      <c r="H146" s="18"/>
      <c r="I146" s="18"/>
      <c r="J146" s="18"/>
      <c r="K146" s="18"/>
      <c r="L146" s="18"/>
    </row>
    <row r="147" spans="1:12" x14ac:dyDescent="0.2">
      <c r="A147" s="19" t="s">
        <v>466</v>
      </c>
      <c r="B147" s="20">
        <v>541</v>
      </c>
      <c r="C147" s="20">
        <v>320</v>
      </c>
      <c r="D147" s="20">
        <v>21</v>
      </c>
      <c r="E147" s="20">
        <v>2</v>
      </c>
      <c r="F147" s="20">
        <v>5</v>
      </c>
      <c r="G147" s="20">
        <v>15</v>
      </c>
      <c r="H147" s="20">
        <v>8</v>
      </c>
      <c r="I147" s="20">
        <v>12</v>
      </c>
      <c r="J147" s="20">
        <v>80</v>
      </c>
      <c r="K147" s="20">
        <v>123</v>
      </c>
      <c r="L147" s="20">
        <v>14</v>
      </c>
    </row>
    <row r="148" spans="1:12" x14ac:dyDescent="0.2">
      <c r="A148" s="19" t="s">
        <v>467</v>
      </c>
      <c r="B148" s="20">
        <v>877</v>
      </c>
      <c r="C148" s="20">
        <v>527</v>
      </c>
      <c r="D148" s="20">
        <v>42</v>
      </c>
      <c r="E148" s="20">
        <v>2</v>
      </c>
      <c r="F148" s="20">
        <v>1</v>
      </c>
      <c r="G148" s="20">
        <v>26</v>
      </c>
      <c r="H148" s="20">
        <v>13</v>
      </c>
      <c r="I148" s="20">
        <v>29</v>
      </c>
      <c r="J148" s="20">
        <v>135</v>
      </c>
      <c r="K148" s="20">
        <v>186</v>
      </c>
      <c r="L148" s="20">
        <v>26</v>
      </c>
    </row>
    <row r="149" spans="1:12" x14ac:dyDescent="0.2">
      <c r="A149" s="19" t="s">
        <v>468</v>
      </c>
      <c r="B149" s="20">
        <v>543</v>
      </c>
      <c r="C149" s="20">
        <v>349</v>
      </c>
      <c r="D149" s="20">
        <v>24</v>
      </c>
      <c r="E149" s="20">
        <v>1</v>
      </c>
      <c r="F149" s="20">
        <v>3</v>
      </c>
      <c r="G149" s="20">
        <v>17</v>
      </c>
      <c r="H149" s="20">
        <v>6</v>
      </c>
      <c r="I149" s="20">
        <v>12</v>
      </c>
      <c r="J149" s="20">
        <v>75</v>
      </c>
      <c r="K149" s="20">
        <v>92</v>
      </c>
      <c r="L149" s="20">
        <v>15</v>
      </c>
    </row>
    <row r="150" spans="1:12" x14ac:dyDescent="0.2">
      <c r="A150" s="19" t="s">
        <v>469</v>
      </c>
      <c r="B150" s="20">
        <v>227</v>
      </c>
      <c r="C150" s="20">
        <v>154</v>
      </c>
      <c r="D150" s="20">
        <v>12</v>
      </c>
      <c r="E150" s="20">
        <v>0</v>
      </c>
      <c r="F150" s="20">
        <v>2</v>
      </c>
      <c r="G150" s="20">
        <v>10</v>
      </c>
      <c r="H150" s="20">
        <v>3</v>
      </c>
      <c r="I150" s="20">
        <v>10</v>
      </c>
      <c r="J150" s="20">
        <v>28</v>
      </c>
      <c r="K150" s="20">
        <v>27</v>
      </c>
      <c r="L150" s="20">
        <v>6</v>
      </c>
    </row>
    <row r="151" spans="1:12" x14ac:dyDescent="0.2">
      <c r="A151" s="18" t="s">
        <v>470</v>
      </c>
      <c r="B151" s="18"/>
      <c r="C151" s="18"/>
      <c r="D151" s="18"/>
      <c r="E151" s="18"/>
      <c r="F151" s="18"/>
      <c r="G151" s="18"/>
      <c r="H151" s="18"/>
      <c r="I151" s="18"/>
      <c r="J151" s="18"/>
      <c r="K151" s="18"/>
      <c r="L151" s="18"/>
    </row>
    <row r="152" spans="1:12" x14ac:dyDescent="0.2">
      <c r="A152" s="19" t="s">
        <v>471</v>
      </c>
      <c r="B152" s="20">
        <v>294</v>
      </c>
      <c r="C152" s="20">
        <v>175</v>
      </c>
      <c r="D152" s="20">
        <v>15</v>
      </c>
      <c r="E152" s="20">
        <v>1</v>
      </c>
      <c r="F152" s="20">
        <v>2</v>
      </c>
      <c r="G152" s="20">
        <v>11</v>
      </c>
      <c r="H152" s="20">
        <v>3</v>
      </c>
      <c r="I152" s="20">
        <v>6</v>
      </c>
      <c r="J152" s="20">
        <v>56</v>
      </c>
      <c r="K152" s="20">
        <v>54</v>
      </c>
      <c r="L152" s="20">
        <v>8</v>
      </c>
    </row>
    <row r="153" spans="1:12" x14ac:dyDescent="0.2">
      <c r="A153" s="19" t="s">
        <v>472</v>
      </c>
      <c r="B153" s="20">
        <v>664</v>
      </c>
      <c r="C153" s="20">
        <v>388</v>
      </c>
      <c r="D153" s="20">
        <v>28</v>
      </c>
      <c r="E153" s="20">
        <v>0</v>
      </c>
      <c r="F153" s="20">
        <v>2</v>
      </c>
      <c r="G153" s="20">
        <v>21</v>
      </c>
      <c r="H153" s="20">
        <v>12</v>
      </c>
      <c r="I153" s="20">
        <v>19</v>
      </c>
      <c r="J153" s="20">
        <v>117</v>
      </c>
      <c r="K153" s="20">
        <v>149</v>
      </c>
      <c r="L153" s="20">
        <v>16</v>
      </c>
    </row>
    <row r="154" spans="1:12" x14ac:dyDescent="0.2">
      <c r="A154" s="19" t="s">
        <v>473</v>
      </c>
      <c r="B154" s="20">
        <v>421</v>
      </c>
      <c r="C154" s="20">
        <v>273</v>
      </c>
      <c r="D154" s="20">
        <v>14</v>
      </c>
      <c r="E154" s="20">
        <v>0</v>
      </c>
      <c r="F154" s="20">
        <v>1</v>
      </c>
      <c r="G154" s="20">
        <v>8</v>
      </c>
      <c r="H154" s="20">
        <v>4</v>
      </c>
      <c r="I154" s="20">
        <v>15</v>
      </c>
      <c r="J154" s="20">
        <v>59</v>
      </c>
      <c r="K154" s="20">
        <v>70</v>
      </c>
      <c r="L154" s="20">
        <v>11</v>
      </c>
    </row>
    <row r="155" spans="1:12" x14ac:dyDescent="0.2">
      <c r="A155" s="19" t="s">
        <v>474</v>
      </c>
      <c r="B155" s="20">
        <v>358</v>
      </c>
      <c r="C155" s="20">
        <v>220</v>
      </c>
      <c r="D155" s="20">
        <v>16</v>
      </c>
      <c r="E155" s="20">
        <v>3</v>
      </c>
      <c r="F155" s="20">
        <v>4</v>
      </c>
      <c r="G155" s="20">
        <v>7</v>
      </c>
      <c r="H155" s="20">
        <v>2</v>
      </c>
      <c r="I155" s="20">
        <v>12</v>
      </c>
      <c r="J155" s="20">
        <v>50</v>
      </c>
      <c r="K155" s="20">
        <v>69</v>
      </c>
      <c r="L155" s="20">
        <v>11</v>
      </c>
    </row>
    <row r="156" spans="1:12" x14ac:dyDescent="0.2">
      <c r="A156" s="19" t="s">
        <v>475</v>
      </c>
      <c r="B156" s="20">
        <v>217</v>
      </c>
      <c r="C156" s="20">
        <v>143</v>
      </c>
      <c r="D156" s="20">
        <v>14</v>
      </c>
      <c r="E156" s="20">
        <v>0</v>
      </c>
      <c r="F156" s="20">
        <v>1</v>
      </c>
      <c r="G156" s="20">
        <v>9</v>
      </c>
      <c r="H156" s="20">
        <v>7</v>
      </c>
      <c r="I156" s="20">
        <v>5</v>
      </c>
      <c r="J156" s="20">
        <v>14</v>
      </c>
      <c r="K156" s="20">
        <v>43</v>
      </c>
      <c r="L156" s="20">
        <v>1</v>
      </c>
    </row>
    <row r="157" spans="1:12" x14ac:dyDescent="0.2">
      <c r="A157" s="22" t="s">
        <v>476</v>
      </c>
      <c r="B157" s="23">
        <v>234</v>
      </c>
      <c r="C157" s="23">
        <v>151</v>
      </c>
      <c r="D157" s="23">
        <v>12</v>
      </c>
      <c r="E157" s="23">
        <v>1</v>
      </c>
      <c r="F157" s="23">
        <v>1</v>
      </c>
      <c r="G157" s="23">
        <v>12</v>
      </c>
      <c r="H157" s="23">
        <v>2</v>
      </c>
      <c r="I157" s="23">
        <v>6</v>
      </c>
      <c r="J157" s="23">
        <v>22</v>
      </c>
      <c r="K157" s="23">
        <v>43</v>
      </c>
      <c r="L157" s="23">
        <v>14</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67EFC-1169-4598-A1DA-6DB49382F67E}">
  <dimension ref="A1:W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23" x14ac:dyDescent="0.2">
      <c r="A1" s="8" t="s">
        <v>126</v>
      </c>
      <c r="B1" s="9"/>
    </row>
    <row r="2" spans="1:23" x14ac:dyDescent="0.2">
      <c r="A2" s="11" t="str">
        <f xml:space="preserve"> HYPERLINK("#'目次'!B49","[43]")</f>
        <v>[43]</v>
      </c>
    </row>
    <row r="3" spans="1:23" x14ac:dyDescent="0.2">
      <c r="A3" s="9" t="s">
        <v>126</v>
      </c>
      <c r="B3" s="12" t="s">
        <v>128</v>
      </c>
    </row>
    <row r="4" spans="1:23" x14ac:dyDescent="0.2">
      <c r="A4" s="9" t="s">
        <v>126</v>
      </c>
      <c r="B4" s="12" t="s">
        <v>286</v>
      </c>
    </row>
    <row r="5" spans="1:23" x14ac:dyDescent="0.2">
      <c r="A5" s="9" t="s">
        <v>126</v>
      </c>
      <c r="B5" s="12" t="s">
        <v>287</v>
      </c>
    </row>
    <row r="6" spans="1:23" x14ac:dyDescent="0.2">
      <c r="A6" s="9" t="s">
        <v>126</v>
      </c>
      <c r="B6" s="12" t="s">
        <v>288</v>
      </c>
    </row>
    <row r="7" spans="1:23" s="15" customFormat="1" ht="100" x14ac:dyDescent="0.2">
      <c r="A7" s="13" t="s">
        <v>126</v>
      </c>
      <c r="B7" s="14" t="s">
        <v>398</v>
      </c>
      <c r="C7" s="14" t="s">
        <v>705</v>
      </c>
      <c r="D7" s="14" t="s">
        <v>706</v>
      </c>
      <c r="E7" s="14" t="s">
        <v>707</v>
      </c>
      <c r="F7" s="14" t="s">
        <v>289</v>
      </c>
      <c r="G7" s="14" t="s">
        <v>290</v>
      </c>
      <c r="H7" s="14" t="s">
        <v>708</v>
      </c>
      <c r="I7" s="14" t="s">
        <v>709</v>
      </c>
      <c r="J7" s="14" t="s">
        <v>710</v>
      </c>
      <c r="K7" s="14" t="s">
        <v>711</v>
      </c>
      <c r="L7" s="14" t="s">
        <v>291</v>
      </c>
      <c r="M7" s="14" t="s">
        <v>292</v>
      </c>
      <c r="N7" s="14" t="s">
        <v>293</v>
      </c>
      <c r="O7" s="14" t="s">
        <v>294</v>
      </c>
      <c r="P7" s="14" t="s">
        <v>712</v>
      </c>
      <c r="Q7" s="14" t="s">
        <v>713</v>
      </c>
      <c r="R7" s="14" t="s">
        <v>714</v>
      </c>
      <c r="S7" s="14" t="s">
        <v>295</v>
      </c>
      <c r="T7" s="14" t="s">
        <v>296</v>
      </c>
      <c r="U7" s="14" t="s">
        <v>401</v>
      </c>
      <c r="V7" s="14" t="s">
        <v>715</v>
      </c>
      <c r="W7" s="14" t="s">
        <v>429</v>
      </c>
    </row>
    <row r="8" spans="1:23" x14ac:dyDescent="0.2">
      <c r="A8" s="16" t="s">
        <v>402</v>
      </c>
      <c r="B8" s="17">
        <v>2188</v>
      </c>
      <c r="C8" s="17">
        <v>946</v>
      </c>
      <c r="D8" s="17">
        <v>310</v>
      </c>
      <c r="E8" s="17">
        <v>143</v>
      </c>
      <c r="F8" s="17">
        <v>401</v>
      </c>
      <c r="G8" s="17">
        <v>209</v>
      </c>
      <c r="H8" s="17">
        <v>327</v>
      </c>
      <c r="I8" s="17">
        <v>516</v>
      </c>
      <c r="J8" s="17">
        <v>264</v>
      </c>
      <c r="K8" s="17">
        <v>134</v>
      </c>
      <c r="L8" s="17">
        <v>1040</v>
      </c>
      <c r="M8" s="17">
        <v>528</v>
      </c>
      <c r="N8" s="17">
        <v>218</v>
      </c>
      <c r="O8" s="17">
        <v>564</v>
      </c>
      <c r="P8" s="17">
        <v>708</v>
      </c>
      <c r="Q8" s="17">
        <v>442</v>
      </c>
      <c r="R8" s="17">
        <v>185</v>
      </c>
      <c r="S8" s="17">
        <v>218</v>
      </c>
      <c r="T8" s="17">
        <v>123</v>
      </c>
      <c r="U8" s="17">
        <v>30</v>
      </c>
      <c r="V8" s="17">
        <v>95</v>
      </c>
      <c r="W8" s="17">
        <v>303</v>
      </c>
    </row>
    <row r="9" spans="1:23" x14ac:dyDescent="0.2">
      <c r="A9" s="18" t="s">
        <v>403</v>
      </c>
      <c r="B9" s="18"/>
      <c r="C9" s="18"/>
      <c r="D9" s="18"/>
      <c r="E9" s="18"/>
      <c r="F9" s="18"/>
      <c r="G9" s="18"/>
      <c r="H9" s="18"/>
      <c r="I9" s="18"/>
      <c r="J9" s="18"/>
      <c r="K9" s="18"/>
      <c r="L9" s="18"/>
      <c r="M9" s="18"/>
      <c r="N9" s="18"/>
      <c r="O9" s="18"/>
      <c r="P9" s="18"/>
      <c r="Q9" s="18"/>
      <c r="R9" s="18"/>
      <c r="S9" s="18"/>
      <c r="T9" s="18"/>
      <c r="U9" s="18"/>
      <c r="V9" s="18"/>
      <c r="W9" s="18"/>
    </row>
    <row r="10" spans="1:23" x14ac:dyDescent="0.2">
      <c r="A10" s="19" t="s">
        <v>404</v>
      </c>
      <c r="B10" s="20">
        <v>1092</v>
      </c>
      <c r="C10" s="20">
        <v>494</v>
      </c>
      <c r="D10" s="20">
        <v>164</v>
      </c>
      <c r="E10" s="20">
        <v>82</v>
      </c>
      <c r="F10" s="20">
        <v>219</v>
      </c>
      <c r="G10" s="20">
        <v>119</v>
      </c>
      <c r="H10" s="20">
        <v>178</v>
      </c>
      <c r="I10" s="20">
        <v>254</v>
      </c>
      <c r="J10" s="20">
        <v>145</v>
      </c>
      <c r="K10" s="20">
        <v>71</v>
      </c>
      <c r="L10" s="20">
        <v>515</v>
      </c>
      <c r="M10" s="20">
        <v>282</v>
      </c>
      <c r="N10" s="20">
        <v>103</v>
      </c>
      <c r="O10" s="20">
        <v>297</v>
      </c>
      <c r="P10" s="20">
        <v>374</v>
      </c>
      <c r="Q10" s="20">
        <v>193</v>
      </c>
      <c r="R10" s="20">
        <v>87</v>
      </c>
      <c r="S10" s="20">
        <v>106</v>
      </c>
      <c r="T10" s="20">
        <v>65</v>
      </c>
      <c r="U10" s="20">
        <v>17</v>
      </c>
      <c r="V10" s="20">
        <v>56</v>
      </c>
      <c r="W10" s="20">
        <v>158</v>
      </c>
    </row>
    <row r="11" spans="1:23" x14ac:dyDescent="0.2">
      <c r="A11" s="19" t="s">
        <v>405</v>
      </c>
      <c r="B11" s="20">
        <v>1095</v>
      </c>
      <c r="C11" s="20">
        <v>451</v>
      </c>
      <c r="D11" s="20">
        <v>145</v>
      </c>
      <c r="E11" s="20">
        <v>60</v>
      </c>
      <c r="F11" s="20">
        <v>182</v>
      </c>
      <c r="G11" s="20">
        <v>90</v>
      </c>
      <c r="H11" s="20">
        <v>149</v>
      </c>
      <c r="I11" s="20">
        <v>261</v>
      </c>
      <c r="J11" s="20">
        <v>119</v>
      </c>
      <c r="K11" s="20">
        <v>63</v>
      </c>
      <c r="L11" s="20">
        <v>524</v>
      </c>
      <c r="M11" s="20">
        <v>245</v>
      </c>
      <c r="N11" s="20">
        <v>115</v>
      </c>
      <c r="O11" s="20">
        <v>267</v>
      </c>
      <c r="P11" s="20">
        <v>334</v>
      </c>
      <c r="Q11" s="20">
        <v>249</v>
      </c>
      <c r="R11" s="20">
        <v>98</v>
      </c>
      <c r="S11" s="20">
        <v>111</v>
      </c>
      <c r="T11" s="20">
        <v>58</v>
      </c>
      <c r="U11" s="20">
        <v>13</v>
      </c>
      <c r="V11" s="20">
        <v>39</v>
      </c>
      <c r="W11" s="20">
        <v>145</v>
      </c>
    </row>
    <row r="12" spans="1:23" x14ac:dyDescent="0.2">
      <c r="A12" s="19" t="s">
        <v>401</v>
      </c>
      <c r="B12" s="20">
        <v>1</v>
      </c>
      <c r="C12" s="20">
        <v>1</v>
      </c>
      <c r="D12" s="20">
        <v>1</v>
      </c>
      <c r="E12" s="20">
        <v>1</v>
      </c>
      <c r="F12" s="20">
        <v>0</v>
      </c>
      <c r="G12" s="20">
        <v>0</v>
      </c>
      <c r="H12" s="20">
        <v>0</v>
      </c>
      <c r="I12" s="20">
        <v>1</v>
      </c>
      <c r="J12" s="20">
        <v>0</v>
      </c>
      <c r="K12" s="20">
        <v>0</v>
      </c>
      <c r="L12" s="20">
        <v>1</v>
      </c>
      <c r="M12" s="20">
        <v>1</v>
      </c>
      <c r="N12" s="20">
        <v>0</v>
      </c>
      <c r="O12" s="20">
        <v>0</v>
      </c>
      <c r="P12" s="20">
        <v>0</v>
      </c>
      <c r="Q12" s="20">
        <v>0</v>
      </c>
      <c r="R12" s="20">
        <v>0</v>
      </c>
      <c r="S12" s="20">
        <v>1</v>
      </c>
      <c r="T12" s="20">
        <v>0</v>
      </c>
      <c r="U12" s="20">
        <v>0</v>
      </c>
      <c r="V12" s="20">
        <v>0</v>
      </c>
      <c r="W12" s="20">
        <v>0</v>
      </c>
    </row>
    <row r="13" spans="1:23" x14ac:dyDescent="0.2">
      <c r="A13" s="18" t="s">
        <v>406</v>
      </c>
      <c r="B13" s="18"/>
      <c r="C13" s="18"/>
      <c r="D13" s="18"/>
      <c r="E13" s="18"/>
      <c r="F13" s="18"/>
      <c r="G13" s="18"/>
      <c r="H13" s="18"/>
      <c r="I13" s="18"/>
      <c r="J13" s="18"/>
      <c r="K13" s="18"/>
      <c r="L13" s="18"/>
      <c r="M13" s="18"/>
      <c r="N13" s="18"/>
      <c r="O13" s="18"/>
      <c r="P13" s="18"/>
      <c r="Q13" s="18"/>
      <c r="R13" s="18"/>
      <c r="S13" s="18"/>
      <c r="T13" s="18"/>
      <c r="U13" s="18"/>
      <c r="V13" s="18"/>
      <c r="W13" s="18"/>
    </row>
    <row r="14" spans="1:23" x14ac:dyDescent="0.2">
      <c r="A14" s="19" t="s">
        <v>407</v>
      </c>
      <c r="B14" s="20">
        <v>387</v>
      </c>
      <c r="C14" s="20">
        <v>173</v>
      </c>
      <c r="D14" s="20">
        <v>63</v>
      </c>
      <c r="E14" s="20">
        <v>42</v>
      </c>
      <c r="F14" s="20">
        <v>73</v>
      </c>
      <c r="G14" s="20">
        <v>51</v>
      </c>
      <c r="H14" s="20">
        <v>61</v>
      </c>
      <c r="I14" s="20">
        <v>99</v>
      </c>
      <c r="J14" s="20">
        <v>44</v>
      </c>
      <c r="K14" s="20">
        <v>30</v>
      </c>
      <c r="L14" s="20">
        <v>170</v>
      </c>
      <c r="M14" s="20">
        <v>103</v>
      </c>
      <c r="N14" s="20">
        <v>69</v>
      </c>
      <c r="O14" s="20">
        <v>100</v>
      </c>
      <c r="P14" s="20">
        <v>169</v>
      </c>
      <c r="Q14" s="20">
        <v>86</v>
      </c>
      <c r="R14" s="20">
        <v>25</v>
      </c>
      <c r="S14" s="20">
        <v>52</v>
      </c>
      <c r="T14" s="20">
        <v>21</v>
      </c>
      <c r="U14" s="20">
        <v>4</v>
      </c>
      <c r="V14" s="20">
        <v>17</v>
      </c>
      <c r="W14" s="20">
        <v>43</v>
      </c>
    </row>
    <row r="15" spans="1:23" x14ac:dyDescent="0.2">
      <c r="A15" s="19" t="s">
        <v>408</v>
      </c>
      <c r="B15" s="20">
        <v>432</v>
      </c>
      <c r="C15" s="20">
        <v>194</v>
      </c>
      <c r="D15" s="20">
        <v>55</v>
      </c>
      <c r="E15" s="20">
        <v>43</v>
      </c>
      <c r="F15" s="20">
        <v>90</v>
      </c>
      <c r="G15" s="20">
        <v>50</v>
      </c>
      <c r="H15" s="20">
        <v>77</v>
      </c>
      <c r="I15" s="20">
        <v>105</v>
      </c>
      <c r="J15" s="20">
        <v>57</v>
      </c>
      <c r="K15" s="20">
        <v>20</v>
      </c>
      <c r="L15" s="20">
        <v>223</v>
      </c>
      <c r="M15" s="20">
        <v>121</v>
      </c>
      <c r="N15" s="20">
        <v>61</v>
      </c>
      <c r="O15" s="20">
        <v>131</v>
      </c>
      <c r="P15" s="20">
        <v>172</v>
      </c>
      <c r="Q15" s="20">
        <v>118</v>
      </c>
      <c r="R15" s="20">
        <v>23</v>
      </c>
      <c r="S15" s="20">
        <v>58</v>
      </c>
      <c r="T15" s="20">
        <v>23</v>
      </c>
      <c r="U15" s="20">
        <v>12</v>
      </c>
      <c r="V15" s="20">
        <v>10</v>
      </c>
      <c r="W15" s="20">
        <v>49</v>
      </c>
    </row>
    <row r="16" spans="1:23" x14ac:dyDescent="0.2">
      <c r="A16" s="19" t="s">
        <v>409</v>
      </c>
      <c r="B16" s="20">
        <v>449</v>
      </c>
      <c r="C16" s="20">
        <v>180</v>
      </c>
      <c r="D16" s="20">
        <v>64</v>
      </c>
      <c r="E16" s="20">
        <v>29</v>
      </c>
      <c r="F16" s="20">
        <v>67</v>
      </c>
      <c r="G16" s="20">
        <v>37</v>
      </c>
      <c r="H16" s="20">
        <v>73</v>
      </c>
      <c r="I16" s="20">
        <v>103</v>
      </c>
      <c r="J16" s="20">
        <v>49</v>
      </c>
      <c r="K16" s="20">
        <v>18</v>
      </c>
      <c r="L16" s="20">
        <v>223</v>
      </c>
      <c r="M16" s="20">
        <v>105</v>
      </c>
      <c r="N16" s="20">
        <v>44</v>
      </c>
      <c r="O16" s="20">
        <v>121</v>
      </c>
      <c r="P16" s="20">
        <v>151</v>
      </c>
      <c r="Q16" s="20">
        <v>85</v>
      </c>
      <c r="R16" s="20">
        <v>35</v>
      </c>
      <c r="S16" s="20">
        <v>39</v>
      </c>
      <c r="T16" s="20">
        <v>26</v>
      </c>
      <c r="U16" s="20">
        <v>2</v>
      </c>
      <c r="V16" s="20">
        <v>16</v>
      </c>
      <c r="W16" s="20">
        <v>62</v>
      </c>
    </row>
    <row r="17" spans="1:23" x14ac:dyDescent="0.2">
      <c r="A17" s="19" t="s">
        <v>410</v>
      </c>
      <c r="B17" s="20">
        <v>427</v>
      </c>
      <c r="C17" s="20">
        <v>174</v>
      </c>
      <c r="D17" s="20">
        <v>48</v>
      </c>
      <c r="E17" s="20">
        <v>17</v>
      </c>
      <c r="F17" s="20">
        <v>86</v>
      </c>
      <c r="G17" s="20">
        <v>36</v>
      </c>
      <c r="H17" s="20">
        <v>57</v>
      </c>
      <c r="I17" s="20">
        <v>99</v>
      </c>
      <c r="J17" s="20">
        <v>54</v>
      </c>
      <c r="K17" s="20">
        <v>29</v>
      </c>
      <c r="L17" s="20">
        <v>177</v>
      </c>
      <c r="M17" s="20">
        <v>93</v>
      </c>
      <c r="N17" s="20">
        <v>27</v>
      </c>
      <c r="O17" s="20">
        <v>114</v>
      </c>
      <c r="P17" s="20">
        <v>137</v>
      </c>
      <c r="Q17" s="20">
        <v>83</v>
      </c>
      <c r="R17" s="20">
        <v>36</v>
      </c>
      <c r="S17" s="20">
        <v>40</v>
      </c>
      <c r="T17" s="20">
        <v>29</v>
      </c>
      <c r="U17" s="20">
        <v>5</v>
      </c>
      <c r="V17" s="20">
        <v>23</v>
      </c>
      <c r="W17" s="20">
        <v>67</v>
      </c>
    </row>
    <row r="18" spans="1:23" x14ac:dyDescent="0.2">
      <c r="A18" s="19" t="s">
        <v>411</v>
      </c>
      <c r="B18" s="20">
        <v>274</v>
      </c>
      <c r="C18" s="20">
        <v>118</v>
      </c>
      <c r="D18" s="20">
        <v>31</v>
      </c>
      <c r="E18" s="20">
        <v>5</v>
      </c>
      <c r="F18" s="20">
        <v>48</v>
      </c>
      <c r="G18" s="20">
        <v>19</v>
      </c>
      <c r="H18" s="20">
        <v>33</v>
      </c>
      <c r="I18" s="20">
        <v>68</v>
      </c>
      <c r="J18" s="20">
        <v>31</v>
      </c>
      <c r="K18" s="20">
        <v>16</v>
      </c>
      <c r="L18" s="20">
        <v>134</v>
      </c>
      <c r="M18" s="20">
        <v>66</v>
      </c>
      <c r="N18" s="20">
        <v>8</v>
      </c>
      <c r="O18" s="20">
        <v>65</v>
      </c>
      <c r="P18" s="20">
        <v>54</v>
      </c>
      <c r="Q18" s="20">
        <v>48</v>
      </c>
      <c r="R18" s="20">
        <v>32</v>
      </c>
      <c r="S18" s="20">
        <v>16</v>
      </c>
      <c r="T18" s="20">
        <v>15</v>
      </c>
      <c r="U18" s="20">
        <v>5</v>
      </c>
      <c r="V18" s="20">
        <v>9</v>
      </c>
      <c r="W18" s="20">
        <v>53</v>
      </c>
    </row>
    <row r="19" spans="1:23" x14ac:dyDescent="0.2">
      <c r="A19" s="19" t="s">
        <v>412</v>
      </c>
      <c r="B19" s="20">
        <v>137</v>
      </c>
      <c r="C19" s="20">
        <v>67</v>
      </c>
      <c r="D19" s="20">
        <v>29</v>
      </c>
      <c r="E19" s="20">
        <v>3</v>
      </c>
      <c r="F19" s="20">
        <v>28</v>
      </c>
      <c r="G19" s="20">
        <v>9</v>
      </c>
      <c r="H19" s="20">
        <v>20</v>
      </c>
      <c r="I19" s="20">
        <v>28</v>
      </c>
      <c r="J19" s="20">
        <v>18</v>
      </c>
      <c r="K19" s="20">
        <v>13</v>
      </c>
      <c r="L19" s="20">
        <v>72</v>
      </c>
      <c r="M19" s="20">
        <v>27</v>
      </c>
      <c r="N19" s="20">
        <v>6</v>
      </c>
      <c r="O19" s="20">
        <v>19</v>
      </c>
      <c r="P19" s="20">
        <v>21</v>
      </c>
      <c r="Q19" s="20">
        <v>15</v>
      </c>
      <c r="R19" s="20">
        <v>19</v>
      </c>
      <c r="S19" s="20">
        <v>10</v>
      </c>
      <c r="T19" s="20">
        <v>7</v>
      </c>
      <c r="U19" s="20">
        <v>1</v>
      </c>
      <c r="V19" s="20">
        <v>9</v>
      </c>
      <c r="W19" s="20">
        <v>22</v>
      </c>
    </row>
    <row r="20" spans="1:23" x14ac:dyDescent="0.2">
      <c r="A20" s="19" t="s">
        <v>413</v>
      </c>
      <c r="B20" s="20">
        <v>71</v>
      </c>
      <c r="C20" s="20">
        <v>37</v>
      </c>
      <c r="D20" s="20">
        <v>18</v>
      </c>
      <c r="E20" s="20">
        <v>4</v>
      </c>
      <c r="F20" s="20">
        <v>8</v>
      </c>
      <c r="G20" s="20">
        <v>6</v>
      </c>
      <c r="H20" s="20">
        <v>3</v>
      </c>
      <c r="I20" s="20">
        <v>14</v>
      </c>
      <c r="J20" s="20">
        <v>10</v>
      </c>
      <c r="K20" s="20">
        <v>7</v>
      </c>
      <c r="L20" s="20">
        <v>37</v>
      </c>
      <c r="M20" s="20">
        <v>12</v>
      </c>
      <c r="N20" s="20">
        <v>3</v>
      </c>
      <c r="O20" s="20">
        <v>12</v>
      </c>
      <c r="P20" s="20">
        <v>3</v>
      </c>
      <c r="Q20" s="20">
        <v>7</v>
      </c>
      <c r="R20" s="20">
        <v>14</v>
      </c>
      <c r="S20" s="20">
        <v>3</v>
      </c>
      <c r="T20" s="20">
        <v>2</v>
      </c>
      <c r="U20" s="20">
        <v>0</v>
      </c>
      <c r="V20" s="20">
        <v>9</v>
      </c>
      <c r="W20" s="20">
        <v>5</v>
      </c>
    </row>
    <row r="21" spans="1:23" x14ac:dyDescent="0.2">
      <c r="A21" s="19" t="s">
        <v>414</v>
      </c>
      <c r="B21" s="20">
        <v>11</v>
      </c>
      <c r="C21" s="20">
        <v>3</v>
      </c>
      <c r="D21" s="20">
        <v>2</v>
      </c>
      <c r="E21" s="20">
        <v>0</v>
      </c>
      <c r="F21" s="20">
        <v>1</v>
      </c>
      <c r="G21" s="20">
        <v>1</v>
      </c>
      <c r="H21" s="20">
        <v>3</v>
      </c>
      <c r="I21" s="20">
        <v>0</v>
      </c>
      <c r="J21" s="20">
        <v>1</v>
      </c>
      <c r="K21" s="20">
        <v>1</v>
      </c>
      <c r="L21" s="20">
        <v>4</v>
      </c>
      <c r="M21" s="20">
        <v>1</v>
      </c>
      <c r="N21" s="20">
        <v>0</v>
      </c>
      <c r="O21" s="20">
        <v>2</v>
      </c>
      <c r="P21" s="20">
        <v>1</v>
      </c>
      <c r="Q21" s="20">
        <v>0</v>
      </c>
      <c r="R21" s="20">
        <v>1</v>
      </c>
      <c r="S21" s="20">
        <v>0</v>
      </c>
      <c r="T21" s="20">
        <v>0</v>
      </c>
      <c r="U21" s="20">
        <v>1</v>
      </c>
      <c r="V21" s="20">
        <v>2</v>
      </c>
      <c r="W21" s="20">
        <v>2</v>
      </c>
    </row>
    <row r="22" spans="1:23" x14ac:dyDescent="0.2">
      <c r="A22" s="19" t="s">
        <v>415</v>
      </c>
      <c r="B22" s="20">
        <v>881</v>
      </c>
      <c r="C22" s="20">
        <v>374</v>
      </c>
      <c r="D22" s="20">
        <v>119</v>
      </c>
      <c r="E22" s="20">
        <v>72</v>
      </c>
      <c r="F22" s="20">
        <v>157</v>
      </c>
      <c r="G22" s="20">
        <v>87</v>
      </c>
      <c r="H22" s="20">
        <v>150</v>
      </c>
      <c r="I22" s="20">
        <v>208</v>
      </c>
      <c r="J22" s="20">
        <v>106</v>
      </c>
      <c r="K22" s="20">
        <v>38</v>
      </c>
      <c r="L22" s="20">
        <v>446</v>
      </c>
      <c r="M22" s="20">
        <v>226</v>
      </c>
      <c r="N22" s="20">
        <v>105</v>
      </c>
      <c r="O22" s="20">
        <v>252</v>
      </c>
      <c r="P22" s="20">
        <v>323</v>
      </c>
      <c r="Q22" s="20">
        <v>203</v>
      </c>
      <c r="R22" s="20">
        <v>58</v>
      </c>
      <c r="S22" s="20">
        <v>97</v>
      </c>
      <c r="T22" s="20">
        <v>49</v>
      </c>
      <c r="U22" s="20">
        <v>14</v>
      </c>
      <c r="V22" s="20">
        <v>26</v>
      </c>
      <c r="W22" s="20">
        <v>111</v>
      </c>
    </row>
    <row r="23" spans="1:23" x14ac:dyDescent="0.2">
      <c r="A23" s="19" t="s">
        <v>416</v>
      </c>
      <c r="B23" s="20">
        <v>701</v>
      </c>
      <c r="C23" s="20">
        <v>292</v>
      </c>
      <c r="D23" s="20">
        <v>79</v>
      </c>
      <c r="E23" s="20">
        <v>22</v>
      </c>
      <c r="F23" s="20">
        <v>134</v>
      </c>
      <c r="G23" s="20">
        <v>55</v>
      </c>
      <c r="H23" s="20">
        <v>90</v>
      </c>
      <c r="I23" s="20">
        <v>167</v>
      </c>
      <c r="J23" s="20">
        <v>85</v>
      </c>
      <c r="K23" s="20">
        <v>45</v>
      </c>
      <c r="L23" s="20">
        <v>311</v>
      </c>
      <c r="M23" s="20">
        <v>159</v>
      </c>
      <c r="N23" s="20">
        <v>35</v>
      </c>
      <c r="O23" s="20">
        <v>179</v>
      </c>
      <c r="P23" s="20">
        <v>191</v>
      </c>
      <c r="Q23" s="20">
        <v>131</v>
      </c>
      <c r="R23" s="20">
        <v>68</v>
      </c>
      <c r="S23" s="20">
        <v>56</v>
      </c>
      <c r="T23" s="20">
        <v>44</v>
      </c>
      <c r="U23" s="20">
        <v>10</v>
      </c>
      <c r="V23" s="20">
        <v>32</v>
      </c>
      <c r="W23" s="20">
        <v>120</v>
      </c>
    </row>
    <row r="24" spans="1:23" x14ac:dyDescent="0.2">
      <c r="A24" s="19" t="s">
        <v>417</v>
      </c>
      <c r="B24" s="20">
        <v>1801</v>
      </c>
      <c r="C24" s="20">
        <v>773</v>
      </c>
      <c r="D24" s="20">
        <v>247</v>
      </c>
      <c r="E24" s="20">
        <v>101</v>
      </c>
      <c r="F24" s="20">
        <v>328</v>
      </c>
      <c r="G24" s="20">
        <v>158</v>
      </c>
      <c r="H24" s="20">
        <v>266</v>
      </c>
      <c r="I24" s="20">
        <v>417</v>
      </c>
      <c r="J24" s="20">
        <v>220</v>
      </c>
      <c r="K24" s="20">
        <v>104</v>
      </c>
      <c r="L24" s="20">
        <v>870</v>
      </c>
      <c r="M24" s="20">
        <v>425</v>
      </c>
      <c r="N24" s="20">
        <v>149</v>
      </c>
      <c r="O24" s="20">
        <v>464</v>
      </c>
      <c r="P24" s="20">
        <v>539</v>
      </c>
      <c r="Q24" s="20">
        <v>356</v>
      </c>
      <c r="R24" s="20">
        <v>160</v>
      </c>
      <c r="S24" s="20">
        <v>166</v>
      </c>
      <c r="T24" s="20">
        <v>102</v>
      </c>
      <c r="U24" s="20">
        <v>26</v>
      </c>
      <c r="V24" s="20">
        <v>78</v>
      </c>
      <c r="W24" s="20">
        <v>260</v>
      </c>
    </row>
    <row r="25" spans="1:23" x14ac:dyDescent="0.2">
      <c r="A25" s="19" t="s">
        <v>418</v>
      </c>
      <c r="B25" s="20">
        <v>920</v>
      </c>
      <c r="C25" s="20">
        <v>399</v>
      </c>
      <c r="D25" s="20">
        <v>128</v>
      </c>
      <c r="E25" s="20">
        <v>29</v>
      </c>
      <c r="F25" s="20">
        <v>171</v>
      </c>
      <c r="G25" s="20">
        <v>71</v>
      </c>
      <c r="H25" s="20">
        <v>116</v>
      </c>
      <c r="I25" s="20">
        <v>209</v>
      </c>
      <c r="J25" s="20">
        <v>114</v>
      </c>
      <c r="K25" s="20">
        <v>66</v>
      </c>
      <c r="L25" s="20">
        <v>424</v>
      </c>
      <c r="M25" s="20">
        <v>199</v>
      </c>
      <c r="N25" s="20">
        <v>44</v>
      </c>
      <c r="O25" s="20">
        <v>212</v>
      </c>
      <c r="P25" s="20">
        <v>216</v>
      </c>
      <c r="Q25" s="20">
        <v>153</v>
      </c>
      <c r="R25" s="20">
        <v>102</v>
      </c>
      <c r="S25" s="20">
        <v>69</v>
      </c>
      <c r="T25" s="20">
        <v>53</v>
      </c>
      <c r="U25" s="20">
        <v>12</v>
      </c>
      <c r="V25" s="20">
        <v>52</v>
      </c>
      <c r="W25" s="20">
        <v>149</v>
      </c>
    </row>
    <row r="26" spans="1:23" x14ac:dyDescent="0.2">
      <c r="A26" s="19" t="s">
        <v>419</v>
      </c>
      <c r="B26" s="20">
        <v>219</v>
      </c>
      <c r="C26" s="20">
        <v>107</v>
      </c>
      <c r="D26" s="20">
        <v>49</v>
      </c>
      <c r="E26" s="20">
        <v>7</v>
      </c>
      <c r="F26" s="20">
        <v>37</v>
      </c>
      <c r="G26" s="20">
        <v>16</v>
      </c>
      <c r="H26" s="20">
        <v>26</v>
      </c>
      <c r="I26" s="20">
        <v>42</v>
      </c>
      <c r="J26" s="20">
        <v>29</v>
      </c>
      <c r="K26" s="20">
        <v>21</v>
      </c>
      <c r="L26" s="20">
        <v>113</v>
      </c>
      <c r="M26" s="20">
        <v>40</v>
      </c>
      <c r="N26" s="20">
        <v>9</v>
      </c>
      <c r="O26" s="20">
        <v>33</v>
      </c>
      <c r="P26" s="20">
        <v>25</v>
      </c>
      <c r="Q26" s="20">
        <v>22</v>
      </c>
      <c r="R26" s="20">
        <v>34</v>
      </c>
      <c r="S26" s="20">
        <v>13</v>
      </c>
      <c r="T26" s="20">
        <v>9</v>
      </c>
      <c r="U26" s="20">
        <v>2</v>
      </c>
      <c r="V26" s="20">
        <v>20</v>
      </c>
      <c r="W26" s="20">
        <v>29</v>
      </c>
    </row>
    <row r="27" spans="1:23" x14ac:dyDescent="0.2">
      <c r="A27" s="18" t="s">
        <v>420</v>
      </c>
      <c r="B27" s="17">
        <v>208</v>
      </c>
      <c r="C27" s="17">
        <v>102</v>
      </c>
      <c r="D27" s="17">
        <v>33</v>
      </c>
      <c r="E27" s="17">
        <v>28</v>
      </c>
      <c r="F27" s="17">
        <v>44</v>
      </c>
      <c r="G27" s="17">
        <v>27</v>
      </c>
      <c r="H27" s="17">
        <v>36</v>
      </c>
      <c r="I27" s="17">
        <v>48</v>
      </c>
      <c r="J27" s="17">
        <v>29</v>
      </c>
      <c r="K27" s="17">
        <v>23</v>
      </c>
      <c r="L27" s="17">
        <v>81</v>
      </c>
      <c r="M27" s="17">
        <v>57</v>
      </c>
      <c r="N27" s="17">
        <v>28</v>
      </c>
      <c r="O27" s="17">
        <v>51</v>
      </c>
      <c r="P27" s="17">
        <v>97</v>
      </c>
      <c r="Q27" s="17">
        <v>47</v>
      </c>
      <c r="R27" s="17">
        <v>11</v>
      </c>
      <c r="S27" s="17">
        <v>24</v>
      </c>
      <c r="T27" s="17">
        <v>10</v>
      </c>
      <c r="U27" s="17">
        <v>3</v>
      </c>
      <c r="V27" s="17">
        <v>13</v>
      </c>
      <c r="W27" s="17">
        <v>25</v>
      </c>
    </row>
    <row r="28" spans="1:23" x14ac:dyDescent="0.2">
      <c r="A28" s="19" t="s">
        <v>408</v>
      </c>
      <c r="B28" s="20">
        <v>220</v>
      </c>
      <c r="C28" s="20">
        <v>108</v>
      </c>
      <c r="D28" s="20">
        <v>32</v>
      </c>
      <c r="E28" s="20">
        <v>23</v>
      </c>
      <c r="F28" s="20">
        <v>52</v>
      </c>
      <c r="G28" s="20">
        <v>28</v>
      </c>
      <c r="H28" s="20">
        <v>40</v>
      </c>
      <c r="I28" s="20">
        <v>55</v>
      </c>
      <c r="J28" s="20">
        <v>26</v>
      </c>
      <c r="K28" s="20">
        <v>10</v>
      </c>
      <c r="L28" s="20">
        <v>114</v>
      </c>
      <c r="M28" s="20">
        <v>64</v>
      </c>
      <c r="N28" s="20">
        <v>36</v>
      </c>
      <c r="O28" s="20">
        <v>72</v>
      </c>
      <c r="P28" s="20">
        <v>88</v>
      </c>
      <c r="Q28" s="20">
        <v>47</v>
      </c>
      <c r="R28" s="20">
        <v>10</v>
      </c>
      <c r="S28" s="20">
        <v>28</v>
      </c>
      <c r="T28" s="20">
        <v>16</v>
      </c>
      <c r="U28" s="20">
        <v>9</v>
      </c>
      <c r="V28" s="20">
        <v>5</v>
      </c>
      <c r="W28" s="20">
        <v>26</v>
      </c>
    </row>
    <row r="29" spans="1:23" x14ac:dyDescent="0.2">
      <c r="A29" s="19" t="s">
        <v>409</v>
      </c>
      <c r="B29" s="20">
        <v>226</v>
      </c>
      <c r="C29" s="20">
        <v>86</v>
      </c>
      <c r="D29" s="20">
        <v>35</v>
      </c>
      <c r="E29" s="20">
        <v>16</v>
      </c>
      <c r="F29" s="20">
        <v>43</v>
      </c>
      <c r="G29" s="20">
        <v>20</v>
      </c>
      <c r="H29" s="20">
        <v>42</v>
      </c>
      <c r="I29" s="20">
        <v>51</v>
      </c>
      <c r="J29" s="20">
        <v>29</v>
      </c>
      <c r="K29" s="20">
        <v>11</v>
      </c>
      <c r="L29" s="20">
        <v>112</v>
      </c>
      <c r="M29" s="20">
        <v>52</v>
      </c>
      <c r="N29" s="20">
        <v>18</v>
      </c>
      <c r="O29" s="20">
        <v>57</v>
      </c>
      <c r="P29" s="20">
        <v>79</v>
      </c>
      <c r="Q29" s="20">
        <v>34</v>
      </c>
      <c r="R29" s="20">
        <v>15</v>
      </c>
      <c r="S29" s="20">
        <v>18</v>
      </c>
      <c r="T29" s="20">
        <v>12</v>
      </c>
      <c r="U29" s="20">
        <v>0</v>
      </c>
      <c r="V29" s="20">
        <v>11</v>
      </c>
      <c r="W29" s="20">
        <v>34</v>
      </c>
    </row>
    <row r="30" spans="1:23" x14ac:dyDescent="0.2">
      <c r="A30" s="19" t="s">
        <v>410</v>
      </c>
      <c r="B30" s="20">
        <v>211</v>
      </c>
      <c r="C30" s="20">
        <v>94</v>
      </c>
      <c r="D30" s="20">
        <v>32</v>
      </c>
      <c r="E30" s="20">
        <v>7</v>
      </c>
      <c r="F30" s="20">
        <v>46</v>
      </c>
      <c r="G30" s="20">
        <v>24</v>
      </c>
      <c r="H30" s="20">
        <v>29</v>
      </c>
      <c r="I30" s="20">
        <v>49</v>
      </c>
      <c r="J30" s="20">
        <v>31</v>
      </c>
      <c r="K30" s="20">
        <v>13</v>
      </c>
      <c r="L30" s="20">
        <v>91</v>
      </c>
      <c r="M30" s="20">
        <v>57</v>
      </c>
      <c r="N30" s="20">
        <v>16</v>
      </c>
      <c r="O30" s="20">
        <v>66</v>
      </c>
      <c r="P30" s="20">
        <v>77</v>
      </c>
      <c r="Q30" s="20">
        <v>39</v>
      </c>
      <c r="R30" s="20">
        <v>22</v>
      </c>
      <c r="S30" s="20">
        <v>23</v>
      </c>
      <c r="T30" s="20">
        <v>15</v>
      </c>
      <c r="U30" s="20">
        <v>2</v>
      </c>
      <c r="V30" s="20">
        <v>12</v>
      </c>
      <c r="W30" s="20">
        <v>32</v>
      </c>
    </row>
    <row r="31" spans="1:23" x14ac:dyDescent="0.2">
      <c r="A31" s="19" t="s">
        <v>411</v>
      </c>
      <c r="B31" s="20">
        <v>134</v>
      </c>
      <c r="C31" s="20">
        <v>60</v>
      </c>
      <c r="D31" s="20">
        <v>16</v>
      </c>
      <c r="E31" s="20">
        <v>5</v>
      </c>
      <c r="F31" s="20">
        <v>20</v>
      </c>
      <c r="G31" s="20">
        <v>10</v>
      </c>
      <c r="H31" s="20">
        <v>21</v>
      </c>
      <c r="I31" s="20">
        <v>33</v>
      </c>
      <c r="J31" s="20">
        <v>15</v>
      </c>
      <c r="K31" s="20">
        <v>6</v>
      </c>
      <c r="L31" s="20">
        <v>70</v>
      </c>
      <c r="M31" s="20">
        <v>35</v>
      </c>
      <c r="N31" s="20">
        <v>2</v>
      </c>
      <c r="O31" s="20">
        <v>40</v>
      </c>
      <c r="P31" s="20">
        <v>25</v>
      </c>
      <c r="Q31" s="20">
        <v>18</v>
      </c>
      <c r="R31" s="20">
        <v>12</v>
      </c>
      <c r="S31" s="20">
        <v>7</v>
      </c>
      <c r="T31" s="20">
        <v>7</v>
      </c>
      <c r="U31" s="20">
        <v>3</v>
      </c>
      <c r="V31" s="20">
        <v>5</v>
      </c>
      <c r="W31" s="20">
        <v>23</v>
      </c>
    </row>
    <row r="32" spans="1:23" x14ac:dyDescent="0.2">
      <c r="A32" s="19" t="s">
        <v>412</v>
      </c>
      <c r="B32" s="20">
        <v>65</v>
      </c>
      <c r="C32" s="20">
        <v>29</v>
      </c>
      <c r="D32" s="20">
        <v>10</v>
      </c>
      <c r="E32" s="20">
        <v>1</v>
      </c>
      <c r="F32" s="20">
        <v>13</v>
      </c>
      <c r="G32" s="20">
        <v>6</v>
      </c>
      <c r="H32" s="20">
        <v>9</v>
      </c>
      <c r="I32" s="20">
        <v>14</v>
      </c>
      <c r="J32" s="20">
        <v>11</v>
      </c>
      <c r="K32" s="20">
        <v>6</v>
      </c>
      <c r="L32" s="20">
        <v>34</v>
      </c>
      <c r="M32" s="20">
        <v>11</v>
      </c>
      <c r="N32" s="20">
        <v>3</v>
      </c>
      <c r="O32" s="20">
        <v>7</v>
      </c>
      <c r="P32" s="20">
        <v>7</v>
      </c>
      <c r="Q32" s="20">
        <v>5</v>
      </c>
      <c r="R32" s="20">
        <v>9</v>
      </c>
      <c r="S32" s="20">
        <v>5</v>
      </c>
      <c r="T32" s="20">
        <v>5</v>
      </c>
      <c r="U32" s="20">
        <v>0</v>
      </c>
      <c r="V32" s="20">
        <v>6</v>
      </c>
      <c r="W32" s="20">
        <v>13</v>
      </c>
    </row>
    <row r="33" spans="1:23" x14ac:dyDescent="0.2">
      <c r="A33" s="19" t="s">
        <v>413</v>
      </c>
      <c r="B33" s="20">
        <v>25</v>
      </c>
      <c r="C33" s="20">
        <v>15</v>
      </c>
      <c r="D33" s="20">
        <v>6</v>
      </c>
      <c r="E33" s="20">
        <v>2</v>
      </c>
      <c r="F33" s="20">
        <v>1</v>
      </c>
      <c r="G33" s="20">
        <v>4</v>
      </c>
      <c r="H33" s="20">
        <v>1</v>
      </c>
      <c r="I33" s="20">
        <v>4</v>
      </c>
      <c r="J33" s="20">
        <v>4</v>
      </c>
      <c r="K33" s="20">
        <v>2</v>
      </c>
      <c r="L33" s="20">
        <v>12</v>
      </c>
      <c r="M33" s="20">
        <v>6</v>
      </c>
      <c r="N33" s="20">
        <v>0</v>
      </c>
      <c r="O33" s="20">
        <v>4</v>
      </c>
      <c r="P33" s="20">
        <v>1</v>
      </c>
      <c r="Q33" s="20">
        <v>3</v>
      </c>
      <c r="R33" s="20">
        <v>8</v>
      </c>
      <c r="S33" s="20">
        <v>1</v>
      </c>
      <c r="T33" s="20">
        <v>0</v>
      </c>
      <c r="U33" s="20">
        <v>0</v>
      </c>
      <c r="V33" s="20">
        <v>3</v>
      </c>
      <c r="W33" s="20">
        <v>4</v>
      </c>
    </row>
    <row r="34" spans="1:23" x14ac:dyDescent="0.2">
      <c r="A34" s="19" t="s">
        <v>414</v>
      </c>
      <c r="B34" s="20">
        <v>3</v>
      </c>
      <c r="C34" s="20">
        <v>0</v>
      </c>
      <c r="D34" s="20">
        <v>0</v>
      </c>
      <c r="E34" s="20">
        <v>0</v>
      </c>
      <c r="F34" s="20">
        <v>0</v>
      </c>
      <c r="G34" s="20">
        <v>0</v>
      </c>
      <c r="H34" s="20">
        <v>0</v>
      </c>
      <c r="I34" s="20">
        <v>0</v>
      </c>
      <c r="J34" s="20">
        <v>0</v>
      </c>
      <c r="K34" s="20">
        <v>0</v>
      </c>
      <c r="L34" s="20">
        <v>1</v>
      </c>
      <c r="M34" s="20">
        <v>0</v>
      </c>
      <c r="N34" s="20">
        <v>0</v>
      </c>
      <c r="O34" s="20">
        <v>0</v>
      </c>
      <c r="P34" s="20">
        <v>0</v>
      </c>
      <c r="Q34" s="20">
        <v>0</v>
      </c>
      <c r="R34" s="20">
        <v>0</v>
      </c>
      <c r="S34" s="20">
        <v>0</v>
      </c>
      <c r="T34" s="20">
        <v>0</v>
      </c>
      <c r="U34" s="20">
        <v>0</v>
      </c>
      <c r="V34" s="20">
        <v>1</v>
      </c>
      <c r="W34" s="20">
        <v>1</v>
      </c>
    </row>
    <row r="35" spans="1:23" x14ac:dyDescent="0.2">
      <c r="A35" s="19" t="s">
        <v>415</v>
      </c>
      <c r="B35" s="20">
        <v>446</v>
      </c>
      <c r="C35" s="20">
        <v>194</v>
      </c>
      <c r="D35" s="20">
        <v>67</v>
      </c>
      <c r="E35" s="20">
        <v>39</v>
      </c>
      <c r="F35" s="20">
        <v>95</v>
      </c>
      <c r="G35" s="20">
        <v>48</v>
      </c>
      <c r="H35" s="20">
        <v>82</v>
      </c>
      <c r="I35" s="20">
        <v>106</v>
      </c>
      <c r="J35" s="20">
        <v>55</v>
      </c>
      <c r="K35" s="20">
        <v>21</v>
      </c>
      <c r="L35" s="20">
        <v>226</v>
      </c>
      <c r="M35" s="20">
        <v>116</v>
      </c>
      <c r="N35" s="20">
        <v>54</v>
      </c>
      <c r="O35" s="20">
        <v>129</v>
      </c>
      <c r="P35" s="20">
        <v>167</v>
      </c>
      <c r="Q35" s="20">
        <v>81</v>
      </c>
      <c r="R35" s="20">
        <v>25</v>
      </c>
      <c r="S35" s="20">
        <v>46</v>
      </c>
      <c r="T35" s="20">
        <v>28</v>
      </c>
      <c r="U35" s="20">
        <v>9</v>
      </c>
      <c r="V35" s="20">
        <v>16</v>
      </c>
      <c r="W35" s="20">
        <v>60</v>
      </c>
    </row>
    <row r="36" spans="1:23" x14ac:dyDescent="0.2">
      <c r="A36" s="19" t="s">
        <v>416</v>
      </c>
      <c r="B36" s="20">
        <v>345</v>
      </c>
      <c r="C36" s="20">
        <v>154</v>
      </c>
      <c r="D36" s="20">
        <v>48</v>
      </c>
      <c r="E36" s="20">
        <v>12</v>
      </c>
      <c r="F36" s="20">
        <v>66</v>
      </c>
      <c r="G36" s="20">
        <v>34</v>
      </c>
      <c r="H36" s="20">
        <v>50</v>
      </c>
      <c r="I36" s="20">
        <v>82</v>
      </c>
      <c r="J36" s="20">
        <v>46</v>
      </c>
      <c r="K36" s="20">
        <v>19</v>
      </c>
      <c r="L36" s="20">
        <v>161</v>
      </c>
      <c r="M36" s="20">
        <v>92</v>
      </c>
      <c r="N36" s="20">
        <v>18</v>
      </c>
      <c r="O36" s="20">
        <v>106</v>
      </c>
      <c r="P36" s="20">
        <v>102</v>
      </c>
      <c r="Q36" s="20">
        <v>57</v>
      </c>
      <c r="R36" s="20">
        <v>34</v>
      </c>
      <c r="S36" s="20">
        <v>30</v>
      </c>
      <c r="T36" s="20">
        <v>22</v>
      </c>
      <c r="U36" s="20">
        <v>5</v>
      </c>
      <c r="V36" s="20">
        <v>17</v>
      </c>
      <c r="W36" s="20">
        <v>55</v>
      </c>
    </row>
    <row r="37" spans="1:23" x14ac:dyDescent="0.2">
      <c r="A37" s="19" t="s">
        <v>417</v>
      </c>
      <c r="B37" s="20">
        <v>884</v>
      </c>
      <c r="C37" s="20">
        <v>392</v>
      </c>
      <c r="D37" s="20">
        <v>131</v>
      </c>
      <c r="E37" s="20">
        <v>54</v>
      </c>
      <c r="F37" s="20">
        <v>175</v>
      </c>
      <c r="G37" s="20">
        <v>92</v>
      </c>
      <c r="H37" s="20">
        <v>142</v>
      </c>
      <c r="I37" s="20">
        <v>206</v>
      </c>
      <c r="J37" s="20">
        <v>116</v>
      </c>
      <c r="K37" s="20">
        <v>48</v>
      </c>
      <c r="L37" s="20">
        <v>434</v>
      </c>
      <c r="M37" s="20">
        <v>225</v>
      </c>
      <c r="N37" s="20">
        <v>75</v>
      </c>
      <c r="O37" s="20">
        <v>246</v>
      </c>
      <c r="P37" s="20">
        <v>277</v>
      </c>
      <c r="Q37" s="20">
        <v>146</v>
      </c>
      <c r="R37" s="20">
        <v>76</v>
      </c>
      <c r="S37" s="20">
        <v>82</v>
      </c>
      <c r="T37" s="20">
        <v>55</v>
      </c>
      <c r="U37" s="20">
        <v>14</v>
      </c>
      <c r="V37" s="20">
        <v>43</v>
      </c>
      <c r="W37" s="20">
        <v>133</v>
      </c>
    </row>
    <row r="38" spans="1:23" x14ac:dyDescent="0.2">
      <c r="A38" s="19" t="s">
        <v>418</v>
      </c>
      <c r="B38" s="20">
        <v>438</v>
      </c>
      <c r="C38" s="20">
        <v>198</v>
      </c>
      <c r="D38" s="20">
        <v>64</v>
      </c>
      <c r="E38" s="20">
        <v>15</v>
      </c>
      <c r="F38" s="20">
        <v>80</v>
      </c>
      <c r="G38" s="20">
        <v>44</v>
      </c>
      <c r="H38" s="20">
        <v>60</v>
      </c>
      <c r="I38" s="20">
        <v>100</v>
      </c>
      <c r="J38" s="20">
        <v>61</v>
      </c>
      <c r="K38" s="20">
        <v>27</v>
      </c>
      <c r="L38" s="20">
        <v>208</v>
      </c>
      <c r="M38" s="20">
        <v>109</v>
      </c>
      <c r="N38" s="20">
        <v>21</v>
      </c>
      <c r="O38" s="20">
        <v>117</v>
      </c>
      <c r="P38" s="20">
        <v>110</v>
      </c>
      <c r="Q38" s="20">
        <v>65</v>
      </c>
      <c r="R38" s="20">
        <v>51</v>
      </c>
      <c r="S38" s="20">
        <v>36</v>
      </c>
      <c r="T38" s="20">
        <v>27</v>
      </c>
      <c r="U38" s="20">
        <v>5</v>
      </c>
      <c r="V38" s="20">
        <v>27</v>
      </c>
      <c r="W38" s="20">
        <v>73</v>
      </c>
    </row>
    <row r="39" spans="1:23" x14ac:dyDescent="0.2">
      <c r="A39" s="19" t="s">
        <v>419</v>
      </c>
      <c r="B39" s="20">
        <v>93</v>
      </c>
      <c r="C39" s="20">
        <v>44</v>
      </c>
      <c r="D39" s="20">
        <v>16</v>
      </c>
      <c r="E39" s="20">
        <v>3</v>
      </c>
      <c r="F39" s="20">
        <v>14</v>
      </c>
      <c r="G39" s="20">
        <v>10</v>
      </c>
      <c r="H39" s="20">
        <v>10</v>
      </c>
      <c r="I39" s="20">
        <v>18</v>
      </c>
      <c r="J39" s="20">
        <v>15</v>
      </c>
      <c r="K39" s="20">
        <v>8</v>
      </c>
      <c r="L39" s="20">
        <v>47</v>
      </c>
      <c r="M39" s="20">
        <v>17</v>
      </c>
      <c r="N39" s="20">
        <v>3</v>
      </c>
      <c r="O39" s="20">
        <v>11</v>
      </c>
      <c r="P39" s="20">
        <v>8</v>
      </c>
      <c r="Q39" s="20">
        <v>8</v>
      </c>
      <c r="R39" s="20">
        <v>17</v>
      </c>
      <c r="S39" s="20">
        <v>6</v>
      </c>
      <c r="T39" s="20">
        <v>5</v>
      </c>
      <c r="U39" s="20">
        <v>0</v>
      </c>
      <c r="V39" s="20">
        <v>10</v>
      </c>
      <c r="W39" s="20">
        <v>18</v>
      </c>
    </row>
    <row r="40" spans="1:23" x14ac:dyDescent="0.2">
      <c r="A40" s="18" t="s">
        <v>421</v>
      </c>
      <c r="B40" s="17">
        <v>178</v>
      </c>
      <c r="C40" s="17">
        <v>70</v>
      </c>
      <c r="D40" s="17">
        <v>29</v>
      </c>
      <c r="E40" s="17">
        <v>13</v>
      </c>
      <c r="F40" s="17">
        <v>29</v>
      </c>
      <c r="G40" s="17">
        <v>24</v>
      </c>
      <c r="H40" s="17">
        <v>25</v>
      </c>
      <c r="I40" s="17">
        <v>50</v>
      </c>
      <c r="J40" s="17">
        <v>15</v>
      </c>
      <c r="K40" s="17">
        <v>7</v>
      </c>
      <c r="L40" s="17">
        <v>88</v>
      </c>
      <c r="M40" s="17">
        <v>45</v>
      </c>
      <c r="N40" s="17">
        <v>41</v>
      </c>
      <c r="O40" s="17">
        <v>49</v>
      </c>
      <c r="P40" s="17">
        <v>72</v>
      </c>
      <c r="Q40" s="17">
        <v>39</v>
      </c>
      <c r="R40" s="17">
        <v>14</v>
      </c>
      <c r="S40" s="17">
        <v>27</v>
      </c>
      <c r="T40" s="17">
        <v>11</v>
      </c>
      <c r="U40" s="17">
        <v>1</v>
      </c>
      <c r="V40" s="17">
        <v>4</v>
      </c>
      <c r="W40" s="17">
        <v>18</v>
      </c>
    </row>
    <row r="41" spans="1:23" x14ac:dyDescent="0.2">
      <c r="A41" s="19" t="s">
        <v>408</v>
      </c>
      <c r="B41" s="20">
        <v>212</v>
      </c>
      <c r="C41" s="20">
        <v>86</v>
      </c>
      <c r="D41" s="20">
        <v>23</v>
      </c>
      <c r="E41" s="20">
        <v>20</v>
      </c>
      <c r="F41" s="20">
        <v>38</v>
      </c>
      <c r="G41" s="20">
        <v>22</v>
      </c>
      <c r="H41" s="20">
        <v>37</v>
      </c>
      <c r="I41" s="20">
        <v>50</v>
      </c>
      <c r="J41" s="20">
        <v>31</v>
      </c>
      <c r="K41" s="20">
        <v>10</v>
      </c>
      <c r="L41" s="20">
        <v>109</v>
      </c>
      <c r="M41" s="20">
        <v>57</v>
      </c>
      <c r="N41" s="20">
        <v>25</v>
      </c>
      <c r="O41" s="20">
        <v>59</v>
      </c>
      <c r="P41" s="20">
        <v>84</v>
      </c>
      <c r="Q41" s="20">
        <v>71</v>
      </c>
      <c r="R41" s="20">
        <v>13</v>
      </c>
      <c r="S41" s="20">
        <v>30</v>
      </c>
      <c r="T41" s="20">
        <v>7</v>
      </c>
      <c r="U41" s="20">
        <v>3</v>
      </c>
      <c r="V41" s="20">
        <v>5</v>
      </c>
      <c r="W41" s="20">
        <v>23</v>
      </c>
    </row>
    <row r="42" spans="1:23" x14ac:dyDescent="0.2">
      <c r="A42" s="19" t="s">
        <v>409</v>
      </c>
      <c r="B42" s="20">
        <v>223</v>
      </c>
      <c r="C42" s="20">
        <v>94</v>
      </c>
      <c r="D42" s="20">
        <v>29</v>
      </c>
      <c r="E42" s="20">
        <v>13</v>
      </c>
      <c r="F42" s="20">
        <v>24</v>
      </c>
      <c r="G42" s="20">
        <v>17</v>
      </c>
      <c r="H42" s="20">
        <v>31</v>
      </c>
      <c r="I42" s="20">
        <v>52</v>
      </c>
      <c r="J42" s="20">
        <v>20</v>
      </c>
      <c r="K42" s="20">
        <v>7</v>
      </c>
      <c r="L42" s="20">
        <v>111</v>
      </c>
      <c r="M42" s="20">
        <v>53</v>
      </c>
      <c r="N42" s="20">
        <v>26</v>
      </c>
      <c r="O42" s="20">
        <v>64</v>
      </c>
      <c r="P42" s="20">
        <v>72</v>
      </c>
      <c r="Q42" s="20">
        <v>51</v>
      </c>
      <c r="R42" s="20">
        <v>20</v>
      </c>
      <c r="S42" s="20">
        <v>21</v>
      </c>
      <c r="T42" s="20">
        <v>14</v>
      </c>
      <c r="U42" s="20">
        <v>2</v>
      </c>
      <c r="V42" s="20">
        <v>5</v>
      </c>
      <c r="W42" s="20">
        <v>28</v>
      </c>
    </row>
    <row r="43" spans="1:23" x14ac:dyDescent="0.2">
      <c r="A43" s="19" t="s">
        <v>410</v>
      </c>
      <c r="B43" s="20">
        <v>216</v>
      </c>
      <c r="C43" s="20">
        <v>80</v>
      </c>
      <c r="D43" s="20">
        <v>16</v>
      </c>
      <c r="E43" s="20">
        <v>10</v>
      </c>
      <c r="F43" s="20">
        <v>40</v>
      </c>
      <c r="G43" s="20">
        <v>12</v>
      </c>
      <c r="H43" s="20">
        <v>28</v>
      </c>
      <c r="I43" s="20">
        <v>50</v>
      </c>
      <c r="J43" s="20">
        <v>23</v>
      </c>
      <c r="K43" s="20">
        <v>16</v>
      </c>
      <c r="L43" s="20">
        <v>86</v>
      </c>
      <c r="M43" s="20">
        <v>36</v>
      </c>
      <c r="N43" s="20">
        <v>11</v>
      </c>
      <c r="O43" s="20">
        <v>48</v>
      </c>
      <c r="P43" s="20">
        <v>60</v>
      </c>
      <c r="Q43" s="20">
        <v>44</v>
      </c>
      <c r="R43" s="20">
        <v>14</v>
      </c>
      <c r="S43" s="20">
        <v>17</v>
      </c>
      <c r="T43" s="20">
        <v>14</v>
      </c>
      <c r="U43" s="20">
        <v>3</v>
      </c>
      <c r="V43" s="20">
        <v>11</v>
      </c>
      <c r="W43" s="20">
        <v>35</v>
      </c>
    </row>
    <row r="44" spans="1:23" x14ac:dyDescent="0.2">
      <c r="A44" s="19" t="s">
        <v>411</v>
      </c>
      <c r="B44" s="20">
        <v>140</v>
      </c>
      <c r="C44" s="20">
        <v>58</v>
      </c>
      <c r="D44" s="20">
        <v>15</v>
      </c>
      <c r="E44" s="20">
        <v>0</v>
      </c>
      <c r="F44" s="20">
        <v>28</v>
      </c>
      <c r="G44" s="20">
        <v>9</v>
      </c>
      <c r="H44" s="20">
        <v>12</v>
      </c>
      <c r="I44" s="20">
        <v>35</v>
      </c>
      <c r="J44" s="20">
        <v>16</v>
      </c>
      <c r="K44" s="20">
        <v>10</v>
      </c>
      <c r="L44" s="20">
        <v>64</v>
      </c>
      <c r="M44" s="20">
        <v>31</v>
      </c>
      <c r="N44" s="20">
        <v>6</v>
      </c>
      <c r="O44" s="20">
        <v>25</v>
      </c>
      <c r="P44" s="20">
        <v>29</v>
      </c>
      <c r="Q44" s="20">
        <v>30</v>
      </c>
      <c r="R44" s="20">
        <v>20</v>
      </c>
      <c r="S44" s="20">
        <v>9</v>
      </c>
      <c r="T44" s="20">
        <v>8</v>
      </c>
      <c r="U44" s="20">
        <v>2</v>
      </c>
      <c r="V44" s="20">
        <v>4</v>
      </c>
      <c r="W44" s="20">
        <v>30</v>
      </c>
    </row>
    <row r="45" spans="1:23" x14ac:dyDescent="0.2">
      <c r="A45" s="19" t="s">
        <v>412</v>
      </c>
      <c r="B45" s="20">
        <v>72</v>
      </c>
      <c r="C45" s="20">
        <v>38</v>
      </c>
      <c r="D45" s="20">
        <v>19</v>
      </c>
      <c r="E45" s="20">
        <v>2</v>
      </c>
      <c r="F45" s="20">
        <v>15</v>
      </c>
      <c r="G45" s="20">
        <v>3</v>
      </c>
      <c r="H45" s="20">
        <v>11</v>
      </c>
      <c r="I45" s="20">
        <v>14</v>
      </c>
      <c r="J45" s="20">
        <v>7</v>
      </c>
      <c r="K45" s="20">
        <v>7</v>
      </c>
      <c r="L45" s="20">
        <v>38</v>
      </c>
      <c r="M45" s="20">
        <v>16</v>
      </c>
      <c r="N45" s="20">
        <v>3</v>
      </c>
      <c r="O45" s="20">
        <v>12</v>
      </c>
      <c r="P45" s="20">
        <v>14</v>
      </c>
      <c r="Q45" s="20">
        <v>10</v>
      </c>
      <c r="R45" s="20">
        <v>10</v>
      </c>
      <c r="S45" s="20">
        <v>5</v>
      </c>
      <c r="T45" s="20">
        <v>2</v>
      </c>
      <c r="U45" s="20">
        <v>1</v>
      </c>
      <c r="V45" s="20">
        <v>3</v>
      </c>
      <c r="W45" s="20">
        <v>9</v>
      </c>
    </row>
    <row r="46" spans="1:23" x14ac:dyDescent="0.2">
      <c r="A46" s="19" t="s">
        <v>413</v>
      </c>
      <c r="B46" s="20">
        <v>46</v>
      </c>
      <c r="C46" s="20">
        <v>22</v>
      </c>
      <c r="D46" s="20">
        <v>12</v>
      </c>
      <c r="E46" s="20">
        <v>2</v>
      </c>
      <c r="F46" s="20">
        <v>7</v>
      </c>
      <c r="G46" s="20">
        <v>2</v>
      </c>
      <c r="H46" s="20">
        <v>2</v>
      </c>
      <c r="I46" s="20">
        <v>10</v>
      </c>
      <c r="J46" s="20">
        <v>6</v>
      </c>
      <c r="K46" s="20">
        <v>5</v>
      </c>
      <c r="L46" s="20">
        <v>25</v>
      </c>
      <c r="M46" s="20">
        <v>6</v>
      </c>
      <c r="N46" s="20">
        <v>3</v>
      </c>
      <c r="O46" s="20">
        <v>8</v>
      </c>
      <c r="P46" s="20">
        <v>2</v>
      </c>
      <c r="Q46" s="20">
        <v>4</v>
      </c>
      <c r="R46" s="20">
        <v>6</v>
      </c>
      <c r="S46" s="20">
        <v>2</v>
      </c>
      <c r="T46" s="20">
        <v>2</v>
      </c>
      <c r="U46" s="20">
        <v>0</v>
      </c>
      <c r="V46" s="20">
        <v>6</v>
      </c>
      <c r="W46" s="20">
        <v>1</v>
      </c>
    </row>
    <row r="47" spans="1:23" x14ac:dyDescent="0.2">
      <c r="A47" s="19" t="s">
        <v>414</v>
      </c>
      <c r="B47" s="20">
        <v>8</v>
      </c>
      <c r="C47" s="20">
        <v>3</v>
      </c>
      <c r="D47" s="20">
        <v>2</v>
      </c>
      <c r="E47" s="20">
        <v>0</v>
      </c>
      <c r="F47" s="20">
        <v>1</v>
      </c>
      <c r="G47" s="20">
        <v>1</v>
      </c>
      <c r="H47" s="20">
        <v>3</v>
      </c>
      <c r="I47" s="20">
        <v>0</v>
      </c>
      <c r="J47" s="20">
        <v>1</v>
      </c>
      <c r="K47" s="20">
        <v>1</v>
      </c>
      <c r="L47" s="20">
        <v>3</v>
      </c>
      <c r="M47" s="20">
        <v>1</v>
      </c>
      <c r="N47" s="20">
        <v>0</v>
      </c>
      <c r="O47" s="20">
        <v>2</v>
      </c>
      <c r="P47" s="20">
        <v>1</v>
      </c>
      <c r="Q47" s="20">
        <v>0</v>
      </c>
      <c r="R47" s="20">
        <v>1</v>
      </c>
      <c r="S47" s="20">
        <v>0</v>
      </c>
      <c r="T47" s="20">
        <v>0</v>
      </c>
      <c r="U47" s="20">
        <v>1</v>
      </c>
      <c r="V47" s="20">
        <v>1</v>
      </c>
      <c r="W47" s="20">
        <v>1</v>
      </c>
    </row>
    <row r="48" spans="1:23" x14ac:dyDescent="0.2">
      <c r="A48" s="19" t="s">
        <v>415</v>
      </c>
      <c r="B48" s="20">
        <v>435</v>
      </c>
      <c r="C48" s="20">
        <v>180</v>
      </c>
      <c r="D48" s="20">
        <v>52</v>
      </c>
      <c r="E48" s="20">
        <v>33</v>
      </c>
      <c r="F48" s="20">
        <v>62</v>
      </c>
      <c r="G48" s="20">
        <v>39</v>
      </c>
      <c r="H48" s="20">
        <v>68</v>
      </c>
      <c r="I48" s="20">
        <v>102</v>
      </c>
      <c r="J48" s="20">
        <v>51</v>
      </c>
      <c r="K48" s="20">
        <v>17</v>
      </c>
      <c r="L48" s="20">
        <v>220</v>
      </c>
      <c r="M48" s="20">
        <v>110</v>
      </c>
      <c r="N48" s="20">
        <v>51</v>
      </c>
      <c r="O48" s="20">
        <v>123</v>
      </c>
      <c r="P48" s="20">
        <v>156</v>
      </c>
      <c r="Q48" s="20">
        <v>122</v>
      </c>
      <c r="R48" s="20">
        <v>33</v>
      </c>
      <c r="S48" s="20">
        <v>51</v>
      </c>
      <c r="T48" s="20">
        <v>21</v>
      </c>
      <c r="U48" s="20">
        <v>5</v>
      </c>
      <c r="V48" s="20">
        <v>10</v>
      </c>
      <c r="W48" s="20">
        <v>51</v>
      </c>
    </row>
    <row r="49" spans="1:23" x14ac:dyDescent="0.2">
      <c r="A49" s="19" t="s">
        <v>416</v>
      </c>
      <c r="B49" s="20">
        <v>356</v>
      </c>
      <c r="C49" s="20">
        <v>138</v>
      </c>
      <c r="D49" s="20">
        <v>31</v>
      </c>
      <c r="E49" s="20">
        <v>10</v>
      </c>
      <c r="F49" s="20">
        <v>68</v>
      </c>
      <c r="G49" s="20">
        <v>21</v>
      </c>
      <c r="H49" s="20">
        <v>40</v>
      </c>
      <c r="I49" s="20">
        <v>85</v>
      </c>
      <c r="J49" s="20">
        <v>39</v>
      </c>
      <c r="K49" s="20">
        <v>26</v>
      </c>
      <c r="L49" s="20">
        <v>150</v>
      </c>
      <c r="M49" s="20">
        <v>67</v>
      </c>
      <c r="N49" s="20">
        <v>17</v>
      </c>
      <c r="O49" s="20">
        <v>73</v>
      </c>
      <c r="P49" s="20">
        <v>89</v>
      </c>
      <c r="Q49" s="20">
        <v>74</v>
      </c>
      <c r="R49" s="20">
        <v>34</v>
      </c>
      <c r="S49" s="20">
        <v>26</v>
      </c>
      <c r="T49" s="20">
        <v>22</v>
      </c>
      <c r="U49" s="20">
        <v>5</v>
      </c>
      <c r="V49" s="20">
        <v>15</v>
      </c>
      <c r="W49" s="20">
        <v>65</v>
      </c>
    </row>
    <row r="50" spans="1:23" x14ac:dyDescent="0.2">
      <c r="A50" s="19" t="s">
        <v>417</v>
      </c>
      <c r="B50" s="20">
        <v>917</v>
      </c>
      <c r="C50" s="20">
        <v>381</v>
      </c>
      <c r="D50" s="20">
        <v>116</v>
      </c>
      <c r="E50" s="20">
        <v>47</v>
      </c>
      <c r="F50" s="20">
        <v>153</v>
      </c>
      <c r="G50" s="20">
        <v>66</v>
      </c>
      <c r="H50" s="20">
        <v>124</v>
      </c>
      <c r="I50" s="20">
        <v>211</v>
      </c>
      <c r="J50" s="20">
        <v>104</v>
      </c>
      <c r="K50" s="20">
        <v>56</v>
      </c>
      <c r="L50" s="20">
        <v>436</v>
      </c>
      <c r="M50" s="20">
        <v>200</v>
      </c>
      <c r="N50" s="20">
        <v>74</v>
      </c>
      <c r="O50" s="20">
        <v>218</v>
      </c>
      <c r="P50" s="20">
        <v>262</v>
      </c>
      <c r="Q50" s="20">
        <v>210</v>
      </c>
      <c r="R50" s="20">
        <v>84</v>
      </c>
      <c r="S50" s="20">
        <v>84</v>
      </c>
      <c r="T50" s="20">
        <v>47</v>
      </c>
      <c r="U50" s="20">
        <v>12</v>
      </c>
      <c r="V50" s="20">
        <v>35</v>
      </c>
      <c r="W50" s="20">
        <v>127</v>
      </c>
    </row>
    <row r="51" spans="1:23" x14ac:dyDescent="0.2">
      <c r="A51" s="19" t="s">
        <v>418</v>
      </c>
      <c r="B51" s="20">
        <v>482</v>
      </c>
      <c r="C51" s="20">
        <v>201</v>
      </c>
      <c r="D51" s="20">
        <v>64</v>
      </c>
      <c r="E51" s="20">
        <v>14</v>
      </c>
      <c r="F51" s="20">
        <v>91</v>
      </c>
      <c r="G51" s="20">
        <v>27</v>
      </c>
      <c r="H51" s="20">
        <v>56</v>
      </c>
      <c r="I51" s="20">
        <v>109</v>
      </c>
      <c r="J51" s="20">
        <v>53</v>
      </c>
      <c r="K51" s="20">
        <v>39</v>
      </c>
      <c r="L51" s="20">
        <v>216</v>
      </c>
      <c r="M51" s="20">
        <v>90</v>
      </c>
      <c r="N51" s="20">
        <v>23</v>
      </c>
      <c r="O51" s="20">
        <v>95</v>
      </c>
      <c r="P51" s="20">
        <v>106</v>
      </c>
      <c r="Q51" s="20">
        <v>88</v>
      </c>
      <c r="R51" s="20">
        <v>51</v>
      </c>
      <c r="S51" s="20">
        <v>33</v>
      </c>
      <c r="T51" s="20">
        <v>26</v>
      </c>
      <c r="U51" s="20">
        <v>7</v>
      </c>
      <c r="V51" s="20">
        <v>25</v>
      </c>
      <c r="W51" s="20">
        <v>76</v>
      </c>
    </row>
    <row r="52" spans="1:23" x14ac:dyDescent="0.2">
      <c r="A52" s="19" t="s">
        <v>419</v>
      </c>
      <c r="B52" s="20">
        <v>126</v>
      </c>
      <c r="C52" s="20">
        <v>63</v>
      </c>
      <c r="D52" s="20">
        <v>33</v>
      </c>
      <c r="E52" s="20">
        <v>4</v>
      </c>
      <c r="F52" s="20">
        <v>23</v>
      </c>
      <c r="G52" s="20">
        <v>6</v>
      </c>
      <c r="H52" s="20">
        <v>16</v>
      </c>
      <c r="I52" s="20">
        <v>24</v>
      </c>
      <c r="J52" s="20">
        <v>14</v>
      </c>
      <c r="K52" s="20">
        <v>13</v>
      </c>
      <c r="L52" s="20">
        <v>66</v>
      </c>
      <c r="M52" s="20">
        <v>23</v>
      </c>
      <c r="N52" s="20">
        <v>6</v>
      </c>
      <c r="O52" s="20">
        <v>22</v>
      </c>
      <c r="P52" s="20">
        <v>17</v>
      </c>
      <c r="Q52" s="20">
        <v>14</v>
      </c>
      <c r="R52" s="20">
        <v>17</v>
      </c>
      <c r="S52" s="20">
        <v>7</v>
      </c>
      <c r="T52" s="20">
        <v>4</v>
      </c>
      <c r="U52" s="20">
        <v>2</v>
      </c>
      <c r="V52" s="20">
        <v>10</v>
      </c>
      <c r="W52" s="20">
        <v>11</v>
      </c>
    </row>
    <row r="53" spans="1:23" x14ac:dyDescent="0.2">
      <c r="A53" s="18" t="s">
        <v>422</v>
      </c>
      <c r="B53" s="18"/>
      <c r="C53" s="18"/>
      <c r="D53" s="18"/>
      <c r="E53" s="18"/>
      <c r="F53" s="18"/>
      <c r="G53" s="18"/>
      <c r="H53" s="18"/>
      <c r="I53" s="18"/>
      <c r="J53" s="18"/>
      <c r="K53" s="18"/>
      <c r="L53" s="18"/>
      <c r="M53" s="18"/>
      <c r="N53" s="18"/>
      <c r="O53" s="18"/>
      <c r="P53" s="18"/>
      <c r="Q53" s="18"/>
      <c r="R53" s="18"/>
      <c r="S53" s="18"/>
      <c r="T53" s="18"/>
      <c r="U53" s="18"/>
      <c r="V53" s="18"/>
      <c r="W53" s="18"/>
    </row>
    <row r="54" spans="1:23" x14ac:dyDescent="0.2">
      <c r="A54" s="19" t="s">
        <v>130</v>
      </c>
      <c r="B54" s="20">
        <v>151</v>
      </c>
      <c r="C54" s="20">
        <v>63</v>
      </c>
      <c r="D54" s="20">
        <v>19</v>
      </c>
      <c r="E54" s="20">
        <v>14</v>
      </c>
      <c r="F54" s="20">
        <v>20</v>
      </c>
      <c r="G54" s="20">
        <v>13</v>
      </c>
      <c r="H54" s="20">
        <v>15</v>
      </c>
      <c r="I54" s="20">
        <v>29</v>
      </c>
      <c r="J54" s="20">
        <v>13</v>
      </c>
      <c r="K54" s="20">
        <v>15</v>
      </c>
      <c r="L54" s="20">
        <v>44</v>
      </c>
      <c r="M54" s="20">
        <v>41</v>
      </c>
      <c r="N54" s="20">
        <v>23</v>
      </c>
      <c r="O54" s="20">
        <v>5</v>
      </c>
      <c r="P54" s="20">
        <v>48</v>
      </c>
      <c r="Q54" s="20">
        <v>36</v>
      </c>
      <c r="R54" s="20">
        <v>11</v>
      </c>
      <c r="S54" s="20">
        <v>21</v>
      </c>
      <c r="T54" s="20">
        <v>7</v>
      </c>
      <c r="U54" s="20">
        <v>2</v>
      </c>
      <c r="V54" s="20">
        <v>8</v>
      </c>
      <c r="W54" s="20">
        <v>31</v>
      </c>
    </row>
    <row r="55" spans="1:23" x14ac:dyDescent="0.2">
      <c r="A55" s="19" t="s">
        <v>131</v>
      </c>
      <c r="B55" s="20">
        <v>1446</v>
      </c>
      <c r="C55" s="20">
        <v>647</v>
      </c>
      <c r="D55" s="20">
        <v>219</v>
      </c>
      <c r="E55" s="20">
        <v>97</v>
      </c>
      <c r="F55" s="20">
        <v>294</v>
      </c>
      <c r="G55" s="20">
        <v>157</v>
      </c>
      <c r="H55" s="20">
        <v>246</v>
      </c>
      <c r="I55" s="20">
        <v>383</v>
      </c>
      <c r="J55" s="20">
        <v>190</v>
      </c>
      <c r="K55" s="20">
        <v>71</v>
      </c>
      <c r="L55" s="20">
        <v>791</v>
      </c>
      <c r="M55" s="20">
        <v>377</v>
      </c>
      <c r="N55" s="20">
        <v>158</v>
      </c>
      <c r="O55" s="20">
        <v>435</v>
      </c>
      <c r="P55" s="20">
        <v>526</v>
      </c>
      <c r="Q55" s="20">
        <v>297</v>
      </c>
      <c r="R55" s="20">
        <v>116</v>
      </c>
      <c r="S55" s="20">
        <v>149</v>
      </c>
      <c r="T55" s="20">
        <v>90</v>
      </c>
      <c r="U55" s="20">
        <v>23</v>
      </c>
      <c r="V55" s="20">
        <v>50</v>
      </c>
      <c r="W55" s="20">
        <v>171</v>
      </c>
    </row>
    <row r="56" spans="1:23" x14ac:dyDescent="0.2">
      <c r="A56" s="19" t="s">
        <v>392</v>
      </c>
      <c r="B56" s="20">
        <v>150</v>
      </c>
      <c r="C56" s="20">
        <v>53</v>
      </c>
      <c r="D56" s="20">
        <v>12</v>
      </c>
      <c r="E56" s="20">
        <v>16</v>
      </c>
      <c r="F56" s="20">
        <v>17</v>
      </c>
      <c r="G56" s="20">
        <v>9</v>
      </c>
      <c r="H56" s="20">
        <v>16</v>
      </c>
      <c r="I56" s="20">
        <v>24</v>
      </c>
      <c r="J56" s="20">
        <v>15</v>
      </c>
      <c r="K56" s="20">
        <v>12</v>
      </c>
      <c r="L56" s="20">
        <v>39</v>
      </c>
      <c r="M56" s="20">
        <v>28</v>
      </c>
      <c r="N56" s="20">
        <v>14</v>
      </c>
      <c r="O56" s="20">
        <v>29</v>
      </c>
      <c r="P56" s="20">
        <v>31</v>
      </c>
      <c r="Q56" s="20">
        <v>26</v>
      </c>
      <c r="R56" s="20">
        <v>5</v>
      </c>
      <c r="S56" s="20">
        <v>12</v>
      </c>
      <c r="T56" s="20">
        <v>5</v>
      </c>
      <c r="U56" s="20">
        <v>1</v>
      </c>
      <c r="V56" s="20">
        <v>11</v>
      </c>
      <c r="W56" s="20">
        <v>34</v>
      </c>
    </row>
    <row r="57" spans="1:23" x14ac:dyDescent="0.2">
      <c r="A57" s="19" t="s">
        <v>132</v>
      </c>
      <c r="B57" s="20">
        <v>372</v>
      </c>
      <c r="C57" s="20">
        <v>158</v>
      </c>
      <c r="D57" s="20">
        <v>51</v>
      </c>
      <c r="E57" s="20">
        <v>12</v>
      </c>
      <c r="F57" s="20">
        <v>57</v>
      </c>
      <c r="G57" s="20">
        <v>25</v>
      </c>
      <c r="H57" s="20">
        <v>43</v>
      </c>
      <c r="I57" s="20">
        <v>71</v>
      </c>
      <c r="J57" s="20">
        <v>44</v>
      </c>
      <c r="K57" s="20">
        <v>29</v>
      </c>
      <c r="L57" s="20">
        <v>142</v>
      </c>
      <c r="M57" s="20">
        <v>73</v>
      </c>
      <c r="N57" s="20">
        <v>19</v>
      </c>
      <c r="O57" s="20">
        <v>82</v>
      </c>
      <c r="P57" s="20">
        <v>91</v>
      </c>
      <c r="Q57" s="20">
        <v>75</v>
      </c>
      <c r="R57" s="20">
        <v>48</v>
      </c>
      <c r="S57" s="20">
        <v>30</v>
      </c>
      <c r="T57" s="20">
        <v>15</v>
      </c>
      <c r="U57" s="20">
        <v>4</v>
      </c>
      <c r="V57" s="20">
        <v>23</v>
      </c>
      <c r="W57" s="20">
        <v>54</v>
      </c>
    </row>
    <row r="58" spans="1:23" x14ac:dyDescent="0.2">
      <c r="A58" s="19" t="s">
        <v>423</v>
      </c>
      <c r="B58" s="20">
        <v>69</v>
      </c>
      <c r="C58" s="20">
        <v>25</v>
      </c>
      <c r="D58" s="20">
        <v>9</v>
      </c>
      <c r="E58" s="20">
        <v>4</v>
      </c>
      <c r="F58" s="20">
        <v>13</v>
      </c>
      <c r="G58" s="20">
        <v>5</v>
      </c>
      <c r="H58" s="20">
        <v>7</v>
      </c>
      <c r="I58" s="20">
        <v>9</v>
      </c>
      <c r="J58" s="20">
        <v>2</v>
      </c>
      <c r="K58" s="20">
        <v>7</v>
      </c>
      <c r="L58" s="20">
        <v>24</v>
      </c>
      <c r="M58" s="20">
        <v>9</v>
      </c>
      <c r="N58" s="20">
        <v>4</v>
      </c>
      <c r="O58" s="20">
        <v>13</v>
      </c>
      <c r="P58" s="20">
        <v>12</v>
      </c>
      <c r="Q58" s="20">
        <v>8</v>
      </c>
      <c r="R58" s="20">
        <v>5</v>
      </c>
      <c r="S58" s="20">
        <v>6</v>
      </c>
      <c r="T58" s="20">
        <v>6</v>
      </c>
      <c r="U58" s="20">
        <v>0</v>
      </c>
      <c r="V58" s="20">
        <v>3</v>
      </c>
      <c r="W58" s="20">
        <v>13</v>
      </c>
    </row>
    <row r="59" spans="1:23" x14ac:dyDescent="0.2">
      <c r="A59" s="18" t="s">
        <v>133</v>
      </c>
      <c r="B59" s="17">
        <v>92</v>
      </c>
      <c r="C59" s="17">
        <v>30</v>
      </c>
      <c r="D59" s="17">
        <v>10</v>
      </c>
      <c r="E59" s="17">
        <v>8</v>
      </c>
      <c r="F59" s="17">
        <v>10</v>
      </c>
      <c r="G59" s="17">
        <v>8</v>
      </c>
      <c r="H59" s="17">
        <v>7</v>
      </c>
      <c r="I59" s="17">
        <v>12</v>
      </c>
      <c r="J59" s="17">
        <v>6</v>
      </c>
      <c r="K59" s="17">
        <v>7</v>
      </c>
      <c r="L59" s="17">
        <v>22</v>
      </c>
      <c r="M59" s="17">
        <v>24</v>
      </c>
      <c r="N59" s="17">
        <v>12</v>
      </c>
      <c r="O59" s="17">
        <v>3</v>
      </c>
      <c r="P59" s="17">
        <v>27</v>
      </c>
      <c r="Q59" s="17">
        <v>15</v>
      </c>
      <c r="R59" s="17">
        <v>5</v>
      </c>
      <c r="S59" s="17">
        <v>7</v>
      </c>
      <c r="T59" s="17">
        <v>3</v>
      </c>
      <c r="U59" s="17">
        <v>1</v>
      </c>
      <c r="V59" s="17">
        <v>7</v>
      </c>
      <c r="W59" s="17">
        <v>26</v>
      </c>
    </row>
    <row r="60" spans="1:23" x14ac:dyDescent="0.2">
      <c r="A60" s="19" t="s">
        <v>134</v>
      </c>
      <c r="B60" s="20">
        <v>813</v>
      </c>
      <c r="C60" s="20">
        <v>382</v>
      </c>
      <c r="D60" s="20">
        <v>135</v>
      </c>
      <c r="E60" s="20">
        <v>61</v>
      </c>
      <c r="F60" s="20">
        <v>185</v>
      </c>
      <c r="G60" s="20">
        <v>94</v>
      </c>
      <c r="H60" s="20">
        <v>146</v>
      </c>
      <c r="I60" s="20">
        <v>216</v>
      </c>
      <c r="J60" s="20">
        <v>118</v>
      </c>
      <c r="K60" s="20">
        <v>46</v>
      </c>
      <c r="L60" s="20">
        <v>429</v>
      </c>
      <c r="M60" s="20">
        <v>223</v>
      </c>
      <c r="N60" s="20">
        <v>76</v>
      </c>
      <c r="O60" s="20">
        <v>254</v>
      </c>
      <c r="P60" s="20">
        <v>301</v>
      </c>
      <c r="Q60" s="20">
        <v>147</v>
      </c>
      <c r="R60" s="20">
        <v>63</v>
      </c>
      <c r="S60" s="20">
        <v>81</v>
      </c>
      <c r="T60" s="20">
        <v>52</v>
      </c>
      <c r="U60" s="20">
        <v>15</v>
      </c>
      <c r="V60" s="20">
        <v>36</v>
      </c>
      <c r="W60" s="20">
        <v>97</v>
      </c>
    </row>
    <row r="61" spans="1:23" x14ac:dyDescent="0.2">
      <c r="A61" s="19" t="s">
        <v>393</v>
      </c>
      <c r="B61" s="20">
        <v>65</v>
      </c>
      <c r="C61" s="20">
        <v>28</v>
      </c>
      <c r="D61" s="20">
        <v>6</v>
      </c>
      <c r="E61" s="20">
        <v>6</v>
      </c>
      <c r="F61" s="20">
        <v>9</v>
      </c>
      <c r="G61" s="20">
        <v>6</v>
      </c>
      <c r="H61" s="20">
        <v>9</v>
      </c>
      <c r="I61" s="20">
        <v>9</v>
      </c>
      <c r="J61" s="20">
        <v>7</v>
      </c>
      <c r="K61" s="20">
        <v>8</v>
      </c>
      <c r="L61" s="20">
        <v>18</v>
      </c>
      <c r="M61" s="20">
        <v>13</v>
      </c>
      <c r="N61" s="20">
        <v>10</v>
      </c>
      <c r="O61" s="20">
        <v>13</v>
      </c>
      <c r="P61" s="20">
        <v>15</v>
      </c>
      <c r="Q61" s="20">
        <v>12</v>
      </c>
      <c r="R61" s="20">
        <v>2</v>
      </c>
      <c r="S61" s="20">
        <v>5</v>
      </c>
      <c r="T61" s="20">
        <v>2</v>
      </c>
      <c r="U61" s="20">
        <v>1</v>
      </c>
      <c r="V61" s="20">
        <v>5</v>
      </c>
      <c r="W61" s="20">
        <v>17</v>
      </c>
    </row>
    <row r="62" spans="1:23" x14ac:dyDescent="0.2">
      <c r="A62" s="19" t="s">
        <v>135</v>
      </c>
      <c r="B62" s="20">
        <v>83</v>
      </c>
      <c r="C62" s="20">
        <v>39</v>
      </c>
      <c r="D62" s="20">
        <v>9</v>
      </c>
      <c r="E62" s="20">
        <v>4</v>
      </c>
      <c r="F62" s="20">
        <v>11</v>
      </c>
      <c r="G62" s="20">
        <v>7</v>
      </c>
      <c r="H62" s="20">
        <v>10</v>
      </c>
      <c r="I62" s="20">
        <v>11</v>
      </c>
      <c r="J62" s="20">
        <v>12</v>
      </c>
      <c r="K62" s="20">
        <v>5</v>
      </c>
      <c r="L62" s="20">
        <v>33</v>
      </c>
      <c r="M62" s="20">
        <v>14</v>
      </c>
      <c r="N62" s="20">
        <v>2</v>
      </c>
      <c r="O62" s="20">
        <v>18</v>
      </c>
      <c r="P62" s="20">
        <v>22</v>
      </c>
      <c r="Q62" s="20">
        <v>14</v>
      </c>
      <c r="R62" s="20">
        <v>15</v>
      </c>
      <c r="S62" s="20">
        <v>8</v>
      </c>
      <c r="T62" s="20">
        <v>5</v>
      </c>
      <c r="U62" s="20">
        <v>0</v>
      </c>
      <c r="V62" s="20">
        <v>6</v>
      </c>
      <c r="W62" s="20">
        <v>12</v>
      </c>
    </row>
    <row r="63" spans="1:23" x14ac:dyDescent="0.2">
      <c r="A63" s="19" t="s">
        <v>424</v>
      </c>
      <c r="B63" s="20">
        <v>39</v>
      </c>
      <c r="C63" s="20">
        <v>15</v>
      </c>
      <c r="D63" s="20">
        <v>4</v>
      </c>
      <c r="E63" s="20">
        <v>3</v>
      </c>
      <c r="F63" s="20">
        <v>4</v>
      </c>
      <c r="G63" s="20">
        <v>4</v>
      </c>
      <c r="H63" s="20">
        <v>6</v>
      </c>
      <c r="I63" s="20">
        <v>6</v>
      </c>
      <c r="J63" s="20">
        <v>2</v>
      </c>
      <c r="K63" s="20">
        <v>5</v>
      </c>
      <c r="L63" s="20">
        <v>13</v>
      </c>
      <c r="M63" s="20">
        <v>8</v>
      </c>
      <c r="N63" s="20">
        <v>3</v>
      </c>
      <c r="O63" s="20">
        <v>9</v>
      </c>
      <c r="P63" s="20">
        <v>9</v>
      </c>
      <c r="Q63" s="20">
        <v>5</v>
      </c>
      <c r="R63" s="20">
        <v>2</v>
      </c>
      <c r="S63" s="20">
        <v>5</v>
      </c>
      <c r="T63" s="20">
        <v>3</v>
      </c>
      <c r="U63" s="20">
        <v>0</v>
      </c>
      <c r="V63" s="20">
        <v>2</v>
      </c>
      <c r="W63" s="20">
        <v>6</v>
      </c>
    </row>
    <row r="64" spans="1:23" x14ac:dyDescent="0.2">
      <c r="A64" s="18" t="s">
        <v>136</v>
      </c>
      <c r="B64" s="17">
        <v>59</v>
      </c>
      <c r="C64" s="17">
        <v>33</v>
      </c>
      <c r="D64" s="17">
        <v>9</v>
      </c>
      <c r="E64" s="17">
        <v>6</v>
      </c>
      <c r="F64" s="17">
        <v>10</v>
      </c>
      <c r="G64" s="17">
        <v>5</v>
      </c>
      <c r="H64" s="17">
        <v>8</v>
      </c>
      <c r="I64" s="17">
        <v>17</v>
      </c>
      <c r="J64" s="17">
        <v>7</v>
      </c>
      <c r="K64" s="17">
        <v>8</v>
      </c>
      <c r="L64" s="17">
        <v>22</v>
      </c>
      <c r="M64" s="17">
        <v>17</v>
      </c>
      <c r="N64" s="17">
        <v>11</v>
      </c>
      <c r="O64" s="17">
        <v>2</v>
      </c>
      <c r="P64" s="17">
        <v>21</v>
      </c>
      <c r="Q64" s="17">
        <v>21</v>
      </c>
      <c r="R64" s="17">
        <v>6</v>
      </c>
      <c r="S64" s="17">
        <v>14</v>
      </c>
      <c r="T64" s="17">
        <v>4</v>
      </c>
      <c r="U64" s="17">
        <v>1</v>
      </c>
      <c r="V64" s="17">
        <v>1</v>
      </c>
      <c r="W64" s="17">
        <v>5</v>
      </c>
    </row>
    <row r="65" spans="1:23" x14ac:dyDescent="0.2">
      <c r="A65" s="19" t="s">
        <v>134</v>
      </c>
      <c r="B65" s="20">
        <v>632</v>
      </c>
      <c r="C65" s="20">
        <v>264</v>
      </c>
      <c r="D65" s="20">
        <v>83</v>
      </c>
      <c r="E65" s="20">
        <v>35</v>
      </c>
      <c r="F65" s="20">
        <v>109</v>
      </c>
      <c r="G65" s="20">
        <v>63</v>
      </c>
      <c r="H65" s="20">
        <v>100</v>
      </c>
      <c r="I65" s="20">
        <v>166</v>
      </c>
      <c r="J65" s="20">
        <v>72</v>
      </c>
      <c r="K65" s="20">
        <v>25</v>
      </c>
      <c r="L65" s="20">
        <v>361</v>
      </c>
      <c r="M65" s="20">
        <v>153</v>
      </c>
      <c r="N65" s="20">
        <v>82</v>
      </c>
      <c r="O65" s="20">
        <v>181</v>
      </c>
      <c r="P65" s="20">
        <v>225</v>
      </c>
      <c r="Q65" s="20">
        <v>150</v>
      </c>
      <c r="R65" s="20">
        <v>53</v>
      </c>
      <c r="S65" s="20">
        <v>67</v>
      </c>
      <c r="T65" s="20">
        <v>38</v>
      </c>
      <c r="U65" s="20">
        <v>8</v>
      </c>
      <c r="V65" s="20">
        <v>14</v>
      </c>
      <c r="W65" s="20">
        <v>74</v>
      </c>
    </row>
    <row r="66" spans="1:23" x14ac:dyDescent="0.2">
      <c r="A66" s="19" t="s">
        <v>393</v>
      </c>
      <c r="B66" s="20">
        <v>85</v>
      </c>
      <c r="C66" s="20">
        <v>25</v>
      </c>
      <c r="D66" s="20">
        <v>6</v>
      </c>
      <c r="E66" s="20">
        <v>10</v>
      </c>
      <c r="F66" s="20">
        <v>8</v>
      </c>
      <c r="G66" s="20">
        <v>3</v>
      </c>
      <c r="H66" s="20">
        <v>7</v>
      </c>
      <c r="I66" s="20">
        <v>15</v>
      </c>
      <c r="J66" s="20">
        <v>8</v>
      </c>
      <c r="K66" s="20">
        <v>4</v>
      </c>
      <c r="L66" s="20">
        <v>21</v>
      </c>
      <c r="M66" s="20">
        <v>15</v>
      </c>
      <c r="N66" s="20">
        <v>4</v>
      </c>
      <c r="O66" s="20">
        <v>16</v>
      </c>
      <c r="P66" s="20">
        <v>16</v>
      </c>
      <c r="Q66" s="20">
        <v>14</v>
      </c>
      <c r="R66" s="20">
        <v>3</v>
      </c>
      <c r="S66" s="20">
        <v>7</v>
      </c>
      <c r="T66" s="20">
        <v>3</v>
      </c>
      <c r="U66" s="20">
        <v>0</v>
      </c>
      <c r="V66" s="20">
        <v>6</v>
      </c>
      <c r="W66" s="20">
        <v>17</v>
      </c>
    </row>
    <row r="67" spans="1:23" x14ac:dyDescent="0.2">
      <c r="A67" s="19" t="s">
        <v>135</v>
      </c>
      <c r="B67" s="20">
        <v>289</v>
      </c>
      <c r="C67" s="20">
        <v>119</v>
      </c>
      <c r="D67" s="20">
        <v>42</v>
      </c>
      <c r="E67" s="20">
        <v>8</v>
      </c>
      <c r="F67" s="20">
        <v>46</v>
      </c>
      <c r="G67" s="20">
        <v>18</v>
      </c>
      <c r="H67" s="20">
        <v>33</v>
      </c>
      <c r="I67" s="20">
        <v>60</v>
      </c>
      <c r="J67" s="20">
        <v>32</v>
      </c>
      <c r="K67" s="20">
        <v>24</v>
      </c>
      <c r="L67" s="20">
        <v>109</v>
      </c>
      <c r="M67" s="20">
        <v>59</v>
      </c>
      <c r="N67" s="20">
        <v>17</v>
      </c>
      <c r="O67" s="20">
        <v>64</v>
      </c>
      <c r="P67" s="20">
        <v>69</v>
      </c>
      <c r="Q67" s="20">
        <v>61</v>
      </c>
      <c r="R67" s="20">
        <v>33</v>
      </c>
      <c r="S67" s="20">
        <v>22</v>
      </c>
      <c r="T67" s="20">
        <v>10</v>
      </c>
      <c r="U67" s="20">
        <v>4</v>
      </c>
      <c r="V67" s="20">
        <v>17</v>
      </c>
      <c r="W67" s="20">
        <v>42</v>
      </c>
    </row>
    <row r="68" spans="1:23" x14ac:dyDescent="0.2">
      <c r="A68" s="19" t="s">
        <v>424</v>
      </c>
      <c r="B68" s="20">
        <v>30</v>
      </c>
      <c r="C68" s="20">
        <v>10</v>
      </c>
      <c r="D68" s="20">
        <v>5</v>
      </c>
      <c r="E68" s="20">
        <v>1</v>
      </c>
      <c r="F68" s="20">
        <v>9</v>
      </c>
      <c r="G68" s="20">
        <v>1</v>
      </c>
      <c r="H68" s="20">
        <v>1</v>
      </c>
      <c r="I68" s="20">
        <v>3</v>
      </c>
      <c r="J68" s="20">
        <v>0</v>
      </c>
      <c r="K68" s="20">
        <v>2</v>
      </c>
      <c r="L68" s="20">
        <v>11</v>
      </c>
      <c r="M68" s="20">
        <v>1</v>
      </c>
      <c r="N68" s="20">
        <v>1</v>
      </c>
      <c r="O68" s="20">
        <v>4</v>
      </c>
      <c r="P68" s="20">
        <v>3</v>
      </c>
      <c r="Q68" s="20">
        <v>3</v>
      </c>
      <c r="R68" s="20">
        <v>3</v>
      </c>
      <c r="S68" s="20">
        <v>1</v>
      </c>
      <c r="T68" s="20">
        <v>3</v>
      </c>
      <c r="U68" s="20">
        <v>0</v>
      </c>
      <c r="V68" s="20">
        <v>1</v>
      </c>
      <c r="W68" s="20">
        <v>7</v>
      </c>
    </row>
    <row r="69" spans="1:23" x14ac:dyDescent="0.2">
      <c r="A69" s="18" t="s">
        <v>425</v>
      </c>
      <c r="B69" s="18"/>
      <c r="C69" s="18"/>
      <c r="D69" s="18"/>
      <c r="E69" s="18"/>
      <c r="F69" s="18"/>
      <c r="G69" s="18"/>
      <c r="H69" s="18"/>
      <c r="I69" s="18"/>
      <c r="J69" s="18"/>
      <c r="K69" s="18"/>
      <c r="L69" s="18"/>
      <c r="M69" s="18"/>
      <c r="N69" s="18"/>
      <c r="O69" s="18"/>
      <c r="P69" s="18"/>
      <c r="Q69" s="18"/>
      <c r="R69" s="18"/>
      <c r="S69" s="18"/>
      <c r="T69" s="18"/>
      <c r="U69" s="18"/>
      <c r="V69" s="18"/>
      <c r="W69" s="18"/>
    </row>
    <row r="70" spans="1:23" x14ac:dyDescent="0.2">
      <c r="A70" s="19" t="s">
        <v>426</v>
      </c>
      <c r="B70" s="20">
        <v>366</v>
      </c>
      <c r="C70" s="20">
        <v>150</v>
      </c>
      <c r="D70" s="20">
        <v>48</v>
      </c>
      <c r="E70" s="20">
        <v>34</v>
      </c>
      <c r="F70" s="20">
        <v>43</v>
      </c>
      <c r="G70" s="20">
        <v>21</v>
      </c>
      <c r="H70" s="20">
        <v>43</v>
      </c>
      <c r="I70" s="20">
        <v>69</v>
      </c>
      <c r="J70" s="20">
        <v>38</v>
      </c>
      <c r="K70" s="20">
        <v>25</v>
      </c>
      <c r="L70" s="20">
        <v>106</v>
      </c>
      <c r="M70" s="20">
        <v>80</v>
      </c>
      <c r="N70" s="20">
        <v>19</v>
      </c>
      <c r="O70" s="20">
        <v>59</v>
      </c>
      <c r="P70" s="20">
        <v>100</v>
      </c>
      <c r="Q70" s="20">
        <v>79</v>
      </c>
      <c r="R70" s="20">
        <v>36</v>
      </c>
      <c r="S70" s="20">
        <v>35</v>
      </c>
      <c r="T70" s="20">
        <v>15</v>
      </c>
      <c r="U70" s="20">
        <v>6</v>
      </c>
      <c r="V70" s="20">
        <v>21</v>
      </c>
      <c r="W70" s="20">
        <v>72</v>
      </c>
    </row>
    <row r="71" spans="1:23" x14ac:dyDescent="0.2">
      <c r="A71" s="19" t="s">
        <v>427</v>
      </c>
      <c r="B71" s="20">
        <v>1212</v>
      </c>
      <c r="C71" s="20">
        <v>562</v>
      </c>
      <c r="D71" s="20">
        <v>188</v>
      </c>
      <c r="E71" s="20">
        <v>83</v>
      </c>
      <c r="F71" s="20">
        <v>249</v>
      </c>
      <c r="G71" s="20">
        <v>136</v>
      </c>
      <c r="H71" s="20">
        <v>202</v>
      </c>
      <c r="I71" s="20">
        <v>319</v>
      </c>
      <c r="J71" s="20">
        <v>166</v>
      </c>
      <c r="K71" s="20">
        <v>65</v>
      </c>
      <c r="L71" s="20">
        <v>672</v>
      </c>
      <c r="M71" s="20">
        <v>304</v>
      </c>
      <c r="N71" s="20">
        <v>129</v>
      </c>
      <c r="O71" s="20">
        <v>376</v>
      </c>
      <c r="P71" s="20">
        <v>452</v>
      </c>
      <c r="Q71" s="20">
        <v>254</v>
      </c>
      <c r="R71" s="20">
        <v>92</v>
      </c>
      <c r="S71" s="20">
        <v>133</v>
      </c>
      <c r="T71" s="20">
        <v>80</v>
      </c>
      <c r="U71" s="20">
        <v>21</v>
      </c>
      <c r="V71" s="20">
        <v>43</v>
      </c>
      <c r="W71" s="20">
        <v>137</v>
      </c>
    </row>
    <row r="72" spans="1:23" x14ac:dyDescent="0.2">
      <c r="A72" s="19" t="s">
        <v>137</v>
      </c>
      <c r="B72" s="20">
        <v>112</v>
      </c>
      <c r="C72" s="20">
        <v>48</v>
      </c>
      <c r="D72" s="20">
        <v>10</v>
      </c>
      <c r="E72" s="20">
        <v>7</v>
      </c>
      <c r="F72" s="20">
        <v>30</v>
      </c>
      <c r="G72" s="20">
        <v>13</v>
      </c>
      <c r="H72" s="20">
        <v>17</v>
      </c>
      <c r="I72" s="20">
        <v>28</v>
      </c>
      <c r="J72" s="20">
        <v>16</v>
      </c>
      <c r="K72" s="20">
        <v>6</v>
      </c>
      <c r="L72" s="20">
        <v>57</v>
      </c>
      <c r="M72" s="20">
        <v>25</v>
      </c>
      <c r="N72" s="20">
        <v>47</v>
      </c>
      <c r="O72" s="20">
        <v>28</v>
      </c>
      <c r="P72" s="20">
        <v>43</v>
      </c>
      <c r="Q72" s="20">
        <v>25</v>
      </c>
      <c r="R72" s="20">
        <v>11</v>
      </c>
      <c r="S72" s="20">
        <v>15</v>
      </c>
      <c r="T72" s="20">
        <v>3</v>
      </c>
      <c r="U72" s="20">
        <v>2</v>
      </c>
      <c r="V72" s="20">
        <v>4</v>
      </c>
      <c r="W72" s="20">
        <v>13</v>
      </c>
    </row>
    <row r="73" spans="1:23" x14ac:dyDescent="0.2">
      <c r="A73" s="19" t="s">
        <v>138</v>
      </c>
      <c r="B73" s="20">
        <v>673</v>
      </c>
      <c r="C73" s="20">
        <v>279</v>
      </c>
      <c r="D73" s="20">
        <v>94</v>
      </c>
      <c r="E73" s="20">
        <v>38</v>
      </c>
      <c r="F73" s="20">
        <v>139</v>
      </c>
      <c r="G73" s="20">
        <v>60</v>
      </c>
      <c r="H73" s="20">
        <v>93</v>
      </c>
      <c r="I73" s="20">
        <v>169</v>
      </c>
      <c r="J73" s="20">
        <v>96</v>
      </c>
      <c r="K73" s="20">
        <v>38</v>
      </c>
      <c r="L73" s="20">
        <v>322</v>
      </c>
      <c r="M73" s="20">
        <v>156</v>
      </c>
      <c r="N73" s="20">
        <v>62</v>
      </c>
      <c r="O73" s="20">
        <v>174</v>
      </c>
      <c r="P73" s="20">
        <v>217</v>
      </c>
      <c r="Q73" s="20">
        <v>128</v>
      </c>
      <c r="R73" s="20">
        <v>56</v>
      </c>
      <c r="S73" s="20">
        <v>57</v>
      </c>
      <c r="T73" s="20">
        <v>36</v>
      </c>
      <c r="U73" s="20">
        <v>12</v>
      </c>
      <c r="V73" s="20">
        <v>32</v>
      </c>
      <c r="W73" s="20">
        <v>89</v>
      </c>
    </row>
    <row r="74" spans="1:23" x14ac:dyDescent="0.2">
      <c r="A74" s="19" t="s">
        <v>428</v>
      </c>
      <c r="B74" s="20">
        <v>75</v>
      </c>
      <c r="C74" s="20">
        <v>24</v>
      </c>
      <c r="D74" s="20">
        <v>9</v>
      </c>
      <c r="E74" s="20">
        <v>3</v>
      </c>
      <c r="F74" s="20">
        <v>12</v>
      </c>
      <c r="G74" s="20">
        <v>8</v>
      </c>
      <c r="H74" s="20">
        <v>8</v>
      </c>
      <c r="I74" s="20">
        <v>14</v>
      </c>
      <c r="J74" s="20">
        <v>7</v>
      </c>
      <c r="K74" s="20">
        <v>7</v>
      </c>
      <c r="L74" s="20">
        <v>31</v>
      </c>
      <c r="M74" s="20">
        <v>19</v>
      </c>
      <c r="N74" s="20">
        <v>8</v>
      </c>
      <c r="O74" s="20">
        <v>20</v>
      </c>
      <c r="P74" s="20">
        <v>23</v>
      </c>
      <c r="Q74" s="20">
        <v>16</v>
      </c>
      <c r="R74" s="20">
        <v>3</v>
      </c>
      <c r="S74" s="20">
        <v>8</v>
      </c>
      <c r="T74" s="20">
        <v>3</v>
      </c>
      <c r="U74" s="20">
        <v>1</v>
      </c>
      <c r="V74" s="20">
        <v>5</v>
      </c>
      <c r="W74" s="20">
        <v>8</v>
      </c>
    </row>
    <row r="75" spans="1:23" x14ac:dyDescent="0.2">
      <c r="A75" s="19" t="s">
        <v>429</v>
      </c>
      <c r="B75" s="20">
        <v>178</v>
      </c>
      <c r="C75" s="20">
        <v>64</v>
      </c>
      <c r="D75" s="20">
        <v>18</v>
      </c>
      <c r="E75" s="20">
        <v>8</v>
      </c>
      <c r="F75" s="20">
        <v>28</v>
      </c>
      <c r="G75" s="20">
        <v>13</v>
      </c>
      <c r="H75" s="20">
        <v>23</v>
      </c>
      <c r="I75" s="20">
        <v>38</v>
      </c>
      <c r="J75" s="20">
        <v>11</v>
      </c>
      <c r="K75" s="20">
        <v>10</v>
      </c>
      <c r="L75" s="20">
        <v>79</v>
      </c>
      <c r="M75" s="20">
        <v>40</v>
      </c>
      <c r="N75" s="20">
        <v>15</v>
      </c>
      <c r="O75" s="20">
        <v>44</v>
      </c>
      <c r="P75" s="20">
        <v>39</v>
      </c>
      <c r="Q75" s="20">
        <v>29</v>
      </c>
      <c r="R75" s="20">
        <v>17</v>
      </c>
      <c r="S75" s="20">
        <v>15</v>
      </c>
      <c r="T75" s="20">
        <v>10</v>
      </c>
      <c r="U75" s="20">
        <v>0</v>
      </c>
      <c r="V75" s="20">
        <v>9</v>
      </c>
      <c r="W75" s="20">
        <v>32</v>
      </c>
    </row>
    <row r="76" spans="1:23" x14ac:dyDescent="0.2">
      <c r="A76" s="19" t="s">
        <v>1441</v>
      </c>
      <c r="B76" s="20">
        <v>1644</v>
      </c>
      <c r="C76" s="20">
        <v>732</v>
      </c>
      <c r="D76" s="20">
        <v>244</v>
      </c>
      <c r="E76" s="20">
        <v>101</v>
      </c>
      <c r="F76" s="20">
        <v>330</v>
      </c>
      <c r="G76" s="20">
        <v>175</v>
      </c>
      <c r="H76" s="20">
        <v>261</v>
      </c>
      <c r="I76" s="20">
        <v>409</v>
      </c>
      <c r="J76" s="20">
        <v>215</v>
      </c>
      <c r="K76" s="20">
        <v>99</v>
      </c>
      <c r="L76" s="20">
        <v>855</v>
      </c>
      <c r="M76" s="20">
        <v>408</v>
      </c>
      <c r="N76" s="20">
        <v>184</v>
      </c>
      <c r="O76" s="20">
        <v>461</v>
      </c>
      <c r="P76" s="20">
        <v>569</v>
      </c>
      <c r="Q76" s="20">
        <v>334</v>
      </c>
      <c r="R76" s="20">
        <v>132</v>
      </c>
      <c r="S76" s="20">
        <v>168</v>
      </c>
      <c r="T76" s="20">
        <v>98</v>
      </c>
      <c r="U76" s="20">
        <v>24</v>
      </c>
      <c r="V76" s="20">
        <v>65</v>
      </c>
      <c r="W76" s="20">
        <v>199</v>
      </c>
    </row>
    <row r="77" spans="1:23" x14ac:dyDescent="0.2">
      <c r="A77" s="18" t="s">
        <v>430</v>
      </c>
      <c r="B77" s="18"/>
      <c r="C77" s="18"/>
      <c r="D77" s="18"/>
      <c r="E77" s="18"/>
      <c r="F77" s="18"/>
      <c r="G77" s="18"/>
      <c r="H77" s="18"/>
      <c r="I77" s="18"/>
      <c r="J77" s="18"/>
      <c r="K77" s="18"/>
      <c r="L77" s="18"/>
      <c r="M77" s="18"/>
      <c r="N77" s="18"/>
      <c r="O77" s="18"/>
      <c r="P77" s="18"/>
      <c r="Q77" s="18"/>
      <c r="R77" s="18"/>
      <c r="S77" s="18"/>
      <c r="T77" s="18"/>
      <c r="U77" s="18"/>
      <c r="V77" s="18"/>
      <c r="W77" s="18"/>
    </row>
    <row r="78" spans="1:23" x14ac:dyDescent="0.2">
      <c r="A78" s="21" t="s">
        <v>431</v>
      </c>
      <c r="B78" s="34">
        <v>366</v>
      </c>
      <c r="C78" s="34">
        <v>150</v>
      </c>
      <c r="D78" s="34">
        <v>48</v>
      </c>
      <c r="E78" s="34">
        <v>34</v>
      </c>
      <c r="F78" s="34">
        <v>43</v>
      </c>
      <c r="G78" s="34">
        <v>21</v>
      </c>
      <c r="H78" s="34">
        <v>43</v>
      </c>
      <c r="I78" s="34">
        <v>69</v>
      </c>
      <c r="J78" s="34">
        <v>38</v>
      </c>
      <c r="K78" s="34">
        <v>25</v>
      </c>
      <c r="L78" s="34">
        <v>106</v>
      </c>
      <c r="M78" s="34">
        <v>80</v>
      </c>
      <c r="N78" s="34">
        <v>19</v>
      </c>
      <c r="O78" s="34">
        <v>59</v>
      </c>
      <c r="P78" s="34">
        <v>100</v>
      </c>
      <c r="Q78" s="34">
        <v>79</v>
      </c>
      <c r="R78" s="34">
        <v>36</v>
      </c>
      <c r="S78" s="34">
        <v>35</v>
      </c>
      <c r="T78" s="34">
        <v>15</v>
      </c>
      <c r="U78" s="34">
        <v>6</v>
      </c>
      <c r="V78" s="34">
        <v>21</v>
      </c>
      <c r="W78" s="34">
        <v>72</v>
      </c>
    </row>
    <row r="79" spans="1:23" x14ac:dyDescent="0.2">
      <c r="A79" s="21" t="s">
        <v>432</v>
      </c>
      <c r="B79" s="34">
        <v>954</v>
      </c>
      <c r="C79" s="34">
        <v>452</v>
      </c>
      <c r="D79" s="34">
        <v>148</v>
      </c>
      <c r="E79" s="34">
        <v>58</v>
      </c>
      <c r="F79" s="34">
        <v>187</v>
      </c>
      <c r="G79" s="34">
        <v>110</v>
      </c>
      <c r="H79" s="34">
        <v>158</v>
      </c>
      <c r="I79" s="34">
        <v>232</v>
      </c>
      <c r="J79" s="34">
        <v>120</v>
      </c>
      <c r="K79" s="34">
        <v>68</v>
      </c>
      <c r="L79" s="34">
        <v>511</v>
      </c>
      <c r="M79" s="34">
        <v>245</v>
      </c>
      <c r="N79" s="34">
        <v>102</v>
      </c>
      <c r="O79" s="34">
        <v>262</v>
      </c>
      <c r="P79" s="34">
        <v>335</v>
      </c>
      <c r="Q79" s="34">
        <v>200</v>
      </c>
      <c r="R79" s="34">
        <v>76</v>
      </c>
      <c r="S79" s="34">
        <v>105</v>
      </c>
      <c r="T79" s="34">
        <v>65</v>
      </c>
      <c r="U79" s="34">
        <v>11</v>
      </c>
      <c r="V79" s="34">
        <v>36</v>
      </c>
      <c r="W79" s="34">
        <v>108</v>
      </c>
    </row>
    <row r="80" spans="1:23" x14ac:dyDescent="0.2">
      <c r="A80" s="19" t="s">
        <v>433</v>
      </c>
      <c r="B80" s="20">
        <v>345</v>
      </c>
      <c r="C80" s="20">
        <v>149</v>
      </c>
      <c r="D80" s="20">
        <v>59</v>
      </c>
      <c r="E80" s="20">
        <v>28</v>
      </c>
      <c r="F80" s="20">
        <v>76</v>
      </c>
      <c r="G80" s="20">
        <v>37</v>
      </c>
      <c r="H80" s="20">
        <v>54</v>
      </c>
      <c r="I80" s="20">
        <v>82</v>
      </c>
      <c r="J80" s="20">
        <v>47</v>
      </c>
      <c r="K80" s="20">
        <v>15</v>
      </c>
      <c r="L80" s="20">
        <v>174</v>
      </c>
      <c r="M80" s="20">
        <v>75</v>
      </c>
      <c r="N80" s="20">
        <v>43</v>
      </c>
      <c r="O80" s="20">
        <v>85</v>
      </c>
      <c r="P80" s="20">
        <v>111</v>
      </c>
      <c r="Q80" s="20">
        <v>62</v>
      </c>
      <c r="R80" s="20">
        <v>28</v>
      </c>
      <c r="S80" s="20">
        <v>29</v>
      </c>
      <c r="T80" s="20">
        <v>19</v>
      </c>
      <c r="U80" s="20">
        <v>8</v>
      </c>
      <c r="V80" s="20">
        <v>17</v>
      </c>
      <c r="W80" s="20">
        <v>42</v>
      </c>
    </row>
    <row r="81" spans="1:23" x14ac:dyDescent="0.2">
      <c r="A81" s="19" t="s">
        <v>434</v>
      </c>
      <c r="B81" s="20">
        <v>141</v>
      </c>
      <c r="C81" s="20">
        <v>60</v>
      </c>
      <c r="D81" s="20">
        <v>16</v>
      </c>
      <c r="E81" s="20">
        <v>6</v>
      </c>
      <c r="F81" s="20">
        <v>27</v>
      </c>
      <c r="G81" s="20">
        <v>12</v>
      </c>
      <c r="H81" s="20">
        <v>21</v>
      </c>
      <c r="I81" s="20">
        <v>45</v>
      </c>
      <c r="J81" s="20">
        <v>22</v>
      </c>
      <c r="K81" s="20">
        <v>8</v>
      </c>
      <c r="L81" s="20">
        <v>67</v>
      </c>
      <c r="M81" s="20">
        <v>37</v>
      </c>
      <c r="N81" s="20">
        <v>15</v>
      </c>
      <c r="O81" s="20">
        <v>42</v>
      </c>
      <c r="P81" s="20">
        <v>50</v>
      </c>
      <c r="Q81" s="20">
        <v>30</v>
      </c>
      <c r="R81" s="20">
        <v>11</v>
      </c>
      <c r="S81" s="20">
        <v>15</v>
      </c>
      <c r="T81" s="20">
        <v>7</v>
      </c>
      <c r="U81" s="20">
        <v>3</v>
      </c>
      <c r="V81" s="20">
        <v>5</v>
      </c>
      <c r="W81" s="20">
        <v>18</v>
      </c>
    </row>
    <row r="82" spans="1:23" x14ac:dyDescent="0.2">
      <c r="A82" s="19" t="s">
        <v>435</v>
      </c>
      <c r="B82" s="20">
        <v>56</v>
      </c>
      <c r="C82" s="20">
        <v>18</v>
      </c>
      <c r="D82" s="20">
        <v>4</v>
      </c>
      <c r="E82" s="20">
        <v>3</v>
      </c>
      <c r="F82" s="20">
        <v>12</v>
      </c>
      <c r="G82" s="20">
        <v>6</v>
      </c>
      <c r="H82" s="20">
        <v>9</v>
      </c>
      <c r="I82" s="20">
        <v>14</v>
      </c>
      <c r="J82" s="20">
        <v>7</v>
      </c>
      <c r="K82" s="20">
        <v>2</v>
      </c>
      <c r="L82" s="20">
        <v>26</v>
      </c>
      <c r="M82" s="20">
        <v>11</v>
      </c>
      <c r="N82" s="20">
        <v>10</v>
      </c>
      <c r="O82" s="20">
        <v>24</v>
      </c>
      <c r="P82" s="20">
        <v>22</v>
      </c>
      <c r="Q82" s="20">
        <v>16</v>
      </c>
      <c r="R82" s="20">
        <v>9</v>
      </c>
      <c r="S82" s="20">
        <v>7</v>
      </c>
      <c r="T82" s="20">
        <v>5</v>
      </c>
      <c r="U82" s="20">
        <v>1</v>
      </c>
      <c r="V82" s="20">
        <v>0</v>
      </c>
      <c r="W82" s="20">
        <v>7</v>
      </c>
    </row>
    <row r="83" spans="1:23" x14ac:dyDescent="0.2">
      <c r="A83" s="19" t="s">
        <v>436</v>
      </c>
      <c r="B83" s="20">
        <v>48</v>
      </c>
      <c r="C83" s="20">
        <v>18</v>
      </c>
      <c r="D83" s="20">
        <v>5</v>
      </c>
      <c r="E83" s="20">
        <v>2</v>
      </c>
      <c r="F83" s="20">
        <v>8</v>
      </c>
      <c r="G83" s="20">
        <v>2</v>
      </c>
      <c r="H83" s="20">
        <v>4</v>
      </c>
      <c r="I83" s="20">
        <v>12</v>
      </c>
      <c r="J83" s="20">
        <v>6</v>
      </c>
      <c r="K83" s="20">
        <v>1</v>
      </c>
      <c r="L83" s="20">
        <v>23</v>
      </c>
      <c r="M83" s="20">
        <v>13</v>
      </c>
      <c r="N83" s="20">
        <v>8</v>
      </c>
      <c r="O83" s="20">
        <v>18</v>
      </c>
      <c r="P83" s="20">
        <v>20</v>
      </c>
      <c r="Q83" s="20">
        <v>11</v>
      </c>
      <c r="R83" s="20">
        <v>4</v>
      </c>
      <c r="S83" s="20">
        <v>6</v>
      </c>
      <c r="T83" s="20">
        <v>1</v>
      </c>
      <c r="U83" s="20">
        <v>1</v>
      </c>
      <c r="V83" s="20">
        <v>3</v>
      </c>
      <c r="W83" s="20">
        <v>6</v>
      </c>
    </row>
    <row r="84" spans="1:23" x14ac:dyDescent="0.2">
      <c r="A84" s="19" t="s">
        <v>437</v>
      </c>
      <c r="B84" s="20">
        <v>20</v>
      </c>
      <c r="C84" s="20">
        <v>8</v>
      </c>
      <c r="D84" s="20">
        <v>2</v>
      </c>
      <c r="E84" s="20">
        <v>1</v>
      </c>
      <c r="F84" s="20">
        <v>3</v>
      </c>
      <c r="G84" s="20">
        <v>2</v>
      </c>
      <c r="H84" s="20">
        <v>4</v>
      </c>
      <c r="I84" s="20">
        <v>7</v>
      </c>
      <c r="J84" s="20">
        <v>3</v>
      </c>
      <c r="K84" s="20">
        <v>1</v>
      </c>
      <c r="L84" s="20">
        <v>10</v>
      </c>
      <c r="M84" s="20">
        <v>5</v>
      </c>
      <c r="N84" s="20">
        <v>0</v>
      </c>
      <c r="O84" s="20">
        <v>9</v>
      </c>
      <c r="P84" s="20">
        <v>9</v>
      </c>
      <c r="Q84" s="20">
        <v>3</v>
      </c>
      <c r="R84" s="20">
        <v>0</v>
      </c>
      <c r="S84" s="20">
        <v>1</v>
      </c>
      <c r="T84" s="20">
        <v>0</v>
      </c>
      <c r="U84" s="20">
        <v>0</v>
      </c>
      <c r="V84" s="20">
        <v>2</v>
      </c>
      <c r="W84" s="20">
        <v>3</v>
      </c>
    </row>
    <row r="85" spans="1:23" x14ac:dyDescent="0.2">
      <c r="A85" s="19" t="s">
        <v>438</v>
      </c>
      <c r="B85" s="20">
        <v>4</v>
      </c>
      <c r="C85" s="20">
        <v>0</v>
      </c>
      <c r="D85" s="20">
        <v>0</v>
      </c>
      <c r="E85" s="20">
        <v>0</v>
      </c>
      <c r="F85" s="20">
        <v>1</v>
      </c>
      <c r="G85" s="20">
        <v>0</v>
      </c>
      <c r="H85" s="20">
        <v>0</v>
      </c>
      <c r="I85" s="20">
        <v>0</v>
      </c>
      <c r="J85" s="20">
        <v>1</v>
      </c>
      <c r="K85" s="20">
        <v>0</v>
      </c>
      <c r="L85" s="20">
        <v>1</v>
      </c>
      <c r="M85" s="20">
        <v>0</v>
      </c>
      <c r="N85" s="20">
        <v>1</v>
      </c>
      <c r="O85" s="20">
        <v>1</v>
      </c>
      <c r="P85" s="20">
        <v>2</v>
      </c>
      <c r="Q85" s="20">
        <v>0</v>
      </c>
      <c r="R85" s="20">
        <v>0</v>
      </c>
      <c r="S85" s="20">
        <v>0</v>
      </c>
      <c r="T85" s="20">
        <v>0</v>
      </c>
      <c r="U85" s="20">
        <v>0</v>
      </c>
      <c r="V85" s="20">
        <v>1</v>
      </c>
      <c r="W85" s="20">
        <v>1</v>
      </c>
    </row>
    <row r="86" spans="1:23" x14ac:dyDescent="0.2">
      <c r="A86" s="19" t="s">
        <v>439</v>
      </c>
      <c r="B86" s="20">
        <v>2</v>
      </c>
      <c r="C86" s="20">
        <v>1</v>
      </c>
      <c r="D86" s="20">
        <v>0</v>
      </c>
      <c r="E86" s="20">
        <v>0</v>
      </c>
      <c r="F86" s="20">
        <v>2</v>
      </c>
      <c r="G86" s="20">
        <v>0</v>
      </c>
      <c r="H86" s="20">
        <v>0</v>
      </c>
      <c r="I86" s="20">
        <v>0</v>
      </c>
      <c r="J86" s="20">
        <v>2</v>
      </c>
      <c r="K86" s="20">
        <v>0</v>
      </c>
      <c r="L86" s="20">
        <v>2</v>
      </c>
      <c r="M86" s="20">
        <v>1</v>
      </c>
      <c r="N86" s="20">
        <v>0</v>
      </c>
      <c r="O86" s="20">
        <v>1</v>
      </c>
      <c r="P86" s="20">
        <v>0</v>
      </c>
      <c r="Q86" s="20">
        <v>1</v>
      </c>
      <c r="R86" s="20">
        <v>0</v>
      </c>
      <c r="S86" s="20">
        <v>0</v>
      </c>
      <c r="T86" s="20">
        <v>0</v>
      </c>
      <c r="U86" s="20">
        <v>0</v>
      </c>
      <c r="V86" s="20">
        <v>0</v>
      </c>
      <c r="W86" s="20">
        <v>0</v>
      </c>
    </row>
    <row r="87" spans="1:23" x14ac:dyDescent="0.2">
      <c r="A87" s="19" t="s">
        <v>440</v>
      </c>
      <c r="B87" s="20">
        <v>2</v>
      </c>
      <c r="C87" s="20">
        <v>0</v>
      </c>
      <c r="D87" s="20">
        <v>0</v>
      </c>
      <c r="E87" s="20">
        <v>1</v>
      </c>
      <c r="F87" s="20">
        <v>0</v>
      </c>
      <c r="G87" s="20">
        <v>0</v>
      </c>
      <c r="H87" s="20">
        <v>0</v>
      </c>
      <c r="I87" s="20">
        <v>1</v>
      </c>
      <c r="J87" s="20">
        <v>0</v>
      </c>
      <c r="K87" s="20">
        <v>0</v>
      </c>
      <c r="L87" s="20">
        <v>1</v>
      </c>
      <c r="M87" s="20">
        <v>1</v>
      </c>
      <c r="N87" s="20">
        <v>0</v>
      </c>
      <c r="O87" s="20">
        <v>0</v>
      </c>
      <c r="P87" s="20">
        <v>0</v>
      </c>
      <c r="Q87" s="20">
        <v>0</v>
      </c>
      <c r="R87" s="20">
        <v>0</v>
      </c>
      <c r="S87" s="20">
        <v>0</v>
      </c>
      <c r="T87" s="20">
        <v>0</v>
      </c>
      <c r="U87" s="20">
        <v>0</v>
      </c>
      <c r="V87" s="20">
        <v>0</v>
      </c>
      <c r="W87" s="20">
        <v>0</v>
      </c>
    </row>
    <row r="88" spans="1:23" x14ac:dyDescent="0.2">
      <c r="A88" s="19" t="s">
        <v>429</v>
      </c>
      <c r="B88" s="20">
        <v>250</v>
      </c>
      <c r="C88" s="20">
        <v>90</v>
      </c>
      <c r="D88" s="20">
        <v>28</v>
      </c>
      <c r="E88" s="20">
        <v>10</v>
      </c>
      <c r="F88" s="20">
        <v>42</v>
      </c>
      <c r="G88" s="20">
        <v>19</v>
      </c>
      <c r="H88" s="20">
        <v>34</v>
      </c>
      <c r="I88" s="20">
        <v>54</v>
      </c>
      <c r="J88" s="20">
        <v>18</v>
      </c>
      <c r="K88" s="20">
        <v>14</v>
      </c>
      <c r="L88" s="20">
        <v>119</v>
      </c>
      <c r="M88" s="20">
        <v>60</v>
      </c>
      <c r="N88" s="20">
        <v>20</v>
      </c>
      <c r="O88" s="20">
        <v>63</v>
      </c>
      <c r="P88" s="20">
        <v>59</v>
      </c>
      <c r="Q88" s="20">
        <v>40</v>
      </c>
      <c r="R88" s="20">
        <v>21</v>
      </c>
      <c r="S88" s="20">
        <v>20</v>
      </c>
      <c r="T88" s="20">
        <v>11</v>
      </c>
      <c r="U88" s="20">
        <v>0</v>
      </c>
      <c r="V88" s="20">
        <v>10</v>
      </c>
      <c r="W88" s="20">
        <v>46</v>
      </c>
    </row>
    <row r="89" spans="1:23" x14ac:dyDescent="0.2">
      <c r="A89" s="18" t="s">
        <v>441</v>
      </c>
      <c r="B89" s="18"/>
      <c r="C89" s="18"/>
      <c r="D89" s="18"/>
      <c r="E89" s="18"/>
      <c r="F89" s="18"/>
      <c r="G89" s="18"/>
      <c r="H89" s="18"/>
      <c r="I89" s="18"/>
      <c r="J89" s="18"/>
      <c r="K89" s="18"/>
      <c r="L89" s="18"/>
      <c r="M89" s="18"/>
      <c r="N89" s="18"/>
      <c r="O89" s="18"/>
      <c r="P89" s="18"/>
      <c r="Q89" s="18"/>
      <c r="R89" s="18"/>
      <c r="S89" s="18"/>
      <c r="T89" s="18"/>
      <c r="U89" s="18"/>
      <c r="V89" s="18"/>
      <c r="W89" s="18"/>
    </row>
    <row r="90" spans="1:23" x14ac:dyDescent="0.2">
      <c r="A90" s="19" t="s">
        <v>442</v>
      </c>
      <c r="B90" s="20">
        <v>1712</v>
      </c>
      <c r="C90" s="20">
        <v>754</v>
      </c>
      <c r="D90" s="20">
        <v>240</v>
      </c>
      <c r="E90" s="20">
        <v>65</v>
      </c>
      <c r="F90" s="20">
        <v>350</v>
      </c>
      <c r="G90" s="20">
        <v>167</v>
      </c>
      <c r="H90" s="20">
        <v>271</v>
      </c>
      <c r="I90" s="20">
        <v>444</v>
      </c>
      <c r="J90" s="20">
        <v>227</v>
      </c>
      <c r="K90" s="20">
        <v>105</v>
      </c>
      <c r="L90" s="20">
        <v>856</v>
      </c>
      <c r="M90" s="20">
        <v>429</v>
      </c>
      <c r="N90" s="20">
        <v>166</v>
      </c>
      <c r="O90" s="20">
        <v>478</v>
      </c>
      <c r="P90" s="20">
        <v>590</v>
      </c>
      <c r="Q90" s="20">
        <v>353</v>
      </c>
      <c r="R90" s="20">
        <v>159</v>
      </c>
      <c r="S90" s="20">
        <v>177</v>
      </c>
      <c r="T90" s="20">
        <v>97</v>
      </c>
      <c r="U90" s="20">
        <v>21</v>
      </c>
      <c r="V90" s="20">
        <v>64</v>
      </c>
      <c r="W90" s="20">
        <v>222</v>
      </c>
    </row>
    <row r="91" spans="1:23" x14ac:dyDescent="0.2">
      <c r="A91" s="19" t="s">
        <v>139</v>
      </c>
      <c r="B91" s="20">
        <v>76</v>
      </c>
      <c r="C91" s="20">
        <v>38</v>
      </c>
      <c r="D91" s="20">
        <v>14</v>
      </c>
      <c r="E91" s="20">
        <v>9</v>
      </c>
      <c r="F91" s="20">
        <v>14</v>
      </c>
      <c r="G91" s="20">
        <v>8</v>
      </c>
      <c r="H91" s="20">
        <v>8</v>
      </c>
      <c r="I91" s="20">
        <v>14</v>
      </c>
      <c r="J91" s="20">
        <v>11</v>
      </c>
      <c r="K91" s="20">
        <v>6</v>
      </c>
      <c r="L91" s="20">
        <v>36</v>
      </c>
      <c r="M91" s="20">
        <v>19</v>
      </c>
      <c r="N91" s="20">
        <v>11</v>
      </c>
      <c r="O91" s="20">
        <v>17</v>
      </c>
      <c r="P91" s="20">
        <v>28</v>
      </c>
      <c r="Q91" s="20">
        <v>19</v>
      </c>
      <c r="R91" s="20">
        <v>10</v>
      </c>
      <c r="S91" s="20">
        <v>10</v>
      </c>
      <c r="T91" s="20">
        <v>8</v>
      </c>
      <c r="U91" s="20">
        <v>2</v>
      </c>
      <c r="V91" s="20">
        <v>7</v>
      </c>
      <c r="W91" s="20">
        <v>4</v>
      </c>
    </row>
    <row r="92" spans="1:23" x14ac:dyDescent="0.2">
      <c r="A92" s="19" t="s">
        <v>443</v>
      </c>
      <c r="B92" s="20">
        <v>59</v>
      </c>
      <c r="C92" s="20">
        <v>22</v>
      </c>
      <c r="D92" s="20">
        <v>9</v>
      </c>
      <c r="E92" s="20">
        <v>16</v>
      </c>
      <c r="F92" s="20">
        <v>4</v>
      </c>
      <c r="G92" s="20">
        <v>5</v>
      </c>
      <c r="H92" s="20">
        <v>7</v>
      </c>
      <c r="I92" s="20">
        <v>7</v>
      </c>
      <c r="J92" s="20">
        <v>3</v>
      </c>
      <c r="K92" s="20">
        <v>4</v>
      </c>
      <c r="L92" s="20">
        <v>26</v>
      </c>
      <c r="M92" s="20">
        <v>16</v>
      </c>
      <c r="N92" s="20">
        <v>8</v>
      </c>
      <c r="O92" s="20">
        <v>10</v>
      </c>
      <c r="P92" s="20">
        <v>9</v>
      </c>
      <c r="Q92" s="20">
        <v>9</v>
      </c>
      <c r="R92" s="20">
        <v>3</v>
      </c>
      <c r="S92" s="20">
        <v>4</v>
      </c>
      <c r="T92" s="20">
        <v>4</v>
      </c>
      <c r="U92" s="20">
        <v>1</v>
      </c>
      <c r="V92" s="20">
        <v>5</v>
      </c>
      <c r="W92" s="20">
        <v>11</v>
      </c>
    </row>
    <row r="93" spans="1:23" x14ac:dyDescent="0.2">
      <c r="A93" s="19" t="s">
        <v>140</v>
      </c>
      <c r="B93" s="20">
        <v>194</v>
      </c>
      <c r="C93" s="20">
        <v>73</v>
      </c>
      <c r="D93" s="20">
        <v>25</v>
      </c>
      <c r="E93" s="20">
        <v>43</v>
      </c>
      <c r="F93" s="20">
        <v>10</v>
      </c>
      <c r="G93" s="20">
        <v>17</v>
      </c>
      <c r="H93" s="20">
        <v>25</v>
      </c>
      <c r="I93" s="20">
        <v>29</v>
      </c>
      <c r="J93" s="20">
        <v>15</v>
      </c>
      <c r="K93" s="20">
        <v>11</v>
      </c>
      <c r="L93" s="20">
        <v>64</v>
      </c>
      <c r="M93" s="20">
        <v>40</v>
      </c>
      <c r="N93" s="20">
        <v>21</v>
      </c>
      <c r="O93" s="20">
        <v>31</v>
      </c>
      <c r="P93" s="20">
        <v>55</v>
      </c>
      <c r="Q93" s="20">
        <v>40</v>
      </c>
      <c r="R93" s="20">
        <v>7</v>
      </c>
      <c r="S93" s="20">
        <v>17</v>
      </c>
      <c r="T93" s="20">
        <v>8</v>
      </c>
      <c r="U93" s="20">
        <v>3</v>
      </c>
      <c r="V93" s="20">
        <v>9</v>
      </c>
      <c r="W93" s="20">
        <v>42</v>
      </c>
    </row>
    <row r="94" spans="1:23" x14ac:dyDescent="0.2">
      <c r="A94" s="19" t="s">
        <v>141</v>
      </c>
      <c r="B94" s="20">
        <v>16</v>
      </c>
      <c r="C94" s="20">
        <v>7</v>
      </c>
      <c r="D94" s="20">
        <v>4</v>
      </c>
      <c r="E94" s="20">
        <v>3</v>
      </c>
      <c r="F94" s="20">
        <v>2</v>
      </c>
      <c r="G94" s="20">
        <v>3</v>
      </c>
      <c r="H94" s="20">
        <v>2</v>
      </c>
      <c r="I94" s="20">
        <v>3</v>
      </c>
      <c r="J94" s="20">
        <v>0</v>
      </c>
      <c r="K94" s="20">
        <v>1</v>
      </c>
      <c r="L94" s="20">
        <v>7</v>
      </c>
      <c r="M94" s="20">
        <v>5</v>
      </c>
      <c r="N94" s="20">
        <v>2</v>
      </c>
      <c r="O94" s="20">
        <v>5</v>
      </c>
      <c r="P94" s="20">
        <v>5</v>
      </c>
      <c r="Q94" s="20">
        <v>3</v>
      </c>
      <c r="R94" s="20">
        <v>1</v>
      </c>
      <c r="S94" s="20">
        <v>2</v>
      </c>
      <c r="T94" s="20">
        <v>0</v>
      </c>
      <c r="U94" s="20">
        <v>1</v>
      </c>
      <c r="V94" s="20">
        <v>0</v>
      </c>
      <c r="W94" s="20">
        <v>4</v>
      </c>
    </row>
    <row r="95" spans="1:23" x14ac:dyDescent="0.2">
      <c r="A95" s="19" t="s">
        <v>401</v>
      </c>
      <c r="B95" s="20">
        <v>46</v>
      </c>
      <c r="C95" s="20">
        <v>20</v>
      </c>
      <c r="D95" s="20">
        <v>5</v>
      </c>
      <c r="E95" s="20">
        <v>4</v>
      </c>
      <c r="F95" s="20">
        <v>4</v>
      </c>
      <c r="G95" s="20">
        <v>2</v>
      </c>
      <c r="H95" s="20">
        <v>4</v>
      </c>
      <c r="I95" s="20">
        <v>7</v>
      </c>
      <c r="J95" s="20">
        <v>4</v>
      </c>
      <c r="K95" s="20">
        <v>2</v>
      </c>
      <c r="L95" s="20">
        <v>18</v>
      </c>
      <c r="M95" s="20">
        <v>7</v>
      </c>
      <c r="N95" s="20">
        <v>3</v>
      </c>
      <c r="O95" s="20">
        <v>5</v>
      </c>
      <c r="P95" s="20">
        <v>7</v>
      </c>
      <c r="Q95" s="20">
        <v>9</v>
      </c>
      <c r="R95" s="20">
        <v>1</v>
      </c>
      <c r="S95" s="20">
        <v>1</v>
      </c>
      <c r="T95" s="20">
        <v>0</v>
      </c>
      <c r="U95" s="20">
        <v>2</v>
      </c>
      <c r="V95" s="20">
        <v>6</v>
      </c>
      <c r="W95" s="20">
        <v>6</v>
      </c>
    </row>
    <row r="96" spans="1:23" x14ac:dyDescent="0.2">
      <c r="A96" s="19" t="s">
        <v>429</v>
      </c>
      <c r="B96" s="20">
        <v>85</v>
      </c>
      <c r="C96" s="20">
        <v>32</v>
      </c>
      <c r="D96" s="20">
        <v>13</v>
      </c>
      <c r="E96" s="20">
        <v>3</v>
      </c>
      <c r="F96" s="20">
        <v>17</v>
      </c>
      <c r="G96" s="20">
        <v>7</v>
      </c>
      <c r="H96" s="20">
        <v>10</v>
      </c>
      <c r="I96" s="20">
        <v>12</v>
      </c>
      <c r="J96" s="20">
        <v>4</v>
      </c>
      <c r="K96" s="20">
        <v>5</v>
      </c>
      <c r="L96" s="20">
        <v>33</v>
      </c>
      <c r="M96" s="20">
        <v>12</v>
      </c>
      <c r="N96" s="20">
        <v>7</v>
      </c>
      <c r="O96" s="20">
        <v>18</v>
      </c>
      <c r="P96" s="20">
        <v>14</v>
      </c>
      <c r="Q96" s="20">
        <v>9</v>
      </c>
      <c r="R96" s="20">
        <v>4</v>
      </c>
      <c r="S96" s="20">
        <v>7</v>
      </c>
      <c r="T96" s="20">
        <v>6</v>
      </c>
      <c r="U96" s="20">
        <v>0</v>
      </c>
      <c r="V96" s="20">
        <v>4</v>
      </c>
      <c r="W96" s="20">
        <v>14</v>
      </c>
    </row>
    <row r="97" spans="1:23" x14ac:dyDescent="0.2">
      <c r="A97" s="18" t="s">
        <v>444</v>
      </c>
      <c r="B97" s="18"/>
      <c r="C97" s="18"/>
      <c r="D97" s="18"/>
      <c r="E97" s="18"/>
      <c r="F97" s="18"/>
      <c r="G97" s="18"/>
      <c r="H97" s="18"/>
      <c r="I97" s="18"/>
      <c r="J97" s="18"/>
      <c r="K97" s="18"/>
      <c r="L97" s="18"/>
      <c r="M97" s="18"/>
      <c r="N97" s="18"/>
      <c r="O97" s="18"/>
      <c r="P97" s="18"/>
      <c r="Q97" s="18"/>
      <c r="R97" s="18"/>
      <c r="S97" s="18"/>
      <c r="T97" s="18"/>
      <c r="U97" s="18"/>
      <c r="V97" s="18"/>
      <c r="W97" s="18"/>
    </row>
    <row r="98" spans="1:23" x14ac:dyDescent="0.2">
      <c r="A98" s="19" t="s">
        <v>445</v>
      </c>
      <c r="B98" s="20">
        <v>1212</v>
      </c>
      <c r="C98" s="20">
        <v>560</v>
      </c>
      <c r="D98" s="20">
        <v>172</v>
      </c>
      <c r="E98" s="20">
        <v>12</v>
      </c>
      <c r="F98" s="20">
        <v>263</v>
      </c>
      <c r="G98" s="20">
        <v>122</v>
      </c>
      <c r="H98" s="20">
        <v>195</v>
      </c>
      <c r="I98" s="20">
        <v>322</v>
      </c>
      <c r="J98" s="20">
        <v>165</v>
      </c>
      <c r="K98" s="20">
        <v>68</v>
      </c>
      <c r="L98" s="20">
        <v>622</v>
      </c>
      <c r="M98" s="20">
        <v>321</v>
      </c>
      <c r="N98" s="20">
        <v>123</v>
      </c>
      <c r="O98" s="20">
        <v>343</v>
      </c>
      <c r="P98" s="20">
        <v>469</v>
      </c>
      <c r="Q98" s="20">
        <v>268</v>
      </c>
      <c r="R98" s="20">
        <v>120</v>
      </c>
      <c r="S98" s="20">
        <v>140</v>
      </c>
      <c r="T98" s="20">
        <v>77</v>
      </c>
      <c r="U98" s="20">
        <v>16</v>
      </c>
      <c r="V98" s="20">
        <v>43</v>
      </c>
      <c r="W98" s="20">
        <v>133</v>
      </c>
    </row>
    <row r="99" spans="1:23" x14ac:dyDescent="0.2">
      <c r="A99" s="19" t="s">
        <v>446</v>
      </c>
      <c r="B99" s="20">
        <v>24</v>
      </c>
      <c r="C99" s="20">
        <v>9</v>
      </c>
      <c r="D99" s="20">
        <v>4</v>
      </c>
      <c r="E99" s="20">
        <v>7</v>
      </c>
      <c r="F99" s="20">
        <v>6</v>
      </c>
      <c r="G99" s="20">
        <v>4</v>
      </c>
      <c r="H99" s="20">
        <v>5</v>
      </c>
      <c r="I99" s="20">
        <v>10</v>
      </c>
      <c r="J99" s="20">
        <v>4</v>
      </c>
      <c r="K99" s="20">
        <v>1</v>
      </c>
      <c r="L99" s="20">
        <v>12</v>
      </c>
      <c r="M99" s="20">
        <v>6</v>
      </c>
      <c r="N99" s="20">
        <v>5</v>
      </c>
      <c r="O99" s="20">
        <v>6</v>
      </c>
      <c r="P99" s="20">
        <v>10</v>
      </c>
      <c r="Q99" s="20">
        <v>4</v>
      </c>
      <c r="R99" s="20">
        <v>1</v>
      </c>
      <c r="S99" s="20">
        <v>1</v>
      </c>
      <c r="T99" s="20">
        <v>1</v>
      </c>
      <c r="U99" s="20">
        <v>0</v>
      </c>
      <c r="V99" s="20">
        <v>0</v>
      </c>
      <c r="W99" s="20">
        <v>4</v>
      </c>
    </row>
    <row r="100" spans="1:23" x14ac:dyDescent="0.2">
      <c r="A100" s="19" t="s">
        <v>447</v>
      </c>
      <c r="B100" s="20">
        <v>76</v>
      </c>
      <c r="C100" s="20">
        <v>23</v>
      </c>
      <c r="D100" s="20">
        <v>9</v>
      </c>
      <c r="E100" s="20">
        <v>25</v>
      </c>
      <c r="F100" s="20">
        <v>15</v>
      </c>
      <c r="G100" s="20">
        <v>9</v>
      </c>
      <c r="H100" s="20">
        <v>13</v>
      </c>
      <c r="I100" s="20">
        <v>19</v>
      </c>
      <c r="J100" s="20">
        <v>14</v>
      </c>
      <c r="K100" s="20">
        <v>6</v>
      </c>
      <c r="L100" s="20">
        <v>38</v>
      </c>
      <c r="M100" s="20">
        <v>17</v>
      </c>
      <c r="N100" s="20">
        <v>13</v>
      </c>
      <c r="O100" s="20">
        <v>23</v>
      </c>
      <c r="P100" s="20">
        <v>25</v>
      </c>
      <c r="Q100" s="20">
        <v>13</v>
      </c>
      <c r="R100" s="20">
        <v>0</v>
      </c>
      <c r="S100" s="20">
        <v>7</v>
      </c>
      <c r="T100" s="20">
        <v>1</v>
      </c>
      <c r="U100" s="20">
        <v>0</v>
      </c>
      <c r="V100" s="20">
        <v>4</v>
      </c>
      <c r="W100" s="20">
        <v>10</v>
      </c>
    </row>
    <row r="101" spans="1:23" x14ac:dyDescent="0.2">
      <c r="A101" s="19" t="s">
        <v>448</v>
      </c>
      <c r="B101" s="20">
        <v>43</v>
      </c>
      <c r="C101" s="20">
        <v>19</v>
      </c>
      <c r="D101" s="20">
        <v>8</v>
      </c>
      <c r="E101" s="20">
        <v>18</v>
      </c>
      <c r="F101" s="20">
        <v>8</v>
      </c>
      <c r="G101" s="20">
        <v>5</v>
      </c>
      <c r="H101" s="20">
        <v>9</v>
      </c>
      <c r="I101" s="20">
        <v>11</v>
      </c>
      <c r="J101" s="20">
        <v>4</v>
      </c>
      <c r="K101" s="20">
        <v>5</v>
      </c>
      <c r="L101" s="20">
        <v>24</v>
      </c>
      <c r="M101" s="20">
        <v>8</v>
      </c>
      <c r="N101" s="20">
        <v>4</v>
      </c>
      <c r="O101" s="20">
        <v>13</v>
      </c>
      <c r="P101" s="20">
        <v>16</v>
      </c>
      <c r="Q101" s="20">
        <v>10</v>
      </c>
      <c r="R101" s="20">
        <v>6</v>
      </c>
      <c r="S101" s="20">
        <v>3</v>
      </c>
      <c r="T101" s="20">
        <v>1</v>
      </c>
      <c r="U101" s="20">
        <v>3</v>
      </c>
      <c r="V101" s="20">
        <v>1</v>
      </c>
      <c r="W101" s="20">
        <v>4</v>
      </c>
    </row>
    <row r="102" spans="1:23" x14ac:dyDescent="0.2">
      <c r="A102" s="19" t="s">
        <v>449</v>
      </c>
      <c r="B102" s="20">
        <v>14</v>
      </c>
      <c r="C102" s="20">
        <v>9</v>
      </c>
      <c r="D102" s="20">
        <v>3</v>
      </c>
      <c r="E102" s="20">
        <v>4</v>
      </c>
      <c r="F102" s="20">
        <v>2</v>
      </c>
      <c r="G102" s="20">
        <v>0</v>
      </c>
      <c r="H102" s="20">
        <v>3</v>
      </c>
      <c r="I102" s="20">
        <v>3</v>
      </c>
      <c r="J102" s="20">
        <v>2</v>
      </c>
      <c r="K102" s="20">
        <v>2</v>
      </c>
      <c r="L102" s="20">
        <v>8</v>
      </c>
      <c r="M102" s="20">
        <v>5</v>
      </c>
      <c r="N102" s="20">
        <v>3</v>
      </c>
      <c r="O102" s="20">
        <v>6</v>
      </c>
      <c r="P102" s="20">
        <v>9</v>
      </c>
      <c r="Q102" s="20">
        <v>4</v>
      </c>
      <c r="R102" s="20">
        <v>2</v>
      </c>
      <c r="S102" s="20">
        <v>2</v>
      </c>
      <c r="T102" s="20">
        <v>2</v>
      </c>
      <c r="U102" s="20">
        <v>0</v>
      </c>
      <c r="V102" s="20">
        <v>0</v>
      </c>
      <c r="W102" s="20">
        <v>2</v>
      </c>
    </row>
    <row r="103" spans="1:23" x14ac:dyDescent="0.2">
      <c r="A103" s="19" t="s">
        <v>450</v>
      </c>
      <c r="B103" s="20">
        <v>5</v>
      </c>
      <c r="C103" s="20">
        <v>1</v>
      </c>
      <c r="D103" s="20">
        <v>1</v>
      </c>
      <c r="E103" s="20">
        <v>1</v>
      </c>
      <c r="F103" s="20">
        <v>1</v>
      </c>
      <c r="G103" s="20">
        <v>0</v>
      </c>
      <c r="H103" s="20">
        <v>0</v>
      </c>
      <c r="I103" s="20">
        <v>1</v>
      </c>
      <c r="J103" s="20">
        <v>0</v>
      </c>
      <c r="K103" s="20">
        <v>0</v>
      </c>
      <c r="L103" s="20">
        <v>2</v>
      </c>
      <c r="M103" s="20">
        <v>2</v>
      </c>
      <c r="N103" s="20">
        <v>1</v>
      </c>
      <c r="O103" s="20">
        <v>1</v>
      </c>
      <c r="P103" s="20">
        <v>1</v>
      </c>
      <c r="Q103" s="20">
        <v>0</v>
      </c>
      <c r="R103" s="20">
        <v>0</v>
      </c>
      <c r="S103" s="20">
        <v>0</v>
      </c>
      <c r="T103" s="20">
        <v>1</v>
      </c>
      <c r="U103" s="20">
        <v>0</v>
      </c>
      <c r="V103" s="20">
        <v>2</v>
      </c>
      <c r="W103" s="20">
        <v>0</v>
      </c>
    </row>
    <row r="104" spans="1:23" x14ac:dyDescent="0.2">
      <c r="A104" s="19" t="s">
        <v>429</v>
      </c>
      <c r="B104" s="20">
        <v>414</v>
      </c>
      <c r="C104" s="20">
        <v>171</v>
      </c>
      <c r="D104" s="20">
        <v>57</v>
      </c>
      <c r="E104" s="20">
        <v>7</v>
      </c>
      <c r="F104" s="20">
        <v>69</v>
      </c>
      <c r="G104" s="20">
        <v>35</v>
      </c>
      <c r="H104" s="20">
        <v>54</v>
      </c>
      <c r="I104" s="20">
        <v>92</v>
      </c>
      <c r="J104" s="20">
        <v>49</v>
      </c>
      <c r="K104" s="20">
        <v>29</v>
      </c>
      <c r="L104" s="20">
        <v>186</v>
      </c>
      <c r="M104" s="20">
        <v>89</v>
      </c>
      <c r="N104" s="20">
        <v>28</v>
      </c>
      <c r="O104" s="20">
        <v>103</v>
      </c>
      <c r="P104" s="20">
        <v>88</v>
      </c>
      <c r="Q104" s="20">
        <v>73</v>
      </c>
      <c r="R104" s="20">
        <v>40</v>
      </c>
      <c r="S104" s="20">
        <v>34</v>
      </c>
      <c r="T104" s="20">
        <v>22</v>
      </c>
      <c r="U104" s="20">
        <v>4</v>
      </c>
      <c r="V104" s="20">
        <v>21</v>
      </c>
      <c r="W104" s="20">
        <v>73</v>
      </c>
    </row>
    <row r="105" spans="1:23" x14ac:dyDescent="0.2">
      <c r="A105" s="18" t="s">
        <v>451</v>
      </c>
      <c r="B105" s="18"/>
      <c r="C105" s="18"/>
      <c r="D105" s="18"/>
      <c r="E105" s="18"/>
      <c r="F105" s="18"/>
      <c r="G105" s="18"/>
      <c r="H105" s="18"/>
      <c r="I105" s="18"/>
      <c r="J105" s="18"/>
      <c r="K105" s="18"/>
      <c r="L105" s="18"/>
      <c r="M105" s="18"/>
      <c r="N105" s="18"/>
      <c r="O105" s="18"/>
      <c r="P105" s="18"/>
      <c r="Q105" s="18"/>
      <c r="R105" s="18"/>
      <c r="S105" s="18"/>
      <c r="T105" s="18"/>
      <c r="U105" s="18"/>
      <c r="V105" s="18"/>
      <c r="W105" s="18"/>
    </row>
    <row r="106" spans="1:23" x14ac:dyDescent="0.2">
      <c r="A106" s="19" t="s">
        <v>445</v>
      </c>
      <c r="B106" s="20">
        <v>13</v>
      </c>
      <c r="C106" s="20">
        <v>6</v>
      </c>
      <c r="D106" s="20">
        <v>1</v>
      </c>
      <c r="E106" s="20">
        <v>0</v>
      </c>
      <c r="F106" s="20">
        <v>1</v>
      </c>
      <c r="G106" s="20">
        <v>1</v>
      </c>
      <c r="H106" s="20">
        <v>1</v>
      </c>
      <c r="I106" s="20">
        <v>1</v>
      </c>
      <c r="J106" s="20">
        <v>1</v>
      </c>
      <c r="K106" s="20">
        <v>0</v>
      </c>
      <c r="L106" s="20">
        <v>3</v>
      </c>
      <c r="M106" s="20">
        <v>2</v>
      </c>
      <c r="N106" s="20">
        <v>1</v>
      </c>
      <c r="O106" s="20">
        <v>3</v>
      </c>
      <c r="P106" s="20">
        <v>1</v>
      </c>
      <c r="Q106" s="20">
        <v>2</v>
      </c>
      <c r="R106" s="20">
        <v>1</v>
      </c>
      <c r="S106" s="20">
        <v>1</v>
      </c>
      <c r="T106" s="20">
        <v>0</v>
      </c>
      <c r="U106" s="20">
        <v>0</v>
      </c>
      <c r="V106" s="20">
        <v>1</v>
      </c>
      <c r="W106" s="20">
        <v>3</v>
      </c>
    </row>
    <row r="107" spans="1:23" x14ac:dyDescent="0.2">
      <c r="A107" s="19" t="s">
        <v>446</v>
      </c>
      <c r="B107" s="20">
        <v>89</v>
      </c>
      <c r="C107" s="20">
        <v>31</v>
      </c>
      <c r="D107" s="20">
        <v>19</v>
      </c>
      <c r="E107" s="20">
        <v>24</v>
      </c>
      <c r="F107" s="20">
        <v>8</v>
      </c>
      <c r="G107" s="20">
        <v>12</v>
      </c>
      <c r="H107" s="20">
        <v>13</v>
      </c>
      <c r="I107" s="20">
        <v>11</v>
      </c>
      <c r="J107" s="20">
        <v>8</v>
      </c>
      <c r="K107" s="20">
        <v>9</v>
      </c>
      <c r="L107" s="20">
        <v>35</v>
      </c>
      <c r="M107" s="20">
        <v>19</v>
      </c>
      <c r="N107" s="20">
        <v>12</v>
      </c>
      <c r="O107" s="20">
        <v>16</v>
      </c>
      <c r="P107" s="20">
        <v>15</v>
      </c>
      <c r="Q107" s="20">
        <v>15</v>
      </c>
      <c r="R107" s="20">
        <v>6</v>
      </c>
      <c r="S107" s="20">
        <v>7</v>
      </c>
      <c r="T107" s="20">
        <v>4</v>
      </c>
      <c r="U107" s="20">
        <v>1</v>
      </c>
      <c r="V107" s="20">
        <v>4</v>
      </c>
      <c r="W107" s="20">
        <v>20</v>
      </c>
    </row>
    <row r="108" spans="1:23" x14ac:dyDescent="0.2">
      <c r="A108" s="19" t="s">
        <v>447</v>
      </c>
      <c r="B108" s="20">
        <v>143</v>
      </c>
      <c r="C108" s="20">
        <v>57</v>
      </c>
      <c r="D108" s="20">
        <v>20</v>
      </c>
      <c r="E108" s="20">
        <v>35</v>
      </c>
      <c r="F108" s="20">
        <v>6</v>
      </c>
      <c r="G108" s="20">
        <v>11</v>
      </c>
      <c r="H108" s="20">
        <v>19</v>
      </c>
      <c r="I108" s="20">
        <v>27</v>
      </c>
      <c r="J108" s="20">
        <v>8</v>
      </c>
      <c r="K108" s="20">
        <v>5</v>
      </c>
      <c r="L108" s="20">
        <v>54</v>
      </c>
      <c r="M108" s="20">
        <v>35</v>
      </c>
      <c r="N108" s="20">
        <v>19</v>
      </c>
      <c r="O108" s="20">
        <v>25</v>
      </c>
      <c r="P108" s="20">
        <v>43</v>
      </c>
      <c r="Q108" s="20">
        <v>29</v>
      </c>
      <c r="R108" s="20">
        <v>3</v>
      </c>
      <c r="S108" s="20">
        <v>15</v>
      </c>
      <c r="T108" s="20">
        <v>8</v>
      </c>
      <c r="U108" s="20">
        <v>2</v>
      </c>
      <c r="V108" s="20">
        <v>7</v>
      </c>
      <c r="W108" s="20">
        <v>26</v>
      </c>
    </row>
    <row r="109" spans="1:23" x14ac:dyDescent="0.2">
      <c r="A109" s="19" t="s">
        <v>448</v>
      </c>
      <c r="B109" s="20">
        <v>27</v>
      </c>
      <c r="C109" s="20">
        <v>11</v>
      </c>
      <c r="D109" s="20">
        <v>1</v>
      </c>
      <c r="E109" s="20">
        <v>6</v>
      </c>
      <c r="F109" s="20">
        <v>2</v>
      </c>
      <c r="G109" s="20">
        <v>2</v>
      </c>
      <c r="H109" s="20">
        <v>3</v>
      </c>
      <c r="I109" s="20">
        <v>2</v>
      </c>
      <c r="J109" s="20">
        <v>4</v>
      </c>
      <c r="K109" s="20">
        <v>2</v>
      </c>
      <c r="L109" s="20">
        <v>9</v>
      </c>
      <c r="M109" s="20">
        <v>3</v>
      </c>
      <c r="N109" s="20">
        <v>2</v>
      </c>
      <c r="O109" s="20">
        <v>4</v>
      </c>
      <c r="P109" s="20">
        <v>7</v>
      </c>
      <c r="Q109" s="20">
        <v>8</v>
      </c>
      <c r="R109" s="20">
        <v>1</v>
      </c>
      <c r="S109" s="20">
        <v>0</v>
      </c>
      <c r="T109" s="20">
        <v>0</v>
      </c>
      <c r="U109" s="20">
        <v>1</v>
      </c>
      <c r="V109" s="20">
        <v>3</v>
      </c>
      <c r="W109" s="20">
        <v>5</v>
      </c>
    </row>
    <row r="110" spans="1:23" x14ac:dyDescent="0.2">
      <c r="A110" s="19" t="s">
        <v>449</v>
      </c>
      <c r="B110" s="20">
        <v>5</v>
      </c>
      <c r="C110" s="20">
        <v>2</v>
      </c>
      <c r="D110" s="20">
        <v>0</v>
      </c>
      <c r="E110" s="20">
        <v>0</v>
      </c>
      <c r="F110" s="20">
        <v>0</v>
      </c>
      <c r="G110" s="20">
        <v>1</v>
      </c>
      <c r="H110" s="20">
        <v>1</v>
      </c>
      <c r="I110" s="20">
        <v>1</v>
      </c>
      <c r="J110" s="20">
        <v>0</v>
      </c>
      <c r="K110" s="20">
        <v>1</v>
      </c>
      <c r="L110" s="20">
        <v>2</v>
      </c>
      <c r="M110" s="20">
        <v>2</v>
      </c>
      <c r="N110" s="20">
        <v>0</v>
      </c>
      <c r="O110" s="20">
        <v>0</v>
      </c>
      <c r="P110" s="20">
        <v>2</v>
      </c>
      <c r="Q110" s="20">
        <v>1</v>
      </c>
      <c r="R110" s="20">
        <v>1</v>
      </c>
      <c r="S110" s="20">
        <v>0</v>
      </c>
      <c r="T110" s="20">
        <v>0</v>
      </c>
      <c r="U110" s="20">
        <v>0</v>
      </c>
      <c r="V110" s="20">
        <v>0</v>
      </c>
      <c r="W110" s="20">
        <v>1</v>
      </c>
    </row>
    <row r="111" spans="1:23" x14ac:dyDescent="0.2">
      <c r="A111" s="19" t="s">
        <v>450</v>
      </c>
      <c r="B111" s="20">
        <v>10</v>
      </c>
      <c r="C111" s="20">
        <v>3</v>
      </c>
      <c r="D111" s="20">
        <v>0</v>
      </c>
      <c r="E111" s="20">
        <v>0</v>
      </c>
      <c r="F111" s="20">
        <v>1</v>
      </c>
      <c r="G111" s="20">
        <v>0</v>
      </c>
      <c r="H111" s="20">
        <v>0</v>
      </c>
      <c r="I111" s="20">
        <v>1</v>
      </c>
      <c r="J111" s="20">
        <v>0</v>
      </c>
      <c r="K111" s="20">
        <v>0</v>
      </c>
      <c r="L111" s="20">
        <v>2</v>
      </c>
      <c r="M111" s="20">
        <v>4</v>
      </c>
      <c r="N111" s="20">
        <v>0</v>
      </c>
      <c r="O111" s="20">
        <v>2</v>
      </c>
      <c r="P111" s="20">
        <v>3</v>
      </c>
      <c r="Q111" s="20">
        <v>1</v>
      </c>
      <c r="R111" s="20">
        <v>0</v>
      </c>
      <c r="S111" s="20">
        <v>1</v>
      </c>
      <c r="T111" s="20">
        <v>0</v>
      </c>
      <c r="U111" s="20">
        <v>1</v>
      </c>
      <c r="V111" s="20">
        <v>2</v>
      </c>
      <c r="W111" s="20">
        <v>3</v>
      </c>
    </row>
    <row r="112" spans="1:23" x14ac:dyDescent="0.2">
      <c r="A112" s="19" t="s">
        <v>429</v>
      </c>
      <c r="B112" s="20">
        <v>28</v>
      </c>
      <c r="C112" s="20">
        <v>12</v>
      </c>
      <c r="D112" s="20">
        <v>2</v>
      </c>
      <c r="E112" s="20">
        <v>1</v>
      </c>
      <c r="F112" s="20">
        <v>2</v>
      </c>
      <c r="G112" s="20">
        <v>0</v>
      </c>
      <c r="H112" s="20">
        <v>1</v>
      </c>
      <c r="I112" s="20">
        <v>3</v>
      </c>
      <c r="J112" s="20">
        <v>1</v>
      </c>
      <c r="K112" s="20">
        <v>1</v>
      </c>
      <c r="L112" s="20">
        <v>10</v>
      </c>
      <c r="M112" s="20">
        <v>3</v>
      </c>
      <c r="N112" s="20">
        <v>0</v>
      </c>
      <c r="O112" s="20">
        <v>1</v>
      </c>
      <c r="P112" s="20">
        <v>5</v>
      </c>
      <c r="Q112" s="20">
        <v>5</v>
      </c>
      <c r="R112" s="20">
        <v>0</v>
      </c>
      <c r="S112" s="20">
        <v>0</v>
      </c>
      <c r="T112" s="20">
        <v>0</v>
      </c>
      <c r="U112" s="20">
        <v>2</v>
      </c>
      <c r="V112" s="20">
        <v>3</v>
      </c>
      <c r="W112" s="20">
        <v>5</v>
      </c>
    </row>
    <row r="113" spans="1:23" x14ac:dyDescent="0.2">
      <c r="A113" s="18" t="s">
        <v>142</v>
      </c>
      <c r="B113" s="18"/>
      <c r="C113" s="18"/>
      <c r="D113" s="18"/>
      <c r="E113" s="18"/>
      <c r="F113" s="18"/>
      <c r="G113" s="18"/>
      <c r="H113" s="18"/>
      <c r="I113" s="18"/>
      <c r="J113" s="18"/>
      <c r="K113" s="18"/>
      <c r="L113" s="18"/>
      <c r="M113" s="18"/>
      <c r="N113" s="18"/>
      <c r="O113" s="18"/>
      <c r="P113" s="18"/>
      <c r="Q113" s="18"/>
      <c r="R113" s="18"/>
      <c r="S113" s="18"/>
      <c r="T113" s="18"/>
      <c r="U113" s="18"/>
      <c r="V113" s="18"/>
      <c r="W113" s="18"/>
    </row>
    <row r="114" spans="1:23" x14ac:dyDescent="0.2">
      <c r="A114" s="19" t="s">
        <v>452</v>
      </c>
      <c r="B114" s="20">
        <v>90</v>
      </c>
      <c r="C114" s="20">
        <v>59</v>
      </c>
      <c r="D114" s="20">
        <v>30</v>
      </c>
      <c r="E114" s="20">
        <v>12</v>
      </c>
      <c r="F114" s="20">
        <v>26</v>
      </c>
      <c r="G114" s="20">
        <v>26</v>
      </c>
      <c r="H114" s="20">
        <v>20</v>
      </c>
      <c r="I114" s="20">
        <v>32</v>
      </c>
      <c r="J114" s="20">
        <v>14</v>
      </c>
      <c r="K114" s="20">
        <v>9</v>
      </c>
      <c r="L114" s="20">
        <v>53</v>
      </c>
      <c r="M114" s="20">
        <v>38</v>
      </c>
      <c r="N114" s="20">
        <v>16</v>
      </c>
      <c r="O114" s="20">
        <v>28</v>
      </c>
      <c r="P114" s="20">
        <v>47</v>
      </c>
      <c r="Q114" s="20">
        <v>21</v>
      </c>
      <c r="R114" s="20">
        <v>12</v>
      </c>
      <c r="S114" s="20">
        <v>16</v>
      </c>
      <c r="T114" s="20">
        <v>8</v>
      </c>
      <c r="U114" s="20">
        <v>3</v>
      </c>
      <c r="V114" s="20">
        <v>2</v>
      </c>
      <c r="W114" s="20">
        <v>6</v>
      </c>
    </row>
    <row r="115" spans="1:23" x14ac:dyDescent="0.2">
      <c r="A115" s="19" t="s">
        <v>453</v>
      </c>
      <c r="B115" s="20">
        <v>307</v>
      </c>
      <c r="C115" s="20">
        <v>158</v>
      </c>
      <c r="D115" s="20">
        <v>53</v>
      </c>
      <c r="E115" s="20">
        <v>23</v>
      </c>
      <c r="F115" s="20">
        <v>53</v>
      </c>
      <c r="G115" s="20">
        <v>54</v>
      </c>
      <c r="H115" s="20">
        <v>57</v>
      </c>
      <c r="I115" s="20">
        <v>85</v>
      </c>
      <c r="J115" s="20">
        <v>49</v>
      </c>
      <c r="K115" s="20">
        <v>23</v>
      </c>
      <c r="L115" s="20">
        <v>142</v>
      </c>
      <c r="M115" s="20">
        <v>98</v>
      </c>
      <c r="N115" s="20">
        <v>39</v>
      </c>
      <c r="O115" s="20">
        <v>77</v>
      </c>
      <c r="P115" s="20">
        <v>150</v>
      </c>
      <c r="Q115" s="20">
        <v>86</v>
      </c>
      <c r="R115" s="20">
        <v>19</v>
      </c>
      <c r="S115" s="20">
        <v>51</v>
      </c>
      <c r="T115" s="20">
        <v>26</v>
      </c>
      <c r="U115" s="20">
        <v>3</v>
      </c>
      <c r="V115" s="20">
        <v>12</v>
      </c>
      <c r="W115" s="20">
        <v>27</v>
      </c>
    </row>
    <row r="116" spans="1:23" x14ac:dyDescent="0.2">
      <c r="A116" s="19" t="s">
        <v>454</v>
      </c>
      <c r="B116" s="20">
        <v>392</v>
      </c>
      <c r="C116" s="20">
        <v>174</v>
      </c>
      <c r="D116" s="20">
        <v>51</v>
      </c>
      <c r="E116" s="20">
        <v>30</v>
      </c>
      <c r="F116" s="20">
        <v>82</v>
      </c>
      <c r="G116" s="20">
        <v>46</v>
      </c>
      <c r="H116" s="20">
        <v>67</v>
      </c>
      <c r="I116" s="20">
        <v>99</v>
      </c>
      <c r="J116" s="20">
        <v>53</v>
      </c>
      <c r="K116" s="20">
        <v>20</v>
      </c>
      <c r="L116" s="20">
        <v>207</v>
      </c>
      <c r="M116" s="20">
        <v>113</v>
      </c>
      <c r="N116" s="20">
        <v>57</v>
      </c>
      <c r="O116" s="20">
        <v>128</v>
      </c>
      <c r="P116" s="20">
        <v>168</v>
      </c>
      <c r="Q116" s="20">
        <v>97</v>
      </c>
      <c r="R116" s="20">
        <v>34</v>
      </c>
      <c r="S116" s="20">
        <v>45</v>
      </c>
      <c r="T116" s="20">
        <v>23</v>
      </c>
      <c r="U116" s="20">
        <v>9</v>
      </c>
      <c r="V116" s="20">
        <v>11</v>
      </c>
      <c r="W116" s="20">
        <v>44</v>
      </c>
    </row>
    <row r="117" spans="1:23" x14ac:dyDescent="0.2">
      <c r="A117" s="19" t="s">
        <v>455</v>
      </c>
      <c r="B117" s="20">
        <v>379</v>
      </c>
      <c r="C117" s="20">
        <v>146</v>
      </c>
      <c r="D117" s="20">
        <v>36</v>
      </c>
      <c r="E117" s="20">
        <v>23</v>
      </c>
      <c r="F117" s="20">
        <v>82</v>
      </c>
      <c r="G117" s="20">
        <v>25</v>
      </c>
      <c r="H117" s="20">
        <v>56</v>
      </c>
      <c r="I117" s="20">
        <v>92</v>
      </c>
      <c r="J117" s="20">
        <v>45</v>
      </c>
      <c r="K117" s="20">
        <v>23</v>
      </c>
      <c r="L117" s="20">
        <v>181</v>
      </c>
      <c r="M117" s="20">
        <v>95</v>
      </c>
      <c r="N117" s="20">
        <v>44</v>
      </c>
      <c r="O117" s="20">
        <v>108</v>
      </c>
      <c r="P117" s="20">
        <v>114</v>
      </c>
      <c r="Q117" s="20">
        <v>87</v>
      </c>
      <c r="R117" s="20">
        <v>32</v>
      </c>
      <c r="S117" s="20">
        <v>39</v>
      </c>
      <c r="T117" s="20">
        <v>19</v>
      </c>
      <c r="U117" s="20">
        <v>4</v>
      </c>
      <c r="V117" s="20">
        <v>12</v>
      </c>
      <c r="W117" s="20">
        <v>56</v>
      </c>
    </row>
    <row r="118" spans="1:23" x14ac:dyDescent="0.2">
      <c r="A118" s="19" t="s">
        <v>456</v>
      </c>
      <c r="B118" s="20">
        <v>951</v>
      </c>
      <c r="C118" s="20">
        <v>385</v>
      </c>
      <c r="D118" s="20">
        <v>133</v>
      </c>
      <c r="E118" s="20">
        <v>51</v>
      </c>
      <c r="F118" s="20">
        <v>146</v>
      </c>
      <c r="G118" s="20">
        <v>52</v>
      </c>
      <c r="H118" s="20">
        <v>119</v>
      </c>
      <c r="I118" s="20">
        <v>199</v>
      </c>
      <c r="J118" s="20">
        <v>99</v>
      </c>
      <c r="K118" s="20">
        <v>53</v>
      </c>
      <c r="L118" s="20">
        <v>430</v>
      </c>
      <c r="M118" s="20">
        <v>175</v>
      </c>
      <c r="N118" s="20">
        <v>58</v>
      </c>
      <c r="O118" s="20">
        <v>208</v>
      </c>
      <c r="P118" s="20">
        <v>216</v>
      </c>
      <c r="Q118" s="20">
        <v>142</v>
      </c>
      <c r="R118" s="20">
        <v>82</v>
      </c>
      <c r="S118" s="20">
        <v>60</v>
      </c>
      <c r="T118" s="20">
        <v>41</v>
      </c>
      <c r="U118" s="20">
        <v>11</v>
      </c>
      <c r="V118" s="20">
        <v>55</v>
      </c>
      <c r="W118" s="20">
        <v>160</v>
      </c>
    </row>
    <row r="119" spans="1:23" x14ac:dyDescent="0.2">
      <c r="A119" s="19" t="s">
        <v>429</v>
      </c>
      <c r="B119" s="20">
        <v>69</v>
      </c>
      <c r="C119" s="20">
        <v>24</v>
      </c>
      <c r="D119" s="20">
        <v>7</v>
      </c>
      <c r="E119" s="20">
        <v>4</v>
      </c>
      <c r="F119" s="20">
        <v>12</v>
      </c>
      <c r="G119" s="20">
        <v>6</v>
      </c>
      <c r="H119" s="20">
        <v>8</v>
      </c>
      <c r="I119" s="20">
        <v>9</v>
      </c>
      <c r="J119" s="20">
        <v>4</v>
      </c>
      <c r="K119" s="20">
        <v>6</v>
      </c>
      <c r="L119" s="20">
        <v>27</v>
      </c>
      <c r="M119" s="20">
        <v>9</v>
      </c>
      <c r="N119" s="20">
        <v>4</v>
      </c>
      <c r="O119" s="20">
        <v>15</v>
      </c>
      <c r="P119" s="20">
        <v>13</v>
      </c>
      <c r="Q119" s="20">
        <v>9</v>
      </c>
      <c r="R119" s="20">
        <v>6</v>
      </c>
      <c r="S119" s="20">
        <v>7</v>
      </c>
      <c r="T119" s="20">
        <v>6</v>
      </c>
      <c r="U119" s="20">
        <v>0</v>
      </c>
      <c r="V119" s="20">
        <v>3</v>
      </c>
      <c r="W119" s="20">
        <v>10</v>
      </c>
    </row>
    <row r="120" spans="1:23" x14ac:dyDescent="0.2">
      <c r="A120" s="18" t="s">
        <v>143</v>
      </c>
      <c r="B120" s="18"/>
      <c r="C120" s="18"/>
      <c r="D120" s="18"/>
      <c r="E120" s="18"/>
      <c r="F120" s="18"/>
      <c r="G120" s="18"/>
      <c r="H120" s="18"/>
      <c r="I120" s="18"/>
      <c r="J120" s="18"/>
      <c r="K120" s="18"/>
      <c r="L120" s="18"/>
      <c r="M120" s="18"/>
      <c r="N120" s="18"/>
      <c r="O120" s="18"/>
      <c r="P120" s="18"/>
      <c r="Q120" s="18"/>
      <c r="R120" s="18"/>
      <c r="S120" s="18"/>
      <c r="T120" s="18"/>
      <c r="U120" s="18"/>
      <c r="V120" s="18"/>
      <c r="W120" s="18"/>
    </row>
    <row r="121" spans="1:23" x14ac:dyDescent="0.2">
      <c r="A121" s="21" t="s">
        <v>457</v>
      </c>
      <c r="B121" s="21"/>
      <c r="C121" s="21"/>
      <c r="D121" s="21"/>
      <c r="E121" s="21"/>
      <c r="F121" s="21"/>
      <c r="G121" s="21"/>
      <c r="H121" s="21"/>
      <c r="I121" s="21"/>
      <c r="J121" s="21"/>
      <c r="K121" s="21"/>
      <c r="L121" s="21"/>
      <c r="M121" s="21"/>
      <c r="N121" s="21"/>
      <c r="O121" s="21"/>
      <c r="P121" s="21"/>
      <c r="Q121" s="21"/>
      <c r="R121" s="21"/>
      <c r="S121" s="21"/>
      <c r="T121" s="21"/>
      <c r="U121" s="21"/>
      <c r="V121" s="21"/>
      <c r="W121" s="21"/>
    </row>
    <row r="122" spans="1:23" x14ac:dyDescent="0.2">
      <c r="A122" s="19" t="s">
        <v>458</v>
      </c>
      <c r="B122" s="20">
        <v>546</v>
      </c>
      <c r="C122" s="20">
        <v>290</v>
      </c>
      <c r="D122" s="20">
        <v>99</v>
      </c>
      <c r="E122" s="20">
        <v>43</v>
      </c>
      <c r="F122" s="20">
        <v>109</v>
      </c>
      <c r="G122" s="20">
        <v>83</v>
      </c>
      <c r="H122" s="20">
        <v>106</v>
      </c>
      <c r="I122" s="20">
        <v>153</v>
      </c>
      <c r="J122" s="20">
        <v>78</v>
      </c>
      <c r="K122" s="20">
        <v>36</v>
      </c>
      <c r="L122" s="20">
        <v>281</v>
      </c>
      <c r="M122" s="20">
        <v>183</v>
      </c>
      <c r="N122" s="20">
        <v>70</v>
      </c>
      <c r="O122" s="20">
        <v>170</v>
      </c>
      <c r="P122" s="20">
        <v>271</v>
      </c>
      <c r="Q122" s="20">
        <v>161</v>
      </c>
      <c r="R122" s="20">
        <v>47</v>
      </c>
      <c r="S122" s="20">
        <v>88</v>
      </c>
      <c r="T122" s="20">
        <v>45</v>
      </c>
      <c r="U122" s="20">
        <v>9</v>
      </c>
      <c r="V122" s="20">
        <v>18</v>
      </c>
      <c r="W122" s="20">
        <v>43</v>
      </c>
    </row>
    <row r="123" spans="1:23" x14ac:dyDescent="0.2">
      <c r="A123" s="19" t="s">
        <v>459</v>
      </c>
      <c r="B123" s="20">
        <v>531</v>
      </c>
      <c r="C123" s="20">
        <v>231</v>
      </c>
      <c r="D123" s="20">
        <v>70</v>
      </c>
      <c r="E123" s="20">
        <v>38</v>
      </c>
      <c r="F123" s="20">
        <v>110</v>
      </c>
      <c r="G123" s="20">
        <v>56</v>
      </c>
      <c r="H123" s="20">
        <v>84</v>
      </c>
      <c r="I123" s="20">
        <v>137</v>
      </c>
      <c r="J123" s="20">
        <v>74</v>
      </c>
      <c r="K123" s="20">
        <v>30</v>
      </c>
      <c r="L123" s="20">
        <v>272</v>
      </c>
      <c r="M123" s="20">
        <v>150</v>
      </c>
      <c r="N123" s="20">
        <v>65</v>
      </c>
      <c r="O123" s="20">
        <v>151</v>
      </c>
      <c r="P123" s="20">
        <v>211</v>
      </c>
      <c r="Q123" s="20">
        <v>127</v>
      </c>
      <c r="R123" s="20">
        <v>50</v>
      </c>
      <c r="S123" s="20">
        <v>61</v>
      </c>
      <c r="T123" s="20">
        <v>36</v>
      </c>
      <c r="U123" s="20">
        <v>8</v>
      </c>
      <c r="V123" s="20">
        <v>12</v>
      </c>
      <c r="W123" s="20">
        <v>57</v>
      </c>
    </row>
    <row r="124" spans="1:23" x14ac:dyDescent="0.2">
      <c r="A124" s="19" t="s">
        <v>460</v>
      </c>
      <c r="B124" s="20">
        <v>205</v>
      </c>
      <c r="C124" s="20">
        <v>78</v>
      </c>
      <c r="D124" s="20">
        <v>19</v>
      </c>
      <c r="E124" s="20">
        <v>18</v>
      </c>
      <c r="F124" s="20">
        <v>42</v>
      </c>
      <c r="G124" s="20">
        <v>16</v>
      </c>
      <c r="H124" s="20">
        <v>28</v>
      </c>
      <c r="I124" s="20">
        <v>56</v>
      </c>
      <c r="J124" s="20">
        <v>23</v>
      </c>
      <c r="K124" s="20">
        <v>8</v>
      </c>
      <c r="L124" s="20">
        <v>87</v>
      </c>
      <c r="M124" s="20">
        <v>37</v>
      </c>
      <c r="N124" s="20">
        <v>11</v>
      </c>
      <c r="O124" s="20">
        <v>55</v>
      </c>
      <c r="P124" s="20">
        <v>55</v>
      </c>
      <c r="Q124" s="20">
        <v>38</v>
      </c>
      <c r="R124" s="20">
        <v>14</v>
      </c>
      <c r="S124" s="20">
        <v>15</v>
      </c>
      <c r="T124" s="20">
        <v>5</v>
      </c>
      <c r="U124" s="20">
        <v>2</v>
      </c>
      <c r="V124" s="20">
        <v>14</v>
      </c>
      <c r="W124" s="20">
        <v>30</v>
      </c>
    </row>
    <row r="125" spans="1:23" x14ac:dyDescent="0.2">
      <c r="A125" s="19" t="s">
        <v>461</v>
      </c>
      <c r="B125" s="20">
        <v>762</v>
      </c>
      <c r="C125" s="20">
        <v>302</v>
      </c>
      <c r="D125" s="20">
        <v>107</v>
      </c>
      <c r="E125" s="20">
        <v>38</v>
      </c>
      <c r="F125" s="20">
        <v>122</v>
      </c>
      <c r="G125" s="20">
        <v>46</v>
      </c>
      <c r="H125" s="20">
        <v>95</v>
      </c>
      <c r="I125" s="20">
        <v>153</v>
      </c>
      <c r="J125" s="20">
        <v>80</v>
      </c>
      <c r="K125" s="20">
        <v>50</v>
      </c>
      <c r="L125" s="20">
        <v>347</v>
      </c>
      <c r="M125" s="20">
        <v>134</v>
      </c>
      <c r="N125" s="20">
        <v>62</v>
      </c>
      <c r="O125" s="20">
        <v>165</v>
      </c>
      <c r="P125" s="20">
        <v>149</v>
      </c>
      <c r="Q125" s="20">
        <v>104</v>
      </c>
      <c r="R125" s="20">
        <v>69</v>
      </c>
      <c r="S125" s="20">
        <v>45</v>
      </c>
      <c r="T125" s="20">
        <v>30</v>
      </c>
      <c r="U125" s="20">
        <v>10</v>
      </c>
      <c r="V125" s="20">
        <v>46</v>
      </c>
      <c r="W125" s="20">
        <v>139</v>
      </c>
    </row>
    <row r="126" spans="1:23" x14ac:dyDescent="0.2">
      <c r="A126" s="19" t="s">
        <v>429</v>
      </c>
      <c r="B126" s="20">
        <v>144</v>
      </c>
      <c r="C126" s="20">
        <v>45</v>
      </c>
      <c r="D126" s="20">
        <v>15</v>
      </c>
      <c r="E126" s="20">
        <v>6</v>
      </c>
      <c r="F126" s="20">
        <v>18</v>
      </c>
      <c r="G126" s="20">
        <v>8</v>
      </c>
      <c r="H126" s="20">
        <v>14</v>
      </c>
      <c r="I126" s="20">
        <v>17</v>
      </c>
      <c r="J126" s="20">
        <v>9</v>
      </c>
      <c r="K126" s="20">
        <v>10</v>
      </c>
      <c r="L126" s="20">
        <v>53</v>
      </c>
      <c r="M126" s="20">
        <v>24</v>
      </c>
      <c r="N126" s="20">
        <v>10</v>
      </c>
      <c r="O126" s="20">
        <v>23</v>
      </c>
      <c r="P126" s="20">
        <v>22</v>
      </c>
      <c r="Q126" s="20">
        <v>12</v>
      </c>
      <c r="R126" s="20">
        <v>5</v>
      </c>
      <c r="S126" s="20">
        <v>9</v>
      </c>
      <c r="T126" s="20">
        <v>7</v>
      </c>
      <c r="U126" s="20">
        <v>1</v>
      </c>
      <c r="V126" s="20">
        <v>5</v>
      </c>
      <c r="W126" s="20">
        <v>34</v>
      </c>
    </row>
    <row r="127" spans="1:23" x14ac:dyDescent="0.2">
      <c r="A127" s="18" t="s">
        <v>143</v>
      </c>
      <c r="B127" s="18"/>
      <c r="C127" s="18"/>
      <c r="D127" s="18"/>
      <c r="E127" s="18"/>
      <c r="F127" s="18"/>
      <c r="G127" s="18"/>
      <c r="H127" s="18"/>
      <c r="I127" s="18"/>
      <c r="J127" s="18"/>
      <c r="K127" s="18"/>
      <c r="L127" s="18"/>
      <c r="M127" s="18"/>
      <c r="N127" s="18"/>
      <c r="O127" s="18"/>
      <c r="P127" s="18"/>
      <c r="Q127" s="18"/>
      <c r="R127" s="18"/>
      <c r="S127" s="18"/>
      <c r="T127" s="18"/>
      <c r="U127" s="18"/>
      <c r="V127" s="18"/>
      <c r="W127" s="18"/>
    </row>
    <row r="128" spans="1:23" x14ac:dyDescent="0.2">
      <c r="A128" s="21" t="s">
        <v>462</v>
      </c>
      <c r="B128" s="21"/>
      <c r="C128" s="21"/>
      <c r="D128" s="21"/>
      <c r="E128" s="21"/>
      <c r="F128" s="21"/>
      <c r="G128" s="21"/>
      <c r="H128" s="21"/>
      <c r="I128" s="21"/>
      <c r="J128" s="21"/>
      <c r="K128" s="21"/>
      <c r="L128" s="21"/>
      <c r="M128" s="21"/>
      <c r="N128" s="21"/>
      <c r="O128" s="21"/>
      <c r="P128" s="21"/>
      <c r="Q128" s="21"/>
      <c r="R128" s="21"/>
      <c r="S128" s="21"/>
      <c r="T128" s="21"/>
      <c r="U128" s="21"/>
      <c r="V128" s="21"/>
      <c r="W128" s="21"/>
    </row>
    <row r="129" spans="1:23" x14ac:dyDescent="0.2">
      <c r="A129" s="19" t="s">
        <v>458</v>
      </c>
      <c r="B129" s="20">
        <v>285</v>
      </c>
      <c r="C129" s="20">
        <v>153</v>
      </c>
      <c r="D129" s="20">
        <v>40</v>
      </c>
      <c r="E129" s="20">
        <v>19</v>
      </c>
      <c r="F129" s="20">
        <v>49</v>
      </c>
      <c r="G129" s="20">
        <v>52</v>
      </c>
      <c r="H129" s="20">
        <v>51</v>
      </c>
      <c r="I129" s="20">
        <v>79</v>
      </c>
      <c r="J129" s="20">
        <v>34</v>
      </c>
      <c r="K129" s="20">
        <v>20</v>
      </c>
      <c r="L129" s="20">
        <v>142</v>
      </c>
      <c r="M129" s="20">
        <v>109</v>
      </c>
      <c r="N129" s="20">
        <v>46</v>
      </c>
      <c r="O129" s="20">
        <v>92</v>
      </c>
      <c r="P129" s="20">
        <v>155</v>
      </c>
      <c r="Q129" s="20">
        <v>79</v>
      </c>
      <c r="R129" s="20">
        <v>20</v>
      </c>
      <c r="S129" s="20">
        <v>51</v>
      </c>
      <c r="T129" s="20">
        <v>18</v>
      </c>
      <c r="U129" s="20">
        <v>2</v>
      </c>
      <c r="V129" s="20">
        <v>4</v>
      </c>
      <c r="W129" s="20">
        <v>16</v>
      </c>
    </row>
    <row r="130" spans="1:23" x14ac:dyDescent="0.2">
      <c r="A130" s="19" t="s">
        <v>459</v>
      </c>
      <c r="B130" s="20">
        <v>217</v>
      </c>
      <c r="C130" s="20">
        <v>99</v>
      </c>
      <c r="D130" s="20">
        <v>38</v>
      </c>
      <c r="E130" s="20">
        <v>21</v>
      </c>
      <c r="F130" s="20">
        <v>43</v>
      </c>
      <c r="G130" s="20">
        <v>29</v>
      </c>
      <c r="H130" s="20">
        <v>35</v>
      </c>
      <c r="I130" s="20">
        <v>57</v>
      </c>
      <c r="J130" s="20">
        <v>28</v>
      </c>
      <c r="K130" s="20">
        <v>10</v>
      </c>
      <c r="L130" s="20">
        <v>109</v>
      </c>
      <c r="M130" s="20">
        <v>67</v>
      </c>
      <c r="N130" s="20">
        <v>35</v>
      </c>
      <c r="O130" s="20">
        <v>72</v>
      </c>
      <c r="P130" s="20">
        <v>96</v>
      </c>
      <c r="Q130" s="20">
        <v>69</v>
      </c>
      <c r="R130" s="20">
        <v>15</v>
      </c>
      <c r="S130" s="20">
        <v>30</v>
      </c>
      <c r="T130" s="20">
        <v>13</v>
      </c>
      <c r="U130" s="20">
        <v>3</v>
      </c>
      <c r="V130" s="20">
        <v>9</v>
      </c>
      <c r="W130" s="20">
        <v>25</v>
      </c>
    </row>
    <row r="131" spans="1:23" x14ac:dyDescent="0.2">
      <c r="A131" s="19" t="s">
        <v>460</v>
      </c>
      <c r="B131" s="20">
        <v>142</v>
      </c>
      <c r="C131" s="20">
        <v>58</v>
      </c>
      <c r="D131" s="20">
        <v>14</v>
      </c>
      <c r="E131" s="20">
        <v>14</v>
      </c>
      <c r="F131" s="20">
        <v>30</v>
      </c>
      <c r="G131" s="20">
        <v>15</v>
      </c>
      <c r="H131" s="20">
        <v>23</v>
      </c>
      <c r="I131" s="20">
        <v>42</v>
      </c>
      <c r="J131" s="20">
        <v>20</v>
      </c>
      <c r="K131" s="20">
        <v>12</v>
      </c>
      <c r="L131" s="20">
        <v>73</v>
      </c>
      <c r="M131" s="20">
        <v>36</v>
      </c>
      <c r="N131" s="20">
        <v>13</v>
      </c>
      <c r="O131" s="20">
        <v>33</v>
      </c>
      <c r="P131" s="20">
        <v>57</v>
      </c>
      <c r="Q131" s="20">
        <v>34</v>
      </c>
      <c r="R131" s="20">
        <v>16</v>
      </c>
      <c r="S131" s="20">
        <v>18</v>
      </c>
      <c r="T131" s="20">
        <v>11</v>
      </c>
      <c r="U131" s="20">
        <v>2</v>
      </c>
      <c r="V131" s="20">
        <v>7</v>
      </c>
      <c r="W131" s="20">
        <v>18</v>
      </c>
    </row>
    <row r="132" spans="1:23" x14ac:dyDescent="0.2">
      <c r="A132" s="19" t="s">
        <v>461</v>
      </c>
      <c r="B132" s="20">
        <v>1184</v>
      </c>
      <c r="C132" s="20">
        <v>499</v>
      </c>
      <c r="D132" s="20">
        <v>169</v>
      </c>
      <c r="E132" s="20">
        <v>67</v>
      </c>
      <c r="F132" s="20">
        <v>218</v>
      </c>
      <c r="G132" s="20">
        <v>79</v>
      </c>
      <c r="H132" s="20">
        <v>162</v>
      </c>
      <c r="I132" s="20">
        <v>272</v>
      </c>
      <c r="J132" s="20">
        <v>147</v>
      </c>
      <c r="K132" s="20">
        <v>75</v>
      </c>
      <c r="L132" s="20">
        <v>568</v>
      </c>
      <c r="M132" s="20">
        <v>248</v>
      </c>
      <c r="N132" s="20">
        <v>100</v>
      </c>
      <c r="O132" s="20">
        <v>286</v>
      </c>
      <c r="P132" s="20">
        <v>312</v>
      </c>
      <c r="Q132" s="20">
        <v>206</v>
      </c>
      <c r="R132" s="20">
        <v>100</v>
      </c>
      <c r="S132" s="20">
        <v>91</v>
      </c>
      <c r="T132" s="20">
        <v>57</v>
      </c>
      <c r="U132" s="20">
        <v>15</v>
      </c>
      <c r="V132" s="20">
        <v>64</v>
      </c>
      <c r="W132" s="20">
        <v>175</v>
      </c>
    </row>
    <row r="133" spans="1:23" x14ac:dyDescent="0.2">
      <c r="A133" s="19" t="s">
        <v>429</v>
      </c>
      <c r="B133" s="20">
        <v>360</v>
      </c>
      <c r="C133" s="20">
        <v>137</v>
      </c>
      <c r="D133" s="20">
        <v>49</v>
      </c>
      <c r="E133" s="20">
        <v>22</v>
      </c>
      <c r="F133" s="20">
        <v>61</v>
      </c>
      <c r="G133" s="20">
        <v>34</v>
      </c>
      <c r="H133" s="20">
        <v>56</v>
      </c>
      <c r="I133" s="20">
        <v>66</v>
      </c>
      <c r="J133" s="20">
        <v>35</v>
      </c>
      <c r="K133" s="20">
        <v>17</v>
      </c>
      <c r="L133" s="20">
        <v>148</v>
      </c>
      <c r="M133" s="20">
        <v>68</v>
      </c>
      <c r="N133" s="20">
        <v>24</v>
      </c>
      <c r="O133" s="20">
        <v>81</v>
      </c>
      <c r="P133" s="20">
        <v>88</v>
      </c>
      <c r="Q133" s="20">
        <v>54</v>
      </c>
      <c r="R133" s="20">
        <v>34</v>
      </c>
      <c r="S133" s="20">
        <v>28</v>
      </c>
      <c r="T133" s="20">
        <v>24</v>
      </c>
      <c r="U133" s="20">
        <v>8</v>
      </c>
      <c r="V133" s="20">
        <v>11</v>
      </c>
      <c r="W133" s="20">
        <v>69</v>
      </c>
    </row>
    <row r="134" spans="1:23" x14ac:dyDescent="0.2">
      <c r="A134" s="18" t="s">
        <v>143</v>
      </c>
      <c r="B134" s="18"/>
      <c r="C134" s="18"/>
      <c r="D134" s="18"/>
      <c r="E134" s="18"/>
      <c r="F134" s="18"/>
      <c r="G134" s="18"/>
      <c r="H134" s="18"/>
      <c r="I134" s="18"/>
      <c r="J134" s="18"/>
      <c r="K134" s="18"/>
      <c r="L134" s="18"/>
      <c r="M134" s="18"/>
      <c r="N134" s="18"/>
      <c r="O134" s="18"/>
      <c r="P134" s="18"/>
      <c r="Q134" s="18"/>
      <c r="R134" s="18"/>
      <c r="S134" s="18"/>
      <c r="T134" s="18"/>
      <c r="U134" s="18"/>
      <c r="V134" s="18"/>
      <c r="W134" s="18"/>
    </row>
    <row r="135" spans="1:23" x14ac:dyDescent="0.2">
      <c r="A135" s="21" t="s">
        <v>463</v>
      </c>
      <c r="B135" s="21"/>
      <c r="C135" s="21"/>
      <c r="D135" s="21"/>
      <c r="E135" s="21"/>
      <c r="F135" s="21"/>
      <c r="G135" s="21"/>
      <c r="H135" s="21"/>
      <c r="I135" s="21"/>
      <c r="J135" s="21"/>
      <c r="K135" s="21"/>
      <c r="L135" s="21"/>
      <c r="M135" s="21"/>
      <c r="N135" s="21"/>
      <c r="O135" s="21"/>
      <c r="P135" s="21"/>
      <c r="Q135" s="21"/>
      <c r="R135" s="21"/>
      <c r="S135" s="21"/>
      <c r="T135" s="21"/>
      <c r="U135" s="21"/>
      <c r="V135" s="21"/>
      <c r="W135" s="21"/>
    </row>
    <row r="136" spans="1:23" x14ac:dyDescent="0.2">
      <c r="A136" s="19" t="s">
        <v>458</v>
      </c>
      <c r="B136" s="20">
        <v>330</v>
      </c>
      <c r="C136" s="20">
        <v>152</v>
      </c>
      <c r="D136" s="20">
        <v>51</v>
      </c>
      <c r="E136" s="20">
        <v>27</v>
      </c>
      <c r="F136" s="20">
        <v>68</v>
      </c>
      <c r="G136" s="20">
        <v>44</v>
      </c>
      <c r="H136" s="20">
        <v>45</v>
      </c>
      <c r="I136" s="20">
        <v>98</v>
      </c>
      <c r="J136" s="20">
        <v>49</v>
      </c>
      <c r="K136" s="20">
        <v>16</v>
      </c>
      <c r="L136" s="20">
        <v>165</v>
      </c>
      <c r="M136" s="20">
        <v>102</v>
      </c>
      <c r="N136" s="20">
        <v>51</v>
      </c>
      <c r="O136" s="20">
        <v>91</v>
      </c>
      <c r="P136" s="20">
        <v>135</v>
      </c>
      <c r="Q136" s="20">
        <v>88</v>
      </c>
      <c r="R136" s="20">
        <v>28</v>
      </c>
      <c r="S136" s="20">
        <v>53</v>
      </c>
      <c r="T136" s="20">
        <v>20</v>
      </c>
      <c r="U136" s="20">
        <v>2</v>
      </c>
      <c r="V136" s="20">
        <v>12</v>
      </c>
      <c r="W136" s="20">
        <v>34</v>
      </c>
    </row>
    <row r="137" spans="1:23" x14ac:dyDescent="0.2">
      <c r="A137" s="19" t="s">
        <v>459</v>
      </c>
      <c r="B137" s="20">
        <v>326</v>
      </c>
      <c r="C137" s="20">
        <v>152</v>
      </c>
      <c r="D137" s="20">
        <v>47</v>
      </c>
      <c r="E137" s="20">
        <v>28</v>
      </c>
      <c r="F137" s="20">
        <v>62</v>
      </c>
      <c r="G137" s="20">
        <v>37</v>
      </c>
      <c r="H137" s="20">
        <v>52</v>
      </c>
      <c r="I137" s="20">
        <v>94</v>
      </c>
      <c r="J137" s="20">
        <v>45</v>
      </c>
      <c r="K137" s="20">
        <v>21</v>
      </c>
      <c r="L137" s="20">
        <v>180</v>
      </c>
      <c r="M137" s="20">
        <v>108</v>
      </c>
      <c r="N137" s="20">
        <v>46</v>
      </c>
      <c r="O137" s="20">
        <v>99</v>
      </c>
      <c r="P137" s="20">
        <v>164</v>
      </c>
      <c r="Q137" s="20">
        <v>100</v>
      </c>
      <c r="R137" s="20">
        <v>33</v>
      </c>
      <c r="S137" s="20">
        <v>54</v>
      </c>
      <c r="T137" s="20">
        <v>26</v>
      </c>
      <c r="U137" s="20">
        <v>9</v>
      </c>
      <c r="V137" s="20">
        <v>11</v>
      </c>
      <c r="W137" s="20">
        <v>24</v>
      </c>
    </row>
    <row r="138" spans="1:23" x14ac:dyDescent="0.2">
      <c r="A138" s="19" t="s">
        <v>460</v>
      </c>
      <c r="B138" s="20">
        <v>133</v>
      </c>
      <c r="C138" s="20">
        <v>64</v>
      </c>
      <c r="D138" s="20">
        <v>21</v>
      </c>
      <c r="E138" s="20">
        <v>9</v>
      </c>
      <c r="F138" s="20">
        <v>31</v>
      </c>
      <c r="G138" s="20">
        <v>22</v>
      </c>
      <c r="H138" s="20">
        <v>26</v>
      </c>
      <c r="I138" s="20">
        <v>26</v>
      </c>
      <c r="J138" s="20">
        <v>15</v>
      </c>
      <c r="K138" s="20">
        <v>7</v>
      </c>
      <c r="L138" s="20">
        <v>67</v>
      </c>
      <c r="M138" s="20">
        <v>25</v>
      </c>
      <c r="N138" s="20">
        <v>15</v>
      </c>
      <c r="O138" s="20">
        <v>34</v>
      </c>
      <c r="P138" s="20">
        <v>53</v>
      </c>
      <c r="Q138" s="20">
        <v>29</v>
      </c>
      <c r="R138" s="20">
        <v>9</v>
      </c>
      <c r="S138" s="20">
        <v>9</v>
      </c>
      <c r="T138" s="20">
        <v>5</v>
      </c>
      <c r="U138" s="20">
        <v>0</v>
      </c>
      <c r="V138" s="20">
        <v>3</v>
      </c>
      <c r="W138" s="20">
        <v>13</v>
      </c>
    </row>
    <row r="139" spans="1:23" x14ac:dyDescent="0.2">
      <c r="A139" s="19" t="s">
        <v>461</v>
      </c>
      <c r="B139" s="20">
        <v>1070</v>
      </c>
      <c r="C139" s="20">
        <v>454</v>
      </c>
      <c r="D139" s="20">
        <v>143</v>
      </c>
      <c r="E139" s="20">
        <v>58</v>
      </c>
      <c r="F139" s="20">
        <v>191</v>
      </c>
      <c r="G139" s="20">
        <v>73</v>
      </c>
      <c r="H139" s="20">
        <v>151</v>
      </c>
      <c r="I139" s="20">
        <v>239</v>
      </c>
      <c r="J139" s="20">
        <v>122</v>
      </c>
      <c r="K139" s="20">
        <v>73</v>
      </c>
      <c r="L139" s="20">
        <v>500</v>
      </c>
      <c r="M139" s="20">
        <v>229</v>
      </c>
      <c r="N139" s="20">
        <v>84</v>
      </c>
      <c r="O139" s="20">
        <v>266</v>
      </c>
      <c r="P139" s="20">
        <v>278</v>
      </c>
      <c r="Q139" s="20">
        <v>174</v>
      </c>
      <c r="R139" s="20">
        <v>87</v>
      </c>
      <c r="S139" s="20">
        <v>80</v>
      </c>
      <c r="T139" s="20">
        <v>50</v>
      </c>
      <c r="U139" s="20">
        <v>12</v>
      </c>
      <c r="V139" s="20">
        <v>57</v>
      </c>
      <c r="W139" s="20">
        <v>171</v>
      </c>
    </row>
    <row r="140" spans="1:23" x14ac:dyDescent="0.2">
      <c r="A140" s="19" t="s">
        <v>429</v>
      </c>
      <c r="B140" s="20">
        <v>329</v>
      </c>
      <c r="C140" s="20">
        <v>124</v>
      </c>
      <c r="D140" s="20">
        <v>48</v>
      </c>
      <c r="E140" s="20">
        <v>21</v>
      </c>
      <c r="F140" s="20">
        <v>49</v>
      </c>
      <c r="G140" s="20">
        <v>33</v>
      </c>
      <c r="H140" s="20">
        <v>53</v>
      </c>
      <c r="I140" s="20">
        <v>59</v>
      </c>
      <c r="J140" s="20">
        <v>33</v>
      </c>
      <c r="K140" s="20">
        <v>17</v>
      </c>
      <c r="L140" s="20">
        <v>128</v>
      </c>
      <c r="M140" s="20">
        <v>64</v>
      </c>
      <c r="N140" s="20">
        <v>22</v>
      </c>
      <c r="O140" s="20">
        <v>74</v>
      </c>
      <c r="P140" s="20">
        <v>78</v>
      </c>
      <c r="Q140" s="20">
        <v>51</v>
      </c>
      <c r="R140" s="20">
        <v>28</v>
      </c>
      <c r="S140" s="20">
        <v>22</v>
      </c>
      <c r="T140" s="20">
        <v>22</v>
      </c>
      <c r="U140" s="20">
        <v>7</v>
      </c>
      <c r="V140" s="20">
        <v>12</v>
      </c>
      <c r="W140" s="20">
        <v>61</v>
      </c>
    </row>
    <row r="141" spans="1:23" x14ac:dyDescent="0.2">
      <c r="A141" s="18" t="s">
        <v>143</v>
      </c>
      <c r="B141" s="18"/>
      <c r="C141" s="18"/>
      <c r="D141" s="18"/>
      <c r="E141" s="18"/>
      <c r="F141" s="18"/>
      <c r="G141" s="18"/>
      <c r="H141" s="18"/>
      <c r="I141" s="18"/>
      <c r="J141" s="18"/>
      <c r="K141" s="18"/>
      <c r="L141" s="18"/>
      <c r="M141" s="18"/>
      <c r="N141" s="18"/>
      <c r="O141" s="18"/>
      <c r="P141" s="18"/>
      <c r="Q141" s="18"/>
      <c r="R141" s="18"/>
      <c r="S141" s="18"/>
      <c r="T141" s="18"/>
      <c r="U141" s="18"/>
      <c r="V141" s="18"/>
      <c r="W141" s="18"/>
    </row>
    <row r="142" spans="1:23" x14ac:dyDescent="0.2">
      <c r="A142" s="21" t="s">
        <v>464</v>
      </c>
      <c r="B142" s="21"/>
      <c r="C142" s="21"/>
      <c r="D142" s="21"/>
      <c r="E142" s="21"/>
      <c r="F142" s="21"/>
      <c r="G142" s="21"/>
      <c r="H142" s="21"/>
      <c r="I142" s="21"/>
      <c r="J142" s="21"/>
      <c r="K142" s="21"/>
      <c r="L142" s="21"/>
      <c r="M142" s="21"/>
      <c r="N142" s="21"/>
      <c r="O142" s="21"/>
      <c r="P142" s="21"/>
      <c r="Q142" s="21"/>
      <c r="R142" s="21"/>
      <c r="S142" s="21"/>
      <c r="T142" s="21"/>
      <c r="U142" s="21"/>
      <c r="V142" s="21"/>
      <c r="W142" s="21"/>
    </row>
    <row r="143" spans="1:23" x14ac:dyDescent="0.2">
      <c r="A143" s="19" t="s">
        <v>458</v>
      </c>
      <c r="B143" s="20">
        <v>39</v>
      </c>
      <c r="C143" s="20">
        <v>19</v>
      </c>
      <c r="D143" s="20">
        <v>8</v>
      </c>
      <c r="E143" s="20">
        <v>1</v>
      </c>
      <c r="F143" s="20">
        <v>8</v>
      </c>
      <c r="G143" s="20">
        <v>8</v>
      </c>
      <c r="H143" s="20">
        <v>10</v>
      </c>
      <c r="I143" s="20">
        <v>16</v>
      </c>
      <c r="J143" s="20">
        <v>5</v>
      </c>
      <c r="K143" s="20">
        <v>0</v>
      </c>
      <c r="L143" s="20">
        <v>21</v>
      </c>
      <c r="M143" s="20">
        <v>17</v>
      </c>
      <c r="N143" s="20">
        <v>10</v>
      </c>
      <c r="O143" s="20">
        <v>13</v>
      </c>
      <c r="P143" s="20">
        <v>12</v>
      </c>
      <c r="Q143" s="20">
        <v>6</v>
      </c>
      <c r="R143" s="20">
        <v>5</v>
      </c>
      <c r="S143" s="20">
        <v>7</v>
      </c>
      <c r="T143" s="20">
        <v>2</v>
      </c>
      <c r="U143" s="20">
        <v>0</v>
      </c>
      <c r="V143" s="20">
        <v>2</v>
      </c>
      <c r="W143" s="20">
        <v>2</v>
      </c>
    </row>
    <row r="144" spans="1:23" x14ac:dyDescent="0.2">
      <c r="A144" s="19" t="s">
        <v>459</v>
      </c>
      <c r="B144" s="20">
        <v>75</v>
      </c>
      <c r="C144" s="20">
        <v>40</v>
      </c>
      <c r="D144" s="20">
        <v>18</v>
      </c>
      <c r="E144" s="20">
        <v>10</v>
      </c>
      <c r="F144" s="20">
        <v>12</v>
      </c>
      <c r="G144" s="20">
        <v>12</v>
      </c>
      <c r="H144" s="20">
        <v>16</v>
      </c>
      <c r="I144" s="20">
        <v>21</v>
      </c>
      <c r="J144" s="20">
        <v>10</v>
      </c>
      <c r="K144" s="20">
        <v>2</v>
      </c>
      <c r="L144" s="20">
        <v>42</v>
      </c>
      <c r="M144" s="20">
        <v>20</v>
      </c>
      <c r="N144" s="20">
        <v>11</v>
      </c>
      <c r="O144" s="20">
        <v>23</v>
      </c>
      <c r="P144" s="20">
        <v>32</v>
      </c>
      <c r="Q144" s="20">
        <v>18</v>
      </c>
      <c r="R144" s="20">
        <v>4</v>
      </c>
      <c r="S144" s="20">
        <v>14</v>
      </c>
      <c r="T144" s="20">
        <v>6</v>
      </c>
      <c r="U144" s="20">
        <v>4</v>
      </c>
      <c r="V144" s="20">
        <v>1</v>
      </c>
      <c r="W144" s="20">
        <v>7</v>
      </c>
    </row>
    <row r="145" spans="1:23" x14ac:dyDescent="0.2">
      <c r="A145" s="19" t="s">
        <v>460</v>
      </c>
      <c r="B145" s="20">
        <v>117</v>
      </c>
      <c r="C145" s="20">
        <v>58</v>
      </c>
      <c r="D145" s="20">
        <v>16</v>
      </c>
      <c r="E145" s="20">
        <v>7</v>
      </c>
      <c r="F145" s="20">
        <v>23</v>
      </c>
      <c r="G145" s="20">
        <v>16</v>
      </c>
      <c r="H145" s="20">
        <v>17</v>
      </c>
      <c r="I145" s="20">
        <v>34</v>
      </c>
      <c r="J145" s="20">
        <v>16</v>
      </c>
      <c r="K145" s="20">
        <v>9</v>
      </c>
      <c r="L145" s="20">
        <v>66</v>
      </c>
      <c r="M145" s="20">
        <v>39</v>
      </c>
      <c r="N145" s="20">
        <v>19</v>
      </c>
      <c r="O145" s="20">
        <v>37</v>
      </c>
      <c r="P145" s="20">
        <v>52</v>
      </c>
      <c r="Q145" s="20">
        <v>28</v>
      </c>
      <c r="R145" s="20">
        <v>11</v>
      </c>
      <c r="S145" s="20">
        <v>20</v>
      </c>
      <c r="T145" s="20">
        <v>11</v>
      </c>
      <c r="U145" s="20">
        <v>1</v>
      </c>
      <c r="V145" s="20">
        <v>7</v>
      </c>
      <c r="W145" s="20">
        <v>11</v>
      </c>
    </row>
    <row r="146" spans="1:23" x14ac:dyDescent="0.2">
      <c r="A146" s="19" t="s">
        <v>461</v>
      </c>
      <c r="B146" s="20">
        <v>1288</v>
      </c>
      <c r="C146" s="20">
        <v>565</v>
      </c>
      <c r="D146" s="20">
        <v>181</v>
      </c>
      <c r="E146" s="20">
        <v>90</v>
      </c>
      <c r="F146" s="20">
        <v>248</v>
      </c>
      <c r="G146" s="20">
        <v>114</v>
      </c>
      <c r="H146" s="20">
        <v>190</v>
      </c>
      <c r="I146" s="20">
        <v>310</v>
      </c>
      <c r="J146" s="20">
        <v>158</v>
      </c>
      <c r="K146" s="20">
        <v>85</v>
      </c>
      <c r="L146" s="20">
        <v>620</v>
      </c>
      <c r="M146" s="20">
        <v>302</v>
      </c>
      <c r="N146" s="20">
        <v>122</v>
      </c>
      <c r="O146" s="20">
        <v>333</v>
      </c>
      <c r="P146" s="20">
        <v>408</v>
      </c>
      <c r="Q146" s="20">
        <v>263</v>
      </c>
      <c r="R146" s="20">
        <v>105</v>
      </c>
      <c r="S146" s="20">
        <v>118</v>
      </c>
      <c r="T146" s="20">
        <v>67</v>
      </c>
      <c r="U146" s="20">
        <v>13</v>
      </c>
      <c r="V146" s="20">
        <v>63</v>
      </c>
      <c r="W146" s="20">
        <v>176</v>
      </c>
    </row>
    <row r="147" spans="1:23" x14ac:dyDescent="0.2">
      <c r="A147" s="19" t="s">
        <v>429</v>
      </c>
      <c r="B147" s="20">
        <v>669</v>
      </c>
      <c r="C147" s="20">
        <v>264</v>
      </c>
      <c r="D147" s="20">
        <v>87</v>
      </c>
      <c r="E147" s="20">
        <v>35</v>
      </c>
      <c r="F147" s="20">
        <v>110</v>
      </c>
      <c r="G147" s="20">
        <v>59</v>
      </c>
      <c r="H147" s="20">
        <v>94</v>
      </c>
      <c r="I147" s="20">
        <v>135</v>
      </c>
      <c r="J147" s="20">
        <v>75</v>
      </c>
      <c r="K147" s="20">
        <v>38</v>
      </c>
      <c r="L147" s="20">
        <v>291</v>
      </c>
      <c r="M147" s="20">
        <v>150</v>
      </c>
      <c r="N147" s="20">
        <v>56</v>
      </c>
      <c r="O147" s="20">
        <v>158</v>
      </c>
      <c r="P147" s="20">
        <v>204</v>
      </c>
      <c r="Q147" s="20">
        <v>127</v>
      </c>
      <c r="R147" s="20">
        <v>60</v>
      </c>
      <c r="S147" s="20">
        <v>59</v>
      </c>
      <c r="T147" s="20">
        <v>37</v>
      </c>
      <c r="U147" s="20">
        <v>12</v>
      </c>
      <c r="V147" s="20">
        <v>22</v>
      </c>
      <c r="W147" s="20">
        <v>107</v>
      </c>
    </row>
    <row r="148" spans="1:23" x14ac:dyDescent="0.2">
      <c r="A148" s="18" t="s">
        <v>465</v>
      </c>
      <c r="B148" s="18"/>
      <c r="C148" s="18"/>
      <c r="D148" s="18"/>
      <c r="E148" s="18"/>
      <c r="F148" s="18"/>
      <c r="G148" s="18"/>
      <c r="H148" s="18"/>
      <c r="I148" s="18"/>
      <c r="J148" s="18"/>
      <c r="K148" s="18"/>
      <c r="L148" s="18"/>
      <c r="M148" s="18"/>
      <c r="N148" s="18"/>
      <c r="O148" s="18"/>
      <c r="P148" s="18"/>
      <c r="Q148" s="18"/>
      <c r="R148" s="18"/>
      <c r="S148" s="18"/>
      <c r="T148" s="18"/>
      <c r="U148" s="18"/>
      <c r="V148" s="18"/>
      <c r="W148" s="18"/>
    </row>
    <row r="149" spans="1:23" x14ac:dyDescent="0.2">
      <c r="A149" s="19" t="s">
        <v>466</v>
      </c>
      <c r="B149" s="20">
        <v>541</v>
      </c>
      <c r="C149" s="20">
        <v>236</v>
      </c>
      <c r="D149" s="20">
        <v>71</v>
      </c>
      <c r="E149" s="20">
        <v>45</v>
      </c>
      <c r="F149" s="20">
        <v>89</v>
      </c>
      <c r="G149" s="20">
        <v>44</v>
      </c>
      <c r="H149" s="20">
        <v>54</v>
      </c>
      <c r="I149" s="20">
        <v>126</v>
      </c>
      <c r="J149" s="20">
        <v>56</v>
      </c>
      <c r="K149" s="20">
        <v>37</v>
      </c>
      <c r="L149" s="20">
        <v>244</v>
      </c>
      <c r="M149" s="20">
        <v>119</v>
      </c>
      <c r="N149" s="20">
        <v>51</v>
      </c>
      <c r="O149" s="20">
        <v>121</v>
      </c>
      <c r="P149" s="20">
        <v>197</v>
      </c>
      <c r="Q149" s="20">
        <v>124</v>
      </c>
      <c r="R149" s="20">
        <v>44</v>
      </c>
      <c r="S149" s="20">
        <v>67</v>
      </c>
      <c r="T149" s="20">
        <v>34</v>
      </c>
      <c r="U149" s="20">
        <v>7</v>
      </c>
      <c r="V149" s="20">
        <v>30</v>
      </c>
      <c r="W149" s="20">
        <v>69</v>
      </c>
    </row>
    <row r="150" spans="1:23" x14ac:dyDescent="0.2">
      <c r="A150" s="19" t="s">
        <v>467</v>
      </c>
      <c r="B150" s="20">
        <v>877</v>
      </c>
      <c r="C150" s="20">
        <v>386</v>
      </c>
      <c r="D150" s="20">
        <v>126</v>
      </c>
      <c r="E150" s="20">
        <v>65</v>
      </c>
      <c r="F150" s="20">
        <v>170</v>
      </c>
      <c r="G150" s="20">
        <v>89</v>
      </c>
      <c r="H150" s="20">
        <v>140</v>
      </c>
      <c r="I150" s="20">
        <v>219</v>
      </c>
      <c r="J150" s="20">
        <v>108</v>
      </c>
      <c r="K150" s="20">
        <v>49</v>
      </c>
      <c r="L150" s="20">
        <v>410</v>
      </c>
      <c r="M150" s="20">
        <v>226</v>
      </c>
      <c r="N150" s="20">
        <v>81</v>
      </c>
      <c r="O150" s="20">
        <v>232</v>
      </c>
      <c r="P150" s="20">
        <v>276</v>
      </c>
      <c r="Q150" s="20">
        <v>188</v>
      </c>
      <c r="R150" s="20">
        <v>83</v>
      </c>
      <c r="S150" s="20">
        <v>92</v>
      </c>
      <c r="T150" s="20">
        <v>56</v>
      </c>
      <c r="U150" s="20">
        <v>14</v>
      </c>
      <c r="V150" s="20">
        <v>34</v>
      </c>
      <c r="W150" s="20">
        <v>121</v>
      </c>
    </row>
    <row r="151" spans="1:23" x14ac:dyDescent="0.2">
      <c r="A151" s="19" t="s">
        <v>468</v>
      </c>
      <c r="B151" s="20">
        <v>543</v>
      </c>
      <c r="C151" s="20">
        <v>233</v>
      </c>
      <c r="D151" s="20">
        <v>80</v>
      </c>
      <c r="E151" s="20">
        <v>27</v>
      </c>
      <c r="F151" s="20">
        <v>108</v>
      </c>
      <c r="G151" s="20">
        <v>58</v>
      </c>
      <c r="H151" s="20">
        <v>87</v>
      </c>
      <c r="I151" s="20">
        <v>117</v>
      </c>
      <c r="J151" s="20">
        <v>71</v>
      </c>
      <c r="K151" s="20">
        <v>40</v>
      </c>
      <c r="L151" s="20">
        <v>267</v>
      </c>
      <c r="M151" s="20">
        <v>132</v>
      </c>
      <c r="N151" s="20">
        <v>56</v>
      </c>
      <c r="O151" s="20">
        <v>139</v>
      </c>
      <c r="P151" s="20">
        <v>164</v>
      </c>
      <c r="Q151" s="20">
        <v>100</v>
      </c>
      <c r="R151" s="20">
        <v>46</v>
      </c>
      <c r="S151" s="20">
        <v>45</v>
      </c>
      <c r="T151" s="20">
        <v>27</v>
      </c>
      <c r="U151" s="20">
        <v>9</v>
      </c>
      <c r="V151" s="20">
        <v>24</v>
      </c>
      <c r="W151" s="20">
        <v>84</v>
      </c>
    </row>
    <row r="152" spans="1:23" x14ac:dyDescent="0.2">
      <c r="A152" s="19" t="s">
        <v>469</v>
      </c>
      <c r="B152" s="20">
        <v>227</v>
      </c>
      <c r="C152" s="20">
        <v>91</v>
      </c>
      <c r="D152" s="20">
        <v>33</v>
      </c>
      <c r="E152" s="20">
        <v>6</v>
      </c>
      <c r="F152" s="20">
        <v>34</v>
      </c>
      <c r="G152" s="20">
        <v>18</v>
      </c>
      <c r="H152" s="20">
        <v>46</v>
      </c>
      <c r="I152" s="20">
        <v>54</v>
      </c>
      <c r="J152" s="20">
        <v>29</v>
      </c>
      <c r="K152" s="20">
        <v>8</v>
      </c>
      <c r="L152" s="20">
        <v>119</v>
      </c>
      <c r="M152" s="20">
        <v>51</v>
      </c>
      <c r="N152" s="20">
        <v>30</v>
      </c>
      <c r="O152" s="20">
        <v>72</v>
      </c>
      <c r="P152" s="20">
        <v>71</v>
      </c>
      <c r="Q152" s="20">
        <v>30</v>
      </c>
      <c r="R152" s="20">
        <v>12</v>
      </c>
      <c r="S152" s="20">
        <v>14</v>
      </c>
      <c r="T152" s="20">
        <v>6</v>
      </c>
      <c r="U152" s="20">
        <v>0</v>
      </c>
      <c r="V152" s="20">
        <v>7</v>
      </c>
      <c r="W152" s="20">
        <v>29</v>
      </c>
    </row>
    <row r="153" spans="1:23" x14ac:dyDescent="0.2">
      <c r="A153" s="18" t="s">
        <v>470</v>
      </c>
      <c r="B153" s="18"/>
      <c r="C153" s="18"/>
      <c r="D153" s="18"/>
      <c r="E153" s="18"/>
      <c r="F153" s="18"/>
      <c r="G153" s="18"/>
      <c r="H153" s="18"/>
      <c r="I153" s="18"/>
      <c r="J153" s="18"/>
      <c r="K153" s="18"/>
      <c r="L153" s="18"/>
      <c r="M153" s="18"/>
      <c r="N153" s="18"/>
      <c r="O153" s="18"/>
      <c r="P153" s="18"/>
      <c r="Q153" s="18"/>
      <c r="R153" s="18"/>
      <c r="S153" s="18"/>
      <c r="T153" s="18"/>
      <c r="U153" s="18"/>
      <c r="V153" s="18"/>
      <c r="W153" s="18"/>
    </row>
    <row r="154" spans="1:23" x14ac:dyDescent="0.2">
      <c r="A154" s="19" t="s">
        <v>471</v>
      </c>
      <c r="B154" s="20">
        <v>294</v>
      </c>
      <c r="C154" s="20">
        <v>119</v>
      </c>
      <c r="D154" s="20">
        <v>51</v>
      </c>
      <c r="E154" s="20">
        <v>24</v>
      </c>
      <c r="F154" s="20">
        <v>57</v>
      </c>
      <c r="G154" s="20">
        <v>28</v>
      </c>
      <c r="H154" s="20">
        <v>53</v>
      </c>
      <c r="I154" s="20">
        <v>59</v>
      </c>
      <c r="J154" s="20">
        <v>37</v>
      </c>
      <c r="K154" s="20">
        <v>14</v>
      </c>
      <c r="L154" s="20">
        <v>153</v>
      </c>
      <c r="M154" s="20">
        <v>63</v>
      </c>
      <c r="N154" s="20">
        <v>32</v>
      </c>
      <c r="O154" s="20">
        <v>63</v>
      </c>
      <c r="P154" s="20">
        <v>92</v>
      </c>
      <c r="Q154" s="20">
        <v>51</v>
      </c>
      <c r="R154" s="20">
        <v>18</v>
      </c>
      <c r="S154" s="20">
        <v>29</v>
      </c>
      <c r="T154" s="20">
        <v>14</v>
      </c>
      <c r="U154" s="20">
        <v>3</v>
      </c>
      <c r="V154" s="20">
        <v>11</v>
      </c>
      <c r="W154" s="20">
        <v>43</v>
      </c>
    </row>
    <row r="155" spans="1:23" x14ac:dyDescent="0.2">
      <c r="A155" s="19" t="s">
        <v>472</v>
      </c>
      <c r="B155" s="20">
        <v>664</v>
      </c>
      <c r="C155" s="20">
        <v>282</v>
      </c>
      <c r="D155" s="20">
        <v>87</v>
      </c>
      <c r="E155" s="20">
        <v>37</v>
      </c>
      <c r="F155" s="20">
        <v>136</v>
      </c>
      <c r="G155" s="20">
        <v>59</v>
      </c>
      <c r="H155" s="20">
        <v>83</v>
      </c>
      <c r="I155" s="20">
        <v>171</v>
      </c>
      <c r="J155" s="20">
        <v>76</v>
      </c>
      <c r="K155" s="20">
        <v>43</v>
      </c>
      <c r="L155" s="20">
        <v>307</v>
      </c>
      <c r="M155" s="20">
        <v>176</v>
      </c>
      <c r="N155" s="20">
        <v>61</v>
      </c>
      <c r="O155" s="20">
        <v>149</v>
      </c>
      <c r="P155" s="20">
        <v>245</v>
      </c>
      <c r="Q155" s="20">
        <v>150</v>
      </c>
      <c r="R155" s="20">
        <v>65</v>
      </c>
      <c r="S155" s="20">
        <v>85</v>
      </c>
      <c r="T155" s="20">
        <v>43</v>
      </c>
      <c r="U155" s="20">
        <v>12</v>
      </c>
      <c r="V155" s="20">
        <v>23</v>
      </c>
      <c r="W155" s="20">
        <v>94</v>
      </c>
    </row>
    <row r="156" spans="1:23" x14ac:dyDescent="0.2">
      <c r="A156" s="19" t="s">
        <v>473</v>
      </c>
      <c r="B156" s="20">
        <v>421</v>
      </c>
      <c r="C156" s="20">
        <v>192</v>
      </c>
      <c r="D156" s="20">
        <v>66</v>
      </c>
      <c r="E156" s="20">
        <v>31</v>
      </c>
      <c r="F156" s="20">
        <v>84</v>
      </c>
      <c r="G156" s="20">
        <v>39</v>
      </c>
      <c r="H156" s="20">
        <v>73</v>
      </c>
      <c r="I156" s="20">
        <v>110</v>
      </c>
      <c r="J156" s="20">
        <v>54</v>
      </c>
      <c r="K156" s="20">
        <v>22</v>
      </c>
      <c r="L156" s="20">
        <v>200</v>
      </c>
      <c r="M156" s="20">
        <v>101</v>
      </c>
      <c r="N156" s="20">
        <v>39</v>
      </c>
      <c r="O156" s="20">
        <v>133</v>
      </c>
      <c r="P156" s="20">
        <v>122</v>
      </c>
      <c r="Q156" s="20">
        <v>79</v>
      </c>
      <c r="R156" s="20">
        <v>26</v>
      </c>
      <c r="S156" s="20">
        <v>37</v>
      </c>
      <c r="T156" s="20">
        <v>29</v>
      </c>
      <c r="U156" s="20">
        <v>4</v>
      </c>
      <c r="V156" s="20">
        <v>15</v>
      </c>
      <c r="W156" s="20">
        <v>58</v>
      </c>
    </row>
    <row r="157" spans="1:23" x14ac:dyDescent="0.2">
      <c r="A157" s="19" t="s">
        <v>474</v>
      </c>
      <c r="B157" s="20">
        <v>358</v>
      </c>
      <c r="C157" s="20">
        <v>153</v>
      </c>
      <c r="D157" s="20">
        <v>36</v>
      </c>
      <c r="E157" s="20">
        <v>26</v>
      </c>
      <c r="F157" s="20">
        <v>47</v>
      </c>
      <c r="G157" s="20">
        <v>28</v>
      </c>
      <c r="H157" s="20">
        <v>37</v>
      </c>
      <c r="I157" s="20">
        <v>71</v>
      </c>
      <c r="J157" s="20">
        <v>33</v>
      </c>
      <c r="K157" s="20">
        <v>24</v>
      </c>
      <c r="L157" s="20">
        <v>162</v>
      </c>
      <c r="M157" s="20">
        <v>80</v>
      </c>
      <c r="N157" s="20">
        <v>32</v>
      </c>
      <c r="O157" s="20">
        <v>81</v>
      </c>
      <c r="P157" s="20">
        <v>121</v>
      </c>
      <c r="Q157" s="20">
        <v>74</v>
      </c>
      <c r="R157" s="20">
        <v>37</v>
      </c>
      <c r="S157" s="20">
        <v>34</v>
      </c>
      <c r="T157" s="20">
        <v>12</v>
      </c>
      <c r="U157" s="20">
        <v>5</v>
      </c>
      <c r="V157" s="20">
        <v>24</v>
      </c>
      <c r="W157" s="20">
        <v>53</v>
      </c>
    </row>
    <row r="158" spans="1:23" x14ac:dyDescent="0.2">
      <c r="A158" s="19" t="s">
        <v>475</v>
      </c>
      <c r="B158" s="20">
        <v>217</v>
      </c>
      <c r="C158" s="20">
        <v>94</v>
      </c>
      <c r="D158" s="20">
        <v>31</v>
      </c>
      <c r="E158" s="20">
        <v>9</v>
      </c>
      <c r="F158" s="20">
        <v>35</v>
      </c>
      <c r="G158" s="20">
        <v>22</v>
      </c>
      <c r="H158" s="20">
        <v>39</v>
      </c>
      <c r="I158" s="20">
        <v>60</v>
      </c>
      <c r="J158" s="20">
        <v>32</v>
      </c>
      <c r="K158" s="20">
        <v>17</v>
      </c>
      <c r="L158" s="20">
        <v>111</v>
      </c>
      <c r="M158" s="20">
        <v>54</v>
      </c>
      <c r="N158" s="20">
        <v>25</v>
      </c>
      <c r="O158" s="20">
        <v>68</v>
      </c>
      <c r="P158" s="20">
        <v>67</v>
      </c>
      <c r="Q158" s="20">
        <v>39</v>
      </c>
      <c r="R158" s="20">
        <v>23</v>
      </c>
      <c r="S158" s="20">
        <v>17</v>
      </c>
      <c r="T158" s="20">
        <v>15</v>
      </c>
      <c r="U158" s="20">
        <v>5</v>
      </c>
      <c r="V158" s="20">
        <v>10</v>
      </c>
      <c r="W158" s="20">
        <v>23</v>
      </c>
    </row>
    <row r="159" spans="1:23" x14ac:dyDescent="0.2">
      <c r="A159" s="22" t="s">
        <v>476</v>
      </c>
      <c r="B159" s="23">
        <v>234</v>
      </c>
      <c r="C159" s="23">
        <v>106</v>
      </c>
      <c r="D159" s="23">
        <v>39</v>
      </c>
      <c r="E159" s="23">
        <v>16</v>
      </c>
      <c r="F159" s="23">
        <v>42</v>
      </c>
      <c r="G159" s="23">
        <v>33</v>
      </c>
      <c r="H159" s="23">
        <v>42</v>
      </c>
      <c r="I159" s="23">
        <v>45</v>
      </c>
      <c r="J159" s="23">
        <v>32</v>
      </c>
      <c r="K159" s="23">
        <v>14</v>
      </c>
      <c r="L159" s="23">
        <v>107</v>
      </c>
      <c r="M159" s="23">
        <v>54</v>
      </c>
      <c r="N159" s="23">
        <v>29</v>
      </c>
      <c r="O159" s="23">
        <v>70</v>
      </c>
      <c r="P159" s="23">
        <v>61</v>
      </c>
      <c r="Q159" s="23">
        <v>49</v>
      </c>
      <c r="R159" s="23">
        <v>16</v>
      </c>
      <c r="S159" s="23">
        <v>16</v>
      </c>
      <c r="T159" s="23">
        <v>10</v>
      </c>
      <c r="U159" s="23">
        <v>1</v>
      </c>
      <c r="V159" s="23">
        <v>12</v>
      </c>
      <c r="W159" s="23">
        <v>32</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8275D-3065-497F-AB14-9403841B7E70}">
  <dimension ref="A1:W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23" x14ac:dyDescent="0.2">
      <c r="A1" s="8" t="s">
        <v>126</v>
      </c>
      <c r="B1" s="9"/>
    </row>
    <row r="2" spans="1:23" x14ac:dyDescent="0.2">
      <c r="A2" s="11" t="str">
        <f xml:space="preserve"> HYPERLINK("#'目次'!B50","[44]")</f>
        <v>[44]</v>
      </c>
    </row>
    <row r="3" spans="1:23" x14ac:dyDescent="0.2">
      <c r="A3" s="9" t="s">
        <v>126</v>
      </c>
      <c r="B3" s="12" t="s">
        <v>128</v>
      </c>
    </row>
    <row r="4" spans="1:23" x14ac:dyDescent="0.2">
      <c r="A4" s="9" t="s">
        <v>126</v>
      </c>
      <c r="B4" s="12" t="s">
        <v>286</v>
      </c>
    </row>
    <row r="5" spans="1:23" x14ac:dyDescent="0.2">
      <c r="A5" s="9" t="s">
        <v>126</v>
      </c>
      <c r="B5" s="12" t="s">
        <v>287</v>
      </c>
    </row>
    <row r="6" spans="1:23" x14ac:dyDescent="0.2">
      <c r="A6" s="9" t="s">
        <v>126</v>
      </c>
      <c r="B6" s="12" t="s">
        <v>297</v>
      </c>
    </row>
    <row r="7" spans="1:23" s="15" customFormat="1" ht="100" x14ac:dyDescent="0.2">
      <c r="A7" s="13" t="s">
        <v>126</v>
      </c>
      <c r="B7" s="14" t="s">
        <v>398</v>
      </c>
      <c r="C7" s="14" t="s">
        <v>705</v>
      </c>
      <c r="D7" s="14" t="s">
        <v>706</v>
      </c>
      <c r="E7" s="14" t="s">
        <v>707</v>
      </c>
      <c r="F7" s="14" t="s">
        <v>289</v>
      </c>
      <c r="G7" s="14" t="s">
        <v>290</v>
      </c>
      <c r="H7" s="14" t="s">
        <v>708</v>
      </c>
      <c r="I7" s="14" t="s">
        <v>709</v>
      </c>
      <c r="J7" s="14" t="s">
        <v>710</v>
      </c>
      <c r="K7" s="14" t="s">
        <v>711</v>
      </c>
      <c r="L7" s="14" t="s">
        <v>291</v>
      </c>
      <c r="M7" s="14" t="s">
        <v>292</v>
      </c>
      <c r="N7" s="14" t="s">
        <v>293</v>
      </c>
      <c r="O7" s="14" t="s">
        <v>294</v>
      </c>
      <c r="P7" s="14" t="s">
        <v>712</v>
      </c>
      <c r="Q7" s="14" t="s">
        <v>713</v>
      </c>
      <c r="R7" s="14" t="s">
        <v>714</v>
      </c>
      <c r="S7" s="14" t="s">
        <v>295</v>
      </c>
      <c r="T7" s="14" t="s">
        <v>296</v>
      </c>
      <c r="U7" s="14" t="s">
        <v>401</v>
      </c>
      <c r="V7" s="14" t="s">
        <v>715</v>
      </c>
      <c r="W7" s="14" t="s">
        <v>429</v>
      </c>
    </row>
    <row r="8" spans="1:23" x14ac:dyDescent="0.2">
      <c r="A8" s="16" t="s">
        <v>402</v>
      </c>
      <c r="B8" s="17">
        <v>2188</v>
      </c>
      <c r="C8" s="17">
        <v>828</v>
      </c>
      <c r="D8" s="17">
        <v>1323</v>
      </c>
      <c r="E8" s="17">
        <v>328</v>
      </c>
      <c r="F8" s="17">
        <v>577</v>
      </c>
      <c r="G8" s="17">
        <v>984</v>
      </c>
      <c r="H8" s="17">
        <v>895</v>
      </c>
      <c r="I8" s="17">
        <v>366</v>
      </c>
      <c r="J8" s="17">
        <v>888</v>
      </c>
      <c r="K8" s="17">
        <v>1156</v>
      </c>
      <c r="L8" s="17">
        <v>269</v>
      </c>
      <c r="M8" s="17">
        <v>512</v>
      </c>
      <c r="N8" s="17">
        <v>251</v>
      </c>
      <c r="O8" s="17">
        <v>377</v>
      </c>
      <c r="P8" s="17">
        <v>583</v>
      </c>
      <c r="Q8" s="17">
        <v>575</v>
      </c>
      <c r="R8" s="17">
        <v>533</v>
      </c>
      <c r="S8" s="17">
        <v>484</v>
      </c>
      <c r="T8" s="17">
        <v>548</v>
      </c>
      <c r="U8" s="17">
        <v>232</v>
      </c>
      <c r="V8" s="17">
        <v>132</v>
      </c>
      <c r="W8" s="17">
        <v>267</v>
      </c>
    </row>
    <row r="9" spans="1:23" x14ac:dyDescent="0.2">
      <c r="A9" s="18" t="s">
        <v>403</v>
      </c>
      <c r="B9" s="18"/>
      <c r="C9" s="18"/>
      <c r="D9" s="18"/>
      <c r="E9" s="18"/>
      <c r="F9" s="18"/>
      <c r="G9" s="18"/>
      <c r="H9" s="18"/>
      <c r="I9" s="18"/>
      <c r="J9" s="18"/>
      <c r="K9" s="18"/>
      <c r="L9" s="18"/>
      <c r="M9" s="18"/>
      <c r="N9" s="18"/>
      <c r="O9" s="18"/>
      <c r="P9" s="18"/>
      <c r="Q9" s="18"/>
      <c r="R9" s="18"/>
      <c r="S9" s="18"/>
      <c r="T9" s="18"/>
      <c r="U9" s="18"/>
      <c r="V9" s="18"/>
      <c r="W9" s="18"/>
    </row>
    <row r="10" spans="1:23" x14ac:dyDescent="0.2">
      <c r="A10" s="19" t="s">
        <v>404</v>
      </c>
      <c r="B10" s="20">
        <v>1092</v>
      </c>
      <c r="C10" s="20">
        <v>377</v>
      </c>
      <c r="D10" s="20">
        <v>647</v>
      </c>
      <c r="E10" s="20">
        <v>173</v>
      </c>
      <c r="F10" s="20">
        <v>298</v>
      </c>
      <c r="G10" s="20">
        <v>497</v>
      </c>
      <c r="H10" s="20">
        <v>479</v>
      </c>
      <c r="I10" s="20">
        <v>197</v>
      </c>
      <c r="J10" s="20">
        <v>453</v>
      </c>
      <c r="K10" s="20">
        <v>540</v>
      </c>
      <c r="L10" s="20">
        <v>140</v>
      </c>
      <c r="M10" s="20">
        <v>247</v>
      </c>
      <c r="N10" s="20">
        <v>144</v>
      </c>
      <c r="O10" s="20">
        <v>182</v>
      </c>
      <c r="P10" s="20">
        <v>294</v>
      </c>
      <c r="Q10" s="20">
        <v>297</v>
      </c>
      <c r="R10" s="20">
        <v>266</v>
      </c>
      <c r="S10" s="20">
        <v>246</v>
      </c>
      <c r="T10" s="20">
        <v>280</v>
      </c>
      <c r="U10" s="20">
        <v>132</v>
      </c>
      <c r="V10" s="20">
        <v>70</v>
      </c>
      <c r="W10" s="20">
        <v>133</v>
      </c>
    </row>
    <row r="11" spans="1:23" x14ac:dyDescent="0.2">
      <c r="A11" s="19" t="s">
        <v>405</v>
      </c>
      <c r="B11" s="20">
        <v>1095</v>
      </c>
      <c r="C11" s="20">
        <v>451</v>
      </c>
      <c r="D11" s="20">
        <v>676</v>
      </c>
      <c r="E11" s="20">
        <v>155</v>
      </c>
      <c r="F11" s="20">
        <v>278</v>
      </c>
      <c r="G11" s="20">
        <v>486</v>
      </c>
      <c r="H11" s="20">
        <v>415</v>
      </c>
      <c r="I11" s="20">
        <v>169</v>
      </c>
      <c r="J11" s="20">
        <v>434</v>
      </c>
      <c r="K11" s="20">
        <v>615</v>
      </c>
      <c r="L11" s="20">
        <v>129</v>
      </c>
      <c r="M11" s="20">
        <v>265</v>
      </c>
      <c r="N11" s="20">
        <v>106</v>
      </c>
      <c r="O11" s="20">
        <v>194</v>
      </c>
      <c r="P11" s="20">
        <v>289</v>
      </c>
      <c r="Q11" s="20">
        <v>278</v>
      </c>
      <c r="R11" s="20">
        <v>267</v>
      </c>
      <c r="S11" s="20">
        <v>238</v>
      </c>
      <c r="T11" s="20">
        <v>268</v>
      </c>
      <c r="U11" s="20">
        <v>100</v>
      </c>
      <c r="V11" s="20">
        <v>62</v>
      </c>
      <c r="W11" s="20">
        <v>134</v>
      </c>
    </row>
    <row r="12" spans="1:23" x14ac:dyDescent="0.2">
      <c r="A12" s="19" t="s">
        <v>401</v>
      </c>
      <c r="B12" s="20">
        <v>1</v>
      </c>
      <c r="C12" s="20">
        <v>0</v>
      </c>
      <c r="D12" s="20">
        <v>0</v>
      </c>
      <c r="E12" s="20">
        <v>0</v>
      </c>
      <c r="F12" s="20">
        <v>1</v>
      </c>
      <c r="G12" s="20">
        <v>1</v>
      </c>
      <c r="H12" s="20">
        <v>1</v>
      </c>
      <c r="I12" s="20">
        <v>0</v>
      </c>
      <c r="J12" s="20">
        <v>1</v>
      </c>
      <c r="K12" s="20">
        <v>1</v>
      </c>
      <c r="L12" s="20">
        <v>0</v>
      </c>
      <c r="M12" s="20">
        <v>0</v>
      </c>
      <c r="N12" s="20">
        <v>1</v>
      </c>
      <c r="O12" s="20">
        <v>1</v>
      </c>
      <c r="P12" s="20">
        <v>0</v>
      </c>
      <c r="Q12" s="20">
        <v>0</v>
      </c>
      <c r="R12" s="20">
        <v>0</v>
      </c>
      <c r="S12" s="20">
        <v>0</v>
      </c>
      <c r="T12" s="20">
        <v>0</v>
      </c>
      <c r="U12" s="20">
        <v>0</v>
      </c>
      <c r="V12" s="20">
        <v>0</v>
      </c>
      <c r="W12" s="20">
        <v>0</v>
      </c>
    </row>
    <row r="13" spans="1:23" x14ac:dyDescent="0.2">
      <c r="A13" s="18" t="s">
        <v>406</v>
      </c>
      <c r="B13" s="18"/>
      <c r="C13" s="18"/>
      <c r="D13" s="18"/>
      <c r="E13" s="18"/>
      <c r="F13" s="18"/>
      <c r="G13" s="18"/>
      <c r="H13" s="18"/>
      <c r="I13" s="18"/>
      <c r="J13" s="18"/>
      <c r="K13" s="18"/>
      <c r="L13" s="18"/>
      <c r="M13" s="18"/>
      <c r="N13" s="18"/>
      <c r="O13" s="18"/>
      <c r="P13" s="18"/>
      <c r="Q13" s="18"/>
      <c r="R13" s="18"/>
      <c r="S13" s="18"/>
      <c r="T13" s="18"/>
      <c r="U13" s="18"/>
      <c r="V13" s="18"/>
      <c r="W13" s="18"/>
    </row>
    <row r="14" spans="1:23" x14ac:dyDescent="0.2">
      <c r="A14" s="19" t="s">
        <v>407</v>
      </c>
      <c r="B14" s="20">
        <v>387</v>
      </c>
      <c r="C14" s="20">
        <v>162</v>
      </c>
      <c r="D14" s="20">
        <v>255</v>
      </c>
      <c r="E14" s="20">
        <v>107</v>
      </c>
      <c r="F14" s="20">
        <v>146</v>
      </c>
      <c r="G14" s="20">
        <v>223</v>
      </c>
      <c r="H14" s="20">
        <v>194</v>
      </c>
      <c r="I14" s="20">
        <v>90</v>
      </c>
      <c r="J14" s="20">
        <v>183</v>
      </c>
      <c r="K14" s="20">
        <v>238</v>
      </c>
      <c r="L14" s="20">
        <v>64</v>
      </c>
      <c r="M14" s="20">
        <v>108</v>
      </c>
      <c r="N14" s="20">
        <v>83</v>
      </c>
      <c r="O14" s="20">
        <v>81</v>
      </c>
      <c r="P14" s="20">
        <v>109</v>
      </c>
      <c r="Q14" s="20">
        <v>126</v>
      </c>
      <c r="R14" s="20">
        <v>138</v>
      </c>
      <c r="S14" s="20">
        <v>126</v>
      </c>
      <c r="T14" s="20">
        <v>133</v>
      </c>
      <c r="U14" s="20">
        <v>64</v>
      </c>
      <c r="V14" s="20">
        <v>18</v>
      </c>
      <c r="W14" s="20">
        <v>24</v>
      </c>
    </row>
    <row r="15" spans="1:23" x14ac:dyDescent="0.2">
      <c r="A15" s="19" t="s">
        <v>408</v>
      </c>
      <c r="B15" s="20">
        <v>432</v>
      </c>
      <c r="C15" s="20">
        <v>179</v>
      </c>
      <c r="D15" s="20">
        <v>288</v>
      </c>
      <c r="E15" s="20">
        <v>78</v>
      </c>
      <c r="F15" s="20">
        <v>130</v>
      </c>
      <c r="G15" s="20">
        <v>227</v>
      </c>
      <c r="H15" s="20">
        <v>196</v>
      </c>
      <c r="I15" s="20">
        <v>86</v>
      </c>
      <c r="J15" s="20">
        <v>191</v>
      </c>
      <c r="K15" s="20">
        <v>243</v>
      </c>
      <c r="L15" s="20">
        <v>51</v>
      </c>
      <c r="M15" s="20">
        <v>110</v>
      </c>
      <c r="N15" s="20">
        <v>59</v>
      </c>
      <c r="O15" s="20">
        <v>80</v>
      </c>
      <c r="P15" s="20">
        <v>117</v>
      </c>
      <c r="Q15" s="20">
        <v>116</v>
      </c>
      <c r="R15" s="20">
        <v>117</v>
      </c>
      <c r="S15" s="20">
        <v>106</v>
      </c>
      <c r="T15" s="20">
        <v>126</v>
      </c>
      <c r="U15" s="20">
        <v>54</v>
      </c>
      <c r="V15" s="20">
        <v>20</v>
      </c>
      <c r="W15" s="20">
        <v>40</v>
      </c>
    </row>
    <row r="16" spans="1:23" x14ac:dyDescent="0.2">
      <c r="A16" s="19" t="s">
        <v>409</v>
      </c>
      <c r="B16" s="20">
        <v>449</v>
      </c>
      <c r="C16" s="20">
        <v>199</v>
      </c>
      <c r="D16" s="20">
        <v>286</v>
      </c>
      <c r="E16" s="20">
        <v>53</v>
      </c>
      <c r="F16" s="20">
        <v>109</v>
      </c>
      <c r="G16" s="20">
        <v>214</v>
      </c>
      <c r="H16" s="20">
        <v>196</v>
      </c>
      <c r="I16" s="20">
        <v>75</v>
      </c>
      <c r="J16" s="20">
        <v>186</v>
      </c>
      <c r="K16" s="20">
        <v>250</v>
      </c>
      <c r="L16" s="20">
        <v>52</v>
      </c>
      <c r="M16" s="20">
        <v>109</v>
      </c>
      <c r="N16" s="20">
        <v>37</v>
      </c>
      <c r="O16" s="20">
        <v>76</v>
      </c>
      <c r="P16" s="20">
        <v>125</v>
      </c>
      <c r="Q16" s="20">
        <v>127</v>
      </c>
      <c r="R16" s="20">
        <v>98</v>
      </c>
      <c r="S16" s="20">
        <v>92</v>
      </c>
      <c r="T16" s="20">
        <v>106</v>
      </c>
      <c r="U16" s="20">
        <v>38</v>
      </c>
      <c r="V16" s="20">
        <v>21</v>
      </c>
      <c r="W16" s="20">
        <v>42</v>
      </c>
    </row>
    <row r="17" spans="1:23" x14ac:dyDescent="0.2">
      <c r="A17" s="19" t="s">
        <v>410</v>
      </c>
      <c r="B17" s="20">
        <v>427</v>
      </c>
      <c r="C17" s="20">
        <v>152</v>
      </c>
      <c r="D17" s="20">
        <v>251</v>
      </c>
      <c r="E17" s="20">
        <v>43</v>
      </c>
      <c r="F17" s="20">
        <v>95</v>
      </c>
      <c r="G17" s="20">
        <v>168</v>
      </c>
      <c r="H17" s="20">
        <v>161</v>
      </c>
      <c r="I17" s="20">
        <v>62</v>
      </c>
      <c r="J17" s="20">
        <v>164</v>
      </c>
      <c r="K17" s="20">
        <v>221</v>
      </c>
      <c r="L17" s="20">
        <v>53</v>
      </c>
      <c r="M17" s="20">
        <v>87</v>
      </c>
      <c r="N17" s="20">
        <v>29</v>
      </c>
      <c r="O17" s="20">
        <v>61</v>
      </c>
      <c r="P17" s="20">
        <v>103</v>
      </c>
      <c r="Q17" s="20">
        <v>94</v>
      </c>
      <c r="R17" s="20">
        <v>96</v>
      </c>
      <c r="S17" s="20">
        <v>75</v>
      </c>
      <c r="T17" s="20">
        <v>85</v>
      </c>
      <c r="U17" s="20">
        <v>36</v>
      </c>
      <c r="V17" s="20">
        <v>28</v>
      </c>
      <c r="W17" s="20">
        <v>60</v>
      </c>
    </row>
    <row r="18" spans="1:23" x14ac:dyDescent="0.2">
      <c r="A18" s="19" t="s">
        <v>411</v>
      </c>
      <c r="B18" s="20">
        <v>274</v>
      </c>
      <c r="C18" s="20">
        <v>90</v>
      </c>
      <c r="D18" s="20">
        <v>153</v>
      </c>
      <c r="E18" s="20">
        <v>22</v>
      </c>
      <c r="F18" s="20">
        <v>57</v>
      </c>
      <c r="G18" s="20">
        <v>94</v>
      </c>
      <c r="H18" s="20">
        <v>98</v>
      </c>
      <c r="I18" s="20">
        <v>29</v>
      </c>
      <c r="J18" s="20">
        <v>101</v>
      </c>
      <c r="K18" s="20">
        <v>135</v>
      </c>
      <c r="L18" s="20">
        <v>29</v>
      </c>
      <c r="M18" s="20">
        <v>58</v>
      </c>
      <c r="N18" s="20">
        <v>21</v>
      </c>
      <c r="O18" s="20">
        <v>50</v>
      </c>
      <c r="P18" s="20">
        <v>84</v>
      </c>
      <c r="Q18" s="20">
        <v>67</v>
      </c>
      <c r="R18" s="20">
        <v>49</v>
      </c>
      <c r="S18" s="20">
        <v>47</v>
      </c>
      <c r="T18" s="20">
        <v>56</v>
      </c>
      <c r="U18" s="20">
        <v>23</v>
      </c>
      <c r="V18" s="20">
        <v>16</v>
      </c>
      <c r="W18" s="20">
        <v>44</v>
      </c>
    </row>
    <row r="19" spans="1:23" x14ac:dyDescent="0.2">
      <c r="A19" s="19" t="s">
        <v>412</v>
      </c>
      <c r="B19" s="20">
        <v>137</v>
      </c>
      <c r="C19" s="20">
        <v>34</v>
      </c>
      <c r="D19" s="20">
        <v>63</v>
      </c>
      <c r="E19" s="20">
        <v>17</v>
      </c>
      <c r="F19" s="20">
        <v>28</v>
      </c>
      <c r="G19" s="20">
        <v>36</v>
      </c>
      <c r="H19" s="20">
        <v>34</v>
      </c>
      <c r="I19" s="20">
        <v>15</v>
      </c>
      <c r="J19" s="20">
        <v>45</v>
      </c>
      <c r="K19" s="20">
        <v>49</v>
      </c>
      <c r="L19" s="20">
        <v>13</v>
      </c>
      <c r="M19" s="20">
        <v>26</v>
      </c>
      <c r="N19" s="20">
        <v>16</v>
      </c>
      <c r="O19" s="20">
        <v>20</v>
      </c>
      <c r="P19" s="20">
        <v>30</v>
      </c>
      <c r="Q19" s="20">
        <v>33</v>
      </c>
      <c r="R19" s="20">
        <v>24</v>
      </c>
      <c r="S19" s="20">
        <v>22</v>
      </c>
      <c r="T19" s="20">
        <v>27</v>
      </c>
      <c r="U19" s="20">
        <v>11</v>
      </c>
      <c r="V19" s="20">
        <v>9</v>
      </c>
      <c r="W19" s="20">
        <v>37</v>
      </c>
    </row>
    <row r="20" spans="1:23" x14ac:dyDescent="0.2">
      <c r="A20" s="19" t="s">
        <v>413</v>
      </c>
      <c r="B20" s="20">
        <v>71</v>
      </c>
      <c r="C20" s="20">
        <v>11</v>
      </c>
      <c r="D20" s="20">
        <v>25</v>
      </c>
      <c r="E20" s="20">
        <v>7</v>
      </c>
      <c r="F20" s="20">
        <v>12</v>
      </c>
      <c r="G20" s="20">
        <v>21</v>
      </c>
      <c r="H20" s="20">
        <v>15</v>
      </c>
      <c r="I20" s="20">
        <v>8</v>
      </c>
      <c r="J20" s="20">
        <v>18</v>
      </c>
      <c r="K20" s="20">
        <v>19</v>
      </c>
      <c r="L20" s="20">
        <v>7</v>
      </c>
      <c r="M20" s="20">
        <v>13</v>
      </c>
      <c r="N20" s="20">
        <v>5</v>
      </c>
      <c r="O20" s="20">
        <v>8</v>
      </c>
      <c r="P20" s="20">
        <v>14</v>
      </c>
      <c r="Q20" s="20">
        <v>11</v>
      </c>
      <c r="R20" s="20">
        <v>10</v>
      </c>
      <c r="S20" s="20">
        <v>14</v>
      </c>
      <c r="T20" s="20">
        <v>13</v>
      </c>
      <c r="U20" s="20">
        <v>5</v>
      </c>
      <c r="V20" s="20">
        <v>17</v>
      </c>
      <c r="W20" s="20">
        <v>17</v>
      </c>
    </row>
    <row r="21" spans="1:23" x14ac:dyDescent="0.2">
      <c r="A21" s="19" t="s">
        <v>414</v>
      </c>
      <c r="B21" s="20">
        <v>11</v>
      </c>
      <c r="C21" s="20">
        <v>1</v>
      </c>
      <c r="D21" s="20">
        <v>2</v>
      </c>
      <c r="E21" s="20">
        <v>1</v>
      </c>
      <c r="F21" s="20">
        <v>0</v>
      </c>
      <c r="G21" s="20">
        <v>1</v>
      </c>
      <c r="H21" s="20">
        <v>1</v>
      </c>
      <c r="I21" s="20">
        <v>1</v>
      </c>
      <c r="J21" s="20">
        <v>0</v>
      </c>
      <c r="K21" s="20">
        <v>1</v>
      </c>
      <c r="L21" s="20">
        <v>0</v>
      </c>
      <c r="M21" s="20">
        <v>1</v>
      </c>
      <c r="N21" s="20">
        <v>1</v>
      </c>
      <c r="O21" s="20">
        <v>1</v>
      </c>
      <c r="P21" s="20">
        <v>1</v>
      </c>
      <c r="Q21" s="20">
        <v>1</v>
      </c>
      <c r="R21" s="20">
        <v>1</v>
      </c>
      <c r="S21" s="20">
        <v>2</v>
      </c>
      <c r="T21" s="20">
        <v>2</v>
      </c>
      <c r="U21" s="20">
        <v>1</v>
      </c>
      <c r="V21" s="20">
        <v>3</v>
      </c>
      <c r="W21" s="20">
        <v>3</v>
      </c>
    </row>
    <row r="22" spans="1:23" x14ac:dyDescent="0.2">
      <c r="A22" s="19" t="s">
        <v>415</v>
      </c>
      <c r="B22" s="20">
        <v>881</v>
      </c>
      <c r="C22" s="20">
        <v>378</v>
      </c>
      <c r="D22" s="20">
        <v>574</v>
      </c>
      <c r="E22" s="20">
        <v>131</v>
      </c>
      <c r="F22" s="20">
        <v>239</v>
      </c>
      <c r="G22" s="20">
        <v>441</v>
      </c>
      <c r="H22" s="20">
        <v>392</v>
      </c>
      <c r="I22" s="20">
        <v>161</v>
      </c>
      <c r="J22" s="20">
        <v>377</v>
      </c>
      <c r="K22" s="20">
        <v>493</v>
      </c>
      <c r="L22" s="20">
        <v>103</v>
      </c>
      <c r="M22" s="20">
        <v>219</v>
      </c>
      <c r="N22" s="20">
        <v>96</v>
      </c>
      <c r="O22" s="20">
        <v>156</v>
      </c>
      <c r="P22" s="20">
        <v>242</v>
      </c>
      <c r="Q22" s="20">
        <v>243</v>
      </c>
      <c r="R22" s="20">
        <v>215</v>
      </c>
      <c r="S22" s="20">
        <v>198</v>
      </c>
      <c r="T22" s="20">
        <v>232</v>
      </c>
      <c r="U22" s="20">
        <v>92</v>
      </c>
      <c r="V22" s="20">
        <v>41</v>
      </c>
      <c r="W22" s="20">
        <v>82</v>
      </c>
    </row>
    <row r="23" spans="1:23" x14ac:dyDescent="0.2">
      <c r="A23" s="19" t="s">
        <v>416</v>
      </c>
      <c r="B23" s="20">
        <v>701</v>
      </c>
      <c r="C23" s="20">
        <v>242</v>
      </c>
      <c r="D23" s="20">
        <v>404</v>
      </c>
      <c r="E23" s="20">
        <v>65</v>
      </c>
      <c r="F23" s="20">
        <v>152</v>
      </c>
      <c r="G23" s="20">
        <v>262</v>
      </c>
      <c r="H23" s="20">
        <v>259</v>
      </c>
      <c r="I23" s="20">
        <v>91</v>
      </c>
      <c r="J23" s="20">
        <v>265</v>
      </c>
      <c r="K23" s="20">
        <v>356</v>
      </c>
      <c r="L23" s="20">
        <v>82</v>
      </c>
      <c r="M23" s="20">
        <v>145</v>
      </c>
      <c r="N23" s="20">
        <v>50</v>
      </c>
      <c r="O23" s="20">
        <v>111</v>
      </c>
      <c r="P23" s="20">
        <v>187</v>
      </c>
      <c r="Q23" s="20">
        <v>161</v>
      </c>
      <c r="R23" s="20">
        <v>145</v>
      </c>
      <c r="S23" s="20">
        <v>122</v>
      </c>
      <c r="T23" s="20">
        <v>141</v>
      </c>
      <c r="U23" s="20">
        <v>59</v>
      </c>
      <c r="V23" s="20">
        <v>44</v>
      </c>
      <c r="W23" s="20">
        <v>104</v>
      </c>
    </row>
    <row r="24" spans="1:23" x14ac:dyDescent="0.2">
      <c r="A24" s="19" t="s">
        <v>417</v>
      </c>
      <c r="B24" s="20">
        <v>1801</v>
      </c>
      <c r="C24" s="20">
        <v>666</v>
      </c>
      <c r="D24" s="20">
        <v>1068</v>
      </c>
      <c r="E24" s="20">
        <v>221</v>
      </c>
      <c r="F24" s="20">
        <v>431</v>
      </c>
      <c r="G24" s="20">
        <v>761</v>
      </c>
      <c r="H24" s="20">
        <v>701</v>
      </c>
      <c r="I24" s="20">
        <v>276</v>
      </c>
      <c r="J24" s="20">
        <v>705</v>
      </c>
      <c r="K24" s="20">
        <v>918</v>
      </c>
      <c r="L24" s="20">
        <v>205</v>
      </c>
      <c r="M24" s="20">
        <v>404</v>
      </c>
      <c r="N24" s="20">
        <v>168</v>
      </c>
      <c r="O24" s="20">
        <v>296</v>
      </c>
      <c r="P24" s="20">
        <v>474</v>
      </c>
      <c r="Q24" s="20">
        <v>449</v>
      </c>
      <c r="R24" s="20">
        <v>395</v>
      </c>
      <c r="S24" s="20">
        <v>358</v>
      </c>
      <c r="T24" s="20">
        <v>415</v>
      </c>
      <c r="U24" s="20">
        <v>168</v>
      </c>
      <c r="V24" s="20">
        <v>114</v>
      </c>
      <c r="W24" s="20">
        <v>243</v>
      </c>
    </row>
    <row r="25" spans="1:23" x14ac:dyDescent="0.2">
      <c r="A25" s="19" t="s">
        <v>418</v>
      </c>
      <c r="B25" s="20">
        <v>920</v>
      </c>
      <c r="C25" s="20">
        <v>288</v>
      </c>
      <c r="D25" s="20">
        <v>494</v>
      </c>
      <c r="E25" s="20">
        <v>90</v>
      </c>
      <c r="F25" s="20">
        <v>192</v>
      </c>
      <c r="G25" s="20">
        <v>320</v>
      </c>
      <c r="H25" s="20">
        <v>309</v>
      </c>
      <c r="I25" s="20">
        <v>115</v>
      </c>
      <c r="J25" s="20">
        <v>328</v>
      </c>
      <c r="K25" s="20">
        <v>425</v>
      </c>
      <c r="L25" s="20">
        <v>102</v>
      </c>
      <c r="M25" s="20">
        <v>185</v>
      </c>
      <c r="N25" s="20">
        <v>72</v>
      </c>
      <c r="O25" s="20">
        <v>140</v>
      </c>
      <c r="P25" s="20">
        <v>232</v>
      </c>
      <c r="Q25" s="20">
        <v>206</v>
      </c>
      <c r="R25" s="20">
        <v>180</v>
      </c>
      <c r="S25" s="20">
        <v>160</v>
      </c>
      <c r="T25" s="20">
        <v>183</v>
      </c>
      <c r="U25" s="20">
        <v>76</v>
      </c>
      <c r="V25" s="20">
        <v>73</v>
      </c>
      <c r="W25" s="20">
        <v>161</v>
      </c>
    </row>
    <row r="26" spans="1:23" x14ac:dyDescent="0.2">
      <c r="A26" s="19" t="s">
        <v>419</v>
      </c>
      <c r="B26" s="20">
        <v>219</v>
      </c>
      <c r="C26" s="20">
        <v>46</v>
      </c>
      <c r="D26" s="20">
        <v>90</v>
      </c>
      <c r="E26" s="20">
        <v>25</v>
      </c>
      <c r="F26" s="20">
        <v>40</v>
      </c>
      <c r="G26" s="20">
        <v>58</v>
      </c>
      <c r="H26" s="20">
        <v>50</v>
      </c>
      <c r="I26" s="20">
        <v>24</v>
      </c>
      <c r="J26" s="20">
        <v>63</v>
      </c>
      <c r="K26" s="20">
        <v>69</v>
      </c>
      <c r="L26" s="20">
        <v>20</v>
      </c>
      <c r="M26" s="20">
        <v>40</v>
      </c>
      <c r="N26" s="20">
        <v>22</v>
      </c>
      <c r="O26" s="20">
        <v>29</v>
      </c>
      <c r="P26" s="20">
        <v>45</v>
      </c>
      <c r="Q26" s="20">
        <v>45</v>
      </c>
      <c r="R26" s="20">
        <v>35</v>
      </c>
      <c r="S26" s="20">
        <v>38</v>
      </c>
      <c r="T26" s="20">
        <v>42</v>
      </c>
      <c r="U26" s="20">
        <v>17</v>
      </c>
      <c r="V26" s="20">
        <v>29</v>
      </c>
      <c r="W26" s="20">
        <v>57</v>
      </c>
    </row>
    <row r="27" spans="1:23" x14ac:dyDescent="0.2">
      <c r="A27" s="18" t="s">
        <v>420</v>
      </c>
      <c r="B27" s="17">
        <v>208</v>
      </c>
      <c r="C27" s="17">
        <v>73</v>
      </c>
      <c r="D27" s="17">
        <v>130</v>
      </c>
      <c r="E27" s="17">
        <v>63</v>
      </c>
      <c r="F27" s="17">
        <v>79</v>
      </c>
      <c r="G27" s="17">
        <v>116</v>
      </c>
      <c r="H27" s="17">
        <v>102</v>
      </c>
      <c r="I27" s="17">
        <v>51</v>
      </c>
      <c r="J27" s="17">
        <v>101</v>
      </c>
      <c r="K27" s="17">
        <v>111</v>
      </c>
      <c r="L27" s="17">
        <v>38</v>
      </c>
      <c r="M27" s="17">
        <v>56</v>
      </c>
      <c r="N27" s="17">
        <v>54</v>
      </c>
      <c r="O27" s="17">
        <v>46</v>
      </c>
      <c r="P27" s="17">
        <v>55</v>
      </c>
      <c r="Q27" s="17">
        <v>67</v>
      </c>
      <c r="R27" s="17">
        <v>70</v>
      </c>
      <c r="S27" s="17">
        <v>73</v>
      </c>
      <c r="T27" s="17">
        <v>75</v>
      </c>
      <c r="U27" s="17">
        <v>40</v>
      </c>
      <c r="V27" s="17">
        <v>14</v>
      </c>
      <c r="W27" s="17">
        <v>13</v>
      </c>
    </row>
    <row r="28" spans="1:23" x14ac:dyDescent="0.2">
      <c r="A28" s="19" t="s">
        <v>408</v>
      </c>
      <c r="B28" s="20">
        <v>220</v>
      </c>
      <c r="C28" s="20">
        <v>82</v>
      </c>
      <c r="D28" s="20">
        <v>146</v>
      </c>
      <c r="E28" s="20">
        <v>41</v>
      </c>
      <c r="F28" s="20">
        <v>68</v>
      </c>
      <c r="G28" s="20">
        <v>117</v>
      </c>
      <c r="H28" s="20">
        <v>112</v>
      </c>
      <c r="I28" s="20">
        <v>47</v>
      </c>
      <c r="J28" s="20">
        <v>97</v>
      </c>
      <c r="K28" s="20">
        <v>118</v>
      </c>
      <c r="L28" s="20">
        <v>27</v>
      </c>
      <c r="M28" s="20">
        <v>56</v>
      </c>
      <c r="N28" s="20">
        <v>34</v>
      </c>
      <c r="O28" s="20">
        <v>38</v>
      </c>
      <c r="P28" s="20">
        <v>59</v>
      </c>
      <c r="Q28" s="20">
        <v>63</v>
      </c>
      <c r="R28" s="20">
        <v>61</v>
      </c>
      <c r="S28" s="20">
        <v>50</v>
      </c>
      <c r="T28" s="20">
        <v>60</v>
      </c>
      <c r="U28" s="20">
        <v>31</v>
      </c>
      <c r="V28" s="20">
        <v>11</v>
      </c>
      <c r="W28" s="20">
        <v>21</v>
      </c>
    </row>
    <row r="29" spans="1:23" x14ac:dyDescent="0.2">
      <c r="A29" s="19" t="s">
        <v>409</v>
      </c>
      <c r="B29" s="20">
        <v>226</v>
      </c>
      <c r="C29" s="20">
        <v>94</v>
      </c>
      <c r="D29" s="20">
        <v>137</v>
      </c>
      <c r="E29" s="20">
        <v>26</v>
      </c>
      <c r="F29" s="20">
        <v>55</v>
      </c>
      <c r="G29" s="20">
        <v>110</v>
      </c>
      <c r="H29" s="20">
        <v>102</v>
      </c>
      <c r="I29" s="20">
        <v>42</v>
      </c>
      <c r="J29" s="20">
        <v>91</v>
      </c>
      <c r="K29" s="20">
        <v>116</v>
      </c>
      <c r="L29" s="20">
        <v>25</v>
      </c>
      <c r="M29" s="20">
        <v>55</v>
      </c>
      <c r="N29" s="20">
        <v>21</v>
      </c>
      <c r="O29" s="20">
        <v>35</v>
      </c>
      <c r="P29" s="20">
        <v>67</v>
      </c>
      <c r="Q29" s="20">
        <v>66</v>
      </c>
      <c r="R29" s="20">
        <v>45</v>
      </c>
      <c r="S29" s="20">
        <v>46</v>
      </c>
      <c r="T29" s="20">
        <v>55</v>
      </c>
      <c r="U29" s="20">
        <v>22</v>
      </c>
      <c r="V29" s="20">
        <v>15</v>
      </c>
      <c r="W29" s="20">
        <v>21</v>
      </c>
    </row>
    <row r="30" spans="1:23" x14ac:dyDescent="0.2">
      <c r="A30" s="19" t="s">
        <v>410</v>
      </c>
      <c r="B30" s="20">
        <v>211</v>
      </c>
      <c r="C30" s="20">
        <v>66</v>
      </c>
      <c r="D30" s="20">
        <v>116</v>
      </c>
      <c r="E30" s="20">
        <v>19</v>
      </c>
      <c r="F30" s="20">
        <v>40</v>
      </c>
      <c r="G30" s="20">
        <v>83</v>
      </c>
      <c r="H30" s="20">
        <v>81</v>
      </c>
      <c r="I30" s="20">
        <v>31</v>
      </c>
      <c r="J30" s="20">
        <v>83</v>
      </c>
      <c r="K30" s="20">
        <v>101</v>
      </c>
      <c r="L30" s="20">
        <v>29</v>
      </c>
      <c r="M30" s="20">
        <v>34</v>
      </c>
      <c r="N30" s="20">
        <v>13</v>
      </c>
      <c r="O30" s="20">
        <v>28</v>
      </c>
      <c r="P30" s="20">
        <v>48</v>
      </c>
      <c r="Q30" s="20">
        <v>45</v>
      </c>
      <c r="R30" s="20">
        <v>46</v>
      </c>
      <c r="S30" s="20">
        <v>32</v>
      </c>
      <c r="T30" s="20">
        <v>40</v>
      </c>
      <c r="U30" s="20">
        <v>17</v>
      </c>
      <c r="V30" s="20">
        <v>12</v>
      </c>
      <c r="W30" s="20">
        <v>35</v>
      </c>
    </row>
    <row r="31" spans="1:23" x14ac:dyDescent="0.2">
      <c r="A31" s="19" t="s">
        <v>411</v>
      </c>
      <c r="B31" s="20">
        <v>134</v>
      </c>
      <c r="C31" s="20">
        <v>44</v>
      </c>
      <c r="D31" s="20">
        <v>75</v>
      </c>
      <c r="E31" s="20">
        <v>12</v>
      </c>
      <c r="F31" s="20">
        <v>36</v>
      </c>
      <c r="G31" s="20">
        <v>47</v>
      </c>
      <c r="H31" s="20">
        <v>56</v>
      </c>
      <c r="I31" s="20">
        <v>16</v>
      </c>
      <c r="J31" s="20">
        <v>53</v>
      </c>
      <c r="K31" s="20">
        <v>61</v>
      </c>
      <c r="L31" s="20">
        <v>15</v>
      </c>
      <c r="M31" s="20">
        <v>28</v>
      </c>
      <c r="N31" s="20">
        <v>12</v>
      </c>
      <c r="O31" s="20">
        <v>22</v>
      </c>
      <c r="P31" s="20">
        <v>41</v>
      </c>
      <c r="Q31" s="20">
        <v>31</v>
      </c>
      <c r="R31" s="20">
        <v>29</v>
      </c>
      <c r="S31" s="20">
        <v>28</v>
      </c>
      <c r="T31" s="20">
        <v>32</v>
      </c>
      <c r="U31" s="20">
        <v>13</v>
      </c>
      <c r="V31" s="20">
        <v>8</v>
      </c>
      <c r="W31" s="20">
        <v>21</v>
      </c>
    </row>
    <row r="32" spans="1:23" x14ac:dyDescent="0.2">
      <c r="A32" s="19" t="s">
        <v>412</v>
      </c>
      <c r="B32" s="20">
        <v>65</v>
      </c>
      <c r="C32" s="20">
        <v>17</v>
      </c>
      <c r="D32" s="20">
        <v>35</v>
      </c>
      <c r="E32" s="20">
        <v>12</v>
      </c>
      <c r="F32" s="20">
        <v>18</v>
      </c>
      <c r="G32" s="20">
        <v>18</v>
      </c>
      <c r="H32" s="20">
        <v>22</v>
      </c>
      <c r="I32" s="20">
        <v>9</v>
      </c>
      <c r="J32" s="20">
        <v>24</v>
      </c>
      <c r="K32" s="20">
        <v>31</v>
      </c>
      <c r="L32" s="20">
        <v>5</v>
      </c>
      <c r="M32" s="20">
        <v>16</v>
      </c>
      <c r="N32" s="20">
        <v>10</v>
      </c>
      <c r="O32" s="20">
        <v>13</v>
      </c>
      <c r="P32" s="20">
        <v>22</v>
      </c>
      <c r="Q32" s="20">
        <v>24</v>
      </c>
      <c r="R32" s="20">
        <v>14</v>
      </c>
      <c r="S32" s="20">
        <v>14</v>
      </c>
      <c r="T32" s="20">
        <v>16</v>
      </c>
      <c r="U32" s="20">
        <v>8</v>
      </c>
      <c r="V32" s="20">
        <v>2</v>
      </c>
      <c r="W32" s="20">
        <v>16</v>
      </c>
    </row>
    <row r="33" spans="1:23" x14ac:dyDescent="0.2">
      <c r="A33" s="19" t="s">
        <v>413</v>
      </c>
      <c r="B33" s="20">
        <v>25</v>
      </c>
      <c r="C33" s="20">
        <v>0</v>
      </c>
      <c r="D33" s="20">
        <v>7</v>
      </c>
      <c r="E33" s="20">
        <v>0</v>
      </c>
      <c r="F33" s="20">
        <v>2</v>
      </c>
      <c r="G33" s="20">
        <v>6</v>
      </c>
      <c r="H33" s="20">
        <v>4</v>
      </c>
      <c r="I33" s="20">
        <v>1</v>
      </c>
      <c r="J33" s="20">
        <v>4</v>
      </c>
      <c r="K33" s="20">
        <v>2</v>
      </c>
      <c r="L33" s="20">
        <v>1</v>
      </c>
      <c r="M33" s="20">
        <v>2</v>
      </c>
      <c r="N33" s="20">
        <v>0</v>
      </c>
      <c r="O33" s="20">
        <v>0</v>
      </c>
      <c r="P33" s="20">
        <v>2</v>
      </c>
      <c r="Q33" s="20">
        <v>1</v>
      </c>
      <c r="R33" s="20">
        <v>1</v>
      </c>
      <c r="S33" s="20">
        <v>3</v>
      </c>
      <c r="T33" s="20">
        <v>2</v>
      </c>
      <c r="U33" s="20">
        <v>1</v>
      </c>
      <c r="V33" s="20">
        <v>6</v>
      </c>
      <c r="W33" s="20">
        <v>6</v>
      </c>
    </row>
    <row r="34" spans="1:23" x14ac:dyDescent="0.2">
      <c r="A34" s="19" t="s">
        <v>414</v>
      </c>
      <c r="B34" s="20">
        <v>3</v>
      </c>
      <c r="C34" s="20">
        <v>1</v>
      </c>
      <c r="D34" s="20">
        <v>1</v>
      </c>
      <c r="E34" s="20">
        <v>0</v>
      </c>
      <c r="F34" s="20">
        <v>0</v>
      </c>
      <c r="G34" s="20">
        <v>0</v>
      </c>
      <c r="H34" s="20">
        <v>0</v>
      </c>
      <c r="I34" s="20">
        <v>0</v>
      </c>
      <c r="J34" s="20">
        <v>0</v>
      </c>
      <c r="K34" s="20">
        <v>0</v>
      </c>
      <c r="L34" s="20">
        <v>0</v>
      </c>
      <c r="M34" s="20">
        <v>0</v>
      </c>
      <c r="N34" s="20">
        <v>0</v>
      </c>
      <c r="O34" s="20">
        <v>0</v>
      </c>
      <c r="P34" s="20">
        <v>0</v>
      </c>
      <c r="Q34" s="20">
        <v>0</v>
      </c>
      <c r="R34" s="20">
        <v>0</v>
      </c>
      <c r="S34" s="20">
        <v>0</v>
      </c>
      <c r="T34" s="20">
        <v>0</v>
      </c>
      <c r="U34" s="20">
        <v>0</v>
      </c>
      <c r="V34" s="20">
        <v>2</v>
      </c>
      <c r="W34" s="20">
        <v>0</v>
      </c>
    </row>
    <row r="35" spans="1:23" x14ac:dyDescent="0.2">
      <c r="A35" s="19" t="s">
        <v>415</v>
      </c>
      <c r="B35" s="20">
        <v>446</v>
      </c>
      <c r="C35" s="20">
        <v>176</v>
      </c>
      <c r="D35" s="20">
        <v>283</v>
      </c>
      <c r="E35" s="20">
        <v>67</v>
      </c>
      <c r="F35" s="20">
        <v>123</v>
      </c>
      <c r="G35" s="20">
        <v>227</v>
      </c>
      <c r="H35" s="20">
        <v>214</v>
      </c>
      <c r="I35" s="20">
        <v>89</v>
      </c>
      <c r="J35" s="20">
        <v>188</v>
      </c>
      <c r="K35" s="20">
        <v>234</v>
      </c>
      <c r="L35" s="20">
        <v>52</v>
      </c>
      <c r="M35" s="20">
        <v>111</v>
      </c>
      <c r="N35" s="20">
        <v>55</v>
      </c>
      <c r="O35" s="20">
        <v>73</v>
      </c>
      <c r="P35" s="20">
        <v>126</v>
      </c>
      <c r="Q35" s="20">
        <v>129</v>
      </c>
      <c r="R35" s="20">
        <v>106</v>
      </c>
      <c r="S35" s="20">
        <v>96</v>
      </c>
      <c r="T35" s="20">
        <v>115</v>
      </c>
      <c r="U35" s="20">
        <v>53</v>
      </c>
      <c r="V35" s="20">
        <v>26</v>
      </c>
      <c r="W35" s="20">
        <v>42</v>
      </c>
    </row>
    <row r="36" spans="1:23" x14ac:dyDescent="0.2">
      <c r="A36" s="19" t="s">
        <v>416</v>
      </c>
      <c r="B36" s="20">
        <v>345</v>
      </c>
      <c r="C36" s="20">
        <v>110</v>
      </c>
      <c r="D36" s="20">
        <v>191</v>
      </c>
      <c r="E36" s="20">
        <v>31</v>
      </c>
      <c r="F36" s="20">
        <v>76</v>
      </c>
      <c r="G36" s="20">
        <v>130</v>
      </c>
      <c r="H36" s="20">
        <v>137</v>
      </c>
      <c r="I36" s="20">
        <v>47</v>
      </c>
      <c r="J36" s="20">
        <v>136</v>
      </c>
      <c r="K36" s="20">
        <v>162</v>
      </c>
      <c r="L36" s="20">
        <v>44</v>
      </c>
      <c r="M36" s="20">
        <v>62</v>
      </c>
      <c r="N36" s="20">
        <v>25</v>
      </c>
      <c r="O36" s="20">
        <v>50</v>
      </c>
      <c r="P36" s="20">
        <v>89</v>
      </c>
      <c r="Q36" s="20">
        <v>76</v>
      </c>
      <c r="R36" s="20">
        <v>75</v>
      </c>
      <c r="S36" s="20">
        <v>60</v>
      </c>
      <c r="T36" s="20">
        <v>72</v>
      </c>
      <c r="U36" s="20">
        <v>30</v>
      </c>
      <c r="V36" s="20">
        <v>20</v>
      </c>
      <c r="W36" s="20">
        <v>56</v>
      </c>
    </row>
    <row r="37" spans="1:23" x14ac:dyDescent="0.2">
      <c r="A37" s="19" t="s">
        <v>417</v>
      </c>
      <c r="B37" s="20">
        <v>884</v>
      </c>
      <c r="C37" s="20">
        <v>304</v>
      </c>
      <c r="D37" s="20">
        <v>517</v>
      </c>
      <c r="E37" s="20">
        <v>110</v>
      </c>
      <c r="F37" s="20">
        <v>219</v>
      </c>
      <c r="G37" s="20">
        <v>381</v>
      </c>
      <c r="H37" s="20">
        <v>377</v>
      </c>
      <c r="I37" s="20">
        <v>146</v>
      </c>
      <c r="J37" s="20">
        <v>352</v>
      </c>
      <c r="K37" s="20">
        <v>429</v>
      </c>
      <c r="L37" s="20">
        <v>102</v>
      </c>
      <c r="M37" s="20">
        <v>191</v>
      </c>
      <c r="N37" s="20">
        <v>90</v>
      </c>
      <c r="O37" s="20">
        <v>136</v>
      </c>
      <c r="P37" s="20">
        <v>239</v>
      </c>
      <c r="Q37" s="20">
        <v>230</v>
      </c>
      <c r="R37" s="20">
        <v>196</v>
      </c>
      <c r="S37" s="20">
        <v>173</v>
      </c>
      <c r="T37" s="20">
        <v>205</v>
      </c>
      <c r="U37" s="20">
        <v>92</v>
      </c>
      <c r="V37" s="20">
        <v>56</v>
      </c>
      <c r="W37" s="20">
        <v>120</v>
      </c>
    </row>
    <row r="38" spans="1:23" x14ac:dyDescent="0.2">
      <c r="A38" s="19" t="s">
        <v>418</v>
      </c>
      <c r="B38" s="20">
        <v>438</v>
      </c>
      <c r="C38" s="20">
        <v>128</v>
      </c>
      <c r="D38" s="20">
        <v>234</v>
      </c>
      <c r="E38" s="20">
        <v>43</v>
      </c>
      <c r="F38" s="20">
        <v>96</v>
      </c>
      <c r="G38" s="20">
        <v>154</v>
      </c>
      <c r="H38" s="20">
        <v>163</v>
      </c>
      <c r="I38" s="20">
        <v>57</v>
      </c>
      <c r="J38" s="20">
        <v>164</v>
      </c>
      <c r="K38" s="20">
        <v>195</v>
      </c>
      <c r="L38" s="20">
        <v>50</v>
      </c>
      <c r="M38" s="20">
        <v>80</v>
      </c>
      <c r="N38" s="20">
        <v>35</v>
      </c>
      <c r="O38" s="20">
        <v>63</v>
      </c>
      <c r="P38" s="20">
        <v>113</v>
      </c>
      <c r="Q38" s="20">
        <v>101</v>
      </c>
      <c r="R38" s="20">
        <v>90</v>
      </c>
      <c r="S38" s="20">
        <v>77</v>
      </c>
      <c r="T38" s="20">
        <v>90</v>
      </c>
      <c r="U38" s="20">
        <v>39</v>
      </c>
      <c r="V38" s="20">
        <v>30</v>
      </c>
      <c r="W38" s="20">
        <v>78</v>
      </c>
    </row>
    <row r="39" spans="1:23" x14ac:dyDescent="0.2">
      <c r="A39" s="19" t="s">
        <v>419</v>
      </c>
      <c r="B39" s="20">
        <v>93</v>
      </c>
      <c r="C39" s="20">
        <v>18</v>
      </c>
      <c r="D39" s="20">
        <v>43</v>
      </c>
      <c r="E39" s="20">
        <v>12</v>
      </c>
      <c r="F39" s="20">
        <v>20</v>
      </c>
      <c r="G39" s="20">
        <v>24</v>
      </c>
      <c r="H39" s="20">
        <v>26</v>
      </c>
      <c r="I39" s="20">
        <v>10</v>
      </c>
      <c r="J39" s="20">
        <v>28</v>
      </c>
      <c r="K39" s="20">
        <v>33</v>
      </c>
      <c r="L39" s="20">
        <v>6</v>
      </c>
      <c r="M39" s="20">
        <v>18</v>
      </c>
      <c r="N39" s="20">
        <v>10</v>
      </c>
      <c r="O39" s="20">
        <v>13</v>
      </c>
      <c r="P39" s="20">
        <v>24</v>
      </c>
      <c r="Q39" s="20">
        <v>25</v>
      </c>
      <c r="R39" s="20">
        <v>15</v>
      </c>
      <c r="S39" s="20">
        <v>17</v>
      </c>
      <c r="T39" s="20">
        <v>18</v>
      </c>
      <c r="U39" s="20">
        <v>9</v>
      </c>
      <c r="V39" s="20">
        <v>10</v>
      </c>
      <c r="W39" s="20">
        <v>22</v>
      </c>
    </row>
    <row r="40" spans="1:23" x14ac:dyDescent="0.2">
      <c r="A40" s="18" t="s">
        <v>421</v>
      </c>
      <c r="B40" s="17">
        <v>178</v>
      </c>
      <c r="C40" s="17">
        <v>89</v>
      </c>
      <c r="D40" s="17">
        <v>125</v>
      </c>
      <c r="E40" s="17">
        <v>44</v>
      </c>
      <c r="F40" s="17">
        <v>66</v>
      </c>
      <c r="G40" s="17">
        <v>106</v>
      </c>
      <c r="H40" s="17">
        <v>91</v>
      </c>
      <c r="I40" s="17">
        <v>39</v>
      </c>
      <c r="J40" s="17">
        <v>81</v>
      </c>
      <c r="K40" s="17">
        <v>126</v>
      </c>
      <c r="L40" s="17">
        <v>26</v>
      </c>
      <c r="M40" s="17">
        <v>52</v>
      </c>
      <c r="N40" s="17">
        <v>28</v>
      </c>
      <c r="O40" s="17">
        <v>34</v>
      </c>
      <c r="P40" s="17">
        <v>54</v>
      </c>
      <c r="Q40" s="17">
        <v>59</v>
      </c>
      <c r="R40" s="17">
        <v>68</v>
      </c>
      <c r="S40" s="17">
        <v>53</v>
      </c>
      <c r="T40" s="17">
        <v>58</v>
      </c>
      <c r="U40" s="17">
        <v>24</v>
      </c>
      <c r="V40" s="17">
        <v>4</v>
      </c>
      <c r="W40" s="17">
        <v>11</v>
      </c>
    </row>
    <row r="41" spans="1:23" x14ac:dyDescent="0.2">
      <c r="A41" s="19" t="s">
        <v>408</v>
      </c>
      <c r="B41" s="20">
        <v>212</v>
      </c>
      <c r="C41" s="20">
        <v>97</v>
      </c>
      <c r="D41" s="20">
        <v>142</v>
      </c>
      <c r="E41" s="20">
        <v>37</v>
      </c>
      <c r="F41" s="20">
        <v>62</v>
      </c>
      <c r="G41" s="20">
        <v>110</v>
      </c>
      <c r="H41" s="20">
        <v>84</v>
      </c>
      <c r="I41" s="20">
        <v>39</v>
      </c>
      <c r="J41" s="20">
        <v>94</v>
      </c>
      <c r="K41" s="20">
        <v>125</v>
      </c>
      <c r="L41" s="20">
        <v>24</v>
      </c>
      <c r="M41" s="20">
        <v>54</v>
      </c>
      <c r="N41" s="20">
        <v>25</v>
      </c>
      <c r="O41" s="20">
        <v>42</v>
      </c>
      <c r="P41" s="20">
        <v>58</v>
      </c>
      <c r="Q41" s="20">
        <v>53</v>
      </c>
      <c r="R41" s="20">
        <v>56</v>
      </c>
      <c r="S41" s="20">
        <v>56</v>
      </c>
      <c r="T41" s="20">
        <v>66</v>
      </c>
      <c r="U41" s="20">
        <v>23</v>
      </c>
      <c r="V41" s="20">
        <v>9</v>
      </c>
      <c r="W41" s="20">
        <v>19</v>
      </c>
    </row>
    <row r="42" spans="1:23" x14ac:dyDescent="0.2">
      <c r="A42" s="19" t="s">
        <v>409</v>
      </c>
      <c r="B42" s="20">
        <v>223</v>
      </c>
      <c r="C42" s="20">
        <v>105</v>
      </c>
      <c r="D42" s="20">
        <v>149</v>
      </c>
      <c r="E42" s="20">
        <v>27</v>
      </c>
      <c r="F42" s="20">
        <v>54</v>
      </c>
      <c r="G42" s="20">
        <v>104</v>
      </c>
      <c r="H42" s="20">
        <v>94</v>
      </c>
      <c r="I42" s="20">
        <v>33</v>
      </c>
      <c r="J42" s="20">
        <v>95</v>
      </c>
      <c r="K42" s="20">
        <v>134</v>
      </c>
      <c r="L42" s="20">
        <v>27</v>
      </c>
      <c r="M42" s="20">
        <v>54</v>
      </c>
      <c r="N42" s="20">
        <v>16</v>
      </c>
      <c r="O42" s="20">
        <v>41</v>
      </c>
      <c r="P42" s="20">
        <v>58</v>
      </c>
      <c r="Q42" s="20">
        <v>61</v>
      </c>
      <c r="R42" s="20">
        <v>53</v>
      </c>
      <c r="S42" s="20">
        <v>46</v>
      </c>
      <c r="T42" s="20">
        <v>51</v>
      </c>
      <c r="U42" s="20">
        <v>16</v>
      </c>
      <c r="V42" s="20">
        <v>6</v>
      </c>
      <c r="W42" s="20">
        <v>21</v>
      </c>
    </row>
    <row r="43" spans="1:23" x14ac:dyDescent="0.2">
      <c r="A43" s="19" t="s">
        <v>410</v>
      </c>
      <c r="B43" s="20">
        <v>216</v>
      </c>
      <c r="C43" s="20">
        <v>86</v>
      </c>
      <c r="D43" s="20">
        <v>135</v>
      </c>
      <c r="E43" s="20">
        <v>24</v>
      </c>
      <c r="F43" s="20">
        <v>55</v>
      </c>
      <c r="G43" s="20">
        <v>85</v>
      </c>
      <c r="H43" s="20">
        <v>80</v>
      </c>
      <c r="I43" s="20">
        <v>31</v>
      </c>
      <c r="J43" s="20">
        <v>81</v>
      </c>
      <c r="K43" s="20">
        <v>120</v>
      </c>
      <c r="L43" s="20">
        <v>24</v>
      </c>
      <c r="M43" s="20">
        <v>53</v>
      </c>
      <c r="N43" s="20">
        <v>16</v>
      </c>
      <c r="O43" s="20">
        <v>33</v>
      </c>
      <c r="P43" s="20">
        <v>55</v>
      </c>
      <c r="Q43" s="20">
        <v>49</v>
      </c>
      <c r="R43" s="20">
        <v>50</v>
      </c>
      <c r="S43" s="20">
        <v>43</v>
      </c>
      <c r="T43" s="20">
        <v>45</v>
      </c>
      <c r="U43" s="20">
        <v>19</v>
      </c>
      <c r="V43" s="20">
        <v>16</v>
      </c>
      <c r="W43" s="20">
        <v>25</v>
      </c>
    </row>
    <row r="44" spans="1:23" x14ac:dyDescent="0.2">
      <c r="A44" s="19" t="s">
        <v>411</v>
      </c>
      <c r="B44" s="20">
        <v>140</v>
      </c>
      <c r="C44" s="20">
        <v>46</v>
      </c>
      <c r="D44" s="20">
        <v>78</v>
      </c>
      <c r="E44" s="20">
        <v>10</v>
      </c>
      <c r="F44" s="20">
        <v>21</v>
      </c>
      <c r="G44" s="20">
        <v>47</v>
      </c>
      <c r="H44" s="20">
        <v>42</v>
      </c>
      <c r="I44" s="20">
        <v>13</v>
      </c>
      <c r="J44" s="20">
        <v>48</v>
      </c>
      <c r="K44" s="20">
        <v>74</v>
      </c>
      <c r="L44" s="20">
        <v>14</v>
      </c>
      <c r="M44" s="20">
        <v>30</v>
      </c>
      <c r="N44" s="20">
        <v>9</v>
      </c>
      <c r="O44" s="20">
        <v>28</v>
      </c>
      <c r="P44" s="20">
        <v>43</v>
      </c>
      <c r="Q44" s="20">
        <v>36</v>
      </c>
      <c r="R44" s="20">
        <v>20</v>
      </c>
      <c r="S44" s="20">
        <v>19</v>
      </c>
      <c r="T44" s="20">
        <v>24</v>
      </c>
      <c r="U44" s="20">
        <v>10</v>
      </c>
      <c r="V44" s="20">
        <v>8</v>
      </c>
      <c r="W44" s="20">
        <v>23</v>
      </c>
    </row>
    <row r="45" spans="1:23" x14ac:dyDescent="0.2">
      <c r="A45" s="19" t="s">
        <v>412</v>
      </c>
      <c r="B45" s="20">
        <v>72</v>
      </c>
      <c r="C45" s="20">
        <v>17</v>
      </c>
      <c r="D45" s="20">
        <v>28</v>
      </c>
      <c r="E45" s="20">
        <v>5</v>
      </c>
      <c r="F45" s="20">
        <v>10</v>
      </c>
      <c r="G45" s="20">
        <v>18</v>
      </c>
      <c r="H45" s="20">
        <v>12</v>
      </c>
      <c r="I45" s="20">
        <v>6</v>
      </c>
      <c r="J45" s="20">
        <v>21</v>
      </c>
      <c r="K45" s="20">
        <v>18</v>
      </c>
      <c r="L45" s="20">
        <v>8</v>
      </c>
      <c r="M45" s="20">
        <v>10</v>
      </c>
      <c r="N45" s="20">
        <v>6</v>
      </c>
      <c r="O45" s="20">
        <v>7</v>
      </c>
      <c r="P45" s="20">
        <v>8</v>
      </c>
      <c r="Q45" s="20">
        <v>9</v>
      </c>
      <c r="R45" s="20">
        <v>10</v>
      </c>
      <c r="S45" s="20">
        <v>8</v>
      </c>
      <c r="T45" s="20">
        <v>11</v>
      </c>
      <c r="U45" s="20">
        <v>3</v>
      </c>
      <c r="V45" s="20">
        <v>7</v>
      </c>
      <c r="W45" s="20">
        <v>21</v>
      </c>
    </row>
    <row r="46" spans="1:23" x14ac:dyDescent="0.2">
      <c r="A46" s="19" t="s">
        <v>413</v>
      </c>
      <c r="B46" s="20">
        <v>46</v>
      </c>
      <c r="C46" s="20">
        <v>11</v>
      </c>
      <c r="D46" s="20">
        <v>18</v>
      </c>
      <c r="E46" s="20">
        <v>7</v>
      </c>
      <c r="F46" s="20">
        <v>10</v>
      </c>
      <c r="G46" s="20">
        <v>15</v>
      </c>
      <c r="H46" s="20">
        <v>11</v>
      </c>
      <c r="I46" s="20">
        <v>7</v>
      </c>
      <c r="J46" s="20">
        <v>14</v>
      </c>
      <c r="K46" s="20">
        <v>17</v>
      </c>
      <c r="L46" s="20">
        <v>6</v>
      </c>
      <c r="M46" s="20">
        <v>11</v>
      </c>
      <c r="N46" s="20">
        <v>5</v>
      </c>
      <c r="O46" s="20">
        <v>8</v>
      </c>
      <c r="P46" s="20">
        <v>12</v>
      </c>
      <c r="Q46" s="20">
        <v>10</v>
      </c>
      <c r="R46" s="20">
        <v>9</v>
      </c>
      <c r="S46" s="20">
        <v>11</v>
      </c>
      <c r="T46" s="20">
        <v>11</v>
      </c>
      <c r="U46" s="20">
        <v>4</v>
      </c>
      <c r="V46" s="20">
        <v>11</v>
      </c>
      <c r="W46" s="20">
        <v>11</v>
      </c>
    </row>
    <row r="47" spans="1:23" x14ac:dyDescent="0.2">
      <c r="A47" s="19" t="s">
        <v>414</v>
      </c>
      <c r="B47" s="20">
        <v>8</v>
      </c>
      <c r="C47" s="20">
        <v>0</v>
      </c>
      <c r="D47" s="20">
        <v>1</v>
      </c>
      <c r="E47" s="20">
        <v>1</v>
      </c>
      <c r="F47" s="20">
        <v>0</v>
      </c>
      <c r="G47" s="20">
        <v>1</v>
      </c>
      <c r="H47" s="20">
        <v>1</v>
      </c>
      <c r="I47" s="20">
        <v>1</v>
      </c>
      <c r="J47" s="20">
        <v>0</v>
      </c>
      <c r="K47" s="20">
        <v>1</v>
      </c>
      <c r="L47" s="20">
        <v>0</v>
      </c>
      <c r="M47" s="20">
        <v>1</v>
      </c>
      <c r="N47" s="20">
        <v>1</v>
      </c>
      <c r="O47" s="20">
        <v>1</v>
      </c>
      <c r="P47" s="20">
        <v>1</v>
      </c>
      <c r="Q47" s="20">
        <v>1</v>
      </c>
      <c r="R47" s="20">
        <v>1</v>
      </c>
      <c r="S47" s="20">
        <v>2</v>
      </c>
      <c r="T47" s="20">
        <v>2</v>
      </c>
      <c r="U47" s="20">
        <v>1</v>
      </c>
      <c r="V47" s="20">
        <v>1</v>
      </c>
      <c r="W47" s="20">
        <v>3</v>
      </c>
    </row>
    <row r="48" spans="1:23" x14ac:dyDescent="0.2">
      <c r="A48" s="19" t="s">
        <v>415</v>
      </c>
      <c r="B48" s="20">
        <v>435</v>
      </c>
      <c r="C48" s="20">
        <v>202</v>
      </c>
      <c r="D48" s="20">
        <v>291</v>
      </c>
      <c r="E48" s="20">
        <v>64</v>
      </c>
      <c r="F48" s="20">
        <v>116</v>
      </c>
      <c r="G48" s="20">
        <v>214</v>
      </c>
      <c r="H48" s="20">
        <v>178</v>
      </c>
      <c r="I48" s="20">
        <v>72</v>
      </c>
      <c r="J48" s="20">
        <v>189</v>
      </c>
      <c r="K48" s="20">
        <v>259</v>
      </c>
      <c r="L48" s="20">
        <v>51</v>
      </c>
      <c r="M48" s="20">
        <v>108</v>
      </c>
      <c r="N48" s="20">
        <v>41</v>
      </c>
      <c r="O48" s="20">
        <v>83</v>
      </c>
      <c r="P48" s="20">
        <v>116</v>
      </c>
      <c r="Q48" s="20">
        <v>114</v>
      </c>
      <c r="R48" s="20">
        <v>109</v>
      </c>
      <c r="S48" s="20">
        <v>102</v>
      </c>
      <c r="T48" s="20">
        <v>117</v>
      </c>
      <c r="U48" s="20">
        <v>39</v>
      </c>
      <c r="V48" s="20">
        <v>15</v>
      </c>
      <c r="W48" s="20">
        <v>40</v>
      </c>
    </row>
    <row r="49" spans="1:23" x14ac:dyDescent="0.2">
      <c r="A49" s="19" t="s">
        <v>416</v>
      </c>
      <c r="B49" s="20">
        <v>356</v>
      </c>
      <c r="C49" s="20">
        <v>132</v>
      </c>
      <c r="D49" s="20">
        <v>213</v>
      </c>
      <c r="E49" s="20">
        <v>34</v>
      </c>
      <c r="F49" s="20">
        <v>76</v>
      </c>
      <c r="G49" s="20">
        <v>132</v>
      </c>
      <c r="H49" s="20">
        <v>122</v>
      </c>
      <c r="I49" s="20">
        <v>44</v>
      </c>
      <c r="J49" s="20">
        <v>129</v>
      </c>
      <c r="K49" s="20">
        <v>194</v>
      </c>
      <c r="L49" s="20">
        <v>38</v>
      </c>
      <c r="M49" s="20">
        <v>83</v>
      </c>
      <c r="N49" s="20">
        <v>25</v>
      </c>
      <c r="O49" s="20">
        <v>61</v>
      </c>
      <c r="P49" s="20">
        <v>98</v>
      </c>
      <c r="Q49" s="20">
        <v>85</v>
      </c>
      <c r="R49" s="20">
        <v>70</v>
      </c>
      <c r="S49" s="20">
        <v>62</v>
      </c>
      <c r="T49" s="20">
        <v>69</v>
      </c>
      <c r="U49" s="20">
        <v>29</v>
      </c>
      <c r="V49" s="20">
        <v>24</v>
      </c>
      <c r="W49" s="20">
        <v>48</v>
      </c>
    </row>
    <row r="50" spans="1:23" x14ac:dyDescent="0.2">
      <c r="A50" s="19" t="s">
        <v>417</v>
      </c>
      <c r="B50" s="20">
        <v>917</v>
      </c>
      <c r="C50" s="20">
        <v>362</v>
      </c>
      <c r="D50" s="20">
        <v>551</v>
      </c>
      <c r="E50" s="20">
        <v>111</v>
      </c>
      <c r="F50" s="20">
        <v>212</v>
      </c>
      <c r="G50" s="20">
        <v>380</v>
      </c>
      <c r="H50" s="20">
        <v>324</v>
      </c>
      <c r="I50" s="20">
        <v>130</v>
      </c>
      <c r="J50" s="20">
        <v>353</v>
      </c>
      <c r="K50" s="20">
        <v>489</v>
      </c>
      <c r="L50" s="20">
        <v>103</v>
      </c>
      <c r="M50" s="20">
        <v>213</v>
      </c>
      <c r="N50" s="20">
        <v>78</v>
      </c>
      <c r="O50" s="20">
        <v>160</v>
      </c>
      <c r="P50" s="20">
        <v>235</v>
      </c>
      <c r="Q50" s="20">
        <v>219</v>
      </c>
      <c r="R50" s="20">
        <v>199</v>
      </c>
      <c r="S50" s="20">
        <v>185</v>
      </c>
      <c r="T50" s="20">
        <v>210</v>
      </c>
      <c r="U50" s="20">
        <v>76</v>
      </c>
      <c r="V50" s="20">
        <v>58</v>
      </c>
      <c r="W50" s="20">
        <v>123</v>
      </c>
    </row>
    <row r="51" spans="1:23" x14ac:dyDescent="0.2">
      <c r="A51" s="19" t="s">
        <v>418</v>
      </c>
      <c r="B51" s="20">
        <v>482</v>
      </c>
      <c r="C51" s="20">
        <v>160</v>
      </c>
      <c r="D51" s="20">
        <v>260</v>
      </c>
      <c r="E51" s="20">
        <v>47</v>
      </c>
      <c r="F51" s="20">
        <v>96</v>
      </c>
      <c r="G51" s="20">
        <v>166</v>
      </c>
      <c r="H51" s="20">
        <v>146</v>
      </c>
      <c r="I51" s="20">
        <v>58</v>
      </c>
      <c r="J51" s="20">
        <v>164</v>
      </c>
      <c r="K51" s="20">
        <v>230</v>
      </c>
      <c r="L51" s="20">
        <v>52</v>
      </c>
      <c r="M51" s="20">
        <v>105</v>
      </c>
      <c r="N51" s="20">
        <v>37</v>
      </c>
      <c r="O51" s="20">
        <v>77</v>
      </c>
      <c r="P51" s="20">
        <v>119</v>
      </c>
      <c r="Q51" s="20">
        <v>105</v>
      </c>
      <c r="R51" s="20">
        <v>90</v>
      </c>
      <c r="S51" s="20">
        <v>83</v>
      </c>
      <c r="T51" s="20">
        <v>93</v>
      </c>
      <c r="U51" s="20">
        <v>37</v>
      </c>
      <c r="V51" s="20">
        <v>43</v>
      </c>
      <c r="W51" s="20">
        <v>83</v>
      </c>
    </row>
    <row r="52" spans="1:23" x14ac:dyDescent="0.2">
      <c r="A52" s="19" t="s">
        <v>419</v>
      </c>
      <c r="B52" s="20">
        <v>126</v>
      </c>
      <c r="C52" s="20">
        <v>28</v>
      </c>
      <c r="D52" s="20">
        <v>47</v>
      </c>
      <c r="E52" s="20">
        <v>13</v>
      </c>
      <c r="F52" s="20">
        <v>20</v>
      </c>
      <c r="G52" s="20">
        <v>34</v>
      </c>
      <c r="H52" s="20">
        <v>24</v>
      </c>
      <c r="I52" s="20">
        <v>14</v>
      </c>
      <c r="J52" s="20">
        <v>35</v>
      </c>
      <c r="K52" s="20">
        <v>36</v>
      </c>
      <c r="L52" s="20">
        <v>14</v>
      </c>
      <c r="M52" s="20">
        <v>22</v>
      </c>
      <c r="N52" s="20">
        <v>12</v>
      </c>
      <c r="O52" s="20">
        <v>16</v>
      </c>
      <c r="P52" s="20">
        <v>21</v>
      </c>
      <c r="Q52" s="20">
        <v>20</v>
      </c>
      <c r="R52" s="20">
        <v>20</v>
      </c>
      <c r="S52" s="20">
        <v>21</v>
      </c>
      <c r="T52" s="20">
        <v>24</v>
      </c>
      <c r="U52" s="20">
        <v>8</v>
      </c>
      <c r="V52" s="20">
        <v>19</v>
      </c>
      <c r="W52" s="20">
        <v>35</v>
      </c>
    </row>
    <row r="53" spans="1:23" x14ac:dyDescent="0.2">
      <c r="A53" s="18" t="s">
        <v>422</v>
      </c>
      <c r="B53" s="18"/>
      <c r="C53" s="18"/>
      <c r="D53" s="18"/>
      <c r="E53" s="18"/>
      <c r="F53" s="18"/>
      <c r="G53" s="18"/>
      <c r="H53" s="18"/>
      <c r="I53" s="18"/>
      <c r="J53" s="18"/>
      <c r="K53" s="18"/>
      <c r="L53" s="18"/>
      <c r="M53" s="18"/>
      <c r="N53" s="18"/>
      <c r="O53" s="18"/>
      <c r="P53" s="18"/>
      <c r="Q53" s="18"/>
      <c r="R53" s="18"/>
      <c r="S53" s="18"/>
      <c r="T53" s="18"/>
      <c r="U53" s="18"/>
      <c r="V53" s="18"/>
      <c r="W53" s="18"/>
    </row>
    <row r="54" spans="1:23" x14ac:dyDescent="0.2">
      <c r="A54" s="19" t="s">
        <v>130</v>
      </c>
      <c r="B54" s="20">
        <v>151</v>
      </c>
      <c r="C54" s="20">
        <v>55</v>
      </c>
      <c r="D54" s="20">
        <v>91</v>
      </c>
      <c r="E54" s="20">
        <v>33</v>
      </c>
      <c r="F54" s="20">
        <v>48</v>
      </c>
      <c r="G54" s="20">
        <v>79</v>
      </c>
      <c r="H54" s="20">
        <v>68</v>
      </c>
      <c r="I54" s="20">
        <v>39</v>
      </c>
      <c r="J54" s="20">
        <v>66</v>
      </c>
      <c r="K54" s="20">
        <v>80</v>
      </c>
      <c r="L54" s="20">
        <v>27</v>
      </c>
      <c r="M54" s="20">
        <v>41</v>
      </c>
      <c r="N54" s="20">
        <v>23</v>
      </c>
      <c r="O54" s="20">
        <v>28</v>
      </c>
      <c r="P54" s="20">
        <v>44</v>
      </c>
      <c r="Q54" s="20">
        <v>36</v>
      </c>
      <c r="R54" s="20">
        <v>43</v>
      </c>
      <c r="S54" s="20">
        <v>40</v>
      </c>
      <c r="T54" s="20">
        <v>47</v>
      </c>
      <c r="U54" s="20">
        <v>29</v>
      </c>
      <c r="V54" s="20">
        <v>6</v>
      </c>
      <c r="W54" s="20">
        <v>23</v>
      </c>
    </row>
    <row r="55" spans="1:23" x14ac:dyDescent="0.2">
      <c r="A55" s="19" t="s">
        <v>131</v>
      </c>
      <c r="B55" s="20">
        <v>1446</v>
      </c>
      <c r="C55" s="20">
        <v>556</v>
      </c>
      <c r="D55" s="20">
        <v>903</v>
      </c>
      <c r="E55" s="20">
        <v>207</v>
      </c>
      <c r="F55" s="20">
        <v>403</v>
      </c>
      <c r="G55" s="20">
        <v>680</v>
      </c>
      <c r="H55" s="20">
        <v>639</v>
      </c>
      <c r="I55" s="20">
        <v>240</v>
      </c>
      <c r="J55" s="20">
        <v>626</v>
      </c>
      <c r="K55" s="20">
        <v>805</v>
      </c>
      <c r="L55" s="20">
        <v>166</v>
      </c>
      <c r="M55" s="20">
        <v>346</v>
      </c>
      <c r="N55" s="20">
        <v>167</v>
      </c>
      <c r="O55" s="20">
        <v>255</v>
      </c>
      <c r="P55" s="20">
        <v>394</v>
      </c>
      <c r="Q55" s="20">
        <v>407</v>
      </c>
      <c r="R55" s="20">
        <v>366</v>
      </c>
      <c r="S55" s="20">
        <v>337</v>
      </c>
      <c r="T55" s="20">
        <v>376</v>
      </c>
      <c r="U55" s="20">
        <v>150</v>
      </c>
      <c r="V55" s="20">
        <v>71</v>
      </c>
      <c r="W55" s="20">
        <v>152</v>
      </c>
    </row>
    <row r="56" spans="1:23" x14ac:dyDescent="0.2">
      <c r="A56" s="19" t="s">
        <v>392</v>
      </c>
      <c r="B56" s="20">
        <v>150</v>
      </c>
      <c r="C56" s="20">
        <v>74</v>
      </c>
      <c r="D56" s="20">
        <v>96</v>
      </c>
      <c r="E56" s="20">
        <v>29</v>
      </c>
      <c r="F56" s="20">
        <v>38</v>
      </c>
      <c r="G56" s="20">
        <v>74</v>
      </c>
      <c r="H56" s="20">
        <v>60</v>
      </c>
      <c r="I56" s="20">
        <v>27</v>
      </c>
      <c r="J56" s="20">
        <v>52</v>
      </c>
      <c r="K56" s="20">
        <v>81</v>
      </c>
      <c r="L56" s="20">
        <v>23</v>
      </c>
      <c r="M56" s="20">
        <v>35</v>
      </c>
      <c r="N56" s="20">
        <v>17</v>
      </c>
      <c r="O56" s="20">
        <v>22</v>
      </c>
      <c r="P56" s="20">
        <v>41</v>
      </c>
      <c r="Q56" s="20">
        <v>38</v>
      </c>
      <c r="R56" s="20">
        <v>37</v>
      </c>
      <c r="S56" s="20">
        <v>32</v>
      </c>
      <c r="T56" s="20">
        <v>37</v>
      </c>
      <c r="U56" s="20">
        <v>13</v>
      </c>
      <c r="V56" s="20">
        <v>8</v>
      </c>
      <c r="W56" s="20">
        <v>14</v>
      </c>
    </row>
    <row r="57" spans="1:23" x14ac:dyDescent="0.2">
      <c r="A57" s="19" t="s">
        <v>132</v>
      </c>
      <c r="B57" s="20">
        <v>372</v>
      </c>
      <c r="C57" s="20">
        <v>116</v>
      </c>
      <c r="D57" s="20">
        <v>193</v>
      </c>
      <c r="E57" s="20">
        <v>48</v>
      </c>
      <c r="F57" s="20">
        <v>76</v>
      </c>
      <c r="G57" s="20">
        <v>128</v>
      </c>
      <c r="H57" s="20">
        <v>106</v>
      </c>
      <c r="I57" s="20">
        <v>50</v>
      </c>
      <c r="J57" s="20">
        <v>121</v>
      </c>
      <c r="K57" s="20">
        <v>167</v>
      </c>
      <c r="L57" s="20">
        <v>44</v>
      </c>
      <c r="M57" s="20">
        <v>78</v>
      </c>
      <c r="N57" s="20">
        <v>40</v>
      </c>
      <c r="O57" s="20">
        <v>66</v>
      </c>
      <c r="P57" s="20">
        <v>89</v>
      </c>
      <c r="Q57" s="20">
        <v>78</v>
      </c>
      <c r="R57" s="20">
        <v>75</v>
      </c>
      <c r="S57" s="20">
        <v>65</v>
      </c>
      <c r="T57" s="20">
        <v>75</v>
      </c>
      <c r="U57" s="20">
        <v>34</v>
      </c>
      <c r="V57" s="20">
        <v>41</v>
      </c>
      <c r="W57" s="20">
        <v>65</v>
      </c>
    </row>
    <row r="58" spans="1:23" x14ac:dyDescent="0.2">
      <c r="A58" s="19" t="s">
        <v>423</v>
      </c>
      <c r="B58" s="20">
        <v>69</v>
      </c>
      <c r="C58" s="20">
        <v>27</v>
      </c>
      <c r="D58" s="20">
        <v>40</v>
      </c>
      <c r="E58" s="20">
        <v>11</v>
      </c>
      <c r="F58" s="20">
        <v>12</v>
      </c>
      <c r="G58" s="20">
        <v>23</v>
      </c>
      <c r="H58" s="20">
        <v>22</v>
      </c>
      <c r="I58" s="20">
        <v>10</v>
      </c>
      <c r="J58" s="20">
        <v>23</v>
      </c>
      <c r="K58" s="20">
        <v>23</v>
      </c>
      <c r="L58" s="20">
        <v>9</v>
      </c>
      <c r="M58" s="20">
        <v>12</v>
      </c>
      <c r="N58" s="20">
        <v>4</v>
      </c>
      <c r="O58" s="20">
        <v>6</v>
      </c>
      <c r="P58" s="20">
        <v>15</v>
      </c>
      <c r="Q58" s="20">
        <v>16</v>
      </c>
      <c r="R58" s="20">
        <v>12</v>
      </c>
      <c r="S58" s="20">
        <v>10</v>
      </c>
      <c r="T58" s="20">
        <v>13</v>
      </c>
      <c r="U58" s="20">
        <v>6</v>
      </c>
      <c r="V58" s="20">
        <v>6</v>
      </c>
      <c r="W58" s="20">
        <v>13</v>
      </c>
    </row>
    <row r="59" spans="1:23" x14ac:dyDescent="0.2">
      <c r="A59" s="18" t="s">
        <v>133</v>
      </c>
      <c r="B59" s="17">
        <v>92</v>
      </c>
      <c r="C59" s="17">
        <v>41</v>
      </c>
      <c r="D59" s="17">
        <v>57</v>
      </c>
      <c r="E59" s="17">
        <v>22</v>
      </c>
      <c r="F59" s="17">
        <v>34</v>
      </c>
      <c r="G59" s="17">
        <v>46</v>
      </c>
      <c r="H59" s="17">
        <v>44</v>
      </c>
      <c r="I59" s="17">
        <v>27</v>
      </c>
      <c r="J59" s="17">
        <v>43</v>
      </c>
      <c r="K59" s="17">
        <v>48</v>
      </c>
      <c r="L59" s="17">
        <v>19</v>
      </c>
      <c r="M59" s="17">
        <v>26</v>
      </c>
      <c r="N59" s="17">
        <v>19</v>
      </c>
      <c r="O59" s="17">
        <v>21</v>
      </c>
      <c r="P59" s="17">
        <v>29</v>
      </c>
      <c r="Q59" s="17">
        <v>29</v>
      </c>
      <c r="R59" s="17">
        <v>27</v>
      </c>
      <c r="S59" s="17">
        <v>28</v>
      </c>
      <c r="T59" s="17">
        <v>31</v>
      </c>
      <c r="U59" s="17">
        <v>24</v>
      </c>
      <c r="V59" s="17">
        <v>4</v>
      </c>
      <c r="W59" s="17">
        <v>13</v>
      </c>
    </row>
    <row r="60" spans="1:23" x14ac:dyDescent="0.2">
      <c r="A60" s="19" t="s">
        <v>134</v>
      </c>
      <c r="B60" s="20">
        <v>813</v>
      </c>
      <c r="C60" s="20">
        <v>270</v>
      </c>
      <c r="D60" s="20">
        <v>482</v>
      </c>
      <c r="E60" s="20">
        <v>118</v>
      </c>
      <c r="F60" s="20">
        <v>219</v>
      </c>
      <c r="G60" s="20">
        <v>377</v>
      </c>
      <c r="H60" s="20">
        <v>367</v>
      </c>
      <c r="I60" s="20">
        <v>133</v>
      </c>
      <c r="J60" s="20">
        <v>342</v>
      </c>
      <c r="K60" s="20">
        <v>419</v>
      </c>
      <c r="L60" s="20">
        <v>92</v>
      </c>
      <c r="M60" s="20">
        <v>180</v>
      </c>
      <c r="N60" s="20">
        <v>97</v>
      </c>
      <c r="O60" s="20">
        <v>131</v>
      </c>
      <c r="P60" s="20">
        <v>216</v>
      </c>
      <c r="Q60" s="20">
        <v>222</v>
      </c>
      <c r="R60" s="20">
        <v>194</v>
      </c>
      <c r="S60" s="20">
        <v>182</v>
      </c>
      <c r="T60" s="20">
        <v>204</v>
      </c>
      <c r="U60" s="20">
        <v>83</v>
      </c>
      <c r="V60" s="20">
        <v>45</v>
      </c>
      <c r="W60" s="20">
        <v>89</v>
      </c>
    </row>
    <row r="61" spans="1:23" x14ac:dyDescent="0.2">
      <c r="A61" s="19" t="s">
        <v>393</v>
      </c>
      <c r="B61" s="20">
        <v>65</v>
      </c>
      <c r="C61" s="20">
        <v>29</v>
      </c>
      <c r="D61" s="20">
        <v>45</v>
      </c>
      <c r="E61" s="20">
        <v>17</v>
      </c>
      <c r="F61" s="20">
        <v>21</v>
      </c>
      <c r="G61" s="20">
        <v>32</v>
      </c>
      <c r="H61" s="20">
        <v>27</v>
      </c>
      <c r="I61" s="20">
        <v>15</v>
      </c>
      <c r="J61" s="20">
        <v>24</v>
      </c>
      <c r="K61" s="20">
        <v>28</v>
      </c>
      <c r="L61" s="20">
        <v>11</v>
      </c>
      <c r="M61" s="20">
        <v>17</v>
      </c>
      <c r="N61" s="20">
        <v>10</v>
      </c>
      <c r="O61" s="20">
        <v>11</v>
      </c>
      <c r="P61" s="20">
        <v>18</v>
      </c>
      <c r="Q61" s="20">
        <v>17</v>
      </c>
      <c r="R61" s="20">
        <v>18</v>
      </c>
      <c r="S61" s="20">
        <v>15</v>
      </c>
      <c r="T61" s="20">
        <v>17</v>
      </c>
      <c r="U61" s="20">
        <v>7</v>
      </c>
      <c r="V61" s="20">
        <v>7</v>
      </c>
      <c r="W61" s="20">
        <v>8</v>
      </c>
    </row>
    <row r="62" spans="1:23" x14ac:dyDescent="0.2">
      <c r="A62" s="19" t="s">
        <v>135</v>
      </c>
      <c r="B62" s="20">
        <v>83</v>
      </c>
      <c r="C62" s="20">
        <v>22</v>
      </c>
      <c r="D62" s="20">
        <v>38</v>
      </c>
      <c r="E62" s="20">
        <v>11</v>
      </c>
      <c r="F62" s="20">
        <v>18</v>
      </c>
      <c r="G62" s="20">
        <v>27</v>
      </c>
      <c r="H62" s="20">
        <v>27</v>
      </c>
      <c r="I62" s="20">
        <v>18</v>
      </c>
      <c r="J62" s="20">
        <v>29</v>
      </c>
      <c r="K62" s="20">
        <v>32</v>
      </c>
      <c r="L62" s="20">
        <v>13</v>
      </c>
      <c r="M62" s="20">
        <v>18</v>
      </c>
      <c r="N62" s="20">
        <v>16</v>
      </c>
      <c r="O62" s="20">
        <v>16</v>
      </c>
      <c r="P62" s="20">
        <v>20</v>
      </c>
      <c r="Q62" s="20">
        <v>20</v>
      </c>
      <c r="R62" s="20">
        <v>20</v>
      </c>
      <c r="S62" s="20">
        <v>16</v>
      </c>
      <c r="T62" s="20">
        <v>19</v>
      </c>
      <c r="U62" s="20">
        <v>14</v>
      </c>
      <c r="V62" s="20">
        <v>10</v>
      </c>
      <c r="W62" s="20">
        <v>17</v>
      </c>
    </row>
    <row r="63" spans="1:23" x14ac:dyDescent="0.2">
      <c r="A63" s="19" t="s">
        <v>424</v>
      </c>
      <c r="B63" s="20">
        <v>39</v>
      </c>
      <c r="C63" s="20">
        <v>15</v>
      </c>
      <c r="D63" s="20">
        <v>25</v>
      </c>
      <c r="E63" s="20">
        <v>5</v>
      </c>
      <c r="F63" s="20">
        <v>6</v>
      </c>
      <c r="G63" s="20">
        <v>15</v>
      </c>
      <c r="H63" s="20">
        <v>14</v>
      </c>
      <c r="I63" s="20">
        <v>4</v>
      </c>
      <c r="J63" s="20">
        <v>15</v>
      </c>
      <c r="K63" s="20">
        <v>13</v>
      </c>
      <c r="L63" s="20">
        <v>5</v>
      </c>
      <c r="M63" s="20">
        <v>6</v>
      </c>
      <c r="N63" s="20">
        <v>2</v>
      </c>
      <c r="O63" s="20">
        <v>3</v>
      </c>
      <c r="P63" s="20">
        <v>11</v>
      </c>
      <c r="Q63" s="20">
        <v>9</v>
      </c>
      <c r="R63" s="20">
        <v>7</v>
      </c>
      <c r="S63" s="20">
        <v>5</v>
      </c>
      <c r="T63" s="20">
        <v>9</v>
      </c>
      <c r="U63" s="20">
        <v>4</v>
      </c>
      <c r="V63" s="20">
        <v>4</v>
      </c>
      <c r="W63" s="20">
        <v>6</v>
      </c>
    </row>
    <row r="64" spans="1:23" x14ac:dyDescent="0.2">
      <c r="A64" s="18" t="s">
        <v>136</v>
      </c>
      <c r="B64" s="17">
        <v>59</v>
      </c>
      <c r="C64" s="17">
        <v>14</v>
      </c>
      <c r="D64" s="17">
        <v>34</v>
      </c>
      <c r="E64" s="17">
        <v>11</v>
      </c>
      <c r="F64" s="17">
        <v>14</v>
      </c>
      <c r="G64" s="17">
        <v>33</v>
      </c>
      <c r="H64" s="17">
        <v>24</v>
      </c>
      <c r="I64" s="17">
        <v>12</v>
      </c>
      <c r="J64" s="17">
        <v>23</v>
      </c>
      <c r="K64" s="17">
        <v>32</v>
      </c>
      <c r="L64" s="17">
        <v>8</v>
      </c>
      <c r="M64" s="17">
        <v>15</v>
      </c>
      <c r="N64" s="17">
        <v>4</v>
      </c>
      <c r="O64" s="17">
        <v>7</v>
      </c>
      <c r="P64" s="17">
        <v>15</v>
      </c>
      <c r="Q64" s="17">
        <v>7</v>
      </c>
      <c r="R64" s="17">
        <v>16</v>
      </c>
      <c r="S64" s="17">
        <v>12</v>
      </c>
      <c r="T64" s="17">
        <v>16</v>
      </c>
      <c r="U64" s="17">
        <v>5</v>
      </c>
      <c r="V64" s="17">
        <v>2</v>
      </c>
      <c r="W64" s="17">
        <v>10</v>
      </c>
    </row>
    <row r="65" spans="1:23" x14ac:dyDescent="0.2">
      <c r="A65" s="19" t="s">
        <v>134</v>
      </c>
      <c r="B65" s="20">
        <v>632</v>
      </c>
      <c r="C65" s="20">
        <v>286</v>
      </c>
      <c r="D65" s="20">
        <v>421</v>
      </c>
      <c r="E65" s="20">
        <v>89</v>
      </c>
      <c r="F65" s="20">
        <v>183</v>
      </c>
      <c r="G65" s="20">
        <v>302</v>
      </c>
      <c r="H65" s="20">
        <v>271</v>
      </c>
      <c r="I65" s="20">
        <v>107</v>
      </c>
      <c r="J65" s="20">
        <v>283</v>
      </c>
      <c r="K65" s="20">
        <v>385</v>
      </c>
      <c r="L65" s="20">
        <v>74</v>
      </c>
      <c r="M65" s="20">
        <v>166</v>
      </c>
      <c r="N65" s="20">
        <v>69</v>
      </c>
      <c r="O65" s="20">
        <v>123</v>
      </c>
      <c r="P65" s="20">
        <v>178</v>
      </c>
      <c r="Q65" s="20">
        <v>185</v>
      </c>
      <c r="R65" s="20">
        <v>172</v>
      </c>
      <c r="S65" s="20">
        <v>155</v>
      </c>
      <c r="T65" s="20">
        <v>172</v>
      </c>
      <c r="U65" s="20">
        <v>67</v>
      </c>
      <c r="V65" s="20">
        <v>26</v>
      </c>
      <c r="W65" s="20">
        <v>63</v>
      </c>
    </row>
    <row r="66" spans="1:23" x14ac:dyDescent="0.2">
      <c r="A66" s="19" t="s">
        <v>393</v>
      </c>
      <c r="B66" s="20">
        <v>85</v>
      </c>
      <c r="C66" s="20">
        <v>45</v>
      </c>
      <c r="D66" s="20">
        <v>51</v>
      </c>
      <c r="E66" s="20">
        <v>12</v>
      </c>
      <c r="F66" s="20">
        <v>17</v>
      </c>
      <c r="G66" s="20">
        <v>42</v>
      </c>
      <c r="H66" s="20">
        <v>33</v>
      </c>
      <c r="I66" s="20">
        <v>12</v>
      </c>
      <c r="J66" s="20">
        <v>28</v>
      </c>
      <c r="K66" s="20">
        <v>53</v>
      </c>
      <c r="L66" s="20">
        <v>12</v>
      </c>
      <c r="M66" s="20">
        <v>18</v>
      </c>
      <c r="N66" s="20">
        <v>7</v>
      </c>
      <c r="O66" s="20">
        <v>11</v>
      </c>
      <c r="P66" s="20">
        <v>23</v>
      </c>
      <c r="Q66" s="20">
        <v>21</v>
      </c>
      <c r="R66" s="20">
        <v>19</v>
      </c>
      <c r="S66" s="20">
        <v>17</v>
      </c>
      <c r="T66" s="20">
        <v>20</v>
      </c>
      <c r="U66" s="20">
        <v>6</v>
      </c>
      <c r="V66" s="20">
        <v>1</v>
      </c>
      <c r="W66" s="20">
        <v>6</v>
      </c>
    </row>
    <row r="67" spans="1:23" x14ac:dyDescent="0.2">
      <c r="A67" s="19" t="s">
        <v>135</v>
      </c>
      <c r="B67" s="20">
        <v>289</v>
      </c>
      <c r="C67" s="20">
        <v>94</v>
      </c>
      <c r="D67" s="20">
        <v>155</v>
      </c>
      <c r="E67" s="20">
        <v>37</v>
      </c>
      <c r="F67" s="20">
        <v>58</v>
      </c>
      <c r="G67" s="20">
        <v>101</v>
      </c>
      <c r="H67" s="20">
        <v>79</v>
      </c>
      <c r="I67" s="20">
        <v>32</v>
      </c>
      <c r="J67" s="20">
        <v>92</v>
      </c>
      <c r="K67" s="20">
        <v>135</v>
      </c>
      <c r="L67" s="20">
        <v>31</v>
      </c>
      <c r="M67" s="20">
        <v>60</v>
      </c>
      <c r="N67" s="20">
        <v>24</v>
      </c>
      <c r="O67" s="20">
        <v>50</v>
      </c>
      <c r="P67" s="20">
        <v>69</v>
      </c>
      <c r="Q67" s="20">
        <v>58</v>
      </c>
      <c r="R67" s="20">
        <v>55</v>
      </c>
      <c r="S67" s="20">
        <v>49</v>
      </c>
      <c r="T67" s="20">
        <v>56</v>
      </c>
      <c r="U67" s="20">
        <v>20</v>
      </c>
      <c r="V67" s="20">
        <v>31</v>
      </c>
      <c r="W67" s="20">
        <v>48</v>
      </c>
    </row>
    <row r="68" spans="1:23" x14ac:dyDescent="0.2">
      <c r="A68" s="19" t="s">
        <v>424</v>
      </c>
      <c r="B68" s="20">
        <v>30</v>
      </c>
      <c r="C68" s="20">
        <v>12</v>
      </c>
      <c r="D68" s="20">
        <v>15</v>
      </c>
      <c r="E68" s="20">
        <v>6</v>
      </c>
      <c r="F68" s="20">
        <v>6</v>
      </c>
      <c r="G68" s="20">
        <v>8</v>
      </c>
      <c r="H68" s="20">
        <v>8</v>
      </c>
      <c r="I68" s="20">
        <v>6</v>
      </c>
      <c r="J68" s="20">
        <v>8</v>
      </c>
      <c r="K68" s="20">
        <v>10</v>
      </c>
      <c r="L68" s="20">
        <v>4</v>
      </c>
      <c r="M68" s="20">
        <v>6</v>
      </c>
      <c r="N68" s="20">
        <v>2</v>
      </c>
      <c r="O68" s="20">
        <v>3</v>
      </c>
      <c r="P68" s="20">
        <v>4</v>
      </c>
      <c r="Q68" s="20">
        <v>7</v>
      </c>
      <c r="R68" s="20">
        <v>5</v>
      </c>
      <c r="S68" s="20">
        <v>5</v>
      </c>
      <c r="T68" s="20">
        <v>4</v>
      </c>
      <c r="U68" s="20">
        <v>2</v>
      </c>
      <c r="V68" s="20">
        <v>2</v>
      </c>
      <c r="W68" s="20">
        <v>7</v>
      </c>
    </row>
    <row r="69" spans="1:23" x14ac:dyDescent="0.2">
      <c r="A69" s="18" t="s">
        <v>425</v>
      </c>
      <c r="B69" s="18"/>
      <c r="C69" s="18"/>
      <c r="D69" s="18"/>
      <c r="E69" s="18"/>
      <c r="F69" s="18"/>
      <c r="G69" s="18"/>
      <c r="H69" s="18"/>
      <c r="I69" s="18"/>
      <c r="J69" s="18"/>
      <c r="K69" s="18"/>
      <c r="L69" s="18"/>
      <c r="M69" s="18"/>
      <c r="N69" s="18"/>
      <c r="O69" s="18"/>
      <c r="P69" s="18"/>
      <c r="Q69" s="18"/>
      <c r="R69" s="18"/>
      <c r="S69" s="18"/>
      <c r="T69" s="18"/>
      <c r="U69" s="18"/>
      <c r="V69" s="18"/>
      <c r="W69" s="18"/>
    </row>
    <row r="70" spans="1:23" x14ac:dyDescent="0.2">
      <c r="A70" s="19" t="s">
        <v>426</v>
      </c>
      <c r="B70" s="20">
        <v>366</v>
      </c>
      <c r="C70" s="20">
        <v>133</v>
      </c>
      <c r="D70" s="20">
        <v>209</v>
      </c>
      <c r="E70" s="20">
        <v>65</v>
      </c>
      <c r="F70" s="20">
        <v>100</v>
      </c>
      <c r="G70" s="20">
        <v>163</v>
      </c>
      <c r="H70" s="20">
        <v>134</v>
      </c>
      <c r="I70" s="20">
        <v>72</v>
      </c>
      <c r="J70" s="20">
        <v>137</v>
      </c>
      <c r="K70" s="20">
        <v>182</v>
      </c>
      <c r="L70" s="20">
        <v>56</v>
      </c>
      <c r="M70" s="20">
        <v>81</v>
      </c>
      <c r="N70" s="20">
        <v>44</v>
      </c>
      <c r="O70" s="20">
        <v>55</v>
      </c>
      <c r="P70" s="20">
        <v>88</v>
      </c>
      <c r="Q70" s="20">
        <v>79</v>
      </c>
      <c r="R70" s="20">
        <v>85</v>
      </c>
      <c r="S70" s="20">
        <v>75</v>
      </c>
      <c r="T70" s="20">
        <v>88</v>
      </c>
      <c r="U70" s="20">
        <v>41</v>
      </c>
      <c r="V70" s="20">
        <v>24</v>
      </c>
      <c r="W70" s="20">
        <v>51</v>
      </c>
    </row>
    <row r="71" spans="1:23" x14ac:dyDescent="0.2">
      <c r="A71" s="19" t="s">
        <v>427</v>
      </c>
      <c r="B71" s="20">
        <v>1212</v>
      </c>
      <c r="C71" s="20">
        <v>461</v>
      </c>
      <c r="D71" s="20">
        <v>763</v>
      </c>
      <c r="E71" s="20">
        <v>169</v>
      </c>
      <c r="F71" s="20">
        <v>339</v>
      </c>
      <c r="G71" s="20">
        <v>584</v>
      </c>
      <c r="H71" s="20">
        <v>541</v>
      </c>
      <c r="I71" s="20">
        <v>203</v>
      </c>
      <c r="J71" s="20">
        <v>516</v>
      </c>
      <c r="K71" s="20">
        <v>681</v>
      </c>
      <c r="L71" s="20">
        <v>139</v>
      </c>
      <c r="M71" s="20">
        <v>299</v>
      </c>
      <c r="N71" s="20">
        <v>142</v>
      </c>
      <c r="O71" s="20">
        <v>215</v>
      </c>
      <c r="P71" s="20">
        <v>326</v>
      </c>
      <c r="Q71" s="20">
        <v>339</v>
      </c>
      <c r="R71" s="20">
        <v>300</v>
      </c>
      <c r="S71" s="20">
        <v>271</v>
      </c>
      <c r="T71" s="20">
        <v>312</v>
      </c>
      <c r="U71" s="20">
        <v>127</v>
      </c>
      <c r="V71" s="20">
        <v>57</v>
      </c>
      <c r="W71" s="20">
        <v>121</v>
      </c>
    </row>
    <row r="72" spans="1:23" x14ac:dyDescent="0.2">
      <c r="A72" s="19" t="s">
        <v>137</v>
      </c>
      <c r="B72" s="20">
        <v>112</v>
      </c>
      <c r="C72" s="20">
        <v>45</v>
      </c>
      <c r="D72" s="20">
        <v>73</v>
      </c>
      <c r="E72" s="20">
        <v>23</v>
      </c>
      <c r="F72" s="20">
        <v>36</v>
      </c>
      <c r="G72" s="20">
        <v>69</v>
      </c>
      <c r="H72" s="20">
        <v>60</v>
      </c>
      <c r="I72" s="20">
        <v>24</v>
      </c>
      <c r="J72" s="20">
        <v>55</v>
      </c>
      <c r="K72" s="20">
        <v>71</v>
      </c>
      <c r="L72" s="20">
        <v>14</v>
      </c>
      <c r="M72" s="20">
        <v>36</v>
      </c>
      <c r="N72" s="20">
        <v>15</v>
      </c>
      <c r="O72" s="20">
        <v>29</v>
      </c>
      <c r="P72" s="20">
        <v>40</v>
      </c>
      <c r="Q72" s="20">
        <v>43</v>
      </c>
      <c r="R72" s="20">
        <v>37</v>
      </c>
      <c r="S72" s="20">
        <v>37</v>
      </c>
      <c r="T72" s="20">
        <v>44</v>
      </c>
      <c r="U72" s="20">
        <v>15</v>
      </c>
      <c r="V72" s="20">
        <v>7</v>
      </c>
      <c r="W72" s="20">
        <v>5</v>
      </c>
    </row>
    <row r="73" spans="1:23" x14ac:dyDescent="0.2">
      <c r="A73" s="19" t="s">
        <v>138</v>
      </c>
      <c r="B73" s="20">
        <v>673</v>
      </c>
      <c r="C73" s="20">
        <v>259</v>
      </c>
      <c r="D73" s="20">
        <v>414</v>
      </c>
      <c r="E73" s="20">
        <v>110</v>
      </c>
      <c r="F73" s="20">
        <v>180</v>
      </c>
      <c r="G73" s="20">
        <v>302</v>
      </c>
      <c r="H73" s="20">
        <v>269</v>
      </c>
      <c r="I73" s="20">
        <v>106</v>
      </c>
      <c r="J73" s="20">
        <v>266</v>
      </c>
      <c r="K73" s="20">
        <v>364</v>
      </c>
      <c r="L73" s="20">
        <v>88</v>
      </c>
      <c r="M73" s="20">
        <v>161</v>
      </c>
      <c r="N73" s="20">
        <v>89</v>
      </c>
      <c r="O73" s="20">
        <v>128</v>
      </c>
      <c r="P73" s="20">
        <v>183</v>
      </c>
      <c r="Q73" s="20">
        <v>187</v>
      </c>
      <c r="R73" s="20">
        <v>172</v>
      </c>
      <c r="S73" s="20">
        <v>165</v>
      </c>
      <c r="T73" s="20">
        <v>172</v>
      </c>
      <c r="U73" s="20">
        <v>74</v>
      </c>
      <c r="V73" s="20">
        <v>52</v>
      </c>
      <c r="W73" s="20">
        <v>82</v>
      </c>
    </row>
    <row r="74" spans="1:23" x14ac:dyDescent="0.2">
      <c r="A74" s="19" t="s">
        <v>428</v>
      </c>
      <c r="B74" s="20">
        <v>75</v>
      </c>
      <c r="C74" s="20">
        <v>31</v>
      </c>
      <c r="D74" s="20">
        <v>42</v>
      </c>
      <c r="E74" s="20">
        <v>14</v>
      </c>
      <c r="F74" s="20">
        <v>24</v>
      </c>
      <c r="G74" s="20">
        <v>29</v>
      </c>
      <c r="H74" s="20">
        <v>32</v>
      </c>
      <c r="I74" s="20">
        <v>15</v>
      </c>
      <c r="J74" s="20">
        <v>31</v>
      </c>
      <c r="K74" s="20">
        <v>33</v>
      </c>
      <c r="L74" s="20">
        <v>12</v>
      </c>
      <c r="M74" s="20">
        <v>18</v>
      </c>
      <c r="N74" s="20">
        <v>11</v>
      </c>
      <c r="O74" s="20">
        <v>13</v>
      </c>
      <c r="P74" s="20">
        <v>21</v>
      </c>
      <c r="Q74" s="20">
        <v>18</v>
      </c>
      <c r="R74" s="20">
        <v>25</v>
      </c>
      <c r="S74" s="20">
        <v>23</v>
      </c>
      <c r="T74" s="20">
        <v>23</v>
      </c>
      <c r="U74" s="20">
        <v>12</v>
      </c>
      <c r="V74" s="20">
        <v>8</v>
      </c>
      <c r="W74" s="20">
        <v>15</v>
      </c>
    </row>
    <row r="75" spans="1:23" x14ac:dyDescent="0.2">
      <c r="A75" s="19" t="s">
        <v>429</v>
      </c>
      <c r="B75" s="20">
        <v>178</v>
      </c>
      <c r="C75" s="20">
        <v>67</v>
      </c>
      <c r="D75" s="20">
        <v>99</v>
      </c>
      <c r="E75" s="20">
        <v>23</v>
      </c>
      <c r="F75" s="20">
        <v>32</v>
      </c>
      <c r="G75" s="20">
        <v>61</v>
      </c>
      <c r="H75" s="20">
        <v>64</v>
      </c>
      <c r="I75" s="20">
        <v>20</v>
      </c>
      <c r="J75" s="20">
        <v>67</v>
      </c>
      <c r="K75" s="20">
        <v>75</v>
      </c>
      <c r="L75" s="20">
        <v>17</v>
      </c>
      <c r="M75" s="20">
        <v>31</v>
      </c>
      <c r="N75" s="20">
        <v>12</v>
      </c>
      <c r="O75" s="20">
        <v>15</v>
      </c>
      <c r="P75" s="20">
        <v>42</v>
      </c>
      <c r="Q75" s="20">
        <v>42</v>
      </c>
      <c r="R75" s="20">
        <v>36</v>
      </c>
      <c r="S75" s="20">
        <v>29</v>
      </c>
      <c r="T75" s="20">
        <v>36</v>
      </c>
      <c r="U75" s="20">
        <v>13</v>
      </c>
      <c r="V75" s="20">
        <v>13</v>
      </c>
      <c r="W75" s="20">
        <v>32</v>
      </c>
    </row>
    <row r="76" spans="1:23" x14ac:dyDescent="0.2">
      <c r="A76" s="19" t="s">
        <v>1441</v>
      </c>
      <c r="B76" s="20">
        <v>1644</v>
      </c>
      <c r="C76" s="20">
        <v>628</v>
      </c>
      <c r="D76" s="20">
        <v>1015</v>
      </c>
      <c r="E76" s="20">
        <v>240</v>
      </c>
      <c r="F76" s="20">
        <v>445</v>
      </c>
      <c r="G76" s="20">
        <v>760</v>
      </c>
      <c r="H76" s="20">
        <v>697</v>
      </c>
      <c r="I76" s="20">
        <v>274</v>
      </c>
      <c r="J76" s="20">
        <v>684</v>
      </c>
      <c r="K76" s="20">
        <v>899</v>
      </c>
      <c r="L76" s="20">
        <v>196</v>
      </c>
      <c r="M76" s="20">
        <v>400</v>
      </c>
      <c r="N76" s="20">
        <v>195</v>
      </c>
      <c r="O76" s="20">
        <v>307</v>
      </c>
      <c r="P76" s="20">
        <v>453</v>
      </c>
      <c r="Q76" s="20">
        <v>454</v>
      </c>
      <c r="R76" s="20">
        <v>412</v>
      </c>
      <c r="S76" s="20">
        <v>380</v>
      </c>
      <c r="T76" s="20">
        <v>424</v>
      </c>
      <c r="U76" s="20">
        <v>178</v>
      </c>
      <c r="V76" s="20">
        <v>95</v>
      </c>
      <c r="W76" s="20">
        <v>184</v>
      </c>
    </row>
    <row r="77" spans="1:23" x14ac:dyDescent="0.2">
      <c r="A77" s="18" t="s">
        <v>430</v>
      </c>
      <c r="B77" s="18"/>
      <c r="C77" s="18"/>
      <c r="D77" s="18"/>
      <c r="E77" s="18"/>
      <c r="F77" s="18"/>
      <c r="G77" s="18"/>
      <c r="H77" s="18"/>
      <c r="I77" s="18"/>
      <c r="J77" s="18"/>
      <c r="K77" s="18"/>
      <c r="L77" s="18"/>
      <c r="M77" s="18"/>
      <c r="N77" s="18"/>
      <c r="O77" s="18"/>
      <c r="P77" s="18"/>
      <c r="Q77" s="18"/>
      <c r="R77" s="18"/>
      <c r="S77" s="18"/>
      <c r="T77" s="18"/>
      <c r="U77" s="18"/>
      <c r="V77" s="18"/>
      <c r="W77" s="18"/>
    </row>
    <row r="78" spans="1:23" x14ac:dyDescent="0.2">
      <c r="A78" s="21" t="s">
        <v>431</v>
      </c>
      <c r="B78" s="34">
        <v>366</v>
      </c>
      <c r="C78" s="34">
        <v>133</v>
      </c>
      <c r="D78" s="34">
        <v>209</v>
      </c>
      <c r="E78" s="34">
        <v>65</v>
      </c>
      <c r="F78" s="34">
        <v>100</v>
      </c>
      <c r="G78" s="34">
        <v>163</v>
      </c>
      <c r="H78" s="34">
        <v>134</v>
      </c>
      <c r="I78" s="34">
        <v>72</v>
      </c>
      <c r="J78" s="34">
        <v>137</v>
      </c>
      <c r="K78" s="34">
        <v>182</v>
      </c>
      <c r="L78" s="34">
        <v>56</v>
      </c>
      <c r="M78" s="34">
        <v>81</v>
      </c>
      <c r="N78" s="34">
        <v>44</v>
      </c>
      <c r="O78" s="34">
        <v>55</v>
      </c>
      <c r="P78" s="34">
        <v>88</v>
      </c>
      <c r="Q78" s="34">
        <v>79</v>
      </c>
      <c r="R78" s="34">
        <v>85</v>
      </c>
      <c r="S78" s="34">
        <v>75</v>
      </c>
      <c r="T78" s="34">
        <v>88</v>
      </c>
      <c r="U78" s="34">
        <v>41</v>
      </c>
      <c r="V78" s="34">
        <v>24</v>
      </c>
      <c r="W78" s="34">
        <v>51</v>
      </c>
    </row>
    <row r="79" spans="1:23" x14ac:dyDescent="0.2">
      <c r="A79" s="21" t="s">
        <v>432</v>
      </c>
      <c r="B79" s="34">
        <v>954</v>
      </c>
      <c r="C79" s="34">
        <v>356</v>
      </c>
      <c r="D79" s="34">
        <v>588</v>
      </c>
      <c r="E79" s="34">
        <v>133</v>
      </c>
      <c r="F79" s="34">
        <v>255</v>
      </c>
      <c r="G79" s="34">
        <v>442</v>
      </c>
      <c r="H79" s="34">
        <v>402</v>
      </c>
      <c r="I79" s="34">
        <v>164</v>
      </c>
      <c r="J79" s="34">
        <v>403</v>
      </c>
      <c r="K79" s="34">
        <v>518</v>
      </c>
      <c r="L79" s="34">
        <v>106</v>
      </c>
      <c r="M79" s="34">
        <v>233</v>
      </c>
      <c r="N79" s="34">
        <v>107</v>
      </c>
      <c r="O79" s="34">
        <v>183</v>
      </c>
      <c r="P79" s="34">
        <v>268</v>
      </c>
      <c r="Q79" s="34">
        <v>259</v>
      </c>
      <c r="R79" s="34">
        <v>232</v>
      </c>
      <c r="S79" s="34">
        <v>208</v>
      </c>
      <c r="T79" s="34">
        <v>239</v>
      </c>
      <c r="U79" s="34">
        <v>100</v>
      </c>
      <c r="V79" s="34">
        <v>46</v>
      </c>
      <c r="W79" s="34">
        <v>104</v>
      </c>
    </row>
    <row r="80" spans="1:23" x14ac:dyDescent="0.2">
      <c r="A80" s="19" t="s">
        <v>433</v>
      </c>
      <c r="B80" s="20">
        <v>345</v>
      </c>
      <c r="C80" s="20">
        <v>134</v>
      </c>
      <c r="D80" s="20">
        <v>207</v>
      </c>
      <c r="E80" s="20">
        <v>51</v>
      </c>
      <c r="F80" s="20">
        <v>100</v>
      </c>
      <c r="G80" s="20">
        <v>165</v>
      </c>
      <c r="H80" s="20">
        <v>146</v>
      </c>
      <c r="I80" s="20">
        <v>60</v>
      </c>
      <c r="J80" s="20">
        <v>140</v>
      </c>
      <c r="K80" s="20">
        <v>189</v>
      </c>
      <c r="L80" s="20">
        <v>43</v>
      </c>
      <c r="M80" s="20">
        <v>81</v>
      </c>
      <c r="N80" s="20">
        <v>46</v>
      </c>
      <c r="O80" s="20">
        <v>65</v>
      </c>
      <c r="P80" s="20">
        <v>93</v>
      </c>
      <c r="Q80" s="20">
        <v>101</v>
      </c>
      <c r="R80" s="20">
        <v>85</v>
      </c>
      <c r="S80" s="20">
        <v>82</v>
      </c>
      <c r="T80" s="20">
        <v>86</v>
      </c>
      <c r="U80" s="20">
        <v>39</v>
      </c>
      <c r="V80" s="20">
        <v>24</v>
      </c>
      <c r="W80" s="20">
        <v>39</v>
      </c>
    </row>
    <row r="81" spans="1:23" x14ac:dyDescent="0.2">
      <c r="A81" s="19" t="s">
        <v>434</v>
      </c>
      <c r="B81" s="20">
        <v>141</v>
      </c>
      <c r="C81" s="20">
        <v>52</v>
      </c>
      <c r="D81" s="20">
        <v>86</v>
      </c>
      <c r="E81" s="20">
        <v>37</v>
      </c>
      <c r="F81" s="20">
        <v>39</v>
      </c>
      <c r="G81" s="20">
        <v>74</v>
      </c>
      <c r="H81" s="20">
        <v>68</v>
      </c>
      <c r="I81" s="20">
        <v>25</v>
      </c>
      <c r="J81" s="20">
        <v>63</v>
      </c>
      <c r="K81" s="20">
        <v>81</v>
      </c>
      <c r="L81" s="20">
        <v>27</v>
      </c>
      <c r="M81" s="20">
        <v>39</v>
      </c>
      <c r="N81" s="20">
        <v>26</v>
      </c>
      <c r="O81" s="20">
        <v>36</v>
      </c>
      <c r="P81" s="20">
        <v>42</v>
      </c>
      <c r="Q81" s="20">
        <v>47</v>
      </c>
      <c r="R81" s="20">
        <v>48</v>
      </c>
      <c r="S81" s="20">
        <v>46</v>
      </c>
      <c r="T81" s="20">
        <v>47</v>
      </c>
      <c r="U81" s="20">
        <v>21</v>
      </c>
      <c r="V81" s="20">
        <v>11</v>
      </c>
      <c r="W81" s="20">
        <v>16</v>
      </c>
    </row>
    <row r="82" spans="1:23" x14ac:dyDescent="0.2">
      <c r="A82" s="19" t="s">
        <v>435</v>
      </c>
      <c r="B82" s="20">
        <v>56</v>
      </c>
      <c r="C82" s="20">
        <v>25</v>
      </c>
      <c r="D82" s="20">
        <v>41</v>
      </c>
      <c r="E82" s="20">
        <v>9</v>
      </c>
      <c r="F82" s="20">
        <v>17</v>
      </c>
      <c r="G82" s="20">
        <v>21</v>
      </c>
      <c r="H82" s="20">
        <v>22</v>
      </c>
      <c r="I82" s="20">
        <v>7</v>
      </c>
      <c r="J82" s="20">
        <v>23</v>
      </c>
      <c r="K82" s="20">
        <v>32</v>
      </c>
      <c r="L82" s="20">
        <v>7</v>
      </c>
      <c r="M82" s="20">
        <v>18</v>
      </c>
      <c r="N82" s="20">
        <v>7</v>
      </c>
      <c r="O82" s="20">
        <v>7</v>
      </c>
      <c r="P82" s="20">
        <v>20</v>
      </c>
      <c r="Q82" s="20">
        <v>14</v>
      </c>
      <c r="R82" s="20">
        <v>14</v>
      </c>
      <c r="S82" s="20">
        <v>17</v>
      </c>
      <c r="T82" s="20">
        <v>17</v>
      </c>
      <c r="U82" s="20">
        <v>11</v>
      </c>
      <c r="V82" s="20">
        <v>0</v>
      </c>
      <c r="W82" s="20">
        <v>3</v>
      </c>
    </row>
    <row r="83" spans="1:23" x14ac:dyDescent="0.2">
      <c r="A83" s="19" t="s">
        <v>436</v>
      </c>
      <c r="B83" s="20">
        <v>48</v>
      </c>
      <c r="C83" s="20">
        <v>16</v>
      </c>
      <c r="D83" s="20">
        <v>27</v>
      </c>
      <c r="E83" s="20">
        <v>4</v>
      </c>
      <c r="F83" s="20">
        <v>13</v>
      </c>
      <c r="G83" s="20">
        <v>20</v>
      </c>
      <c r="H83" s="20">
        <v>21</v>
      </c>
      <c r="I83" s="20">
        <v>6</v>
      </c>
      <c r="J83" s="20">
        <v>20</v>
      </c>
      <c r="K83" s="20">
        <v>25</v>
      </c>
      <c r="L83" s="20">
        <v>4</v>
      </c>
      <c r="M83" s="20">
        <v>12</v>
      </c>
      <c r="N83" s="20">
        <v>2</v>
      </c>
      <c r="O83" s="20">
        <v>7</v>
      </c>
      <c r="P83" s="20">
        <v>9</v>
      </c>
      <c r="Q83" s="20">
        <v>12</v>
      </c>
      <c r="R83" s="20">
        <v>12</v>
      </c>
      <c r="S83" s="20">
        <v>12</v>
      </c>
      <c r="T83" s="20">
        <v>15</v>
      </c>
      <c r="U83" s="20">
        <v>2</v>
      </c>
      <c r="V83" s="20">
        <v>7</v>
      </c>
      <c r="W83" s="20">
        <v>10</v>
      </c>
    </row>
    <row r="84" spans="1:23" x14ac:dyDescent="0.2">
      <c r="A84" s="19" t="s">
        <v>437</v>
      </c>
      <c r="B84" s="20">
        <v>20</v>
      </c>
      <c r="C84" s="20">
        <v>9</v>
      </c>
      <c r="D84" s="20">
        <v>14</v>
      </c>
      <c r="E84" s="20">
        <v>1</v>
      </c>
      <c r="F84" s="20">
        <v>3</v>
      </c>
      <c r="G84" s="20">
        <v>9</v>
      </c>
      <c r="H84" s="20">
        <v>7</v>
      </c>
      <c r="I84" s="20">
        <v>2</v>
      </c>
      <c r="J84" s="20">
        <v>6</v>
      </c>
      <c r="K84" s="20">
        <v>8</v>
      </c>
      <c r="L84" s="20">
        <v>0</v>
      </c>
      <c r="M84" s="20">
        <v>4</v>
      </c>
      <c r="N84" s="20">
        <v>1</v>
      </c>
      <c r="O84" s="20">
        <v>1</v>
      </c>
      <c r="P84" s="20">
        <v>4</v>
      </c>
      <c r="Q84" s="20">
        <v>3</v>
      </c>
      <c r="R84" s="20">
        <v>4</v>
      </c>
      <c r="S84" s="20">
        <v>4</v>
      </c>
      <c r="T84" s="20">
        <v>5</v>
      </c>
      <c r="U84" s="20">
        <v>1</v>
      </c>
      <c r="V84" s="20">
        <v>2</v>
      </c>
      <c r="W84" s="20">
        <v>2</v>
      </c>
    </row>
    <row r="85" spans="1:23" x14ac:dyDescent="0.2">
      <c r="A85" s="19" t="s">
        <v>438</v>
      </c>
      <c r="B85" s="20">
        <v>4</v>
      </c>
      <c r="C85" s="20">
        <v>1</v>
      </c>
      <c r="D85" s="20">
        <v>1</v>
      </c>
      <c r="E85" s="20">
        <v>0</v>
      </c>
      <c r="F85" s="20">
        <v>0</v>
      </c>
      <c r="G85" s="20">
        <v>0</v>
      </c>
      <c r="H85" s="20">
        <v>0</v>
      </c>
      <c r="I85" s="20">
        <v>0</v>
      </c>
      <c r="J85" s="20">
        <v>0</v>
      </c>
      <c r="K85" s="20">
        <v>1</v>
      </c>
      <c r="L85" s="20">
        <v>0</v>
      </c>
      <c r="M85" s="20">
        <v>0</v>
      </c>
      <c r="N85" s="20">
        <v>0</v>
      </c>
      <c r="O85" s="20">
        <v>0</v>
      </c>
      <c r="P85" s="20">
        <v>0</v>
      </c>
      <c r="Q85" s="20">
        <v>0</v>
      </c>
      <c r="R85" s="20">
        <v>0</v>
      </c>
      <c r="S85" s="20">
        <v>0</v>
      </c>
      <c r="T85" s="20">
        <v>0</v>
      </c>
      <c r="U85" s="20">
        <v>0</v>
      </c>
      <c r="V85" s="20">
        <v>0</v>
      </c>
      <c r="W85" s="20">
        <v>2</v>
      </c>
    </row>
    <row r="86" spans="1:23" x14ac:dyDescent="0.2">
      <c r="A86" s="19" t="s">
        <v>439</v>
      </c>
      <c r="B86" s="20">
        <v>2</v>
      </c>
      <c r="C86" s="20">
        <v>0</v>
      </c>
      <c r="D86" s="20">
        <v>1</v>
      </c>
      <c r="E86" s="20">
        <v>0</v>
      </c>
      <c r="F86" s="20">
        <v>0</v>
      </c>
      <c r="G86" s="20">
        <v>0</v>
      </c>
      <c r="H86" s="20">
        <v>1</v>
      </c>
      <c r="I86" s="20">
        <v>0</v>
      </c>
      <c r="J86" s="20">
        <v>0</v>
      </c>
      <c r="K86" s="20">
        <v>2</v>
      </c>
      <c r="L86" s="20">
        <v>0</v>
      </c>
      <c r="M86" s="20">
        <v>0</v>
      </c>
      <c r="N86" s="20">
        <v>0</v>
      </c>
      <c r="O86" s="20">
        <v>0</v>
      </c>
      <c r="P86" s="20">
        <v>0</v>
      </c>
      <c r="Q86" s="20">
        <v>0</v>
      </c>
      <c r="R86" s="20">
        <v>0</v>
      </c>
      <c r="S86" s="20">
        <v>0</v>
      </c>
      <c r="T86" s="20">
        <v>0</v>
      </c>
      <c r="U86" s="20">
        <v>0</v>
      </c>
      <c r="V86" s="20">
        <v>0</v>
      </c>
      <c r="W86" s="20">
        <v>0</v>
      </c>
    </row>
    <row r="87" spans="1:23" x14ac:dyDescent="0.2">
      <c r="A87" s="19" t="s">
        <v>440</v>
      </c>
      <c r="B87" s="20">
        <v>2</v>
      </c>
      <c r="C87" s="20">
        <v>2</v>
      </c>
      <c r="D87" s="20">
        <v>2</v>
      </c>
      <c r="E87" s="20">
        <v>1</v>
      </c>
      <c r="F87" s="20">
        <v>2</v>
      </c>
      <c r="G87" s="20">
        <v>2</v>
      </c>
      <c r="H87" s="20">
        <v>2</v>
      </c>
      <c r="I87" s="20">
        <v>1</v>
      </c>
      <c r="J87" s="20">
        <v>2</v>
      </c>
      <c r="K87" s="20">
        <v>2</v>
      </c>
      <c r="L87" s="20">
        <v>1</v>
      </c>
      <c r="M87" s="20">
        <v>1</v>
      </c>
      <c r="N87" s="20">
        <v>2</v>
      </c>
      <c r="O87" s="20">
        <v>2</v>
      </c>
      <c r="P87" s="20">
        <v>2</v>
      </c>
      <c r="Q87" s="20">
        <v>2</v>
      </c>
      <c r="R87" s="20">
        <v>2</v>
      </c>
      <c r="S87" s="20">
        <v>2</v>
      </c>
      <c r="T87" s="20">
        <v>2</v>
      </c>
      <c r="U87" s="20">
        <v>1</v>
      </c>
      <c r="V87" s="20">
        <v>0</v>
      </c>
      <c r="W87" s="20">
        <v>0</v>
      </c>
    </row>
    <row r="88" spans="1:23" x14ac:dyDescent="0.2">
      <c r="A88" s="19" t="s">
        <v>429</v>
      </c>
      <c r="B88" s="20">
        <v>250</v>
      </c>
      <c r="C88" s="20">
        <v>100</v>
      </c>
      <c r="D88" s="20">
        <v>147</v>
      </c>
      <c r="E88" s="20">
        <v>27</v>
      </c>
      <c r="F88" s="20">
        <v>48</v>
      </c>
      <c r="G88" s="20">
        <v>88</v>
      </c>
      <c r="H88" s="20">
        <v>92</v>
      </c>
      <c r="I88" s="20">
        <v>29</v>
      </c>
      <c r="J88" s="20">
        <v>94</v>
      </c>
      <c r="K88" s="20">
        <v>116</v>
      </c>
      <c r="L88" s="20">
        <v>25</v>
      </c>
      <c r="M88" s="20">
        <v>43</v>
      </c>
      <c r="N88" s="20">
        <v>16</v>
      </c>
      <c r="O88" s="20">
        <v>21</v>
      </c>
      <c r="P88" s="20">
        <v>57</v>
      </c>
      <c r="Q88" s="20">
        <v>58</v>
      </c>
      <c r="R88" s="20">
        <v>51</v>
      </c>
      <c r="S88" s="20">
        <v>38</v>
      </c>
      <c r="T88" s="20">
        <v>49</v>
      </c>
      <c r="U88" s="20">
        <v>16</v>
      </c>
      <c r="V88" s="20">
        <v>18</v>
      </c>
      <c r="W88" s="20">
        <v>40</v>
      </c>
    </row>
    <row r="89" spans="1:23" x14ac:dyDescent="0.2">
      <c r="A89" s="18" t="s">
        <v>441</v>
      </c>
      <c r="B89" s="18"/>
      <c r="C89" s="18"/>
      <c r="D89" s="18"/>
      <c r="E89" s="18"/>
      <c r="F89" s="18"/>
      <c r="G89" s="18"/>
      <c r="H89" s="18"/>
      <c r="I89" s="18"/>
      <c r="J89" s="18"/>
      <c r="K89" s="18"/>
      <c r="L89" s="18"/>
      <c r="M89" s="18"/>
      <c r="N89" s="18"/>
      <c r="O89" s="18"/>
      <c r="P89" s="18"/>
      <c r="Q89" s="18"/>
      <c r="R89" s="18"/>
      <c r="S89" s="18"/>
      <c r="T89" s="18"/>
      <c r="U89" s="18"/>
      <c r="V89" s="18"/>
      <c r="W89" s="18"/>
    </row>
    <row r="90" spans="1:23" x14ac:dyDescent="0.2">
      <c r="A90" s="19" t="s">
        <v>442</v>
      </c>
      <c r="B90" s="20">
        <v>1712</v>
      </c>
      <c r="C90" s="20">
        <v>635</v>
      </c>
      <c r="D90" s="20">
        <v>1043</v>
      </c>
      <c r="E90" s="20">
        <v>206</v>
      </c>
      <c r="F90" s="20">
        <v>458</v>
      </c>
      <c r="G90" s="20">
        <v>779</v>
      </c>
      <c r="H90" s="20">
        <v>723</v>
      </c>
      <c r="I90" s="20">
        <v>275</v>
      </c>
      <c r="J90" s="20">
        <v>700</v>
      </c>
      <c r="K90" s="20">
        <v>928</v>
      </c>
      <c r="L90" s="20">
        <v>194</v>
      </c>
      <c r="M90" s="20">
        <v>392</v>
      </c>
      <c r="N90" s="20">
        <v>187</v>
      </c>
      <c r="O90" s="20">
        <v>294</v>
      </c>
      <c r="P90" s="20">
        <v>456</v>
      </c>
      <c r="Q90" s="20">
        <v>453</v>
      </c>
      <c r="R90" s="20">
        <v>416</v>
      </c>
      <c r="S90" s="20">
        <v>383</v>
      </c>
      <c r="T90" s="20">
        <v>436</v>
      </c>
      <c r="U90" s="20">
        <v>178</v>
      </c>
      <c r="V90" s="20">
        <v>97</v>
      </c>
      <c r="W90" s="20">
        <v>212</v>
      </c>
    </row>
    <row r="91" spans="1:23" x14ac:dyDescent="0.2">
      <c r="A91" s="19" t="s">
        <v>139</v>
      </c>
      <c r="B91" s="20">
        <v>76</v>
      </c>
      <c r="C91" s="20">
        <v>19</v>
      </c>
      <c r="D91" s="20">
        <v>43</v>
      </c>
      <c r="E91" s="20">
        <v>11</v>
      </c>
      <c r="F91" s="20">
        <v>19</v>
      </c>
      <c r="G91" s="20">
        <v>36</v>
      </c>
      <c r="H91" s="20">
        <v>33</v>
      </c>
      <c r="I91" s="20">
        <v>14</v>
      </c>
      <c r="J91" s="20">
        <v>33</v>
      </c>
      <c r="K91" s="20">
        <v>41</v>
      </c>
      <c r="L91" s="20">
        <v>10</v>
      </c>
      <c r="M91" s="20">
        <v>25</v>
      </c>
      <c r="N91" s="20">
        <v>9</v>
      </c>
      <c r="O91" s="20">
        <v>14</v>
      </c>
      <c r="P91" s="20">
        <v>18</v>
      </c>
      <c r="Q91" s="20">
        <v>18</v>
      </c>
      <c r="R91" s="20">
        <v>19</v>
      </c>
      <c r="S91" s="20">
        <v>16</v>
      </c>
      <c r="T91" s="20">
        <v>17</v>
      </c>
      <c r="U91" s="20">
        <v>7</v>
      </c>
      <c r="V91" s="20">
        <v>8</v>
      </c>
      <c r="W91" s="20">
        <v>8</v>
      </c>
    </row>
    <row r="92" spans="1:23" x14ac:dyDescent="0.2">
      <c r="A92" s="19" t="s">
        <v>443</v>
      </c>
      <c r="B92" s="20">
        <v>59</v>
      </c>
      <c r="C92" s="20">
        <v>31</v>
      </c>
      <c r="D92" s="20">
        <v>38</v>
      </c>
      <c r="E92" s="20">
        <v>15</v>
      </c>
      <c r="F92" s="20">
        <v>19</v>
      </c>
      <c r="G92" s="20">
        <v>28</v>
      </c>
      <c r="H92" s="20">
        <v>17</v>
      </c>
      <c r="I92" s="20">
        <v>11</v>
      </c>
      <c r="J92" s="20">
        <v>25</v>
      </c>
      <c r="K92" s="20">
        <v>27</v>
      </c>
      <c r="L92" s="20">
        <v>5</v>
      </c>
      <c r="M92" s="20">
        <v>9</v>
      </c>
      <c r="N92" s="20">
        <v>10</v>
      </c>
      <c r="O92" s="20">
        <v>9</v>
      </c>
      <c r="P92" s="20">
        <v>21</v>
      </c>
      <c r="Q92" s="20">
        <v>15</v>
      </c>
      <c r="R92" s="20">
        <v>16</v>
      </c>
      <c r="S92" s="20">
        <v>12</v>
      </c>
      <c r="T92" s="20">
        <v>12</v>
      </c>
      <c r="U92" s="20">
        <v>5</v>
      </c>
      <c r="V92" s="20">
        <v>4</v>
      </c>
      <c r="W92" s="20">
        <v>3</v>
      </c>
    </row>
    <row r="93" spans="1:23" x14ac:dyDescent="0.2">
      <c r="A93" s="19" t="s">
        <v>140</v>
      </c>
      <c r="B93" s="20">
        <v>194</v>
      </c>
      <c r="C93" s="20">
        <v>91</v>
      </c>
      <c r="D93" s="20">
        <v>128</v>
      </c>
      <c r="E93" s="20">
        <v>75</v>
      </c>
      <c r="F93" s="20">
        <v>55</v>
      </c>
      <c r="G93" s="20">
        <v>98</v>
      </c>
      <c r="H93" s="20">
        <v>81</v>
      </c>
      <c r="I93" s="20">
        <v>46</v>
      </c>
      <c r="J93" s="20">
        <v>83</v>
      </c>
      <c r="K93" s="20">
        <v>102</v>
      </c>
      <c r="L93" s="20">
        <v>42</v>
      </c>
      <c r="M93" s="20">
        <v>56</v>
      </c>
      <c r="N93" s="20">
        <v>35</v>
      </c>
      <c r="O93" s="20">
        <v>43</v>
      </c>
      <c r="P93" s="20">
        <v>55</v>
      </c>
      <c r="Q93" s="20">
        <v>58</v>
      </c>
      <c r="R93" s="20">
        <v>52</v>
      </c>
      <c r="S93" s="20">
        <v>47</v>
      </c>
      <c r="T93" s="20">
        <v>53</v>
      </c>
      <c r="U93" s="20">
        <v>28</v>
      </c>
      <c r="V93" s="20">
        <v>6</v>
      </c>
      <c r="W93" s="20">
        <v>18</v>
      </c>
    </row>
    <row r="94" spans="1:23" x14ac:dyDescent="0.2">
      <c r="A94" s="19" t="s">
        <v>141</v>
      </c>
      <c r="B94" s="20">
        <v>16</v>
      </c>
      <c r="C94" s="20">
        <v>6</v>
      </c>
      <c r="D94" s="20">
        <v>8</v>
      </c>
      <c r="E94" s="20">
        <v>2</v>
      </c>
      <c r="F94" s="20">
        <v>3</v>
      </c>
      <c r="G94" s="20">
        <v>5</v>
      </c>
      <c r="H94" s="20">
        <v>6</v>
      </c>
      <c r="I94" s="20">
        <v>4</v>
      </c>
      <c r="J94" s="20">
        <v>8</v>
      </c>
      <c r="K94" s="20">
        <v>9</v>
      </c>
      <c r="L94" s="20">
        <v>3</v>
      </c>
      <c r="M94" s="20">
        <v>6</v>
      </c>
      <c r="N94" s="20">
        <v>2</v>
      </c>
      <c r="O94" s="20">
        <v>4</v>
      </c>
      <c r="P94" s="20">
        <v>5</v>
      </c>
      <c r="Q94" s="20">
        <v>5</v>
      </c>
      <c r="R94" s="20">
        <v>5</v>
      </c>
      <c r="S94" s="20">
        <v>5</v>
      </c>
      <c r="T94" s="20">
        <v>5</v>
      </c>
      <c r="U94" s="20">
        <v>1</v>
      </c>
      <c r="V94" s="20">
        <v>1</v>
      </c>
      <c r="W94" s="20">
        <v>2</v>
      </c>
    </row>
    <row r="95" spans="1:23" x14ac:dyDescent="0.2">
      <c r="A95" s="19" t="s">
        <v>401</v>
      </c>
      <c r="B95" s="20">
        <v>46</v>
      </c>
      <c r="C95" s="20">
        <v>13</v>
      </c>
      <c r="D95" s="20">
        <v>18</v>
      </c>
      <c r="E95" s="20">
        <v>4</v>
      </c>
      <c r="F95" s="20">
        <v>9</v>
      </c>
      <c r="G95" s="20">
        <v>12</v>
      </c>
      <c r="H95" s="20">
        <v>10</v>
      </c>
      <c r="I95" s="20">
        <v>5</v>
      </c>
      <c r="J95" s="20">
        <v>15</v>
      </c>
      <c r="K95" s="20">
        <v>18</v>
      </c>
      <c r="L95" s="20">
        <v>5</v>
      </c>
      <c r="M95" s="20">
        <v>8</v>
      </c>
      <c r="N95" s="20">
        <v>2</v>
      </c>
      <c r="O95" s="20">
        <v>7</v>
      </c>
      <c r="P95" s="20">
        <v>8</v>
      </c>
      <c r="Q95" s="20">
        <v>6</v>
      </c>
      <c r="R95" s="20">
        <v>10</v>
      </c>
      <c r="S95" s="20">
        <v>9</v>
      </c>
      <c r="T95" s="20">
        <v>9</v>
      </c>
      <c r="U95" s="20">
        <v>4</v>
      </c>
      <c r="V95" s="20">
        <v>7</v>
      </c>
      <c r="W95" s="20">
        <v>8</v>
      </c>
    </row>
    <row r="96" spans="1:23" x14ac:dyDescent="0.2">
      <c r="A96" s="19" t="s">
        <v>429</v>
      </c>
      <c r="B96" s="20">
        <v>85</v>
      </c>
      <c r="C96" s="20">
        <v>33</v>
      </c>
      <c r="D96" s="20">
        <v>45</v>
      </c>
      <c r="E96" s="20">
        <v>15</v>
      </c>
      <c r="F96" s="20">
        <v>14</v>
      </c>
      <c r="G96" s="20">
        <v>26</v>
      </c>
      <c r="H96" s="20">
        <v>25</v>
      </c>
      <c r="I96" s="20">
        <v>11</v>
      </c>
      <c r="J96" s="20">
        <v>24</v>
      </c>
      <c r="K96" s="20">
        <v>31</v>
      </c>
      <c r="L96" s="20">
        <v>10</v>
      </c>
      <c r="M96" s="20">
        <v>16</v>
      </c>
      <c r="N96" s="20">
        <v>6</v>
      </c>
      <c r="O96" s="20">
        <v>6</v>
      </c>
      <c r="P96" s="20">
        <v>20</v>
      </c>
      <c r="Q96" s="20">
        <v>20</v>
      </c>
      <c r="R96" s="20">
        <v>15</v>
      </c>
      <c r="S96" s="20">
        <v>12</v>
      </c>
      <c r="T96" s="20">
        <v>16</v>
      </c>
      <c r="U96" s="20">
        <v>9</v>
      </c>
      <c r="V96" s="20">
        <v>9</v>
      </c>
      <c r="W96" s="20">
        <v>16</v>
      </c>
    </row>
    <row r="97" spans="1:23" x14ac:dyDescent="0.2">
      <c r="A97" s="18" t="s">
        <v>444</v>
      </c>
      <c r="B97" s="18"/>
      <c r="C97" s="18"/>
      <c r="D97" s="18"/>
      <c r="E97" s="18"/>
      <c r="F97" s="18"/>
      <c r="G97" s="18"/>
      <c r="H97" s="18"/>
      <c r="I97" s="18"/>
      <c r="J97" s="18"/>
      <c r="K97" s="18"/>
      <c r="L97" s="18"/>
      <c r="M97" s="18"/>
      <c r="N97" s="18"/>
      <c r="O97" s="18"/>
      <c r="P97" s="18"/>
      <c r="Q97" s="18"/>
      <c r="R97" s="18"/>
      <c r="S97" s="18"/>
      <c r="T97" s="18"/>
      <c r="U97" s="18"/>
      <c r="V97" s="18"/>
      <c r="W97" s="18"/>
    </row>
    <row r="98" spans="1:23" x14ac:dyDescent="0.2">
      <c r="A98" s="19" t="s">
        <v>445</v>
      </c>
      <c r="B98" s="20">
        <v>1212</v>
      </c>
      <c r="C98" s="20">
        <v>418</v>
      </c>
      <c r="D98" s="20">
        <v>750</v>
      </c>
      <c r="E98" s="20">
        <v>144</v>
      </c>
      <c r="F98" s="20">
        <v>321</v>
      </c>
      <c r="G98" s="20">
        <v>581</v>
      </c>
      <c r="H98" s="20">
        <v>517</v>
      </c>
      <c r="I98" s="20">
        <v>199</v>
      </c>
      <c r="J98" s="20">
        <v>512</v>
      </c>
      <c r="K98" s="20">
        <v>659</v>
      </c>
      <c r="L98" s="20">
        <v>137</v>
      </c>
      <c r="M98" s="20">
        <v>278</v>
      </c>
      <c r="N98" s="20">
        <v>130</v>
      </c>
      <c r="O98" s="20">
        <v>204</v>
      </c>
      <c r="P98" s="20">
        <v>306</v>
      </c>
      <c r="Q98" s="20">
        <v>307</v>
      </c>
      <c r="R98" s="20">
        <v>286</v>
      </c>
      <c r="S98" s="20">
        <v>271</v>
      </c>
      <c r="T98" s="20">
        <v>307</v>
      </c>
      <c r="U98" s="20">
        <v>115</v>
      </c>
      <c r="V98" s="20">
        <v>75</v>
      </c>
      <c r="W98" s="20">
        <v>137</v>
      </c>
    </row>
    <row r="99" spans="1:23" x14ac:dyDescent="0.2">
      <c r="A99" s="19" t="s">
        <v>446</v>
      </c>
      <c r="B99" s="20">
        <v>24</v>
      </c>
      <c r="C99" s="20">
        <v>13</v>
      </c>
      <c r="D99" s="20">
        <v>17</v>
      </c>
      <c r="E99" s="20">
        <v>7</v>
      </c>
      <c r="F99" s="20">
        <v>15</v>
      </c>
      <c r="G99" s="20">
        <v>16</v>
      </c>
      <c r="H99" s="20">
        <v>14</v>
      </c>
      <c r="I99" s="20">
        <v>5</v>
      </c>
      <c r="J99" s="20">
        <v>14</v>
      </c>
      <c r="K99" s="20">
        <v>19</v>
      </c>
      <c r="L99" s="20">
        <v>4</v>
      </c>
      <c r="M99" s="20">
        <v>12</v>
      </c>
      <c r="N99" s="20">
        <v>5</v>
      </c>
      <c r="O99" s="20">
        <v>9</v>
      </c>
      <c r="P99" s="20">
        <v>11</v>
      </c>
      <c r="Q99" s="20">
        <v>12</v>
      </c>
      <c r="R99" s="20">
        <v>11</v>
      </c>
      <c r="S99" s="20">
        <v>11</v>
      </c>
      <c r="T99" s="20">
        <v>10</v>
      </c>
      <c r="U99" s="20">
        <v>3</v>
      </c>
      <c r="V99" s="20">
        <v>0</v>
      </c>
      <c r="W99" s="20">
        <v>0</v>
      </c>
    </row>
    <row r="100" spans="1:23" x14ac:dyDescent="0.2">
      <c r="A100" s="19" t="s">
        <v>447</v>
      </c>
      <c r="B100" s="20">
        <v>76</v>
      </c>
      <c r="C100" s="20">
        <v>43</v>
      </c>
      <c r="D100" s="20">
        <v>53</v>
      </c>
      <c r="E100" s="20">
        <v>20</v>
      </c>
      <c r="F100" s="20">
        <v>29</v>
      </c>
      <c r="G100" s="20">
        <v>45</v>
      </c>
      <c r="H100" s="20">
        <v>44</v>
      </c>
      <c r="I100" s="20">
        <v>17</v>
      </c>
      <c r="J100" s="20">
        <v>30</v>
      </c>
      <c r="K100" s="20">
        <v>47</v>
      </c>
      <c r="L100" s="20">
        <v>15</v>
      </c>
      <c r="M100" s="20">
        <v>24</v>
      </c>
      <c r="N100" s="20">
        <v>15</v>
      </c>
      <c r="O100" s="20">
        <v>19</v>
      </c>
      <c r="P100" s="20">
        <v>27</v>
      </c>
      <c r="Q100" s="20">
        <v>31</v>
      </c>
      <c r="R100" s="20">
        <v>34</v>
      </c>
      <c r="S100" s="20">
        <v>28</v>
      </c>
      <c r="T100" s="20">
        <v>33</v>
      </c>
      <c r="U100" s="20">
        <v>20</v>
      </c>
      <c r="V100" s="20">
        <v>6</v>
      </c>
      <c r="W100" s="20">
        <v>3</v>
      </c>
    </row>
    <row r="101" spans="1:23" x14ac:dyDescent="0.2">
      <c r="A101" s="19" t="s">
        <v>448</v>
      </c>
      <c r="B101" s="20">
        <v>43</v>
      </c>
      <c r="C101" s="20">
        <v>23</v>
      </c>
      <c r="D101" s="20">
        <v>30</v>
      </c>
      <c r="E101" s="20">
        <v>11</v>
      </c>
      <c r="F101" s="20">
        <v>18</v>
      </c>
      <c r="G101" s="20">
        <v>23</v>
      </c>
      <c r="H101" s="20">
        <v>19</v>
      </c>
      <c r="I101" s="20">
        <v>10</v>
      </c>
      <c r="J101" s="20">
        <v>27</v>
      </c>
      <c r="K101" s="20">
        <v>28</v>
      </c>
      <c r="L101" s="20">
        <v>8</v>
      </c>
      <c r="M101" s="20">
        <v>14</v>
      </c>
      <c r="N101" s="20">
        <v>11</v>
      </c>
      <c r="O101" s="20">
        <v>13</v>
      </c>
      <c r="P101" s="20">
        <v>16</v>
      </c>
      <c r="Q101" s="20">
        <v>16</v>
      </c>
      <c r="R101" s="20">
        <v>16</v>
      </c>
      <c r="S101" s="20">
        <v>18</v>
      </c>
      <c r="T101" s="20">
        <v>19</v>
      </c>
      <c r="U101" s="20">
        <v>10</v>
      </c>
      <c r="V101" s="20">
        <v>1</v>
      </c>
      <c r="W101" s="20">
        <v>3</v>
      </c>
    </row>
    <row r="102" spans="1:23" x14ac:dyDescent="0.2">
      <c r="A102" s="19" t="s">
        <v>449</v>
      </c>
      <c r="B102" s="20">
        <v>14</v>
      </c>
      <c r="C102" s="20">
        <v>4</v>
      </c>
      <c r="D102" s="20">
        <v>6</v>
      </c>
      <c r="E102" s="20">
        <v>5</v>
      </c>
      <c r="F102" s="20">
        <v>5</v>
      </c>
      <c r="G102" s="20">
        <v>7</v>
      </c>
      <c r="H102" s="20">
        <v>5</v>
      </c>
      <c r="I102" s="20">
        <v>5</v>
      </c>
      <c r="J102" s="20">
        <v>6</v>
      </c>
      <c r="K102" s="20">
        <v>6</v>
      </c>
      <c r="L102" s="20">
        <v>2</v>
      </c>
      <c r="M102" s="20">
        <v>3</v>
      </c>
      <c r="N102" s="20">
        <v>3</v>
      </c>
      <c r="O102" s="20">
        <v>4</v>
      </c>
      <c r="P102" s="20">
        <v>2</v>
      </c>
      <c r="Q102" s="20">
        <v>4</v>
      </c>
      <c r="R102" s="20">
        <v>4</v>
      </c>
      <c r="S102" s="20">
        <v>4</v>
      </c>
      <c r="T102" s="20">
        <v>4</v>
      </c>
      <c r="U102" s="20">
        <v>5</v>
      </c>
      <c r="V102" s="20">
        <v>2</v>
      </c>
      <c r="W102" s="20">
        <v>2</v>
      </c>
    </row>
    <row r="103" spans="1:23" x14ac:dyDescent="0.2">
      <c r="A103" s="19" t="s">
        <v>450</v>
      </c>
      <c r="B103" s="20">
        <v>5</v>
      </c>
      <c r="C103" s="20">
        <v>2</v>
      </c>
      <c r="D103" s="20">
        <v>2</v>
      </c>
      <c r="E103" s="20">
        <v>1</v>
      </c>
      <c r="F103" s="20">
        <v>1</v>
      </c>
      <c r="G103" s="20">
        <v>2</v>
      </c>
      <c r="H103" s="20">
        <v>3</v>
      </c>
      <c r="I103" s="20">
        <v>0</v>
      </c>
      <c r="J103" s="20">
        <v>2</v>
      </c>
      <c r="K103" s="20">
        <v>4</v>
      </c>
      <c r="L103" s="20">
        <v>0</v>
      </c>
      <c r="M103" s="20">
        <v>1</v>
      </c>
      <c r="N103" s="20">
        <v>0</v>
      </c>
      <c r="O103" s="20">
        <v>0</v>
      </c>
      <c r="P103" s="20">
        <v>1</v>
      </c>
      <c r="Q103" s="20">
        <v>2</v>
      </c>
      <c r="R103" s="20">
        <v>1</v>
      </c>
      <c r="S103" s="20">
        <v>2</v>
      </c>
      <c r="T103" s="20">
        <v>0</v>
      </c>
      <c r="U103" s="20">
        <v>1</v>
      </c>
      <c r="V103" s="20">
        <v>1</v>
      </c>
      <c r="W103" s="20">
        <v>0</v>
      </c>
    </row>
    <row r="104" spans="1:23" x14ac:dyDescent="0.2">
      <c r="A104" s="19" t="s">
        <v>429</v>
      </c>
      <c r="B104" s="20">
        <v>414</v>
      </c>
      <c r="C104" s="20">
        <v>151</v>
      </c>
      <c r="D104" s="20">
        <v>228</v>
      </c>
      <c r="E104" s="20">
        <v>29</v>
      </c>
      <c r="F104" s="20">
        <v>88</v>
      </c>
      <c r="G104" s="20">
        <v>141</v>
      </c>
      <c r="H104" s="20">
        <v>154</v>
      </c>
      <c r="I104" s="20">
        <v>53</v>
      </c>
      <c r="J104" s="20">
        <v>142</v>
      </c>
      <c r="K104" s="20">
        <v>206</v>
      </c>
      <c r="L104" s="20">
        <v>38</v>
      </c>
      <c r="M104" s="20">
        <v>85</v>
      </c>
      <c r="N104" s="20">
        <v>32</v>
      </c>
      <c r="O104" s="20">
        <v>59</v>
      </c>
      <c r="P104" s="20">
        <v>111</v>
      </c>
      <c r="Q104" s="20">
        <v>99</v>
      </c>
      <c r="R104" s="20">
        <v>83</v>
      </c>
      <c r="S104" s="20">
        <v>65</v>
      </c>
      <c r="T104" s="20">
        <v>80</v>
      </c>
      <c r="U104" s="20">
        <v>31</v>
      </c>
      <c r="V104" s="20">
        <v>20</v>
      </c>
      <c r="W104" s="20">
        <v>75</v>
      </c>
    </row>
    <row r="105" spans="1:23" x14ac:dyDescent="0.2">
      <c r="A105" s="18" t="s">
        <v>451</v>
      </c>
      <c r="B105" s="18"/>
      <c r="C105" s="18"/>
      <c r="D105" s="18"/>
      <c r="E105" s="18"/>
      <c r="F105" s="18"/>
      <c r="G105" s="18"/>
      <c r="H105" s="18"/>
      <c r="I105" s="18"/>
      <c r="J105" s="18"/>
      <c r="K105" s="18"/>
      <c r="L105" s="18"/>
      <c r="M105" s="18"/>
      <c r="N105" s="18"/>
      <c r="O105" s="18"/>
      <c r="P105" s="18"/>
      <c r="Q105" s="18"/>
      <c r="R105" s="18"/>
      <c r="S105" s="18"/>
      <c r="T105" s="18"/>
      <c r="U105" s="18"/>
      <c r="V105" s="18"/>
      <c r="W105" s="18"/>
    </row>
    <row r="106" spans="1:23" x14ac:dyDescent="0.2">
      <c r="A106" s="19" t="s">
        <v>445</v>
      </c>
      <c r="B106" s="20">
        <v>13</v>
      </c>
      <c r="C106" s="20">
        <v>5</v>
      </c>
      <c r="D106" s="20">
        <v>4</v>
      </c>
      <c r="E106" s="20">
        <v>1</v>
      </c>
      <c r="F106" s="20">
        <v>1</v>
      </c>
      <c r="G106" s="20">
        <v>0</v>
      </c>
      <c r="H106" s="20">
        <v>1</v>
      </c>
      <c r="I106" s="20">
        <v>0</v>
      </c>
      <c r="J106" s="20">
        <v>3</v>
      </c>
      <c r="K106" s="20">
        <v>6</v>
      </c>
      <c r="L106" s="20">
        <v>0</v>
      </c>
      <c r="M106" s="20">
        <v>1</v>
      </c>
      <c r="N106" s="20">
        <v>0</v>
      </c>
      <c r="O106" s="20">
        <v>0</v>
      </c>
      <c r="P106" s="20">
        <v>2</v>
      </c>
      <c r="Q106" s="20">
        <v>0</v>
      </c>
      <c r="R106" s="20">
        <v>1</v>
      </c>
      <c r="S106" s="20">
        <v>1</v>
      </c>
      <c r="T106" s="20">
        <v>0</v>
      </c>
      <c r="U106" s="20">
        <v>0</v>
      </c>
      <c r="V106" s="20">
        <v>2</v>
      </c>
      <c r="W106" s="20">
        <v>5</v>
      </c>
    </row>
    <row r="107" spans="1:23" x14ac:dyDescent="0.2">
      <c r="A107" s="19" t="s">
        <v>446</v>
      </c>
      <c r="B107" s="20">
        <v>89</v>
      </c>
      <c r="C107" s="20">
        <v>41</v>
      </c>
      <c r="D107" s="20">
        <v>51</v>
      </c>
      <c r="E107" s="20">
        <v>18</v>
      </c>
      <c r="F107" s="20">
        <v>22</v>
      </c>
      <c r="G107" s="20">
        <v>38</v>
      </c>
      <c r="H107" s="20">
        <v>31</v>
      </c>
      <c r="I107" s="20">
        <v>19</v>
      </c>
      <c r="J107" s="20">
        <v>34</v>
      </c>
      <c r="K107" s="20">
        <v>42</v>
      </c>
      <c r="L107" s="20">
        <v>14</v>
      </c>
      <c r="M107" s="20">
        <v>20</v>
      </c>
      <c r="N107" s="20">
        <v>11</v>
      </c>
      <c r="O107" s="20">
        <v>15</v>
      </c>
      <c r="P107" s="20">
        <v>28</v>
      </c>
      <c r="Q107" s="20">
        <v>23</v>
      </c>
      <c r="R107" s="20">
        <v>25</v>
      </c>
      <c r="S107" s="20">
        <v>17</v>
      </c>
      <c r="T107" s="20">
        <v>21</v>
      </c>
      <c r="U107" s="20">
        <v>7</v>
      </c>
      <c r="V107" s="20">
        <v>4</v>
      </c>
      <c r="W107" s="20">
        <v>9</v>
      </c>
    </row>
    <row r="108" spans="1:23" x14ac:dyDescent="0.2">
      <c r="A108" s="19" t="s">
        <v>447</v>
      </c>
      <c r="B108" s="20">
        <v>143</v>
      </c>
      <c r="C108" s="20">
        <v>66</v>
      </c>
      <c r="D108" s="20">
        <v>94</v>
      </c>
      <c r="E108" s="20">
        <v>55</v>
      </c>
      <c r="F108" s="20">
        <v>45</v>
      </c>
      <c r="G108" s="20">
        <v>73</v>
      </c>
      <c r="H108" s="20">
        <v>59</v>
      </c>
      <c r="I108" s="20">
        <v>31</v>
      </c>
      <c r="J108" s="20">
        <v>67</v>
      </c>
      <c r="K108" s="20">
        <v>77</v>
      </c>
      <c r="L108" s="20">
        <v>33</v>
      </c>
      <c r="M108" s="20">
        <v>42</v>
      </c>
      <c r="N108" s="20">
        <v>28</v>
      </c>
      <c r="O108" s="20">
        <v>31</v>
      </c>
      <c r="P108" s="20">
        <v>44</v>
      </c>
      <c r="Q108" s="20">
        <v>46</v>
      </c>
      <c r="R108" s="20">
        <v>42</v>
      </c>
      <c r="S108" s="20">
        <v>38</v>
      </c>
      <c r="T108" s="20">
        <v>41</v>
      </c>
      <c r="U108" s="20">
        <v>25</v>
      </c>
      <c r="V108" s="20">
        <v>6</v>
      </c>
      <c r="W108" s="20">
        <v>8</v>
      </c>
    </row>
    <row r="109" spans="1:23" x14ac:dyDescent="0.2">
      <c r="A109" s="19" t="s">
        <v>448</v>
      </c>
      <c r="B109" s="20">
        <v>27</v>
      </c>
      <c r="C109" s="20">
        <v>12</v>
      </c>
      <c r="D109" s="20">
        <v>18</v>
      </c>
      <c r="E109" s="20">
        <v>10</v>
      </c>
      <c r="F109" s="20">
        <v>10</v>
      </c>
      <c r="G109" s="20">
        <v>14</v>
      </c>
      <c r="H109" s="20">
        <v>12</v>
      </c>
      <c r="I109" s="20">
        <v>9</v>
      </c>
      <c r="J109" s="20">
        <v>12</v>
      </c>
      <c r="K109" s="20">
        <v>15</v>
      </c>
      <c r="L109" s="20">
        <v>4</v>
      </c>
      <c r="M109" s="20">
        <v>9</v>
      </c>
      <c r="N109" s="20">
        <v>7</v>
      </c>
      <c r="O109" s="20">
        <v>9</v>
      </c>
      <c r="P109" s="20">
        <v>8</v>
      </c>
      <c r="Q109" s="20">
        <v>7</v>
      </c>
      <c r="R109" s="20">
        <v>7</v>
      </c>
      <c r="S109" s="20">
        <v>9</v>
      </c>
      <c r="T109" s="20">
        <v>9</v>
      </c>
      <c r="U109" s="20">
        <v>4</v>
      </c>
      <c r="V109" s="20">
        <v>2</v>
      </c>
      <c r="W109" s="20">
        <v>3</v>
      </c>
    </row>
    <row r="110" spans="1:23" x14ac:dyDescent="0.2">
      <c r="A110" s="19" t="s">
        <v>449</v>
      </c>
      <c r="B110" s="20">
        <v>5</v>
      </c>
      <c r="C110" s="20">
        <v>3</v>
      </c>
      <c r="D110" s="20">
        <v>3</v>
      </c>
      <c r="E110" s="20">
        <v>4</v>
      </c>
      <c r="F110" s="20">
        <v>1</v>
      </c>
      <c r="G110" s="20">
        <v>3</v>
      </c>
      <c r="H110" s="20">
        <v>2</v>
      </c>
      <c r="I110" s="20">
        <v>1</v>
      </c>
      <c r="J110" s="20">
        <v>2</v>
      </c>
      <c r="K110" s="20">
        <v>3</v>
      </c>
      <c r="L110" s="20">
        <v>1</v>
      </c>
      <c r="M110" s="20">
        <v>1</v>
      </c>
      <c r="N110" s="20">
        <v>1</v>
      </c>
      <c r="O110" s="20">
        <v>2</v>
      </c>
      <c r="P110" s="20">
        <v>2</v>
      </c>
      <c r="Q110" s="20">
        <v>3</v>
      </c>
      <c r="R110" s="20">
        <v>1</v>
      </c>
      <c r="S110" s="20">
        <v>1</v>
      </c>
      <c r="T110" s="20">
        <v>1</v>
      </c>
      <c r="U110" s="20">
        <v>1</v>
      </c>
      <c r="V110" s="20">
        <v>0</v>
      </c>
      <c r="W110" s="20">
        <v>0</v>
      </c>
    </row>
    <row r="111" spans="1:23" x14ac:dyDescent="0.2">
      <c r="A111" s="19" t="s">
        <v>450</v>
      </c>
      <c r="B111" s="20">
        <v>10</v>
      </c>
      <c r="C111" s="20">
        <v>4</v>
      </c>
      <c r="D111" s="20">
        <v>7</v>
      </c>
      <c r="E111" s="20">
        <v>4</v>
      </c>
      <c r="F111" s="20">
        <v>4</v>
      </c>
      <c r="G111" s="20">
        <v>3</v>
      </c>
      <c r="H111" s="20">
        <v>2</v>
      </c>
      <c r="I111" s="20">
        <v>2</v>
      </c>
      <c r="J111" s="20">
        <v>3</v>
      </c>
      <c r="K111" s="20">
        <v>3</v>
      </c>
      <c r="L111" s="20">
        <v>2</v>
      </c>
      <c r="M111" s="20">
        <v>1</v>
      </c>
      <c r="N111" s="20">
        <v>2</v>
      </c>
      <c r="O111" s="20">
        <v>2</v>
      </c>
      <c r="P111" s="20">
        <v>1</v>
      </c>
      <c r="Q111" s="20">
        <v>2</v>
      </c>
      <c r="R111" s="20">
        <v>2</v>
      </c>
      <c r="S111" s="20">
        <v>3</v>
      </c>
      <c r="T111" s="20">
        <v>3</v>
      </c>
      <c r="U111" s="20">
        <v>1</v>
      </c>
      <c r="V111" s="20">
        <v>0</v>
      </c>
      <c r="W111" s="20">
        <v>3</v>
      </c>
    </row>
    <row r="112" spans="1:23" x14ac:dyDescent="0.2">
      <c r="A112" s="19" t="s">
        <v>429</v>
      </c>
      <c r="B112" s="20">
        <v>28</v>
      </c>
      <c r="C112" s="20">
        <v>10</v>
      </c>
      <c r="D112" s="20">
        <v>15</v>
      </c>
      <c r="E112" s="20">
        <v>4</v>
      </c>
      <c r="F112" s="20">
        <v>3</v>
      </c>
      <c r="G112" s="20">
        <v>12</v>
      </c>
      <c r="H112" s="20">
        <v>7</v>
      </c>
      <c r="I112" s="20">
        <v>4</v>
      </c>
      <c r="J112" s="20">
        <v>10</v>
      </c>
      <c r="K112" s="20">
        <v>10</v>
      </c>
      <c r="L112" s="20">
        <v>1</v>
      </c>
      <c r="M112" s="20">
        <v>5</v>
      </c>
      <c r="N112" s="20">
        <v>0</v>
      </c>
      <c r="O112" s="20">
        <v>4</v>
      </c>
      <c r="P112" s="20">
        <v>4</v>
      </c>
      <c r="Q112" s="20">
        <v>3</v>
      </c>
      <c r="R112" s="20">
        <v>5</v>
      </c>
      <c r="S112" s="20">
        <v>4</v>
      </c>
      <c r="T112" s="20">
        <v>4</v>
      </c>
      <c r="U112" s="20">
        <v>0</v>
      </c>
      <c r="V112" s="20">
        <v>4</v>
      </c>
      <c r="W112" s="20">
        <v>3</v>
      </c>
    </row>
    <row r="113" spans="1:23" x14ac:dyDescent="0.2">
      <c r="A113" s="18" t="s">
        <v>142</v>
      </c>
      <c r="B113" s="18"/>
      <c r="C113" s="18"/>
      <c r="D113" s="18"/>
      <c r="E113" s="18"/>
      <c r="F113" s="18"/>
      <c r="G113" s="18"/>
      <c r="H113" s="18"/>
      <c r="I113" s="18"/>
      <c r="J113" s="18"/>
      <c r="K113" s="18"/>
      <c r="L113" s="18"/>
      <c r="M113" s="18"/>
      <c r="N113" s="18"/>
      <c r="O113" s="18"/>
      <c r="P113" s="18"/>
      <c r="Q113" s="18"/>
      <c r="R113" s="18"/>
      <c r="S113" s="18"/>
      <c r="T113" s="18"/>
      <c r="U113" s="18"/>
      <c r="V113" s="18"/>
      <c r="W113" s="18"/>
    </row>
    <row r="114" spans="1:23" x14ac:dyDescent="0.2">
      <c r="A114" s="19" t="s">
        <v>452</v>
      </c>
      <c r="B114" s="20">
        <v>90</v>
      </c>
      <c r="C114" s="20">
        <v>22</v>
      </c>
      <c r="D114" s="20">
        <v>48</v>
      </c>
      <c r="E114" s="20">
        <v>20</v>
      </c>
      <c r="F114" s="20">
        <v>28</v>
      </c>
      <c r="G114" s="20">
        <v>37</v>
      </c>
      <c r="H114" s="20">
        <v>43</v>
      </c>
      <c r="I114" s="20">
        <v>17</v>
      </c>
      <c r="J114" s="20">
        <v>47</v>
      </c>
      <c r="K114" s="20">
        <v>51</v>
      </c>
      <c r="L114" s="20">
        <v>10</v>
      </c>
      <c r="M114" s="20">
        <v>22</v>
      </c>
      <c r="N114" s="20">
        <v>14</v>
      </c>
      <c r="O114" s="20">
        <v>20</v>
      </c>
      <c r="P114" s="20">
        <v>22</v>
      </c>
      <c r="Q114" s="20">
        <v>29</v>
      </c>
      <c r="R114" s="20">
        <v>28</v>
      </c>
      <c r="S114" s="20">
        <v>25</v>
      </c>
      <c r="T114" s="20">
        <v>29</v>
      </c>
      <c r="U114" s="20">
        <v>13</v>
      </c>
      <c r="V114" s="20">
        <v>2</v>
      </c>
      <c r="W114" s="20">
        <v>8</v>
      </c>
    </row>
    <row r="115" spans="1:23" x14ac:dyDescent="0.2">
      <c r="A115" s="19" t="s">
        <v>453</v>
      </c>
      <c r="B115" s="20">
        <v>307</v>
      </c>
      <c r="C115" s="20">
        <v>95</v>
      </c>
      <c r="D115" s="20">
        <v>186</v>
      </c>
      <c r="E115" s="20">
        <v>64</v>
      </c>
      <c r="F115" s="20">
        <v>97</v>
      </c>
      <c r="G115" s="20">
        <v>147</v>
      </c>
      <c r="H115" s="20">
        <v>141</v>
      </c>
      <c r="I115" s="20">
        <v>59</v>
      </c>
      <c r="J115" s="20">
        <v>122</v>
      </c>
      <c r="K115" s="20">
        <v>169</v>
      </c>
      <c r="L115" s="20">
        <v>40</v>
      </c>
      <c r="M115" s="20">
        <v>76</v>
      </c>
      <c r="N115" s="20">
        <v>46</v>
      </c>
      <c r="O115" s="20">
        <v>51</v>
      </c>
      <c r="P115" s="20">
        <v>60</v>
      </c>
      <c r="Q115" s="20">
        <v>82</v>
      </c>
      <c r="R115" s="20">
        <v>84</v>
      </c>
      <c r="S115" s="20">
        <v>68</v>
      </c>
      <c r="T115" s="20">
        <v>86</v>
      </c>
      <c r="U115" s="20">
        <v>36</v>
      </c>
      <c r="V115" s="20">
        <v>15</v>
      </c>
      <c r="W115" s="20">
        <v>31</v>
      </c>
    </row>
    <row r="116" spans="1:23" x14ac:dyDescent="0.2">
      <c r="A116" s="19" t="s">
        <v>454</v>
      </c>
      <c r="B116" s="20">
        <v>392</v>
      </c>
      <c r="C116" s="20">
        <v>149</v>
      </c>
      <c r="D116" s="20">
        <v>243</v>
      </c>
      <c r="E116" s="20">
        <v>62</v>
      </c>
      <c r="F116" s="20">
        <v>118</v>
      </c>
      <c r="G116" s="20">
        <v>197</v>
      </c>
      <c r="H116" s="20">
        <v>181</v>
      </c>
      <c r="I116" s="20">
        <v>75</v>
      </c>
      <c r="J116" s="20">
        <v>172</v>
      </c>
      <c r="K116" s="20">
        <v>229</v>
      </c>
      <c r="L116" s="20">
        <v>41</v>
      </c>
      <c r="M116" s="20">
        <v>100</v>
      </c>
      <c r="N116" s="20">
        <v>52</v>
      </c>
      <c r="O116" s="20">
        <v>75</v>
      </c>
      <c r="P116" s="20">
        <v>101</v>
      </c>
      <c r="Q116" s="20">
        <v>109</v>
      </c>
      <c r="R116" s="20">
        <v>112</v>
      </c>
      <c r="S116" s="20">
        <v>105</v>
      </c>
      <c r="T116" s="20">
        <v>116</v>
      </c>
      <c r="U116" s="20">
        <v>49</v>
      </c>
      <c r="V116" s="20">
        <v>14</v>
      </c>
      <c r="W116" s="20">
        <v>46</v>
      </c>
    </row>
    <row r="117" spans="1:23" x14ac:dyDescent="0.2">
      <c r="A117" s="19" t="s">
        <v>455</v>
      </c>
      <c r="B117" s="20">
        <v>379</v>
      </c>
      <c r="C117" s="20">
        <v>156</v>
      </c>
      <c r="D117" s="20">
        <v>240</v>
      </c>
      <c r="E117" s="20">
        <v>49</v>
      </c>
      <c r="F117" s="20">
        <v>99</v>
      </c>
      <c r="G117" s="20">
        <v>180</v>
      </c>
      <c r="H117" s="20">
        <v>162</v>
      </c>
      <c r="I117" s="20">
        <v>60</v>
      </c>
      <c r="J117" s="20">
        <v>166</v>
      </c>
      <c r="K117" s="20">
        <v>203</v>
      </c>
      <c r="L117" s="20">
        <v>50</v>
      </c>
      <c r="M117" s="20">
        <v>81</v>
      </c>
      <c r="N117" s="20">
        <v>34</v>
      </c>
      <c r="O117" s="20">
        <v>64</v>
      </c>
      <c r="P117" s="20">
        <v>115</v>
      </c>
      <c r="Q117" s="20">
        <v>103</v>
      </c>
      <c r="R117" s="20">
        <v>96</v>
      </c>
      <c r="S117" s="20">
        <v>81</v>
      </c>
      <c r="T117" s="20">
        <v>91</v>
      </c>
      <c r="U117" s="20">
        <v>42</v>
      </c>
      <c r="V117" s="20">
        <v>21</v>
      </c>
      <c r="W117" s="20">
        <v>43</v>
      </c>
    </row>
    <row r="118" spans="1:23" x14ac:dyDescent="0.2">
      <c r="A118" s="19" t="s">
        <v>456</v>
      </c>
      <c r="B118" s="20">
        <v>951</v>
      </c>
      <c r="C118" s="20">
        <v>380</v>
      </c>
      <c r="D118" s="20">
        <v>567</v>
      </c>
      <c r="E118" s="20">
        <v>124</v>
      </c>
      <c r="F118" s="20">
        <v>223</v>
      </c>
      <c r="G118" s="20">
        <v>401</v>
      </c>
      <c r="H118" s="20">
        <v>345</v>
      </c>
      <c r="I118" s="20">
        <v>147</v>
      </c>
      <c r="J118" s="20">
        <v>360</v>
      </c>
      <c r="K118" s="20">
        <v>481</v>
      </c>
      <c r="L118" s="20">
        <v>121</v>
      </c>
      <c r="M118" s="20">
        <v>220</v>
      </c>
      <c r="N118" s="20">
        <v>101</v>
      </c>
      <c r="O118" s="20">
        <v>161</v>
      </c>
      <c r="P118" s="20">
        <v>270</v>
      </c>
      <c r="Q118" s="20">
        <v>235</v>
      </c>
      <c r="R118" s="20">
        <v>202</v>
      </c>
      <c r="S118" s="20">
        <v>196</v>
      </c>
      <c r="T118" s="20">
        <v>213</v>
      </c>
      <c r="U118" s="20">
        <v>86</v>
      </c>
      <c r="V118" s="20">
        <v>74</v>
      </c>
      <c r="W118" s="20">
        <v>125</v>
      </c>
    </row>
    <row r="119" spans="1:23" x14ac:dyDescent="0.2">
      <c r="A119" s="19" t="s">
        <v>429</v>
      </c>
      <c r="B119" s="20">
        <v>69</v>
      </c>
      <c r="C119" s="20">
        <v>26</v>
      </c>
      <c r="D119" s="20">
        <v>39</v>
      </c>
      <c r="E119" s="20">
        <v>9</v>
      </c>
      <c r="F119" s="20">
        <v>12</v>
      </c>
      <c r="G119" s="20">
        <v>22</v>
      </c>
      <c r="H119" s="20">
        <v>23</v>
      </c>
      <c r="I119" s="20">
        <v>8</v>
      </c>
      <c r="J119" s="20">
        <v>21</v>
      </c>
      <c r="K119" s="20">
        <v>23</v>
      </c>
      <c r="L119" s="20">
        <v>7</v>
      </c>
      <c r="M119" s="20">
        <v>13</v>
      </c>
      <c r="N119" s="20">
        <v>4</v>
      </c>
      <c r="O119" s="20">
        <v>6</v>
      </c>
      <c r="P119" s="20">
        <v>15</v>
      </c>
      <c r="Q119" s="20">
        <v>17</v>
      </c>
      <c r="R119" s="20">
        <v>11</v>
      </c>
      <c r="S119" s="20">
        <v>9</v>
      </c>
      <c r="T119" s="20">
        <v>13</v>
      </c>
      <c r="U119" s="20">
        <v>6</v>
      </c>
      <c r="V119" s="20">
        <v>6</v>
      </c>
      <c r="W119" s="20">
        <v>14</v>
      </c>
    </row>
    <row r="120" spans="1:23" x14ac:dyDescent="0.2">
      <c r="A120" s="18" t="s">
        <v>143</v>
      </c>
      <c r="B120" s="18"/>
      <c r="C120" s="18"/>
      <c r="D120" s="18"/>
      <c r="E120" s="18"/>
      <c r="F120" s="18"/>
      <c r="G120" s="18"/>
      <c r="H120" s="18"/>
      <c r="I120" s="18"/>
      <c r="J120" s="18"/>
      <c r="K120" s="18"/>
      <c r="L120" s="18"/>
      <c r="M120" s="18"/>
      <c r="N120" s="18"/>
      <c r="O120" s="18"/>
      <c r="P120" s="18"/>
      <c r="Q120" s="18"/>
      <c r="R120" s="18"/>
      <c r="S120" s="18"/>
      <c r="T120" s="18"/>
      <c r="U120" s="18"/>
      <c r="V120" s="18"/>
      <c r="W120" s="18"/>
    </row>
    <row r="121" spans="1:23" x14ac:dyDescent="0.2">
      <c r="A121" s="21" t="s">
        <v>457</v>
      </c>
      <c r="B121" s="21"/>
      <c r="C121" s="21"/>
      <c r="D121" s="21"/>
      <c r="E121" s="21"/>
      <c r="F121" s="21"/>
      <c r="G121" s="21"/>
      <c r="H121" s="21"/>
      <c r="I121" s="21"/>
      <c r="J121" s="21"/>
      <c r="K121" s="21"/>
      <c r="L121" s="21"/>
      <c r="M121" s="21"/>
      <c r="N121" s="21"/>
      <c r="O121" s="21"/>
      <c r="P121" s="21"/>
      <c r="Q121" s="21"/>
      <c r="R121" s="21"/>
      <c r="S121" s="21"/>
      <c r="T121" s="21"/>
      <c r="U121" s="21"/>
      <c r="V121" s="21"/>
      <c r="W121" s="21"/>
    </row>
    <row r="122" spans="1:23" x14ac:dyDescent="0.2">
      <c r="A122" s="19" t="s">
        <v>458</v>
      </c>
      <c r="B122" s="20">
        <v>546</v>
      </c>
      <c r="C122" s="20">
        <v>165</v>
      </c>
      <c r="D122" s="20">
        <v>314</v>
      </c>
      <c r="E122" s="20">
        <v>76</v>
      </c>
      <c r="F122" s="20">
        <v>159</v>
      </c>
      <c r="G122" s="20">
        <v>260</v>
      </c>
      <c r="H122" s="20">
        <v>227</v>
      </c>
      <c r="I122" s="20">
        <v>95</v>
      </c>
      <c r="J122" s="20">
        <v>238</v>
      </c>
      <c r="K122" s="20">
        <v>306</v>
      </c>
      <c r="L122" s="20">
        <v>60</v>
      </c>
      <c r="M122" s="20">
        <v>124</v>
      </c>
      <c r="N122" s="20">
        <v>64</v>
      </c>
      <c r="O122" s="20">
        <v>96</v>
      </c>
      <c r="P122" s="20">
        <v>125</v>
      </c>
      <c r="Q122" s="20">
        <v>132</v>
      </c>
      <c r="R122" s="20">
        <v>142</v>
      </c>
      <c r="S122" s="20">
        <v>122</v>
      </c>
      <c r="T122" s="20">
        <v>145</v>
      </c>
      <c r="U122" s="20">
        <v>61</v>
      </c>
      <c r="V122" s="20">
        <v>24</v>
      </c>
      <c r="W122" s="20">
        <v>60</v>
      </c>
    </row>
    <row r="123" spans="1:23" x14ac:dyDescent="0.2">
      <c r="A123" s="19" t="s">
        <v>459</v>
      </c>
      <c r="B123" s="20">
        <v>531</v>
      </c>
      <c r="C123" s="20">
        <v>209</v>
      </c>
      <c r="D123" s="20">
        <v>342</v>
      </c>
      <c r="E123" s="20">
        <v>100</v>
      </c>
      <c r="F123" s="20">
        <v>152</v>
      </c>
      <c r="G123" s="20">
        <v>267</v>
      </c>
      <c r="H123" s="20">
        <v>254</v>
      </c>
      <c r="I123" s="20">
        <v>96</v>
      </c>
      <c r="J123" s="20">
        <v>233</v>
      </c>
      <c r="K123" s="20">
        <v>314</v>
      </c>
      <c r="L123" s="20">
        <v>59</v>
      </c>
      <c r="M123" s="20">
        <v>128</v>
      </c>
      <c r="N123" s="20">
        <v>71</v>
      </c>
      <c r="O123" s="20">
        <v>98</v>
      </c>
      <c r="P123" s="20">
        <v>147</v>
      </c>
      <c r="Q123" s="20">
        <v>157</v>
      </c>
      <c r="R123" s="20">
        <v>142</v>
      </c>
      <c r="S123" s="20">
        <v>131</v>
      </c>
      <c r="T123" s="20">
        <v>144</v>
      </c>
      <c r="U123" s="20">
        <v>60</v>
      </c>
      <c r="V123" s="20">
        <v>21</v>
      </c>
      <c r="W123" s="20">
        <v>47</v>
      </c>
    </row>
    <row r="124" spans="1:23" x14ac:dyDescent="0.2">
      <c r="A124" s="19" t="s">
        <v>460</v>
      </c>
      <c r="B124" s="20">
        <v>205</v>
      </c>
      <c r="C124" s="20">
        <v>90</v>
      </c>
      <c r="D124" s="20">
        <v>142</v>
      </c>
      <c r="E124" s="20">
        <v>28</v>
      </c>
      <c r="F124" s="20">
        <v>61</v>
      </c>
      <c r="G124" s="20">
        <v>103</v>
      </c>
      <c r="H124" s="20">
        <v>95</v>
      </c>
      <c r="I124" s="20">
        <v>39</v>
      </c>
      <c r="J124" s="20">
        <v>91</v>
      </c>
      <c r="K124" s="20">
        <v>116</v>
      </c>
      <c r="L124" s="20">
        <v>39</v>
      </c>
      <c r="M124" s="20">
        <v>56</v>
      </c>
      <c r="N124" s="20">
        <v>33</v>
      </c>
      <c r="O124" s="20">
        <v>46</v>
      </c>
      <c r="P124" s="20">
        <v>66</v>
      </c>
      <c r="Q124" s="20">
        <v>62</v>
      </c>
      <c r="R124" s="20">
        <v>57</v>
      </c>
      <c r="S124" s="20">
        <v>52</v>
      </c>
      <c r="T124" s="20">
        <v>60</v>
      </c>
      <c r="U124" s="20">
        <v>30</v>
      </c>
      <c r="V124" s="20">
        <v>12</v>
      </c>
      <c r="W124" s="20">
        <v>17</v>
      </c>
    </row>
    <row r="125" spans="1:23" x14ac:dyDescent="0.2">
      <c r="A125" s="19" t="s">
        <v>461</v>
      </c>
      <c r="B125" s="20">
        <v>762</v>
      </c>
      <c r="C125" s="20">
        <v>306</v>
      </c>
      <c r="D125" s="20">
        <v>449</v>
      </c>
      <c r="E125" s="20">
        <v>101</v>
      </c>
      <c r="F125" s="20">
        <v>180</v>
      </c>
      <c r="G125" s="20">
        <v>308</v>
      </c>
      <c r="H125" s="20">
        <v>275</v>
      </c>
      <c r="I125" s="20">
        <v>118</v>
      </c>
      <c r="J125" s="20">
        <v>277</v>
      </c>
      <c r="K125" s="20">
        <v>363</v>
      </c>
      <c r="L125" s="20">
        <v>93</v>
      </c>
      <c r="M125" s="20">
        <v>179</v>
      </c>
      <c r="N125" s="20">
        <v>70</v>
      </c>
      <c r="O125" s="20">
        <v>119</v>
      </c>
      <c r="P125" s="20">
        <v>212</v>
      </c>
      <c r="Q125" s="20">
        <v>193</v>
      </c>
      <c r="R125" s="20">
        <v>162</v>
      </c>
      <c r="S125" s="20">
        <v>159</v>
      </c>
      <c r="T125" s="20">
        <v>172</v>
      </c>
      <c r="U125" s="20">
        <v>72</v>
      </c>
      <c r="V125" s="20">
        <v>67</v>
      </c>
      <c r="W125" s="20">
        <v>109</v>
      </c>
    </row>
    <row r="126" spans="1:23" x14ac:dyDescent="0.2">
      <c r="A126" s="19" t="s">
        <v>429</v>
      </c>
      <c r="B126" s="20">
        <v>144</v>
      </c>
      <c r="C126" s="20">
        <v>58</v>
      </c>
      <c r="D126" s="20">
        <v>76</v>
      </c>
      <c r="E126" s="20">
        <v>23</v>
      </c>
      <c r="F126" s="20">
        <v>25</v>
      </c>
      <c r="G126" s="20">
        <v>46</v>
      </c>
      <c r="H126" s="20">
        <v>44</v>
      </c>
      <c r="I126" s="20">
        <v>18</v>
      </c>
      <c r="J126" s="20">
        <v>49</v>
      </c>
      <c r="K126" s="20">
        <v>57</v>
      </c>
      <c r="L126" s="20">
        <v>18</v>
      </c>
      <c r="M126" s="20">
        <v>25</v>
      </c>
      <c r="N126" s="20">
        <v>13</v>
      </c>
      <c r="O126" s="20">
        <v>18</v>
      </c>
      <c r="P126" s="20">
        <v>33</v>
      </c>
      <c r="Q126" s="20">
        <v>31</v>
      </c>
      <c r="R126" s="20">
        <v>30</v>
      </c>
      <c r="S126" s="20">
        <v>20</v>
      </c>
      <c r="T126" s="20">
        <v>27</v>
      </c>
      <c r="U126" s="20">
        <v>9</v>
      </c>
      <c r="V126" s="20">
        <v>8</v>
      </c>
      <c r="W126" s="20">
        <v>34</v>
      </c>
    </row>
    <row r="127" spans="1:23" x14ac:dyDescent="0.2">
      <c r="A127" s="18" t="s">
        <v>143</v>
      </c>
      <c r="B127" s="18"/>
      <c r="C127" s="18"/>
      <c r="D127" s="18"/>
      <c r="E127" s="18"/>
      <c r="F127" s="18"/>
      <c r="G127" s="18"/>
      <c r="H127" s="18"/>
      <c r="I127" s="18"/>
      <c r="J127" s="18"/>
      <c r="K127" s="18"/>
      <c r="L127" s="18"/>
      <c r="M127" s="18"/>
      <c r="N127" s="18"/>
      <c r="O127" s="18"/>
      <c r="P127" s="18"/>
      <c r="Q127" s="18"/>
      <c r="R127" s="18"/>
      <c r="S127" s="18"/>
      <c r="T127" s="18"/>
      <c r="U127" s="18"/>
      <c r="V127" s="18"/>
      <c r="W127" s="18"/>
    </row>
    <row r="128" spans="1:23" x14ac:dyDescent="0.2">
      <c r="A128" s="21" t="s">
        <v>462</v>
      </c>
      <c r="B128" s="21"/>
      <c r="C128" s="21"/>
      <c r="D128" s="21"/>
      <c r="E128" s="21"/>
      <c r="F128" s="21"/>
      <c r="G128" s="21"/>
      <c r="H128" s="21"/>
      <c r="I128" s="21"/>
      <c r="J128" s="21"/>
      <c r="K128" s="21"/>
      <c r="L128" s="21"/>
      <c r="M128" s="21"/>
      <c r="N128" s="21"/>
      <c r="O128" s="21"/>
      <c r="P128" s="21"/>
      <c r="Q128" s="21"/>
      <c r="R128" s="21"/>
      <c r="S128" s="21"/>
      <c r="T128" s="21"/>
      <c r="U128" s="21"/>
      <c r="V128" s="21"/>
      <c r="W128" s="21"/>
    </row>
    <row r="129" spans="1:23" x14ac:dyDescent="0.2">
      <c r="A129" s="19" t="s">
        <v>458</v>
      </c>
      <c r="B129" s="20">
        <v>285</v>
      </c>
      <c r="C129" s="20">
        <v>89</v>
      </c>
      <c r="D129" s="20">
        <v>185</v>
      </c>
      <c r="E129" s="20">
        <v>69</v>
      </c>
      <c r="F129" s="20">
        <v>105</v>
      </c>
      <c r="G129" s="20">
        <v>143</v>
      </c>
      <c r="H129" s="20">
        <v>143</v>
      </c>
      <c r="I129" s="20">
        <v>59</v>
      </c>
      <c r="J129" s="20">
        <v>134</v>
      </c>
      <c r="K129" s="20">
        <v>189</v>
      </c>
      <c r="L129" s="20">
        <v>34</v>
      </c>
      <c r="M129" s="20">
        <v>78</v>
      </c>
      <c r="N129" s="20">
        <v>53</v>
      </c>
      <c r="O129" s="20">
        <v>56</v>
      </c>
      <c r="P129" s="20">
        <v>70</v>
      </c>
      <c r="Q129" s="20">
        <v>82</v>
      </c>
      <c r="R129" s="20">
        <v>93</v>
      </c>
      <c r="S129" s="20">
        <v>78</v>
      </c>
      <c r="T129" s="20">
        <v>94</v>
      </c>
      <c r="U129" s="20">
        <v>36</v>
      </c>
      <c r="V129" s="20">
        <v>10</v>
      </c>
      <c r="W129" s="20">
        <v>17</v>
      </c>
    </row>
    <row r="130" spans="1:23" x14ac:dyDescent="0.2">
      <c r="A130" s="19" t="s">
        <v>459</v>
      </c>
      <c r="B130" s="20">
        <v>217</v>
      </c>
      <c r="C130" s="20">
        <v>83</v>
      </c>
      <c r="D130" s="20">
        <v>128</v>
      </c>
      <c r="E130" s="20">
        <v>41</v>
      </c>
      <c r="F130" s="20">
        <v>68</v>
      </c>
      <c r="G130" s="20">
        <v>116</v>
      </c>
      <c r="H130" s="20">
        <v>106</v>
      </c>
      <c r="I130" s="20">
        <v>43</v>
      </c>
      <c r="J130" s="20">
        <v>105</v>
      </c>
      <c r="K130" s="20">
        <v>129</v>
      </c>
      <c r="L130" s="20">
        <v>30</v>
      </c>
      <c r="M130" s="20">
        <v>49</v>
      </c>
      <c r="N130" s="20">
        <v>25</v>
      </c>
      <c r="O130" s="20">
        <v>41</v>
      </c>
      <c r="P130" s="20">
        <v>61</v>
      </c>
      <c r="Q130" s="20">
        <v>62</v>
      </c>
      <c r="R130" s="20">
        <v>72</v>
      </c>
      <c r="S130" s="20">
        <v>57</v>
      </c>
      <c r="T130" s="20">
        <v>65</v>
      </c>
      <c r="U130" s="20">
        <v>28</v>
      </c>
      <c r="V130" s="20">
        <v>8</v>
      </c>
      <c r="W130" s="20">
        <v>21</v>
      </c>
    </row>
    <row r="131" spans="1:23" x14ac:dyDescent="0.2">
      <c r="A131" s="19" t="s">
        <v>460</v>
      </c>
      <c r="B131" s="20">
        <v>142</v>
      </c>
      <c r="C131" s="20">
        <v>62</v>
      </c>
      <c r="D131" s="20">
        <v>107</v>
      </c>
      <c r="E131" s="20">
        <v>30</v>
      </c>
      <c r="F131" s="20">
        <v>40</v>
      </c>
      <c r="G131" s="20">
        <v>83</v>
      </c>
      <c r="H131" s="20">
        <v>75</v>
      </c>
      <c r="I131" s="20">
        <v>27</v>
      </c>
      <c r="J131" s="20">
        <v>69</v>
      </c>
      <c r="K131" s="20">
        <v>78</v>
      </c>
      <c r="L131" s="20">
        <v>18</v>
      </c>
      <c r="M131" s="20">
        <v>42</v>
      </c>
      <c r="N131" s="20">
        <v>20</v>
      </c>
      <c r="O131" s="20">
        <v>26</v>
      </c>
      <c r="P131" s="20">
        <v>39</v>
      </c>
      <c r="Q131" s="20">
        <v>40</v>
      </c>
      <c r="R131" s="20">
        <v>39</v>
      </c>
      <c r="S131" s="20">
        <v>37</v>
      </c>
      <c r="T131" s="20">
        <v>43</v>
      </c>
      <c r="U131" s="20">
        <v>20</v>
      </c>
      <c r="V131" s="20">
        <v>4</v>
      </c>
      <c r="W131" s="20">
        <v>14</v>
      </c>
    </row>
    <row r="132" spans="1:23" x14ac:dyDescent="0.2">
      <c r="A132" s="19" t="s">
        <v>461</v>
      </c>
      <c r="B132" s="20">
        <v>1184</v>
      </c>
      <c r="C132" s="20">
        <v>458</v>
      </c>
      <c r="D132" s="20">
        <v>705</v>
      </c>
      <c r="E132" s="20">
        <v>151</v>
      </c>
      <c r="F132" s="20">
        <v>299</v>
      </c>
      <c r="G132" s="20">
        <v>517</v>
      </c>
      <c r="H132" s="20">
        <v>451</v>
      </c>
      <c r="I132" s="20">
        <v>199</v>
      </c>
      <c r="J132" s="20">
        <v>459</v>
      </c>
      <c r="K132" s="20">
        <v>610</v>
      </c>
      <c r="L132" s="20">
        <v>151</v>
      </c>
      <c r="M132" s="20">
        <v>275</v>
      </c>
      <c r="N132" s="20">
        <v>128</v>
      </c>
      <c r="O132" s="20">
        <v>201</v>
      </c>
      <c r="P132" s="20">
        <v>330</v>
      </c>
      <c r="Q132" s="20">
        <v>312</v>
      </c>
      <c r="R132" s="20">
        <v>269</v>
      </c>
      <c r="S132" s="20">
        <v>267</v>
      </c>
      <c r="T132" s="20">
        <v>287</v>
      </c>
      <c r="U132" s="20">
        <v>125</v>
      </c>
      <c r="V132" s="20">
        <v>89</v>
      </c>
      <c r="W132" s="20">
        <v>144</v>
      </c>
    </row>
    <row r="133" spans="1:23" x14ac:dyDescent="0.2">
      <c r="A133" s="19" t="s">
        <v>429</v>
      </c>
      <c r="B133" s="20">
        <v>360</v>
      </c>
      <c r="C133" s="20">
        <v>136</v>
      </c>
      <c r="D133" s="20">
        <v>198</v>
      </c>
      <c r="E133" s="20">
        <v>37</v>
      </c>
      <c r="F133" s="20">
        <v>65</v>
      </c>
      <c r="G133" s="20">
        <v>125</v>
      </c>
      <c r="H133" s="20">
        <v>120</v>
      </c>
      <c r="I133" s="20">
        <v>38</v>
      </c>
      <c r="J133" s="20">
        <v>121</v>
      </c>
      <c r="K133" s="20">
        <v>150</v>
      </c>
      <c r="L133" s="20">
        <v>36</v>
      </c>
      <c r="M133" s="20">
        <v>68</v>
      </c>
      <c r="N133" s="20">
        <v>25</v>
      </c>
      <c r="O133" s="20">
        <v>53</v>
      </c>
      <c r="P133" s="20">
        <v>83</v>
      </c>
      <c r="Q133" s="20">
        <v>79</v>
      </c>
      <c r="R133" s="20">
        <v>60</v>
      </c>
      <c r="S133" s="20">
        <v>45</v>
      </c>
      <c r="T133" s="20">
        <v>59</v>
      </c>
      <c r="U133" s="20">
        <v>23</v>
      </c>
      <c r="V133" s="20">
        <v>21</v>
      </c>
      <c r="W133" s="20">
        <v>71</v>
      </c>
    </row>
    <row r="134" spans="1:23" x14ac:dyDescent="0.2">
      <c r="A134" s="18" t="s">
        <v>143</v>
      </c>
      <c r="B134" s="18"/>
      <c r="C134" s="18"/>
      <c r="D134" s="18"/>
      <c r="E134" s="18"/>
      <c r="F134" s="18"/>
      <c r="G134" s="18"/>
      <c r="H134" s="18"/>
      <c r="I134" s="18"/>
      <c r="J134" s="18"/>
      <c r="K134" s="18"/>
      <c r="L134" s="18"/>
      <c r="M134" s="18"/>
      <c r="N134" s="18"/>
      <c r="O134" s="18"/>
      <c r="P134" s="18"/>
      <c r="Q134" s="18"/>
      <c r="R134" s="18"/>
      <c r="S134" s="18"/>
      <c r="T134" s="18"/>
      <c r="U134" s="18"/>
      <c r="V134" s="18"/>
      <c r="W134" s="18"/>
    </row>
    <row r="135" spans="1:23" x14ac:dyDescent="0.2">
      <c r="A135" s="21" t="s">
        <v>463</v>
      </c>
      <c r="B135" s="21"/>
      <c r="C135" s="21"/>
      <c r="D135" s="21"/>
      <c r="E135" s="21"/>
      <c r="F135" s="21"/>
      <c r="G135" s="21"/>
      <c r="H135" s="21"/>
      <c r="I135" s="21"/>
      <c r="J135" s="21"/>
      <c r="K135" s="21"/>
      <c r="L135" s="21"/>
      <c r="M135" s="21"/>
      <c r="N135" s="21"/>
      <c r="O135" s="21"/>
      <c r="P135" s="21"/>
      <c r="Q135" s="21"/>
      <c r="R135" s="21"/>
      <c r="S135" s="21"/>
      <c r="T135" s="21"/>
      <c r="U135" s="21"/>
      <c r="V135" s="21"/>
      <c r="W135" s="21"/>
    </row>
    <row r="136" spans="1:23" x14ac:dyDescent="0.2">
      <c r="A136" s="19" t="s">
        <v>458</v>
      </c>
      <c r="B136" s="20">
        <v>330</v>
      </c>
      <c r="C136" s="20">
        <v>127</v>
      </c>
      <c r="D136" s="20">
        <v>219</v>
      </c>
      <c r="E136" s="20">
        <v>64</v>
      </c>
      <c r="F136" s="20">
        <v>110</v>
      </c>
      <c r="G136" s="20">
        <v>172</v>
      </c>
      <c r="H136" s="20">
        <v>171</v>
      </c>
      <c r="I136" s="20">
        <v>65</v>
      </c>
      <c r="J136" s="20">
        <v>154</v>
      </c>
      <c r="K136" s="20">
        <v>205</v>
      </c>
      <c r="L136" s="20">
        <v>48</v>
      </c>
      <c r="M136" s="20">
        <v>90</v>
      </c>
      <c r="N136" s="20">
        <v>42</v>
      </c>
      <c r="O136" s="20">
        <v>69</v>
      </c>
      <c r="P136" s="20">
        <v>96</v>
      </c>
      <c r="Q136" s="20">
        <v>100</v>
      </c>
      <c r="R136" s="20">
        <v>98</v>
      </c>
      <c r="S136" s="20">
        <v>87</v>
      </c>
      <c r="T136" s="20">
        <v>104</v>
      </c>
      <c r="U136" s="20">
        <v>53</v>
      </c>
      <c r="V136" s="20">
        <v>13</v>
      </c>
      <c r="W136" s="20">
        <v>23</v>
      </c>
    </row>
    <row r="137" spans="1:23" x14ac:dyDescent="0.2">
      <c r="A137" s="19" t="s">
        <v>459</v>
      </c>
      <c r="B137" s="20">
        <v>326</v>
      </c>
      <c r="C137" s="20">
        <v>128</v>
      </c>
      <c r="D137" s="20">
        <v>211</v>
      </c>
      <c r="E137" s="20">
        <v>62</v>
      </c>
      <c r="F137" s="20">
        <v>102</v>
      </c>
      <c r="G137" s="20">
        <v>173</v>
      </c>
      <c r="H137" s="20">
        <v>145</v>
      </c>
      <c r="I137" s="20">
        <v>64</v>
      </c>
      <c r="J137" s="20">
        <v>150</v>
      </c>
      <c r="K137" s="20">
        <v>193</v>
      </c>
      <c r="L137" s="20">
        <v>35</v>
      </c>
      <c r="M137" s="20">
        <v>77</v>
      </c>
      <c r="N137" s="20">
        <v>43</v>
      </c>
      <c r="O137" s="20">
        <v>54</v>
      </c>
      <c r="P137" s="20">
        <v>78</v>
      </c>
      <c r="Q137" s="20">
        <v>96</v>
      </c>
      <c r="R137" s="20">
        <v>96</v>
      </c>
      <c r="S137" s="20">
        <v>79</v>
      </c>
      <c r="T137" s="20">
        <v>94</v>
      </c>
      <c r="U137" s="20">
        <v>34</v>
      </c>
      <c r="V137" s="20">
        <v>14</v>
      </c>
      <c r="W137" s="20">
        <v>25</v>
      </c>
    </row>
    <row r="138" spans="1:23" x14ac:dyDescent="0.2">
      <c r="A138" s="19" t="s">
        <v>460</v>
      </c>
      <c r="B138" s="20">
        <v>133</v>
      </c>
      <c r="C138" s="20">
        <v>50</v>
      </c>
      <c r="D138" s="20">
        <v>81</v>
      </c>
      <c r="E138" s="20">
        <v>20</v>
      </c>
      <c r="F138" s="20">
        <v>32</v>
      </c>
      <c r="G138" s="20">
        <v>64</v>
      </c>
      <c r="H138" s="20">
        <v>55</v>
      </c>
      <c r="I138" s="20">
        <v>25</v>
      </c>
      <c r="J138" s="20">
        <v>58</v>
      </c>
      <c r="K138" s="20">
        <v>76</v>
      </c>
      <c r="L138" s="20">
        <v>14</v>
      </c>
      <c r="M138" s="20">
        <v>35</v>
      </c>
      <c r="N138" s="20">
        <v>16</v>
      </c>
      <c r="O138" s="20">
        <v>19</v>
      </c>
      <c r="P138" s="20">
        <v>25</v>
      </c>
      <c r="Q138" s="20">
        <v>31</v>
      </c>
      <c r="R138" s="20">
        <v>40</v>
      </c>
      <c r="S138" s="20">
        <v>33</v>
      </c>
      <c r="T138" s="20">
        <v>38</v>
      </c>
      <c r="U138" s="20">
        <v>18</v>
      </c>
      <c r="V138" s="20">
        <v>7</v>
      </c>
      <c r="W138" s="20">
        <v>13</v>
      </c>
    </row>
    <row r="139" spans="1:23" x14ac:dyDescent="0.2">
      <c r="A139" s="19" t="s">
        <v>461</v>
      </c>
      <c r="B139" s="20">
        <v>1070</v>
      </c>
      <c r="C139" s="20">
        <v>397</v>
      </c>
      <c r="D139" s="20">
        <v>637</v>
      </c>
      <c r="E139" s="20">
        <v>145</v>
      </c>
      <c r="F139" s="20">
        <v>270</v>
      </c>
      <c r="G139" s="20">
        <v>468</v>
      </c>
      <c r="H139" s="20">
        <v>418</v>
      </c>
      <c r="I139" s="20">
        <v>182</v>
      </c>
      <c r="J139" s="20">
        <v>423</v>
      </c>
      <c r="K139" s="20">
        <v>553</v>
      </c>
      <c r="L139" s="20">
        <v>140</v>
      </c>
      <c r="M139" s="20">
        <v>250</v>
      </c>
      <c r="N139" s="20">
        <v>125</v>
      </c>
      <c r="O139" s="20">
        <v>185</v>
      </c>
      <c r="P139" s="20">
        <v>306</v>
      </c>
      <c r="Q139" s="20">
        <v>281</v>
      </c>
      <c r="R139" s="20">
        <v>247</v>
      </c>
      <c r="S139" s="20">
        <v>247</v>
      </c>
      <c r="T139" s="20">
        <v>262</v>
      </c>
      <c r="U139" s="20">
        <v>111</v>
      </c>
      <c r="V139" s="20">
        <v>79</v>
      </c>
      <c r="W139" s="20">
        <v>137</v>
      </c>
    </row>
    <row r="140" spans="1:23" x14ac:dyDescent="0.2">
      <c r="A140" s="19" t="s">
        <v>429</v>
      </c>
      <c r="B140" s="20">
        <v>329</v>
      </c>
      <c r="C140" s="20">
        <v>126</v>
      </c>
      <c r="D140" s="20">
        <v>175</v>
      </c>
      <c r="E140" s="20">
        <v>37</v>
      </c>
      <c r="F140" s="20">
        <v>63</v>
      </c>
      <c r="G140" s="20">
        <v>107</v>
      </c>
      <c r="H140" s="20">
        <v>106</v>
      </c>
      <c r="I140" s="20">
        <v>30</v>
      </c>
      <c r="J140" s="20">
        <v>103</v>
      </c>
      <c r="K140" s="20">
        <v>129</v>
      </c>
      <c r="L140" s="20">
        <v>32</v>
      </c>
      <c r="M140" s="20">
        <v>60</v>
      </c>
      <c r="N140" s="20">
        <v>25</v>
      </c>
      <c r="O140" s="20">
        <v>50</v>
      </c>
      <c r="P140" s="20">
        <v>78</v>
      </c>
      <c r="Q140" s="20">
        <v>67</v>
      </c>
      <c r="R140" s="20">
        <v>52</v>
      </c>
      <c r="S140" s="20">
        <v>38</v>
      </c>
      <c r="T140" s="20">
        <v>50</v>
      </c>
      <c r="U140" s="20">
        <v>16</v>
      </c>
      <c r="V140" s="20">
        <v>19</v>
      </c>
      <c r="W140" s="20">
        <v>69</v>
      </c>
    </row>
    <row r="141" spans="1:23" x14ac:dyDescent="0.2">
      <c r="A141" s="18" t="s">
        <v>143</v>
      </c>
      <c r="B141" s="18"/>
      <c r="C141" s="18"/>
      <c r="D141" s="18"/>
      <c r="E141" s="18"/>
      <c r="F141" s="18"/>
      <c r="G141" s="18"/>
      <c r="H141" s="18"/>
      <c r="I141" s="18"/>
      <c r="J141" s="18"/>
      <c r="K141" s="18"/>
      <c r="L141" s="18"/>
      <c r="M141" s="18"/>
      <c r="N141" s="18"/>
      <c r="O141" s="18"/>
      <c r="P141" s="18"/>
      <c r="Q141" s="18"/>
      <c r="R141" s="18"/>
      <c r="S141" s="18"/>
      <c r="T141" s="18"/>
      <c r="U141" s="18"/>
      <c r="V141" s="18"/>
      <c r="W141" s="18"/>
    </row>
    <row r="142" spans="1:23" x14ac:dyDescent="0.2">
      <c r="A142" s="21" t="s">
        <v>464</v>
      </c>
      <c r="B142" s="21"/>
      <c r="C142" s="21"/>
      <c r="D142" s="21"/>
      <c r="E142" s="21"/>
      <c r="F142" s="21"/>
      <c r="G142" s="21"/>
      <c r="H142" s="21"/>
      <c r="I142" s="21"/>
      <c r="J142" s="21"/>
      <c r="K142" s="21"/>
      <c r="L142" s="21"/>
      <c r="M142" s="21"/>
      <c r="N142" s="21"/>
      <c r="O142" s="21"/>
      <c r="P142" s="21"/>
      <c r="Q142" s="21"/>
      <c r="R142" s="21"/>
      <c r="S142" s="21"/>
      <c r="T142" s="21"/>
      <c r="U142" s="21"/>
      <c r="V142" s="21"/>
      <c r="W142" s="21"/>
    </row>
    <row r="143" spans="1:23" x14ac:dyDescent="0.2">
      <c r="A143" s="19" t="s">
        <v>458</v>
      </c>
      <c r="B143" s="20">
        <v>39</v>
      </c>
      <c r="C143" s="20">
        <v>15</v>
      </c>
      <c r="D143" s="20">
        <v>28</v>
      </c>
      <c r="E143" s="20">
        <v>11</v>
      </c>
      <c r="F143" s="20">
        <v>16</v>
      </c>
      <c r="G143" s="20">
        <v>20</v>
      </c>
      <c r="H143" s="20">
        <v>20</v>
      </c>
      <c r="I143" s="20">
        <v>10</v>
      </c>
      <c r="J143" s="20">
        <v>22</v>
      </c>
      <c r="K143" s="20">
        <v>25</v>
      </c>
      <c r="L143" s="20">
        <v>7</v>
      </c>
      <c r="M143" s="20">
        <v>11</v>
      </c>
      <c r="N143" s="20">
        <v>7</v>
      </c>
      <c r="O143" s="20">
        <v>9</v>
      </c>
      <c r="P143" s="20">
        <v>15</v>
      </c>
      <c r="Q143" s="20">
        <v>16</v>
      </c>
      <c r="R143" s="20">
        <v>19</v>
      </c>
      <c r="S143" s="20">
        <v>15</v>
      </c>
      <c r="T143" s="20">
        <v>19</v>
      </c>
      <c r="U143" s="20">
        <v>11</v>
      </c>
      <c r="V143" s="20">
        <v>2</v>
      </c>
      <c r="W143" s="20">
        <v>1</v>
      </c>
    </row>
    <row r="144" spans="1:23" x14ac:dyDescent="0.2">
      <c r="A144" s="19" t="s">
        <v>459</v>
      </c>
      <c r="B144" s="20">
        <v>75</v>
      </c>
      <c r="C144" s="20">
        <v>27</v>
      </c>
      <c r="D144" s="20">
        <v>52</v>
      </c>
      <c r="E144" s="20">
        <v>11</v>
      </c>
      <c r="F144" s="20">
        <v>26</v>
      </c>
      <c r="G144" s="20">
        <v>45</v>
      </c>
      <c r="H144" s="20">
        <v>38</v>
      </c>
      <c r="I144" s="20">
        <v>16</v>
      </c>
      <c r="J144" s="20">
        <v>34</v>
      </c>
      <c r="K144" s="20">
        <v>49</v>
      </c>
      <c r="L144" s="20">
        <v>10</v>
      </c>
      <c r="M144" s="20">
        <v>25</v>
      </c>
      <c r="N144" s="20">
        <v>7</v>
      </c>
      <c r="O144" s="20">
        <v>15</v>
      </c>
      <c r="P144" s="20">
        <v>22</v>
      </c>
      <c r="Q144" s="20">
        <v>20</v>
      </c>
      <c r="R144" s="20">
        <v>22</v>
      </c>
      <c r="S144" s="20">
        <v>17</v>
      </c>
      <c r="T144" s="20">
        <v>22</v>
      </c>
      <c r="U144" s="20">
        <v>10</v>
      </c>
      <c r="V144" s="20">
        <v>3</v>
      </c>
      <c r="W144" s="20">
        <v>3</v>
      </c>
    </row>
    <row r="145" spans="1:23" x14ac:dyDescent="0.2">
      <c r="A145" s="19" t="s">
        <v>460</v>
      </c>
      <c r="B145" s="20">
        <v>117</v>
      </c>
      <c r="C145" s="20">
        <v>39</v>
      </c>
      <c r="D145" s="20">
        <v>72</v>
      </c>
      <c r="E145" s="20">
        <v>28</v>
      </c>
      <c r="F145" s="20">
        <v>42</v>
      </c>
      <c r="G145" s="20">
        <v>61</v>
      </c>
      <c r="H145" s="20">
        <v>52</v>
      </c>
      <c r="I145" s="20">
        <v>21</v>
      </c>
      <c r="J145" s="20">
        <v>60</v>
      </c>
      <c r="K145" s="20">
        <v>65</v>
      </c>
      <c r="L145" s="20">
        <v>14</v>
      </c>
      <c r="M145" s="20">
        <v>29</v>
      </c>
      <c r="N145" s="20">
        <v>20</v>
      </c>
      <c r="O145" s="20">
        <v>20</v>
      </c>
      <c r="P145" s="20">
        <v>26</v>
      </c>
      <c r="Q145" s="20">
        <v>38</v>
      </c>
      <c r="R145" s="20">
        <v>38</v>
      </c>
      <c r="S145" s="20">
        <v>35</v>
      </c>
      <c r="T145" s="20">
        <v>38</v>
      </c>
      <c r="U145" s="20">
        <v>21</v>
      </c>
      <c r="V145" s="20">
        <v>6</v>
      </c>
      <c r="W145" s="20">
        <v>12</v>
      </c>
    </row>
    <row r="146" spans="1:23" x14ac:dyDescent="0.2">
      <c r="A146" s="19" t="s">
        <v>461</v>
      </c>
      <c r="B146" s="20">
        <v>1288</v>
      </c>
      <c r="C146" s="20">
        <v>476</v>
      </c>
      <c r="D146" s="20">
        <v>777</v>
      </c>
      <c r="E146" s="20">
        <v>193</v>
      </c>
      <c r="F146" s="20">
        <v>344</v>
      </c>
      <c r="G146" s="20">
        <v>576</v>
      </c>
      <c r="H146" s="20">
        <v>522</v>
      </c>
      <c r="I146" s="20">
        <v>225</v>
      </c>
      <c r="J146" s="20">
        <v>519</v>
      </c>
      <c r="K146" s="20">
        <v>681</v>
      </c>
      <c r="L146" s="20">
        <v>164</v>
      </c>
      <c r="M146" s="20">
        <v>306</v>
      </c>
      <c r="N146" s="20">
        <v>157</v>
      </c>
      <c r="O146" s="20">
        <v>221</v>
      </c>
      <c r="P146" s="20">
        <v>350</v>
      </c>
      <c r="Q146" s="20">
        <v>335</v>
      </c>
      <c r="R146" s="20">
        <v>321</v>
      </c>
      <c r="S146" s="20">
        <v>296</v>
      </c>
      <c r="T146" s="20">
        <v>324</v>
      </c>
      <c r="U146" s="20">
        <v>147</v>
      </c>
      <c r="V146" s="20">
        <v>90</v>
      </c>
      <c r="W146" s="20">
        <v>145</v>
      </c>
    </row>
    <row r="147" spans="1:23" x14ac:dyDescent="0.2">
      <c r="A147" s="19" t="s">
        <v>429</v>
      </c>
      <c r="B147" s="20">
        <v>669</v>
      </c>
      <c r="C147" s="20">
        <v>271</v>
      </c>
      <c r="D147" s="20">
        <v>394</v>
      </c>
      <c r="E147" s="20">
        <v>85</v>
      </c>
      <c r="F147" s="20">
        <v>149</v>
      </c>
      <c r="G147" s="20">
        <v>282</v>
      </c>
      <c r="H147" s="20">
        <v>263</v>
      </c>
      <c r="I147" s="20">
        <v>94</v>
      </c>
      <c r="J147" s="20">
        <v>253</v>
      </c>
      <c r="K147" s="20">
        <v>336</v>
      </c>
      <c r="L147" s="20">
        <v>74</v>
      </c>
      <c r="M147" s="20">
        <v>141</v>
      </c>
      <c r="N147" s="20">
        <v>60</v>
      </c>
      <c r="O147" s="20">
        <v>112</v>
      </c>
      <c r="P147" s="20">
        <v>170</v>
      </c>
      <c r="Q147" s="20">
        <v>166</v>
      </c>
      <c r="R147" s="20">
        <v>133</v>
      </c>
      <c r="S147" s="20">
        <v>121</v>
      </c>
      <c r="T147" s="20">
        <v>145</v>
      </c>
      <c r="U147" s="20">
        <v>43</v>
      </c>
      <c r="V147" s="20">
        <v>31</v>
      </c>
      <c r="W147" s="20">
        <v>106</v>
      </c>
    </row>
    <row r="148" spans="1:23" x14ac:dyDescent="0.2">
      <c r="A148" s="18" t="s">
        <v>465</v>
      </c>
      <c r="B148" s="18"/>
      <c r="C148" s="18"/>
      <c r="D148" s="18"/>
      <c r="E148" s="18"/>
      <c r="F148" s="18"/>
      <c r="G148" s="18"/>
      <c r="H148" s="18"/>
      <c r="I148" s="18"/>
      <c r="J148" s="18"/>
      <c r="K148" s="18"/>
      <c r="L148" s="18"/>
      <c r="M148" s="18"/>
      <c r="N148" s="18"/>
      <c r="O148" s="18"/>
      <c r="P148" s="18"/>
      <c r="Q148" s="18"/>
      <c r="R148" s="18"/>
      <c r="S148" s="18"/>
      <c r="T148" s="18"/>
      <c r="U148" s="18"/>
      <c r="V148" s="18"/>
      <c r="W148" s="18"/>
    </row>
    <row r="149" spans="1:23" x14ac:dyDescent="0.2">
      <c r="A149" s="19" t="s">
        <v>466</v>
      </c>
      <c r="B149" s="20">
        <v>541</v>
      </c>
      <c r="C149" s="20">
        <v>185</v>
      </c>
      <c r="D149" s="20">
        <v>318</v>
      </c>
      <c r="E149" s="20">
        <v>88</v>
      </c>
      <c r="F149" s="20">
        <v>144</v>
      </c>
      <c r="G149" s="20">
        <v>250</v>
      </c>
      <c r="H149" s="20">
        <v>217</v>
      </c>
      <c r="I149" s="20">
        <v>99</v>
      </c>
      <c r="J149" s="20">
        <v>227</v>
      </c>
      <c r="K149" s="20">
        <v>281</v>
      </c>
      <c r="L149" s="20">
        <v>79</v>
      </c>
      <c r="M149" s="20">
        <v>136</v>
      </c>
      <c r="N149" s="20">
        <v>71</v>
      </c>
      <c r="O149" s="20">
        <v>97</v>
      </c>
      <c r="P149" s="20">
        <v>139</v>
      </c>
      <c r="Q149" s="20">
        <v>140</v>
      </c>
      <c r="R149" s="20">
        <v>137</v>
      </c>
      <c r="S149" s="20">
        <v>119</v>
      </c>
      <c r="T149" s="20">
        <v>131</v>
      </c>
      <c r="U149" s="20">
        <v>67</v>
      </c>
      <c r="V149" s="20">
        <v>39</v>
      </c>
      <c r="W149" s="20">
        <v>66</v>
      </c>
    </row>
    <row r="150" spans="1:23" x14ac:dyDescent="0.2">
      <c r="A150" s="19" t="s">
        <v>467</v>
      </c>
      <c r="B150" s="20">
        <v>877</v>
      </c>
      <c r="C150" s="20">
        <v>347</v>
      </c>
      <c r="D150" s="20">
        <v>541</v>
      </c>
      <c r="E150" s="20">
        <v>138</v>
      </c>
      <c r="F150" s="20">
        <v>236</v>
      </c>
      <c r="G150" s="20">
        <v>404</v>
      </c>
      <c r="H150" s="20">
        <v>364</v>
      </c>
      <c r="I150" s="20">
        <v>140</v>
      </c>
      <c r="J150" s="20">
        <v>345</v>
      </c>
      <c r="K150" s="20">
        <v>465</v>
      </c>
      <c r="L150" s="20">
        <v>108</v>
      </c>
      <c r="M150" s="20">
        <v>198</v>
      </c>
      <c r="N150" s="20">
        <v>110</v>
      </c>
      <c r="O150" s="20">
        <v>149</v>
      </c>
      <c r="P150" s="20">
        <v>235</v>
      </c>
      <c r="Q150" s="20">
        <v>232</v>
      </c>
      <c r="R150" s="20">
        <v>210</v>
      </c>
      <c r="S150" s="20">
        <v>195</v>
      </c>
      <c r="T150" s="20">
        <v>223</v>
      </c>
      <c r="U150" s="20">
        <v>90</v>
      </c>
      <c r="V150" s="20">
        <v>50</v>
      </c>
      <c r="W150" s="20">
        <v>99</v>
      </c>
    </row>
    <row r="151" spans="1:23" x14ac:dyDescent="0.2">
      <c r="A151" s="19" t="s">
        <v>468</v>
      </c>
      <c r="B151" s="20">
        <v>543</v>
      </c>
      <c r="C151" s="20">
        <v>199</v>
      </c>
      <c r="D151" s="20">
        <v>320</v>
      </c>
      <c r="E151" s="20">
        <v>67</v>
      </c>
      <c r="F151" s="20">
        <v>130</v>
      </c>
      <c r="G151" s="20">
        <v>224</v>
      </c>
      <c r="H151" s="20">
        <v>204</v>
      </c>
      <c r="I151" s="20">
        <v>92</v>
      </c>
      <c r="J151" s="20">
        <v>208</v>
      </c>
      <c r="K151" s="20">
        <v>278</v>
      </c>
      <c r="L151" s="20">
        <v>59</v>
      </c>
      <c r="M151" s="20">
        <v>118</v>
      </c>
      <c r="N151" s="20">
        <v>50</v>
      </c>
      <c r="O151" s="20">
        <v>92</v>
      </c>
      <c r="P151" s="20">
        <v>141</v>
      </c>
      <c r="Q151" s="20">
        <v>136</v>
      </c>
      <c r="R151" s="20">
        <v>126</v>
      </c>
      <c r="S151" s="20">
        <v>111</v>
      </c>
      <c r="T151" s="20">
        <v>129</v>
      </c>
      <c r="U151" s="20">
        <v>52</v>
      </c>
      <c r="V151" s="20">
        <v>34</v>
      </c>
      <c r="W151" s="20">
        <v>77</v>
      </c>
    </row>
    <row r="152" spans="1:23" x14ac:dyDescent="0.2">
      <c r="A152" s="19" t="s">
        <v>469</v>
      </c>
      <c r="B152" s="20">
        <v>227</v>
      </c>
      <c r="C152" s="20">
        <v>97</v>
      </c>
      <c r="D152" s="20">
        <v>144</v>
      </c>
      <c r="E152" s="20">
        <v>35</v>
      </c>
      <c r="F152" s="20">
        <v>67</v>
      </c>
      <c r="G152" s="20">
        <v>106</v>
      </c>
      <c r="H152" s="20">
        <v>110</v>
      </c>
      <c r="I152" s="20">
        <v>35</v>
      </c>
      <c r="J152" s="20">
        <v>108</v>
      </c>
      <c r="K152" s="20">
        <v>132</v>
      </c>
      <c r="L152" s="20">
        <v>23</v>
      </c>
      <c r="M152" s="20">
        <v>60</v>
      </c>
      <c r="N152" s="20">
        <v>20</v>
      </c>
      <c r="O152" s="20">
        <v>39</v>
      </c>
      <c r="P152" s="20">
        <v>68</v>
      </c>
      <c r="Q152" s="20">
        <v>67</v>
      </c>
      <c r="R152" s="20">
        <v>60</v>
      </c>
      <c r="S152" s="20">
        <v>59</v>
      </c>
      <c r="T152" s="20">
        <v>65</v>
      </c>
      <c r="U152" s="20">
        <v>23</v>
      </c>
      <c r="V152" s="20">
        <v>9</v>
      </c>
      <c r="W152" s="20">
        <v>25</v>
      </c>
    </row>
    <row r="153" spans="1:23" x14ac:dyDescent="0.2">
      <c r="A153" s="18" t="s">
        <v>470</v>
      </c>
      <c r="B153" s="18"/>
      <c r="C153" s="18"/>
      <c r="D153" s="18"/>
      <c r="E153" s="18"/>
      <c r="F153" s="18"/>
      <c r="G153" s="18"/>
      <c r="H153" s="18"/>
      <c r="I153" s="18"/>
      <c r="J153" s="18"/>
      <c r="K153" s="18"/>
      <c r="L153" s="18"/>
      <c r="M153" s="18"/>
      <c r="N153" s="18"/>
      <c r="O153" s="18"/>
      <c r="P153" s="18"/>
      <c r="Q153" s="18"/>
      <c r="R153" s="18"/>
      <c r="S153" s="18"/>
      <c r="T153" s="18"/>
      <c r="U153" s="18"/>
      <c r="V153" s="18"/>
      <c r="W153" s="18"/>
    </row>
    <row r="154" spans="1:23" x14ac:dyDescent="0.2">
      <c r="A154" s="19" t="s">
        <v>471</v>
      </c>
      <c r="B154" s="20">
        <v>294</v>
      </c>
      <c r="C154" s="20">
        <v>137</v>
      </c>
      <c r="D154" s="20">
        <v>190</v>
      </c>
      <c r="E154" s="20">
        <v>41</v>
      </c>
      <c r="F154" s="20">
        <v>73</v>
      </c>
      <c r="G154" s="20">
        <v>150</v>
      </c>
      <c r="H154" s="20">
        <v>139</v>
      </c>
      <c r="I154" s="20">
        <v>49</v>
      </c>
      <c r="J154" s="20">
        <v>129</v>
      </c>
      <c r="K154" s="20">
        <v>161</v>
      </c>
      <c r="L154" s="20">
        <v>32</v>
      </c>
      <c r="M154" s="20">
        <v>74</v>
      </c>
      <c r="N154" s="20">
        <v>30</v>
      </c>
      <c r="O154" s="20">
        <v>56</v>
      </c>
      <c r="P154" s="20">
        <v>89</v>
      </c>
      <c r="Q154" s="20">
        <v>88</v>
      </c>
      <c r="R154" s="20">
        <v>76</v>
      </c>
      <c r="S154" s="20">
        <v>66</v>
      </c>
      <c r="T154" s="20">
        <v>80</v>
      </c>
      <c r="U154" s="20">
        <v>28</v>
      </c>
      <c r="V154" s="20">
        <v>13</v>
      </c>
      <c r="W154" s="20">
        <v>29</v>
      </c>
    </row>
    <row r="155" spans="1:23" x14ac:dyDescent="0.2">
      <c r="A155" s="19" t="s">
        <v>472</v>
      </c>
      <c r="B155" s="20">
        <v>664</v>
      </c>
      <c r="C155" s="20">
        <v>238</v>
      </c>
      <c r="D155" s="20">
        <v>401</v>
      </c>
      <c r="E155" s="20">
        <v>106</v>
      </c>
      <c r="F155" s="20">
        <v>173</v>
      </c>
      <c r="G155" s="20">
        <v>294</v>
      </c>
      <c r="H155" s="20">
        <v>254</v>
      </c>
      <c r="I155" s="20">
        <v>122</v>
      </c>
      <c r="J155" s="20">
        <v>258</v>
      </c>
      <c r="K155" s="20">
        <v>346</v>
      </c>
      <c r="L155" s="20">
        <v>101</v>
      </c>
      <c r="M155" s="20">
        <v>154</v>
      </c>
      <c r="N155" s="20">
        <v>78</v>
      </c>
      <c r="O155" s="20">
        <v>127</v>
      </c>
      <c r="P155" s="20">
        <v>165</v>
      </c>
      <c r="Q155" s="20">
        <v>162</v>
      </c>
      <c r="R155" s="20">
        <v>156</v>
      </c>
      <c r="S155" s="20">
        <v>137</v>
      </c>
      <c r="T155" s="20">
        <v>164</v>
      </c>
      <c r="U155" s="20">
        <v>85</v>
      </c>
      <c r="V155" s="20">
        <v>47</v>
      </c>
      <c r="W155" s="20">
        <v>81</v>
      </c>
    </row>
    <row r="156" spans="1:23" x14ac:dyDescent="0.2">
      <c r="A156" s="19" t="s">
        <v>473</v>
      </c>
      <c r="B156" s="20">
        <v>421</v>
      </c>
      <c r="C156" s="20">
        <v>151</v>
      </c>
      <c r="D156" s="20">
        <v>249</v>
      </c>
      <c r="E156" s="20">
        <v>66</v>
      </c>
      <c r="F156" s="20">
        <v>111</v>
      </c>
      <c r="G156" s="20">
        <v>192</v>
      </c>
      <c r="H156" s="20">
        <v>181</v>
      </c>
      <c r="I156" s="20">
        <v>67</v>
      </c>
      <c r="J156" s="20">
        <v>181</v>
      </c>
      <c r="K156" s="20">
        <v>242</v>
      </c>
      <c r="L156" s="20">
        <v>54</v>
      </c>
      <c r="M156" s="20">
        <v>95</v>
      </c>
      <c r="N156" s="20">
        <v>61</v>
      </c>
      <c r="O156" s="20">
        <v>80</v>
      </c>
      <c r="P156" s="20">
        <v>124</v>
      </c>
      <c r="Q156" s="20">
        <v>120</v>
      </c>
      <c r="R156" s="20">
        <v>116</v>
      </c>
      <c r="S156" s="20">
        <v>102</v>
      </c>
      <c r="T156" s="20">
        <v>106</v>
      </c>
      <c r="U156" s="20">
        <v>44</v>
      </c>
      <c r="V156" s="20">
        <v>18</v>
      </c>
      <c r="W156" s="20">
        <v>53</v>
      </c>
    </row>
    <row r="157" spans="1:23" x14ac:dyDescent="0.2">
      <c r="A157" s="19" t="s">
        <v>474</v>
      </c>
      <c r="B157" s="20">
        <v>358</v>
      </c>
      <c r="C157" s="20">
        <v>139</v>
      </c>
      <c r="D157" s="20">
        <v>231</v>
      </c>
      <c r="E157" s="20">
        <v>62</v>
      </c>
      <c r="F157" s="20">
        <v>104</v>
      </c>
      <c r="G157" s="20">
        <v>167</v>
      </c>
      <c r="H157" s="20">
        <v>150</v>
      </c>
      <c r="I157" s="20">
        <v>71</v>
      </c>
      <c r="J157" s="20">
        <v>154</v>
      </c>
      <c r="K157" s="20">
        <v>184</v>
      </c>
      <c r="L157" s="20">
        <v>48</v>
      </c>
      <c r="M157" s="20">
        <v>84</v>
      </c>
      <c r="N157" s="20">
        <v>45</v>
      </c>
      <c r="O157" s="20">
        <v>50</v>
      </c>
      <c r="P157" s="20">
        <v>88</v>
      </c>
      <c r="Q157" s="20">
        <v>97</v>
      </c>
      <c r="R157" s="20">
        <v>88</v>
      </c>
      <c r="S157" s="20">
        <v>80</v>
      </c>
      <c r="T157" s="20">
        <v>95</v>
      </c>
      <c r="U157" s="20">
        <v>36</v>
      </c>
      <c r="V157" s="20">
        <v>21</v>
      </c>
      <c r="W157" s="20">
        <v>39</v>
      </c>
    </row>
    <row r="158" spans="1:23" x14ac:dyDescent="0.2">
      <c r="A158" s="19" t="s">
        <v>475</v>
      </c>
      <c r="B158" s="20">
        <v>217</v>
      </c>
      <c r="C158" s="20">
        <v>74</v>
      </c>
      <c r="D158" s="20">
        <v>124</v>
      </c>
      <c r="E158" s="20">
        <v>30</v>
      </c>
      <c r="F158" s="20">
        <v>65</v>
      </c>
      <c r="G158" s="20">
        <v>95</v>
      </c>
      <c r="H158" s="20">
        <v>93</v>
      </c>
      <c r="I158" s="20">
        <v>29</v>
      </c>
      <c r="J158" s="20">
        <v>85</v>
      </c>
      <c r="K158" s="20">
        <v>117</v>
      </c>
      <c r="L158" s="20">
        <v>15</v>
      </c>
      <c r="M158" s="20">
        <v>55</v>
      </c>
      <c r="N158" s="20">
        <v>16</v>
      </c>
      <c r="O158" s="20">
        <v>30</v>
      </c>
      <c r="P158" s="20">
        <v>55</v>
      </c>
      <c r="Q158" s="20">
        <v>53</v>
      </c>
      <c r="R158" s="20">
        <v>43</v>
      </c>
      <c r="S158" s="20">
        <v>47</v>
      </c>
      <c r="T158" s="20">
        <v>49</v>
      </c>
      <c r="U158" s="20">
        <v>18</v>
      </c>
      <c r="V158" s="20">
        <v>18</v>
      </c>
      <c r="W158" s="20">
        <v>29</v>
      </c>
    </row>
    <row r="159" spans="1:23" x14ac:dyDescent="0.2">
      <c r="A159" s="22" t="s">
        <v>476</v>
      </c>
      <c r="B159" s="23">
        <v>234</v>
      </c>
      <c r="C159" s="23">
        <v>89</v>
      </c>
      <c r="D159" s="23">
        <v>128</v>
      </c>
      <c r="E159" s="23">
        <v>23</v>
      </c>
      <c r="F159" s="23">
        <v>51</v>
      </c>
      <c r="G159" s="23">
        <v>86</v>
      </c>
      <c r="H159" s="23">
        <v>78</v>
      </c>
      <c r="I159" s="23">
        <v>28</v>
      </c>
      <c r="J159" s="23">
        <v>81</v>
      </c>
      <c r="K159" s="23">
        <v>106</v>
      </c>
      <c r="L159" s="23">
        <v>19</v>
      </c>
      <c r="M159" s="23">
        <v>50</v>
      </c>
      <c r="N159" s="23">
        <v>21</v>
      </c>
      <c r="O159" s="23">
        <v>34</v>
      </c>
      <c r="P159" s="23">
        <v>62</v>
      </c>
      <c r="Q159" s="23">
        <v>55</v>
      </c>
      <c r="R159" s="23">
        <v>54</v>
      </c>
      <c r="S159" s="23">
        <v>52</v>
      </c>
      <c r="T159" s="23">
        <v>54</v>
      </c>
      <c r="U159" s="23">
        <v>21</v>
      </c>
      <c r="V159" s="23">
        <v>15</v>
      </c>
      <c r="W159" s="23">
        <v>36</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A5B6E-653D-4E3F-A74A-F5858C9CBEB3}">
  <dimension ref="A1:O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5" x14ac:dyDescent="0.2">
      <c r="A1" s="8" t="s">
        <v>126</v>
      </c>
      <c r="B1" s="9"/>
    </row>
    <row r="2" spans="1:15" x14ac:dyDescent="0.2">
      <c r="A2" s="11" t="str">
        <f xml:space="preserve"> HYPERLINK("#'目次'!B51","[45]")</f>
        <v>[45]</v>
      </c>
    </row>
    <row r="3" spans="1:15" x14ac:dyDescent="0.2">
      <c r="A3" s="9" t="s">
        <v>126</v>
      </c>
      <c r="B3" s="12" t="s">
        <v>128</v>
      </c>
    </row>
    <row r="4" spans="1:15" x14ac:dyDescent="0.2">
      <c r="A4" s="9" t="s">
        <v>126</v>
      </c>
      <c r="B4" s="12" t="s">
        <v>298</v>
      </c>
    </row>
    <row r="5" spans="1:15" x14ac:dyDescent="0.2">
      <c r="A5" s="9" t="s">
        <v>126</v>
      </c>
      <c r="B5" s="12" t="s">
        <v>287</v>
      </c>
    </row>
    <row r="6" spans="1:15" s="15" customFormat="1" ht="100" x14ac:dyDescent="0.2">
      <c r="A6" s="13" t="s">
        <v>126</v>
      </c>
      <c r="B6" s="14" t="s">
        <v>398</v>
      </c>
      <c r="C6" s="14" t="s">
        <v>716</v>
      </c>
      <c r="D6" s="14" t="s">
        <v>717</v>
      </c>
      <c r="E6" s="14" t="s">
        <v>299</v>
      </c>
      <c r="F6" s="14" t="s">
        <v>300</v>
      </c>
      <c r="G6" s="14" t="s">
        <v>301</v>
      </c>
      <c r="H6" s="14" t="s">
        <v>718</v>
      </c>
      <c r="I6" s="14" t="s">
        <v>719</v>
      </c>
      <c r="J6" s="14" t="s">
        <v>302</v>
      </c>
      <c r="K6" s="14" t="s">
        <v>303</v>
      </c>
      <c r="L6" s="14" t="s">
        <v>401</v>
      </c>
      <c r="M6" s="14" t="s">
        <v>720</v>
      </c>
      <c r="N6" s="14" t="s">
        <v>429</v>
      </c>
      <c r="O6" s="14" t="s">
        <v>721</v>
      </c>
    </row>
    <row r="7" spans="1:15" x14ac:dyDescent="0.2">
      <c r="A7" s="16" t="s">
        <v>402</v>
      </c>
      <c r="B7" s="17">
        <v>2188</v>
      </c>
      <c r="C7" s="17">
        <v>1031</v>
      </c>
      <c r="D7" s="17">
        <v>1631</v>
      </c>
      <c r="E7" s="17">
        <v>166</v>
      </c>
      <c r="F7" s="17">
        <v>801</v>
      </c>
      <c r="G7" s="17">
        <v>944</v>
      </c>
      <c r="H7" s="17">
        <v>907</v>
      </c>
      <c r="I7" s="17">
        <v>520</v>
      </c>
      <c r="J7" s="17">
        <v>556</v>
      </c>
      <c r="K7" s="17">
        <v>362</v>
      </c>
      <c r="L7" s="17">
        <v>78</v>
      </c>
      <c r="M7" s="17">
        <v>101</v>
      </c>
      <c r="N7" s="17">
        <v>60</v>
      </c>
      <c r="O7" s="17">
        <v>2027</v>
      </c>
    </row>
    <row r="8" spans="1:15" x14ac:dyDescent="0.2">
      <c r="A8" s="18" t="s">
        <v>403</v>
      </c>
      <c r="B8" s="18"/>
      <c r="C8" s="18"/>
      <c r="D8" s="18"/>
      <c r="E8" s="18"/>
      <c r="F8" s="18"/>
      <c r="G8" s="18"/>
      <c r="H8" s="18"/>
      <c r="I8" s="18"/>
      <c r="J8" s="18"/>
      <c r="K8" s="18"/>
      <c r="L8" s="18"/>
      <c r="M8" s="18"/>
      <c r="N8" s="18"/>
      <c r="O8" s="18"/>
    </row>
    <row r="9" spans="1:15" x14ac:dyDescent="0.2">
      <c r="A9" s="19" t="s">
        <v>404</v>
      </c>
      <c r="B9" s="20">
        <v>1092</v>
      </c>
      <c r="C9" s="20">
        <v>511</v>
      </c>
      <c r="D9" s="20">
        <v>804</v>
      </c>
      <c r="E9" s="20">
        <v>86</v>
      </c>
      <c r="F9" s="20">
        <v>411</v>
      </c>
      <c r="G9" s="20">
        <v>431</v>
      </c>
      <c r="H9" s="20">
        <v>423</v>
      </c>
      <c r="I9" s="20">
        <v>255</v>
      </c>
      <c r="J9" s="20">
        <v>247</v>
      </c>
      <c r="K9" s="20">
        <v>202</v>
      </c>
      <c r="L9" s="20">
        <v>39</v>
      </c>
      <c r="M9" s="20">
        <v>51</v>
      </c>
      <c r="N9" s="20">
        <v>36</v>
      </c>
      <c r="O9" s="20">
        <v>1005</v>
      </c>
    </row>
    <row r="10" spans="1:15" x14ac:dyDescent="0.2">
      <c r="A10" s="19" t="s">
        <v>405</v>
      </c>
      <c r="B10" s="20">
        <v>1095</v>
      </c>
      <c r="C10" s="20">
        <v>520</v>
      </c>
      <c r="D10" s="20">
        <v>826</v>
      </c>
      <c r="E10" s="20">
        <v>80</v>
      </c>
      <c r="F10" s="20">
        <v>389</v>
      </c>
      <c r="G10" s="20">
        <v>513</v>
      </c>
      <c r="H10" s="20">
        <v>483</v>
      </c>
      <c r="I10" s="20">
        <v>265</v>
      </c>
      <c r="J10" s="20">
        <v>309</v>
      </c>
      <c r="K10" s="20">
        <v>160</v>
      </c>
      <c r="L10" s="20">
        <v>39</v>
      </c>
      <c r="M10" s="20">
        <v>50</v>
      </c>
      <c r="N10" s="20">
        <v>24</v>
      </c>
      <c r="O10" s="20">
        <v>1021</v>
      </c>
    </row>
    <row r="11" spans="1:15" x14ac:dyDescent="0.2">
      <c r="A11" s="19" t="s">
        <v>401</v>
      </c>
      <c r="B11" s="20">
        <v>1</v>
      </c>
      <c r="C11" s="20">
        <v>0</v>
      </c>
      <c r="D11" s="20">
        <v>1</v>
      </c>
      <c r="E11" s="20">
        <v>0</v>
      </c>
      <c r="F11" s="20">
        <v>1</v>
      </c>
      <c r="G11" s="20">
        <v>0</v>
      </c>
      <c r="H11" s="20">
        <v>1</v>
      </c>
      <c r="I11" s="20">
        <v>0</v>
      </c>
      <c r="J11" s="20">
        <v>0</v>
      </c>
      <c r="K11" s="20">
        <v>0</v>
      </c>
      <c r="L11" s="20">
        <v>0</v>
      </c>
      <c r="M11" s="20">
        <v>0</v>
      </c>
      <c r="N11" s="20">
        <v>0</v>
      </c>
      <c r="O11" s="20">
        <v>1</v>
      </c>
    </row>
    <row r="12" spans="1:15" x14ac:dyDescent="0.2">
      <c r="A12" s="18" t="s">
        <v>406</v>
      </c>
      <c r="B12" s="18"/>
      <c r="C12" s="18"/>
      <c r="D12" s="18"/>
      <c r="E12" s="18"/>
      <c r="F12" s="18"/>
      <c r="G12" s="18"/>
      <c r="H12" s="18"/>
      <c r="I12" s="18"/>
      <c r="J12" s="18"/>
      <c r="K12" s="18"/>
      <c r="L12" s="18"/>
      <c r="M12" s="18"/>
      <c r="N12" s="18"/>
      <c r="O12" s="18"/>
    </row>
    <row r="13" spans="1:15" x14ac:dyDescent="0.2">
      <c r="A13" s="19" t="s">
        <v>407</v>
      </c>
      <c r="B13" s="20">
        <v>387</v>
      </c>
      <c r="C13" s="20">
        <v>199</v>
      </c>
      <c r="D13" s="20">
        <v>302</v>
      </c>
      <c r="E13" s="20">
        <v>61</v>
      </c>
      <c r="F13" s="20">
        <v>142</v>
      </c>
      <c r="G13" s="20">
        <v>165</v>
      </c>
      <c r="H13" s="20">
        <v>166</v>
      </c>
      <c r="I13" s="20">
        <v>99</v>
      </c>
      <c r="J13" s="20">
        <v>116</v>
      </c>
      <c r="K13" s="20">
        <v>78</v>
      </c>
      <c r="L13" s="20">
        <v>12</v>
      </c>
      <c r="M13" s="20">
        <v>15</v>
      </c>
      <c r="N13" s="20">
        <v>4</v>
      </c>
      <c r="O13" s="20">
        <v>368</v>
      </c>
    </row>
    <row r="14" spans="1:15" x14ac:dyDescent="0.2">
      <c r="A14" s="19" t="s">
        <v>408</v>
      </c>
      <c r="B14" s="20">
        <v>432</v>
      </c>
      <c r="C14" s="20">
        <v>200</v>
      </c>
      <c r="D14" s="20">
        <v>335</v>
      </c>
      <c r="E14" s="20">
        <v>41</v>
      </c>
      <c r="F14" s="20">
        <v>176</v>
      </c>
      <c r="G14" s="20">
        <v>186</v>
      </c>
      <c r="H14" s="20">
        <v>200</v>
      </c>
      <c r="I14" s="20">
        <v>120</v>
      </c>
      <c r="J14" s="20">
        <v>103</v>
      </c>
      <c r="K14" s="20">
        <v>65</v>
      </c>
      <c r="L14" s="20">
        <v>20</v>
      </c>
      <c r="M14" s="20">
        <v>11</v>
      </c>
      <c r="N14" s="20">
        <v>12</v>
      </c>
      <c r="O14" s="20">
        <v>409</v>
      </c>
    </row>
    <row r="15" spans="1:15" x14ac:dyDescent="0.2">
      <c r="A15" s="19" t="s">
        <v>409</v>
      </c>
      <c r="B15" s="20">
        <v>449</v>
      </c>
      <c r="C15" s="20">
        <v>219</v>
      </c>
      <c r="D15" s="20">
        <v>348</v>
      </c>
      <c r="E15" s="20">
        <v>31</v>
      </c>
      <c r="F15" s="20">
        <v>168</v>
      </c>
      <c r="G15" s="20">
        <v>207</v>
      </c>
      <c r="H15" s="20">
        <v>191</v>
      </c>
      <c r="I15" s="20">
        <v>93</v>
      </c>
      <c r="J15" s="20">
        <v>106</v>
      </c>
      <c r="K15" s="20">
        <v>62</v>
      </c>
      <c r="L15" s="20">
        <v>9</v>
      </c>
      <c r="M15" s="20">
        <v>15</v>
      </c>
      <c r="N15" s="20">
        <v>10</v>
      </c>
      <c r="O15" s="20">
        <v>424</v>
      </c>
    </row>
    <row r="16" spans="1:15" x14ac:dyDescent="0.2">
      <c r="A16" s="19" t="s">
        <v>410</v>
      </c>
      <c r="B16" s="20">
        <v>427</v>
      </c>
      <c r="C16" s="20">
        <v>190</v>
      </c>
      <c r="D16" s="20">
        <v>295</v>
      </c>
      <c r="E16" s="20">
        <v>21</v>
      </c>
      <c r="F16" s="20">
        <v>130</v>
      </c>
      <c r="G16" s="20">
        <v>167</v>
      </c>
      <c r="H16" s="20">
        <v>171</v>
      </c>
      <c r="I16" s="20">
        <v>99</v>
      </c>
      <c r="J16" s="20">
        <v>106</v>
      </c>
      <c r="K16" s="20">
        <v>69</v>
      </c>
      <c r="L16" s="20">
        <v>15</v>
      </c>
      <c r="M16" s="20">
        <v>26</v>
      </c>
      <c r="N16" s="20">
        <v>18</v>
      </c>
      <c r="O16" s="20">
        <v>383</v>
      </c>
    </row>
    <row r="17" spans="1:15" x14ac:dyDescent="0.2">
      <c r="A17" s="19" t="s">
        <v>411</v>
      </c>
      <c r="B17" s="20">
        <v>274</v>
      </c>
      <c r="C17" s="20">
        <v>136</v>
      </c>
      <c r="D17" s="20">
        <v>206</v>
      </c>
      <c r="E17" s="20">
        <v>8</v>
      </c>
      <c r="F17" s="20">
        <v>111</v>
      </c>
      <c r="G17" s="20">
        <v>126</v>
      </c>
      <c r="H17" s="20">
        <v>106</v>
      </c>
      <c r="I17" s="20">
        <v>59</v>
      </c>
      <c r="J17" s="20">
        <v>66</v>
      </c>
      <c r="K17" s="20">
        <v>44</v>
      </c>
      <c r="L17" s="20">
        <v>11</v>
      </c>
      <c r="M17" s="20">
        <v>15</v>
      </c>
      <c r="N17" s="20">
        <v>9</v>
      </c>
      <c r="O17" s="20">
        <v>250</v>
      </c>
    </row>
    <row r="18" spans="1:15" x14ac:dyDescent="0.2">
      <c r="A18" s="19" t="s">
        <v>412</v>
      </c>
      <c r="B18" s="20">
        <v>137</v>
      </c>
      <c r="C18" s="20">
        <v>52</v>
      </c>
      <c r="D18" s="20">
        <v>98</v>
      </c>
      <c r="E18" s="20">
        <v>3</v>
      </c>
      <c r="F18" s="20">
        <v>48</v>
      </c>
      <c r="G18" s="20">
        <v>55</v>
      </c>
      <c r="H18" s="20">
        <v>43</v>
      </c>
      <c r="I18" s="20">
        <v>32</v>
      </c>
      <c r="J18" s="20">
        <v>38</v>
      </c>
      <c r="K18" s="20">
        <v>29</v>
      </c>
      <c r="L18" s="20">
        <v>7</v>
      </c>
      <c r="M18" s="20">
        <v>10</v>
      </c>
      <c r="N18" s="20">
        <v>4</v>
      </c>
      <c r="O18" s="20">
        <v>123</v>
      </c>
    </row>
    <row r="19" spans="1:15" x14ac:dyDescent="0.2">
      <c r="A19" s="19" t="s">
        <v>413</v>
      </c>
      <c r="B19" s="20">
        <v>71</v>
      </c>
      <c r="C19" s="20">
        <v>32</v>
      </c>
      <c r="D19" s="20">
        <v>43</v>
      </c>
      <c r="E19" s="20">
        <v>1</v>
      </c>
      <c r="F19" s="20">
        <v>21</v>
      </c>
      <c r="G19" s="20">
        <v>32</v>
      </c>
      <c r="H19" s="20">
        <v>28</v>
      </c>
      <c r="I19" s="20">
        <v>18</v>
      </c>
      <c r="J19" s="20">
        <v>21</v>
      </c>
      <c r="K19" s="20">
        <v>15</v>
      </c>
      <c r="L19" s="20">
        <v>3</v>
      </c>
      <c r="M19" s="20">
        <v>5</v>
      </c>
      <c r="N19" s="20">
        <v>3</v>
      </c>
      <c r="O19" s="20">
        <v>63</v>
      </c>
    </row>
    <row r="20" spans="1:15" x14ac:dyDescent="0.2">
      <c r="A20" s="19" t="s">
        <v>414</v>
      </c>
      <c r="B20" s="20">
        <v>11</v>
      </c>
      <c r="C20" s="20">
        <v>3</v>
      </c>
      <c r="D20" s="20">
        <v>4</v>
      </c>
      <c r="E20" s="20">
        <v>0</v>
      </c>
      <c r="F20" s="20">
        <v>5</v>
      </c>
      <c r="G20" s="20">
        <v>6</v>
      </c>
      <c r="H20" s="20">
        <v>2</v>
      </c>
      <c r="I20" s="20">
        <v>0</v>
      </c>
      <c r="J20" s="20">
        <v>0</v>
      </c>
      <c r="K20" s="20">
        <v>0</v>
      </c>
      <c r="L20" s="20">
        <v>1</v>
      </c>
      <c r="M20" s="20">
        <v>4</v>
      </c>
      <c r="N20" s="20">
        <v>0</v>
      </c>
      <c r="O20" s="20">
        <v>7</v>
      </c>
    </row>
    <row r="21" spans="1:15" x14ac:dyDescent="0.2">
      <c r="A21" s="19" t="s">
        <v>415</v>
      </c>
      <c r="B21" s="20">
        <v>881</v>
      </c>
      <c r="C21" s="20">
        <v>419</v>
      </c>
      <c r="D21" s="20">
        <v>683</v>
      </c>
      <c r="E21" s="20">
        <v>72</v>
      </c>
      <c r="F21" s="20">
        <v>344</v>
      </c>
      <c r="G21" s="20">
        <v>393</v>
      </c>
      <c r="H21" s="20">
        <v>391</v>
      </c>
      <c r="I21" s="20">
        <v>213</v>
      </c>
      <c r="J21" s="20">
        <v>209</v>
      </c>
      <c r="K21" s="20">
        <v>127</v>
      </c>
      <c r="L21" s="20">
        <v>29</v>
      </c>
      <c r="M21" s="20">
        <v>26</v>
      </c>
      <c r="N21" s="20">
        <v>22</v>
      </c>
      <c r="O21" s="20">
        <v>833</v>
      </c>
    </row>
    <row r="22" spans="1:15" x14ac:dyDescent="0.2">
      <c r="A22" s="19" t="s">
        <v>416</v>
      </c>
      <c r="B22" s="20">
        <v>701</v>
      </c>
      <c r="C22" s="20">
        <v>326</v>
      </c>
      <c r="D22" s="20">
        <v>501</v>
      </c>
      <c r="E22" s="20">
        <v>29</v>
      </c>
      <c r="F22" s="20">
        <v>241</v>
      </c>
      <c r="G22" s="20">
        <v>293</v>
      </c>
      <c r="H22" s="20">
        <v>277</v>
      </c>
      <c r="I22" s="20">
        <v>158</v>
      </c>
      <c r="J22" s="20">
        <v>172</v>
      </c>
      <c r="K22" s="20">
        <v>113</v>
      </c>
      <c r="L22" s="20">
        <v>26</v>
      </c>
      <c r="M22" s="20">
        <v>41</v>
      </c>
      <c r="N22" s="20">
        <v>27</v>
      </c>
      <c r="O22" s="20">
        <v>633</v>
      </c>
    </row>
    <row r="23" spans="1:15" x14ac:dyDescent="0.2">
      <c r="A23" s="19" t="s">
        <v>417</v>
      </c>
      <c r="B23" s="20">
        <v>1801</v>
      </c>
      <c r="C23" s="20">
        <v>832</v>
      </c>
      <c r="D23" s="20">
        <v>1329</v>
      </c>
      <c r="E23" s="20">
        <v>105</v>
      </c>
      <c r="F23" s="20">
        <v>659</v>
      </c>
      <c r="G23" s="20">
        <v>779</v>
      </c>
      <c r="H23" s="20">
        <v>741</v>
      </c>
      <c r="I23" s="20">
        <v>421</v>
      </c>
      <c r="J23" s="20">
        <v>440</v>
      </c>
      <c r="K23" s="20">
        <v>284</v>
      </c>
      <c r="L23" s="20">
        <v>66</v>
      </c>
      <c r="M23" s="20">
        <v>86</v>
      </c>
      <c r="N23" s="20">
        <v>56</v>
      </c>
      <c r="O23" s="20">
        <v>1659</v>
      </c>
    </row>
    <row r="24" spans="1:15" x14ac:dyDescent="0.2">
      <c r="A24" s="19" t="s">
        <v>418</v>
      </c>
      <c r="B24" s="20">
        <v>920</v>
      </c>
      <c r="C24" s="20">
        <v>413</v>
      </c>
      <c r="D24" s="20">
        <v>646</v>
      </c>
      <c r="E24" s="20">
        <v>33</v>
      </c>
      <c r="F24" s="20">
        <v>315</v>
      </c>
      <c r="G24" s="20">
        <v>386</v>
      </c>
      <c r="H24" s="20">
        <v>350</v>
      </c>
      <c r="I24" s="20">
        <v>208</v>
      </c>
      <c r="J24" s="20">
        <v>231</v>
      </c>
      <c r="K24" s="20">
        <v>157</v>
      </c>
      <c r="L24" s="20">
        <v>37</v>
      </c>
      <c r="M24" s="20">
        <v>60</v>
      </c>
      <c r="N24" s="20">
        <v>34</v>
      </c>
      <c r="O24" s="20">
        <v>826</v>
      </c>
    </row>
    <row r="25" spans="1:15" x14ac:dyDescent="0.2">
      <c r="A25" s="19" t="s">
        <v>419</v>
      </c>
      <c r="B25" s="20">
        <v>219</v>
      </c>
      <c r="C25" s="20">
        <v>87</v>
      </c>
      <c r="D25" s="20">
        <v>145</v>
      </c>
      <c r="E25" s="20">
        <v>4</v>
      </c>
      <c r="F25" s="20">
        <v>74</v>
      </c>
      <c r="G25" s="20">
        <v>93</v>
      </c>
      <c r="H25" s="20">
        <v>73</v>
      </c>
      <c r="I25" s="20">
        <v>50</v>
      </c>
      <c r="J25" s="20">
        <v>59</v>
      </c>
      <c r="K25" s="20">
        <v>44</v>
      </c>
      <c r="L25" s="20">
        <v>11</v>
      </c>
      <c r="M25" s="20">
        <v>19</v>
      </c>
      <c r="N25" s="20">
        <v>7</v>
      </c>
      <c r="O25" s="20">
        <v>193</v>
      </c>
    </row>
    <row r="26" spans="1:15" x14ac:dyDescent="0.2">
      <c r="A26" s="18" t="s">
        <v>420</v>
      </c>
      <c r="B26" s="17">
        <v>208</v>
      </c>
      <c r="C26" s="17">
        <v>104</v>
      </c>
      <c r="D26" s="17">
        <v>152</v>
      </c>
      <c r="E26" s="17">
        <v>34</v>
      </c>
      <c r="F26" s="17">
        <v>75</v>
      </c>
      <c r="G26" s="17">
        <v>81</v>
      </c>
      <c r="H26" s="17">
        <v>80</v>
      </c>
      <c r="I26" s="17">
        <v>53</v>
      </c>
      <c r="J26" s="17">
        <v>59</v>
      </c>
      <c r="K26" s="17">
        <v>50</v>
      </c>
      <c r="L26" s="17">
        <v>7</v>
      </c>
      <c r="M26" s="17">
        <v>10</v>
      </c>
      <c r="N26" s="17">
        <v>3</v>
      </c>
      <c r="O26" s="17">
        <v>195</v>
      </c>
    </row>
    <row r="27" spans="1:15" x14ac:dyDescent="0.2">
      <c r="A27" s="19" t="s">
        <v>408</v>
      </c>
      <c r="B27" s="20">
        <v>220</v>
      </c>
      <c r="C27" s="20">
        <v>113</v>
      </c>
      <c r="D27" s="20">
        <v>171</v>
      </c>
      <c r="E27" s="20">
        <v>22</v>
      </c>
      <c r="F27" s="20">
        <v>88</v>
      </c>
      <c r="G27" s="20">
        <v>78</v>
      </c>
      <c r="H27" s="20">
        <v>96</v>
      </c>
      <c r="I27" s="20">
        <v>64</v>
      </c>
      <c r="J27" s="20">
        <v>47</v>
      </c>
      <c r="K27" s="20">
        <v>33</v>
      </c>
      <c r="L27" s="20">
        <v>15</v>
      </c>
      <c r="M27" s="20">
        <v>5</v>
      </c>
      <c r="N27" s="20">
        <v>7</v>
      </c>
      <c r="O27" s="20">
        <v>208</v>
      </c>
    </row>
    <row r="28" spans="1:15" x14ac:dyDescent="0.2">
      <c r="A28" s="19" t="s">
        <v>409</v>
      </c>
      <c r="B28" s="20">
        <v>226</v>
      </c>
      <c r="C28" s="20">
        <v>107</v>
      </c>
      <c r="D28" s="20">
        <v>174</v>
      </c>
      <c r="E28" s="20">
        <v>16</v>
      </c>
      <c r="F28" s="20">
        <v>78</v>
      </c>
      <c r="G28" s="20">
        <v>98</v>
      </c>
      <c r="H28" s="20">
        <v>87</v>
      </c>
      <c r="I28" s="20">
        <v>41</v>
      </c>
      <c r="J28" s="20">
        <v>48</v>
      </c>
      <c r="K28" s="20">
        <v>35</v>
      </c>
      <c r="L28" s="20">
        <v>5</v>
      </c>
      <c r="M28" s="20">
        <v>7</v>
      </c>
      <c r="N28" s="20">
        <v>4</v>
      </c>
      <c r="O28" s="20">
        <v>215</v>
      </c>
    </row>
    <row r="29" spans="1:15" x14ac:dyDescent="0.2">
      <c r="A29" s="19" t="s">
        <v>410</v>
      </c>
      <c r="B29" s="20">
        <v>211</v>
      </c>
      <c r="C29" s="20">
        <v>92</v>
      </c>
      <c r="D29" s="20">
        <v>145</v>
      </c>
      <c r="E29" s="20">
        <v>7</v>
      </c>
      <c r="F29" s="20">
        <v>71</v>
      </c>
      <c r="G29" s="20">
        <v>78</v>
      </c>
      <c r="H29" s="20">
        <v>79</v>
      </c>
      <c r="I29" s="20">
        <v>49</v>
      </c>
      <c r="J29" s="20">
        <v>43</v>
      </c>
      <c r="K29" s="20">
        <v>37</v>
      </c>
      <c r="L29" s="20">
        <v>4</v>
      </c>
      <c r="M29" s="20">
        <v>12</v>
      </c>
      <c r="N29" s="20">
        <v>12</v>
      </c>
      <c r="O29" s="20">
        <v>187</v>
      </c>
    </row>
    <row r="30" spans="1:15" x14ac:dyDescent="0.2">
      <c r="A30" s="19" t="s">
        <v>411</v>
      </c>
      <c r="B30" s="20">
        <v>134</v>
      </c>
      <c r="C30" s="20">
        <v>62</v>
      </c>
      <c r="D30" s="20">
        <v>103</v>
      </c>
      <c r="E30" s="20">
        <v>5</v>
      </c>
      <c r="F30" s="20">
        <v>63</v>
      </c>
      <c r="G30" s="20">
        <v>59</v>
      </c>
      <c r="H30" s="20">
        <v>49</v>
      </c>
      <c r="I30" s="20">
        <v>25</v>
      </c>
      <c r="J30" s="20">
        <v>30</v>
      </c>
      <c r="K30" s="20">
        <v>29</v>
      </c>
      <c r="L30" s="20">
        <v>4</v>
      </c>
      <c r="M30" s="20">
        <v>7</v>
      </c>
      <c r="N30" s="20">
        <v>5</v>
      </c>
      <c r="O30" s="20">
        <v>122</v>
      </c>
    </row>
    <row r="31" spans="1:15" x14ac:dyDescent="0.2">
      <c r="A31" s="19" t="s">
        <v>412</v>
      </c>
      <c r="B31" s="20">
        <v>65</v>
      </c>
      <c r="C31" s="20">
        <v>20</v>
      </c>
      <c r="D31" s="20">
        <v>42</v>
      </c>
      <c r="E31" s="20">
        <v>1</v>
      </c>
      <c r="F31" s="20">
        <v>26</v>
      </c>
      <c r="G31" s="20">
        <v>22</v>
      </c>
      <c r="H31" s="20">
        <v>23</v>
      </c>
      <c r="I31" s="20">
        <v>14</v>
      </c>
      <c r="J31" s="20">
        <v>15</v>
      </c>
      <c r="K31" s="20">
        <v>13</v>
      </c>
      <c r="L31" s="20">
        <v>3</v>
      </c>
      <c r="M31" s="20">
        <v>8</v>
      </c>
      <c r="N31" s="20">
        <v>3</v>
      </c>
      <c r="O31" s="20">
        <v>54</v>
      </c>
    </row>
    <row r="32" spans="1:15" x14ac:dyDescent="0.2">
      <c r="A32" s="19" t="s">
        <v>413</v>
      </c>
      <c r="B32" s="20">
        <v>25</v>
      </c>
      <c r="C32" s="20">
        <v>12</v>
      </c>
      <c r="D32" s="20">
        <v>16</v>
      </c>
      <c r="E32" s="20">
        <v>1</v>
      </c>
      <c r="F32" s="20">
        <v>8</v>
      </c>
      <c r="G32" s="20">
        <v>13</v>
      </c>
      <c r="H32" s="20">
        <v>9</v>
      </c>
      <c r="I32" s="20">
        <v>9</v>
      </c>
      <c r="J32" s="20">
        <v>5</v>
      </c>
      <c r="K32" s="20">
        <v>5</v>
      </c>
      <c r="L32" s="20">
        <v>1</v>
      </c>
      <c r="M32" s="20">
        <v>1</v>
      </c>
      <c r="N32" s="20">
        <v>2</v>
      </c>
      <c r="O32" s="20">
        <v>22</v>
      </c>
    </row>
    <row r="33" spans="1:15" x14ac:dyDescent="0.2">
      <c r="A33" s="19" t="s">
        <v>414</v>
      </c>
      <c r="B33" s="20">
        <v>3</v>
      </c>
      <c r="C33" s="20">
        <v>1</v>
      </c>
      <c r="D33" s="20">
        <v>1</v>
      </c>
      <c r="E33" s="20">
        <v>0</v>
      </c>
      <c r="F33" s="20">
        <v>2</v>
      </c>
      <c r="G33" s="20">
        <v>2</v>
      </c>
      <c r="H33" s="20">
        <v>0</v>
      </c>
      <c r="I33" s="20">
        <v>0</v>
      </c>
      <c r="J33" s="20">
        <v>0</v>
      </c>
      <c r="K33" s="20">
        <v>0</v>
      </c>
      <c r="L33" s="20">
        <v>0</v>
      </c>
      <c r="M33" s="20">
        <v>1</v>
      </c>
      <c r="N33" s="20">
        <v>0</v>
      </c>
      <c r="O33" s="20">
        <v>2</v>
      </c>
    </row>
    <row r="34" spans="1:15" x14ac:dyDescent="0.2">
      <c r="A34" s="19" t="s">
        <v>415</v>
      </c>
      <c r="B34" s="20">
        <v>446</v>
      </c>
      <c r="C34" s="20">
        <v>220</v>
      </c>
      <c r="D34" s="20">
        <v>345</v>
      </c>
      <c r="E34" s="20">
        <v>38</v>
      </c>
      <c r="F34" s="20">
        <v>166</v>
      </c>
      <c r="G34" s="20">
        <v>176</v>
      </c>
      <c r="H34" s="20">
        <v>183</v>
      </c>
      <c r="I34" s="20">
        <v>105</v>
      </c>
      <c r="J34" s="20">
        <v>95</v>
      </c>
      <c r="K34" s="20">
        <v>68</v>
      </c>
      <c r="L34" s="20">
        <v>20</v>
      </c>
      <c r="M34" s="20">
        <v>12</v>
      </c>
      <c r="N34" s="20">
        <v>11</v>
      </c>
      <c r="O34" s="20">
        <v>423</v>
      </c>
    </row>
    <row r="35" spans="1:15" x14ac:dyDescent="0.2">
      <c r="A35" s="19" t="s">
        <v>416</v>
      </c>
      <c r="B35" s="20">
        <v>345</v>
      </c>
      <c r="C35" s="20">
        <v>154</v>
      </c>
      <c r="D35" s="20">
        <v>248</v>
      </c>
      <c r="E35" s="20">
        <v>12</v>
      </c>
      <c r="F35" s="20">
        <v>134</v>
      </c>
      <c r="G35" s="20">
        <v>137</v>
      </c>
      <c r="H35" s="20">
        <v>128</v>
      </c>
      <c r="I35" s="20">
        <v>74</v>
      </c>
      <c r="J35" s="20">
        <v>73</v>
      </c>
      <c r="K35" s="20">
        <v>66</v>
      </c>
      <c r="L35" s="20">
        <v>8</v>
      </c>
      <c r="M35" s="20">
        <v>19</v>
      </c>
      <c r="N35" s="20">
        <v>17</v>
      </c>
      <c r="O35" s="20">
        <v>309</v>
      </c>
    </row>
    <row r="36" spans="1:15" x14ac:dyDescent="0.2">
      <c r="A36" s="19" t="s">
        <v>417</v>
      </c>
      <c r="B36" s="20">
        <v>884</v>
      </c>
      <c r="C36" s="20">
        <v>407</v>
      </c>
      <c r="D36" s="20">
        <v>652</v>
      </c>
      <c r="E36" s="20">
        <v>52</v>
      </c>
      <c r="F36" s="20">
        <v>336</v>
      </c>
      <c r="G36" s="20">
        <v>350</v>
      </c>
      <c r="H36" s="20">
        <v>343</v>
      </c>
      <c r="I36" s="20">
        <v>202</v>
      </c>
      <c r="J36" s="20">
        <v>188</v>
      </c>
      <c r="K36" s="20">
        <v>152</v>
      </c>
      <c r="L36" s="20">
        <v>32</v>
      </c>
      <c r="M36" s="20">
        <v>41</v>
      </c>
      <c r="N36" s="20">
        <v>33</v>
      </c>
      <c r="O36" s="20">
        <v>810</v>
      </c>
    </row>
    <row r="37" spans="1:15" x14ac:dyDescent="0.2">
      <c r="A37" s="19" t="s">
        <v>418</v>
      </c>
      <c r="B37" s="20">
        <v>438</v>
      </c>
      <c r="C37" s="20">
        <v>187</v>
      </c>
      <c r="D37" s="20">
        <v>307</v>
      </c>
      <c r="E37" s="20">
        <v>14</v>
      </c>
      <c r="F37" s="20">
        <v>170</v>
      </c>
      <c r="G37" s="20">
        <v>174</v>
      </c>
      <c r="H37" s="20">
        <v>160</v>
      </c>
      <c r="I37" s="20">
        <v>97</v>
      </c>
      <c r="J37" s="20">
        <v>93</v>
      </c>
      <c r="K37" s="20">
        <v>84</v>
      </c>
      <c r="L37" s="20">
        <v>12</v>
      </c>
      <c r="M37" s="20">
        <v>29</v>
      </c>
      <c r="N37" s="20">
        <v>22</v>
      </c>
      <c r="O37" s="20">
        <v>387</v>
      </c>
    </row>
    <row r="38" spans="1:15" x14ac:dyDescent="0.2">
      <c r="A38" s="19" t="s">
        <v>419</v>
      </c>
      <c r="B38" s="20">
        <v>93</v>
      </c>
      <c r="C38" s="20">
        <v>33</v>
      </c>
      <c r="D38" s="20">
        <v>59</v>
      </c>
      <c r="E38" s="20">
        <v>2</v>
      </c>
      <c r="F38" s="20">
        <v>36</v>
      </c>
      <c r="G38" s="20">
        <v>37</v>
      </c>
      <c r="H38" s="20">
        <v>32</v>
      </c>
      <c r="I38" s="20">
        <v>23</v>
      </c>
      <c r="J38" s="20">
        <v>20</v>
      </c>
      <c r="K38" s="20">
        <v>18</v>
      </c>
      <c r="L38" s="20">
        <v>4</v>
      </c>
      <c r="M38" s="20">
        <v>10</v>
      </c>
      <c r="N38" s="20">
        <v>5</v>
      </c>
      <c r="O38" s="20">
        <v>78</v>
      </c>
    </row>
    <row r="39" spans="1:15" x14ac:dyDescent="0.2">
      <c r="A39" s="18" t="s">
        <v>421</v>
      </c>
      <c r="B39" s="17">
        <v>178</v>
      </c>
      <c r="C39" s="17">
        <v>95</v>
      </c>
      <c r="D39" s="17">
        <v>149</v>
      </c>
      <c r="E39" s="17">
        <v>27</v>
      </c>
      <c r="F39" s="17">
        <v>66</v>
      </c>
      <c r="G39" s="17">
        <v>84</v>
      </c>
      <c r="H39" s="17">
        <v>85</v>
      </c>
      <c r="I39" s="17">
        <v>46</v>
      </c>
      <c r="J39" s="17">
        <v>57</v>
      </c>
      <c r="K39" s="17">
        <v>28</v>
      </c>
      <c r="L39" s="17">
        <v>5</v>
      </c>
      <c r="M39" s="17">
        <v>5</v>
      </c>
      <c r="N39" s="17">
        <v>1</v>
      </c>
      <c r="O39" s="17">
        <v>172</v>
      </c>
    </row>
    <row r="40" spans="1:15" x14ac:dyDescent="0.2">
      <c r="A40" s="19" t="s">
        <v>408</v>
      </c>
      <c r="B40" s="20">
        <v>212</v>
      </c>
      <c r="C40" s="20">
        <v>87</v>
      </c>
      <c r="D40" s="20">
        <v>164</v>
      </c>
      <c r="E40" s="20">
        <v>19</v>
      </c>
      <c r="F40" s="20">
        <v>88</v>
      </c>
      <c r="G40" s="20">
        <v>108</v>
      </c>
      <c r="H40" s="20">
        <v>104</v>
      </c>
      <c r="I40" s="20">
        <v>56</v>
      </c>
      <c r="J40" s="20">
        <v>56</v>
      </c>
      <c r="K40" s="20">
        <v>32</v>
      </c>
      <c r="L40" s="20">
        <v>5</v>
      </c>
      <c r="M40" s="20">
        <v>6</v>
      </c>
      <c r="N40" s="20">
        <v>5</v>
      </c>
      <c r="O40" s="20">
        <v>201</v>
      </c>
    </row>
    <row r="41" spans="1:15" x14ac:dyDescent="0.2">
      <c r="A41" s="19" t="s">
        <v>409</v>
      </c>
      <c r="B41" s="20">
        <v>223</v>
      </c>
      <c r="C41" s="20">
        <v>112</v>
      </c>
      <c r="D41" s="20">
        <v>174</v>
      </c>
      <c r="E41" s="20">
        <v>15</v>
      </c>
      <c r="F41" s="20">
        <v>90</v>
      </c>
      <c r="G41" s="20">
        <v>109</v>
      </c>
      <c r="H41" s="20">
        <v>104</v>
      </c>
      <c r="I41" s="20">
        <v>52</v>
      </c>
      <c r="J41" s="20">
        <v>58</v>
      </c>
      <c r="K41" s="20">
        <v>27</v>
      </c>
      <c r="L41" s="20">
        <v>4</v>
      </c>
      <c r="M41" s="20">
        <v>8</v>
      </c>
      <c r="N41" s="20">
        <v>6</v>
      </c>
      <c r="O41" s="20">
        <v>209</v>
      </c>
    </row>
    <row r="42" spans="1:15" x14ac:dyDescent="0.2">
      <c r="A42" s="19" t="s">
        <v>410</v>
      </c>
      <c r="B42" s="20">
        <v>216</v>
      </c>
      <c r="C42" s="20">
        <v>98</v>
      </c>
      <c r="D42" s="20">
        <v>150</v>
      </c>
      <c r="E42" s="20">
        <v>14</v>
      </c>
      <c r="F42" s="20">
        <v>59</v>
      </c>
      <c r="G42" s="20">
        <v>89</v>
      </c>
      <c r="H42" s="20">
        <v>92</v>
      </c>
      <c r="I42" s="20">
        <v>50</v>
      </c>
      <c r="J42" s="20">
        <v>63</v>
      </c>
      <c r="K42" s="20">
        <v>32</v>
      </c>
      <c r="L42" s="20">
        <v>11</v>
      </c>
      <c r="M42" s="20">
        <v>14</v>
      </c>
      <c r="N42" s="20">
        <v>6</v>
      </c>
      <c r="O42" s="20">
        <v>196</v>
      </c>
    </row>
    <row r="43" spans="1:15" x14ac:dyDescent="0.2">
      <c r="A43" s="19" t="s">
        <v>411</v>
      </c>
      <c r="B43" s="20">
        <v>140</v>
      </c>
      <c r="C43" s="20">
        <v>74</v>
      </c>
      <c r="D43" s="20">
        <v>103</v>
      </c>
      <c r="E43" s="20">
        <v>3</v>
      </c>
      <c r="F43" s="20">
        <v>48</v>
      </c>
      <c r="G43" s="20">
        <v>67</v>
      </c>
      <c r="H43" s="20">
        <v>57</v>
      </c>
      <c r="I43" s="20">
        <v>34</v>
      </c>
      <c r="J43" s="20">
        <v>36</v>
      </c>
      <c r="K43" s="20">
        <v>15</v>
      </c>
      <c r="L43" s="20">
        <v>7</v>
      </c>
      <c r="M43" s="20">
        <v>8</v>
      </c>
      <c r="N43" s="20">
        <v>4</v>
      </c>
      <c r="O43" s="20">
        <v>128</v>
      </c>
    </row>
    <row r="44" spans="1:15" x14ac:dyDescent="0.2">
      <c r="A44" s="19" t="s">
        <v>412</v>
      </c>
      <c r="B44" s="20">
        <v>72</v>
      </c>
      <c r="C44" s="20">
        <v>32</v>
      </c>
      <c r="D44" s="20">
        <v>56</v>
      </c>
      <c r="E44" s="20">
        <v>2</v>
      </c>
      <c r="F44" s="20">
        <v>22</v>
      </c>
      <c r="G44" s="20">
        <v>33</v>
      </c>
      <c r="H44" s="20">
        <v>20</v>
      </c>
      <c r="I44" s="20">
        <v>18</v>
      </c>
      <c r="J44" s="20">
        <v>23</v>
      </c>
      <c r="K44" s="20">
        <v>16</v>
      </c>
      <c r="L44" s="20">
        <v>4</v>
      </c>
      <c r="M44" s="20">
        <v>2</v>
      </c>
      <c r="N44" s="20">
        <v>1</v>
      </c>
      <c r="O44" s="20">
        <v>69</v>
      </c>
    </row>
    <row r="45" spans="1:15" x14ac:dyDescent="0.2">
      <c r="A45" s="19" t="s">
        <v>413</v>
      </c>
      <c r="B45" s="20">
        <v>46</v>
      </c>
      <c r="C45" s="20">
        <v>20</v>
      </c>
      <c r="D45" s="20">
        <v>27</v>
      </c>
      <c r="E45" s="20">
        <v>0</v>
      </c>
      <c r="F45" s="20">
        <v>13</v>
      </c>
      <c r="G45" s="20">
        <v>19</v>
      </c>
      <c r="H45" s="20">
        <v>19</v>
      </c>
      <c r="I45" s="20">
        <v>9</v>
      </c>
      <c r="J45" s="20">
        <v>16</v>
      </c>
      <c r="K45" s="20">
        <v>10</v>
      </c>
      <c r="L45" s="20">
        <v>2</v>
      </c>
      <c r="M45" s="20">
        <v>4</v>
      </c>
      <c r="N45" s="20">
        <v>1</v>
      </c>
      <c r="O45" s="20">
        <v>41</v>
      </c>
    </row>
    <row r="46" spans="1:15" x14ac:dyDescent="0.2">
      <c r="A46" s="19" t="s">
        <v>414</v>
      </c>
      <c r="B46" s="20">
        <v>8</v>
      </c>
      <c r="C46" s="20">
        <v>2</v>
      </c>
      <c r="D46" s="20">
        <v>3</v>
      </c>
      <c r="E46" s="20">
        <v>0</v>
      </c>
      <c r="F46" s="20">
        <v>3</v>
      </c>
      <c r="G46" s="20">
        <v>4</v>
      </c>
      <c r="H46" s="20">
        <v>2</v>
      </c>
      <c r="I46" s="20">
        <v>0</v>
      </c>
      <c r="J46" s="20">
        <v>0</v>
      </c>
      <c r="K46" s="20">
        <v>0</v>
      </c>
      <c r="L46" s="20">
        <v>1</v>
      </c>
      <c r="M46" s="20">
        <v>3</v>
      </c>
      <c r="N46" s="20">
        <v>0</v>
      </c>
      <c r="O46" s="20">
        <v>5</v>
      </c>
    </row>
    <row r="47" spans="1:15" x14ac:dyDescent="0.2">
      <c r="A47" s="19" t="s">
        <v>415</v>
      </c>
      <c r="B47" s="20">
        <v>435</v>
      </c>
      <c r="C47" s="20">
        <v>199</v>
      </c>
      <c r="D47" s="20">
        <v>338</v>
      </c>
      <c r="E47" s="20">
        <v>34</v>
      </c>
      <c r="F47" s="20">
        <v>178</v>
      </c>
      <c r="G47" s="20">
        <v>217</v>
      </c>
      <c r="H47" s="20">
        <v>208</v>
      </c>
      <c r="I47" s="20">
        <v>108</v>
      </c>
      <c r="J47" s="20">
        <v>114</v>
      </c>
      <c r="K47" s="20">
        <v>59</v>
      </c>
      <c r="L47" s="20">
        <v>9</v>
      </c>
      <c r="M47" s="20">
        <v>14</v>
      </c>
      <c r="N47" s="20">
        <v>11</v>
      </c>
      <c r="O47" s="20">
        <v>410</v>
      </c>
    </row>
    <row r="48" spans="1:15" x14ac:dyDescent="0.2">
      <c r="A48" s="19" t="s">
        <v>416</v>
      </c>
      <c r="B48" s="20">
        <v>356</v>
      </c>
      <c r="C48" s="20">
        <v>172</v>
      </c>
      <c r="D48" s="20">
        <v>253</v>
      </c>
      <c r="E48" s="20">
        <v>17</v>
      </c>
      <c r="F48" s="20">
        <v>107</v>
      </c>
      <c r="G48" s="20">
        <v>156</v>
      </c>
      <c r="H48" s="20">
        <v>149</v>
      </c>
      <c r="I48" s="20">
        <v>84</v>
      </c>
      <c r="J48" s="20">
        <v>99</v>
      </c>
      <c r="K48" s="20">
        <v>47</v>
      </c>
      <c r="L48" s="20">
        <v>18</v>
      </c>
      <c r="M48" s="20">
        <v>22</v>
      </c>
      <c r="N48" s="20">
        <v>10</v>
      </c>
      <c r="O48" s="20">
        <v>324</v>
      </c>
    </row>
    <row r="49" spans="1:15" x14ac:dyDescent="0.2">
      <c r="A49" s="19" t="s">
        <v>417</v>
      </c>
      <c r="B49" s="20">
        <v>917</v>
      </c>
      <c r="C49" s="20">
        <v>425</v>
      </c>
      <c r="D49" s="20">
        <v>677</v>
      </c>
      <c r="E49" s="20">
        <v>53</v>
      </c>
      <c r="F49" s="20">
        <v>323</v>
      </c>
      <c r="G49" s="20">
        <v>429</v>
      </c>
      <c r="H49" s="20">
        <v>398</v>
      </c>
      <c r="I49" s="20">
        <v>219</v>
      </c>
      <c r="J49" s="20">
        <v>252</v>
      </c>
      <c r="K49" s="20">
        <v>132</v>
      </c>
      <c r="L49" s="20">
        <v>34</v>
      </c>
      <c r="M49" s="20">
        <v>45</v>
      </c>
      <c r="N49" s="20">
        <v>23</v>
      </c>
      <c r="O49" s="20">
        <v>849</v>
      </c>
    </row>
    <row r="50" spans="1:15" x14ac:dyDescent="0.2">
      <c r="A50" s="19" t="s">
        <v>418</v>
      </c>
      <c r="B50" s="20">
        <v>482</v>
      </c>
      <c r="C50" s="20">
        <v>226</v>
      </c>
      <c r="D50" s="20">
        <v>339</v>
      </c>
      <c r="E50" s="20">
        <v>19</v>
      </c>
      <c r="F50" s="20">
        <v>145</v>
      </c>
      <c r="G50" s="20">
        <v>212</v>
      </c>
      <c r="H50" s="20">
        <v>190</v>
      </c>
      <c r="I50" s="20">
        <v>111</v>
      </c>
      <c r="J50" s="20">
        <v>138</v>
      </c>
      <c r="K50" s="20">
        <v>73</v>
      </c>
      <c r="L50" s="20">
        <v>25</v>
      </c>
      <c r="M50" s="20">
        <v>31</v>
      </c>
      <c r="N50" s="20">
        <v>12</v>
      </c>
      <c r="O50" s="20">
        <v>439</v>
      </c>
    </row>
    <row r="51" spans="1:15" x14ac:dyDescent="0.2">
      <c r="A51" s="19" t="s">
        <v>419</v>
      </c>
      <c r="B51" s="20">
        <v>126</v>
      </c>
      <c r="C51" s="20">
        <v>54</v>
      </c>
      <c r="D51" s="20">
        <v>86</v>
      </c>
      <c r="E51" s="20">
        <v>2</v>
      </c>
      <c r="F51" s="20">
        <v>38</v>
      </c>
      <c r="G51" s="20">
        <v>56</v>
      </c>
      <c r="H51" s="20">
        <v>41</v>
      </c>
      <c r="I51" s="20">
        <v>27</v>
      </c>
      <c r="J51" s="20">
        <v>39</v>
      </c>
      <c r="K51" s="20">
        <v>26</v>
      </c>
      <c r="L51" s="20">
        <v>7</v>
      </c>
      <c r="M51" s="20">
        <v>9</v>
      </c>
      <c r="N51" s="20">
        <v>2</v>
      </c>
      <c r="O51" s="20">
        <v>115</v>
      </c>
    </row>
    <row r="52" spans="1:15" x14ac:dyDescent="0.2">
      <c r="A52" s="18" t="s">
        <v>422</v>
      </c>
      <c r="B52" s="18"/>
      <c r="C52" s="18"/>
      <c r="D52" s="18"/>
      <c r="E52" s="18"/>
      <c r="F52" s="18"/>
      <c r="G52" s="18"/>
      <c r="H52" s="18"/>
      <c r="I52" s="18"/>
      <c r="J52" s="18"/>
      <c r="K52" s="18"/>
      <c r="L52" s="18"/>
      <c r="M52" s="18"/>
      <c r="N52" s="18"/>
      <c r="O52" s="18"/>
    </row>
    <row r="53" spans="1:15" x14ac:dyDescent="0.2">
      <c r="A53" s="19" t="s">
        <v>130</v>
      </c>
      <c r="B53" s="20">
        <v>151</v>
      </c>
      <c r="C53" s="20">
        <v>78</v>
      </c>
      <c r="D53" s="20">
        <v>108</v>
      </c>
      <c r="E53" s="20">
        <v>21</v>
      </c>
      <c r="F53" s="20">
        <v>40</v>
      </c>
      <c r="G53" s="20">
        <v>65</v>
      </c>
      <c r="H53" s="20">
        <v>48</v>
      </c>
      <c r="I53" s="20">
        <v>38</v>
      </c>
      <c r="J53" s="20">
        <v>41</v>
      </c>
      <c r="K53" s="20">
        <v>30</v>
      </c>
      <c r="L53" s="20">
        <v>11</v>
      </c>
      <c r="M53" s="20">
        <v>6</v>
      </c>
      <c r="N53" s="20">
        <v>7</v>
      </c>
      <c r="O53" s="20">
        <v>138</v>
      </c>
    </row>
    <row r="54" spans="1:15" x14ac:dyDescent="0.2">
      <c r="A54" s="19" t="s">
        <v>131</v>
      </c>
      <c r="B54" s="20">
        <v>1446</v>
      </c>
      <c r="C54" s="20">
        <v>655</v>
      </c>
      <c r="D54" s="20">
        <v>1104</v>
      </c>
      <c r="E54" s="20">
        <v>89</v>
      </c>
      <c r="F54" s="20">
        <v>607</v>
      </c>
      <c r="G54" s="20">
        <v>607</v>
      </c>
      <c r="H54" s="20">
        <v>634</v>
      </c>
      <c r="I54" s="20">
        <v>354</v>
      </c>
      <c r="J54" s="20">
        <v>370</v>
      </c>
      <c r="K54" s="20">
        <v>237</v>
      </c>
      <c r="L54" s="20">
        <v>45</v>
      </c>
      <c r="M54" s="20">
        <v>61</v>
      </c>
      <c r="N54" s="20">
        <v>33</v>
      </c>
      <c r="O54" s="20">
        <v>1352</v>
      </c>
    </row>
    <row r="55" spans="1:15" x14ac:dyDescent="0.2">
      <c r="A55" s="19" t="s">
        <v>392</v>
      </c>
      <c r="B55" s="20">
        <v>150</v>
      </c>
      <c r="C55" s="20">
        <v>102</v>
      </c>
      <c r="D55" s="20">
        <v>116</v>
      </c>
      <c r="E55" s="20">
        <v>33</v>
      </c>
      <c r="F55" s="20">
        <v>35</v>
      </c>
      <c r="G55" s="20">
        <v>78</v>
      </c>
      <c r="H55" s="20">
        <v>55</v>
      </c>
      <c r="I55" s="20">
        <v>29</v>
      </c>
      <c r="J55" s="20">
        <v>38</v>
      </c>
      <c r="K55" s="20">
        <v>22</v>
      </c>
      <c r="L55" s="20">
        <v>5</v>
      </c>
      <c r="M55" s="20">
        <v>4</v>
      </c>
      <c r="N55" s="20">
        <v>6</v>
      </c>
      <c r="O55" s="20">
        <v>140</v>
      </c>
    </row>
    <row r="56" spans="1:15" x14ac:dyDescent="0.2">
      <c r="A56" s="19" t="s">
        <v>132</v>
      </c>
      <c r="B56" s="20">
        <v>372</v>
      </c>
      <c r="C56" s="20">
        <v>164</v>
      </c>
      <c r="D56" s="20">
        <v>251</v>
      </c>
      <c r="E56" s="20">
        <v>15</v>
      </c>
      <c r="F56" s="20">
        <v>101</v>
      </c>
      <c r="G56" s="20">
        <v>171</v>
      </c>
      <c r="H56" s="20">
        <v>146</v>
      </c>
      <c r="I56" s="20">
        <v>88</v>
      </c>
      <c r="J56" s="20">
        <v>94</v>
      </c>
      <c r="K56" s="20">
        <v>66</v>
      </c>
      <c r="L56" s="20">
        <v>15</v>
      </c>
      <c r="M56" s="20">
        <v>24</v>
      </c>
      <c r="N56" s="20">
        <v>11</v>
      </c>
      <c r="O56" s="20">
        <v>337</v>
      </c>
    </row>
    <row r="57" spans="1:15" x14ac:dyDescent="0.2">
      <c r="A57" s="19" t="s">
        <v>423</v>
      </c>
      <c r="B57" s="20">
        <v>69</v>
      </c>
      <c r="C57" s="20">
        <v>32</v>
      </c>
      <c r="D57" s="20">
        <v>52</v>
      </c>
      <c r="E57" s="20">
        <v>8</v>
      </c>
      <c r="F57" s="20">
        <v>18</v>
      </c>
      <c r="G57" s="20">
        <v>23</v>
      </c>
      <c r="H57" s="20">
        <v>24</v>
      </c>
      <c r="I57" s="20">
        <v>11</v>
      </c>
      <c r="J57" s="20">
        <v>13</v>
      </c>
      <c r="K57" s="20">
        <v>7</v>
      </c>
      <c r="L57" s="20">
        <v>2</v>
      </c>
      <c r="M57" s="20">
        <v>6</v>
      </c>
      <c r="N57" s="20">
        <v>3</v>
      </c>
      <c r="O57" s="20">
        <v>60</v>
      </c>
    </row>
    <row r="58" spans="1:15" x14ac:dyDescent="0.2">
      <c r="A58" s="18" t="s">
        <v>133</v>
      </c>
      <c r="B58" s="17">
        <v>92</v>
      </c>
      <c r="C58" s="17">
        <v>48</v>
      </c>
      <c r="D58" s="17">
        <v>62</v>
      </c>
      <c r="E58" s="17">
        <v>12</v>
      </c>
      <c r="F58" s="17">
        <v>25</v>
      </c>
      <c r="G58" s="17">
        <v>31</v>
      </c>
      <c r="H58" s="17">
        <v>18</v>
      </c>
      <c r="I58" s="17">
        <v>19</v>
      </c>
      <c r="J58" s="17">
        <v>21</v>
      </c>
      <c r="K58" s="17">
        <v>17</v>
      </c>
      <c r="L58" s="17">
        <v>6</v>
      </c>
      <c r="M58" s="17">
        <v>3</v>
      </c>
      <c r="N58" s="17">
        <v>7</v>
      </c>
      <c r="O58" s="17">
        <v>82</v>
      </c>
    </row>
    <row r="59" spans="1:15" x14ac:dyDescent="0.2">
      <c r="A59" s="19" t="s">
        <v>134</v>
      </c>
      <c r="B59" s="20">
        <v>813</v>
      </c>
      <c r="C59" s="20">
        <v>368</v>
      </c>
      <c r="D59" s="20">
        <v>615</v>
      </c>
      <c r="E59" s="20">
        <v>52</v>
      </c>
      <c r="F59" s="20">
        <v>337</v>
      </c>
      <c r="G59" s="20">
        <v>318</v>
      </c>
      <c r="H59" s="20">
        <v>342</v>
      </c>
      <c r="I59" s="20">
        <v>203</v>
      </c>
      <c r="J59" s="20">
        <v>190</v>
      </c>
      <c r="K59" s="20">
        <v>150</v>
      </c>
      <c r="L59" s="20">
        <v>25</v>
      </c>
      <c r="M59" s="20">
        <v>37</v>
      </c>
      <c r="N59" s="20">
        <v>17</v>
      </c>
      <c r="O59" s="20">
        <v>759</v>
      </c>
    </row>
    <row r="60" spans="1:15" x14ac:dyDescent="0.2">
      <c r="A60" s="19" t="s">
        <v>393</v>
      </c>
      <c r="B60" s="20">
        <v>65</v>
      </c>
      <c r="C60" s="20">
        <v>43</v>
      </c>
      <c r="D60" s="20">
        <v>47</v>
      </c>
      <c r="E60" s="20">
        <v>14</v>
      </c>
      <c r="F60" s="20">
        <v>15</v>
      </c>
      <c r="G60" s="20">
        <v>30</v>
      </c>
      <c r="H60" s="20">
        <v>27</v>
      </c>
      <c r="I60" s="20">
        <v>14</v>
      </c>
      <c r="J60" s="20">
        <v>15</v>
      </c>
      <c r="K60" s="20">
        <v>10</v>
      </c>
      <c r="L60" s="20">
        <v>3</v>
      </c>
      <c r="M60" s="20">
        <v>3</v>
      </c>
      <c r="N60" s="20">
        <v>4</v>
      </c>
      <c r="O60" s="20">
        <v>58</v>
      </c>
    </row>
    <row r="61" spans="1:15" x14ac:dyDescent="0.2">
      <c r="A61" s="19" t="s">
        <v>135</v>
      </c>
      <c r="B61" s="20">
        <v>83</v>
      </c>
      <c r="C61" s="20">
        <v>30</v>
      </c>
      <c r="D61" s="20">
        <v>50</v>
      </c>
      <c r="E61" s="20">
        <v>3</v>
      </c>
      <c r="F61" s="20">
        <v>22</v>
      </c>
      <c r="G61" s="20">
        <v>37</v>
      </c>
      <c r="H61" s="20">
        <v>25</v>
      </c>
      <c r="I61" s="20">
        <v>16</v>
      </c>
      <c r="J61" s="20">
        <v>12</v>
      </c>
      <c r="K61" s="20">
        <v>19</v>
      </c>
      <c r="L61" s="20">
        <v>5</v>
      </c>
      <c r="M61" s="20">
        <v>6</v>
      </c>
      <c r="N61" s="20">
        <v>5</v>
      </c>
      <c r="O61" s="20">
        <v>72</v>
      </c>
    </row>
    <row r="62" spans="1:15" x14ac:dyDescent="0.2">
      <c r="A62" s="19" t="s">
        <v>424</v>
      </c>
      <c r="B62" s="20">
        <v>39</v>
      </c>
      <c r="C62" s="20">
        <v>22</v>
      </c>
      <c r="D62" s="20">
        <v>30</v>
      </c>
      <c r="E62" s="20">
        <v>5</v>
      </c>
      <c r="F62" s="20">
        <v>12</v>
      </c>
      <c r="G62" s="20">
        <v>15</v>
      </c>
      <c r="H62" s="20">
        <v>11</v>
      </c>
      <c r="I62" s="20">
        <v>3</v>
      </c>
      <c r="J62" s="20">
        <v>9</v>
      </c>
      <c r="K62" s="20">
        <v>6</v>
      </c>
      <c r="L62" s="20">
        <v>0</v>
      </c>
      <c r="M62" s="20">
        <v>2</v>
      </c>
      <c r="N62" s="20">
        <v>3</v>
      </c>
      <c r="O62" s="20">
        <v>34</v>
      </c>
    </row>
    <row r="63" spans="1:15" x14ac:dyDescent="0.2">
      <c r="A63" s="18" t="s">
        <v>136</v>
      </c>
      <c r="B63" s="17">
        <v>59</v>
      </c>
      <c r="C63" s="17">
        <v>30</v>
      </c>
      <c r="D63" s="17">
        <v>46</v>
      </c>
      <c r="E63" s="17">
        <v>9</v>
      </c>
      <c r="F63" s="17">
        <v>15</v>
      </c>
      <c r="G63" s="17">
        <v>34</v>
      </c>
      <c r="H63" s="17">
        <v>30</v>
      </c>
      <c r="I63" s="17">
        <v>19</v>
      </c>
      <c r="J63" s="17">
        <v>20</v>
      </c>
      <c r="K63" s="17">
        <v>13</v>
      </c>
      <c r="L63" s="17">
        <v>5</v>
      </c>
      <c r="M63" s="17">
        <v>3</v>
      </c>
      <c r="N63" s="17">
        <v>0</v>
      </c>
      <c r="O63" s="17">
        <v>56</v>
      </c>
    </row>
    <row r="64" spans="1:15" x14ac:dyDescent="0.2">
      <c r="A64" s="19" t="s">
        <v>134</v>
      </c>
      <c r="B64" s="20">
        <v>632</v>
      </c>
      <c r="C64" s="20">
        <v>287</v>
      </c>
      <c r="D64" s="20">
        <v>488</v>
      </c>
      <c r="E64" s="20">
        <v>37</v>
      </c>
      <c r="F64" s="20">
        <v>269</v>
      </c>
      <c r="G64" s="20">
        <v>289</v>
      </c>
      <c r="H64" s="20">
        <v>291</v>
      </c>
      <c r="I64" s="20">
        <v>151</v>
      </c>
      <c r="J64" s="20">
        <v>180</v>
      </c>
      <c r="K64" s="20">
        <v>87</v>
      </c>
      <c r="L64" s="20">
        <v>20</v>
      </c>
      <c r="M64" s="20">
        <v>24</v>
      </c>
      <c r="N64" s="20">
        <v>16</v>
      </c>
      <c r="O64" s="20">
        <v>592</v>
      </c>
    </row>
    <row r="65" spans="1:15" x14ac:dyDescent="0.2">
      <c r="A65" s="19" t="s">
        <v>393</v>
      </c>
      <c r="B65" s="20">
        <v>85</v>
      </c>
      <c r="C65" s="20">
        <v>59</v>
      </c>
      <c r="D65" s="20">
        <v>69</v>
      </c>
      <c r="E65" s="20">
        <v>19</v>
      </c>
      <c r="F65" s="20">
        <v>20</v>
      </c>
      <c r="G65" s="20">
        <v>48</v>
      </c>
      <c r="H65" s="20">
        <v>28</v>
      </c>
      <c r="I65" s="20">
        <v>15</v>
      </c>
      <c r="J65" s="20">
        <v>23</v>
      </c>
      <c r="K65" s="20">
        <v>12</v>
      </c>
      <c r="L65" s="20">
        <v>2</v>
      </c>
      <c r="M65" s="20">
        <v>1</v>
      </c>
      <c r="N65" s="20">
        <v>2</v>
      </c>
      <c r="O65" s="20">
        <v>82</v>
      </c>
    </row>
    <row r="66" spans="1:15" x14ac:dyDescent="0.2">
      <c r="A66" s="19" t="s">
        <v>135</v>
      </c>
      <c r="B66" s="20">
        <v>289</v>
      </c>
      <c r="C66" s="20">
        <v>134</v>
      </c>
      <c r="D66" s="20">
        <v>201</v>
      </c>
      <c r="E66" s="20">
        <v>12</v>
      </c>
      <c r="F66" s="20">
        <v>79</v>
      </c>
      <c r="G66" s="20">
        <v>134</v>
      </c>
      <c r="H66" s="20">
        <v>121</v>
      </c>
      <c r="I66" s="20">
        <v>72</v>
      </c>
      <c r="J66" s="20">
        <v>82</v>
      </c>
      <c r="K66" s="20">
        <v>47</v>
      </c>
      <c r="L66" s="20">
        <v>10</v>
      </c>
      <c r="M66" s="20">
        <v>18</v>
      </c>
      <c r="N66" s="20">
        <v>6</v>
      </c>
      <c r="O66" s="20">
        <v>265</v>
      </c>
    </row>
    <row r="67" spans="1:15" x14ac:dyDescent="0.2">
      <c r="A67" s="19" t="s">
        <v>424</v>
      </c>
      <c r="B67" s="20">
        <v>30</v>
      </c>
      <c r="C67" s="20">
        <v>10</v>
      </c>
      <c r="D67" s="20">
        <v>22</v>
      </c>
      <c r="E67" s="20">
        <v>3</v>
      </c>
      <c r="F67" s="20">
        <v>6</v>
      </c>
      <c r="G67" s="20">
        <v>8</v>
      </c>
      <c r="H67" s="20">
        <v>13</v>
      </c>
      <c r="I67" s="20">
        <v>8</v>
      </c>
      <c r="J67" s="20">
        <v>4</v>
      </c>
      <c r="K67" s="20">
        <v>1</v>
      </c>
      <c r="L67" s="20">
        <v>2</v>
      </c>
      <c r="M67" s="20">
        <v>4</v>
      </c>
      <c r="N67" s="20">
        <v>0</v>
      </c>
      <c r="O67" s="20">
        <v>26</v>
      </c>
    </row>
    <row r="68" spans="1:15" x14ac:dyDescent="0.2">
      <c r="A68" s="18" t="s">
        <v>425</v>
      </c>
      <c r="B68" s="18"/>
      <c r="C68" s="18"/>
      <c r="D68" s="18"/>
      <c r="E68" s="18"/>
      <c r="F68" s="18"/>
      <c r="G68" s="18"/>
      <c r="H68" s="18"/>
      <c r="I68" s="18"/>
      <c r="J68" s="18"/>
      <c r="K68" s="18"/>
      <c r="L68" s="18"/>
      <c r="M68" s="18"/>
      <c r="N68" s="18"/>
      <c r="O68" s="18"/>
    </row>
    <row r="69" spans="1:15" x14ac:dyDescent="0.2">
      <c r="A69" s="19" t="s">
        <v>426</v>
      </c>
      <c r="B69" s="20">
        <v>366</v>
      </c>
      <c r="C69" s="20">
        <v>193</v>
      </c>
      <c r="D69" s="20">
        <v>255</v>
      </c>
      <c r="E69" s="20">
        <v>50</v>
      </c>
      <c r="F69" s="20">
        <v>94</v>
      </c>
      <c r="G69" s="20">
        <v>184</v>
      </c>
      <c r="H69" s="20">
        <v>123</v>
      </c>
      <c r="I69" s="20">
        <v>85</v>
      </c>
      <c r="J69" s="20">
        <v>88</v>
      </c>
      <c r="K69" s="20">
        <v>68</v>
      </c>
      <c r="L69" s="20">
        <v>22</v>
      </c>
      <c r="M69" s="20">
        <v>9</v>
      </c>
      <c r="N69" s="20">
        <v>15</v>
      </c>
      <c r="O69" s="20">
        <v>342</v>
      </c>
    </row>
    <row r="70" spans="1:15" x14ac:dyDescent="0.2">
      <c r="A70" s="19" t="s">
        <v>427</v>
      </c>
      <c r="B70" s="20">
        <v>1212</v>
      </c>
      <c r="C70" s="20">
        <v>545</v>
      </c>
      <c r="D70" s="20">
        <v>929</v>
      </c>
      <c r="E70" s="20">
        <v>68</v>
      </c>
      <c r="F70" s="20">
        <v>511</v>
      </c>
      <c r="G70" s="20">
        <v>519</v>
      </c>
      <c r="H70" s="20">
        <v>541</v>
      </c>
      <c r="I70" s="20">
        <v>302</v>
      </c>
      <c r="J70" s="20">
        <v>313</v>
      </c>
      <c r="K70" s="20">
        <v>201</v>
      </c>
      <c r="L70" s="20">
        <v>32</v>
      </c>
      <c r="M70" s="20">
        <v>51</v>
      </c>
      <c r="N70" s="20">
        <v>27</v>
      </c>
      <c r="O70" s="20">
        <v>1134</v>
      </c>
    </row>
    <row r="71" spans="1:15" x14ac:dyDescent="0.2">
      <c r="A71" s="19" t="s">
        <v>137</v>
      </c>
      <c r="B71" s="20">
        <v>112</v>
      </c>
      <c r="C71" s="20">
        <v>59</v>
      </c>
      <c r="D71" s="20">
        <v>88</v>
      </c>
      <c r="E71" s="20">
        <v>10</v>
      </c>
      <c r="F71" s="20">
        <v>40</v>
      </c>
      <c r="G71" s="20">
        <v>46</v>
      </c>
      <c r="H71" s="20">
        <v>48</v>
      </c>
      <c r="I71" s="20">
        <v>27</v>
      </c>
      <c r="J71" s="20">
        <v>27</v>
      </c>
      <c r="K71" s="20">
        <v>23</v>
      </c>
      <c r="L71" s="20">
        <v>2</v>
      </c>
      <c r="M71" s="20">
        <v>7</v>
      </c>
      <c r="N71" s="20">
        <v>1</v>
      </c>
      <c r="O71" s="20">
        <v>104</v>
      </c>
    </row>
    <row r="72" spans="1:15" x14ac:dyDescent="0.2">
      <c r="A72" s="19" t="s">
        <v>138</v>
      </c>
      <c r="B72" s="20">
        <v>673</v>
      </c>
      <c r="C72" s="20">
        <v>319</v>
      </c>
      <c r="D72" s="20">
        <v>511</v>
      </c>
      <c r="E72" s="20">
        <v>44</v>
      </c>
      <c r="F72" s="20">
        <v>252</v>
      </c>
      <c r="G72" s="20">
        <v>278</v>
      </c>
      <c r="H72" s="20">
        <v>302</v>
      </c>
      <c r="I72" s="20">
        <v>160</v>
      </c>
      <c r="J72" s="20">
        <v>186</v>
      </c>
      <c r="K72" s="20">
        <v>109</v>
      </c>
      <c r="L72" s="20">
        <v>20</v>
      </c>
      <c r="M72" s="20">
        <v>42</v>
      </c>
      <c r="N72" s="20">
        <v>15</v>
      </c>
      <c r="O72" s="20">
        <v>616</v>
      </c>
    </row>
    <row r="73" spans="1:15" x14ac:dyDescent="0.2">
      <c r="A73" s="19" t="s">
        <v>428</v>
      </c>
      <c r="B73" s="20">
        <v>75</v>
      </c>
      <c r="C73" s="20">
        <v>43</v>
      </c>
      <c r="D73" s="20">
        <v>51</v>
      </c>
      <c r="E73" s="20">
        <v>4</v>
      </c>
      <c r="F73" s="20">
        <v>30</v>
      </c>
      <c r="G73" s="20">
        <v>35</v>
      </c>
      <c r="H73" s="20">
        <v>27</v>
      </c>
      <c r="I73" s="20">
        <v>15</v>
      </c>
      <c r="J73" s="20">
        <v>18</v>
      </c>
      <c r="K73" s="20">
        <v>9</v>
      </c>
      <c r="L73" s="20">
        <v>3</v>
      </c>
      <c r="M73" s="20">
        <v>5</v>
      </c>
      <c r="N73" s="20">
        <v>2</v>
      </c>
      <c r="O73" s="20">
        <v>68</v>
      </c>
    </row>
    <row r="74" spans="1:15" x14ac:dyDescent="0.2">
      <c r="A74" s="19" t="s">
        <v>429</v>
      </c>
      <c r="B74" s="20">
        <v>178</v>
      </c>
      <c r="C74" s="20">
        <v>77</v>
      </c>
      <c r="D74" s="20">
        <v>128</v>
      </c>
      <c r="E74" s="20">
        <v>17</v>
      </c>
      <c r="F74" s="20">
        <v>55</v>
      </c>
      <c r="G74" s="20">
        <v>65</v>
      </c>
      <c r="H74" s="20">
        <v>65</v>
      </c>
      <c r="I74" s="20">
        <v>35</v>
      </c>
      <c r="J74" s="20">
        <v>39</v>
      </c>
      <c r="K74" s="20">
        <v>21</v>
      </c>
      <c r="L74" s="20">
        <v>10</v>
      </c>
      <c r="M74" s="20">
        <v>12</v>
      </c>
      <c r="N74" s="20">
        <v>8</v>
      </c>
      <c r="O74" s="20">
        <v>158</v>
      </c>
    </row>
    <row r="75" spans="1:15" x14ac:dyDescent="0.2">
      <c r="A75" s="19" t="s">
        <v>1441</v>
      </c>
      <c r="B75" s="20">
        <v>1644</v>
      </c>
      <c r="C75" s="20">
        <v>761</v>
      </c>
      <c r="D75" s="20">
        <v>1248</v>
      </c>
      <c r="E75" s="20">
        <v>99</v>
      </c>
      <c r="F75" s="20">
        <v>652</v>
      </c>
      <c r="G75" s="20">
        <v>695</v>
      </c>
      <c r="H75" s="20">
        <v>719</v>
      </c>
      <c r="I75" s="20">
        <v>400</v>
      </c>
      <c r="J75" s="20">
        <v>429</v>
      </c>
      <c r="K75" s="20">
        <v>273</v>
      </c>
      <c r="L75" s="20">
        <v>46</v>
      </c>
      <c r="M75" s="20">
        <v>80</v>
      </c>
      <c r="N75" s="20">
        <v>37</v>
      </c>
      <c r="O75" s="20">
        <v>1527</v>
      </c>
    </row>
    <row r="76" spans="1:15" x14ac:dyDescent="0.2">
      <c r="A76" s="18" t="s">
        <v>430</v>
      </c>
      <c r="B76" s="18"/>
      <c r="C76" s="18"/>
      <c r="D76" s="18"/>
      <c r="E76" s="18"/>
      <c r="F76" s="18"/>
      <c r="G76" s="18"/>
      <c r="H76" s="18"/>
      <c r="I76" s="18"/>
      <c r="J76" s="18"/>
      <c r="K76" s="18"/>
      <c r="L76" s="18"/>
      <c r="M76" s="18"/>
      <c r="N76" s="18"/>
      <c r="O76" s="18"/>
    </row>
    <row r="77" spans="1:15" x14ac:dyDescent="0.2">
      <c r="A77" s="21" t="s">
        <v>431</v>
      </c>
      <c r="B77" s="34">
        <v>366</v>
      </c>
      <c r="C77" s="34">
        <v>193</v>
      </c>
      <c r="D77" s="34">
        <v>255</v>
      </c>
      <c r="E77" s="34">
        <v>50</v>
      </c>
      <c r="F77" s="34">
        <v>94</v>
      </c>
      <c r="G77" s="34">
        <v>184</v>
      </c>
      <c r="H77" s="34">
        <v>123</v>
      </c>
      <c r="I77" s="34">
        <v>85</v>
      </c>
      <c r="J77" s="34">
        <v>88</v>
      </c>
      <c r="K77" s="34">
        <v>68</v>
      </c>
      <c r="L77" s="34">
        <v>22</v>
      </c>
      <c r="M77" s="34">
        <v>9</v>
      </c>
      <c r="N77" s="34">
        <v>15</v>
      </c>
      <c r="O77" s="34">
        <v>342</v>
      </c>
    </row>
    <row r="78" spans="1:15" x14ac:dyDescent="0.2">
      <c r="A78" s="21" t="s">
        <v>432</v>
      </c>
      <c r="B78" s="34">
        <v>954</v>
      </c>
      <c r="C78" s="34">
        <v>428</v>
      </c>
      <c r="D78" s="34">
        <v>731</v>
      </c>
      <c r="E78" s="34">
        <v>58</v>
      </c>
      <c r="F78" s="34">
        <v>379</v>
      </c>
      <c r="G78" s="34">
        <v>400</v>
      </c>
      <c r="H78" s="34">
        <v>419</v>
      </c>
      <c r="I78" s="34">
        <v>246</v>
      </c>
      <c r="J78" s="34">
        <v>241</v>
      </c>
      <c r="K78" s="34">
        <v>157</v>
      </c>
      <c r="L78" s="34">
        <v>29</v>
      </c>
      <c r="M78" s="34">
        <v>37</v>
      </c>
      <c r="N78" s="34">
        <v>22</v>
      </c>
      <c r="O78" s="34">
        <v>895</v>
      </c>
    </row>
    <row r="79" spans="1:15" x14ac:dyDescent="0.2">
      <c r="A79" s="19" t="s">
        <v>433</v>
      </c>
      <c r="B79" s="20">
        <v>345</v>
      </c>
      <c r="C79" s="20">
        <v>174</v>
      </c>
      <c r="D79" s="20">
        <v>261</v>
      </c>
      <c r="E79" s="20">
        <v>23</v>
      </c>
      <c r="F79" s="20">
        <v>139</v>
      </c>
      <c r="G79" s="20">
        <v>147</v>
      </c>
      <c r="H79" s="20">
        <v>146</v>
      </c>
      <c r="I79" s="20">
        <v>68</v>
      </c>
      <c r="J79" s="20">
        <v>103</v>
      </c>
      <c r="K79" s="20">
        <v>58</v>
      </c>
      <c r="L79" s="20">
        <v>9</v>
      </c>
      <c r="M79" s="20">
        <v>23</v>
      </c>
      <c r="N79" s="20">
        <v>7</v>
      </c>
      <c r="O79" s="20">
        <v>315</v>
      </c>
    </row>
    <row r="80" spans="1:15" x14ac:dyDescent="0.2">
      <c r="A80" s="19" t="s">
        <v>434</v>
      </c>
      <c r="B80" s="20">
        <v>141</v>
      </c>
      <c r="C80" s="20">
        <v>69</v>
      </c>
      <c r="D80" s="20">
        <v>111</v>
      </c>
      <c r="E80" s="20">
        <v>6</v>
      </c>
      <c r="F80" s="20">
        <v>63</v>
      </c>
      <c r="G80" s="20">
        <v>60</v>
      </c>
      <c r="H80" s="20">
        <v>71</v>
      </c>
      <c r="I80" s="20">
        <v>39</v>
      </c>
      <c r="J80" s="20">
        <v>33</v>
      </c>
      <c r="K80" s="20">
        <v>25</v>
      </c>
      <c r="L80" s="20">
        <v>5</v>
      </c>
      <c r="M80" s="20">
        <v>6</v>
      </c>
      <c r="N80" s="20">
        <v>2</v>
      </c>
      <c r="O80" s="20">
        <v>133</v>
      </c>
    </row>
    <row r="81" spans="1:15" x14ac:dyDescent="0.2">
      <c r="A81" s="19" t="s">
        <v>435</v>
      </c>
      <c r="B81" s="20">
        <v>56</v>
      </c>
      <c r="C81" s="20">
        <v>29</v>
      </c>
      <c r="D81" s="20">
        <v>44</v>
      </c>
      <c r="E81" s="20">
        <v>6</v>
      </c>
      <c r="F81" s="20">
        <v>25</v>
      </c>
      <c r="G81" s="20">
        <v>28</v>
      </c>
      <c r="H81" s="20">
        <v>22</v>
      </c>
      <c r="I81" s="20">
        <v>11</v>
      </c>
      <c r="J81" s="20">
        <v>15</v>
      </c>
      <c r="K81" s="20">
        <v>9</v>
      </c>
      <c r="L81" s="20">
        <v>0</v>
      </c>
      <c r="M81" s="20">
        <v>1</v>
      </c>
      <c r="N81" s="20">
        <v>1</v>
      </c>
      <c r="O81" s="20">
        <v>54</v>
      </c>
    </row>
    <row r="82" spans="1:15" x14ac:dyDescent="0.2">
      <c r="A82" s="19" t="s">
        <v>436</v>
      </c>
      <c r="B82" s="20">
        <v>48</v>
      </c>
      <c r="C82" s="20">
        <v>17</v>
      </c>
      <c r="D82" s="20">
        <v>29</v>
      </c>
      <c r="E82" s="20">
        <v>1</v>
      </c>
      <c r="F82" s="20">
        <v>6</v>
      </c>
      <c r="G82" s="20">
        <v>15</v>
      </c>
      <c r="H82" s="20">
        <v>20</v>
      </c>
      <c r="I82" s="20">
        <v>9</v>
      </c>
      <c r="J82" s="20">
        <v>13</v>
      </c>
      <c r="K82" s="20">
        <v>5</v>
      </c>
      <c r="L82" s="20">
        <v>1</v>
      </c>
      <c r="M82" s="20">
        <v>7</v>
      </c>
      <c r="N82" s="20">
        <v>1</v>
      </c>
      <c r="O82" s="20">
        <v>40</v>
      </c>
    </row>
    <row r="83" spans="1:15" x14ac:dyDescent="0.2">
      <c r="A83" s="19" t="s">
        <v>437</v>
      </c>
      <c r="B83" s="20">
        <v>20</v>
      </c>
      <c r="C83" s="20">
        <v>7</v>
      </c>
      <c r="D83" s="20">
        <v>13</v>
      </c>
      <c r="E83" s="20">
        <v>1</v>
      </c>
      <c r="F83" s="20">
        <v>6</v>
      </c>
      <c r="G83" s="20">
        <v>5</v>
      </c>
      <c r="H83" s="20">
        <v>9</v>
      </c>
      <c r="I83" s="20">
        <v>6</v>
      </c>
      <c r="J83" s="20">
        <v>3</v>
      </c>
      <c r="K83" s="20">
        <v>1</v>
      </c>
      <c r="L83" s="20">
        <v>0</v>
      </c>
      <c r="M83" s="20">
        <v>3</v>
      </c>
      <c r="N83" s="20">
        <v>1</v>
      </c>
      <c r="O83" s="20">
        <v>16</v>
      </c>
    </row>
    <row r="84" spans="1:15" x14ac:dyDescent="0.2">
      <c r="A84" s="19" t="s">
        <v>438</v>
      </c>
      <c r="B84" s="20">
        <v>4</v>
      </c>
      <c r="C84" s="20">
        <v>1</v>
      </c>
      <c r="D84" s="20">
        <v>2</v>
      </c>
      <c r="E84" s="20">
        <v>0</v>
      </c>
      <c r="F84" s="20">
        <v>0</v>
      </c>
      <c r="G84" s="20">
        <v>1</v>
      </c>
      <c r="H84" s="20">
        <v>2</v>
      </c>
      <c r="I84" s="20">
        <v>1</v>
      </c>
      <c r="J84" s="20">
        <v>1</v>
      </c>
      <c r="K84" s="20">
        <v>0</v>
      </c>
      <c r="L84" s="20">
        <v>1</v>
      </c>
      <c r="M84" s="20">
        <v>0</v>
      </c>
      <c r="N84" s="20">
        <v>1</v>
      </c>
      <c r="O84" s="20">
        <v>3</v>
      </c>
    </row>
    <row r="85" spans="1:15" x14ac:dyDescent="0.2">
      <c r="A85" s="19" t="s">
        <v>439</v>
      </c>
      <c r="B85" s="20">
        <v>2</v>
      </c>
      <c r="C85" s="20">
        <v>1</v>
      </c>
      <c r="D85" s="20">
        <v>2</v>
      </c>
      <c r="E85" s="20">
        <v>0</v>
      </c>
      <c r="F85" s="20">
        <v>0</v>
      </c>
      <c r="G85" s="20">
        <v>1</v>
      </c>
      <c r="H85" s="20">
        <v>2</v>
      </c>
      <c r="I85" s="20">
        <v>0</v>
      </c>
      <c r="J85" s="20">
        <v>2</v>
      </c>
      <c r="K85" s="20">
        <v>2</v>
      </c>
      <c r="L85" s="20">
        <v>0</v>
      </c>
      <c r="M85" s="20">
        <v>0</v>
      </c>
      <c r="N85" s="20">
        <v>0</v>
      </c>
      <c r="O85" s="20">
        <v>2</v>
      </c>
    </row>
    <row r="86" spans="1:15" x14ac:dyDescent="0.2">
      <c r="A86" s="19" t="s">
        <v>440</v>
      </c>
      <c r="B86" s="20">
        <v>2</v>
      </c>
      <c r="C86" s="20">
        <v>0</v>
      </c>
      <c r="D86" s="20">
        <v>1</v>
      </c>
      <c r="E86" s="20">
        <v>0</v>
      </c>
      <c r="F86" s="20">
        <v>0</v>
      </c>
      <c r="G86" s="20">
        <v>0</v>
      </c>
      <c r="H86" s="20">
        <v>0</v>
      </c>
      <c r="I86" s="20">
        <v>1</v>
      </c>
      <c r="J86" s="20">
        <v>1</v>
      </c>
      <c r="K86" s="20">
        <v>1</v>
      </c>
      <c r="L86" s="20">
        <v>0</v>
      </c>
      <c r="M86" s="20">
        <v>0</v>
      </c>
      <c r="N86" s="20">
        <v>0</v>
      </c>
      <c r="O86" s="20">
        <v>2</v>
      </c>
    </row>
    <row r="87" spans="1:15" x14ac:dyDescent="0.2">
      <c r="A87" s="19" t="s">
        <v>429</v>
      </c>
      <c r="B87" s="20">
        <v>250</v>
      </c>
      <c r="C87" s="20">
        <v>112</v>
      </c>
      <c r="D87" s="20">
        <v>182</v>
      </c>
      <c r="E87" s="20">
        <v>21</v>
      </c>
      <c r="F87" s="20">
        <v>89</v>
      </c>
      <c r="G87" s="20">
        <v>103</v>
      </c>
      <c r="H87" s="20">
        <v>93</v>
      </c>
      <c r="I87" s="20">
        <v>54</v>
      </c>
      <c r="J87" s="20">
        <v>56</v>
      </c>
      <c r="K87" s="20">
        <v>36</v>
      </c>
      <c r="L87" s="20">
        <v>11</v>
      </c>
      <c r="M87" s="20">
        <v>15</v>
      </c>
      <c r="N87" s="20">
        <v>10</v>
      </c>
      <c r="O87" s="20">
        <v>225</v>
      </c>
    </row>
    <row r="88" spans="1:15" x14ac:dyDescent="0.2">
      <c r="A88" s="18" t="s">
        <v>441</v>
      </c>
      <c r="B88" s="18"/>
      <c r="C88" s="18"/>
      <c r="D88" s="18"/>
      <c r="E88" s="18"/>
      <c r="F88" s="18"/>
      <c r="G88" s="18"/>
      <c r="H88" s="18"/>
      <c r="I88" s="18"/>
      <c r="J88" s="18"/>
      <c r="K88" s="18"/>
      <c r="L88" s="18"/>
      <c r="M88" s="18"/>
      <c r="N88" s="18"/>
      <c r="O88" s="18"/>
    </row>
    <row r="89" spans="1:15" x14ac:dyDescent="0.2">
      <c r="A89" s="19" t="s">
        <v>442</v>
      </c>
      <c r="B89" s="20">
        <v>1712</v>
      </c>
      <c r="C89" s="20">
        <v>767</v>
      </c>
      <c r="D89" s="20">
        <v>1289</v>
      </c>
      <c r="E89" s="20">
        <v>71</v>
      </c>
      <c r="F89" s="20">
        <v>648</v>
      </c>
      <c r="G89" s="20">
        <v>740</v>
      </c>
      <c r="H89" s="20">
        <v>752</v>
      </c>
      <c r="I89" s="20">
        <v>432</v>
      </c>
      <c r="J89" s="20">
        <v>451</v>
      </c>
      <c r="K89" s="20">
        <v>310</v>
      </c>
      <c r="L89" s="20">
        <v>56</v>
      </c>
      <c r="M89" s="20">
        <v>81</v>
      </c>
      <c r="N89" s="20">
        <v>40</v>
      </c>
      <c r="O89" s="20">
        <v>1591</v>
      </c>
    </row>
    <row r="90" spans="1:15" x14ac:dyDescent="0.2">
      <c r="A90" s="19" t="s">
        <v>139</v>
      </c>
      <c r="B90" s="20">
        <v>76</v>
      </c>
      <c r="C90" s="20">
        <v>26</v>
      </c>
      <c r="D90" s="20">
        <v>44</v>
      </c>
      <c r="E90" s="20">
        <v>4</v>
      </c>
      <c r="F90" s="20">
        <v>25</v>
      </c>
      <c r="G90" s="20">
        <v>30</v>
      </c>
      <c r="H90" s="20">
        <v>27</v>
      </c>
      <c r="I90" s="20">
        <v>16</v>
      </c>
      <c r="J90" s="20">
        <v>26</v>
      </c>
      <c r="K90" s="20">
        <v>11</v>
      </c>
      <c r="L90" s="20">
        <v>6</v>
      </c>
      <c r="M90" s="20">
        <v>4</v>
      </c>
      <c r="N90" s="20">
        <v>3</v>
      </c>
      <c r="O90" s="20">
        <v>69</v>
      </c>
    </row>
    <row r="91" spans="1:15" x14ac:dyDescent="0.2">
      <c r="A91" s="19" t="s">
        <v>443</v>
      </c>
      <c r="B91" s="20">
        <v>59</v>
      </c>
      <c r="C91" s="20">
        <v>39</v>
      </c>
      <c r="D91" s="20">
        <v>45</v>
      </c>
      <c r="E91" s="20">
        <v>16</v>
      </c>
      <c r="F91" s="20">
        <v>17</v>
      </c>
      <c r="G91" s="20">
        <v>24</v>
      </c>
      <c r="H91" s="20">
        <v>20</v>
      </c>
      <c r="I91" s="20">
        <v>12</v>
      </c>
      <c r="J91" s="20">
        <v>7</v>
      </c>
      <c r="K91" s="20">
        <v>5</v>
      </c>
      <c r="L91" s="20">
        <v>3</v>
      </c>
      <c r="M91" s="20">
        <v>3</v>
      </c>
      <c r="N91" s="20">
        <v>2</v>
      </c>
      <c r="O91" s="20">
        <v>54</v>
      </c>
    </row>
    <row r="92" spans="1:15" x14ac:dyDescent="0.2">
      <c r="A92" s="19" t="s">
        <v>140</v>
      </c>
      <c r="B92" s="20">
        <v>194</v>
      </c>
      <c r="C92" s="20">
        <v>127</v>
      </c>
      <c r="D92" s="20">
        <v>148</v>
      </c>
      <c r="E92" s="20">
        <v>63</v>
      </c>
      <c r="F92" s="20">
        <v>57</v>
      </c>
      <c r="G92" s="20">
        <v>88</v>
      </c>
      <c r="H92" s="20">
        <v>53</v>
      </c>
      <c r="I92" s="20">
        <v>30</v>
      </c>
      <c r="J92" s="20">
        <v>35</v>
      </c>
      <c r="K92" s="20">
        <v>20</v>
      </c>
      <c r="L92" s="20">
        <v>8</v>
      </c>
      <c r="M92" s="20">
        <v>2</v>
      </c>
      <c r="N92" s="20">
        <v>10</v>
      </c>
      <c r="O92" s="20">
        <v>182</v>
      </c>
    </row>
    <row r="93" spans="1:15" x14ac:dyDescent="0.2">
      <c r="A93" s="19" t="s">
        <v>141</v>
      </c>
      <c r="B93" s="20">
        <v>16</v>
      </c>
      <c r="C93" s="20">
        <v>9</v>
      </c>
      <c r="D93" s="20">
        <v>12</v>
      </c>
      <c r="E93" s="20">
        <v>3</v>
      </c>
      <c r="F93" s="20">
        <v>9</v>
      </c>
      <c r="G93" s="20">
        <v>10</v>
      </c>
      <c r="H93" s="20">
        <v>7</v>
      </c>
      <c r="I93" s="20">
        <v>5</v>
      </c>
      <c r="J93" s="20">
        <v>5</v>
      </c>
      <c r="K93" s="20">
        <v>2</v>
      </c>
      <c r="L93" s="20">
        <v>1</v>
      </c>
      <c r="M93" s="20">
        <v>0</v>
      </c>
      <c r="N93" s="20">
        <v>1</v>
      </c>
      <c r="O93" s="20">
        <v>15</v>
      </c>
    </row>
    <row r="94" spans="1:15" x14ac:dyDescent="0.2">
      <c r="A94" s="19" t="s">
        <v>401</v>
      </c>
      <c r="B94" s="20">
        <v>46</v>
      </c>
      <c r="C94" s="20">
        <v>24</v>
      </c>
      <c r="D94" s="20">
        <v>31</v>
      </c>
      <c r="E94" s="20">
        <v>2</v>
      </c>
      <c r="F94" s="20">
        <v>21</v>
      </c>
      <c r="G94" s="20">
        <v>22</v>
      </c>
      <c r="H94" s="20">
        <v>15</v>
      </c>
      <c r="I94" s="20">
        <v>8</v>
      </c>
      <c r="J94" s="20">
        <v>12</v>
      </c>
      <c r="K94" s="20">
        <v>6</v>
      </c>
      <c r="L94" s="20">
        <v>2</v>
      </c>
      <c r="M94" s="20">
        <v>2</v>
      </c>
      <c r="N94" s="20">
        <v>1</v>
      </c>
      <c r="O94" s="20">
        <v>43</v>
      </c>
    </row>
    <row r="95" spans="1:15" x14ac:dyDescent="0.2">
      <c r="A95" s="19" t="s">
        <v>429</v>
      </c>
      <c r="B95" s="20">
        <v>85</v>
      </c>
      <c r="C95" s="20">
        <v>39</v>
      </c>
      <c r="D95" s="20">
        <v>62</v>
      </c>
      <c r="E95" s="20">
        <v>7</v>
      </c>
      <c r="F95" s="20">
        <v>24</v>
      </c>
      <c r="G95" s="20">
        <v>30</v>
      </c>
      <c r="H95" s="20">
        <v>33</v>
      </c>
      <c r="I95" s="20">
        <v>17</v>
      </c>
      <c r="J95" s="20">
        <v>20</v>
      </c>
      <c r="K95" s="20">
        <v>8</v>
      </c>
      <c r="L95" s="20">
        <v>2</v>
      </c>
      <c r="M95" s="20">
        <v>9</v>
      </c>
      <c r="N95" s="20">
        <v>3</v>
      </c>
      <c r="O95" s="20">
        <v>73</v>
      </c>
    </row>
    <row r="96" spans="1:15" x14ac:dyDescent="0.2">
      <c r="A96" s="18" t="s">
        <v>444</v>
      </c>
      <c r="B96" s="18"/>
      <c r="C96" s="18"/>
      <c r="D96" s="18"/>
      <c r="E96" s="18"/>
      <c r="F96" s="18"/>
      <c r="G96" s="18"/>
      <c r="H96" s="18"/>
      <c r="I96" s="18"/>
      <c r="J96" s="18"/>
      <c r="K96" s="18"/>
      <c r="L96" s="18"/>
      <c r="M96" s="18"/>
      <c r="N96" s="18"/>
      <c r="O96" s="18"/>
    </row>
    <row r="97" spans="1:15" x14ac:dyDescent="0.2">
      <c r="A97" s="19" t="s">
        <v>445</v>
      </c>
      <c r="B97" s="20">
        <v>1212</v>
      </c>
      <c r="C97" s="20">
        <v>514</v>
      </c>
      <c r="D97" s="20">
        <v>917</v>
      </c>
      <c r="E97" s="20">
        <v>13</v>
      </c>
      <c r="F97" s="20">
        <v>467</v>
      </c>
      <c r="G97" s="20">
        <v>546</v>
      </c>
      <c r="H97" s="20">
        <v>535</v>
      </c>
      <c r="I97" s="20">
        <v>300</v>
      </c>
      <c r="J97" s="20">
        <v>344</v>
      </c>
      <c r="K97" s="20">
        <v>228</v>
      </c>
      <c r="L97" s="20">
        <v>47</v>
      </c>
      <c r="M97" s="20">
        <v>59</v>
      </c>
      <c r="N97" s="20">
        <v>23</v>
      </c>
      <c r="O97" s="20">
        <v>1130</v>
      </c>
    </row>
    <row r="98" spans="1:15" x14ac:dyDescent="0.2">
      <c r="A98" s="19" t="s">
        <v>446</v>
      </c>
      <c r="B98" s="20">
        <v>24</v>
      </c>
      <c r="C98" s="20">
        <v>11</v>
      </c>
      <c r="D98" s="20">
        <v>16</v>
      </c>
      <c r="E98" s="20">
        <v>1</v>
      </c>
      <c r="F98" s="20">
        <v>12</v>
      </c>
      <c r="G98" s="20">
        <v>13</v>
      </c>
      <c r="H98" s="20">
        <v>15</v>
      </c>
      <c r="I98" s="20">
        <v>10</v>
      </c>
      <c r="J98" s="20">
        <v>6</v>
      </c>
      <c r="K98" s="20">
        <v>1</v>
      </c>
      <c r="L98" s="20">
        <v>0</v>
      </c>
      <c r="M98" s="20">
        <v>0</v>
      </c>
      <c r="N98" s="20">
        <v>0</v>
      </c>
      <c r="O98" s="20">
        <v>24</v>
      </c>
    </row>
    <row r="99" spans="1:15" x14ac:dyDescent="0.2">
      <c r="A99" s="19" t="s">
        <v>447</v>
      </c>
      <c r="B99" s="20">
        <v>76</v>
      </c>
      <c r="C99" s="20">
        <v>42</v>
      </c>
      <c r="D99" s="20">
        <v>61</v>
      </c>
      <c r="E99" s="20">
        <v>25</v>
      </c>
      <c r="F99" s="20">
        <v>35</v>
      </c>
      <c r="G99" s="20">
        <v>26</v>
      </c>
      <c r="H99" s="20">
        <v>35</v>
      </c>
      <c r="I99" s="20">
        <v>20</v>
      </c>
      <c r="J99" s="20">
        <v>19</v>
      </c>
      <c r="K99" s="20">
        <v>11</v>
      </c>
      <c r="L99" s="20">
        <v>0</v>
      </c>
      <c r="M99" s="20">
        <v>3</v>
      </c>
      <c r="N99" s="20">
        <v>1</v>
      </c>
      <c r="O99" s="20">
        <v>72</v>
      </c>
    </row>
    <row r="100" spans="1:15" x14ac:dyDescent="0.2">
      <c r="A100" s="19" t="s">
        <v>448</v>
      </c>
      <c r="B100" s="20">
        <v>43</v>
      </c>
      <c r="C100" s="20">
        <v>22</v>
      </c>
      <c r="D100" s="20">
        <v>35</v>
      </c>
      <c r="E100" s="20">
        <v>20</v>
      </c>
      <c r="F100" s="20">
        <v>17</v>
      </c>
      <c r="G100" s="20">
        <v>21</v>
      </c>
      <c r="H100" s="20">
        <v>23</v>
      </c>
      <c r="I100" s="20">
        <v>12</v>
      </c>
      <c r="J100" s="20">
        <v>13</v>
      </c>
      <c r="K100" s="20">
        <v>7</v>
      </c>
      <c r="L100" s="20">
        <v>1</v>
      </c>
      <c r="M100" s="20">
        <v>0</v>
      </c>
      <c r="N100" s="20">
        <v>1</v>
      </c>
      <c r="O100" s="20">
        <v>42</v>
      </c>
    </row>
    <row r="101" spans="1:15" x14ac:dyDescent="0.2">
      <c r="A101" s="19" t="s">
        <v>449</v>
      </c>
      <c r="B101" s="20">
        <v>14</v>
      </c>
      <c r="C101" s="20">
        <v>4</v>
      </c>
      <c r="D101" s="20">
        <v>7</v>
      </c>
      <c r="E101" s="20">
        <v>4</v>
      </c>
      <c r="F101" s="20">
        <v>3</v>
      </c>
      <c r="G101" s="20">
        <v>2</v>
      </c>
      <c r="H101" s="20">
        <v>7</v>
      </c>
      <c r="I101" s="20">
        <v>5</v>
      </c>
      <c r="J101" s="20">
        <v>3</v>
      </c>
      <c r="K101" s="20">
        <v>5</v>
      </c>
      <c r="L101" s="20">
        <v>1</v>
      </c>
      <c r="M101" s="20">
        <v>0</v>
      </c>
      <c r="N101" s="20">
        <v>0</v>
      </c>
      <c r="O101" s="20">
        <v>14</v>
      </c>
    </row>
    <row r="102" spans="1:15" x14ac:dyDescent="0.2">
      <c r="A102" s="19" t="s">
        <v>450</v>
      </c>
      <c r="B102" s="20">
        <v>5</v>
      </c>
      <c r="C102" s="20">
        <v>4</v>
      </c>
      <c r="D102" s="20">
        <v>4</v>
      </c>
      <c r="E102" s="20">
        <v>2</v>
      </c>
      <c r="F102" s="20">
        <v>2</v>
      </c>
      <c r="G102" s="20">
        <v>2</v>
      </c>
      <c r="H102" s="20">
        <v>2</v>
      </c>
      <c r="I102" s="20">
        <v>0</v>
      </c>
      <c r="J102" s="20">
        <v>1</v>
      </c>
      <c r="K102" s="20">
        <v>1</v>
      </c>
      <c r="L102" s="20">
        <v>0</v>
      </c>
      <c r="M102" s="20">
        <v>0</v>
      </c>
      <c r="N102" s="20">
        <v>0</v>
      </c>
      <c r="O102" s="20">
        <v>5</v>
      </c>
    </row>
    <row r="103" spans="1:15" x14ac:dyDescent="0.2">
      <c r="A103" s="19" t="s">
        <v>429</v>
      </c>
      <c r="B103" s="20">
        <v>414</v>
      </c>
      <c r="C103" s="20">
        <v>196</v>
      </c>
      <c r="D103" s="20">
        <v>293</v>
      </c>
      <c r="E103" s="20">
        <v>10</v>
      </c>
      <c r="F103" s="20">
        <v>137</v>
      </c>
      <c r="G103" s="20">
        <v>160</v>
      </c>
      <c r="H103" s="20">
        <v>162</v>
      </c>
      <c r="I103" s="20">
        <v>101</v>
      </c>
      <c r="J103" s="20">
        <v>91</v>
      </c>
      <c r="K103" s="20">
        <v>68</v>
      </c>
      <c r="L103" s="20">
        <v>13</v>
      </c>
      <c r="M103" s="20">
        <v>23</v>
      </c>
      <c r="N103" s="20">
        <v>18</v>
      </c>
      <c r="O103" s="20">
        <v>373</v>
      </c>
    </row>
    <row r="104" spans="1:15" x14ac:dyDescent="0.2">
      <c r="A104" s="18" t="s">
        <v>451</v>
      </c>
      <c r="B104" s="18"/>
      <c r="C104" s="18"/>
      <c r="D104" s="18"/>
      <c r="E104" s="18"/>
      <c r="F104" s="18"/>
      <c r="G104" s="18"/>
      <c r="H104" s="18"/>
      <c r="I104" s="18"/>
      <c r="J104" s="18"/>
      <c r="K104" s="18"/>
      <c r="L104" s="18"/>
      <c r="M104" s="18"/>
      <c r="N104" s="18"/>
      <c r="O104" s="18"/>
    </row>
    <row r="105" spans="1:15" x14ac:dyDescent="0.2">
      <c r="A105" s="19" t="s">
        <v>445</v>
      </c>
      <c r="B105" s="20">
        <v>13</v>
      </c>
      <c r="C105" s="20">
        <v>7</v>
      </c>
      <c r="D105" s="20">
        <v>10</v>
      </c>
      <c r="E105" s="20">
        <v>1</v>
      </c>
      <c r="F105" s="20">
        <v>4</v>
      </c>
      <c r="G105" s="20">
        <v>7</v>
      </c>
      <c r="H105" s="20">
        <v>5</v>
      </c>
      <c r="I105" s="20">
        <v>3</v>
      </c>
      <c r="J105" s="20">
        <v>5</v>
      </c>
      <c r="K105" s="20">
        <v>0</v>
      </c>
      <c r="L105" s="20">
        <v>1</v>
      </c>
      <c r="M105" s="20">
        <v>0</v>
      </c>
      <c r="N105" s="20">
        <v>0</v>
      </c>
      <c r="O105" s="20">
        <v>13</v>
      </c>
    </row>
    <row r="106" spans="1:15" x14ac:dyDescent="0.2">
      <c r="A106" s="19" t="s">
        <v>446</v>
      </c>
      <c r="B106" s="20">
        <v>89</v>
      </c>
      <c r="C106" s="20">
        <v>61</v>
      </c>
      <c r="D106" s="20">
        <v>71</v>
      </c>
      <c r="E106" s="20">
        <v>24</v>
      </c>
      <c r="F106" s="20">
        <v>35</v>
      </c>
      <c r="G106" s="20">
        <v>48</v>
      </c>
      <c r="H106" s="20">
        <v>30</v>
      </c>
      <c r="I106" s="20">
        <v>18</v>
      </c>
      <c r="J106" s="20">
        <v>16</v>
      </c>
      <c r="K106" s="20">
        <v>5</v>
      </c>
      <c r="L106" s="20">
        <v>4</v>
      </c>
      <c r="M106" s="20">
        <v>1</v>
      </c>
      <c r="N106" s="20">
        <v>4</v>
      </c>
      <c r="O106" s="20">
        <v>84</v>
      </c>
    </row>
    <row r="107" spans="1:15" x14ac:dyDescent="0.2">
      <c r="A107" s="19" t="s">
        <v>447</v>
      </c>
      <c r="B107" s="20">
        <v>143</v>
      </c>
      <c r="C107" s="20">
        <v>91</v>
      </c>
      <c r="D107" s="20">
        <v>111</v>
      </c>
      <c r="E107" s="20">
        <v>41</v>
      </c>
      <c r="F107" s="20">
        <v>44</v>
      </c>
      <c r="G107" s="20">
        <v>61</v>
      </c>
      <c r="H107" s="20">
        <v>44</v>
      </c>
      <c r="I107" s="20">
        <v>24</v>
      </c>
      <c r="J107" s="20">
        <v>26</v>
      </c>
      <c r="K107" s="20">
        <v>17</v>
      </c>
      <c r="L107" s="20">
        <v>5</v>
      </c>
      <c r="M107" s="20">
        <v>4</v>
      </c>
      <c r="N107" s="20">
        <v>6</v>
      </c>
      <c r="O107" s="20">
        <v>133</v>
      </c>
    </row>
    <row r="108" spans="1:15" x14ac:dyDescent="0.2">
      <c r="A108" s="19" t="s">
        <v>448</v>
      </c>
      <c r="B108" s="20">
        <v>27</v>
      </c>
      <c r="C108" s="20">
        <v>15</v>
      </c>
      <c r="D108" s="20">
        <v>16</v>
      </c>
      <c r="E108" s="20">
        <v>9</v>
      </c>
      <c r="F108" s="20">
        <v>5</v>
      </c>
      <c r="G108" s="20">
        <v>12</v>
      </c>
      <c r="H108" s="20">
        <v>7</v>
      </c>
      <c r="I108" s="20">
        <v>3</v>
      </c>
      <c r="J108" s="20">
        <v>5</v>
      </c>
      <c r="K108" s="20">
        <v>4</v>
      </c>
      <c r="L108" s="20">
        <v>1</v>
      </c>
      <c r="M108" s="20">
        <v>0</v>
      </c>
      <c r="N108" s="20">
        <v>2</v>
      </c>
      <c r="O108" s="20">
        <v>25</v>
      </c>
    </row>
    <row r="109" spans="1:15" x14ac:dyDescent="0.2">
      <c r="A109" s="19" t="s">
        <v>449</v>
      </c>
      <c r="B109" s="20">
        <v>5</v>
      </c>
      <c r="C109" s="20">
        <v>2</v>
      </c>
      <c r="D109" s="20">
        <v>4</v>
      </c>
      <c r="E109" s="20">
        <v>4</v>
      </c>
      <c r="F109" s="20">
        <v>2</v>
      </c>
      <c r="G109" s="20">
        <v>1</v>
      </c>
      <c r="H109" s="20">
        <v>1</v>
      </c>
      <c r="I109" s="20">
        <v>2</v>
      </c>
      <c r="J109" s="20">
        <v>1</v>
      </c>
      <c r="K109" s="20">
        <v>2</v>
      </c>
      <c r="L109" s="20">
        <v>0</v>
      </c>
      <c r="M109" s="20">
        <v>0</v>
      </c>
      <c r="N109" s="20">
        <v>0</v>
      </c>
      <c r="O109" s="20">
        <v>5</v>
      </c>
    </row>
    <row r="110" spans="1:15" x14ac:dyDescent="0.2">
      <c r="A110" s="19" t="s">
        <v>450</v>
      </c>
      <c r="B110" s="20">
        <v>10</v>
      </c>
      <c r="C110" s="20">
        <v>5</v>
      </c>
      <c r="D110" s="20">
        <v>6</v>
      </c>
      <c r="E110" s="20">
        <v>2</v>
      </c>
      <c r="F110" s="20">
        <v>3</v>
      </c>
      <c r="G110" s="20">
        <v>4</v>
      </c>
      <c r="H110" s="20">
        <v>1</v>
      </c>
      <c r="I110" s="20">
        <v>2</v>
      </c>
      <c r="J110" s="20">
        <v>2</v>
      </c>
      <c r="K110" s="20">
        <v>1</v>
      </c>
      <c r="L110" s="20">
        <v>0</v>
      </c>
      <c r="M110" s="20">
        <v>1</v>
      </c>
      <c r="N110" s="20">
        <v>0</v>
      </c>
      <c r="O110" s="20">
        <v>9</v>
      </c>
    </row>
    <row r="111" spans="1:15" x14ac:dyDescent="0.2">
      <c r="A111" s="19" t="s">
        <v>429</v>
      </c>
      <c r="B111" s="20">
        <v>28</v>
      </c>
      <c r="C111" s="20">
        <v>18</v>
      </c>
      <c r="D111" s="20">
        <v>18</v>
      </c>
      <c r="E111" s="20">
        <v>3</v>
      </c>
      <c r="F111" s="20">
        <v>11</v>
      </c>
      <c r="G111" s="20">
        <v>11</v>
      </c>
      <c r="H111" s="20">
        <v>7</v>
      </c>
      <c r="I111" s="20">
        <v>3</v>
      </c>
      <c r="J111" s="20">
        <v>4</v>
      </c>
      <c r="K111" s="20">
        <v>4</v>
      </c>
      <c r="L111" s="20">
        <v>3</v>
      </c>
      <c r="M111" s="20">
        <v>1</v>
      </c>
      <c r="N111" s="20">
        <v>2</v>
      </c>
      <c r="O111" s="20">
        <v>25</v>
      </c>
    </row>
    <row r="112" spans="1:15" x14ac:dyDescent="0.2">
      <c r="A112" s="18" t="s">
        <v>142</v>
      </c>
      <c r="B112" s="18"/>
      <c r="C112" s="18"/>
      <c r="D112" s="18"/>
      <c r="E112" s="18"/>
      <c r="F112" s="18"/>
      <c r="G112" s="18"/>
      <c r="H112" s="18"/>
      <c r="I112" s="18"/>
      <c r="J112" s="18"/>
      <c r="K112" s="18"/>
      <c r="L112" s="18"/>
      <c r="M112" s="18"/>
      <c r="N112" s="18"/>
      <c r="O112" s="18"/>
    </row>
    <row r="113" spans="1:15" x14ac:dyDescent="0.2">
      <c r="A113" s="19" t="s">
        <v>452</v>
      </c>
      <c r="B113" s="20">
        <v>90</v>
      </c>
      <c r="C113" s="20">
        <v>42</v>
      </c>
      <c r="D113" s="20">
        <v>66</v>
      </c>
      <c r="E113" s="20">
        <v>7</v>
      </c>
      <c r="F113" s="20">
        <v>39</v>
      </c>
      <c r="G113" s="20">
        <v>46</v>
      </c>
      <c r="H113" s="20">
        <v>44</v>
      </c>
      <c r="I113" s="20">
        <v>32</v>
      </c>
      <c r="J113" s="20">
        <v>28</v>
      </c>
      <c r="K113" s="20">
        <v>20</v>
      </c>
      <c r="L113" s="20">
        <v>4</v>
      </c>
      <c r="M113" s="20">
        <v>5</v>
      </c>
      <c r="N113" s="20">
        <v>0</v>
      </c>
      <c r="O113" s="20">
        <v>85</v>
      </c>
    </row>
    <row r="114" spans="1:15" x14ac:dyDescent="0.2">
      <c r="A114" s="19" t="s">
        <v>453</v>
      </c>
      <c r="B114" s="20">
        <v>307</v>
      </c>
      <c r="C114" s="20">
        <v>118</v>
      </c>
      <c r="D114" s="20">
        <v>229</v>
      </c>
      <c r="E114" s="20">
        <v>28</v>
      </c>
      <c r="F114" s="20">
        <v>110</v>
      </c>
      <c r="G114" s="20">
        <v>122</v>
      </c>
      <c r="H114" s="20">
        <v>135</v>
      </c>
      <c r="I114" s="20">
        <v>84</v>
      </c>
      <c r="J114" s="20">
        <v>102</v>
      </c>
      <c r="K114" s="20">
        <v>65</v>
      </c>
      <c r="L114" s="20">
        <v>8</v>
      </c>
      <c r="M114" s="20">
        <v>13</v>
      </c>
      <c r="N114" s="20">
        <v>6</v>
      </c>
      <c r="O114" s="20">
        <v>288</v>
      </c>
    </row>
    <row r="115" spans="1:15" x14ac:dyDescent="0.2">
      <c r="A115" s="19" t="s">
        <v>454</v>
      </c>
      <c r="B115" s="20">
        <v>392</v>
      </c>
      <c r="C115" s="20">
        <v>173</v>
      </c>
      <c r="D115" s="20">
        <v>297</v>
      </c>
      <c r="E115" s="20">
        <v>23</v>
      </c>
      <c r="F115" s="20">
        <v>153</v>
      </c>
      <c r="G115" s="20">
        <v>158</v>
      </c>
      <c r="H115" s="20">
        <v>172</v>
      </c>
      <c r="I115" s="20">
        <v>93</v>
      </c>
      <c r="J115" s="20">
        <v>102</v>
      </c>
      <c r="K115" s="20">
        <v>64</v>
      </c>
      <c r="L115" s="20">
        <v>10</v>
      </c>
      <c r="M115" s="20">
        <v>19</v>
      </c>
      <c r="N115" s="20">
        <v>14</v>
      </c>
      <c r="O115" s="20">
        <v>359</v>
      </c>
    </row>
    <row r="116" spans="1:15" x14ac:dyDescent="0.2">
      <c r="A116" s="19" t="s">
        <v>455</v>
      </c>
      <c r="B116" s="20">
        <v>379</v>
      </c>
      <c r="C116" s="20">
        <v>189</v>
      </c>
      <c r="D116" s="20">
        <v>295</v>
      </c>
      <c r="E116" s="20">
        <v>26</v>
      </c>
      <c r="F116" s="20">
        <v>141</v>
      </c>
      <c r="G116" s="20">
        <v>162</v>
      </c>
      <c r="H116" s="20">
        <v>180</v>
      </c>
      <c r="I116" s="20">
        <v>99</v>
      </c>
      <c r="J116" s="20">
        <v>92</v>
      </c>
      <c r="K116" s="20">
        <v>61</v>
      </c>
      <c r="L116" s="20">
        <v>14</v>
      </c>
      <c r="M116" s="20">
        <v>11</v>
      </c>
      <c r="N116" s="20">
        <v>13</v>
      </c>
      <c r="O116" s="20">
        <v>355</v>
      </c>
    </row>
    <row r="117" spans="1:15" x14ac:dyDescent="0.2">
      <c r="A117" s="19" t="s">
        <v>456</v>
      </c>
      <c r="B117" s="20">
        <v>951</v>
      </c>
      <c r="C117" s="20">
        <v>477</v>
      </c>
      <c r="D117" s="20">
        <v>689</v>
      </c>
      <c r="E117" s="20">
        <v>74</v>
      </c>
      <c r="F117" s="20">
        <v>338</v>
      </c>
      <c r="G117" s="20">
        <v>431</v>
      </c>
      <c r="H117" s="20">
        <v>351</v>
      </c>
      <c r="I117" s="20">
        <v>201</v>
      </c>
      <c r="J117" s="20">
        <v>218</v>
      </c>
      <c r="K117" s="20">
        <v>146</v>
      </c>
      <c r="L117" s="20">
        <v>40</v>
      </c>
      <c r="M117" s="20">
        <v>48</v>
      </c>
      <c r="N117" s="20">
        <v>24</v>
      </c>
      <c r="O117" s="20">
        <v>879</v>
      </c>
    </row>
    <row r="118" spans="1:15" x14ac:dyDescent="0.2">
      <c r="A118" s="19" t="s">
        <v>429</v>
      </c>
      <c r="B118" s="20">
        <v>69</v>
      </c>
      <c r="C118" s="20">
        <v>32</v>
      </c>
      <c r="D118" s="20">
        <v>55</v>
      </c>
      <c r="E118" s="20">
        <v>8</v>
      </c>
      <c r="F118" s="20">
        <v>20</v>
      </c>
      <c r="G118" s="20">
        <v>25</v>
      </c>
      <c r="H118" s="20">
        <v>25</v>
      </c>
      <c r="I118" s="20">
        <v>11</v>
      </c>
      <c r="J118" s="20">
        <v>14</v>
      </c>
      <c r="K118" s="20">
        <v>6</v>
      </c>
      <c r="L118" s="20">
        <v>2</v>
      </c>
      <c r="M118" s="20">
        <v>5</v>
      </c>
      <c r="N118" s="20">
        <v>3</v>
      </c>
      <c r="O118" s="20">
        <v>61</v>
      </c>
    </row>
    <row r="119" spans="1:15" x14ac:dyDescent="0.2">
      <c r="A119" s="18" t="s">
        <v>143</v>
      </c>
      <c r="B119" s="18"/>
      <c r="C119" s="18"/>
      <c r="D119" s="18"/>
      <c r="E119" s="18"/>
      <c r="F119" s="18"/>
      <c r="G119" s="18"/>
      <c r="H119" s="18"/>
      <c r="I119" s="18"/>
      <c r="J119" s="18"/>
      <c r="K119" s="18"/>
      <c r="L119" s="18"/>
      <c r="M119" s="18"/>
      <c r="N119" s="18"/>
      <c r="O119" s="18"/>
    </row>
    <row r="120" spans="1:15" x14ac:dyDescent="0.2">
      <c r="A120" s="21" t="s">
        <v>457</v>
      </c>
      <c r="B120" s="21"/>
      <c r="C120" s="21"/>
      <c r="D120" s="21"/>
      <c r="E120" s="21"/>
      <c r="F120" s="21"/>
      <c r="G120" s="21"/>
      <c r="H120" s="21"/>
      <c r="I120" s="21"/>
      <c r="J120" s="21"/>
      <c r="K120" s="21"/>
      <c r="L120" s="21"/>
      <c r="M120" s="21"/>
      <c r="N120" s="21"/>
      <c r="O120" s="21"/>
    </row>
    <row r="121" spans="1:15" x14ac:dyDescent="0.2">
      <c r="A121" s="19" t="s">
        <v>458</v>
      </c>
      <c r="B121" s="20">
        <v>546</v>
      </c>
      <c r="C121" s="20">
        <v>202</v>
      </c>
      <c r="D121" s="20">
        <v>407</v>
      </c>
      <c r="E121" s="20">
        <v>33</v>
      </c>
      <c r="F121" s="20">
        <v>200</v>
      </c>
      <c r="G121" s="20">
        <v>219</v>
      </c>
      <c r="H121" s="20">
        <v>248</v>
      </c>
      <c r="I121" s="20">
        <v>153</v>
      </c>
      <c r="J121" s="20">
        <v>159</v>
      </c>
      <c r="K121" s="20">
        <v>107</v>
      </c>
      <c r="L121" s="20">
        <v>22</v>
      </c>
      <c r="M121" s="20">
        <v>22</v>
      </c>
      <c r="N121" s="20">
        <v>12</v>
      </c>
      <c r="O121" s="20">
        <v>512</v>
      </c>
    </row>
    <row r="122" spans="1:15" x14ac:dyDescent="0.2">
      <c r="A122" s="19" t="s">
        <v>459</v>
      </c>
      <c r="B122" s="20">
        <v>531</v>
      </c>
      <c r="C122" s="20">
        <v>242</v>
      </c>
      <c r="D122" s="20">
        <v>408</v>
      </c>
      <c r="E122" s="20">
        <v>41</v>
      </c>
      <c r="F122" s="20">
        <v>200</v>
      </c>
      <c r="G122" s="20">
        <v>222</v>
      </c>
      <c r="H122" s="20">
        <v>240</v>
      </c>
      <c r="I122" s="20">
        <v>140</v>
      </c>
      <c r="J122" s="20">
        <v>146</v>
      </c>
      <c r="K122" s="20">
        <v>83</v>
      </c>
      <c r="L122" s="20">
        <v>17</v>
      </c>
      <c r="M122" s="20">
        <v>25</v>
      </c>
      <c r="N122" s="20">
        <v>12</v>
      </c>
      <c r="O122" s="20">
        <v>494</v>
      </c>
    </row>
    <row r="123" spans="1:15" x14ac:dyDescent="0.2">
      <c r="A123" s="19" t="s">
        <v>460</v>
      </c>
      <c r="B123" s="20">
        <v>205</v>
      </c>
      <c r="C123" s="20">
        <v>114</v>
      </c>
      <c r="D123" s="20">
        <v>165</v>
      </c>
      <c r="E123" s="20">
        <v>19</v>
      </c>
      <c r="F123" s="20">
        <v>88</v>
      </c>
      <c r="G123" s="20">
        <v>109</v>
      </c>
      <c r="H123" s="20">
        <v>94</v>
      </c>
      <c r="I123" s="20">
        <v>54</v>
      </c>
      <c r="J123" s="20">
        <v>55</v>
      </c>
      <c r="K123" s="20">
        <v>39</v>
      </c>
      <c r="L123" s="20">
        <v>7</v>
      </c>
      <c r="M123" s="20">
        <v>4</v>
      </c>
      <c r="N123" s="20">
        <v>2</v>
      </c>
      <c r="O123" s="20">
        <v>199</v>
      </c>
    </row>
    <row r="124" spans="1:15" x14ac:dyDescent="0.2">
      <c r="A124" s="19" t="s">
        <v>461</v>
      </c>
      <c r="B124" s="20">
        <v>762</v>
      </c>
      <c r="C124" s="20">
        <v>397</v>
      </c>
      <c r="D124" s="20">
        <v>544</v>
      </c>
      <c r="E124" s="20">
        <v>53</v>
      </c>
      <c r="F124" s="20">
        <v>265</v>
      </c>
      <c r="G124" s="20">
        <v>346</v>
      </c>
      <c r="H124" s="20">
        <v>278</v>
      </c>
      <c r="I124" s="20">
        <v>151</v>
      </c>
      <c r="J124" s="20">
        <v>169</v>
      </c>
      <c r="K124" s="20">
        <v>115</v>
      </c>
      <c r="L124" s="20">
        <v>24</v>
      </c>
      <c r="M124" s="20">
        <v>40</v>
      </c>
      <c r="N124" s="20">
        <v>25</v>
      </c>
      <c r="O124" s="20">
        <v>697</v>
      </c>
    </row>
    <row r="125" spans="1:15" x14ac:dyDescent="0.2">
      <c r="A125" s="19" t="s">
        <v>429</v>
      </c>
      <c r="B125" s="20">
        <v>144</v>
      </c>
      <c r="C125" s="20">
        <v>76</v>
      </c>
      <c r="D125" s="20">
        <v>107</v>
      </c>
      <c r="E125" s="20">
        <v>20</v>
      </c>
      <c r="F125" s="20">
        <v>48</v>
      </c>
      <c r="G125" s="20">
        <v>48</v>
      </c>
      <c r="H125" s="20">
        <v>47</v>
      </c>
      <c r="I125" s="20">
        <v>22</v>
      </c>
      <c r="J125" s="20">
        <v>27</v>
      </c>
      <c r="K125" s="20">
        <v>18</v>
      </c>
      <c r="L125" s="20">
        <v>8</v>
      </c>
      <c r="M125" s="20">
        <v>10</v>
      </c>
      <c r="N125" s="20">
        <v>9</v>
      </c>
      <c r="O125" s="20">
        <v>125</v>
      </c>
    </row>
    <row r="126" spans="1:15" x14ac:dyDescent="0.2">
      <c r="A126" s="18" t="s">
        <v>143</v>
      </c>
      <c r="B126" s="18"/>
      <c r="C126" s="18"/>
      <c r="D126" s="18"/>
      <c r="E126" s="18"/>
      <c r="F126" s="18"/>
      <c r="G126" s="18"/>
      <c r="H126" s="18"/>
      <c r="I126" s="18"/>
      <c r="J126" s="18"/>
      <c r="K126" s="18"/>
      <c r="L126" s="18"/>
      <c r="M126" s="18"/>
      <c r="N126" s="18"/>
      <c r="O126" s="18"/>
    </row>
    <row r="127" spans="1:15" x14ac:dyDescent="0.2">
      <c r="A127" s="21" t="s">
        <v>462</v>
      </c>
      <c r="B127" s="21"/>
      <c r="C127" s="21"/>
      <c r="D127" s="21"/>
      <c r="E127" s="21"/>
      <c r="F127" s="21"/>
      <c r="G127" s="21"/>
      <c r="H127" s="21"/>
      <c r="I127" s="21"/>
      <c r="J127" s="21"/>
      <c r="K127" s="21"/>
      <c r="L127" s="21"/>
      <c r="M127" s="21"/>
      <c r="N127" s="21"/>
      <c r="O127" s="21"/>
    </row>
    <row r="128" spans="1:15" x14ac:dyDescent="0.2">
      <c r="A128" s="19" t="s">
        <v>458</v>
      </c>
      <c r="B128" s="20">
        <v>285</v>
      </c>
      <c r="C128" s="20">
        <v>106</v>
      </c>
      <c r="D128" s="20">
        <v>214</v>
      </c>
      <c r="E128" s="20">
        <v>21</v>
      </c>
      <c r="F128" s="20">
        <v>106</v>
      </c>
      <c r="G128" s="20">
        <v>126</v>
      </c>
      <c r="H128" s="20">
        <v>132</v>
      </c>
      <c r="I128" s="20">
        <v>75</v>
      </c>
      <c r="J128" s="20">
        <v>95</v>
      </c>
      <c r="K128" s="20">
        <v>57</v>
      </c>
      <c r="L128" s="20">
        <v>9</v>
      </c>
      <c r="M128" s="20">
        <v>17</v>
      </c>
      <c r="N128" s="20">
        <v>4</v>
      </c>
      <c r="O128" s="20">
        <v>264</v>
      </c>
    </row>
    <row r="129" spans="1:15" x14ac:dyDescent="0.2">
      <c r="A129" s="19" t="s">
        <v>459</v>
      </c>
      <c r="B129" s="20">
        <v>217</v>
      </c>
      <c r="C129" s="20">
        <v>101</v>
      </c>
      <c r="D129" s="20">
        <v>172</v>
      </c>
      <c r="E129" s="20">
        <v>19</v>
      </c>
      <c r="F129" s="20">
        <v>77</v>
      </c>
      <c r="G129" s="20">
        <v>80</v>
      </c>
      <c r="H129" s="20">
        <v>90</v>
      </c>
      <c r="I129" s="20">
        <v>46</v>
      </c>
      <c r="J129" s="20">
        <v>52</v>
      </c>
      <c r="K129" s="20">
        <v>44</v>
      </c>
      <c r="L129" s="20">
        <v>6</v>
      </c>
      <c r="M129" s="20">
        <v>5</v>
      </c>
      <c r="N129" s="20">
        <v>8</v>
      </c>
      <c r="O129" s="20">
        <v>204</v>
      </c>
    </row>
    <row r="130" spans="1:15" x14ac:dyDescent="0.2">
      <c r="A130" s="19" t="s">
        <v>460</v>
      </c>
      <c r="B130" s="20">
        <v>142</v>
      </c>
      <c r="C130" s="20">
        <v>79</v>
      </c>
      <c r="D130" s="20">
        <v>109</v>
      </c>
      <c r="E130" s="20">
        <v>16</v>
      </c>
      <c r="F130" s="20">
        <v>66</v>
      </c>
      <c r="G130" s="20">
        <v>61</v>
      </c>
      <c r="H130" s="20">
        <v>70</v>
      </c>
      <c r="I130" s="20">
        <v>46</v>
      </c>
      <c r="J130" s="20">
        <v>45</v>
      </c>
      <c r="K130" s="20">
        <v>21</v>
      </c>
      <c r="L130" s="20">
        <v>3</v>
      </c>
      <c r="M130" s="20">
        <v>4</v>
      </c>
      <c r="N130" s="20">
        <v>2</v>
      </c>
      <c r="O130" s="20">
        <v>136</v>
      </c>
    </row>
    <row r="131" spans="1:15" x14ac:dyDescent="0.2">
      <c r="A131" s="19" t="s">
        <v>461</v>
      </c>
      <c r="B131" s="20">
        <v>1184</v>
      </c>
      <c r="C131" s="20">
        <v>566</v>
      </c>
      <c r="D131" s="20">
        <v>863</v>
      </c>
      <c r="E131" s="20">
        <v>76</v>
      </c>
      <c r="F131" s="20">
        <v>427</v>
      </c>
      <c r="G131" s="20">
        <v>539</v>
      </c>
      <c r="H131" s="20">
        <v>482</v>
      </c>
      <c r="I131" s="20">
        <v>280</v>
      </c>
      <c r="J131" s="20">
        <v>286</v>
      </c>
      <c r="K131" s="20">
        <v>195</v>
      </c>
      <c r="L131" s="20">
        <v>40</v>
      </c>
      <c r="M131" s="20">
        <v>53</v>
      </c>
      <c r="N131" s="20">
        <v>29</v>
      </c>
      <c r="O131" s="20">
        <v>1102</v>
      </c>
    </row>
    <row r="132" spans="1:15" x14ac:dyDescent="0.2">
      <c r="A132" s="19" t="s">
        <v>429</v>
      </c>
      <c r="B132" s="20">
        <v>360</v>
      </c>
      <c r="C132" s="20">
        <v>179</v>
      </c>
      <c r="D132" s="20">
        <v>273</v>
      </c>
      <c r="E132" s="20">
        <v>34</v>
      </c>
      <c r="F132" s="20">
        <v>125</v>
      </c>
      <c r="G132" s="20">
        <v>138</v>
      </c>
      <c r="H132" s="20">
        <v>133</v>
      </c>
      <c r="I132" s="20">
        <v>73</v>
      </c>
      <c r="J132" s="20">
        <v>78</v>
      </c>
      <c r="K132" s="20">
        <v>45</v>
      </c>
      <c r="L132" s="20">
        <v>20</v>
      </c>
      <c r="M132" s="20">
        <v>22</v>
      </c>
      <c r="N132" s="20">
        <v>17</v>
      </c>
      <c r="O132" s="20">
        <v>321</v>
      </c>
    </row>
    <row r="133" spans="1:15" x14ac:dyDescent="0.2">
      <c r="A133" s="18" t="s">
        <v>143</v>
      </c>
      <c r="B133" s="18"/>
      <c r="C133" s="18"/>
      <c r="D133" s="18"/>
      <c r="E133" s="18"/>
      <c r="F133" s="18"/>
      <c r="G133" s="18"/>
      <c r="H133" s="18"/>
      <c r="I133" s="18"/>
      <c r="J133" s="18"/>
      <c r="K133" s="18"/>
      <c r="L133" s="18"/>
      <c r="M133" s="18"/>
      <c r="N133" s="18"/>
      <c r="O133" s="18"/>
    </row>
    <row r="134" spans="1:15" x14ac:dyDescent="0.2">
      <c r="A134" s="21" t="s">
        <v>463</v>
      </c>
      <c r="B134" s="21"/>
      <c r="C134" s="21"/>
      <c r="D134" s="21"/>
      <c r="E134" s="21"/>
      <c r="F134" s="21"/>
      <c r="G134" s="21"/>
      <c r="H134" s="21"/>
      <c r="I134" s="21"/>
      <c r="J134" s="21"/>
      <c r="K134" s="21"/>
      <c r="L134" s="21"/>
      <c r="M134" s="21"/>
      <c r="N134" s="21"/>
      <c r="O134" s="21"/>
    </row>
    <row r="135" spans="1:15" x14ac:dyDescent="0.2">
      <c r="A135" s="19" t="s">
        <v>458</v>
      </c>
      <c r="B135" s="20">
        <v>330</v>
      </c>
      <c r="C135" s="20">
        <v>144</v>
      </c>
      <c r="D135" s="20">
        <v>256</v>
      </c>
      <c r="E135" s="20">
        <v>26</v>
      </c>
      <c r="F135" s="20">
        <v>140</v>
      </c>
      <c r="G135" s="20">
        <v>146</v>
      </c>
      <c r="H135" s="20">
        <v>170</v>
      </c>
      <c r="I135" s="20">
        <v>100</v>
      </c>
      <c r="J135" s="20">
        <v>121</v>
      </c>
      <c r="K135" s="20">
        <v>54</v>
      </c>
      <c r="L135" s="20">
        <v>14</v>
      </c>
      <c r="M135" s="20">
        <v>11</v>
      </c>
      <c r="N135" s="20">
        <v>5</v>
      </c>
      <c r="O135" s="20">
        <v>314</v>
      </c>
    </row>
    <row r="136" spans="1:15" x14ac:dyDescent="0.2">
      <c r="A136" s="19" t="s">
        <v>459</v>
      </c>
      <c r="B136" s="20">
        <v>326</v>
      </c>
      <c r="C136" s="20">
        <v>150</v>
      </c>
      <c r="D136" s="20">
        <v>269</v>
      </c>
      <c r="E136" s="20">
        <v>28</v>
      </c>
      <c r="F136" s="20">
        <v>127</v>
      </c>
      <c r="G136" s="20">
        <v>142</v>
      </c>
      <c r="H136" s="20">
        <v>160</v>
      </c>
      <c r="I136" s="20">
        <v>95</v>
      </c>
      <c r="J136" s="20">
        <v>102</v>
      </c>
      <c r="K136" s="20">
        <v>60</v>
      </c>
      <c r="L136" s="20">
        <v>11</v>
      </c>
      <c r="M136" s="20">
        <v>10</v>
      </c>
      <c r="N136" s="20">
        <v>5</v>
      </c>
      <c r="O136" s="20">
        <v>311</v>
      </c>
    </row>
    <row r="137" spans="1:15" x14ac:dyDescent="0.2">
      <c r="A137" s="19" t="s">
        <v>460</v>
      </c>
      <c r="B137" s="20">
        <v>133</v>
      </c>
      <c r="C137" s="20">
        <v>68</v>
      </c>
      <c r="D137" s="20">
        <v>95</v>
      </c>
      <c r="E137" s="20">
        <v>9</v>
      </c>
      <c r="F137" s="20">
        <v>45</v>
      </c>
      <c r="G137" s="20">
        <v>57</v>
      </c>
      <c r="H137" s="20">
        <v>50</v>
      </c>
      <c r="I137" s="20">
        <v>30</v>
      </c>
      <c r="J137" s="20">
        <v>34</v>
      </c>
      <c r="K137" s="20">
        <v>34</v>
      </c>
      <c r="L137" s="20">
        <v>2</v>
      </c>
      <c r="M137" s="20">
        <v>9</v>
      </c>
      <c r="N137" s="20">
        <v>2</v>
      </c>
      <c r="O137" s="20">
        <v>122</v>
      </c>
    </row>
    <row r="138" spans="1:15" x14ac:dyDescent="0.2">
      <c r="A138" s="19" t="s">
        <v>461</v>
      </c>
      <c r="B138" s="20">
        <v>1070</v>
      </c>
      <c r="C138" s="20">
        <v>502</v>
      </c>
      <c r="D138" s="20">
        <v>771</v>
      </c>
      <c r="E138" s="20">
        <v>67</v>
      </c>
      <c r="F138" s="20">
        <v>382</v>
      </c>
      <c r="G138" s="20">
        <v>483</v>
      </c>
      <c r="H138" s="20">
        <v>419</v>
      </c>
      <c r="I138" s="20">
        <v>239</v>
      </c>
      <c r="J138" s="20">
        <v>236</v>
      </c>
      <c r="K138" s="20">
        <v>171</v>
      </c>
      <c r="L138" s="20">
        <v>34</v>
      </c>
      <c r="M138" s="20">
        <v>49</v>
      </c>
      <c r="N138" s="20">
        <v>31</v>
      </c>
      <c r="O138" s="20">
        <v>990</v>
      </c>
    </row>
    <row r="139" spans="1:15" x14ac:dyDescent="0.2">
      <c r="A139" s="19" t="s">
        <v>429</v>
      </c>
      <c r="B139" s="20">
        <v>329</v>
      </c>
      <c r="C139" s="20">
        <v>167</v>
      </c>
      <c r="D139" s="20">
        <v>240</v>
      </c>
      <c r="E139" s="20">
        <v>36</v>
      </c>
      <c r="F139" s="20">
        <v>107</v>
      </c>
      <c r="G139" s="20">
        <v>116</v>
      </c>
      <c r="H139" s="20">
        <v>108</v>
      </c>
      <c r="I139" s="20">
        <v>56</v>
      </c>
      <c r="J139" s="20">
        <v>63</v>
      </c>
      <c r="K139" s="20">
        <v>43</v>
      </c>
      <c r="L139" s="20">
        <v>17</v>
      </c>
      <c r="M139" s="20">
        <v>22</v>
      </c>
      <c r="N139" s="20">
        <v>17</v>
      </c>
      <c r="O139" s="20">
        <v>290</v>
      </c>
    </row>
    <row r="140" spans="1:15" x14ac:dyDescent="0.2">
      <c r="A140" s="18" t="s">
        <v>143</v>
      </c>
      <c r="B140" s="18"/>
      <c r="C140" s="18"/>
      <c r="D140" s="18"/>
      <c r="E140" s="18"/>
      <c r="F140" s="18"/>
      <c r="G140" s="18"/>
      <c r="H140" s="18"/>
      <c r="I140" s="18"/>
      <c r="J140" s="18"/>
      <c r="K140" s="18"/>
      <c r="L140" s="18"/>
      <c r="M140" s="18"/>
      <c r="N140" s="18"/>
      <c r="O140" s="18"/>
    </row>
    <row r="141" spans="1:15" x14ac:dyDescent="0.2">
      <c r="A141" s="21" t="s">
        <v>464</v>
      </c>
      <c r="B141" s="21"/>
      <c r="C141" s="21"/>
      <c r="D141" s="21"/>
      <c r="E141" s="21"/>
      <c r="F141" s="21"/>
      <c r="G141" s="21"/>
      <c r="H141" s="21"/>
      <c r="I141" s="21"/>
      <c r="J141" s="21"/>
      <c r="K141" s="21"/>
      <c r="L141" s="21"/>
      <c r="M141" s="21"/>
      <c r="N141" s="21"/>
      <c r="O141" s="21"/>
    </row>
    <row r="142" spans="1:15" x14ac:dyDescent="0.2">
      <c r="A142" s="19" t="s">
        <v>458</v>
      </c>
      <c r="B142" s="20">
        <v>39</v>
      </c>
      <c r="C142" s="20">
        <v>19</v>
      </c>
      <c r="D142" s="20">
        <v>26</v>
      </c>
      <c r="E142" s="20">
        <v>4</v>
      </c>
      <c r="F142" s="20">
        <v>19</v>
      </c>
      <c r="G142" s="20">
        <v>21</v>
      </c>
      <c r="H142" s="20">
        <v>24</v>
      </c>
      <c r="I142" s="20">
        <v>8</v>
      </c>
      <c r="J142" s="20">
        <v>14</v>
      </c>
      <c r="K142" s="20">
        <v>10</v>
      </c>
      <c r="L142" s="20">
        <v>3</v>
      </c>
      <c r="M142" s="20">
        <v>2</v>
      </c>
      <c r="N142" s="20">
        <v>0</v>
      </c>
      <c r="O142" s="20">
        <v>37</v>
      </c>
    </row>
    <row r="143" spans="1:15" x14ac:dyDescent="0.2">
      <c r="A143" s="19" t="s">
        <v>459</v>
      </c>
      <c r="B143" s="20">
        <v>75</v>
      </c>
      <c r="C143" s="20">
        <v>31</v>
      </c>
      <c r="D143" s="20">
        <v>60</v>
      </c>
      <c r="E143" s="20">
        <v>7</v>
      </c>
      <c r="F143" s="20">
        <v>29</v>
      </c>
      <c r="G143" s="20">
        <v>33</v>
      </c>
      <c r="H143" s="20">
        <v>38</v>
      </c>
      <c r="I143" s="20">
        <v>26</v>
      </c>
      <c r="J143" s="20">
        <v>24</v>
      </c>
      <c r="K143" s="20">
        <v>9</v>
      </c>
      <c r="L143" s="20">
        <v>5</v>
      </c>
      <c r="M143" s="20">
        <v>4</v>
      </c>
      <c r="N143" s="20">
        <v>1</v>
      </c>
      <c r="O143" s="20">
        <v>70</v>
      </c>
    </row>
    <row r="144" spans="1:15" x14ac:dyDescent="0.2">
      <c r="A144" s="19" t="s">
        <v>460</v>
      </c>
      <c r="B144" s="20">
        <v>117</v>
      </c>
      <c r="C144" s="20">
        <v>50</v>
      </c>
      <c r="D144" s="20">
        <v>93</v>
      </c>
      <c r="E144" s="20">
        <v>11</v>
      </c>
      <c r="F144" s="20">
        <v>52</v>
      </c>
      <c r="G144" s="20">
        <v>51</v>
      </c>
      <c r="H144" s="20">
        <v>57</v>
      </c>
      <c r="I144" s="20">
        <v>33</v>
      </c>
      <c r="J144" s="20">
        <v>44</v>
      </c>
      <c r="K144" s="20">
        <v>26</v>
      </c>
      <c r="L144" s="20">
        <v>3</v>
      </c>
      <c r="M144" s="20">
        <v>2</v>
      </c>
      <c r="N144" s="20">
        <v>3</v>
      </c>
      <c r="O144" s="20">
        <v>112</v>
      </c>
    </row>
    <row r="145" spans="1:15" x14ac:dyDescent="0.2">
      <c r="A145" s="19" t="s">
        <v>461</v>
      </c>
      <c r="B145" s="20">
        <v>1288</v>
      </c>
      <c r="C145" s="20">
        <v>596</v>
      </c>
      <c r="D145" s="20">
        <v>945</v>
      </c>
      <c r="E145" s="20">
        <v>91</v>
      </c>
      <c r="F145" s="20">
        <v>484</v>
      </c>
      <c r="G145" s="20">
        <v>575</v>
      </c>
      <c r="H145" s="20">
        <v>530</v>
      </c>
      <c r="I145" s="20">
        <v>307</v>
      </c>
      <c r="J145" s="20">
        <v>325</v>
      </c>
      <c r="K145" s="20">
        <v>223</v>
      </c>
      <c r="L145" s="20">
        <v>45</v>
      </c>
      <c r="M145" s="20">
        <v>61</v>
      </c>
      <c r="N145" s="20">
        <v>28</v>
      </c>
      <c r="O145" s="20">
        <v>1199</v>
      </c>
    </row>
    <row r="146" spans="1:15" x14ac:dyDescent="0.2">
      <c r="A146" s="19" t="s">
        <v>429</v>
      </c>
      <c r="B146" s="20">
        <v>669</v>
      </c>
      <c r="C146" s="20">
        <v>335</v>
      </c>
      <c r="D146" s="20">
        <v>507</v>
      </c>
      <c r="E146" s="20">
        <v>53</v>
      </c>
      <c r="F146" s="20">
        <v>217</v>
      </c>
      <c r="G146" s="20">
        <v>264</v>
      </c>
      <c r="H146" s="20">
        <v>258</v>
      </c>
      <c r="I146" s="20">
        <v>146</v>
      </c>
      <c r="J146" s="20">
        <v>149</v>
      </c>
      <c r="K146" s="20">
        <v>94</v>
      </c>
      <c r="L146" s="20">
        <v>22</v>
      </c>
      <c r="M146" s="20">
        <v>32</v>
      </c>
      <c r="N146" s="20">
        <v>28</v>
      </c>
      <c r="O146" s="20">
        <v>609</v>
      </c>
    </row>
    <row r="147" spans="1:15" x14ac:dyDescent="0.2">
      <c r="A147" s="18" t="s">
        <v>465</v>
      </c>
      <c r="B147" s="18"/>
      <c r="C147" s="18"/>
      <c r="D147" s="18"/>
      <c r="E147" s="18"/>
      <c r="F147" s="18"/>
      <c r="G147" s="18"/>
      <c r="H147" s="18"/>
      <c r="I147" s="18"/>
      <c r="J147" s="18"/>
      <c r="K147" s="18"/>
      <c r="L147" s="18"/>
      <c r="M147" s="18"/>
      <c r="N147" s="18"/>
      <c r="O147" s="18"/>
    </row>
    <row r="148" spans="1:15" x14ac:dyDescent="0.2">
      <c r="A148" s="19" t="s">
        <v>466</v>
      </c>
      <c r="B148" s="20">
        <v>541</v>
      </c>
      <c r="C148" s="20">
        <v>223</v>
      </c>
      <c r="D148" s="20">
        <v>397</v>
      </c>
      <c r="E148" s="20">
        <v>41</v>
      </c>
      <c r="F148" s="20">
        <v>200</v>
      </c>
      <c r="G148" s="20">
        <v>246</v>
      </c>
      <c r="H148" s="20">
        <v>227</v>
      </c>
      <c r="I148" s="20">
        <v>148</v>
      </c>
      <c r="J148" s="20">
        <v>153</v>
      </c>
      <c r="K148" s="20">
        <v>84</v>
      </c>
      <c r="L148" s="20">
        <v>21</v>
      </c>
      <c r="M148" s="20">
        <v>24</v>
      </c>
      <c r="N148" s="20">
        <v>14</v>
      </c>
      <c r="O148" s="20">
        <v>503</v>
      </c>
    </row>
    <row r="149" spans="1:15" x14ac:dyDescent="0.2">
      <c r="A149" s="19" t="s">
        <v>467</v>
      </c>
      <c r="B149" s="20">
        <v>877</v>
      </c>
      <c r="C149" s="20">
        <v>439</v>
      </c>
      <c r="D149" s="20">
        <v>666</v>
      </c>
      <c r="E149" s="20">
        <v>82</v>
      </c>
      <c r="F149" s="20">
        <v>335</v>
      </c>
      <c r="G149" s="20">
        <v>395</v>
      </c>
      <c r="H149" s="20">
        <v>381</v>
      </c>
      <c r="I149" s="20">
        <v>216</v>
      </c>
      <c r="J149" s="20">
        <v>212</v>
      </c>
      <c r="K149" s="20">
        <v>143</v>
      </c>
      <c r="L149" s="20">
        <v>31</v>
      </c>
      <c r="M149" s="20">
        <v>37</v>
      </c>
      <c r="N149" s="20">
        <v>22</v>
      </c>
      <c r="O149" s="20">
        <v>818</v>
      </c>
    </row>
    <row r="150" spans="1:15" x14ac:dyDescent="0.2">
      <c r="A150" s="19" t="s">
        <v>468</v>
      </c>
      <c r="B150" s="20">
        <v>543</v>
      </c>
      <c r="C150" s="20">
        <v>262</v>
      </c>
      <c r="D150" s="20">
        <v>394</v>
      </c>
      <c r="E150" s="20">
        <v>31</v>
      </c>
      <c r="F150" s="20">
        <v>181</v>
      </c>
      <c r="G150" s="20">
        <v>220</v>
      </c>
      <c r="H150" s="20">
        <v>219</v>
      </c>
      <c r="I150" s="20">
        <v>114</v>
      </c>
      <c r="J150" s="20">
        <v>138</v>
      </c>
      <c r="K150" s="20">
        <v>90</v>
      </c>
      <c r="L150" s="20">
        <v>19</v>
      </c>
      <c r="M150" s="20">
        <v>28</v>
      </c>
      <c r="N150" s="20">
        <v>20</v>
      </c>
      <c r="O150" s="20">
        <v>495</v>
      </c>
    </row>
    <row r="151" spans="1:15" x14ac:dyDescent="0.2">
      <c r="A151" s="19" t="s">
        <v>469</v>
      </c>
      <c r="B151" s="20">
        <v>227</v>
      </c>
      <c r="C151" s="20">
        <v>107</v>
      </c>
      <c r="D151" s="20">
        <v>174</v>
      </c>
      <c r="E151" s="20">
        <v>12</v>
      </c>
      <c r="F151" s="20">
        <v>85</v>
      </c>
      <c r="G151" s="20">
        <v>83</v>
      </c>
      <c r="H151" s="20">
        <v>80</v>
      </c>
      <c r="I151" s="20">
        <v>42</v>
      </c>
      <c r="J151" s="20">
        <v>53</v>
      </c>
      <c r="K151" s="20">
        <v>45</v>
      </c>
      <c r="L151" s="20">
        <v>7</v>
      </c>
      <c r="M151" s="20">
        <v>12</v>
      </c>
      <c r="N151" s="20">
        <v>4</v>
      </c>
      <c r="O151" s="20">
        <v>211</v>
      </c>
    </row>
    <row r="152" spans="1:15" x14ac:dyDescent="0.2">
      <c r="A152" s="18" t="s">
        <v>470</v>
      </c>
      <c r="B152" s="18"/>
      <c r="C152" s="18"/>
      <c r="D152" s="18"/>
      <c r="E152" s="18"/>
      <c r="F152" s="18"/>
      <c r="G152" s="18"/>
      <c r="H152" s="18"/>
      <c r="I152" s="18"/>
      <c r="J152" s="18"/>
      <c r="K152" s="18"/>
      <c r="L152" s="18"/>
      <c r="M152" s="18"/>
      <c r="N152" s="18"/>
      <c r="O152" s="18"/>
    </row>
    <row r="153" spans="1:15" x14ac:dyDescent="0.2">
      <c r="A153" s="19" t="s">
        <v>471</v>
      </c>
      <c r="B153" s="20">
        <v>294</v>
      </c>
      <c r="C153" s="20">
        <v>157</v>
      </c>
      <c r="D153" s="20">
        <v>231</v>
      </c>
      <c r="E153" s="20">
        <v>32</v>
      </c>
      <c r="F153" s="20">
        <v>112</v>
      </c>
      <c r="G153" s="20">
        <v>138</v>
      </c>
      <c r="H153" s="20">
        <v>108</v>
      </c>
      <c r="I153" s="20">
        <v>64</v>
      </c>
      <c r="J153" s="20">
        <v>68</v>
      </c>
      <c r="K153" s="20">
        <v>52</v>
      </c>
      <c r="L153" s="20">
        <v>8</v>
      </c>
      <c r="M153" s="20">
        <v>9</v>
      </c>
      <c r="N153" s="20">
        <v>7</v>
      </c>
      <c r="O153" s="20">
        <v>278</v>
      </c>
    </row>
    <row r="154" spans="1:15" x14ac:dyDescent="0.2">
      <c r="A154" s="19" t="s">
        <v>472</v>
      </c>
      <c r="B154" s="20">
        <v>664</v>
      </c>
      <c r="C154" s="20">
        <v>286</v>
      </c>
      <c r="D154" s="20">
        <v>490</v>
      </c>
      <c r="E154" s="20">
        <v>49</v>
      </c>
      <c r="F154" s="20">
        <v>243</v>
      </c>
      <c r="G154" s="20">
        <v>289</v>
      </c>
      <c r="H154" s="20">
        <v>279</v>
      </c>
      <c r="I154" s="20">
        <v>193</v>
      </c>
      <c r="J154" s="20">
        <v>186</v>
      </c>
      <c r="K154" s="20">
        <v>117</v>
      </c>
      <c r="L154" s="20">
        <v>26</v>
      </c>
      <c r="M154" s="20">
        <v>32</v>
      </c>
      <c r="N154" s="20">
        <v>19</v>
      </c>
      <c r="O154" s="20">
        <v>613</v>
      </c>
    </row>
    <row r="155" spans="1:15" x14ac:dyDescent="0.2">
      <c r="A155" s="19" t="s">
        <v>473</v>
      </c>
      <c r="B155" s="20">
        <v>421</v>
      </c>
      <c r="C155" s="20">
        <v>206</v>
      </c>
      <c r="D155" s="20">
        <v>323</v>
      </c>
      <c r="E155" s="20">
        <v>29</v>
      </c>
      <c r="F155" s="20">
        <v>151</v>
      </c>
      <c r="G155" s="20">
        <v>188</v>
      </c>
      <c r="H155" s="20">
        <v>178</v>
      </c>
      <c r="I155" s="20">
        <v>83</v>
      </c>
      <c r="J155" s="20">
        <v>121</v>
      </c>
      <c r="K155" s="20">
        <v>72</v>
      </c>
      <c r="L155" s="20">
        <v>14</v>
      </c>
      <c r="M155" s="20">
        <v>13</v>
      </c>
      <c r="N155" s="20">
        <v>17</v>
      </c>
      <c r="O155" s="20">
        <v>391</v>
      </c>
    </row>
    <row r="156" spans="1:15" x14ac:dyDescent="0.2">
      <c r="A156" s="19" t="s">
        <v>474</v>
      </c>
      <c r="B156" s="20">
        <v>358</v>
      </c>
      <c r="C156" s="20">
        <v>165</v>
      </c>
      <c r="D156" s="20">
        <v>269</v>
      </c>
      <c r="E156" s="20">
        <v>31</v>
      </c>
      <c r="F156" s="20">
        <v>124</v>
      </c>
      <c r="G156" s="20">
        <v>127</v>
      </c>
      <c r="H156" s="20">
        <v>160</v>
      </c>
      <c r="I156" s="20">
        <v>82</v>
      </c>
      <c r="J156" s="20">
        <v>76</v>
      </c>
      <c r="K156" s="20">
        <v>44</v>
      </c>
      <c r="L156" s="20">
        <v>15</v>
      </c>
      <c r="M156" s="20">
        <v>19</v>
      </c>
      <c r="N156" s="20">
        <v>7</v>
      </c>
      <c r="O156" s="20">
        <v>332</v>
      </c>
    </row>
    <row r="157" spans="1:15" x14ac:dyDescent="0.2">
      <c r="A157" s="19" t="s">
        <v>475</v>
      </c>
      <c r="B157" s="20">
        <v>217</v>
      </c>
      <c r="C157" s="20">
        <v>95</v>
      </c>
      <c r="D157" s="20">
        <v>151</v>
      </c>
      <c r="E157" s="20">
        <v>11</v>
      </c>
      <c r="F157" s="20">
        <v>89</v>
      </c>
      <c r="G157" s="20">
        <v>107</v>
      </c>
      <c r="H157" s="20">
        <v>93</v>
      </c>
      <c r="I157" s="20">
        <v>52</v>
      </c>
      <c r="J157" s="20">
        <v>49</v>
      </c>
      <c r="K157" s="20">
        <v>37</v>
      </c>
      <c r="L157" s="20">
        <v>8</v>
      </c>
      <c r="M157" s="20">
        <v>13</v>
      </c>
      <c r="N157" s="20">
        <v>4</v>
      </c>
      <c r="O157" s="20">
        <v>200</v>
      </c>
    </row>
    <row r="158" spans="1:15" x14ac:dyDescent="0.2">
      <c r="A158" s="22" t="s">
        <v>476</v>
      </c>
      <c r="B158" s="23">
        <v>234</v>
      </c>
      <c r="C158" s="23">
        <v>122</v>
      </c>
      <c r="D158" s="23">
        <v>167</v>
      </c>
      <c r="E158" s="23">
        <v>14</v>
      </c>
      <c r="F158" s="23">
        <v>82</v>
      </c>
      <c r="G158" s="23">
        <v>95</v>
      </c>
      <c r="H158" s="23">
        <v>89</v>
      </c>
      <c r="I158" s="23">
        <v>46</v>
      </c>
      <c r="J158" s="23">
        <v>56</v>
      </c>
      <c r="K158" s="23">
        <v>40</v>
      </c>
      <c r="L158" s="23">
        <v>7</v>
      </c>
      <c r="M158" s="23">
        <v>15</v>
      </c>
      <c r="N158" s="23">
        <v>6</v>
      </c>
      <c r="O158" s="23">
        <v>213</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3799E-68AF-4AC2-9998-B1ECA7A371AA}">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HYPERLINK("#'目次'!B52","[46]")</f>
        <v>[46]</v>
      </c>
    </row>
    <row r="3" spans="1:10" x14ac:dyDescent="0.2">
      <c r="A3" s="9" t="s">
        <v>126</v>
      </c>
      <c r="B3" s="12" t="s">
        <v>304</v>
      </c>
    </row>
    <row r="4" spans="1:10" x14ac:dyDescent="0.2">
      <c r="A4" s="9" t="s">
        <v>126</v>
      </c>
      <c r="B4" s="12" t="s">
        <v>305</v>
      </c>
    </row>
    <row r="5" spans="1:10" x14ac:dyDescent="0.2">
      <c r="A5" s="9" t="s">
        <v>126</v>
      </c>
      <c r="B5" s="12" t="s">
        <v>306</v>
      </c>
    </row>
    <row r="6" spans="1:10" s="15" customFormat="1" ht="150" x14ac:dyDescent="0.2">
      <c r="A6" s="13" t="s">
        <v>126</v>
      </c>
      <c r="B6" s="14" t="s">
        <v>398</v>
      </c>
      <c r="C6" s="14" t="s">
        <v>722</v>
      </c>
      <c r="D6" s="14" t="s">
        <v>307</v>
      </c>
      <c r="E6" s="14" t="s">
        <v>308</v>
      </c>
      <c r="F6" s="14" t="s">
        <v>309</v>
      </c>
      <c r="G6" s="14" t="s">
        <v>310</v>
      </c>
      <c r="H6" s="14" t="s">
        <v>311</v>
      </c>
      <c r="I6" s="14" t="s">
        <v>312</v>
      </c>
      <c r="J6" s="14" t="s">
        <v>429</v>
      </c>
    </row>
    <row r="7" spans="1:10" x14ac:dyDescent="0.2">
      <c r="A7" s="16" t="s">
        <v>402</v>
      </c>
      <c r="B7" s="17">
        <v>2188</v>
      </c>
      <c r="C7" s="17">
        <v>529</v>
      </c>
      <c r="D7" s="17">
        <v>1765</v>
      </c>
      <c r="E7" s="17">
        <v>473</v>
      </c>
      <c r="F7" s="17">
        <v>557</v>
      </c>
      <c r="G7" s="17">
        <v>272</v>
      </c>
      <c r="H7" s="17">
        <v>171</v>
      </c>
      <c r="I7" s="17">
        <v>834</v>
      </c>
      <c r="J7" s="17">
        <v>174</v>
      </c>
    </row>
    <row r="8" spans="1:10" x14ac:dyDescent="0.2">
      <c r="A8" s="18" t="s">
        <v>403</v>
      </c>
      <c r="B8" s="18"/>
      <c r="C8" s="18"/>
      <c r="D8" s="18"/>
      <c r="E8" s="18"/>
      <c r="F8" s="18"/>
      <c r="G8" s="18"/>
      <c r="H8" s="18"/>
      <c r="I8" s="18"/>
      <c r="J8" s="18"/>
    </row>
    <row r="9" spans="1:10" x14ac:dyDescent="0.2">
      <c r="A9" s="19" t="s">
        <v>404</v>
      </c>
      <c r="B9" s="20">
        <v>1092</v>
      </c>
      <c r="C9" s="20">
        <v>304</v>
      </c>
      <c r="D9" s="20">
        <v>889</v>
      </c>
      <c r="E9" s="20">
        <v>209</v>
      </c>
      <c r="F9" s="20">
        <v>309</v>
      </c>
      <c r="G9" s="20">
        <v>130</v>
      </c>
      <c r="H9" s="20">
        <v>93</v>
      </c>
      <c r="I9" s="20">
        <v>396</v>
      </c>
      <c r="J9" s="20">
        <v>81</v>
      </c>
    </row>
    <row r="10" spans="1:10" x14ac:dyDescent="0.2">
      <c r="A10" s="19" t="s">
        <v>405</v>
      </c>
      <c r="B10" s="20">
        <v>1095</v>
      </c>
      <c r="C10" s="20">
        <v>224</v>
      </c>
      <c r="D10" s="20">
        <v>876</v>
      </c>
      <c r="E10" s="20">
        <v>264</v>
      </c>
      <c r="F10" s="20">
        <v>247</v>
      </c>
      <c r="G10" s="20">
        <v>142</v>
      </c>
      <c r="H10" s="20">
        <v>78</v>
      </c>
      <c r="I10" s="20">
        <v>438</v>
      </c>
      <c r="J10" s="20">
        <v>93</v>
      </c>
    </row>
    <row r="11" spans="1:10" x14ac:dyDescent="0.2">
      <c r="A11" s="19" t="s">
        <v>401</v>
      </c>
      <c r="B11" s="20">
        <v>1</v>
      </c>
      <c r="C11" s="20">
        <v>1</v>
      </c>
      <c r="D11" s="20">
        <v>0</v>
      </c>
      <c r="E11" s="20">
        <v>0</v>
      </c>
      <c r="F11" s="20">
        <v>1</v>
      </c>
      <c r="G11" s="20">
        <v>0</v>
      </c>
      <c r="H11" s="20">
        <v>0</v>
      </c>
      <c r="I11" s="20">
        <v>0</v>
      </c>
      <c r="J11" s="20">
        <v>0</v>
      </c>
    </row>
    <row r="12" spans="1:10" x14ac:dyDescent="0.2">
      <c r="A12" s="18" t="s">
        <v>406</v>
      </c>
      <c r="B12" s="18"/>
      <c r="C12" s="18"/>
      <c r="D12" s="18"/>
      <c r="E12" s="18"/>
      <c r="F12" s="18"/>
      <c r="G12" s="18"/>
      <c r="H12" s="18"/>
      <c r="I12" s="18"/>
      <c r="J12" s="18"/>
    </row>
    <row r="13" spans="1:10" x14ac:dyDescent="0.2">
      <c r="A13" s="19" t="s">
        <v>407</v>
      </c>
      <c r="B13" s="20">
        <v>387</v>
      </c>
      <c r="C13" s="20">
        <v>169</v>
      </c>
      <c r="D13" s="20">
        <v>315</v>
      </c>
      <c r="E13" s="20">
        <v>74</v>
      </c>
      <c r="F13" s="20">
        <v>96</v>
      </c>
      <c r="G13" s="20">
        <v>61</v>
      </c>
      <c r="H13" s="20">
        <v>39</v>
      </c>
      <c r="I13" s="20">
        <v>128</v>
      </c>
      <c r="J13" s="20">
        <v>21</v>
      </c>
    </row>
    <row r="14" spans="1:10" x14ac:dyDescent="0.2">
      <c r="A14" s="19" t="s">
        <v>408</v>
      </c>
      <c r="B14" s="20">
        <v>432</v>
      </c>
      <c r="C14" s="20">
        <v>129</v>
      </c>
      <c r="D14" s="20">
        <v>376</v>
      </c>
      <c r="E14" s="20">
        <v>89</v>
      </c>
      <c r="F14" s="20">
        <v>131</v>
      </c>
      <c r="G14" s="20">
        <v>52</v>
      </c>
      <c r="H14" s="20">
        <v>34</v>
      </c>
      <c r="I14" s="20">
        <v>175</v>
      </c>
      <c r="J14" s="20">
        <v>25</v>
      </c>
    </row>
    <row r="15" spans="1:10" x14ac:dyDescent="0.2">
      <c r="A15" s="19" t="s">
        <v>409</v>
      </c>
      <c r="B15" s="20">
        <v>449</v>
      </c>
      <c r="C15" s="20">
        <v>112</v>
      </c>
      <c r="D15" s="20">
        <v>377</v>
      </c>
      <c r="E15" s="20">
        <v>103</v>
      </c>
      <c r="F15" s="20">
        <v>112</v>
      </c>
      <c r="G15" s="20">
        <v>47</v>
      </c>
      <c r="H15" s="20">
        <v>29</v>
      </c>
      <c r="I15" s="20">
        <v>182</v>
      </c>
      <c r="J15" s="20">
        <v>27</v>
      </c>
    </row>
    <row r="16" spans="1:10" x14ac:dyDescent="0.2">
      <c r="A16" s="19" t="s">
        <v>410</v>
      </c>
      <c r="B16" s="20">
        <v>427</v>
      </c>
      <c r="C16" s="20">
        <v>65</v>
      </c>
      <c r="D16" s="20">
        <v>331</v>
      </c>
      <c r="E16" s="20">
        <v>99</v>
      </c>
      <c r="F16" s="20">
        <v>101</v>
      </c>
      <c r="G16" s="20">
        <v>62</v>
      </c>
      <c r="H16" s="20">
        <v>27</v>
      </c>
      <c r="I16" s="20">
        <v>150</v>
      </c>
      <c r="J16" s="20">
        <v>47</v>
      </c>
    </row>
    <row r="17" spans="1:10" x14ac:dyDescent="0.2">
      <c r="A17" s="19" t="s">
        <v>411</v>
      </c>
      <c r="B17" s="20">
        <v>274</v>
      </c>
      <c r="C17" s="20">
        <v>37</v>
      </c>
      <c r="D17" s="20">
        <v>209</v>
      </c>
      <c r="E17" s="20">
        <v>68</v>
      </c>
      <c r="F17" s="20">
        <v>75</v>
      </c>
      <c r="G17" s="20">
        <v>33</v>
      </c>
      <c r="H17" s="20">
        <v>15</v>
      </c>
      <c r="I17" s="20">
        <v>112</v>
      </c>
      <c r="J17" s="20">
        <v>29</v>
      </c>
    </row>
    <row r="18" spans="1:10" x14ac:dyDescent="0.2">
      <c r="A18" s="19" t="s">
        <v>412</v>
      </c>
      <c r="B18" s="20">
        <v>137</v>
      </c>
      <c r="C18" s="20">
        <v>10</v>
      </c>
      <c r="D18" s="20">
        <v>102</v>
      </c>
      <c r="E18" s="20">
        <v>25</v>
      </c>
      <c r="F18" s="20">
        <v>28</v>
      </c>
      <c r="G18" s="20">
        <v>14</v>
      </c>
      <c r="H18" s="20">
        <v>18</v>
      </c>
      <c r="I18" s="20">
        <v>50</v>
      </c>
      <c r="J18" s="20">
        <v>16</v>
      </c>
    </row>
    <row r="19" spans="1:10" x14ac:dyDescent="0.2">
      <c r="A19" s="19" t="s">
        <v>413</v>
      </c>
      <c r="B19" s="20">
        <v>71</v>
      </c>
      <c r="C19" s="20">
        <v>7</v>
      </c>
      <c r="D19" s="20">
        <v>47</v>
      </c>
      <c r="E19" s="20">
        <v>13</v>
      </c>
      <c r="F19" s="20">
        <v>10</v>
      </c>
      <c r="G19" s="20">
        <v>3</v>
      </c>
      <c r="H19" s="20">
        <v>9</v>
      </c>
      <c r="I19" s="20">
        <v>32</v>
      </c>
      <c r="J19" s="20">
        <v>9</v>
      </c>
    </row>
    <row r="20" spans="1:10" x14ac:dyDescent="0.2">
      <c r="A20" s="19" t="s">
        <v>414</v>
      </c>
      <c r="B20" s="20">
        <v>11</v>
      </c>
      <c r="C20" s="20">
        <v>0</v>
      </c>
      <c r="D20" s="20">
        <v>8</v>
      </c>
      <c r="E20" s="20">
        <v>2</v>
      </c>
      <c r="F20" s="20">
        <v>4</v>
      </c>
      <c r="G20" s="20">
        <v>0</v>
      </c>
      <c r="H20" s="20">
        <v>0</v>
      </c>
      <c r="I20" s="20">
        <v>5</v>
      </c>
      <c r="J20" s="20">
        <v>0</v>
      </c>
    </row>
    <row r="21" spans="1:10" x14ac:dyDescent="0.2">
      <c r="A21" s="19" t="s">
        <v>415</v>
      </c>
      <c r="B21" s="20">
        <v>881</v>
      </c>
      <c r="C21" s="20">
        <v>241</v>
      </c>
      <c r="D21" s="20">
        <v>753</v>
      </c>
      <c r="E21" s="20">
        <v>192</v>
      </c>
      <c r="F21" s="20">
        <v>243</v>
      </c>
      <c r="G21" s="20">
        <v>99</v>
      </c>
      <c r="H21" s="20">
        <v>63</v>
      </c>
      <c r="I21" s="20">
        <v>357</v>
      </c>
      <c r="J21" s="20">
        <v>52</v>
      </c>
    </row>
    <row r="22" spans="1:10" x14ac:dyDescent="0.2">
      <c r="A22" s="19" t="s">
        <v>416</v>
      </c>
      <c r="B22" s="20">
        <v>701</v>
      </c>
      <c r="C22" s="20">
        <v>102</v>
      </c>
      <c r="D22" s="20">
        <v>540</v>
      </c>
      <c r="E22" s="20">
        <v>167</v>
      </c>
      <c r="F22" s="20">
        <v>176</v>
      </c>
      <c r="G22" s="20">
        <v>95</v>
      </c>
      <c r="H22" s="20">
        <v>42</v>
      </c>
      <c r="I22" s="20">
        <v>262</v>
      </c>
      <c r="J22" s="20">
        <v>76</v>
      </c>
    </row>
    <row r="23" spans="1:10" x14ac:dyDescent="0.2">
      <c r="A23" s="19" t="s">
        <v>417</v>
      </c>
      <c r="B23" s="20">
        <v>1801</v>
      </c>
      <c r="C23" s="20">
        <v>360</v>
      </c>
      <c r="D23" s="20">
        <v>1450</v>
      </c>
      <c r="E23" s="20">
        <v>399</v>
      </c>
      <c r="F23" s="20">
        <v>461</v>
      </c>
      <c r="G23" s="20">
        <v>211</v>
      </c>
      <c r="H23" s="20">
        <v>132</v>
      </c>
      <c r="I23" s="20">
        <v>706</v>
      </c>
      <c r="J23" s="20">
        <v>153</v>
      </c>
    </row>
    <row r="24" spans="1:10" x14ac:dyDescent="0.2">
      <c r="A24" s="19" t="s">
        <v>418</v>
      </c>
      <c r="B24" s="20">
        <v>920</v>
      </c>
      <c r="C24" s="20">
        <v>119</v>
      </c>
      <c r="D24" s="20">
        <v>697</v>
      </c>
      <c r="E24" s="20">
        <v>207</v>
      </c>
      <c r="F24" s="20">
        <v>218</v>
      </c>
      <c r="G24" s="20">
        <v>112</v>
      </c>
      <c r="H24" s="20">
        <v>69</v>
      </c>
      <c r="I24" s="20">
        <v>349</v>
      </c>
      <c r="J24" s="20">
        <v>101</v>
      </c>
    </row>
    <row r="25" spans="1:10" x14ac:dyDescent="0.2">
      <c r="A25" s="19" t="s">
        <v>419</v>
      </c>
      <c r="B25" s="20">
        <v>219</v>
      </c>
      <c r="C25" s="20">
        <v>17</v>
      </c>
      <c r="D25" s="20">
        <v>157</v>
      </c>
      <c r="E25" s="20">
        <v>40</v>
      </c>
      <c r="F25" s="20">
        <v>42</v>
      </c>
      <c r="G25" s="20">
        <v>17</v>
      </c>
      <c r="H25" s="20">
        <v>27</v>
      </c>
      <c r="I25" s="20">
        <v>87</v>
      </c>
      <c r="J25" s="20">
        <v>25</v>
      </c>
    </row>
    <row r="26" spans="1:10" x14ac:dyDescent="0.2">
      <c r="A26" s="18" t="s">
        <v>420</v>
      </c>
      <c r="B26" s="17">
        <v>208</v>
      </c>
      <c r="C26" s="17">
        <v>93</v>
      </c>
      <c r="D26" s="17">
        <v>170</v>
      </c>
      <c r="E26" s="17">
        <v>33</v>
      </c>
      <c r="F26" s="17">
        <v>60</v>
      </c>
      <c r="G26" s="17">
        <v>36</v>
      </c>
      <c r="H26" s="17">
        <v>21</v>
      </c>
      <c r="I26" s="17">
        <v>59</v>
      </c>
      <c r="J26" s="17">
        <v>11</v>
      </c>
    </row>
    <row r="27" spans="1:10" x14ac:dyDescent="0.2">
      <c r="A27" s="19" t="s">
        <v>408</v>
      </c>
      <c r="B27" s="20">
        <v>220</v>
      </c>
      <c r="C27" s="20">
        <v>77</v>
      </c>
      <c r="D27" s="20">
        <v>192</v>
      </c>
      <c r="E27" s="20">
        <v>40</v>
      </c>
      <c r="F27" s="20">
        <v>77</v>
      </c>
      <c r="G27" s="20">
        <v>25</v>
      </c>
      <c r="H27" s="20">
        <v>20</v>
      </c>
      <c r="I27" s="20">
        <v>80</v>
      </c>
      <c r="J27" s="20">
        <v>13</v>
      </c>
    </row>
    <row r="28" spans="1:10" x14ac:dyDescent="0.2">
      <c r="A28" s="19" t="s">
        <v>409</v>
      </c>
      <c r="B28" s="20">
        <v>226</v>
      </c>
      <c r="C28" s="20">
        <v>68</v>
      </c>
      <c r="D28" s="20">
        <v>188</v>
      </c>
      <c r="E28" s="20">
        <v>47</v>
      </c>
      <c r="F28" s="20">
        <v>58</v>
      </c>
      <c r="G28" s="20">
        <v>21</v>
      </c>
      <c r="H28" s="20">
        <v>19</v>
      </c>
      <c r="I28" s="20">
        <v>90</v>
      </c>
      <c r="J28" s="20">
        <v>11</v>
      </c>
    </row>
    <row r="29" spans="1:10" x14ac:dyDescent="0.2">
      <c r="A29" s="19" t="s">
        <v>410</v>
      </c>
      <c r="B29" s="20">
        <v>211</v>
      </c>
      <c r="C29" s="20">
        <v>37</v>
      </c>
      <c r="D29" s="20">
        <v>165</v>
      </c>
      <c r="E29" s="20">
        <v>45</v>
      </c>
      <c r="F29" s="20">
        <v>57</v>
      </c>
      <c r="G29" s="20">
        <v>25</v>
      </c>
      <c r="H29" s="20">
        <v>12</v>
      </c>
      <c r="I29" s="20">
        <v>75</v>
      </c>
      <c r="J29" s="20">
        <v>23</v>
      </c>
    </row>
    <row r="30" spans="1:10" x14ac:dyDescent="0.2">
      <c r="A30" s="19" t="s">
        <v>411</v>
      </c>
      <c r="B30" s="20">
        <v>134</v>
      </c>
      <c r="C30" s="20">
        <v>21</v>
      </c>
      <c r="D30" s="20">
        <v>111</v>
      </c>
      <c r="E30" s="20">
        <v>29</v>
      </c>
      <c r="F30" s="20">
        <v>40</v>
      </c>
      <c r="G30" s="20">
        <v>15</v>
      </c>
      <c r="H30" s="20">
        <v>8</v>
      </c>
      <c r="I30" s="20">
        <v>59</v>
      </c>
      <c r="J30" s="20">
        <v>7</v>
      </c>
    </row>
    <row r="31" spans="1:10" x14ac:dyDescent="0.2">
      <c r="A31" s="19" t="s">
        <v>412</v>
      </c>
      <c r="B31" s="20">
        <v>65</v>
      </c>
      <c r="C31" s="20">
        <v>5</v>
      </c>
      <c r="D31" s="20">
        <v>44</v>
      </c>
      <c r="E31" s="20">
        <v>9</v>
      </c>
      <c r="F31" s="20">
        <v>13</v>
      </c>
      <c r="G31" s="20">
        <v>8</v>
      </c>
      <c r="H31" s="20">
        <v>10</v>
      </c>
      <c r="I31" s="20">
        <v>20</v>
      </c>
      <c r="J31" s="20">
        <v>12</v>
      </c>
    </row>
    <row r="32" spans="1:10" x14ac:dyDescent="0.2">
      <c r="A32" s="19" t="s">
        <v>413</v>
      </c>
      <c r="B32" s="20">
        <v>25</v>
      </c>
      <c r="C32" s="20">
        <v>3</v>
      </c>
      <c r="D32" s="20">
        <v>17</v>
      </c>
      <c r="E32" s="20">
        <v>6</v>
      </c>
      <c r="F32" s="20">
        <v>3</v>
      </c>
      <c r="G32" s="20">
        <v>0</v>
      </c>
      <c r="H32" s="20">
        <v>3</v>
      </c>
      <c r="I32" s="20">
        <v>11</v>
      </c>
      <c r="J32" s="20">
        <v>4</v>
      </c>
    </row>
    <row r="33" spans="1:10" x14ac:dyDescent="0.2">
      <c r="A33" s="19" t="s">
        <v>414</v>
      </c>
      <c r="B33" s="20">
        <v>3</v>
      </c>
      <c r="C33" s="20">
        <v>0</v>
      </c>
      <c r="D33" s="20">
        <v>2</v>
      </c>
      <c r="E33" s="20">
        <v>0</v>
      </c>
      <c r="F33" s="20">
        <v>1</v>
      </c>
      <c r="G33" s="20">
        <v>0</v>
      </c>
      <c r="H33" s="20">
        <v>0</v>
      </c>
      <c r="I33" s="20">
        <v>2</v>
      </c>
      <c r="J33" s="20">
        <v>0</v>
      </c>
    </row>
    <row r="34" spans="1:10" x14ac:dyDescent="0.2">
      <c r="A34" s="19" t="s">
        <v>415</v>
      </c>
      <c r="B34" s="20">
        <v>446</v>
      </c>
      <c r="C34" s="20">
        <v>145</v>
      </c>
      <c r="D34" s="20">
        <v>380</v>
      </c>
      <c r="E34" s="20">
        <v>87</v>
      </c>
      <c r="F34" s="20">
        <v>135</v>
      </c>
      <c r="G34" s="20">
        <v>46</v>
      </c>
      <c r="H34" s="20">
        <v>39</v>
      </c>
      <c r="I34" s="20">
        <v>170</v>
      </c>
      <c r="J34" s="20">
        <v>24</v>
      </c>
    </row>
    <row r="35" spans="1:10" x14ac:dyDescent="0.2">
      <c r="A35" s="19" t="s">
        <v>416</v>
      </c>
      <c r="B35" s="20">
        <v>345</v>
      </c>
      <c r="C35" s="20">
        <v>58</v>
      </c>
      <c r="D35" s="20">
        <v>276</v>
      </c>
      <c r="E35" s="20">
        <v>74</v>
      </c>
      <c r="F35" s="20">
        <v>97</v>
      </c>
      <c r="G35" s="20">
        <v>40</v>
      </c>
      <c r="H35" s="20">
        <v>20</v>
      </c>
      <c r="I35" s="20">
        <v>134</v>
      </c>
      <c r="J35" s="20">
        <v>30</v>
      </c>
    </row>
    <row r="36" spans="1:10" x14ac:dyDescent="0.2">
      <c r="A36" s="19" t="s">
        <v>417</v>
      </c>
      <c r="B36" s="20">
        <v>884</v>
      </c>
      <c r="C36" s="20">
        <v>211</v>
      </c>
      <c r="D36" s="20">
        <v>719</v>
      </c>
      <c r="E36" s="20">
        <v>176</v>
      </c>
      <c r="F36" s="20">
        <v>249</v>
      </c>
      <c r="G36" s="20">
        <v>94</v>
      </c>
      <c r="H36" s="20">
        <v>72</v>
      </c>
      <c r="I36" s="20">
        <v>337</v>
      </c>
      <c r="J36" s="20">
        <v>70</v>
      </c>
    </row>
    <row r="37" spans="1:10" x14ac:dyDescent="0.2">
      <c r="A37" s="19" t="s">
        <v>418</v>
      </c>
      <c r="B37" s="20">
        <v>438</v>
      </c>
      <c r="C37" s="20">
        <v>66</v>
      </c>
      <c r="D37" s="20">
        <v>339</v>
      </c>
      <c r="E37" s="20">
        <v>89</v>
      </c>
      <c r="F37" s="20">
        <v>114</v>
      </c>
      <c r="G37" s="20">
        <v>48</v>
      </c>
      <c r="H37" s="20">
        <v>33</v>
      </c>
      <c r="I37" s="20">
        <v>167</v>
      </c>
      <c r="J37" s="20">
        <v>46</v>
      </c>
    </row>
    <row r="38" spans="1:10" x14ac:dyDescent="0.2">
      <c r="A38" s="19" t="s">
        <v>419</v>
      </c>
      <c r="B38" s="20">
        <v>93</v>
      </c>
      <c r="C38" s="20">
        <v>8</v>
      </c>
      <c r="D38" s="20">
        <v>63</v>
      </c>
      <c r="E38" s="20">
        <v>15</v>
      </c>
      <c r="F38" s="20">
        <v>17</v>
      </c>
      <c r="G38" s="20">
        <v>8</v>
      </c>
      <c r="H38" s="20">
        <v>13</v>
      </c>
      <c r="I38" s="20">
        <v>33</v>
      </c>
      <c r="J38" s="20">
        <v>16</v>
      </c>
    </row>
    <row r="39" spans="1:10" x14ac:dyDescent="0.2">
      <c r="A39" s="18" t="s">
        <v>421</v>
      </c>
      <c r="B39" s="17">
        <v>178</v>
      </c>
      <c r="C39" s="17">
        <v>75</v>
      </c>
      <c r="D39" s="17">
        <v>145</v>
      </c>
      <c r="E39" s="17">
        <v>41</v>
      </c>
      <c r="F39" s="17">
        <v>35</v>
      </c>
      <c r="G39" s="17">
        <v>25</v>
      </c>
      <c r="H39" s="17">
        <v>18</v>
      </c>
      <c r="I39" s="17">
        <v>69</v>
      </c>
      <c r="J39" s="17">
        <v>10</v>
      </c>
    </row>
    <row r="40" spans="1:10" x14ac:dyDescent="0.2">
      <c r="A40" s="19" t="s">
        <v>408</v>
      </c>
      <c r="B40" s="20">
        <v>212</v>
      </c>
      <c r="C40" s="20">
        <v>52</v>
      </c>
      <c r="D40" s="20">
        <v>184</v>
      </c>
      <c r="E40" s="20">
        <v>49</v>
      </c>
      <c r="F40" s="20">
        <v>54</v>
      </c>
      <c r="G40" s="20">
        <v>27</v>
      </c>
      <c r="H40" s="20">
        <v>14</v>
      </c>
      <c r="I40" s="20">
        <v>95</v>
      </c>
      <c r="J40" s="20">
        <v>12</v>
      </c>
    </row>
    <row r="41" spans="1:10" x14ac:dyDescent="0.2">
      <c r="A41" s="19" t="s">
        <v>409</v>
      </c>
      <c r="B41" s="20">
        <v>223</v>
      </c>
      <c r="C41" s="20">
        <v>44</v>
      </c>
      <c r="D41" s="20">
        <v>189</v>
      </c>
      <c r="E41" s="20">
        <v>56</v>
      </c>
      <c r="F41" s="20">
        <v>54</v>
      </c>
      <c r="G41" s="20">
        <v>26</v>
      </c>
      <c r="H41" s="20">
        <v>10</v>
      </c>
      <c r="I41" s="20">
        <v>92</v>
      </c>
      <c r="J41" s="20">
        <v>16</v>
      </c>
    </row>
    <row r="42" spans="1:10" x14ac:dyDescent="0.2">
      <c r="A42" s="19" t="s">
        <v>410</v>
      </c>
      <c r="B42" s="20">
        <v>216</v>
      </c>
      <c r="C42" s="20">
        <v>28</v>
      </c>
      <c r="D42" s="20">
        <v>166</v>
      </c>
      <c r="E42" s="20">
        <v>54</v>
      </c>
      <c r="F42" s="20">
        <v>44</v>
      </c>
      <c r="G42" s="20">
        <v>37</v>
      </c>
      <c r="H42" s="20">
        <v>15</v>
      </c>
      <c r="I42" s="20">
        <v>75</v>
      </c>
      <c r="J42" s="20">
        <v>24</v>
      </c>
    </row>
    <row r="43" spans="1:10" x14ac:dyDescent="0.2">
      <c r="A43" s="19" t="s">
        <v>411</v>
      </c>
      <c r="B43" s="20">
        <v>140</v>
      </c>
      <c r="C43" s="20">
        <v>16</v>
      </c>
      <c r="D43" s="20">
        <v>98</v>
      </c>
      <c r="E43" s="20">
        <v>39</v>
      </c>
      <c r="F43" s="20">
        <v>35</v>
      </c>
      <c r="G43" s="20">
        <v>18</v>
      </c>
      <c r="H43" s="20">
        <v>7</v>
      </c>
      <c r="I43" s="20">
        <v>53</v>
      </c>
      <c r="J43" s="20">
        <v>22</v>
      </c>
    </row>
    <row r="44" spans="1:10" x14ac:dyDescent="0.2">
      <c r="A44" s="19" t="s">
        <v>412</v>
      </c>
      <c r="B44" s="20">
        <v>72</v>
      </c>
      <c r="C44" s="20">
        <v>5</v>
      </c>
      <c r="D44" s="20">
        <v>58</v>
      </c>
      <c r="E44" s="20">
        <v>16</v>
      </c>
      <c r="F44" s="20">
        <v>15</v>
      </c>
      <c r="G44" s="20">
        <v>6</v>
      </c>
      <c r="H44" s="20">
        <v>8</v>
      </c>
      <c r="I44" s="20">
        <v>30</v>
      </c>
      <c r="J44" s="20">
        <v>4</v>
      </c>
    </row>
    <row r="45" spans="1:10" x14ac:dyDescent="0.2">
      <c r="A45" s="19" t="s">
        <v>413</v>
      </c>
      <c r="B45" s="20">
        <v>46</v>
      </c>
      <c r="C45" s="20">
        <v>4</v>
      </c>
      <c r="D45" s="20">
        <v>30</v>
      </c>
      <c r="E45" s="20">
        <v>7</v>
      </c>
      <c r="F45" s="20">
        <v>7</v>
      </c>
      <c r="G45" s="20">
        <v>3</v>
      </c>
      <c r="H45" s="20">
        <v>6</v>
      </c>
      <c r="I45" s="20">
        <v>21</v>
      </c>
      <c r="J45" s="20">
        <v>5</v>
      </c>
    </row>
    <row r="46" spans="1:10" x14ac:dyDescent="0.2">
      <c r="A46" s="19" t="s">
        <v>414</v>
      </c>
      <c r="B46" s="20">
        <v>8</v>
      </c>
      <c r="C46" s="20">
        <v>0</v>
      </c>
      <c r="D46" s="20">
        <v>6</v>
      </c>
      <c r="E46" s="20">
        <v>2</v>
      </c>
      <c r="F46" s="20">
        <v>3</v>
      </c>
      <c r="G46" s="20">
        <v>0</v>
      </c>
      <c r="H46" s="20">
        <v>0</v>
      </c>
      <c r="I46" s="20">
        <v>3</v>
      </c>
      <c r="J46" s="20">
        <v>0</v>
      </c>
    </row>
    <row r="47" spans="1:10" x14ac:dyDescent="0.2">
      <c r="A47" s="19" t="s">
        <v>415</v>
      </c>
      <c r="B47" s="20">
        <v>435</v>
      </c>
      <c r="C47" s="20">
        <v>96</v>
      </c>
      <c r="D47" s="20">
        <v>373</v>
      </c>
      <c r="E47" s="20">
        <v>105</v>
      </c>
      <c r="F47" s="20">
        <v>108</v>
      </c>
      <c r="G47" s="20">
        <v>53</v>
      </c>
      <c r="H47" s="20">
        <v>24</v>
      </c>
      <c r="I47" s="20">
        <v>187</v>
      </c>
      <c r="J47" s="20">
        <v>28</v>
      </c>
    </row>
    <row r="48" spans="1:10" x14ac:dyDescent="0.2">
      <c r="A48" s="19" t="s">
        <v>416</v>
      </c>
      <c r="B48" s="20">
        <v>356</v>
      </c>
      <c r="C48" s="20">
        <v>44</v>
      </c>
      <c r="D48" s="20">
        <v>264</v>
      </c>
      <c r="E48" s="20">
        <v>93</v>
      </c>
      <c r="F48" s="20">
        <v>79</v>
      </c>
      <c r="G48" s="20">
        <v>55</v>
      </c>
      <c r="H48" s="20">
        <v>22</v>
      </c>
      <c r="I48" s="20">
        <v>128</v>
      </c>
      <c r="J48" s="20">
        <v>46</v>
      </c>
    </row>
    <row r="49" spans="1:10" x14ac:dyDescent="0.2">
      <c r="A49" s="19" t="s">
        <v>417</v>
      </c>
      <c r="B49" s="20">
        <v>917</v>
      </c>
      <c r="C49" s="20">
        <v>149</v>
      </c>
      <c r="D49" s="20">
        <v>731</v>
      </c>
      <c r="E49" s="20">
        <v>223</v>
      </c>
      <c r="F49" s="20">
        <v>212</v>
      </c>
      <c r="G49" s="20">
        <v>117</v>
      </c>
      <c r="H49" s="20">
        <v>60</v>
      </c>
      <c r="I49" s="20">
        <v>369</v>
      </c>
      <c r="J49" s="20">
        <v>83</v>
      </c>
    </row>
    <row r="50" spans="1:10" x14ac:dyDescent="0.2">
      <c r="A50" s="19" t="s">
        <v>418</v>
      </c>
      <c r="B50" s="20">
        <v>482</v>
      </c>
      <c r="C50" s="20">
        <v>53</v>
      </c>
      <c r="D50" s="20">
        <v>358</v>
      </c>
      <c r="E50" s="20">
        <v>118</v>
      </c>
      <c r="F50" s="20">
        <v>104</v>
      </c>
      <c r="G50" s="20">
        <v>64</v>
      </c>
      <c r="H50" s="20">
        <v>36</v>
      </c>
      <c r="I50" s="20">
        <v>182</v>
      </c>
      <c r="J50" s="20">
        <v>55</v>
      </c>
    </row>
    <row r="51" spans="1:10" x14ac:dyDescent="0.2">
      <c r="A51" s="19" t="s">
        <v>419</v>
      </c>
      <c r="B51" s="20">
        <v>126</v>
      </c>
      <c r="C51" s="20">
        <v>9</v>
      </c>
      <c r="D51" s="20">
        <v>94</v>
      </c>
      <c r="E51" s="20">
        <v>25</v>
      </c>
      <c r="F51" s="20">
        <v>25</v>
      </c>
      <c r="G51" s="20">
        <v>9</v>
      </c>
      <c r="H51" s="20">
        <v>14</v>
      </c>
      <c r="I51" s="20">
        <v>54</v>
      </c>
      <c r="J51" s="20">
        <v>9</v>
      </c>
    </row>
    <row r="52" spans="1:10" x14ac:dyDescent="0.2">
      <c r="A52" s="18" t="s">
        <v>422</v>
      </c>
      <c r="B52" s="18"/>
      <c r="C52" s="18"/>
      <c r="D52" s="18"/>
      <c r="E52" s="18"/>
      <c r="F52" s="18"/>
      <c r="G52" s="18"/>
      <c r="H52" s="18"/>
      <c r="I52" s="18"/>
      <c r="J52" s="18"/>
    </row>
    <row r="53" spans="1:10" x14ac:dyDescent="0.2">
      <c r="A53" s="19" t="s">
        <v>130</v>
      </c>
      <c r="B53" s="20">
        <v>151</v>
      </c>
      <c r="C53" s="20">
        <v>47</v>
      </c>
      <c r="D53" s="20">
        <v>117</v>
      </c>
      <c r="E53" s="20">
        <v>28</v>
      </c>
      <c r="F53" s="20">
        <v>22</v>
      </c>
      <c r="G53" s="20">
        <v>25</v>
      </c>
      <c r="H53" s="20">
        <v>22</v>
      </c>
      <c r="I53" s="20">
        <v>48</v>
      </c>
      <c r="J53" s="20">
        <v>16</v>
      </c>
    </row>
    <row r="54" spans="1:10" x14ac:dyDescent="0.2">
      <c r="A54" s="19" t="s">
        <v>131</v>
      </c>
      <c r="B54" s="20">
        <v>1446</v>
      </c>
      <c r="C54" s="20">
        <v>395</v>
      </c>
      <c r="D54" s="20">
        <v>1219</v>
      </c>
      <c r="E54" s="20">
        <v>323</v>
      </c>
      <c r="F54" s="20">
        <v>403</v>
      </c>
      <c r="G54" s="20">
        <v>187</v>
      </c>
      <c r="H54" s="20">
        <v>109</v>
      </c>
      <c r="I54" s="20">
        <v>564</v>
      </c>
      <c r="J54" s="20">
        <v>87</v>
      </c>
    </row>
    <row r="55" spans="1:10" x14ac:dyDescent="0.2">
      <c r="A55" s="19" t="s">
        <v>392</v>
      </c>
      <c r="B55" s="20">
        <v>150</v>
      </c>
      <c r="C55" s="20">
        <v>37</v>
      </c>
      <c r="D55" s="20">
        <v>116</v>
      </c>
      <c r="E55" s="20">
        <v>19</v>
      </c>
      <c r="F55" s="20">
        <v>34</v>
      </c>
      <c r="G55" s="20">
        <v>18</v>
      </c>
      <c r="H55" s="20">
        <v>10</v>
      </c>
      <c r="I55" s="20">
        <v>62</v>
      </c>
      <c r="J55" s="20">
        <v>17</v>
      </c>
    </row>
    <row r="56" spans="1:10" x14ac:dyDescent="0.2">
      <c r="A56" s="19" t="s">
        <v>132</v>
      </c>
      <c r="B56" s="20">
        <v>372</v>
      </c>
      <c r="C56" s="20">
        <v>41</v>
      </c>
      <c r="D56" s="20">
        <v>264</v>
      </c>
      <c r="E56" s="20">
        <v>88</v>
      </c>
      <c r="F56" s="20">
        <v>81</v>
      </c>
      <c r="G56" s="20">
        <v>38</v>
      </c>
      <c r="H56" s="20">
        <v>27</v>
      </c>
      <c r="I56" s="20">
        <v>141</v>
      </c>
      <c r="J56" s="20">
        <v>44</v>
      </c>
    </row>
    <row r="57" spans="1:10" x14ac:dyDescent="0.2">
      <c r="A57" s="19" t="s">
        <v>423</v>
      </c>
      <c r="B57" s="20">
        <v>69</v>
      </c>
      <c r="C57" s="20">
        <v>9</v>
      </c>
      <c r="D57" s="20">
        <v>49</v>
      </c>
      <c r="E57" s="20">
        <v>15</v>
      </c>
      <c r="F57" s="20">
        <v>17</v>
      </c>
      <c r="G57" s="20">
        <v>4</v>
      </c>
      <c r="H57" s="20">
        <v>3</v>
      </c>
      <c r="I57" s="20">
        <v>19</v>
      </c>
      <c r="J57" s="20">
        <v>10</v>
      </c>
    </row>
    <row r="58" spans="1:10" x14ac:dyDescent="0.2">
      <c r="A58" s="18" t="s">
        <v>133</v>
      </c>
      <c r="B58" s="17">
        <v>92</v>
      </c>
      <c r="C58" s="17">
        <v>33</v>
      </c>
      <c r="D58" s="17">
        <v>68</v>
      </c>
      <c r="E58" s="17">
        <v>14</v>
      </c>
      <c r="F58" s="17">
        <v>13</v>
      </c>
      <c r="G58" s="17">
        <v>12</v>
      </c>
      <c r="H58" s="17">
        <v>13</v>
      </c>
      <c r="I58" s="17">
        <v>28</v>
      </c>
      <c r="J58" s="17">
        <v>12</v>
      </c>
    </row>
    <row r="59" spans="1:10" x14ac:dyDescent="0.2">
      <c r="A59" s="19" t="s">
        <v>134</v>
      </c>
      <c r="B59" s="20">
        <v>813</v>
      </c>
      <c r="C59" s="20">
        <v>236</v>
      </c>
      <c r="D59" s="20">
        <v>680</v>
      </c>
      <c r="E59" s="20">
        <v>162</v>
      </c>
      <c r="F59" s="20">
        <v>251</v>
      </c>
      <c r="G59" s="20">
        <v>104</v>
      </c>
      <c r="H59" s="20">
        <v>70</v>
      </c>
      <c r="I59" s="20">
        <v>295</v>
      </c>
      <c r="J59" s="20">
        <v>51</v>
      </c>
    </row>
    <row r="60" spans="1:10" x14ac:dyDescent="0.2">
      <c r="A60" s="19" t="s">
        <v>393</v>
      </c>
      <c r="B60" s="20">
        <v>65</v>
      </c>
      <c r="C60" s="20">
        <v>15</v>
      </c>
      <c r="D60" s="20">
        <v>50</v>
      </c>
      <c r="E60" s="20">
        <v>7</v>
      </c>
      <c r="F60" s="20">
        <v>19</v>
      </c>
      <c r="G60" s="20">
        <v>7</v>
      </c>
      <c r="H60" s="20">
        <v>2</v>
      </c>
      <c r="I60" s="20">
        <v>24</v>
      </c>
      <c r="J60" s="20">
        <v>7</v>
      </c>
    </row>
    <row r="61" spans="1:10" x14ac:dyDescent="0.2">
      <c r="A61" s="19" t="s">
        <v>135</v>
      </c>
      <c r="B61" s="20">
        <v>83</v>
      </c>
      <c r="C61" s="20">
        <v>13</v>
      </c>
      <c r="D61" s="20">
        <v>61</v>
      </c>
      <c r="E61" s="20">
        <v>18</v>
      </c>
      <c r="F61" s="20">
        <v>19</v>
      </c>
      <c r="G61" s="20">
        <v>6</v>
      </c>
      <c r="H61" s="20">
        <v>7</v>
      </c>
      <c r="I61" s="20">
        <v>36</v>
      </c>
      <c r="J61" s="20">
        <v>5</v>
      </c>
    </row>
    <row r="62" spans="1:10" x14ac:dyDescent="0.2">
      <c r="A62" s="19" t="s">
        <v>424</v>
      </c>
      <c r="B62" s="20">
        <v>39</v>
      </c>
      <c r="C62" s="20">
        <v>7</v>
      </c>
      <c r="D62" s="20">
        <v>30</v>
      </c>
      <c r="E62" s="20">
        <v>8</v>
      </c>
      <c r="F62" s="20">
        <v>7</v>
      </c>
      <c r="G62" s="20">
        <v>1</v>
      </c>
      <c r="H62" s="20">
        <v>1</v>
      </c>
      <c r="I62" s="20">
        <v>13</v>
      </c>
      <c r="J62" s="20">
        <v>6</v>
      </c>
    </row>
    <row r="63" spans="1:10" x14ac:dyDescent="0.2">
      <c r="A63" s="18" t="s">
        <v>136</v>
      </c>
      <c r="B63" s="17">
        <v>59</v>
      </c>
      <c r="C63" s="17">
        <v>14</v>
      </c>
      <c r="D63" s="17">
        <v>49</v>
      </c>
      <c r="E63" s="17">
        <v>14</v>
      </c>
      <c r="F63" s="17">
        <v>9</v>
      </c>
      <c r="G63" s="17">
        <v>13</v>
      </c>
      <c r="H63" s="17">
        <v>9</v>
      </c>
      <c r="I63" s="17">
        <v>20</v>
      </c>
      <c r="J63" s="17">
        <v>4</v>
      </c>
    </row>
    <row r="64" spans="1:10" x14ac:dyDescent="0.2">
      <c r="A64" s="19" t="s">
        <v>134</v>
      </c>
      <c r="B64" s="20">
        <v>632</v>
      </c>
      <c r="C64" s="20">
        <v>158</v>
      </c>
      <c r="D64" s="20">
        <v>539</v>
      </c>
      <c r="E64" s="20">
        <v>161</v>
      </c>
      <c r="F64" s="20">
        <v>151</v>
      </c>
      <c r="G64" s="20">
        <v>83</v>
      </c>
      <c r="H64" s="20">
        <v>39</v>
      </c>
      <c r="I64" s="20">
        <v>269</v>
      </c>
      <c r="J64" s="20">
        <v>36</v>
      </c>
    </row>
    <row r="65" spans="1:10" x14ac:dyDescent="0.2">
      <c r="A65" s="19" t="s">
        <v>393</v>
      </c>
      <c r="B65" s="20">
        <v>85</v>
      </c>
      <c r="C65" s="20">
        <v>22</v>
      </c>
      <c r="D65" s="20">
        <v>66</v>
      </c>
      <c r="E65" s="20">
        <v>12</v>
      </c>
      <c r="F65" s="20">
        <v>15</v>
      </c>
      <c r="G65" s="20">
        <v>11</v>
      </c>
      <c r="H65" s="20">
        <v>8</v>
      </c>
      <c r="I65" s="20">
        <v>38</v>
      </c>
      <c r="J65" s="20">
        <v>10</v>
      </c>
    </row>
    <row r="66" spans="1:10" x14ac:dyDescent="0.2">
      <c r="A66" s="19" t="s">
        <v>135</v>
      </c>
      <c r="B66" s="20">
        <v>289</v>
      </c>
      <c r="C66" s="20">
        <v>28</v>
      </c>
      <c r="D66" s="20">
        <v>203</v>
      </c>
      <c r="E66" s="20">
        <v>70</v>
      </c>
      <c r="F66" s="20">
        <v>62</v>
      </c>
      <c r="G66" s="20">
        <v>32</v>
      </c>
      <c r="H66" s="20">
        <v>20</v>
      </c>
      <c r="I66" s="20">
        <v>105</v>
      </c>
      <c r="J66" s="20">
        <v>39</v>
      </c>
    </row>
    <row r="67" spans="1:10" x14ac:dyDescent="0.2">
      <c r="A67" s="19" t="s">
        <v>424</v>
      </c>
      <c r="B67" s="20">
        <v>30</v>
      </c>
      <c r="C67" s="20">
        <v>2</v>
      </c>
      <c r="D67" s="20">
        <v>19</v>
      </c>
      <c r="E67" s="20">
        <v>7</v>
      </c>
      <c r="F67" s="20">
        <v>10</v>
      </c>
      <c r="G67" s="20">
        <v>3</v>
      </c>
      <c r="H67" s="20">
        <v>2</v>
      </c>
      <c r="I67" s="20">
        <v>6</v>
      </c>
      <c r="J67" s="20">
        <v>4</v>
      </c>
    </row>
    <row r="68" spans="1:10" x14ac:dyDescent="0.2">
      <c r="A68" s="18" t="s">
        <v>425</v>
      </c>
      <c r="B68" s="18"/>
      <c r="C68" s="18"/>
      <c r="D68" s="18"/>
      <c r="E68" s="18"/>
      <c r="F68" s="18"/>
      <c r="G68" s="18"/>
      <c r="H68" s="18"/>
      <c r="I68" s="18"/>
      <c r="J68" s="18"/>
    </row>
    <row r="69" spans="1:10" x14ac:dyDescent="0.2">
      <c r="A69" s="19" t="s">
        <v>426</v>
      </c>
      <c r="B69" s="20">
        <v>366</v>
      </c>
      <c r="C69" s="20">
        <v>65</v>
      </c>
      <c r="D69" s="20">
        <v>275</v>
      </c>
      <c r="E69" s="20">
        <v>66</v>
      </c>
      <c r="F69" s="20">
        <v>66</v>
      </c>
      <c r="G69" s="20">
        <v>53</v>
      </c>
      <c r="H69" s="20">
        <v>38</v>
      </c>
      <c r="I69" s="20">
        <v>133</v>
      </c>
      <c r="J69" s="20">
        <v>46</v>
      </c>
    </row>
    <row r="70" spans="1:10" x14ac:dyDescent="0.2">
      <c r="A70" s="19" t="s">
        <v>427</v>
      </c>
      <c r="B70" s="20">
        <v>1212</v>
      </c>
      <c r="C70" s="20">
        <v>346</v>
      </c>
      <c r="D70" s="20">
        <v>1025</v>
      </c>
      <c r="E70" s="20">
        <v>281</v>
      </c>
      <c r="F70" s="20">
        <v>335</v>
      </c>
      <c r="G70" s="20">
        <v>161</v>
      </c>
      <c r="H70" s="20">
        <v>91</v>
      </c>
      <c r="I70" s="20">
        <v>462</v>
      </c>
      <c r="J70" s="20">
        <v>71</v>
      </c>
    </row>
    <row r="71" spans="1:10" x14ac:dyDescent="0.2">
      <c r="A71" s="19" t="s">
        <v>137</v>
      </c>
      <c r="B71" s="20">
        <v>112</v>
      </c>
      <c r="C71" s="20">
        <v>51</v>
      </c>
      <c r="D71" s="20">
        <v>90</v>
      </c>
      <c r="E71" s="20">
        <v>17</v>
      </c>
      <c r="F71" s="20">
        <v>37</v>
      </c>
      <c r="G71" s="20">
        <v>10</v>
      </c>
      <c r="H71" s="20">
        <v>5</v>
      </c>
      <c r="I71" s="20">
        <v>36</v>
      </c>
      <c r="J71" s="20">
        <v>7</v>
      </c>
    </row>
    <row r="72" spans="1:10" x14ac:dyDescent="0.2">
      <c r="A72" s="19" t="s">
        <v>138</v>
      </c>
      <c r="B72" s="20">
        <v>673</v>
      </c>
      <c r="C72" s="20">
        <v>161</v>
      </c>
      <c r="D72" s="20">
        <v>528</v>
      </c>
      <c r="E72" s="20">
        <v>161</v>
      </c>
      <c r="F72" s="20">
        <v>175</v>
      </c>
      <c r="G72" s="20">
        <v>75</v>
      </c>
      <c r="H72" s="20">
        <v>43</v>
      </c>
      <c r="I72" s="20">
        <v>268</v>
      </c>
      <c r="J72" s="20">
        <v>49</v>
      </c>
    </row>
    <row r="73" spans="1:10" x14ac:dyDescent="0.2">
      <c r="A73" s="19" t="s">
        <v>428</v>
      </c>
      <c r="B73" s="20">
        <v>75</v>
      </c>
      <c r="C73" s="20">
        <v>22</v>
      </c>
      <c r="D73" s="20">
        <v>58</v>
      </c>
      <c r="E73" s="20">
        <v>13</v>
      </c>
      <c r="F73" s="20">
        <v>19</v>
      </c>
      <c r="G73" s="20">
        <v>10</v>
      </c>
      <c r="H73" s="20">
        <v>8</v>
      </c>
      <c r="I73" s="20">
        <v>29</v>
      </c>
      <c r="J73" s="20">
        <v>8</v>
      </c>
    </row>
    <row r="74" spans="1:10" x14ac:dyDescent="0.2">
      <c r="A74" s="19" t="s">
        <v>429</v>
      </c>
      <c r="B74" s="20">
        <v>178</v>
      </c>
      <c r="C74" s="20">
        <v>23</v>
      </c>
      <c r="D74" s="20">
        <v>142</v>
      </c>
      <c r="E74" s="20">
        <v>35</v>
      </c>
      <c r="F74" s="20">
        <v>46</v>
      </c>
      <c r="G74" s="20">
        <v>19</v>
      </c>
      <c r="H74" s="20">
        <v>10</v>
      </c>
      <c r="I74" s="20">
        <v>68</v>
      </c>
      <c r="J74" s="20">
        <v>19</v>
      </c>
    </row>
    <row r="75" spans="1:10" x14ac:dyDescent="0.2">
      <c r="A75" s="19" t="s">
        <v>1441</v>
      </c>
      <c r="B75" s="20">
        <v>1644</v>
      </c>
      <c r="C75" s="20">
        <v>441</v>
      </c>
      <c r="D75" s="20">
        <v>1348</v>
      </c>
      <c r="E75" s="20">
        <v>372</v>
      </c>
      <c r="F75" s="20">
        <v>445</v>
      </c>
      <c r="G75" s="20">
        <v>200</v>
      </c>
      <c r="H75" s="20">
        <v>123</v>
      </c>
      <c r="I75" s="20">
        <v>633</v>
      </c>
      <c r="J75" s="20">
        <v>109</v>
      </c>
    </row>
    <row r="76" spans="1:10" x14ac:dyDescent="0.2">
      <c r="A76" s="18" t="s">
        <v>430</v>
      </c>
      <c r="B76" s="18"/>
      <c r="C76" s="18"/>
      <c r="D76" s="18"/>
      <c r="E76" s="18"/>
      <c r="F76" s="18"/>
      <c r="G76" s="18"/>
      <c r="H76" s="18"/>
      <c r="I76" s="18"/>
      <c r="J76" s="18"/>
    </row>
    <row r="77" spans="1:10" x14ac:dyDescent="0.2">
      <c r="A77" s="21" t="s">
        <v>431</v>
      </c>
      <c r="B77" s="34">
        <v>366</v>
      </c>
      <c r="C77" s="34">
        <v>65</v>
      </c>
      <c r="D77" s="34">
        <v>275</v>
      </c>
      <c r="E77" s="34">
        <v>66</v>
      </c>
      <c r="F77" s="34">
        <v>66</v>
      </c>
      <c r="G77" s="34">
        <v>53</v>
      </c>
      <c r="H77" s="34">
        <v>38</v>
      </c>
      <c r="I77" s="34">
        <v>133</v>
      </c>
      <c r="J77" s="34">
        <v>46</v>
      </c>
    </row>
    <row r="78" spans="1:10" x14ac:dyDescent="0.2">
      <c r="A78" s="21" t="s">
        <v>432</v>
      </c>
      <c r="B78" s="34">
        <v>954</v>
      </c>
      <c r="C78" s="34">
        <v>247</v>
      </c>
      <c r="D78" s="34">
        <v>795</v>
      </c>
      <c r="E78" s="34">
        <v>218</v>
      </c>
      <c r="F78" s="34">
        <v>269</v>
      </c>
      <c r="G78" s="34">
        <v>122</v>
      </c>
      <c r="H78" s="34">
        <v>76</v>
      </c>
      <c r="I78" s="34">
        <v>367</v>
      </c>
      <c r="J78" s="34">
        <v>62</v>
      </c>
    </row>
    <row r="79" spans="1:10" x14ac:dyDescent="0.2">
      <c r="A79" s="19" t="s">
        <v>433</v>
      </c>
      <c r="B79" s="20">
        <v>345</v>
      </c>
      <c r="C79" s="20">
        <v>106</v>
      </c>
      <c r="D79" s="20">
        <v>274</v>
      </c>
      <c r="E79" s="20">
        <v>71</v>
      </c>
      <c r="F79" s="20">
        <v>95</v>
      </c>
      <c r="G79" s="20">
        <v>36</v>
      </c>
      <c r="H79" s="20">
        <v>25</v>
      </c>
      <c r="I79" s="20">
        <v>140</v>
      </c>
      <c r="J79" s="20">
        <v>23</v>
      </c>
    </row>
    <row r="80" spans="1:10" x14ac:dyDescent="0.2">
      <c r="A80" s="19" t="s">
        <v>434</v>
      </c>
      <c r="B80" s="20">
        <v>141</v>
      </c>
      <c r="C80" s="20">
        <v>37</v>
      </c>
      <c r="D80" s="20">
        <v>119</v>
      </c>
      <c r="E80" s="20">
        <v>38</v>
      </c>
      <c r="F80" s="20">
        <v>34</v>
      </c>
      <c r="G80" s="20">
        <v>18</v>
      </c>
      <c r="H80" s="20">
        <v>8</v>
      </c>
      <c r="I80" s="20">
        <v>57</v>
      </c>
      <c r="J80" s="20">
        <v>7</v>
      </c>
    </row>
    <row r="81" spans="1:10" x14ac:dyDescent="0.2">
      <c r="A81" s="19" t="s">
        <v>435</v>
      </c>
      <c r="B81" s="20">
        <v>56</v>
      </c>
      <c r="C81" s="20">
        <v>14</v>
      </c>
      <c r="D81" s="20">
        <v>43</v>
      </c>
      <c r="E81" s="20">
        <v>14</v>
      </c>
      <c r="F81" s="20">
        <v>14</v>
      </c>
      <c r="G81" s="20">
        <v>8</v>
      </c>
      <c r="H81" s="20">
        <v>7</v>
      </c>
      <c r="I81" s="20">
        <v>25</v>
      </c>
      <c r="J81" s="20">
        <v>3</v>
      </c>
    </row>
    <row r="82" spans="1:10" x14ac:dyDescent="0.2">
      <c r="A82" s="19" t="s">
        <v>436</v>
      </c>
      <c r="B82" s="20">
        <v>48</v>
      </c>
      <c r="C82" s="20">
        <v>13</v>
      </c>
      <c r="D82" s="20">
        <v>41</v>
      </c>
      <c r="E82" s="20">
        <v>10</v>
      </c>
      <c r="F82" s="20">
        <v>12</v>
      </c>
      <c r="G82" s="20">
        <v>3</v>
      </c>
      <c r="H82" s="20">
        <v>0</v>
      </c>
      <c r="I82" s="20">
        <v>17</v>
      </c>
      <c r="J82" s="20">
        <v>4</v>
      </c>
    </row>
    <row r="83" spans="1:10" x14ac:dyDescent="0.2">
      <c r="A83" s="19" t="s">
        <v>437</v>
      </c>
      <c r="B83" s="20">
        <v>20</v>
      </c>
      <c r="C83" s="20">
        <v>5</v>
      </c>
      <c r="D83" s="20">
        <v>14</v>
      </c>
      <c r="E83" s="20">
        <v>2</v>
      </c>
      <c r="F83" s="20">
        <v>4</v>
      </c>
      <c r="G83" s="20">
        <v>2</v>
      </c>
      <c r="H83" s="20">
        <v>0</v>
      </c>
      <c r="I83" s="20">
        <v>4</v>
      </c>
      <c r="J83" s="20">
        <v>3</v>
      </c>
    </row>
    <row r="84" spans="1:10" x14ac:dyDescent="0.2">
      <c r="A84" s="19" t="s">
        <v>438</v>
      </c>
      <c r="B84" s="20">
        <v>4</v>
      </c>
      <c r="C84" s="20">
        <v>1</v>
      </c>
      <c r="D84" s="20">
        <v>2</v>
      </c>
      <c r="E84" s="20">
        <v>0</v>
      </c>
      <c r="F84" s="20">
        <v>2</v>
      </c>
      <c r="G84" s="20">
        <v>0</v>
      </c>
      <c r="H84" s="20">
        <v>0</v>
      </c>
      <c r="I84" s="20">
        <v>0</v>
      </c>
      <c r="J84" s="20">
        <v>1</v>
      </c>
    </row>
    <row r="85" spans="1:10" x14ac:dyDescent="0.2">
      <c r="A85" s="19" t="s">
        <v>439</v>
      </c>
      <c r="B85" s="20">
        <v>2</v>
      </c>
      <c r="C85" s="20">
        <v>0</v>
      </c>
      <c r="D85" s="20">
        <v>2</v>
      </c>
      <c r="E85" s="20">
        <v>0</v>
      </c>
      <c r="F85" s="20">
        <v>1</v>
      </c>
      <c r="G85" s="20">
        <v>0</v>
      </c>
      <c r="H85" s="20">
        <v>1</v>
      </c>
      <c r="I85" s="20">
        <v>2</v>
      </c>
      <c r="J85" s="20">
        <v>0</v>
      </c>
    </row>
    <row r="86" spans="1:10" x14ac:dyDescent="0.2">
      <c r="A86" s="19" t="s">
        <v>440</v>
      </c>
      <c r="B86" s="20">
        <v>2</v>
      </c>
      <c r="C86" s="20">
        <v>0</v>
      </c>
      <c r="D86" s="20">
        <v>2</v>
      </c>
      <c r="E86" s="20">
        <v>1</v>
      </c>
      <c r="F86" s="20">
        <v>0</v>
      </c>
      <c r="G86" s="20">
        <v>1</v>
      </c>
      <c r="H86" s="20">
        <v>1</v>
      </c>
      <c r="I86" s="20">
        <v>1</v>
      </c>
      <c r="J86" s="20">
        <v>0</v>
      </c>
    </row>
    <row r="87" spans="1:10" x14ac:dyDescent="0.2">
      <c r="A87" s="19" t="s">
        <v>429</v>
      </c>
      <c r="B87" s="20">
        <v>250</v>
      </c>
      <c r="C87" s="20">
        <v>41</v>
      </c>
      <c r="D87" s="20">
        <v>198</v>
      </c>
      <c r="E87" s="20">
        <v>53</v>
      </c>
      <c r="F87" s="20">
        <v>60</v>
      </c>
      <c r="G87" s="20">
        <v>29</v>
      </c>
      <c r="H87" s="20">
        <v>15</v>
      </c>
      <c r="I87" s="20">
        <v>88</v>
      </c>
      <c r="J87" s="20">
        <v>25</v>
      </c>
    </row>
    <row r="88" spans="1:10" x14ac:dyDescent="0.2">
      <c r="A88" s="18" t="s">
        <v>441</v>
      </c>
      <c r="B88" s="18"/>
      <c r="C88" s="18"/>
      <c r="D88" s="18"/>
      <c r="E88" s="18"/>
      <c r="F88" s="18"/>
      <c r="G88" s="18"/>
      <c r="H88" s="18"/>
      <c r="I88" s="18"/>
      <c r="J88" s="18"/>
    </row>
    <row r="89" spans="1:10" x14ac:dyDescent="0.2">
      <c r="A89" s="19" t="s">
        <v>442</v>
      </c>
      <c r="B89" s="20">
        <v>1712</v>
      </c>
      <c r="C89" s="20">
        <v>416</v>
      </c>
      <c r="D89" s="20">
        <v>1391</v>
      </c>
      <c r="E89" s="20">
        <v>406</v>
      </c>
      <c r="F89" s="20">
        <v>476</v>
      </c>
      <c r="G89" s="20">
        <v>203</v>
      </c>
      <c r="H89" s="20">
        <v>130</v>
      </c>
      <c r="I89" s="20">
        <v>675</v>
      </c>
      <c r="J89" s="20">
        <v>119</v>
      </c>
    </row>
    <row r="90" spans="1:10" x14ac:dyDescent="0.2">
      <c r="A90" s="19" t="s">
        <v>139</v>
      </c>
      <c r="B90" s="20">
        <v>76</v>
      </c>
      <c r="C90" s="20">
        <v>21</v>
      </c>
      <c r="D90" s="20">
        <v>61</v>
      </c>
      <c r="E90" s="20">
        <v>11</v>
      </c>
      <c r="F90" s="20">
        <v>16</v>
      </c>
      <c r="G90" s="20">
        <v>12</v>
      </c>
      <c r="H90" s="20">
        <v>10</v>
      </c>
      <c r="I90" s="20">
        <v>31</v>
      </c>
      <c r="J90" s="20">
        <v>5</v>
      </c>
    </row>
    <row r="91" spans="1:10" x14ac:dyDescent="0.2">
      <c r="A91" s="19" t="s">
        <v>443</v>
      </c>
      <c r="B91" s="20">
        <v>59</v>
      </c>
      <c r="C91" s="20">
        <v>14</v>
      </c>
      <c r="D91" s="20">
        <v>47</v>
      </c>
      <c r="E91" s="20">
        <v>8</v>
      </c>
      <c r="F91" s="20">
        <v>13</v>
      </c>
      <c r="G91" s="20">
        <v>12</v>
      </c>
      <c r="H91" s="20">
        <v>2</v>
      </c>
      <c r="I91" s="20">
        <v>11</v>
      </c>
      <c r="J91" s="20">
        <v>10</v>
      </c>
    </row>
    <row r="92" spans="1:10" x14ac:dyDescent="0.2">
      <c r="A92" s="19" t="s">
        <v>140</v>
      </c>
      <c r="B92" s="20">
        <v>194</v>
      </c>
      <c r="C92" s="20">
        <v>58</v>
      </c>
      <c r="D92" s="20">
        <v>156</v>
      </c>
      <c r="E92" s="20">
        <v>24</v>
      </c>
      <c r="F92" s="20">
        <v>20</v>
      </c>
      <c r="G92" s="20">
        <v>28</v>
      </c>
      <c r="H92" s="20">
        <v>17</v>
      </c>
      <c r="I92" s="20">
        <v>67</v>
      </c>
      <c r="J92" s="20">
        <v>21</v>
      </c>
    </row>
    <row r="93" spans="1:10" x14ac:dyDescent="0.2">
      <c r="A93" s="19" t="s">
        <v>141</v>
      </c>
      <c r="B93" s="20">
        <v>16</v>
      </c>
      <c r="C93" s="20">
        <v>2</v>
      </c>
      <c r="D93" s="20">
        <v>11</v>
      </c>
      <c r="E93" s="20">
        <v>4</v>
      </c>
      <c r="F93" s="20">
        <v>1</v>
      </c>
      <c r="G93" s="20">
        <v>5</v>
      </c>
      <c r="H93" s="20">
        <v>1</v>
      </c>
      <c r="I93" s="20">
        <v>6</v>
      </c>
      <c r="J93" s="20">
        <v>3</v>
      </c>
    </row>
    <row r="94" spans="1:10" x14ac:dyDescent="0.2">
      <c r="A94" s="19" t="s">
        <v>401</v>
      </c>
      <c r="B94" s="20">
        <v>46</v>
      </c>
      <c r="C94" s="20">
        <v>6</v>
      </c>
      <c r="D94" s="20">
        <v>37</v>
      </c>
      <c r="E94" s="20">
        <v>5</v>
      </c>
      <c r="F94" s="20">
        <v>6</v>
      </c>
      <c r="G94" s="20">
        <v>6</v>
      </c>
      <c r="H94" s="20">
        <v>6</v>
      </c>
      <c r="I94" s="20">
        <v>18</v>
      </c>
      <c r="J94" s="20">
        <v>6</v>
      </c>
    </row>
    <row r="95" spans="1:10" x14ac:dyDescent="0.2">
      <c r="A95" s="19" t="s">
        <v>429</v>
      </c>
      <c r="B95" s="20">
        <v>85</v>
      </c>
      <c r="C95" s="20">
        <v>12</v>
      </c>
      <c r="D95" s="20">
        <v>62</v>
      </c>
      <c r="E95" s="20">
        <v>15</v>
      </c>
      <c r="F95" s="20">
        <v>25</v>
      </c>
      <c r="G95" s="20">
        <v>6</v>
      </c>
      <c r="H95" s="20">
        <v>5</v>
      </c>
      <c r="I95" s="20">
        <v>26</v>
      </c>
      <c r="J95" s="20">
        <v>10</v>
      </c>
    </row>
    <row r="96" spans="1:10" x14ac:dyDescent="0.2">
      <c r="A96" s="18" t="s">
        <v>444</v>
      </c>
      <c r="B96" s="18"/>
      <c r="C96" s="18"/>
      <c r="D96" s="18"/>
      <c r="E96" s="18"/>
      <c r="F96" s="18"/>
      <c r="G96" s="18"/>
      <c r="H96" s="18"/>
      <c r="I96" s="18"/>
      <c r="J96" s="18"/>
    </row>
    <row r="97" spans="1:10" x14ac:dyDescent="0.2">
      <c r="A97" s="19" t="s">
        <v>445</v>
      </c>
      <c r="B97" s="20">
        <v>1212</v>
      </c>
      <c r="C97" s="20">
        <v>306</v>
      </c>
      <c r="D97" s="20">
        <v>1001</v>
      </c>
      <c r="E97" s="20">
        <v>283</v>
      </c>
      <c r="F97" s="20">
        <v>364</v>
      </c>
      <c r="G97" s="20">
        <v>143</v>
      </c>
      <c r="H97" s="20">
        <v>93</v>
      </c>
      <c r="I97" s="20">
        <v>498</v>
      </c>
      <c r="J97" s="20">
        <v>67</v>
      </c>
    </row>
    <row r="98" spans="1:10" x14ac:dyDescent="0.2">
      <c r="A98" s="19" t="s">
        <v>446</v>
      </c>
      <c r="B98" s="20">
        <v>24</v>
      </c>
      <c r="C98" s="20">
        <v>8</v>
      </c>
      <c r="D98" s="20">
        <v>23</v>
      </c>
      <c r="E98" s="20">
        <v>7</v>
      </c>
      <c r="F98" s="20">
        <v>9</v>
      </c>
      <c r="G98" s="20">
        <v>3</v>
      </c>
      <c r="H98" s="20">
        <v>1</v>
      </c>
      <c r="I98" s="20">
        <v>13</v>
      </c>
      <c r="J98" s="20">
        <v>0</v>
      </c>
    </row>
    <row r="99" spans="1:10" x14ac:dyDescent="0.2">
      <c r="A99" s="19" t="s">
        <v>447</v>
      </c>
      <c r="B99" s="20">
        <v>76</v>
      </c>
      <c r="C99" s="20">
        <v>29</v>
      </c>
      <c r="D99" s="20">
        <v>64</v>
      </c>
      <c r="E99" s="20">
        <v>15</v>
      </c>
      <c r="F99" s="20">
        <v>21</v>
      </c>
      <c r="G99" s="20">
        <v>7</v>
      </c>
      <c r="H99" s="20">
        <v>7</v>
      </c>
      <c r="I99" s="20">
        <v>29</v>
      </c>
      <c r="J99" s="20">
        <v>3</v>
      </c>
    </row>
    <row r="100" spans="1:10" x14ac:dyDescent="0.2">
      <c r="A100" s="19" t="s">
        <v>448</v>
      </c>
      <c r="B100" s="20">
        <v>43</v>
      </c>
      <c r="C100" s="20">
        <v>13</v>
      </c>
      <c r="D100" s="20">
        <v>33</v>
      </c>
      <c r="E100" s="20">
        <v>7</v>
      </c>
      <c r="F100" s="20">
        <v>9</v>
      </c>
      <c r="G100" s="20">
        <v>9</v>
      </c>
      <c r="H100" s="20">
        <v>4</v>
      </c>
      <c r="I100" s="20">
        <v>17</v>
      </c>
      <c r="J100" s="20">
        <v>5</v>
      </c>
    </row>
    <row r="101" spans="1:10" x14ac:dyDescent="0.2">
      <c r="A101" s="19" t="s">
        <v>449</v>
      </c>
      <c r="B101" s="20">
        <v>14</v>
      </c>
      <c r="C101" s="20">
        <v>9</v>
      </c>
      <c r="D101" s="20">
        <v>11</v>
      </c>
      <c r="E101" s="20">
        <v>4</v>
      </c>
      <c r="F101" s="20">
        <v>2</v>
      </c>
      <c r="G101" s="20">
        <v>1</v>
      </c>
      <c r="H101" s="20">
        <v>2</v>
      </c>
      <c r="I101" s="20">
        <v>5</v>
      </c>
      <c r="J101" s="20">
        <v>0</v>
      </c>
    </row>
    <row r="102" spans="1:10" x14ac:dyDescent="0.2">
      <c r="A102" s="19" t="s">
        <v>450</v>
      </c>
      <c r="B102" s="20">
        <v>5</v>
      </c>
      <c r="C102" s="20">
        <v>1</v>
      </c>
      <c r="D102" s="20">
        <v>4</v>
      </c>
      <c r="E102" s="20">
        <v>1</v>
      </c>
      <c r="F102" s="20">
        <v>2</v>
      </c>
      <c r="G102" s="20">
        <v>0</v>
      </c>
      <c r="H102" s="20">
        <v>0</v>
      </c>
      <c r="I102" s="20">
        <v>3</v>
      </c>
      <c r="J102" s="20">
        <v>1</v>
      </c>
    </row>
    <row r="103" spans="1:10" x14ac:dyDescent="0.2">
      <c r="A103" s="19" t="s">
        <v>429</v>
      </c>
      <c r="B103" s="20">
        <v>414</v>
      </c>
      <c r="C103" s="20">
        <v>71</v>
      </c>
      <c r="D103" s="20">
        <v>316</v>
      </c>
      <c r="E103" s="20">
        <v>100</v>
      </c>
      <c r="F103" s="20">
        <v>85</v>
      </c>
      <c r="G103" s="20">
        <v>52</v>
      </c>
      <c r="H103" s="20">
        <v>33</v>
      </c>
      <c r="I103" s="20">
        <v>141</v>
      </c>
      <c r="J103" s="20">
        <v>48</v>
      </c>
    </row>
    <row r="104" spans="1:10" x14ac:dyDescent="0.2">
      <c r="A104" s="18" t="s">
        <v>451</v>
      </c>
      <c r="B104" s="18"/>
      <c r="C104" s="18"/>
      <c r="D104" s="18"/>
      <c r="E104" s="18"/>
      <c r="F104" s="18"/>
      <c r="G104" s="18"/>
      <c r="H104" s="18"/>
      <c r="I104" s="18"/>
      <c r="J104" s="18"/>
    </row>
    <row r="105" spans="1:10" x14ac:dyDescent="0.2">
      <c r="A105" s="19" t="s">
        <v>445</v>
      </c>
      <c r="B105" s="20">
        <v>13</v>
      </c>
      <c r="C105" s="20">
        <v>1</v>
      </c>
      <c r="D105" s="20">
        <v>11</v>
      </c>
      <c r="E105" s="20">
        <v>4</v>
      </c>
      <c r="F105" s="20">
        <v>1</v>
      </c>
      <c r="G105" s="20">
        <v>2</v>
      </c>
      <c r="H105" s="20">
        <v>1</v>
      </c>
      <c r="I105" s="20">
        <v>4</v>
      </c>
      <c r="J105" s="20">
        <v>2</v>
      </c>
    </row>
    <row r="106" spans="1:10" x14ac:dyDescent="0.2">
      <c r="A106" s="19" t="s">
        <v>446</v>
      </c>
      <c r="B106" s="20">
        <v>89</v>
      </c>
      <c r="C106" s="20">
        <v>18</v>
      </c>
      <c r="D106" s="20">
        <v>69</v>
      </c>
      <c r="E106" s="20">
        <v>11</v>
      </c>
      <c r="F106" s="20">
        <v>13</v>
      </c>
      <c r="G106" s="20">
        <v>14</v>
      </c>
      <c r="H106" s="20">
        <v>7</v>
      </c>
      <c r="I106" s="20">
        <v>29</v>
      </c>
      <c r="J106" s="20">
        <v>15</v>
      </c>
    </row>
    <row r="107" spans="1:10" x14ac:dyDescent="0.2">
      <c r="A107" s="19" t="s">
        <v>447</v>
      </c>
      <c r="B107" s="20">
        <v>143</v>
      </c>
      <c r="C107" s="20">
        <v>43</v>
      </c>
      <c r="D107" s="20">
        <v>119</v>
      </c>
      <c r="E107" s="20">
        <v>24</v>
      </c>
      <c r="F107" s="20">
        <v>17</v>
      </c>
      <c r="G107" s="20">
        <v>28</v>
      </c>
      <c r="H107" s="20">
        <v>8</v>
      </c>
      <c r="I107" s="20">
        <v>43</v>
      </c>
      <c r="J107" s="20">
        <v>12</v>
      </c>
    </row>
    <row r="108" spans="1:10" x14ac:dyDescent="0.2">
      <c r="A108" s="19" t="s">
        <v>448</v>
      </c>
      <c r="B108" s="20">
        <v>27</v>
      </c>
      <c r="C108" s="20">
        <v>10</v>
      </c>
      <c r="D108" s="20">
        <v>22</v>
      </c>
      <c r="E108" s="20">
        <v>2</v>
      </c>
      <c r="F108" s="20">
        <v>7</v>
      </c>
      <c r="G108" s="20">
        <v>3</v>
      </c>
      <c r="H108" s="20">
        <v>4</v>
      </c>
      <c r="I108" s="20">
        <v>6</v>
      </c>
      <c r="J108" s="20">
        <v>3</v>
      </c>
    </row>
    <row r="109" spans="1:10" x14ac:dyDescent="0.2">
      <c r="A109" s="19" t="s">
        <v>449</v>
      </c>
      <c r="B109" s="20">
        <v>5</v>
      </c>
      <c r="C109" s="20">
        <v>1</v>
      </c>
      <c r="D109" s="20">
        <v>3</v>
      </c>
      <c r="E109" s="20">
        <v>0</v>
      </c>
      <c r="F109" s="20">
        <v>0</v>
      </c>
      <c r="G109" s="20">
        <v>0</v>
      </c>
      <c r="H109" s="20">
        <v>2</v>
      </c>
      <c r="I109" s="20">
        <v>4</v>
      </c>
      <c r="J109" s="20">
        <v>0</v>
      </c>
    </row>
    <row r="110" spans="1:10" x14ac:dyDescent="0.2">
      <c r="A110" s="19" t="s">
        <v>450</v>
      </c>
      <c r="B110" s="20">
        <v>10</v>
      </c>
      <c r="C110" s="20">
        <v>5</v>
      </c>
      <c r="D110" s="20">
        <v>8</v>
      </c>
      <c r="E110" s="20">
        <v>0</v>
      </c>
      <c r="F110" s="20">
        <v>0</v>
      </c>
      <c r="G110" s="20">
        <v>1</v>
      </c>
      <c r="H110" s="20">
        <v>1</v>
      </c>
      <c r="I110" s="20">
        <v>3</v>
      </c>
      <c r="J110" s="20">
        <v>2</v>
      </c>
    </row>
    <row r="111" spans="1:10" x14ac:dyDescent="0.2">
      <c r="A111" s="19" t="s">
        <v>429</v>
      </c>
      <c r="B111" s="20">
        <v>28</v>
      </c>
      <c r="C111" s="20">
        <v>2</v>
      </c>
      <c r="D111" s="20">
        <v>19</v>
      </c>
      <c r="E111" s="20">
        <v>0</v>
      </c>
      <c r="F111" s="20">
        <v>2</v>
      </c>
      <c r="G111" s="20">
        <v>3</v>
      </c>
      <c r="H111" s="20">
        <v>3</v>
      </c>
      <c r="I111" s="20">
        <v>13</v>
      </c>
      <c r="J111" s="20">
        <v>6</v>
      </c>
    </row>
    <row r="112" spans="1:10" x14ac:dyDescent="0.2">
      <c r="A112" s="18" t="s">
        <v>142</v>
      </c>
      <c r="B112" s="18"/>
      <c r="C112" s="18"/>
      <c r="D112" s="18"/>
      <c r="E112" s="18"/>
      <c r="F112" s="18"/>
      <c r="G112" s="18"/>
      <c r="H112" s="18"/>
      <c r="I112" s="18"/>
      <c r="J112" s="18"/>
    </row>
    <row r="113" spans="1:10" x14ac:dyDescent="0.2">
      <c r="A113" s="19" t="s">
        <v>452</v>
      </c>
      <c r="B113" s="20">
        <v>90</v>
      </c>
      <c r="C113" s="20">
        <v>33</v>
      </c>
      <c r="D113" s="20">
        <v>75</v>
      </c>
      <c r="E113" s="20">
        <v>27</v>
      </c>
      <c r="F113" s="20">
        <v>27</v>
      </c>
      <c r="G113" s="20">
        <v>9</v>
      </c>
      <c r="H113" s="20">
        <v>11</v>
      </c>
      <c r="I113" s="20">
        <v>29</v>
      </c>
      <c r="J113" s="20">
        <v>7</v>
      </c>
    </row>
    <row r="114" spans="1:10" x14ac:dyDescent="0.2">
      <c r="A114" s="19" t="s">
        <v>453</v>
      </c>
      <c r="B114" s="20">
        <v>307</v>
      </c>
      <c r="C114" s="20">
        <v>108</v>
      </c>
      <c r="D114" s="20">
        <v>257</v>
      </c>
      <c r="E114" s="20">
        <v>85</v>
      </c>
      <c r="F114" s="20">
        <v>77</v>
      </c>
      <c r="G114" s="20">
        <v>44</v>
      </c>
      <c r="H114" s="20">
        <v>30</v>
      </c>
      <c r="I114" s="20">
        <v>116</v>
      </c>
      <c r="J114" s="20">
        <v>18</v>
      </c>
    </row>
    <row r="115" spans="1:10" x14ac:dyDescent="0.2">
      <c r="A115" s="19" t="s">
        <v>454</v>
      </c>
      <c r="B115" s="20">
        <v>392</v>
      </c>
      <c r="C115" s="20">
        <v>134</v>
      </c>
      <c r="D115" s="20">
        <v>328</v>
      </c>
      <c r="E115" s="20">
        <v>83</v>
      </c>
      <c r="F115" s="20">
        <v>108</v>
      </c>
      <c r="G115" s="20">
        <v>54</v>
      </c>
      <c r="H115" s="20">
        <v>26</v>
      </c>
      <c r="I115" s="20">
        <v>163</v>
      </c>
      <c r="J115" s="20">
        <v>24</v>
      </c>
    </row>
    <row r="116" spans="1:10" x14ac:dyDescent="0.2">
      <c r="A116" s="19" t="s">
        <v>455</v>
      </c>
      <c r="B116" s="20">
        <v>379</v>
      </c>
      <c r="C116" s="20">
        <v>87</v>
      </c>
      <c r="D116" s="20">
        <v>306</v>
      </c>
      <c r="E116" s="20">
        <v>80</v>
      </c>
      <c r="F116" s="20">
        <v>101</v>
      </c>
      <c r="G116" s="20">
        <v>52</v>
      </c>
      <c r="H116" s="20">
        <v>24</v>
      </c>
      <c r="I116" s="20">
        <v>137</v>
      </c>
      <c r="J116" s="20">
        <v>32</v>
      </c>
    </row>
    <row r="117" spans="1:10" x14ac:dyDescent="0.2">
      <c r="A117" s="19" t="s">
        <v>456</v>
      </c>
      <c r="B117" s="20">
        <v>951</v>
      </c>
      <c r="C117" s="20">
        <v>156</v>
      </c>
      <c r="D117" s="20">
        <v>748</v>
      </c>
      <c r="E117" s="20">
        <v>186</v>
      </c>
      <c r="F117" s="20">
        <v>225</v>
      </c>
      <c r="G117" s="20">
        <v>108</v>
      </c>
      <c r="H117" s="20">
        <v>76</v>
      </c>
      <c r="I117" s="20">
        <v>370</v>
      </c>
      <c r="J117" s="20">
        <v>83</v>
      </c>
    </row>
    <row r="118" spans="1:10" x14ac:dyDescent="0.2">
      <c r="A118" s="19" t="s">
        <v>429</v>
      </c>
      <c r="B118" s="20">
        <v>69</v>
      </c>
      <c r="C118" s="20">
        <v>11</v>
      </c>
      <c r="D118" s="20">
        <v>51</v>
      </c>
      <c r="E118" s="20">
        <v>12</v>
      </c>
      <c r="F118" s="20">
        <v>19</v>
      </c>
      <c r="G118" s="20">
        <v>5</v>
      </c>
      <c r="H118" s="20">
        <v>4</v>
      </c>
      <c r="I118" s="20">
        <v>19</v>
      </c>
      <c r="J118" s="20">
        <v>10</v>
      </c>
    </row>
    <row r="119" spans="1:10" x14ac:dyDescent="0.2">
      <c r="A119" s="18" t="s">
        <v>143</v>
      </c>
      <c r="B119" s="18"/>
      <c r="C119" s="18"/>
      <c r="D119" s="18"/>
      <c r="E119" s="18"/>
      <c r="F119" s="18"/>
      <c r="G119" s="18"/>
      <c r="H119" s="18"/>
      <c r="I119" s="18"/>
      <c r="J119" s="18"/>
    </row>
    <row r="120" spans="1:10" x14ac:dyDescent="0.2">
      <c r="A120" s="21" t="s">
        <v>457</v>
      </c>
      <c r="B120" s="21"/>
      <c r="C120" s="21"/>
      <c r="D120" s="21"/>
      <c r="E120" s="21"/>
      <c r="F120" s="21"/>
      <c r="G120" s="21"/>
      <c r="H120" s="21"/>
      <c r="I120" s="21"/>
      <c r="J120" s="21"/>
    </row>
    <row r="121" spans="1:10" x14ac:dyDescent="0.2">
      <c r="A121" s="19" t="s">
        <v>458</v>
      </c>
      <c r="B121" s="20">
        <v>546</v>
      </c>
      <c r="C121" s="20">
        <v>178</v>
      </c>
      <c r="D121" s="20">
        <v>454</v>
      </c>
      <c r="E121" s="20">
        <v>140</v>
      </c>
      <c r="F121" s="20">
        <v>160</v>
      </c>
      <c r="G121" s="20">
        <v>70</v>
      </c>
      <c r="H121" s="20">
        <v>54</v>
      </c>
      <c r="I121" s="20">
        <v>213</v>
      </c>
      <c r="J121" s="20">
        <v>34</v>
      </c>
    </row>
    <row r="122" spans="1:10" x14ac:dyDescent="0.2">
      <c r="A122" s="19" t="s">
        <v>459</v>
      </c>
      <c r="B122" s="20">
        <v>531</v>
      </c>
      <c r="C122" s="20">
        <v>153</v>
      </c>
      <c r="D122" s="20">
        <v>448</v>
      </c>
      <c r="E122" s="20">
        <v>126</v>
      </c>
      <c r="F122" s="20">
        <v>143</v>
      </c>
      <c r="G122" s="20">
        <v>88</v>
      </c>
      <c r="H122" s="20">
        <v>44</v>
      </c>
      <c r="I122" s="20">
        <v>199</v>
      </c>
      <c r="J122" s="20">
        <v>38</v>
      </c>
    </row>
    <row r="123" spans="1:10" x14ac:dyDescent="0.2">
      <c r="A123" s="19" t="s">
        <v>460</v>
      </c>
      <c r="B123" s="20">
        <v>205</v>
      </c>
      <c r="C123" s="20">
        <v>50</v>
      </c>
      <c r="D123" s="20">
        <v>162</v>
      </c>
      <c r="E123" s="20">
        <v>41</v>
      </c>
      <c r="F123" s="20">
        <v>52</v>
      </c>
      <c r="G123" s="20">
        <v>19</v>
      </c>
      <c r="H123" s="20">
        <v>15</v>
      </c>
      <c r="I123" s="20">
        <v>80</v>
      </c>
      <c r="J123" s="20">
        <v>18</v>
      </c>
    </row>
    <row r="124" spans="1:10" x14ac:dyDescent="0.2">
      <c r="A124" s="19" t="s">
        <v>461</v>
      </c>
      <c r="B124" s="20">
        <v>762</v>
      </c>
      <c r="C124" s="20">
        <v>123</v>
      </c>
      <c r="D124" s="20">
        <v>594</v>
      </c>
      <c r="E124" s="20">
        <v>143</v>
      </c>
      <c r="F124" s="20">
        <v>174</v>
      </c>
      <c r="G124" s="20">
        <v>79</v>
      </c>
      <c r="H124" s="20">
        <v>51</v>
      </c>
      <c r="I124" s="20">
        <v>292</v>
      </c>
      <c r="J124" s="20">
        <v>64</v>
      </c>
    </row>
    <row r="125" spans="1:10" x14ac:dyDescent="0.2">
      <c r="A125" s="19" t="s">
        <v>429</v>
      </c>
      <c r="B125" s="20">
        <v>144</v>
      </c>
      <c r="C125" s="20">
        <v>25</v>
      </c>
      <c r="D125" s="20">
        <v>107</v>
      </c>
      <c r="E125" s="20">
        <v>23</v>
      </c>
      <c r="F125" s="20">
        <v>28</v>
      </c>
      <c r="G125" s="20">
        <v>16</v>
      </c>
      <c r="H125" s="20">
        <v>7</v>
      </c>
      <c r="I125" s="20">
        <v>50</v>
      </c>
      <c r="J125" s="20">
        <v>20</v>
      </c>
    </row>
    <row r="126" spans="1:10" x14ac:dyDescent="0.2">
      <c r="A126" s="18" t="s">
        <v>143</v>
      </c>
      <c r="B126" s="18"/>
      <c r="C126" s="18"/>
      <c r="D126" s="18"/>
      <c r="E126" s="18"/>
      <c r="F126" s="18"/>
      <c r="G126" s="18"/>
      <c r="H126" s="18"/>
      <c r="I126" s="18"/>
      <c r="J126" s="18"/>
    </row>
    <row r="127" spans="1:10" x14ac:dyDescent="0.2">
      <c r="A127" s="21" t="s">
        <v>462</v>
      </c>
      <c r="B127" s="21"/>
      <c r="C127" s="21"/>
      <c r="D127" s="21"/>
      <c r="E127" s="21"/>
      <c r="F127" s="21"/>
      <c r="G127" s="21"/>
      <c r="H127" s="21"/>
      <c r="I127" s="21"/>
      <c r="J127" s="21"/>
    </row>
    <row r="128" spans="1:10" x14ac:dyDescent="0.2">
      <c r="A128" s="19" t="s">
        <v>458</v>
      </c>
      <c r="B128" s="20">
        <v>285</v>
      </c>
      <c r="C128" s="20">
        <v>111</v>
      </c>
      <c r="D128" s="20">
        <v>243</v>
      </c>
      <c r="E128" s="20">
        <v>62</v>
      </c>
      <c r="F128" s="20">
        <v>78</v>
      </c>
      <c r="G128" s="20">
        <v>42</v>
      </c>
      <c r="H128" s="20">
        <v>31</v>
      </c>
      <c r="I128" s="20">
        <v>112</v>
      </c>
      <c r="J128" s="20">
        <v>15</v>
      </c>
    </row>
    <row r="129" spans="1:10" x14ac:dyDescent="0.2">
      <c r="A129" s="19" t="s">
        <v>459</v>
      </c>
      <c r="B129" s="20">
        <v>217</v>
      </c>
      <c r="C129" s="20">
        <v>73</v>
      </c>
      <c r="D129" s="20">
        <v>182</v>
      </c>
      <c r="E129" s="20">
        <v>55</v>
      </c>
      <c r="F129" s="20">
        <v>57</v>
      </c>
      <c r="G129" s="20">
        <v>41</v>
      </c>
      <c r="H129" s="20">
        <v>11</v>
      </c>
      <c r="I129" s="20">
        <v>80</v>
      </c>
      <c r="J129" s="20">
        <v>17</v>
      </c>
    </row>
    <row r="130" spans="1:10" x14ac:dyDescent="0.2">
      <c r="A130" s="19" t="s">
        <v>460</v>
      </c>
      <c r="B130" s="20">
        <v>142</v>
      </c>
      <c r="C130" s="20">
        <v>47</v>
      </c>
      <c r="D130" s="20">
        <v>119</v>
      </c>
      <c r="E130" s="20">
        <v>38</v>
      </c>
      <c r="F130" s="20">
        <v>42</v>
      </c>
      <c r="G130" s="20">
        <v>17</v>
      </c>
      <c r="H130" s="20">
        <v>13</v>
      </c>
      <c r="I130" s="20">
        <v>52</v>
      </c>
      <c r="J130" s="20">
        <v>8</v>
      </c>
    </row>
    <row r="131" spans="1:10" x14ac:dyDescent="0.2">
      <c r="A131" s="19" t="s">
        <v>461</v>
      </c>
      <c r="B131" s="20">
        <v>1184</v>
      </c>
      <c r="C131" s="20">
        <v>239</v>
      </c>
      <c r="D131" s="20">
        <v>945</v>
      </c>
      <c r="E131" s="20">
        <v>251</v>
      </c>
      <c r="F131" s="20">
        <v>306</v>
      </c>
      <c r="G131" s="20">
        <v>128</v>
      </c>
      <c r="H131" s="20">
        <v>88</v>
      </c>
      <c r="I131" s="20">
        <v>463</v>
      </c>
      <c r="J131" s="20">
        <v>87</v>
      </c>
    </row>
    <row r="132" spans="1:10" x14ac:dyDescent="0.2">
      <c r="A132" s="19" t="s">
        <v>429</v>
      </c>
      <c r="B132" s="20">
        <v>360</v>
      </c>
      <c r="C132" s="20">
        <v>59</v>
      </c>
      <c r="D132" s="20">
        <v>276</v>
      </c>
      <c r="E132" s="20">
        <v>67</v>
      </c>
      <c r="F132" s="20">
        <v>74</v>
      </c>
      <c r="G132" s="20">
        <v>44</v>
      </c>
      <c r="H132" s="20">
        <v>28</v>
      </c>
      <c r="I132" s="20">
        <v>127</v>
      </c>
      <c r="J132" s="20">
        <v>47</v>
      </c>
    </row>
    <row r="133" spans="1:10" x14ac:dyDescent="0.2">
      <c r="A133" s="18" t="s">
        <v>143</v>
      </c>
      <c r="B133" s="18"/>
      <c r="C133" s="18"/>
      <c r="D133" s="18"/>
      <c r="E133" s="18"/>
      <c r="F133" s="18"/>
      <c r="G133" s="18"/>
      <c r="H133" s="18"/>
      <c r="I133" s="18"/>
      <c r="J133" s="18"/>
    </row>
    <row r="134" spans="1:10" x14ac:dyDescent="0.2">
      <c r="A134" s="21" t="s">
        <v>463</v>
      </c>
      <c r="B134" s="21"/>
      <c r="C134" s="21"/>
      <c r="D134" s="21"/>
      <c r="E134" s="21"/>
      <c r="F134" s="21"/>
      <c r="G134" s="21"/>
      <c r="H134" s="21"/>
      <c r="I134" s="21"/>
      <c r="J134" s="21"/>
    </row>
    <row r="135" spans="1:10" x14ac:dyDescent="0.2">
      <c r="A135" s="19" t="s">
        <v>458</v>
      </c>
      <c r="B135" s="20">
        <v>330</v>
      </c>
      <c r="C135" s="20">
        <v>104</v>
      </c>
      <c r="D135" s="20">
        <v>281</v>
      </c>
      <c r="E135" s="20">
        <v>80</v>
      </c>
      <c r="F135" s="20">
        <v>100</v>
      </c>
      <c r="G135" s="20">
        <v>62</v>
      </c>
      <c r="H135" s="20">
        <v>35</v>
      </c>
      <c r="I135" s="20">
        <v>129</v>
      </c>
      <c r="J135" s="20">
        <v>13</v>
      </c>
    </row>
    <row r="136" spans="1:10" x14ac:dyDescent="0.2">
      <c r="A136" s="19" t="s">
        <v>459</v>
      </c>
      <c r="B136" s="20">
        <v>326</v>
      </c>
      <c r="C136" s="20">
        <v>112</v>
      </c>
      <c r="D136" s="20">
        <v>282</v>
      </c>
      <c r="E136" s="20">
        <v>81</v>
      </c>
      <c r="F136" s="20">
        <v>87</v>
      </c>
      <c r="G136" s="20">
        <v>37</v>
      </c>
      <c r="H136" s="20">
        <v>27</v>
      </c>
      <c r="I136" s="20">
        <v>135</v>
      </c>
      <c r="J136" s="20">
        <v>22</v>
      </c>
    </row>
    <row r="137" spans="1:10" x14ac:dyDescent="0.2">
      <c r="A137" s="19" t="s">
        <v>460</v>
      </c>
      <c r="B137" s="20">
        <v>133</v>
      </c>
      <c r="C137" s="20">
        <v>45</v>
      </c>
      <c r="D137" s="20">
        <v>109</v>
      </c>
      <c r="E137" s="20">
        <v>20</v>
      </c>
      <c r="F137" s="20">
        <v>40</v>
      </c>
      <c r="G137" s="20">
        <v>20</v>
      </c>
      <c r="H137" s="20">
        <v>13</v>
      </c>
      <c r="I137" s="20">
        <v>50</v>
      </c>
      <c r="J137" s="20">
        <v>6</v>
      </c>
    </row>
    <row r="138" spans="1:10" x14ac:dyDescent="0.2">
      <c r="A138" s="19" t="s">
        <v>461</v>
      </c>
      <c r="B138" s="20">
        <v>1070</v>
      </c>
      <c r="C138" s="20">
        <v>212</v>
      </c>
      <c r="D138" s="20">
        <v>842</v>
      </c>
      <c r="E138" s="20">
        <v>230</v>
      </c>
      <c r="F138" s="20">
        <v>262</v>
      </c>
      <c r="G138" s="20">
        <v>116</v>
      </c>
      <c r="H138" s="20">
        <v>69</v>
      </c>
      <c r="I138" s="20">
        <v>406</v>
      </c>
      <c r="J138" s="20">
        <v>88</v>
      </c>
    </row>
    <row r="139" spans="1:10" x14ac:dyDescent="0.2">
      <c r="A139" s="19" t="s">
        <v>429</v>
      </c>
      <c r="B139" s="20">
        <v>329</v>
      </c>
      <c r="C139" s="20">
        <v>56</v>
      </c>
      <c r="D139" s="20">
        <v>251</v>
      </c>
      <c r="E139" s="20">
        <v>62</v>
      </c>
      <c r="F139" s="20">
        <v>68</v>
      </c>
      <c r="G139" s="20">
        <v>37</v>
      </c>
      <c r="H139" s="20">
        <v>27</v>
      </c>
      <c r="I139" s="20">
        <v>114</v>
      </c>
      <c r="J139" s="20">
        <v>45</v>
      </c>
    </row>
    <row r="140" spans="1:10" x14ac:dyDescent="0.2">
      <c r="A140" s="18" t="s">
        <v>143</v>
      </c>
      <c r="B140" s="18"/>
      <c r="C140" s="18"/>
      <c r="D140" s="18"/>
      <c r="E140" s="18"/>
      <c r="F140" s="18"/>
      <c r="G140" s="18"/>
      <c r="H140" s="18"/>
      <c r="I140" s="18"/>
      <c r="J140" s="18"/>
    </row>
    <row r="141" spans="1:10" x14ac:dyDescent="0.2">
      <c r="A141" s="21" t="s">
        <v>464</v>
      </c>
      <c r="B141" s="21"/>
      <c r="C141" s="21"/>
      <c r="D141" s="21"/>
      <c r="E141" s="21"/>
      <c r="F141" s="21"/>
      <c r="G141" s="21"/>
      <c r="H141" s="21"/>
      <c r="I141" s="21"/>
      <c r="J141" s="21"/>
    </row>
    <row r="142" spans="1:10" x14ac:dyDescent="0.2">
      <c r="A142" s="19" t="s">
        <v>458</v>
      </c>
      <c r="B142" s="20">
        <v>39</v>
      </c>
      <c r="C142" s="20">
        <v>15</v>
      </c>
      <c r="D142" s="20">
        <v>35</v>
      </c>
      <c r="E142" s="20">
        <v>10</v>
      </c>
      <c r="F142" s="20">
        <v>11</v>
      </c>
      <c r="G142" s="20">
        <v>7</v>
      </c>
      <c r="H142" s="20">
        <v>4</v>
      </c>
      <c r="I142" s="20">
        <v>15</v>
      </c>
      <c r="J142" s="20">
        <v>0</v>
      </c>
    </row>
    <row r="143" spans="1:10" x14ac:dyDescent="0.2">
      <c r="A143" s="19" t="s">
        <v>459</v>
      </c>
      <c r="B143" s="20">
        <v>75</v>
      </c>
      <c r="C143" s="20">
        <v>24</v>
      </c>
      <c r="D143" s="20">
        <v>67</v>
      </c>
      <c r="E143" s="20">
        <v>15</v>
      </c>
      <c r="F143" s="20">
        <v>30</v>
      </c>
      <c r="G143" s="20">
        <v>15</v>
      </c>
      <c r="H143" s="20">
        <v>5</v>
      </c>
      <c r="I143" s="20">
        <v>29</v>
      </c>
      <c r="J143" s="20">
        <v>2</v>
      </c>
    </row>
    <row r="144" spans="1:10" x14ac:dyDescent="0.2">
      <c r="A144" s="19" t="s">
        <v>460</v>
      </c>
      <c r="B144" s="20">
        <v>117</v>
      </c>
      <c r="C144" s="20">
        <v>44</v>
      </c>
      <c r="D144" s="20">
        <v>100</v>
      </c>
      <c r="E144" s="20">
        <v>27</v>
      </c>
      <c r="F144" s="20">
        <v>39</v>
      </c>
      <c r="G144" s="20">
        <v>12</v>
      </c>
      <c r="H144" s="20">
        <v>11</v>
      </c>
      <c r="I144" s="20">
        <v>44</v>
      </c>
      <c r="J144" s="20">
        <v>4</v>
      </c>
    </row>
    <row r="145" spans="1:10" x14ac:dyDescent="0.2">
      <c r="A145" s="19" t="s">
        <v>461</v>
      </c>
      <c r="B145" s="20">
        <v>1288</v>
      </c>
      <c r="C145" s="20">
        <v>315</v>
      </c>
      <c r="D145" s="20">
        <v>1040</v>
      </c>
      <c r="E145" s="20">
        <v>289</v>
      </c>
      <c r="F145" s="20">
        <v>332</v>
      </c>
      <c r="G145" s="20">
        <v>151</v>
      </c>
      <c r="H145" s="20">
        <v>106</v>
      </c>
      <c r="I145" s="20">
        <v>513</v>
      </c>
      <c r="J145" s="20">
        <v>89</v>
      </c>
    </row>
    <row r="146" spans="1:10" x14ac:dyDescent="0.2">
      <c r="A146" s="19" t="s">
        <v>429</v>
      </c>
      <c r="B146" s="20">
        <v>669</v>
      </c>
      <c r="C146" s="20">
        <v>131</v>
      </c>
      <c r="D146" s="20">
        <v>523</v>
      </c>
      <c r="E146" s="20">
        <v>132</v>
      </c>
      <c r="F146" s="20">
        <v>145</v>
      </c>
      <c r="G146" s="20">
        <v>87</v>
      </c>
      <c r="H146" s="20">
        <v>45</v>
      </c>
      <c r="I146" s="20">
        <v>233</v>
      </c>
      <c r="J146" s="20">
        <v>79</v>
      </c>
    </row>
    <row r="147" spans="1:10" x14ac:dyDescent="0.2">
      <c r="A147" s="18" t="s">
        <v>465</v>
      </c>
      <c r="B147" s="18"/>
      <c r="C147" s="18"/>
      <c r="D147" s="18"/>
      <c r="E147" s="18"/>
      <c r="F147" s="18"/>
      <c r="G147" s="18"/>
      <c r="H147" s="18"/>
      <c r="I147" s="18"/>
      <c r="J147" s="18"/>
    </row>
    <row r="148" spans="1:10" x14ac:dyDescent="0.2">
      <c r="A148" s="19" t="s">
        <v>466</v>
      </c>
      <c r="B148" s="20">
        <v>541</v>
      </c>
      <c r="C148" s="20">
        <v>142</v>
      </c>
      <c r="D148" s="20">
        <v>435</v>
      </c>
      <c r="E148" s="20">
        <v>128</v>
      </c>
      <c r="F148" s="20">
        <v>139</v>
      </c>
      <c r="G148" s="20">
        <v>64</v>
      </c>
      <c r="H148" s="20">
        <v>38</v>
      </c>
      <c r="I148" s="20">
        <v>212</v>
      </c>
      <c r="J148" s="20">
        <v>34</v>
      </c>
    </row>
    <row r="149" spans="1:10" x14ac:dyDescent="0.2">
      <c r="A149" s="19" t="s">
        <v>467</v>
      </c>
      <c r="B149" s="20">
        <v>877</v>
      </c>
      <c r="C149" s="20">
        <v>215</v>
      </c>
      <c r="D149" s="20">
        <v>709</v>
      </c>
      <c r="E149" s="20">
        <v>196</v>
      </c>
      <c r="F149" s="20">
        <v>224</v>
      </c>
      <c r="G149" s="20">
        <v>105</v>
      </c>
      <c r="H149" s="20">
        <v>72</v>
      </c>
      <c r="I149" s="20">
        <v>326</v>
      </c>
      <c r="J149" s="20">
        <v>78</v>
      </c>
    </row>
    <row r="150" spans="1:10" x14ac:dyDescent="0.2">
      <c r="A150" s="19" t="s">
        <v>468</v>
      </c>
      <c r="B150" s="20">
        <v>543</v>
      </c>
      <c r="C150" s="20">
        <v>117</v>
      </c>
      <c r="D150" s="20">
        <v>438</v>
      </c>
      <c r="E150" s="20">
        <v>111</v>
      </c>
      <c r="F150" s="20">
        <v>134</v>
      </c>
      <c r="G150" s="20">
        <v>71</v>
      </c>
      <c r="H150" s="20">
        <v>41</v>
      </c>
      <c r="I150" s="20">
        <v>202</v>
      </c>
      <c r="J150" s="20">
        <v>46</v>
      </c>
    </row>
    <row r="151" spans="1:10" x14ac:dyDescent="0.2">
      <c r="A151" s="19" t="s">
        <v>469</v>
      </c>
      <c r="B151" s="20">
        <v>227</v>
      </c>
      <c r="C151" s="20">
        <v>55</v>
      </c>
      <c r="D151" s="20">
        <v>183</v>
      </c>
      <c r="E151" s="20">
        <v>38</v>
      </c>
      <c r="F151" s="20">
        <v>60</v>
      </c>
      <c r="G151" s="20">
        <v>32</v>
      </c>
      <c r="H151" s="20">
        <v>20</v>
      </c>
      <c r="I151" s="20">
        <v>94</v>
      </c>
      <c r="J151" s="20">
        <v>16</v>
      </c>
    </row>
    <row r="152" spans="1:10" x14ac:dyDescent="0.2">
      <c r="A152" s="18" t="s">
        <v>470</v>
      </c>
      <c r="B152" s="18"/>
      <c r="C152" s="18"/>
      <c r="D152" s="18"/>
      <c r="E152" s="18"/>
      <c r="F152" s="18"/>
      <c r="G152" s="18"/>
      <c r="H152" s="18"/>
      <c r="I152" s="18"/>
      <c r="J152" s="18"/>
    </row>
    <row r="153" spans="1:10" x14ac:dyDescent="0.2">
      <c r="A153" s="19" t="s">
        <v>471</v>
      </c>
      <c r="B153" s="20">
        <v>294</v>
      </c>
      <c r="C153" s="20">
        <v>61</v>
      </c>
      <c r="D153" s="20">
        <v>238</v>
      </c>
      <c r="E153" s="20">
        <v>42</v>
      </c>
      <c r="F153" s="20">
        <v>77</v>
      </c>
      <c r="G153" s="20">
        <v>39</v>
      </c>
      <c r="H153" s="20">
        <v>27</v>
      </c>
      <c r="I153" s="20">
        <v>129</v>
      </c>
      <c r="J153" s="20">
        <v>27</v>
      </c>
    </row>
    <row r="154" spans="1:10" x14ac:dyDescent="0.2">
      <c r="A154" s="19" t="s">
        <v>472</v>
      </c>
      <c r="B154" s="20">
        <v>664</v>
      </c>
      <c r="C154" s="20">
        <v>168</v>
      </c>
      <c r="D154" s="20">
        <v>541</v>
      </c>
      <c r="E154" s="20">
        <v>166</v>
      </c>
      <c r="F154" s="20">
        <v>177</v>
      </c>
      <c r="G154" s="20">
        <v>79</v>
      </c>
      <c r="H154" s="20">
        <v>50</v>
      </c>
      <c r="I154" s="20">
        <v>249</v>
      </c>
      <c r="J154" s="20">
        <v>49</v>
      </c>
    </row>
    <row r="155" spans="1:10" x14ac:dyDescent="0.2">
      <c r="A155" s="19" t="s">
        <v>473</v>
      </c>
      <c r="B155" s="20">
        <v>421</v>
      </c>
      <c r="C155" s="20">
        <v>111</v>
      </c>
      <c r="D155" s="20">
        <v>340</v>
      </c>
      <c r="E155" s="20">
        <v>93</v>
      </c>
      <c r="F155" s="20">
        <v>110</v>
      </c>
      <c r="G155" s="20">
        <v>43</v>
      </c>
      <c r="H155" s="20">
        <v>31</v>
      </c>
      <c r="I155" s="20">
        <v>153</v>
      </c>
      <c r="J155" s="20">
        <v>38</v>
      </c>
    </row>
    <row r="156" spans="1:10" x14ac:dyDescent="0.2">
      <c r="A156" s="19" t="s">
        <v>474</v>
      </c>
      <c r="B156" s="20">
        <v>358</v>
      </c>
      <c r="C156" s="20">
        <v>69</v>
      </c>
      <c r="D156" s="20">
        <v>288</v>
      </c>
      <c r="E156" s="20">
        <v>71</v>
      </c>
      <c r="F156" s="20">
        <v>83</v>
      </c>
      <c r="G156" s="20">
        <v>47</v>
      </c>
      <c r="H156" s="20">
        <v>25</v>
      </c>
      <c r="I156" s="20">
        <v>129</v>
      </c>
      <c r="J156" s="20">
        <v>28</v>
      </c>
    </row>
    <row r="157" spans="1:10" x14ac:dyDescent="0.2">
      <c r="A157" s="19" t="s">
        <v>475</v>
      </c>
      <c r="B157" s="20">
        <v>217</v>
      </c>
      <c r="C157" s="20">
        <v>61</v>
      </c>
      <c r="D157" s="20">
        <v>162</v>
      </c>
      <c r="E157" s="20">
        <v>51</v>
      </c>
      <c r="F157" s="20">
        <v>58</v>
      </c>
      <c r="G157" s="20">
        <v>36</v>
      </c>
      <c r="H157" s="20">
        <v>19</v>
      </c>
      <c r="I157" s="20">
        <v>82</v>
      </c>
      <c r="J157" s="20">
        <v>15</v>
      </c>
    </row>
    <row r="158" spans="1:10" x14ac:dyDescent="0.2">
      <c r="A158" s="22" t="s">
        <v>476</v>
      </c>
      <c r="B158" s="23">
        <v>234</v>
      </c>
      <c r="C158" s="23">
        <v>59</v>
      </c>
      <c r="D158" s="23">
        <v>196</v>
      </c>
      <c r="E158" s="23">
        <v>50</v>
      </c>
      <c r="F158" s="23">
        <v>52</v>
      </c>
      <c r="G158" s="23">
        <v>28</v>
      </c>
      <c r="H158" s="23">
        <v>19</v>
      </c>
      <c r="I158" s="23">
        <v>92</v>
      </c>
      <c r="J158" s="23">
        <v>17</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290C5-1748-49D3-93B4-36DF520C85B0}">
  <dimension ref="A1:L158"/>
  <sheetViews>
    <sheetView workbookViewId="0">
      <selection activeCell="D17" sqref="D17"/>
    </sheetView>
  </sheetViews>
  <sheetFormatPr defaultColWidth="9" defaultRowHeight="12.5" x14ac:dyDescent="0.2"/>
  <cols>
    <col min="1" max="1" width="34.08984375" style="10" bestFit="1" customWidth="1"/>
    <col min="2" max="11" width="7.6328125" style="10" customWidth="1"/>
    <col min="12" max="12" width="7.6328125" style="49" customWidth="1"/>
    <col min="13" max="256" width="7.6328125" style="10" customWidth="1"/>
    <col min="257" max="16384" width="9" style="10"/>
  </cols>
  <sheetData>
    <row r="1" spans="1:12" x14ac:dyDescent="0.2">
      <c r="A1" s="8" t="s">
        <v>126</v>
      </c>
      <c r="B1" s="9"/>
    </row>
    <row r="2" spans="1:12" x14ac:dyDescent="0.2">
      <c r="A2" s="11" t="str">
        <f xml:space="preserve"> HYPERLINK("#'目次'!B53","[47]")</f>
        <v>[47]</v>
      </c>
    </row>
    <row r="3" spans="1:12" x14ac:dyDescent="0.2">
      <c r="A3" s="9" t="s">
        <v>126</v>
      </c>
      <c r="B3" s="12" t="s">
        <v>128</v>
      </c>
    </row>
    <row r="4" spans="1:12" x14ac:dyDescent="0.2">
      <c r="A4" s="9" t="s">
        <v>126</v>
      </c>
      <c r="B4" s="12" t="s">
        <v>313</v>
      </c>
    </row>
    <row r="5" spans="1:12" x14ac:dyDescent="0.2">
      <c r="A5" s="9" t="s">
        <v>126</v>
      </c>
      <c r="B5" s="12" t="s">
        <v>314</v>
      </c>
    </row>
    <row r="6" spans="1:12" s="15" customFormat="1" ht="37.5" x14ac:dyDescent="0.2">
      <c r="A6" s="13" t="s">
        <v>126</v>
      </c>
      <c r="B6" s="14" t="s">
        <v>398</v>
      </c>
      <c r="C6" s="14" t="s">
        <v>445</v>
      </c>
      <c r="D6" s="14" t="s">
        <v>723</v>
      </c>
      <c r="E6" s="14" t="s">
        <v>724</v>
      </c>
      <c r="F6" s="14" t="s">
        <v>725</v>
      </c>
      <c r="G6" s="14" t="s">
        <v>726</v>
      </c>
      <c r="H6" s="14" t="s">
        <v>727</v>
      </c>
      <c r="I6" s="14" t="s">
        <v>728</v>
      </c>
      <c r="J6" s="14" t="s">
        <v>429</v>
      </c>
      <c r="K6" s="14" t="s">
        <v>674</v>
      </c>
      <c r="L6" s="50" t="s">
        <v>491</v>
      </c>
    </row>
    <row r="7" spans="1:12" x14ac:dyDescent="0.2">
      <c r="A7" s="16" t="s">
        <v>402</v>
      </c>
      <c r="B7" s="17">
        <v>2188</v>
      </c>
      <c r="C7" s="17">
        <v>117</v>
      </c>
      <c r="D7" s="17">
        <v>351</v>
      </c>
      <c r="E7" s="17">
        <v>274</v>
      </c>
      <c r="F7" s="17">
        <v>314</v>
      </c>
      <c r="G7" s="17">
        <v>208</v>
      </c>
      <c r="H7" s="17">
        <v>174</v>
      </c>
      <c r="I7" s="17">
        <v>147</v>
      </c>
      <c r="J7" s="17">
        <v>603</v>
      </c>
      <c r="K7" s="25">
        <v>1768.8233439999999</v>
      </c>
      <c r="L7" s="25">
        <v>1000</v>
      </c>
    </row>
    <row r="8" spans="1:12" x14ac:dyDescent="0.2">
      <c r="A8" s="18" t="s">
        <v>403</v>
      </c>
      <c r="B8" s="18"/>
      <c r="C8" s="18"/>
      <c r="D8" s="18"/>
      <c r="E8" s="18"/>
      <c r="F8" s="18"/>
      <c r="G8" s="18"/>
      <c r="H8" s="18"/>
      <c r="I8" s="18"/>
      <c r="J8" s="18"/>
      <c r="K8" s="18"/>
      <c r="L8" s="51"/>
    </row>
    <row r="9" spans="1:12" x14ac:dyDescent="0.2">
      <c r="A9" s="19" t="s">
        <v>404</v>
      </c>
      <c r="B9" s="20">
        <v>1092</v>
      </c>
      <c r="C9" s="20">
        <v>66</v>
      </c>
      <c r="D9" s="20">
        <v>176</v>
      </c>
      <c r="E9" s="20">
        <v>128</v>
      </c>
      <c r="F9" s="20">
        <v>161</v>
      </c>
      <c r="G9" s="20">
        <v>111</v>
      </c>
      <c r="H9" s="20">
        <v>97</v>
      </c>
      <c r="I9" s="20">
        <v>86</v>
      </c>
      <c r="J9" s="20">
        <v>267</v>
      </c>
      <c r="K9" s="26">
        <v>1899.5272729999999</v>
      </c>
      <c r="L9" s="26">
        <v>1000</v>
      </c>
    </row>
    <row r="10" spans="1:12" x14ac:dyDescent="0.2">
      <c r="A10" s="19" t="s">
        <v>405</v>
      </c>
      <c r="B10" s="20">
        <v>1095</v>
      </c>
      <c r="C10" s="20">
        <v>51</v>
      </c>
      <c r="D10" s="20">
        <v>175</v>
      </c>
      <c r="E10" s="20">
        <v>145</v>
      </c>
      <c r="F10" s="20">
        <v>153</v>
      </c>
      <c r="G10" s="20">
        <v>97</v>
      </c>
      <c r="H10" s="20">
        <v>77</v>
      </c>
      <c r="I10" s="20">
        <v>61</v>
      </c>
      <c r="J10" s="20">
        <v>336</v>
      </c>
      <c r="K10" s="26">
        <v>1628.2938079999999</v>
      </c>
      <c r="L10" s="26">
        <v>1000</v>
      </c>
    </row>
    <row r="11" spans="1:12" x14ac:dyDescent="0.2">
      <c r="A11" s="19" t="s">
        <v>401</v>
      </c>
      <c r="B11" s="20">
        <v>1</v>
      </c>
      <c r="C11" s="20">
        <v>0</v>
      </c>
      <c r="D11" s="20">
        <v>0</v>
      </c>
      <c r="E11" s="20">
        <v>1</v>
      </c>
      <c r="F11" s="20">
        <v>0</v>
      </c>
      <c r="G11" s="20">
        <v>0</v>
      </c>
      <c r="H11" s="20">
        <v>0</v>
      </c>
      <c r="I11" s="20">
        <v>0</v>
      </c>
      <c r="J11" s="20">
        <v>0</v>
      </c>
      <c r="K11" s="26">
        <v>600</v>
      </c>
      <c r="L11" s="26">
        <v>600</v>
      </c>
    </row>
    <row r="12" spans="1:12" x14ac:dyDescent="0.2">
      <c r="A12" s="18" t="s">
        <v>406</v>
      </c>
      <c r="B12" s="18"/>
      <c r="C12" s="18"/>
      <c r="D12" s="18"/>
      <c r="E12" s="18"/>
      <c r="F12" s="18"/>
      <c r="G12" s="18"/>
      <c r="H12" s="18"/>
      <c r="I12" s="18"/>
      <c r="J12" s="18"/>
      <c r="K12" s="18"/>
      <c r="L12" s="51"/>
    </row>
    <row r="13" spans="1:12" x14ac:dyDescent="0.2">
      <c r="A13" s="19" t="s">
        <v>407</v>
      </c>
      <c r="B13" s="20">
        <v>387</v>
      </c>
      <c r="C13" s="20">
        <v>33</v>
      </c>
      <c r="D13" s="20">
        <v>74</v>
      </c>
      <c r="E13" s="20">
        <v>45</v>
      </c>
      <c r="F13" s="20">
        <v>50</v>
      </c>
      <c r="G13" s="20">
        <v>44</v>
      </c>
      <c r="H13" s="20">
        <v>39</v>
      </c>
      <c r="I13" s="20">
        <v>34</v>
      </c>
      <c r="J13" s="20">
        <v>68</v>
      </c>
      <c r="K13" s="26">
        <v>2003.7742949999999</v>
      </c>
      <c r="L13" s="26">
        <v>1000</v>
      </c>
    </row>
    <row r="14" spans="1:12" x14ac:dyDescent="0.2">
      <c r="A14" s="19" t="s">
        <v>408</v>
      </c>
      <c r="B14" s="20">
        <v>432</v>
      </c>
      <c r="C14" s="20">
        <v>13</v>
      </c>
      <c r="D14" s="20">
        <v>72</v>
      </c>
      <c r="E14" s="20">
        <v>63</v>
      </c>
      <c r="F14" s="20">
        <v>70</v>
      </c>
      <c r="G14" s="20">
        <v>57</v>
      </c>
      <c r="H14" s="20">
        <v>38</v>
      </c>
      <c r="I14" s="20">
        <v>33</v>
      </c>
      <c r="J14" s="20">
        <v>86</v>
      </c>
      <c r="K14" s="26">
        <v>1829.7283239999999</v>
      </c>
      <c r="L14" s="26">
        <v>1000</v>
      </c>
    </row>
    <row r="15" spans="1:12" x14ac:dyDescent="0.2">
      <c r="A15" s="19" t="s">
        <v>409</v>
      </c>
      <c r="B15" s="20">
        <v>449</v>
      </c>
      <c r="C15" s="20">
        <v>25</v>
      </c>
      <c r="D15" s="20">
        <v>62</v>
      </c>
      <c r="E15" s="20">
        <v>63</v>
      </c>
      <c r="F15" s="20">
        <v>71</v>
      </c>
      <c r="G15" s="20">
        <v>40</v>
      </c>
      <c r="H15" s="20">
        <v>30</v>
      </c>
      <c r="I15" s="20">
        <v>29</v>
      </c>
      <c r="J15" s="20">
        <v>129</v>
      </c>
      <c r="K15" s="26">
        <v>1747.778125</v>
      </c>
      <c r="L15" s="26">
        <v>1000</v>
      </c>
    </row>
    <row r="16" spans="1:12" x14ac:dyDescent="0.2">
      <c r="A16" s="19" t="s">
        <v>410</v>
      </c>
      <c r="B16" s="20">
        <v>427</v>
      </c>
      <c r="C16" s="20">
        <v>24</v>
      </c>
      <c r="D16" s="20">
        <v>54</v>
      </c>
      <c r="E16" s="20">
        <v>47</v>
      </c>
      <c r="F16" s="20">
        <v>57</v>
      </c>
      <c r="G16" s="20">
        <v>42</v>
      </c>
      <c r="H16" s="20">
        <v>37</v>
      </c>
      <c r="I16" s="20">
        <v>31</v>
      </c>
      <c r="J16" s="20">
        <v>135</v>
      </c>
      <c r="K16" s="26">
        <v>1872.8493149999999</v>
      </c>
      <c r="L16" s="26">
        <v>1000</v>
      </c>
    </row>
    <row r="17" spans="1:12" x14ac:dyDescent="0.2">
      <c r="A17" s="19" t="s">
        <v>411</v>
      </c>
      <c r="B17" s="20">
        <v>274</v>
      </c>
      <c r="C17" s="20">
        <v>12</v>
      </c>
      <c r="D17" s="20">
        <v>45</v>
      </c>
      <c r="E17" s="20">
        <v>31</v>
      </c>
      <c r="F17" s="20">
        <v>35</v>
      </c>
      <c r="G17" s="20">
        <v>16</v>
      </c>
      <c r="H17" s="20">
        <v>18</v>
      </c>
      <c r="I17" s="20">
        <v>10</v>
      </c>
      <c r="J17" s="20">
        <v>107</v>
      </c>
      <c r="K17" s="26">
        <v>1371.4670659999999</v>
      </c>
      <c r="L17" s="26">
        <v>800</v>
      </c>
    </row>
    <row r="18" spans="1:12" x14ac:dyDescent="0.2">
      <c r="A18" s="19" t="s">
        <v>412</v>
      </c>
      <c r="B18" s="20">
        <v>137</v>
      </c>
      <c r="C18" s="20">
        <v>8</v>
      </c>
      <c r="D18" s="20">
        <v>24</v>
      </c>
      <c r="E18" s="20">
        <v>14</v>
      </c>
      <c r="F18" s="20">
        <v>18</v>
      </c>
      <c r="G18" s="20">
        <v>6</v>
      </c>
      <c r="H18" s="20">
        <v>12</v>
      </c>
      <c r="I18" s="20">
        <v>7</v>
      </c>
      <c r="J18" s="20">
        <v>48</v>
      </c>
      <c r="K18" s="26">
        <v>1581.898876</v>
      </c>
      <c r="L18" s="26">
        <v>700</v>
      </c>
    </row>
    <row r="19" spans="1:12" x14ac:dyDescent="0.2">
      <c r="A19" s="19" t="s">
        <v>413</v>
      </c>
      <c r="B19" s="20">
        <v>71</v>
      </c>
      <c r="C19" s="20">
        <v>2</v>
      </c>
      <c r="D19" s="20">
        <v>15</v>
      </c>
      <c r="E19" s="20">
        <v>11</v>
      </c>
      <c r="F19" s="20">
        <v>11</v>
      </c>
      <c r="G19" s="20">
        <v>3</v>
      </c>
      <c r="H19" s="20">
        <v>0</v>
      </c>
      <c r="I19" s="20">
        <v>3</v>
      </c>
      <c r="J19" s="20">
        <v>26</v>
      </c>
      <c r="K19" s="26">
        <v>1159.1111109999999</v>
      </c>
      <c r="L19" s="26">
        <v>500</v>
      </c>
    </row>
    <row r="20" spans="1:12" x14ac:dyDescent="0.2">
      <c r="A20" s="19" t="s">
        <v>414</v>
      </c>
      <c r="B20" s="20">
        <v>11</v>
      </c>
      <c r="C20" s="20">
        <v>0</v>
      </c>
      <c r="D20" s="20">
        <v>5</v>
      </c>
      <c r="E20" s="20">
        <v>0</v>
      </c>
      <c r="F20" s="20">
        <v>2</v>
      </c>
      <c r="G20" s="20">
        <v>0</v>
      </c>
      <c r="H20" s="20">
        <v>0</v>
      </c>
      <c r="I20" s="20">
        <v>0</v>
      </c>
      <c r="J20" s="20">
        <v>4</v>
      </c>
      <c r="K20" s="26">
        <v>450</v>
      </c>
      <c r="L20" s="26">
        <v>300</v>
      </c>
    </row>
    <row r="21" spans="1:12" x14ac:dyDescent="0.2">
      <c r="A21" s="19" t="s">
        <v>415</v>
      </c>
      <c r="B21" s="20">
        <v>881</v>
      </c>
      <c r="C21" s="20">
        <v>38</v>
      </c>
      <c r="D21" s="20">
        <v>134</v>
      </c>
      <c r="E21" s="20">
        <v>126</v>
      </c>
      <c r="F21" s="20">
        <v>141</v>
      </c>
      <c r="G21" s="20">
        <v>97</v>
      </c>
      <c r="H21" s="20">
        <v>68</v>
      </c>
      <c r="I21" s="20">
        <v>62</v>
      </c>
      <c r="J21" s="20">
        <v>215</v>
      </c>
      <c r="K21" s="26">
        <v>1790.3528530000001</v>
      </c>
      <c r="L21" s="26">
        <v>1000</v>
      </c>
    </row>
    <row r="22" spans="1:12" x14ac:dyDescent="0.2">
      <c r="A22" s="19" t="s">
        <v>416</v>
      </c>
      <c r="B22" s="20">
        <v>701</v>
      </c>
      <c r="C22" s="20">
        <v>36</v>
      </c>
      <c r="D22" s="20">
        <v>99</v>
      </c>
      <c r="E22" s="20">
        <v>78</v>
      </c>
      <c r="F22" s="20">
        <v>92</v>
      </c>
      <c r="G22" s="20">
        <v>58</v>
      </c>
      <c r="H22" s="20">
        <v>55</v>
      </c>
      <c r="I22" s="20">
        <v>41</v>
      </c>
      <c r="J22" s="20">
        <v>242</v>
      </c>
      <c r="K22" s="26">
        <v>1690.4291940000001</v>
      </c>
      <c r="L22" s="26">
        <v>1000</v>
      </c>
    </row>
    <row r="23" spans="1:12" x14ac:dyDescent="0.2">
      <c r="A23" s="19" t="s">
        <v>417</v>
      </c>
      <c r="B23" s="20">
        <v>1801</v>
      </c>
      <c r="C23" s="20">
        <v>84</v>
      </c>
      <c r="D23" s="20">
        <v>277</v>
      </c>
      <c r="E23" s="20">
        <v>229</v>
      </c>
      <c r="F23" s="20">
        <v>264</v>
      </c>
      <c r="G23" s="20">
        <v>164</v>
      </c>
      <c r="H23" s="20">
        <v>135</v>
      </c>
      <c r="I23" s="20">
        <v>113</v>
      </c>
      <c r="J23" s="20">
        <v>535</v>
      </c>
      <c r="K23" s="26">
        <v>1709.6216429999999</v>
      </c>
      <c r="L23" s="26">
        <v>1000</v>
      </c>
    </row>
    <row r="24" spans="1:12" x14ac:dyDescent="0.2">
      <c r="A24" s="19" t="s">
        <v>418</v>
      </c>
      <c r="B24" s="20">
        <v>920</v>
      </c>
      <c r="C24" s="20">
        <v>46</v>
      </c>
      <c r="D24" s="20">
        <v>143</v>
      </c>
      <c r="E24" s="20">
        <v>103</v>
      </c>
      <c r="F24" s="20">
        <v>123</v>
      </c>
      <c r="G24" s="20">
        <v>67</v>
      </c>
      <c r="H24" s="20">
        <v>67</v>
      </c>
      <c r="I24" s="20">
        <v>51</v>
      </c>
      <c r="J24" s="20">
        <v>320</v>
      </c>
      <c r="K24" s="26">
        <v>1620.01</v>
      </c>
      <c r="L24" s="26">
        <v>1000</v>
      </c>
    </row>
    <row r="25" spans="1:12" x14ac:dyDescent="0.2">
      <c r="A25" s="19" t="s">
        <v>419</v>
      </c>
      <c r="B25" s="20">
        <v>219</v>
      </c>
      <c r="C25" s="20">
        <v>10</v>
      </c>
      <c r="D25" s="20">
        <v>44</v>
      </c>
      <c r="E25" s="20">
        <v>25</v>
      </c>
      <c r="F25" s="20">
        <v>31</v>
      </c>
      <c r="G25" s="20">
        <v>9</v>
      </c>
      <c r="H25" s="20">
        <v>12</v>
      </c>
      <c r="I25" s="20">
        <v>10</v>
      </c>
      <c r="J25" s="20">
        <v>78</v>
      </c>
      <c r="K25" s="26">
        <v>1390.77305</v>
      </c>
      <c r="L25" s="26">
        <v>500</v>
      </c>
    </row>
    <row r="26" spans="1:12" x14ac:dyDescent="0.2">
      <c r="A26" s="18" t="s">
        <v>420</v>
      </c>
      <c r="B26" s="17">
        <v>208</v>
      </c>
      <c r="C26" s="17">
        <v>18</v>
      </c>
      <c r="D26" s="17">
        <v>42</v>
      </c>
      <c r="E26" s="17">
        <v>24</v>
      </c>
      <c r="F26" s="17">
        <v>24</v>
      </c>
      <c r="G26" s="17">
        <v>21</v>
      </c>
      <c r="H26" s="17">
        <v>24</v>
      </c>
      <c r="I26" s="17">
        <v>23</v>
      </c>
      <c r="J26" s="17">
        <v>32</v>
      </c>
      <c r="K26" s="25">
        <v>2331.6875</v>
      </c>
      <c r="L26" s="25">
        <v>1000</v>
      </c>
    </row>
    <row r="27" spans="1:12" x14ac:dyDescent="0.2">
      <c r="A27" s="19" t="s">
        <v>408</v>
      </c>
      <c r="B27" s="20">
        <v>220</v>
      </c>
      <c r="C27" s="20">
        <v>10</v>
      </c>
      <c r="D27" s="20">
        <v>34</v>
      </c>
      <c r="E27" s="20">
        <v>31</v>
      </c>
      <c r="F27" s="20">
        <v>38</v>
      </c>
      <c r="G27" s="20">
        <v>34</v>
      </c>
      <c r="H27" s="20">
        <v>18</v>
      </c>
      <c r="I27" s="20">
        <v>14</v>
      </c>
      <c r="J27" s="20">
        <v>41</v>
      </c>
      <c r="K27" s="26">
        <v>1806.5027930000001</v>
      </c>
      <c r="L27" s="26">
        <v>1000</v>
      </c>
    </row>
    <row r="28" spans="1:12" x14ac:dyDescent="0.2">
      <c r="A28" s="19" t="s">
        <v>409</v>
      </c>
      <c r="B28" s="20">
        <v>226</v>
      </c>
      <c r="C28" s="20">
        <v>12</v>
      </c>
      <c r="D28" s="20">
        <v>29</v>
      </c>
      <c r="E28" s="20">
        <v>32</v>
      </c>
      <c r="F28" s="20">
        <v>41</v>
      </c>
      <c r="G28" s="20">
        <v>24</v>
      </c>
      <c r="H28" s="20">
        <v>20</v>
      </c>
      <c r="I28" s="20">
        <v>16</v>
      </c>
      <c r="J28" s="20">
        <v>52</v>
      </c>
      <c r="K28" s="26">
        <v>1678.3505749999999</v>
      </c>
      <c r="L28" s="26">
        <v>1000</v>
      </c>
    </row>
    <row r="29" spans="1:12" x14ac:dyDescent="0.2">
      <c r="A29" s="19" t="s">
        <v>410</v>
      </c>
      <c r="B29" s="20">
        <v>211</v>
      </c>
      <c r="C29" s="20">
        <v>13</v>
      </c>
      <c r="D29" s="20">
        <v>28</v>
      </c>
      <c r="E29" s="20">
        <v>21</v>
      </c>
      <c r="F29" s="20">
        <v>29</v>
      </c>
      <c r="G29" s="20">
        <v>20</v>
      </c>
      <c r="H29" s="20">
        <v>19</v>
      </c>
      <c r="I29" s="20">
        <v>21</v>
      </c>
      <c r="J29" s="20">
        <v>60</v>
      </c>
      <c r="K29" s="26">
        <v>2171.0066230000002</v>
      </c>
      <c r="L29" s="26">
        <v>1000</v>
      </c>
    </row>
    <row r="30" spans="1:12" x14ac:dyDescent="0.2">
      <c r="A30" s="19" t="s">
        <v>411</v>
      </c>
      <c r="B30" s="20">
        <v>134</v>
      </c>
      <c r="C30" s="20">
        <v>7</v>
      </c>
      <c r="D30" s="20">
        <v>24</v>
      </c>
      <c r="E30" s="20">
        <v>13</v>
      </c>
      <c r="F30" s="20">
        <v>17</v>
      </c>
      <c r="G30" s="20">
        <v>9</v>
      </c>
      <c r="H30" s="20">
        <v>10</v>
      </c>
      <c r="I30" s="20">
        <v>6</v>
      </c>
      <c r="J30" s="20">
        <v>48</v>
      </c>
      <c r="K30" s="26">
        <v>1450.7558140000001</v>
      </c>
      <c r="L30" s="26">
        <v>875</v>
      </c>
    </row>
    <row r="31" spans="1:12" x14ac:dyDescent="0.2">
      <c r="A31" s="19" t="s">
        <v>412</v>
      </c>
      <c r="B31" s="20">
        <v>65</v>
      </c>
      <c r="C31" s="20">
        <v>5</v>
      </c>
      <c r="D31" s="20">
        <v>12</v>
      </c>
      <c r="E31" s="20">
        <v>4</v>
      </c>
      <c r="F31" s="20">
        <v>10</v>
      </c>
      <c r="G31" s="20">
        <v>2</v>
      </c>
      <c r="H31" s="20">
        <v>6</v>
      </c>
      <c r="I31" s="20">
        <v>4</v>
      </c>
      <c r="J31" s="20">
        <v>22</v>
      </c>
      <c r="K31" s="26">
        <v>1559.27907</v>
      </c>
      <c r="L31" s="26">
        <v>1000</v>
      </c>
    </row>
    <row r="32" spans="1:12" x14ac:dyDescent="0.2">
      <c r="A32" s="19" t="s">
        <v>413</v>
      </c>
      <c r="B32" s="20">
        <v>25</v>
      </c>
      <c r="C32" s="20">
        <v>1</v>
      </c>
      <c r="D32" s="20">
        <v>6</v>
      </c>
      <c r="E32" s="20">
        <v>3</v>
      </c>
      <c r="F32" s="20">
        <v>2</v>
      </c>
      <c r="G32" s="20">
        <v>1</v>
      </c>
      <c r="H32" s="20">
        <v>0</v>
      </c>
      <c r="I32" s="20">
        <v>2</v>
      </c>
      <c r="J32" s="20">
        <v>10</v>
      </c>
      <c r="K32" s="26">
        <v>1426.666667</v>
      </c>
      <c r="L32" s="26">
        <v>500</v>
      </c>
    </row>
    <row r="33" spans="1:12" x14ac:dyDescent="0.2">
      <c r="A33" s="19" t="s">
        <v>414</v>
      </c>
      <c r="B33" s="20">
        <v>3</v>
      </c>
      <c r="C33" s="20">
        <v>0</v>
      </c>
      <c r="D33" s="20">
        <v>1</v>
      </c>
      <c r="E33" s="20">
        <v>0</v>
      </c>
      <c r="F33" s="20">
        <v>0</v>
      </c>
      <c r="G33" s="20">
        <v>0</v>
      </c>
      <c r="H33" s="20">
        <v>0</v>
      </c>
      <c r="I33" s="20">
        <v>0</v>
      </c>
      <c r="J33" s="20">
        <v>2</v>
      </c>
      <c r="K33" s="26">
        <v>300</v>
      </c>
      <c r="L33" s="26">
        <v>300</v>
      </c>
    </row>
    <row r="34" spans="1:12" x14ac:dyDescent="0.2">
      <c r="A34" s="19" t="s">
        <v>415</v>
      </c>
      <c r="B34" s="20">
        <v>446</v>
      </c>
      <c r="C34" s="20">
        <v>22</v>
      </c>
      <c r="D34" s="20">
        <v>63</v>
      </c>
      <c r="E34" s="20">
        <v>63</v>
      </c>
      <c r="F34" s="20">
        <v>79</v>
      </c>
      <c r="G34" s="20">
        <v>58</v>
      </c>
      <c r="H34" s="20">
        <v>38</v>
      </c>
      <c r="I34" s="20">
        <v>30</v>
      </c>
      <c r="J34" s="20">
        <v>93</v>
      </c>
      <c r="K34" s="26">
        <v>1743.334278</v>
      </c>
      <c r="L34" s="26">
        <v>1000</v>
      </c>
    </row>
    <row r="35" spans="1:12" x14ac:dyDescent="0.2">
      <c r="A35" s="19" t="s">
        <v>416</v>
      </c>
      <c r="B35" s="20">
        <v>345</v>
      </c>
      <c r="C35" s="20">
        <v>20</v>
      </c>
      <c r="D35" s="20">
        <v>52</v>
      </c>
      <c r="E35" s="20">
        <v>34</v>
      </c>
      <c r="F35" s="20">
        <v>46</v>
      </c>
      <c r="G35" s="20">
        <v>29</v>
      </c>
      <c r="H35" s="20">
        <v>29</v>
      </c>
      <c r="I35" s="20">
        <v>27</v>
      </c>
      <c r="J35" s="20">
        <v>108</v>
      </c>
      <c r="K35" s="26">
        <v>1909.6497890000001</v>
      </c>
      <c r="L35" s="26">
        <v>1000</v>
      </c>
    </row>
    <row r="36" spans="1:12" x14ac:dyDescent="0.2">
      <c r="A36" s="19" t="s">
        <v>417</v>
      </c>
      <c r="B36" s="20">
        <v>884</v>
      </c>
      <c r="C36" s="20">
        <v>48</v>
      </c>
      <c r="D36" s="20">
        <v>134</v>
      </c>
      <c r="E36" s="20">
        <v>104</v>
      </c>
      <c r="F36" s="20">
        <v>137</v>
      </c>
      <c r="G36" s="20">
        <v>90</v>
      </c>
      <c r="H36" s="20">
        <v>73</v>
      </c>
      <c r="I36" s="20">
        <v>63</v>
      </c>
      <c r="J36" s="20">
        <v>235</v>
      </c>
      <c r="K36" s="26">
        <v>1782.331279</v>
      </c>
      <c r="L36" s="26">
        <v>1000</v>
      </c>
    </row>
    <row r="37" spans="1:12" x14ac:dyDescent="0.2">
      <c r="A37" s="19" t="s">
        <v>418</v>
      </c>
      <c r="B37" s="20">
        <v>438</v>
      </c>
      <c r="C37" s="20">
        <v>26</v>
      </c>
      <c r="D37" s="20">
        <v>71</v>
      </c>
      <c r="E37" s="20">
        <v>41</v>
      </c>
      <c r="F37" s="20">
        <v>58</v>
      </c>
      <c r="G37" s="20">
        <v>32</v>
      </c>
      <c r="H37" s="20">
        <v>35</v>
      </c>
      <c r="I37" s="20">
        <v>33</v>
      </c>
      <c r="J37" s="20">
        <v>142</v>
      </c>
      <c r="K37" s="26">
        <v>1828.8378379999999</v>
      </c>
      <c r="L37" s="26">
        <v>1000</v>
      </c>
    </row>
    <row r="38" spans="1:12" x14ac:dyDescent="0.2">
      <c r="A38" s="19" t="s">
        <v>419</v>
      </c>
      <c r="B38" s="20">
        <v>93</v>
      </c>
      <c r="C38" s="20">
        <v>6</v>
      </c>
      <c r="D38" s="20">
        <v>19</v>
      </c>
      <c r="E38" s="20">
        <v>7</v>
      </c>
      <c r="F38" s="20">
        <v>12</v>
      </c>
      <c r="G38" s="20">
        <v>3</v>
      </c>
      <c r="H38" s="20">
        <v>6</v>
      </c>
      <c r="I38" s="20">
        <v>6</v>
      </c>
      <c r="J38" s="20">
        <v>34</v>
      </c>
      <c r="K38" s="26">
        <v>1504.220339</v>
      </c>
      <c r="L38" s="26">
        <v>500</v>
      </c>
    </row>
    <row r="39" spans="1:12" x14ac:dyDescent="0.2">
      <c r="A39" s="18" t="s">
        <v>421</v>
      </c>
      <c r="B39" s="17">
        <v>178</v>
      </c>
      <c r="C39" s="17">
        <v>15</v>
      </c>
      <c r="D39" s="17">
        <v>32</v>
      </c>
      <c r="E39" s="17">
        <v>20</v>
      </c>
      <c r="F39" s="17">
        <v>26</v>
      </c>
      <c r="G39" s="17">
        <v>23</v>
      </c>
      <c r="H39" s="17">
        <v>15</v>
      </c>
      <c r="I39" s="17">
        <v>11</v>
      </c>
      <c r="J39" s="17">
        <v>36</v>
      </c>
      <c r="K39" s="25">
        <v>1607.2323940000001</v>
      </c>
      <c r="L39" s="25">
        <v>1000</v>
      </c>
    </row>
    <row r="40" spans="1:12" x14ac:dyDescent="0.2">
      <c r="A40" s="19" t="s">
        <v>408</v>
      </c>
      <c r="B40" s="20">
        <v>212</v>
      </c>
      <c r="C40" s="20">
        <v>3</v>
      </c>
      <c r="D40" s="20">
        <v>38</v>
      </c>
      <c r="E40" s="20">
        <v>32</v>
      </c>
      <c r="F40" s="20">
        <v>32</v>
      </c>
      <c r="G40" s="20">
        <v>23</v>
      </c>
      <c r="H40" s="20">
        <v>20</v>
      </c>
      <c r="I40" s="20">
        <v>19</v>
      </c>
      <c r="J40" s="20">
        <v>45</v>
      </c>
      <c r="K40" s="26">
        <v>1854.622754</v>
      </c>
      <c r="L40" s="26">
        <v>1000</v>
      </c>
    </row>
    <row r="41" spans="1:12" x14ac:dyDescent="0.2">
      <c r="A41" s="19" t="s">
        <v>409</v>
      </c>
      <c r="B41" s="20">
        <v>223</v>
      </c>
      <c r="C41" s="20">
        <v>13</v>
      </c>
      <c r="D41" s="20">
        <v>33</v>
      </c>
      <c r="E41" s="20">
        <v>31</v>
      </c>
      <c r="F41" s="20">
        <v>30</v>
      </c>
      <c r="G41" s="20">
        <v>16</v>
      </c>
      <c r="H41" s="20">
        <v>10</v>
      </c>
      <c r="I41" s="20">
        <v>13</v>
      </c>
      <c r="J41" s="20">
        <v>77</v>
      </c>
      <c r="K41" s="26">
        <v>1830.520548</v>
      </c>
      <c r="L41" s="26">
        <v>800</v>
      </c>
    </row>
    <row r="42" spans="1:12" x14ac:dyDescent="0.2">
      <c r="A42" s="19" t="s">
        <v>410</v>
      </c>
      <c r="B42" s="20">
        <v>216</v>
      </c>
      <c r="C42" s="20">
        <v>11</v>
      </c>
      <c r="D42" s="20">
        <v>26</v>
      </c>
      <c r="E42" s="20">
        <v>26</v>
      </c>
      <c r="F42" s="20">
        <v>28</v>
      </c>
      <c r="G42" s="20">
        <v>22</v>
      </c>
      <c r="H42" s="20">
        <v>18</v>
      </c>
      <c r="I42" s="20">
        <v>10</v>
      </c>
      <c r="J42" s="20">
        <v>75</v>
      </c>
      <c r="K42" s="26">
        <v>1553.5460989999999</v>
      </c>
      <c r="L42" s="26">
        <v>1000</v>
      </c>
    </row>
    <row r="43" spans="1:12" x14ac:dyDescent="0.2">
      <c r="A43" s="19" t="s">
        <v>411</v>
      </c>
      <c r="B43" s="20">
        <v>140</v>
      </c>
      <c r="C43" s="20">
        <v>5</v>
      </c>
      <c r="D43" s="20">
        <v>21</v>
      </c>
      <c r="E43" s="20">
        <v>18</v>
      </c>
      <c r="F43" s="20">
        <v>18</v>
      </c>
      <c r="G43" s="20">
        <v>7</v>
      </c>
      <c r="H43" s="20">
        <v>8</v>
      </c>
      <c r="I43" s="20">
        <v>4</v>
      </c>
      <c r="J43" s="20">
        <v>59</v>
      </c>
      <c r="K43" s="26">
        <v>1287.2839509999999</v>
      </c>
      <c r="L43" s="26">
        <v>800</v>
      </c>
    </row>
    <row r="44" spans="1:12" x14ac:dyDescent="0.2">
      <c r="A44" s="19" t="s">
        <v>412</v>
      </c>
      <c r="B44" s="20">
        <v>72</v>
      </c>
      <c r="C44" s="20">
        <v>3</v>
      </c>
      <c r="D44" s="20">
        <v>12</v>
      </c>
      <c r="E44" s="20">
        <v>10</v>
      </c>
      <c r="F44" s="20">
        <v>8</v>
      </c>
      <c r="G44" s="20">
        <v>4</v>
      </c>
      <c r="H44" s="20">
        <v>6</v>
      </c>
      <c r="I44" s="20">
        <v>3</v>
      </c>
      <c r="J44" s="20">
        <v>26</v>
      </c>
      <c r="K44" s="26">
        <v>1603.0434780000001</v>
      </c>
      <c r="L44" s="26">
        <v>600</v>
      </c>
    </row>
    <row r="45" spans="1:12" x14ac:dyDescent="0.2">
      <c r="A45" s="19" t="s">
        <v>413</v>
      </c>
      <c r="B45" s="20">
        <v>46</v>
      </c>
      <c r="C45" s="20">
        <v>1</v>
      </c>
      <c r="D45" s="20">
        <v>9</v>
      </c>
      <c r="E45" s="20">
        <v>8</v>
      </c>
      <c r="F45" s="20">
        <v>9</v>
      </c>
      <c r="G45" s="20">
        <v>2</v>
      </c>
      <c r="H45" s="20">
        <v>0</v>
      </c>
      <c r="I45" s="20">
        <v>1</v>
      </c>
      <c r="J45" s="20">
        <v>16</v>
      </c>
      <c r="K45" s="26">
        <v>1025.333333</v>
      </c>
      <c r="L45" s="26">
        <v>500</v>
      </c>
    </row>
    <row r="46" spans="1:12" x14ac:dyDescent="0.2">
      <c r="A46" s="19" t="s">
        <v>414</v>
      </c>
      <c r="B46" s="20">
        <v>8</v>
      </c>
      <c r="C46" s="20">
        <v>0</v>
      </c>
      <c r="D46" s="20">
        <v>4</v>
      </c>
      <c r="E46" s="20">
        <v>0</v>
      </c>
      <c r="F46" s="20">
        <v>2</v>
      </c>
      <c r="G46" s="20">
        <v>0</v>
      </c>
      <c r="H46" s="20">
        <v>0</v>
      </c>
      <c r="I46" s="20">
        <v>0</v>
      </c>
      <c r="J46" s="20">
        <v>2</v>
      </c>
      <c r="K46" s="26">
        <v>475</v>
      </c>
      <c r="L46" s="26">
        <v>250</v>
      </c>
    </row>
    <row r="47" spans="1:12" x14ac:dyDescent="0.2">
      <c r="A47" s="19" t="s">
        <v>415</v>
      </c>
      <c r="B47" s="20">
        <v>435</v>
      </c>
      <c r="C47" s="20">
        <v>16</v>
      </c>
      <c r="D47" s="20">
        <v>71</v>
      </c>
      <c r="E47" s="20">
        <v>63</v>
      </c>
      <c r="F47" s="20">
        <v>62</v>
      </c>
      <c r="G47" s="20">
        <v>39</v>
      </c>
      <c r="H47" s="20">
        <v>30</v>
      </c>
      <c r="I47" s="20">
        <v>32</v>
      </c>
      <c r="J47" s="20">
        <v>122</v>
      </c>
      <c r="K47" s="26">
        <v>1843.3801920000001</v>
      </c>
      <c r="L47" s="26">
        <v>1000</v>
      </c>
    </row>
    <row r="48" spans="1:12" x14ac:dyDescent="0.2">
      <c r="A48" s="19" t="s">
        <v>416</v>
      </c>
      <c r="B48" s="20">
        <v>356</v>
      </c>
      <c r="C48" s="20">
        <v>16</v>
      </c>
      <c r="D48" s="20">
        <v>47</v>
      </c>
      <c r="E48" s="20">
        <v>44</v>
      </c>
      <c r="F48" s="20">
        <v>46</v>
      </c>
      <c r="G48" s="20">
        <v>29</v>
      </c>
      <c r="H48" s="20">
        <v>26</v>
      </c>
      <c r="I48" s="20">
        <v>14</v>
      </c>
      <c r="J48" s="20">
        <v>134</v>
      </c>
      <c r="K48" s="26">
        <v>1456.3963960000001</v>
      </c>
      <c r="L48" s="26">
        <v>1000</v>
      </c>
    </row>
    <row r="49" spans="1:12" x14ac:dyDescent="0.2">
      <c r="A49" s="19" t="s">
        <v>417</v>
      </c>
      <c r="B49" s="20">
        <v>917</v>
      </c>
      <c r="C49" s="20">
        <v>36</v>
      </c>
      <c r="D49" s="20">
        <v>143</v>
      </c>
      <c r="E49" s="20">
        <v>125</v>
      </c>
      <c r="F49" s="20">
        <v>127</v>
      </c>
      <c r="G49" s="20">
        <v>74</v>
      </c>
      <c r="H49" s="20">
        <v>62</v>
      </c>
      <c r="I49" s="20">
        <v>50</v>
      </c>
      <c r="J49" s="20">
        <v>300</v>
      </c>
      <c r="K49" s="26">
        <v>1633.141005</v>
      </c>
      <c r="L49" s="26">
        <v>1000</v>
      </c>
    </row>
    <row r="50" spans="1:12" x14ac:dyDescent="0.2">
      <c r="A50" s="19" t="s">
        <v>418</v>
      </c>
      <c r="B50" s="20">
        <v>482</v>
      </c>
      <c r="C50" s="20">
        <v>20</v>
      </c>
      <c r="D50" s="20">
        <v>72</v>
      </c>
      <c r="E50" s="20">
        <v>62</v>
      </c>
      <c r="F50" s="20">
        <v>65</v>
      </c>
      <c r="G50" s="20">
        <v>35</v>
      </c>
      <c r="H50" s="20">
        <v>32</v>
      </c>
      <c r="I50" s="20">
        <v>18</v>
      </c>
      <c r="J50" s="20">
        <v>178</v>
      </c>
      <c r="K50" s="26">
        <v>1416.6776319999999</v>
      </c>
      <c r="L50" s="26">
        <v>800</v>
      </c>
    </row>
    <row r="51" spans="1:12" x14ac:dyDescent="0.2">
      <c r="A51" s="19" t="s">
        <v>419</v>
      </c>
      <c r="B51" s="20">
        <v>126</v>
      </c>
      <c r="C51" s="20">
        <v>4</v>
      </c>
      <c r="D51" s="20">
        <v>25</v>
      </c>
      <c r="E51" s="20">
        <v>18</v>
      </c>
      <c r="F51" s="20">
        <v>19</v>
      </c>
      <c r="G51" s="20">
        <v>6</v>
      </c>
      <c r="H51" s="20">
        <v>6</v>
      </c>
      <c r="I51" s="20">
        <v>4</v>
      </c>
      <c r="J51" s="20">
        <v>44</v>
      </c>
      <c r="K51" s="26">
        <v>1309.1463409999999</v>
      </c>
      <c r="L51" s="26">
        <v>500</v>
      </c>
    </row>
    <row r="52" spans="1:12" x14ac:dyDescent="0.2">
      <c r="A52" s="18" t="s">
        <v>422</v>
      </c>
      <c r="B52" s="18"/>
      <c r="C52" s="18"/>
      <c r="D52" s="18"/>
      <c r="E52" s="18"/>
      <c r="F52" s="18"/>
      <c r="G52" s="18"/>
      <c r="H52" s="18"/>
      <c r="I52" s="18"/>
      <c r="J52" s="18"/>
      <c r="K52" s="18"/>
      <c r="L52" s="51"/>
    </row>
    <row r="53" spans="1:12" x14ac:dyDescent="0.2">
      <c r="A53" s="19" t="s">
        <v>130</v>
      </c>
      <c r="B53" s="20">
        <v>151</v>
      </c>
      <c r="C53" s="20">
        <v>12</v>
      </c>
      <c r="D53" s="20">
        <v>29</v>
      </c>
      <c r="E53" s="20">
        <v>14</v>
      </c>
      <c r="F53" s="20">
        <v>17</v>
      </c>
      <c r="G53" s="20">
        <v>16</v>
      </c>
      <c r="H53" s="20">
        <v>12</v>
      </c>
      <c r="I53" s="20">
        <v>11</v>
      </c>
      <c r="J53" s="20">
        <v>40</v>
      </c>
      <c r="K53" s="26">
        <v>1664.8378379999999</v>
      </c>
      <c r="L53" s="26">
        <v>1000</v>
      </c>
    </row>
    <row r="54" spans="1:12" x14ac:dyDescent="0.2">
      <c r="A54" s="19" t="s">
        <v>131</v>
      </c>
      <c r="B54" s="20">
        <v>1446</v>
      </c>
      <c r="C54" s="20">
        <v>57</v>
      </c>
      <c r="D54" s="20">
        <v>213</v>
      </c>
      <c r="E54" s="20">
        <v>186</v>
      </c>
      <c r="F54" s="20">
        <v>221</v>
      </c>
      <c r="G54" s="20">
        <v>149</v>
      </c>
      <c r="H54" s="20">
        <v>131</v>
      </c>
      <c r="I54" s="20">
        <v>120</v>
      </c>
      <c r="J54" s="20">
        <v>369</v>
      </c>
      <c r="K54" s="26">
        <v>1997.390901</v>
      </c>
      <c r="L54" s="26">
        <v>1000</v>
      </c>
    </row>
    <row r="55" spans="1:12" x14ac:dyDescent="0.2">
      <c r="A55" s="19" t="s">
        <v>392</v>
      </c>
      <c r="B55" s="20">
        <v>150</v>
      </c>
      <c r="C55" s="20">
        <v>24</v>
      </c>
      <c r="D55" s="20">
        <v>35</v>
      </c>
      <c r="E55" s="20">
        <v>17</v>
      </c>
      <c r="F55" s="20">
        <v>18</v>
      </c>
      <c r="G55" s="20">
        <v>12</v>
      </c>
      <c r="H55" s="20">
        <v>8</v>
      </c>
      <c r="I55" s="20">
        <v>1</v>
      </c>
      <c r="J55" s="20">
        <v>35</v>
      </c>
      <c r="K55" s="26">
        <v>816.70434799999998</v>
      </c>
      <c r="L55" s="26">
        <v>400</v>
      </c>
    </row>
    <row r="56" spans="1:12" x14ac:dyDescent="0.2">
      <c r="A56" s="19" t="s">
        <v>132</v>
      </c>
      <c r="B56" s="20">
        <v>372</v>
      </c>
      <c r="C56" s="20">
        <v>18</v>
      </c>
      <c r="D56" s="20">
        <v>64</v>
      </c>
      <c r="E56" s="20">
        <v>48</v>
      </c>
      <c r="F56" s="20">
        <v>47</v>
      </c>
      <c r="G56" s="20">
        <v>25</v>
      </c>
      <c r="H56" s="20">
        <v>20</v>
      </c>
      <c r="I56" s="20">
        <v>13</v>
      </c>
      <c r="J56" s="20">
        <v>137</v>
      </c>
      <c r="K56" s="26">
        <v>1361.8595740000001</v>
      </c>
      <c r="L56" s="26">
        <v>700</v>
      </c>
    </row>
    <row r="57" spans="1:12" x14ac:dyDescent="0.2">
      <c r="A57" s="19" t="s">
        <v>423</v>
      </c>
      <c r="B57" s="20">
        <v>69</v>
      </c>
      <c r="C57" s="20">
        <v>6</v>
      </c>
      <c r="D57" s="20">
        <v>10</v>
      </c>
      <c r="E57" s="20">
        <v>9</v>
      </c>
      <c r="F57" s="20">
        <v>11</v>
      </c>
      <c r="G57" s="20">
        <v>6</v>
      </c>
      <c r="H57" s="20">
        <v>3</v>
      </c>
      <c r="I57" s="20">
        <v>2</v>
      </c>
      <c r="J57" s="20">
        <v>22</v>
      </c>
      <c r="K57" s="26">
        <v>1141.2765959999999</v>
      </c>
      <c r="L57" s="26">
        <v>600</v>
      </c>
    </row>
    <row r="58" spans="1:12" x14ac:dyDescent="0.2">
      <c r="A58" s="18" t="s">
        <v>133</v>
      </c>
      <c r="B58" s="17">
        <v>92</v>
      </c>
      <c r="C58" s="17">
        <v>10</v>
      </c>
      <c r="D58" s="17">
        <v>19</v>
      </c>
      <c r="E58" s="17">
        <v>7</v>
      </c>
      <c r="F58" s="17">
        <v>10</v>
      </c>
      <c r="G58" s="17">
        <v>8</v>
      </c>
      <c r="H58" s="17">
        <v>5</v>
      </c>
      <c r="I58" s="17">
        <v>8</v>
      </c>
      <c r="J58" s="17">
        <v>25</v>
      </c>
      <c r="K58" s="25">
        <v>1626.7761190000001</v>
      </c>
      <c r="L58" s="25">
        <v>500</v>
      </c>
    </row>
    <row r="59" spans="1:12" x14ac:dyDescent="0.2">
      <c r="A59" s="19" t="s">
        <v>134</v>
      </c>
      <c r="B59" s="20">
        <v>813</v>
      </c>
      <c r="C59" s="20">
        <v>33</v>
      </c>
      <c r="D59" s="20">
        <v>118</v>
      </c>
      <c r="E59" s="20">
        <v>100</v>
      </c>
      <c r="F59" s="20">
        <v>132</v>
      </c>
      <c r="G59" s="20">
        <v>86</v>
      </c>
      <c r="H59" s="20">
        <v>82</v>
      </c>
      <c r="I59" s="20">
        <v>70</v>
      </c>
      <c r="J59" s="20">
        <v>192</v>
      </c>
      <c r="K59" s="26">
        <v>2088.099839</v>
      </c>
      <c r="L59" s="26">
        <v>1000</v>
      </c>
    </row>
    <row r="60" spans="1:12" x14ac:dyDescent="0.2">
      <c r="A60" s="19" t="s">
        <v>393</v>
      </c>
      <c r="B60" s="20">
        <v>65</v>
      </c>
      <c r="C60" s="20">
        <v>11</v>
      </c>
      <c r="D60" s="20">
        <v>19</v>
      </c>
      <c r="E60" s="20">
        <v>5</v>
      </c>
      <c r="F60" s="20">
        <v>5</v>
      </c>
      <c r="G60" s="20">
        <v>6</v>
      </c>
      <c r="H60" s="20">
        <v>4</v>
      </c>
      <c r="I60" s="20">
        <v>1</v>
      </c>
      <c r="J60" s="20">
        <v>14</v>
      </c>
      <c r="K60" s="26">
        <v>817.82352900000001</v>
      </c>
      <c r="L60" s="26">
        <v>300</v>
      </c>
    </row>
    <row r="61" spans="1:12" x14ac:dyDescent="0.2">
      <c r="A61" s="19" t="s">
        <v>135</v>
      </c>
      <c r="B61" s="20">
        <v>83</v>
      </c>
      <c r="C61" s="20">
        <v>6</v>
      </c>
      <c r="D61" s="20">
        <v>13</v>
      </c>
      <c r="E61" s="20">
        <v>10</v>
      </c>
      <c r="F61" s="20">
        <v>11</v>
      </c>
      <c r="G61" s="20">
        <v>7</v>
      </c>
      <c r="H61" s="20">
        <v>5</v>
      </c>
      <c r="I61" s="20">
        <v>5</v>
      </c>
      <c r="J61" s="20">
        <v>26</v>
      </c>
      <c r="K61" s="26">
        <v>1559.2456139999999</v>
      </c>
      <c r="L61" s="26">
        <v>900</v>
      </c>
    </row>
    <row r="62" spans="1:12" x14ac:dyDescent="0.2">
      <c r="A62" s="19" t="s">
        <v>424</v>
      </c>
      <c r="B62" s="20">
        <v>39</v>
      </c>
      <c r="C62" s="20">
        <v>6</v>
      </c>
      <c r="D62" s="20">
        <v>7</v>
      </c>
      <c r="E62" s="20">
        <v>6</v>
      </c>
      <c r="F62" s="20">
        <v>3</v>
      </c>
      <c r="G62" s="20">
        <v>4</v>
      </c>
      <c r="H62" s="20">
        <v>1</v>
      </c>
      <c r="I62" s="20">
        <v>2</v>
      </c>
      <c r="J62" s="20">
        <v>10</v>
      </c>
      <c r="K62" s="26">
        <v>1062.7586209999999</v>
      </c>
      <c r="L62" s="26">
        <v>500</v>
      </c>
    </row>
    <row r="63" spans="1:12" x14ac:dyDescent="0.2">
      <c r="A63" s="18" t="s">
        <v>136</v>
      </c>
      <c r="B63" s="17">
        <v>59</v>
      </c>
      <c r="C63" s="17">
        <v>2</v>
      </c>
      <c r="D63" s="17">
        <v>10</v>
      </c>
      <c r="E63" s="17">
        <v>7</v>
      </c>
      <c r="F63" s="17">
        <v>7</v>
      </c>
      <c r="G63" s="17">
        <v>8</v>
      </c>
      <c r="H63" s="17">
        <v>7</v>
      </c>
      <c r="I63" s="17">
        <v>3</v>
      </c>
      <c r="J63" s="17">
        <v>15</v>
      </c>
      <c r="K63" s="25">
        <v>1722.7954549999999</v>
      </c>
      <c r="L63" s="25">
        <v>1000</v>
      </c>
    </row>
    <row r="64" spans="1:12" x14ac:dyDescent="0.2">
      <c r="A64" s="19" t="s">
        <v>134</v>
      </c>
      <c r="B64" s="20">
        <v>632</v>
      </c>
      <c r="C64" s="20">
        <v>24</v>
      </c>
      <c r="D64" s="20">
        <v>95</v>
      </c>
      <c r="E64" s="20">
        <v>85</v>
      </c>
      <c r="F64" s="20">
        <v>89</v>
      </c>
      <c r="G64" s="20">
        <v>63</v>
      </c>
      <c r="H64" s="20">
        <v>49</v>
      </c>
      <c r="I64" s="20">
        <v>50</v>
      </c>
      <c r="J64" s="20">
        <v>177</v>
      </c>
      <c r="K64" s="26">
        <v>1876.659341</v>
      </c>
      <c r="L64" s="26">
        <v>1000</v>
      </c>
    </row>
    <row r="65" spans="1:12" x14ac:dyDescent="0.2">
      <c r="A65" s="19" t="s">
        <v>393</v>
      </c>
      <c r="B65" s="20">
        <v>85</v>
      </c>
      <c r="C65" s="20">
        <v>13</v>
      </c>
      <c r="D65" s="20">
        <v>16</v>
      </c>
      <c r="E65" s="20">
        <v>12</v>
      </c>
      <c r="F65" s="20">
        <v>13</v>
      </c>
      <c r="G65" s="20">
        <v>6</v>
      </c>
      <c r="H65" s="20">
        <v>4</v>
      </c>
      <c r="I65" s="20">
        <v>0</v>
      </c>
      <c r="J65" s="20">
        <v>21</v>
      </c>
      <c r="K65" s="26">
        <v>815.8125</v>
      </c>
      <c r="L65" s="26">
        <v>500</v>
      </c>
    </row>
    <row r="66" spans="1:12" x14ac:dyDescent="0.2">
      <c r="A66" s="19" t="s">
        <v>135</v>
      </c>
      <c r="B66" s="20">
        <v>289</v>
      </c>
      <c r="C66" s="20">
        <v>12</v>
      </c>
      <c r="D66" s="20">
        <v>51</v>
      </c>
      <c r="E66" s="20">
        <v>38</v>
      </c>
      <c r="F66" s="20">
        <v>36</v>
      </c>
      <c r="G66" s="20">
        <v>18</v>
      </c>
      <c r="H66" s="20">
        <v>15</v>
      </c>
      <c r="I66" s="20">
        <v>8</v>
      </c>
      <c r="J66" s="20">
        <v>111</v>
      </c>
      <c r="K66" s="26">
        <v>1298.651685</v>
      </c>
      <c r="L66" s="26">
        <v>625</v>
      </c>
    </row>
    <row r="67" spans="1:12" x14ac:dyDescent="0.2">
      <c r="A67" s="19" t="s">
        <v>424</v>
      </c>
      <c r="B67" s="20">
        <v>30</v>
      </c>
      <c r="C67" s="20">
        <v>0</v>
      </c>
      <c r="D67" s="20">
        <v>3</v>
      </c>
      <c r="E67" s="20">
        <v>3</v>
      </c>
      <c r="F67" s="20">
        <v>8</v>
      </c>
      <c r="G67" s="20">
        <v>2</v>
      </c>
      <c r="H67" s="20">
        <v>2</v>
      </c>
      <c r="I67" s="20">
        <v>0</v>
      </c>
      <c r="J67" s="20">
        <v>12</v>
      </c>
      <c r="K67" s="26">
        <v>1267.7777779999999</v>
      </c>
      <c r="L67" s="26">
        <v>1000</v>
      </c>
    </row>
    <row r="68" spans="1:12" x14ac:dyDescent="0.2">
      <c r="A68" s="18" t="s">
        <v>425</v>
      </c>
      <c r="B68" s="18"/>
      <c r="C68" s="18"/>
      <c r="D68" s="18"/>
      <c r="E68" s="18"/>
      <c r="F68" s="18"/>
      <c r="G68" s="18"/>
      <c r="H68" s="18"/>
      <c r="I68" s="18"/>
      <c r="J68" s="18"/>
      <c r="K68" s="18"/>
      <c r="L68" s="51"/>
    </row>
    <row r="69" spans="1:12" x14ac:dyDescent="0.2">
      <c r="A69" s="19" t="s">
        <v>426</v>
      </c>
      <c r="B69" s="20">
        <v>366</v>
      </c>
      <c r="C69" s="20">
        <v>31</v>
      </c>
      <c r="D69" s="20">
        <v>75</v>
      </c>
      <c r="E69" s="20">
        <v>36</v>
      </c>
      <c r="F69" s="20">
        <v>47</v>
      </c>
      <c r="G69" s="20">
        <v>33</v>
      </c>
      <c r="H69" s="20">
        <v>21</v>
      </c>
      <c r="I69" s="20">
        <v>15</v>
      </c>
      <c r="J69" s="20">
        <v>108</v>
      </c>
      <c r="K69" s="26">
        <v>1292.9224810000001</v>
      </c>
      <c r="L69" s="26">
        <v>550</v>
      </c>
    </row>
    <row r="70" spans="1:12" x14ac:dyDescent="0.2">
      <c r="A70" s="19" t="s">
        <v>427</v>
      </c>
      <c r="B70" s="20">
        <v>1212</v>
      </c>
      <c r="C70" s="20">
        <v>43</v>
      </c>
      <c r="D70" s="20">
        <v>170</v>
      </c>
      <c r="E70" s="20">
        <v>165</v>
      </c>
      <c r="F70" s="20">
        <v>192</v>
      </c>
      <c r="G70" s="20">
        <v>126</v>
      </c>
      <c r="H70" s="20">
        <v>116</v>
      </c>
      <c r="I70" s="20">
        <v>103</v>
      </c>
      <c r="J70" s="20">
        <v>297</v>
      </c>
      <c r="K70" s="26">
        <v>2028.7398909999999</v>
      </c>
      <c r="L70" s="26">
        <v>1000</v>
      </c>
    </row>
    <row r="71" spans="1:12" x14ac:dyDescent="0.2">
      <c r="A71" s="19" t="s">
        <v>137</v>
      </c>
      <c r="B71" s="20">
        <v>112</v>
      </c>
      <c r="C71" s="20">
        <v>6</v>
      </c>
      <c r="D71" s="20">
        <v>17</v>
      </c>
      <c r="E71" s="20">
        <v>13</v>
      </c>
      <c r="F71" s="20">
        <v>16</v>
      </c>
      <c r="G71" s="20">
        <v>19</v>
      </c>
      <c r="H71" s="20">
        <v>10</v>
      </c>
      <c r="I71" s="20">
        <v>9</v>
      </c>
      <c r="J71" s="20">
        <v>22</v>
      </c>
      <c r="K71" s="26">
        <v>2158.144444</v>
      </c>
      <c r="L71" s="26">
        <v>1500</v>
      </c>
    </row>
    <row r="72" spans="1:12" x14ac:dyDescent="0.2">
      <c r="A72" s="19" t="s">
        <v>138</v>
      </c>
      <c r="B72" s="20">
        <v>673</v>
      </c>
      <c r="C72" s="20">
        <v>40</v>
      </c>
      <c r="D72" s="20">
        <v>117</v>
      </c>
      <c r="E72" s="20">
        <v>88</v>
      </c>
      <c r="F72" s="20">
        <v>91</v>
      </c>
      <c r="G72" s="20">
        <v>57</v>
      </c>
      <c r="H72" s="20">
        <v>51</v>
      </c>
      <c r="I72" s="20">
        <v>37</v>
      </c>
      <c r="J72" s="20">
        <v>192</v>
      </c>
      <c r="K72" s="26">
        <v>1612.0769230000001</v>
      </c>
      <c r="L72" s="26">
        <v>800</v>
      </c>
    </row>
    <row r="73" spans="1:12" x14ac:dyDescent="0.2">
      <c r="A73" s="19" t="s">
        <v>428</v>
      </c>
      <c r="B73" s="20">
        <v>75</v>
      </c>
      <c r="C73" s="20">
        <v>7</v>
      </c>
      <c r="D73" s="20">
        <v>17</v>
      </c>
      <c r="E73" s="20">
        <v>14</v>
      </c>
      <c r="F73" s="20">
        <v>11</v>
      </c>
      <c r="G73" s="20">
        <v>7</v>
      </c>
      <c r="H73" s="20">
        <v>3</v>
      </c>
      <c r="I73" s="20">
        <v>2</v>
      </c>
      <c r="J73" s="20">
        <v>14</v>
      </c>
      <c r="K73" s="26">
        <v>1039.5081970000001</v>
      </c>
      <c r="L73" s="26">
        <v>500</v>
      </c>
    </row>
    <row r="74" spans="1:12" x14ac:dyDescent="0.2">
      <c r="A74" s="19" t="s">
        <v>429</v>
      </c>
      <c r="B74" s="20">
        <v>178</v>
      </c>
      <c r="C74" s="20">
        <v>11</v>
      </c>
      <c r="D74" s="20">
        <v>24</v>
      </c>
      <c r="E74" s="20">
        <v>20</v>
      </c>
      <c r="F74" s="20">
        <v>23</v>
      </c>
      <c r="G74" s="20">
        <v>18</v>
      </c>
      <c r="H74" s="20">
        <v>8</v>
      </c>
      <c r="I74" s="20">
        <v>10</v>
      </c>
      <c r="J74" s="20">
        <v>64</v>
      </c>
      <c r="K74" s="26">
        <v>1638.1578950000001</v>
      </c>
      <c r="L74" s="26">
        <v>1000</v>
      </c>
    </row>
    <row r="75" spans="1:12" x14ac:dyDescent="0.2">
      <c r="A75" s="19" t="s">
        <v>1441</v>
      </c>
      <c r="B75" s="20">
        <v>1644</v>
      </c>
      <c r="C75" s="20">
        <v>75</v>
      </c>
      <c r="D75" s="20">
        <v>252</v>
      </c>
      <c r="E75" s="20">
        <v>218</v>
      </c>
      <c r="F75" s="20">
        <v>244</v>
      </c>
      <c r="G75" s="20">
        <v>157</v>
      </c>
      <c r="H75" s="20">
        <v>145</v>
      </c>
      <c r="I75" s="20">
        <v>122</v>
      </c>
      <c r="J75" s="20">
        <v>431</v>
      </c>
      <c r="K75" s="26">
        <v>1882.3256389999999</v>
      </c>
      <c r="L75" s="26">
        <v>1000</v>
      </c>
    </row>
    <row r="76" spans="1:12" x14ac:dyDescent="0.2">
      <c r="A76" s="18" t="s">
        <v>430</v>
      </c>
      <c r="B76" s="18"/>
      <c r="C76" s="18"/>
      <c r="D76" s="18"/>
      <c r="E76" s="18"/>
      <c r="F76" s="18"/>
      <c r="G76" s="18"/>
      <c r="H76" s="18"/>
      <c r="I76" s="18"/>
      <c r="J76" s="18"/>
      <c r="K76" s="18"/>
      <c r="L76" s="51"/>
    </row>
    <row r="77" spans="1:12" x14ac:dyDescent="0.2">
      <c r="A77" s="21" t="s">
        <v>431</v>
      </c>
      <c r="B77" s="34">
        <v>366</v>
      </c>
      <c r="C77" s="34">
        <v>31</v>
      </c>
      <c r="D77" s="34">
        <v>75</v>
      </c>
      <c r="E77" s="34">
        <v>36</v>
      </c>
      <c r="F77" s="34">
        <v>47</v>
      </c>
      <c r="G77" s="34">
        <v>33</v>
      </c>
      <c r="H77" s="34">
        <v>21</v>
      </c>
      <c r="I77" s="34">
        <v>15</v>
      </c>
      <c r="J77" s="34">
        <v>108</v>
      </c>
      <c r="K77" s="30">
        <v>1292.9224810000001</v>
      </c>
      <c r="L77" s="30">
        <v>550</v>
      </c>
    </row>
    <row r="78" spans="1:12" x14ac:dyDescent="0.2">
      <c r="A78" s="21" t="s">
        <v>432</v>
      </c>
      <c r="B78" s="34">
        <v>954</v>
      </c>
      <c r="C78" s="34">
        <v>38</v>
      </c>
      <c r="D78" s="34">
        <v>133</v>
      </c>
      <c r="E78" s="34">
        <v>127</v>
      </c>
      <c r="F78" s="34">
        <v>152</v>
      </c>
      <c r="G78" s="34">
        <v>93</v>
      </c>
      <c r="H78" s="34">
        <v>93</v>
      </c>
      <c r="I78" s="34">
        <v>78</v>
      </c>
      <c r="J78" s="34">
        <v>240</v>
      </c>
      <c r="K78" s="30">
        <v>1983.7352940000001</v>
      </c>
      <c r="L78" s="30">
        <v>1000</v>
      </c>
    </row>
    <row r="79" spans="1:12" x14ac:dyDescent="0.2">
      <c r="A79" s="19" t="s">
        <v>433</v>
      </c>
      <c r="B79" s="20">
        <v>345</v>
      </c>
      <c r="C79" s="20">
        <v>18</v>
      </c>
      <c r="D79" s="20">
        <v>61</v>
      </c>
      <c r="E79" s="20">
        <v>43</v>
      </c>
      <c r="F79" s="20">
        <v>44</v>
      </c>
      <c r="G79" s="20">
        <v>35</v>
      </c>
      <c r="H79" s="20">
        <v>27</v>
      </c>
      <c r="I79" s="20">
        <v>19</v>
      </c>
      <c r="J79" s="20">
        <v>98</v>
      </c>
      <c r="K79" s="26">
        <v>1775.3846149999999</v>
      </c>
      <c r="L79" s="26">
        <v>1000</v>
      </c>
    </row>
    <row r="80" spans="1:12" x14ac:dyDescent="0.2">
      <c r="A80" s="19" t="s">
        <v>434</v>
      </c>
      <c r="B80" s="20">
        <v>141</v>
      </c>
      <c r="C80" s="20">
        <v>9</v>
      </c>
      <c r="D80" s="20">
        <v>27</v>
      </c>
      <c r="E80" s="20">
        <v>23</v>
      </c>
      <c r="F80" s="20">
        <v>20</v>
      </c>
      <c r="G80" s="20">
        <v>10</v>
      </c>
      <c r="H80" s="20">
        <v>11</v>
      </c>
      <c r="I80" s="20">
        <v>8</v>
      </c>
      <c r="J80" s="20">
        <v>33</v>
      </c>
      <c r="K80" s="26">
        <v>1577.1296299999999</v>
      </c>
      <c r="L80" s="26">
        <v>750</v>
      </c>
    </row>
    <row r="81" spans="1:12" x14ac:dyDescent="0.2">
      <c r="A81" s="19" t="s">
        <v>435</v>
      </c>
      <c r="B81" s="20">
        <v>56</v>
      </c>
      <c r="C81" s="20">
        <v>4</v>
      </c>
      <c r="D81" s="20">
        <v>9</v>
      </c>
      <c r="E81" s="20">
        <v>4</v>
      </c>
      <c r="F81" s="20">
        <v>8</v>
      </c>
      <c r="G81" s="20">
        <v>6</v>
      </c>
      <c r="H81" s="20">
        <v>4</v>
      </c>
      <c r="I81" s="20">
        <v>5</v>
      </c>
      <c r="J81" s="20">
        <v>16</v>
      </c>
      <c r="K81" s="26">
        <v>1909.6</v>
      </c>
      <c r="L81" s="26">
        <v>1000</v>
      </c>
    </row>
    <row r="82" spans="1:12" x14ac:dyDescent="0.2">
      <c r="A82" s="19" t="s">
        <v>436</v>
      </c>
      <c r="B82" s="20">
        <v>48</v>
      </c>
      <c r="C82" s="20">
        <v>2</v>
      </c>
      <c r="D82" s="20">
        <v>7</v>
      </c>
      <c r="E82" s="20">
        <v>5</v>
      </c>
      <c r="F82" s="20">
        <v>10</v>
      </c>
      <c r="G82" s="20">
        <v>5</v>
      </c>
      <c r="H82" s="20">
        <v>5</v>
      </c>
      <c r="I82" s="20">
        <v>4</v>
      </c>
      <c r="J82" s="20">
        <v>10</v>
      </c>
      <c r="K82" s="26">
        <v>1814.2105260000001</v>
      </c>
      <c r="L82" s="26">
        <v>1150</v>
      </c>
    </row>
    <row r="83" spans="1:12" x14ac:dyDescent="0.2">
      <c r="A83" s="19" t="s">
        <v>437</v>
      </c>
      <c r="B83" s="20">
        <v>20</v>
      </c>
      <c r="C83" s="20">
        <v>2</v>
      </c>
      <c r="D83" s="20">
        <v>3</v>
      </c>
      <c r="E83" s="20">
        <v>4</v>
      </c>
      <c r="F83" s="20">
        <v>1</v>
      </c>
      <c r="G83" s="20">
        <v>2</v>
      </c>
      <c r="H83" s="20">
        <v>2</v>
      </c>
      <c r="I83" s="20">
        <v>2</v>
      </c>
      <c r="J83" s="20">
        <v>4</v>
      </c>
      <c r="K83" s="26">
        <v>1833.75</v>
      </c>
      <c r="L83" s="26">
        <v>500</v>
      </c>
    </row>
    <row r="84" spans="1:12" x14ac:dyDescent="0.2">
      <c r="A84" s="19" t="s">
        <v>438</v>
      </c>
      <c r="B84" s="20">
        <v>4</v>
      </c>
      <c r="C84" s="20">
        <v>1</v>
      </c>
      <c r="D84" s="20">
        <v>0</v>
      </c>
      <c r="E84" s="20">
        <v>0</v>
      </c>
      <c r="F84" s="20">
        <v>0</v>
      </c>
      <c r="G84" s="20">
        <v>1</v>
      </c>
      <c r="H84" s="20">
        <v>0</v>
      </c>
      <c r="I84" s="20">
        <v>1</v>
      </c>
      <c r="J84" s="20">
        <v>1</v>
      </c>
      <c r="K84" s="26">
        <v>3333.333333</v>
      </c>
      <c r="L84" s="26">
        <v>2000</v>
      </c>
    </row>
    <row r="85" spans="1:12" x14ac:dyDescent="0.2">
      <c r="A85" s="19" t="s">
        <v>439</v>
      </c>
      <c r="B85" s="20">
        <v>2</v>
      </c>
      <c r="C85" s="20">
        <v>0</v>
      </c>
      <c r="D85" s="20">
        <v>0</v>
      </c>
      <c r="E85" s="20">
        <v>1</v>
      </c>
      <c r="F85" s="20">
        <v>0</v>
      </c>
      <c r="G85" s="20">
        <v>1</v>
      </c>
      <c r="H85" s="20">
        <v>0</v>
      </c>
      <c r="I85" s="20">
        <v>0</v>
      </c>
      <c r="J85" s="20">
        <v>0</v>
      </c>
      <c r="K85" s="26">
        <v>1250</v>
      </c>
      <c r="L85" s="26">
        <v>1250</v>
      </c>
    </row>
    <row r="86" spans="1:12" x14ac:dyDescent="0.2">
      <c r="A86" s="19" t="s">
        <v>440</v>
      </c>
      <c r="B86" s="20">
        <v>2</v>
      </c>
      <c r="C86" s="20">
        <v>0</v>
      </c>
      <c r="D86" s="20">
        <v>0</v>
      </c>
      <c r="E86" s="20">
        <v>0</v>
      </c>
      <c r="F86" s="20">
        <v>1</v>
      </c>
      <c r="G86" s="20">
        <v>0</v>
      </c>
      <c r="H86" s="20">
        <v>0</v>
      </c>
      <c r="I86" s="20">
        <v>0</v>
      </c>
      <c r="J86" s="20">
        <v>1</v>
      </c>
      <c r="K86" s="26">
        <v>1000</v>
      </c>
      <c r="L86" s="26">
        <v>1000</v>
      </c>
    </row>
    <row r="87" spans="1:12" x14ac:dyDescent="0.2">
      <c r="A87" s="19" t="s">
        <v>429</v>
      </c>
      <c r="B87" s="20">
        <v>250</v>
      </c>
      <c r="C87" s="20">
        <v>12</v>
      </c>
      <c r="D87" s="20">
        <v>36</v>
      </c>
      <c r="E87" s="20">
        <v>31</v>
      </c>
      <c r="F87" s="20">
        <v>31</v>
      </c>
      <c r="G87" s="20">
        <v>22</v>
      </c>
      <c r="H87" s="20">
        <v>11</v>
      </c>
      <c r="I87" s="20">
        <v>15</v>
      </c>
      <c r="J87" s="20">
        <v>92</v>
      </c>
      <c r="K87" s="26">
        <v>1624.113924</v>
      </c>
      <c r="L87" s="26">
        <v>950</v>
      </c>
    </row>
    <row r="88" spans="1:12" x14ac:dyDescent="0.2">
      <c r="A88" s="18" t="s">
        <v>441</v>
      </c>
      <c r="B88" s="18"/>
      <c r="C88" s="18"/>
      <c r="D88" s="18"/>
      <c r="E88" s="18"/>
      <c r="F88" s="18"/>
      <c r="G88" s="18"/>
      <c r="H88" s="18"/>
      <c r="I88" s="18"/>
      <c r="J88" s="18"/>
      <c r="K88" s="18"/>
      <c r="L88" s="51"/>
    </row>
    <row r="89" spans="1:12" x14ac:dyDescent="0.2">
      <c r="A89" s="19" t="s">
        <v>442</v>
      </c>
      <c r="B89" s="20">
        <v>1712</v>
      </c>
      <c r="C89" s="20">
        <v>70</v>
      </c>
      <c r="D89" s="20">
        <v>254</v>
      </c>
      <c r="E89" s="20">
        <v>217</v>
      </c>
      <c r="F89" s="20">
        <v>265</v>
      </c>
      <c r="G89" s="20">
        <v>174</v>
      </c>
      <c r="H89" s="20">
        <v>149</v>
      </c>
      <c r="I89" s="20">
        <v>119</v>
      </c>
      <c r="J89" s="20">
        <v>464</v>
      </c>
      <c r="K89" s="26">
        <v>1842.6642629999999</v>
      </c>
      <c r="L89" s="26">
        <v>1000</v>
      </c>
    </row>
    <row r="90" spans="1:12" x14ac:dyDescent="0.2">
      <c r="A90" s="19" t="s">
        <v>139</v>
      </c>
      <c r="B90" s="20">
        <v>76</v>
      </c>
      <c r="C90" s="20">
        <v>3</v>
      </c>
      <c r="D90" s="20">
        <v>10</v>
      </c>
      <c r="E90" s="20">
        <v>10</v>
      </c>
      <c r="F90" s="20">
        <v>11</v>
      </c>
      <c r="G90" s="20">
        <v>11</v>
      </c>
      <c r="H90" s="20">
        <v>6</v>
      </c>
      <c r="I90" s="20">
        <v>10</v>
      </c>
      <c r="J90" s="20">
        <v>15</v>
      </c>
      <c r="K90" s="26">
        <v>2404.9180329999999</v>
      </c>
      <c r="L90" s="26">
        <v>1500</v>
      </c>
    </row>
    <row r="91" spans="1:12" x14ac:dyDescent="0.2">
      <c r="A91" s="19" t="s">
        <v>443</v>
      </c>
      <c r="B91" s="20">
        <v>59</v>
      </c>
      <c r="C91" s="20">
        <v>7</v>
      </c>
      <c r="D91" s="20">
        <v>17</v>
      </c>
      <c r="E91" s="20">
        <v>5</v>
      </c>
      <c r="F91" s="20">
        <v>3</v>
      </c>
      <c r="G91" s="20">
        <v>0</v>
      </c>
      <c r="H91" s="20">
        <v>1</v>
      </c>
      <c r="I91" s="20">
        <v>6</v>
      </c>
      <c r="J91" s="20">
        <v>20</v>
      </c>
      <c r="K91" s="26">
        <v>2607.5641030000002</v>
      </c>
      <c r="L91" s="26">
        <v>200</v>
      </c>
    </row>
    <row r="92" spans="1:12" x14ac:dyDescent="0.2">
      <c r="A92" s="19" t="s">
        <v>140</v>
      </c>
      <c r="B92" s="20">
        <v>194</v>
      </c>
      <c r="C92" s="20">
        <v>21</v>
      </c>
      <c r="D92" s="20">
        <v>47</v>
      </c>
      <c r="E92" s="20">
        <v>30</v>
      </c>
      <c r="F92" s="20">
        <v>16</v>
      </c>
      <c r="G92" s="20">
        <v>9</v>
      </c>
      <c r="H92" s="20">
        <v>13</v>
      </c>
      <c r="I92" s="20">
        <v>4</v>
      </c>
      <c r="J92" s="20">
        <v>54</v>
      </c>
      <c r="K92" s="26">
        <v>931.25</v>
      </c>
      <c r="L92" s="26">
        <v>500</v>
      </c>
    </row>
    <row r="93" spans="1:12" x14ac:dyDescent="0.2">
      <c r="A93" s="19" t="s">
        <v>141</v>
      </c>
      <c r="B93" s="20">
        <v>16</v>
      </c>
      <c r="C93" s="20">
        <v>2</v>
      </c>
      <c r="D93" s="20">
        <v>2</v>
      </c>
      <c r="E93" s="20">
        <v>2</v>
      </c>
      <c r="F93" s="20">
        <v>1</v>
      </c>
      <c r="G93" s="20">
        <v>1</v>
      </c>
      <c r="H93" s="20">
        <v>0</v>
      </c>
      <c r="I93" s="20">
        <v>1</v>
      </c>
      <c r="J93" s="20">
        <v>7</v>
      </c>
      <c r="K93" s="26">
        <v>1222.2222220000001</v>
      </c>
      <c r="L93" s="26">
        <v>500</v>
      </c>
    </row>
    <row r="94" spans="1:12" x14ac:dyDescent="0.2">
      <c r="A94" s="19" t="s">
        <v>401</v>
      </c>
      <c r="B94" s="20">
        <v>46</v>
      </c>
      <c r="C94" s="20">
        <v>5</v>
      </c>
      <c r="D94" s="20">
        <v>12</v>
      </c>
      <c r="E94" s="20">
        <v>0</v>
      </c>
      <c r="F94" s="20">
        <v>7</v>
      </c>
      <c r="G94" s="20">
        <v>5</v>
      </c>
      <c r="H94" s="20">
        <v>2</v>
      </c>
      <c r="I94" s="20">
        <v>1</v>
      </c>
      <c r="J94" s="20">
        <v>14</v>
      </c>
      <c r="K94" s="26">
        <v>1083.4375</v>
      </c>
      <c r="L94" s="26">
        <v>200</v>
      </c>
    </row>
    <row r="95" spans="1:12" x14ac:dyDescent="0.2">
      <c r="A95" s="19" t="s">
        <v>429</v>
      </c>
      <c r="B95" s="20">
        <v>85</v>
      </c>
      <c r="C95" s="20">
        <v>9</v>
      </c>
      <c r="D95" s="20">
        <v>9</v>
      </c>
      <c r="E95" s="20">
        <v>10</v>
      </c>
      <c r="F95" s="20">
        <v>11</v>
      </c>
      <c r="G95" s="20">
        <v>8</v>
      </c>
      <c r="H95" s="20">
        <v>3</v>
      </c>
      <c r="I95" s="20">
        <v>6</v>
      </c>
      <c r="J95" s="20">
        <v>29</v>
      </c>
      <c r="K95" s="26">
        <v>1419.642857</v>
      </c>
      <c r="L95" s="26">
        <v>850</v>
      </c>
    </row>
    <row r="96" spans="1:12" x14ac:dyDescent="0.2">
      <c r="A96" s="18" t="s">
        <v>444</v>
      </c>
      <c r="B96" s="18"/>
      <c r="C96" s="18"/>
      <c r="D96" s="18"/>
      <c r="E96" s="18"/>
      <c r="F96" s="18"/>
      <c r="G96" s="18"/>
      <c r="H96" s="18"/>
      <c r="I96" s="18"/>
      <c r="J96" s="18"/>
      <c r="K96" s="18"/>
      <c r="L96" s="51"/>
    </row>
    <row r="97" spans="1:12" x14ac:dyDescent="0.2">
      <c r="A97" s="19" t="s">
        <v>445</v>
      </c>
      <c r="B97" s="20">
        <v>1212</v>
      </c>
      <c r="C97" s="20">
        <v>45</v>
      </c>
      <c r="D97" s="20">
        <v>143</v>
      </c>
      <c r="E97" s="20">
        <v>161</v>
      </c>
      <c r="F97" s="20">
        <v>218</v>
      </c>
      <c r="G97" s="20">
        <v>154</v>
      </c>
      <c r="H97" s="20">
        <v>119</v>
      </c>
      <c r="I97" s="20">
        <v>109</v>
      </c>
      <c r="J97" s="20">
        <v>263</v>
      </c>
      <c r="K97" s="26">
        <v>2029.484721</v>
      </c>
      <c r="L97" s="26">
        <v>1200</v>
      </c>
    </row>
    <row r="98" spans="1:12" x14ac:dyDescent="0.2">
      <c r="A98" s="19" t="s">
        <v>446</v>
      </c>
      <c r="B98" s="20">
        <v>24</v>
      </c>
      <c r="C98" s="20">
        <v>0</v>
      </c>
      <c r="D98" s="20">
        <v>8</v>
      </c>
      <c r="E98" s="20">
        <v>7</v>
      </c>
      <c r="F98" s="20">
        <v>1</v>
      </c>
      <c r="G98" s="20">
        <v>2</v>
      </c>
      <c r="H98" s="20">
        <v>2</v>
      </c>
      <c r="I98" s="20">
        <v>1</v>
      </c>
      <c r="J98" s="20">
        <v>3</v>
      </c>
      <c r="K98" s="26">
        <v>1027.619048</v>
      </c>
      <c r="L98" s="26">
        <v>500</v>
      </c>
    </row>
    <row r="99" spans="1:12" x14ac:dyDescent="0.2">
      <c r="A99" s="19" t="s">
        <v>447</v>
      </c>
      <c r="B99" s="20">
        <v>76</v>
      </c>
      <c r="C99" s="20">
        <v>7</v>
      </c>
      <c r="D99" s="20">
        <v>18</v>
      </c>
      <c r="E99" s="20">
        <v>14</v>
      </c>
      <c r="F99" s="20">
        <v>5</v>
      </c>
      <c r="G99" s="20">
        <v>6</v>
      </c>
      <c r="H99" s="20">
        <v>5</v>
      </c>
      <c r="I99" s="20">
        <v>1</v>
      </c>
      <c r="J99" s="20">
        <v>20</v>
      </c>
      <c r="K99" s="26">
        <v>958.10714299999995</v>
      </c>
      <c r="L99" s="26">
        <v>500</v>
      </c>
    </row>
    <row r="100" spans="1:12" x14ac:dyDescent="0.2">
      <c r="A100" s="19" t="s">
        <v>448</v>
      </c>
      <c r="B100" s="20">
        <v>43</v>
      </c>
      <c r="C100" s="20">
        <v>5</v>
      </c>
      <c r="D100" s="20">
        <v>15</v>
      </c>
      <c r="E100" s="20">
        <v>4</v>
      </c>
      <c r="F100" s="20">
        <v>6</v>
      </c>
      <c r="G100" s="20">
        <v>1</v>
      </c>
      <c r="H100" s="20">
        <v>2</v>
      </c>
      <c r="I100" s="20">
        <v>1</v>
      </c>
      <c r="J100" s="20">
        <v>9</v>
      </c>
      <c r="K100" s="26">
        <v>792.05882399999996</v>
      </c>
      <c r="L100" s="26">
        <v>275</v>
      </c>
    </row>
    <row r="101" spans="1:12" x14ac:dyDescent="0.2">
      <c r="A101" s="19" t="s">
        <v>449</v>
      </c>
      <c r="B101" s="20">
        <v>14</v>
      </c>
      <c r="C101" s="20">
        <v>0</v>
      </c>
      <c r="D101" s="20">
        <v>3</v>
      </c>
      <c r="E101" s="20">
        <v>2</v>
      </c>
      <c r="F101" s="20">
        <v>1</v>
      </c>
      <c r="G101" s="20">
        <v>0</v>
      </c>
      <c r="H101" s="20">
        <v>4</v>
      </c>
      <c r="I101" s="20">
        <v>2</v>
      </c>
      <c r="J101" s="20">
        <v>2</v>
      </c>
      <c r="K101" s="26">
        <v>8758.3333330000005</v>
      </c>
      <c r="L101" s="26">
        <v>2200</v>
      </c>
    </row>
    <row r="102" spans="1:12" x14ac:dyDescent="0.2">
      <c r="A102" s="19" t="s">
        <v>450</v>
      </c>
      <c r="B102" s="20">
        <v>5</v>
      </c>
      <c r="C102" s="20">
        <v>0</v>
      </c>
      <c r="D102" s="20">
        <v>1</v>
      </c>
      <c r="E102" s="20">
        <v>1</v>
      </c>
      <c r="F102" s="20">
        <v>1</v>
      </c>
      <c r="G102" s="20">
        <v>0</v>
      </c>
      <c r="H102" s="20">
        <v>0</v>
      </c>
      <c r="I102" s="20">
        <v>1</v>
      </c>
      <c r="J102" s="20">
        <v>1</v>
      </c>
      <c r="K102" s="26">
        <v>1750</v>
      </c>
      <c r="L102" s="26">
        <v>850</v>
      </c>
    </row>
    <row r="103" spans="1:12" x14ac:dyDescent="0.2">
      <c r="A103" s="19" t="s">
        <v>429</v>
      </c>
      <c r="B103" s="20">
        <v>414</v>
      </c>
      <c r="C103" s="20">
        <v>16</v>
      </c>
      <c r="D103" s="20">
        <v>76</v>
      </c>
      <c r="E103" s="20">
        <v>38</v>
      </c>
      <c r="F103" s="20">
        <v>44</v>
      </c>
      <c r="G103" s="20">
        <v>22</v>
      </c>
      <c r="H103" s="20">
        <v>23</v>
      </c>
      <c r="I103" s="20">
        <v>14</v>
      </c>
      <c r="J103" s="20">
        <v>181</v>
      </c>
      <c r="K103" s="26">
        <v>1313.7339059999999</v>
      </c>
      <c r="L103" s="26">
        <v>650</v>
      </c>
    </row>
    <row r="104" spans="1:12" x14ac:dyDescent="0.2">
      <c r="A104" s="18" t="s">
        <v>451</v>
      </c>
      <c r="B104" s="18"/>
      <c r="C104" s="18"/>
      <c r="D104" s="18"/>
      <c r="E104" s="18"/>
      <c r="F104" s="18"/>
      <c r="G104" s="18"/>
      <c r="H104" s="18"/>
      <c r="I104" s="18"/>
      <c r="J104" s="18"/>
      <c r="K104" s="18"/>
      <c r="L104" s="51"/>
    </row>
    <row r="105" spans="1:12" x14ac:dyDescent="0.2">
      <c r="A105" s="19" t="s">
        <v>445</v>
      </c>
      <c r="B105" s="20">
        <v>13</v>
      </c>
      <c r="C105" s="20">
        <v>2</v>
      </c>
      <c r="D105" s="20">
        <v>4</v>
      </c>
      <c r="E105" s="20">
        <v>0</v>
      </c>
      <c r="F105" s="20">
        <v>2</v>
      </c>
      <c r="G105" s="20">
        <v>2</v>
      </c>
      <c r="H105" s="20">
        <v>1</v>
      </c>
      <c r="I105" s="20">
        <v>0</v>
      </c>
      <c r="J105" s="20">
        <v>2</v>
      </c>
      <c r="K105" s="26">
        <v>876.36363600000004</v>
      </c>
      <c r="L105" s="26">
        <v>200</v>
      </c>
    </row>
    <row r="106" spans="1:12" x14ac:dyDescent="0.2">
      <c r="A106" s="19" t="s">
        <v>446</v>
      </c>
      <c r="B106" s="20">
        <v>89</v>
      </c>
      <c r="C106" s="20">
        <v>16</v>
      </c>
      <c r="D106" s="20">
        <v>29</v>
      </c>
      <c r="E106" s="20">
        <v>9</v>
      </c>
      <c r="F106" s="20">
        <v>3</v>
      </c>
      <c r="G106" s="20">
        <v>3</v>
      </c>
      <c r="H106" s="20">
        <v>2</v>
      </c>
      <c r="I106" s="20">
        <v>3</v>
      </c>
      <c r="J106" s="20">
        <v>24</v>
      </c>
      <c r="K106" s="26">
        <v>766.907692</v>
      </c>
      <c r="L106" s="26">
        <v>100</v>
      </c>
    </row>
    <row r="107" spans="1:12" x14ac:dyDescent="0.2">
      <c r="A107" s="19" t="s">
        <v>447</v>
      </c>
      <c r="B107" s="20">
        <v>143</v>
      </c>
      <c r="C107" s="20">
        <v>14</v>
      </c>
      <c r="D107" s="20">
        <v>30</v>
      </c>
      <c r="E107" s="20">
        <v>23</v>
      </c>
      <c r="F107" s="20">
        <v>16</v>
      </c>
      <c r="G107" s="20">
        <v>6</v>
      </c>
      <c r="H107" s="20">
        <v>9</v>
      </c>
      <c r="I107" s="20">
        <v>2</v>
      </c>
      <c r="J107" s="20">
        <v>43</v>
      </c>
      <c r="K107" s="26">
        <v>926.17</v>
      </c>
      <c r="L107" s="26">
        <v>500</v>
      </c>
    </row>
    <row r="108" spans="1:12" x14ac:dyDescent="0.2">
      <c r="A108" s="19" t="s">
        <v>448</v>
      </c>
      <c r="B108" s="20">
        <v>27</v>
      </c>
      <c r="C108" s="20">
        <v>0</v>
      </c>
      <c r="D108" s="20">
        <v>6</v>
      </c>
      <c r="E108" s="20">
        <v>4</v>
      </c>
      <c r="F108" s="20">
        <v>3</v>
      </c>
      <c r="G108" s="20">
        <v>1</v>
      </c>
      <c r="H108" s="20">
        <v>4</v>
      </c>
      <c r="I108" s="20">
        <v>3</v>
      </c>
      <c r="J108" s="20">
        <v>6</v>
      </c>
      <c r="K108" s="26">
        <v>2897.1428569999998</v>
      </c>
      <c r="L108" s="26">
        <v>1000</v>
      </c>
    </row>
    <row r="109" spans="1:12" x14ac:dyDescent="0.2">
      <c r="A109" s="19" t="s">
        <v>449</v>
      </c>
      <c r="B109" s="20">
        <v>5</v>
      </c>
      <c r="C109" s="20">
        <v>1</v>
      </c>
      <c r="D109" s="20">
        <v>1</v>
      </c>
      <c r="E109" s="20">
        <v>0</v>
      </c>
      <c r="F109" s="20">
        <v>1</v>
      </c>
      <c r="G109" s="20">
        <v>0</v>
      </c>
      <c r="H109" s="20">
        <v>0</v>
      </c>
      <c r="I109" s="20">
        <v>1</v>
      </c>
      <c r="J109" s="20">
        <v>1</v>
      </c>
      <c r="K109" s="26">
        <v>1552.5</v>
      </c>
      <c r="L109" s="26">
        <v>605</v>
      </c>
    </row>
    <row r="110" spans="1:12" x14ac:dyDescent="0.2">
      <c r="A110" s="19" t="s">
        <v>450</v>
      </c>
      <c r="B110" s="20">
        <v>10</v>
      </c>
      <c r="C110" s="20">
        <v>1</v>
      </c>
      <c r="D110" s="20">
        <v>2</v>
      </c>
      <c r="E110" s="20">
        <v>1</v>
      </c>
      <c r="F110" s="20">
        <v>0</v>
      </c>
      <c r="G110" s="20">
        <v>2</v>
      </c>
      <c r="H110" s="20">
        <v>0</v>
      </c>
      <c r="I110" s="20">
        <v>2</v>
      </c>
      <c r="J110" s="20">
        <v>2</v>
      </c>
      <c r="K110" s="26">
        <v>5454.25</v>
      </c>
      <c r="L110" s="26">
        <v>1300</v>
      </c>
    </row>
    <row r="111" spans="1:12" x14ac:dyDescent="0.2">
      <c r="A111" s="19" t="s">
        <v>429</v>
      </c>
      <c r="B111" s="20">
        <v>28</v>
      </c>
      <c r="C111" s="20">
        <v>1</v>
      </c>
      <c r="D111" s="20">
        <v>6</v>
      </c>
      <c r="E111" s="20">
        <v>0</v>
      </c>
      <c r="F111" s="20">
        <v>2</v>
      </c>
      <c r="G111" s="20">
        <v>1</v>
      </c>
      <c r="H111" s="20">
        <v>0</v>
      </c>
      <c r="I111" s="20">
        <v>1</v>
      </c>
      <c r="J111" s="20">
        <v>17</v>
      </c>
      <c r="K111" s="26">
        <v>1359.090909</v>
      </c>
      <c r="L111" s="26">
        <v>70</v>
      </c>
    </row>
    <row r="112" spans="1:12" x14ac:dyDescent="0.2">
      <c r="A112" s="18" t="s">
        <v>142</v>
      </c>
      <c r="B112" s="18"/>
      <c r="C112" s="18"/>
      <c r="D112" s="18"/>
      <c r="E112" s="18"/>
      <c r="F112" s="18"/>
      <c r="G112" s="18"/>
      <c r="H112" s="18"/>
      <c r="I112" s="18"/>
      <c r="J112" s="18"/>
      <c r="K112" s="18"/>
      <c r="L112" s="51"/>
    </row>
    <row r="113" spans="1:12" x14ac:dyDescent="0.2">
      <c r="A113" s="19" t="s">
        <v>452</v>
      </c>
      <c r="B113" s="20">
        <v>90</v>
      </c>
      <c r="C113" s="20">
        <v>4</v>
      </c>
      <c r="D113" s="20">
        <v>8</v>
      </c>
      <c r="E113" s="20">
        <v>10</v>
      </c>
      <c r="F113" s="20">
        <v>16</v>
      </c>
      <c r="G113" s="20">
        <v>8</v>
      </c>
      <c r="H113" s="20">
        <v>8</v>
      </c>
      <c r="I113" s="20">
        <v>20</v>
      </c>
      <c r="J113" s="20">
        <v>16</v>
      </c>
      <c r="K113" s="26">
        <v>3738.7027029999999</v>
      </c>
      <c r="L113" s="26">
        <v>1650</v>
      </c>
    </row>
    <row r="114" spans="1:12" x14ac:dyDescent="0.2">
      <c r="A114" s="19" t="s">
        <v>453</v>
      </c>
      <c r="B114" s="20">
        <v>307</v>
      </c>
      <c r="C114" s="20">
        <v>10</v>
      </c>
      <c r="D114" s="20">
        <v>48</v>
      </c>
      <c r="E114" s="20">
        <v>31</v>
      </c>
      <c r="F114" s="20">
        <v>52</v>
      </c>
      <c r="G114" s="20">
        <v>51</v>
      </c>
      <c r="H114" s="20">
        <v>32</v>
      </c>
      <c r="I114" s="20">
        <v>35</v>
      </c>
      <c r="J114" s="20">
        <v>48</v>
      </c>
      <c r="K114" s="26">
        <v>2366.2046329999998</v>
      </c>
      <c r="L114" s="26">
        <v>1500</v>
      </c>
    </row>
    <row r="115" spans="1:12" x14ac:dyDescent="0.2">
      <c r="A115" s="19" t="s">
        <v>454</v>
      </c>
      <c r="B115" s="20">
        <v>392</v>
      </c>
      <c r="C115" s="20">
        <v>11</v>
      </c>
      <c r="D115" s="20">
        <v>56</v>
      </c>
      <c r="E115" s="20">
        <v>61</v>
      </c>
      <c r="F115" s="20">
        <v>76</v>
      </c>
      <c r="G115" s="20">
        <v>41</v>
      </c>
      <c r="H115" s="20">
        <v>43</v>
      </c>
      <c r="I115" s="20">
        <v>31</v>
      </c>
      <c r="J115" s="20">
        <v>73</v>
      </c>
      <c r="K115" s="26">
        <v>1952.2413790000001</v>
      </c>
      <c r="L115" s="26">
        <v>1000</v>
      </c>
    </row>
    <row r="116" spans="1:12" x14ac:dyDescent="0.2">
      <c r="A116" s="19" t="s">
        <v>455</v>
      </c>
      <c r="B116" s="20">
        <v>379</v>
      </c>
      <c r="C116" s="20">
        <v>22</v>
      </c>
      <c r="D116" s="20">
        <v>58</v>
      </c>
      <c r="E116" s="20">
        <v>47</v>
      </c>
      <c r="F116" s="20">
        <v>36</v>
      </c>
      <c r="G116" s="20">
        <v>36</v>
      </c>
      <c r="H116" s="20">
        <v>35</v>
      </c>
      <c r="I116" s="20">
        <v>25</v>
      </c>
      <c r="J116" s="20">
        <v>120</v>
      </c>
      <c r="K116" s="26">
        <v>1742.8185329999999</v>
      </c>
      <c r="L116" s="26">
        <v>1000</v>
      </c>
    </row>
    <row r="117" spans="1:12" x14ac:dyDescent="0.2">
      <c r="A117" s="19" t="s">
        <v>456</v>
      </c>
      <c r="B117" s="20">
        <v>951</v>
      </c>
      <c r="C117" s="20">
        <v>62</v>
      </c>
      <c r="D117" s="20">
        <v>173</v>
      </c>
      <c r="E117" s="20">
        <v>116</v>
      </c>
      <c r="F117" s="20">
        <v>121</v>
      </c>
      <c r="G117" s="20">
        <v>67</v>
      </c>
      <c r="H117" s="20">
        <v>53</v>
      </c>
      <c r="I117" s="20">
        <v>34</v>
      </c>
      <c r="J117" s="20">
        <v>325</v>
      </c>
      <c r="K117" s="26">
        <v>1257.1709269999999</v>
      </c>
      <c r="L117" s="26">
        <v>600</v>
      </c>
    </row>
    <row r="118" spans="1:12" x14ac:dyDescent="0.2">
      <c r="A118" s="19" t="s">
        <v>429</v>
      </c>
      <c r="B118" s="20">
        <v>69</v>
      </c>
      <c r="C118" s="20">
        <v>8</v>
      </c>
      <c r="D118" s="20">
        <v>8</v>
      </c>
      <c r="E118" s="20">
        <v>9</v>
      </c>
      <c r="F118" s="20">
        <v>13</v>
      </c>
      <c r="G118" s="20">
        <v>5</v>
      </c>
      <c r="H118" s="20">
        <v>3</v>
      </c>
      <c r="I118" s="20">
        <v>2</v>
      </c>
      <c r="J118" s="20">
        <v>21</v>
      </c>
      <c r="K118" s="26">
        <v>1102.708333</v>
      </c>
      <c r="L118" s="26">
        <v>650</v>
      </c>
    </row>
    <row r="119" spans="1:12" x14ac:dyDescent="0.2">
      <c r="A119" s="18" t="s">
        <v>143</v>
      </c>
      <c r="B119" s="18"/>
      <c r="C119" s="18"/>
      <c r="D119" s="18"/>
      <c r="E119" s="18"/>
      <c r="F119" s="18"/>
      <c r="G119" s="18"/>
      <c r="H119" s="18"/>
      <c r="I119" s="18"/>
      <c r="J119" s="18"/>
      <c r="K119" s="18"/>
      <c r="L119" s="51"/>
    </row>
    <row r="120" spans="1:12" x14ac:dyDescent="0.2">
      <c r="A120" s="21" t="s">
        <v>457</v>
      </c>
      <c r="B120" s="21"/>
      <c r="C120" s="21"/>
      <c r="D120" s="21"/>
      <c r="E120" s="21"/>
      <c r="F120" s="21"/>
      <c r="G120" s="21"/>
      <c r="H120" s="21"/>
      <c r="I120" s="21"/>
      <c r="J120" s="21"/>
      <c r="K120" s="21"/>
      <c r="L120" s="52"/>
    </row>
    <row r="121" spans="1:12" x14ac:dyDescent="0.2">
      <c r="A121" s="19" t="s">
        <v>458</v>
      </c>
      <c r="B121" s="20">
        <v>546</v>
      </c>
      <c r="C121" s="20">
        <v>16</v>
      </c>
      <c r="D121" s="20">
        <v>68</v>
      </c>
      <c r="E121" s="20">
        <v>62</v>
      </c>
      <c r="F121" s="20">
        <v>84</v>
      </c>
      <c r="G121" s="20">
        <v>70</v>
      </c>
      <c r="H121" s="20">
        <v>74</v>
      </c>
      <c r="I121" s="20">
        <v>72</v>
      </c>
      <c r="J121" s="20">
        <v>100</v>
      </c>
      <c r="K121" s="26">
        <v>2700.522422</v>
      </c>
      <c r="L121" s="26">
        <v>1500</v>
      </c>
    </row>
    <row r="122" spans="1:12" x14ac:dyDescent="0.2">
      <c r="A122" s="19" t="s">
        <v>459</v>
      </c>
      <c r="B122" s="20">
        <v>531</v>
      </c>
      <c r="C122" s="20">
        <v>15</v>
      </c>
      <c r="D122" s="20">
        <v>86</v>
      </c>
      <c r="E122" s="20">
        <v>76</v>
      </c>
      <c r="F122" s="20">
        <v>92</v>
      </c>
      <c r="G122" s="20">
        <v>61</v>
      </c>
      <c r="H122" s="20">
        <v>53</v>
      </c>
      <c r="I122" s="20">
        <v>36</v>
      </c>
      <c r="J122" s="20">
        <v>112</v>
      </c>
      <c r="K122" s="26">
        <v>1763.1479710000001</v>
      </c>
      <c r="L122" s="26">
        <v>1000</v>
      </c>
    </row>
    <row r="123" spans="1:12" x14ac:dyDescent="0.2">
      <c r="A123" s="19" t="s">
        <v>460</v>
      </c>
      <c r="B123" s="20">
        <v>205</v>
      </c>
      <c r="C123" s="20">
        <v>14</v>
      </c>
      <c r="D123" s="20">
        <v>31</v>
      </c>
      <c r="E123" s="20">
        <v>23</v>
      </c>
      <c r="F123" s="20">
        <v>40</v>
      </c>
      <c r="G123" s="20">
        <v>22</v>
      </c>
      <c r="H123" s="20">
        <v>13</v>
      </c>
      <c r="I123" s="20">
        <v>9</v>
      </c>
      <c r="J123" s="20">
        <v>53</v>
      </c>
      <c r="K123" s="26">
        <v>1432.5</v>
      </c>
      <c r="L123" s="26">
        <v>1000</v>
      </c>
    </row>
    <row r="124" spans="1:12" x14ac:dyDescent="0.2">
      <c r="A124" s="19" t="s">
        <v>461</v>
      </c>
      <c r="B124" s="20">
        <v>762</v>
      </c>
      <c r="C124" s="20">
        <v>59</v>
      </c>
      <c r="D124" s="20">
        <v>145</v>
      </c>
      <c r="E124" s="20">
        <v>94</v>
      </c>
      <c r="F124" s="20">
        <v>81</v>
      </c>
      <c r="G124" s="20">
        <v>47</v>
      </c>
      <c r="H124" s="20">
        <v>28</v>
      </c>
      <c r="I124" s="20">
        <v>26</v>
      </c>
      <c r="J124" s="20">
        <v>282</v>
      </c>
      <c r="K124" s="26">
        <v>1146.96875</v>
      </c>
      <c r="L124" s="26">
        <v>500</v>
      </c>
    </row>
    <row r="125" spans="1:12" x14ac:dyDescent="0.2">
      <c r="A125" s="19" t="s">
        <v>429</v>
      </c>
      <c r="B125" s="20">
        <v>144</v>
      </c>
      <c r="C125" s="20">
        <v>13</v>
      </c>
      <c r="D125" s="20">
        <v>21</v>
      </c>
      <c r="E125" s="20">
        <v>19</v>
      </c>
      <c r="F125" s="20">
        <v>17</v>
      </c>
      <c r="G125" s="20">
        <v>8</v>
      </c>
      <c r="H125" s="20">
        <v>6</v>
      </c>
      <c r="I125" s="20">
        <v>4</v>
      </c>
      <c r="J125" s="20">
        <v>56</v>
      </c>
      <c r="K125" s="26">
        <v>1046.681818</v>
      </c>
      <c r="L125" s="26">
        <v>500</v>
      </c>
    </row>
    <row r="126" spans="1:12" x14ac:dyDescent="0.2">
      <c r="A126" s="18" t="s">
        <v>143</v>
      </c>
      <c r="B126" s="18"/>
      <c r="C126" s="18"/>
      <c r="D126" s="18"/>
      <c r="E126" s="18"/>
      <c r="F126" s="18"/>
      <c r="G126" s="18"/>
      <c r="H126" s="18"/>
      <c r="I126" s="18"/>
      <c r="J126" s="18"/>
      <c r="K126" s="18"/>
      <c r="L126" s="51"/>
    </row>
    <row r="127" spans="1:12" x14ac:dyDescent="0.2">
      <c r="A127" s="21" t="s">
        <v>462</v>
      </c>
      <c r="B127" s="21"/>
      <c r="C127" s="21"/>
      <c r="D127" s="21"/>
      <c r="E127" s="21"/>
      <c r="F127" s="21"/>
      <c r="G127" s="21"/>
      <c r="H127" s="21"/>
      <c r="I127" s="21"/>
      <c r="J127" s="21"/>
      <c r="K127" s="21"/>
      <c r="L127" s="52"/>
    </row>
    <row r="128" spans="1:12" x14ac:dyDescent="0.2">
      <c r="A128" s="19" t="s">
        <v>458</v>
      </c>
      <c r="B128" s="20">
        <v>285</v>
      </c>
      <c r="C128" s="20">
        <v>7</v>
      </c>
      <c r="D128" s="20">
        <v>42</v>
      </c>
      <c r="E128" s="20">
        <v>31</v>
      </c>
      <c r="F128" s="20">
        <v>54</v>
      </c>
      <c r="G128" s="20">
        <v>45</v>
      </c>
      <c r="H128" s="20">
        <v>31</v>
      </c>
      <c r="I128" s="20">
        <v>41</v>
      </c>
      <c r="J128" s="20">
        <v>34</v>
      </c>
      <c r="K128" s="26">
        <v>2497.2191240000002</v>
      </c>
      <c r="L128" s="26">
        <v>1500</v>
      </c>
    </row>
    <row r="129" spans="1:12" x14ac:dyDescent="0.2">
      <c r="A129" s="19" t="s">
        <v>459</v>
      </c>
      <c r="B129" s="20">
        <v>217</v>
      </c>
      <c r="C129" s="20">
        <v>11</v>
      </c>
      <c r="D129" s="20">
        <v>38</v>
      </c>
      <c r="E129" s="20">
        <v>28</v>
      </c>
      <c r="F129" s="20">
        <v>31</v>
      </c>
      <c r="G129" s="20">
        <v>25</v>
      </c>
      <c r="H129" s="20">
        <v>21</v>
      </c>
      <c r="I129" s="20">
        <v>21</v>
      </c>
      <c r="J129" s="20">
        <v>42</v>
      </c>
      <c r="K129" s="26">
        <v>2216.7314289999999</v>
      </c>
      <c r="L129" s="26">
        <v>1000</v>
      </c>
    </row>
    <row r="130" spans="1:12" x14ac:dyDescent="0.2">
      <c r="A130" s="19" t="s">
        <v>460</v>
      </c>
      <c r="B130" s="20">
        <v>142</v>
      </c>
      <c r="C130" s="20">
        <v>9</v>
      </c>
      <c r="D130" s="20">
        <v>25</v>
      </c>
      <c r="E130" s="20">
        <v>16</v>
      </c>
      <c r="F130" s="20">
        <v>21</v>
      </c>
      <c r="G130" s="20">
        <v>19</v>
      </c>
      <c r="H130" s="20">
        <v>16</v>
      </c>
      <c r="I130" s="20">
        <v>12</v>
      </c>
      <c r="J130" s="20">
        <v>24</v>
      </c>
      <c r="K130" s="26">
        <v>1847.7118640000001</v>
      </c>
      <c r="L130" s="26">
        <v>1000</v>
      </c>
    </row>
    <row r="131" spans="1:12" x14ac:dyDescent="0.2">
      <c r="A131" s="19" t="s">
        <v>461</v>
      </c>
      <c r="B131" s="20">
        <v>1184</v>
      </c>
      <c r="C131" s="20">
        <v>66</v>
      </c>
      <c r="D131" s="20">
        <v>191</v>
      </c>
      <c r="E131" s="20">
        <v>154</v>
      </c>
      <c r="F131" s="20">
        <v>162</v>
      </c>
      <c r="G131" s="20">
        <v>95</v>
      </c>
      <c r="H131" s="20">
        <v>87</v>
      </c>
      <c r="I131" s="20">
        <v>63</v>
      </c>
      <c r="J131" s="20">
        <v>366</v>
      </c>
      <c r="K131" s="26">
        <v>1595.761614</v>
      </c>
      <c r="L131" s="26">
        <v>900</v>
      </c>
    </row>
    <row r="132" spans="1:12" x14ac:dyDescent="0.2">
      <c r="A132" s="19" t="s">
        <v>429</v>
      </c>
      <c r="B132" s="20">
        <v>360</v>
      </c>
      <c r="C132" s="20">
        <v>24</v>
      </c>
      <c r="D132" s="20">
        <v>55</v>
      </c>
      <c r="E132" s="20">
        <v>45</v>
      </c>
      <c r="F132" s="20">
        <v>46</v>
      </c>
      <c r="G132" s="20">
        <v>24</v>
      </c>
      <c r="H132" s="20">
        <v>19</v>
      </c>
      <c r="I132" s="20">
        <v>10</v>
      </c>
      <c r="J132" s="20">
        <v>137</v>
      </c>
      <c r="K132" s="26">
        <v>1190.5470849999999</v>
      </c>
      <c r="L132" s="26">
        <v>600</v>
      </c>
    </row>
    <row r="133" spans="1:12" x14ac:dyDescent="0.2">
      <c r="A133" s="18" t="s">
        <v>143</v>
      </c>
      <c r="B133" s="18"/>
      <c r="C133" s="18"/>
      <c r="D133" s="18"/>
      <c r="E133" s="18"/>
      <c r="F133" s="18"/>
      <c r="G133" s="18"/>
      <c r="H133" s="18"/>
      <c r="I133" s="18"/>
      <c r="J133" s="18"/>
      <c r="K133" s="18"/>
      <c r="L133" s="51"/>
    </row>
    <row r="134" spans="1:12" x14ac:dyDescent="0.2">
      <c r="A134" s="21" t="s">
        <v>463</v>
      </c>
      <c r="B134" s="21"/>
      <c r="C134" s="21"/>
      <c r="D134" s="21"/>
      <c r="E134" s="21"/>
      <c r="F134" s="21"/>
      <c r="G134" s="21"/>
      <c r="H134" s="21"/>
      <c r="I134" s="21"/>
      <c r="J134" s="21"/>
      <c r="K134" s="21"/>
      <c r="L134" s="52"/>
    </row>
    <row r="135" spans="1:12" x14ac:dyDescent="0.2">
      <c r="A135" s="19" t="s">
        <v>458</v>
      </c>
      <c r="B135" s="20">
        <v>330</v>
      </c>
      <c r="C135" s="20">
        <v>17</v>
      </c>
      <c r="D135" s="20">
        <v>51</v>
      </c>
      <c r="E135" s="20">
        <v>47</v>
      </c>
      <c r="F135" s="20">
        <v>47</v>
      </c>
      <c r="G135" s="20">
        <v>39</v>
      </c>
      <c r="H135" s="20">
        <v>34</v>
      </c>
      <c r="I135" s="20">
        <v>32</v>
      </c>
      <c r="J135" s="20">
        <v>63</v>
      </c>
      <c r="K135" s="26">
        <v>2129.8951310000002</v>
      </c>
      <c r="L135" s="26">
        <v>1000</v>
      </c>
    </row>
    <row r="136" spans="1:12" x14ac:dyDescent="0.2">
      <c r="A136" s="19" t="s">
        <v>459</v>
      </c>
      <c r="B136" s="20">
        <v>326</v>
      </c>
      <c r="C136" s="20">
        <v>9</v>
      </c>
      <c r="D136" s="20">
        <v>49</v>
      </c>
      <c r="E136" s="20">
        <v>45</v>
      </c>
      <c r="F136" s="20">
        <v>66</v>
      </c>
      <c r="G136" s="20">
        <v>46</v>
      </c>
      <c r="H136" s="20">
        <v>28</v>
      </c>
      <c r="I136" s="20">
        <v>32</v>
      </c>
      <c r="J136" s="20">
        <v>51</v>
      </c>
      <c r="K136" s="26">
        <v>2156</v>
      </c>
      <c r="L136" s="26">
        <v>1000</v>
      </c>
    </row>
    <row r="137" spans="1:12" x14ac:dyDescent="0.2">
      <c r="A137" s="19" t="s">
        <v>460</v>
      </c>
      <c r="B137" s="20">
        <v>133</v>
      </c>
      <c r="C137" s="20">
        <v>3</v>
      </c>
      <c r="D137" s="20">
        <v>26</v>
      </c>
      <c r="E137" s="20">
        <v>13</v>
      </c>
      <c r="F137" s="20">
        <v>24</v>
      </c>
      <c r="G137" s="20">
        <v>16</v>
      </c>
      <c r="H137" s="20">
        <v>17</v>
      </c>
      <c r="I137" s="20">
        <v>14</v>
      </c>
      <c r="J137" s="20">
        <v>20</v>
      </c>
      <c r="K137" s="26">
        <v>2074.4247789999999</v>
      </c>
      <c r="L137" s="26">
        <v>1500</v>
      </c>
    </row>
    <row r="138" spans="1:12" x14ac:dyDescent="0.2">
      <c r="A138" s="19" t="s">
        <v>461</v>
      </c>
      <c r="B138" s="20">
        <v>1070</v>
      </c>
      <c r="C138" s="20">
        <v>66</v>
      </c>
      <c r="D138" s="20">
        <v>175</v>
      </c>
      <c r="E138" s="20">
        <v>131</v>
      </c>
      <c r="F138" s="20">
        <v>132</v>
      </c>
      <c r="G138" s="20">
        <v>87</v>
      </c>
      <c r="H138" s="20">
        <v>77</v>
      </c>
      <c r="I138" s="20">
        <v>61</v>
      </c>
      <c r="J138" s="20">
        <v>341</v>
      </c>
      <c r="K138" s="26">
        <v>1610.40192</v>
      </c>
      <c r="L138" s="26">
        <v>800</v>
      </c>
    </row>
    <row r="139" spans="1:12" x14ac:dyDescent="0.2">
      <c r="A139" s="19" t="s">
        <v>429</v>
      </c>
      <c r="B139" s="20">
        <v>329</v>
      </c>
      <c r="C139" s="20">
        <v>22</v>
      </c>
      <c r="D139" s="20">
        <v>50</v>
      </c>
      <c r="E139" s="20">
        <v>38</v>
      </c>
      <c r="F139" s="20">
        <v>45</v>
      </c>
      <c r="G139" s="20">
        <v>20</v>
      </c>
      <c r="H139" s="20">
        <v>18</v>
      </c>
      <c r="I139" s="20">
        <v>8</v>
      </c>
      <c r="J139" s="20">
        <v>128</v>
      </c>
      <c r="K139" s="26">
        <v>1162.2388060000001</v>
      </c>
      <c r="L139" s="26">
        <v>700</v>
      </c>
    </row>
    <row r="140" spans="1:12" x14ac:dyDescent="0.2">
      <c r="A140" s="18" t="s">
        <v>143</v>
      </c>
      <c r="B140" s="18"/>
      <c r="C140" s="18"/>
      <c r="D140" s="18"/>
      <c r="E140" s="18"/>
      <c r="F140" s="18"/>
      <c r="G140" s="18"/>
      <c r="H140" s="18"/>
      <c r="I140" s="18"/>
      <c r="J140" s="18"/>
      <c r="K140" s="18"/>
      <c r="L140" s="51"/>
    </row>
    <row r="141" spans="1:12" x14ac:dyDescent="0.2">
      <c r="A141" s="21" t="s">
        <v>464</v>
      </c>
      <c r="B141" s="21"/>
      <c r="C141" s="21"/>
      <c r="D141" s="21"/>
      <c r="E141" s="21"/>
      <c r="F141" s="21"/>
      <c r="G141" s="21"/>
      <c r="H141" s="21"/>
      <c r="I141" s="21"/>
      <c r="J141" s="21"/>
      <c r="K141" s="21"/>
      <c r="L141" s="52"/>
    </row>
    <row r="142" spans="1:12" x14ac:dyDescent="0.2">
      <c r="A142" s="19" t="s">
        <v>458</v>
      </c>
      <c r="B142" s="20">
        <v>39</v>
      </c>
      <c r="C142" s="20">
        <v>2</v>
      </c>
      <c r="D142" s="20">
        <v>4</v>
      </c>
      <c r="E142" s="20">
        <v>12</v>
      </c>
      <c r="F142" s="20">
        <v>4</v>
      </c>
      <c r="G142" s="20">
        <v>3</v>
      </c>
      <c r="H142" s="20">
        <v>3</v>
      </c>
      <c r="I142" s="20">
        <v>4</v>
      </c>
      <c r="J142" s="20">
        <v>7</v>
      </c>
      <c r="K142" s="26">
        <v>1917.8125</v>
      </c>
      <c r="L142" s="26">
        <v>800</v>
      </c>
    </row>
    <row r="143" spans="1:12" x14ac:dyDescent="0.2">
      <c r="A143" s="19" t="s">
        <v>459</v>
      </c>
      <c r="B143" s="20">
        <v>75</v>
      </c>
      <c r="C143" s="20">
        <v>2</v>
      </c>
      <c r="D143" s="20">
        <v>10</v>
      </c>
      <c r="E143" s="20">
        <v>12</v>
      </c>
      <c r="F143" s="20">
        <v>15</v>
      </c>
      <c r="G143" s="20">
        <v>13</v>
      </c>
      <c r="H143" s="20">
        <v>9</v>
      </c>
      <c r="I143" s="20">
        <v>6</v>
      </c>
      <c r="J143" s="20">
        <v>8</v>
      </c>
      <c r="K143" s="26">
        <v>1775.970149</v>
      </c>
      <c r="L143" s="26">
        <v>1000</v>
      </c>
    </row>
    <row r="144" spans="1:12" x14ac:dyDescent="0.2">
      <c r="A144" s="19" t="s">
        <v>460</v>
      </c>
      <c r="B144" s="20">
        <v>117</v>
      </c>
      <c r="C144" s="20">
        <v>2</v>
      </c>
      <c r="D144" s="20">
        <v>28</v>
      </c>
      <c r="E144" s="20">
        <v>13</v>
      </c>
      <c r="F144" s="20">
        <v>19</v>
      </c>
      <c r="G144" s="20">
        <v>15</v>
      </c>
      <c r="H144" s="20">
        <v>13</v>
      </c>
      <c r="I144" s="20">
        <v>15</v>
      </c>
      <c r="J144" s="20">
        <v>12</v>
      </c>
      <c r="K144" s="26">
        <v>2374.9333329999999</v>
      </c>
      <c r="L144" s="26">
        <v>1000</v>
      </c>
    </row>
    <row r="145" spans="1:12" x14ac:dyDescent="0.2">
      <c r="A145" s="19" t="s">
        <v>461</v>
      </c>
      <c r="B145" s="20">
        <v>1288</v>
      </c>
      <c r="C145" s="20">
        <v>79</v>
      </c>
      <c r="D145" s="20">
        <v>204</v>
      </c>
      <c r="E145" s="20">
        <v>147</v>
      </c>
      <c r="F145" s="20">
        <v>181</v>
      </c>
      <c r="G145" s="20">
        <v>126</v>
      </c>
      <c r="H145" s="20">
        <v>107</v>
      </c>
      <c r="I145" s="20">
        <v>98</v>
      </c>
      <c r="J145" s="20">
        <v>346</v>
      </c>
      <c r="K145" s="26">
        <v>1890.409766</v>
      </c>
      <c r="L145" s="26">
        <v>1000</v>
      </c>
    </row>
    <row r="146" spans="1:12" x14ac:dyDescent="0.2">
      <c r="A146" s="19" t="s">
        <v>429</v>
      </c>
      <c r="B146" s="20">
        <v>669</v>
      </c>
      <c r="C146" s="20">
        <v>32</v>
      </c>
      <c r="D146" s="20">
        <v>105</v>
      </c>
      <c r="E146" s="20">
        <v>90</v>
      </c>
      <c r="F146" s="20">
        <v>95</v>
      </c>
      <c r="G146" s="20">
        <v>51</v>
      </c>
      <c r="H146" s="20">
        <v>42</v>
      </c>
      <c r="I146" s="20">
        <v>24</v>
      </c>
      <c r="J146" s="20">
        <v>230</v>
      </c>
      <c r="K146" s="26">
        <v>1351.0045560000001</v>
      </c>
      <c r="L146" s="26">
        <v>800</v>
      </c>
    </row>
    <row r="147" spans="1:12" x14ac:dyDescent="0.2">
      <c r="A147" s="18" t="s">
        <v>465</v>
      </c>
      <c r="B147" s="18"/>
      <c r="C147" s="18"/>
      <c r="D147" s="18"/>
      <c r="E147" s="18"/>
      <c r="F147" s="18"/>
      <c r="G147" s="18"/>
      <c r="H147" s="18"/>
      <c r="I147" s="18"/>
      <c r="J147" s="18"/>
      <c r="K147" s="18"/>
      <c r="L147" s="51"/>
    </row>
    <row r="148" spans="1:12" x14ac:dyDescent="0.2">
      <c r="A148" s="19" t="s">
        <v>466</v>
      </c>
      <c r="B148" s="20">
        <v>541</v>
      </c>
      <c r="C148" s="20">
        <v>27</v>
      </c>
      <c r="D148" s="20">
        <v>81</v>
      </c>
      <c r="E148" s="20">
        <v>71</v>
      </c>
      <c r="F148" s="20">
        <v>72</v>
      </c>
      <c r="G148" s="20">
        <v>59</v>
      </c>
      <c r="H148" s="20">
        <v>45</v>
      </c>
      <c r="I148" s="20">
        <v>64</v>
      </c>
      <c r="J148" s="20">
        <v>122</v>
      </c>
      <c r="K148" s="26">
        <v>2456.4510740000001</v>
      </c>
      <c r="L148" s="26">
        <v>1000</v>
      </c>
    </row>
    <row r="149" spans="1:12" x14ac:dyDescent="0.2">
      <c r="A149" s="19" t="s">
        <v>467</v>
      </c>
      <c r="B149" s="20">
        <v>877</v>
      </c>
      <c r="C149" s="20">
        <v>46</v>
      </c>
      <c r="D149" s="20">
        <v>148</v>
      </c>
      <c r="E149" s="20">
        <v>101</v>
      </c>
      <c r="F149" s="20">
        <v>132</v>
      </c>
      <c r="G149" s="20">
        <v>79</v>
      </c>
      <c r="H149" s="20">
        <v>75</v>
      </c>
      <c r="I149" s="20">
        <v>54</v>
      </c>
      <c r="J149" s="20">
        <v>242</v>
      </c>
      <c r="K149" s="26">
        <v>1632.6755909999999</v>
      </c>
      <c r="L149" s="26">
        <v>1000</v>
      </c>
    </row>
    <row r="150" spans="1:12" x14ac:dyDescent="0.2">
      <c r="A150" s="19" t="s">
        <v>468</v>
      </c>
      <c r="B150" s="20">
        <v>543</v>
      </c>
      <c r="C150" s="20">
        <v>32</v>
      </c>
      <c r="D150" s="20">
        <v>92</v>
      </c>
      <c r="E150" s="20">
        <v>73</v>
      </c>
      <c r="F150" s="20">
        <v>66</v>
      </c>
      <c r="G150" s="20">
        <v>45</v>
      </c>
      <c r="H150" s="20">
        <v>41</v>
      </c>
      <c r="I150" s="20">
        <v>22</v>
      </c>
      <c r="J150" s="20">
        <v>172</v>
      </c>
      <c r="K150" s="26">
        <v>1372.716981</v>
      </c>
      <c r="L150" s="26">
        <v>700</v>
      </c>
    </row>
    <row r="151" spans="1:12" x14ac:dyDescent="0.2">
      <c r="A151" s="19" t="s">
        <v>469</v>
      </c>
      <c r="B151" s="20">
        <v>227</v>
      </c>
      <c r="C151" s="20">
        <v>12</v>
      </c>
      <c r="D151" s="20">
        <v>30</v>
      </c>
      <c r="E151" s="20">
        <v>29</v>
      </c>
      <c r="F151" s="20">
        <v>44</v>
      </c>
      <c r="G151" s="20">
        <v>25</v>
      </c>
      <c r="H151" s="20">
        <v>13</v>
      </c>
      <c r="I151" s="20">
        <v>7</v>
      </c>
      <c r="J151" s="20">
        <v>67</v>
      </c>
      <c r="K151" s="26">
        <v>1426.90625</v>
      </c>
      <c r="L151" s="26">
        <v>1000</v>
      </c>
    </row>
    <row r="152" spans="1:12" x14ac:dyDescent="0.2">
      <c r="A152" s="18" t="s">
        <v>470</v>
      </c>
      <c r="B152" s="18"/>
      <c r="C152" s="18"/>
      <c r="D152" s="18"/>
      <c r="E152" s="18"/>
      <c r="F152" s="18"/>
      <c r="G152" s="18"/>
      <c r="H152" s="18"/>
      <c r="I152" s="18"/>
      <c r="J152" s="18"/>
      <c r="K152" s="18"/>
      <c r="L152" s="51"/>
    </row>
    <row r="153" spans="1:12" x14ac:dyDescent="0.2">
      <c r="A153" s="19" t="s">
        <v>471</v>
      </c>
      <c r="B153" s="20">
        <v>294</v>
      </c>
      <c r="C153" s="20">
        <v>22</v>
      </c>
      <c r="D153" s="20">
        <v>63</v>
      </c>
      <c r="E153" s="20">
        <v>46</v>
      </c>
      <c r="F153" s="20">
        <v>38</v>
      </c>
      <c r="G153" s="20">
        <v>23</v>
      </c>
      <c r="H153" s="20">
        <v>18</v>
      </c>
      <c r="I153" s="20">
        <v>4</v>
      </c>
      <c r="J153" s="20">
        <v>80</v>
      </c>
      <c r="K153" s="26">
        <v>1038.4485979999999</v>
      </c>
      <c r="L153" s="26">
        <v>500</v>
      </c>
    </row>
    <row r="154" spans="1:12" x14ac:dyDescent="0.2">
      <c r="A154" s="19" t="s">
        <v>472</v>
      </c>
      <c r="B154" s="20">
        <v>664</v>
      </c>
      <c r="C154" s="20">
        <v>28</v>
      </c>
      <c r="D154" s="20">
        <v>82</v>
      </c>
      <c r="E154" s="20">
        <v>73</v>
      </c>
      <c r="F154" s="20">
        <v>98</v>
      </c>
      <c r="G154" s="20">
        <v>67</v>
      </c>
      <c r="H154" s="20">
        <v>60</v>
      </c>
      <c r="I154" s="20">
        <v>72</v>
      </c>
      <c r="J154" s="20">
        <v>184</v>
      </c>
      <c r="K154" s="26">
        <v>2384.1916670000001</v>
      </c>
      <c r="L154" s="26">
        <v>1000</v>
      </c>
    </row>
    <row r="155" spans="1:12" x14ac:dyDescent="0.2">
      <c r="A155" s="19" t="s">
        <v>473</v>
      </c>
      <c r="B155" s="20">
        <v>421</v>
      </c>
      <c r="C155" s="20">
        <v>22</v>
      </c>
      <c r="D155" s="20">
        <v>72</v>
      </c>
      <c r="E155" s="20">
        <v>64</v>
      </c>
      <c r="F155" s="20">
        <v>60</v>
      </c>
      <c r="G155" s="20">
        <v>46</v>
      </c>
      <c r="H155" s="20">
        <v>21</v>
      </c>
      <c r="I155" s="20">
        <v>19</v>
      </c>
      <c r="J155" s="20">
        <v>117</v>
      </c>
      <c r="K155" s="26">
        <v>1383.5559209999999</v>
      </c>
      <c r="L155" s="26">
        <v>800</v>
      </c>
    </row>
    <row r="156" spans="1:12" x14ac:dyDescent="0.2">
      <c r="A156" s="19" t="s">
        <v>474</v>
      </c>
      <c r="B156" s="20">
        <v>358</v>
      </c>
      <c r="C156" s="20">
        <v>16</v>
      </c>
      <c r="D156" s="20">
        <v>66</v>
      </c>
      <c r="E156" s="20">
        <v>44</v>
      </c>
      <c r="F156" s="20">
        <v>50</v>
      </c>
      <c r="G156" s="20">
        <v>32</v>
      </c>
      <c r="H156" s="20">
        <v>36</v>
      </c>
      <c r="I156" s="20">
        <v>19</v>
      </c>
      <c r="J156" s="20">
        <v>95</v>
      </c>
      <c r="K156" s="26">
        <v>1743.4144490000001</v>
      </c>
      <c r="L156" s="26">
        <v>1000</v>
      </c>
    </row>
    <row r="157" spans="1:12" x14ac:dyDescent="0.2">
      <c r="A157" s="19" t="s">
        <v>475</v>
      </c>
      <c r="B157" s="20">
        <v>217</v>
      </c>
      <c r="C157" s="20">
        <v>12</v>
      </c>
      <c r="D157" s="20">
        <v>29</v>
      </c>
      <c r="E157" s="20">
        <v>17</v>
      </c>
      <c r="F157" s="20">
        <v>39</v>
      </c>
      <c r="G157" s="20">
        <v>22</v>
      </c>
      <c r="H157" s="20">
        <v>22</v>
      </c>
      <c r="I157" s="20">
        <v>22</v>
      </c>
      <c r="J157" s="20">
        <v>54</v>
      </c>
      <c r="K157" s="26">
        <v>1959.5214719999999</v>
      </c>
      <c r="L157" s="26">
        <v>1300</v>
      </c>
    </row>
    <row r="158" spans="1:12" x14ac:dyDescent="0.2">
      <c r="A158" s="22" t="s">
        <v>476</v>
      </c>
      <c r="B158" s="23">
        <v>234</v>
      </c>
      <c r="C158" s="23">
        <v>17</v>
      </c>
      <c r="D158" s="23">
        <v>39</v>
      </c>
      <c r="E158" s="23">
        <v>30</v>
      </c>
      <c r="F158" s="23">
        <v>29</v>
      </c>
      <c r="G158" s="23">
        <v>18</v>
      </c>
      <c r="H158" s="23">
        <v>17</v>
      </c>
      <c r="I158" s="23">
        <v>11</v>
      </c>
      <c r="J158" s="23">
        <v>73</v>
      </c>
      <c r="K158" s="27">
        <v>1480.8944100000001</v>
      </c>
      <c r="L158" s="27">
        <v>700</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B3BEF-322B-4D6B-8050-9C168D62730A}">
  <dimension ref="A1:L157"/>
  <sheetViews>
    <sheetView workbookViewId="0">
      <selection activeCell="D17" sqref="D17"/>
    </sheetView>
  </sheetViews>
  <sheetFormatPr defaultColWidth="9" defaultRowHeight="12.5" x14ac:dyDescent="0.2"/>
  <cols>
    <col min="1" max="1" width="34.08984375" style="10" bestFit="1" customWidth="1"/>
    <col min="2" max="11" width="7.6328125" style="10" customWidth="1"/>
    <col min="12" max="12" width="7.6328125" style="49" customWidth="1"/>
    <col min="13" max="256" width="7.6328125" style="10" customWidth="1"/>
    <col min="257" max="16384" width="9" style="10"/>
  </cols>
  <sheetData>
    <row r="1" spans="1:12" x14ac:dyDescent="0.2">
      <c r="A1" s="8" t="s">
        <v>126</v>
      </c>
      <c r="B1" s="9"/>
    </row>
    <row r="2" spans="1:12" x14ac:dyDescent="0.2">
      <c r="A2" s="11" t="str">
        <f xml:space="preserve"> HYPERLINK("#'目次'!B54","[48]")</f>
        <v>[48]</v>
      </c>
    </row>
    <row r="3" spans="1:12" x14ac:dyDescent="0.2">
      <c r="A3" s="9" t="s">
        <v>126</v>
      </c>
      <c r="B3" s="12" t="s">
        <v>315</v>
      </c>
    </row>
    <row r="4" spans="1:12" x14ac:dyDescent="0.2">
      <c r="A4" s="9" t="s">
        <v>126</v>
      </c>
      <c r="B4" s="12" t="s">
        <v>316</v>
      </c>
    </row>
    <row r="5" spans="1:12" s="15" customFormat="1" ht="37.5" x14ac:dyDescent="0.2">
      <c r="A5" s="13" t="s">
        <v>126</v>
      </c>
      <c r="B5" s="14" t="s">
        <v>398</v>
      </c>
      <c r="C5" s="14" t="s">
        <v>445</v>
      </c>
      <c r="D5" s="14" t="s">
        <v>723</v>
      </c>
      <c r="E5" s="14" t="s">
        <v>724</v>
      </c>
      <c r="F5" s="14" t="s">
        <v>725</v>
      </c>
      <c r="G5" s="14" t="s">
        <v>726</v>
      </c>
      <c r="H5" s="14" t="s">
        <v>727</v>
      </c>
      <c r="I5" s="14" t="s">
        <v>728</v>
      </c>
      <c r="J5" s="14" t="s">
        <v>429</v>
      </c>
      <c r="K5" s="14" t="s">
        <v>674</v>
      </c>
      <c r="L5" s="50" t="s">
        <v>491</v>
      </c>
    </row>
    <row r="6" spans="1:12" x14ac:dyDescent="0.2">
      <c r="A6" s="16" t="s">
        <v>402</v>
      </c>
      <c r="B6" s="17">
        <v>2188</v>
      </c>
      <c r="C6" s="17">
        <v>30</v>
      </c>
      <c r="D6" s="17">
        <v>106</v>
      </c>
      <c r="E6" s="17">
        <v>134</v>
      </c>
      <c r="F6" s="17">
        <v>349</v>
      </c>
      <c r="G6" s="17">
        <v>374</v>
      </c>
      <c r="H6" s="17">
        <v>319</v>
      </c>
      <c r="I6" s="17">
        <v>225</v>
      </c>
      <c r="J6" s="17">
        <v>651</v>
      </c>
      <c r="K6" s="25">
        <v>2647.6135330000002</v>
      </c>
      <c r="L6" s="25">
        <v>2000</v>
      </c>
    </row>
    <row r="7" spans="1:12" x14ac:dyDescent="0.2">
      <c r="A7" s="18" t="s">
        <v>403</v>
      </c>
      <c r="B7" s="18"/>
      <c r="C7" s="18"/>
      <c r="D7" s="18"/>
      <c r="E7" s="18"/>
      <c r="F7" s="18"/>
      <c r="G7" s="18"/>
      <c r="H7" s="18"/>
      <c r="I7" s="18"/>
      <c r="J7" s="18"/>
      <c r="K7" s="18"/>
      <c r="L7" s="51"/>
    </row>
    <row r="8" spans="1:12" x14ac:dyDescent="0.2">
      <c r="A8" s="19" t="s">
        <v>404</v>
      </c>
      <c r="B8" s="20">
        <v>1092</v>
      </c>
      <c r="C8" s="20">
        <v>15</v>
      </c>
      <c r="D8" s="20">
        <v>57</v>
      </c>
      <c r="E8" s="20">
        <v>67</v>
      </c>
      <c r="F8" s="20">
        <v>180</v>
      </c>
      <c r="G8" s="20">
        <v>194</v>
      </c>
      <c r="H8" s="20">
        <v>168</v>
      </c>
      <c r="I8" s="20">
        <v>125</v>
      </c>
      <c r="J8" s="20">
        <v>286</v>
      </c>
      <c r="K8" s="26">
        <v>2705.6066999999998</v>
      </c>
      <c r="L8" s="26">
        <v>2000</v>
      </c>
    </row>
    <row r="9" spans="1:12" x14ac:dyDescent="0.2">
      <c r="A9" s="19" t="s">
        <v>405</v>
      </c>
      <c r="B9" s="20">
        <v>1095</v>
      </c>
      <c r="C9" s="20">
        <v>15</v>
      </c>
      <c r="D9" s="20">
        <v>49</v>
      </c>
      <c r="E9" s="20">
        <v>66</v>
      </c>
      <c r="F9" s="20">
        <v>169</v>
      </c>
      <c r="G9" s="20">
        <v>180</v>
      </c>
      <c r="H9" s="20">
        <v>151</v>
      </c>
      <c r="I9" s="20">
        <v>100</v>
      </c>
      <c r="J9" s="20">
        <v>365</v>
      </c>
      <c r="K9" s="26">
        <v>2586.5246579999998</v>
      </c>
      <c r="L9" s="26">
        <v>2000</v>
      </c>
    </row>
    <row r="10" spans="1:12" x14ac:dyDescent="0.2">
      <c r="A10" s="19" t="s">
        <v>401</v>
      </c>
      <c r="B10" s="20">
        <v>1</v>
      </c>
      <c r="C10" s="20">
        <v>0</v>
      </c>
      <c r="D10" s="20">
        <v>0</v>
      </c>
      <c r="E10" s="20">
        <v>1</v>
      </c>
      <c r="F10" s="20">
        <v>0</v>
      </c>
      <c r="G10" s="20">
        <v>0</v>
      </c>
      <c r="H10" s="20">
        <v>0</v>
      </c>
      <c r="I10" s="20">
        <v>0</v>
      </c>
      <c r="J10" s="20">
        <v>0</v>
      </c>
      <c r="K10" s="26">
        <v>500</v>
      </c>
      <c r="L10" s="26">
        <v>500</v>
      </c>
    </row>
    <row r="11" spans="1:12" x14ac:dyDescent="0.2">
      <c r="A11" s="18" t="s">
        <v>406</v>
      </c>
      <c r="B11" s="18"/>
      <c r="C11" s="18"/>
      <c r="D11" s="18"/>
      <c r="E11" s="18"/>
      <c r="F11" s="18"/>
      <c r="G11" s="18"/>
      <c r="H11" s="18"/>
      <c r="I11" s="18"/>
      <c r="J11" s="18"/>
      <c r="K11" s="18"/>
      <c r="L11" s="51"/>
    </row>
    <row r="12" spans="1:12" x14ac:dyDescent="0.2">
      <c r="A12" s="19" t="s">
        <v>407</v>
      </c>
      <c r="B12" s="20">
        <v>387</v>
      </c>
      <c r="C12" s="20">
        <v>8</v>
      </c>
      <c r="D12" s="20">
        <v>16</v>
      </c>
      <c r="E12" s="20">
        <v>17</v>
      </c>
      <c r="F12" s="20">
        <v>60</v>
      </c>
      <c r="G12" s="20">
        <v>81</v>
      </c>
      <c r="H12" s="20">
        <v>71</v>
      </c>
      <c r="I12" s="20">
        <v>72</v>
      </c>
      <c r="J12" s="20">
        <v>62</v>
      </c>
      <c r="K12" s="26">
        <v>3163.9230769999999</v>
      </c>
      <c r="L12" s="26">
        <v>2000</v>
      </c>
    </row>
    <row r="13" spans="1:12" x14ac:dyDescent="0.2">
      <c r="A13" s="19" t="s">
        <v>408</v>
      </c>
      <c r="B13" s="20">
        <v>432</v>
      </c>
      <c r="C13" s="20">
        <v>5</v>
      </c>
      <c r="D13" s="20">
        <v>16</v>
      </c>
      <c r="E13" s="20">
        <v>14</v>
      </c>
      <c r="F13" s="20">
        <v>67</v>
      </c>
      <c r="G13" s="20">
        <v>99</v>
      </c>
      <c r="H13" s="20">
        <v>93</v>
      </c>
      <c r="I13" s="20">
        <v>51</v>
      </c>
      <c r="J13" s="20">
        <v>87</v>
      </c>
      <c r="K13" s="26">
        <v>2780.7246380000001</v>
      </c>
      <c r="L13" s="26">
        <v>2000</v>
      </c>
    </row>
    <row r="14" spans="1:12" x14ac:dyDescent="0.2">
      <c r="A14" s="19" t="s">
        <v>409</v>
      </c>
      <c r="B14" s="20">
        <v>449</v>
      </c>
      <c r="C14" s="20">
        <v>5</v>
      </c>
      <c r="D14" s="20">
        <v>22</v>
      </c>
      <c r="E14" s="20">
        <v>27</v>
      </c>
      <c r="F14" s="20">
        <v>86</v>
      </c>
      <c r="G14" s="20">
        <v>81</v>
      </c>
      <c r="H14" s="20">
        <v>59</v>
      </c>
      <c r="I14" s="20">
        <v>38</v>
      </c>
      <c r="J14" s="20">
        <v>131</v>
      </c>
      <c r="K14" s="26">
        <v>2555.6352200000001</v>
      </c>
      <c r="L14" s="26">
        <v>2000</v>
      </c>
    </row>
    <row r="15" spans="1:12" x14ac:dyDescent="0.2">
      <c r="A15" s="19" t="s">
        <v>410</v>
      </c>
      <c r="B15" s="20">
        <v>427</v>
      </c>
      <c r="C15" s="20">
        <v>5</v>
      </c>
      <c r="D15" s="20">
        <v>18</v>
      </c>
      <c r="E15" s="20">
        <v>28</v>
      </c>
      <c r="F15" s="20">
        <v>67</v>
      </c>
      <c r="G15" s="20">
        <v>58</v>
      </c>
      <c r="H15" s="20">
        <v>58</v>
      </c>
      <c r="I15" s="20">
        <v>41</v>
      </c>
      <c r="J15" s="20">
        <v>152</v>
      </c>
      <c r="K15" s="26">
        <v>2890.6181820000002</v>
      </c>
      <c r="L15" s="26">
        <v>2000</v>
      </c>
    </row>
    <row r="16" spans="1:12" x14ac:dyDescent="0.2">
      <c r="A16" s="19" t="s">
        <v>411</v>
      </c>
      <c r="B16" s="20">
        <v>274</v>
      </c>
      <c r="C16" s="20">
        <v>3</v>
      </c>
      <c r="D16" s="20">
        <v>18</v>
      </c>
      <c r="E16" s="20">
        <v>23</v>
      </c>
      <c r="F16" s="20">
        <v>36</v>
      </c>
      <c r="G16" s="20">
        <v>28</v>
      </c>
      <c r="H16" s="20">
        <v>24</v>
      </c>
      <c r="I16" s="20">
        <v>14</v>
      </c>
      <c r="J16" s="20">
        <v>128</v>
      </c>
      <c r="K16" s="26">
        <v>1836.8493149999999</v>
      </c>
      <c r="L16" s="26">
        <v>1000</v>
      </c>
    </row>
    <row r="17" spans="1:12" x14ac:dyDescent="0.2">
      <c r="A17" s="19" t="s">
        <v>412</v>
      </c>
      <c r="B17" s="20">
        <v>137</v>
      </c>
      <c r="C17" s="20">
        <v>2</v>
      </c>
      <c r="D17" s="20">
        <v>9</v>
      </c>
      <c r="E17" s="20">
        <v>14</v>
      </c>
      <c r="F17" s="20">
        <v>17</v>
      </c>
      <c r="G17" s="20">
        <v>14</v>
      </c>
      <c r="H17" s="20">
        <v>11</v>
      </c>
      <c r="I17" s="20">
        <v>8</v>
      </c>
      <c r="J17" s="20">
        <v>62</v>
      </c>
      <c r="K17" s="26">
        <v>1871.2666670000001</v>
      </c>
      <c r="L17" s="26">
        <v>1000</v>
      </c>
    </row>
    <row r="18" spans="1:12" x14ac:dyDescent="0.2">
      <c r="A18" s="19" t="s">
        <v>413</v>
      </c>
      <c r="B18" s="20">
        <v>71</v>
      </c>
      <c r="C18" s="20">
        <v>2</v>
      </c>
      <c r="D18" s="20">
        <v>6</v>
      </c>
      <c r="E18" s="20">
        <v>7</v>
      </c>
      <c r="F18" s="20">
        <v>14</v>
      </c>
      <c r="G18" s="20">
        <v>13</v>
      </c>
      <c r="H18" s="20">
        <v>3</v>
      </c>
      <c r="I18" s="20">
        <v>1</v>
      </c>
      <c r="J18" s="20">
        <v>25</v>
      </c>
      <c r="K18" s="26">
        <v>1333.0434780000001</v>
      </c>
      <c r="L18" s="26">
        <v>1000</v>
      </c>
    </row>
    <row r="19" spans="1:12" x14ac:dyDescent="0.2">
      <c r="A19" s="19" t="s">
        <v>414</v>
      </c>
      <c r="B19" s="20">
        <v>11</v>
      </c>
      <c r="C19" s="20">
        <v>0</v>
      </c>
      <c r="D19" s="20">
        <v>1</v>
      </c>
      <c r="E19" s="20">
        <v>4</v>
      </c>
      <c r="F19" s="20">
        <v>2</v>
      </c>
      <c r="G19" s="20">
        <v>0</v>
      </c>
      <c r="H19" s="20">
        <v>0</v>
      </c>
      <c r="I19" s="20">
        <v>0</v>
      </c>
      <c r="J19" s="20">
        <v>4</v>
      </c>
      <c r="K19" s="26">
        <v>614.28571399999998</v>
      </c>
      <c r="L19" s="26">
        <v>500</v>
      </c>
    </row>
    <row r="20" spans="1:12" x14ac:dyDescent="0.2">
      <c r="A20" s="19" t="s">
        <v>415</v>
      </c>
      <c r="B20" s="20">
        <v>881</v>
      </c>
      <c r="C20" s="20">
        <v>10</v>
      </c>
      <c r="D20" s="20">
        <v>38</v>
      </c>
      <c r="E20" s="20">
        <v>41</v>
      </c>
      <c r="F20" s="20">
        <v>153</v>
      </c>
      <c r="G20" s="20">
        <v>180</v>
      </c>
      <c r="H20" s="20">
        <v>152</v>
      </c>
      <c r="I20" s="20">
        <v>89</v>
      </c>
      <c r="J20" s="20">
        <v>218</v>
      </c>
      <c r="K20" s="26">
        <v>2672.7631980000001</v>
      </c>
      <c r="L20" s="26">
        <v>2000</v>
      </c>
    </row>
    <row r="21" spans="1:12" x14ac:dyDescent="0.2">
      <c r="A21" s="19" t="s">
        <v>416</v>
      </c>
      <c r="B21" s="20">
        <v>701</v>
      </c>
      <c r="C21" s="20">
        <v>8</v>
      </c>
      <c r="D21" s="20">
        <v>36</v>
      </c>
      <c r="E21" s="20">
        <v>51</v>
      </c>
      <c r="F21" s="20">
        <v>103</v>
      </c>
      <c r="G21" s="20">
        <v>86</v>
      </c>
      <c r="H21" s="20">
        <v>82</v>
      </c>
      <c r="I21" s="20">
        <v>55</v>
      </c>
      <c r="J21" s="20">
        <v>280</v>
      </c>
      <c r="K21" s="26">
        <v>2525.1781470000001</v>
      </c>
      <c r="L21" s="26">
        <v>2000</v>
      </c>
    </row>
    <row r="22" spans="1:12" x14ac:dyDescent="0.2">
      <c r="A22" s="19" t="s">
        <v>417</v>
      </c>
      <c r="B22" s="20">
        <v>1801</v>
      </c>
      <c r="C22" s="20">
        <v>22</v>
      </c>
      <c r="D22" s="20">
        <v>90</v>
      </c>
      <c r="E22" s="20">
        <v>117</v>
      </c>
      <c r="F22" s="20">
        <v>289</v>
      </c>
      <c r="G22" s="20">
        <v>293</v>
      </c>
      <c r="H22" s="20">
        <v>248</v>
      </c>
      <c r="I22" s="20">
        <v>153</v>
      </c>
      <c r="J22" s="20">
        <v>589</v>
      </c>
      <c r="K22" s="26">
        <v>2509.1641909999998</v>
      </c>
      <c r="L22" s="26">
        <v>2000</v>
      </c>
    </row>
    <row r="23" spans="1:12" x14ac:dyDescent="0.2">
      <c r="A23" s="19" t="s">
        <v>418</v>
      </c>
      <c r="B23" s="20">
        <v>920</v>
      </c>
      <c r="C23" s="20">
        <v>12</v>
      </c>
      <c r="D23" s="20">
        <v>52</v>
      </c>
      <c r="E23" s="20">
        <v>76</v>
      </c>
      <c r="F23" s="20">
        <v>136</v>
      </c>
      <c r="G23" s="20">
        <v>113</v>
      </c>
      <c r="H23" s="20">
        <v>96</v>
      </c>
      <c r="I23" s="20">
        <v>64</v>
      </c>
      <c r="J23" s="20">
        <v>371</v>
      </c>
      <c r="K23" s="26">
        <v>2311.5938070000002</v>
      </c>
      <c r="L23" s="26">
        <v>1680</v>
      </c>
    </row>
    <row r="24" spans="1:12" x14ac:dyDescent="0.2">
      <c r="A24" s="19" t="s">
        <v>419</v>
      </c>
      <c r="B24" s="20">
        <v>219</v>
      </c>
      <c r="C24" s="20">
        <v>4</v>
      </c>
      <c r="D24" s="20">
        <v>16</v>
      </c>
      <c r="E24" s="20">
        <v>25</v>
      </c>
      <c r="F24" s="20">
        <v>33</v>
      </c>
      <c r="G24" s="20">
        <v>27</v>
      </c>
      <c r="H24" s="20">
        <v>14</v>
      </c>
      <c r="I24" s="20">
        <v>9</v>
      </c>
      <c r="J24" s="20">
        <v>91</v>
      </c>
      <c r="K24" s="26">
        <v>1609.1015620000001</v>
      </c>
      <c r="L24" s="26">
        <v>1000</v>
      </c>
    </row>
    <row r="25" spans="1:12" x14ac:dyDescent="0.2">
      <c r="A25" s="18" t="s">
        <v>420</v>
      </c>
      <c r="B25" s="17">
        <v>208</v>
      </c>
      <c r="C25" s="17">
        <v>5</v>
      </c>
      <c r="D25" s="17">
        <v>9</v>
      </c>
      <c r="E25" s="17">
        <v>9</v>
      </c>
      <c r="F25" s="17">
        <v>35</v>
      </c>
      <c r="G25" s="17">
        <v>43</v>
      </c>
      <c r="H25" s="17">
        <v>38</v>
      </c>
      <c r="I25" s="17">
        <v>40</v>
      </c>
      <c r="J25" s="17">
        <v>29</v>
      </c>
      <c r="K25" s="25">
        <v>3264.8603349999998</v>
      </c>
      <c r="L25" s="25">
        <v>2000</v>
      </c>
    </row>
    <row r="26" spans="1:12" x14ac:dyDescent="0.2">
      <c r="A26" s="19" t="s">
        <v>408</v>
      </c>
      <c r="B26" s="20">
        <v>220</v>
      </c>
      <c r="C26" s="20">
        <v>3</v>
      </c>
      <c r="D26" s="20">
        <v>10</v>
      </c>
      <c r="E26" s="20">
        <v>7</v>
      </c>
      <c r="F26" s="20">
        <v>34</v>
      </c>
      <c r="G26" s="20">
        <v>51</v>
      </c>
      <c r="H26" s="20">
        <v>49</v>
      </c>
      <c r="I26" s="20">
        <v>24</v>
      </c>
      <c r="J26" s="20">
        <v>42</v>
      </c>
      <c r="K26" s="26">
        <v>2698.8764040000001</v>
      </c>
      <c r="L26" s="26">
        <v>2000</v>
      </c>
    </row>
    <row r="27" spans="1:12" x14ac:dyDescent="0.2">
      <c r="A27" s="19" t="s">
        <v>409</v>
      </c>
      <c r="B27" s="20">
        <v>226</v>
      </c>
      <c r="C27" s="20">
        <v>1</v>
      </c>
      <c r="D27" s="20">
        <v>12</v>
      </c>
      <c r="E27" s="20">
        <v>11</v>
      </c>
      <c r="F27" s="20">
        <v>47</v>
      </c>
      <c r="G27" s="20">
        <v>50</v>
      </c>
      <c r="H27" s="20">
        <v>28</v>
      </c>
      <c r="I27" s="20">
        <v>22</v>
      </c>
      <c r="J27" s="20">
        <v>55</v>
      </c>
      <c r="K27" s="26">
        <v>2715.3742689999999</v>
      </c>
      <c r="L27" s="26">
        <v>2000</v>
      </c>
    </row>
    <row r="28" spans="1:12" x14ac:dyDescent="0.2">
      <c r="A28" s="19" t="s">
        <v>410</v>
      </c>
      <c r="B28" s="20">
        <v>211</v>
      </c>
      <c r="C28" s="20">
        <v>3</v>
      </c>
      <c r="D28" s="20">
        <v>9</v>
      </c>
      <c r="E28" s="20">
        <v>18</v>
      </c>
      <c r="F28" s="20">
        <v>32</v>
      </c>
      <c r="G28" s="20">
        <v>26</v>
      </c>
      <c r="H28" s="20">
        <v>33</v>
      </c>
      <c r="I28" s="20">
        <v>26</v>
      </c>
      <c r="J28" s="20">
        <v>64</v>
      </c>
      <c r="K28" s="26">
        <v>2796.666667</v>
      </c>
      <c r="L28" s="26">
        <v>2000</v>
      </c>
    </row>
    <row r="29" spans="1:12" x14ac:dyDescent="0.2">
      <c r="A29" s="19" t="s">
        <v>411</v>
      </c>
      <c r="B29" s="20">
        <v>134</v>
      </c>
      <c r="C29" s="20">
        <v>2</v>
      </c>
      <c r="D29" s="20">
        <v>11</v>
      </c>
      <c r="E29" s="20">
        <v>15</v>
      </c>
      <c r="F29" s="20">
        <v>19</v>
      </c>
      <c r="G29" s="20">
        <v>12</v>
      </c>
      <c r="H29" s="20">
        <v>12</v>
      </c>
      <c r="I29" s="20">
        <v>11</v>
      </c>
      <c r="J29" s="20">
        <v>52</v>
      </c>
      <c r="K29" s="26">
        <v>1925.1219510000001</v>
      </c>
      <c r="L29" s="26">
        <v>1000</v>
      </c>
    </row>
    <row r="30" spans="1:12" x14ac:dyDescent="0.2">
      <c r="A30" s="19" t="s">
        <v>412</v>
      </c>
      <c r="B30" s="20">
        <v>65</v>
      </c>
      <c r="C30" s="20">
        <v>1</v>
      </c>
      <c r="D30" s="20">
        <v>5</v>
      </c>
      <c r="E30" s="20">
        <v>3</v>
      </c>
      <c r="F30" s="20">
        <v>5</v>
      </c>
      <c r="G30" s="20">
        <v>7</v>
      </c>
      <c r="H30" s="20">
        <v>8</v>
      </c>
      <c r="I30" s="20">
        <v>2</v>
      </c>
      <c r="J30" s="20">
        <v>34</v>
      </c>
      <c r="K30" s="26">
        <v>1974.5161290000001</v>
      </c>
      <c r="L30" s="26">
        <v>2000</v>
      </c>
    </row>
    <row r="31" spans="1:12" x14ac:dyDescent="0.2">
      <c r="A31" s="19" t="s">
        <v>413</v>
      </c>
      <c r="B31" s="20">
        <v>25</v>
      </c>
      <c r="C31" s="20">
        <v>0</v>
      </c>
      <c r="D31" s="20">
        <v>1</v>
      </c>
      <c r="E31" s="20">
        <v>3</v>
      </c>
      <c r="F31" s="20">
        <v>7</v>
      </c>
      <c r="G31" s="20">
        <v>5</v>
      </c>
      <c r="H31" s="20">
        <v>0</v>
      </c>
      <c r="I31" s="20">
        <v>0</v>
      </c>
      <c r="J31" s="20">
        <v>9</v>
      </c>
      <c r="K31" s="26">
        <v>1243.75</v>
      </c>
      <c r="L31" s="26">
        <v>1000</v>
      </c>
    </row>
    <row r="32" spans="1:12" x14ac:dyDescent="0.2">
      <c r="A32" s="19" t="s">
        <v>414</v>
      </c>
      <c r="B32" s="20">
        <v>3</v>
      </c>
      <c r="C32" s="20">
        <v>0</v>
      </c>
      <c r="D32" s="20">
        <v>0</v>
      </c>
      <c r="E32" s="20">
        <v>1</v>
      </c>
      <c r="F32" s="20">
        <v>1</v>
      </c>
      <c r="G32" s="20">
        <v>0</v>
      </c>
      <c r="H32" s="20">
        <v>0</v>
      </c>
      <c r="I32" s="20">
        <v>0</v>
      </c>
      <c r="J32" s="20">
        <v>1</v>
      </c>
      <c r="K32" s="26">
        <v>750</v>
      </c>
      <c r="L32" s="26">
        <v>750</v>
      </c>
    </row>
    <row r="33" spans="1:12" x14ac:dyDescent="0.2">
      <c r="A33" s="19" t="s">
        <v>415</v>
      </c>
      <c r="B33" s="20">
        <v>446</v>
      </c>
      <c r="C33" s="20">
        <v>4</v>
      </c>
      <c r="D33" s="20">
        <v>22</v>
      </c>
      <c r="E33" s="20">
        <v>18</v>
      </c>
      <c r="F33" s="20">
        <v>81</v>
      </c>
      <c r="G33" s="20">
        <v>101</v>
      </c>
      <c r="H33" s="20">
        <v>77</v>
      </c>
      <c r="I33" s="20">
        <v>46</v>
      </c>
      <c r="J33" s="20">
        <v>97</v>
      </c>
      <c r="K33" s="26">
        <v>2706.9598850000002</v>
      </c>
      <c r="L33" s="26">
        <v>2000</v>
      </c>
    </row>
    <row r="34" spans="1:12" x14ac:dyDescent="0.2">
      <c r="A34" s="19" t="s">
        <v>416</v>
      </c>
      <c r="B34" s="20">
        <v>345</v>
      </c>
      <c r="C34" s="20">
        <v>5</v>
      </c>
      <c r="D34" s="20">
        <v>20</v>
      </c>
      <c r="E34" s="20">
        <v>33</v>
      </c>
      <c r="F34" s="20">
        <v>51</v>
      </c>
      <c r="G34" s="20">
        <v>38</v>
      </c>
      <c r="H34" s="20">
        <v>45</v>
      </c>
      <c r="I34" s="20">
        <v>37</v>
      </c>
      <c r="J34" s="20">
        <v>116</v>
      </c>
      <c r="K34" s="26">
        <v>2484.585153</v>
      </c>
      <c r="L34" s="26">
        <v>2000</v>
      </c>
    </row>
    <row r="35" spans="1:12" x14ac:dyDescent="0.2">
      <c r="A35" s="19" t="s">
        <v>417</v>
      </c>
      <c r="B35" s="20">
        <v>884</v>
      </c>
      <c r="C35" s="20">
        <v>10</v>
      </c>
      <c r="D35" s="20">
        <v>48</v>
      </c>
      <c r="E35" s="20">
        <v>58</v>
      </c>
      <c r="F35" s="20">
        <v>145</v>
      </c>
      <c r="G35" s="20">
        <v>151</v>
      </c>
      <c r="H35" s="20">
        <v>130</v>
      </c>
      <c r="I35" s="20">
        <v>85</v>
      </c>
      <c r="J35" s="20">
        <v>257</v>
      </c>
      <c r="K35" s="26">
        <v>2545.9473680000001</v>
      </c>
      <c r="L35" s="26">
        <v>2000</v>
      </c>
    </row>
    <row r="36" spans="1:12" x14ac:dyDescent="0.2">
      <c r="A36" s="19" t="s">
        <v>418</v>
      </c>
      <c r="B36" s="20">
        <v>438</v>
      </c>
      <c r="C36" s="20">
        <v>6</v>
      </c>
      <c r="D36" s="20">
        <v>26</v>
      </c>
      <c r="E36" s="20">
        <v>40</v>
      </c>
      <c r="F36" s="20">
        <v>64</v>
      </c>
      <c r="G36" s="20">
        <v>50</v>
      </c>
      <c r="H36" s="20">
        <v>53</v>
      </c>
      <c r="I36" s="20">
        <v>39</v>
      </c>
      <c r="J36" s="20">
        <v>160</v>
      </c>
      <c r="K36" s="26">
        <v>2343.81295</v>
      </c>
      <c r="L36" s="26">
        <v>2000</v>
      </c>
    </row>
    <row r="37" spans="1:12" x14ac:dyDescent="0.2">
      <c r="A37" s="19" t="s">
        <v>419</v>
      </c>
      <c r="B37" s="20">
        <v>93</v>
      </c>
      <c r="C37" s="20">
        <v>1</v>
      </c>
      <c r="D37" s="20">
        <v>6</v>
      </c>
      <c r="E37" s="20">
        <v>7</v>
      </c>
      <c r="F37" s="20">
        <v>13</v>
      </c>
      <c r="G37" s="20">
        <v>12</v>
      </c>
      <c r="H37" s="20">
        <v>8</v>
      </c>
      <c r="I37" s="20">
        <v>2</v>
      </c>
      <c r="J37" s="20">
        <v>44</v>
      </c>
      <c r="K37" s="26">
        <v>1685.918367</v>
      </c>
      <c r="L37" s="26">
        <v>1000</v>
      </c>
    </row>
    <row r="38" spans="1:12" x14ac:dyDescent="0.2">
      <c r="A38" s="18" t="s">
        <v>421</v>
      </c>
      <c r="B38" s="17">
        <v>178</v>
      </c>
      <c r="C38" s="17">
        <v>3</v>
      </c>
      <c r="D38" s="17">
        <v>7</v>
      </c>
      <c r="E38" s="17">
        <v>7</v>
      </c>
      <c r="F38" s="17">
        <v>25</v>
      </c>
      <c r="G38" s="17">
        <v>38</v>
      </c>
      <c r="H38" s="17">
        <v>33</v>
      </c>
      <c r="I38" s="17">
        <v>32</v>
      </c>
      <c r="J38" s="17">
        <v>33</v>
      </c>
      <c r="K38" s="25">
        <v>3057.6896550000001</v>
      </c>
      <c r="L38" s="25">
        <v>2000</v>
      </c>
    </row>
    <row r="39" spans="1:12" x14ac:dyDescent="0.2">
      <c r="A39" s="19" t="s">
        <v>408</v>
      </c>
      <c r="B39" s="20">
        <v>212</v>
      </c>
      <c r="C39" s="20">
        <v>2</v>
      </c>
      <c r="D39" s="20">
        <v>6</v>
      </c>
      <c r="E39" s="20">
        <v>7</v>
      </c>
      <c r="F39" s="20">
        <v>33</v>
      </c>
      <c r="G39" s="20">
        <v>48</v>
      </c>
      <c r="H39" s="20">
        <v>44</v>
      </c>
      <c r="I39" s="20">
        <v>27</v>
      </c>
      <c r="J39" s="20">
        <v>45</v>
      </c>
      <c r="K39" s="26">
        <v>2867.9640720000002</v>
      </c>
      <c r="L39" s="26">
        <v>2000</v>
      </c>
    </row>
    <row r="40" spans="1:12" x14ac:dyDescent="0.2">
      <c r="A40" s="19" t="s">
        <v>409</v>
      </c>
      <c r="B40" s="20">
        <v>223</v>
      </c>
      <c r="C40" s="20">
        <v>4</v>
      </c>
      <c r="D40" s="20">
        <v>10</v>
      </c>
      <c r="E40" s="20">
        <v>16</v>
      </c>
      <c r="F40" s="20">
        <v>39</v>
      </c>
      <c r="G40" s="20">
        <v>31</v>
      </c>
      <c r="H40" s="20">
        <v>31</v>
      </c>
      <c r="I40" s="20">
        <v>16</v>
      </c>
      <c r="J40" s="20">
        <v>76</v>
      </c>
      <c r="K40" s="26">
        <v>2369.816327</v>
      </c>
      <c r="L40" s="26">
        <v>2000</v>
      </c>
    </row>
    <row r="41" spans="1:12" x14ac:dyDescent="0.2">
      <c r="A41" s="19" t="s">
        <v>410</v>
      </c>
      <c r="B41" s="20">
        <v>216</v>
      </c>
      <c r="C41" s="20">
        <v>2</v>
      </c>
      <c r="D41" s="20">
        <v>9</v>
      </c>
      <c r="E41" s="20">
        <v>10</v>
      </c>
      <c r="F41" s="20">
        <v>35</v>
      </c>
      <c r="G41" s="20">
        <v>32</v>
      </c>
      <c r="H41" s="20">
        <v>25</v>
      </c>
      <c r="I41" s="20">
        <v>15</v>
      </c>
      <c r="J41" s="20">
        <v>88</v>
      </c>
      <c r="K41" s="26">
        <v>2998.515625</v>
      </c>
      <c r="L41" s="26">
        <v>2000</v>
      </c>
    </row>
    <row r="42" spans="1:12" x14ac:dyDescent="0.2">
      <c r="A42" s="19" t="s">
        <v>411</v>
      </c>
      <c r="B42" s="20">
        <v>140</v>
      </c>
      <c r="C42" s="20">
        <v>1</v>
      </c>
      <c r="D42" s="20">
        <v>7</v>
      </c>
      <c r="E42" s="20">
        <v>8</v>
      </c>
      <c r="F42" s="20">
        <v>17</v>
      </c>
      <c r="G42" s="20">
        <v>16</v>
      </c>
      <c r="H42" s="20">
        <v>12</v>
      </c>
      <c r="I42" s="20">
        <v>3</v>
      </c>
      <c r="J42" s="20">
        <v>76</v>
      </c>
      <c r="K42" s="26">
        <v>1723.75</v>
      </c>
      <c r="L42" s="26">
        <v>1000</v>
      </c>
    </row>
    <row r="43" spans="1:12" x14ac:dyDescent="0.2">
      <c r="A43" s="19" t="s">
        <v>412</v>
      </c>
      <c r="B43" s="20">
        <v>72</v>
      </c>
      <c r="C43" s="20">
        <v>1</v>
      </c>
      <c r="D43" s="20">
        <v>4</v>
      </c>
      <c r="E43" s="20">
        <v>11</v>
      </c>
      <c r="F43" s="20">
        <v>12</v>
      </c>
      <c r="G43" s="20">
        <v>7</v>
      </c>
      <c r="H43" s="20">
        <v>3</v>
      </c>
      <c r="I43" s="20">
        <v>6</v>
      </c>
      <c r="J43" s="20">
        <v>28</v>
      </c>
      <c r="K43" s="26">
        <v>1798.522727</v>
      </c>
      <c r="L43" s="26">
        <v>1000</v>
      </c>
    </row>
    <row r="44" spans="1:12" x14ac:dyDescent="0.2">
      <c r="A44" s="19" t="s">
        <v>413</v>
      </c>
      <c r="B44" s="20">
        <v>46</v>
      </c>
      <c r="C44" s="20">
        <v>2</v>
      </c>
      <c r="D44" s="20">
        <v>5</v>
      </c>
      <c r="E44" s="20">
        <v>4</v>
      </c>
      <c r="F44" s="20">
        <v>7</v>
      </c>
      <c r="G44" s="20">
        <v>8</v>
      </c>
      <c r="H44" s="20">
        <v>3</v>
      </c>
      <c r="I44" s="20">
        <v>1</v>
      </c>
      <c r="J44" s="20">
        <v>16</v>
      </c>
      <c r="K44" s="26">
        <v>1380.666667</v>
      </c>
      <c r="L44" s="26">
        <v>1000</v>
      </c>
    </row>
    <row r="45" spans="1:12" x14ac:dyDescent="0.2">
      <c r="A45" s="19" t="s">
        <v>414</v>
      </c>
      <c r="B45" s="20">
        <v>8</v>
      </c>
      <c r="C45" s="20">
        <v>0</v>
      </c>
      <c r="D45" s="20">
        <v>1</v>
      </c>
      <c r="E45" s="20">
        <v>3</v>
      </c>
      <c r="F45" s="20">
        <v>1</v>
      </c>
      <c r="G45" s="20">
        <v>0</v>
      </c>
      <c r="H45" s="20">
        <v>0</v>
      </c>
      <c r="I45" s="20">
        <v>0</v>
      </c>
      <c r="J45" s="20">
        <v>3</v>
      </c>
      <c r="K45" s="26">
        <v>560</v>
      </c>
      <c r="L45" s="26">
        <v>500</v>
      </c>
    </row>
    <row r="46" spans="1:12" x14ac:dyDescent="0.2">
      <c r="A46" s="19" t="s">
        <v>415</v>
      </c>
      <c r="B46" s="20">
        <v>435</v>
      </c>
      <c r="C46" s="20">
        <v>6</v>
      </c>
      <c r="D46" s="20">
        <v>16</v>
      </c>
      <c r="E46" s="20">
        <v>23</v>
      </c>
      <c r="F46" s="20">
        <v>72</v>
      </c>
      <c r="G46" s="20">
        <v>79</v>
      </c>
      <c r="H46" s="20">
        <v>75</v>
      </c>
      <c r="I46" s="20">
        <v>43</v>
      </c>
      <c r="J46" s="20">
        <v>121</v>
      </c>
      <c r="K46" s="26">
        <v>2634.7547770000001</v>
      </c>
      <c r="L46" s="26">
        <v>2000</v>
      </c>
    </row>
    <row r="47" spans="1:12" x14ac:dyDescent="0.2">
      <c r="A47" s="19" t="s">
        <v>416</v>
      </c>
      <c r="B47" s="20">
        <v>356</v>
      </c>
      <c r="C47" s="20">
        <v>3</v>
      </c>
      <c r="D47" s="20">
        <v>16</v>
      </c>
      <c r="E47" s="20">
        <v>18</v>
      </c>
      <c r="F47" s="20">
        <v>52</v>
      </c>
      <c r="G47" s="20">
        <v>48</v>
      </c>
      <c r="H47" s="20">
        <v>37</v>
      </c>
      <c r="I47" s="20">
        <v>18</v>
      </c>
      <c r="J47" s="20">
        <v>164</v>
      </c>
      <c r="K47" s="26">
        <v>2573.59375</v>
      </c>
      <c r="L47" s="26">
        <v>2000</v>
      </c>
    </row>
    <row r="48" spans="1:12" x14ac:dyDescent="0.2">
      <c r="A48" s="19" t="s">
        <v>417</v>
      </c>
      <c r="B48" s="20">
        <v>917</v>
      </c>
      <c r="C48" s="20">
        <v>12</v>
      </c>
      <c r="D48" s="20">
        <v>42</v>
      </c>
      <c r="E48" s="20">
        <v>59</v>
      </c>
      <c r="F48" s="20">
        <v>144</v>
      </c>
      <c r="G48" s="20">
        <v>142</v>
      </c>
      <c r="H48" s="20">
        <v>118</v>
      </c>
      <c r="I48" s="20">
        <v>68</v>
      </c>
      <c r="J48" s="20">
        <v>332</v>
      </c>
      <c r="K48" s="26">
        <v>2469.7401709999999</v>
      </c>
      <c r="L48" s="26">
        <v>2000</v>
      </c>
    </row>
    <row r="49" spans="1:12" x14ac:dyDescent="0.2">
      <c r="A49" s="19" t="s">
        <v>418</v>
      </c>
      <c r="B49" s="20">
        <v>482</v>
      </c>
      <c r="C49" s="20">
        <v>6</v>
      </c>
      <c r="D49" s="20">
        <v>26</v>
      </c>
      <c r="E49" s="20">
        <v>36</v>
      </c>
      <c r="F49" s="20">
        <v>72</v>
      </c>
      <c r="G49" s="20">
        <v>63</v>
      </c>
      <c r="H49" s="20">
        <v>43</v>
      </c>
      <c r="I49" s="20">
        <v>25</v>
      </c>
      <c r="J49" s="20">
        <v>211</v>
      </c>
      <c r="K49" s="26">
        <v>2278.5424349999998</v>
      </c>
      <c r="L49" s="26">
        <v>1500</v>
      </c>
    </row>
    <row r="50" spans="1:12" x14ac:dyDescent="0.2">
      <c r="A50" s="19" t="s">
        <v>419</v>
      </c>
      <c r="B50" s="20">
        <v>126</v>
      </c>
      <c r="C50" s="20">
        <v>3</v>
      </c>
      <c r="D50" s="20">
        <v>10</v>
      </c>
      <c r="E50" s="20">
        <v>18</v>
      </c>
      <c r="F50" s="20">
        <v>20</v>
      </c>
      <c r="G50" s="20">
        <v>15</v>
      </c>
      <c r="H50" s="20">
        <v>6</v>
      </c>
      <c r="I50" s="20">
        <v>7</v>
      </c>
      <c r="J50" s="20">
        <v>47</v>
      </c>
      <c r="K50" s="26">
        <v>1561.455696</v>
      </c>
      <c r="L50" s="26">
        <v>1000</v>
      </c>
    </row>
    <row r="51" spans="1:12" x14ac:dyDescent="0.2">
      <c r="A51" s="18" t="s">
        <v>422</v>
      </c>
      <c r="B51" s="18"/>
      <c r="C51" s="18"/>
      <c r="D51" s="18"/>
      <c r="E51" s="18"/>
      <c r="F51" s="18"/>
      <c r="G51" s="18"/>
      <c r="H51" s="18"/>
      <c r="I51" s="18"/>
      <c r="J51" s="18"/>
      <c r="K51" s="18"/>
      <c r="L51" s="51"/>
    </row>
    <row r="52" spans="1:12" x14ac:dyDescent="0.2">
      <c r="A52" s="19" t="s">
        <v>130</v>
      </c>
      <c r="B52" s="20">
        <v>151</v>
      </c>
      <c r="C52" s="20">
        <v>2</v>
      </c>
      <c r="D52" s="20">
        <v>14</v>
      </c>
      <c r="E52" s="20">
        <v>9</v>
      </c>
      <c r="F52" s="20">
        <v>17</v>
      </c>
      <c r="G52" s="20">
        <v>24</v>
      </c>
      <c r="H52" s="20">
        <v>21</v>
      </c>
      <c r="I52" s="20">
        <v>18</v>
      </c>
      <c r="J52" s="20">
        <v>46</v>
      </c>
      <c r="K52" s="26">
        <v>3078.3714289999998</v>
      </c>
      <c r="L52" s="26">
        <v>2000</v>
      </c>
    </row>
    <row r="53" spans="1:12" x14ac:dyDescent="0.2">
      <c r="A53" s="19" t="s">
        <v>131</v>
      </c>
      <c r="B53" s="20">
        <v>1446</v>
      </c>
      <c r="C53" s="20">
        <v>16</v>
      </c>
      <c r="D53" s="20">
        <v>53</v>
      </c>
      <c r="E53" s="20">
        <v>79</v>
      </c>
      <c r="F53" s="20">
        <v>228</v>
      </c>
      <c r="G53" s="20">
        <v>264</v>
      </c>
      <c r="H53" s="20">
        <v>250</v>
      </c>
      <c r="I53" s="20">
        <v>178</v>
      </c>
      <c r="J53" s="20">
        <v>378</v>
      </c>
      <c r="K53" s="26">
        <v>2879.9887640000002</v>
      </c>
      <c r="L53" s="26">
        <v>2000</v>
      </c>
    </row>
    <row r="54" spans="1:12" x14ac:dyDescent="0.2">
      <c r="A54" s="19" t="s">
        <v>392</v>
      </c>
      <c r="B54" s="20">
        <v>150</v>
      </c>
      <c r="C54" s="20">
        <v>5</v>
      </c>
      <c r="D54" s="20">
        <v>9</v>
      </c>
      <c r="E54" s="20">
        <v>9</v>
      </c>
      <c r="F54" s="20">
        <v>40</v>
      </c>
      <c r="G54" s="20">
        <v>19</v>
      </c>
      <c r="H54" s="20">
        <v>15</v>
      </c>
      <c r="I54" s="20">
        <v>8</v>
      </c>
      <c r="J54" s="20">
        <v>45</v>
      </c>
      <c r="K54" s="26">
        <v>1755.333333</v>
      </c>
      <c r="L54" s="26">
        <v>1000</v>
      </c>
    </row>
    <row r="55" spans="1:12" x14ac:dyDescent="0.2">
      <c r="A55" s="19" t="s">
        <v>132</v>
      </c>
      <c r="B55" s="20">
        <v>372</v>
      </c>
      <c r="C55" s="20">
        <v>7</v>
      </c>
      <c r="D55" s="20">
        <v>25</v>
      </c>
      <c r="E55" s="20">
        <v>33</v>
      </c>
      <c r="F55" s="20">
        <v>53</v>
      </c>
      <c r="G55" s="20">
        <v>56</v>
      </c>
      <c r="H55" s="20">
        <v>27</v>
      </c>
      <c r="I55" s="20">
        <v>16</v>
      </c>
      <c r="J55" s="20">
        <v>155</v>
      </c>
      <c r="K55" s="26">
        <v>1777.764977</v>
      </c>
      <c r="L55" s="26">
        <v>1500</v>
      </c>
    </row>
    <row r="56" spans="1:12" x14ac:dyDescent="0.2">
      <c r="A56" s="19" t="s">
        <v>423</v>
      </c>
      <c r="B56" s="20">
        <v>69</v>
      </c>
      <c r="C56" s="20">
        <v>0</v>
      </c>
      <c r="D56" s="20">
        <v>5</v>
      </c>
      <c r="E56" s="20">
        <v>4</v>
      </c>
      <c r="F56" s="20">
        <v>11</v>
      </c>
      <c r="G56" s="20">
        <v>11</v>
      </c>
      <c r="H56" s="20">
        <v>6</v>
      </c>
      <c r="I56" s="20">
        <v>5</v>
      </c>
      <c r="J56" s="20">
        <v>27</v>
      </c>
      <c r="K56" s="26">
        <v>2386.666667</v>
      </c>
      <c r="L56" s="26">
        <v>2000</v>
      </c>
    </row>
    <row r="57" spans="1:12" x14ac:dyDescent="0.2">
      <c r="A57" s="18" t="s">
        <v>133</v>
      </c>
      <c r="B57" s="17">
        <v>92</v>
      </c>
      <c r="C57" s="17">
        <v>2</v>
      </c>
      <c r="D57" s="17">
        <v>10</v>
      </c>
      <c r="E57" s="17">
        <v>6</v>
      </c>
      <c r="F57" s="17">
        <v>13</v>
      </c>
      <c r="G57" s="17">
        <v>12</v>
      </c>
      <c r="H57" s="17">
        <v>8</v>
      </c>
      <c r="I57" s="17">
        <v>13</v>
      </c>
      <c r="J57" s="17">
        <v>28</v>
      </c>
      <c r="K57" s="25">
        <v>3418.140625</v>
      </c>
      <c r="L57" s="25">
        <v>2000</v>
      </c>
    </row>
    <row r="58" spans="1:12" x14ac:dyDescent="0.2">
      <c r="A58" s="19" t="s">
        <v>134</v>
      </c>
      <c r="B58" s="20">
        <v>813</v>
      </c>
      <c r="C58" s="20">
        <v>9</v>
      </c>
      <c r="D58" s="20">
        <v>27</v>
      </c>
      <c r="E58" s="20">
        <v>48</v>
      </c>
      <c r="F58" s="20">
        <v>130</v>
      </c>
      <c r="G58" s="20">
        <v>154</v>
      </c>
      <c r="H58" s="20">
        <v>145</v>
      </c>
      <c r="I58" s="20">
        <v>99</v>
      </c>
      <c r="J58" s="20">
        <v>201</v>
      </c>
      <c r="K58" s="26">
        <v>2822.5294119999999</v>
      </c>
      <c r="L58" s="26">
        <v>2000</v>
      </c>
    </row>
    <row r="59" spans="1:12" x14ac:dyDescent="0.2">
      <c r="A59" s="19" t="s">
        <v>393</v>
      </c>
      <c r="B59" s="20">
        <v>65</v>
      </c>
      <c r="C59" s="20">
        <v>2</v>
      </c>
      <c r="D59" s="20">
        <v>8</v>
      </c>
      <c r="E59" s="20">
        <v>2</v>
      </c>
      <c r="F59" s="20">
        <v>21</v>
      </c>
      <c r="G59" s="20">
        <v>5</v>
      </c>
      <c r="H59" s="20">
        <v>8</v>
      </c>
      <c r="I59" s="20">
        <v>5</v>
      </c>
      <c r="J59" s="20">
        <v>14</v>
      </c>
      <c r="K59" s="26">
        <v>1829.607843</v>
      </c>
      <c r="L59" s="26">
        <v>1000</v>
      </c>
    </row>
    <row r="60" spans="1:12" x14ac:dyDescent="0.2">
      <c r="A60" s="19" t="s">
        <v>135</v>
      </c>
      <c r="B60" s="20">
        <v>83</v>
      </c>
      <c r="C60" s="20">
        <v>2</v>
      </c>
      <c r="D60" s="20">
        <v>9</v>
      </c>
      <c r="E60" s="20">
        <v>9</v>
      </c>
      <c r="F60" s="20">
        <v>9</v>
      </c>
      <c r="G60" s="20">
        <v>16</v>
      </c>
      <c r="H60" s="20">
        <v>6</v>
      </c>
      <c r="I60" s="20">
        <v>4</v>
      </c>
      <c r="J60" s="20">
        <v>28</v>
      </c>
      <c r="K60" s="26">
        <v>1689.818182</v>
      </c>
      <c r="L60" s="26">
        <v>1000</v>
      </c>
    </row>
    <row r="61" spans="1:12" x14ac:dyDescent="0.2">
      <c r="A61" s="19" t="s">
        <v>424</v>
      </c>
      <c r="B61" s="20">
        <v>39</v>
      </c>
      <c r="C61" s="20">
        <v>0</v>
      </c>
      <c r="D61" s="20">
        <v>3</v>
      </c>
      <c r="E61" s="20">
        <v>2</v>
      </c>
      <c r="F61" s="20">
        <v>7</v>
      </c>
      <c r="G61" s="20">
        <v>7</v>
      </c>
      <c r="H61" s="20">
        <v>1</v>
      </c>
      <c r="I61" s="20">
        <v>4</v>
      </c>
      <c r="J61" s="20">
        <v>15</v>
      </c>
      <c r="K61" s="26">
        <v>2013.333333</v>
      </c>
      <c r="L61" s="26">
        <v>1750</v>
      </c>
    </row>
    <row r="62" spans="1:12" x14ac:dyDescent="0.2">
      <c r="A62" s="18" t="s">
        <v>136</v>
      </c>
      <c r="B62" s="17">
        <v>59</v>
      </c>
      <c r="C62" s="17">
        <v>0</v>
      </c>
      <c r="D62" s="17">
        <v>4</v>
      </c>
      <c r="E62" s="17">
        <v>3</v>
      </c>
      <c r="F62" s="17">
        <v>4</v>
      </c>
      <c r="G62" s="17">
        <v>12</v>
      </c>
      <c r="H62" s="17">
        <v>13</v>
      </c>
      <c r="I62" s="17">
        <v>5</v>
      </c>
      <c r="J62" s="17">
        <v>18</v>
      </c>
      <c r="K62" s="25">
        <v>2548</v>
      </c>
      <c r="L62" s="25">
        <v>2000</v>
      </c>
    </row>
    <row r="63" spans="1:12" x14ac:dyDescent="0.2">
      <c r="A63" s="19" t="s">
        <v>134</v>
      </c>
      <c r="B63" s="20">
        <v>632</v>
      </c>
      <c r="C63" s="20">
        <v>7</v>
      </c>
      <c r="D63" s="20">
        <v>26</v>
      </c>
      <c r="E63" s="20">
        <v>30</v>
      </c>
      <c r="F63" s="20">
        <v>98</v>
      </c>
      <c r="G63" s="20">
        <v>110</v>
      </c>
      <c r="H63" s="20">
        <v>105</v>
      </c>
      <c r="I63" s="20">
        <v>79</v>
      </c>
      <c r="J63" s="20">
        <v>177</v>
      </c>
      <c r="K63" s="26">
        <v>2962.5054949999999</v>
      </c>
      <c r="L63" s="26">
        <v>2000</v>
      </c>
    </row>
    <row r="64" spans="1:12" x14ac:dyDescent="0.2">
      <c r="A64" s="19" t="s">
        <v>393</v>
      </c>
      <c r="B64" s="20">
        <v>85</v>
      </c>
      <c r="C64" s="20">
        <v>3</v>
      </c>
      <c r="D64" s="20">
        <v>1</v>
      </c>
      <c r="E64" s="20">
        <v>7</v>
      </c>
      <c r="F64" s="20">
        <v>19</v>
      </c>
      <c r="G64" s="20">
        <v>14</v>
      </c>
      <c r="H64" s="20">
        <v>7</v>
      </c>
      <c r="I64" s="20">
        <v>3</v>
      </c>
      <c r="J64" s="20">
        <v>31</v>
      </c>
      <c r="K64" s="26">
        <v>1685.185185</v>
      </c>
      <c r="L64" s="26">
        <v>1250</v>
      </c>
    </row>
    <row r="65" spans="1:12" x14ac:dyDescent="0.2">
      <c r="A65" s="19" t="s">
        <v>135</v>
      </c>
      <c r="B65" s="20">
        <v>289</v>
      </c>
      <c r="C65" s="20">
        <v>5</v>
      </c>
      <c r="D65" s="20">
        <v>16</v>
      </c>
      <c r="E65" s="20">
        <v>24</v>
      </c>
      <c r="F65" s="20">
        <v>44</v>
      </c>
      <c r="G65" s="20">
        <v>40</v>
      </c>
      <c r="H65" s="20">
        <v>21</v>
      </c>
      <c r="I65" s="20">
        <v>12</v>
      </c>
      <c r="J65" s="20">
        <v>127</v>
      </c>
      <c r="K65" s="26">
        <v>1807.6234569999999</v>
      </c>
      <c r="L65" s="26">
        <v>1500</v>
      </c>
    </row>
    <row r="66" spans="1:12" x14ac:dyDescent="0.2">
      <c r="A66" s="19" t="s">
        <v>424</v>
      </c>
      <c r="B66" s="20">
        <v>30</v>
      </c>
      <c r="C66" s="20">
        <v>0</v>
      </c>
      <c r="D66" s="20">
        <v>2</v>
      </c>
      <c r="E66" s="20">
        <v>2</v>
      </c>
      <c r="F66" s="20">
        <v>4</v>
      </c>
      <c r="G66" s="20">
        <v>4</v>
      </c>
      <c r="H66" s="20">
        <v>5</v>
      </c>
      <c r="I66" s="20">
        <v>1</v>
      </c>
      <c r="J66" s="20">
        <v>12</v>
      </c>
      <c r="K66" s="26">
        <v>2884.4444440000002</v>
      </c>
      <c r="L66" s="26">
        <v>2000</v>
      </c>
    </row>
    <row r="67" spans="1:12" x14ac:dyDescent="0.2">
      <c r="A67" s="18" t="s">
        <v>425</v>
      </c>
      <c r="B67" s="18"/>
      <c r="C67" s="18"/>
      <c r="D67" s="18"/>
      <c r="E67" s="18"/>
      <c r="F67" s="18"/>
      <c r="G67" s="18"/>
      <c r="H67" s="18"/>
      <c r="I67" s="18"/>
      <c r="J67" s="18"/>
      <c r="K67" s="18"/>
      <c r="L67" s="51"/>
    </row>
    <row r="68" spans="1:12" x14ac:dyDescent="0.2">
      <c r="A68" s="19" t="s">
        <v>426</v>
      </c>
      <c r="B68" s="20">
        <v>366</v>
      </c>
      <c r="C68" s="20">
        <v>8</v>
      </c>
      <c r="D68" s="20">
        <v>32</v>
      </c>
      <c r="E68" s="20">
        <v>27</v>
      </c>
      <c r="F68" s="20">
        <v>61</v>
      </c>
      <c r="G68" s="20">
        <v>55</v>
      </c>
      <c r="H68" s="20">
        <v>30</v>
      </c>
      <c r="I68" s="20">
        <v>23</v>
      </c>
      <c r="J68" s="20">
        <v>130</v>
      </c>
      <c r="K68" s="26">
        <v>2012.5169490000001</v>
      </c>
      <c r="L68" s="26">
        <v>1500</v>
      </c>
    </row>
    <row r="69" spans="1:12" x14ac:dyDescent="0.2">
      <c r="A69" s="19" t="s">
        <v>427</v>
      </c>
      <c r="B69" s="20">
        <v>1212</v>
      </c>
      <c r="C69" s="20">
        <v>12</v>
      </c>
      <c r="D69" s="20">
        <v>42</v>
      </c>
      <c r="E69" s="20">
        <v>63</v>
      </c>
      <c r="F69" s="20">
        <v>183</v>
      </c>
      <c r="G69" s="20">
        <v>235</v>
      </c>
      <c r="H69" s="20">
        <v>215</v>
      </c>
      <c r="I69" s="20">
        <v>150</v>
      </c>
      <c r="J69" s="20">
        <v>312</v>
      </c>
      <c r="K69" s="26">
        <v>2930.3211110000002</v>
      </c>
      <c r="L69" s="26">
        <v>2000</v>
      </c>
    </row>
    <row r="70" spans="1:12" x14ac:dyDescent="0.2">
      <c r="A70" s="19" t="s">
        <v>137</v>
      </c>
      <c r="B70" s="20">
        <v>112</v>
      </c>
      <c r="C70" s="20">
        <v>2</v>
      </c>
      <c r="D70" s="20">
        <v>4</v>
      </c>
      <c r="E70" s="20">
        <v>4</v>
      </c>
      <c r="F70" s="20">
        <v>17</v>
      </c>
      <c r="G70" s="20">
        <v>25</v>
      </c>
      <c r="H70" s="20">
        <v>26</v>
      </c>
      <c r="I70" s="20">
        <v>16</v>
      </c>
      <c r="J70" s="20">
        <v>18</v>
      </c>
      <c r="K70" s="26">
        <v>3509.2553189999999</v>
      </c>
      <c r="L70" s="26">
        <v>2000</v>
      </c>
    </row>
    <row r="71" spans="1:12" x14ac:dyDescent="0.2">
      <c r="A71" s="19" t="s">
        <v>138</v>
      </c>
      <c r="B71" s="20">
        <v>673</v>
      </c>
      <c r="C71" s="20">
        <v>7</v>
      </c>
      <c r="D71" s="20">
        <v>33</v>
      </c>
      <c r="E71" s="20">
        <v>40</v>
      </c>
      <c r="F71" s="20">
        <v>110</v>
      </c>
      <c r="G71" s="20">
        <v>113</v>
      </c>
      <c r="H71" s="20">
        <v>101</v>
      </c>
      <c r="I71" s="20">
        <v>62</v>
      </c>
      <c r="J71" s="20">
        <v>207</v>
      </c>
      <c r="K71" s="26">
        <v>2368.0257510000001</v>
      </c>
      <c r="L71" s="26">
        <v>2000</v>
      </c>
    </row>
    <row r="72" spans="1:12" x14ac:dyDescent="0.2">
      <c r="A72" s="19" t="s">
        <v>428</v>
      </c>
      <c r="B72" s="20">
        <v>75</v>
      </c>
      <c r="C72" s="20">
        <v>3</v>
      </c>
      <c r="D72" s="20">
        <v>6</v>
      </c>
      <c r="E72" s="20">
        <v>6</v>
      </c>
      <c r="F72" s="20">
        <v>16</v>
      </c>
      <c r="G72" s="20">
        <v>11</v>
      </c>
      <c r="H72" s="20">
        <v>13</v>
      </c>
      <c r="I72" s="20">
        <v>3</v>
      </c>
      <c r="J72" s="20">
        <v>17</v>
      </c>
      <c r="K72" s="26">
        <v>1694.8275860000001</v>
      </c>
      <c r="L72" s="26">
        <v>1000</v>
      </c>
    </row>
    <row r="73" spans="1:12" x14ac:dyDescent="0.2">
      <c r="A73" s="19" t="s">
        <v>429</v>
      </c>
      <c r="B73" s="20">
        <v>178</v>
      </c>
      <c r="C73" s="20">
        <v>4</v>
      </c>
      <c r="D73" s="20">
        <v>6</v>
      </c>
      <c r="E73" s="20">
        <v>13</v>
      </c>
      <c r="F73" s="20">
        <v>27</v>
      </c>
      <c r="G73" s="20">
        <v>24</v>
      </c>
      <c r="H73" s="20">
        <v>25</v>
      </c>
      <c r="I73" s="20">
        <v>16</v>
      </c>
      <c r="J73" s="20">
        <v>63</v>
      </c>
      <c r="K73" s="26">
        <v>2509.2086960000001</v>
      </c>
      <c r="L73" s="26">
        <v>2000</v>
      </c>
    </row>
    <row r="74" spans="1:12" x14ac:dyDescent="0.2">
      <c r="A74" s="19" t="s">
        <v>1441</v>
      </c>
      <c r="B74" s="20">
        <v>1644</v>
      </c>
      <c r="C74" s="20">
        <v>18</v>
      </c>
      <c r="D74" s="20">
        <v>68</v>
      </c>
      <c r="E74" s="20">
        <v>94</v>
      </c>
      <c r="F74" s="20">
        <v>261</v>
      </c>
      <c r="G74" s="20">
        <v>295</v>
      </c>
      <c r="H74" s="20">
        <v>264</v>
      </c>
      <c r="I74" s="20">
        <v>186</v>
      </c>
      <c r="J74" s="20">
        <v>458</v>
      </c>
      <c r="K74" s="26">
        <v>2787.4106240000001</v>
      </c>
      <c r="L74" s="26">
        <v>2000</v>
      </c>
    </row>
    <row r="75" spans="1:12" x14ac:dyDescent="0.2">
      <c r="A75" s="18" t="s">
        <v>430</v>
      </c>
      <c r="B75" s="18"/>
      <c r="C75" s="18"/>
      <c r="D75" s="18"/>
      <c r="E75" s="18"/>
      <c r="F75" s="18"/>
      <c r="G75" s="18"/>
      <c r="H75" s="18"/>
      <c r="I75" s="18"/>
      <c r="J75" s="18"/>
      <c r="K75" s="18"/>
      <c r="L75" s="51"/>
    </row>
    <row r="76" spans="1:12" x14ac:dyDescent="0.2">
      <c r="A76" s="21" t="s">
        <v>431</v>
      </c>
      <c r="B76" s="34">
        <v>366</v>
      </c>
      <c r="C76" s="34">
        <v>8</v>
      </c>
      <c r="D76" s="34">
        <v>32</v>
      </c>
      <c r="E76" s="34">
        <v>27</v>
      </c>
      <c r="F76" s="34">
        <v>61</v>
      </c>
      <c r="G76" s="34">
        <v>55</v>
      </c>
      <c r="H76" s="34">
        <v>30</v>
      </c>
      <c r="I76" s="34">
        <v>23</v>
      </c>
      <c r="J76" s="34">
        <v>130</v>
      </c>
      <c r="K76" s="30">
        <v>2012.5169490000001</v>
      </c>
      <c r="L76" s="30">
        <v>1500</v>
      </c>
    </row>
    <row r="77" spans="1:12" x14ac:dyDescent="0.2">
      <c r="A77" s="21" t="s">
        <v>432</v>
      </c>
      <c r="B77" s="34">
        <v>954</v>
      </c>
      <c r="C77" s="34">
        <v>10</v>
      </c>
      <c r="D77" s="34">
        <v>33</v>
      </c>
      <c r="E77" s="34">
        <v>56</v>
      </c>
      <c r="F77" s="34">
        <v>151</v>
      </c>
      <c r="G77" s="34">
        <v>175</v>
      </c>
      <c r="H77" s="34">
        <v>157</v>
      </c>
      <c r="I77" s="34">
        <v>120</v>
      </c>
      <c r="J77" s="34">
        <v>252</v>
      </c>
      <c r="K77" s="30">
        <v>3029.2578349999999</v>
      </c>
      <c r="L77" s="30">
        <v>2000</v>
      </c>
    </row>
    <row r="78" spans="1:12" x14ac:dyDescent="0.2">
      <c r="A78" s="19" t="s">
        <v>433</v>
      </c>
      <c r="B78" s="20">
        <v>345</v>
      </c>
      <c r="C78" s="20">
        <v>3</v>
      </c>
      <c r="D78" s="20">
        <v>13</v>
      </c>
      <c r="E78" s="20">
        <v>18</v>
      </c>
      <c r="F78" s="20">
        <v>53</v>
      </c>
      <c r="G78" s="20">
        <v>62</v>
      </c>
      <c r="H78" s="20">
        <v>59</v>
      </c>
      <c r="I78" s="20">
        <v>39</v>
      </c>
      <c r="J78" s="20">
        <v>98</v>
      </c>
      <c r="K78" s="26">
        <v>2605.34413</v>
      </c>
      <c r="L78" s="26">
        <v>2000</v>
      </c>
    </row>
    <row r="79" spans="1:12" x14ac:dyDescent="0.2">
      <c r="A79" s="19" t="s">
        <v>434</v>
      </c>
      <c r="B79" s="20">
        <v>141</v>
      </c>
      <c r="C79" s="20">
        <v>2</v>
      </c>
      <c r="D79" s="20">
        <v>10</v>
      </c>
      <c r="E79" s="20">
        <v>12</v>
      </c>
      <c r="F79" s="20">
        <v>23</v>
      </c>
      <c r="G79" s="20">
        <v>23</v>
      </c>
      <c r="H79" s="20">
        <v>23</v>
      </c>
      <c r="I79" s="20">
        <v>12</v>
      </c>
      <c r="J79" s="20">
        <v>36</v>
      </c>
      <c r="K79" s="26">
        <v>2265.2380950000002</v>
      </c>
      <c r="L79" s="26">
        <v>2000</v>
      </c>
    </row>
    <row r="80" spans="1:12" x14ac:dyDescent="0.2">
      <c r="A80" s="19" t="s">
        <v>435</v>
      </c>
      <c r="B80" s="20">
        <v>56</v>
      </c>
      <c r="C80" s="20">
        <v>0</v>
      </c>
      <c r="D80" s="20">
        <v>2</v>
      </c>
      <c r="E80" s="20">
        <v>1</v>
      </c>
      <c r="F80" s="20">
        <v>8</v>
      </c>
      <c r="G80" s="20">
        <v>12</v>
      </c>
      <c r="H80" s="20">
        <v>9</v>
      </c>
      <c r="I80" s="20">
        <v>7</v>
      </c>
      <c r="J80" s="20">
        <v>17</v>
      </c>
      <c r="K80" s="26">
        <v>2951.2820510000001</v>
      </c>
      <c r="L80" s="26">
        <v>2000</v>
      </c>
    </row>
    <row r="81" spans="1:12" x14ac:dyDescent="0.2">
      <c r="A81" s="19" t="s">
        <v>436</v>
      </c>
      <c r="B81" s="20">
        <v>48</v>
      </c>
      <c r="C81" s="20">
        <v>1</v>
      </c>
      <c r="D81" s="20">
        <v>3</v>
      </c>
      <c r="E81" s="20">
        <v>1</v>
      </c>
      <c r="F81" s="20">
        <v>12</v>
      </c>
      <c r="G81" s="20">
        <v>10</v>
      </c>
      <c r="H81" s="20">
        <v>6</v>
      </c>
      <c r="I81" s="20">
        <v>2</v>
      </c>
      <c r="J81" s="20">
        <v>13</v>
      </c>
      <c r="K81" s="26">
        <v>1971.4285709999999</v>
      </c>
      <c r="L81" s="26">
        <v>2000</v>
      </c>
    </row>
    <row r="82" spans="1:12" x14ac:dyDescent="0.2">
      <c r="A82" s="19" t="s">
        <v>437</v>
      </c>
      <c r="B82" s="20">
        <v>20</v>
      </c>
      <c r="C82" s="20">
        <v>0</v>
      </c>
      <c r="D82" s="20">
        <v>3</v>
      </c>
      <c r="E82" s="20">
        <v>1</v>
      </c>
      <c r="F82" s="20">
        <v>4</v>
      </c>
      <c r="G82" s="20">
        <v>2</v>
      </c>
      <c r="H82" s="20">
        <v>4</v>
      </c>
      <c r="I82" s="20">
        <v>2</v>
      </c>
      <c r="J82" s="20">
        <v>4</v>
      </c>
      <c r="K82" s="26">
        <v>2307.5</v>
      </c>
      <c r="L82" s="26">
        <v>1500</v>
      </c>
    </row>
    <row r="83" spans="1:12" x14ac:dyDescent="0.2">
      <c r="A83" s="19" t="s">
        <v>438</v>
      </c>
      <c r="B83" s="20">
        <v>4</v>
      </c>
      <c r="C83" s="20">
        <v>0</v>
      </c>
      <c r="D83" s="20">
        <v>0</v>
      </c>
      <c r="E83" s="20">
        <v>0</v>
      </c>
      <c r="F83" s="20">
        <v>0</v>
      </c>
      <c r="G83" s="20">
        <v>0</v>
      </c>
      <c r="H83" s="20">
        <v>2</v>
      </c>
      <c r="I83" s="20">
        <v>0</v>
      </c>
      <c r="J83" s="20">
        <v>2</v>
      </c>
      <c r="K83" s="26">
        <v>3500</v>
      </c>
      <c r="L83" s="26">
        <v>3500</v>
      </c>
    </row>
    <row r="84" spans="1:12" x14ac:dyDescent="0.2">
      <c r="A84" s="19" t="s">
        <v>439</v>
      </c>
      <c r="B84" s="20">
        <v>2</v>
      </c>
      <c r="C84" s="20">
        <v>0</v>
      </c>
      <c r="D84" s="20">
        <v>0</v>
      </c>
      <c r="E84" s="20">
        <v>0</v>
      </c>
      <c r="F84" s="20">
        <v>0</v>
      </c>
      <c r="G84" s="20">
        <v>1</v>
      </c>
      <c r="H84" s="20">
        <v>0</v>
      </c>
      <c r="I84" s="20">
        <v>0</v>
      </c>
      <c r="J84" s="20">
        <v>1</v>
      </c>
      <c r="K84" s="26">
        <v>2500</v>
      </c>
      <c r="L84" s="26">
        <v>2500</v>
      </c>
    </row>
    <row r="85" spans="1:12" x14ac:dyDescent="0.2">
      <c r="A85" s="19" t="s">
        <v>440</v>
      </c>
      <c r="B85" s="20">
        <v>2</v>
      </c>
      <c r="C85" s="20">
        <v>0</v>
      </c>
      <c r="D85" s="20">
        <v>0</v>
      </c>
      <c r="E85" s="20">
        <v>0</v>
      </c>
      <c r="F85" s="20">
        <v>0</v>
      </c>
      <c r="G85" s="20">
        <v>1</v>
      </c>
      <c r="H85" s="20">
        <v>0</v>
      </c>
      <c r="I85" s="20">
        <v>0</v>
      </c>
      <c r="J85" s="20">
        <v>1</v>
      </c>
      <c r="K85" s="26">
        <v>2000</v>
      </c>
      <c r="L85" s="26">
        <v>2000</v>
      </c>
    </row>
    <row r="86" spans="1:12" x14ac:dyDescent="0.2">
      <c r="A86" s="19" t="s">
        <v>429</v>
      </c>
      <c r="B86" s="20">
        <v>250</v>
      </c>
      <c r="C86" s="20">
        <v>6</v>
      </c>
      <c r="D86" s="20">
        <v>10</v>
      </c>
      <c r="E86" s="20">
        <v>18</v>
      </c>
      <c r="F86" s="20">
        <v>37</v>
      </c>
      <c r="G86" s="20">
        <v>33</v>
      </c>
      <c r="H86" s="20">
        <v>29</v>
      </c>
      <c r="I86" s="20">
        <v>20</v>
      </c>
      <c r="J86" s="20">
        <v>97</v>
      </c>
      <c r="K86" s="26">
        <v>2313.7189539999999</v>
      </c>
      <c r="L86" s="26">
        <v>2000</v>
      </c>
    </row>
    <row r="87" spans="1:12" x14ac:dyDescent="0.2">
      <c r="A87" s="18" t="s">
        <v>441</v>
      </c>
      <c r="B87" s="18"/>
      <c r="C87" s="18"/>
      <c r="D87" s="18"/>
      <c r="E87" s="18"/>
      <c r="F87" s="18"/>
      <c r="G87" s="18"/>
      <c r="H87" s="18"/>
      <c r="I87" s="18"/>
      <c r="J87" s="18"/>
      <c r="K87" s="18"/>
      <c r="L87" s="51"/>
    </row>
    <row r="88" spans="1:12" x14ac:dyDescent="0.2">
      <c r="A88" s="19" t="s">
        <v>442</v>
      </c>
      <c r="B88" s="20">
        <v>1712</v>
      </c>
      <c r="C88" s="20">
        <v>22</v>
      </c>
      <c r="D88" s="20">
        <v>69</v>
      </c>
      <c r="E88" s="20">
        <v>107</v>
      </c>
      <c r="F88" s="20">
        <v>267</v>
      </c>
      <c r="G88" s="20">
        <v>316</v>
      </c>
      <c r="H88" s="20">
        <v>260</v>
      </c>
      <c r="I88" s="20">
        <v>174</v>
      </c>
      <c r="J88" s="20">
        <v>497</v>
      </c>
      <c r="K88" s="26">
        <v>2572.423045</v>
      </c>
      <c r="L88" s="26">
        <v>2000</v>
      </c>
    </row>
    <row r="89" spans="1:12" x14ac:dyDescent="0.2">
      <c r="A89" s="19" t="s">
        <v>139</v>
      </c>
      <c r="B89" s="20">
        <v>76</v>
      </c>
      <c r="C89" s="20">
        <v>1</v>
      </c>
      <c r="D89" s="20">
        <v>4</v>
      </c>
      <c r="E89" s="20">
        <v>4</v>
      </c>
      <c r="F89" s="20">
        <v>12</v>
      </c>
      <c r="G89" s="20">
        <v>12</v>
      </c>
      <c r="H89" s="20">
        <v>14</v>
      </c>
      <c r="I89" s="20">
        <v>14</v>
      </c>
      <c r="J89" s="20">
        <v>15</v>
      </c>
      <c r="K89" s="26">
        <v>3360.9016390000002</v>
      </c>
      <c r="L89" s="26">
        <v>2000</v>
      </c>
    </row>
    <row r="90" spans="1:12" x14ac:dyDescent="0.2">
      <c r="A90" s="19" t="s">
        <v>443</v>
      </c>
      <c r="B90" s="20">
        <v>59</v>
      </c>
      <c r="C90" s="20">
        <v>1</v>
      </c>
      <c r="D90" s="20">
        <v>6</v>
      </c>
      <c r="E90" s="20">
        <v>4</v>
      </c>
      <c r="F90" s="20">
        <v>9</v>
      </c>
      <c r="G90" s="20">
        <v>5</v>
      </c>
      <c r="H90" s="20">
        <v>4</v>
      </c>
      <c r="I90" s="20">
        <v>8</v>
      </c>
      <c r="J90" s="20">
        <v>22</v>
      </c>
      <c r="K90" s="26">
        <v>4387.0270270000001</v>
      </c>
      <c r="L90" s="26">
        <v>1000</v>
      </c>
    </row>
    <row r="91" spans="1:12" x14ac:dyDescent="0.2">
      <c r="A91" s="19" t="s">
        <v>140</v>
      </c>
      <c r="B91" s="20">
        <v>194</v>
      </c>
      <c r="C91" s="20">
        <v>4</v>
      </c>
      <c r="D91" s="20">
        <v>17</v>
      </c>
      <c r="E91" s="20">
        <v>11</v>
      </c>
      <c r="F91" s="20">
        <v>38</v>
      </c>
      <c r="G91" s="20">
        <v>24</v>
      </c>
      <c r="H91" s="20">
        <v>21</v>
      </c>
      <c r="I91" s="20">
        <v>17</v>
      </c>
      <c r="J91" s="20">
        <v>62</v>
      </c>
      <c r="K91" s="26">
        <v>2130.212121</v>
      </c>
      <c r="L91" s="26">
        <v>1500</v>
      </c>
    </row>
    <row r="92" spans="1:12" x14ac:dyDescent="0.2">
      <c r="A92" s="19" t="s">
        <v>141</v>
      </c>
      <c r="B92" s="20">
        <v>16</v>
      </c>
      <c r="C92" s="20">
        <v>0</v>
      </c>
      <c r="D92" s="20">
        <v>2</v>
      </c>
      <c r="E92" s="20">
        <v>0</v>
      </c>
      <c r="F92" s="20">
        <v>4</v>
      </c>
      <c r="G92" s="20">
        <v>0</v>
      </c>
      <c r="H92" s="20">
        <v>3</v>
      </c>
      <c r="I92" s="20">
        <v>0</v>
      </c>
      <c r="J92" s="20">
        <v>7</v>
      </c>
      <c r="K92" s="26">
        <v>1711.1111109999999</v>
      </c>
      <c r="L92" s="26">
        <v>1500</v>
      </c>
    </row>
    <row r="93" spans="1:12" x14ac:dyDescent="0.2">
      <c r="A93" s="19" t="s">
        <v>401</v>
      </c>
      <c r="B93" s="20">
        <v>46</v>
      </c>
      <c r="C93" s="20">
        <v>1</v>
      </c>
      <c r="D93" s="20">
        <v>6</v>
      </c>
      <c r="E93" s="20">
        <v>4</v>
      </c>
      <c r="F93" s="20">
        <v>6</v>
      </c>
      <c r="G93" s="20">
        <v>4</v>
      </c>
      <c r="H93" s="20">
        <v>10</v>
      </c>
      <c r="I93" s="20">
        <v>2</v>
      </c>
      <c r="J93" s="20">
        <v>13</v>
      </c>
      <c r="K93" s="26">
        <v>1920.151515</v>
      </c>
      <c r="L93" s="26">
        <v>1800</v>
      </c>
    </row>
    <row r="94" spans="1:12" x14ac:dyDescent="0.2">
      <c r="A94" s="19" t="s">
        <v>429</v>
      </c>
      <c r="B94" s="20">
        <v>85</v>
      </c>
      <c r="C94" s="20">
        <v>1</v>
      </c>
      <c r="D94" s="20">
        <v>2</v>
      </c>
      <c r="E94" s="20">
        <v>4</v>
      </c>
      <c r="F94" s="20">
        <v>13</v>
      </c>
      <c r="G94" s="20">
        <v>13</v>
      </c>
      <c r="H94" s="20">
        <v>7</v>
      </c>
      <c r="I94" s="20">
        <v>10</v>
      </c>
      <c r="J94" s="20">
        <v>35</v>
      </c>
      <c r="K94" s="26">
        <v>4332</v>
      </c>
      <c r="L94" s="26">
        <v>2000</v>
      </c>
    </row>
    <row r="95" spans="1:12" x14ac:dyDescent="0.2">
      <c r="A95" s="18" t="s">
        <v>444</v>
      </c>
      <c r="B95" s="18"/>
      <c r="C95" s="18"/>
      <c r="D95" s="18"/>
      <c r="E95" s="18"/>
      <c r="F95" s="18"/>
      <c r="G95" s="18"/>
      <c r="H95" s="18"/>
      <c r="I95" s="18"/>
      <c r="J95" s="18"/>
      <c r="K95" s="18"/>
      <c r="L95" s="51"/>
    </row>
    <row r="96" spans="1:12" x14ac:dyDescent="0.2">
      <c r="A96" s="19" t="s">
        <v>445</v>
      </c>
      <c r="B96" s="20">
        <v>1212</v>
      </c>
      <c r="C96" s="20">
        <v>15</v>
      </c>
      <c r="D96" s="20">
        <v>38</v>
      </c>
      <c r="E96" s="20">
        <v>72</v>
      </c>
      <c r="F96" s="20">
        <v>197</v>
      </c>
      <c r="G96" s="20">
        <v>234</v>
      </c>
      <c r="H96" s="20">
        <v>210</v>
      </c>
      <c r="I96" s="20">
        <v>159</v>
      </c>
      <c r="J96" s="20">
        <v>287</v>
      </c>
      <c r="K96" s="26">
        <v>2815.1675679999998</v>
      </c>
      <c r="L96" s="26">
        <v>2000</v>
      </c>
    </row>
    <row r="97" spans="1:12" x14ac:dyDescent="0.2">
      <c r="A97" s="19" t="s">
        <v>446</v>
      </c>
      <c r="B97" s="20">
        <v>24</v>
      </c>
      <c r="C97" s="20">
        <v>0</v>
      </c>
      <c r="D97" s="20">
        <v>0</v>
      </c>
      <c r="E97" s="20">
        <v>3</v>
      </c>
      <c r="F97" s="20">
        <v>6</v>
      </c>
      <c r="G97" s="20">
        <v>6</v>
      </c>
      <c r="H97" s="20">
        <v>3</v>
      </c>
      <c r="I97" s="20">
        <v>2</v>
      </c>
      <c r="J97" s="20">
        <v>4</v>
      </c>
      <c r="K97" s="26">
        <v>1955</v>
      </c>
      <c r="L97" s="26">
        <v>2000</v>
      </c>
    </row>
    <row r="98" spans="1:12" x14ac:dyDescent="0.2">
      <c r="A98" s="19" t="s">
        <v>447</v>
      </c>
      <c r="B98" s="20">
        <v>76</v>
      </c>
      <c r="C98" s="20">
        <v>1</v>
      </c>
      <c r="D98" s="20">
        <v>4</v>
      </c>
      <c r="E98" s="20">
        <v>7</v>
      </c>
      <c r="F98" s="20">
        <v>20</v>
      </c>
      <c r="G98" s="20">
        <v>15</v>
      </c>
      <c r="H98" s="20">
        <v>10</v>
      </c>
      <c r="I98" s="20">
        <v>2</v>
      </c>
      <c r="J98" s="20">
        <v>17</v>
      </c>
      <c r="K98" s="26">
        <v>1698.305085</v>
      </c>
      <c r="L98" s="26">
        <v>1500</v>
      </c>
    </row>
    <row r="99" spans="1:12" x14ac:dyDescent="0.2">
      <c r="A99" s="19" t="s">
        <v>448</v>
      </c>
      <c r="B99" s="20">
        <v>43</v>
      </c>
      <c r="C99" s="20">
        <v>2</v>
      </c>
      <c r="D99" s="20">
        <v>4</v>
      </c>
      <c r="E99" s="20">
        <v>3</v>
      </c>
      <c r="F99" s="20">
        <v>7</v>
      </c>
      <c r="G99" s="20">
        <v>7</v>
      </c>
      <c r="H99" s="20">
        <v>6</v>
      </c>
      <c r="I99" s="20">
        <v>3</v>
      </c>
      <c r="J99" s="20">
        <v>11</v>
      </c>
      <c r="K99" s="26">
        <v>1973.4375</v>
      </c>
      <c r="L99" s="26">
        <v>1750</v>
      </c>
    </row>
    <row r="100" spans="1:12" x14ac:dyDescent="0.2">
      <c r="A100" s="19" t="s">
        <v>449</v>
      </c>
      <c r="B100" s="20">
        <v>14</v>
      </c>
      <c r="C100" s="20">
        <v>0</v>
      </c>
      <c r="D100" s="20">
        <v>0</v>
      </c>
      <c r="E100" s="20">
        <v>0</v>
      </c>
      <c r="F100" s="20">
        <v>2</v>
      </c>
      <c r="G100" s="20">
        <v>3</v>
      </c>
      <c r="H100" s="20">
        <v>4</v>
      </c>
      <c r="I100" s="20">
        <v>3</v>
      </c>
      <c r="J100" s="20">
        <v>2</v>
      </c>
      <c r="K100" s="26">
        <v>5666.6666670000004</v>
      </c>
      <c r="L100" s="26">
        <v>3000</v>
      </c>
    </row>
    <row r="101" spans="1:12" x14ac:dyDescent="0.2">
      <c r="A101" s="19" t="s">
        <v>450</v>
      </c>
      <c r="B101" s="20">
        <v>5</v>
      </c>
      <c r="C101" s="20">
        <v>0</v>
      </c>
      <c r="D101" s="20">
        <v>0</v>
      </c>
      <c r="E101" s="20">
        <v>0</v>
      </c>
      <c r="F101" s="20">
        <v>1</v>
      </c>
      <c r="G101" s="20">
        <v>2</v>
      </c>
      <c r="H101" s="20">
        <v>1</v>
      </c>
      <c r="I101" s="20">
        <v>1</v>
      </c>
      <c r="J101" s="20">
        <v>0</v>
      </c>
      <c r="K101" s="26">
        <v>3500</v>
      </c>
      <c r="L101" s="26">
        <v>2500</v>
      </c>
    </row>
    <row r="102" spans="1:12" x14ac:dyDescent="0.2">
      <c r="A102" s="19" t="s">
        <v>429</v>
      </c>
      <c r="B102" s="20">
        <v>414</v>
      </c>
      <c r="C102" s="20">
        <v>5</v>
      </c>
      <c r="D102" s="20">
        <v>27</v>
      </c>
      <c r="E102" s="20">
        <v>26</v>
      </c>
      <c r="F102" s="20">
        <v>46</v>
      </c>
      <c r="G102" s="20">
        <v>61</v>
      </c>
      <c r="H102" s="20">
        <v>40</v>
      </c>
      <c r="I102" s="20">
        <v>18</v>
      </c>
      <c r="J102" s="20">
        <v>191</v>
      </c>
      <c r="K102" s="26">
        <v>1966.497758</v>
      </c>
      <c r="L102" s="26">
        <v>2000</v>
      </c>
    </row>
    <row r="103" spans="1:12" x14ac:dyDescent="0.2">
      <c r="A103" s="18" t="s">
        <v>451</v>
      </c>
      <c r="B103" s="18"/>
      <c r="C103" s="18"/>
      <c r="D103" s="18"/>
      <c r="E103" s="18"/>
      <c r="F103" s="18"/>
      <c r="G103" s="18"/>
      <c r="H103" s="18"/>
      <c r="I103" s="18"/>
      <c r="J103" s="18"/>
      <c r="K103" s="18"/>
      <c r="L103" s="51"/>
    </row>
    <row r="104" spans="1:12" x14ac:dyDescent="0.2">
      <c r="A104" s="19" t="s">
        <v>445</v>
      </c>
      <c r="B104" s="20">
        <v>13</v>
      </c>
      <c r="C104" s="20">
        <v>0</v>
      </c>
      <c r="D104" s="20">
        <v>4</v>
      </c>
      <c r="E104" s="20">
        <v>1</v>
      </c>
      <c r="F104" s="20">
        <v>1</v>
      </c>
      <c r="G104" s="20">
        <v>1</v>
      </c>
      <c r="H104" s="20">
        <v>4</v>
      </c>
      <c r="I104" s="20">
        <v>0</v>
      </c>
      <c r="J104" s="20">
        <v>2</v>
      </c>
      <c r="K104" s="26">
        <v>1633.181818</v>
      </c>
      <c r="L104" s="26">
        <v>1800</v>
      </c>
    </row>
    <row r="105" spans="1:12" x14ac:dyDescent="0.2">
      <c r="A105" s="19" t="s">
        <v>446</v>
      </c>
      <c r="B105" s="20">
        <v>89</v>
      </c>
      <c r="C105" s="20">
        <v>4</v>
      </c>
      <c r="D105" s="20">
        <v>14</v>
      </c>
      <c r="E105" s="20">
        <v>1</v>
      </c>
      <c r="F105" s="20">
        <v>17</v>
      </c>
      <c r="G105" s="20">
        <v>5</v>
      </c>
      <c r="H105" s="20">
        <v>10</v>
      </c>
      <c r="I105" s="20">
        <v>5</v>
      </c>
      <c r="J105" s="20">
        <v>33</v>
      </c>
      <c r="K105" s="26">
        <v>1969.3392859999999</v>
      </c>
      <c r="L105" s="26">
        <v>1000</v>
      </c>
    </row>
    <row r="106" spans="1:12" x14ac:dyDescent="0.2">
      <c r="A106" s="19" t="s">
        <v>447</v>
      </c>
      <c r="B106" s="20">
        <v>143</v>
      </c>
      <c r="C106" s="20">
        <v>1</v>
      </c>
      <c r="D106" s="20">
        <v>8</v>
      </c>
      <c r="E106" s="20">
        <v>10</v>
      </c>
      <c r="F106" s="20">
        <v>29</v>
      </c>
      <c r="G106" s="20">
        <v>20</v>
      </c>
      <c r="H106" s="20">
        <v>18</v>
      </c>
      <c r="I106" s="20">
        <v>13</v>
      </c>
      <c r="J106" s="20">
        <v>44</v>
      </c>
      <c r="K106" s="26">
        <v>2207.0808080000002</v>
      </c>
      <c r="L106" s="26">
        <v>2000</v>
      </c>
    </row>
    <row r="107" spans="1:12" x14ac:dyDescent="0.2">
      <c r="A107" s="19" t="s">
        <v>448</v>
      </c>
      <c r="B107" s="20">
        <v>27</v>
      </c>
      <c r="C107" s="20">
        <v>0</v>
      </c>
      <c r="D107" s="20">
        <v>0</v>
      </c>
      <c r="E107" s="20">
        <v>3</v>
      </c>
      <c r="F107" s="20">
        <v>6</v>
      </c>
      <c r="G107" s="20">
        <v>6</v>
      </c>
      <c r="H107" s="20">
        <v>1</v>
      </c>
      <c r="I107" s="20">
        <v>4</v>
      </c>
      <c r="J107" s="20">
        <v>7</v>
      </c>
      <c r="K107" s="26">
        <v>3700</v>
      </c>
      <c r="L107" s="26">
        <v>2000</v>
      </c>
    </row>
    <row r="108" spans="1:12" x14ac:dyDescent="0.2">
      <c r="A108" s="19" t="s">
        <v>449</v>
      </c>
      <c r="B108" s="20">
        <v>5</v>
      </c>
      <c r="C108" s="20">
        <v>1</v>
      </c>
      <c r="D108" s="20">
        <v>0</v>
      </c>
      <c r="E108" s="20">
        <v>0</v>
      </c>
      <c r="F108" s="20">
        <v>1</v>
      </c>
      <c r="G108" s="20">
        <v>0</v>
      </c>
      <c r="H108" s="20">
        <v>1</v>
      </c>
      <c r="I108" s="20">
        <v>1</v>
      </c>
      <c r="J108" s="20">
        <v>1</v>
      </c>
      <c r="K108" s="26">
        <v>3500</v>
      </c>
      <c r="L108" s="26">
        <v>2000</v>
      </c>
    </row>
    <row r="109" spans="1:12" x14ac:dyDescent="0.2">
      <c r="A109" s="19" t="s">
        <v>450</v>
      </c>
      <c r="B109" s="20">
        <v>10</v>
      </c>
      <c r="C109" s="20">
        <v>0</v>
      </c>
      <c r="D109" s="20">
        <v>1</v>
      </c>
      <c r="E109" s="20">
        <v>1</v>
      </c>
      <c r="F109" s="20">
        <v>1</v>
      </c>
      <c r="G109" s="20">
        <v>0</v>
      </c>
      <c r="H109" s="20">
        <v>3</v>
      </c>
      <c r="I109" s="20">
        <v>2</v>
      </c>
      <c r="J109" s="20">
        <v>2</v>
      </c>
      <c r="K109" s="26">
        <v>6225</v>
      </c>
      <c r="L109" s="26">
        <v>3000</v>
      </c>
    </row>
    <row r="110" spans="1:12" x14ac:dyDescent="0.2">
      <c r="A110" s="19" t="s">
        <v>429</v>
      </c>
      <c r="B110" s="20">
        <v>28</v>
      </c>
      <c r="C110" s="20">
        <v>0</v>
      </c>
      <c r="D110" s="20">
        <v>4</v>
      </c>
      <c r="E110" s="20">
        <v>3</v>
      </c>
      <c r="F110" s="20">
        <v>2</v>
      </c>
      <c r="G110" s="20">
        <v>1</v>
      </c>
      <c r="H110" s="20">
        <v>1</v>
      </c>
      <c r="I110" s="20">
        <v>2</v>
      </c>
      <c r="J110" s="20">
        <v>15</v>
      </c>
      <c r="K110" s="26">
        <v>2901.8461539999998</v>
      </c>
      <c r="L110" s="26">
        <v>500</v>
      </c>
    </row>
    <row r="111" spans="1:12" x14ac:dyDescent="0.2">
      <c r="A111" s="18" t="s">
        <v>142</v>
      </c>
      <c r="B111" s="18"/>
      <c r="C111" s="18"/>
      <c r="D111" s="18"/>
      <c r="E111" s="18"/>
      <c r="F111" s="18"/>
      <c r="G111" s="18"/>
      <c r="H111" s="18"/>
      <c r="I111" s="18"/>
      <c r="J111" s="18"/>
      <c r="K111" s="18"/>
      <c r="L111" s="51"/>
    </row>
    <row r="112" spans="1:12" x14ac:dyDescent="0.2">
      <c r="A112" s="19" t="s">
        <v>452</v>
      </c>
      <c r="B112" s="20">
        <v>90</v>
      </c>
      <c r="C112" s="20">
        <v>1</v>
      </c>
      <c r="D112" s="20">
        <v>2</v>
      </c>
      <c r="E112" s="20">
        <v>1</v>
      </c>
      <c r="F112" s="20">
        <v>12</v>
      </c>
      <c r="G112" s="20">
        <v>17</v>
      </c>
      <c r="H112" s="20">
        <v>17</v>
      </c>
      <c r="I112" s="20">
        <v>23</v>
      </c>
      <c r="J112" s="20">
        <v>17</v>
      </c>
      <c r="K112" s="26">
        <v>4776.712329</v>
      </c>
      <c r="L112" s="26">
        <v>3000</v>
      </c>
    </row>
    <row r="113" spans="1:12" x14ac:dyDescent="0.2">
      <c r="A113" s="19" t="s">
        <v>453</v>
      </c>
      <c r="B113" s="20">
        <v>307</v>
      </c>
      <c r="C113" s="20">
        <v>3</v>
      </c>
      <c r="D113" s="20">
        <v>12</v>
      </c>
      <c r="E113" s="20">
        <v>16</v>
      </c>
      <c r="F113" s="20">
        <v>49</v>
      </c>
      <c r="G113" s="20">
        <v>71</v>
      </c>
      <c r="H113" s="20">
        <v>63</v>
      </c>
      <c r="I113" s="20">
        <v>51</v>
      </c>
      <c r="J113" s="20">
        <v>42</v>
      </c>
      <c r="K113" s="26">
        <v>3311.1622640000001</v>
      </c>
      <c r="L113" s="26">
        <v>2000</v>
      </c>
    </row>
    <row r="114" spans="1:12" x14ac:dyDescent="0.2">
      <c r="A114" s="19" t="s">
        <v>454</v>
      </c>
      <c r="B114" s="20">
        <v>392</v>
      </c>
      <c r="C114" s="20">
        <v>2</v>
      </c>
      <c r="D114" s="20">
        <v>13</v>
      </c>
      <c r="E114" s="20">
        <v>25</v>
      </c>
      <c r="F114" s="20">
        <v>67</v>
      </c>
      <c r="G114" s="20">
        <v>80</v>
      </c>
      <c r="H114" s="20">
        <v>76</v>
      </c>
      <c r="I114" s="20">
        <v>53</v>
      </c>
      <c r="J114" s="20">
        <v>76</v>
      </c>
      <c r="K114" s="26">
        <v>2834.4145570000001</v>
      </c>
      <c r="L114" s="26">
        <v>2000</v>
      </c>
    </row>
    <row r="115" spans="1:12" x14ac:dyDescent="0.2">
      <c r="A115" s="19" t="s">
        <v>455</v>
      </c>
      <c r="B115" s="20">
        <v>379</v>
      </c>
      <c r="C115" s="20">
        <v>6</v>
      </c>
      <c r="D115" s="20">
        <v>16</v>
      </c>
      <c r="E115" s="20">
        <v>20</v>
      </c>
      <c r="F115" s="20">
        <v>53</v>
      </c>
      <c r="G115" s="20">
        <v>55</v>
      </c>
      <c r="H115" s="20">
        <v>58</v>
      </c>
      <c r="I115" s="20">
        <v>42</v>
      </c>
      <c r="J115" s="20">
        <v>129</v>
      </c>
      <c r="K115" s="26">
        <v>2590.16</v>
      </c>
      <c r="L115" s="26">
        <v>2000</v>
      </c>
    </row>
    <row r="116" spans="1:12" x14ac:dyDescent="0.2">
      <c r="A116" s="19" t="s">
        <v>456</v>
      </c>
      <c r="B116" s="20">
        <v>951</v>
      </c>
      <c r="C116" s="20">
        <v>18</v>
      </c>
      <c r="D116" s="20">
        <v>60</v>
      </c>
      <c r="E116" s="20">
        <v>69</v>
      </c>
      <c r="F116" s="20">
        <v>155</v>
      </c>
      <c r="G116" s="20">
        <v>141</v>
      </c>
      <c r="H116" s="20">
        <v>99</v>
      </c>
      <c r="I116" s="20">
        <v>52</v>
      </c>
      <c r="J116" s="20">
        <v>357</v>
      </c>
      <c r="K116" s="26">
        <v>2055.3686870000001</v>
      </c>
      <c r="L116" s="26">
        <v>1500</v>
      </c>
    </row>
    <row r="117" spans="1:12" x14ac:dyDescent="0.2">
      <c r="A117" s="19" t="s">
        <v>429</v>
      </c>
      <c r="B117" s="20">
        <v>69</v>
      </c>
      <c r="C117" s="20">
        <v>0</v>
      </c>
      <c r="D117" s="20">
        <v>3</v>
      </c>
      <c r="E117" s="20">
        <v>3</v>
      </c>
      <c r="F117" s="20">
        <v>13</v>
      </c>
      <c r="G117" s="20">
        <v>10</v>
      </c>
      <c r="H117" s="20">
        <v>6</v>
      </c>
      <c r="I117" s="20">
        <v>4</v>
      </c>
      <c r="J117" s="20">
        <v>30</v>
      </c>
      <c r="K117" s="26">
        <v>2028.7179490000001</v>
      </c>
      <c r="L117" s="26">
        <v>2000</v>
      </c>
    </row>
    <row r="118" spans="1:12" x14ac:dyDescent="0.2">
      <c r="A118" s="18" t="s">
        <v>143</v>
      </c>
      <c r="B118" s="18"/>
      <c r="C118" s="18"/>
      <c r="D118" s="18"/>
      <c r="E118" s="18"/>
      <c r="F118" s="18"/>
      <c r="G118" s="18"/>
      <c r="H118" s="18"/>
      <c r="I118" s="18"/>
      <c r="J118" s="18"/>
      <c r="K118" s="18"/>
      <c r="L118" s="51"/>
    </row>
    <row r="119" spans="1:12" x14ac:dyDescent="0.2">
      <c r="A119" s="21" t="s">
        <v>457</v>
      </c>
      <c r="B119" s="21"/>
      <c r="C119" s="21"/>
      <c r="D119" s="21"/>
      <c r="E119" s="21"/>
      <c r="F119" s="21"/>
      <c r="G119" s="21"/>
      <c r="H119" s="21"/>
      <c r="I119" s="21"/>
      <c r="J119" s="21"/>
      <c r="K119" s="21"/>
      <c r="L119" s="52"/>
    </row>
    <row r="120" spans="1:12" x14ac:dyDescent="0.2">
      <c r="A120" s="19" t="s">
        <v>458</v>
      </c>
      <c r="B120" s="20">
        <v>546</v>
      </c>
      <c r="C120" s="20">
        <v>4</v>
      </c>
      <c r="D120" s="20">
        <v>19</v>
      </c>
      <c r="E120" s="20">
        <v>23</v>
      </c>
      <c r="F120" s="20">
        <v>82</v>
      </c>
      <c r="G120" s="20">
        <v>104</v>
      </c>
      <c r="H120" s="20">
        <v>113</v>
      </c>
      <c r="I120" s="20">
        <v>106</v>
      </c>
      <c r="J120" s="20">
        <v>95</v>
      </c>
      <c r="K120" s="26">
        <v>3605.8847009999999</v>
      </c>
      <c r="L120" s="26">
        <v>2500</v>
      </c>
    </row>
    <row r="121" spans="1:12" x14ac:dyDescent="0.2">
      <c r="A121" s="19" t="s">
        <v>459</v>
      </c>
      <c r="B121" s="20">
        <v>531</v>
      </c>
      <c r="C121" s="20">
        <v>5</v>
      </c>
      <c r="D121" s="20">
        <v>21</v>
      </c>
      <c r="E121" s="20">
        <v>30</v>
      </c>
      <c r="F121" s="20">
        <v>89</v>
      </c>
      <c r="G121" s="20">
        <v>108</v>
      </c>
      <c r="H121" s="20">
        <v>103</v>
      </c>
      <c r="I121" s="20">
        <v>55</v>
      </c>
      <c r="J121" s="20">
        <v>120</v>
      </c>
      <c r="K121" s="26">
        <v>2567.8929440000002</v>
      </c>
      <c r="L121" s="26">
        <v>2000</v>
      </c>
    </row>
    <row r="122" spans="1:12" x14ac:dyDescent="0.2">
      <c r="A122" s="19" t="s">
        <v>460</v>
      </c>
      <c r="B122" s="20">
        <v>205</v>
      </c>
      <c r="C122" s="20">
        <v>2</v>
      </c>
      <c r="D122" s="20">
        <v>10</v>
      </c>
      <c r="E122" s="20">
        <v>10</v>
      </c>
      <c r="F122" s="20">
        <v>41</v>
      </c>
      <c r="G122" s="20">
        <v>42</v>
      </c>
      <c r="H122" s="20">
        <v>29</v>
      </c>
      <c r="I122" s="20">
        <v>17</v>
      </c>
      <c r="J122" s="20">
        <v>54</v>
      </c>
      <c r="K122" s="26">
        <v>2182.3178809999999</v>
      </c>
      <c r="L122" s="26">
        <v>2000</v>
      </c>
    </row>
    <row r="123" spans="1:12" x14ac:dyDescent="0.2">
      <c r="A123" s="19" t="s">
        <v>461</v>
      </c>
      <c r="B123" s="20">
        <v>762</v>
      </c>
      <c r="C123" s="20">
        <v>18</v>
      </c>
      <c r="D123" s="20">
        <v>50</v>
      </c>
      <c r="E123" s="20">
        <v>64</v>
      </c>
      <c r="F123" s="20">
        <v>112</v>
      </c>
      <c r="G123" s="20">
        <v>103</v>
      </c>
      <c r="H123" s="20">
        <v>66</v>
      </c>
      <c r="I123" s="20">
        <v>38</v>
      </c>
      <c r="J123" s="20">
        <v>311</v>
      </c>
      <c r="K123" s="26">
        <v>2029.6097560000001</v>
      </c>
      <c r="L123" s="26">
        <v>1200</v>
      </c>
    </row>
    <row r="124" spans="1:12" x14ac:dyDescent="0.2">
      <c r="A124" s="19" t="s">
        <v>429</v>
      </c>
      <c r="B124" s="20">
        <v>144</v>
      </c>
      <c r="C124" s="20">
        <v>1</v>
      </c>
      <c r="D124" s="20">
        <v>6</v>
      </c>
      <c r="E124" s="20">
        <v>7</v>
      </c>
      <c r="F124" s="20">
        <v>25</v>
      </c>
      <c r="G124" s="20">
        <v>17</v>
      </c>
      <c r="H124" s="20">
        <v>8</v>
      </c>
      <c r="I124" s="20">
        <v>9</v>
      </c>
      <c r="J124" s="20">
        <v>71</v>
      </c>
      <c r="K124" s="26">
        <v>1956.712329</v>
      </c>
      <c r="L124" s="26">
        <v>1500</v>
      </c>
    </row>
    <row r="125" spans="1:12" x14ac:dyDescent="0.2">
      <c r="A125" s="18" t="s">
        <v>143</v>
      </c>
      <c r="B125" s="18"/>
      <c r="C125" s="18"/>
      <c r="D125" s="18"/>
      <c r="E125" s="18"/>
      <c r="F125" s="18"/>
      <c r="G125" s="18"/>
      <c r="H125" s="18"/>
      <c r="I125" s="18"/>
      <c r="J125" s="18"/>
      <c r="K125" s="18"/>
      <c r="L125" s="51"/>
    </row>
    <row r="126" spans="1:12" x14ac:dyDescent="0.2">
      <c r="A126" s="21" t="s">
        <v>462</v>
      </c>
      <c r="B126" s="21"/>
      <c r="C126" s="21"/>
      <c r="D126" s="21"/>
      <c r="E126" s="21"/>
      <c r="F126" s="21"/>
      <c r="G126" s="21"/>
      <c r="H126" s="21"/>
      <c r="I126" s="21"/>
      <c r="J126" s="21"/>
      <c r="K126" s="21"/>
      <c r="L126" s="52"/>
    </row>
    <row r="127" spans="1:12" x14ac:dyDescent="0.2">
      <c r="A127" s="19" t="s">
        <v>458</v>
      </c>
      <c r="B127" s="20">
        <v>285</v>
      </c>
      <c r="C127" s="20">
        <v>2</v>
      </c>
      <c r="D127" s="20">
        <v>8</v>
      </c>
      <c r="E127" s="20">
        <v>8</v>
      </c>
      <c r="F127" s="20">
        <v>49</v>
      </c>
      <c r="G127" s="20">
        <v>65</v>
      </c>
      <c r="H127" s="20">
        <v>62</v>
      </c>
      <c r="I127" s="20">
        <v>58</v>
      </c>
      <c r="J127" s="20">
        <v>33</v>
      </c>
      <c r="K127" s="26">
        <v>3812.6984130000001</v>
      </c>
      <c r="L127" s="26">
        <v>2000</v>
      </c>
    </row>
    <row r="128" spans="1:12" x14ac:dyDescent="0.2">
      <c r="A128" s="19" t="s">
        <v>459</v>
      </c>
      <c r="B128" s="20">
        <v>217</v>
      </c>
      <c r="C128" s="20">
        <v>5</v>
      </c>
      <c r="D128" s="20">
        <v>6</v>
      </c>
      <c r="E128" s="20">
        <v>13</v>
      </c>
      <c r="F128" s="20">
        <v>46</v>
      </c>
      <c r="G128" s="20">
        <v>35</v>
      </c>
      <c r="H128" s="20">
        <v>46</v>
      </c>
      <c r="I128" s="20">
        <v>24</v>
      </c>
      <c r="J128" s="20">
        <v>42</v>
      </c>
      <c r="K128" s="26">
        <v>2540.8628570000001</v>
      </c>
      <c r="L128" s="26">
        <v>2000</v>
      </c>
    </row>
    <row r="129" spans="1:12" x14ac:dyDescent="0.2">
      <c r="A129" s="19" t="s">
        <v>460</v>
      </c>
      <c r="B129" s="20">
        <v>142</v>
      </c>
      <c r="C129" s="20">
        <v>3</v>
      </c>
      <c r="D129" s="20">
        <v>4</v>
      </c>
      <c r="E129" s="20">
        <v>9</v>
      </c>
      <c r="F129" s="20">
        <v>27</v>
      </c>
      <c r="G129" s="20">
        <v>30</v>
      </c>
      <c r="H129" s="20">
        <v>25</v>
      </c>
      <c r="I129" s="20">
        <v>24</v>
      </c>
      <c r="J129" s="20">
        <v>20</v>
      </c>
      <c r="K129" s="26">
        <v>2942.6229509999998</v>
      </c>
      <c r="L129" s="26">
        <v>2000</v>
      </c>
    </row>
    <row r="130" spans="1:12" x14ac:dyDescent="0.2">
      <c r="A130" s="19" t="s">
        <v>461</v>
      </c>
      <c r="B130" s="20">
        <v>1184</v>
      </c>
      <c r="C130" s="20">
        <v>15</v>
      </c>
      <c r="D130" s="20">
        <v>64</v>
      </c>
      <c r="E130" s="20">
        <v>81</v>
      </c>
      <c r="F130" s="20">
        <v>176</v>
      </c>
      <c r="G130" s="20">
        <v>198</v>
      </c>
      <c r="H130" s="20">
        <v>155</v>
      </c>
      <c r="I130" s="20">
        <v>99</v>
      </c>
      <c r="J130" s="20">
        <v>396</v>
      </c>
      <c r="K130" s="26">
        <v>2433.741117</v>
      </c>
      <c r="L130" s="26">
        <v>2000</v>
      </c>
    </row>
    <row r="131" spans="1:12" x14ac:dyDescent="0.2">
      <c r="A131" s="19" t="s">
        <v>429</v>
      </c>
      <c r="B131" s="20">
        <v>360</v>
      </c>
      <c r="C131" s="20">
        <v>5</v>
      </c>
      <c r="D131" s="20">
        <v>24</v>
      </c>
      <c r="E131" s="20">
        <v>23</v>
      </c>
      <c r="F131" s="20">
        <v>51</v>
      </c>
      <c r="G131" s="20">
        <v>46</v>
      </c>
      <c r="H131" s="20">
        <v>31</v>
      </c>
      <c r="I131" s="20">
        <v>20</v>
      </c>
      <c r="J131" s="20">
        <v>160</v>
      </c>
      <c r="K131" s="26">
        <v>1935.7149999999999</v>
      </c>
      <c r="L131" s="26">
        <v>1500</v>
      </c>
    </row>
    <row r="132" spans="1:12" x14ac:dyDescent="0.2">
      <c r="A132" s="18" t="s">
        <v>143</v>
      </c>
      <c r="B132" s="18"/>
      <c r="C132" s="18"/>
      <c r="D132" s="18"/>
      <c r="E132" s="18"/>
      <c r="F132" s="18"/>
      <c r="G132" s="18"/>
      <c r="H132" s="18"/>
      <c r="I132" s="18"/>
      <c r="J132" s="18"/>
      <c r="K132" s="18"/>
      <c r="L132" s="51"/>
    </row>
    <row r="133" spans="1:12" x14ac:dyDescent="0.2">
      <c r="A133" s="21" t="s">
        <v>463</v>
      </c>
      <c r="B133" s="21"/>
      <c r="C133" s="21"/>
      <c r="D133" s="21"/>
      <c r="E133" s="21"/>
      <c r="F133" s="21"/>
      <c r="G133" s="21"/>
      <c r="H133" s="21"/>
      <c r="I133" s="21"/>
      <c r="J133" s="21"/>
      <c r="K133" s="21"/>
      <c r="L133" s="52"/>
    </row>
    <row r="134" spans="1:12" x14ac:dyDescent="0.2">
      <c r="A134" s="19" t="s">
        <v>458</v>
      </c>
      <c r="B134" s="20">
        <v>330</v>
      </c>
      <c r="C134" s="20">
        <v>4</v>
      </c>
      <c r="D134" s="20">
        <v>12</v>
      </c>
      <c r="E134" s="20">
        <v>14</v>
      </c>
      <c r="F134" s="20">
        <v>55</v>
      </c>
      <c r="G134" s="20">
        <v>69</v>
      </c>
      <c r="H134" s="20">
        <v>62</v>
      </c>
      <c r="I134" s="20">
        <v>51</v>
      </c>
      <c r="J134" s="20">
        <v>63</v>
      </c>
      <c r="K134" s="26">
        <v>2970.6741569999999</v>
      </c>
      <c r="L134" s="26">
        <v>2000</v>
      </c>
    </row>
    <row r="135" spans="1:12" x14ac:dyDescent="0.2">
      <c r="A135" s="19" t="s">
        <v>459</v>
      </c>
      <c r="B135" s="20">
        <v>326</v>
      </c>
      <c r="C135" s="20">
        <v>2</v>
      </c>
      <c r="D135" s="20">
        <v>4</v>
      </c>
      <c r="E135" s="20">
        <v>14</v>
      </c>
      <c r="F135" s="20">
        <v>60</v>
      </c>
      <c r="G135" s="20">
        <v>81</v>
      </c>
      <c r="H135" s="20">
        <v>57</v>
      </c>
      <c r="I135" s="20">
        <v>53</v>
      </c>
      <c r="J135" s="20">
        <v>55</v>
      </c>
      <c r="K135" s="26">
        <v>3321.2546130000001</v>
      </c>
      <c r="L135" s="26">
        <v>2000</v>
      </c>
    </row>
    <row r="136" spans="1:12" x14ac:dyDescent="0.2">
      <c r="A136" s="19" t="s">
        <v>460</v>
      </c>
      <c r="B136" s="20">
        <v>133</v>
      </c>
      <c r="C136" s="20">
        <v>2</v>
      </c>
      <c r="D136" s="20">
        <v>3</v>
      </c>
      <c r="E136" s="20">
        <v>10</v>
      </c>
      <c r="F136" s="20">
        <v>22</v>
      </c>
      <c r="G136" s="20">
        <v>28</v>
      </c>
      <c r="H136" s="20">
        <v>24</v>
      </c>
      <c r="I136" s="20">
        <v>26</v>
      </c>
      <c r="J136" s="20">
        <v>18</v>
      </c>
      <c r="K136" s="26">
        <v>3019.130435</v>
      </c>
      <c r="L136" s="26">
        <v>2000</v>
      </c>
    </row>
    <row r="137" spans="1:12" x14ac:dyDescent="0.2">
      <c r="A137" s="19" t="s">
        <v>461</v>
      </c>
      <c r="B137" s="20">
        <v>1070</v>
      </c>
      <c r="C137" s="20">
        <v>18</v>
      </c>
      <c r="D137" s="20">
        <v>64</v>
      </c>
      <c r="E137" s="20">
        <v>74</v>
      </c>
      <c r="F137" s="20">
        <v>164</v>
      </c>
      <c r="G137" s="20">
        <v>158</v>
      </c>
      <c r="H137" s="20">
        <v>146</v>
      </c>
      <c r="I137" s="20">
        <v>75</v>
      </c>
      <c r="J137" s="20">
        <v>371</v>
      </c>
      <c r="K137" s="26">
        <v>2373.7997140000002</v>
      </c>
      <c r="L137" s="26">
        <v>2000</v>
      </c>
    </row>
    <row r="138" spans="1:12" x14ac:dyDescent="0.2">
      <c r="A138" s="19" t="s">
        <v>429</v>
      </c>
      <c r="B138" s="20">
        <v>329</v>
      </c>
      <c r="C138" s="20">
        <v>4</v>
      </c>
      <c r="D138" s="20">
        <v>23</v>
      </c>
      <c r="E138" s="20">
        <v>22</v>
      </c>
      <c r="F138" s="20">
        <v>48</v>
      </c>
      <c r="G138" s="20">
        <v>38</v>
      </c>
      <c r="H138" s="20">
        <v>30</v>
      </c>
      <c r="I138" s="20">
        <v>20</v>
      </c>
      <c r="J138" s="20">
        <v>144</v>
      </c>
      <c r="K138" s="26">
        <v>1998.1945949999999</v>
      </c>
      <c r="L138" s="26">
        <v>1500</v>
      </c>
    </row>
    <row r="139" spans="1:12" x14ac:dyDescent="0.2">
      <c r="A139" s="18" t="s">
        <v>143</v>
      </c>
      <c r="B139" s="18"/>
      <c r="C139" s="18"/>
      <c r="D139" s="18"/>
      <c r="E139" s="18"/>
      <c r="F139" s="18"/>
      <c r="G139" s="18"/>
      <c r="H139" s="18"/>
      <c r="I139" s="18"/>
      <c r="J139" s="18"/>
      <c r="K139" s="18"/>
      <c r="L139" s="51"/>
    </row>
    <row r="140" spans="1:12" x14ac:dyDescent="0.2">
      <c r="A140" s="21" t="s">
        <v>464</v>
      </c>
      <c r="B140" s="21"/>
      <c r="C140" s="21"/>
      <c r="D140" s="21"/>
      <c r="E140" s="21"/>
      <c r="F140" s="21"/>
      <c r="G140" s="21"/>
      <c r="H140" s="21"/>
      <c r="I140" s="21"/>
      <c r="J140" s="21"/>
      <c r="K140" s="21"/>
      <c r="L140" s="52"/>
    </row>
    <row r="141" spans="1:12" x14ac:dyDescent="0.2">
      <c r="A141" s="19" t="s">
        <v>458</v>
      </c>
      <c r="B141" s="20">
        <v>39</v>
      </c>
      <c r="C141" s="20">
        <v>0</v>
      </c>
      <c r="D141" s="20">
        <v>2</v>
      </c>
      <c r="E141" s="20">
        <v>1</v>
      </c>
      <c r="F141" s="20">
        <v>10</v>
      </c>
      <c r="G141" s="20">
        <v>2</v>
      </c>
      <c r="H141" s="20">
        <v>7</v>
      </c>
      <c r="I141" s="20">
        <v>6</v>
      </c>
      <c r="J141" s="20">
        <v>11</v>
      </c>
      <c r="K141" s="26">
        <v>2752.1428569999998</v>
      </c>
      <c r="L141" s="26">
        <v>2000</v>
      </c>
    </row>
    <row r="142" spans="1:12" x14ac:dyDescent="0.2">
      <c r="A142" s="19" t="s">
        <v>459</v>
      </c>
      <c r="B142" s="20">
        <v>75</v>
      </c>
      <c r="C142" s="20">
        <v>0</v>
      </c>
      <c r="D142" s="20">
        <v>2</v>
      </c>
      <c r="E142" s="20">
        <v>5</v>
      </c>
      <c r="F142" s="20">
        <v>12</v>
      </c>
      <c r="G142" s="20">
        <v>17</v>
      </c>
      <c r="H142" s="20">
        <v>16</v>
      </c>
      <c r="I142" s="20">
        <v>11</v>
      </c>
      <c r="J142" s="20">
        <v>12</v>
      </c>
      <c r="K142" s="26">
        <v>2712.6984130000001</v>
      </c>
      <c r="L142" s="26">
        <v>2000</v>
      </c>
    </row>
    <row r="143" spans="1:12" x14ac:dyDescent="0.2">
      <c r="A143" s="19" t="s">
        <v>460</v>
      </c>
      <c r="B143" s="20">
        <v>117</v>
      </c>
      <c r="C143" s="20">
        <v>0</v>
      </c>
      <c r="D143" s="20">
        <v>5</v>
      </c>
      <c r="E143" s="20">
        <v>9</v>
      </c>
      <c r="F143" s="20">
        <v>23</v>
      </c>
      <c r="G143" s="20">
        <v>20</v>
      </c>
      <c r="H143" s="20">
        <v>27</v>
      </c>
      <c r="I143" s="20">
        <v>24</v>
      </c>
      <c r="J143" s="20">
        <v>9</v>
      </c>
      <c r="K143" s="26">
        <v>3115.7407410000001</v>
      </c>
      <c r="L143" s="26">
        <v>2000</v>
      </c>
    </row>
    <row r="144" spans="1:12" x14ac:dyDescent="0.2">
      <c r="A144" s="19" t="s">
        <v>461</v>
      </c>
      <c r="B144" s="20">
        <v>1288</v>
      </c>
      <c r="C144" s="20">
        <v>22</v>
      </c>
      <c r="D144" s="20">
        <v>60</v>
      </c>
      <c r="E144" s="20">
        <v>76</v>
      </c>
      <c r="F144" s="20">
        <v>194</v>
      </c>
      <c r="G144" s="20">
        <v>230</v>
      </c>
      <c r="H144" s="20">
        <v>201</v>
      </c>
      <c r="I144" s="20">
        <v>134</v>
      </c>
      <c r="J144" s="20">
        <v>371</v>
      </c>
      <c r="K144" s="26">
        <v>2712.9160310000002</v>
      </c>
      <c r="L144" s="26">
        <v>2000</v>
      </c>
    </row>
    <row r="145" spans="1:12" x14ac:dyDescent="0.2">
      <c r="A145" s="19" t="s">
        <v>429</v>
      </c>
      <c r="B145" s="20">
        <v>669</v>
      </c>
      <c r="C145" s="20">
        <v>8</v>
      </c>
      <c r="D145" s="20">
        <v>37</v>
      </c>
      <c r="E145" s="20">
        <v>43</v>
      </c>
      <c r="F145" s="20">
        <v>110</v>
      </c>
      <c r="G145" s="20">
        <v>105</v>
      </c>
      <c r="H145" s="20">
        <v>68</v>
      </c>
      <c r="I145" s="20">
        <v>50</v>
      </c>
      <c r="J145" s="20">
        <v>248</v>
      </c>
      <c r="K145" s="26">
        <v>2368.593824</v>
      </c>
      <c r="L145" s="26">
        <v>2000</v>
      </c>
    </row>
    <row r="146" spans="1:12" x14ac:dyDescent="0.2">
      <c r="A146" s="18" t="s">
        <v>465</v>
      </c>
      <c r="B146" s="18"/>
      <c r="C146" s="18"/>
      <c r="D146" s="18"/>
      <c r="E146" s="18"/>
      <c r="F146" s="18"/>
      <c r="G146" s="18"/>
      <c r="H146" s="18"/>
      <c r="I146" s="18"/>
      <c r="J146" s="18"/>
      <c r="K146" s="18"/>
      <c r="L146" s="51"/>
    </row>
    <row r="147" spans="1:12" x14ac:dyDescent="0.2">
      <c r="A147" s="19" t="s">
        <v>466</v>
      </c>
      <c r="B147" s="20">
        <v>541</v>
      </c>
      <c r="C147" s="20">
        <v>7</v>
      </c>
      <c r="D147" s="20">
        <v>25</v>
      </c>
      <c r="E147" s="20">
        <v>24</v>
      </c>
      <c r="F147" s="20">
        <v>84</v>
      </c>
      <c r="G147" s="20">
        <v>91</v>
      </c>
      <c r="H147" s="20">
        <v>108</v>
      </c>
      <c r="I147" s="20">
        <v>73</v>
      </c>
      <c r="J147" s="20">
        <v>129</v>
      </c>
      <c r="K147" s="26">
        <v>3216.660194</v>
      </c>
      <c r="L147" s="26">
        <v>2000</v>
      </c>
    </row>
    <row r="148" spans="1:12" x14ac:dyDescent="0.2">
      <c r="A148" s="19" t="s">
        <v>467</v>
      </c>
      <c r="B148" s="20">
        <v>877</v>
      </c>
      <c r="C148" s="20">
        <v>15</v>
      </c>
      <c r="D148" s="20">
        <v>36</v>
      </c>
      <c r="E148" s="20">
        <v>58</v>
      </c>
      <c r="F148" s="20">
        <v>138</v>
      </c>
      <c r="G148" s="20">
        <v>154</v>
      </c>
      <c r="H148" s="20">
        <v>111</v>
      </c>
      <c r="I148" s="20">
        <v>94</v>
      </c>
      <c r="J148" s="20">
        <v>271</v>
      </c>
      <c r="K148" s="26">
        <v>2676.9323429999999</v>
      </c>
      <c r="L148" s="26">
        <v>2000</v>
      </c>
    </row>
    <row r="149" spans="1:12" x14ac:dyDescent="0.2">
      <c r="A149" s="19" t="s">
        <v>468</v>
      </c>
      <c r="B149" s="20">
        <v>543</v>
      </c>
      <c r="C149" s="20">
        <v>4</v>
      </c>
      <c r="D149" s="20">
        <v>36</v>
      </c>
      <c r="E149" s="20">
        <v>40</v>
      </c>
      <c r="F149" s="20">
        <v>83</v>
      </c>
      <c r="G149" s="20">
        <v>91</v>
      </c>
      <c r="H149" s="20">
        <v>75</v>
      </c>
      <c r="I149" s="20">
        <v>42</v>
      </c>
      <c r="J149" s="20">
        <v>172</v>
      </c>
      <c r="K149" s="26">
        <v>2130.9892180000002</v>
      </c>
      <c r="L149" s="26">
        <v>2000</v>
      </c>
    </row>
    <row r="150" spans="1:12" x14ac:dyDescent="0.2">
      <c r="A150" s="19" t="s">
        <v>469</v>
      </c>
      <c r="B150" s="20">
        <v>227</v>
      </c>
      <c r="C150" s="20">
        <v>4</v>
      </c>
      <c r="D150" s="20">
        <v>9</v>
      </c>
      <c r="E150" s="20">
        <v>12</v>
      </c>
      <c r="F150" s="20">
        <v>44</v>
      </c>
      <c r="G150" s="20">
        <v>38</v>
      </c>
      <c r="H150" s="20">
        <v>25</v>
      </c>
      <c r="I150" s="20">
        <v>16</v>
      </c>
      <c r="J150" s="20">
        <v>79</v>
      </c>
      <c r="K150" s="26">
        <v>2238.5135140000002</v>
      </c>
      <c r="L150" s="26">
        <v>2000</v>
      </c>
    </row>
    <row r="151" spans="1:12" x14ac:dyDescent="0.2">
      <c r="A151" s="18" t="s">
        <v>470</v>
      </c>
      <c r="B151" s="18"/>
      <c r="C151" s="18"/>
      <c r="D151" s="18"/>
      <c r="E151" s="18"/>
      <c r="F151" s="18"/>
      <c r="G151" s="18"/>
      <c r="H151" s="18"/>
      <c r="I151" s="18"/>
      <c r="J151" s="18"/>
      <c r="K151" s="18"/>
      <c r="L151" s="51"/>
    </row>
    <row r="152" spans="1:12" x14ac:dyDescent="0.2">
      <c r="A152" s="19" t="s">
        <v>471</v>
      </c>
      <c r="B152" s="20">
        <v>294</v>
      </c>
      <c r="C152" s="20">
        <v>6</v>
      </c>
      <c r="D152" s="20">
        <v>25</v>
      </c>
      <c r="E152" s="20">
        <v>15</v>
      </c>
      <c r="F152" s="20">
        <v>60</v>
      </c>
      <c r="G152" s="20">
        <v>48</v>
      </c>
      <c r="H152" s="20">
        <v>31</v>
      </c>
      <c r="I152" s="20">
        <v>19</v>
      </c>
      <c r="J152" s="20">
        <v>90</v>
      </c>
      <c r="K152" s="26">
        <v>1904.490196</v>
      </c>
      <c r="L152" s="26">
        <v>1500</v>
      </c>
    </row>
    <row r="153" spans="1:12" x14ac:dyDescent="0.2">
      <c r="A153" s="19" t="s">
        <v>472</v>
      </c>
      <c r="B153" s="20">
        <v>664</v>
      </c>
      <c r="C153" s="20">
        <v>6</v>
      </c>
      <c r="D153" s="20">
        <v>24</v>
      </c>
      <c r="E153" s="20">
        <v>32</v>
      </c>
      <c r="F153" s="20">
        <v>98</v>
      </c>
      <c r="G153" s="20">
        <v>109</v>
      </c>
      <c r="H153" s="20">
        <v>105</v>
      </c>
      <c r="I153" s="20">
        <v>101</v>
      </c>
      <c r="J153" s="20">
        <v>189</v>
      </c>
      <c r="K153" s="26">
        <v>3311.2736839999998</v>
      </c>
      <c r="L153" s="26">
        <v>2000</v>
      </c>
    </row>
    <row r="154" spans="1:12" x14ac:dyDescent="0.2">
      <c r="A154" s="19" t="s">
        <v>473</v>
      </c>
      <c r="B154" s="20">
        <v>421</v>
      </c>
      <c r="C154" s="20">
        <v>8</v>
      </c>
      <c r="D154" s="20">
        <v>17</v>
      </c>
      <c r="E154" s="20">
        <v>32</v>
      </c>
      <c r="F154" s="20">
        <v>67</v>
      </c>
      <c r="G154" s="20">
        <v>79</v>
      </c>
      <c r="H154" s="20">
        <v>66</v>
      </c>
      <c r="I154" s="20">
        <v>30</v>
      </c>
      <c r="J154" s="20">
        <v>122</v>
      </c>
      <c r="K154" s="26">
        <v>2122.4113710000001</v>
      </c>
      <c r="L154" s="26">
        <v>2000</v>
      </c>
    </row>
    <row r="155" spans="1:12" x14ac:dyDescent="0.2">
      <c r="A155" s="19" t="s">
        <v>474</v>
      </c>
      <c r="B155" s="20">
        <v>358</v>
      </c>
      <c r="C155" s="20">
        <v>3</v>
      </c>
      <c r="D155" s="20">
        <v>16</v>
      </c>
      <c r="E155" s="20">
        <v>21</v>
      </c>
      <c r="F155" s="20">
        <v>63</v>
      </c>
      <c r="G155" s="20">
        <v>61</v>
      </c>
      <c r="H155" s="20">
        <v>53</v>
      </c>
      <c r="I155" s="20">
        <v>31</v>
      </c>
      <c r="J155" s="20">
        <v>110</v>
      </c>
      <c r="K155" s="26">
        <v>2717.8427419999998</v>
      </c>
      <c r="L155" s="26">
        <v>2000</v>
      </c>
    </row>
    <row r="156" spans="1:12" x14ac:dyDescent="0.2">
      <c r="A156" s="19" t="s">
        <v>475</v>
      </c>
      <c r="B156" s="20">
        <v>217</v>
      </c>
      <c r="C156" s="20">
        <v>3</v>
      </c>
      <c r="D156" s="20">
        <v>12</v>
      </c>
      <c r="E156" s="20">
        <v>13</v>
      </c>
      <c r="F156" s="20">
        <v>23</v>
      </c>
      <c r="G156" s="20">
        <v>44</v>
      </c>
      <c r="H156" s="20">
        <v>35</v>
      </c>
      <c r="I156" s="20">
        <v>28</v>
      </c>
      <c r="J156" s="20">
        <v>59</v>
      </c>
      <c r="K156" s="26">
        <v>2941.1392409999999</v>
      </c>
      <c r="L156" s="26">
        <v>2000</v>
      </c>
    </row>
    <row r="157" spans="1:12" x14ac:dyDescent="0.2">
      <c r="A157" s="22" t="s">
        <v>476</v>
      </c>
      <c r="B157" s="23">
        <v>234</v>
      </c>
      <c r="C157" s="23">
        <v>4</v>
      </c>
      <c r="D157" s="23">
        <v>12</v>
      </c>
      <c r="E157" s="23">
        <v>21</v>
      </c>
      <c r="F157" s="23">
        <v>38</v>
      </c>
      <c r="G157" s="23">
        <v>33</v>
      </c>
      <c r="H157" s="23">
        <v>29</v>
      </c>
      <c r="I157" s="23">
        <v>16</v>
      </c>
      <c r="J157" s="23">
        <v>81</v>
      </c>
      <c r="K157" s="27">
        <v>2187.4836599999999</v>
      </c>
      <c r="L157" s="27">
        <v>2000</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FB518-BEE2-4BD7-BE8E-FD02B4784739}">
  <dimension ref="A1:J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HYPERLINK("#'目次'!B55","[49]")</f>
        <v>[49]</v>
      </c>
    </row>
    <row r="3" spans="1:10" x14ac:dyDescent="0.2">
      <c r="A3" s="9" t="s">
        <v>126</v>
      </c>
      <c r="B3" s="12" t="s">
        <v>317</v>
      </c>
    </row>
    <row r="4" spans="1:10" x14ac:dyDescent="0.2">
      <c r="A4" s="9" t="s">
        <v>126</v>
      </c>
      <c r="B4" s="12" t="s">
        <v>318</v>
      </c>
    </row>
    <row r="5" spans="1:10" s="15" customFormat="1" ht="37.5" x14ac:dyDescent="0.2">
      <c r="A5" s="13" t="s">
        <v>126</v>
      </c>
      <c r="B5" s="14" t="s">
        <v>398</v>
      </c>
      <c r="C5" s="14" t="s">
        <v>729</v>
      </c>
      <c r="D5" s="14" t="s">
        <v>730</v>
      </c>
      <c r="E5" s="14" t="s">
        <v>731</v>
      </c>
      <c r="F5" s="14" t="s">
        <v>732</v>
      </c>
      <c r="G5" s="14" t="s">
        <v>733</v>
      </c>
      <c r="H5" s="14" t="s">
        <v>401</v>
      </c>
      <c r="I5" s="14" t="s">
        <v>734</v>
      </c>
      <c r="J5" s="14" t="s">
        <v>429</v>
      </c>
    </row>
    <row r="6" spans="1:10" x14ac:dyDescent="0.2">
      <c r="A6" s="16" t="s">
        <v>402</v>
      </c>
      <c r="B6" s="17">
        <v>2188</v>
      </c>
      <c r="C6" s="17">
        <v>432</v>
      </c>
      <c r="D6" s="17">
        <v>285</v>
      </c>
      <c r="E6" s="17">
        <v>1110</v>
      </c>
      <c r="F6" s="17">
        <v>291</v>
      </c>
      <c r="G6" s="17">
        <v>1226</v>
      </c>
      <c r="H6" s="17">
        <v>41</v>
      </c>
      <c r="I6" s="17">
        <v>376</v>
      </c>
      <c r="J6" s="17">
        <v>140</v>
      </c>
    </row>
    <row r="7" spans="1:10" x14ac:dyDescent="0.2">
      <c r="A7" s="18" t="s">
        <v>403</v>
      </c>
      <c r="B7" s="18"/>
      <c r="C7" s="18"/>
      <c r="D7" s="18"/>
      <c r="E7" s="18"/>
      <c r="F7" s="18"/>
      <c r="G7" s="18"/>
      <c r="H7" s="18"/>
      <c r="I7" s="18"/>
      <c r="J7" s="18"/>
    </row>
    <row r="8" spans="1:10" x14ac:dyDescent="0.2">
      <c r="A8" s="19" t="s">
        <v>404</v>
      </c>
      <c r="B8" s="20">
        <v>1092</v>
      </c>
      <c r="C8" s="20">
        <v>213</v>
      </c>
      <c r="D8" s="20">
        <v>185</v>
      </c>
      <c r="E8" s="20">
        <v>550</v>
      </c>
      <c r="F8" s="20">
        <v>153</v>
      </c>
      <c r="G8" s="20">
        <v>613</v>
      </c>
      <c r="H8" s="20">
        <v>19</v>
      </c>
      <c r="I8" s="20">
        <v>188</v>
      </c>
      <c r="J8" s="20">
        <v>72</v>
      </c>
    </row>
    <row r="9" spans="1:10" x14ac:dyDescent="0.2">
      <c r="A9" s="19" t="s">
        <v>405</v>
      </c>
      <c r="B9" s="20">
        <v>1095</v>
      </c>
      <c r="C9" s="20">
        <v>218</v>
      </c>
      <c r="D9" s="20">
        <v>99</v>
      </c>
      <c r="E9" s="20">
        <v>560</v>
      </c>
      <c r="F9" s="20">
        <v>138</v>
      </c>
      <c r="G9" s="20">
        <v>612</v>
      </c>
      <c r="H9" s="20">
        <v>21</v>
      </c>
      <c r="I9" s="20">
        <v>188</v>
      </c>
      <c r="J9" s="20">
        <v>68</v>
      </c>
    </row>
    <row r="10" spans="1:10" x14ac:dyDescent="0.2">
      <c r="A10" s="19" t="s">
        <v>401</v>
      </c>
      <c r="B10" s="20">
        <v>1</v>
      </c>
      <c r="C10" s="20">
        <v>1</v>
      </c>
      <c r="D10" s="20">
        <v>1</v>
      </c>
      <c r="E10" s="20">
        <v>0</v>
      </c>
      <c r="F10" s="20">
        <v>0</v>
      </c>
      <c r="G10" s="20">
        <v>1</v>
      </c>
      <c r="H10" s="20">
        <v>1</v>
      </c>
      <c r="I10" s="20">
        <v>0</v>
      </c>
      <c r="J10" s="20">
        <v>0</v>
      </c>
    </row>
    <row r="11" spans="1:10" x14ac:dyDescent="0.2">
      <c r="A11" s="18" t="s">
        <v>406</v>
      </c>
      <c r="B11" s="18"/>
      <c r="C11" s="18"/>
      <c r="D11" s="18"/>
      <c r="E11" s="18"/>
      <c r="F11" s="18"/>
      <c r="G11" s="18"/>
      <c r="H11" s="18"/>
      <c r="I11" s="18"/>
      <c r="J11" s="18"/>
    </row>
    <row r="12" spans="1:10" x14ac:dyDescent="0.2">
      <c r="A12" s="19" t="s">
        <v>407</v>
      </c>
      <c r="B12" s="20">
        <v>387</v>
      </c>
      <c r="C12" s="20">
        <v>139</v>
      </c>
      <c r="D12" s="20">
        <v>74</v>
      </c>
      <c r="E12" s="20">
        <v>215</v>
      </c>
      <c r="F12" s="20">
        <v>65</v>
      </c>
      <c r="G12" s="20">
        <v>246</v>
      </c>
      <c r="H12" s="20">
        <v>8</v>
      </c>
      <c r="I12" s="20">
        <v>50</v>
      </c>
      <c r="J12" s="20">
        <v>13</v>
      </c>
    </row>
    <row r="13" spans="1:10" x14ac:dyDescent="0.2">
      <c r="A13" s="19" t="s">
        <v>408</v>
      </c>
      <c r="B13" s="20">
        <v>432</v>
      </c>
      <c r="C13" s="20">
        <v>100</v>
      </c>
      <c r="D13" s="20">
        <v>64</v>
      </c>
      <c r="E13" s="20">
        <v>274</v>
      </c>
      <c r="F13" s="20">
        <v>79</v>
      </c>
      <c r="G13" s="20">
        <v>280</v>
      </c>
      <c r="H13" s="20">
        <v>6</v>
      </c>
      <c r="I13" s="20">
        <v>41</v>
      </c>
      <c r="J13" s="20">
        <v>22</v>
      </c>
    </row>
    <row r="14" spans="1:10" x14ac:dyDescent="0.2">
      <c r="A14" s="19" t="s">
        <v>409</v>
      </c>
      <c r="B14" s="20">
        <v>449</v>
      </c>
      <c r="C14" s="20">
        <v>72</v>
      </c>
      <c r="D14" s="20">
        <v>51</v>
      </c>
      <c r="E14" s="20">
        <v>255</v>
      </c>
      <c r="F14" s="20">
        <v>60</v>
      </c>
      <c r="G14" s="20">
        <v>250</v>
      </c>
      <c r="H14" s="20">
        <v>8</v>
      </c>
      <c r="I14" s="20">
        <v>63</v>
      </c>
      <c r="J14" s="20">
        <v>32</v>
      </c>
    </row>
    <row r="15" spans="1:10" x14ac:dyDescent="0.2">
      <c r="A15" s="19" t="s">
        <v>410</v>
      </c>
      <c r="B15" s="20">
        <v>427</v>
      </c>
      <c r="C15" s="20">
        <v>70</v>
      </c>
      <c r="D15" s="20">
        <v>47</v>
      </c>
      <c r="E15" s="20">
        <v>207</v>
      </c>
      <c r="F15" s="20">
        <v>52</v>
      </c>
      <c r="G15" s="20">
        <v>235</v>
      </c>
      <c r="H15" s="20">
        <v>9</v>
      </c>
      <c r="I15" s="20">
        <v>70</v>
      </c>
      <c r="J15" s="20">
        <v>36</v>
      </c>
    </row>
    <row r="16" spans="1:10" x14ac:dyDescent="0.2">
      <c r="A16" s="19" t="s">
        <v>411</v>
      </c>
      <c r="B16" s="20">
        <v>274</v>
      </c>
      <c r="C16" s="20">
        <v>32</v>
      </c>
      <c r="D16" s="20">
        <v>24</v>
      </c>
      <c r="E16" s="20">
        <v>112</v>
      </c>
      <c r="F16" s="20">
        <v>23</v>
      </c>
      <c r="G16" s="20">
        <v>132</v>
      </c>
      <c r="H16" s="20">
        <v>6</v>
      </c>
      <c r="I16" s="20">
        <v>70</v>
      </c>
      <c r="J16" s="20">
        <v>24</v>
      </c>
    </row>
    <row r="17" spans="1:10" x14ac:dyDescent="0.2">
      <c r="A17" s="19" t="s">
        <v>412</v>
      </c>
      <c r="B17" s="20">
        <v>137</v>
      </c>
      <c r="C17" s="20">
        <v>12</v>
      </c>
      <c r="D17" s="20">
        <v>16</v>
      </c>
      <c r="E17" s="20">
        <v>32</v>
      </c>
      <c r="F17" s="20">
        <v>7</v>
      </c>
      <c r="G17" s="20">
        <v>53</v>
      </c>
      <c r="H17" s="20">
        <v>3</v>
      </c>
      <c r="I17" s="20">
        <v>45</v>
      </c>
      <c r="J17" s="20">
        <v>10</v>
      </c>
    </row>
    <row r="18" spans="1:10" x14ac:dyDescent="0.2">
      <c r="A18" s="19" t="s">
        <v>413</v>
      </c>
      <c r="B18" s="20">
        <v>71</v>
      </c>
      <c r="C18" s="20">
        <v>6</v>
      </c>
      <c r="D18" s="20">
        <v>8</v>
      </c>
      <c r="E18" s="20">
        <v>13</v>
      </c>
      <c r="F18" s="20">
        <v>5</v>
      </c>
      <c r="G18" s="20">
        <v>29</v>
      </c>
      <c r="H18" s="20">
        <v>1</v>
      </c>
      <c r="I18" s="20">
        <v>31</v>
      </c>
      <c r="J18" s="20">
        <v>2</v>
      </c>
    </row>
    <row r="19" spans="1:10" x14ac:dyDescent="0.2">
      <c r="A19" s="19" t="s">
        <v>414</v>
      </c>
      <c r="B19" s="20">
        <v>11</v>
      </c>
      <c r="C19" s="20">
        <v>1</v>
      </c>
      <c r="D19" s="20">
        <v>1</v>
      </c>
      <c r="E19" s="20">
        <v>2</v>
      </c>
      <c r="F19" s="20">
        <v>0</v>
      </c>
      <c r="G19" s="20">
        <v>1</v>
      </c>
      <c r="H19" s="20">
        <v>0</v>
      </c>
      <c r="I19" s="20">
        <v>6</v>
      </c>
      <c r="J19" s="20">
        <v>1</v>
      </c>
    </row>
    <row r="20" spans="1:10" x14ac:dyDescent="0.2">
      <c r="A20" s="19" t="s">
        <v>415</v>
      </c>
      <c r="B20" s="20">
        <v>881</v>
      </c>
      <c r="C20" s="20">
        <v>172</v>
      </c>
      <c r="D20" s="20">
        <v>115</v>
      </c>
      <c r="E20" s="20">
        <v>529</v>
      </c>
      <c r="F20" s="20">
        <v>139</v>
      </c>
      <c r="G20" s="20">
        <v>530</v>
      </c>
      <c r="H20" s="20">
        <v>14</v>
      </c>
      <c r="I20" s="20">
        <v>104</v>
      </c>
      <c r="J20" s="20">
        <v>54</v>
      </c>
    </row>
    <row r="21" spans="1:10" x14ac:dyDescent="0.2">
      <c r="A21" s="19" t="s">
        <v>416</v>
      </c>
      <c r="B21" s="20">
        <v>701</v>
      </c>
      <c r="C21" s="20">
        <v>102</v>
      </c>
      <c r="D21" s="20">
        <v>71</v>
      </c>
      <c r="E21" s="20">
        <v>319</v>
      </c>
      <c r="F21" s="20">
        <v>75</v>
      </c>
      <c r="G21" s="20">
        <v>367</v>
      </c>
      <c r="H21" s="20">
        <v>15</v>
      </c>
      <c r="I21" s="20">
        <v>140</v>
      </c>
      <c r="J21" s="20">
        <v>60</v>
      </c>
    </row>
    <row r="22" spans="1:10" x14ac:dyDescent="0.2">
      <c r="A22" s="19" t="s">
        <v>417</v>
      </c>
      <c r="B22" s="20">
        <v>1801</v>
      </c>
      <c r="C22" s="20">
        <v>293</v>
      </c>
      <c r="D22" s="20">
        <v>211</v>
      </c>
      <c r="E22" s="20">
        <v>895</v>
      </c>
      <c r="F22" s="20">
        <v>226</v>
      </c>
      <c r="G22" s="20">
        <v>980</v>
      </c>
      <c r="H22" s="20">
        <v>33</v>
      </c>
      <c r="I22" s="20">
        <v>326</v>
      </c>
      <c r="J22" s="20">
        <v>127</v>
      </c>
    </row>
    <row r="23" spans="1:10" x14ac:dyDescent="0.2">
      <c r="A23" s="19" t="s">
        <v>418</v>
      </c>
      <c r="B23" s="20">
        <v>920</v>
      </c>
      <c r="C23" s="20">
        <v>121</v>
      </c>
      <c r="D23" s="20">
        <v>96</v>
      </c>
      <c r="E23" s="20">
        <v>366</v>
      </c>
      <c r="F23" s="20">
        <v>87</v>
      </c>
      <c r="G23" s="20">
        <v>450</v>
      </c>
      <c r="H23" s="20">
        <v>19</v>
      </c>
      <c r="I23" s="20">
        <v>222</v>
      </c>
      <c r="J23" s="20">
        <v>73</v>
      </c>
    </row>
    <row r="24" spans="1:10" x14ac:dyDescent="0.2">
      <c r="A24" s="19" t="s">
        <v>419</v>
      </c>
      <c r="B24" s="20">
        <v>219</v>
      </c>
      <c r="C24" s="20">
        <v>19</v>
      </c>
      <c r="D24" s="20">
        <v>25</v>
      </c>
      <c r="E24" s="20">
        <v>47</v>
      </c>
      <c r="F24" s="20">
        <v>12</v>
      </c>
      <c r="G24" s="20">
        <v>83</v>
      </c>
      <c r="H24" s="20">
        <v>4</v>
      </c>
      <c r="I24" s="20">
        <v>82</v>
      </c>
      <c r="J24" s="20">
        <v>13</v>
      </c>
    </row>
    <row r="25" spans="1:10" x14ac:dyDescent="0.2">
      <c r="A25" s="18" t="s">
        <v>420</v>
      </c>
      <c r="B25" s="17">
        <v>208</v>
      </c>
      <c r="C25" s="17">
        <v>77</v>
      </c>
      <c r="D25" s="17">
        <v>47</v>
      </c>
      <c r="E25" s="17">
        <v>111</v>
      </c>
      <c r="F25" s="17">
        <v>32</v>
      </c>
      <c r="G25" s="17">
        <v>133</v>
      </c>
      <c r="H25" s="17">
        <v>4</v>
      </c>
      <c r="I25" s="17">
        <v>29</v>
      </c>
      <c r="J25" s="17">
        <v>8</v>
      </c>
    </row>
    <row r="26" spans="1:10" x14ac:dyDescent="0.2">
      <c r="A26" s="19" t="s">
        <v>408</v>
      </c>
      <c r="B26" s="20">
        <v>220</v>
      </c>
      <c r="C26" s="20">
        <v>48</v>
      </c>
      <c r="D26" s="20">
        <v>43</v>
      </c>
      <c r="E26" s="20">
        <v>131</v>
      </c>
      <c r="F26" s="20">
        <v>43</v>
      </c>
      <c r="G26" s="20">
        <v>136</v>
      </c>
      <c r="H26" s="20">
        <v>3</v>
      </c>
      <c r="I26" s="20">
        <v>24</v>
      </c>
      <c r="J26" s="20">
        <v>13</v>
      </c>
    </row>
    <row r="27" spans="1:10" x14ac:dyDescent="0.2">
      <c r="A27" s="19" t="s">
        <v>409</v>
      </c>
      <c r="B27" s="20">
        <v>226</v>
      </c>
      <c r="C27" s="20">
        <v>36</v>
      </c>
      <c r="D27" s="20">
        <v>31</v>
      </c>
      <c r="E27" s="20">
        <v>130</v>
      </c>
      <c r="F27" s="20">
        <v>28</v>
      </c>
      <c r="G27" s="20">
        <v>125</v>
      </c>
      <c r="H27" s="20">
        <v>4</v>
      </c>
      <c r="I27" s="20">
        <v>33</v>
      </c>
      <c r="J27" s="20">
        <v>15</v>
      </c>
    </row>
    <row r="28" spans="1:10" x14ac:dyDescent="0.2">
      <c r="A28" s="19" t="s">
        <v>410</v>
      </c>
      <c r="B28" s="20">
        <v>211</v>
      </c>
      <c r="C28" s="20">
        <v>31</v>
      </c>
      <c r="D28" s="20">
        <v>29</v>
      </c>
      <c r="E28" s="20">
        <v>105</v>
      </c>
      <c r="F28" s="20">
        <v>27</v>
      </c>
      <c r="G28" s="20">
        <v>118</v>
      </c>
      <c r="H28" s="20">
        <v>4</v>
      </c>
      <c r="I28" s="20">
        <v>37</v>
      </c>
      <c r="J28" s="20">
        <v>17</v>
      </c>
    </row>
    <row r="29" spans="1:10" x14ac:dyDescent="0.2">
      <c r="A29" s="19" t="s">
        <v>411</v>
      </c>
      <c r="B29" s="20">
        <v>134</v>
      </c>
      <c r="C29" s="20">
        <v>17</v>
      </c>
      <c r="D29" s="20">
        <v>19</v>
      </c>
      <c r="E29" s="20">
        <v>52</v>
      </c>
      <c r="F29" s="20">
        <v>15</v>
      </c>
      <c r="G29" s="20">
        <v>64</v>
      </c>
      <c r="H29" s="20">
        <v>3</v>
      </c>
      <c r="I29" s="20">
        <v>33</v>
      </c>
      <c r="J29" s="20">
        <v>12</v>
      </c>
    </row>
    <row r="30" spans="1:10" x14ac:dyDescent="0.2">
      <c r="A30" s="19" t="s">
        <v>412</v>
      </c>
      <c r="B30" s="20">
        <v>65</v>
      </c>
      <c r="C30" s="20">
        <v>3</v>
      </c>
      <c r="D30" s="20">
        <v>12</v>
      </c>
      <c r="E30" s="20">
        <v>15</v>
      </c>
      <c r="F30" s="20">
        <v>6</v>
      </c>
      <c r="G30" s="20">
        <v>26</v>
      </c>
      <c r="H30" s="20">
        <v>1</v>
      </c>
      <c r="I30" s="20">
        <v>18</v>
      </c>
      <c r="J30" s="20">
        <v>7</v>
      </c>
    </row>
    <row r="31" spans="1:10" x14ac:dyDescent="0.2">
      <c r="A31" s="19" t="s">
        <v>413</v>
      </c>
      <c r="B31" s="20">
        <v>25</v>
      </c>
      <c r="C31" s="20">
        <v>1</v>
      </c>
      <c r="D31" s="20">
        <v>3</v>
      </c>
      <c r="E31" s="20">
        <v>6</v>
      </c>
      <c r="F31" s="20">
        <v>2</v>
      </c>
      <c r="G31" s="20">
        <v>10</v>
      </c>
      <c r="H31" s="20">
        <v>0</v>
      </c>
      <c r="I31" s="20">
        <v>12</v>
      </c>
      <c r="J31" s="20">
        <v>0</v>
      </c>
    </row>
    <row r="32" spans="1:10" x14ac:dyDescent="0.2">
      <c r="A32" s="19" t="s">
        <v>414</v>
      </c>
      <c r="B32" s="20">
        <v>3</v>
      </c>
      <c r="C32" s="20">
        <v>0</v>
      </c>
      <c r="D32" s="20">
        <v>1</v>
      </c>
      <c r="E32" s="20">
        <v>0</v>
      </c>
      <c r="F32" s="20">
        <v>0</v>
      </c>
      <c r="G32" s="20">
        <v>1</v>
      </c>
      <c r="H32" s="20">
        <v>0</v>
      </c>
      <c r="I32" s="20">
        <v>2</v>
      </c>
      <c r="J32" s="20">
        <v>0</v>
      </c>
    </row>
    <row r="33" spans="1:10" x14ac:dyDescent="0.2">
      <c r="A33" s="19" t="s">
        <v>415</v>
      </c>
      <c r="B33" s="20">
        <v>446</v>
      </c>
      <c r="C33" s="20">
        <v>84</v>
      </c>
      <c r="D33" s="20">
        <v>74</v>
      </c>
      <c r="E33" s="20">
        <v>261</v>
      </c>
      <c r="F33" s="20">
        <v>71</v>
      </c>
      <c r="G33" s="20">
        <v>261</v>
      </c>
      <c r="H33" s="20">
        <v>7</v>
      </c>
      <c r="I33" s="20">
        <v>57</v>
      </c>
      <c r="J33" s="20">
        <v>28</v>
      </c>
    </row>
    <row r="34" spans="1:10" x14ac:dyDescent="0.2">
      <c r="A34" s="19" t="s">
        <v>416</v>
      </c>
      <c r="B34" s="20">
        <v>345</v>
      </c>
      <c r="C34" s="20">
        <v>48</v>
      </c>
      <c r="D34" s="20">
        <v>48</v>
      </c>
      <c r="E34" s="20">
        <v>157</v>
      </c>
      <c r="F34" s="20">
        <v>42</v>
      </c>
      <c r="G34" s="20">
        <v>182</v>
      </c>
      <c r="H34" s="20">
        <v>7</v>
      </c>
      <c r="I34" s="20">
        <v>70</v>
      </c>
      <c r="J34" s="20">
        <v>29</v>
      </c>
    </row>
    <row r="35" spans="1:10" x14ac:dyDescent="0.2">
      <c r="A35" s="19" t="s">
        <v>417</v>
      </c>
      <c r="B35" s="20">
        <v>884</v>
      </c>
      <c r="C35" s="20">
        <v>136</v>
      </c>
      <c r="D35" s="20">
        <v>138</v>
      </c>
      <c r="E35" s="20">
        <v>439</v>
      </c>
      <c r="F35" s="20">
        <v>121</v>
      </c>
      <c r="G35" s="20">
        <v>480</v>
      </c>
      <c r="H35" s="20">
        <v>15</v>
      </c>
      <c r="I35" s="20">
        <v>159</v>
      </c>
      <c r="J35" s="20">
        <v>64</v>
      </c>
    </row>
    <row r="36" spans="1:10" x14ac:dyDescent="0.2">
      <c r="A36" s="19" t="s">
        <v>418</v>
      </c>
      <c r="B36" s="20">
        <v>438</v>
      </c>
      <c r="C36" s="20">
        <v>52</v>
      </c>
      <c r="D36" s="20">
        <v>64</v>
      </c>
      <c r="E36" s="20">
        <v>178</v>
      </c>
      <c r="F36" s="20">
        <v>50</v>
      </c>
      <c r="G36" s="20">
        <v>219</v>
      </c>
      <c r="H36" s="20">
        <v>8</v>
      </c>
      <c r="I36" s="20">
        <v>102</v>
      </c>
      <c r="J36" s="20">
        <v>36</v>
      </c>
    </row>
    <row r="37" spans="1:10" x14ac:dyDescent="0.2">
      <c r="A37" s="19" t="s">
        <v>419</v>
      </c>
      <c r="B37" s="20">
        <v>93</v>
      </c>
      <c r="C37" s="20">
        <v>4</v>
      </c>
      <c r="D37" s="20">
        <v>16</v>
      </c>
      <c r="E37" s="20">
        <v>21</v>
      </c>
      <c r="F37" s="20">
        <v>8</v>
      </c>
      <c r="G37" s="20">
        <v>37</v>
      </c>
      <c r="H37" s="20">
        <v>1</v>
      </c>
      <c r="I37" s="20">
        <v>32</v>
      </c>
      <c r="J37" s="20">
        <v>7</v>
      </c>
    </row>
    <row r="38" spans="1:10" x14ac:dyDescent="0.2">
      <c r="A38" s="18" t="s">
        <v>421</v>
      </c>
      <c r="B38" s="17">
        <v>178</v>
      </c>
      <c r="C38" s="17">
        <v>61</v>
      </c>
      <c r="D38" s="17">
        <v>26</v>
      </c>
      <c r="E38" s="17">
        <v>104</v>
      </c>
      <c r="F38" s="17">
        <v>33</v>
      </c>
      <c r="G38" s="17">
        <v>112</v>
      </c>
      <c r="H38" s="17">
        <v>3</v>
      </c>
      <c r="I38" s="17">
        <v>21</v>
      </c>
      <c r="J38" s="17">
        <v>5</v>
      </c>
    </row>
    <row r="39" spans="1:10" x14ac:dyDescent="0.2">
      <c r="A39" s="19" t="s">
        <v>408</v>
      </c>
      <c r="B39" s="20">
        <v>212</v>
      </c>
      <c r="C39" s="20">
        <v>52</v>
      </c>
      <c r="D39" s="20">
        <v>21</v>
      </c>
      <c r="E39" s="20">
        <v>143</v>
      </c>
      <c r="F39" s="20">
        <v>36</v>
      </c>
      <c r="G39" s="20">
        <v>144</v>
      </c>
      <c r="H39" s="20">
        <v>3</v>
      </c>
      <c r="I39" s="20">
        <v>17</v>
      </c>
      <c r="J39" s="20">
        <v>9</v>
      </c>
    </row>
    <row r="40" spans="1:10" x14ac:dyDescent="0.2">
      <c r="A40" s="19" t="s">
        <v>409</v>
      </c>
      <c r="B40" s="20">
        <v>223</v>
      </c>
      <c r="C40" s="20">
        <v>36</v>
      </c>
      <c r="D40" s="20">
        <v>20</v>
      </c>
      <c r="E40" s="20">
        <v>125</v>
      </c>
      <c r="F40" s="20">
        <v>32</v>
      </c>
      <c r="G40" s="20">
        <v>125</v>
      </c>
      <c r="H40" s="20">
        <v>4</v>
      </c>
      <c r="I40" s="20">
        <v>30</v>
      </c>
      <c r="J40" s="20">
        <v>17</v>
      </c>
    </row>
    <row r="41" spans="1:10" x14ac:dyDescent="0.2">
      <c r="A41" s="19" t="s">
        <v>410</v>
      </c>
      <c r="B41" s="20">
        <v>216</v>
      </c>
      <c r="C41" s="20">
        <v>39</v>
      </c>
      <c r="D41" s="20">
        <v>18</v>
      </c>
      <c r="E41" s="20">
        <v>102</v>
      </c>
      <c r="F41" s="20">
        <v>25</v>
      </c>
      <c r="G41" s="20">
        <v>117</v>
      </c>
      <c r="H41" s="20">
        <v>5</v>
      </c>
      <c r="I41" s="20">
        <v>33</v>
      </c>
      <c r="J41" s="20">
        <v>19</v>
      </c>
    </row>
    <row r="42" spans="1:10" x14ac:dyDescent="0.2">
      <c r="A42" s="19" t="s">
        <v>411</v>
      </c>
      <c r="B42" s="20">
        <v>140</v>
      </c>
      <c r="C42" s="20">
        <v>15</v>
      </c>
      <c r="D42" s="20">
        <v>5</v>
      </c>
      <c r="E42" s="20">
        <v>60</v>
      </c>
      <c r="F42" s="20">
        <v>8</v>
      </c>
      <c r="G42" s="20">
        <v>68</v>
      </c>
      <c r="H42" s="20">
        <v>3</v>
      </c>
      <c r="I42" s="20">
        <v>37</v>
      </c>
      <c r="J42" s="20">
        <v>12</v>
      </c>
    </row>
    <row r="43" spans="1:10" x14ac:dyDescent="0.2">
      <c r="A43" s="19" t="s">
        <v>412</v>
      </c>
      <c r="B43" s="20">
        <v>72</v>
      </c>
      <c r="C43" s="20">
        <v>9</v>
      </c>
      <c r="D43" s="20">
        <v>4</v>
      </c>
      <c r="E43" s="20">
        <v>17</v>
      </c>
      <c r="F43" s="20">
        <v>1</v>
      </c>
      <c r="G43" s="20">
        <v>27</v>
      </c>
      <c r="H43" s="20">
        <v>2</v>
      </c>
      <c r="I43" s="20">
        <v>27</v>
      </c>
      <c r="J43" s="20">
        <v>3</v>
      </c>
    </row>
    <row r="44" spans="1:10" x14ac:dyDescent="0.2">
      <c r="A44" s="19" t="s">
        <v>413</v>
      </c>
      <c r="B44" s="20">
        <v>46</v>
      </c>
      <c r="C44" s="20">
        <v>5</v>
      </c>
      <c r="D44" s="20">
        <v>5</v>
      </c>
      <c r="E44" s="20">
        <v>7</v>
      </c>
      <c r="F44" s="20">
        <v>3</v>
      </c>
      <c r="G44" s="20">
        <v>19</v>
      </c>
      <c r="H44" s="20">
        <v>1</v>
      </c>
      <c r="I44" s="20">
        <v>19</v>
      </c>
      <c r="J44" s="20">
        <v>2</v>
      </c>
    </row>
    <row r="45" spans="1:10" x14ac:dyDescent="0.2">
      <c r="A45" s="19" t="s">
        <v>414</v>
      </c>
      <c r="B45" s="20">
        <v>8</v>
      </c>
      <c r="C45" s="20">
        <v>1</v>
      </c>
      <c r="D45" s="20">
        <v>0</v>
      </c>
      <c r="E45" s="20">
        <v>2</v>
      </c>
      <c r="F45" s="20">
        <v>0</v>
      </c>
      <c r="G45" s="20">
        <v>0</v>
      </c>
      <c r="H45" s="20">
        <v>0</v>
      </c>
      <c r="I45" s="20">
        <v>4</v>
      </c>
      <c r="J45" s="20">
        <v>1</v>
      </c>
    </row>
    <row r="46" spans="1:10" x14ac:dyDescent="0.2">
      <c r="A46" s="19" t="s">
        <v>415</v>
      </c>
      <c r="B46" s="20">
        <v>435</v>
      </c>
      <c r="C46" s="20">
        <v>88</v>
      </c>
      <c r="D46" s="20">
        <v>41</v>
      </c>
      <c r="E46" s="20">
        <v>268</v>
      </c>
      <c r="F46" s="20">
        <v>68</v>
      </c>
      <c r="G46" s="20">
        <v>269</v>
      </c>
      <c r="H46" s="20">
        <v>7</v>
      </c>
      <c r="I46" s="20">
        <v>47</v>
      </c>
      <c r="J46" s="20">
        <v>26</v>
      </c>
    </row>
    <row r="47" spans="1:10" x14ac:dyDescent="0.2">
      <c r="A47" s="19" t="s">
        <v>416</v>
      </c>
      <c r="B47" s="20">
        <v>356</v>
      </c>
      <c r="C47" s="20">
        <v>54</v>
      </c>
      <c r="D47" s="20">
        <v>23</v>
      </c>
      <c r="E47" s="20">
        <v>162</v>
      </c>
      <c r="F47" s="20">
        <v>33</v>
      </c>
      <c r="G47" s="20">
        <v>185</v>
      </c>
      <c r="H47" s="20">
        <v>8</v>
      </c>
      <c r="I47" s="20">
        <v>70</v>
      </c>
      <c r="J47" s="20">
        <v>31</v>
      </c>
    </row>
    <row r="48" spans="1:10" x14ac:dyDescent="0.2">
      <c r="A48" s="19" t="s">
        <v>417</v>
      </c>
      <c r="B48" s="20">
        <v>917</v>
      </c>
      <c r="C48" s="20">
        <v>157</v>
      </c>
      <c r="D48" s="20">
        <v>73</v>
      </c>
      <c r="E48" s="20">
        <v>456</v>
      </c>
      <c r="F48" s="20">
        <v>105</v>
      </c>
      <c r="G48" s="20">
        <v>500</v>
      </c>
      <c r="H48" s="20">
        <v>18</v>
      </c>
      <c r="I48" s="20">
        <v>167</v>
      </c>
      <c r="J48" s="20">
        <v>63</v>
      </c>
    </row>
    <row r="49" spans="1:10" x14ac:dyDescent="0.2">
      <c r="A49" s="19" t="s">
        <v>418</v>
      </c>
      <c r="B49" s="20">
        <v>482</v>
      </c>
      <c r="C49" s="20">
        <v>69</v>
      </c>
      <c r="D49" s="20">
        <v>32</v>
      </c>
      <c r="E49" s="20">
        <v>188</v>
      </c>
      <c r="F49" s="20">
        <v>37</v>
      </c>
      <c r="G49" s="20">
        <v>231</v>
      </c>
      <c r="H49" s="20">
        <v>11</v>
      </c>
      <c r="I49" s="20">
        <v>120</v>
      </c>
      <c r="J49" s="20">
        <v>37</v>
      </c>
    </row>
    <row r="50" spans="1:10" x14ac:dyDescent="0.2">
      <c r="A50" s="19" t="s">
        <v>419</v>
      </c>
      <c r="B50" s="20">
        <v>126</v>
      </c>
      <c r="C50" s="20">
        <v>15</v>
      </c>
      <c r="D50" s="20">
        <v>9</v>
      </c>
      <c r="E50" s="20">
        <v>26</v>
      </c>
      <c r="F50" s="20">
        <v>4</v>
      </c>
      <c r="G50" s="20">
        <v>46</v>
      </c>
      <c r="H50" s="20">
        <v>3</v>
      </c>
      <c r="I50" s="20">
        <v>50</v>
      </c>
      <c r="J50" s="20">
        <v>6</v>
      </c>
    </row>
    <row r="51" spans="1:10" x14ac:dyDescent="0.2">
      <c r="A51" s="18" t="s">
        <v>422</v>
      </c>
      <c r="B51" s="18"/>
      <c r="C51" s="18"/>
      <c r="D51" s="18"/>
      <c r="E51" s="18"/>
      <c r="F51" s="18"/>
      <c r="G51" s="18"/>
      <c r="H51" s="18"/>
      <c r="I51" s="18"/>
      <c r="J51" s="18"/>
    </row>
    <row r="52" spans="1:10" x14ac:dyDescent="0.2">
      <c r="A52" s="19" t="s">
        <v>130</v>
      </c>
      <c r="B52" s="20">
        <v>151</v>
      </c>
      <c r="C52" s="20">
        <v>32</v>
      </c>
      <c r="D52" s="20">
        <v>24</v>
      </c>
      <c r="E52" s="20">
        <v>60</v>
      </c>
      <c r="F52" s="20">
        <v>17</v>
      </c>
      <c r="G52" s="20">
        <v>59</v>
      </c>
      <c r="H52" s="20">
        <v>5</v>
      </c>
      <c r="I52" s="20">
        <v>38</v>
      </c>
      <c r="J52" s="20">
        <v>14</v>
      </c>
    </row>
    <row r="53" spans="1:10" x14ac:dyDescent="0.2">
      <c r="A53" s="19" t="s">
        <v>131</v>
      </c>
      <c r="B53" s="20">
        <v>1446</v>
      </c>
      <c r="C53" s="20">
        <v>315</v>
      </c>
      <c r="D53" s="20">
        <v>222</v>
      </c>
      <c r="E53" s="20">
        <v>814</v>
      </c>
      <c r="F53" s="20">
        <v>216</v>
      </c>
      <c r="G53" s="20">
        <v>891</v>
      </c>
      <c r="H53" s="20">
        <v>27</v>
      </c>
      <c r="I53" s="20">
        <v>183</v>
      </c>
      <c r="J53" s="20">
        <v>84</v>
      </c>
    </row>
    <row r="54" spans="1:10" x14ac:dyDescent="0.2">
      <c r="A54" s="19" t="s">
        <v>392</v>
      </c>
      <c r="B54" s="20">
        <v>150</v>
      </c>
      <c r="C54" s="20">
        <v>23</v>
      </c>
      <c r="D54" s="20">
        <v>8</v>
      </c>
      <c r="E54" s="20">
        <v>71</v>
      </c>
      <c r="F54" s="20">
        <v>16</v>
      </c>
      <c r="G54" s="20">
        <v>71</v>
      </c>
      <c r="H54" s="20">
        <v>1</v>
      </c>
      <c r="I54" s="20">
        <v>36</v>
      </c>
      <c r="J54" s="20">
        <v>5</v>
      </c>
    </row>
    <row r="55" spans="1:10" x14ac:dyDescent="0.2">
      <c r="A55" s="19" t="s">
        <v>132</v>
      </c>
      <c r="B55" s="20">
        <v>372</v>
      </c>
      <c r="C55" s="20">
        <v>51</v>
      </c>
      <c r="D55" s="20">
        <v>21</v>
      </c>
      <c r="E55" s="20">
        <v>138</v>
      </c>
      <c r="F55" s="20">
        <v>34</v>
      </c>
      <c r="G55" s="20">
        <v>175</v>
      </c>
      <c r="H55" s="20">
        <v>8</v>
      </c>
      <c r="I55" s="20">
        <v>105</v>
      </c>
      <c r="J55" s="20">
        <v>30</v>
      </c>
    </row>
    <row r="56" spans="1:10" x14ac:dyDescent="0.2">
      <c r="A56" s="19" t="s">
        <v>423</v>
      </c>
      <c r="B56" s="20">
        <v>69</v>
      </c>
      <c r="C56" s="20">
        <v>11</v>
      </c>
      <c r="D56" s="20">
        <v>10</v>
      </c>
      <c r="E56" s="20">
        <v>27</v>
      </c>
      <c r="F56" s="20">
        <v>8</v>
      </c>
      <c r="G56" s="20">
        <v>30</v>
      </c>
      <c r="H56" s="20">
        <v>0</v>
      </c>
      <c r="I56" s="20">
        <v>14</v>
      </c>
      <c r="J56" s="20">
        <v>7</v>
      </c>
    </row>
    <row r="57" spans="1:10" x14ac:dyDescent="0.2">
      <c r="A57" s="18" t="s">
        <v>133</v>
      </c>
      <c r="B57" s="17">
        <v>92</v>
      </c>
      <c r="C57" s="17">
        <v>16</v>
      </c>
      <c r="D57" s="17">
        <v>14</v>
      </c>
      <c r="E57" s="17">
        <v>31</v>
      </c>
      <c r="F57" s="17">
        <v>11</v>
      </c>
      <c r="G57" s="17">
        <v>28</v>
      </c>
      <c r="H57" s="17">
        <v>3</v>
      </c>
      <c r="I57" s="17">
        <v>26</v>
      </c>
      <c r="J57" s="17">
        <v>12</v>
      </c>
    </row>
    <row r="58" spans="1:10" x14ac:dyDescent="0.2">
      <c r="A58" s="19" t="s">
        <v>134</v>
      </c>
      <c r="B58" s="20">
        <v>813</v>
      </c>
      <c r="C58" s="20">
        <v>169</v>
      </c>
      <c r="D58" s="20">
        <v>151</v>
      </c>
      <c r="E58" s="20">
        <v>451</v>
      </c>
      <c r="F58" s="20">
        <v>120</v>
      </c>
      <c r="G58" s="20">
        <v>498</v>
      </c>
      <c r="H58" s="20">
        <v>15</v>
      </c>
      <c r="I58" s="20">
        <v>111</v>
      </c>
      <c r="J58" s="20">
        <v>46</v>
      </c>
    </row>
    <row r="59" spans="1:10" x14ac:dyDescent="0.2">
      <c r="A59" s="19" t="s">
        <v>393</v>
      </c>
      <c r="B59" s="20">
        <v>65</v>
      </c>
      <c r="C59" s="20">
        <v>10</v>
      </c>
      <c r="D59" s="20">
        <v>4</v>
      </c>
      <c r="E59" s="20">
        <v>22</v>
      </c>
      <c r="F59" s="20">
        <v>7</v>
      </c>
      <c r="G59" s="20">
        <v>28</v>
      </c>
      <c r="H59" s="20">
        <v>1</v>
      </c>
      <c r="I59" s="20">
        <v>22</v>
      </c>
      <c r="J59" s="20">
        <v>4</v>
      </c>
    </row>
    <row r="60" spans="1:10" x14ac:dyDescent="0.2">
      <c r="A60" s="19" t="s">
        <v>135</v>
      </c>
      <c r="B60" s="20">
        <v>83</v>
      </c>
      <c r="C60" s="20">
        <v>12</v>
      </c>
      <c r="D60" s="20">
        <v>11</v>
      </c>
      <c r="E60" s="20">
        <v>30</v>
      </c>
      <c r="F60" s="20">
        <v>10</v>
      </c>
      <c r="G60" s="20">
        <v>41</v>
      </c>
      <c r="H60" s="20">
        <v>0</v>
      </c>
      <c r="I60" s="20">
        <v>23</v>
      </c>
      <c r="J60" s="20">
        <v>6</v>
      </c>
    </row>
    <row r="61" spans="1:10" x14ac:dyDescent="0.2">
      <c r="A61" s="19" t="s">
        <v>424</v>
      </c>
      <c r="B61" s="20">
        <v>39</v>
      </c>
      <c r="C61" s="20">
        <v>6</v>
      </c>
      <c r="D61" s="20">
        <v>5</v>
      </c>
      <c r="E61" s="20">
        <v>16</v>
      </c>
      <c r="F61" s="20">
        <v>5</v>
      </c>
      <c r="G61" s="20">
        <v>18</v>
      </c>
      <c r="H61" s="20">
        <v>0</v>
      </c>
      <c r="I61" s="20">
        <v>6</v>
      </c>
      <c r="J61" s="20">
        <v>4</v>
      </c>
    </row>
    <row r="62" spans="1:10" x14ac:dyDescent="0.2">
      <c r="A62" s="18" t="s">
        <v>136</v>
      </c>
      <c r="B62" s="17">
        <v>59</v>
      </c>
      <c r="C62" s="17">
        <v>16</v>
      </c>
      <c r="D62" s="17">
        <v>10</v>
      </c>
      <c r="E62" s="17">
        <v>29</v>
      </c>
      <c r="F62" s="17">
        <v>6</v>
      </c>
      <c r="G62" s="17">
        <v>31</v>
      </c>
      <c r="H62" s="17">
        <v>2</v>
      </c>
      <c r="I62" s="17">
        <v>12</v>
      </c>
      <c r="J62" s="17">
        <v>2</v>
      </c>
    </row>
    <row r="63" spans="1:10" x14ac:dyDescent="0.2">
      <c r="A63" s="19" t="s">
        <v>134</v>
      </c>
      <c r="B63" s="20">
        <v>632</v>
      </c>
      <c r="C63" s="20">
        <v>145</v>
      </c>
      <c r="D63" s="20">
        <v>70</v>
      </c>
      <c r="E63" s="20">
        <v>363</v>
      </c>
      <c r="F63" s="20">
        <v>96</v>
      </c>
      <c r="G63" s="20">
        <v>392</v>
      </c>
      <c r="H63" s="20">
        <v>11</v>
      </c>
      <c r="I63" s="20">
        <v>72</v>
      </c>
      <c r="J63" s="20">
        <v>38</v>
      </c>
    </row>
    <row r="64" spans="1:10" x14ac:dyDescent="0.2">
      <c r="A64" s="19" t="s">
        <v>393</v>
      </c>
      <c r="B64" s="20">
        <v>85</v>
      </c>
      <c r="C64" s="20">
        <v>13</v>
      </c>
      <c r="D64" s="20">
        <v>4</v>
      </c>
      <c r="E64" s="20">
        <v>49</v>
      </c>
      <c r="F64" s="20">
        <v>9</v>
      </c>
      <c r="G64" s="20">
        <v>43</v>
      </c>
      <c r="H64" s="20">
        <v>0</v>
      </c>
      <c r="I64" s="20">
        <v>14</v>
      </c>
      <c r="J64" s="20">
        <v>1</v>
      </c>
    </row>
    <row r="65" spans="1:10" x14ac:dyDescent="0.2">
      <c r="A65" s="19" t="s">
        <v>135</v>
      </c>
      <c r="B65" s="20">
        <v>289</v>
      </c>
      <c r="C65" s="20">
        <v>39</v>
      </c>
      <c r="D65" s="20">
        <v>10</v>
      </c>
      <c r="E65" s="20">
        <v>108</v>
      </c>
      <c r="F65" s="20">
        <v>24</v>
      </c>
      <c r="G65" s="20">
        <v>134</v>
      </c>
      <c r="H65" s="20">
        <v>8</v>
      </c>
      <c r="I65" s="20">
        <v>82</v>
      </c>
      <c r="J65" s="20">
        <v>24</v>
      </c>
    </row>
    <row r="66" spans="1:10" x14ac:dyDescent="0.2">
      <c r="A66" s="19" t="s">
        <v>424</v>
      </c>
      <c r="B66" s="20">
        <v>30</v>
      </c>
      <c r="C66" s="20">
        <v>5</v>
      </c>
      <c r="D66" s="20">
        <v>5</v>
      </c>
      <c r="E66" s="20">
        <v>11</v>
      </c>
      <c r="F66" s="20">
        <v>3</v>
      </c>
      <c r="G66" s="20">
        <v>12</v>
      </c>
      <c r="H66" s="20">
        <v>0</v>
      </c>
      <c r="I66" s="20">
        <v>8</v>
      </c>
      <c r="J66" s="20">
        <v>3</v>
      </c>
    </row>
    <row r="67" spans="1:10" x14ac:dyDescent="0.2">
      <c r="A67" s="18" t="s">
        <v>425</v>
      </c>
      <c r="B67" s="18"/>
      <c r="C67" s="18"/>
      <c r="D67" s="18"/>
      <c r="E67" s="18"/>
      <c r="F67" s="18"/>
      <c r="G67" s="18"/>
      <c r="H67" s="18"/>
      <c r="I67" s="18"/>
      <c r="J67" s="18"/>
    </row>
    <row r="68" spans="1:10" x14ac:dyDescent="0.2">
      <c r="A68" s="19" t="s">
        <v>426</v>
      </c>
      <c r="B68" s="20">
        <v>366</v>
      </c>
      <c r="C68" s="20">
        <v>60</v>
      </c>
      <c r="D68" s="20">
        <v>32</v>
      </c>
      <c r="E68" s="20">
        <v>152</v>
      </c>
      <c r="F68" s="20">
        <v>36</v>
      </c>
      <c r="G68" s="20">
        <v>145</v>
      </c>
      <c r="H68" s="20">
        <v>6</v>
      </c>
      <c r="I68" s="20">
        <v>93</v>
      </c>
      <c r="J68" s="20">
        <v>34</v>
      </c>
    </row>
    <row r="69" spans="1:10" x14ac:dyDescent="0.2">
      <c r="A69" s="19" t="s">
        <v>427</v>
      </c>
      <c r="B69" s="20">
        <v>1212</v>
      </c>
      <c r="C69" s="20">
        <v>268</v>
      </c>
      <c r="D69" s="20">
        <v>191</v>
      </c>
      <c r="E69" s="20">
        <v>687</v>
      </c>
      <c r="F69" s="20">
        <v>181</v>
      </c>
      <c r="G69" s="20">
        <v>764</v>
      </c>
      <c r="H69" s="20">
        <v>23</v>
      </c>
      <c r="I69" s="20">
        <v>154</v>
      </c>
      <c r="J69" s="20">
        <v>65</v>
      </c>
    </row>
    <row r="70" spans="1:10" x14ac:dyDescent="0.2">
      <c r="A70" s="19" t="s">
        <v>137</v>
      </c>
      <c r="B70" s="20">
        <v>112</v>
      </c>
      <c r="C70" s="20">
        <v>39</v>
      </c>
      <c r="D70" s="20">
        <v>18</v>
      </c>
      <c r="E70" s="20">
        <v>63</v>
      </c>
      <c r="F70" s="20">
        <v>24</v>
      </c>
      <c r="G70" s="20">
        <v>73</v>
      </c>
      <c r="H70" s="20">
        <v>2</v>
      </c>
      <c r="I70" s="20">
        <v>16</v>
      </c>
      <c r="J70" s="20">
        <v>5</v>
      </c>
    </row>
    <row r="71" spans="1:10" x14ac:dyDescent="0.2">
      <c r="A71" s="19" t="s">
        <v>138</v>
      </c>
      <c r="B71" s="20">
        <v>673</v>
      </c>
      <c r="C71" s="20">
        <v>116</v>
      </c>
      <c r="D71" s="20">
        <v>73</v>
      </c>
      <c r="E71" s="20">
        <v>340</v>
      </c>
      <c r="F71" s="20">
        <v>92</v>
      </c>
      <c r="G71" s="20">
        <v>395</v>
      </c>
      <c r="H71" s="20">
        <v>11</v>
      </c>
      <c r="I71" s="20">
        <v>121</v>
      </c>
      <c r="J71" s="20">
        <v>37</v>
      </c>
    </row>
    <row r="72" spans="1:10" x14ac:dyDescent="0.2">
      <c r="A72" s="19" t="s">
        <v>428</v>
      </c>
      <c r="B72" s="20">
        <v>75</v>
      </c>
      <c r="C72" s="20">
        <v>10</v>
      </c>
      <c r="D72" s="20">
        <v>9</v>
      </c>
      <c r="E72" s="20">
        <v>35</v>
      </c>
      <c r="F72" s="20">
        <v>6</v>
      </c>
      <c r="G72" s="20">
        <v>43</v>
      </c>
      <c r="H72" s="20">
        <v>3</v>
      </c>
      <c r="I72" s="20">
        <v>18</v>
      </c>
      <c r="J72" s="20">
        <v>3</v>
      </c>
    </row>
    <row r="73" spans="1:10" x14ac:dyDescent="0.2">
      <c r="A73" s="19" t="s">
        <v>429</v>
      </c>
      <c r="B73" s="20">
        <v>178</v>
      </c>
      <c r="C73" s="20">
        <v>35</v>
      </c>
      <c r="D73" s="20">
        <v>33</v>
      </c>
      <c r="E73" s="20">
        <v>81</v>
      </c>
      <c r="F73" s="20">
        <v>22</v>
      </c>
      <c r="G73" s="20">
        <v>87</v>
      </c>
      <c r="H73" s="20">
        <v>0</v>
      </c>
      <c r="I73" s="20">
        <v>29</v>
      </c>
      <c r="J73" s="20">
        <v>18</v>
      </c>
    </row>
    <row r="74" spans="1:10" x14ac:dyDescent="0.2">
      <c r="A74" s="19" t="s">
        <v>1441</v>
      </c>
      <c r="B74" s="20">
        <v>1644</v>
      </c>
      <c r="C74" s="20">
        <v>337</v>
      </c>
      <c r="D74" s="20">
        <v>220</v>
      </c>
      <c r="E74" s="20">
        <v>877</v>
      </c>
      <c r="F74" s="20">
        <v>233</v>
      </c>
      <c r="G74" s="20">
        <v>994</v>
      </c>
      <c r="H74" s="20">
        <v>35</v>
      </c>
      <c r="I74" s="20">
        <v>254</v>
      </c>
      <c r="J74" s="20">
        <v>88</v>
      </c>
    </row>
    <row r="75" spans="1:10" x14ac:dyDescent="0.2">
      <c r="A75" s="18" t="s">
        <v>430</v>
      </c>
      <c r="B75" s="18"/>
      <c r="C75" s="18"/>
      <c r="D75" s="18"/>
      <c r="E75" s="18"/>
      <c r="F75" s="18"/>
      <c r="G75" s="18"/>
      <c r="H75" s="18"/>
      <c r="I75" s="18"/>
      <c r="J75" s="18"/>
    </row>
    <row r="76" spans="1:10" x14ac:dyDescent="0.2">
      <c r="A76" s="21" t="s">
        <v>431</v>
      </c>
      <c r="B76" s="34">
        <v>366</v>
      </c>
      <c r="C76" s="34">
        <v>60</v>
      </c>
      <c r="D76" s="34">
        <v>32</v>
      </c>
      <c r="E76" s="34">
        <v>152</v>
      </c>
      <c r="F76" s="34">
        <v>36</v>
      </c>
      <c r="G76" s="34">
        <v>145</v>
      </c>
      <c r="H76" s="34">
        <v>6</v>
      </c>
      <c r="I76" s="34">
        <v>93</v>
      </c>
      <c r="J76" s="34">
        <v>34</v>
      </c>
    </row>
    <row r="77" spans="1:10" x14ac:dyDescent="0.2">
      <c r="A77" s="21" t="s">
        <v>432</v>
      </c>
      <c r="B77" s="34">
        <v>954</v>
      </c>
      <c r="C77" s="34">
        <v>204</v>
      </c>
      <c r="D77" s="34">
        <v>135</v>
      </c>
      <c r="E77" s="34">
        <v>509</v>
      </c>
      <c r="F77" s="34">
        <v>131</v>
      </c>
      <c r="G77" s="34">
        <v>579</v>
      </c>
      <c r="H77" s="34">
        <v>21</v>
      </c>
      <c r="I77" s="34">
        <v>141</v>
      </c>
      <c r="J77" s="34">
        <v>54</v>
      </c>
    </row>
    <row r="78" spans="1:10" x14ac:dyDescent="0.2">
      <c r="A78" s="19" t="s">
        <v>433</v>
      </c>
      <c r="B78" s="20">
        <v>345</v>
      </c>
      <c r="C78" s="20">
        <v>66</v>
      </c>
      <c r="D78" s="20">
        <v>46</v>
      </c>
      <c r="E78" s="20">
        <v>187</v>
      </c>
      <c r="F78" s="20">
        <v>49</v>
      </c>
      <c r="G78" s="20">
        <v>196</v>
      </c>
      <c r="H78" s="20">
        <v>7</v>
      </c>
      <c r="I78" s="20">
        <v>55</v>
      </c>
      <c r="J78" s="20">
        <v>20</v>
      </c>
    </row>
    <row r="79" spans="1:10" x14ac:dyDescent="0.2">
      <c r="A79" s="19" t="s">
        <v>434</v>
      </c>
      <c r="B79" s="20">
        <v>141</v>
      </c>
      <c r="C79" s="20">
        <v>26</v>
      </c>
      <c r="D79" s="20">
        <v>16</v>
      </c>
      <c r="E79" s="20">
        <v>76</v>
      </c>
      <c r="F79" s="20">
        <v>22</v>
      </c>
      <c r="G79" s="20">
        <v>87</v>
      </c>
      <c r="H79" s="20">
        <v>2</v>
      </c>
      <c r="I79" s="20">
        <v>29</v>
      </c>
      <c r="J79" s="20">
        <v>2</v>
      </c>
    </row>
    <row r="80" spans="1:10" x14ac:dyDescent="0.2">
      <c r="A80" s="19" t="s">
        <v>435</v>
      </c>
      <c r="B80" s="20">
        <v>56</v>
      </c>
      <c r="C80" s="20">
        <v>10</v>
      </c>
      <c r="D80" s="20">
        <v>8</v>
      </c>
      <c r="E80" s="20">
        <v>29</v>
      </c>
      <c r="F80" s="20">
        <v>5</v>
      </c>
      <c r="G80" s="20">
        <v>36</v>
      </c>
      <c r="H80" s="20">
        <v>0</v>
      </c>
      <c r="I80" s="20">
        <v>9</v>
      </c>
      <c r="J80" s="20">
        <v>4</v>
      </c>
    </row>
    <row r="81" spans="1:10" x14ac:dyDescent="0.2">
      <c r="A81" s="19" t="s">
        <v>436</v>
      </c>
      <c r="B81" s="20">
        <v>48</v>
      </c>
      <c r="C81" s="20">
        <v>12</v>
      </c>
      <c r="D81" s="20">
        <v>6</v>
      </c>
      <c r="E81" s="20">
        <v>28</v>
      </c>
      <c r="F81" s="20">
        <v>9</v>
      </c>
      <c r="G81" s="20">
        <v>30</v>
      </c>
      <c r="H81" s="20">
        <v>1</v>
      </c>
      <c r="I81" s="20">
        <v>5</v>
      </c>
      <c r="J81" s="20">
        <v>4</v>
      </c>
    </row>
    <row r="82" spans="1:10" x14ac:dyDescent="0.2">
      <c r="A82" s="19" t="s">
        <v>437</v>
      </c>
      <c r="B82" s="20">
        <v>20</v>
      </c>
      <c r="C82" s="20">
        <v>7</v>
      </c>
      <c r="D82" s="20">
        <v>0</v>
      </c>
      <c r="E82" s="20">
        <v>12</v>
      </c>
      <c r="F82" s="20">
        <v>2</v>
      </c>
      <c r="G82" s="20">
        <v>14</v>
      </c>
      <c r="H82" s="20">
        <v>0</v>
      </c>
      <c r="I82" s="20">
        <v>1</v>
      </c>
      <c r="J82" s="20">
        <v>0</v>
      </c>
    </row>
    <row r="83" spans="1:10" x14ac:dyDescent="0.2">
      <c r="A83" s="19" t="s">
        <v>438</v>
      </c>
      <c r="B83" s="20">
        <v>4</v>
      </c>
      <c r="C83" s="20">
        <v>0</v>
      </c>
      <c r="D83" s="20">
        <v>1</v>
      </c>
      <c r="E83" s="20">
        <v>1</v>
      </c>
      <c r="F83" s="20">
        <v>0</v>
      </c>
      <c r="G83" s="20">
        <v>3</v>
      </c>
      <c r="H83" s="20">
        <v>0</v>
      </c>
      <c r="I83" s="20">
        <v>1</v>
      </c>
      <c r="J83" s="20">
        <v>0</v>
      </c>
    </row>
    <row r="84" spans="1:10" x14ac:dyDescent="0.2">
      <c r="A84" s="19" t="s">
        <v>439</v>
      </c>
      <c r="B84" s="20">
        <v>2</v>
      </c>
      <c r="C84" s="20">
        <v>0</v>
      </c>
      <c r="D84" s="20">
        <v>0</v>
      </c>
      <c r="E84" s="20">
        <v>1</v>
      </c>
      <c r="F84" s="20">
        <v>0</v>
      </c>
      <c r="G84" s="20">
        <v>1</v>
      </c>
      <c r="H84" s="20">
        <v>0</v>
      </c>
      <c r="I84" s="20">
        <v>1</v>
      </c>
      <c r="J84" s="20">
        <v>0</v>
      </c>
    </row>
    <row r="85" spans="1:10" x14ac:dyDescent="0.2">
      <c r="A85" s="19" t="s">
        <v>440</v>
      </c>
      <c r="B85" s="20">
        <v>2</v>
      </c>
      <c r="C85" s="20">
        <v>1</v>
      </c>
      <c r="D85" s="20">
        <v>1</v>
      </c>
      <c r="E85" s="20">
        <v>2</v>
      </c>
      <c r="F85" s="20">
        <v>0</v>
      </c>
      <c r="G85" s="20">
        <v>2</v>
      </c>
      <c r="H85" s="20">
        <v>0</v>
      </c>
      <c r="I85" s="20">
        <v>0</v>
      </c>
      <c r="J85" s="20">
        <v>0</v>
      </c>
    </row>
    <row r="86" spans="1:10" x14ac:dyDescent="0.2">
      <c r="A86" s="19" t="s">
        <v>429</v>
      </c>
      <c r="B86" s="20">
        <v>250</v>
      </c>
      <c r="C86" s="20">
        <v>46</v>
      </c>
      <c r="D86" s="20">
        <v>40</v>
      </c>
      <c r="E86" s="20">
        <v>113</v>
      </c>
      <c r="F86" s="20">
        <v>37</v>
      </c>
      <c r="G86" s="20">
        <v>133</v>
      </c>
      <c r="H86" s="20">
        <v>4</v>
      </c>
      <c r="I86" s="20">
        <v>41</v>
      </c>
      <c r="J86" s="20">
        <v>22</v>
      </c>
    </row>
    <row r="87" spans="1:10" x14ac:dyDescent="0.2">
      <c r="A87" s="18" t="s">
        <v>441</v>
      </c>
      <c r="B87" s="18"/>
      <c r="C87" s="18"/>
      <c r="D87" s="18"/>
      <c r="E87" s="18"/>
      <c r="F87" s="18"/>
      <c r="G87" s="18"/>
      <c r="H87" s="18"/>
      <c r="I87" s="18"/>
      <c r="J87" s="18"/>
    </row>
    <row r="88" spans="1:10" x14ac:dyDescent="0.2">
      <c r="A88" s="19" t="s">
        <v>442</v>
      </c>
      <c r="B88" s="20">
        <v>1712</v>
      </c>
      <c r="C88" s="20">
        <v>348</v>
      </c>
      <c r="D88" s="20">
        <v>218</v>
      </c>
      <c r="E88" s="20">
        <v>893</v>
      </c>
      <c r="F88" s="20">
        <v>242</v>
      </c>
      <c r="G88" s="20">
        <v>1009</v>
      </c>
      <c r="H88" s="20">
        <v>32</v>
      </c>
      <c r="I88" s="20">
        <v>275</v>
      </c>
      <c r="J88" s="20">
        <v>101</v>
      </c>
    </row>
    <row r="89" spans="1:10" x14ac:dyDescent="0.2">
      <c r="A89" s="19" t="s">
        <v>139</v>
      </c>
      <c r="B89" s="20">
        <v>76</v>
      </c>
      <c r="C89" s="20">
        <v>20</v>
      </c>
      <c r="D89" s="20">
        <v>17</v>
      </c>
      <c r="E89" s="20">
        <v>40</v>
      </c>
      <c r="F89" s="20">
        <v>11</v>
      </c>
      <c r="G89" s="20">
        <v>44</v>
      </c>
      <c r="H89" s="20">
        <v>0</v>
      </c>
      <c r="I89" s="20">
        <v>12</v>
      </c>
      <c r="J89" s="20">
        <v>5</v>
      </c>
    </row>
    <row r="90" spans="1:10" x14ac:dyDescent="0.2">
      <c r="A90" s="19" t="s">
        <v>443</v>
      </c>
      <c r="B90" s="20">
        <v>59</v>
      </c>
      <c r="C90" s="20">
        <v>6</v>
      </c>
      <c r="D90" s="20">
        <v>9</v>
      </c>
      <c r="E90" s="20">
        <v>27</v>
      </c>
      <c r="F90" s="20">
        <v>9</v>
      </c>
      <c r="G90" s="20">
        <v>32</v>
      </c>
      <c r="H90" s="20">
        <v>1</v>
      </c>
      <c r="I90" s="20">
        <v>15</v>
      </c>
      <c r="J90" s="20">
        <v>4</v>
      </c>
    </row>
    <row r="91" spans="1:10" x14ac:dyDescent="0.2">
      <c r="A91" s="19" t="s">
        <v>140</v>
      </c>
      <c r="B91" s="20">
        <v>194</v>
      </c>
      <c r="C91" s="20">
        <v>30</v>
      </c>
      <c r="D91" s="20">
        <v>19</v>
      </c>
      <c r="E91" s="20">
        <v>92</v>
      </c>
      <c r="F91" s="20">
        <v>16</v>
      </c>
      <c r="G91" s="20">
        <v>78</v>
      </c>
      <c r="H91" s="20">
        <v>3</v>
      </c>
      <c r="I91" s="20">
        <v>47</v>
      </c>
      <c r="J91" s="20">
        <v>15</v>
      </c>
    </row>
    <row r="92" spans="1:10" x14ac:dyDescent="0.2">
      <c r="A92" s="19" t="s">
        <v>141</v>
      </c>
      <c r="B92" s="20">
        <v>16</v>
      </c>
      <c r="C92" s="20">
        <v>2</v>
      </c>
      <c r="D92" s="20">
        <v>0</v>
      </c>
      <c r="E92" s="20">
        <v>9</v>
      </c>
      <c r="F92" s="20">
        <v>1</v>
      </c>
      <c r="G92" s="20">
        <v>10</v>
      </c>
      <c r="H92" s="20">
        <v>0</v>
      </c>
      <c r="I92" s="20">
        <v>2</v>
      </c>
      <c r="J92" s="20">
        <v>2</v>
      </c>
    </row>
    <row r="93" spans="1:10" x14ac:dyDescent="0.2">
      <c r="A93" s="19" t="s">
        <v>401</v>
      </c>
      <c r="B93" s="20">
        <v>46</v>
      </c>
      <c r="C93" s="20">
        <v>10</v>
      </c>
      <c r="D93" s="20">
        <v>10</v>
      </c>
      <c r="E93" s="20">
        <v>15</v>
      </c>
      <c r="F93" s="20">
        <v>2</v>
      </c>
      <c r="G93" s="20">
        <v>20</v>
      </c>
      <c r="H93" s="20">
        <v>5</v>
      </c>
      <c r="I93" s="20">
        <v>9</v>
      </c>
      <c r="J93" s="20">
        <v>3</v>
      </c>
    </row>
    <row r="94" spans="1:10" x14ac:dyDescent="0.2">
      <c r="A94" s="19" t="s">
        <v>429</v>
      </c>
      <c r="B94" s="20">
        <v>85</v>
      </c>
      <c r="C94" s="20">
        <v>16</v>
      </c>
      <c r="D94" s="20">
        <v>12</v>
      </c>
      <c r="E94" s="20">
        <v>34</v>
      </c>
      <c r="F94" s="20">
        <v>10</v>
      </c>
      <c r="G94" s="20">
        <v>33</v>
      </c>
      <c r="H94" s="20">
        <v>0</v>
      </c>
      <c r="I94" s="20">
        <v>16</v>
      </c>
      <c r="J94" s="20">
        <v>10</v>
      </c>
    </row>
    <row r="95" spans="1:10" x14ac:dyDescent="0.2">
      <c r="A95" s="18" t="s">
        <v>444</v>
      </c>
      <c r="B95" s="18"/>
      <c r="C95" s="18"/>
      <c r="D95" s="18"/>
      <c r="E95" s="18"/>
      <c r="F95" s="18"/>
      <c r="G95" s="18"/>
      <c r="H95" s="18"/>
      <c r="I95" s="18"/>
      <c r="J95" s="18"/>
    </row>
    <row r="96" spans="1:10" x14ac:dyDescent="0.2">
      <c r="A96" s="19" t="s">
        <v>445</v>
      </c>
      <c r="B96" s="20">
        <v>1212</v>
      </c>
      <c r="C96" s="20">
        <v>256</v>
      </c>
      <c r="D96" s="20">
        <v>176</v>
      </c>
      <c r="E96" s="20">
        <v>661</v>
      </c>
      <c r="F96" s="20">
        <v>177</v>
      </c>
      <c r="G96" s="20">
        <v>733</v>
      </c>
      <c r="H96" s="20">
        <v>23</v>
      </c>
      <c r="I96" s="20">
        <v>188</v>
      </c>
      <c r="J96" s="20">
        <v>62</v>
      </c>
    </row>
    <row r="97" spans="1:10" x14ac:dyDescent="0.2">
      <c r="A97" s="19" t="s">
        <v>446</v>
      </c>
      <c r="B97" s="20">
        <v>24</v>
      </c>
      <c r="C97" s="20">
        <v>5</v>
      </c>
      <c r="D97" s="20">
        <v>1</v>
      </c>
      <c r="E97" s="20">
        <v>13</v>
      </c>
      <c r="F97" s="20">
        <v>4</v>
      </c>
      <c r="G97" s="20">
        <v>13</v>
      </c>
      <c r="H97" s="20">
        <v>0</v>
      </c>
      <c r="I97" s="20">
        <v>5</v>
      </c>
      <c r="J97" s="20">
        <v>1</v>
      </c>
    </row>
    <row r="98" spans="1:10" x14ac:dyDescent="0.2">
      <c r="A98" s="19" t="s">
        <v>447</v>
      </c>
      <c r="B98" s="20">
        <v>76</v>
      </c>
      <c r="C98" s="20">
        <v>15</v>
      </c>
      <c r="D98" s="20">
        <v>8</v>
      </c>
      <c r="E98" s="20">
        <v>43</v>
      </c>
      <c r="F98" s="20">
        <v>9</v>
      </c>
      <c r="G98" s="20">
        <v>50</v>
      </c>
      <c r="H98" s="20">
        <v>1</v>
      </c>
      <c r="I98" s="20">
        <v>10</v>
      </c>
      <c r="J98" s="20">
        <v>4</v>
      </c>
    </row>
    <row r="99" spans="1:10" x14ac:dyDescent="0.2">
      <c r="A99" s="19" t="s">
        <v>448</v>
      </c>
      <c r="B99" s="20">
        <v>43</v>
      </c>
      <c r="C99" s="20">
        <v>7</v>
      </c>
      <c r="D99" s="20">
        <v>6</v>
      </c>
      <c r="E99" s="20">
        <v>29</v>
      </c>
      <c r="F99" s="20">
        <v>12</v>
      </c>
      <c r="G99" s="20">
        <v>25</v>
      </c>
      <c r="H99" s="20">
        <v>0</v>
      </c>
      <c r="I99" s="20">
        <v>5</v>
      </c>
      <c r="J99" s="20">
        <v>3</v>
      </c>
    </row>
    <row r="100" spans="1:10" x14ac:dyDescent="0.2">
      <c r="A100" s="19" t="s">
        <v>449</v>
      </c>
      <c r="B100" s="20">
        <v>14</v>
      </c>
      <c r="C100" s="20">
        <v>3</v>
      </c>
      <c r="D100" s="20">
        <v>4</v>
      </c>
      <c r="E100" s="20">
        <v>7</v>
      </c>
      <c r="F100" s="20">
        <v>0</v>
      </c>
      <c r="G100" s="20">
        <v>11</v>
      </c>
      <c r="H100" s="20">
        <v>2</v>
      </c>
      <c r="I100" s="20">
        <v>1</v>
      </c>
      <c r="J100" s="20">
        <v>0</v>
      </c>
    </row>
    <row r="101" spans="1:10" x14ac:dyDescent="0.2">
      <c r="A101" s="19" t="s">
        <v>450</v>
      </c>
      <c r="B101" s="20">
        <v>5</v>
      </c>
      <c r="C101" s="20">
        <v>2</v>
      </c>
      <c r="D101" s="20">
        <v>0</v>
      </c>
      <c r="E101" s="20">
        <v>4</v>
      </c>
      <c r="F101" s="20">
        <v>1</v>
      </c>
      <c r="G101" s="20">
        <v>5</v>
      </c>
      <c r="H101" s="20">
        <v>0</v>
      </c>
      <c r="I101" s="20">
        <v>0</v>
      </c>
      <c r="J101" s="20">
        <v>0</v>
      </c>
    </row>
    <row r="102" spans="1:10" x14ac:dyDescent="0.2">
      <c r="A102" s="19" t="s">
        <v>429</v>
      </c>
      <c r="B102" s="20">
        <v>414</v>
      </c>
      <c r="C102" s="20">
        <v>80</v>
      </c>
      <c r="D102" s="20">
        <v>40</v>
      </c>
      <c r="E102" s="20">
        <v>176</v>
      </c>
      <c r="F102" s="20">
        <v>50</v>
      </c>
      <c r="G102" s="20">
        <v>216</v>
      </c>
      <c r="H102" s="20">
        <v>6</v>
      </c>
      <c r="I102" s="20">
        <v>78</v>
      </c>
      <c r="J102" s="20">
        <v>36</v>
      </c>
    </row>
    <row r="103" spans="1:10" x14ac:dyDescent="0.2">
      <c r="A103" s="18" t="s">
        <v>451</v>
      </c>
      <c r="B103" s="18"/>
      <c r="C103" s="18"/>
      <c r="D103" s="18"/>
      <c r="E103" s="18"/>
      <c r="F103" s="18"/>
      <c r="G103" s="18"/>
      <c r="H103" s="18"/>
      <c r="I103" s="18"/>
      <c r="J103" s="18"/>
    </row>
    <row r="104" spans="1:10" x14ac:dyDescent="0.2">
      <c r="A104" s="19" t="s">
        <v>445</v>
      </c>
      <c r="B104" s="20">
        <v>13</v>
      </c>
      <c r="C104" s="20">
        <v>2</v>
      </c>
      <c r="D104" s="20">
        <v>3</v>
      </c>
      <c r="E104" s="20">
        <v>5</v>
      </c>
      <c r="F104" s="20">
        <v>1</v>
      </c>
      <c r="G104" s="20">
        <v>6</v>
      </c>
      <c r="H104" s="20">
        <v>2</v>
      </c>
      <c r="I104" s="20">
        <v>3</v>
      </c>
      <c r="J104" s="20">
        <v>1</v>
      </c>
    </row>
    <row r="105" spans="1:10" x14ac:dyDescent="0.2">
      <c r="A105" s="19" t="s">
        <v>446</v>
      </c>
      <c r="B105" s="20">
        <v>89</v>
      </c>
      <c r="C105" s="20">
        <v>13</v>
      </c>
      <c r="D105" s="20">
        <v>6</v>
      </c>
      <c r="E105" s="20">
        <v>37</v>
      </c>
      <c r="F105" s="20">
        <v>9</v>
      </c>
      <c r="G105" s="20">
        <v>33</v>
      </c>
      <c r="H105" s="20">
        <v>2</v>
      </c>
      <c r="I105" s="20">
        <v>30</v>
      </c>
      <c r="J105" s="20">
        <v>5</v>
      </c>
    </row>
    <row r="106" spans="1:10" x14ac:dyDescent="0.2">
      <c r="A106" s="19" t="s">
        <v>447</v>
      </c>
      <c r="B106" s="20">
        <v>143</v>
      </c>
      <c r="C106" s="20">
        <v>24</v>
      </c>
      <c r="D106" s="20">
        <v>17</v>
      </c>
      <c r="E106" s="20">
        <v>75</v>
      </c>
      <c r="F106" s="20">
        <v>11</v>
      </c>
      <c r="G106" s="20">
        <v>66</v>
      </c>
      <c r="H106" s="20">
        <v>3</v>
      </c>
      <c r="I106" s="20">
        <v>22</v>
      </c>
      <c r="J106" s="20">
        <v>13</v>
      </c>
    </row>
    <row r="107" spans="1:10" x14ac:dyDescent="0.2">
      <c r="A107" s="19" t="s">
        <v>448</v>
      </c>
      <c r="B107" s="20">
        <v>27</v>
      </c>
      <c r="C107" s="20">
        <v>5</v>
      </c>
      <c r="D107" s="20">
        <v>7</v>
      </c>
      <c r="E107" s="20">
        <v>13</v>
      </c>
      <c r="F107" s="20">
        <v>4</v>
      </c>
      <c r="G107" s="20">
        <v>13</v>
      </c>
      <c r="H107" s="20">
        <v>1</v>
      </c>
      <c r="I107" s="20">
        <v>8</v>
      </c>
      <c r="J107" s="20">
        <v>2</v>
      </c>
    </row>
    <row r="108" spans="1:10" x14ac:dyDescent="0.2">
      <c r="A108" s="19" t="s">
        <v>449</v>
      </c>
      <c r="B108" s="20">
        <v>5</v>
      </c>
      <c r="C108" s="20">
        <v>0</v>
      </c>
      <c r="D108" s="20">
        <v>1</v>
      </c>
      <c r="E108" s="20">
        <v>2</v>
      </c>
      <c r="F108" s="20">
        <v>1</v>
      </c>
      <c r="G108" s="20">
        <v>2</v>
      </c>
      <c r="H108" s="20">
        <v>0</v>
      </c>
      <c r="I108" s="20">
        <v>1</v>
      </c>
      <c r="J108" s="20">
        <v>0</v>
      </c>
    </row>
    <row r="109" spans="1:10" x14ac:dyDescent="0.2">
      <c r="A109" s="19" t="s">
        <v>450</v>
      </c>
      <c r="B109" s="20">
        <v>10</v>
      </c>
      <c r="C109" s="20">
        <v>1</v>
      </c>
      <c r="D109" s="20">
        <v>1</v>
      </c>
      <c r="E109" s="20">
        <v>3</v>
      </c>
      <c r="F109" s="20">
        <v>1</v>
      </c>
      <c r="G109" s="20">
        <v>6</v>
      </c>
      <c r="H109" s="20">
        <v>0</v>
      </c>
      <c r="I109" s="20">
        <v>2</v>
      </c>
      <c r="J109" s="20">
        <v>1</v>
      </c>
    </row>
    <row r="110" spans="1:10" x14ac:dyDescent="0.2">
      <c r="A110" s="19" t="s">
        <v>429</v>
      </c>
      <c r="B110" s="20">
        <v>28</v>
      </c>
      <c r="C110" s="20">
        <v>3</v>
      </c>
      <c r="D110" s="20">
        <v>3</v>
      </c>
      <c r="E110" s="20">
        <v>8</v>
      </c>
      <c r="F110" s="20">
        <v>1</v>
      </c>
      <c r="G110" s="20">
        <v>14</v>
      </c>
      <c r="H110" s="20">
        <v>1</v>
      </c>
      <c r="I110" s="20">
        <v>7</v>
      </c>
      <c r="J110" s="20">
        <v>2</v>
      </c>
    </row>
    <row r="111" spans="1:10" x14ac:dyDescent="0.2">
      <c r="A111" s="18" t="s">
        <v>142</v>
      </c>
      <c r="B111" s="18"/>
      <c r="C111" s="18"/>
      <c r="D111" s="18"/>
      <c r="E111" s="18"/>
      <c r="F111" s="18"/>
      <c r="G111" s="18"/>
      <c r="H111" s="18"/>
      <c r="I111" s="18"/>
      <c r="J111" s="18"/>
    </row>
    <row r="112" spans="1:10" x14ac:dyDescent="0.2">
      <c r="A112" s="19" t="s">
        <v>452</v>
      </c>
      <c r="B112" s="20">
        <v>90</v>
      </c>
      <c r="C112" s="20">
        <v>27</v>
      </c>
      <c r="D112" s="20">
        <v>23</v>
      </c>
      <c r="E112" s="20">
        <v>50</v>
      </c>
      <c r="F112" s="20">
        <v>15</v>
      </c>
      <c r="G112" s="20">
        <v>59</v>
      </c>
      <c r="H112" s="20">
        <v>2</v>
      </c>
      <c r="I112" s="20">
        <v>11</v>
      </c>
      <c r="J112" s="20">
        <v>4</v>
      </c>
    </row>
    <row r="113" spans="1:10" x14ac:dyDescent="0.2">
      <c r="A113" s="19" t="s">
        <v>453</v>
      </c>
      <c r="B113" s="20">
        <v>307</v>
      </c>
      <c r="C113" s="20">
        <v>89</v>
      </c>
      <c r="D113" s="20">
        <v>51</v>
      </c>
      <c r="E113" s="20">
        <v>198</v>
      </c>
      <c r="F113" s="20">
        <v>62</v>
      </c>
      <c r="G113" s="20">
        <v>194</v>
      </c>
      <c r="H113" s="20">
        <v>6</v>
      </c>
      <c r="I113" s="20">
        <v>36</v>
      </c>
      <c r="J113" s="20">
        <v>9</v>
      </c>
    </row>
    <row r="114" spans="1:10" x14ac:dyDescent="0.2">
      <c r="A114" s="19" t="s">
        <v>454</v>
      </c>
      <c r="B114" s="20">
        <v>392</v>
      </c>
      <c r="C114" s="20">
        <v>97</v>
      </c>
      <c r="D114" s="20">
        <v>64</v>
      </c>
      <c r="E114" s="20">
        <v>248</v>
      </c>
      <c r="F114" s="20">
        <v>63</v>
      </c>
      <c r="G114" s="20">
        <v>246</v>
      </c>
      <c r="H114" s="20">
        <v>6</v>
      </c>
      <c r="I114" s="20">
        <v>35</v>
      </c>
      <c r="J114" s="20">
        <v>14</v>
      </c>
    </row>
    <row r="115" spans="1:10" x14ac:dyDescent="0.2">
      <c r="A115" s="19" t="s">
        <v>455</v>
      </c>
      <c r="B115" s="20">
        <v>379</v>
      </c>
      <c r="C115" s="20">
        <v>69</v>
      </c>
      <c r="D115" s="20">
        <v>53</v>
      </c>
      <c r="E115" s="20">
        <v>201</v>
      </c>
      <c r="F115" s="20">
        <v>60</v>
      </c>
      <c r="G115" s="20">
        <v>220</v>
      </c>
      <c r="H115" s="20">
        <v>8</v>
      </c>
      <c r="I115" s="20">
        <v>65</v>
      </c>
      <c r="J115" s="20">
        <v>28</v>
      </c>
    </row>
    <row r="116" spans="1:10" x14ac:dyDescent="0.2">
      <c r="A116" s="19" t="s">
        <v>456</v>
      </c>
      <c r="B116" s="20">
        <v>951</v>
      </c>
      <c r="C116" s="20">
        <v>138</v>
      </c>
      <c r="D116" s="20">
        <v>82</v>
      </c>
      <c r="E116" s="20">
        <v>386</v>
      </c>
      <c r="F116" s="20">
        <v>82</v>
      </c>
      <c r="G116" s="20">
        <v>478</v>
      </c>
      <c r="H116" s="20">
        <v>19</v>
      </c>
      <c r="I116" s="20">
        <v>215</v>
      </c>
      <c r="J116" s="20">
        <v>79</v>
      </c>
    </row>
    <row r="117" spans="1:10" x14ac:dyDescent="0.2">
      <c r="A117" s="19" t="s">
        <v>429</v>
      </c>
      <c r="B117" s="20">
        <v>69</v>
      </c>
      <c r="C117" s="20">
        <v>12</v>
      </c>
      <c r="D117" s="20">
        <v>12</v>
      </c>
      <c r="E117" s="20">
        <v>27</v>
      </c>
      <c r="F117" s="20">
        <v>9</v>
      </c>
      <c r="G117" s="20">
        <v>29</v>
      </c>
      <c r="H117" s="20">
        <v>0</v>
      </c>
      <c r="I117" s="20">
        <v>14</v>
      </c>
      <c r="J117" s="20">
        <v>6</v>
      </c>
    </row>
    <row r="118" spans="1:10" x14ac:dyDescent="0.2">
      <c r="A118" s="18" t="s">
        <v>143</v>
      </c>
      <c r="B118" s="18"/>
      <c r="C118" s="18"/>
      <c r="D118" s="18"/>
      <c r="E118" s="18"/>
      <c r="F118" s="18"/>
      <c r="G118" s="18"/>
      <c r="H118" s="18"/>
      <c r="I118" s="18"/>
      <c r="J118" s="18"/>
    </row>
    <row r="119" spans="1:10" x14ac:dyDescent="0.2">
      <c r="A119" s="21" t="s">
        <v>457</v>
      </c>
      <c r="B119" s="21"/>
      <c r="C119" s="21"/>
      <c r="D119" s="21"/>
      <c r="E119" s="21"/>
      <c r="F119" s="21"/>
      <c r="G119" s="21"/>
      <c r="H119" s="21"/>
      <c r="I119" s="21"/>
      <c r="J119" s="21"/>
    </row>
    <row r="120" spans="1:10" x14ac:dyDescent="0.2">
      <c r="A120" s="19" t="s">
        <v>458</v>
      </c>
      <c r="B120" s="20">
        <v>546</v>
      </c>
      <c r="C120" s="20">
        <v>140</v>
      </c>
      <c r="D120" s="20">
        <v>99</v>
      </c>
      <c r="E120" s="20">
        <v>329</v>
      </c>
      <c r="F120" s="20">
        <v>93</v>
      </c>
      <c r="G120" s="20">
        <v>347</v>
      </c>
      <c r="H120" s="20">
        <v>11</v>
      </c>
      <c r="I120" s="20">
        <v>70</v>
      </c>
      <c r="J120" s="20">
        <v>21</v>
      </c>
    </row>
    <row r="121" spans="1:10" x14ac:dyDescent="0.2">
      <c r="A121" s="19" t="s">
        <v>459</v>
      </c>
      <c r="B121" s="20">
        <v>531</v>
      </c>
      <c r="C121" s="20">
        <v>123</v>
      </c>
      <c r="D121" s="20">
        <v>74</v>
      </c>
      <c r="E121" s="20">
        <v>329</v>
      </c>
      <c r="F121" s="20">
        <v>96</v>
      </c>
      <c r="G121" s="20">
        <v>340</v>
      </c>
      <c r="H121" s="20">
        <v>11</v>
      </c>
      <c r="I121" s="20">
        <v>58</v>
      </c>
      <c r="J121" s="20">
        <v>24</v>
      </c>
    </row>
    <row r="122" spans="1:10" x14ac:dyDescent="0.2">
      <c r="A122" s="19" t="s">
        <v>460</v>
      </c>
      <c r="B122" s="20">
        <v>205</v>
      </c>
      <c r="C122" s="20">
        <v>30</v>
      </c>
      <c r="D122" s="20">
        <v>28</v>
      </c>
      <c r="E122" s="20">
        <v>96</v>
      </c>
      <c r="F122" s="20">
        <v>32</v>
      </c>
      <c r="G122" s="20">
        <v>107</v>
      </c>
      <c r="H122" s="20">
        <v>2</v>
      </c>
      <c r="I122" s="20">
        <v>43</v>
      </c>
      <c r="J122" s="20">
        <v>16</v>
      </c>
    </row>
    <row r="123" spans="1:10" x14ac:dyDescent="0.2">
      <c r="A123" s="19" t="s">
        <v>461</v>
      </c>
      <c r="B123" s="20">
        <v>762</v>
      </c>
      <c r="C123" s="20">
        <v>112</v>
      </c>
      <c r="D123" s="20">
        <v>65</v>
      </c>
      <c r="E123" s="20">
        <v>300</v>
      </c>
      <c r="F123" s="20">
        <v>55</v>
      </c>
      <c r="G123" s="20">
        <v>362</v>
      </c>
      <c r="H123" s="20">
        <v>15</v>
      </c>
      <c r="I123" s="20">
        <v>178</v>
      </c>
      <c r="J123" s="20">
        <v>67</v>
      </c>
    </row>
    <row r="124" spans="1:10" x14ac:dyDescent="0.2">
      <c r="A124" s="19" t="s">
        <v>429</v>
      </c>
      <c r="B124" s="20">
        <v>144</v>
      </c>
      <c r="C124" s="20">
        <v>27</v>
      </c>
      <c r="D124" s="20">
        <v>19</v>
      </c>
      <c r="E124" s="20">
        <v>56</v>
      </c>
      <c r="F124" s="20">
        <v>15</v>
      </c>
      <c r="G124" s="20">
        <v>70</v>
      </c>
      <c r="H124" s="20">
        <v>2</v>
      </c>
      <c r="I124" s="20">
        <v>27</v>
      </c>
      <c r="J124" s="20">
        <v>12</v>
      </c>
    </row>
    <row r="125" spans="1:10" x14ac:dyDescent="0.2">
      <c r="A125" s="18" t="s">
        <v>143</v>
      </c>
      <c r="B125" s="18"/>
      <c r="C125" s="18"/>
      <c r="D125" s="18"/>
      <c r="E125" s="18"/>
      <c r="F125" s="18"/>
      <c r="G125" s="18"/>
      <c r="H125" s="18"/>
      <c r="I125" s="18"/>
      <c r="J125" s="18"/>
    </row>
    <row r="126" spans="1:10" x14ac:dyDescent="0.2">
      <c r="A126" s="21" t="s">
        <v>462</v>
      </c>
      <c r="B126" s="21"/>
      <c r="C126" s="21"/>
      <c r="D126" s="21"/>
      <c r="E126" s="21"/>
      <c r="F126" s="21"/>
      <c r="G126" s="21"/>
      <c r="H126" s="21"/>
      <c r="I126" s="21"/>
      <c r="J126" s="21"/>
    </row>
    <row r="127" spans="1:10" x14ac:dyDescent="0.2">
      <c r="A127" s="19" t="s">
        <v>458</v>
      </c>
      <c r="B127" s="20">
        <v>285</v>
      </c>
      <c r="C127" s="20">
        <v>82</v>
      </c>
      <c r="D127" s="20">
        <v>55</v>
      </c>
      <c r="E127" s="20">
        <v>195</v>
      </c>
      <c r="F127" s="20">
        <v>53</v>
      </c>
      <c r="G127" s="20">
        <v>196</v>
      </c>
      <c r="H127" s="20">
        <v>5</v>
      </c>
      <c r="I127" s="20">
        <v>29</v>
      </c>
      <c r="J127" s="20">
        <v>3</v>
      </c>
    </row>
    <row r="128" spans="1:10" x14ac:dyDescent="0.2">
      <c r="A128" s="19" t="s">
        <v>459</v>
      </c>
      <c r="B128" s="20">
        <v>217</v>
      </c>
      <c r="C128" s="20">
        <v>54</v>
      </c>
      <c r="D128" s="20">
        <v>29</v>
      </c>
      <c r="E128" s="20">
        <v>146</v>
      </c>
      <c r="F128" s="20">
        <v>39</v>
      </c>
      <c r="G128" s="20">
        <v>140</v>
      </c>
      <c r="H128" s="20">
        <v>3</v>
      </c>
      <c r="I128" s="20">
        <v>24</v>
      </c>
      <c r="J128" s="20">
        <v>10</v>
      </c>
    </row>
    <row r="129" spans="1:10" x14ac:dyDescent="0.2">
      <c r="A129" s="19" t="s">
        <v>460</v>
      </c>
      <c r="B129" s="20">
        <v>142</v>
      </c>
      <c r="C129" s="20">
        <v>32</v>
      </c>
      <c r="D129" s="20">
        <v>28</v>
      </c>
      <c r="E129" s="20">
        <v>93</v>
      </c>
      <c r="F129" s="20">
        <v>29</v>
      </c>
      <c r="G129" s="20">
        <v>88</v>
      </c>
      <c r="H129" s="20">
        <v>3</v>
      </c>
      <c r="I129" s="20">
        <v>18</v>
      </c>
      <c r="J129" s="20">
        <v>5</v>
      </c>
    </row>
    <row r="130" spans="1:10" x14ac:dyDescent="0.2">
      <c r="A130" s="19" t="s">
        <v>461</v>
      </c>
      <c r="B130" s="20">
        <v>1184</v>
      </c>
      <c r="C130" s="20">
        <v>205</v>
      </c>
      <c r="D130" s="20">
        <v>130</v>
      </c>
      <c r="E130" s="20">
        <v>523</v>
      </c>
      <c r="F130" s="20">
        <v>124</v>
      </c>
      <c r="G130" s="20">
        <v>617</v>
      </c>
      <c r="H130" s="20">
        <v>21</v>
      </c>
      <c r="I130" s="20">
        <v>239</v>
      </c>
      <c r="J130" s="20">
        <v>90</v>
      </c>
    </row>
    <row r="131" spans="1:10" x14ac:dyDescent="0.2">
      <c r="A131" s="19" t="s">
        <v>429</v>
      </c>
      <c r="B131" s="20">
        <v>360</v>
      </c>
      <c r="C131" s="20">
        <v>59</v>
      </c>
      <c r="D131" s="20">
        <v>43</v>
      </c>
      <c r="E131" s="20">
        <v>153</v>
      </c>
      <c r="F131" s="20">
        <v>46</v>
      </c>
      <c r="G131" s="20">
        <v>185</v>
      </c>
      <c r="H131" s="20">
        <v>9</v>
      </c>
      <c r="I131" s="20">
        <v>66</v>
      </c>
      <c r="J131" s="20">
        <v>32</v>
      </c>
    </row>
    <row r="132" spans="1:10" x14ac:dyDescent="0.2">
      <c r="A132" s="18" t="s">
        <v>143</v>
      </c>
      <c r="B132" s="18"/>
      <c r="C132" s="18"/>
      <c r="D132" s="18"/>
      <c r="E132" s="18"/>
      <c r="F132" s="18"/>
      <c r="G132" s="18"/>
      <c r="H132" s="18"/>
      <c r="I132" s="18"/>
      <c r="J132" s="18"/>
    </row>
    <row r="133" spans="1:10" x14ac:dyDescent="0.2">
      <c r="A133" s="21" t="s">
        <v>463</v>
      </c>
      <c r="B133" s="21"/>
      <c r="C133" s="21"/>
      <c r="D133" s="21"/>
      <c r="E133" s="21"/>
      <c r="F133" s="21"/>
      <c r="G133" s="21"/>
      <c r="H133" s="21"/>
      <c r="I133" s="21"/>
      <c r="J133" s="21"/>
    </row>
    <row r="134" spans="1:10" x14ac:dyDescent="0.2">
      <c r="A134" s="19" t="s">
        <v>458</v>
      </c>
      <c r="B134" s="20">
        <v>330</v>
      </c>
      <c r="C134" s="20">
        <v>86</v>
      </c>
      <c r="D134" s="20">
        <v>57</v>
      </c>
      <c r="E134" s="20">
        <v>208</v>
      </c>
      <c r="F134" s="20">
        <v>64</v>
      </c>
      <c r="G134" s="20">
        <v>211</v>
      </c>
      <c r="H134" s="20">
        <v>5</v>
      </c>
      <c r="I134" s="20">
        <v>40</v>
      </c>
      <c r="J134" s="20">
        <v>13</v>
      </c>
    </row>
    <row r="135" spans="1:10" x14ac:dyDescent="0.2">
      <c r="A135" s="19" t="s">
        <v>459</v>
      </c>
      <c r="B135" s="20">
        <v>326</v>
      </c>
      <c r="C135" s="20">
        <v>83</v>
      </c>
      <c r="D135" s="20">
        <v>59</v>
      </c>
      <c r="E135" s="20">
        <v>208</v>
      </c>
      <c r="F135" s="20">
        <v>62</v>
      </c>
      <c r="G135" s="20">
        <v>211</v>
      </c>
      <c r="H135" s="20">
        <v>4</v>
      </c>
      <c r="I135" s="20">
        <v>41</v>
      </c>
      <c r="J135" s="20">
        <v>10</v>
      </c>
    </row>
    <row r="136" spans="1:10" x14ac:dyDescent="0.2">
      <c r="A136" s="19" t="s">
        <v>460</v>
      </c>
      <c r="B136" s="20">
        <v>133</v>
      </c>
      <c r="C136" s="20">
        <v>30</v>
      </c>
      <c r="D136" s="20">
        <v>18</v>
      </c>
      <c r="E136" s="20">
        <v>86</v>
      </c>
      <c r="F136" s="20">
        <v>24</v>
      </c>
      <c r="G136" s="20">
        <v>79</v>
      </c>
      <c r="H136" s="20">
        <v>2</v>
      </c>
      <c r="I136" s="20">
        <v>17</v>
      </c>
      <c r="J136" s="20">
        <v>6</v>
      </c>
    </row>
    <row r="137" spans="1:10" x14ac:dyDescent="0.2">
      <c r="A137" s="19" t="s">
        <v>461</v>
      </c>
      <c r="B137" s="20">
        <v>1070</v>
      </c>
      <c r="C137" s="20">
        <v>182</v>
      </c>
      <c r="D137" s="20">
        <v>107</v>
      </c>
      <c r="E137" s="20">
        <v>467</v>
      </c>
      <c r="F137" s="20">
        <v>106</v>
      </c>
      <c r="G137" s="20">
        <v>560</v>
      </c>
      <c r="H137" s="20">
        <v>21</v>
      </c>
      <c r="I137" s="20">
        <v>216</v>
      </c>
      <c r="J137" s="20">
        <v>83</v>
      </c>
    </row>
    <row r="138" spans="1:10" x14ac:dyDescent="0.2">
      <c r="A138" s="19" t="s">
        <v>429</v>
      </c>
      <c r="B138" s="20">
        <v>329</v>
      </c>
      <c r="C138" s="20">
        <v>51</v>
      </c>
      <c r="D138" s="20">
        <v>44</v>
      </c>
      <c r="E138" s="20">
        <v>141</v>
      </c>
      <c r="F138" s="20">
        <v>35</v>
      </c>
      <c r="G138" s="20">
        <v>165</v>
      </c>
      <c r="H138" s="20">
        <v>9</v>
      </c>
      <c r="I138" s="20">
        <v>62</v>
      </c>
      <c r="J138" s="20">
        <v>28</v>
      </c>
    </row>
    <row r="139" spans="1:10" x14ac:dyDescent="0.2">
      <c r="A139" s="18" t="s">
        <v>143</v>
      </c>
      <c r="B139" s="18"/>
      <c r="C139" s="18"/>
      <c r="D139" s="18"/>
      <c r="E139" s="18"/>
      <c r="F139" s="18"/>
      <c r="G139" s="18"/>
      <c r="H139" s="18"/>
      <c r="I139" s="18"/>
      <c r="J139" s="18"/>
    </row>
    <row r="140" spans="1:10" x14ac:dyDescent="0.2">
      <c r="A140" s="21" t="s">
        <v>464</v>
      </c>
      <c r="B140" s="21"/>
      <c r="C140" s="21"/>
      <c r="D140" s="21"/>
      <c r="E140" s="21"/>
      <c r="F140" s="21"/>
      <c r="G140" s="21"/>
      <c r="H140" s="21"/>
      <c r="I140" s="21"/>
      <c r="J140" s="21"/>
    </row>
    <row r="141" spans="1:10" x14ac:dyDescent="0.2">
      <c r="A141" s="19" t="s">
        <v>458</v>
      </c>
      <c r="B141" s="20">
        <v>39</v>
      </c>
      <c r="C141" s="20">
        <v>12</v>
      </c>
      <c r="D141" s="20">
        <v>8</v>
      </c>
      <c r="E141" s="20">
        <v>19</v>
      </c>
      <c r="F141" s="20">
        <v>9</v>
      </c>
      <c r="G141" s="20">
        <v>20</v>
      </c>
      <c r="H141" s="20">
        <v>2</v>
      </c>
      <c r="I141" s="20">
        <v>5</v>
      </c>
      <c r="J141" s="20">
        <v>3</v>
      </c>
    </row>
    <row r="142" spans="1:10" x14ac:dyDescent="0.2">
      <c r="A142" s="19" t="s">
        <v>459</v>
      </c>
      <c r="B142" s="20">
        <v>75</v>
      </c>
      <c r="C142" s="20">
        <v>20</v>
      </c>
      <c r="D142" s="20">
        <v>12</v>
      </c>
      <c r="E142" s="20">
        <v>46</v>
      </c>
      <c r="F142" s="20">
        <v>21</v>
      </c>
      <c r="G142" s="20">
        <v>43</v>
      </c>
      <c r="H142" s="20">
        <v>0</v>
      </c>
      <c r="I142" s="20">
        <v>14</v>
      </c>
      <c r="J142" s="20">
        <v>2</v>
      </c>
    </row>
    <row r="143" spans="1:10" x14ac:dyDescent="0.2">
      <c r="A143" s="19" t="s">
        <v>460</v>
      </c>
      <c r="B143" s="20">
        <v>117</v>
      </c>
      <c r="C143" s="20">
        <v>35</v>
      </c>
      <c r="D143" s="20">
        <v>19</v>
      </c>
      <c r="E143" s="20">
        <v>84</v>
      </c>
      <c r="F143" s="20">
        <v>23</v>
      </c>
      <c r="G143" s="20">
        <v>84</v>
      </c>
      <c r="H143" s="20">
        <v>4</v>
      </c>
      <c r="I143" s="20">
        <v>7</v>
      </c>
      <c r="J143" s="20">
        <v>1</v>
      </c>
    </row>
    <row r="144" spans="1:10" x14ac:dyDescent="0.2">
      <c r="A144" s="19" t="s">
        <v>461</v>
      </c>
      <c r="B144" s="20">
        <v>1288</v>
      </c>
      <c r="C144" s="20">
        <v>240</v>
      </c>
      <c r="D144" s="20">
        <v>161</v>
      </c>
      <c r="E144" s="20">
        <v>632</v>
      </c>
      <c r="F144" s="20">
        <v>146</v>
      </c>
      <c r="G144" s="20">
        <v>707</v>
      </c>
      <c r="H144" s="20">
        <v>21</v>
      </c>
      <c r="I144" s="20">
        <v>240</v>
      </c>
      <c r="J144" s="20">
        <v>79</v>
      </c>
    </row>
    <row r="145" spans="1:10" x14ac:dyDescent="0.2">
      <c r="A145" s="19" t="s">
        <v>429</v>
      </c>
      <c r="B145" s="20">
        <v>669</v>
      </c>
      <c r="C145" s="20">
        <v>125</v>
      </c>
      <c r="D145" s="20">
        <v>85</v>
      </c>
      <c r="E145" s="20">
        <v>329</v>
      </c>
      <c r="F145" s="20">
        <v>92</v>
      </c>
      <c r="G145" s="20">
        <v>372</v>
      </c>
      <c r="H145" s="20">
        <v>14</v>
      </c>
      <c r="I145" s="20">
        <v>110</v>
      </c>
      <c r="J145" s="20">
        <v>55</v>
      </c>
    </row>
    <row r="146" spans="1:10" x14ac:dyDescent="0.2">
      <c r="A146" s="18" t="s">
        <v>465</v>
      </c>
      <c r="B146" s="18"/>
      <c r="C146" s="18"/>
      <c r="D146" s="18"/>
      <c r="E146" s="18"/>
      <c r="F146" s="18"/>
      <c r="G146" s="18"/>
      <c r="H146" s="18"/>
      <c r="I146" s="18"/>
      <c r="J146" s="18"/>
    </row>
    <row r="147" spans="1:10" x14ac:dyDescent="0.2">
      <c r="A147" s="19" t="s">
        <v>466</v>
      </c>
      <c r="B147" s="20">
        <v>541</v>
      </c>
      <c r="C147" s="20">
        <v>108</v>
      </c>
      <c r="D147" s="20">
        <v>80</v>
      </c>
      <c r="E147" s="20">
        <v>267</v>
      </c>
      <c r="F147" s="20">
        <v>71</v>
      </c>
      <c r="G147" s="20">
        <v>302</v>
      </c>
      <c r="H147" s="20">
        <v>8</v>
      </c>
      <c r="I147" s="20">
        <v>104</v>
      </c>
      <c r="J147" s="20">
        <v>27</v>
      </c>
    </row>
    <row r="148" spans="1:10" x14ac:dyDescent="0.2">
      <c r="A148" s="19" t="s">
        <v>467</v>
      </c>
      <c r="B148" s="20">
        <v>877</v>
      </c>
      <c r="C148" s="20">
        <v>170</v>
      </c>
      <c r="D148" s="20">
        <v>116</v>
      </c>
      <c r="E148" s="20">
        <v>452</v>
      </c>
      <c r="F148" s="20">
        <v>119</v>
      </c>
      <c r="G148" s="20">
        <v>476</v>
      </c>
      <c r="H148" s="20">
        <v>16</v>
      </c>
      <c r="I148" s="20">
        <v>151</v>
      </c>
      <c r="J148" s="20">
        <v>54</v>
      </c>
    </row>
    <row r="149" spans="1:10" x14ac:dyDescent="0.2">
      <c r="A149" s="19" t="s">
        <v>468</v>
      </c>
      <c r="B149" s="20">
        <v>543</v>
      </c>
      <c r="C149" s="20">
        <v>103</v>
      </c>
      <c r="D149" s="20">
        <v>60</v>
      </c>
      <c r="E149" s="20">
        <v>279</v>
      </c>
      <c r="F149" s="20">
        <v>71</v>
      </c>
      <c r="G149" s="20">
        <v>312</v>
      </c>
      <c r="H149" s="20">
        <v>11</v>
      </c>
      <c r="I149" s="20">
        <v>90</v>
      </c>
      <c r="J149" s="20">
        <v>41</v>
      </c>
    </row>
    <row r="150" spans="1:10" x14ac:dyDescent="0.2">
      <c r="A150" s="19" t="s">
        <v>469</v>
      </c>
      <c r="B150" s="20">
        <v>227</v>
      </c>
      <c r="C150" s="20">
        <v>51</v>
      </c>
      <c r="D150" s="20">
        <v>29</v>
      </c>
      <c r="E150" s="20">
        <v>112</v>
      </c>
      <c r="F150" s="20">
        <v>30</v>
      </c>
      <c r="G150" s="20">
        <v>136</v>
      </c>
      <c r="H150" s="20">
        <v>6</v>
      </c>
      <c r="I150" s="20">
        <v>31</v>
      </c>
      <c r="J150" s="20">
        <v>18</v>
      </c>
    </row>
    <row r="151" spans="1:10" x14ac:dyDescent="0.2">
      <c r="A151" s="18" t="s">
        <v>470</v>
      </c>
      <c r="B151" s="18"/>
      <c r="C151" s="18"/>
      <c r="D151" s="18"/>
      <c r="E151" s="18"/>
      <c r="F151" s="18"/>
      <c r="G151" s="18"/>
      <c r="H151" s="18"/>
      <c r="I151" s="18"/>
      <c r="J151" s="18"/>
    </row>
    <row r="152" spans="1:10" x14ac:dyDescent="0.2">
      <c r="A152" s="19" t="s">
        <v>471</v>
      </c>
      <c r="B152" s="20">
        <v>294</v>
      </c>
      <c r="C152" s="20">
        <v>49</v>
      </c>
      <c r="D152" s="20">
        <v>30</v>
      </c>
      <c r="E152" s="20">
        <v>144</v>
      </c>
      <c r="F152" s="20">
        <v>36</v>
      </c>
      <c r="G152" s="20">
        <v>165</v>
      </c>
      <c r="H152" s="20">
        <v>3</v>
      </c>
      <c r="I152" s="20">
        <v>57</v>
      </c>
      <c r="J152" s="20">
        <v>17</v>
      </c>
    </row>
    <row r="153" spans="1:10" x14ac:dyDescent="0.2">
      <c r="A153" s="19" t="s">
        <v>472</v>
      </c>
      <c r="B153" s="20">
        <v>664</v>
      </c>
      <c r="C153" s="20">
        <v>136</v>
      </c>
      <c r="D153" s="20">
        <v>93</v>
      </c>
      <c r="E153" s="20">
        <v>327</v>
      </c>
      <c r="F153" s="20">
        <v>96</v>
      </c>
      <c r="G153" s="20">
        <v>366</v>
      </c>
      <c r="H153" s="20">
        <v>9</v>
      </c>
      <c r="I153" s="20">
        <v>106</v>
      </c>
      <c r="J153" s="20">
        <v>49</v>
      </c>
    </row>
    <row r="154" spans="1:10" x14ac:dyDescent="0.2">
      <c r="A154" s="19" t="s">
        <v>473</v>
      </c>
      <c r="B154" s="20">
        <v>421</v>
      </c>
      <c r="C154" s="20">
        <v>83</v>
      </c>
      <c r="D154" s="20">
        <v>60</v>
      </c>
      <c r="E154" s="20">
        <v>221</v>
      </c>
      <c r="F154" s="20">
        <v>60</v>
      </c>
      <c r="G154" s="20">
        <v>239</v>
      </c>
      <c r="H154" s="20">
        <v>8</v>
      </c>
      <c r="I154" s="20">
        <v>61</v>
      </c>
      <c r="J154" s="20">
        <v>36</v>
      </c>
    </row>
    <row r="155" spans="1:10" x14ac:dyDescent="0.2">
      <c r="A155" s="19" t="s">
        <v>474</v>
      </c>
      <c r="B155" s="20">
        <v>358</v>
      </c>
      <c r="C155" s="20">
        <v>68</v>
      </c>
      <c r="D155" s="20">
        <v>49</v>
      </c>
      <c r="E155" s="20">
        <v>179</v>
      </c>
      <c r="F155" s="20">
        <v>45</v>
      </c>
      <c r="G155" s="20">
        <v>190</v>
      </c>
      <c r="H155" s="20">
        <v>11</v>
      </c>
      <c r="I155" s="20">
        <v>83</v>
      </c>
      <c r="J155" s="20">
        <v>11</v>
      </c>
    </row>
    <row r="156" spans="1:10" x14ac:dyDescent="0.2">
      <c r="A156" s="19" t="s">
        <v>475</v>
      </c>
      <c r="B156" s="20">
        <v>217</v>
      </c>
      <c r="C156" s="20">
        <v>44</v>
      </c>
      <c r="D156" s="20">
        <v>27</v>
      </c>
      <c r="E156" s="20">
        <v>121</v>
      </c>
      <c r="F156" s="20">
        <v>30</v>
      </c>
      <c r="G156" s="20">
        <v>130</v>
      </c>
      <c r="H156" s="20">
        <v>3</v>
      </c>
      <c r="I156" s="20">
        <v>32</v>
      </c>
      <c r="J156" s="20">
        <v>10</v>
      </c>
    </row>
    <row r="157" spans="1:10" x14ac:dyDescent="0.2">
      <c r="A157" s="22" t="s">
        <v>476</v>
      </c>
      <c r="B157" s="23">
        <v>234</v>
      </c>
      <c r="C157" s="23">
        <v>52</v>
      </c>
      <c r="D157" s="23">
        <v>26</v>
      </c>
      <c r="E157" s="23">
        <v>118</v>
      </c>
      <c r="F157" s="23">
        <v>24</v>
      </c>
      <c r="G157" s="23">
        <v>136</v>
      </c>
      <c r="H157" s="23">
        <v>7</v>
      </c>
      <c r="I157" s="23">
        <v>37</v>
      </c>
      <c r="J157" s="23">
        <v>17</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CCBD8-A07A-4E6A-B7A6-FBF181132DE9}">
  <dimension ref="A1:I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HYPERLINK("#'目次'!B56","[50]")</f>
        <v>[50]</v>
      </c>
    </row>
    <row r="3" spans="1:9" x14ac:dyDescent="0.2">
      <c r="A3" s="9" t="s">
        <v>126</v>
      </c>
      <c r="B3" s="12" t="s">
        <v>319</v>
      </c>
    </row>
    <row r="4" spans="1:9" x14ac:dyDescent="0.2">
      <c r="A4" s="9" t="s">
        <v>126</v>
      </c>
      <c r="B4" s="12" t="s">
        <v>320</v>
      </c>
    </row>
    <row r="5" spans="1:9" s="15" customFormat="1" ht="25" x14ac:dyDescent="0.2">
      <c r="A5" s="13" t="s">
        <v>126</v>
      </c>
      <c r="B5" s="14" t="s">
        <v>398</v>
      </c>
      <c r="C5" s="14" t="s">
        <v>735</v>
      </c>
      <c r="D5" s="14" t="s">
        <v>736</v>
      </c>
      <c r="E5" s="14" t="s">
        <v>737</v>
      </c>
      <c r="F5" s="14" t="s">
        <v>738</v>
      </c>
      <c r="G5" s="14" t="s">
        <v>429</v>
      </c>
      <c r="H5" s="14" t="s">
        <v>686</v>
      </c>
      <c r="I5" s="14" t="s">
        <v>739</v>
      </c>
    </row>
    <row r="6" spans="1:9" x14ac:dyDescent="0.2">
      <c r="A6" s="16" t="s">
        <v>402</v>
      </c>
      <c r="B6" s="17">
        <v>2188</v>
      </c>
      <c r="C6" s="17">
        <v>130</v>
      </c>
      <c r="D6" s="17">
        <v>673</v>
      </c>
      <c r="E6" s="17">
        <v>480</v>
      </c>
      <c r="F6" s="17">
        <v>770</v>
      </c>
      <c r="G6" s="17">
        <v>135</v>
      </c>
      <c r="H6" s="17">
        <v>803</v>
      </c>
      <c r="I6" s="17">
        <v>1250</v>
      </c>
    </row>
    <row r="7" spans="1:9" x14ac:dyDescent="0.2">
      <c r="A7" s="18" t="s">
        <v>403</v>
      </c>
      <c r="B7" s="18"/>
      <c r="C7" s="18"/>
      <c r="D7" s="18"/>
      <c r="E7" s="18"/>
      <c r="F7" s="18"/>
      <c r="G7" s="18"/>
      <c r="H7" s="18"/>
      <c r="I7" s="18"/>
    </row>
    <row r="8" spans="1:9" x14ac:dyDescent="0.2">
      <c r="A8" s="19" t="s">
        <v>404</v>
      </c>
      <c r="B8" s="20">
        <v>1092</v>
      </c>
      <c r="C8" s="20">
        <v>66</v>
      </c>
      <c r="D8" s="20">
        <v>347</v>
      </c>
      <c r="E8" s="20">
        <v>240</v>
      </c>
      <c r="F8" s="20">
        <v>370</v>
      </c>
      <c r="G8" s="20">
        <v>69</v>
      </c>
      <c r="H8" s="20">
        <v>413</v>
      </c>
      <c r="I8" s="20">
        <v>610</v>
      </c>
    </row>
    <row r="9" spans="1:9" x14ac:dyDescent="0.2">
      <c r="A9" s="19" t="s">
        <v>405</v>
      </c>
      <c r="B9" s="20">
        <v>1095</v>
      </c>
      <c r="C9" s="20">
        <v>64</v>
      </c>
      <c r="D9" s="20">
        <v>325</v>
      </c>
      <c r="E9" s="20">
        <v>240</v>
      </c>
      <c r="F9" s="20">
        <v>400</v>
      </c>
      <c r="G9" s="20">
        <v>66</v>
      </c>
      <c r="H9" s="20">
        <v>389</v>
      </c>
      <c r="I9" s="20">
        <v>640</v>
      </c>
    </row>
    <row r="10" spans="1:9" x14ac:dyDescent="0.2">
      <c r="A10" s="19" t="s">
        <v>401</v>
      </c>
      <c r="B10" s="20">
        <v>1</v>
      </c>
      <c r="C10" s="20">
        <v>0</v>
      </c>
      <c r="D10" s="20">
        <v>1</v>
      </c>
      <c r="E10" s="20">
        <v>0</v>
      </c>
      <c r="F10" s="20">
        <v>0</v>
      </c>
      <c r="G10" s="20">
        <v>0</v>
      </c>
      <c r="H10" s="20">
        <v>1</v>
      </c>
      <c r="I10" s="20">
        <v>0</v>
      </c>
    </row>
    <row r="11" spans="1:9" x14ac:dyDescent="0.2">
      <c r="A11" s="18" t="s">
        <v>406</v>
      </c>
      <c r="B11" s="18"/>
      <c r="C11" s="18"/>
      <c r="D11" s="18"/>
      <c r="E11" s="18"/>
      <c r="F11" s="18"/>
      <c r="G11" s="18"/>
      <c r="H11" s="18"/>
      <c r="I11" s="18"/>
    </row>
    <row r="12" spans="1:9" x14ac:dyDescent="0.2">
      <c r="A12" s="19" t="s">
        <v>407</v>
      </c>
      <c r="B12" s="20">
        <v>387</v>
      </c>
      <c r="C12" s="20">
        <v>21</v>
      </c>
      <c r="D12" s="20">
        <v>102</v>
      </c>
      <c r="E12" s="20">
        <v>84</v>
      </c>
      <c r="F12" s="20">
        <v>166</v>
      </c>
      <c r="G12" s="20">
        <v>14</v>
      </c>
      <c r="H12" s="20">
        <v>123</v>
      </c>
      <c r="I12" s="20">
        <v>250</v>
      </c>
    </row>
    <row r="13" spans="1:9" x14ac:dyDescent="0.2">
      <c r="A13" s="19" t="s">
        <v>408</v>
      </c>
      <c r="B13" s="20">
        <v>432</v>
      </c>
      <c r="C13" s="20">
        <v>25</v>
      </c>
      <c r="D13" s="20">
        <v>121</v>
      </c>
      <c r="E13" s="20">
        <v>113</v>
      </c>
      <c r="F13" s="20">
        <v>153</v>
      </c>
      <c r="G13" s="20">
        <v>20</v>
      </c>
      <c r="H13" s="20">
        <v>146</v>
      </c>
      <c r="I13" s="20">
        <v>266</v>
      </c>
    </row>
    <row r="14" spans="1:9" x14ac:dyDescent="0.2">
      <c r="A14" s="19" t="s">
        <v>409</v>
      </c>
      <c r="B14" s="20">
        <v>449</v>
      </c>
      <c r="C14" s="20">
        <v>20</v>
      </c>
      <c r="D14" s="20">
        <v>121</v>
      </c>
      <c r="E14" s="20">
        <v>119</v>
      </c>
      <c r="F14" s="20">
        <v>156</v>
      </c>
      <c r="G14" s="20">
        <v>33</v>
      </c>
      <c r="H14" s="20">
        <v>141</v>
      </c>
      <c r="I14" s="20">
        <v>275</v>
      </c>
    </row>
    <row r="15" spans="1:9" x14ac:dyDescent="0.2">
      <c r="A15" s="19" t="s">
        <v>410</v>
      </c>
      <c r="B15" s="20">
        <v>427</v>
      </c>
      <c r="C15" s="20">
        <v>28</v>
      </c>
      <c r="D15" s="20">
        <v>146</v>
      </c>
      <c r="E15" s="20">
        <v>83</v>
      </c>
      <c r="F15" s="20">
        <v>133</v>
      </c>
      <c r="G15" s="20">
        <v>37</v>
      </c>
      <c r="H15" s="20">
        <v>174</v>
      </c>
      <c r="I15" s="20">
        <v>216</v>
      </c>
    </row>
    <row r="16" spans="1:9" x14ac:dyDescent="0.2">
      <c r="A16" s="19" t="s">
        <v>411</v>
      </c>
      <c r="B16" s="20">
        <v>274</v>
      </c>
      <c r="C16" s="20">
        <v>11</v>
      </c>
      <c r="D16" s="20">
        <v>97</v>
      </c>
      <c r="E16" s="20">
        <v>45</v>
      </c>
      <c r="F16" s="20">
        <v>100</v>
      </c>
      <c r="G16" s="20">
        <v>21</v>
      </c>
      <c r="H16" s="20">
        <v>108</v>
      </c>
      <c r="I16" s="20">
        <v>145</v>
      </c>
    </row>
    <row r="17" spans="1:9" x14ac:dyDescent="0.2">
      <c r="A17" s="19" t="s">
        <v>412</v>
      </c>
      <c r="B17" s="20">
        <v>137</v>
      </c>
      <c r="C17" s="20">
        <v>14</v>
      </c>
      <c r="D17" s="20">
        <v>57</v>
      </c>
      <c r="E17" s="20">
        <v>19</v>
      </c>
      <c r="F17" s="20">
        <v>39</v>
      </c>
      <c r="G17" s="20">
        <v>8</v>
      </c>
      <c r="H17" s="20">
        <v>71</v>
      </c>
      <c r="I17" s="20">
        <v>58</v>
      </c>
    </row>
    <row r="18" spans="1:9" x14ac:dyDescent="0.2">
      <c r="A18" s="19" t="s">
        <v>413</v>
      </c>
      <c r="B18" s="20">
        <v>71</v>
      </c>
      <c r="C18" s="20">
        <v>10</v>
      </c>
      <c r="D18" s="20">
        <v>24</v>
      </c>
      <c r="E18" s="20">
        <v>16</v>
      </c>
      <c r="F18" s="20">
        <v>19</v>
      </c>
      <c r="G18" s="20">
        <v>2</v>
      </c>
      <c r="H18" s="20">
        <v>34</v>
      </c>
      <c r="I18" s="20">
        <v>35</v>
      </c>
    </row>
    <row r="19" spans="1:9" x14ac:dyDescent="0.2">
      <c r="A19" s="19" t="s">
        <v>414</v>
      </c>
      <c r="B19" s="20">
        <v>11</v>
      </c>
      <c r="C19" s="20">
        <v>1</v>
      </c>
      <c r="D19" s="20">
        <v>5</v>
      </c>
      <c r="E19" s="20">
        <v>1</v>
      </c>
      <c r="F19" s="20">
        <v>4</v>
      </c>
      <c r="G19" s="20">
        <v>0</v>
      </c>
      <c r="H19" s="20">
        <v>6</v>
      </c>
      <c r="I19" s="20">
        <v>5</v>
      </c>
    </row>
    <row r="20" spans="1:9" x14ac:dyDescent="0.2">
      <c r="A20" s="19" t="s">
        <v>415</v>
      </c>
      <c r="B20" s="20">
        <v>881</v>
      </c>
      <c r="C20" s="20">
        <v>45</v>
      </c>
      <c r="D20" s="20">
        <v>242</v>
      </c>
      <c r="E20" s="20">
        <v>232</v>
      </c>
      <c r="F20" s="20">
        <v>309</v>
      </c>
      <c r="G20" s="20">
        <v>53</v>
      </c>
      <c r="H20" s="20">
        <v>287</v>
      </c>
      <c r="I20" s="20">
        <v>541</v>
      </c>
    </row>
    <row r="21" spans="1:9" x14ac:dyDescent="0.2">
      <c r="A21" s="19" t="s">
        <v>416</v>
      </c>
      <c r="B21" s="20">
        <v>701</v>
      </c>
      <c r="C21" s="20">
        <v>39</v>
      </c>
      <c r="D21" s="20">
        <v>243</v>
      </c>
      <c r="E21" s="20">
        <v>128</v>
      </c>
      <c r="F21" s="20">
        <v>233</v>
      </c>
      <c r="G21" s="20">
        <v>58</v>
      </c>
      <c r="H21" s="20">
        <v>282</v>
      </c>
      <c r="I21" s="20">
        <v>361</v>
      </c>
    </row>
    <row r="22" spans="1:9" x14ac:dyDescent="0.2">
      <c r="A22" s="19" t="s">
        <v>417</v>
      </c>
      <c r="B22" s="20">
        <v>1801</v>
      </c>
      <c r="C22" s="20">
        <v>109</v>
      </c>
      <c r="D22" s="20">
        <v>571</v>
      </c>
      <c r="E22" s="20">
        <v>396</v>
      </c>
      <c r="F22" s="20">
        <v>604</v>
      </c>
      <c r="G22" s="20">
        <v>121</v>
      </c>
      <c r="H22" s="20">
        <v>680</v>
      </c>
      <c r="I22" s="20">
        <v>1000</v>
      </c>
    </row>
    <row r="23" spans="1:9" x14ac:dyDescent="0.2">
      <c r="A23" s="19" t="s">
        <v>418</v>
      </c>
      <c r="B23" s="20">
        <v>920</v>
      </c>
      <c r="C23" s="20">
        <v>64</v>
      </c>
      <c r="D23" s="20">
        <v>329</v>
      </c>
      <c r="E23" s="20">
        <v>164</v>
      </c>
      <c r="F23" s="20">
        <v>295</v>
      </c>
      <c r="G23" s="20">
        <v>68</v>
      </c>
      <c r="H23" s="20">
        <v>393</v>
      </c>
      <c r="I23" s="20">
        <v>459</v>
      </c>
    </row>
    <row r="24" spans="1:9" x14ac:dyDescent="0.2">
      <c r="A24" s="19" t="s">
        <v>419</v>
      </c>
      <c r="B24" s="20">
        <v>219</v>
      </c>
      <c r="C24" s="20">
        <v>25</v>
      </c>
      <c r="D24" s="20">
        <v>86</v>
      </c>
      <c r="E24" s="20">
        <v>36</v>
      </c>
      <c r="F24" s="20">
        <v>62</v>
      </c>
      <c r="G24" s="20">
        <v>10</v>
      </c>
      <c r="H24" s="20">
        <v>111</v>
      </c>
      <c r="I24" s="20">
        <v>98</v>
      </c>
    </row>
    <row r="25" spans="1:9" x14ac:dyDescent="0.2">
      <c r="A25" s="18" t="s">
        <v>420</v>
      </c>
      <c r="B25" s="17">
        <v>208</v>
      </c>
      <c r="C25" s="17">
        <v>17</v>
      </c>
      <c r="D25" s="17">
        <v>55</v>
      </c>
      <c r="E25" s="17">
        <v>44</v>
      </c>
      <c r="F25" s="17">
        <v>84</v>
      </c>
      <c r="G25" s="17">
        <v>8</v>
      </c>
      <c r="H25" s="17">
        <v>72</v>
      </c>
      <c r="I25" s="17">
        <v>128</v>
      </c>
    </row>
    <row r="26" spans="1:9" x14ac:dyDescent="0.2">
      <c r="A26" s="19" t="s">
        <v>408</v>
      </c>
      <c r="B26" s="20">
        <v>220</v>
      </c>
      <c r="C26" s="20">
        <v>10</v>
      </c>
      <c r="D26" s="20">
        <v>59</v>
      </c>
      <c r="E26" s="20">
        <v>57</v>
      </c>
      <c r="F26" s="20">
        <v>81</v>
      </c>
      <c r="G26" s="20">
        <v>13</v>
      </c>
      <c r="H26" s="20">
        <v>69</v>
      </c>
      <c r="I26" s="20">
        <v>138</v>
      </c>
    </row>
    <row r="27" spans="1:9" x14ac:dyDescent="0.2">
      <c r="A27" s="19" t="s">
        <v>409</v>
      </c>
      <c r="B27" s="20">
        <v>226</v>
      </c>
      <c r="C27" s="20">
        <v>8</v>
      </c>
      <c r="D27" s="20">
        <v>67</v>
      </c>
      <c r="E27" s="20">
        <v>63</v>
      </c>
      <c r="F27" s="20">
        <v>72</v>
      </c>
      <c r="G27" s="20">
        <v>16</v>
      </c>
      <c r="H27" s="20">
        <v>75</v>
      </c>
      <c r="I27" s="20">
        <v>135</v>
      </c>
    </row>
    <row r="28" spans="1:9" x14ac:dyDescent="0.2">
      <c r="A28" s="19" t="s">
        <v>410</v>
      </c>
      <c r="B28" s="20">
        <v>211</v>
      </c>
      <c r="C28" s="20">
        <v>17</v>
      </c>
      <c r="D28" s="20">
        <v>77</v>
      </c>
      <c r="E28" s="20">
        <v>38</v>
      </c>
      <c r="F28" s="20">
        <v>63</v>
      </c>
      <c r="G28" s="20">
        <v>16</v>
      </c>
      <c r="H28" s="20">
        <v>94</v>
      </c>
      <c r="I28" s="20">
        <v>101</v>
      </c>
    </row>
    <row r="29" spans="1:9" x14ac:dyDescent="0.2">
      <c r="A29" s="19" t="s">
        <v>411</v>
      </c>
      <c r="B29" s="20">
        <v>134</v>
      </c>
      <c r="C29" s="20">
        <v>7</v>
      </c>
      <c r="D29" s="20">
        <v>50</v>
      </c>
      <c r="E29" s="20">
        <v>25</v>
      </c>
      <c r="F29" s="20">
        <v>42</v>
      </c>
      <c r="G29" s="20">
        <v>10</v>
      </c>
      <c r="H29" s="20">
        <v>57</v>
      </c>
      <c r="I29" s="20">
        <v>67</v>
      </c>
    </row>
    <row r="30" spans="1:9" x14ac:dyDescent="0.2">
      <c r="A30" s="19" t="s">
        <v>412</v>
      </c>
      <c r="B30" s="20">
        <v>65</v>
      </c>
      <c r="C30" s="20">
        <v>4</v>
      </c>
      <c r="D30" s="20">
        <v>29</v>
      </c>
      <c r="E30" s="20">
        <v>7</v>
      </c>
      <c r="F30" s="20">
        <v>19</v>
      </c>
      <c r="G30" s="20">
        <v>6</v>
      </c>
      <c r="H30" s="20">
        <v>33</v>
      </c>
      <c r="I30" s="20">
        <v>26</v>
      </c>
    </row>
    <row r="31" spans="1:9" x14ac:dyDescent="0.2">
      <c r="A31" s="19" t="s">
        <v>413</v>
      </c>
      <c r="B31" s="20">
        <v>25</v>
      </c>
      <c r="C31" s="20">
        <v>3</v>
      </c>
      <c r="D31" s="20">
        <v>9</v>
      </c>
      <c r="E31" s="20">
        <v>6</v>
      </c>
      <c r="F31" s="20">
        <v>7</v>
      </c>
      <c r="G31" s="20">
        <v>0</v>
      </c>
      <c r="H31" s="20">
        <v>12</v>
      </c>
      <c r="I31" s="20">
        <v>13</v>
      </c>
    </row>
    <row r="32" spans="1:9" x14ac:dyDescent="0.2">
      <c r="A32" s="19" t="s">
        <v>414</v>
      </c>
      <c r="B32" s="20">
        <v>3</v>
      </c>
      <c r="C32" s="20">
        <v>0</v>
      </c>
      <c r="D32" s="20">
        <v>1</v>
      </c>
      <c r="E32" s="20">
        <v>0</v>
      </c>
      <c r="F32" s="20">
        <v>2</v>
      </c>
      <c r="G32" s="20">
        <v>0</v>
      </c>
      <c r="H32" s="20">
        <v>1</v>
      </c>
      <c r="I32" s="20">
        <v>2</v>
      </c>
    </row>
    <row r="33" spans="1:9" x14ac:dyDescent="0.2">
      <c r="A33" s="19" t="s">
        <v>415</v>
      </c>
      <c r="B33" s="20">
        <v>446</v>
      </c>
      <c r="C33" s="20">
        <v>18</v>
      </c>
      <c r="D33" s="20">
        <v>126</v>
      </c>
      <c r="E33" s="20">
        <v>120</v>
      </c>
      <c r="F33" s="20">
        <v>153</v>
      </c>
      <c r="G33" s="20">
        <v>29</v>
      </c>
      <c r="H33" s="20">
        <v>144</v>
      </c>
      <c r="I33" s="20">
        <v>273</v>
      </c>
    </row>
    <row r="34" spans="1:9" x14ac:dyDescent="0.2">
      <c r="A34" s="19" t="s">
        <v>416</v>
      </c>
      <c r="B34" s="20">
        <v>345</v>
      </c>
      <c r="C34" s="20">
        <v>24</v>
      </c>
      <c r="D34" s="20">
        <v>127</v>
      </c>
      <c r="E34" s="20">
        <v>63</v>
      </c>
      <c r="F34" s="20">
        <v>105</v>
      </c>
      <c r="G34" s="20">
        <v>26</v>
      </c>
      <c r="H34" s="20">
        <v>151</v>
      </c>
      <c r="I34" s="20">
        <v>168</v>
      </c>
    </row>
    <row r="35" spans="1:9" x14ac:dyDescent="0.2">
      <c r="A35" s="19" t="s">
        <v>417</v>
      </c>
      <c r="B35" s="20">
        <v>884</v>
      </c>
      <c r="C35" s="20">
        <v>49</v>
      </c>
      <c r="D35" s="20">
        <v>292</v>
      </c>
      <c r="E35" s="20">
        <v>196</v>
      </c>
      <c r="F35" s="20">
        <v>286</v>
      </c>
      <c r="G35" s="20">
        <v>61</v>
      </c>
      <c r="H35" s="20">
        <v>341</v>
      </c>
      <c r="I35" s="20">
        <v>482</v>
      </c>
    </row>
    <row r="36" spans="1:9" x14ac:dyDescent="0.2">
      <c r="A36" s="19" t="s">
        <v>418</v>
      </c>
      <c r="B36" s="20">
        <v>438</v>
      </c>
      <c r="C36" s="20">
        <v>31</v>
      </c>
      <c r="D36" s="20">
        <v>166</v>
      </c>
      <c r="E36" s="20">
        <v>76</v>
      </c>
      <c r="F36" s="20">
        <v>133</v>
      </c>
      <c r="G36" s="20">
        <v>32</v>
      </c>
      <c r="H36" s="20">
        <v>197</v>
      </c>
      <c r="I36" s="20">
        <v>209</v>
      </c>
    </row>
    <row r="37" spans="1:9" x14ac:dyDescent="0.2">
      <c r="A37" s="19" t="s">
        <v>419</v>
      </c>
      <c r="B37" s="20">
        <v>93</v>
      </c>
      <c r="C37" s="20">
        <v>7</v>
      </c>
      <c r="D37" s="20">
        <v>39</v>
      </c>
      <c r="E37" s="20">
        <v>13</v>
      </c>
      <c r="F37" s="20">
        <v>28</v>
      </c>
      <c r="G37" s="20">
        <v>6</v>
      </c>
      <c r="H37" s="20">
        <v>46</v>
      </c>
      <c r="I37" s="20">
        <v>41</v>
      </c>
    </row>
    <row r="38" spans="1:9" x14ac:dyDescent="0.2">
      <c r="A38" s="18" t="s">
        <v>421</v>
      </c>
      <c r="B38" s="17">
        <v>178</v>
      </c>
      <c r="C38" s="17">
        <v>4</v>
      </c>
      <c r="D38" s="17">
        <v>46</v>
      </c>
      <c r="E38" s="17">
        <v>40</v>
      </c>
      <c r="F38" s="17">
        <v>82</v>
      </c>
      <c r="G38" s="17">
        <v>6</v>
      </c>
      <c r="H38" s="17">
        <v>50</v>
      </c>
      <c r="I38" s="17">
        <v>122</v>
      </c>
    </row>
    <row r="39" spans="1:9" x14ac:dyDescent="0.2">
      <c r="A39" s="19" t="s">
        <v>408</v>
      </c>
      <c r="B39" s="20">
        <v>212</v>
      </c>
      <c r="C39" s="20">
        <v>15</v>
      </c>
      <c r="D39" s="20">
        <v>62</v>
      </c>
      <c r="E39" s="20">
        <v>56</v>
      </c>
      <c r="F39" s="20">
        <v>72</v>
      </c>
      <c r="G39" s="20">
        <v>7</v>
      </c>
      <c r="H39" s="20">
        <v>77</v>
      </c>
      <c r="I39" s="20">
        <v>128</v>
      </c>
    </row>
    <row r="40" spans="1:9" x14ac:dyDescent="0.2">
      <c r="A40" s="19" t="s">
        <v>409</v>
      </c>
      <c r="B40" s="20">
        <v>223</v>
      </c>
      <c r="C40" s="20">
        <v>12</v>
      </c>
      <c r="D40" s="20">
        <v>54</v>
      </c>
      <c r="E40" s="20">
        <v>56</v>
      </c>
      <c r="F40" s="20">
        <v>84</v>
      </c>
      <c r="G40" s="20">
        <v>17</v>
      </c>
      <c r="H40" s="20">
        <v>66</v>
      </c>
      <c r="I40" s="20">
        <v>140</v>
      </c>
    </row>
    <row r="41" spans="1:9" x14ac:dyDescent="0.2">
      <c r="A41" s="19" t="s">
        <v>410</v>
      </c>
      <c r="B41" s="20">
        <v>216</v>
      </c>
      <c r="C41" s="20">
        <v>11</v>
      </c>
      <c r="D41" s="20">
        <v>69</v>
      </c>
      <c r="E41" s="20">
        <v>45</v>
      </c>
      <c r="F41" s="20">
        <v>70</v>
      </c>
      <c r="G41" s="20">
        <v>21</v>
      </c>
      <c r="H41" s="20">
        <v>80</v>
      </c>
      <c r="I41" s="20">
        <v>115</v>
      </c>
    </row>
    <row r="42" spans="1:9" x14ac:dyDescent="0.2">
      <c r="A42" s="19" t="s">
        <v>411</v>
      </c>
      <c r="B42" s="20">
        <v>140</v>
      </c>
      <c r="C42" s="20">
        <v>4</v>
      </c>
      <c r="D42" s="20">
        <v>47</v>
      </c>
      <c r="E42" s="20">
        <v>20</v>
      </c>
      <c r="F42" s="20">
        <v>58</v>
      </c>
      <c r="G42" s="20">
        <v>11</v>
      </c>
      <c r="H42" s="20">
        <v>51</v>
      </c>
      <c r="I42" s="20">
        <v>78</v>
      </c>
    </row>
    <row r="43" spans="1:9" x14ac:dyDescent="0.2">
      <c r="A43" s="19" t="s">
        <v>412</v>
      </c>
      <c r="B43" s="20">
        <v>72</v>
      </c>
      <c r="C43" s="20">
        <v>10</v>
      </c>
      <c r="D43" s="20">
        <v>28</v>
      </c>
      <c r="E43" s="20">
        <v>12</v>
      </c>
      <c r="F43" s="20">
        <v>20</v>
      </c>
      <c r="G43" s="20">
        <v>2</v>
      </c>
      <c r="H43" s="20">
        <v>38</v>
      </c>
      <c r="I43" s="20">
        <v>32</v>
      </c>
    </row>
    <row r="44" spans="1:9" x14ac:dyDescent="0.2">
      <c r="A44" s="19" t="s">
        <v>413</v>
      </c>
      <c r="B44" s="20">
        <v>46</v>
      </c>
      <c r="C44" s="20">
        <v>7</v>
      </c>
      <c r="D44" s="20">
        <v>15</v>
      </c>
      <c r="E44" s="20">
        <v>10</v>
      </c>
      <c r="F44" s="20">
        <v>12</v>
      </c>
      <c r="G44" s="20">
        <v>2</v>
      </c>
      <c r="H44" s="20">
        <v>22</v>
      </c>
      <c r="I44" s="20">
        <v>22</v>
      </c>
    </row>
    <row r="45" spans="1:9" x14ac:dyDescent="0.2">
      <c r="A45" s="19" t="s">
        <v>414</v>
      </c>
      <c r="B45" s="20">
        <v>8</v>
      </c>
      <c r="C45" s="20">
        <v>1</v>
      </c>
      <c r="D45" s="20">
        <v>4</v>
      </c>
      <c r="E45" s="20">
        <v>1</v>
      </c>
      <c r="F45" s="20">
        <v>2</v>
      </c>
      <c r="G45" s="20">
        <v>0</v>
      </c>
      <c r="H45" s="20">
        <v>5</v>
      </c>
      <c r="I45" s="20">
        <v>3</v>
      </c>
    </row>
    <row r="46" spans="1:9" x14ac:dyDescent="0.2">
      <c r="A46" s="19" t="s">
        <v>415</v>
      </c>
      <c r="B46" s="20">
        <v>435</v>
      </c>
      <c r="C46" s="20">
        <v>27</v>
      </c>
      <c r="D46" s="20">
        <v>116</v>
      </c>
      <c r="E46" s="20">
        <v>112</v>
      </c>
      <c r="F46" s="20">
        <v>156</v>
      </c>
      <c r="G46" s="20">
        <v>24</v>
      </c>
      <c r="H46" s="20">
        <v>143</v>
      </c>
      <c r="I46" s="20">
        <v>268</v>
      </c>
    </row>
    <row r="47" spans="1:9" x14ac:dyDescent="0.2">
      <c r="A47" s="19" t="s">
        <v>416</v>
      </c>
      <c r="B47" s="20">
        <v>356</v>
      </c>
      <c r="C47" s="20">
        <v>15</v>
      </c>
      <c r="D47" s="20">
        <v>116</v>
      </c>
      <c r="E47" s="20">
        <v>65</v>
      </c>
      <c r="F47" s="20">
        <v>128</v>
      </c>
      <c r="G47" s="20">
        <v>32</v>
      </c>
      <c r="H47" s="20">
        <v>131</v>
      </c>
      <c r="I47" s="20">
        <v>193</v>
      </c>
    </row>
    <row r="48" spans="1:9" x14ac:dyDescent="0.2">
      <c r="A48" s="19" t="s">
        <v>417</v>
      </c>
      <c r="B48" s="20">
        <v>917</v>
      </c>
      <c r="C48" s="20">
        <v>60</v>
      </c>
      <c r="D48" s="20">
        <v>279</v>
      </c>
      <c r="E48" s="20">
        <v>200</v>
      </c>
      <c r="F48" s="20">
        <v>318</v>
      </c>
      <c r="G48" s="20">
        <v>60</v>
      </c>
      <c r="H48" s="20">
        <v>339</v>
      </c>
      <c r="I48" s="20">
        <v>518</v>
      </c>
    </row>
    <row r="49" spans="1:9" x14ac:dyDescent="0.2">
      <c r="A49" s="19" t="s">
        <v>418</v>
      </c>
      <c r="B49" s="20">
        <v>482</v>
      </c>
      <c r="C49" s="20">
        <v>33</v>
      </c>
      <c r="D49" s="20">
        <v>163</v>
      </c>
      <c r="E49" s="20">
        <v>88</v>
      </c>
      <c r="F49" s="20">
        <v>162</v>
      </c>
      <c r="G49" s="20">
        <v>36</v>
      </c>
      <c r="H49" s="20">
        <v>196</v>
      </c>
      <c r="I49" s="20">
        <v>250</v>
      </c>
    </row>
    <row r="50" spans="1:9" x14ac:dyDescent="0.2">
      <c r="A50" s="19" t="s">
        <v>419</v>
      </c>
      <c r="B50" s="20">
        <v>126</v>
      </c>
      <c r="C50" s="20">
        <v>18</v>
      </c>
      <c r="D50" s="20">
        <v>47</v>
      </c>
      <c r="E50" s="20">
        <v>23</v>
      </c>
      <c r="F50" s="20">
        <v>34</v>
      </c>
      <c r="G50" s="20">
        <v>4</v>
      </c>
      <c r="H50" s="20">
        <v>65</v>
      </c>
      <c r="I50" s="20">
        <v>57</v>
      </c>
    </row>
    <row r="51" spans="1:9" x14ac:dyDescent="0.2">
      <c r="A51" s="18" t="s">
        <v>422</v>
      </c>
      <c r="B51" s="18"/>
      <c r="C51" s="18"/>
      <c r="D51" s="18"/>
      <c r="E51" s="18"/>
      <c r="F51" s="18"/>
      <c r="G51" s="18"/>
      <c r="H51" s="18"/>
      <c r="I51" s="18"/>
    </row>
    <row r="52" spans="1:9" x14ac:dyDescent="0.2">
      <c r="A52" s="19" t="s">
        <v>130</v>
      </c>
      <c r="B52" s="20">
        <v>151</v>
      </c>
      <c r="C52" s="20">
        <v>6</v>
      </c>
      <c r="D52" s="20">
        <v>39</v>
      </c>
      <c r="E52" s="20">
        <v>32</v>
      </c>
      <c r="F52" s="20">
        <v>59</v>
      </c>
      <c r="G52" s="20">
        <v>15</v>
      </c>
      <c r="H52" s="20">
        <v>45</v>
      </c>
      <c r="I52" s="20">
        <v>91</v>
      </c>
    </row>
    <row r="53" spans="1:9" x14ac:dyDescent="0.2">
      <c r="A53" s="19" t="s">
        <v>131</v>
      </c>
      <c r="B53" s="20">
        <v>1446</v>
      </c>
      <c r="C53" s="20">
        <v>83</v>
      </c>
      <c r="D53" s="20">
        <v>471</v>
      </c>
      <c r="E53" s="20">
        <v>343</v>
      </c>
      <c r="F53" s="20">
        <v>471</v>
      </c>
      <c r="G53" s="20">
        <v>78</v>
      </c>
      <c r="H53" s="20">
        <v>554</v>
      </c>
      <c r="I53" s="20">
        <v>814</v>
      </c>
    </row>
    <row r="54" spans="1:9" x14ac:dyDescent="0.2">
      <c r="A54" s="19" t="s">
        <v>392</v>
      </c>
      <c r="B54" s="20">
        <v>150</v>
      </c>
      <c r="C54" s="20">
        <v>3</v>
      </c>
      <c r="D54" s="20">
        <v>26</v>
      </c>
      <c r="E54" s="20">
        <v>28</v>
      </c>
      <c r="F54" s="20">
        <v>86</v>
      </c>
      <c r="G54" s="20">
        <v>7</v>
      </c>
      <c r="H54" s="20">
        <v>29</v>
      </c>
      <c r="I54" s="20">
        <v>114</v>
      </c>
    </row>
    <row r="55" spans="1:9" x14ac:dyDescent="0.2">
      <c r="A55" s="19" t="s">
        <v>132</v>
      </c>
      <c r="B55" s="20">
        <v>372</v>
      </c>
      <c r="C55" s="20">
        <v>34</v>
      </c>
      <c r="D55" s="20">
        <v>116</v>
      </c>
      <c r="E55" s="20">
        <v>68</v>
      </c>
      <c r="F55" s="20">
        <v>125</v>
      </c>
      <c r="G55" s="20">
        <v>29</v>
      </c>
      <c r="H55" s="20">
        <v>150</v>
      </c>
      <c r="I55" s="20">
        <v>193</v>
      </c>
    </row>
    <row r="56" spans="1:9" x14ac:dyDescent="0.2">
      <c r="A56" s="19" t="s">
        <v>423</v>
      </c>
      <c r="B56" s="20">
        <v>69</v>
      </c>
      <c r="C56" s="20">
        <v>4</v>
      </c>
      <c r="D56" s="20">
        <v>21</v>
      </c>
      <c r="E56" s="20">
        <v>9</v>
      </c>
      <c r="F56" s="20">
        <v>29</v>
      </c>
      <c r="G56" s="20">
        <v>6</v>
      </c>
      <c r="H56" s="20">
        <v>25</v>
      </c>
      <c r="I56" s="20">
        <v>38</v>
      </c>
    </row>
    <row r="57" spans="1:9" x14ac:dyDescent="0.2">
      <c r="A57" s="18" t="s">
        <v>133</v>
      </c>
      <c r="B57" s="17">
        <v>92</v>
      </c>
      <c r="C57" s="17">
        <v>3</v>
      </c>
      <c r="D57" s="17">
        <v>21</v>
      </c>
      <c r="E57" s="17">
        <v>20</v>
      </c>
      <c r="F57" s="17">
        <v>36</v>
      </c>
      <c r="G57" s="17">
        <v>12</v>
      </c>
      <c r="H57" s="17">
        <v>24</v>
      </c>
      <c r="I57" s="17">
        <v>56</v>
      </c>
    </row>
    <row r="58" spans="1:9" x14ac:dyDescent="0.2">
      <c r="A58" s="19" t="s">
        <v>134</v>
      </c>
      <c r="B58" s="20">
        <v>813</v>
      </c>
      <c r="C58" s="20">
        <v>51</v>
      </c>
      <c r="D58" s="20">
        <v>271</v>
      </c>
      <c r="E58" s="20">
        <v>192</v>
      </c>
      <c r="F58" s="20">
        <v>255</v>
      </c>
      <c r="G58" s="20">
        <v>44</v>
      </c>
      <c r="H58" s="20">
        <v>322</v>
      </c>
      <c r="I58" s="20">
        <v>447</v>
      </c>
    </row>
    <row r="59" spans="1:9" x14ac:dyDescent="0.2">
      <c r="A59" s="19" t="s">
        <v>393</v>
      </c>
      <c r="B59" s="20">
        <v>65</v>
      </c>
      <c r="C59" s="20">
        <v>2</v>
      </c>
      <c r="D59" s="20">
        <v>12</v>
      </c>
      <c r="E59" s="20">
        <v>11</v>
      </c>
      <c r="F59" s="20">
        <v>36</v>
      </c>
      <c r="G59" s="20">
        <v>4</v>
      </c>
      <c r="H59" s="20">
        <v>14</v>
      </c>
      <c r="I59" s="20">
        <v>47</v>
      </c>
    </row>
    <row r="60" spans="1:9" x14ac:dyDescent="0.2">
      <c r="A60" s="19" t="s">
        <v>135</v>
      </c>
      <c r="B60" s="20">
        <v>83</v>
      </c>
      <c r="C60" s="20">
        <v>9</v>
      </c>
      <c r="D60" s="20">
        <v>30</v>
      </c>
      <c r="E60" s="20">
        <v>14</v>
      </c>
      <c r="F60" s="20">
        <v>24</v>
      </c>
      <c r="G60" s="20">
        <v>6</v>
      </c>
      <c r="H60" s="20">
        <v>39</v>
      </c>
      <c r="I60" s="20">
        <v>38</v>
      </c>
    </row>
    <row r="61" spans="1:9" x14ac:dyDescent="0.2">
      <c r="A61" s="19" t="s">
        <v>424</v>
      </c>
      <c r="B61" s="20">
        <v>39</v>
      </c>
      <c r="C61" s="20">
        <v>1</v>
      </c>
      <c r="D61" s="20">
        <v>13</v>
      </c>
      <c r="E61" s="20">
        <v>3</v>
      </c>
      <c r="F61" s="20">
        <v>19</v>
      </c>
      <c r="G61" s="20">
        <v>3</v>
      </c>
      <c r="H61" s="20">
        <v>14</v>
      </c>
      <c r="I61" s="20">
        <v>22</v>
      </c>
    </row>
    <row r="62" spans="1:9" x14ac:dyDescent="0.2">
      <c r="A62" s="18" t="s">
        <v>136</v>
      </c>
      <c r="B62" s="17">
        <v>59</v>
      </c>
      <c r="C62" s="17">
        <v>3</v>
      </c>
      <c r="D62" s="17">
        <v>18</v>
      </c>
      <c r="E62" s="17">
        <v>12</v>
      </c>
      <c r="F62" s="17">
        <v>23</v>
      </c>
      <c r="G62" s="17">
        <v>3</v>
      </c>
      <c r="H62" s="17">
        <v>21</v>
      </c>
      <c r="I62" s="17">
        <v>35</v>
      </c>
    </row>
    <row r="63" spans="1:9" x14ac:dyDescent="0.2">
      <c r="A63" s="19" t="s">
        <v>134</v>
      </c>
      <c r="B63" s="20">
        <v>632</v>
      </c>
      <c r="C63" s="20">
        <v>32</v>
      </c>
      <c r="D63" s="20">
        <v>199</v>
      </c>
      <c r="E63" s="20">
        <v>151</v>
      </c>
      <c r="F63" s="20">
        <v>216</v>
      </c>
      <c r="G63" s="20">
        <v>34</v>
      </c>
      <c r="H63" s="20">
        <v>231</v>
      </c>
      <c r="I63" s="20">
        <v>367</v>
      </c>
    </row>
    <row r="64" spans="1:9" x14ac:dyDescent="0.2">
      <c r="A64" s="19" t="s">
        <v>393</v>
      </c>
      <c r="B64" s="20">
        <v>85</v>
      </c>
      <c r="C64" s="20">
        <v>1</v>
      </c>
      <c r="D64" s="20">
        <v>14</v>
      </c>
      <c r="E64" s="20">
        <v>17</v>
      </c>
      <c r="F64" s="20">
        <v>50</v>
      </c>
      <c r="G64" s="20">
        <v>3</v>
      </c>
      <c r="H64" s="20">
        <v>15</v>
      </c>
      <c r="I64" s="20">
        <v>67</v>
      </c>
    </row>
    <row r="65" spans="1:9" x14ac:dyDescent="0.2">
      <c r="A65" s="19" t="s">
        <v>135</v>
      </c>
      <c r="B65" s="20">
        <v>289</v>
      </c>
      <c r="C65" s="20">
        <v>25</v>
      </c>
      <c r="D65" s="20">
        <v>86</v>
      </c>
      <c r="E65" s="20">
        <v>54</v>
      </c>
      <c r="F65" s="20">
        <v>101</v>
      </c>
      <c r="G65" s="20">
        <v>23</v>
      </c>
      <c r="H65" s="20">
        <v>111</v>
      </c>
      <c r="I65" s="20">
        <v>155</v>
      </c>
    </row>
    <row r="66" spans="1:9" x14ac:dyDescent="0.2">
      <c r="A66" s="19" t="s">
        <v>424</v>
      </c>
      <c r="B66" s="20">
        <v>30</v>
      </c>
      <c r="C66" s="20">
        <v>3</v>
      </c>
      <c r="D66" s="20">
        <v>8</v>
      </c>
      <c r="E66" s="20">
        <v>6</v>
      </c>
      <c r="F66" s="20">
        <v>10</v>
      </c>
      <c r="G66" s="20">
        <v>3</v>
      </c>
      <c r="H66" s="20">
        <v>11</v>
      </c>
      <c r="I66" s="20">
        <v>16</v>
      </c>
    </row>
    <row r="67" spans="1:9" x14ac:dyDescent="0.2">
      <c r="A67" s="18" t="s">
        <v>425</v>
      </c>
      <c r="B67" s="18"/>
      <c r="C67" s="18"/>
      <c r="D67" s="18"/>
      <c r="E67" s="18"/>
      <c r="F67" s="18"/>
      <c r="G67" s="18"/>
      <c r="H67" s="18"/>
      <c r="I67" s="18"/>
    </row>
    <row r="68" spans="1:9" x14ac:dyDescent="0.2">
      <c r="A68" s="19" t="s">
        <v>426</v>
      </c>
      <c r="B68" s="20">
        <v>366</v>
      </c>
      <c r="C68" s="20">
        <v>19</v>
      </c>
      <c r="D68" s="20">
        <v>97</v>
      </c>
      <c r="E68" s="20">
        <v>70</v>
      </c>
      <c r="F68" s="20">
        <v>146</v>
      </c>
      <c r="G68" s="20">
        <v>34</v>
      </c>
      <c r="H68" s="20">
        <v>116</v>
      </c>
      <c r="I68" s="20">
        <v>216</v>
      </c>
    </row>
    <row r="69" spans="1:9" x14ac:dyDescent="0.2">
      <c r="A69" s="19" t="s">
        <v>427</v>
      </c>
      <c r="B69" s="20">
        <v>1212</v>
      </c>
      <c r="C69" s="20">
        <v>70</v>
      </c>
      <c r="D69" s="20">
        <v>407</v>
      </c>
      <c r="E69" s="20">
        <v>292</v>
      </c>
      <c r="F69" s="20">
        <v>381</v>
      </c>
      <c r="G69" s="20">
        <v>62</v>
      </c>
      <c r="H69" s="20">
        <v>477</v>
      </c>
      <c r="I69" s="20">
        <v>673</v>
      </c>
    </row>
    <row r="70" spans="1:9" x14ac:dyDescent="0.2">
      <c r="A70" s="19" t="s">
        <v>137</v>
      </c>
      <c r="B70" s="20">
        <v>112</v>
      </c>
      <c r="C70" s="20">
        <v>8</v>
      </c>
      <c r="D70" s="20">
        <v>34</v>
      </c>
      <c r="E70" s="20">
        <v>29</v>
      </c>
      <c r="F70" s="20">
        <v>36</v>
      </c>
      <c r="G70" s="20">
        <v>5</v>
      </c>
      <c r="H70" s="20">
        <v>42</v>
      </c>
      <c r="I70" s="20">
        <v>65</v>
      </c>
    </row>
    <row r="71" spans="1:9" x14ac:dyDescent="0.2">
      <c r="A71" s="19" t="s">
        <v>138</v>
      </c>
      <c r="B71" s="20">
        <v>673</v>
      </c>
      <c r="C71" s="20">
        <v>39</v>
      </c>
      <c r="D71" s="20">
        <v>204</v>
      </c>
      <c r="E71" s="20">
        <v>138</v>
      </c>
      <c r="F71" s="20">
        <v>255</v>
      </c>
      <c r="G71" s="20">
        <v>37</v>
      </c>
      <c r="H71" s="20">
        <v>243</v>
      </c>
      <c r="I71" s="20">
        <v>393</v>
      </c>
    </row>
    <row r="72" spans="1:9" x14ac:dyDescent="0.2">
      <c r="A72" s="19" t="s">
        <v>428</v>
      </c>
      <c r="B72" s="20">
        <v>75</v>
      </c>
      <c r="C72" s="20">
        <v>5</v>
      </c>
      <c r="D72" s="20">
        <v>15</v>
      </c>
      <c r="E72" s="20">
        <v>19</v>
      </c>
      <c r="F72" s="20">
        <v>33</v>
      </c>
      <c r="G72" s="20">
        <v>3</v>
      </c>
      <c r="H72" s="20">
        <v>20</v>
      </c>
      <c r="I72" s="20">
        <v>52</v>
      </c>
    </row>
    <row r="73" spans="1:9" x14ac:dyDescent="0.2">
      <c r="A73" s="19" t="s">
        <v>429</v>
      </c>
      <c r="B73" s="20">
        <v>178</v>
      </c>
      <c r="C73" s="20">
        <v>7</v>
      </c>
      <c r="D73" s="20">
        <v>50</v>
      </c>
      <c r="E73" s="20">
        <v>36</v>
      </c>
      <c r="F73" s="20">
        <v>70</v>
      </c>
      <c r="G73" s="20">
        <v>15</v>
      </c>
      <c r="H73" s="20">
        <v>57</v>
      </c>
      <c r="I73" s="20">
        <v>106</v>
      </c>
    </row>
    <row r="74" spans="1:9" x14ac:dyDescent="0.2">
      <c r="A74" s="19" t="s">
        <v>1441</v>
      </c>
      <c r="B74" s="20">
        <v>1644</v>
      </c>
      <c r="C74" s="20">
        <v>104</v>
      </c>
      <c r="D74" s="20">
        <v>526</v>
      </c>
      <c r="E74" s="20">
        <v>374</v>
      </c>
      <c r="F74" s="20">
        <v>554</v>
      </c>
      <c r="G74" s="20">
        <v>86</v>
      </c>
      <c r="H74" s="20">
        <v>630</v>
      </c>
      <c r="I74" s="20">
        <v>928</v>
      </c>
    </row>
    <row r="75" spans="1:9" x14ac:dyDescent="0.2">
      <c r="A75" s="18" t="s">
        <v>430</v>
      </c>
      <c r="B75" s="18"/>
      <c r="C75" s="18"/>
      <c r="D75" s="18"/>
      <c r="E75" s="18"/>
      <c r="F75" s="18"/>
      <c r="G75" s="18"/>
      <c r="H75" s="18"/>
      <c r="I75" s="18"/>
    </row>
    <row r="76" spans="1:9" x14ac:dyDescent="0.2">
      <c r="A76" s="21" t="s">
        <v>431</v>
      </c>
      <c r="B76" s="34">
        <v>366</v>
      </c>
      <c r="C76" s="34">
        <v>19</v>
      </c>
      <c r="D76" s="34">
        <v>97</v>
      </c>
      <c r="E76" s="34">
        <v>70</v>
      </c>
      <c r="F76" s="34">
        <v>146</v>
      </c>
      <c r="G76" s="34">
        <v>34</v>
      </c>
      <c r="H76" s="34">
        <v>116</v>
      </c>
      <c r="I76" s="34">
        <v>216</v>
      </c>
    </row>
    <row r="77" spans="1:9" x14ac:dyDescent="0.2">
      <c r="A77" s="21" t="s">
        <v>432</v>
      </c>
      <c r="B77" s="34">
        <v>954</v>
      </c>
      <c r="C77" s="34">
        <v>69</v>
      </c>
      <c r="D77" s="34">
        <v>305</v>
      </c>
      <c r="E77" s="34">
        <v>230</v>
      </c>
      <c r="F77" s="34">
        <v>298</v>
      </c>
      <c r="G77" s="34">
        <v>52</v>
      </c>
      <c r="H77" s="34">
        <v>374</v>
      </c>
      <c r="I77" s="34">
        <v>528</v>
      </c>
    </row>
    <row r="78" spans="1:9" x14ac:dyDescent="0.2">
      <c r="A78" s="19" t="s">
        <v>433</v>
      </c>
      <c r="B78" s="20">
        <v>345</v>
      </c>
      <c r="C78" s="20">
        <v>16</v>
      </c>
      <c r="D78" s="20">
        <v>104</v>
      </c>
      <c r="E78" s="20">
        <v>71</v>
      </c>
      <c r="F78" s="20">
        <v>136</v>
      </c>
      <c r="G78" s="20">
        <v>18</v>
      </c>
      <c r="H78" s="20">
        <v>120</v>
      </c>
      <c r="I78" s="20">
        <v>207</v>
      </c>
    </row>
    <row r="79" spans="1:9" x14ac:dyDescent="0.2">
      <c r="A79" s="19" t="s">
        <v>434</v>
      </c>
      <c r="B79" s="20">
        <v>141</v>
      </c>
      <c r="C79" s="20">
        <v>6</v>
      </c>
      <c r="D79" s="20">
        <v>47</v>
      </c>
      <c r="E79" s="20">
        <v>29</v>
      </c>
      <c r="F79" s="20">
        <v>57</v>
      </c>
      <c r="G79" s="20">
        <v>2</v>
      </c>
      <c r="H79" s="20">
        <v>53</v>
      </c>
      <c r="I79" s="20">
        <v>86</v>
      </c>
    </row>
    <row r="80" spans="1:9" x14ac:dyDescent="0.2">
      <c r="A80" s="19" t="s">
        <v>435</v>
      </c>
      <c r="B80" s="20">
        <v>56</v>
      </c>
      <c r="C80" s="20">
        <v>2</v>
      </c>
      <c r="D80" s="20">
        <v>11</v>
      </c>
      <c r="E80" s="20">
        <v>15</v>
      </c>
      <c r="F80" s="20">
        <v>22</v>
      </c>
      <c r="G80" s="20">
        <v>6</v>
      </c>
      <c r="H80" s="20">
        <v>13</v>
      </c>
      <c r="I80" s="20">
        <v>37</v>
      </c>
    </row>
    <row r="81" spans="1:9" x14ac:dyDescent="0.2">
      <c r="A81" s="19" t="s">
        <v>436</v>
      </c>
      <c r="B81" s="20">
        <v>48</v>
      </c>
      <c r="C81" s="20">
        <v>6</v>
      </c>
      <c r="D81" s="20">
        <v>18</v>
      </c>
      <c r="E81" s="20">
        <v>12</v>
      </c>
      <c r="F81" s="20">
        <v>10</v>
      </c>
      <c r="G81" s="20">
        <v>2</v>
      </c>
      <c r="H81" s="20">
        <v>24</v>
      </c>
      <c r="I81" s="20">
        <v>22</v>
      </c>
    </row>
    <row r="82" spans="1:9" x14ac:dyDescent="0.2">
      <c r="A82" s="19" t="s">
        <v>437</v>
      </c>
      <c r="B82" s="20">
        <v>20</v>
      </c>
      <c r="C82" s="20">
        <v>2</v>
      </c>
      <c r="D82" s="20">
        <v>6</v>
      </c>
      <c r="E82" s="20">
        <v>4</v>
      </c>
      <c r="F82" s="20">
        <v>7</v>
      </c>
      <c r="G82" s="20">
        <v>1</v>
      </c>
      <c r="H82" s="20">
        <v>8</v>
      </c>
      <c r="I82" s="20">
        <v>11</v>
      </c>
    </row>
    <row r="83" spans="1:9" x14ac:dyDescent="0.2">
      <c r="A83" s="19" t="s">
        <v>438</v>
      </c>
      <c r="B83" s="20">
        <v>4</v>
      </c>
      <c r="C83" s="20">
        <v>1</v>
      </c>
      <c r="D83" s="20">
        <v>0</v>
      </c>
      <c r="E83" s="20">
        <v>2</v>
      </c>
      <c r="F83" s="20">
        <v>1</v>
      </c>
      <c r="G83" s="20">
        <v>0</v>
      </c>
      <c r="H83" s="20">
        <v>1</v>
      </c>
      <c r="I83" s="20">
        <v>3</v>
      </c>
    </row>
    <row r="84" spans="1:9" x14ac:dyDescent="0.2">
      <c r="A84" s="19" t="s">
        <v>439</v>
      </c>
      <c r="B84" s="20">
        <v>2</v>
      </c>
      <c r="C84" s="20">
        <v>0</v>
      </c>
      <c r="D84" s="20">
        <v>1</v>
      </c>
      <c r="E84" s="20">
        <v>0</v>
      </c>
      <c r="F84" s="20">
        <v>1</v>
      </c>
      <c r="G84" s="20">
        <v>0</v>
      </c>
      <c r="H84" s="20">
        <v>1</v>
      </c>
      <c r="I84" s="20">
        <v>1</v>
      </c>
    </row>
    <row r="85" spans="1:9" x14ac:dyDescent="0.2">
      <c r="A85" s="19" t="s">
        <v>440</v>
      </c>
      <c r="B85" s="20">
        <v>2</v>
      </c>
      <c r="C85" s="20">
        <v>0</v>
      </c>
      <c r="D85" s="20">
        <v>1</v>
      </c>
      <c r="E85" s="20">
        <v>1</v>
      </c>
      <c r="F85" s="20">
        <v>0</v>
      </c>
      <c r="G85" s="20">
        <v>0</v>
      </c>
      <c r="H85" s="20">
        <v>1</v>
      </c>
      <c r="I85" s="20">
        <v>1</v>
      </c>
    </row>
    <row r="86" spans="1:9" x14ac:dyDescent="0.2">
      <c r="A86" s="19" t="s">
        <v>429</v>
      </c>
      <c r="B86" s="20">
        <v>250</v>
      </c>
      <c r="C86" s="20">
        <v>9</v>
      </c>
      <c r="D86" s="20">
        <v>83</v>
      </c>
      <c r="E86" s="20">
        <v>46</v>
      </c>
      <c r="F86" s="20">
        <v>92</v>
      </c>
      <c r="G86" s="20">
        <v>20</v>
      </c>
      <c r="H86" s="20">
        <v>92</v>
      </c>
      <c r="I86" s="20">
        <v>138</v>
      </c>
    </row>
    <row r="87" spans="1:9" x14ac:dyDescent="0.2">
      <c r="A87" s="18" t="s">
        <v>441</v>
      </c>
      <c r="B87" s="18"/>
      <c r="C87" s="18"/>
      <c r="D87" s="18"/>
      <c r="E87" s="18"/>
      <c r="F87" s="18"/>
      <c r="G87" s="18"/>
      <c r="H87" s="18"/>
      <c r="I87" s="18"/>
    </row>
    <row r="88" spans="1:9" x14ac:dyDescent="0.2">
      <c r="A88" s="19" t="s">
        <v>442</v>
      </c>
      <c r="B88" s="20">
        <v>1712</v>
      </c>
      <c r="C88" s="20">
        <v>108</v>
      </c>
      <c r="D88" s="20">
        <v>576</v>
      </c>
      <c r="E88" s="20">
        <v>391</v>
      </c>
      <c r="F88" s="20">
        <v>543</v>
      </c>
      <c r="G88" s="20">
        <v>94</v>
      </c>
      <c r="H88" s="20">
        <v>684</v>
      </c>
      <c r="I88" s="20">
        <v>934</v>
      </c>
    </row>
    <row r="89" spans="1:9" x14ac:dyDescent="0.2">
      <c r="A89" s="19" t="s">
        <v>139</v>
      </c>
      <c r="B89" s="20">
        <v>76</v>
      </c>
      <c r="C89" s="20">
        <v>8</v>
      </c>
      <c r="D89" s="20">
        <v>25</v>
      </c>
      <c r="E89" s="20">
        <v>20</v>
      </c>
      <c r="F89" s="20">
        <v>19</v>
      </c>
      <c r="G89" s="20">
        <v>4</v>
      </c>
      <c r="H89" s="20">
        <v>33</v>
      </c>
      <c r="I89" s="20">
        <v>39</v>
      </c>
    </row>
    <row r="90" spans="1:9" x14ac:dyDescent="0.2">
      <c r="A90" s="19" t="s">
        <v>443</v>
      </c>
      <c r="B90" s="20">
        <v>59</v>
      </c>
      <c r="C90" s="20">
        <v>5</v>
      </c>
      <c r="D90" s="20">
        <v>8</v>
      </c>
      <c r="E90" s="20">
        <v>5</v>
      </c>
      <c r="F90" s="20">
        <v>38</v>
      </c>
      <c r="G90" s="20">
        <v>3</v>
      </c>
      <c r="H90" s="20">
        <v>13</v>
      </c>
      <c r="I90" s="20">
        <v>43</v>
      </c>
    </row>
    <row r="91" spans="1:9" x14ac:dyDescent="0.2">
      <c r="A91" s="19" t="s">
        <v>140</v>
      </c>
      <c r="B91" s="20">
        <v>194</v>
      </c>
      <c r="C91" s="20">
        <v>4</v>
      </c>
      <c r="D91" s="20">
        <v>27</v>
      </c>
      <c r="E91" s="20">
        <v>38</v>
      </c>
      <c r="F91" s="20">
        <v>106</v>
      </c>
      <c r="G91" s="20">
        <v>19</v>
      </c>
      <c r="H91" s="20">
        <v>31</v>
      </c>
      <c r="I91" s="20">
        <v>144</v>
      </c>
    </row>
    <row r="92" spans="1:9" x14ac:dyDescent="0.2">
      <c r="A92" s="19" t="s">
        <v>141</v>
      </c>
      <c r="B92" s="20">
        <v>16</v>
      </c>
      <c r="C92" s="20">
        <v>0</v>
      </c>
      <c r="D92" s="20">
        <v>3</v>
      </c>
      <c r="E92" s="20">
        <v>3</v>
      </c>
      <c r="F92" s="20">
        <v>7</v>
      </c>
      <c r="G92" s="20">
        <v>3</v>
      </c>
      <c r="H92" s="20">
        <v>3</v>
      </c>
      <c r="I92" s="20">
        <v>10</v>
      </c>
    </row>
    <row r="93" spans="1:9" x14ac:dyDescent="0.2">
      <c r="A93" s="19" t="s">
        <v>401</v>
      </c>
      <c r="B93" s="20">
        <v>46</v>
      </c>
      <c r="C93" s="20">
        <v>2</v>
      </c>
      <c r="D93" s="20">
        <v>10</v>
      </c>
      <c r="E93" s="20">
        <v>9</v>
      </c>
      <c r="F93" s="20">
        <v>21</v>
      </c>
      <c r="G93" s="20">
        <v>4</v>
      </c>
      <c r="H93" s="20">
        <v>12</v>
      </c>
      <c r="I93" s="20">
        <v>30</v>
      </c>
    </row>
    <row r="94" spans="1:9" x14ac:dyDescent="0.2">
      <c r="A94" s="19" t="s">
        <v>429</v>
      </c>
      <c r="B94" s="20">
        <v>85</v>
      </c>
      <c r="C94" s="20">
        <v>3</v>
      </c>
      <c r="D94" s="20">
        <v>24</v>
      </c>
      <c r="E94" s="20">
        <v>14</v>
      </c>
      <c r="F94" s="20">
        <v>36</v>
      </c>
      <c r="G94" s="20">
        <v>8</v>
      </c>
      <c r="H94" s="20">
        <v>27</v>
      </c>
      <c r="I94" s="20">
        <v>50</v>
      </c>
    </row>
    <row r="95" spans="1:9" x14ac:dyDescent="0.2">
      <c r="A95" s="18" t="s">
        <v>444</v>
      </c>
      <c r="B95" s="18"/>
      <c r="C95" s="18"/>
      <c r="D95" s="18"/>
      <c r="E95" s="18"/>
      <c r="F95" s="18"/>
      <c r="G95" s="18"/>
      <c r="H95" s="18"/>
      <c r="I95" s="18"/>
    </row>
    <row r="96" spans="1:9" x14ac:dyDescent="0.2">
      <c r="A96" s="19" t="s">
        <v>445</v>
      </c>
      <c r="B96" s="20">
        <v>1212</v>
      </c>
      <c r="C96" s="20">
        <v>86</v>
      </c>
      <c r="D96" s="20">
        <v>443</v>
      </c>
      <c r="E96" s="20">
        <v>286</v>
      </c>
      <c r="F96" s="20">
        <v>342</v>
      </c>
      <c r="G96" s="20">
        <v>55</v>
      </c>
      <c r="H96" s="20">
        <v>529</v>
      </c>
      <c r="I96" s="20">
        <v>628</v>
      </c>
    </row>
    <row r="97" spans="1:9" x14ac:dyDescent="0.2">
      <c r="A97" s="19" t="s">
        <v>446</v>
      </c>
      <c r="B97" s="20">
        <v>24</v>
      </c>
      <c r="C97" s="20">
        <v>0</v>
      </c>
      <c r="D97" s="20">
        <v>6</v>
      </c>
      <c r="E97" s="20">
        <v>5</v>
      </c>
      <c r="F97" s="20">
        <v>12</v>
      </c>
      <c r="G97" s="20">
        <v>1</v>
      </c>
      <c r="H97" s="20">
        <v>6</v>
      </c>
      <c r="I97" s="20">
        <v>17</v>
      </c>
    </row>
    <row r="98" spans="1:9" x14ac:dyDescent="0.2">
      <c r="A98" s="19" t="s">
        <v>447</v>
      </c>
      <c r="B98" s="20">
        <v>76</v>
      </c>
      <c r="C98" s="20">
        <v>3</v>
      </c>
      <c r="D98" s="20">
        <v>10</v>
      </c>
      <c r="E98" s="20">
        <v>18</v>
      </c>
      <c r="F98" s="20">
        <v>42</v>
      </c>
      <c r="G98" s="20">
        <v>3</v>
      </c>
      <c r="H98" s="20">
        <v>13</v>
      </c>
      <c r="I98" s="20">
        <v>60</v>
      </c>
    </row>
    <row r="99" spans="1:9" x14ac:dyDescent="0.2">
      <c r="A99" s="19" t="s">
        <v>448</v>
      </c>
      <c r="B99" s="20">
        <v>43</v>
      </c>
      <c r="C99" s="20">
        <v>0</v>
      </c>
      <c r="D99" s="20">
        <v>7</v>
      </c>
      <c r="E99" s="20">
        <v>10</v>
      </c>
      <c r="F99" s="20">
        <v>23</v>
      </c>
      <c r="G99" s="20">
        <v>3</v>
      </c>
      <c r="H99" s="20">
        <v>7</v>
      </c>
      <c r="I99" s="20">
        <v>33</v>
      </c>
    </row>
    <row r="100" spans="1:9" x14ac:dyDescent="0.2">
      <c r="A100" s="19" t="s">
        <v>449</v>
      </c>
      <c r="B100" s="20">
        <v>14</v>
      </c>
      <c r="C100" s="20">
        <v>3</v>
      </c>
      <c r="D100" s="20">
        <v>2</v>
      </c>
      <c r="E100" s="20">
        <v>5</v>
      </c>
      <c r="F100" s="20">
        <v>4</v>
      </c>
      <c r="G100" s="20">
        <v>0</v>
      </c>
      <c r="H100" s="20">
        <v>5</v>
      </c>
      <c r="I100" s="20">
        <v>9</v>
      </c>
    </row>
    <row r="101" spans="1:9" x14ac:dyDescent="0.2">
      <c r="A101" s="19" t="s">
        <v>450</v>
      </c>
      <c r="B101" s="20">
        <v>5</v>
      </c>
      <c r="C101" s="20">
        <v>0</v>
      </c>
      <c r="D101" s="20">
        <v>0</v>
      </c>
      <c r="E101" s="20">
        <v>2</v>
      </c>
      <c r="F101" s="20">
        <v>3</v>
      </c>
      <c r="G101" s="20">
        <v>0</v>
      </c>
      <c r="H101" s="20">
        <v>0</v>
      </c>
      <c r="I101" s="20">
        <v>5</v>
      </c>
    </row>
    <row r="102" spans="1:9" x14ac:dyDescent="0.2">
      <c r="A102" s="19" t="s">
        <v>429</v>
      </c>
      <c r="B102" s="20">
        <v>414</v>
      </c>
      <c r="C102" s="20">
        <v>24</v>
      </c>
      <c r="D102" s="20">
        <v>133</v>
      </c>
      <c r="E102" s="20">
        <v>85</v>
      </c>
      <c r="F102" s="20">
        <v>136</v>
      </c>
      <c r="G102" s="20">
        <v>36</v>
      </c>
      <c r="H102" s="20">
        <v>157</v>
      </c>
      <c r="I102" s="20">
        <v>221</v>
      </c>
    </row>
    <row r="103" spans="1:9" x14ac:dyDescent="0.2">
      <c r="A103" s="18" t="s">
        <v>451</v>
      </c>
      <c r="B103" s="18"/>
      <c r="C103" s="18"/>
      <c r="D103" s="18"/>
      <c r="E103" s="18"/>
      <c r="F103" s="18"/>
      <c r="G103" s="18"/>
      <c r="H103" s="18"/>
      <c r="I103" s="18"/>
    </row>
    <row r="104" spans="1:9" x14ac:dyDescent="0.2">
      <c r="A104" s="19" t="s">
        <v>445</v>
      </c>
      <c r="B104" s="20">
        <v>13</v>
      </c>
      <c r="C104" s="20">
        <v>0</v>
      </c>
      <c r="D104" s="20">
        <v>3</v>
      </c>
      <c r="E104" s="20">
        <v>3</v>
      </c>
      <c r="F104" s="20">
        <v>5</v>
      </c>
      <c r="G104" s="20">
        <v>2</v>
      </c>
      <c r="H104" s="20">
        <v>3</v>
      </c>
      <c r="I104" s="20">
        <v>8</v>
      </c>
    </row>
    <row r="105" spans="1:9" x14ac:dyDescent="0.2">
      <c r="A105" s="19" t="s">
        <v>446</v>
      </c>
      <c r="B105" s="20">
        <v>89</v>
      </c>
      <c r="C105" s="20">
        <v>1</v>
      </c>
      <c r="D105" s="20">
        <v>12</v>
      </c>
      <c r="E105" s="20">
        <v>14</v>
      </c>
      <c r="F105" s="20">
        <v>54</v>
      </c>
      <c r="G105" s="20">
        <v>8</v>
      </c>
      <c r="H105" s="20">
        <v>13</v>
      </c>
      <c r="I105" s="20">
        <v>68</v>
      </c>
    </row>
    <row r="106" spans="1:9" x14ac:dyDescent="0.2">
      <c r="A106" s="19" t="s">
        <v>447</v>
      </c>
      <c r="B106" s="20">
        <v>143</v>
      </c>
      <c r="C106" s="20">
        <v>5</v>
      </c>
      <c r="D106" s="20">
        <v>22</v>
      </c>
      <c r="E106" s="20">
        <v>25</v>
      </c>
      <c r="F106" s="20">
        <v>77</v>
      </c>
      <c r="G106" s="20">
        <v>14</v>
      </c>
      <c r="H106" s="20">
        <v>27</v>
      </c>
      <c r="I106" s="20">
        <v>102</v>
      </c>
    </row>
    <row r="107" spans="1:9" x14ac:dyDescent="0.2">
      <c r="A107" s="19" t="s">
        <v>448</v>
      </c>
      <c r="B107" s="20">
        <v>27</v>
      </c>
      <c r="C107" s="20">
        <v>2</v>
      </c>
      <c r="D107" s="20">
        <v>4</v>
      </c>
      <c r="E107" s="20">
        <v>7</v>
      </c>
      <c r="F107" s="20">
        <v>12</v>
      </c>
      <c r="G107" s="20">
        <v>2</v>
      </c>
      <c r="H107" s="20">
        <v>6</v>
      </c>
      <c r="I107" s="20">
        <v>19</v>
      </c>
    </row>
    <row r="108" spans="1:9" x14ac:dyDescent="0.2">
      <c r="A108" s="19" t="s">
        <v>449</v>
      </c>
      <c r="B108" s="20">
        <v>5</v>
      </c>
      <c r="C108" s="20">
        <v>0</v>
      </c>
      <c r="D108" s="20">
        <v>1</v>
      </c>
      <c r="E108" s="20">
        <v>1</v>
      </c>
      <c r="F108" s="20">
        <v>3</v>
      </c>
      <c r="G108" s="20">
        <v>0</v>
      </c>
      <c r="H108" s="20">
        <v>1</v>
      </c>
      <c r="I108" s="20">
        <v>4</v>
      </c>
    </row>
    <row r="109" spans="1:9" x14ac:dyDescent="0.2">
      <c r="A109" s="19" t="s">
        <v>450</v>
      </c>
      <c r="B109" s="20">
        <v>10</v>
      </c>
      <c r="C109" s="20">
        <v>2</v>
      </c>
      <c r="D109" s="20">
        <v>1</v>
      </c>
      <c r="E109" s="20">
        <v>2</v>
      </c>
      <c r="F109" s="20">
        <v>4</v>
      </c>
      <c r="G109" s="20">
        <v>1</v>
      </c>
      <c r="H109" s="20">
        <v>3</v>
      </c>
      <c r="I109" s="20">
        <v>6</v>
      </c>
    </row>
    <row r="110" spans="1:9" x14ac:dyDescent="0.2">
      <c r="A110" s="19" t="s">
        <v>429</v>
      </c>
      <c r="B110" s="20">
        <v>28</v>
      </c>
      <c r="C110" s="20">
        <v>1</v>
      </c>
      <c r="D110" s="20">
        <v>5</v>
      </c>
      <c r="E110" s="20">
        <v>3</v>
      </c>
      <c r="F110" s="20">
        <v>17</v>
      </c>
      <c r="G110" s="20">
        <v>2</v>
      </c>
      <c r="H110" s="20">
        <v>6</v>
      </c>
      <c r="I110" s="20">
        <v>20</v>
      </c>
    </row>
    <row r="111" spans="1:9" x14ac:dyDescent="0.2">
      <c r="A111" s="18" t="s">
        <v>142</v>
      </c>
      <c r="B111" s="18"/>
      <c r="C111" s="18"/>
      <c r="D111" s="18"/>
      <c r="E111" s="18"/>
      <c r="F111" s="18"/>
      <c r="G111" s="18"/>
      <c r="H111" s="18"/>
      <c r="I111" s="18"/>
    </row>
    <row r="112" spans="1:9" x14ac:dyDescent="0.2">
      <c r="A112" s="19" t="s">
        <v>452</v>
      </c>
      <c r="B112" s="20">
        <v>90</v>
      </c>
      <c r="C112" s="20">
        <v>16</v>
      </c>
      <c r="D112" s="20">
        <v>28</v>
      </c>
      <c r="E112" s="20">
        <v>17</v>
      </c>
      <c r="F112" s="20">
        <v>25</v>
      </c>
      <c r="G112" s="20">
        <v>4</v>
      </c>
      <c r="H112" s="20">
        <v>44</v>
      </c>
      <c r="I112" s="20">
        <v>42</v>
      </c>
    </row>
    <row r="113" spans="1:9" x14ac:dyDescent="0.2">
      <c r="A113" s="19" t="s">
        <v>453</v>
      </c>
      <c r="B113" s="20">
        <v>307</v>
      </c>
      <c r="C113" s="20">
        <v>23</v>
      </c>
      <c r="D113" s="20">
        <v>115</v>
      </c>
      <c r="E113" s="20">
        <v>60</v>
      </c>
      <c r="F113" s="20">
        <v>100</v>
      </c>
      <c r="G113" s="20">
        <v>9</v>
      </c>
      <c r="H113" s="20">
        <v>138</v>
      </c>
      <c r="I113" s="20">
        <v>160</v>
      </c>
    </row>
    <row r="114" spans="1:9" x14ac:dyDescent="0.2">
      <c r="A114" s="19" t="s">
        <v>454</v>
      </c>
      <c r="B114" s="20">
        <v>392</v>
      </c>
      <c r="C114" s="20">
        <v>16</v>
      </c>
      <c r="D114" s="20">
        <v>139</v>
      </c>
      <c r="E114" s="20">
        <v>106</v>
      </c>
      <c r="F114" s="20">
        <v>115</v>
      </c>
      <c r="G114" s="20">
        <v>16</v>
      </c>
      <c r="H114" s="20">
        <v>155</v>
      </c>
      <c r="I114" s="20">
        <v>221</v>
      </c>
    </row>
    <row r="115" spans="1:9" x14ac:dyDescent="0.2">
      <c r="A115" s="19" t="s">
        <v>455</v>
      </c>
      <c r="B115" s="20">
        <v>379</v>
      </c>
      <c r="C115" s="20">
        <v>21</v>
      </c>
      <c r="D115" s="20">
        <v>111</v>
      </c>
      <c r="E115" s="20">
        <v>93</v>
      </c>
      <c r="F115" s="20">
        <v>130</v>
      </c>
      <c r="G115" s="20">
        <v>24</v>
      </c>
      <c r="H115" s="20">
        <v>132</v>
      </c>
      <c r="I115" s="20">
        <v>223</v>
      </c>
    </row>
    <row r="116" spans="1:9" x14ac:dyDescent="0.2">
      <c r="A116" s="19" t="s">
        <v>456</v>
      </c>
      <c r="B116" s="20">
        <v>951</v>
      </c>
      <c r="C116" s="20">
        <v>50</v>
      </c>
      <c r="D116" s="20">
        <v>257</v>
      </c>
      <c r="E116" s="20">
        <v>197</v>
      </c>
      <c r="F116" s="20">
        <v>370</v>
      </c>
      <c r="G116" s="20">
        <v>77</v>
      </c>
      <c r="H116" s="20">
        <v>307</v>
      </c>
      <c r="I116" s="20">
        <v>567</v>
      </c>
    </row>
    <row r="117" spans="1:9" x14ac:dyDescent="0.2">
      <c r="A117" s="19" t="s">
        <v>429</v>
      </c>
      <c r="B117" s="20">
        <v>69</v>
      </c>
      <c r="C117" s="20">
        <v>4</v>
      </c>
      <c r="D117" s="20">
        <v>23</v>
      </c>
      <c r="E117" s="20">
        <v>7</v>
      </c>
      <c r="F117" s="20">
        <v>30</v>
      </c>
      <c r="G117" s="20">
        <v>5</v>
      </c>
      <c r="H117" s="20">
        <v>27</v>
      </c>
      <c r="I117" s="20">
        <v>37</v>
      </c>
    </row>
    <row r="118" spans="1:9" x14ac:dyDescent="0.2">
      <c r="A118" s="18" t="s">
        <v>143</v>
      </c>
      <c r="B118" s="18"/>
      <c r="C118" s="18"/>
      <c r="D118" s="18"/>
      <c r="E118" s="18"/>
      <c r="F118" s="18"/>
      <c r="G118" s="18"/>
      <c r="H118" s="18"/>
      <c r="I118" s="18"/>
    </row>
    <row r="119" spans="1:9" x14ac:dyDescent="0.2">
      <c r="A119" s="21" t="s">
        <v>457</v>
      </c>
      <c r="B119" s="21"/>
      <c r="C119" s="21"/>
      <c r="D119" s="21"/>
      <c r="E119" s="21"/>
      <c r="F119" s="21"/>
      <c r="G119" s="21"/>
      <c r="H119" s="21"/>
      <c r="I119" s="21"/>
    </row>
    <row r="120" spans="1:9" x14ac:dyDescent="0.2">
      <c r="A120" s="19" t="s">
        <v>458</v>
      </c>
      <c r="B120" s="20">
        <v>546</v>
      </c>
      <c r="C120" s="20">
        <v>56</v>
      </c>
      <c r="D120" s="20">
        <v>209</v>
      </c>
      <c r="E120" s="20">
        <v>122</v>
      </c>
      <c r="F120" s="20">
        <v>139</v>
      </c>
      <c r="G120" s="20">
        <v>20</v>
      </c>
      <c r="H120" s="20">
        <v>265</v>
      </c>
      <c r="I120" s="20">
        <v>261</v>
      </c>
    </row>
    <row r="121" spans="1:9" x14ac:dyDescent="0.2">
      <c r="A121" s="19" t="s">
        <v>459</v>
      </c>
      <c r="B121" s="20">
        <v>531</v>
      </c>
      <c r="C121" s="20">
        <v>19</v>
      </c>
      <c r="D121" s="20">
        <v>189</v>
      </c>
      <c r="E121" s="20">
        <v>126</v>
      </c>
      <c r="F121" s="20">
        <v>177</v>
      </c>
      <c r="G121" s="20">
        <v>20</v>
      </c>
      <c r="H121" s="20">
        <v>208</v>
      </c>
      <c r="I121" s="20">
        <v>303</v>
      </c>
    </row>
    <row r="122" spans="1:9" x14ac:dyDescent="0.2">
      <c r="A122" s="19" t="s">
        <v>460</v>
      </c>
      <c r="B122" s="20">
        <v>205</v>
      </c>
      <c r="C122" s="20">
        <v>8</v>
      </c>
      <c r="D122" s="20">
        <v>56</v>
      </c>
      <c r="E122" s="20">
        <v>50</v>
      </c>
      <c r="F122" s="20">
        <v>75</v>
      </c>
      <c r="G122" s="20">
        <v>16</v>
      </c>
      <c r="H122" s="20">
        <v>64</v>
      </c>
      <c r="I122" s="20">
        <v>125</v>
      </c>
    </row>
    <row r="123" spans="1:9" x14ac:dyDescent="0.2">
      <c r="A123" s="19" t="s">
        <v>461</v>
      </c>
      <c r="B123" s="20">
        <v>762</v>
      </c>
      <c r="C123" s="20">
        <v>43</v>
      </c>
      <c r="D123" s="20">
        <v>182</v>
      </c>
      <c r="E123" s="20">
        <v>158</v>
      </c>
      <c r="F123" s="20">
        <v>309</v>
      </c>
      <c r="G123" s="20">
        <v>70</v>
      </c>
      <c r="H123" s="20">
        <v>225</v>
      </c>
      <c r="I123" s="20">
        <v>467</v>
      </c>
    </row>
    <row r="124" spans="1:9" x14ac:dyDescent="0.2">
      <c r="A124" s="19" t="s">
        <v>429</v>
      </c>
      <c r="B124" s="20">
        <v>144</v>
      </c>
      <c r="C124" s="20">
        <v>4</v>
      </c>
      <c r="D124" s="20">
        <v>37</v>
      </c>
      <c r="E124" s="20">
        <v>24</v>
      </c>
      <c r="F124" s="20">
        <v>70</v>
      </c>
      <c r="G124" s="20">
        <v>9</v>
      </c>
      <c r="H124" s="20">
        <v>41</v>
      </c>
      <c r="I124" s="20">
        <v>94</v>
      </c>
    </row>
    <row r="125" spans="1:9" x14ac:dyDescent="0.2">
      <c r="A125" s="18" t="s">
        <v>143</v>
      </c>
      <c r="B125" s="18"/>
      <c r="C125" s="18"/>
      <c r="D125" s="18"/>
      <c r="E125" s="18"/>
      <c r="F125" s="18"/>
      <c r="G125" s="18"/>
      <c r="H125" s="18"/>
      <c r="I125" s="18"/>
    </row>
    <row r="126" spans="1:9" x14ac:dyDescent="0.2">
      <c r="A126" s="21" t="s">
        <v>462</v>
      </c>
      <c r="B126" s="21"/>
      <c r="C126" s="21"/>
      <c r="D126" s="21"/>
      <c r="E126" s="21"/>
      <c r="F126" s="21"/>
      <c r="G126" s="21"/>
      <c r="H126" s="21"/>
      <c r="I126" s="21"/>
    </row>
    <row r="127" spans="1:9" x14ac:dyDescent="0.2">
      <c r="A127" s="19" t="s">
        <v>458</v>
      </c>
      <c r="B127" s="20">
        <v>285</v>
      </c>
      <c r="C127" s="20">
        <v>25</v>
      </c>
      <c r="D127" s="20">
        <v>109</v>
      </c>
      <c r="E127" s="20">
        <v>71</v>
      </c>
      <c r="F127" s="20">
        <v>77</v>
      </c>
      <c r="G127" s="20">
        <v>3</v>
      </c>
      <c r="H127" s="20">
        <v>134</v>
      </c>
      <c r="I127" s="20">
        <v>148</v>
      </c>
    </row>
    <row r="128" spans="1:9" x14ac:dyDescent="0.2">
      <c r="A128" s="19" t="s">
        <v>459</v>
      </c>
      <c r="B128" s="20">
        <v>217</v>
      </c>
      <c r="C128" s="20">
        <v>16</v>
      </c>
      <c r="D128" s="20">
        <v>69</v>
      </c>
      <c r="E128" s="20">
        <v>54</v>
      </c>
      <c r="F128" s="20">
        <v>70</v>
      </c>
      <c r="G128" s="20">
        <v>8</v>
      </c>
      <c r="H128" s="20">
        <v>85</v>
      </c>
      <c r="I128" s="20">
        <v>124</v>
      </c>
    </row>
    <row r="129" spans="1:9" x14ac:dyDescent="0.2">
      <c r="A129" s="19" t="s">
        <v>460</v>
      </c>
      <c r="B129" s="20">
        <v>142</v>
      </c>
      <c r="C129" s="20">
        <v>5</v>
      </c>
      <c r="D129" s="20">
        <v>47</v>
      </c>
      <c r="E129" s="20">
        <v>27</v>
      </c>
      <c r="F129" s="20">
        <v>58</v>
      </c>
      <c r="G129" s="20">
        <v>5</v>
      </c>
      <c r="H129" s="20">
        <v>52</v>
      </c>
      <c r="I129" s="20">
        <v>85</v>
      </c>
    </row>
    <row r="130" spans="1:9" x14ac:dyDescent="0.2">
      <c r="A130" s="19" t="s">
        <v>461</v>
      </c>
      <c r="B130" s="20">
        <v>1184</v>
      </c>
      <c r="C130" s="20">
        <v>76</v>
      </c>
      <c r="D130" s="20">
        <v>328</v>
      </c>
      <c r="E130" s="20">
        <v>264</v>
      </c>
      <c r="F130" s="20">
        <v>425</v>
      </c>
      <c r="G130" s="20">
        <v>91</v>
      </c>
      <c r="H130" s="20">
        <v>404</v>
      </c>
      <c r="I130" s="20">
        <v>689</v>
      </c>
    </row>
    <row r="131" spans="1:9" x14ac:dyDescent="0.2">
      <c r="A131" s="19" t="s">
        <v>429</v>
      </c>
      <c r="B131" s="20">
        <v>360</v>
      </c>
      <c r="C131" s="20">
        <v>8</v>
      </c>
      <c r="D131" s="20">
        <v>120</v>
      </c>
      <c r="E131" s="20">
        <v>64</v>
      </c>
      <c r="F131" s="20">
        <v>140</v>
      </c>
      <c r="G131" s="20">
        <v>28</v>
      </c>
      <c r="H131" s="20">
        <v>128</v>
      </c>
      <c r="I131" s="20">
        <v>204</v>
      </c>
    </row>
    <row r="132" spans="1:9" x14ac:dyDescent="0.2">
      <c r="A132" s="18" t="s">
        <v>143</v>
      </c>
      <c r="B132" s="18"/>
      <c r="C132" s="18"/>
      <c r="D132" s="18"/>
      <c r="E132" s="18"/>
      <c r="F132" s="18"/>
      <c r="G132" s="18"/>
      <c r="H132" s="18"/>
      <c r="I132" s="18"/>
    </row>
    <row r="133" spans="1:9" x14ac:dyDescent="0.2">
      <c r="A133" s="21" t="s">
        <v>463</v>
      </c>
      <c r="B133" s="21"/>
      <c r="C133" s="21"/>
      <c r="D133" s="21"/>
      <c r="E133" s="21"/>
      <c r="F133" s="21"/>
      <c r="G133" s="21"/>
      <c r="H133" s="21"/>
      <c r="I133" s="21"/>
    </row>
    <row r="134" spans="1:9" x14ac:dyDescent="0.2">
      <c r="A134" s="19" t="s">
        <v>458</v>
      </c>
      <c r="B134" s="20">
        <v>330</v>
      </c>
      <c r="C134" s="20">
        <v>29</v>
      </c>
      <c r="D134" s="20">
        <v>103</v>
      </c>
      <c r="E134" s="20">
        <v>70</v>
      </c>
      <c r="F134" s="20">
        <v>114</v>
      </c>
      <c r="G134" s="20">
        <v>14</v>
      </c>
      <c r="H134" s="20">
        <v>132</v>
      </c>
      <c r="I134" s="20">
        <v>184</v>
      </c>
    </row>
    <row r="135" spans="1:9" x14ac:dyDescent="0.2">
      <c r="A135" s="19" t="s">
        <v>459</v>
      </c>
      <c r="B135" s="20">
        <v>326</v>
      </c>
      <c r="C135" s="20">
        <v>14</v>
      </c>
      <c r="D135" s="20">
        <v>115</v>
      </c>
      <c r="E135" s="20">
        <v>91</v>
      </c>
      <c r="F135" s="20">
        <v>97</v>
      </c>
      <c r="G135" s="20">
        <v>9</v>
      </c>
      <c r="H135" s="20">
        <v>129</v>
      </c>
      <c r="I135" s="20">
        <v>188</v>
      </c>
    </row>
    <row r="136" spans="1:9" x14ac:dyDescent="0.2">
      <c r="A136" s="19" t="s">
        <v>460</v>
      </c>
      <c r="B136" s="20">
        <v>133</v>
      </c>
      <c r="C136" s="20">
        <v>10</v>
      </c>
      <c r="D136" s="20">
        <v>45</v>
      </c>
      <c r="E136" s="20">
        <v>27</v>
      </c>
      <c r="F136" s="20">
        <v>47</v>
      </c>
      <c r="G136" s="20">
        <v>4</v>
      </c>
      <c r="H136" s="20">
        <v>55</v>
      </c>
      <c r="I136" s="20">
        <v>74</v>
      </c>
    </row>
    <row r="137" spans="1:9" x14ac:dyDescent="0.2">
      <c r="A137" s="19" t="s">
        <v>461</v>
      </c>
      <c r="B137" s="20">
        <v>1070</v>
      </c>
      <c r="C137" s="20">
        <v>68</v>
      </c>
      <c r="D137" s="20">
        <v>302</v>
      </c>
      <c r="E137" s="20">
        <v>230</v>
      </c>
      <c r="F137" s="20">
        <v>387</v>
      </c>
      <c r="G137" s="20">
        <v>83</v>
      </c>
      <c r="H137" s="20">
        <v>370</v>
      </c>
      <c r="I137" s="20">
        <v>617</v>
      </c>
    </row>
    <row r="138" spans="1:9" x14ac:dyDescent="0.2">
      <c r="A138" s="19" t="s">
        <v>429</v>
      </c>
      <c r="B138" s="20">
        <v>329</v>
      </c>
      <c r="C138" s="20">
        <v>9</v>
      </c>
      <c r="D138" s="20">
        <v>108</v>
      </c>
      <c r="E138" s="20">
        <v>62</v>
      </c>
      <c r="F138" s="20">
        <v>125</v>
      </c>
      <c r="G138" s="20">
        <v>25</v>
      </c>
      <c r="H138" s="20">
        <v>117</v>
      </c>
      <c r="I138" s="20">
        <v>187</v>
      </c>
    </row>
    <row r="139" spans="1:9" x14ac:dyDescent="0.2">
      <c r="A139" s="18" t="s">
        <v>143</v>
      </c>
      <c r="B139" s="18"/>
      <c r="C139" s="18"/>
      <c r="D139" s="18"/>
      <c r="E139" s="18"/>
      <c r="F139" s="18"/>
      <c r="G139" s="18"/>
      <c r="H139" s="18"/>
      <c r="I139" s="18"/>
    </row>
    <row r="140" spans="1:9" x14ac:dyDescent="0.2">
      <c r="A140" s="21" t="s">
        <v>464</v>
      </c>
      <c r="B140" s="21"/>
      <c r="C140" s="21"/>
      <c r="D140" s="21"/>
      <c r="E140" s="21"/>
      <c r="F140" s="21"/>
      <c r="G140" s="21"/>
      <c r="H140" s="21"/>
      <c r="I140" s="21"/>
    </row>
    <row r="141" spans="1:9" x14ac:dyDescent="0.2">
      <c r="A141" s="19" t="s">
        <v>458</v>
      </c>
      <c r="B141" s="20">
        <v>39</v>
      </c>
      <c r="C141" s="20">
        <v>1</v>
      </c>
      <c r="D141" s="20">
        <v>16</v>
      </c>
      <c r="E141" s="20">
        <v>5</v>
      </c>
      <c r="F141" s="20">
        <v>14</v>
      </c>
      <c r="G141" s="20">
        <v>3</v>
      </c>
      <c r="H141" s="20">
        <v>17</v>
      </c>
      <c r="I141" s="20">
        <v>19</v>
      </c>
    </row>
    <row r="142" spans="1:9" x14ac:dyDescent="0.2">
      <c r="A142" s="19" t="s">
        <v>459</v>
      </c>
      <c r="B142" s="20">
        <v>75</v>
      </c>
      <c r="C142" s="20">
        <v>3</v>
      </c>
      <c r="D142" s="20">
        <v>32</v>
      </c>
      <c r="E142" s="20">
        <v>17</v>
      </c>
      <c r="F142" s="20">
        <v>22</v>
      </c>
      <c r="G142" s="20">
        <v>1</v>
      </c>
      <c r="H142" s="20">
        <v>35</v>
      </c>
      <c r="I142" s="20">
        <v>39</v>
      </c>
    </row>
    <row r="143" spans="1:9" x14ac:dyDescent="0.2">
      <c r="A143" s="19" t="s">
        <v>460</v>
      </c>
      <c r="B143" s="20">
        <v>117</v>
      </c>
      <c r="C143" s="20">
        <v>6</v>
      </c>
      <c r="D143" s="20">
        <v>51</v>
      </c>
      <c r="E143" s="20">
        <v>23</v>
      </c>
      <c r="F143" s="20">
        <v>36</v>
      </c>
      <c r="G143" s="20">
        <v>1</v>
      </c>
      <c r="H143" s="20">
        <v>57</v>
      </c>
      <c r="I143" s="20">
        <v>59</v>
      </c>
    </row>
    <row r="144" spans="1:9" x14ac:dyDescent="0.2">
      <c r="A144" s="19" t="s">
        <v>461</v>
      </c>
      <c r="B144" s="20">
        <v>1288</v>
      </c>
      <c r="C144" s="20">
        <v>94</v>
      </c>
      <c r="D144" s="20">
        <v>371</v>
      </c>
      <c r="E144" s="20">
        <v>292</v>
      </c>
      <c r="F144" s="20">
        <v>451</v>
      </c>
      <c r="G144" s="20">
        <v>80</v>
      </c>
      <c r="H144" s="20">
        <v>465</v>
      </c>
      <c r="I144" s="20">
        <v>743</v>
      </c>
    </row>
    <row r="145" spans="1:9" x14ac:dyDescent="0.2">
      <c r="A145" s="19" t="s">
        <v>429</v>
      </c>
      <c r="B145" s="20">
        <v>669</v>
      </c>
      <c r="C145" s="20">
        <v>26</v>
      </c>
      <c r="D145" s="20">
        <v>203</v>
      </c>
      <c r="E145" s="20">
        <v>143</v>
      </c>
      <c r="F145" s="20">
        <v>247</v>
      </c>
      <c r="G145" s="20">
        <v>50</v>
      </c>
      <c r="H145" s="20">
        <v>229</v>
      </c>
      <c r="I145" s="20">
        <v>390</v>
      </c>
    </row>
    <row r="146" spans="1:9" x14ac:dyDescent="0.2">
      <c r="A146" s="18" t="s">
        <v>465</v>
      </c>
      <c r="B146" s="18"/>
      <c r="C146" s="18"/>
      <c r="D146" s="18"/>
      <c r="E146" s="18"/>
      <c r="F146" s="18"/>
      <c r="G146" s="18"/>
      <c r="H146" s="18"/>
      <c r="I146" s="18"/>
    </row>
    <row r="147" spans="1:9" x14ac:dyDescent="0.2">
      <c r="A147" s="19" t="s">
        <v>466</v>
      </c>
      <c r="B147" s="20">
        <v>541</v>
      </c>
      <c r="C147" s="20">
        <v>50</v>
      </c>
      <c r="D147" s="20">
        <v>171</v>
      </c>
      <c r="E147" s="20">
        <v>117</v>
      </c>
      <c r="F147" s="20">
        <v>178</v>
      </c>
      <c r="G147" s="20">
        <v>25</v>
      </c>
      <c r="H147" s="20">
        <v>221</v>
      </c>
      <c r="I147" s="20">
        <v>295</v>
      </c>
    </row>
    <row r="148" spans="1:9" x14ac:dyDescent="0.2">
      <c r="A148" s="19" t="s">
        <v>467</v>
      </c>
      <c r="B148" s="20">
        <v>877</v>
      </c>
      <c r="C148" s="20">
        <v>44</v>
      </c>
      <c r="D148" s="20">
        <v>262</v>
      </c>
      <c r="E148" s="20">
        <v>196</v>
      </c>
      <c r="F148" s="20">
        <v>322</v>
      </c>
      <c r="G148" s="20">
        <v>53</v>
      </c>
      <c r="H148" s="20">
        <v>306</v>
      </c>
      <c r="I148" s="20">
        <v>518</v>
      </c>
    </row>
    <row r="149" spans="1:9" x14ac:dyDescent="0.2">
      <c r="A149" s="19" t="s">
        <v>468</v>
      </c>
      <c r="B149" s="20">
        <v>543</v>
      </c>
      <c r="C149" s="20">
        <v>29</v>
      </c>
      <c r="D149" s="20">
        <v>159</v>
      </c>
      <c r="E149" s="20">
        <v>117</v>
      </c>
      <c r="F149" s="20">
        <v>194</v>
      </c>
      <c r="G149" s="20">
        <v>44</v>
      </c>
      <c r="H149" s="20">
        <v>188</v>
      </c>
      <c r="I149" s="20">
        <v>311</v>
      </c>
    </row>
    <row r="150" spans="1:9" x14ac:dyDescent="0.2">
      <c r="A150" s="19" t="s">
        <v>469</v>
      </c>
      <c r="B150" s="20">
        <v>227</v>
      </c>
      <c r="C150" s="20">
        <v>7</v>
      </c>
      <c r="D150" s="20">
        <v>81</v>
      </c>
      <c r="E150" s="20">
        <v>50</v>
      </c>
      <c r="F150" s="20">
        <v>76</v>
      </c>
      <c r="G150" s="20">
        <v>13</v>
      </c>
      <c r="H150" s="20">
        <v>88</v>
      </c>
      <c r="I150" s="20">
        <v>126</v>
      </c>
    </row>
    <row r="151" spans="1:9" x14ac:dyDescent="0.2">
      <c r="A151" s="18" t="s">
        <v>470</v>
      </c>
      <c r="B151" s="18"/>
      <c r="C151" s="18"/>
      <c r="D151" s="18"/>
      <c r="E151" s="18"/>
      <c r="F151" s="18"/>
      <c r="G151" s="18"/>
      <c r="H151" s="18"/>
      <c r="I151" s="18"/>
    </row>
    <row r="152" spans="1:9" x14ac:dyDescent="0.2">
      <c r="A152" s="19" t="s">
        <v>471</v>
      </c>
      <c r="B152" s="20">
        <v>294</v>
      </c>
      <c r="C152" s="20">
        <v>12</v>
      </c>
      <c r="D152" s="20">
        <v>69</v>
      </c>
      <c r="E152" s="20">
        <v>57</v>
      </c>
      <c r="F152" s="20">
        <v>139</v>
      </c>
      <c r="G152" s="20">
        <v>17</v>
      </c>
      <c r="H152" s="20">
        <v>81</v>
      </c>
      <c r="I152" s="20">
        <v>196</v>
      </c>
    </row>
    <row r="153" spans="1:9" x14ac:dyDescent="0.2">
      <c r="A153" s="19" t="s">
        <v>472</v>
      </c>
      <c r="B153" s="20">
        <v>664</v>
      </c>
      <c r="C153" s="20">
        <v>58</v>
      </c>
      <c r="D153" s="20">
        <v>201</v>
      </c>
      <c r="E153" s="20">
        <v>150</v>
      </c>
      <c r="F153" s="20">
        <v>208</v>
      </c>
      <c r="G153" s="20">
        <v>47</v>
      </c>
      <c r="H153" s="20">
        <v>259</v>
      </c>
      <c r="I153" s="20">
        <v>358</v>
      </c>
    </row>
    <row r="154" spans="1:9" x14ac:dyDescent="0.2">
      <c r="A154" s="19" t="s">
        <v>473</v>
      </c>
      <c r="B154" s="20">
        <v>421</v>
      </c>
      <c r="C154" s="20">
        <v>13</v>
      </c>
      <c r="D154" s="20">
        <v>131</v>
      </c>
      <c r="E154" s="20">
        <v>83</v>
      </c>
      <c r="F154" s="20">
        <v>160</v>
      </c>
      <c r="G154" s="20">
        <v>34</v>
      </c>
      <c r="H154" s="20">
        <v>144</v>
      </c>
      <c r="I154" s="20">
        <v>243</v>
      </c>
    </row>
    <row r="155" spans="1:9" x14ac:dyDescent="0.2">
      <c r="A155" s="19" t="s">
        <v>474</v>
      </c>
      <c r="B155" s="20">
        <v>358</v>
      </c>
      <c r="C155" s="20">
        <v>16</v>
      </c>
      <c r="D155" s="20">
        <v>116</v>
      </c>
      <c r="E155" s="20">
        <v>89</v>
      </c>
      <c r="F155" s="20">
        <v>127</v>
      </c>
      <c r="G155" s="20">
        <v>10</v>
      </c>
      <c r="H155" s="20">
        <v>132</v>
      </c>
      <c r="I155" s="20">
        <v>216</v>
      </c>
    </row>
    <row r="156" spans="1:9" x14ac:dyDescent="0.2">
      <c r="A156" s="19" t="s">
        <v>475</v>
      </c>
      <c r="B156" s="20">
        <v>217</v>
      </c>
      <c r="C156" s="20">
        <v>16</v>
      </c>
      <c r="D156" s="20">
        <v>81</v>
      </c>
      <c r="E156" s="20">
        <v>57</v>
      </c>
      <c r="F156" s="20">
        <v>55</v>
      </c>
      <c r="G156" s="20">
        <v>8</v>
      </c>
      <c r="H156" s="20">
        <v>97</v>
      </c>
      <c r="I156" s="20">
        <v>112</v>
      </c>
    </row>
    <row r="157" spans="1:9" x14ac:dyDescent="0.2">
      <c r="A157" s="22" t="s">
        <v>476</v>
      </c>
      <c r="B157" s="23">
        <v>234</v>
      </c>
      <c r="C157" s="23">
        <v>15</v>
      </c>
      <c r="D157" s="23">
        <v>75</v>
      </c>
      <c r="E157" s="23">
        <v>44</v>
      </c>
      <c r="F157" s="23">
        <v>81</v>
      </c>
      <c r="G157" s="23">
        <v>19</v>
      </c>
      <c r="H157" s="23">
        <v>90</v>
      </c>
      <c r="I157" s="23">
        <v>125</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81A16-603A-422E-BB29-773874E4D69B}">
  <dimension ref="A1:H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HYPERLINK("#'目次'!B57","[51]")</f>
        <v>[51]</v>
      </c>
    </row>
    <row r="3" spans="1:8" x14ac:dyDescent="0.2">
      <c r="A3" s="9" t="s">
        <v>126</v>
      </c>
      <c r="B3" s="12" t="s">
        <v>128</v>
      </c>
    </row>
    <row r="4" spans="1:8" x14ac:dyDescent="0.2">
      <c r="A4" s="9" t="s">
        <v>126</v>
      </c>
      <c r="B4" s="12" t="s">
        <v>321</v>
      </c>
    </row>
    <row r="5" spans="1:8" x14ac:dyDescent="0.2">
      <c r="A5" s="9" t="s">
        <v>126</v>
      </c>
      <c r="B5" s="12" t="s">
        <v>322</v>
      </c>
    </row>
    <row r="6" spans="1:8" s="15" customFormat="1" ht="87.5" x14ac:dyDescent="0.2">
      <c r="A6" s="13" t="s">
        <v>126</v>
      </c>
      <c r="B6" s="14" t="s">
        <v>398</v>
      </c>
      <c r="C6" s="14" t="s">
        <v>740</v>
      </c>
      <c r="D6" s="14" t="s">
        <v>741</v>
      </c>
      <c r="E6" s="14" t="s">
        <v>323</v>
      </c>
      <c r="F6" s="14" t="s">
        <v>742</v>
      </c>
      <c r="G6" s="14" t="s">
        <v>324</v>
      </c>
      <c r="H6" s="14" t="s">
        <v>429</v>
      </c>
    </row>
    <row r="7" spans="1:8" x14ac:dyDescent="0.2">
      <c r="A7" s="16" t="s">
        <v>402</v>
      </c>
      <c r="B7" s="17">
        <v>2188</v>
      </c>
      <c r="C7" s="17">
        <v>722</v>
      </c>
      <c r="D7" s="17">
        <v>785</v>
      </c>
      <c r="E7" s="17">
        <v>66</v>
      </c>
      <c r="F7" s="17">
        <v>537</v>
      </c>
      <c r="G7" s="17">
        <v>314</v>
      </c>
      <c r="H7" s="17">
        <v>138</v>
      </c>
    </row>
    <row r="8" spans="1:8" x14ac:dyDescent="0.2">
      <c r="A8" s="18" t="s">
        <v>403</v>
      </c>
      <c r="B8" s="18"/>
      <c r="C8" s="18"/>
      <c r="D8" s="18"/>
      <c r="E8" s="18"/>
      <c r="F8" s="18"/>
      <c r="G8" s="18"/>
      <c r="H8" s="18"/>
    </row>
    <row r="9" spans="1:8" x14ac:dyDescent="0.2">
      <c r="A9" s="19" t="s">
        <v>404</v>
      </c>
      <c r="B9" s="20">
        <v>1092</v>
      </c>
      <c r="C9" s="20">
        <v>382</v>
      </c>
      <c r="D9" s="20">
        <v>406</v>
      </c>
      <c r="E9" s="20">
        <v>37</v>
      </c>
      <c r="F9" s="20">
        <v>229</v>
      </c>
      <c r="G9" s="20">
        <v>173</v>
      </c>
      <c r="H9" s="20">
        <v>66</v>
      </c>
    </row>
    <row r="10" spans="1:8" x14ac:dyDescent="0.2">
      <c r="A10" s="19" t="s">
        <v>405</v>
      </c>
      <c r="B10" s="20">
        <v>1095</v>
      </c>
      <c r="C10" s="20">
        <v>339</v>
      </c>
      <c r="D10" s="20">
        <v>379</v>
      </c>
      <c r="E10" s="20">
        <v>29</v>
      </c>
      <c r="F10" s="20">
        <v>308</v>
      </c>
      <c r="G10" s="20">
        <v>141</v>
      </c>
      <c r="H10" s="20">
        <v>72</v>
      </c>
    </row>
    <row r="11" spans="1:8" x14ac:dyDescent="0.2">
      <c r="A11" s="19" t="s">
        <v>401</v>
      </c>
      <c r="B11" s="20">
        <v>1</v>
      </c>
      <c r="C11" s="20">
        <v>1</v>
      </c>
      <c r="D11" s="20">
        <v>0</v>
      </c>
      <c r="E11" s="20">
        <v>0</v>
      </c>
      <c r="F11" s="20">
        <v>0</v>
      </c>
      <c r="G11" s="20">
        <v>0</v>
      </c>
      <c r="H11" s="20">
        <v>0</v>
      </c>
    </row>
    <row r="12" spans="1:8" x14ac:dyDescent="0.2">
      <c r="A12" s="18" t="s">
        <v>406</v>
      </c>
      <c r="B12" s="18"/>
      <c r="C12" s="18"/>
      <c r="D12" s="18"/>
      <c r="E12" s="18"/>
      <c r="F12" s="18"/>
      <c r="G12" s="18"/>
      <c r="H12" s="18"/>
    </row>
    <row r="13" spans="1:8" x14ac:dyDescent="0.2">
      <c r="A13" s="19" t="s">
        <v>407</v>
      </c>
      <c r="B13" s="20">
        <v>387</v>
      </c>
      <c r="C13" s="20">
        <v>159</v>
      </c>
      <c r="D13" s="20">
        <v>128</v>
      </c>
      <c r="E13" s="20">
        <v>19</v>
      </c>
      <c r="F13" s="20">
        <v>92</v>
      </c>
      <c r="G13" s="20">
        <v>56</v>
      </c>
      <c r="H13" s="20">
        <v>14</v>
      </c>
    </row>
    <row r="14" spans="1:8" x14ac:dyDescent="0.2">
      <c r="A14" s="19" t="s">
        <v>408</v>
      </c>
      <c r="B14" s="20">
        <v>432</v>
      </c>
      <c r="C14" s="20">
        <v>160</v>
      </c>
      <c r="D14" s="20">
        <v>164</v>
      </c>
      <c r="E14" s="20">
        <v>17</v>
      </c>
      <c r="F14" s="20">
        <v>104</v>
      </c>
      <c r="G14" s="20">
        <v>61</v>
      </c>
      <c r="H14" s="20">
        <v>17</v>
      </c>
    </row>
    <row r="15" spans="1:8" x14ac:dyDescent="0.2">
      <c r="A15" s="19" t="s">
        <v>409</v>
      </c>
      <c r="B15" s="20">
        <v>449</v>
      </c>
      <c r="C15" s="20">
        <v>156</v>
      </c>
      <c r="D15" s="20">
        <v>155</v>
      </c>
      <c r="E15" s="20">
        <v>6</v>
      </c>
      <c r="F15" s="20">
        <v>114</v>
      </c>
      <c r="G15" s="20">
        <v>57</v>
      </c>
      <c r="H15" s="20">
        <v>35</v>
      </c>
    </row>
    <row r="16" spans="1:8" x14ac:dyDescent="0.2">
      <c r="A16" s="19" t="s">
        <v>410</v>
      </c>
      <c r="B16" s="20">
        <v>427</v>
      </c>
      <c r="C16" s="20">
        <v>130</v>
      </c>
      <c r="D16" s="20">
        <v>161</v>
      </c>
      <c r="E16" s="20">
        <v>13</v>
      </c>
      <c r="F16" s="20">
        <v>104</v>
      </c>
      <c r="G16" s="20">
        <v>56</v>
      </c>
      <c r="H16" s="20">
        <v>37</v>
      </c>
    </row>
    <row r="17" spans="1:8" x14ac:dyDescent="0.2">
      <c r="A17" s="19" t="s">
        <v>411</v>
      </c>
      <c r="B17" s="20">
        <v>274</v>
      </c>
      <c r="C17" s="20">
        <v>64</v>
      </c>
      <c r="D17" s="20">
        <v>102</v>
      </c>
      <c r="E17" s="20">
        <v>9</v>
      </c>
      <c r="F17" s="20">
        <v>68</v>
      </c>
      <c r="G17" s="20">
        <v>38</v>
      </c>
      <c r="H17" s="20">
        <v>23</v>
      </c>
    </row>
    <row r="18" spans="1:8" x14ac:dyDescent="0.2">
      <c r="A18" s="19" t="s">
        <v>412</v>
      </c>
      <c r="B18" s="20">
        <v>137</v>
      </c>
      <c r="C18" s="20">
        <v>36</v>
      </c>
      <c r="D18" s="20">
        <v>45</v>
      </c>
      <c r="E18" s="20">
        <v>1</v>
      </c>
      <c r="F18" s="20">
        <v>38</v>
      </c>
      <c r="G18" s="20">
        <v>22</v>
      </c>
      <c r="H18" s="20">
        <v>11</v>
      </c>
    </row>
    <row r="19" spans="1:8" x14ac:dyDescent="0.2">
      <c r="A19" s="19" t="s">
        <v>413</v>
      </c>
      <c r="B19" s="20">
        <v>71</v>
      </c>
      <c r="C19" s="20">
        <v>14</v>
      </c>
      <c r="D19" s="20">
        <v>27</v>
      </c>
      <c r="E19" s="20">
        <v>1</v>
      </c>
      <c r="F19" s="20">
        <v>14</v>
      </c>
      <c r="G19" s="20">
        <v>20</v>
      </c>
      <c r="H19" s="20">
        <v>1</v>
      </c>
    </row>
    <row r="20" spans="1:8" x14ac:dyDescent="0.2">
      <c r="A20" s="19" t="s">
        <v>414</v>
      </c>
      <c r="B20" s="20">
        <v>11</v>
      </c>
      <c r="C20" s="20">
        <v>3</v>
      </c>
      <c r="D20" s="20">
        <v>3</v>
      </c>
      <c r="E20" s="20">
        <v>0</v>
      </c>
      <c r="F20" s="20">
        <v>3</v>
      </c>
      <c r="G20" s="20">
        <v>4</v>
      </c>
      <c r="H20" s="20">
        <v>0</v>
      </c>
    </row>
    <row r="21" spans="1:8" x14ac:dyDescent="0.2">
      <c r="A21" s="19" t="s">
        <v>415</v>
      </c>
      <c r="B21" s="20">
        <v>881</v>
      </c>
      <c r="C21" s="20">
        <v>316</v>
      </c>
      <c r="D21" s="20">
        <v>319</v>
      </c>
      <c r="E21" s="20">
        <v>23</v>
      </c>
      <c r="F21" s="20">
        <v>218</v>
      </c>
      <c r="G21" s="20">
        <v>118</v>
      </c>
      <c r="H21" s="20">
        <v>52</v>
      </c>
    </row>
    <row r="22" spans="1:8" x14ac:dyDescent="0.2">
      <c r="A22" s="19" t="s">
        <v>416</v>
      </c>
      <c r="B22" s="20">
        <v>701</v>
      </c>
      <c r="C22" s="20">
        <v>194</v>
      </c>
      <c r="D22" s="20">
        <v>263</v>
      </c>
      <c r="E22" s="20">
        <v>22</v>
      </c>
      <c r="F22" s="20">
        <v>172</v>
      </c>
      <c r="G22" s="20">
        <v>94</v>
      </c>
      <c r="H22" s="20">
        <v>60</v>
      </c>
    </row>
    <row r="23" spans="1:8" x14ac:dyDescent="0.2">
      <c r="A23" s="19" t="s">
        <v>417</v>
      </c>
      <c r="B23" s="20">
        <v>1801</v>
      </c>
      <c r="C23" s="20">
        <v>563</v>
      </c>
      <c r="D23" s="20">
        <v>657</v>
      </c>
      <c r="E23" s="20">
        <v>47</v>
      </c>
      <c r="F23" s="20">
        <v>445</v>
      </c>
      <c r="G23" s="20">
        <v>258</v>
      </c>
      <c r="H23" s="20">
        <v>124</v>
      </c>
    </row>
    <row r="24" spans="1:8" x14ac:dyDescent="0.2">
      <c r="A24" s="19" t="s">
        <v>418</v>
      </c>
      <c r="B24" s="20">
        <v>920</v>
      </c>
      <c r="C24" s="20">
        <v>247</v>
      </c>
      <c r="D24" s="20">
        <v>338</v>
      </c>
      <c r="E24" s="20">
        <v>24</v>
      </c>
      <c r="F24" s="20">
        <v>227</v>
      </c>
      <c r="G24" s="20">
        <v>140</v>
      </c>
      <c r="H24" s="20">
        <v>72</v>
      </c>
    </row>
    <row r="25" spans="1:8" x14ac:dyDescent="0.2">
      <c r="A25" s="19" t="s">
        <v>419</v>
      </c>
      <c r="B25" s="20">
        <v>219</v>
      </c>
      <c r="C25" s="20">
        <v>53</v>
      </c>
      <c r="D25" s="20">
        <v>75</v>
      </c>
      <c r="E25" s="20">
        <v>2</v>
      </c>
      <c r="F25" s="20">
        <v>55</v>
      </c>
      <c r="G25" s="20">
        <v>46</v>
      </c>
      <c r="H25" s="20">
        <v>12</v>
      </c>
    </row>
    <row r="26" spans="1:8" x14ac:dyDescent="0.2">
      <c r="A26" s="18" t="s">
        <v>420</v>
      </c>
      <c r="B26" s="17">
        <v>208</v>
      </c>
      <c r="C26" s="17">
        <v>90</v>
      </c>
      <c r="D26" s="17">
        <v>70</v>
      </c>
      <c r="E26" s="17">
        <v>12</v>
      </c>
      <c r="F26" s="17">
        <v>34</v>
      </c>
      <c r="G26" s="17">
        <v>35</v>
      </c>
      <c r="H26" s="17">
        <v>9</v>
      </c>
    </row>
    <row r="27" spans="1:8" x14ac:dyDescent="0.2">
      <c r="A27" s="19" t="s">
        <v>408</v>
      </c>
      <c r="B27" s="20">
        <v>220</v>
      </c>
      <c r="C27" s="20">
        <v>80</v>
      </c>
      <c r="D27" s="20">
        <v>79</v>
      </c>
      <c r="E27" s="20">
        <v>9</v>
      </c>
      <c r="F27" s="20">
        <v>51</v>
      </c>
      <c r="G27" s="20">
        <v>37</v>
      </c>
      <c r="H27" s="20">
        <v>11</v>
      </c>
    </row>
    <row r="28" spans="1:8" x14ac:dyDescent="0.2">
      <c r="A28" s="19" t="s">
        <v>409</v>
      </c>
      <c r="B28" s="20">
        <v>226</v>
      </c>
      <c r="C28" s="20">
        <v>80</v>
      </c>
      <c r="D28" s="20">
        <v>83</v>
      </c>
      <c r="E28" s="20">
        <v>3</v>
      </c>
      <c r="F28" s="20">
        <v>52</v>
      </c>
      <c r="G28" s="20">
        <v>33</v>
      </c>
      <c r="H28" s="20">
        <v>16</v>
      </c>
    </row>
    <row r="29" spans="1:8" x14ac:dyDescent="0.2">
      <c r="A29" s="19" t="s">
        <v>410</v>
      </c>
      <c r="B29" s="20">
        <v>211</v>
      </c>
      <c r="C29" s="20">
        <v>68</v>
      </c>
      <c r="D29" s="20">
        <v>89</v>
      </c>
      <c r="E29" s="20">
        <v>7</v>
      </c>
      <c r="F29" s="20">
        <v>44</v>
      </c>
      <c r="G29" s="20">
        <v>30</v>
      </c>
      <c r="H29" s="20">
        <v>15</v>
      </c>
    </row>
    <row r="30" spans="1:8" x14ac:dyDescent="0.2">
      <c r="A30" s="19" t="s">
        <v>411</v>
      </c>
      <c r="B30" s="20">
        <v>134</v>
      </c>
      <c r="C30" s="20">
        <v>40</v>
      </c>
      <c r="D30" s="20">
        <v>53</v>
      </c>
      <c r="E30" s="20">
        <v>5</v>
      </c>
      <c r="F30" s="20">
        <v>27</v>
      </c>
      <c r="G30" s="20">
        <v>17</v>
      </c>
      <c r="H30" s="20">
        <v>9</v>
      </c>
    </row>
    <row r="31" spans="1:8" x14ac:dyDescent="0.2">
      <c r="A31" s="19" t="s">
        <v>412</v>
      </c>
      <c r="B31" s="20">
        <v>65</v>
      </c>
      <c r="C31" s="20">
        <v>17</v>
      </c>
      <c r="D31" s="20">
        <v>19</v>
      </c>
      <c r="E31" s="20">
        <v>1</v>
      </c>
      <c r="F31" s="20">
        <v>15</v>
      </c>
      <c r="G31" s="20">
        <v>14</v>
      </c>
      <c r="H31" s="20">
        <v>6</v>
      </c>
    </row>
    <row r="32" spans="1:8" x14ac:dyDescent="0.2">
      <c r="A32" s="19" t="s">
        <v>413</v>
      </c>
      <c r="B32" s="20">
        <v>25</v>
      </c>
      <c r="C32" s="20">
        <v>6</v>
      </c>
      <c r="D32" s="20">
        <v>12</v>
      </c>
      <c r="E32" s="20">
        <v>0</v>
      </c>
      <c r="F32" s="20">
        <v>5</v>
      </c>
      <c r="G32" s="20">
        <v>6</v>
      </c>
      <c r="H32" s="20">
        <v>0</v>
      </c>
    </row>
    <row r="33" spans="1:8" x14ac:dyDescent="0.2">
      <c r="A33" s="19" t="s">
        <v>414</v>
      </c>
      <c r="B33" s="20">
        <v>3</v>
      </c>
      <c r="C33" s="20">
        <v>1</v>
      </c>
      <c r="D33" s="20">
        <v>1</v>
      </c>
      <c r="E33" s="20">
        <v>0</v>
      </c>
      <c r="F33" s="20">
        <v>1</v>
      </c>
      <c r="G33" s="20">
        <v>1</v>
      </c>
      <c r="H33" s="20">
        <v>0</v>
      </c>
    </row>
    <row r="34" spans="1:8" x14ac:dyDescent="0.2">
      <c r="A34" s="19" t="s">
        <v>415</v>
      </c>
      <c r="B34" s="20">
        <v>446</v>
      </c>
      <c r="C34" s="20">
        <v>160</v>
      </c>
      <c r="D34" s="20">
        <v>162</v>
      </c>
      <c r="E34" s="20">
        <v>12</v>
      </c>
      <c r="F34" s="20">
        <v>103</v>
      </c>
      <c r="G34" s="20">
        <v>70</v>
      </c>
      <c r="H34" s="20">
        <v>27</v>
      </c>
    </row>
    <row r="35" spans="1:8" x14ac:dyDescent="0.2">
      <c r="A35" s="19" t="s">
        <v>416</v>
      </c>
      <c r="B35" s="20">
        <v>345</v>
      </c>
      <c r="C35" s="20">
        <v>108</v>
      </c>
      <c r="D35" s="20">
        <v>142</v>
      </c>
      <c r="E35" s="20">
        <v>12</v>
      </c>
      <c r="F35" s="20">
        <v>71</v>
      </c>
      <c r="G35" s="20">
        <v>47</v>
      </c>
      <c r="H35" s="20">
        <v>24</v>
      </c>
    </row>
    <row r="36" spans="1:8" x14ac:dyDescent="0.2">
      <c r="A36" s="19" t="s">
        <v>417</v>
      </c>
      <c r="B36" s="20">
        <v>884</v>
      </c>
      <c r="C36" s="20">
        <v>292</v>
      </c>
      <c r="D36" s="20">
        <v>336</v>
      </c>
      <c r="E36" s="20">
        <v>25</v>
      </c>
      <c r="F36" s="20">
        <v>195</v>
      </c>
      <c r="G36" s="20">
        <v>138</v>
      </c>
      <c r="H36" s="20">
        <v>57</v>
      </c>
    </row>
    <row r="37" spans="1:8" x14ac:dyDescent="0.2">
      <c r="A37" s="19" t="s">
        <v>418</v>
      </c>
      <c r="B37" s="20">
        <v>438</v>
      </c>
      <c r="C37" s="20">
        <v>132</v>
      </c>
      <c r="D37" s="20">
        <v>174</v>
      </c>
      <c r="E37" s="20">
        <v>13</v>
      </c>
      <c r="F37" s="20">
        <v>92</v>
      </c>
      <c r="G37" s="20">
        <v>68</v>
      </c>
      <c r="H37" s="20">
        <v>30</v>
      </c>
    </row>
    <row r="38" spans="1:8" x14ac:dyDescent="0.2">
      <c r="A38" s="19" t="s">
        <v>419</v>
      </c>
      <c r="B38" s="20">
        <v>93</v>
      </c>
      <c r="C38" s="20">
        <v>24</v>
      </c>
      <c r="D38" s="20">
        <v>32</v>
      </c>
      <c r="E38" s="20">
        <v>1</v>
      </c>
      <c r="F38" s="20">
        <v>21</v>
      </c>
      <c r="G38" s="20">
        <v>21</v>
      </c>
      <c r="H38" s="20">
        <v>6</v>
      </c>
    </row>
    <row r="39" spans="1:8" x14ac:dyDescent="0.2">
      <c r="A39" s="18" t="s">
        <v>421</v>
      </c>
      <c r="B39" s="17">
        <v>178</v>
      </c>
      <c r="C39" s="17">
        <v>68</v>
      </c>
      <c r="D39" s="17">
        <v>58</v>
      </c>
      <c r="E39" s="17">
        <v>7</v>
      </c>
      <c r="F39" s="17">
        <v>58</v>
      </c>
      <c r="G39" s="17">
        <v>21</v>
      </c>
      <c r="H39" s="17">
        <v>5</v>
      </c>
    </row>
    <row r="40" spans="1:8" x14ac:dyDescent="0.2">
      <c r="A40" s="19" t="s">
        <v>408</v>
      </c>
      <c r="B40" s="20">
        <v>212</v>
      </c>
      <c r="C40" s="20">
        <v>80</v>
      </c>
      <c r="D40" s="20">
        <v>85</v>
      </c>
      <c r="E40" s="20">
        <v>8</v>
      </c>
      <c r="F40" s="20">
        <v>53</v>
      </c>
      <c r="G40" s="20">
        <v>24</v>
      </c>
      <c r="H40" s="20">
        <v>6</v>
      </c>
    </row>
    <row r="41" spans="1:8" x14ac:dyDescent="0.2">
      <c r="A41" s="19" t="s">
        <v>409</v>
      </c>
      <c r="B41" s="20">
        <v>223</v>
      </c>
      <c r="C41" s="20">
        <v>76</v>
      </c>
      <c r="D41" s="20">
        <v>72</v>
      </c>
      <c r="E41" s="20">
        <v>3</v>
      </c>
      <c r="F41" s="20">
        <v>62</v>
      </c>
      <c r="G41" s="20">
        <v>24</v>
      </c>
      <c r="H41" s="20">
        <v>19</v>
      </c>
    </row>
    <row r="42" spans="1:8" x14ac:dyDescent="0.2">
      <c r="A42" s="19" t="s">
        <v>410</v>
      </c>
      <c r="B42" s="20">
        <v>216</v>
      </c>
      <c r="C42" s="20">
        <v>62</v>
      </c>
      <c r="D42" s="20">
        <v>72</v>
      </c>
      <c r="E42" s="20">
        <v>6</v>
      </c>
      <c r="F42" s="20">
        <v>60</v>
      </c>
      <c r="G42" s="20">
        <v>26</v>
      </c>
      <c r="H42" s="20">
        <v>22</v>
      </c>
    </row>
    <row r="43" spans="1:8" x14ac:dyDescent="0.2">
      <c r="A43" s="19" t="s">
        <v>411</v>
      </c>
      <c r="B43" s="20">
        <v>140</v>
      </c>
      <c r="C43" s="20">
        <v>24</v>
      </c>
      <c r="D43" s="20">
        <v>49</v>
      </c>
      <c r="E43" s="20">
        <v>4</v>
      </c>
      <c r="F43" s="20">
        <v>41</v>
      </c>
      <c r="G43" s="20">
        <v>21</v>
      </c>
      <c r="H43" s="20">
        <v>14</v>
      </c>
    </row>
    <row r="44" spans="1:8" x14ac:dyDescent="0.2">
      <c r="A44" s="19" t="s">
        <v>412</v>
      </c>
      <c r="B44" s="20">
        <v>72</v>
      </c>
      <c r="C44" s="20">
        <v>19</v>
      </c>
      <c r="D44" s="20">
        <v>26</v>
      </c>
      <c r="E44" s="20">
        <v>0</v>
      </c>
      <c r="F44" s="20">
        <v>23</v>
      </c>
      <c r="G44" s="20">
        <v>8</v>
      </c>
      <c r="H44" s="20">
        <v>5</v>
      </c>
    </row>
    <row r="45" spans="1:8" x14ac:dyDescent="0.2">
      <c r="A45" s="19" t="s">
        <v>413</v>
      </c>
      <c r="B45" s="20">
        <v>46</v>
      </c>
      <c r="C45" s="20">
        <v>8</v>
      </c>
      <c r="D45" s="20">
        <v>15</v>
      </c>
      <c r="E45" s="20">
        <v>1</v>
      </c>
      <c r="F45" s="20">
        <v>9</v>
      </c>
      <c r="G45" s="20">
        <v>14</v>
      </c>
      <c r="H45" s="20">
        <v>1</v>
      </c>
    </row>
    <row r="46" spans="1:8" x14ac:dyDescent="0.2">
      <c r="A46" s="19" t="s">
        <v>414</v>
      </c>
      <c r="B46" s="20">
        <v>8</v>
      </c>
      <c r="C46" s="20">
        <v>2</v>
      </c>
      <c r="D46" s="20">
        <v>2</v>
      </c>
      <c r="E46" s="20">
        <v>0</v>
      </c>
      <c r="F46" s="20">
        <v>2</v>
      </c>
      <c r="G46" s="20">
        <v>3</v>
      </c>
      <c r="H46" s="20">
        <v>0</v>
      </c>
    </row>
    <row r="47" spans="1:8" x14ac:dyDescent="0.2">
      <c r="A47" s="19" t="s">
        <v>415</v>
      </c>
      <c r="B47" s="20">
        <v>435</v>
      </c>
      <c r="C47" s="20">
        <v>156</v>
      </c>
      <c r="D47" s="20">
        <v>157</v>
      </c>
      <c r="E47" s="20">
        <v>11</v>
      </c>
      <c r="F47" s="20">
        <v>115</v>
      </c>
      <c r="G47" s="20">
        <v>48</v>
      </c>
      <c r="H47" s="20">
        <v>25</v>
      </c>
    </row>
    <row r="48" spans="1:8" x14ac:dyDescent="0.2">
      <c r="A48" s="19" t="s">
        <v>416</v>
      </c>
      <c r="B48" s="20">
        <v>356</v>
      </c>
      <c r="C48" s="20">
        <v>86</v>
      </c>
      <c r="D48" s="20">
        <v>121</v>
      </c>
      <c r="E48" s="20">
        <v>10</v>
      </c>
      <c r="F48" s="20">
        <v>101</v>
      </c>
      <c r="G48" s="20">
        <v>47</v>
      </c>
      <c r="H48" s="20">
        <v>36</v>
      </c>
    </row>
    <row r="49" spans="1:8" x14ac:dyDescent="0.2">
      <c r="A49" s="19" t="s">
        <v>417</v>
      </c>
      <c r="B49" s="20">
        <v>917</v>
      </c>
      <c r="C49" s="20">
        <v>271</v>
      </c>
      <c r="D49" s="20">
        <v>321</v>
      </c>
      <c r="E49" s="20">
        <v>22</v>
      </c>
      <c r="F49" s="20">
        <v>250</v>
      </c>
      <c r="G49" s="20">
        <v>120</v>
      </c>
      <c r="H49" s="20">
        <v>67</v>
      </c>
    </row>
    <row r="50" spans="1:8" x14ac:dyDescent="0.2">
      <c r="A50" s="19" t="s">
        <v>418</v>
      </c>
      <c r="B50" s="20">
        <v>482</v>
      </c>
      <c r="C50" s="20">
        <v>115</v>
      </c>
      <c r="D50" s="20">
        <v>164</v>
      </c>
      <c r="E50" s="20">
        <v>11</v>
      </c>
      <c r="F50" s="20">
        <v>135</v>
      </c>
      <c r="G50" s="20">
        <v>72</v>
      </c>
      <c r="H50" s="20">
        <v>42</v>
      </c>
    </row>
    <row r="51" spans="1:8" x14ac:dyDescent="0.2">
      <c r="A51" s="19" t="s">
        <v>419</v>
      </c>
      <c r="B51" s="20">
        <v>126</v>
      </c>
      <c r="C51" s="20">
        <v>29</v>
      </c>
      <c r="D51" s="20">
        <v>43</v>
      </c>
      <c r="E51" s="20">
        <v>1</v>
      </c>
      <c r="F51" s="20">
        <v>34</v>
      </c>
      <c r="G51" s="20">
        <v>25</v>
      </c>
      <c r="H51" s="20">
        <v>6</v>
      </c>
    </row>
    <row r="52" spans="1:8" x14ac:dyDescent="0.2">
      <c r="A52" s="18" t="s">
        <v>422</v>
      </c>
      <c r="B52" s="18"/>
      <c r="C52" s="18"/>
      <c r="D52" s="18"/>
      <c r="E52" s="18"/>
      <c r="F52" s="18"/>
      <c r="G52" s="18"/>
      <c r="H52" s="18"/>
    </row>
    <row r="53" spans="1:8" x14ac:dyDescent="0.2">
      <c r="A53" s="19" t="s">
        <v>130</v>
      </c>
      <c r="B53" s="20">
        <v>151</v>
      </c>
      <c r="C53" s="20">
        <v>64</v>
      </c>
      <c r="D53" s="20">
        <v>21</v>
      </c>
      <c r="E53" s="20">
        <v>12</v>
      </c>
      <c r="F53" s="20">
        <v>44</v>
      </c>
      <c r="G53" s="20">
        <v>18</v>
      </c>
      <c r="H53" s="20">
        <v>13</v>
      </c>
    </row>
    <row r="54" spans="1:8" x14ac:dyDescent="0.2">
      <c r="A54" s="19" t="s">
        <v>131</v>
      </c>
      <c r="B54" s="20">
        <v>1446</v>
      </c>
      <c r="C54" s="20">
        <v>504</v>
      </c>
      <c r="D54" s="20">
        <v>573</v>
      </c>
      <c r="E54" s="20">
        <v>43</v>
      </c>
      <c r="F54" s="20">
        <v>305</v>
      </c>
      <c r="G54" s="20">
        <v>220</v>
      </c>
      <c r="H54" s="20">
        <v>80</v>
      </c>
    </row>
    <row r="55" spans="1:8" x14ac:dyDescent="0.2">
      <c r="A55" s="19" t="s">
        <v>392</v>
      </c>
      <c r="B55" s="20">
        <v>150</v>
      </c>
      <c r="C55" s="20">
        <v>40</v>
      </c>
      <c r="D55" s="20">
        <v>38</v>
      </c>
      <c r="E55" s="20">
        <v>2</v>
      </c>
      <c r="F55" s="20">
        <v>63</v>
      </c>
      <c r="G55" s="20">
        <v>13</v>
      </c>
      <c r="H55" s="20">
        <v>8</v>
      </c>
    </row>
    <row r="56" spans="1:8" x14ac:dyDescent="0.2">
      <c r="A56" s="19" t="s">
        <v>132</v>
      </c>
      <c r="B56" s="20">
        <v>372</v>
      </c>
      <c r="C56" s="20">
        <v>99</v>
      </c>
      <c r="D56" s="20">
        <v>134</v>
      </c>
      <c r="E56" s="20">
        <v>6</v>
      </c>
      <c r="F56" s="20">
        <v>108</v>
      </c>
      <c r="G56" s="20">
        <v>49</v>
      </c>
      <c r="H56" s="20">
        <v>30</v>
      </c>
    </row>
    <row r="57" spans="1:8" x14ac:dyDescent="0.2">
      <c r="A57" s="19" t="s">
        <v>423</v>
      </c>
      <c r="B57" s="20">
        <v>69</v>
      </c>
      <c r="C57" s="20">
        <v>15</v>
      </c>
      <c r="D57" s="20">
        <v>19</v>
      </c>
      <c r="E57" s="20">
        <v>3</v>
      </c>
      <c r="F57" s="20">
        <v>17</v>
      </c>
      <c r="G57" s="20">
        <v>14</v>
      </c>
      <c r="H57" s="20">
        <v>7</v>
      </c>
    </row>
    <row r="58" spans="1:8" x14ac:dyDescent="0.2">
      <c r="A58" s="18" t="s">
        <v>133</v>
      </c>
      <c r="B58" s="17">
        <v>92</v>
      </c>
      <c r="C58" s="17">
        <v>38</v>
      </c>
      <c r="D58" s="17">
        <v>12</v>
      </c>
      <c r="E58" s="17">
        <v>8</v>
      </c>
      <c r="F58" s="17">
        <v>23</v>
      </c>
      <c r="G58" s="17">
        <v>16</v>
      </c>
      <c r="H58" s="17">
        <v>10</v>
      </c>
    </row>
    <row r="59" spans="1:8" x14ac:dyDescent="0.2">
      <c r="A59" s="19" t="s">
        <v>134</v>
      </c>
      <c r="B59" s="20">
        <v>813</v>
      </c>
      <c r="C59" s="20">
        <v>288</v>
      </c>
      <c r="D59" s="20">
        <v>341</v>
      </c>
      <c r="E59" s="20">
        <v>25</v>
      </c>
      <c r="F59" s="20">
        <v>152</v>
      </c>
      <c r="G59" s="20">
        <v>127</v>
      </c>
      <c r="H59" s="20">
        <v>43</v>
      </c>
    </row>
    <row r="60" spans="1:8" x14ac:dyDescent="0.2">
      <c r="A60" s="19" t="s">
        <v>393</v>
      </c>
      <c r="B60" s="20">
        <v>65</v>
      </c>
      <c r="C60" s="20">
        <v>17</v>
      </c>
      <c r="D60" s="20">
        <v>11</v>
      </c>
      <c r="E60" s="20">
        <v>1</v>
      </c>
      <c r="F60" s="20">
        <v>26</v>
      </c>
      <c r="G60" s="20">
        <v>9</v>
      </c>
      <c r="H60" s="20">
        <v>3</v>
      </c>
    </row>
    <row r="61" spans="1:8" x14ac:dyDescent="0.2">
      <c r="A61" s="19" t="s">
        <v>135</v>
      </c>
      <c r="B61" s="20">
        <v>83</v>
      </c>
      <c r="C61" s="20">
        <v>31</v>
      </c>
      <c r="D61" s="20">
        <v>33</v>
      </c>
      <c r="E61" s="20">
        <v>2</v>
      </c>
      <c r="F61" s="20">
        <v>18</v>
      </c>
      <c r="G61" s="20">
        <v>11</v>
      </c>
      <c r="H61" s="20">
        <v>7</v>
      </c>
    </row>
    <row r="62" spans="1:8" x14ac:dyDescent="0.2">
      <c r="A62" s="19" t="s">
        <v>424</v>
      </c>
      <c r="B62" s="20">
        <v>39</v>
      </c>
      <c r="C62" s="20">
        <v>8</v>
      </c>
      <c r="D62" s="20">
        <v>9</v>
      </c>
      <c r="E62" s="20">
        <v>1</v>
      </c>
      <c r="F62" s="20">
        <v>10</v>
      </c>
      <c r="G62" s="20">
        <v>10</v>
      </c>
      <c r="H62" s="20">
        <v>3</v>
      </c>
    </row>
    <row r="63" spans="1:8" x14ac:dyDescent="0.2">
      <c r="A63" s="18" t="s">
        <v>136</v>
      </c>
      <c r="B63" s="17">
        <v>59</v>
      </c>
      <c r="C63" s="17">
        <v>26</v>
      </c>
      <c r="D63" s="17">
        <v>9</v>
      </c>
      <c r="E63" s="17">
        <v>4</v>
      </c>
      <c r="F63" s="17">
        <v>21</v>
      </c>
      <c r="G63" s="17">
        <v>2</v>
      </c>
      <c r="H63" s="17">
        <v>3</v>
      </c>
    </row>
    <row r="64" spans="1:8" x14ac:dyDescent="0.2">
      <c r="A64" s="19" t="s">
        <v>134</v>
      </c>
      <c r="B64" s="20">
        <v>632</v>
      </c>
      <c r="C64" s="20">
        <v>215</v>
      </c>
      <c r="D64" s="20">
        <v>232</v>
      </c>
      <c r="E64" s="20">
        <v>18</v>
      </c>
      <c r="F64" s="20">
        <v>153</v>
      </c>
      <c r="G64" s="20">
        <v>93</v>
      </c>
      <c r="H64" s="20">
        <v>37</v>
      </c>
    </row>
    <row r="65" spans="1:8" x14ac:dyDescent="0.2">
      <c r="A65" s="19" t="s">
        <v>393</v>
      </c>
      <c r="B65" s="20">
        <v>85</v>
      </c>
      <c r="C65" s="20">
        <v>23</v>
      </c>
      <c r="D65" s="20">
        <v>27</v>
      </c>
      <c r="E65" s="20">
        <v>1</v>
      </c>
      <c r="F65" s="20">
        <v>37</v>
      </c>
      <c r="G65" s="20">
        <v>4</v>
      </c>
      <c r="H65" s="20">
        <v>5</v>
      </c>
    </row>
    <row r="66" spans="1:8" x14ac:dyDescent="0.2">
      <c r="A66" s="19" t="s">
        <v>135</v>
      </c>
      <c r="B66" s="20">
        <v>289</v>
      </c>
      <c r="C66" s="20">
        <v>68</v>
      </c>
      <c r="D66" s="20">
        <v>101</v>
      </c>
      <c r="E66" s="20">
        <v>4</v>
      </c>
      <c r="F66" s="20">
        <v>90</v>
      </c>
      <c r="G66" s="20">
        <v>38</v>
      </c>
      <c r="H66" s="20">
        <v>23</v>
      </c>
    </row>
    <row r="67" spans="1:8" x14ac:dyDescent="0.2">
      <c r="A67" s="19" t="s">
        <v>424</v>
      </c>
      <c r="B67" s="20">
        <v>30</v>
      </c>
      <c r="C67" s="20">
        <v>7</v>
      </c>
      <c r="D67" s="20">
        <v>10</v>
      </c>
      <c r="E67" s="20">
        <v>2</v>
      </c>
      <c r="F67" s="20">
        <v>7</v>
      </c>
      <c r="G67" s="20">
        <v>4</v>
      </c>
      <c r="H67" s="20">
        <v>4</v>
      </c>
    </row>
    <row r="68" spans="1:8" x14ac:dyDescent="0.2">
      <c r="A68" s="18" t="s">
        <v>425</v>
      </c>
      <c r="B68" s="18"/>
      <c r="C68" s="18"/>
      <c r="D68" s="18"/>
      <c r="E68" s="18"/>
      <c r="F68" s="18"/>
      <c r="G68" s="18"/>
      <c r="H68" s="18"/>
    </row>
    <row r="69" spans="1:8" x14ac:dyDescent="0.2">
      <c r="A69" s="19" t="s">
        <v>426</v>
      </c>
      <c r="B69" s="20">
        <v>366</v>
      </c>
      <c r="C69" s="20">
        <v>118</v>
      </c>
      <c r="D69" s="20">
        <v>85</v>
      </c>
      <c r="E69" s="20">
        <v>12</v>
      </c>
      <c r="F69" s="20">
        <v>123</v>
      </c>
      <c r="G69" s="20">
        <v>39</v>
      </c>
      <c r="H69" s="20">
        <v>34</v>
      </c>
    </row>
    <row r="70" spans="1:8" x14ac:dyDescent="0.2">
      <c r="A70" s="19" t="s">
        <v>427</v>
      </c>
      <c r="B70" s="20">
        <v>1212</v>
      </c>
      <c r="C70" s="20">
        <v>449</v>
      </c>
      <c r="D70" s="20">
        <v>489</v>
      </c>
      <c r="E70" s="20">
        <v>42</v>
      </c>
      <c r="F70" s="20">
        <v>230</v>
      </c>
      <c r="G70" s="20">
        <v>185</v>
      </c>
      <c r="H70" s="20">
        <v>66</v>
      </c>
    </row>
    <row r="71" spans="1:8" x14ac:dyDescent="0.2">
      <c r="A71" s="19" t="s">
        <v>137</v>
      </c>
      <c r="B71" s="20">
        <v>112</v>
      </c>
      <c r="C71" s="20">
        <v>52</v>
      </c>
      <c r="D71" s="20">
        <v>41</v>
      </c>
      <c r="E71" s="20">
        <v>5</v>
      </c>
      <c r="F71" s="20">
        <v>19</v>
      </c>
      <c r="G71" s="20">
        <v>15</v>
      </c>
      <c r="H71" s="20">
        <v>5</v>
      </c>
    </row>
    <row r="72" spans="1:8" x14ac:dyDescent="0.2">
      <c r="A72" s="19" t="s">
        <v>138</v>
      </c>
      <c r="B72" s="20">
        <v>673</v>
      </c>
      <c r="C72" s="20">
        <v>178</v>
      </c>
      <c r="D72" s="20">
        <v>288</v>
      </c>
      <c r="E72" s="20">
        <v>13</v>
      </c>
      <c r="F72" s="20">
        <v>182</v>
      </c>
      <c r="G72" s="20">
        <v>101</v>
      </c>
      <c r="H72" s="20">
        <v>35</v>
      </c>
    </row>
    <row r="73" spans="1:8" x14ac:dyDescent="0.2">
      <c r="A73" s="19" t="s">
        <v>428</v>
      </c>
      <c r="B73" s="20">
        <v>75</v>
      </c>
      <c r="C73" s="20">
        <v>17</v>
      </c>
      <c r="D73" s="20">
        <v>23</v>
      </c>
      <c r="E73" s="20">
        <v>2</v>
      </c>
      <c r="F73" s="20">
        <v>24</v>
      </c>
      <c r="G73" s="20">
        <v>11</v>
      </c>
      <c r="H73" s="20">
        <v>3</v>
      </c>
    </row>
    <row r="74" spans="1:8" x14ac:dyDescent="0.2">
      <c r="A74" s="19" t="s">
        <v>429</v>
      </c>
      <c r="B74" s="20">
        <v>178</v>
      </c>
      <c r="C74" s="20">
        <v>44</v>
      </c>
      <c r="D74" s="20">
        <v>55</v>
      </c>
      <c r="E74" s="20">
        <v>3</v>
      </c>
      <c r="F74" s="20">
        <v>49</v>
      </c>
      <c r="G74" s="20">
        <v>29</v>
      </c>
      <c r="H74" s="20">
        <v>18</v>
      </c>
    </row>
    <row r="75" spans="1:8" x14ac:dyDescent="0.2">
      <c r="A75" s="19" t="s">
        <v>1441</v>
      </c>
      <c r="B75" s="20">
        <v>1644</v>
      </c>
      <c r="C75" s="20">
        <v>560</v>
      </c>
      <c r="D75" s="20">
        <v>645</v>
      </c>
      <c r="E75" s="20">
        <v>51</v>
      </c>
      <c r="F75" s="20">
        <v>365</v>
      </c>
      <c r="G75" s="20">
        <v>246</v>
      </c>
      <c r="H75" s="20">
        <v>86</v>
      </c>
    </row>
    <row r="76" spans="1:8" x14ac:dyDescent="0.2">
      <c r="A76" s="18" t="s">
        <v>430</v>
      </c>
      <c r="B76" s="18"/>
      <c r="C76" s="18"/>
      <c r="D76" s="18"/>
      <c r="E76" s="18"/>
      <c r="F76" s="18"/>
      <c r="G76" s="18"/>
      <c r="H76" s="18"/>
    </row>
    <row r="77" spans="1:8" x14ac:dyDescent="0.2">
      <c r="A77" s="21" t="s">
        <v>431</v>
      </c>
      <c r="B77" s="34">
        <v>366</v>
      </c>
      <c r="C77" s="34">
        <v>118</v>
      </c>
      <c r="D77" s="34">
        <v>85</v>
      </c>
      <c r="E77" s="34">
        <v>12</v>
      </c>
      <c r="F77" s="34">
        <v>123</v>
      </c>
      <c r="G77" s="34">
        <v>39</v>
      </c>
      <c r="H77" s="34">
        <v>34</v>
      </c>
    </row>
    <row r="78" spans="1:8" x14ac:dyDescent="0.2">
      <c r="A78" s="21" t="s">
        <v>432</v>
      </c>
      <c r="B78" s="34">
        <v>954</v>
      </c>
      <c r="C78" s="34">
        <v>350</v>
      </c>
      <c r="D78" s="34">
        <v>359</v>
      </c>
      <c r="E78" s="34">
        <v>38</v>
      </c>
      <c r="F78" s="34">
        <v>186</v>
      </c>
      <c r="G78" s="34">
        <v>149</v>
      </c>
      <c r="H78" s="34">
        <v>52</v>
      </c>
    </row>
    <row r="79" spans="1:8" x14ac:dyDescent="0.2">
      <c r="A79" s="19" t="s">
        <v>433</v>
      </c>
      <c r="B79" s="20">
        <v>345</v>
      </c>
      <c r="C79" s="20">
        <v>102</v>
      </c>
      <c r="D79" s="20">
        <v>140</v>
      </c>
      <c r="E79" s="20">
        <v>7</v>
      </c>
      <c r="F79" s="20">
        <v>87</v>
      </c>
      <c r="G79" s="20">
        <v>55</v>
      </c>
      <c r="H79" s="20">
        <v>19</v>
      </c>
    </row>
    <row r="80" spans="1:8" x14ac:dyDescent="0.2">
      <c r="A80" s="19" t="s">
        <v>434</v>
      </c>
      <c r="B80" s="20">
        <v>141</v>
      </c>
      <c r="C80" s="20">
        <v>46</v>
      </c>
      <c r="D80" s="20">
        <v>65</v>
      </c>
      <c r="E80" s="20">
        <v>5</v>
      </c>
      <c r="F80" s="20">
        <v>42</v>
      </c>
      <c r="G80" s="20">
        <v>15</v>
      </c>
      <c r="H80" s="20">
        <v>3</v>
      </c>
    </row>
    <row r="81" spans="1:8" x14ac:dyDescent="0.2">
      <c r="A81" s="19" t="s">
        <v>435</v>
      </c>
      <c r="B81" s="20">
        <v>56</v>
      </c>
      <c r="C81" s="20">
        <v>16</v>
      </c>
      <c r="D81" s="20">
        <v>26</v>
      </c>
      <c r="E81" s="20">
        <v>1</v>
      </c>
      <c r="F81" s="20">
        <v>15</v>
      </c>
      <c r="G81" s="20">
        <v>5</v>
      </c>
      <c r="H81" s="20">
        <v>4</v>
      </c>
    </row>
    <row r="82" spans="1:8" x14ac:dyDescent="0.2">
      <c r="A82" s="19" t="s">
        <v>436</v>
      </c>
      <c r="B82" s="20">
        <v>48</v>
      </c>
      <c r="C82" s="20">
        <v>16</v>
      </c>
      <c r="D82" s="20">
        <v>22</v>
      </c>
      <c r="E82" s="20">
        <v>0</v>
      </c>
      <c r="F82" s="20">
        <v>8</v>
      </c>
      <c r="G82" s="20">
        <v>8</v>
      </c>
      <c r="H82" s="20">
        <v>2</v>
      </c>
    </row>
    <row r="83" spans="1:8" x14ac:dyDescent="0.2">
      <c r="A83" s="19" t="s">
        <v>437</v>
      </c>
      <c r="B83" s="20">
        <v>20</v>
      </c>
      <c r="C83" s="20">
        <v>2</v>
      </c>
      <c r="D83" s="20">
        <v>11</v>
      </c>
      <c r="E83" s="20">
        <v>0</v>
      </c>
      <c r="F83" s="20">
        <v>3</v>
      </c>
      <c r="G83" s="20">
        <v>5</v>
      </c>
      <c r="H83" s="20">
        <v>1</v>
      </c>
    </row>
    <row r="84" spans="1:8" x14ac:dyDescent="0.2">
      <c r="A84" s="19" t="s">
        <v>438</v>
      </c>
      <c r="B84" s="20">
        <v>4</v>
      </c>
      <c r="C84" s="20">
        <v>0</v>
      </c>
      <c r="D84" s="20">
        <v>2</v>
      </c>
      <c r="E84" s="20">
        <v>0</v>
      </c>
      <c r="F84" s="20">
        <v>1</v>
      </c>
      <c r="G84" s="20">
        <v>0</v>
      </c>
      <c r="H84" s="20">
        <v>1</v>
      </c>
    </row>
    <row r="85" spans="1:8" x14ac:dyDescent="0.2">
      <c r="A85" s="19" t="s">
        <v>439</v>
      </c>
      <c r="B85" s="20">
        <v>2</v>
      </c>
      <c r="C85" s="20">
        <v>1</v>
      </c>
      <c r="D85" s="20">
        <v>1</v>
      </c>
      <c r="E85" s="20">
        <v>0</v>
      </c>
      <c r="F85" s="20">
        <v>0</v>
      </c>
      <c r="G85" s="20">
        <v>1</v>
      </c>
      <c r="H85" s="20">
        <v>0</v>
      </c>
    </row>
    <row r="86" spans="1:8" x14ac:dyDescent="0.2">
      <c r="A86" s="19" t="s">
        <v>440</v>
      </c>
      <c r="B86" s="20">
        <v>2</v>
      </c>
      <c r="C86" s="20">
        <v>2</v>
      </c>
      <c r="D86" s="20">
        <v>0</v>
      </c>
      <c r="E86" s="20">
        <v>0</v>
      </c>
      <c r="F86" s="20">
        <v>0</v>
      </c>
      <c r="G86" s="20">
        <v>0</v>
      </c>
      <c r="H86" s="20">
        <v>0</v>
      </c>
    </row>
    <row r="87" spans="1:8" x14ac:dyDescent="0.2">
      <c r="A87" s="19" t="s">
        <v>429</v>
      </c>
      <c r="B87" s="20">
        <v>250</v>
      </c>
      <c r="C87" s="20">
        <v>69</v>
      </c>
      <c r="D87" s="20">
        <v>74</v>
      </c>
      <c r="E87" s="20">
        <v>3</v>
      </c>
      <c r="F87" s="20">
        <v>72</v>
      </c>
      <c r="G87" s="20">
        <v>37</v>
      </c>
      <c r="H87" s="20">
        <v>22</v>
      </c>
    </row>
    <row r="88" spans="1:8" x14ac:dyDescent="0.2">
      <c r="A88" s="18" t="s">
        <v>441</v>
      </c>
      <c r="B88" s="18"/>
      <c r="C88" s="18"/>
      <c r="D88" s="18"/>
      <c r="E88" s="18"/>
      <c r="F88" s="18"/>
      <c r="G88" s="18"/>
      <c r="H88" s="18"/>
    </row>
    <row r="89" spans="1:8" x14ac:dyDescent="0.2">
      <c r="A89" s="19" t="s">
        <v>442</v>
      </c>
      <c r="B89" s="20">
        <v>1712</v>
      </c>
      <c r="C89" s="20">
        <v>598</v>
      </c>
      <c r="D89" s="20">
        <v>678</v>
      </c>
      <c r="E89" s="20">
        <v>49</v>
      </c>
      <c r="F89" s="20">
        <v>348</v>
      </c>
      <c r="G89" s="20">
        <v>264</v>
      </c>
      <c r="H89" s="20">
        <v>99</v>
      </c>
    </row>
    <row r="90" spans="1:8" x14ac:dyDescent="0.2">
      <c r="A90" s="19" t="s">
        <v>139</v>
      </c>
      <c r="B90" s="20">
        <v>76</v>
      </c>
      <c r="C90" s="20">
        <v>31</v>
      </c>
      <c r="D90" s="20">
        <v>23</v>
      </c>
      <c r="E90" s="20">
        <v>6</v>
      </c>
      <c r="F90" s="20">
        <v>15</v>
      </c>
      <c r="G90" s="20">
        <v>10</v>
      </c>
      <c r="H90" s="20">
        <v>4</v>
      </c>
    </row>
    <row r="91" spans="1:8" x14ac:dyDescent="0.2">
      <c r="A91" s="19" t="s">
        <v>443</v>
      </c>
      <c r="B91" s="20">
        <v>59</v>
      </c>
      <c r="C91" s="20">
        <v>11</v>
      </c>
      <c r="D91" s="20">
        <v>11</v>
      </c>
      <c r="E91" s="20">
        <v>2</v>
      </c>
      <c r="F91" s="20">
        <v>33</v>
      </c>
      <c r="G91" s="20">
        <v>5</v>
      </c>
      <c r="H91" s="20">
        <v>4</v>
      </c>
    </row>
    <row r="92" spans="1:8" x14ac:dyDescent="0.2">
      <c r="A92" s="19" t="s">
        <v>140</v>
      </c>
      <c r="B92" s="20">
        <v>194</v>
      </c>
      <c r="C92" s="20">
        <v>48</v>
      </c>
      <c r="D92" s="20">
        <v>31</v>
      </c>
      <c r="E92" s="20">
        <v>4</v>
      </c>
      <c r="F92" s="20">
        <v>90</v>
      </c>
      <c r="G92" s="20">
        <v>18</v>
      </c>
      <c r="H92" s="20">
        <v>16</v>
      </c>
    </row>
    <row r="93" spans="1:8" x14ac:dyDescent="0.2">
      <c r="A93" s="19" t="s">
        <v>141</v>
      </c>
      <c r="B93" s="20">
        <v>16</v>
      </c>
      <c r="C93" s="20">
        <v>3</v>
      </c>
      <c r="D93" s="20">
        <v>5</v>
      </c>
      <c r="E93" s="20">
        <v>1</v>
      </c>
      <c r="F93" s="20">
        <v>7</v>
      </c>
      <c r="G93" s="20">
        <v>0</v>
      </c>
      <c r="H93" s="20">
        <v>2</v>
      </c>
    </row>
    <row r="94" spans="1:8" x14ac:dyDescent="0.2">
      <c r="A94" s="19" t="s">
        <v>401</v>
      </c>
      <c r="B94" s="20">
        <v>46</v>
      </c>
      <c r="C94" s="20">
        <v>11</v>
      </c>
      <c r="D94" s="20">
        <v>12</v>
      </c>
      <c r="E94" s="20">
        <v>1</v>
      </c>
      <c r="F94" s="20">
        <v>21</v>
      </c>
      <c r="G94" s="20">
        <v>2</v>
      </c>
      <c r="H94" s="20">
        <v>4</v>
      </c>
    </row>
    <row r="95" spans="1:8" x14ac:dyDescent="0.2">
      <c r="A95" s="19" t="s">
        <v>429</v>
      </c>
      <c r="B95" s="20">
        <v>85</v>
      </c>
      <c r="C95" s="20">
        <v>20</v>
      </c>
      <c r="D95" s="20">
        <v>25</v>
      </c>
      <c r="E95" s="20">
        <v>3</v>
      </c>
      <c r="F95" s="20">
        <v>23</v>
      </c>
      <c r="G95" s="20">
        <v>15</v>
      </c>
      <c r="H95" s="20">
        <v>9</v>
      </c>
    </row>
    <row r="96" spans="1:8" x14ac:dyDescent="0.2">
      <c r="A96" s="18" t="s">
        <v>444</v>
      </c>
      <c r="B96" s="18"/>
      <c r="C96" s="18"/>
      <c r="D96" s="18"/>
      <c r="E96" s="18"/>
      <c r="F96" s="18"/>
      <c r="G96" s="18"/>
      <c r="H96" s="18"/>
    </row>
    <row r="97" spans="1:8" x14ac:dyDescent="0.2">
      <c r="A97" s="19" t="s">
        <v>445</v>
      </c>
      <c r="B97" s="20">
        <v>1212</v>
      </c>
      <c r="C97" s="20">
        <v>473</v>
      </c>
      <c r="D97" s="20">
        <v>500</v>
      </c>
      <c r="E97" s="20">
        <v>45</v>
      </c>
      <c r="F97" s="20">
        <v>207</v>
      </c>
      <c r="G97" s="20">
        <v>189</v>
      </c>
      <c r="H97" s="20">
        <v>57</v>
      </c>
    </row>
    <row r="98" spans="1:8" x14ac:dyDescent="0.2">
      <c r="A98" s="19" t="s">
        <v>446</v>
      </c>
      <c r="B98" s="20">
        <v>24</v>
      </c>
      <c r="C98" s="20">
        <v>10</v>
      </c>
      <c r="D98" s="20">
        <v>7</v>
      </c>
      <c r="E98" s="20">
        <v>1</v>
      </c>
      <c r="F98" s="20">
        <v>7</v>
      </c>
      <c r="G98" s="20">
        <v>2</v>
      </c>
      <c r="H98" s="20">
        <v>2</v>
      </c>
    </row>
    <row r="99" spans="1:8" x14ac:dyDescent="0.2">
      <c r="A99" s="19" t="s">
        <v>447</v>
      </c>
      <c r="B99" s="20">
        <v>76</v>
      </c>
      <c r="C99" s="20">
        <v>21</v>
      </c>
      <c r="D99" s="20">
        <v>20</v>
      </c>
      <c r="E99" s="20">
        <v>0</v>
      </c>
      <c r="F99" s="20">
        <v>28</v>
      </c>
      <c r="G99" s="20">
        <v>15</v>
      </c>
      <c r="H99" s="20">
        <v>2</v>
      </c>
    </row>
    <row r="100" spans="1:8" x14ac:dyDescent="0.2">
      <c r="A100" s="19" t="s">
        <v>448</v>
      </c>
      <c r="B100" s="20">
        <v>43</v>
      </c>
      <c r="C100" s="20">
        <v>11</v>
      </c>
      <c r="D100" s="20">
        <v>12</v>
      </c>
      <c r="E100" s="20">
        <v>2</v>
      </c>
      <c r="F100" s="20">
        <v>15</v>
      </c>
      <c r="G100" s="20">
        <v>4</v>
      </c>
      <c r="H100" s="20">
        <v>4</v>
      </c>
    </row>
    <row r="101" spans="1:8" x14ac:dyDescent="0.2">
      <c r="A101" s="19" t="s">
        <v>449</v>
      </c>
      <c r="B101" s="20">
        <v>14</v>
      </c>
      <c r="C101" s="20">
        <v>6</v>
      </c>
      <c r="D101" s="20">
        <v>8</v>
      </c>
      <c r="E101" s="20">
        <v>2</v>
      </c>
      <c r="F101" s="20">
        <v>2</v>
      </c>
      <c r="G101" s="20">
        <v>0</v>
      </c>
      <c r="H101" s="20">
        <v>0</v>
      </c>
    </row>
    <row r="102" spans="1:8" x14ac:dyDescent="0.2">
      <c r="A102" s="19" t="s">
        <v>450</v>
      </c>
      <c r="B102" s="20">
        <v>5</v>
      </c>
      <c r="C102" s="20">
        <v>1</v>
      </c>
      <c r="D102" s="20">
        <v>1</v>
      </c>
      <c r="E102" s="20">
        <v>1</v>
      </c>
      <c r="F102" s="20">
        <v>1</v>
      </c>
      <c r="G102" s="20">
        <v>3</v>
      </c>
      <c r="H102" s="20">
        <v>0</v>
      </c>
    </row>
    <row r="103" spans="1:8" x14ac:dyDescent="0.2">
      <c r="A103" s="19" t="s">
        <v>429</v>
      </c>
      <c r="B103" s="20">
        <v>414</v>
      </c>
      <c r="C103" s="20">
        <v>107</v>
      </c>
      <c r="D103" s="20">
        <v>153</v>
      </c>
      <c r="E103" s="20">
        <v>4</v>
      </c>
      <c r="F103" s="20">
        <v>103</v>
      </c>
      <c r="G103" s="20">
        <v>61</v>
      </c>
      <c r="H103" s="20">
        <v>38</v>
      </c>
    </row>
    <row r="104" spans="1:8" x14ac:dyDescent="0.2">
      <c r="A104" s="18" t="s">
        <v>451</v>
      </c>
      <c r="B104" s="18"/>
      <c r="C104" s="18"/>
      <c r="D104" s="18"/>
      <c r="E104" s="18"/>
      <c r="F104" s="18"/>
      <c r="G104" s="18"/>
      <c r="H104" s="18"/>
    </row>
    <row r="105" spans="1:8" x14ac:dyDescent="0.2">
      <c r="A105" s="19" t="s">
        <v>445</v>
      </c>
      <c r="B105" s="20">
        <v>13</v>
      </c>
      <c r="C105" s="20">
        <v>2</v>
      </c>
      <c r="D105" s="20">
        <v>4</v>
      </c>
      <c r="E105" s="20">
        <v>1</v>
      </c>
      <c r="F105" s="20">
        <v>6</v>
      </c>
      <c r="G105" s="20">
        <v>0</v>
      </c>
      <c r="H105" s="20">
        <v>1</v>
      </c>
    </row>
    <row r="106" spans="1:8" x14ac:dyDescent="0.2">
      <c r="A106" s="19" t="s">
        <v>446</v>
      </c>
      <c r="B106" s="20">
        <v>89</v>
      </c>
      <c r="C106" s="20">
        <v>14</v>
      </c>
      <c r="D106" s="20">
        <v>16</v>
      </c>
      <c r="E106" s="20">
        <v>4</v>
      </c>
      <c r="F106" s="20">
        <v>49</v>
      </c>
      <c r="G106" s="20">
        <v>8</v>
      </c>
      <c r="H106" s="20">
        <v>6</v>
      </c>
    </row>
    <row r="107" spans="1:8" x14ac:dyDescent="0.2">
      <c r="A107" s="19" t="s">
        <v>447</v>
      </c>
      <c r="B107" s="20">
        <v>143</v>
      </c>
      <c r="C107" s="20">
        <v>37</v>
      </c>
      <c r="D107" s="20">
        <v>25</v>
      </c>
      <c r="E107" s="20">
        <v>3</v>
      </c>
      <c r="F107" s="20">
        <v>64</v>
      </c>
      <c r="G107" s="20">
        <v>14</v>
      </c>
      <c r="H107" s="20">
        <v>13</v>
      </c>
    </row>
    <row r="108" spans="1:8" x14ac:dyDescent="0.2">
      <c r="A108" s="19" t="s">
        <v>448</v>
      </c>
      <c r="B108" s="20">
        <v>27</v>
      </c>
      <c r="C108" s="20">
        <v>9</v>
      </c>
      <c r="D108" s="20">
        <v>7</v>
      </c>
      <c r="E108" s="20">
        <v>0</v>
      </c>
      <c r="F108" s="20">
        <v>11</v>
      </c>
      <c r="G108" s="20">
        <v>2</v>
      </c>
      <c r="H108" s="20">
        <v>1</v>
      </c>
    </row>
    <row r="109" spans="1:8" x14ac:dyDescent="0.2">
      <c r="A109" s="19" t="s">
        <v>449</v>
      </c>
      <c r="B109" s="20">
        <v>5</v>
      </c>
      <c r="C109" s="20">
        <v>3</v>
      </c>
      <c r="D109" s="20">
        <v>1</v>
      </c>
      <c r="E109" s="20">
        <v>0</v>
      </c>
      <c r="F109" s="20">
        <v>1</v>
      </c>
      <c r="G109" s="20">
        <v>0</v>
      </c>
      <c r="H109" s="20">
        <v>0</v>
      </c>
    </row>
    <row r="110" spans="1:8" x14ac:dyDescent="0.2">
      <c r="A110" s="19" t="s">
        <v>450</v>
      </c>
      <c r="B110" s="20">
        <v>10</v>
      </c>
      <c r="C110" s="20">
        <v>5</v>
      </c>
      <c r="D110" s="20">
        <v>3</v>
      </c>
      <c r="E110" s="20">
        <v>0</v>
      </c>
      <c r="F110" s="20">
        <v>3</v>
      </c>
      <c r="G110" s="20">
        <v>0</v>
      </c>
      <c r="H110" s="20">
        <v>1</v>
      </c>
    </row>
    <row r="111" spans="1:8" x14ac:dyDescent="0.2">
      <c r="A111" s="19" t="s">
        <v>429</v>
      </c>
      <c r="B111" s="20">
        <v>28</v>
      </c>
      <c r="C111" s="20">
        <v>3</v>
      </c>
      <c r="D111" s="20">
        <v>3</v>
      </c>
      <c r="E111" s="20">
        <v>0</v>
      </c>
      <c r="F111" s="20">
        <v>17</v>
      </c>
      <c r="G111" s="20">
        <v>1</v>
      </c>
      <c r="H111" s="20">
        <v>4</v>
      </c>
    </row>
    <row r="112" spans="1:8" x14ac:dyDescent="0.2">
      <c r="A112" s="18" t="s">
        <v>142</v>
      </c>
      <c r="B112" s="18"/>
      <c r="C112" s="18"/>
      <c r="D112" s="18"/>
      <c r="E112" s="18"/>
      <c r="F112" s="18"/>
      <c r="G112" s="18"/>
      <c r="H112" s="18"/>
    </row>
    <row r="113" spans="1:8" x14ac:dyDescent="0.2">
      <c r="A113" s="19" t="s">
        <v>452</v>
      </c>
      <c r="B113" s="20">
        <v>90</v>
      </c>
      <c r="C113" s="20">
        <v>51</v>
      </c>
      <c r="D113" s="20">
        <v>36</v>
      </c>
      <c r="E113" s="20">
        <v>8</v>
      </c>
      <c r="F113" s="20">
        <v>13</v>
      </c>
      <c r="G113" s="20">
        <v>9</v>
      </c>
      <c r="H113" s="20">
        <v>5</v>
      </c>
    </row>
    <row r="114" spans="1:8" x14ac:dyDescent="0.2">
      <c r="A114" s="19" t="s">
        <v>453</v>
      </c>
      <c r="B114" s="20">
        <v>307</v>
      </c>
      <c r="C114" s="20">
        <v>140</v>
      </c>
      <c r="D114" s="20">
        <v>118</v>
      </c>
      <c r="E114" s="20">
        <v>17</v>
      </c>
      <c r="F114" s="20">
        <v>62</v>
      </c>
      <c r="G114" s="20">
        <v>38</v>
      </c>
      <c r="H114" s="20">
        <v>9</v>
      </c>
    </row>
    <row r="115" spans="1:8" x14ac:dyDescent="0.2">
      <c r="A115" s="19" t="s">
        <v>454</v>
      </c>
      <c r="B115" s="20">
        <v>392</v>
      </c>
      <c r="C115" s="20">
        <v>161</v>
      </c>
      <c r="D115" s="20">
        <v>164</v>
      </c>
      <c r="E115" s="20">
        <v>14</v>
      </c>
      <c r="F115" s="20">
        <v>74</v>
      </c>
      <c r="G115" s="20">
        <v>44</v>
      </c>
      <c r="H115" s="20">
        <v>18</v>
      </c>
    </row>
    <row r="116" spans="1:8" x14ac:dyDescent="0.2">
      <c r="A116" s="19" t="s">
        <v>455</v>
      </c>
      <c r="B116" s="20">
        <v>379</v>
      </c>
      <c r="C116" s="20">
        <v>113</v>
      </c>
      <c r="D116" s="20">
        <v>142</v>
      </c>
      <c r="E116" s="20">
        <v>11</v>
      </c>
      <c r="F116" s="20">
        <v>97</v>
      </c>
      <c r="G116" s="20">
        <v>58</v>
      </c>
      <c r="H116" s="20">
        <v>28</v>
      </c>
    </row>
    <row r="117" spans="1:8" x14ac:dyDescent="0.2">
      <c r="A117" s="19" t="s">
        <v>456</v>
      </c>
      <c r="B117" s="20">
        <v>951</v>
      </c>
      <c r="C117" s="20">
        <v>241</v>
      </c>
      <c r="D117" s="20">
        <v>306</v>
      </c>
      <c r="E117" s="20">
        <v>13</v>
      </c>
      <c r="F117" s="20">
        <v>273</v>
      </c>
      <c r="G117" s="20">
        <v>153</v>
      </c>
      <c r="H117" s="20">
        <v>71</v>
      </c>
    </row>
    <row r="118" spans="1:8" x14ac:dyDescent="0.2">
      <c r="A118" s="19" t="s">
        <v>429</v>
      </c>
      <c r="B118" s="20">
        <v>69</v>
      </c>
      <c r="C118" s="20">
        <v>16</v>
      </c>
      <c r="D118" s="20">
        <v>19</v>
      </c>
      <c r="E118" s="20">
        <v>3</v>
      </c>
      <c r="F118" s="20">
        <v>18</v>
      </c>
      <c r="G118" s="20">
        <v>12</v>
      </c>
      <c r="H118" s="20">
        <v>7</v>
      </c>
    </row>
    <row r="119" spans="1:8" x14ac:dyDescent="0.2">
      <c r="A119" s="18" t="s">
        <v>143</v>
      </c>
      <c r="B119" s="18"/>
      <c r="C119" s="18"/>
      <c r="D119" s="18"/>
      <c r="E119" s="18"/>
      <c r="F119" s="18"/>
      <c r="G119" s="18"/>
      <c r="H119" s="18"/>
    </row>
    <row r="120" spans="1:8" x14ac:dyDescent="0.2">
      <c r="A120" s="21" t="s">
        <v>457</v>
      </c>
      <c r="B120" s="21"/>
      <c r="C120" s="21"/>
      <c r="D120" s="21"/>
      <c r="E120" s="21"/>
      <c r="F120" s="21"/>
      <c r="G120" s="21"/>
      <c r="H120" s="21"/>
    </row>
    <row r="121" spans="1:8" x14ac:dyDescent="0.2">
      <c r="A121" s="19" t="s">
        <v>458</v>
      </c>
      <c r="B121" s="20">
        <v>546</v>
      </c>
      <c r="C121" s="20">
        <v>259</v>
      </c>
      <c r="D121" s="20">
        <v>229</v>
      </c>
      <c r="E121" s="20">
        <v>37</v>
      </c>
      <c r="F121" s="20">
        <v>82</v>
      </c>
      <c r="G121" s="20">
        <v>67</v>
      </c>
      <c r="H121" s="20">
        <v>24</v>
      </c>
    </row>
    <row r="122" spans="1:8" x14ac:dyDescent="0.2">
      <c r="A122" s="19" t="s">
        <v>459</v>
      </c>
      <c r="B122" s="20">
        <v>531</v>
      </c>
      <c r="C122" s="20">
        <v>215</v>
      </c>
      <c r="D122" s="20">
        <v>209</v>
      </c>
      <c r="E122" s="20">
        <v>13</v>
      </c>
      <c r="F122" s="20">
        <v>119</v>
      </c>
      <c r="G122" s="20">
        <v>66</v>
      </c>
      <c r="H122" s="20">
        <v>20</v>
      </c>
    </row>
    <row r="123" spans="1:8" x14ac:dyDescent="0.2">
      <c r="A123" s="19" t="s">
        <v>460</v>
      </c>
      <c r="B123" s="20">
        <v>205</v>
      </c>
      <c r="C123" s="20">
        <v>54</v>
      </c>
      <c r="D123" s="20">
        <v>86</v>
      </c>
      <c r="E123" s="20">
        <v>3</v>
      </c>
      <c r="F123" s="20">
        <v>49</v>
      </c>
      <c r="G123" s="20">
        <v>27</v>
      </c>
      <c r="H123" s="20">
        <v>16</v>
      </c>
    </row>
    <row r="124" spans="1:8" x14ac:dyDescent="0.2">
      <c r="A124" s="19" t="s">
        <v>461</v>
      </c>
      <c r="B124" s="20">
        <v>762</v>
      </c>
      <c r="C124" s="20">
        <v>164</v>
      </c>
      <c r="D124" s="20">
        <v>223</v>
      </c>
      <c r="E124" s="20">
        <v>10</v>
      </c>
      <c r="F124" s="20">
        <v>236</v>
      </c>
      <c r="G124" s="20">
        <v>133</v>
      </c>
      <c r="H124" s="20">
        <v>64</v>
      </c>
    </row>
    <row r="125" spans="1:8" x14ac:dyDescent="0.2">
      <c r="A125" s="19" t="s">
        <v>429</v>
      </c>
      <c r="B125" s="20">
        <v>144</v>
      </c>
      <c r="C125" s="20">
        <v>30</v>
      </c>
      <c r="D125" s="20">
        <v>38</v>
      </c>
      <c r="E125" s="20">
        <v>3</v>
      </c>
      <c r="F125" s="20">
        <v>51</v>
      </c>
      <c r="G125" s="20">
        <v>21</v>
      </c>
      <c r="H125" s="20">
        <v>14</v>
      </c>
    </row>
    <row r="126" spans="1:8" x14ac:dyDescent="0.2">
      <c r="A126" s="18" t="s">
        <v>143</v>
      </c>
      <c r="B126" s="18"/>
      <c r="C126" s="18"/>
      <c r="D126" s="18"/>
      <c r="E126" s="18"/>
      <c r="F126" s="18"/>
      <c r="G126" s="18"/>
      <c r="H126" s="18"/>
    </row>
    <row r="127" spans="1:8" x14ac:dyDescent="0.2">
      <c r="A127" s="21" t="s">
        <v>462</v>
      </c>
      <c r="B127" s="21"/>
      <c r="C127" s="21"/>
      <c r="D127" s="21"/>
      <c r="E127" s="21"/>
      <c r="F127" s="21"/>
      <c r="G127" s="21"/>
      <c r="H127" s="21"/>
    </row>
    <row r="128" spans="1:8" x14ac:dyDescent="0.2">
      <c r="A128" s="19" t="s">
        <v>458</v>
      </c>
      <c r="B128" s="20">
        <v>285</v>
      </c>
      <c r="C128" s="20">
        <v>150</v>
      </c>
      <c r="D128" s="20">
        <v>115</v>
      </c>
      <c r="E128" s="20">
        <v>14</v>
      </c>
      <c r="F128" s="20">
        <v>46</v>
      </c>
      <c r="G128" s="20">
        <v>33</v>
      </c>
      <c r="H128" s="20">
        <v>4</v>
      </c>
    </row>
    <row r="129" spans="1:8" x14ac:dyDescent="0.2">
      <c r="A129" s="19" t="s">
        <v>459</v>
      </c>
      <c r="B129" s="20">
        <v>217</v>
      </c>
      <c r="C129" s="20">
        <v>102</v>
      </c>
      <c r="D129" s="20">
        <v>93</v>
      </c>
      <c r="E129" s="20">
        <v>12</v>
      </c>
      <c r="F129" s="20">
        <v>43</v>
      </c>
      <c r="G129" s="20">
        <v>26</v>
      </c>
      <c r="H129" s="20">
        <v>8</v>
      </c>
    </row>
    <row r="130" spans="1:8" x14ac:dyDescent="0.2">
      <c r="A130" s="19" t="s">
        <v>460</v>
      </c>
      <c r="B130" s="20">
        <v>142</v>
      </c>
      <c r="C130" s="20">
        <v>59</v>
      </c>
      <c r="D130" s="20">
        <v>59</v>
      </c>
      <c r="E130" s="20">
        <v>4</v>
      </c>
      <c r="F130" s="20">
        <v>35</v>
      </c>
      <c r="G130" s="20">
        <v>14</v>
      </c>
      <c r="H130" s="20">
        <v>6</v>
      </c>
    </row>
    <row r="131" spans="1:8" x14ac:dyDescent="0.2">
      <c r="A131" s="19" t="s">
        <v>461</v>
      </c>
      <c r="B131" s="20">
        <v>1184</v>
      </c>
      <c r="C131" s="20">
        <v>328</v>
      </c>
      <c r="D131" s="20">
        <v>404</v>
      </c>
      <c r="E131" s="20">
        <v>29</v>
      </c>
      <c r="F131" s="20">
        <v>304</v>
      </c>
      <c r="G131" s="20">
        <v>193</v>
      </c>
      <c r="H131" s="20">
        <v>83</v>
      </c>
    </row>
    <row r="132" spans="1:8" x14ac:dyDescent="0.2">
      <c r="A132" s="19" t="s">
        <v>429</v>
      </c>
      <c r="B132" s="20">
        <v>360</v>
      </c>
      <c r="C132" s="20">
        <v>83</v>
      </c>
      <c r="D132" s="20">
        <v>114</v>
      </c>
      <c r="E132" s="20">
        <v>7</v>
      </c>
      <c r="F132" s="20">
        <v>109</v>
      </c>
      <c r="G132" s="20">
        <v>48</v>
      </c>
      <c r="H132" s="20">
        <v>37</v>
      </c>
    </row>
    <row r="133" spans="1:8" x14ac:dyDescent="0.2">
      <c r="A133" s="18" t="s">
        <v>143</v>
      </c>
      <c r="B133" s="18"/>
      <c r="C133" s="18"/>
      <c r="D133" s="18"/>
      <c r="E133" s="18"/>
      <c r="F133" s="18"/>
      <c r="G133" s="18"/>
      <c r="H133" s="18"/>
    </row>
    <row r="134" spans="1:8" x14ac:dyDescent="0.2">
      <c r="A134" s="21" t="s">
        <v>463</v>
      </c>
      <c r="B134" s="21"/>
      <c r="C134" s="21"/>
      <c r="D134" s="21"/>
      <c r="E134" s="21"/>
      <c r="F134" s="21"/>
      <c r="G134" s="21"/>
      <c r="H134" s="21"/>
    </row>
    <row r="135" spans="1:8" x14ac:dyDescent="0.2">
      <c r="A135" s="19" t="s">
        <v>458</v>
      </c>
      <c r="B135" s="20">
        <v>330</v>
      </c>
      <c r="C135" s="20">
        <v>143</v>
      </c>
      <c r="D135" s="20">
        <v>132</v>
      </c>
      <c r="E135" s="20">
        <v>19</v>
      </c>
      <c r="F135" s="20">
        <v>67</v>
      </c>
      <c r="G135" s="20">
        <v>37</v>
      </c>
      <c r="H135" s="20">
        <v>13</v>
      </c>
    </row>
    <row r="136" spans="1:8" x14ac:dyDescent="0.2">
      <c r="A136" s="19" t="s">
        <v>459</v>
      </c>
      <c r="B136" s="20">
        <v>326</v>
      </c>
      <c r="C136" s="20">
        <v>155</v>
      </c>
      <c r="D136" s="20">
        <v>133</v>
      </c>
      <c r="E136" s="20">
        <v>15</v>
      </c>
      <c r="F136" s="20">
        <v>64</v>
      </c>
      <c r="G136" s="20">
        <v>30</v>
      </c>
      <c r="H136" s="20">
        <v>11</v>
      </c>
    </row>
    <row r="137" spans="1:8" x14ac:dyDescent="0.2">
      <c r="A137" s="19" t="s">
        <v>460</v>
      </c>
      <c r="B137" s="20">
        <v>133</v>
      </c>
      <c r="C137" s="20">
        <v>49</v>
      </c>
      <c r="D137" s="20">
        <v>50</v>
      </c>
      <c r="E137" s="20">
        <v>4</v>
      </c>
      <c r="F137" s="20">
        <v>31</v>
      </c>
      <c r="G137" s="20">
        <v>24</v>
      </c>
      <c r="H137" s="20">
        <v>4</v>
      </c>
    </row>
    <row r="138" spans="1:8" x14ac:dyDescent="0.2">
      <c r="A138" s="19" t="s">
        <v>461</v>
      </c>
      <c r="B138" s="20">
        <v>1070</v>
      </c>
      <c r="C138" s="20">
        <v>303</v>
      </c>
      <c r="D138" s="20">
        <v>359</v>
      </c>
      <c r="E138" s="20">
        <v>22</v>
      </c>
      <c r="F138" s="20">
        <v>277</v>
      </c>
      <c r="G138" s="20">
        <v>176</v>
      </c>
      <c r="H138" s="20">
        <v>78</v>
      </c>
    </row>
    <row r="139" spans="1:8" x14ac:dyDescent="0.2">
      <c r="A139" s="19" t="s">
        <v>429</v>
      </c>
      <c r="B139" s="20">
        <v>329</v>
      </c>
      <c r="C139" s="20">
        <v>72</v>
      </c>
      <c r="D139" s="20">
        <v>111</v>
      </c>
      <c r="E139" s="20">
        <v>6</v>
      </c>
      <c r="F139" s="20">
        <v>98</v>
      </c>
      <c r="G139" s="20">
        <v>47</v>
      </c>
      <c r="H139" s="20">
        <v>32</v>
      </c>
    </row>
    <row r="140" spans="1:8" x14ac:dyDescent="0.2">
      <c r="A140" s="18" t="s">
        <v>143</v>
      </c>
      <c r="B140" s="18"/>
      <c r="C140" s="18"/>
      <c r="D140" s="18"/>
      <c r="E140" s="18"/>
      <c r="F140" s="18"/>
      <c r="G140" s="18"/>
      <c r="H140" s="18"/>
    </row>
    <row r="141" spans="1:8" x14ac:dyDescent="0.2">
      <c r="A141" s="21" t="s">
        <v>464</v>
      </c>
      <c r="B141" s="21"/>
      <c r="C141" s="21"/>
      <c r="D141" s="21"/>
      <c r="E141" s="21"/>
      <c r="F141" s="21"/>
      <c r="G141" s="21"/>
      <c r="H141" s="21"/>
    </row>
    <row r="142" spans="1:8" x14ac:dyDescent="0.2">
      <c r="A142" s="19" t="s">
        <v>458</v>
      </c>
      <c r="B142" s="20">
        <v>39</v>
      </c>
      <c r="C142" s="20">
        <v>16</v>
      </c>
      <c r="D142" s="20">
        <v>10</v>
      </c>
      <c r="E142" s="20">
        <v>2</v>
      </c>
      <c r="F142" s="20">
        <v>9</v>
      </c>
      <c r="G142" s="20">
        <v>7</v>
      </c>
      <c r="H142" s="20">
        <v>2</v>
      </c>
    </row>
    <row r="143" spans="1:8" x14ac:dyDescent="0.2">
      <c r="A143" s="19" t="s">
        <v>459</v>
      </c>
      <c r="B143" s="20">
        <v>75</v>
      </c>
      <c r="C143" s="20">
        <v>41</v>
      </c>
      <c r="D143" s="20">
        <v>32</v>
      </c>
      <c r="E143" s="20">
        <v>5</v>
      </c>
      <c r="F143" s="20">
        <v>9</v>
      </c>
      <c r="G143" s="20">
        <v>8</v>
      </c>
      <c r="H143" s="20">
        <v>1</v>
      </c>
    </row>
    <row r="144" spans="1:8" x14ac:dyDescent="0.2">
      <c r="A144" s="19" t="s">
        <v>460</v>
      </c>
      <c r="B144" s="20">
        <v>117</v>
      </c>
      <c r="C144" s="20">
        <v>56</v>
      </c>
      <c r="D144" s="20">
        <v>53</v>
      </c>
      <c r="E144" s="20">
        <v>5</v>
      </c>
      <c r="F144" s="20">
        <v>22</v>
      </c>
      <c r="G144" s="20">
        <v>11</v>
      </c>
      <c r="H144" s="20">
        <v>1</v>
      </c>
    </row>
    <row r="145" spans="1:8" x14ac:dyDescent="0.2">
      <c r="A145" s="19" t="s">
        <v>461</v>
      </c>
      <c r="B145" s="20">
        <v>1288</v>
      </c>
      <c r="C145" s="20">
        <v>427</v>
      </c>
      <c r="D145" s="20">
        <v>465</v>
      </c>
      <c r="E145" s="20">
        <v>43</v>
      </c>
      <c r="F145" s="20">
        <v>320</v>
      </c>
      <c r="G145" s="20">
        <v>190</v>
      </c>
      <c r="H145" s="20">
        <v>78</v>
      </c>
    </row>
    <row r="146" spans="1:8" x14ac:dyDescent="0.2">
      <c r="A146" s="19" t="s">
        <v>429</v>
      </c>
      <c r="B146" s="20">
        <v>669</v>
      </c>
      <c r="C146" s="20">
        <v>182</v>
      </c>
      <c r="D146" s="20">
        <v>225</v>
      </c>
      <c r="E146" s="20">
        <v>11</v>
      </c>
      <c r="F146" s="20">
        <v>177</v>
      </c>
      <c r="G146" s="20">
        <v>98</v>
      </c>
      <c r="H146" s="20">
        <v>56</v>
      </c>
    </row>
    <row r="147" spans="1:8" x14ac:dyDescent="0.2">
      <c r="A147" s="18" t="s">
        <v>465</v>
      </c>
      <c r="B147" s="18"/>
      <c r="C147" s="18"/>
      <c r="D147" s="18"/>
      <c r="E147" s="18"/>
      <c r="F147" s="18"/>
      <c r="G147" s="18"/>
      <c r="H147" s="18"/>
    </row>
    <row r="148" spans="1:8" x14ac:dyDescent="0.2">
      <c r="A148" s="19" t="s">
        <v>466</v>
      </c>
      <c r="B148" s="20">
        <v>541</v>
      </c>
      <c r="C148" s="20">
        <v>210</v>
      </c>
      <c r="D148" s="20">
        <v>190</v>
      </c>
      <c r="E148" s="20">
        <v>23</v>
      </c>
      <c r="F148" s="20">
        <v>131</v>
      </c>
      <c r="G148" s="20">
        <v>65</v>
      </c>
      <c r="H148" s="20">
        <v>28</v>
      </c>
    </row>
    <row r="149" spans="1:8" x14ac:dyDescent="0.2">
      <c r="A149" s="19" t="s">
        <v>467</v>
      </c>
      <c r="B149" s="20">
        <v>877</v>
      </c>
      <c r="C149" s="20">
        <v>285</v>
      </c>
      <c r="D149" s="20">
        <v>305</v>
      </c>
      <c r="E149" s="20">
        <v>28</v>
      </c>
      <c r="F149" s="20">
        <v>228</v>
      </c>
      <c r="G149" s="20">
        <v>122</v>
      </c>
      <c r="H149" s="20">
        <v>55</v>
      </c>
    </row>
    <row r="150" spans="1:8" x14ac:dyDescent="0.2">
      <c r="A150" s="19" t="s">
        <v>468</v>
      </c>
      <c r="B150" s="20">
        <v>543</v>
      </c>
      <c r="C150" s="20">
        <v>166</v>
      </c>
      <c r="D150" s="20">
        <v>197</v>
      </c>
      <c r="E150" s="20">
        <v>12</v>
      </c>
      <c r="F150" s="20">
        <v>123</v>
      </c>
      <c r="G150" s="20">
        <v>90</v>
      </c>
      <c r="H150" s="20">
        <v>40</v>
      </c>
    </row>
    <row r="151" spans="1:8" x14ac:dyDescent="0.2">
      <c r="A151" s="19" t="s">
        <v>469</v>
      </c>
      <c r="B151" s="20">
        <v>227</v>
      </c>
      <c r="C151" s="20">
        <v>61</v>
      </c>
      <c r="D151" s="20">
        <v>93</v>
      </c>
      <c r="E151" s="20">
        <v>3</v>
      </c>
      <c r="F151" s="20">
        <v>55</v>
      </c>
      <c r="G151" s="20">
        <v>37</v>
      </c>
      <c r="H151" s="20">
        <v>15</v>
      </c>
    </row>
    <row r="152" spans="1:8" x14ac:dyDescent="0.2">
      <c r="A152" s="18" t="s">
        <v>470</v>
      </c>
      <c r="B152" s="18"/>
      <c r="C152" s="18"/>
      <c r="D152" s="18"/>
      <c r="E152" s="18"/>
      <c r="F152" s="18"/>
      <c r="G152" s="18"/>
      <c r="H152" s="18"/>
    </row>
    <row r="153" spans="1:8" x14ac:dyDescent="0.2">
      <c r="A153" s="19" t="s">
        <v>471</v>
      </c>
      <c r="B153" s="20">
        <v>294</v>
      </c>
      <c r="C153" s="20">
        <v>83</v>
      </c>
      <c r="D153" s="20">
        <v>109</v>
      </c>
      <c r="E153" s="20">
        <v>7</v>
      </c>
      <c r="F153" s="20">
        <v>93</v>
      </c>
      <c r="G153" s="20">
        <v>37</v>
      </c>
      <c r="H153" s="20">
        <v>19</v>
      </c>
    </row>
    <row r="154" spans="1:8" x14ac:dyDescent="0.2">
      <c r="A154" s="19" t="s">
        <v>472</v>
      </c>
      <c r="B154" s="20">
        <v>664</v>
      </c>
      <c r="C154" s="20">
        <v>247</v>
      </c>
      <c r="D154" s="20">
        <v>239</v>
      </c>
      <c r="E154" s="20">
        <v>33</v>
      </c>
      <c r="F154" s="20">
        <v>145</v>
      </c>
      <c r="G154" s="20">
        <v>82</v>
      </c>
      <c r="H154" s="20">
        <v>45</v>
      </c>
    </row>
    <row r="155" spans="1:8" x14ac:dyDescent="0.2">
      <c r="A155" s="19" t="s">
        <v>473</v>
      </c>
      <c r="B155" s="20">
        <v>421</v>
      </c>
      <c r="C155" s="20">
        <v>126</v>
      </c>
      <c r="D155" s="20">
        <v>152</v>
      </c>
      <c r="E155" s="20">
        <v>6</v>
      </c>
      <c r="F155" s="20">
        <v>93</v>
      </c>
      <c r="G155" s="20">
        <v>69</v>
      </c>
      <c r="H155" s="20">
        <v>37</v>
      </c>
    </row>
    <row r="156" spans="1:8" x14ac:dyDescent="0.2">
      <c r="A156" s="19" t="s">
        <v>474</v>
      </c>
      <c r="B156" s="20">
        <v>358</v>
      </c>
      <c r="C156" s="20">
        <v>122</v>
      </c>
      <c r="D156" s="20">
        <v>111</v>
      </c>
      <c r="E156" s="20">
        <v>6</v>
      </c>
      <c r="F156" s="20">
        <v>98</v>
      </c>
      <c r="G156" s="20">
        <v>57</v>
      </c>
      <c r="H156" s="20">
        <v>16</v>
      </c>
    </row>
    <row r="157" spans="1:8" x14ac:dyDescent="0.2">
      <c r="A157" s="19" t="s">
        <v>475</v>
      </c>
      <c r="B157" s="20">
        <v>217</v>
      </c>
      <c r="C157" s="20">
        <v>83</v>
      </c>
      <c r="D157" s="20">
        <v>94</v>
      </c>
      <c r="E157" s="20">
        <v>11</v>
      </c>
      <c r="F157" s="20">
        <v>43</v>
      </c>
      <c r="G157" s="20">
        <v>33</v>
      </c>
      <c r="H157" s="20">
        <v>5</v>
      </c>
    </row>
    <row r="158" spans="1:8" x14ac:dyDescent="0.2">
      <c r="A158" s="22" t="s">
        <v>476</v>
      </c>
      <c r="B158" s="23">
        <v>234</v>
      </c>
      <c r="C158" s="23">
        <v>61</v>
      </c>
      <c r="D158" s="23">
        <v>80</v>
      </c>
      <c r="E158" s="23">
        <v>3</v>
      </c>
      <c r="F158" s="23">
        <v>65</v>
      </c>
      <c r="G158" s="23">
        <v>36</v>
      </c>
      <c r="H158" s="23">
        <v>16</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B89D2-FD3D-4551-B505-BD18EC325E39}">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HYPERLINK("#'目次'!B58","[52]")</f>
        <v>[52]</v>
      </c>
    </row>
    <row r="3" spans="1:10" x14ac:dyDescent="0.2">
      <c r="A3" s="9" t="s">
        <v>126</v>
      </c>
      <c r="B3" s="12" t="s">
        <v>325</v>
      </c>
    </row>
    <row r="4" spans="1:10" x14ac:dyDescent="0.2">
      <c r="A4" s="9" t="s">
        <v>126</v>
      </c>
      <c r="B4" s="12" t="s">
        <v>326</v>
      </c>
    </row>
    <row r="5" spans="1:10" x14ac:dyDescent="0.2">
      <c r="A5" s="9" t="s">
        <v>126</v>
      </c>
      <c r="B5" s="12" t="s">
        <v>327</v>
      </c>
    </row>
    <row r="6" spans="1:10" s="15" customFormat="1" ht="112.5" x14ac:dyDescent="0.2">
      <c r="A6" s="13" t="s">
        <v>126</v>
      </c>
      <c r="B6" s="14" t="s">
        <v>398</v>
      </c>
      <c r="C6" s="14" t="s">
        <v>328</v>
      </c>
      <c r="D6" s="14" t="s">
        <v>329</v>
      </c>
      <c r="E6" s="14" t="s">
        <v>743</v>
      </c>
      <c r="F6" s="14" t="s">
        <v>330</v>
      </c>
      <c r="G6" s="14" t="s">
        <v>331</v>
      </c>
      <c r="H6" s="14" t="s">
        <v>401</v>
      </c>
      <c r="I6" s="14" t="s">
        <v>744</v>
      </c>
      <c r="J6" s="14" t="s">
        <v>429</v>
      </c>
    </row>
    <row r="7" spans="1:10" x14ac:dyDescent="0.2">
      <c r="A7" s="16" t="s">
        <v>402</v>
      </c>
      <c r="B7" s="17">
        <v>2188</v>
      </c>
      <c r="C7" s="17">
        <v>150</v>
      </c>
      <c r="D7" s="17">
        <v>701</v>
      </c>
      <c r="E7" s="17">
        <v>796</v>
      </c>
      <c r="F7" s="17">
        <v>17</v>
      </c>
      <c r="G7" s="17">
        <v>46</v>
      </c>
      <c r="H7" s="17">
        <v>51</v>
      </c>
      <c r="I7" s="17">
        <v>236</v>
      </c>
      <c r="J7" s="17">
        <v>191</v>
      </c>
    </row>
    <row r="8" spans="1:10" x14ac:dyDescent="0.2">
      <c r="A8" s="18" t="s">
        <v>403</v>
      </c>
      <c r="B8" s="18"/>
      <c r="C8" s="18"/>
      <c r="D8" s="18"/>
      <c r="E8" s="18"/>
      <c r="F8" s="18"/>
      <c r="G8" s="18"/>
      <c r="H8" s="18"/>
      <c r="I8" s="18"/>
      <c r="J8" s="18"/>
    </row>
    <row r="9" spans="1:10" x14ac:dyDescent="0.2">
      <c r="A9" s="19" t="s">
        <v>404</v>
      </c>
      <c r="B9" s="20">
        <v>1092</v>
      </c>
      <c r="C9" s="20">
        <v>84</v>
      </c>
      <c r="D9" s="20">
        <v>461</v>
      </c>
      <c r="E9" s="20">
        <v>282</v>
      </c>
      <c r="F9" s="20">
        <v>8</v>
      </c>
      <c r="G9" s="20">
        <v>21</v>
      </c>
      <c r="H9" s="20">
        <v>27</v>
      </c>
      <c r="I9" s="20">
        <v>117</v>
      </c>
      <c r="J9" s="20">
        <v>92</v>
      </c>
    </row>
    <row r="10" spans="1:10" x14ac:dyDescent="0.2">
      <c r="A10" s="19" t="s">
        <v>405</v>
      </c>
      <c r="B10" s="20">
        <v>1095</v>
      </c>
      <c r="C10" s="20">
        <v>66</v>
      </c>
      <c r="D10" s="20">
        <v>239</v>
      </c>
      <c r="E10" s="20">
        <v>514</v>
      </c>
      <c r="F10" s="20">
        <v>9</v>
      </c>
      <c r="G10" s="20">
        <v>25</v>
      </c>
      <c r="H10" s="20">
        <v>24</v>
      </c>
      <c r="I10" s="20">
        <v>119</v>
      </c>
      <c r="J10" s="20">
        <v>99</v>
      </c>
    </row>
    <row r="11" spans="1:10" x14ac:dyDescent="0.2">
      <c r="A11" s="19" t="s">
        <v>401</v>
      </c>
      <c r="B11" s="20">
        <v>1</v>
      </c>
      <c r="C11" s="20">
        <v>0</v>
      </c>
      <c r="D11" s="20">
        <v>1</v>
      </c>
      <c r="E11" s="20">
        <v>0</v>
      </c>
      <c r="F11" s="20">
        <v>0</v>
      </c>
      <c r="G11" s="20">
        <v>0</v>
      </c>
      <c r="H11" s="20">
        <v>0</v>
      </c>
      <c r="I11" s="20">
        <v>0</v>
      </c>
      <c r="J11" s="20">
        <v>0</v>
      </c>
    </row>
    <row r="12" spans="1:10" x14ac:dyDescent="0.2">
      <c r="A12" s="18" t="s">
        <v>406</v>
      </c>
      <c r="B12" s="18"/>
      <c r="C12" s="18"/>
      <c r="D12" s="18"/>
      <c r="E12" s="18"/>
      <c r="F12" s="18"/>
      <c r="G12" s="18"/>
      <c r="H12" s="18"/>
      <c r="I12" s="18"/>
      <c r="J12" s="18"/>
    </row>
    <row r="13" spans="1:10" x14ac:dyDescent="0.2">
      <c r="A13" s="19" t="s">
        <v>407</v>
      </c>
      <c r="B13" s="20">
        <v>387</v>
      </c>
      <c r="C13" s="20">
        <v>35</v>
      </c>
      <c r="D13" s="20">
        <v>135</v>
      </c>
      <c r="E13" s="20">
        <v>111</v>
      </c>
      <c r="F13" s="20">
        <v>5</v>
      </c>
      <c r="G13" s="20">
        <v>20</v>
      </c>
      <c r="H13" s="20">
        <v>7</v>
      </c>
      <c r="I13" s="20">
        <v>53</v>
      </c>
      <c r="J13" s="20">
        <v>21</v>
      </c>
    </row>
    <row r="14" spans="1:10" x14ac:dyDescent="0.2">
      <c r="A14" s="19" t="s">
        <v>408</v>
      </c>
      <c r="B14" s="20">
        <v>432</v>
      </c>
      <c r="C14" s="20">
        <v>28</v>
      </c>
      <c r="D14" s="20">
        <v>167</v>
      </c>
      <c r="E14" s="20">
        <v>134</v>
      </c>
      <c r="F14" s="20">
        <v>4</v>
      </c>
      <c r="G14" s="20">
        <v>6</v>
      </c>
      <c r="H14" s="20">
        <v>7</v>
      </c>
      <c r="I14" s="20">
        <v>49</v>
      </c>
      <c r="J14" s="20">
        <v>37</v>
      </c>
    </row>
    <row r="15" spans="1:10" x14ac:dyDescent="0.2">
      <c r="A15" s="19" t="s">
        <v>409</v>
      </c>
      <c r="B15" s="20">
        <v>449</v>
      </c>
      <c r="C15" s="20">
        <v>30</v>
      </c>
      <c r="D15" s="20">
        <v>155</v>
      </c>
      <c r="E15" s="20">
        <v>152</v>
      </c>
      <c r="F15" s="20">
        <v>2</v>
      </c>
      <c r="G15" s="20">
        <v>6</v>
      </c>
      <c r="H15" s="20">
        <v>9</v>
      </c>
      <c r="I15" s="20">
        <v>52</v>
      </c>
      <c r="J15" s="20">
        <v>43</v>
      </c>
    </row>
    <row r="16" spans="1:10" x14ac:dyDescent="0.2">
      <c r="A16" s="19" t="s">
        <v>410</v>
      </c>
      <c r="B16" s="20">
        <v>427</v>
      </c>
      <c r="C16" s="20">
        <v>27</v>
      </c>
      <c r="D16" s="20">
        <v>140</v>
      </c>
      <c r="E16" s="20">
        <v>154</v>
      </c>
      <c r="F16" s="20">
        <v>2</v>
      </c>
      <c r="G16" s="20">
        <v>7</v>
      </c>
      <c r="H16" s="20">
        <v>15</v>
      </c>
      <c r="I16" s="20">
        <v>37</v>
      </c>
      <c r="J16" s="20">
        <v>45</v>
      </c>
    </row>
    <row r="17" spans="1:10" x14ac:dyDescent="0.2">
      <c r="A17" s="19" t="s">
        <v>411</v>
      </c>
      <c r="B17" s="20">
        <v>274</v>
      </c>
      <c r="C17" s="20">
        <v>12</v>
      </c>
      <c r="D17" s="20">
        <v>75</v>
      </c>
      <c r="E17" s="20">
        <v>115</v>
      </c>
      <c r="F17" s="20">
        <v>3</v>
      </c>
      <c r="G17" s="20">
        <v>5</v>
      </c>
      <c r="H17" s="20">
        <v>8</v>
      </c>
      <c r="I17" s="20">
        <v>27</v>
      </c>
      <c r="J17" s="20">
        <v>29</v>
      </c>
    </row>
    <row r="18" spans="1:10" x14ac:dyDescent="0.2">
      <c r="A18" s="19" t="s">
        <v>412</v>
      </c>
      <c r="B18" s="20">
        <v>137</v>
      </c>
      <c r="C18" s="20">
        <v>13</v>
      </c>
      <c r="D18" s="20">
        <v>24</v>
      </c>
      <c r="E18" s="20">
        <v>65</v>
      </c>
      <c r="F18" s="20">
        <v>1</v>
      </c>
      <c r="G18" s="20">
        <v>2</v>
      </c>
      <c r="H18" s="20">
        <v>4</v>
      </c>
      <c r="I18" s="20">
        <v>15</v>
      </c>
      <c r="J18" s="20">
        <v>13</v>
      </c>
    </row>
    <row r="19" spans="1:10" x14ac:dyDescent="0.2">
      <c r="A19" s="19" t="s">
        <v>413</v>
      </c>
      <c r="B19" s="20">
        <v>71</v>
      </c>
      <c r="C19" s="20">
        <v>4</v>
      </c>
      <c r="D19" s="20">
        <v>5</v>
      </c>
      <c r="E19" s="20">
        <v>55</v>
      </c>
      <c r="F19" s="20">
        <v>0</v>
      </c>
      <c r="G19" s="20">
        <v>0</v>
      </c>
      <c r="H19" s="20">
        <v>1</v>
      </c>
      <c r="I19" s="20">
        <v>3</v>
      </c>
      <c r="J19" s="20">
        <v>3</v>
      </c>
    </row>
    <row r="20" spans="1:10" x14ac:dyDescent="0.2">
      <c r="A20" s="19" t="s">
        <v>414</v>
      </c>
      <c r="B20" s="20">
        <v>11</v>
      </c>
      <c r="C20" s="20">
        <v>1</v>
      </c>
      <c r="D20" s="20">
        <v>0</v>
      </c>
      <c r="E20" s="20">
        <v>10</v>
      </c>
      <c r="F20" s="20">
        <v>0</v>
      </c>
      <c r="G20" s="20">
        <v>0</v>
      </c>
      <c r="H20" s="20">
        <v>0</v>
      </c>
      <c r="I20" s="20">
        <v>0</v>
      </c>
      <c r="J20" s="20">
        <v>0</v>
      </c>
    </row>
    <row r="21" spans="1:10" x14ac:dyDescent="0.2">
      <c r="A21" s="19" t="s">
        <v>415</v>
      </c>
      <c r="B21" s="20">
        <v>881</v>
      </c>
      <c r="C21" s="20">
        <v>58</v>
      </c>
      <c r="D21" s="20">
        <v>322</v>
      </c>
      <c r="E21" s="20">
        <v>286</v>
      </c>
      <c r="F21" s="20">
        <v>6</v>
      </c>
      <c r="G21" s="20">
        <v>12</v>
      </c>
      <c r="H21" s="20">
        <v>16</v>
      </c>
      <c r="I21" s="20">
        <v>101</v>
      </c>
      <c r="J21" s="20">
        <v>80</v>
      </c>
    </row>
    <row r="22" spans="1:10" x14ac:dyDescent="0.2">
      <c r="A22" s="19" t="s">
        <v>416</v>
      </c>
      <c r="B22" s="20">
        <v>701</v>
      </c>
      <c r="C22" s="20">
        <v>39</v>
      </c>
      <c r="D22" s="20">
        <v>215</v>
      </c>
      <c r="E22" s="20">
        <v>269</v>
      </c>
      <c r="F22" s="20">
        <v>5</v>
      </c>
      <c r="G22" s="20">
        <v>12</v>
      </c>
      <c r="H22" s="20">
        <v>23</v>
      </c>
      <c r="I22" s="20">
        <v>64</v>
      </c>
      <c r="J22" s="20">
        <v>74</v>
      </c>
    </row>
    <row r="23" spans="1:10" x14ac:dyDescent="0.2">
      <c r="A23" s="19" t="s">
        <v>417</v>
      </c>
      <c r="B23" s="20">
        <v>1801</v>
      </c>
      <c r="C23" s="20">
        <v>115</v>
      </c>
      <c r="D23" s="20">
        <v>566</v>
      </c>
      <c r="E23" s="20">
        <v>685</v>
      </c>
      <c r="F23" s="20">
        <v>12</v>
      </c>
      <c r="G23" s="20">
        <v>26</v>
      </c>
      <c r="H23" s="20">
        <v>44</v>
      </c>
      <c r="I23" s="20">
        <v>183</v>
      </c>
      <c r="J23" s="20">
        <v>170</v>
      </c>
    </row>
    <row r="24" spans="1:10" x14ac:dyDescent="0.2">
      <c r="A24" s="19" t="s">
        <v>418</v>
      </c>
      <c r="B24" s="20">
        <v>920</v>
      </c>
      <c r="C24" s="20">
        <v>57</v>
      </c>
      <c r="D24" s="20">
        <v>244</v>
      </c>
      <c r="E24" s="20">
        <v>399</v>
      </c>
      <c r="F24" s="20">
        <v>6</v>
      </c>
      <c r="G24" s="20">
        <v>14</v>
      </c>
      <c r="H24" s="20">
        <v>28</v>
      </c>
      <c r="I24" s="20">
        <v>82</v>
      </c>
      <c r="J24" s="20">
        <v>90</v>
      </c>
    </row>
    <row r="25" spans="1:10" x14ac:dyDescent="0.2">
      <c r="A25" s="19" t="s">
        <v>419</v>
      </c>
      <c r="B25" s="20">
        <v>219</v>
      </c>
      <c r="C25" s="20">
        <v>18</v>
      </c>
      <c r="D25" s="20">
        <v>29</v>
      </c>
      <c r="E25" s="20">
        <v>130</v>
      </c>
      <c r="F25" s="20">
        <v>1</v>
      </c>
      <c r="G25" s="20">
        <v>2</v>
      </c>
      <c r="H25" s="20">
        <v>5</v>
      </c>
      <c r="I25" s="20">
        <v>18</v>
      </c>
      <c r="J25" s="20">
        <v>16</v>
      </c>
    </row>
    <row r="26" spans="1:10" x14ac:dyDescent="0.2">
      <c r="A26" s="18" t="s">
        <v>420</v>
      </c>
      <c r="B26" s="17">
        <v>208</v>
      </c>
      <c r="C26" s="17">
        <v>21</v>
      </c>
      <c r="D26" s="17">
        <v>91</v>
      </c>
      <c r="E26" s="17">
        <v>40</v>
      </c>
      <c r="F26" s="17">
        <v>4</v>
      </c>
      <c r="G26" s="17">
        <v>9</v>
      </c>
      <c r="H26" s="17">
        <v>2</v>
      </c>
      <c r="I26" s="17">
        <v>27</v>
      </c>
      <c r="J26" s="17">
        <v>14</v>
      </c>
    </row>
    <row r="27" spans="1:10" x14ac:dyDescent="0.2">
      <c r="A27" s="19" t="s">
        <v>408</v>
      </c>
      <c r="B27" s="20">
        <v>220</v>
      </c>
      <c r="C27" s="20">
        <v>18</v>
      </c>
      <c r="D27" s="20">
        <v>108</v>
      </c>
      <c r="E27" s="20">
        <v>38</v>
      </c>
      <c r="F27" s="20">
        <v>2</v>
      </c>
      <c r="G27" s="20">
        <v>3</v>
      </c>
      <c r="H27" s="20">
        <v>7</v>
      </c>
      <c r="I27" s="20">
        <v>27</v>
      </c>
      <c r="J27" s="20">
        <v>17</v>
      </c>
    </row>
    <row r="28" spans="1:10" x14ac:dyDescent="0.2">
      <c r="A28" s="19" t="s">
        <v>409</v>
      </c>
      <c r="B28" s="20">
        <v>226</v>
      </c>
      <c r="C28" s="20">
        <v>16</v>
      </c>
      <c r="D28" s="20">
        <v>97</v>
      </c>
      <c r="E28" s="20">
        <v>58</v>
      </c>
      <c r="F28" s="20">
        <v>1</v>
      </c>
      <c r="G28" s="20">
        <v>2</v>
      </c>
      <c r="H28" s="20">
        <v>4</v>
      </c>
      <c r="I28" s="20">
        <v>28</v>
      </c>
      <c r="J28" s="20">
        <v>20</v>
      </c>
    </row>
    <row r="29" spans="1:10" x14ac:dyDescent="0.2">
      <c r="A29" s="19" t="s">
        <v>410</v>
      </c>
      <c r="B29" s="20">
        <v>211</v>
      </c>
      <c r="C29" s="20">
        <v>13</v>
      </c>
      <c r="D29" s="20">
        <v>92</v>
      </c>
      <c r="E29" s="20">
        <v>55</v>
      </c>
      <c r="F29" s="20">
        <v>0</v>
      </c>
      <c r="G29" s="20">
        <v>3</v>
      </c>
      <c r="H29" s="20">
        <v>9</v>
      </c>
      <c r="I29" s="20">
        <v>19</v>
      </c>
      <c r="J29" s="20">
        <v>20</v>
      </c>
    </row>
    <row r="30" spans="1:10" x14ac:dyDescent="0.2">
      <c r="A30" s="19" t="s">
        <v>411</v>
      </c>
      <c r="B30" s="20">
        <v>134</v>
      </c>
      <c r="C30" s="20">
        <v>7</v>
      </c>
      <c r="D30" s="20">
        <v>55</v>
      </c>
      <c r="E30" s="20">
        <v>43</v>
      </c>
      <c r="F30" s="20">
        <v>1</v>
      </c>
      <c r="G30" s="20">
        <v>3</v>
      </c>
      <c r="H30" s="20">
        <v>4</v>
      </c>
      <c r="I30" s="20">
        <v>9</v>
      </c>
      <c r="J30" s="20">
        <v>12</v>
      </c>
    </row>
    <row r="31" spans="1:10" x14ac:dyDescent="0.2">
      <c r="A31" s="19" t="s">
        <v>412</v>
      </c>
      <c r="B31" s="20">
        <v>65</v>
      </c>
      <c r="C31" s="20">
        <v>7</v>
      </c>
      <c r="D31" s="20">
        <v>15</v>
      </c>
      <c r="E31" s="20">
        <v>26</v>
      </c>
      <c r="F31" s="20">
        <v>0</v>
      </c>
      <c r="G31" s="20">
        <v>1</v>
      </c>
      <c r="H31" s="20">
        <v>1</v>
      </c>
      <c r="I31" s="20">
        <v>7</v>
      </c>
      <c r="J31" s="20">
        <v>8</v>
      </c>
    </row>
    <row r="32" spans="1:10" x14ac:dyDescent="0.2">
      <c r="A32" s="19" t="s">
        <v>413</v>
      </c>
      <c r="B32" s="20">
        <v>25</v>
      </c>
      <c r="C32" s="20">
        <v>1</v>
      </c>
      <c r="D32" s="20">
        <v>3</v>
      </c>
      <c r="E32" s="20">
        <v>20</v>
      </c>
      <c r="F32" s="20">
        <v>0</v>
      </c>
      <c r="G32" s="20">
        <v>0</v>
      </c>
      <c r="H32" s="20">
        <v>0</v>
      </c>
      <c r="I32" s="20">
        <v>0</v>
      </c>
      <c r="J32" s="20">
        <v>1</v>
      </c>
    </row>
    <row r="33" spans="1:10" x14ac:dyDescent="0.2">
      <c r="A33" s="19" t="s">
        <v>414</v>
      </c>
      <c r="B33" s="20">
        <v>3</v>
      </c>
      <c r="C33" s="20">
        <v>1</v>
      </c>
      <c r="D33" s="20">
        <v>0</v>
      </c>
      <c r="E33" s="20">
        <v>2</v>
      </c>
      <c r="F33" s="20">
        <v>0</v>
      </c>
      <c r="G33" s="20">
        <v>0</v>
      </c>
      <c r="H33" s="20">
        <v>0</v>
      </c>
      <c r="I33" s="20">
        <v>0</v>
      </c>
      <c r="J33" s="20">
        <v>0</v>
      </c>
    </row>
    <row r="34" spans="1:10" x14ac:dyDescent="0.2">
      <c r="A34" s="19" t="s">
        <v>415</v>
      </c>
      <c r="B34" s="20">
        <v>446</v>
      </c>
      <c r="C34" s="20">
        <v>34</v>
      </c>
      <c r="D34" s="20">
        <v>205</v>
      </c>
      <c r="E34" s="20">
        <v>96</v>
      </c>
      <c r="F34" s="20">
        <v>3</v>
      </c>
      <c r="G34" s="20">
        <v>5</v>
      </c>
      <c r="H34" s="20">
        <v>11</v>
      </c>
      <c r="I34" s="20">
        <v>55</v>
      </c>
      <c r="J34" s="20">
        <v>37</v>
      </c>
    </row>
    <row r="35" spans="1:10" x14ac:dyDescent="0.2">
      <c r="A35" s="19" t="s">
        <v>416</v>
      </c>
      <c r="B35" s="20">
        <v>345</v>
      </c>
      <c r="C35" s="20">
        <v>20</v>
      </c>
      <c r="D35" s="20">
        <v>147</v>
      </c>
      <c r="E35" s="20">
        <v>98</v>
      </c>
      <c r="F35" s="20">
        <v>1</v>
      </c>
      <c r="G35" s="20">
        <v>6</v>
      </c>
      <c r="H35" s="20">
        <v>13</v>
      </c>
      <c r="I35" s="20">
        <v>28</v>
      </c>
      <c r="J35" s="20">
        <v>32</v>
      </c>
    </row>
    <row r="36" spans="1:10" x14ac:dyDescent="0.2">
      <c r="A36" s="19" t="s">
        <v>417</v>
      </c>
      <c r="B36" s="20">
        <v>884</v>
      </c>
      <c r="C36" s="20">
        <v>63</v>
      </c>
      <c r="D36" s="20">
        <v>370</v>
      </c>
      <c r="E36" s="20">
        <v>242</v>
      </c>
      <c r="F36" s="20">
        <v>4</v>
      </c>
      <c r="G36" s="20">
        <v>12</v>
      </c>
      <c r="H36" s="20">
        <v>25</v>
      </c>
      <c r="I36" s="20">
        <v>90</v>
      </c>
      <c r="J36" s="20">
        <v>78</v>
      </c>
    </row>
    <row r="37" spans="1:10" x14ac:dyDescent="0.2">
      <c r="A37" s="19" t="s">
        <v>418</v>
      </c>
      <c r="B37" s="20">
        <v>438</v>
      </c>
      <c r="C37" s="20">
        <v>29</v>
      </c>
      <c r="D37" s="20">
        <v>165</v>
      </c>
      <c r="E37" s="20">
        <v>146</v>
      </c>
      <c r="F37" s="20">
        <v>1</v>
      </c>
      <c r="G37" s="20">
        <v>7</v>
      </c>
      <c r="H37" s="20">
        <v>14</v>
      </c>
      <c r="I37" s="20">
        <v>35</v>
      </c>
      <c r="J37" s="20">
        <v>41</v>
      </c>
    </row>
    <row r="38" spans="1:10" x14ac:dyDescent="0.2">
      <c r="A38" s="19" t="s">
        <v>419</v>
      </c>
      <c r="B38" s="20">
        <v>93</v>
      </c>
      <c r="C38" s="20">
        <v>9</v>
      </c>
      <c r="D38" s="20">
        <v>18</v>
      </c>
      <c r="E38" s="20">
        <v>48</v>
      </c>
      <c r="F38" s="20">
        <v>0</v>
      </c>
      <c r="G38" s="20">
        <v>1</v>
      </c>
      <c r="H38" s="20">
        <v>1</v>
      </c>
      <c r="I38" s="20">
        <v>7</v>
      </c>
      <c r="J38" s="20">
        <v>9</v>
      </c>
    </row>
    <row r="39" spans="1:10" x14ac:dyDescent="0.2">
      <c r="A39" s="18" t="s">
        <v>421</v>
      </c>
      <c r="B39" s="17">
        <v>178</v>
      </c>
      <c r="C39" s="17">
        <v>14</v>
      </c>
      <c r="D39" s="17">
        <v>43</v>
      </c>
      <c r="E39" s="17">
        <v>71</v>
      </c>
      <c r="F39" s="17">
        <v>1</v>
      </c>
      <c r="G39" s="17">
        <v>11</v>
      </c>
      <c r="H39" s="17">
        <v>5</v>
      </c>
      <c r="I39" s="17">
        <v>26</v>
      </c>
      <c r="J39" s="17">
        <v>7</v>
      </c>
    </row>
    <row r="40" spans="1:10" x14ac:dyDescent="0.2">
      <c r="A40" s="19" t="s">
        <v>408</v>
      </c>
      <c r="B40" s="20">
        <v>212</v>
      </c>
      <c r="C40" s="20">
        <v>10</v>
      </c>
      <c r="D40" s="20">
        <v>59</v>
      </c>
      <c r="E40" s="20">
        <v>96</v>
      </c>
      <c r="F40" s="20">
        <v>2</v>
      </c>
      <c r="G40" s="20">
        <v>3</v>
      </c>
      <c r="H40" s="20">
        <v>0</v>
      </c>
      <c r="I40" s="20">
        <v>22</v>
      </c>
      <c r="J40" s="20">
        <v>20</v>
      </c>
    </row>
    <row r="41" spans="1:10" x14ac:dyDescent="0.2">
      <c r="A41" s="19" t="s">
        <v>409</v>
      </c>
      <c r="B41" s="20">
        <v>223</v>
      </c>
      <c r="C41" s="20">
        <v>14</v>
      </c>
      <c r="D41" s="20">
        <v>58</v>
      </c>
      <c r="E41" s="20">
        <v>94</v>
      </c>
      <c r="F41" s="20">
        <v>1</v>
      </c>
      <c r="G41" s="20">
        <v>4</v>
      </c>
      <c r="H41" s="20">
        <v>5</v>
      </c>
      <c r="I41" s="20">
        <v>24</v>
      </c>
      <c r="J41" s="20">
        <v>23</v>
      </c>
    </row>
    <row r="42" spans="1:10" x14ac:dyDescent="0.2">
      <c r="A42" s="19" t="s">
        <v>410</v>
      </c>
      <c r="B42" s="20">
        <v>216</v>
      </c>
      <c r="C42" s="20">
        <v>14</v>
      </c>
      <c r="D42" s="20">
        <v>48</v>
      </c>
      <c r="E42" s="20">
        <v>99</v>
      </c>
      <c r="F42" s="20">
        <v>2</v>
      </c>
      <c r="G42" s="20">
        <v>4</v>
      </c>
      <c r="H42" s="20">
        <v>6</v>
      </c>
      <c r="I42" s="20">
        <v>18</v>
      </c>
      <c r="J42" s="20">
        <v>25</v>
      </c>
    </row>
    <row r="43" spans="1:10" x14ac:dyDescent="0.2">
      <c r="A43" s="19" t="s">
        <v>411</v>
      </c>
      <c r="B43" s="20">
        <v>140</v>
      </c>
      <c r="C43" s="20">
        <v>5</v>
      </c>
      <c r="D43" s="20">
        <v>20</v>
      </c>
      <c r="E43" s="20">
        <v>72</v>
      </c>
      <c r="F43" s="20">
        <v>2</v>
      </c>
      <c r="G43" s="20">
        <v>2</v>
      </c>
      <c r="H43" s="20">
        <v>4</v>
      </c>
      <c r="I43" s="20">
        <v>18</v>
      </c>
      <c r="J43" s="20">
        <v>17</v>
      </c>
    </row>
    <row r="44" spans="1:10" x14ac:dyDescent="0.2">
      <c r="A44" s="19" t="s">
        <v>412</v>
      </c>
      <c r="B44" s="20">
        <v>72</v>
      </c>
      <c r="C44" s="20">
        <v>6</v>
      </c>
      <c r="D44" s="20">
        <v>9</v>
      </c>
      <c r="E44" s="20">
        <v>39</v>
      </c>
      <c r="F44" s="20">
        <v>1</v>
      </c>
      <c r="G44" s="20">
        <v>1</v>
      </c>
      <c r="H44" s="20">
        <v>3</v>
      </c>
      <c r="I44" s="20">
        <v>8</v>
      </c>
      <c r="J44" s="20">
        <v>5</v>
      </c>
    </row>
    <row r="45" spans="1:10" x14ac:dyDescent="0.2">
      <c r="A45" s="19" t="s">
        <v>413</v>
      </c>
      <c r="B45" s="20">
        <v>46</v>
      </c>
      <c r="C45" s="20">
        <v>3</v>
      </c>
      <c r="D45" s="20">
        <v>2</v>
      </c>
      <c r="E45" s="20">
        <v>35</v>
      </c>
      <c r="F45" s="20">
        <v>0</v>
      </c>
      <c r="G45" s="20">
        <v>0</v>
      </c>
      <c r="H45" s="20">
        <v>1</v>
      </c>
      <c r="I45" s="20">
        <v>3</v>
      </c>
      <c r="J45" s="20">
        <v>2</v>
      </c>
    </row>
    <row r="46" spans="1:10" x14ac:dyDescent="0.2">
      <c r="A46" s="19" t="s">
        <v>414</v>
      </c>
      <c r="B46" s="20">
        <v>8</v>
      </c>
      <c r="C46" s="20">
        <v>0</v>
      </c>
      <c r="D46" s="20">
        <v>0</v>
      </c>
      <c r="E46" s="20">
        <v>8</v>
      </c>
      <c r="F46" s="20">
        <v>0</v>
      </c>
      <c r="G46" s="20">
        <v>0</v>
      </c>
      <c r="H46" s="20">
        <v>0</v>
      </c>
      <c r="I46" s="20">
        <v>0</v>
      </c>
      <c r="J46" s="20">
        <v>0</v>
      </c>
    </row>
    <row r="47" spans="1:10" x14ac:dyDescent="0.2">
      <c r="A47" s="19" t="s">
        <v>415</v>
      </c>
      <c r="B47" s="20">
        <v>435</v>
      </c>
      <c r="C47" s="20">
        <v>24</v>
      </c>
      <c r="D47" s="20">
        <v>117</v>
      </c>
      <c r="E47" s="20">
        <v>190</v>
      </c>
      <c r="F47" s="20">
        <v>3</v>
      </c>
      <c r="G47" s="20">
        <v>7</v>
      </c>
      <c r="H47" s="20">
        <v>5</v>
      </c>
      <c r="I47" s="20">
        <v>46</v>
      </c>
      <c r="J47" s="20">
        <v>43</v>
      </c>
    </row>
    <row r="48" spans="1:10" x14ac:dyDescent="0.2">
      <c r="A48" s="19" t="s">
        <v>416</v>
      </c>
      <c r="B48" s="20">
        <v>356</v>
      </c>
      <c r="C48" s="20">
        <v>19</v>
      </c>
      <c r="D48" s="20">
        <v>68</v>
      </c>
      <c r="E48" s="20">
        <v>171</v>
      </c>
      <c r="F48" s="20">
        <v>4</v>
      </c>
      <c r="G48" s="20">
        <v>6</v>
      </c>
      <c r="H48" s="20">
        <v>10</v>
      </c>
      <c r="I48" s="20">
        <v>36</v>
      </c>
      <c r="J48" s="20">
        <v>42</v>
      </c>
    </row>
    <row r="49" spans="1:10" x14ac:dyDescent="0.2">
      <c r="A49" s="19" t="s">
        <v>417</v>
      </c>
      <c r="B49" s="20">
        <v>917</v>
      </c>
      <c r="C49" s="20">
        <v>52</v>
      </c>
      <c r="D49" s="20">
        <v>196</v>
      </c>
      <c r="E49" s="20">
        <v>443</v>
      </c>
      <c r="F49" s="20">
        <v>8</v>
      </c>
      <c r="G49" s="20">
        <v>14</v>
      </c>
      <c r="H49" s="20">
        <v>19</v>
      </c>
      <c r="I49" s="20">
        <v>93</v>
      </c>
      <c r="J49" s="20">
        <v>92</v>
      </c>
    </row>
    <row r="50" spans="1:10" x14ac:dyDescent="0.2">
      <c r="A50" s="19" t="s">
        <v>418</v>
      </c>
      <c r="B50" s="20">
        <v>482</v>
      </c>
      <c r="C50" s="20">
        <v>28</v>
      </c>
      <c r="D50" s="20">
        <v>79</v>
      </c>
      <c r="E50" s="20">
        <v>253</v>
      </c>
      <c r="F50" s="20">
        <v>5</v>
      </c>
      <c r="G50" s="20">
        <v>7</v>
      </c>
      <c r="H50" s="20">
        <v>14</v>
      </c>
      <c r="I50" s="20">
        <v>47</v>
      </c>
      <c r="J50" s="20">
        <v>49</v>
      </c>
    </row>
    <row r="51" spans="1:10" x14ac:dyDescent="0.2">
      <c r="A51" s="19" t="s">
        <v>419</v>
      </c>
      <c r="B51" s="20">
        <v>126</v>
      </c>
      <c r="C51" s="20">
        <v>9</v>
      </c>
      <c r="D51" s="20">
        <v>11</v>
      </c>
      <c r="E51" s="20">
        <v>82</v>
      </c>
      <c r="F51" s="20">
        <v>1</v>
      </c>
      <c r="G51" s="20">
        <v>1</v>
      </c>
      <c r="H51" s="20">
        <v>4</v>
      </c>
      <c r="I51" s="20">
        <v>11</v>
      </c>
      <c r="J51" s="20">
        <v>7</v>
      </c>
    </row>
    <row r="52" spans="1:10" x14ac:dyDescent="0.2">
      <c r="A52" s="18" t="s">
        <v>422</v>
      </c>
      <c r="B52" s="18"/>
      <c r="C52" s="18"/>
      <c r="D52" s="18"/>
      <c r="E52" s="18"/>
      <c r="F52" s="18"/>
      <c r="G52" s="18"/>
      <c r="H52" s="18"/>
      <c r="I52" s="18"/>
      <c r="J52" s="18"/>
    </row>
    <row r="53" spans="1:10" x14ac:dyDescent="0.2">
      <c r="A53" s="19" t="s">
        <v>130</v>
      </c>
      <c r="B53" s="20">
        <v>151</v>
      </c>
      <c r="C53" s="20">
        <v>32</v>
      </c>
      <c r="D53" s="20">
        <v>6</v>
      </c>
      <c r="E53" s="20">
        <v>34</v>
      </c>
      <c r="F53" s="20">
        <v>4</v>
      </c>
      <c r="G53" s="20">
        <v>8</v>
      </c>
      <c r="H53" s="20">
        <v>13</v>
      </c>
      <c r="I53" s="20">
        <v>41</v>
      </c>
      <c r="J53" s="20">
        <v>13</v>
      </c>
    </row>
    <row r="54" spans="1:10" x14ac:dyDescent="0.2">
      <c r="A54" s="19" t="s">
        <v>131</v>
      </c>
      <c r="B54" s="20">
        <v>1446</v>
      </c>
      <c r="C54" s="20">
        <v>79</v>
      </c>
      <c r="D54" s="20">
        <v>664</v>
      </c>
      <c r="E54" s="20">
        <v>434</v>
      </c>
      <c r="F54" s="20">
        <v>6</v>
      </c>
      <c r="G54" s="20">
        <v>30</v>
      </c>
      <c r="H54" s="20">
        <v>14</v>
      </c>
      <c r="I54" s="20">
        <v>98</v>
      </c>
      <c r="J54" s="20">
        <v>121</v>
      </c>
    </row>
    <row r="55" spans="1:10" x14ac:dyDescent="0.2">
      <c r="A55" s="19" t="s">
        <v>392</v>
      </c>
      <c r="B55" s="20">
        <v>150</v>
      </c>
      <c r="C55" s="20">
        <v>13</v>
      </c>
      <c r="D55" s="20">
        <v>2</v>
      </c>
      <c r="E55" s="20">
        <v>66</v>
      </c>
      <c r="F55" s="20">
        <v>5</v>
      </c>
      <c r="G55" s="20">
        <v>2</v>
      </c>
      <c r="H55" s="20">
        <v>6</v>
      </c>
      <c r="I55" s="20">
        <v>44</v>
      </c>
      <c r="J55" s="20">
        <v>12</v>
      </c>
    </row>
    <row r="56" spans="1:10" x14ac:dyDescent="0.2">
      <c r="A56" s="19" t="s">
        <v>132</v>
      </c>
      <c r="B56" s="20">
        <v>372</v>
      </c>
      <c r="C56" s="20">
        <v>23</v>
      </c>
      <c r="D56" s="20">
        <v>9</v>
      </c>
      <c r="E56" s="20">
        <v>245</v>
      </c>
      <c r="F56" s="20">
        <v>2</v>
      </c>
      <c r="G56" s="20">
        <v>6</v>
      </c>
      <c r="H56" s="20">
        <v>13</v>
      </c>
      <c r="I56" s="20">
        <v>37</v>
      </c>
      <c r="J56" s="20">
        <v>37</v>
      </c>
    </row>
    <row r="57" spans="1:10" x14ac:dyDescent="0.2">
      <c r="A57" s="19" t="s">
        <v>423</v>
      </c>
      <c r="B57" s="20">
        <v>69</v>
      </c>
      <c r="C57" s="20">
        <v>3</v>
      </c>
      <c r="D57" s="20">
        <v>20</v>
      </c>
      <c r="E57" s="20">
        <v>17</v>
      </c>
      <c r="F57" s="20">
        <v>0</v>
      </c>
      <c r="G57" s="20">
        <v>0</v>
      </c>
      <c r="H57" s="20">
        <v>5</v>
      </c>
      <c r="I57" s="20">
        <v>16</v>
      </c>
      <c r="J57" s="20">
        <v>8</v>
      </c>
    </row>
    <row r="58" spans="1:10" x14ac:dyDescent="0.2">
      <c r="A58" s="18" t="s">
        <v>133</v>
      </c>
      <c r="B58" s="17">
        <v>92</v>
      </c>
      <c r="C58" s="17">
        <v>18</v>
      </c>
      <c r="D58" s="17">
        <v>3</v>
      </c>
      <c r="E58" s="17">
        <v>20</v>
      </c>
      <c r="F58" s="17">
        <v>2</v>
      </c>
      <c r="G58" s="17">
        <v>3</v>
      </c>
      <c r="H58" s="17">
        <v>10</v>
      </c>
      <c r="I58" s="17">
        <v>25</v>
      </c>
      <c r="J58" s="17">
        <v>11</v>
      </c>
    </row>
    <row r="59" spans="1:10" x14ac:dyDescent="0.2">
      <c r="A59" s="19" t="s">
        <v>134</v>
      </c>
      <c r="B59" s="20">
        <v>813</v>
      </c>
      <c r="C59" s="20">
        <v>48</v>
      </c>
      <c r="D59" s="20">
        <v>437</v>
      </c>
      <c r="E59" s="20">
        <v>181</v>
      </c>
      <c r="F59" s="20">
        <v>3</v>
      </c>
      <c r="G59" s="20">
        <v>18</v>
      </c>
      <c r="H59" s="20">
        <v>11</v>
      </c>
      <c r="I59" s="20">
        <v>50</v>
      </c>
      <c r="J59" s="20">
        <v>65</v>
      </c>
    </row>
    <row r="60" spans="1:10" x14ac:dyDescent="0.2">
      <c r="A60" s="19" t="s">
        <v>393</v>
      </c>
      <c r="B60" s="20">
        <v>65</v>
      </c>
      <c r="C60" s="20">
        <v>9</v>
      </c>
      <c r="D60" s="20">
        <v>1</v>
      </c>
      <c r="E60" s="20">
        <v>22</v>
      </c>
      <c r="F60" s="20">
        <v>3</v>
      </c>
      <c r="G60" s="20">
        <v>0</v>
      </c>
      <c r="H60" s="20">
        <v>2</v>
      </c>
      <c r="I60" s="20">
        <v>23</v>
      </c>
      <c r="J60" s="20">
        <v>5</v>
      </c>
    </row>
    <row r="61" spans="1:10" x14ac:dyDescent="0.2">
      <c r="A61" s="19" t="s">
        <v>135</v>
      </c>
      <c r="B61" s="20">
        <v>83</v>
      </c>
      <c r="C61" s="20">
        <v>8</v>
      </c>
      <c r="D61" s="20">
        <v>4</v>
      </c>
      <c r="E61" s="20">
        <v>52</v>
      </c>
      <c r="F61" s="20">
        <v>0</v>
      </c>
      <c r="G61" s="20">
        <v>0</v>
      </c>
      <c r="H61" s="20">
        <v>2</v>
      </c>
      <c r="I61" s="20">
        <v>9</v>
      </c>
      <c r="J61" s="20">
        <v>8</v>
      </c>
    </row>
    <row r="62" spans="1:10" x14ac:dyDescent="0.2">
      <c r="A62" s="19" t="s">
        <v>424</v>
      </c>
      <c r="B62" s="20">
        <v>39</v>
      </c>
      <c r="C62" s="20">
        <v>1</v>
      </c>
      <c r="D62" s="20">
        <v>16</v>
      </c>
      <c r="E62" s="20">
        <v>7</v>
      </c>
      <c r="F62" s="20">
        <v>0</v>
      </c>
      <c r="G62" s="20">
        <v>0</v>
      </c>
      <c r="H62" s="20">
        <v>2</v>
      </c>
      <c r="I62" s="20">
        <v>10</v>
      </c>
      <c r="J62" s="20">
        <v>3</v>
      </c>
    </row>
    <row r="63" spans="1:10" x14ac:dyDescent="0.2">
      <c r="A63" s="18" t="s">
        <v>136</v>
      </c>
      <c r="B63" s="17">
        <v>59</v>
      </c>
      <c r="C63" s="17">
        <v>14</v>
      </c>
      <c r="D63" s="17">
        <v>3</v>
      </c>
      <c r="E63" s="17">
        <v>14</v>
      </c>
      <c r="F63" s="17">
        <v>2</v>
      </c>
      <c r="G63" s="17">
        <v>5</v>
      </c>
      <c r="H63" s="17">
        <v>3</v>
      </c>
      <c r="I63" s="17">
        <v>16</v>
      </c>
      <c r="J63" s="17">
        <v>2</v>
      </c>
    </row>
    <row r="64" spans="1:10" x14ac:dyDescent="0.2">
      <c r="A64" s="19" t="s">
        <v>134</v>
      </c>
      <c r="B64" s="20">
        <v>632</v>
      </c>
      <c r="C64" s="20">
        <v>31</v>
      </c>
      <c r="D64" s="20">
        <v>226</v>
      </c>
      <c r="E64" s="20">
        <v>253</v>
      </c>
      <c r="F64" s="20">
        <v>3</v>
      </c>
      <c r="G64" s="20">
        <v>12</v>
      </c>
      <c r="H64" s="20">
        <v>3</v>
      </c>
      <c r="I64" s="20">
        <v>48</v>
      </c>
      <c r="J64" s="20">
        <v>56</v>
      </c>
    </row>
    <row r="65" spans="1:10" x14ac:dyDescent="0.2">
      <c r="A65" s="19" t="s">
        <v>393</v>
      </c>
      <c r="B65" s="20">
        <v>85</v>
      </c>
      <c r="C65" s="20">
        <v>4</v>
      </c>
      <c r="D65" s="20">
        <v>1</v>
      </c>
      <c r="E65" s="20">
        <v>44</v>
      </c>
      <c r="F65" s="20">
        <v>2</v>
      </c>
      <c r="G65" s="20">
        <v>2</v>
      </c>
      <c r="H65" s="20">
        <v>4</v>
      </c>
      <c r="I65" s="20">
        <v>21</v>
      </c>
      <c r="J65" s="20">
        <v>7</v>
      </c>
    </row>
    <row r="66" spans="1:10" x14ac:dyDescent="0.2">
      <c r="A66" s="19" t="s">
        <v>135</v>
      </c>
      <c r="B66" s="20">
        <v>289</v>
      </c>
      <c r="C66" s="20">
        <v>15</v>
      </c>
      <c r="D66" s="20">
        <v>5</v>
      </c>
      <c r="E66" s="20">
        <v>193</v>
      </c>
      <c r="F66" s="20">
        <v>2</v>
      </c>
      <c r="G66" s="20">
        <v>6</v>
      </c>
      <c r="H66" s="20">
        <v>11</v>
      </c>
      <c r="I66" s="20">
        <v>28</v>
      </c>
      <c r="J66" s="20">
        <v>29</v>
      </c>
    </row>
    <row r="67" spans="1:10" x14ac:dyDescent="0.2">
      <c r="A67" s="19" t="s">
        <v>424</v>
      </c>
      <c r="B67" s="20">
        <v>30</v>
      </c>
      <c r="C67" s="20">
        <v>2</v>
      </c>
      <c r="D67" s="20">
        <v>4</v>
      </c>
      <c r="E67" s="20">
        <v>10</v>
      </c>
      <c r="F67" s="20">
        <v>0</v>
      </c>
      <c r="G67" s="20">
        <v>0</v>
      </c>
      <c r="H67" s="20">
        <v>3</v>
      </c>
      <c r="I67" s="20">
        <v>6</v>
      </c>
      <c r="J67" s="20">
        <v>5</v>
      </c>
    </row>
    <row r="68" spans="1:10" x14ac:dyDescent="0.2">
      <c r="A68" s="18" t="s">
        <v>425</v>
      </c>
      <c r="B68" s="18"/>
      <c r="C68" s="18"/>
      <c r="D68" s="18"/>
      <c r="E68" s="18"/>
      <c r="F68" s="18"/>
      <c r="G68" s="18"/>
      <c r="H68" s="18"/>
      <c r="I68" s="18"/>
      <c r="J68" s="18"/>
    </row>
    <row r="69" spans="1:10" x14ac:dyDescent="0.2">
      <c r="A69" s="19" t="s">
        <v>426</v>
      </c>
      <c r="B69" s="20">
        <v>366</v>
      </c>
      <c r="C69" s="20">
        <v>41</v>
      </c>
      <c r="D69" s="20">
        <v>10</v>
      </c>
      <c r="E69" s="20">
        <v>150</v>
      </c>
      <c r="F69" s="20">
        <v>9</v>
      </c>
      <c r="G69" s="20">
        <v>13</v>
      </c>
      <c r="H69" s="20">
        <v>19</v>
      </c>
      <c r="I69" s="20">
        <v>87</v>
      </c>
      <c r="J69" s="20">
        <v>37</v>
      </c>
    </row>
    <row r="70" spans="1:10" x14ac:dyDescent="0.2">
      <c r="A70" s="19" t="s">
        <v>427</v>
      </c>
      <c r="B70" s="20">
        <v>1212</v>
      </c>
      <c r="C70" s="20">
        <v>73</v>
      </c>
      <c r="D70" s="20">
        <v>579</v>
      </c>
      <c r="E70" s="20">
        <v>345</v>
      </c>
      <c r="F70" s="20">
        <v>5</v>
      </c>
      <c r="G70" s="20">
        <v>24</v>
      </c>
      <c r="H70" s="20">
        <v>8</v>
      </c>
      <c r="I70" s="20">
        <v>86</v>
      </c>
      <c r="J70" s="20">
        <v>92</v>
      </c>
    </row>
    <row r="71" spans="1:10" x14ac:dyDescent="0.2">
      <c r="A71" s="19" t="s">
        <v>137</v>
      </c>
      <c r="B71" s="20">
        <v>112</v>
      </c>
      <c r="C71" s="20">
        <v>11</v>
      </c>
      <c r="D71" s="20">
        <v>42</v>
      </c>
      <c r="E71" s="20">
        <v>32</v>
      </c>
      <c r="F71" s="20">
        <v>1</v>
      </c>
      <c r="G71" s="20">
        <v>4</v>
      </c>
      <c r="H71" s="20">
        <v>1</v>
      </c>
      <c r="I71" s="20">
        <v>12</v>
      </c>
      <c r="J71" s="20">
        <v>9</v>
      </c>
    </row>
    <row r="72" spans="1:10" x14ac:dyDescent="0.2">
      <c r="A72" s="19" t="s">
        <v>138</v>
      </c>
      <c r="B72" s="20">
        <v>673</v>
      </c>
      <c r="C72" s="20">
        <v>31</v>
      </c>
      <c r="D72" s="20">
        <v>204</v>
      </c>
      <c r="E72" s="20">
        <v>316</v>
      </c>
      <c r="F72" s="20">
        <v>2</v>
      </c>
      <c r="G72" s="20">
        <v>11</v>
      </c>
      <c r="H72" s="20">
        <v>13</v>
      </c>
      <c r="I72" s="20">
        <v>42</v>
      </c>
      <c r="J72" s="20">
        <v>54</v>
      </c>
    </row>
    <row r="73" spans="1:10" x14ac:dyDescent="0.2">
      <c r="A73" s="19" t="s">
        <v>428</v>
      </c>
      <c r="B73" s="20">
        <v>75</v>
      </c>
      <c r="C73" s="20">
        <v>6</v>
      </c>
      <c r="D73" s="20">
        <v>13</v>
      </c>
      <c r="E73" s="20">
        <v>35</v>
      </c>
      <c r="F73" s="20">
        <v>2</v>
      </c>
      <c r="G73" s="20">
        <v>2</v>
      </c>
      <c r="H73" s="20">
        <v>3</v>
      </c>
      <c r="I73" s="20">
        <v>9</v>
      </c>
      <c r="J73" s="20">
        <v>5</v>
      </c>
    </row>
    <row r="74" spans="1:10" x14ac:dyDescent="0.2">
      <c r="A74" s="19" t="s">
        <v>429</v>
      </c>
      <c r="B74" s="20">
        <v>178</v>
      </c>
      <c r="C74" s="20">
        <v>5</v>
      </c>
      <c r="D74" s="20">
        <v>54</v>
      </c>
      <c r="E74" s="20">
        <v>53</v>
      </c>
      <c r="F74" s="20">
        <v>0</v>
      </c>
      <c r="G74" s="20">
        <v>1</v>
      </c>
      <c r="H74" s="20">
        <v>9</v>
      </c>
      <c r="I74" s="20">
        <v>27</v>
      </c>
      <c r="J74" s="20">
        <v>29</v>
      </c>
    </row>
    <row r="75" spans="1:10" x14ac:dyDescent="0.2">
      <c r="A75" s="19" t="s">
        <v>1441</v>
      </c>
      <c r="B75" s="20">
        <v>1644</v>
      </c>
      <c r="C75" s="20">
        <v>104</v>
      </c>
      <c r="D75" s="20">
        <v>637</v>
      </c>
      <c r="E75" s="20">
        <v>593</v>
      </c>
      <c r="F75" s="20">
        <v>8</v>
      </c>
      <c r="G75" s="20">
        <v>32</v>
      </c>
      <c r="H75" s="20">
        <v>23</v>
      </c>
      <c r="I75" s="20">
        <v>122</v>
      </c>
      <c r="J75" s="20">
        <v>125</v>
      </c>
    </row>
    <row r="76" spans="1:10" x14ac:dyDescent="0.2">
      <c r="A76" s="18" t="s">
        <v>430</v>
      </c>
      <c r="B76" s="18"/>
      <c r="C76" s="18"/>
      <c r="D76" s="18"/>
      <c r="E76" s="18"/>
      <c r="F76" s="18"/>
      <c r="G76" s="18"/>
      <c r="H76" s="18"/>
      <c r="I76" s="18"/>
      <c r="J76" s="18"/>
    </row>
    <row r="77" spans="1:10" x14ac:dyDescent="0.2">
      <c r="A77" s="21" t="s">
        <v>431</v>
      </c>
      <c r="B77" s="34">
        <v>366</v>
      </c>
      <c r="C77" s="34">
        <v>41</v>
      </c>
      <c r="D77" s="34">
        <v>10</v>
      </c>
      <c r="E77" s="34">
        <v>150</v>
      </c>
      <c r="F77" s="34">
        <v>9</v>
      </c>
      <c r="G77" s="34">
        <v>13</v>
      </c>
      <c r="H77" s="34">
        <v>19</v>
      </c>
      <c r="I77" s="34">
        <v>87</v>
      </c>
      <c r="J77" s="34">
        <v>37</v>
      </c>
    </row>
    <row r="78" spans="1:10" x14ac:dyDescent="0.2">
      <c r="A78" s="21" t="s">
        <v>432</v>
      </c>
      <c r="B78" s="34">
        <v>954</v>
      </c>
      <c r="C78" s="34">
        <v>71</v>
      </c>
      <c r="D78" s="34">
        <v>382</v>
      </c>
      <c r="E78" s="34">
        <v>318</v>
      </c>
      <c r="F78" s="34">
        <v>6</v>
      </c>
      <c r="G78" s="34">
        <v>19</v>
      </c>
      <c r="H78" s="34">
        <v>13</v>
      </c>
      <c r="I78" s="34">
        <v>77</v>
      </c>
      <c r="J78" s="34">
        <v>68</v>
      </c>
    </row>
    <row r="79" spans="1:10" x14ac:dyDescent="0.2">
      <c r="A79" s="19" t="s">
        <v>433</v>
      </c>
      <c r="B79" s="20">
        <v>345</v>
      </c>
      <c r="C79" s="20">
        <v>13</v>
      </c>
      <c r="D79" s="20">
        <v>139</v>
      </c>
      <c r="E79" s="20">
        <v>131</v>
      </c>
      <c r="F79" s="20">
        <v>0</v>
      </c>
      <c r="G79" s="20">
        <v>8</v>
      </c>
      <c r="H79" s="20">
        <v>2</v>
      </c>
      <c r="I79" s="20">
        <v>23</v>
      </c>
      <c r="J79" s="20">
        <v>29</v>
      </c>
    </row>
    <row r="80" spans="1:10" x14ac:dyDescent="0.2">
      <c r="A80" s="19" t="s">
        <v>434</v>
      </c>
      <c r="B80" s="20">
        <v>141</v>
      </c>
      <c r="C80" s="20">
        <v>11</v>
      </c>
      <c r="D80" s="20">
        <v>48</v>
      </c>
      <c r="E80" s="20">
        <v>60</v>
      </c>
      <c r="F80" s="20">
        <v>2</v>
      </c>
      <c r="G80" s="20">
        <v>2</v>
      </c>
      <c r="H80" s="20">
        <v>2</v>
      </c>
      <c r="I80" s="20">
        <v>9</v>
      </c>
      <c r="J80" s="20">
        <v>7</v>
      </c>
    </row>
    <row r="81" spans="1:10" x14ac:dyDescent="0.2">
      <c r="A81" s="19" t="s">
        <v>435</v>
      </c>
      <c r="B81" s="20">
        <v>56</v>
      </c>
      <c r="C81" s="20">
        <v>2</v>
      </c>
      <c r="D81" s="20">
        <v>17</v>
      </c>
      <c r="E81" s="20">
        <v>26</v>
      </c>
      <c r="F81" s="20">
        <v>0</v>
      </c>
      <c r="G81" s="20">
        <v>1</v>
      </c>
      <c r="H81" s="20">
        <v>2</v>
      </c>
      <c r="I81" s="20">
        <v>2</v>
      </c>
      <c r="J81" s="20">
        <v>6</v>
      </c>
    </row>
    <row r="82" spans="1:10" x14ac:dyDescent="0.2">
      <c r="A82" s="19" t="s">
        <v>436</v>
      </c>
      <c r="B82" s="20">
        <v>48</v>
      </c>
      <c r="C82" s="20">
        <v>3</v>
      </c>
      <c r="D82" s="20">
        <v>14</v>
      </c>
      <c r="E82" s="20">
        <v>22</v>
      </c>
      <c r="F82" s="20">
        <v>0</v>
      </c>
      <c r="G82" s="20">
        <v>1</v>
      </c>
      <c r="H82" s="20">
        <v>0</v>
      </c>
      <c r="I82" s="20">
        <v>4</v>
      </c>
      <c r="J82" s="20">
        <v>4</v>
      </c>
    </row>
    <row r="83" spans="1:10" x14ac:dyDescent="0.2">
      <c r="A83" s="19" t="s">
        <v>437</v>
      </c>
      <c r="B83" s="20">
        <v>20</v>
      </c>
      <c r="C83" s="20">
        <v>1</v>
      </c>
      <c r="D83" s="20">
        <v>7</v>
      </c>
      <c r="E83" s="20">
        <v>8</v>
      </c>
      <c r="F83" s="20">
        <v>0</v>
      </c>
      <c r="G83" s="20">
        <v>0</v>
      </c>
      <c r="H83" s="20">
        <v>2</v>
      </c>
      <c r="I83" s="20">
        <v>1</v>
      </c>
      <c r="J83" s="20">
        <v>1</v>
      </c>
    </row>
    <row r="84" spans="1:10" x14ac:dyDescent="0.2">
      <c r="A84" s="19" t="s">
        <v>438</v>
      </c>
      <c r="B84" s="20">
        <v>4</v>
      </c>
      <c r="C84" s="20">
        <v>0</v>
      </c>
      <c r="D84" s="20">
        <v>1</v>
      </c>
      <c r="E84" s="20">
        <v>1</v>
      </c>
      <c r="F84" s="20">
        <v>0</v>
      </c>
      <c r="G84" s="20">
        <v>0</v>
      </c>
      <c r="H84" s="20">
        <v>0</v>
      </c>
      <c r="I84" s="20">
        <v>1</v>
      </c>
      <c r="J84" s="20">
        <v>1</v>
      </c>
    </row>
    <row r="85" spans="1:10" x14ac:dyDescent="0.2">
      <c r="A85" s="19" t="s">
        <v>439</v>
      </c>
      <c r="B85" s="20">
        <v>2</v>
      </c>
      <c r="C85" s="20">
        <v>0</v>
      </c>
      <c r="D85" s="20">
        <v>0</v>
      </c>
      <c r="E85" s="20">
        <v>2</v>
      </c>
      <c r="F85" s="20">
        <v>0</v>
      </c>
      <c r="G85" s="20">
        <v>0</v>
      </c>
      <c r="H85" s="20">
        <v>0</v>
      </c>
      <c r="I85" s="20">
        <v>0</v>
      </c>
      <c r="J85" s="20">
        <v>0</v>
      </c>
    </row>
    <row r="86" spans="1:10" x14ac:dyDescent="0.2">
      <c r="A86" s="19" t="s">
        <v>440</v>
      </c>
      <c r="B86" s="20">
        <v>2</v>
      </c>
      <c r="C86" s="20">
        <v>0</v>
      </c>
      <c r="D86" s="20">
        <v>1</v>
      </c>
      <c r="E86" s="20">
        <v>1</v>
      </c>
      <c r="F86" s="20">
        <v>0</v>
      </c>
      <c r="G86" s="20">
        <v>0</v>
      </c>
      <c r="H86" s="20">
        <v>0</v>
      </c>
      <c r="I86" s="20">
        <v>0</v>
      </c>
      <c r="J86" s="20">
        <v>0</v>
      </c>
    </row>
    <row r="87" spans="1:10" x14ac:dyDescent="0.2">
      <c r="A87" s="19" t="s">
        <v>429</v>
      </c>
      <c r="B87" s="20">
        <v>250</v>
      </c>
      <c r="C87" s="20">
        <v>8</v>
      </c>
      <c r="D87" s="20">
        <v>82</v>
      </c>
      <c r="E87" s="20">
        <v>77</v>
      </c>
      <c r="F87" s="20">
        <v>0</v>
      </c>
      <c r="G87" s="20">
        <v>2</v>
      </c>
      <c r="H87" s="20">
        <v>11</v>
      </c>
      <c r="I87" s="20">
        <v>32</v>
      </c>
      <c r="J87" s="20">
        <v>38</v>
      </c>
    </row>
    <row r="88" spans="1:10" x14ac:dyDescent="0.2">
      <c r="A88" s="18" t="s">
        <v>441</v>
      </c>
      <c r="B88" s="18"/>
      <c r="C88" s="18"/>
      <c r="D88" s="18"/>
      <c r="E88" s="18"/>
      <c r="F88" s="18"/>
      <c r="G88" s="18"/>
      <c r="H88" s="18"/>
      <c r="I88" s="18"/>
      <c r="J88" s="18"/>
    </row>
    <row r="89" spans="1:10" x14ac:dyDescent="0.2">
      <c r="A89" s="19" t="s">
        <v>442</v>
      </c>
      <c r="B89" s="20">
        <v>1712</v>
      </c>
      <c r="C89" s="20">
        <v>113</v>
      </c>
      <c r="D89" s="20">
        <v>594</v>
      </c>
      <c r="E89" s="20">
        <v>659</v>
      </c>
      <c r="F89" s="20">
        <v>6</v>
      </c>
      <c r="G89" s="20">
        <v>37</v>
      </c>
      <c r="H89" s="20">
        <v>23</v>
      </c>
      <c r="I89" s="20">
        <v>133</v>
      </c>
      <c r="J89" s="20">
        <v>147</v>
      </c>
    </row>
    <row r="90" spans="1:10" x14ac:dyDescent="0.2">
      <c r="A90" s="19" t="s">
        <v>139</v>
      </c>
      <c r="B90" s="20">
        <v>76</v>
      </c>
      <c r="C90" s="20">
        <v>9</v>
      </c>
      <c r="D90" s="20">
        <v>30</v>
      </c>
      <c r="E90" s="20">
        <v>20</v>
      </c>
      <c r="F90" s="20">
        <v>2</v>
      </c>
      <c r="G90" s="20">
        <v>6</v>
      </c>
      <c r="H90" s="20">
        <v>1</v>
      </c>
      <c r="I90" s="20">
        <v>3</v>
      </c>
      <c r="J90" s="20">
        <v>5</v>
      </c>
    </row>
    <row r="91" spans="1:10" x14ac:dyDescent="0.2">
      <c r="A91" s="19" t="s">
        <v>443</v>
      </c>
      <c r="B91" s="20">
        <v>59</v>
      </c>
      <c r="C91" s="20">
        <v>2</v>
      </c>
      <c r="D91" s="20">
        <v>15</v>
      </c>
      <c r="E91" s="20">
        <v>17</v>
      </c>
      <c r="F91" s="20">
        <v>1</v>
      </c>
      <c r="G91" s="20">
        <v>0</v>
      </c>
      <c r="H91" s="20">
        <v>8</v>
      </c>
      <c r="I91" s="20">
        <v>13</v>
      </c>
      <c r="J91" s="20">
        <v>3</v>
      </c>
    </row>
    <row r="92" spans="1:10" x14ac:dyDescent="0.2">
      <c r="A92" s="19" t="s">
        <v>140</v>
      </c>
      <c r="B92" s="20">
        <v>194</v>
      </c>
      <c r="C92" s="20">
        <v>20</v>
      </c>
      <c r="D92" s="20">
        <v>27</v>
      </c>
      <c r="E92" s="20">
        <v>52</v>
      </c>
      <c r="F92" s="20">
        <v>6</v>
      </c>
      <c r="G92" s="20">
        <v>3</v>
      </c>
      <c r="H92" s="20">
        <v>12</v>
      </c>
      <c r="I92" s="20">
        <v>55</v>
      </c>
      <c r="J92" s="20">
        <v>19</v>
      </c>
    </row>
    <row r="93" spans="1:10" x14ac:dyDescent="0.2">
      <c r="A93" s="19" t="s">
        <v>141</v>
      </c>
      <c r="B93" s="20">
        <v>16</v>
      </c>
      <c r="C93" s="20">
        <v>1</v>
      </c>
      <c r="D93" s="20">
        <v>1</v>
      </c>
      <c r="E93" s="20">
        <v>9</v>
      </c>
      <c r="F93" s="20">
        <v>1</v>
      </c>
      <c r="G93" s="20">
        <v>0</v>
      </c>
      <c r="H93" s="20">
        <v>0</v>
      </c>
      <c r="I93" s="20">
        <v>1</v>
      </c>
      <c r="J93" s="20">
        <v>3</v>
      </c>
    </row>
    <row r="94" spans="1:10" x14ac:dyDescent="0.2">
      <c r="A94" s="19" t="s">
        <v>401</v>
      </c>
      <c r="B94" s="20">
        <v>46</v>
      </c>
      <c r="C94" s="20">
        <v>2</v>
      </c>
      <c r="D94" s="20">
        <v>9</v>
      </c>
      <c r="E94" s="20">
        <v>17</v>
      </c>
      <c r="F94" s="20">
        <v>1</v>
      </c>
      <c r="G94" s="20">
        <v>0</v>
      </c>
      <c r="H94" s="20">
        <v>3</v>
      </c>
      <c r="I94" s="20">
        <v>12</v>
      </c>
      <c r="J94" s="20">
        <v>2</v>
      </c>
    </row>
    <row r="95" spans="1:10" x14ac:dyDescent="0.2">
      <c r="A95" s="19" t="s">
        <v>429</v>
      </c>
      <c r="B95" s="20">
        <v>85</v>
      </c>
      <c r="C95" s="20">
        <v>3</v>
      </c>
      <c r="D95" s="20">
        <v>25</v>
      </c>
      <c r="E95" s="20">
        <v>22</v>
      </c>
      <c r="F95" s="20">
        <v>0</v>
      </c>
      <c r="G95" s="20">
        <v>0</v>
      </c>
      <c r="H95" s="20">
        <v>4</v>
      </c>
      <c r="I95" s="20">
        <v>19</v>
      </c>
      <c r="J95" s="20">
        <v>12</v>
      </c>
    </row>
    <row r="96" spans="1:10" x14ac:dyDescent="0.2">
      <c r="A96" s="18" t="s">
        <v>444</v>
      </c>
      <c r="B96" s="18"/>
      <c r="C96" s="18"/>
      <c r="D96" s="18"/>
      <c r="E96" s="18"/>
      <c r="F96" s="18"/>
      <c r="G96" s="18"/>
      <c r="H96" s="18"/>
      <c r="I96" s="18"/>
      <c r="J96" s="18"/>
    </row>
    <row r="97" spans="1:10" x14ac:dyDescent="0.2">
      <c r="A97" s="19" t="s">
        <v>445</v>
      </c>
      <c r="B97" s="20">
        <v>1212</v>
      </c>
      <c r="C97" s="20">
        <v>75</v>
      </c>
      <c r="D97" s="20">
        <v>440</v>
      </c>
      <c r="E97" s="20">
        <v>481</v>
      </c>
      <c r="F97" s="20">
        <v>4</v>
      </c>
      <c r="G97" s="20">
        <v>29</v>
      </c>
      <c r="H97" s="20">
        <v>14</v>
      </c>
      <c r="I97" s="20">
        <v>84</v>
      </c>
      <c r="J97" s="20">
        <v>85</v>
      </c>
    </row>
    <row r="98" spans="1:10" x14ac:dyDescent="0.2">
      <c r="A98" s="19" t="s">
        <v>446</v>
      </c>
      <c r="B98" s="20">
        <v>24</v>
      </c>
      <c r="C98" s="20">
        <v>3</v>
      </c>
      <c r="D98" s="20">
        <v>13</v>
      </c>
      <c r="E98" s="20">
        <v>4</v>
      </c>
      <c r="F98" s="20">
        <v>0</v>
      </c>
      <c r="G98" s="20">
        <v>0</v>
      </c>
      <c r="H98" s="20">
        <v>0</v>
      </c>
      <c r="I98" s="20">
        <v>3</v>
      </c>
      <c r="J98" s="20">
        <v>1</v>
      </c>
    </row>
    <row r="99" spans="1:10" x14ac:dyDescent="0.2">
      <c r="A99" s="19" t="s">
        <v>447</v>
      </c>
      <c r="B99" s="20">
        <v>76</v>
      </c>
      <c r="C99" s="20">
        <v>4</v>
      </c>
      <c r="D99" s="20">
        <v>31</v>
      </c>
      <c r="E99" s="20">
        <v>24</v>
      </c>
      <c r="F99" s="20">
        <v>0</v>
      </c>
      <c r="G99" s="20">
        <v>2</v>
      </c>
      <c r="H99" s="20">
        <v>1</v>
      </c>
      <c r="I99" s="20">
        <v>7</v>
      </c>
      <c r="J99" s="20">
        <v>7</v>
      </c>
    </row>
    <row r="100" spans="1:10" x14ac:dyDescent="0.2">
      <c r="A100" s="19" t="s">
        <v>448</v>
      </c>
      <c r="B100" s="20">
        <v>43</v>
      </c>
      <c r="C100" s="20">
        <v>3</v>
      </c>
      <c r="D100" s="20">
        <v>17</v>
      </c>
      <c r="E100" s="20">
        <v>13</v>
      </c>
      <c r="F100" s="20">
        <v>0</v>
      </c>
      <c r="G100" s="20">
        <v>0</v>
      </c>
      <c r="H100" s="20">
        <v>1</v>
      </c>
      <c r="I100" s="20">
        <v>4</v>
      </c>
      <c r="J100" s="20">
        <v>5</v>
      </c>
    </row>
    <row r="101" spans="1:10" x14ac:dyDescent="0.2">
      <c r="A101" s="19" t="s">
        <v>449</v>
      </c>
      <c r="B101" s="20">
        <v>14</v>
      </c>
      <c r="C101" s="20">
        <v>1</v>
      </c>
      <c r="D101" s="20">
        <v>6</v>
      </c>
      <c r="E101" s="20">
        <v>2</v>
      </c>
      <c r="F101" s="20">
        <v>1</v>
      </c>
      <c r="G101" s="20">
        <v>2</v>
      </c>
      <c r="H101" s="20">
        <v>1</v>
      </c>
      <c r="I101" s="20">
        <v>1</v>
      </c>
      <c r="J101" s="20">
        <v>0</v>
      </c>
    </row>
    <row r="102" spans="1:10" x14ac:dyDescent="0.2">
      <c r="A102" s="19" t="s">
        <v>450</v>
      </c>
      <c r="B102" s="20">
        <v>5</v>
      </c>
      <c r="C102" s="20">
        <v>1</v>
      </c>
      <c r="D102" s="20">
        <v>2</v>
      </c>
      <c r="E102" s="20">
        <v>0</v>
      </c>
      <c r="F102" s="20">
        <v>0</v>
      </c>
      <c r="G102" s="20">
        <v>0</v>
      </c>
      <c r="H102" s="20">
        <v>0</v>
      </c>
      <c r="I102" s="20">
        <v>1</v>
      </c>
      <c r="J102" s="20">
        <v>1</v>
      </c>
    </row>
    <row r="103" spans="1:10" x14ac:dyDescent="0.2">
      <c r="A103" s="19" t="s">
        <v>429</v>
      </c>
      <c r="B103" s="20">
        <v>414</v>
      </c>
      <c r="C103" s="20">
        <v>35</v>
      </c>
      <c r="D103" s="20">
        <v>115</v>
      </c>
      <c r="E103" s="20">
        <v>155</v>
      </c>
      <c r="F103" s="20">
        <v>3</v>
      </c>
      <c r="G103" s="20">
        <v>10</v>
      </c>
      <c r="H103" s="20">
        <v>7</v>
      </c>
      <c r="I103" s="20">
        <v>36</v>
      </c>
      <c r="J103" s="20">
        <v>53</v>
      </c>
    </row>
    <row r="104" spans="1:10" x14ac:dyDescent="0.2">
      <c r="A104" s="18" t="s">
        <v>451</v>
      </c>
      <c r="B104" s="18"/>
      <c r="C104" s="18"/>
      <c r="D104" s="18"/>
      <c r="E104" s="18"/>
      <c r="F104" s="18"/>
      <c r="G104" s="18"/>
      <c r="H104" s="18"/>
      <c r="I104" s="18"/>
      <c r="J104" s="18"/>
    </row>
    <row r="105" spans="1:10" x14ac:dyDescent="0.2">
      <c r="A105" s="19" t="s">
        <v>445</v>
      </c>
      <c r="B105" s="20">
        <v>13</v>
      </c>
      <c r="C105" s="20">
        <v>0</v>
      </c>
      <c r="D105" s="20">
        <v>2</v>
      </c>
      <c r="E105" s="20">
        <v>3</v>
      </c>
      <c r="F105" s="20">
        <v>1</v>
      </c>
      <c r="G105" s="20">
        <v>0</v>
      </c>
      <c r="H105" s="20">
        <v>1</v>
      </c>
      <c r="I105" s="20">
        <v>5</v>
      </c>
      <c r="J105" s="20">
        <v>1</v>
      </c>
    </row>
    <row r="106" spans="1:10" x14ac:dyDescent="0.2">
      <c r="A106" s="19" t="s">
        <v>446</v>
      </c>
      <c r="B106" s="20">
        <v>89</v>
      </c>
      <c r="C106" s="20">
        <v>7</v>
      </c>
      <c r="D106" s="20">
        <v>10</v>
      </c>
      <c r="E106" s="20">
        <v>25</v>
      </c>
      <c r="F106" s="20">
        <v>3</v>
      </c>
      <c r="G106" s="20">
        <v>0</v>
      </c>
      <c r="H106" s="20">
        <v>8</v>
      </c>
      <c r="I106" s="20">
        <v>28</v>
      </c>
      <c r="J106" s="20">
        <v>8</v>
      </c>
    </row>
    <row r="107" spans="1:10" x14ac:dyDescent="0.2">
      <c r="A107" s="19" t="s">
        <v>447</v>
      </c>
      <c r="B107" s="20">
        <v>143</v>
      </c>
      <c r="C107" s="20">
        <v>12</v>
      </c>
      <c r="D107" s="20">
        <v>28</v>
      </c>
      <c r="E107" s="20">
        <v>40</v>
      </c>
      <c r="F107" s="20">
        <v>4</v>
      </c>
      <c r="G107" s="20">
        <v>1</v>
      </c>
      <c r="H107" s="20">
        <v>10</v>
      </c>
      <c r="I107" s="20">
        <v>34</v>
      </c>
      <c r="J107" s="20">
        <v>14</v>
      </c>
    </row>
    <row r="108" spans="1:10" x14ac:dyDescent="0.2">
      <c r="A108" s="19" t="s">
        <v>448</v>
      </c>
      <c r="B108" s="20">
        <v>27</v>
      </c>
      <c r="C108" s="20">
        <v>1</v>
      </c>
      <c r="D108" s="20">
        <v>4</v>
      </c>
      <c r="E108" s="20">
        <v>15</v>
      </c>
      <c r="F108" s="20">
        <v>0</v>
      </c>
      <c r="G108" s="20">
        <v>2</v>
      </c>
      <c r="H108" s="20">
        <v>0</v>
      </c>
      <c r="I108" s="20">
        <v>3</v>
      </c>
      <c r="J108" s="20">
        <v>2</v>
      </c>
    </row>
    <row r="109" spans="1:10" x14ac:dyDescent="0.2">
      <c r="A109" s="19" t="s">
        <v>449</v>
      </c>
      <c r="B109" s="20">
        <v>5</v>
      </c>
      <c r="C109" s="20">
        <v>1</v>
      </c>
      <c r="D109" s="20">
        <v>1</v>
      </c>
      <c r="E109" s="20">
        <v>2</v>
      </c>
      <c r="F109" s="20">
        <v>0</v>
      </c>
      <c r="G109" s="20">
        <v>0</v>
      </c>
      <c r="H109" s="20">
        <v>0</v>
      </c>
      <c r="I109" s="20">
        <v>0</v>
      </c>
      <c r="J109" s="20">
        <v>1</v>
      </c>
    </row>
    <row r="110" spans="1:10" x14ac:dyDescent="0.2">
      <c r="A110" s="19" t="s">
        <v>450</v>
      </c>
      <c r="B110" s="20">
        <v>10</v>
      </c>
      <c r="C110" s="20">
        <v>2</v>
      </c>
      <c r="D110" s="20">
        <v>3</v>
      </c>
      <c r="E110" s="20">
        <v>1</v>
      </c>
      <c r="F110" s="20">
        <v>0</v>
      </c>
      <c r="G110" s="20">
        <v>0</v>
      </c>
      <c r="H110" s="20">
        <v>0</v>
      </c>
      <c r="I110" s="20">
        <v>3</v>
      </c>
      <c r="J110" s="20">
        <v>1</v>
      </c>
    </row>
    <row r="111" spans="1:10" x14ac:dyDescent="0.2">
      <c r="A111" s="19" t="s">
        <v>429</v>
      </c>
      <c r="B111" s="20">
        <v>28</v>
      </c>
      <c r="C111" s="20">
        <v>2</v>
      </c>
      <c r="D111" s="20">
        <v>4</v>
      </c>
      <c r="E111" s="20">
        <v>9</v>
      </c>
      <c r="F111" s="20">
        <v>1</v>
      </c>
      <c r="G111" s="20">
        <v>0</v>
      </c>
      <c r="H111" s="20">
        <v>4</v>
      </c>
      <c r="I111" s="20">
        <v>8</v>
      </c>
      <c r="J111" s="20">
        <v>0</v>
      </c>
    </row>
    <row r="112" spans="1:10" x14ac:dyDescent="0.2">
      <c r="A112" s="18" t="s">
        <v>142</v>
      </c>
      <c r="B112" s="18"/>
      <c r="C112" s="18"/>
      <c r="D112" s="18"/>
      <c r="E112" s="18"/>
      <c r="F112" s="18"/>
      <c r="G112" s="18"/>
      <c r="H112" s="18"/>
      <c r="I112" s="18"/>
      <c r="J112" s="18"/>
    </row>
    <row r="113" spans="1:10" x14ac:dyDescent="0.2">
      <c r="A113" s="19" t="s">
        <v>452</v>
      </c>
      <c r="B113" s="20">
        <v>90</v>
      </c>
      <c r="C113" s="20">
        <v>11</v>
      </c>
      <c r="D113" s="20">
        <v>34</v>
      </c>
      <c r="E113" s="20">
        <v>26</v>
      </c>
      <c r="F113" s="20">
        <v>0</v>
      </c>
      <c r="G113" s="20">
        <v>7</v>
      </c>
      <c r="H113" s="20">
        <v>0</v>
      </c>
      <c r="I113" s="20">
        <v>5</v>
      </c>
      <c r="J113" s="20">
        <v>7</v>
      </c>
    </row>
    <row r="114" spans="1:10" x14ac:dyDescent="0.2">
      <c r="A114" s="19" t="s">
        <v>453</v>
      </c>
      <c r="B114" s="20">
        <v>307</v>
      </c>
      <c r="C114" s="20">
        <v>20</v>
      </c>
      <c r="D114" s="20">
        <v>115</v>
      </c>
      <c r="E114" s="20">
        <v>109</v>
      </c>
      <c r="F114" s="20">
        <v>4</v>
      </c>
      <c r="G114" s="20">
        <v>10</v>
      </c>
      <c r="H114" s="20">
        <v>4</v>
      </c>
      <c r="I114" s="20">
        <v>29</v>
      </c>
      <c r="J114" s="20">
        <v>16</v>
      </c>
    </row>
    <row r="115" spans="1:10" x14ac:dyDescent="0.2">
      <c r="A115" s="19" t="s">
        <v>454</v>
      </c>
      <c r="B115" s="20">
        <v>392</v>
      </c>
      <c r="C115" s="20">
        <v>24</v>
      </c>
      <c r="D115" s="20">
        <v>149</v>
      </c>
      <c r="E115" s="20">
        <v>138</v>
      </c>
      <c r="F115" s="20">
        <v>6</v>
      </c>
      <c r="G115" s="20">
        <v>10</v>
      </c>
      <c r="H115" s="20">
        <v>5</v>
      </c>
      <c r="I115" s="20">
        <v>32</v>
      </c>
      <c r="J115" s="20">
        <v>28</v>
      </c>
    </row>
    <row r="116" spans="1:10" x14ac:dyDescent="0.2">
      <c r="A116" s="19" t="s">
        <v>455</v>
      </c>
      <c r="B116" s="20">
        <v>379</v>
      </c>
      <c r="C116" s="20">
        <v>20</v>
      </c>
      <c r="D116" s="20">
        <v>137</v>
      </c>
      <c r="E116" s="20">
        <v>129</v>
      </c>
      <c r="F116" s="20">
        <v>1</v>
      </c>
      <c r="G116" s="20">
        <v>5</v>
      </c>
      <c r="H116" s="20">
        <v>8</v>
      </c>
      <c r="I116" s="20">
        <v>39</v>
      </c>
      <c r="J116" s="20">
        <v>40</v>
      </c>
    </row>
    <row r="117" spans="1:10" x14ac:dyDescent="0.2">
      <c r="A117" s="19" t="s">
        <v>456</v>
      </c>
      <c r="B117" s="20">
        <v>951</v>
      </c>
      <c r="C117" s="20">
        <v>72</v>
      </c>
      <c r="D117" s="20">
        <v>245</v>
      </c>
      <c r="E117" s="20">
        <v>374</v>
      </c>
      <c r="F117" s="20">
        <v>6</v>
      </c>
      <c r="G117" s="20">
        <v>14</v>
      </c>
      <c r="H117" s="20">
        <v>30</v>
      </c>
      <c r="I117" s="20">
        <v>117</v>
      </c>
      <c r="J117" s="20">
        <v>93</v>
      </c>
    </row>
    <row r="118" spans="1:10" x14ac:dyDescent="0.2">
      <c r="A118" s="19" t="s">
        <v>429</v>
      </c>
      <c r="B118" s="20">
        <v>69</v>
      </c>
      <c r="C118" s="20">
        <v>3</v>
      </c>
      <c r="D118" s="20">
        <v>21</v>
      </c>
      <c r="E118" s="20">
        <v>20</v>
      </c>
      <c r="F118" s="20">
        <v>0</v>
      </c>
      <c r="G118" s="20">
        <v>0</v>
      </c>
      <c r="H118" s="20">
        <v>4</v>
      </c>
      <c r="I118" s="20">
        <v>14</v>
      </c>
      <c r="J118" s="20">
        <v>7</v>
      </c>
    </row>
    <row r="119" spans="1:10" x14ac:dyDescent="0.2">
      <c r="A119" s="18" t="s">
        <v>143</v>
      </c>
      <c r="B119" s="18"/>
      <c r="C119" s="18"/>
      <c r="D119" s="18"/>
      <c r="E119" s="18"/>
      <c r="F119" s="18"/>
      <c r="G119" s="18"/>
      <c r="H119" s="18"/>
      <c r="I119" s="18"/>
      <c r="J119" s="18"/>
    </row>
    <row r="120" spans="1:10" x14ac:dyDescent="0.2">
      <c r="A120" s="21" t="s">
        <v>457</v>
      </c>
      <c r="B120" s="21"/>
      <c r="C120" s="21"/>
      <c r="D120" s="21"/>
      <c r="E120" s="21"/>
      <c r="F120" s="21"/>
      <c r="G120" s="21"/>
      <c r="H120" s="21"/>
      <c r="I120" s="21"/>
      <c r="J120" s="21"/>
    </row>
    <row r="121" spans="1:10" x14ac:dyDescent="0.2">
      <c r="A121" s="19" t="s">
        <v>458</v>
      </c>
      <c r="B121" s="20">
        <v>546</v>
      </c>
      <c r="C121" s="20">
        <v>44</v>
      </c>
      <c r="D121" s="20">
        <v>189</v>
      </c>
      <c r="E121" s="20">
        <v>197</v>
      </c>
      <c r="F121" s="20">
        <v>5</v>
      </c>
      <c r="G121" s="20">
        <v>15</v>
      </c>
      <c r="H121" s="20">
        <v>9</v>
      </c>
      <c r="I121" s="20">
        <v>50</v>
      </c>
      <c r="J121" s="20">
        <v>37</v>
      </c>
    </row>
    <row r="122" spans="1:10" x14ac:dyDescent="0.2">
      <c r="A122" s="19" t="s">
        <v>459</v>
      </c>
      <c r="B122" s="20">
        <v>531</v>
      </c>
      <c r="C122" s="20">
        <v>39</v>
      </c>
      <c r="D122" s="20">
        <v>201</v>
      </c>
      <c r="E122" s="20">
        <v>191</v>
      </c>
      <c r="F122" s="20">
        <v>4</v>
      </c>
      <c r="G122" s="20">
        <v>13</v>
      </c>
      <c r="H122" s="20">
        <v>8</v>
      </c>
      <c r="I122" s="20">
        <v>38</v>
      </c>
      <c r="J122" s="20">
        <v>37</v>
      </c>
    </row>
    <row r="123" spans="1:10" x14ac:dyDescent="0.2">
      <c r="A123" s="19" t="s">
        <v>460</v>
      </c>
      <c r="B123" s="20">
        <v>205</v>
      </c>
      <c r="C123" s="20">
        <v>7</v>
      </c>
      <c r="D123" s="20">
        <v>80</v>
      </c>
      <c r="E123" s="20">
        <v>66</v>
      </c>
      <c r="F123" s="20">
        <v>1</v>
      </c>
      <c r="G123" s="20">
        <v>5</v>
      </c>
      <c r="H123" s="20">
        <v>6</v>
      </c>
      <c r="I123" s="20">
        <v>20</v>
      </c>
      <c r="J123" s="20">
        <v>20</v>
      </c>
    </row>
    <row r="124" spans="1:10" x14ac:dyDescent="0.2">
      <c r="A124" s="19" t="s">
        <v>461</v>
      </c>
      <c r="B124" s="20">
        <v>762</v>
      </c>
      <c r="C124" s="20">
        <v>52</v>
      </c>
      <c r="D124" s="20">
        <v>195</v>
      </c>
      <c r="E124" s="20">
        <v>296</v>
      </c>
      <c r="F124" s="20">
        <v>4</v>
      </c>
      <c r="G124" s="20">
        <v>12</v>
      </c>
      <c r="H124" s="20">
        <v>23</v>
      </c>
      <c r="I124" s="20">
        <v>98</v>
      </c>
      <c r="J124" s="20">
        <v>82</v>
      </c>
    </row>
    <row r="125" spans="1:10" x14ac:dyDescent="0.2">
      <c r="A125" s="19" t="s">
        <v>429</v>
      </c>
      <c r="B125" s="20">
        <v>144</v>
      </c>
      <c r="C125" s="20">
        <v>8</v>
      </c>
      <c r="D125" s="20">
        <v>36</v>
      </c>
      <c r="E125" s="20">
        <v>46</v>
      </c>
      <c r="F125" s="20">
        <v>3</v>
      </c>
      <c r="G125" s="20">
        <v>1</v>
      </c>
      <c r="H125" s="20">
        <v>5</v>
      </c>
      <c r="I125" s="20">
        <v>30</v>
      </c>
      <c r="J125" s="20">
        <v>15</v>
      </c>
    </row>
    <row r="126" spans="1:10" x14ac:dyDescent="0.2">
      <c r="A126" s="18" t="s">
        <v>143</v>
      </c>
      <c r="B126" s="18"/>
      <c r="C126" s="18"/>
      <c r="D126" s="18"/>
      <c r="E126" s="18"/>
      <c r="F126" s="18"/>
      <c r="G126" s="18"/>
      <c r="H126" s="18"/>
      <c r="I126" s="18"/>
      <c r="J126" s="18"/>
    </row>
    <row r="127" spans="1:10" x14ac:dyDescent="0.2">
      <c r="A127" s="21" t="s">
        <v>462</v>
      </c>
      <c r="B127" s="21"/>
      <c r="C127" s="21"/>
      <c r="D127" s="21"/>
      <c r="E127" s="21"/>
      <c r="F127" s="21"/>
      <c r="G127" s="21"/>
      <c r="H127" s="21"/>
      <c r="I127" s="21"/>
      <c r="J127" s="21"/>
    </row>
    <row r="128" spans="1:10" x14ac:dyDescent="0.2">
      <c r="A128" s="19" t="s">
        <v>458</v>
      </c>
      <c r="B128" s="20">
        <v>285</v>
      </c>
      <c r="C128" s="20">
        <v>21</v>
      </c>
      <c r="D128" s="20">
        <v>105</v>
      </c>
      <c r="E128" s="20">
        <v>109</v>
      </c>
      <c r="F128" s="20">
        <v>5</v>
      </c>
      <c r="G128" s="20">
        <v>7</v>
      </c>
      <c r="H128" s="20">
        <v>1</v>
      </c>
      <c r="I128" s="20">
        <v>26</v>
      </c>
      <c r="J128" s="20">
        <v>11</v>
      </c>
    </row>
    <row r="129" spans="1:10" x14ac:dyDescent="0.2">
      <c r="A129" s="19" t="s">
        <v>459</v>
      </c>
      <c r="B129" s="20">
        <v>217</v>
      </c>
      <c r="C129" s="20">
        <v>16</v>
      </c>
      <c r="D129" s="20">
        <v>82</v>
      </c>
      <c r="E129" s="20">
        <v>72</v>
      </c>
      <c r="F129" s="20">
        <v>2</v>
      </c>
      <c r="G129" s="20">
        <v>3</v>
      </c>
      <c r="H129" s="20">
        <v>4</v>
      </c>
      <c r="I129" s="20">
        <v>20</v>
      </c>
      <c r="J129" s="20">
        <v>18</v>
      </c>
    </row>
    <row r="130" spans="1:10" x14ac:dyDescent="0.2">
      <c r="A130" s="19" t="s">
        <v>460</v>
      </c>
      <c r="B130" s="20">
        <v>142</v>
      </c>
      <c r="C130" s="20">
        <v>12</v>
      </c>
      <c r="D130" s="20">
        <v>49</v>
      </c>
      <c r="E130" s="20">
        <v>52</v>
      </c>
      <c r="F130" s="20">
        <v>0</v>
      </c>
      <c r="G130" s="20">
        <v>6</v>
      </c>
      <c r="H130" s="20">
        <v>2</v>
      </c>
      <c r="I130" s="20">
        <v>15</v>
      </c>
      <c r="J130" s="20">
        <v>6</v>
      </c>
    </row>
    <row r="131" spans="1:10" x14ac:dyDescent="0.2">
      <c r="A131" s="19" t="s">
        <v>461</v>
      </c>
      <c r="B131" s="20">
        <v>1184</v>
      </c>
      <c r="C131" s="20">
        <v>82</v>
      </c>
      <c r="D131" s="20">
        <v>361</v>
      </c>
      <c r="E131" s="20">
        <v>447</v>
      </c>
      <c r="F131" s="20">
        <v>8</v>
      </c>
      <c r="G131" s="20">
        <v>26</v>
      </c>
      <c r="H131" s="20">
        <v>27</v>
      </c>
      <c r="I131" s="20">
        <v>123</v>
      </c>
      <c r="J131" s="20">
        <v>110</v>
      </c>
    </row>
    <row r="132" spans="1:10" x14ac:dyDescent="0.2">
      <c r="A132" s="19" t="s">
        <v>429</v>
      </c>
      <c r="B132" s="20">
        <v>360</v>
      </c>
      <c r="C132" s="20">
        <v>19</v>
      </c>
      <c r="D132" s="20">
        <v>104</v>
      </c>
      <c r="E132" s="20">
        <v>116</v>
      </c>
      <c r="F132" s="20">
        <v>2</v>
      </c>
      <c r="G132" s="20">
        <v>4</v>
      </c>
      <c r="H132" s="20">
        <v>17</v>
      </c>
      <c r="I132" s="20">
        <v>52</v>
      </c>
      <c r="J132" s="20">
        <v>46</v>
      </c>
    </row>
    <row r="133" spans="1:10" x14ac:dyDescent="0.2">
      <c r="A133" s="18" t="s">
        <v>143</v>
      </c>
      <c r="B133" s="18"/>
      <c r="C133" s="18"/>
      <c r="D133" s="18"/>
      <c r="E133" s="18"/>
      <c r="F133" s="18"/>
      <c r="G133" s="18"/>
      <c r="H133" s="18"/>
      <c r="I133" s="18"/>
      <c r="J133" s="18"/>
    </row>
    <row r="134" spans="1:10" x14ac:dyDescent="0.2">
      <c r="A134" s="21" t="s">
        <v>463</v>
      </c>
      <c r="B134" s="21"/>
      <c r="C134" s="21"/>
      <c r="D134" s="21"/>
      <c r="E134" s="21"/>
      <c r="F134" s="21"/>
      <c r="G134" s="21"/>
      <c r="H134" s="21"/>
      <c r="I134" s="21"/>
      <c r="J134" s="21"/>
    </row>
    <row r="135" spans="1:10" x14ac:dyDescent="0.2">
      <c r="A135" s="19" t="s">
        <v>458</v>
      </c>
      <c r="B135" s="20">
        <v>330</v>
      </c>
      <c r="C135" s="20">
        <v>19</v>
      </c>
      <c r="D135" s="20">
        <v>109</v>
      </c>
      <c r="E135" s="20">
        <v>129</v>
      </c>
      <c r="F135" s="20">
        <v>4</v>
      </c>
      <c r="G135" s="20">
        <v>18</v>
      </c>
      <c r="H135" s="20">
        <v>3</v>
      </c>
      <c r="I135" s="20">
        <v>28</v>
      </c>
      <c r="J135" s="20">
        <v>20</v>
      </c>
    </row>
    <row r="136" spans="1:10" x14ac:dyDescent="0.2">
      <c r="A136" s="19" t="s">
        <v>459</v>
      </c>
      <c r="B136" s="20">
        <v>326</v>
      </c>
      <c r="C136" s="20">
        <v>27</v>
      </c>
      <c r="D136" s="20">
        <v>115</v>
      </c>
      <c r="E136" s="20">
        <v>123</v>
      </c>
      <c r="F136" s="20">
        <v>2</v>
      </c>
      <c r="G136" s="20">
        <v>8</v>
      </c>
      <c r="H136" s="20">
        <v>2</v>
      </c>
      <c r="I136" s="20">
        <v>30</v>
      </c>
      <c r="J136" s="20">
        <v>19</v>
      </c>
    </row>
    <row r="137" spans="1:10" x14ac:dyDescent="0.2">
      <c r="A137" s="19" t="s">
        <v>460</v>
      </c>
      <c r="B137" s="20">
        <v>133</v>
      </c>
      <c r="C137" s="20">
        <v>10</v>
      </c>
      <c r="D137" s="20">
        <v>45</v>
      </c>
      <c r="E137" s="20">
        <v>51</v>
      </c>
      <c r="F137" s="20">
        <v>3</v>
      </c>
      <c r="G137" s="20">
        <v>4</v>
      </c>
      <c r="H137" s="20">
        <v>4</v>
      </c>
      <c r="I137" s="20">
        <v>8</v>
      </c>
      <c r="J137" s="20">
        <v>8</v>
      </c>
    </row>
    <row r="138" spans="1:10" x14ac:dyDescent="0.2">
      <c r="A138" s="19" t="s">
        <v>461</v>
      </c>
      <c r="B138" s="20">
        <v>1070</v>
      </c>
      <c r="C138" s="20">
        <v>78</v>
      </c>
      <c r="D138" s="20">
        <v>330</v>
      </c>
      <c r="E138" s="20">
        <v>395</v>
      </c>
      <c r="F138" s="20">
        <v>5</v>
      </c>
      <c r="G138" s="20">
        <v>13</v>
      </c>
      <c r="H138" s="20">
        <v>24</v>
      </c>
      <c r="I138" s="20">
        <v>122</v>
      </c>
      <c r="J138" s="20">
        <v>103</v>
      </c>
    </row>
    <row r="139" spans="1:10" x14ac:dyDescent="0.2">
      <c r="A139" s="19" t="s">
        <v>429</v>
      </c>
      <c r="B139" s="20">
        <v>329</v>
      </c>
      <c r="C139" s="20">
        <v>16</v>
      </c>
      <c r="D139" s="20">
        <v>102</v>
      </c>
      <c r="E139" s="20">
        <v>98</v>
      </c>
      <c r="F139" s="20">
        <v>3</v>
      </c>
      <c r="G139" s="20">
        <v>3</v>
      </c>
      <c r="H139" s="20">
        <v>18</v>
      </c>
      <c r="I139" s="20">
        <v>48</v>
      </c>
      <c r="J139" s="20">
        <v>41</v>
      </c>
    </row>
    <row r="140" spans="1:10" x14ac:dyDescent="0.2">
      <c r="A140" s="18" t="s">
        <v>143</v>
      </c>
      <c r="B140" s="18"/>
      <c r="C140" s="18"/>
      <c r="D140" s="18"/>
      <c r="E140" s="18"/>
      <c r="F140" s="18"/>
      <c r="G140" s="18"/>
      <c r="H140" s="18"/>
      <c r="I140" s="18"/>
      <c r="J140" s="18"/>
    </row>
    <row r="141" spans="1:10" x14ac:dyDescent="0.2">
      <c r="A141" s="21" t="s">
        <v>464</v>
      </c>
      <c r="B141" s="21"/>
      <c r="C141" s="21"/>
      <c r="D141" s="21"/>
      <c r="E141" s="21"/>
      <c r="F141" s="21"/>
      <c r="G141" s="21"/>
      <c r="H141" s="21"/>
      <c r="I141" s="21"/>
      <c r="J141" s="21"/>
    </row>
    <row r="142" spans="1:10" x14ac:dyDescent="0.2">
      <c r="A142" s="19" t="s">
        <v>458</v>
      </c>
      <c r="B142" s="20">
        <v>39</v>
      </c>
      <c r="C142" s="20">
        <v>7</v>
      </c>
      <c r="D142" s="20">
        <v>8</v>
      </c>
      <c r="E142" s="20">
        <v>15</v>
      </c>
      <c r="F142" s="20">
        <v>2</v>
      </c>
      <c r="G142" s="20">
        <v>0</v>
      </c>
      <c r="H142" s="20">
        <v>0</v>
      </c>
      <c r="I142" s="20">
        <v>4</v>
      </c>
      <c r="J142" s="20">
        <v>3</v>
      </c>
    </row>
    <row r="143" spans="1:10" x14ac:dyDescent="0.2">
      <c r="A143" s="19" t="s">
        <v>459</v>
      </c>
      <c r="B143" s="20">
        <v>75</v>
      </c>
      <c r="C143" s="20">
        <v>4</v>
      </c>
      <c r="D143" s="20">
        <v>29</v>
      </c>
      <c r="E143" s="20">
        <v>32</v>
      </c>
      <c r="F143" s="20">
        <v>1</v>
      </c>
      <c r="G143" s="20">
        <v>1</v>
      </c>
      <c r="H143" s="20">
        <v>0</v>
      </c>
      <c r="I143" s="20">
        <v>6</v>
      </c>
      <c r="J143" s="20">
        <v>2</v>
      </c>
    </row>
    <row r="144" spans="1:10" x14ac:dyDescent="0.2">
      <c r="A144" s="19" t="s">
        <v>460</v>
      </c>
      <c r="B144" s="20">
        <v>117</v>
      </c>
      <c r="C144" s="20">
        <v>10</v>
      </c>
      <c r="D144" s="20">
        <v>44</v>
      </c>
      <c r="E144" s="20">
        <v>45</v>
      </c>
      <c r="F144" s="20">
        <v>1</v>
      </c>
      <c r="G144" s="20">
        <v>4</v>
      </c>
      <c r="H144" s="20">
        <v>1</v>
      </c>
      <c r="I144" s="20">
        <v>7</v>
      </c>
      <c r="J144" s="20">
        <v>5</v>
      </c>
    </row>
    <row r="145" spans="1:10" x14ac:dyDescent="0.2">
      <c r="A145" s="19" t="s">
        <v>461</v>
      </c>
      <c r="B145" s="20">
        <v>1288</v>
      </c>
      <c r="C145" s="20">
        <v>90</v>
      </c>
      <c r="D145" s="20">
        <v>422</v>
      </c>
      <c r="E145" s="20">
        <v>461</v>
      </c>
      <c r="F145" s="20">
        <v>7</v>
      </c>
      <c r="G145" s="20">
        <v>33</v>
      </c>
      <c r="H145" s="20">
        <v>28</v>
      </c>
      <c r="I145" s="20">
        <v>145</v>
      </c>
      <c r="J145" s="20">
        <v>102</v>
      </c>
    </row>
    <row r="146" spans="1:10" x14ac:dyDescent="0.2">
      <c r="A146" s="19" t="s">
        <v>429</v>
      </c>
      <c r="B146" s="20">
        <v>669</v>
      </c>
      <c r="C146" s="20">
        <v>39</v>
      </c>
      <c r="D146" s="20">
        <v>198</v>
      </c>
      <c r="E146" s="20">
        <v>243</v>
      </c>
      <c r="F146" s="20">
        <v>6</v>
      </c>
      <c r="G146" s="20">
        <v>8</v>
      </c>
      <c r="H146" s="20">
        <v>22</v>
      </c>
      <c r="I146" s="20">
        <v>74</v>
      </c>
      <c r="J146" s="20">
        <v>79</v>
      </c>
    </row>
    <row r="147" spans="1:10" x14ac:dyDescent="0.2">
      <c r="A147" s="18" t="s">
        <v>465</v>
      </c>
      <c r="B147" s="18"/>
      <c r="C147" s="18"/>
      <c r="D147" s="18"/>
      <c r="E147" s="18"/>
      <c r="F147" s="18"/>
      <c r="G147" s="18"/>
      <c r="H147" s="18"/>
      <c r="I147" s="18"/>
      <c r="J147" s="18"/>
    </row>
    <row r="148" spans="1:10" x14ac:dyDescent="0.2">
      <c r="A148" s="19" t="s">
        <v>466</v>
      </c>
      <c r="B148" s="20">
        <v>541</v>
      </c>
      <c r="C148" s="20">
        <v>38</v>
      </c>
      <c r="D148" s="20">
        <v>168</v>
      </c>
      <c r="E148" s="20">
        <v>199</v>
      </c>
      <c r="F148" s="20">
        <v>5</v>
      </c>
      <c r="G148" s="20">
        <v>16</v>
      </c>
      <c r="H148" s="20">
        <v>14</v>
      </c>
      <c r="I148" s="20">
        <v>66</v>
      </c>
      <c r="J148" s="20">
        <v>35</v>
      </c>
    </row>
    <row r="149" spans="1:10" x14ac:dyDescent="0.2">
      <c r="A149" s="19" t="s">
        <v>467</v>
      </c>
      <c r="B149" s="20">
        <v>877</v>
      </c>
      <c r="C149" s="20">
        <v>64</v>
      </c>
      <c r="D149" s="20">
        <v>276</v>
      </c>
      <c r="E149" s="20">
        <v>312</v>
      </c>
      <c r="F149" s="20">
        <v>9</v>
      </c>
      <c r="G149" s="20">
        <v>14</v>
      </c>
      <c r="H149" s="20">
        <v>22</v>
      </c>
      <c r="I149" s="20">
        <v>101</v>
      </c>
      <c r="J149" s="20">
        <v>79</v>
      </c>
    </row>
    <row r="150" spans="1:10" x14ac:dyDescent="0.2">
      <c r="A150" s="19" t="s">
        <v>468</v>
      </c>
      <c r="B150" s="20">
        <v>543</v>
      </c>
      <c r="C150" s="20">
        <v>34</v>
      </c>
      <c r="D150" s="20">
        <v>180</v>
      </c>
      <c r="E150" s="20">
        <v>195</v>
      </c>
      <c r="F150" s="20">
        <v>3</v>
      </c>
      <c r="G150" s="20">
        <v>11</v>
      </c>
      <c r="H150" s="20">
        <v>12</v>
      </c>
      <c r="I150" s="20">
        <v>51</v>
      </c>
      <c r="J150" s="20">
        <v>57</v>
      </c>
    </row>
    <row r="151" spans="1:10" x14ac:dyDescent="0.2">
      <c r="A151" s="19" t="s">
        <v>469</v>
      </c>
      <c r="B151" s="20">
        <v>227</v>
      </c>
      <c r="C151" s="20">
        <v>14</v>
      </c>
      <c r="D151" s="20">
        <v>77</v>
      </c>
      <c r="E151" s="20">
        <v>90</v>
      </c>
      <c r="F151" s="20">
        <v>0</v>
      </c>
      <c r="G151" s="20">
        <v>5</v>
      </c>
      <c r="H151" s="20">
        <v>3</v>
      </c>
      <c r="I151" s="20">
        <v>18</v>
      </c>
      <c r="J151" s="20">
        <v>20</v>
      </c>
    </row>
    <row r="152" spans="1:10" x14ac:dyDescent="0.2">
      <c r="A152" s="18" t="s">
        <v>470</v>
      </c>
      <c r="B152" s="18"/>
      <c r="C152" s="18"/>
      <c r="D152" s="18"/>
      <c r="E152" s="18"/>
      <c r="F152" s="18"/>
      <c r="G152" s="18"/>
      <c r="H152" s="18"/>
      <c r="I152" s="18"/>
      <c r="J152" s="18"/>
    </row>
    <row r="153" spans="1:10" x14ac:dyDescent="0.2">
      <c r="A153" s="19" t="s">
        <v>471</v>
      </c>
      <c r="B153" s="20">
        <v>294</v>
      </c>
      <c r="C153" s="20">
        <v>9</v>
      </c>
      <c r="D153" s="20">
        <v>95</v>
      </c>
      <c r="E153" s="20">
        <v>112</v>
      </c>
      <c r="F153" s="20">
        <v>2</v>
      </c>
      <c r="G153" s="20">
        <v>9</v>
      </c>
      <c r="H153" s="20">
        <v>5</v>
      </c>
      <c r="I153" s="20">
        <v>41</v>
      </c>
      <c r="J153" s="20">
        <v>21</v>
      </c>
    </row>
    <row r="154" spans="1:10" x14ac:dyDescent="0.2">
      <c r="A154" s="19" t="s">
        <v>472</v>
      </c>
      <c r="B154" s="20">
        <v>664</v>
      </c>
      <c r="C154" s="20">
        <v>63</v>
      </c>
      <c r="D154" s="20">
        <v>202</v>
      </c>
      <c r="E154" s="20">
        <v>238</v>
      </c>
      <c r="F154" s="20">
        <v>5</v>
      </c>
      <c r="G154" s="20">
        <v>15</v>
      </c>
      <c r="H154" s="20">
        <v>13</v>
      </c>
      <c r="I154" s="20">
        <v>65</v>
      </c>
      <c r="J154" s="20">
        <v>63</v>
      </c>
    </row>
    <row r="155" spans="1:10" x14ac:dyDescent="0.2">
      <c r="A155" s="19" t="s">
        <v>473</v>
      </c>
      <c r="B155" s="20">
        <v>421</v>
      </c>
      <c r="C155" s="20">
        <v>39</v>
      </c>
      <c r="D155" s="20">
        <v>138</v>
      </c>
      <c r="E155" s="20">
        <v>140</v>
      </c>
      <c r="F155" s="20">
        <v>2</v>
      </c>
      <c r="G155" s="20">
        <v>7</v>
      </c>
      <c r="H155" s="20">
        <v>9</v>
      </c>
      <c r="I155" s="20">
        <v>36</v>
      </c>
      <c r="J155" s="20">
        <v>50</v>
      </c>
    </row>
    <row r="156" spans="1:10" x14ac:dyDescent="0.2">
      <c r="A156" s="19" t="s">
        <v>474</v>
      </c>
      <c r="B156" s="20">
        <v>358</v>
      </c>
      <c r="C156" s="20">
        <v>19</v>
      </c>
      <c r="D156" s="20">
        <v>110</v>
      </c>
      <c r="E156" s="20">
        <v>137</v>
      </c>
      <c r="F156" s="20">
        <v>4</v>
      </c>
      <c r="G156" s="20">
        <v>9</v>
      </c>
      <c r="H156" s="20">
        <v>11</v>
      </c>
      <c r="I156" s="20">
        <v>45</v>
      </c>
      <c r="J156" s="20">
        <v>23</v>
      </c>
    </row>
    <row r="157" spans="1:10" x14ac:dyDescent="0.2">
      <c r="A157" s="19" t="s">
        <v>475</v>
      </c>
      <c r="B157" s="20">
        <v>217</v>
      </c>
      <c r="C157" s="20">
        <v>12</v>
      </c>
      <c r="D157" s="20">
        <v>85</v>
      </c>
      <c r="E157" s="20">
        <v>77</v>
      </c>
      <c r="F157" s="20">
        <v>0</v>
      </c>
      <c r="G157" s="20">
        <v>2</v>
      </c>
      <c r="H157" s="20">
        <v>4</v>
      </c>
      <c r="I157" s="20">
        <v>23</v>
      </c>
      <c r="J157" s="20">
        <v>14</v>
      </c>
    </row>
    <row r="158" spans="1:10" x14ac:dyDescent="0.2">
      <c r="A158" s="22" t="s">
        <v>476</v>
      </c>
      <c r="B158" s="23">
        <v>234</v>
      </c>
      <c r="C158" s="23">
        <v>8</v>
      </c>
      <c r="D158" s="23">
        <v>71</v>
      </c>
      <c r="E158" s="23">
        <v>92</v>
      </c>
      <c r="F158" s="23">
        <v>4</v>
      </c>
      <c r="G158" s="23">
        <v>4</v>
      </c>
      <c r="H158" s="23">
        <v>9</v>
      </c>
      <c r="I158" s="23">
        <v>26</v>
      </c>
      <c r="J158" s="23">
        <v>20</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7B581-72F0-48B8-9F10-D2F6EE850E20}">
  <dimension ref="A1:L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2" x14ac:dyDescent="0.2">
      <c r="A1" s="8" t="s">
        <v>126</v>
      </c>
      <c r="B1" s="9"/>
    </row>
    <row r="2" spans="1:12" x14ac:dyDescent="0.2">
      <c r="A2" s="11" t="str">
        <f xml:space="preserve"> HYPERLINK("#'目次'!B59","[53]")</f>
        <v>[53]</v>
      </c>
    </row>
    <row r="3" spans="1:12" x14ac:dyDescent="0.2">
      <c r="A3" s="9" t="s">
        <v>126</v>
      </c>
      <c r="B3" s="12" t="s">
        <v>332</v>
      </c>
    </row>
    <row r="4" spans="1:12" x14ac:dyDescent="0.2">
      <c r="A4" s="9" t="s">
        <v>126</v>
      </c>
      <c r="B4" s="12" t="s">
        <v>333</v>
      </c>
    </row>
    <row r="5" spans="1:12" s="15" customFormat="1" ht="150" x14ac:dyDescent="0.2">
      <c r="A5" s="13" t="s">
        <v>126</v>
      </c>
      <c r="B5" s="14" t="s">
        <v>398</v>
      </c>
      <c r="C5" s="14" t="s">
        <v>745</v>
      </c>
      <c r="D5" s="14" t="s">
        <v>746</v>
      </c>
      <c r="E5" s="14" t="s">
        <v>747</v>
      </c>
      <c r="F5" s="14" t="s">
        <v>334</v>
      </c>
      <c r="G5" s="14" t="s">
        <v>335</v>
      </c>
      <c r="H5" s="14" t="s">
        <v>336</v>
      </c>
      <c r="I5" s="14" t="s">
        <v>401</v>
      </c>
      <c r="J5" s="14" t="s">
        <v>748</v>
      </c>
      <c r="K5" s="14" t="s">
        <v>429</v>
      </c>
      <c r="L5" s="14" t="s">
        <v>749</v>
      </c>
    </row>
    <row r="6" spans="1:12" x14ac:dyDescent="0.2">
      <c r="A6" s="16" t="s">
        <v>402</v>
      </c>
      <c r="B6" s="17">
        <v>2188</v>
      </c>
      <c r="C6" s="17">
        <v>446</v>
      </c>
      <c r="D6" s="17">
        <v>447</v>
      </c>
      <c r="E6" s="17">
        <v>278</v>
      </c>
      <c r="F6" s="17">
        <v>611</v>
      </c>
      <c r="G6" s="17">
        <v>170</v>
      </c>
      <c r="H6" s="17">
        <v>71</v>
      </c>
      <c r="I6" s="17">
        <v>77</v>
      </c>
      <c r="J6" s="17">
        <v>819</v>
      </c>
      <c r="K6" s="17">
        <v>139</v>
      </c>
      <c r="L6" s="17">
        <v>1230</v>
      </c>
    </row>
    <row r="7" spans="1:12" x14ac:dyDescent="0.2">
      <c r="A7" s="18" t="s">
        <v>403</v>
      </c>
      <c r="B7" s="18"/>
      <c r="C7" s="18"/>
      <c r="D7" s="18"/>
      <c r="E7" s="18"/>
      <c r="F7" s="18"/>
      <c r="G7" s="18"/>
      <c r="H7" s="18"/>
      <c r="I7" s="18"/>
      <c r="J7" s="18"/>
      <c r="K7" s="18"/>
      <c r="L7" s="18"/>
    </row>
    <row r="8" spans="1:12" x14ac:dyDescent="0.2">
      <c r="A8" s="19" t="s">
        <v>404</v>
      </c>
      <c r="B8" s="20">
        <v>1092</v>
      </c>
      <c r="C8" s="20">
        <v>196</v>
      </c>
      <c r="D8" s="20">
        <v>205</v>
      </c>
      <c r="E8" s="20">
        <v>155</v>
      </c>
      <c r="F8" s="20">
        <v>257</v>
      </c>
      <c r="G8" s="20">
        <v>65</v>
      </c>
      <c r="H8" s="20">
        <v>34</v>
      </c>
      <c r="I8" s="20">
        <v>39</v>
      </c>
      <c r="J8" s="20">
        <v>454</v>
      </c>
      <c r="K8" s="20">
        <v>72</v>
      </c>
      <c r="L8" s="20">
        <v>566</v>
      </c>
    </row>
    <row r="9" spans="1:12" x14ac:dyDescent="0.2">
      <c r="A9" s="19" t="s">
        <v>405</v>
      </c>
      <c r="B9" s="20">
        <v>1095</v>
      </c>
      <c r="C9" s="20">
        <v>249</v>
      </c>
      <c r="D9" s="20">
        <v>242</v>
      </c>
      <c r="E9" s="20">
        <v>122</v>
      </c>
      <c r="F9" s="20">
        <v>354</v>
      </c>
      <c r="G9" s="20">
        <v>105</v>
      </c>
      <c r="H9" s="20">
        <v>37</v>
      </c>
      <c r="I9" s="20">
        <v>37</v>
      </c>
      <c r="J9" s="20">
        <v>365</v>
      </c>
      <c r="K9" s="20">
        <v>67</v>
      </c>
      <c r="L9" s="20">
        <v>663</v>
      </c>
    </row>
    <row r="10" spans="1:12" x14ac:dyDescent="0.2">
      <c r="A10" s="19" t="s">
        <v>401</v>
      </c>
      <c r="B10" s="20">
        <v>1</v>
      </c>
      <c r="C10" s="20">
        <v>1</v>
      </c>
      <c r="D10" s="20">
        <v>0</v>
      </c>
      <c r="E10" s="20">
        <v>1</v>
      </c>
      <c r="F10" s="20">
        <v>0</v>
      </c>
      <c r="G10" s="20">
        <v>0</v>
      </c>
      <c r="H10" s="20">
        <v>0</v>
      </c>
      <c r="I10" s="20">
        <v>1</v>
      </c>
      <c r="J10" s="20">
        <v>0</v>
      </c>
      <c r="K10" s="20">
        <v>0</v>
      </c>
      <c r="L10" s="20">
        <v>1</v>
      </c>
    </row>
    <row r="11" spans="1:12" x14ac:dyDescent="0.2">
      <c r="A11" s="18" t="s">
        <v>406</v>
      </c>
      <c r="B11" s="18"/>
      <c r="C11" s="18"/>
      <c r="D11" s="18"/>
      <c r="E11" s="18"/>
      <c r="F11" s="18"/>
      <c r="G11" s="18"/>
      <c r="H11" s="18"/>
      <c r="I11" s="18"/>
      <c r="J11" s="18"/>
      <c r="K11" s="18"/>
      <c r="L11" s="18"/>
    </row>
    <row r="12" spans="1:12" x14ac:dyDescent="0.2">
      <c r="A12" s="19" t="s">
        <v>407</v>
      </c>
      <c r="B12" s="20">
        <v>387</v>
      </c>
      <c r="C12" s="20">
        <v>37</v>
      </c>
      <c r="D12" s="20">
        <v>45</v>
      </c>
      <c r="E12" s="20">
        <v>30</v>
      </c>
      <c r="F12" s="20">
        <v>91</v>
      </c>
      <c r="G12" s="20">
        <v>23</v>
      </c>
      <c r="H12" s="20">
        <v>6</v>
      </c>
      <c r="I12" s="20">
        <v>14</v>
      </c>
      <c r="J12" s="20">
        <v>210</v>
      </c>
      <c r="K12" s="20">
        <v>14</v>
      </c>
      <c r="L12" s="20">
        <v>163</v>
      </c>
    </row>
    <row r="13" spans="1:12" x14ac:dyDescent="0.2">
      <c r="A13" s="19" t="s">
        <v>408</v>
      </c>
      <c r="B13" s="20">
        <v>432</v>
      </c>
      <c r="C13" s="20">
        <v>83</v>
      </c>
      <c r="D13" s="20">
        <v>81</v>
      </c>
      <c r="E13" s="20">
        <v>51</v>
      </c>
      <c r="F13" s="20">
        <v>117</v>
      </c>
      <c r="G13" s="20">
        <v>33</v>
      </c>
      <c r="H13" s="20">
        <v>12</v>
      </c>
      <c r="I13" s="20">
        <v>8</v>
      </c>
      <c r="J13" s="20">
        <v>184</v>
      </c>
      <c r="K13" s="20">
        <v>19</v>
      </c>
      <c r="L13" s="20">
        <v>229</v>
      </c>
    </row>
    <row r="14" spans="1:12" x14ac:dyDescent="0.2">
      <c r="A14" s="19" t="s">
        <v>409</v>
      </c>
      <c r="B14" s="20">
        <v>449</v>
      </c>
      <c r="C14" s="20">
        <v>78</v>
      </c>
      <c r="D14" s="20">
        <v>86</v>
      </c>
      <c r="E14" s="20">
        <v>53</v>
      </c>
      <c r="F14" s="20">
        <v>124</v>
      </c>
      <c r="G14" s="20">
        <v>29</v>
      </c>
      <c r="H14" s="20">
        <v>11</v>
      </c>
      <c r="I14" s="20">
        <v>14</v>
      </c>
      <c r="J14" s="20">
        <v>167</v>
      </c>
      <c r="K14" s="20">
        <v>39</v>
      </c>
      <c r="L14" s="20">
        <v>243</v>
      </c>
    </row>
    <row r="15" spans="1:12" x14ac:dyDescent="0.2">
      <c r="A15" s="19" t="s">
        <v>410</v>
      </c>
      <c r="B15" s="20">
        <v>427</v>
      </c>
      <c r="C15" s="20">
        <v>98</v>
      </c>
      <c r="D15" s="20">
        <v>104</v>
      </c>
      <c r="E15" s="20">
        <v>65</v>
      </c>
      <c r="F15" s="20">
        <v>141</v>
      </c>
      <c r="G15" s="20">
        <v>45</v>
      </c>
      <c r="H15" s="20">
        <v>18</v>
      </c>
      <c r="I15" s="20">
        <v>20</v>
      </c>
      <c r="J15" s="20">
        <v>130</v>
      </c>
      <c r="K15" s="20">
        <v>35</v>
      </c>
      <c r="L15" s="20">
        <v>262</v>
      </c>
    </row>
    <row r="16" spans="1:12" x14ac:dyDescent="0.2">
      <c r="A16" s="19" t="s">
        <v>411</v>
      </c>
      <c r="B16" s="20">
        <v>274</v>
      </c>
      <c r="C16" s="20">
        <v>83</v>
      </c>
      <c r="D16" s="20">
        <v>70</v>
      </c>
      <c r="E16" s="20">
        <v>42</v>
      </c>
      <c r="F16" s="20">
        <v>91</v>
      </c>
      <c r="G16" s="20">
        <v>21</v>
      </c>
      <c r="H16" s="20">
        <v>16</v>
      </c>
      <c r="I16" s="20">
        <v>11</v>
      </c>
      <c r="J16" s="20">
        <v>65</v>
      </c>
      <c r="K16" s="20">
        <v>22</v>
      </c>
      <c r="L16" s="20">
        <v>187</v>
      </c>
    </row>
    <row r="17" spans="1:12" x14ac:dyDescent="0.2">
      <c r="A17" s="19" t="s">
        <v>412</v>
      </c>
      <c r="B17" s="20">
        <v>137</v>
      </c>
      <c r="C17" s="20">
        <v>42</v>
      </c>
      <c r="D17" s="20">
        <v>35</v>
      </c>
      <c r="E17" s="20">
        <v>24</v>
      </c>
      <c r="F17" s="20">
        <v>25</v>
      </c>
      <c r="G17" s="20">
        <v>14</v>
      </c>
      <c r="H17" s="20">
        <v>8</v>
      </c>
      <c r="I17" s="20">
        <v>8</v>
      </c>
      <c r="J17" s="20">
        <v>39</v>
      </c>
      <c r="K17" s="20">
        <v>8</v>
      </c>
      <c r="L17" s="20">
        <v>90</v>
      </c>
    </row>
    <row r="18" spans="1:12" x14ac:dyDescent="0.2">
      <c r="A18" s="19" t="s">
        <v>413</v>
      </c>
      <c r="B18" s="20">
        <v>71</v>
      </c>
      <c r="C18" s="20">
        <v>24</v>
      </c>
      <c r="D18" s="20">
        <v>24</v>
      </c>
      <c r="E18" s="20">
        <v>13</v>
      </c>
      <c r="F18" s="20">
        <v>18</v>
      </c>
      <c r="G18" s="20">
        <v>4</v>
      </c>
      <c r="H18" s="20">
        <v>0</v>
      </c>
      <c r="I18" s="20">
        <v>2</v>
      </c>
      <c r="J18" s="20">
        <v>20</v>
      </c>
      <c r="K18" s="20">
        <v>1</v>
      </c>
      <c r="L18" s="20">
        <v>50</v>
      </c>
    </row>
    <row r="19" spans="1:12" x14ac:dyDescent="0.2">
      <c r="A19" s="19" t="s">
        <v>414</v>
      </c>
      <c r="B19" s="20">
        <v>11</v>
      </c>
      <c r="C19" s="20">
        <v>1</v>
      </c>
      <c r="D19" s="20">
        <v>2</v>
      </c>
      <c r="E19" s="20">
        <v>0</v>
      </c>
      <c r="F19" s="20">
        <v>4</v>
      </c>
      <c r="G19" s="20">
        <v>1</v>
      </c>
      <c r="H19" s="20">
        <v>0</v>
      </c>
      <c r="I19" s="20">
        <v>0</v>
      </c>
      <c r="J19" s="20">
        <v>4</v>
      </c>
      <c r="K19" s="20">
        <v>1</v>
      </c>
      <c r="L19" s="20">
        <v>6</v>
      </c>
    </row>
    <row r="20" spans="1:12" x14ac:dyDescent="0.2">
      <c r="A20" s="19" t="s">
        <v>415</v>
      </c>
      <c r="B20" s="20">
        <v>881</v>
      </c>
      <c r="C20" s="20">
        <v>161</v>
      </c>
      <c r="D20" s="20">
        <v>167</v>
      </c>
      <c r="E20" s="20">
        <v>104</v>
      </c>
      <c r="F20" s="20">
        <v>241</v>
      </c>
      <c r="G20" s="20">
        <v>62</v>
      </c>
      <c r="H20" s="20">
        <v>23</v>
      </c>
      <c r="I20" s="20">
        <v>22</v>
      </c>
      <c r="J20" s="20">
        <v>351</v>
      </c>
      <c r="K20" s="20">
        <v>58</v>
      </c>
      <c r="L20" s="20">
        <v>472</v>
      </c>
    </row>
    <row r="21" spans="1:12" x14ac:dyDescent="0.2">
      <c r="A21" s="19" t="s">
        <v>416</v>
      </c>
      <c r="B21" s="20">
        <v>701</v>
      </c>
      <c r="C21" s="20">
        <v>181</v>
      </c>
      <c r="D21" s="20">
        <v>174</v>
      </c>
      <c r="E21" s="20">
        <v>107</v>
      </c>
      <c r="F21" s="20">
        <v>232</v>
      </c>
      <c r="G21" s="20">
        <v>66</v>
      </c>
      <c r="H21" s="20">
        <v>34</v>
      </c>
      <c r="I21" s="20">
        <v>31</v>
      </c>
      <c r="J21" s="20">
        <v>195</v>
      </c>
      <c r="K21" s="20">
        <v>57</v>
      </c>
      <c r="L21" s="20">
        <v>449</v>
      </c>
    </row>
    <row r="22" spans="1:12" x14ac:dyDescent="0.2">
      <c r="A22" s="19" t="s">
        <v>417</v>
      </c>
      <c r="B22" s="20">
        <v>1801</v>
      </c>
      <c r="C22" s="20">
        <v>409</v>
      </c>
      <c r="D22" s="20">
        <v>402</v>
      </c>
      <c r="E22" s="20">
        <v>248</v>
      </c>
      <c r="F22" s="20">
        <v>520</v>
      </c>
      <c r="G22" s="20">
        <v>147</v>
      </c>
      <c r="H22" s="20">
        <v>65</v>
      </c>
      <c r="I22" s="20">
        <v>63</v>
      </c>
      <c r="J22" s="20">
        <v>609</v>
      </c>
      <c r="K22" s="20">
        <v>125</v>
      </c>
      <c r="L22" s="20">
        <v>1067</v>
      </c>
    </row>
    <row r="23" spans="1:12" x14ac:dyDescent="0.2">
      <c r="A23" s="19" t="s">
        <v>418</v>
      </c>
      <c r="B23" s="20">
        <v>920</v>
      </c>
      <c r="C23" s="20">
        <v>248</v>
      </c>
      <c r="D23" s="20">
        <v>235</v>
      </c>
      <c r="E23" s="20">
        <v>144</v>
      </c>
      <c r="F23" s="20">
        <v>279</v>
      </c>
      <c r="G23" s="20">
        <v>85</v>
      </c>
      <c r="H23" s="20">
        <v>42</v>
      </c>
      <c r="I23" s="20">
        <v>41</v>
      </c>
      <c r="J23" s="20">
        <v>258</v>
      </c>
      <c r="K23" s="20">
        <v>67</v>
      </c>
      <c r="L23" s="20">
        <v>595</v>
      </c>
    </row>
    <row r="24" spans="1:12" x14ac:dyDescent="0.2">
      <c r="A24" s="19" t="s">
        <v>419</v>
      </c>
      <c r="B24" s="20">
        <v>219</v>
      </c>
      <c r="C24" s="20">
        <v>67</v>
      </c>
      <c r="D24" s="20">
        <v>61</v>
      </c>
      <c r="E24" s="20">
        <v>37</v>
      </c>
      <c r="F24" s="20">
        <v>47</v>
      </c>
      <c r="G24" s="20">
        <v>19</v>
      </c>
      <c r="H24" s="20">
        <v>8</v>
      </c>
      <c r="I24" s="20">
        <v>10</v>
      </c>
      <c r="J24" s="20">
        <v>63</v>
      </c>
      <c r="K24" s="20">
        <v>10</v>
      </c>
      <c r="L24" s="20">
        <v>146</v>
      </c>
    </row>
    <row r="25" spans="1:12" x14ac:dyDescent="0.2">
      <c r="A25" s="18" t="s">
        <v>420</v>
      </c>
      <c r="B25" s="17">
        <v>208</v>
      </c>
      <c r="C25" s="17">
        <v>15</v>
      </c>
      <c r="D25" s="17">
        <v>22</v>
      </c>
      <c r="E25" s="17">
        <v>18</v>
      </c>
      <c r="F25" s="17">
        <v>44</v>
      </c>
      <c r="G25" s="17">
        <v>9</v>
      </c>
      <c r="H25" s="17">
        <v>2</v>
      </c>
      <c r="I25" s="17">
        <v>9</v>
      </c>
      <c r="J25" s="17">
        <v>119</v>
      </c>
      <c r="K25" s="17">
        <v>9</v>
      </c>
      <c r="L25" s="17">
        <v>80</v>
      </c>
    </row>
    <row r="26" spans="1:12" x14ac:dyDescent="0.2">
      <c r="A26" s="19" t="s">
        <v>408</v>
      </c>
      <c r="B26" s="20">
        <v>220</v>
      </c>
      <c r="C26" s="20">
        <v>34</v>
      </c>
      <c r="D26" s="20">
        <v>40</v>
      </c>
      <c r="E26" s="20">
        <v>34</v>
      </c>
      <c r="F26" s="20">
        <v>48</v>
      </c>
      <c r="G26" s="20">
        <v>13</v>
      </c>
      <c r="H26" s="20">
        <v>5</v>
      </c>
      <c r="I26" s="20">
        <v>7</v>
      </c>
      <c r="J26" s="20">
        <v>101</v>
      </c>
      <c r="K26" s="20">
        <v>12</v>
      </c>
      <c r="L26" s="20">
        <v>107</v>
      </c>
    </row>
    <row r="27" spans="1:12" x14ac:dyDescent="0.2">
      <c r="A27" s="19" t="s">
        <v>409</v>
      </c>
      <c r="B27" s="20">
        <v>226</v>
      </c>
      <c r="C27" s="20">
        <v>39</v>
      </c>
      <c r="D27" s="20">
        <v>41</v>
      </c>
      <c r="E27" s="20">
        <v>33</v>
      </c>
      <c r="F27" s="20">
        <v>48</v>
      </c>
      <c r="G27" s="20">
        <v>15</v>
      </c>
      <c r="H27" s="20">
        <v>9</v>
      </c>
      <c r="I27" s="20">
        <v>6</v>
      </c>
      <c r="J27" s="20">
        <v>90</v>
      </c>
      <c r="K27" s="20">
        <v>19</v>
      </c>
      <c r="L27" s="20">
        <v>117</v>
      </c>
    </row>
    <row r="28" spans="1:12" x14ac:dyDescent="0.2">
      <c r="A28" s="19" t="s">
        <v>410</v>
      </c>
      <c r="B28" s="20">
        <v>211</v>
      </c>
      <c r="C28" s="20">
        <v>37</v>
      </c>
      <c r="D28" s="20">
        <v>44</v>
      </c>
      <c r="E28" s="20">
        <v>32</v>
      </c>
      <c r="F28" s="20">
        <v>59</v>
      </c>
      <c r="G28" s="20">
        <v>10</v>
      </c>
      <c r="H28" s="20">
        <v>7</v>
      </c>
      <c r="I28" s="20">
        <v>7</v>
      </c>
      <c r="J28" s="20">
        <v>81</v>
      </c>
      <c r="K28" s="20">
        <v>17</v>
      </c>
      <c r="L28" s="20">
        <v>113</v>
      </c>
    </row>
    <row r="29" spans="1:12" x14ac:dyDescent="0.2">
      <c r="A29" s="19" t="s">
        <v>411</v>
      </c>
      <c r="B29" s="20">
        <v>134</v>
      </c>
      <c r="C29" s="20">
        <v>39</v>
      </c>
      <c r="D29" s="20">
        <v>32</v>
      </c>
      <c r="E29" s="20">
        <v>21</v>
      </c>
      <c r="F29" s="20">
        <v>38</v>
      </c>
      <c r="G29" s="20">
        <v>8</v>
      </c>
      <c r="H29" s="20">
        <v>7</v>
      </c>
      <c r="I29" s="20">
        <v>4</v>
      </c>
      <c r="J29" s="20">
        <v>39</v>
      </c>
      <c r="K29" s="20">
        <v>9</v>
      </c>
      <c r="L29" s="20">
        <v>86</v>
      </c>
    </row>
    <row r="30" spans="1:12" x14ac:dyDescent="0.2">
      <c r="A30" s="19" t="s">
        <v>412</v>
      </c>
      <c r="B30" s="20">
        <v>65</v>
      </c>
      <c r="C30" s="20">
        <v>21</v>
      </c>
      <c r="D30" s="20">
        <v>14</v>
      </c>
      <c r="E30" s="20">
        <v>11</v>
      </c>
      <c r="F30" s="20">
        <v>12</v>
      </c>
      <c r="G30" s="20">
        <v>8</v>
      </c>
      <c r="H30" s="20">
        <v>4</v>
      </c>
      <c r="I30" s="20">
        <v>5</v>
      </c>
      <c r="J30" s="20">
        <v>18</v>
      </c>
      <c r="K30" s="20">
        <v>6</v>
      </c>
      <c r="L30" s="20">
        <v>41</v>
      </c>
    </row>
    <row r="31" spans="1:12" x14ac:dyDescent="0.2">
      <c r="A31" s="19" t="s">
        <v>413</v>
      </c>
      <c r="B31" s="20">
        <v>25</v>
      </c>
      <c r="C31" s="20">
        <v>11</v>
      </c>
      <c r="D31" s="20">
        <v>11</v>
      </c>
      <c r="E31" s="20">
        <v>6</v>
      </c>
      <c r="F31" s="20">
        <v>7</v>
      </c>
      <c r="G31" s="20">
        <v>2</v>
      </c>
      <c r="H31" s="20">
        <v>0</v>
      </c>
      <c r="I31" s="20">
        <v>1</v>
      </c>
      <c r="J31" s="20">
        <v>5</v>
      </c>
      <c r="K31" s="20">
        <v>0</v>
      </c>
      <c r="L31" s="20">
        <v>20</v>
      </c>
    </row>
    <row r="32" spans="1:12" x14ac:dyDescent="0.2">
      <c r="A32" s="19" t="s">
        <v>414</v>
      </c>
      <c r="B32" s="20">
        <v>3</v>
      </c>
      <c r="C32" s="20">
        <v>0</v>
      </c>
      <c r="D32" s="20">
        <v>1</v>
      </c>
      <c r="E32" s="20">
        <v>0</v>
      </c>
      <c r="F32" s="20">
        <v>1</v>
      </c>
      <c r="G32" s="20">
        <v>0</v>
      </c>
      <c r="H32" s="20">
        <v>0</v>
      </c>
      <c r="I32" s="20">
        <v>0</v>
      </c>
      <c r="J32" s="20">
        <v>1</v>
      </c>
      <c r="K32" s="20">
        <v>0</v>
      </c>
      <c r="L32" s="20">
        <v>2</v>
      </c>
    </row>
    <row r="33" spans="1:12" x14ac:dyDescent="0.2">
      <c r="A33" s="19" t="s">
        <v>415</v>
      </c>
      <c r="B33" s="20">
        <v>446</v>
      </c>
      <c r="C33" s="20">
        <v>73</v>
      </c>
      <c r="D33" s="20">
        <v>81</v>
      </c>
      <c r="E33" s="20">
        <v>67</v>
      </c>
      <c r="F33" s="20">
        <v>96</v>
      </c>
      <c r="G33" s="20">
        <v>28</v>
      </c>
      <c r="H33" s="20">
        <v>14</v>
      </c>
      <c r="I33" s="20">
        <v>13</v>
      </c>
      <c r="J33" s="20">
        <v>191</v>
      </c>
      <c r="K33" s="20">
        <v>31</v>
      </c>
      <c r="L33" s="20">
        <v>224</v>
      </c>
    </row>
    <row r="34" spans="1:12" x14ac:dyDescent="0.2">
      <c r="A34" s="19" t="s">
        <v>416</v>
      </c>
      <c r="B34" s="20">
        <v>345</v>
      </c>
      <c r="C34" s="20">
        <v>76</v>
      </c>
      <c r="D34" s="20">
        <v>76</v>
      </c>
      <c r="E34" s="20">
        <v>53</v>
      </c>
      <c r="F34" s="20">
        <v>97</v>
      </c>
      <c r="G34" s="20">
        <v>18</v>
      </c>
      <c r="H34" s="20">
        <v>14</v>
      </c>
      <c r="I34" s="20">
        <v>11</v>
      </c>
      <c r="J34" s="20">
        <v>120</v>
      </c>
      <c r="K34" s="20">
        <v>26</v>
      </c>
      <c r="L34" s="20">
        <v>199</v>
      </c>
    </row>
    <row r="35" spans="1:12" x14ac:dyDescent="0.2">
      <c r="A35" s="19" t="s">
        <v>417</v>
      </c>
      <c r="B35" s="20">
        <v>884</v>
      </c>
      <c r="C35" s="20">
        <v>181</v>
      </c>
      <c r="D35" s="20">
        <v>183</v>
      </c>
      <c r="E35" s="20">
        <v>137</v>
      </c>
      <c r="F35" s="20">
        <v>213</v>
      </c>
      <c r="G35" s="20">
        <v>56</v>
      </c>
      <c r="H35" s="20">
        <v>32</v>
      </c>
      <c r="I35" s="20">
        <v>30</v>
      </c>
      <c r="J35" s="20">
        <v>335</v>
      </c>
      <c r="K35" s="20">
        <v>63</v>
      </c>
      <c r="L35" s="20">
        <v>486</v>
      </c>
    </row>
    <row r="36" spans="1:12" x14ac:dyDescent="0.2">
      <c r="A36" s="19" t="s">
        <v>418</v>
      </c>
      <c r="B36" s="20">
        <v>438</v>
      </c>
      <c r="C36" s="20">
        <v>108</v>
      </c>
      <c r="D36" s="20">
        <v>102</v>
      </c>
      <c r="E36" s="20">
        <v>70</v>
      </c>
      <c r="F36" s="20">
        <v>117</v>
      </c>
      <c r="G36" s="20">
        <v>28</v>
      </c>
      <c r="H36" s="20">
        <v>18</v>
      </c>
      <c r="I36" s="20">
        <v>17</v>
      </c>
      <c r="J36" s="20">
        <v>144</v>
      </c>
      <c r="K36" s="20">
        <v>32</v>
      </c>
      <c r="L36" s="20">
        <v>262</v>
      </c>
    </row>
    <row r="37" spans="1:12" x14ac:dyDescent="0.2">
      <c r="A37" s="19" t="s">
        <v>419</v>
      </c>
      <c r="B37" s="20">
        <v>93</v>
      </c>
      <c r="C37" s="20">
        <v>32</v>
      </c>
      <c r="D37" s="20">
        <v>26</v>
      </c>
      <c r="E37" s="20">
        <v>17</v>
      </c>
      <c r="F37" s="20">
        <v>20</v>
      </c>
      <c r="G37" s="20">
        <v>10</v>
      </c>
      <c r="H37" s="20">
        <v>4</v>
      </c>
      <c r="I37" s="20">
        <v>6</v>
      </c>
      <c r="J37" s="20">
        <v>24</v>
      </c>
      <c r="K37" s="20">
        <v>6</v>
      </c>
      <c r="L37" s="20">
        <v>63</v>
      </c>
    </row>
    <row r="38" spans="1:12" x14ac:dyDescent="0.2">
      <c r="A38" s="18" t="s">
        <v>421</v>
      </c>
      <c r="B38" s="17">
        <v>178</v>
      </c>
      <c r="C38" s="17">
        <v>21</v>
      </c>
      <c r="D38" s="17">
        <v>23</v>
      </c>
      <c r="E38" s="17">
        <v>11</v>
      </c>
      <c r="F38" s="17">
        <v>47</v>
      </c>
      <c r="G38" s="17">
        <v>14</v>
      </c>
      <c r="H38" s="17">
        <v>4</v>
      </c>
      <c r="I38" s="17">
        <v>4</v>
      </c>
      <c r="J38" s="17">
        <v>91</v>
      </c>
      <c r="K38" s="17">
        <v>5</v>
      </c>
      <c r="L38" s="17">
        <v>82</v>
      </c>
    </row>
    <row r="39" spans="1:12" x14ac:dyDescent="0.2">
      <c r="A39" s="19" t="s">
        <v>408</v>
      </c>
      <c r="B39" s="20">
        <v>212</v>
      </c>
      <c r="C39" s="20">
        <v>49</v>
      </c>
      <c r="D39" s="20">
        <v>41</v>
      </c>
      <c r="E39" s="20">
        <v>17</v>
      </c>
      <c r="F39" s="20">
        <v>69</v>
      </c>
      <c r="G39" s="20">
        <v>20</v>
      </c>
      <c r="H39" s="20">
        <v>7</v>
      </c>
      <c r="I39" s="20">
        <v>1</v>
      </c>
      <c r="J39" s="20">
        <v>83</v>
      </c>
      <c r="K39" s="20">
        <v>7</v>
      </c>
      <c r="L39" s="20">
        <v>122</v>
      </c>
    </row>
    <row r="40" spans="1:12" x14ac:dyDescent="0.2">
      <c r="A40" s="19" t="s">
        <v>409</v>
      </c>
      <c r="B40" s="20">
        <v>223</v>
      </c>
      <c r="C40" s="20">
        <v>39</v>
      </c>
      <c r="D40" s="20">
        <v>45</v>
      </c>
      <c r="E40" s="20">
        <v>20</v>
      </c>
      <c r="F40" s="20">
        <v>76</v>
      </c>
      <c r="G40" s="20">
        <v>14</v>
      </c>
      <c r="H40" s="20">
        <v>2</v>
      </c>
      <c r="I40" s="20">
        <v>8</v>
      </c>
      <c r="J40" s="20">
        <v>77</v>
      </c>
      <c r="K40" s="20">
        <v>20</v>
      </c>
      <c r="L40" s="20">
        <v>126</v>
      </c>
    </row>
    <row r="41" spans="1:12" x14ac:dyDescent="0.2">
      <c r="A41" s="19" t="s">
        <v>410</v>
      </c>
      <c r="B41" s="20">
        <v>216</v>
      </c>
      <c r="C41" s="20">
        <v>61</v>
      </c>
      <c r="D41" s="20">
        <v>60</v>
      </c>
      <c r="E41" s="20">
        <v>33</v>
      </c>
      <c r="F41" s="20">
        <v>82</v>
      </c>
      <c r="G41" s="20">
        <v>35</v>
      </c>
      <c r="H41" s="20">
        <v>11</v>
      </c>
      <c r="I41" s="20">
        <v>13</v>
      </c>
      <c r="J41" s="20">
        <v>49</v>
      </c>
      <c r="K41" s="20">
        <v>18</v>
      </c>
      <c r="L41" s="20">
        <v>149</v>
      </c>
    </row>
    <row r="42" spans="1:12" x14ac:dyDescent="0.2">
      <c r="A42" s="19" t="s">
        <v>411</v>
      </c>
      <c r="B42" s="20">
        <v>140</v>
      </c>
      <c r="C42" s="20">
        <v>44</v>
      </c>
      <c r="D42" s="20">
        <v>38</v>
      </c>
      <c r="E42" s="20">
        <v>21</v>
      </c>
      <c r="F42" s="20">
        <v>53</v>
      </c>
      <c r="G42" s="20">
        <v>13</v>
      </c>
      <c r="H42" s="20">
        <v>9</v>
      </c>
      <c r="I42" s="20">
        <v>7</v>
      </c>
      <c r="J42" s="20">
        <v>26</v>
      </c>
      <c r="K42" s="20">
        <v>13</v>
      </c>
      <c r="L42" s="20">
        <v>101</v>
      </c>
    </row>
    <row r="43" spans="1:12" x14ac:dyDescent="0.2">
      <c r="A43" s="19" t="s">
        <v>412</v>
      </c>
      <c r="B43" s="20">
        <v>72</v>
      </c>
      <c r="C43" s="20">
        <v>21</v>
      </c>
      <c r="D43" s="20">
        <v>21</v>
      </c>
      <c r="E43" s="20">
        <v>13</v>
      </c>
      <c r="F43" s="20">
        <v>13</v>
      </c>
      <c r="G43" s="20">
        <v>6</v>
      </c>
      <c r="H43" s="20">
        <v>4</v>
      </c>
      <c r="I43" s="20">
        <v>3</v>
      </c>
      <c r="J43" s="20">
        <v>21</v>
      </c>
      <c r="K43" s="20">
        <v>2</v>
      </c>
      <c r="L43" s="20">
        <v>49</v>
      </c>
    </row>
    <row r="44" spans="1:12" x14ac:dyDescent="0.2">
      <c r="A44" s="19" t="s">
        <v>413</v>
      </c>
      <c r="B44" s="20">
        <v>46</v>
      </c>
      <c r="C44" s="20">
        <v>13</v>
      </c>
      <c r="D44" s="20">
        <v>13</v>
      </c>
      <c r="E44" s="20">
        <v>7</v>
      </c>
      <c r="F44" s="20">
        <v>11</v>
      </c>
      <c r="G44" s="20">
        <v>2</v>
      </c>
      <c r="H44" s="20">
        <v>0</v>
      </c>
      <c r="I44" s="20">
        <v>1</v>
      </c>
      <c r="J44" s="20">
        <v>15</v>
      </c>
      <c r="K44" s="20">
        <v>1</v>
      </c>
      <c r="L44" s="20">
        <v>30</v>
      </c>
    </row>
    <row r="45" spans="1:12" x14ac:dyDescent="0.2">
      <c r="A45" s="19" t="s">
        <v>414</v>
      </c>
      <c r="B45" s="20">
        <v>8</v>
      </c>
      <c r="C45" s="20">
        <v>1</v>
      </c>
      <c r="D45" s="20">
        <v>1</v>
      </c>
      <c r="E45" s="20">
        <v>0</v>
      </c>
      <c r="F45" s="20">
        <v>3</v>
      </c>
      <c r="G45" s="20">
        <v>1</v>
      </c>
      <c r="H45" s="20">
        <v>0</v>
      </c>
      <c r="I45" s="20">
        <v>0</v>
      </c>
      <c r="J45" s="20">
        <v>3</v>
      </c>
      <c r="K45" s="20">
        <v>1</v>
      </c>
      <c r="L45" s="20">
        <v>4</v>
      </c>
    </row>
    <row r="46" spans="1:12" x14ac:dyDescent="0.2">
      <c r="A46" s="19" t="s">
        <v>415</v>
      </c>
      <c r="B46" s="20">
        <v>435</v>
      </c>
      <c r="C46" s="20">
        <v>88</v>
      </c>
      <c r="D46" s="20">
        <v>86</v>
      </c>
      <c r="E46" s="20">
        <v>37</v>
      </c>
      <c r="F46" s="20">
        <v>145</v>
      </c>
      <c r="G46" s="20">
        <v>34</v>
      </c>
      <c r="H46" s="20">
        <v>9</v>
      </c>
      <c r="I46" s="20">
        <v>9</v>
      </c>
      <c r="J46" s="20">
        <v>160</v>
      </c>
      <c r="K46" s="20">
        <v>27</v>
      </c>
      <c r="L46" s="20">
        <v>248</v>
      </c>
    </row>
    <row r="47" spans="1:12" x14ac:dyDescent="0.2">
      <c r="A47" s="19" t="s">
        <v>416</v>
      </c>
      <c r="B47" s="20">
        <v>356</v>
      </c>
      <c r="C47" s="20">
        <v>105</v>
      </c>
      <c r="D47" s="20">
        <v>98</v>
      </c>
      <c r="E47" s="20">
        <v>54</v>
      </c>
      <c r="F47" s="20">
        <v>135</v>
      </c>
      <c r="G47" s="20">
        <v>48</v>
      </c>
      <c r="H47" s="20">
        <v>20</v>
      </c>
      <c r="I47" s="20">
        <v>20</v>
      </c>
      <c r="J47" s="20">
        <v>75</v>
      </c>
      <c r="K47" s="20">
        <v>31</v>
      </c>
      <c r="L47" s="20">
        <v>250</v>
      </c>
    </row>
    <row r="48" spans="1:12" x14ac:dyDescent="0.2">
      <c r="A48" s="19" t="s">
        <v>417</v>
      </c>
      <c r="B48" s="20">
        <v>917</v>
      </c>
      <c r="C48" s="20">
        <v>228</v>
      </c>
      <c r="D48" s="20">
        <v>219</v>
      </c>
      <c r="E48" s="20">
        <v>111</v>
      </c>
      <c r="F48" s="20">
        <v>307</v>
      </c>
      <c r="G48" s="20">
        <v>91</v>
      </c>
      <c r="H48" s="20">
        <v>33</v>
      </c>
      <c r="I48" s="20">
        <v>33</v>
      </c>
      <c r="J48" s="20">
        <v>274</v>
      </c>
      <c r="K48" s="20">
        <v>62</v>
      </c>
      <c r="L48" s="20">
        <v>581</v>
      </c>
    </row>
    <row r="49" spans="1:12" x14ac:dyDescent="0.2">
      <c r="A49" s="19" t="s">
        <v>418</v>
      </c>
      <c r="B49" s="20">
        <v>482</v>
      </c>
      <c r="C49" s="20">
        <v>140</v>
      </c>
      <c r="D49" s="20">
        <v>133</v>
      </c>
      <c r="E49" s="20">
        <v>74</v>
      </c>
      <c r="F49" s="20">
        <v>162</v>
      </c>
      <c r="G49" s="20">
        <v>57</v>
      </c>
      <c r="H49" s="20">
        <v>24</v>
      </c>
      <c r="I49" s="20">
        <v>24</v>
      </c>
      <c r="J49" s="20">
        <v>114</v>
      </c>
      <c r="K49" s="20">
        <v>35</v>
      </c>
      <c r="L49" s="20">
        <v>333</v>
      </c>
    </row>
    <row r="50" spans="1:12" x14ac:dyDescent="0.2">
      <c r="A50" s="19" t="s">
        <v>419</v>
      </c>
      <c r="B50" s="20">
        <v>126</v>
      </c>
      <c r="C50" s="20">
        <v>35</v>
      </c>
      <c r="D50" s="20">
        <v>35</v>
      </c>
      <c r="E50" s="20">
        <v>20</v>
      </c>
      <c r="F50" s="20">
        <v>27</v>
      </c>
      <c r="G50" s="20">
        <v>9</v>
      </c>
      <c r="H50" s="20">
        <v>4</v>
      </c>
      <c r="I50" s="20">
        <v>4</v>
      </c>
      <c r="J50" s="20">
        <v>39</v>
      </c>
      <c r="K50" s="20">
        <v>4</v>
      </c>
      <c r="L50" s="20">
        <v>83</v>
      </c>
    </row>
    <row r="51" spans="1:12" x14ac:dyDescent="0.2">
      <c r="A51" s="18" t="s">
        <v>422</v>
      </c>
      <c r="B51" s="18"/>
      <c r="C51" s="18"/>
      <c r="D51" s="18"/>
      <c r="E51" s="18"/>
      <c r="F51" s="18"/>
      <c r="G51" s="18"/>
      <c r="H51" s="18"/>
      <c r="I51" s="18"/>
      <c r="J51" s="18"/>
      <c r="K51" s="18"/>
      <c r="L51" s="18"/>
    </row>
    <row r="52" spans="1:12" x14ac:dyDescent="0.2">
      <c r="A52" s="19" t="s">
        <v>130</v>
      </c>
      <c r="B52" s="20">
        <v>151</v>
      </c>
      <c r="C52" s="20">
        <v>13</v>
      </c>
      <c r="D52" s="20">
        <v>18</v>
      </c>
      <c r="E52" s="20">
        <v>14</v>
      </c>
      <c r="F52" s="20">
        <v>32</v>
      </c>
      <c r="G52" s="20">
        <v>7</v>
      </c>
      <c r="H52" s="20">
        <v>2</v>
      </c>
      <c r="I52" s="20">
        <v>11</v>
      </c>
      <c r="J52" s="20">
        <v>71</v>
      </c>
      <c r="K52" s="20">
        <v>12</v>
      </c>
      <c r="L52" s="20">
        <v>68</v>
      </c>
    </row>
    <row r="53" spans="1:12" x14ac:dyDescent="0.2">
      <c r="A53" s="19" t="s">
        <v>131</v>
      </c>
      <c r="B53" s="20">
        <v>1446</v>
      </c>
      <c r="C53" s="20">
        <v>295</v>
      </c>
      <c r="D53" s="20">
        <v>306</v>
      </c>
      <c r="E53" s="20">
        <v>181</v>
      </c>
      <c r="F53" s="20">
        <v>405</v>
      </c>
      <c r="G53" s="20">
        <v>106</v>
      </c>
      <c r="H53" s="20">
        <v>48</v>
      </c>
      <c r="I53" s="20">
        <v>42</v>
      </c>
      <c r="J53" s="20">
        <v>550</v>
      </c>
      <c r="K53" s="20">
        <v>85</v>
      </c>
      <c r="L53" s="20">
        <v>811</v>
      </c>
    </row>
    <row r="54" spans="1:12" x14ac:dyDescent="0.2">
      <c r="A54" s="19" t="s">
        <v>392</v>
      </c>
      <c r="B54" s="20">
        <v>150</v>
      </c>
      <c r="C54" s="20">
        <v>28</v>
      </c>
      <c r="D54" s="20">
        <v>17</v>
      </c>
      <c r="E54" s="20">
        <v>14</v>
      </c>
      <c r="F54" s="20">
        <v>41</v>
      </c>
      <c r="G54" s="20">
        <v>18</v>
      </c>
      <c r="H54" s="20">
        <v>7</v>
      </c>
      <c r="I54" s="20">
        <v>3</v>
      </c>
      <c r="J54" s="20">
        <v>78</v>
      </c>
      <c r="K54" s="20">
        <v>6</v>
      </c>
      <c r="L54" s="20">
        <v>66</v>
      </c>
    </row>
    <row r="55" spans="1:12" x14ac:dyDescent="0.2">
      <c r="A55" s="19" t="s">
        <v>132</v>
      </c>
      <c r="B55" s="20">
        <v>372</v>
      </c>
      <c r="C55" s="20">
        <v>101</v>
      </c>
      <c r="D55" s="20">
        <v>93</v>
      </c>
      <c r="E55" s="20">
        <v>64</v>
      </c>
      <c r="F55" s="20">
        <v>120</v>
      </c>
      <c r="G55" s="20">
        <v>37</v>
      </c>
      <c r="H55" s="20">
        <v>13</v>
      </c>
      <c r="I55" s="20">
        <v>17</v>
      </c>
      <c r="J55" s="20">
        <v>91</v>
      </c>
      <c r="K55" s="20">
        <v>29</v>
      </c>
      <c r="L55" s="20">
        <v>252</v>
      </c>
    </row>
    <row r="56" spans="1:12" x14ac:dyDescent="0.2">
      <c r="A56" s="19" t="s">
        <v>423</v>
      </c>
      <c r="B56" s="20">
        <v>69</v>
      </c>
      <c r="C56" s="20">
        <v>9</v>
      </c>
      <c r="D56" s="20">
        <v>13</v>
      </c>
      <c r="E56" s="20">
        <v>5</v>
      </c>
      <c r="F56" s="20">
        <v>13</v>
      </c>
      <c r="G56" s="20">
        <v>2</v>
      </c>
      <c r="H56" s="20">
        <v>1</v>
      </c>
      <c r="I56" s="20">
        <v>4</v>
      </c>
      <c r="J56" s="20">
        <v>29</v>
      </c>
      <c r="K56" s="20">
        <v>7</v>
      </c>
      <c r="L56" s="20">
        <v>33</v>
      </c>
    </row>
    <row r="57" spans="1:12" x14ac:dyDescent="0.2">
      <c r="A57" s="18" t="s">
        <v>133</v>
      </c>
      <c r="B57" s="17">
        <v>92</v>
      </c>
      <c r="C57" s="17">
        <v>5</v>
      </c>
      <c r="D57" s="17">
        <v>7</v>
      </c>
      <c r="E57" s="17">
        <v>10</v>
      </c>
      <c r="F57" s="17">
        <v>17</v>
      </c>
      <c r="G57" s="17">
        <v>3</v>
      </c>
      <c r="H57" s="17">
        <v>1</v>
      </c>
      <c r="I57" s="17">
        <v>8</v>
      </c>
      <c r="J57" s="17">
        <v>45</v>
      </c>
      <c r="K57" s="17">
        <v>10</v>
      </c>
      <c r="L57" s="17">
        <v>37</v>
      </c>
    </row>
    <row r="58" spans="1:12" x14ac:dyDescent="0.2">
      <c r="A58" s="19" t="s">
        <v>134</v>
      </c>
      <c r="B58" s="20">
        <v>813</v>
      </c>
      <c r="C58" s="20">
        <v>158</v>
      </c>
      <c r="D58" s="20">
        <v>174</v>
      </c>
      <c r="E58" s="20">
        <v>124</v>
      </c>
      <c r="F58" s="20">
        <v>195</v>
      </c>
      <c r="G58" s="20">
        <v>51</v>
      </c>
      <c r="H58" s="20">
        <v>26</v>
      </c>
      <c r="I58" s="20">
        <v>23</v>
      </c>
      <c r="J58" s="20">
        <v>326</v>
      </c>
      <c r="K58" s="20">
        <v>48</v>
      </c>
      <c r="L58" s="20">
        <v>439</v>
      </c>
    </row>
    <row r="59" spans="1:12" x14ac:dyDescent="0.2">
      <c r="A59" s="19" t="s">
        <v>393</v>
      </c>
      <c r="B59" s="20">
        <v>65</v>
      </c>
      <c r="C59" s="20">
        <v>8</v>
      </c>
      <c r="D59" s="20">
        <v>5</v>
      </c>
      <c r="E59" s="20">
        <v>4</v>
      </c>
      <c r="F59" s="20">
        <v>12</v>
      </c>
      <c r="G59" s="20">
        <v>4</v>
      </c>
      <c r="H59" s="20">
        <v>2</v>
      </c>
      <c r="I59" s="20">
        <v>1</v>
      </c>
      <c r="J59" s="20">
        <v>41</v>
      </c>
      <c r="K59" s="20">
        <v>4</v>
      </c>
      <c r="L59" s="20">
        <v>20</v>
      </c>
    </row>
    <row r="60" spans="1:12" x14ac:dyDescent="0.2">
      <c r="A60" s="19" t="s">
        <v>135</v>
      </c>
      <c r="B60" s="20">
        <v>83</v>
      </c>
      <c r="C60" s="20">
        <v>21</v>
      </c>
      <c r="D60" s="20">
        <v>15</v>
      </c>
      <c r="E60" s="20">
        <v>15</v>
      </c>
      <c r="F60" s="20">
        <v>24</v>
      </c>
      <c r="G60" s="20">
        <v>6</v>
      </c>
      <c r="H60" s="20">
        <v>4</v>
      </c>
      <c r="I60" s="20">
        <v>4</v>
      </c>
      <c r="J60" s="20">
        <v>24</v>
      </c>
      <c r="K60" s="20">
        <v>6</v>
      </c>
      <c r="L60" s="20">
        <v>53</v>
      </c>
    </row>
    <row r="61" spans="1:12" x14ac:dyDescent="0.2">
      <c r="A61" s="19" t="s">
        <v>424</v>
      </c>
      <c r="B61" s="20">
        <v>39</v>
      </c>
      <c r="C61" s="20">
        <v>4</v>
      </c>
      <c r="D61" s="20">
        <v>4</v>
      </c>
      <c r="E61" s="20">
        <v>2</v>
      </c>
      <c r="F61" s="20">
        <v>9</v>
      </c>
      <c r="G61" s="20">
        <v>1</v>
      </c>
      <c r="H61" s="20">
        <v>1</v>
      </c>
      <c r="I61" s="20">
        <v>3</v>
      </c>
      <c r="J61" s="20">
        <v>18</v>
      </c>
      <c r="K61" s="20">
        <v>4</v>
      </c>
      <c r="L61" s="20">
        <v>17</v>
      </c>
    </row>
    <row r="62" spans="1:12" x14ac:dyDescent="0.2">
      <c r="A62" s="18" t="s">
        <v>136</v>
      </c>
      <c r="B62" s="17">
        <v>59</v>
      </c>
      <c r="C62" s="17">
        <v>8</v>
      </c>
      <c r="D62" s="17">
        <v>11</v>
      </c>
      <c r="E62" s="17">
        <v>4</v>
      </c>
      <c r="F62" s="17">
        <v>15</v>
      </c>
      <c r="G62" s="17">
        <v>4</v>
      </c>
      <c r="H62" s="17">
        <v>1</v>
      </c>
      <c r="I62" s="17">
        <v>3</v>
      </c>
      <c r="J62" s="17">
        <v>26</v>
      </c>
      <c r="K62" s="17">
        <v>2</v>
      </c>
      <c r="L62" s="17">
        <v>31</v>
      </c>
    </row>
    <row r="63" spans="1:12" x14ac:dyDescent="0.2">
      <c r="A63" s="19" t="s">
        <v>134</v>
      </c>
      <c r="B63" s="20">
        <v>632</v>
      </c>
      <c r="C63" s="20">
        <v>136</v>
      </c>
      <c r="D63" s="20">
        <v>132</v>
      </c>
      <c r="E63" s="20">
        <v>56</v>
      </c>
      <c r="F63" s="20">
        <v>210</v>
      </c>
      <c r="G63" s="20">
        <v>55</v>
      </c>
      <c r="H63" s="20">
        <v>22</v>
      </c>
      <c r="I63" s="20">
        <v>18</v>
      </c>
      <c r="J63" s="20">
        <v>224</v>
      </c>
      <c r="K63" s="20">
        <v>37</v>
      </c>
      <c r="L63" s="20">
        <v>371</v>
      </c>
    </row>
    <row r="64" spans="1:12" x14ac:dyDescent="0.2">
      <c r="A64" s="19" t="s">
        <v>393</v>
      </c>
      <c r="B64" s="20">
        <v>85</v>
      </c>
      <c r="C64" s="20">
        <v>20</v>
      </c>
      <c r="D64" s="20">
        <v>12</v>
      </c>
      <c r="E64" s="20">
        <v>10</v>
      </c>
      <c r="F64" s="20">
        <v>29</v>
      </c>
      <c r="G64" s="20">
        <v>14</v>
      </c>
      <c r="H64" s="20">
        <v>5</v>
      </c>
      <c r="I64" s="20">
        <v>2</v>
      </c>
      <c r="J64" s="20">
        <v>37</v>
      </c>
      <c r="K64" s="20">
        <v>2</v>
      </c>
      <c r="L64" s="20">
        <v>46</v>
      </c>
    </row>
    <row r="65" spans="1:12" x14ac:dyDescent="0.2">
      <c r="A65" s="19" t="s">
        <v>135</v>
      </c>
      <c r="B65" s="20">
        <v>289</v>
      </c>
      <c r="C65" s="20">
        <v>80</v>
      </c>
      <c r="D65" s="20">
        <v>78</v>
      </c>
      <c r="E65" s="20">
        <v>49</v>
      </c>
      <c r="F65" s="20">
        <v>96</v>
      </c>
      <c r="G65" s="20">
        <v>31</v>
      </c>
      <c r="H65" s="20">
        <v>9</v>
      </c>
      <c r="I65" s="20">
        <v>13</v>
      </c>
      <c r="J65" s="20">
        <v>67</v>
      </c>
      <c r="K65" s="20">
        <v>23</v>
      </c>
      <c r="L65" s="20">
        <v>199</v>
      </c>
    </row>
    <row r="66" spans="1:12" x14ac:dyDescent="0.2">
      <c r="A66" s="19" t="s">
        <v>424</v>
      </c>
      <c r="B66" s="20">
        <v>30</v>
      </c>
      <c r="C66" s="20">
        <v>5</v>
      </c>
      <c r="D66" s="20">
        <v>9</v>
      </c>
      <c r="E66" s="20">
        <v>3</v>
      </c>
      <c r="F66" s="20">
        <v>4</v>
      </c>
      <c r="G66" s="20">
        <v>1</v>
      </c>
      <c r="H66" s="20">
        <v>0</v>
      </c>
      <c r="I66" s="20">
        <v>1</v>
      </c>
      <c r="J66" s="20">
        <v>11</v>
      </c>
      <c r="K66" s="20">
        <v>3</v>
      </c>
      <c r="L66" s="20">
        <v>16</v>
      </c>
    </row>
    <row r="67" spans="1:12" x14ac:dyDescent="0.2">
      <c r="A67" s="18" t="s">
        <v>425</v>
      </c>
      <c r="B67" s="18"/>
      <c r="C67" s="18"/>
      <c r="D67" s="18"/>
      <c r="E67" s="18"/>
      <c r="F67" s="18"/>
      <c r="G67" s="18"/>
      <c r="H67" s="18"/>
      <c r="I67" s="18"/>
      <c r="J67" s="18"/>
      <c r="K67" s="18"/>
      <c r="L67" s="18"/>
    </row>
    <row r="68" spans="1:12" x14ac:dyDescent="0.2">
      <c r="A68" s="19" t="s">
        <v>426</v>
      </c>
      <c r="B68" s="20">
        <v>366</v>
      </c>
      <c r="C68" s="20">
        <v>61</v>
      </c>
      <c r="D68" s="20">
        <v>58</v>
      </c>
      <c r="E68" s="20">
        <v>42</v>
      </c>
      <c r="F68" s="20">
        <v>105</v>
      </c>
      <c r="G68" s="20">
        <v>30</v>
      </c>
      <c r="H68" s="20">
        <v>14</v>
      </c>
      <c r="I68" s="20">
        <v>17</v>
      </c>
      <c r="J68" s="20">
        <v>140</v>
      </c>
      <c r="K68" s="20">
        <v>29</v>
      </c>
      <c r="L68" s="20">
        <v>197</v>
      </c>
    </row>
    <row r="69" spans="1:12" x14ac:dyDescent="0.2">
      <c r="A69" s="19" t="s">
        <v>427</v>
      </c>
      <c r="B69" s="20">
        <v>1212</v>
      </c>
      <c r="C69" s="20">
        <v>235</v>
      </c>
      <c r="D69" s="20">
        <v>255</v>
      </c>
      <c r="E69" s="20">
        <v>156</v>
      </c>
      <c r="F69" s="20">
        <v>344</v>
      </c>
      <c r="G69" s="20">
        <v>94</v>
      </c>
      <c r="H69" s="20">
        <v>40</v>
      </c>
      <c r="I69" s="20">
        <v>35</v>
      </c>
      <c r="J69" s="20">
        <v>464</v>
      </c>
      <c r="K69" s="20">
        <v>68</v>
      </c>
      <c r="L69" s="20">
        <v>680</v>
      </c>
    </row>
    <row r="70" spans="1:12" x14ac:dyDescent="0.2">
      <c r="A70" s="19" t="s">
        <v>137</v>
      </c>
      <c r="B70" s="20">
        <v>112</v>
      </c>
      <c r="C70" s="20">
        <v>22</v>
      </c>
      <c r="D70" s="20">
        <v>17</v>
      </c>
      <c r="E70" s="20">
        <v>15</v>
      </c>
      <c r="F70" s="20">
        <v>21</v>
      </c>
      <c r="G70" s="20">
        <v>3</v>
      </c>
      <c r="H70" s="20">
        <v>1</v>
      </c>
      <c r="I70" s="20">
        <v>1</v>
      </c>
      <c r="J70" s="20">
        <v>53</v>
      </c>
      <c r="K70" s="20">
        <v>5</v>
      </c>
      <c r="L70" s="20">
        <v>54</v>
      </c>
    </row>
    <row r="71" spans="1:12" x14ac:dyDescent="0.2">
      <c r="A71" s="19" t="s">
        <v>138</v>
      </c>
      <c r="B71" s="20">
        <v>673</v>
      </c>
      <c r="C71" s="20">
        <v>146</v>
      </c>
      <c r="D71" s="20">
        <v>144</v>
      </c>
      <c r="E71" s="20">
        <v>99</v>
      </c>
      <c r="F71" s="20">
        <v>211</v>
      </c>
      <c r="G71" s="20">
        <v>52</v>
      </c>
      <c r="H71" s="20">
        <v>18</v>
      </c>
      <c r="I71" s="20">
        <v>20</v>
      </c>
      <c r="J71" s="20">
        <v>235</v>
      </c>
      <c r="K71" s="20">
        <v>35</v>
      </c>
      <c r="L71" s="20">
        <v>403</v>
      </c>
    </row>
    <row r="72" spans="1:12" x14ac:dyDescent="0.2">
      <c r="A72" s="19" t="s">
        <v>428</v>
      </c>
      <c r="B72" s="20">
        <v>75</v>
      </c>
      <c r="C72" s="20">
        <v>18</v>
      </c>
      <c r="D72" s="20">
        <v>17</v>
      </c>
      <c r="E72" s="20">
        <v>9</v>
      </c>
      <c r="F72" s="20">
        <v>19</v>
      </c>
      <c r="G72" s="20">
        <v>6</v>
      </c>
      <c r="H72" s="20">
        <v>2</v>
      </c>
      <c r="I72" s="20">
        <v>6</v>
      </c>
      <c r="J72" s="20">
        <v>26</v>
      </c>
      <c r="K72" s="20">
        <v>6</v>
      </c>
      <c r="L72" s="20">
        <v>43</v>
      </c>
    </row>
    <row r="73" spans="1:12" x14ac:dyDescent="0.2">
      <c r="A73" s="19" t="s">
        <v>429</v>
      </c>
      <c r="B73" s="20">
        <v>178</v>
      </c>
      <c r="C73" s="20">
        <v>42</v>
      </c>
      <c r="D73" s="20">
        <v>36</v>
      </c>
      <c r="E73" s="20">
        <v>13</v>
      </c>
      <c r="F73" s="20">
        <v>42</v>
      </c>
      <c r="G73" s="20">
        <v>6</v>
      </c>
      <c r="H73" s="20">
        <v>5</v>
      </c>
      <c r="I73" s="20">
        <v>7</v>
      </c>
      <c r="J73" s="20">
        <v>66</v>
      </c>
      <c r="K73" s="20">
        <v>20</v>
      </c>
      <c r="L73" s="20">
        <v>92</v>
      </c>
    </row>
    <row r="74" spans="1:12" x14ac:dyDescent="0.2">
      <c r="A74" s="19" t="s">
        <v>1441</v>
      </c>
      <c r="B74" s="20">
        <v>1644</v>
      </c>
      <c r="C74" s="20">
        <v>343</v>
      </c>
      <c r="D74" s="20">
        <v>353</v>
      </c>
      <c r="E74" s="20">
        <v>223</v>
      </c>
      <c r="F74" s="20">
        <v>464</v>
      </c>
      <c r="G74" s="20">
        <v>134</v>
      </c>
      <c r="H74" s="20">
        <v>52</v>
      </c>
      <c r="I74" s="20">
        <v>53</v>
      </c>
      <c r="J74" s="20">
        <v>613</v>
      </c>
      <c r="K74" s="20">
        <v>90</v>
      </c>
      <c r="L74" s="20">
        <v>941</v>
      </c>
    </row>
    <row r="75" spans="1:12" x14ac:dyDescent="0.2">
      <c r="A75" s="18" t="s">
        <v>430</v>
      </c>
      <c r="B75" s="18"/>
      <c r="C75" s="18"/>
      <c r="D75" s="18"/>
      <c r="E75" s="18"/>
      <c r="F75" s="18"/>
      <c r="G75" s="18"/>
      <c r="H75" s="18"/>
      <c r="I75" s="18"/>
      <c r="J75" s="18"/>
      <c r="K75" s="18"/>
      <c r="L75" s="18"/>
    </row>
    <row r="76" spans="1:12" x14ac:dyDescent="0.2">
      <c r="A76" s="21" t="s">
        <v>431</v>
      </c>
      <c r="B76" s="34">
        <v>366</v>
      </c>
      <c r="C76" s="34">
        <v>61</v>
      </c>
      <c r="D76" s="34">
        <v>58</v>
      </c>
      <c r="E76" s="34">
        <v>42</v>
      </c>
      <c r="F76" s="34">
        <v>105</v>
      </c>
      <c r="G76" s="34">
        <v>30</v>
      </c>
      <c r="H76" s="34">
        <v>14</v>
      </c>
      <c r="I76" s="34">
        <v>17</v>
      </c>
      <c r="J76" s="34">
        <v>140</v>
      </c>
      <c r="K76" s="34">
        <v>29</v>
      </c>
      <c r="L76" s="34">
        <v>197</v>
      </c>
    </row>
    <row r="77" spans="1:12" x14ac:dyDescent="0.2">
      <c r="A77" s="21" t="s">
        <v>432</v>
      </c>
      <c r="B77" s="34">
        <v>954</v>
      </c>
      <c r="C77" s="34">
        <v>193</v>
      </c>
      <c r="D77" s="34">
        <v>207</v>
      </c>
      <c r="E77" s="34">
        <v>130</v>
      </c>
      <c r="F77" s="34">
        <v>263</v>
      </c>
      <c r="G77" s="34">
        <v>87</v>
      </c>
      <c r="H77" s="34">
        <v>32</v>
      </c>
      <c r="I77" s="34">
        <v>36</v>
      </c>
      <c r="J77" s="34">
        <v>362</v>
      </c>
      <c r="K77" s="34">
        <v>53</v>
      </c>
      <c r="L77" s="34">
        <v>539</v>
      </c>
    </row>
    <row r="78" spans="1:12" x14ac:dyDescent="0.2">
      <c r="A78" s="19" t="s">
        <v>433</v>
      </c>
      <c r="B78" s="20">
        <v>345</v>
      </c>
      <c r="C78" s="20">
        <v>61</v>
      </c>
      <c r="D78" s="20">
        <v>65</v>
      </c>
      <c r="E78" s="20">
        <v>38</v>
      </c>
      <c r="F78" s="20">
        <v>98</v>
      </c>
      <c r="G78" s="20">
        <v>20</v>
      </c>
      <c r="H78" s="20">
        <v>8</v>
      </c>
      <c r="I78" s="20">
        <v>8</v>
      </c>
      <c r="J78" s="20">
        <v>135</v>
      </c>
      <c r="K78" s="20">
        <v>21</v>
      </c>
      <c r="L78" s="20">
        <v>189</v>
      </c>
    </row>
    <row r="79" spans="1:12" x14ac:dyDescent="0.2">
      <c r="A79" s="19" t="s">
        <v>434</v>
      </c>
      <c r="B79" s="20">
        <v>141</v>
      </c>
      <c r="C79" s="20">
        <v>35</v>
      </c>
      <c r="D79" s="20">
        <v>32</v>
      </c>
      <c r="E79" s="20">
        <v>22</v>
      </c>
      <c r="F79" s="20">
        <v>48</v>
      </c>
      <c r="G79" s="20">
        <v>12</v>
      </c>
      <c r="H79" s="20">
        <v>4</v>
      </c>
      <c r="I79" s="20">
        <v>6</v>
      </c>
      <c r="J79" s="20">
        <v>50</v>
      </c>
      <c r="K79" s="20">
        <v>3</v>
      </c>
      <c r="L79" s="20">
        <v>88</v>
      </c>
    </row>
    <row r="80" spans="1:12" x14ac:dyDescent="0.2">
      <c r="A80" s="19" t="s">
        <v>435</v>
      </c>
      <c r="B80" s="20">
        <v>56</v>
      </c>
      <c r="C80" s="20">
        <v>14</v>
      </c>
      <c r="D80" s="20">
        <v>14</v>
      </c>
      <c r="E80" s="20">
        <v>8</v>
      </c>
      <c r="F80" s="20">
        <v>17</v>
      </c>
      <c r="G80" s="20">
        <v>4</v>
      </c>
      <c r="H80" s="20">
        <v>2</v>
      </c>
      <c r="I80" s="20">
        <v>0</v>
      </c>
      <c r="J80" s="20">
        <v>17</v>
      </c>
      <c r="K80" s="20">
        <v>4</v>
      </c>
      <c r="L80" s="20">
        <v>35</v>
      </c>
    </row>
    <row r="81" spans="1:12" x14ac:dyDescent="0.2">
      <c r="A81" s="19" t="s">
        <v>436</v>
      </c>
      <c r="B81" s="20">
        <v>48</v>
      </c>
      <c r="C81" s="20">
        <v>10</v>
      </c>
      <c r="D81" s="20">
        <v>11</v>
      </c>
      <c r="E81" s="20">
        <v>10</v>
      </c>
      <c r="F81" s="20">
        <v>19</v>
      </c>
      <c r="G81" s="20">
        <v>2</v>
      </c>
      <c r="H81" s="20">
        <v>0</v>
      </c>
      <c r="I81" s="20">
        <v>0</v>
      </c>
      <c r="J81" s="20">
        <v>16</v>
      </c>
      <c r="K81" s="20">
        <v>2</v>
      </c>
      <c r="L81" s="20">
        <v>30</v>
      </c>
    </row>
    <row r="82" spans="1:12" x14ac:dyDescent="0.2">
      <c r="A82" s="19" t="s">
        <v>437</v>
      </c>
      <c r="B82" s="20">
        <v>20</v>
      </c>
      <c r="C82" s="20">
        <v>6</v>
      </c>
      <c r="D82" s="20">
        <v>3</v>
      </c>
      <c r="E82" s="20">
        <v>2</v>
      </c>
      <c r="F82" s="20">
        <v>6</v>
      </c>
      <c r="G82" s="20">
        <v>1</v>
      </c>
      <c r="H82" s="20">
        <v>0</v>
      </c>
      <c r="I82" s="20">
        <v>1</v>
      </c>
      <c r="J82" s="20">
        <v>6</v>
      </c>
      <c r="K82" s="20">
        <v>2</v>
      </c>
      <c r="L82" s="20">
        <v>12</v>
      </c>
    </row>
    <row r="83" spans="1:12" x14ac:dyDescent="0.2">
      <c r="A83" s="19" t="s">
        <v>438</v>
      </c>
      <c r="B83" s="20">
        <v>4</v>
      </c>
      <c r="C83" s="20">
        <v>2</v>
      </c>
      <c r="D83" s="20">
        <v>2</v>
      </c>
      <c r="E83" s="20">
        <v>1</v>
      </c>
      <c r="F83" s="20">
        <v>0</v>
      </c>
      <c r="G83" s="20">
        <v>0</v>
      </c>
      <c r="H83" s="20">
        <v>0</v>
      </c>
      <c r="I83" s="20">
        <v>0</v>
      </c>
      <c r="J83" s="20">
        <v>1</v>
      </c>
      <c r="K83" s="20">
        <v>0</v>
      </c>
      <c r="L83" s="20">
        <v>3</v>
      </c>
    </row>
    <row r="84" spans="1:12" x14ac:dyDescent="0.2">
      <c r="A84" s="19" t="s">
        <v>439</v>
      </c>
      <c r="B84" s="20">
        <v>2</v>
      </c>
      <c r="C84" s="20">
        <v>1</v>
      </c>
      <c r="D84" s="20">
        <v>0</v>
      </c>
      <c r="E84" s="20">
        <v>0</v>
      </c>
      <c r="F84" s="20">
        <v>0</v>
      </c>
      <c r="G84" s="20">
        <v>0</v>
      </c>
      <c r="H84" s="20">
        <v>0</v>
      </c>
      <c r="I84" s="20">
        <v>0</v>
      </c>
      <c r="J84" s="20">
        <v>1</v>
      </c>
      <c r="K84" s="20">
        <v>0</v>
      </c>
      <c r="L84" s="20">
        <v>1</v>
      </c>
    </row>
    <row r="85" spans="1:12" x14ac:dyDescent="0.2">
      <c r="A85" s="19" t="s">
        <v>440</v>
      </c>
      <c r="B85" s="20">
        <v>2</v>
      </c>
      <c r="C85" s="20">
        <v>1</v>
      </c>
      <c r="D85" s="20">
        <v>2</v>
      </c>
      <c r="E85" s="20">
        <v>0</v>
      </c>
      <c r="F85" s="20">
        <v>0</v>
      </c>
      <c r="G85" s="20">
        <v>0</v>
      </c>
      <c r="H85" s="20">
        <v>0</v>
      </c>
      <c r="I85" s="20">
        <v>0</v>
      </c>
      <c r="J85" s="20">
        <v>0</v>
      </c>
      <c r="K85" s="20">
        <v>0</v>
      </c>
      <c r="L85" s="20">
        <v>2</v>
      </c>
    </row>
    <row r="86" spans="1:12" x14ac:dyDescent="0.2">
      <c r="A86" s="19" t="s">
        <v>429</v>
      </c>
      <c r="B86" s="20">
        <v>250</v>
      </c>
      <c r="C86" s="20">
        <v>62</v>
      </c>
      <c r="D86" s="20">
        <v>53</v>
      </c>
      <c r="E86" s="20">
        <v>25</v>
      </c>
      <c r="F86" s="20">
        <v>55</v>
      </c>
      <c r="G86" s="20">
        <v>14</v>
      </c>
      <c r="H86" s="20">
        <v>11</v>
      </c>
      <c r="I86" s="20">
        <v>9</v>
      </c>
      <c r="J86" s="20">
        <v>91</v>
      </c>
      <c r="K86" s="20">
        <v>25</v>
      </c>
      <c r="L86" s="20">
        <v>134</v>
      </c>
    </row>
    <row r="87" spans="1:12" x14ac:dyDescent="0.2">
      <c r="A87" s="18" t="s">
        <v>441</v>
      </c>
      <c r="B87" s="18"/>
      <c r="C87" s="18"/>
      <c r="D87" s="18"/>
      <c r="E87" s="18"/>
      <c r="F87" s="18"/>
      <c r="G87" s="18"/>
      <c r="H87" s="18"/>
      <c r="I87" s="18"/>
      <c r="J87" s="18"/>
      <c r="K87" s="18"/>
      <c r="L87" s="18"/>
    </row>
    <row r="88" spans="1:12" x14ac:dyDescent="0.2">
      <c r="A88" s="19" t="s">
        <v>442</v>
      </c>
      <c r="B88" s="20">
        <v>1712</v>
      </c>
      <c r="C88" s="20">
        <v>373</v>
      </c>
      <c r="D88" s="20">
        <v>376</v>
      </c>
      <c r="E88" s="20">
        <v>241</v>
      </c>
      <c r="F88" s="20">
        <v>509</v>
      </c>
      <c r="G88" s="20">
        <v>139</v>
      </c>
      <c r="H88" s="20">
        <v>59</v>
      </c>
      <c r="I88" s="20">
        <v>55</v>
      </c>
      <c r="J88" s="20">
        <v>607</v>
      </c>
      <c r="K88" s="20">
        <v>100</v>
      </c>
      <c r="L88" s="20">
        <v>1005</v>
      </c>
    </row>
    <row r="89" spans="1:12" x14ac:dyDescent="0.2">
      <c r="A89" s="19" t="s">
        <v>139</v>
      </c>
      <c r="B89" s="20">
        <v>76</v>
      </c>
      <c r="C89" s="20">
        <v>18</v>
      </c>
      <c r="D89" s="20">
        <v>18</v>
      </c>
      <c r="E89" s="20">
        <v>15</v>
      </c>
      <c r="F89" s="20">
        <v>23</v>
      </c>
      <c r="G89" s="20">
        <v>9</v>
      </c>
      <c r="H89" s="20">
        <v>4</v>
      </c>
      <c r="I89" s="20">
        <v>2</v>
      </c>
      <c r="J89" s="20">
        <v>22</v>
      </c>
      <c r="K89" s="20">
        <v>5</v>
      </c>
      <c r="L89" s="20">
        <v>49</v>
      </c>
    </row>
    <row r="90" spans="1:12" x14ac:dyDescent="0.2">
      <c r="A90" s="19" t="s">
        <v>443</v>
      </c>
      <c r="B90" s="20">
        <v>59</v>
      </c>
      <c r="C90" s="20">
        <v>9</v>
      </c>
      <c r="D90" s="20">
        <v>6</v>
      </c>
      <c r="E90" s="20">
        <v>5</v>
      </c>
      <c r="F90" s="20">
        <v>15</v>
      </c>
      <c r="G90" s="20">
        <v>3</v>
      </c>
      <c r="H90" s="20">
        <v>1</v>
      </c>
      <c r="I90" s="20">
        <v>3</v>
      </c>
      <c r="J90" s="20">
        <v>28</v>
      </c>
      <c r="K90" s="20">
        <v>3</v>
      </c>
      <c r="L90" s="20">
        <v>28</v>
      </c>
    </row>
    <row r="91" spans="1:12" x14ac:dyDescent="0.2">
      <c r="A91" s="19" t="s">
        <v>140</v>
      </c>
      <c r="B91" s="20">
        <v>194</v>
      </c>
      <c r="C91" s="20">
        <v>26</v>
      </c>
      <c r="D91" s="20">
        <v>19</v>
      </c>
      <c r="E91" s="20">
        <v>7</v>
      </c>
      <c r="F91" s="20">
        <v>35</v>
      </c>
      <c r="G91" s="20">
        <v>10</v>
      </c>
      <c r="H91" s="20">
        <v>4</v>
      </c>
      <c r="I91" s="20">
        <v>5</v>
      </c>
      <c r="J91" s="20">
        <v>105</v>
      </c>
      <c r="K91" s="20">
        <v>16</v>
      </c>
      <c r="L91" s="20">
        <v>73</v>
      </c>
    </row>
    <row r="92" spans="1:12" x14ac:dyDescent="0.2">
      <c r="A92" s="19" t="s">
        <v>141</v>
      </c>
      <c r="B92" s="20">
        <v>16</v>
      </c>
      <c r="C92" s="20">
        <v>4</v>
      </c>
      <c r="D92" s="20">
        <v>4</v>
      </c>
      <c r="E92" s="20">
        <v>1</v>
      </c>
      <c r="F92" s="20">
        <v>4</v>
      </c>
      <c r="G92" s="20">
        <v>2</v>
      </c>
      <c r="H92" s="20">
        <v>1</v>
      </c>
      <c r="I92" s="20">
        <v>1</v>
      </c>
      <c r="J92" s="20">
        <v>7</v>
      </c>
      <c r="K92" s="20">
        <v>2</v>
      </c>
      <c r="L92" s="20">
        <v>7</v>
      </c>
    </row>
    <row r="93" spans="1:12" x14ac:dyDescent="0.2">
      <c r="A93" s="19" t="s">
        <v>401</v>
      </c>
      <c r="B93" s="20">
        <v>46</v>
      </c>
      <c r="C93" s="20">
        <v>4</v>
      </c>
      <c r="D93" s="20">
        <v>6</v>
      </c>
      <c r="E93" s="20">
        <v>3</v>
      </c>
      <c r="F93" s="20">
        <v>9</v>
      </c>
      <c r="G93" s="20">
        <v>3</v>
      </c>
      <c r="H93" s="20">
        <v>1</v>
      </c>
      <c r="I93" s="20">
        <v>6</v>
      </c>
      <c r="J93" s="20">
        <v>18</v>
      </c>
      <c r="K93" s="20">
        <v>3</v>
      </c>
      <c r="L93" s="20">
        <v>25</v>
      </c>
    </row>
    <row r="94" spans="1:12" x14ac:dyDescent="0.2">
      <c r="A94" s="19" t="s">
        <v>429</v>
      </c>
      <c r="B94" s="20">
        <v>85</v>
      </c>
      <c r="C94" s="20">
        <v>12</v>
      </c>
      <c r="D94" s="20">
        <v>18</v>
      </c>
      <c r="E94" s="20">
        <v>6</v>
      </c>
      <c r="F94" s="20">
        <v>16</v>
      </c>
      <c r="G94" s="20">
        <v>4</v>
      </c>
      <c r="H94" s="20">
        <v>1</v>
      </c>
      <c r="I94" s="20">
        <v>5</v>
      </c>
      <c r="J94" s="20">
        <v>32</v>
      </c>
      <c r="K94" s="20">
        <v>10</v>
      </c>
      <c r="L94" s="20">
        <v>43</v>
      </c>
    </row>
    <row r="95" spans="1:12" x14ac:dyDescent="0.2">
      <c r="A95" s="18" t="s">
        <v>444</v>
      </c>
      <c r="B95" s="18"/>
      <c r="C95" s="18"/>
      <c r="D95" s="18"/>
      <c r="E95" s="18"/>
      <c r="F95" s="18"/>
      <c r="G95" s="18"/>
      <c r="H95" s="18"/>
      <c r="I95" s="18"/>
      <c r="J95" s="18"/>
      <c r="K95" s="18"/>
      <c r="L95" s="18"/>
    </row>
    <row r="96" spans="1:12" x14ac:dyDescent="0.2">
      <c r="A96" s="19" t="s">
        <v>445</v>
      </c>
      <c r="B96" s="20">
        <v>1212</v>
      </c>
      <c r="C96" s="20">
        <v>234</v>
      </c>
      <c r="D96" s="20">
        <v>278</v>
      </c>
      <c r="E96" s="20">
        <v>189</v>
      </c>
      <c r="F96" s="20">
        <v>364</v>
      </c>
      <c r="G96" s="20">
        <v>114</v>
      </c>
      <c r="H96" s="20">
        <v>42</v>
      </c>
      <c r="I96" s="20">
        <v>36</v>
      </c>
      <c r="J96" s="20">
        <v>443</v>
      </c>
      <c r="K96" s="20">
        <v>56</v>
      </c>
      <c r="L96" s="20">
        <v>713</v>
      </c>
    </row>
    <row r="97" spans="1:12" x14ac:dyDescent="0.2">
      <c r="A97" s="19" t="s">
        <v>446</v>
      </c>
      <c r="B97" s="20">
        <v>24</v>
      </c>
      <c r="C97" s="20">
        <v>3</v>
      </c>
      <c r="D97" s="20">
        <v>6</v>
      </c>
      <c r="E97" s="20">
        <v>1</v>
      </c>
      <c r="F97" s="20">
        <v>6</v>
      </c>
      <c r="G97" s="20">
        <v>2</v>
      </c>
      <c r="H97" s="20">
        <v>1</v>
      </c>
      <c r="I97" s="20">
        <v>0</v>
      </c>
      <c r="J97" s="20">
        <v>11</v>
      </c>
      <c r="K97" s="20">
        <v>1</v>
      </c>
      <c r="L97" s="20">
        <v>12</v>
      </c>
    </row>
    <row r="98" spans="1:12" x14ac:dyDescent="0.2">
      <c r="A98" s="19" t="s">
        <v>447</v>
      </c>
      <c r="B98" s="20">
        <v>76</v>
      </c>
      <c r="C98" s="20">
        <v>16</v>
      </c>
      <c r="D98" s="20">
        <v>12</v>
      </c>
      <c r="E98" s="20">
        <v>4</v>
      </c>
      <c r="F98" s="20">
        <v>22</v>
      </c>
      <c r="G98" s="20">
        <v>6</v>
      </c>
      <c r="H98" s="20">
        <v>2</v>
      </c>
      <c r="I98" s="20">
        <v>1</v>
      </c>
      <c r="J98" s="20">
        <v>36</v>
      </c>
      <c r="K98" s="20">
        <v>5</v>
      </c>
      <c r="L98" s="20">
        <v>35</v>
      </c>
    </row>
    <row r="99" spans="1:12" x14ac:dyDescent="0.2">
      <c r="A99" s="19" t="s">
        <v>448</v>
      </c>
      <c r="B99" s="20">
        <v>43</v>
      </c>
      <c r="C99" s="20">
        <v>6</v>
      </c>
      <c r="D99" s="20">
        <v>4</v>
      </c>
      <c r="E99" s="20">
        <v>6</v>
      </c>
      <c r="F99" s="20">
        <v>14</v>
      </c>
      <c r="G99" s="20">
        <v>2</v>
      </c>
      <c r="H99" s="20">
        <v>2</v>
      </c>
      <c r="I99" s="20">
        <v>1</v>
      </c>
      <c r="J99" s="20">
        <v>18</v>
      </c>
      <c r="K99" s="20">
        <v>3</v>
      </c>
      <c r="L99" s="20">
        <v>22</v>
      </c>
    </row>
    <row r="100" spans="1:12" x14ac:dyDescent="0.2">
      <c r="A100" s="19" t="s">
        <v>449</v>
      </c>
      <c r="B100" s="20">
        <v>14</v>
      </c>
      <c r="C100" s="20">
        <v>2</v>
      </c>
      <c r="D100" s="20">
        <v>4</v>
      </c>
      <c r="E100" s="20">
        <v>1</v>
      </c>
      <c r="F100" s="20">
        <v>0</v>
      </c>
      <c r="G100" s="20">
        <v>0</v>
      </c>
      <c r="H100" s="20">
        <v>0</v>
      </c>
      <c r="I100" s="20">
        <v>0</v>
      </c>
      <c r="J100" s="20">
        <v>9</v>
      </c>
      <c r="K100" s="20">
        <v>0</v>
      </c>
      <c r="L100" s="20">
        <v>5</v>
      </c>
    </row>
    <row r="101" spans="1:12" x14ac:dyDescent="0.2">
      <c r="A101" s="19" t="s">
        <v>450</v>
      </c>
      <c r="B101" s="20">
        <v>5</v>
      </c>
      <c r="C101" s="20">
        <v>1</v>
      </c>
      <c r="D101" s="20">
        <v>0</v>
      </c>
      <c r="E101" s="20">
        <v>0</v>
      </c>
      <c r="F101" s="20">
        <v>2</v>
      </c>
      <c r="G101" s="20">
        <v>2</v>
      </c>
      <c r="H101" s="20">
        <v>0</v>
      </c>
      <c r="I101" s="20">
        <v>0</v>
      </c>
      <c r="J101" s="20">
        <v>2</v>
      </c>
      <c r="K101" s="20">
        <v>0</v>
      </c>
      <c r="L101" s="20">
        <v>3</v>
      </c>
    </row>
    <row r="102" spans="1:12" x14ac:dyDescent="0.2">
      <c r="A102" s="19" t="s">
        <v>429</v>
      </c>
      <c r="B102" s="20">
        <v>414</v>
      </c>
      <c r="C102" s="20">
        <v>129</v>
      </c>
      <c r="D102" s="20">
        <v>90</v>
      </c>
      <c r="E102" s="20">
        <v>55</v>
      </c>
      <c r="F102" s="20">
        <v>124</v>
      </c>
      <c r="G102" s="20">
        <v>22</v>
      </c>
      <c r="H102" s="20">
        <v>16</v>
      </c>
      <c r="I102" s="20">
        <v>19</v>
      </c>
      <c r="J102" s="20">
        <v>110</v>
      </c>
      <c r="K102" s="20">
        <v>40</v>
      </c>
      <c r="L102" s="20">
        <v>264</v>
      </c>
    </row>
    <row r="103" spans="1:12" x14ac:dyDescent="0.2">
      <c r="A103" s="18" t="s">
        <v>451</v>
      </c>
      <c r="B103" s="18"/>
      <c r="C103" s="18"/>
      <c r="D103" s="18"/>
      <c r="E103" s="18"/>
      <c r="F103" s="18"/>
      <c r="G103" s="18"/>
      <c r="H103" s="18"/>
      <c r="I103" s="18"/>
      <c r="J103" s="18"/>
      <c r="K103" s="18"/>
      <c r="L103" s="18"/>
    </row>
    <row r="104" spans="1:12" x14ac:dyDescent="0.2">
      <c r="A104" s="19" t="s">
        <v>445</v>
      </c>
      <c r="B104" s="20">
        <v>13</v>
      </c>
      <c r="C104" s="20">
        <v>0</v>
      </c>
      <c r="D104" s="20">
        <v>2</v>
      </c>
      <c r="E104" s="20">
        <v>0</v>
      </c>
      <c r="F104" s="20">
        <v>4</v>
      </c>
      <c r="G104" s="20">
        <v>1</v>
      </c>
      <c r="H104" s="20">
        <v>0</v>
      </c>
      <c r="I104" s="20">
        <v>2</v>
      </c>
      <c r="J104" s="20">
        <v>3</v>
      </c>
      <c r="K104" s="20">
        <v>1</v>
      </c>
      <c r="L104" s="20">
        <v>9</v>
      </c>
    </row>
    <row r="105" spans="1:12" x14ac:dyDescent="0.2">
      <c r="A105" s="19" t="s">
        <v>446</v>
      </c>
      <c r="B105" s="20">
        <v>89</v>
      </c>
      <c r="C105" s="20">
        <v>11</v>
      </c>
      <c r="D105" s="20">
        <v>7</v>
      </c>
      <c r="E105" s="20">
        <v>5</v>
      </c>
      <c r="F105" s="20">
        <v>15</v>
      </c>
      <c r="G105" s="20">
        <v>8</v>
      </c>
      <c r="H105" s="20">
        <v>2</v>
      </c>
      <c r="I105" s="20">
        <v>3</v>
      </c>
      <c r="J105" s="20">
        <v>50</v>
      </c>
      <c r="K105" s="20">
        <v>5</v>
      </c>
      <c r="L105" s="20">
        <v>34</v>
      </c>
    </row>
    <row r="106" spans="1:12" x14ac:dyDescent="0.2">
      <c r="A106" s="19" t="s">
        <v>447</v>
      </c>
      <c r="B106" s="20">
        <v>143</v>
      </c>
      <c r="C106" s="20">
        <v>22</v>
      </c>
      <c r="D106" s="20">
        <v>19</v>
      </c>
      <c r="E106" s="20">
        <v>6</v>
      </c>
      <c r="F106" s="20">
        <v>28</v>
      </c>
      <c r="G106" s="20">
        <v>7</v>
      </c>
      <c r="H106" s="20">
        <v>3</v>
      </c>
      <c r="I106" s="20">
        <v>4</v>
      </c>
      <c r="J106" s="20">
        <v>71</v>
      </c>
      <c r="K106" s="20">
        <v>14</v>
      </c>
      <c r="L106" s="20">
        <v>58</v>
      </c>
    </row>
    <row r="107" spans="1:12" x14ac:dyDescent="0.2">
      <c r="A107" s="19" t="s">
        <v>448</v>
      </c>
      <c r="B107" s="20">
        <v>27</v>
      </c>
      <c r="C107" s="20">
        <v>6</v>
      </c>
      <c r="D107" s="20">
        <v>3</v>
      </c>
      <c r="E107" s="20">
        <v>2</v>
      </c>
      <c r="F107" s="20">
        <v>8</v>
      </c>
      <c r="G107" s="20">
        <v>2</v>
      </c>
      <c r="H107" s="20">
        <v>1</v>
      </c>
      <c r="I107" s="20">
        <v>1</v>
      </c>
      <c r="J107" s="20">
        <v>12</v>
      </c>
      <c r="K107" s="20">
        <v>2</v>
      </c>
      <c r="L107" s="20">
        <v>13</v>
      </c>
    </row>
    <row r="108" spans="1:12" x14ac:dyDescent="0.2">
      <c r="A108" s="19" t="s">
        <v>449</v>
      </c>
      <c r="B108" s="20">
        <v>5</v>
      </c>
      <c r="C108" s="20">
        <v>0</v>
      </c>
      <c r="D108" s="20">
        <v>1</v>
      </c>
      <c r="E108" s="20">
        <v>0</v>
      </c>
      <c r="F108" s="20">
        <v>1</v>
      </c>
      <c r="G108" s="20">
        <v>0</v>
      </c>
      <c r="H108" s="20">
        <v>0</v>
      </c>
      <c r="I108" s="20">
        <v>1</v>
      </c>
      <c r="J108" s="20">
        <v>2</v>
      </c>
      <c r="K108" s="20">
        <v>0</v>
      </c>
      <c r="L108" s="20">
        <v>3</v>
      </c>
    </row>
    <row r="109" spans="1:12" x14ac:dyDescent="0.2">
      <c r="A109" s="19" t="s">
        <v>450</v>
      </c>
      <c r="B109" s="20">
        <v>10</v>
      </c>
      <c r="C109" s="20">
        <v>1</v>
      </c>
      <c r="D109" s="20">
        <v>1</v>
      </c>
      <c r="E109" s="20">
        <v>2</v>
      </c>
      <c r="F109" s="20">
        <v>2</v>
      </c>
      <c r="G109" s="20">
        <v>0</v>
      </c>
      <c r="H109" s="20">
        <v>0</v>
      </c>
      <c r="I109" s="20">
        <v>0</v>
      </c>
      <c r="J109" s="20">
        <v>5</v>
      </c>
      <c r="K109" s="20">
        <v>1</v>
      </c>
      <c r="L109" s="20">
        <v>4</v>
      </c>
    </row>
    <row r="110" spans="1:12" x14ac:dyDescent="0.2">
      <c r="A110" s="19" t="s">
        <v>429</v>
      </c>
      <c r="B110" s="20">
        <v>28</v>
      </c>
      <c r="C110" s="20">
        <v>3</v>
      </c>
      <c r="D110" s="20">
        <v>2</v>
      </c>
      <c r="E110" s="20">
        <v>1</v>
      </c>
      <c r="F110" s="20">
        <v>5</v>
      </c>
      <c r="G110" s="20">
        <v>0</v>
      </c>
      <c r="H110" s="20">
        <v>1</v>
      </c>
      <c r="I110" s="20">
        <v>4</v>
      </c>
      <c r="J110" s="20">
        <v>15</v>
      </c>
      <c r="K110" s="20">
        <v>1</v>
      </c>
      <c r="L110" s="20">
        <v>12</v>
      </c>
    </row>
    <row r="111" spans="1:12" x14ac:dyDescent="0.2">
      <c r="A111" s="18" t="s">
        <v>142</v>
      </c>
      <c r="B111" s="18"/>
      <c r="C111" s="18"/>
      <c r="D111" s="18"/>
      <c r="E111" s="18"/>
      <c r="F111" s="18"/>
      <c r="G111" s="18"/>
      <c r="H111" s="18"/>
      <c r="I111" s="18"/>
      <c r="J111" s="18"/>
      <c r="K111" s="18"/>
      <c r="L111" s="18"/>
    </row>
    <row r="112" spans="1:12" x14ac:dyDescent="0.2">
      <c r="A112" s="19" t="s">
        <v>452</v>
      </c>
      <c r="B112" s="20">
        <v>90</v>
      </c>
      <c r="C112" s="20">
        <v>17</v>
      </c>
      <c r="D112" s="20">
        <v>21</v>
      </c>
      <c r="E112" s="20">
        <v>19</v>
      </c>
      <c r="F112" s="20">
        <v>29</v>
      </c>
      <c r="G112" s="20">
        <v>6</v>
      </c>
      <c r="H112" s="20">
        <v>1</v>
      </c>
      <c r="I112" s="20">
        <v>1</v>
      </c>
      <c r="J112" s="20">
        <v>31</v>
      </c>
      <c r="K112" s="20">
        <v>4</v>
      </c>
      <c r="L112" s="20">
        <v>55</v>
      </c>
    </row>
    <row r="113" spans="1:12" x14ac:dyDescent="0.2">
      <c r="A113" s="19" t="s">
        <v>453</v>
      </c>
      <c r="B113" s="20">
        <v>307</v>
      </c>
      <c r="C113" s="20">
        <v>45</v>
      </c>
      <c r="D113" s="20">
        <v>52</v>
      </c>
      <c r="E113" s="20">
        <v>46</v>
      </c>
      <c r="F113" s="20">
        <v>89</v>
      </c>
      <c r="G113" s="20">
        <v>39</v>
      </c>
      <c r="H113" s="20">
        <v>9</v>
      </c>
      <c r="I113" s="20">
        <v>5</v>
      </c>
      <c r="J113" s="20">
        <v>134</v>
      </c>
      <c r="K113" s="20">
        <v>10</v>
      </c>
      <c r="L113" s="20">
        <v>163</v>
      </c>
    </row>
    <row r="114" spans="1:12" x14ac:dyDescent="0.2">
      <c r="A114" s="19" t="s">
        <v>454</v>
      </c>
      <c r="B114" s="20">
        <v>392</v>
      </c>
      <c r="C114" s="20">
        <v>73</v>
      </c>
      <c r="D114" s="20">
        <v>77</v>
      </c>
      <c r="E114" s="20">
        <v>54</v>
      </c>
      <c r="F114" s="20">
        <v>125</v>
      </c>
      <c r="G114" s="20">
        <v>34</v>
      </c>
      <c r="H114" s="20">
        <v>14</v>
      </c>
      <c r="I114" s="20">
        <v>13</v>
      </c>
      <c r="J114" s="20">
        <v>147</v>
      </c>
      <c r="K114" s="20">
        <v>16</v>
      </c>
      <c r="L114" s="20">
        <v>229</v>
      </c>
    </row>
    <row r="115" spans="1:12" x14ac:dyDescent="0.2">
      <c r="A115" s="19" t="s">
        <v>455</v>
      </c>
      <c r="B115" s="20">
        <v>379</v>
      </c>
      <c r="C115" s="20">
        <v>80</v>
      </c>
      <c r="D115" s="20">
        <v>77</v>
      </c>
      <c r="E115" s="20">
        <v>37</v>
      </c>
      <c r="F115" s="20">
        <v>113</v>
      </c>
      <c r="G115" s="20">
        <v>34</v>
      </c>
      <c r="H115" s="20">
        <v>16</v>
      </c>
      <c r="I115" s="20">
        <v>12</v>
      </c>
      <c r="J115" s="20">
        <v>134</v>
      </c>
      <c r="K115" s="20">
        <v>27</v>
      </c>
      <c r="L115" s="20">
        <v>218</v>
      </c>
    </row>
    <row r="116" spans="1:12" x14ac:dyDescent="0.2">
      <c r="A116" s="19" t="s">
        <v>456</v>
      </c>
      <c r="B116" s="20">
        <v>951</v>
      </c>
      <c r="C116" s="20">
        <v>219</v>
      </c>
      <c r="D116" s="20">
        <v>205</v>
      </c>
      <c r="E116" s="20">
        <v>116</v>
      </c>
      <c r="F116" s="20">
        <v>242</v>
      </c>
      <c r="G116" s="20">
        <v>55</v>
      </c>
      <c r="H116" s="20">
        <v>30</v>
      </c>
      <c r="I116" s="20">
        <v>42</v>
      </c>
      <c r="J116" s="20">
        <v>347</v>
      </c>
      <c r="K116" s="20">
        <v>75</v>
      </c>
      <c r="L116" s="20">
        <v>529</v>
      </c>
    </row>
    <row r="117" spans="1:12" x14ac:dyDescent="0.2">
      <c r="A117" s="19" t="s">
        <v>429</v>
      </c>
      <c r="B117" s="20">
        <v>69</v>
      </c>
      <c r="C117" s="20">
        <v>12</v>
      </c>
      <c r="D117" s="20">
        <v>15</v>
      </c>
      <c r="E117" s="20">
        <v>6</v>
      </c>
      <c r="F117" s="20">
        <v>13</v>
      </c>
      <c r="G117" s="20">
        <v>2</v>
      </c>
      <c r="H117" s="20">
        <v>1</v>
      </c>
      <c r="I117" s="20">
        <v>4</v>
      </c>
      <c r="J117" s="20">
        <v>26</v>
      </c>
      <c r="K117" s="20">
        <v>7</v>
      </c>
      <c r="L117" s="20">
        <v>36</v>
      </c>
    </row>
    <row r="118" spans="1:12" x14ac:dyDescent="0.2">
      <c r="A118" s="18" t="s">
        <v>143</v>
      </c>
      <c r="B118" s="18"/>
      <c r="C118" s="18"/>
      <c r="D118" s="18"/>
      <c r="E118" s="18"/>
      <c r="F118" s="18"/>
      <c r="G118" s="18"/>
      <c r="H118" s="18"/>
      <c r="I118" s="18"/>
      <c r="J118" s="18"/>
      <c r="K118" s="18"/>
      <c r="L118" s="18"/>
    </row>
    <row r="119" spans="1:12" x14ac:dyDescent="0.2">
      <c r="A119" s="21" t="s">
        <v>457</v>
      </c>
      <c r="B119" s="21"/>
      <c r="C119" s="21"/>
      <c r="D119" s="21"/>
      <c r="E119" s="21"/>
      <c r="F119" s="21"/>
      <c r="G119" s="21"/>
      <c r="H119" s="21"/>
      <c r="I119" s="21"/>
      <c r="J119" s="21"/>
      <c r="K119" s="21"/>
      <c r="L119" s="21"/>
    </row>
    <row r="120" spans="1:12" x14ac:dyDescent="0.2">
      <c r="A120" s="19" t="s">
        <v>458</v>
      </c>
      <c r="B120" s="20">
        <v>546</v>
      </c>
      <c r="C120" s="20">
        <v>91</v>
      </c>
      <c r="D120" s="20">
        <v>101</v>
      </c>
      <c r="E120" s="20">
        <v>95</v>
      </c>
      <c r="F120" s="20">
        <v>173</v>
      </c>
      <c r="G120" s="20">
        <v>70</v>
      </c>
      <c r="H120" s="20">
        <v>23</v>
      </c>
      <c r="I120" s="20">
        <v>15</v>
      </c>
      <c r="J120" s="20">
        <v>211</v>
      </c>
      <c r="K120" s="20">
        <v>22</v>
      </c>
      <c r="L120" s="20">
        <v>313</v>
      </c>
    </row>
    <row r="121" spans="1:12" x14ac:dyDescent="0.2">
      <c r="A121" s="19" t="s">
        <v>459</v>
      </c>
      <c r="B121" s="20">
        <v>531</v>
      </c>
      <c r="C121" s="20">
        <v>114</v>
      </c>
      <c r="D121" s="20">
        <v>111</v>
      </c>
      <c r="E121" s="20">
        <v>63</v>
      </c>
      <c r="F121" s="20">
        <v>181</v>
      </c>
      <c r="G121" s="20">
        <v>39</v>
      </c>
      <c r="H121" s="20">
        <v>19</v>
      </c>
      <c r="I121" s="20">
        <v>19</v>
      </c>
      <c r="J121" s="20">
        <v>200</v>
      </c>
      <c r="K121" s="20">
        <v>18</v>
      </c>
      <c r="L121" s="20">
        <v>313</v>
      </c>
    </row>
    <row r="122" spans="1:12" x14ac:dyDescent="0.2">
      <c r="A122" s="19" t="s">
        <v>460</v>
      </c>
      <c r="B122" s="20">
        <v>205</v>
      </c>
      <c r="C122" s="20">
        <v>38</v>
      </c>
      <c r="D122" s="20">
        <v>47</v>
      </c>
      <c r="E122" s="20">
        <v>26</v>
      </c>
      <c r="F122" s="20">
        <v>49</v>
      </c>
      <c r="G122" s="20">
        <v>15</v>
      </c>
      <c r="H122" s="20">
        <v>4</v>
      </c>
      <c r="I122" s="20">
        <v>9</v>
      </c>
      <c r="J122" s="20">
        <v>76</v>
      </c>
      <c r="K122" s="20">
        <v>16</v>
      </c>
      <c r="L122" s="20">
        <v>113</v>
      </c>
    </row>
    <row r="123" spans="1:12" x14ac:dyDescent="0.2">
      <c r="A123" s="19" t="s">
        <v>461</v>
      </c>
      <c r="B123" s="20">
        <v>762</v>
      </c>
      <c r="C123" s="20">
        <v>178</v>
      </c>
      <c r="D123" s="20">
        <v>156</v>
      </c>
      <c r="E123" s="20">
        <v>78</v>
      </c>
      <c r="F123" s="20">
        <v>179</v>
      </c>
      <c r="G123" s="20">
        <v>41</v>
      </c>
      <c r="H123" s="20">
        <v>18</v>
      </c>
      <c r="I123" s="20">
        <v>24</v>
      </c>
      <c r="J123" s="20">
        <v>281</v>
      </c>
      <c r="K123" s="20">
        <v>68</v>
      </c>
      <c r="L123" s="20">
        <v>413</v>
      </c>
    </row>
    <row r="124" spans="1:12" x14ac:dyDescent="0.2">
      <c r="A124" s="19" t="s">
        <v>429</v>
      </c>
      <c r="B124" s="20">
        <v>144</v>
      </c>
      <c r="C124" s="20">
        <v>25</v>
      </c>
      <c r="D124" s="20">
        <v>32</v>
      </c>
      <c r="E124" s="20">
        <v>16</v>
      </c>
      <c r="F124" s="20">
        <v>29</v>
      </c>
      <c r="G124" s="20">
        <v>5</v>
      </c>
      <c r="H124" s="20">
        <v>7</v>
      </c>
      <c r="I124" s="20">
        <v>10</v>
      </c>
      <c r="J124" s="20">
        <v>51</v>
      </c>
      <c r="K124" s="20">
        <v>15</v>
      </c>
      <c r="L124" s="20">
        <v>78</v>
      </c>
    </row>
    <row r="125" spans="1:12" x14ac:dyDescent="0.2">
      <c r="A125" s="18" t="s">
        <v>143</v>
      </c>
      <c r="B125" s="18"/>
      <c r="C125" s="18"/>
      <c r="D125" s="18"/>
      <c r="E125" s="18"/>
      <c r="F125" s="18"/>
      <c r="G125" s="18"/>
      <c r="H125" s="18"/>
      <c r="I125" s="18"/>
      <c r="J125" s="18"/>
      <c r="K125" s="18"/>
      <c r="L125" s="18"/>
    </row>
    <row r="126" spans="1:12" x14ac:dyDescent="0.2">
      <c r="A126" s="21" t="s">
        <v>462</v>
      </c>
      <c r="B126" s="21"/>
      <c r="C126" s="21"/>
      <c r="D126" s="21"/>
      <c r="E126" s="21"/>
      <c r="F126" s="21"/>
      <c r="G126" s="21"/>
      <c r="H126" s="21"/>
      <c r="I126" s="21"/>
      <c r="J126" s="21"/>
      <c r="K126" s="21"/>
      <c r="L126" s="21"/>
    </row>
    <row r="127" spans="1:12" x14ac:dyDescent="0.2">
      <c r="A127" s="19" t="s">
        <v>458</v>
      </c>
      <c r="B127" s="20">
        <v>285</v>
      </c>
      <c r="C127" s="20">
        <v>39</v>
      </c>
      <c r="D127" s="20">
        <v>54</v>
      </c>
      <c r="E127" s="20">
        <v>42</v>
      </c>
      <c r="F127" s="20">
        <v>86</v>
      </c>
      <c r="G127" s="20">
        <v>25</v>
      </c>
      <c r="H127" s="20">
        <v>9</v>
      </c>
      <c r="I127" s="20">
        <v>4</v>
      </c>
      <c r="J127" s="20">
        <v>128</v>
      </c>
      <c r="K127" s="20">
        <v>4</v>
      </c>
      <c r="L127" s="20">
        <v>153</v>
      </c>
    </row>
    <row r="128" spans="1:12" x14ac:dyDescent="0.2">
      <c r="A128" s="19" t="s">
        <v>459</v>
      </c>
      <c r="B128" s="20">
        <v>217</v>
      </c>
      <c r="C128" s="20">
        <v>43</v>
      </c>
      <c r="D128" s="20">
        <v>44</v>
      </c>
      <c r="E128" s="20">
        <v>29</v>
      </c>
      <c r="F128" s="20">
        <v>73</v>
      </c>
      <c r="G128" s="20">
        <v>26</v>
      </c>
      <c r="H128" s="20">
        <v>7</v>
      </c>
      <c r="I128" s="20">
        <v>6</v>
      </c>
      <c r="J128" s="20">
        <v>84</v>
      </c>
      <c r="K128" s="20">
        <v>11</v>
      </c>
      <c r="L128" s="20">
        <v>122</v>
      </c>
    </row>
    <row r="129" spans="1:12" x14ac:dyDescent="0.2">
      <c r="A129" s="19" t="s">
        <v>460</v>
      </c>
      <c r="B129" s="20">
        <v>142</v>
      </c>
      <c r="C129" s="20">
        <v>28</v>
      </c>
      <c r="D129" s="20">
        <v>29</v>
      </c>
      <c r="E129" s="20">
        <v>22</v>
      </c>
      <c r="F129" s="20">
        <v>44</v>
      </c>
      <c r="G129" s="20">
        <v>13</v>
      </c>
      <c r="H129" s="20">
        <v>3</v>
      </c>
      <c r="I129" s="20">
        <v>7</v>
      </c>
      <c r="J129" s="20">
        <v>55</v>
      </c>
      <c r="K129" s="20">
        <v>5</v>
      </c>
      <c r="L129" s="20">
        <v>82</v>
      </c>
    </row>
    <row r="130" spans="1:12" x14ac:dyDescent="0.2">
      <c r="A130" s="19" t="s">
        <v>461</v>
      </c>
      <c r="B130" s="20">
        <v>1184</v>
      </c>
      <c r="C130" s="20">
        <v>256</v>
      </c>
      <c r="D130" s="20">
        <v>252</v>
      </c>
      <c r="E130" s="20">
        <v>137</v>
      </c>
      <c r="F130" s="20">
        <v>312</v>
      </c>
      <c r="G130" s="20">
        <v>78</v>
      </c>
      <c r="H130" s="20">
        <v>35</v>
      </c>
      <c r="I130" s="20">
        <v>40</v>
      </c>
      <c r="J130" s="20">
        <v>439</v>
      </c>
      <c r="K130" s="20">
        <v>87</v>
      </c>
      <c r="L130" s="20">
        <v>658</v>
      </c>
    </row>
    <row r="131" spans="1:12" x14ac:dyDescent="0.2">
      <c r="A131" s="19" t="s">
        <v>429</v>
      </c>
      <c r="B131" s="20">
        <v>360</v>
      </c>
      <c r="C131" s="20">
        <v>80</v>
      </c>
      <c r="D131" s="20">
        <v>68</v>
      </c>
      <c r="E131" s="20">
        <v>48</v>
      </c>
      <c r="F131" s="20">
        <v>96</v>
      </c>
      <c r="G131" s="20">
        <v>28</v>
      </c>
      <c r="H131" s="20">
        <v>17</v>
      </c>
      <c r="I131" s="20">
        <v>20</v>
      </c>
      <c r="J131" s="20">
        <v>113</v>
      </c>
      <c r="K131" s="20">
        <v>32</v>
      </c>
      <c r="L131" s="20">
        <v>215</v>
      </c>
    </row>
    <row r="132" spans="1:12" x14ac:dyDescent="0.2">
      <c r="A132" s="18" t="s">
        <v>143</v>
      </c>
      <c r="B132" s="18"/>
      <c r="C132" s="18"/>
      <c r="D132" s="18"/>
      <c r="E132" s="18"/>
      <c r="F132" s="18"/>
      <c r="G132" s="18"/>
      <c r="H132" s="18"/>
      <c r="I132" s="18"/>
      <c r="J132" s="18"/>
      <c r="K132" s="18"/>
      <c r="L132" s="18"/>
    </row>
    <row r="133" spans="1:12" x14ac:dyDescent="0.2">
      <c r="A133" s="21" t="s">
        <v>463</v>
      </c>
      <c r="B133" s="21"/>
      <c r="C133" s="21"/>
      <c r="D133" s="21"/>
      <c r="E133" s="21"/>
      <c r="F133" s="21"/>
      <c r="G133" s="21"/>
      <c r="H133" s="21"/>
      <c r="I133" s="21"/>
      <c r="J133" s="21"/>
      <c r="K133" s="21"/>
      <c r="L133" s="21"/>
    </row>
    <row r="134" spans="1:12" x14ac:dyDescent="0.2">
      <c r="A134" s="19" t="s">
        <v>458</v>
      </c>
      <c r="B134" s="20">
        <v>330</v>
      </c>
      <c r="C134" s="20">
        <v>55</v>
      </c>
      <c r="D134" s="20">
        <v>74</v>
      </c>
      <c r="E134" s="20">
        <v>38</v>
      </c>
      <c r="F134" s="20">
        <v>101</v>
      </c>
      <c r="G134" s="20">
        <v>24</v>
      </c>
      <c r="H134" s="20">
        <v>7</v>
      </c>
      <c r="I134" s="20">
        <v>10</v>
      </c>
      <c r="J134" s="20">
        <v>134</v>
      </c>
      <c r="K134" s="20">
        <v>15</v>
      </c>
      <c r="L134" s="20">
        <v>181</v>
      </c>
    </row>
    <row r="135" spans="1:12" x14ac:dyDescent="0.2">
      <c r="A135" s="19" t="s">
        <v>459</v>
      </c>
      <c r="B135" s="20">
        <v>326</v>
      </c>
      <c r="C135" s="20">
        <v>63</v>
      </c>
      <c r="D135" s="20">
        <v>64</v>
      </c>
      <c r="E135" s="20">
        <v>41</v>
      </c>
      <c r="F135" s="20">
        <v>121</v>
      </c>
      <c r="G135" s="20">
        <v>39</v>
      </c>
      <c r="H135" s="20">
        <v>14</v>
      </c>
      <c r="I135" s="20">
        <v>9</v>
      </c>
      <c r="J135" s="20">
        <v>121</v>
      </c>
      <c r="K135" s="20">
        <v>11</v>
      </c>
      <c r="L135" s="20">
        <v>194</v>
      </c>
    </row>
    <row r="136" spans="1:12" x14ac:dyDescent="0.2">
      <c r="A136" s="19" t="s">
        <v>460</v>
      </c>
      <c r="B136" s="20">
        <v>133</v>
      </c>
      <c r="C136" s="20">
        <v>26</v>
      </c>
      <c r="D136" s="20">
        <v>28</v>
      </c>
      <c r="E136" s="20">
        <v>24</v>
      </c>
      <c r="F136" s="20">
        <v>39</v>
      </c>
      <c r="G136" s="20">
        <v>14</v>
      </c>
      <c r="H136" s="20">
        <v>6</v>
      </c>
      <c r="I136" s="20">
        <v>1</v>
      </c>
      <c r="J136" s="20">
        <v>55</v>
      </c>
      <c r="K136" s="20">
        <v>4</v>
      </c>
      <c r="L136" s="20">
        <v>74</v>
      </c>
    </row>
    <row r="137" spans="1:12" x14ac:dyDescent="0.2">
      <c r="A137" s="19" t="s">
        <v>461</v>
      </c>
      <c r="B137" s="20">
        <v>1070</v>
      </c>
      <c r="C137" s="20">
        <v>229</v>
      </c>
      <c r="D137" s="20">
        <v>217</v>
      </c>
      <c r="E137" s="20">
        <v>133</v>
      </c>
      <c r="F137" s="20">
        <v>266</v>
      </c>
      <c r="G137" s="20">
        <v>69</v>
      </c>
      <c r="H137" s="20">
        <v>29</v>
      </c>
      <c r="I137" s="20">
        <v>40</v>
      </c>
      <c r="J137" s="20">
        <v>401</v>
      </c>
      <c r="K137" s="20">
        <v>82</v>
      </c>
      <c r="L137" s="20">
        <v>587</v>
      </c>
    </row>
    <row r="138" spans="1:12" x14ac:dyDescent="0.2">
      <c r="A138" s="19" t="s">
        <v>429</v>
      </c>
      <c r="B138" s="20">
        <v>329</v>
      </c>
      <c r="C138" s="20">
        <v>73</v>
      </c>
      <c r="D138" s="20">
        <v>64</v>
      </c>
      <c r="E138" s="20">
        <v>42</v>
      </c>
      <c r="F138" s="20">
        <v>84</v>
      </c>
      <c r="G138" s="20">
        <v>24</v>
      </c>
      <c r="H138" s="20">
        <v>15</v>
      </c>
      <c r="I138" s="20">
        <v>17</v>
      </c>
      <c r="J138" s="20">
        <v>108</v>
      </c>
      <c r="K138" s="20">
        <v>27</v>
      </c>
      <c r="L138" s="20">
        <v>194</v>
      </c>
    </row>
    <row r="139" spans="1:12" x14ac:dyDescent="0.2">
      <c r="A139" s="18" t="s">
        <v>143</v>
      </c>
      <c r="B139" s="18"/>
      <c r="C139" s="18"/>
      <c r="D139" s="18"/>
      <c r="E139" s="18"/>
      <c r="F139" s="18"/>
      <c r="G139" s="18"/>
      <c r="H139" s="18"/>
      <c r="I139" s="18"/>
      <c r="J139" s="18"/>
      <c r="K139" s="18"/>
      <c r="L139" s="18"/>
    </row>
    <row r="140" spans="1:12" x14ac:dyDescent="0.2">
      <c r="A140" s="21" t="s">
        <v>464</v>
      </c>
      <c r="B140" s="21"/>
      <c r="C140" s="21"/>
      <c r="D140" s="21"/>
      <c r="E140" s="21"/>
      <c r="F140" s="21"/>
      <c r="G140" s="21"/>
      <c r="H140" s="21"/>
      <c r="I140" s="21"/>
      <c r="J140" s="21"/>
      <c r="K140" s="21"/>
      <c r="L140" s="21"/>
    </row>
    <row r="141" spans="1:12" x14ac:dyDescent="0.2">
      <c r="A141" s="19" t="s">
        <v>458</v>
      </c>
      <c r="B141" s="20">
        <v>39</v>
      </c>
      <c r="C141" s="20">
        <v>6</v>
      </c>
      <c r="D141" s="20">
        <v>3</v>
      </c>
      <c r="E141" s="20">
        <v>9</v>
      </c>
      <c r="F141" s="20">
        <v>13</v>
      </c>
      <c r="G141" s="20">
        <v>4</v>
      </c>
      <c r="H141" s="20">
        <v>2</v>
      </c>
      <c r="I141" s="20">
        <v>0</v>
      </c>
      <c r="J141" s="20">
        <v>15</v>
      </c>
      <c r="K141" s="20">
        <v>3</v>
      </c>
      <c r="L141" s="20">
        <v>21</v>
      </c>
    </row>
    <row r="142" spans="1:12" x14ac:dyDescent="0.2">
      <c r="A142" s="19" t="s">
        <v>459</v>
      </c>
      <c r="B142" s="20">
        <v>75</v>
      </c>
      <c r="C142" s="20">
        <v>9</v>
      </c>
      <c r="D142" s="20">
        <v>12</v>
      </c>
      <c r="E142" s="20">
        <v>7</v>
      </c>
      <c r="F142" s="20">
        <v>25</v>
      </c>
      <c r="G142" s="20">
        <v>7</v>
      </c>
      <c r="H142" s="20">
        <v>3</v>
      </c>
      <c r="I142" s="20">
        <v>3</v>
      </c>
      <c r="J142" s="20">
        <v>32</v>
      </c>
      <c r="K142" s="20">
        <v>0</v>
      </c>
      <c r="L142" s="20">
        <v>43</v>
      </c>
    </row>
    <row r="143" spans="1:12" x14ac:dyDescent="0.2">
      <c r="A143" s="19" t="s">
        <v>460</v>
      </c>
      <c r="B143" s="20">
        <v>117</v>
      </c>
      <c r="C143" s="20">
        <v>14</v>
      </c>
      <c r="D143" s="20">
        <v>22</v>
      </c>
      <c r="E143" s="20">
        <v>20</v>
      </c>
      <c r="F143" s="20">
        <v>38</v>
      </c>
      <c r="G143" s="20">
        <v>12</v>
      </c>
      <c r="H143" s="20">
        <v>2</v>
      </c>
      <c r="I143" s="20">
        <v>7</v>
      </c>
      <c r="J143" s="20">
        <v>46</v>
      </c>
      <c r="K143" s="20">
        <v>1</v>
      </c>
      <c r="L143" s="20">
        <v>70</v>
      </c>
    </row>
    <row r="144" spans="1:12" x14ac:dyDescent="0.2">
      <c r="A144" s="19" t="s">
        <v>461</v>
      </c>
      <c r="B144" s="20">
        <v>1288</v>
      </c>
      <c r="C144" s="20">
        <v>270</v>
      </c>
      <c r="D144" s="20">
        <v>278</v>
      </c>
      <c r="E144" s="20">
        <v>169</v>
      </c>
      <c r="F144" s="20">
        <v>341</v>
      </c>
      <c r="G144" s="20">
        <v>93</v>
      </c>
      <c r="H144" s="20">
        <v>42</v>
      </c>
      <c r="I144" s="20">
        <v>40</v>
      </c>
      <c r="J144" s="20">
        <v>500</v>
      </c>
      <c r="K144" s="20">
        <v>81</v>
      </c>
      <c r="L144" s="20">
        <v>707</v>
      </c>
    </row>
    <row r="145" spans="1:12" x14ac:dyDescent="0.2">
      <c r="A145" s="19" t="s">
        <v>429</v>
      </c>
      <c r="B145" s="20">
        <v>669</v>
      </c>
      <c r="C145" s="20">
        <v>147</v>
      </c>
      <c r="D145" s="20">
        <v>132</v>
      </c>
      <c r="E145" s="20">
        <v>73</v>
      </c>
      <c r="F145" s="20">
        <v>194</v>
      </c>
      <c r="G145" s="20">
        <v>54</v>
      </c>
      <c r="H145" s="20">
        <v>22</v>
      </c>
      <c r="I145" s="20">
        <v>27</v>
      </c>
      <c r="J145" s="20">
        <v>226</v>
      </c>
      <c r="K145" s="20">
        <v>54</v>
      </c>
      <c r="L145" s="20">
        <v>389</v>
      </c>
    </row>
    <row r="146" spans="1:12" x14ac:dyDescent="0.2">
      <c r="A146" s="18" t="s">
        <v>465</v>
      </c>
      <c r="B146" s="18"/>
      <c r="C146" s="18"/>
      <c r="D146" s="18"/>
      <c r="E146" s="18"/>
      <c r="F146" s="18"/>
      <c r="G146" s="18"/>
      <c r="H146" s="18"/>
      <c r="I146" s="18"/>
      <c r="J146" s="18"/>
      <c r="K146" s="18"/>
      <c r="L146" s="18"/>
    </row>
    <row r="147" spans="1:12" x14ac:dyDescent="0.2">
      <c r="A147" s="19" t="s">
        <v>466</v>
      </c>
      <c r="B147" s="20">
        <v>541</v>
      </c>
      <c r="C147" s="20">
        <v>102</v>
      </c>
      <c r="D147" s="20">
        <v>121</v>
      </c>
      <c r="E147" s="20">
        <v>68</v>
      </c>
      <c r="F147" s="20">
        <v>153</v>
      </c>
      <c r="G147" s="20">
        <v>43</v>
      </c>
      <c r="H147" s="20">
        <v>20</v>
      </c>
      <c r="I147" s="20">
        <v>20</v>
      </c>
      <c r="J147" s="20">
        <v>207</v>
      </c>
      <c r="K147" s="20">
        <v>23</v>
      </c>
      <c r="L147" s="20">
        <v>311</v>
      </c>
    </row>
    <row r="148" spans="1:12" x14ac:dyDescent="0.2">
      <c r="A148" s="19" t="s">
        <v>467</v>
      </c>
      <c r="B148" s="20">
        <v>877</v>
      </c>
      <c r="C148" s="20">
        <v>173</v>
      </c>
      <c r="D148" s="20">
        <v>161</v>
      </c>
      <c r="E148" s="20">
        <v>106</v>
      </c>
      <c r="F148" s="20">
        <v>244</v>
      </c>
      <c r="G148" s="20">
        <v>70</v>
      </c>
      <c r="H148" s="20">
        <v>31</v>
      </c>
      <c r="I148" s="20">
        <v>31</v>
      </c>
      <c r="J148" s="20">
        <v>336</v>
      </c>
      <c r="K148" s="20">
        <v>60</v>
      </c>
      <c r="L148" s="20">
        <v>481</v>
      </c>
    </row>
    <row r="149" spans="1:12" x14ac:dyDescent="0.2">
      <c r="A149" s="19" t="s">
        <v>468</v>
      </c>
      <c r="B149" s="20">
        <v>543</v>
      </c>
      <c r="C149" s="20">
        <v>119</v>
      </c>
      <c r="D149" s="20">
        <v>124</v>
      </c>
      <c r="E149" s="20">
        <v>74</v>
      </c>
      <c r="F149" s="20">
        <v>153</v>
      </c>
      <c r="G149" s="20">
        <v>42</v>
      </c>
      <c r="H149" s="20">
        <v>16</v>
      </c>
      <c r="I149" s="20">
        <v>20</v>
      </c>
      <c r="J149" s="20">
        <v>193</v>
      </c>
      <c r="K149" s="20">
        <v>40</v>
      </c>
      <c r="L149" s="20">
        <v>310</v>
      </c>
    </row>
    <row r="150" spans="1:12" x14ac:dyDescent="0.2">
      <c r="A150" s="19" t="s">
        <v>469</v>
      </c>
      <c r="B150" s="20">
        <v>227</v>
      </c>
      <c r="C150" s="20">
        <v>52</v>
      </c>
      <c r="D150" s="20">
        <v>41</v>
      </c>
      <c r="E150" s="20">
        <v>30</v>
      </c>
      <c r="F150" s="20">
        <v>61</v>
      </c>
      <c r="G150" s="20">
        <v>15</v>
      </c>
      <c r="H150" s="20">
        <v>4</v>
      </c>
      <c r="I150" s="20">
        <v>6</v>
      </c>
      <c r="J150" s="20">
        <v>83</v>
      </c>
      <c r="K150" s="20">
        <v>16</v>
      </c>
      <c r="L150" s="20">
        <v>128</v>
      </c>
    </row>
    <row r="151" spans="1:12" x14ac:dyDescent="0.2">
      <c r="A151" s="18" t="s">
        <v>470</v>
      </c>
      <c r="B151" s="18"/>
      <c r="C151" s="18"/>
      <c r="D151" s="18"/>
      <c r="E151" s="18"/>
      <c r="F151" s="18"/>
      <c r="G151" s="18"/>
      <c r="H151" s="18"/>
      <c r="I151" s="18"/>
      <c r="J151" s="18"/>
      <c r="K151" s="18"/>
      <c r="L151" s="18"/>
    </row>
    <row r="152" spans="1:12" x14ac:dyDescent="0.2">
      <c r="A152" s="19" t="s">
        <v>471</v>
      </c>
      <c r="B152" s="20">
        <v>294</v>
      </c>
      <c r="C152" s="20">
        <v>71</v>
      </c>
      <c r="D152" s="20">
        <v>54</v>
      </c>
      <c r="E152" s="20">
        <v>37</v>
      </c>
      <c r="F152" s="20">
        <v>99</v>
      </c>
      <c r="G152" s="20">
        <v>24</v>
      </c>
      <c r="H152" s="20">
        <v>15</v>
      </c>
      <c r="I152" s="20">
        <v>9</v>
      </c>
      <c r="J152" s="20">
        <v>108</v>
      </c>
      <c r="K152" s="20">
        <v>20</v>
      </c>
      <c r="L152" s="20">
        <v>166</v>
      </c>
    </row>
    <row r="153" spans="1:12" x14ac:dyDescent="0.2">
      <c r="A153" s="19" t="s">
        <v>472</v>
      </c>
      <c r="B153" s="20">
        <v>664</v>
      </c>
      <c r="C153" s="20">
        <v>104</v>
      </c>
      <c r="D153" s="20">
        <v>142</v>
      </c>
      <c r="E153" s="20">
        <v>86</v>
      </c>
      <c r="F153" s="20">
        <v>194</v>
      </c>
      <c r="G153" s="20">
        <v>51</v>
      </c>
      <c r="H153" s="20">
        <v>24</v>
      </c>
      <c r="I153" s="20">
        <v>21</v>
      </c>
      <c r="J153" s="20">
        <v>252</v>
      </c>
      <c r="K153" s="20">
        <v>48</v>
      </c>
      <c r="L153" s="20">
        <v>364</v>
      </c>
    </row>
    <row r="154" spans="1:12" x14ac:dyDescent="0.2">
      <c r="A154" s="19" t="s">
        <v>473</v>
      </c>
      <c r="B154" s="20">
        <v>421</v>
      </c>
      <c r="C154" s="20">
        <v>94</v>
      </c>
      <c r="D154" s="20">
        <v>76</v>
      </c>
      <c r="E154" s="20">
        <v>54</v>
      </c>
      <c r="F154" s="20">
        <v>114</v>
      </c>
      <c r="G154" s="20">
        <v>36</v>
      </c>
      <c r="H154" s="20">
        <v>13</v>
      </c>
      <c r="I154" s="20">
        <v>13</v>
      </c>
      <c r="J154" s="20">
        <v>156</v>
      </c>
      <c r="K154" s="20">
        <v>33</v>
      </c>
      <c r="L154" s="20">
        <v>232</v>
      </c>
    </row>
    <row r="155" spans="1:12" x14ac:dyDescent="0.2">
      <c r="A155" s="19" t="s">
        <v>474</v>
      </c>
      <c r="B155" s="20">
        <v>358</v>
      </c>
      <c r="C155" s="20">
        <v>78</v>
      </c>
      <c r="D155" s="20">
        <v>74</v>
      </c>
      <c r="E155" s="20">
        <v>41</v>
      </c>
      <c r="F155" s="20">
        <v>78</v>
      </c>
      <c r="G155" s="20">
        <v>28</v>
      </c>
      <c r="H155" s="20">
        <v>10</v>
      </c>
      <c r="I155" s="20">
        <v>19</v>
      </c>
      <c r="J155" s="20">
        <v>145</v>
      </c>
      <c r="K155" s="20">
        <v>12</v>
      </c>
      <c r="L155" s="20">
        <v>201</v>
      </c>
    </row>
    <row r="156" spans="1:12" x14ac:dyDescent="0.2">
      <c r="A156" s="19" t="s">
        <v>475</v>
      </c>
      <c r="B156" s="20">
        <v>217</v>
      </c>
      <c r="C156" s="20">
        <v>48</v>
      </c>
      <c r="D156" s="20">
        <v>57</v>
      </c>
      <c r="E156" s="20">
        <v>35</v>
      </c>
      <c r="F156" s="20">
        <v>66</v>
      </c>
      <c r="G156" s="20">
        <v>19</v>
      </c>
      <c r="H156" s="20">
        <v>6</v>
      </c>
      <c r="I156" s="20">
        <v>7</v>
      </c>
      <c r="J156" s="20">
        <v>67</v>
      </c>
      <c r="K156" s="20">
        <v>9</v>
      </c>
      <c r="L156" s="20">
        <v>141</v>
      </c>
    </row>
    <row r="157" spans="1:12" x14ac:dyDescent="0.2">
      <c r="A157" s="22" t="s">
        <v>476</v>
      </c>
      <c r="B157" s="23">
        <v>234</v>
      </c>
      <c r="C157" s="23">
        <v>51</v>
      </c>
      <c r="D157" s="23">
        <v>44</v>
      </c>
      <c r="E157" s="23">
        <v>25</v>
      </c>
      <c r="F157" s="23">
        <v>60</v>
      </c>
      <c r="G157" s="23">
        <v>12</v>
      </c>
      <c r="H157" s="23">
        <v>3</v>
      </c>
      <c r="I157" s="23">
        <v>8</v>
      </c>
      <c r="J157" s="23">
        <v>91</v>
      </c>
      <c r="K157" s="23">
        <v>17</v>
      </c>
      <c r="L157" s="23">
        <v>126</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12C31-4032-4494-B20A-84C0F23BDFC1}">
  <dimension ref="A1:N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HYPERLINK("#'目次'!B60","[54]")</f>
        <v>[54]</v>
      </c>
    </row>
    <row r="3" spans="1:14" x14ac:dyDescent="0.2">
      <c r="A3" s="9" t="s">
        <v>126</v>
      </c>
      <c r="B3" s="12" t="s">
        <v>128</v>
      </c>
    </row>
    <row r="4" spans="1:14" x14ac:dyDescent="0.2">
      <c r="A4" s="9" t="s">
        <v>126</v>
      </c>
      <c r="B4" s="12" t="s">
        <v>337</v>
      </c>
    </row>
    <row r="5" spans="1:14" x14ac:dyDescent="0.2">
      <c r="A5" s="9" t="s">
        <v>126</v>
      </c>
      <c r="B5" s="12" t="s">
        <v>338</v>
      </c>
    </row>
    <row r="6" spans="1:14" x14ac:dyDescent="0.2">
      <c r="A6" s="9" t="s">
        <v>126</v>
      </c>
      <c r="B6" s="12" t="s">
        <v>339</v>
      </c>
    </row>
    <row r="7" spans="1:14" s="15" customFormat="1" ht="137.5" x14ac:dyDescent="0.2">
      <c r="A7" s="13" t="s">
        <v>126</v>
      </c>
      <c r="B7" s="14" t="s">
        <v>398</v>
      </c>
      <c r="C7" s="14" t="s">
        <v>340</v>
      </c>
      <c r="D7" s="14" t="s">
        <v>341</v>
      </c>
      <c r="E7" s="14" t="s">
        <v>342</v>
      </c>
      <c r="F7" s="14" t="s">
        <v>343</v>
      </c>
      <c r="G7" s="14" t="s">
        <v>344</v>
      </c>
      <c r="H7" s="14" t="s">
        <v>345</v>
      </c>
      <c r="I7" s="14" t="s">
        <v>346</v>
      </c>
      <c r="J7" s="14" t="s">
        <v>750</v>
      </c>
      <c r="K7" s="14" t="s">
        <v>347</v>
      </c>
      <c r="L7" s="14" t="s">
        <v>348</v>
      </c>
      <c r="M7" s="14" t="s">
        <v>751</v>
      </c>
      <c r="N7" s="14" t="s">
        <v>429</v>
      </c>
    </row>
    <row r="8" spans="1:14" x14ac:dyDescent="0.2">
      <c r="A8" s="16" t="s">
        <v>402</v>
      </c>
      <c r="B8" s="17">
        <v>2188</v>
      </c>
      <c r="C8" s="17">
        <v>1564</v>
      </c>
      <c r="D8" s="17">
        <v>94</v>
      </c>
      <c r="E8" s="17">
        <v>121</v>
      </c>
      <c r="F8" s="17">
        <v>55</v>
      </c>
      <c r="G8" s="17">
        <v>5</v>
      </c>
      <c r="H8" s="17">
        <v>7</v>
      </c>
      <c r="I8" s="17">
        <v>19</v>
      </c>
      <c r="J8" s="17">
        <v>14</v>
      </c>
      <c r="K8" s="17">
        <v>27</v>
      </c>
      <c r="L8" s="17">
        <v>45</v>
      </c>
      <c r="M8" s="17">
        <v>164</v>
      </c>
      <c r="N8" s="17">
        <v>73</v>
      </c>
    </row>
    <row r="9" spans="1:14" x14ac:dyDescent="0.2">
      <c r="A9" s="18" t="s">
        <v>403</v>
      </c>
      <c r="B9" s="18"/>
      <c r="C9" s="18"/>
      <c r="D9" s="18"/>
      <c r="E9" s="18"/>
      <c r="F9" s="18"/>
      <c r="G9" s="18"/>
      <c r="H9" s="18"/>
      <c r="I9" s="18"/>
      <c r="J9" s="18"/>
      <c r="K9" s="18"/>
      <c r="L9" s="18"/>
      <c r="M9" s="18"/>
      <c r="N9" s="18"/>
    </row>
    <row r="10" spans="1:14" x14ac:dyDescent="0.2">
      <c r="A10" s="19" t="s">
        <v>404</v>
      </c>
      <c r="B10" s="20">
        <v>1092</v>
      </c>
      <c r="C10" s="20">
        <v>775</v>
      </c>
      <c r="D10" s="20">
        <v>41</v>
      </c>
      <c r="E10" s="20">
        <v>56</v>
      </c>
      <c r="F10" s="20">
        <v>29</v>
      </c>
      <c r="G10" s="20">
        <v>4</v>
      </c>
      <c r="H10" s="20">
        <v>4</v>
      </c>
      <c r="I10" s="20">
        <v>10</v>
      </c>
      <c r="J10" s="20">
        <v>6</v>
      </c>
      <c r="K10" s="20">
        <v>15</v>
      </c>
      <c r="L10" s="20">
        <v>34</v>
      </c>
      <c r="M10" s="20">
        <v>84</v>
      </c>
      <c r="N10" s="20">
        <v>34</v>
      </c>
    </row>
    <row r="11" spans="1:14" x14ac:dyDescent="0.2">
      <c r="A11" s="19" t="s">
        <v>405</v>
      </c>
      <c r="B11" s="20">
        <v>1095</v>
      </c>
      <c r="C11" s="20">
        <v>788</v>
      </c>
      <c r="D11" s="20">
        <v>53</v>
      </c>
      <c r="E11" s="20">
        <v>65</v>
      </c>
      <c r="F11" s="20">
        <v>26</v>
      </c>
      <c r="G11" s="20">
        <v>1</v>
      </c>
      <c r="H11" s="20">
        <v>3</v>
      </c>
      <c r="I11" s="20">
        <v>9</v>
      </c>
      <c r="J11" s="20">
        <v>8</v>
      </c>
      <c r="K11" s="20">
        <v>12</v>
      </c>
      <c r="L11" s="20">
        <v>11</v>
      </c>
      <c r="M11" s="20">
        <v>80</v>
      </c>
      <c r="N11" s="20">
        <v>39</v>
      </c>
    </row>
    <row r="12" spans="1:14" x14ac:dyDescent="0.2">
      <c r="A12" s="19" t="s">
        <v>401</v>
      </c>
      <c r="B12" s="20">
        <v>1</v>
      </c>
      <c r="C12" s="20">
        <v>1</v>
      </c>
      <c r="D12" s="20">
        <v>0</v>
      </c>
      <c r="E12" s="20">
        <v>0</v>
      </c>
      <c r="F12" s="20">
        <v>0</v>
      </c>
      <c r="G12" s="20">
        <v>0</v>
      </c>
      <c r="H12" s="20">
        <v>0</v>
      </c>
      <c r="I12" s="20">
        <v>0</v>
      </c>
      <c r="J12" s="20">
        <v>0</v>
      </c>
      <c r="K12" s="20">
        <v>0</v>
      </c>
      <c r="L12" s="20">
        <v>0</v>
      </c>
      <c r="M12" s="20">
        <v>0</v>
      </c>
      <c r="N12" s="20">
        <v>0</v>
      </c>
    </row>
    <row r="13" spans="1:14" x14ac:dyDescent="0.2">
      <c r="A13" s="18" t="s">
        <v>406</v>
      </c>
      <c r="B13" s="18"/>
      <c r="C13" s="18"/>
      <c r="D13" s="18"/>
      <c r="E13" s="18"/>
      <c r="F13" s="18"/>
      <c r="G13" s="18"/>
      <c r="H13" s="18"/>
      <c r="I13" s="18"/>
      <c r="J13" s="18"/>
      <c r="K13" s="18"/>
      <c r="L13" s="18"/>
      <c r="M13" s="18"/>
      <c r="N13" s="18"/>
    </row>
    <row r="14" spans="1:14" x14ac:dyDescent="0.2">
      <c r="A14" s="19" t="s">
        <v>407</v>
      </c>
      <c r="B14" s="20">
        <v>387</v>
      </c>
      <c r="C14" s="20">
        <v>248</v>
      </c>
      <c r="D14" s="20">
        <v>25</v>
      </c>
      <c r="E14" s="20">
        <v>21</v>
      </c>
      <c r="F14" s="20">
        <v>30</v>
      </c>
      <c r="G14" s="20">
        <v>1</v>
      </c>
      <c r="H14" s="20">
        <v>3</v>
      </c>
      <c r="I14" s="20">
        <v>7</v>
      </c>
      <c r="J14" s="20">
        <v>3</v>
      </c>
      <c r="K14" s="20">
        <v>7</v>
      </c>
      <c r="L14" s="20">
        <v>7</v>
      </c>
      <c r="M14" s="20">
        <v>29</v>
      </c>
      <c r="N14" s="20">
        <v>6</v>
      </c>
    </row>
    <row r="15" spans="1:14" x14ac:dyDescent="0.2">
      <c r="A15" s="19" t="s">
        <v>408</v>
      </c>
      <c r="B15" s="20">
        <v>432</v>
      </c>
      <c r="C15" s="20">
        <v>321</v>
      </c>
      <c r="D15" s="20">
        <v>20</v>
      </c>
      <c r="E15" s="20">
        <v>18</v>
      </c>
      <c r="F15" s="20">
        <v>13</v>
      </c>
      <c r="G15" s="20">
        <v>2</v>
      </c>
      <c r="H15" s="20">
        <v>1</v>
      </c>
      <c r="I15" s="20">
        <v>5</v>
      </c>
      <c r="J15" s="20">
        <v>5</v>
      </c>
      <c r="K15" s="20">
        <v>3</v>
      </c>
      <c r="L15" s="20">
        <v>4</v>
      </c>
      <c r="M15" s="20">
        <v>27</v>
      </c>
      <c r="N15" s="20">
        <v>13</v>
      </c>
    </row>
    <row r="16" spans="1:14" x14ac:dyDescent="0.2">
      <c r="A16" s="19" t="s">
        <v>409</v>
      </c>
      <c r="B16" s="20">
        <v>449</v>
      </c>
      <c r="C16" s="20">
        <v>335</v>
      </c>
      <c r="D16" s="20">
        <v>22</v>
      </c>
      <c r="E16" s="20">
        <v>30</v>
      </c>
      <c r="F16" s="20">
        <v>2</v>
      </c>
      <c r="G16" s="20">
        <v>0</v>
      </c>
      <c r="H16" s="20">
        <v>0</v>
      </c>
      <c r="I16" s="20">
        <v>3</v>
      </c>
      <c r="J16" s="20">
        <v>2</v>
      </c>
      <c r="K16" s="20">
        <v>7</v>
      </c>
      <c r="L16" s="20">
        <v>5</v>
      </c>
      <c r="M16" s="20">
        <v>28</v>
      </c>
      <c r="N16" s="20">
        <v>15</v>
      </c>
    </row>
    <row r="17" spans="1:14" x14ac:dyDescent="0.2">
      <c r="A17" s="19" t="s">
        <v>410</v>
      </c>
      <c r="B17" s="20">
        <v>427</v>
      </c>
      <c r="C17" s="20">
        <v>307</v>
      </c>
      <c r="D17" s="20">
        <v>15</v>
      </c>
      <c r="E17" s="20">
        <v>22</v>
      </c>
      <c r="F17" s="20">
        <v>8</v>
      </c>
      <c r="G17" s="20">
        <v>0</v>
      </c>
      <c r="H17" s="20">
        <v>1</v>
      </c>
      <c r="I17" s="20">
        <v>2</v>
      </c>
      <c r="J17" s="20">
        <v>2</v>
      </c>
      <c r="K17" s="20">
        <v>4</v>
      </c>
      <c r="L17" s="20">
        <v>12</v>
      </c>
      <c r="M17" s="20">
        <v>38</v>
      </c>
      <c r="N17" s="20">
        <v>16</v>
      </c>
    </row>
    <row r="18" spans="1:14" x14ac:dyDescent="0.2">
      <c r="A18" s="19" t="s">
        <v>411</v>
      </c>
      <c r="B18" s="20">
        <v>274</v>
      </c>
      <c r="C18" s="20">
        <v>199</v>
      </c>
      <c r="D18" s="20">
        <v>9</v>
      </c>
      <c r="E18" s="20">
        <v>22</v>
      </c>
      <c r="F18" s="20">
        <v>0</v>
      </c>
      <c r="G18" s="20">
        <v>1</v>
      </c>
      <c r="H18" s="20">
        <v>0</v>
      </c>
      <c r="I18" s="20">
        <v>2</v>
      </c>
      <c r="J18" s="20">
        <v>0</v>
      </c>
      <c r="K18" s="20">
        <v>4</v>
      </c>
      <c r="L18" s="20">
        <v>7</v>
      </c>
      <c r="M18" s="20">
        <v>18</v>
      </c>
      <c r="N18" s="20">
        <v>12</v>
      </c>
    </row>
    <row r="19" spans="1:14" x14ac:dyDescent="0.2">
      <c r="A19" s="19" t="s">
        <v>412</v>
      </c>
      <c r="B19" s="20">
        <v>137</v>
      </c>
      <c r="C19" s="20">
        <v>103</v>
      </c>
      <c r="D19" s="20">
        <v>1</v>
      </c>
      <c r="E19" s="20">
        <v>6</v>
      </c>
      <c r="F19" s="20">
        <v>1</v>
      </c>
      <c r="G19" s="20">
        <v>1</v>
      </c>
      <c r="H19" s="20">
        <v>2</v>
      </c>
      <c r="I19" s="20">
        <v>0</v>
      </c>
      <c r="J19" s="20">
        <v>1</v>
      </c>
      <c r="K19" s="20">
        <v>1</v>
      </c>
      <c r="L19" s="20">
        <v>5</v>
      </c>
      <c r="M19" s="20">
        <v>8</v>
      </c>
      <c r="N19" s="20">
        <v>8</v>
      </c>
    </row>
    <row r="20" spans="1:14" x14ac:dyDescent="0.2">
      <c r="A20" s="19" t="s">
        <v>413</v>
      </c>
      <c r="B20" s="20">
        <v>71</v>
      </c>
      <c r="C20" s="20">
        <v>44</v>
      </c>
      <c r="D20" s="20">
        <v>2</v>
      </c>
      <c r="E20" s="20">
        <v>1</v>
      </c>
      <c r="F20" s="20">
        <v>1</v>
      </c>
      <c r="G20" s="20">
        <v>0</v>
      </c>
      <c r="H20" s="20">
        <v>0</v>
      </c>
      <c r="I20" s="20">
        <v>0</v>
      </c>
      <c r="J20" s="20">
        <v>1</v>
      </c>
      <c r="K20" s="20">
        <v>1</v>
      </c>
      <c r="L20" s="20">
        <v>5</v>
      </c>
      <c r="M20" s="20">
        <v>15</v>
      </c>
      <c r="N20" s="20">
        <v>1</v>
      </c>
    </row>
    <row r="21" spans="1:14" x14ac:dyDescent="0.2">
      <c r="A21" s="19" t="s">
        <v>414</v>
      </c>
      <c r="B21" s="20">
        <v>11</v>
      </c>
      <c r="C21" s="20">
        <v>7</v>
      </c>
      <c r="D21" s="20">
        <v>0</v>
      </c>
      <c r="E21" s="20">
        <v>1</v>
      </c>
      <c r="F21" s="20">
        <v>0</v>
      </c>
      <c r="G21" s="20">
        <v>0</v>
      </c>
      <c r="H21" s="20">
        <v>0</v>
      </c>
      <c r="I21" s="20">
        <v>0</v>
      </c>
      <c r="J21" s="20">
        <v>0</v>
      </c>
      <c r="K21" s="20">
        <v>0</v>
      </c>
      <c r="L21" s="20">
        <v>0</v>
      </c>
      <c r="M21" s="20">
        <v>1</v>
      </c>
      <c r="N21" s="20">
        <v>2</v>
      </c>
    </row>
    <row r="22" spans="1:14" x14ac:dyDescent="0.2">
      <c r="A22" s="19" t="s">
        <v>415</v>
      </c>
      <c r="B22" s="20">
        <v>881</v>
      </c>
      <c r="C22" s="20">
        <v>656</v>
      </c>
      <c r="D22" s="20">
        <v>42</v>
      </c>
      <c r="E22" s="20">
        <v>48</v>
      </c>
      <c r="F22" s="20">
        <v>15</v>
      </c>
      <c r="G22" s="20">
        <v>2</v>
      </c>
      <c r="H22" s="20">
        <v>1</v>
      </c>
      <c r="I22" s="20">
        <v>8</v>
      </c>
      <c r="J22" s="20">
        <v>7</v>
      </c>
      <c r="K22" s="20">
        <v>10</v>
      </c>
      <c r="L22" s="20">
        <v>9</v>
      </c>
      <c r="M22" s="20">
        <v>55</v>
      </c>
      <c r="N22" s="20">
        <v>28</v>
      </c>
    </row>
    <row r="23" spans="1:14" x14ac:dyDescent="0.2">
      <c r="A23" s="19" t="s">
        <v>416</v>
      </c>
      <c r="B23" s="20">
        <v>701</v>
      </c>
      <c r="C23" s="20">
        <v>506</v>
      </c>
      <c r="D23" s="20">
        <v>24</v>
      </c>
      <c r="E23" s="20">
        <v>44</v>
      </c>
      <c r="F23" s="20">
        <v>8</v>
      </c>
      <c r="G23" s="20">
        <v>1</v>
      </c>
      <c r="H23" s="20">
        <v>1</v>
      </c>
      <c r="I23" s="20">
        <v>4</v>
      </c>
      <c r="J23" s="20">
        <v>2</v>
      </c>
      <c r="K23" s="20">
        <v>8</v>
      </c>
      <c r="L23" s="20">
        <v>19</v>
      </c>
      <c r="M23" s="20">
        <v>56</v>
      </c>
      <c r="N23" s="20">
        <v>28</v>
      </c>
    </row>
    <row r="24" spans="1:14" x14ac:dyDescent="0.2">
      <c r="A24" s="19" t="s">
        <v>417</v>
      </c>
      <c r="B24" s="20">
        <v>1801</v>
      </c>
      <c r="C24" s="20">
        <v>1316</v>
      </c>
      <c r="D24" s="20">
        <v>69</v>
      </c>
      <c r="E24" s="20">
        <v>100</v>
      </c>
      <c r="F24" s="20">
        <v>25</v>
      </c>
      <c r="G24" s="20">
        <v>4</v>
      </c>
      <c r="H24" s="20">
        <v>4</v>
      </c>
      <c r="I24" s="20">
        <v>12</v>
      </c>
      <c r="J24" s="20">
        <v>11</v>
      </c>
      <c r="K24" s="20">
        <v>20</v>
      </c>
      <c r="L24" s="20">
        <v>38</v>
      </c>
      <c r="M24" s="20">
        <v>135</v>
      </c>
      <c r="N24" s="20">
        <v>67</v>
      </c>
    </row>
    <row r="25" spans="1:14" x14ac:dyDescent="0.2">
      <c r="A25" s="19" t="s">
        <v>418</v>
      </c>
      <c r="B25" s="20">
        <v>920</v>
      </c>
      <c r="C25" s="20">
        <v>660</v>
      </c>
      <c r="D25" s="20">
        <v>27</v>
      </c>
      <c r="E25" s="20">
        <v>52</v>
      </c>
      <c r="F25" s="20">
        <v>10</v>
      </c>
      <c r="G25" s="20">
        <v>2</v>
      </c>
      <c r="H25" s="20">
        <v>3</v>
      </c>
      <c r="I25" s="20">
        <v>4</v>
      </c>
      <c r="J25" s="20">
        <v>4</v>
      </c>
      <c r="K25" s="20">
        <v>10</v>
      </c>
      <c r="L25" s="20">
        <v>29</v>
      </c>
      <c r="M25" s="20">
        <v>80</v>
      </c>
      <c r="N25" s="20">
        <v>39</v>
      </c>
    </row>
    <row r="26" spans="1:14" x14ac:dyDescent="0.2">
      <c r="A26" s="19" t="s">
        <v>419</v>
      </c>
      <c r="B26" s="20">
        <v>219</v>
      </c>
      <c r="C26" s="20">
        <v>154</v>
      </c>
      <c r="D26" s="20">
        <v>3</v>
      </c>
      <c r="E26" s="20">
        <v>8</v>
      </c>
      <c r="F26" s="20">
        <v>2</v>
      </c>
      <c r="G26" s="20">
        <v>1</v>
      </c>
      <c r="H26" s="20">
        <v>2</v>
      </c>
      <c r="I26" s="20">
        <v>0</v>
      </c>
      <c r="J26" s="20">
        <v>2</v>
      </c>
      <c r="K26" s="20">
        <v>2</v>
      </c>
      <c r="L26" s="20">
        <v>10</v>
      </c>
      <c r="M26" s="20">
        <v>24</v>
      </c>
      <c r="N26" s="20">
        <v>11</v>
      </c>
    </row>
    <row r="27" spans="1:14" x14ac:dyDescent="0.2">
      <c r="A27" s="18" t="s">
        <v>420</v>
      </c>
      <c r="B27" s="17">
        <v>208</v>
      </c>
      <c r="C27" s="17">
        <v>134</v>
      </c>
      <c r="D27" s="17">
        <v>13</v>
      </c>
      <c r="E27" s="17">
        <v>9</v>
      </c>
      <c r="F27" s="17">
        <v>16</v>
      </c>
      <c r="G27" s="17">
        <v>1</v>
      </c>
      <c r="H27" s="17">
        <v>2</v>
      </c>
      <c r="I27" s="17">
        <v>4</v>
      </c>
      <c r="J27" s="17">
        <v>2</v>
      </c>
      <c r="K27" s="17">
        <v>4</v>
      </c>
      <c r="L27" s="17">
        <v>5</v>
      </c>
      <c r="M27" s="17">
        <v>15</v>
      </c>
      <c r="N27" s="17">
        <v>3</v>
      </c>
    </row>
    <row r="28" spans="1:14" x14ac:dyDescent="0.2">
      <c r="A28" s="19" t="s">
        <v>408</v>
      </c>
      <c r="B28" s="20">
        <v>220</v>
      </c>
      <c r="C28" s="20">
        <v>161</v>
      </c>
      <c r="D28" s="20">
        <v>9</v>
      </c>
      <c r="E28" s="20">
        <v>9</v>
      </c>
      <c r="F28" s="20">
        <v>6</v>
      </c>
      <c r="G28" s="20">
        <v>2</v>
      </c>
      <c r="H28" s="20">
        <v>1</v>
      </c>
      <c r="I28" s="20">
        <v>2</v>
      </c>
      <c r="J28" s="20">
        <v>2</v>
      </c>
      <c r="K28" s="20">
        <v>1</v>
      </c>
      <c r="L28" s="20">
        <v>3</v>
      </c>
      <c r="M28" s="20">
        <v>17</v>
      </c>
      <c r="N28" s="20">
        <v>7</v>
      </c>
    </row>
    <row r="29" spans="1:14" x14ac:dyDescent="0.2">
      <c r="A29" s="19" t="s">
        <v>409</v>
      </c>
      <c r="B29" s="20">
        <v>226</v>
      </c>
      <c r="C29" s="20">
        <v>165</v>
      </c>
      <c r="D29" s="20">
        <v>9</v>
      </c>
      <c r="E29" s="20">
        <v>16</v>
      </c>
      <c r="F29" s="20">
        <v>2</v>
      </c>
      <c r="G29" s="20">
        <v>0</v>
      </c>
      <c r="H29" s="20">
        <v>0</v>
      </c>
      <c r="I29" s="20">
        <v>1</v>
      </c>
      <c r="J29" s="20">
        <v>1</v>
      </c>
      <c r="K29" s="20">
        <v>3</v>
      </c>
      <c r="L29" s="20">
        <v>4</v>
      </c>
      <c r="M29" s="20">
        <v>19</v>
      </c>
      <c r="N29" s="20">
        <v>6</v>
      </c>
    </row>
    <row r="30" spans="1:14" x14ac:dyDescent="0.2">
      <c r="A30" s="19" t="s">
        <v>410</v>
      </c>
      <c r="B30" s="20">
        <v>211</v>
      </c>
      <c r="C30" s="20">
        <v>151</v>
      </c>
      <c r="D30" s="20">
        <v>8</v>
      </c>
      <c r="E30" s="20">
        <v>8</v>
      </c>
      <c r="F30" s="20">
        <v>3</v>
      </c>
      <c r="G30" s="20">
        <v>0</v>
      </c>
      <c r="H30" s="20">
        <v>1</v>
      </c>
      <c r="I30" s="20">
        <v>2</v>
      </c>
      <c r="J30" s="20">
        <v>0</v>
      </c>
      <c r="K30" s="20">
        <v>3</v>
      </c>
      <c r="L30" s="20">
        <v>11</v>
      </c>
      <c r="M30" s="20">
        <v>18</v>
      </c>
      <c r="N30" s="20">
        <v>6</v>
      </c>
    </row>
    <row r="31" spans="1:14" x14ac:dyDescent="0.2">
      <c r="A31" s="19" t="s">
        <v>411</v>
      </c>
      <c r="B31" s="20">
        <v>134</v>
      </c>
      <c r="C31" s="20">
        <v>99</v>
      </c>
      <c r="D31" s="20">
        <v>2</v>
      </c>
      <c r="E31" s="20">
        <v>9</v>
      </c>
      <c r="F31" s="20">
        <v>0</v>
      </c>
      <c r="G31" s="20">
        <v>1</v>
      </c>
      <c r="H31" s="20">
        <v>0</v>
      </c>
      <c r="I31" s="20">
        <v>1</v>
      </c>
      <c r="J31" s="20">
        <v>0</v>
      </c>
      <c r="K31" s="20">
        <v>3</v>
      </c>
      <c r="L31" s="20">
        <v>5</v>
      </c>
      <c r="M31" s="20">
        <v>8</v>
      </c>
      <c r="N31" s="20">
        <v>6</v>
      </c>
    </row>
    <row r="32" spans="1:14" x14ac:dyDescent="0.2">
      <c r="A32" s="19" t="s">
        <v>412</v>
      </c>
      <c r="B32" s="20">
        <v>65</v>
      </c>
      <c r="C32" s="20">
        <v>51</v>
      </c>
      <c r="D32" s="20">
        <v>0</v>
      </c>
      <c r="E32" s="20">
        <v>4</v>
      </c>
      <c r="F32" s="20">
        <v>1</v>
      </c>
      <c r="G32" s="20">
        <v>0</v>
      </c>
      <c r="H32" s="20">
        <v>0</v>
      </c>
      <c r="I32" s="20">
        <v>0</v>
      </c>
      <c r="J32" s="20">
        <v>1</v>
      </c>
      <c r="K32" s="20">
        <v>0</v>
      </c>
      <c r="L32" s="20">
        <v>2</v>
      </c>
      <c r="M32" s="20">
        <v>1</v>
      </c>
      <c r="N32" s="20">
        <v>5</v>
      </c>
    </row>
    <row r="33" spans="1:14" x14ac:dyDescent="0.2">
      <c r="A33" s="19" t="s">
        <v>413</v>
      </c>
      <c r="B33" s="20">
        <v>25</v>
      </c>
      <c r="C33" s="20">
        <v>13</v>
      </c>
      <c r="D33" s="20">
        <v>0</v>
      </c>
      <c r="E33" s="20">
        <v>0</v>
      </c>
      <c r="F33" s="20">
        <v>1</v>
      </c>
      <c r="G33" s="20">
        <v>0</v>
      </c>
      <c r="H33" s="20">
        <v>0</v>
      </c>
      <c r="I33" s="20">
        <v>0</v>
      </c>
      <c r="J33" s="20">
        <v>0</v>
      </c>
      <c r="K33" s="20">
        <v>1</v>
      </c>
      <c r="L33" s="20">
        <v>4</v>
      </c>
      <c r="M33" s="20">
        <v>6</v>
      </c>
      <c r="N33" s="20">
        <v>0</v>
      </c>
    </row>
    <row r="34" spans="1:14" x14ac:dyDescent="0.2">
      <c r="A34" s="19" t="s">
        <v>414</v>
      </c>
      <c r="B34" s="20">
        <v>3</v>
      </c>
      <c r="C34" s="20">
        <v>1</v>
      </c>
      <c r="D34" s="20">
        <v>0</v>
      </c>
      <c r="E34" s="20">
        <v>1</v>
      </c>
      <c r="F34" s="20">
        <v>0</v>
      </c>
      <c r="G34" s="20">
        <v>0</v>
      </c>
      <c r="H34" s="20">
        <v>0</v>
      </c>
      <c r="I34" s="20">
        <v>0</v>
      </c>
      <c r="J34" s="20">
        <v>0</v>
      </c>
      <c r="K34" s="20">
        <v>0</v>
      </c>
      <c r="L34" s="20">
        <v>0</v>
      </c>
      <c r="M34" s="20">
        <v>0</v>
      </c>
      <c r="N34" s="20">
        <v>1</v>
      </c>
    </row>
    <row r="35" spans="1:14" x14ac:dyDescent="0.2">
      <c r="A35" s="19" t="s">
        <v>415</v>
      </c>
      <c r="B35" s="20">
        <v>446</v>
      </c>
      <c r="C35" s="20">
        <v>326</v>
      </c>
      <c r="D35" s="20">
        <v>18</v>
      </c>
      <c r="E35" s="20">
        <v>25</v>
      </c>
      <c r="F35" s="20">
        <v>8</v>
      </c>
      <c r="G35" s="20">
        <v>2</v>
      </c>
      <c r="H35" s="20">
        <v>1</v>
      </c>
      <c r="I35" s="20">
        <v>3</v>
      </c>
      <c r="J35" s="20">
        <v>3</v>
      </c>
      <c r="K35" s="20">
        <v>4</v>
      </c>
      <c r="L35" s="20">
        <v>7</v>
      </c>
      <c r="M35" s="20">
        <v>36</v>
      </c>
      <c r="N35" s="20">
        <v>13</v>
      </c>
    </row>
    <row r="36" spans="1:14" x14ac:dyDescent="0.2">
      <c r="A36" s="19" t="s">
        <v>416</v>
      </c>
      <c r="B36" s="20">
        <v>345</v>
      </c>
      <c r="C36" s="20">
        <v>250</v>
      </c>
      <c r="D36" s="20">
        <v>10</v>
      </c>
      <c r="E36" s="20">
        <v>17</v>
      </c>
      <c r="F36" s="20">
        <v>3</v>
      </c>
      <c r="G36" s="20">
        <v>1</v>
      </c>
      <c r="H36" s="20">
        <v>1</v>
      </c>
      <c r="I36" s="20">
        <v>3</v>
      </c>
      <c r="J36" s="20">
        <v>0</v>
      </c>
      <c r="K36" s="20">
        <v>6</v>
      </c>
      <c r="L36" s="20">
        <v>16</v>
      </c>
      <c r="M36" s="20">
        <v>26</v>
      </c>
      <c r="N36" s="20">
        <v>12</v>
      </c>
    </row>
    <row r="37" spans="1:14" x14ac:dyDescent="0.2">
      <c r="A37" s="19" t="s">
        <v>417</v>
      </c>
      <c r="B37" s="20">
        <v>884</v>
      </c>
      <c r="C37" s="20">
        <v>641</v>
      </c>
      <c r="D37" s="20">
        <v>28</v>
      </c>
      <c r="E37" s="20">
        <v>47</v>
      </c>
      <c r="F37" s="20">
        <v>13</v>
      </c>
      <c r="G37" s="20">
        <v>3</v>
      </c>
      <c r="H37" s="20">
        <v>2</v>
      </c>
      <c r="I37" s="20">
        <v>6</v>
      </c>
      <c r="J37" s="20">
        <v>4</v>
      </c>
      <c r="K37" s="20">
        <v>11</v>
      </c>
      <c r="L37" s="20">
        <v>29</v>
      </c>
      <c r="M37" s="20">
        <v>69</v>
      </c>
      <c r="N37" s="20">
        <v>31</v>
      </c>
    </row>
    <row r="38" spans="1:14" x14ac:dyDescent="0.2">
      <c r="A38" s="19" t="s">
        <v>418</v>
      </c>
      <c r="B38" s="20">
        <v>438</v>
      </c>
      <c r="C38" s="20">
        <v>315</v>
      </c>
      <c r="D38" s="20">
        <v>10</v>
      </c>
      <c r="E38" s="20">
        <v>22</v>
      </c>
      <c r="F38" s="20">
        <v>5</v>
      </c>
      <c r="G38" s="20">
        <v>1</v>
      </c>
      <c r="H38" s="20">
        <v>1</v>
      </c>
      <c r="I38" s="20">
        <v>3</v>
      </c>
      <c r="J38" s="20">
        <v>1</v>
      </c>
      <c r="K38" s="20">
        <v>7</v>
      </c>
      <c r="L38" s="20">
        <v>22</v>
      </c>
      <c r="M38" s="20">
        <v>33</v>
      </c>
      <c r="N38" s="20">
        <v>18</v>
      </c>
    </row>
    <row r="39" spans="1:14" x14ac:dyDescent="0.2">
      <c r="A39" s="19" t="s">
        <v>419</v>
      </c>
      <c r="B39" s="20">
        <v>93</v>
      </c>
      <c r="C39" s="20">
        <v>65</v>
      </c>
      <c r="D39" s="20">
        <v>0</v>
      </c>
      <c r="E39" s="20">
        <v>5</v>
      </c>
      <c r="F39" s="20">
        <v>2</v>
      </c>
      <c r="G39" s="20">
        <v>0</v>
      </c>
      <c r="H39" s="20">
        <v>0</v>
      </c>
      <c r="I39" s="20">
        <v>0</v>
      </c>
      <c r="J39" s="20">
        <v>1</v>
      </c>
      <c r="K39" s="20">
        <v>1</v>
      </c>
      <c r="L39" s="20">
        <v>6</v>
      </c>
      <c r="M39" s="20">
        <v>7</v>
      </c>
      <c r="N39" s="20">
        <v>6</v>
      </c>
    </row>
    <row r="40" spans="1:14" x14ac:dyDescent="0.2">
      <c r="A40" s="18" t="s">
        <v>421</v>
      </c>
      <c r="B40" s="17">
        <v>178</v>
      </c>
      <c r="C40" s="17">
        <v>113</v>
      </c>
      <c r="D40" s="17">
        <v>12</v>
      </c>
      <c r="E40" s="17">
        <v>12</v>
      </c>
      <c r="F40" s="17">
        <v>14</v>
      </c>
      <c r="G40" s="17">
        <v>0</v>
      </c>
      <c r="H40" s="17">
        <v>1</v>
      </c>
      <c r="I40" s="17">
        <v>3</v>
      </c>
      <c r="J40" s="17">
        <v>1</v>
      </c>
      <c r="K40" s="17">
        <v>3</v>
      </c>
      <c r="L40" s="17">
        <v>2</v>
      </c>
      <c r="M40" s="17">
        <v>14</v>
      </c>
      <c r="N40" s="17">
        <v>3</v>
      </c>
    </row>
    <row r="41" spans="1:14" x14ac:dyDescent="0.2">
      <c r="A41" s="19" t="s">
        <v>408</v>
      </c>
      <c r="B41" s="20">
        <v>212</v>
      </c>
      <c r="C41" s="20">
        <v>160</v>
      </c>
      <c r="D41" s="20">
        <v>11</v>
      </c>
      <c r="E41" s="20">
        <v>9</v>
      </c>
      <c r="F41" s="20">
        <v>7</v>
      </c>
      <c r="G41" s="20">
        <v>0</v>
      </c>
      <c r="H41" s="20">
        <v>0</v>
      </c>
      <c r="I41" s="20">
        <v>3</v>
      </c>
      <c r="J41" s="20">
        <v>3</v>
      </c>
      <c r="K41" s="20">
        <v>2</v>
      </c>
      <c r="L41" s="20">
        <v>1</v>
      </c>
      <c r="M41" s="20">
        <v>10</v>
      </c>
      <c r="N41" s="20">
        <v>6</v>
      </c>
    </row>
    <row r="42" spans="1:14" x14ac:dyDescent="0.2">
      <c r="A42" s="19" t="s">
        <v>409</v>
      </c>
      <c r="B42" s="20">
        <v>223</v>
      </c>
      <c r="C42" s="20">
        <v>170</v>
      </c>
      <c r="D42" s="20">
        <v>13</v>
      </c>
      <c r="E42" s="20">
        <v>14</v>
      </c>
      <c r="F42" s="20">
        <v>0</v>
      </c>
      <c r="G42" s="20">
        <v>0</v>
      </c>
      <c r="H42" s="20">
        <v>0</v>
      </c>
      <c r="I42" s="20">
        <v>2</v>
      </c>
      <c r="J42" s="20">
        <v>1</v>
      </c>
      <c r="K42" s="20">
        <v>4</v>
      </c>
      <c r="L42" s="20">
        <v>1</v>
      </c>
      <c r="M42" s="20">
        <v>9</v>
      </c>
      <c r="N42" s="20">
        <v>9</v>
      </c>
    </row>
    <row r="43" spans="1:14" x14ac:dyDescent="0.2">
      <c r="A43" s="19" t="s">
        <v>410</v>
      </c>
      <c r="B43" s="20">
        <v>216</v>
      </c>
      <c r="C43" s="20">
        <v>156</v>
      </c>
      <c r="D43" s="20">
        <v>7</v>
      </c>
      <c r="E43" s="20">
        <v>14</v>
      </c>
      <c r="F43" s="20">
        <v>5</v>
      </c>
      <c r="G43" s="20">
        <v>0</v>
      </c>
      <c r="H43" s="20">
        <v>0</v>
      </c>
      <c r="I43" s="20">
        <v>0</v>
      </c>
      <c r="J43" s="20">
        <v>2</v>
      </c>
      <c r="K43" s="20">
        <v>1</v>
      </c>
      <c r="L43" s="20">
        <v>1</v>
      </c>
      <c r="M43" s="20">
        <v>20</v>
      </c>
      <c r="N43" s="20">
        <v>10</v>
      </c>
    </row>
    <row r="44" spans="1:14" x14ac:dyDescent="0.2">
      <c r="A44" s="19" t="s">
        <v>411</v>
      </c>
      <c r="B44" s="20">
        <v>140</v>
      </c>
      <c r="C44" s="20">
        <v>100</v>
      </c>
      <c r="D44" s="20">
        <v>7</v>
      </c>
      <c r="E44" s="20">
        <v>13</v>
      </c>
      <c r="F44" s="20">
        <v>0</v>
      </c>
      <c r="G44" s="20">
        <v>0</v>
      </c>
      <c r="H44" s="20">
        <v>0</v>
      </c>
      <c r="I44" s="20">
        <v>1</v>
      </c>
      <c r="J44" s="20">
        <v>0</v>
      </c>
      <c r="K44" s="20">
        <v>1</v>
      </c>
      <c r="L44" s="20">
        <v>2</v>
      </c>
      <c r="M44" s="20">
        <v>10</v>
      </c>
      <c r="N44" s="20">
        <v>6</v>
      </c>
    </row>
    <row r="45" spans="1:14" x14ac:dyDescent="0.2">
      <c r="A45" s="19" t="s">
        <v>412</v>
      </c>
      <c r="B45" s="20">
        <v>72</v>
      </c>
      <c r="C45" s="20">
        <v>52</v>
      </c>
      <c r="D45" s="20">
        <v>1</v>
      </c>
      <c r="E45" s="20">
        <v>2</v>
      </c>
      <c r="F45" s="20">
        <v>0</v>
      </c>
      <c r="G45" s="20">
        <v>1</v>
      </c>
      <c r="H45" s="20">
        <v>2</v>
      </c>
      <c r="I45" s="20">
        <v>0</v>
      </c>
      <c r="J45" s="20">
        <v>0</v>
      </c>
      <c r="K45" s="20">
        <v>1</v>
      </c>
      <c r="L45" s="20">
        <v>3</v>
      </c>
      <c r="M45" s="20">
        <v>7</v>
      </c>
      <c r="N45" s="20">
        <v>3</v>
      </c>
    </row>
    <row r="46" spans="1:14" x14ac:dyDescent="0.2">
      <c r="A46" s="19" t="s">
        <v>413</v>
      </c>
      <c r="B46" s="20">
        <v>46</v>
      </c>
      <c r="C46" s="20">
        <v>31</v>
      </c>
      <c r="D46" s="20">
        <v>2</v>
      </c>
      <c r="E46" s="20">
        <v>1</v>
      </c>
      <c r="F46" s="20">
        <v>0</v>
      </c>
      <c r="G46" s="20">
        <v>0</v>
      </c>
      <c r="H46" s="20">
        <v>0</v>
      </c>
      <c r="I46" s="20">
        <v>0</v>
      </c>
      <c r="J46" s="20">
        <v>1</v>
      </c>
      <c r="K46" s="20">
        <v>0</v>
      </c>
      <c r="L46" s="20">
        <v>1</v>
      </c>
      <c r="M46" s="20">
        <v>9</v>
      </c>
      <c r="N46" s="20">
        <v>1</v>
      </c>
    </row>
    <row r="47" spans="1:14" x14ac:dyDescent="0.2">
      <c r="A47" s="19" t="s">
        <v>414</v>
      </c>
      <c r="B47" s="20">
        <v>8</v>
      </c>
      <c r="C47" s="20">
        <v>6</v>
      </c>
      <c r="D47" s="20">
        <v>0</v>
      </c>
      <c r="E47" s="20">
        <v>0</v>
      </c>
      <c r="F47" s="20">
        <v>0</v>
      </c>
      <c r="G47" s="20">
        <v>0</v>
      </c>
      <c r="H47" s="20">
        <v>0</v>
      </c>
      <c r="I47" s="20">
        <v>0</v>
      </c>
      <c r="J47" s="20">
        <v>0</v>
      </c>
      <c r="K47" s="20">
        <v>0</v>
      </c>
      <c r="L47" s="20">
        <v>0</v>
      </c>
      <c r="M47" s="20">
        <v>1</v>
      </c>
      <c r="N47" s="20">
        <v>1</v>
      </c>
    </row>
    <row r="48" spans="1:14" x14ac:dyDescent="0.2">
      <c r="A48" s="19" t="s">
        <v>415</v>
      </c>
      <c r="B48" s="20">
        <v>435</v>
      </c>
      <c r="C48" s="20">
        <v>330</v>
      </c>
      <c r="D48" s="20">
        <v>24</v>
      </c>
      <c r="E48" s="20">
        <v>23</v>
      </c>
      <c r="F48" s="20">
        <v>7</v>
      </c>
      <c r="G48" s="20">
        <v>0</v>
      </c>
      <c r="H48" s="20">
        <v>0</v>
      </c>
      <c r="I48" s="20">
        <v>5</v>
      </c>
      <c r="J48" s="20">
        <v>4</v>
      </c>
      <c r="K48" s="20">
        <v>6</v>
      </c>
      <c r="L48" s="20">
        <v>2</v>
      </c>
      <c r="M48" s="20">
        <v>19</v>
      </c>
      <c r="N48" s="20">
        <v>15</v>
      </c>
    </row>
    <row r="49" spans="1:14" x14ac:dyDescent="0.2">
      <c r="A49" s="19" t="s">
        <v>416</v>
      </c>
      <c r="B49" s="20">
        <v>356</v>
      </c>
      <c r="C49" s="20">
        <v>256</v>
      </c>
      <c r="D49" s="20">
        <v>14</v>
      </c>
      <c r="E49" s="20">
        <v>27</v>
      </c>
      <c r="F49" s="20">
        <v>5</v>
      </c>
      <c r="G49" s="20">
        <v>0</v>
      </c>
      <c r="H49" s="20">
        <v>0</v>
      </c>
      <c r="I49" s="20">
        <v>1</v>
      </c>
      <c r="J49" s="20">
        <v>2</v>
      </c>
      <c r="K49" s="20">
        <v>2</v>
      </c>
      <c r="L49" s="20">
        <v>3</v>
      </c>
      <c r="M49" s="20">
        <v>30</v>
      </c>
      <c r="N49" s="20">
        <v>16</v>
      </c>
    </row>
    <row r="50" spans="1:14" x14ac:dyDescent="0.2">
      <c r="A50" s="19" t="s">
        <v>417</v>
      </c>
      <c r="B50" s="20">
        <v>917</v>
      </c>
      <c r="C50" s="20">
        <v>675</v>
      </c>
      <c r="D50" s="20">
        <v>41</v>
      </c>
      <c r="E50" s="20">
        <v>53</v>
      </c>
      <c r="F50" s="20">
        <v>12</v>
      </c>
      <c r="G50" s="20">
        <v>1</v>
      </c>
      <c r="H50" s="20">
        <v>2</v>
      </c>
      <c r="I50" s="20">
        <v>6</v>
      </c>
      <c r="J50" s="20">
        <v>7</v>
      </c>
      <c r="K50" s="20">
        <v>9</v>
      </c>
      <c r="L50" s="20">
        <v>9</v>
      </c>
      <c r="M50" s="20">
        <v>66</v>
      </c>
      <c r="N50" s="20">
        <v>36</v>
      </c>
    </row>
    <row r="51" spans="1:14" x14ac:dyDescent="0.2">
      <c r="A51" s="19" t="s">
        <v>418</v>
      </c>
      <c r="B51" s="20">
        <v>482</v>
      </c>
      <c r="C51" s="20">
        <v>345</v>
      </c>
      <c r="D51" s="20">
        <v>17</v>
      </c>
      <c r="E51" s="20">
        <v>30</v>
      </c>
      <c r="F51" s="20">
        <v>5</v>
      </c>
      <c r="G51" s="20">
        <v>1</v>
      </c>
      <c r="H51" s="20">
        <v>2</v>
      </c>
      <c r="I51" s="20">
        <v>1</v>
      </c>
      <c r="J51" s="20">
        <v>3</v>
      </c>
      <c r="K51" s="20">
        <v>3</v>
      </c>
      <c r="L51" s="20">
        <v>7</v>
      </c>
      <c r="M51" s="20">
        <v>47</v>
      </c>
      <c r="N51" s="20">
        <v>21</v>
      </c>
    </row>
    <row r="52" spans="1:14" x14ac:dyDescent="0.2">
      <c r="A52" s="19" t="s">
        <v>419</v>
      </c>
      <c r="B52" s="20">
        <v>126</v>
      </c>
      <c r="C52" s="20">
        <v>89</v>
      </c>
      <c r="D52" s="20">
        <v>3</v>
      </c>
      <c r="E52" s="20">
        <v>3</v>
      </c>
      <c r="F52" s="20">
        <v>0</v>
      </c>
      <c r="G52" s="20">
        <v>1</v>
      </c>
      <c r="H52" s="20">
        <v>2</v>
      </c>
      <c r="I52" s="20">
        <v>0</v>
      </c>
      <c r="J52" s="20">
        <v>1</v>
      </c>
      <c r="K52" s="20">
        <v>1</v>
      </c>
      <c r="L52" s="20">
        <v>4</v>
      </c>
      <c r="M52" s="20">
        <v>17</v>
      </c>
      <c r="N52" s="20">
        <v>5</v>
      </c>
    </row>
    <row r="53" spans="1:14" x14ac:dyDescent="0.2">
      <c r="A53" s="18" t="s">
        <v>422</v>
      </c>
      <c r="B53" s="18"/>
      <c r="C53" s="18"/>
      <c r="D53" s="18"/>
      <c r="E53" s="18"/>
      <c r="F53" s="18"/>
      <c r="G53" s="18"/>
      <c r="H53" s="18"/>
      <c r="I53" s="18"/>
      <c r="J53" s="18"/>
      <c r="K53" s="18"/>
      <c r="L53" s="18"/>
      <c r="M53" s="18"/>
      <c r="N53" s="18"/>
    </row>
    <row r="54" spans="1:14" x14ac:dyDescent="0.2">
      <c r="A54" s="19" t="s">
        <v>130</v>
      </c>
      <c r="B54" s="20">
        <v>151</v>
      </c>
      <c r="C54" s="20">
        <v>81</v>
      </c>
      <c r="D54" s="20">
        <v>16</v>
      </c>
      <c r="E54" s="20">
        <v>8</v>
      </c>
      <c r="F54" s="20">
        <v>9</v>
      </c>
      <c r="G54" s="20">
        <v>0</v>
      </c>
      <c r="H54" s="20">
        <v>1</v>
      </c>
      <c r="I54" s="20">
        <v>0</v>
      </c>
      <c r="J54" s="20">
        <v>5</v>
      </c>
      <c r="K54" s="20">
        <v>4</v>
      </c>
      <c r="L54" s="20">
        <v>1</v>
      </c>
      <c r="M54" s="20">
        <v>17</v>
      </c>
      <c r="N54" s="20">
        <v>9</v>
      </c>
    </row>
    <row r="55" spans="1:14" x14ac:dyDescent="0.2">
      <c r="A55" s="19" t="s">
        <v>131</v>
      </c>
      <c r="B55" s="20">
        <v>1446</v>
      </c>
      <c r="C55" s="20">
        <v>1090</v>
      </c>
      <c r="D55" s="20">
        <v>44</v>
      </c>
      <c r="E55" s="20">
        <v>83</v>
      </c>
      <c r="F55" s="20">
        <v>32</v>
      </c>
      <c r="G55" s="20">
        <v>5</v>
      </c>
      <c r="H55" s="20">
        <v>4</v>
      </c>
      <c r="I55" s="20">
        <v>16</v>
      </c>
      <c r="J55" s="20">
        <v>5</v>
      </c>
      <c r="K55" s="20">
        <v>16</v>
      </c>
      <c r="L55" s="20">
        <v>30</v>
      </c>
      <c r="M55" s="20">
        <v>84</v>
      </c>
      <c r="N55" s="20">
        <v>37</v>
      </c>
    </row>
    <row r="56" spans="1:14" x14ac:dyDescent="0.2">
      <c r="A56" s="19" t="s">
        <v>392</v>
      </c>
      <c r="B56" s="20">
        <v>150</v>
      </c>
      <c r="C56" s="20">
        <v>86</v>
      </c>
      <c r="D56" s="20">
        <v>14</v>
      </c>
      <c r="E56" s="20">
        <v>8</v>
      </c>
      <c r="F56" s="20">
        <v>6</v>
      </c>
      <c r="G56" s="20">
        <v>0</v>
      </c>
      <c r="H56" s="20">
        <v>1</v>
      </c>
      <c r="I56" s="20">
        <v>1</v>
      </c>
      <c r="J56" s="20">
        <v>1</v>
      </c>
      <c r="K56" s="20">
        <v>1</v>
      </c>
      <c r="L56" s="20">
        <v>3</v>
      </c>
      <c r="M56" s="20">
        <v>21</v>
      </c>
      <c r="N56" s="20">
        <v>8</v>
      </c>
    </row>
    <row r="57" spans="1:14" x14ac:dyDescent="0.2">
      <c r="A57" s="19" t="s">
        <v>132</v>
      </c>
      <c r="B57" s="20">
        <v>372</v>
      </c>
      <c r="C57" s="20">
        <v>260</v>
      </c>
      <c r="D57" s="20">
        <v>16</v>
      </c>
      <c r="E57" s="20">
        <v>17</v>
      </c>
      <c r="F57" s="20">
        <v>5</v>
      </c>
      <c r="G57" s="20">
        <v>0</v>
      </c>
      <c r="H57" s="20">
        <v>1</v>
      </c>
      <c r="I57" s="20">
        <v>2</v>
      </c>
      <c r="J57" s="20">
        <v>2</v>
      </c>
      <c r="K57" s="20">
        <v>5</v>
      </c>
      <c r="L57" s="20">
        <v>10</v>
      </c>
      <c r="M57" s="20">
        <v>37</v>
      </c>
      <c r="N57" s="20">
        <v>17</v>
      </c>
    </row>
    <row r="58" spans="1:14" x14ac:dyDescent="0.2">
      <c r="A58" s="19" t="s">
        <v>423</v>
      </c>
      <c r="B58" s="20">
        <v>69</v>
      </c>
      <c r="C58" s="20">
        <v>47</v>
      </c>
      <c r="D58" s="20">
        <v>4</v>
      </c>
      <c r="E58" s="20">
        <v>5</v>
      </c>
      <c r="F58" s="20">
        <v>3</v>
      </c>
      <c r="G58" s="20">
        <v>0</v>
      </c>
      <c r="H58" s="20">
        <v>0</v>
      </c>
      <c r="I58" s="20">
        <v>0</v>
      </c>
      <c r="J58" s="20">
        <v>1</v>
      </c>
      <c r="K58" s="20">
        <v>1</v>
      </c>
      <c r="L58" s="20">
        <v>1</v>
      </c>
      <c r="M58" s="20">
        <v>5</v>
      </c>
      <c r="N58" s="20">
        <v>2</v>
      </c>
    </row>
    <row r="59" spans="1:14" x14ac:dyDescent="0.2">
      <c r="A59" s="18" t="s">
        <v>133</v>
      </c>
      <c r="B59" s="17">
        <v>92</v>
      </c>
      <c r="C59" s="17">
        <v>48</v>
      </c>
      <c r="D59" s="17">
        <v>9</v>
      </c>
      <c r="E59" s="17">
        <v>4</v>
      </c>
      <c r="F59" s="17">
        <v>7</v>
      </c>
      <c r="G59" s="17">
        <v>0</v>
      </c>
      <c r="H59" s="17">
        <v>0</v>
      </c>
      <c r="I59" s="17">
        <v>0</v>
      </c>
      <c r="J59" s="17">
        <v>2</v>
      </c>
      <c r="K59" s="17">
        <v>3</v>
      </c>
      <c r="L59" s="17">
        <v>1</v>
      </c>
      <c r="M59" s="17">
        <v>13</v>
      </c>
      <c r="N59" s="17">
        <v>5</v>
      </c>
    </row>
    <row r="60" spans="1:14" x14ac:dyDescent="0.2">
      <c r="A60" s="19" t="s">
        <v>134</v>
      </c>
      <c r="B60" s="20">
        <v>813</v>
      </c>
      <c r="C60" s="20">
        <v>599</v>
      </c>
      <c r="D60" s="20">
        <v>25</v>
      </c>
      <c r="E60" s="20">
        <v>44</v>
      </c>
      <c r="F60" s="20">
        <v>18</v>
      </c>
      <c r="G60" s="20">
        <v>4</v>
      </c>
      <c r="H60" s="20">
        <v>4</v>
      </c>
      <c r="I60" s="20">
        <v>9</v>
      </c>
      <c r="J60" s="20">
        <v>4</v>
      </c>
      <c r="K60" s="20">
        <v>9</v>
      </c>
      <c r="L60" s="20">
        <v>27</v>
      </c>
      <c r="M60" s="20">
        <v>49</v>
      </c>
      <c r="N60" s="20">
        <v>21</v>
      </c>
    </row>
    <row r="61" spans="1:14" x14ac:dyDescent="0.2">
      <c r="A61" s="19" t="s">
        <v>393</v>
      </c>
      <c r="B61" s="20">
        <v>65</v>
      </c>
      <c r="C61" s="20">
        <v>40</v>
      </c>
      <c r="D61" s="20">
        <v>4</v>
      </c>
      <c r="E61" s="20">
        <v>2</v>
      </c>
      <c r="F61" s="20">
        <v>2</v>
      </c>
      <c r="G61" s="20">
        <v>0</v>
      </c>
      <c r="H61" s="20">
        <v>0</v>
      </c>
      <c r="I61" s="20">
        <v>0</v>
      </c>
      <c r="J61" s="20">
        <v>0</v>
      </c>
      <c r="K61" s="20">
        <v>1</v>
      </c>
      <c r="L61" s="20">
        <v>1</v>
      </c>
      <c r="M61" s="20">
        <v>13</v>
      </c>
      <c r="N61" s="20">
        <v>2</v>
      </c>
    </row>
    <row r="62" spans="1:14" x14ac:dyDescent="0.2">
      <c r="A62" s="19" t="s">
        <v>135</v>
      </c>
      <c r="B62" s="20">
        <v>83</v>
      </c>
      <c r="C62" s="20">
        <v>60</v>
      </c>
      <c r="D62" s="20">
        <v>1</v>
      </c>
      <c r="E62" s="20">
        <v>2</v>
      </c>
      <c r="F62" s="20">
        <v>1</v>
      </c>
      <c r="G62" s="20">
        <v>0</v>
      </c>
      <c r="H62" s="20">
        <v>0</v>
      </c>
      <c r="I62" s="20">
        <v>1</v>
      </c>
      <c r="J62" s="20">
        <v>0</v>
      </c>
      <c r="K62" s="20">
        <v>2</v>
      </c>
      <c r="L62" s="20">
        <v>5</v>
      </c>
      <c r="M62" s="20">
        <v>6</v>
      </c>
      <c r="N62" s="20">
        <v>5</v>
      </c>
    </row>
    <row r="63" spans="1:14" x14ac:dyDescent="0.2">
      <c r="A63" s="19" t="s">
        <v>424</v>
      </c>
      <c r="B63" s="20">
        <v>39</v>
      </c>
      <c r="C63" s="20">
        <v>28</v>
      </c>
      <c r="D63" s="20">
        <v>2</v>
      </c>
      <c r="E63" s="20">
        <v>4</v>
      </c>
      <c r="F63" s="20">
        <v>1</v>
      </c>
      <c r="G63" s="20">
        <v>0</v>
      </c>
      <c r="H63" s="20">
        <v>0</v>
      </c>
      <c r="I63" s="20">
        <v>0</v>
      </c>
      <c r="J63" s="20">
        <v>0</v>
      </c>
      <c r="K63" s="20">
        <v>0</v>
      </c>
      <c r="L63" s="20">
        <v>0</v>
      </c>
      <c r="M63" s="20">
        <v>3</v>
      </c>
      <c r="N63" s="20">
        <v>1</v>
      </c>
    </row>
    <row r="64" spans="1:14" x14ac:dyDescent="0.2">
      <c r="A64" s="18" t="s">
        <v>136</v>
      </c>
      <c r="B64" s="17">
        <v>59</v>
      </c>
      <c r="C64" s="17">
        <v>33</v>
      </c>
      <c r="D64" s="17">
        <v>7</v>
      </c>
      <c r="E64" s="17">
        <v>4</v>
      </c>
      <c r="F64" s="17">
        <v>2</v>
      </c>
      <c r="G64" s="17">
        <v>0</v>
      </c>
      <c r="H64" s="17">
        <v>1</v>
      </c>
      <c r="I64" s="17">
        <v>0</v>
      </c>
      <c r="J64" s="17">
        <v>3</v>
      </c>
      <c r="K64" s="17">
        <v>1</v>
      </c>
      <c r="L64" s="17">
        <v>0</v>
      </c>
      <c r="M64" s="17">
        <v>4</v>
      </c>
      <c r="N64" s="17">
        <v>4</v>
      </c>
    </row>
    <row r="65" spans="1:14" x14ac:dyDescent="0.2">
      <c r="A65" s="19" t="s">
        <v>134</v>
      </c>
      <c r="B65" s="20">
        <v>632</v>
      </c>
      <c r="C65" s="20">
        <v>490</v>
      </c>
      <c r="D65" s="20">
        <v>19</v>
      </c>
      <c r="E65" s="20">
        <v>39</v>
      </c>
      <c r="F65" s="20">
        <v>14</v>
      </c>
      <c r="G65" s="20">
        <v>1</v>
      </c>
      <c r="H65" s="20">
        <v>0</v>
      </c>
      <c r="I65" s="20">
        <v>7</v>
      </c>
      <c r="J65" s="20">
        <v>1</v>
      </c>
      <c r="K65" s="20">
        <v>7</v>
      </c>
      <c r="L65" s="20">
        <v>3</v>
      </c>
      <c r="M65" s="20">
        <v>35</v>
      </c>
      <c r="N65" s="20">
        <v>16</v>
      </c>
    </row>
    <row r="66" spans="1:14" x14ac:dyDescent="0.2">
      <c r="A66" s="19" t="s">
        <v>393</v>
      </c>
      <c r="B66" s="20">
        <v>85</v>
      </c>
      <c r="C66" s="20">
        <v>46</v>
      </c>
      <c r="D66" s="20">
        <v>10</v>
      </c>
      <c r="E66" s="20">
        <v>6</v>
      </c>
      <c r="F66" s="20">
        <v>4</v>
      </c>
      <c r="G66" s="20">
        <v>0</v>
      </c>
      <c r="H66" s="20">
        <v>1</v>
      </c>
      <c r="I66" s="20">
        <v>1</v>
      </c>
      <c r="J66" s="20">
        <v>1</v>
      </c>
      <c r="K66" s="20">
        <v>0</v>
      </c>
      <c r="L66" s="20">
        <v>2</v>
      </c>
      <c r="M66" s="20">
        <v>8</v>
      </c>
      <c r="N66" s="20">
        <v>6</v>
      </c>
    </row>
    <row r="67" spans="1:14" x14ac:dyDescent="0.2">
      <c r="A67" s="19" t="s">
        <v>135</v>
      </c>
      <c r="B67" s="20">
        <v>289</v>
      </c>
      <c r="C67" s="20">
        <v>200</v>
      </c>
      <c r="D67" s="20">
        <v>15</v>
      </c>
      <c r="E67" s="20">
        <v>15</v>
      </c>
      <c r="F67" s="20">
        <v>4</v>
      </c>
      <c r="G67" s="20">
        <v>0</v>
      </c>
      <c r="H67" s="20">
        <v>1</v>
      </c>
      <c r="I67" s="20">
        <v>1</v>
      </c>
      <c r="J67" s="20">
        <v>2</v>
      </c>
      <c r="K67" s="20">
        <v>3</v>
      </c>
      <c r="L67" s="20">
        <v>5</v>
      </c>
      <c r="M67" s="20">
        <v>31</v>
      </c>
      <c r="N67" s="20">
        <v>12</v>
      </c>
    </row>
    <row r="68" spans="1:14" x14ac:dyDescent="0.2">
      <c r="A68" s="19" t="s">
        <v>424</v>
      </c>
      <c r="B68" s="20">
        <v>30</v>
      </c>
      <c r="C68" s="20">
        <v>19</v>
      </c>
      <c r="D68" s="20">
        <v>2</v>
      </c>
      <c r="E68" s="20">
        <v>1</v>
      </c>
      <c r="F68" s="20">
        <v>2</v>
      </c>
      <c r="G68" s="20">
        <v>0</v>
      </c>
      <c r="H68" s="20">
        <v>0</v>
      </c>
      <c r="I68" s="20">
        <v>0</v>
      </c>
      <c r="J68" s="20">
        <v>1</v>
      </c>
      <c r="K68" s="20">
        <v>1</v>
      </c>
      <c r="L68" s="20">
        <v>1</v>
      </c>
      <c r="M68" s="20">
        <v>2</v>
      </c>
      <c r="N68" s="20">
        <v>1</v>
      </c>
    </row>
    <row r="69" spans="1:14" x14ac:dyDescent="0.2">
      <c r="A69" s="18" t="s">
        <v>425</v>
      </c>
      <c r="B69" s="18"/>
      <c r="C69" s="18"/>
      <c r="D69" s="18"/>
      <c r="E69" s="18"/>
      <c r="F69" s="18"/>
      <c r="G69" s="18"/>
      <c r="H69" s="18"/>
      <c r="I69" s="18"/>
      <c r="J69" s="18"/>
      <c r="K69" s="18"/>
      <c r="L69" s="18"/>
      <c r="M69" s="18"/>
      <c r="N69" s="18"/>
    </row>
    <row r="70" spans="1:14" x14ac:dyDescent="0.2">
      <c r="A70" s="19" t="s">
        <v>426</v>
      </c>
      <c r="B70" s="20">
        <v>366</v>
      </c>
      <c r="C70" s="20">
        <v>212</v>
      </c>
      <c r="D70" s="20">
        <v>29</v>
      </c>
      <c r="E70" s="20">
        <v>17</v>
      </c>
      <c r="F70" s="20">
        <v>12</v>
      </c>
      <c r="G70" s="20">
        <v>0</v>
      </c>
      <c r="H70" s="20">
        <v>1</v>
      </c>
      <c r="I70" s="20">
        <v>4</v>
      </c>
      <c r="J70" s="20">
        <v>7</v>
      </c>
      <c r="K70" s="20">
        <v>6</v>
      </c>
      <c r="L70" s="20">
        <v>8</v>
      </c>
      <c r="M70" s="20">
        <v>45</v>
      </c>
      <c r="N70" s="20">
        <v>25</v>
      </c>
    </row>
    <row r="71" spans="1:14" x14ac:dyDescent="0.2">
      <c r="A71" s="19" t="s">
        <v>427</v>
      </c>
      <c r="B71" s="20">
        <v>1212</v>
      </c>
      <c r="C71" s="20">
        <v>915</v>
      </c>
      <c r="D71" s="20">
        <v>34</v>
      </c>
      <c r="E71" s="20">
        <v>75</v>
      </c>
      <c r="F71" s="20">
        <v>23</v>
      </c>
      <c r="G71" s="20">
        <v>3</v>
      </c>
      <c r="H71" s="20">
        <v>4</v>
      </c>
      <c r="I71" s="20">
        <v>14</v>
      </c>
      <c r="J71" s="20">
        <v>4</v>
      </c>
      <c r="K71" s="20">
        <v>16</v>
      </c>
      <c r="L71" s="20">
        <v>27</v>
      </c>
      <c r="M71" s="20">
        <v>67</v>
      </c>
      <c r="N71" s="20">
        <v>30</v>
      </c>
    </row>
    <row r="72" spans="1:14" x14ac:dyDescent="0.2">
      <c r="A72" s="19" t="s">
        <v>137</v>
      </c>
      <c r="B72" s="20">
        <v>112</v>
      </c>
      <c r="C72" s="20">
        <v>69</v>
      </c>
      <c r="D72" s="20">
        <v>7</v>
      </c>
      <c r="E72" s="20">
        <v>9</v>
      </c>
      <c r="F72" s="20">
        <v>9</v>
      </c>
      <c r="G72" s="20">
        <v>2</v>
      </c>
      <c r="H72" s="20">
        <v>0</v>
      </c>
      <c r="I72" s="20">
        <v>1</v>
      </c>
      <c r="J72" s="20">
        <v>0</v>
      </c>
      <c r="K72" s="20">
        <v>1</v>
      </c>
      <c r="L72" s="20">
        <v>4</v>
      </c>
      <c r="M72" s="20">
        <v>8</v>
      </c>
      <c r="N72" s="20">
        <v>2</v>
      </c>
    </row>
    <row r="73" spans="1:14" x14ac:dyDescent="0.2">
      <c r="A73" s="19" t="s">
        <v>138</v>
      </c>
      <c r="B73" s="20">
        <v>673</v>
      </c>
      <c r="C73" s="20">
        <v>510</v>
      </c>
      <c r="D73" s="20">
        <v>24</v>
      </c>
      <c r="E73" s="20">
        <v>27</v>
      </c>
      <c r="F73" s="20">
        <v>12</v>
      </c>
      <c r="G73" s="20">
        <v>2</v>
      </c>
      <c r="H73" s="20">
        <v>2</v>
      </c>
      <c r="I73" s="20">
        <v>4</v>
      </c>
      <c r="J73" s="20">
        <v>3</v>
      </c>
      <c r="K73" s="20">
        <v>7</v>
      </c>
      <c r="L73" s="20">
        <v>15</v>
      </c>
      <c r="M73" s="20">
        <v>49</v>
      </c>
      <c r="N73" s="20">
        <v>18</v>
      </c>
    </row>
    <row r="74" spans="1:14" x14ac:dyDescent="0.2">
      <c r="A74" s="19" t="s">
        <v>428</v>
      </c>
      <c r="B74" s="20">
        <v>75</v>
      </c>
      <c r="C74" s="20">
        <v>52</v>
      </c>
      <c r="D74" s="20">
        <v>3</v>
      </c>
      <c r="E74" s="20">
        <v>4</v>
      </c>
      <c r="F74" s="20">
        <v>5</v>
      </c>
      <c r="G74" s="20">
        <v>0</v>
      </c>
      <c r="H74" s="20">
        <v>0</v>
      </c>
      <c r="I74" s="20">
        <v>1</v>
      </c>
      <c r="J74" s="20">
        <v>0</v>
      </c>
      <c r="K74" s="20">
        <v>1</v>
      </c>
      <c r="L74" s="20">
        <v>1</v>
      </c>
      <c r="M74" s="20">
        <v>8</v>
      </c>
      <c r="N74" s="20">
        <v>0</v>
      </c>
    </row>
    <row r="75" spans="1:14" x14ac:dyDescent="0.2">
      <c r="A75" s="19" t="s">
        <v>429</v>
      </c>
      <c r="B75" s="20">
        <v>178</v>
      </c>
      <c r="C75" s="20">
        <v>128</v>
      </c>
      <c r="D75" s="20">
        <v>7</v>
      </c>
      <c r="E75" s="20">
        <v>9</v>
      </c>
      <c r="F75" s="20">
        <v>6</v>
      </c>
      <c r="G75" s="20">
        <v>1</v>
      </c>
      <c r="H75" s="20">
        <v>1</v>
      </c>
      <c r="I75" s="20">
        <v>1</v>
      </c>
      <c r="J75" s="20">
        <v>2</v>
      </c>
      <c r="K75" s="20">
        <v>1</v>
      </c>
      <c r="L75" s="20">
        <v>1</v>
      </c>
      <c r="M75" s="20">
        <v>14</v>
      </c>
      <c r="N75" s="20">
        <v>7</v>
      </c>
    </row>
    <row r="76" spans="1:14" x14ac:dyDescent="0.2">
      <c r="A76" s="19" t="s">
        <v>1441</v>
      </c>
      <c r="B76" s="20">
        <v>1644</v>
      </c>
      <c r="C76" s="20">
        <v>1224</v>
      </c>
      <c r="D76" s="20">
        <v>58</v>
      </c>
      <c r="E76" s="20">
        <v>95</v>
      </c>
      <c r="F76" s="20">
        <v>37</v>
      </c>
      <c r="G76" s="20">
        <v>4</v>
      </c>
      <c r="H76" s="20">
        <v>5</v>
      </c>
      <c r="I76" s="20">
        <v>14</v>
      </c>
      <c r="J76" s="20">
        <v>5</v>
      </c>
      <c r="K76" s="20">
        <v>20</v>
      </c>
      <c r="L76" s="20">
        <v>36</v>
      </c>
      <c r="M76" s="20">
        <v>105</v>
      </c>
      <c r="N76" s="20">
        <v>41</v>
      </c>
    </row>
    <row r="77" spans="1:14" x14ac:dyDescent="0.2">
      <c r="A77" s="18" t="s">
        <v>430</v>
      </c>
      <c r="B77" s="18"/>
      <c r="C77" s="18"/>
      <c r="D77" s="18"/>
      <c r="E77" s="18"/>
      <c r="F77" s="18"/>
      <c r="G77" s="18"/>
      <c r="H77" s="18"/>
      <c r="I77" s="18"/>
      <c r="J77" s="18"/>
      <c r="K77" s="18"/>
      <c r="L77" s="18"/>
      <c r="M77" s="18"/>
      <c r="N77" s="18"/>
    </row>
    <row r="78" spans="1:14" x14ac:dyDescent="0.2">
      <c r="A78" s="21" t="s">
        <v>431</v>
      </c>
      <c r="B78" s="34">
        <v>366</v>
      </c>
      <c r="C78" s="34">
        <v>212</v>
      </c>
      <c r="D78" s="34">
        <v>29</v>
      </c>
      <c r="E78" s="34">
        <v>17</v>
      </c>
      <c r="F78" s="34">
        <v>12</v>
      </c>
      <c r="G78" s="34">
        <v>0</v>
      </c>
      <c r="H78" s="34">
        <v>1</v>
      </c>
      <c r="I78" s="34">
        <v>4</v>
      </c>
      <c r="J78" s="34">
        <v>7</v>
      </c>
      <c r="K78" s="34">
        <v>6</v>
      </c>
      <c r="L78" s="34">
        <v>8</v>
      </c>
      <c r="M78" s="34">
        <v>45</v>
      </c>
      <c r="N78" s="34">
        <v>25</v>
      </c>
    </row>
    <row r="79" spans="1:14" x14ac:dyDescent="0.2">
      <c r="A79" s="21" t="s">
        <v>432</v>
      </c>
      <c r="B79" s="34">
        <v>954</v>
      </c>
      <c r="C79" s="34">
        <v>703</v>
      </c>
      <c r="D79" s="34">
        <v>38</v>
      </c>
      <c r="E79" s="34">
        <v>68</v>
      </c>
      <c r="F79" s="34">
        <v>18</v>
      </c>
      <c r="G79" s="34">
        <v>1</v>
      </c>
      <c r="H79" s="34">
        <v>3</v>
      </c>
      <c r="I79" s="34">
        <v>9</v>
      </c>
      <c r="J79" s="34">
        <v>3</v>
      </c>
      <c r="K79" s="34">
        <v>13</v>
      </c>
      <c r="L79" s="34">
        <v>20</v>
      </c>
      <c r="M79" s="34">
        <v>55</v>
      </c>
      <c r="N79" s="34">
        <v>23</v>
      </c>
    </row>
    <row r="80" spans="1:14" x14ac:dyDescent="0.2">
      <c r="A80" s="19" t="s">
        <v>433</v>
      </c>
      <c r="B80" s="20">
        <v>345</v>
      </c>
      <c r="C80" s="20">
        <v>264</v>
      </c>
      <c r="D80" s="20">
        <v>11</v>
      </c>
      <c r="E80" s="20">
        <v>14</v>
      </c>
      <c r="F80" s="20">
        <v>9</v>
      </c>
      <c r="G80" s="20">
        <v>1</v>
      </c>
      <c r="H80" s="20">
        <v>1</v>
      </c>
      <c r="I80" s="20">
        <v>2</v>
      </c>
      <c r="J80" s="20">
        <v>2</v>
      </c>
      <c r="K80" s="20">
        <v>3</v>
      </c>
      <c r="L80" s="20">
        <v>7</v>
      </c>
      <c r="M80" s="20">
        <v>23</v>
      </c>
      <c r="N80" s="20">
        <v>8</v>
      </c>
    </row>
    <row r="81" spans="1:14" x14ac:dyDescent="0.2">
      <c r="A81" s="19" t="s">
        <v>434</v>
      </c>
      <c r="B81" s="20">
        <v>141</v>
      </c>
      <c r="C81" s="20">
        <v>105</v>
      </c>
      <c r="D81" s="20">
        <v>4</v>
      </c>
      <c r="E81" s="20">
        <v>4</v>
      </c>
      <c r="F81" s="20">
        <v>4</v>
      </c>
      <c r="G81" s="20">
        <v>2</v>
      </c>
      <c r="H81" s="20">
        <v>1</v>
      </c>
      <c r="I81" s="20">
        <v>0</v>
      </c>
      <c r="J81" s="20">
        <v>0</v>
      </c>
      <c r="K81" s="20">
        <v>3</v>
      </c>
      <c r="L81" s="20">
        <v>4</v>
      </c>
      <c r="M81" s="20">
        <v>13</v>
      </c>
      <c r="N81" s="20">
        <v>1</v>
      </c>
    </row>
    <row r="82" spans="1:14" x14ac:dyDescent="0.2">
      <c r="A82" s="19" t="s">
        <v>435</v>
      </c>
      <c r="B82" s="20">
        <v>56</v>
      </c>
      <c r="C82" s="20">
        <v>42</v>
      </c>
      <c r="D82" s="20">
        <v>3</v>
      </c>
      <c r="E82" s="20">
        <v>3</v>
      </c>
      <c r="F82" s="20">
        <v>1</v>
      </c>
      <c r="G82" s="20">
        <v>0</v>
      </c>
      <c r="H82" s="20">
        <v>0</v>
      </c>
      <c r="I82" s="20">
        <v>1</v>
      </c>
      <c r="J82" s="20">
        <v>0</v>
      </c>
      <c r="K82" s="20">
        <v>0</v>
      </c>
      <c r="L82" s="20">
        <v>2</v>
      </c>
      <c r="M82" s="20">
        <v>3</v>
      </c>
      <c r="N82" s="20">
        <v>1</v>
      </c>
    </row>
    <row r="83" spans="1:14" x14ac:dyDescent="0.2">
      <c r="A83" s="19" t="s">
        <v>436</v>
      </c>
      <c r="B83" s="20">
        <v>48</v>
      </c>
      <c r="C83" s="20">
        <v>34</v>
      </c>
      <c r="D83" s="20">
        <v>1</v>
      </c>
      <c r="E83" s="20">
        <v>3</v>
      </c>
      <c r="F83" s="20">
        <v>4</v>
      </c>
      <c r="G83" s="20">
        <v>0</v>
      </c>
      <c r="H83" s="20">
        <v>0</v>
      </c>
      <c r="I83" s="20">
        <v>1</v>
      </c>
      <c r="J83" s="20">
        <v>0</v>
      </c>
      <c r="K83" s="20">
        <v>0</v>
      </c>
      <c r="L83" s="20">
        <v>0</v>
      </c>
      <c r="M83" s="20">
        <v>4</v>
      </c>
      <c r="N83" s="20">
        <v>1</v>
      </c>
    </row>
    <row r="84" spans="1:14" x14ac:dyDescent="0.2">
      <c r="A84" s="19" t="s">
        <v>437</v>
      </c>
      <c r="B84" s="20">
        <v>20</v>
      </c>
      <c r="C84" s="20">
        <v>16</v>
      </c>
      <c r="D84" s="20">
        <v>1</v>
      </c>
      <c r="E84" s="20">
        <v>0</v>
      </c>
      <c r="F84" s="20">
        <v>0</v>
      </c>
      <c r="G84" s="20">
        <v>0</v>
      </c>
      <c r="H84" s="20">
        <v>0</v>
      </c>
      <c r="I84" s="20">
        <v>1</v>
      </c>
      <c r="J84" s="20">
        <v>0</v>
      </c>
      <c r="K84" s="20">
        <v>0</v>
      </c>
      <c r="L84" s="20">
        <v>0</v>
      </c>
      <c r="M84" s="20">
        <v>0</v>
      </c>
      <c r="N84" s="20">
        <v>2</v>
      </c>
    </row>
    <row r="85" spans="1:14" x14ac:dyDescent="0.2">
      <c r="A85" s="19" t="s">
        <v>438</v>
      </c>
      <c r="B85" s="20">
        <v>4</v>
      </c>
      <c r="C85" s="20">
        <v>2</v>
      </c>
      <c r="D85" s="20">
        <v>0</v>
      </c>
      <c r="E85" s="20">
        <v>0</v>
      </c>
      <c r="F85" s="20">
        <v>0</v>
      </c>
      <c r="G85" s="20">
        <v>0</v>
      </c>
      <c r="H85" s="20">
        <v>0</v>
      </c>
      <c r="I85" s="20">
        <v>0</v>
      </c>
      <c r="J85" s="20">
        <v>0</v>
      </c>
      <c r="K85" s="20">
        <v>0</v>
      </c>
      <c r="L85" s="20">
        <v>1</v>
      </c>
      <c r="M85" s="20">
        <v>1</v>
      </c>
      <c r="N85" s="20">
        <v>0</v>
      </c>
    </row>
    <row r="86" spans="1:14" x14ac:dyDescent="0.2">
      <c r="A86" s="19" t="s">
        <v>439</v>
      </c>
      <c r="B86" s="20">
        <v>2</v>
      </c>
      <c r="C86" s="20">
        <v>2</v>
      </c>
      <c r="D86" s="20">
        <v>0</v>
      </c>
      <c r="E86" s="20">
        <v>0</v>
      </c>
      <c r="F86" s="20">
        <v>0</v>
      </c>
      <c r="G86" s="20">
        <v>0</v>
      </c>
      <c r="H86" s="20">
        <v>0</v>
      </c>
      <c r="I86" s="20">
        <v>0</v>
      </c>
      <c r="J86" s="20">
        <v>0</v>
      </c>
      <c r="K86" s="20">
        <v>0</v>
      </c>
      <c r="L86" s="20">
        <v>0</v>
      </c>
      <c r="M86" s="20">
        <v>0</v>
      </c>
      <c r="N86" s="20">
        <v>0</v>
      </c>
    </row>
    <row r="87" spans="1:14" x14ac:dyDescent="0.2">
      <c r="A87" s="19" t="s">
        <v>440</v>
      </c>
      <c r="B87" s="20">
        <v>2</v>
      </c>
      <c r="C87" s="20">
        <v>2</v>
      </c>
      <c r="D87" s="20">
        <v>0</v>
      </c>
      <c r="E87" s="20">
        <v>0</v>
      </c>
      <c r="F87" s="20">
        <v>0</v>
      </c>
      <c r="G87" s="20">
        <v>0</v>
      </c>
      <c r="H87" s="20">
        <v>0</v>
      </c>
      <c r="I87" s="20">
        <v>0</v>
      </c>
      <c r="J87" s="20">
        <v>0</v>
      </c>
      <c r="K87" s="20">
        <v>0</v>
      </c>
      <c r="L87" s="20">
        <v>0</v>
      </c>
      <c r="M87" s="20">
        <v>0</v>
      </c>
      <c r="N87" s="20">
        <v>0</v>
      </c>
    </row>
    <row r="88" spans="1:14" x14ac:dyDescent="0.2">
      <c r="A88" s="19" t="s">
        <v>429</v>
      </c>
      <c r="B88" s="20">
        <v>250</v>
      </c>
      <c r="C88" s="20">
        <v>182</v>
      </c>
      <c r="D88" s="20">
        <v>7</v>
      </c>
      <c r="E88" s="20">
        <v>12</v>
      </c>
      <c r="F88" s="20">
        <v>7</v>
      </c>
      <c r="G88" s="20">
        <v>1</v>
      </c>
      <c r="H88" s="20">
        <v>1</v>
      </c>
      <c r="I88" s="20">
        <v>1</v>
      </c>
      <c r="J88" s="20">
        <v>2</v>
      </c>
      <c r="K88" s="20">
        <v>2</v>
      </c>
      <c r="L88" s="20">
        <v>3</v>
      </c>
      <c r="M88" s="20">
        <v>20</v>
      </c>
      <c r="N88" s="20">
        <v>12</v>
      </c>
    </row>
    <row r="89" spans="1:14" x14ac:dyDescent="0.2">
      <c r="A89" s="18" t="s">
        <v>441</v>
      </c>
      <c r="B89" s="18"/>
      <c r="C89" s="18"/>
      <c r="D89" s="18"/>
      <c r="E89" s="18"/>
      <c r="F89" s="18"/>
      <c r="G89" s="18"/>
      <c r="H89" s="18"/>
      <c r="I89" s="18"/>
      <c r="J89" s="18"/>
      <c r="K89" s="18"/>
      <c r="L89" s="18"/>
      <c r="M89" s="18"/>
      <c r="N89" s="18"/>
    </row>
    <row r="90" spans="1:14" x14ac:dyDescent="0.2">
      <c r="A90" s="19" t="s">
        <v>442</v>
      </c>
      <c r="B90" s="20">
        <v>1712</v>
      </c>
      <c r="C90" s="20">
        <v>1263</v>
      </c>
      <c r="D90" s="20">
        <v>53</v>
      </c>
      <c r="E90" s="20">
        <v>104</v>
      </c>
      <c r="F90" s="20">
        <v>38</v>
      </c>
      <c r="G90" s="20">
        <v>5</v>
      </c>
      <c r="H90" s="20">
        <v>5</v>
      </c>
      <c r="I90" s="20">
        <v>10</v>
      </c>
      <c r="J90" s="20">
        <v>4</v>
      </c>
      <c r="K90" s="20">
        <v>22</v>
      </c>
      <c r="L90" s="20">
        <v>36</v>
      </c>
      <c r="M90" s="20">
        <v>119</v>
      </c>
      <c r="N90" s="20">
        <v>53</v>
      </c>
    </row>
    <row r="91" spans="1:14" x14ac:dyDescent="0.2">
      <c r="A91" s="19" t="s">
        <v>139</v>
      </c>
      <c r="B91" s="20">
        <v>76</v>
      </c>
      <c r="C91" s="20">
        <v>52</v>
      </c>
      <c r="D91" s="20">
        <v>1</v>
      </c>
      <c r="E91" s="20">
        <v>4</v>
      </c>
      <c r="F91" s="20">
        <v>0</v>
      </c>
      <c r="G91" s="20">
        <v>0</v>
      </c>
      <c r="H91" s="20">
        <v>1</v>
      </c>
      <c r="I91" s="20">
        <v>2</v>
      </c>
      <c r="J91" s="20">
        <v>1</v>
      </c>
      <c r="K91" s="20">
        <v>2</v>
      </c>
      <c r="L91" s="20">
        <v>3</v>
      </c>
      <c r="M91" s="20">
        <v>6</v>
      </c>
      <c r="N91" s="20">
        <v>4</v>
      </c>
    </row>
    <row r="92" spans="1:14" x14ac:dyDescent="0.2">
      <c r="A92" s="19" t="s">
        <v>443</v>
      </c>
      <c r="B92" s="20">
        <v>59</v>
      </c>
      <c r="C92" s="20">
        <v>35</v>
      </c>
      <c r="D92" s="20">
        <v>5</v>
      </c>
      <c r="E92" s="20">
        <v>4</v>
      </c>
      <c r="F92" s="20">
        <v>0</v>
      </c>
      <c r="G92" s="20">
        <v>0</v>
      </c>
      <c r="H92" s="20">
        <v>1</v>
      </c>
      <c r="I92" s="20">
        <v>2</v>
      </c>
      <c r="J92" s="20">
        <v>0</v>
      </c>
      <c r="K92" s="20">
        <v>1</v>
      </c>
      <c r="L92" s="20">
        <v>0</v>
      </c>
      <c r="M92" s="20">
        <v>9</v>
      </c>
      <c r="N92" s="20">
        <v>2</v>
      </c>
    </row>
    <row r="93" spans="1:14" x14ac:dyDescent="0.2">
      <c r="A93" s="19" t="s">
        <v>140</v>
      </c>
      <c r="B93" s="20">
        <v>194</v>
      </c>
      <c r="C93" s="20">
        <v>111</v>
      </c>
      <c r="D93" s="20">
        <v>28</v>
      </c>
      <c r="E93" s="20">
        <v>3</v>
      </c>
      <c r="F93" s="20">
        <v>13</v>
      </c>
      <c r="G93" s="20">
        <v>0</v>
      </c>
      <c r="H93" s="20">
        <v>0</v>
      </c>
      <c r="I93" s="20">
        <v>3</v>
      </c>
      <c r="J93" s="20">
        <v>6</v>
      </c>
      <c r="K93" s="20">
        <v>1</v>
      </c>
      <c r="L93" s="20">
        <v>2</v>
      </c>
      <c r="M93" s="20">
        <v>21</v>
      </c>
      <c r="N93" s="20">
        <v>6</v>
      </c>
    </row>
    <row r="94" spans="1:14" x14ac:dyDescent="0.2">
      <c r="A94" s="19" t="s">
        <v>141</v>
      </c>
      <c r="B94" s="20">
        <v>16</v>
      </c>
      <c r="C94" s="20">
        <v>9</v>
      </c>
      <c r="D94" s="20">
        <v>2</v>
      </c>
      <c r="E94" s="20">
        <v>0</v>
      </c>
      <c r="F94" s="20">
        <v>1</v>
      </c>
      <c r="G94" s="20">
        <v>0</v>
      </c>
      <c r="H94" s="20">
        <v>0</v>
      </c>
      <c r="I94" s="20">
        <v>0</v>
      </c>
      <c r="J94" s="20">
        <v>2</v>
      </c>
      <c r="K94" s="20">
        <v>0</v>
      </c>
      <c r="L94" s="20">
        <v>0</v>
      </c>
      <c r="M94" s="20">
        <v>2</v>
      </c>
      <c r="N94" s="20">
        <v>0</v>
      </c>
    </row>
    <row r="95" spans="1:14" x14ac:dyDescent="0.2">
      <c r="A95" s="19" t="s">
        <v>401</v>
      </c>
      <c r="B95" s="20">
        <v>46</v>
      </c>
      <c r="C95" s="20">
        <v>36</v>
      </c>
      <c r="D95" s="20">
        <v>1</v>
      </c>
      <c r="E95" s="20">
        <v>1</v>
      </c>
      <c r="F95" s="20">
        <v>0</v>
      </c>
      <c r="G95" s="20">
        <v>0</v>
      </c>
      <c r="H95" s="20">
        <v>0</v>
      </c>
      <c r="I95" s="20">
        <v>2</v>
      </c>
      <c r="J95" s="20">
        <v>0</v>
      </c>
      <c r="K95" s="20">
        <v>0</v>
      </c>
      <c r="L95" s="20">
        <v>2</v>
      </c>
      <c r="M95" s="20">
        <v>2</v>
      </c>
      <c r="N95" s="20">
        <v>2</v>
      </c>
    </row>
    <row r="96" spans="1:14" x14ac:dyDescent="0.2">
      <c r="A96" s="19" t="s">
        <v>429</v>
      </c>
      <c r="B96" s="20">
        <v>85</v>
      </c>
      <c r="C96" s="20">
        <v>58</v>
      </c>
      <c r="D96" s="20">
        <v>4</v>
      </c>
      <c r="E96" s="20">
        <v>5</v>
      </c>
      <c r="F96" s="20">
        <v>3</v>
      </c>
      <c r="G96" s="20">
        <v>0</v>
      </c>
      <c r="H96" s="20">
        <v>0</v>
      </c>
      <c r="I96" s="20">
        <v>0</v>
      </c>
      <c r="J96" s="20">
        <v>1</v>
      </c>
      <c r="K96" s="20">
        <v>1</v>
      </c>
      <c r="L96" s="20">
        <v>2</v>
      </c>
      <c r="M96" s="20">
        <v>5</v>
      </c>
      <c r="N96" s="20">
        <v>6</v>
      </c>
    </row>
    <row r="97" spans="1:14" x14ac:dyDescent="0.2">
      <c r="A97" s="18" t="s">
        <v>444</v>
      </c>
      <c r="B97" s="18"/>
      <c r="C97" s="18"/>
      <c r="D97" s="18"/>
      <c r="E97" s="18"/>
      <c r="F97" s="18"/>
      <c r="G97" s="18"/>
      <c r="H97" s="18"/>
      <c r="I97" s="18"/>
      <c r="J97" s="18"/>
      <c r="K97" s="18"/>
      <c r="L97" s="18"/>
      <c r="M97" s="18"/>
      <c r="N97" s="18"/>
    </row>
    <row r="98" spans="1:14" x14ac:dyDescent="0.2">
      <c r="A98" s="19" t="s">
        <v>445</v>
      </c>
      <c r="B98" s="20">
        <v>1212</v>
      </c>
      <c r="C98" s="20">
        <v>887</v>
      </c>
      <c r="D98" s="20">
        <v>39</v>
      </c>
      <c r="E98" s="20">
        <v>79</v>
      </c>
      <c r="F98" s="20">
        <v>29</v>
      </c>
      <c r="G98" s="20">
        <v>3</v>
      </c>
      <c r="H98" s="20">
        <v>4</v>
      </c>
      <c r="I98" s="20">
        <v>8</v>
      </c>
      <c r="J98" s="20">
        <v>2</v>
      </c>
      <c r="K98" s="20">
        <v>23</v>
      </c>
      <c r="L98" s="20">
        <v>25</v>
      </c>
      <c r="M98" s="20">
        <v>86</v>
      </c>
      <c r="N98" s="20">
        <v>27</v>
      </c>
    </row>
    <row r="99" spans="1:14" x14ac:dyDescent="0.2">
      <c r="A99" s="19" t="s">
        <v>446</v>
      </c>
      <c r="B99" s="20">
        <v>24</v>
      </c>
      <c r="C99" s="20">
        <v>19</v>
      </c>
      <c r="D99" s="20">
        <v>1</v>
      </c>
      <c r="E99" s="20">
        <v>0</v>
      </c>
      <c r="F99" s="20">
        <v>2</v>
      </c>
      <c r="G99" s="20">
        <v>0</v>
      </c>
      <c r="H99" s="20">
        <v>0</v>
      </c>
      <c r="I99" s="20">
        <v>0</v>
      </c>
      <c r="J99" s="20">
        <v>0</v>
      </c>
      <c r="K99" s="20">
        <v>0</v>
      </c>
      <c r="L99" s="20">
        <v>0</v>
      </c>
      <c r="M99" s="20">
        <v>2</v>
      </c>
      <c r="N99" s="20">
        <v>0</v>
      </c>
    </row>
    <row r="100" spans="1:14" x14ac:dyDescent="0.2">
      <c r="A100" s="19" t="s">
        <v>447</v>
      </c>
      <c r="B100" s="20">
        <v>76</v>
      </c>
      <c r="C100" s="20">
        <v>58</v>
      </c>
      <c r="D100" s="20">
        <v>4</v>
      </c>
      <c r="E100" s="20">
        <v>3</v>
      </c>
      <c r="F100" s="20">
        <v>3</v>
      </c>
      <c r="G100" s="20">
        <v>1</v>
      </c>
      <c r="H100" s="20">
        <v>1</v>
      </c>
      <c r="I100" s="20">
        <v>0</v>
      </c>
      <c r="J100" s="20">
        <v>0</v>
      </c>
      <c r="K100" s="20">
        <v>0</v>
      </c>
      <c r="L100" s="20">
        <v>3</v>
      </c>
      <c r="M100" s="20">
        <v>3</v>
      </c>
      <c r="N100" s="20">
        <v>0</v>
      </c>
    </row>
    <row r="101" spans="1:14" x14ac:dyDescent="0.2">
      <c r="A101" s="19" t="s">
        <v>448</v>
      </c>
      <c r="B101" s="20">
        <v>43</v>
      </c>
      <c r="C101" s="20">
        <v>29</v>
      </c>
      <c r="D101" s="20">
        <v>0</v>
      </c>
      <c r="E101" s="20">
        <v>3</v>
      </c>
      <c r="F101" s="20">
        <v>1</v>
      </c>
      <c r="G101" s="20">
        <v>0</v>
      </c>
      <c r="H101" s="20">
        <v>0</v>
      </c>
      <c r="I101" s="20">
        <v>2</v>
      </c>
      <c r="J101" s="20">
        <v>0</v>
      </c>
      <c r="K101" s="20">
        <v>1</v>
      </c>
      <c r="L101" s="20">
        <v>0</v>
      </c>
      <c r="M101" s="20">
        <v>5</v>
      </c>
      <c r="N101" s="20">
        <v>2</v>
      </c>
    </row>
    <row r="102" spans="1:14" x14ac:dyDescent="0.2">
      <c r="A102" s="19" t="s">
        <v>449</v>
      </c>
      <c r="B102" s="20">
        <v>14</v>
      </c>
      <c r="C102" s="20">
        <v>10</v>
      </c>
      <c r="D102" s="20">
        <v>0</v>
      </c>
      <c r="E102" s="20">
        <v>2</v>
      </c>
      <c r="F102" s="20">
        <v>1</v>
      </c>
      <c r="G102" s="20">
        <v>0</v>
      </c>
      <c r="H102" s="20">
        <v>0</v>
      </c>
      <c r="I102" s="20">
        <v>0</v>
      </c>
      <c r="J102" s="20">
        <v>0</v>
      </c>
      <c r="K102" s="20">
        <v>0</v>
      </c>
      <c r="L102" s="20">
        <v>1</v>
      </c>
      <c r="M102" s="20">
        <v>0</v>
      </c>
      <c r="N102" s="20">
        <v>0</v>
      </c>
    </row>
    <row r="103" spans="1:14" x14ac:dyDescent="0.2">
      <c r="A103" s="19" t="s">
        <v>450</v>
      </c>
      <c r="B103" s="20">
        <v>5</v>
      </c>
      <c r="C103" s="20">
        <v>4</v>
      </c>
      <c r="D103" s="20">
        <v>0</v>
      </c>
      <c r="E103" s="20">
        <v>1</v>
      </c>
      <c r="F103" s="20">
        <v>0</v>
      </c>
      <c r="G103" s="20">
        <v>0</v>
      </c>
      <c r="H103" s="20">
        <v>0</v>
      </c>
      <c r="I103" s="20">
        <v>0</v>
      </c>
      <c r="J103" s="20">
        <v>0</v>
      </c>
      <c r="K103" s="20">
        <v>0</v>
      </c>
      <c r="L103" s="20">
        <v>0</v>
      </c>
      <c r="M103" s="20">
        <v>0</v>
      </c>
      <c r="N103" s="20">
        <v>0</v>
      </c>
    </row>
    <row r="104" spans="1:14" x14ac:dyDescent="0.2">
      <c r="A104" s="19" t="s">
        <v>429</v>
      </c>
      <c r="B104" s="20">
        <v>414</v>
      </c>
      <c r="C104" s="20">
        <v>308</v>
      </c>
      <c r="D104" s="20">
        <v>10</v>
      </c>
      <c r="E104" s="20">
        <v>20</v>
      </c>
      <c r="F104" s="20">
        <v>2</v>
      </c>
      <c r="G104" s="20">
        <v>1</v>
      </c>
      <c r="H104" s="20">
        <v>1</v>
      </c>
      <c r="I104" s="20">
        <v>2</v>
      </c>
      <c r="J104" s="20">
        <v>3</v>
      </c>
      <c r="K104" s="20">
        <v>0</v>
      </c>
      <c r="L104" s="20">
        <v>10</v>
      </c>
      <c r="M104" s="20">
        <v>29</v>
      </c>
      <c r="N104" s="20">
        <v>28</v>
      </c>
    </row>
    <row r="105" spans="1:14" x14ac:dyDescent="0.2">
      <c r="A105" s="18" t="s">
        <v>451</v>
      </c>
      <c r="B105" s="18"/>
      <c r="C105" s="18"/>
      <c r="D105" s="18"/>
      <c r="E105" s="18"/>
      <c r="F105" s="18"/>
      <c r="G105" s="18"/>
      <c r="H105" s="18"/>
      <c r="I105" s="18"/>
      <c r="J105" s="18"/>
      <c r="K105" s="18"/>
      <c r="L105" s="18"/>
      <c r="M105" s="18"/>
      <c r="N105" s="18"/>
    </row>
    <row r="106" spans="1:14" x14ac:dyDescent="0.2">
      <c r="A106" s="19" t="s">
        <v>445</v>
      </c>
      <c r="B106" s="20">
        <v>13</v>
      </c>
      <c r="C106" s="20">
        <v>10</v>
      </c>
      <c r="D106" s="20">
        <v>1</v>
      </c>
      <c r="E106" s="20">
        <v>1</v>
      </c>
      <c r="F106" s="20">
        <v>0</v>
      </c>
      <c r="G106" s="20">
        <v>0</v>
      </c>
      <c r="H106" s="20">
        <v>0</v>
      </c>
      <c r="I106" s="20">
        <v>0</v>
      </c>
      <c r="J106" s="20">
        <v>0</v>
      </c>
      <c r="K106" s="20">
        <v>0</v>
      </c>
      <c r="L106" s="20">
        <v>0</v>
      </c>
      <c r="M106" s="20">
        <v>0</v>
      </c>
      <c r="N106" s="20">
        <v>1</v>
      </c>
    </row>
    <row r="107" spans="1:14" x14ac:dyDescent="0.2">
      <c r="A107" s="19" t="s">
        <v>446</v>
      </c>
      <c r="B107" s="20">
        <v>89</v>
      </c>
      <c r="C107" s="20">
        <v>55</v>
      </c>
      <c r="D107" s="20">
        <v>11</v>
      </c>
      <c r="E107" s="20">
        <v>1</v>
      </c>
      <c r="F107" s="20">
        <v>3</v>
      </c>
      <c r="G107" s="20">
        <v>0</v>
      </c>
      <c r="H107" s="20">
        <v>0</v>
      </c>
      <c r="I107" s="20">
        <v>1</v>
      </c>
      <c r="J107" s="20">
        <v>1</v>
      </c>
      <c r="K107" s="20">
        <v>1</v>
      </c>
      <c r="L107" s="20">
        <v>0</v>
      </c>
      <c r="M107" s="20">
        <v>13</v>
      </c>
      <c r="N107" s="20">
        <v>3</v>
      </c>
    </row>
    <row r="108" spans="1:14" x14ac:dyDescent="0.2">
      <c r="A108" s="19" t="s">
        <v>447</v>
      </c>
      <c r="B108" s="20">
        <v>143</v>
      </c>
      <c r="C108" s="20">
        <v>88</v>
      </c>
      <c r="D108" s="20">
        <v>17</v>
      </c>
      <c r="E108" s="20">
        <v>3</v>
      </c>
      <c r="F108" s="20">
        <v>11</v>
      </c>
      <c r="G108" s="20">
        <v>0</v>
      </c>
      <c r="H108" s="20">
        <v>0</v>
      </c>
      <c r="I108" s="20">
        <v>2</v>
      </c>
      <c r="J108" s="20">
        <v>6</v>
      </c>
      <c r="K108" s="20">
        <v>1</v>
      </c>
      <c r="L108" s="20">
        <v>1</v>
      </c>
      <c r="M108" s="20">
        <v>11</v>
      </c>
      <c r="N108" s="20">
        <v>3</v>
      </c>
    </row>
    <row r="109" spans="1:14" x14ac:dyDescent="0.2">
      <c r="A109" s="19" t="s">
        <v>448</v>
      </c>
      <c r="B109" s="20">
        <v>27</v>
      </c>
      <c r="C109" s="20">
        <v>15</v>
      </c>
      <c r="D109" s="20">
        <v>5</v>
      </c>
      <c r="E109" s="20">
        <v>2</v>
      </c>
      <c r="F109" s="20">
        <v>0</v>
      </c>
      <c r="G109" s="20">
        <v>0</v>
      </c>
      <c r="H109" s="20">
        <v>0</v>
      </c>
      <c r="I109" s="20">
        <v>2</v>
      </c>
      <c r="J109" s="20">
        <v>0</v>
      </c>
      <c r="K109" s="20">
        <v>0</v>
      </c>
      <c r="L109" s="20">
        <v>0</v>
      </c>
      <c r="M109" s="20">
        <v>2</v>
      </c>
      <c r="N109" s="20">
        <v>1</v>
      </c>
    </row>
    <row r="110" spans="1:14" x14ac:dyDescent="0.2">
      <c r="A110" s="19" t="s">
        <v>449</v>
      </c>
      <c r="B110" s="20">
        <v>5</v>
      </c>
      <c r="C110" s="20">
        <v>1</v>
      </c>
      <c r="D110" s="20">
        <v>2</v>
      </c>
      <c r="E110" s="20">
        <v>0</v>
      </c>
      <c r="F110" s="20">
        <v>0</v>
      </c>
      <c r="G110" s="20">
        <v>0</v>
      </c>
      <c r="H110" s="20">
        <v>0</v>
      </c>
      <c r="I110" s="20">
        <v>0</v>
      </c>
      <c r="J110" s="20">
        <v>1</v>
      </c>
      <c r="K110" s="20">
        <v>0</v>
      </c>
      <c r="L110" s="20">
        <v>1</v>
      </c>
      <c r="M110" s="20">
        <v>0</v>
      </c>
      <c r="N110" s="20">
        <v>0</v>
      </c>
    </row>
    <row r="111" spans="1:14" x14ac:dyDescent="0.2">
      <c r="A111" s="19" t="s">
        <v>450</v>
      </c>
      <c r="B111" s="20">
        <v>10</v>
      </c>
      <c r="C111" s="20">
        <v>2</v>
      </c>
      <c r="D111" s="20">
        <v>0</v>
      </c>
      <c r="E111" s="20">
        <v>1</v>
      </c>
      <c r="F111" s="20">
        <v>0</v>
      </c>
      <c r="G111" s="20">
        <v>0</v>
      </c>
      <c r="H111" s="20">
        <v>1</v>
      </c>
      <c r="I111" s="20">
        <v>1</v>
      </c>
      <c r="J111" s="20">
        <v>0</v>
      </c>
      <c r="K111" s="20">
        <v>0</v>
      </c>
      <c r="L111" s="20">
        <v>0</v>
      </c>
      <c r="M111" s="20">
        <v>5</v>
      </c>
      <c r="N111" s="20">
        <v>0</v>
      </c>
    </row>
    <row r="112" spans="1:14" x14ac:dyDescent="0.2">
      <c r="A112" s="19" t="s">
        <v>429</v>
      </c>
      <c r="B112" s="20">
        <v>28</v>
      </c>
      <c r="C112" s="20">
        <v>20</v>
      </c>
      <c r="D112" s="20">
        <v>0</v>
      </c>
      <c r="E112" s="20">
        <v>0</v>
      </c>
      <c r="F112" s="20">
        <v>0</v>
      </c>
      <c r="G112" s="20">
        <v>0</v>
      </c>
      <c r="H112" s="20">
        <v>0</v>
      </c>
      <c r="I112" s="20">
        <v>1</v>
      </c>
      <c r="J112" s="20">
        <v>0</v>
      </c>
      <c r="K112" s="20">
        <v>0</v>
      </c>
      <c r="L112" s="20">
        <v>2</v>
      </c>
      <c r="M112" s="20">
        <v>3</v>
      </c>
      <c r="N112" s="20">
        <v>2</v>
      </c>
    </row>
    <row r="113" spans="1:14" x14ac:dyDescent="0.2">
      <c r="A113" s="18" t="s">
        <v>142</v>
      </c>
      <c r="B113" s="18"/>
      <c r="C113" s="18"/>
      <c r="D113" s="18"/>
      <c r="E113" s="18"/>
      <c r="F113" s="18"/>
      <c r="G113" s="18"/>
      <c r="H113" s="18"/>
      <c r="I113" s="18"/>
      <c r="J113" s="18"/>
      <c r="K113" s="18"/>
      <c r="L113" s="18"/>
      <c r="M113" s="18"/>
      <c r="N113" s="18"/>
    </row>
    <row r="114" spans="1:14" x14ac:dyDescent="0.2">
      <c r="A114" s="19" t="s">
        <v>452</v>
      </c>
      <c r="B114" s="20">
        <v>90</v>
      </c>
      <c r="C114" s="20">
        <v>64</v>
      </c>
      <c r="D114" s="20">
        <v>2</v>
      </c>
      <c r="E114" s="20">
        <v>5</v>
      </c>
      <c r="F114" s="20">
        <v>3</v>
      </c>
      <c r="G114" s="20">
        <v>1</v>
      </c>
      <c r="H114" s="20">
        <v>2</v>
      </c>
      <c r="I114" s="20">
        <v>3</v>
      </c>
      <c r="J114" s="20">
        <v>1</v>
      </c>
      <c r="K114" s="20">
        <v>1</v>
      </c>
      <c r="L114" s="20">
        <v>3</v>
      </c>
      <c r="M114" s="20">
        <v>2</v>
      </c>
      <c r="N114" s="20">
        <v>3</v>
      </c>
    </row>
    <row r="115" spans="1:14" x14ac:dyDescent="0.2">
      <c r="A115" s="19" t="s">
        <v>453</v>
      </c>
      <c r="B115" s="20">
        <v>307</v>
      </c>
      <c r="C115" s="20">
        <v>209</v>
      </c>
      <c r="D115" s="20">
        <v>16</v>
      </c>
      <c r="E115" s="20">
        <v>25</v>
      </c>
      <c r="F115" s="20">
        <v>8</v>
      </c>
      <c r="G115" s="20">
        <v>1</v>
      </c>
      <c r="H115" s="20">
        <v>2</v>
      </c>
      <c r="I115" s="20">
        <v>4</v>
      </c>
      <c r="J115" s="20">
        <v>4</v>
      </c>
      <c r="K115" s="20">
        <v>5</v>
      </c>
      <c r="L115" s="20">
        <v>8</v>
      </c>
      <c r="M115" s="20">
        <v>22</v>
      </c>
      <c r="N115" s="20">
        <v>3</v>
      </c>
    </row>
    <row r="116" spans="1:14" x14ac:dyDescent="0.2">
      <c r="A116" s="19" t="s">
        <v>454</v>
      </c>
      <c r="B116" s="20">
        <v>392</v>
      </c>
      <c r="C116" s="20">
        <v>280</v>
      </c>
      <c r="D116" s="20">
        <v>16</v>
      </c>
      <c r="E116" s="20">
        <v>24</v>
      </c>
      <c r="F116" s="20">
        <v>18</v>
      </c>
      <c r="G116" s="20">
        <v>1</v>
      </c>
      <c r="H116" s="20">
        <v>0</v>
      </c>
      <c r="I116" s="20">
        <v>5</v>
      </c>
      <c r="J116" s="20">
        <v>0</v>
      </c>
      <c r="K116" s="20">
        <v>5</v>
      </c>
      <c r="L116" s="20">
        <v>8</v>
      </c>
      <c r="M116" s="20">
        <v>26</v>
      </c>
      <c r="N116" s="20">
        <v>9</v>
      </c>
    </row>
    <row r="117" spans="1:14" x14ac:dyDescent="0.2">
      <c r="A117" s="19" t="s">
        <v>455</v>
      </c>
      <c r="B117" s="20">
        <v>379</v>
      </c>
      <c r="C117" s="20">
        <v>278</v>
      </c>
      <c r="D117" s="20">
        <v>16</v>
      </c>
      <c r="E117" s="20">
        <v>20</v>
      </c>
      <c r="F117" s="20">
        <v>9</v>
      </c>
      <c r="G117" s="20">
        <v>1</v>
      </c>
      <c r="H117" s="20">
        <v>1</v>
      </c>
      <c r="I117" s="20">
        <v>3</v>
      </c>
      <c r="J117" s="20">
        <v>1</v>
      </c>
      <c r="K117" s="20">
        <v>7</v>
      </c>
      <c r="L117" s="20">
        <v>7</v>
      </c>
      <c r="M117" s="20">
        <v>28</v>
      </c>
      <c r="N117" s="20">
        <v>8</v>
      </c>
    </row>
    <row r="118" spans="1:14" x14ac:dyDescent="0.2">
      <c r="A118" s="19" t="s">
        <v>456</v>
      </c>
      <c r="B118" s="20">
        <v>951</v>
      </c>
      <c r="C118" s="20">
        <v>685</v>
      </c>
      <c r="D118" s="20">
        <v>42</v>
      </c>
      <c r="E118" s="20">
        <v>42</v>
      </c>
      <c r="F118" s="20">
        <v>14</v>
      </c>
      <c r="G118" s="20">
        <v>1</v>
      </c>
      <c r="H118" s="20">
        <v>2</v>
      </c>
      <c r="I118" s="20">
        <v>4</v>
      </c>
      <c r="J118" s="20">
        <v>7</v>
      </c>
      <c r="K118" s="20">
        <v>8</v>
      </c>
      <c r="L118" s="20">
        <v>18</v>
      </c>
      <c r="M118" s="20">
        <v>81</v>
      </c>
      <c r="N118" s="20">
        <v>47</v>
      </c>
    </row>
    <row r="119" spans="1:14" x14ac:dyDescent="0.2">
      <c r="A119" s="19" t="s">
        <v>429</v>
      </c>
      <c r="B119" s="20">
        <v>69</v>
      </c>
      <c r="C119" s="20">
        <v>48</v>
      </c>
      <c r="D119" s="20">
        <v>2</v>
      </c>
      <c r="E119" s="20">
        <v>5</v>
      </c>
      <c r="F119" s="20">
        <v>3</v>
      </c>
      <c r="G119" s="20">
        <v>0</v>
      </c>
      <c r="H119" s="20">
        <v>0</v>
      </c>
      <c r="I119" s="20">
        <v>0</v>
      </c>
      <c r="J119" s="20">
        <v>1</v>
      </c>
      <c r="K119" s="20">
        <v>1</v>
      </c>
      <c r="L119" s="20">
        <v>1</v>
      </c>
      <c r="M119" s="20">
        <v>5</v>
      </c>
      <c r="N119" s="20">
        <v>3</v>
      </c>
    </row>
    <row r="120" spans="1:14" x14ac:dyDescent="0.2">
      <c r="A120" s="18" t="s">
        <v>143</v>
      </c>
      <c r="B120" s="18"/>
      <c r="C120" s="18"/>
      <c r="D120" s="18"/>
      <c r="E120" s="18"/>
      <c r="F120" s="18"/>
      <c r="G120" s="18"/>
      <c r="H120" s="18"/>
      <c r="I120" s="18"/>
      <c r="J120" s="18"/>
      <c r="K120" s="18"/>
      <c r="L120" s="18"/>
      <c r="M120" s="18"/>
      <c r="N120" s="18"/>
    </row>
    <row r="121" spans="1:14" x14ac:dyDescent="0.2">
      <c r="A121" s="21" t="s">
        <v>457</v>
      </c>
      <c r="B121" s="21"/>
      <c r="C121" s="21"/>
      <c r="D121" s="21"/>
      <c r="E121" s="21"/>
      <c r="F121" s="21"/>
      <c r="G121" s="21"/>
      <c r="H121" s="21"/>
      <c r="I121" s="21"/>
      <c r="J121" s="21"/>
      <c r="K121" s="21"/>
      <c r="L121" s="21"/>
      <c r="M121" s="21"/>
      <c r="N121" s="21"/>
    </row>
    <row r="122" spans="1:14" x14ac:dyDescent="0.2">
      <c r="A122" s="19" t="s">
        <v>458</v>
      </c>
      <c r="B122" s="20">
        <v>546</v>
      </c>
      <c r="C122" s="20">
        <v>395</v>
      </c>
      <c r="D122" s="20">
        <v>23</v>
      </c>
      <c r="E122" s="20">
        <v>35</v>
      </c>
      <c r="F122" s="20">
        <v>12</v>
      </c>
      <c r="G122" s="20">
        <v>2</v>
      </c>
      <c r="H122" s="20">
        <v>3</v>
      </c>
      <c r="I122" s="20">
        <v>7</v>
      </c>
      <c r="J122" s="20">
        <v>4</v>
      </c>
      <c r="K122" s="20">
        <v>12</v>
      </c>
      <c r="L122" s="20">
        <v>16</v>
      </c>
      <c r="M122" s="20">
        <v>29</v>
      </c>
      <c r="N122" s="20">
        <v>8</v>
      </c>
    </row>
    <row r="123" spans="1:14" x14ac:dyDescent="0.2">
      <c r="A123" s="19" t="s">
        <v>459</v>
      </c>
      <c r="B123" s="20">
        <v>531</v>
      </c>
      <c r="C123" s="20">
        <v>377</v>
      </c>
      <c r="D123" s="20">
        <v>25</v>
      </c>
      <c r="E123" s="20">
        <v>34</v>
      </c>
      <c r="F123" s="20">
        <v>20</v>
      </c>
      <c r="G123" s="20">
        <v>1</v>
      </c>
      <c r="H123" s="20">
        <v>2</v>
      </c>
      <c r="I123" s="20">
        <v>5</v>
      </c>
      <c r="J123" s="20">
        <v>4</v>
      </c>
      <c r="K123" s="20">
        <v>8</v>
      </c>
      <c r="L123" s="20">
        <v>8</v>
      </c>
      <c r="M123" s="20">
        <v>35</v>
      </c>
      <c r="N123" s="20">
        <v>12</v>
      </c>
    </row>
    <row r="124" spans="1:14" x14ac:dyDescent="0.2">
      <c r="A124" s="19" t="s">
        <v>460</v>
      </c>
      <c r="B124" s="20">
        <v>205</v>
      </c>
      <c r="C124" s="20">
        <v>149</v>
      </c>
      <c r="D124" s="20">
        <v>9</v>
      </c>
      <c r="E124" s="20">
        <v>13</v>
      </c>
      <c r="F124" s="20">
        <v>2</v>
      </c>
      <c r="G124" s="20">
        <v>0</v>
      </c>
      <c r="H124" s="20">
        <v>0</v>
      </c>
      <c r="I124" s="20">
        <v>3</v>
      </c>
      <c r="J124" s="20">
        <v>2</v>
      </c>
      <c r="K124" s="20">
        <v>3</v>
      </c>
      <c r="L124" s="20">
        <v>1</v>
      </c>
      <c r="M124" s="20">
        <v>20</v>
      </c>
      <c r="N124" s="20">
        <v>3</v>
      </c>
    </row>
    <row r="125" spans="1:14" x14ac:dyDescent="0.2">
      <c r="A125" s="19" t="s">
        <v>461</v>
      </c>
      <c r="B125" s="20">
        <v>762</v>
      </c>
      <c r="C125" s="20">
        <v>543</v>
      </c>
      <c r="D125" s="20">
        <v>31</v>
      </c>
      <c r="E125" s="20">
        <v>32</v>
      </c>
      <c r="F125" s="20">
        <v>16</v>
      </c>
      <c r="G125" s="20">
        <v>1</v>
      </c>
      <c r="H125" s="20">
        <v>2</v>
      </c>
      <c r="I125" s="20">
        <v>4</v>
      </c>
      <c r="J125" s="20">
        <v>3</v>
      </c>
      <c r="K125" s="20">
        <v>3</v>
      </c>
      <c r="L125" s="20">
        <v>17</v>
      </c>
      <c r="M125" s="20">
        <v>69</v>
      </c>
      <c r="N125" s="20">
        <v>41</v>
      </c>
    </row>
    <row r="126" spans="1:14" x14ac:dyDescent="0.2">
      <c r="A126" s="19" t="s">
        <v>429</v>
      </c>
      <c r="B126" s="20">
        <v>144</v>
      </c>
      <c r="C126" s="20">
        <v>100</v>
      </c>
      <c r="D126" s="20">
        <v>6</v>
      </c>
      <c r="E126" s="20">
        <v>7</v>
      </c>
      <c r="F126" s="20">
        <v>5</v>
      </c>
      <c r="G126" s="20">
        <v>1</v>
      </c>
      <c r="H126" s="20">
        <v>0</v>
      </c>
      <c r="I126" s="20">
        <v>0</v>
      </c>
      <c r="J126" s="20">
        <v>1</v>
      </c>
      <c r="K126" s="20">
        <v>1</v>
      </c>
      <c r="L126" s="20">
        <v>3</v>
      </c>
      <c r="M126" s="20">
        <v>11</v>
      </c>
      <c r="N126" s="20">
        <v>9</v>
      </c>
    </row>
    <row r="127" spans="1:14" x14ac:dyDescent="0.2">
      <c r="A127" s="18" t="s">
        <v>143</v>
      </c>
      <c r="B127" s="18"/>
      <c r="C127" s="18"/>
      <c r="D127" s="18"/>
      <c r="E127" s="18"/>
      <c r="F127" s="18"/>
      <c r="G127" s="18"/>
      <c r="H127" s="18"/>
      <c r="I127" s="18"/>
      <c r="J127" s="18"/>
      <c r="K127" s="18"/>
      <c r="L127" s="18"/>
      <c r="M127" s="18"/>
      <c r="N127" s="18"/>
    </row>
    <row r="128" spans="1:14" x14ac:dyDescent="0.2">
      <c r="A128" s="21" t="s">
        <v>462</v>
      </c>
      <c r="B128" s="21"/>
      <c r="C128" s="21"/>
      <c r="D128" s="21"/>
      <c r="E128" s="21"/>
      <c r="F128" s="21"/>
      <c r="G128" s="21"/>
      <c r="H128" s="21"/>
      <c r="I128" s="21"/>
      <c r="J128" s="21"/>
      <c r="K128" s="21"/>
      <c r="L128" s="21"/>
      <c r="M128" s="21"/>
      <c r="N128" s="21"/>
    </row>
    <row r="129" spans="1:14" x14ac:dyDescent="0.2">
      <c r="A129" s="19" t="s">
        <v>458</v>
      </c>
      <c r="B129" s="20">
        <v>285</v>
      </c>
      <c r="C129" s="20">
        <v>206</v>
      </c>
      <c r="D129" s="20">
        <v>12</v>
      </c>
      <c r="E129" s="20">
        <v>16</v>
      </c>
      <c r="F129" s="20">
        <v>9</v>
      </c>
      <c r="G129" s="20">
        <v>2</v>
      </c>
      <c r="H129" s="20">
        <v>2</v>
      </c>
      <c r="I129" s="20">
        <v>2</v>
      </c>
      <c r="J129" s="20">
        <v>2</v>
      </c>
      <c r="K129" s="20">
        <v>5</v>
      </c>
      <c r="L129" s="20">
        <v>7</v>
      </c>
      <c r="M129" s="20">
        <v>17</v>
      </c>
      <c r="N129" s="20">
        <v>5</v>
      </c>
    </row>
    <row r="130" spans="1:14" x14ac:dyDescent="0.2">
      <c r="A130" s="19" t="s">
        <v>459</v>
      </c>
      <c r="B130" s="20">
        <v>217</v>
      </c>
      <c r="C130" s="20">
        <v>153</v>
      </c>
      <c r="D130" s="20">
        <v>9</v>
      </c>
      <c r="E130" s="20">
        <v>14</v>
      </c>
      <c r="F130" s="20">
        <v>16</v>
      </c>
      <c r="G130" s="20">
        <v>0</v>
      </c>
      <c r="H130" s="20">
        <v>0</v>
      </c>
      <c r="I130" s="20">
        <v>3</v>
      </c>
      <c r="J130" s="20">
        <v>0</v>
      </c>
      <c r="K130" s="20">
        <v>2</v>
      </c>
      <c r="L130" s="20">
        <v>4</v>
      </c>
      <c r="M130" s="20">
        <v>12</v>
      </c>
      <c r="N130" s="20">
        <v>4</v>
      </c>
    </row>
    <row r="131" spans="1:14" x14ac:dyDescent="0.2">
      <c r="A131" s="19" t="s">
        <v>460</v>
      </c>
      <c r="B131" s="20">
        <v>142</v>
      </c>
      <c r="C131" s="20">
        <v>103</v>
      </c>
      <c r="D131" s="20">
        <v>6</v>
      </c>
      <c r="E131" s="20">
        <v>5</v>
      </c>
      <c r="F131" s="20">
        <v>8</v>
      </c>
      <c r="G131" s="20">
        <v>0</v>
      </c>
      <c r="H131" s="20">
        <v>1</v>
      </c>
      <c r="I131" s="20">
        <v>3</v>
      </c>
      <c r="J131" s="20">
        <v>0</v>
      </c>
      <c r="K131" s="20">
        <v>3</v>
      </c>
      <c r="L131" s="20">
        <v>0</v>
      </c>
      <c r="M131" s="20">
        <v>13</v>
      </c>
      <c r="N131" s="20">
        <v>0</v>
      </c>
    </row>
    <row r="132" spans="1:14" x14ac:dyDescent="0.2">
      <c r="A132" s="19" t="s">
        <v>461</v>
      </c>
      <c r="B132" s="20">
        <v>1184</v>
      </c>
      <c r="C132" s="20">
        <v>849</v>
      </c>
      <c r="D132" s="20">
        <v>55</v>
      </c>
      <c r="E132" s="20">
        <v>60</v>
      </c>
      <c r="F132" s="20">
        <v>19</v>
      </c>
      <c r="G132" s="20">
        <v>2</v>
      </c>
      <c r="H132" s="20">
        <v>2</v>
      </c>
      <c r="I132" s="20">
        <v>10</v>
      </c>
      <c r="J132" s="20">
        <v>9</v>
      </c>
      <c r="K132" s="20">
        <v>15</v>
      </c>
      <c r="L132" s="20">
        <v>26</v>
      </c>
      <c r="M132" s="20">
        <v>97</v>
      </c>
      <c r="N132" s="20">
        <v>40</v>
      </c>
    </row>
    <row r="133" spans="1:14" x14ac:dyDescent="0.2">
      <c r="A133" s="19" t="s">
        <v>429</v>
      </c>
      <c r="B133" s="20">
        <v>360</v>
      </c>
      <c r="C133" s="20">
        <v>253</v>
      </c>
      <c r="D133" s="20">
        <v>12</v>
      </c>
      <c r="E133" s="20">
        <v>26</v>
      </c>
      <c r="F133" s="20">
        <v>3</v>
      </c>
      <c r="G133" s="20">
        <v>1</v>
      </c>
      <c r="H133" s="20">
        <v>2</v>
      </c>
      <c r="I133" s="20">
        <v>1</v>
      </c>
      <c r="J133" s="20">
        <v>3</v>
      </c>
      <c r="K133" s="20">
        <v>2</v>
      </c>
      <c r="L133" s="20">
        <v>8</v>
      </c>
      <c r="M133" s="20">
        <v>25</v>
      </c>
      <c r="N133" s="20">
        <v>24</v>
      </c>
    </row>
    <row r="134" spans="1:14" x14ac:dyDescent="0.2">
      <c r="A134" s="18" t="s">
        <v>143</v>
      </c>
      <c r="B134" s="18"/>
      <c r="C134" s="18"/>
      <c r="D134" s="18"/>
      <c r="E134" s="18"/>
      <c r="F134" s="18"/>
      <c r="G134" s="18"/>
      <c r="H134" s="18"/>
      <c r="I134" s="18"/>
      <c r="J134" s="18"/>
      <c r="K134" s="18"/>
      <c r="L134" s="18"/>
      <c r="M134" s="18"/>
      <c r="N134" s="18"/>
    </row>
    <row r="135" spans="1:14" x14ac:dyDescent="0.2">
      <c r="A135" s="21" t="s">
        <v>463</v>
      </c>
      <c r="B135" s="21"/>
      <c r="C135" s="21"/>
      <c r="D135" s="21"/>
      <c r="E135" s="21"/>
      <c r="F135" s="21"/>
      <c r="G135" s="21"/>
      <c r="H135" s="21"/>
      <c r="I135" s="21"/>
      <c r="J135" s="21"/>
      <c r="K135" s="21"/>
      <c r="L135" s="21"/>
      <c r="M135" s="21"/>
      <c r="N135" s="21"/>
    </row>
    <row r="136" spans="1:14" x14ac:dyDescent="0.2">
      <c r="A136" s="19" t="s">
        <v>458</v>
      </c>
      <c r="B136" s="20">
        <v>330</v>
      </c>
      <c r="C136" s="20">
        <v>231</v>
      </c>
      <c r="D136" s="20">
        <v>14</v>
      </c>
      <c r="E136" s="20">
        <v>23</v>
      </c>
      <c r="F136" s="20">
        <v>14</v>
      </c>
      <c r="G136" s="20">
        <v>1</v>
      </c>
      <c r="H136" s="20">
        <v>2</v>
      </c>
      <c r="I136" s="20">
        <v>2</v>
      </c>
      <c r="J136" s="20">
        <v>4</v>
      </c>
      <c r="K136" s="20">
        <v>6</v>
      </c>
      <c r="L136" s="20">
        <v>7</v>
      </c>
      <c r="M136" s="20">
        <v>22</v>
      </c>
      <c r="N136" s="20">
        <v>4</v>
      </c>
    </row>
    <row r="137" spans="1:14" x14ac:dyDescent="0.2">
      <c r="A137" s="19" t="s">
        <v>459</v>
      </c>
      <c r="B137" s="20">
        <v>326</v>
      </c>
      <c r="C137" s="20">
        <v>235</v>
      </c>
      <c r="D137" s="20">
        <v>16</v>
      </c>
      <c r="E137" s="20">
        <v>21</v>
      </c>
      <c r="F137" s="20">
        <v>11</v>
      </c>
      <c r="G137" s="20">
        <v>0</v>
      </c>
      <c r="H137" s="20">
        <v>0</v>
      </c>
      <c r="I137" s="20">
        <v>3</v>
      </c>
      <c r="J137" s="20">
        <v>0</v>
      </c>
      <c r="K137" s="20">
        <v>6</v>
      </c>
      <c r="L137" s="20">
        <v>6</v>
      </c>
      <c r="M137" s="20">
        <v>21</v>
      </c>
      <c r="N137" s="20">
        <v>7</v>
      </c>
    </row>
    <row r="138" spans="1:14" x14ac:dyDescent="0.2">
      <c r="A138" s="19" t="s">
        <v>460</v>
      </c>
      <c r="B138" s="20">
        <v>133</v>
      </c>
      <c r="C138" s="20">
        <v>95</v>
      </c>
      <c r="D138" s="20">
        <v>9</v>
      </c>
      <c r="E138" s="20">
        <v>4</v>
      </c>
      <c r="F138" s="20">
        <v>7</v>
      </c>
      <c r="G138" s="20">
        <v>1</v>
      </c>
      <c r="H138" s="20">
        <v>0</v>
      </c>
      <c r="I138" s="20">
        <v>5</v>
      </c>
      <c r="J138" s="20">
        <v>0</v>
      </c>
      <c r="K138" s="20">
        <v>2</v>
      </c>
      <c r="L138" s="20">
        <v>1</v>
      </c>
      <c r="M138" s="20">
        <v>8</v>
      </c>
      <c r="N138" s="20">
        <v>1</v>
      </c>
    </row>
    <row r="139" spans="1:14" x14ac:dyDescent="0.2">
      <c r="A139" s="19" t="s">
        <v>461</v>
      </c>
      <c r="B139" s="20">
        <v>1070</v>
      </c>
      <c r="C139" s="20">
        <v>776</v>
      </c>
      <c r="D139" s="20">
        <v>40</v>
      </c>
      <c r="E139" s="20">
        <v>51</v>
      </c>
      <c r="F139" s="20">
        <v>19</v>
      </c>
      <c r="G139" s="20">
        <v>2</v>
      </c>
      <c r="H139" s="20">
        <v>3</v>
      </c>
      <c r="I139" s="20">
        <v>8</v>
      </c>
      <c r="J139" s="20">
        <v>8</v>
      </c>
      <c r="K139" s="20">
        <v>11</v>
      </c>
      <c r="L139" s="20">
        <v>24</v>
      </c>
      <c r="M139" s="20">
        <v>87</v>
      </c>
      <c r="N139" s="20">
        <v>41</v>
      </c>
    </row>
    <row r="140" spans="1:14" x14ac:dyDescent="0.2">
      <c r="A140" s="19" t="s">
        <v>429</v>
      </c>
      <c r="B140" s="20">
        <v>329</v>
      </c>
      <c r="C140" s="20">
        <v>227</v>
      </c>
      <c r="D140" s="20">
        <v>15</v>
      </c>
      <c r="E140" s="20">
        <v>22</v>
      </c>
      <c r="F140" s="20">
        <v>4</v>
      </c>
      <c r="G140" s="20">
        <v>1</v>
      </c>
      <c r="H140" s="20">
        <v>2</v>
      </c>
      <c r="I140" s="20">
        <v>1</v>
      </c>
      <c r="J140" s="20">
        <v>2</v>
      </c>
      <c r="K140" s="20">
        <v>2</v>
      </c>
      <c r="L140" s="20">
        <v>7</v>
      </c>
      <c r="M140" s="20">
        <v>26</v>
      </c>
      <c r="N140" s="20">
        <v>20</v>
      </c>
    </row>
    <row r="141" spans="1:14" x14ac:dyDescent="0.2">
      <c r="A141" s="18" t="s">
        <v>143</v>
      </c>
      <c r="B141" s="18"/>
      <c r="C141" s="18"/>
      <c r="D141" s="18"/>
      <c r="E141" s="18"/>
      <c r="F141" s="18"/>
      <c r="G141" s="18"/>
      <c r="H141" s="18"/>
      <c r="I141" s="18"/>
      <c r="J141" s="18"/>
      <c r="K141" s="18"/>
      <c r="L141" s="18"/>
      <c r="M141" s="18"/>
      <c r="N141" s="18"/>
    </row>
    <row r="142" spans="1:14" x14ac:dyDescent="0.2">
      <c r="A142" s="21" t="s">
        <v>464</v>
      </c>
      <c r="B142" s="21"/>
      <c r="C142" s="21"/>
      <c r="D142" s="21"/>
      <c r="E142" s="21"/>
      <c r="F142" s="21"/>
      <c r="G142" s="21"/>
      <c r="H142" s="21"/>
      <c r="I142" s="21"/>
      <c r="J142" s="21"/>
      <c r="K142" s="21"/>
      <c r="L142" s="21"/>
      <c r="M142" s="21"/>
      <c r="N142" s="21"/>
    </row>
    <row r="143" spans="1:14" x14ac:dyDescent="0.2">
      <c r="A143" s="19" t="s">
        <v>458</v>
      </c>
      <c r="B143" s="20">
        <v>39</v>
      </c>
      <c r="C143" s="20">
        <v>30</v>
      </c>
      <c r="D143" s="20">
        <v>1</v>
      </c>
      <c r="E143" s="20">
        <v>1</v>
      </c>
      <c r="F143" s="20">
        <v>1</v>
      </c>
      <c r="G143" s="20">
        <v>0</v>
      </c>
      <c r="H143" s="20">
        <v>0</v>
      </c>
      <c r="I143" s="20">
        <v>0</v>
      </c>
      <c r="J143" s="20">
        <v>0</v>
      </c>
      <c r="K143" s="20">
        <v>3</v>
      </c>
      <c r="L143" s="20">
        <v>2</v>
      </c>
      <c r="M143" s="20">
        <v>1</v>
      </c>
      <c r="N143" s="20">
        <v>0</v>
      </c>
    </row>
    <row r="144" spans="1:14" x14ac:dyDescent="0.2">
      <c r="A144" s="19" t="s">
        <v>459</v>
      </c>
      <c r="B144" s="20">
        <v>75</v>
      </c>
      <c r="C144" s="20">
        <v>56</v>
      </c>
      <c r="D144" s="20">
        <v>3</v>
      </c>
      <c r="E144" s="20">
        <v>4</v>
      </c>
      <c r="F144" s="20">
        <v>1</v>
      </c>
      <c r="G144" s="20">
        <v>0</v>
      </c>
      <c r="H144" s="20">
        <v>0</v>
      </c>
      <c r="I144" s="20">
        <v>1</v>
      </c>
      <c r="J144" s="20">
        <v>0</v>
      </c>
      <c r="K144" s="20">
        <v>0</v>
      </c>
      <c r="L144" s="20">
        <v>1</v>
      </c>
      <c r="M144" s="20">
        <v>7</v>
      </c>
      <c r="N144" s="20">
        <v>2</v>
      </c>
    </row>
    <row r="145" spans="1:14" x14ac:dyDescent="0.2">
      <c r="A145" s="19" t="s">
        <v>460</v>
      </c>
      <c r="B145" s="20">
        <v>117</v>
      </c>
      <c r="C145" s="20">
        <v>83</v>
      </c>
      <c r="D145" s="20">
        <v>5</v>
      </c>
      <c r="E145" s="20">
        <v>4</v>
      </c>
      <c r="F145" s="20">
        <v>10</v>
      </c>
      <c r="G145" s="20">
        <v>1</v>
      </c>
      <c r="H145" s="20">
        <v>3</v>
      </c>
      <c r="I145" s="20">
        <v>0</v>
      </c>
      <c r="J145" s="20">
        <v>1</v>
      </c>
      <c r="K145" s="20">
        <v>0</v>
      </c>
      <c r="L145" s="20">
        <v>3</v>
      </c>
      <c r="M145" s="20">
        <v>6</v>
      </c>
      <c r="N145" s="20">
        <v>1</v>
      </c>
    </row>
    <row r="146" spans="1:14" x14ac:dyDescent="0.2">
      <c r="A146" s="19" t="s">
        <v>461</v>
      </c>
      <c r="B146" s="20">
        <v>1288</v>
      </c>
      <c r="C146" s="20">
        <v>908</v>
      </c>
      <c r="D146" s="20">
        <v>54</v>
      </c>
      <c r="E146" s="20">
        <v>75</v>
      </c>
      <c r="F146" s="20">
        <v>31</v>
      </c>
      <c r="G146" s="20">
        <v>2</v>
      </c>
      <c r="H146" s="20">
        <v>2</v>
      </c>
      <c r="I146" s="20">
        <v>15</v>
      </c>
      <c r="J146" s="20">
        <v>8</v>
      </c>
      <c r="K146" s="20">
        <v>16</v>
      </c>
      <c r="L146" s="20">
        <v>30</v>
      </c>
      <c r="M146" s="20">
        <v>106</v>
      </c>
      <c r="N146" s="20">
        <v>41</v>
      </c>
    </row>
    <row r="147" spans="1:14" x14ac:dyDescent="0.2">
      <c r="A147" s="19" t="s">
        <v>429</v>
      </c>
      <c r="B147" s="20">
        <v>669</v>
      </c>
      <c r="C147" s="20">
        <v>487</v>
      </c>
      <c r="D147" s="20">
        <v>31</v>
      </c>
      <c r="E147" s="20">
        <v>37</v>
      </c>
      <c r="F147" s="20">
        <v>12</v>
      </c>
      <c r="G147" s="20">
        <v>2</v>
      </c>
      <c r="H147" s="20">
        <v>2</v>
      </c>
      <c r="I147" s="20">
        <v>3</v>
      </c>
      <c r="J147" s="20">
        <v>5</v>
      </c>
      <c r="K147" s="20">
        <v>8</v>
      </c>
      <c r="L147" s="20">
        <v>9</v>
      </c>
      <c r="M147" s="20">
        <v>44</v>
      </c>
      <c r="N147" s="20">
        <v>29</v>
      </c>
    </row>
    <row r="148" spans="1:14" x14ac:dyDescent="0.2">
      <c r="A148" s="18" t="s">
        <v>465</v>
      </c>
      <c r="B148" s="18"/>
      <c r="C148" s="18"/>
      <c r="D148" s="18"/>
      <c r="E148" s="18"/>
      <c r="F148" s="18"/>
      <c r="G148" s="18"/>
      <c r="H148" s="18"/>
      <c r="I148" s="18"/>
      <c r="J148" s="18"/>
      <c r="K148" s="18"/>
      <c r="L148" s="18"/>
      <c r="M148" s="18"/>
      <c r="N148" s="18"/>
    </row>
    <row r="149" spans="1:14" x14ac:dyDescent="0.2">
      <c r="A149" s="19" t="s">
        <v>466</v>
      </c>
      <c r="B149" s="20">
        <v>541</v>
      </c>
      <c r="C149" s="20">
        <v>387</v>
      </c>
      <c r="D149" s="20">
        <v>22</v>
      </c>
      <c r="E149" s="20">
        <v>21</v>
      </c>
      <c r="F149" s="20">
        <v>16</v>
      </c>
      <c r="G149" s="20">
        <v>0</v>
      </c>
      <c r="H149" s="20">
        <v>2</v>
      </c>
      <c r="I149" s="20">
        <v>8</v>
      </c>
      <c r="J149" s="20">
        <v>4</v>
      </c>
      <c r="K149" s="20">
        <v>6</v>
      </c>
      <c r="L149" s="20">
        <v>19</v>
      </c>
      <c r="M149" s="20">
        <v>48</v>
      </c>
      <c r="N149" s="20">
        <v>8</v>
      </c>
    </row>
    <row r="150" spans="1:14" x14ac:dyDescent="0.2">
      <c r="A150" s="19" t="s">
        <v>467</v>
      </c>
      <c r="B150" s="20">
        <v>877</v>
      </c>
      <c r="C150" s="20">
        <v>613</v>
      </c>
      <c r="D150" s="20">
        <v>41</v>
      </c>
      <c r="E150" s="20">
        <v>40</v>
      </c>
      <c r="F150" s="20">
        <v>25</v>
      </c>
      <c r="G150" s="20">
        <v>1</v>
      </c>
      <c r="H150" s="20">
        <v>4</v>
      </c>
      <c r="I150" s="20">
        <v>8</v>
      </c>
      <c r="J150" s="20">
        <v>8</v>
      </c>
      <c r="K150" s="20">
        <v>13</v>
      </c>
      <c r="L150" s="20">
        <v>20</v>
      </c>
      <c r="M150" s="20">
        <v>65</v>
      </c>
      <c r="N150" s="20">
        <v>39</v>
      </c>
    </row>
    <row r="151" spans="1:14" x14ac:dyDescent="0.2">
      <c r="A151" s="19" t="s">
        <v>468</v>
      </c>
      <c r="B151" s="20">
        <v>543</v>
      </c>
      <c r="C151" s="20">
        <v>406</v>
      </c>
      <c r="D151" s="20">
        <v>23</v>
      </c>
      <c r="E151" s="20">
        <v>38</v>
      </c>
      <c r="F151" s="20">
        <v>6</v>
      </c>
      <c r="G151" s="20">
        <v>2</v>
      </c>
      <c r="H151" s="20">
        <v>1</v>
      </c>
      <c r="I151" s="20">
        <v>1</v>
      </c>
      <c r="J151" s="20">
        <v>1</v>
      </c>
      <c r="K151" s="20">
        <v>7</v>
      </c>
      <c r="L151" s="20">
        <v>6</v>
      </c>
      <c r="M151" s="20">
        <v>35</v>
      </c>
      <c r="N151" s="20">
        <v>17</v>
      </c>
    </row>
    <row r="152" spans="1:14" x14ac:dyDescent="0.2">
      <c r="A152" s="19" t="s">
        <v>469</v>
      </c>
      <c r="B152" s="20">
        <v>227</v>
      </c>
      <c r="C152" s="20">
        <v>158</v>
      </c>
      <c r="D152" s="20">
        <v>8</v>
      </c>
      <c r="E152" s="20">
        <v>22</v>
      </c>
      <c r="F152" s="20">
        <v>8</v>
      </c>
      <c r="G152" s="20">
        <v>2</v>
      </c>
      <c r="H152" s="20">
        <v>0</v>
      </c>
      <c r="I152" s="20">
        <v>2</v>
      </c>
      <c r="J152" s="20">
        <v>1</v>
      </c>
      <c r="K152" s="20">
        <v>1</v>
      </c>
      <c r="L152" s="20">
        <v>0</v>
      </c>
      <c r="M152" s="20">
        <v>16</v>
      </c>
      <c r="N152" s="20">
        <v>9</v>
      </c>
    </row>
    <row r="153" spans="1:14" x14ac:dyDescent="0.2">
      <c r="A153" s="18" t="s">
        <v>470</v>
      </c>
      <c r="B153" s="18"/>
      <c r="C153" s="18"/>
      <c r="D153" s="18"/>
      <c r="E153" s="18"/>
      <c r="F153" s="18"/>
      <c r="G153" s="18"/>
      <c r="H153" s="18"/>
      <c r="I153" s="18"/>
      <c r="J153" s="18"/>
      <c r="K153" s="18"/>
      <c r="L153" s="18"/>
      <c r="M153" s="18"/>
      <c r="N153" s="18"/>
    </row>
    <row r="154" spans="1:14" x14ac:dyDescent="0.2">
      <c r="A154" s="19" t="s">
        <v>471</v>
      </c>
      <c r="B154" s="20">
        <v>294</v>
      </c>
      <c r="C154" s="20">
        <v>207</v>
      </c>
      <c r="D154" s="20">
        <v>15</v>
      </c>
      <c r="E154" s="20">
        <v>15</v>
      </c>
      <c r="F154" s="20">
        <v>9</v>
      </c>
      <c r="G154" s="20">
        <v>1</v>
      </c>
      <c r="H154" s="20">
        <v>1</v>
      </c>
      <c r="I154" s="20">
        <v>1</v>
      </c>
      <c r="J154" s="20">
        <v>0</v>
      </c>
      <c r="K154" s="20">
        <v>5</v>
      </c>
      <c r="L154" s="20">
        <v>3</v>
      </c>
      <c r="M154" s="20">
        <v>27</v>
      </c>
      <c r="N154" s="20">
        <v>10</v>
      </c>
    </row>
    <row r="155" spans="1:14" x14ac:dyDescent="0.2">
      <c r="A155" s="19" t="s">
        <v>472</v>
      </c>
      <c r="B155" s="20">
        <v>664</v>
      </c>
      <c r="C155" s="20">
        <v>477</v>
      </c>
      <c r="D155" s="20">
        <v>34</v>
      </c>
      <c r="E155" s="20">
        <v>37</v>
      </c>
      <c r="F155" s="20">
        <v>15</v>
      </c>
      <c r="G155" s="20">
        <v>0</v>
      </c>
      <c r="H155" s="20">
        <v>3</v>
      </c>
      <c r="I155" s="20">
        <v>7</v>
      </c>
      <c r="J155" s="20">
        <v>6</v>
      </c>
      <c r="K155" s="20">
        <v>6</v>
      </c>
      <c r="L155" s="20">
        <v>17</v>
      </c>
      <c r="M155" s="20">
        <v>45</v>
      </c>
      <c r="N155" s="20">
        <v>17</v>
      </c>
    </row>
    <row r="156" spans="1:14" x14ac:dyDescent="0.2">
      <c r="A156" s="19" t="s">
        <v>473</v>
      </c>
      <c r="B156" s="20">
        <v>421</v>
      </c>
      <c r="C156" s="20">
        <v>306</v>
      </c>
      <c r="D156" s="20">
        <v>14</v>
      </c>
      <c r="E156" s="20">
        <v>29</v>
      </c>
      <c r="F156" s="20">
        <v>10</v>
      </c>
      <c r="G156" s="20">
        <v>0</v>
      </c>
      <c r="H156" s="20">
        <v>0</v>
      </c>
      <c r="I156" s="20">
        <v>4</v>
      </c>
      <c r="J156" s="20">
        <v>4</v>
      </c>
      <c r="K156" s="20">
        <v>2</v>
      </c>
      <c r="L156" s="20">
        <v>7</v>
      </c>
      <c r="M156" s="20">
        <v>29</v>
      </c>
      <c r="N156" s="20">
        <v>16</v>
      </c>
    </row>
    <row r="157" spans="1:14" x14ac:dyDescent="0.2">
      <c r="A157" s="19" t="s">
        <v>474</v>
      </c>
      <c r="B157" s="20">
        <v>358</v>
      </c>
      <c r="C157" s="20">
        <v>262</v>
      </c>
      <c r="D157" s="20">
        <v>18</v>
      </c>
      <c r="E157" s="20">
        <v>10</v>
      </c>
      <c r="F157" s="20">
        <v>8</v>
      </c>
      <c r="G157" s="20">
        <v>0</v>
      </c>
      <c r="H157" s="20">
        <v>1</v>
      </c>
      <c r="I157" s="20">
        <v>4</v>
      </c>
      <c r="J157" s="20">
        <v>2</v>
      </c>
      <c r="K157" s="20">
        <v>5</v>
      </c>
      <c r="L157" s="20">
        <v>5</v>
      </c>
      <c r="M157" s="20">
        <v>34</v>
      </c>
      <c r="N157" s="20">
        <v>9</v>
      </c>
    </row>
    <row r="158" spans="1:14" x14ac:dyDescent="0.2">
      <c r="A158" s="19" t="s">
        <v>475</v>
      </c>
      <c r="B158" s="20">
        <v>217</v>
      </c>
      <c r="C158" s="20">
        <v>150</v>
      </c>
      <c r="D158" s="20">
        <v>7</v>
      </c>
      <c r="E158" s="20">
        <v>13</v>
      </c>
      <c r="F158" s="20">
        <v>5</v>
      </c>
      <c r="G158" s="20">
        <v>1</v>
      </c>
      <c r="H158" s="20">
        <v>2</v>
      </c>
      <c r="I158" s="20">
        <v>0</v>
      </c>
      <c r="J158" s="20">
        <v>0</v>
      </c>
      <c r="K158" s="20">
        <v>8</v>
      </c>
      <c r="L158" s="20">
        <v>4</v>
      </c>
      <c r="M158" s="20">
        <v>17</v>
      </c>
      <c r="N158" s="20">
        <v>10</v>
      </c>
    </row>
    <row r="159" spans="1:14" x14ac:dyDescent="0.2">
      <c r="A159" s="22" t="s">
        <v>476</v>
      </c>
      <c r="B159" s="23">
        <v>234</v>
      </c>
      <c r="C159" s="23">
        <v>162</v>
      </c>
      <c r="D159" s="23">
        <v>6</v>
      </c>
      <c r="E159" s="23">
        <v>17</v>
      </c>
      <c r="F159" s="23">
        <v>8</v>
      </c>
      <c r="G159" s="23">
        <v>3</v>
      </c>
      <c r="H159" s="23">
        <v>0</v>
      </c>
      <c r="I159" s="23">
        <v>3</v>
      </c>
      <c r="J159" s="23">
        <v>2</v>
      </c>
      <c r="K159" s="23">
        <v>1</v>
      </c>
      <c r="L159" s="23">
        <v>9</v>
      </c>
      <c r="M159" s="23">
        <v>12</v>
      </c>
      <c r="N159" s="23">
        <v>11</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3DB17-4996-44B7-B9CF-55829B826A80}">
  <dimension ref="A1:N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HYPERLINK("#'目次'!B61","[55]")</f>
        <v>[55]</v>
      </c>
    </row>
    <row r="3" spans="1:14" x14ac:dyDescent="0.2">
      <c r="A3" s="9" t="s">
        <v>126</v>
      </c>
      <c r="B3" s="12" t="s">
        <v>337</v>
      </c>
    </row>
    <row r="4" spans="1:14" x14ac:dyDescent="0.2">
      <c r="A4" s="9" t="s">
        <v>126</v>
      </c>
      <c r="B4" s="12" t="s">
        <v>338</v>
      </c>
    </row>
    <row r="5" spans="1:14" x14ac:dyDescent="0.2">
      <c r="A5" s="9" t="s">
        <v>126</v>
      </c>
      <c r="B5" s="12" t="s">
        <v>349</v>
      </c>
    </row>
    <row r="6" spans="1:14" s="15" customFormat="1" ht="137.5" x14ac:dyDescent="0.2">
      <c r="A6" s="13" t="s">
        <v>126</v>
      </c>
      <c r="B6" s="14" t="s">
        <v>398</v>
      </c>
      <c r="C6" s="14" t="s">
        <v>340</v>
      </c>
      <c r="D6" s="14" t="s">
        <v>341</v>
      </c>
      <c r="E6" s="14" t="s">
        <v>342</v>
      </c>
      <c r="F6" s="14" t="s">
        <v>343</v>
      </c>
      <c r="G6" s="14" t="s">
        <v>344</v>
      </c>
      <c r="H6" s="14" t="s">
        <v>345</v>
      </c>
      <c r="I6" s="14" t="s">
        <v>346</v>
      </c>
      <c r="J6" s="14" t="s">
        <v>750</v>
      </c>
      <c r="K6" s="14" t="s">
        <v>347</v>
      </c>
      <c r="L6" s="14" t="s">
        <v>348</v>
      </c>
      <c r="M6" s="14" t="s">
        <v>751</v>
      </c>
      <c r="N6" s="14" t="s">
        <v>429</v>
      </c>
    </row>
    <row r="7" spans="1:14" x14ac:dyDescent="0.2">
      <c r="A7" s="16" t="s">
        <v>402</v>
      </c>
      <c r="B7" s="17">
        <v>2188</v>
      </c>
      <c r="C7" s="17">
        <v>265</v>
      </c>
      <c r="D7" s="17">
        <v>374</v>
      </c>
      <c r="E7" s="17">
        <v>662</v>
      </c>
      <c r="F7" s="17">
        <v>94</v>
      </c>
      <c r="G7" s="17">
        <v>19</v>
      </c>
      <c r="H7" s="17">
        <v>26</v>
      </c>
      <c r="I7" s="17">
        <v>71</v>
      </c>
      <c r="J7" s="17">
        <v>39</v>
      </c>
      <c r="K7" s="17">
        <v>66</v>
      </c>
      <c r="L7" s="17">
        <v>99</v>
      </c>
      <c r="M7" s="17">
        <v>324</v>
      </c>
      <c r="N7" s="17">
        <v>149</v>
      </c>
    </row>
    <row r="8" spans="1:14" x14ac:dyDescent="0.2">
      <c r="A8" s="18" t="s">
        <v>403</v>
      </c>
      <c r="B8" s="18"/>
      <c r="C8" s="18"/>
      <c r="D8" s="18"/>
      <c r="E8" s="18"/>
      <c r="F8" s="18"/>
      <c r="G8" s="18"/>
      <c r="H8" s="18"/>
      <c r="I8" s="18"/>
      <c r="J8" s="18"/>
      <c r="K8" s="18"/>
      <c r="L8" s="18"/>
      <c r="M8" s="18"/>
      <c r="N8" s="18"/>
    </row>
    <row r="9" spans="1:14" x14ac:dyDescent="0.2">
      <c r="A9" s="19" t="s">
        <v>404</v>
      </c>
      <c r="B9" s="20">
        <v>1092</v>
      </c>
      <c r="C9" s="20">
        <v>147</v>
      </c>
      <c r="D9" s="20">
        <v>182</v>
      </c>
      <c r="E9" s="20">
        <v>294</v>
      </c>
      <c r="F9" s="20">
        <v>57</v>
      </c>
      <c r="G9" s="20">
        <v>9</v>
      </c>
      <c r="H9" s="20">
        <v>17</v>
      </c>
      <c r="I9" s="20">
        <v>47</v>
      </c>
      <c r="J9" s="20">
        <v>18</v>
      </c>
      <c r="K9" s="20">
        <v>32</v>
      </c>
      <c r="L9" s="20">
        <v>57</v>
      </c>
      <c r="M9" s="20">
        <v>157</v>
      </c>
      <c r="N9" s="20">
        <v>75</v>
      </c>
    </row>
    <row r="10" spans="1:14" x14ac:dyDescent="0.2">
      <c r="A10" s="19" t="s">
        <v>405</v>
      </c>
      <c r="B10" s="20">
        <v>1095</v>
      </c>
      <c r="C10" s="20">
        <v>118</v>
      </c>
      <c r="D10" s="20">
        <v>191</v>
      </c>
      <c r="E10" s="20">
        <v>368</v>
      </c>
      <c r="F10" s="20">
        <v>37</v>
      </c>
      <c r="G10" s="20">
        <v>10</v>
      </c>
      <c r="H10" s="20">
        <v>9</v>
      </c>
      <c r="I10" s="20">
        <v>24</v>
      </c>
      <c r="J10" s="20">
        <v>21</v>
      </c>
      <c r="K10" s="20">
        <v>34</v>
      </c>
      <c r="L10" s="20">
        <v>42</v>
      </c>
      <c r="M10" s="20">
        <v>167</v>
      </c>
      <c r="N10" s="20">
        <v>74</v>
      </c>
    </row>
    <row r="11" spans="1:14" x14ac:dyDescent="0.2">
      <c r="A11" s="19" t="s">
        <v>401</v>
      </c>
      <c r="B11" s="20">
        <v>1</v>
      </c>
      <c r="C11" s="20">
        <v>0</v>
      </c>
      <c r="D11" s="20">
        <v>1</v>
      </c>
      <c r="E11" s="20">
        <v>0</v>
      </c>
      <c r="F11" s="20">
        <v>0</v>
      </c>
      <c r="G11" s="20">
        <v>0</v>
      </c>
      <c r="H11" s="20">
        <v>0</v>
      </c>
      <c r="I11" s="20">
        <v>0</v>
      </c>
      <c r="J11" s="20">
        <v>0</v>
      </c>
      <c r="K11" s="20">
        <v>0</v>
      </c>
      <c r="L11" s="20">
        <v>0</v>
      </c>
      <c r="M11" s="20">
        <v>0</v>
      </c>
      <c r="N11" s="20">
        <v>0</v>
      </c>
    </row>
    <row r="12" spans="1:14" x14ac:dyDescent="0.2">
      <c r="A12" s="18" t="s">
        <v>406</v>
      </c>
      <c r="B12" s="18"/>
      <c r="C12" s="18"/>
      <c r="D12" s="18"/>
      <c r="E12" s="18"/>
      <c r="F12" s="18"/>
      <c r="G12" s="18"/>
      <c r="H12" s="18"/>
      <c r="I12" s="18"/>
      <c r="J12" s="18"/>
      <c r="K12" s="18"/>
      <c r="L12" s="18"/>
      <c r="M12" s="18"/>
      <c r="N12" s="18"/>
    </row>
    <row r="13" spans="1:14" x14ac:dyDescent="0.2">
      <c r="A13" s="19" t="s">
        <v>407</v>
      </c>
      <c r="B13" s="20">
        <v>387</v>
      </c>
      <c r="C13" s="20">
        <v>71</v>
      </c>
      <c r="D13" s="20">
        <v>73</v>
      </c>
      <c r="E13" s="20">
        <v>90</v>
      </c>
      <c r="F13" s="20">
        <v>31</v>
      </c>
      <c r="G13" s="20">
        <v>5</v>
      </c>
      <c r="H13" s="20">
        <v>6</v>
      </c>
      <c r="I13" s="20">
        <v>17</v>
      </c>
      <c r="J13" s="20">
        <v>14</v>
      </c>
      <c r="K13" s="20">
        <v>15</v>
      </c>
      <c r="L13" s="20">
        <v>10</v>
      </c>
      <c r="M13" s="20">
        <v>44</v>
      </c>
      <c r="N13" s="20">
        <v>11</v>
      </c>
    </row>
    <row r="14" spans="1:14" x14ac:dyDescent="0.2">
      <c r="A14" s="19" t="s">
        <v>408</v>
      </c>
      <c r="B14" s="20">
        <v>432</v>
      </c>
      <c r="C14" s="20">
        <v>49</v>
      </c>
      <c r="D14" s="20">
        <v>89</v>
      </c>
      <c r="E14" s="20">
        <v>120</v>
      </c>
      <c r="F14" s="20">
        <v>35</v>
      </c>
      <c r="G14" s="20">
        <v>3</v>
      </c>
      <c r="H14" s="20">
        <v>6</v>
      </c>
      <c r="I14" s="20">
        <v>15</v>
      </c>
      <c r="J14" s="20">
        <v>9</v>
      </c>
      <c r="K14" s="20">
        <v>14</v>
      </c>
      <c r="L14" s="20">
        <v>13</v>
      </c>
      <c r="M14" s="20">
        <v>55</v>
      </c>
      <c r="N14" s="20">
        <v>24</v>
      </c>
    </row>
    <row r="15" spans="1:14" x14ac:dyDescent="0.2">
      <c r="A15" s="19" t="s">
        <v>409</v>
      </c>
      <c r="B15" s="20">
        <v>449</v>
      </c>
      <c r="C15" s="20">
        <v>50</v>
      </c>
      <c r="D15" s="20">
        <v>80</v>
      </c>
      <c r="E15" s="20">
        <v>136</v>
      </c>
      <c r="F15" s="20">
        <v>16</v>
      </c>
      <c r="G15" s="20">
        <v>6</v>
      </c>
      <c r="H15" s="20">
        <v>6</v>
      </c>
      <c r="I15" s="20">
        <v>11</v>
      </c>
      <c r="J15" s="20">
        <v>11</v>
      </c>
      <c r="K15" s="20">
        <v>14</v>
      </c>
      <c r="L15" s="20">
        <v>20</v>
      </c>
      <c r="M15" s="20">
        <v>73</v>
      </c>
      <c r="N15" s="20">
        <v>26</v>
      </c>
    </row>
    <row r="16" spans="1:14" x14ac:dyDescent="0.2">
      <c r="A16" s="19" t="s">
        <v>410</v>
      </c>
      <c r="B16" s="20">
        <v>427</v>
      </c>
      <c r="C16" s="20">
        <v>44</v>
      </c>
      <c r="D16" s="20">
        <v>56</v>
      </c>
      <c r="E16" s="20">
        <v>158</v>
      </c>
      <c r="F16" s="20">
        <v>7</v>
      </c>
      <c r="G16" s="20">
        <v>3</v>
      </c>
      <c r="H16" s="20">
        <v>4</v>
      </c>
      <c r="I16" s="20">
        <v>15</v>
      </c>
      <c r="J16" s="20">
        <v>2</v>
      </c>
      <c r="K16" s="20">
        <v>14</v>
      </c>
      <c r="L16" s="20">
        <v>20</v>
      </c>
      <c r="M16" s="20">
        <v>67</v>
      </c>
      <c r="N16" s="20">
        <v>37</v>
      </c>
    </row>
    <row r="17" spans="1:14" x14ac:dyDescent="0.2">
      <c r="A17" s="19" t="s">
        <v>411</v>
      </c>
      <c r="B17" s="20">
        <v>274</v>
      </c>
      <c r="C17" s="20">
        <v>23</v>
      </c>
      <c r="D17" s="20">
        <v>41</v>
      </c>
      <c r="E17" s="20">
        <v>102</v>
      </c>
      <c r="F17" s="20">
        <v>3</v>
      </c>
      <c r="G17" s="20">
        <v>1</v>
      </c>
      <c r="H17" s="20">
        <v>2</v>
      </c>
      <c r="I17" s="20">
        <v>9</v>
      </c>
      <c r="J17" s="20">
        <v>3</v>
      </c>
      <c r="K17" s="20">
        <v>5</v>
      </c>
      <c r="L17" s="20">
        <v>14</v>
      </c>
      <c r="M17" s="20">
        <v>44</v>
      </c>
      <c r="N17" s="20">
        <v>27</v>
      </c>
    </row>
    <row r="18" spans="1:14" x14ac:dyDescent="0.2">
      <c r="A18" s="19" t="s">
        <v>412</v>
      </c>
      <c r="B18" s="20">
        <v>137</v>
      </c>
      <c r="C18" s="20">
        <v>9</v>
      </c>
      <c r="D18" s="20">
        <v>27</v>
      </c>
      <c r="E18" s="20">
        <v>39</v>
      </c>
      <c r="F18" s="20">
        <v>2</v>
      </c>
      <c r="G18" s="20">
        <v>1</v>
      </c>
      <c r="H18" s="20">
        <v>2</v>
      </c>
      <c r="I18" s="20">
        <v>4</v>
      </c>
      <c r="J18" s="20">
        <v>0</v>
      </c>
      <c r="K18" s="20">
        <v>4</v>
      </c>
      <c r="L18" s="20">
        <v>14</v>
      </c>
      <c r="M18" s="20">
        <v>19</v>
      </c>
      <c r="N18" s="20">
        <v>16</v>
      </c>
    </row>
    <row r="19" spans="1:14" x14ac:dyDescent="0.2">
      <c r="A19" s="19" t="s">
        <v>413</v>
      </c>
      <c r="B19" s="20">
        <v>71</v>
      </c>
      <c r="C19" s="20">
        <v>18</v>
      </c>
      <c r="D19" s="20">
        <v>5</v>
      </c>
      <c r="E19" s="20">
        <v>15</v>
      </c>
      <c r="F19" s="20">
        <v>0</v>
      </c>
      <c r="G19" s="20">
        <v>0</v>
      </c>
      <c r="H19" s="20">
        <v>0</v>
      </c>
      <c r="I19" s="20">
        <v>0</v>
      </c>
      <c r="J19" s="20">
        <v>0</v>
      </c>
      <c r="K19" s="20">
        <v>0</v>
      </c>
      <c r="L19" s="20">
        <v>8</v>
      </c>
      <c r="M19" s="20">
        <v>19</v>
      </c>
      <c r="N19" s="20">
        <v>6</v>
      </c>
    </row>
    <row r="20" spans="1:14" x14ac:dyDescent="0.2">
      <c r="A20" s="19" t="s">
        <v>414</v>
      </c>
      <c r="B20" s="20">
        <v>11</v>
      </c>
      <c r="C20" s="20">
        <v>1</v>
      </c>
      <c r="D20" s="20">
        <v>3</v>
      </c>
      <c r="E20" s="20">
        <v>2</v>
      </c>
      <c r="F20" s="20">
        <v>0</v>
      </c>
      <c r="G20" s="20">
        <v>0</v>
      </c>
      <c r="H20" s="20">
        <v>0</v>
      </c>
      <c r="I20" s="20">
        <v>0</v>
      </c>
      <c r="J20" s="20">
        <v>0</v>
      </c>
      <c r="K20" s="20">
        <v>0</v>
      </c>
      <c r="L20" s="20">
        <v>0</v>
      </c>
      <c r="M20" s="20">
        <v>3</v>
      </c>
      <c r="N20" s="20">
        <v>2</v>
      </c>
    </row>
    <row r="21" spans="1:14" x14ac:dyDescent="0.2">
      <c r="A21" s="19" t="s">
        <v>415</v>
      </c>
      <c r="B21" s="20">
        <v>881</v>
      </c>
      <c r="C21" s="20">
        <v>99</v>
      </c>
      <c r="D21" s="20">
        <v>169</v>
      </c>
      <c r="E21" s="20">
        <v>256</v>
      </c>
      <c r="F21" s="20">
        <v>51</v>
      </c>
      <c r="G21" s="20">
        <v>9</v>
      </c>
      <c r="H21" s="20">
        <v>12</v>
      </c>
      <c r="I21" s="20">
        <v>26</v>
      </c>
      <c r="J21" s="20">
        <v>20</v>
      </c>
      <c r="K21" s="20">
        <v>28</v>
      </c>
      <c r="L21" s="20">
        <v>33</v>
      </c>
      <c r="M21" s="20">
        <v>128</v>
      </c>
      <c r="N21" s="20">
        <v>50</v>
      </c>
    </row>
    <row r="22" spans="1:14" x14ac:dyDescent="0.2">
      <c r="A22" s="19" t="s">
        <v>416</v>
      </c>
      <c r="B22" s="20">
        <v>701</v>
      </c>
      <c r="C22" s="20">
        <v>67</v>
      </c>
      <c r="D22" s="20">
        <v>97</v>
      </c>
      <c r="E22" s="20">
        <v>260</v>
      </c>
      <c r="F22" s="20">
        <v>10</v>
      </c>
      <c r="G22" s="20">
        <v>4</v>
      </c>
      <c r="H22" s="20">
        <v>6</v>
      </c>
      <c r="I22" s="20">
        <v>24</v>
      </c>
      <c r="J22" s="20">
        <v>5</v>
      </c>
      <c r="K22" s="20">
        <v>19</v>
      </c>
      <c r="L22" s="20">
        <v>34</v>
      </c>
      <c r="M22" s="20">
        <v>111</v>
      </c>
      <c r="N22" s="20">
        <v>64</v>
      </c>
    </row>
    <row r="23" spans="1:14" x14ac:dyDescent="0.2">
      <c r="A23" s="19" t="s">
        <v>417</v>
      </c>
      <c r="B23" s="20">
        <v>1801</v>
      </c>
      <c r="C23" s="20">
        <v>194</v>
      </c>
      <c r="D23" s="20">
        <v>301</v>
      </c>
      <c r="E23" s="20">
        <v>572</v>
      </c>
      <c r="F23" s="20">
        <v>63</v>
      </c>
      <c r="G23" s="20">
        <v>14</v>
      </c>
      <c r="H23" s="20">
        <v>20</v>
      </c>
      <c r="I23" s="20">
        <v>54</v>
      </c>
      <c r="J23" s="20">
        <v>25</v>
      </c>
      <c r="K23" s="20">
        <v>51</v>
      </c>
      <c r="L23" s="20">
        <v>89</v>
      </c>
      <c r="M23" s="20">
        <v>280</v>
      </c>
      <c r="N23" s="20">
        <v>138</v>
      </c>
    </row>
    <row r="24" spans="1:14" x14ac:dyDescent="0.2">
      <c r="A24" s="19" t="s">
        <v>418</v>
      </c>
      <c r="B24" s="20">
        <v>920</v>
      </c>
      <c r="C24" s="20">
        <v>95</v>
      </c>
      <c r="D24" s="20">
        <v>132</v>
      </c>
      <c r="E24" s="20">
        <v>316</v>
      </c>
      <c r="F24" s="20">
        <v>12</v>
      </c>
      <c r="G24" s="20">
        <v>5</v>
      </c>
      <c r="H24" s="20">
        <v>8</v>
      </c>
      <c r="I24" s="20">
        <v>28</v>
      </c>
      <c r="J24" s="20">
        <v>5</v>
      </c>
      <c r="K24" s="20">
        <v>23</v>
      </c>
      <c r="L24" s="20">
        <v>56</v>
      </c>
      <c r="M24" s="20">
        <v>152</v>
      </c>
      <c r="N24" s="20">
        <v>88</v>
      </c>
    </row>
    <row r="25" spans="1:14" x14ac:dyDescent="0.2">
      <c r="A25" s="19" t="s">
        <v>419</v>
      </c>
      <c r="B25" s="20">
        <v>219</v>
      </c>
      <c r="C25" s="20">
        <v>28</v>
      </c>
      <c r="D25" s="20">
        <v>35</v>
      </c>
      <c r="E25" s="20">
        <v>56</v>
      </c>
      <c r="F25" s="20">
        <v>2</v>
      </c>
      <c r="G25" s="20">
        <v>1</v>
      </c>
      <c r="H25" s="20">
        <v>2</v>
      </c>
      <c r="I25" s="20">
        <v>4</v>
      </c>
      <c r="J25" s="20">
        <v>0</v>
      </c>
      <c r="K25" s="20">
        <v>4</v>
      </c>
      <c r="L25" s="20">
        <v>22</v>
      </c>
      <c r="M25" s="20">
        <v>41</v>
      </c>
      <c r="N25" s="20">
        <v>24</v>
      </c>
    </row>
    <row r="26" spans="1:14" x14ac:dyDescent="0.2">
      <c r="A26" s="18" t="s">
        <v>420</v>
      </c>
      <c r="B26" s="17">
        <v>208</v>
      </c>
      <c r="C26" s="17">
        <v>46</v>
      </c>
      <c r="D26" s="17">
        <v>39</v>
      </c>
      <c r="E26" s="17">
        <v>43</v>
      </c>
      <c r="F26" s="17">
        <v>14</v>
      </c>
      <c r="G26" s="17">
        <v>4</v>
      </c>
      <c r="H26" s="17">
        <v>4</v>
      </c>
      <c r="I26" s="17">
        <v>9</v>
      </c>
      <c r="J26" s="17">
        <v>5</v>
      </c>
      <c r="K26" s="17">
        <v>9</v>
      </c>
      <c r="L26" s="17">
        <v>8</v>
      </c>
      <c r="M26" s="17">
        <v>21</v>
      </c>
      <c r="N26" s="17">
        <v>6</v>
      </c>
    </row>
    <row r="27" spans="1:14" x14ac:dyDescent="0.2">
      <c r="A27" s="19" t="s">
        <v>408</v>
      </c>
      <c r="B27" s="20">
        <v>220</v>
      </c>
      <c r="C27" s="20">
        <v>32</v>
      </c>
      <c r="D27" s="20">
        <v>40</v>
      </c>
      <c r="E27" s="20">
        <v>42</v>
      </c>
      <c r="F27" s="20">
        <v>24</v>
      </c>
      <c r="G27" s="20">
        <v>1</v>
      </c>
      <c r="H27" s="20">
        <v>5</v>
      </c>
      <c r="I27" s="20">
        <v>11</v>
      </c>
      <c r="J27" s="20">
        <v>6</v>
      </c>
      <c r="K27" s="20">
        <v>6</v>
      </c>
      <c r="L27" s="20">
        <v>9</v>
      </c>
      <c r="M27" s="20">
        <v>31</v>
      </c>
      <c r="N27" s="20">
        <v>13</v>
      </c>
    </row>
    <row r="28" spans="1:14" x14ac:dyDescent="0.2">
      <c r="A28" s="19" t="s">
        <v>409</v>
      </c>
      <c r="B28" s="20">
        <v>226</v>
      </c>
      <c r="C28" s="20">
        <v>24</v>
      </c>
      <c r="D28" s="20">
        <v>42</v>
      </c>
      <c r="E28" s="20">
        <v>56</v>
      </c>
      <c r="F28" s="20">
        <v>13</v>
      </c>
      <c r="G28" s="20">
        <v>2</v>
      </c>
      <c r="H28" s="20">
        <v>3</v>
      </c>
      <c r="I28" s="20">
        <v>9</v>
      </c>
      <c r="J28" s="20">
        <v>6</v>
      </c>
      <c r="K28" s="20">
        <v>5</v>
      </c>
      <c r="L28" s="20">
        <v>15</v>
      </c>
      <c r="M28" s="20">
        <v>40</v>
      </c>
      <c r="N28" s="20">
        <v>11</v>
      </c>
    </row>
    <row r="29" spans="1:14" x14ac:dyDescent="0.2">
      <c r="A29" s="19" t="s">
        <v>410</v>
      </c>
      <c r="B29" s="20">
        <v>211</v>
      </c>
      <c r="C29" s="20">
        <v>21</v>
      </c>
      <c r="D29" s="20">
        <v>25</v>
      </c>
      <c r="E29" s="20">
        <v>75</v>
      </c>
      <c r="F29" s="20">
        <v>3</v>
      </c>
      <c r="G29" s="20">
        <v>1</v>
      </c>
      <c r="H29" s="20">
        <v>2</v>
      </c>
      <c r="I29" s="20">
        <v>13</v>
      </c>
      <c r="J29" s="20">
        <v>1</v>
      </c>
      <c r="K29" s="20">
        <v>8</v>
      </c>
      <c r="L29" s="20">
        <v>11</v>
      </c>
      <c r="M29" s="20">
        <v>29</v>
      </c>
      <c r="N29" s="20">
        <v>22</v>
      </c>
    </row>
    <row r="30" spans="1:14" x14ac:dyDescent="0.2">
      <c r="A30" s="19" t="s">
        <v>411</v>
      </c>
      <c r="B30" s="20">
        <v>134</v>
      </c>
      <c r="C30" s="20">
        <v>10</v>
      </c>
      <c r="D30" s="20">
        <v>21</v>
      </c>
      <c r="E30" s="20">
        <v>49</v>
      </c>
      <c r="F30" s="20">
        <v>3</v>
      </c>
      <c r="G30" s="20">
        <v>0</v>
      </c>
      <c r="H30" s="20">
        <v>1</v>
      </c>
      <c r="I30" s="20">
        <v>3</v>
      </c>
      <c r="J30" s="20">
        <v>0</v>
      </c>
      <c r="K30" s="20">
        <v>2</v>
      </c>
      <c r="L30" s="20">
        <v>7</v>
      </c>
      <c r="M30" s="20">
        <v>25</v>
      </c>
      <c r="N30" s="20">
        <v>13</v>
      </c>
    </row>
    <row r="31" spans="1:14" x14ac:dyDescent="0.2">
      <c r="A31" s="19" t="s">
        <v>412</v>
      </c>
      <c r="B31" s="20">
        <v>65</v>
      </c>
      <c r="C31" s="20">
        <v>4</v>
      </c>
      <c r="D31" s="20">
        <v>12</v>
      </c>
      <c r="E31" s="20">
        <v>21</v>
      </c>
      <c r="F31" s="20">
        <v>0</v>
      </c>
      <c r="G31" s="20">
        <v>1</v>
      </c>
      <c r="H31" s="20">
        <v>2</v>
      </c>
      <c r="I31" s="20">
        <v>2</v>
      </c>
      <c r="J31" s="20">
        <v>0</v>
      </c>
      <c r="K31" s="20">
        <v>2</v>
      </c>
      <c r="L31" s="20">
        <v>5</v>
      </c>
      <c r="M31" s="20">
        <v>8</v>
      </c>
      <c r="N31" s="20">
        <v>8</v>
      </c>
    </row>
    <row r="32" spans="1:14" x14ac:dyDescent="0.2">
      <c r="A32" s="19" t="s">
        <v>413</v>
      </c>
      <c r="B32" s="20">
        <v>25</v>
      </c>
      <c r="C32" s="20">
        <v>10</v>
      </c>
      <c r="D32" s="20">
        <v>1</v>
      </c>
      <c r="E32" s="20">
        <v>8</v>
      </c>
      <c r="F32" s="20">
        <v>0</v>
      </c>
      <c r="G32" s="20">
        <v>0</v>
      </c>
      <c r="H32" s="20">
        <v>0</v>
      </c>
      <c r="I32" s="20">
        <v>0</v>
      </c>
      <c r="J32" s="20">
        <v>0</v>
      </c>
      <c r="K32" s="20">
        <v>0</v>
      </c>
      <c r="L32" s="20">
        <v>2</v>
      </c>
      <c r="M32" s="20">
        <v>3</v>
      </c>
      <c r="N32" s="20">
        <v>1</v>
      </c>
    </row>
    <row r="33" spans="1:14" x14ac:dyDescent="0.2">
      <c r="A33" s="19" t="s">
        <v>414</v>
      </c>
      <c r="B33" s="20">
        <v>3</v>
      </c>
      <c r="C33" s="20">
        <v>0</v>
      </c>
      <c r="D33" s="20">
        <v>2</v>
      </c>
      <c r="E33" s="20">
        <v>0</v>
      </c>
      <c r="F33" s="20">
        <v>0</v>
      </c>
      <c r="G33" s="20">
        <v>0</v>
      </c>
      <c r="H33" s="20">
        <v>0</v>
      </c>
      <c r="I33" s="20">
        <v>0</v>
      </c>
      <c r="J33" s="20">
        <v>0</v>
      </c>
      <c r="K33" s="20">
        <v>0</v>
      </c>
      <c r="L33" s="20">
        <v>0</v>
      </c>
      <c r="M33" s="20">
        <v>0</v>
      </c>
      <c r="N33" s="20">
        <v>1</v>
      </c>
    </row>
    <row r="34" spans="1:14" x14ac:dyDescent="0.2">
      <c r="A34" s="19" t="s">
        <v>415</v>
      </c>
      <c r="B34" s="20">
        <v>446</v>
      </c>
      <c r="C34" s="20">
        <v>56</v>
      </c>
      <c r="D34" s="20">
        <v>82</v>
      </c>
      <c r="E34" s="20">
        <v>98</v>
      </c>
      <c r="F34" s="20">
        <v>37</v>
      </c>
      <c r="G34" s="20">
        <v>3</v>
      </c>
      <c r="H34" s="20">
        <v>8</v>
      </c>
      <c r="I34" s="20">
        <v>20</v>
      </c>
      <c r="J34" s="20">
        <v>12</v>
      </c>
      <c r="K34" s="20">
        <v>11</v>
      </c>
      <c r="L34" s="20">
        <v>24</v>
      </c>
      <c r="M34" s="20">
        <v>71</v>
      </c>
      <c r="N34" s="20">
        <v>24</v>
      </c>
    </row>
    <row r="35" spans="1:14" x14ac:dyDescent="0.2">
      <c r="A35" s="19" t="s">
        <v>416</v>
      </c>
      <c r="B35" s="20">
        <v>345</v>
      </c>
      <c r="C35" s="20">
        <v>31</v>
      </c>
      <c r="D35" s="20">
        <v>46</v>
      </c>
      <c r="E35" s="20">
        <v>124</v>
      </c>
      <c r="F35" s="20">
        <v>6</v>
      </c>
      <c r="G35" s="20">
        <v>1</v>
      </c>
      <c r="H35" s="20">
        <v>3</v>
      </c>
      <c r="I35" s="20">
        <v>16</v>
      </c>
      <c r="J35" s="20">
        <v>1</v>
      </c>
      <c r="K35" s="20">
        <v>10</v>
      </c>
      <c r="L35" s="20">
        <v>18</v>
      </c>
      <c r="M35" s="20">
        <v>54</v>
      </c>
      <c r="N35" s="20">
        <v>35</v>
      </c>
    </row>
    <row r="36" spans="1:14" x14ac:dyDescent="0.2">
      <c r="A36" s="19" t="s">
        <v>417</v>
      </c>
      <c r="B36" s="20">
        <v>884</v>
      </c>
      <c r="C36" s="20">
        <v>101</v>
      </c>
      <c r="D36" s="20">
        <v>143</v>
      </c>
      <c r="E36" s="20">
        <v>251</v>
      </c>
      <c r="F36" s="20">
        <v>43</v>
      </c>
      <c r="G36" s="20">
        <v>5</v>
      </c>
      <c r="H36" s="20">
        <v>13</v>
      </c>
      <c r="I36" s="20">
        <v>38</v>
      </c>
      <c r="J36" s="20">
        <v>13</v>
      </c>
      <c r="K36" s="20">
        <v>23</v>
      </c>
      <c r="L36" s="20">
        <v>49</v>
      </c>
      <c r="M36" s="20">
        <v>136</v>
      </c>
      <c r="N36" s="20">
        <v>69</v>
      </c>
    </row>
    <row r="37" spans="1:14" x14ac:dyDescent="0.2">
      <c r="A37" s="19" t="s">
        <v>418</v>
      </c>
      <c r="B37" s="20">
        <v>438</v>
      </c>
      <c r="C37" s="20">
        <v>45</v>
      </c>
      <c r="D37" s="20">
        <v>61</v>
      </c>
      <c r="E37" s="20">
        <v>153</v>
      </c>
      <c r="F37" s="20">
        <v>6</v>
      </c>
      <c r="G37" s="20">
        <v>2</v>
      </c>
      <c r="H37" s="20">
        <v>5</v>
      </c>
      <c r="I37" s="20">
        <v>18</v>
      </c>
      <c r="J37" s="20">
        <v>1</v>
      </c>
      <c r="K37" s="20">
        <v>12</v>
      </c>
      <c r="L37" s="20">
        <v>25</v>
      </c>
      <c r="M37" s="20">
        <v>65</v>
      </c>
      <c r="N37" s="20">
        <v>45</v>
      </c>
    </row>
    <row r="38" spans="1:14" x14ac:dyDescent="0.2">
      <c r="A38" s="19" t="s">
        <v>419</v>
      </c>
      <c r="B38" s="20">
        <v>93</v>
      </c>
      <c r="C38" s="20">
        <v>14</v>
      </c>
      <c r="D38" s="20">
        <v>15</v>
      </c>
      <c r="E38" s="20">
        <v>29</v>
      </c>
      <c r="F38" s="20">
        <v>0</v>
      </c>
      <c r="G38" s="20">
        <v>1</v>
      </c>
      <c r="H38" s="20">
        <v>2</v>
      </c>
      <c r="I38" s="20">
        <v>2</v>
      </c>
      <c r="J38" s="20">
        <v>0</v>
      </c>
      <c r="K38" s="20">
        <v>2</v>
      </c>
      <c r="L38" s="20">
        <v>7</v>
      </c>
      <c r="M38" s="20">
        <v>11</v>
      </c>
      <c r="N38" s="20">
        <v>10</v>
      </c>
    </row>
    <row r="39" spans="1:14" x14ac:dyDescent="0.2">
      <c r="A39" s="18" t="s">
        <v>421</v>
      </c>
      <c r="B39" s="17">
        <v>178</v>
      </c>
      <c r="C39" s="17">
        <v>25</v>
      </c>
      <c r="D39" s="17">
        <v>33</v>
      </c>
      <c r="E39" s="17">
        <v>47</v>
      </c>
      <c r="F39" s="17">
        <v>17</v>
      </c>
      <c r="G39" s="17">
        <v>1</v>
      </c>
      <c r="H39" s="17">
        <v>2</v>
      </c>
      <c r="I39" s="17">
        <v>8</v>
      </c>
      <c r="J39" s="17">
        <v>9</v>
      </c>
      <c r="K39" s="17">
        <v>6</v>
      </c>
      <c r="L39" s="17">
        <v>2</v>
      </c>
      <c r="M39" s="17">
        <v>23</v>
      </c>
      <c r="N39" s="17">
        <v>5</v>
      </c>
    </row>
    <row r="40" spans="1:14" x14ac:dyDescent="0.2">
      <c r="A40" s="19" t="s">
        <v>408</v>
      </c>
      <c r="B40" s="20">
        <v>212</v>
      </c>
      <c r="C40" s="20">
        <v>17</v>
      </c>
      <c r="D40" s="20">
        <v>49</v>
      </c>
      <c r="E40" s="20">
        <v>78</v>
      </c>
      <c r="F40" s="20">
        <v>11</v>
      </c>
      <c r="G40" s="20">
        <v>2</v>
      </c>
      <c r="H40" s="20">
        <v>1</v>
      </c>
      <c r="I40" s="20">
        <v>4</v>
      </c>
      <c r="J40" s="20">
        <v>3</v>
      </c>
      <c r="K40" s="20">
        <v>8</v>
      </c>
      <c r="L40" s="20">
        <v>4</v>
      </c>
      <c r="M40" s="20">
        <v>24</v>
      </c>
      <c r="N40" s="20">
        <v>11</v>
      </c>
    </row>
    <row r="41" spans="1:14" x14ac:dyDescent="0.2">
      <c r="A41" s="19" t="s">
        <v>409</v>
      </c>
      <c r="B41" s="20">
        <v>223</v>
      </c>
      <c r="C41" s="20">
        <v>26</v>
      </c>
      <c r="D41" s="20">
        <v>38</v>
      </c>
      <c r="E41" s="20">
        <v>80</v>
      </c>
      <c r="F41" s="20">
        <v>3</v>
      </c>
      <c r="G41" s="20">
        <v>4</v>
      </c>
      <c r="H41" s="20">
        <v>3</v>
      </c>
      <c r="I41" s="20">
        <v>2</v>
      </c>
      <c r="J41" s="20">
        <v>5</v>
      </c>
      <c r="K41" s="20">
        <v>9</v>
      </c>
      <c r="L41" s="20">
        <v>5</v>
      </c>
      <c r="M41" s="20">
        <v>33</v>
      </c>
      <c r="N41" s="20">
        <v>15</v>
      </c>
    </row>
    <row r="42" spans="1:14" x14ac:dyDescent="0.2">
      <c r="A42" s="19" t="s">
        <v>410</v>
      </c>
      <c r="B42" s="20">
        <v>216</v>
      </c>
      <c r="C42" s="20">
        <v>23</v>
      </c>
      <c r="D42" s="20">
        <v>31</v>
      </c>
      <c r="E42" s="20">
        <v>83</v>
      </c>
      <c r="F42" s="20">
        <v>4</v>
      </c>
      <c r="G42" s="20">
        <v>2</v>
      </c>
      <c r="H42" s="20">
        <v>2</v>
      </c>
      <c r="I42" s="20">
        <v>2</v>
      </c>
      <c r="J42" s="20">
        <v>1</v>
      </c>
      <c r="K42" s="20">
        <v>6</v>
      </c>
      <c r="L42" s="20">
        <v>9</v>
      </c>
      <c r="M42" s="20">
        <v>38</v>
      </c>
      <c r="N42" s="20">
        <v>15</v>
      </c>
    </row>
    <row r="43" spans="1:14" x14ac:dyDescent="0.2">
      <c r="A43" s="19" t="s">
        <v>411</v>
      </c>
      <c r="B43" s="20">
        <v>140</v>
      </c>
      <c r="C43" s="20">
        <v>13</v>
      </c>
      <c r="D43" s="20">
        <v>20</v>
      </c>
      <c r="E43" s="20">
        <v>53</v>
      </c>
      <c r="F43" s="20">
        <v>0</v>
      </c>
      <c r="G43" s="20">
        <v>1</v>
      </c>
      <c r="H43" s="20">
        <v>1</v>
      </c>
      <c r="I43" s="20">
        <v>6</v>
      </c>
      <c r="J43" s="20">
        <v>3</v>
      </c>
      <c r="K43" s="20">
        <v>3</v>
      </c>
      <c r="L43" s="20">
        <v>7</v>
      </c>
      <c r="M43" s="20">
        <v>19</v>
      </c>
      <c r="N43" s="20">
        <v>14</v>
      </c>
    </row>
    <row r="44" spans="1:14" x14ac:dyDescent="0.2">
      <c r="A44" s="19" t="s">
        <v>412</v>
      </c>
      <c r="B44" s="20">
        <v>72</v>
      </c>
      <c r="C44" s="20">
        <v>5</v>
      </c>
      <c r="D44" s="20">
        <v>15</v>
      </c>
      <c r="E44" s="20">
        <v>18</v>
      </c>
      <c r="F44" s="20">
        <v>2</v>
      </c>
      <c r="G44" s="20">
        <v>0</v>
      </c>
      <c r="H44" s="20">
        <v>0</v>
      </c>
      <c r="I44" s="20">
        <v>2</v>
      </c>
      <c r="J44" s="20">
        <v>0</v>
      </c>
      <c r="K44" s="20">
        <v>2</v>
      </c>
      <c r="L44" s="20">
        <v>9</v>
      </c>
      <c r="M44" s="20">
        <v>11</v>
      </c>
      <c r="N44" s="20">
        <v>8</v>
      </c>
    </row>
    <row r="45" spans="1:14" x14ac:dyDescent="0.2">
      <c r="A45" s="19" t="s">
        <v>413</v>
      </c>
      <c r="B45" s="20">
        <v>46</v>
      </c>
      <c r="C45" s="20">
        <v>8</v>
      </c>
      <c r="D45" s="20">
        <v>4</v>
      </c>
      <c r="E45" s="20">
        <v>7</v>
      </c>
      <c r="F45" s="20">
        <v>0</v>
      </c>
      <c r="G45" s="20">
        <v>0</v>
      </c>
      <c r="H45" s="20">
        <v>0</v>
      </c>
      <c r="I45" s="20">
        <v>0</v>
      </c>
      <c r="J45" s="20">
        <v>0</v>
      </c>
      <c r="K45" s="20">
        <v>0</v>
      </c>
      <c r="L45" s="20">
        <v>6</v>
      </c>
      <c r="M45" s="20">
        <v>16</v>
      </c>
      <c r="N45" s="20">
        <v>5</v>
      </c>
    </row>
    <row r="46" spans="1:14" x14ac:dyDescent="0.2">
      <c r="A46" s="19" t="s">
        <v>414</v>
      </c>
      <c r="B46" s="20">
        <v>8</v>
      </c>
      <c r="C46" s="20">
        <v>1</v>
      </c>
      <c r="D46" s="20">
        <v>1</v>
      </c>
      <c r="E46" s="20">
        <v>2</v>
      </c>
      <c r="F46" s="20">
        <v>0</v>
      </c>
      <c r="G46" s="20">
        <v>0</v>
      </c>
      <c r="H46" s="20">
        <v>0</v>
      </c>
      <c r="I46" s="20">
        <v>0</v>
      </c>
      <c r="J46" s="20">
        <v>0</v>
      </c>
      <c r="K46" s="20">
        <v>0</v>
      </c>
      <c r="L46" s="20">
        <v>0</v>
      </c>
      <c r="M46" s="20">
        <v>3</v>
      </c>
      <c r="N46" s="20">
        <v>1</v>
      </c>
    </row>
    <row r="47" spans="1:14" x14ac:dyDescent="0.2">
      <c r="A47" s="19" t="s">
        <v>415</v>
      </c>
      <c r="B47" s="20">
        <v>435</v>
      </c>
      <c r="C47" s="20">
        <v>43</v>
      </c>
      <c r="D47" s="20">
        <v>87</v>
      </c>
      <c r="E47" s="20">
        <v>158</v>
      </c>
      <c r="F47" s="20">
        <v>14</v>
      </c>
      <c r="G47" s="20">
        <v>6</v>
      </c>
      <c r="H47" s="20">
        <v>4</v>
      </c>
      <c r="I47" s="20">
        <v>6</v>
      </c>
      <c r="J47" s="20">
        <v>8</v>
      </c>
      <c r="K47" s="20">
        <v>17</v>
      </c>
      <c r="L47" s="20">
        <v>9</v>
      </c>
      <c r="M47" s="20">
        <v>57</v>
      </c>
      <c r="N47" s="20">
        <v>26</v>
      </c>
    </row>
    <row r="48" spans="1:14" x14ac:dyDescent="0.2">
      <c r="A48" s="19" t="s">
        <v>416</v>
      </c>
      <c r="B48" s="20">
        <v>356</v>
      </c>
      <c r="C48" s="20">
        <v>36</v>
      </c>
      <c r="D48" s="20">
        <v>51</v>
      </c>
      <c r="E48" s="20">
        <v>136</v>
      </c>
      <c r="F48" s="20">
        <v>4</v>
      </c>
      <c r="G48" s="20">
        <v>3</v>
      </c>
      <c r="H48" s="20">
        <v>3</v>
      </c>
      <c r="I48" s="20">
        <v>8</v>
      </c>
      <c r="J48" s="20">
        <v>4</v>
      </c>
      <c r="K48" s="20">
        <v>9</v>
      </c>
      <c r="L48" s="20">
        <v>16</v>
      </c>
      <c r="M48" s="20">
        <v>57</v>
      </c>
      <c r="N48" s="20">
        <v>29</v>
      </c>
    </row>
    <row r="49" spans="1:14" x14ac:dyDescent="0.2">
      <c r="A49" s="19" t="s">
        <v>417</v>
      </c>
      <c r="B49" s="20">
        <v>917</v>
      </c>
      <c r="C49" s="20">
        <v>93</v>
      </c>
      <c r="D49" s="20">
        <v>158</v>
      </c>
      <c r="E49" s="20">
        <v>321</v>
      </c>
      <c r="F49" s="20">
        <v>20</v>
      </c>
      <c r="G49" s="20">
        <v>9</v>
      </c>
      <c r="H49" s="20">
        <v>7</v>
      </c>
      <c r="I49" s="20">
        <v>16</v>
      </c>
      <c r="J49" s="20">
        <v>12</v>
      </c>
      <c r="K49" s="20">
        <v>28</v>
      </c>
      <c r="L49" s="20">
        <v>40</v>
      </c>
      <c r="M49" s="20">
        <v>144</v>
      </c>
      <c r="N49" s="20">
        <v>69</v>
      </c>
    </row>
    <row r="50" spans="1:14" x14ac:dyDescent="0.2">
      <c r="A50" s="19" t="s">
        <v>418</v>
      </c>
      <c r="B50" s="20">
        <v>482</v>
      </c>
      <c r="C50" s="20">
        <v>50</v>
      </c>
      <c r="D50" s="20">
        <v>71</v>
      </c>
      <c r="E50" s="20">
        <v>163</v>
      </c>
      <c r="F50" s="20">
        <v>6</v>
      </c>
      <c r="G50" s="20">
        <v>3</v>
      </c>
      <c r="H50" s="20">
        <v>3</v>
      </c>
      <c r="I50" s="20">
        <v>10</v>
      </c>
      <c r="J50" s="20">
        <v>4</v>
      </c>
      <c r="K50" s="20">
        <v>11</v>
      </c>
      <c r="L50" s="20">
        <v>31</v>
      </c>
      <c r="M50" s="20">
        <v>87</v>
      </c>
      <c r="N50" s="20">
        <v>43</v>
      </c>
    </row>
    <row r="51" spans="1:14" x14ac:dyDescent="0.2">
      <c r="A51" s="19" t="s">
        <v>419</v>
      </c>
      <c r="B51" s="20">
        <v>126</v>
      </c>
      <c r="C51" s="20">
        <v>14</v>
      </c>
      <c r="D51" s="20">
        <v>20</v>
      </c>
      <c r="E51" s="20">
        <v>27</v>
      </c>
      <c r="F51" s="20">
        <v>2</v>
      </c>
      <c r="G51" s="20">
        <v>0</v>
      </c>
      <c r="H51" s="20">
        <v>0</v>
      </c>
      <c r="I51" s="20">
        <v>2</v>
      </c>
      <c r="J51" s="20">
        <v>0</v>
      </c>
      <c r="K51" s="20">
        <v>2</v>
      </c>
      <c r="L51" s="20">
        <v>15</v>
      </c>
      <c r="M51" s="20">
        <v>30</v>
      </c>
      <c r="N51" s="20">
        <v>14</v>
      </c>
    </row>
    <row r="52" spans="1:14" x14ac:dyDescent="0.2">
      <c r="A52" s="18" t="s">
        <v>422</v>
      </c>
      <c r="B52" s="18"/>
      <c r="C52" s="18"/>
      <c r="D52" s="18"/>
      <c r="E52" s="18"/>
      <c r="F52" s="18"/>
      <c r="G52" s="18"/>
      <c r="H52" s="18"/>
      <c r="I52" s="18"/>
      <c r="J52" s="18"/>
      <c r="K52" s="18"/>
      <c r="L52" s="18"/>
      <c r="M52" s="18"/>
      <c r="N52" s="18"/>
    </row>
    <row r="53" spans="1:14" x14ac:dyDescent="0.2">
      <c r="A53" s="19" t="s">
        <v>130</v>
      </c>
      <c r="B53" s="20">
        <v>151</v>
      </c>
      <c r="C53" s="20">
        <v>34</v>
      </c>
      <c r="D53" s="20">
        <v>10</v>
      </c>
      <c r="E53" s="20">
        <v>33</v>
      </c>
      <c r="F53" s="20">
        <v>10</v>
      </c>
      <c r="G53" s="20">
        <v>1</v>
      </c>
      <c r="H53" s="20">
        <v>2</v>
      </c>
      <c r="I53" s="20">
        <v>10</v>
      </c>
      <c r="J53" s="20">
        <v>11</v>
      </c>
      <c r="K53" s="20">
        <v>3</v>
      </c>
      <c r="L53" s="20">
        <v>2</v>
      </c>
      <c r="M53" s="20">
        <v>21</v>
      </c>
      <c r="N53" s="20">
        <v>14</v>
      </c>
    </row>
    <row r="54" spans="1:14" x14ac:dyDescent="0.2">
      <c r="A54" s="19" t="s">
        <v>131</v>
      </c>
      <c r="B54" s="20">
        <v>1446</v>
      </c>
      <c r="C54" s="20">
        <v>152</v>
      </c>
      <c r="D54" s="20">
        <v>267</v>
      </c>
      <c r="E54" s="20">
        <v>462</v>
      </c>
      <c r="F54" s="20">
        <v>65</v>
      </c>
      <c r="G54" s="20">
        <v>15</v>
      </c>
      <c r="H54" s="20">
        <v>20</v>
      </c>
      <c r="I54" s="20">
        <v>44</v>
      </c>
      <c r="J54" s="20">
        <v>15</v>
      </c>
      <c r="K54" s="20">
        <v>46</v>
      </c>
      <c r="L54" s="20">
        <v>63</v>
      </c>
      <c r="M54" s="20">
        <v>218</v>
      </c>
      <c r="N54" s="20">
        <v>79</v>
      </c>
    </row>
    <row r="55" spans="1:14" x14ac:dyDescent="0.2">
      <c r="A55" s="19" t="s">
        <v>392</v>
      </c>
      <c r="B55" s="20">
        <v>150</v>
      </c>
      <c r="C55" s="20">
        <v>29</v>
      </c>
      <c r="D55" s="20">
        <v>26</v>
      </c>
      <c r="E55" s="20">
        <v>32</v>
      </c>
      <c r="F55" s="20">
        <v>11</v>
      </c>
      <c r="G55" s="20">
        <v>1</v>
      </c>
      <c r="H55" s="20">
        <v>1</v>
      </c>
      <c r="I55" s="20">
        <v>4</v>
      </c>
      <c r="J55" s="20">
        <v>6</v>
      </c>
      <c r="K55" s="20">
        <v>5</v>
      </c>
      <c r="L55" s="20">
        <v>5</v>
      </c>
      <c r="M55" s="20">
        <v>15</v>
      </c>
      <c r="N55" s="20">
        <v>15</v>
      </c>
    </row>
    <row r="56" spans="1:14" x14ac:dyDescent="0.2">
      <c r="A56" s="19" t="s">
        <v>132</v>
      </c>
      <c r="B56" s="20">
        <v>372</v>
      </c>
      <c r="C56" s="20">
        <v>41</v>
      </c>
      <c r="D56" s="20">
        <v>59</v>
      </c>
      <c r="E56" s="20">
        <v>113</v>
      </c>
      <c r="F56" s="20">
        <v>6</v>
      </c>
      <c r="G56" s="20">
        <v>2</v>
      </c>
      <c r="H56" s="20">
        <v>3</v>
      </c>
      <c r="I56" s="20">
        <v>11</v>
      </c>
      <c r="J56" s="20">
        <v>7</v>
      </c>
      <c r="K56" s="20">
        <v>10</v>
      </c>
      <c r="L56" s="20">
        <v>25</v>
      </c>
      <c r="M56" s="20">
        <v>59</v>
      </c>
      <c r="N56" s="20">
        <v>36</v>
      </c>
    </row>
    <row r="57" spans="1:14" x14ac:dyDescent="0.2">
      <c r="A57" s="19" t="s">
        <v>423</v>
      </c>
      <c r="B57" s="20">
        <v>69</v>
      </c>
      <c r="C57" s="20">
        <v>9</v>
      </c>
      <c r="D57" s="20">
        <v>12</v>
      </c>
      <c r="E57" s="20">
        <v>22</v>
      </c>
      <c r="F57" s="20">
        <v>2</v>
      </c>
      <c r="G57" s="20">
        <v>0</v>
      </c>
      <c r="H57" s="20">
        <v>0</v>
      </c>
      <c r="I57" s="20">
        <v>2</v>
      </c>
      <c r="J57" s="20">
        <v>0</v>
      </c>
      <c r="K57" s="20">
        <v>2</v>
      </c>
      <c r="L57" s="20">
        <v>4</v>
      </c>
      <c r="M57" s="20">
        <v>11</v>
      </c>
      <c r="N57" s="20">
        <v>5</v>
      </c>
    </row>
    <row r="58" spans="1:14" x14ac:dyDescent="0.2">
      <c r="A58" s="18" t="s">
        <v>133</v>
      </c>
      <c r="B58" s="17">
        <v>92</v>
      </c>
      <c r="C58" s="17">
        <v>25</v>
      </c>
      <c r="D58" s="17">
        <v>5</v>
      </c>
      <c r="E58" s="17">
        <v>16</v>
      </c>
      <c r="F58" s="17">
        <v>4</v>
      </c>
      <c r="G58" s="17">
        <v>1</v>
      </c>
      <c r="H58" s="17">
        <v>0</v>
      </c>
      <c r="I58" s="17">
        <v>10</v>
      </c>
      <c r="J58" s="17">
        <v>6</v>
      </c>
      <c r="K58" s="17">
        <v>1</v>
      </c>
      <c r="L58" s="17">
        <v>1</v>
      </c>
      <c r="M58" s="17">
        <v>14</v>
      </c>
      <c r="N58" s="17">
        <v>9</v>
      </c>
    </row>
    <row r="59" spans="1:14" x14ac:dyDescent="0.2">
      <c r="A59" s="19" t="s">
        <v>134</v>
      </c>
      <c r="B59" s="20">
        <v>813</v>
      </c>
      <c r="C59" s="20">
        <v>89</v>
      </c>
      <c r="D59" s="20">
        <v>147</v>
      </c>
      <c r="E59" s="20">
        <v>235</v>
      </c>
      <c r="F59" s="20">
        <v>44</v>
      </c>
      <c r="G59" s="20">
        <v>8</v>
      </c>
      <c r="H59" s="20">
        <v>15</v>
      </c>
      <c r="I59" s="20">
        <v>32</v>
      </c>
      <c r="J59" s="20">
        <v>9</v>
      </c>
      <c r="K59" s="20">
        <v>25</v>
      </c>
      <c r="L59" s="20">
        <v>41</v>
      </c>
      <c r="M59" s="20">
        <v>120</v>
      </c>
      <c r="N59" s="20">
        <v>48</v>
      </c>
    </row>
    <row r="60" spans="1:14" x14ac:dyDescent="0.2">
      <c r="A60" s="19" t="s">
        <v>393</v>
      </c>
      <c r="B60" s="20">
        <v>65</v>
      </c>
      <c r="C60" s="20">
        <v>15</v>
      </c>
      <c r="D60" s="20">
        <v>10</v>
      </c>
      <c r="E60" s="20">
        <v>11</v>
      </c>
      <c r="F60" s="20">
        <v>6</v>
      </c>
      <c r="G60" s="20">
        <v>0</v>
      </c>
      <c r="H60" s="20">
        <v>1</v>
      </c>
      <c r="I60" s="20">
        <v>2</v>
      </c>
      <c r="J60" s="20">
        <v>2</v>
      </c>
      <c r="K60" s="20">
        <v>1</v>
      </c>
      <c r="L60" s="20">
        <v>4</v>
      </c>
      <c r="M60" s="20">
        <v>6</v>
      </c>
      <c r="N60" s="20">
        <v>7</v>
      </c>
    </row>
    <row r="61" spans="1:14" x14ac:dyDescent="0.2">
      <c r="A61" s="19" t="s">
        <v>135</v>
      </c>
      <c r="B61" s="20">
        <v>83</v>
      </c>
      <c r="C61" s="20">
        <v>11</v>
      </c>
      <c r="D61" s="20">
        <v>13</v>
      </c>
      <c r="E61" s="20">
        <v>21</v>
      </c>
      <c r="F61" s="20">
        <v>2</v>
      </c>
      <c r="G61" s="20">
        <v>0</v>
      </c>
      <c r="H61" s="20">
        <v>1</v>
      </c>
      <c r="I61" s="20">
        <v>3</v>
      </c>
      <c r="J61" s="20">
        <v>1</v>
      </c>
      <c r="K61" s="20">
        <v>3</v>
      </c>
      <c r="L61" s="20">
        <v>7</v>
      </c>
      <c r="M61" s="20">
        <v>12</v>
      </c>
      <c r="N61" s="20">
        <v>9</v>
      </c>
    </row>
    <row r="62" spans="1:14" x14ac:dyDescent="0.2">
      <c r="A62" s="19" t="s">
        <v>424</v>
      </c>
      <c r="B62" s="20">
        <v>39</v>
      </c>
      <c r="C62" s="20">
        <v>7</v>
      </c>
      <c r="D62" s="20">
        <v>7</v>
      </c>
      <c r="E62" s="20">
        <v>11</v>
      </c>
      <c r="F62" s="20">
        <v>1</v>
      </c>
      <c r="G62" s="20">
        <v>0</v>
      </c>
      <c r="H62" s="20">
        <v>0</v>
      </c>
      <c r="I62" s="20">
        <v>0</v>
      </c>
      <c r="J62" s="20">
        <v>0</v>
      </c>
      <c r="K62" s="20">
        <v>2</v>
      </c>
      <c r="L62" s="20">
        <v>4</v>
      </c>
      <c r="M62" s="20">
        <v>5</v>
      </c>
      <c r="N62" s="20">
        <v>2</v>
      </c>
    </row>
    <row r="63" spans="1:14" x14ac:dyDescent="0.2">
      <c r="A63" s="18" t="s">
        <v>136</v>
      </c>
      <c r="B63" s="17">
        <v>59</v>
      </c>
      <c r="C63" s="17">
        <v>9</v>
      </c>
      <c r="D63" s="17">
        <v>5</v>
      </c>
      <c r="E63" s="17">
        <v>17</v>
      </c>
      <c r="F63" s="17">
        <v>6</v>
      </c>
      <c r="G63" s="17">
        <v>0</v>
      </c>
      <c r="H63" s="17">
        <v>2</v>
      </c>
      <c r="I63" s="17">
        <v>0</v>
      </c>
      <c r="J63" s="17">
        <v>5</v>
      </c>
      <c r="K63" s="17">
        <v>2</v>
      </c>
      <c r="L63" s="17">
        <v>1</v>
      </c>
      <c r="M63" s="17">
        <v>7</v>
      </c>
      <c r="N63" s="17">
        <v>5</v>
      </c>
    </row>
    <row r="64" spans="1:14" x14ac:dyDescent="0.2">
      <c r="A64" s="19" t="s">
        <v>134</v>
      </c>
      <c r="B64" s="20">
        <v>632</v>
      </c>
      <c r="C64" s="20">
        <v>63</v>
      </c>
      <c r="D64" s="20">
        <v>119</v>
      </c>
      <c r="E64" s="20">
        <v>227</v>
      </c>
      <c r="F64" s="20">
        <v>21</v>
      </c>
      <c r="G64" s="20">
        <v>7</v>
      </c>
      <c r="H64" s="20">
        <v>5</v>
      </c>
      <c r="I64" s="20">
        <v>12</v>
      </c>
      <c r="J64" s="20">
        <v>6</v>
      </c>
      <c r="K64" s="20">
        <v>21</v>
      </c>
      <c r="L64" s="20">
        <v>22</v>
      </c>
      <c r="M64" s="20">
        <v>98</v>
      </c>
      <c r="N64" s="20">
        <v>31</v>
      </c>
    </row>
    <row r="65" spans="1:14" x14ac:dyDescent="0.2">
      <c r="A65" s="19" t="s">
        <v>393</v>
      </c>
      <c r="B65" s="20">
        <v>85</v>
      </c>
      <c r="C65" s="20">
        <v>14</v>
      </c>
      <c r="D65" s="20">
        <v>16</v>
      </c>
      <c r="E65" s="20">
        <v>21</v>
      </c>
      <c r="F65" s="20">
        <v>5</v>
      </c>
      <c r="G65" s="20">
        <v>1</v>
      </c>
      <c r="H65" s="20">
        <v>0</v>
      </c>
      <c r="I65" s="20">
        <v>2</v>
      </c>
      <c r="J65" s="20">
        <v>4</v>
      </c>
      <c r="K65" s="20">
        <v>4</v>
      </c>
      <c r="L65" s="20">
        <v>1</v>
      </c>
      <c r="M65" s="20">
        <v>9</v>
      </c>
      <c r="N65" s="20">
        <v>8</v>
      </c>
    </row>
    <row r="66" spans="1:14" x14ac:dyDescent="0.2">
      <c r="A66" s="19" t="s">
        <v>135</v>
      </c>
      <c r="B66" s="20">
        <v>289</v>
      </c>
      <c r="C66" s="20">
        <v>30</v>
      </c>
      <c r="D66" s="20">
        <v>46</v>
      </c>
      <c r="E66" s="20">
        <v>92</v>
      </c>
      <c r="F66" s="20">
        <v>4</v>
      </c>
      <c r="G66" s="20">
        <v>2</v>
      </c>
      <c r="H66" s="20">
        <v>2</v>
      </c>
      <c r="I66" s="20">
        <v>8</v>
      </c>
      <c r="J66" s="20">
        <v>6</v>
      </c>
      <c r="K66" s="20">
        <v>7</v>
      </c>
      <c r="L66" s="20">
        <v>18</v>
      </c>
      <c r="M66" s="20">
        <v>47</v>
      </c>
      <c r="N66" s="20">
        <v>27</v>
      </c>
    </row>
    <row r="67" spans="1:14" x14ac:dyDescent="0.2">
      <c r="A67" s="19" t="s">
        <v>424</v>
      </c>
      <c r="B67" s="20">
        <v>30</v>
      </c>
      <c r="C67" s="20">
        <v>2</v>
      </c>
      <c r="D67" s="20">
        <v>5</v>
      </c>
      <c r="E67" s="20">
        <v>11</v>
      </c>
      <c r="F67" s="20">
        <v>1</v>
      </c>
      <c r="G67" s="20">
        <v>0</v>
      </c>
      <c r="H67" s="20">
        <v>0</v>
      </c>
      <c r="I67" s="20">
        <v>2</v>
      </c>
      <c r="J67" s="20">
        <v>0</v>
      </c>
      <c r="K67" s="20">
        <v>0</v>
      </c>
      <c r="L67" s="20">
        <v>0</v>
      </c>
      <c r="M67" s="20">
        <v>6</v>
      </c>
      <c r="N67" s="20">
        <v>3</v>
      </c>
    </row>
    <row r="68" spans="1:14" x14ac:dyDescent="0.2">
      <c r="A68" s="18" t="s">
        <v>425</v>
      </c>
      <c r="B68" s="18"/>
      <c r="C68" s="18"/>
      <c r="D68" s="18"/>
      <c r="E68" s="18"/>
      <c r="F68" s="18"/>
      <c r="G68" s="18"/>
      <c r="H68" s="18"/>
      <c r="I68" s="18"/>
      <c r="J68" s="18"/>
      <c r="K68" s="18"/>
      <c r="L68" s="18"/>
      <c r="M68" s="18"/>
      <c r="N68" s="18"/>
    </row>
    <row r="69" spans="1:14" x14ac:dyDescent="0.2">
      <c r="A69" s="19" t="s">
        <v>426</v>
      </c>
      <c r="B69" s="20">
        <v>366</v>
      </c>
      <c r="C69" s="20">
        <v>59</v>
      </c>
      <c r="D69" s="20">
        <v>50</v>
      </c>
      <c r="E69" s="20">
        <v>87</v>
      </c>
      <c r="F69" s="20">
        <v>16</v>
      </c>
      <c r="G69" s="20">
        <v>2</v>
      </c>
      <c r="H69" s="20">
        <v>4</v>
      </c>
      <c r="I69" s="20">
        <v>12</v>
      </c>
      <c r="J69" s="20">
        <v>15</v>
      </c>
      <c r="K69" s="20">
        <v>11</v>
      </c>
      <c r="L69" s="20">
        <v>15</v>
      </c>
      <c r="M69" s="20">
        <v>53</v>
      </c>
      <c r="N69" s="20">
        <v>42</v>
      </c>
    </row>
    <row r="70" spans="1:14" x14ac:dyDescent="0.2">
      <c r="A70" s="19" t="s">
        <v>427</v>
      </c>
      <c r="B70" s="20">
        <v>1212</v>
      </c>
      <c r="C70" s="20">
        <v>122</v>
      </c>
      <c r="D70" s="20">
        <v>231</v>
      </c>
      <c r="E70" s="20">
        <v>382</v>
      </c>
      <c r="F70" s="20">
        <v>54</v>
      </c>
      <c r="G70" s="20">
        <v>14</v>
      </c>
      <c r="H70" s="20">
        <v>17</v>
      </c>
      <c r="I70" s="20">
        <v>39</v>
      </c>
      <c r="J70" s="20">
        <v>11</v>
      </c>
      <c r="K70" s="20">
        <v>39</v>
      </c>
      <c r="L70" s="20">
        <v>57</v>
      </c>
      <c r="M70" s="20">
        <v>182</v>
      </c>
      <c r="N70" s="20">
        <v>64</v>
      </c>
    </row>
    <row r="71" spans="1:14" x14ac:dyDescent="0.2">
      <c r="A71" s="19" t="s">
        <v>137</v>
      </c>
      <c r="B71" s="20">
        <v>112</v>
      </c>
      <c r="C71" s="20">
        <v>25</v>
      </c>
      <c r="D71" s="20">
        <v>15</v>
      </c>
      <c r="E71" s="20">
        <v>26</v>
      </c>
      <c r="F71" s="20">
        <v>5</v>
      </c>
      <c r="G71" s="20">
        <v>1</v>
      </c>
      <c r="H71" s="20">
        <v>2</v>
      </c>
      <c r="I71" s="20">
        <v>8</v>
      </c>
      <c r="J71" s="20">
        <v>4</v>
      </c>
      <c r="K71" s="20">
        <v>0</v>
      </c>
      <c r="L71" s="20">
        <v>4</v>
      </c>
      <c r="M71" s="20">
        <v>20</v>
      </c>
      <c r="N71" s="20">
        <v>2</v>
      </c>
    </row>
    <row r="72" spans="1:14" x14ac:dyDescent="0.2">
      <c r="A72" s="19" t="s">
        <v>138</v>
      </c>
      <c r="B72" s="20">
        <v>673</v>
      </c>
      <c r="C72" s="20">
        <v>72</v>
      </c>
      <c r="D72" s="20">
        <v>126</v>
      </c>
      <c r="E72" s="20">
        <v>207</v>
      </c>
      <c r="F72" s="20">
        <v>33</v>
      </c>
      <c r="G72" s="20">
        <v>5</v>
      </c>
      <c r="H72" s="20">
        <v>7</v>
      </c>
      <c r="I72" s="20">
        <v>19</v>
      </c>
      <c r="J72" s="20">
        <v>8</v>
      </c>
      <c r="K72" s="20">
        <v>22</v>
      </c>
      <c r="L72" s="20">
        <v>32</v>
      </c>
      <c r="M72" s="20">
        <v>98</v>
      </c>
      <c r="N72" s="20">
        <v>44</v>
      </c>
    </row>
    <row r="73" spans="1:14" x14ac:dyDescent="0.2">
      <c r="A73" s="19" t="s">
        <v>428</v>
      </c>
      <c r="B73" s="20">
        <v>75</v>
      </c>
      <c r="C73" s="20">
        <v>16</v>
      </c>
      <c r="D73" s="20">
        <v>16</v>
      </c>
      <c r="E73" s="20">
        <v>14</v>
      </c>
      <c r="F73" s="20">
        <v>3</v>
      </c>
      <c r="G73" s="20">
        <v>1</v>
      </c>
      <c r="H73" s="20">
        <v>0</v>
      </c>
      <c r="I73" s="20">
        <v>5</v>
      </c>
      <c r="J73" s="20">
        <v>1</v>
      </c>
      <c r="K73" s="20">
        <v>1</v>
      </c>
      <c r="L73" s="20">
        <v>2</v>
      </c>
      <c r="M73" s="20">
        <v>11</v>
      </c>
      <c r="N73" s="20">
        <v>5</v>
      </c>
    </row>
    <row r="74" spans="1:14" x14ac:dyDescent="0.2">
      <c r="A74" s="19" t="s">
        <v>429</v>
      </c>
      <c r="B74" s="20">
        <v>178</v>
      </c>
      <c r="C74" s="20">
        <v>18</v>
      </c>
      <c r="D74" s="20">
        <v>21</v>
      </c>
      <c r="E74" s="20">
        <v>70</v>
      </c>
      <c r="F74" s="20">
        <v>6</v>
      </c>
      <c r="G74" s="20">
        <v>1</v>
      </c>
      <c r="H74" s="20">
        <v>3</v>
      </c>
      <c r="I74" s="20">
        <v>2</v>
      </c>
      <c r="J74" s="20">
        <v>1</v>
      </c>
      <c r="K74" s="20">
        <v>6</v>
      </c>
      <c r="L74" s="20">
        <v>8</v>
      </c>
      <c r="M74" s="20">
        <v>24</v>
      </c>
      <c r="N74" s="20">
        <v>18</v>
      </c>
    </row>
    <row r="75" spans="1:14" x14ac:dyDescent="0.2">
      <c r="A75" s="19" t="s">
        <v>1441</v>
      </c>
      <c r="B75" s="20">
        <v>1644</v>
      </c>
      <c r="C75" s="20">
        <v>188</v>
      </c>
      <c r="D75" s="20">
        <v>303</v>
      </c>
      <c r="E75" s="20">
        <v>505</v>
      </c>
      <c r="F75" s="20">
        <v>72</v>
      </c>
      <c r="G75" s="20">
        <v>16</v>
      </c>
      <c r="H75" s="20">
        <v>19</v>
      </c>
      <c r="I75" s="20">
        <v>57</v>
      </c>
      <c r="J75" s="20">
        <v>23</v>
      </c>
      <c r="K75" s="20">
        <v>49</v>
      </c>
      <c r="L75" s="20">
        <v>76</v>
      </c>
      <c r="M75" s="20">
        <v>247</v>
      </c>
      <c r="N75" s="20">
        <v>89</v>
      </c>
    </row>
    <row r="76" spans="1:14" x14ac:dyDescent="0.2">
      <c r="A76" s="18" t="s">
        <v>430</v>
      </c>
      <c r="B76" s="18"/>
      <c r="C76" s="18"/>
      <c r="D76" s="18"/>
      <c r="E76" s="18"/>
      <c r="F76" s="18"/>
      <c r="G76" s="18"/>
      <c r="H76" s="18"/>
      <c r="I76" s="18"/>
      <c r="J76" s="18"/>
      <c r="K76" s="18"/>
      <c r="L76" s="18"/>
      <c r="M76" s="18"/>
      <c r="N76" s="18"/>
    </row>
    <row r="77" spans="1:14" x14ac:dyDescent="0.2">
      <c r="A77" s="21" t="s">
        <v>431</v>
      </c>
      <c r="B77" s="34">
        <v>366</v>
      </c>
      <c r="C77" s="34">
        <v>59</v>
      </c>
      <c r="D77" s="34">
        <v>50</v>
      </c>
      <c r="E77" s="34">
        <v>87</v>
      </c>
      <c r="F77" s="34">
        <v>16</v>
      </c>
      <c r="G77" s="34">
        <v>2</v>
      </c>
      <c r="H77" s="34">
        <v>4</v>
      </c>
      <c r="I77" s="34">
        <v>12</v>
      </c>
      <c r="J77" s="34">
        <v>15</v>
      </c>
      <c r="K77" s="34">
        <v>11</v>
      </c>
      <c r="L77" s="34">
        <v>15</v>
      </c>
      <c r="M77" s="34">
        <v>53</v>
      </c>
      <c r="N77" s="34">
        <v>42</v>
      </c>
    </row>
    <row r="78" spans="1:14" x14ac:dyDescent="0.2">
      <c r="A78" s="21" t="s">
        <v>432</v>
      </c>
      <c r="B78" s="34">
        <v>954</v>
      </c>
      <c r="C78" s="34">
        <v>105</v>
      </c>
      <c r="D78" s="34">
        <v>182</v>
      </c>
      <c r="E78" s="34">
        <v>294</v>
      </c>
      <c r="F78" s="34">
        <v>40</v>
      </c>
      <c r="G78" s="34">
        <v>12</v>
      </c>
      <c r="H78" s="34">
        <v>12</v>
      </c>
      <c r="I78" s="34">
        <v>33</v>
      </c>
      <c r="J78" s="34">
        <v>17</v>
      </c>
      <c r="K78" s="34">
        <v>28</v>
      </c>
      <c r="L78" s="34">
        <v>47</v>
      </c>
      <c r="M78" s="34">
        <v>137</v>
      </c>
      <c r="N78" s="34">
        <v>47</v>
      </c>
    </row>
    <row r="79" spans="1:14" x14ac:dyDescent="0.2">
      <c r="A79" s="19" t="s">
        <v>433</v>
      </c>
      <c r="B79" s="20">
        <v>345</v>
      </c>
      <c r="C79" s="20">
        <v>41</v>
      </c>
      <c r="D79" s="20">
        <v>71</v>
      </c>
      <c r="E79" s="20">
        <v>102</v>
      </c>
      <c r="F79" s="20">
        <v>15</v>
      </c>
      <c r="G79" s="20">
        <v>0</v>
      </c>
      <c r="H79" s="20">
        <v>2</v>
      </c>
      <c r="I79" s="20">
        <v>15</v>
      </c>
      <c r="J79" s="20">
        <v>3</v>
      </c>
      <c r="K79" s="20">
        <v>10</v>
      </c>
      <c r="L79" s="20">
        <v>15</v>
      </c>
      <c r="M79" s="20">
        <v>55</v>
      </c>
      <c r="N79" s="20">
        <v>16</v>
      </c>
    </row>
    <row r="80" spans="1:14" x14ac:dyDescent="0.2">
      <c r="A80" s="19" t="s">
        <v>434</v>
      </c>
      <c r="B80" s="20">
        <v>141</v>
      </c>
      <c r="C80" s="20">
        <v>17</v>
      </c>
      <c r="D80" s="20">
        <v>21</v>
      </c>
      <c r="E80" s="20">
        <v>41</v>
      </c>
      <c r="F80" s="20">
        <v>7</v>
      </c>
      <c r="G80" s="20">
        <v>1</v>
      </c>
      <c r="H80" s="20">
        <v>3</v>
      </c>
      <c r="I80" s="20">
        <v>5</v>
      </c>
      <c r="J80" s="20">
        <v>2</v>
      </c>
      <c r="K80" s="20">
        <v>6</v>
      </c>
      <c r="L80" s="20">
        <v>6</v>
      </c>
      <c r="M80" s="20">
        <v>26</v>
      </c>
      <c r="N80" s="20">
        <v>6</v>
      </c>
    </row>
    <row r="81" spans="1:14" x14ac:dyDescent="0.2">
      <c r="A81" s="19" t="s">
        <v>435</v>
      </c>
      <c r="B81" s="20">
        <v>56</v>
      </c>
      <c r="C81" s="20">
        <v>7</v>
      </c>
      <c r="D81" s="20">
        <v>10</v>
      </c>
      <c r="E81" s="20">
        <v>19</v>
      </c>
      <c r="F81" s="20">
        <v>6</v>
      </c>
      <c r="G81" s="20">
        <v>2</v>
      </c>
      <c r="H81" s="20">
        <v>0</v>
      </c>
      <c r="I81" s="20">
        <v>2</v>
      </c>
      <c r="J81" s="20">
        <v>1</v>
      </c>
      <c r="K81" s="20">
        <v>0</v>
      </c>
      <c r="L81" s="20">
        <v>0</v>
      </c>
      <c r="M81" s="20">
        <v>8</v>
      </c>
      <c r="N81" s="20">
        <v>1</v>
      </c>
    </row>
    <row r="82" spans="1:14" x14ac:dyDescent="0.2">
      <c r="A82" s="19" t="s">
        <v>436</v>
      </c>
      <c r="B82" s="20">
        <v>48</v>
      </c>
      <c r="C82" s="20">
        <v>8</v>
      </c>
      <c r="D82" s="20">
        <v>8</v>
      </c>
      <c r="E82" s="20">
        <v>16</v>
      </c>
      <c r="F82" s="20">
        <v>1</v>
      </c>
      <c r="G82" s="20">
        <v>1</v>
      </c>
      <c r="H82" s="20">
        <v>1</v>
      </c>
      <c r="I82" s="20">
        <v>0</v>
      </c>
      <c r="J82" s="20">
        <v>0</v>
      </c>
      <c r="K82" s="20">
        <v>1</v>
      </c>
      <c r="L82" s="20">
        <v>0</v>
      </c>
      <c r="M82" s="20">
        <v>9</v>
      </c>
      <c r="N82" s="20">
        <v>3</v>
      </c>
    </row>
    <row r="83" spans="1:14" x14ac:dyDescent="0.2">
      <c r="A83" s="19" t="s">
        <v>437</v>
      </c>
      <c r="B83" s="20">
        <v>20</v>
      </c>
      <c r="C83" s="20">
        <v>1</v>
      </c>
      <c r="D83" s="20">
        <v>3</v>
      </c>
      <c r="E83" s="20">
        <v>5</v>
      </c>
      <c r="F83" s="20">
        <v>0</v>
      </c>
      <c r="G83" s="20">
        <v>0</v>
      </c>
      <c r="H83" s="20">
        <v>0</v>
      </c>
      <c r="I83" s="20">
        <v>0</v>
      </c>
      <c r="J83" s="20">
        <v>0</v>
      </c>
      <c r="K83" s="20">
        <v>2</v>
      </c>
      <c r="L83" s="20">
        <v>3</v>
      </c>
      <c r="M83" s="20">
        <v>1</v>
      </c>
      <c r="N83" s="20">
        <v>5</v>
      </c>
    </row>
    <row r="84" spans="1:14" x14ac:dyDescent="0.2">
      <c r="A84" s="19" t="s">
        <v>438</v>
      </c>
      <c r="B84" s="20">
        <v>4</v>
      </c>
      <c r="C84" s="20">
        <v>1</v>
      </c>
      <c r="D84" s="20">
        <v>0</v>
      </c>
      <c r="E84" s="20">
        <v>1</v>
      </c>
      <c r="F84" s="20">
        <v>0</v>
      </c>
      <c r="G84" s="20">
        <v>0</v>
      </c>
      <c r="H84" s="20">
        <v>0</v>
      </c>
      <c r="I84" s="20">
        <v>1</v>
      </c>
      <c r="J84" s="20">
        <v>0</v>
      </c>
      <c r="K84" s="20">
        <v>0</v>
      </c>
      <c r="L84" s="20">
        <v>0</v>
      </c>
      <c r="M84" s="20">
        <v>0</v>
      </c>
      <c r="N84" s="20">
        <v>1</v>
      </c>
    </row>
    <row r="85" spans="1:14" x14ac:dyDescent="0.2">
      <c r="A85" s="19" t="s">
        <v>439</v>
      </c>
      <c r="B85" s="20">
        <v>2</v>
      </c>
      <c r="C85" s="20">
        <v>0</v>
      </c>
      <c r="D85" s="20">
        <v>1</v>
      </c>
      <c r="E85" s="20">
        <v>0</v>
      </c>
      <c r="F85" s="20">
        <v>1</v>
      </c>
      <c r="G85" s="20">
        <v>0</v>
      </c>
      <c r="H85" s="20">
        <v>0</v>
      </c>
      <c r="I85" s="20">
        <v>0</v>
      </c>
      <c r="J85" s="20">
        <v>0</v>
      </c>
      <c r="K85" s="20">
        <v>0</v>
      </c>
      <c r="L85" s="20">
        <v>0</v>
      </c>
      <c r="M85" s="20">
        <v>0</v>
      </c>
      <c r="N85" s="20">
        <v>0</v>
      </c>
    </row>
    <row r="86" spans="1:14" x14ac:dyDescent="0.2">
      <c r="A86" s="19" t="s">
        <v>440</v>
      </c>
      <c r="B86" s="20">
        <v>2</v>
      </c>
      <c r="C86" s="20">
        <v>0</v>
      </c>
      <c r="D86" s="20">
        <v>0</v>
      </c>
      <c r="E86" s="20">
        <v>1</v>
      </c>
      <c r="F86" s="20">
        <v>0</v>
      </c>
      <c r="G86" s="20">
        <v>0</v>
      </c>
      <c r="H86" s="20">
        <v>0</v>
      </c>
      <c r="I86" s="20">
        <v>0</v>
      </c>
      <c r="J86" s="20">
        <v>0</v>
      </c>
      <c r="K86" s="20">
        <v>0</v>
      </c>
      <c r="L86" s="20">
        <v>1</v>
      </c>
      <c r="M86" s="20">
        <v>0</v>
      </c>
      <c r="N86" s="20">
        <v>0</v>
      </c>
    </row>
    <row r="87" spans="1:14" x14ac:dyDescent="0.2">
      <c r="A87" s="19" t="s">
        <v>429</v>
      </c>
      <c r="B87" s="20">
        <v>250</v>
      </c>
      <c r="C87" s="20">
        <v>26</v>
      </c>
      <c r="D87" s="20">
        <v>28</v>
      </c>
      <c r="E87" s="20">
        <v>96</v>
      </c>
      <c r="F87" s="20">
        <v>8</v>
      </c>
      <c r="G87" s="20">
        <v>1</v>
      </c>
      <c r="H87" s="20">
        <v>4</v>
      </c>
      <c r="I87" s="20">
        <v>3</v>
      </c>
      <c r="J87" s="20">
        <v>1</v>
      </c>
      <c r="K87" s="20">
        <v>8</v>
      </c>
      <c r="L87" s="20">
        <v>12</v>
      </c>
      <c r="M87" s="20">
        <v>35</v>
      </c>
      <c r="N87" s="20">
        <v>28</v>
      </c>
    </row>
    <row r="88" spans="1:14" x14ac:dyDescent="0.2">
      <c r="A88" s="18" t="s">
        <v>441</v>
      </c>
      <c r="B88" s="18"/>
      <c r="C88" s="18"/>
      <c r="D88" s="18"/>
      <c r="E88" s="18"/>
      <c r="F88" s="18"/>
      <c r="G88" s="18"/>
      <c r="H88" s="18"/>
      <c r="I88" s="18"/>
      <c r="J88" s="18"/>
      <c r="K88" s="18"/>
      <c r="L88" s="18"/>
      <c r="M88" s="18"/>
      <c r="N88" s="18"/>
    </row>
    <row r="89" spans="1:14" x14ac:dyDescent="0.2">
      <c r="A89" s="19" t="s">
        <v>442</v>
      </c>
      <c r="B89" s="20">
        <v>1712</v>
      </c>
      <c r="C89" s="20">
        <v>189</v>
      </c>
      <c r="D89" s="20">
        <v>282</v>
      </c>
      <c r="E89" s="20">
        <v>556</v>
      </c>
      <c r="F89" s="20">
        <v>64</v>
      </c>
      <c r="G89" s="20">
        <v>15</v>
      </c>
      <c r="H89" s="20">
        <v>17</v>
      </c>
      <c r="I89" s="20">
        <v>55</v>
      </c>
      <c r="J89" s="20">
        <v>22</v>
      </c>
      <c r="K89" s="20">
        <v>49</v>
      </c>
      <c r="L89" s="20">
        <v>90</v>
      </c>
      <c r="M89" s="20">
        <v>266</v>
      </c>
      <c r="N89" s="20">
        <v>107</v>
      </c>
    </row>
    <row r="90" spans="1:14" x14ac:dyDescent="0.2">
      <c r="A90" s="19" t="s">
        <v>139</v>
      </c>
      <c r="B90" s="20">
        <v>76</v>
      </c>
      <c r="C90" s="20">
        <v>8</v>
      </c>
      <c r="D90" s="20">
        <v>9</v>
      </c>
      <c r="E90" s="20">
        <v>25</v>
      </c>
      <c r="F90" s="20">
        <v>4</v>
      </c>
      <c r="G90" s="20">
        <v>1</v>
      </c>
      <c r="H90" s="20">
        <v>1</v>
      </c>
      <c r="I90" s="20">
        <v>4</v>
      </c>
      <c r="J90" s="20">
        <v>1</v>
      </c>
      <c r="K90" s="20">
        <v>4</v>
      </c>
      <c r="L90" s="20">
        <v>4</v>
      </c>
      <c r="M90" s="20">
        <v>9</v>
      </c>
      <c r="N90" s="20">
        <v>6</v>
      </c>
    </row>
    <row r="91" spans="1:14" x14ac:dyDescent="0.2">
      <c r="A91" s="19" t="s">
        <v>443</v>
      </c>
      <c r="B91" s="20">
        <v>59</v>
      </c>
      <c r="C91" s="20">
        <v>12</v>
      </c>
      <c r="D91" s="20">
        <v>11</v>
      </c>
      <c r="E91" s="20">
        <v>13</v>
      </c>
      <c r="F91" s="20">
        <v>2</v>
      </c>
      <c r="G91" s="20">
        <v>2</v>
      </c>
      <c r="H91" s="20">
        <v>1</v>
      </c>
      <c r="I91" s="20">
        <v>1</v>
      </c>
      <c r="J91" s="20">
        <v>3</v>
      </c>
      <c r="K91" s="20">
        <v>1</v>
      </c>
      <c r="L91" s="20">
        <v>0</v>
      </c>
      <c r="M91" s="20">
        <v>9</v>
      </c>
      <c r="N91" s="20">
        <v>4</v>
      </c>
    </row>
    <row r="92" spans="1:14" x14ac:dyDescent="0.2">
      <c r="A92" s="19" t="s">
        <v>140</v>
      </c>
      <c r="B92" s="20">
        <v>194</v>
      </c>
      <c r="C92" s="20">
        <v>38</v>
      </c>
      <c r="D92" s="20">
        <v>48</v>
      </c>
      <c r="E92" s="20">
        <v>29</v>
      </c>
      <c r="F92" s="20">
        <v>20</v>
      </c>
      <c r="G92" s="20">
        <v>1</v>
      </c>
      <c r="H92" s="20">
        <v>4</v>
      </c>
      <c r="I92" s="20">
        <v>4</v>
      </c>
      <c r="J92" s="20">
        <v>12</v>
      </c>
      <c r="K92" s="20">
        <v>6</v>
      </c>
      <c r="L92" s="20">
        <v>1</v>
      </c>
      <c r="M92" s="20">
        <v>15</v>
      </c>
      <c r="N92" s="20">
        <v>16</v>
      </c>
    </row>
    <row r="93" spans="1:14" x14ac:dyDescent="0.2">
      <c r="A93" s="19" t="s">
        <v>141</v>
      </c>
      <c r="B93" s="20">
        <v>16</v>
      </c>
      <c r="C93" s="20">
        <v>5</v>
      </c>
      <c r="D93" s="20">
        <v>1</v>
      </c>
      <c r="E93" s="20">
        <v>1</v>
      </c>
      <c r="F93" s="20">
        <v>1</v>
      </c>
      <c r="G93" s="20">
        <v>0</v>
      </c>
      <c r="H93" s="20">
        <v>2</v>
      </c>
      <c r="I93" s="20">
        <v>1</v>
      </c>
      <c r="J93" s="20">
        <v>0</v>
      </c>
      <c r="K93" s="20">
        <v>2</v>
      </c>
      <c r="L93" s="20">
        <v>0</v>
      </c>
      <c r="M93" s="20">
        <v>3</v>
      </c>
      <c r="N93" s="20">
        <v>0</v>
      </c>
    </row>
    <row r="94" spans="1:14" x14ac:dyDescent="0.2">
      <c r="A94" s="19" t="s">
        <v>401</v>
      </c>
      <c r="B94" s="20">
        <v>46</v>
      </c>
      <c r="C94" s="20">
        <v>4</v>
      </c>
      <c r="D94" s="20">
        <v>7</v>
      </c>
      <c r="E94" s="20">
        <v>10</v>
      </c>
      <c r="F94" s="20">
        <v>1</v>
      </c>
      <c r="G94" s="20">
        <v>0</v>
      </c>
      <c r="H94" s="20">
        <v>1</v>
      </c>
      <c r="I94" s="20">
        <v>3</v>
      </c>
      <c r="J94" s="20">
        <v>0</v>
      </c>
      <c r="K94" s="20">
        <v>1</v>
      </c>
      <c r="L94" s="20">
        <v>1</v>
      </c>
      <c r="M94" s="20">
        <v>12</v>
      </c>
      <c r="N94" s="20">
        <v>6</v>
      </c>
    </row>
    <row r="95" spans="1:14" x14ac:dyDescent="0.2">
      <c r="A95" s="19" t="s">
        <v>429</v>
      </c>
      <c r="B95" s="20">
        <v>85</v>
      </c>
      <c r="C95" s="20">
        <v>9</v>
      </c>
      <c r="D95" s="20">
        <v>16</v>
      </c>
      <c r="E95" s="20">
        <v>28</v>
      </c>
      <c r="F95" s="20">
        <v>2</v>
      </c>
      <c r="G95" s="20">
        <v>0</v>
      </c>
      <c r="H95" s="20">
        <v>0</v>
      </c>
      <c r="I95" s="20">
        <v>3</v>
      </c>
      <c r="J95" s="20">
        <v>1</v>
      </c>
      <c r="K95" s="20">
        <v>3</v>
      </c>
      <c r="L95" s="20">
        <v>3</v>
      </c>
      <c r="M95" s="20">
        <v>10</v>
      </c>
      <c r="N95" s="20">
        <v>10</v>
      </c>
    </row>
    <row r="96" spans="1:14" x14ac:dyDescent="0.2">
      <c r="A96" s="18" t="s">
        <v>444</v>
      </c>
      <c r="B96" s="18"/>
      <c r="C96" s="18"/>
      <c r="D96" s="18"/>
      <c r="E96" s="18"/>
      <c r="F96" s="18"/>
      <c r="G96" s="18"/>
      <c r="H96" s="18"/>
      <c r="I96" s="18"/>
      <c r="J96" s="18"/>
      <c r="K96" s="18"/>
      <c r="L96" s="18"/>
      <c r="M96" s="18"/>
      <c r="N96" s="18"/>
    </row>
    <row r="97" spans="1:14" x14ac:dyDescent="0.2">
      <c r="A97" s="19" t="s">
        <v>445</v>
      </c>
      <c r="B97" s="20">
        <v>1212</v>
      </c>
      <c r="C97" s="20">
        <v>141</v>
      </c>
      <c r="D97" s="20">
        <v>208</v>
      </c>
      <c r="E97" s="20">
        <v>402</v>
      </c>
      <c r="F97" s="20">
        <v>39</v>
      </c>
      <c r="G97" s="20">
        <v>6</v>
      </c>
      <c r="H97" s="20">
        <v>17</v>
      </c>
      <c r="I97" s="20">
        <v>32</v>
      </c>
      <c r="J97" s="20">
        <v>17</v>
      </c>
      <c r="K97" s="20">
        <v>42</v>
      </c>
      <c r="L97" s="20">
        <v>61</v>
      </c>
      <c r="M97" s="20">
        <v>190</v>
      </c>
      <c r="N97" s="20">
        <v>57</v>
      </c>
    </row>
    <row r="98" spans="1:14" x14ac:dyDescent="0.2">
      <c r="A98" s="19" t="s">
        <v>446</v>
      </c>
      <c r="B98" s="20">
        <v>24</v>
      </c>
      <c r="C98" s="20">
        <v>4</v>
      </c>
      <c r="D98" s="20">
        <v>6</v>
      </c>
      <c r="E98" s="20">
        <v>5</v>
      </c>
      <c r="F98" s="20">
        <v>3</v>
      </c>
      <c r="G98" s="20">
        <v>0</v>
      </c>
      <c r="H98" s="20">
        <v>0</v>
      </c>
      <c r="I98" s="20">
        <v>1</v>
      </c>
      <c r="J98" s="20">
        <v>0</v>
      </c>
      <c r="K98" s="20">
        <v>1</v>
      </c>
      <c r="L98" s="20">
        <v>0</v>
      </c>
      <c r="M98" s="20">
        <v>4</v>
      </c>
      <c r="N98" s="20">
        <v>0</v>
      </c>
    </row>
    <row r="99" spans="1:14" x14ac:dyDescent="0.2">
      <c r="A99" s="19" t="s">
        <v>447</v>
      </c>
      <c r="B99" s="20">
        <v>76</v>
      </c>
      <c r="C99" s="20">
        <v>11</v>
      </c>
      <c r="D99" s="20">
        <v>11</v>
      </c>
      <c r="E99" s="20">
        <v>26</v>
      </c>
      <c r="F99" s="20">
        <v>11</v>
      </c>
      <c r="G99" s="20">
        <v>1</v>
      </c>
      <c r="H99" s="20">
        <v>0</v>
      </c>
      <c r="I99" s="20">
        <v>2</v>
      </c>
      <c r="J99" s="20">
        <v>0</v>
      </c>
      <c r="K99" s="20">
        <v>2</v>
      </c>
      <c r="L99" s="20">
        <v>2</v>
      </c>
      <c r="M99" s="20">
        <v>9</v>
      </c>
      <c r="N99" s="20">
        <v>1</v>
      </c>
    </row>
    <row r="100" spans="1:14" x14ac:dyDescent="0.2">
      <c r="A100" s="19" t="s">
        <v>448</v>
      </c>
      <c r="B100" s="20">
        <v>43</v>
      </c>
      <c r="C100" s="20">
        <v>5</v>
      </c>
      <c r="D100" s="20">
        <v>10</v>
      </c>
      <c r="E100" s="20">
        <v>10</v>
      </c>
      <c r="F100" s="20">
        <v>3</v>
      </c>
      <c r="G100" s="20">
        <v>1</v>
      </c>
      <c r="H100" s="20">
        <v>0</v>
      </c>
      <c r="I100" s="20">
        <v>2</v>
      </c>
      <c r="J100" s="20">
        <v>0</v>
      </c>
      <c r="K100" s="20">
        <v>2</v>
      </c>
      <c r="L100" s="20">
        <v>1</v>
      </c>
      <c r="M100" s="20">
        <v>6</v>
      </c>
      <c r="N100" s="20">
        <v>3</v>
      </c>
    </row>
    <row r="101" spans="1:14" x14ac:dyDescent="0.2">
      <c r="A101" s="19" t="s">
        <v>449</v>
      </c>
      <c r="B101" s="20">
        <v>14</v>
      </c>
      <c r="C101" s="20">
        <v>2</v>
      </c>
      <c r="D101" s="20">
        <v>2</v>
      </c>
      <c r="E101" s="20">
        <v>4</v>
      </c>
      <c r="F101" s="20">
        <v>0</v>
      </c>
      <c r="G101" s="20">
        <v>1</v>
      </c>
      <c r="H101" s="20">
        <v>0</v>
      </c>
      <c r="I101" s="20">
        <v>3</v>
      </c>
      <c r="J101" s="20">
        <v>0</v>
      </c>
      <c r="K101" s="20">
        <v>0</v>
      </c>
      <c r="L101" s="20">
        <v>1</v>
      </c>
      <c r="M101" s="20">
        <v>0</v>
      </c>
      <c r="N101" s="20">
        <v>1</v>
      </c>
    </row>
    <row r="102" spans="1:14" x14ac:dyDescent="0.2">
      <c r="A102" s="19" t="s">
        <v>450</v>
      </c>
      <c r="B102" s="20">
        <v>5</v>
      </c>
      <c r="C102" s="20">
        <v>1</v>
      </c>
      <c r="D102" s="20">
        <v>1</v>
      </c>
      <c r="E102" s="20">
        <v>0</v>
      </c>
      <c r="F102" s="20">
        <v>1</v>
      </c>
      <c r="G102" s="20">
        <v>0</v>
      </c>
      <c r="H102" s="20">
        <v>0</v>
      </c>
      <c r="I102" s="20">
        <v>1</v>
      </c>
      <c r="J102" s="20">
        <v>0</v>
      </c>
      <c r="K102" s="20">
        <v>0</v>
      </c>
      <c r="L102" s="20">
        <v>0</v>
      </c>
      <c r="M102" s="20">
        <v>1</v>
      </c>
      <c r="N102" s="20">
        <v>0</v>
      </c>
    </row>
    <row r="103" spans="1:14" x14ac:dyDescent="0.2">
      <c r="A103" s="19" t="s">
        <v>429</v>
      </c>
      <c r="B103" s="20">
        <v>414</v>
      </c>
      <c r="C103" s="20">
        <v>33</v>
      </c>
      <c r="D103" s="20">
        <v>53</v>
      </c>
      <c r="E103" s="20">
        <v>134</v>
      </c>
      <c r="F103" s="20">
        <v>11</v>
      </c>
      <c r="G103" s="20">
        <v>7</v>
      </c>
      <c r="H103" s="20">
        <v>1</v>
      </c>
      <c r="I103" s="20">
        <v>18</v>
      </c>
      <c r="J103" s="20">
        <v>6</v>
      </c>
      <c r="K103" s="20">
        <v>6</v>
      </c>
      <c r="L103" s="20">
        <v>29</v>
      </c>
      <c r="M103" s="20">
        <v>65</v>
      </c>
      <c r="N103" s="20">
        <v>51</v>
      </c>
    </row>
    <row r="104" spans="1:14" x14ac:dyDescent="0.2">
      <c r="A104" s="18" t="s">
        <v>451</v>
      </c>
      <c r="B104" s="18"/>
      <c r="C104" s="18"/>
      <c r="D104" s="18"/>
      <c r="E104" s="18"/>
      <c r="F104" s="18"/>
      <c r="G104" s="18"/>
      <c r="H104" s="18"/>
      <c r="I104" s="18"/>
      <c r="J104" s="18"/>
      <c r="K104" s="18"/>
      <c r="L104" s="18"/>
      <c r="M104" s="18"/>
      <c r="N104" s="18"/>
    </row>
    <row r="105" spans="1:14" x14ac:dyDescent="0.2">
      <c r="A105" s="19" t="s">
        <v>445</v>
      </c>
      <c r="B105" s="20">
        <v>13</v>
      </c>
      <c r="C105" s="20">
        <v>1</v>
      </c>
      <c r="D105" s="20">
        <v>2</v>
      </c>
      <c r="E105" s="20">
        <v>3</v>
      </c>
      <c r="F105" s="20">
        <v>0</v>
      </c>
      <c r="G105" s="20">
        <v>0</v>
      </c>
      <c r="H105" s="20">
        <v>1</v>
      </c>
      <c r="I105" s="20">
        <v>0</v>
      </c>
      <c r="J105" s="20">
        <v>0</v>
      </c>
      <c r="K105" s="20">
        <v>0</v>
      </c>
      <c r="L105" s="20">
        <v>0</v>
      </c>
      <c r="M105" s="20">
        <v>4</v>
      </c>
      <c r="N105" s="20">
        <v>2</v>
      </c>
    </row>
    <row r="106" spans="1:14" x14ac:dyDescent="0.2">
      <c r="A106" s="19" t="s">
        <v>446</v>
      </c>
      <c r="B106" s="20">
        <v>89</v>
      </c>
      <c r="C106" s="20">
        <v>12</v>
      </c>
      <c r="D106" s="20">
        <v>18</v>
      </c>
      <c r="E106" s="20">
        <v>11</v>
      </c>
      <c r="F106" s="20">
        <v>7</v>
      </c>
      <c r="G106" s="20">
        <v>0</v>
      </c>
      <c r="H106" s="20">
        <v>4</v>
      </c>
      <c r="I106" s="20">
        <v>4</v>
      </c>
      <c r="J106" s="20">
        <v>8</v>
      </c>
      <c r="K106" s="20">
        <v>3</v>
      </c>
      <c r="L106" s="20">
        <v>0</v>
      </c>
      <c r="M106" s="20">
        <v>14</v>
      </c>
      <c r="N106" s="20">
        <v>8</v>
      </c>
    </row>
    <row r="107" spans="1:14" x14ac:dyDescent="0.2">
      <c r="A107" s="19" t="s">
        <v>447</v>
      </c>
      <c r="B107" s="20">
        <v>143</v>
      </c>
      <c r="C107" s="20">
        <v>30</v>
      </c>
      <c r="D107" s="20">
        <v>30</v>
      </c>
      <c r="E107" s="20">
        <v>30</v>
      </c>
      <c r="F107" s="20">
        <v>15</v>
      </c>
      <c r="G107" s="20">
        <v>2</v>
      </c>
      <c r="H107" s="20">
        <v>2</v>
      </c>
      <c r="I107" s="20">
        <v>3</v>
      </c>
      <c r="J107" s="20">
        <v>5</v>
      </c>
      <c r="K107" s="20">
        <v>4</v>
      </c>
      <c r="L107" s="20">
        <v>1</v>
      </c>
      <c r="M107" s="20">
        <v>13</v>
      </c>
      <c r="N107" s="20">
        <v>8</v>
      </c>
    </row>
    <row r="108" spans="1:14" x14ac:dyDescent="0.2">
      <c r="A108" s="19" t="s">
        <v>448</v>
      </c>
      <c r="B108" s="20">
        <v>27</v>
      </c>
      <c r="C108" s="20">
        <v>5</v>
      </c>
      <c r="D108" s="20">
        <v>9</v>
      </c>
      <c r="E108" s="20">
        <v>3</v>
      </c>
      <c r="F108" s="20">
        <v>2</v>
      </c>
      <c r="G108" s="20">
        <v>0</v>
      </c>
      <c r="H108" s="20">
        <v>1</v>
      </c>
      <c r="I108" s="20">
        <v>0</v>
      </c>
      <c r="J108" s="20">
        <v>1</v>
      </c>
      <c r="K108" s="20">
        <v>2</v>
      </c>
      <c r="L108" s="20">
        <v>1</v>
      </c>
      <c r="M108" s="20">
        <v>2</v>
      </c>
      <c r="N108" s="20">
        <v>1</v>
      </c>
    </row>
    <row r="109" spans="1:14" x14ac:dyDescent="0.2">
      <c r="A109" s="19" t="s">
        <v>449</v>
      </c>
      <c r="B109" s="20">
        <v>5</v>
      </c>
      <c r="C109" s="20">
        <v>2</v>
      </c>
      <c r="D109" s="20">
        <v>1</v>
      </c>
      <c r="E109" s="20">
        <v>0</v>
      </c>
      <c r="F109" s="20">
        <v>0</v>
      </c>
      <c r="G109" s="20">
        <v>0</v>
      </c>
      <c r="H109" s="20">
        <v>0</v>
      </c>
      <c r="I109" s="20">
        <v>0</v>
      </c>
      <c r="J109" s="20">
        <v>1</v>
      </c>
      <c r="K109" s="20">
        <v>0</v>
      </c>
      <c r="L109" s="20">
        <v>0</v>
      </c>
      <c r="M109" s="20">
        <v>0</v>
      </c>
      <c r="N109" s="20">
        <v>1</v>
      </c>
    </row>
    <row r="110" spans="1:14" x14ac:dyDescent="0.2">
      <c r="A110" s="19" t="s">
        <v>450</v>
      </c>
      <c r="B110" s="20">
        <v>10</v>
      </c>
      <c r="C110" s="20">
        <v>7</v>
      </c>
      <c r="D110" s="20">
        <v>1</v>
      </c>
      <c r="E110" s="20">
        <v>1</v>
      </c>
      <c r="F110" s="20">
        <v>0</v>
      </c>
      <c r="G110" s="20">
        <v>1</v>
      </c>
      <c r="H110" s="20">
        <v>0</v>
      </c>
      <c r="I110" s="20">
        <v>0</v>
      </c>
      <c r="J110" s="20">
        <v>0</v>
      </c>
      <c r="K110" s="20">
        <v>0</v>
      </c>
      <c r="L110" s="20">
        <v>0</v>
      </c>
      <c r="M110" s="20">
        <v>0</v>
      </c>
      <c r="N110" s="20">
        <v>0</v>
      </c>
    </row>
    <row r="111" spans="1:14" x14ac:dyDescent="0.2">
      <c r="A111" s="19" t="s">
        <v>429</v>
      </c>
      <c r="B111" s="20">
        <v>28</v>
      </c>
      <c r="C111" s="20">
        <v>2</v>
      </c>
      <c r="D111" s="20">
        <v>6</v>
      </c>
      <c r="E111" s="20">
        <v>5</v>
      </c>
      <c r="F111" s="20">
        <v>0</v>
      </c>
      <c r="G111" s="20">
        <v>0</v>
      </c>
      <c r="H111" s="20">
        <v>0</v>
      </c>
      <c r="I111" s="20">
        <v>2</v>
      </c>
      <c r="J111" s="20">
        <v>0</v>
      </c>
      <c r="K111" s="20">
        <v>1</v>
      </c>
      <c r="L111" s="20">
        <v>0</v>
      </c>
      <c r="M111" s="20">
        <v>6</v>
      </c>
      <c r="N111" s="20">
        <v>6</v>
      </c>
    </row>
    <row r="112" spans="1:14" x14ac:dyDescent="0.2">
      <c r="A112" s="18" t="s">
        <v>142</v>
      </c>
      <c r="B112" s="18"/>
      <c r="C112" s="18"/>
      <c r="D112" s="18"/>
      <c r="E112" s="18"/>
      <c r="F112" s="18"/>
      <c r="G112" s="18"/>
      <c r="H112" s="18"/>
      <c r="I112" s="18"/>
      <c r="J112" s="18"/>
      <c r="K112" s="18"/>
      <c r="L112" s="18"/>
      <c r="M112" s="18"/>
      <c r="N112" s="18"/>
    </row>
    <row r="113" spans="1:14" x14ac:dyDescent="0.2">
      <c r="A113" s="19" t="s">
        <v>452</v>
      </c>
      <c r="B113" s="20">
        <v>90</v>
      </c>
      <c r="C113" s="20">
        <v>11</v>
      </c>
      <c r="D113" s="20">
        <v>17</v>
      </c>
      <c r="E113" s="20">
        <v>25</v>
      </c>
      <c r="F113" s="20">
        <v>3</v>
      </c>
      <c r="G113" s="20">
        <v>2</v>
      </c>
      <c r="H113" s="20">
        <v>2</v>
      </c>
      <c r="I113" s="20">
        <v>5</v>
      </c>
      <c r="J113" s="20">
        <v>2</v>
      </c>
      <c r="K113" s="20">
        <v>2</v>
      </c>
      <c r="L113" s="20">
        <v>3</v>
      </c>
      <c r="M113" s="20">
        <v>11</v>
      </c>
      <c r="N113" s="20">
        <v>7</v>
      </c>
    </row>
    <row r="114" spans="1:14" x14ac:dyDescent="0.2">
      <c r="A114" s="19" t="s">
        <v>453</v>
      </c>
      <c r="B114" s="20">
        <v>307</v>
      </c>
      <c r="C114" s="20">
        <v>44</v>
      </c>
      <c r="D114" s="20">
        <v>54</v>
      </c>
      <c r="E114" s="20">
        <v>75</v>
      </c>
      <c r="F114" s="20">
        <v>22</v>
      </c>
      <c r="G114" s="20">
        <v>4</v>
      </c>
      <c r="H114" s="20">
        <v>6</v>
      </c>
      <c r="I114" s="20">
        <v>12</v>
      </c>
      <c r="J114" s="20">
        <v>5</v>
      </c>
      <c r="K114" s="20">
        <v>15</v>
      </c>
      <c r="L114" s="20">
        <v>15</v>
      </c>
      <c r="M114" s="20">
        <v>47</v>
      </c>
      <c r="N114" s="20">
        <v>8</v>
      </c>
    </row>
    <row r="115" spans="1:14" x14ac:dyDescent="0.2">
      <c r="A115" s="19" t="s">
        <v>454</v>
      </c>
      <c r="B115" s="20">
        <v>392</v>
      </c>
      <c r="C115" s="20">
        <v>56</v>
      </c>
      <c r="D115" s="20">
        <v>67</v>
      </c>
      <c r="E115" s="20">
        <v>118</v>
      </c>
      <c r="F115" s="20">
        <v>25</v>
      </c>
      <c r="G115" s="20">
        <v>2</v>
      </c>
      <c r="H115" s="20">
        <v>7</v>
      </c>
      <c r="I115" s="20">
        <v>14</v>
      </c>
      <c r="J115" s="20">
        <v>8</v>
      </c>
      <c r="K115" s="20">
        <v>16</v>
      </c>
      <c r="L115" s="20">
        <v>14</v>
      </c>
      <c r="M115" s="20">
        <v>52</v>
      </c>
      <c r="N115" s="20">
        <v>13</v>
      </c>
    </row>
    <row r="116" spans="1:14" x14ac:dyDescent="0.2">
      <c r="A116" s="19" t="s">
        <v>455</v>
      </c>
      <c r="B116" s="20">
        <v>379</v>
      </c>
      <c r="C116" s="20">
        <v>43</v>
      </c>
      <c r="D116" s="20">
        <v>72</v>
      </c>
      <c r="E116" s="20">
        <v>111</v>
      </c>
      <c r="F116" s="20">
        <v>14</v>
      </c>
      <c r="G116" s="20">
        <v>5</v>
      </c>
      <c r="H116" s="20">
        <v>4</v>
      </c>
      <c r="I116" s="20">
        <v>12</v>
      </c>
      <c r="J116" s="20">
        <v>8</v>
      </c>
      <c r="K116" s="20">
        <v>14</v>
      </c>
      <c r="L116" s="20">
        <v>17</v>
      </c>
      <c r="M116" s="20">
        <v>54</v>
      </c>
      <c r="N116" s="20">
        <v>25</v>
      </c>
    </row>
    <row r="117" spans="1:14" x14ac:dyDescent="0.2">
      <c r="A117" s="19" t="s">
        <v>456</v>
      </c>
      <c r="B117" s="20">
        <v>951</v>
      </c>
      <c r="C117" s="20">
        <v>102</v>
      </c>
      <c r="D117" s="20">
        <v>151</v>
      </c>
      <c r="E117" s="20">
        <v>310</v>
      </c>
      <c r="F117" s="20">
        <v>28</v>
      </c>
      <c r="G117" s="20">
        <v>6</v>
      </c>
      <c r="H117" s="20">
        <v>7</v>
      </c>
      <c r="I117" s="20">
        <v>26</v>
      </c>
      <c r="J117" s="20">
        <v>16</v>
      </c>
      <c r="K117" s="20">
        <v>17</v>
      </c>
      <c r="L117" s="20">
        <v>47</v>
      </c>
      <c r="M117" s="20">
        <v>150</v>
      </c>
      <c r="N117" s="20">
        <v>91</v>
      </c>
    </row>
    <row r="118" spans="1:14" x14ac:dyDescent="0.2">
      <c r="A118" s="19" t="s">
        <v>429</v>
      </c>
      <c r="B118" s="20">
        <v>69</v>
      </c>
      <c r="C118" s="20">
        <v>9</v>
      </c>
      <c r="D118" s="20">
        <v>13</v>
      </c>
      <c r="E118" s="20">
        <v>23</v>
      </c>
      <c r="F118" s="20">
        <v>2</v>
      </c>
      <c r="G118" s="20">
        <v>0</v>
      </c>
      <c r="H118" s="20">
        <v>0</v>
      </c>
      <c r="I118" s="20">
        <v>2</v>
      </c>
      <c r="J118" s="20">
        <v>0</v>
      </c>
      <c r="K118" s="20">
        <v>2</v>
      </c>
      <c r="L118" s="20">
        <v>3</v>
      </c>
      <c r="M118" s="20">
        <v>10</v>
      </c>
      <c r="N118" s="20">
        <v>5</v>
      </c>
    </row>
    <row r="119" spans="1:14" x14ac:dyDescent="0.2">
      <c r="A119" s="18" t="s">
        <v>143</v>
      </c>
      <c r="B119" s="18"/>
      <c r="C119" s="18"/>
      <c r="D119" s="18"/>
      <c r="E119" s="18"/>
      <c r="F119" s="18"/>
      <c r="G119" s="18"/>
      <c r="H119" s="18"/>
      <c r="I119" s="18"/>
      <c r="J119" s="18"/>
      <c r="K119" s="18"/>
      <c r="L119" s="18"/>
      <c r="M119" s="18"/>
      <c r="N119" s="18"/>
    </row>
    <row r="120" spans="1:14" x14ac:dyDescent="0.2">
      <c r="A120" s="21" t="s">
        <v>457</v>
      </c>
      <c r="B120" s="21"/>
      <c r="C120" s="21"/>
      <c r="D120" s="21"/>
      <c r="E120" s="21"/>
      <c r="F120" s="21"/>
      <c r="G120" s="21"/>
      <c r="H120" s="21"/>
      <c r="I120" s="21"/>
      <c r="J120" s="21"/>
      <c r="K120" s="21"/>
      <c r="L120" s="21"/>
      <c r="M120" s="21"/>
      <c r="N120" s="21"/>
    </row>
    <row r="121" spans="1:14" x14ac:dyDescent="0.2">
      <c r="A121" s="19" t="s">
        <v>458</v>
      </c>
      <c r="B121" s="20">
        <v>546</v>
      </c>
      <c r="C121" s="20">
        <v>62</v>
      </c>
      <c r="D121" s="20">
        <v>104</v>
      </c>
      <c r="E121" s="20">
        <v>170</v>
      </c>
      <c r="F121" s="20">
        <v>20</v>
      </c>
      <c r="G121" s="20">
        <v>7</v>
      </c>
      <c r="H121" s="20">
        <v>8</v>
      </c>
      <c r="I121" s="20">
        <v>23</v>
      </c>
      <c r="J121" s="20">
        <v>15</v>
      </c>
      <c r="K121" s="20">
        <v>25</v>
      </c>
      <c r="L121" s="20">
        <v>23</v>
      </c>
      <c r="M121" s="20">
        <v>72</v>
      </c>
      <c r="N121" s="20">
        <v>17</v>
      </c>
    </row>
    <row r="122" spans="1:14" x14ac:dyDescent="0.2">
      <c r="A122" s="19" t="s">
        <v>459</v>
      </c>
      <c r="B122" s="20">
        <v>531</v>
      </c>
      <c r="C122" s="20">
        <v>69</v>
      </c>
      <c r="D122" s="20">
        <v>103</v>
      </c>
      <c r="E122" s="20">
        <v>155</v>
      </c>
      <c r="F122" s="20">
        <v>22</v>
      </c>
      <c r="G122" s="20">
        <v>7</v>
      </c>
      <c r="H122" s="20">
        <v>10</v>
      </c>
      <c r="I122" s="20">
        <v>15</v>
      </c>
      <c r="J122" s="20">
        <v>9</v>
      </c>
      <c r="K122" s="20">
        <v>19</v>
      </c>
      <c r="L122" s="20">
        <v>23</v>
      </c>
      <c r="M122" s="20">
        <v>77</v>
      </c>
      <c r="N122" s="20">
        <v>22</v>
      </c>
    </row>
    <row r="123" spans="1:14" x14ac:dyDescent="0.2">
      <c r="A123" s="19" t="s">
        <v>460</v>
      </c>
      <c r="B123" s="20">
        <v>205</v>
      </c>
      <c r="C123" s="20">
        <v>26</v>
      </c>
      <c r="D123" s="20">
        <v>34</v>
      </c>
      <c r="E123" s="20">
        <v>60</v>
      </c>
      <c r="F123" s="20">
        <v>15</v>
      </c>
      <c r="G123" s="20">
        <v>0</v>
      </c>
      <c r="H123" s="20">
        <v>2</v>
      </c>
      <c r="I123" s="20">
        <v>9</v>
      </c>
      <c r="J123" s="20">
        <v>3</v>
      </c>
      <c r="K123" s="20">
        <v>6</v>
      </c>
      <c r="L123" s="20">
        <v>7</v>
      </c>
      <c r="M123" s="20">
        <v>32</v>
      </c>
      <c r="N123" s="20">
        <v>11</v>
      </c>
    </row>
    <row r="124" spans="1:14" x14ac:dyDescent="0.2">
      <c r="A124" s="19" t="s">
        <v>461</v>
      </c>
      <c r="B124" s="20">
        <v>762</v>
      </c>
      <c r="C124" s="20">
        <v>91</v>
      </c>
      <c r="D124" s="20">
        <v>109</v>
      </c>
      <c r="E124" s="20">
        <v>239</v>
      </c>
      <c r="F124" s="20">
        <v>28</v>
      </c>
      <c r="G124" s="20">
        <v>5</v>
      </c>
      <c r="H124" s="20">
        <v>5</v>
      </c>
      <c r="I124" s="20">
        <v>21</v>
      </c>
      <c r="J124" s="20">
        <v>8</v>
      </c>
      <c r="K124" s="20">
        <v>11</v>
      </c>
      <c r="L124" s="20">
        <v>38</v>
      </c>
      <c r="M124" s="20">
        <v>127</v>
      </c>
      <c r="N124" s="20">
        <v>80</v>
      </c>
    </row>
    <row r="125" spans="1:14" x14ac:dyDescent="0.2">
      <c r="A125" s="19" t="s">
        <v>429</v>
      </c>
      <c r="B125" s="20">
        <v>144</v>
      </c>
      <c r="C125" s="20">
        <v>17</v>
      </c>
      <c r="D125" s="20">
        <v>24</v>
      </c>
      <c r="E125" s="20">
        <v>38</v>
      </c>
      <c r="F125" s="20">
        <v>9</v>
      </c>
      <c r="G125" s="20">
        <v>0</v>
      </c>
      <c r="H125" s="20">
        <v>1</v>
      </c>
      <c r="I125" s="20">
        <v>3</v>
      </c>
      <c r="J125" s="20">
        <v>4</v>
      </c>
      <c r="K125" s="20">
        <v>5</v>
      </c>
      <c r="L125" s="20">
        <v>8</v>
      </c>
      <c r="M125" s="20">
        <v>16</v>
      </c>
      <c r="N125" s="20">
        <v>19</v>
      </c>
    </row>
    <row r="126" spans="1:14" x14ac:dyDescent="0.2">
      <c r="A126" s="18" t="s">
        <v>143</v>
      </c>
      <c r="B126" s="18"/>
      <c r="C126" s="18"/>
      <c r="D126" s="18"/>
      <c r="E126" s="18"/>
      <c r="F126" s="18"/>
      <c r="G126" s="18"/>
      <c r="H126" s="18"/>
      <c r="I126" s="18"/>
      <c r="J126" s="18"/>
      <c r="K126" s="18"/>
      <c r="L126" s="18"/>
      <c r="M126" s="18"/>
      <c r="N126" s="18"/>
    </row>
    <row r="127" spans="1:14" x14ac:dyDescent="0.2">
      <c r="A127" s="21" t="s">
        <v>462</v>
      </c>
      <c r="B127" s="21"/>
      <c r="C127" s="21"/>
      <c r="D127" s="21"/>
      <c r="E127" s="21"/>
      <c r="F127" s="21"/>
      <c r="G127" s="21"/>
      <c r="H127" s="21"/>
      <c r="I127" s="21"/>
      <c r="J127" s="21"/>
      <c r="K127" s="21"/>
      <c r="L127" s="21"/>
      <c r="M127" s="21"/>
      <c r="N127" s="21"/>
    </row>
    <row r="128" spans="1:14" x14ac:dyDescent="0.2">
      <c r="A128" s="19" t="s">
        <v>458</v>
      </c>
      <c r="B128" s="20">
        <v>285</v>
      </c>
      <c r="C128" s="20">
        <v>38</v>
      </c>
      <c r="D128" s="20">
        <v>50</v>
      </c>
      <c r="E128" s="20">
        <v>89</v>
      </c>
      <c r="F128" s="20">
        <v>14</v>
      </c>
      <c r="G128" s="20">
        <v>4</v>
      </c>
      <c r="H128" s="20">
        <v>5</v>
      </c>
      <c r="I128" s="20">
        <v>13</v>
      </c>
      <c r="J128" s="20">
        <v>4</v>
      </c>
      <c r="K128" s="20">
        <v>13</v>
      </c>
      <c r="L128" s="20">
        <v>11</v>
      </c>
      <c r="M128" s="20">
        <v>36</v>
      </c>
      <c r="N128" s="20">
        <v>8</v>
      </c>
    </row>
    <row r="129" spans="1:14" x14ac:dyDescent="0.2">
      <c r="A129" s="19" t="s">
        <v>459</v>
      </c>
      <c r="B129" s="20">
        <v>217</v>
      </c>
      <c r="C129" s="20">
        <v>31</v>
      </c>
      <c r="D129" s="20">
        <v>52</v>
      </c>
      <c r="E129" s="20">
        <v>61</v>
      </c>
      <c r="F129" s="20">
        <v>11</v>
      </c>
      <c r="G129" s="20">
        <v>0</v>
      </c>
      <c r="H129" s="20">
        <v>3</v>
      </c>
      <c r="I129" s="20">
        <v>10</v>
      </c>
      <c r="J129" s="20">
        <v>5</v>
      </c>
      <c r="K129" s="20">
        <v>7</v>
      </c>
      <c r="L129" s="20">
        <v>7</v>
      </c>
      <c r="M129" s="20">
        <v>22</v>
      </c>
      <c r="N129" s="20">
        <v>8</v>
      </c>
    </row>
    <row r="130" spans="1:14" x14ac:dyDescent="0.2">
      <c r="A130" s="19" t="s">
        <v>460</v>
      </c>
      <c r="B130" s="20">
        <v>142</v>
      </c>
      <c r="C130" s="20">
        <v>18</v>
      </c>
      <c r="D130" s="20">
        <v>26</v>
      </c>
      <c r="E130" s="20">
        <v>37</v>
      </c>
      <c r="F130" s="20">
        <v>10</v>
      </c>
      <c r="G130" s="20">
        <v>3</v>
      </c>
      <c r="H130" s="20">
        <v>3</v>
      </c>
      <c r="I130" s="20">
        <v>3</v>
      </c>
      <c r="J130" s="20">
        <v>3</v>
      </c>
      <c r="K130" s="20">
        <v>8</v>
      </c>
      <c r="L130" s="20">
        <v>6</v>
      </c>
      <c r="M130" s="20">
        <v>22</v>
      </c>
      <c r="N130" s="20">
        <v>3</v>
      </c>
    </row>
    <row r="131" spans="1:14" x14ac:dyDescent="0.2">
      <c r="A131" s="19" t="s">
        <v>461</v>
      </c>
      <c r="B131" s="20">
        <v>1184</v>
      </c>
      <c r="C131" s="20">
        <v>145</v>
      </c>
      <c r="D131" s="20">
        <v>187</v>
      </c>
      <c r="E131" s="20">
        <v>368</v>
      </c>
      <c r="F131" s="20">
        <v>46</v>
      </c>
      <c r="G131" s="20">
        <v>11</v>
      </c>
      <c r="H131" s="20">
        <v>11</v>
      </c>
      <c r="I131" s="20">
        <v>36</v>
      </c>
      <c r="J131" s="20">
        <v>21</v>
      </c>
      <c r="K131" s="20">
        <v>22</v>
      </c>
      <c r="L131" s="20">
        <v>56</v>
      </c>
      <c r="M131" s="20">
        <v>195</v>
      </c>
      <c r="N131" s="20">
        <v>86</v>
      </c>
    </row>
    <row r="132" spans="1:14" x14ac:dyDescent="0.2">
      <c r="A132" s="19" t="s">
        <v>429</v>
      </c>
      <c r="B132" s="20">
        <v>360</v>
      </c>
      <c r="C132" s="20">
        <v>33</v>
      </c>
      <c r="D132" s="20">
        <v>59</v>
      </c>
      <c r="E132" s="20">
        <v>107</v>
      </c>
      <c r="F132" s="20">
        <v>13</v>
      </c>
      <c r="G132" s="20">
        <v>1</v>
      </c>
      <c r="H132" s="20">
        <v>4</v>
      </c>
      <c r="I132" s="20">
        <v>9</v>
      </c>
      <c r="J132" s="20">
        <v>6</v>
      </c>
      <c r="K132" s="20">
        <v>16</v>
      </c>
      <c r="L132" s="20">
        <v>19</v>
      </c>
      <c r="M132" s="20">
        <v>49</v>
      </c>
      <c r="N132" s="20">
        <v>44</v>
      </c>
    </row>
    <row r="133" spans="1:14" x14ac:dyDescent="0.2">
      <c r="A133" s="18" t="s">
        <v>143</v>
      </c>
      <c r="B133" s="18"/>
      <c r="C133" s="18"/>
      <c r="D133" s="18"/>
      <c r="E133" s="18"/>
      <c r="F133" s="18"/>
      <c r="G133" s="18"/>
      <c r="H133" s="18"/>
      <c r="I133" s="18"/>
      <c r="J133" s="18"/>
      <c r="K133" s="18"/>
      <c r="L133" s="18"/>
      <c r="M133" s="18"/>
      <c r="N133" s="18"/>
    </row>
    <row r="134" spans="1:14" x14ac:dyDescent="0.2">
      <c r="A134" s="21" t="s">
        <v>463</v>
      </c>
      <c r="B134" s="21"/>
      <c r="C134" s="21"/>
      <c r="D134" s="21"/>
      <c r="E134" s="21"/>
      <c r="F134" s="21"/>
      <c r="G134" s="21"/>
      <c r="H134" s="21"/>
      <c r="I134" s="21"/>
      <c r="J134" s="21"/>
      <c r="K134" s="21"/>
      <c r="L134" s="21"/>
      <c r="M134" s="21"/>
      <c r="N134" s="21"/>
    </row>
    <row r="135" spans="1:14" x14ac:dyDescent="0.2">
      <c r="A135" s="19" t="s">
        <v>458</v>
      </c>
      <c r="B135" s="20">
        <v>330</v>
      </c>
      <c r="C135" s="20">
        <v>44</v>
      </c>
      <c r="D135" s="20">
        <v>76</v>
      </c>
      <c r="E135" s="20">
        <v>95</v>
      </c>
      <c r="F135" s="20">
        <v>13</v>
      </c>
      <c r="G135" s="20">
        <v>6</v>
      </c>
      <c r="H135" s="20">
        <v>11</v>
      </c>
      <c r="I135" s="20">
        <v>11</v>
      </c>
      <c r="J135" s="20">
        <v>6</v>
      </c>
      <c r="K135" s="20">
        <v>11</v>
      </c>
      <c r="L135" s="20">
        <v>9</v>
      </c>
      <c r="M135" s="20">
        <v>40</v>
      </c>
      <c r="N135" s="20">
        <v>8</v>
      </c>
    </row>
    <row r="136" spans="1:14" x14ac:dyDescent="0.2">
      <c r="A136" s="19" t="s">
        <v>459</v>
      </c>
      <c r="B136" s="20">
        <v>326</v>
      </c>
      <c r="C136" s="20">
        <v>39</v>
      </c>
      <c r="D136" s="20">
        <v>57</v>
      </c>
      <c r="E136" s="20">
        <v>99</v>
      </c>
      <c r="F136" s="20">
        <v>18</v>
      </c>
      <c r="G136" s="20">
        <v>1</v>
      </c>
      <c r="H136" s="20">
        <v>5</v>
      </c>
      <c r="I136" s="20">
        <v>15</v>
      </c>
      <c r="J136" s="20">
        <v>8</v>
      </c>
      <c r="K136" s="20">
        <v>13</v>
      </c>
      <c r="L136" s="20">
        <v>14</v>
      </c>
      <c r="M136" s="20">
        <v>46</v>
      </c>
      <c r="N136" s="20">
        <v>11</v>
      </c>
    </row>
    <row r="137" spans="1:14" x14ac:dyDescent="0.2">
      <c r="A137" s="19" t="s">
        <v>460</v>
      </c>
      <c r="B137" s="20">
        <v>133</v>
      </c>
      <c r="C137" s="20">
        <v>13</v>
      </c>
      <c r="D137" s="20">
        <v>20</v>
      </c>
      <c r="E137" s="20">
        <v>43</v>
      </c>
      <c r="F137" s="20">
        <v>12</v>
      </c>
      <c r="G137" s="20">
        <v>1</v>
      </c>
      <c r="H137" s="20">
        <v>1</v>
      </c>
      <c r="I137" s="20">
        <v>6</v>
      </c>
      <c r="J137" s="20">
        <v>4</v>
      </c>
      <c r="K137" s="20">
        <v>4</v>
      </c>
      <c r="L137" s="20">
        <v>5</v>
      </c>
      <c r="M137" s="20">
        <v>20</v>
      </c>
      <c r="N137" s="20">
        <v>4</v>
      </c>
    </row>
    <row r="138" spans="1:14" x14ac:dyDescent="0.2">
      <c r="A138" s="19" t="s">
        <v>461</v>
      </c>
      <c r="B138" s="20">
        <v>1070</v>
      </c>
      <c r="C138" s="20">
        <v>133</v>
      </c>
      <c r="D138" s="20">
        <v>167</v>
      </c>
      <c r="E138" s="20">
        <v>326</v>
      </c>
      <c r="F138" s="20">
        <v>38</v>
      </c>
      <c r="G138" s="20">
        <v>10</v>
      </c>
      <c r="H138" s="20">
        <v>9</v>
      </c>
      <c r="I138" s="20">
        <v>33</v>
      </c>
      <c r="J138" s="20">
        <v>17</v>
      </c>
      <c r="K138" s="20">
        <v>25</v>
      </c>
      <c r="L138" s="20">
        <v>53</v>
      </c>
      <c r="M138" s="20">
        <v>173</v>
      </c>
      <c r="N138" s="20">
        <v>86</v>
      </c>
    </row>
    <row r="139" spans="1:14" x14ac:dyDescent="0.2">
      <c r="A139" s="19" t="s">
        <v>429</v>
      </c>
      <c r="B139" s="20">
        <v>329</v>
      </c>
      <c r="C139" s="20">
        <v>36</v>
      </c>
      <c r="D139" s="20">
        <v>54</v>
      </c>
      <c r="E139" s="20">
        <v>99</v>
      </c>
      <c r="F139" s="20">
        <v>13</v>
      </c>
      <c r="G139" s="20">
        <v>1</v>
      </c>
      <c r="H139" s="20">
        <v>0</v>
      </c>
      <c r="I139" s="20">
        <v>6</v>
      </c>
      <c r="J139" s="20">
        <v>4</v>
      </c>
      <c r="K139" s="20">
        <v>13</v>
      </c>
      <c r="L139" s="20">
        <v>18</v>
      </c>
      <c r="M139" s="20">
        <v>45</v>
      </c>
      <c r="N139" s="20">
        <v>40</v>
      </c>
    </row>
    <row r="140" spans="1:14" x14ac:dyDescent="0.2">
      <c r="A140" s="18" t="s">
        <v>143</v>
      </c>
      <c r="B140" s="18"/>
      <c r="C140" s="18"/>
      <c r="D140" s="18"/>
      <c r="E140" s="18"/>
      <c r="F140" s="18"/>
      <c r="G140" s="18"/>
      <c r="H140" s="18"/>
      <c r="I140" s="18"/>
      <c r="J140" s="18"/>
      <c r="K140" s="18"/>
      <c r="L140" s="18"/>
      <c r="M140" s="18"/>
      <c r="N140" s="18"/>
    </row>
    <row r="141" spans="1:14" x14ac:dyDescent="0.2">
      <c r="A141" s="21" t="s">
        <v>464</v>
      </c>
      <c r="B141" s="21"/>
      <c r="C141" s="21"/>
      <c r="D141" s="21"/>
      <c r="E141" s="21"/>
      <c r="F141" s="21"/>
      <c r="G141" s="21"/>
      <c r="H141" s="21"/>
      <c r="I141" s="21"/>
      <c r="J141" s="21"/>
      <c r="K141" s="21"/>
      <c r="L141" s="21"/>
      <c r="M141" s="21"/>
      <c r="N141" s="21"/>
    </row>
    <row r="142" spans="1:14" x14ac:dyDescent="0.2">
      <c r="A142" s="19" t="s">
        <v>458</v>
      </c>
      <c r="B142" s="20">
        <v>39</v>
      </c>
      <c r="C142" s="20">
        <v>6</v>
      </c>
      <c r="D142" s="20">
        <v>8</v>
      </c>
      <c r="E142" s="20">
        <v>9</v>
      </c>
      <c r="F142" s="20">
        <v>1</v>
      </c>
      <c r="G142" s="20">
        <v>0</v>
      </c>
      <c r="H142" s="20">
        <v>1</v>
      </c>
      <c r="I142" s="20">
        <v>0</v>
      </c>
      <c r="J142" s="20">
        <v>0</v>
      </c>
      <c r="K142" s="20">
        <v>1</v>
      </c>
      <c r="L142" s="20">
        <v>4</v>
      </c>
      <c r="M142" s="20">
        <v>8</v>
      </c>
      <c r="N142" s="20">
        <v>1</v>
      </c>
    </row>
    <row r="143" spans="1:14" x14ac:dyDescent="0.2">
      <c r="A143" s="19" t="s">
        <v>459</v>
      </c>
      <c r="B143" s="20">
        <v>75</v>
      </c>
      <c r="C143" s="20">
        <v>3</v>
      </c>
      <c r="D143" s="20">
        <v>18</v>
      </c>
      <c r="E143" s="20">
        <v>19</v>
      </c>
      <c r="F143" s="20">
        <v>6</v>
      </c>
      <c r="G143" s="20">
        <v>1</v>
      </c>
      <c r="H143" s="20">
        <v>3</v>
      </c>
      <c r="I143" s="20">
        <v>5</v>
      </c>
      <c r="J143" s="20">
        <v>1</v>
      </c>
      <c r="K143" s="20">
        <v>4</v>
      </c>
      <c r="L143" s="20">
        <v>2</v>
      </c>
      <c r="M143" s="20">
        <v>10</v>
      </c>
      <c r="N143" s="20">
        <v>3</v>
      </c>
    </row>
    <row r="144" spans="1:14" x14ac:dyDescent="0.2">
      <c r="A144" s="19" t="s">
        <v>460</v>
      </c>
      <c r="B144" s="20">
        <v>117</v>
      </c>
      <c r="C144" s="20">
        <v>9</v>
      </c>
      <c r="D144" s="20">
        <v>28</v>
      </c>
      <c r="E144" s="20">
        <v>32</v>
      </c>
      <c r="F144" s="20">
        <v>11</v>
      </c>
      <c r="G144" s="20">
        <v>2</v>
      </c>
      <c r="H144" s="20">
        <v>1</v>
      </c>
      <c r="I144" s="20">
        <v>7</v>
      </c>
      <c r="J144" s="20">
        <v>2</v>
      </c>
      <c r="K144" s="20">
        <v>4</v>
      </c>
      <c r="L144" s="20">
        <v>7</v>
      </c>
      <c r="M144" s="20">
        <v>12</v>
      </c>
      <c r="N144" s="20">
        <v>2</v>
      </c>
    </row>
    <row r="145" spans="1:14" x14ac:dyDescent="0.2">
      <c r="A145" s="19" t="s">
        <v>461</v>
      </c>
      <c r="B145" s="20">
        <v>1288</v>
      </c>
      <c r="C145" s="20">
        <v>166</v>
      </c>
      <c r="D145" s="20">
        <v>210</v>
      </c>
      <c r="E145" s="20">
        <v>397</v>
      </c>
      <c r="F145" s="20">
        <v>51</v>
      </c>
      <c r="G145" s="20">
        <v>11</v>
      </c>
      <c r="H145" s="20">
        <v>13</v>
      </c>
      <c r="I145" s="20">
        <v>40</v>
      </c>
      <c r="J145" s="20">
        <v>26</v>
      </c>
      <c r="K145" s="20">
        <v>33</v>
      </c>
      <c r="L145" s="20">
        <v>60</v>
      </c>
      <c r="M145" s="20">
        <v>200</v>
      </c>
      <c r="N145" s="20">
        <v>81</v>
      </c>
    </row>
    <row r="146" spans="1:14" x14ac:dyDescent="0.2">
      <c r="A146" s="19" t="s">
        <v>429</v>
      </c>
      <c r="B146" s="20">
        <v>669</v>
      </c>
      <c r="C146" s="20">
        <v>81</v>
      </c>
      <c r="D146" s="20">
        <v>110</v>
      </c>
      <c r="E146" s="20">
        <v>205</v>
      </c>
      <c r="F146" s="20">
        <v>25</v>
      </c>
      <c r="G146" s="20">
        <v>5</v>
      </c>
      <c r="H146" s="20">
        <v>8</v>
      </c>
      <c r="I146" s="20">
        <v>19</v>
      </c>
      <c r="J146" s="20">
        <v>10</v>
      </c>
      <c r="K146" s="20">
        <v>24</v>
      </c>
      <c r="L146" s="20">
        <v>26</v>
      </c>
      <c r="M146" s="20">
        <v>94</v>
      </c>
      <c r="N146" s="20">
        <v>62</v>
      </c>
    </row>
    <row r="147" spans="1:14" x14ac:dyDescent="0.2">
      <c r="A147" s="18" t="s">
        <v>465</v>
      </c>
      <c r="B147" s="18"/>
      <c r="C147" s="18"/>
      <c r="D147" s="18"/>
      <c r="E147" s="18"/>
      <c r="F147" s="18"/>
      <c r="G147" s="18"/>
      <c r="H147" s="18"/>
      <c r="I147" s="18"/>
      <c r="J147" s="18"/>
      <c r="K147" s="18"/>
      <c r="L147" s="18"/>
      <c r="M147" s="18"/>
      <c r="N147" s="18"/>
    </row>
    <row r="148" spans="1:14" x14ac:dyDescent="0.2">
      <c r="A148" s="19" t="s">
        <v>466</v>
      </c>
      <c r="B148" s="20">
        <v>541</v>
      </c>
      <c r="C148" s="20">
        <v>70</v>
      </c>
      <c r="D148" s="20">
        <v>110</v>
      </c>
      <c r="E148" s="20">
        <v>142</v>
      </c>
      <c r="F148" s="20">
        <v>26</v>
      </c>
      <c r="G148" s="20">
        <v>9</v>
      </c>
      <c r="H148" s="20">
        <v>11</v>
      </c>
      <c r="I148" s="20">
        <v>20</v>
      </c>
      <c r="J148" s="20">
        <v>7</v>
      </c>
      <c r="K148" s="20">
        <v>24</v>
      </c>
      <c r="L148" s="20">
        <v>24</v>
      </c>
      <c r="M148" s="20">
        <v>67</v>
      </c>
      <c r="N148" s="20">
        <v>31</v>
      </c>
    </row>
    <row r="149" spans="1:14" x14ac:dyDescent="0.2">
      <c r="A149" s="19" t="s">
        <v>467</v>
      </c>
      <c r="B149" s="20">
        <v>877</v>
      </c>
      <c r="C149" s="20">
        <v>102</v>
      </c>
      <c r="D149" s="20">
        <v>149</v>
      </c>
      <c r="E149" s="20">
        <v>257</v>
      </c>
      <c r="F149" s="20">
        <v>33</v>
      </c>
      <c r="G149" s="20">
        <v>6</v>
      </c>
      <c r="H149" s="20">
        <v>9</v>
      </c>
      <c r="I149" s="20">
        <v>32</v>
      </c>
      <c r="J149" s="20">
        <v>24</v>
      </c>
      <c r="K149" s="20">
        <v>20</v>
      </c>
      <c r="L149" s="20">
        <v>40</v>
      </c>
      <c r="M149" s="20">
        <v>139</v>
      </c>
      <c r="N149" s="20">
        <v>66</v>
      </c>
    </row>
    <row r="150" spans="1:14" x14ac:dyDescent="0.2">
      <c r="A150" s="19" t="s">
        <v>468</v>
      </c>
      <c r="B150" s="20">
        <v>543</v>
      </c>
      <c r="C150" s="20">
        <v>58</v>
      </c>
      <c r="D150" s="20">
        <v>79</v>
      </c>
      <c r="E150" s="20">
        <v>191</v>
      </c>
      <c r="F150" s="20">
        <v>28</v>
      </c>
      <c r="G150" s="20">
        <v>2</v>
      </c>
      <c r="H150" s="20">
        <v>5</v>
      </c>
      <c r="I150" s="20">
        <v>13</v>
      </c>
      <c r="J150" s="20">
        <v>5</v>
      </c>
      <c r="K150" s="20">
        <v>18</v>
      </c>
      <c r="L150" s="20">
        <v>25</v>
      </c>
      <c r="M150" s="20">
        <v>84</v>
      </c>
      <c r="N150" s="20">
        <v>35</v>
      </c>
    </row>
    <row r="151" spans="1:14" x14ac:dyDescent="0.2">
      <c r="A151" s="19" t="s">
        <v>469</v>
      </c>
      <c r="B151" s="20">
        <v>227</v>
      </c>
      <c r="C151" s="20">
        <v>35</v>
      </c>
      <c r="D151" s="20">
        <v>36</v>
      </c>
      <c r="E151" s="20">
        <v>72</v>
      </c>
      <c r="F151" s="20">
        <v>7</v>
      </c>
      <c r="G151" s="20">
        <v>2</v>
      </c>
      <c r="H151" s="20">
        <v>1</v>
      </c>
      <c r="I151" s="20">
        <v>6</v>
      </c>
      <c r="J151" s="20">
        <v>3</v>
      </c>
      <c r="K151" s="20">
        <v>4</v>
      </c>
      <c r="L151" s="20">
        <v>10</v>
      </c>
      <c r="M151" s="20">
        <v>34</v>
      </c>
      <c r="N151" s="20">
        <v>17</v>
      </c>
    </row>
    <row r="152" spans="1:14" x14ac:dyDescent="0.2">
      <c r="A152" s="18" t="s">
        <v>470</v>
      </c>
      <c r="B152" s="18"/>
      <c r="C152" s="18"/>
      <c r="D152" s="18"/>
      <c r="E152" s="18"/>
      <c r="F152" s="18"/>
      <c r="G152" s="18"/>
      <c r="H152" s="18"/>
      <c r="I152" s="18"/>
      <c r="J152" s="18"/>
      <c r="K152" s="18"/>
      <c r="L152" s="18"/>
      <c r="M152" s="18"/>
      <c r="N152" s="18"/>
    </row>
    <row r="153" spans="1:14" x14ac:dyDescent="0.2">
      <c r="A153" s="19" t="s">
        <v>471</v>
      </c>
      <c r="B153" s="20">
        <v>294</v>
      </c>
      <c r="C153" s="20">
        <v>40</v>
      </c>
      <c r="D153" s="20">
        <v>51</v>
      </c>
      <c r="E153" s="20">
        <v>85</v>
      </c>
      <c r="F153" s="20">
        <v>17</v>
      </c>
      <c r="G153" s="20">
        <v>5</v>
      </c>
      <c r="H153" s="20">
        <v>5</v>
      </c>
      <c r="I153" s="20">
        <v>3</v>
      </c>
      <c r="J153" s="20">
        <v>8</v>
      </c>
      <c r="K153" s="20">
        <v>4</v>
      </c>
      <c r="L153" s="20">
        <v>15</v>
      </c>
      <c r="M153" s="20">
        <v>41</v>
      </c>
      <c r="N153" s="20">
        <v>20</v>
      </c>
    </row>
    <row r="154" spans="1:14" x14ac:dyDescent="0.2">
      <c r="A154" s="19" t="s">
        <v>472</v>
      </c>
      <c r="B154" s="20">
        <v>664</v>
      </c>
      <c r="C154" s="20">
        <v>69</v>
      </c>
      <c r="D154" s="20">
        <v>108</v>
      </c>
      <c r="E154" s="20">
        <v>203</v>
      </c>
      <c r="F154" s="20">
        <v>29</v>
      </c>
      <c r="G154" s="20">
        <v>6</v>
      </c>
      <c r="H154" s="20">
        <v>10</v>
      </c>
      <c r="I154" s="20">
        <v>30</v>
      </c>
      <c r="J154" s="20">
        <v>10</v>
      </c>
      <c r="K154" s="20">
        <v>23</v>
      </c>
      <c r="L154" s="20">
        <v>29</v>
      </c>
      <c r="M154" s="20">
        <v>101</v>
      </c>
      <c r="N154" s="20">
        <v>46</v>
      </c>
    </row>
    <row r="155" spans="1:14" x14ac:dyDescent="0.2">
      <c r="A155" s="19" t="s">
        <v>473</v>
      </c>
      <c r="B155" s="20">
        <v>421</v>
      </c>
      <c r="C155" s="20">
        <v>50</v>
      </c>
      <c r="D155" s="20">
        <v>76</v>
      </c>
      <c r="E155" s="20">
        <v>122</v>
      </c>
      <c r="F155" s="20">
        <v>22</v>
      </c>
      <c r="G155" s="20">
        <v>4</v>
      </c>
      <c r="H155" s="20">
        <v>4</v>
      </c>
      <c r="I155" s="20">
        <v>16</v>
      </c>
      <c r="J155" s="20">
        <v>8</v>
      </c>
      <c r="K155" s="20">
        <v>9</v>
      </c>
      <c r="L155" s="20">
        <v>17</v>
      </c>
      <c r="M155" s="20">
        <v>66</v>
      </c>
      <c r="N155" s="20">
        <v>27</v>
      </c>
    </row>
    <row r="156" spans="1:14" x14ac:dyDescent="0.2">
      <c r="A156" s="19" t="s">
        <v>474</v>
      </c>
      <c r="B156" s="20">
        <v>358</v>
      </c>
      <c r="C156" s="20">
        <v>46</v>
      </c>
      <c r="D156" s="20">
        <v>65</v>
      </c>
      <c r="E156" s="20">
        <v>108</v>
      </c>
      <c r="F156" s="20">
        <v>14</v>
      </c>
      <c r="G156" s="20">
        <v>0</v>
      </c>
      <c r="H156" s="20">
        <v>2</v>
      </c>
      <c r="I156" s="20">
        <v>10</v>
      </c>
      <c r="J156" s="20">
        <v>8</v>
      </c>
      <c r="K156" s="20">
        <v>12</v>
      </c>
      <c r="L156" s="20">
        <v>14</v>
      </c>
      <c r="M156" s="20">
        <v>61</v>
      </c>
      <c r="N156" s="20">
        <v>18</v>
      </c>
    </row>
    <row r="157" spans="1:14" x14ac:dyDescent="0.2">
      <c r="A157" s="19" t="s">
        <v>475</v>
      </c>
      <c r="B157" s="20">
        <v>217</v>
      </c>
      <c r="C157" s="20">
        <v>28</v>
      </c>
      <c r="D157" s="20">
        <v>38</v>
      </c>
      <c r="E157" s="20">
        <v>72</v>
      </c>
      <c r="F157" s="20">
        <v>6</v>
      </c>
      <c r="G157" s="20">
        <v>2</v>
      </c>
      <c r="H157" s="20">
        <v>2</v>
      </c>
      <c r="I157" s="20">
        <v>4</v>
      </c>
      <c r="J157" s="20">
        <v>3</v>
      </c>
      <c r="K157" s="20">
        <v>8</v>
      </c>
      <c r="L157" s="20">
        <v>14</v>
      </c>
      <c r="M157" s="20">
        <v>24</v>
      </c>
      <c r="N157" s="20">
        <v>16</v>
      </c>
    </row>
    <row r="158" spans="1:14" x14ac:dyDescent="0.2">
      <c r="A158" s="22" t="s">
        <v>476</v>
      </c>
      <c r="B158" s="23">
        <v>234</v>
      </c>
      <c r="C158" s="23">
        <v>32</v>
      </c>
      <c r="D158" s="23">
        <v>36</v>
      </c>
      <c r="E158" s="23">
        <v>72</v>
      </c>
      <c r="F158" s="23">
        <v>6</v>
      </c>
      <c r="G158" s="23">
        <v>2</v>
      </c>
      <c r="H158" s="23">
        <v>3</v>
      </c>
      <c r="I158" s="23">
        <v>8</v>
      </c>
      <c r="J158" s="23">
        <v>2</v>
      </c>
      <c r="K158" s="23">
        <v>10</v>
      </c>
      <c r="L158" s="23">
        <v>10</v>
      </c>
      <c r="M158" s="23">
        <v>31</v>
      </c>
      <c r="N158" s="23">
        <v>22</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17C2C-E26E-446E-BA99-411F69569DF0}">
  <dimension ref="A1:N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HYPERLINK("#'目次'!B62","[56]")</f>
        <v>[56]</v>
      </c>
    </row>
    <row r="3" spans="1:14" x14ac:dyDescent="0.2">
      <c r="A3" s="9" t="s">
        <v>126</v>
      </c>
      <c r="B3" s="12" t="s">
        <v>337</v>
      </c>
    </row>
    <row r="4" spans="1:14" x14ac:dyDescent="0.2">
      <c r="A4" s="9" t="s">
        <v>126</v>
      </c>
      <c r="B4" s="12" t="s">
        <v>338</v>
      </c>
    </row>
    <row r="5" spans="1:14" x14ac:dyDescent="0.2">
      <c r="A5" s="9" t="s">
        <v>126</v>
      </c>
      <c r="B5" s="12" t="s">
        <v>350</v>
      </c>
    </row>
    <row r="6" spans="1:14" s="15" customFormat="1" ht="137.5" x14ac:dyDescent="0.2">
      <c r="A6" s="13" t="s">
        <v>126</v>
      </c>
      <c r="B6" s="14" t="s">
        <v>398</v>
      </c>
      <c r="C6" s="14" t="s">
        <v>340</v>
      </c>
      <c r="D6" s="14" t="s">
        <v>341</v>
      </c>
      <c r="E6" s="14" t="s">
        <v>342</v>
      </c>
      <c r="F6" s="14" t="s">
        <v>343</v>
      </c>
      <c r="G6" s="14" t="s">
        <v>344</v>
      </c>
      <c r="H6" s="14" t="s">
        <v>345</v>
      </c>
      <c r="I6" s="14" t="s">
        <v>346</v>
      </c>
      <c r="J6" s="14" t="s">
        <v>750</v>
      </c>
      <c r="K6" s="14" t="s">
        <v>347</v>
      </c>
      <c r="L6" s="14" t="s">
        <v>348</v>
      </c>
      <c r="M6" s="14" t="s">
        <v>751</v>
      </c>
      <c r="N6" s="14" t="s">
        <v>429</v>
      </c>
    </row>
    <row r="7" spans="1:14" x14ac:dyDescent="0.2">
      <c r="A7" s="16" t="s">
        <v>402</v>
      </c>
      <c r="B7" s="17">
        <v>2188</v>
      </c>
      <c r="C7" s="17">
        <v>85</v>
      </c>
      <c r="D7" s="17">
        <v>189</v>
      </c>
      <c r="E7" s="17">
        <v>339</v>
      </c>
      <c r="F7" s="17">
        <v>79</v>
      </c>
      <c r="G7" s="17">
        <v>30</v>
      </c>
      <c r="H7" s="17">
        <v>46</v>
      </c>
      <c r="I7" s="17">
        <v>71</v>
      </c>
      <c r="J7" s="17">
        <v>48</v>
      </c>
      <c r="K7" s="17">
        <v>117</v>
      </c>
      <c r="L7" s="17">
        <v>185</v>
      </c>
      <c r="M7" s="17">
        <v>668</v>
      </c>
      <c r="N7" s="17">
        <v>331</v>
      </c>
    </row>
    <row r="8" spans="1:14" x14ac:dyDescent="0.2">
      <c r="A8" s="18" t="s">
        <v>403</v>
      </c>
      <c r="B8" s="18"/>
      <c r="C8" s="18"/>
      <c r="D8" s="18"/>
      <c r="E8" s="18"/>
      <c r="F8" s="18"/>
      <c r="G8" s="18"/>
      <c r="H8" s="18"/>
      <c r="I8" s="18"/>
      <c r="J8" s="18"/>
      <c r="K8" s="18"/>
      <c r="L8" s="18"/>
      <c r="M8" s="18"/>
      <c r="N8" s="18"/>
    </row>
    <row r="9" spans="1:14" x14ac:dyDescent="0.2">
      <c r="A9" s="19" t="s">
        <v>404</v>
      </c>
      <c r="B9" s="20">
        <v>1092</v>
      </c>
      <c r="C9" s="20">
        <v>47</v>
      </c>
      <c r="D9" s="20">
        <v>86</v>
      </c>
      <c r="E9" s="20">
        <v>164</v>
      </c>
      <c r="F9" s="20">
        <v>51</v>
      </c>
      <c r="G9" s="20">
        <v>18</v>
      </c>
      <c r="H9" s="20">
        <v>18</v>
      </c>
      <c r="I9" s="20">
        <v>52</v>
      </c>
      <c r="J9" s="20">
        <v>25</v>
      </c>
      <c r="K9" s="20">
        <v>54</v>
      </c>
      <c r="L9" s="20">
        <v>101</v>
      </c>
      <c r="M9" s="20">
        <v>313</v>
      </c>
      <c r="N9" s="20">
        <v>163</v>
      </c>
    </row>
    <row r="10" spans="1:14" x14ac:dyDescent="0.2">
      <c r="A10" s="19" t="s">
        <v>405</v>
      </c>
      <c r="B10" s="20">
        <v>1095</v>
      </c>
      <c r="C10" s="20">
        <v>38</v>
      </c>
      <c r="D10" s="20">
        <v>103</v>
      </c>
      <c r="E10" s="20">
        <v>175</v>
      </c>
      <c r="F10" s="20">
        <v>28</v>
      </c>
      <c r="G10" s="20">
        <v>12</v>
      </c>
      <c r="H10" s="20">
        <v>28</v>
      </c>
      <c r="I10" s="20">
        <v>18</v>
      </c>
      <c r="J10" s="20">
        <v>23</v>
      </c>
      <c r="K10" s="20">
        <v>63</v>
      </c>
      <c r="L10" s="20">
        <v>84</v>
      </c>
      <c r="M10" s="20">
        <v>355</v>
      </c>
      <c r="N10" s="20">
        <v>168</v>
      </c>
    </row>
    <row r="11" spans="1:14" x14ac:dyDescent="0.2">
      <c r="A11" s="19" t="s">
        <v>401</v>
      </c>
      <c r="B11" s="20">
        <v>1</v>
      </c>
      <c r="C11" s="20">
        <v>0</v>
      </c>
      <c r="D11" s="20">
        <v>0</v>
      </c>
      <c r="E11" s="20">
        <v>0</v>
      </c>
      <c r="F11" s="20">
        <v>0</v>
      </c>
      <c r="G11" s="20">
        <v>0</v>
      </c>
      <c r="H11" s="20">
        <v>0</v>
      </c>
      <c r="I11" s="20">
        <v>1</v>
      </c>
      <c r="J11" s="20">
        <v>0</v>
      </c>
      <c r="K11" s="20">
        <v>0</v>
      </c>
      <c r="L11" s="20">
        <v>0</v>
      </c>
      <c r="M11" s="20">
        <v>0</v>
      </c>
      <c r="N11" s="20">
        <v>0</v>
      </c>
    </row>
    <row r="12" spans="1:14" x14ac:dyDescent="0.2">
      <c r="A12" s="18" t="s">
        <v>406</v>
      </c>
      <c r="B12" s="18"/>
      <c r="C12" s="18"/>
      <c r="D12" s="18"/>
      <c r="E12" s="18"/>
      <c r="F12" s="18"/>
      <c r="G12" s="18"/>
      <c r="H12" s="18"/>
      <c r="I12" s="18"/>
      <c r="J12" s="18"/>
      <c r="K12" s="18"/>
      <c r="L12" s="18"/>
      <c r="M12" s="18"/>
      <c r="N12" s="18"/>
    </row>
    <row r="13" spans="1:14" x14ac:dyDescent="0.2">
      <c r="A13" s="19" t="s">
        <v>407</v>
      </c>
      <c r="B13" s="20">
        <v>387</v>
      </c>
      <c r="C13" s="20">
        <v>24</v>
      </c>
      <c r="D13" s="20">
        <v>37</v>
      </c>
      <c r="E13" s="20">
        <v>61</v>
      </c>
      <c r="F13" s="20">
        <v>31</v>
      </c>
      <c r="G13" s="20">
        <v>8</v>
      </c>
      <c r="H13" s="20">
        <v>12</v>
      </c>
      <c r="I13" s="20">
        <v>26</v>
      </c>
      <c r="J13" s="20">
        <v>12</v>
      </c>
      <c r="K13" s="20">
        <v>26</v>
      </c>
      <c r="L13" s="20">
        <v>31</v>
      </c>
      <c r="M13" s="20">
        <v>94</v>
      </c>
      <c r="N13" s="20">
        <v>25</v>
      </c>
    </row>
    <row r="14" spans="1:14" x14ac:dyDescent="0.2">
      <c r="A14" s="19" t="s">
        <v>408</v>
      </c>
      <c r="B14" s="20">
        <v>432</v>
      </c>
      <c r="C14" s="20">
        <v>14</v>
      </c>
      <c r="D14" s="20">
        <v>33</v>
      </c>
      <c r="E14" s="20">
        <v>70</v>
      </c>
      <c r="F14" s="20">
        <v>22</v>
      </c>
      <c r="G14" s="20">
        <v>12</v>
      </c>
      <c r="H14" s="20">
        <v>8</v>
      </c>
      <c r="I14" s="20">
        <v>14</v>
      </c>
      <c r="J14" s="20">
        <v>10</v>
      </c>
      <c r="K14" s="20">
        <v>31</v>
      </c>
      <c r="L14" s="20">
        <v>36</v>
      </c>
      <c r="M14" s="20">
        <v>132</v>
      </c>
      <c r="N14" s="20">
        <v>50</v>
      </c>
    </row>
    <row r="15" spans="1:14" x14ac:dyDescent="0.2">
      <c r="A15" s="19" t="s">
        <v>409</v>
      </c>
      <c r="B15" s="20">
        <v>449</v>
      </c>
      <c r="C15" s="20">
        <v>15</v>
      </c>
      <c r="D15" s="20">
        <v>38</v>
      </c>
      <c r="E15" s="20">
        <v>68</v>
      </c>
      <c r="F15" s="20">
        <v>15</v>
      </c>
      <c r="G15" s="20">
        <v>5</v>
      </c>
      <c r="H15" s="20">
        <v>10</v>
      </c>
      <c r="I15" s="20">
        <v>13</v>
      </c>
      <c r="J15" s="20">
        <v>10</v>
      </c>
      <c r="K15" s="20">
        <v>24</v>
      </c>
      <c r="L15" s="20">
        <v>37</v>
      </c>
      <c r="M15" s="20">
        <v>145</v>
      </c>
      <c r="N15" s="20">
        <v>69</v>
      </c>
    </row>
    <row r="16" spans="1:14" x14ac:dyDescent="0.2">
      <c r="A16" s="19" t="s">
        <v>410</v>
      </c>
      <c r="B16" s="20">
        <v>427</v>
      </c>
      <c r="C16" s="20">
        <v>15</v>
      </c>
      <c r="D16" s="20">
        <v>37</v>
      </c>
      <c r="E16" s="20">
        <v>63</v>
      </c>
      <c r="F16" s="20">
        <v>8</v>
      </c>
      <c r="G16" s="20">
        <v>3</v>
      </c>
      <c r="H16" s="20">
        <v>10</v>
      </c>
      <c r="I16" s="20">
        <v>11</v>
      </c>
      <c r="J16" s="20">
        <v>10</v>
      </c>
      <c r="K16" s="20">
        <v>17</v>
      </c>
      <c r="L16" s="20">
        <v>38</v>
      </c>
      <c r="M16" s="20">
        <v>131</v>
      </c>
      <c r="N16" s="20">
        <v>84</v>
      </c>
    </row>
    <row r="17" spans="1:14" x14ac:dyDescent="0.2">
      <c r="A17" s="19" t="s">
        <v>411</v>
      </c>
      <c r="B17" s="20">
        <v>274</v>
      </c>
      <c r="C17" s="20">
        <v>11</v>
      </c>
      <c r="D17" s="20">
        <v>22</v>
      </c>
      <c r="E17" s="20">
        <v>42</v>
      </c>
      <c r="F17" s="20">
        <v>3</v>
      </c>
      <c r="G17" s="20">
        <v>1</v>
      </c>
      <c r="H17" s="20">
        <v>1</v>
      </c>
      <c r="I17" s="20">
        <v>3</v>
      </c>
      <c r="J17" s="20">
        <v>4</v>
      </c>
      <c r="K17" s="20">
        <v>12</v>
      </c>
      <c r="L17" s="20">
        <v>25</v>
      </c>
      <c r="M17" s="20">
        <v>96</v>
      </c>
      <c r="N17" s="20">
        <v>54</v>
      </c>
    </row>
    <row r="18" spans="1:14" x14ac:dyDescent="0.2">
      <c r="A18" s="19" t="s">
        <v>412</v>
      </c>
      <c r="B18" s="20">
        <v>137</v>
      </c>
      <c r="C18" s="20">
        <v>4</v>
      </c>
      <c r="D18" s="20">
        <v>8</v>
      </c>
      <c r="E18" s="20">
        <v>21</v>
      </c>
      <c r="F18" s="20">
        <v>0</v>
      </c>
      <c r="G18" s="20">
        <v>0</v>
      </c>
      <c r="H18" s="20">
        <v>4</v>
      </c>
      <c r="I18" s="20">
        <v>2</v>
      </c>
      <c r="J18" s="20">
        <v>2</v>
      </c>
      <c r="K18" s="20">
        <v>6</v>
      </c>
      <c r="L18" s="20">
        <v>12</v>
      </c>
      <c r="M18" s="20">
        <v>46</v>
      </c>
      <c r="N18" s="20">
        <v>32</v>
      </c>
    </row>
    <row r="19" spans="1:14" x14ac:dyDescent="0.2">
      <c r="A19" s="19" t="s">
        <v>413</v>
      </c>
      <c r="B19" s="20">
        <v>71</v>
      </c>
      <c r="C19" s="20">
        <v>2</v>
      </c>
      <c r="D19" s="20">
        <v>13</v>
      </c>
      <c r="E19" s="20">
        <v>12</v>
      </c>
      <c r="F19" s="20">
        <v>0</v>
      </c>
      <c r="G19" s="20">
        <v>1</v>
      </c>
      <c r="H19" s="20">
        <v>1</v>
      </c>
      <c r="I19" s="20">
        <v>2</v>
      </c>
      <c r="J19" s="20">
        <v>0</v>
      </c>
      <c r="K19" s="20">
        <v>1</v>
      </c>
      <c r="L19" s="20">
        <v>5</v>
      </c>
      <c r="M19" s="20">
        <v>20</v>
      </c>
      <c r="N19" s="20">
        <v>14</v>
      </c>
    </row>
    <row r="20" spans="1:14" x14ac:dyDescent="0.2">
      <c r="A20" s="19" t="s">
        <v>414</v>
      </c>
      <c r="B20" s="20">
        <v>11</v>
      </c>
      <c r="C20" s="20">
        <v>0</v>
      </c>
      <c r="D20" s="20">
        <v>1</v>
      </c>
      <c r="E20" s="20">
        <v>2</v>
      </c>
      <c r="F20" s="20">
        <v>0</v>
      </c>
      <c r="G20" s="20">
        <v>0</v>
      </c>
      <c r="H20" s="20">
        <v>0</v>
      </c>
      <c r="I20" s="20">
        <v>0</v>
      </c>
      <c r="J20" s="20">
        <v>0</v>
      </c>
      <c r="K20" s="20">
        <v>0</v>
      </c>
      <c r="L20" s="20">
        <v>1</v>
      </c>
      <c r="M20" s="20">
        <v>4</v>
      </c>
      <c r="N20" s="20">
        <v>3</v>
      </c>
    </row>
    <row r="21" spans="1:14" x14ac:dyDescent="0.2">
      <c r="A21" s="19" t="s">
        <v>415</v>
      </c>
      <c r="B21" s="20">
        <v>881</v>
      </c>
      <c r="C21" s="20">
        <v>29</v>
      </c>
      <c r="D21" s="20">
        <v>71</v>
      </c>
      <c r="E21" s="20">
        <v>138</v>
      </c>
      <c r="F21" s="20">
        <v>37</v>
      </c>
      <c r="G21" s="20">
        <v>17</v>
      </c>
      <c r="H21" s="20">
        <v>18</v>
      </c>
      <c r="I21" s="20">
        <v>27</v>
      </c>
      <c r="J21" s="20">
        <v>20</v>
      </c>
      <c r="K21" s="20">
        <v>55</v>
      </c>
      <c r="L21" s="20">
        <v>73</v>
      </c>
      <c r="M21" s="20">
        <v>277</v>
      </c>
      <c r="N21" s="20">
        <v>119</v>
      </c>
    </row>
    <row r="22" spans="1:14" x14ac:dyDescent="0.2">
      <c r="A22" s="19" t="s">
        <v>416</v>
      </c>
      <c r="B22" s="20">
        <v>701</v>
      </c>
      <c r="C22" s="20">
        <v>26</v>
      </c>
      <c r="D22" s="20">
        <v>59</v>
      </c>
      <c r="E22" s="20">
        <v>105</v>
      </c>
      <c r="F22" s="20">
        <v>11</v>
      </c>
      <c r="G22" s="20">
        <v>4</v>
      </c>
      <c r="H22" s="20">
        <v>11</v>
      </c>
      <c r="I22" s="20">
        <v>14</v>
      </c>
      <c r="J22" s="20">
        <v>14</v>
      </c>
      <c r="K22" s="20">
        <v>29</v>
      </c>
      <c r="L22" s="20">
        <v>63</v>
      </c>
      <c r="M22" s="20">
        <v>227</v>
      </c>
      <c r="N22" s="20">
        <v>138</v>
      </c>
    </row>
    <row r="23" spans="1:14" x14ac:dyDescent="0.2">
      <c r="A23" s="19" t="s">
        <v>417</v>
      </c>
      <c r="B23" s="20">
        <v>1801</v>
      </c>
      <c r="C23" s="20">
        <v>61</v>
      </c>
      <c r="D23" s="20">
        <v>152</v>
      </c>
      <c r="E23" s="20">
        <v>278</v>
      </c>
      <c r="F23" s="20">
        <v>48</v>
      </c>
      <c r="G23" s="20">
        <v>22</v>
      </c>
      <c r="H23" s="20">
        <v>34</v>
      </c>
      <c r="I23" s="20">
        <v>45</v>
      </c>
      <c r="J23" s="20">
        <v>36</v>
      </c>
      <c r="K23" s="20">
        <v>91</v>
      </c>
      <c r="L23" s="20">
        <v>154</v>
      </c>
      <c r="M23" s="20">
        <v>574</v>
      </c>
      <c r="N23" s="20">
        <v>306</v>
      </c>
    </row>
    <row r="24" spans="1:14" x14ac:dyDescent="0.2">
      <c r="A24" s="19" t="s">
        <v>418</v>
      </c>
      <c r="B24" s="20">
        <v>920</v>
      </c>
      <c r="C24" s="20">
        <v>32</v>
      </c>
      <c r="D24" s="20">
        <v>81</v>
      </c>
      <c r="E24" s="20">
        <v>140</v>
      </c>
      <c r="F24" s="20">
        <v>11</v>
      </c>
      <c r="G24" s="20">
        <v>5</v>
      </c>
      <c r="H24" s="20">
        <v>16</v>
      </c>
      <c r="I24" s="20">
        <v>18</v>
      </c>
      <c r="J24" s="20">
        <v>16</v>
      </c>
      <c r="K24" s="20">
        <v>36</v>
      </c>
      <c r="L24" s="20">
        <v>81</v>
      </c>
      <c r="M24" s="20">
        <v>297</v>
      </c>
      <c r="N24" s="20">
        <v>187</v>
      </c>
    </row>
    <row r="25" spans="1:14" x14ac:dyDescent="0.2">
      <c r="A25" s="19" t="s">
        <v>419</v>
      </c>
      <c r="B25" s="20">
        <v>219</v>
      </c>
      <c r="C25" s="20">
        <v>6</v>
      </c>
      <c r="D25" s="20">
        <v>22</v>
      </c>
      <c r="E25" s="20">
        <v>35</v>
      </c>
      <c r="F25" s="20">
        <v>0</v>
      </c>
      <c r="G25" s="20">
        <v>1</v>
      </c>
      <c r="H25" s="20">
        <v>5</v>
      </c>
      <c r="I25" s="20">
        <v>4</v>
      </c>
      <c r="J25" s="20">
        <v>2</v>
      </c>
      <c r="K25" s="20">
        <v>7</v>
      </c>
      <c r="L25" s="20">
        <v>18</v>
      </c>
      <c r="M25" s="20">
        <v>70</v>
      </c>
      <c r="N25" s="20">
        <v>49</v>
      </c>
    </row>
    <row r="26" spans="1:14" x14ac:dyDescent="0.2">
      <c r="A26" s="18" t="s">
        <v>420</v>
      </c>
      <c r="B26" s="17">
        <v>208</v>
      </c>
      <c r="C26" s="17">
        <v>14</v>
      </c>
      <c r="D26" s="17">
        <v>18</v>
      </c>
      <c r="E26" s="17">
        <v>29</v>
      </c>
      <c r="F26" s="17">
        <v>24</v>
      </c>
      <c r="G26" s="17">
        <v>6</v>
      </c>
      <c r="H26" s="17">
        <v>6</v>
      </c>
      <c r="I26" s="17">
        <v>18</v>
      </c>
      <c r="J26" s="17">
        <v>7</v>
      </c>
      <c r="K26" s="17">
        <v>9</v>
      </c>
      <c r="L26" s="17">
        <v>15</v>
      </c>
      <c r="M26" s="17">
        <v>51</v>
      </c>
      <c r="N26" s="17">
        <v>11</v>
      </c>
    </row>
    <row r="27" spans="1:14" x14ac:dyDescent="0.2">
      <c r="A27" s="19" t="s">
        <v>408</v>
      </c>
      <c r="B27" s="20">
        <v>220</v>
      </c>
      <c r="C27" s="20">
        <v>6</v>
      </c>
      <c r="D27" s="20">
        <v>19</v>
      </c>
      <c r="E27" s="20">
        <v>37</v>
      </c>
      <c r="F27" s="20">
        <v>11</v>
      </c>
      <c r="G27" s="20">
        <v>6</v>
      </c>
      <c r="H27" s="20">
        <v>2</v>
      </c>
      <c r="I27" s="20">
        <v>11</v>
      </c>
      <c r="J27" s="20">
        <v>4</v>
      </c>
      <c r="K27" s="20">
        <v>17</v>
      </c>
      <c r="L27" s="20">
        <v>20</v>
      </c>
      <c r="M27" s="20">
        <v>58</v>
      </c>
      <c r="N27" s="20">
        <v>29</v>
      </c>
    </row>
    <row r="28" spans="1:14" x14ac:dyDescent="0.2">
      <c r="A28" s="19" t="s">
        <v>409</v>
      </c>
      <c r="B28" s="20">
        <v>226</v>
      </c>
      <c r="C28" s="20">
        <v>10</v>
      </c>
      <c r="D28" s="20">
        <v>14</v>
      </c>
      <c r="E28" s="20">
        <v>38</v>
      </c>
      <c r="F28" s="20">
        <v>9</v>
      </c>
      <c r="G28" s="20">
        <v>3</v>
      </c>
      <c r="H28" s="20">
        <v>2</v>
      </c>
      <c r="I28" s="20">
        <v>11</v>
      </c>
      <c r="J28" s="20">
        <v>8</v>
      </c>
      <c r="K28" s="20">
        <v>10</v>
      </c>
      <c r="L28" s="20">
        <v>22</v>
      </c>
      <c r="M28" s="20">
        <v>64</v>
      </c>
      <c r="N28" s="20">
        <v>35</v>
      </c>
    </row>
    <row r="29" spans="1:14" x14ac:dyDescent="0.2">
      <c r="A29" s="19" t="s">
        <v>410</v>
      </c>
      <c r="B29" s="20">
        <v>211</v>
      </c>
      <c r="C29" s="20">
        <v>10</v>
      </c>
      <c r="D29" s="20">
        <v>14</v>
      </c>
      <c r="E29" s="20">
        <v>31</v>
      </c>
      <c r="F29" s="20">
        <v>5</v>
      </c>
      <c r="G29" s="20">
        <v>1</v>
      </c>
      <c r="H29" s="20">
        <v>6</v>
      </c>
      <c r="I29" s="20">
        <v>10</v>
      </c>
      <c r="J29" s="20">
        <v>4</v>
      </c>
      <c r="K29" s="20">
        <v>7</v>
      </c>
      <c r="L29" s="20">
        <v>24</v>
      </c>
      <c r="M29" s="20">
        <v>53</v>
      </c>
      <c r="N29" s="20">
        <v>46</v>
      </c>
    </row>
    <row r="30" spans="1:14" x14ac:dyDescent="0.2">
      <c r="A30" s="19" t="s">
        <v>411</v>
      </c>
      <c r="B30" s="20">
        <v>134</v>
      </c>
      <c r="C30" s="20">
        <v>6</v>
      </c>
      <c r="D30" s="20">
        <v>14</v>
      </c>
      <c r="E30" s="20">
        <v>20</v>
      </c>
      <c r="F30" s="20">
        <v>2</v>
      </c>
      <c r="G30" s="20">
        <v>1</v>
      </c>
      <c r="H30" s="20">
        <v>1</v>
      </c>
      <c r="I30" s="20">
        <v>0</v>
      </c>
      <c r="J30" s="20">
        <v>1</v>
      </c>
      <c r="K30" s="20">
        <v>7</v>
      </c>
      <c r="L30" s="20">
        <v>10</v>
      </c>
      <c r="M30" s="20">
        <v>49</v>
      </c>
      <c r="N30" s="20">
        <v>23</v>
      </c>
    </row>
    <row r="31" spans="1:14" x14ac:dyDescent="0.2">
      <c r="A31" s="19" t="s">
        <v>412</v>
      </c>
      <c r="B31" s="20">
        <v>65</v>
      </c>
      <c r="C31" s="20">
        <v>1</v>
      </c>
      <c r="D31" s="20">
        <v>4</v>
      </c>
      <c r="E31" s="20">
        <v>6</v>
      </c>
      <c r="F31" s="20">
        <v>0</v>
      </c>
      <c r="G31" s="20">
        <v>0</v>
      </c>
      <c r="H31" s="20">
        <v>1</v>
      </c>
      <c r="I31" s="20">
        <v>0</v>
      </c>
      <c r="J31" s="20">
        <v>1</v>
      </c>
      <c r="K31" s="20">
        <v>4</v>
      </c>
      <c r="L31" s="20">
        <v>8</v>
      </c>
      <c r="M31" s="20">
        <v>27</v>
      </c>
      <c r="N31" s="20">
        <v>13</v>
      </c>
    </row>
    <row r="32" spans="1:14" x14ac:dyDescent="0.2">
      <c r="A32" s="19" t="s">
        <v>413</v>
      </c>
      <c r="B32" s="20">
        <v>25</v>
      </c>
      <c r="C32" s="20">
        <v>0</v>
      </c>
      <c r="D32" s="20">
        <v>3</v>
      </c>
      <c r="E32" s="20">
        <v>3</v>
      </c>
      <c r="F32" s="20">
        <v>0</v>
      </c>
      <c r="G32" s="20">
        <v>1</v>
      </c>
      <c r="H32" s="20">
        <v>0</v>
      </c>
      <c r="I32" s="20">
        <v>2</v>
      </c>
      <c r="J32" s="20">
        <v>0</v>
      </c>
      <c r="K32" s="20">
        <v>0</v>
      </c>
      <c r="L32" s="20">
        <v>2</v>
      </c>
      <c r="M32" s="20">
        <v>9</v>
      </c>
      <c r="N32" s="20">
        <v>5</v>
      </c>
    </row>
    <row r="33" spans="1:14" x14ac:dyDescent="0.2">
      <c r="A33" s="19" t="s">
        <v>414</v>
      </c>
      <c r="B33" s="20">
        <v>3</v>
      </c>
      <c r="C33" s="20">
        <v>0</v>
      </c>
      <c r="D33" s="20">
        <v>0</v>
      </c>
      <c r="E33" s="20">
        <v>0</v>
      </c>
      <c r="F33" s="20">
        <v>0</v>
      </c>
      <c r="G33" s="20">
        <v>0</v>
      </c>
      <c r="H33" s="20">
        <v>0</v>
      </c>
      <c r="I33" s="20">
        <v>0</v>
      </c>
      <c r="J33" s="20">
        <v>0</v>
      </c>
      <c r="K33" s="20">
        <v>0</v>
      </c>
      <c r="L33" s="20">
        <v>0</v>
      </c>
      <c r="M33" s="20">
        <v>2</v>
      </c>
      <c r="N33" s="20">
        <v>1</v>
      </c>
    </row>
    <row r="34" spans="1:14" x14ac:dyDescent="0.2">
      <c r="A34" s="19" t="s">
        <v>415</v>
      </c>
      <c r="B34" s="20">
        <v>446</v>
      </c>
      <c r="C34" s="20">
        <v>16</v>
      </c>
      <c r="D34" s="20">
        <v>33</v>
      </c>
      <c r="E34" s="20">
        <v>75</v>
      </c>
      <c r="F34" s="20">
        <v>20</v>
      </c>
      <c r="G34" s="20">
        <v>9</v>
      </c>
      <c r="H34" s="20">
        <v>4</v>
      </c>
      <c r="I34" s="20">
        <v>22</v>
      </c>
      <c r="J34" s="20">
        <v>12</v>
      </c>
      <c r="K34" s="20">
        <v>27</v>
      </c>
      <c r="L34" s="20">
        <v>42</v>
      </c>
      <c r="M34" s="20">
        <v>122</v>
      </c>
      <c r="N34" s="20">
        <v>64</v>
      </c>
    </row>
    <row r="35" spans="1:14" x14ac:dyDescent="0.2">
      <c r="A35" s="19" t="s">
        <v>416</v>
      </c>
      <c r="B35" s="20">
        <v>345</v>
      </c>
      <c r="C35" s="20">
        <v>16</v>
      </c>
      <c r="D35" s="20">
        <v>28</v>
      </c>
      <c r="E35" s="20">
        <v>51</v>
      </c>
      <c r="F35" s="20">
        <v>7</v>
      </c>
      <c r="G35" s="20">
        <v>2</v>
      </c>
      <c r="H35" s="20">
        <v>7</v>
      </c>
      <c r="I35" s="20">
        <v>10</v>
      </c>
      <c r="J35" s="20">
        <v>5</v>
      </c>
      <c r="K35" s="20">
        <v>14</v>
      </c>
      <c r="L35" s="20">
        <v>34</v>
      </c>
      <c r="M35" s="20">
        <v>102</v>
      </c>
      <c r="N35" s="20">
        <v>69</v>
      </c>
    </row>
    <row r="36" spans="1:14" x14ac:dyDescent="0.2">
      <c r="A36" s="19" t="s">
        <v>417</v>
      </c>
      <c r="B36" s="20">
        <v>884</v>
      </c>
      <c r="C36" s="20">
        <v>33</v>
      </c>
      <c r="D36" s="20">
        <v>68</v>
      </c>
      <c r="E36" s="20">
        <v>135</v>
      </c>
      <c r="F36" s="20">
        <v>27</v>
      </c>
      <c r="G36" s="20">
        <v>12</v>
      </c>
      <c r="H36" s="20">
        <v>12</v>
      </c>
      <c r="I36" s="20">
        <v>34</v>
      </c>
      <c r="J36" s="20">
        <v>18</v>
      </c>
      <c r="K36" s="20">
        <v>45</v>
      </c>
      <c r="L36" s="20">
        <v>86</v>
      </c>
      <c r="M36" s="20">
        <v>262</v>
      </c>
      <c r="N36" s="20">
        <v>152</v>
      </c>
    </row>
    <row r="37" spans="1:14" x14ac:dyDescent="0.2">
      <c r="A37" s="19" t="s">
        <v>418</v>
      </c>
      <c r="B37" s="20">
        <v>438</v>
      </c>
      <c r="C37" s="20">
        <v>17</v>
      </c>
      <c r="D37" s="20">
        <v>35</v>
      </c>
      <c r="E37" s="20">
        <v>60</v>
      </c>
      <c r="F37" s="20">
        <v>7</v>
      </c>
      <c r="G37" s="20">
        <v>3</v>
      </c>
      <c r="H37" s="20">
        <v>8</v>
      </c>
      <c r="I37" s="20">
        <v>12</v>
      </c>
      <c r="J37" s="20">
        <v>6</v>
      </c>
      <c r="K37" s="20">
        <v>18</v>
      </c>
      <c r="L37" s="20">
        <v>44</v>
      </c>
      <c r="M37" s="20">
        <v>140</v>
      </c>
      <c r="N37" s="20">
        <v>88</v>
      </c>
    </row>
    <row r="38" spans="1:14" x14ac:dyDescent="0.2">
      <c r="A38" s="19" t="s">
        <v>419</v>
      </c>
      <c r="B38" s="20">
        <v>93</v>
      </c>
      <c r="C38" s="20">
        <v>1</v>
      </c>
      <c r="D38" s="20">
        <v>7</v>
      </c>
      <c r="E38" s="20">
        <v>9</v>
      </c>
      <c r="F38" s="20">
        <v>0</v>
      </c>
      <c r="G38" s="20">
        <v>1</v>
      </c>
      <c r="H38" s="20">
        <v>1</v>
      </c>
      <c r="I38" s="20">
        <v>2</v>
      </c>
      <c r="J38" s="20">
        <v>1</v>
      </c>
      <c r="K38" s="20">
        <v>4</v>
      </c>
      <c r="L38" s="20">
        <v>10</v>
      </c>
      <c r="M38" s="20">
        <v>38</v>
      </c>
      <c r="N38" s="20">
        <v>19</v>
      </c>
    </row>
    <row r="39" spans="1:14" x14ac:dyDescent="0.2">
      <c r="A39" s="18" t="s">
        <v>421</v>
      </c>
      <c r="B39" s="17">
        <v>178</v>
      </c>
      <c r="C39" s="17">
        <v>10</v>
      </c>
      <c r="D39" s="17">
        <v>19</v>
      </c>
      <c r="E39" s="17">
        <v>32</v>
      </c>
      <c r="F39" s="17">
        <v>7</v>
      </c>
      <c r="G39" s="17">
        <v>2</v>
      </c>
      <c r="H39" s="17">
        <v>6</v>
      </c>
      <c r="I39" s="17">
        <v>7</v>
      </c>
      <c r="J39" s="17">
        <v>5</v>
      </c>
      <c r="K39" s="17">
        <v>17</v>
      </c>
      <c r="L39" s="17">
        <v>16</v>
      </c>
      <c r="M39" s="17">
        <v>43</v>
      </c>
      <c r="N39" s="17">
        <v>14</v>
      </c>
    </row>
    <row r="40" spans="1:14" x14ac:dyDescent="0.2">
      <c r="A40" s="19" t="s">
        <v>408</v>
      </c>
      <c r="B40" s="20">
        <v>212</v>
      </c>
      <c r="C40" s="20">
        <v>8</v>
      </c>
      <c r="D40" s="20">
        <v>14</v>
      </c>
      <c r="E40" s="20">
        <v>33</v>
      </c>
      <c r="F40" s="20">
        <v>11</v>
      </c>
      <c r="G40" s="20">
        <v>6</v>
      </c>
      <c r="H40" s="20">
        <v>6</v>
      </c>
      <c r="I40" s="20">
        <v>3</v>
      </c>
      <c r="J40" s="20">
        <v>6</v>
      </c>
      <c r="K40" s="20">
        <v>14</v>
      </c>
      <c r="L40" s="20">
        <v>16</v>
      </c>
      <c r="M40" s="20">
        <v>74</v>
      </c>
      <c r="N40" s="20">
        <v>21</v>
      </c>
    </row>
    <row r="41" spans="1:14" x14ac:dyDescent="0.2">
      <c r="A41" s="19" t="s">
        <v>409</v>
      </c>
      <c r="B41" s="20">
        <v>223</v>
      </c>
      <c r="C41" s="20">
        <v>5</v>
      </c>
      <c r="D41" s="20">
        <v>24</v>
      </c>
      <c r="E41" s="20">
        <v>30</v>
      </c>
      <c r="F41" s="20">
        <v>6</v>
      </c>
      <c r="G41" s="20">
        <v>2</v>
      </c>
      <c r="H41" s="20">
        <v>8</v>
      </c>
      <c r="I41" s="20">
        <v>2</v>
      </c>
      <c r="J41" s="20">
        <v>2</v>
      </c>
      <c r="K41" s="20">
        <v>14</v>
      </c>
      <c r="L41" s="20">
        <v>15</v>
      </c>
      <c r="M41" s="20">
        <v>81</v>
      </c>
      <c r="N41" s="20">
        <v>34</v>
      </c>
    </row>
    <row r="42" spans="1:14" x14ac:dyDescent="0.2">
      <c r="A42" s="19" t="s">
        <v>410</v>
      </c>
      <c r="B42" s="20">
        <v>216</v>
      </c>
      <c r="C42" s="20">
        <v>5</v>
      </c>
      <c r="D42" s="20">
        <v>23</v>
      </c>
      <c r="E42" s="20">
        <v>32</v>
      </c>
      <c r="F42" s="20">
        <v>3</v>
      </c>
      <c r="G42" s="20">
        <v>2</v>
      </c>
      <c r="H42" s="20">
        <v>4</v>
      </c>
      <c r="I42" s="20">
        <v>1</v>
      </c>
      <c r="J42" s="20">
        <v>6</v>
      </c>
      <c r="K42" s="20">
        <v>10</v>
      </c>
      <c r="L42" s="20">
        <v>14</v>
      </c>
      <c r="M42" s="20">
        <v>78</v>
      </c>
      <c r="N42" s="20">
        <v>38</v>
      </c>
    </row>
    <row r="43" spans="1:14" x14ac:dyDescent="0.2">
      <c r="A43" s="19" t="s">
        <v>411</v>
      </c>
      <c r="B43" s="20">
        <v>140</v>
      </c>
      <c r="C43" s="20">
        <v>5</v>
      </c>
      <c r="D43" s="20">
        <v>8</v>
      </c>
      <c r="E43" s="20">
        <v>22</v>
      </c>
      <c r="F43" s="20">
        <v>1</v>
      </c>
      <c r="G43" s="20">
        <v>0</v>
      </c>
      <c r="H43" s="20">
        <v>0</v>
      </c>
      <c r="I43" s="20">
        <v>3</v>
      </c>
      <c r="J43" s="20">
        <v>3</v>
      </c>
      <c r="K43" s="20">
        <v>5</v>
      </c>
      <c r="L43" s="20">
        <v>15</v>
      </c>
      <c r="M43" s="20">
        <v>47</v>
      </c>
      <c r="N43" s="20">
        <v>31</v>
      </c>
    </row>
    <row r="44" spans="1:14" x14ac:dyDescent="0.2">
      <c r="A44" s="19" t="s">
        <v>412</v>
      </c>
      <c r="B44" s="20">
        <v>72</v>
      </c>
      <c r="C44" s="20">
        <v>3</v>
      </c>
      <c r="D44" s="20">
        <v>4</v>
      </c>
      <c r="E44" s="20">
        <v>15</v>
      </c>
      <c r="F44" s="20">
        <v>0</v>
      </c>
      <c r="G44" s="20">
        <v>0</v>
      </c>
      <c r="H44" s="20">
        <v>3</v>
      </c>
      <c r="I44" s="20">
        <v>2</v>
      </c>
      <c r="J44" s="20">
        <v>1</v>
      </c>
      <c r="K44" s="20">
        <v>2</v>
      </c>
      <c r="L44" s="20">
        <v>4</v>
      </c>
      <c r="M44" s="20">
        <v>19</v>
      </c>
      <c r="N44" s="20">
        <v>19</v>
      </c>
    </row>
    <row r="45" spans="1:14" x14ac:dyDescent="0.2">
      <c r="A45" s="19" t="s">
        <v>413</v>
      </c>
      <c r="B45" s="20">
        <v>46</v>
      </c>
      <c r="C45" s="20">
        <v>2</v>
      </c>
      <c r="D45" s="20">
        <v>10</v>
      </c>
      <c r="E45" s="20">
        <v>9</v>
      </c>
      <c r="F45" s="20">
        <v>0</v>
      </c>
      <c r="G45" s="20">
        <v>0</v>
      </c>
      <c r="H45" s="20">
        <v>1</v>
      </c>
      <c r="I45" s="20">
        <v>0</v>
      </c>
      <c r="J45" s="20">
        <v>0</v>
      </c>
      <c r="K45" s="20">
        <v>1</v>
      </c>
      <c r="L45" s="20">
        <v>3</v>
      </c>
      <c r="M45" s="20">
        <v>11</v>
      </c>
      <c r="N45" s="20">
        <v>9</v>
      </c>
    </row>
    <row r="46" spans="1:14" x14ac:dyDescent="0.2">
      <c r="A46" s="19" t="s">
        <v>414</v>
      </c>
      <c r="B46" s="20">
        <v>8</v>
      </c>
      <c r="C46" s="20">
        <v>0</v>
      </c>
      <c r="D46" s="20">
        <v>1</v>
      </c>
      <c r="E46" s="20">
        <v>2</v>
      </c>
      <c r="F46" s="20">
        <v>0</v>
      </c>
      <c r="G46" s="20">
        <v>0</v>
      </c>
      <c r="H46" s="20">
        <v>0</v>
      </c>
      <c r="I46" s="20">
        <v>0</v>
      </c>
      <c r="J46" s="20">
        <v>0</v>
      </c>
      <c r="K46" s="20">
        <v>0</v>
      </c>
      <c r="L46" s="20">
        <v>1</v>
      </c>
      <c r="M46" s="20">
        <v>2</v>
      </c>
      <c r="N46" s="20">
        <v>2</v>
      </c>
    </row>
    <row r="47" spans="1:14" x14ac:dyDescent="0.2">
      <c r="A47" s="19" t="s">
        <v>415</v>
      </c>
      <c r="B47" s="20">
        <v>435</v>
      </c>
      <c r="C47" s="20">
        <v>13</v>
      </c>
      <c r="D47" s="20">
        <v>38</v>
      </c>
      <c r="E47" s="20">
        <v>63</v>
      </c>
      <c r="F47" s="20">
        <v>17</v>
      </c>
      <c r="G47" s="20">
        <v>8</v>
      </c>
      <c r="H47" s="20">
        <v>14</v>
      </c>
      <c r="I47" s="20">
        <v>5</v>
      </c>
      <c r="J47" s="20">
        <v>8</v>
      </c>
      <c r="K47" s="20">
        <v>28</v>
      </c>
      <c r="L47" s="20">
        <v>31</v>
      </c>
      <c r="M47" s="20">
        <v>155</v>
      </c>
      <c r="N47" s="20">
        <v>55</v>
      </c>
    </row>
    <row r="48" spans="1:14" x14ac:dyDescent="0.2">
      <c r="A48" s="19" t="s">
        <v>416</v>
      </c>
      <c r="B48" s="20">
        <v>356</v>
      </c>
      <c r="C48" s="20">
        <v>10</v>
      </c>
      <c r="D48" s="20">
        <v>31</v>
      </c>
      <c r="E48" s="20">
        <v>54</v>
      </c>
      <c r="F48" s="20">
        <v>4</v>
      </c>
      <c r="G48" s="20">
        <v>2</v>
      </c>
      <c r="H48" s="20">
        <v>4</v>
      </c>
      <c r="I48" s="20">
        <v>4</v>
      </c>
      <c r="J48" s="20">
        <v>9</v>
      </c>
      <c r="K48" s="20">
        <v>15</v>
      </c>
      <c r="L48" s="20">
        <v>29</v>
      </c>
      <c r="M48" s="20">
        <v>125</v>
      </c>
      <c r="N48" s="20">
        <v>69</v>
      </c>
    </row>
    <row r="49" spans="1:14" x14ac:dyDescent="0.2">
      <c r="A49" s="19" t="s">
        <v>417</v>
      </c>
      <c r="B49" s="20">
        <v>917</v>
      </c>
      <c r="C49" s="20">
        <v>28</v>
      </c>
      <c r="D49" s="20">
        <v>84</v>
      </c>
      <c r="E49" s="20">
        <v>143</v>
      </c>
      <c r="F49" s="20">
        <v>21</v>
      </c>
      <c r="G49" s="20">
        <v>10</v>
      </c>
      <c r="H49" s="20">
        <v>22</v>
      </c>
      <c r="I49" s="20">
        <v>11</v>
      </c>
      <c r="J49" s="20">
        <v>18</v>
      </c>
      <c r="K49" s="20">
        <v>46</v>
      </c>
      <c r="L49" s="20">
        <v>68</v>
      </c>
      <c r="M49" s="20">
        <v>312</v>
      </c>
      <c r="N49" s="20">
        <v>154</v>
      </c>
    </row>
    <row r="50" spans="1:14" x14ac:dyDescent="0.2">
      <c r="A50" s="19" t="s">
        <v>418</v>
      </c>
      <c r="B50" s="20">
        <v>482</v>
      </c>
      <c r="C50" s="20">
        <v>15</v>
      </c>
      <c r="D50" s="20">
        <v>46</v>
      </c>
      <c r="E50" s="20">
        <v>80</v>
      </c>
      <c r="F50" s="20">
        <v>4</v>
      </c>
      <c r="G50" s="20">
        <v>2</v>
      </c>
      <c r="H50" s="20">
        <v>8</v>
      </c>
      <c r="I50" s="20">
        <v>6</v>
      </c>
      <c r="J50" s="20">
        <v>10</v>
      </c>
      <c r="K50" s="20">
        <v>18</v>
      </c>
      <c r="L50" s="20">
        <v>37</v>
      </c>
      <c r="M50" s="20">
        <v>157</v>
      </c>
      <c r="N50" s="20">
        <v>99</v>
      </c>
    </row>
    <row r="51" spans="1:14" x14ac:dyDescent="0.2">
      <c r="A51" s="19" t="s">
        <v>419</v>
      </c>
      <c r="B51" s="20">
        <v>126</v>
      </c>
      <c r="C51" s="20">
        <v>5</v>
      </c>
      <c r="D51" s="20">
        <v>15</v>
      </c>
      <c r="E51" s="20">
        <v>26</v>
      </c>
      <c r="F51" s="20">
        <v>0</v>
      </c>
      <c r="G51" s="20">
        <v>0</v>
      </c>
      <c r="H51" s="20">
        <v>4</v>
      </c>
      <c r="I51" s="20">
        <v>2</v>
      </c>
      <c r="J51" s="20">
        <v>1</v>
      </c>
      <c r="K51" s="20">
        <v>3</v>
      </c>
      <c r="L51" s="20">
        <v>8</v>
      </c>
      <c r="M51" s="20">
        <v>32</v>
      </c>
      <c r="N51" s="20">
        <v>30</v>
      </c>
    </row>
    <row r="52" spans="1:14" x14ac:dyDescent="0.2">
      <c r="A52" s="18" t="s">
        <v>422</v>
      </c>
      <c r="B52" s="18"/>
      <c r="C52" s="18"/>
      <c r="D52" s="18"/>
      <c r="E52" s="18"/>
      <c r="F52" s="18"/>
      <c r="G52" s="18"/>
      <c r="H52" s="18"/>
      <c r="I52" s="18"/>
      <c r="J52" s="18"/>
      <c r="K52" s="18"/>
      <c r="L52" s="18"/>
      <c r="M52" s="18"/>
      <c r="N52" s="18"/>
    </row>
    <row r="53" spans="1:14" x14ac:dyDescent="0.2">
      <c r="A53" s="19" t="s">
        <v>130</v>
      </c>
      <c r="B53" s="20">
        <v>151</v>
      </c>
      <c r="C53" s="20">
        <v>11</v>
      </c>
      <c r="D53" s="20">
        <v>11</v>
      </c>
      <c r="E53" s="20">
        <v>20</v>
      </c>
      <c r="F53" s="20">
        <v>9</v>
      </c>
      <c r="G53" s="20">
        <v>1</v>
      </c>
      <c r="H53" s="20">
        <v>4</v>
      </c>
      <c r="I53" s="20">
        <v>7</v>
      </c>
      <c r="J53" s="20">
        <v>6</v>
      </c>
      <c r="K53" s="20">
        <v>8</v>
      </c>
      <c r="L53" s="20">
        <v>8</v>
      </c>
      <c r="M53" s="20">
        <v>38</v>
      </c>
      <c r="N53" s="20">
        <v>28</v>
      </c>
    </row>
    <row r="54" spans="1:14" x14ac:dyDescent="0.2">
      <c r="A54" s="19" t="s">
        <v>131</v>
      </c>
      <c r="B54" s="20">
        <v>1446</v>
      </c>
      <c r="C54" s="20">
        <v>57</v>
      </c>
      <c r="D54" s="20">
        <v>119</v>
      </c>
      <c r="E54" s="20">
        <v>229</v>
      </c>
      <c r="F54" s="20">
        <v>48</v>
      </c>
      <c r="G54" s="20">
        <v>26</v>
      </c>
      <c r="H54" s="20">
        <v>33</v>
      </c>
      <c r="I54" s="20">
        <v>47</v>
      </c>
      <c r="J54" s="20">
        <v>29</v>
      </c>
      <c r="K54" s="20">
        <v>90</v>
      </c>
      <c r="L54" s="20">
        <v>134</v>
      </c>
      <c r="M54" s="20">
        <v>445</v>
      </c>
      <c r="N54" s="20">
        <v>189</v>
      </c>
    </row>
    <row r="55" spans="1:14" x14ac:dyDescent="0.2">
      <c r="A55" s="19" t="s">
        <v>392</v>
      </c>
      <c r="B55" s="20">
        <v>150</v>
      </c>
      <c r="C55" s="20">
        <v>5</v>
      </c>
      <c r="D55" s="20">
        <v>17</v>
      </c>
      <c r="E55" s="20">
        <v>18</v>
      </c>
      <c r="F55" s="20">
        <v>14</v>
      </c>
      <c r="G55" s="20">
        <v>1</v>
      </c>
      <c r="H55" s="20">
        <v>3</v>
      </c>
      <c r="I55" s="20">
        <v>6</v>
      </c>
      <c r="J55" s="20">
        <v>6</v>
      </c>
      <c r="K55" s="20">
        <v>5</v>
      </c>
      <c r="L55" s="20">
        <v>9</v>
      </c>
      <c r="M55" s="20">
        <v>42</v>
      </c>
      <c r="N55" s="20">
        <v>24</v>
      </c>
    </row>
    <row r="56" spans="1:14" x14ac:dyDescent="0.2">
      <c r="A56" s="19" t="s">
        <v>132</v>
      </c>
      <c r="B56" s="20">
        <v>372</v>
      </c>
      <c r="C56" s="20">
        <v>9</v>
      </c>
      <c r="D56" s="20">
        <v>36</v>
      </c>
      <c r="E56" s="20">
        <v>58</v>
      </c>
      <c r="F56" s="20">
        <v>5</v>
      </c>
      <c r="G56" s="20">
        <v>1</v>
      </c>
      <c r="H56" s="20">
        <v>6</v>
      </c>
      <c r="I56" s="20">
        <v>8</v>
      </c>
      <c r="J56" s="20">
        <v>4</v>
      </c>
      <c r="K56" s="20">
        <v>11</v>
      </c>
      <c r="L56" s="20">
        <v>31</v>
      </c>
      <c r="M56" s="20">
        <v>123</v>
      </c>
      <c r="N56" s="20">
        <v>80</v>
      </c>
    </row>
    <row r="57" spans="1:14" x14ac:dyDescent="0.2">
      <c r="A57" s="19" t="s">
        <v>423</v>
      </c>
      <c r="B57" s="20">
        <v>69</v>
      </c>
      <c r="C57" s="20">
        <v>3</v>
      </c>
      <c r="D57" s="20">
        <v>6</v>
      </c>
      <c r="E57" s="20">
        <v>14</v>
      </c>
      <c r="F57" s="20">
        <v>3</v>
      </c>
      <c r="G57" s="20">
        <v>1</v>
      </c>
      <c r="H57" s="20">
        <v>0</v>
      </c>
      <c r="I57" s="20">
        <v>3</v>
      </c>
      <c r="J57" s="20">
        <v>3</v>
      </c>
      <c r="K57" s="20">
        <v>3</v>
      </c>
      <c r="L57" s="20">
        <v>3</v>
      </c>
      <c r="M57" s="20">
        <v>20</v>
      </c>
      <c r="N57" s="20">
        <v>10</v>
      </c>
    </row>
    <row r="58" spans="1:14" x14ac:dyDescent="0.2">
      <c r="A58" s="18" t="s">
        <v>133</v>
      </c>
      <c r="B58" s="17">
        <v>92</v>
      </c>
      <c r="C58" s="17">
        <v>7</v>
      </c>
      <c r="D58" s="17">
        <v>6</v>
      </c>
      <c r="E58" s="17">
        <v>13</v>
      </c>
      <c r="F58" s="17">
        <v>7</v>
      </c>
      <c r="G58" s="17">
        <v>1</v>
      </c>
      <c r="H58" s="17">
        <v>1</v>
      </c>
      <c r="I58" s="17">
        <v>5</v>
      </c>
      <c r="J58" s="17">
        <v>4</v>
      </c>
      <c r="K58" s="17">
        <v>3</v>
      </c>
      <c r="L58" s="17">
        <v>4</v>
      </c>
      <c r="M58" s="17">
        <v>24</v>
      </c>
      <c r="N58" s="17">
        <v>17</v>
      </c>
    </row>
    <row r="59" spans="1:14" x14ac:dyDescent="0.2">
      <c r="A59" s="19" t="s">
        <v>134</v>
      </c>
      <c r="B59" s="20">
        <v>813</v>
      </c>
      <c r="C59" s="20">
        <v>39</v>
      </c>
      <c r="D59" s="20">
        <v>63</v>
      </c>
      <c r="E59" s="20">
        <v>123</v>
      </c>
      <c r="F59" s="20">
        <v>31</v>
      </c>
      <c r="G59" s="20">
        <v>17</v>
      </c>
      <c r="H59" s="20">
        <v>16</v>
      </c>
      <c r="I59" s="20">
        <v>37</v>
      </c>
      <c r="J59" s="20">
        <v>16</v>
      </c>
      <c r="K59" s="20">
        <v>45</v>
      </c>
      <c r="L59" s="20">
        <v>81</v>
      </c>
      <c r="M59" s="20">
        <v>227</v>
      </c>
      <c r="N59" s="20">
        <v>118</v>
      </c>
    </row>
    <row r="60" spans="1:14" x14ac:dyDescent="0.2">
      <c r="A60" s="19" t="s">
        <v>393</v>
      </c>
      <c r="B60" s="20">
        <v>65</v>
      </c>
      <c r="C60" s="20">
        <v>1</v>
      </c>
      <c r="D60" s="20">
        <v>6</v>
      </c>
      <c r="E60" s="20">
        <v>9</v>
      </c>
      <c r="F60" s="20">
        <v>8</v>
      </c>
      <c r="G60" s="20">
        <v>0</v>
      </c>
      <c r="H60" s="20">
        <v>0</v>
      </c>
      <c r="I60" s="20">
        <v>4</v>
      </c>
      <c r="J60" s="20">
        <v>3</v>
      </c>
      <c r="K60" s="20">
        <v>4</v>
      </c>
      <c r="L60" s="20">
        <v>3</v>
      </c>
      <c r="M60" s="20">
        <v>19</v>
      </c>
      <c r="N60" s="20">
        <v>8</v>
      </c>
    </row>
    <row r="61" spans="1:14" x14ac:dyDescent="0.2">
      <c r="A61" s="19" t="s">
        <v>135</v>
      </c>
      <c r="B61" s="20">
        <v>83</v>
      </c>
      <c r="C61" s="20">
        <v>0</v>
      </c>
      <c r="D61" s="20">
        <v>6</v>
      </c>
      <c r="E61" s="20">
        <v>9</v>
      </c>
      <c r="F61" s="20">
        <v>3</v>
      </c>
      <c r="G61" s="20">
        <v>0</v>
      </c>
      <c r="H61" s="20">
        <v>1</v>
      </c>
      <c r="I61" s="20">
        <v>3</v>
      </c>
      <c r="J61" s="20">
        <v>1</v>
      </c>
      <c r="K61" s="20">
        <v>1</v>
      </c>
      <c r="L61" s="20">
        <v>12</v>
      </c>
      <c r="M61" s="20">
        <v>30</v>
      </c>
      <c r="N61" s="20">
        <v>17</v>
      </c>
    </row>
    <row r="62" spans="1:14" x14ac:dyDescent="0.2">
      <c r="A62" s="19" t="s">
        <v>424</v>
      </c>
      <c r="B62" s="20">
        <v>39</v>
      </c>
      <c r="C62" s="20">
        <v>0</v>
      </c>
      <c r="D62" s="20">
        <v>5</v>
      </c>
      <c r="E62" s="20">
        <v>10</v>
      </c>
      <c r="F62" s="20">
        <v>2</v>
      </c>
      <c r="G62" s="20">
        <v>0</v>
      </c>
      <c r="H62" s="20">
        <v>0</v>
      </c>
      <c r="I62" s="20">
        <v>3</v>
      </c>
      <c r="J62" s="20">
        <v>1</v>
      </c>
      <c r="K62" s="20">
        <v>1</v>
      </c>
      <c r="L62" s="20">
        <v>1</v>
      </c>
      <c r="M62" s="20">
        <v>13</v>
      </c>
      <c r="N62" s="20">
        <v>3</v>
      </c>
    </row>
    <row r="63" spans="1:14" x14ac:dyDescent="0.2">
      <c r="A63" s="18" t="s">
        <v>136</v>
      </c>
      <c r="B63" s="17">
        <v>59</v>
      </c>
      <c r="C63" s="17">
        <v>4</v>
      </c>
      <c r="D63" s="17">
        <v>5</v>
      </c>
      <c r="E63" s="17">
        <v>7</v>
      </c>
      <c r="F63" s="17">
        <v>2</v>
      </c>
      <c r="G63" s="17">
        <v>0</v>
      </c>
      <c r="H63" s="17">
        <v>3</v>
      </c>
      <c r="I63" s="17">
        <v>2</v>
      </c>
      <c r="J63" s="17">
        <v>2</v>
      </c>
      <c r="K63" s="17">
        <v>5</v>
      </c>
      <c r="L63" s="17">
        <v>4</v>
      </c>
      <c r="M63" s="17">
        <v>14</v>
      </c>
      <c r="N63" s="17">
        <v>11</v>
      </c>
    </row>
    <row r="64" spans="1:14" x14ac:dyDescent="0.2">
      <c r="A64" s="19" t="s">
        <v>134</v>
      </c>
      <c r="B64" s="20">
        <v>632</v>
      </c>
      <c r="C64" s="20">
        <v>18</v>
      </c>
      <c r="D64" s="20">
        <v>56</v>
      </c>
      <c r="E64" s="20">
        <v>106</v>
      </c>
      <c r="F64" s="20">
        <v>17</v>
      </c>
      <c r="G64" s="20">
        <v>9</v>
      </c>
      <c r="H64" s="20">
        <v>17</v>
      </c>
      <c r="I64" s="20">
        <v>9</v>
      </c>
      <c r="J64" s="20">
        <v>13</v>
      </c>
      <c r="K64" s="20">
        <v>45</v>
      </c>
      <c r="L64" s="20">
        <v>53</v>
      </c>
      <c r="M64" s="20">
        <v>218</v>
      </c>
      <c r="N64" s="20">
        <v>71</v>
      </c>
    </row>
    <row r="65" spans="1:14" x14ac:dyDescent="0.2">
      <c r="A65" s="19" t="s">
        <v>393</v>
      </c>
      <c r="B65" s="20">
        <v>85</v>
      </c>
      <c r="C65" s="20">
        <v>4</v>
      </c>
      <c r="D65" s="20">
        <v>11</v>
      </c>
      <c r="E65" s="20">
        <v>9</v>
      </c>
      <c r="F65" s="20">
        <v>6</v>
      </c>
      <c r="G65" s="20">
        <v>1</v>
      </c>
      <c r="H65" s="20">
        <v>3</v>
      </c>
      <c r="I65" s="20">
        <v>2</v>
      </c>
      <c r="J65" s="20">
        <v>3</v>
      </c>
      <c r="K65" s="20">
        <v>1</v>
      </c>
      <c r="L65" s="20">
        <v>6</v>
      </c>
      <c r="M65" s="20">
        <v>23</v>
      </c>
      <c r="N65" s="20">
        <v>16</v>
      </c>
    </row>
    <row r="66" spans="1:14" x14ac:dyDescent="0.2">
      <c r="A66" s="19" t="s">
        <v>135</v>
      </c>
      <c r="B66" s="20">
        <v>289</v>
      </c>
      <c r="C66" s="20">
        <v>9</v>
      </c>
      <c r="D66" s="20">
        <v>30</v>
      </c>
      <c r="E66" s="20">
        <v>49</v>
      </c>
      <c r="F66" s="20">
        <v>2</v>
      </c>
      <c r="G66" s="20">
        <v>1</v>
      </c>
      <c r="H66" s="20">
        <v>5</v>
      </c>
      <c r="I66" s="20">
        <v>5</v>
      </c>
      <c r="J66" s="20">
        <v>3</v>
      </c>
      <c r="K66" s="20">
        <v>10</v>
      </c>
      <c r="L66" s="20">
        <v>19</v>
      </c>
      <c r="M66" s="20">
        <v>93</v>
      </c>
      <c r="N66" s="20">
        <v>63</v>
      </c>
    </row>
    <row r="67" spans="1:14" x14ac:dyDescent="0.2">
      <c r="A67" s="19" t="s">
        <v>424</v>
      </c>
      <c r="B67" s="20">
        <v>30</v>
      </c>
      <c r="C67" s="20">
        <v>3</v>
      </c>
      <c r="D67" s="20">
        <v>1</v>
      </c>
      <c r="E67" s="20">
        <v>4</v>
      </c>
      <c r="F67" s="20">
        <v>1</v>
      </c>
      <c r="G67" s="20">
        <v>1</v>
      </c>
      <c r="H67" s="20">
        <v>0</v>
      </c>
      <c r="I67" s="20">
        <v>0</v>
      </c>
      <c r="J67" s="20">
        <v>2</v>
      </c>
      <c r="K67" s="20">
        <v>2</v>
      </c>
      <c r="L67" s="20">
        <v>2</v>
      </c>
      <c r="M67" s="20">
        <v>7</v>
      </c>
      <c r="N67" s="20">
        <v>7</v>
      </c>
    </row>
    <row r="68" spans="1:14" x14ac:dyDescent="0.2">
      <c r="A68" s="18" t="s">
        <v>425</v>
      </c>
      <c r="B68" s="18"/>
      <c r="C68" s="18"/>
      <c r="D68" s="18"/>
      <c r="E68" s="18"/>
      <c r="F68" s="18"/>
      <c r="G68" s="18"/>
      <c r="H68" s="18"/>
      <c r="I68" s="18"/>
      <c r="J68" s="18"/>
      <c r="K68" s="18"/>
      <c r="L68" s="18"/>
      <c r="M68" s="18"/>
      <c r="N68" s="18"/>
    </row>
    <row r="69" spans="1:14" x14ac:dyDescent="0.2">
      <c r="A69" s="19" t="s">
        <v>426</v>
      </c>
      <c r="B69" s="20">
        <v>366</v>
      </c>
      <c r="C69" s="20">
        <v>17</v>
      </c>
      <c r="D69" s="20">
        <v>32</v>
      </c>
      <c r="E69" s="20">
        <v>47</v>
      </c>
      <c r="F69" s="20">
        <v>17</v>
      </c>
      <c r="G69" s="20">
        <v>3</v>
      </c>
      <c r="H69" s="20">
        <v>9</v>
      </c>
      <c r="I69" s="20">
        <v>13</v>
      </c>
      <c r="J69" s="20">
        <v>14</v>
      </c>
      <c r="K69" s="20">
        <v>14</v>
      </c>
      <c r="L69" s="20">
        <v>21</v>
      </c>
      <c r="M69" s="20">
        <v>101</v>
      </c>
      <c r="N69" s="20">
        <v>78</v>
      </c>
    </row>
    <row r="70" spans="1:14" x14ac:dyDescent="0.2">
      <c r="A70" s="19" t="s">
        <v>427</v>
      </c>
      <c r="B70" s="20">
        <v>1212</v>
      </c>
      <c r="C70" s="20">
        <v>50</v>
      </c>
      <c r="D70" s="20">
        <v>100</v>
      </c>
      <c r="E70" s="20">
        <v>194</v>
      </c>
      <c r="F70" s="20">
        <v>39</v>
      </c>
      <c r="G70" s="20">
        <v>22</v>
      </c>
      <c r="H70" s="20">
        <v>29</v>
      </c>
      <c r="I70" s="20">
        <v>40</v>
      </c>
      <c r="J70" s="20">
        <v>26</v>
      </c>
      <c r="K70" s="20">
        <v>80</v>
      </c>
      <c r="L70" s="20">
        <v>113</v>
      </c>
      <c r="M70" s="20">
        <v>367</v>
      </c>
      <c r="N70" s="20">
        <v>152</v>
      </c>
    </row>
    <row r="71" spans="1:14" x14ac:dyDescent="0.2">
      <c r="A71" s="19" t="s">
        <v>137</v>
      </c>
      <c r="B71" s="20">
        <v>112</v>
      </c>
      <c r="C71" s="20">
        <v>6</v>
      </c>
      <c r="D71" s="20">
        <v>14</v>
      </c>
      <c r="E71" s="20">
        <v>22</v>
      </c>
      <c r="F71" s="20">
        <v>5</v>
      </c>
      <c r="G71" s="20">
        <v>2</v>
      </c>
      <c r="H71" s="20">
        <v>2</v>
      </c>
      <c r="I71" s="20">
        <v>8</v>
      </c>
      <c r="J71" s="20">
        <v>2</v>
      </c>
      <c r="K71" s="20">
        <v>5</v>
      </c>
      <c r="L71" s="20">
        <v>12</v>
      </c>
      <c r="M71" s="20">
        <v>25</v>
      </c>
      <c r="N71" s="20">
        <v>9</v>
      </c>
    </row>
    <row r="72" spans="1:14" x14ac:dyDescent="0.2">
      <c r="A72" s="19" t="s">
        <v>138</v>
      </c>
      <c r="B72" s="20">
        <v>673</v>
      </c>
      <c r="C72" s="20">
        <v>21</v>
      </c>
      <c r="D72" s="20">
        <v>66</v>
      </c>
      <c r="E72" s="20">
        <v>108</v>
      </c>
      <c r="F72" s="20">
        <v>23</v>
      </c>
      <c r="G72" s="20">
        <v>8</v>
      </c>
      <c r="H72" s="20">
        <v>16</v>
      </c>
      <c r="I72" s="20">
        <v>23</v>
      </c>
      <c r="J72" s="20">
        <v>8</v>
      </c>
      <c r="K72" s="20">
        <v>32</v>
      </c>
      <c r="L72" s="20">
        <v>58</v>
      </c>
      <c r="M72" s="20">
        <v>215</v>
      </c>
      <c r="N72" s="20">
        <v>95</v>
      </c>
    </row>
    <row r="73" spans="1:14" x14ac:dyDescent="0.2">
      <c r="A73" s="19" t="s">
        <v>428</v>
      </c>
      <c r="B73" s="20">
        <v>75</v>
      </c>
      <c r="C73" s="20">
        <v>3</v>
      </c>
      <c r="D73" s="20">
        <v>13</v>
      </c>
      <c r="E73" s="20">
        <v>9</v>
      </c>
      <c r="F73" s="20">
        <v>2</v>
      </c>
      <c r="G73" s="20">
        <v>1</v>
      </c>
      <c r="H73" s="20">
        <v>0</v>
      </c>
      <c r="I73" s="20">
        <v>0</v>
      </c>
      <c r="J73" s="20">
        <v>1</v>
      </c>
      <c r="K73" s="20">
        <v>3</v>
      </c>
      <c r="L73" s="20">
        <v>5</v>
      </c>
      <c r="M73" s="20">
        <v>25</v>
      </c>
      <c r="N73" s="20">
        <v>13</v>
      </c>
    </row>
    <row r="74" spans="1:14" x14ac:dyDescent="0.2">
      <c r="A74" s="19" t="s">
        <v>429</v>
      </c>
      <c r="B74" s="20">
        <v>178</v>
      </c>
      <c r="C74" s="20">
        <v>8</v>
      </c>
      <c r="D74" s="20">
        <v>14</v>
      </c>
      <c r="E74" s="20">
        <v>28</v>
      </c>
      <c r="F74" s="20">
        <v>6</v>
      </c>
      <c r="G74" s="20">
        <v>2</v>
      </c>
      <c r="H74" s="20">
        <v>1</v>
      </c>
      <c r="I74" s="20">
        <v>7</v>
      </c>
      <c r="J74" s="20">
        <v>4</v>
      </c>
      <c r="K74" s="20">
        <v>7</v>
      </c>
      <c r="L74" s="20">
        <v>12</v>
      </c>
      <c r="M74" s="20">
        <v>54</v>
      </c>
      <c r="N74" s="20">
        <v>35</v>
      </c>
    </row>
    <row r="75" spans="1:14" x14ac:dyDescent="0.2">
      <c r="A75" s="19" t="s">
        <v>1441</v>
      </c>
      <c r="B75" s="20">
        <v>1644</v>
      </c>
      <c r="C75" s="20">
        <v>60</v>
      </c>
      <c r="D75" s="20">
        <v>143</v>
      </c>
      <c r="E75" s="20">
        <v>264</v>
      </c>
      <c r="F75" s="20">
        <v>56</v>
      </c>
      <c r="G75" s="20">
        <v>25</v>
      </c>
      <c r="H75" s="20">
        <v>36</v>
      </c>
      <c r="I75" s="20">
        <v>51</v>
      </c>
      <c r="J75" s="20">
        <v>30</v>
      </c>
      <c r="K75" s="20">
        <v>96</v>
      </c>
      <c r="L75" s="20">
        <v>152</v>
      </c>
      <c r="M75" s="20">
        <v>513</v>
      </c>
      <c r="N75" s="20">
        <v>218</v>
      </c>
    </row>
    <row r="76" spans="1:14" x14ac:dyDescent="0.2">
      <c r="A76" s="18" t="s">
        <v>430</v>
      </c>
      <c r="B76" s="18"/>
      <c r="C76" s="18"/>
      <c r="D76" s="18"/>
      <c r="E76" s="18"/>
      <c r="F76" s="18"/>
      <c r="G76" s="18"/>
      <c r="H76" s="18"/>
      <c r="I76" s="18"/>
      <c r="J76" s="18"/>
      <c r="K76" s="18"/>
      <c r="L76" s="18"/>
      <c r="M76" s="18"/>
      <c r="N76" s="18"/>
    </row>
    <row r="77" spans="1:14" x14ac:dyDescent="0.2">
      <c r="A77" s="21" t="s">
        <v>431</v>
      </c>
      <c r="B77" s="34">
        <v>366</v>
      </c>
      <c r="C77" s="34">
        <v>17</v>
      </c>
      <c r="D77" s="34">
        <v>32</v>
      </c>
      <c r="E77" s="34">
        <v>47</v>
      </c>
      <c r="F77" s="34">
        <v>17</v>
      </c>
      <c r="G77" s="34">
        <v>3</v>
      </c>
      <c r="H77" s="34">
        <v>9</v>
      </c>
      <c r="I77" s="34">
        <v>13</v>
      </c>
      <c r="J77" s="34">
        <v>14</v>
      </c>
      <c r="K77" s="34">
        <v>14</v>
      </c>
      <c r="L77" s="34">
        <v>21</v>
      </c>
      <c r="M77" s="34">
        <v>101</v>
      </c>
      <c r="N77" s="34">
        <v>78</v>
      </c>
    </row>
    <row r="78" spans="1:14" x14ac:dyDescent="0.2">
      <c r="A78" s="21" t="s">
        <v>432</v>
      </c>
      <c r="B78" s="34">
        <v>954</v>
      </c>
      <c r="C78" s="34">
        <v>35</v>
      </c>
      <c r="D78" s="34">
        <v>68</v>
      </c>
      <c r="E78" s="34">
        <v>155</v>
      </c>
      <c r="F78" s="34">
        <v>35</v>
      </c>
      <c r="G78" s="34">
        <v>13</v>
      </c>
      <c r="H78" s="34">
        <v>20</v>
      </c>
      <c r="I78" s="34">
        <v>26</v>
      </c>
      <c r="J78" s="34">
        <v>19</v>
      </c>
      <c r="K78" s="34">
        <v>64</v>
      </c>
      <c r="L78" s="34">
        <v>96</v>
      </c>
      <c r="M78" s="34">
        <v>301</v>
      </c>
      <c r="N78" s="34">
        <v>122</v>
      </c>
    </row>
    <row r="79" spans="1:14" x14ac:dyDescent="0.2">
      <c r="A79" s="19" t="s">
        <v>433</v>
      </c>
      <c r="B79" s="20">
        <v>345</v>
      </c>
      <c r="C79" s="20">
        <v>16</v>
      </c>
      <c r="D79" s="20">
        <v>38</v>
      </c>
      <c r="E79" s="20">
        <v>59</v>
      </c>
      <c r="F79" s="20">
        <v>14</v>
      </c>
      <c r="G79" s="20">
        <v>9</v>
      </c>
      <c r="H79" s="20">
        <v>12</v>
      </c>
      <c r="I79" s="20">
        <v>14</v>
      </c>
      <c r="J79" s="20">
        <v>5</v>
      </c>
      <c r="K79" s="20">
        <v>15</v>
      </c>
      <c r="L79" s="20">
        <v>30</v>
      </c>
      <c r="M79" s="20">
        <v>95</v>
      </c>
      <c r="N79" s="20">
        <v>38</v>
      </c>
    </row>
    <row r="80" spans="1:14" x14ac:dyDescent="0.2">
      <c r="A80" s="19" t="s">
        <v>434</v>
      </c>
      <c r="B80" s="20">
        <v>141</v>
      </c>
      <c r="C80" s="20">
        <v>4</v>
      </c>
      <c r="D80" s="20">
        <v>17</v>
      </c>
      <c r="E80" s="20">
        <v>24</v>
      </c>
      <c r="F80" s="20">
        <v>2</v>
      </c>
      <c r="G80" s="20">
        <v>2</v>
      </c>
      <c r="H80" s="20">
        <v>1</v>
      </c>
      <c r="I80" s="20">
        <v>6</v>
      </c>
      <c r="J80" s="20">
        <v>3</v>
      </c>
      <c r="K80" s="20">
        <v>8</v>
      </c>
      <c r="L80" s="20">
        <v>9</v>
      </c>
      <c r="M80" s="20">
        <v>49</v>
      </c>
      <c r="N80" s="20">
        <v>16</v>
      </c>
    </row>
    <row r="81" spans="1:14" x14ac:dyDescent="0.2">
      <c r="A81" s="19" t="s">
        <v>435</v>
      </c>
      <c r="B81" s="20">
        <v>56</v>
      </c>
      <c r="C81" s="20">
        <v>2</v>
      </c>
      <c r="D81" s="20">
        <v>5</v>
      </c>
      <c r="E81" s="20">
        <v>8</v>
      </c>
      <c r="F81" s="20">
        <v>1</v>
      </c>
      <c r="G81" s="20">
        <v>0</v>
      </c>
      <c r="H81" s="20">
        <v>0</v>
      </c>
      <c r="I81" s="20">
        <v>1</v>
      </c>
      <c r="J81" s="20">
        <v>0</v>
      </c>
      <c r="K81" s="20">
        <v>5</v>
      </c>
      <c r="L81" s="20">
        <v>6</v>
      </c>
      <c r="M81" s="20">
        <v>21</v>
      </c>
      <c r="N81" s="20">
        <v>7</v>
      </c>
    </row>
    <row r="82" spans="1:14" x14ac:dyDescent="0.2">
      <c r="A82" s="19" t="s">
        <v>436</v>
      </c>
      <c r="B82" s="20">
        <v>48</v>
      </c>
      <c r="C82" s="20">
        <v>0</v>
      </c>
      <c r="D82" s="20">
        <v>4</v>
      </c>
      <c r="E82" s="20">
        <v>7</v>
      </c>
      <c r="F82" s="20">
        <v>1</v>
      </c>
      <c r="G82" s="20">
        <v>0</v>
      </c>
      <c r="H82" s="20">
        <v>0</v>
      </c>
      <c r="I82" s="20">
        <v>3</v>
      </c>
      <c r="J82" s="20">
        <v>2</v>
      </c>
      <c r="K82" s="20">
        <v>3</v>
      </c>
      <c r="L82" s="20">
        <v>7</v>
      </c>
      <c r="M82" s="20">
        <v>12</v>
      </c>
      <c r="N82" s="20">
        <v>9</v>
      </c>
    </row>
    <row r="83" spans="1:14" x14ac:dyDescent="0.2">
      <c r="A83" s="19" t="s">
        <v>437</v>
      </c>
      <c r="B83" s="20">
        <v>20</v>
      </c>
      <c r="C83" s="20">
        <v>1</v>
      </c>
      <c r="D83" s="20">
        <v>1</v>
      </c>
      <c r="E83" s="20">
        <v>2</v>
      </c>
      <c r="F83" s="20">
        <v>1</v>
      </c>
      <c r="G83" s="20">
        <v>0</v>
      </c>
      <c r="H83" s="20">
        <v>1</v>
      </c>
      <c r="I83" s="20">
        <v>0</v>
      </c>
      <c r="J83" s="20">
        <v>0</v>
      </c>
      <c r="K83" s="20">
        <v>1</v>
      </c>
      <c r="L83" s="20">
        <v>2</v>
      </c>
      <c r="M83" s="20">
        <v>6</v>
      </c>
      <c r="N83" s="20">
        <v>5</v>
      </c>
    </row>
    <row r="84" spans="1:14" x14ac:dyDescent="0.2">
      <c r="A84" s="19" t="s">
        <v>438</v>
      </c>
      <c r="B84" s="20">
        <v>4</v>
      </c>
      <c r="C84" s="20">
        <v>0</v>
      </c>
      <c r="D84" s="20">
        <v>2</v>
      </c>
      <c r="E84" s="20">
        <v>0</v>
      </c>
      <c r="F84" s="20">
        <v>0</v>
      </c>
      <c r="G84" s="20">
        <v>0</v>
      </c>
      <c r="H84" s="20">
        <v>1</v>
      </c>
      <c r="I84" s="20">
        <v>0</v>
      </c>
      <c r="J84" s="20">
        <v>0</v>
      </c>
      <c r="K84" s="20">
        <v>0</v>
      </c>
      <c r="L84" s="20">
        <v>0</v>
      </c>
      <c r="M84" s="20">
        <v>0</v>
      </c>
      <c r="N84" s="20">
        <v>1</v>
      </c>
    </row>
    <row r="85" spans="1:14" x14ac:dyDescent="0.2">
      <c r="A85" s="19" t="s">
        <v>439</v>
      </c>
      <c r="B85" s="20">
        <v>2</v>
      </c>
      <c r="C85" s="20">
        <v>0</v>
      </c>
      <c r="D85" s="20">
        <v>0</v>
      </c>
      <c r="E85" s="20">
        <v>2</v>
      </c>
      <c r="F85" s="20">
        <v>0</v>
      </c>
      <c r="G85" s="20">
        <v>0</v>
      </c>
      <c r="H85" s="20">
        <v>0</v>
      </c>
      <c r="I85" s="20">
        <v>0</v>
      </c>
      <c r="J85" s="20">
        <v>0</v>
      </c>
      <c r="K85" s="20">
        <v>0</v>
      </c>
      <c r="L85" s="20">
        <v>0</v>
      </c>
      <c r="M85" s="20">
        <v>0</v>
      </c>
      <c r="N85" s="20">
        <v>0</v>
      </c>
    </row>
    <row r="86" spans="1:14" x14ac:dyDescent="0.2">
      <c r="A86" s="19" t="s">
        <v>440</v>
      </c>
      <c r="B86" s="20">
        <v>2</v>
      </c>
      <c r="C86" s="20">
        <v>0</v>
      </c>
      <c r="D86" s="20">
        <v>1</v>
      </c>
      <c r="E86" s="20">
        <v>0</v>
      </c>
      <c r="F86" s="20">
        <v>0</v>
      </c>
      <c r="G86" s="20">
        <v>0</v>
      </c>
      <c r="H86" s="20">
        <v>0</v>
      </c>
      <c r="I86" s="20">
        <v>0</v>
      </c>
      <c r="J86" s="20">
        <v>0</v>
      </c>
      <c r="K86" s="20">
        <v>0</v>
      </c>
      <c r="L86" s="20">
        <v>0</v>
      </c>
      <c r="M86" s="20">
        <v>1</v>
      </c>
      <c r="N86" s="20">
        <v>0</v>
      </c>
    </row>
    <row r="87" spans="1:14" x14ac:dyDescent="0.2">
      <c r="A87" s="19" t="s">
        <v>429</v>
      </c>
      <c r="B87" s="20">
        <v>250</v>
      </c>
      <c r="C87" s="20">
        <v>10</v>
      </c>
      <c r="D87" s="20">
        <v>21</v>
      </c>
      <c r="E87" s="20">
        <v>35</v>
      </c>
      <c r="F87" s="20">
        <v>8</v>
      </c>
      <c r="G87" s="20">
        <v>3</v>
      </c>
      <c r="H87" s="20">
        <v>2</v>
      </c>
      <c r="I87" s="20">
        <v>8</v>
      </c>
      <c r="J87" s="20">
        <v>5</v>
      </c>
      <c r="K87" s="20">
        <v>7</v>
      </c>
      <c r="L87" s="20">
        <v>14</v>
      </c>
      <c r="M87" s="20">
        <v>82</v>
      </c>
      <c r="N87" s="20">
        <v>55</v>
      </c>
    </row>
    <row r="88" spans="1:14" x14ac:dyDescent="0.2">
      <c r="A88" s="18" t="s">
        <v>441</v>
      </c>
      <c r="B88" s="18"/>
      <c r="C88" s="18"/>
      <c r="D88" s="18"/>
      <c r="E88" s="18"/>
      <c r="F88" s="18"/>
      <c r="G88" s="18"/>
      <c r="H88" s="18"/>
      <c r="I88" s="18"/>
      <c r="J88" s="18"/>
      <c r="K88" s="18"/>
      <c r="L88" s="18"/>
      <c r="M88" s="18"/>
      <c r="N88" s="18"/>
    </row>
    <row r="89" spans="1:14" x14ac:dyDescent="0.2">
      <c r="A89" s="19" t="s">
        <v>442</v>
      </c>
      <c r="B89" s="20">
        <v>1712</v>
      </c>
      <c r="C89" s="20">
        <v>63</v>
      </c>
      <c r="D89" s="20">
        <v>144</v>
      </c>
      <c r="E89" s="20">
        <v>278</v>
      </c>
      <c r="F89" s="20">
        <v>47</v>
      </c>
      <c r="G89" s="20">
        <v>26</v>
      </c>
      <c r="H89" s="20">
        <v>34</v>
      </c>
      <c r="I89" s="20">
        <v>55</v>
      </c>
      <c r="J89" s="20">
        <v>25</v>
      </c>
      <c r="K89" s="20">
        <v>92</v>
      </c>
      <c r="L89" s="20">
        <v>163</v>
      </c>
      <c r="M89" s="20">
        <v>531</v>
      </c>
      <c r="N89" s="20">
        <v>254</v>
      </c>
    </row>
    <row r="90" spans="1:14" x14ac:dyDescent="0.2">
      <c r="A90" s="19" t="s">
        <v>139</v>
      </c>
      <c r="B90" s="20">
        <v>76</v>
      </c>
      <c r="C90" s="20">
        <v>6</v>
      </c>
      <c r="D90" s="20">
        <v>6</v>
      </c>
      <c r="E90" s="20">
        <v>7</v>
      </c>
      <c r="F90" s="20">
        <v>3</v>
      </c>
      <c r="G90" s="20">
        <v>1</v>
      </c>
      <c r="H90" s="20">
        <v>7</v>
      </c>
      <c r="I90" s="20">
        <v>1</v>
      </c>
      <c r="J90" s="20">
        <v>2</v>
      </c>
      <c r="K90" s="20">
        <v>7</v>
      </c>
      <c r="L90" s="20">
        <v>4</v>
      </c>
      <c r="M90" s="20">
        <v>21</v>
      </c>
      <c r="N90" s="20">
        <v>11</v>
      </c>
    </row>
    <row r="91" spans="1:14" x14ac:dyDescent="0.2">
      <c r="A91" s="19" t="s">
        <v>443</v>
      </c>
      <c r="B91" s="20">
        <v>59</v>
      </c>
      <c r="C91" s="20">
        <v>2</v>
      </c>
      <c r="D91" s="20">
        <v>4</v>
      </c>
      <c r="E91" s="20">
        <v>8</v>
      </c>
      <c r="F91" s="20">
        <v>5</v>
      </c>
      <c r="G91" s="20">
        <v>1</v>
      </c>
      <c r="H91" s="20">
        <v>0</v>
      </c>
      <c r="I91" s="20">
        <v>3</v>
      </c>
      <c r="J91" s="20">
        <v>5</v>
      </c>
      <c r="K91" s="20">
        <v>2</v>
      </c>
      <c r="L91" s="20">
        <v>1</v>
      </c>
      <c r="M91" s="20">
        <v>16</v>
      </c>
      <c r="N91" s="20">
        <v>12</v>
      </c>
    </row>
    <row r="92" spans="1:14" x14ac:dyDescent="0.2">
      <c r="A92" s="19" t="s">
        <v>140</v>
      </c>
      <c r="B92" s="20">
        <v>194</v>
      </c>
      <c r="C92" s="20">
        <v>8</v>
      </c>
      <c r="D92" s="20">
        <v>22</v>
      </c>
      <c r="E92" s="20">
        <v>24</v>
      </c>
      <c r="F92" s="20">
        <v>18</v>
      </c>
      <c r="G92" s="20">
        <v>1</v>
      </c>
      <c r="H92" s="20">
        <v>2</v>
      </c>
      <c r="I92" s="20">
        <v>8</v>
      </c>
      <c r="J92" s="20">
        <v>13</v>
      </c>
      <c r="K92" s="20">
        <v>8</v>
      </c>
      <c r="L92" s="20">
        <v>8</v>
      </c>
      <c r="M92" s="20">
        <v>58</v>
      </c>
      <c r="N92" s="20">
        <v>24</v>
      </c>
    </row>
    <row r="93" spans="1:14" x14ac:dyDescent="0.2">
      <c r="A93" s="19" t="s">
        <v>141</v>
      </c>
      <c r="B93" s="20">
        <v>16</v>
      </c>
      <c r="C93" s="20">
        <v>1</v>
      </c>
      <c r="D93" s="20">
        <v>2</v>
      </c>
      <c r="E93" s="20">
        <v>4</v>
      </c>
      <c r="F93" s="20">
        <v>1</v>
      </c>
      <c r="G93" s="20">
        <v>0</v>
      </c>
      <c r="H93" s="20">
        <v>0</v>
      </c>
      <c r="I93" s="20">
        <v>1</v>
      </c>
      <c r="J93" s="20">
        <v>0</v>
      </c>
      <c r="K93" s="20">
        <v>2</v>
      </c>
      <c r="L93" s="20">
        <v>0</v>
      </c>
      <c r="M93" s="20">
        <v>3</v>
      </c>
      <c r="N93" s="20">
        <v>2</v>
      </c>
    </row>
    <row r="94" spans="1:14" x14ac:dyDescent="0.2">
      <c r="A94" s="19" t="s">
        <v>401</v>
      </c>
      <c r="B94" s="20">
        <v>46</v>
      </c>
      <c r="C94" s="20">
        <v>2</v>
      </c>
      <c r="D94" s="20">
        <v>5</v>
      </c>
      <c r="E94" s="20">
        <v>4</v>
      </c>
      <c r="F94" s="20">
        <v>2</v>
      </c>
      <c r="G94" s="20">
        <v>0</v>
      </c>
      <c r="H94" s="20">
        <v>3</v>
      </c>
      <c r="I94" s="20">
        <v>0</v>
      </c>
      <c r="J94" s="20">
        <v>1</v>
      </c>
      <c r="K94" s="20">
        <v>3</v>
      </c>
      <c r="L94" s="20">
        <v>2</v>
      </c>
      <c r="M94" s="20">
        <v>12</v>
      </c>
      <c r="N94" s="20">
        <v>12</v>
      </c>
    </row>
    <row r="95" spans="1:14" x14ac:dyDescent="0.2">
      <c r="A95" s="19" t="s">
        <v>429</v>
      </c>
      <c r="B95" s="20">
        <v>85</v>
      </c>
      <c r="C95" s="20">
        <v>3</v>
      </c>
      <c r="D95" s="20">
        <v>6</v>
      </c>
      <c r="E95" s="20">
        <v>14</v>
      </c>
      <c r="F95" s="20">
        <v>3</v>
      </c>
      <c r="G95" s="20">
        <v>1</v>
      </c>
      <c r="H95" s="20">
        <v>0</v>
      </c>
      <c r="I95" s="20">
        <v>3</v>
      </c>
      <c r="J95" s="20">
        <v>2</v>
      </c>
      <c r="K95" s="20">
        <v>3</v>
      </c>
      <c r="L95" s="20">
        <v>7</v>
      </c>
      <c r="M95" s="20">
        <v>27</v>
      </c>
      <c r="N95" s="20">
        <v>16</v>
      </c>
    </row>
    <row r="96" spans="1:14" x14ac:dyDescent="0.2">
      <c r="A96" s="18" t="s">
        <v>444</v>
      </c>
      <c r="B96" s="18"/>
      <c r="C96" s="18"/>
      <c r="D96" s="18"/>
      <c r="E96" s="18"/>
      <c r="F96" s="18"/>
      <c r="G96" s="18"/>
      <c r="H96" s="18"/>
      <c r="I96" s="18"/>
      <c r="J96" s="18"/>
      <c r="K96" s="18"/>
      <c r="L96" s="18"/>
      <c r="M96" s="18"/>
      <c r="N96" s="18"/>
    </row>
    <row r="97" spans="1:14" x14ac:dyDescent="0.2">
      <c r="A97" s="19" t="s">
        <v>445</v>
      </c>
      <c r="B97" s="20">
        <v>1212</v>
      </c>
      <c r="C97" s="20">
        <v>47</v>
      </c>
      <c r="D97" s="20">
        <v>105</v>
      </c>
      <c r="E97" s="20">
        <v>205</v>
      </c>
      <c r="F97" s="20">
        <v>32</v>
      </c>
      <c r="G97" s="20">
        <v>23</v>
      </c>
      <c r="H97" s="20">
        <v>29</v>
      </c>
      <c r="I97" s="20">
        <v>43</v>
      </c>
      <c r="J97" s="20">
        <v>22</v>
      </c>
      <c r="K97" s="20">
        <v>79</v>
      </c>
      <c r="L97" s="20">
        <v>110</v>
      </c>
      <c r="M97" s="20">
        <v>370</v>
      </c>
      <c r="N97" s="20">
        <v>147</v>
      </c>
    </row>
    <row r="98" spans="1:14" x14ac:dyDescent="0.2">
      <c r="A98" s="19" t="s">
        <v>446</v>
      </c>
      <c r="B98" s="20">
        <v>24</v>
      </c>
      <c r="C98" s="20">
        <v>0</v>
      </c>
      <c r="D98" s="20">
        <v>0</v>
      </c>
      <c r="E98" s="20">
        <v>6</v>
      </c>
      <c r="F98" s="20">
        <v>1</v>
      </c>
      <c r="G98" s="20">
        <v>0</v>
      </c>
      <c r="H98" s="20">
        <v>3</v>
      </c>
      <c r="I98" s="20">
        <v>1</v>
      </c>
      <c r="J98" s="20">
        <v>0</v>
      </c>
      <c r="K98" s="20">
        <v>1</v>
      </c>
      <c r="L98" s="20">
        <v>3</v>
      </c>
      <c r="M98" s="20">
        <v>9</v>
      </c>
      <c r="N98" s="20">
        <v>0</v>
      </c>
    </row>
    <row r="99" spans="1:14" x14ac:dyDescent="0.2">
      <c r="A99" s="19" t="s">
        <v>447</v>
      </c>
      <c r="B99" s="20">
        <v>76</v>
      </c>
      <c r="C99" s="20">
        <v>2</v>
      </c>
      <c r="D99" s="20">
        <v>8</v>
      </c>
      <c r="E99" s="20">
        <v>9</v>
      </c>
      <c r="F99" s="20">
        <v>4</v>
      </c>
      <c r="G99" s="20">
        <v>1</v>
      </c>
      <c r="H99" s="20">
        <v>1</v>
      </c>
      <c r="I99" s="20">
        <v>3</v>
      </c>
      <c r="J99" s="20">
        <v>1</v>
      </c>
      <c r="K99" s="20">
        <v>3</v>
      </c>
      <c r="L99" s="20">
        <v>9</v>
      </c>
      <c r="M99" s="20">
        <v>30</v>
      </c>
      <c r="N99" s="20">
        <v>5</v>
      </c>
    </row>
    <row r="100" spans="1:14" x14ac:dyDescent="0.2">
      <c r="A100" s="19" t="s">
        <v>448</v>
      </c>
      <c r="B100" s="20">
        <v>43</v>
      </c>
      <c r="C100" s="20">
        <v>5</v>
      </c>
      <c r="D100" s="20">
        <v>3</v>
      </c>
      <c r="E100" s="20">
        <v>6</v>
      </c>
      <c r="F100" s="20">
        <v>4</v>
      </c>
      <c r="G100" s="20">
        <v>2</v>
      </c>
      <c r="H100" s="20">
        <v>0</v>
      </c>
      <c r="I100" s="20">
        <v>0</v>
      </c>
      <c r="J100" s="20">
        <v>0</v>
      </c>
      <c r="K100" s="20">
        <v>4</v>
      </c>
      <c r="L100" s="20">
        <v>2</v>
      </c>
      <c r="M100" s="20">
        <v>13</v>
      </c>
      <c r="N100" s="20">
        <v>4</v>
      </c>
    </row>
    <row r="101" spans="1:14" x14ac:dyDescent="0.2">
      <c r="A101" s="19" t="s">
        <v>449</v>
      </c>
      <c r="B101" s="20">
        <v>14</v>
      </c>
      <c r="C101" s="20">
        <v>0</v>
      </c>
      <c r="D101" s="20">
        <v>1</v>
      </c>
      <c r="E101" s="20">
        <v>1</v>
      </c>
      <c r="F101" s="20">
        <v>0</v>
      </c>
      <c r="G101" s="20">
        <v>0</v>
      </c>
      <c r="H101" s="20">
        <v>0</v>
      </c>
      <c r="I101" s="20">
        <v>1</v>
      </c>
      <c r="J101" s="20">
        <v>0</v>
      </c>
      <c r="K101" s="20">
        <v>0</v>
      </c>
      <c r="L101" s="20">
        <v>6</v>
      </c>
      <c r="M101" s="20">
        <v>2</v>
      </c>
      <c r="N101" s="20">
        <v>3</v>
      </c>
    </row>
    <row r="102" spans="1:14" x14ac:dyDescent="0.2">
      <c r="A102" s="19" t="s">
        <v>450</v>
      </c>
      <c r="B102" s="20">
        <v>5</v>
      </c>
      <c r="C102" s="20">
        <v>0</v>
      </c>
      <c r="D102" s="20">
        <v>1</v>
      </c>
      <c r="E102" s="20">
        <v>0</v>
      </c>
      <c r="F102" s="20">
        <v>0</v>
      </c>
      <c r="G102" s="20">
        <v>0</v>
      </c>
      <c r="H102" s="20">
        <v>0</v>
      </c>
      <c r="I102" s="20">
        <v>0</v>
      </c>
      <c r="J102" s="20">
        <v>0</v>
      </c>
      <c r="K102" s="20">
        <v>0</v>
      </c>
      <c r="L102" s="20">
        <v>2</v>
      </c>
      <c r="M102" s="20">
        <v>1</v>
      </c>
      <c r="N102" s="20">
        <v>1</v>
      </c>
    </row>
    <row r="103" spans="1:14" x14ac:dyDescent="0.2">
      <c r="A103" s="19" t="s">
        <v>429</v>
      </c>
      <c r="B103" s="20">
        <v>414</v>
      </c>
      <c r="C103" s="20">
        <v>15</v>
      </c>
      <c r="D103" s="20">
        <v>32</v>
      </c>
      <c r="E103" s="20">
        <v>58</v>
      </c>
      <c r="F103" s="20">
        <v>9</v>
      </c>
      <c r="G103" s="20">
        <v>1</v>
      </c>
      <c r="H103" s="20">
        <v>8</v>
      </c>
      <c r="I103" s="20">
        <v>8</v>
      </c>
      <c r="J103" s="20">
        <v>4</v>
      </c>
      <c r="K103" s="20">
        <v>12</v>
      </c>
      <c r="L103" s="20">
        <v>35</v>
      </c>
      <c r="M103" s="20">
        <v>127</v>
      </c>
      <c r="N103" s="20">
        <v>105</v>
      </c>
    </row>
    <row r="104" spans="1:14" x14ac:dyDescent="0.2">
      <c r="A104" s="18" t="s">
        <v>451</v>
      </c>
      <c r="B104" s="18"/>
      <c r="C104" s="18"/>
      <c r="D104" s="18"/>
      <c r="E104" s="18"/>
      <c r="F104" s="18"/>
      <c r="G104" s="18"/>
      <c r="H104" s="18"/>
      <c r="I104" s="18"/>
      <c r="J104" s="18"/>
      <c r="K104" s="18"/>
      <c r="L104" s="18"/>
      <c r="M104" s="18"/>
      <c r="N104" s="18"/>
    </row>
    <row r="105" spans="1:14" x14ac:dyDescent="0.2">
      <c r="A105" s="19" t="s">
        <v>445</v>
      </c>
      <c r="B105" s="20">
        <v>13</v>
      </c>
      <c r="C105" s="20">
        <v>0</v>
      </c>
      <c r="D105" s="20">
        <v>1</v>
      </c>
      <c r="E105" s="20">
        <v>0</v>
      </c>
      <c r="F105" s="20">
        <v>0</v>
      </c>
      <c r="G105" s="20">
        <v>0</v>
      </c>
      <c r="H105" s="20">
        <v>1</v>
      </c>
      <c r="I105" s="20">
        <v>0</v>
      </c>
      <c r="J105" s="20">
        <v>1</v>
      </c>
      <c r="K105" s="20">
        <v>1</v>
      </c>
      <c r="L105" s="20">
        <v>2</v>
      </c>
      <c r="M105" s="20">
        <v>3</v>
      </c>
      <c r="N105" s="20">
        <v>4</v>
      </c>
    </row>
    <row r="106" spans="1:14" x14ac:dyDescent="0.2">
      <c r="A106" s="19" t="s">
        <v>446</v>
      </c>
      <c r="B106" s="20">
        <v>89</v>
      </c>
      <c r="C106" s="20">
        <v>4</v>
      </c>
      <c r="D106" s="20">
        <v>4</v>
      </c>
      <c r="E106" s="20">
        <v>11</v>
      </c>
      <c r="F106" s="20">
        <v>9</v>
      </c>
      <c r="G106" s="20">
        <v>1</v>
      </c>
      <c r="H106" s="20">
        <v>2</v>
      </c>
      <c r="I106" s="20">
        <v>4</v>
      </c>
      <c r="J106" s="20">
        <v>4</v>
      </c>
      <c r="K106" s="20">
        <v>3</v>
      </c>
      <c r="L106" s="20">
        <v>1</v>
      </c>
      <c r="M106" s="20">
        <v>30</v>
      </c>
      <c r="N106" s="20">
        <v>16</v>
      </c>
    </row>
    <row r="107" spans="1:14" x14ac:dyDescent="0.2">
      <c r="A107" s="19" t="s">
        <v>447</v>
      </c>
      <c r="B107" s="20">
        <v>143</v>
      </c>
      <c r="C107" s="20">
        <v>5</v>
      </c>
      <c r="D107" s="20">
        <v>23</v>
      </c>
      <c r="E107" s="20">
        <v>20</v>
      </c>
      <c r="F107" s="20">
        <v>12</v>
      </c>
      <c r="G107" s="20">
        <v>1</v>
      </c>
      <c r="H107" s="20">
        <v>1</v>
      </c>
      <c r="I107" s="20">
        <v>5</v>
      </c>
      <c r="J107" s="20">
        <v>9</v>
      </c>
      <c r="K107" s="20">
        <v>7</v>
      </c>
      <c r="L107" s="20">
        <v>5</v>
      </c>
      <c r="M107" s="20">
        <v>40</v>
      </c>
      <c r="N107" s="20">
        <v>15</v>
      </c>
    </row>
    <row r="108" spans="1:14" x14ac:dyDescent="0.2">
      <c r="A108" s="19" t="s">
        <v>448</v>
      </c>
      <c r="B108" s="20">
        <v>27</v>
      </c>
      <c r="C108" s="20">
        <v>2</v>
      </c>
      <c r="D108" s="20">
        <v>3</v>
      </c>
      <c r="E108" s="20">
        <v>5</v>
      </c>
      <c r="F108" s="20">
        <v>1</v>
      </c>
      <c r="G108" s="20">
        <v>0</v>
      </c>
      <c r="H108" s="20">
        <v>0</v>
      </c>
      <c r="I108" s="20">
        <v>2</v>
      </c>
      <c r="J108" s="20">
        <v>3</v>
      </c>
      <c r="K108" s="20">
        <v>2</v>
      </c>
      <c r="L108" s="20">
        <v>3</v>
      </c>
      <c r="M108" s="20">
        <v>4</v>
      </c>
      <c r="N108" s="20">
        <v>2</v>
      </c>
    </row>
    <row r="109" spans="1:14" x14ac:dyDescent="0.2">
      <c r="A109" s="19" t="s">
        <v>449</v>
      </c>
      <c r="B109" s="20">
        <v>5</v>
      </c>
      <c r="C109" s="20">
        <v>0</v>
      </c>
      <c r="D109" s="20">
        <v>0</v>
      </c>
      <c r="E109" s="20">
        <v>0</v>
      </c>
      <c r="F109" s="20">
        <v>1</v>
      </c>
      <c r="G109" s="20">
        <v>0</v>
      </c>
      <c r="H109" s="20">
        <v>0</v>
      </c>
      <c r="I109" s="20">
        <v>0</v>
      </c>
      <c r="J109" s="20">
        <v>1</v>
      </c>
      <c r="K109" s="20">
        <v>0</v>
      </c>
      <c r="L109" s="20">
        <v>0</v>
      </c>
      <c r="M109" s="20">
        <v>2</v>
      </c>
      <c r="N109" s="20">
        <v>1</v>
      </c>
    </row>
    <row r="110" spans="1:14" x14ac:dyDescent="0.2">
      <c r="A110" s="19" t="s">
        <v>450</v>
      </c>
      <c r="B110" s="20">
        <v>10</v>
      </c>
      <c r="C110" s="20">
        <v>0</v>
      </c>
      <c r="D110" s="20">
        <v>2</v>
      </c>
      <c r="E110" s="20">
        <v>1</v>
      </c>
      <c r="F110" s="20">
        <v>1</v>
      </c>
      <c r="G110" s="20">
        <v>0</v>
      </c>
      <c r="H110" s="20">
        <v>0</v>
      </c>
      <c r="I110" s="20">
        <v>0</v>
      </c>
      <c r="J110" s="20">
        <v>1</v>
      </c>
      <c r="K110" s="20">
        <v>1</v>
      </c>
      <c r="L110" s="20">
        <v>0</v>
      </c>
      <c r="M110" s="20">
        <v>3</v>
      </c>
      <c r="N110" s="20">
        <v>1</v>
      </c>
    </row>
    <row r="111" spans="1:14" x14ac:dyDescent="0.2">
      <c r="A111" s="19" t="s">
        <v>429</v>
      </c>
      <c r="B111" s="20">
        <v>28</v>
      </c>
      <c r="C111" s="20">
        <v>2</v>
      </c>
      <c r="D111" s="20">
        <v>0</v>
      </c>
      <c r="E111" s="20">
        <v>3</v>
      </c>
      <c r="F111" s="20">
        <v>2</v>
      </c>
      <c r="G111" s="20">
        <v>0</v>
      </c>
      <c r="H111" s="20">
        <v>1</v>
      </c>
      <c r="I111" s="20">
        <v>1</v>
      </c>
      <c r="J111" s="20">
        <v>0</v>
      </c>
      <c r="K111" s="20">
        <v>1</v>
      </c>
      <c r="L111" s="20">
        <v>0</v>
      </c>
      <c r="M111" s="20">
        <v>7</v>
      </c>
      <c r="N111" s="20">
        <v>11</v>
      </c>
    </row>
    <row r="112" spans="1:14" x14ac:dyDescent="0.2">
      <c r="A112" s="18" t="s">
        <v>142</v>
      </c>
      <c r="B112" s="18"/>
      <c r="C112" s="18"/>
      <c r="D112" s="18"/>
      <c r="E112" s="18"/>
      <c r="F112" s="18"/>
      <c r="G112" s="18"/>
      <c r="H112" s="18"/>
      <c r="I112" s="18"/>
      <c r="J112" s="18"/>
      <c r="K112" s="18"/>
      <c r="L112" s="18"/>
      <c r="M112" s="18"/>
      <c r="N112" s="18"/>
    </row>
    <row r="113" spans="1:14" x14ac:dyDescent="0.2">
      <c r="A113" s="19" t="s">
        <v>452</v>
      </c>
      <c r="B113" s="20">
        <v>90</v>
      </c>
      <c r="C113" s="20">
        <v>5</v>
      </c>
      <c r="D113" s="20">
        <v>7</v>
      </c>
      <c r="E113" s="20">
        <v>15</v>
      </c>
      <c r="F113" s="20">
        <v>5</v>
      </c>
      <c r="G113" s="20">
        <v>3</v>
      </c>
      <c r="H113" s="20">
        <v>4</v>
      </c>
      <c r="I113" s="20">
        <v>6</v>
      </c>
      <c r="J113" s="20">
        <v>2</v>
      </c>
      <c r="K113" s="20">
        <v>9</v>
      </c>
      <c r="L113" s="20">
        <v>7</v>
      </c>
      <c r="M113" s="20">
        <v>16</v>
      </c>
      <c r="N113" s="20">
        <v>11</v>
      </c>
    </row>
    <row r="114" spans="1:14" x14ac:dyDescent="0.2">
      <c r="A114" s="19" t="s">
        <v>453</v>
      </c>
      <c r="B114" s="20">
        <v>307</v>
      </c>
      <c r="C114" s="20">
        <v>14</v>
      </c>
      <c r="D114" s="20">
        <v>25</v>
      </c>
      <c r="E114" s="20">
        <v>42</v>
      </c>
      <c r="F114" s="20">
        <v>21</v>
      </c>
      <c r="G114" s="20">
        <v>9</v>
      </c>
      <c r="H114" s="20">
        <v>11</v>
      </c>
      <c r="I114" s="20">
        <v>15</v>
      </c>
      <c r="J114" s="20">
        <v>7</v>
      </c>
      <c r="K114" s="20">
        <v>17</v>
      </c>
      <c r="L114" s="20">
        <v>35</v>
      </c>
      <c r="M114" s="20">
        <v>83</v>
      </c>
      <c r="N114" s="20">
        <v>28</v>
      </c>
    </row>
    <row r="115" spans="1:14" x14ac:dyDescent="0.2">
      <c r="A115" s="19" t="s">
        <v>454</v>
      </c>
      <c r="B115" s="20">
        <v>392</v>
      </c>
      <c r="C115" s="20">
        <v>12</v>
      </c>
      <c r="D115" s="20">
        <v>38</v>
      </c>
      <c r="E115" s="20">
        <v>61</v>
      </c>
      <c r="F115" s="20">
        <v>10</v>
      </c>
      <c r="G115" s="20">
        <v>5</v>
      </c>
      <c r="H115" s="20">
        <v>10</v>
      </c>
      <c r="I115" s="20">
        <v>17</v>
      </c>
      <c r="J115" s="20">
        <v>12</v>
      </c>
      <c r="K115" s="20">
        <v>30</v>
      </c>
      <c r="L115" s="20">
        <v>45</v>
      </c>
      <c r="M115" s="20">
        <v>116</v>
      </c>
      <c r="N115" s="20">
        <v>36</v>
      </c>
    </row>
    <row r="116" spans="1:14" x14ac:dyDescent="0.2">
      <c r="A116" s="19" t="s">
        <v>455</v>
      </c>
      <c r="B116" s="20">
        <v>379</v>
      </c>
      <c r="C116" s="20">
        <v>15</v>
      </c>
      <c r="D116" s="20">
        <v>26</v>
      </c>
      <c r="E116" s="20">
        <v>70</v>
      </c>
      <c r="F116" s="20">
        <v>15</v>
      </c>
      <c r="G116" s="20">
        <v>5</v>
      </c>
      <c r="H116" s="20">
        <v>9</v>
      </c>
      <c r="I116" s="20">
        <v>6</v>
      </c>
      <c r="J116" s="20">
        <v>7</v>
      </c>
      <c r="K116" s="20">
        <v>16</v>
      </c>
      <c r="L116" s="20">
        <v>29</v>
      </c>
      <c r="M116" s="20">
        <v>125</v>
      </c>
      <c r="N116" s="20">
        <v>56</v>
      </c>
    </row>
    <row r="117" spans="1:14" x14ac:dyDescent="0.2">
      <c r="A117" s="19" t="s">
        <v>456</v>
      </c>
      <c r="B117" s="20">
        <v>951</v>
      </c>
      <c r="C117" s="20">
        <v>37</v>
      </c>
      <c r="D117" s="20">
        <v>87</v>
      </c>
      <c r="E117" s="20">
        <v>136</v>
      </c>
      <c r="F117" s="20">
        <v>26</v>
      </c>
      <c r="G117" s="20">
        <v>7</v>
      </c>
      <c r="H117" s="20">
        <v>12</v>
      </c>
      <c r="I117" s="20">
        <v>24</v>
      </c>
      <c r="J117" s="20">
        <v>17</v>
      </c>
      <c r="K117" s="20">
        <v>42</v>
      </c>
      <c r="L117" s="20">
        <v>66</v>
      </c>
      <c r="M117" s="20">
        <v>309</v>
      </c>
      <c r="N117" s="20">
        <v>188</v>
      </c>
    </row>
    <row r="118" spans="1:14" x14ac:dyDescent="0.2">
      <c r="A118" s="19" t="s">
        <v>429</v>
      </c>
      <c r="B118" s="20">
        <v>69</v>
      </c>
      <c r="C118" s="20">
        <v>2</v>
      </c>
      <c r="D118" s="20">
        <v>6</v>
      </c>
      <c r="E118" s="20">
        <v>15</v>
      </c>
      <c r="F118" s="20">
        <v>2</v>
      </c>
      <c r="G118" s="20">
        <v>1</v>
      </c>
      <c r="H118" s="20">
        <v>0</v>
      </c>
      <c r="I118" s="20">
        <v>3</v>
      </c>
      <c r="J118" s="20">
        <v>3</v>
      </c>
      <c r="K118" s="20">
        <v>3</v>
      </c>
      <c r="L118" s="20">
        <v>3</v>
      </c>
      <c r="M118" s="20">
        <v>19</v>
      </c>
      <c r="N118" s="20">
        <v>12</v>
      </c>
    </row>
    <row r="119" spans="1:14" x14ac:dyDescent="0.2">
      <c r="A119" s="18" t="s">
        <v>143</v>
      </c>
      <c r="B119" s="18"/>
      <c r="C119" s="18"/>
      <c r="D119" s="18"/>
      <c r="E119" s="18"/>
      <c r="F119" s="18"/>
      <c r="G119" s="18"/>
      <c r="H119" s="18"/>
      <c r="I119" s="18"/>
      <c r="J119" s="18"/>
      <c r="K119" s="18"/>
      <c r="L119" s="18"/>
      <c r="M119" s="18"/>
      <c r="N119" s="18"/>
    </row>
    <row r="120" spans="1:14" x14ac:dyDescent="0.2">
      <c r="A120" s="21" t="s">
        <v>457</v>
      </c>
      <c r="B120" s="21"/>
      <c r="C120" s="21"/>
      <c r="D120" s="21"/>
      <c r="E120" s="21"/>
      <c r="F120" s="21"/>
      <c r="G120" s="21"/>
      <c r="H120" s="21"/>
      <c r="I120" s="21"/>
      <c r="J120" s="21"/>
      <c r="K120" s="21"/>
      <c r="L120" s="21"/>
      <c r="M120" s="21"/>
      <c r="N120" s="21"/>
    </row>
    <row r="121" spans="1:14" x14ac:dyDescent="0.2">
      <c r="A121" s="19" t="s">
        <v>458</v>
      </c>
      <c r="B121" s="20">
        <v>546</v>
      </c>
      <c r="C121" s="20">
        <v>32</v>
      </c>
      <c r="D121" s="20">
        <v>56</v>
      </c>
      <c r="E121" s="20">
        <v>84</v>
      </c>
      <c r="F121" s="20">
        <v>21</v>
      </c>
      <c r="G121" s="20">
        <v>13</v>
      </c>
      <c r="H121" s="20">
        <v>14</v>
      </c>
      <c r="I121" s="20">
        <v>27</v>
      </c>
      <c r="J121" s="20">
        <v>9</v>
      </c>
      <c r="K121" s="20">
        <v>34</v>
      </c>
      <c r="L121" s="20">
        <v>50</v>
      </c>
      <c r="M121" s="20">
        <v>149</v>
      </c>
      <c r="N121" s="20">
        <v>57</v>
      </c>
    </row>
    <row r="122" spans="1:14" x14ac:dyDescent="0.2">
      <c r="A122" s="19" t="s">
        <v>459</v>
      </c>
      <c r="B122" s="20">
        <v>531</v>
      </c>
      <c r="C122" s="20">
        <v>19</v>
      </c>
      <c r="D122" s="20">
        <v>43</v>
      </c>
      <c r="E122" s="20">
        <v>77</v>
      </c>
      <c r="F122" s="20">
        <v>23</v>
      </c>
      <c r="G122" s="20">
        <v>10</v>
      </c>
      <c r="H122" s="20">
        <v>16</v>
      </c>
      <c r="I122" s="20">
        <v>19</v>
      </c>
      <c r="J122" s="20">
        <v>16</v>
      </c>
      <c r="K122" s="20">
        <v>33</v>
      </c>
      <c r="L122" s="20">
        <v>51</v>
      </c>
      <c r="M122" s="20">
        <v>165</v>
      </c>
      <c r="N122" s="20">
        <v>59</v>
      </c>
    </row>
    <row r="123" spans="1:14" x14ac:dyDescent="0.2">
      <c r="A123" s="19" t="s">
        <v>460</v>
      </c>
      <c r="B123" s="20">
        <v>205</v>
      </c>
      <c r="C123" s="20">
        <v>8</v>
      </c>
      <c r="D123" s="20">
        <v>14</v>
      </c>
      <c r="E123" s="20">
        <v>33</v>
      </c>
      <c r="F123" s="20">
        <v>8</v>
      </c>
      <c r="G123" s="20">
        <v>1</v>
      </c>
      <c r="H123" s="20">
        <v>4</v>
      </c>
      <c r="I123" s="20">
        <v>6</v>
      </c>
      <c r="J123" s="20">
        <v>2</v>
      </c>
      <c r="K123" s="20">
        <v>15</v>
      </c>
      <c r="L123" s="20">
        <v>19</v>
      </c>
      <c r="M123" s="20">
        <v>64</v>
      </c>
      <c r="N123" s="20">
        <v>31</v>
      </c>
    </row>
    <row r="124" spans="1:14" x14ac:dyDescent="0.2">
      <c r="A124" s="19" t="s">
        <v>461</v>
      </c>
      <c r="B124" s="20">
        <v>762</v>
      </c>
      <c r="C124" s="20">
        <v>24</v>
      </c>
      <c r="D124" s="20">
        <v>69</v>
      </c>
      <c r="E124" s="20">
        <v>117</v>
      </c>
      <c r="F124" s="20">
        <v>22</v>
      </c>
      <c r="G124" s="20">
        <v>5</v>
      </c>
      <c r="H124" s="20">
        <v>10</v>
      </c>
      <c r="I124" s="20">
        <v>15</v>
      </c>
      <c r="J124" s="20">
        <v>16</v>
      </c>
      <c r="K124" s="20">
        <v>30</v>
      </c>
      <c r="L124" s="20">
        <v>56</v>
      </c>
      <c r="M124" s="20">
        <v>247</v>
      </c>
      <c r="N124" s="20">
        <v>151</v>
      </c>
    </row>
    <row r="125" spans="1:14" x14ac:dyDescent="0.2">
      <c r="A125" s="19" t="s">
        <v>429</v>
      </c>
      <c r="B125" s="20">
        <v>144</v>
      </c>
      <c r="C125" s="20">
        <v>2</v>
      </c>
      <c r="D125" s="20">
        <v>7</v>
      </c>
      <c r="E125" s="20">
        <v>28</v>
      </c>
      <c r="F125" s="20">
        <v>5</v>
      </c>
      <c r="G125" s="20">
        <v>1</v>
      </c>
      <c r="H125" s="20">
        <v>2</v>
      </c>
      <c r="I125" s="20">
        <v>4</v>
      </c>
      <c r="J125" s="20">
        <v>5</v>
      </c>
      <c r="K125" s="20">
        <v>5</v>
      </c>
      <c r="L125" s="20">
        <v>9</v>
      </c>
      <c r="M125" s="20">
        <v>43</v>
      </c>
      <c r="N125" s="20">
        <v>33</v>
      </c>
    </row>
    <row r="126" spans="1:14" x14ac:dyDescent="0.2">
      <c r="A126" s="18" t="s">
        <v>143</v>
      </c>
      <c r="B126" s="18"/>
      <c r="C126" s="18"/>
      <c r="D126" s="18"/>
      <c r="E126" s="18"/>
      <c r="F126" s="18"/>
      <c r="G126" s="18"/>
      <c r="H126" s="18"/>
      <c r="I126" s="18"/>
      <c r="J126" s="18"/>
      <c r="K126" s="18"/>
      <c r="L126" s="18"/>
      <c r="M126" s="18"/>
      <c r="N126" s="18"/>
    </row>
    <row r="127" spans="1:14" x14ac:dyDescent="0.2">
      <c r="A127" s="21" t="s">
        <v>462</v>
      </c>
      <c r="B127" s="21"/>
      <c r="C127" s="21"/>
      <c r="D127" s="21"/>
      <c r="E127" s="21"/>
      <c r="F127" s="21"/>
      <c r="G127" s="21"/>
      <c r="H127" s="21"/>
      <c r="I127" s="21"/>
      <c r="J127" s="21"/>
      <c r="K127" s="21"/>
      <c r="L127" s="21"/>
      <c r="M127" s="21"/>
      <c r="N127" s="21"/>
    </row>
    <row r="128" spans="1:14" x14ac:dyDescent="0.2">
      <c r="A128" s="19" t="s">
        <v>458</v>
      </c>
      <c r="B128" s="20">
        <v>285</v>
      </c>
      <c r="C128" s="20">
        <v>12</v>
      </c>
      <c r="D128" s="20">
        <v>30</v>
      </c>
      <c r="E128" s="20">
        <v>47</v>
      </c>
      <c r="F128" s="20">
        <v>17</v>
      </c>
      <c r="G128" s="20">
        <v>11</v>
      </c>
      <c r="H128" s="20">
        <v>7</v>
      </c>
      <c r="I128" s="20">
        <v>19</v>
      </c>
      <c r="J128" s="20">
        <v>4</v>
      </c>
      <c r="K128" s="20">
        <v>16</v>
      </c>
      <c r="L128" s="20">
        <v>34</v>
      </c>
      <c r="M128" s="20">
        <v>70</v>
      </c>
      <c r="N128" s="20">
        <v>18</v>
      </c>
    </row>
    <row r="129" spans="1:14" x14ac:dyDescent="0.2">
      <c r="A129" s="19" t="s">
        <v>459</v>
      </c>
      <c r="B129" s="20">
        <v>217</v>
      </c>
      <c r="C129" s="20">
        <v>9</v>
      </c>
      <c r="D129" s="20">
        <v>16</v>
      </c>
      <c r="E129" s="20">
        <v>38</v>
      </c>
      <c r="F129" s="20">
        <v>3</v>
      </c>
      <c r="G129" s="20">
        <v>5</v>
      </c>
      <c r="H129" s="20">
        <v>9</v>
      </c>
      <c r="I129" s="20">
        <v>11</v>
      </c>
      <c r="J129" s="20">
        <v>5</v>
      </c>
      <c r="K129" s="20">
        <v>15</v>
      </c>
      <c r="L129" s="20">
        <v>25</v>
      </c>
      <c r="M129" s="20">
        <v>62</v>
      </c>
      <c r="N129" s="20">
        <v>19</v>
      </c>
    </row>
    <row r="130" spans="1:14" x14ac:dyDescent="0.2">
      <c r="A130" s="19" t="s">
        <v>460</v>
      </c>
      <c r="B130" s="20">
        <v>142</v>
      </c>
      <c r="C130" s="20">
        <v>7</v>
      </c>
      <c r="D130" s="20">
        <v>12</v>
      </c>
      <c r="E130" s="20">
        <v>15</v>
      </c>
      <c r="F130" s="20">
        <v>9</v>
      </c>
      <c r="G130" s="20">
        <v>0</v>
      </c>
      <c r="H130" s="20">
        <v>4</v>
      </c>
      <c r="I130" s="20">
        <v>3</v>
      </c>
      <c r="J130" s="20">
        <v>1</v>
      </c>
      <c r="K130" s="20">
        <v>11</v>
      </c>
      <c r="L130" s="20">
        <v>18</v>
      </c>
      <c r="M130" s="20">
        <v>45</v>
      </c>
      <c r="N130" s="20">
        <v>17</v>
      </c>
    </row>
    <row r="131" spans="1:14" x14ac:dyDescent="0.2">
      <c r="A131" s="19" t="s">
        <v>461</v>
      </c>
      <c r="B131" s="20">
        <v>1184</v>
      </c>
      <c r="C131" s="20">
        <v>42</v>
      </c>
      <c r="D131" s="20">
        <v>105</v>
      </c>
      <c r="E131" s="20">
        <v>192</v>
      </c>
      <c r="F131" s="20">
        <v>41</v>
      </c>
      <c r="G131" s="20">
        <v>12</v>
      </c>
      <c r="H131" s="20">
        <v>17</v>
      </c>
      <c r="I131" s="20">
        <v>25</v>
      </c>
      <c r="J131" s="20">
        <v>27</v>
      </c>
      <c r="K131" s="20">
        <v>60</v>
      </c>
      <c r="L131" s="20">
        <v>88</v>
      </c>
      <c r="M131" s="20">
        <v>382</v>
      </c>
      <c r="N131" s="20">
        <v>193</v>
      </c>
    </row>
    <row r="132" spans="1:14" x14ac:dyDescent="0.2">
      <c r="A132" s="19" t="s">
        <v>429</v>
      </c>
      <c r="B132" s="20">
        <v>360</v>
      </c>
      <c r="C132" s="20">
        <v>15</v>
      </c>
      <c r="D132" s="20">
        <v>26</v>
      </c>
      <c r="E132" s="20">
        <v>47</v>
      </c>
      <c r="F132" s="20">
        <v>9</v>
      </c>
      <c r="G132" s="20">
        <v>2</v>
      </c>
      <c r="H132" s="20">
        <v>9</v>
      </c>
      <c r="I132" s="20">
        <v>13</v>
      </c>
      <c r="J132" s="20">
        <v>11</v>
      </c>
      <c r="K132" s="20">
        <v>15</v>
      </c>
      <c r="L132" s="20">
        <v>20</v>
      </c>
      <c r="M132" s="20">
        <v>109</v>
      </c>
      <c r="N132" s="20">
        <v>84</v>
      </c>
    </row>
    <row r="133" spans="1:14" x14ac:dyDescent="0.2">
      <c r="A133" s="18" t="s">
        <v>143</v>
      </c>
      <c r="B133" s="18"/>
      <c r="C133" s="18"/>
      <c r="D133" s="18"/>
      <c r="E133" s="18"/>
      <c r="F133" s="18"/>
      <c r="G133" s="18"/>
      <c r="H133" s="18"/>
      <c r="I133" s="18"/>
      <c r="J133" s="18"/>
      <c r="K133" s="18"/>
      <c r="L133" s="18"/>
      <c r="M133" s="18"/>
      <c r="N133" s="18"/>
    </row>
    <row r="134" spans="1:14" x14ac:dyDescent="0.2">
      <c r="A134" s="21" t="s">
        <v>463</v>
      </c>
      <c r="B134" s="21"/>
      <c r="C134" s="21"/>
      <c r="D134" s="21"/>
      <c r="E134" s="21"/>
      <c r="F134" s="21"/>
      <c r="G134" s="21"/>
      <c r="H134" s="21"/>
      <c r="I134" s="21"/>
      <c r="J134" s="21"/>
      <c r="K134" s="21"/>
      <c r="L134" s="21"/>
      <c r="M134" s="21"/>
      <c r="N134" s="21"/>
    </row>
    <row r="135" spans="1:14" x14ac:dyDescent="0.2">
      <c r="A135" s="19" t="s">
        <v>458</v>
      </c>
      <c r="B135" s="20">
        <v>330</v>
      </c>
      <c r="C135" s="20">
        <v>18</v>
      </c>
      <c r="D135" s="20">
        <v>39</v>
      </c>
      <c r="E135" s="20">
        <v>53</v>
      </c>
      <c r="F135" s="20">
        <v>14</v>
      </c>
      <c r="G135" s="20">
        <v>8</v>
      </c>
      <c r="H135" s="20">
        <v>9</v>
      </c>
      <c r="I135" s="20">
        <v>13</v>
      </c>
      <c r="J135" s="20">
        <v>8</v>
      </c>
      <c r="K135" s="20">
        <v>25</v>
      </c>
      <c r="L135" s="20">
        <v>35</v>
      </c>
      <c r="M135" s="20">
        <v>84</v>
      </c>
      <c r="N135" s="20">
        <v>24</v>
      </c>
    </row>
    <row r="136" spans="1:14" x14ac:dyDescent="0.2">
      <c r="A136" s="19" t="s">
        <v>459</v>
      </c>
      <c r="B136" s="20">
        <v>326</v>
      </c>
      <c r="C136" s="20">
        <v>9</v>
      </c>
      <c r="D136" s="20">
        <v>35</v>
      </c>
      <c r="E136" s="20">
        <v>51</v>
      </c>
      <c r="F136" s="20">
        <v>12</v>
      </c>
      <c r="G136" s="20">
        <v>10</v>
      </c>
      <c r="H136" s="20">
        <v>7</v>
      </c>
      <c r="I136" s="20">
        <v>18</v>
      </c>
      <c r="J136" s="20">
        <v>9</v>
      </c>
      <c r="K136" s="20">
        <v>27</v>
      </c>
      <c r="L136" s="20">
        <v>30</v>
      </c>
      <c r="M136" s="20">
        <v>91</v>
      </c>
      <c r="N136" s="20">
        <v>27</v>
      </c>
    </row>
    <row r="137" spans="1:14" x14ac:dyDescent="0.2">
      <c r="A137" s="19" t="s">
        <v>460</v>
      </c>
      <c r="B137" s="20">
        <v>133</v>
      </c>
      <c r="C137" s="20">
        <v>5</v>
      </c>
      <c r="D137" s="20">
        <v>8</v>
      </c>
      <c r="E137" s="20">
        <v>17</v>
      </c>
      <c r="F137" s="20">
        <v>7</v>
      </c>
      <c r="G137" s="20">
        <v>2</v>
      </c>
      <c r="H137" s="20">
        <v>6</v>
      </c>
      <c r="I137" s="20">
        <v>5</v>
      </c>
      <c r="J137" s="20">
        <v>7</v>
      </c>
      <c r="K137" s="20">
        <v>10</v>
      </c>
      <c r="L137" s="20">
        <v>18</v>
      </c>
      <c r="M137" s="20">
        <v>34</v>
      </c>
      <c r="N137" s="20">
        <v>14</v>
      </c>
    </row>
    <row r="138" spans="1:14" x14ac:dyDescent="0.2">
      <c r="A138" s="19" t="s">
        <v>461</v>
      </c>
      <c r="B138" s="20">
        <v>1070</v>
      </c>
      <c r="C138" s="20">
        <v>38</v>
      </c>
      <c r="D138" s="20">
        <v>85</v>
      </c>
      <c r="E138" s="20">
        <v>173</v>
      </c>
      <c r="F138" s="20">
        <v>38</v>
      </c>
      <c r="G138" s="20">
        <v>8</v>
      </c>
      <c r="H138" s="20">
        <v>19</v>
      </c>
      <c r="I138" s="20">
        <v>24</v>
      </c>
      <c r="J138" s="20">
        <v>17</v>
      </c>
      <c r="K138" s="20">
        <v>42</v>
      </c>
      <c r="L138" s="20">
        <v>83</v>
      </c>
      <c r="M138" s="20">
        <v>354</v>
      </c>
      <c r="N138" s="20">
        <v>189</v>
      </c>
    </row>
    <row r="139" spans="1:14" x14ac:dyDescent="0.2">
      <c r="A139" s="19" t="s">
        <v>429</v>
      </c>
      <c r="B139" s="20">
        <v>329</v>
      </c>
      <c r="C139" s="20">
        <v>15</v>
      </c>
      <c r="D139" s="20">
        <v>22</v>
      </c>
      <c r="E139" s="20">
        <v>45</v>
      </c>
      <c r="F139" s="20">
        <v>8</v>
      </c>
      <c r="G139" s="20">
        <v>2</v>
      </c>
      <c r="H139" s="20">
        <v>5</v>
      </c>
      <c r="I139" s="20">
        <v>11</v>
      </c>
      <c r="J139" s="20">
        <v>7</v>
      </c>
      <c r="K139" s="20">
        <v>13</v>
      </c>
      <c r="L139" s="20">
        <v>19</v>
      </c>
      <c r="M139" s="20">
        <v>105</v>
      </c>
      <c r="N139" s="20">
        <v>77</v>
      </c>
    </row>
    <row r="140" spans="1:14" x14ac:dyDescent="0.2">
      <c r="A140" s="18" t="s">
        <v>143</v>
      </c>
      <c r="B140" s="18"/>
      <c r="C140" s="18"/>
      <c r="D140" s="18"/>
      <c r="E140" s="18"/>
      <c r="F140" s="18"/>
      <c r="G140" s="18"/>
      <c r="H140" s="18"/>
      <c r="I140" s="18"/>
      <c r="J140" s="18"/>
      <c r="K140" s="18"/>
      <c r="L140" s="18"/>
      <c r="M140" s="18"/>
      <c r="N140" s="18"/>
    </row>
    <row r="141" spans="1:14" x14ac:dyDescent="0.2">
      <c r="A141" s="21" t="s">
        <v>464</v>
      </c>
      <c r="B141" s="21"/>
      <c r="C141" s="21"/>
      <c r="D141" s="21"/>
      <c r="E141" s="21"/>
      <c r="F141" s="21"/>
      <c r="G141" s="21"/>
      <c r="H141" s="21"/>
      <c r="I141" s="21"/>
      <c r="J141" s="21"/>
      <c r="K141" s="21"/>
      <c r="L141" s="21"/>
      <c r="M141" s="21"/>
      <c r="N141" s="21"/>
    </row>
    <row r="142" spans="1:14" x14ac:dyDescent="0.2">
      <c r="A142" s="19" t="s">
        <v>458</v>
      </c>
      <c r="B142" s="20">
        <v>39</v>
      </c>
      <c r="C142" s="20">
        <v>0</v>
      </c>
      <c r="D142" s="20">
        <v>3</v>
      </c>
      <c r="E142" s="20">
        <v>10</v>
      </c>
      <c r="F142" s="20">
        <v>1</v>
      </c>
      <c r="G142" s="20">
        <v>1</v>
      </c>
      <c r="H142" s="20">
        <v>1</v>
      </c>
      <c r="I142" s="20">
        <v>0</v>
      </c>
      <c r="J142" s="20">
        <v>1</v>
      </c>
      <c r="K142" s="20">
        <v>2</v>
      </c>
      <c r="L142" s="20">
        <v>3</v>
      </c>
      <c r="M142" s="20">
        <v>15</v>
      </c>
      <c r="N142" s="20">
        <v>2</v>
      </c>
    </row>
    <row r="143" spans="1:14" x14ac:dyDescent="0.2">
      <c r="A143" s="19" t="s">
        <v>459</v>
      </c>
      <c r="B143" s="20">
        <v>75</v>
      </c>
      <c r="C143" s="20">
        <v>5</v>
      </c>
      <c r="D143" s="20">
        <v>2</v>
      </c>
      <c r="E143" s="20">
        <v>12</v>
      </c>
      <c r="F143" s="20">
        <v>2</v>
      </c>
      <c r="G143" s="20">
        <v>3</v>
      </c>
      <c r="H143" s="20">
        <v>1</v>
      </c>
      <c r="I143" s="20">
        <v>4</v>
      </c>
      <c r="J143" s="20">
        <v>2</v>
      </c>
      <c r="K143" s="20">
        <v>6</v>
      </c>
      <c r="L143" s="20">
        <v>8</v>
      </c>
      <c r="M143" s="20">
        <v>25</v>
      </c>
      <c r="N143" s="20">
        <v>5</v>
      </c>
    </row>
    <row r="144" spans="1:14" x14ac:dyDescent="0.2">
      <c r="A144" s="19" t="s">
        <v>460</v>
      </c>
      <c r="B144" s="20">
        <v>117</v>
      </c>
      <c r="C144" s="20">
        <v>7</v>
      </c>
      <c r="D144" s="20">
        <v>8</v>
      </c>
      <c r="E144" s="20">
        <v>22</v>
      </c>
      <c r="F144" s="20">
        <v>5</v>
      </c>
      <c r="G144" s="20">
        <v>3</v>
      </c>
      <c r="H144" s="20">
        <v>2</v>
      </c>
      <c r="I144" s="20">
        <v>5</v>
      </c>
      <c r="J144" s="20">
        <v>2</v>
      </c>
      <c r="K144" s="20">
        <v>11</v>
      </c>
      <c r="L144" s="20">
        <v>8</v>
      </c>
      <c r="M144" s="20">
        <v>36</v>
      </c>
      <c r="N144" s="20">
        <v>8</v>
      </c>
    </row>
    <row r="145" spans="1:14" x14ac:dyDescent="0.2">
      <c r="A145" s="19" t="s">
        <v>461</v>
      </c>
      <c r="B145" s="20">
        <v>1288</v>
      </c>
      <c r="C145" s="20">
        <v>50</v>
      </c>
      <c r="D145" s="20">
        <v>123</v>
      </c>
      <c r="E145" s="20">
        <v>196</v>
      </c>
      <c r="F145" s="20">
        <v>54</v>
      </c>
      <c r="G145" s="20">
        <v>16</v>
      </c>
      <c r="H145" s="20">
        <v>25</v>
      </c>
      <c r="I145" s="20">
        <v>43</v>
      </c>
      <c r="J145" s="20">
        <v>26</v>
      </c>
      <c r="K145" s="20">
        <v>65</v>
      </c>
      <c r="L145" s="20">
        <v>118</v>
      </c>
      <c r="M145" s="20">
        <v>394</v>
      </c>
      <c r="N145" s="20">
        <v>178</v>
      </c>
    </row>
    <row r="146" spans="1:14" x14ac:dyDescent="0.2">
      <c r="A146" s="19" t="s">
        <v>429</v>
      </c>
      <c r="B146" s="20">
        <v>669</v>
      </c>
      <c r="C146" s="20">
        <v>23</v>
      </c>
      <c r="D146" s="20">
        <v>53</v>
      </c>
      <c r="E146" s="20">
        <v>99</v>
      </c>
      <c r="F146" s="20">
        <v>17</v>
      </c>
      <c r="G146" s="20">
        <v>7</v>
      </c>
      <c r="H146" s="20">
        <v>17</v>
      </c>
      <c r="I146" s="20">
        <v>19</v>
      </c>
      <c r="J146" s="20">
        <v>17</v>
      </c>
      <c r="K146" s="20">
        <v>33</v>
      </c>
      <c r="L146" s="20">
        <v>48</v>
      </c>
      <c r="M146" s="20">
        <v>198</v>
      </c>
      <c r="N146" s="20">
        <v>138</v>
      </c>
    </row>
    <row r="147" spans="1:14" x14ac:dyDescent="0.2">
      <c r="A147" s="18" t="s">
        <v>465</v>
      </c>
      <c r="B147" s="18"/>
      <c r="C147" s="18"/>
      <c r="D147" s="18"/>
      <c r="E147" s="18"/>
      <c r="F147" s="18"/>
      <c r="G147" s="18"/>
      <c r="H147" s="18"/>
      <c r="I147" s="18"/>
      <c r="J147" s="18"/>
      <c r="K147" s="18"/>
      <c r="L147" s="18"/>
      <c r="M147" s="18"/>
      <c r="N147" s="18"/>
    </row>
    <row r="148" spans="1:14" x14ac:dyDescent="0.2">
      <c r="A148" s="19" t="s">
        <v>466</v>
      </c>
      <c r="B148" s="20">
        <v>541</v>
      </c>
      <c r="C148" s="20">
        <v>32</v>
      </c>
      <c r="D148" s="20">
        <v>56</v>
      </c>
      <c r="E148" s="20">
        <v>74</v>
      </c>
      <c r="F148" s="20">
        <v>15</v>
      </c>
      <c r="G148" s="20">
        <v>7</v>
      </c>
      <c r="H148" s="20">
        <v>15</v>
      </c>
      <c r="I148" s="20">
        <v>21</v>
      </c>
      <c r="J148" s="20">
        <v>15</v>
      </c>
      <c r="K148" s="20">
        <v>31</v>
      </c>
      <c r="L148" s="20">
        <v>42</v>
      </c>
      <c r="M148" s="20">
        <v>164</v>
      </c>
      <c r="N148" s="20">
        <v>69</v>
      </c>
    </row>
    <row r="149" spans="1:14" x14ac:dyDescent="0.2">
      <c r="A149" s="19" t="s">
        <v>467</v>
      </c>
      <c r="B149" s="20">
        <v>877</v>
      </c>
      <c r="C149" s="20">
        <v>32</v>
      </c>
      <c r="D149" s="20">
        <v>86</v>
      </c>
      <c r="E149" s="20">
        <v>123</v>
      </c>
      <c r="F149" s="20">
        <v>35</v>
      </c>
      <c r="G149" s="20">
        <v>18</v>
      </c>
      <c r="H149" s="20">
        <v>16</v>
      </c>
      <c r="I149" s="20">
        <v>26</v>
      </c>
      <c r="J149" s="20">
        <v>20</v>
      </c>
      <c r="K149" s="20">
        <v>47</v>
      </c>
      <c r="L149" s="20">
        <v>70</v>
      </c>
      <c r="M149" s="20">
        <v>249</v>
      </c>
      <c r="N149" s="20">
        <v>155</v>
      </c>
    </row>
    <row r="150" spans="1:14" x14ac:dyDescent="0.2">
      <c r="A150" s="19" t="s">
        <v>468</v>
      </c>
      <c r="B150" s="20">
        <v>543</v>
      </c>
      <c r="C150" s="20">
        <v>17</v>
      </c>
      <c r="D150" s="20">
        <v>37</v>
      </c>
      <c r="E150" s="20">
        <v>98</v>
      </c>
      <c r="F150" s="20">
        <v>22</v>
      </c>
      <c r="G150" s="20">
        <v>4</v>
      </c>
      <c r="H150" s="20">
        <v>10</v>
      </c>
      <c r="I150" s="20">
        <v>18</v>
      </c>
      <c r="J150" s="20">
        <v>10</v>
      </c>
      <c r="K150" s="20">
        <v>25</v>
      </c>
      <c r="L150" s="20">
        <v>48</v>
      </c>
      <c r="M150" s="20">
        <v>181</v>
      </c>
      <c r="N150" s="20">
        <v>73</v>
      </c>
    </row>
    <row r="151" spans="1:14" x14ac:dyDescent="0.2">
      <c r="A151" s="19" t="s">
        <v>469</v>
      </c>
      <c r="B151" s="20">
        <v>227</v>
      </c>
      <c r="C151" s="20">
        <v>4</v>
      </c>
      <c r="D151" s="20">
        <v>10</v>
      </c>
      <c r="E151" s="20">
        <v>44</v>
      </c>
      <c r="F151" s="20">
        <v>7</v>
      </c>
      <c r="G151" s="20">
        <v>1</v>
      </c>
      <c r="H151" s="20">
        <v>5</v>
      </c>
      <c r="I151" s="20">
        <v>6</v>
      </c>
      <c r="J151" s="20">
        <v>3</v>
      </c>
      <c r="K151" s="20">
        <v>14</v>
      </c>
      <c r="L151" s="20">
        <v>25</v>
      </c>
      <c r="M151" s="20">
        <v>74</v>
      </c>
      <c r="N151" s="20">
        <v>34</v>
      </c>
    </row>
    <row r="152" spans="1:14" x14ac:dyDescent="0.2">
      <c r="A152" s="18" t="s">
        <v>470</v>
      </c>
      <c r="B152" s="18"/>
      <c r="C152" s="18"/>
      <c r="D152" s="18"/>
      <c r="E152" s="18"/>
      <c r="F152" s="18"/>
      <c r="G152" s="18"/>
      <c r="H152" s="18"/>
      <c r="I152" s="18"/>
      <c r="J152" s="18"/>
      <c r="K152" s="18"/>
      <c r="L152" s="18"/>
      <c r="M152" s="18"/>
      <c r="N152" s="18"/>
    </row>
    <row r="153" spans="1:14" x14ac:dyDescent="0.2">
      <c r="A153" s="19" t="s">
        <v>471</v>
      </c>
      <c r="B153" s="20">
        <v>294</v>
      </c>
      <c r="C153" s="20">
        <v>9</v>
      </c>
      <c r="D153" s="20">
        <v>22</v>
      </c>
      <c r="E153" s="20">
        <v>51</v>
      </c>
      <c r="F153" s="20">
        <v>12</v>
      </c>
      <c r="G153" s="20">
        <v>5</v>
      </c>
      <c r="H153" s="20">
        <v>4</v>
      </c>
      <c r="I153" s="20">
        <v>7</v>
      </c>
      <c r="J153" s="20">
        <v>3</v>
      </c>
      <c r="K153" s="20">
        <v>24</v>
      </c>
      <c r="L153" s="20">
        <v>23</v>
      </c>
      <c r="M153" s="20">
        <v>90</v>
      </c>
      <c r="N153" s="20">
        <v>44</v>
      </c>
    </row>
    <row r="154" spans="1:14" x14ac:dyDescent="0.2">
      <c r="A154" s="19" t="s">
        <v>472</v>
      </c>
      <c r="B154" s="20">
        <v>664</v>
      </c>
      <c r="C154" s="20">
        <v>34</v>
      </c>
      <c r="D154" s="20">
        <v>59</v>
      </c>
      <c r="E154" s="20">
        <v>95</v>
      </c>
      <c r="F154" s="20">
        <v>18</v>
      </c>
      <c r="G154" s="20">
        <v>13</v>
      </c>
      <c r="H154" s="20">
        <v>16</v>
      </c>
      <c r="I154" s="20">
        <v>18</v>
      </c>
      <c r="J154" s="20">
        <v>16</v>
      </c>
      <c r="K154" s="20">
        <v>39</v>
      </c>
      <c r="L154" s="20">
        <v>67</v>
      </c>
      <c r="M154" s="20">
        <v>189</v>
      </c>
      <c r="N154" s="20">
        <v>100</v>
      </c>
    </row>
    <row r="155" spans="1:14" x14ac:dyDescent="0.2">
      <c r="A155" s="19" t="s">
        <v>473</v>
      </c>
      <c r="B155" s="20">
        <v>421</v>
      </c>
      <c r="C155" s="20">
        <v>12</v>
      </c>
      <c r="D155" s="20">
        <v>37</v>
      </c>
      <c r="E155" s="20">
        <v>63</v>
      </c>
      <c r="F155" s="20">
        <v>17</v>
      </c>
      <c r="G155" s="20">
        <v>4</v>
      </c>
      <c r="H155" s="20">
        <v>10</v>
      </c>
      <c r="I155" s="20">
        <v>19</v>
      </c>
      <c r="J155" s="20">
        <v>8</v>
      </c>
      <c r="K155" s="20">
        <v>14</v>
      </c>
      <c r="L155" s="20">
        <v>40</v>
      </c>
      <c r="M155" s="20">
        <v>136</v>
      </c>
      <c r="N155" s="20">
        <v>61</v>
      </c>
    </row>
    <row r="156" spans="1:14" x14ac:dyDescent="0.2">
      <c r="A156" s="19" t="s">
        <v>474</v>
      </c>
      <c r="B156" s="20">
        <v>358</v>
      </c>
      <c r="C156" s="20">
        <v>12</v>
      </c>
      <c r="D156" s="20">
        <v>35</v>
      </c>
      <c r="E156" s="20">
        <v>54</v>
      </c>
      <c r="F156" s="20">
        <v>15</v>
      </c>
      <c r="G156" s="20">
        <v>6</v>
      </c>
      <c r="H156" s="20">
        <v>9</v>
      </c>
      <c r="I156" s="20">
        <v>11</v>
      </c>
      <c r="J156" s="20">
        <v>12</v>
      </c>
      <c r="K156" s="20">
        <v>17</v>
      </c>
      <c r="L156" s="20">
        <v>24</v>
      </c>
      <c r="M156" s="20">
        <v>109</v>
      </c>
      <c r="N156" s="20">
        <v>54</v>
      </c>
    </row>
    <row r="157" spans="1:14" x14ac:dyDescent="0.2">
      <c r="A157" s="19" t="s">
        <v>475</v>
      </c>
      <c r="B157" s="20">
        <v>217</v>
      </c>
      <c r="C157" s="20">
        <v>12</v>
      </c>
      <c r="D157" s="20">
        <v>19</v>
      </c>
      <c r="E157" s="20">
        <v>34</v>
      </c>
      <c r="F157" s="20">
        <v>9</v>
      </c>
      <c r="G157" s="20">
        <v>1</v>
      </c>
      <c r="H157" s="20">
        <v>2</v>
      </c>
      <c r="I157" s="20">
        <v>10</v>
      </c>
      <c r="J157" s="20">
        <v>2</v>
      </c>
      <c r="K157" s="20">
        <v>12</v>
      </c>
      <c r="L157" s="20">
        <v>16</v>
      </c>
      <c r="M157" s="20">
        <v>70</v>
      </c>
      <c r="N157" s="20">
        <v>30</v>
      </c>
    </row>
    <row r="158" spans="1:14" x14ac:dyDescent="0.2">
      <c r="A158" s="22" t="s">
        <v>476</v>
      </c>
      <c r="B158" s="23">
        <v>234</v>
      </c>
      <c r="C158" s="23">
        <v>6</v>
      </c>
      <c r="D158" s="23">
        <v>17</v>
      </c>
      <c r="E158" s="23">
        <v>42</v>
      </c>
      <c r="F158" s="23">
        <v>8</v>
      </c>
      <c r="G158" s="23">
        <v>1</v>
      </c>
      <c r="H158" s="23">
        <v>5</v>
      </c>
      <c r="I158" s="23">
        <v>6</v>
      </c>
      <c r="J158" s="23">
        <v>7</v>
      </c>
      <c r="K158" s="23">
        <v>11</v>
      </c>
      <c r="L158" s="23">
        <v>15</v>
      </c>
      <c r="M158" s="23">
        <v>74</v>
      </c>
      <c r="N158" s="23">
        <v>42</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46E99-8EE3-4D31-BD8D-420D26DA9802}">
  <dimension ref="A1:N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HYPERLINK("#'目次'!B63","[57]")</f>
        <v>[57]</v>
      </c>
    </row>
    <row r="3" spans="1:14" x14ac:dyDescent="0.2">
      <c r="A3" s="9" t="s">
        <v>126</v>
      </c>
      <c r="B3" s="12" t="s">
        <v>337</v>
      </c>
    </row>
    <row r="4" spans="1:14" x14ac:dyDescent="0.2">
      <c r="A4" s="9" t="s">
        <v>126</v>
      </c>
      <c r="B4" s="12" t="s">
        <v>338</v>
      </c>
    </row>
    <row r="5" spans="1:14" x14ac:dyDescent="0.2">
      <c r="A5" s="9" t="s">
        <v>126</v>
      </c>
      <c r="B5" s="12" t="s">
        <v>351</v>
      </c>
    </row>
    <row r="6" spans="1:14" s="15" customFormat="1" ht="137.5" x14ac:dyDescent="0.2">
      <c r="A6" s="13" t="s">
        <v>126</v>
      </c>
      <c r="B6" s="14" t="s">
        <v>398</v>
      </c>
      <c r="C6" s="14" t="s">
        <v>340</v>
      </c>
      <c r="D6" s="14" t="s">
        <v>341</v>
      </c>
      <c r="E6" s="14" t="s">
        <v>342</v>
      </c>
      <c r="F6" s="14" t="s">
        <v>343</v>
      </c>
      <c r="G6" s="14" t="s">
        <v>344</v>
      </c>
      <c r="H6" s="14" t="s">
        <v>345</v>
      </c>
      <c r="I6" s="14" t="s">
        <v>346</v>
      </c>
      <c r="J6" s="14" t="s">
        <v>750</v>
      </c>
      <c r="K6" s="14" t="s">
        <v>347</v>
      </c>
      <c r="L6" s="14" t="s">
        <v>348</v>
      </c>
      <c r="M6" s="14" t="s">
        <v>751</v>
      </c>
      <c r="N6" s="14" t="s">
        <v>429</v>
      </c>
    </row>
    <row r="7" spans="1:14" x14ac:dyDescent="0.2">
      <c r="A7" s="16" t="s">
        <v>402</v>
      </c>
      <c r="B7" s="17">
        <v>2188</v>
      </c>
      <c r="C7" s="17">
        <v>1914</v>
      </c>
      <c r="D7" s="17">
        <v>657</v>
      </c>
      <c r="E7" s="17">
        <v>1122</v>
      </c>
      <c r="F7" s="17">
        <v>228</v>
      </c>
      <c r="G7" s="17">
        <v>54</v>
      </c>
      <c r="H7" s="17">
        <v>79</v>
      </c>
      <c r="I7" s="17">
        <v>161</v>
      </c>
      <c r="J7" s="17">
        <v>101</v>
      </c>
      <c r="K7" s="17">
        <v>210</v>
      </c>
      <c r="L7" s="17">
        <v>329</v>
      </c>
      <c r="M7" s="17">
        <v>1156</v>
      </c>
      <c r="N7" s="17">
        <v>73</v>
      </c>
    </row>
    <row r="8" spans="1:14" x14ac:dyDescent="0.2">
      <c r="A8" s="18" t="s">
        <v>403</v>
      </c>
      <c r="B8" s="18"/>
      <c r="C8" s="18"/>
      <c r="D8" s="18"/>
      <c r="E8" s="18"/>
      <c r="F8" s="18"/>
      <c r="G8" s="18"/>
      <c r="H8" s="18"/>
      <c r="I8" s="18"/>
      <c r="J8" s="18"/>
      <c r="K8" s="18"/>
      <c r="L8" s="18"/>
      <c r="M8" s="18"/>
      <c r="N8" s="18"/>
    </row>
    <row r="9" spans="1:14" x14ac:dyDescent="0.2">
      <c r="A9" s="19" t="s">
        <v>404</v>
      </c>
      <c r="B9" s="20">
        <v>1092</v>
      </c>
      <c r="C9" s="20">
        <v>969</v>
      </c>
      <c r="D9" s="20">
        <v>309</v>
      </c>
      <c r="E9" s="20">
        <v>514</v>
      </c>
      <c r="F9" s="20">
        <v>137</v>
      </c>
      <c r="G9" s="20">
        <v>31</v>
      </c>
      <c r="H9" s="20">
        <v>39</v>
      </c>
      <c r="I9" s="20">
        <v>109</v>
      </c>
      <c r="J9" s="20">
        <v>49</v>
      </c>
      <c r="K9" s="20">
        <v>101</v>
      </c>
      <c r="L9" s="20">
        <v>192</v>
      </c>
      <c r="M9" s="20">
        <v>554</v>
      </c>
      <c r="N9" s="20">
        <v>34</v>
      </c>
    </row>
    <row r="10" spans="1:14" x14ac:dyDescent="0.2">
      <c r="A10" s="19" t="s">
        <v>405</v>
      </c>
      <c r="B10" s="20">
        <v>1095</v>
      </c>
      <c r="C10" s="20">
        <v>944</v>
      </c>
      <c r="D10" s="20">
        <v>347</v>
      </c>
      <c r="E10" s="20">
        <v>608</v>
      </c>
      <c r="F10" s="20">
        <v>91</v>
      </c>
      <c r="G10" s="20">
        <v>23</v>
      </c>
      <c r="H10" s="20">
        <v>40</v>
      </c>
      <c r="I10" s="20">
        <v>51</v>
      </c>
      <c r="J10" s="20">
        <v>52</v>
      </c>
      <c r="K10" s="20">
        <v>109</v>
      </c>
      <c r="L10" s="20">
        <v>137</v>
      </c>
      <c r="M10" s="20">
        <v>602</v>
      </c>
      <c r="N10" s="20">
        <v>39</v>
      </c>
    </row>
    <row r="11" spans="1:14" x14ac:dyDescent="0.2">
      <c r="A11" s="19" t="s">
        <v>401</v>
      </c>
      <c r="B11" s="20">
        <v>1</v>
      </c>
      <c r="C11" s="20">
        <v>1</v>
      </c>
      <c r="D11" s="20">
        <v>1</v>
      </c>
      <c r="E11" s="20">
        <v>0</v>
      </c>
      <c r="F11" s="20">
        <v>0</v>
      </c>
      <c r="G11" s="20">
        <v>0</v>
      </c>
      <c r="H11" s="20">
        <v>0</v>
      </c>
      <c r="I11" s="20">
        <v>1</v>
      </c>
      <c r="J11" s="20">
        <v>0</v>
      </c>
      <c r="K11" s="20">
        <v>0</v>
      </c>
      <c r="L11" s="20">
        <v>0</v>
      </c>
      <c r="M11" s="20">
        <v>0</v>
      </c>
      <c r="N11" s="20">
        <v>0</v>
      </c>
    </row>
    <row r="12" spans="1:14" x14ac:dyDescent="0.2">
      <c r="A12" s="18" t="s">
        <v>406</v>
      </c>
      <c r="B12" s="18"/>
      <c r="C12" s="18"/>
      <c r="D12" s="18"/>
      <c r="E12" s="18"/>
      <c r="F12" s="18"/>
      <c r="G12" s="18"/>
      <c r="H12" s="18"/>
      <c r="I12" s="18"/>
      <c r="J12" s="18"/>
      <c r="K12" s="18"/>
      <c r="L12" s="18"/>
      <c r="M12" s="18"/>
      <c r="N12" s="18"/>
    </row>
    <row r="13" spans="1:14" x14ac:dyDescent="0.2">
      <c r="A13" s="19" t="s">
        <v>407</v>
      </c>
      <c r="B13" s="20">
        <v>387</v>
      </c>
      <c r="C13" s="20">
        <v>343</v>
      </c>
      <c r="D13" s="20">
        <v>135</v>
      </c>
      <c r="E13" s="20">
        <v>172</v>
      </c>
      <c r="F13" s="20">
        <v>92</v>
      </c>
      <c r="G13" s="20">
        <v>14</v>
      </c>
      <c r="H13" s="20">
        <v>21</v>
      </c>
      <c r="I13" s="20">
        <v>50</v>
      </c>
      <c r="J13" s="20">
        <v>29</v>
      </c>
      <c r="K13" s="20">
        <v>48</v>
      </c>
      <c r="L13" s="20">
        <v>48</v>
      </c>
      <c r="M13" s="20">
        <v>167</v>
      </c>
      <c r="N13" s="20">
        <v>6</v>
      </c>
    </row>
    <row r="14" spans="1:14" x14ac:dyDescent="0.2">
      <c r="A14" s="19" t="s">
        <v>408</v>
      </c>
      <c r="B14" s="20">
        <v>432</v>
      </c>
      <c r="C14" s="20">
        <v>384</v>
      </c>
      <c r="D14" s="20">
        <v>142</v>
      </c>
      <c r="E14" s="20">
        <v>208</v>
      </c>
      <c r="F14" s="20">
        <v>70</v>
      </c>
      <c r="G14" s="20">
        <v>17</v>
      </c>
      <c r="H14" s="20">
        <v>15</v>
      </c>
      <c r="I14" s="20">
        <v>34</v>
      </c>
      <c r="J14" s="20">
        <v>24</v>
      </c>
      <c r="K14" s="20">
        <v>48</v>
      </c>
      <c r="L14" s="20">
        <v>53</v>
      </c>
      <c r="M14" s="20">
        <v>214</v>
      </c>
      <c r="N14" s="20">
        <v>13</v>
      </c>
    </row>
    <row r="15" spans="1:14" x14ac:dyDescent="0.2">
      <c r="A15" s="19" t="s">
        <v>409</v>
      </c>
      <c r="B15" s="20">
        <v>449</v>
      </c>
      <c r="C15" s="20">
        <v>400</v>
      </c>
      <c r="D15" s="20">
        <v>140</v>
      </c>
      <c r="E15" s="20">
        <v>234</v>
      </c>
      <c r="F15" s="20">
        <v>33</v>
      </c>
      <c r="G15" s="20">
        <v>11</v>
      </c>
      <c r="H15" s="20">
        <v>16</v>
      </c>
      <c r="I15" s="20">
        <v>27</v>
      </c>
      <c r="J15" s="20">
        <v>23</v>
      </c>
      <c r="K15" s="20">
        <v>45</v>
      </c>
      <c r="L15" s="20">
        <v>62</v>
      </c>
      <c r="M15" s="20">
        <v>246</v>
      </c>
      <c r="N15" s="20">
        <v>15</v>
      </c>
    </row>
    <row r="16" spans="1:14" x14ac:dyDescent="0.2">
      <c r="A16" s="19" t="s">
        <v>410</v>
      </c>
      <c r="B16" s="20">
        <v>427</v>
      </c>
      <c r="C16" s="20">
        <v>366</v>
      </c>
      <c r="D16" s="20">
        <v>108</v>
      </c>
      <c r="E16" s="20">
        <v>243</v>
      </c>
      <c r="F16" s="20">
        <v>23</v>
      </c>
      <c r="G16" s="20">
        <v>6</v>
      </c>
      <c r="H16" s="20">
        <v>15</v>
      </c>
      <c r="I16" s="20">
        <v>28</v>
      </c>
      <c r="J16" s="20">
        <v>14</v>
      </c>
      <c r="K16" s="20">
        <v>35</v>
      </c>
      <c r="L16" s="20">
        <v>70</v>
      </c>
      <c r="M16" s="20">
        <v>236</v>
      </c>
      <c r="N16" s="20">
        <v>16</v>
      </c>
    </row>
    <row r="17" spans="1:14" x14ac:dyDescent="0.2">
      <c r="A17" s="19" t="s">
        <v>411</v>
      </c>
      <c r="B17" s="20">
        <v>274</v>
      </c>
      <c r="C17" s="20">
        <v>233</v>
      </c>
      <c r="D17" s="20">
        <v>72</v>
      </c>
      <c r="E17" s="20">
        <v>166</v>
      </c>
      <c r="F17" s="20">
        <v>6</v>
      </c>
      <c r="G17" s="20">
        <v>3</v>
      </c>
      <c r="H17" s="20">
        <v>3</v>
      </c>
      <c r="I17" s="20">
        <v>14</v>
      </c>
      <c r="J17" s="20">
        <v>7</v>
      </c>
      <c r="K17" s="20">
        <v>21</v>
      </c>
      <c r="L17" s="20">
        <v>46</v>
      </c>
      <c r="M17" s="20">
        <v>158</v>
      </c>
      <c r="N17" s="20">
        <v>12</v>
      </c>
    </row>
    <row r="18" spans="1:14" x14ac:dyDescent="0.2">
      <c r="A18" s="19" t="s">
        <v>412</v>
      </c>
      <c r="B18" s="20">
        <v>137</v>
      </c>
      <c r="C18" s="20">
        <v>116</v>
      </c>
      <c r="D18" s="20">
        <v>36</v>
      </c>
      <c r="E18" s="20">
        <v>66</v>
      </c>
      <c r="F18" s="20">
        <v>3</v>
      </c>
      <c r="G18" s="20">
        <v>2</v>
      </c>
      <c r="H18" s="20">
        <v>8</v>
      </c>
      <c r="I18" s="20">
        <v>6</v>
      </c>
      <c r="J18" s="20">
        <v>3</v>
      </c>
      <c r="K18" s="20">
        <v>11</v>
      </c>
      <c r="L18" s="20">
        <v>31</v>
      </c>
      <c r="M18" s="20">
        <v>73</v>
      </c>
      <c r="N18" s="20">
        <v>8</v>
      </c>
    </row>
    <row r="19" spans="1:14" x14ac:dyDescent="0.2">
      <c r="A19" s="19" t="s">
        <v>413</v>
      </c>
      <c r="B19" s="20">
        <v>71</v>
      </c>
      <c r="C19" s="20">
        <v>64</v>
      </c>
      <c r="D19" s="20">
        <v>20</v>
      </c>
      <c r="E19" s="20">
        <v>28</v>
      </c>
      <c r="F19" s="20">
        <v>1</v>
      </c>
      <c r="G19" s="20">
        <v>1</v>
      </c>
      <c r="H19" s="20">
        <v>1</v>
      </c>
      <c r="I19" s="20">
        <v>2</v>
      </c>
      <c r="J19" s="20">
        <v>1</v>
      </c>
      <c r="K19" s="20">
        <v>2</v>
      </c>
      <c r="L19" s="20">
        <v>18</v>
      </c>
      <c r="M19" s="20">
        <v>54</v>
      </c>
      <c r="N19" s="20">
        <v>1</v>
      </c>
    </row>
    <row r="20" spans="1:14" x14ac:dyDescent="0.2">
      <c r="A20" s="19" t="s">
        <v>414</v>
      </c>
      <c r="B20" s="20">
        <v>11</v>
      </c>
      <c r="C20" s="20">
        <v>8</v>
      </c>
      <c r="D20" s="20">
        <v>4</v>
      </c>
      <c r="E20" s="20">
        <v>5</v>
      </c>
      <c r="F20" s="20">
        <v>0</v>
      </c>
      <c r="G20" s="20">
        <v>0</v>
      </c>
      <c r="H20" s="20">
        <v>0</v>
      </c>
      <c r="I20" s="20">
        <v>0</v>
      </c>
      <c r="J20" s="20">
        <v>0</v>
      </c>
      <c r="K20" s="20">
        <v>0</v>
      </c>
      <c r="L20" s="20">
        <v>1</v>
      </c>
      <c r="M20" s="20">
        <v>8</v>
      </c>
      <c r="N20" s="20">
        <v>2</v>
      </c>
    </row>
    <row r="21" spans="1:14" x14ac:dyDescent="0.2">
      <c r="A21" s="19" t="s">
        <v>415</v>
      </c>
      <c r="B21" s="20">
        <v>881</v>
      </c>
      <c r="C21" s="20">
        <v>784</v>
      </c>
      <c r="D21" s="20">
        <v>282</v>
      </c>
      <c r="E21" s="20">
        <v>442</v>
      </c>
      <c r="F21" s="20">
        <v>103</v>
      </c>
      <c r="G21" s="20">
        <v>28</v>
      </c>
      <c r="H21" s="20">
        <v>31</v>
      </c>
      <c r="I21" s="20">
        <v>61</v>
      </c>
      <c r="J21" s="20">
        <v>47</v>
      </c>
      <c r="K21" s="20">
        <v>93</v>
      </c>
      <c r="L21" s="20">
        <v>115</v>
      </c>
      <c r="M21" s="20">
        <v>460</v>
      </c>
      <c r="N21" s="20">
        <v>28</v>
      </c>
    </row>
    <row r="22" spans="1:14" x14ac:dyDescent="0.2">
      <c r="A22" s="19" t="s">
        <v>416</v>
      </c>
      <c r="B22" s="20">
        <v>701</v>
      </c>
      <c r="C22" s="20">
        <v>599</v>
      </c>
      <c r="D22" s="20">
        <v>180</v>
      </c>
      <c r="E22" s="20">
        <v>409</v>
      </c>
      <c r="F22" s="20">
        <v>29</v>
      </c>
      <c r="G22" s="20">
        <v>9</v>
      </c>
      <c r="H22" s="20">
        <v>18</v>
      </c>
      <c r="I22" s="20">
        <v>42</v>
      </c>
      <c r="J22" s="20">
        <v>21</v>
      </c>
      <c r="K22" s="20">
        <v>56</v>
      </c>
      <c r="L22" s="20">
        <v>116</v>
      </c>
      <c r="M22" s="20">
        <v>394</v>
      </c>
      <c r="N22" s="20">
        <v>28</v>
      </c>
    </row>
    <row r="23" spans="1:14" x14ac:dyDescent="0.2">
      <c r="A23" s="19" t="s">
        <v>417</v>
      </c>
      <c r="B23" s="20">
        <v>1801</v>
      </c>
      <c r="C23" s="20">
        <v>1571</v>
      </c>
      <c r="D23" s="20">
        <v>522</v>
      </c>
      <c r="E23" s="20">
        <v>950</v>
      </c>
      <c r="F23" s="20">
        <v>136</v>
      </c>
      <c r="G23" s="20">
        <v>40</v>
      </c>
      <c r="H23" s="20">
        <v>58</v>
      </c>
      <c r="I23" s="20">
        <v>111</v>
      </c>
      <c r="J23" s="20">
        <v>72</v>
      </c>
      <c r="K23" s="20">
        <v>162</v>
      </c>
      <c r="L23" s="20">
        <v>281</v>
      </c>
      <c r="M23" s="20">
        <v>989</v>
      </c>
      <c r="N23" s="20">
        <v>67</v>
      </c>
    </row>
    <row r="24" spans="1:14" x14ac:dyDescent="0.2">
      <c r="A24" s="19" t="s">
        <v>418</v>
      </c>
      <c r="B24" s="20">
        <v>920</v>
      </c>
      <c r="C24" s="20">
        <v>787</v>
      </c>
      <c r="D24" s="20">
        <v>240</v>
      </c>
      <c r="E24" s="20">
        <v>508</v>
      </c>
      <c r="F24" s="20">
        <v>33</v>
      </c>
      <c r="G24" s="20">
        <v>12</v>
      </c>
      <c r="H24" s="20">
        <v>27</v>
      </c>
      <c r="I24" s="20">
        <v>50</v>
      </c>
      <c r="J24" s="20">
        <v>25</v>
      </c>
      <c r="K24" s="20">
        <v>69</v>
      </c>
      <c r="L24" s="20">
        <v>166</v>
      </c>
      <c r="M24" s="20">
        <v>529</v>
      </c>
      <c r="N24" s="20">
        <v>39</v>
      </c>
    </row>
    <row r="25" spans="1:14" x14ac:dyDescent="0.2">
      <c r="A25" s="19" t="s">
        <v>419</v>
      </c>
      <c r="B25" s="20">
        <v>219</v>
      </c>
      <c r="C25" s="20">
        <v>188</v>
      </c>
      <c r="D25" s="20">
        <v>60</v>
      </c>
      <c r="E25" s="20">
        <v>99</v>
      </c>
      <c r="F25" s="20">
        <v>4</v>
      </c>
      <c r="G25" s="20">
        <v>3</v>
      </c>
      <c r="H25" s="20">
        <v>9</v>
      </c>
      <c r="I25" s="20">
        <v>8</v>
      </c>
      <c r="J25" s="20">
        <v>4</v>
      </c>
      <c r="K25" s="20">
        <v>13</v>
      </c>
      <c r="L25" s="20">
        <v>50</v>
      </c>
      <c r="M25" s="20">
        <v>135</v>
      </c>
      <c r="N25" s="20">
        <v>11</v>
      </c>
    </row>
    <row r="26" spans="1:14" x14ac:dyDescent="0.2">
      <c r="A26" s="18" t="s">
        <v>420</v>
      </c>
      <c r="B26" s="17">
        <v>208</v>
      </c>
      <c r="C26" s="17">
        <v>194</v>
      </c>
      <c r="D26" s="17">
        <v>70</v>
      </c>
      <c r="E26" s="17">
        <v>81</v>
      </c>
      <c r="F26" s="17">
        <v>54</v>
      </c>
      <c r="G26" s="17">
        <v>11</v>
      </c>
      <c r="H26" s="17">
        <v>12</v>
      </c>
      <c r="I26" s="17">
        <v>31</v>
      </c>
      <c r="J26" s="17">
        <v>14</v>
      </c>
      <c r="K26" s="17">
        <v>22</v>
      </c>
      <c r="L26" s="17">
        <v>28</v>
      </c>
      <c r="M26" s="17">
        <v>87</v>
      </c>
      <c r="N26" s="17">
        <v>3</v>
      </c>
    </row>
    <row r="27" spans="1:14" x14ac:dyDescent="0.2">
      <c r="A27" s="19" t="s">
        <v>408</v>
      </c>
      <c r="B27" s="20">
        <v>220</v>
      </c>
      <c r="C27" s="20">
        <v>199</v>
      </c>
      <c r="D27" s="20">
        <v>68</v>
      </c>
      <c r="E27" s="20">
        <v>88</v>
      </c>
      <c r="F27" s="20">
        <v>41</v>
      </c>
      <c r="G27" s="20">
        <v>9</v>
      </c>
      <c r="H27" s="20">
        <v>8</v>
      </c>
      <c r="I27" s="20">
        <v>24</v>
      </c>
      <c r="J27" s="20">
        <v>12</v>
      </c>
      <c r="K27" s="20">
        <v>24</v>
      </c>
      <c r="L27" s="20">
        <v>32</v>
      </c>
      <c r="M27" s="20">
        <v>106</v>
      </c>
      <c r="N27" s="20">
        <v>7</v>
      </c>
    </row>
    <row r="28" spans="1:14" x14ac:dyDescent="0.2">
      <c r="A28" s="19" t="s">
        <v>409</v>
      </c>
      <c r="B28" s="20">
        <v>226</v>
      </c>
      <c r="C28" s="20">
        <v>199</v>
      </c>
      <c r="D28" s="20">
        <v>65</v>
      </c>
      <c r="E28" s="20">
        <v>110</v>
      </c>
      <c r="F28" s="20">
        <v>24</v>
      </c>
      <c r="G28" s="20">
        <v>5</v>
      </c>
      <c r="H28" s="20">
        <v>5</v>
      </c>
      <c r="I28" s="20">
        <v>21</v>
      </c>
      <c r="J28" s="20">
        <v>15</v>
      </c>
      <c r="K28" s="20">
        <v>18</v>
      </c>
      <c r="L28" s="20">
        <v>41</v>
      </c>
      <c r="M28" s="20">
        <v>123</v>
      </c>
      <c r="N28" s="20">
        <v>6</v>
      </c>
    </row>
    <row r="29" spans="1:14" x14ac:dyDescent="0.2">
      <c r="A29" s="19" t="s">
        <v>410</v>
      </c>
      <c r="B29" s="20">
        <v>211</v>
      </c>
      <c r="C29" s="20">
        <v>182</v>
      </c>
      <c r="D29" s="20">
        <v>47</v>
      </c>
      <c r="E29" s="20">
        <v>114</v>
      </c>
      <c r="F29" s="20">
        <v>11</v>
      </c>
      <c r="G29" s="20">
        <v>2</v>
      </c>
      <c r="H29" s="20">
        <v>9</v>
      </c>
      <c r="I29" s="20">
        <v>25</v>
      </c>
      <c r="J29" s="20">
        <v>5</v>
      </c>
      <c r="K29" s="20">
        <v>18</v>
      </c>
      <c r="L29" s="20">
        <v>46</v>
      </c>
      <c r="M29" s="20">
        <v>100</v>
      </c>
      <c r="N29" s="20">
        <v>6</v>
      </c>
    </row>
    <row r="30" spans="1:14" x14ac:dyDescent="0.2">
      <c r="A30" s="19" t="s">
        <v>411</v>
      </c>
      <c r="B30" s="20">
        <v>134</v>
      </c>
      <c r="C30" s="20">
        <v>115</v>
      </c>
      <c r="D30" s="20">
        <v>37</v>
      </c>
      <c r="E30" s="20">
        <v>78</v>
      </c>
      <c r="F30" s="20">
        <v>5</v>
      </c>
      <c r="G30" s="20">
        <v>2</v>
      </c>
      <c r="H30" s="20">
        <v>2</v>
      </c>
      <c r="I30" s="20">
        <v>4</v>
      </c>
      <c r="J30" s="20">
        <v>1</v>
      </c>
      <c r="K30" s="20">
        <v>12</v>
      </c>
      <c r="L30" s="20">
        <v>22</v>
      </c>
      <c r="M30" s="20">
        <v>82</v>
      </c>
      <c r="N30" s="20">
        <v>6</v>
      </c>
    </row>
    <row r="31" spans="1:14" x14ac:dyDescent="0.2">
      <c r="A31" s="19" t="s">
        <v>412</v>
      </c>
      <c r="B31" s="20">
        <v>65</v>
      </c>
      <c r="C31" s="20">
        <v>56</v>
      </c>
      <c r="D31" s="20">
        <v>16</v>
      </c>
      <c r="E31" s="20">
        <v>31</v>
      </c>
      <c r="F31" s="20">
        <v>1</v>
      </c>
      <c r="G31" s="20">
        <v>1</v>
      </c>
      <c r="H31" s="20">
        <v>3</v>
      </c>
      <c r="I31" s="20">
        <v>2</v>
      </c>
      <c r="J31" s="20">
        <v>2</v>
      </c>
      <c r="K31" s="20">
        <v>6</v>
      </c>
      <c r="L31" s="20">
        <v>15</v>
      </c>
      <c r="M31" s="20">
        <v>36</v>
      </c>
      <c r="N31" s="20">
        <v>5</v>
      </c>
    </row>
    <row r="32" spans="1:14" x14ac:dyDescent="0.2">
      <c r="A32" s="19" t="s">
        <v>413</v>
      </c>
      <c r="B32" s="20">
        <v>25</v>
      </c>
      <c r="C32" s="20">
        <v>23</v>
      </c>
      <c r="D32" s="20">
        <v>4</v>
      </c>
      <c r="E32" s="20">
        <v>11</v>
      </c>
      <c r="F32" s="20">
        <v>1</v>
      </c>
      <c r="G32" s="20">
        <v>1</v>
      </c>
      <c r="H32" s="20">
        <v>0</v>
      </c>
      <c r="I32" s="20">
        <v>2</v>
      </c>
      <c r="J32" s="20">
        <v>0</v>
      </c>
      <c r="K32" s="20">
        <v>1</v>
      </c>
      <c r="L32" s="20">
        <v>8</v>
      </c>
      <c r="M32" s="20">
        <v>18</v>
      </c>
      <c r="N32" s="20">
        <v>0</v>
      </c>
    </row>
    <row r="33" spans="1:14" x14ac:dyDescent="0.2">
      <c r="A33" s="19" t="s">
        <v>414</v>
      </c>
      <c r="B33" s="20">
        <v>3</v>
      </c>
      <c r="C33" s="20">
        <v>1</v>
      </c>
      <c r="D33" s="20">
        <v>2</v>
      </c>
      <c r="E33" s="20">
        <v>1</v>
      </c>
      <c r="F33" s="20">
        <v>0</v>
      </c>
      <c r="G33" s="20">
        <v>0</v>
      </c>
      <c r="H33" s="20">
        <v>0</v>
      </c>
      <c r="I33" s="20">
        <v>0</v>
      </c>
      <c r="J33" s="20">
        <v>0</v>
      </c>
      <c r="K33" s="20">
        <v>0</v>
      </c>
      <c r="L33" s="20">
        <v>0</v>
      </c>
      <c r="M33" s="20">
        <v>2</v>
      </c>
      <c r="N33" s="20">
        <v>1</v>
      </c>
    </row>
    <row r="34" spans="1:14" x14ac:dyDescent="0.2">
      <c r="A34" s="19" t="s">
        <v>415</v>
      </c>
      <c r="B34" s="20">
        <v>446</v>
      </c>
      <c r="C34" s="20">
        <v>398</v>
      </c>
      <c r="D34" s="20">
        <v>133</v>
      </c>
      <c r="E34" s="20">
        <v>198</v>
      </c>
      <c r="F34" s="20">
        <v>65</v>
      </c>
      <c r="G34" s="20">
        <v>14</v>
      </c>
      <c r="H34" s="20">
        <v>13</v>
      </c>
      <c r="I34" s="20">
        <v>45</v>
      </c>
      <c r="J34" s="20">
        <v>27</v>
      </c>
      <c r="K34" s="20">
        <v>42</v>
      </c>
      <c r="L34" s="20">
        <v>73</v>
      </c>
      <c r="M34" s="20">
        <v>229</v>
      </c>
      <c r="N34" s="20">
        <v>13</v>
      </c>
    </row>
    <row r="35" spans="1:14" x14ac:dyDescent="0.2">
      <c r="A35" s="19" t="s">
        <v>416</v>
      </c>
      <c r="B35" s="20">
        <v>345</v>
      </c>
      <c r="C35" s="20">
        <v>297</v>
      </c>
      <c r="D35" s="20">
        <v>84</v>
      </c>
      <c r="E35" s="20">
        <v>192</v>
      </c>
      <c r="F35" s="20">
        <v>16</v>
      </c>
      <c r="G35" s="20">
        <v>4</v>
      </c>
      <c r="H35" s="20">
        <v>11</v>
      </c>
      <c r="I35" s="20">
        <v>29</v>
      </c>
      <c r="J35" s="20">
        <v>6</v>
      </c>
      <c r="K35" s="20">
        <v>30</v>
      </c>
      <c r="L35" s="20">
        <v>68</v>
      </c>
      <c r="M35" s="20">
        <v>182</v>
      </c>
      <c r="N35" s="20">
        <v>12</v>
      </c>
    </row>
    <row r="36" spans="1:14" x14ac:dyDescent="0.2">
      <c r="A36" s="19" t="s">
        <v>417</v>
      </c>
      <c r="B36" s="20">
        <v>884</v>
      </c>
      <c r="C36" s="20">
        <v>775</v>
      </c>
      <c r="D36" s="20">
        <v>239</v>
      </c>
      <c r="E36" s="20">
        <v>433</v>
      </c>
      <c r="F36" s="20">
        <v>83</v>
      </c>
      <c r="G36" s="20">
        <v>20</v>
      </c>
      <c r="H36" s="20">
        <v>27</v>
      </c>
      <c r="I36" s="20">
        <v>78</v>
      </c>
      <c r="J36" s="20">
        <v>35</v>
      </c>
      <c r="K36" s="20">
        <v>79</v>
      </c>
      <c r="L36" s="20">
        <v>164</v>
      </c>
      <c r="M36" s="20">
        <v>467</v>
      </c>
      <c r="N36" s="20">
        <v>31</v>
      </c>
    </row>
    <row r="37" spans="1:14" x14ac:dyDescent="0.2">
      <c r="A37" s="19" t="s">
        <v>418</v>
      </c>
      <c r="B37" s="20">
        <v>438</v>
      </c>
      <c r="C37" s="20">
        <v>377</v>
      </c>
      <c r="D37" s="20">
        <v>106</v>
      </c>
      <c r="E37" s="20">
        <v>235</v>
      </c>
      <c r="F37" s="20">
        <v>18</v>
      </c>
      <c r="G37" s="20">
        <v>6</v>
      </c>
      <c r="H37" s="20">
        <v>14</v>
      </c>
      <c r="I37" s="20">
        <v>33</v>
      </c>
      <c r="J37" s="20">
        <v>8</v>
      </c>
      <c r="K37" s="20">
        <v>37</v>
      </c>
      <c r="L37" s="20">
        <v>91</v>
      </c>
      <c r="M37" s="20">
        <v>238</v>
      </c>
      <c r="N37" s="20">
        <v>18</v>
      </c>
    </row>
    <row r="38" spans="1:14" x14ac:dyDescent="0.2">
      <c r="A38" s="19" t="s">
        <v>419</v>
      </c>
      <c r="B38" s="20">
        <v>93</v>
      </c>
      <c r="C38" s="20">
        <v>80</v>
      </c>
      <c r="D38" s="20">
        <v>22</v>
      </c>
      <c r="E38" s="20">
        <v>43</v>
      </c>
      <c r="F38" s="20">
        <v>2</v>
      </c>
      <c r="G38" s="20">
        <v>2</v>
      </c>
      <c r="H38" s="20">
        <v>3</v>
      </c>
      <c r="I38" s="20">
        <v>4</v>
      </c>
      <c r="J38" s="20">
        <v>2</v>
      </c>
      <c r="K38" s="20">
        <v>7</v>
      </c>
      <c r="L38" s="20">
        <v>23</v>
      </c>
      <c r="M38" s="20">
        <v>56</v>
      </c>
      <c r="N38" s="20">
        <v>6</v>
      </c>
    </row>
    <row r="39" spans="1:14" x14ac:dyDescent="0.2">
      <c r="A39" s="18" t="s">
        <v>421</v>
      </c>
      <c r="B39" s="17">
        <v>178</v>
      </c>
      <c r="C39" s="17">
        <v>148</v>
      </c>
      <c r="D39" s="17">
        <v>64</v>
      </c>
      <c r="E39" s="17">
        <v>91</v>
      </c>
      <c r="F39" s="17">
        <v>38</v>
      </c>
      <c r="G39" s="17">
        <v>3</v>
      </c>
      <c r="H39" s="17">
        <v>9</v>
      </c>
      <c r="I39" s="17">
        <v>18</v>
      </c>
      <c r="J39" s="17">
        <v>15</v>
      </c>
      <c r="K39" s="17">
        <v>26</v>
      </c>
      <c r="L39" s="17">
        <v>20</v>
      </c>
      <c r="M39" s="17">
        <v>80</v>
      </c>
      <c r="N39" s="17">
        <v>3</v>
      </c>
    </row>
    <row r="40" spans="1:14" x14ac:dyDescent="0.2">
      <c r="A40" s="19" t="s">
        <v>408</v>
      </c>
      <c r="B40" s="20">
        <v>212</v>
      </c>
      <c r="C40" s="20">
        <v>185</v>
      </c>
      <c r="D40" s="20">
        <v>74</v>
      </c>
      <c r="E40" s="20">
        <v>120</v>
      </c>
      <c r="F40" s="20">
        <v>29</v>
      </c>
      <c r="G40" s="20">
        <v>8</v>
      </c>
      <c r="H40" s="20">
        <v>7</v>
      </c>
      <c r="I40" s="20">
        <v>10</v>
      </c>
      <c r="J40" s="20">
        <v>12</v>
      </c>
      <c r="K40" s="20">
        <v>24</v>
      </c>
      <c r="L40" s="20">
        <v>21</v>
      </c>
      <c r="M40" s="20">
        <v>108</v>
      </c>
      <c r="N40" s="20">
        <v>6</v>
      </c>
    </row>
    <row r="41" spans="1:14" x14ac:dyDescent="0.2">
      <c r="A41" s="19" t="s">
        <v>409</v>
      </c>
      <c r="B41" s="20">
        <v>223</v>
      </c>
      <c r="C41" s="20">
        <v>201</v>
      </c>
      <c r="D41" s="20">
        <v>75</v>
      </c>
      <c r="E41" s="20">
        <v>124</v>
      </c>
      <c r="F41" s="20">
        <v>9</v>
      </c>
      <c r="G41" s="20">
        <v>6</v>
      </c>
      <c r="H41" s="20">
        <v>11</v>
      </c>
      <c r="I41" s="20">
        <v>6</v>
      </c>
      <c r="J41" s="20">
        <v>8</v>
      </c>
      <c r="K41" s="20">
        <v>27</v>
      </c>
      <c r="L41" s="20">
        <v>21</v>
      </c>
      <c r="M41" s="20">
        <v>123</v>
      </c>
      <c r="N41" s="20">
        <v>9</v>
      </c>
    </row>
    <row r="42" spans="1:14" x14ac:dyDescent="0.2">
      <c r="A42" s="19" t="s">
        <v>410</v>
      </c>
      <c r="B42" s="20">
        <v>216</v>
      </c>
      <c r="C42" s="20">
        <v>184</v>
      </c>
      <c r="D42" s="20">
        <v>61</v>
      </c>
      <c r="E42" s="20">
        <v>129</v>
      </c>
      <c r="F42" s="20">
        <v>12</v>
      </c>
      <c r="G42" s="20">
        <v>4</v>
      </c>
      <c r="H42" s="20">
        <v>6</v>
      </c>
      <c r="I42" s="20">
        <v>3</v>
      </c>
      <c r="J42" s="20">
        <v>9</v>
      </c>
      <c r="K42" s="20">
        <v>17</v>
      </c>
      <c r="L42" s="20">
        <v>24</v>
      </c>
      <c r="M42" s="20">
        <v>136</v>
      </c>
      <c r="N42" s="20">
        <v>10</v>
      </c>
    </row>
    <row r="43" spans="1:14" x14ac:dyDescent="0.2">
      <c r="A43" s="19" t="s">
        <v>411</v>
      </c>
      <c r="B43" s="20">
        <v>140</v>
      </c>
      <c r="C43" s="20">
        <v>118</v>
      </c>
      <c r="D43" s="20">
        <v>35</v>
      </c>
      <c r="E43" s="20">
        <v>88</v>
      </c>
      <c r="F43" s="20">
        <v>1</v>
      </c>
      <c r="G43" s="20">
        <v>1</v>
      </c>
      <c r="H43" s="20">
        <v>1</v>
      </c>
      <c r="I43" s="20">
        <v>10</v>
      </c>
      <c r="J43" s="20">
        <v>6</v>
      </c>
      <c r="K43" s="20">
        <v>9</v>
      </c>
      <c r="L43" s="20">
        <v>24</v>
      </c>
      <c r="M43" s="20">
        <v>76</v>
      </c>
      <c r="N43" s="20">
        <v>6</v>
      </c>
    </row>
    <row r="44" spans="1:14" x14ac:dyDescent="0.2">
      <c r="A44" s="19" t="s">
        <v>412</v>
      </c>
      <c r="B44" s="20">
        <v>72</v>
      </c>
      <c r="C44" s="20">
        <v>60</v>
      </c>
      <c r="D44" s="20">
        <v>20</v>
      </c>
      <c r="E44" s="20">
        <v>35</v>
      </c>
      <c r="F44" s="20">
        <v>2</v>
      </c>
      <c r="G44" s="20">
        <v>1</v>
      </c>
      <c r="H44" s="20">
        <v>5</v>
      </c>
      <c r="I44" s="20">
        <v>4</v>
      </c>
      <c r="J44" s="20">
        <v>1</v>
      </c>
      <c r="K44" s="20">
        <v>5</v>
      </c>
      <c r="L44" s="20">
        <v>16</v>
      </c>
      <c r="M44" s="20">
        <v>37</v>
      </c>
      <c r="N44" s="20">
        <v>3</v>
      </c>
    </row>
    <row r="45" spans="1:14" x14ac:dyDescent="0.2">
      <c r="A45" s="19" t="s">
        <v>413</v>
      </c>
      <c r="B45" s="20">
        <v>46</v>
      </c>
      <c r="C45" s="20">
        <v>41</v>
      </c>
      <c r="D45" s="20">
        <v>16</v>
      </c>
      <c r="E45" s="20">
        <v>17</v>
      </c>
      <c r="F45" s="20">
        <v>0</v>
      </c>
      <c r="G45" s="20">
        <v>0</v>
      </c>
      <c r="H45" s="20">
        <v>1</v>
      </c>
      <c r="I45" s="20">
        <v>0</v>
      </c>
      <c r="J45" s="20">
        <v>1</v>
      </c>
      <c r="K45" s="20">
        <v>1</v>
      </c>
      <c r="L45" s="20">
        <v>10</v>
      </c>
      <c r="M45" s="20">
        <v>36</v>
      </c>
      <c r="N45" s="20">
        <v>1</v>
      </c>
    </row>
    <row r="46" spans="1:14" x14ac:dyDescent="0.2">
      <c r="A46" s="19" t="s">
        <v>414</v>
      </c>
      <c r="B46" s="20">
        <v>8</v>
      </c>
      <c r="C46" s="20">
        <v>7</v>
      </c>
      <c r="D46" s="20">
        <v>2</v>
      </c>
      <c r="E46" s="20">
        <v>4</v>
      </c>
      <c r="F46" s="20">
        <v>0</v>
      </c>
      <c r="G46" s="20">
        <v>0</v>
      </c>
      <c r="H46" s="20">
        <v>0</v>
      </c>
      <c r="I46" s="20">
        <v>0</v>
      </c>
      <c r="J46" s="20">
        <v>0</v>
      </c>
      <c r="K46" s="20">
        <v>0</v>
      </c>
      <c r="L46" s="20">
        <v>1</v>
      </c>
      <c r="M46" s="20">
        <v>6</v>
      </c>
      <c r="N46" s="20">
        <v>1</v>
      </c>
    </row>
    <row r="47" spans="1:14" x14ac:dyDescent="0.2">
      <c r="A47" s="19" t="s">
        <v>415</v>
      </c>
      <c r="B47" s="20">
        <v>435</v>
      </c>
      <c r="C47" s="20">
        <v>386</v>
      </c>
      <c r="D47" s="20">
        <v>149</v>
      </c>
      <c r="E47" s="20">
        <v>244</v>
      </c>
      <c r="F47" s="20">
        <v>38</v>
      </c>
      <c r="G47" s="20">
        <v>14</v>
      </c>
      <c r="H47" s="20">
        <v>18</v>
      </c>
      <c r="I47" s="20">
        <v>16</v>
      </c>
      <c r="J47" s="20">
        <v>20</v>
      </c>
      <c r="K47" s="20">
        <v>51</v>
      </c>
      <c r="L47" s="20">
        <v>42</v>
      </c>
      <c r="M47" s="20">
        <v>231</v>
      </c>
      <c r="N47" s="20">
        <v>15</v>
      </c>
    </row>
    <row r="48" spans="1:14" x14ac:dyDescent="0.2">
      <c r="A48" s="19" t="s">
        <v>416</v>
      </c>
      <c r="B48" s="20">
        <v>356</v>
      </c>
      <c r="C48" s="20">
        <v>302</v>
      </c>
      <c r="D48" s="20">
        <v>96</v>
      </c>
      <c r="E48" s="20">
        <v>217</v>
      </c>
      <c r="F48" s="20">
        <v>13</v>
      </c>
      <c r="G48" s="20">
        <v>5</v>
      </c>
      <c r="H48" s="20">
        <v>7</v>
      </c>
      <c r="I48" s="20">
        <v>13</v>
      </c>
      <c r="J48" s="20">
        <v>15</v>
      </c>
      <c r="K48" s="20">
        <v>26</v>
      </c>
      <c r="L48" s="20">
        <v>48</v>
      </c>
      <c r="M48" s="20">
        <v>212</v>
      </c>
      <c r="N48" s="20">
        <v>16</v>
      </c>
    </row>
    <row r="49" spans="1:14" x14ac:dyDescent="0.2">
      <c r="A49" s="19" t="s">
        <v>417</v>
      </c>
      <c r="B49" s="20">
        <v>917</v>
      </c>
      <c r="C49" s="20">
        <v>796</v>
      </c>
      <c r="D49" s="20">
        <v>283</v>
      </c>
      <c r="E49" s="20">
        <v>517</v>
      </c>
      <c r="F49" s="20">
        <v>53</v>
      </c>
      <c r="G49" s="20">
        <v>20</v>
      </c>
      <c r="H49" s="20">
        <v>31</v>
      </c>
      <c r="I49" s="20">
        <v>33</v>
      </c>
      <c r="J49" s="20">
        <v>37</v>
      </c>
      <c r="K49" s="20">
        <v>83</v>
      </c>
      <c r="L49" s="20">
        <v>117</v>
      </c>
      <c r="M49" s="20">
        <v>522</v>
      </c>
      <c r="N49" s="20">
        <v>36</v>
      </c>
    </row>
    <row r="50" spans="1:14" x14ac:dyDescent="0.2">
      <c r="A50" s="19" t="s">
        <v>418</v>
      </c>
      <c r="B50" s="20">
        <v>482</v>
      </c>
      <c r="C50" s="20">
        <v>410</v>
      </c>
      <c r="D50" s="20">
        <v>134</v>
      </c>
      <c r="E50" s="20">
        <v>273</v>
      </c>
      <c r="F50" s="20">
        <v>15</v>
      </c>
      <c r="G50" s="20">
        <v>6</v>
      </c>
      <c r="H50" s="20">
        <v>13</v>
      </c>
      <c r="I50" s="20">
        <v>17</v>
      </c>
      <c r="J50" s="20">
        <v>17</v>
      </c>
      <c r="K50" s="20">
        <v>32</v>
      </c>
      <c r="L50" s="20">
        <v>75</v>
      </c>
      <c r="M50" s="20">
        <v>291</v>
      </c>
      <c r="N50" s="20">
        <v>21</v>
      </c>
    </row>
    <row r="51" spans="1:14" x14ac:dyDescent="0.2">
      <c r="A51" s="19" t="s">
        <v>419</v>
      </c>
      <c r="B51" s="20">
        <v>126</v>
      </c>
      <c r="C51" s="20">
        <v>108</v>
      </c>
      <c r="D51" s="20">
        <v>38</v>
      </c>
      <c r="E51" s="20">
        <v>56</v>
      </c>
      <c r="F51" s="20">
        <v>2</v>
      </c>
      <c r="G51" s="20">
        <v>1</v>
      </c>
      <c r="H51" s="20">
        <v>6</v>
      </c>
      <c r="I51" s="20">
        <v>4</v>
      </c>
      <c r="J51" s="20">
        <v>2</v>
      </c>
      <c r="K51" s="20">
        <v>6</v>
      </c>
      <c r="L51" s="20">
        <v>27</v>
      </c>
      <c r="M51" s="20">
        <v>79</v>
      </c>
      <c r="N51" s="20">
        <v>5</v>
      </c>
    </row>
    <row r="52" spans="1:14" x14ac:dyDescent="0.2">
      <c r="A52" s="18" t="s">
        <v>422</v>
      </c>
      <c r="B52" s="18"/>
      <c r="C52" s="18"/>
      <c r="D52" s="18"/>
      <c r="E52" s="18"/>
      <c r="F52" s="18"/>
      <c r="G52" s="18"/>
      <c r="H52" s="18"/>
      <c r="I52" s="18"/>
      <c r="J52" s="18"/>
      <c r="K52" s="18"/>
      <c r="L52" s="18"/>
      <c r="M52" s="18"/>
      <c r="N52" s="18"/>
    </row>
    <row r="53" spans="1:14" x14ac:dyDescent="0.2">
      <c r="A53" s="19" t="s">
        <v>130</v>
      </c>
      <c r="B53" s="20">
        <v>151</v>
      </c>
      <c r="C53" s="20">
        <v>126</v>
      </c>
      <c r="D53" s="20">
        <v>37</v>
      </c>
      <c r="E53" s="20">
        <v>61</v>
      </c>
      <c r="F53" s="20">
        <v>28</v>
      </c>
      <c r="G53" s="20">
        <v>2</v>
      </c>
      <c r="H53" s="20">
        <v>7</v>
      </c>
      <c r="I53" s="20">
        <v>17</v>
      </c>
      <c r="J53" s="20">
        <v>22</v>
      </c>
      <c r="K53" s="20">
        <v>15</v>
      </c>
      <c r="L53" s="20">
        <v>11</v>
      </c>
      <c r="M53" s="20">
        <v>76</v>
      </c>
      <c r="N53" s="20">
        <v>9</v>
      </c>
    </row>
    <row r="54" spans="1:14" x14ac:dyDescent="0.2">
      <c r="A54" s="19" t="s">
        <v>131</v>
      </c>
      <c r="B54" s="20">
        <v>1446</v>
      </c>
      <c r="C54" s="20">
        <v>1299</v>
      </c>
      <c r="D54" s="20">
        <v>430</v>
      </c>
      <c r="E54" s="20">
        <v>774</v>
      </c>
      <c r="F54" s="20">
        <v>145</v>
      </c>
      <c r="G54" s="20">
        <v>46</v>
      </c>
      <c r="H54" s="20">
        <v>57</v>
      </c>
      <c r="I54" s="20">
        <v>107</v>
      </c>
      <c r="J54" s="20">
        <v>49</v>
      </c>
      <c r="K54" s="20">
        <v>152</v>
      </c>
      <c r="L54" s="20">
        <v>227</v>
      </c>
      <c r="M54" s="20">
        <v>747</v>
      </c>
      <c r="N54" s="20">
        <v>37</v>
      </c>
    </row>
    <row r="55" spans="1:14" x14ac:dyDescent="0.2">
      <c r="A55" s="19" t="s">
        <v>392</v>
      </c>
      <c r="B55" s="20">
        <v>150</v>
      </c>
      <c r="C55" s="20">
        <v>120</v>
      </c>
      <c r="D55" s="20">
        <v>57</v>
      </c>
      <c r="E55" s="20">
        <v>58</v>
      </c>
      <c r="F55" s="20">
        <v>31</v>
      </c>
      <c r="G55" s="20">
        <v>2</v>
      </c>
      <c r="H55" s="20">
        <v>5</v>
      </c>
      <c r="I55" s="20">
        <v>11</v>
      </c>
      <c r="J55" s="20">
        <v>13</v>
      </c>
      <c r="K55" s="20">
        <v>11</v>
      </c>
      <c r="L55" s="20">
        <v>17</v>
      </c>
      <c r="M55" s="20">
        <v>78</v>
      </c>
      <c r="N55" s="20">
        <v>8</v>
      </c>
    </row>
    <row r="56" spans="1:14" x14ac:dyDescent="0.2">
      <c r="A56" s="19" t="s">
        <v>132</v>
      </c>
      <c r="B56" s="20">
        <v>372</v>
      </c>
      <c r="C56" s="20">
        <v>310</v>
      </c>
      <c r="D56" s="20">
        <v>111</v>
      </c>
      <c r="E56" s="20">
        <v>188</v>
      </c>
      <c r="F56" s="20">
        <v>16</v>
      </c>
      <c r="G56" s="20">
        <v>3</v>
      </c>
      <c r="H56" s="20">
        <v>10</v>
      </c>
      <c r="I56" s="20">
        <v>21</v>
      </c>
      <c r="J56" s="20">
        <v>13</v>
      </c>
      <c r="K56" s="20">
        <v>26</v>
      </c>
      <c r="L56" s="20">
        <v>66</v>
      </c>
      <c r="M56" s="20">
        <v>219</v>
      </c>
      <c r="N56" s="20">
        <v>17</v>
      </c>
    </row>
    <row r="57" spans="1:14" x14ac:dyDescent="0.2">
      <c r="A57" s="19" t="s">
        <v>423</v>
      </c>
      <c r="B57" s="20">
        <v>69</v>
      </c>
      <c r="C57" s="20">
        <v>59</v>
      </c>
      <c r="D57" s="20">
        <v>22</v>
      </c>
      <c r="E57" s="20">
        <v>41</v>
      </c>
      <c r="F57" s="20">
        <v>8</v>
      </c>
      <c r="G57" s="20">
        <v>1</v>
      </c>
      <c r="H57" s="20">
        <v>0</v>
      </c>
      <c r="I57" s="20">
        <v>5</v>
      </c>
      <c r="J57" s="20">
        <v>4</v>
      </c>
      <c r="K57" s="20">
        <v>6</v>
      </c>
      <c r="L57" s="20">
        <v>8</v>
      </c>
      <c r="M57" s="20">
        <v>36</v>
      </c>
      <c r="N57" s="20">
        <v>2</v>
      </c>
    </row>
    <row r="58" spans="1:14" x14ac:dyDescent="0.2">
      <c r="A58" s="18" t="s">
        <v>133</v>
      </c>
      <c r="B58" s="17">
        <v>92</v>
      </c>
      <c r="C58" s="17">
        <v>80</v>
      </c>
      <c r="D58" s="17">
        <v>20</v>
      </c>
      <c r="E58" s="17">
        <v>33</v>
      </c>
      <c r="F58" s="17">
        <v>18</v>
      </c>
      <c r="G58" s="17">
        <v>2</v>
      </c>
      <c r="H58" s="17">
        <v>1</v>
      </c>
      <c r="I58" s="17">
        <v>15</v>
      </c>
      <c r="J58" s="17">
        <v>12</v>
      </c>
      <c r="K58" s="17">
        <v>7</v>
      </c>
      <c r="L58" s="17">
        <v>6</v>
      </c>
      <c r="M58" s="17">
        <v>51</v>
      </c>
      <c r="N58" s="17">
        <v>5</v>
      </c>
    </row>
    <row r="59" spans="1:14" x14ac:dyDescent="0.2">
      <c r="A59" s="19" t="s">
        <v>134</v>
      </c>
      <c r="B59" s="20">
        <v>813</v>
      </c>
      <c r="C59" s="20">
        <v>727</v>
      </c>
      <c r="D59" s="20">
        <v>235</v>
      </c>
      <c r="E59" s="20">
        <v>402</v>
      </c>
      <c r="F59" s="20">
        <v>93</v>
      </c>
      <c r="G59" s="20">
        <v>29</v>
      </c>
      <c r="H59" s="20">
        <v>35</v>
      </c>
      <c r="I59" s="20">
        <v>78</v>
      </c>
      <c r="J59" s="20">
        <v>29</v>
      </c>
      <c r="K59" s="20">
        <v>79</v>
      </c>
      <c r="L59" s="20">
        <v>149</v>
      </c>
      <c r="M59" s="20">
        <v>396</v>
      </c>
      <c r="N59" s="20">
        <v>21</v>
      </c>
    </row>
    <row r="60" spans="1:14" x14ac:dyDescent="0.2">
      <c r="A60" s="19" t="s">
        <v>393</v>
      </c>
      <c r="B60" s="20">
        <v>65</v>
      </c>
      <c r="C60" s="20">
        <v>56</v>
      </c>
      <c r="D60" s="20">
        <v>20</v>
      </c>
      <c r="E60" s="20">
        <v>22</v>
      </c>
      <c r="F60" s="20">
        <v>16</v>
      </c>
      <c r="G60" s="20">
        <v>0</v>
      </c>
      <c r="H60" s="20">
        <v>1</v>
      </c>
      <c r="I60" s="20">
        <v>6</v>
      </c>
      <c r="J60" s="20">
        <v>5</v>
      </c>
      <c r="K60" s="20">
        <v>6</v>
      </c>
      <c r="L60" s="20">
        <v>8</v>
      </c>
      <c r="M60" s="20">
        <v>38</v>
      </c>
      <c r="N60" s="20">
        <v>2</v>
      </c>
    </row>
    <row r="61" spans="1:14" x14ac:dyDescent="0.2">
      <c r="A61" s="19" t="s">
        <v>135</v>
      </c>
      <c r="B61" s="20">
        <v>83</v>
      </c>
      <c r="C61" s="20">
        <v>71</v>
      </c>
      <c r="D61" s="20">
        <v>20</v>
      </c>
      <c r="E61" s="20">
        <v>32</v>
      </c>
      <c r="F61" s="20">
        <v>6</v>
      </c>
      <c r="G61" s="20">
        <v>0</v>
      </c>
      <c r="H61" s="20">
        <v>2</v>
      </c>
      <c r="I61" s="20">
        <v>7</v>
      </c>
      <c r="J61" s="20">
        <v>2</v>
      </c>
      <c r="K61" s="20">
        <v>6</v>
      </c>
      <c r="L61" s="20">
        <v>24</v>
      </c>
      <c r="M61" s="20">
        <v>48</v>
      </c>
      <c r="N61" s="20">
        <v>5</v>
      </c>
    </row>
    <row r="62" spans="1:14" x14ac:dyDescent="0.2">
      <c r="A62" s="19" t="s">
        <v>424</v>
      </c>
      <c r="B62" s="20">
        <v>39</v>
      </c>
      <c r="C62" s="20">
        <v>35</v>
      </c>
      <c r="D62" s="20">
        <v>14</v>
      </c>
      <c r="E62" s="20">
        <v>25</v>
      </c>
      <c r="F62" s="20">
        <v>4</v>
      </c>
      <c r="G62" s="20">
        <v>0</v>
      </c>
      <c r="H62" s="20">
        <v>0</v>
      </c>
      <c r="I62" s="20">
        <v>3</v>
      </c>
      <c r="J62" s="20">
        <v>1</v>
      </c>
      <c r="K62" s="20">
        <v>3</v>
      </c>
      <c r="L62" s="20">
        <v>5</v>
      </c>
      <c r="M62" s="20">
        <v>21</v>
      </c>
      <c r="N62" s="20">
        <v>1</v>
      </c>
    </row>
    <row r="63" spans="1:14" x14ac:dyDescent="0.2">
      <c r="A63" s="18" t="s">
        <v>136</v>
      </c>
      <c r="B63" s="17">
        <v>59</v>
      </c>
      <c r="C63" s="17">
        <v>46</v>
      </c>
      <c r="D63" s="17">
        <v>17</v>
      </c>
      <c r="E63" s="17">
        <v>28</v>
      </c>
      <c r="F63" s="17">
        <v>10</v>
      </c>
      <c r="G63" s="17">
        <v>0</v>
      </c>
      <c r="H63" s="17">
        <v>6</v>
      </c>
      <c r="I63" s="17">
        <v>2</v>
      </c>
      <c r="J63" s="17">
        <v>10</v>
      </c>
      <c r="K63" s="17">
        <v>8</v>
      </c>
      <c r="L63" s="17">
        <v>5</v>
      </c>
      <c r="M63" s="17">
        <v>25</v>
      </c>
      <c r="N63" s="17">
        <v>4</v>
      </c>
    </row>
    <row r="64" spans="1:14" x14ac:dyDescent="0.2">
      <c r="A64" s="19" t="s">
        <v>134</v>
      </c>
      <c r="B64" s="20">
        <v>632</v>
      </c>
      <c r="C64" s="20">
        <v>571</v>
      </c>
      <c r="D64" s="20">
        <v>194</v>
      </c>
      <c r="E64" s="20">
        <v>372</v>
      </c>
      <c r="F64" s="20">
        <v>52</v>
      </c>
      <c r="G64" s="20">
        <v>17</v>
      </c>
      <c r="H64" s="20">
        <v>22</v>
      </c>
      <c r="I64" s="20">
        <v>28</v>
      </c>
      <c r="J64" s="20">
        <v>20</v>
      </c>
      <c r="K64" s="20">
        <v>73</v>
      </c>
      <c r="L64" s="20">
        <v>78</v>
      </c>
      <c r="M64" s="20">
        <v>351</v>
      </c>
      <c r="N64" s="20">
        <v>16</v>
      </c>
    </row>
    <row r="65" spans="1:14" x14ac:dyDescent="0.2">
      <c r="A65" s="19" t="s">
        <v>393</v>
      </c>
      <c r="B65" s="20">
        <v>85</v>
      </c>
      <c r="C65" s="20">
        <v>64</v>
      </c>
      <c r="D65" s="20">
        <v>37</v>
      </c>
      <c r="E65" s="20">
        <v>36</v>
      </c>
      <c r="F65" s="20">
        <v>15</v>
      </c>
      <c r="G65" s="20">
        <v>2</v>
      </c>
      <c r="H65" s="20">
        <v>4</v>
      </c>
      <c r="I65" s="20">
        <v>5</v>
      </c>
      <c r="J65" s="20">
        <v>8</v>
      </c>
      <c r="K65" s="20">
        <v>5</v>
      </c>
      <c r="L65" s="20">
        <v>9</v>
      </c>
      <c r="M65" s="20">
        <v>40</v>
      </c>
      <c r="N65" s="20">
        <v>6</v>
      </c>
    </row>
    <row r="66" spans="1:14" x14ac:dyDescent="0.2">
      <c r="A66" s="19" t="s">
        <v>135</v>
      </c>
      <c r="B66" s="20">
        <v>289</v>
      </c>
      <c r="C66" s="20">
        <v>239</v>
      </c>
      <c r="D66" s="20">
        <v>91</v>
      </c>
      <c r="E66" s="20">
        <v>156</v>
      </c>
      <c r="F66" s="20">
        <v>10</v>
      </c>
      <c r="G66" s="20">
        <v>3</v>
      </c>
      <c r="H66" s="20">
        <v>8</v>
      </c>
      <c r="I66" s="20">
        <v>14</v>
      </c>
      <c r="J66" s="20">
        <v>11</v>
      </c>
      <c r="K66" s="20">
        <v>20</v>
      </c>
      <c r="L66" s="20">
        <v>42</v>
      </c>
      <c r="M66" s="20">
        <v>171</v>
      </c>
      <c r="N66" s="20">
        <v>12</v>
      </c>
    </row>
    <row r="67" spans="1:14" x14ac:dyDescent="0.2">
      <c r="A67" s="19" t="s">
        <v>424</v>
      </c>
      <c r="B67" s="20">
        <v>30</v>
      </c>
      <c r="C67" s="20">
        <v>24</v>
      </c>
      <c r="D67" s="20">
        <v>8</v>
      </c>
      <c r="E67" s="20">
        <v>16</v>
      </c>
      <c r="F67" s="20">
        <v>4</v>
      </c>
      <c r="G67" s="20">
        <v>1</v>
      </c>
      <c r="H67" s="20">
        <v>0</v>
      </c>
      <c r="I67" s="20">
        <v>2</v>
      </c>
      <c r="J67" s="20">
        <v>3</v>
      </c>
      <c r="K67" s="20">
        <v>3</v>
      </c>
      <c r="L67" s="20">
        <v>3</v>
      </c>
      <c r="M67" s="20">
        <v>15</v>
      </c>
      <c r="N67" s="20">
        <v>1</v>
      </c>
    </row>
    <row r="68" spans="1:14" x14ac:dyDescent="0.2">
      <c r="A68" s="18" t="s">
        <v>425</v>
      </c>
      <c r="B68" s="18"/>
      <c r="C68" s="18"/>
      <c r="D68" s="18"/>
      <c r="E68" s="18"/>
      <c r="F68" s="18"/>
      <c r="G68" s="18"/>
      <c r="H68" s="18"/>
      <c r="I68" s="18"/>
      <c r="J68" s="18"/>
      <c r="K68" s="18"/>
      <c r="L68" s="18"/>
      <c r="M68" s="18"/>
      <c r="N68" s="18"/>
    </row>
    <row r="69" spans="1:14" x14ac:dyDescent="0.2">
      <c r="A69" s="19" t="s">
        <v>426</v>
      </c>
      <c r="B69" s="20">
        <v>366</v>
      </c>
      <c r="C69" s="20">
        <v>288</v>
      </c>
      <c r="D69" s="20">
        <v>111</v>
      </c>
      <c r="E69" s="20">
        <v>151</v>
      </c>
      <c r="F69" s="20">
        <v>45</v>
      </c>
      <c r="G69" s="20">
        <v>5</v>
      </c>
      <c r="H69" s="20">
        <v>14</v>
      </c>
      <c r="I69" s="20">
        <v>29</v>
      </c>
      <c r="J69" s="20">
        <v>36</v>
      </c>
      <c r="K69" s="20">
        <v>31</v>
      </c>
      <c r="L69" s="20">
        <v>44</v>
      </c>
      <c r="M69" s="20">
        <v>199</v>
      </c>
      <c r="N69" s="20">
        <v>25</v>
      </c>
    </row>
    <row r="70" spans="1:14" x14ac:dyDescent="0.2">
      <c r="A70" s="19" t="s">
        <v>427</v>
      </c>
      <c r="B70" s="20">
        <v>1212</v>
      </c>
      <c r="C70" s="20">
        <v>1087</v>
      </c>
      <c r="D70" s="20">
        <v>365</v>
      </c>
      <c r="E70" s="20">
        <v>651</v>
      </c>
      <c r="F70" s="20">
        <v>116</v>
      </c>
      <c r="G70" s="20">
        <v>39</v>
      </c>
      <c r="H70" s="20">
        <v>50</v>
      </c>
      <c r="I70" s="20">
        <v>93</v>
      </c>
      <c r="J70" s="20">
        <v>41</v>
      </c>
      <c r="K70" s="20">
        <v>135</v>
      </c>
      <c r="L70" s="20">
        <v>197</v>
      </c>
      <c r="M70" s="20">
        <v>616</v>
      </c>
      <c r="N70" s="20">
        <v>30</v>
      </c>
    </row>
    <row r="71" spans="1:14" x14ac:dyDescent="0.2">
      <c r="A71" s="19" t="s">
        <v>137</v>
      </c>
      <c r="B71" s="20">
        <v>112</v>
      </c>
      <c r="C71" s="20">
        <v>100</v>
      </c>
      <c r="D71" s="20">
        <v>36</v>
      </c>
      <c r="E71" s="20">
        <v>57</v>
      </c>
      <c r="F71" s="20">
        <v>19</v>
      </c>
      <c r="G71" s="20">
        <v>5</v>
      </c>
      <c r="H71" s="20">
        <v>4</v>
      </c>
      <c r="I71" s="20">
        <v>17</v>
      </c>
      <c r="J71" s="20">
        <v>6</v>
      </c>
      <c r="K71" s="20">
        <v>6</v>
      </c>
      <c r="L71" s="20">
        <v>20</v>
      </c>
      <c r="M71" s="20">
        <v>53</v>
      </c>
      <c r="N71" s="20">
        <v>2</v>
      </c>
    </row>
    <row r="72" spans="1:14" x14ac:dyDescent="0.2">
      <c r="A72" s="19" t="s">
        <v>138</v>
      </c>
      <c r="B72" s="20">
        <v>673</v>
      </c>
      <c r="C72" s="20">
        <v>603</v>
      </c>
      <c r="D72" s="20">
        <v>216</v>
      </c>
      <c r="E72" s="20">
        <v>342</v>
      </c>
      <c r="F72" s="20">
        <v>68</v>
      </c>
      <c r="G72" s="20">
        <v>15</v>
      </c>
      <c r="H72" s="20">
        <v>25</v>
      </c>
      <c r="I72" s="20">
        <v>46</v>
      </c>
      <c r="J72" s="20">
        <v>19</v>
      </c>
      <c r="K72" s="20">
        <v>61</v>
      </c>
      <c r="L72" s="20">
        <v>105</v>
      </c>
      <c r="M72" s="20">
        <v>362</v>
      </c>
      <c r="N72" s="20">
        <v>18</v>
      </c>
    </row>
    <row r="73" spans="1:14" x14ac:dyDescent="0.2">
      <c r="A73" s="19" t="s">
        <v>428</v>
      </c>
      <c r="B73" s="20">
        <v>75</v>
      </c>
      <c r="C73" s="20">
        <v>71</v>
      </c>
      <c r="D73" s="20">
        <v>32</v>
      </c>
      <c r="E73" s="20">
        <v>27</v>
      </c>
      <c r="F73" s="20">
        <v>10</v>
      </c>
      <c r="G73" s="20">
        <v>2</v>
      </c>
      <c r="H73" s="20">
        <v>0</v>
      </c>
      <c r="I73" s="20">
        <v>6</v>
      </c>
      <c r="J73" s="20">
        <v>2</v>
      </c>
      <c r="K73" s="20">
        <v>5</v>
      </c>
      <c r="L73" s="20">
        <v>8</v>
      </c>
      <c r="M73" s="20">
        <v>44</v>
      </c>
      <c r="N73" s="20">
        <v>0</v>
      </c>
    </row>
    <row r="74" spans="1:14" x14ac:dyDescent="0.2">
      <c r="A74" s="19" t="s">
        <v>429</v>
      </c>
      <c r="B74" s="20">
        <v>178</v>
      </c>
      <c r="C74" s="20">
        <v>154</v>
      </c>
      <c r="D74" s="20">
        <v>42</v>
      </c>
      <c r="E74" s="20">
        <v>107</v>
      </c>
      <c r="F74" s="20">
        <v>18</v>
      </c>
      <c r="G74" s="20">
        <v>4</v>
      </c>
      <c r="H74" s="20">
        <v>5</v>
      </c>
      <c r="I74" s="20">
        <v>10</v>
      </c>
      <c r="J74" s="20">
        <v>7</v>
      </c>
      <c r="K74" s="20">
        <v>14</v>
      </c>
      <c r="L74" s="20">
        <v>21</v>
      </c>
      <c r="M74" s="20">
        <v>92</v>
      </c>
      <c r="N74" s="20">
        <v>7</v>
      </c>
    </row>
    <row r="75" spans="1:14" x14ac:dyDescent="0.2">
      <c r="A75" s="19" t="s">
        <v>1441</v>
      </c>
      <c r="B75" s="20">
        <v>1644</v>
      </c>
      <c r="C75" s="20">
        <v>1472</v>
      </c>
      <c r="D75" s="20">
        <v>504</v>
      </c>
      <c r="E75" s="20">
        <v>864</v>
      </c>
      <c r="F75" s="20">
        <v>165</v>
      </c>
      <c r="G75" s="20">
        <v>45</v>
      </c>
      <c r="H75" s="20">
        <v>60</v>
      </c>
      <c r="I75" s="20">
        <v>122</v>
      </c>
      <c r="J75" s="20">
        <v>58</v>
      </c>
      <c r="K75" s="20">
        <v>165</v>
      </c>
      <c r="L75" s="20">
        <v>264</v>
      </c>
      <c r="M75" s="20">
        <v>865</v>
      </c>
      <c r="N75" s="20">
        <v>41</v>
      </c>
    </row>
    <row r="76" spans="1:14" x14ac:dyDescent="0.2">
      <c r="A76" s="18" t="s">
        <v>430</v>
      </c>
      <c r="B76" s="18"/>
      <c r="C76" s="18"/>
      <c r="D76" s="18"/>
      <c r="E76" s="18"/>
      <c r="F76" s="18"/>
      <c r="G76" s="18"/>
      <c r="H76" s="18"/>
      <c r="I76" s="18"/>
      <c r="J76" s="18"/>
      <c r="K76" s="18"/>
      <c r="L76" s="18"/>
      <c r="M76" s="18"/>
      <c r="N76" s="18"/>
    </row>
    <row r="77" spans="1:14" x14ac:dyDescent="0.2">
      <c r="A77" s="21" t="s">
        <v>431</v>
      </c>
      <c r="B77" s="34">
        <v>366</v>
      </c>
      <c r="C77" s="34">
        <v>288</v>
      </c>
      <c r="D77" s="34">
        <v>111</v>
      </c>
      <c r="E77" s="34">
        <v>151</v>
      </c>
      <c r="F77" s="34">
        <v>45</v>
      </c>
      <c r="G77" s="34">
        <v>5</v>
      </c>
      <c r="H77" s="34">
        <v>14</v>
      </c>
      <c r="I77" s="34">
        <v>29</v>
      </c>
      <c r="J77" s="34">
        <v>36</v>
      </c>
      <c r="K77" s="34">
        <v>31</v>
      </c>
      <c r="L77" s="34">
        <v>44</v>
      </c>
      <c r="M77" s="34">
        <v>199</v>
      </c>
      <c r="N77" s="34">
        <v>25</v>
      </c>
    </row>
    <row r="78" spans="1:14" x14ac:dyDescent="0.2">
      <c r="A78" s="21" t="s">
        <v>432</v>
      </c>
      <c r="B78" s="34">
        <v>954</v>
      </c>
      <c r="C78" s="34">
        <v>843</v>
      </c>
      <c r="D78" s="34">
        <v>288</v>
      </c>
      <c r="E78" s="34">
        <v>517</v>
      </c>
      <c r="F78" s="34">
        <v>93</v>
      </c>
      <c r="G78" s="34">
        <v>26</v>
      </c>
      <c r="H78" s="34">
        <v>35</v>
      </c>
      <c r="I78" s="34">
        <v>68</v>
      </c>
      <c r="J78" s="34">
        <v>39</v>
      </c>
      <c r="K78" s="34">
        <v>105</v>
      </c>
      <c r="L78" s="34">
        <v>163</v>
      </c>
      <c r="M78" s="34">
        <v>493</v>
      </c>
      <c r="N78" s="34">
        <v>23</v>
      </c>
    </row>
    <row r="79" spans="1:14" x14ac:dyDescent="0.2">
      <c r="A79" s="19" t="s">
        <v>433</v>
      </c>
      <c r="B79" s="20">
        <v>345</v>
      </c>
      <c r="C79" s="20">
        <v>321</v>
      </c>
      <c r="D79" s="20">
        <v>120</v>
      </c>
      <c r="E79" s="20">
        <v>175</v>
      </c>
      <c r="F79" s="20">
        <v>38</v>
      </c>
      <c r="G79" s="20">
        <v>10</v>
      </c>
      <c r="H79" s="20">
        <v>15</v>
      </c>
      <c r="I79" s="20">
        <v>31</v>
      </c>
      <c r="J79" s="20">
        <v>10</v>
      </c>
      <c r="K79" s="20">
        <v>28</v>
      </c>
      <c r="L79" s="20">
        <v>52</v>
      </c>
      <c r="M79" s="20">
        <v>173</v>
      </c>
      <c r="N79" s="20">
        <v>8</v>
      </c>
    </row>
    <row r="80" spans="1:14" x14ac:dyDescent="0.2">
      <c r="A80" s="19" t="s">
        <v>434</v>
      </c>
      <c r="B80" s="20">
        <v>141</v>
      </c>
      <c r="C80" s="20">
        <v>126</v>
      </c>
      <c r="D80" s="20">
        <v>42</v>
      </c>
      <c r="E80" s="20">
        <v>69</v>
      </c>
      <c r="F80" s="20">
        <v>13</v>
      </c>
      <c r="G80" s="20">
        <v>5</v>
      </c>
      <c r="H80" s="20">
        <v>5</v>
      </c>
      <c r="I80" s="20">
        <v>11</v>
      </c>
      <c r="J80" s="20">
        <v>5</v>
      </c>
      <c r="K80" s="20">
        <v>17</v>
      </c>
      <c r="L80" s="20">
        <v>19</v>
      </c>
      <c r="M80" s="20">
        <v>88</v>
      </c>
      <c r="N80" s="20">
        <v>1</v>
      </c>
    </row>
    <row r="81" spans="1:14" x14ac:dyDescent="0.2">
      <c r="A81" s="19" t="s">
        <v>435</v>
      </c>
      <c r="B81" s="20">
        <v>56</v>
      </c>
      <c r="C81" s="20">
        <v>51</v>
      </c>
      <c r="D81" s="20">
        <v>18</v>
      </c>
      <c r="E81" s="20">
        <v>30</v>
      </c>
      <c r="F81" s="20">
        <v>8</v>
      </c>
      <c r="G81" s="20">
        <v>2</v>
      </c>
      <c r="H81" s="20">
        <v>0</v>
      </c>
      <c r="I81" s="20">
        <v>4</v>
      </c>
      <c r="J81" s="20">
        <v>1</v>
      </c>
      <c r="K81" s="20">
        <v>5</v>
      </c>
      <c r="L81" s="20">
        <v>8</v>
      </c>
      <c r="M81" s="20">
        <v>32</v>
      </c>
      <c r="N81" s="20">
        <v>1</v>
      </c>
    </row>
    <row r="82" spans="1:14" x14ac:dyDescent="0.2">
      <c r="A82" s="19" t="s">
        <v>436</v>
      </c>
      <c r="B82" s="20">
        <v>48</v>
      </c>
      <c r="C82" s="20">
        <v>42</v>
      </c>
      <c r="D82" s="20">
        <v>13</v>
      </c>
      <c r="E82" s="20">
        <v>26</v>
      </c>
      <c r="F82" s="20">
        <v>6</v>
      </c>
      <c r="G82" s="20">
        <v>1</v>
      </c>
      <c r="H82" s="20">
        <v>1</v>
      </c>
      <c r="I82" s="20">
        <v>4</v>
      </c>
      <c r="J82" s="20">
        <v>2</v>
      </c>
      <c r="K82" s="20">
        <v>4</v>
      </c>
      <c r="L82" s="20">
        <v>7</v>
      </c>
      <c r="M82" s="20">
        <v>25</v>
      </c>
      <c r="N82" s="20">
        <v>1</v>
      </c>
    </row>
    <row r="83" spans="1:14" x14ac:dyDescent="0.2">
      <c r="A83" s="19" t="s">
        <v>437</v>
      </c>
      <c r="B83" s="20">
        <v>20</v>
      </c>
      <c r="C83" s="20">
        <v>18</v>
      </c>
      <c r="D83" s="20">
        <v>5</v>
      </c>
      <c r="E83" s="20">
        <v>7</v>
      </c>
      <c r="F83" s="20">
        <v>1</v>
      </c>
      <c r="G83" s="20">
        <v>0</v>
      </c>
      <c r="H83" s="20">
        <v>1</v>
      </c>
      <c r="I83" s="20">
        <v>1</v>
      </c>
      <c r="J83" s="20">
        <v>0</v>
      </c>
      <c r="K83" s="20">
        <v>3</v>
      </c>
      <c r="L83" s="20">
        <v>5</v>
      </c>
      <c r="M83" s="20">
        <v>7</v>
      </c>
      <c r="N83" s="20">
        <v>2</v>
      </c>
    </row>
    <row r="84" spans="1:14" x14ac:dyDescent="0.2">
      <c r="A84" s="19" t="s">
        <v>438</v>
      </c>
      <c r="B84" s="20">
        <v>4</v>
      </c>
      <c r="C84" s="20">
        <v>3</v>
      </c>
      <c r="D84" s="20">
        <v>2</v>
      </c>
      <c r="E84" s="20">
        <v>1</v>
      </c>
      <c r="F84" s="20">
        <v>0</v>
      </c>
      <c r="G84" s="20">
        <v>0</v>
      </c>
      <c r="H84" s="20">
        <v>1</v>
      </c>
      <c r="I84" s="20">
        <v>1</v>
      </c>
      <c r="J84" s="20">
        <v>0</v>
      </c>
      <c r="K84" s="20">
        <v>0</v>
      </c>
      <c r="L84" s="20">
        <v>1</v>
      </c>
      <c r="M84" s="20">
        <v>1</v>
      </c>
      <c r="N84" s="20">
        <v>0</v>
      </c>
    </row>
    <row r="85" spans="1:14" x14ac:dyDescent="0.2">
      <c r="A85" s="19" t="s">
        <v>439</v>
      </c>
      <c r="B85" s="20">
        <v>2</v>
      </c>
      <c r="C85" s="20">
        <v>2</v>
      </c>
      <c r="D85" s="20">
        <v>1</v>
      </c>
      <c r="E85" s="20">
        <v>2</v>
      </c>
      <c r="F85" s="20">
        <v>1</v>
      </c>
      <c r="G85" s="20">
        <v>0</v>
      </c>
      <c r="H85" s="20">
        <v>0</v>
      </c>
      <c r="I85" s="20">
        <v>0</v>
      </c>
      <c r="J85" s="20">
        <v>0</v>
      </c>
      <c r="K85" s="20">
        <v>0</v>
      </c>
      <c r="L85" s="20">
        <v>0</v>
      </c>
      <c r="M85" s="20">
        <v>0</v>
      </c>
      <c r="N85" s="20">
        <v>0</v>
      </c>
    </row>
    <row r="86" spans="1:14" x14ac:dyDescent="0.2">
      <c r="A86" s="19" t="s">
        <v>440</v>
      </c>
      <c r="B86" s="20">
        <v>2</v>
      </c>
      <c r="C86" s="20">
        <v>2</v>
      </c>
      <c r="D86" s="20">
        <v>1</v>
      </c>
      <c r="E86" s="20">
        <v>1</v>
      </c>
      <c r="F86" s="20">
        <v>0</v>
      </c>
      <c r="G86" s="20">
        <v>0</v>
      </c>
      <c r="H86" s="20">
        <v>0</v>
      </c>
      <c r="I86" s="20">
        <v>0</v>
      </c>
      <c r="J86" s="20">
        <v>0</v>
      </c>
      <c r="K86" s="20">
        <v>0</v>
      </c>
      <c r="L86" s="20">
        <v>1</v>
      </c>
      <c r="M86" s="20">
        <v>1</v>
      </c>
      <c r="N86" s="20">
        <v>0</v>
      </c>
    </row>
    <row r="87" spans="1:14" x14ac:dyDescent="0.2">
      <c r="A87" s="19" t="s">
        <v>429</v>
      </c>
      <c r="B87" s="20">
        <v>250</v>
      </c>
      <c r="C87" s="20">
        <v>218</v>
      </c>
      <c r="D87" s="20">
        <v>56</v>
      </c>
      <c r="E87" s="20">
        <v>143</v>
      </c>
      <c r="F87" s="20">
        <v>23</v>
      </c>
      <c r="G87" s="20">
        <v>5</v>
      </c>
      <c r="H87" s="20">
        <v>7</v>
      </c>
      <c r="I87" s="20">
        <v>12</v>
      </c>
      <c r="J87" s="20">
        <v>8</v>
      </c>
      <c r="K87" s="20">
        <v>17</v>
      </c>
      <c r="L87" s="20">
        <v>29</v>
      </c>
      <c r="M87" s="20">
        <v>137</v>
      </c>
      <c r="N87" s="20">
        <v>12</v>
      </c>
    </row>
    <row r="88" spans="1:14" x14ac:dyDescent="0.2">
      <c r="A88" s="18" t="s">
        <v>441</v>
      </c>
      <c r="B88" s="18"/>
      <c r="C88" s="18"/>
      <c r="D88" s="18"/>
      <c r="E88" s="18"/>
      <c r="F88" s="18"/>
      <c r="G88" s="18"/>
      <c r="H88" s="18"/>
      <c r="I88" s="18"/>
      <c r="J88" s="18"/>
      <c r="K88" s="18"/>
      <c r="L88" s="18"/>
      <c r="M88" s="18"/>
      <c r="N88" s="18"/>
    </row>
    <row r="89" spans="1:14" x14ac:dyDescent="0.2">
      <c r="A89" s="19" t="s">
        <v>442</v>
      </c>
      <c r="B89" s="20">
        <v>1712</v>
      </c>
      <c r="C89" s="20">
        <v>1515</v>
      </c>
      <c r="D89" s="20">
        <v>479</v>
      </c>
      <c r="E89" s="20">
        <v>938</v>
      </c>
      <c r="F89" s="20">
        <v>149</v>
      </c>
      <c r="G89" s="20">
        <v>46</v>
      </c>
      <c r="H89" s="20">
        <v>56</v>
      </c>
      <c r="I89" s="20">
        <v>120</v>
      </c>
      <c r="J89" s="20">
        <v>51</v>
      </c>
      <c r="K89" s="20">
        <v>163</v>
      </c>
      <c r="L89" s="20">
        <v>289</v>
      </c>
      <c r="M89" s="20">
        <v>916</v>
      </c>
      <c r="N89" s="20">
        <v>53</v>
      </c>
    </row>
    <row r="90" spans="1:14" x14ac:dyDescent="0.2">
      <c r="A90" s="19" t="s">
        <v>139</v>
      </c>
      <c r="B90" s="20">
        <v>76</v>
      </c>
      <c r="C90" s="20">
        <v>66</v>
      </c>
      <c r="D90" s="20">
        <v>16</v>
      </c>
      <c r="E90" s="20">
        <v>36</v>
      </c>
      <c r="F90" s="20">
        <v>7</v>
      </c>
      <c r="G90" s="20">
        <v>2</v>
      </c>
      <c r="H90" s="20">
        <v>9</v>
      </c>
      <c r="I90" s="20">
        <v>7</v>
      </c>
      <c r="J90" s="20">
        <v>4</v>
      </c>
      <c r="K90" s="20">
        <v>13</v>
      </c>
      <c r="L90" s="20">
        <v>11</v>
      </c>
      <c r="M90" s="20">
        <v>36</v>
      </c>
      <c r="N90" s="20">
        <v>4</v>
      </c>
    </row>
    <row r="91" spans="1:14" x14ac:dyDescent="0.2">
      <c r="A91" s="19" t="s">
        <v>443</v>
      </c>
      <c r="B91" s="20">
        <v>59</v>
      </c>
      <c r="C91" s="20">
        <v>49</v>
      </c>
      <c r="D91" s="20">
        <v>20</v>
      </c>
      <c r="E91" s="20">
        <v>25</v>
      </c>
      <c r="F91" s="20">
        <v>7</v>
      </c>
      <c r="G91" s="20">
        <v>3</v>
      </c>
      <c r="H91" s="20">
        <v>2</v>
      </c>
      <c r="I91" s="20">
        <v>6</v>
      </c>
      <c r="J91" s="20">
        <v>8</v>
      </c>
      <c r="K91" s="20">
        <v>4</v>
      </c>
      <c r="L91" s="20">
        <v>1</v>
      </c>
      <c r="M91" s="20">
        <v>34</v>
      </c>
      <c r="N91" s="20">
        <v>2</v>
      </c>
    </row>
    <row r="92" spans="1:14" x14ac:dyDescent="0.2">
      <c r="A92" s="19" t="s">
        <v>140</v>
      </c>
      <c r="B92" s="20">
        <v>194</v>
      </c>
      <c r="C92" s="20">
        <v>157</v>
      </c>
      <c r="D92" s="20">
        <v>98</v>
      </c>
      <c r="E92" s="20">
        <v>56</v>
      </c>
      <c r="F92" s="20">
        <v>51</v>
      </c>
      <c r="G92" s="20">
        <v>2</v>
      </c>
      <c r="H92" s="20">
        <v>6</v>
      </c>
      <c r="I92" s="20">
        <v>15</v>
      </c>
      <c r="J92" s="20">
        <v>31</v>
      </c>
      <c r="K92" s="20">
        <v>15</v>
      </c>
      <c r="L92" s="20">
        <v>11</v>
      </c>
      <c r="M92" s="20">
        <v>94</v>
      </c>
      <c r="N92" s="20">
        <v>6</v>
      </c>
    </row>
    <row r="93" spans="1:14" x14ac:dyDescent="0.2">
      <c r="A93" s="19" t="s">
        <v>141</v>
      </c>
      <c r="B93" s="20">
        <v>16</v>
      </c>
      <c r="C93" s="20">
        <v>15</v>
      </c>
      <c r="D93" s="20">
        <v>5</v>
      </c>
      <c r="E93" s="20">
        <v>5</v>
      </c>
      <c r="F93" s="20">
        <v>3</v>
      </c>
      <c r="G93" s="20">
        <v>0</v>
      </c>
      <c r="H93" s="20">
        <v>2</v>
      </c>
      <c r="I93" s="20">
        <v>2</v>
      </c>
      <c r="J93" s="20">
        <v>2</v>
      </c>
      <c r="K93" s="20">
        <v>4</v>
      </c>
      <c r="L93" s="20">
        <v>0</v>
      </c>
      <c r="M93" s="20">
        <v>8</v>
      </c>
      <c r="N93" s="20">
        <v>0</v>
      </c>
    </row>
    <row r="94" spans="1:14" x14ac:dyDescent="0.2">
      <c r="A94" s="19" t="s">
        <v>401</v>
      </c>
      <c r="B94" s="20">
        <v>46</v>
      </c>
      <c r="C94" s="20">
        <v>42</v>
      </c>
      <c r="D94" s="20">
        <v>13</v>
      </c>
      <c r="E94" s="20">
        <v>15</v>
      </c>
      <c r="F94" s="20">
        <v>3</v>
      </c>
      <c r="G94" s="20">
        <v>0</v>
      </c>
      <c r="H94" s="20">
        <v>4</v>
      </c>
      <c r="I94" s="20">
        <v>5</v>
      </c>
      <c r="J94" s="20">
        <v>1</v>
      </c>
      <c r="K94" s="20">
        <v>4</v>
      </c>
      <c r="L94" s="20">
        <v>5</v>
      </c>
      <c r="M94" s="20">
        <v>26</v>
      </c>
      <c r="N94" s="20">
        <v>2</v>
      </c>
    </row>
    <row r="95" spans="1:14" x14ac:dyDescent="0.2">
      <c r="A95" s="19" t="s">
        <v>429</v>
      </c>
      <c r="B95" s="20">
        <v>85</v>
      </c>
      <c r="C95" s="20">
        <v>70</v>
      </c>
      <c r="D95" s="20">
        <v>26</v>
      </c>
      <c r="E95" s="20">
        <v>47</v>
      </c>
      <c r="F95" s="20">
        <v>8</v>
      </c>
      <c r="G95" s="20">
        <v>1</v>
      </c>
      <c r="H95" s="20">
        <v>0</v>
      </c>
      <c r="I95" s="20">
        <v>6</v>
      </c>
      <c r="J95" s="20">
        <v>4</v>
      </c>
      <c r="K95" s="20">
        <v>7</v>
      </c>
      <c r="L95" s="20">
        <v>12</v>
      </c>
      <c r="M95" s="20">
        <v>42</v>
      </c>
      <c r="N95" s="20">
        <v>6</v>
      </c>
    </row>
    <row r="96" spans="1:14" x14ac:dyDescent="0.2">
      <c r="A96" s="18" t="s">
        <v>444</v>
      </c>
      <c r="B96" s="18"/>
      <c r="C96" s="18"/>
      <c r="D96" s="18"/>
      <c r="E96" s="18"/>
      <c r="F96" s="18"/>
      <c r="G96" s="18"/>
      <c r="H96" s="18"/>
      <c r="I96" s="18"/>
      <c r="J96" s="18"/>
      <c r="K96" s="18"/>
      <c r="L96" s="18"/>
      <c r="M96" s="18"/>
      <c r="N96" s="18"/>
    </row>
    <row r="97" spans="1:14" x14ac:dyDescent="0.2">
      <c r="A97" s="19" t="s">
        <v>445</v>
      </c>
      <c r="B97" s="20">
        <v>1212</v>
      </c>
      <c r="C97" s="20">
        <v>1075</v>
      </c>
      <c r="D97" s="20">
        <v>352</v>
      </c>
      <c r="E97" s="20">
        <v>686</v>
      </c>
      <c r="F97" s="20">
        <v>100</v>
      </c>
      <c r="G97" s="20">
        <v>32</v>
      </c>
      <c r="H97" s="20">
        <v>50</v>
      </c>
      <c r="I97" s="20">
        <v>83</v>
      </c>
      <c r="J97" s="20">
        <v>41</v>
      </c>
      <c r="K97" s="20">
        <v>144</v>
      </c>
      <c r="L97" s="20">
        <v>196</v>
      </c>
      <c r="M97" s="20">
        <v>646</v>
      </c>
      <c r="N97" s="20">
        <v>27</v>
      </c>
    </row>
    <row r="98" spans="1:14" x14ac:dyDescent="0.2">
      <c r="A98" s="19" t="s">
        <v>446</v>
      </c>
      <c r="B98" s="20">
        <v>24</v>
      </c>
      <c r="C98" s="20">
        <v>23</v>
      </c>
      <c r="D98" s="20">
        <v>7</v>
      </c>
      <c r="E98" s="20">
        <v>11</v>
      </c>
      <c r="F98" s="20">
        <v>6</v>
      </c>
      <c r="G98" s="20">
        <v>0</v>
      </c>
      <c r="H98" s="20">
        <v>3</v>
      </c>
      <c r="I98" s="20">
        <v>2</v>
      </c>
      <c r="J98" s="20">
        <v>0</v>
      </c>
      <c r="K98" s="20">
        <v>2</v>
      </c>
      <c r="L98" s="20">
        <v>3</v>
      </c>
      <c r="M98" s="20">
        <v>15</v>
      </c>
      <c r="N98" s="20">
        <v>0</v>
      </c>
    </row>
    <row r="99" spans="1:14" x14ac:dyDescent="0.2">
      <c r="A99" s="19" t="s">
        <v>447</v>
      </c>
      <c r="B99" s="20">
        <v>76</v>
      </c>
      <c r="C99" s="20">
        <v>71</v>
      </c>
      <c r="D99" s="20">
        <v>23</v>
      </c>
      <c r="E99" s="20">
        <v>38</v>
      </c>
      <c r="F99" s="20">
        <v>18</v>
      </c>
      <c r="G99" s="20">
        <v>3</v>
      </c>
      <c r="H99" s="20">
        <v>2</v>
      </c>
      <c r="I99" s="20">
        <v>5</v>
      </c>
      <c r="J99" s="20">
        <v>1</v>
      </c>
      <c r="K99" s="20">
        <v>5</v>
      </c>
      <c r="L99" s="20">
        <v>14</v>
      </c>
      <c r="M99" s="20">
        <v>42</v>
      </c>
      <c r="N99" s="20">
        <v>0</v>
      </c>
    </row>
    <row r="100" spans="1:14" x14ac:dyDescent="0.2">
      <c r="A100" s="19" t="s">
        <v>448</v>
      </c>
      <c r="B100" s="20">
        <v>43</v>
      </c>
      <c r="C100" s="20">
        <v>39</v>
      </c>
      <c r="D100" s="20">
        <v>13</v>
      </c>
      <c r="E100" s="20">
        <v>19</v>
      </c>
      <c r="F100" s="20">
        <v>8</v>
      </c>
      <c r="G100" s="20">
        <v>3</v>
      </c>
      <c r="H100" s="20">
        <v>0</v>
      </c>
      <c r="I100" s="20">
        <v>4</v>
      </c>
      <c r="J100" s="20">
        <v>0</v>
      </c>
      <c r="K100" s="20">
        <v>7</v>
      </c>
      <c r="L100" s="20">
        <v>3</v>
      </c>
      <c r="M100" s="20">
        <v>24</v>
      </c>
      <c r="N100" s="20">
        <v>2</v>
      </c>
    </row>
    <row r="101" spans="1:14" x14ac:dyDescent="0.2">
      <c r="A101" s="19" t="s">
        <v>449</v>
      </c>
      <c r="B101" s="20">
        <v>14</v>
      </c>
      <c r="C101" s="20">
        <v>12</v>
      </c>
      <c r="D101" s="20">
        <v>3</v>
      </c>
      <c r="E101" s="20">
        <v>7</v>
      </c>
      <c r="F101" s="20">
        <v>1</v>
      </c>
      <c r="G101" s="20">
        <v>1</v>
      </c>
      <c r="H101" s="20">
        <v>0</v>
      </c>
      <c r="I101" s="20">
        <v>4</v>
      </c>
      <c r="J101" s="20">
        <v>0</v>
      </c>
      <c r="K101" s="20">
        <v>0</v>
      </c>
      <c r="L101" s="20">
        <v>8</v>
      </c>
      <c r="M101" s="20">
        <v>2</v>
      </c>
      <c r="N101" s="20">
        <v>0</v>
      </c>
    </row>
    <row r="102" spans="1:14" x14ac:dyDescent="0.2">
      <c r="A102" s="19" t="s">
        <v>450</v>
      </c>
      <c r="B102" s="20">
        <v>5</v>
      </c>
      <c r="C102" s="20">
        <v>5</v>
      </c>
      <c r="D102" s="20">
        <v>2</v>
      </c>
      <c r="E102" s="20">
        <v>1</v>
      </c>
      <c r="F102" s="20">
        <v>1</v>
      </c>
      <c r="G102" s="20">
        <v>0</v>
      </c>
      <c r="H102" s="20">
        <v>0</v>
      </c>
      <c r="I102" s="20">
        <v>1</v>
      </c>
      <c r="J102" s="20">
        <v>0</v>
      </c>
      <c r="K102" s="20">
        <v>0</v>
      </c>
      <c r="L102" s="20">
        <v>2</v>
      </c>
      <c r="M102" s="20">
        <v>2</v>
      </c>
      <c r="N102" s="20">
        <v>0</v>
      </c>
    </row>
    <row r="103" spans="1:14" x14ac:dyDescent="0.2">
      <c r="A103" s="19" t="s">
        <v>429</v>
      </c>
      <c r="B103" s="20">
        <v>414</v>
      </c>
      <c r="C103" s="20">
        <v>356</v>
      </c>
      <c r="D103" s="20">
        <v>95</v>
      </c>
      <c r="E103" s="20">
        <v>212</v>
      </c>
      <c r="F103" s="20">
        <v>22</v>
      </c>
      <c r="G103" s="20">
        <v>9</v>
      </c>
      <c r="H103" s="20">
        <v>10</v>
      </c>
      <c r="I103" s="20">
        <v>28</v>
      </c>
      <c r="J103" s="20">
        <v>13</v>
      </c>
      <c r="K103" s="20">
        <v>18</v>
      </c>
      <c r="L103" s="20">
        <v>74</v>
      </c>
      <c r="M103" s="20">
        <v>221</v>
      </c>
      <c r="N103" s="20">
        <v>28</v>
      </c>
    </row>
    <row r="104" spans="1:14" x14ac:dyDescent="0.2">
      <c r="A104" s="18" t="s">
        <v>451</v>
      </c>
      <c r="B104" s="18"/>
      <c r="C104" s="18"/>
      <c r="D104" s="18"/>
      <c r="E104" s="18"/>
      <c r="F104" s="18"/>
      <c r="G104" s="18"/>
      <c r="H104" s="18"/>
      <c r="I104" s="18"/>
      <c r="J104" s="18"/>
      <c r="K104" s="18"/>
      <c r="L104" s="18"/>
      <c r="M104" s="18"/>
      <c r="N104" s="18"/>
    </row>
    <row r="105" spans="1:14" x14ac:dyDescent="0.2">
      <c r="A105" s="19" t="s">
        <v>445</v>
      </c>
      <c r="B105" s="20">
        <v>13</v>
      </c>
      <c r="C105" s="20">
        <v>11</v>
      </c>
      <c r="D105" s="20">
        <v>4</v>
      </c>
      <c r="E105" s="20">
        <v>4</v>
      </c>
      <c r="F105" s="20">
        <v>0</v>
      </c>
      <c r="G105" s="20">
        <v>0</v>
      </c>
      <c r="H105" s="20">
        <v>2</v>
      </c>
      <c r="I105" s="20">
        <v>0</v>
      </c>
      <c r="J105" s="20">
        <v>1</v>
      </c>
      <c r="K105" s="20">
        <v>1</v>
      </c>
      <c r="L105" s="20">
        <v>2</v>
      </c>
      <c r="M105" s="20">
        <v>7</v>
      </c>
      <c r="N105" s="20">
        <v>1</v>
      </c>
    </row>
    <row r="106" spans="1:14" x14ac:dyDescent="0.2">
      <c r="A106" s="19" t="s">
        <v>446</v>
      </c>
      <c r="B106" s="20">
        <v>89</v>
      </c>
      <c r="C106" s="20">
        <v>71</v>
      </c>
      <c r="D106" s="20">
        <v>33</v>
      </c>
      <c r="E106" s="20">
        <v>23</v>
      </c>
      <c r="F106" s="20">
        <v>19</v>
      </c>
      <c r="G106" s="20">
        <v>1</v>
      </c>
      <c r="H106" s="20">
        <v>6</v>
      </c>
      <c r="I106" s="20">
        <v>9</v>
      </c>
      <c r="J106" s="20">
        <v>13</v>
      </c>
      <c r="K106" s="20">
        <v>7</v>
      </c>
      <c r="L106" s="20">
        <v>1</v>
      </c>
      <c r="M106" s="20">
        <v>57</v>
      </c>
      <c r="N106" s="20">
        <v>3</v>
      </c>
    </row>
    <row r="107" spans="1:14" x14ac:dyDescent="0.2">
      <c r="A107" s="19" t="s">
        <v>447</v>
      </c>
      <c r="B107" s="20">
        <v>143</v>
      </c>
      <c r="C107" s="20">
        <v>123</v>
      </c>
      <c r="D107" s="20">
        <v>70</v>
      </c>
      <c r="E107" s="20">
        <v>53</v>
      </c>
      <c r="F107" s="20">
        <v>38</v>
      </c>
      <c r="G107" s="20">
        <v>3</v>
      </c>
      <c r="H107" s="20">
        <v>3</v>
      </c>
      <c r="I107" s="20">
        <v>10</v>
      </c>
      <c r="J107" s="20">
        <v>20</v>
      </c>
      <c r="K107" s="20">
        <v>12</v>
      </c>
      <c r="L107" s="20">
        <v>7</v>
      </c>
      <c r="M107" s="20">
        <v>64</v>
      </c>
      <c r="N107" s="20">
        <v>3</v>
      </c>
    </row>
    <row r="108" spans="1:14" x14ac:dyDescent="0.2">
      <c r="A108" s="19" t="s">
        <v>448</v>
      </c>
      <c r="B108" s="20">
        <v>27</v>
      </c>
      <c r="C108" s="20">
        <v>22</v>
      </c>
      <c r="D108" s="20">
        <v>17</v>
      </c>
      <c r="E108" s="20">
        <v>10</v>
      </c>
      <c r="F108" s="20">
        <v>3</v>
      </c>
      <c r="G108" s="20">
        <v>0</v>
      </c>
      <c r="H108" s="20">
        <v>1</v>
      </c>
      <c r="I108" s="20">
        <v>4</v>
      </c>
      <c r="J108" s="20">
        <v>4</v>
      </c>
      <c r="K108" s="20">
        <v>4</v>
      </c>
      <c r="L108" s="20">
        <v>4</v>
      </c>
      <c r="M108" s="20">
        <v>8</v>
      </c>
      <c r="N108" s="20">
        <v>1</v>
      </c>
    </row>
    <row r="109" spans="1:14" x14ac:dyDescent="0.2">
      <c r="A109" s="19" t="s">
        <v>449</v>
      </c>
      <c r="B109" s="20">
        <v>5</v>
      </c>
      <c r="C109" s="20">
        <v>3</v>
      </c>
      <c r="D109" s="20">
        <v>3</v>
      </c>
      <c r="E109" s="20">
        <v>0</v>
      </c>
      <c r="F109" s="20">
        <v>1</v>
      </c>
      <c r="G109" s="20">
        <v>0</v>
      </c>
      <c r="H109" s="20">
        <v>0</v>
      </c>
      <c r="I109" s="20">
        <v>0</v>
      </c>
      <c r="J109" s="20">
        <v>3</v>
      </c>
      <c r="K109" s="20">
        <v>0</v>
      </c>
      <c r="L109" s="20">
        <v>1</v>
      </c>
      <c r="M109" s="20">
        <v>2</v>
      </c>
      <c r="N109" s="20">
        <v>0</v>
      </c>
    </row>
    <row r="110" spans="1:14" x14ac:dyDescent="0.2">
      <c r="A110" s="19" t="s">
        <v>450</v>
      </c>
      <c r="B110" s="20">
        <v>10</v>
      </c>
      <c r="C110" s="20">
        <v>9</v>
      </c>
      <c r="D110" s="20">
        <v>3</v>
      </c>
      <c r="E110" s="20">
        <v>3</v>
      </c>
      <c r="F110" s="20">
        <v>1</v>
      </c>
      <c r="G110" s="20">
        <v>1</v>
      </c>
      <c r="H110" s="20">
        <v>1</v>
      </c>
      <c r="I110" s="20">
        <v>1</v>
      </c>
      <c r="J110" s="20">
        <v>1</v>
      </c>
      <c r="K110" s="20">
        <v>1</v>
      </c>
      <c r="L110" s="20">
        <v>0</v>
      </c>
      <c r="M110" s="20">
        <v>8</v>
      </c>
      <c r="N110" s="20">
        <v>0</v>
      </c>
    </row>
    <row r="111" spans="1:14" x14ac:dyDescent="0.2">
      <c r="A111" s="19" t="s">
        <v>429</v>
      </c>
      <c r="B111" s="20">
        <v>28</v>
      </c>
      <c r="C111" s="20">
        <v>24</v>
      </c>
      <c r="D111" s="20">
        <v>6</v>
      </c>
      <c r="E111" s="20">
        <v>8</v>
      </c>
      <c r="F111" s="20">
        <v>2</v>
      </c>
      <c r="G111" s="20">
        <v>0</v>
      </c>
      <c r="H111" s="20">
        <v>1</v>
      </c>
      <c r="I111" s="20">
        <v>4</v>
      </c>
      <c r="J111" s="20">
        <v>0</v>
      </c>
      <c r="K111" s="20">
        <v>2</v>
      </c>
      <c r="L111" s="20">
        <v>2</v>
      </c>
      <c r="M111" s="20">
        <v>16</v>
      </c>
      <c r="N111" s="20">
        <v>2</v>
      </c>
    </row>
    <row r="112" spans="1:14" x14ac:dyDescent="0.2">
      <c r="A112" s="18" t="s">
        <v>142</v>
      </c>
      <c r="B112" s="18"/>
      <c r="C112" s="18"/>
      <c r="D112" s="18"/>
      <c r="E112" s="18"/>
      <c r="F112" s="18"/>
      <c r="G112" s="18"/>
      <c r="H112" s="18"/>
      <c r="I112" s="18"/>
      <c r="J112" s="18"/>
      <c r="K112" s="18"/>
      <c r="L112" s="18"/>
      <c r="M112" s="18"/>
      <c r="N112" s="18"/>
    </row>
    <row r="113" spans="1:14" x14ac:dyDescent="0.2">
      <c r="A113" s="19" t="s">
        <v>452</v>
      </c>
      <c r="B113" s="20">
        <v>90</v>
      </c>
      <c r="C113" s="20">
        <v>80</v>
      </c>
      <c r="D113" s="20">
        <v>26</v>
      </c>
      <c r="E113" s="20">
        <v>45</v>
      </c>
      <c r="F113" s="20">
        <v>11</v>
      </c>
      <c r="G113" s="20">
        <v>6</v>
      </c>
      <c r="H113" s="20">
        <v>8</v>
      </c>
      <c r="I113" s="20">
        <v>14</v>
      </c>
      <c r="J113" s="20">
        <v>5</v>
      </c>
      <c r="K113" s="20">
        <v>12</v>
      </c>
      <c r="L113" s="20">
        <v>13</v>
      </c>
      <c r="M113" s="20">
        <v>29</v>
      </c>
      <c r="N113" s="20">
        <v>3</v>
      </c>
    </row>
    <row r="114" spans="1:14" x14ac:dyDescent="0.2">
      <c r="A114" s="19" t="s">
        <v>453</v>
      </c>
      <c r="B114" s="20">
        <v>307</v>
      </c>
      <c r="C114" s="20">
        <v>267</v>
      </c>
      <c r="D114" s="20">
        <v>95</v>
      </c>
      <c r="E114" s="20">
        <v>142</v>
      </c>
      <c r="F114" s="20">
        <v>51</v>
      </c>
      <c r="G114" s="20">
        <v>14</v>
      </c>
      <c r="H114" s="20">
        <v>19</v>
      </c>
      <c r="I114" s="20">
        <v>31</v>
      </c>
      <c r="J114" s="20">
        <v>16</v>
      </c>
      <c r="K114" s="20">
        <v>37</v>
      </c>
      <c r="L114" s="20">
        <v>58</v>
      </c>
      <c r="M114" s="20">
        <v>152</v>
      </c>
      <c r="N114" s="20">
        <v>3</v>
      </c>
    </row>
    <row r="115" spans="1:14" x14ac:dyDescent="0.2">
      <c r="A115" s="19" t="s">
        <v>454</v>
      </c>
      <c r="B115" s="20">
        <v>392</v>
      </c>
      <c r="C115" s="20">
        <v>348</v>
      </c>
      <c r="D115" s="20">
        <v>121</v>
      </c>
      <c r="E115" s="20">
        <v>203</v>
      </c>
      <c r="F115" s="20">
        <v>53</v>
      </c>
      <c r="G115" s="20">
        <v>8</v>
      </c>
      <c r="H115" s="20">
        <v>17</v>
      </c>
      <c r="I115" s="20">
        <v>36</v>
      </c>
      <c r="J115" s="20">
        <v>20</v>
      </c>
      <c r="K115" s="20">
        <v>51</v>
      </c>
      <c r="L115" s="20">
        <v>67</v>
      </c>
      <c r="M115" s="20">
        <v>194</v>
      </c>
      <c r="N115" s="20">
        <v>9</v>
      </c>
    </row>
    <row r="116" spans="1:14" x14ac:dyDescent="0.2">
      <c r="A116" s="19" t="s">
        <v>455</v>
      </c>
      <c r="B116" s="20">
        <v>379</v>
      </c>
      <c r="C116" s="20">
        <v>336</v>
      </c>
      <c r="D116" s="20">
        <v>114</v>
      </c>
      <c r="E116" s="20">
        <v>201</v>
      </c>
      <c r="F116" s="20">
        <v>38</v>
      </c>
      <c r="G116" s="20">
        <v>11</v>
      </c>
      <c r="H116" s="20">
        <v>14</v>
      </c>
      <c r="I116" s="20">
        <v>21</v>
      </c>
      <c r="J116" s="20">
        <v>16</v>
      </c>
      <c r="K116" s="20">
        <v>37</v>
      </c>
      <c r="L116" s="20">
        <v>53</v>
      </c>
      <c r="M116" s="20">
        <v>207</v>
      </c>
      <c r="N116" s="20">
        <v>8</v>
      </c>
    </row>
    <row r="117" spans="1:14" x14ac:dyDescent="0.2">
      <c r="A117" s="19" t="s">
        <v>456</v>
      </c>
      <c r="B117" s="20">
        <v>951</v>
      </c>
      <c r="C117" s="20">
        <v>824</v>
      </c>
      <c r="D117" s="20">
        <v>280</v>
      </c>
      <c r="E117" s="20">
        <v>488</v>
      </c>
      <c r="F117" s="20">
        <v>68</v>
      </c>
      <c r="G117" s="20">
        <v>14</v>
      </c>
      <c r="H117" s="20">
        <v>21</v>
      </c>
      <c r="I117" s="20">
        <v>54</v>
      </c>
      <c r="J117" s="20">
        <v>40</v>
      </c>
      <c r="K117" s="20">
        <v>67</v>
      </c>
      <c r="L117" s="20">
        <v>131</v>
      </c>
      <c r="M117" s="20">
        <v>540</v>
      </c>
      <c r="N117" s="20">
        <v>47</v>
      </c>
    </row>
    <row r="118" spans="1:14" x14ac:dyDescent="0.2">
      <c r="A118" s="19" t="s">
        <v>429</v>
      </c>
      <c r="B118" s="20">
        <v>69</v>
      </c>
      <c r="C118" s="20">
        <v>59</v>
      </c>
      <c r="D118" s="20">
        <v>21</v>
      </c>
      <c r="E118" s="20">
        <v>43</v>
      </c>
      <c r="F118" s="20">
        <v>7</v>
      </c>
      <c r="G118" s="20">
        <v>1</v>
      </c>
      <c r="H118" s="20">
        <v>0</v>
      </c>
      <c r="I118" s="20">
        <v>5</v>
      </c>
      <c r="J118" s="20">
        <v>4</v>
      </c>
      <c r="K118" s="20">
        <v>6</v>
      </c>
      <c r="L118" s="20">
        <v>7</v>
      </c>
      <c r="M118" s="20">
        <v>34</v>
      </c>
      <c r="N118" s="20">
        <v>3</v>
      </c>
    </row>
    <row r="119" spans="1:14" x14ac:dyDescent="0.2">
      <c r="A119" s="18" t="s">
        <v>143</v>
      </c>
      <c r="B119" s="18"/>
      <c r="C119" s="18"/>
      <c r="D119" s="18"/>
      <c r="E119" s="18"/>
      <c r="F119" s="18"/>
      <c r="G119" s="18"/>
      <c r="H119" s="18"/>
      <c r="I119" s="18"/>
      <c r="J119" s="18"/>
      <c r="K119" s="18"/>
      <c r="L119" s="18"/>
      <c r="M119" s="18"/>
      <c r="N119" s="18"/>
    </row>
    <row r="120" spans="1:14" x14ac:dyDescent="0.2">
      <c r="A120" s="21" t="s">
        <v>457</v>
      </c>
      <c r="B120" s="21"/>
      <c r="C120" s="21"/>
      <c r="D120" s="21"/>
      <c r="E120" s="21"/>
      <c r="F120" s="21"/>
      <c r="G120" s="21"/>
      <c r="H120" s="21"/>
      <c r="I120" s="21"/>
      <c r="J120" s="21"/>
      <c r="K120" s="21"/>
      <c r="L120" s="21"/>
      <c r="M120" s="21"/>
      <c r="N120" s="21"/>
    </row>
    <row r="121" spans="1:14" x14ac:dyDescent="0.2">
      <c r="A121" s="19" t="s">
        <v>458</v>
      </c>
      <c r="B121" s="20">
        <v>546</v>
      </c>
      <c r="C121" s="20">
        <v>489</v>
      </c>
      <c r="D121" s="20">
        <v>183</v>
      </c>
      <c r="E121" s="20">
        <v>289</v>
      </c>
      <c r="F121" s="20">
        <v>53</v>
      </c>
      <c r="G121" s="20">
        <v>22</v>
      </c>
      <c r="H121" s="20">
        <v>25</v>
      </c>
      <c r="I121" s="20">
        <v>57</v>
      </c>
      <c r="J121" s="20">
        <v>28</v>
      </c>
      <c r="K121" s="20">
        <v>71</v>
      </c>
      <c r="L121" s="20">
        <v>89</v>
      </c>
      <c r="M121" s="20">
        <v>250</v>
      </c>
      <c r="N121" s="20">
        <v>8</v>
      </c>
    </row>
    <row r="122" spans="1:14" x14ac:dyDescent="0.2">
      <c r="A122" s="19" t="s">
        <v>459</v>
      </c>
      <c r="B122" s="20">
        <v>531</v>
      </c>
      <c r="C122" s="20">
        <v>465</v>
      </c>
      <c r="D122" s="20">
        <v>171</v>
      </c>
      <c r="E122" s="20">
        <v>266</v>
      </c>
      <c r="F122" s="20">
        <v>65</v>
      </c>
      <c r="G122" s="20">
        <v>18</v>
      </c>
      <c r="H122" s="20">
        <v>28</v>
      </c>
      <c r="I122" s="20">
        <v>39</v>
      </c>
      <c r="J122" s="20">
        <v>29</v>
      </c>
      <c r="K122" s="20">
        <v>60</v>
      </c>
      <c r="L122" s="20">
        <v>82</v>
      </c>
      <c r="M122" s="20">
        <v>277</v>
      </c>
      <c r="N122" s="20">
        <v>12</v>
      </c>
    </row>
    <row r="123" spans="1:14" x14ac:dyDescent="0.2">
      <c r="A123" s="19" t="s">
        <v>460</v>
      </c>
      <c r="B123" s="20">
        <v>205</v>
      </c>
      <c r="C123" s="20">
        <v>183</v>
      </c>
      <c r="D123" s="20">
        <v>57</v>
      </c>
      <c r="E123" s="20">
        <v>106</v>
      </c>
      <c r="F123" s="20">
        <v>25</v>
      </c>
      <c r="G123" s="20">
        <v>1</v>
      </c>
      <c r="H123" s="20">
        <v>6</v>
      </c>
      <c r="I123" s="20">
        <v>18</v>
      </c>
      <c r="J123" s="20">
        <v>7</v>
      </c>
      <c r="K123" s="20">
        <v>24</v>
      </c>
      <c r="L123" s="20">
        <v>27</v>
      </c>
      <c r="M123" s="20">
        <v>116</v>
      </c>
      <c r="N123" s="20">
        <v>3</v>
      </c>
    </row>
    <row r="124" spans="1:14" x14ac:dyDescent="0.2">
      <c r="A124" s="19" t="s">
        <v>461</v>
      </c>
      <c r="B124" s="20">
        <v>762</v>
      </c>
      <c r="C124" s="20">
        <v>658</v>
      </c>
      <c r="D124" s="20">
        <v>209</v>
      </c>
      <c r="E124" s="20">
        <v>388</v>
      </c>
      <c r="F124" s="20">
        <v>66</v>
      </c>
      <c r="G124" s="20">
        <v>11</v>
      </c>
      <c r="H124" s="20">
        <v>17</v>
      </c>
      <c r="I124" s="20">
        <v>40</v>
      </c>
      <c r="J124" s="20">
        <v>27</v>
      </c>
      <c r="K124" s="20">
        <v>44</v>
      </c>
      <c r="L124" s="20">
        <v>111</v>
      </c>
      <c r="M124" s="20">
        <v>443</v>
      </c>
      <c r="N124" s="20">
        <v>41</v>
      </c>
    </row>
    <row r="125" spans="1:14" x14ac:dyDescent="0.2">
      <c r="A125" s="19" t="s">
        <v>429</v>
      </c>
      <c r="B125" s="20">
        <v>144</v>
      </c>
      <c r="C125" s="20">
        <v>119</v>
      </c>
      <c r="D125" s="20">
        <v>37</v>
      </c>
      <c r="E125" s="20">
        <v>73</v>
      </c>
      <c r="F125" s="20">
        <v>19</v>
      </c>
      <c r="G125" s="20">
        <v>2</v>
      </c>
      <c r="H125" s="20">
        <v>3</v>
      </c>
      <c r="I125" s="20">
        <v>7</v>
      </c>
      <c r="J125" s="20">
        <v>10</v>
      </c>
      <c r="K125" s="20">
        <v>11</v>
      </c>
      <c r="L125" s="20">
        <v>20</v>
      </c>
      <c r="M125" s="20">
        <v>70</v>
      </c>
      <c r="N125" s="20">
        <v>9</v>
      </c>
    </row>
    <row r="126" spans="1:14" x14ac:dyDescent="0.2">
      <c r="A126" s="18" t="s">
        <v>143</v>
      </c>
      <c r="B126" s="18"/>
      <c r="C126" s="18"/>
      <c r="D126" s="18"/>
      <c r="E126" s="18"/>
      <c r="F126" s="18"/>
      <c r="G126" s="18"/>
      <c r="H126" s="18"/>
      <c r="I126" s="18"/>
      <c r="J126" s="18"/>
      <c r="K126" s="18"/>
      <c r="L126" s="18"/>
      <c r="M126" s="18"/>
      <c r="N126" s="18"/>
    </row>
    <row r="127" spans="1:14" x14ac:dyDescent="0.2">
      <c r="A127" s="21" t="s">
        <v>462</v>
      </c>
      <c r="B127" s="21"/>
      <c r="C127" s="21"/>
      <c r="D127" s="21"/>
      <c r="E127" s="21"/>
      <c r="F127" s="21"/>
      <c r="G127" s="21"/>
      <c r="H127" s="21"/>
      <c r="I127" s="21"/>
      <c r="J127" s="21"/>
      <c r="K127" s="21"/>
      <c r="L127" s="21"/>
      <c r="M127" s="21"/>
      <c r="N127" s="21"/>
    </row>
    <row r="128" spans="1:14" x14ac:dyDescent="0.2">
      <c r="A128" s="19" t="s">
        <v>458</v>
      </c>
      <c r="B128" s="20">
        <v>285</v>
      </c>
      <c r="C128" s="20">
        <v>256</v>
      </c>
      <c r="D128" s="20">
        <v>92</v>
      </c>
      <c r="E128" s="20">
        <v>152</v>
      </c>
      <c r="F128" s="20">
        <v>40</v>
      </c>
      <c r="G128" s="20">
        <v>17</v>
      </c>
      <c r="H128" s="20">
        <v>14</v>
      </c>
      <c r="I128" s="20">
        <v>34</v>
      </c>
      <c r="J128" s="20">
        <v>10</v>
      </c>
      <c r="K128" s="20">
        <v>34</v>
      </c>
      <c r="L128" s="20">
        <v>52</v>
      </c>
      <c r="M128" s="20">
        <v>123</v>
      </c>
      <c r="N128" s="20">
        <v>5</v>
      </c>
    </row>
    <row r="129" spans="1:14" x14ac:dyDescent="0.2">
      <c r="A129" s="19" t="s">
        <v>459</v>
      </c>
      <c r="B129" s="20">
        <v>217</v>
      </c>
      <c r="C129" s="20">
        <v>193</v>
      </c>
      <c r="D129" s="20">
        <v>77</v>
      </c>
      <c r="E129" s="20">
        <v>113</v>
      </c>
      <c r="F129" s="20">
        <v>30</v>
      </c>
      <c r="G129" s="20">
        <v>5</v>
      </c>
      <c r="H129" s="20">
        <v>12</v>
      </c>
      <c r="I129" s="20">
        <v>24</v>
      </c>
      <c r="J129" s="20">
        <v>10</v>
      </c>
      <c r="K129" s="20">
        <v>24</v>
      </c>
      <c r="L129" s="20">
        <v>36</v>
      </c>
      <c r="M129" s="20">
        <v>96</v>
      </c>
      <c r="N129" s="20">
        <v>4</v>
      </c>
    </row>
    <row r="130" spans="1:14" x14ac:dyDescent="0.2">
      <c r="A130" s="19" t="s">
        <v>460</v>
      </c>
      <c r="B130" s="20">
        <v>142</v>
      </c>
      <c r="C130" s="20">
        <v>128</v>
      </c>
      <c r="D130" s="20">
        <v>44</v>
      </c>
      <c r="E130" s="20">
        <v>57</v>
      </c>
      <c r="F130" s="20">
        <v>27</v>
      </c>
      <c r="G130" s="20">
        <v>3</v>
      </c>
      <c r="H130" s="20">
        <v>8</v>
      </c>
      <c r="I130" s="20">
        <v>9</v>
      </c>
      <c r="J130" s="20">
        <v>4</v>
      </c>
      <c r="K130" s="20">
        <v>22</v>
      </c>
      <c r="L130" s="20">
        <v>24</v>
      </c>
      <c r="M130" s="20">
        <v>80</v>
      </c>
      <c r="N130" s="20">
        <v>0</v>
      </c>
    </row>
    <row r="131" spans="1:14" x14ac:dyDescent="0.2">
      <c r="A131" s="19" t="s">
        <v>461</v>
      </c>
      <c r="B131" s="20">
        <v>1184</v>
      </c>
      <c r="C131" s="20">
        <v>1036</v>
      </c>
      <c r="D131" s="20">
        <v>347</v>
      </c>
      <c r="E131" s="20">
        <v>620</v>
      </c>
      <c r="F131" s="20">
        <v>106</v>
      </c>
      <c r="G131" s="20">
        <v>25</v>
      </c>
      <c r="H131" s="20">
        <v>30</v>
      </c>
      <c r="I131" s="20">
        <v>71</v>
      </c>
      <c r="J131" s="20">
        <v>57</v>
      </c>
      <c r="K131" s="20">
        <v>97</v>
      </c>
      <c r="L131" s="20">
        <v>170</v>
      </c>
      <c r="M131" s="20">
        <v>674</v>
      </c>
      <c r="N131" s="20">
        <v>40</v>
      </c>
    </row>
    <row r="132" spans="1:14" x14ac:dyDescent="0.2">
      <c r="A132" s="19" t="s">
        <v>429</v>
      </c>
      <c r="B132" s="20">
        <v>360</v>
      </c>
      <c r="C132" s="20">
        <v>301</v>
      </c>
      <c r="D132" s="20">
        <v>97</v>
      </c>
      <c r="E132" s="20">
        <v>180</v>
      </c>
      <c r="F132" s="20">
        <v>25</v>
      </c>
      <c r="G132" s="20">
        <v>4</v>
      </c>
      <c r="H132" s="20">
        <v>15</v>
      </c>
      <c r="I132" s="20">
        <v>23</v>
      </c>
      <c r="J132" s="20">
        <v>20</v>
      </c>
      <c r="K132" s="20">
        <v>33</v>
      </c>
      <c r="L132" s="20">
        <v>47</v>
      </c>
      <c r="M132" s="20">
        <v>183</v>
      </c>
      <c r="N132" s="20">
        <v>24</v>
      </c>
    </row>
    <row r="133" spans="1:14" x14ac:dyDescent="0.2">
      <c r="A133" s="18" t="s">
        <v>143</v>
      </c>
      <c r="B133" s="18"/>
      <c r="C133" s="18"/>
      <c r="D133" s="18"/>
      <c r="E133" s="18"/>
      <c r="F133" s="18"/>
      <c r="G133" s="18"/>
      <c r="H133" s="18"/>
      <c r="I133" s="18"/>
      <c r="J133" s="18"/>
      <c r="K133" s="18"/>
      <c r="L133" s="18"/>
      <c r="M133" s="18"/>
      <c r="N133" s="18"/>
    </row>
    <row r="134" spans="1:14" x14ac:dyDescent="0.2">
      <c r="A134" s="21" t="s">
        <v>463</v>
      </c>
      <c r="B134" s="21"/>
      <c r="C134" s="21"/>
      <c r="D134" s="21"/>
      <c r="E134" s="21"/>
      <c r="F134" s="21"/>
      <c r="G134" s="21"/>
      <c r="H134" s="21"/>
      <c r="I134" s="21"/>
      <c r="J134" s="21"/>
      <c r="K134" s="21"/>
      <c r="L134" s="21"/>
      <c r="M134" s="21"/>
      <c r="N134" s="21"/>
    </row>
    <row r="135" spans="1:14" x14ac:dyDescent="0.2">
      <c r="A135" s="19" t="s">
        <v>458</v>
      </c>
      <c r="B135" s="20">
        <v>330</v>
      </c>
      <c r="C135" s="20">
        <v>293</v>
      </c>
      <c r="D135" s="20">
        <v>129</v>
      </c>
      <c r="E135" s="20">
        <v>171</v>
      </c>
      <c r="F135" s="20">
        <v>41</v>
      </c>
      <c r="G135" s="20">
        <v>15</v>
      </c>
      <c r="H135" s="20">
        <v>22</v>
      </c>
      <c r="I135" s="20">
        <v>26</v>
      </c>
      <c r="J135" s="20">
        <v>18</v>
      </c>
      <c r="K135" s="20">
        <v>42</v>
      </c>
      <c r="L135" s="20">
        <v>51</v>
      </c>
      <c r="M135" s="20">
        <v>146</v>
      </c>
      <c r="N135" s="20">
        <v>4</v>
      </c>
    </row>
    <row r="136" spans="1:14" x14ac:dyDescent="0.2">
      <c r="A136" s="19" t="s">
        <v>459</v>
      </c>
      <c r="B136" s="20">
        <v>326</v>
      </c>
      <c r="C136" s="20">
        <v>283</v>
      </c>
      <c r="D136" s="20">
        <v>108</v>
      </c>
      <c r="E136" s="20">
        <v>171</v>
      </c>
      <c r="F136" s="20">
        <v>41</v>
      </c>
      <c r="G136" s="20">
        <v>11</v>
      </c>
      <c r="H136" s="20">
        <v>12</v>
      </c>
      <c r="I136" s="20">
        <v>36</v>
      </c>
      <c r="J136" s="20">
        <v>17</v>
      </c>
      <c r="K136" s="20">
        <v>46</v>
      </c>
      <c r="L136" s="20">
        <v>50</v>
      </c>
      <c r="M136" s="20">
        <v>158</v>
      </c>
      <c r="N136" s="20">
        <v>7</v>
      </c>
    </row>
    <row r="137" spans="1:14" x14ac:dyDescent="0.2">
      <c r="A137" s="19" t="s">
        <v>460</v>
      </c>
      <c r="B137" s="20">
        <v>133</v>
      </c>
      <c r="C137" s="20">
        <v>113</v>
      </c>
      <c r="D137" s="20">
        <v>37</v>
      </c>
      <c r="E137" s="20">
        <v>64</v>
      </c>
      <c r="F137" s="20">
        <v>26</v>
      </c>
      <c r="G137" s="20">
        <v>4</v>
      </c>
      <c r="H137" s="20">
        <v>7</v>
      </c>
      <c r="I137" s="20">
        <v>16</v>
      </c>
      <c r="J137" s="20">
        <v>11</v>
      </c>
      <c r="K137" s="20">
        <v>16</v>
      </c>
      <c r="L137" s="20">
        <v>24</v>
      </c>
      <c r="M137" s="20">
        <v>62</v>
      </c>
      <c r="N137" s="20">
        <v>1</v>
      </c>
    </row>
    <row r="138" spans="1:14" x14ac:dyDescent="0.2">
      <c r="A138" s="19" t="s">
        <v>461</v>
      </c>
      <c r="B138" s="20">
        <v>1070</v>
      </c>
      <c r="C138" s="20">
        <v>947</v>
      </c>
      <c r="D138" s="20">
        <v>292</v>
      </c>
      <c r="E138" s="20">
        <v>550</v>
      </c>
      <c r="F138" s="20">
        <v>95</v>
      </c>
      <c r="G138" s="20">
        <v>20</v>
      </c>
      <c r="H138" s="20">
        <v>31</v>
      </c>
      <c r="I138" s="20">
        <v>65</v>
      </c>
      <c r="J138" s="20">
        <v>42</v>
      </c>
      <c r="K138" s="20">
        <v>78</v>
      </c>
      <c r="L138" s="20">
        <v>160</v>
      </c>
      <c r="M138" s="20">
        <v>614</v>
      </c>
      <c r="N138" s="20">
        <v>41</v>
      </c>
    </row>
    <row r="139" spans="1:14" x14ac:dyDescent="0.2">
      <c r="A139" s="19" t="s">
        <v>429</v>
      </c>
      <c r="B139" s="20">
        <v>329</v>
      </c>
      <c r="C139" s="20">
        <v>278</v>
      </c>
      <c r="D139" s="20">
        <v>91</v>
      </c>
      <c r="E139" s="20">
        <v>166</v>
      </c>
      <c r="F139" s="20">
        <v>25</v>
      </c>
      <c r="G139" s="20">
        <v>4</v>
      </c>
      <c r="H139" s="20">
        <v>7</v>
      </c>
      <c r="I139" s="20">
        <v>18</v>
      </c>
      <c r="J139" s="20">
        <v>13</v>
      </c>
      <c r="K139" s="20">
        <v>28</v>
      </c>
      <c r="L139" s="20">
        <v>44</v>
      </c>
      <c r="M139" s="20">
        <v>176</v>
      </c>
      <c r="N139" s="20">
        <v>20</v>
      </c>
    </row>
    <row r="140" spans="1:14" x14ac:dyDescent="0.2">
      <c r="A140" s="18" t="s">
        <v>143</v>
      </c>
      <c r="B140" s="18"/>
      <c r="C140" s="18"/>
      <c r="D140" s="18"/>
      <c r="E140" s="18"/>
      <c r="F140" s="18"/>
      <c r="G140" s="18"/>
      <c r="H140" s="18"/>
      <c r="I140" s="18"/>
      <c r="J140" s="18"/>
      <c r="K140" s="18"/>
      <c r="L140" s="18"/>
      <c r="M140" s="18"/>
      <c r="N140" s="18"/>
    </row>
    <row r="141" spans="1:14" x14ac:dyDescent="0.2">
      <c r="A141" s="21" t="s">
        <v>464</v>
      </c>
      <c r="B141" s="21"/>
      <c r="C141" s="21"/>
      <c r="D141" s="21"/>
      <c r="E141" s="21"/>
      <c r="F141" s="21"/>
      <c r="G141" s="21"/>
      <c r="H141" s="21"/>
      <c r="I141" s="21"/>
      <c r="J141" s="21"/>
      <c r="K141" s="21"/>
      <c r="L141" s="21"/>
      <c r="M141" s="21"/>
      <c r="N141" s="21"/>
    </row>
    <row r="142" spans="1:14" x14ac:dyDescent="0.2">
      <c r="A142" s="19" t="s">
        <v>458</v>
      </c>
      <c r="B142" s="20">
        <v>39</v>
      </c>
      <c r="C142" s="20">
        <v>36</v>
      </c>
      <c r="D142" s="20">
        <v>12</v>
      </c>
      <c r="E142" s="20">
        <v>20</v>
      </c>
      <c r="F142" s="20">
        <v>3</v>
      </c>
      <c r="G142" s="20">
        <v>1</v>
      </c>
      <c r="H142" s="20">
        <v>2</v>
      </c>
      <c r="I142" s="20">
        <v>0</v>
      </c>
      <c r="J142" s="20">
        <v>1</v>
      </c>
      <c r="K142" s="20">
        <v>6</v>
      </c>
      <c r="L142" s="20">
        <v>9</v>
      </c>
      <c r="M142" s="20">
        <v>24</v>
      </c>
      <c r="N142" s="20">
        <v>0</v>
      </c>
    </row>
    <row r="143" spans="1:14" x14ac:dyDescent="0.2">
      <c r="A143" s="19" t="s">
        <v>459</v>
      </c>
      <c r="B143" s="20">
        <v>75</v>
      </c>
      <c r="C143" s="20">
        <v>64</v>
      </c>
      <c r="D143" s="20">
        <v>23</v>
      </c>
      <c r="E143" s="20">
        <v>35</v>
      </c>
      <c r="F143" s="20">
        <v>9</v>
      </c>
      <c r="G143" s="20">
        <v>4</v>
      </c>
      <c r="H143" s="20">
        <v>4</v>
      </c>
      <c r="I143" s="20">
        <v>10</v>
      </c>
      <c r="J143" s="20">
        <v>3</v>
      </c>
      <c r="K143" s="20">
        <v>10</v>
      </c>
      <c r="L143" s="20">
        <v>11</v>
      </c>
      <c r="M143" s="20">
        <v>42</v>
      </c>
      <c r="N143" s="20">
        <v>2</v>
      </c>
    </row>
    <row r="144" spans="1:14" x14ac:dyDescent="0.2">
      <c r="A144" s="19" t="s">
        <v>460</v>
      </c>
      <c r="B144" s="20">
        <v>117</v>
      </c>
      <c r="C144" s="20">
        <v>99</v>
      </c>
      <c r="D144" s="20">
        <v>41</v>
      </c>
      <c r="E144" s="20">
        <v>58</v>
      </c>
      <c r="F144" s="20">
        <v>26</v>
      </c>
      <c r="G144" s="20">
        <v>6</v>
      </c>
      <c r="H144" s="20">
        <v>6</v>
      </c>
      <c r="I144" s="20">
        <v>12</v>
      </c>
      <c r="J144" s="20">
        <v>5</v>
      </c>
      <c r="K144" s="20">
        <v>15</v>
      </c>
      <c r="L144" s="20">
        <v>18</v>
      </c>
      <c r="M144" s="20">
        <v>54</v>
      </c>
      <c r="N144" s="20">
        <v>1</v>
      </c>
    </row>
    <row r="145" spans="1:14" x14ac:dyDescent="0.2">
      <c r="A145" s="19" t="s">
        <v>461</v>
      </c>
      <c r="B145" s="20">
        <v>1288</v>
      </c>
      <c r="C145" s="20">
        <v>1124</v>
      </c>
      <c r="D145" s="20">
        <v>387</v>
      </c>
      <c r="E145" s="20">
        <v>668</v>
      </c>
      <c r="F145" s="20">
        <v>136</v>
      </c>
      <c r="G145" s="20">
        <v>29</v>
      </c>
      <c r="H145" s="20">
        <v>40</v>
      </c>
      <c r="I145" s="20">
        <v>98</v>
      </c>
      <c r="J145" s="20">
        <v>60</v>
      </c>
      <c r="K145" s="20">
        <v>114</v>
      </c>
      <c r="L145" s="20">
        <v>208</v>
      </c>
      <c r="M145" s="20">
        <v>700</v>
      </c>
      <c r="N145" s="20">
        <v>41</v>
      </c>
    </row>
    <row r="146" spans="1:14" x14ac:dyDescent="0.2">
      <c r="A146" s="19" t="s">
        <v>429</v>
      </c>
      <c r="B146" s="20">
        <v>669</v>
      </c>
      <c r="C146" s="20">
        <v>591</v>
      </c>
      <c r="D146" s="20">
        <v>194</v>
      </c>
      <c r="E146" s="20">
        <v>341</v>
      </c>
      <c r="F146" s="20">
        <v>54</v>
      </c>
      <c r="G146" s="20">
        <v>14</v>
      </c>
      <c r="H146" s="20">
        <v>27</v>
      </c>
      <c r="I146" s="20">
        <v>41</v>
      </c>
      <c r="J146" s="20">
        <v>32</v>
      </c>
      <c r="K146" s="20">
        <v>65</v>
      </c>
      <c r="L146" s="20">
        <v>83</v>
      </c>
      <c r="M146" s="20">
        <v>336</v>
      </c>
      <c r="N146" s="20">
        <v>29</v>
      </c>
    </row>
    <row r="147" spans="1:14" x14ac:dyDescent="0.2">
      <c r="A147" s="18" t="s">
        <v>465</v>
      </c>
      <c r="B147" s="18"/>
      <c r="C147" s="18"/>
      <c r="D147" s="18"/>
      <c r="E147" s="18"/>
      <c r="F147" s="18"/>
      <c r="G147" s="18"/>
      <c r="H147" s="18"/>
      <c r="I147" s="18"/>
      <c r="J147" s="18"/>
      <c r="K147" s="18"/>
      <c r="L147" s="18"/>
      <c r="M147" s="18"/>
      <c r="N147" s="18"/>
    </row>
    <row r="148" spans="1:14" x14ac:dyDescent="0.2">
      <c r="A148" s="19" t="s">
        <v>466</v>
      </c>
      <c r="B148" s="20">
        <v>541</v>
      </c>
      <c r="C148" s="20">
        <v>489</v>
      </c>
      <c r="D148" s="20">
        <v>188</v>
      </c>
      <c r="E148" s="20">
        <v>237</v>
      </c>
      <c r="F148" s="20">
        <v>57</v>
      </c>
      <c r="G148" s="20">
        <v>16</v>
      </c>
      <c r="H148" s="20">
        <v>28</v>
      </c>
      <c r="I148" s="20">
        <v>49</v>
      </c>
      <c r="J148" s="20">
        <v>26</v>
      </c>
      <c r="K148" s="20">
        <v>61</v>
      </c>
      <c r="L148" s="20">
        <v>85</v>
      </c>
      <c r="M148" s="20">
        <v>279</v>
      </c>
      <c r="N148" s="20">
        <v>8</v>
      </c>
    </row>
    <row r="149" spans="1:14" x14ac:dyDescent="0.2">
      <c r="A149" s="19" t="s">
        <v>467</v>
      </c>
      <c r="B149" s="20">
        <v>877</v>
      </c>
      <c r="C149" s="20">
        <v>747</v>
      </c>
      <c r="D149" s="20">
        <v>276</v>
      </c>
      <c r="E149" s="20">
        <v>420</v>
      </c>
      <c r="F149" s="20">
        <v>93</v>
      </c>
      <c r="G149" s="20">
        <v>25</v>
      </c>
      <c r="H149" s="20">
        <v>29</v>
      </c>
      <c r="I149" s="20">
        <v>66</v>
      </c>
      <c r="J149" s="20">
        <v>52</v>
      </c>
      <c r="K149" s="20">
        <v>80</v>
      </c>
      <c r="L149" s="20">
        <v>130</v>
      </c>
      <c r="M149" s="20">
        <v>453</v>
      </c>
      <c r="N149" s="20">
        <v>39</v>
      </c>
    </row>
    <row r="150" spans="1:14" x14ac:dyDescent="0.2">
      <c r="A150" s="19" t="s">
        <v>468</v>
      </c>
      <c r="B150" s="20">
        <v>543</v>
      </c>
      <c r="C150" s="20">
        <v>481</v>
      </c>
      <c r="D150" s="20">
        <v>139</v>
      </c>
      <c r="E150" s="20">
        <v>327</v>
      </c>
      <c r="F150" s="20">
        <v>56</v>
      </c>
      <c r="G150" s="20">
        <v>8</v>
      </c>
      <c r="H150" s="20">
        <v>16</v>
      </c>
      <c r="I150" s="20">
        <v>32</v>
      </c>
      <c r="J150" s="20">
        <v>16</v>
      </c>
      <c r="K150" s="20">
        <v>50</v>
      </c>
      <c r="L150" s="20">
        <v>79</v>
      </c>
      <c r="M150" s="20">
        <v>300</v>
      </c>
      <c r="N150" s="20">
        <v>17</v>
      </c>
    </row>
    <row r="151" spans="1:14" x14ac:dyDescent="0.2">
      <c r="A151" s="19" t="s">
        <v>469</v>
      </c>
      <c r="B151" s="20">
        <v>227</v>
      </c>
      <c r="C151" s="20">
        <v>197</v>
      </c>
      <c r="D151" s="20">
        <v>54</v>
      </c>
      <c r="E151" s="20">
        <v>138</v>
      </c>
      <c r="F151" s="20">
        <v>22</v>
      </c>
      <c r="G151" s="20">
        <v>5</v>
      </c>
      <c r="H151" s="20">
        <v>6</v>
      </c>
      <c r="I151" s="20">
        <v>14</v>
      </c>
      <c r="J151" s="20">
        <v>7</v>
      </c>
      <c r="K151" s="20">
        <v>19</v>
      </c>
      <c r="L151" s="20">
        <v>35</v>
      </c>
      <c r="M151" s="20">
        <v>124</v>
      </c>
      <c r="N151" s="20">
        <v>9</v>
      </c>
    </row>
    <row r="152" spans="1:14" x14ac:dyDescent="0.2">
      <c r="A152" s="18" t="s">
        <v>470</v>
      </c>
      <c r="B152" s="18"/>
      <c r="C152" s="18"/>
      <c r="D152" s="18"/>
      <c r="E152" s="18"/>
      <c r="F152" s="18"/>
      <c r="G152" s="18"/>
      <c r="H152" s="18"/>
      <c r="I152" s="18"/>
      <c r="J152" s="18"/>
      <c r="K152" s="18"/>
      <c r="L152" s="18"/>
      <c r="M152" s="18"/>
      <c r="N152" s="18"/>
    </row>
    <row r="153" spans="1:14" x14ac:dyDescent="0.2">
      <c r="A153" s="19" t="s">
        <v>471</v>
      </c>
      <c r="B153" s="20">
        <v>294</v>
      </c>
      <c r="C153" s="20">
        <v>256</v>
      </c>
      <c r="D153" s="20">
        <v>88</v>
      </c>
      <c r="E153" s="20">
        <v>151</v>
      </c>
      <c r="F153" s="20">
        <v>38</v>
      </c>
      <c r="G153" s="20">
        <v>11</v>
      </c>
      <c r="H153" s="20">
        <v>10</v>
      </c>
      <c r="I153" s="20">
        <v>11</v>
      </c>
      <c r="J153" s="20">
        <v>11</v>
      </c>
      <c r="K153" s="20">
        <v>33</v>
      </c>
      <c r="L153" s="20">
        <v>41</v>
      </c>
      <c r="M153" s="20">
        <v>158</v>
      </c>
      <c r="N153" s="20">
        <v>10</v>
      </c>
    </row>
    <row r="154" spans="1:14" x14ac:dyDescent="0.2">
      <c r="A154" s="19" t="s">
        <v>472</v>
      </c>
      <c r="B154" s="20">
        <v>664</v>
      </c>
      <c r="C154" s="20">
        <v>580</v>
      </c>
      <c r="D154" s="20">
        <v>201</v>
      </c>
      <c r="E154" s="20">
        <v>335</v>
      </c>
      <c r="F154" s="20">
        <v>62</v>
      </c>
      <c r="G154" s="20">
        <v>19</v>
      </c>
      <c r="H154" s="20">
        <v>29</v>
      </c>
      <c r="I154" s="20">
        <v>55</v>
      </c>
      <c r="J154" s="20">
        <v>32</v>
      </c>
      <c r="K154" s="20">
        <v>68</v>
      </c>
      <c r="L154" s="20">
        <v>113</v>
      </c>
      <c r="M154" s="20">
        <v>335</v>
      </c>
      <c r="N154" s="20">
        <v>17</v>
      </c>
    </row>
    <row r="155" spans="1:14" x14ac:dyDescent="0.2">
      <c r="A155" s="19" t="s">
        <v>473</v>
      </c>
      <c r="B155" s="20">
        <v>421</v>
      </c>
      <c r="C155" s="20">
        <v>368</v>
      </c>
      <c r="D155" s="20">
        <v>127</v>
      </c>
      <c r="E155" s="20">
        <v>214</v>
      </c>
      <c r="F155" s="20">
        <v>49</v>
      </c>
      <c r="G155" s="20">
        <v>8</v>
      </c>
      <c r="H155" s="20">
        <v>14</v>
      </c>
      <c r="I155" s="20">
        <v>39</v>
      </c>
      <c r="J155" s="20">
        <v>20</v>
      </c>
      <c r="K155" s="20">
        <v>25</v>
      </c>
      <c r="L155" s="20">
        <v>64</v>
      </c>
      <c r="M155" s="20">
        <v>231</v>
      </c>
      <c r="N155" s="20">
        <v>16</v>
      </c>
    </row>
    <row r="156" spans="1:14" x14ac:dyDescent="0.2">
      <c r="A156" s="19" t="s">
        <v>474</v>
      </c>
      <c r="B156" s="20">
        <v>358</v>
      </c>
      <c r="C156" s="20">
        <v>320</v>
      </c>
      <c r="D156" s="20">
        <v>118</v>
      </c>
      <c r="E156" s="20">
        <v>172</v>
      </c>
      <c r="F156" s="20">
        <v>37</v>
      </c>
      <c r="G156" s="20">
        <v>6</v>
      </c>
      <c r="H156" s="20">
        <v>12</v>
      </c>
      <c r="I156" s="20">
        <v>25</v>
      </c>
      <c r="J156" s="20">
        <v>22</v>
      </c>
      <c r="K156" s="20">
        <v>34</v>
      </c>
      <c r="L156" s="20">
        <v>43</v>
      </c>
      <c r="M156" s="20">
        <v>204</v>
      </c>
      <c r="N156" s="20">
        <v>9</v>
      </c>
    </row>
    <row r="157" spans="1:14" x14ac:dyDescent="0.2">
      <c r="A157" s="19" t="s">
        <v>475</v>
      </c>
      <c r="B157" s="20">
        <v>217</v>
      </c>
      <c r="C157" s="20">
        <v>190</v>
      </c>
      <c r="D157" s="20">
        <v>64</v>
      </c>
      <c r="E157" s="20">
        <v>119</v>
      </c>
      <c r="F157" s="20">
        <v>20</v>
      </c>
      <c r="G157" s="20">
        <v>4</v>
      </c>
      <c r="H157" s="20">
        <v>6</v>
      </c>
      <c r="I157" s="20">
        <v>14</v>
      </c>
      <c r="J157" s="20">
        <v>5</v>
      </c>
      <c r="K157" s="20">
        <v>28</v>
      </c>
      <c r="L157" s="20">
        <v>34</v>
      </c>
      <c r="M157" s="20">
        <v>111</v>
      </c>
      <c r="N157" s="20">
        <v>10</v>
      </c>
    </row>
    <row r="158" spans="1:14" x14ac:dyDescent="0.2">
      <c r="A158" s="22" t="s">
        <v>476</v>
      </c>
      <c r="B158" s="23">
        <v>234</v>
      </c>
      <c r="C158" s="23">
        <v>200</v>
      </c>
      <c r="D158" s="23">
        <v>59</v>
      </c>
      <c r="E158" s="23">
        <v>131</v>
      </c>
      <c r="F158" s="23">
        <v>22</v>
      </c>
      <c r="G158" s="23">
        <v>6</v>
      </c>
      <c r="H158" s="23">
        <v>8</v>
      </c>
      <c r="I158" s="23">
        <v>17</v>
      </c>
      <c r="J158" s="23">
        <v>11</v>
      </c>
      <c r="K158" s="23">
        <v>22</v>
      </c>
      <c r="L158" s="23">
        <v>34</v>
      </c>
      <c r="M158" s="23">
        <v>117</v>
      </c>
      <c r="N158" s="23">
        <v>11</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E3769-3AD6-4EC4-B7FB-554E146D4CC8}">
  <dimension ref="A1:E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HYPERLINK("#'目次'!B7","[1]")</f>
        <v>[1]</v>
      </c>
      <c r="B2" s="24" t="s">
        <v>352</v>
      </c>
    </row>
    <row r="3" spans="1:5" x14ac:dyDescent="0.2">
      <c r="A3" s="9" t="s">
        <v>126</v>
      </c>
      <c r="B3" s="12" t="s">
        <v>127</v>
      </c>
    </row>
    <row r="4" spans="1:5" x14ac:dyDescent="0.2">
      <c r="A4" s="9" t="s">
        <v>126</v>
      </c>
      <c r="B4" s="12" t="s">
        <v>128</v>
      </c>
    </row>
    <row r="5" spans="1:5" x14ac:dyDescent="0.2">
      <c r="A5" s="9" t="s">
        <v>126</v>
      </c>
      <c r="B5" s="12" t="s">
        <v>129</v>
      </c>
    </row>
    <row r="6" spans="1:5" s="15" customFormat="1" x14ac:dyDescent="0.2">
      <c r="A6" s="13" t="s">
        <v>126</v>
      </c>
      <c r="B6" s="14" t="s">
        <v>752</v>
      </c>
      <c r="C6" s="14" t="s">
        <v>753</v>
      </c>
      <c r="D6" s="14" t="s">
        <v>754</v>
      </c>
      <c r="E6" s="14" t="s">
        <v>755</v>
      </c>
    </row>
    <row r="7" spans="1:5" x14ac:dyDescent="0.2">
      <c r="A7" s="16" t="s">
        <v>756</v>
      </c>
      <c r="B7" s="17">
        <v>2188</v>
      </c>
      <c r="C7" s="25">
        <v>49.908591999999999</v>
      </c>
      <c r="D7" s="25">
        <v>50.045704000000001</v>
      </c>
      <c r="E7" s="25">
        <v>4.5704000000000002E-2</v>
      </c>
    </row>
    <row r="8" spans="1:5" x14ac:dyDescent="0.2">
      <c r="A8" s="18" t="s">
        <v>757</v>
      </c>
      <c r="B8" s="18"/>
      <c r="C8" s="18"/>
      <c r="D8" s="18"/>
      <c r="E8" s="18"/>
    </row>
    <row r="9" spans="1:5" x14ac:dyDescent="0.2">
      <c r="A9" s="19" t="s">
        <v>758</v>
      </c>
      <c r="B9" s="20">
        <v>1092</v>
      </c>
      <c r="C9" s="26">
        <v>100</v>
      </c>
      <c r="D9" s="26">
        <v>0</v>
      </c>
      <c r="E9" s="26">
        <v>0</v>
      </c>
    </row>
    <row r="10" spans="1:5" x14ac:dyDescent="0.2">
      <c r="A10" s="19" t="s">
        <v>759</v>
      </c>
      <c r="B10" s="20">
        <v>1095</v>
      </c>
      <c r="C10" s="26">
        <v>0</v>
      </c>
      <c r="D10" s="26">
        <v>100</v>
      </c>
      <c r="E10" s="26">
        <v>0</v>
      </c>
    </row>
    <row r="11" spans="1:5" x14ac:dyDescent="0.2">
      <c r="A11" s="19" t="s">
        <v>755</v>
      </c>
      <c r="B11" s="20">
        <v>1</v>
      </c>
      <c r="C11" s="26">
        <v>0</v>
      </c>
      <c r="D11" s="26">
        <v>0</v>
      </c>
      <c r="E11" s="26">
        <v>100</v>
      </c>
    </row>
    <row r="12" spans="1:5" x14ac:dyDescent="0.2">
      <c r="A12" s="18" t="s">
        <v>760</v>
      </c>
      <c r="B12" s="18"/>
      <c r="C12" s="18"/>
      <c r="D12" s="18"/>
      <c r="E12" s="18"/>
    </row>
    <row r="13" spans="1:5" x14ac:dyDescent="0.2">
      <c r="A13" s="19" t="s">
        <v>761</v>
      </c>
      <c r="B13" s="20">
        <v>387</v>
      </c>
      <c r="C13" s="26">
        <v>53.746769999999998</v>
      </c>
      <c r="D13" s="26">
        <v>45.994832000000002</v>
      </c>
      <c r="E13" s="26">
        <v>0.25839800000000002</v>
      </c>
    </row>
    <row r="14" spans="1:5" x14ac:dyDescent="0.2">
      <c r="A14" s="19" t="s">
        <v>762</v>
      </c>
      <c r="B14" s="20">
        <v>432</v>
      </c>
      <c r="C14" s="26">
        <v>50.925925999999997</v>
      </c>
      <c r="D14" s="26">
        <v>49.074074000000003</v>
      </c>
      <c r="E14" s="26">
        <v>0</v>
      </c>
    </row>
    <row r="15" spans="1:5" x14ac:dyDescent="0.2">
      <c r="A15" s="19" t="s">
        <v>763</v>
      </c>
      <c r="B15" s="20">
        <v>449</v>
      </c>
      <c r="C15" s="26">
        <v>50.334076000000003</v>
      </c>
      <c r="D15" s="26">
        <v>49.665923999999997</v>
      </c>
      <c r="E15" s="26">
        <v>0</v>
      </c>
    </row>
    <row r="16" spans="1:5" x14ac:dyDescent="0.2">
      <c r="A16" s="19" t="s">
        <v>764</v>
      </c>
      <c r="B16" s="20">
        <v>427</v>
      </c>
      <c r="C16" s="26">
        <v>49.414520000000003</v>
      </c>
      <c r="D16" s="26">
        <v>50.585479999999997</v>
      </c>
      <c r="E16" s="26">
        <v>0</v>
      </c>
    </row>
    <row r="17" spans="1:5" x14ac:dyDescent="0.2">
      <c r="A17" s="19" t="s">
        <v>765</v>
      </c>
      <c r="B17" s="20">
        <v>274</v>
      </c>
      <c r="C17" s="26">
        <v>48.905109000000003</v>
      </c>
      <c r="D17" s="26">
        <v>51.094890999999997</v>
      </c>
      <c r="E17" s="26">
        <v>0</v>
      </c>
    </row>
    <row r="18" spans="1:5" x14ac:dyDescent="0.2">
      <c r="A18" s="19" t="s">
        <v>766</v>
      </c>
      <c r="B18" s="20">
        <v>137</v>
      </c>
      <c r="C18" s="26">
        <v>47.445255000000003</v>
      </c>
      <c r="D18" s="26">
        <v>52.554744999999997</v>
      </c>
      <c r="E18" s="26">
        <v>0</v>
      </c>
    </row>
    <row r="19" spans="1:5" x14ac:dyDescent="0.2">
      <c r="A19" s="19" t="s">
        <v>767</v>
      </c>
      <c r="B19" s="20">
        <v>71</v>
      </c>
      <c r="C19" s="26">
        <v>35.211267999999997</v>
      </c>
      <c r="D19" s="26">
        <v>64.788731999999996</v>
      </c>
      <c r="E19" s="26">
        <v>0</v>
      </c>
    </row>
    <row r="20" spans="1:5" x14ac:dyDescent="0.2">
      <c r="A20" s="19" t="s">
        <v>768</v>
      </c>
      <c r="B20" s="20">
        <v>11</v>
      </c>
      <c r="C20" s="26">
        <v>27.272727</v>
      </c>
      <c r="D20" s="26">
        <v>72.727272999999997</v>
      </c>
      <c r="E20" s="26">
        <v>0</v>
      </c>
    </row>
    <row r="21" spans="1:5" x14ac:dyDescent="0.2">
      <c r="A21" s="19" t="s">
        <v>769</v>
      </c>
      <c r="B21" s="20">
        <v>881</v>
      </c>
      <c r="C21" s="26">
        <v>50.624290999999999</v>
      </c>
      <c r="D21" s="26">
        <v>49.375709000000001</v>
      </c>
      <c r="E21" s="26">
        <v>0</v>
      </c>
    </row>
    <row r="22" spans="1:5" x14ac:dyDescent="0.2">
      <c r="A22" s="19" t="s">
        <v>770</v>
      </c>
      <c r="B22" s="20">
        <v>701</v>
      </c>
      <c r="C22" s="26">
        <v>49.215406999999999</v>
      </c>
      <c r="D22" s="26">
        <v>50.784593000000001</v>
      </c>
      <c r="E22" s="26">
        <v>0</v>
      </c>
    </row>
    <row r="23" spans="1:5" x14ac:dyDescent="0.2">
      <c r="A23" s="19" t="s">
        <v>771</v>
      </c>
      <c r="B23" s="20">
        <v>1801</v>
      </c>
      <c r="C23" s="26">
        <v>49.083841999999997</v>
      </c>
      <c r="D23" s="26">
        <v>50.916158000000003</v>
      </c>
      <c r="E23" s="26">
        <v>0</v>
      </c>
    </row>
    <row r="24" spans="1:5" x14ac:dyDescent="0.2">
      <c r="A24" s="19" t="s">
        <v>772</v>
      </c>
      <c r="B24" s="20">
        <v>920</v>
      </c>
      <c r="C24" s="26">
        <v>47.608696000000002</v>
      </c>
      <c r="D24" s="26">
        <v>52.391303999999998</v>
      </c>
      <c r="E24" s="26">
        <v>0</v>
      </c>
    </row>
    <row r="25" spans="1:5" x14ac:dyDescent="0.2">
      <c r="A25" s="19" t="s">
        <v>773</v>
      </c>
      <c r="B25" s="20">
        <v>219</v>
      </c>
      <c r="C25" s="26">
        <v>42.465752999999999</v>
      </c>
      <c r="D25" s="26">
        <v>57.534247000000001</v>
      </c>
      <c r="E25" s="26">
        <v>0</v>
      </c>
    </row>
    <row r="26" spans="1:5" x14ac:dyDescent="0.2">
      <c r="A26" s="18" t="s">
        <v>774</v>
      </c>
      <c r="B26" s="17">
        <v>208</v>
      </c>
      <c r="C26" s="25">
        <v>100</v>
      </c>
      <c r="D26" s="25">
        <v>0</v>
      </c>
      <c r="E26" s="25">
        <v>0</v>
      </c>
    </row>
    <row r="27" spans="1:5" x14ac:dyDescent="0.2">
      <c r="A27" s="19" t="s">
        <v>762</v>
      </c>
      <c r="B27" s="20">
        <v>220</v>
      </c>
      <c r="C27" s="26">
        <v>100</v>
      </c>
      <c r="D27" s="26">
        <v>0</v>
      </c>
      <c r="E27" s="26">
        <v>0</v>
      </c>
    </row>
    <row r="28" spans="1:5" x14ac:dyDescent="0.2">
      <c r="A28" s="19" t="s">
        <v>763</v>
      </c>
      <c r="B28" s="20">
        <v>226</v>
      </c>
      <c r="C28" s="26">
        <v>100</v>
      </c>
      <c r="D28" s="26">
        <v>0</v>
      </c>
      <c r="E28" s="26">
        <v>0</v>
      </c>
    </row>
    <row r="29" spans="1:5" x14ac:dyDescent="0.2">
      <c r="A29" s="19" t="s">
        <v>764</v>
      </c>
      <c r="B29" s="20">
        <v>211</v>
      </c>
      <c r="C29" s="26">
        <v>100</v>
      </c>
      <c r="D29" s="26">
        <v>0</v>
      </c>
      <c r="E29" s="26">
        <v>0</v>
      </c>
    </row>
    <row r="30" spans="1:5" x14ac:dyDescent="0.2">
      <c r="A30" s="19" t="s">
        <v>765</v>
      </c>
      <c r="B30" s="20">
        <v>134</v>
      </c>
      <c r="C30" s="26">
        <v>100</v>
      </c>
      <c r="D30" s="26">
        <v>0</v>
      </c>
      <c r="E30" s="26">
        <v>0</v>
      </c>
    </row>
    <row r="31" spans="1:5" x14ac:dyDescent="0.2">
      <c r="A31" s="19" t="s">
        <v>766</v>
      </c>
      <c r="B31" s="20">
        <v>65</v>
      </c>
      <c r="C31" s="26">
        <v>100</v>
      </c>
      <c r="D31" s="26">
        <v>0</v>
      </c>
      <c r="E31" s="26">
        <v>0</v>
      </c>
    </row>
    <row r="32" spans="1:5" x14ac:dyDescent="0.2">
      <c r="A32" s="19" t="s">
        <v>767</v>
      </c>
      <c r="B32" s="20">
        <v>25</v>
      </c>
      <c r="C32" s="26">
        <v>100</v>
      </c>
      <c r="D32" s="26">
        <v>0</v>
      </c>
      <c r="E32" s="26">
        <v>0</v>
      </c>
    </row>
    <row r="33" spans="1:5" x14ac:dyDescent="0.2">
      <c r="A33" s="19" t="s">
        <v>768</v>
      </c>
      <c r="B33" s="20">
        <v>3</v>
      </c>
      <c r="C33" s="26">
        <v>100</v>
      </c>
      <c r="D33" s="26">
        <v>0</v>
      </c>
      <c r="E33" s="26">
        <v>0</v>
      </c>
    </row>
    <row r="34" spans="1:5" x14ac:dyDescent="0.2">
      <c r="A34" s="19" t="s">
        <v>769</v>
      </c>
      <c r="B34" s="20">
        <v>446</v>
      </c>
      <c r="C34" s="26">
        <v>100</v>
      </c>
      <c r="D34" s="26">
        <v>0</v>
      </c>
      <c r="E34" s="26">
        <v>0</v>
      </c>
    </row>
    <row r="35" spans="1:5" x14ac:dyDescent="0.2">
      <c r="A35" s="19" t="s">
        <v>770</v>
      </c>
      <c r="B35" s="20">
        <v>345</v>
      </c>
      <c r="C35" s="26">
        <v>100</v>
      </c>
      <c r="D35" s="26">
        <v>0</v>
      </c>
      <c r="E35" s="26">
        <v>0</v>
      </c>
    </row>
    <row r="36" spans="1:5" x14ac:dyDescent="0.2">
      <c r="A36" s="19" t="s">
        <v>771</v>
      </c>
      <c r="B36" s="20">
        <v>884</v>
      </c>
      <c r="C36" s="26">
        <v>100</v>
      </c>
      <c r="D36" s="26">
        <v>0</v>
      </c>
      <c r="E36" s="26">
        <v>0</v>
      </c>
    </row>
    <row r="37" spans="1:5" x14ac:dyDescent="0.2">
      <c r="A37" s="19" t="s">
        <v>772</v>
      </c>
      <c r="B37" s="20">
        <v>438</v>
      </c>
      <c r="C37" s="26">
        <v>100</v>
      </c>
      <c r="D37" s="26">
        <v>0</v>
      </c>
      <c r="E37" s="26">
        <v>0</v>
      </c>
    </row>
    <row r="38" spans="1:5" x14ac:dyDescent="0.2">
      <c r="A38" s="19" t="s">
        <v>773</v>
      </c>
      <c r="B38" s="20">
        <v>93</v>
      </c>
      <c r="C38" s="26">
        <v>100</v>
      </c>
      <c r="D38" s="26">
        <v>0</v>
      </c>
      <c r="E38" s="26">
        <v>0</v>
      </c>
    </row>
    <row r="39" spans="1:5" x14ac:dyDescent="0.2">
      <c r="A39" s="18" t="s">
        <v>775</v>
      </c>
      <c r="B39" s="17">
        <v>178</v>
      </c>
      <c r="C39" s="25">
        <v>0</v>
      </c>
      <c r="D39" s="25">
        <v>100</v>
      </c>
      <c r="E39" s="25">
        <v>0</v>
      </c>
    </row>
    <row r="40" spans="1:5" x14ac:dyDescent="0.2">
      <c r="A40" s="19" t="s">
        <v>762</v>
      </c>
      <c r="B40" s="20">
        <v>212</v>
      </c>
      <c r="C40" s="26">
        <v>0</v>
      </c>
      <c r="D40" s="26">
        <v>100</v>
      </c>
      <c r="E40" s="26">
        <v>0</v>
      </c>
    </row>
    <row r="41" spans="1:5" x14ac:dyDescent="0.2">
      <c r="A41" s="19" t="s">
        <v>763</v>
      </c>
      <c r="B41" s="20">
        <v>223</v>
      </c>
      <c r="C41" s="26">
        <v>0</v>
      </c>
      <c r="D41" s="26">
        <v>100</v>
      </c>
      <c r="E41" s="26">
        <v>0</v>
      </c>
    </row>
    <row r="42" spans="1:5" x14ac:dyDescent="0.2">
      <c r="A42" s="19" t="s">
        <v>764</v>
      </c>
      <c r="B42" s="20">
        <v>216</v>
      </c>
      <c r="C42" s="26">
        <v>0</v>
      </c>
      <c r="D42" s="26">
        <v>100</v>
      </c>
      <c r="E42" s="26">
        <v>0</v>
      </c>
    </row>
    <row r="43" spans="1:5" x14ac:dyDescent="0.2">
      <c r="A43" s="19" t="s">
        <v>765</v>
      </c>
      <c r="B43" s="20">
        <v>140</v>
      </c>
      <c r="C43" s="26">
        <v>0</v>
      </c>
      <c r="D43" s="26">
        <v>100</v>
      </c>
      <c r="E43" s="26">
        <v>0</v>
      </c>
    </row>
    <row r="44" spans="1:5" x14ac:dyDescent="0.2">
      <c r="A44" s="19" t="s">
        <v>766</v>
      </c>
      <c r="B44" s="20">
        <v>72</v>
      </c>
      <c r="C44" s="26">
        <v>0</v>
      </c>
      <c r="D44" s="26">
        <v>100</v>
      </c>
      <c r="E44" s="26">
        <v>0</v>
      </c>
    </row>
    <row r="45" spans="1:5" x14ac:dyDescent="0.2">
      <c r="A45" s="19" t="s">
        <v>767</v>
      </c>
      <c r="B45" s="20">
        <v>46</v>
      </c>
      <c r="C45" s="26">
        <v>0</v>
      </c>
      <c r="D45" s="26">
        <v>100</v>
      </c>
      <c r="E45" s="26">
        <v>0</v>
      </c>
    </row>
    <row r="46" spans="1:5" x14ac:dyDescent="0.2">
      <c r="A46" s="19" t="s">
        <v>768</v>
      </c>
      <c r="B46" s="20">
        <v>8</v>
      </c>
      <c r="C46" s="26">
        <v>0</v>
      </c>
      <c r="D46" s="26">
        <v>100</v>
      </c>
      <c r="E46" s="26">
        <v>0</v>
      </c>
    </row>
    <row r="47" spans="1:5" x14ac:dyDescent="0.2">
      <c r="A47" s="19" t="s">
        <v>769</v>
      </c>
      <c r="B47" s="20">
        <v>435</v>
      </c>
      <c r="C47" s="26">
        <v>0</v>
      </c>
      <c r="D47" s="26">
        <v>100</v>
      </c>
      <c r="E47" s="26">
        <v>0</v>
      </c>
    </row>
    <row r="48" spans="1:5" x14ac:dyDescent="0.2">
      <c r="A48" s="19" t="s">
        <v>770</v>
      </c>
      <c r="B48" s="20">
        <v>356</v>
      </c>
      <c r="C48" s="26">
        <v>0</v>
      </c>
      <c r="D48" s="26">
        <v>100</v>
      </c>
      <c r="E48" s="26">
        <v>0</v>
      </c>
    </row>
    <row r="49" spans="1:5" x14ac:dyDescent="0.2">
      <c r="A49" s="19" t="s">
        <v>771</v>
      </c>
      <c r="B49" s="20">
        <v>917</v>
      </c>
      <c r="C49" s="26">
        <v>0</v>
      </c>
      <c r="D49" s="26">
        <v>100</v>
      </c>
      <c r="E49" s="26">
        <v>0</v>
      </c>
    </row>
    <row r="50" spans="1:5" x14ac:dyDescent="0.2">
      <c r="A50" s="19" t="s">
        <v>772</v>
      </c>
      <c r="B50" s="20">
        <v>482</v>
      </c>
      <c r="C50" s="26">
        <v>0</v>
      </c>
      <c r="D50" s="26">
        <v>100</v>
      </c>
      <c r="E50" s="26">
        <v>0</v>
      </c>
    </row>
    <row r="51" spans="1:5" x14ac:dyDescent="0.2">
      <c r="A51" s="19" t="s">
        <v>773</v>
      </c>
      <c r="B51" s="20">
        <v>126</v>
      </c>
      <c r="C51" s="26">
        <v>0</v>
      </c>
      <c r="D51" s="26">
        <v>100</v>
      </c>
      <c r="E51" s="26">
        <v>0</v>
      </c>
    </row>
    <row r="52" spans="1:5" x14ac:dyDescent="0.2">
      <c r="A52" s="18" t="s">
        <v>776</v>
      </c>
      <c r="B52" s="18"/>
      <c r="C52" s="18"/>
      <c r="D52" s="18"/>
      <c r="E52" s="18"/>
    </row>
    <row r="53" spans="1:5" x14ac:dyDescent="0.2">
      <c r="A53" s="19" t="s">
        <v>130</v>
      </c>
      <c r="B53" s="20">
        <v>151</v>
      </c>
      <c r="C53" s="26">
        <v>60.927152</v>
      </c>
      <c r="D53" s="26">
        <v>39.072848</v>
      </c>
      <c r="E53" s="26">
        <v>0</v>
      </c>
    </row>
    <row r="54" spans="1:5" x14ac:dyDescent="0.2">
      <c r="A54" s="19" t="s">
        <v>131</v>
      </c>
      <c r="B54" s="20">
        <v>1446</v>
      </c>
      <c r="C54" s="26">
        <v>56.224066000000001</v>
      </c>
      <c r="D54" s="26">
        <v>43.706777000000002</v>
      </c>
      <c r="E54" s="26">
        <v>6.9155999999999995E-2</v>
      </c>
    </row>
    <row r="55" spans="1:5" x14ac:dyDescent="0.2">
      <c r="A55" s="19" t="s">
        <v>392</v>
      </c>
      <c r="B55" s="20">
        <v>150</v>
      </c>
      <c r="C55" s="26">
        <v>43.333333000000003</v>
      </c>
      <c r="D55" s="26">
        <v>56.666666999999997</v>
      </c>
      <c r="E55" s="26">
        <v>0</v>
      </c>
    </row>
    <row r="56" spans="1:5" x14ac:dyDescent="0.2">
      <c r="A56" s="19" t="s">
        <v>132</v>
      </c>
      <c r="B56" s="20">
        <v>372</v>
      </c>
      <c r="C56" s="26">
        <v>22.311827999999998</v>
      </c>
      <c r="D56" s="26">
        <v>77.688171999999994</v>
      </c>
      <c r="E56" s="26">
        <v>0</v>
      </c>
    </row>
    <row r="57" spans="1:5" x14ac:dyDescent="0.2">
      <c r="A57" s="19" t="s">
        <v>777</v>
      </c>
      <c r="B57" s="20">
        <v>69</v>
      </c>
      <c r="C57" s="26">
        <v>56.521738999999997</v>
      </c>
      <c r="D57" s="26">
        <v>43.478261000000003</v>
      </c>
      <c r="E57" s="26">
        <v>0</v>
      </c>
    </row>
    <row r="58" spans="1:5" x14ac:dyDescent="0.2">
      <c r="A58" s="18" t="s">
        <v>133</v>
      </c>
      <c r="B58" s="17">
        <v>92</v>
      </c>
      <c r="C58" s="25">
        <v>100</v>
      </c>
      <c r="D58" s="25">
        <v>0</v>
      </c>
      <c r="E58" s="25">
        <v>0</v>
      </c>
    </row>
    <row r="59" spans="1:5" x14ac:dyDescent="0.2">
      <c r="A59" s="19" t="s">
        <v>134</v>
      </c>
      <c r="B59" s="20">
        <v>813</v>
      </c>
      <c r="C59" s="26">
        <v>100</v>
      </c>
      <c r="D59" s="26">
        <v>0</v>
      </c>
      <c r="E59" s="26">
        <v>0</v>
      </c>
    </row>
    <row r="60" spans="1:5" x14ac:dyDescent="0.2">
      <c r="A60" s="19" t="s">
        <v>393</v>
      </c>
      <c r="B60" s="20">
        <v>65</v>
      </c>
      <c r="C60" s="26">
        <v>100</v>
      </c>
      <c r="D60" s="26">
        <v>0</v>
      </c>
      <c r="E60" s="26">
        <v>0</v>
      </c>
    </row>
    <row r="61" spans="1:5" x14ac:dyDescent="0.2">
      <c r="A61" s="19" t="s">
        <v>135</v>
      </c>
      <c r="B61" s="20">
        <v>83</v>
      </c>
      <c r="C61" s="26">
        <v>100</v>
      </c>
      <c r="D61" s="26">
        <v>0</v>
      </c>
      <c r="E61" s="26">
        <v>0</v>
      </c>
    </row>
    <row r="62" spans="1:5" x14ac:dyDescent="0.2">
      <c r="A62" s="19" t="s">
        <v>778</v>
      </c>
      <c r="B62" s="20">
        <v>39</v>
      </c>
      <c r="C62" s="26">
        <v>100</v>
      </c>
      <c r="D62" s="26">
        <v>0</v>
      </c>
      <c r="E62" s="26">
        <v>0</v>
      </c>
    </row>
    <row r="63" spans="1:5" x14ac:dyDescent="0.2">
      <c r="A63" s="18" t="s">
        <v>136</v>
      </c>
      <c r="B63" s="17">
        <v>59</v>
      </c>
      <c r="C63" s="25">
        <v>0</v>
      </c>
      <c r="D63" s="25">
        <v>100</v>
      </c>
      <c r="E63" s="25">
        <v>0</v>
      </c>
    </row>
    <row r="64" spans="1:5" x14ac:dyDescent="0.2">
      <c r="A64" s="19" t="s">
        <v>134</v>
      </c>
      <c r="B64" s="20">
        <v>632</v>
      </c>
      <c r="C64" s="26">
        <v>0</v>
      </c>
      <c r="D64" s="26">
        <v>100</v>
      </c>
      <c r="E64" s="26">
        <v>0</v>
      </c>
    </row>
    <row r="65" spans="1:5" x14ac:dyDescent="0.2">
      <c r="A65" s="19" t="s">
        <v>393</v>
      </c>
      <c r="B65" s="20">
        <v>85</v>
      </c>
      <c r="C65" s="26">
        <v>0</v>
      </c>
      <c r="D65" s="26">
        <v>100</v>
      </c>
      <c r="E65" s="26">
        <v>0</v>
      </c>
    </row>
    <row r="66" spans="1:5" x14ac:dyDescent="0.2">
      <c r="A66" s="19" t="s">
        <v>135</v>
      </c>
      <c r="B66" s="20">
        <v>289</v>
      </c>
      <c r="C66" s="26">
        <v>0</v>
      </c>
      <c r="D66" s="26">
        <v>100</v>
      </c>
      <c r="E66" s="26">
        <v>0</v>
      </c>
    </row>
    <row r="67" spans="1:5" x14ac:dyDescent="0.2">
      <c r="A67" s="19" t="s">
        <v>778</v>
      </c>
      <c r="B67" s="20">
        <v>30</v>
      </c>
      <c r="C67" s="26">
        <v>0</v>
      </c>
      <c r="D67" s="26">
        <v>100</v>
      </c>
      <c r="E67" s="26">
        <v>0</v>
      </c>
    </row>
    <row r="68" spans="1:5" x14ac:dyDescent="0.2">
      <c r="A68" s="18" t="s">
        <v>779</v>
      </c>
      <c r="B68" s="18"/>
      <c r="C68" s="18"/>
      <c r="D68" s="18"/>
      <c r="E68" s="18"/>
    </row>
    <row r="69" spans="1:5" x14ac:dyDescent="0.2">
      <c r="A69" s="19" t="s">
        <v>780</v>
      </c>
      <c r="B69" s="20">
        <v>366</v>
      </c>
      <c r="C69" s="26">
        <v>45.355190999999998</v>
      </c>
      <c r="D69" s="26">
        <v>54.644809000000002</v>
      </c>
      <c r="E69" s="26">
        <v>0</v>
      </c>
    </row>
    <row r="70" spans="1:5" x14ac:dyDescent="0.2">
      <c r="A70" s="19" t="s">
        <v>781</v>
      </c>
      <c r="B70" s="20">
        <v>1212</v>
      </c>
      <c r="C70" s="26">
        <v>55.775578000000003</v>
      </c>
      <c r="D70" s="26">
        <v>44.141914</v>
      </c>
      <c r="E70" s="26">
        <v>8.2507999999999998E-2</v>
      </c>
    </row>
    <row r="71" spans="1:5" x14ac:dyDescent="0.2">
      <c r="A71" s="19" t="s">
        <v>137</v>
      </c>
      <c r="B71" s="20">
        <v>112</v>
      </c>
      <c r="C71" s="26">
        <v>60.714286000000001</v>
      </c>
      <c r="D71" s="26">
        <v>39.285713999999999</v>
      </c>
      <c r="E71" s="26">
        <v>0</v>
      </c>
    </row>
    <row r="72" spans="1:5" x14ac:dyDescent="0.2">
      <c r="A72" s="19" t="s">
        <v>138</v>
      </c>
      <c r="B72" s="20">
        <v>673</v>
      </c>
      <c r="C72" s="26">
        <v>45.319465000000001</v>
      </c>
      <c r="D72" s="26">
        <v>54.680534999999999</v>
      </c>
      <c r="E72" s="26">
        <v>0</v>
      </c>
    </row>
    <row r="73" spans="1:5" x14ac:dyDescent="0.2">
      <c r="A73" s="19" t="s">
        <v>782</v>
      </c>
      <c r="B73" s="20">
        <v>75</v>
      </c>
      <c r="C73" s="26">
        <v>49.333333000000003</v>
      </c>
      <c r="D73" s="26">
        <v>50.666666999999997</v>
      </c>
      <c r="E73" s="26">
        <v>0</v>
      </c>
    </row>
    <row r="74" spans="1:5" x14ac:dyDescent="0.2">
      <c r="A74" s="19" t="s">
        <v>783</v>
      </c>
      <c r="B74" s="20">
        <v>178</v>
      </c>
      <c r="C74" s="26">
        <v>50</v>
      </c>
      <c r="D74" s="26">
        <v>50</v>
      </c>
      <c r="E74" s="26">
        <v>0</v>
      </c>
    </row>
    <row r="75" spans="1:5" x14ac:dyDescent="0.2">
      <c r="A75" s="19" t="s">
        <v>1441</v>
      </c>
      <c r="B75" s="20">
        <v>1644</v>
      </c>
      <c r="C75" s="26">
        <v>50.912408999999997</v>
      </c>
      <c r="D75" s="26">
        <v>49.026764</v>
      </c>
      <c r="E75" s="26">
        <v>6.0826999999999999E-2</v>
      </c>
    </row>
    <row r="76" spans="1:5" x14ac:dyDescent="0.2">
      <c r="A76" s="18" t="s">
        <v>784</v>
      </c>
      <c r="B76" s="18"/>
      <c r="C76" s="18"/>
      <c r="D76" s="18"/>
      <c r="E76" s="18"/>
    </row>
    <row r="77" spans="1:5" x14ac:dyDescent="0.2">
      <c r="A77" s="21" t="s">
        <v>785</v>
      </c>
      <c r="B77" s="34">
        <v>366</v>
      </c>
      <c r="C77" s="30">
        <v>45.355190999999998</v>
      </c>
      <c r="D77" s="30">
        <v>54.644809000000002</v>
      </c>
      <c r="E77" s="30">
        <v>0</v>
      </c>
    </row>
    <row r="78" spans="1:5" x14ac:dyDescent="0.2">
      <c r="A78" s="21" t="s">
        <v>786</v>
      </c>
      <c r="B78" s="34">
        <v>954</v>
      </c>
      <c r="C78" s="30">
        <v>51.362682999999997</v>
      </c>
      <c r="D78" s="30">
        <v>48.532494999999997</v>
      </c>
      <c r="E78" s="30">
        <v>0.104822</v>
      </c>
    </row>
    <row r="79" spans="1:5" x14ac:dyDescent="0.2">
      <c r="A79" s="19" t="s">
        <v>787</v>
      </c>
      <c r="B79" s="20">
        <v>345</v>
      </c>
      <c r="C79" s="26">
        <v>52.463768000000002</v>
      </c>
      <c r="D79" s="26">
        <v>47.536231999999998</v>
      </c>
      <c r="E79" s="26">
        <v>0</v>
      </c>
    </row>
    <row r="80" spans="1:5" x14ac:dyDescent="0.2">
      <c r="A80" s="19" t="s">
        <v>788</v>
      </c>
      <c r="B80" s="20">
        <v>141</v>
      </c>
      <c r="C80" s="26">
        <v>46.099291000000001</v>
      </c>
      <c r="D80" s="26">
        <v>53.900708999999999</v>
      </c>
      <c r="E80" s="26">
        <v>0</v>
      </c>
    </row>
    <row r="81" spans="1:5" x14ac:dyDescent="0.2">
      <c r="A81" s="19" t="s">
        <v>789</v>
      </c>
      <c r="B81" s="20">
        <v>56</v>
      </c>
      <c r="C81" s="26">
        <v>57.142856999999999</v>
      </c>
      <c r="D81" s="26">
        <v>42.857143000000001</v>
      </c>
      <c r="E81" s="26">
        <v>0</v>
      </c>
    </row>
    <row r="82" spans="1:5" x14ac:dyDescent="0.2">
      <c r="A82" s="19" t="s">
        <v>790</v>
      </c>
      <c r="B82" s="20">
        <v>48</v>
      </c>
      <c r="C82" s="26">
        <v>43.75</v>
      </c>
      <c r="D82" s="26">
        <v>56.25</v>
      </c>
      <c r="E82" s="26">
        <v>0</v>
      </c>
    </row>
    <row r="83" spans="1:5" x14ac:dyDescent="0.2">
      <c r="A83" s="19" t="s">
        <v>791</v>
      </c>
      <c r="B83" s="20">
        <v>20</v>
      </c>
      <c r="C83" s="26">
        <v>30</v>
      </c>
      <c r="D83" s="26">
        <v>70</v>
      </c>
      <c r="E83" s="26">
        <v>0</v>
      </c>
    </row>
    <row r="84" spans="1:5" x14ac:dyDescent="0.2">
      <c r="A84" s="19" t="s">
        <v>792</v>
      </c>
      <c r="B84" s="20">
        <v>4</v>
      </c>
      <c r="C84" s="26">
        <v>100</v>
      </c>
      <c r="D84" s="26">
        <v>0</v>
      </c>
      <c r="E84" s="26">
        <v>0</v>
      </c>
    </row>
    <row r="85" spans="1:5" x14ac:dyDescent="0.2">
      <c r="A85" s="19" t="s">
        <v>793</v>
      </c>
      <c r="B85" s="20">
        <v>2</v>
      </c>
      <c r="C85" s="26">
        <v>50</v>
      </c>
      <c r="D85" s="26">
        <v>50</v>
      </c>
      <c r="E85" s="26">
        <v>0</v>
      </c>
    </row>
    <row r="86" spans="1:5" x14ac:dyDescent="0.2">
      <c r="A86" s="19" t="s">
        <v>794</v>
      </c>
      <c r="B86" s="20">
        <v>2</v>
      </c>
      <c r="C86" s="26">
        <v>50</v>
      </c>
      <c r="D86" s="26">
        <v>50</v>
      </c>
      <c r="E86" s="26">
        <v>0</v>
      </c>
    </row>
    <row r="87" spans="1:5" x14ac:dyDescent="0.2">
      <c r="A87" s="19" t="s">
        <v>783</v>
      </c>
      <c r="B87" s="20">
        <v>250</v>
      </c>
      <c r="C87" s="26">
        <v>50</v>
      </c>
      <c r="D87" s="26">
        <v>50</v>
      </c>
      <c r="E87" s="26">
        <v>0</v>
      </c>
    </row>
    <row r="88" spans="1:5" x14ac:dyDescent="0.2">
      <c r="A88" s="18" t="s">
        <v>795</v>
      </c>
      <c r="B88" s="18"/>
      <c r="C88" s="18"/>
      <c r="D88" s="18"/>
      <c r="E88" s="18"/>
    </row>
    <row r="89" spans="1:5" x14ac:dyDescent="0.2">
      <c r="A89" s="19" t="s">
        <v>796</v>
      </c>
      <c r="B89" s="20">
        <v>1712</v>
      </c>
      <c r="C89" s="26">
        <v>49.707943999999998</v>
      </c>
      <c r="D89" s="26">
        <v>50.292056000000002</v>
      </c>
      <c r="E89" s="26">
        <v>0</v>
      </c>
    </row>
    <row r="90" spans="1:5" x14ac:dyDescent="0.2">
      <c r="A90" s="19" t="s">
        <v>139</v>
      </c>
      <c r="B90" s="20">
        <v>76</v>
      </c>
      <c r="C90" s="26">
        <v>43.421053000000001</v>
      </c>
      <c r="D90" s="26">
        <v>56.578946999999999</v>
      </c>
      <c r="E90" s="26">
        <v>0</v>
      </c>
    </row>
    <row r="91" spans="1:5" x14ac:dyDescent="0.2">
      <c r="A91" s="19" t="s">
        <v>797</v>
      </c>
      <c r="B91" s="20">
        <v>59</v>
      </c>
      <c r="C91" s="26">
        <v>62.711863999999998</v>
      </c>
      <c r="D91" s="26">
        <v>35.593220000000002</v>
      </c>
      <c r="E91" s="26">
        <v>1.6949149999999999</v>
      </c>
    </row>
    <row r="92" spans="1:5" x14ac:dyDescent="0.2">
      <c r="A92" s="19" t="s">
        <v>140</v>
      </c>
      <c r="B92" s="20">
        <v>194</v>
      </c>
      <c r="C92" s="26">
        <v>55.154639000000003</v>
      </c>
      <c r="D92" s="26">
        <v>44.845360999999997</v>
      </c>
      <c r="E92" s="26">
        <v>0</v>
      </c>
    </row>
    <row r="93" spans="1:5" x14ac:dyDescent="0.2">
      <c r="A93" s="19" t="s">
        <v>141</v>
      </c>
      <c r="B93" s="20">
        <v>16</v>
      </c>
      <c r="C93" s="26">
        <v>18.75</v>
      </c>
      <c r="D93" s="26">
        <v>81.25</v>
      </c>
      <c r="E93" s="26">
        <v>0</v>
      </c>
    </row>
    <row r="94" spans="1:5" x14ac:dyDescent="0.2">
      <c r="A94" s="19" t="s">
        <v>755</v>
      </c>
      <c r="B94" s="20">
        <v>46</v>
      </c>
      <c r="C94" s="26">
        <v>41.304347999999997</v>
      </c>
      <c r="D94" s="26">
        <v>58.695652000000003</v>
      </c>
      <c r="E94" s="26">
        <v>0</v>
      </c>
    </row>
    <row r="95" spans="1:5" x14ac:dyDescent="0.2">
      <c r="A95" s="19" t="s">
        <v>783</v>
      </c>
      <c r="B95" s="20">
        <v>85</v>
      </c>
      <c r="C95" s="26">
        <v>49.411765000000003</v>
      </c>
      <c r="D95" s="26">
        <v>50.588234999999997</v>
      </c>
      <c r="E95" s="26">
        <v>0</v>
      </c>
    </row>
    <row r="96" spans="1:5" x14ac:dyDescent="0.2">
      <c r="A96" s="18" t="s">
        <v>798</v>
      </c>
      <c r="B96" s="18"/>
      <c r="C96" s="18"/>
      <c r="D96" s="18"/>
      <c r="E96" s="18"/>
    </row>
    <row r="97" spans="1:5" x14ac:dyDescent="0.2">
      <c r="A97" s="19" t="s">
        <v>799</v>
      </c>
      <c r="B97" s="20">
        <v>1212</v>
      </c>
      <c r="C97" s="26">
        <v>51.897689999999997</v>
      </c>
      <c r="D97" s="26">
        <v>48.102310000000003</v>
      </c>
      <c r="E97" s="26">
        <v>0</v>
      </c>
    </row>
    <row r="98" spans="1:5" x14ac:dyDescent="0.2">
      <c r="A98" s="19" t="s">
        <v>800</v>
      </c>
      <c r="B98" s="20">
        <v>24</v>
      </c>
      <c r="C98" s="26">
        <v>50</v>
      </c>
      <c r="D98" s="26">
        <v>50</v>
      </c>
      <c r="E98" s="26">
        <v>0</v>
      </c>
    </row>
    <row r="99" spans="1:5" x14ac:dyDescent="0.2">
      <c r="A99" s="19" t="s">
        <v>801</v>
      </c>
      <c r="B99" s="20">
        <v>76</v>
      </c>
      <c r="C99" s="26">
        <v>46.052632000000003</v>
      </c>
      <c r="D99" s="26">
        <v>53.947367999999997</v>
      </c>
      <c r="E99" s="26">
        <v>0</v>
      </c>
    </row>
    <row r="100" spans="1:5" x14ac:dyDescent="0.2">
      <c r="A100" s="19" t="s">
        <v>802</v>
      </c>
      <c r="B100" s="20">
        <v>43</v>
      </c>
      <c r="C100" s="26">
        <v>62.790697999999999</v>
      </c>
      <c r="D100" s="26">
        <v>37.209302000000001</v>
      </c>
      <c r="E100" s="26">
        <v>0</v>
      </c>
    </row>
    <row r="101" spans="1:5" x14ac:dyDescent="0.2">
      <c r="A101" s="19" t="s">
        <v>803</v>
      </c>
      <c r="B101" s="20">
        <v>14</v>
      </c>
      <c r="C101" s="26">
        <v>57.142856999999999</v>
      </c>
      <c r="D101" s="26">
        <v>42.857143000000001</v>
      </c>
      <c r="E101" s="26">
        <v>0</v>
      </c>
    </row>
    <row r="102" spans="1:5" x14ac:dyDescent="0.2">
      <c r="A102" s="19" t="s">
        <v>804</v>
      </c>
      <c r="B102" s="20">
        <v>5</v>
      </c>
      <c r="C102" s="26">
        <v>60</v>
      </c>
      <c r="D102" s="26">
        <v>40</v>
      </c>
      <c r="E102" s="26">
        <v>0</v>
      </c>
    </row>
    <row r="103" spans="1:5" x14ac:dyDescent="0.2">
      <c r="A103" s="19" t="s">
        <v>783</v>
      </c>
      <c r="B103" s="20">
        <v>414</v>
      </c>
      <c r="C103" s="26">
        <v>41.062801999999998</v>
      </c>
      <c r="D103" s="26">
        <v>58.937198000000002</v>
      </c>
      <c r="E103" s="26">
        <v>0</v>
      </c>
    </row>
    <row r="104" spans="1:5" x14ac:dyDescent="0.2">
      <c r="A104" s="18" t="s">
        <v>805</v>
      </c>
      <c r="B104" s="18"/>
      <c r="C104" s="18"/>
      <c r="D104" s="18"/>
      <c r="E104" s="18"/>
    </row>
    <row r="105" spans="1:5" x14ac:dyDescent="0.2">
      <c r="A105" s="19" t="s">
        <v>799</v>
      </c>
      <c r="B105" s="20">
        <v>13</v>
      </c>
      <c r="C105" s="26">
        <v>38.461537999999997</v>
      </c>
      <c r="D105" s="26">
        <v>61.538462000000003</v>
      </c>
      <c r="E105" s="26">
        <v>0</v>
      </c>
    </row>
    <row r="106" spans="1:5" x14ac:dyDescent="0.2">
      <c r="A106" s="19" t="s">
        <v>800</v>
      </c>
      <c r="B106" s="20">
        <v>89</v>
      </c>
      <c r="C106" s="26">
        <v>51.685392999999998</v>
      </c>
      <c r="D106" s="26">
        <v>48.314607000000002</v>
      </c>
      <c r="E106" s="26">
        <v>0</v>
      </c>
    </row>
    <row r="107" spans="1:5" x14ac:dyDescent="0.2">
      <c r="A107" s="19" t="s">
        <v>801</v>
      </c>
      <c r="B107" s="20">
        <v>143</v>
      </c>
      <c r="C107" s="26">
        <v>56.643357000000002</v>
      </c>
      <c r="D107" s="26">
        <v>42.657342999999997</v>
      </c>
      <c r="E107" s="26">
        <v>0.69930099999999995</v>
      </c>
    </row>
    <row r="108" spans="1:5" x14ac:dyDescent="0.2">
      <c r="A108" s="19" t="s">
        <v>802</v>
      </c>
      <c r="B108" s="20">
        <v>27</v>
      </c>
      <c r="C108" s="26">
        <v>44.444443999999997</v>
      </c>
      <c r="D108" s="26">
        <v>55.555556000000003</v>
      </c>
      <c r="E108" s="26">
        <v>0</v>
      </c>
    </row>
    <row r="109" spans="1:5" x14ac:dyDescent="0.2">
      <c r="A109" s="19" t="s">
        <v>803</v>
      </c>
      <c r="B109" s="20">
        <v>5</v>
      </c>
      <c r="C109" s="26">
        <v>80</v>
      </c>
      <c r="D109" s="26">
        <v>20</v>
      </c>
      <c r="E109" s="26">
        <v>0</v>
      </c>
    </row>
    <row r="110" spans="1:5" x14ac:dyDescent="0.2">
      <c r="A110" s="19" t="s">
        <v>804</v>
      </c>
      <c r="B110" s="20">
        <v>10</v>
      </c>
      <c r="C110" s="26">
        <v>70</v>
      </c>
      <c r="D110" s="26">
        <v>30</v>
      </c>
      <c r="E110" s="26">
        <v>0</v>
      </c>
    </row>
    <row r="111" spans="1:5" x14ac:dyDescent="0.2">
      <c r="A111" s="19" t="s">
        <v>783</v>
      </c>
      <c r="B111" s="20">
        <v>28</v>
      </c>
      <c r="C111" s="26">
        <v>39.285713999999999</v>
      </c>
      <c r="D111" s="26">
        <v>60.714286000000001</v>
      </c>
      <c r="E111" s="26">
        <v>0</v>
      </c>
    </row>
    <row r="112" spans="1:5" x14ac:dyDescent="0.2">
      <c r="A112" s="18" t="s">
        <v>142</v>
      </c>
      <c r="B112" s="18"/>
      <c r="C112" s="18"/>
      <c r="D112" s="18"/>
      <c r="E112" s="18"/>
    </row>
    <row r="113" spans="1:5" x14ac:dyDescent="0.2">
      <c r="A113" s="19" t="s">
        <v>806</v>
      </c>
      <c r="B113" s="20">
        <v>90</v>
      </c>
      <c r="C113" s="26">
        <v>65.555555999999996</v>
      </c>
      <c r="D113" s="26">
        <v>34.444443999999997</v>
      </c>
      <c r="E113" s="26">
        <v>0</v>
      </c>
    </row>
    <row r="114" spans="1:5" x14ac:dyDescent="0.2">
      <c r="A114" s="19" t="s">
        <v>807</v>
      </c>
      <c r="B114" s="20">
        <v>307</v>
      </c>
      <c r="C114" s="26">
        <v>56.026058999999997</v>
      </c>
      <c r="D114" s="26">
        <v>43.973941000000003</v>
      </c>
      <c r="E114" s="26">
        <v>0</v>
      </c>
    </row>
    <row r="115" spans="1:5" x14ac:dyDescent="0.2">
      <c r="A115" s="19" t="s">
        <v>808</v>
      </c>
      <c r="B115" s="20">
        <v>392</v>
      </c>
      <c r="C115" s="26">
        <v>51.020408000000003</v>
      </c>
      <c r="D115" s="26">
        <v>48.724490000000003</v>
      </c>
      <c r="E115" s="26">
        <v>0.255102</v>
      </c>
    </row>
    <row r="116" spans="1:5" x14ac:dyDescent="0.2">
      <c r="A116" s="19" t="s">
        <v>809</v>
      </c>
      <c r="B116" s="20">
        <v>379</v>
      </c>
      <c r="C116" s="26">
        <v>49.076517000000003</v>
      </c>
      <c r="D116" s="26">
        <v>50.923482999999997</v>
      </c>
      <c r="E116" s="26">
        <v>0</v>
      </c>
    </row>
    <row r="117" spans="1:5" x14ac:dyDescent="0.2">
      <c r="A117" s="19" t="s">
        <v>810</v>
      </c>
      <c r="B117" s="20">
        <v>951</v>
      </c>
      <c r="C117" s="26">
        <v>45.846477</v>
      </c>
      <c r="D117" s="26">
        <v>54.153523</v>
      </c>
      <c r="E117" s="26">
        <v>0</v>
      </c>
    </row>
    <row r="118" spans="1:5" x14ac:dyDescent="0.2">
      <c r="A118" s="19" t="s">
        <v>783</v>
      </c>
      <c r="B118" s="20">
        <v>69</v>
      </c>
      <c r="C118" s="26">
        <v>56.521738999999997</v>
      </c>
      <c r="D118" s="26">
        <v>43.478261000000003</v>
      </c>
      <c r="E118" s="26">
        <v>0</v>
      </c>
    </row>
    <row r="119" spans="1:5" x14ac:dyDescent="0.2">
      <c r="A119" s="18" t="s">
        <v>143</v>
      </c>
      <c r="B119" s="18"/>
      <c r="C119" s="18"/>
      <c r="D119" s="18"/>
      <c r="E119" s="18"/>
    </row>
    <row r="120" spans="1:5" x14ac:dyDescent="0.2">
      <c r="A120" s="21" t="s">
        <v>811</v>
      </c>
      <c r="B120" s="21"/>
      <c r="C120" s="21"/>
      <c r="D120" s="21"/>
      <c r="E120" s="21"/>
    </row>
    <row r="121" spans="1:5" x14ac:dyDescent="0.2">
      <c r="A121" s="19" t="s">
        <v>812</v>
      </c>
      <c r="B121" s="20">
        <v>546</v>
      </c>
      <c r="C121" s="26">
        <v>53.663004000000001</v>
      </c>
      <c r="D121" s="26">
        <v>46.153846000000001</v>
      </c>
      <c r="E121" s="26">
        <v>0.18315000000000001</v>
      </c>
    </row>
    <row r="122" spans="1:5" x14ac:dyDescent="0.2">
      <c r="A122" s="19" t="s">
        <v>813</v>
      </c>
      <c r="B122" s="20">
        <v>531</v>
      </c>
      <c r="C122" s="26">
        <v>47.834274999999998</v>
      </c>
      <c r="D122" s="26">
        <v>52.165725000000002</v>
      </c>
      <c r="E122" s="26">
        <v>0</v>
      </c>
    </row>
    <row r="123" spans="1:5" x14ac:dyDescent="0.2">
      <c r="A123" s="19" t="s">
        <v>814</v>
      </c>
      <c r="B123" s="20">
        <v>205</v>
      </c>
      <c r="C123" s="26">
        <v>55.609755999999997</v>
      </c>
      <c r="D123" s="26">
        <v>44.390244000000003</v>
      </c>
      <c r="E123" s="26">
        <v>0</v>
      </c>
    </row>
    <row r="124" spans="1:5" x14ac:dyDescent="0.2">
      <c r="A124" s="19" t="s">
        <v>815</v>
      </c>
      <c r="B124" s="20">
        <v>762</v>
      </c>
      <c r="C124" s="26">
        <v>46.850394000000001</v>
      </c>
      <c r="D124" s="26">
        <v>53.149605999999999</v>
      </c>
      <c r="E124" s="26">
        <v>0</v>
      </c>
    </row>
    <row r="125" spans="1:5" x14ac:dyDescent="0.2">
      <c r="A125" s="19" t="s">
        <v>783</v>
      </c>
      <c r="B125" s="20">
        <v>144</v>
      </c>
      <c r="C125" s="26">
        <v>51.388888999999999</v>
      </c>
      <c r="D125" s="26">
        <v>48.611111000000001</v>
      </c>
      <c r="E125" s="26">
        <v>0</v>
      </c>
    </row>
    <row r="126" spans="1:5" x14ac:dyDescent="0.2">
      <c r="A126" s="18" t="s">
        <v>143</v>
      </c>
      <c r="B126" s="18"/>
      <c r="C126" s="18"/>
      <c r="D126" s="18"/>
      <c r="E126" s="18"/>
    </row>
    <row r="127" spans="1:5" x14ac:dyDescent="0.2">
      <c r="A127" s="21" t="s">
        <v>816</v>
      </c>
      <c r="B127" s="21"/>
      <c r="C127" s="21"/>
      <c r="D127" s="21"/>
      <c r="E127" s="21"/>
    </row>
    <row r="128" spans="1:5" x14ac:dyDescent="0.2">
      <c r="A128" s="19" t="s">
        <v>812</v>
      </c>
      <c r="B128" s="20">
        <v>285</v>
      </c>
      <c r="C128" s="26">
        <v>50.526316000000001</v>
      </c>
      <c r="D128" s="26">
        <v>49.122807000000002</v>
      </c>
      <c r="E128" s="26">
        <v>0.35087699999999999</v>
      </c>
    </row>
    <row r="129" spans="1:5" x14ac:dyDescent="0.2">
      <c r="A129" s="19" t="s">
        <v>813</v>
      </c>
      <c r="B129" s="20">
        <v>217</v>
      </c>
      <c r="C129" s="26">
        <v>52.073732999999997</v>
      </c>
      <c r="D129" s="26">
        <v>47.926267000000003</v>
      </c>
      <c r="E129" s="26">
        <v>0</v>
      </c>
    </row>
    <row r="130" spans="1:5" x14ac:dyDescent="0.2">
      <c r="A130" s="19" t="s">
        <v>814</v>
      </c>
      <c r="B130" s="20">
        <v>142</v>
      </c>
      <c r="C130" s="26">
        <v>54.225352000000001</v>
      </c>
      <c r="D130" s="26">
        <v>45.774647999999999</v>
      </c>
      <c r="E130" s="26">
        <v>0</v>
      </c>
    </row>
    <row r="131" spans="1:5" x14ac:dyDescent="0.2">
      <c r="A131" s="19" t="s">
        <v>815</v>
      </c>
      <c r="B131" s="20">
        <v>1184</v>
      </c>
      <c r="C131" s="26">
        <v>49.408783999999997</v>
      </c>
      <c r="D131" s="26">
        <v>50.591216000000003</v>
      </c>
      <c r="E131" s="26">
        <v>0</v>
      </c>
    </row>
    <row r="132" spans="1:5" x14ac:dyDescent="0.2">
      <c r="A132" s="19" t="s">
        <v>783</v>
      </c>
      <c r="B132" s="20">
        <v>360</v>
      </c>
      <c r="C132" s="26">
        <v>48.055556000000003</v>
      </c>
      <c r="D132" s="26">
        <v>51.944443999999997</v>
      </c>
      <c r="E132" s="26">
        <v>0</v>
      </c>
    </row>
    <row r="133" spans="1:5" x14ac:dyDescent="0.2">
      <c r="A133" s="18" t="s">
        <v>143</v>
      </c>
      <c r="B133" s="18"/>
      <c r="C133" s="18"/>
      <c r="D133" s="18"/>
      <c r="E133" s="18"/>
    </row>
    <row r="134" spans="1:5" x14ac:dyDescent="0.2">
      <c r="A134" s="21" t="s">
        <v>817</v>
      </c>
      <c r="B134" s="21"/>
      <c r="C134" s="21"/>
      <c r="D134" s="21"/>
      <c r="E134" s="21"/>
    </row>
    <row r="135" spans="1:5" x14ac:dyDescent="0.2">
      <c r="A135" s="19" t="s">
        <v>812</v>
      </c>
      <c r="B135" s="20">
        <v>330</v>
      </c>
      <c r="C135" s="26">
        <v>44.848484999999997</v>
      </c>
      <c r="D135" s="26">
        <v>54.848484999999997</v>
      </c>
      <c r="E135" s="26">
        <v>0.30303000000000002</v>
      </c>
    </row>
    <row r="136" spans="1:5" x14ac:dyDescent="0.2">
      <c r="A136" s="19" t="s">
        <v>813</v>
      </c>
      <c r="B136" s="20">
        <v>326</v>
      </c>
      <c r="C136" s="26">
        <v>47.546011999999997</v>
      </c>
      <c r="D136" s="26">
        <v>52.453988000000003</v>
      </c>
      <c r="E136" s="26">
        <v>0</v>
      </c>
    </row>
    <row r="137" spans="1:5" x14ac:dyDescent="0.2">
      <c r="A137" s="19" t="s">
        <v>814</v>
      </c>
      <c r="B137" s="20">
        <v>133</v>
      </c>
      <c r="C137" s="26">
        <v>51.879699000000002</v>
      </c>
      <c r="D137" s="26">
        <v>48.120300999999998</v>
      </c>
      <c r="E137" s="26">
        <v>0</v>
      </c>
    </row>
    <row r="138" spans="1:5" x14ac:dyDescent="0.2">
      <c r="A138" s="19" t="s">
        <v>815</v>
      </c>
      <c r="B138" s="20">
        <v>1070</v>
      </c>
      <c r="C138" s="26">
        <v>51.682243</v>
      </c>
      <c r="D138" s="26">
        <v>48.317757</v>
      </c>
      <c r="E138" s="26">
        <v>0</v>
      </c>
    </row>
    <row r="139" spans="1:5" x14ac:dyDescent="0.2">
      <c r="A139" s="19" t="s">
        <v>783</v>
      </c>
      <c r="B139" s="20">
        <v>329</v>
      </c>
      <c r="C139" s="26">
        <v>50.759878</v>
      </c>
      <c r="D139" s="26">
        <v>49.240122</v>
      </c>
      <c r="E139" s="26">
        <v>0</v>
      </c>
    </row>
    <row r="140" spans="1:5" x14ac:dyDescent="0.2">
      <c r="A140" s="18" t="s">
        <v>143</v>
      </c>
      <c r="B140" s="18"/>
      <c r="C140" s="18"/>
      <c r="D140" s="18"/>
      <c r="E140" s="18"/>
    </row>
    <row r="141" spans="1:5" x14ac:dyDescent="0.2">
      <c r="A141" s="21" t="s">
        <v>818</v>
      </c>
      <c r="B141" s="21"/>
      <c r="C141" s="21"/>
      <c r="D141" s="21"/>
      <c r="E141" s="21"/>
    </row>
    <row r="142" spans="1:5" x14ac:dyDescent="0.2">
      <c r="A142" s="19" t="s">
        <v>812</v>
      </c>
      <c r="B142" s="20">
        <v>39</v>
      </c>
      <c r="C142" s="26">
        <v>51.282051000000003</v>
      </c>
      <c r="D142" s="26">
        <v>48.717948999999997</v>
      </c>
      <c r="E142" s="26">
        <v>0</v>
      </c>
    </row>
    <row r="143" spans="1:5" x14ac:dyDescent="0.2">
      <c r="A143" s="19" t="s">
        <v>813</v>
      </c>
      <c r="B143" s="20">
        <v>75</v>
      </c>
      <c r="C143" s="26">
        <v>45.333333000000003</v>
      </c>
      <c r="D143" s="26">
        <v>54.666666999999997</v>
      </c>
      <c r="E143" s="26">
        <v>0</v>
      </c>
    </row>
    <row r="144" spans="1:5" x14ac:dyDescent="0.2">
      <c r="A144" s="19" t="s">
        <v>814</v>
      </c>
      <c r="B144" s="20">
        <v>117</v>
      </c>
      <c r="C144" s="26">
        <v>57.264957000000003</v>
      </c>
      <c r="D144" s="26">
        <v>41.880341999999999</v>
      </c>
      <c r="E144" s="26">
        <v>0.85470100000000004</v>
      </c>
    </row>
    <row r="145" spans="1:5" x14ac:dyDescent="0.2">
      <c r="A145" s="19" t="s">
        <v>815</v>
      </c>
      <c r="B145" s="20">
        <v>1288</v>
      </c>
      <c r="C145" s="26">
        <v>52.639752000000001</v>
      </c>
      <c r="D145" s="26">
        <v>47.360247999999999</v>
      </c>
      <c r="E145" s="26">
        <v>0</v>
      </c>
    </row>
    <row r="146" spans="1:5" x14ac:dyDescent="0.2">
      <c r="A146" s="19" t="s">
        <v>783</v>
      </c>
      <c r="B146" s="20">
        <v>669</v>
      </c>
      <c r="C146" s="26">
        <v>43.796711999999999</v>
      </c>
      <c r="D146" s="26">
        <v>56.203288000000001</v>
      </c>
      <c r="E146" s="26">
        <v>0</v>
      </c>
    </row>
    <row r="147" spans="1:5" x14ac:dyDescent="0.2">
      <c r="A147" s="18" t="s">
        <v>819</v>
      </c>
      <c r="B147" s="18"/>
      <c r="C147" s="18"/>
      <c r="D147" s="18"/>
      <c r="E147" s="18"/>
    </row>
    <row r="148" spans="1:5" x14ac:dyDescent="0.2">
      <c r="A148" s="19" t="s">
        <v>820</v>
      </c>
      <c r="B148" s="20">
        <v>541</v>
      </c>
      <c r="C148" s="26">
        <v>48.243993000000003</v>
      </c>
      <c r="D148" s="26">
        <v>51.756006999999997</v>
      </c>
      <c r="E148" s="26">
        <v>0</v>
      </c>
    </row>
    <row r="149" spans="1:5" x14ac:dyDescent="0.2">
      <c r="A149" s="19" t="s">
        <v>821</v>
      </c>
      <c r="B149" s="20">
        <v>877</v>
      </c>
      <c r="C149" s="26">
        <v>50.855187999999998</v>
      </c>
      <c r="D149" s="26">
        <v>49.030786999999997</v>
      </c>
      <c r="E149" s="26">
        <v>0.114025</v>
      </c>
    </row>
    <row r="150" spans="1:5" x14ac:dyDescent="0.2">
      <c r="A150" s="19" t="s">
        <v>822</v>
      </c>
      <c r="B150" s="20">
        <v>543</v>
      </c>
      <c r="C150" s="26">
        <v>50.644567000000002</v>
      </c>
      <c r="D150" s="26">
        <v>49.355432999999998</v>
      </c>
      <c r="E150" s="26">
        <v>0</v>
      </c>
    </row>
    <row r="151" spans="1:5" x14ac:dyDescent="0.2">
      <c r="A151" s="19" t="s">
        <v>823</v>
      </c>
      <c r="B151" s="20">
        <v>227</v>
      </c>
      <c r="C151" s="26">
        <v>48.458150000000003</v>
      </c>
      <c r="D151" s="26">
        <v>51.541849999999997</v>
      </c>
      <c r="E151" s="26">
        <v>0</v>
      </c>
    </row>
    <row r="152" spans="1:5" x14ac:dyDescent="0.2">
      <c r="A152" s="18" t="s">
        <v>824</v>
      </c>
      <c r="B152" s="18"/>
      <c r="C152" s="18"/>
      <c r="D152" s="18"/>
      <c r="E152" s="18"/>
    </row>
    <row r="153" spans="1:5" x14ac:dyDescent="0.2">
      <c r="A153" s="19" t="s">
        <v>825</v>
      </c>
      <c r="B153" s="20">
        <v>294</v>
      </c>
      <c r="C153" s="26">
        <v>47.619047999999999</v>
      </c>
      <c r="D153" s="26">
        <v>52.380952000000001</v>
      </c>
      <c r="E153" s="26">
        <v>0</v>
      </c>
    </row>
    <row r="154" spans="1:5" x14ac:dyDescent="0.2">
      <c r="A154" s="19" t="s">
        <v>826</v>
      </c>
      <c r="B154" s="20">
        <v>664</v>
      </c>
      <c r="C154" s="26">
        <v>50.753011999999998</v>
      </c>
      <c r="D154" s="26">
        <v>49.246988000000002</v>
      </c>
      <c r="E154" s="26">
        <v>0</v>
      </c>
    </row>
    <row r="155" spans="1:5" x14ac:dyDescent="0.2">
      <c r="A155" s="19" t="s">
        <v>827</v>
      </c>
      <c r="B155" s="20">
        <v>421</v>
      </c>
      <c r="C155" s="26">
        <v>52.019002</v>
      </c>
      <c r="D155" s="26">
        <v>47.743468</v>
      </c>
      <c r="E155" s="26">
        <v>0.23752999999999999</v>
      </c>
    </row>
    <row r="156" spans="1:5" x14ac:dyDescent="0.2">
      <c r="A156" s="19" t="s">
        <v>828</v>
      </c>
      <c r="B156" s="20">
        <v>358</v>
      </c>
      <c r="C156" s="26">
        <v>53.072626</v>
      </c>
      <c r="D156" s="26">
        <v>46.927374</v>
      </c>
      <c r="E156" s="26">
        <v>0</v>
      </c>
    </row>
    <row r="157" spans="1:5" x14ac:dyDescent="0.2">
      <c r="A157" s="19" t="s">
        <v>829</v>
      </c>
      <c r="B157" s="20">
        <v>217</v>
      </c>
      <c r="C157" s="26">
        <v>49.308756000000002</v>
      </c>
      <c r="D157" s="26">
        <v>50.691243999999998</v>
      </c>
      <c r="E157" s="26">
        <v>0</v>
      </c>
    </row>
    <row r="158" spans="1:5" x14ac:dyDescent="0.2">
      <c r="A158" s="22" t="s">
        <v>830</v>
      </c>
      <c r="B158" s="23">
        <v>234</v>
      </c>
      <c r="C158" s="27">
        <v>42.307692000000003</v>
      </c>
      <c r="D158" s="27">
        <v>57.692307999999997</v>
      </c>
      <c r="E158" s="27">
        <v>0</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D54DD-FEE1-47B1-B572-013A38C51FA0}">
  <dimension ref="A1:R156"/>
  <sheetViews>
    <sheetView workbookViewId="0">
      <selection activeCell="D17" sqref="D17"/>
    </sheetView>
  </sheetViews>
  <sheetFormatPr defaultColWidth="9" defaultRowHeight="12.5" x14ac:dyDescent="0.2"/>
  <cols>
    <col min="1" max="1" width="34.08984375" style="10" bestFit="1" customWidth="1"/>
    <col min="2" max="16" width="7.6328125" style="10" customWidth="1"/>
    <col min="17" max="17" width="7.6328125" style="49" customWidth="1"/>
    <col min="18" max="18" width="12.36328125" style="36" customWidth="1"/>
    <col min="19" max="256" width="7.6328125" style="10" customWidth="1"/>
    <col min="257" max="16384" width="9" style="10"/>
  </cols>
  <sheetData>
    <row r="1" spans="1:18" x14ac:dyDescent="0.2">
      <c r="A1" s="8" t="s">
        <v>126</v>
      </c>
      <c r="B1" s="9"/>
    </row>
    <row r="2" spans="1:18" x14ac:dyDescent="0.2">
      <c r="A2" s="11" t="str">
        <f xml:space="preserve"> HYPERLINK("#'目次'!B8","[2]")</f>
        <v>[2]</v>
      </c>
      <c r="B2" s="24" t="s">
        <v>352</v>
      </c>
    </row>
    <row r="3" spans="1:18" x14ac:dyDescent="0.2">
      <c r="A3" s="9" t="s">
        <v>126</v>
      </c>
      <c r="B3" s="12" t="s">
        <v>144</v>
      </c>
    </row>
    <row r="4" spans="1:18" s="15" customFormat="1" ht="37.5" x14ac:dyDescent="0.2">
      <c r="A4" s="13" t="s">
        <v>126</v>
      </c>
      <c r="B4" s="14" t="s">
        <v>831</v>
      </c>
      <c r="C4" s="14" t="s">
        <v>832</v>
      </c>
      <c r="D4" s="14" t="s">
        <v>833</v>
      </c>
      <c r="E4" s="14" t="s">
        <v>834</v>
      </c>
      <c r="F4" s="14" t="s">
        <v>835</v>
      </c>
      <c r="G4" s="14" t="s">
        <v>836</v>
      </c>
      <c r="H4" s="14" t="s">
        <v>837</v>
      </c>
      <c r="I4" s="14" t="s">
        <v>838</v>
      </c>
      <c r="J4" s="14" t="s">
        <v>839</v>
      </c>
      <c r="K4" s="14" t="s">
        <v>840</v>
      </c>
      <c r="L4" s="14" t="s">
        <v>841</v>
      </c>
      <c r="M4" s="14" t="s">
        <v>842</v>
      </c>
      <c r="N4" s="14" t="s">
        <v>843</v>
      </c>
      <c r="O4" s="14" t="s">
        <v>844</v>
      </c>
      <c r="P4" s="14" t="s">
        <v>490</v>
      </c>
      <c r="Q4" s="50" t="s">
        <v>491</v>
      </c>
      <c r="R4" s="37" t="s">
        <v>146</v>
      </c>
    </row>
    <row r="5" spans="1:18" x14ac:dyDescent="0.2">
      <c r="A5" s="16" t="s">
        <v>845</v>
      </c>
      <c r="B5" s="17">
        <v>2188</v>
      </c>
      <c r="C5" s="25">
        <v>17.687386</v>
      </c>
      <c r="D5" s="25">
        <v>19.744059</v>
      </c>
      <c r="E5" s="25">
        <v>20.521024000000001</v>
      </c>
      <c r="F5" s="25">
        <v>19.515539</v>
      </c>
      <c r="G5" s="25">
        <v>12.522852</v>
      </c>
      <c r="H5" s="25">
        <v>6.2614260000000002</v>
      </c>
      <c r="I5" s="25">
        <v>3.2449729999999999</v>
      </c>
      <c r="J5" s="25">
        <v>0.50274200000000002</v>
      </c>
      <c r="K5" s="25">
        <v>40.265082</v>
      </c>
      <c r="L5" s="25">
        <v>32.038390999999997</v>
      </c>
      <c r="M5" s="25">
        <v>82.312613999999996</v>
      </c>
      <c r="N5" s="25">
        <v>42.047531999999997</v>
      </c>
      <c r="O5" s="25">
        <v>10.009141</v>
      </c>
      <c r="P5" s="25">
        <v>73.125686000000002</v>
      </c>
      <c r="Q5" s="25">
        <v>72</v>
      </c>
      <c r="R5" s="38">
        <v>71</v>
      </c>
    </row>
    <row r="6" spans="1:18" x14ac:dyDescent="0.2">
      <c r="A6" s="18" t="s">
        <v>846</v>
      </c>
      <c r="B6" s="18"/>
      <c r="C6" s="18"/>
      <c r="D6" s="18"/>
      <c r="E6" s="18"/>
      <c r="F6" s="18"/>
      <c r="G6" s="18"/>
      <c r="H6" s="18"/>
      <c r="I6" s="18"/>
      <c r="J6" s="18"/>
      <c r="K6" s="18"/>
      <c r="L6" s="18"/>
      <c r="M6" s="18"/>
      <c r="N6" s="18"/>
      <c r="O6" s="18"/>
      <c r="P6" s="18"/>
      <c r="Q6" s="51"/>
      <c r="R6" s="39"/>
    </row>
    <row r="7" spans="1:18" x14ac:dyDescent="0.2">
      <c r="A7" s="19" t="s">
        <v>847</v>
      </c>
      <c r="B7" s="20">
        <v>1092</v>
      </c>
      <c r="C7" s="26">
        <v>19.047619000000001</v>
      </c>
      <c r="D7" s="26">
        <v>20.146519999999999</v>
      </c>
      <c r="E7" s="26">
        <v>20.695971</v>
      </c>
      <c r="F7" s="26">
        <v>19.322344000000001</v>
      </c>
      <c r="G7" s="26">
        <v>12.271062000000001</v>
      </c>
      <c r="H7" s="26">
        <v>5.9523809999999999</v>
      </c>
      <c r="I7" s="26">
        <v>2.289377</v>
      </c>
      <c r="J7" s="26">
        <v>0.274725</v>
      </c>
      <c r="K7" s="26">
        <v>40.842491000000003</v>
      </c>
      <c r="L7" s="26">
        <v>31.593406999999999</v>
      </c>
      <c r="M7" s="26">
        <v>80.952381000000003</v>
      </c>
      <c r="N7" s="26">
        <v>40.10989</v>
      </c>
      <c r="O7" s="26">
        <v>8.5164840000000002</v>
      </c>
      <c r="P7" s="26">
        <v>72.630037000000002</v>
      </c>
      <c r="Q7" s="26">
        <v>72</v>
      </c>
      <c r="R7" s="41">
        <v>75</v>
      </c>
    </row>
    <row r="8" spans="1:18" x14ac:dyDescent="0.2">
      <c r="A8" s="19" t="s">
        <v>848</v>
      </c>
      <c r="B8" s="20">
        <v>1095</v>
      </c>
      <c r="C8" s="26">
        <v>16.255707999999998</v>
      </c>
      <c r="D8" s="26">
        <v>19.360731000000001</v>
      </c>
      <c r="E8" s="26">
        <v>20.365297000000002</v>
      </c>
      <c r="F8" s="26">
        <v>19.726026999999998</v>
      </c>
      <c r="G8" s="26">
        <v>12.785387999999999</v>
      </c>
      <c r="H8" s="26">
        <v>6.575342</v>
      </c>
      <c r="I8" s="26">
        <v>4.2009129999999999</v>
      </c>
      <c r="J8" s="26">
        <v>0.73059399999999997</v>
      </c>
      <c r="K8" s="26">
        <v>39.726027000000002</v>
      </c>
      <c r="L8" s="26">
        <v>32.511415999999997</v>
      </c>
      <c r="M8" s="26">
        <v>83.744292000000002</v>
      </c>
      <c r="N8" s="26">
        <v>44.018265</v>
      </c>
      <c r="O8" s="26">
        <v>11.506849000000001</v>
      </c>
      <c r="P8" s="26">
        <v>73.631050000000002</v>
      </c>
      <c r="Q8" s="26">
        <v>73</v>
      </c>
      <c r="R8" s="41">
        <v>77</v>
      </c>
    </row>
    <row r="9" spans="1:18" x14ac:dyDescent="0.2">
      <c r="A9" s="19" t="s">
        <v>849</v>
      </c>
      <c r="B9" s="20">
        <v>1</v>
      </c>
      <c r="C9" s="26">
        <v>100</v>
      </c>
      <c r="D9" s="26">
        <v>0</v>
      </c>
      <c r="E9" s="26">
        <v>0</v>
      </c>
      <c r="F9" s="26">
        <v>0</v>
      </c>
      <c r="G9" s="26">
        <v>0</v>
      </c>
      <c r="H9" s="26">
        <v>0</v>
      </c>
      <c r="I9" s="26">
        <v>0</v>
      </c>
      <c r="J9" s="26">
        <v>0</v>
      </c>
      <c r="K9" s="26">
        <v>0</v>
      </c>
      <c r="L9" s="26">
        <v>0</v>
      </c>
      <c r="M9" s="26">
        <v>0</v>
      </c>
      <c r="N9" s="26">
        <v>0</v>
      </c>
      <c r="O9" s="26">
        <v>0</v>
      </c>
      <c r="P9" s="26">
        <v>61</v>
      </c>
      <c r="Q9" s="26">
        <v>61</v>
      </c>
      <c r="R9" s="41">
        <v>61</v>
      </c>
    </row>
    <row r="10" spans="1:18" x14ac:dyDescent="0.2">
      <c r="A10" s="18" t="s">
        <v>850</v>
      </c>
      <c r="B10" s="18"/>
      <c r="C10" s="18"/>
      <c r="D10" s="18"/>
      <c r="E10" s="18"/>
      <c r="F10" s="18"/>
      <c r="G10" s="18"/>
      <c r="H10" s="18"/>
      <c r="I10" s="18"/>
      <c r="J10" s="18"/>
      <c r="K10" s="18"/>
      <c r="L10" s="18"/>
      <c r="M10" s="18"/>
      <c r="N10" s="18"/>
      <c r="O10" s="18"/>
      <c r="P10" s="18"/>
      <c r="Q10" s="51"/>
      <c r="R10" s="39"/>
    </row>
    <row r="11" spans="1:18" x14ac:dyDescent="0.2">
      <c r="A11" s="19" t="s">
        <v>851</v>
      </c>
      <c r="B11" s="20">
        <v>387</v>
      </c>
      <c r="C11" s="26">
        <v>100</v>
      </c>
      <c r="D11" s="26">
        <v>0</v>
      </c>
      <c r="E11" s="26">
        <v>0</v>
      </c>
      <c r="F11" s="26">
        <v>0</v>
      </c>
      <c r="G11" s="26">
        <v>0</v>
      </c>
      <c r="H11" s="26">
        <v>0</v>
      </c>
      <c r="I11" s="26">
        <v>0</v>
      </c>
      <c r="J11" s="26">
        <v>0</v>
      </c>
      <c r="K11" s="26">
        <v>0</v>
      </c>
      <c r="L11" s="26">
        <v>0</v>
      </c>
      <c r="M11" s="26">
        <v>0</v>
      </c>
      <c r="N11" s="26">
        <v>0</v>
      </c>
      <c r="O11" s="26">
        <v>0</v>
      </c>
      <c r="P11" s="26">
        <v>62.105943000000003</v>
      </c>
      <c r="Q11" s="26">
        <v>62</v>
      </c>
      <c r="R11" s="41">
        <v>64</v>
      </c>
    </row>
    <row r="12" spans="1:18" x14ac:dyDescent="0.2">
      <c r="A12" s="19" t="s">
        <v>852</v>
      </c>
      <c r="B12" s="20">
        <v>432</v>
      </c>
      <c r="C12" s="26">
        <v>0</v>
      </c>
      <c r="D12" s="26">
        <v>100</v>
      </c>
      <c r="E12" s="26">
        <v>0</v>
      </c>
      <c r="F12" s="26">
        <v>0</v>
      </c>
      <c r="G12" s="26">
        <v>0</v>
      </c>
      <c r="H12" s="26">
        <v>0</v>
      </c>
      <c r="I12" s="26">
        <v>0</v>
      </c>
      <c r="J12" s="26">
        <v>0</v>
      </c>
      <c r="K12" s="26">
        <v>100</v>
      </c>
      <c r="L12" s="26">
        <v>0</v>
      </c>
      <c r="M12" s="26">
        <v>100</v>
      </c>
      <c r="N12" s="26">
        <v>0</v>
      </c>
      <c r="O12" s="26">
        <v>0</v>
      </c>
      <c r="P12" s="26">
        <v>67.078704000000002</v>
      </c>
      <c r="Q12" s="26">
        <v>67</v>
      </c>
      <c r="R12" s="41">
        <v>69</v>
      </c>
    </row>
    <row r="13" spans="1:18" x14ac:dyDescent="0.2">
      <c r="A13" s="19" t="s">
        <v>853</v>
      </c>
      <c r="B13" s="20">
        <v>449</v>
      </c>
      <c r="C13" s="26">
        <v>0</v>
      </c>
      <c r="D13" s="26">
        <v>0</v>
      </c>
      <c r="E13" s="26">
        <v>100</v>
      </c>
      <c r="F13" s="26">
        <v>0</v>
      </c>
      <c r="G13" s="26">
        <v>0</v>
      </c>
      <c r="H13" s="26">
        <v>0</v>
      </c>
      <c r="I13" s="26">
        <v>0</v>
      </c>
      <c r="J13" s="26">
        <v>0</v>
      </c>
      <c r="K13" s="26">
        <v>100</v>
      </c>
      <c r="L13" s="26">
        <v>0</v>
      </c>
      <c r="M13" s="26">
        <v>100</v>
      </c>
      <c r="N13" s="26">
        <v>0</v>
      </c>
      <c r="O13" s="26">
        <v>0</v>
      </c>
      <c r="P13" s="26">
        <v>71.906458999999998</v>
      </c>
      <c r="Q13" s="26">
        <v>72</v>
      </c>
      <c r="R13" s="41">
        <v>71</v>
      </c>
    </row>
    <row r="14" spans="1:18" x14ac:dyDescent="0.2">
      <c r="A14" s="19" t="s">
        <v>854</v>
      </c>
      <c r="B14" s="20">
        <v>427</v>
      </c>
      <c r="C14" s="26">
        <v>0</v>
      </c>
      <c r="D14" s="26">
        <v>0</v>
      </c>
      <c r="E14" s="26">
        <v>0</v>
      </c>
      <c r="F14" s="26">
        <v>100</v>
      </c>
      <c r="G14" s="26">
        <v>0</v>
      </c>
      <c r="H14" s="26">
        <v>0</v>
      </c>
      <c r="I14" s="26">
        <v>0</v>
      </c>
      <c r="J14" s="26">
        <v>0</v>
      </c>
      <c r="K14" s="26">
        <v>0</v>
      </c>
      <c r="L14" s="26">
        <v>100</v>
      </c>
      <c r="M14" s="26">
        <v>100</v>
      </c>
      <c r="N14" s="26">
        <v>100</v>
      </c>
      <c r="O14" s="26">
        <v>0</v>
      </c>
      <c r="P14" s="26">
        <v>76.721311</v>
      </c>
      <c r="Q14" s="26">
        <v>77</v>
      </c>
      <c r="R14" s="41">
        <v>75</v>
      </c>
    </row>
    <row r="15" spans="1:18" x14ac:dyDescent="0.2">
      <c r="A15" s="19" t="s">
        <v>855</v>
      </c>
      <c r="B15" s="20">
        <v>274</v>
      </c>
      <c r="C15" s="26">
        <v>0</v>
      </c>
      <c r="D15" s="26">
        <v>0</v>
      </c>
      <c r="E15" s="26">
        <v>0</v>
      </c>
      <c r="F15" s="26">
        <v>0</v>
      </c>
      <c r="G15" s="26">
        <v>100</v>
      </c>
      <c r="H15" s="26">
        <v>0</v>
      </c>
      <c r="I15" s="26">
        <v>0</v>
      </c>
      <c r="J15" s="26">
        <v>0</v>
      </c>
      <c r="K15" s="26">
        <v>0</v>
      </c>
      <c r="L15" s="26">
        <v>100</v>
      </c>
      <c r="M15" s="26">
        <v>100</v>
      </c>
      <c r="N15" s="26">
        <v>100</v>
      </c>
      <c r="O15" s="26">
        <v>0</v>
      </c>
      <c r="P15" s="26">
        <v>82.036496</v>
      </c>
      <c r="Q15" s="26">
        <v>82</v>
      </c>
      <c r="R15" s="41">
        <v>84</v>
      </c>
    </row>
    <row r="16" spans="1:18" x14ac:dyDescent="0.2">
      <c r="A16" s="19" t="s">
        <v>856</v>
      </c>
      <c r="B16" s="20">
        <v>137</v>
      </c>
      <c r="C16" s="26">
        <v>0</v>
      </c>
      <c r="D16" s="26">
        <v>0</v>
      </c>
      <c r="E16" s="26">
        <v>0</v>
      </c>
      <c r="F16" s="26">
        <v>0</v>
      </c>
      <c r="G16" s="26">
        <v>0</v>
      </c>
      <c r="H16" s="26">
        <v>100</v>
      </c>
      <c r="I16" s="26">
        <v>0</v>
      </c>
      <c r="J16" s="26">
        <v>0</v>
      </c>
      <c r="K16" s="26">
        <v>0</v>
      </c>
      <c r="L16" s="26">
        <v>0</v>
      </c>
      <c r="M16" s="26">
        <v>100</v>
      </c>
      <c r="N16" s="26">
        <v>100</v>
      </c>
      <c r="O16" s="26">
        <v>100</v>
      </c>
      <c r="P16" s="26">
        <v>86.883212</v>
      </c>
      <c r="Q16" s="26">
        <v>87</v>
      </c>
      <c r="R16" s="41">
        <v>86</v>
      </c>
    </row>
    <row r="17" spans="1:18" x14ac:dyDescent="0.2">
      <c r="A17" s="19" t="s">
        <v>857</v>
      </c>
      <c r="B17" s="20">
        <v>71</v>
      </c>
      <c r="C17" s="26">
        <v>0</v>
      </c>
      <c r="D17" s="26">
        <v>0</v>
      </c>
      <c r="E17" s="26">
        <v>0</v>
      </c>
      <c r="F17" s="26">
        <v>0</v>
      </c>
      <c r="G17" s="26">
        <v>0</v>
      </c>
      <c r="H17" s="26">
        <v>0</v>
      </c>
      <c r="I17" s="26">
        <v>100</v>
      </c>
      <c r="J17" s="26">
        <v>0</v>
      </c>
      <c r="K17" s="26">
        <v>0</v>
      </c>
      <c r="L17" s="26">
        <v>0</v>
      </c>
      <c r="M17" s="26">
        <v>100</v>
      </c>
      <c r="N17" s="26">
        <v>100</v>
      </c>
      <c r="O17" s="26">
        <v>100</v>
      </c>
      <c r="P17" s="26">
        <v>91.535211000000004</v>
      </c>
      <c r="Q17" s="26">
        <v>92</v>
      </c>
      <c r="R17" s="41">
        <v>90</v>
      </c>
    </row>
    <row r="18" spans="1:18" x14ac:dyDescent="0.2">
      <c r="A18" s="19" t="s">
        <v>858</v>
      </c>
      <c r="B18" s="20">
        <v>11</v>
      </c>
      <c r="C18" s="26">
        <v>0</v>
      </c>
      <c r="D18" s="26">
        <v>0</v>
      </c>
      <c r="E18" s="26">
        <v>0</v>
      </c>
      <c r="F18" s="26">
        <v>0</v>
      </c>
      <c r="G18" s="26">
        <v>0</v>
      </c>
      <c r="H18" s="26">
        <v>0</v>
      </c>
      <c r="I18" s="26">
        <v>0</v>
      </c>
      <c r="J18" s="26">
        <v>100</v>
      </c>
      <c r="K18" s="26">
        <v>0</v>
      </c>
      <c r="L18" s="26">
        <v>0</v>
      </c>
      <c r="M18" s="26">
        <v>100</v>
      </c>
      <c r="N18" s="26">
        <v>100</v>
      </c>
      <c r="O18" s="26">
        <v>100</v>
      </c>
      <c r="P18" s="26">
        <v>96.363636</v>
      </c>
      <c r="Q18" s="26">
        <v>95</v>
      </c>
      <c r="R18" s="41">
        <v>95</v>
      </c>
    </row>
    <row r="19" spans="1:18" x14ac:dyDescent="0.2">
      <c r="A19" s="19" t="s">
        <v>859</v>
      </c>
      <c r="B19" s="20">
        <v>881</v>
      </c>
      <c r="C19" s="26">
        <v>0</v>
      </c>
      <c r="D19" s="26">
        <v>49.035187000000001</v>
      </c>
      <c r="E19" s="26">
        <v>50.964812999999999</v>
      </c>
      <c r="F19" s="26">
        <v>0</v>
      </c>
      <c r="G19" s="26">
        <v>0</v>
      </c>
      <c r="H19" s="26">
        <v>0</v>
      </c>
      <c r="I19" s="26">
        <v>0</v>
      </c>
      <c r="J19" s="26">
        <v>0</v>
      </c>
      <c r="K19" s="26">
        <v>100</v>
      </c>
      <c r="L19" s="26">
        <v>0</v>
      </c>
      <c r="M19" s="26">
        <v>100</v>
      </c>
      <c r="N19" s="26">
        <v>0</v>
      </c>
      <c r="O19" s="26">
        <v>0</v>
      </c>
      <c r="P19" s="26">
        <v>69.539159999999995</v>
      </c>
      <c r="Q19" s="26">
        <v>70</v>
      </c>
      <c r="R19" s="41">
        <v>71</v>
      </c>
    </row>
    <row r="20" spans="1:18" x14ac:dyDescent="0.2">
      <c r="A20" s="19" t="s">
        <v>860</v>
      </c>
      <c r="B20" s="20">
        <v>701</v>
      </c>
      <c r="C20" s="26">
        <v>0</v>
      </c>
      <c r="D20" s="26">
        <v>0</v>
      </c>
      <c r="E20" s="26">
        <v>0</v>
      </c>
      <c r="F20" s="26">
        <v>60.912981000000002</v>
      </c>
      <c r="G20" s="26">
        <v>39.087018999999998</v>
      </c>
      <c r="H20" s="26">
        <v>0</v>
      </c>
      <c r="I20" s="26">
        <v>0</v>
      </c>
      <c r="J20" s="26">
        <v>0</v>
      </c>
      <c r="K20" s="26">
        <v>0</v>
      </c>
      <c r="L20" s="26">
        <v>100</v>
      </c>
      <c r="M20" s="26">
        <v>100</v>
      </c>
      <c r="N20" s="26">
        <v>100</v>
      </c>
      <c r="O20" s="26">
        <v>0</v>
      </c>
      <c r="P20" s="26">
        <v>78.798858999999993</v>
      </c>
      <c r="Q20" s="26">
        <v>78</v>
      </c>
      <c r="R20" s="41">
        <v>75</v>
      </c>
    </row>
    <row r="21" spans="1:18" x14ac:dyDescent="0.2">
      <c r="A21" s="19" t="s">
        <v>861</v>
      </c>
      <c r="B21" s="20">
        <v>1801</v>
      </c>
      <c r="C21" s="26">
        <v>0</v>
      </c>
      <c r="D21" s="26">
        <v>23.986674000000001</v>
      </c>
      <c r="E21" s="26">
        <v>24.930593999999999</v>
      </c>
      <c r="F21" s="26">
        <v>23.709050999999999</v>
      </c>
      <c r="G21" s="26">
        <v>15.21377</v>
      </c>
      <c r="H21" s="26">
        <v>7.6068850000000001</v>
      </c>
      <c r="I21" s="26">
        <v>3.9422540000000001</v>
      </c>
      <c r="J21" s="26">
        <v>0.61077199999999998</v>
      </c>
      <c r="K21" s="26">
        <v>48.917268</v>
      </c>
      <c r="L21" s="26">
        <v>38.922820999999999</v>
      </c>
      <c r="M21" s="26">
        <v>100</v>
      </c>
      <c r="N21" s="26">
        <v>51.082732</v>
      </c>
      <c r="O21" s="26">
        <v>12.159910999999999</v>
      </c>
      <c r="P21" s="26">
        <v>75.493615000000005</v>
      </c>
      <c r="Q21" s="26">
        <v>75</v>
      </c>
      <c r="R21" s="41">
        <v>71</v>
      </c>
    </row>
    <row r="22" spans="1:18" x14ac:dyDescent="0.2">
      <c r="A22" s="19" t="s">
        <v>862</v>
      </c>
      <c r="B22" s="20">
        <v>920</v>
      </c>
      <c r="C22" s="26">
        <v>0</v>
      </c>
      <c r="D22" s="26">
        <v>0</v>
      </c>
      <c r="E22" s="26">
        <v>0</v>
      </c>
      <c r="F22" s="26">
        <v>46.413043000000002</v>
      </c>
      <c r="G22" s="26">
        <v>29.782609000000001</v>
      </c>
      <c r="H22" s="26">
        <v>14.891304</v>
      </c>
      <c r="I22" s="26">
        <v>7.7173910000000001</v>
      </c>
      <c r="J22" s="26">
        <v>1.1956519999999999</v>
      </c>
      <c r="K22" s="26">
        <v>0</v>
      </c>
      <c r="L22" s="26">
        <v>76.195651999999995</v>
      </c>
      <c r="M22" s="26">
        <v>100</v>
      </c>
      <c r="N22" s="26">
        <v>100</v>
      </c>
      <c r="O22" s="26">
        <v>23.804348000000001</v>
      </c>
      <c r="P22" s="26">
        <v>81.195651999999995</v>
      </c>
      <c r="Q22" s="26">
        <v>80</v>
      </c>
      <c r="R22" s="41">
        <v>75</v>
      </c>
    </row>
    <row r="23" spans="1:18" x14ac:dyDescent="0.2">
      <c r="A23" s="19" t="s">
        <v>863</v>
      </c>
      <c r="B23" s="20">
        <v>219</v>
      </c>
      <c r="C23" s="26">
        <v>0</v>
      </c>
      <c r="D23" s="26">
        <v>0</v>
      </c>
      <c r="E23" s="26">
        <v>0</v>
      </c>
      <c r="F23" s="26">
        <v>0</v>
      </c>
      <c r="G23" s="26">
        <v>0</v>
      </c>
      <c r="H23" s="26">
        <v>62.557077999999997</v>
      </c>
      <c r="I23" s="26">
        <v>32.420090999999999</v>
      </c>
      <c r="J23" s="26">
        <v>5.022831</v>
      </c>
      <c r="K23" s="26">
        <v>0</v>
      </c>
      <c r="L23" s="26">
        <v>0</v>
      </c>
      <c r="M23" s="26">
        <v>100</v>
      </c>
      <c r="N23" s="26">
        <v>100</v>
      </c>
      <c r="O23" s="26">
        <v>100</v>
      </c>
      <c r="P23" s="26">
        <v>88.867580000000004</v>
      </c>
      <c r="Q23" s="26">
        <v>88</v>
      </c>
      <c r="R23" s="41">
        <v>86</v>
      </c>
    </row>
    <row r="24" spans="1:18" x14ac:dyDescent="0.2">
      <c r="A24" s="18" t="s">
        <v>864</v>
      </c>
      <c r="B24" s="17">
        <v>208</v>
      </c>
      <c r="C24" s="25">
        <v>100</v>
      </c>
      <c r="D24" s="25">
        <v>0</v>
      </c>
      <c r="E24" s="25">
        <v>0</v>
      </c>
      <c r="F24" s="25">
        <v>0</v>
      </c>
      <c r="G24" s="25">
        <v>0</v>
      </c>
      <c r="H24" s="25">
        <v>0</v>
      </c>
      <c r="I24" s="25">
        <v>0</v>
      </c>
      <c r="J24" s="25">
        <v>0</v>
      </c>
      <c r="K24" s="25">
        <v>0</v>
      </c>
      <c r="L24" s="25">
        <v>0</v>
      </c>
      <c r="M24" s="25">
        <v>0</v>
      </c>
      <c r="N24" s="25">
        <v>0</v>
      </c>
      <c r="O24" s="25">
        <v>0</v>
      </c>
      <c r="P24" s="25">
        <v>62.158653999999999</v>
      </c>
      <c r="Q24" s="25">
        <v>62</v>
      </c>
      <c r="R24" s="38">
        <v>64</v>
      </c>
    </row>
    <row r="25" spans="1:18" x14ac:dyDescent="0.2">
      <c r="A25" s="19" t="s">
        <v>852</v>
      </c>
      <c r="B25" s="20">
        <v>220</v>
      </c>
      <c r="C25" s="26">
        <v>0</v>
      </c>
      <c r="D25" s="26">
        <v>100</v>
      </c>
      <c r="E25" s="26">
        <v>0</v>
      </c>
      <c r="F25" s="26">
        <v>0</v>
      </c>
      <c r="G25" s="26">
        <v>0</v>
      </c>
      <c r="H25" s="26">
        <v>0</v>
      </c>
      <c r="I25" s="26">
        <v>0</v>
      </c>
      <c r="J25" s="26">
        <v>0</v>
      </c>
      <c r="K25" s="26">
        <v>100</v>
      </c>
      <c r="L25" s="26">
        <v>0</v>
      </c>
      <c r="M25" s="26">
        <v>100</v>
      </c>
      <c r="N25" s="26">
        <v>0</v>
      </c>
      <c r="O25" s="26">
        <v>0</v>
      </c>
      <c r="P25" s="26">
        <v>67.063636000000002</v>
      </c>
      <c r="Q25" s="26">
        <v>67</v>
      </c>
      <c r="R25" s="41">
        <v>66</v>
      </c>
    </row>
    <row r="26" spans="1:18" x14ac:dyDescent="0.2">
      <c r="A26" s="19" t="s">
        <v>853</v>
      </c>
      <c r="B26" s="20">
        <v>226</v>
      </c>
      <c r="C26" s="26">
        <v>0</v>
      </c>
      <c r="D26" s="26">
        <v>0</v>
      </c>
      <c r="E26" s="26">
        <v>100</v>
      </c>
      <c r="F26" s="26">
        <v>0</v>
      </c>
      <c r="G26" s="26">
        <v>0</v>
      </c>
      <c r="H26" s="26">
        <v>0</v>
      </c>
      <c r="I26" s="26">
        <v>0</v>
      </c>
      <c r="J26" s="26">
        <v>0</v>
      </c>
      <c r="K26" s="26">
        <v>100</v>
      </c>
      <c r="L26" s="26">
        <v>0</v>
      </c>
      <c r="M26" s="26">
        <v>100</v>
      </c>
      <c r="N26" s="26">
        <v>0</v>
      </c>
      <c r="O26" s="26">
        <v>0</v>
      </c>
      <c r="P26" s="26">
        <v>71.893805</v>
      </c>
      <c r="Q26" s="26">
        <v>72</v>
      </c>
      <c r="R26" s="41">
        <v>71</v>
      </c>
    </row>
    <row r="27" spans="1:18" x14ac:dyDescent="0.2">
      <c r="A27" s="19" t="s">
        <v>854</v>
      </c>
      <c r="B27" s="20">
        <v>211</v>
      </c>
      <c r="C27" s="26">
        <v>0</v>
      </c>
      <c r="D27" s="26">
        <v>0</v>
      </c>
      <c r="E27" s="26">
        <v>0</v>
      </c>
      <c r="F27" s="26">
        <v>100</v>
      </c>
      <c r="G27" s="26">
        <v>0</v>
      </c>
      <c r="H27" s="26">
        <v>0</v>
      </c>
      <c r="I27" s="26">
        <v>0</v>
      </c>
      <c r="J27" s="26">
        <v>0</v>
      </c>
      <c r="K27" s="26">
        <v>0</v>
      </c>
      <c r="L27" s="26">
        <v>100</v>
      </c>
      <c r="M27" s="26">
        <v>100</v>
      </c>
      <c r="N27" s="26">
        <v>100</v>
      </c>
      <c r="O27" s="26">
        <v>0</v>
      </c>
      <c r="P27" s="26">
        <v>76.587677999999997</v>
      </c>
      <c r="Q27" s="26">
        <v>76</v>
      </c>
      <c r="R27" s="41">
        <v>75</v>
      </c>
    </row>
    <row r="28" spans="1:18" x14ac:dyDescent="0.2">
      <c r="A28" s="19" t="s">
        <v>855</v>
      </c>
      <c r="B28" s="20">
        <v>134</v>
      </c>
      <c r="C28" s="26">
        <v>0</v>
      </c>
      <c r="D28" s="26">
        <v>0</v>
      </c>
      <c r="E28" s="26">
        <v>0</v>
      </c>
      <c r="F28" s="26">
        <v>0</v>
      </c>
      <c r="G28" s="26">
        <v>100</v>
      </c>
      <c r="H28" s="26">
        <v>0</v>
      </c>
      <c r="I28" s="26">
        <v>0</v>
      </c>
      <c r="J28" s="26">
        <v>0</v>
      </c>
      <c r="K28" s="26">
        <v>0</v>
      </c>
      <c r="L28" s="26">
        <v>100</v>
      </c>
      <c r="M28" s="26">
        <v>100</v>
      </c>
      <c r="N28" s="26">
        <v>100</v>
      </c>
      <c r="O28" s="26">
        <v>0</v>
      </c>
      <c r="P28" s="26">
        <v>82.171642000000006</v>
      </c>
      <c r="Q28" s="26">
        <v>82</v>
      </c>
      <c r="R28" s="41">
        <v>84</v>
      </c>
    </row>
    <row r="29" spans="1:18" x14ac:dyDescent="0.2">
      <c r="A29" s="19" t="s">
        <v>856</v>
      </c>
      <c r="B29" s="20">
        <v>65</v>
      </c>
      <c r="C29" s="26">
        <v>0</v>
      </c>
      <c r="D29" s="26">
        <v>0</v>
      </c>
      <c r="E29" s="26">
        <v>0</v>
      </c>
      <c r="F29" s="26">
        <v>0</v>
      </c>
      <c r="G29" s="26">
        <v>0</v>
      </c>
      <c r="H29" s="26">
        <v>100</v>
      </c>
      <c r="I29" s="26">
        <v>0</v>
      </c>
      <c r="J29" s="26">
        <v>0</v>
      </c>
      <c r="K29" s="26">
        <v>0</v>
      </c>
      <c r="L29" s="26">
        <v>0</v>
      </c>
      <c r="M29" s="26">
        <v>100</v>
      </c>
      <c r="N29" s="26">
        <v>100</v>
      </c>
      <c r="O29" s="26">
        <v>100</v>
      </c>
      <c r="P29" s="26">
        <v>86.815385000000006</v>
      </c>
      <c r="Q29" s="26">
        <v>87</v>
      </c>
      <c r="R29" s="41">
        <v>86</v>
      </c>
    </row>
    <row r="30" spans="1:18" x14ac:dyDescent="0.2">
      <c r="A30" s="19" t="s">
        <v>857</v>
      </c>
      <c r="B30" s="20">
        <v>25</v>
      </c>
      <c r="C30" s="26">
        <v>0</v>
      </c>
      <c r="D30" s="26">
        <v>0</v>
      </c>
      <c r="E30" s="26">
        <v>0</v>
      </c>
      <c r="F30" s="26">
        <v>0</v>
      </c>
      <c r="G30" s="26">
        <v>0</v>
      </c>
      <c r="H30" s="26">
        <v>0</v>
      </c>
      <c r="I30" s="26">
        <v>100</v>
      </c>
      <c r="J30" s="26">
        <v>0</v>
      </c>
      <c r="K30" s="26">
        <v>0</v>
      </c>
      <c r="L30" s="26">
        <v>0</v>
      </c>
      <c r="M30" s="26">
        <v>100</v>
      </c>
      <c r="N30" s="26">
        <v>100</v>
      </c>
      <c r="O30" s="26">
        <v>100</v>
      </c>
      <c r="P30" s="26">
        <v>91.2</v>
      </c>
      <c r="Q30" s="26">
        <v>91</v>
      </c>
      <c r="R30" s="41">
        <v>90</v>
      </c>
    </row>
    <row r="31" spans="1:18" x14ac:dyDescent="0.2">
      <c r="A31" s="19" t="s">
        <v>858</v>
      </c>
      <c r="B31" s="20">
        <v>3</v>
      </c>
      <c r="C31" s="26">
        <v>0</v>
      </c>
      <c r="D31" s="26">
        <v>0</v>
      </c>
      <c r="E31" s="26">
        <v>0</v>
      </c>
      <c r="F31" s="26">
        <v>0</v>
      </c>
      <c r="G31" s="26">
        <v>0</v>
      </c>
      <c r="H31" s="26">
        <v>0</v>
      </c>
      <c r="I31" s="26">
        <v>0</v>
      </c>
      <c r="J31" s="26">
        <v>100</v>
      </c>
      <c r="K31" s="26">
        <v>0</v>
      </c>
      <c r="L31" s="26">
        <v>0</v>
      </c>
      <c r="M31" s="26">
        <v>100</v>
      </c>
      <c r="N31" s="26">
        <v>100</v>
      </c>
      <c r="O31" s="26">
        <v>100</v>
      </c>
      <c r="P31" s="26">
        <v>95.666667000000004</v>
      </c>
      <c r="Q31" s="26">
        <v>95</v>
      </c>
      <c r="R31" s="41">
        <v>95</v>
      </c>
    </row>
    <row r="32" spans="1:18" x14ac:dyDescent="0.2">
      <c r="A32" s="19" t="s">
        <v>859</v>
      </c>
      <c r="B32" s="20">
        <v>446</v>
      </c>
      <c r="C32" s="26">
        <v>0</v>
      </c>
      <c r="D32" s="26">
        <v>49.327354</v>
      </c>
      <c r="E32" s="26">
        <v>50.672646</v>
      </c>
      <c r="F32" s="26">
        <v>0</v>
      </c>
      <c r="G32" s="26">
        <v>0</v>
      </c>
      <c r="H32" s="26">
        <v>0</v>
      </c>
      <c r="I32" s="26">
        <v>0</v>
      </c>
      <c r="J32" s="26">
        <v>0</v>
      </c>
      <c r="K32" s="26">
        <v>100</v>
      </c>
      <c r="L32" s="26">
        <v>0</v>
      </c>
      <c r="M32" s="26">
        <v>100</v>
      </c>
      <c r="N32" s="26">
        <v>0</v>
      </c>
      <c r="O32" s="26">
        <v>0</v>
      </c>
      <c r="P32" s="26">
        <v>69.511211000000003</v>
      </c>
      <c r="Q32" s="26">
        <v>70</v>
      </c>
      <c r="R32" s="41">
        <v>71</v>
      </c>
    </row>
    <row r="33" spans="1:18" x14ac:dyDescent="0.2">
      <c r="A33" s="19" t="s">
        <v>860</v>
      </c>
      <c r="B33" s="20">
        <v>345</v>
      </c>
      <c r="C33" s="26">
        <v>0</v>
      </c>
      <c r="D33" s="26">
        <v>0</v>
      </c>
      <c r="E33" s="26">
        <v>0</v>
      </c>
      <c r="F33" s="26">
        <v>61.159419999999997</v>
      </c>
      <c r="G33" s="26">
        <v>38.840580000000003</v>
      </c>
      <c r="H33" s="26">
        <v>0</v>
      </c>
      <c r="I33" s="26">
        <v>0</v>
      </c>
      <c r="J33" s="26">
        <v>0</v>
      </c>
      <c r="K33" s="26">
        <v>0</v>
      </c>
      <c r="L33" s="26">
        <v>100</v>
      </c>
      <c r="M33" s="26">
        <v>100</v>
      </c>
      <c r="N33" s="26">
        <v>100</v>
      </c>
      <c r="O33" s="26">
        <v>0</v>
      </c>
      <c r="P33" s="26">
        <v>78.756522000000004</v>
      </c>
      <c r="Q33" s="26">
        <v>78</v>
      </c>
      <c r="R33" s="41">
        <v>75</v>
      </c>
    </row>
    <row r="34" spans="1:18" x14ac:dyDescent="0.2">
      <c r="A34" s="19" t="s">
        <v>861</v>
      </c>
      <c r="B34" s="20">
        <v>884</v>
      </c>
      <c r="C34" s="26">
        <v>0</v>
      </c>
      <c r="D34" s="26">
        <v>24.886877999999999</v>
      </c>
      <c r="E34" s="26">
        <v>25.565611000000001</v>
      </c>
      <c r="F34" s="26">
        <v>23.868777999999999</v>
      </c>
      <c r="G34" s="26">
        <v>15.158371000000001</v>
      </c>
      <c r="H34" s="26">
        <v>7.3529410000000004</v>
      </c>
      <c r="I34" s="26">
        <v>2.8280539999999998</v>
      </c>
      <c r="J34" s="26">
        <v>0.33936699999999997</v>
      </c>
      <c r="K34" s="26">
        <v>50.452489</v>
      </c>
      <c r="L34" s="26">
        <v>39.027149000000001</v>
      </c>
      <c r="M34" s="26">
        <v>100</v>
      </c>
      <c r="N34" s="26">
        <v>49.547511</v>
      </c>
      <c r="O34" s="26">
        <v>10.520362</v>
      </c>
      <c r="P34" s="26">
        <v>75.093890999999999</v>
      </c>
      <c r="Q34" s="26">
        <v>74</v>
      </c>
      <c r="R34" s="41">
        <v>75</v>
      </c>
    </row>
    <row r="35" spans="1:18" x14ac:dyDescent="0.2">
      <c r="A35" s="19" t="s">
        <v>862</v>
      </c>
      <c r="B35" s="20">
        <v>438</v>
      </c>
      <c r="C35" s="26">
        <v>0</v>
      </c>
      <c r="D35" s="26">
        <v>0</v>
      </c>
      <c r="E35" s="26">
        <v>0</v>
      </c>
      <c r="F35" s="26">
        <v>48.173515999999999</v>
      </c>
      <c r="G35" s="26">
        <v>30.593606999999999</v>
      </c>
      <c r="H35" s="26">
        <v>14.840183</v>
      </c>
      <c r="I35" s="26">
        <v>5.7077629999999999</v>
      </c>
      <c r="J35" s="26">
        <v>0.68493199999999999</v>
      </c>
      <c r="K35" s="26">
        <v>0</v>
      </c>
      <c r="L35" s="26">
        <v>78.767122999999998</v>
      </c>
      <c r="M35" s="26">
        <v>100</v>
      </c>
      <c r="N35" s="26">
        <v>100</v>
      </c>
      <c r="O35" s="26">
        <v>21.232876999999998</v>
      </c>
      <c r="P35" s="26">
        <v>80.778538999999995</v>
      </c>
      <c r="Q35" s="26">
        <v>80</v>
      </c>
      <c r="R35" s="41">
        <v>75</v>
      </c>
    </row>
    <row r="36" spans="1:18" x14ac:dyDescent="0.2">
      <c r="A36" s="19" t="s">
        <v>863</v>
      </c>
      <c r="B36" s="20">
        <v>93</v>
      </c>
      <c r="C36" s="26">
        <v>0</v>
      </c>
      <c r="D36" s="26">
        <v>0</v>
      </c>
      <c r="E36" s="26">
        <v>0</v>
      </c>
      <c r="F36" s="26">
        <v>0</v>
      </c>
      <c r="G36" s="26">
        <v>0</v>
      </c>
      <c r="H36" s="26">
        <v>69.892472999999995</v>
      </c>
      <c r="I36" s="26">
        <v>26.881720000000001</v>
      </c>
      <c r="J36" s="26">
        <v>3.225806</v>
      </c>
      <c r="K36" s="26">
        <v>0</v>
      </c>
      <c r="L36" s="26">
        <v>0</v>
      </c>
      <c r="M36" s="26">
        <v>100</v>
      </c>
      <c r="N36" s="26">
        <v>100</v>
      </c>
      <c r="O36" s="26">
        <v>100</v>
      </c>
      <c r="P36" s="26">
        <v>88.279570000000007</v>
      </c>
      <c r="Q36" s="26">
        <v>88</v>
      </c>
      <c r="R36" s="41">
        <v>86</v>
      </c>
    </row>
    <row r="37" spans="1:18" x14ac:dyDescent="0.2">
      <c r="A37" s="18" t="s">
        <v>865</v>
      </c>
      <c r="B37" s="17">
        <v>178</v>
      </c>
      <c r="C37" s="25">
        <v>100</v>
      </c>
      <c r="D37" s="25">
        <v>0</v>
      </c>
      <c r="E37" s="25">
        <v>0</v>
      </c>
      <c r="F37" s="25">
        <v>0</v>
      </c>
      <c r="G37" s="25">
        <v>0</v>
      </c>
      <c r="H37" s="25">
        <v>0</v>
      </c>
      <c r="I37" s="25">
        <v>0</v>
      </c>
      <c r="J37" s="25">
        <v>0</v>
      </c>
      <c r="K37" s="25">
        <v>0</v>
      </c>
      <c r="L37" s="25">
        <v>0</v>
      </c>
      <c r="M37" s="25">
        <v>0</v>
      </c>
      <c r="N37" s="25">
        <v>0</v>
      </c>
      <c r="O37" s="25">
        <v>0</v>
      </c>
      <c r="P37" s="25">
        <v>62.050561999999999</v>
      </c>
      <c r="Q37" s="25">
        <v>62</v>
      </c>
      <c r="R37" s="38">
        <v>63</v>
      </c>
    </row>
    <row r="38" spans="1:18" x14ac:dyDescent="0.2">
      <c r="A38" s="19" t="s">
        <v>852</v>
      </c>
      <c r="B38" s="20">
        <v>212</v>
      </c>
      <c r="C38" s="26">
        <v>0</v>
      </c>
      <c r="D38" s="26">
        <v>100</v>
      </c>
      <c r="E38" s="26">
        <v>0</v>
      </c>
      <c r="F38" s="26">
        <v>0</v>
      </c>
      <c r="G38" s="26">
        <v>0</v>
      </c>
      <c r="H38" s="26">
        <v>0</v>
      </c>
      <c r="I38" s="26">
        <v>0</v>
      </c>
      <c r="J38" s="26">
        <v>0</v>
      </c>
      <c r="K38" s="26">
        <v>100</v>
      </c>
      <c r="L38" s="26">
        <v>0</v>
      </c>
      <c r="M38" s="26">
        <v>100</v>
      </c>
      <c r="N38" s="26">
        <v>0</v>
      </c>
      <c r="O38" s="26">
        <v>0</v>
      </c>
      <c r="P38" s="26">
        <v>67.094340000000003</v>
      </c>
      <c r="Q38" s="26">
        <v>67</v>
      </c>
      <c r="R38" s="41" t="s">
        <v>354</v>
      </c>
    </row>
    <row r="39" spans="1:18" x14ac:dyDescent="0.2">
      <c r="A39" s="19" t="s">
        <v>853</v>
      </c>
      <c r="B39" s="20">
        <v>223</v>
      </c>
      <c r="C39" s="26">
        <v>0</v>
      </c>
      <c r="D39" s="26">
        <v>0</v>
      </c>
      <c r="E39" s="26">
        <v>100</v>
      </c>
      <c r="F39" s="26">
        <v>0</v>
      </c>
      <c r="G39" s="26">
        <v>0</v>
      </c>
      <c r="H39" s="26">
        <v>0</v>
      </c>
      <c r="I39" s="26">
        <v>0</v>
      </c>
      <c r="J39" s="26">
        <v>0</v>
      </c>
      <c r="K39" s="26">
        <v>100</v>
      </c>
      <c r="L39" s="26">
        <v>0</v>
      </c>
      <c r="M39" s="26">
        <v>100</v>
      </c>
      <c r="N39" s="26">
        <v>0</v>
      </c>
      <c r="O39" s="26">
        <v>0</v>
      </c>
      <c r="P39" s="26">
        <v>71.919282999999993</v>
      </c>
      <c r="Q39" s="26">
        <v>72</v>
      </c>
      <c r="R39" s="41">
        <v>71</v>
      </c>
    </row>
    <row r="40" spans="1:18" x14ac:dyDescent="0.2">
      <c r="A40" s="19" t="s">
        <v>854</v>
      </c>
      <c r="B40" s="20">
        <v>216</v>
      </c>
      <c r="C40" s="26">
        <v>0</v>
      </c>
      <c r="D40" s="26">
        <v>0</v>
      </c>
      <c r="E40" s="26">
        <v>0</v>
      </c>
      <c r="F40" s="26">
        <v>100</v>
      </c>
      <c r="G40" s="26">
        <v>0</v>
      </c>
      <c r="H40" s="26">
        <v>0</v>
      </c>
      <c r="I40" s="26">
        <v>0</v>
      </c>
      <c r="J40" s="26">
        <v>0</v>
      </c>
      <c r="K40" s="26">
        <v>0</v>
      </c>
      <c r="L40" s="26">
        <v>100</v>
      </c>
      <c r="M40" s="26">
        <v>100</v>
      </c>
      <c r="N40" s="26">
        <v>100</v>
      </c>
      <c r="O40" s="26">
        <v>0</v>
      </c>
      <c r="P40" s="26">
        <v>76.851851999999994</v>
      </c>
      <c r="Q40" s="26">
        <v>77</v>
      </c>
      <c r="R40" s="41">
        <v>77</v>
      </c>
    </row>
    <row r="41" spans="1:18" x14ac:dyDescent="0.2">
      <c r="A41" s="19" t="s">
        <v>855</v>
      </c>
      <c r="B41" s="20">
        <v>140</v>
      </c>
      <c r="C41" s="26">
        <v>0</v>
      </c>
      <c r="D41" s="26">
        <v>0</v>
      </c>
      <c r="E41" s="26">
        <v>0</v>
      </c>
      <c r="F41" s="26">
        <v>0</v>
      </c>
      <c r="G41" s="26">
        <v>100</v>
      </c>
      <c r="H41" s="26">
        <v>0</v>
      </c>
      <c r="I41" s="26">
        <v>0</v>
      </c>
      <c r="J41" s="26">
        <v>0</v>
      </c>
      <c r="K41" s="26">
        <v>0</v>
      </c>
      <c r="L41" s="26">
        <v>100</v>
      </c>
      <c r="M41" s="26">
        <v>100</v>
      </c>
      <c r="N41" s="26">
        <v>100</v>
      </c>
      <c r="O41" s="26">
        <v>0</v>
      </c>
      <c r="P41" s="26">
        <v>81.907143000000005</v>
      </c>
      <c r="Q41" s="26">
        <v>82</v>
      </c>
      <c r="R41" s="41">
        <v>80</v>
      </c>
    </row>
    <row r="42" spans="1:18" x14ac:dyDescent="0.2">
      <c r="A42" s="19" t="s">
        <v>856</v>
      </c>
      <c r="B42" s="20">
        <v>72</v>
      </c>
      <c r="C42" s="26">
        <v>0</v>
      </c>
      <c r="D42" s="26">
        <v>0</v>
      </c>
      <c r="E42" s="26">
        <v>0</v>
      </c>
      <c r="F42" s="26">
        <v>0</v>
      </c>
      <c r="G42" s="26">
        <v>0</v>
      </c>
      <c r="H42" s="26">
        <v>100</v>
      </c>
      <c r="I42" s="26">
        <v>0</v>
      </c>
      <c r="J42" s="26">
        <v>0</v>
      </c>
      <c r="K42" s="26">
        <v>0</v>
      </c>
      <c r="L42" s="26">
        <v>0</v>
      </c>
      <c r="M42" s="26">
        <v>100</v>
      </c>
      <c r="N42" s="26">
        <v>100</v>
      </c>
      <c r="O42" s="26">
        <v>100</v>
      </c>
      <c r="P42" s="26">
        <v>86.944444000000004</v>
      </c>
      <c r="Q42" s="26">
        <v>87</v>
      </c>
      <c r="R42" s="41">
        <v>89</v>
      </c>
    </row>
    <row r="43" spans="1:18" x14ac:dyDescent="0.2">
      <c r="A43" s="19" t="s">
        <v>857</v>
      </c>
      <c r="B43" s="20">
        <v>46</v>
      </c>
      <c r="C43" s="26">
        <v>0</v>
      </c>
      <c r="D43" s="26">
        <v>0</v>
      </c>
      <c r="E43" s="26">
        <v>0</v>
      </c>
      <c r="F43" s="26">
        <v>0</v>
      </c>
      <c r="G43" s="26">
        <v>0</v>
      </c>
      <c r="H43" s="26">
        <v>0</v>
      </c>
      <c r="I43" s="26">
        <v>100</v>
      </c>
      <c r="J43" s="26">
        <v>0</v>
      </c>
      <c r="K43" s="26">
        <v>0</v>
      </c>
      <c r="L43" s="26">
        <v>0</v>
      </c>
      <c r="M43" s="26">
        <v>100</v>
      </c>
      <c r="N43" s="26">
        <v>100</v>
      </c>
      <c r="O43" s="26">
        <v>100</v>
      </c>
      <c r="P43" s="26">
        <v>91.717391000000006</v>
      </c>
      <c r="Q43" s="26">
        <v>92</v>
      </c>
      <c r="R43" s="41">
        <v>92</v>
      </c>
    </row>
    <row r="44" spans="1:18" x14ac:dyDescent="0.2">
      <c r="A44" s="19" t="s">
        <v>858</v>
      </c>
      <c r="B44" s="20">
        <v>8</v>
      </c>
      <c r="C44" s="26">
        <v>0</v>
      </c>
      <c r="D44" s="26">
        <v>0</v>
      </c>
      <c r="E44" s="26">
        <v>0</v>
      </c>
      <c r="F44" s="26">
        <v>0</v>
      </c>
      <c r="G44" s="26">
        <v>0</v>
      </c>
      <c r="H44" s="26">
        <v>0</v>
      </c>
      <c r="I44" s="26">
        <v>0</v>
      </c>
      <c r="J44" s="26">
        <v>100</v>
      </c>
      <c r="K44" s="26">
        <v>0</v>
      </c>
      <c r="L44" s="26">
        <v>0</v>
      </c>
      <c r="M44" s="26">
        <v>100</v>
      </c>
      <c r="N44" s="26">
        <v>100</v>
      </c>
      <c r="O44" s="26">
        <v>100</v>
      </c>
      <c r="P44" s="26">
        <v>96.625</v>
      </c>
      <c r="Q44" s="26">
        <v>96.5</v>
      </c>
      <c r="R44" s="41">
        <v>95</v>
      </c>
    </row>
    <row r="45" spans="1:18" x14ac:dyDescent="0.2">
      <c r="A45" s="19" t="s">
        <v>859</v>
      </c>
      <c r="B45" s="20">
        <v>435</v>
      </c>
      <c r="C45" s="26">
        <v>0</v>
      </c>
      <c r="D45" s="26">
        <v>48.735632000000003</v>
      </c>
      <c r="E45" s="26">
        <v>51.264367999999997</v>
      </c>
      <c r="F45" s="26">
        <v>0</v>
      </c>
      <c r="G45" s="26">
        <v>0</v>
      </c>
      <c r="H45" s="26">
        <v>0</v>
      </c>
      <c r="I45" s="26">
        <v>0</v>
      </c>
      <c r="J45" s="26">
        <v>0</v>
      </c>
      <c r="K45" s="26">
        <v>100</v>
      </c>
      <c r="L45" s="26">
        <v>0</v>
      </c>
      <c r="M45" s="26">
        <v>100</v>
      </c>
      <c r="N45" s="26">
        <v>0</v>
      </c>
      <c r="O45" s="26">
        <v>0</v>
      </c>
      <c r="P45" s="26">
        <v>69.567815999999993</v>
      </c>
      <c r="Q45" s="26">
        <v>70</v>
      </c>
      <c r="R45" s="41">
        <v>71</v>
      </c>
    </row>
    <row r="46" spans="1:18" x14ac:dyDescent="0.2">
      <c r="A46" s="19" t="s">
        <v>860</v>
      </c>
      <c r="B46" s="20">
        <v>356</v>
      </c>
      <c r="C46" s="26">
        <v>0</v>
      </c>
      <c r="D46" s="26">
        <v>0</v>
      </c>
      <c r="E46" s="26">
        <v>0</v>
      </c>
      <c r="F46" s="26">
        <v>60.674157000000001</v>
      </c>
      <c r="G46" s="26">
        <v>39.325842999999999</v>
      </c>
      <c r="H46" s="26">
        <v>0</v>
      </c>
      <c r="I46" s="26">
        <v>0</v>
      </c>
      <c r="J46" s="26">
        <v>0</v>
      </c>
      <c r="K46" s="26">
        <v>0</v>
      </c>
      <c r="L46" s="26">
        <v>100</v>
      </c>
      <c r="M46" s="26">
        <v>100</v>
      </c>
      <c r="N46" s="26">
        <v>100</v>
      </c>
      <c r="O46" s="26">
        <v>0</v>
      </c>
      <c r="P46" s="26">
        <v>78.839888000000002</v>
      </c>
      <c r="Q46" s="26">
        <v>78.5</v>
      </c>
      <c r="R46" s="41">
        <v>77</v>
      </c>
    </row>
    <row r="47" spans="1:18" x14ac:dyDescent="0.2">
      <c r="A47" s="19" t="s">
        <v>861</v>
      </c>
      <c r="B47" s="20">
        <v>917</v>
      </c>
      <c r="C47" s="26">
        <v>0</v>
      </c>
      <c r="D47" s="26">
        <v>23.118866000000001</v>
      </c>
      <c r="E47" s="26">
        <v>24.318429999999999</v>
      </c>
      <c r="F47" s="26">
        <v>23.555071000000002</v>
      </c>
      <c r="G47" s="26">
        <v>15.267175999999999</v>
      </c>
      <c r="H47" s="26">
        <v>7.8516899999999996</v>
      </c>
      <c r="I47" s="26">
        <v>5.0163580000000003</v>
      </c>
      <c r="J47" s="26">
        <v>0.87241000000000002</v>
      </c>
      <c r="K47" s="26">
        <v>47.437296000000003</v>
      </c>
      <c r="L47" s="26">
        <v>38.822246</v>
      </c>
      <c r="M47" s="26">
        <v>100</v>
      </c>
      <c r="N47" s="26">
        <v>52.562703999999997</v>
      </c>
      <c r="O47" s="26">
        <v>13.740458</v>
      </c>
      <c r="P47" s="26">
        <v>75.878952999999996</v>
      </c>
      <c r="Q47" s="26">
        <v>75</v>
      </c>
      <c r="R47" s="41">
        <v>77</v>
      </c>
    </row>
    <row r="48" spans="1:18" x14ac:dyDescent="0.2">
      <c r="A48" s="19" t="s">
        <v>862</v>
      </c>
      <c r="B48" s="20">
        <v>482</v>
      </c>
      <c r="C48" s="26">
        <v>0</v>
      </c>
      <c r="D48" s="26">
        <v>0</v>
      </c>
      <c r="E48" s="26">
        <v>0</v>
      </c>
      <c r="F48" s="26">
        <v>44.813277999999997</v>
      </c>
      <c r="G48" s="26">
        <v>29.045642999999998</v>
      </c>
      <c r="H48" s="26">
        <v>14.937759</v>
      </c>
      <c r="I48" s="26">
        <v>9.5435680000000005</v>
      </c>
      <c r="J48" s="26">
        <v>1.659751</v>
      </c>
      <c r="K48" s="26">
        <v>0</v>
      </c>
      <c r="L48" s="26">
        <v>73.858920999999995</v>
      </c>
      <c r="M48" s="26">
        <v>100</v>
      </c>
      <c r="N48" s="26">
        <v>100</v>
      </c>
      <c r="O48" s="26">
        <v>26.141079000000001</v>
      </c>
      <c r="P48" s="26">
        <v>81.574689000000006</v>
      </c>
      <c r="Q48" s="26">
        <v>80</v>
      </c>
      <c r="R48" s="41">
        <v>77</v>
      </c>
    </row>
    <row r="49" spans="1:18" x14ac:dyDescent="0.2">
      <c r="A49" s="19" t="s">
        <v>863</v>
      </c>
      <c r="B49" s="20">
        <v>126</v>
      </c>
      <c r="C49" s="26">
        <v>0</v>
      </c>
      <c r="D49" s="26">
        <v>0</v>
      </c>
      <c r="E49" s="26">
        <v>0</v>
      </c>
      <c r="F49" s="26">
        <v>0</v>
      </c>
      <c r="G49" s="26">
        <v>0</v>
      </c>
      <c r="H49" s="26">
        <v>57.142856999999999</v>
      </c>
      <c r="I49" s="26">
        <v>36.507936999999998</v>
      </c>
      <c r="J49" s="26">
        <v>6.3492059999999997</v>
      </c>
      <c r="K49" s="26">
        <v>0</v>
      </c>
      <c r="L49" s="26">
        <v>0</v>
      </c>
      <c r="M49" s="26">
        <v>100</v>
      </c>
      <c r="N49" s="26">
        <v>100</v>
      </c>
      <c r="O49" s="26">
        <v>100</v>
      </c>
      <c r="P49" s="26">
        <v>89.301586999999998</v>
      </c>
      <c r="Q49" s="26">
        <v>89</v>
      </c>
      <c r="R49" s="41">
        <v>89</v>
      </c>
    </row>
    <row r="50" spans="1:18" x14ac:dyDescent="0.2">
      <c r="A50" s="18" t="s">
        <v>866</v>
      </c>
      <c r="B50" s="18"/>
      <c r="C50" s="18"/>
      <c r="D50" s="18"/>
      <c r="E50" s="18"/>
      <c r="F50" s="18"/>
      <c r="G50" s="18"/>
      <c r="H50" s="18"/>
      <c r="I50" s="18"/>
      <c r="J50" s="18"/>
      <c r="K50" s="18"/>
      <c r="L50" s="18"/>
      <c r="M50" s="18"/>
      <c r="N50" s="18"/>
      <c r="O50" s="18"/>
      <c r="P50" s="18"/>
      <c r="Q50" s="51"/>
      <c r="R50" s="39"/>
    </row>
    <row r="51" spans="1:18" x14ac:dyDescent="0.2">
      <c r="A51" s="19" t="s">
        <v>130</v>
      </c>
      <c r="B51" s="20">
        <v>151</v>
      </c>
      <c r="C51" s="26">
        <v>36.423841000000003</v>
      </c>
      <c r="D51" s="26">
        <v>24.503311</v>
      </c>
      <c r="E51" s="26">
        <v>19.205297999999999</v>
      </c>
      <c r="F51" s="26">
        <v>12.582781000000001</v>
      </c>
      <c r="G51" s="26">
        <v>5.2980130000000001</v>
      </c>
      <c r="H51" s="26">
        <v>1.986755</v>
      </c>
      <c r="I51" s="26">
        <v>0</v>
      </c>
      <c r="J51" s="26">
        <v>0</v>
      </c>
      <c r="K51" s="26">
        <v>43.708609000000003</v>
      </c>
      <c r="L51" s="26">
        <v>17.880794999999999</v>
      </c>
      <c r="M51" s="26">
        <v>63.576158999999997</v>
      </c>
      <c r="N51" s="26">
        <v>19.867550000000001</v>
      </c>
      <c r="O51" s="26">
        <v>1.986755</v>
      </c>
      <c r="P51" s="26">
        <v>68.503310999999997</v>
      </c>
      <c r="Q51" s="26">
        <v>67</v>
      </c>
      <c r="R51" s="41" t="s">
        <v>355</v>
      </c>
    </row>
    <row r="52" spans="1:18" x14ac:dyDescent="0.2">
      <c r="A52" s="19" t="s">
        <v>131</v>
      </c>
      <c r="B52" s="20">
        <v>1446</v>
      </c>
      <c r="C52" s="26">
        <v>18.672198999999999</v>
      </c>
      <c r="D52" s="26">
        <v>22.752420000000001</v>
      </c>
      <c r="E52" s="26">
        <v>22.337482999999999</v>
      </c>
      <c r="F52" s="26">
        <v>19.571231000000001</v>
      </c>
      <c r="G52" s="26">
        <v>11.410788</v>
      </c>
      <c r="H52" s="26">
        <v>4.0110650000000003</v>
      </c>
      <c r="I52" s="26">
        <v>1.175657</v>
      </c>
      <c r="J52" s="26">
        <v>6.9155999999999995E-2</v>
      </c>
      <c r="K52" s="26">
        <v>45.089903</v>
      </c>
      <c r="L52" s="26">
        <v>30.982019000000001</v>
      </c>
      <c r="M52" s="26">
        <v>81.327800999999994</v>
      </c>
      <c r="N52" s="26">
        <v>36.237898000000001</v>
      </c>
      <c r="O52" s="26">
        <v>5.255878</v>
      </c>
      <c r="P52" s="26">
        <v>71.895573999999996</v>
      </c>
      <c r="Q52" s="26">
        <v>71</v>
      </c>
      <c r="R52" s="41">
        <v>68</v>
      </c>
    </row>
    <row r="53" spans="1:18" x14ac:dyDescent="0.2">
      <c r="A53" s="19" t="s">
        <v>392</v>
      </c>
      <c r="B53" s="20">
        <v>150</v>
      </c>
      <c r="C53" s="26">
        <v>24</v>
      </c>
      <c r="D53" s="26">
        <v>20.666667</v>
      </c>
      <c r="E53" s="26">
        <v>21.333333</v>
      </c>
      <c r="F53" s="26">
        <v>24</v>
      </c>
      <c r="G53" s="26">
        <v>4.6666670000000003</v>
      </c>
      <c r="H53" s="26">
        <v>5.3333329999999997</v>
      </c>
      <c r="I53" s="26">
        <v>0</v>
      </c>
      <c r="J53" s="26">
        <v>0</v>
      </c>
      <c r="K53" s="26">
        <v>42</v>
      </c>
      <c r="L53" s="26">
        <v>28.666667</v>
      </c>
      <c r="M53" s="26">
        <v>76</v>
      </c>
      <c r="N53" s="26">
        <v>34</v>
      </c>
      <c r="O53" s="26">
        <v>5.3333329999999997</v>
      </c>
      <c r="P53" s="26">
        <v>70.793333000000004</v>
      </c>
      <c r="Q53" s="26">
        <v>71</v>
      </c>
      <c r="R53" s="41">
        <v>75</v>
      </c>
    </row>
    <row r="54" spans="1:18" x14ac:dyDescent="0.2">
      <c r="A54" s="19" t="s">
        <v>132</v>
      </c>
      <c r="B54" s="20">
        <v>372</v>
      </c>
      <c r="C54" s="26">
        <v>4.301075</v>
      </c>
      <c r="D54" s="26">
        <v>6.1827959999999997</v>
      </c>
      <c r="E54" s="26">
        <v>13.709676999999999</v>
      </c>
      <c r="F54" s="26">
        <v>19.086022</v>
      </c>
      <c r="G54" s="26">
        <v>23.118279999999999</v>
      </c>
      <c r="H54" s="26">
        <v>17.204301000000001</v>
      </c>
      <c r="I54" s="26">
        <v>13.709676999999999</v>
      </c>
      <c r="J54" s="26">
        <v>2.6881719999999998</v>
      </c>
      <c r="K54" s="26">
        <v>19.892472999999999</v>
      </c>
      <c r="L54" s="26">
        <v>42.204301000000001</v>
      </c>
      <c r="M54" s="26">
        <v>95.698925000000003</v>
      </c>
      <c r="N54" s="26">
        <v>75.806451999999993</v>
      </c>
      <c r="O54" s="26">
        <v>33.602150999999999</v>
      </c>
      <c r="P54" s="26">
        <v>80.618279999999999</v>
      </c>
      <c r="Q54" s="26">
        <v>81</v>
      </c>
      <c r="R54" s="41" t="s">
        <v>356</v>
      </c>
    </row>
    <row r="55" spans="1:18" x14ac:dyDescent="0.2">
      <c r="A55" s="19" t="s">
        <v>867</v>
      </c>
      <c r="B55" s="20">
        <v>69</v>
      </c>
      <c r="C55" s="26">
        <v>14.492754</v>
      </c>
      <c r="D55" s="26">
        <v>17.391304000000002</v>
      </c>
      <c r="E55" s="26">
        <v>20.289854999999999</v>
      </c>
      <c r="F55" s="26">
        <v>26.086957000000002</v>
      </c>
      <c r="G55" s="26">
        <v>11.594203</v>
      </c>
      <c r="H55" s="26">
        <v>5.7971009999999996</v>
      </c>
      <c r="I55" s="26">
        <v>4.3478260000000004</v>
      </c>
      <c r="J55" s="26">
        <v>0</v>
      </c>
      <c r="K55" s="26">
        <v>37.681159000000001</v>
      </c>
      <c r="L55" s="26">
        <v>37.681159000000001</v>
      </c>
      <c r="M55" s="26">
        <v>85.507245999999995</v>
      </c>
      <c r="N55" s="26">
        <v>47.826087000000001</v>
      </c>
      <c r="O55" s="26">
        <v>10.144928</v>
      </c>
      <c r="P55" s="26">
        <v>73.695651999999995</v>
      </c>
      <c r="Q55" s="26">
        <v>73</v>
      </c>
      <c r="R55" s="41" t="s">
        <v>357</v>
      </c>
    </row>
    <row r="56" spans="1:18" x14ac:dyDescent="0.2">
      <c r="A56" s="18" t="s">
        <v>133</v>
      </c>
      <c r="B56" s="17">
        <v>92</v>
      </c>
      <c r="C56" s="25">
        <v>35.869565000000001</v>
      </c>
      <c r="D56" s="25">
        <v>27.173912999999999</v>
      </c>
      <c r="E56" s="25">
        <v>21.739129999999999</v>
      </c>
      <c r="F56" s="25">
        <v>8.6956520000000008</v>
      </c>
      <c r="G56" s="25">
        <v>6.5217390000000002</v>
      </c>
      <c r="H56" s="25">
        <v>0</v>
      </c>
      <c r="I56" s="25">
        <v>0</v>
      </c>
      <c r="J56" s="25">
        <v>0</v>
      </c>
      <c r="K56" s="25">
        <v>48.913043000000002</v>
      </c>
      <c r="L56" s="25">
        <v>15.217390999999999</v>
      </c>
      <c r="M56" s="25">
        <v>64.130435000000006</v>
      </c>
      <c r="N56" s="25">
        <v>15.217390999999999</v>
      </c>
      <c r="O56" s="25">
        <v>0</v>
      </c>
      <c r="P56" s="25">
        <v>68.076087000000001</v>
      </c>
      <c r="Q56" s="25">
        <v>67</v>
      </c>
      <c r="R56" s="38">
        <v>63</v>
      </c>
    </row>
    <row r="57" spans="1:18" x14ac:dyDescent="0.2">
      <c r="A57" s="19" t="s">
        <v>134</v>
      </c>
      <c r="B57" s="20">
        <v>813</v>
      </c>
      <c r="C57" s="26">
        <v>17.958179999999999</v>
      </c>
      <c r="D57" s="26">
        <v>21.156212</v>
      </c>
      <c r="E57" s="26">
        <v>20.787208</v>
      </c>
      <c r="F57" s="26">
        <v>19.926199</v>
      </c>
      <c r="G57" s="26">
        <v>13.407133999999999</v>
      </c>
      <c r="H57" s="26">
        <v>5.289053</v>
      </c>
      <c r="I57" s="26">
        <v>1.3530139999999999</v>
      </c>
      <c r="J57" s="26">
        <v>0.123001</v>
      </c>
      <c r="K57" s="26">
        <v>41.943418999999999</v>
      </c>
      <c r="L57" s="26">
        <v>33.333333000000003</v>
      </c>
      <c r="M57" s="26">
        <v>82.041820000000001</v>
      </c>
      <c r="N57" s="26">
        <v>40.098401000000003</v>
      </c>
      <c r="O57" s="26">
        <v>6.7650680000000003</v>
      </c>
      <c r="P57" s="26">
        <v>72.522755000000004</v>
      </c>
      <c r="Q57" s="26">
        <v>72</v>
      </c>
      <c r="R57" s="41">
        <v>72</v>
      </c>
    </row>
    <row r="58" spans="1:18" x14ac:dyDescent="0.2">
      <c r="A58" s="19" t="s">
        <v>393</v>
      </c>
      <c r="B58" s="20">
        <v>65</v>
      </c>
      <c r="C58" s="26">
        <v>26.153846000000001</v>
      </c>
      <c r="D58" s="26">
        <v>16.923076999999999</v>
      </c>
      <c r="E58" s="26">
        <v>26.153846000000001</v>
      </c>
      <c r="F58" s="26">
        <v>20</v>
      </c>
      <c r="G58" s="26">
        <v>4.6153849999999998</v>
      </c>
      <c r="H58" s="26">
        <v>6.1538459999999997</v>
      </c>
      <c r="I58" s="26">
        <v>0</v>
      </c>
      <c r="J58" s="26">
        <v>0</v>
      </c>
      <c r="K58" s="26">
        <v>43.076923000000001</v>
      </c>
      <c r="L58" s="26">
        <v>24.615385</v>
      </c>
      <c r="M58" s="26">
        <v>73.846153999999999</v>
      </c>
      <c r="N58" s="26">
        <v>30.769231000000001</v>
      </c>
      <c r="O58" s="26">
        <v>6.1538459999999997</v>
      </c>
      <c r="P58" s="26">
        <v>70.630769000000001</v>
      </c>
      <c r="Q58" s="26">
        <v>71</v>
      </c>
      <c r="R58" s="41">
        <v>75</v>
      </c>
    </row>
    <row r="59" spans="1:18" x14ac:dyDescent="0.2">
      <c r="A59" s="19" t="s">
        <v>135</v>
      </c>
      <c r="B59" s="20">
        <v>83</v>
      </c>
      <c r="C59" s="26">
        <v>8.4337350000000004</v>
      </c>
      <c r="D59" s="26">
        <v>7.2289159999999999</v>
      </c>
      <c r="E59" s="26">
        <v>10.843373</v>
      </c>
      <c r="F59" s="26">
        <v>21.686747</v>
      </c>
      <c r="G59" s="26">
        <v>14.457831000000001</v>
      </c>
      <c r="H59" s="26">
        <v>19.277107999999998</v>
      </c>
      <c r="I59" s="26">
        <v>15.662651</v>
      </c>
      <c r="J59" s="26">
        <v>2.4096389999999999</v>
      </c>
      <c r="K59" s="26">
        <v>18.072289000000001</v>
      </c>
      <c r="L59" s="26">
        <v>36.144578000000003</v>
      </c>
      <c r="M59" s="26">
        <v>91.566265000000001</v>
      </c>
      <c r="N59" s="26">
        <v>73.493976000000004</v>
      </c>
      <c r="O59" s="26">
        <v>37.349398000000001</v>
      </c>
      <c r="P59" s="26">
        <v>80.024096</v>
      </c>
      <c r="Q59" s="26">
        <v>81</v>
      </c>
      <c r="R59" s="41">
        <v>88</v>
      </c>
    </row>
    <row r="60" spans="1:18" x14ac:dyDescent="0.2">
      <c r="A60" s="19" t="s">
        <v>868</v>
      </c>
      <c r="B60" s="20">
        <v>39</v>
      </c>
      <c r="C60" s="26">
        <v>12.820513</v>
      </c>
      <c r="D60" s="26">
        <v>15.384615</v>
      </c>
      <c r="E60" s="26">
        <v>28.205127999999998</v>
      </c>
      <c r="F60" s="26">
        <v>25.641026</v>
      </c>
      <c r="G60" s="26">
        <v>10.256410000000001</v>
      </c>
      <c r="H60" s="26">
        <v>5.1282050000000003</v>
      </c>
      <c r="I60" s="26">
        <v>2.5641029999999998</v>
      </c>
      <c r="J60" s="26">
        <v>0</v>
      </c>
      <c r="K60" s="26">
        <v>43.589744000000003</v>
      </c>
      <c r="L60" s="26">
        <v>35.897435999999999</v>
      </c>
      <c r="M60" s="26">
        <v>87.179486999999995</v>
      </c>
      <c r="N60" s="26">
        <v>43.589744000000003</v>
      </c>
      <c r="O60" s="26">
        <v>7.6923079999999997</v>
      </c>
      <c r="P60" s="26">
        <v>73.205128000000002</v>
      </c>
      <c r="Q60" s="26">
        <v>72</v>
      </c>
      <c r="R60" s="41" t="s">
        <v>358</v>
      </c>
    </row>
    <row r="61" spans="1:18" x14ac:dyDescent="0.2">
      <c r="A61" s="18" t="s">
        <v>136</v>
      </c>
      <c r="B61" s="17">
        <v>59</v>
      </c>
      <c r="C61" s="25">
        <v>37.288136000000002</v>
      </c>
      <c r="D61" s="25">
        <v>20.338982999999999</v>
      </c>
      <c r="E61" s="25">
        <v>15.254237</v>
      </c>
      <c r="F61" s="25">
        <v>18.644068000000001</v>
      </c>
      <c r="G61" s="25">
        <v>3.389831</v>
      </c>
      <c r="H61" s="25">
        <v>5.084746</v>
      </c>
      <c r="I61" s="25">
        <v>0</v>
      </c>
      <c r="J61" s="25">
        <v>0</v>
      </c>
      <c r="K61" s="25">
        <v>35.593220000000002</v>
      </c>
      <c r="L61" s="25">
        <v>22.033898000000001</v>
      </c>
      <c r="M61" s="25">
        <v>62.711863999999998</v>
      </c>
      <c r="N61" s="25">
        <v>27.118644</v>
      </c>
      <c r="O61" s="25">
        <v>5.084746</v>
      </c>
      <c r="P61" s="25">
        <v>69.169492000000005</v>
      </c>
      <c r="Q61" s="25">
        <v>68</v>
      </c>
      <c r="R61" s="38">
        <v>61</v>
      </c>
    </row>
    <row r="62" spans="1:18" x14ac:dyDescent="0.2">
      <c r="A62" s="19" t="s">
        <v>134</v>
      </c>
      <c r="B62" s="20">
        <v>632</v>
      </c>
      <c r="C62" s="26">
        <v>19.462025000000001</v>
      </c>
      <c r="D62" s="26">
        <v>24.841771999999999</v>
      </c>
      <c r="E62" s="26">
        <v>24.367089</v>
      </c>
      <c r="F62" s="26">
        <v>19.145569999999999</v>
      </c>
      <c r="G62" s="26">
        <v>8.8607589999999998</v>
      </c>
      <c r="H62" s="26">
        <v>2.373418</v>
      </c>
      <c r="I62" s="26">
        <v>0.94936699999999996</v>
      </c>
      <c r="J62" s="26">
        <v>0</v>
      </c>
      <c r="K62" s="26">
        <v>49.208860999999999</v>
      </c>
      <c r="L62" s="26">
        <v>28.006329000000001</v>
      </c>
      <c r="M62" s="26">
        <v>80.537975000000003</v>
      </c>
      <c r="N62" s="26">
        <v>31.329114000000001</v>
      </c>
      <c r="O62" s="26">
        <v>3.3227850000000001</v>
      </c>
      <c r="P62" s="26">
        <v>71.106013000000004</v>
      </c>
      <c r="Q62" s="26">
        <v>71</v>
      </c>
      <c r="R62" s="41">
        <v>68</v>
      </c>
    </row>
    <row r="63" spans="1:18" x14ac:dyDescent="0.2">
      <c r="A63" s="19" t="s">
        <v>393</v>
      </c>
      <c r="B63" s="20">
        <v>85</v>
      </c>
      <c r="C63" s="26">
        <v>22.352941000000001</v>
      </c>
      <c r="D63" s="26">
        <v>23.529412000000001</v>
      </c>
      <c r="E63" s="26">
        <v>17.647058999999999</v>
      </c>
      <c r="F63" s="26">
        <v>27.058824000000001</v>
      </c>
      <c r="G63" s="26">
        <v>4.7058819999999999</v>
      </c>
      <c r="H63" s="26">
        <v>4.7058819999999999</v>
      </c>
      <c r="I63" s="26">
        <v>0</v>
      </c>
      <c r="J63" s="26">
        <v>0</v>
      </c>
      <c r="K63" s="26">
        <v>41.176470999999999</v>
      </c>
      <c r="L63" s="26">
        <v>31.764706</v>
      </c>
      <c r="M63" s="26">
        <v>77.647058999999999</v>
      </c>
      <c r="N63" s="26">
        <v>36.470587999999999</v>
      </c>
      <c r="O63" s="26">
        <v>4.7058819999999999</v>
      </c>
      <c r="P63" s="26">
        <v>70.917647000000002</v>
      </c>
      <c r="Q63" s="26">
        <v>70</v>
      </c>
      <c r="R63" s="41" t="s">
        <v>359</v>
      </c>
    </row>
    <row r="64" spans="1:18" x14ac:dyDescent="0.2">
      <c r="A64" s="19" t="s">
        <v>135</v>
      </c>
      <c r="B64" s="20">
        <v>289</v>
      </c>
      <c r="C64" s="26">
        <v>3.1141869999999998</v>
      </c>
      <c r="D64" s="26">
        <v>5.8823530000000002</v>
      </c>
      <c r="E64" s="26">
        <v>14.532871999999999</v>
      </c>
      <c r="F64" s="26">
        <v>18.339099999999998</v>
      </c>
      <c r="G64" s="26">
        <v>25.605536000000001</v>
      </c>
      <c r="H64" s="26">
        <v>16.608996999999999</v>
      </c>
      <c r="I64" s="26">
        <v>13.148789000000001</v>
      </c>
      <c r="J64" s="26">
        <v>2.7681659999999999</v>
      </c>
      <c r="K64" s="26">
        <v>20.415225</v>
      </c>
      <c r="L64" s="26">
        <v>43.944637</v>
      </c>
      <c r="M64" s="26">
        <v>96.885812999999999</v>
      </c>
      <c r="N64" s="26">
        <v>76.470588000000006</v>
      </c>
      <c r="O64" s="26">
        <v>32.525951999999997</v>
      </c>
      <c r="P64" s="26">
        <v>80.788927000000001</v>
      </c>
      <c r="Q64" s="26">
        <v>81</v>
      </c>
      <c r="R64" s="41">
        <v>82</v>
      </c>
    </row>
    <row r="65" spans="1:18" x14ac:dyDescent="0.2">
      <c r="A65" s="19" t="s">
        <v>868</v>
      </c>
      <c r="B65" s="20">
        <v>30</v>
      </c>
      <c r="C65" s="26">
        <v>16.666667</v>
      </c>
      <c r="D65" s="26">
        <v>20</v>
      </c>
      <c r="E65" s="26">
        <v>10</v>
      </c>
      <c r="F65" s="26">
        <v>26.666667</v>
      </c>
      <c r="G65" s="26">
        <v>13.333333</v>
      </c>
      <c r="H65" s="26">
        <v>6.6666670000000003</v>
      </c>
      <c r="I65" s="26">
        <v>6.6666670000000003</v>
      </c>
      <c r="J65" s="26">
        <v>0</v>
      </c>
      <c r="K65" s="26">
        <v>30</v>
      </c>
      <c r="L65" s="26">
        <v>40</v>
      </c>
      <c r="M65" s="26">
        <v>83.333332999999996</v>
      </c>
      <c r="N65" s="26">
        <v>53.333333000000003</v>
      </c>
      <c r="O65" s="26">
        <v>13.333333</v>
      </c>
      <c r="P65" s="26">
        <v>74.333332999999996</v>
      </c>
      <c r="Q65" s="26">
        <v>75</v>
      </c>
      <c r="R65" s="41" t="s">
        <v>360</v>
      </c>
    </row>
    <row r="66" spans="1:18" x14ac:dyDescent="0.2">
      <c r="A66" s="18" t="s">
        <v>869</v>
      </c>
      <c r="B66" s="18"/>
      <c r="C66" s="18"/>
      <c r="D66" s="18"/>
      <c r="E66" s="18"/>
      <c r="F66" s="18"/>
      <c r="G66" s="18"/>
      <c r="H66" s="18"/>
      <c r="I66" s="18"/>
      <c r="J66" s="18"/>
      <c r="K66" s="18"/>
      <c r="L66" s="18"/>
      <c r="M66" s="18"/>
      <c r="N66" s="18"/>
      <c r="O66" s="18"/>
      <c r="P66" s="18"/>
      <c r="Q66" s="51"/>
      <c r="R66" s="39"/>
    </row>
    <row r="67" spans="1:18" x14ac:dyDescent="0.2">
      <c r="A67" s="19" t="s">
        <v>870</v>
      </c>
      <c r="B67" s="20">
        <v>366</v>
      </c>
      <c r="C67" s="26">
        <v>18.579235000000001</v>
      </c>
      <c r="D67" s="26">
        <v>16.120218999999999</v>
      </c>
      <c r="E67" s="26">
        <v>18.306011000000002</v>
      </c>
      <c r="F67" s="26">
        <v>22.404371999999999</v>
      </c>
      <c r="G67" s="26">
        <v>10.655737999999999</v>
      </c>
      <c r="H67" s="26">
        <v>9.8360660000000006</v>
      </c>
      <c r="I67" s="26">
        <v>3.5519129999999999</v>
      </c>
      <c r="J67" s="26">
        <v>0.54644800000000004</v>
      </c>
      <c r="K67" s="26">
        <v>34.426229999999997</v>
      </c>
      <c r="L67" s="26">
        <v>33.060108999999997</v>
      </c>
      <c r="M67" s="26">
        <v>81.420765000000003</v>
      </c>
      <c r="N67" s="26">
        <v>46.994535999999997</v>
      </c>
      <c r="O67" s="26">
        <v>13.934426</v>
      </c>
      <c r="P67" s="26">
        <v>73.806010999999998</v>
      </c>
      <c r="Q67" s="26">
        <v>73</v>
      </c>
      <c r="R67" s="41">
        <v>75</v>
      </c>
    </row>
    <row r="68" spans="1:18" x14ac:dyDescent="0.2">
      <c r="A68" s="19" t="s">
        <v>871</v>
      </c>
      <c r="B68" s="20">
        <v>1212</v>
      </c>
      <c r="C68" s="26">
        <v>19.636963999999999</v>
      </c>
      <c r="D68" s="26">
        <v>22.112210999999999</v>
      </c>
      <c r="E68" s="26">
        <v>22.689768999999998</v>
      </c>
      <c r="F68" s="26">
        <v>19.141914</v>
      </c>
      <c r="G68" s="26">
        <v>11.386139</v>
      </c>
      <c r="H68" s="26">
        <v>4.125413</v>
      </c>
      <c r="I68" s="26">
        <v>0.90759100000000004</v>
      </c>
      <c r="J68" s="26">
        <v>0</v>
      </c>
      <c r="K68" s="26">
        <v>44.80198</v>
      </c>
      <c r="L68" s="26">
        <v>30.528053</v>
      </c>
      <c r="M68" s="26">
        <v>80.363035999999994</v>
      </c>
      <c r="N68" s="26">
        <v>35.561056000000001</v>
      </c>
      <c r="O68" s="26">
        <v>5.0330029999999999</v>
      </c>
      <c r="P68" s="26">
        <v>71.750825000000006</v>
      </c>
      <c r="Q68" s="26">
        <v>71</v>
      </c>
      <c r="R68" s="41" t="s">
        <v>361</v>
      </c>
    </row>
    <row r="69" spans="1:18" x14ac:dyDescent="0.2">
      <c r="A69" s="19" t="s">
        <v>137</v>
      </c>
      <c r="B69" s="20">
        <v>112</v>
      </c>
      <c r="C69" s="26">
        <v>50.892856999999999</v>
      </c>
      <c r="D69" s="26">
        <v>33.928570999999998</v>
      </c>
      <c r="E69" s="26">
        <v>8.0357140000000005</v>
      </c>
      <c r="F69" s="26">
        <v>4.4642860000000004</v>
      </c>
      <c r="G69" s="26">
        <v>1.785714</v>
      </c>
      <c r="H69" s="26">
        <v>0.89285700000000001</v>
      </c>
      <c r="I69" s="26">
        <v>0</v>
      </c>
      <c r="J69" s="26">
        <v>0</v>
      </c>
      <c r="K69" s="26">
        <v>41.964286000000001</v>
      </c>
      <c r="L69" s="26">
        <v>6.25</v>
      </c>
      <c r="M69" s="26">
        <v>49.107143000000001</v>
      </c>
      <c r="N69" s="26">
        <v>7.1428570000000002</v>
      </c>
      <c r="O69" s="26">
        <v>0.89285700000000001</v>
      </c>
      <c r="P69" s="26">
        <v>65.428571000000005</v>
      </c>
      <c r="Q69" s="26">
        <v>64</v>
      </c>
      <c r="R69" s="41">
        <v>60</v>
      </c>
    </row>
    <row r="70" spans="1:18" x14ac:dyDescent="0.2">
      <c r="A70" s="19" t="s">
        <v>138</v>
      </c>
      <c r="B70" s="20">
        <v>673</v>
      </c>
      <c r="C70" s="26">
        <v>17.682020999999999</v>
      </c>
      <c r="D70" s="26">
        <v>17.087667</v>
      </c>
      <c r="E70" s="26">
        <v>18.72214</v>
      </c>
      <c r="F70" s="26">
        <v>17.384844000000001</v>
      </c>
      <c r="G70" s="26">
        <v>14.264487000000001</v>
      </c>
      <c r="H70" s="26">
        <v>7.7265969999999999</v>
      </c>
      <c r="I70" s="26">
        <v>5.9435359999999999</v>
      </c>
      <c r="J70" s="26">
        <v>1.188707</v>
      </c>
      <c r="K70" s="26">
        <v>35.809806999999999</v>
      </c>
      <c r="L70" s="26">
        <v>31.649331</v>
      </c>
      <c r="M70" s="26">
        <v>82.317978999999994</v>
      </c>
      <c r="N70" s="26">
        <v>46.508172000000002</v>
      </c>
      <c r="O70" s="26">
        <v>14.858841</v>
      </c>
      <c r="P70" s="26">
        <v>74.307578000000007</v>
      </c>
      <c r="Q70" s="26">
        <v>74</v>
      </c>
      <c r="R70" s="41">
        <v>64</v>
      </c>
    </row>
    <row r="71" spans="1:18" x14ac:dyDescent="0.2">
      <c r="A71" s="19" t="s">
        <v>872</v>
      </c>
      <c r="B71" s="20">
        <v>75</v>
      </c>
      <c r="C71" s="26">
        <v>18.666667</v>
      </c>
      <c r="D71" s="26">
        <v>10.666667</v>
      </c>
      <c r="E71" s="26">
        <v>20</v>
      </c>
      <c r="F71" s="26">
        <v>18.666667</v>
      </c>
      <c r="G71" s="26">
        <v>17.333333</v>
      </c>
      <c r="H71" s="26">
        <v>9.3333329999999997</v>
      </c>
      <c r="I71" s="26">
        <v>4</v>
      </c>
      <c r="J71" s="26">
        <v>1.3333330000000001</v>
      </c>
      <c r="K71" s="26">
        <v>30.666667</v>
      </c>
      <c r="L71" s="26">
        <v>36</v>
      </c>
      <c r="M71" s="26">
        <v>81.333332999999996</v>
      </c>
      <c r="N71" s="26">
        <v>50.666666999999997</v>
      </c>
      <c r="O71" s="26">
        <v>14.666667</v>
      </c>
      <c r="P71" s="26">
        <v>74.746667000000002</v>
      </c>
      <c r="Q71" s="26">
        <v>75</v>
      </c>
      <c r="R71" s="41">
        <v>83</v>
      </c>
    </row>
    <row r="72" spans="1:18" x14ac:dyDescent="0.2">
      <c r="A72" s="19" t="s">
        <v>873</v>
      </c>
      <c r="B72" s="20">
        <v>178</v>
      </c>
      <c r="C72" s="26">
        <v>11.235955000000001</v>
      </c>
      <c r="D72" s="26">
        <v>23.033708000000001</v>
      </c>
      <c r="E72" s="26">
        <v>19.662921000000001</v>
      </c>
      <c r="F72" s="26">
        <v>23.033708000000001</v>
      </c>
      <c r="G72" s="26">
        <v>14.044943999999999</v>
      </c>
      <c r="H72" s="26">
        <v>3.9325839999999999</v>
      </c>
      <c r="I72" s="26">
        <v>4.4943819999999999</v>
      </c>
      <c r="J72" s="26">
        <v>0.56179800000000002</v>
      </c>
      <c r="K72" s="26">
        <v>42.696629000000001</v>
      </c>
      <c r="L72" s="26">
        <v>37.078651999999998</v>
      </c>
      <c r="M72" s="26">
        <v>88.764044999999996</v>
      </c>
      <c r="N72" s="26">
        <v>46.067416000000001</v>
      </c>
      <c r="O72" s="26">
        <v>8.9887639999999998</v>
      </c>
      <c r="P72" s="26">
        <v>73.882022000000006</v>
      </c>
      <c r="Q72" s="26">
        <v>73</v>
      </c>
      <c r="R72" s="41">
        <v>76</v>
      </c>
    </row>
    <row r="73" spans="1:18" x14ac:dyDescent="0.2">
      <c r="A73" s="19" t="s">
        <v>1441</v>
      </c>
      <c r="B73" s="20">
        <v>1644</v>
      </c>
      <c r="C73" s="26">
        <v>18.187348</v>
      </c>
      <c r="D73" s="26">
        <v>20.194647</v>
      </c>
      <c r="E73" s="26">
        <v>21.107056</v>
      </c>
      <c r="F73" s="26">
        <v>18.491484</v>
      </c>
      <c r="G73" s="26">
        <v>12.773723</v>
      </c>
      <c r="H73" s="26">
        <v>5.7177619999999996</v>
      </c>
      <c r="I73" s="26">
        <v>3.041363</v>
      </c>
      <c r="J73" s="26">
        <v>0.48661799999999999</v>
      </c>
      <c r="K73" s="26">
        <v>41.301703000000003</v>
      </c>
      <c r="L73" s="26">
        <v>31.265207</v>
      </c>
      <c r="M73" s="26">
        <v>81.812652</v>
      </c>
      <c r="N73" s="26">
        <v>40.510948999999997</v>
      </c>
      <c r="O73" s="26">
        <v>9.2457419999999999</v>
      </c>
      <c r="P73" s="26">
        <v>72.892336</v>
      </c>
      <c r="Q73" s="26">
        <v>72</v>
      </c>
      <c r="R73" s="41">
        <v>71</v>
      </c>
    </row>
    <row r="74" spans="1:18" x14ac:dyDescent="0.2">
      <c r="A74" s="18" t="s">
        <v>874</v>
      </c>
      <c r="B74" s="18"/>
      <c r="C74" s="18"/>
      <c r="D74" s="18"/>
      <c r="E74" s="18"/>
      <c r="F74" s="18"/>
      <c r="G74" s="18"/>
      <c r="H74" s="18"/>
      <c r="I74" s="18"/>
      <c r="J74" s="18"/>
      <c r="K74" s="18"/>
      <c r="L74" s="18"/>
      <c r="M74" s="18"/>
      <c r="N74" s="18"/>
      <c r="O74" s="18"/>
      <c r="P74" s="18"/>
      <c r="Q74" s="51"/>
      <c r="R74" s="39"/>
    </row>
    <row r="75" spans="1:18" x14ac:dyDescent="0.2">
      <c r="A75" s="21" t="s">
        <v>875</v>
      </c>
      <c r="B75" s="34">
        <v>366</v>
      </c>
      <c r="C75" s="30">
        <v>18.579235000000001</v>
      </c>
      <c r="D75" s="30">
        <v>16.120218999999999</v>
      </c>
      <c r="E75" s="30">
        <v>18.306011000000002</v>
      </c>
      <c r="F75" s="30">
        <v>22.404371999999999</v>
      </c>
      <c r="G75" s="30">
        <v>10.655737999999999</v>
      </c>
      <c r="H75" s="30">
        <v>9.8360660000000006</v>
      </c>
      <c r="I75" s="30">
        <v>3.5519129999999999</v>
      </c>
      <c r="J75" s="30">
        <v>0.54644800000000004</v>
      </c>
      <c r="K75" s="30">
        <v>34.426229999999997</v>
      </c>
      <c r="L75" s="30">
        <v>33.060108999999997</v>
      </c>
      <c r="M75" s="30">
        <v>81.420765000000003</v>
      </c>
      <c r="N75" s="30">
        <v>46.994535999999997</v>
      </c>
      <c r="O75" s="30">
        <v>13.934426</v>
      </c>
      <c r="P75" s="30">
        <v>73.806010999999998</v>
      </c>
      <c r="Q75" s="30">
        <v>73</v>
      </c>
      <c r="R75" s="43">
        <v>75</v>
      </c>
    </row>
    <row r="76" spans="1:18" x14ac:dyDescent="0.2">
      <c r="A76" s="21" t="s">
        <v>876</v>
      </c>
      <c r="B76" s="34">
        <v>954</v>
      </c>
      <c r="C76" s="30">
        <v>16.771488000000002</v>
      </c>
      <c r="D76" s="30">
        <v>21.278825999999999</v>
      </c>
      <c r="E76" s="30">
        <v>21.802935000000002</v>
      </c>
      <c r="F76" s="30">
        <v>19.706499000000001</v>
      </c>
      <c r="G76" s="30">
        <v>13.102725</v>
      </c>
      <c r="H76" s="30">
        <v>5.3459120000000002</v>
      </c>
      <c r="I76" s="30">
        <v>1.991614</v>
      </c>
      <c r="J76" s="30">
        <v>0</v>
      </c>
      <c r="K76" s="30">
        <v>43.081761</v>
      </c>
      <c r="L76" s="30">
        <v>32.809224</v>
      </c>
      <c r="M76" s="30">
        <v>83.228511999999995</v>
      </c>
      <c r="N76" s="30">
        <v>40.146751000000002</v>
      </c>
      <c r="O76" s="30">
        <v>7.3375260000000004</v>
      </c>
      <c r="P76" s="30">
        <v>72.685535000000002</v>
      </c>
      <c r="Q76" s="30">
        <v>72</v>
      </c>
      <c r="R76" s="41">
        <v>75</v>
      </c>
    </row>
    <row r="77" spans="1:18" x14ac:dyDescent="0.2">
      <c r="A77" s="19" t="s">
        <v>877</v>
      </c>
      <c r="B77" s="20">
        <v>345</v>
      </c>
      <c r="C77" s="26">
        <v>25.217390999999999</v>
      </c>
      <c r="D77" s="26">
        <v>22.608695999999998</v>
      </c>
      <c r="E77" s="26">
        <v>17.971014</v>
      </c>
      <c r="F77" s="26">
        <v>12.463768</v>
      </c>
      <c r="G77" s="26">
        <v>8.6956520000000008</v>
      </c>
      <c r="H77" s="26">
        <v>6.086957</v>
      </c>
      <c r="I77" s="26">
        <v>4.9275359999999999</v>
      </c>
      <c r="J77" s="26">
        <v>2.0289860000000002</v>
      </c>
      <c r="K77" s="26">
        <v>40.579709999999999</v>
      </c>
      <c r="L77" s="26">
        <v>21.159420000000001</v>
      </c>
      <c r="M77" s="26">
        <v>74.782608999999994</v>
      </c>
      <c r="N77" s="26">
        <v>34.202899000000002</v>
      </c>
      <c r="O77" s="26">
        <v>13.043478</v>
      </c>
      <c r="P77" s="26">
        <v>72.127536000000006</v>
      </c>
      <c r="Q77" s="26">
        <v>70</v>
      </c>
      <c r="R77" s="41" t="s">
        <v>363</v>
      </c>
    </row>
    <row r="78" spans="1:18" x14ac:dyDescent="0.2">
      <c r="A78" s="19" t="s">
        <v>878</v>
      </c>
      <c r="B78" s="20">
        <v>141</v>
      </c>
      <c r="C78" s="26">
        <v>22.695035000000001</v>
      </c>
      <c r="D78" s="26">
        <v>15.602836999999999</v>
      </c>
      <c r="E78" s="26">
        <v>14.893617000000001</v>
      </c>
      <c r="F78" s="26">
        <v>16.312056999999999</v>
      </c>
      <c r="G78" s="26">
        <v>16.312056999999999</v>
      </c>
      <c r="H78" s="26">
        <v>6.3829789999999997</v>
      </c>
      <c r="I78" s="26">
        <v>7.0921989999999999</v>
      </c>
      <c r="J78" s="26">
        <v>0.70921999999999996</v>
      </c>
      <c r="K78" s="26">
        <v>30.496454</v>
      </c>
      <c r="L78" s="26">
        <v>32.624113000000001</v>
      </c>
      <c r="M78" s="26">
        <v>77.304964999999996</v>
      </c>
      <c r="N78" s="26">
        <v>46.808511000000003</v>
      </c>
      <c r="O78" s="26">
        <v>14.184397000000001</v>
      </c>
      <c r="P78" s="26">
        <v>73.886525000000006</v>
      </c>
      <c r="Q78" s="26">
        <v>74</v>
      </c>
      <c r="R78" s="41">
        <v>62</v>
      </c>
    </row>
    <row r="79" spans="1:18" x14ac:dyDescent="0.2">
      <c r="A79" s="19" t="s">
        <v>879</v>
      </c>
      <c r="B79" s="20">
        <v>56</v>
      </c>
      <c r="C79" s="26">
        <v>14.285714</v>
      </c>
      <c r="D79" s="26">
        <v>19.642856999999999</v>
      </c>
      <c r="E79" s="26">
        <v>23.214286000000001</v>
      </c>
      <c r="F79" s="26">
        <v>21.428571000000002</v>
      </c>
      <c r="G79" s="26">
        <v>17.857143000000001</v>
      </c>
      <c r="H79" s="26">
        <v>1.785714</v>
      </c>
      <c r="I79" s="26">
        <v>1.785714</v>
      </c>
      <c r="J79" s="26">
        <v>0</v>
      </c>
      <c r="K79" s="26">
        <v>42.857143000000001</v>
      </c>
      <c r="L79" s="26">
        <v>39.285713999999999</v>
      </c>
      <c r="M79" s="26">
        <v>85.714286000000001</v>
      </c>
      <c r="N79" s="26">
        <v>42.857143000000001</v>
      </c>
      <c r="O79" s="26">
        <v>3.5714290000000002</v>
      </c>
      <c r="P79" s="26">
        <v>73.267857000000006</v>
      </c>
      <c r="Q79" s="26">
        <v>73</v>
      </c>
      <c r="R79" s="41">
        <v>71</v>
      </c>
    </row>
    <row r="80" spans="1:18" x14ac:dyDescent="0.2">
      <c r="A80" s="19" t="s">
        <v>880</v>
      </c>
      <c r="B80" s="20">
        <v>48</v>
      </c>
      <c r="C80" s="26">
        <v>14.583333</v>
      </c>
      <c r="D80" s="26">
        <v>14.583333</v>
      </c>
      <c r="E80" s="26">
        <v>20.833333</v>
      </c>
      <c r="F80" s="26">
        <v>31.25</v>
      </c>
      <c r="G80" s="26">
        <v>12.5</v>
      </c>
      <c r="H80" s="26">
        <v>6.25</v>
      </c>
      <c r="I80" s="26">
        <v>0</v>
      </c>
      <c r="J80" s="26">
        <v>0</v>
      </c>
      <c r="K80" s="26">
        <v>35.416666999999997</v>
      </c>
      <c r="L80" s="26">
        <v>43.75</v>
      </c>
      <c r="M80" s="26">
        <v>85.416667000000004</v>
      </c>
      <c r="N80" s="26">
        <v>50</v>
      </c>
      <c r="O80" s="26">
        <v>6.25</v>
      </c>
      <c r="P80" s="26">
        <v>73.333332999999996</v>
      </c>
      <c r="Q80" s="26">
        <v>74.5</v>
      </c>
      <c r="R80" s="41">
        <v>71</v>
      </c>
    </row>
    <row r="81" spans="1:18" x14ac:dyDescent="0.2">
      <c r="A81" s="19" t="s">
        <v>881</v>
      </c>
      <c r="B81" s="20">
        <v>20</v>
      </c>
      <c r="C81" s="26">
        <v>10</v>
      </c>
      <c r="D81" s="26">
        <v>15</v>
      </c>
      <c r="E81" s="26">
        <v>45</v>
      </c>
      <c r="F81" s="26">
        <v>20</v>
      </c>
      <c r="G81" s="26">
        <v>10</v>
      </c>
      <c r="H81" s="26">
        <v>0</v>
      </c>
      <c r="I81" s="26">
        <v>0</v>
      </c>
      <c r="J81" s="26">
        <v>0</v>
      </c>
      <c r="K81" s="26">
        <v>60</v>
      </c>
      <c r="L81" s="26">
        <v>30</v>
      </c>
      <c r="M81" s="26">
        <v>90</v>
      </c>
      <c r="N81" s="26">
        <v>30</v>
      </c>
      <c r="O81" s="26">
        <v>0</v>
      </c>
      <c r="P81" s="26">
        <v>72.900000000000006</v>
      </c>
      <c r="Q81" s="26">
        <v>72.5</v>
      </c>
      <c r="R81" s="41">
        <v>72</v>
      </c>
    </row>
    <row r="82" spans="1:18" x14ac:dyDescent="0.2">
      <c r="A82" s="19" t="s">
        <v>882</v>
      </c>
      <c r="B82" s="20">
        <v>4</v>
      </c>
      <c r="C82" s="26">
        <v>0</v>
      </c>
      <c r="D82" s="26">
        <v>25</v>
      </c>
      <c r="E82" s="26">
        <v>0</v>
      </c>
      <c r="F82" s="26">
        <v>25</v>
      </c>
      <c r="G82" s="26">
        <v>0</v>
      </c>
      <c r="H82" s="26">
        <v>50</v>
      </c>
      <c r="I82" s="26">
        <v>0</v>
      </c>
      <c r="J82" s="26">
        <v>0</v>
      </c>
      <c r="K82" s="26">
        <v>25</v>
      </c>
      <c r="L82" s="26">
        <v>25</v>
      </c>
      <c r="M82" s="26">
        <v>100</v>
      </c>
      <c r="N82" s="26">
        <v>75</v>
      </c>
      <c r="O82" s="26">
        <v>50</v>
      </c>
      <c r="P82" s="26">
        <v>78.5</v>
      </c>
      <c r="Q82" s="26">
        <v>80.5</v>
      </c>
      <c r="R82" s="41">
        <v>85</v>
      </c>
    </row>
    <row r="83" spans="1:18" x14ac:dyDescent="0.2">
      <c r="A83" s="19" t="s">
        <v>883</v>
      </c>
      <c r="B83" s="20">
        <v>2</v>
      </c>
      <c r="C83" s="26">
        <v>0</v>
      </c>
      <c r="D83" s="26">
        <v>50</v>
      </c>
      <c r="E83" s="26">
        <v>50</v>
      </c>
      <c r="F83" s="26">
        <v>0</v>
      </c>
      <c r="G83" s="26">
        <v>0</v>
      </c>
      <c r="H83" s="26">
        <v>0</v>
      </c>
      <c r="I83" s="26">
        <v>0</v>
      </c>
      <c r="J83" s="26">
        <v>0</v>
      </c>
      <c r="K83" s="26">
        <v>100</v>
      </c>
      <c r="L83" s="26">
        <v>0</v>
      </c>
      <c r="M83" s="26">
        <v>100</v>
      </c>
      <c r="N83" s="26">
        <v>0</v>
      </c>
      <c r="O83" s="26">
        <v>0</v>
      </c>
      <c r="P83" s="26">
        <v>69</v>
      </c>
      <c r="Q83" s="26">
        <v>69</v>
      </c>
      <c r="R83" s="41" t="s">
        <v>364</v>
      </c>
    </row>
    <row r="84" spans="1:18" x14ac:dyDescent="0.2">
      <c r="A84" s="19" t="s">
        <v>884</v>
      </c>
      <c r="B84" s="20">
        <v>2</v>
      </c>
      <c r="C84" s="26">
        <v>0</v>
      </c>
      <c r="D84" s="26">
        <v>0</v>
      </c>
      <c r="E84" s="26">
        <v>50</v>
      </c>
      <c r="F84" s="26">
        <v>0</v>
      </c>
      <c r="G84" s="26">
        <v>0</v>
      </c>
      <c r="H84" s="26">
        <v>50</v>
      </c>
      <c r="I84" s="26">
        <v>0</v>
      </c>
      <c r="J84" s="26">
        <v>0</v>
      </c>
      <c r="K84" s="26">
        <v>50</v>
      </c>
      <c r="L84" s="26">
        <v>0</v>
      </c>
      <c r="M84" s="26">
        <v>100</v>
      </c>
      <c r="N84" s="26">
        <v>50</v>
      </c>
      <c r="O84" s="26">
        <v>50</v>
      </c>
      <c r="P84" s="26">
        <v>80</v>
      </c>
      <c r="Q84" s="26">
        <v>80</v>
      </c>
      <c r="R84" s="41" t="s">
        <v>365</v>
      </c>
    </row>
    <row r="85" spans="1:18" x14ac:dyDescent="0.2">
      <c r="A85" s="19" t="s">
        <v>873</v>
      </c>
      <c r="B85" s="20">
        <v>250</v>
      </c>
      <c r="C85" s="26">
        <v>9.1999999999999993</v>
      </c>
      <c r="D85" s="26">
        <v>18.8</v>
      </c>
      <c r="E85" s="26">
        <v>22.8</v>
      </c>
      <c r="F85" s="26">
        <v>23.6</v>
      </c>
      <c r="G85" s="26">
        <v>15.6</v>
      </c>
      <c r="H85" s="26">
        <v>5.2</v>
      </c>
      <c r="I85" s="26">
        <v>4.4000000000000004</v>
      </c>
      <c r="J85" s="26">
        <v>0.4</v>
      </c>
      <c r="K85" s="26">
        <v>41.6</v>
      </c>
      <c r="L85" s="26">
        <v>39.200000000000003</v>
      </c>
      <c r="M85" s="26">
        <v>90.8</v>
      </c>
      <c r="N85" s="26">
        <v>49.2</v>
      </c>
      <c r="O85" s="26">
        <v>10</v>
      </c>
      <c r="P85" s="26">
        <v>74.596000000000004</v>
      </c>
      <c r="Q85" s="26">
        <v>74</v>
      </c>
      <c r="R85" s="41">
        <v>76</v>
      </c>
    </row>
    <row r="86" spans="1:18" x14ac:dyDescent="0.2">
      <c r="A86" s="18" t="s">
        <v>885</v>
      </c>
      <c r="B86" s="18"/>
      <c r="C86" s="18"/>
      <c r="D86" s="18"/>
      <c r="E86" s="18"/>
      <c r="F86" s="18"/>
      <c r="G86" s="18"/>
      <c r="H86" s="18"/>
      <c r="I86" s="18"/>
      <c r="J86" s="18"/>
      <c r="K86" s="18"/>
      <c r="L86" s="18"/>
      <c r="M86" s="18"/>
      <c r="N86" s="18"/>
      <c r="O86" s="18"/>
      <c r="P86" s="18"/>
      <c r="Q86" s="51"/>
      <c r="R86" s="39"/>
    </row>
    <row r="87" spans="1:18" x14ac:dyDescent="0.2">
      <c r="A87" s="19" t="s">
        <v>886</v>
      </c>
      <c r="B87" s="20">
        <v>1712</v>
      </c>
      <c r="C87" s="26">
        <v>16.004673</v>
      </c>
      <c r="D87" s="26">
        <v>19.392523000000001</v>
      </c>
      <c r="E87" s="26">
        <v>20.794392999999999</v>
      </c>
      <c r="F87" s="26">
        <v>19.684578999999999</v>
      </c>
      <c r="G87" s="26">
        <v>13.317757</v>
      </c>
      <c r="H87" s="26">
        <v>6.4252339999999997</v>
      </c>
      <c r="I87" s="26">
        <v>3.738318</v>
      </c>
      <c r="J87" s="26">
        <v>0.64252299999999996</v>
      </c>
      <c r="K87" s="26">
        <v>40.186915999999997</v>
      </c>
      <c r="L87" s="26">
        <v>33.002336</v>
      </c>
      <c r="M87" s="26">
        <v>83.995327000000003</v>
      </c>
      <c r="N87" s="26">
        <v>43.808411</v>
      </c>
      <c r="O87" s="26">
        <v>10.806075</v>
      </c>
      <c r="P87" s="26">
        <v>73.549064999999999</v>
      </c>
      <c r="Q87" s="26">
        <v>73</v>
      </c>
      <c r="R87" s="41">
        <v>77</v>
      </c>
    </row>
    <row r="88" spans="1:18" x14ac:dyDescent="0.2">
      <c r="A88" s="19" t="s">
        <v>139</v>
      </c>
      <c r="B88" s="20">
        <v>76</v>
      </c>
      <c r="C88" s="26">
        <v>23.684211000000001</v>
      </c>
      <c r="D88" s="26">
        <v>18.421053000000001</v>
      </c>
      <c r="E88" s="26">
        <v>21.052631999999999</v>
      </c>
      <c r="F88" s="26">
        <v>17.105263000000001</v>
      </c>
      <c r="G88" s="26">
        <v>13.157895</v>
      </c>
      <c r="H88" s="26">
        <v>5.2631579999999998</v>
      </c>
      <c r="I88" s="26">
        <v>1.3157890000000001</v>
      </c>
      <c r="J88" s="26">
        <v>0</v>
      </c>
      <c r="K88" s="26">
        <v>39.473683999999999</v>
      </c>
      <c r="L88" s="26">
        <v>30.263158000000001</v>
      </c>
      <c r="M88" s="26">
        <v>76.315788999999995</v>
      </c>
      <c r="N88" s="26">
        <v>36.842104999999997</v>
      </c>
      <c r="O88" s="26">
        <v>6.5789470000000003</v>
      </c>
      <c r="P88" s="26">
        <v>71.907894999999996</v>
      </c>
      <c r="Q88" s="26">
        <v>72</v>
      </c>
      <c r="R88" s="41" t="s">
        <v>366</v>
      </c>
    </row>
    <row r="89" spans="1:18" x14ac:dyDescent="0.2">
      <c r="A89" s="19" t="s">
        <v>887</v>
      </c>
      <c r="B89" s="20">
        <v>59</v>
      </c>
      <c r="C89" s="26">
        <v>20.338982999999999</v>
      </c>
      <c r="D89" s="26">
        <v>22.033898000000001</v>
      </c>
      <c r="E89" s="26">
        <v>23.728814</v>
      </c>
      <c r="F89" s="26">
        <v>20.338982999999999</v>
      </c>
      <c r="G89" s="26">
        <v>5.084746</v>
      </c>
      <c r="H89" s="26">
        <v>8.4745760000000008</v>
      </c>
      <c r="I89" s="26">
        <v>0</v>
      </c>
      <c r="J89" s="26">
        <v>0</v>
      </c>
      <c r="K89" s="26">
        <v>45.762712000000001</v>
      </c>
      <c r="L89" s="26">
        <v>25.423729000000002</v>
      </c>
      <c r="M89" s="26">
        <v>79.661017000000001</v>
      </c>
      <c r="N89" s="26">
        <v>33.898305000000001</v>
      </c>
      <c r="O89" s="26">
        <v>8.4745760000000008</v>
      </c>
      <c r="P89" s="26">
        <v>71.661017000000001</v>
      </c>
      <c r="Q89" s="26">
        <v>71</v>
      </c>
      <c r="R89" s="41" t="s">
        <v>362</v>
      </c>
    </row>
    <row r="90" spans="1:18" x14ac:dyDescent="0.2">
      <c r="A90" s="19" t="s">
        <v>140</v>
      </c>
      <c r="B90" s="20">
        <v>194</v>
      </c>
      <c r="C90" s="26">
        <v>31.443299</v>
      </c>
      <c r="D90" s="26">
        <v>24.742267999999999</v>
      </c>
      <c r="E90" s="26">
        <v>18.556701</v>
      </c>
      <c r="F90" s="26">
        <v>13.917526000000001</v>
      </c>
      <c r="G90" s="26">
        <v>7.7319589999999998</v>
      </c>
      <c r="H90" s="26">
        <v>3.092784</v>
      </c>
      <c r="I90" s="26">
        <v>0.51546400000000003</v>
      </c>
      <c r="J90" s="26">
        <v>0</v>
      </c>
      <c r="K90" s="26">
        <v>43.298969</v>
      </c>
      <c r="L90" s="26">
        <v>21.649484999999999</v>
      </c>
      <c r="M90" s="26">
        <v>68.556701000000004</v>
      </c>
      <c r="N90" s="26">
        <v>25.257732000000001</v>
      </c>
      <c r="O90" s="26">
        <v>3.608247</v>
      </c>
      <c r="P90" s="26">
        <v>69.546391999999997</v>
      </c>
      <c r="Q90" s="26">
        <v>68</v>
      </c>
      <c r="R90" s="41">
        <v>62</v>
      </c>
    </row>
    <row r="91" spans="1:18" x14ac:dyDescent="0.2">
      <c r="A91" s="19" t="s">
        <v>141</v>
      </c>
      <c r="B91" s="20">
        <v>16</v>
      </c>
      <c r="C91" s="26">
        <v>18.75</v>
      </c>
      <c r="D91" s="26">
        <v>0</v>
      </c>
      <c r="E91" s="26">
        <v>25</v>
      </c>
      <c r="F91" s="26">
        <v>37.5</v>
      </c>
      <c r="G91" s="26">
        <v>18.75</v>
      </c>
      <c r="H91" s="26">
        <v>0</v>
      </c>
      <c r="I91" s="26">
        <v>0</v>
      </c>
      <c r="J91" s="26">
        <v>0</v>
      </c>
      <c r="K91" s="26">
        <v>25</v>
      </c>
      <c r="L91" s="26">
        <v>56.25</v>
      </c>
      <c r="M91" s="26">
        <v>81.25</v>
      </c>
      <c r="N91" s="26">
        <v>56.25</v>
      </c>
      <c r="O91" s="26">
        <v>0</v>
      </c>
      <c r="P91" s="26">
        <v>73.625</v>
      </c>
      <c r="Q91" s="26">
        <v>75.5</v>
      </c>
      <c r="R91" s="41" t="s">
        <v>367</v>
      </c>
    </row>
    <row r="92" spans="1:18" x14ac:dyDescent="0.2">
      <c r="A92" s="19" t="s">
        <v>849</v>
      </c>
      <c r="B92" s="20">
        <v>46</v>
      </c>
      <c r="C92" s="26">
        <v>13.043478</v>
      </c>
      <c r="D92" s="26">
        <v>19.565217000000001</v>
      </c>
      <c r="E92" s="26">
        <v>17.391304000000002</v>
      </c>
      <c r="F92" s="26">
        <v>26.086957000000002</v>
      </c>
      <c r="G92" s="26">
        <v>4.3478260000000004</v>
      </c>
      <c r="H92" s="26">
        <v>13.043478</v>
      </c>
      <c r="I92" s="26">
        <v>6.5217390000000002</v>
      </c>
      <c r="J92" s="26">
        <v>0</v>
      </c>
      <c r="K92" s="26">
        <v>36.956522</v>
      </c>
      <c r="L92" s="26">
        <v>30.434782999999999</v>
      </c>
      <c r="M92" s="26">
        <v>86.956522000000007</v>
      </c>
      <c r="N92" s="26">
        <v>50</v>
      </c>
      <c r="O92" s="26">
        <v>19.565217000000001</v>
      </c>
      <c r="P92" s="26">
        <v>75.108695999999995</v>
      </c>
      <c r="Q92" s="26">
        <v>74.5</v>
      </c>
      <c r="R92" s="41" t="s">
        <v>368</v>
      </c>
    </row>
    <row r="93" spans="1:18" x14ac:dyDescent="0.2">
      <c r="A93" s="19" t="s">
        <v>873</v>
      </c>
      <c r="B93" s="20">
        <v>85</v>
      </c>
      <c r="C93" s="26">
        <v>15.294117999999999</v>
      </c>
      <c r="D93" s="26">
        <v>18.823529000000001</v>
      </c>
      <c r="E93" s="26">
        <v>17.647058999999999</v>
      </c>
      <c r="F93" s="26">
        <v>23.529412000000001</v>
      </c>
      <c r="G93" s="26">
        <v>15.294117999999999</v>
      </c>
      <c r="H93" s="26">
        <v>7.0588240000000004</v>
      </c>
      <c r="I93" s="26">
        <v>2.3529409999999999</v>
      </c>
      <c r="J93" s="26">
        <v>0</v>
      </c>
      <c r="K93" s="26">
        <v>36.470587999999999</v>
      </c>
      <c r="L93" s="26">
        <v>38.823529000000001</v>
      </c>
      <c r="M93" s="26">
        <v>84.705882000000003</v>
      </c>
      <c r="N93" s="26">
        <v>48.235294000000003</v>
      </c>
      <c r="O93" s="26">
        <v>9.4117650000000008</v>
      </c>
      <c r="P93" s="26">
        <v>73.705882000000003</v>
      </c>
      <c r="Q93" s="26">
        <v>74</v>
      </c>
      <c r="R93" s="41" t="s">
        <v>369</v>
      </c>
    </row>
    <row r="94" spans="1:18" x14ac:dyDescent="0.2">
      <c r="A94" s="18" t="s">
        <v>888</v>
      </c>
      <c r="B94" s="18"/>
      <c r="C94" s="18"/>
      <c r="D94" s="18"/>
      <c r="E94" s="18"/>
      <c r="F94" s="18"/>
      <c r="G94" s="18"/>
      <c r="H94" s="18"/>
      <c r="I94" s="18"/>
      <c r="J94" s="18"/>
      <c r="K94" s="18"/>
      <c r="L94" s="18"/>
      <c r="M94" s="18"/>
      <c r="N94" s="18"/>
      <c r="O94" s="18"/>
      <c r="P94" s="18"/>
      <c r="Q94" s="51"/>
      <c r="R94" s="39"/>
    </row>
    <row r="95" spans="1:18" x14ac:dyDescent="0.2">
      <c r="A95" s="19" t="s">
        <v>889</v>
      </c>
      <c r="B95" s="20">
        <v>1212</v>
      </c>
      <c r="C95" s="26">
        <v>17.90429</v>
      </c>
      <c r="D95" s="26">
        <v>19.719472</v>
      </c>
      <c r="E95" s="26">
        <v>22.277228000000001</v>
      </c>
      <c r="F95" s="26">
        <v>19.224422000000001</v>
      </c>
      <c r="G95" s="26">
        <v>11.386139</v>
      </c>
      <c r="H95" s="26">
        <v>5.6930690000000004</v>
      </c>
      <c r="I95" s="26">
        <v>3.1353140000000002</v>
      </c>
      <c r="J95" s="26">
        <v>0.66006600000000004</v>
      </c>
      <c r="K95" s="26">
        <v>41.996699999999997</v>
      </c>
      <c r="L95" s="26">
        <v>30.610561000000001</v>
      </c>
      <c r="M95" s="26">
        <v>82.095709999999997</v>
      </c>
      <c r="N95" s="26">
        <v>40.09901</v>
      </c>
      <c r="O95" s="26">
        <v>9.4884489999999992</v>
      </c>
      <c r="P95" s="26">
        <v>72.915841999999998</v>
      </c>
      <c r="Q95" s="26">
        <v>72</v>
      </c>
      <c r="R95" s="41" t="s">
        <v>370</v>
      </c>
    </row>
    <row r="96" spans="1:18" x14ac:dyDescent="0.2">
      <c r="A96" s="19" t="s">
        <v>890</v>
      </c>
      <c r="B96" s="20">
        <v>24</v>
      </c>
      <c r="C96" s="26">
        <v>25</v>
      </c>
      <c r="D96" s="26">
        <v>33.333333000000003</v>
      </c>
      <c r="E96" s="26">
        <v>16.666667</v>
      </c>
      <c r="F96" s="26">
        <v>12.5</v>
      </c>
      <c r="G96" s="26">
        <v>8.3333329999999997</v>
      </c>
      <c r="H96" s="26">
        <v>4.1666670000000003</v>
      </c>
      <c r="I96" s="26">
        <v>0</v>
      </c>
      <c r="J96" s="26">
        <v>0</v>
      </c>
      <c r="K96" s="26">
        <v>50</v>
      </c>
      <c r="L96" s="26">
        <v>20.833333</v>
      </c>
      <c r="M96" s="26">
        <v>75</v>
      </c>
      <c r="N96" s="26">
        <v>25</v>
      </c>
      <c r="O96" s="26">
        <v>4.1666670000000003</v>
      </c>
      <c r="P96" s="26">
        <v>69.666667000000004</v>
      </c>
      <c r="Q96" s="26">
        <v>68</v>
      </c>
      <c r="R96" s="41">
        <v>65</v>
      </c>
    </row>
    <row r="97" spans="1:18" x14ac:dyDescent="0.2">
      <c r="A97" s="19" t="s">
        <v>891</v>
      </c>
      <c r="B97" s="20">
        <v>76</v>
      </c>
      <c r="C97" s="26">
        <v>31.578946999999999</v>
      </c>
      <c r="D97" s="26">
        <v>28.947368000000001</v>
      </c>
      <c r="E97" s="26">
        <v>22.368421000000001</v>
      </c>
      <c r="F97" s="26">
        <v>14.473684</v>
      </c>
      <c r="G97" s="26">
        <v>2.6315789999999999</v>
      </c>
      <c r="H97" s="26">
        <v>0</v>
      </c>
      <c r="I97" s="26">
        <v>0</v>
      </c>
      <c r="J97" s="26">
        <v>0</v>
      </c>
      <c r="K97" s="26">
        <v>51.315789000000002</v>
      </c>
      <c r="L97" s="26">
        <v>17.105263000000001</v>
      </c>
      <c r="M97" s="26">
        <v>68.421053000000001</v>
      </c>
      <c r="N97" s="26">
        <v>17.105263000000001</v>
      </c>
      <c r="O97" s="26">
        <v>0</v>
      </c>
      <c r="P97" s="26">
        <v>68.289473999999998</v>
      </c>
      <c r="Q97" s="26">
        <v>67</v>
      </c>
      <c r="R97" s="41">
        <v>64</v>
      </c>
    </row>
    <row r="98" spans="1:18" x14ac:dyDescent="0.2">
      <c r="A98" s="19" t="s">
        <v>892</v>
      </c>
      <c r="B98" s="20">
        <v>43</v>
      </c>
      <c r="C98" s="26">
        <v>34.883721000000001</v>
      </c>
      <c r="D98" s="26">
        <v>32.558140000000002</v>
      </c>
      <c r="E98" s="26">
        <v>16.279070000000001</v>
      </c>
      <c r="F98" s="26">
        <v>9.3023260000000008</v>
      </c>
      <c r="G98" s="26">
        <v>4.6511630000000004</v>
      </c>
      <c r="H98" s="26">
        <v>0</v>
      </c>
      <c r="I98" s="26">
        <v>2.3255810000000001</v>
      </c>
      <c r="J98" s="26">
        <v>0</v>
      </c>
      <c r="K98" s="26">
        <v>48.837209000000001</v>
      </c>
      <c r="L98" s="26">
        <v>13.953488</v>
      </c>
      <c r="M98" s="26">
        <v>65.116279000000006</v>
      </c>
      <c r="N98" s="26">
        <v>16.279070000000001</v>
      </c>
      <c r="O98" s="26">
        <v>2.3255810000000001</v>
      </c>
      <c r="P98" s="26">
        <v>68.255814000000001</v>
      </c>
      <c r="Q98" s="26">
        <v>67</v>
      </c>
      <c r="R98" s="41" t="s">
        <v>355</v>
      </c>
    </row>
    <row r="99" spans="1:18" x14ac:dyDescent="0.2">
      <c r="A99" s="19" t="s">
        <v>893</v>
      </c>
      <c r="B99" s="20">
        <v>14</v>
      </c>
      <c r="C99" s="26">
        <v>42.857143000000001</v>
      </c>
      <c r="D99" s="26">
        <v>28.571428999999998</v>
      </c>
      <c r="E99" s="26">
        <v>14.285714</v>
      </c>
      <c r="F99" s="26">
        <v>7.1428570000000002</v>
      </c>
      <c r="G99" s="26">
        <v>7.1428570000000002</v>
      </c>
      <c r="H99" s="26">
        <v>0</v>
      </c>
      <c r="I99" s="26">
        <v>0</v>
      </c>
      <c r="J99" s="26">
        <v>0</v>
      </c>
      <c r="K99" s="26">
        <v>42.857143000000001</v>
      </c>
      <c r="L99" s="26">
        <v>14.285714</v>
      </c>
      <c r="M99" s="26">
        <v>57.142856999999999</v>
      </c>
      <c r="N99" s="26">
        <v>14.285714</v>
      </c>
      <c r="O99" s="26">
        <v>0</v>
      </c>
      <c r="P99" s="26">
        <v>67.5</v>
      </c>
      <c r="Q99" s="26">
        <v>66</v>
      </c>
      <c r="R99" s="41">
        <v>63</v>
      </c>
    </row>
    <row r="100" spans="1:18" x14ac:dyDescent="0.2">
      <c r="A100" s="19" t="s">
        <v>894</v>
      </c>
      <c r="B100" s="20">
        <v>5</v>
      </c>
      <c r="C100" s="26">
        <v>60</v>
      </c>
      <c r="D100" s="26">
        <v>40</v>
      </c>
      <c r="E100" s="26">
        <v>0</v>
      </c>
      <c r="F100" s="26">
        <v>0</v>
      </c>
      <c r="G100" s="26">
        <v>0</v>
      </c>
      <c r="H100" s="26">
        <v>0</v>
      </c>
      <c r="I100" s="26">
        <v>0</v>
      </c>
      <c r="J100" s="26">
        <v>0</v>
      </c>
      <c r="K100" s="26">
        <v>40</v>
      </c>
      <c r="L100" s="26">
        <v>0</v>
      </c>
      <c r="M100" s="26">
        <v>40</v>
      </c>
      <c r="N100" s="26">
        <v>0</v>
      </c>
      <c r="O100" s="26">
        <v>0</v>
      </c>
      <c r="P100" s="26">
        <v>63.8</v>
      </c>
      <c r="Q100" s="26">
        <v>64</v>
      </c>
      <c r="R100" s="41" t="s">
        <v>371</v>
      </c>
    </row>
    <row r="101" spans="1:18" x14ac:dyDescent="0.2">
      <c r="A101" s="19" t="s">
        <v>873</v>
      </c>
      <c r="B101" s="20">
        <v>414</v>
      </c>
      <c r="C101" s="26">
        <v>5.0724640000000001</v>
      </c>
      <c r="D101" s="26">
        <v>13.768115999999999</v>
      </c>
      <c r="E101" s="26">
        <v>17.391304000000002</v>
      </c>
      <c r="F101" s="26">
        <v>23.671498</v>
      </c>
      <c r="G101" s="26">
        <v>22.463768000000002</v>
      </c>
      <c r="H101" s="26">
        <v>10.628019</v>
      </c>
      <c r="I101" s="26">
        <v>6.2801929999999997</v>
      </c>
      <c r="J101" s="26">
        <v>0.724638</v>
      </c>
      <c r="K101" s="26">
        <v>31.159420000000001</v>
      </c>
      <c r="L101" s="26">
        <v>46.135266000000001</v>
      </c>
      <c r="M101" s="26">
        <v>94.927536000000003</v>
      </c>
      <c r="N101" s="26">
        <v>63.768115999999999</v>
      </c>
      <c r="O101" s="26">
        <v>17.632850000000001</v>
      </c>
      <c r="P101" s="26">
        <v>77.164250999999993</v>
      </c>
      <c r="Q101" s="26">
        <v>77</v>
      </c>
      <c r="R101" s="41">
        <v>75</v>
      </c>
    </row>
    <row r="102" spans="1:18" x14ac:dyDescent="0.2">
      <c r="A102" s="18" t="s">
        <v>895</v>
      </c>
      <c r="B102" s="18"/>
      <c r="C102" s="18"/>
      <c r="D102" s="18"/>
      <c r="E102" s="18"/>
      <c r="F102" s="18"/>
      <c r="G102" s="18"/>
      <c r="H102" s="18"/>
      <c r="I102" s="18"/>
      <c r="J102" s="18"/>
      <c r="K102" s="18"/>
      <c r="L102" s="18"/>
      <c r="M102" s="18"/>
      <c r="N102" s="18"/>
      <c r="O102" s="18"/>
      <c r="P102" s="18"/>
      <c r="Q102" s="51"/>
      <c r="R102" s="39"/>
    </row>
    <row r="103" spans="1:18" x14ac:dyDescent="0.2">
      <c r="A103" s="19" t="s">
        <v>889</v>
      </c>
      <c r="B103" s="20">
        <v>13</v>
      </c>
      <c r="C103" s="26">
        <v>15.384615</v>
      </c>
      <c r="D103" s="26">
        <v>23.076923000000001</v>
      </c>
      <c r="E103" s="26">
        <v>7.6923079999999997</v>
      </c>
      <c r="F103" s="26">
        <v>30.769231000000001</v>
      </c>
      <c r="G103" s="26">
        <v>0</v>
      </c>
      <c r="H103" s="26">
        <v>15.384615</v>
      </c>
      <c r="I103" s="26">
        <v>7.6923079999999997</v>
      </c>
      <c r="J103" s="26">
        <v>0</v>
      </c>
      <c r="K103" s="26">
        <v>30.769231000000001</v>
      </c>
      <c r="L103" s="26">
        <v>30.769231000000001</v>
      </c>
      <c r="M103" s="26">
        <v>84.615385000000003</v>
      </c>
      <c r="N103" s="26">
        <v>53.846153999999999</v>
      </c>
      <c r="O103" s="26">
        <v>23.076923000000001</v>
      </c>
      <c r="P103" s="26">
        <v>75.307692000000003</v>
      </c>
      <c r="Q103" s="26">
        <v>75</v>
      </c>
      <c r="R103" s="41" t="s">
        <v>372</v>
      </c>
    </row>
    <row r="104" spans="1:18" x14ac:dyDescent="0.2">
      <c r="A104" s="19" t="s">
        <v>890</v>
      </c>
      <c r="B104" s="20">
        <v>89</v>
      </c>
      <c r="C104" s="26">
        <v>28.089887999999998</v>
      </c>
      <c r="D104" s="26">
        <v>17.977528</v>
      </c>
      <c r="E104" s="26">
        <v>23.595506</v>
      </c>
      <c r="F104" s="26">
        <v>19.101123999999999</v>
      </c>
      <c r="G104" s="26">
        <v>7.8651689999999999</v>
      </c>
      <c r="H104" s="26">
        <v>2.2471909999999999</v>
      </c>
      <c r="I104" s="26">
        <v>1.123596</v>
      </c>
      <c r="J104" s="26">
        <v>0</v>
      </c>
      <c r="K104" s="26">
        <v>41.573034</v>
      </c>
      <c r="L104" s="26">
        <v>26.966291999999999</v>
      </c>
      <c r="M104" s="26">
        <v>71.910111999999998</v>
      </c>
      <c r="N104" s="26">
        <v>30.337078999999999</v>
      </c>
      <c r="O104" s="26">
        <v>3.370787</v>
      </c>
      <c r="P104" s="26">
        <v>70.370787000000007</v>
      </c>
      <c r="Q104" s="26">
        <v>70</v>
      </c>
      <c r="R104" s="41">
        <v>73</v>
      </c>
    </row>
    <row r="105" spans="1:18" x14ac:dyDescent="0.2">
      <c r="A105" s="19" t="s">
        <v>891</v>
      </c>
      <c r="B105" s="20">
        <v>143</v>
      </c>
      <c r="C105" s="26">
        <v>27.272727</v>
      </c>
      <c r="D105" s="26">
        <v>23.776223999999999</v>
      </c>
      <c r="E105" s="26">
        <v>18.881119000000002</v>
      </c>
      <c r="F105" s="26">
        <v>18.881119000000002</v>
      </c>
      <c r="G105" s="26">
        <v>6.9930070000000004</v>
      </c>
      <c r="H105" s="26">
        <v>3.4965030000000001</v>
      </c>
      <c r="I105" s="26">
        <v>0.69930099999999995</v>
      </c>
      <c r="J105" s="26">
        <v>0</v>
      </c>
      <c r="K105" s="26">
        <v>42.657342999999997</v>
      </c>
      <c r="L105" s="26">
        <v>25.874126</v>
      </c>
      <c r="M105" s="26">
        <v>72.727272999999997</v>
      </c>
      <c r="N105" s="26">
        <v>30.069929999999999</v>
      </c>
      <c r="O105" s="26">
        <v>4.1958039999999999</v>
      </c>
      <c r="P105" s="26">
        <v>70.216783000000007</v>
      </c>
      <c r="Q105" s="26">
        <v>69</v>
      </c>
      <c r="R105" s="41">
        <v>66</v>
      </c>
    </row>
    <row r="106" spans="1:18" x14ac:dyDescent="0.2">
      <c r="A106" s="19" t="s">
        <v>892</v>
      </c>
      <c r="B106" s="20">
        <v>27</v>
      </c>
      <c r="C106" s="26">
        <v>33.333333000000003</v>
      </c>
      <c r="D106" s="26">
        <v>29.629629999999999</v>
      </c>
      <c r="E106" s="26">
        <v>7.4074070000000001</v>
      </c>
      <c r="F106" s="26">
        <v>7.4074070000000001</v>
      </c>
      <c r="G106" s="26">
        <v>11.111110999999999</v>
      </c>
      <c r="H106" s="26">
        <v>11.111110999999999</v>
      </c>
      <c r="I106" s="26">
        <v>0</v>
      </c>
      <c r="J106" s="26">
        <v>0</v>
      </c>
      <c r="K106" s="26">
        <v>37.037036999999998</v>
      </c>
      <c r="L106" s="26">
        <v>18.518519000000001</v>
      </c>
      <c r="M106" s="26">
        <v>66.666667000000004</v>
      </c>
      <c r="N106" s="26">
        <v>29.629629999999999</v>
      </c>
      <c r="O106" s="26">
        <v>11.111110999999999</v>
      </c>
      <c r="P106" s="26">
        <v>70.592592999999994</v>
      </c>
      <c r="Q106" s="26">
        <v>67</v>
      </c>
      <c r="R106" s="41" t="s">
        <v>373</v>
      </c>
    </row>
    <row r="107" spans="1:18" x14ac:dyDescent="0.2">
      <c r="A107" s="19" t="s">
        <v>893</v>
      </c>
      <c r="B107" s="20">
        <v>5</v>
      </c>
      <c r="C107" s="26">
        <v>40</v>
      </c>
      <c r="D107" s="26">
        <v>40</v>
      </c>
      <c r="E107" s="26">
        <v>20</v>
      </c>
      <c r="F107" s="26">
        <v>0</v>
      </c>
      <c r="G107" s="26">
        <v>0</v>
      </c>
      <c r="H107" s="26">
        <v>0</v>
      </c>
      <c r="I107" s="26">
        <v>0</v>
      </c>
      <c r="J107" s="26">
        <v>0</v>
      </c>
      <c r="K107" s="26">
        <v>60</v>
      </c>
      <c r="L107" s="26">
        <v>0</v>
      </c>
      <c r="M107" s="26">
        <v>60</v>
      </c>
      <c r="N107" s="26">
        <v>0</v>
      </c>
      <c r="O107" s="26">
        <v>0</v>
      </c>
      <c r="P107" s="26">
        <v>66.599999999999994</v>
      </c>
      <c r="Q107" s="26">
        <v>66</v>
      </c>
      <c r="R107" s="41">
        <v>64</v>
      </c>
    </row>
    <row r="108" spans="1:18" x14ac:dyDescent="0.2">
      <c r="A108" s="19" t="s">
        <v>894</v>
      </c>
      <c r="B108" s="20">
        <v>10</v>
      </c>
      <c r="C108" s="26">
        <v>30</v>
      </c>
      <c r="D108" s="26">
        <v>40</v>
      </c>
      <c r="E108" s="26">
        <v>20</v>
      </c>
      <c r="F108" s="26">
        <v>0</v>
      </c>
      <c r="G108" s="26">
        <v>0</v>
      </c>
      <c r="H108" s="26">
        <v>10</v>
      </c>
      <c r="I108" s="26">
        <v>0</v>
      </c>
      <c r="J108" s="26">
        <v>0</v>
      </c>
      <c r="K108" s="26">
        <v>60</v>
      </c>
      <c r="L108" s="26">
        <v>0</v>
      </c>
      <c r="M108" s="26">
        <v>70</v>
      </c>
      <c r="N108" s="26">
        <v>10</v>
      </c>
      <c r="O108" s="26">
        <v>10</v>
      </c>
      <c r="P108" s="26">
        <v>69.3</v>
      </c>
      <c r="Q108" s="26">
        <v>68</v>
      </c>
      <c r="R108" s="41">
        <v>69</v>
      </c>
    </row>
    <row r="109" spans="1:18" x14ac:dyDescent="0.2">
      <c r="A109" s="19" t="s">
        <v>873</v>
      </c>
      <c r="B109" s="20">
        <v>28</v>
      </c>
      <c r="C109" s="26">
        <v>7.1428570000000002</v>
      </c>
      <c r="D109" s="26">
        <v>10.714286</v>
      </c>
      <c r="E109" s="26">
        <v>28.571428999999998</v>
      </c>
      <c r="F109" s="26">
        <v>25</v>
      </c>
      <c r="G109" s="26">
        <v>10.714286</v>
      </c>
      <c r="H109" s="26">
        <v>14.285714</v>
      </c>
      <c r="I109" s="26">
        <v>3.5714290000000002</v>
      </c>
      <c r="J109" s="26">
        <v>0</v>
      </c>
      <c r="K109" s="26">
        <v>39.285713999999999</v>
      </c>
      <c r="L109" s="26">
        <v>35.714286000000001</v>
      </c>
      <c r="M109" s="26">
        <v>92.857142999999994</v>
      </c>
      <c r="N109" s="26">
        <v>53.571429000000002</v>
      </c>
      <c r="O109" s="26">
        <v>17.857143000000001</v>
      </c>
      <c r="P109" s="26">
        <v>76.357142999999994</v>
      </c>
      <c r="Q109" s="26">
        <v>75</v>
      </c>
      <c r="R109" s="41" t="s">
        <v>374</v>
      </c>
    </row>
    <row r="110" spans="1:18" x14ac:dyDescent="0.2">
      <c r="A110" s="18" t="s">
        <v>142</v>
      </c>
      <c r="B110" s="18"/>
      <c r="C110" s="18"/>
      <c r="D110" s="18"/>
      <c r="E110" s="18"/>
      <c r="F110" s="18"/>
      <c r="G110" s="18"/>
      <c r="H110" s="18"/>
      <c r="I110" s="18"/>
      <c r="J110" s="18"/>
      <c r="K110" s="18"/>
      <c r="L110" s="18"/>
      <c r="M110" s="18"/>
      <c r="N110" s="18"/>
      <c r="O110" s="18"/>
      <c r="P110" s="18"/>
      <c r="Q110" s="51"/>
      <c r="R110" s="39"/>
    </row>
    <row r="111" spans="1:18" x14ac:dyDescent="0.2">
      <c r="A111" s="19" t="s">
        <v>896</v>
      </c>
      <c r="B111" s="20">
        <v>90</v>
      </c>
      <c r="C111" s="26">
        <v>34.444443999999997</v>
      </c>
      <c r="D111" s="26">
        <v>27.777778000000001</v>
      </c>
      <c r="E111" s="26">
        <v>12.222222</v>
      </c>
      <c r="F111" s="26">
        <v>13.333333</v>
      </c>
      <c r="G111" s="26">
        <v>3.3333330000000001</v>
      </c>
      <c r="H111" s="26">
        <v>7.7777779999999996</v>
      </c>
      <c r="I111" s="26">
        <v>1.111111</v>
      </c>
      <c r="J111" s="26">
        <v>0</v>
      </c>
      <c r="K111" s="26">
        <v>40</v>
      </c>
      <c r="L111" s="26">
        <v>16.666667</v>
      </c>
      <c r="M111" s="26">
        <v>65.555555999999996</v>
      </c>
      <c r="N111" s="26">
        <v>25.555555999999999</v>
      </c>
      <c r="O111" s="26">
        <v>8.8888890000000007</v>
      </c>
      <c r="P111" s="26">
        <v>69.466667000000001</v>
      </c>
      <c r="Q111" s="26">
        <v>67.5</v>
      </c>
      <c r="R111" s="41">
        <v>62</v>
      </c>
    </row>
    <row r="112" spans="1:18" x14ac:dyDescent="0.2">
      <c r="A112" s="19" t="s">
        <v>897</v>
      </c>
      <c r="B112" s="20">
        <v>307</v>
      </c>
      <c r="C112" s="26">
        <v>37.785015999999999</v>
      </c>
      <c r="D112" s="26">
        <v>28.664494999999999</v>
      </c>
      <c r="E112" s="26">
        <v>19.543973999999999</v>
      </c>
      <c r="F112" s="26">
        <v>9.1205210000000001</v>
      </c>
      <c r="G112" s="26">
        <v>2.9315959999999999</v>
      </c>
      <c r="H112" s="26">
        <v>1.6286639999999999</v>
      </c>
      <c r="I112" s="26">
        <v>0.32573299999999999</v>
      </c>
      <c r="J112" s="26">
        <v>0</v>
      </c>
      <c r="K112" s="26">
        <v>48.208469000000001</v>
      </c>
      <c r="L112" s="26">
        <v>12.052117000000001</v>
      </c>
      <c r="M112" s="26">
        <v>62.214984000000001</v>
      </c>
      <c r="N112" s="26">
        <v>14.006515</v>
      </c>
      <c r="O112" s="26">
        <v>1.9543969999999999</v>
      </c>
      <c r="P112" s="26">
        <v>67.781758999999994</v>
      </c>
      <c r="Q112" s="26">
        <v>67</v>
      </c>
      <c r="R112" s="41">
        <v>63</v>
      </c>
    </row>
    <row r="113" spans="1:18" x14ac:dyDescent="0.2">
      <c r="A113" s="19" t="s">
        <v>898</v>
      </c>
      <c r="B113" s="20">
        <v>392</v>
      </c>
      <c r="C113" s="26">
        <v>26.785713999999999</v>
      </c>
      <c r="D113" s="26">
        <v>25.255102000000001</v>
      </c>
      <c r="E113" s="26">
        <v>20.663264999999999</v>
      </c>
      <c r="F113" s="26">
        <v>16.071428999999998</v>
      </c>
      <c r="G113" s="26">
        <v>9.1836730000000006</v>
      </c>
      <c r="H113" s="26">
        <v>2.040816</v>
      </c>
      <c r="I113" s="26">
        <v>0</v>
      </c>
      <c r="J113" s="26">
        <v>0</v>
      </c>
      <c r="K113" s="26">
        <v>45.918367000000003</v>
      </c>
      <c r="L113" s="26">
        <v>25.255102000000001</v>
      </c>
      <c r="M113" s="26">
        <v>73.214286000000001</v>
      </c>
      <c r="N113" s="26">
        <v>27.295918</v>
      </c>
      <c r="O113" s="26">
        <v>2.040816</v>
      </c>
      <c r="P113" s="26">
        <v>69.997449000000003</v>
      </c>
      <c r="Q113" s="26">
        <v>69</v>
      </c>
      <c r="R113" s="41">
        <v>71</v>
      </c>
    </row>
    <row r="114" spans="1:18" x14ac:dyDescent="0.2">
      <c r="A114" s="19" t="s">
        <v>899</v>
      </c>
      <c r="B114" s="20">
        <v>379</v>
      </c>
      <c r="C114" s="26">
        <v>14.248021</v>
      </c>
      <c r="D114" s="26">
        <v>22.955145000000002</v>
      </c>
      <c r="E114" s="26">
        <v>19.525065999999999</v>
      </c>
      <c r="F114" s="26">
        <v>23.482849999999999</v>
      </c>
      <c r="G114" s="26">
        <v>12.137203</v>
      </c>
      <c r="H114" s="26">
        <v>5.5408970000000002</v>
      </c>
      <c r="I114" s="26">
        <v>2.1108180000000001</v>
      </c>
      <c r="J114" s="26">
        <v>0</v>
      </c>
      <c r="K114" s="26">
        <v>42.480210999999997</v>
      </c>
      <c r="L114" s="26">
        <v>35.620052999999999</v>
      </c>
      <c r="M114" s="26">
        <v>85.751979000000006</v>
      </c>
      <c r="N114" s="26">
        <v>43.271768000000002</v>
      </c>
      <c r="O114" s="26">
        <v>7.6517150000000003</v>
      </c>
      <c r="P114" s="26">
        <v>72.907651999999999</v>
      </c>
      <c r="Q114" s="26">
        <v>72</v>
      </c>
      <c r="R114" s="41">
        <v>75</v>
      </c>
    </row>
    <row r="115" spans="1:18" x14ac:dyDescent="0.2">
      <c r="A115" s="19" t="s">
        <v>900</v>
      </c>
      <c r="B115" s="20">
        <v>951</v>
      </c>
      <c r="C115" s="26">
        <v>7.4658249999999997</v>
      </c>
      <c r="D115" s="26">
        <v>12.933754</v>
      </c>
      <c r="E115" s="26">
        <v>22.082018999999999</v>
      </c>
      <c r="F115" s="26">
        <v>23.133544000000001</v>
      </c>
      <c r="G115" s="26">
        <v>17.455310000000001</v>
      </c>
      <c r="H115" s="26">
        <v>9.6740270000000006</v>
      </c>
      <c r="I115" s="26">
        <v>6.0988429999999996</v>
      </c>
      <c r="J115" s="26">
        <v>1.156677</v>
      </c>
      <c r="K115" s="26">
        <v>35.015773000000003</v>
      </c>
      <c r="L115" s="26">
        <v>40.588853999999998</v>
      </c>
      <c r="M115" s="26">
        <v>92.534175000000005</v>
      </c>
      <c r="N115" s="26">
        <v>57.518402000000002</v>
      </c>
      <c r="O115" s="26">
        <v>16.929548</v>
      </c>
      <c r="P115" s="26">
        <v>76.478443999999996</v>
      </c>
      <c r="Q115" s="26">
        <v>76</v>
      </c>
      <c r="R115" s="41">
        <v>77</v>
      </c>
    </row>
    <row r="116" spans="1:18" x14ac:dyDescent="0.2">
      <c r="A116" s="19" t="s">
        <v>873</v>
      </c>
      <c r="B116" s="20">
        <v>69</v>
      </c>
      <c r="C116" s="26">
        <v>14.492754</v>
      </c>
      <c r="D116" s="26">
        <v>14.492754</v>
      </c>
      <c r="E116" s="26">
        <v>18.840579999999999</v>
      </c>
      <c r="F116" s="26">
        <v>21.739129999999999</v>
      </c>
      <c r="G116" s="26">
        <v>20.289854999999999</v>
      </c>
      <c r="H116" s="26">
        <v>5.7971009999999996</v>
      </c>
      <c r="I116" s="26">
        <v>4.3478260000000004</v>
      </c>
      <c r="J116" s="26">
        <v>0</v>
      </c>
      <c r="K116" s="26">
        <v>33.333333000000003</v>
      </c>
      <c r="L116" s="26">
        <v>42.028986000000003</v>
      </c>
      <c r="M116" s="26">
        <v>85.507245999999995</v>
      </c>
      <c r="N116" s="26">
        <v>52.173912999999999</v>
      </c>
      <c r="O116" s="26">
        <v>10.144928</v>
      </c>
      <c r="P116" s="26">
        <v>74.434782999999996</v>
      </c>
      <c r="Q116" s="26">
        <v>75</v>
      </c>
      <c r="R116" s="41">
        <v>80</v>
      </c>
    </row>
    <row r="117" spans="1:18" x14ac:dyDescent="0.2">
      <c r="A117" s="18" t="s">
        <v>143</v>
      </c>
      <c r="B117" s="18"/>
      <c r="C117" s="18"/>
      <c r="D117" s="18"/>
      <c r="E117" s="18"/>
      <c r="F117" s="18"/>
      <c r="G117" s="18"/>
      <c r="H117" s="18"/>
      <c r="I117" s="18"/>
      <c r="J117" s="18"/>
      <c r="K117" s="18"/>
      <c r="L117" s="18"/>
      <c r="M117" s="18"/>
      <c r="N117" s="18"/>
      <c r="O117" s="18"/>
      <c r="P117" s="18"/>
      <c r="Q117" s="51"/>
      <c r="R117" s="39"/>
    </row>
    <row r="118" spans="1:18" x14ac:dyDescent="0.2">
      <c r="A118" s="21" t="s">
        <v>901</v>
      </c>
      <c r="B118" s="21"/>
      <c r="C118" s="21"/>
      <c r="D118" s="21"/>
      <c r="E118" s="21"/>
      <c r="F118" s="21"/>
      <c r="G118" s="21"/>
      <c r="H118" s="21"/>
      <c r="I118" s="21"/>
      <c r="J118" s="21"/>
      <c r="K118" s="21"/>
      <c r="L118" s="21"/>
      <c r="M118" s="21"/>
      <c r="N118" s="21"/>
      <c r="O118" s="21"/>
      <c r="P118" s="21"/>
      <c r="Q118" s="52"/>
      <c r="R118" s="44"/>
    </row>
    <row r="119" spans="1:18" x14ac:dyDescent="0.2">
      <c r="A119" s="19" t="s">
        <v>902</v>
      </c>
      <c r="B119" s="20">
        <v>546</v>
      </c>
      <c r="C119" s="26">
        <v>26.556777</v>
      </c>
      <c r="D119" s="26">
        <v>25.824176000000001</v>
      </c>
      <c r="E119" s="26">
        <v>20.32967</v>
      </c>
      <c r="F119" s="26">
        <v>16.300366</v>
      </c>
      <c r="G119" s="26">
        <v>8.2417580000000008</v>
      </c>
      <c r="H119" s="26">
        <v>2.0146519999999999</v>
      </c>
      <c r="I119" s="26">
        <v>0.73260099999999995</v>
      </c>
      <c r="J119" s="26">
        <v>0</v>
      </c>
      <c r="K119" s="26">
        <v>46.153846000000001</v>
      </c>
      <c r="L119" s="26">
        <v>24.542124999999999</v>
      </c>
      <c r="M119" s="26">
        <v>73.443223000000003</v>
      </c>
      <c r="N119" s="26">
        <v>27.289377000000002</v>
      </c>
      <c r="O119" s="26">
        <v>2.7472530000000002</v>
      </c>
      <c r="P119" s="26">
        <v>70.038461999999996</v>
      </c>
      <c r="Q119" s="26">
        <v>69</v>
      </c>
      <c r="R119" s="41">
        <v>66</v>
      </c>
    </row>
    <row r="120" spans="1:18" x14ac:dyDescent="0.2">
      <c r="A120" s="19" t="s">
        <v>903</v>
      </c>
      <c r="B120" s="20">
        <v>531</v>
      </c>
      <c r="C120" s="26">
        <v>21.468927000000001</v>
      </c>
      <c r="D120" s="26">
        <v>22.598870000000002</v>
      </c>
      <c r="E120" s="26">
        <v>23.352166</v>
      </c>
      <c r="F120" s="26">
        <v>20.150659000000001</v>
      </c>
      <c r="G120" s="26">
        <v>8.8512240000000002</v>
      </c>
      <c r="H120" s="26">
        <v>3.0131830000000002</v>
      </c>
      <c r="I120" s="26">
        <v>0.56497200000000003</v>
      </c>
      <c r="J120" s="26">
        <v>0</v>
      </c>
      <c r="K120" s="26">
        <v>45.951036000000002</v>
      </c>
      <c r="L120" s="26">
        <v>29.001882999999999</v>
      </c>
      <c r="M120" s="26">
        <v>78.531073000000006</v>
      </c>
      <c r="N120" s="26">
        <v>32.580038000000002</v>
      </c>
      <c r="O120" s="26">
        <v>3.5781540000000001</v>
      </c>
      <c r="P120" s="26">
        <v>71.107344999999995</v>
      </c>
      <c r="Q120" s="26">
        <v>71</v>
      </c>
      <c r="R120" s="41">
        <v>72</v>
      </c>
    </row>
    <row r="121" spans="1:18" x14ac:dyDescent="0.2">
      <c r="A121" s="19" t="s">
        <v>904</v>
      </c>
      <c r="B121" s="20">
        <v>205</v>
      </c>
      <c r="C121" s="26">
        <v>22.926829000000001</v>
      </c>
      <c r="D121" s="26">
        <v>21.951219999999999</v>
      </c>
      <c r="E121" s="26">
        <v>24.878049000000001</v>
      </c>
      <c r="F121" s="26">
        <v>15.121950999999999</v>
      </c>
      <c r="G121" s="26">
        <v>9.2682929999999999</v>
      </c>
      <c r="H121" s="26">
        <v>3.9024390000000002</v>
      </c>
      <c r="I121" s="26">
        <v>1.95122</v>
      </c>
      <c r="J121" s="26">
        <v>0</v>
      </c>
      <c r="K121" s="26">
        <v>46.829267999999999</v>
      </c>
      <c r="L121" s="26">
        <v>24.390243999999999</v>
      </c>
      <c r="M121" s="26">
        <v>77.073171000000002</v>
      </c>
      <c r="N121" s="26">
        <v>30.243901999999999</v>
      </c>
      <c r="O121" s="26">
        <v>5.8536590000000004</v>
      </c>
      <c r="P121" s="26">
        <v>71.273171000000005</v>
      </c>
      <c r="Q121" s="26">
        <v>70</v>
      </c>
      <c r="R121" s="41" t="s">
        <v>375</v>
      </c>
    </row>
    <row r="122" spans="1:18" x14ac:dyDescent="0.2">
      <c r="A122" s="19" t="s">
        <v>905</v>
      </c>
      <c r="B122" s="20">
        <v>762</v>
      </c>
      <c r="C122" s="26">
        <v>8.2677169999999993</v>
      </c>
      <c r="D122" s="26">
        <v>13.254593</v>
      </c>
      <c r="E122" s="26">
        <v>18.24147</v>
      </c>
      <c r="F122" s="26">
        <v>22.440944999999999</v>
      </c>
      <c r="G122" s="26">
        <v>17.716535</v>
      </c>
      <c r="H122" s="26">
        <v>11.548556</v>
      </c>
      <c r="I122" s="26">
        <v>7.086614</v>
      </c>
      <c r="J122" s="26">
        <v>1.44357</v>
      </c>
      <c r="K122" s="26">
        <v>31.496062999999999</v>
      </c>
      <c r="L122" s="26">
        <v>40.15748</v>
      </c>
      <c r="M122" s="26">
        <v>91.732282999999995</v>
      </c>
      <c r="N122" s="26">
        <v>60.236220000000003</v>
      </c>
      <c r="O122" s="26">
        <v>20.07874</v>
      </c>
      <c r="P122" s="26">
        <v>76.859579999999994</v>
      </c>
      <c r="Q122" s="26">
        <v>77</v>
      </c>
      <c r="R122" s="41">
        <v>75</v>
      </c>
    </row>
    <row r="123" spans="1:18" x14ac:dyDescent="0.2">
      <c r="A123" s="19" t="s">
        <v>873</v>
      </c>
      <c r="B123" s="20">
        <v>144</v>
      </c>
      <c r="C123" s="26">
        <v>12.5</v>
      </c>
      <c r="D123" s="26">
        <v>17.361111000000001</v>
      </c>
      <c r="E123" s="26">
        <v>16.666667</v>
      </c>
      <c r="F123" s="26">
        <v>20.138888999999999</v>
      </c>
      <c r="G123" s="26">
        <v>19.444444000000001</v>
      </c>
      <c r="H123" s="26">
        <v>9.7222220000000004</v>
      </c>
      <c r="I123" s="26">
        <v>4.1666670000000003</v>
      </c>
      <c r="J123" s="26">
        <v>0</v>
      </c>
      <c r="K123" s="26">
        <v>34.027777999999998</v>
      </c>
      <c r="L123" s="26">
        <v>39.583333000000003</v>
      </c>
      <c r="M123" s="26">
        <v>87.5</v>
      </c>
      <c r="N123" s="26">
        <v>53.472222000000002</v>
      </c>
      <c r="O123" s="26">
        <v>13.888889000000001</v>
      </c>
      <c r="P123" s="26">
        <v>75.152777999999998</v>
      </c>
      <c r="Q123" s="26">
        <v>75.5</v>
      </c>
      <c r="R123" s="41">
        <v>71</v>
      </c>
    </row>
    <row r="124" spans="1:18" x14ac:dyDescent="0.2">
      <c r="A124" s="18" t="s">
        <v>143</v>
      </c>
      <c r="B124" s="18"/>
      <c r="C124" s="18"/>
      <c r="D124" s="18"/>
      <c r="E124" s="18"/>
      <c r="F124" s="18"/>
      <c r="G124" s="18"/>
      <c r="H124" s="18"/>
      <c r="I124" s="18"/>
      <c r="J124" s="18"/>
      <c r="K124" s="18"/>
      <c r="L124" s="18"/>
      <c r="M124" s="18"/>
      <c r="N124" s="18"/>
      <c r="O124" s="18"/>
      <c r="P124" s="18"/>
      <c r="Q124" s="51"/>
      <c r="R124" s="39"/>
    </row>
    <row r="125" spans="1:18" x14ac:dyDescent="0.2">
      <c r="A125" s="21" t="s">
        <v>906</v>
      </c>
      <c r="B125" s="21"/>
      <c r="C125" s="21"/>
      <c r="D125" s="21"/>
      <c r="E125" s="21"/>
      <c r="F125" s="21"/>
      <c r="G125" s="21"/>
      <c r="H125" s="21"/>
      <c r="I125" s="21"/>
      <c r="J125" s="21"/>
      <c r="K125" s="21"/>
      <c r="L125" s="21"/>
      <c r="M125" s="21"/>
      <c r="N125" s="21"/>
      <c r="O125" s="21"/>
      <c r="P125" s="21"/>
      <c r="Q125" s="52"/>
      <c r="R125" s="44"/>
    </row>
    <row r="126" spans="1:18" x14ac:dyDescent="0.2">
      <c r="A126" s="19" t="s">
        <v>902</v>
      </c>
      <c r="B126" s="20">
        <v>285</v>
      </c>
      <c r="C126" s="26">
        <v>40.350876999999997</v>
      </c>
      <c r="D126" s="26">
        <v>30.175439000000001</v>
      </c>
      <c r="E126" s="26">
        <v>16.842105</v>
      </c>
      <c r="F126" s="26">
        <v>9.8245609999999992</v>
      </c>
      <c r="G126" s="26">
        <v>2.45614</v>
      </c>
      <c r="H126" s="26">
        <v>0.35087699999999999</v>
      </c>
      <c r="I126" s="26">
        <v>0</v>
      </c>
      <c r="J126" s="26">
        <v>0</v>
      </c>
      <c r="K126" s="26">
        <v>47.017544000000001</v>
      </c>
      <c r="L126" s="26">
        <v>12.280702</v>
      </c>
      <c r="M126" s="26">
        <v>59.649123000000003</v>
      </c>
      <c r="N126" s="26">
        <v>12.631579</v>
      </c>
      <c r="O126" s="26">
        <v>0.35087699999999999</v>
      </c>
      <c r="P126" s="26">
        <v>67.157894999999996</v>
      </c>
      <c r="Q126" s="26">
        <v>66</v>
      </c>
      <c r="R126" s="41" t="s">
        <v>376</v>
      </c>
    </row>
    <row r="127" spans="1:18" x14ac:dyDescent="0.2">
      <c r="A127" s="19" t="s">
        <v>903</v>
      </c>
      <c r="B127" s="20">
        <v>217</v>
      </c>
      <c r="C127" s="26">
        <v>29.493088</v>
      </c>
      <c r="D127" s="26">
        <v>25.806452</v>
      </c>
      <c r="E127" s="26">
        <v>22.580645000000001</v>
      </c>
      <c r="F127" s="26">
        <v>14.285714</v>
      </c>
      <c r="G127" s="26">
        <v>6.9124420000000004</v>
      </c>
      <c r="H127" s="26">
        <v>0.46082899999999999</v>
      </c>
      <c r="I127" s="26">
        <v>0.46082899999999999</v>
      </c>
      <c r="J127" s="26">
        <v>0</v>
      </c>
      <c r="K127" s="26">
        <v>48.387096999999997</v>
      </c>
      <c r="L127" s="26">
        <v>21.198156999999998</v>
      </c>
      <c r="M127" s="26">
        <v>70.506912</v>
      </c>
      <c r="N127" s="26">
        <v>22.119816</v>
      </c>
      <c r="O127" s="26">
        <v>0.92165900000000001</v>
      </c>
      <c r="P127" s="26">
        <v>69.175115000000005</v>
      </c>
      <c r="Q127" s="26">
        <v>68</v>
      </c>
      <c r="R127" s="41">
        <v>64</v>
      </c>
    </row>
    <row r="128" spans="1:18" x14ac:dyDescent="0.2">
      <c r="A128" s="19" t="s">
        <v>904</v>
      </c>
      <c r="B128" s="20">
        <v>142</v>
      </c>
      <c r="C128" s="26">
        <v>30.281690000000001</v>
      </c>
      <c r="D128" s="26">
        <v>26.056338</v>
      </c>
      <c r="E128" s="26">
        <v>24.647887000000001</v>
      </c>
      <c r="F128" s="26">
        <v>11.971831</v>
      </c>
      <c r="G128" s="26">
        <v>4.9295770000000001</v>
      </c>
      <c r="H128" s="26">
        <v>2.112676</v>
      </c>
      <c r="I128" s="26">
        <v>0</v>
      </c>
      <c r="J128" s="26">
        <v>0</v>
      </c>
      <c r="K128" s="26">
        <v>50.704225000000001</v>
      </c>
      <c r="L128" s="26">
        <v>16.901408</v>
      </c>
      <c r="M128" s="26">
        <v>69.718310000000002</v>
      </c>
      <c r="N128" s="26">
        <v>19.014085000000001</v>
      </c>
      <c r="O128" s="26">
        <v>2.112676</v>
      </c>
      <c r="P128" s="26">
        <v>68.887324000000007</v>
      </c>
      <c r="Q128" s="26">
        <v>68</v>
      </c>
      <c r="R128" s="41">
        <v>66</v>
      </c>
    </row>
    <row r="129" spans="1:18" x14ac:dyDescent="0.2">
      <c r="A129" s="19" t="s">
        <v>905</v>
      </c>
      <c r="B129" s="20">
        <v>1184</v>
      </c>
      <c r="C129" s="26">
        <v>11.570945999999999</v>
      </c>
      <c r="D129" s="26">
        <v>16.638514000000001</v>
      </c>
      <c r="E129" s="26">
        <v>21.030404999999998</v>
      </c>
      <c r="F129" s="26">
        <v>22.297297</v>
      </c>
      <c r="G129" s="26">
        <v>15.033784000000001</v>
      </c>
      <c r="H129" s="26">
        <v>7.6013510000000002</v>
      </c>
      <c r="I129" s="26">
        <v>4.8986489999999998</v>
      </c>
      <c r="J129" s="26">
        <v>0.92905400000000005</v>
      </c>
      <c r="K129" s="26">
        <v>37.668919000000002</v>
      </c>
      <c r="L129" s="26">
        <v>37.331080999999998</v>
      </c>
      <c r="M129" s="26">
        <v>88.429053999999994</v>
      </c>
      <c r="N129" s="26">
        <v>50.760134999999998</v>
      </c>
      <c r="O129" s="26">
        <v>13.429054000000001</v>
      </c>
      <c r="P129" s="26">
        <v>74.9375</v>
      </c>
      <c r="Q129" s="26">
        <v>75</v>
      </c>
      <c r="R129" s="41">
        <v>75</v>
      </c>
    </row>
    <row r="130" spans="1:18" x14ac:dyDescent="0.2">
      <c r="A130" s="19" t="s">
        <v>873</v>
      </c>
      <c r="B130" s="20">
        <v>360</v>
      </c>
      <c r="C130" s="26">
        <v>7.7777779999999996</v>
      </c>
      <c r="D130" s="26">
        <v>15.555555999999999</v>
      </c>
      <c r="E130" s="26">
        <v>18.888888999999999</v>
      </c>
      <c r="F130" s="26">
        <v>24.166667</v>
      </c>
      <c r="G130" s="26">
        <v>18.611111000000001</v>
      </c>
      <c r="H130" s="26">
        <v>11.666667</v>
      </c>
      <c r="I130" s="26">
        <v>3.3333330000000001</v>
      </c>
      <c r="J130" s="26">
        <v>0</v>
      </c>
      <c r="K130" s="26">
        <v>34.444443999999997</v>
      </c>
      <c r="L130" s="26">
        <v>42.777777999999998</v>
      </c>
      <c r="M130" s="26">
        <v>92.222222000000002</v>
      </c>
      <c r="N130" s="26">
        <v>57.777777999999998</v>
      </c>
      <c r="O130" s="26">
        <v>15</v>
      </c>
      <c r="P130" s="26">
        <v>75.944444000000004</v>
      </c>
      <c r="Q130" s="26">
        <v>76</v>
      </c>
      <c r="R130" s="41">
        <v>77</v>
      </c>
    </row>
    <row r="131" spans="1:18" x14ac:dyDescent="0.2">
      <c r="A131" s="18" t="s">
        <v>143</v>
      </c>
      <c r="B131" s="18"/>
      <c r="C131" s="18"/>
      <c r="D131" s="18"/>
      <c r="E131" s="18"/>
      <c r="F131" s="18"/>
      <c r="G131" s="18"/>
      <c r="H131" s="18"/>
      <c r="I131" s="18"/>
      <c r="J131" s="18"/>
      <c r="K131" s="18"/>
      <c r="L131" s="18"/>
      <c r="M131" s="18"/>
      <c r="N131" s="18"/>
      <c r="O131" s="18"/>
      <c r="P131" s="18"/>
      <c r="Q131" s="51"/>
      <c r="R131" s="39"/>
    </row>
    <row r="132" spans="1:18" x14ac:dyDescent="0.2">
      <c r="A132" s="21" t="s">
        <v>907</v>
      </c>
      <c r="B132" s="21"/>
      <c r="C132" s="21"/>
      <c r="D132" s="21"/>
      <c r="E132" s="21"/>
      <c r="F132" s="21"/>
      <c r="G132" s="21"/>
      <c r="H132" s="21"/>
      <c r="I132" s="21"/>
      <c r="J132" s="21"/>
      <c r="K132" s="21"/>
      <c r="L132" s="21"/>
      <c r="M132" s="21"/>
      <c r="N132" s="21"/>
      <c r="O132" s="21"/>
      <c r="P132" s="21"/>
      <c r="Q132" s="52"/>
      <c r="R132" s="44"/>
    </row>
    <row r="133" spans="1:18" x14ac:dyDescent="0.2">
      <c r="A133" s="19" t="s">
        <v>902</v>
      </c>
      <c r="B133" s="20">
        <v>330</v>
      </c>
      <c r="C133" s="26">
        <v>30.909091</v>
      </c>
      <c r="D133" s="26">
        <v>30.30303</v>
      </c>
      <c r="E133" s="26">
        <v>20.909091</v>
      </c>
      <c r="F133" s="26">
        <v>12.727273</v>
      </c>
      <c r="G133" s="26">
        <v>3.6363639999999999</v>
      </c>
      <c r="H133" s="26">
        <v>0.90909099999999998</v>
      </c>
      <c r="I133" s="26">
        <v>0.60606099999999996</v>
      </c>
      <c r="J133" s="26">
        <v>0</v>
      </c>
      <c r="K133" s="26">
        <v>51.212121000000003</v>
      </c>
      <c r="L133" s="26">
        <v>16.363636</v>
      </c>
      <c r="M133" s="26">
        <v>69.090908999999996</v>
      </c>
      <c r="N133" s="26">
        <v>17.878788</v>
      </c>
      <c r="O133" s="26">
        <v>1.5151520000000001</v>
      </c>
      <c r="P133" s="26">
        <v>68.527272999999994</v>
      </c>
      <c r="Q133" s="26">
        <v>67</v>
      </c>
      <c r="R133" s="41">
        <v>66</v>
      </c>
    </row>
    <row r="134" spans="1:18" x14ac:dyDescent="0.2">
      <c r="A134" s="19" t="s">
        <v>903</v>
      </c>
      <c r="B134" s="20">
        <v>326</v>
      </c>
      <c r="C134" s="26">
        <v>23.926380000000002</v>
      </c>
      <c r="D134" s="26">
        <v>27.300612999999998</v>
      </c>
      <c r="E134" s="26">
        <v>25.153373999999999</v>
      </c>
      <c r="F134" s="26">
        <v>15.030675</v>
      </c>
      <c r="G134" s="26">
        <v>6.4417179999999998</v>
      </c>
      <c r="H134" s="26">
        <v>1.8404910000000001</v>
      </c>
      <c r="I134" s="26">
        <v>0</v>
      </c>
      <c r="J134" s="26">
        <v>0.30674800000000002</v>
      </c>
      <c r="K134" s="26">
        <v>52.453988000000003</v>
      </c>
      <c r="L134" s="26">
        <v>21.472393</v>
      </c>
      <c r="M134" s="26">
        <v>76.073620000000005</v>
      </c>
      <c r="N134" s="26">
        <v>23.619631999999999</v>
      </c>
      <c r="O134" s="26">
        <v>2.1472389999999999</v>
      </c>
      <c r="P134" s="26">
        <v>69.874233000000004</v>
      </c>
      <c r="Q134" s="26">
        <v>69</v>
      </c>
      <c r="R134" s="41">
        <v>71</v>
      </c>
    </row>
    <row r="135" spans="1:18" x14ac:dyDescent="0.2">
      <c r="A135" s="19" t="s">
        <v>904</v>
      </c>
      <c r="B135" s="20">
        <v>133</v>
      </c>
      <c r="C135" s="26">
        <v>35.338346000000001</v>
      </c>
      <c r="D135" s="26">
        <v>27.067668999999999</v>
      </c>
      <c r="E135" s="26">
        <v>17.293233000000001</v>
      </c>
      <c r="F135" s="26">
        <v>12.781955</v>
      </c>
      <c r="G135" s="26">
        <v>5.2631579999999998</v>
      </c>
      <c r="H135" s="26">
        <v>2.2556389999999999</v>
      </c>
      <c r="I135" s="26">
        <v>0</v>
      </c>
      <c r="J135" s="26">
        <v>0</v>
      </c>
      <c r="K135" s="26">
        <v>44.360902000000003</v>
      </c>
      <c r="L135" s="26">
        <v>18.045113000000001</v>
      </c>
      <c r="M135" s="26">
        <v>64.661653999999999</v>
      </c>
      <c r="N135" s="26">
        <v>20.300751999999999</v>
      </c>
      <c r="O135" s="26">
        <v>2.2556389999999999</v>
      </c>
      <c r="P135" s="26">
        <v>68.503759000000002</v>
      </c>
      <c r="Q135" s="26">
        <v>67</v>
      </c>
      <c r="R135" s="41" t="s">
        <v>377</v>
      </c>
    </row>
    <row r="136" spans="1:18" x14ac:dyDescent="0.2">
      <c r="A136" s="19" t="s">
        <v>905</v>
      </c>
      <c r="B136" s="20">
        <v>1070</v>
      </c>
      <c r="C136" s="26">
        <v>12.336449</v>
      </c>
      <c r="D136" s="26">
        <v>15.046728999999999</v>
      </c>
      <c r="E136" s="26">
        <v>19.906542000000002</v>
      </c>
      <c r="F136" s="26">
        <v>22.897196000000001</v>
      </c>
      <c r="G136" s="26">
        <v>15.607476999999999</v>
      </c>
      <c r="H136" s="26">
        <v>8.0373830000000002</v>
      </c>
      <c r="I136" s="26">
        <v>5.2336450000000001</v>
      </c>
      <c r="J136" s="26">
        <v>0.93457900000000005</v>
      </c>
      <c r="K136" s="26">
        <v>34.953271000000001</v>
      </c>
      <c r="L136" s="26">
        <v>38.504672999999997</v>
      </c>
      <c r="M136" s="26">
        <v>87.663550999999998</v>
      </c>
      <c r="N136" s="26">
        <v>52.710279999999997</v>
      </c>
      <c r="O136" s="26">
        <v>14.205607000000001</v>
      </c>
      <c r="P136" s="26">
        <v>75.157009000000002</v>
      </c>
      <c r="Q136" s="26">
        <v>75</v>
      </c>
      <c r="R136" s="41">
        <v>75</v>
      </c>
    </row>
    <row r="137" spans="1:18" x14ac:dyDescent="0.2">
      <c r="A137" s="19" t="s">
        <v>873</v>
      </c>
      <c r="B137" s="20">
        <v>329</v>
      </c>
      <c r="C137" s="26">
        <v>8.5106380000000001</v>
      </c>
      <c r="D137" s="26">
        <v>13.981763000000001</v>
      </c>
      <c r="E137" s="26">
        <v>18.844985000000001</v>
      </c>
      <c r="F137" s="26">
        <v>22.492401000000001</v>
      </c>
      <c r="G137" s="26">
        <v>20.364742</v>
      </c>
      <c r="H137" s="26">
        <v>11.854103</v>
      </c>
      <c r="I137" s="26">
        <v>3.951368</v>
      </c>
      <c r="J137" s="26">
        <v>0</v>
      </c>
      <c r="K137" s="26">
        <v>32.826748000000002</v>
      </c>
      <c r="L137" s="26">
        <v>42.857143000000001</v>
      </c>
      <c r="M137" s="26">
        <v>91.489362</v>
      </c>
      <c r="N137" s="26">
        <v>58.662613999999998</v>
      </c>
      <c r="O137" s="26">
        <v>15.805471000000001</v>
      </c>
      <c r="P137" s="26">
        <v>76.221884000000003</v>
      </c>
      <c r="Q137" s="26">
        <v>76</v>
      </c>
      <c r="R137" s="41">
        <v>77</v>
      </c>
    </row>
    <row r="138" spans="1:18" x14ac:dyDescent="0.2">
      <c r="A138" s="18" t="s">
        <v>143</v>
      </c>
      <c r="B138" s="18"/>
      <c r="C138" s="18"/>
      <c r="D138" s="18"/>
      <c r="E138" s="18"/>
      <c r="F138" s="18"/>
      <c r="G138" s="18"/>
      <c r="H138" s="18"/>
      <c r="I138" s="18"/>
      <c r="J138" s="18"/>
      <c r="K138" s="18"/>
      <c r="L138" s="18"/>
      <c r="M138" s="18"/>
      <c r="N138" s="18"/>
      <c r="O138" s="18"/>
      <c r="P138" s="18"/>
      <c r="Q138" s="51"/>
      <c r="R138" s="39"/>
    </row>
    <row r="139" spans="1:18" x14ac:dyDescent="0.2">
      <c r="A139" s="21" t="s">
        <v>908</v>
      </c>
      <c r="B139" s="21"/>
      <c r="C139" s="21"/>
      <c r="D139" s="21"/>
      <c r="E139" s="21"/>
      <c r="F139" s="21"/>
      <c r="G139" s="21"/>
      <c r="H139" s="21"/>
      <c r="I139" s="21"/>
      <c r="J139" s="21"/>
      <c r="K139" s="21"/>
      <c r="L139" s="21"/>
      <c r="M139" s="21"/>
      <c r="N139" s="21"/>
      <c r="O139" s="21"/>
      <c r="P139" s="21"/>
      <c r="Q139" s="52"/>
      <c r="R139" s="44"/>
    </row>
    <row r="140" spans="1:18" x14ac:dyDescent="0.2">
      <c r="A140" s="19" t="s">
        <v>902</v>
      </c>
      <c r="B140" s="20">
        <v>39</v>
      </c>
      <c r="C140" s="26">
        <v>20.512820999999999</v>
      </c>
      <c r="D140" s="26">
        <v>17.948718</v>
      </c>
      <c r="E140" s="26">
        <v>38.461537999999997</v>
      </c>
      <c r="F140" s="26">
        <v>15.384615</v>
      </c>
      <c r="G140" s="26">
        <v>2.5641029999999998</v>
      </c>
      <c r="H140" s="26">
        <v>5.1282050000000003</v>
      </c>
      <c r="I140" s="26">
        <v>0</v>
      </c>
      <c r="J140" s="26">
        <v>0</v>
      </c>
      <c r="K140" s="26">
        <v>56.410255999999997</v>
      </c>
      <c r="L140" s="26">
        <v>17.948718</v>
      </c>
      <c r="M140" s="26">
        <v>79.487178999999998</v>
      </c>
      <c r="N140" s="26">
        <v>23.076923000000001</v>
      </c>
      <c r="O140" s="26">
        <v>5.1282050000000003</v>
      </c>
      <c r="P140" s="26">
        <v>71.128204999999994</v>
      </c>
      <c r="Q140" s="26">
        <v>71</v>
      </c>
      <c r="R140" s="41" t="s">
        <v>378</v>
      </c>
    </row>
    <row r="141" spans="1:18" x14ac:dyDescent="0.2">
      <c r="A141" s="19" t="s">
        <v>903</v>
      </c>
      <c r="B141" s="20">
        <v>75</v>
      </c>
      <c r="C141" s="26">
        <v>30.666667</v>
      </c>
      <c r="D141" s="26">
        <v>24</v>
      </c>
      <c r="E141" s="26">
        <v>17.333333</v>
      </c>
      <c r="F141" s="26">
        <v>16</v>
      </c>
      <c r="G141" s="26">
        <v>9.3333329999999997</v>
      </c>
      <c r="H141" s="26">
        <v>2.6666669999999999</v>
      </c>
      <c r="I141" s="26">
        <v>0</v>
      </c>
      <c r="J141" s="26">
        <v>0</v>
      </c>
      <c r="K141" s="26">
        <v>41.333333000000003</v>
      </c>
      <c r="L141" s="26">
        <v>25.333333</v>
      </c>
      <c r="M141" s="26">
        <v>69.333332999999996</v>
      </c>
      <c r="N141" s="26">
        <v>28</v>
      </c>
      <c r="O141" s="26">
        <v>2.6666669999999999</v>
      </c>
      <c r="P141" s="26">
        <v>69.666667000000004</v>
      </c>
      <c r="Q141" s="26">
        <v>68</v>
      </c>
      <c r="R141" s="41">
        <v>60</v>
      </c>
    </row>
    <row r="142" spans="1:18" x14ac:dyDescent="0.2">
      <c r="A142" s="19" t="s">
        <v>904</v>
      </c>
      <c r="B142" s="20">
        <v>117</v>
      </c>
      <c r="C142" s="26">
        <v>33.333333000000003</v>
      </c>
      <c r="D142" s="26">
        <v>28.205127999999998</v>
      </c>
      <c r="E142" s="26">
        <v>19.65812</v>
      </c>
      <c r="F142" s="26">
        <v>9.4017090000000003</v>
      </c>
      <c r="G142" s="26">
        <v>5.9829059999999998</v>
      </c>
      <c r="H142" s="26">
        <v>3.418803</v>
      </c>
      <c r="I142" s="26">
        <v>0</v>
      </c>
      <c r="J142" s="26">
        <v>0</v>
      </c>
      <c r="K142" s="26">
        <v>47.863247999999999</v>
      </c>
      <c r="L142" s="26">
        <v>15.384615</v>
      </c>
      <c r="M142" s="26">
        <v>66.666667000000004</v>
      </c>
      <c r="N142" s="26">
        <v>18.803419000000002</v>
      </c>
      <c r="O142" s="26">
        <v>3.418803</v>
      </c>
      <c r="P142" s="26">
        <v>68.803419000000005</v>
      </c>
      <c r="Q142" s="26">
        <v>67</v>
      </c>
      <c r="R142" s="41">
        <v>62</v>
      </c>
    </row>
    <row r="143" spans="1:18" x14ac:dyDescent="0.2">
      <c r="A143" s="19" t="s">
        <v>905</v>
      </c>
      <c r="B143" s="20">
        <v>1288</v>
      </c>
      <c r="C143" s="26">
        <v>19.177019000000001</v>
      </c>
      <c r="D143" s="26">
        <v>19.021739</v>
      </c>
      <c r="E143" s="26">
        <v>19.021739</v>
      </c>
      <c r="F143" s="26">
        <v>19.487577999999999</v>
      </c>
      <c r="G143" s="26">
        <v>12.189441</v>
      </c>
      <c r="H143" s="26">
        <v>6.13354</v>
      </c>
      <c r="I143" s="26">
        <v>4.2701859999999998</v>
      </c>
      <c r="J143" s="26">
        <v>0.69875799999999999</v>
      </c>
      <c r="K143" s="26">
        <v>38.043478</v>
      </c>
      <c r="L143" s="26">
        <v>31.677019000000001</v>
      </c>
      <c r="M143" s="26">
        <v>80.822980999999999</v>
      </c>
      <c r="N143" s="26">
        <v>42.779502999999998</v>
      </c>
      <c r="O143" s="26">
        <v>11.102484</v>
      </c>
      <c r="P143" s="26">
        <v>73.199534</v>
      </c>
      <c r="Q143" s="26">
        <v>72</v>
      </c>
      <c r="R143" s="41">
        <v>77</v>
      </c>
    </row>
    <row r="144" spans="1:18" x14ac:dyDescent="0.2">
      <c r="A144" s="19" t="s">
        <v>873</v>
      </c>
      <c r="B144" s="20">
        <v>669</v>
      </c>
      <c r="C144" s="26">
        <v>10.463378000000001</v>
      </c>
      <c r="D144" s="26">
        <v>19.282511</v>
      </c>
      <c r="E144" s="26">
        <v>22.869955000000001</v>
      </c>
      <c r="F144" s="26">
        <v>21.973094</v>
      </c>
      <c r="G144" s="26">
        <v>15.246637</v>
      </c>
      <c r="H144" s="26">
        <v>7.4738420000000003</v>
      </c>
      <c r="I144" s="26">
        <v>2.391629</v>
      </c>
      <c r="J144" s="26">
        <v>0.298954</v>
      </c>
      <c r="K144" s="26">
        <v>42.152465999999997</v>
      </c>
      <c r="L144" s="26">
        <v>37.219731000000003</v>
      </c>
      <c r="M144" s="26">
        <v>89.536621999999994</v>
      </c>
      <c r="N144" s="26">
        <v>47.384155</v>
      </c>
      <c r="O144" s="26">
        <v>10.164425</v>
      </c>
      <c r="P144" s="26">
        <v>74.243646999999996</v>
      </c>
      <c r="Q144" s="26">
        <v>74</v>
      </c>
      <c r="R144" s="41">
        <v>71</v>
      </c>
    </row>
    <row r="145" spans="1:18" x14ac:dyDescent="0.2">
      <c r="A145" s="18" t="s">
        <v>909</v>
      </c>
      <c r="B145" s="18"/>
      <c r="C145" s="18"/>
      <c r="D145" s="18"/>
      <c r="E145" s="18"/>
      <c r="F145" s="18"/>
      <c r="G145" s="18"/>
      <c r="H145" s="18"/>
      <c r="I145" s="18"/>
      <c r="J145" s="18"/>
      <c r="K145" s="18"/>
      <c r="L145" s="18"/>
      <c r="M145" s="18"/>
      <c r="N145" s="18"/>
      <c r="O145" s="18"/>
      <c r="P145" s="18"/>
      <c r="Q145" s="51"/>
      <c r="R145" s="39"/>
    </row>
    <row r="146" spans="1:18" x14ac:dyDescent="0.2">
      <c r="A146" s="19" t="s">
        <v>910</v>
      </c>
      <c r="B146" s="20">
        <v>541</v>
      </c>
      <c r="C146" s="26">
        <v>20.147874000000002</v>
      </c>
      <c r="D146" s="26">
        <v>20.147874000000002</v>
      </c>
      <c r="E146" s="26">
        <v>18.299444999999999</v>
      </c>
      <c r="F146" s="26">
        <v>18.484287999999999</v>
      </c>
      <c r="G146" s="26">
        <v>12.569316000000001</v>
      </c>
      <c r="H146" s="26">
        <v>7.0240299999999998</v>
      </c>
      <c r="I146" s="26">
        <v>3.1423290000000001</v>
      </c>
      <c r="J146" s="26">
        <v>0.18484300000000001</v>
      </c>
      <c r="K146" s="26">
        <v>38.447319999999998</v>
      </c>
      <c r="L146" s="26">
        <v>31.053604</v>
      </c>
      <c r="M146" s="26">
        <v>79.852125999999998</v>
      </c>
      <c r="N146" s="26">
        <v>41.404806000000001</v>
      </c>
      <c r="O146" s="26">
        <v>10.351201</v>
      </c>
      <c r="P146" s="26">
        <v>72.794824000000006</v>
      </c>
      <c r="Q146" s="26">
        <v>72</v>
      </c>
      <c r="R146" s="41">
        <v>71</v>
      </c>
    </row>
    <row r="147" spans="1:18" x14ac:dyDescent="0.2">
      <c r="A147" s="19" t="s">
        <v>911</v>
      </c>
      <c r="B147" s="20">
        <v>877</v>
      </c>
      <c r="C147" s="26">
        <v>18.358039000000002</v>
      </c>
      <c r="D147" s="26">
        <v>18.244014</v>
      </c>
      <c r="E147" s="26">
        <v>20.752566000000002</v>
      </c>
      <c r="F147" s="26">
        <v>19.384264999999999</v>
      </c>
      <c r="G147" s="26">
        <v>12.884835000000001</v>
      </c>
      <c r="H147" s="26">
        <v>6.1573549999999999</v>
      </c>
      <c r="I147" s="26">
        <v>3.4207529999999999</v>
      </c>
      <c r="J147" s="26">
        <v>0.798176</v>
      </c>
      <c r="K147" s="26">
        <v>38.996578999999997</v>
      </c>
      <c r="L147" s="26">
        <v>32.269098999999997</v>
      </c>
      <c r="M147" s="26">
        <v>81.641960999999995</v>
      </c>
      <c r="N147" s="26">
        <v>42.645381999999998</v>
      </c>
      <c r="O147" s="26">
        <v>10.376283000000001</v>
      </c>
      <c r="P147" s="26">
        <v>73.273660000000007</v>
      </c>
      <c r="Q147" s="26">
        <v>73</v>
      </c>
      <c r="R147" s="41">
        <v>72</v>
      </c>
    </row>
    <row r="148" spans="1:18" x14ac:dyDescent="0.2">
      <c r="A148" s="19" t="s">
        <v>912</v>
      </c>
      <c r="B148" s="20">
        <v>543</v>
      </c>
      <c r="C148" s="26">
        <v>15.285451</v>
      </c>
      <c r="D148" s="26">
        <v>20.073664999999998</v>
      </c>
      <c r="E148" s="26">
        <v>21.731123</v>
      </c>
      <c r="F148" s="26">
        <v>20.073664999999998</v>
      </c>
      <c r="G148" s="26">
        <v>12.523020000000001</v>
      </c>
      <c r="H148" s="26">
        <v>6.6298339999999998</v>
      </c>
      <c r="I148" s="26">
        <v>3.3149169999999999</v>
      </c>
      <c r="J148" s="26">
        <v>0.36832399999999998</v>
      </c>
      <c r="K148" s="26">
        <v>41.804788000000002</v>
      </c>
      <c r="L148" s="26">
        <v>32.596685000000001</v>
      </c>
      <c r="M148" s="26">
        <v>84.714549000000005</v>
      </c>
      <c r="N148" s="26">
        <v>42.909761000000003</v>
      </c>
      <c r="O148" s="26">
        <v>10.313076000000001</v>
      </c>
      <c r="P148" s="26">
        <v>73.360957999999997</v>
      </c>
      <c r="Q148" s="26">
        <v>73</v>
      </c>
      <c r="R148" s="41">
        <v>77</v>
      </c>
    </row>
    <row r="149" spans="1:18" x14ac:dyDescent="0.2">
      <c r="A149" s="19" t="s">
        <v>913</v>
      </c>
      <c r="B149" s="20">
        <v>227</v>
      </c>
      <c r="C149" s="26">
        <v>14.977974</v>
      </c>
      <c r="D149" s="26">
        <v>23.788546</v>
      </c>
      <c r="E149" s="26">
        <v>22.026432</v>
      </c>
      <c r="F149" s="26">
        <v>21.145374</v>
      </c>
      <c r="G149" s="26">
        <v>11.013216</v>
      </c>
      <c r="H149" s="26">
        <v>3.9647579999999998</v>
      </c>
      <c r="I149" s="26">
        <v>2.6431719999999999</v>
      </c>
      <c r="J149" s="26">
        <v>0.440529</v>
      </c>
      <c r="K149" s="26">
        <v>45.814978000000004</v>
      </c>
      <c r="L149" s="26">
        <v>32.158589999999997</v>
      </c>
      <c r="M149" s="26">
        <v>85.022025999999997</v>
      </c>
      <c r="N149" s="26">
        <v>39.207048</v>
      </c>
      <c r="O149" s="26">
        <v>7.0484580000000001</v>
      </c>
      <c r="P149" s="26">
        <v>72.779736</v>
      </c>
      <c r="Q149" s="26">
        <v>72</v>
      </c>
      <c r="R149" s="41">
        <v>68</v>
      </c>
    </row>
    <row r="150" spans="1:18" x14ac:dyDescent="0.2">
      <c r="A150" s="18" t="s">
        <v>914</v>
      </c>
      <c r="B150" s="18"/>
      <c r="C150" s="18"/>
      <c r="D150" s="18"/>
      <c r="E150" s="18"/>
      <c r="F150" s="18"/>
      <c r="G150" s="18"/>
      <c r="H150" s="18"/>
      <c r="I150" s="18"/>
      <c r="J150" s="18"/>
      <c r="K150" s="18"/>
      <c r="L150" s="18"/>
      <c r="M150" s="18"/>
      <c r="N150" s="18"/>
      <c r="O150" s="18"/>
      <c r="P150" s="18"/>
      <c r="Q150" s="51"/>
      <c r="R150" s="39"/>
    </row>
    <row r="151" spans="1:18" x14ac:dyDescent="0.2">
      <c r="A151" s="19" t="s">
        <v>915</v>
      </c>
      <c r="B151" s="20">
        <v>294</v>
      </c>
      <c r="C151" s="26">
        <v>19.387754999999999</v>
      </c>
      <c r="D151" s="26">
        <v>20.748298999999999</v>
      </c>
      <c r="E151" s="26">
        <v>19.727891</v>
      </c>
      <c r="F151" s="26">
        <v>19.047619000000001</v>
      </c>
      <c r="G151" s="26">
        <v>11.224489999999999</v>
      </c>
      <c r="H151" s="26">
        <v>6.802721</v>
      </c>
      <c r="I151" s="26">
        <v>2.721088</v>
      </c>
      <c r="J151" s="26">
        <v>0.34013599999999999</v>
      </c>
      <c r="K151" s="26">
        <v>40.476190000000003</v>
      </c>
      <c r="L151" s="26">
        <v>30.272109</v>
      </c>
      <c r="M151" s="26">
        <v>80.612245000000001</v>
      </c>
      <c r="N151" s="26">
        <v>40.136054000000001</v>
      </c>
      <c r="O151" s="26">
        <v>9.8639460000000003</v>
      </c>
      <c r="P151" s="26">
        <v>72.663264999999996</v>
      </c>
      <c r="Q151" s="26">
        <v>72</v>
      </c>
      <c r="R151" s="41">
        <v>75</v>
      </c>
    </row>
    <row r="152" spans="1:18" x14ac:dyDescent="0.2">
      <c r="A152" s="19" t="s">
        <v>916</v>
      </c>
      <c r="B152" s="20">
        <v>664</v>
      </c>
      <c r="C152" s="26">
        <v>17.46988</v>
      </c>
      <c r="D152" s="26">
        <v>19.427710999999999</v>
      </c>
      <c r="E152" s="26">
        <v>19.277107999999998</v>
      </c>
      <c r="F152" s="26">
        <v>20.331325</v>
      </c>
      <c r="G152" s="26">
        <v>11.445783</v>
      </c>
      <c r="H152" s="26">
        <v>8.2831329999999994</v>
      </c>
      <c r="I152" s="26">
        <v>3.1626509999999999</v>
      </c>
      <c r="J152" s="26">
        <v>0.60241</v>
      </c>
      <c r="K152" s="26">
        <v>38.704819000000001</v>
      </c>
      <c r="L152" s="26">
        <v>31.777107999999998</v>
      </c>
      <c r="M152" s="26">
        <v>82.530119999999997</v>
      </c>
      <c r="N152" s="26">
        <v>43.825301000000003</v>
      </c>
      <c r="O152" s="26">
        <v>12.048192999999999</v>
      </c>
      <c r="P152" s="26">
        <v>73.454819000000001</v>
      </c>
      <c r="Q152" s="26">
        <v>73</v>
      </c>
      <c r="R152" s="41">
        <v>75</v>
      </c>
    </row>
    <row r="153" spans="1:18" x14ac:dyDescent="0.2">
      <c r="A153" s="19" t="s">
        <v>917</v>
      </c>
      <c r="B153" s="20">
        <v>421</v>
      </c>
      <c r="C153" s="26">
        <v>17.102138</v>
      </c>
      <c r="D153" s="26">
        <v>19.477435</v>
      </c>
      <c r="E153" s="26">
        <v>19.952494000000002</v>
      </c>
      <c r="F153" s="26">
        <v>22.565321000000001</v>
      </c>
      <c r="G153" s="26">
        <v>13.064133</v>
      </c>
      <c r="H153" s="26">
        <v>4.2755340000000004</v>
      </c>
      <c r="I153" s="26">
        <v>2.8503560000000001</v>
      </c>
      <c r="J153" s="26">
        <v>0.71258900000000003</v>
      </c>
      <c r="K153" s="26">
        <v>39.429929000000001</v>
      </c>
      <c r="L153" s="26">
        <v>35.629454000000003</v>
      </c>
      <c r="M153" s="26">
        <v>82.897862000000003</v>
      </c>
      <c r="N153" s="26">
        <v>43.467933000000002</v>
      </c>
      <c r="O153" s="26">
        <v>7.8384799999999997</v>
      </c>
      <c r="P153" s="26">
        <v>73.047505999999998</v>
      </c>
      <c r="Q153" s="26">
        <v>73</v>
      </c>
      <c r="R153" s="41">
        <v>77</v>
      </c>
    </row>
    <row r="154" spans="1:18" x14ac:dyDescent="0.2">
      <c r="A154" s="19" t="s">
        <v>918</v>
      </c>
      <c r="B154" s="20">
        <v>358</v>
      </c>
      <c r="C154" s="26">
        <v>17.039106</v>
      </c>
      <c r="D154" s="26">
        <v>17.039106</v>
      </c>
      <c r="E154" s="26">
        <v>21.229050000000001</v>
      </c>
      <c r="F154" s="26">
        <v>19.553073000000001</v>
      </c>
      <c r="G154" s="26">
        <v>16.759777</v>
      </c>
      <c r="H154" s="26">
        <v>5.027933</v>
      </c>
      <c r="I154" s="26">
        <v>2.7932959999999998</v>
      </c>
      <c r="J154" s="26">
        <v>0.55865900000000002</v>
      </c>
      <c r="K154" s="26">
        <v>38.268155999999998</v>
      </c>
      <c r="L154" s="26">
        <v>36.312849</v>
      </c>
      <c r="M154" s="26">
        <v>82.960893999999996</v>
      </c>
      <c r="N154" s="26">
        <v>44.692737000000001</v>
      </c>
      <c r="O154" s="26">
        <v>8.3798879999999993</v>
      </c>
      <c r="P154" s="26">
        <v>73.530726000000001</v>
      </c>
      <c r="Q154" s="26">
        <v>73</v>
      </c>
      <c r="R154" s="41">
        <v>71</v>
      </c>
    </row>
    <row r="155" spans="1:18" x14ac:dyDescent="0.2">
      <c r="A155" s="19" t="s">
        <v>919</v>
      </c>
      <c r="B155" s="20">
        <v>217</v>
      </c>
      <c r="C155" s="26">
        <v>17.050691</v>
      </c>
      <c r="D155" s="26">
        <v>21.658985999999999</v>
      </c>
      <c r="E155" s="26">
        <v>21.198156999999998</v>
      </c>
      <c r="F155" s="26">
        <v>18.43318</v>
      </c>
      <c r="G155" s="26">
        <v>11.981567</v>
      </c>
      <c r="H155" s="26">
        <v>5.529954</v>
      </c>
      <c r="I155" s="26">
        <v>3.686636</v>
      </c>
      <c r="J155" s="26">
        <v>0.46082899999999999</v>
      </c>
      <c r="K155" s="26">
        <v>42.857143000000001</v>
      </c>
      <c r="L155" s="26">
        <v>30.414746999999998</v>
      </c>
      <c r="M155" s="26">
        <v>82.949309</v>
      </c>
      <c r="N155" s="26">
        <v>40.092165999999999</v>
      </c>
      <c r="O155" s="26">
        <v>9.6774190000000004</v>
      </c>
      <c r="P155" s="26">
        <v>72.930875999999998</v>
      </c>
      <c r="Q155" s="26">
        <v>72</v>
      </c>
      <c r="R155" s="41">
        <v>77</v>
      </c>
    </row>
    <row r="156" spans="1:18" x14ac:dyDescent="0.2">
      <c r="A156" s="22" t="s">
        <v>920</v>
      </c>
      <c r="B156" s="23">
        <v>234</v>
      </c>
      <c r="C156" s="27">
        <v>18.803419000000002</v>
      </c>
      <c r="D156" s="27">
        <v>22.222221999999999</v>
      </c>
      <c r="E156" s="27">
        <v>24.358974</v>
      </c>
      <c r="F156" s="27">
        <v>13.247863000000001</v>
      </c>
      <c r="G156" s="27">
        <v>10.256410000000001</v>
      </c>
      <c r="H156" s="27">
        <v>5.9829059999999998</v>
      </c>
      <c r="I156" s="27">
        <v>5.1282050000000003</v>
      </c>
      <c r="J156" s="27">
        <v>0</v>
      </c>
      <c r="K156" s="27">
        <v>46.581197000000003</v>
      </c>
      <c r="L156" s="27">
        <v>23.504273999999999</v>
      </c>
      <c r="M156" s="27">
        <v>81.196580999999995</v>
      </c>
      <c r="N156" s="27">
        <v>34.615385000000003</v>
      </c>
      <c r="O156" s="27">
        <v>11.111110999999999</v>
      </c>
      <c r="P156" s="27">
        <v>72.474359000000007</v>
      </c>
      <c r="Q156" s="27">
        <v>71</v>
      </c>
      <c r="R156" s="45">
        <v>71</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0B306-F933-413A-8D17-1B101F360F85}">
  <dimension ref="A1:G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7" x14ac:dyDescent="0.2">
      <c r="A1" s="8" t="s">
        <v>126</v>
      </c>
      <c r="B1" s="9"/>
    </row>
    <row r="2" spans="1:7" x14ac:dyDescent="0.2">
      <c r="A2" s="11" t="str">
        <f xml:space="preserve"> HYPERLINK("#'目次'!B9","[3]")</f>
        <v>[3]</v>
      </c>
      <c r="B2" s="24" t="s">
        <v>352</v>
      </c>
    </row>
    <row r="3" spans="1:7" x14ac:dyDescent="0.2">
      <c r="A3" s="9" t="s">
        <v>126</v>
      </c>
      <c r="B3" s="12" t="s">
        <v>147</v>
      </c>
    </row>
    <row r="4" spans="1:7" s="15" customFormat="1" ht="62.5" x14ac:dyDescent="0.2">
      <c r="A4" s="13" t="s">
        <v>126</v>
      </c>
      <c r="B4" s="14" t="s">
        <v>831</v>
      </c>
      <c r="C4" s="14" t="s">
        <v>148</v>
      </c>
      <c r="D4" s="14" t="s">
        <v>396</v>
      </c>
      <c r="E4" s="14" t="s">
        <v>149</v>
      </c>
      <c r="F4" s="14" t="s">
        <v>150</v>
      </c>
      <c r="G4" s="14" t="s">
        <v>873</v>
      </c>
    </row>
    <row r="5" spans="1:7" x14ac:dyDescent="0.2">
      <c r="A5" s="16" t="s">
        <v>845</v>
      </c>
      <c r="B5" s="17">
        <v>2188</v>
      </c>
      <c r="C5" s="25">
        <v>6.9012799999999999</v>
      </c>
      <c r="D5" s="25">
        <v>66.087750999999997</v>
      </c>
      <c r="E5" s="25">
        <v>6.8555760000000001</v>
      </c>
      <c r="F5" s="25">
        <v>17.001828</v>
      </c>
      <c r="G5" s="25">
        <v>3.153565</v>
      </c>
    </row>
    <row r="6" spans="1:7" x14ac:dyDescent="0.2">
      <c r="A6" s="18" t="s">
        <v>846</v>
      </c>
      <c r="B6" s="18"/>
      <c r="C6" s="18"/>
      <c r="D6" s="18"/>
      <c r="E6" s="18"/>
      <c r="F6" s="18"/>
      <c r="G6" s="18"/>
    </row>
    <row r="7" spans="1:7" x14ac:dyDescent="0.2">
      <c r="A7" s="19" t="s">
        <v>847</v>
      </c>
      <c r="B7" s="20">
        <v>1092</v>
      </c>
      <c r="C7" s="26">
        <v>8.4249080000000003</v>
      </c>
      <c r="D7" s="26">
        <v>74.450548999999995</v>
      </c>
      <c r="E7" s="26">
        <v>5.9523809999999999</v>
      </c>
      <c r="F7" s="26">
        <v>7.600733</v>
      </c>
      <c r="G7" s="26">
        <v>3.5714290000000002</v>
      </c>
    </row>
    <row r="8" spans="1:7" x14ac:dyDescent="0.2">
      <c r="A8" s="19" t="s">
        <v>848</v>
      </c>
      <c r="B8" s="20">
        <v>1095</v>
      </c>
      <c r="C8" s="26">
        <v>5.388128</v>
      </c>
      <c r="D8" s="26">
        <v>57.716895000000001</v>
      </c>
      <c r="E8" s="26">
        <v>7.7625570000000002</v>
      </c>
      <c r="F8" s="26">
        <v>26.392693999999999</v>
      </c>
      <c r="G8" s="26">
        <v>2.7397260000000001</v>
      </c>
    </row>
    <row r="9" spans="1:7" x14ac:dyDescent="0.2">
      <c r="A9" s="19" t="s">
        <v>849</v>
      </c>
      <c r="B9" s="20">
        <v>1</v>
      </c>
      <c r="C9" s="26">
        <v>0</v>
      </c>
      <c r="D9" s="26">
        <v>100</v>
      </c>
      <c r="E9" s="26">
        <v>0</v>
      </c>
      <c r="F9" s="26">
        <v>0</v>
      </c>
      <c r="G9" s="26">
        <v>0</v>
      </c>
    </row>
    <row r="10" spans="1:7" x14ac:dyDescent="0.2">
      <c r="A10" s="18" t="s">
        <v>850</v>
      </c>
      <c r="B10" s="18"/>
      <c r="C10" s="18"/>
      <c r="D10" s="18"/>
      <c r="E10" s="18"/>
      <c r="F10" s="18"/>
      <c r="G10" s="18"/>
    </row>
    <row r="11" spans="1:7" x14ac:dyDescent="0.2">
      <c r="A11" s="19" t="s">
        <v>851</v>
      </c>
      <c r="B11" s="20">
        <v>387</v>
      </c>
      <c r="C11" s="26">
        <v>14.211886</v>
      </c>
      <c r="D11" s="26">
        <v>69.767442000000003</v>
      </c>
      <c r="E11" s="26">
        <v>9.3023260000000008</v>
      </c>
      <c r="F11" s="26">
        <v>4.1343670000000001</v>
      </c>
      <c r="G11" s="26">
        <v>2.5839789999999998</v>
      </c>
    </row>
    <row r="12" spans="1:7" x14ac:dyDescent="0.2">
      <c r="A12" s="19" t="s">
        <v>852</v>
      </c>
      <c r="B12" s="20">
        <v>432</v>
      </c>
      <c r="C12" s="26">
        <v>8.5648149999999994</v>
      </c>
      <c r="D12" s="26">
        <v>76.157407000000006</v>
      </c>
      <c r="E12" s="26">
        <v>7.1759259999999996</v>
      </c>
      <c r="F12" s="26">
        <v>5.3240740000000004</v>
      </c>
      <c r="G12" s="26">
        <v>2.7777780000000001</v>
      </c>
    </row>
    <row r="13" spans="1:7" x14ac:dyDescent="0.2">
      <c r="A13" s="19" t="s">
        <v>853</v>
      </c>
      <c r="B13" s="20">
        <v>449</v>
      </c>
      <c r="C13" s="26">
        <v>6.4587969999999997</v>
      </c>
      <c r="D13" s="26">
        <v>71.937639000000004</v>
      </c>
      <c r="E13" s="26">
        <v>7.1269489999999998</v>
      </c>
      <c r="F13" s="26">
        <v>11.358575</v>
      </c>
      <c r="G13" s="26">
        <v>3.1180400000000001</v>
      </c>
    </row>
    <row r="14" spans="1:7" x14ac:dyDescent="0.2">
      <c r="A14" s="19" t="s">
        <v>854</v>
      </c>
      <c r="B14" s="20">
        <v>427</v>
      </c>
      <c r="C14" s="26">
        <v>4.449649</v>
      </c>
      <c r="D14" s="26">
        <v>66.276347000000001</v>
      </c>
      <c r="E14" s="26">
        <v>8.4309130000000003</v>
      </c>
      <c r="F14" s="26">
        <v>16.627635000000001</v>
      </c>
      <c r="G14" s="26">
        <v>4.2154569999999998</v>
      </c>
    </row>
    <row r="15" spans="1:7" x14ac:dyDescent="0.2">
      <c r="A15" s="19" t="s">
        <v>855</v>
      </c>
      <c r="B15" s="20">
        <v>274</v>
      </c>
      <c r="C15" s="26">
        <v>2.919708</v>
      </c>
      <c r="D15" s="26">
        <v>60.218978</v>
      </c>
      <c r="E15" s="26">
        <v>2.554745</v>
      </c>
      <c r="F15" s="26">
        <v>31.386861</v>
      </c>
      <c r="G15" s="26">
        <v>2.919708</v>
      </c>
    </row>
    <row r="16" spans="1:7" x14ac:dyDescent="0.2">
      <c r="A16" s="19" t="s">
        <v>856</v>
      </c>
      <c r="B16" s="20">
        <v>137</v>
      </c>
      <c r="C16" s="26">
        <v>2.189781</v>
      </c>
      <c r="D16" s="26">
        <v>42.335766</v>
      </c>
      <c r="E16" s="26">
        <v>5.8394159999999999</v>
      </c>
      <c r="F16" s="26">
        <v>46.715328</v>
      </c>
      <c r="G16" s="26">
        <v>2.919708</v>
      </c>
    </row>
    <row r="17" spans="1:7" x14ac:dyDescent="0.2">
      <c r="A17" s="19" t="s">
        <v>857</v>
      </c>
      <c r="B17" s="20">
        <v>71</v>
      </c>
      <c r="C17" s="26">
        <v>0</v>
      </c>
      <c r="D17" s="26">
        <v>23.943662</v>
      </c>
      <c r="E17" s="26">
        <v>0</v>
      </c>
      <c r="F17" s="26">
        <v>71.830985999999996</v>
      </c>
      <c r="G17" s="26">
        <v>4.225352</v>
      </c>
    </row>
    <row r="18" spans="1:7" x14ac:dyDescent="0.2">
      <c r="A18" s="19" t="s">
        <v>858</v>
      </c>
      <c r="B18" s="20">
        <v>11</v>
      </c>
      <c r="C18" s="26">
        <v>0</v>
      </c>
      <c r="D18" s="26">
        <v>9.0909089999999999</v>
      </c>
      <c r="E18" s="26">
        <v>0</v>
      </c>
      <c r="F18" s="26">
        <v>90.909091000000004</v>
      </c>
      <c r="G18" s="26">
        <v>0</v>
      </c>
    </row>
    <row r="19" spans="1:7" x14ac:dyDescent="0.2">
      <c r="A19" s="19" t="s">
        <v>859</v>
      </c>
      <c r="B19" s="20">
        <v>881</v>
      </c>
      <c r="C19" s="26">
        <v>7.4914870000000002</v>
      </c>
      <c r="D19" s="26">
        <v>74.006810000000002</v>
      </c>
      <c r="E19" s="26">
        <v>7.1509650000000002</v>
      </c>
      <c r="F19" s="26">
        <v>8.3995460000000008</v>
      </c>
      <c r="G19" s="26">
        <v>2.9511919999999998</v>
      </c>
    </row>
    <row r="20" spans="1:7" x14ac:dyDescent="0.2">
      <c r="A20" s="19" t="s">
        <v>860</v>
      </c>
      <c r="B20" s="20">
        <v>701</v>
      </c>
      <c r="C20" s="26">
        <v>3.8516409999999999</v>
      </c>
      <c r="D20" s="26">
        <v>63.908701999999998</v>
      </c>
      <c r="E20" s="26">
        <v>6.1340940000000002</v>
      </c>
      <c r="F20" s="26">
        <v>22.396576</v>
      </c>
      <c r="G20" s="26">
        <v>3.708987</v>
      </c>
    </row>
    <row r="21" spans="1:7" x14ac:dyDescent="0.2">
      <c r="A21" s="19" t="s">
        <v>861</v>
      </c>
      <c r="B21" s="20">
        <v>1801</v>
      </c>
      <c r="C21" s="26">
        <v>5.3303719999999997</v>
      </c>
      <c r="D21" s="26">
        <v>65.297056999999995</v>
      </c>
      <c r="E21" s="26">
        <v>6.3298170000000002</v>
      </c>
      <c r="F21" s="26">
        <v>19.766795999999999</v>
      </c>
      <c r="G21" s="26">
        <v>3.2759580000000001</v>
      </c>
    </row>
    <row r="22" spans="1:7" x14ac:dyDescent="0.2">
      <c r="A22" s="19" t="s">
        <v>862</v>
      </c>
      <c r="B22" s="20">
        <v>920</v>
      </c>
      <c r="C22" s="26">
        <v>3.2608700000000002</v>
      </c>
      <c r="D22" s="26">
        <v>56.956522</v>
      </c>
      <c r="E22" s="26">
        <v>5.5434780000000003</v>
      </c>
      <c r="F22" s="26">
        <v>30.652173999999999</v>
      </c>
      <c r="G22" s="26">
        <v>3.586957</v>
      </c>
    </row>
    <row r="23" spans="1:7" x14ac:dyDescent="0.2">
      <c r="A23" s="19" t="s">
        <v>863</v>
      </c>
      <c r="B23" s="20">
        <v>219</v>
      </c>
      <c r="C23" s="26">
        <v>1.3698630000000001</v>
      </c>
      <c r="D23" s="26">
        <v>34.703195999999998</v>
      </c>
      <c r="E23" s="26">
        <v>3.652968</v>
      </c>
      <c r="F23" s="26">
        <v>57.077626000000002</v>
      </c>
      <c r="G23" s="26">
        <v>3.1963469999999998</v>
      </c>
    </row>
    <row r="24" spans="1:7" x14ac:dyDescent="0.2">
      <c r="A24" s="18" t="s">
        <v>864</v>
      </c>
      <c r="B24" s="17">
        <v>208</v>
      </c>
      <c r="C24" s="25">
        <v>15.865385</v>
      </c>
      <c r="D24" s="25">
        <v>70.192307999999997</v>
      </c>
      <c r="E24" s="25">
        <v>8.1730769999999993</v>
      </c>
      <c r="F24" s="25">
        <v>3.3653849999999998</v>
      </c>
      <c r="G24" s="25">
        <v>2.4038460000000001</v>
      </c>
    </row>
    <row r="25" spans="1:7" x14ac:dyDescent="0.2">
      <c r="A25" s="19" t="s">
        <v>852</v>
      </c>
      <c r="B25" s="20">
        <v>220</v>
      </c>
      <c r="C25" s="26">
        <v>11.363636</v>
      </c>
      <c r="D25" s="26">
        <v>78.181818000000007</v>
      </c>
      <c r="E25" s="26">
        <v>5</v>
      </c>
      <c r="F25" s="26">
        <v>2.7272729999999998</v>
      </c>
      <c r="G25" s="26">
        <v>2.7272729999999998</v>
      </c>
    </row>
    <row r="26" spans="1:7" x14ac:dyDescent="0.2">
      <c r="A26" s="19" t="s">
        <v>853</v>
      </c>
      <c r="B26" s="20">
        <v>226</v>
      </c>
      <c r="C26" s="26">
        <v>8.849558</v>
      </c>
      <c r="D26" s="26">
        <v>74.778761000000003</v>
      </c>
      <c r="E26" s="26">
        <v>7.5221239999999998</v>
      </c>
      <c r="F26" s="26">
        <v>3.9823010000000001</v>
      </c>
      <c r="G26" s="26">
        <v>4.8672570000000004</v>
      </c>
    </row>
    <row r="27" spans="1:7" x14ac:dyDescent="0.2">
      <c r="A27" s="19" t="s">
        <v>854</v>
      </c>
      <c r="B27" s="20">
        <v>211</v>
      </c>
      <c r="C27" s="26">
        <v>3.7914690000000002</v>
      </c>
      <c r="D27" s="26">
        <v>76.777251000000007</v>
      </c>
      <c r="E27" s="26">
        <v>6.1611370000000001</v>
      </c>
      <c r="F27" s="26">
        <v>8.5308060000000001</v>
      </c>
      <c r="G27" s="26">
        <v>4.7393359999999998</v>
      </c>
    </row>
    <row r="28" spans="1:7" x14ac:dyDescent="0.2">
      <c r="A28" s="19" t="s">
        <v>855</v>
      </c>
      <c r="B28" s="20">
        <v>134</v>
      </c>
      <c r="C28" s="26">
        <v>4.4776119999999997</v>
      </c>
      <c r="D28" s="26">
        <v>81.343283999999997</v>
      </c>
      <c r="E28" s="26">
        <v>2.2388059999999999</v>
      </c>
      <c r="F28" s="26">
        <v>8.9552239999999994</v>
      </c>
      <c r="G28" s="26">
        <v>2.9850750000000001</v>
      </c>
    </row>
    <row r="29" spans="1:7" x14ac:dyDescent="0.2">
      <c r="A29" s="19" t="s">
        <v>856</v>
      </c>
      <c r="B29" s="20">
        <v>65</v>
      </c>
      <c r="C29" s="26">
        <v>0</v>
      </c>
      <c r="D29" s="26">
        <v>66.153846000000001</v>
      </c>
      <c r="E29" s="26">
        <v>6.1538459999999997</v>
      </c>
      <c r="F29" s="26">
        <v>24.615385</v>
      </c>
      <c r="G29" s="26">
        <v>3.0769229999999999</v>
      </c>
    </row>
    <row r="30" spans="1:7" x14ac:dyDescent="0.2">
      <c r="A30" s="19" t="s">
        <v>857</v>
      </c>
      <c r="B30" s="20">
        <v>25</v>
      </c>
      <c r="C30" s="26">
        <v>0</v>
      </c>
      <c r="D30" s="26">
        <v>44</v>
      </c>
      <c r="E30" s="26">
        <v>0</v>
      </c>
      <c r="F30" s="26">
        <v>52</v>
      </c>
      <c r="G30" s="26">
        <v>4</v>
      </c>
    </row>
    <row r="31" spans="1:7" x14ac:dyDescent="0.2">
      <c r="A31" s="19" t="s">
        <v>858</v>
      </c>
      <c r="B31" s="20">
        <v>3</v>
      </c>
      <c r="C31" s="26">
        <v>0</v>
      </c>
      <c r="D31" s="26">
        <v>33.333333000000003</v>
      </c>
      <c r="E31" s="26">
        <v>0</v>
      </c>
      <c r="F31" s="26">
        <v>66.666667000000004</v>
      </c>
      <c r="G31" s="26">
        <v>0</v>
      </c>
    </row>
    <row r="32" spans="1:7" x14ac:dyDescent="0.2">
      <c r="A32" s="19" t="s">
        <v>859</v>
      </c>
      <c r="B32" s="20">
        <v>446</v>
      </c>
      <c r="C32" s="26">
        <v>10.089686</v>
      </c>
      <c r="D32" s="26">
        <v>76.457398999999995</v>
      </c>
      <c r="E32" s="26">
        <v>6.2780269999999998</v>
      </c>
      <c r="F32" s="26">
        <v>3.363229</v>
      </c>
      <c r="G32" s="26">
        <v>3.8116590000000001</v>
      </c>
    </row>
    <row r="33" spans="1:7" x14ac:dyDescent="0.2">
      <c r="A33" s="19" t="s">
        <v>860</v>
      </c>
      <c r="B33" s="20">
        <v>345</v>
      </c>
      <c r="C33" s="26">
        <v>4.0579710000000002</v>
      </c>
      <c r="D33" s="26">
        <v>78.550725</v>
      </c>
      <c r="E33" s="26">
        <v>4.6376809999999997</v>
      </c>
      <c r="F33" s="26">
        <v>8.6956520000000008</v>
      </c>
      <c r="G33" s="26">
        <v>4.0579710000000002</v>
      </c>
    </row>
    <row r="34" spans="1:7" x14ac:dyDescent="0.2">
      <c r="A34" s="19" t="s">
        <v>861</v>
      </c>
      <c r="B34" s="20">
        <v>884</v>
      </c>
      <c r="C34" s="26">
        <v>6.6742080000000001</v>
      </c>
      <c r="D34" s="26">
        <v>75.452489</v>
      </c>
      <c r="E34" s="26">
        <v>5.4298640000000002</v>
      </c>
      <c r="F34" s="26">
        <v>8.5972849999999994</v>
      </c>
      <c r="G34" s="26">
        <v>3.8461539999999999</v>
      </c>
    </row>
    <row r="35" spans="1:7" x14ac:dyDescent="0.2">
      <c r="A35" s="19" t="s">
        <v>862</v>
      </c>
      <c r="B35" s="20">
        <v>438</v>
      </c>
      <c r="C35" s="26">
        <v>3.1963469999999998</v>
      </c>
      <c r="D35" s="26">
        <v>74.429224000000005</v>
      </c>
      <c r="E35" s="26">
        <v>4.5662099999999999</v>
      </c>
      <c r="F35" s="26">
        <v>13.926940999999999</v>
      </c>
      <c r="G35" s="26">
        <v>3.8812790000000001</v>
      </c>
    </row>
    <row r="36" spans="1:7" x14ac:dyDescent="0.2">
      <c r="A36" s="19" t="s">
        <v>863</v>
      </c>
      <c r="B36" s="20">
        <v>93</v>
      </c>
      <c r="C36" s="26">
        <v>0</v>
      </c>
      <c r="D36" s="26">
        <v>59.139785000000003</v>
      </c>
      <c r="E36" s="26">
        <v>4.301075</v>
      </c>
      <c r="F36" s="26">
        <v>33.333333000000003</v>
      </c>
      <c r="G36" s="26">
        <v>3.225806</v>
      </c>
    </row>
    <row r="37" spans="1:7" x14ac:dyDescent="0.2">
      <c r="A37" s="18" t="s">
        <v>865</v>
      </c>
      <c r="B37" s="17">
        <v>178</v>
      </c>
      <c r="C37" s="25">
        <v>12.359551</v>
      </c>
      <c r="D37" s="25">
        <v>69.101123999999999</v>
      </c>
      <c r="E37" s="25">
        <v>10.674156999999999</v>
      </c>
      <c r="F37" s="25">
        <v>5.0561800000000003</v>
      </c>
      <c r="G37" s="25">
        <v>2.808989</v>
      </c>
    </row>
    <row r="38" spans="1:7" x14ac:dyDescent="0.2">
      <c r="A38" s="19" t="s">
        <v>852</v>
      </c>
      <c r="B38" s="20">
        <v>212</v>
      </c>
      <c r="C38" s="26">
        <v>5.6603770000000004</v>
      </c>
      <c r="D38" s="26">
        <v>74.056603999999993</v>
      </c>
      <c r="E38" s="26">
        <v>9.4339619999999993</v>
      </c>
      <c r="F38" s="26">
        <v>8.0188679999999994</v>
      </c>
      <c r="G38" s="26">
        <v>2.8301889999999998</v>
      </c>
    </row>
    <row r="39" spans="1:7" x14ac:dyDescent="0.2">
      <c r="A39" s="19" t="s">
        <v>853</v>
      </c>
      <c r="B39" s="20">
        <v>223</v>
      </c>
      <c r="C39" s="26">
        <v>4.0358739999999997</v>
      </c>
      <c r="D39" s="26">
        <v>69.058295999999999</v>
      </c>
      <c r="E39" s="26">
        <v>6.7264569999999999</v>
      </c>
      <c r="F39" s="26">
        <v>18.834081000000001</v>
      </c>
      <c r="G39" s="26">
        <v>1.345291</v>
      </c>
    </row>
    <row r="40" spans="1:7" x14ac:dyDescent="0.2">
      <c r="A40" s="19" t="s">
        <v>854</v>
      </c>
      <c r="B40" s="20">
        <v>216</v>
      </c>
      <c r="C40" s="26">
        <v>5.0925929999999999</v>
      </c>
      <c r="D40" s="26">
        <v>56.018518999999998</v>
      </c>
      <c r="E40" s="26">
        <v>10.648148000000001</v>
      </c>
      <c r="F40" s="26">
        <v>24.537037000000002</v>
      </c>
      <c r="G40" s="26">
        <v>3.7037040000000001</v>
      </c>
    </row>
    <row r="41" spans="1:7" x14ac:dyDescent="0.2">
      <c r="A41" s="19" t="s">
        <v>855</v>
      </c>
      <c r="B41" s="20">
        <v>140</v>
      </c>
      <c r="C41" s="26">
        <v>1.428571</v>
      </c>
      <c r="D41" s="26">
        <v>40</v>
      </c>
      <c r="E41" s="26">
        <v>2.8571430000000002</v>
      </c>
      <c r="F41" s="26">
        <v>52.857143000000001</v>
      </c>
      <c r="G41" s="26">
        <v>2.8571430000000002</v>
      </c>
    </row>
    <row r="42" spans="1:7" x14ac:dyDescent="0.2">
      <c r="A42" s="19" t="s">
        <v>856</v>
      </c>
      <c r="B42" s="20">
        <v>72</v>
      </c>
      <c r="C42" s="26">
        <v>4.1666670000000003</v>
      </c>
      <c r="D42" s="26">
        <v>20.833333</v>
      </c>
      <c r="E42" s="26">
        <v>5.5555560000000002</v>
      </c>
      <c r="F42" s="26">
        <v>66.666667000000004</v>
      </c>
      <c r="G42" s="26">
        <v>2.7777780000000001</v>
      </c>
    </row>
    <row r="43" spans="1:7" x14ac:dyDescent="0.2">
      <c r="A43" s="19" t="s">
        <v>857</v>
      </c>
      <c r="B43" s="20">
        <v>46</v>
      </c>
      <c r="C43" s="26">
        <v>0</v>
      </c>
      <c r="D43" s="26">
        <v>13.043478</v>
      </c>
      <c r="E43" s="26">
        <v>0</v>
      </c>
      <c r="F43" s="26">
        <v>82.608695999999995</v>
      </c>
      <c r="G43" s="26">
        <v>4.3478260000000004</v>
      </c>
    </row>
    <row r="44" spans="1:7" x14ac:dyDescent="0.2">
      <c r="A44" s="19" t="s">
        <v>858</v>
      </c>
      <c r="B44" s="20">
        <v>8</v>
      </c>
      <c r="C44" s="26">
        <v>0</v>
      </c>
      <c r="D44" s="26">
        <v>0</v>
      </c>
      <c r="E44" s="26">
        <v>0</v>
      </c>
      <c r="F44" s="26">
        <v>100</v>
      </c>
      <c r="G44" s="26">
        <v>0</v>
      </c>
    </row>
    <row r="45" spans="1:7" x14ac:dyDescent="0.2">
      <c r="A45" s="19" t="s">
        <v>859</v>
      </c>
      <c r="B45" s="20">
        <v>435</v>
      </c>
      <c r="C45" s="26">
        <v>4.8275860000000002</v>
      </c>
      <c r="D45" s="26">
        <v>71.494253</v>
      </c>
      <c r="E45" s="26">
        <v>8.0459770000000006</v>
      </c>
      <c r="F45" s="26">
        <v>13.563218000000001</v>
      </c>
      <c r="G45" s="26">
        <v>2.0689660000000001</v>
      </c>
    </row>
    <row r="46" spans="1:7" x14ac:dyDescent="0.2">
      <c r="A46" s="19" t="s">
        <v>860</v>
      </c>
      <c r="B46" s="20">
        <v>356</v>
      </c>
      <c r="C46" s="26">
        <v>3.6516850000000001</v>
      </c>
      <c r="D46" s="26">
        <v>49.719101000000002</v>
      </c>
      <c r="E46" s="26">
        <v>7.5842700000000001</v>
      </c>
      <c r="F46" s="26">
        <v>35.674157000000001</v>
      </c>
      <c r="G46" s="26">
        <v>3.370787</v>
      </c>
    </row>
    <row r="47" spans="1:7" x14ac:dyDescent="0.2">
      <c r="A47" s="19" t="s">
        <v>861</v>
      </c>
      <c r="B47" s="20">
        <v>917</v>
      </c>
      <c r="C47" s="26">
        <v>4.0348959999999998</v>
      </c>
      <c r="D47" s="26">
        <v>55.507088000000003</v>
      </c>
      <c r="E47" s="26">
        <v>7.1973830000000003</v>
      </c>
      <c r="F47" s="26">
        <v>30.534351000000001</v>
      </c>
      <c r="G47" s="26">
        <v>2.7262810000000002</v>
      </c>
    </row>
    <row r="48" spans="1:7" x14ac:dyDescent="0.2">
      <c r="A48" s="19" t="s">
        <v>862</v>
      </c>
      <c r="B48" s="20">
        <v>482</v>
      </c>
      <c r="C48" s="26">
        <v>3.319502</v>
      </c>
      <c r="D48" s="26">
        <v>41.078837999999998</v>
      </c>
      <c r="E48" s="26">
        <v>6.4315350000000002</v>
      </c>
      <c r="F48" s="26">
        <v>45.850622000000001</v>
      </c>
      <c r="G48" s="26">
        <v>3.319502</v>
      </c>
    </row>
    <row r="49" spans="1:7" x14ac:dyDescent="0.2">
      <c r="A49" s="19" t="s">
        <v>863</v>
      </c>
      <c r="B49" s="20">
        <v>126</v>
      </c>
      <c r="C49" s="26">
        <v>2.3809520000000002</v>
      </c>
      <c r="D49" s="26">
        <v>16.666667</v>
      </c>
      <c r="E49" s="26">
        <v>3.1746029999999998</v>
      </c>
      <c r="F49" s="26">
        <v>74.603174999999993</v>
      </c>
      <c r="G49" s="26">
        <v>3.1746029999999998</v>
      </c>
    </row>
    <row r="50" spans="1:7" x14ac:dyDescent="0.2">
      <c r="A50" s="18" t="s">
        <v>866</v>
      </c>
      <c r="B50" s="18"/>
      <c r="C50" s="18"/>
      <c r="D50" s="18"/>
      <c r="E50" s="18"/>
      <c r="F50" s="18"/>
      <c r="G50" s="18"/>
    </row>
    <row r="51" spans="1:7" x14ac:dyDescent="0.2">
      <c r="A51" s="19" t="s">
        <v>130</v>
      </c>
      <c r="B51" s="20">
        <v>151</v>
      </c>
      <c r="C51" s="26">
        <v>100</v>
      </c>
      <c r="D51" s="26">
        <v>0</v>
      </c>
      <c r="E51" s="26">
        <v>0</v>
      </c>
      <c r="F51" s="26">
        <v>0</v>
      </c>
      <c r="G51" s="26">
        <v>0</v>
      </c>
    </row>
    <row r="52" spans="1:7" x14ac:dyDescent="0.2">
      <c r="A52" s="19" t="s">
        <v>131</v>
      </c>
      <c r="B52" s="20">
        <v>1446</v>
      </c>
      <c r="C52" s="26">
        <v>0</v>
      </c>
      <c r="D52" s="26">
        <v>100</v>
      </c>
      <c r="E52" s="26">
        <v>0</v>
      </c>
      <c r="F52" s="26">
        <v>0</v>
      </c>
      <c r="G52" s="26">
        <v>0</v>
      </c>
    </row>
    <row r="53" spans="1:7" x14ac:dyDescent="0.2">
      <c r="A53" s="19" t="s">
        <v>392</v>
      </c>
      <c r="B53" s="20">
        <v>150</v>
      </c>
      <c r="C53" s="26">
        <v>0</v>
      </c>
      <c r="D53" s="26">
        <v>0</v>
      </c>
      <c r="E53" s="26">
        <v>100</v>
      </c>
      <c r="F53" s="26">
        <v>0</v>
      </c>
      <c r="G53" s="26">
        <v>0</v>
      </c>
    </row>
    <row r="54" spans="1:7" x14ac:dyDescent="0.2">
      <c r="A54" s="19" t="s">
        <v>132</v>
      </c>
      <c r="B54" s="20">
        <v>372</v>
      </c>
      <c r="C54" s="26">
        <v>0</v>
      </c>
      <c r="D54" s="26">
        <v>0</v>
      </c>
      <c r="E54" s="26">
        <v>0</v>
      </c>
      <c r="F54" s="26">
        <v>100</v>
      </c>
      <c r="G54" s="26">
        <v>0</v>
      </c>
    </row>
    <row r="55" spans="1:7" x14ac:dyDescent="0.2">
      <c r="A55" s="19" t="s">
        <v>867</v>
      </c>
      <c r="B55" s="20">
        <v>69</v>
      </c>
      <c r="C55" s="26">
        <v>0</v>
      </c>
      <c r="D55" s="26">
        <v>0</v>
      </c>
      <c r="E55" s="26">
        <v>0</v>
      </c>
      <c r="F55" s="26">
        <v>0</v>
      </c>
      <c r="G55" s="26">
        <v>100</v>
      </c>
    </row>
    <row r="56" spans="1:7" x14ac:dyDescent="0.2">
      <c r="A56" s="18" t="s">
        <v>133</v>
      </c>
      <c r="B56" s="17">
        <v>92</v>
      </c>
      <c r="C56" s="25">
        <v>100</v>
      </c>
      <c r="D56" s="25">
        <v>0</v>
      </c>
      <c r="E56" s="25">
        <v>0</v>
      </c>
      <c r="F56" s="25">
        <v>0</v>
      </c>
      <c r="G56" s="25">
        <v>0</v>
      </c>
    </row>
    <row r="57" spans="1:7" x14ac:dyDescent="0.2">
      <c r="A57" s="19" t="s">
        <v>134</v>
      </c>
      <c r="B57" s="20">
        <v>813</v>
      </c>
      <c r="C57" s="26">
        <v>0</v>
      </c>
      <c r="D57" s="26">
        <v>100</v>
      </c>
      <c r="E57" s="26">
        <v>0</v>
      </c>
      <c r="F57" s="26">
        <v>0</v>
      </c>
      <c r="G57" s="26">
        <v>0</v>
      </c>
    </row>
    <row r="58" spans="1:7" x14ac:dyDescent="0.2">
      <c r="A58" s="19" t="s">
        <v>393</v>
      </c>
      <c r="B58" s="20">
        <v>65</v>
      </c>
      <c r="C58" s="26">
        <v>0</v>
      </c>
      <c r="D58" s="26">
        <v>0</v>
      </c>
      <c r="E58" s="26">
        <v>100</v>
      </c>
      <c r="F58" s="26">
        <v>0</v>
      </c>
      <c r="G58" s="26">
        <v>0</v>
      </c>
    </row>
    <row r="59" spans="1:7" x14ac:dyDescent="0.2">
      <c r="A59" s="19" t="s">
        <v>135</v>
      </c>
      <c r="B59" s="20">
        <v>83</v>
      </c>
      <c r="C59" s="26">
        <v>0</v>
      </c>
      <c r="D59" s="26">
        <v>0</v>
      </c>
      <c r="E59" s="26">
        <v>0</v>
      </c>
      <c r="F59" s="26">
        <v>100</v>
      </c>
      <c r="G59" s="26">
        <v>0</v>
      </c>
    </row>
    <row r="60" spans="1:7" x14ac:dyDescent="0.2">
      <c r="A60" s="19" t="s">
        <v>868</v>
      </c>
      <c r="B60" s="20">
        <v>39</v>
      </c>
      <c r="C60" s="26">
        <v>0</v>
      </c>
      <c r="D60" s="26">
        <v>0</v>
      </c>
      <c r="E60" s="26">
        <v>0</v>
      </c>
      <c r="F60" s="26">
        <v>0</v>
      </c>
      <c r="G60" s="26">
        <v>100</v>
      </c>
    </row>
    <row r="61" spans="1:7" x14ac:dyDescent="0.2">
      <c r="A61" s="18" t="s">
        <v>136</v>
      </c>
      <c r="B61" s="17">
        <v>59</v>
      </c>
      <c r="C61" s="25">
        <v>100</v>
      </c>
      <c r="D61" s="25">
        <v>0</v>
      </c>
      <c r="E61" s="25">
        <v>0</v>
      </c>
      <c r="F61" s="25">
        <v>0</v>
      </c>
      <c r="G61" s="25">
        <v>0</v>
      </c>
    </row>
    <row r="62" spans="1:7" x14ac:dyDescent="0.2">
      <c r="A62" s="19" t="s">
        <v>134</v>
      </c>
      <c r="B62" s="20">
        <v>632</v>
      </c>
      <c r="C62" s="26">
        <v>0</v>
      </c>
      <c r="D62" s="26">
        <v>100</v>
      </c>
      <c r="E62" s="26">
        <v>0</v>
      </c>
      <c r="F62" s="26">
        <v>0</v>
      </c>
      <c r="G62" s="26">
        <v>0</v>
      </c>
    </row>
    <row r="63" spans="1:7" x14ac:dyDescent="0.2">
      <c r="A63" s="19" t="s">
        <v>393</v>
      </c>
      <c r="B63" s="20">
        <v>85</v>
      </c>
      <c r="C63" s="26">
        <v>0</v>
      </c>
      <c r="D63" s="26">
        <v>0</v>
      </c>
      <c r="E63" s="26">
        <v>100</v>
      </c>
      <c r="F63" s="26">
        <v>0</v>
      </c>
      <c r="G63" s="26">
        <v>0</v>
      </c>
    </row>
    <row r="64" spans="1:7" x14ac:dyDescent="0.2">
      <c r="A64" s="19" t="s">
        <v>135</v>
      </c>
      <c r="B64" s="20">
        <v>289</v>
      </c>
      <c r="C64" s="26">
        <v>0</v>
      </c>
      <c r="D64" s="26">
        <v>0</v>
      </c>
      <c r="E64" s="26">
        <v>0</v>
      </c>
      <c r="F64" s="26">
        <v>100</v>
      </c>
      <c r="G64" s="26">
        <v>0</v>
      </c>
    </row>
    <row r="65" spans="1:7" x14ac:dyDescent="0.2">
      <c r="A65" s="19" t="s">
        <v>868</v>
      </c>
      <c r="B65" s="20">
        <v>30</v>
      </c>
      <c r="C65" s="26">
        <v>0</v>
      </c>
      <c r="D65" s="26">
        <v>0</v>
      </c>
      <c r="E65" s="26">
        <v>0</v>
      </c>
      <c r="F65" s="26">
        <v>0</v>
      </c>
      <c r="G65" s="26">
        <v>100</v>
      </c>
    </row>
    <row r="66" spans="1:7" x14ac:dyDescent="0.2">
      <c r="A66" s="18" t="s">
        <v>869</v>
      </c>
      <c r="B66" s="18"/>
      <c r="C66" s="18"/>
      <c r="D66" s="18"/>
      <c r="E66" s="18"/>
      <c r="F66" s="18"/>
      <c r="G66" s="18"/>
    </row>
    <row r="67" spans="1:7" x14ac:dyDescent="0.2">
      <c r="A67" s="19" t="s">
        <v>870</v>
      </c>
      <c r="B67" s="20">
        <v>366</v>
      </c>
      <c r="C67" s="26">
        <v>26.775956000000001</v>
      </c>
      <c r="D67" s="26">
        <v>5.7377050000000001</v>
      </c>
      <c r="E67" s="26">
        <v>24.316939999999999</v>
      </c>
      <c r="F67" s="26">
        <v>42.076503000000002</v>
      </c>
      <c r="G67" s="26">
        <v>1.0928960000000001</v>
      </c>
    </row>
    <row r="68" spans="1:7" x14ac:dyDescent="0.2">
      <c r="A68" s="19" t="s">
        <v>871</v>
      </c>
      <c r="B68" s="20">
        <v>1212</v>
      </c>
      <c r="C68" s="26">
        <v>0.49504999999999999</v>
      </c>
      <c r="D68" s="26">
        <v>99.422442000000004</v>
      </c>
      <c r="E68" s="26">
        <v>0</v>
      </c>
      <c r="F68" s="26">
        <v>0</v>
      </c>
      <c r="G68" s="26">
        <v>8.2507999999999998E-2</v>
      </c>
    </row>
    <row r="69" spans="1:7" x14ac:dyDescent="0.2">
      <c r="A69" s="19" t="s">
        <v>137</v>
      </c>
      <c r="B69" s="20">
        <v>112</v>
      </c>
      <c r="C69" s="26">
        <v>20.535713999999999</v>
      </c>
      <c r="D69" s="26">
        <v>66.071428999999995</v>
      </c>
      <c r="E69" s="26">
        <v>10.714286</v>
      </c>
      <c r="F69" s="26">
        <v>2.6785709999999998</v>
      </c>
      <c r="G69" s="26">
        <v>0</v>
      </c>
    </row>
    <row r="70" spans="1:7" x14ac:dyDescent="0.2">
      <c r="A70" s="19" t="s">
        <v>138</v>
      </c>
      <c r="B70" s="20">
        <v>673</v>
      </c>
      <c r="C70" s="26">
        <v>0.29717700000000002</v>
      </c>
      <c r="D70" s="26">
        <v>63.744427999999999</v>
      </c>
      <c r="E70" s="26">
        <v>6.53789</v>
      </c>
      <c r="F70" s="26">
        <v>29.123328000000001</v>
      </c>
      <c r="G70" s="26">
        <v>0.29717700000000002</v>
      </c>
    </row>
    <row r="71" spans="1:7" x14ac:dyDescent="0.2">
      <c r="A71" s="19" t="s">
        <v>872</v>
      </c>
      <c r="B71" s="20">
        <v>75</v>
      </c>
      <c r="C71" s="26">
        <v>24</v>
      </c>
      <c r="D71" s="26">
        <v>48</v>
      </c>
      <c r="E71" s="26">
        <v>10.666667</v>
      </c>
      <c r="F71" s="26">
        <v>17.333333</v>
      </c>
      <c r="G71" s="26">
        <v>0</v>
      </c>
    </row>
    <row r="72" spans="1:7" x14ac:dyDescent="0.2">
      <c r="A72" s="19" t="s">
        <v>873</v>
      </c>
      <c r="B72" s="20">
        <v>178</v>
      </c>
      <c r="C72" s="26">
        <v>2.808989</v>
      </c>
      <c r="D72" s="26">
        <v>53.932583999999999</v>
      </c>
      <c r="E72" s="26">
        <v>1.6853929999999999</v>
      </c>
      <c r="F72" s="26">
        <v>6.7415729999999998</v>
      </c>
      <c r="G72" s="26">
        <v>34.831460999999997</v>
      </c>
    </row>
    <row r="73" spans="1:7" x14ac:dyDescent="0.2">
      <c r="A73" s="19" t="s">
        <v>1441</v>
      </c>
      <c r="B73" s="20">
        <v>1644</v>
      </c>
      <c r="C73" s="26">
        <v>2.919708</v>
      </c>
      <c r="D73" s="26">
        <v>80.839416</v>
      </c>
      <c r="E73" s="26">
        <v>3.527981</v>
      </c>
      <c r="F73" s="26">
        <v>12.530414</v>
      </c>
      <c r="G73" s="26">
        <v>0.18248200000000001</v>
      </c>
    </row>
    <row r="74" spans="1:7" x14ac:dyDescent="0.2">
      <c r="A74" s="18" t="s">
        <v>874</v>
      </c>
      <c r="B74" s="18"/>
      <c r="C74" s="18"/>
      <c r="D74" s="18"/>
      <c r="E74" s="18"/>
      <c r="F74" s="18"/>
      <c r="G74" s="18"/>
    </row>
    <row r="75" spans="1:7" x14ac:dyDescent="0.2">
      <c r="A75" s="21" t="s">
        <v>875</v>
      </c>
      <c r="B75" s="34">
        <v>366</v>
      </c>
      <c r="C75" s="30">
        <v>26.775956000000001</v>
      </c>
      <c r="D75" s="30">
        <v>5.7377050000000001</v>
      </c>
      <c r="E75" s="30">
        <v>24.316939999999999</v>
      </c>
      <c r="F75" s="30">
        <v>42.076503000000002</v>
      </c>
      <c r="G75" s="30">
        <v>1.0928960000000001</v>
      </c>
    </row>
    <row r="76" spans="1:7" x14ac:dyDescent="0.2">
      <c r="A76" s="21" t="s">
        <v>876</v>
      </c>
      <c r="B76" s="34">
        <v>954</v>
      </c>
      <c r="C76" s="30">
        <v>3.6687630000000002</v>
      </c>
      <c r="D76" s="30">
        <v>82.914045999999999</v>
      </c>
      <c r="E76" s="30">
        <v>3.0398320000000001</v>
      </c>
      <c r="F76" s="30">
        <v>10.272537</v>
      </c>
      <c r="G76" s="30">
        <v>0.104822</v>
      </c>
    </row>
    <row r="77" spans="1:7" x14ac:dyDescent="0.2">
      <c r="A77" s="19" t="s">
        <v>877</v>
      </c>
      <c r="B77" s="20">
        <v>345</v>
      </c>
      <c r="C77" s="26">
        <v>2.3188409999999999</v>
      </c>
      <c r="D77" s="26">
        <v>78.550725</v>
      </c>
      <c r="E77" s="26">
        <v>4.9275359999999999</v>
      </c>
      <c r="F77" s="26">
        <v>13.913043</v>
      </c>
      <c r="G77" s="26">
        <v>0.28985499999999997</v>
      </c>
    </row>
    <row r="78" spans="1:7" x14ac:dyDescent="0.2">
      <c r="A78" s="19" t="s">
        <v>878</v>
      </c>
      <c r="B78" s="20">
        <v>141</v>
      </c>
      <c r="C78" s="26">
        <v>2.8368790000000002</v>
      </c>
      <c r="D78" s="26">
        <v>69.503546</v>
      </c>
      <c r="E78" s="26">
        <v>3.5460989999999999</v>
      </c>
      <c r="F78" s="26">
        <v>23.404254999999999</v>
      </c>
      <c r="G78" s="26">
        <v>0.70921999999999996</v>
      </c>
    </row>
    <row r="79" spans="1:7" x14ac:dyDescent="0.2">
      <c r="A79" s="19" t="s">
        <v>879</v>
      </c>
      <c r="B79" s="20">
        <v>56</v>
      </c>
      <c r="C79" s="26">
        <v>0</v>
      </c>
      <c r="D79" s="26">
        <v>75</v>
      </c>
      <c r="E79" s="26">
        <v>3.5714290000000002</v>
      </c>
      <c r="F79" s="26">
        <v>21.428571000000002</v>
      </c>
      <c r="G79" s="26">
        <v>0</v>
      </c>
    </row>
    <row r="80" spans="1:7" x14ac:dyDescent="0.2">
      <c r="A80" s="19" t="s">
        <v>880</v>
      </c>
      <c r="B80" s="20">
        <v>48</v>
      </c>
      <c r="C80" s="26">
        <v>2.0833330000000001</v>
      </c>
      <c r="D80" s="26">
        <v>79.166667000000004</v>
      </c>
      <c r="E80" s="26">
        <v>4.1666670000000003</v>
      </c>
      <c r="F80" s="26">
        <v>14.583333</v>
      </c>
      <c r="G80" s="26">
        <v>0</v>
      </c>
    </row>
    <row r="81" spans="1:7" x14ac:dyDescent="0.2">
      <c r="A81" s="19" t="s">
        <v>881</v>
      </c>
      <c r="B81" s="20">
        <v>20</v>
      </c>
      <c r="C81" s="26">
        <v>0</v>
      </c>
      <c r="D81" s="26">
        <v>90</v>
      </c>
      <c r="E81" s="26">
        <v>5</v>
      </c>
      <c r="F81" s="26">
        <v>5</v>
      </c>
      <c r="G81" s="26">
        <v>0</v>
      </c>
    </row>
    <row r="82" spans="1:7" x14ac:dyDescent="0.2">
      <c r="A82" s="19" t="s">
        <v>882</v>
      </c>
      <c r="B82" s="20">
        <v>4</v>
      </c>
      <c r="C82" s="26">
        <v>0</v>
      </c>
      <c r="D82" s="26">
        <v>100</v>
      </c>
      <c r="E82" s="26">
        <v>0</v>
      </c>
      <c r="F82" s="26">
        <v>0</v>
      </c>
      <c r="G82" s="26">
        <v>0</v>
      </c>
    </row>
    <row r="83" spans="1:7" x14ac:dyDescent="0.2">
      <c r="A83" s="19" t="s">
        <v>883</v>
      </c>
      <c r="B83" s="20">
        <v>2</v>
      </c>
      <c r="C83" s="26">
        <v>0</v>
      </c>
      <c r="D83" s="26">
        <v>100</v>
      </c>
      <c r="E83" s="26">
        <v>0</v>
      </c>
      <c r="F83" s="26">
        <v>0</v>
      </c>
      <c r="G83" s="26">
        <v>0</v>
      </c>
    </row>
    <row r="84" spans="1:7" x14ac:dyDescent="0.2">
      <c r="A84" s="19" t="s">
        <v>884</v>
      </c>
      <c r="B84" s="20">
        <v>2</v>
      </c>
      <c r="C84" s="26">
        <v>0</v>
      </c>
      <c r="D84" s="26">
        <v>50</v>
      </c>
      <c r="E84" s="26">
        <v>0</v>
      </c>
      <c r="F84" s="26">
        <v>50</v>
      </c>
      <c r="G84" s="26">
        <v>0</v>
      </c>
    </row>
    <row r="85" spans="1:7" x14ac:dyDescent="0.2">
      <c r="A85" s="19" t="s">
        <v>873</v>
      </c>
      <c r="B85" s="20">
        <v>250</v>
      </c>
      <c r="C85" s="26">
        <v>2</v>
      </c>
      <c r="D85" s="26">
        <v>64</v>
      </c>
      <c r="E85" s="26">
        <v>2</v>
      </c>
      <c r="F85" s="26">
        <v>7.2</v>
      </c>
      <c r="G85" s="26">
        <v>24.8</v>
      </c>
    </row>
    <row r="86" spans="1:7" x14ac:dyDescent="0.2">
      <c r="A86" s="18" t="s">
        <v>885</v>
      </c>
      <c r="B86" s="18"/>
      <c r="C86" s="18"/>
      <c r="D86" s="18"/>
      <c r="E86" s="18"/>
      <c r="F86" s="18"/>
      <c r="G86" s="18"/>
    </row>
    <row r="87" spans="1:7" x14ac:dyDescent="0.2">
      <c r="A87" s="19" t="s">
        <v>886</v>
      </c>
      <c r="B87" s="20">
        <v>1712</v>
      </c>
      <c r="C87" s="26">
        <v>4.8481310000000004</v>
      </c>
      <c r="D87" s="26">
        <v>72.313084000000003</v>
      </c>
      <c r="E87" s="26">
        <v>5.0233639999999999</v>
      </c>
      <c r="F87" s="26">
        <v>17.640187000000001</v>
      </c>
      <c r="G87" s="26">
        <v>0.175234</v>
      </c>
    </row>
    <row r="88" spans="1:7" x14ac:dyDescent="0.2">
      <c r="A88" s="19" t="s">
        <v>139</v>
      </c>
      <c r="B88" s="20">
        <v>76</v>
      </c>
      <c r="C88" s="26">
        <v>6.5789470000000003</v>
      </c>
      <c r="D88" s="26">
        <v>72.368420999999998</v>
      </c>
      <c r="E88" s="26">
        <v>7.8947370000000001</v>
      </c>
      <c r="F88" s="26">
        <v>13.157895</v>
      </c>
      <c r="G88" s="26">
        <v>0</v>
      </c>
    </row>
    <row r="89" spans="1:7" x14ac:dyDescent="0.2">
      <c r="A89" s="19" t="s">
        <v>887</v>
      </c>
      <c r="B89" s="20">
        <v>59</v>
      </c>
      <c r="C89" s="26">
        <v>10.169492</v>
      </c>
      <c r="D89" s="26">
        <v>59.322034000000002</v>
      </c>
      <c r="E89" s="26">
        <v>16.949152999999999</v>
      </c>
      <c r="F89" s="26">
        <v>10.169492</v>
      </c>
      <c r="G89" s="26">
        <v>3.389831</v>
      </c>
    </row>
    <row r="90" spans="1:7" x14ac:dyDescent="0.2">
      <c r="A90" s="19" t="s">
        <v>140</v>
      </c>
      <c r="B90" s="20">
        <v>194</v>
      </c>
      <c r="C90" s="26">
        <v>22.164947999999999</v>
      </c>
      <c r="D90" s="26">
        <v>38.659793999999998</v>
      </c>
      <c r="E90" s="26">
        <v>19.072164999999998</v>
      </c>
      <c r="F90" s="26">
        <v>19.072164999999998</v>
      </c>
      <c r="G90" s="26">
        <v>1.0309280000000001</v>
      </c>
    </row>
    <row r="91" spans="1:7" x14ac:dyDescent="0.2">
      <c r="A91" s="19" t="s">
        <v>141</v>
      </c>
      <c r="B91" s="20">
        <v>16</v>
      </c>
      <c r="C91" s="26">
        <v>25</v>
      </c>
      <c r="D91" s="26">
        <v>50</v>
      </c>
      <c r="E91" s="26">
        <v>18.75</v>
      </c>
      <c r="F91" s="26">
        <v>6.25</v>
      </c>
      <c r="G91" s="26">
        <v>0</v>
      </c>
    </row>
    <row r="92" spans="1:7" x14ac:dyDescent="0.2">
      <c r="A92" s="19" t="s">
        <v>849</v>
      </c>
      <c r="B92" s="20">
        <v>46</v>
      </c>
      <c r="C92" s="26">
        <v>17.391304000000002</v>
      </c>
      <c r="D92" s="26">
        <v>43.478261000000003</v>
      </c>
      <c r="E92" s="26">
        <v>15.217390999999999</v>
      </c>
      <c r="F92" s="26">
        <v>23.913042999999998</v>
      </c>
      <c r="G92" s="26">
        <v>0</v>
      </c>
    </row>
    <row r="93" spans="1:7" x14ac:dyDescent="0.2">
      <c r="A93" s="19" t="s">
        <v>873</v>
      </c>
      <c r="B93" s="20">
        <v>85</v>
      </c>
      <c r="C93" s="26">
        <v>2.3529409999999999</v>
      </c>
      <c r="D93" s="26">
        <v>17.647058999999999</v>
      </c>
      <c r="E93" s="26">
        <v>1.176471</v>
      </c>
      <c r="F93" s="26">
        <v>5.8823530000000002</v>
      </c>
      <c r="G93" s="26">
        <v>72.941175999999999</v>
      </c>
    </row>
    <row r="94" spans="1:7" x14ac:dyDescent="0.2">
      <c r="A94" s="18" t="s">
        <v>888</v>
      </c>
      <c r="B94" s="18"/>
      <c r="C94" s="18"/>
      <c r="D94" s="18"/>
      <c r="E94" s="18"/>
      <c r="F94" s="18"/>
      <c r="G94" s="18"/>
    </row>
    <row r="95" spans="1:7" x14ac:dyDescent="0.2">
      <c r="A95" s="19" t="s">
        <v>889</v>
      </c>
      <c r="B95" s="20">
        <v>1212</v>
      </c>
      <c r="C95" s="26">
        <v>5.2805280000000003</v>
      </c>
      <c r="D95" s="26">
        <v>74.422442000000004</v>
      </c>
      <c r="E95" s="26">
        <v>4.3729370000000003</v>
      </c>
      <c r="F95" s="26">
        <v>15.924092</v>
      </c>
      <c r="G95" s="26">
        <v>0</v>
      </c>
    </row>
    <row r="96" spans="1:7" x14ac:dyDescent="0.2">
      <c r="A96" s="19" t="s">
        <v>890</v>
      </c>
      <c r="B96" s="20">
        <v>24</v>
      </c>
      <c r="C96" s="26">
        <v>4.1666670000000003</v>
      </c>
      <c r="D96" s="26">
        <v>75</v>
      </c>
      <c r="E96" s="26">
        <v>16.666667</v>
      </c>
      <c r="F96" s="26">
        <v>4.1666670000000003</v>
      </c>
      <c r="G96" s="26">
        <v>0</v>
      </c>
    </row>
    <row r="97" spans="1:7" x14ac:dyDescent="0.2">
      <c r="A97" s="19" t="s">
        <v>891</v>
      </c>
      <c r="B97" s="20">
        <v>76</v>
      </c>
      <c r="C97" s="26">
        <v>2.6315789999999999</v>
      </c>
      <c r="D97" s="26">
        <v>75</v>
      </c>
      <c r="E97" s="26">
        <v>11.842105</v>
      </c>
      <c r="F97" s="26">
        <v>10.526316</v>
      </c>
      <c r="G97" s="26">
        <v>0</v>
      </c>
    </row>
    <row r="98" spans="1:7" x14ac:dyDescent="0.2">
      <c r="A98" s="19" t="s">
        <v>892</v>
      </c>
      <c r="B98" s="20">
        <v>43</v>
      </c>
      <c r="C98" s="26">
        <v>0</v>
      </c>
      <c r="D98" s="26">
        <v>79.069766999999999</v>
      </c>
      <c r="E98" s="26">
        <v>11.627907</v>
      </c>
      <c r="F98" s="26">
        <v>9.3023260000000008</v>
      </c>
      <c r="G98" s="26">
        <v>0</v>
      </c>
    </row>
    <row r="99" spans="1:7" x14ac:dyDescent="0.2">
      <c r="A99" s="19" t="s">
        <v>893</v>
      </c>
      <c r="B99" s="20">
        <v>14</v>
      </c>
      <c r="C99" s="26">
        <v>0</v>
      </c>
      <c r="D99" s="26">
        <v>92.857142999999994</v>
      </c>
      <c r="E99" s="26">
        <v>7.1428570000000002</v>
      </c>
      <c r="F99" s="26">
        <v>0</v>
      </c>
      <c r="G99" s="26">
        <v>0</v>
      </c>
    </row>
    <row r="100" spans="1:7" x14ac:dyDescent="0.2">
      <c r="A100" s="19" t="s">
        <v>894</v>
      </c>
      <c r="B100" s="20">
        <v>5</v>
      </c>
      <c r="C100" s="26">
        <v>0</v>
      </c>
      <c r="D100" s="26">
        <v>100</v>
      </c>
      <c r="E100" s="26">
        <v>0</v>
      </c>
      <c r="F100" s="26">
        <v>0</v>
      </c>
      <c r="G100" s="26">
        <v>0</v>
      </c>
    </row>
    <row r="101" spans="1:7" x14ac:dyDescent="0.2">
      <c r="A101" s="19" t="s">
        <v>873</v>
      </c>
      <c r="B101" s="20">
        <v>414</v>
      </c>
      <c r="C101" s="26">
        <v>5.0724640000000001</v>
      </c>
      <c r="D101" s="26">
        <v>63.768115999999999</v>
      </c>
      <c r="E101" s="26">
        <v>4.8309179999999996</v>
      </c>
      <c r="F101" s="26">
        <v>25.603864999999999</v>
      </c>
      <c r="G101" s="26">
        <v>0.724638</v>
      </c>
    </row>
    <row r="102" spans="1:7" x14ac:dyDescent="0.2">
      <c r="A102" s="18" t="s">
        <v>895</v>
      </c>
      <c r="B102" s="18"/>
      <c r="C102" s="18"/>
      <c r="D102" s="18"/>
      <c r="E102" s="18"/>
      <c r="F102" s="18"/>
      <c r="G102" s="18"/>
    </row>
    <row r="103" spans="1:7" x14ac:dyDescent="0.2">
      <c r="A103" s="19" t="s">
        <v>889</v>
      </c>
      <c r="B103" s="20">
        <v>13</v>
      </c>
      <c r="C103" s="26">
        <v>23.076923000000001</v>
      </c>
      <c r="D103" s="26">
        <v>46.153846000000001</v>
      </c>
      <c r="E103" s="26">
        <v>15.384615</v>
      </c>
      <c r="F103" s="26">
        <v>15.384615</v>
      </c>
      <c r="G103" s="26">
        <v>0</v>
      </c>
    </row>
    <row r="104" spans="1:7" x14ac:dyDescent="0.2">
      <c r="A104" s="19" t="s">
        <v>890</v>
      </c>
      <c r="B104" s="20">
        <v>89</v>
      </c>
      <c r="C104" s="26">
        <v>21.348314999999999</v>
      </c>
      <c r="D104" s="26">
        <v>28.089887999999998</v>
      </c>
      <c r="E104" s="26">
        <v>32.584269999999997</v>
      </c>
      <c r="F104" s="26">
        <v>15.730337</v>
      </c>
      <c r="G104" s="26">
        <v>2.2471909999999999</v>
      </c>
    </row>
    <row r="105" spans="1:7" x14ac:dyDescent="0.2">
      <c r="A105" s="19" t="s">
        <v>891</v>
      </c>
      <c r="B105" s="20">
        <v>143</v>
      </c>
      <c r="C105" s="26">
        <v>18.881119000000002</v>
      </c>
      <c r="D105" s="26">
        <v>52.447552000000002</v>
      </c>
      <c r="E105" s="26">
        <v>12.587413</v>
      </c>
      <c r="F105" s="26">
        <v>15.384615</v>
      </c>
      <c r="G105" s="26">
        <v>0.69930099999999995</v>
      </c>
    </row>
    <row r="106" spans="1:7" x14ac:dyDescent="0.2">
      <c r="A106" s="19" t="s">
        <v>892</v>
      </c>
      <c r="B106" s="20">
        <v>27</v>
      </c>
      <c r="C106" s="26">
        <v>11.111110999999999</v>
      </c>
      <c r="D106" s="26">
        <v>59.259259</v>
      </c>
      <c r="E106" s="26">
        <v>11.111110999999999</v>
      </c>
      <c r="F106" s="26">
        <v>18.518519000000001</v>
      </c>
      <c r="G106" s="26">
        <v>0</v>
      </c>
    </row>
    <row r="107" spans="1:7" x14ac:dyDescent="0.2">
      <c r="A107" s="19" t="s">
        <v>893</v>
      </c>
      <c r="B107" s="20">
        <v>5</v>
      </c>
      <c r="C107" s="26">
        <v>40</v>
      </c>
      <c r="D107" s="26">
        <v>40</v>
      </c>
      <c r="E107" s="26">
        <v>0</v>
      </c>
      <c r="F107" s="26">
        <v>20</v>
      </c>
      <c r="G107" s="26">
        <v>0</v>
      </c>
    </row>
    <row r="108" spans="1:7" x14ac:dyDescent="0.2">
      <c r="A108" s="19" t="s">
        <v>894</v>
      </c>
      <c r="B108" s="20">
        <v>10</v>
      </c>
      <c r="C108" s="26">
        <v>10</v>
      </c>
      <c r="D108" s="26">
        <v>60</v>
      </c>
      <c r="E108" s="26">
        <v>20</v>
      </c>
      <c r="F108" s="26">
        <v>10</v>
      </c>
      <c r="G108" s="26">
        <v>0</v>
      </c>
    </row>
    <row r="109" spans="1:7" x14ac:dyDescent="0.2">
      <c r="A109" s="19" t="s">
        <v>873</v>
      </c>
      <c r="B109" s="20">
        <v>28</v>
      </c>
      <c r="C109" s="26">
        <v>21.428571000000002</v>
      </c>
      <c r="D109" s="26">
        <v>28.571428999999998</v>
      </c>
      <c r="E109" s="26">
        <v>10.714286</v>
      </c>
      <c r="F109" s="26">
        <v>35.714286000000001</v>
      </c>
      <c r="G109" s="26">
        <v>3.5714290000000002</v>
      </c>
    </row>
    <row r="110" spans="1:7" x14ac:dyDescent="0.2">
      <c r="A110" s="18" t="s">
        <v>142</v>
      </c>
      <c r="B110" s="18"/>
      <c r="C110" s="18"/>
      <c r="D110" s="18"/>
      <c r="E110" s="18"/>
      <c r="F110" s="18"/>
      <c r="G110" s="18"/>
    </row>
    <row r="111" spans="1:7" x14ac:dyDescent="0.2">
      <c r="A111" s="19" t="s">
        <v>896</v>
      </c>
      <c r="B111" s="20">
        <v>90</v>
      </c>
      <c r="C111" s="26">
        <v>3.3333330000000001</v>
      </c>
      <c r="D111" s="26">
        <v>85.555555999999996</v>
      </c>
      <c r="E111" s="26">
        <v>5.5555560000000002</v>
      </c>
      <c r="F111" s="26">
        <v>5.5555560000000002</v>
      </c>
      <c r="G111" s="26">
        <v>0</v>
      </c>
    </row>
    <row r="112" spans="1:7" x14ac:dyDescent="0.2">
      <c r="A112" s="19" t="s">
        <v>897</v>
      </c>
      <c r="B112" s="20">
        <v>307</v>
      </c>
      <c r="C112" s="26">
        <v>8.1433219999999995</v>
      </c>
      <c r="D112" s="26">
        <v>73.941367999999997</v>
      </c>
      <c r="E112" s="26">
        <v>7.81759</v>
      </c>
      <c r="F112" s="26">
        <v>9.7719869999999993</v>
      </c>
      <c r="G112" s="26">
        <v>0.32573299999999999</v>
      </c>
    </row>
    <row r="113" spans="1:7" x14ac:dyDescent="0.2">
      <c r="A113" s="19" t="s">
        <v>898</v>
      </c>
      <c r="B113" s="20">
        <v>392</v>
      </c>
      <c r="C113" s="26">
        <v>5.6122449999999997</v>
      </c>
      <c r="D113" s="26">
        <v>78.826531000000003</v>
      </c>
      <c r="E113" s="26">
        <v>7.3979590000000002</v>
      </c>
      <c r="F113" s="26">
        <v>7.9081630000000001</v>
      </c>
      <c r="G113" s="26">
        <v>0.255102</v>
      </c>
    </row>
    <row r="114" spans="1:7" x14ac:dyDescent="0.2">
      <c r="A114" s="19" t="s">
        <v>899</v>
      </c>
      <c r="B114" s="20">
        <v>379</v>
      </c>
      <c r="C114" s="26">
        <v>5.5408970000000002</v>
      </c>
      <c r="D114" s="26">
        <v>75.197889000000004</v>
      </c>
      <c r="E114" s="26">
        <v>4.7493400000000001</v>
      </c>
      <c r="F114" s="26">
        <v>14.511873</v>
      </c>
      <c r="G114" s="26">
        <v>0</v>
      </c>
    </row>
    <row r="115" spans="1:7" x14ac:dyDescent="0.2">
      <c r="A115" s="19" t="s">
        <v>900</v>
      </c>
      <c r="B115" s="20">
        <v>951</v>
      </c>
      <c r="C115" s="26">
        <v>8.4121980000000001</v>
      </c>
      <c r="D115" s="26">
        <v>57.202944000000002</v>
      </c>
      <c r="E115" s="26">
        <v>7.7812830000000002</v>
      </c>
      <c r="F115" s="26">
        <v>25.972660000000001</v>
      </c>
      <c r="G115" s="26">
        <v>0.630915</v>
      </c>
    </row>
    <row r="116" spans="1:7" x14ac:dyDescent="0.2">
      <c r="A116" s="19" t="s">
        <v>873</v>
      </c>
      <c r="B116" s="20">
        <v>69</v>
      </c>
      <c r="C116" s="26">
        <v>0</v>
      </c>
      <c r="D116" s="26">
        <v>5.7971009999999996</v>
      </c>
      <c r="E116" s="26">
        <v>0</v>
      </c>
      <c r="F116" s="26">
        <v>5.7971009999999996</v>
      </c>
      <c r="G116" s="26">
        <v>88.405797000000007</v>
      </c>
    </row>
    <row r="117" spans="1:7" x14ac:dyDescent="0.2">
      <c r="A117" s="18" t="s">
        <v>143</v>
      </c>
      <c r="B117" s="18"/>
      <c r="C117" s="18"/>
      <c r="D117" s="18"/>
      <c r="E117" s="18"/>
      <c r="F117" s="18"/>
      <c r="G117" s="18"/>
    </row>
    <row r="118" spans="1:7" x14ac:dyDescent="0.2">
      <c r="A118" s="21" t="s">
        <v>901</v>
      </c>
      <c r="B118" s="21"/>
      <c r="C118" s="21"/>
      <c r="D118" s="21"/>
      <c r="E118" s="21"/>
      <c r="F118" s="21"/>
      <c r="G118" s="21"/>
    </row>
    <row r="119" spans="1:7" x14ac:dyDescent="0.2">
      <c r="A119" s="19" t="s">
        <v>902</v>
      </c>
      <c r="B119" s="20">
        <v>546</v>
      </c>
      <c r="C119" s="26">
        <v>6.7765570000000004</v>
      </c>
      <c r="D119" s="26">
        <v>76.373626000000002</v>
      </c>
      <c r="E119" s="26">
        <v>6.0439559999999997</v>
      </c>
      <c r="F119" s="26">
        <v>10.622711000000001</v>
      </c>
      <c r="G119" s="26">
        <v>0.18315000000000001</v>
      </c>
    </row>
    <row r="120" spans="1:7" x14ac:dyDescent="0.2">
      <c r="A120" s="19" t="s">
        <v>903</v>
      </c>
      <c r="B120" s="20">
        <v>531</v>
      </c>
      <c r="C120" s="26">
        <v>6.2146889999999999</v>
      </c>
      <c r="D120" s="26">
        <v>75.141243000000003</v>
      </c>
      <c r="E120" s="26">
        <v>6.4030129999999996</v>
      </c>
      <c r="F120" s="26">
        <v>11.864407</v>
      </c>
      <c r="G120" s="26">
        <v>0.37664799999999998</v>
      </c>
    </row>
    <row r="121" spans="1:7" x14ac:dyDescent="0.2">
      <c r="A121" s="19" t="s">
        <v>904</v>
      </c>
      <c r="B121" s="20">
        <v>205</v>
      </c>
      <c r="C121" s="26">
        <v>6.3414630000000001</v>
      </c>
      <c r="D121" s="26">
        <v>69.756097999999994</v>
      </c>
      <c r="E121" s="26">
        <v>8.2926830000000002</v>
      </c>
      <c r="F121" s="26">
        <v>15.121950999999999</v>
      </c>
      <c r="G121" s="26">
        <v>0.48780499999999999</v>
      </c>
    </row>
    <row r="122" spans="1:7" x14ac:dyDescent="0.2">
      <c r="A122" s="19" t="s">
        <v>905</v>
      </c>
      <c r="B122" s="20">
        <v>762</v>
      </c>
      <c r="C122" s="26">
        <v>8.1364830000000001</v>
      </c>
      <c r="D122" s="26">
        <v>57.611548999999997</v>
      </c>
      <c r="E122" s="26">
        <v>7.6115490000000001</v>
      </c>
      <c r="F122" s="26">
        <v>26.115486000000001</v>
      </c>
      <c r="G122" s="26">
        <v>0.52493400000000001</v>
      </c>
    </row>
    <row r="123" spans="1:7" x14ac:dyDescent="0.2">
      <c r="A123" s="19" t="s">
        <v>873</v>
      </c>
      <c r="B123" s="20">
        <v>144</v>
      </c>
      <c r="C123" s="26">
        <v>4.1666670000000003</v>
      </c>
      <c r="D123" s="26">
        <v>33.333333000000003</v>
      </c>
      <c r="E123" s="26">
        <v>5.5555560000000002</v>
      </c>
      <c r="F123" s="26">
        <v>14.583333</v>
      </c>
      <c r="G123" s="26">
        <v>42.361111000000001</v>
      </c>
    </row>
    <row r="124" spans="1:7" x14ac:dyDescent="0.2">
      <c r="A124" s="18" t="s">
        <v>143</v>
      </c>
      <c r="B124" s="18"/>
      <c r="C124" s="18"/>
      <c r="D124" s="18"/>
      <c r="E124" s="18"/>
      <c r="F124" s="18"/>
      <c r="G124" s="18"/>
    </row>
    <row r="125" spans="1:7" x14ac:dyDescent="0.2">
      <c r="A125" s="21" t="s">
        <v>906</v>
      </c>
      <c r="B125" s="21"/>
      <c r="C125" s="21"/>
      <c r="D125" s="21"/>
      <c r="E125" s="21"/>
      <c r="F125" s="21"/>
      <c r="G125" s="21"/>
    </row>
    <row r="126" spans="1:7" x14ac:dyDescent="0.2">
      <c r="A126" s="19" t="s">
        <v>902</v>
      </c>
      <c r="B126" s="20">
        <v>285</v>
      </c>
      <c r="C126" s="26">
        <v>5.2631579999999998</v>
      </c>
      <c r="D126" s="26">
        <v>77.543859999999995</v>
      </c>
      <c r="E126" s="26">
        <v>8.7719299999999993</v>
      </c>
      <c r="F126" s="26">
        <v>8.4210530000000006</v>
      </c>
      <c r="G126" s="26">
        <v>0</v>
      </c>
    </row>
    <row r="127" spans="1:7" x14ac:dyDescent="0.2">
      <c r="A127" s="19" t="s">
        <v>903</v>
      </c>
      <c r="B127" s="20">
        <v>217</v>
      </c>
      <c r="C127" s="26">
        <v>7.8341010000000004</v>
      </c>
      <c r="D127" s="26">
        <v>77.880184</v>
      </c>
      <c r="E127" s="26">
        <v>6.451613</v>
      </c>
      <c r="F127" s="26">
        <v>7.8341010000000004</v>
      </c>
      <c r="G127" s="26">
        <v>0</v>
      </c>
    </row>
    <row r="128" spans="1:7" x14ac:dyDescent="0.2">
      <c r="A128" s="19" t="s">
        <v>904</v>
      </c>
      <c r="B128" s="20">
        <v>142</v>
      </c>
      <c r="C128" s="26">
        <v>8.450704</v>
      </c>
      <c r="D128" s="26">
        <v>73.943662000000003</v>
      </c>
      <c r="E128" s="26">
        <v>5.6338030000000003</v>
      </c>
      <c r="F128" s="26">
        <v>11.971831</v>
      </c>
      <c r="G128" s="26">
        <v>0</v>
      </c>
    </row>
    <row r="129" spans="1:7" x14ac:dyDescent="0.2">
      <c r="A129" s="19" t="s">
        <v>905</v>
      </c>
      <c r="B129" s="20">
        <v>1184</v>
      </c>
      <c r="C129" s="26">
        <v>7.77027</v>
      </c>
      <c r="D129" s="26">
        <v>64.020269999999996</v>
      </c>
      <c r="E129" s="26">
        <v>6.9256760000000002</v>
      </c>
      <c r="F129" s="26">
        <v>20.608108000000001</v>
      </c>
      <c r="G129" s="26">
        <v>0.67567600000000005</v>
      </c>
    </row>
    <row r="130" spans="1:7" x14ac:dyDescent="0.2">
      <c r="A130" s="19" t="s">
        <v>873</v>
      </c>
      <c r="B130" s="20">
        <v>360</v>
      </c>
      <c r="C130" s="26">
        <v>4.1666670000000003</v>
      </c>
      <c r="D130" s="26">
        <v>53.611111000000001</v>
      </c>
      <c r="E130" s="26">
        <v>5.8333329999999997</v>
      </c>
      <c r="F130" s="26">
        <v>19.444444000000001</v>
      </c>
      <c r="G130" s="26">
        <v>16.944444000000001</v>
      </c>
    </row>
    <row r="131" spans="1:7" x14ac:dyDescent="0.2">
      <c r="A131" s="18" t="s">
        <v>143</v>
      </c>
      <c r="B131" s="18"/>
      <c r="C131" s="18"/>
      <c r="D131" s="18"/>
      <c r="E131" s="18"/>
      <c r="F131" s="18"/>
      <c r="G131" s="18"/>
    </row>
    <row r="132" spans="1:7" x14ac:dyDescent="0.2">
      <c r="A132" s="21" t="s">
        <v>907</v>
      </c>
      <c r="B132" s="21"/>
      <c r="C132" s="21"/>
      <c r="D132" s="21"/>
      <c r="E132" s="21"/>
      <c r="F132" s="21"/>
      <c r="G132" s="21"/>
    </row>
    <row r="133" spans="1:7" x14ac:dyDescent="0.2">
      <c r="A133" s="19" t="s">
        <v>902</v>
      </c>
      <c r="B133" s="20">
        <v>330</v>
      </c>
      <c r="C133" s="26">
        <v>7.8787880000000001</v>
      </c>
      <c r="D133" s="26">
        <v>75.151515000000003</v>
      </c>
      <c r="E133" s="26">
        <v>6.6666670000000003</v>
      </c>
      <c r="F133" s="26">
        <v>10</v>
      </c>
      <c r="G133" s="26">
        <v>0.30303000000000002</v>
      </c>
    </row>
    <row r="134" spans="1:7" x14ac:dyDescent="0.2">
      <c r="A134" s="19" t="s">
        <v>903</v>
      </c>
      <c r="B134" s="20">
        <v>326</v>
      </c>
      <c r="C134" s="26">
        <v>7.0552149999999996</v>
      </c>
      <c r="D134" s="26">
        <v>76.687117000000001</v>
      </c>
      <c r="E134" s="26">
        <v>5.2147240000000004</v>
      </c>
      <c r="F134" s="26">
        <v>11.042945</v>
      </c>
      <c r="G134" s="26">
        <v>0</v>
      </c>
    </row>
    <row r="135" spans="1:7" x14ac:dyDescent="0.2">
      <c r="A135" s="19" t="s">
        <v>904</v>
      </c>
      <c r="B135" s="20">
        <v>133</v>
      </c>
      <c r="C135" s="26">
        <v>5.2631579999999998</v>
      </c>
      <c r="D135" s="26">
        <v>72.932331000000005</v>
      </c>
      <c r="E135" s="26">
        <v>12.030075</v>
      </c>
      <c r="F135" s="26">
        <v>9.0225559999999998</v>
      </c>
      <c r="G135" s="26">
        <v>0.75187999999999999</v>
      </c>
    </row>
    <row r="136" spans="1:7" x14ac:dyDescent="0.2">
      <c r="A136" s="19" t="s">
        <v>905</v>
      </c>
      <c r="B136" s="20">
        <v>1070</v>
      </c>
      <c r="C136" s="26">
        <v>7.383178</v>
      </c>
      <c r="D136" s="26">
        <v>63.271028000000001</v>
      </c>
      <c r="E136" s="26">
        <v>7.0093459999999999</v>
      </c>
      <c r="F136" s="26">
        <v>21.682243</v>
      </c>
      <c r="G136" s="26">
        <v>0.65420599999999995</v>
      </c>
    </row>
    <row r="137" spans="1:7" x14ac:dyDescent="0.2">
      <c r="A137" s="19" t="s">
        <v>873</v>
      </c>
      <c r="B137" s="20">
        <v>329</v>
      </c>
      <c r="C137" s="26">
        <v>4.8632220000000004</v>
      </c>
      <c r="D137" s="26">
        <v>52.887537999999999</v>
      </c>
      <c r="E137" s="26">
        <v>6.079027</v>
      </c>
      <c r="F137" s="26">
        <v>17.933130999999999</v>
      </c>
      <c r="G137" s="26">
        <v>18.237082000000001</v>
      </c>
    </row>
    <row r="138" spans="1:7" x14ac:dyDescent="0.2">
      <c r="A138" s="18" t="s">
        <v>143</v>
      </c>
      <c r="B138" s="18"/>
      <c r="C138" s="18"/>
      <c r="D138" s="18"/>
      <c r="E138" s="18"/>
      <c r="F138" s="18"/>
      <c r="G138" s="18"/>
    </row>
    <row r="139" spans="1:7" x14ac:dyDescent="0.2">
      <c r="A139" s="21" t="s">
        <v>908</v>
      </c>
      <c r="B139" s="21"/>
      <c r="C139" s="21"/>
      <c r="D139" s="21"/>
      <c r="E139" s="21"/>
      <c r="F139" s="21"/>
      <c r="G139" s="21"/>
    </row>
    <row r="140" spans="1:7" x14ac:dyDescent="0.2">
      <c r="A140" s="19" t="s">
        <v>902</v>
      </c>
      <c r="B140" s="20">
        <v>39</v>
      </c>
      <c r="C140" s="26">
        <v>7.6923079999999997</v>
      </c>
      <c r="D140" s="26">
        <v>74.358974000000003</v>
      </c>
      <c r="E140" s="26">
        <v>10.256410000000001</v>
      </c>
      <c r="F140" s="26">
        <v>7.6923079999999997</v>
      </c>
      <c r="G140" s="26">
        <v>0</v>
      </c>
    </row>
    <row r="141" spans="1:7" x14ac:dyDescent="0.2">
      <c r="A141" s="19" t="s">
        <v>903</v>
      </c>
      <c r="B141" s="20">
        <v>75</v>
      </c>
      <c r="C141" s="26">
        <v>8</v>
      </c>
      <c r="D141" s="26">
        <v>77.333332999999996</v>
      </c>
      <c r="E141" s="26">
        <v>5.3333329999999997</v>
      </c>
      <c r="F141" s="26">
        <v>9.3333329999999997</v>
      </c>
      <c r="G141" s="26">
        <v>0</v>
      </c>
    </row>
    <row r="142" spans="1:7" x14ac:dyDescent="0.2">
      <c r="A142" s="19" t="s">
        <v>904</v>
      </c>
      <c r="B142" s="20">
        <v>117</v>
      </c>
      <c r="C142" s="26">
        <v>6.8376070000000002</v>
      </c>
      <c r="D142" s="26">
        <v>74.358974000000003</v>
      </c>
      <c r="E142" s="26">
        <v>6.8376070000000002</v>
      </c>
      <c r="F142" s="26">
        <v>11.965812</v>
      </c>
      <c r="G142" s="26">
        <v>0</v>
      </c>
    </row>
    <row r="143" spans="1:7" x14ac:dyDescent="0.2">
      <c r="A143" s="19" t="s">
        <v>905</v>
      </c>
      <c r="B143" s="20">
        <v>1288</v>
      </c>
      <c r="C143" s="26">
        <v>7.6086960000000001</v>
      </c>
      <c r="D143" s="26">
        <v>67.158384999999996</v>
      </c>
      <c r="E143" s="26">
        <v>7.2204969999999999</v>
      </c>
      <c r="F143" s="26">
        <v>17.546583999999999</v>
      </c>
      <c r="G143" s="26">
        <v>0.465839</v>
      </c>
    </row>
    <row r="144" spans="1:7" x14ac:dyDescent="0.2">
      <c r="A144" s="19" t="s">
        <v>873</v>
      </c>
      <c r="B144" s="20">
        <v>669</v>
      </c>
      <c r="C144" s="26">
        <v>5.3811660000000003</v>
      </c>
      <c r="D144" s="26">
        <v>60.837069999999997</v>
      </c>
      <c r="E144" s="26">
        <v>6.1285499999999997</v>
      </c>
      <c r="F144" s="26">
        <v>18.236173000000001</v>
      </c>
      <c r="G144" s="26">
        <v>9.4170400000000001</v>
      </c>
    </row>
    <row r="145" spans="1:7" x14ac:dyDescent="0.2">
      <c r="A145" s="18" t="s">
        <v>909</v>
      </c>
      <c r="B145" s="18"/>
      <c r="C145" s="18"/>
      <c r="D145" s="18"/>
      <c r="E145" s="18"/>
      <c r="F145" s="18"/>
      <c r="G145" s="18"/>
    </row>
    <row r="146" spans="1:7" x14ac:dyDescent="0.2">
      <c r="A146" s="19" t="s">
        <v>910</v>
      </c>
      <c r="B146" s="20">
        <v>541</v>
      </c>
      <c r="C146" s="26">
        <v>9.2421439999999997</v>
      </c>
      <c r="D146" s="26">
        <v>64.879852</v>
      </c>
      <c r="E146" s="26">
        <v>6.8391869999999999</v>
      </c>
      <c r="F146" s="26">
        <v>16.081330999999999</v>
      </c>
      <c r="G146" s="26">
        <v>2.9574859999999998</v>
      </c>
    </row>
    <row r="147" spans="1:7" x14ac:dyDescent="0.2">
      <c r="A147" s="19" t="s">
        <v>911</v>
      </c>
      <c r="B147" s="20">
        <v>877</v>
      </c>
      <c r="C147" s="26">
        <v>7.4116309999999999</v>
      </c>
      <c r="D147" s="26">
        <v>63.283921999999997</v>
      </c>
      <c r="E147" s="26">
        <v>7.6396810000000004</v>
      </c>
      <c r="F147" s="26">
        <v>17.559863</v>
      </c>
      <c r="G147" s="26">
        <v>4.1049030000000002</v>
      </c>
    </row>
    <row r="148" spans="1:7" x14ac:dyDescent="0.2">
      <c r="A148" s="19" t="s">
        <v>912</v>
      </c>
      <c r="B148" s="20">
        <v>543</v>
      </c>
      <c r="C148" s="26">
        <v>4.6040520000000003</v>
      </c>
      <c r="D148" s="26">
        <v>69.060772999999998</v>
      </c>
      <c r="E148" s="26">
        <v>6.9981580000000001</v>
      </c>
      <c r="F148" s="26">
        <v>16.574586</v>
      </c>
      <c r="G148" s="26">
        <v>2.7624309999999999</v>
      </c>
    </row>
    <row r="149" spans="1:7" x14ac:dyDescent="0.2">
      <c r="A149" s="19" t="s">
        <v>913</v>
      </c>
      <c r="B149" s="20">
        <v>227</v>
      </c>
      <c r="C149" s="26">
        <v>4.845815</v>
      </c>
      <c r="D149" s="26">
        <v>72.687224999999998</v>
      </c>
      <c r="E149" s="26">
        <v>3.5242290000000001</v>
      </c>
      <c r="F149" s="26">
        <v>18.061674</v>
      </c>
      <c r="G149" s="26">
        <v>0.88105699999999998</v>
      </c>
    </row>
    <row r="150" spans="1:7" x14ac:dyDescent="0.2">
      <c r="A150" s="18" t="s">
        <v>914</v>
      </c>
      <c r="B150" s="18"/>
      <c r="C150" s="18"/>
      <c r="D150" s="18"/>
      <c r="E150" s="18"/>
      <c r="F150" s="18"/>
      <c r="G150" s="18"/>
    </row>
    <row r="151" spans="1:7" x14ac:dyDescent="0.2">
      <c r="A151" s="19" t="s">
        <v>915</v>
      </c>
      <c r="B151" s="20">
        <v>294</v>
      </c>
      <c r="C151" s="26">
        <v>7.4829929999999996</v>
      </c>
      <c r="D151" s="26">
        <v>65.646259000000001</v>
      </c>
      <c r="E151" s="26">
        <v>9.8639460000000003</v>
      </c>
      <c r="F151" s="26">
        <v>14.62585</v>
      </c>
      <c r="G151" s="26">
        <v>2.3809520000000002</v>
      </c>
    </row>
    <row r="152" spans="1:7" x14ac:dyDescent="0.2">
      <c r="A152" s="19" t="s">
        <v>916</v>
      </c>
      <c r="B152" s="20">
        <v>664</v>
      </c>
      <c r="C152" s="26">
        <v>8.4337350000000004</v>
      </c>
      <c r="D152" s="26">
        <v>63.554217000000001</v>
      </c>
      <c r="E152" s="26">
        <v>7.0783129999999996</v>
      </c>
      <c r="F152" s="26">
        <v>17.46988</v>
      </c>
      <c r="G152" s="26">
        <v>3.4638550000000001</v>
      </c>
    </row>
    <row r="153" spans="1:7" x14ac:dyDescent="0.2">
      <c r="A153" s="19" t="s">
        <v>917</v>
      </c>
      <c r="B153" s="20">
        <v>421</v>
      </c>
      <c r="C153" s="26">
        <v>4.2755340000000004</v>
      </c>
      <c r="D153" s="26">
        <v>70.308789000000004</v>
      </c>
      <c r="E153" s="26">
        <v>4.7505940000000004</v>
      </c>
      <c r="F153" s="26">
        <v>17.577197000000002</v>
      </c>
      <c r="G153" s="26">
        <v>3.0878860000000001</v>
      </c>
    </row>
    <row r="154" spans="1:7" x14ac:dyDescent="0.2">
      <c r="A154" s="19" t="s">
        <v>918</v>
      </c>
      <c r="B154" s="20">
        <v>358</v>
      </c>
      <c r="C154" s="26">
        <v>6.145251</v>
      </c>
      <c r="D154" s="26">
        <v>66.759777</v>
      </c>
      <c r="E154" s="26">
        <v>7.5418989999999999</v>
      </c>
      <c r="F154" s="26">
        <v>17.318435999999998</v>
      </c>
      <c r="G154" s="26">
        <v>2.2346370000000002</v>
      </c>
    </row>
    <row r="155" spans="1:7" x14ac:dyDescent="0.2">
      <c r="A155" s="19" t="s">
        <v>919</v>
      </c>
      <c r="B155" s="20">
        <v>217</v>
      </c>
      <c r="C155" s="26">
        <v>4.1474650000000004</v>
      </c>
      <c r="D155" s="26">
        <v>70.967742000000001</v>
      </c>
      <c r="E155" s="26">
        <v>5.529954</v>
      </c>
      <c r="F155" s="26">
        <v>14.285714</v>
      </c>
      <c r="G155" s="26">
        <v>5.0691240000000004</v>
      </c>
    </row>
    <row r="156" spans="1:7" x14ac:dyDescent="0.2">
      <c r="A156" s="22" t="s">
        <v>920</v>
      </c>
      <c r="B156" s="23">
        <v>234</v>
      </c>
      <c r="C156" s="27">
        <v>10.256410000000001</v>
      </c>
      <c r="D156" s="27">
        <v>60.683760999999997</v>
      </c>
      <c r="E156" s="27">
        <v>6.4102560000000004</v>
      </c>
      <c r="F156" s="27">
        <v>19.65812</v>
      </c>
      <c r="G156" s="27">
        <v>2.9914529999999999</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E2DD9-BF55-4390-8FB9-9C8514DC8D6A}">
  <dimension ref="A1:I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HYPERLINK("#'目次'!B10","[4]")</f>
        <v>[4]</v>
      </c>
      <c r="B2" s="24" t="s">
        <v>352</v>
      </c>
    </row>
    <row r="3" spans="1:9" x14ac:dyDescent="0.2">
      <c r="A3" s="9" t="s">
        <v>126</v>
      </c>
      <c r="B3" s="12" t="s">
        <v>151</v>
      </c>
    </row>
    <row r="4" spans="1:9" x14ac:dyDescent="0.2">
      <c r="A4" s="9" t="s">
        <v>126</v>
      </c>
      <c r="B4" s="12" t="s">
        <v>152</v>
      </c>
    </row>
    <row r="5" spans="1:9" s="15" customFormat="1" ht="62.5" x14ac:dyDescent="0.2">
      <c r="A5" s="13" t="s">
        <v>126</v>
      </c>
      <c r="B5" s="14" t="s">
        <v>831</v>
      </c>
      <c r="C5" s="14" t="s">
        <v>870</v>
      </c>
      <c r="D5" s="14" t="s">
        <v>871</v>
      </c>
      <c r="E5" s="14" t="s">
        <v>137</v>
      </c>
      <c r="F5" s="14" t="s">
        <v>138</v>
      </c>
      <c r="G5" s="14" t="s">
        <v>872</v>
      </c>
      <c r="H5" s="14" t="s">
        <v>873</v>
      </c>
      <c r="I5" s="14" t="s">
        <v>1441</v>
      </c>
    </row>
    <row r="6" spans="1:9" x14ac:dyDescent="0.2">
      <c r="A6" s="16" t="s">
        <v>845</v>
      </c>
      <c r="B6" s="17">
        <v>2188</v>
      </c>
      <c r="C6" s="25">
        <v>16.727605000000001</v>
      </c>
      <c r="D6" s="25">
        <v>55.393053000000002</v>
      </c>
      <c r="E6" s="25">
        <v>5.11883</v>
      </c>
      <c r="F6" s="25">
        <v>30.758683999999999</v>
      </c>
      <c r="G6" s="25">
        <v>3.4277880000000001</v>
      </c>
      <c r="H6" s="25">
        <v>8.1352829999999994</v>
      </c>
      <c r="I6" s="25">
        <v>75.137112000000002</v>
      </c>
    </row>
    <row r="7" spans="1:9" x14ac:dyDescent="0.2">
      <c r="A7" s="18" t="s">
        <v>846</v>
      </c>
      <c r="B7" s="18"/>
      <c r="C7" s="18"/>
      <c r="D7" s="18"/>
      <c r="E7" s="18"/>
      <c r="F7" s="18"/>
      <c r="G7" s="18"/>
      <c r="H7" s="18"/>
      <c r="I7" s="18"/>
    </row>
    <row r="8" spans="1:9" x14ac:dyDescent="0.2">
      <c r="A8" s="19" t="s">
        <v>847</v>
      </c>
      <c r="B8" s="20">
        <v>1092</v>
      </c>
      <c r="C8" s="26">
        <v>15.201465000000001</v>
      </c>
      <c r="D8" s="26">
        <v>61.904761999999998</v>
      </c>
      <c r="E8" s="26">
        <v>6.227106</v>
      </c>
      <c r="F8" s="26">
        <v>27.930402999999998</v>
      </c>
      <c r="G8" s="26">
        <v>3.3882780000000001</v>
      </c>
      <c r="H8" s="26">
        <v>8.1501830000000002</v>
      </c>
      <c r="I8" s="26">
        <v>76.648352000000003</v>
      </c>
    </row>
    <row r="9" spans="1:9" x14ac:dyDescent="0.2">
      <c r="A9" s="19" t="s">
        <v>848</v>
      </c>
      <c r="B9" s="20">
        <v>1095</v>
      </c>
      <c r="C9" s="26">
        <v>18.26484</v>
      </c>
      <c r="D9" s="26">
        <v>48.858446999999998</v>
      </c>
      <c r="E9" s="26">
        <v>4.0182650000000004</v>
      </c>
      <c r="F9" s="26">
        <v>33.607306000000001</v>
      </c>
      <c r="G9" s="26">
        <v>3.4703200000000001</v>
      </c>
      <c r="H9" s="26">
        <v>8.1278539999999992</v>
      </c>
      <c r="I9" s="26">
        <v>73.607305999999994</v>
      </c>
    </row>
    <row r="10" spans="1:9" x14ac:dyDescent="0.2">
      <c r="A10" s="19" t="s">
        <v>849</v>
      </c>
      <c r="B10" s="20">
        <v>1</v>
      </c>
      <c r="C10" s="26">
        <v>0</v>
      </c>
      <c r="D10" s="26">
        <v>100</v>
      </c>
      <c r="E10" s="26">
        <v>0</v>
      </c>
      <c r="F10" s="26">
        <v>0</v>
      </c>
      <c r="G10" s="26">
        <v>0</v>
      </c>
      <c r="H10" s="26">
        <v>0</v>
      </c>
      <c r="I10" s="26">
        <v>100</v>
      </c>
    </row>
    <row r="11" spans="1:9" x14ac:dyDescent="0.2">
      <c r="A11" s="18" t="s">
        <v>850</v>
      </c>
      <c r="B11" s="18"/>
      <c r="C11" s="18"/>
      <c r="D11" s="18"/>
      <c r="E11" s="18"/>
      <c r="F11" s="18"/>
      <c r="G11" s="18"/>
      <c r="H11" s="18"/>
      <c r="I11" s="18"/>
    </row>
    <row r="12" spans="1:9" x14ac:dyDescent="0.2">
      <c r="A12" s="19" t="s">
        <v>851</v>
      </c>
      <c r="B12" s="20">
        <v>387</v>
      </c>
      <c r="C12" s="26">
        <v>17.571059000000002</v>
      </c>
      <c r="D12" s="26">
        <v>61.498708000000001</v>
      </c>
      <c r="E12" s="26">
        <v>14.728681999999999</v>
      </c>
      <c r="F12" s="26">
        <v>30.749354</v>
      </c>
      <c r="G12" s="26">
        <v>3.6175709999999999</v>
      </c>
      <c r="H12" s="26">
        <v>5.1679589999999997</v>
      </c>
      <c r="I12" s="26">
        <v>77.260981999999998</v>
      </c>
    </row>
    <row r="13" spans="1:9" x14ac:dyDescent="0.2">
      <c r="A13" s="19" t="s">
        <v>852</v>
      </c>
      <c r="B13" s="20">
        <v>432</v>
      </c>
      <c r="C13" s="26">
        <v>13.657406999999999</v>
      </c>
      <c r="D13" s="26">
        <v>62.037036999999998</v>
      </c>
      <c r="E13" s="26">
        <v>8.7962959999999999</v>
      </c>
      <c r="F13" s="26">
        <v>26.620370000000001</v>
      </c>
      <c r="G13" s="26">
        <v>1.8518520000000001</v>
      </c>
      <c r="H13" s="26">
        <v>9.4907409999999999</v>
      </c>
      <c r="I13" s="26">
        <v>76.851851999999994</v>
      </c>
    </row>
    <row r="14" spans="1:9" x14ac:dyDescent="0.2">
      <c r="A14" s="19" t="s">
        <v>853</v>
      </c>
      <c r="B14" s="20">
        <v>449</v>
      </c>
      <c r="C14" s="26">
        <v>14.922048999999999</v>
      </c>
      <c r="D14" s="26">
        <v>61.247216000000002</v>
      </c>
      <c r="E14" s="26">
        <v>2.004454</v>
      </c>
      <c r="F14" s="26">
        <v>28.062360999999999</v>
      </c>
      <c r="G14" s="26">
        <v>3.340757</v>
      </c>
      <c r="H14" s="26">
        <v>7.7950999999999997</v>
      </c>
      <c r="I14" s="26">
        <v>77.282850999999994</v>
      </c>
    </row>
    <row r="15" spans="1:9" x14ac:dyDescent="0.2">
      <c r="A15" s="19" t="s">
        <v>854</v>
      </c>
      <c r="B15" s="20">
        <v>427</v>
      </c>
      <c r="C15" s="26">
        <v>19.203747</v>
      </c>
      <c r="D15" s="26">
        <v>54.332552999999997</v>
      </c>
      <c r="E15" s="26">
        <v>1.17096</v>
      </c>
      <c r="F15" s="26">
        <v>27.400468</v>
      </c>
      <c r="G15" s="26">
        <v>3.278689</v>
      </c>
      <c r="H15" s="26">
        <v>9.6018740000000005</v>
      </c>
      <c r="I15" s="26">
        <v>71.194378999999998</v>
      </c>
    </row>
    <row r="16" spans="1:9" x14ac:dyDescent="0.2">
      <c r="A16" s="19" t="s">
        <v>855</v>
      </c>
      <c r="B16" s="20">
        <v>274</v>
      </c>
      <c r="C16" s="26">
        <v>14.233577</v>
      </c>
      <c r="D16" s="26">
        <v>50.364964000000001</v>
      </c>
      <c r="E16" s="26">
        <v>0.72992699999999999</v>
      </c>
      <c r="F16" s="26">
        <v>35.036496</v>
      </c>
      <c r="G16" s="26">
        <v>4.7445259999999996</v>
      </c>
      <c r="H16" s="26">
        <v>9.1240880000000004</v>
      </c>
      <c r="I16" s="26">
        <v>76.642336</v>
      </c>
    </row>
    <row r="17" spans="1:9" x14ac:dyDescent="0.2">
      <c r="A17" s="19" t="s">
        <v>856</v>
      </c>
      <c r="B17" s="20">
        <v>137</v>
      </c>
      <c r="C17" s="26">
        <v>26.277372</v>
      </c>
      <c r="D17" s="26">
        <v>36.49635</v>
      </c>
      <c r="E17" s="26">
        <v>0.72992699999999999</v>
      </c>
      <c r="F17" s="26">
        <v>37.956204</v>
      </c>
      <c r="G17" s="26">
        <v>5.1094889999999999</v>
      </c>
      <c r="H17" s="26">
        <v>5.1094889999999999</v>
      </c>
      <c r="I17" s="26">
        <v>68.613139000000004</v>
      </c>
    </row>
    <row r="18" spans="1:9" x14ac:dyDescent="0.2">
      <c r="A18" s="19" t="s">
        <v>857</v>
      </c>
      <c r="B18" s="20">
        <v>71</v>
      </c>
      <c r="C18" s="26">
        <v>18.309858999999999</v>
      </c>
      <c r="D18" s="26">
        <v>15.492958</v>
      </c>
      <c r="E18" s="26">
        <v>0</v>
      </c>
      <c r="F18" s="26">
        <v>56.338028000000001</v>
      </c>
      <c r="G18" s="26">
        <v>4.225352</v>
      </c>
      <c r="H18" s="26">
        <v>11.267606000000001</v>
      </c>
      <c r="I18" s="26">
        <v>70.422534999999996</v>
      </c>
    </row>
    <row r="19" spans="1:9" x14ac:dyDescent="0.2">
      <c r="A19" s="19" t="s">
        <v>858</v>
      </c>
      <c r="B19" s="20">
        <v>11</v>
      </c>
      <c r="C19" s="26">
        <v>18.181818</v>
      </c>
      <c r="D19" s="26">
        <v>0</v>
      </c>
      <c r="E19" s="26">
        <v>0</v>
      </c>
      <c r="F19" s="26">
        <v>72.727272999999997</v>
      </c>
      <c r="G19" s="26">
        <v>9.0909089999999999</v>
      </c>
      <c r="H19" s="26">
        <v>9.0909089999999999</v>
      </c>
      <c r="I19" s="26">
        <v>72.727272999999997</v>
      </c>
    </row>
    <row r="20" spans="1:9" x14ac:dyDescent="0.2">
      <c r="A20" s="19" t="s">
        <v>859</v>
      </c>
      <c r="B20" s="20">
        <v>881</v>
      </c>
      <c r="C20" s="26">
        <v>14.30193</v>
      </c>
      <c r="D20" s="26">
        <v>61.634506000000002</v>
      </c>
      <c r="E20" s="26">
        <v>5.3348469999999999</v>
      </c>
      <c r="F20" s="26">
        <v>27.355277999999998</v>
      </c>
      <c r="G20" s="26">
        <v>2.6106699999999998</v>
      </c>
      <c r="H20" s="26">
        <v>8.6265610000000006</v>
      </c>
      <c r="I20" s="26">
        <v>77.071510000000004</v>
      </c>
    </row>
    <row r="21" spans="1:9" x14ac:dyDescent="0.2">
      <c r="A21" s="19" t="s">
        <v>860</v>
      </c>
      <c r="B21" s="20">
        <v>701</v>
      </c>
      <c r="C21" s="26">
        <v>17.261056</v>
      </c>
      <c r="D21" s="26">
        <v>52.781739999999999</v>
      </c>
      <c r="E21" s="26">
        <v>0.99857300000000004</v>
      </c>
      <c r="F21" s="26">
        <v>30.385164</v>
      </c>
      <c r="G21" s="26">
        <v>3.8516409999999999</v>
      </c>
      <c r="H21" s="26">
        <v>9.4151209999999992</v>
      </c>
      <c r="I21" s="26">
        <v>73.323823000000004</v>
      </c>
    </row>
    <row r="22" spans="1:9" x14ac:dyDescent="0.2">
      <c r="A22" s="19" t="s">
        <v>861</v>
      </c>
      <c r="B22" s="20">
        <v>1801</v>
      </c>
      <c r="C22" s="26">
        <v>16.546362999999999</v>
      </c>
      <c r="D22" s="26">
        <v>54.081066</v>
      </c>
      <c r="E22" s="26">
        <v>3.0538590000000001</v>
      </c>
      <c r="F22" s="26">
        <v>30.760688999999999</v>
      </c>
      <c r="G22" s="26">
        <v>3.3870070000000001</v>
      </c>
      <c r="H22" s="26">
        <v>8.7729040000000005</v>
      </c>
      <c r="I22" s="26">
        <v>74.680733000000004</v>
      </c>
    </row>
    <row r="23" spans="1:9" x14ac:dyDescent="0.2">
      <c r="A23" s="19" t="s">
        <v>862</v>
      </c>
      <c r="B23" s="20">
        <v>920</v>
      </c>
      <c r="C23" s="26">
        <v>18.695651999999999</v>
      </c>
      <c r="D23" s="26">
        <v>46.847825999999998</v>
      </c>
      <c r="E23" s="26">
        <v>0.86956500000000003</v>
      </c>
      <c r="F23" s="26">
        <v>34.021738999999997</v>
      </c>
      <c r="G23" s="26">
        <v>4.1304350000000003</v>
      </c>
      <c r="H23" s="26">
        <v>8.913043</v>
      </c>
      <c r="I23" s="26">
        <v>72.391304000000005</v>
      </c>
    </row>
    <row r="24" spans="1:9" x14ac:dyDescent="0.2">
      <c r="A24" s="19" t="s">
        <v>863</v>
      </c>
      <c r="B24" s="20">
        <v>219</v>
      </c>
      <c r="C24" s="26">
        <v>23.287671</v>
      </c>
      <c r="D24" s="26">
        <v>27.853881000000001</v>
      </c>
      <c r="E24" s="26">
        <v>0.456621</v>
      </c>
      <c r="F24" s="26">
        <v>45.662100000000002</v>
      </c>
      <c r="G24" s="26">
        <v>5.022831</v>
      </c>
      <c r="H24" s="26">
        <v>7.305936</v>
      </c>
      <c r="I24" s="26">
        <v>69.406392999999994</v>
      </c>
    </row>
    <row r="25" spans="1:9" x14ac:dyDescent="0.2">
      <c r="A25" s="18" t="s">
        <v>864</v>
      </c>
      <c r="B25" s="17">
        <v>208</v>
      </c>
      <c r="C25" s="25">
        <v>20.192308000000001</v>
      </c>
      <c r="D25" s="25">
        <v>60.576923000000001</v>
      </c>
      <c r="E25" s="25">
        <v>16.346153999999999</v>
      </c>
      <c r="F25" s="25">
        <v>31.730768999999999</v>
      </c>
      <c r="G25" s="25">
        <v>3.8461539999999999</v>
      </c>
      <c r="H25" s="25">
        <v>4.8076920000000003</v>
      </c>
      <c r="I25" s="25">
        <v>75</v>
      </c>
    </row>
    <row r="26" spans="1:9" x14ac:dyDescent="0.2">
      <c r="A26" s="19" t="s">
        <v>852</v>
      </c>
      <c r="B26" s="20">
        <v>220</v>
      </c>
      <c r="C26" s="26">
        <v>14.090909</v>
      </c>
      <c r="D26" s="26">
        <v>62.727272999999997</v>
      </c>
      <c r="E26" s="26">
        <v>10.454545</v>
      </c>
      <c r="F26" s="26">
        <v>28.636364</v>
      </c>
      <c r="G26" s="26">
        <v>2.7272729999999998</v>
      </c>
      <c r="H26" s="26">
        <v>7.7272730000000003</v>
      </c>
      <c r="I26" s="26">
        <v>78.181818000000007</v>
      </c>
    </row>
    <row r="27" spans="1:9" x14ac:dyDescent="0.2">
      <c r="A27" s="19" t="s">
        <v>853</v>
      </c>
      <c r="B27" s="20">
        <v>226</v>
      </c>
      <c r="C27" s="26">
        <v>15.486726000000001</v>
      </c>
      <c r="D27" s="26">
        <v>63.716813999999999</v>
      </c>
      <c r="E27" s="26">
        <v>2.6548669999999999</v>
      </c>
      <c r="F27" s="26">
        <v>23.451326999999999</v>
      </c>
      <c r="G27" s="26">
        <v>2.2123889999999999</v>
      </c>
      <c r="H27" s="26">
        <v>8.4070800000000006</v>
      </c>
      <c r="I27" s="26">
        <v>76.106195</v>
      </c>
    </row>
    <row r="28" spans="1:9" x14ac:dyDescent="0.2">
      <c r="A28" s="19" t="s">
        <v>854</v>
      </c>
      <c r="B28" s="20">
        <v>211</v>
      </c>
      <c r="C28" s="26">
        <v>14.218009</v>
      </c>
      <c r="D28" s="26">
        <v>63.033175</v>
      </c>
      <c r="E28" s="26">
        <v>1.8957349999999999</v>
      </c>
      <c r="F28" s="26">
        <v>23.222749</v>
      </c>
      <c r="G28" s="26">
        <v>3.317536</v>
      </c>
      <c r="H28" s="26">
        <v>11.848341</v>
      </c>
      <c r="I28" s="26">
        <v>73.933649000000003</v>
      </c>
    </row>
    <row r="29" spans="1:9" x14ac:dyDescent="0.2">
      <c r="A29" s="19" t="s">
        <v>855</v>
      </c>
      <c r="B29" s="20">
        <v>134</v>
      </c>
      <c r="C29" s="26">
        <v>9.7014929999999993</v>
      </c>
      <c r="D29" s="26">
        <v>69.402985000000001</v>
      </c>
      <c r="E29" s="26">
        <v>0.74626899999999996</v>
      </c>
      <c r="F29" s="26">
        <v>28.358208999999999</v>
      </c>
      <c r="G29" s="26">
        <v>5.2238810000000004</v>
      </c>
      <c r="H29" s="26">
        <v>6.716418</v>
      </c>
      <c r="I29" s="26">
        <v>83.582089999999994</v>
      </c>
    </row>
    <row r="30" spans="1:9" x14ac:dyDescent="0.2">
      <c r="A30" s="19" t="s">
        <v>856</v>
      </c>
      <c r="B30" s="20">
        <v>65</v>
      </c>
      <c r="C30" s="26">
        <v>16.923076999999999</v>
      </c>
      <c r="D30" s="26">
        <v>56.923076999999999</v>
      </c>
      <c r="E30" s="26">
        <v>0</v>
      </c>
      <c r="F30" s="26">
        <v>33.846153999999999</v>
      </c>
      <c r="G30" s="26">
        <v>4.6153849999999998</v>
      </c>
      <c r="H30" s="26">
        <v>4.6153849999999998</v>
      </c>
      <c r="I30" s="26">
        <v>78.461538000000004</v>
      </c>
    </row>
    <row r="31" spans="1:9" x14ac:dyDescent="0.2">
      <c r="A31" s="19" t="s">
        <v>857</v>
      </c>
      <c r="B31" s="20">
        <v>25</v>
      </c>
      <c r="C31" s="26">
        <v>16</v>
      </c>
      <c r="D31" s="26">
        <v>20</v>
      </c>
      <c r="E31" s="26">
        <v>0</v>
      </c>
      <c r="F31" s="26">
        <v>48</v>
      </c>
      <c r="G31" s="26">
        <v>0</v>
      </c>
      <c r="H31" s="26">
        <v>20</v>
      </c>
      <c r="I31" s="26">
        <v>64</v>
      </c>
    </row>
    <row r="32" spans="1:9" x14ac:dyDescent="0.2">
      <c r="A32" s="19" t="s">
        <v>858</v>
      </c>
      <c r="B32" s="20">
        <v>3</v>
      </c>
      <c r="C32" s="26">
        <v>0</v>
      </c>
      <c r="D32" s="26">
        <v>0</v>
      </c>
      <c r="E32" s="26">
        <v>0</v>
      </c>
      <c r="F32" s="26">
        <v>66.666667000000004</v>
      </c>
      <c r="G32" s="26">
        <v>33.333333000000003</v>
      </c>
      <c r="H32" s="26">
        <v>33.333333000000003</v>
      </c>
      <c r="I32" s="26">
        <v>66.666667000000004</v>
      </c>
    </row>
    <row r="33" spans="1:9" x14ac:dyDescent="0.2">
      <c r="A33" s="19" t="s">
        <v>859</v>
      </c>
      <c r="B33" s="20">
        <v>446</v>
      </c>
      <c r="C33" s="26">
        <v>14.798206</v>
      </c>
      <c r="D33" s="26">
        <v>63.228700000000003</v>
      </c>
      <c r="E33" s="26">
        <v>6.5022419999999999</v>
      </c>
      <c r="F33" s="26">
        <v>26.008969</v>
      </c>
      <c r="G33" s="26">
        <v>2.4663680000000001</v>
      </c>
      <c r="H33" s="26">
        <v>8.0717490000000005</v>
      </c>
      <c r="I33" s="26">
        <v>77.130044999999996</v>
      </c>
    </row>
    <row r="34" spans="1:9" x14ac:dyDescent="0.2">
      <c r="A34" s="19" t="s">
        <v>860</v>
      </c>
      <c r="B34" s="20">
        <v>345</v>
      </c>
      <c r="C34" s="26">
        <v>12.463768</v>
      </c>
      <c r="D34" s="26">
        <v>65.507245999999995</v>
      </c>
      <c r="E34" s="26">
        <v>1.4492750000000001</v>
      </c>
      <c r="F34" s="26">
        <v>25.217390999999999</v>
      </c>
      <c r="G34" s="26">
        <v>4.0579710000000002</v>
      </c>
      <c r="H34" s="26">
        <v>9.8550719999999998</v>
      </c>
      <c r="I34" s="26">
        <v>77.681158999999994</v>
      </c>
    </row>
    <row r="35" spans="1:9" x14ac:dyDescent="0.2">
      <c r="A35" s="19" t="s">
        <v>861</v>
      </c>
      <c r="B35" s="20">
        <v>884</v>
      </c>
      <c r="C35" s="26">
        <v>14.027149</v>
      </c>
      <c r="D35" s="26">
        <v>62.217194999999997</v>
      </c>
      <c r="E35" s="26">
        <v>3.8461539999999999</v>
      </c>
      <c r="F35" s="26">
        <v>27.036199</v>
      </c>
      <c r="G35" s="26">
        <v>3.2805430000000002</v>
      </c>
      <c r="H35" s="26">
        <v>8.9366520000000005</v>
      </c>
      <c r="I35" s="26">
        <v>77.036198999999996</v>
      </c>
    </row>
    <row r="36" spans="1:9" x14ac:dyDescent="0.2">
      <c r="A36" s="19" t="s">
        <v>862</v>
      </c>
      <c r="B36" s="20">
        <v>438</v>
      </c>
      <c r="C36" s="26">
        <v>13.242008999999999</v>
      </c>
      <c r="D36" s="26">
        <v>61.187215000000002</v>
      </c>
      <c r="E36" s="26">
        <v>1.141553</v>
      </c>
      <c r="F36" s="26">
        <v>28.082191999999999</v>
      </c>
      <c r="G36" s="26">
        <v>4.1095889999999997</v>
      </c>
      <c r="H36" s="26">
        <v>9.8173519999999996</v>
      </c>
      <c r="I36" s="26">
        <v>76.940639000000004</v>
      </c>
    </row>
    <row r="37" spans="1:9" x14ac:dyDescent="0.2">
      <c r="A37" s="19" t="s">
        <v>863</v>
      </c>
      <c r="B37" s="20">
        <v>93</v>
      </c>
      <c r="C37" s="26">
        <v>16.129031999999999</v>
      </c>
      <c r="D37" s="26">
        <v>45.161290000000001</v>
      </c>
      <c r="E37" s="26">
        <v>0</v>
      </c>
      <c r="F37" s="26">
        <v>38.709676999999999</v>
      </c>
      <c r="G37" s="26">
        <v>4.301075</v>
      </c>
      <c r="H37" s="26">
        <v>9.6774190000000004</v>
      </c>
      <c r="I37" s="26">
        <v>74.193548000000007</v>
      </c>
    </row>
    <row r="38" spans="1:9" x14ac:dyDescent="0.2">
      <c r="A38" s="18" t="s">
        <v>865</v>
      </c>
      <c r="B38" s="17">
        <v>178</v>
      </c>
      <c r="C38" s="25">
        <v>14.606742000000001</v>
      </c>
      <c r="D38" s="25">
        <v>62.359551000000003</v>
      </c>
      <c r="E38" s="25">
        <v>12.921348</v>
      </c>
      <c r="F38" s="25">
        <v>29.775281</v>
      </c>
      <c r="G38" s="25">
        <v>3.370787</v>
      </c>
      <c r="H38" s="25">
        <v>5.6179779999999999</v>
      </c>
      <c r="I38" s="25">
        <v>79.775281000000007</v>
      </c>
    </row>
    <row r="39" spans="1:9" x14ac:dyDescent="0.2">
      <c r="A39" s="19" t="s">
        <v>852</v>
      </c>
      <c r="B39" s="20">
        <v>212</v>
      </c>
      <c r="C39" s="26">
        <v>13.207547</v>
      </c>
      <c r="D39" s="26">
        <v>61.320754999999998</v>
      </c>
      <c r="E39" s="26">
        <v>7.0754720000000004</v>
      </c>
      <c r="F39" s="26">
        <v>24.528302</v>
      </c>
      <c r="G39" s="26">
        <v>0.94339600000000001</v>
      </c>
      <c r="H39" s="26">
        <v>11.320755</v>
      </c>
      <c r="I39" s="26">
        <v>75.471698000000004</v>
      </c>
    </row>
    <row r="40" spans="1:9" x14ac:dyDescent="0.2">
      <c r="A40" s="19" t="s">
        <v>853</v>
      </c>
      <c r="B40" s="20">
        <v>223</v>
      </c>
      <c r="C40" s="26">
        <v>14.349776</v>
      </c>
      <c r="D40" s="26">
        <v>58.744394999999997</v>
      </c>
      <c r="E40" s="26">
        <v>1.345291</v>
      </c>
      <c r="F40" s="26">
        <v>32.735425999999997</v>
      </c>
      <c r="G40" s="26">
        <v>4.484305</v>
      </c>
      <c r="H40" s="26">
        <v>7.1748880000000002</v>
      </c>
      <c r="I40" s="26">
        <v>78.475335999999999</v>
      </c>
    </row>
    <row r="41" spans="1:9" x14ac:dyDescent="0.2">
      <c r="A41" s="19" t="s">
        <v>854</v>
      </c>
      <c r="B41" s="20">
        <v>216</v>
      </c>
      <c r="C41" s="26">
        <v>24.074074</v>
      </c>
      <c r="D41" s="26">
        <v>45.833333000000003</v>
      </c>
      <c r="E41" s="26">
        <v>0.46296300000000001</v>
      </c>
      <c r="F41" s="26">
        <v>31.481480999999999</v>
      </c>
      <c r="G41" s="26">
        <v>3.2407409999999999</v>
      </c>
      <c r="H41" s="26">
        <v>7.4074070000000001</v>
      </c>
      <c r="I41" s="26">
        <v>68.518518999999998</v>
      </c>
    </row>
    <row r="42" spans="1:9" x14ac:dyDescent="0.2">
      <c r="A42" s="19" t="s">
        <v>855</v>
      </c>
      <c r="B42" s="20">
        <v>140</v>
      </c>
      <c r="C42" s="26">
        <v>18.571428999999998</v>
      </c>
      <c r="D42" s="26">
        <v>32.142856999999999</v>
      </c>
      <c r="E42" s="26">
        <v>0.71428599999999998</v>
      </c>
      <c r="F42" s="26">
        <v>41.428570999999998</v>
      </c>
      <c r="G42" s="26">
        <v>4.2857139999999996</v>
      </c>
      <c r="H42" s="26">
        <v>11.428571</v>
      </c>
      <c r="I42" s="26">
        <v>70</v>
      </c>
    </row>
    <row r="43" spans="1:9" x14ac:dyDescent="0.2">
      <c r="A43" s="19" t="s">
        <v>856</v>
      </c>
      <c r="B43" s="20">
        <v>72</v>
      </c>
      <c r="C43" s="26">
        <v>34.722222000000002</v>
      </c>
      <c r="D43" s="26">
        <v>18.055555999999999</v>
      </c>
      <c r="E43" s="26">
        <v>1.388889</v>
      </c>
      <c r="F43" s="26">
        <v>41.666666999999997</v>
      </c>
      <c r="G43" s="26">
        <v>5.5555560000000002</v>
      </c>
      <c r="H43" s="26">
        <v>5.5555560000000002</v>
      </c>
      <c r="I43" s="26">
        <v>59.722222000000002</v>
      </c>
    </row>
    <row r="44" spans="1:9" x14ac:dyDescent="0.2">
      <c r="A44" s="19" t="s">
        <v>857</v>
      </c>
      <c r="B44" s="20">
        <v>46</v>
      </c>
      <c r="C44" s="26">
        <v>19.565217000000001</v>
      </c>
      <c r="D44" s="26">
        <v>13.043478</v>
      </c>
      <c r="E44" s="26">
        <v>0</v>
      </c>
      <c r="F44" s="26">
        <v>60.869565000000001</v>
      </c>
      <c r="G44" s="26">
        <v>6.5217390000000002</v>
      </c>
      <c r="H44" s="26">
        <v>6.5217390000000002</v>
      </c>
      <c r="I44" s="26">
        <v>73.913043000000002</v>
      </c>
    </row>
    <row r="45" spans="1:9" x14ac:dyDescent="0.2">
      <c r="A45" s="19" t="s">
        <v>858</v>
      </c>
      <c r="B45" s="20">
        <v>8</v>
      </c>
      <c r="C45" s="26">
        <v>25</v>
      </c>
      <c r="D45" s="26">
        <v>0</v>
      </c>
      <c r="E45" s="26">
        <v>0</v>
      </c>
      <c r="F45" s="26">
        <v>75</v>
      </c>
      <c r="G45" s="26">
        <v>0</v>
      </c>
      <c r="H45" s="26">
        <v>0</v>
      </c>
      <c r="I45" s="26">
        <v>75</v>
      </c>
    </row>
    <row r="46" spans="1:9" x14ac:dyDescent="0.2">
      <c r="A46" s="19" t="s">
        <v>859</v>
      </c>
      <c r="B46" s="20">
        <v>435</v>
      </c>
      <c r="C46" s="26">
        <v>13.793103</v>
      </c>
      <c r="D46" s="26">
        <v>60</v>
      </c>
      <c r="E46" s="26">
        <v>4.137931</v>
      </c>
      <c r="F46" s="26">
        <v>28.735631999999999</v>
      </c>
      <c r="G46" s="26">
        <v>2.7586210000000002</v>
      </c>
      <c r="H46" s="26">
        <v>9.1954019999999996</v>
      </c>
      <c r="I46" s="26">
        <v>77.011493999999999</v>
      </c>
    </row>
    <row r="47" spans="1:9" x14ac:dyDescent="0.2">
      <c r="A47" s="19" t="s">
        <v>860</v>
      </c>
      <c r="B47" s="20">
        <v>356</v>
      </c>
      <c r="C47" s="26">
        <v>21.910112000000002</v>
      </c>
      <c r="D47" s="26">
        <v>40.449438000000001</v>
      </c>
      <c r="E47" s="26">
        <v>0.56179800000000002</v>
      </c>
      <c r="F47" s="26">
        <v>35.393258000000003</v>
      </c>
      <c r="G47" s="26">
        <v>3.6516850000000001</v>
      </c>
      <c r="H47" s="26">
        <v>8.9887639999999998</v>
      </c>
      <c r="I47" s="26">
        <v>69.101123999999999</v>
      </c>
    </row>
    <row r="48" spans="1:9" x14ac:dyDescent="0.2">
      <c r="A48" s="19" t="s">
        <v>861</v>
      </c>
      <c r="B48" s="20">
        <v>917</v>
      </c>
      <c r="C48" s="26">
        <v>18.974917999999999</v>
      </c>
      <c r="D48" s="26">
        <v>46.237732000000001</v>
      </c>
      <c r="E48" s="26">
        <v>2.290076</v>
      </c>
      <c r="F48" s="26">
        <v>34.351145000000002</v>
      </c>
      <c r="G48" s="26">
        <v>3.4896400000000001</v>
      </c>
      <c r="H48" s="26">
        <v>8.6150490000000008</v>
      </c>
      <c r="I48" s="26">
        <v>72.410032999999999</v>
      </c>
    </row>
    <row r="49" spans="1:9" x14ac:dyDescent="0.2">
      <c r="A49" s="19" t="s">
        <v>862</v>
      </c>
      <c r="B49" s="20">
        <v>482</v>
      </c>
      <c r="C49" s="26">
        <v>23.651451999999999</v>
      </c>
      <c r="D49" s="26">
        <v>33.817427000000002</v>
      </c>
      <c r="E49" s="26">
        <v>0.62240700000000004</v>
      </c>
      <c r="F49" s="26">
        <v>39.419086999999998</v>
      </c>
      <c r="G49" s="26">
        <v>4.1493779999999996</v>
      </c>
      <c r="H49" s="26">
        <v>8.0912860000000002</v>
      </c>
      <c r="I49" s="26">
        <v>68.257261</v>
      </c>
    </row>
    <row r="50" spans="1:9" x14ac:dyDescent="0.2">
      <c r="A50" s="19" t="s">
        <v>863</v>
      </c>
      <c r="B50" s="20">
        <v>126</v>
      </c>
      <c r="C50" s="26">
        <v>28.571428999999998</v>
      </c>
      <c r="D50" s="26">
        <v>15.079364999999999</v>
      </c>
      <c r="E50" s="26">
        <v>0.793651</v>
      </c>
      <c r="F50" s="26">
        <v>50.793650999999997</v>
      </c>
      <c r="G50" s="26">
        <v>5.5555560000000002</v>
      </c>
      <c r="H50" s="26">
        <v>5.5555560000000002</v>
      </c>
      <c r="I50" s="26">
        <v>65.873016000000007</v>
      </c>
    </row>
    <row r="51" spans="1:9" x14ac:dyDescent="0.2">
      <c r="A51" s="18" t="s">
        <v>866</v>
      </c>
      <c r="B51" s="18"/>
      <c r="C51" s="18"/>
      <c r="D51" s="18"/>
      <c r="E51" s="18"/>
      <c r="F51" s="18"/>
      <c r="G51" s="18"/>
      <c r="H51" s="18"/>
      <c r="I51" s="18"/>
    </row>
    <row r="52" spans="1:9" x14ac:dyDescent="0.2">
      <c r="A52" s="19" t="s">
        <v>130</v>
      </c>
      <c r="B52" s="20">
        <v>151</v>
      </c>
      <c r="C52" s="26">
        <v>64.900661999999997</v>
      </c>
      <c r="D52" s="26">
        <v>3.9735100000000001</v>
      </c>
      <c r="E52" s="26">
        <v>15.231788</v>
      </c>
      <c r="F52" s="26">
        <v>1.324503</v>
      </c>
      <c r="G52" s="26">
        <v>11.920529999999999</v>
      </c>
      <c r="H52" s="26">
        <v>3.311258</v>
      </c>
      <c r="I52" s="26">
        <v>31.788079</v>
      </c>
    </row>
    <row r="53" spans="1:9" x14ac:dyDescent="0.2">
      <c r="A53" s="19" t="s">
        <v>131</v>
      </c>
      <c r="B53" s="20">
        <v>1446</v>
      </c>
      <c r="C53" s="26">
        <v>1.4522820000000001</v>
      </c>
      <c r="D53" s="26">
        <v>83.333332999999996</v>
      </c>
      <c r="E53" s="26">
        <v>5.1175660000000001</v>
      </c>
      <c r="F53" s="26">
        <v>29.668050000000001</v>
      </c>
      <c r="G53" s="26">
        <v>2.489627</v>
      </c>
      <c r="H53" s="26">
        <v>6.6390039999999999</v>
      </c>
      <c r="I53" s="26">
        <v>91.908714000000003</v>
      </c>
    </row>
    <row r="54" spans="1:9" x14ac:dyDescent="0.2">
      <c r="A54" s="19" t="s">
        <v>392</v>
      </c>
      <c r="B54" s="20">
        <v>150</v>
      </c>
      <c r="C54" s="26">
        <v>59.333333000000003</v>
      </c>
      <c r="D54" s="26">
        <v>0</v>
      </c>
      <c r="E54" s="26">
        <v>8</v>
      </c>
      <c r="F54" s="26">
        <v>29.333333</v>
      </c>
      <c r="G54" s="26">
        <v>5.3333329999999997</v>
      </c>
      <c r="H54" s="26">
        <v>2</v>
      </c>
      <c r="I54" s="26">
        <v>38.666666999999997</v>
      </c>
    </row>
    <row r="55" spans="1:9" x14ac:dyDescent="0.2">
      <c r="A55" s="19" t="s">
        <v>132</v>
      </c>
      <c r="B55" s="20">
        <v>372</v>
      </c>
      <c r="C55" s="26">
        <v>41.397849000000001</v>
      </c>
      <c r="D55" s="26">
        <v>0</v>
      </c>
      <c r="E55" s="26">
        <v>0.80645199999999995</v>
      </c>
      <c r="F55" s="26">
        <v>52.688172000000002</v>
      </c>
      <c r="G55" s="26">
        <v>3.494624</v>
      </c>
      <c r="H55" s="26">
        <v>3.225806</v>
      </c>
      <c r="I55" s="26">
        <v>55.376344000000003</v>
      </c>
    </row>
    <row r="56" spans="1:9" x14ac:dyDescent="0.2">
      <c r="A56" s="19" t="s">
        <v>867</v>
      </c>
      <c r="B56" s="20">
        <v>69</v>
      </c>
      <c r="C56" s="26">
        <v>5.7971009999999996</v>
      </c>
      <c r="D56" s="26">
        <v>1.4492750000000001</v>
      </c>
      <c r="E56" s="26">
        <v>0</v>
      </c>
      <c r="F56" s="26">
        <v>2.8985509999999999</v>
      </c>
      <c r="G56" s="26">
        <v>0</v>
      </c>
      <c r="H56" s="26">
        <v>89.855072000000007</v>
      </c>
      <c r="I56" s="26">
        <v>4.3478260000000004</v>
      </c>
    </row>
    <row r="57" spans="1:9" x14ac:dyDescent="0.2">
      <c r="A57" s="18" t="s">
        <v>133</v>
      </c>
      <c r="B57" s="17">
        <v>92</v>
      </c>
      <c r="C57" s="25">
        <v>67.391304000000005</v>
      </c>
      <c r="D57" s="25">
        <v>2.1739130000000002</v>
      </c>
      <c r="E57" s="25">
        <v>15.217390999999999</v>
      </c>
      <c r="F57" s="25">
        <v>0</v>
      </c>
      <c r="G57" s="25">
        <v>13.043478</v>
      </c>
      <c r="H57" s="25">
        <v>3.2608700000000002</v>
      </c>
      <c r="I57" s="25">
        <v>29.347826000000001</v>
      </c>
    </row>
    <row r="58" spans="1:9" x14ac:dyDescent="0.2">
      <c r="A58" s="19" t="s">
        <v>134</v>
      </c>
      <c r="B58" s="20">
        <v>813</v>
      </c>
      <c r="C58" s="26">
        <v>1.7220169999999999</v>
      </c>
      <c r="D58" s="26">
        <v>82.902828999999997</v>
      </c>
      <c r="E58" s="26">
        <v>5.7810579999999998</v>
      </c>
      <c r="F58" s="26">
        <v>31.365314000000001</v>
      </c>
      <c r="G58" s="26">
        <v>2.7060270000000002</v>
      </c>
      <c r="H58" s="26">
        <v>5.7810579999999998</v>
      </c>
      <c r="I58" s="26">
        <v>92.496925000000005</v>
      </c>
    </row>
    <row r="59" spans="1:9" x14ac:dyDescent="0.2">
      <c r="A59" s="19" t="s">
        <v>393</v>
      </c>
      <c r="B59" s="20">
        <v>65</v>
      </c>
      <c r="C59" s="26">
        <v>69.230768999999995</v>
      </c>
      <c r="D59" s="26">
        <v>0</v>
      </c>
      <c r="E59" s="26">
        <v>9.2307690000000004</v>
      </c>
      <c r="F59" s="26">
        <v>21.538461999999999</v>
      </c>
      <c r="G59" s="26">
        <v>3.0769229999999999</v>
      </c>
      <c r="H59" s="26">
        <v>0</v>
      </c>
      <c r="I59" s="26">
        <v>30.769231000000001</v>
      </c>
    </row>
    <row r="60" spans="1:9" x14ac:dyDescent="0.2">
      <c r="A60" s="19" t="s">
        <v>135</v>
      </c>
      <c r="B60" s="20">
        <v>83</v>
      </c>
      <c r="C60" s="26">
        <v>50.602409999999999</v>
      </c>
      <c r="D60" s="26">
        <v>0</v>
      </c>
      <c r="E60" s="26">
        <v>1.2048190000000001</v>
      </c>
      <c r="F60" s="26">
        <v>43.373494000000001</v>
      </c>
      <c r="G60" s="26">
        <v>1.2048190000000001</v>
      </c>
      <c r="H60" s="26">
        <v>3.6144579999999999</v>
      </c>
      <c r="I60" s="26">
        <v>45.783132999999999</v>
      </c>
    </row>
    <row r="61" spans="1:9" x14ac:dyDescent="0.2">
      <c r="A61" s="19" t="s">
        <v>868</v>
      </c>
      <c r="B61" s="20">
        <v>39</v>
      </c>
      <c r="C61" s="26">
        <v>7.6923079999999997</v>
      </c>
      <c r="D61" s="26">
        <v>0</v>
      </c>
      <c r="E61" s="26">
        <v>0</v>
      </c>
      <c r="F61" s="26">
        <v>0</v>
      </c>
      <c r="G61" s="26">
        <v>0</v>
      </c>
      <c r="H61" s="26">
        <v>92.307692000000003</v>
      </c>
      <c r="I61" s="26">
        <v>0</v>
      </c>
    </row>
    <row r="62" spans="1:9" x14ac:dyDescent="0.2">
      <c r="A62" s="18" t="s">
        <v>136</v>
      </c>
      <c r="B62" s="17">
        <v>59</v>
      </c>
      <c r="C62" s="25">
        <v>61.016948999999997</v>
      </c>
      <c r="D62" s="25">
        <v>6.7796609999999999</v>
      </c>
      <c r="E62" s="25">
        <v>15.254237</v>
      </c>
      <c r="F62" s="25">
        <v>3.389831</v>
      </c>
      <c r="G62" s="25">
        <v>10.169492</v>
      </c>
      <c r="H62" s="25">
        <v>3.389831</v>
      </c>
      <c r="I62" s="25">
        <v>35.593220000000002</v>
      </c>
    </row>
    <row r="63" spans="1:9" x14ac:dyDescent="0.2">
      <c r="A63" s="19" t="s">
        <v>134</v>
      </c>
      <c r="B63" s="20">
        <v>632</v>
      </c>
      <c r="C63" s="26">
        <v>1.1075950000000001</v>
      </c>
      <c r="D63" s="26">
        <v>83.860759000000002</v>
      </c>
      <c r="E63" s="26">
        <v>4.2721520000000002</v>
      </c>
      <c r="F63" s="26">
        <v>27.531645999999999</v>
      </c>
      <c r="G63" s="26">
        <v>2.2151900000000002</v>
      </c>
      <c r="H63" s="26">
        <v>7.7531650000000001</v>
      </c>
      <c r="I63" s="26">
        <v>91.139240999999998</v>
      </c>
    </row>
    <row r="64" spans="1:9" x14ac:dyDescent="0.2">
      <c r="A64" s="19" t="s">
        <v>393</v>
      </c>
      <c r="B64" s="20">
        <v>85</v>
      </c>
      <c r="C64" s="26">
        <v>51.764705999999997</v>
      </c>
      <c r="D64" s="26">
        <v>0</v>
      </c>
      <c r="E64" s="26">
        <v>7.0588240000000004</v>
      </c>
      <c r="F64" s="26">
        <v>35.294117999999997</v>
      </c>
      <c r="G64" s="26">
        <v>7.0588240000000004</v>
      </c>
      <c r="H64" s="26">
        <v>3.5294120000000002</v>
      </c>
      <c r="I64" s="26">
        <v>44.705882000000003</v>
      </c>
    </row>
    <row r="65" spans="1:9" x14ac:dyDescent="0.2">
      <c r="A65" s="19" t="s">
        <v>135</v>
      </c>
      <c r="B65" s="20">
        <v>289</v>
      </c>
      <c r="C65" s="26">
        <v>38.754325000000001</v>
      </c>
      <c r="D65" s="26">
        <v>0</v>
      </c>
      <c r="E65" s="26">
        <v>0.69204200000000005</v>
      </c>
      <c r="F65" s="26">
        <v>55.363321999999997</v>
      </c>
      <c r="G65" s="26">
        <v>4.1522490000000003</v>
      </c>
      <c r="H65" s="26">
        <v>3.1141869999999998</v>
      </c>
      <c r="I65" s="26">
        <v>58.131487999999997</v>
      </c>
    </row>
    <row r="66" spans="1:9" x14ac:dyDescent="0.2">
      <c r="A66" s="19" t="s">
        <v>868</v>
      </c>
      <c r="B66" s="20">
        <v>30</v>
      </c>
      <c r="C66" s="26">
        <v>3.3333330000000001</v>
      </c>
      <c r="D66" s="26">
        <v>3.3333330000000001</v>
      </c>
      <c r="E66" s="26">
        <v>0</v>
      </c>
      <c r="F66" s="26">
        <v>6.6666670000000003</v>
      </c>
      <c r="G66" s="26">
        <v>0</v>
      </c>
      <c r="H66" s="26">
        <v>86.666667000000004</v>
      </c>
      <c r="I66" s="26">
        <v>10</v>
      </c>
    </row>
    <row r="67" spans="1:9" x14ac:dyDescent="0.2">
      <c r="A67" s="18" t="s">
        <v>869</v>
      </c>
      <c r="B67" s="18"/>
      <c r="C67" s="18"/>
      <c r="D67" s="18"/>
      <c r="E67" s="18"/>
      <c r="F67" s="18"/>
      <c r="G67" s="18"/>
      <c r="H67" s="18"/>
      <c r="I67" s="18"/>
    </row>
    <row r="68" spans="1:9" x14ac:dyDescent="0.2">
      <c r="A68" s="19" t="s">
        <v>870</v>
      </c>
      <c r="B68" s="20">
        <v>366</v>
      </c>
      <c r="C68" s="26">
        <v>100</v>
      </c>
      <c r="D68" s="26">
        <v>0</v>
      </c>
      <c r="E68" s="26">
        <v>0</v>
      </c>
      <c r="F68" s="26">
        <v>0</v>
      </c>
      <c r="G68" s="26">
        <v>0</v>
      </c>
      <c r="H68" s="26">
        <v>0</v>
      </c>
      <c r="I68" s="26">
        <v>0</v>
      </c>
    </row>
    <row r="69" spans="1:9" x14ac:dyDescent="0.2">
      <c r="A69" s="19" t="s">
        <v>871</v>
      </c>
      <c r="B69" s="20">
        <v>1212</v>
      </c>
      <c r="C69" s="26">
        <v>0</v>
      </c>
      <c r="D69" s="26">
        <v>100</v>
      </c>
      <c r="E69" s="26">
        <v>4.4554460000000002</v>
      </c>
      <c r="F69" s="26">
        <v>27.392738999999999</v>
      </c>
      <c r="G69" s="26">
        <v>2.0627059999999999</v>
      </c>
      <c r="H69" s="26">
        <v>0</v>
      </c>
      <c r="I69" s="26">
        <v>100</v>
      </c>
    </row>
    <row r="70" spans="1:9" x14ac:dyDescent="0.2">
      <c r="A70" s="19" t="s">
        <v>137</v>
      </c>
      <c r="B70" s="20">
        <v>112</v>
      </c>
      <c r="C70" s="26">
        <v>0</v>
      </c>
      <c r="D70" s="26">
        <v>48.214286000000001</v>
      </c>
      <c r="E70" s="26">
        <v>100</v>
      </c>
      <c r="F70" s="26">
        <v>25.892856999999999</v>
      </c>
      <c r="G70" s="26">
        <v>4.4642860000000004</v>
      </c>
      <c r="H70" s="26">
        <v>0</v>
      </c>
      <c r="I70" s="26">
        <v>100</v>
      </c>
    </row>
    <row r="71" spans="1:9" x14ac:dyDescent="0.2">
      <c r="A71" s="19" t="s">
        <v>138</v>
      </c>
      <c r="B71" s="20">
        <v>673</v>
      </c>
      <c r="C71" s="26">
        <v>0</v>
      </c>
      <c r="D71" s="26">
        <v>49.331352000000003</v>
      </c>
      <c r="E71" s="26">
        <v>4.3090640000000002</v>
      </c>
      <c r="F71" s="26">
        <v>100</v>
      </c>
      <c r="G71" s="26">
        <v>4.0118869999999998</v>
      </c>
      <c r="H71" s="26">
        <v>0</v>
      </c>
      <c r="I71" s="26">
        <v>100</v>
      </c>
    </row>
    <row r="72" spans="1:9" x14ac:dyDescent="0.2">
      <c r="A72" s="19" t="s">
        <v>872</v>
      </c>
      <c r="B72" s="20">
        <v>75</v>
      </c>
      <c r="C72" s="26">
        <v>0</v>
      </c>
      <c r="D72" s="26">
        <v>33.333333000000003</v>
      </c>
      <c r="E72" s="26">
        <v>6.6666670000000003</v>
      </c>
      <c r="F72" s="26">
        <v>36</v>
      </c>
      <c r="G72" s="26">
        <v>100</v>
      </c>
      <c r="H72" s="26">
        <v>0</v>
      </c>
      <c r="I72" s="26">
        <v>100</v>
      </c>
    </row>
    <row r="73" spans="1:9" x14ac:dyDescent="0.2">
      <c r="A73" s="19" t="s">
        <v>873</v>
      </c>
      <c r="B73" s="20">
        <v>178</v>
      </c>
      <c r="C73" s="26">
        <v>0</v>
      </c>
      <c r="D73" s="26">
        <v>0</v>
      </c>
      <c r="E73" s="26">
        <v>0</v>
      </c>
      <c r="F73" s="26">
        <v>0</v>
      </c>
      <c r="G73" s="26">
        <v>0</v>
      </c>
      <c r="H73" s="26">
        <v>100</v>
      </c>
      <c r="I73" s="26">
        <v>0</v>
      </c>
    </row>
    <row r="74" spans="1:9" x14ac:dyDescent="0.2">
      <c r="A74" s="19" t="s">
        <v>1441</v>
      </c>
      <c r="B74" s="20">
        <v>1644</v>
      </c>
      <c r="C74" s="26">
        <v>0</v>
      </c>
      <c r="D74" s="26">
        <v>73.722628</v>
      </c>
      <c r="E74" s="26">
        <v>6.8126519999999999</v>
      </c>
      <c r="F74" s="26">
        <v>40.93674</v>
      </c>
      <c r="G74" s="26">
        <v>4.5620440000000002</v>
      </c>
      <c r="H74" s="26">
        <v>0</v>
      </c>
      <c r="I74" s="26">
        <v>100</v>
      </c>
    </row>
    <row r="75" spans="1:9" x14ac:dyDescent="0.2">
      <c r="A75" s="18" t="s">
        <v>874</v>
      </c>
      <c r="B75" s="18"/>
      <c r="C75" s="18"/>
      <c r="D75" s="18"/>
      <c r="E75" s="18"/>
      <c r="F75" s="18"/>
      <c r="G75" s="18"/>
      <c r="H75" s="18"/>
      <c r="I75" s="18"/>
    </row>
    <row r="76" spans="1:9" x14ac:dyDescent="0.2">
      <c r="A76" s="21" t="s">
        <v>875</v>
      </c>
      <c r="B76" s="34">
        <v>366</v>
      </c>
      <c r="C76" s="30">
        <v>100</v>
      </c>
      <c r="D76" s="30">
        <v>0</v>
      </c>
      <c r="E76" s="30">
        <v>0</v>
      </c>
      <c r="F76" s="30">
        <v>0</v>
      </c>
      <c r="G76" s="30">
        <v>0</v>
      </c>
      <c r="H76" s="30">
        <v>0</v>
      </c>
      <c r="I76" s="30">
        <v>0</v>
      </c>
    </row>
    <row r="77" spans="1:9" x14ac:dyDescent="0.2">
      <c r="A77" s="21" t="s">
        <v>876</v>
      </c>
      <c r="B77" s="34">
        <v>954</v>
      </c>
      <c r="C77" s="30">
        <v>0</v>
      </c>
      <c r="D77" s="30">
        <v>82.914045999999999</v>
      </c>
      <c r="E77" s="30">
        <v>2.5157229999999999</v>
      </c>
      <c r="F77" s="30">
        <v>12.578616</v>
      </c>
      <c r="G77" s="30">
        <v>1.991614</v>
      </c>
      <c r="H77" s="30">
        <v>0</v>
      </c>
      <c r="I77" s="30">
        <v>100</v>
      </c>
    </row>
    <row r="78" spans="1:9" x14ac:dyDescent="0.2">
      <c r="A78" s="19" t="s">
        <v>877</v>
      </c>
      <c r="B78" s="20">
        <v>345</v>
      </c>
      <c r="C78" s="26">
        <v>0</v>
      </c>
      <c r="D78" s="26">
        <v>64.347825999999998</v>
      </c>
      <c r="E78" s="26">
        <v>13.623188000000001</v>
      </c>
      <c r="F78" s="26">
        <v>83.768116000000006</v>
      </c>
      <c r="G78" s="26">
        <v>4.6376809999999997</v>
      </c>
      <c r="H78" s="26">
        <v>0</v>
      </c>
      <c r="I78" s="26">
        <v>100</v>
      </c>
    </row>
    <row r="79" spans="1:9" x14ac:dyDescent="0.2">
      <c r="A79" s="19" t="s">
        <v>878</v>
      </c>
      <c r="B79" s="20">
        <v>141</v>
      </c>
      <c r="C79" s="26">
        <v>0</v>
      </c>
      <c r="D79" s="26">
        <v>51.063830000000003</v>
      </c>
      <c r="E79" s="26">
        <v>13.475177</v>
      </c>
      <c r="F79" s="26">
        <v>90.070921999999996</v>
      </c>
      <c r="G79" s="26">
        <v>12.056737999999999</v>
      </c>
      <c r="H79" s="26">
        <v>0</v>
      </c>
      <c r="I79" s="26">
        <v>100</v>
      </c>
    </row>
    <row r="80" spans="1:9" x14ac:dyDescent="0.2">
      <c r="A80" s="19" t="s">
        <v>879</v>
      </c>
      <c r="B80" s="20">
        <v>56</v>
      </c>
      <c r="C80" s="26">
        <v>0</v>
      </c>
      <c r="D80" s="26">
        <v>42.857143000000001</v>
      </c>
      <c r="E80" s="26">
        <v>12.5</v>
      </c>
      <c r="F80" s="26">
        <v>96.428571000000005</v>
      </c>
      <c r="G80" s="26">
        <v>10.714286</v>
      </c>
      <c r="H80" s="26">
        <v>0</v>
      </c>
      <c r="I80" s="26">
        <v>100</v>
      </c>
    </row>
    <row r="81" spans="1:9" x14ac:dyDescent="0.2">
      <c r="A81" s="19" t="s">
        <v>880</v>
      </c>
      <c r="B81" s="20">
        <v>48</v>
      </c>
      <c r="C81" s="26">
        <v>0</v>
      </c>
      <c r="D81" s="26">
        <v>56.25</v>
      </c>
      <c r="E81" s="26">
        <v>22.916667</v>
      </c>
      <c r="F81" s="26">
        <v>85.416667000000004</v>
      </c>
      <c r="G81" s="26">
        <v>16.666667</v>
      </c>
      <c r="H81" s="26">
        <v>0</v>
      </c>
      <c r="I81" s="26">
        <v>100</v>
      </c>
    </row>
    <row r="82" spans="1:9" x14ac:dyDescent="0.2">
      <c r="A82" s="19" t="s">
        <v>881</v>
      </c>
      <c r="B82" s="20">
        <v>20</v>
      </c>
      <c r="C82" s="26">
        <v>0</v>
      </c>
      <c r="D82" s="26">
        <v>65</v>
      </c>
      <c r="E82" s="26">
        <v>5</v>
      </c>
      <c r="F82" s="26">
        <v>100</v>
      </c>
      <c r="G82" s="26">
        <v>20</v>
      </c>
      <c r="H82" s="26">
        <v>0</v>
      </c>
      <c r="I82" s="26">
        <v>100</v>
      </c>
    </row>
    <row r="83" spans="1:9" x14ac:dyDescent="0.2">
      <c r="A83" s="19" t="s">
        <v>882</v>
      </c>
      <c r="B83" s="20">
        <v>4</v>
      </c>
      <c r="C83" s="26">
        <v>0</v>
      </c>
      <c r="D83" s="26">
        <v>75</v>
      </c>
      <c r="E83" s="26">
        <v>25</v>
      </c>
      <c r="F83" s="26">
        <v>75</v>
      </c>
      <c r="G83" s="26">
        <v>50</v>
      </c>
      <c r="H83" s="26">
        <v>0</v>
      </c>
      <c r="I83" s="26">
        <v>100</v>
      </c>
    </row>
    <row r="84" spans="1:9" x14ac:dyDescent="0.2">
      <c r="A84" s="19" t="s">
        <v>883</v>
      </c>
      <c r="B84" s="20">
        <v>2</v>
      </c>
      <c r="C84" s="26">
        <v>0</v>
      </c>
      <c r="D84" s="26">
        <v>100</v>
      </c>
      <c r="E84" s="26">
        <v>0</v>
      </c>
      <c r="F84" s="26">
        <v>100</v>
      </c>
      <c r="G84" s="26">
        <v>0</v>
      </c>
      <c r="H84" s="26">
        <v>0</v>
      </c>
      <c r="I84" s="26">
        <v>100</v>
      </c>
    </row>
    <row r="85" spans="1:9" x14ac:dyDescent="0.2">
      <c r="A85" s="19" t="s">
        <v>884</v>
      </c>
      <c r="B85" s="20">
        <v>2</v>
      </c>
      <c r="C85" s="26">
        <v>0</v>
      </c>
      <c r="D85" s="26">
        <v>0</v>
      </c>
      <c r="E85" s="26">
        <v>0</v>
      </c>
      <c r="F85" s="26">
        <v>50</v>
      </c>
      <c r="G85" s="26">
        <v>50</v>
      </c>
      <c r="H85" s="26">
        <v>0</v>
      </c>
      <c r="I85" s="26">
        <v>100</v>
      </c>
    </row>
    <row r="86" spans="1:9" x14ac:dyDescent="0.2">
      <c r="A86" s="19" t="s">
        <v>873</v>
      </c>
      <c r="B86" s="20">
        <v>250</v>
      </c>
      <c r="C86" s="26">
        <v>0</v>
      </c>
      <c r="D86" s="26">
        <v>23.2</v>
      </c>
      <c r="E86" s="26">
        <v>0.8</v>
      </c>
      <c r="F86" s="26">
        <v>6.4</v>
      </c>
      <c r="G86" s="26">
        <v>0.8</v>
      </c>
      <c r="H86" s="26">
        <v>71.2</v>
      </c>
      <c r="I86" s="26">
        <v>28.8</v>
      </c>
    </row>
    <row r="87" spans="1:9" x14ac:dyDescent="0.2">
      <c r="A87" s="18" t="s">
        <v>885</v>
      </c>
      <c r="B87" s="18"/>
      <c r="C87" s="18"/>
      <c r="D87" s="18"/>
      <c r="E87" s="18"/>
      <c r="F87" s="18"/>
      <c r="G87" s="18"/>
      <c r="H87" s="18"/>
      <c r="I87" s="18"/>
    </row>
    <row r="88" spans="1:9" x14ac:dyDescent="0.2">
      <c r="A88" s="19" t="s">
        <v>886</v>
      </c>
      <c r="B88" s="20">
        <v>1712</v>
      </c>
      <c r="C88" s="26">
        <v>12.675234</v>
      </c>
      <c r="D88" s="26">
        <v>61.156542000000002</v>
      </c>
      <c r="E88" s="26">
        <v>5.8411210000000002</v>
      </c>
      <c r="F88" s="26">
        <v>34.170560999999999</v>
      </c>
      <c r="G88" s="26">
        <v>3.1542059999999998</v>
      </c>
      <c r="H88" s="26">
        <v>5.4322429999999997</v>
      </c>
      <c r="I88" s="26">
        <v>81.892522999999997</v>
      </c>
    </row>
    <row r="89" spans="1:9" x14ac:dyDescent="0.2">
      <c r="A89" s="19" t="s">
        <v>139</v>
      </c>
      <c r="B89" s="20">
        <v>76</v>
      </c>
      <c r="C89" s="26">
        <v>15.789474</v>
      </c>
      <c r="D89" s="26">
        <v>63.157895000000003</v>
      </c>
      <c r="E89" s="26">
        <v>1.3157890000000001</v>
      </c>
      <c r="F89" s="26">
        <v>23.684211000000001</v>
      </c>
      <c r="G89" s="26">
        <v>3.947368</v>
      </c>
      <c r="H89" s="26">
        <v>6.5789470000000003</v>
      </c>
      <c r="I89" s="26">
        <v>77.631579000000002</v>
      </c>
    </row>
    <row r="90" spans="1:9" x14ac:dyDescent="0.2">
      <c r="A90" s="19" t="s">
        <v>887</v>
      </c>
      <c r="B90" s="20">
        <v>59</v>
      </c>
      <c r="C90" s="26">
        <v>23.728814</v>
      </c>
      <c r="D90" s="26">
        <v>50.847458000000003</v>
      </c>
      <c r="E90" s="26">
        <v>11.864407</v>
      </c>
      <c r="F90" s="26">
        <v>22.033898000000001</v>
      </c>
      <c r="G90" s="26">
        <v>3.389831</v>
      </c>
      <c r="H90" s="26">
        <v>3.389831</v>
      </c>
      <c r="I90" s="26">
        <v>72.881355999999997</v>
      </c>
    </row>
    <row r="91" spans="1:9" x14ac:dyDescent="0.2">
      <c r="A91" s="19" t="s">
        <v>140</v>
      </c>
      <c r="B91" s="20">
        <v>194</v>
      </c>
      <c r="C91" s="26">
        <v>52.061855999999999</v>
      </c>
      <c r="D91" s="26">
        <v>30.927835000000002</v>
      </c>
      <c r="E91" s="26">
        <v>2.0618560000000001</v>
      </c>
      <c r="F91" s="26">
        <v>17.525773000000001</v>
      </c>
      <c r="G91" s="26">
        <v>1.0309280000000001</v>
      </c>
      <c r="H91" s="26">
        <v>2.5773199999999998</v>
      </c>
      <c r="I91" s="26">
        <v>45.360824999999998</v>
      </c>
    </row>
    <row r="92" spans="1:9" x14ac:dyDescent="0.2">
      <c r="A92" s="19" t="s">
        <v>141</v>
      </c>
      <c r="B92" s="20">
        <v>16</v>
      </c>
      <c r="C92" s="26">
        <v>37.5</v>
      </c>
      <c r="D92" s="26">
        <v>37.5</v>
      </c>
      <c r="E92" s="26">
        <v>0</v>
      </c>
      <c r="F92" s="26">
        <v>12.5</v>
      </c>
      <c r="G92" s="26">
        <v>6.25</v>
      </c>
      <c r="H92" s="26">
        <v>6.25</v>
      </c>
      <c r="I92" s="26">
        <v>56.25</v>
      </c>
    </row>
    <row r="93" spans="1:9" x14ac:dyDescent="0.2">
      <c r="A93" s="19" t="s">
        <v>849</v>
      </c>
      <c r="B93" s="20">
        <v>46</v>
      </c>
      <c r="C93" s="26">
        <v>21.739129999999999</v>
      </c>
      <c r="D93" s="26">
        <v>32.608696000000002</v>
      </c>
      <c r="E93" s="26">
        <v>0</v>
      </c>
      <c r="F93" s="26">
        <v>36.956522</v>
      </c>
      <c r="G93" s="26">
        <v>26.086957000000002</v>
      </c>
      <c r="H93" s="26">
        <v>4.3478260000000004</v>
      </c>
      <c r="I93" s="26">
        <v>73.913043000000002</v>
      </c>
    </row>
    <row r="94" spans="1:9" x14ac:dyDescent="0.2">
      <c r="A94" s="19" t="s">
        <v>873</v>
      </c>
      <c r="B94" s="20">
        <v>85</v>
      </c>
      <c r="C94" s="26">
        <v>7.0588240000000004</v>
      </c>
      <c r="D94" s="26">
        <v>7.0588240000000004</v>
      </c>
      <c r="E94" s="26">
        <v>0</v>
      </c>
      <c r="F94" s="26">
        <v>4.7058819999999999</v>
      </c>
      <c r="G94" s="26">
        <v>1.176471</v>
      </c>
      <c r="H94" s="26">
        <v>82.352941000000001</v>
      </c>
      <c r="I94" s="26">
        <v>10.588234999999999</v>
      </c>
    </row>
    <row r="95" spans="1:9" x14ac:dyDescent="0.2">
      <c r="A95" s="18" t="s">
        <v>888</v>
      </c>
      <c r="B95" s="18"/>
      <c r="C95" s="18"/>
      <c r="D95" s="18"/>
      <c r="E95" s="18"/>
      <c r="F95" s="18"/>
      <c r="G95" s="18"/>
      <c r="H95" s="18"/>
      <c r="I95" s="18"/>
    </row>
    <row r="96" spans="1:9" x14ac:dyDescent="0.2">
      <c r="A96" s="19" t="s">
        <v>889</v>
      </c>
      <c r="B96" s="20">
        <v>1212</v>
      </c>
      <c r="C96" s="26">
        <v>11.963696000000001</v>
      </c>
      <c r="D96" s="26">
        <v>63.448844999999999</v>
      </c>
      <c r="E96" s="26">
        <v>6.353135</v>
      </c>
      <c r="F96" s="26">
        <v>32.920791999999999</v>
      </c>
      <c r="G96" s="26">
        <v>3.5478550000000002</v>
      </c>
      <c r="H96" s="26">
        <v>4.6204619999999998</v>
      </c>
      <c r="I96" s="26">
        <v>83.415841999999998</v>
      </c>
    </row>
    <row r="97" spans="1:9" x14ac:dyDescent="0.2">
      <c r="A97" s="19" t="s">
        <v>890</v>
      </c>
      <c r="B97" s="20">
        <v>24</v>
      </c>
      <c r="C97" s="26">
        <v>12.5</v>
      </c>
      <c r="D97" s="26">
        <v>75</v>
      </c>
      <c r="E97" s="26">
        <v>4.1666670000000003</v>
      </c>
      <c r="F97" s="26">
        <v>33.333333000000003</v>
      </c>
      <c r="G97" s="26">
        <v>12.5</v>
      </c>
      <c r="H97" s="26">
        <v>0</v>
      </c>
      <c r="I97" s="26">
        <v>87.5</v>
      </c>
    </row>
    <row r="98" spans="1:9" x14ac:dyDescent="0.2">
      <c r="A98" s="19" t="s">
        <v>891</v>
      </c>
      <c r="B98" s="20">
        <v>76</v>
      </c>
      <c r="C98" s="26">
        <v>6.5789470000000003</v>
      </c>
      <c r="D98" s="26">
        <v>63.157895000000003</v>
      </c>
      <c r="E98" s="26">
        <v>3.947368</v>
      </c>
      <c r="F98" s="26">
        <v>43.421053000000001</v>
      </c>
      <c r="G98" s="26">
        <v>1.3157890000000001</v>
      </c>
      <c r="H98" s="26">
        <v>10.526316</v>
      </c>
      <c r="I98" s="26">
        <v>82.894737000000006</v>
      </c>
    </row>
    <row r="99" spans="1:9" x14ac:dyDescent="0.2">
      <c r="A99" s="19" t="s">
        <v>892</v>
      </c>
      <c r="B99" s="20">
        <v>43</v>
      </c>
      <c r="C99" s="26">
        <v>6.9767440000000001</v>
      </c>
      <c r="D99" s="26">
        <v>65.116279000000006</v>
      </c>
      <c r="E99" s="26">
        <v>11.627907</v>
      </c>
      <c r="F99" s="26">
        <v>44.186047000000002</v>
      </c>
      <c r="G99" s="26">
        <v>6.9767440000000001</v>
      </c>
      <c r="H99" s="26">
        <v>4.6511630000000004</v>
      </c>
      <c r="I99" s="26">
        <v>88.372093000000007</v>
      </c>
    </row>
    <row r="100" spans="1:9" x14ac:dyDescent="0.2">
      <c r="A100" s="19" t="s">
        <v>893</v>
      </c>
      <c r="B100" s="20">
        <v>14</v>
      </c>
      <c r="C100" s="26">
        <v>0</v>
      </c>
      <c r="D100" s="26">
        <v>78.571428999999995</v>
      </c>
      <c r="E100" s="26">
        <v>14.285714</v>
      </c>
      <c r="F100" s="26">
        <v>42.857143000000001</v>
      </c>
      <c r="G100" s="26">
        <v>7.1428570000000002</v>
      </c>
      <c r="H100" s="26">
        <v>14.285714</v>
      </c>
      <c r="I100" s="26">
        <v>85.714286000000001</v>
      </c>
    </row>
    <row r="101" spans="1:9" x14ac:dyDescent="0.2">
      <c r="A101" s="19" t="s">
        <v>894</v>
      </c>
      <c r="B101" s="20">
        <v>5</v>
      </c>
      <c r="C101" s="26">
        <v>0</v>
      </c>
      <c r="D101" s="26">
        <v>100</v>
      </c>
      <c r="E101" s="26">
        <v>0</v>
      </c>
      <c r="F101" s="26">
        <v>40</v>
      </c>
      <c r="G101" s="26">
        <v>0</v>
      </c>
      <c r="H101" s="26">
        <v>0</v>
      </c>
      <c r="I101" s="26">
        <v>100</v>
      </c>
    </row>
    <row r="102" spans="1:9" x14ac:dyDescent="0.2">
      <c r="A102" s="19" t="s">
        <v>873</v>
      </c>
      <c r="B102" s="20">
        <v>414</v>
      </c>
      <c r="C102" s="26">
        <v>17.632850000000001</v>
      </c>
      <c r="D102" s="26">
        <v>52.173912999999999</v>
      </c>
      <c r="E102" s="26">
        <v>3.1400969999999999</v>
      </c>
      <c r="F102" s="26">
        <v>32.850242000000001</v>
      </c>
      <c r="G102" s="26">
        <v>1.4492750000000001</v>
      </c>
      <c r="H102" s="26">
        <v>7.2463769999999998</v>
      </c>
      <c r="I102" s="26">
        <v>75.120773</v>
      </c>
    </row>
    <row r="103" spans="1:9" x14ac:dyDescent="0.2">
      <c r="A103" s="18" t="s">
        <v>895</v>
      </c>
      <c r="B103" s="18"/>
      <c r="C103" s="18"/>
      <c r="D103" s="18"/>
      <c r="E103" s="18"/>
      <c r="F103" s="18"/>
      <c r="G103" s="18"/>
      <c r="H103" s="18"/>
      <c r="I103" s="18"/>
    </row>
    <row r="104" spans="1:9" x14ac:dyDescent="0.2">
      <c r="A104" s="19" t="s">
        <v>889</v>
      </c>
      <c r="B104" s="20">
        <v>13</v>
      </c>
      <c r="C104" s="26">
        <v>15.384615</v>
      </c>
      <c r="D104" s="26">
        <v>38.461537999999997</v>
      </c>
      <c r="E104" s="26">
        <v>0</v>
      </c>
      <c r="F104" s="26">
        <v>38.461537999999997</v>
      </c>
      <c r="G104" s="26">
        <v>15.384615</v>
      </c>
      <c r="H104" s="26">
        <v>7.6923079999999997</v>
      </c>
      <c r="I104" s="26">
        <v>76.923077000000006</v>
      </c>
    </row>
    <row r="105" spans="1:9" x14ac:dyDescent="0.2">
      <c r="A105" s="19" t="s">
        <v>890</v>
      </c>
      <c r="B105" s="20">
        <v>89</v>
      </c>
      <c r="C105" s="26">
        <v>58.426966</v>
      </c>
      <c r="D105" s="26">
        <v>19.101123999999999</v>
      </c>
      <c r="E105" s="26">
        <v>4.4943819999999999</v>
      </c>
      <c r="F105" s="26">
        <v>14.606742000000001</v>
      </c>
      <c r="G105" s="26">
        <v>1.123596</v>
      </c>
      <c r="H105" s="26">
        <v>4.4943819999999999</v>
      </c>
      <c r="I105" s="26">
        <v>37.078651999999998</v>
      </c>
    </row>
    <row r="106" spans="1:9" x14ac:dyDescent="0.2">
      <c r="A106" s="19" t="s">
        <v>891</v>
      </c>
      <c r="B106" s="20">
        <v>143</v>
      </c>
      <c r="C106" s="26">
        <v>38.461537999999997</v>
      </c>
      <c r="D106" s="26">
        <v>44.055943999999997</v>
      </c>
      <c r="E106" s="26">
        <v>3.4965030000000001</v>
      </c>
      <c r="F106" s="26">
        <v>17.482517000000001</v>
      </c>
      <c r="G106" s="26">
        <v>2.0979019999999999</v>
      </c>
      <c r="H106" s="26">
        <v>2.0979019999999999</v>
      </c>
      <c r="I106" s="26">
        <v>59.440559</v>
      </c>
    </row>
    <row r="107" spans="1:9" x14ac:dyDescent="0.2">
      <c r="A107" s="19" t="s">
        <v>892</v>
      </c>
      <c r="B107" s="20">
        <v>27</v>
      </c>
      <c r="C107" s="26">
        <v>29.629629999999999</v>
      </c>
      <c r="D107" s="26">
        <v>51.851852000000001</v>
      </c>
      <c r="E107" s="26">
        <v>3.7037040000000001</v>
      </c>
      <c r="F107" s="26">
        <v>29.629629999999999</v>
      </c>
      <c r="G107" s="26">
        <v>3.7037040000000001</v>
      </c>
      <c r="H107" s="26">
        <v>3.7037040000000001</v>
      </c>
      <c r="I107" s="26">
        <v>66.666667000000004</v>
      </c>
    </row>
    <row r="108" spans="1:9" x14ac:dyDescent="0.2">
      <c r="A108" s="19" t="s">
        <v>893</v>
      </c>
      <c r="B108" s="20">
        <v>5</v>
      </c>
      <c r="C108" s="26">
        <v>20</v>
      </c>
      <c r="D108" s="26">
        <v>40</v>
      </c>
      <c r="E108" s="26">
        <v>0</v>
      </c>
      <c r="F108" s="26">
        <v>40</v>
      </c>
      <c r="G108" s="26">
        <v>20</v>
      </c>
      <c r="H108" s="26">
        <v>0</v>
      </c>
      <c r="I108" s="26">
        <v>80</v>
      </c>
    </row>
    <row r="109" spans="1:9" x14ac:dyDescent="0.2">
      <c r="A109" s="19" t="s">
        <v>894</v>
      </c>
      <c r="B109" s="20">
        <v>10</v>
      </c>
      <c r="C109" s="26">
        <v>20</v>
      </c>
      <c r="D109" s="26">
        <v>60</v>
      </c>
      <c r="E109" s="26">
        <v>10</v>
      </c>
      <c r="F109" s="26">
        <v>30</v>
      </c>
      <c r="G109" s="26">
        <v>20</v>
      </c>
      <c r="H109" s="26">
        <v>0</v>
      </c>
      <c r="I109" s="26">
        <v>80</v>
      </c>
    </row>
    <row r="110" spans="1:9" x14ac:dyDescent="0.2">
      <c r="A110" s="19" t="s">
        <v>873</v>
      </c>
      <c r="B110" s="20">
        <v>28</v>
      </c>
      <c r="C110" s="26">
        <v>39.285713999999999</v>
      </c>
      <c r="D110" s="26">
        <v>14.285714</v>
      </c>
      <c r="E110" s="26">
        <v>0</v>
      </c>
      <c r="F110" s="26">
        <v>35.714286000000001</v>
      </c>
      <c r="G110" s="26">
        <v>25</v>
      </c>
      <c r="H110" s="26">
        <v>3.5714290000000002</v>
      </c>
      <c r="I110" s="26">
        <v>57.142856999999999</v>
      </c>
    </row>
    <row r="111" spans="1:9" x14ac:dyDescent="0.2">
      <c r="A111" s="18" t="s">
        <v>142</v>
      </c>
      <c r="B111" s="18"/>
      <c r="C111" s="18"/>
      <c r="D111" s="18"/>
      <c r="E111" s="18"/>
      <c r="F111" s="18"/>
      <c r="G111" s="18"/>
      <c r="H111" s="18"/>
      <c r="I111" s="18"/>
    </row>
    <row r="112" spans="1:9" x14ac:dyDescent="0.2">
      <c r="A112" s="19" t="s">
        <v>896</v>
      </c>
      <c r="B112" s="20">
        <v>90</v>
      </c>
      <c r="C112" s="26">
        <v>13.333333</v>
      </c>
      <c r="D112" s="26">
        <v>68.888889000000006</v>
      </c>
      <c r="E112" s="26">
        <v>11.111110999999999</v>
      </c>
      <c r="F112" s="26">
        <v>30</v>
      </c>
      <c r="G112" s="26">
        <v>3.3333330000000001</v>
      </c>
      <c r="H112" s="26">
        <v>2.2222219999999999</v>
      </c>
      <c r="I112" s="26">
        <v>84.444444000000004</v>
      </c>
    </row>
    <row r="113" spans="1:9" x14ac:dyDescent="0.2">
      <c r="A113" s="19" t="s">
        <v>897</v>
      </c>
      <c r="B113" s="20">
        <v>307</v>
      </c>
      <c r="C113" s="26">
        <v>13.680782000000001</v>
      </c>
      <c r="D113" s="26">
        <v>63.192182000000003</v>
      </c>
      <c r="E113" s="26">
        <v>8.1433219999999995</v>
      </c>
      <c r="F113" s="26">
        <v>30.618893</v>
      </c>
      <c r="G113" s="26">
        <v>2.9315959999999999</v>
      </c>
      <c r="H113" s="26">
        <v>4.885993</v>
      </c>
      <c r="I113" s="26">
        <v>81.433224999999993</v>
      </c>
    </row>
    <row r="114" spans="1:9" x14ac:dyDescent="0.2">
      <c r="A114" s="19" t="s">
        <v>898</v>
      </c>
      <c r="B114" s="20">
        <v>392</v>
      </c>
      <c r="C114" s="26">
        <v>13.520408</v>
      </c>
      <c r="D114" s="26">
        <v>66.836735000000004</v>
      </c>
      <c r="E114" s="26">
        <v>7.6530610000000001</v>
      </c>
      <c r="F114" s="26">
        <v>29.336735000000001</v>
      </c>
      <c r="G114" s="26">
        <v>3.0612240000000002</v>
      </c>
      <c r="H114" s="26">
        <v>4.8469389999999999</v>
      </c>
      <c r="I114" s="26">
        <v>81.632653000000005</v>
      </c>
    </row>
    <row r="115" spans="1:9" x14ac:dyDescent="0.2">
      <c r="A115" s="19" t="s">
        <v>899</v>
      </c>
      <c r="B115" s="20">
        <v>379</v>
      </c>
      <c r="C115" s="26">
        <v>11.345646</v>
      </c>
      <c r="D115" s="26">
        <v>60.949868000000002</v>
      </c>
      <c r="E115" s="26">
        <v>5.0131930000000002</v>
      </c>
      <c r="F115" s="26">
        <v>35.092348000000001</v>
      </c>
      <c r="G115" s="26">
        <v>3.1662270000000001</v>
      </c>
      <c r="H115" s="26">
        <v>7.1240110000000003</v>
      </c>
      <c r="I115" s="26">
        <v>81.530343000000002</v>
      </c>
    </row>
    <row r="116" spans="1:9" x14ac:dyDescent="0.2">
      <c r="A116" s="19" t="s">
        <v>900</v>
      </c>
      <c r="B116" s="20">
        <v>951</v>
      </c>
      <c r="C116" s="26">
        <v>22.187170999999999</v>
      </c>
      <c r="D116" s="26">
        <v>48.370137</v>
      </c>
      <c r="E116" s="26">
        <v>2.8391169999999999</v>
      </c>
      <c r="F116" s="26">
        <v>31.966351</v>
      </c>
      <c r="G116" s="26">
        <v>4.1009460000000004</v>
      </c>
      <c r="H116" s="26">
        <v>5.7833860000000001</v>
      </c>
      <c r="I116" s="26">
        <v>72.029443000000001</v>
      </c>
    </row>
    <row r="117" spans="1:9" x14ac:dyDescent="0.2">
      <c r="A117" s="19" t="s">
        <v>873</v>
      </c>
      <c r="B117" s="20">
        <v>69</v>
      </c>
      <c r="C117" s="26">
        <v>7.2463769999999998</v>
      </c>
      <c r="D117" s="26">
        <v>4.3478260000000004</v>
      </c>
      <c r="E117" s="26">
        <v>1.4492750000000001</v>
      </c>
      <c r="F117" s="26">
        <v>0</v>
      </c>
      <c r="G117" s="26">
        <v>0</v>
      </c>
      <c r="H117" s="26">
        <v>86.956522000000007</v>
      </c>
      <c r="I117" s="26">
        <v>5.7971009999999996</v>
      </c>
    </row>
    <row r="118" spans="1:9" x14ac:dyDescent="0.2">
      <c r="A118" s="18" t="s">
        <v>143</v>
      </c>
      <c r="B118" s="18"/>
      <c r="C118" s="18"/>
      <c r="D118" s="18"/>
      <c r="E118" s="18"/>
      <c r="F118" s="18"/>
      <c r="G118" s="18"/>
      <c r="H118" s="18"/>
      <c r="I118" s="18"/>
    </row>
    <row r="119" spans="1:9" x14ac:dyDescent="0.2">
      <c r="A119" s="21" t="s">
        <v>901</v>
      </c>
      <c r="B119" s="21"/>
      <c r="C119" s="21"/>
      <c r="D119" s="21"/>
      <c r="E119" s="21"/>
      <c r="F119" s="21"/>
      <c r="G119" s="21"/>
      <c r="H119" s="21"/>
      <c r="I119" s="21"/>
    </row>
    <row r="120" spans="1:9" x14ac:dyDescent="0.2">
      <c r="A120" s="19" t="s">
        <v>902</v>
      </c>
      <c r="B120" s="20">
        <v>546</v>
      </c>
      <c r="C120" s="26">
        <v>14.285714</v>
      </c>
      <c r="D120" s="26">
        <v>66.300365999999997</v>
      </c>
      <c r="E120" s="26">
        <v>7.1428570000000002</v>
      </c>
      <c r="F120" s="26">
        <v>26.923076999999999</v>
      </c>
      <c r="G120" s="26">
        <v>3.113553</v>
      </c>
      <c r="H120" s="26">
        <v>4.5787550000000001</v>
      </c>
      <c r="I120" s="26">
        <v>81.135531</v>
      </c>
    </row>
    <row r="121" spans="1:9" x14ac:dyDescent="0.2">
      <c r="A121" s="19" t="s">
        <v>903</v>
      </c>
      <c r="B121" s="20">
        <v>531</v>
      </c>
      <c r="C121" s="26">
        <v>12.052731</v>
      </c>
      <c r="D121" s="26">
        <v>62.711863999999998</v>
      </c>
      <c r="E121" s="26">
        <v>5.8380409999999996</v>
      </c>
      <c r="F121" s="26">
        <v>31.638418000000001</v>
      </c>
      <c r="G121" s="26">
        <v>3.0131830000000002</v>
      </c>
      <c r="H121" s="26">
        <v>7.5329569999999997</v>
      </c>
      <c r="I121" s="26">
        <v>80.414313000000007</v>
      </c>
    </row>
    <row r="122" spans="1:9" x14ac:dyDescent="0.2">
      <c r="A122" s="19" t="s">
        <v>904</v>
      </c>
      <c r="B122" s="20">
        <v>205</v>
      </c>
      <c r="C122" s="26">
        <v>18.536584999999999</v>
      </c>
      <c r="D122" s="26">
        <v>60.975610000000003</v>
      </c>
      <c r="E122" s="26">
        <v>5.3658539999999997</v>
      </c>
      <c r="F122" s="26">
        <v>33.170732000000001</v>
      </c>
      <c r="G122" s="26">
        <v>5.3658539999999997</v>
      </c>
      <c r="H122" s="26">
        <v>1.95122</v>
      </c>
      <c r="I122" s="26">
        <v>79.512195000000006</v>
      </c>
    </row>
    <row r="123" spans="1:9" x14ac:dyDescent="0.2">
      <c r="A123" s="19" t="s">
        <v>905</v>
      </c>
      <c r="B123" s="20">
        <v>762</v>
      </c>
      <c r="C123" s="26">
        <v>21.653542999999999</v>
      </c>
      <c r="D123" s="26">
        <v>46.719160000000002</v>
      </c>
      <c r="E123" s="26">
        <v>3.9370080000000001</v>
      </c>
      <c r="F123" s="26">
        <v>35.170603999999997</v>
      </c>
      <c r="G123" s="26">
        <v>3.805774</v>
      </c>
      <c r="H123" s="26">
        <v>5.6430449999999999</v>
      </c>
      <c r="I123" s="26">
        <v>72.703412</v>
      </c>
    </row>
    <row r="124" spans="1:9" x14ac:dyDescent="0.2">
      <c r="A124" s="19" t="s">
        <v>873</v>
      </c>
      <c r="B124" s="20">
        <v>144</v>
      </c>
      <c r="C124" s="26">
        <v>14.583333</v>
      </c>
      <c r="D124" s="26">
        <v>25</v>
      </c>
      <c r="E124" s="26">
        <v>0.69444399999999995</v>
      </c>
      <c r="F124" s="26">
        <v>15.277778</v>
      </c>
      <c r="G124" s="26">
        <v>1.388889</v>
      </c>
      <c r="H124" s="26">
        <v>45.833333000000003</v>
      </c>
      <c r="I124" s="26">
        <v>39.583333000000003</v>
      </c>
    </row>
    <row r="125" spans="1:9" x14ac:dyDescent="0.2">
      <c r="A125" s="18" t="s">
        <v>143</v>
      </c>
      <c r="B125" s="18"/>
      <c r="C125" s="18"/>
      <c r="D125" s="18"/>
      <c r="E125" s="18"/>
      <c r="F125" s="18"/>
      <c r="G125" s="18"/>
      <c r="H125" s="18"/>
      <c r="I125" s="18"/>
    </row>
    <row r="126" spans="1:9" x14ac:dyDescent="0.2">
      <c r="A126" s="21" t="s">
        <v>906</v>
      </c>
      <c r="B126" s="21"/>
      <c r="C126" s="21"/>
      <c r="D126" s="21"/>
      <c r="E126" s="21"/>
      <c r="F126" s="21"/>
      <c r="G126" s="21"/>
      <c r="H126" s="21"/>
      <c r="I126" s="21"/>
    </row>
    <row r="127" spans="1:9" x14ac:dyDescent="0.2">
      <c r="A127" s="19" t="s">
        <v>902</v>
      </c>
      <c r="B127" s="20">
        <v>285</v>
      </c>
      <c r="C127" s="26">
        <v>12.982456000000001</v>
      </c>
      <c r="D127" s="26">
        <v>67.719297999999995</v>
      </c>
      <c r="E127" s="26">
        <v>9.8245609999999992</v>
      </c>
      <c r="F127" s="26">
        <v>32.280701999999998</v>
      </c>
      <c r="G127" s="26">
        <v>2.8070179999999998</v>
      </c>
      <c r="H127" s="26">
        <v>4.9122810000000001</v>
      </c>
      <c r="I127" s="26">
        <v>82.105262999999994</v>
      </c>
    </row>
    <row r="128" spans="1:9" x14ac:dyDescent="0.2">
      <c r="A128" s="19" t="s">
        <v>903</v>
      </c>
      <c r="B128" s="20">
        <v>217</v>
      </c>
      <c r="C128" s="26">
        <v>14.285714</v>
      </c>
      <c r="D128" s="26">
        <v>63.594470000000001</v>
      </c>
      <c r="E128" s="26">
        <v>10.138249</v>
      </c>
      <c r="F128" s="26">
        <v>29.032257999999999</v>
      </c>
      <c r="G128" s="26">
        <v>3.225806</v>
      </c>
      <c r="H128" s="26">
        <v>5.9907830000000004</v>
      </c>
      <c r="I128" s="26">
        <v>79.723501999999996</v>
      </c>
    </row>
    <row r="129" spans="1:9" x14ac:dyDescent="0.2">
      <c r="A129" s="19" t="s">
        <v>904</v>
      </c>
      <c r="B129" s="20">
        <v>142</v>
      </c>
      <c r="C129" s="26">
        <v>16.901408</v>
      </c>
      <c r="D129" s="26">
        <v>59.859155000000001</v>
      </c>
      <c r="E129" s="26">
        <v>4.9295770000000001</v>
      </c>
      <c r="F129" s="26">
        <v>33.802816999999997</v>
      </c>
      <c r="G129" s="26">
        <v>3.5211269999999999</v>
      </c>
      <c r="H129" s="26">
        <v>4.9295770000000001</v>
      </c>
      <c r="I129" s="26">
        <v>78.169014000000004</v>
      </c>
    </row>
    <row r="130" spans="1:9" x14ac:dyDescent="0.2">
      <c r="A130" s="19" t="s">
        <v>905</v>
      </c>
      <c r="B130" s="20">
        <v>1184</v>
      </c>
      <c r="C130" s="26">
        <v>18.75</v>
      </c>
      <c r="D130" s="26">
        <v>53.631757</v>
      </c>
      <c r="E130" s="26">
        <v>4.1385139999999998</v>
      </c>
      <c r="F130" s="26">
        <v>32.516891999999999</v>
      </c>
      <c r="G130" s="26">
        <v>4.1385139999999998</v>
      </c>
      <c r="H130" s="26">
        <v>4.8986489999999998</v>
      </c>
      <c r="I130" s="26">
        <v>76.351350999999994</v>
      </c>
    </row>
    <row r="131" spans="1:9" x14ac:dyDescent="0.2">
      <c r="A131" s="19" t="s">
        <v>873</v>
      </c>
      <c r="B131" s="20">
        <v>360</v>
      </c>
      <c r="C131" s="26">
        <v>14.444444000000001</v>
      </c>
      <c r="D131" s="26">
        <v>44.722222000000002</v>
      </c>
      <c r="E131" s="26">
        <v>1.6666669999999999</v>
      </c>
      <c r="F131" s="26">
        <v>23.611111000000001</v>
      </c>
      <c r="G131" s="26">
        <v>1.6666669999999999</v>
      </c>
      <c r="H131" s="26">
        <v>23.888888999999999</v>
      </c>
      <c r="I131" s="26">
        <v>61.666666999999997</v>
      </c>
    </row>
    <row r="132" spans="1:9" x14ac:dyDescent="0.2">
      <c r="A132" s="18" t="s">
        <v>143</v>
      </c>
      <c r="B132" s="18"/>
      <c r="C132" s="18"/>
      <c r="D132" s="18"/>
      <c r="E132" s="18"/>
      <c r="F132" s="18"/>
      <c r="G132" s="18"/>
      <c r="H132" s="18"/>
      <c r="I132" s="18"/>
    </row>
    <row r="133" spans="1:9" x14ac:dyDescent="0.2">
      <c r="A133" s="21" t="s">
        <v>907</v>
      </c>
      <c r="B133" s="21"/>
      <c r="C133" s="21"/>
      <c r="D133" s="21"/>
      <c r="E133" s="21"/>
      <c r="F133" s="21"/>
      <c r="G133" s="21"/>
      <c r="H133" s="21"/>
      <c r="I133" s="21"/>
    </row>
    <row r="134" spans="1:9" x14ac:dyDescent="0.2">
      <c r="A134" s="19" t="s">
        <v>902</v>
      </c>
      <c r="B134" s="20">
        <v>330</v>
      </c>
      <c r="C134" s="26">
        <v>14.242424</v>
      </c>
      <c r="D134" s="26">
        <v>64.242424</v>
      </c>
      <c r="E134" s="26">
        <v>8.1818179999999998</v>
      </c>
      <c r="F134" s="26">
        <v>33.636364</v>
      </c>
      <c r="G134" s="26">
        <v>2.7272729999999998</v>
      </c>
      <c r="H134" s="26">
        <v>4.8484850000000002</v>
      </c>
      <c r="I134" s="26">
        <v>80.909091000000004</v>
      </c>
    </row>
    <row r="135" spans="1:9" x14ac:dyDescent="0.2">
      <c r="A135" s="19" t="s">
        <v>903</v>
      </c>
      <c r="B135" s="20">
        <v>326</v>
      </c>
      <c r="C135" s="26">
        <v>15.337422999999999</v>
      </c>
      <c r="D135" s="26">
        <v>64.723926000000006</v>
      </c>
      <c r="E135" s="26">
        <v>7.0552149999999996</v>
      </c>
      <c r="F135" s="26">
        <v>29.141103999999999</v>
      </c>
      <c r="G135" s="26">
        <v>4.2944789999999999</v>
      </c>
      <c r="H135" s="26">
        <v>3.98773</v>
      </c>
      <c r="I135" s="26">
        <v>80.674847</v>
      </c>
    </row>
    <row r="136" spans="1:9" x14ac:dyDescent="0.2">
      <c r="A136" s="19" t="s">
        <v>904</v>
      </c>
      <c r="B136" s="20">
        <v>133</v>
      </c>
      <c r="C136" s="26">
        <v>12.030075</v>
      </c>
      <c r="D136" s="26">
        <v>59.398496000000002</v>
      </c>
      <c r="E136" s="26">
        <v>5.2631579999999998</v>
      </c>
      <c r="F136" s="26">
        <v>39.097743999999999</v>
      </c>
      <c r="G136" s="26">
        <v>2.2556389999999999</v>
      </c>
      <c r="H136" s="26">
        <v>6.7669170000000003</v>
      </c>
      <c r="I136" s="26">
        <v>81.203007999999997</v>
      </c>
    </row>
    <row r="137" spans="1:9" x14ac:dyDescent="0.2">
      <c r="A137" s="19" t="s">
        <v>905</v>
      </c>
      <c r="B137" s="20">
        <v>1070</v>
      </c>
      <c r="C137" s="26">
        <v>19.439252</v>
      </c>
      <c r="D137" s="26">
        <v>53.084111999999998</v>
      </c>
      <c r="E137" s="26">
        <v>4.4859809999999998</v>
      </c>
      <c r="F137" s="26">
        <v>32.056075</v>
      </c>
      <c r="G137" s="26">
        <v>3.9252340000000001</v>
      </c>
      <c r="H137" s="26">
        <v>5.1401870000000001</v>
      </c>
      <c r="I137" s="26">
        <v>75.420561000000006</v>
      </c>
    </row>
    <row r="138" spans="1:9" x14ac:dyDescent="0.2">
      <c r="A138" s="19" t="s">
        <v>873</v>
      </c>
      <c r="B138" s="20">
        <v>329</v>
      </c>
      <c r="C138" s="26">
        <v>13.677811999999999</v>
      </c>
      <c r="D138" s="26">
        <v>43.161093999999999</v>
      </c>
      <c r="E138" s="26">
        <v>2.1276600000000001</v>
      </c>
      <c r="F138" s="26">
        <v>21.884498000000001</v>
      </c>
      <c r="G138" s="26">
        <v>2.1276600000000001</v>
      </c>
      <c r="H138" s="26">
        <v>25.835865999999999</v>
      </c>
      <c r="I138" s="26">
        <v>60.486322000000001</v>
      </c>
    </row>
    <row r="139" spans="1:9" x14ac:dyDescent="0.2">
      <c r="A139" s="18" t="s">
        <v>143</v>
      </c>
      <c r="B139" s="18"/>
      <c r="C139" s="18"/>
      <c r="D139" s="18"/>
      <c r="E139" s="18"/>
      <c r="F139" s="18"/>
      <c r="G139" s="18"/>
      <c r="H139" s="18"/>
      <c r="I139" s="18"/>
    </row>
    <row r="140" spans="1:9" x14ac:dyDescent="0.2">
      <c r="A140" s="21" t="s">
        <v>908</v>
      </c>
      <c r="B140" s="21"/>
      <c r="C140" s="21"/>
      <c r="D140" s="21"/>
      <c r="E140" s="21"/>
      <c r="F140" s="21"/>
      <c r="G140" s="21"/>
      <c r="H140" s="21"/>
      <c r="I140" s="21"/>
    </row>
    <row r="141" spans="1:9" x14ac:dyDescent="0.2">
      <c r="A141" s="19" t="s">
        <v>902</v>
      </c>
      <c r="B141" s="20">
        <v>39</v>
      </c>
      <c r="C141" s="26">
        <v>15.384615</v>
      </c>
      <c r="D141" s="26">
        <v>66.666667000000004</v>
      </c>
      <c r="E141" s="26">
        <v>2.5641029999999998</v>
      </c>
      <c r="F141" s="26">
        <v>25.641026</v>
      </c>
      <c r="G141" s="26">
        <v>2.5641029999999998</v>
      </c>
      <c r="H141" s="26">
        <v>5.1282050000000003</v>
      </c>
      <c r="I141" s="26">
        <v>79.487178999999998</v>
      </c>
    </row>
    <row r="142" spans="1:9" x14ac:dyDescent="0.2">
      <c r="A142" s="19" t="s">
        <v>903</v>
      </c>
      <c r="B142" s="20">
        <v>75</v>
      </c>
      <c r="C142" s="26">
        <v>18.666667</v>
      </c>
      <c r="D142" s="26">
        <v>70.666667000000004</v>
      </c>
      <c r="E142" s="26">
        <v>5.3333329999999997</v>
      </c>
      <c r="F142" s="26">
        <v>28</v>
      </c>
      <c r="G142" s="26">
        <v>2.6666669999999999</v>
      </c>
      <c r="H142" s="26">
        <v>4</v>
      </c>
      <c r="I142" s="26">
        <v>77.333332999999996</v>
      </c>
    </row>
    <row r="143" spans="1:9" x14ac:dyDescent="0.2">
      <c r="A143" s="19" t="s">
        <v>904</v>
      </c>
      <c r="B143" s="20">
        <v>117</v>
      </c>
      <c r="C143" s="26">
        <v>13.675214</v>
      </c>
      <c r="D143" s="26">
        <v>59.829059999999998</v>
      </c>
      <c r="E143" s="26">
        <v>6.8376070000000002</v>
      </c>
      <c r="F143" s="26">
        <v>35.042735</v>
      </c>
      <c r="G143" s="26">
        <v>1.7094020000000001</v>
      </c>
      <c r="H143" s="26">
        <v>4.273504</v>
      </c>
      <c r="I143" s="26">
        <v>82.051282</v>
      </c>
    </row>
    <row r="144" spans="1:9" x14ac:dyDescent="0.2">
      <c r="A144" s="19" t="s">
        <v>905</v>
      </c>
      <c r="B144" s="20">
        <v>1288</v>
      </c>
      <c r="C144" s="26">
        <v>17.003105999999999</v>
      </c>
      <c r="D144" s="26">
        <v>56.832298000000002</v>
      </c>
      <c r="E144" s="26">
        <v>5.8229810000000004</v>
      </c>
      <c r="F144" s="26">
        <v>32.841614999999997</v>
      </c>
      <c r="G144" s="26">
        <v>4.3478260000000004</v>
      </c>
      <c r="H144" s="26">
        <v>4.8136650000000003</v>
      </c>
      <c r="I144" s="26">
        <v>78.183229999999995</v>
      </c>
    </row>
    <row r="145" spans="1:9" x14ac:dyDescent="0.2">
      <c r="A145" s="19" t="s">
        <v>873</v>
      </c>
      <c r="B145" s="20">
        <v>669</v>
      </c>
      <c r="C145" s="26">
        <v>16.591927999999999</v>
      </c>
      <c r="D145" s="26">
        <v>49.476830999999997</v>
      </c>
      <c r="E145" s="26">
        <v>3.5874440000000001</v>
      </c>
      <c r="F145" s="26">
        <v>26.606876</v>
      </c>
      <c r="G145" s="26">
        <v>2.092676</v>
      </c>
      <c r="H145" s="26">
        <v>15.844544000000001</v>
      </c>
      <c r="I145" s="26">
        <v>67.563528000000005</v>
      </c>
    </row>
    <row r="146" spans="1:9" x14ac:dyDescent="0.2">
      <c r="A146" s="18" t="s">
        <v>909</v>
      </c>
      <c r="B146" s="18"/>
      <c r="C146" s="18"/>
      <c r="D146" s="18"/>
      <c r="E146" s="18"/>
      <c r="F146" s="18"/>
      <c r="G146" s="18"/>
      <c r="H146" s="18"/>
      <c r="I146" s="18"/>
    </row>
    <row r="147" spans="1:9" x14ac:dyDescent="0.2">
      <c r="A147" s="19" t="s">
        <v>910</v>
      </c>
      <c r="B147" s="20">
        <v>541</v>
      </c>
      <c r="C147" s="26">
        <v>16.635860000000001</v>
      </c>
      <c r="D147" s="26">
        <v>56.931607999999997</v>
      </c>
      <c r="E147" s="26">
        <v>4.8059149999999997</v>
      </c>
      <c r="F147" s="26">
        <v>29.574860999999999</v>
      </c>
      <c r="G147" s="26">
        <v>3.8817010000000001</v>
      </c>
      <c r="H147" s="26">
        <v>7.9482439999999999</v>
      </c>
      <c r="I147" s="26">
        <v>75.415896000000004</v>
      </c>
    </row>
    <row r="148" spans="1:9" x14ac:dyDescent="0.2">
      <c r="A148" s="19" t="s">
        <v>911</v>
      </c>
      <c r="B148" s="20">
        <v>877</v>
      </c>
      <c r="C148" s="26">
        <v>19.270239</v>
      </c>
      <c r="D148" s="26">
        <v>52.793615000000003</v>
      </c>
      <c r="E148" s="26">
        <v>4.903079</v>
      </c>
      <c r="F148" s="26">
        <v>29.532496999999999</v>
      </c>
      <c r="G148" s="26">
        <v>3.648803</v>
      </c>
      <c r="H148" s="26">
        <v>8.5518809999999998</v>
      </c>
      <c r="I148" s="26">
        <v>72.177879000000004</v>
      </c>
    </row>
    <row r="149" spans="1:9" x14ac:dyDescent="0.2">
      <c r="A149" s="19" t="s">
        <v>912</v>
      </c>
      <c r="B149" s="20">
        <v>543</v>
      </c>
      <c r="C149" s="26">
        <v>13.996316999999999</v>
      </c>
      <c r="D149" s="26">
        <v>57.826887999999997</v>
      </c>
      <c r="E149" s="26">
        <v>5.5248619999999997</v>
      </c>
      <c r="F149" s="26">
        <v>31.491713000000001</v>
      </c>
      <c r="G149" s="26">
        <v>2.5782690000000001</v>
      </c>
      <c r="H149" s="26">
        <v>8.1031309999999994</v>
      </c>
      <c r="I149" s="26">
        <v>77.900552000000005</v>
      </c>
    </row>
    <row r="150" spans="1:9" x14ac:dyDescent="0.2">
      <c r="A150" s="19" t="s">
        <v>913</v>
      </c>
      <c r="B150" s="20">
        <v>227</v>
      </c>
      <c r="C150" s="26">
        <v>13.656388</v>
      </c>
      <c r="D150" s="26">
        <v>55.947136999999998</v>
      </c>
      <c r="E150" s="26">
        <v>5.7268720000000002</v>
      </c>
      <c r="F150" s="26">
        <v>36.563876999999998</v>
      </c>
      <c r="G150" s="26">
        <v>3.5242290000000001</v>
      </c>
      <c r="H150" s="26">
        <v>7.0484580000000001</v>
      </c>
      <c r="I150" s="26">
        <v>79.295153999999997</v>
      </c>
    </row>
    <row r="151" spans="1:9" x14ac:dyDescent="0.2">
      <c r="A151" s="18" t="s">
        <v>914</v>
      </c>
      <c r="B151" s="18"/>
      <c r="C151" s="18"/>
      <c r="D151" s="18"/>
      <c r="E151" s="18"/>
      <c r="F151" s="18"/>
      <c r="G151" s="18"/>
      <c r="H151" s="18"/>
      <c r="I151" s="18"/>
    </row>
    <row r="152" spans="1:9" x14ac:dyDescent="0.2">
      <c r="A152" s="19" t="s">
        <v>915</v>
      </c>
      <c r="B152" s="20">
        <v>294</v>
      </c>
      <c r="C152" s="26">
        <v>18.707483</v>
      </c>
      <c r="D152" s="26">
        <v>50.680272000000002</v>
      </c>
      <c r="E152" s="26">
        <v>5.7823130000000003</v>
      </c>
      <c r="F152" s="26">
        <v>26.190476</v>
      </c>
      <c r="G152" s="26">
        <v>3.4013610000000001</v>
      </c>
      <c r="H152" s="26">
        <v>10.204082</v>
      </c>
      <c r="I152" s="26">
        <v>71.088435000000004</v>
      </c>
    </row>
    <row r="153" spans="1:9" x14ac:dyDescent="0.2">
      <c r="A153" s="19" t="s">
        <v>916</v>
      </c>
      <c r="B153" s="20">
        <v>664</v>
      </c>
      <c r="C153" s="26">
        <v>17.168675</v>
      </c>
      <c r="D153" s="26">
        <v>53.765059999999998</v>
      </c>
      <c r="E153" s="26">
        <v>4.8192769999999996</v>
      </c>
      <c r="F153" s="26">
        <v>32.981928000000003</v>
      </c>
      <c r="G153" s="26">
        <v>3.7650600000000001</v>
      </c>
      <c r="H153" s="26">
        <v>7.2289159999999999</v>
      </c>
      <c r="I153" s="26">
        <v>75.602410000000006</v>
      </c>
    </row>
    <row r="154" spans="1:9" x14ac:dyDescent="0.2">
      <c r="A154" s="19" t="s">
        <v>917</v>
      </c>
      <c r="B154" s="20">
        <v>421</v>
      </c>
      <c r="C154" s="26">
        <v>13.539192</v>
      </c>
      <c r="D154" s="26">
        <v>58.907362999999997</v>
      </c>
      <c r="E154" s="26">
        <v>4.513064</v>
      </c>
      <c r="F154" s="26">
        <v>37.054631999999998</v>
      </c>
      <c r="G154" s="26">
        <v>3.562945</v>
      </c>
      <c r="H154" s="26">
        <v>7.6009500000000001</v>
      </c>
      <c r="I154" s="26">
        <v>78.859857000000005</v>
      </c>
    </row>
    <row r="155" spans="1:9" x14ac:dyDescent="0.2">
      <c r="A155" s="19" t="s">
        <v>918</v>
      </c>
      <c r="B155" s="20">
        <v>358</v>
      </c>
      <c r="C155" s="26">
        <v>18.435753999999999</v>
      </c>
      <c r="D155" s="26">
        <v>57.541899000000001</v>
      </c>
      <c r="E155" s="26">
        <v>3.6312850000000001</v>
      </c>
      <c r="F155" s="26">
        <v>28.491620000000001</v>
      </c>
      <c r="G155" s="26">
        <v>2.5139659999999999</v>
      </c>
      <c r="H155" s="26">
        <v>7.5418989999999999</v>
      </c>
      <c r="I155" s="26">
        <v>74.022345999999999</v>
      </c>
    </row>
    <row r="156" spans="1:9" x14ac:dyDescent="0.2">
      <c r="A156" s="19" t="s">
        <v>919</v>
      </c>
      <c r="B156" s="20">
        <v>217</v>
      </c>
      <c r="C156" s="26">
        <v>14.746544</v>
      </c>
      <c r="D156" s="26">
        <v>60.829492999999999</v>
      </c>
      <c r="E156" s="26">
        <v>4.1474650000000004</v>
      </c>
      <c r="F156" s="26">
        <v>26.267281000000001</v>
      </c>
      <c r="G156" s="26">
        <v>4.1474650000000004</v>
      </c>
      <c r="H156" s="26">
        <v>9.2165900000000001</v>
      </c>
      <c r="I156" s="26">
        <v>76.036866000000003</v>
      </c>
    </row>
    <row r="157" spans="1:9" x14ac:dyDescent="0.2">
      <c r="A157" s="22" t="s">
        <v>920</v>
      </c>
      <c r="B157" s="23">
        <v>234</v>
      </c>
      <c r="C157" s="27">
        <v>17.948718</v>
      </c>
      <c r="D157" s="27">
        <v>51.282051000000003</v>
      </c>
      <c r="E157" s="27">
        <v>9.4017090000000003</v>
      </c>
      <c r="F157" s="27">
        <v>26.495726000000001</v>
      </c>
      <c r="G157" s="27">
        <v>2.9914529999999999</v>
      </c>
      <c r="H157" s="27">
        <v>8.9743589999999998</v>
      </c>
      <c r="I157" s="27">
        <v>73.076922999999994</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22726F-3C64-4C08-B57F-7FBBAB78C172}">
  <dimension ref="A1:N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HYPERLINK("#'目次'!B11","[5]")</f>
        <v>[5]</v>
      </c>
      <c r="B2" s="24" t="s">
        <v>352</v>
      </c>
    </row>
    <row r="3" spans="1:14" x14ac:dyDescent="0.2">
      <c r="A3" s="9" t="s">
        <v>126</v>
      </c>
      <c r="B3" s="12" t="s">
        <v>153</v>
      </c>
    </row>
    <row r="4" spans="1:14" s="15" customFormat="1" ht="37.5" x14ac:dyDescent="0.2">
      <c r="A4" s="13" t="s">
        <v>126</v>
      </c>
      <c r="B4" s="14" t="s">
        <v>831</v>
      </c>
      <c r="C4" s="14" t="s">
        <v>875</v>
      </c>
      <c r="D4" s="14" t="s">
        <v>876</v>
      </c>
      <c r="E4" s="14" t="s">
        <v>877</v>
      </c>
      <c r="F4" s="14" t="s">
        <v>878</v>
      </c>
      <c r="G4" s="14" t="s">
        <v>879</v>
      </c>
      <c r="H4" s="14" t="s">
        <v>880</v>
      </c>
      <c r="I4" s="14" t="s">
        <v>881</v>
      </c>
      <c r="J4" s="14" t="s">
        <v>882</v>
      </c>
      <c r="K4" s="14" t="s">
        <v>883</v>
      </c>
      <c r="L4" s="14" t="s">
        <v>884</v>
      </c>
      <c r="M4" s="14" t="s">
        <v>873</v>
      </c>
      <c r="N4" s="14" t="s">
        <v>492</v>
      </c>
    </row>
    <row r="5" spans="1:14" x14ac:dyDescent="0.2">
      <c r="A5" s="16" t="s">
        <v>845</v>
      </c>
      <c r="B5" s="17">
        <v>2188</v>
      </c>
      <c r="C5" s="25">
        <v>16.727605000000001</v>
      </c>
      <c r="D5" s="25">
        <v>43.601463000000003</v>
      </c>
      <c r="E5" s="25">
        <v>15.767823999999999</v>
      </c>
      <c r="F5" s="25">
        <v>6.4442409999999999</v>
      </c>
      <c r="G5" s="25">
        <v>2.559415</v>
      </c>
      <c r="H5" s="25">
        <v>2.193784</v>
      </c>
      <c r="I5" s="25">
        <v>0.91407700000000003</v>
      </c>
      <c r="J5" s="25">
        <v>0.18281500000000001</v>
      </c>
      <c r="K5" s="25">
        <v>9.1408000000000003E-2</v>
      </c>
      <c r="L5" s="25">
        <v>9.1408000000000003E-2</v>
      </c>
      <c r="M5" s="25">
        <v>11.42596</v>
      </c>
      <c r="N5" s="25">
        <v>1.3998969999999999</v>
      </c>
    </row>
    <row r="6" spans="1:14" x14ac:dyDescent="0.2">
      <c r="A6" s="18" t="s">
        <v>846</v>
      </c>
      <c r="B6" s="18"/>
      <c r="C6" s="18"/>
      <c r="D6" s="18"/>
      <c r="E6" s="18"/>
      <c r="F6" s="18"/>
      <c r="G6" s="18"/>
      <c r="H6" s="18"/>
      <c r="I6" s="18"/>
      <c r="J6" s="18"/>
      <c r="K6" s="18"/>
      <c r="L6" s="18"/>
      <c r="M6" s="18"/>
      <c r="N6" s="18"/>
    </row>
    <row r="7" spans="1:14" x14ac:dyDescent="0.2">
      <c r="A7" s="19" t="s">
        <v>847</v>
      </c>
      <c r="B7" s="20">
        <v>1092</v>
      </c>
      <c r="C7" s="26">
        <v>15.201465000000001</v>
      </c>
      <c r="D7" s="26">
        <v>44.871794999999999</v>
      </c>
      <c r="E7" s="26">
        <v>16.575092000000001</v>
      </c>
      <c r="F7" s="26">
        <v>5.9523809999999999</v>
      </c>
      <c r="G7" s="26">
        <v>2.9304030000000001</v>
      </c>
      <c r="H7" s="26">
        <v>1.9230769999999999</v>
      </c>
      <c r="I7" s="26">
        <v>0.54945100000000002</v>
      </c>
      <c r="J7" s="26">
        <v>0.36630000000000001</v>
      </c>
      <c r="K7" s="26">
        <v>9.1575000000000004E-2</v>
      </c>
      <c r="L7" s="26">
        <v>9.1575000000000004E-2</v>
      </c>
      <c r="M7" s="26">
        <v>11.446885999999999</v>
      </c>
      <c r="N7" s="26">
        <v>1.407446</v>
      </c>
    </row>
    <row r="8" spans="1:14" x14ac:dyDescent="0.2">
      <c r="A8" s="19" t="s">
        <v>848</v>
      </c>
      <c r="B8" s="20">
        <v>1095</v>
      </c>
      <c r="C8" s="26">
        <v>18.26484</v>
      </c>
      <c r="D8" s="26">
        <v>42.283104999999999</v>
      </c>
      <c r="E8" s="26">
        <v>14.977169</v>
      </c>
      <c r="F8" s="26">
        <v>6.940639</v>
      </c>
      <c r="G8" s="26">
        <v>2.1917810000000002</v>
      </c>
      <c r="H8" s="26">
        <v>2.4657529999999999</v>
      </c>
      <c r="I8" s="26">
        <v>1.2785390000000001</v>
      </c>
      <c r="J8" s="26">
        <v>0</v>
      </c>
      <c r="K8" s="26">
        <v>9.1324000000000002E-2</v>
      </c>
      <c r="L8" s="26">
        <v>9.1324000000000002E-2</v>
      </c>
      <c r="M8" s="26">
        <v>11.415525000000001</v>
      </c>
      <c r="N8" s="26">
        <v>1.392784</v>
      </c>
    </row>
    <row r="9" spans="1:14" x14ac:dyDescent="0.2">
      <c r="A9" s="19" t="s">
        <v>849</v>
      </c>
      <c r="B9" s="20">
        <v>1</v>
      </c>
      <c r="C9" s="26">
        <v>0</v>
      </c>
      <c r="D9" s="26">
        <v>100</v>
      </c>
      <c r="E9" s="26">
        <v>0</v>
      </c>
      <c r="F9" s="26">
        <v>0</v>
      </c>
      <c r="G9" s="26">
        <v>0</v>
      </c>
      <c r="H9" s="26">
        <v>0</v>
      </c>
      <c r="I9" s="26">
        <v>0</v>
      </c>
      <c r="J9" s="26">
        <v>0</v>
      </c>
      <c r="K9" s="26">
        <v>0</v>
      </c>
      <c r="L9" s="26">
        <v>0</v>
      </c>
      <c r="M9" s="26">
        <v>0</v>
      </c>
      <c r="N9" s="26">
        <v>1</v>
      </c>
    </row>
    <row r="10" spans="1:14" x14ac:dyDescent="0.2">
      <c r="A10" s="18" t="s">
        <v>850</v>
      </c>
      <c r="B10" s="18"/>
      <c r="C10" s="18"/>
      <c r="D10" s="18"/>
      <c r="E10" s="18"/>
      <c r="F10" s="18"/>
      <c r="G10" s="18"/>
      <c r="H10" s="18"/>
      <c r="I10" s="18"/>
      <c r="J10" s="18"/>
      <c r="K10" s="18"/>
      <c r="L10" s="18"/>
      <c r="M10" s="18"/>
      <c r="N10" s="18"/>
    </row>
    <row r="11" spans="1:14" x14ac:dyDescent="0.2">
      <c r="A11" s="19" t="s">
        <v>851</v>
      </c>
      <c r="B11" s="20">
        <v>387</v>
      </c>
      <c r="C11" s="26">
        <v>17.571059000000002</v>
      </c>
      <c r="D11" s="26">
        <v>41.343668999999998</v>
      </c>
      <c r="E11" s="26">
        <v>22.480619999999998</v>
      </c>
      <c r="F11" s="26">
        <v>8.2687340000000003</v>
      </c>
      <c r="G11" s="26">
        <v>2.067183</v>
      </c>
      <c r="H11" s="26">
        <v>1.808786</v>
      </c>
      <c r="I11" s="26">
        <v>0.51679600000000003</v>
      </c>
      <c r="J11" s="26">
        <v>0</v>
      </c>
      <c r="K11" s="26">
        <v>0</v>
      </c>
      <c r="L11" s="26">
        <v>0</v>
      </c>
      <c r="M11" s="26">
        <v>5.9431520000000004</v>
      </c>
      <c r="N11" s="26">
        <v>1.398352</v>
      </c>
    </row>
    <row r="12" spans="1:14" x14ac:dyDescent="0.2">
      <c r="A12" s="19" t="s">
        <v>852</v>
      </c>
      <c r="B12" s="20">
        <v>432</v>
      </c>
      <c r="C12" s="26">
        <v>13.657406999999999</v>
      </c>
      <c r="D12" s="26">
        <v>46.990741</v>
      </c>
      <c r="E12" s="26">
        <v>18.055555999999999</v>
      </c>
      <c r="F12" s="26">
        <v>5.0925929999999999</v>
      </c>
      <c r="G12" s="26">
        <v>2.5462959999999999</v>
      </c>
      <c r="H12" s="26">
        <v>1.6203700000000001</v>
      </c>
      <c r="I12" s="26">
        <v>0.69444399999999995</v>
      </c>
      <c r="J12" s="26">
        <v>0.23148099999999999</v>
      </c>
      <c r="K12" s="26">
        <v>0.23148099999999999</v>
      </c>
      <c r="L12" s="26">
        <v>0</v>
      </c>
      <c r="M12" s="26">
        <v>10.879630000000001</v>
      </c>
      <c r="N12" s="26">
        <v>1.3948050000000001</v>
      </c>
    </row>
    <row r="13" spans="1:14" x14ac:dyDescent="0.2">
      <c r="A13" s="19" t="s">
        <v>853</v>
      </c>
      <c r="B13" s="20">
        <v>449</v>
      </c>
      <c r="C13" s="26">
        <v>14.922048999999999</v>
      </c>
      <c r="D13" s="26">
        <v>46.325167</v>
      </c>
      <c r="E13" s="26">
        <v>13.808463</v>
      </c>
      <c r="F13" s="26">
        <v>4.67706</v>
      </c>
      <c r="G13" s="26">
        <v>2.8953229999999999</v>
      </c>
      <c r="H13" s="26">
        <v>2.2271709999999998</v>
      </c>
      <c r="I13" s="26">
        <v>2.004454</v>
      </c>
      <c r="J13" s="26">
        <v>0</v>
      </c>
      <c r="K13" s="26">
        <v>0.222717</v>
      </c>
      <c r="L13" s="26">
        <v>0.222717</v>
      </c>
      <c r="M13" s="26">
        <v>12.694877999999999</v>
      </c>
      <c r="N13" s="26">
        <v>1.4489799999999999</v>
      </c>
    </row>
    <row r="14" spans="1:14" x14ac:dyDescent="0.2">
      <c r="A14" s="19" t="s">
        <v>854</v>
      </c>
      <c r="B14" s="20">
        <v>427</v>
      </c>
      <c r="C14" s="26">
        <v>19.203747</v>
      </c>
      <c r="D14" s="26">
        <v>44.028103000000002</v>
      </c>
      <c r="E14" s="26">
        <v>10.070258000000001</v>
      </c>
      <c r="F14" s="26">
        <v>5.3864169999999998</v>
      </c>
      <c r="G14" s="26">
        <v>2.8103039999999999</v>
      </c>
      <c r="H14" s="26">
        <v>3.5128810000000001</v>
      </c>
      <c r="I14" s="26">
        <v>0.93676800000000005</v>
      </c>
      <c r="J14" s="26">
        <v>0.23419200000000001</v>
      </c>
      <c r="K14" s="26">
        <v>0</v>
      </c>
      <c r="L14" s="26">
        <v>0</v>
      </c>
      <c r="M14" s="26">
        <v>13.81733</v>
      </c>
      <c r="N14" s="26">
        <v>1.350543</v>
      </c>
    </row>
    <row r="15" spans="1:14" x14ac:dyDescent="0.2">
      <c r="A15" s="19" t="s">
        <v>855</v>
      </c>
      <c r="B15" s="20">
        <v>274</v>
      </c>
      <c r="C15" s="26">
        <v>14.233577</v>
      </c>
      <c r="D15" s="26">
        <v>45.620438</v>
      </c>
      <c r="E15" s="26">
        <v>10.948905</v>
      </c>
      <c r="F15" s="26">
        <v>8.3941610000000004</v>
      </c>
      <c r="G15" s="26">
        <v>3.649635</v>
      </c>
      <c r="H15" s="26">
        <v>2.189781</v>
      </c>
      <c r="I15" s="26">
        <v>0.72992699999999999</v>
      </c>
      <c r="J15" s="26">
        <v>0</v>
      </c>
      <c r="K15" s="26">
        <v>0</v>
      </c>
      <c r="L15" s="26">
        <v>0</v>
      </c>
      <c r="M15" s="26">
        <v>14.233577</v>
      </c>
      <c r="N15" s="26">
        <v>1.4297869999999999</v>
      </c>
    </row>
    <row r="16" spans="1:14" x14ac:dyDescent="0.2">
      <c r="A16" s="19" t="s">
        <v>856</v>
      </c>
      <c r="B16" s="20">
        <v>137</v>
      </c>
      <c r="C16" s="26">
        <v>26.277372</v>
      </c>
      <c r="D16" s="26">
        <v>37.226277000000003</v>
      </c>
      <c r="E16" s="26">
        <v>15.328467</v>
      </c>
      <c r="F16" s="26">
        <v>6.5693429999999999</v>
      </c>
      <c r="G16" s="26">
        <v>0.72992699999999999</v>
      </c>
      <c r="H16" s="26">
        <v>2.189781</v>
      </c>
      <c r="I16" s="26">
        <v>0</v>
      </c>
      <c r="J16" s="26">
        <v>1.459854</v>
      </c>
      <c r="K16" s="26">
        <v>0</v>
      </c>
      <c r="L16" s="26">
        <v>0.72992699999999999</v>
      </c>
      <c r="M16" s="26">
        <v>9.4890509999999999</v>
      </c>
      <c r="N16" s="26">
        <v>1.3064519999999999</v>
      </c>
    </row>
    <row r="17" spans="1:14" x14ac:dyDescent="0.2">
      <c r="A17" s="19" t="s">
        <v>857</v>
      </c>
      <c r="B17" s="20">
        <v>71</v>
      </c>
      <c r="C17" s="26">
        <v>18.309858999999999</v>
      </c>
      <c r="D17" s="26">
        <v>26.760563000000001</v>
      </c>
      <c r="E17" s="26">
        <v>23.943662</v>
      </c>
      <c r="F17" s="26">
        <v>14.084507</v>
      </c>
      <c r="G17" s="26">
        <v>1.4084509999999999</v>
      </c>
      <c r="H17" s="26">
        <v>0</v>
      </c>
      <c r="I17" s="26">
        <v>0</v>
      </c>
      <c r="J17" s="26">
        <v>0</v>
      </c>
      <c r="K17" s="26">
        <v>0</v>
      </c>
      <c r="L17" s="26">
        <v>0</v>
      </c>
      <c r="M17" s="26">
        <v>15.492958</v>
      </c>
      <c r="N17" s="26">
        <v>1.45</v>
      </c>
    </row>
    <row r="18" spans="1:14" x14ac:dyDescent="0.2">
      <c r="A18" s="19" t="s">
        <v>858</v>
      </c>
      <c r="B18" s="20">
        <v>11</v>
      </c>
      <c r="C18" s="26">
        <v>18.181818</v>
      </c>
      <c r="D18" s="26">
        <v>0</v>
      </c>
      <c r="E18" s="26">
        <v>63.636364</v>
      </c>
      <c r="F18" s="26">
        <v>9.0909089999999999</v>
      </c>
      <c r="G18" s="26">
        <v>0</v>
      </c>
      <c r="H18" s="26">
        <v>0</v>
      </c>
      <c r="I18" s="26">
        <v>0</v>
      </c>
      <c r="J18" s="26">
        <v>0</v>
      </c>
      <c r="K18" s="26">
        <v>0</v>
      </c>
      <c r="L18" s="26">
        <v>0</v>
      </c>
      <c r="M18" s="26">
        <v>9.0909089999999999</v>
      </c>
      <c r="N18" s="26">
        <v>1.7</v>
      </c>
    </row>
    <row r="19" spans="1:14" x14ac:dyDescent="0.2">
      <c r="A19" s="19" t="s">
        <v>859</v>
      </c>
      <c r="B19" s="20">
        <v>881</v>
      </c>
      <c r="C19" s="26">
        <v>14.30193</v>
      </c>
      <c r="D19" s="26">
        <v>46.651532000000003</v>
      </c>
      <c r="E19" s="26">
        <v>15.891033</v>
      </c>
      <c r="F19" s="26">
        <v>4.8808170000000004</v>
      </c>
      <c r="G19" s="26">
        <v>2.7241770000000001</v>
      </c>
      <c r="H19" s="26">
        <v>1.9296249999999999</v>
      </c>
      <c r="I19" s="26">
        <v>1.3620890000000001</v>
      </c>
      <c r="J19" s="26">
        <v>0.113507</v>
      </c>
      <c r="K19" s="26">
        <v>0.22701499999999999</v>
      </c>
      <c r="L19" s="26">
        <v>0.113507</v>
      </c>
      <c r="M19" s="26">
        <v>11.804767</v>
      </c>
      <c r="N19" s="26">
        <v>1.4221360000000001</v>
      </c>
    </row>
    <row r="20" spans="1:14" x14ac:dyDescent="0.2">
      <c r="A20" s="19" t="s">
        <v>860</v>
      </c>
      <c r="B20" s="20">
        <v>701</v>
      </c>
      <c r="C20" s="26">
        <v>17.261056</v>
      </c>
      <c r="D20" s="26">
        <v>44.650499000000003</v>
      </c>
      <c r="E20" s="26">
        <v>10.413695000000001</v>
      </c>
      <c r="F20" s="26">
        <v>6.5620539999999998</v>
      </c>
      <c r="G20" s="26">
        <v>3.1383740000000002</v>
      </c>
      <c r="H20" s="26">
        <v>2.9957199999999999</v>
      </c>
      <c r="I20" s="26">
        <v>0.85592000000000001</v>
      </c>
      <c r="J20" s="26">
        <v>0.142653</v>
      </c>
      <c r="K20" s="26">
        <v>0</v>
      </c>
      <c r="L20" s="26">
        <v>0</v>
      </c>
      <c r="M20" s="26">
        <v>13.980029</v>
      </c>
      <c r="N20" s="26">
        <v>1.381426</v>
      </c>
    </row>
    <row r="21" spans="1:14" x14ac:dyDescent="0.2">
      <c r="A21" s="19" t="s">
        <v>861</v>
      </c>
      <c r="B21" s="20">
        <v>1801</v>
      </c>
      <c r="C21" s="26">
        <v>16.546362999999999</v>
      </c>
      <c r="D21" s="26">
        <v>44.086618999999999</v>
      </c>
      <c r="E21" s="26">
        <v>14.325374999999999</v>
      </c>
      <c r="F21" s="26">
        <v>6.0521929999999999</v>
      </c>
      <c r="G21" s="26">
        <v>2.6651859999999998</v>
      </c>
      <c r="H21" s="26">
        <v>2.276513</v>
      </c>
      <c r="I21" s="26">
        <v>0.99944500000000003</v>
      </c>
      <c r="J21" s="26">
        <v>0.22209899999999999</v>
      </c>
      <c r="K21" s="26">
        <v>0.11104899999999999</v>
      </c>
      <c r="L21" s="26">
        <v>0.11104899999999999</v>
      </c>
      <c r="M21" s="26">
        <v>12.604108999999999</v>
      </c>
      <c r="N21" s="26">
        <v>1.4002540000000001</v>
      </c>
    </row>
    <row r="22" spans="1:14" x14ac:dyDescent="0.2">
      <c r="A22" s="19" t="s">
        <v>862</v>
      </c>
      <c r="B22" s="20">
        <v>920</v>
      </c>
      <c r="C22" s="26">
        <v>18.695651999999999</v>
      </c>
      <c r="D22" s="26">
        <v>41.630434999999999</v>
      </c>
      <c r="E22" s="26">
        <v>12.826086999999999</v>
      </c>
      <c r="F22" s="26">
        <v>7.1739129999999998</v>
      </c>
      <c r="G22" s="26">
        <v>2.6086960000000001</v>
      </c>
      <c r="H22" s="26">
        <v>2.6086960000000001</v>
      </c>
      <c r="I22" s="26">
        <v>0.65217400000000003</v>
      </c>
      <c r="J22" s="26">
        <v>0.32608700000000002</v>
      </c>
      <c r="K22" s="26">
        <v>0</v>
      </c>
      <c r="L22" s="26">
        <v>0.108696</v>
      </c>
      <c r="M22" s="26">
        <v>13.369565</v>
      </c>
      <c r="N22" s="26">
        <v>1.3789210000000001</v>
      </c>
    </row>
    <row r="23" spans="1:14" x14ac:dyDescent="0.2">
      <c r="A23" s="19" t="s">
        <v>863</v>
      </c>
      <c r="B23" s="20">
        <v>219</v>
      </c>
      <c r="C23" s="26">
        <v>23.287671</v>
      </c>
      <c r="D23" s="26">
        <v>31.963470000000001</v>
      </c>
      <c r="E23" s="26">
        <v>20.547944999999999</v>
      </c>
      <c r="F23" s="26">
        <v>9.1324199999999998</v>
      </c>
      <c r="G23" s="26">
        <v>0.913242</v>
      </c>
      <c r="H23" s="26">
        <v>1.3698630000000001</v>
      </c>
      <c r="I23" s="26">
        <v>0</v>
      </c>
      <c r="J23" s="26">
        <v>0.913242</v>
      </c>
      <c r="K23" s="26">
        <v>0</v>
      </c>
      <c r="L23" s="26">
        <v>0.456621</v>
      </c>
      <c r="M23" s="26">
        <v>11.415525000000001</v>
      </c>
      <c r="N23" s="26">
        <v>1.3711340000000001</v>
      </c>
    </row>
    <row r="24" spans="1:14" x14ac:dyDescent="0.2">
      <c r="A24" s="18" t="s">
        <v>864</v>
      </c>
      <c r="B24" s="17">
        <v>208</v>
      </c>
      <c r="C24" s="25">
        <v>20.192308000000001</v>
      </c>
      <c r="D24" s="25">
        <v>38.942307999999997</v>
      </c>
      <c r="E24" s="25">
        <v>22.596153999999999</v>
      </c>
      <c r="F24" s="25">
        <v>7.6923079999999997</v>
      </c>
      <c r="G24" s="25">
        <v>2.8846150000000002</v>
      </c>
      <c r="H24" s="25">
        <v>2.4038460000000001</v>
      </c>
      <c r="I24" s="25">
        <v>0</v>
      </c>
      <c r="J24" s="25">
        <v>0</v>
      </c>
      <c r="K24" s="25">
        <v>0</v>
      </c>
      <c r="L24" s="25">
        <v>0</v>
      </c>
      <c r="M24" s="25">
        <v>5.288462</v>
      </c>
      <c r="N24" s="25">
        <v>1.380711</v>
      </c>
    </row>
    <row r="25" spans="1:14" x14ac:dyDescent="0.2">
      <c r="A25" s="19" t="s">
        <v>852</v>
      </c>
      <c r="B25" s="20">
        <v>220</v>
      </c>
      <c r="C25" s="26">
        <v>14.090909</v>
      </c>
      <c r="D25" s="26">
        <v>44.090909000000003</v>
      </c>
      <c r="E25" s="26">
        <v>20.909091</v>
      </c>
      <c r="F25" s="26">
        <v>5.9090910000000001</v>
      </c>
      <c r="G25" s="26">
        <v>2.2727270000000002</v>
      </c>
      <c r="H25" s="26">
        <v>2.2727270000000002</v>
      </c>
      <c r="I25" s="26">
        <v>0.45454499999999998</v>
      </c>
      <c r="J25" s="26">
        <v>0.45454499999999998</v>
      </c>
      <c r="K25" s="26">
        <v>0</v>
      </c>
      <c r="L25" s="26">
        <v>0</v>
      </c>
      <c r="M25" s="26">
        <v>9.5454550000000005</v>
      </c>
      <c r="N25" s="26">
        <v>1.4371860000000001</v>
      </c>
    </row>
    <row r="26" spans="1:14" x14ac:dyDescent="0.2">
      <c r="A26" s="19" t="s">
        <v>853</v>
      </c>
      <c r="B26" s="20">
        <v>226</v>
      </c>
      <c r="C26" s="26">
        <v>15.486726000000001</v>
      </c>
      <c r="D26" s="26">
        <v>49.115043999999997</v>
      </c>
      <c r="E26" s="26">
        <v>12.831858</v>
      </c>
      <c r="F26" s="26">
        <v>3.9823010000000001</v>
      </c>
      <c r="G26" s="26">
        <v>3.9823010000000001</v>
      </c>
      <c r="H26" s="26">
        <v>1.327434</v>
      </c>
      <c r="I26" s="26">
        <v>1.327434</v>
      </c>
      <c r="J26" s="26">
        <v>0</v>
      </c>
      <c r="K26" s="26">
        <v>0.44247799999999998</v>
      </c>
      <c r="L26" s="26">
        <v>0</v>
      </c>
      <c r="M26" s="26">
        <v>11.504424999999999</v>
      </c>
      <c r="N26" s="26">
        <v>1.365</v>
      </c>
    </row>
    <row r="27" spans="1:14" x14ac:dyDescent="0.2">
      <c r="A27" s="19" t="s">
        <v>854</v>
      </c>
      <c r="B27" s="20">
        <v>211</v>
      </c>
      <c r="C27" s="26">
        <v>14.218009</v>
      </c>
      <c r="D27" s="26">
        <v>47.393365000000003</v>
      </c>
      <c r="E27" s="26">
        <v>9.4786730000000006</v>
      </c>
      <c r="F27" s="26">
        <v>4.2654030000000001</v>
      </c>
      <c r="G27" s="26">
        <v>4.2654030000000001</v>
      </c>
      <c r="H27" s="26">
        <v>1.8957349999999999</v>
      </c>
      <c r="I27" s="26">
        <v>0.94786700000000002</v>
      </c>
      <c r="J27" s="26">
        <v>0.47393400000000002</v>
      </c>
      <c r="K27" s="26">
        <v>0</v>
      </c>
      <c r="L27" s="26">
        <v>0</v>
      </c>
      <c r="M27" s="26">
        <v>17.061610999999999</v>
      </c>
      <c r="N27" s="26">
        <v>1.382857</v>
      </c>
    </row>
    <row r="28" spans="1:14" x14ac:dyDescent="0.2">
      <c r="A28" s="19" t="s">
        <v>855</v>
      </c>
      <c r="B28" s="20">
        <v>134</v>
      </c>
      <c r="C28" s="26">
        <v>9.7014929999999993</v>
      </c>
      <c r="D28" s="26">
        <v>49.253731000000002</v>
      </c>
      <c r="E28" s="26">
        <v>14.925373</v>
      </c>
      <c r="F28" s="26">
        <v>8.9552239999999994</v>
      </c>
      <c r="G28" s="26">
        <v>2.2388059999999999</v>
      </c>
      <c r="H28" s="26">
        <v>1.492537</v>
      </c>
      <c r="I28" s="26">
        <v>0</v>
      </c>
      <c r="J28" s="26">
        <v>0</v>
      </c>
      <c r="K28" s="26">
        <v>0</v>
      </c>
      <c r="L28" s="26">
        <v>0</v>
      </c>
      <c r="M28" s="26">
        <v>13.432836</v>
      </c>
      <c r="N28" s="26">
        <v>1.4137930000000001</v>
      </c>
    </row>
    <row r="29" spans="1:14" x14ac:dyDescent="0.2">
      <c r="A29" s="19" t="s">
        <v>856</v>
      </c>
      <c r="B29" s="20">
        <v>65</v>
      </c>
      <c r="C29" s="26">
        <v>16.923076999999999</v>
      </c>
      <c r="D29" s="26">
        <v>46.153846000000001</v>
      </c>
      <c r="E29" s="26">
        <v>18.461538000000001</v>
      </c>
      <c r="F29" s="26">
        <v>1.538462</v>
      </c>
      <c r="G29" s="26">
        <v>0</v>
      </c>
      <c r="H29" s="26">
        <v>3.0769229999999999</v>
      </c>
      <c r="I29" s="26">
        <v>0</v>
      </c>
      <c r="J29" s="26">
        <v>3.0769229999999999</v>
      </c>
      <c r="K29" s="26">
        <v>0</v>
      </c>
      <c r="L29" s="26">
        <v>1.538462</v>
      </c>
      <c r="M29" s="26">
        <v>9.2307690000000004</v>
      </c>
      <c r="N29" s="26">
        <v>1.5254239999999999</v>
      </c>
    </row>
    <row r="30" spans="1:14" x14ac:dyDescent="0.2">
      <c r="A30" s="19" t="s">
        <v>857</v>
      </c>
      <c r="B30" s="20">
        <v>25</v>
      </c>
      <c r="C30" s="26">
        <v>16</v>
      </c>
      <c r="D30" s="26">
        <v>20</v>
      </c>
      <c r="E30" s="26">
        <v>20</v>
      </c>
      <c r="F30" s="26">
        <v>20</v>
      </c>
      <c r="G30" s="26">
        <v>0</v>
      </c>
      <c r="H30" s="26">
        <v>0</v>
      </c>
      <c r="I30" s="26">
        <v>0</v>
      </c>
      <c r="J30" s="26">
        <v>0</v>
      </c>
      <c r="K30" s="26">
        <v>0</v>
      </c>
      <c r="L30" s="26">
        <v>0</v>
      </c>
      <c r="M30" s="26">
        <v>24</v>
      </c>
      <c r="N30" s="26">
        <v>1.5789470000000001</v>
      </c>
    </row>
    <row r="31" spans="1:14" x14ac:dyDescent="0.2">
      <c r="A31" s="19" t="s">
        <v>858</v>
      </c>
      <c r="B31" s="20">
        <v>3</v>
      </c>
      <c r="C31" s="26">
        <v>0</v>
      </c>
      <c r="D31" s="26">
        <v>0</v>
      </c>
      <c r="E31" s="26">
        <v>66.666667000000004</v>
      </c>
      <c r="F31" s="26">
        <v>0</v>
      </c>
      <c r="G31" s="26">
        <v>0</v>
      </c>
      <c r="H31" s="26">
        <v>0</v>
      </c>
      <c r="I31" s="26">
        <v>0</v>
      </c>
      <c r="J31" s="26">
        <v>0</v>
      </c>
      <c r="K31" s="26">
        <v>0</v>
      </c>
      <c r="L31" s="26">
        <v>0</v>
      </c>
      <c r="M31" s="26">
        <v>33.333333000000003</v>
      </c>
      <c r="N31" s="26">
        <v>2</v>
      </c>
    </row>
    <row r="32" spans="1:14" x14ac:dyDescent="0.2">
      <c r="A32" s="19" t="s">
        <v>859</v>
      </c>
      <c r="B32" s="20">
        <v>446</v>
      </c>
      <c r="C32" s="26">
        <v>14.798206</v>
      </c>
      <c r="D32" s="26">
        <v>46.636771000000003</v>
      </c>
      <c r="E32" s="26">
        <v>16.816143</v>
      </c>
      <c r="F32" s="26">
        <v>4.9327350000000001</v>
      </c>
      <c r="G32" s="26">
        <v>3.1390129999999998</v>
      </c>
      <c r="H32" s="26">
        <v>1.793722</v>
      </c>
      <c r="I32" s="26">
        <v>0.89686100000000002</v>
      </c>
      <c r="J32" s="26">
        <v>0.224215</v>
      </c>
      <c r="K32" s="26">
        <v>0.224215</v>
      </c>
      <c r="L32" s="26">
        <v>0</v>
      </c>
      <c r="M32" s="26">
        <v>10.538117</v>
      </c>
      <c r="N32" s="26">
        <v>1.401003</v>
      </c>
    </row>
    <row r="33" spans="1:14" x14ac:dyDescent="0.2">
      <c r="A33" s="19" t="s">
        <v>860</v>
      </c>
      <c r="B33" s="20">
        <v>345</v>
      </c>
      <c r="C33" s="26">
        <v>12.463768</v>
      </c>
      <c r="D33" s="26">
        <v>48.115941999999997</v>
      </c>
      <c r="E33" s="26">
        <v>11.594203</v>
      </c>
      <c r="F33" s="26">
        <v>6.086957</v>
      </c>
      <c r="G33" s="26">
        <v>3.4782609999999998</v>
      </c>
      <c r="H33" s="26">
        <v>1.7391300000000001</v>
      </c>
      <c r="I33" s="26">
        <v>0.57970999999999995</v>
      </c>
      <c r="J33" s="26">
        <v>0.28985499999999997</v>
      </c>
      <c r="K33" s="26">
        <v>0</v>
      </c>
      <c r="L33" s="26">
        <v>0</v>
      </c>
      <c r="M33" s="26">
        <v>15.652174</v>
      </c>
      <c r="N33" s="26">
        <v>1.395189</v>
      </c>
    </row>
    <row r="34" spans="1:14" x14ac:dyDescent="0.2">
      <c r="A34" s="19" t="s">
        <v>861</v>
      </c>
      <c r="B34" s="20">
        <v>884</v>
      </c>
      <c r="C34" s="26">
        <v>14.027149</v>
      </c>
      <c r="D34" s="26">
        <v>46.266967999999999</v>
      </c>
      <c r="E34" s="26">
        <v>15.158371000000001</v>
      </c>
      <c r="F34" s="26">
        <v>5.542986</v>
      </c>
      <c r="G34" s="26">
        <v>2.941176</v>
      </c>
      <c r="H34" s="26">
        <v>1.809955</v>
      </c>
      <c r="I34" s="26">
        <v>0.67873300000000003</v>
      </c>
      <c r="J34" s="26">
        <v>0.45248899999999997</v>
      </c>
      <c r="K34" s="26">
        <v>0.113122</v>
      </c>
      <c r="L34" s="26">
        <v>0.113122</v>
      </c>
      <c r="M34" s="26">
        <v>12.895928</v>
      </c>
      <c r="N34" s="26">
        <v>1.4142859999999999</v>
      </c>
    </row>
    <row r="35" spans="1:14" x14ac:dyDescent="0.2">
      <c r="A35" s="19" t="s">
        <v>862</v>
      </c>
      <c r="B35" s="20">
        <v>438</v>
      </c>
      <c r="C35" s="26">
        <v>13.242008999999999</v>
      </c>
      <c r="D35" s="26">
        <v>45.890411</v>
      </c>
      <c r="E35" s="26">
        <v>13.470319999999999</v>
      </c>
      <c r="F35" s="26">
        <v>6.1643840000000001</v>
      </c>
      <c r="G35" s="26">
        <v>2.7397260000000001</v>
      </c>
      <c r="H35" s="26">
        <v>1.826484</v>
      </c>
      <c r="I35" s="26">
        <v>0.456621</v>
      </c>
      <c r="J35" s="26">
        <v>0.68493199999999999</v>
      </c>
      <c r="K35" s="26">
        <v>0</v>
      </c>
      <c r="L35" s="26">
        <v>0.22831099999999999</v>
      </c>
      <c r="M35" s="26">
        <v>15.296804</v>
      </c>
      <c r="N35" s="26">
        <v>1.428571</v>
      </c>
    </row>
    <row r="36" spans="1:14" x14ac:dyDescent="0.2">
      <c r="A36" s="19" t="s">
        <v>863</v>
      </c>
      <c r="B36" s="20">
        <v>93</v>
      </c>
      <c r="C36" s="26">
        <v>16.129031999999999</v>
      </c>
      <c r="D36" s="26">
        <v>37.634408999999998</v>
      </c>
      <c r="E36" s="26">
        <v>20.430108000000001</v>
      </c>
      <c r="F36" s="26">
        <v>6.451613</v>
      </c>
      <c r="G36" s="26">
        <v>0</v>
      </c>
      <c r="H36" s="26">
        <v>2.1505380000000001</v>
      </c>
      <c r="I36" s="26">
        <v>0</v>
      </c>
      <c r="J36" s="26">
        <v>2.1505380000000001</v>
      </c>
      <c r="K36" s="26">
        <v>0</v>
      </c>
      <c r="L36" s="26">
        <v>1.075269</v>
      </c>
      <c r="M36" s="26">
        <v>13.978495000000001</v>
      </c>
      <c r="N36" s="26">
        <v>1.55</v>
      </c>
    </row>
    <row r="37" spans="1:14" x14ac:dyDescent="0.2">
      <c r="A37" s="18" t="s">
        <v>865</v>
      </c>
      <c r="B37" s="17">
        <v>178</v>
      </c>
      <c r="C37" s="25">
        <v>14.606742000000001</v>
      </c>
      <c r="D37" s="25">
        <v>43.820225000000001</v>
      </c>
      <c r="E37" s="25">
        <v>22.471910000000001</v>
      </c>
      <c r="F37" s="25">
        <v>8.9887639999999998</v>
      </c>
      <c r="G37" s="25">
        <v>1.123596</v>
      </c>
      <c r="H37" s="25">
        <v>1.123596</v>
      </c>
      <c r="I37" s="25">
        <v>1.123596</v>
      </c>
      <c r="J37" s="25">
        <v>0</v>
      </c>
      <c r="K37" s="25">
        <v>0</v>
      </c>
      <c r="L37" s="25">
        <v>0</v>
      </c>
      <c r="M37" s="25">
        <v>6.7415729999999998</v>
      </c>
      <c r="N37" s="25">
        <v>1.4216869999999999</v>
      </c>
    </row>
    <row r="38" spans="1:14" x14ac:dyDescent="0.2">
      <c r="A38" s="19" t="s">
        <v>852</v>
      </c>
      <c r="B38" s="20">
        <v>212</v>
      </c>
      <c r="C38" s="26">
        <v>13.207547</v>
      </c>
      <c r="D38" s="26">
        <v>50</v>
      </c>
      <c r="E38" s="26">
        <v>15.094340000000001</v>
      </c>
      <c r="F38" s="26">
        <v>4.2452829999999997</v>
      </c>
      <c r="G38" s="26">
        <v>2.8301889999999998</v>
      </c>
      <c r="H38" s="26">
        <v>0.94339600000000001</v>
      </c>
      <c r="I38" s="26">
        <v>0.94339600000000001</v>
      </c>
      <c r="J38" s="26">
        <v>0</v>
      </c>
      <c r="K38" s="26">
        <v>0.47169800000000001</v>
      </c>
      <c r="L38" s="26">
        <v>0</v>
      </c>
      <c r="M38" s="26">
        <v>12.264151</v>
      </c>
      <c r="N38" s="26">
        <v>1.3494619999999999</v>
      </c>
    </row>
    <row r="39" spans="1:14" x14ac:dyDescent="0.2">
      <c r="A39" s="19" t="s">
        <v>853</v>
      </c>
      <c r="B39" s="20">
        <v>223</v>
      </c>
      <c r="C39" s="26">
        <v>14.349776</v>
      </c>
      <c r="D39" s="26">
        <v>43.497757999999997</v>
      </c>
      <c r="E39" s="26">
        <v>14.798206</v>
      </c>
      <c r="F39" s="26">
        <v>5.3811660000000003</v>
      </c>
      <c r="G39" s="26">
        <v>1.793722</v>
      </c>
      <c r="H39" s="26">
        <v>3.1390129999999998</v>
      </c>
      <c r="I39" s="26">
        <v>2.6905830000000002</v>
      </c>
      <c r="J39" s="26">
        <v>0</v>
      </c>
      <c r="K39" s="26">
        <v>0</v>
      </c>
      <c r="L39" s="26">
        <v>0.44843</v>
      </c>
      <c r="M39" s="26">
        <v>13.901344999999999</v>
      </c>
      <c r="N39" s="26">
        <v>1.5364580000000001</v>
      </c>
    </row>
    <row r="40" spans="1:14" x14ac:dyDescent="0.2">
      <c r="A40" s="19" t="s">
        <v>854</v>
      </c>
      <c r="B40" s="20">
        <v>216</v>
      </c>
      <c r="C40" s="26">
        <v>24.074074</v>
      </c>
      <c r="D40" s="26">
        <v>40.740741</v>
      </c>
      <c r="E40" s="26">
        <v>10.648148000000001</v>
      </c>
      <c r="F40" s="26">
        <v>6.4814809999999996</v>
      </c>
      <c r="G40" s="26">
        <v>1.388889</v>
      </c>
      <c r="H40" s="26">
        <v>5.0925929999999999</v>
      </c>
      <c r="I40" s="26">
        <v>0.92592600000000003</v>
      </c>
      <c r="J40" s="26">
        <v>0</v>
      </c>
      <c r="K40" s="26">
        <v>0</v>
      </c>
      <c r="L40" s="26">
        <v>0</v>
      </c>
      <c r="M40" s="26">
        <v>10.648148000000001</v>
      </c>
      <c r="N40" s="26">
        <v>1.3212440000000001</v>
      </c>
    </row>
    <row r="41" spans="1:14" x14ac:dyDescent="0.2">
      <c r="A41" s="19" t="s">
        <v>855</v>
      </c>
      <c r="B41" s="20">
        <v>140</v>
      </c>
      <c r="C41" s="26">
        <v>18.571428999999998</v>
      </c>
      <c r="D41" s="26">
        <v>42.142856999999999</v>
      </c>
      <c r="E41" s="26">
        <v>7.1428570000000002</v>
      </c>
      <c r="F41" s="26">
        <v>7.8571429999999998</v>
      </c>
      <c r="G41" s="26">
        <v>5</v>
      </c>
      <c r="H41" s="26">
        <v>2.8571430000000002</v>
      </c>
      <c r="I41" s="26">
        <v>1.428571</v>
      </c>
      <c r="J41" s="26">
        <v>0</v>
      </c>
      <c r="K41" s="26">
        <v>0</v>
      </c>
      <c r="L41" s="26">
        <v>0</v>
      </c>
      <c r="M41" s="26">
        <v>15</v>
      </c>
      <c r="N41" s="26">
        <v>1.4453780000000001</v>
      </c>
    </row>
    <row r="42" spans="1:14" x14ac:dyDescent="0.2">
      <c r="A42" s="19" t="s">
        <v>856</v>
      </c>
      <c r="B42" s="20">
        <v>72</v>
      </c>
      <c r="C42" s="26">
        <v>34.722222000000002</v>
      </c>
      <c r="D42" s="26">
        <v>29.166667</v>
      </c>
      <c r="E42" s="26">
        <v>12.5</v>
      </c>
      <c r="F42" s="26">
        <v>11.111110999999999</v>
      </c>
      <c r="G42" s="26">
        <v>1.388889</v>
      </c>
      <c r="H42" s="26">
        <v>1.388889</v>
      </c>
      <c r="I42" s="26">
        <v>0</v>
      </c>
      <c r="J42" s="26">
        <v>0</v>
      </c>
      <c r="K42" s="26">
        <v>0</v>
      </c>
      <c r="L42" s="26">
        <v>0</v>
      </c>
      <c r="M42" s="26">
        <v>9.7222220000000004</v>
      </c>
      <c r="N42" s="26">
        <v>1.1076919999999999</v>
      </c>
    </row>
    <row r="43" spans="1:14" x14ac:dyDescent="0.2">
      <c r="A43" s="19" t="s">
        <v>857</v>
      </c>
      <c r="B43" s="20">
        <v>46</v>
      </c>
      <c r="C43" s="26">
        <v>19.565217000000001</v>
      </c>
      <c r="D43" s="26">
        <v>30.434782999999999</v>
      </c>
      <c r="E43" s="26">
        <v>26.086957000000002</v>
      </c>
      <c r="F43" s="26">
        <v>10.869565</v>
      </c>
      <c r="G43" s="26">
        <v>2.1739130000000002</v>
      </c>
      <c r="H43" s="26">
        <v>0</v>
      </c>
      <c r="I43" s="26">
        <v>0</v>
      </c>
      <c r="J43" s="26">
        <v>0</v>
      </c>
      <c r="K43" s="26">
        <v>0</v>
      </c>
      <c r="L43" s="26">
        <v>0</v>
      </c>
      <c r="M43" s="26">
        <v>10.869565</v>
      </c>
      <c r="N43" s="26">
        <v>1.390244</v>
      </c>
    </row>
    <row r="44" spans="1:14" x14ac:dyDescent="0.2">
      <c r="A44" s="19" t="s">
        <v>858</v>
      </c>
      <c r="B44" s="20">
        <v>8</v>
      </c>
      <c r="C44" s="26">
        <v>25</v>
      </c>
      <c r="D44" s="26">
        <v>0</v>
      </c>
      <c r="E44" s="26">
        <v>62.5</v>
      </c>
      <c r="F44" s="26">
        <v>12.5</v>
      </c>
      <c r="G44" s="26">
        <v>0</v>
      </c>
      <c r="H44" s="26">
        <v>0</v>
      </c>
      <c r="I44" s="26">
        <v>0</v>
      </c>
      <c r="J44" s="26">
        <v>0</v>
      </c>
      <c r="K44" s="26">
        <v>0</v>
      </c>
      <c r="L44" s="26">
        <v>0</v>
      </c>
      <c r="M44" s="26">
        <v>0</v>
      </c>
      <c r="N44" s="26">
        <v>1.625</v>
      </c>
    </row>
    <row r="45" spans="1:14" x14ac:dyDescent="0.2">
      <c r="A45" s="19" t="s">
        <v>859</v>
      </c>
      <c r="B45" s="20">
        <v>435</v>
      </c>
      <c r="C45" s="26">
        <v>13.793103</v>
      </c>
      <c r="D45" s="26">
        <v>46.666666999999997</v>
      </c>
      <c r="E45" s="26">
        <v>14.942529</v>
      </c>
      <c r="F45" s="26">
        <v>4.8275860000000002</v>
      </c>
      <c r="G45" s="26">
        <v>2.298851</v>
      </c>
      <c r="H45" s="26">
        <v>2.0689660000000001</v>
      </c>
      <c r="I45" s="26">
        <v>1.83908</v>
      </c>
      <c r="J45" s="26">
        <v>0</v>
      </c>
      <c r="K45" s="26">
        <v>0.22988500000000001</v>
      </c>
      <c r="L45" s="26">
        <v>0.22988500000000001</v>
      </c>
      <c r="M45" s="26">
        <v>13.103448</v>
      </c>
      <c r="N45" s="26">
        <v>1.4444440000000001</v>
      </c>
    </row>
    <row r="46" spans="1:14" x14ac:dyDescent="0.2">
      <c r="A46" s="19" t="s">
        <v>860</v>
      </c>
      <c r="B46" s="20">
        <v>356</v>
      </c>
      <c r="C46" s="26">
        <v>21.910112000000002</v>
      </c>
      <c r="D46" s="26">
        <v>41.292135000000002</v>
      </c>
      <c r="E46" s="26">
        <v>9.2696629999999995</v>
      </c>
      <c r="F46" s="26">
        <v>7.0224719999999996</v>
      </c>
      <c r="G46" s="26">
        <v>2.808989</v>
      </c>
      <c r="H46" s="26">
        <v>4.2134830000000001</v>
      </c>
      <c r="I46" s="26">
        <v>1.123596</v>
      </c>
      <c r="J46" s="26">
        <v>0</v>
      </c>
      <c r="K46" s="26">
        <v>0</v>
      </c>
      <c r="L46" s="26">
        <v>0</v>
      </c>
      <c r="M46" s="26">
        <v>12.359551</v>
      </c>
      <c r="N46" s="26">
        <v>1.36859</v>
      </c>
    </row>
    <row r="47" spans="1:14" x14ac:dyDescent="0.2">
      <c r="A47" s="19" t="s">
        <v>861</v>
      </c>
      <c r="B47" s="20">
        <v>917</v>
      </c>
      <c r="C47" s="26">
        <v>18.974917999999999</v>
      </c>
      <c r="D47" s="26">
        <v>41.984732999999999</v>
      </c>
      <c r="E47" s="26">
        <v>13.522356</v>
      </c>
      <c r="F47" s="26">
        <v>6.543075</v>
      </c>
      <c r="G47" s="26">
        <v>2.3991280000000001</v>
      </c>
      <c r="H47" s="26">
        <v>2.7262810000000002</v>
      </c>
      <c r="I47" s="26">
        <v>1.3086150000000001</v>
      </c>
      <c r="J47" s="26">
        <v>0</v>
      </c>
      <c r="K47" s="26">
        <v>0.109051</v>
      </c>
      <c r="L47" s="26">
        <v>0.109051</v>
      </c>
      <c r="M47" s="26">
        <v>12.322792</v>
      </c>
      <c r="N47" s="26">
        <v>1.386816</v>
      </c>
    </row>
    <row r="48" spans="1:14" x14ac:dyDescent="0.2">
      <c r="A48" s="19" t="s">
        <v>862</v>
      </c>
      <c r="B48" s="20">
        <v>482</v>
      </c>
      <c r="C48" s="26">
        <v>23.651451999999999</v>
      </c>
      <c r="D48" s="26">
        <v>37.759335999999998</v>
      </c>
      <c r="E48" s="26">
        <v>12.240664000000001</v>
      </c>
      <c r="F48" s="26">
        <v>8.0912860000000002</v>
      </c>
      <c r="G48" s="26">
        <v>2.489627</v>
      </c>
      <c r="H48" s="26">
        <v>3.319502</v>
      </c>
      <c r="I48" s="26">
        <v>0.82987599999999995</v>
      </c>
      <c r="J48" s="26">
        <v>0</v>
      </c>
      <c r="K48" s="26">
        <v>0</v>
      </c>
      <c r="L48" s="26">
        <v>0</v>
      </c>
      <c r="M48" s="26">
        <v>11.618257</v>
      </c>
      <c r="N48" s="26">
        <v>1.3356809999999999</v>
      </c>
    </row>
    <row r="49" spans="1:14" x14ac:dyDescent="0.2">
      <c r="A49" s="19" t="s">
        <v>863</v>
      </c>
      <c r="B49" s="20">
        <v>126</v>
      </c>
      <c r="C49" s="26">
        <v>28.571428999999998</v>
      </c>
      <c r="D49" s="26">
        <v>27.777778000000001</v>
      </c>
      <c r="E49" s="26">
        <v>20.634920999999999</v>
      </c>
      <c r="F49" s="26">
        <v>11.111110999999999</v>
      </c>
      <c r="G49" s="26">
        <v>1.587302</v>
      </c>
      <c r="H49" s="26">
        <v>0.793651</v>
      </c>
      <c r="I49" s="26">
        <v>0</v>
      </c>
      <c r="J49" s="26">
        <v>0</v>
      </c>
      <c r="K49" s="26">
        <v>0</v>
      </c>
      <c r="L49" s="26">
        <v>0</v>
      </c>
      <c r="M49" s="26">
        <v>9.5238099999999992</v>
      </c>
      <c r="N49" s="26">
        <v>1.245614</v>
      </c>
    </row>
    <row r="50" spans="1:14" x14ac:dyDescent="0.2">
      <c r="A50" s="18" t="s">
        <v>866</v>
      </c>
      <c r="B50" s="18"/>
      <c r="C50" s="18"/>
      <c r="D50" s="18"/>
      <c r="E50" s="18"/>
      <c r="F50" s="18"/>
      <c r="G50" s="18"/>
      <c r="H50" s="18"/>
      <c r="I50" s="18"/>
      <c r="J50" s="18"/>
      <c r="K50" s="18"/>
      <c r="L50" s="18"/>
      <c r="M50" s="18"/>
      <c r="N50" s="18"/>
    </row>
    <row r="51" spans="1:14" x14ac:dyDescent="0.2">
      <c r="A51" s="19" t="s">
        <v>130</v>
      </c>
      <c r="B51" s="20">
        <v>151</v>
      </c>
      <c r="C51" s="26">
        <v>64.900661999999997</v>
      </c>
      <c r="D51" s="26">
        <v>23.178808</v>
      </c>
      <c r="E51" s="26">
        <v>5.2980130000000001</v>
      </c>
      <c r="F51" s="26">
        <v>2.6490070000000001</v>
      </c>
      <c r="G51" s="26">
        <v>0</v>
      </c>
      <c r="H51" s="26">
        <v>0.66225199999999995</v>
      </c>
      <c r="I51" s="26">
        <v>0</v>
      </c>
      <c r="J51" s="26">
        <v>0</v>
      </c>
      <c r="K51" s="26">
        <v>0</v>
      </c>
      <c r="L51" s="26">
        <v>0</v>
      </c>
      <c r="M51" s="26">
        <v>3.311258</v>
      </c>
      <c r="N51" s="26">
        <v>0.46575299999999997</v>
      </c>
    </row>
    <row r="52" spans="1:14" x14ac:dyDescent="0.2">
      <c r="A52" s="19" t="s">
        <v>131</v>
      </c>
      <c r="B52" s="20">
        <v>1446</v>
      </c>
      <c r="C52" s="26">
        <v>1.4522820000000001</v>
      </c>
      <c r="D52" s="26">
        <v>54.702627999999997</v>
      </c>
      <c r="E52" s="26">
        <v>18.741354999999999</v>
      </c>
      <c r="F52" s="26">
        <v>6.777317</v>
      </c>
      <c r="G52" s="26">
        <v>2.9045640000000001</v>
      </c>
      <c r="H52" s="26">
        <v>2.627939</v>
      </c>
      <c r="I52" s="26">
        <v>1.2448129999999999</v>
      </c>
      <c r="J52" s="26">
        <v>0.27662500000000001</v>
      </c>
      <c r="K52" s="26">
        <v>0.13831299999999999</v>
      </c>
      <c r="L52" s="26">
        <v>6.9155999999999995E-2</v>
      </c>
      <c r="M52" s="26">
        <v>11.065007</v>
      </c>
      <c r="N52" s="26">
        <v>1.6687399999999999</v>
      </c>
    </row>
    <row r="53" spans="1:14" x14ac:dyDescent="0.2">
      <c r="A53" s="19" t="s">
        <v>392</v>
      </c>
      <c r="B53" s="20">
        <v>150</v>
      </c>
      <c r="C53" s="26">
        <v>59.333333000000003</v>
      </c>
      <c r="D53" s="26">
        <v>19.333333</v>
      </c>
      <c r="E53" s="26">
        <v>11.333333</v>
      </c>
      <c r="F53" s="26">
        <v>3.3333330000000001</v>
      </c>
      <c r="G53" s="26">
        <v>1.3333330000000001</v>
      </c>
      <c r="H53" s="26">
        <v>1.3333330000000001</v>
      </c>
      <c r="I53" s="26">
        <v>0.66666700000000001</v>
      </c>
      <c r="J53" s="26">
        <v>0</v>
      </c>
      <c r="K53" s="26">
        <v>0</v>
      </c>
      <c r="L53" s="26">
        <v>0</v>
      </c>
      <c r="M53" s="26">
        <v>3.3333330000000001</v>
      </c>
      <c r="N53" s="26">
        <v>0.70344799999999996</v>
      </c>
    </row>
    <row r="54" spans="1:14" x14ac:dyDescent="0.2">
      <c r="A54" s="19" t="s">
        <v>132</v>
      </c>
      <c r="B54" s="20">
        <v>372</v>
      </c>
      <c r="C54" s="26">
        <v>41.397849000000001</v>
      </c>
      <c r="D54" s="26">
        <v>26.344086000000001</v>
      </c>
      <c r="E54" s="26">
        <v>12.903226</v>
      </c>
      <c r="F54" s="26">
        <v>8.8709679999999995</v>
      </c>
      <c r="G54" s="26">
        <v>3.225806</v>
      </c>
      <c r="H54" s="26">
        <v>1.8817200000000001</v>
      </c>
      <c r="I54" s="26">
        <v>0.26881699999999997</v>
      </c>
      <c r="J54" s="26">
        <v>0</v>
      </c>
      <c r="K54" s="26">
        <v>0</v>
      </c>
      <c r="L54" s="26">
        <v>0.26881699999999997</v>
      </c>
      <c r="M54" s="26">
        <v>4.8387099999999998</v>
      </c>
      <c r="N54" s="26">
        <v>1.1045199999999999</v>
      </c>
    </row>
    <row r="55" spans="1:14" x14ac:dyDescent="0.2">
      <c r="A55" s="19" t="s">
        <v>867</v>
      </c>
      <c r="B55" s="20">
        <v>69</v>
      </c>
      <c r="C55" s="26">
        <v>5.7971009999999996</v>
      </c>
      <c r="D55" s="26">
        <v>1.4492750000000001</v>
      </c>
      <c r="E55" s="26">
        <v>1.4492750000000001</v>
      </c>
      <c r="F55" s="26">
        <v>1.4492750000000001</v>
      </c>
      <c r="G55" s="26">
        <v>0</v>
      </c>
      <c r="H55" s="26">
        <v>0</v>
      </c>
      <c r="I55" s="26">
        <v>0</v>
      </c>
      <c r="J55" s="26">
        <v>0</v>
      </c>
      <c r="K55" s="26">
        <v>0</v>
      </c>
      <c r="L55" s="26">
        <v>0</v>
      </c>
      <c r="M55" s="26">
        <v>89.855072000000007</v>
      </c>
      <c r="N55" s="26">
        <v>0.85714299999999999</v>
      </c>
    </row>
    <row r="56" spans="1:14" x14ac:dyDescent="0.2">
      <c r="A56" s="18" t="s">
        <v>133</v>
      </c>
      <c r="B56" s="17">
        <v>92</v>
      </c>
      <c r="C56" s="25">
        <v>67.391304000000005</v>
      </c>
      <c r="D56" s="25">
        <v>22.826087000000001</v>
      </c>
      <c r="E56" s="25">
        <v>4.3478260000000004</v>
      </c>
      <c r="F56" s="25">
        <v>2.1739130000000002</v>
      </c>
      <c r="G56" s="25">
        <v>0</v>
      </c>
      <c r="H56" s="25">
        <v>0</v>
      </c>
      <c r="I56" s="25">
        <v>0</v>
      </c>
      <c r="J56" s="25">
        <v>0</v>
      </c>
      <c r="K56" s="25">
        <v>0</v>
      </c>
      <c r="L56" s="25">
        <v>0</v>
      </c>
      <c r="M56" s="25">
        <v>3.2608700000000002</v>
      </c>
      <c r="N56" s="25">
        <v>0.393258</v>
      </c>
    </row>
    <row r="57" spans="1:14" x14ac:dyDescent="0.2">
      <c r="A57" s="19" t="s">
        <v>134</v>
      </c>
      <c r="B57" s="20">
        <v>813</v>
      </c>
      <c r="C57" s="26">
        <v>1.7220169999999999</v>
      </c>
      <c r="D57" s="26">
        <v>53.751537999999996</v>
      </c>
      <c r="E57" s="26">
        <v>20.295203000000001</v>
      </c>
      <c r="F57" s="26">
        <v>7.0110700000000001</v>
      </c>
      <c r="G57" s="26">
        <v>3.4440339999999998</v>
      </c>
      <c r="H57" s="26">
        <v>2.4600249999999999</v>
      </c>
      <c r="I57" s="26">
        <v>0.73800699999999997</v>
      </c>
      <c r="J57" s="26">
        <v>0.49200500000000003</v>
      </c>
      <c r="K57" s="26">
        <v>0.123001</v>
      </c>
      <c r="L57" s="26">
        <v>0</v>
      </c>
      <c r="M57" s="26">
        <v>9.9631000000000007</v>
      </c>
      <c r="N57" s="26">
        <v>1.6693990000000001</v>
      </c>
    </row>
    <row r="58" spans="1:14" x14ac:dyDescent="0.2">
      <c r="A58" s="19" t="s">
        <v>393</v>
      </c>
      <c r="B58" s="20">
        <v>65</v>
      </c>
      <c r="C58" s="26">
        <v>69.230768999999995</v>
      </c>
      <c r="D58" s="26">
        <v>20</v>
      </c>
      <c r="E58" s="26">
        <v>4.6153849999999998</v>
      </c>
      <c r="F58" s="26">
        <v>1.538462</v>
      </c>
      <c r="G58" s="26">
        <v>1.538462</v>
      </c>
      <c r="H58" s="26">
        <v>1.538462</v>
      </c>
      <c r="I58" s="26">
        <v>0</v>
      </c>
      <c r="J58" s="26">
        <v>0</v>
      </c>
      <c r="K58" s="26">
        <v>0</v>
      </c>
      <c r="L58" s="26">
        <v>0</v>
      </c>
      <c r="M58" s="26">
        <v>1.538462</v>
      </c>
      <c r="N58" s="26">
        <v>0.484375</v>
      </c>
    </row>
    <row r="59" spans="1:14" x14ac:dyDescent="0.2">
      <c r="A59" s="19" t="s">
        <v>135</v>
      </c>
      <c r="B59" s="20">
        <v>83</v>
      </c>
      <c r="C59" s="26">
        <v>50.602409999999999</v>
      </c>
      <c r="D59" s="26">
        <v>22.891566000000001</v>
      </c>
      <c r="E59" s="26">
        <v>10.843373</v>
      </c>
      <c r="F59" s="26">
        <v>6.0240960000000001</v>
      </c>
      <c r="G59" s="26">
        <v>3.6144579999999999</v>
      </c>
      <c r="H59" s="26">
        <v>0</v>
      </c>
      <c r="I59" s="26">
        <v>0</v>
      </c>
      <c r="J59" s="26">
        <v>0</v>
      </c>
      <c r="K59" s="26">
        <v>0</v>
      </c>
      <c r="L59" s="26">
        <v>1.2048190000000001</v>
      </c>
      <c r="M59" s="26">
        <v>4.8192769999999996</v>
      </c>
      <c r="N59" s="26">
        <v>0.92405099999999996</v>
      </c>
    </row>
    <row r="60" spans="1:14" x14ac:dyDescent="0.2">
      <c r="A60" s="19" t="s">
        <v>868</v>
      </c>
      <c r="B60" s="20">
        <v>39</v>
      </c>
      <c r="C60" s="26">
        <v>7.6923079999999997</v>
      </c>
      <c r="D60" s="26">
        <v>0</v>
      </c>
      <c r="E60" s="26">
        <v>0</v>
      </c>
      <c r="F60" s="26">
        <v>0</v>
      </c>
      <c r="G60" s="26">
        <v>0</v>
      </c>
      <c r="H60" s="26">
        <v>0</v>
      </c>
      <c r="I60" s="26">
        <v>0</v>
      </c>
      <c r="J60" s="26">
        <v>0</v>
      </c>
      <c r="K60" s="26">
        <v>0</v>
      </c>
      <c r="L60" s="26">
        <v>0</v>
      </c>
      <c r="M60" s="26">
        <v>92.307692000000003</v>
      </c>
      <c r="N60" s="28">
        <v>0</v>
      </c>
    </row>
    <row r="61" spans="1:14" x14ac:dyDescent="0.2">
      <c r="A61" s="18" t="s">
        <v>136</v>
      </c>
      <c r="B61" s="17">
        <v>59</v>
      </c>
      <c r="C61" s="25">
        <v>61.016948999999997</v>
      </c>
      <c r="D61" s="25">
        <v>23.728814</v>
      </c>
      <c r="E61" s="25">
        <v>6.7796609999999999</v>
      </c>
      <c r="F61" s="25">
        <v>3.389831</v>
      </c>
      <c r="G61" s="25">
        <v>0</v>
      </c>
      <c r="H61" s="25">
        <v>1.6949149999999999</v>
      </c>
      <c r="I61" s="25">
        <v>0</v>
      </c>
      <c r="J61" s="25">
        <v>0</v>
      </c>
      <c r="K61" s="25">
        <v>0</v>
      </c>
      <c r="L61" s="25">
        <v>0</v>
      </c>
      <c r="M61" s="25">
        <v>3.389831</v>
      </c>
      <c r="N61" s="25">
        <v>0.57894699999999999</v>
      </c>
    </row>
    <row r="62" spans="1:14" x14ac:dyDescent="0.2">
      <c r="A62" s="19" t="s">
        <v>134</v>
      </c>
      <c r="B62" s="20">
        <v>632</v>
      </c>
      <c r="C62" s="26">
        <v>1.1075950000000001</v>
      </c>
      <c r="D62" s="26">
        <v>55.854430000000001</v>
      </c>
      <c r="E62" s="26">
        <v>16.772151999999998</v>
      </c>
      <c r="F62" s="26">
        <v>6.4873419999999999</v>
      </c>
      <c r="G62" s="26">
        <v>2.2151900000000002</v>
      </c>
      <c r="H62" s="26">
        <v>2.8481010000000002</v>
      </c>
      <c r="I62" s="26">
        <v>1.8987339999999999</v>
      </c>
      <c r="J62" s="26">
        <v>0</v>
      </c>
      <c r="K62" s="26">
        <v>0.15822800000000001</v>
      </c>
      <c r="L62" s="26">
        <v>0.15822800000000001</v>
      </c>
      <c r="M62" s="26">
        <v>12.5</v>
      </c>
      <c r="N62" s="26">
        <v>1.6690780000000001</v>
      </c>
    </row>
    <row r="63" spans="1:14" x14ac:dyDescent="0.2">
      <c r="A63" s="19" t="s">
        <v>393</v>
      </c>
      <c r="B63" s="20">
        <v>85</v>
      </c>
      <c r="C63" s="26">
        <v>51.764705999999997</v>
      </c>
      <c r="D63" s="26">
        <v>18.823529000000001</v>
      </c>
      <c r="E63" s="26">
        <v>16.470587999999999</v>
      </c>
      <c r="F63" s="26">
        <v>4.7058819999999999</v>
      </c>
      <c r="G63" s="26">
        <v>1.176471</v>
      </c>
      <c r="H63" s="26">
        <v>1.176471</v>
      </c>
      <c r="I63" s="26">
        <v>1.176471</v>
      </c>
      <c r="J63" s="26">
        <v>0</v>
      </c>
      <c r="K63" s="26">
        <v>0</v>
      </c>
      <c r="L63" s="26">
        <v>0</v>
      </c>
      <c r="M63" s="26">
        <v>4.7058819999999999</v>
      </c>
      <c r="N63" s="26">
        <v>0.87654299999999996</v>
      </c>
    </row>
    <row r="64" spans="1:14" x14ac:dyDescent="0.2">
      <c r="A64" s="19" t="s">
        <v>135</v>
      </c>
      <c r="B64" s="20">
        <v>289</v>
      </c>
      <c r="C64" s="26">
        <v>38.754325000000001</v>
      </c>
      <c r="D64" s="26">
        <v>27.335640000000001</v>
      </c>
      <c r="E64" s="26">
        <v>13.494809999999999</v>
      </c>
      <c r="F64" s="26">
        <v>9.6885809999999992</v>
      </c>
      <c r="G64" s="26">
        <v>3.1141869999999998</v>
      </c>
      <c r="H64" s="26">
        <v>2.422145</v>
      </c>
      <c r="I64" s="26">
        <v>0.34602100000000002</v>
      </c>
      <c r="J64" s="26">
        <v>0</v>
      </c>
      <c r="K64" s="26">
        <v>0</v>
      </c>
      <c r="L64" s="26">
        <v>0</v>
      </c>
      <c r="M64" s="26">
        <v>4.8442910000000001</v>
      </c>
      <c r="N64" s="26">
        <v>1.1563639999999999</v>
      </c>
    </row>
    <row r="65" spans="1:14" x14ac:dyDescent="0.2">
      <c r="A65" s="19" t="s">
        <v>868</v>
      </c>
      <c r="B65" s="20">
        <v>30</v>
      </c>
      <c r="C65" s="26">
        <v>3.3333330000000001</v>
      </c>
      <c r="D65" s="26">
        <v>3.3333330000000001</v>
      </c>
      <c r="E65" s="26">
        <v>3.3333330000000001</v>
      </c>
      <c r="F65" s="26">
        <v>3.3333330000000001</v>
      </c>
      <c r="G65" s="26">
        <v>0</v>
      </c>
      <c r="H65" s="26">
        <v>0</v>
      </c>
      <c r="I65" s="26">
        <v>0</v>
      </c>
      <c r="J65" s="26">
        <v>0</v>
      </c>
      <c r="K65" s="26">
        <v>0</v>
      </c>
      <c r="L65" s="26">
        <v>0</v>
      </c>
      <c r="M65" s="26">
        <v>86.666667000000004</v>
      </c>
      <c r="N65" s="26">
        <v>1.5</v>
      </c>
    </row>
    <row r="66" spans="1:14" x14ac:dyDescent="0.2">
      <c r="A66" s="18" t="s">
        <v>869</v>
      </c>
      <c r="B66" s="18"/>
      <c r="C66" s="18"/>
      <c r="D66" s="18"/>
      <c r="E66" s="18"/>
      <c r="F66" s="18"/>
      <c r="G66" s="18"/>
      <c r="H66" s="18"/>
      <c r="I66" s="18"/>
      <c r="J66" s="18"/>
      <c r="K66" s="18"/>
      <c r="L66" s="18"/>
      <c r="M66" s="18"/>
      <c r="N66" s="18"/>
    </row>
    <row r="67" spans="1:14" x14ac:dyDescent="0.2">
      <c r="A67" s="19" t="s">
        <v>870</v>
      </c>
      <c r="B67" s="20">
        <v>366</v>
      </c>
      <c r="C67" s="26">
        <v>100</v>
      </c>
      <c r="D67" s="26">
        <v>0</v>
      </c>
      <c r="E67" s="26">
        <v>0</v>
      </c>
      <c r="F67" s="26">
        <v>0</v>
      </c>
      <c r="G67" s="26">
        <v>0</v>
      </c>
      <c r="H67" s="26">
        <v>0</v>
      </c>
      <c r="I67" s="26">
        <v>0</v>
      </c>
      <c r="J67" s="26">
        <v>0</v>
      </c>
      <c r="K67" s="26">
        <v>0</v>
      </c>
      <c r="L67" s="26">
        <v>0</v>
      </c>
      <c r="M67" s="26">
        <v>0</v>
      </c>
      <c r="N67" s="28">
        <v>0</v>
      </c>
    </row>
    <row r="68" spans="1:14" x14ac:dyDescent="0.2">
      <c r="A68" s="19" t="s">
        <v>871</v>
      </c>
      <c r="B68" s="20">
        <v>1212</v>
      </c>
      <c r="C68" s="26">
        <v>0</v>
      </c>
      <c r="D68" s="26">
        <v>65.264026000000001</v>
      </c>
      <c r="E68" s="26">
        <v>18.316832000000002</v>
      </c>
      <c r="F68" s="26">
        <v>5.9405939999999999</v>
      </c>
      <c r="G68" s="26">
        <v>1.9801979999999999</v>
      </c>
      <c r="H68" s="26">
        <v>2.2277230000000001</v>
      </c>
      <c r="I68" s="26">
        <v>1.0726070000000001</v>
      </c>
      <c r="J68" s="26">
        <v>0.247525</v>
      </c>
      <c r="K68" s="26">
        <v>0.165017</v>
      </c>
      <c r="L68" s="26">
        <v>0</v>
      </c>
      <c r="M68" s="26">
        <v>4.7854789999999996</v>
      </c>
      <c r="N68" s="26">
        <v>1.5571919999999999</v>
      </c>
    </row>
    <row r="69" spans="1:14" x14ac:dyDescent="0.2">
      <c r="A69" s="19" t="s">
        <v>137</v>
      </c>
      <c r="B69" s="20">
        <v>112</v>
      </c>
      <c r="C69" s="26">
        <v>0</v>
      </c>
      <c r="D69" s="26">
        <v>21.428571000000002</v>
      </c>
      <c r="E69" s="26">
        <v>41.964286000000001</v>
      </c>
      <c r="F69" s="26">
        <v>16.964286000000001</v>
      </c>
      <c r="G69" s="26">
        <v>6.25</v>
      </c>
      <c r="H69" s="26">
        <v>9.8214290000000002</v>
      </c>
      <c r="I69" s="26">
        <v>0.89285700000000001</v>
      </c>
      <c r="J69" s="26">
        <v>0.89285700000000001</v>
      </c>
      <c r="K69" s="26">
        <v>0</v>
      </c>
      <c r="L69" s="26">
        <v>0</v>
      </c>
      <c r="M69" s="26">
        <v>1.785714</v>
      </c>
      <c r="N69" s="26">
        <v>2.4636360000000002</v>
      </c>
    </row>
    <row r="70" spans="1:14" x14ac:dyDescent="0.2">
      <c r="A70" s="19" t="s">
        <v>138</v>
      </c>
      <c r="B70" s="20">
        <v>673</v>
      </c>
      <c r="C70" s="26">
        <v>0</v>
      </c>
      <c r="D70" s="26">
        <v>17.830608999999999</v>
      </c>
      <c r="E70" s="26">
        <v>42.942050999999999</v>
      </c>
      <c r="F70" s="26">
        <v>18.870728</v>
      </c>
      <c r="G70" s="26">
        <v>8.0237739999999995</v>
      </c>
      <c r="H70" s="26">
        <v>6.0921250000000002</v>
      </c>
      <c r="I70" s="26">
        <v>2.971768</v>
      </c>
      <c r="J70" s="26">
        <v>0.44576500000000002</v>
      </c>
      <c r="K70" s="26">
        <v>0.29717700000000002</v>
      </c>
      <c r="L70" s="26">
        <v>0.148588</v>
      </c>
      <c r="M70" s="26">
        <v>2.3774150000000001</v>
      </c>
      <c r="N70" s="26">
        <v>2.5357690000000002</v>
      </c>
    </row>
    <row r="71" spans="1:14" x14ac:dyDescent="0.2">
      <c r="A71" s="19" t="s">
        <v>872</v>
      </c>
      <c r="B71" s="20">
        <v>75</v>
      </c>
      <c r="C71" s="26">
        <v>0</v>
      </c>
      <c r="D71" s="26">
        <v>25.333333</v>
      </c>
      <c r="E71" s="26">
        <v>21.333333</v>
      </c>
      <c r="F71" s="26">
        <v>22.666667</v>
      </c>
      <c r="G71" s="26">
        <v>8</v>
      </c>
      <c r="H71" s="26">
        <v>10.666667</v>
      </c>
      <c r="I71" s="26">
        <v>5.3333329999999997</v>
      </c>
      <c r="J71" s="26">
        <v>2.6666669999999999</v>
      </c>
      <c r="K71" s="26">
        <v>0</v>
      </c>
      <c r="L71" s="26">
        <v>1.3333330000000001</v>
      </c>
      <c r="M71" s="26">
        <v>2.6666669999999999</v>
      </c>
      <c r="N71" s="26">
        <v>2.917808</v>
      </c>
    </row>
    <row r="72" spans="1:14" x14ac:dyDescent="0.2">
      <c r="A72" s="19" t="s">
        <v>873</v>
      </c>
      <c r="B72" s="20">
        <v>178</v>
      </c>
      <c r="C72" s="26">
        <v>0</v>
      </c>
      <c r="D72" s="26">
        <v>0</v>
      </c>
      <c r="E72" s="26">
        <v>0</v>
      </c>
      <c r="F72" s="26">
        <v>0</v>
      </c>
      <c r="G72" s="26">
        <v>0</v>
      </c>
      <c r="H72" s="26">
        <v>0</v>
      </c>
      <c r="I72" s="26">
        <v>0</v>
      </c>
      <c r="J72" s="26">
        <v>0</v>
      </c>
      <c r="K72" s="26">
        <v>0</v>
      </c>
      <c r="L72" s="26">
        <v>0</v>
      </c>
      <c r="M72" s="26">
        <v>100</v>
      </c>
      <c r="N72" s="26">
        <v>0</v>
      </c>
    </row>
    <row r="73" spans="1:14" x14ac:dyDescent="0.2">
      <c r="A73" s="19" t="s">
        <v>1441</v>
      </c>
      <c r="B73" s="20">
        <v>1644</v>
      </c>
      <c r="C73" s="26">
        <v>0</v>
      </c>
      <c r="D73" s="26">
        <v>58.029197000000003</v>
      </c>
      <c r="E73" s="26">
        <v>20.985401</v>
      </c>
      <c r="F73" s="26">
        <v>8.5766419999999997</v>
      </c>
      <c r="G73" s="26">
        <v>3.406326</v>
      </c>
      <c r="H73" s="26">
        <v>2.919708</v>
      </c>
      <c r="I73" s="26">
        <v>1.216545</v>
      </c>
      <c r="J73" s="26">
        <v>0.243309</v>
      </c>
      <c r="K73" s="26">
        <v>0.121655</v>
      </c>
      <c r="L73" s="26">
        <v>0.121655</v>
      </c>
      <c r="M73" s="26">
        <v>4.379562</v>
      </c>
      <c r="N73" s="26">
        <v>1.725827</v>
      </c>
    </row>
    <row r="74" spans="1:14" x14ac:dyDescent="0.2">
      <c r="A74" s="18" t="s">
        <v>874</v>
      </c>
      <c r="B74" s="18"/>
      <c r="C74" s="18"/>
      <c r="D74" s="18"/>
      <c r="E74" s="18"/>
      <c r="F74" s="18"/>
      <c r="G74" s="18"/>
      <c r="H74" s="18"/>
      <c r="I74" s="18"/>
      <c r="J74" s="18"/>
      <c r="K74" s="18"/>
      <c r="L74" s="18"/>
      <c r="M74" s="18"/>
      <c r="N74" s="18"/>
    </row>
    <row r="75" spans="1:14" x14ac:dyDescent="0.2">
      <c r="A75" s="21" t="s">
        <v>875</v>
      </c>
      <c r="B75" s="34">
        <v>366</v>
      </c>
      <c r="C75" s="30">
        <v>100</v>
      </c>
      <c r="D75" s="30">
        <v>0</v>
      </c>
      <c r="E75" s="30">
        <v>0</v>
      </c>
      <c r="F75" s="30">
        <v>0</v>
      </c>
      <c r="G75" s="30">
        <v>0</v>
      </c>
      <c r="H75" s="30">
        <v>0</v>
      </c>
      <c r="I75" s="30">
        <v>0</v>
      </c>
      <c r="J75" s="30">
        <v>0</v>
      </c>
      <c r="K75" s="30">
        <v>0</v>
      </c>
      <c r="L75" s="30">
        <v>0</v>
      </c>
      <c r="M75" s="30">
        <v>0</v>
      </c>
      <c r="N75" s="33">
        <v>0</v>
      </c>
    </row>
    <row r="76" spans="1:14" x14ac:dyDescent="0.2">
      <c r="A76" s="21" t="s">
        <v>876</v>
      </c>
      <c r="B76" s="34">
        <v>954</v>
      </c>
      <c r="C76" s="30">
        <v>0</v>
      </c>
      <c r="D76" s="30">
        <v>100</v>
      </c>
      <c r="E76" s="30">
        <v>0</v>
      </c>
      <c r="F76" s="30">
        <v>0</v>
      </c>
      <c r="G76" s="30">
        <v>0</v>
      </c>
      <c r="H76" s="30">
        <v>0</v>
      </c>
      <c r="I76" s="30">
        <v>0</v>
      </c>
      <c r="J76" s="30">
        <v>0</v>
      </c>
      <c r="K76" s="30">
        <v>0</v>
      </c>
      <c r="L76" s="30">
        <v>0</v>
      </c>
      <c r="M76" s="30">
        <v>0</v>
      </c>
      <c r="N76" s="30">
        <v>1</v>
      </c>
    </row>
    <row r="77" spans="1:14" x14ac:dyDescent="0.2">
      <c r="A77" s="19" t="s">
        <v>877</v>
      </c>
      <c r="B77" s="20">
        <v>345</v>
      </c>
      <c r="C77" s="26">
        <v>0</v>
      </c>
      <c r="D77" s="26">
        <v>0</v>
      </c>
      <c r="E77" s="26">
        <v>100</v>
      </c>
      <c r="F77" s="26">
        <v>0</v>
      </c>
      <c r="G77" s="26">
        <v>0</v>
      </c>
      <c r="H77" s="26">
        <v>0</v>
      </c>
      <c r="I77" s="26">
        <v>0</v>
      </c>
      <c r="J77" s="26">
        <v>0</v>
      </c>
      <c r="K77" s="26">
        <v>0</v>
      </c>
      <c r="L77" s="26">
        <v>0</v>
      </c>
      <c r="M77" s="26">
        <v>0</v>
      </c>
      <c r="N77" s="26">
        <v>2</v>
      </c>
    </row>
    <row r="78" spans="1:14" x14ac:dyDescent="0.2">
      <c r="A78" s="19" t="s">
        <v>878</v>
      </c>
      <c r="B78" s="20">
        <v>141</v>
      </c>
      <c r="C78" s="26">
        <v>0</v>
      </c>
      <c r="D78" s="26">
        <v>0</v>
      </c>
      <c r="E78" s="26">
        <v>0</v>
      </c>
      <c r="F78" s="26">
        <v>100</v>
      </c>
      <c r="G78" s="26">
        <v>0</v>
      </c>
      <c r="H78" s="26">
        <v>0</v>
      </c>
      <c r="I78" s="26">
        <v>0</v>
      </c>
      <c r="J78" s="26">
        <v>0</v>
      </c>
      <c r="K78" s="26">
        <v>0</v>
      </c>
      <c r="L78" s="26">
        <v>0</v>
      </c>
      <c r="M78" s="26">
        <v>0</v>
      </c>
      <c r="N78" s="26">
        <v>3</v>
      </c>
    </row>
    <row r="79" spans="1:14" x14ac:dyDescent="0.2">
      <c r="A79" s="19" t="s">
        <v>879</v>
      </c>
      <c r="B79" s="20">
        <v>56</v>
      </c>
      <c r="C79" s="26">
        <v>0</v>
      </c>
      <c r="D79" s="26">
        <v>0</v>
      </c>
      <c r="E79" s="26">
        <v>0</v>
      </c>
      <c r="F79" s="26">
        <v>0</v>
      </c>
      <c r="G79" s="26">
        <v>100</v>
      </c>
      <c r="H79" s="26">
        <v>0</v>
      </c>
      <c r="I79" s="26">
        <v>0</v>
      </c>
      <c r="J79" s="26">
        <v>0</v>
      </c>
      <c r="K79" s="26">
        <v>0</v>
      </c>
      <c r="L79" s="26">
        <v>0</v>
      </c>
      <c r="M79" s="26">
        <v>0</v>
      </c>
      <c r="N79" s="26">
        <v>4</v>
      </c>
    </row>
    <row r="80" spans="1:14" x14ac:dyDescent="0.2">
      <c r="A80" s="19" t="s">
        <v>880</v>
      </c>
      <c r="B80" s="20">
        <v>48</v>
      </c>
      <c r="C80" s="26">
        <v>0</v>
      </c>
      <c r="D80" s="26">
        <v>0</v>
      </c>
      <c r="E80" s="26">
        <v>0</v>
      </c>
      <c r="F80" s="26">
        <v>0</v>
      </c>
      <c r="G80" s="26">
        <v>0</v>
      </c>
      <c r="H80" s="26">
        <v>100</v>
      </c>
      <c r="I80" s="26">
        <v>0</v>
      </c>
      <c r="J80" s="26">
        <v>0</v>
      </c>
      <c r="K80" s="26">
        <v>0</v>
      </c>
      <c r="L80" s="26">
        <v>0</v>
      </c>
      <c r="M80" s="26">
        <v>0</v>
      </c>
      <c r="N80" s="26">
        <v>5</v>
      </c>
    </row>
    <row r="81" spans="1:14" x14ac:dyDescent="0.2">
      <c r="A81" s="19" t="s">
        <v>881</v>
      </c>
      <c r="B81" s="20">
        <v>20</v>
      </c>
      <c r="C81" s="26">
        <v>0</v>
      </c>
      <c r="D81" s="26">
        <v>0</v>
      </c>
      <c r="E81" s="26">
        <v>0</v>
      </c>
      <c r="F81" s="26">
        <v>0</v>
      </c>
      <c r="G81" s="26">
        <v>0</v>
      </c>
      <c r="H81" s="26">
        <v>0</v>
      </c>
      <c r="I81" s="26">
        <v>100</v>
      </c>
      <c r="J81" s="26">
        <v>0</v>
      </c>
      <c r="K81" s="26">
        <v>0</v>
      </c>
      <c r="L81" s="26">
        <v>0</v>
      </c>
      <c r="M81" s="26">
        <v>0</v>
      </c>
      <c r="N81" s="26">
        <v>6</v>
      </c>
    </row>
    <row r="82" spans="1:14" x14ac:dyDescent="0.2">
      <c r="A82" s="19" t="s">
        <v>882</v>
      </c>
      <c r="B82" s="20">
        <v>4</v>
      </c>
      <c r="C82" s="26">
        <v>0</v>
      </c>
      <c r="D82" s="26">
        <v>0</v>
      </c>
      <c r="E82" s="26">
        <v>0</v>
      </c>
      <c r="F82" s="26">
        <v>0</v>
      </c>
      <c r="G82" s="26">
        <v>0</v>
      </c>
      <c r="H82" s="26">
        <v>0</v>
      </c>
      <c r="I82" s="26">
        <v>0</v>
      </c>
      <c r="J82" s="26">
        <v>100</v>
      </c>
      <c r="K82" s="26">
        <v>0</v>
      </c>
      <c r="L82" s="26">
        <v>0</v>
      </c>
      <c r="M82" s="26">
        <v>0</v>
      </c>
      <c r="N82" s="26">
        <v>7</v>
      </c>
    </row>
    <row r="83" spans="1:14" x14ac:dyDescent="0.2">
      <c r="A83" s="19" t="s">
        <v>883</v>
      </c>
      <c r="B83" s="20">
        <v>2</v>
      </c>
      <c r="C83" s="26">
        <v>0</v>
      </c>
      <c r="D83" s="26">
        <v>0</v>
      </c>
      <c r="E83" s="26">
        <v>0</v>
      </c>
      <c r="F83" s="26">
        <v>0</v>
      </c>
      <c r="G83" s="26">
        <v>0</v>
      </c>
      <c r="H83" s="26">
        <v>0</v>
      </c>
      <c r="I83" s="26">
        <v>0</v>
      </c>
      <c r="J83" s="26">
        <v>0</v>
      </c>
      <c r="K83" s="26">
        <v>100</v>
      </c>
      <c r="L83" s="26">
        <v>0</v>
      </c>
      <c r="M83" s="26">
        <v>0</v>
      </c>
      <c r="N83" s="26">
        <v>8</v>
      </c>
    </row>
    <row r="84" spans="1:14" x14ac:dyDescent="0.2">
      <c r="A84" s="19" t="s">
        <v>884</v>
      </c>
      <c r="B84" s="20">
        <v>2</v>
      </c>
      <c r="C84" s="26">
        <v>0</v>
      </c>
      <c r="D84" s="26">
        <v>0</v>
      </c>
      <c r="E84" s="26">
        <v>0</v>
      </c>
      <c r="F84" s="26">
        <v>0</v>
      </c>
      <c r="G84" s="26">
        <v>0</v>
      </c>
      <c r="H84" s="26">
        <v>0</v>
      </c>
      <c r="I84" s="26">
        <v>0</v>
      </c>
      <c r="J84" s="26">
        <v>0</v>
      </c>
      <c r="K84" s="26">
        <v>0</v>
      </c>
      <c r="L84" s="26">
        <v>100</v>
      </c>
      <c r="M84" s="26">
        <v>0</v>
      </c>
      <c r="N84" s="26">
        <v>9</v>
      </c>
    </row>
    <row r="85" spans="1:14" x14ac:dyDescent="0.2">
      <c r="A85" s="19" t="s">
        <v>873</v>
      </c>
      <c r="B85" s="20">
        <v>250</v>
      </c>
      <c r="C85" s="26">
        <v>0</v>
      </c>
      <c r="D85" s="26">
        <v>0</v>
      </c>
      <c r="E85" s="26">
        <v>0</v>
      </c>
      <c r="F85" s="26">
        <v>0</v>
      </c>
      <c r="G85" s="26">
        <v>0</v>
      </c>
      <c r="H85" s="26">
        <v>0</v>
      </c>
      <c r="I85" s="26">
        <v>0</v>
      </c>
      <c r="J85" s="26">
        <v>0</v>
      </c>
      <c r="K85" s="26">
        <v>0</v>
      </c>
      <c r="L85" s="26">
        <v>0</v>
      </c>
      <c r="M85" s="26">
        <v>100</v>
      </c>
      <c r="N85" s="26">
        <v>0</v>
      </c>
    </row>
    <row r="86" spans="1:14" x14ac:dyDescent="0.2">
      <c r="A86" s="18" t="s">
        <v>885</v>
      </c>
      <c r="B86" s="18"/>
      <c r="C86" s="18"/>
      <c r="D86" s="18"/>
      <c r="E86" s="18"/>
      <c r="F86" s="18"/>
      <c r="G86" s="18"/>
      <c r="H86" s="18"/>
      <c r="I86" s="18"/>
      <c r="J86" s="18"/>
      <c r="K86" s="18"/>
      <c r="L86" s="18"/>
      <c r="M86" s="18"/>
      <c r="N86" s="18"/>
    </row>
    <row r="87" spans="1:14" x14ac:dyDescent="0.2">
      <c r="A87" s="19" t="s">
        <v>886</v>
      </c>
      <c r="B87" s="20">
        <v>1712</v>
      </c>
      <c r="C87" s="26">
        <v>12.675234</v>
      </c>
      <c r="D87" s="26">
        <v>46.261682</v>
      </c>
      <c r="E87" s="26">
        <v>17.698598</v>
      </c>
      <c r="F87" s="26">
        <v>7.4182240000000004</v>
      </c>
      <c r="G87" s="26">
        <v>2.9789720000000002</v>
      </c>
      <c r="H87" s="26">
        <v>2.6869160000000001</v>
      </c>
      <c r="I87" s="26">
        <v>1.0514019999999999</v>
      </c>
      <c r="J87" s="26">
        <v>0.23364499999999999</v>
      </c>
      <c r="K87" s="26">
        <v>0.116822</v>
      </c>
      <c r="L87" s="26">
        <v>5.8410999999999998E-2</v>
      </c>
      <c r="M87" s="26">
        <v>8.820093</v>
      </c>
      <c r="N87" s="26">
        <v>1.5208200000000001</v>
      </c>
    </row>
    <row r="88" spans="1:14" x14ac:dyDescent="0.2">
      <c r="A88" s="19" t="s">
        <v>139</v>
      </c>
      <c r="B88" s="20">
        <v>76</v>
      </c>
      <c r="C88" s="26">
        <v>15.789474</v>
      </c>
      <c r="D88" s="26">
        <v>57.894736999999999</v>
      </c>
      <c r="E88" s="26">
        <v>10.526316</v>
      </c>
      <c r="F88" s="26">
        <v>1.3157890000000001</v>
      </c>
      <c r="G88" s="26">
        <v>2.6315789999999999</v>
      </c>
      <c r="H88" s="26">
        <v>0</v>
      </c>
      <c r="I88" s="26">
        <v>0</v>
      </c>
      <c r="J88" s="26">
        <v>0</v>
      </c>
      <c r="K88" s="26">
        <v>0</v>
      </c>
      <c r="L88" s="26">
        <v>0</v>
      </c>
      <c r="M88" s="26">
        <v>11.842105</v>
      </c>
      <c r="N88" s="26">
        <v>1.059701</v>
      </c>
    </row>
    <row r="89" spans="1:14" x14ac:dyDescent="0.2">
      <c r="A89" s="19" t="s">
        <v>887</v>
      </c>
      <c r="B89" s="20">
        <v>59</v>
      </c>
      <c r="C89" s="26">
        <v>23.728814</v>
      </c>
      <c r="D89" s="26">
        <v>47.457627000000002</v>
      </c>
      <c r="E89" s="26">
        <v>13.559322</v>
      </c>
      <c r="F89" s="26">
        <v>6.7796609999999999</v>
      </c>
      <c r="G89" s="26">
        <v>0</v>
      </c>
      <c r="H89" s="26">
        <v>0</v>
      </c>
      <c r="I89" s="26">
        <v>0</v>
      </c>
      <c r="J89" s="26">
        <v>0</v>
      </c>
      <c r="K89" s="26">
        <v>0</v>
      </c>
      <c r="L89" s="26">
        <v>0</v>
      </c>
      <c r="M89" s="26">
        <v>8.4745760000000008</v>
      </c>
      <c r="N89" s="26">
        <v>1.037037</v>
      </c>
    </row>
    <row r="90" spans="1:14" x14ac:dyDescent="0.2">
      <c r="A90" s="19" t="s">
        <v>140</v>
      </c>
      <c r="B90" s="20">
        <v>194</v>
      </c>
      <c r="C90" s="26">
        <v>52.061855999999999</v>
      </c>
      <c r="D90" s="26">
        <v>34.020619000000003</v>
      </c>
      <c r="E90" s="26">
        <v>6.7010310000000004</v>
      </c>
      <c r="F90" s="26">
        <v>2.5773199999999998</v>
      </c>
      <c r="G90" s="26">
        <v>0.51546400000000003</v>
      </c>
      <c r="H90" s="26">
        <v>0</v>
      </c>
      <c r="I90" s="26">
        <v>0</v>
      </c>
      <c r="J90" s="26">
        <v>0</v>
      </c>
      <c r="K90" s="26">
        <v>0</v>
      </c>
      <c r="L90" s="26">
        <v>0</v>
      </c>
      <c r="M90" s="26">
        <v>4.1237110000000001</v>
      </c>
      <c r="N90" s="26">
        <v>0.59677400000000003</v>
      </c>
    </row>
    <row r="91" spans="1:14" x14ac:dyDescent="0.2">
      <c r="A91" s="19" t="s">
        <v>141</v>
      </c>
      <c r="B91" s="20">
        <v>16</v>
      </c>
      <c r="C91" s="26">
        <v>37.5</v>
      </c>
      <c r="D91" s="26">
        <v>43.75</v>
      </c>
      <c r="E91" s="26">
        <v>0</v>
      </c>
      <c r="F91" s="26">
        <v>0</v>
      </c>
      <c r="G91" s="26">
        <v>0</v>
      </c>
      <c r="H91" s="26">
        <v>0</v>
      </c>
      <c r="I91" s="26">
        <v>0</v>
      </c>
      <c r="J91" s="26">
        <v>0</v>
      </c>
      <c r="K91" s="26">
        <v>0</v>
      </c>
      <c r="L91" s="26">
        <v>0</v>
      </c>
      <c r="M91" s="26">
        <v>18.75</v>
      </c>
      <c r="N91" s="26">
        <v>0.538462</v>
      </c>
    </row>
    <row r="92" spans="1:14" x14ac:dyDescent="0.2">
      <c r="A92" s="19" t="s">
        <v>849</v>
      </c>
      <c r="B92" s="20">
        <v>46</v>
      </c>
      <c r="C92" s="26">
        <v>21.739129999999999</v>
      </c>
      <c r="D92" s="26">
        <v>28.260870000000001</v>
      </c>
      <c r="E92" s="26">
        <v>19.565217000000001</v>
      </c>
      <c r="F92" s="26">
        <v>6.5217390000000002</v>
      </c>
      <c r="G92" s="26">
        <v>4.3478260000000004</v>
      </c>
      <c r="H92" s="26">
        <v>4.3478260000000004</v>
      </c>
      <c r="I92" s="26">
        <v>4.3478260000000004</v>
      </c>
      <c r="J92" s="26">
        <v>0</v>
      </c>
      <c r="K92" s="26">
        <v>0</v>
      </c>
      <c r="L92" s="26">
        <v>2.1739130000000002</v>
      </c>
      <c r="M92" s="26">
        <v>8.6956520000000008</v>
      </c>
      <c r="N92" s="26">
        <v>1.880952</v>
      </c>
    </row>
    <row r="93" spans="1:14" x14ac:dyDescent="0.2">
      <c r="A93" s="19" t="s">
        <v>873</v>
      </c>
      <c r="B93" s="20">
        <v>85</v>
      </c>
      <c r="C93" s="26">
        <v>7.0588240000000004</v>
      </c>
      <c r="D93" s="26">
        <v>4.7058819999999999</v>
      </c>
      <c r="E93" s="26">
        <v>4.7058819999999999</v>
      </c>
      <c r="F93" s="26">
        <v>1.176471</v>
      </c>
      <c r="G93" s="26">
        <v>0</v>
      </c>
      <c r="H93" s="26">
        <v>0</v>
      </c>
      <c r="I93" s="26">
        <v>0</v>
      </c>
      <c r="J93" s="26">
        <v>0</v>
      </c>
      <c r="K93" s="26">
        <v>0</v>
      </c>
      <c r="L93" s="26">
        <v>0</v>
      </c>
      <c r="M93" s="26">
        <v>82.352941000000001</v>
      </c>
      <c r="N93" s="26">
        <v>1</v>
      </c>
    </row>
    <row r="94" spans="1:14" x14ac:dyDescent="0.2">
      <c r="A94" s="18" t="s">
        <v>888</v>
      </c>
      <c r="B94" s="18"/>
      <c r="C94" s="18"/>
      <c r="D94" s="18"/>
      <c r="E94" s="18"/>
      <c r="F94" s="18"/>
      <c r="G94" s="18"/>
      <c r="H94" s="18"/>
      <c r="I94" s="18"/>
      <c r="J94" s="18"/>
      <c r="K94" s="18"/>
      <c r="L94" s="18"/>
      <c r="M94" s="18"/>
      <c r="N94" s="18"/>
    </row>
    <row r="95" spans="1:14" x14ac:dyDescent="0.2">
      <c r="A95" s="19" t="s">
        <v>889</v>
      </c>
      <c r="B95" s="20">
        <v>1212</v>
      </c>
      <c r="C95" s="26">
        <v>11.963696000000001</v>
      </c>
      <c r="D95" s="26">
        <v>49.834983000000001</v>
      </c>
      <c r="E95" s="26">
        <v>18.316832000000002</v>
      </c>
      <c r="F95" s="26">
        <v>7.0957100000000004</v>
      </c>
      <c r="G95" s="26">
        <v>2.6402640000000002</v>
      </c>
      <c r="H95" s="26">
        <v>2.1452149999999999</v>
      </c>
      <c r="I95" s="26">
        <v>0.66006600000000004</v>
      </c>
      <c r="J95" s="26">
        <v>8.2507999999999998E-2</v>
      </c>
      <c r="K95" s="26">
        <v>0.165017</v>
      </c>
      <c r="L95" s="26">
        <v>8.2507999999999998E-2</v>
      </c>
      <c r="M95" s="26">
        <v>7.0132009999999996</v>
      </c>
      <c r="N95" s="26">
        <v>1.4587399999999999</v>
      </c>
    </row>
    <row r="96" spans="1:14" x14ac:dyDescent="0.2">
      <c r="A96" s="19" t="s">
        <v>890</v>
      </c>
      <c r="B96" s="20">
        <v>24</v>
      </c>
      <c r="C96" s="26">
        <v>12.5</v>
      </c>
      <c r="D96" s="26">
        <v>58.333333000000003</v>
      </c>
      <c r="E96" s="26">
        <v>8.3333329999999997</v>
      </c>
      <c r="F96" s="26">
        <v>12.5</v>
      </c>
      <c r="G96" s="26">
        <v>4.1666670000000003</v>
      </c>
      <c r="H96" s="26">
        <v>4.1666670000000003</v>
      </c>
      <c r="I96" s="26">
        <v>0</v>
      </c>
      <c r="J96" s="26">
        <v>0</v>
      </c>
      <c r="K96" s="26">
        <v>0</v>
      </c>
      <c r="L96" s="26">
        <v>0</v>
      </c>
      <c r="M96" s="26">
        <v>0</v>
      </c>
      <c r="N96" s="26">
        <v>1.5</v>
      </c>
    </row>
    <row r="97" spans="1:14" x14ac:dyDescent="0.2">
      <c r="A97" s="19" t="s">
        <v>891</v>
      </c>
      <c r="B97" s="20">
        <v>76</v>
      </c>
      <c r="C97" s="26">
        <v>6.5789470000000003</v>
      </c>
      <c r="D97" s="26">
        <v>42.105263000000001</v>
      </c>
      <c r="E97" s="26">
        <v>19.736841999999999</v>
      </c>
      <c r="F97" s="26">
        <v>7.8947370000000001</v>
      </c>
      <c r="G97" s="26">
        <v>6.5789470000000003</v>
      </c>
      <c r="H97" s="26">
        <v>2.6315789999999999</v>
      </c>
      <c r="I97" s="26">
        <v>3.947368</v>
      </c>
      <c r="J97" s="26">
        <v>0</v>
      </c>
      <c r="K97" s="26">
        <v>0</v>
      </c>
      <c r="L97" s="26">
        <v>0</v>
      </c>
      <c r="M97" s="26">
        <v>10.526316</v>
      </c>
      <c r="N97" s="26">
        <v>1.8823529999999999</v>
      </c>
    </row>
    <row r="98" spans="1:14" x14ac:dyDescent="0.2">
      <c r="A98" s="19" t="s">
        <v>892</v>
      </c>
      <c r="B98" s="20">
        <v>43</v>
      </c>
      <c r="C98" s="26">
        <v>6.9767440000000001</v>
      </c>
      <c r="D98" s="26">
        <v>34.883721000000001</v>
      </c>
      <c r="E98" s="26">
        <v>25.581395000000001</v>
      </c>
      <c r="F98" s="26">
        <v>11.627907</v>
      </c>
      <c r="G98" s="26">
        <v>4.6511630000000004</v>
      </c>
      <c r="H98" s="26">
        <v>4.6511630000000004</v>
      </c>
      <c r="I98" s="26">
        <v>0</v>
      </c>
      <c r="J98" s="26">
        <v>0</v>
      </c>
      <c r="K98" s="26">
        <v>0</v>
      </c>
      <c r="L98" s="26">
        <v>0</v>
      </c>
      <c r="M98" s="26">
        <v>11.627907</v>
      </c>
      <c r="N98" s="26">
        <v>1.8421050000000001</v>
      </c>
    </row>
    <row r="99" spans="1:14" x14ac:dyDescent="0.2">
      <c r="A99" s="19" t="s">
        <v>893</v>
      </c>
      <c r="B99" s="20">
        <v>14</v>
      </c>
      <c r="C99" s="26">
        <v>0</v>
      </c>
      <c r="D99" s="26">
        <v>42.857143000000001</v>
      </c>
      <c r="E99" s="26">
        <v>21.428571000000002</v>
      </c>
      <c r="F99" s="26">
        <v>14.285714</v>
      </c>
      <c r="G99" s="26">
        <v>0</v>
      </c>
      <c r="H99" s="26">
        <v>7.1428570000000002</v>
      </c>
      <c r="I99" s="26">
        <v>0</v>
      </c>
      <c r="J99" s="26">
        <v>0</v>
      </c>
      <c r="K99" s="26">
        <v>0</v>
      </c>
      <c r="L99" s="26">
        <v>0</v>
      </c>
      <c r="M99" s="26">
        <v>14.285714</v>
      </c>
      <c r="N99" s="26">
        <v>1.9166669999999999</v>
      </c>
    </row>
    <row r="100" spans="1:14" x14ac:dyDescent="0.2">
      <c r="A100" s="19" t="s">
        <v>894</v>
      </c>
      <c r="B100" s="20">
        <v>5</v>
      </c>
      <c r="C100" s="26">
        <v>0</v>
      </c>
      <c r="D100" s="26">
        <v>60</v>
      </c>
      <c r="E100" s="26">
        <v>20</v>
      </c>
      <c r="F100" s="26">
        <v>20</v>
      </c>
      <c r="G100" s="26">
        <v>0</v>
      </c>
      <c r="H100" s="26">
        <v>0</v>
      </c>
      <c r="I100" s="26">
        <v>0</v>
      </c>
      <c r="J100" s="26">
        <v>0</v>
      </c>
      <c r="K100" s="26">
        <v>0</v>
      </c>
      <c r="L100" s="26">
        <v>0</v>
      </c>
      <c r="M100" s="26">
        <v>0</v>
      </c>
      <c r="N100" s="26">
        <v>1.6</v>
      </c>
    </row>
    <row r="101" spans="1:14" x14ac:dyDescent="0.2">
      <c r="A101" s="19" t="s">
        <v>873</v>
      </c>
      <c r="B101" s="20">
        <v>414</v>
      </c>
      <c r="C101" s="26">
        <v>17.632850000000001</v>
      </c>
      <c r="D101" s="26">
        <v>39.130434999999999</v>
      </c>
      <c r="E101" s="26">
        <v>13.768115999999999</v>
      </c>
      <c r="F101" s="26">
        <v>6.0386470000000001</v>
      </c>
      <c r="G101" s="26">
        <v>3.1400969999999999</v>
      </c>
      <c r="H101" s="26">
        <v>3.381643</v>
      </c>
      <c r="I101" s="26">
        <v>1.6908209999999999</v>
      </c>
      <c r="J101" s="26">
        <v>0.724638</v>
      </c>
      <c r="K101" s="26">
        <v>0</v>
      </c>
      <c r="L101" s="26">
        <v>0</v>
      </c>
      <c r="M101" s="26">
        <v>14.492754</v>
      </c>
      <c r="N101" s="26">
        <v>1.514124</v>
      </c>
    </row>
    <row r="102" spans="1:14" x14ac:dyDescent="0.2">
      <c r="A102" s="18" t="s">
        <v>895</v>
      </c>
      <c r="B102" s="18"/>
      <c r="C102" s="18"/>
      <c r="D102" s="18"/>
      <c r="E102" s="18"/>
      <c r="F102" s="18"/>
      <c r="G102" s="18"/>
      <c r="H102" s="18"/>
      <c r="I102" s="18"/>
      <c r="J102" s="18"/>
      <c r="K102" s="18"/>
      <c r="L102" s="18"/>
      <c r="M102" s="18"/>
      <c r="N102" s="18"/>
    </row>
    <row r="103" spans="1:14" x14ac:dyDescent="0.2">
      <c r="A103" s="19" t="s">
        <v>889</v>
      </c>
      <c r="B103" s="20">
        <v>13</v>
      </c>
      <c r="C103" s="26">
        <v>15.384615</v>
      </c>
      <c r="D103" s="26">
        <v>23.076923000000001</v>
      </c>
      <c r="E103" s="26">
        <v>30.769231000000001</v>
      </c>
      <c r="F103" s="26">
        <v>0</v>
      </c>
      <c r="G103" s="26">
        <v>7.6923079999999997</v>
      </c>
      <c r="H103" s="26">
        <v>15.384615</v>
      </c>
      <c r="I103" s="26">
        <v>0</v>
      </c>
      <c r="J103" s="26">
        <v>0</v>
      </c>
      <c r="K103" s="26">
        <v>0</v>
      </c>
      <c r="L103" s="26">
        <v>0</v>
      </c>
      <c r="M103" s="26">
        <v>7.6923079999999997</v>
      </c>
      <c r="N103" s="26">
        <v>2.0833330000000001</v>
      </c>
    </row>
    <row r="104" spans="1:14" x14ac:dyDescent="0.2">
      <c r="A104" s="19" t="s">
        <v>890</v>
      </c>
      <c r="B104" s="20">
        <v>89</v>
      </c>
      <c r="C104" s="26">
        <v>58.426966</v>
      </c>
      <c r="D104" s="26">
        <v>24.719100999999998</v>
      </c>
      <c r="E104" s="26">
        <v>4.4943819999999999</v>
      </c>
      <c r="F104" s="26">
        <v>3.370787</v>
      </c>
      <c r="G104" s="26">
        <v>0</v>
      </c>
      <c r="H104" s="26">
        <v>0</v>
      </c>
      <c r="I104" s="26">
        <v>0</v>
      </c>
      <c r="J104" s="26">
        <v>0</v>
      </c>
      <c r="K104" s="26">
        <v>0</v>
      </c>
      <c r="L104" s="26">
        <v>0</v>
      </c>
      <c r="M104" s="26">
        <v>8.9887639999999998</v>
      </c>
      <c r="N104" s="26">
        <v>0.48148099999999999</v>
      </c>
    </row>
    <row r="105" spans="1:14" x14ac:dyDescent="0.2">
      <c r="A105" s="19" t="s">
        <v>891</v>
      </c>
      <c r="B105" s="20">
        <v>143</v>
      </c>
      <c r="C105" s="26">
        <v>38.461537999999997</v>
      </c>
      <c r="D105" s="26">
        <v>45.454545000000003</v>
      </c>
      <c r="E105" s="26">
        <v>8.3916079999999997</v>
      </c>
      <c r="F105" s="26">
        <v>2.7972030000000001</v>
      </c>
      <c r="G105" s="26">
        <v>0.69930099999999995</v>
      </c>
      <c r="H105" s="26">
        <v>0</v>
      </c>
      <c r="I105" s="26">
        <v>0</v>
      </c>
      <c r="J105" s="26">
        <v>0</v>
      </c>
      <c r="K105" s="26">
        <v>0</v>
      </c>
      <c r="L105" s="26">
        <v>0</v>
      </c>
      <c r="M105" s="26">
        <v>4.1958039999999999</v>
      </c>
      <c r="N105" s="26">
        <v>0.76642299999999997</v>
      </c>
    </row>
    <row r="106" spans="1:14" x14ac:dyDescent="0.2">
      <c r="A106" s="19" t="s">
        <v>892</v>
      </c>
      <c r="B106" s="20">
        <v>27</v>
      </c>
      <c r="C106" s="26">
        <v>29.629629999999999</v>
      </c>
      <c r="D106" s="26">
        <v>40.740741</v>
      </c>
      <c r="E106" s="26">
        <v>14.814814999999999</v>
      </c>
      <c r="F106" s="26">
        <v>3.7037040000000001</v>
      </c>
      <c r="G106" s="26">
        <v>0</v>
      </c>
      <c r="H106" s="26">
        <v>0</v>
      </c>
      <c r="I106" s="26">
        <v>0</v>
      </c>
      <c r="J106" s="26">
        <v>0</v>
      </c>
      <c r="K106" s="26">
        <v>0</v>
      </c>
      <c r="L106" s="26">
        <v>3.7037040000000001</v>
      </c>
      <c r="M106" s="26">
        <v>7.4074070000000001</v>
      </c>
      <c r="N106" s="26">
        <v>1.24</v>
      </c>
    </row>
    <row r="107" spans="1:14" x14ac:dyDescent="0.2">
      <c r="A107" s="19" t="s">
        <v>893</v>
      </c>
      <c r="B107" s="20">
        <v>5</v>
      </c>
      <c r="C107" s="26">
        <v>20</v>
      </c>
      <c r="D107" s="26">
        <v>60</v>
      </c>
      <c r="E107" s="26">
        <v>20</v>
      </c>
      <c r="F107" s="26">
        <v>0</v>
      </c>
      <c r="G107" s="26">
        <v>0</v>
      </c>
      <c r="H107" s="26">
        <v>0</v>
      </c>
      <c r="I107" s="26">
        <v>0</v>
      </c>
      <c r="J107" s="26">
        <v>0</v>
      </c>
      <c r="K107" s="26">
        <v>0</v>
      </c>
      <c r="L107" s="26">
        <v>0</v>
      </c>
      <c r="M107" s="26">
        <v>0</v>
      </c>
      <c r="N107" s="26">
        <v>1</v>
      </c>
    </row>
    <row r="108" spans="1:14" x14ac:dyDescent="0.2">
      <c r="A108" s="19" t="s">
        <v>894</v>
      </c>
      <c r="B108" s="20">
        <v>10</v>
      </c>
      <c r="C108" s="26">
        <v>20</v>
      </c>
      <c r="D108" s="26">
        <v>40</v>
      </c>
      <c r="E108" s="26">
        <v>10</v>
      </c>
      <c r="F108" s="26">
        <v>10</v>
      </c>
      <c r="G108" s="26">
        <v>10</v>
      </c>
      <c r="H108" s="26">
        <v>0</v>
      </c>
      <c r="I108" s="26">
        <v>0</v>
      </c>
      <c r="J108" s="26">
        <v>0</v>
      </c>
      <c r="K108" s="26">
        <v>0</v>
      </c>
      <c r="L108" s="26">
        <v>0</v>
      </c>
      <c r="M108" s="26">
        <v>10</v>
      </c>
      <c r="N108" s="26">
        <v>1.4444440000000001</v>
      </c>
    </row>
    <row r="109" spans="1:14" x14ac:dyDescent="0.2">
      <c r="A109" s="19" t="s">
        <v>873</v>
      </c>
      <c r="B109" s="20">
        <v>28</v>
      </c>
      <c r="C109" s="26">
        <v>39.285713999999999</v>
      </c>
      <c r="D109" s="26">
        <v>21.428571000000002</v>
      </c>
      <c r="E109" s="26">
        <v>14.285714</v>
      </c>
      <c r="F109" s="26">
        <v>10.714286</v>
      </c>
      <c r="G109" s="26">
        <v>0</v>
      </c>
      <c r="H109" s="26">
        <v>0</v>
      </c>
      <c r="I109" s="26">
        <v>7.1428570000000002</v>
      </c>
      <c r="J109" s="26">
        <v>0</v>
      </c>
      <c r="K109" s="26">
        <v>0</v>
      </c>
      <c r="L109" s="26">
        <v>0</v>
      </c>
      <c r="M109" s="26">
        <v>7.1428570000000002</v>
      </c>
      <c r="N109" s="26">
        <v>1.3461540000000001</v>
      </c>
    </row>
    <row r="110" spans="1:14" x14ac:dyDescent="0.2">
      <c r="A110" s="18" t="s">
        <v>142</v>
      </c>
      <c r="B110" s="18"/>
      <c r="C110" s="18"/>
      <c r="D110" s="18"/>
      <c r="E110" s="18"/>
      <c r="F110" s="18"/>
      <c r="G110" s="18"/>
      <c r="H110" s="18"/>
      <c r="I110" s="18"/>
      <c r="J110" s="18"/>
      <c r="K110" s="18"/>
      <c r="L110" s="18"/>
      <c r="M110" s="18"/>
      <c r="N110" s="18"/>
    </row>
    <row r="111" spans="1:14" x14ac:dyDescent="0.2">
      <c r="A111" s="19" t="s">
        <v>896</v>
      </c>
      <c r="B111" s="20">
        <v>90</v>
      </c>
      <c r="C111" s="26">
        <v>13.333333</v>
      </c>
      <c r="D111" s="26">
        <v>52.222222000000002</v>
      </c>
      <c r="E111" s="26">
        <v>20</v>
      </c>
      <c r="F111" s="26">
        <v>4.4444439999999998</v>
      </c>
      <c r="G111" s="26">
        <v>3.3333330000000001</v>
      </c>
      <c r="H111" s="26">
        <v>2.2222219999999999</v>
      </c>
      <c r="I111" s="26">
        <v>1.111111</v>
      </c>
      <c r="J111" s="26">
        <v>0</v>
      </c>
      <c r="K111" s="26">
        <v>0</v>
      </c>
      <c r="L111" s="26">
        <v>0</v>
      </c>
      <c r="M111" s="26">
        <v>3.3333330000000001</v>
      </c>
      <c r="N111" s="26">
        <v>1.4137930000000001</v>
      </c>
    </row>
    <row r="112" spans="1:14" x14ac:dyDescent="0.2">
      <c r="A112" s="19" t="s">
        <v>897</v>
      </c>
      <c r="B112" s="20">
        <v>307</v>
      </c>
      <c r="C112" s="26">
        <v>13.680782000000001</v>
      </c>
      <c r="D112" s="26">
        <v>50.162866000000001</v>
      </c>
      <c r="E112" s="26">
        <v>15.960912</v>
      </c>
      <c r="F112" s="26">
        <v>9.1205210000000001</v>
      </c>
      <c r="G112" s="26">
        <v>1.6286639999999999</v>
      </c>
      <c r="H112" s="26">
        <v>2.6058629999999998</v>
      </c>
      <c r="I112" s="26">
        <v>0</v>
      </c>
      <c r="J112" s="26">
        <v>0</v>
      </c>
      <c r="K112" s="26">
        <v>0</v>
      </c>
      <c r="L112" s="26">
        <v>0</v>
      </c>
      <c r="M112" s="26">
        <v>6.8403910000000003</v>
      </c>
      <c r="N112" s="26">
        <v>1.3846149999999999</v>
      </c>
    </row>
    <row r="113" spans="1:14" x14ac:dyDescent="0.2">
      <c r="A113" s="19" t="s">
        <v>898</v>
      </c>
      <c r="B113" s="20">
        <v>392</v>
      </c>
      <c r="C113" s="26">
        <v>13.520408</v>
      </c>
      <c r="D113" s="26">
        <v>47.959184</v>
      </c>
      <c r="E113" s="26">
        <v>20.408162999999998</v>
      </c>
      <c r="F113" s="26">
        <v>6.8877550000000003</v>
      </c>
      <c r="G113" s="26">
        <v>1.785714</v>
      </c>
      <c r="H113" s="26">
        <v>1.785714</v>
      </c>
      <c r="I113" s="26">
        <v>0.76530600000000004</v>
      </c>
      <c r="J113" s="26">
        <v>0</v>
      </c>
      <c r="K113" s="26">
        <v>0</v>
      </c>
      <c r="L113" s="26">
        <v>0</v>
      </c>
      <c r="M113" s="26">
        <v>6.8877550000000003</v>
      </c>
      <c r="N113" s="26">
        <v>1.3972599999999999</v>
      </c>
    </row>
    <row r="114" spans="1:14" x14ac:dyDescent="0.2">
      <c r="A114" s="19" t="s">
        <v>899</v>
      </c>
      <c r="B114" s="20">
        <v>379</v>
      </c>
      <c r="C114" s="26">
        <v>11.345646</v>
      </c>
      <c r="D114" s="26">
        <v>45.382586000000003</v>
      </c>
      <c r="E114" s="26">
        <v>16.622691</v>
      </c>
      <c r="F114" s="26">
        <v>8.4432720000000003</v>
      </c>
      <c r="G114" s="26">
        <v>3.6939310000000001</v>
      </c>
      <c r="H114" s="26">
        <v>2.3746700000000001</v>
      </c>
      <c r="I114" s="26">
        <v>0.79155699999999996</v>
      </c>
      <c r="J114" s="26">
        <v>0</v>
      </c>
      <c r="K114" s="26">
        <v>0.26385199999999998</v>
      </c>
      <c r="L114" s="26">
        <v>0.26385199999999998</v>
      </c>
      <c r="M114" s="26">
        <v>10.817942</v>
      </c>
      <c r="N114" s="26">
        <v>1.568047</v>
      </c>
    </row>
    <row r="115" spans="1:14" x14ac:dyDescent="0.2">
      <c r="A115" s="19" t="s">
        <v>900</v>
      </c>
      <c r="B115" s="20">
        <v>951</v>
      </c>
      <c r="C115" s="26">
        <v>22.187170999999999</v>
      </c>
      <c r="D115" s="26">
        <v>41.114615999999998</v>
      </c>
      <c r="E115" s="26">
        <v>14.195584</v>
      </c>
      <c r="F115" s="26">
        <v>5.2576239999999999</v>
      </c>
      <c r="G115" s="26">
        <v>2.8391169999999999</v>
      </c>
      <c r="H115" s="26">
        <v>2.3133539999999999</v>
      </c>
      <c r="I115" s="26">
        <v>1.3669819999999999</v>
      </c>
      <c r="J115" s="26">
        <v>0.42060999999999998</v>
      </c>
      <c r="K115" s="26">
        <v>0.105152</v>
      </c>
      <c r="L115" s="26">
        <v>0.105152</v>
      </c>
      <c r="M115" s="26">
        <v>10.094637000000001</v>
      </c>
      <c r="N115" s="26">
        <v>1.3473679999999999</v>
      </c>
    </row>
    <row r="116" spans="1:14" x14ac:dyDescent="0.2">
      <c r="A116" s="19" t="s">
        <v>873</v>
      </c>
      <c r="B116" s="20">
        <v>69</v>
      </c>
      <c r="C116" s="26">
        <v>7.2463769999999998</v>
      </c>
      <c r="D116" s="26">
        <v>2.8985509999999999</v>
      </c>
      <c r="E116" s="26">
        <v>0</v>
      </c>
      <c r="F116" s="26">
        <v>0</v>
      </c>
      <c r="G116" s="26">
        <v>0</v>
      </c>
      <c r="H116" s="26">
        <v>0</v>
      </c>
      <c r="I116" s="26">
        <v>0</v>
      </c>
      <c r="J116" s="26">
        <v>0</v>
      </c>
      <c r="K116" s="26">
        <v>0</v>
      </c>
      <c r="L116" s="26">
        <v>0</v>
      </c>
      <c r="M116" s="26">
        <v>89.855072000000007</v>
      </c>
      <c r="N116" s="26">
        <v>0.28571400000000002</v>
      </c>
    </row>
    <row r="117" spans="1:14" x14ac:dyDescent="0.2">
      <c r="A117" s="18" t="s">
        <v>143</v>
      </c>
      <c r="B117" s="18"/>
      <c r="C117" s="18"/>
      <c r="D117" s="18"/>
      <c r="E117" s="18"/>
      <c r="F117" s="18"/>
      <c r="G117" s="18"/>
      <c r="H117" s="18"/>
      <c r="I117" s="18"/>
      <c r="J117" s="18"/>
      <c r="K117" s="18"/>
      <c r="L117" s="18"/>
      <c r="M117" s="18"/>
      <c r="N117" s="18"/>
    </row>
    <row r="118" spans="1:14" x14ac:dyDescent="0.2">
      <c r="A118" s="21" t="s">
        <v>901</v>
      </c>
      <c r="B118" s="21"/>
      <c r="C118" s="21"/>
      <c r="D118" s="21"/>
      <c r="E118" s="21"/>
      <c r="F118" s="21"/>
      <c r="G118" s="21"/>
      <c r="H118" s="21"/>
      <c r="I118" s="21"/>
      <c r="J118" s="21"/>
      <c r="K118" s="21"/>
      <c r="L118" s="21"/>
      <c r="M118" s="21"/>
      <c r="N118" s="21"/>
    </row>
    <row r="119" spans="1:14" x14ac:dyDescent="0.2">
      <c r="A119" s="19" t="s">
        <v>902</v>
      </c>
      <c r="B119" s="20">
        <v>546</v>
      </c>
      <c r="C119" s="26">
        <v>14.285714</v>
      </c>
      <c r="D119" s="26">
        <v>53.113553000000003</v>
      </c>
      <c r="E119" s="26">
        <v>16.300366</v>
      </c>
      <c r="F119" s="26">
        <v>6.0439559999999997</v>
      </c>
      <c r="G119" s="26">
        <v>2.1978019999999998</v>
      </c>
      <c r="H119" s="26">
        <v>1.648352</v>
      </c>
      <c r="I119" s="26">
        <v>0.54945100000000002</v>
      </c>
      <c r="J119" s="26">
        <v>0</v>
      </c>
      <c r="K119" s="26">
        <v>0</v>
      </c>
      <c r="L119" s="26">
        <v>0</v>
      </c>
      <c r="M119" s="26">
        <v>5.8608060000000002</v>
      </c>
      <c r="N119" s="26">
        <v>1.3190660000000001</v>
      </c>
    </row>
    <row r="120" spans="1:14" x14ac:dyDescent="0.2">
      <c r="A120" s="19" t="s">
        <v>903</v>
      </c>
      <c r="B120" s="20">
        <v>531</v>
      </c>
      <c r="C120" s="26">
        <v>12.052731</v>
      </c>
      <c r="D120" s="26">
        <v>46.516007999999999</v>
      </c>
      <c r="E120" s="26">
        <v>16.949152999999999</v>
      </c>
      <c r="F120" s="26">
        <v>7.5329569999999997</v>
      </c>
      <c r="G120" s="26">
        <v>1.3182670000000001</v>
      </c>
      <c r="H120" s="26">
        <v>3.2015069999999999</v>
      </c>
      <c r="I120" s="26">
        <v>0.94162000000000001</v>
      </c>
      <c r="J120" s="26">
        <v>0.18832399999999999</v>
      </c>
      <c r="K120" s="26">
        <v>0</v>
      </c>
      <c r="L120" s="26">
        <v>0.18832399999999999</v>
      </c>
      <c r="M120" s="26">
        <v>11.111110999999999</v>
      </c>
      <c r="N120" s="26">
        <v>1.495763</v>
      </c>
    </row>
    <row r="121" spans="1:14" x14ac:dyDescent="0.2">
      <c r="A121" s="19" t="s">
        <v>904</v>
      </c>
      <c r="B121" s="20">
        <v>205</v>
      </c>
      <c r="C121" s="26">
        <v>18.536584999999999</v>
      </c>
      <c r="D121" s="26">
        <v>44.390244000000003</v>
      </c>
      <c r="E121" s="26">
        <v>15.121950999999999</v>
      </c>
      <c r="F121" s="26">
        <v>8.2926830000000002</v>
      </c>
      <c r="G121" s="26">
        <v>4.390244</v>
      </c>
      <c r="H121" s="26">
        <v>0.48780499999999999</v>
      </c>
      <c r="I121" s="26">
        <v>2.4390239999999999</v>
      </c>
      <c r="J121" s="26">
        <v>0</v>
      </c>
      <c r="K121" s="26">
        <v>0</v>
      </c>
      <c r="L121" s="26">
        <v>0</v>
      </c>
      <c r="M121" s="26">
        <v>6.3414630000000001</v>
      </c>
      <c r="N121" s="26">
        <v>1.4322919999999999</v>
      </c>
    </row>
    <row r="122" spans="1:14" x14ac:dyDescent="0.2">
      <c r="A122" s="19" t="s">
        <v>905</v>
      </c>
      <c r="B122" s="20">
        <v>762</v>
      </c>
      <c r="C122" s="26">
        <v>21.653542999999999</v>
      </c>
      <c r="D122" s="26">
        <v>38.057743000000002</v>
      </c>
      <c r="E122" s="26">
        <v>16.535433000000001</v>
      </c>
      <c r="F122" s="26">
        <v>6.0367449999999998</v>
      </c>
      <c r="G122" s="26">
        <v>3.543307</v>
      </c>
      <c r="H122" s="26">
        <v>2.4934379999999998</v>
      </c>
      <c r="I122" s="26">
        <v>0.91863499999999998</v>
      </c>
      <c r="J122" s="26">
        <v>0.39370100000000002</v>
      </c>
      <c r="K122" s="26">
        <v>0.26246700000000001</v>
      </c>
      <c r="L122" s="26">
        <v>0.13123399999999999</v>
      </c>
      <c r="M122" s="26">
        <v>9.9737530000000003</v>
      </c>
      <c r="N122" s="26">
        <v>1.4154519999999999</v>
      </c>
    </row>
    <row r="123" spans="1:14" x14ac:dyDescent="0.2">
      <c r="A123" s="19" t="s">
        <v>873</v>
      </c>
      <c r="B123" s="20">
        <v>144</v>
      </c>
      <c r="C123" s="26">
        <v>14.583333</v>
      </c>
      <c r="D123" s="26">
        <v>25</v>
      </c>
      <c r="E123" s="26">
        <v>6.25</v>
      </c>
      <c r="F123" s="26">
        <v>3.4722219999999999</v>
      </c>
      <c r="G123" s="26">
        <v>0.69444399999999995</v>
      </c>
      <c r="H123" s="26">
        <v>1.388889</v>
      </c>
      <c r="I123" s="26">
        <v>0</v>
      </c>
      <c r="J123" s="26">
        <v>0</v>
      </c>
      <c r="K123" s="26">
        <v>0</v>
      </c>
      <c r="L123" s="26">
        <v>0</v>
      </c>
      <c r="M123" s="26">
        <v>48.611111000000001</v>
      </c>
      <c r="N123" s="26">
        <v>1.1216219999999999</v>
      </c>
    </row>
    <row r="124" spans="1:14" x14ac:dyDescent="0.2">
      <c r="A124" s="18" t="s">
        <v>143</v>
      </c>
      <c r="B124" s="18"/>
      <c r="C124" s="18"/>
      <c r="D124" s="18"/>
      <c r="E124" s="18"/>
      <c r="F124" s="18"/>
      <c r="G124" s="18"/>
      <c r="H124" s="18"/>
      <c r="I124" s="18"/>
      <c r="J124" s="18"/>
      <c r="K124" s="18"/>
      <c r="L124" s="18"/>
      <c r="M124" s="18"/>
      <c r="N124" s="18"/>
    </row>
    <row r="125" spans="1:14" x14ac:dyDescent="0.2">
      <c r="A125" s="21" t="s">
        <v>906</v>
      </c>
      <c r="B125" s="21"/>
      <c r="C125" s="21"/>
      <c r="D125" s="21"/>
      <c r="E125" s="21"/>
      <c r="F125" s="21"/>
      <c r="G125" s="21"/>
      <c r="H125" s="21"/>
      <c r="I125" s="21"/>
      <c r="J125" s="21"/>
      <c r="K125" s="21"/>
      <c r="L125" s="21"/>
      <c r="M125" s="21"/>
      <c r="N125" s="21"/>
    </row>
    <row r="126" spans="1:14" x14ac:dyDescent="0.2">
      <c r="A126" s="19" t="s">
        <v>902</v>
      </c>
      <c r="B126" s="20">
        <v>285</v>
      </c>
      <c r="C126" s="26">
        <v>12.982456000000001</v>
      </c>
      <c r="D126" s="26">
        <v>48.070174999999999</v>
      </c>
      <c r="E126" s="26">
        <v>19.649122999999999</v>
      </c>
      <c r="F126" s="26">
        <v>7.017544</v>
      </c>
      <c r="G126" s="26">
        <v>2.1052629999999999</v>
      </c>
      <c r="H126" s="26">
        <v>3.1578949999999999</v>
      </c>
      <c r="I126" s="26">
        <v>0.70175399999999999</v>
      </c>
      <c r="J126" s="26">
        <v>0</v>
      </c>
      <c r="K126" s="26">
        <v>0</v>
      </c>
      <c r="L126" s="26">
        <v>0</v>
      </c>
      <c r="M126" s="26">
        <v>6.3157889999999997</v>
      </c>
      <c r="N126" s="26">
        <v>1.460674</v>
      </c>
    </row>
    <row r="127" spans="1:14" x14ac:dyDescent="0.2">
      <c r="A127" s="19" t="s">
        <v>903</v>
      </c>
      <c r="B127" s="20">
        <v>217</v>
      </c>
      <c r="C127" s="26">
        <v>14.285714</v>
      </c>
      <c r="D127" s="26">
        <v>46.082948999999999</v>
      </c>
      <c r="E127" s="26">
        <v>19.815667999999999</v>
      </c>
      <c r="F127" s="26">
        <v>4.608295</v>
      </c>
      <c r="G127" s="26">
        <v>2.764977</v>
      </c>
      <c r="H127" s="26">
        <v>3.225806</v>
      </c>
      <c r="I127" s="26">
        <v>0.92165900000000001</v>
      </c>
      <c r="J127" s="26">
        <v>0</v>
      </c>
      <c r="K127" s="26">
        <v>0</v>
      </c>
      <c r="L127" s="26">
        <v>0</v>
      </c>
      <c r="M127" s="26">
        <v>8.2949310000000001</v>
      </c>
      <c r="N127" s="26">
        <v>1.4422109999999999</v>
      </c>
    </row>
    <row r="128" spans="1:14" x14ac:dyDescent="0.2">
      <c r="A128" s="19" t="s">
        <v>904</v>
      </c>
      <c r="B128" s="20">
        <v>142</v>
      </c>
      <c r="C128" s="26">
        <v>16.901408</v>
      </c>
      <c r="D128" s="26">
        <v>42.957746</v>
      </c>
      <c r="E128" s="26">
        <v>16.197182999999999</v>
      </c>
      <c r="F128" s="26">
        <v>11.971831</v>
      </c>
      <c r="G128" s="26">
        <v>2.8169010000000001</v>
      </c>
      <c r="H128" s="26">
        <v>0</v>
      </c>
      <c r="I128" s="26">
        <v>2.8169010000000001</v>
      </c>
      <c r="J128" s="26">
        <v>0</v>
      </c>
      <c r="K128" s="26">
        <v>0</v>
      </c>
      <c r="L128" s="26">
        <v>0.70422499999999999</v>
      </c>
      <c r="M128" s="26">
        <v>5.6338030000000003</v>
      </c>
      <c r="N128" s="26">
        <v>1.5447759999999999</v>
      </c>
    </row>
    <row r="129" spans="1:14" x14ac:dyDescent="0.2">
      <c r="A129" s="19" t="s">
        <v>905</v>
      </c>
      <c r="B129" s="20">
        <v>1184</v>
      </c>
      <c r="C129" s="26">
        <v>18.75</v>
      </c>
      <c r="D129" s="26">
        <v>44.172297</v>
      </c>
      <c r="E129" s="26">
        <v>16.047297</v>
      </c>
      <c r="F129" s="26">
        <v>6.3344589999999998</v>
      </c>
      <c r="G129" s="26">
        <v>2.9560810000000002</v>
      </c>
      <c r="H129" s="26">
        <v>2.0270269999999999</v>
      </c>
      <c r="I129" s="26">
        <v>0.67567600000000005</v>
      </c>
      <c r="J129" s="26">
        <v>0.33783800000000003</v>
      </c>
      <c r="K129" s="26">
        <v>0.16891900000000001</v>
      </c>
      <c r="L129" s="26">
        <v>8.4459000000000006E-2</v>
      </c>
      <c r="M129" s="26">
        <v>8.4459459999999993</v>
      </c>
      <c r="N129" s="26">
        <v>1.3736159999999999</v>
      </c>
    </row>
    <row r="130" spans="1:14" x14ac:dyDescent="0.2">
      <c r="A130" s="19" t="s">
        <v>873</v>
      </c>
      <c r="B130" s="20">
        <v>360</v>
      </c>
      <c r="C130" s="26">
        <v>14.444444000000001</v>
      </c>
      <c r="D130" s="26">
        <v>36.944443999999997</v>
      </c>
      <c r="E130" s="26">
        <v>9.1666670000000003</v>
      </c>
      <c r="F130" s="26">
        <v>5.2777779999999996</v>
      </c>
      <c r="G130" s="26">
        <v>1.388889</v>
      </c>
      <c r="H130" s="26">
        <v>2.2222219999999999</v>
      </c>
      <c r="I130" s="26">
        <v>1.111111</v>
      </c>
      <c r="J130" s="26">
        <v>0</v>
      </c>
      <c r="K130" s="26">
        <v>0</v>
      </c>
      <c r="L130" s="26">
        <v>0</v>
      </c>
      <c r="M130" s="26">
        <v>29.444444000000001</v>
      </c>
      <c r="N130" s="26">
        <v>1.3385830000000001</v>
      </c>
    </row>
    <row r="131" spans="1:14" x14ac:dyDescent="0.2">
      <c r="A131" s="18" t="s">
        <v>143</v>
      </c>
      <c r="B131" s="18"/>
      <c r="C131" s="18"/>
      <c r="D131" s="18"/>
      <c r="E131" s="18"/>
      <c r="F131" s="18"/>
      <c r="G131" s="18"/>
      <c r="H131" s="18"/>
      <c r="I131" s="18"/>
      <c r="J131" s="18"/>
      <c r="K131" s="18"/>
      <c r="L131" s="18"/>
      <c r="M131" s="18"/>
      <c r="N131" s="18"/>
    </row>
    <row r="132" spans="1:14" x14ac:dyDescent="0.2">
      <c r="A132" s="21" t="s">
        <v>907</v>
      </c>
      <c r="B132" s="21"/>
      <c r="C132" s="21"/>
      <c r="D132" s="21"/>
      <c r="E132" s="21"/>
      <c r="F132" s="21"/>
      <c r="G132" s="21"/>
      <c r="H132" s="21"/>
      <c r="I132" s="21"/>
      <c r="J132" s="21"/>
      <c r="K132" s="21"/>
      <c r="L132" s="21"/>
      <c r="M132" s="21"/>
      <c r="N132" s="21"/>
    </row>
    <row r="133" spans="1:14" x14ac:dyDescent="0.2">
      <c r="A133" s="19" t="s">
        <v>902</v>
      </c>
      <c r="B133" s="20">
        <v>330</v>
      </c>
      <c r="C133" s="26">
        <v>14.242424</v>
      </c>
      <c r="D133" s="26">
        <v>45.757576</v>
      </c>
      <c r="E133" s="26">
        <v>20.30303</v>
      </c>
      <c r="F133" s="26">
        <v>6.969697</v>
      </c>
      <c r="G133" s="26">
        <v>3.3333330000000001</v>
      </c>
      <c r="H133" s="26">
        <v>3.030303</v>
      </c>
      <c r="I133" s="26">
        <v>0.30303000000000002</v>
      </c>
      <c r="J133" s="26">
        <v>0</v>
      </c>
      <c r="K133" s="26">
        <v>0.30303000000000002</v>
      </c>
      <c r="L133" s="26">
        <v>0</v>
      </c>
      <c r="M133" s="26">
        <v>5.7575760000000002</v>
      </c>
      <c r="N133" s="26">
        <v>1.4855309999999999</v>
      </c>
    </row>
    <row r="134" spans="1:14" x14ac:dyDescent="0.2">
      <c r="A134" s="19" t="s">
        <v>903</v>
      </c>
      <c r="B134" s="20">
        <v>326</v>
      </c>
      <c r="C134" s="26">
        <v>15.337422999999999</v>
      </c>
      <c r="D134" s="26">
        <v>48.466258000000003</v>
      </c>
      <c r="E134" s="26">
        <v>18.404907999999999</v>
      </c>
      <c r="F134" s="26">
        <v>6.1349689999999999</v>
      </c>
      <c r="G134" s="26">
        <v>2.7607360000000001</v>
      </c>
      <c r="H134" s="26">
        <v>1.5337419999999999</v>
      </c>
      <c r="I134" s="26">
        <v>0.92024499999999998</v>
      </c>
      <c r="J134" s="26">
        <v>0</v>
      </c>
      <c r="K134" s="26">
        <v>0</v>
      </c>
      <c r="L134" s="26">
        <v>0</v>
      </c>
      <c r="M134" s="26">
        <v>6.4417179999999998</v>
      </c>
      <c r="N134" s="26">
        <v>1.367213</v>
      </c>
    </row>
    <row r="135" spans="1:14" x14ac:dyDescent="0.2">
      <c r="A135" s="19" t="s">
        <v>904</v>
      </c>
      <c r="B135" s="20">
        <v>133</v>
      </c>
      <c r="C135" s="26">
        <v>12.030075</v>
      </c>
      <c r="D135" s="26">
        <v>48.120300999999998</v>
      </c>
      <c r="E135" s="26">
        <v>18.796991999999999</v>
      </c>
      <c r="F135" s="26">
        <v>6.7669170000000003</v>
      </c>
      <c r="G135" s="26">
        <v>2.2556389999999999</v>
      </c>
      <c r="H135" s="26">
        <v>0.75187999999999999</v>
      </c>
      <c r="I135" s="26">
        <v>3.0075189999999998</v>
      </c>
      <c r="J135" s="26">
        <v>0</v>
      </c>
      <c r="K135" s="26">
        <v>0</v>
      </c>
      <c r="L135" s="26">
        <v>0</v>
      </c>
      <c r="M135" s="26">
        <v>8.2706769999999992</v>
      </c>
      <c r="N135" s="26">
        <v>1.491803</v>
      </c>
    </row>
    <row r="136" spans="1:14" x14ac:dyDescent="0.2">
      <c r="A136" s="19" t="s">
        <v>905</v>
      </c>
      <c r="B136" s="20">
        <v>1070</v>
      </c>
      <c r="C136" s="26">
        <v>19.439252</v>
      </c>
      <c r="D136" s="26">
        <v>43.271028000000001</v>
      </c>
      <c r="E136" s="26">
        <v>15.327102999999999</v>
      </c>
      <c r="F136" s="26">
        <v>6.8224299999999998</v>
      </c>
      <c r="G136" s="26">
        <v>2.71028</v>
      </c>
      <c r="H136" s="26">
        <v>2.242991</v>
      </c>
      <c r="I136" s="26">
        <v>0.747664</v>
      </c>
      <c r="J136" s="26">
        <v>0.373832</v>
      </c>
      <c r="K136" s="26">
        <v>9.3457999999999999E-2</v>
      </c>
      <c r="L136" s="26">
        <v>0.186916</v>
      </c>
      <c r="M136" s="26">
        <v>8.7850470000000005</v>
      </c>
      <c r="N136" s="26">
        <v>1.381148</v>
      </c>
    </row>
    <row r="137" spans="1:14" x14ac:dyDescent="0.2">
      <c r="A137" s="19" t="s">
        <v>873</v>
      </c>
      <c r="B137" s="20">
        <v>329</v>
      </c>
      <c r="C137" s="26">
        <v>13.677811999999999</v>
      </c>
      <c r="D137" s="26">
        <v>35.866261000000002</v>
      </c>
      <c r="E137" s="26">
        <v>8.8145900000000008</v>
      </c>
      <c r="F137" s="26">
        <v>4.8632220000000004</v>
      </c>
      <c r="G137" s="26">
        <v>1.215805</v>
      </c>
      <c r="H137" s="26">
        <v>2.4316110000000002</v>
      </c>
      <c r="I137" s="26">
        <v>1.215805</v>
      </c>
      <c r="J137" s="26">
        <v>0</v>
      </c>
      <c r="K137" s="26">
        <v>0</v>
      </c>
      <c r="L137" s="26">
        <v>0</v>
      </c>
      <c r="M137" s="26">
        <v>31.914894</v>
      </c>
      <c r="N137" s="26">
        <v>1.357143</v>
      </c>
    </row>
    <row r="138" spans="1:14" x14ac:dyDescent="0.2">
      <c r="A138" s="18" t="s">
        <v>143</v>
      </c>
      <c r="B138" s="18"/>
      <c r="C138" s="18"/>
      <c r="D138" s="18"/>
      <c r="E138" s="18"/>
      <c r="F138" s="18"/>
      <c r="G138" s="18"/>
      <c r="H138" s="18"/>
      <c r="I138" s="18"/>
      <c r="J138" s="18"/>
      <c r="K138" s="18"/>
      <c r="L138" s="18"/>
      <c r="M138" s="18"/>
      <c r="N138" s="18"/>
    </row>
    <row r="139" spans="1:14" x14ac:dyDescent="0.2">
      <c r="A139" s="21" t="s">
        <v>908</v>
      </c>
      <c r="B139" s="21"/>
      <c r="C139" s="21"/>
      <c r="D139" s="21"/>
      <c r="E139" s="21"/>
      <c r="F139" s="21"/>
      <c r="G139" s="21"/>
      <c r="H139" s="21"/>
      <c r="I139" s="21"/>
      <c r="J139" s="21"/>
      <c r="K139" s="21"/>
      <c r="L139" s="21"/>
      <c r="M139" s="21"/>
      <c r="N139" s="21"/>
    </row>
    <row r="140" spans="1:14" x14ac:dyDescent="0.2">
      <c r="A140" s="19" t="s">
        <v>902</v>
      </c>
      <c r="B140" s="20">
        <v>39</v>
      </c>
      <c r="C140" s="26">
        <v>15.384615</v>
      </c>
      <c r="D140" s="26">
        <v>48.717948999999997</v>
      </c>
      <c r="E140" s="26">
        <v>7.6923079999999997</v>
      </c>
      <c r="F140" s="26">
        <v>10.256410000000001</v>
      </c>
      <c r="G140" s="26">
        <v>0</v>
      </c>
      <c r="H140" s="26">
        <v>2.5641029999999998</v>
      </c>
      <c r="I140" s="26">
        <v>2.5641029999999998</v>
      </c>
      <c r="J140" s="26">
        <v>0</v>
      </c>
      <c r="K140" s="26">
        <v>0</v>
      </c>
      <c r="L140" s="26">
        <v>0</v>
      </c>
      <c r="M140" s="26">
        <v>12.820513</v>
      </c>
      <c r="N140" s="26">
        <v>1.4117649999999999</v>
      </c>
    </row>
    <row r="141" spans="1:14" x14ac:dyDescent="0.2">
      <c r="A141" s="19" t="s">
        <v>903</v>
      </c>
      <c r="B141" s="20">
        <v>75</v>
      </c>
      <c r="C141" s="26">
        <v>18.666667</v>
      </c>
      <c r="D141" s="26">
        <v>46.666666999999997</v>
      </c>
      <c r="E141" s="26">
        <v>17.333333</v>
      </c>
      <c r="F141" s="26">
        <v>6.6666670000000003</v>
      </c>
      <c r="G141" s="26">
        <v>1.3333330000000001</v>
      </c>
      <c r="H141" s="26">
        <v>2.6666669999999999</v>
      </c>
      <c r="I141" s="26">
        <v>1.3333330000000001</v>
      </c>
      <c r="J141" s="26">
        <v>0</v>
      </c>
      <c r="K141" s="26">
        <v>0</v>
      </c>
      <c r="L141" s="26">
        <v>0</v>
      </c>
      <c r="M141" s="26">
        <v>5.3333329999999997</v>
      </c>
      <c r="N141" s="26">
        <v>1.3521129999999999</v>
      </c>
    </row>
    <row r="142" spans="1:14" x14ac:dyDescent="0.2">
      <c r="A142" s="19" t="s">
        <v>904</v>
      </c>
      <c r="B142" s="20">
        <v>117</v>
      </c>
      <c r="C142" s="26">
        <v>13.675214</v>
      </c>
      <c r="D142" s="26">
        <v>41.025641</v>
      </c>
      <c r="E142" s="26">
        <v>20.512820999999999</v>
      </c>
      <c r="F142" s="26">
        <v>9.4017090000000003</v>
      </c>
      <c r="G142" s="26">
        <v>4.273504</v>
      </c>
      <c r="H142" s="26">
        <v>1.7094020000000001</v>
      </c>
      <c r="I142" s="26">
        <v>0.85470100000000004</v>
      </c>
      <c r="J142" s="26">
        <v>0</v>
      </c>
      <c r="K142" s="26">
        <v>0</v>
      </c>
      <c r="L142" s="26">
        <v>0</v>
      </c>
      <c r="M142" s="26">
        <v>8.5470089999999992</v>
      </c>
      <c r="N142" s="26">
        <v>1.5420560000000001</v>
      </c>
    </row>
    <row r="143" spans="1:14" x14ac:dyDescent="0.2">
      <c r="A143" s="19" t="s">
        <v>905</v>
      </c>
      <c r="B143" s="20">
        <v>1288</v>
      </c>
      <c r="C143" s="26">
        <v>17.003105999999999</v>
      </c>
      <c r="D143" s="26">
        <v>45.962733</v>
      </c>
      <c r="E143" s="26">
        <v>16.925466</v>
      </c>
      <c r="F143" s="26">
        <v>7.0652169999999996</v>
      </c>
      <c r="G143" s="26">
        <v>2.7950309999999998</v>
      </c>
      <c r="H143" s="26">
        <v>1.6304350000000001</v>
      </c>
      <c r="I143" s="26">
        <v>0.77639800000000003</v>
      </c>
      <c r="J143" s="26">
        <v>0.23291899999999999</v>
      </c>
      <c r="K143" s="26">
        <v>7.7640000000000001E-2</v>
      </c>
      <c r="L143" s="26">
        <v>0.15528</v>
      </c>
      <c r="M143" s="26">
        <v>7.3757760000000001</v>
      </c>
      <c r="N143" s="26">
        <v>1.388935</v>
      </c>
    </row>
    <row r="144" spans="1:14" x14ac:dyDescent="0.2">
      <c r="A144" s="19" t="s">
        <v>873</v>
      </c>
      <c r="B144" s="20">
        <v>669</v>
      </c>
      <c r="C144" s="26">
        <v>16.591927999999999</v>
      </c>
      <c r="D144" s="26">
        <v>38.863976000000001</v>
      </c>
      <c r="E144" s="26">
        <v>13.004484</v>
      </c>
      <c r="F144" s="26">
        <v>4.484305</v>
      </c>
      <c r="G144" s="26">
        <v>2.092676</v>
      </c>
      <c r="H144" s="26">
        <v>3.2884899999999999</v>
      </c>
      <c r="I144" s="26">
        <v>1.046338</v>
      </c>
      <c r="J144" s="26">
        <v>0.149477</v>
      </c>
      <c r="K144" s="26">
        <v>0.149477</v>
      </c>
      <c r="L144" s="26">
        <v>0</v>
      </c>
      <c r="M144" s="26">
        <v>20.328849000000002</v>
      </c>
      <c r="N144" s="26">
        <v>1.4015010000000001</v>
      </c>
    </row>
    <row r="145" spans="1:14" x14ac:dyDescent="0.2">
      <c r="A145" s="18" t="s">
        <v>909</v>
      </c>
      <c r="B145" s="18"/>
      <c r="C145" s="18"/>
      <c r="D145" s="18"/>
      <c r="E145" s="18"/>
      <c r="F145" s="18"/>
      <c r="G145" s="18"/>
      <c r="H145" s="18"/>
      <c r="I145" s="18"/>
      <c r="J145" s="18"/>
      <c r="K145" s="18"/>
      <c r="L145" s="18"/>
      <c r="M145" s="18"/>
      <c r="N145" s="18"/>
    </row>
    <row r="146" spans="1:14" x14ac:dyDescent="0.2">
      <c r="A146" s="19" t="s">
        <v>910</v>
      </c>
      <c r="B146" s="20">
        <v>541</v>
      </c>
      <c r="C146" s="26">
        <v>16.635860000000001</v>
      </c>
      <c r="D146" s="26">
        <v>45.471348999999996</v>
      </c>
      <c r="E146" s="26">
        <v>15.157116</v>
      </c>
      <c r="F146" s="26">
        <v>7.0240299999999998</v>
      </c>
      <c r="G146" s="26">
        <v>2.772643</v>
      </c>
      <c r="H146" s="26">
        <v>1.4787429999999999</v>
      </c>
      <c r="I146" s="26">
        <v>0.73937200000000003</v>
      </c>
      <c r="J146" s="26">
        <v>0.18484300000000001</v>
      </c>
      <c r="K146" s="26">
        <v>0.18484300000000001</v>
      </c>
      <c r="L146" s="26">
        <v>0</v>
      </c>
      <c r="M146" s="26">
        <v>10.351201</v>
      </c>
      <c r="N146" s="26">
        <v>1.3670100000000001</v>
      </c>
    </row>
    <row r="147" spans="1:14" x14ac:dyDescent="0.2">
      <c r="A147" s="19" t="s">
        <v>911</v>
      </c>
      <c r="B147" s="20">
        <v>877</v>
      </c>
      <c r="C147" s="26">
        <v>19.270239</v>
      </c>
      <c r="D147" s="26">
        <v>42.189281999999999</v>
      </c>
      <c r="E147" s="26">
        <v>15.393387000000001</v>
      </c>
      <c r="F147" s="26">
        <v>4.903079</v>
      </c>
      <c r="G147" s="26">
        <v>2.2805019999999998</v>
      </c>
      <c r="H147" s="26">
        <v>2.5085519999999999</v>
      </c>
      <c r="I147" s="26">
        <v>0.798176</v>
      </c>
      <c r="J147" s="26">
        <v>0.114025</v>
      </c>
      <c r="K147" s="26">
        <v>0.114025</v>
      </c>
      <c r="L147" s="26">
        <v>0</v>
      </c>
      <c r="M147" s="26">
        <v>12.428734</v>
      </c>
      <c r="N147" s="26">
        <v>1.3229169999999999</v>
      </c>
    </row>
    <row r="148" spans="1:14" x14ac:dyDescent="0.2">
      <c r="A148" s="19" t="s">
        <v>912</v>
      </c>
      <c r="B148" s="20">
        <v>543</v>
      </c>
      <c r="C148" s="26">
        <v>13.996316999999999</v>
      </c>
      <c r="D148" s="26">
        <v>44.751381000000002</v>
      </c>
      <c r="E148" s="26">
        <v>15.285451</v>
      </c>
      <c r="F148" s="26">
        <v>7.3664829999999997</v>
      </c>
      <c r="G148" s="26">
        <v>3.3149169999999999</v>
      </c>
      <c r="H148" s="26">
        <v>2.0257830000000001</v>
      </c>
      <c r="I148" s="26">
        <v>0.92081000000000002</v>
      </c>
      <c r="J148" s="26">
        <v>0.18416199999999999</v>
      </c>
      <c r="K148" s="26">
        <v>0</v>
      </c>
      <c r="L148" s="26">
        <v>0.18416199999999999</v>
      </c>
      <c r="M148" s="26">
        <v>11.970534000000001</v>
      </c>
      <c r="N148" s="26">
        <v>1.4686189999999999</v>
      </c>
    </row>
    <row r="149" spans="1:14" x14ac:dyDescent="0.2">
      <c r="A149" s="19" t="s">
        <v>913</v>
      </c>
      <c r="B149" s="20">
        <v>227</v>
      </c>
      <c r="C149" s="26">
        <v>13.656388</v>
      </c>
      <c r="D149" s="26">
        <v>41.85022</v>
      </c>
      <c r="E149" s="26">
        <v>19.823789000000001</v>
      </c>
      <c r="F149" s="26">
        <v>8.8105729999999998</v>
      </c>
      <c r="G149" s="26">
        <v>1.3215859999999999</v>
      </c>
      <c r="H149" s="26">
        <v>3.0836999999999999</v>
      </c>
      <c r="I149" s="26">
        <v>1.7621150000000001</v>
      </c>
      <c r="J149" s="26">
        <v>0.440529</v>
      </c>
      <c r="K149" s="26">
        <v>0</v>
      </c>
      <c r="L149" s="26">
        <v>0.440529</v>
      </c>
      <c r="M149" s="26">
        <v>8.8105729999999998</v>
      </c>
      <c r="N149" s="26">
        <v>1.6038650000000001</v>
      </c>
    </row>
    <row r="150" spans="1:14" x14ac:dyDescent="0.2">
      <c r="A150" s="18" t="s">
        <v>914</v>
      </c>
      <c r="B150" s="18"/>
      <c r="C150" s="18"/>
      <c r="D150" s="18"/>
      <c r="E150" s="18"/>
      <c r="F150" s="18"/>
      <c r="G150" s="18"/>
      <c r="H150" s="18"/>
      <c r="I150" s="18"/>
      <c r="J150" s="18"/>
      <c r="K150" s="18"/>
      <c r="L150" s="18"/>
      <c r="M150" s="18"/>
      <c r="N150" s="18"/>
    </row>
    <row r="151" spans="1:14" x14ac:dyDescent="0.2">
      <c r="A151" s="19" t="s">
        <v>915</v>
      </c>
      <c r="B151" s="20">
        <v>294</v>
      </c>
      <c r="C151" s="26">
        <v>18.707483</v>
      </c>
      <c r="D151" s="26">
        <v>44.557822999999999</v>
      </c>
      <c r="E151" s="26">
        <v>14.62585</v>
      </c>
      <c r="F151" s="26">
        <v>3.7414969999999999</v>
      </c>
      <c r="G151" s="26">
        <v>3.4013610000000001</v>
      </c>
      <c r="H151" s="26">
        <v>1.360544</v>
      </c>
      <c r="I151" s="26">
        <v>0.34013599999999999</v>
      </c>
      <c r="J151" s="26">
        <v>0</v>
      </c>
      <c r="K151" s="26">
        <v>0</v>
      </c>
      <c r="L151" s="26">
        <v>0</v>
      </c>
      <c r="M151" s="26">
        <v>13.265306000000001</v>
      </c>
      <c r="N151" s="26">
        <v>1.2392160000000001</v>
      </c>
    </row>
    <row r="152" spans="1:14" x14ac:dyDescent="0.2">
      <c r="A152" s="19" t="s">
        <v>916</v>
      </c>
      <c r="B152" s="20">
        <v>664</v>
      </c>
      <c r="C152" s="26">
        <v>17.168675</v>
      </c>
      <c r="D152" s="26">
        <v>43.975904</v>
      </c>
      <c r="E152" s="26">
        <v>16.114457999999999</v>
      </c>
      <c r="F152" s="26">
        <v>6.9277110000000004</v>
      </c>
      <c r="G152" s="26">
        <v>3.1626509999999999</v>
      </c>
      <c r="H152" s="26">
        <v>2.7108430000000001</v>
      </c>
      <c r="I152" s="26">
        <v>0.60241</v>
      </c>
      <c r="J152" s="26">
        <v>0.15060200000000001</v>
      </c>
      <c r="K152" s="26">
        <v>0.15060200000000001</v>
      </c>
      <c r="L152" s="26">
        <v>0</v>
      </c>
      <c r="M152" s="26">
        <v>9.0361449999999994</v>
      </c>
      <c r="N152" s="26">
        <v>1.418874</v>
      </c>
    </row>
    <row r="153" spans="1:14" x14ac:dyDescent="0.2">
      <c r="A153" s="19" t="s">
        <v>917</v>
      </c>
      <c r="B153" s="20">
        <v>421</v>
      </c>
      <c r="C153" s="26">
        <v>13.539192</v>
      </c>
      <c r="D153" s="26">
        <v>40.617576999999997</v>
      </c>
      <c r="E153" s="26">
        <v>17.102138</v>
      </c>
      <c r="F153" s="26">
        <v>9.2636579999999995</v>
      </c>
      <c r="G153" s="26">
        <v>3.0878860000000001</v>
      </c>
      <c r="H153" s="26">
        <v>2.8503560000000001</v>
      </c>
      <c r="I153" s="26">
        <v>1.9002380000000001</v>
      </c>
      <c r="J153" s="26">
        <v>0.23752999999999999</v>
      </c>
      <c r="K153" s="26">
        <v>0.23752999999999999</v>
      </c>
      <c r="L153" s="26">
        <v>0</v>
      </c>
      <c r="M153" s="26">
        <v>11.163895</v>
      </c>
      <c r="N153" s="26">
        <v>1.622995</v>
      </c>
    </row>
    <row r="154" spans="1:14" x14ac:dyDescent="0.2">
      <c r="A154" s="19" t="s">
        <v>918</v>
      </c>
      <c r="B154" s="20">
        <v>358</v>
      </c>
      <c r="C154" s="26">
        <v>18.435753999999999</v>
      </c>
      <c r="D154" s="26">
        <v>44.134078000000002</v>
      </c>
      <c r="E154" s="26">
        <v>14.804468999999999</v>
      </c>
      <c r="F154" s="26">
        <v>5.8659220000000003</v>
      </c>
      <c r="G154" s="26">
        <v>1.675978</v>
      </c>
      <c r="H154" s="26">
        <v>1.117318</v>
      </c>
      <c r="I154" s="26">
        <v>0.27933000000000002</v>
      </c>
      <c r="J154" s="26">
        <v>0.27933000000000002</v>
      </c>
      <c r="K154" s="26">
        <v>0</v>
      </c>
      <c r="L154" s="26">
        <v>0.27933000000000002</v>
      </c>
      <c r="M154" s="26">
        <v>13.128492</v>
      </c>
      <c r="N154" s="26">
        <v>1.263666</v>
      </c>
    </row>
    <row r="155" spans="1:14" x14ac:dyDescent="0.2">
      <c r="A155" s="19" t="s">
        <v>919</v>
      </c>
      <c r="B155" s="20">
        <v>217</v>
      </c>
      <c r="C155" s="26">
        <v>14.746544</v>
      </c>
      <c r="D155" s="26">
        <v>48.387096999999997</v>
      </c>
      <c r="E155" s="26">
        <v>17.050691</v>
      </c>
      <c r="F155" s="26">
        <v>1.3824879999999999</v>
      </c>
      <c r="G155" s="26">
        <v>1.843318</v>
      </c>
      <c r="H155" s="26">
        <v>1.843318</v>
      </c>
      <c r="I155" s="26">
        <v>0.92165900000000001</v>
      </c>
      <c r="J155" s="26">
        <v>0.46082899999999999</v>
      </c>
      <c r="K155" s="26">
        <v>0</v>
      </c>
      <c r="L155" s="26">
        <v>0</v>
      </c>
      <c r="M155" s="26">
        <v>13.364055</v>
      </c>
      <c r="N155" s="26">
        <v>1.2925530000000001</v>
      </c>
    </row>
    <row r="156" spans="1:14" x14ac:dyDescent="0.2">
      <c r="A156" s="22" t="s">
        <v>920</v>
      </c>
      <c r="B156" s="23">
        <v>234</v>
      </c>
      <c r="C156" s="27">
        <v>17.948718</v>
      </c>
      <c r="D156" s="27">
        <v>41.452990999999997</v>
      </c>
      <c r="E156" s="27">
        <v>14.102563999999999</v>
      </c>
      <c r="F156" s="27">
        <v>8.9743589999999998</v>
      </c>
      <c r="G156" s="27">
        <v>0.85470100000000004</v>
      </c>
      <c r="H156" s="27">
        <v>2.5641029999999998</v>
      </c>
      <c r="I156" s="27">
        <v>1.7094020000000001</v>
      </c>
      <c r="J156" s="27">
        <v>0</v>
      </c>
      <c r="K156" s="27">
        <v>0</v>
      </c>
      <c r="L156" s="27">
        <v>0.42735000000000001</v>
      </c>
      <c r="M156" s="27">
        <v>11.965812</v>
      </c>
      <c r="N156" s="27">
        <v>1.441748</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90B7C-6AFD-4BDA-BD0A-953B7D480B08}">
  <dimension ref="A1:K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HYPERLINK("#'目次'!B12","[6]")</f>
        <v>[6]</v>
      </c>
      <c r="B2" s="24" t="s">
        <v>352</v>
      </c>
    </row>
    <row r="3" spans="1:11" x14ac:dyDescent="0.2">
      <c r="A3" s="9" t="s">
        <v>126</v>
      </c>
      <c r="B3" s="12" t="s">
        <v>154</v>
      </c>
    </row>
    <row r="4" spans="1:11" s="15" customFormat="1" ht="62.5" x14ac:dyDescent="0.2">
      <c r="A4" s="13" t="s">
        <v>126</v>
      </c>
      <c r="B4" s="14" t="s">
        <v>831</v>
      </c>
      <c r="C4" s="14" t="s">
        <v>886</v>
      </c>
      <c r="D4" s="14" t="s">
        <v>139</v>
      </c>
      <c r="E4" s="14" t="s">
        <v>887</v>
      </c>
      <c r="F4" s="14" t="s">
        <v>140</v>
      </c>
      <c r="G4" s="14" t="s">
        <v>141</v>
      </c>
      <c r="H4" s="14" t="s">
        <v>849</v>
      </c>
      <c r="I4" s="14" t="s">
        <v>873</v>
      </c>
      <c r="J4" s="14" t="s">
        <v>921</v>
      </c>
      <c r="K4" s="14" t="s">
        <v>922</v>
      </c>
    </row>
    <row r="5" spans="1:11" x14ac:dyDescent="0.2">
      <c r="A5" s="16" t="s">
        <v>845</v>
      </c>
      <c r="B5" s="17">
        <v>2188</v>
      </c>
      <c r="C5" s="25">
        <v>78.244973000000002</v>
      </c>
      <c r="D5" s="25">
        <v>3.4734919999999998</v>
      </c>
      <c r="E5" s="25">
        <v>2.6965270000000001</v>
      </c>
      <c r="F5" s="25">
        <v>8.8665450000000003</v>
      </c>
      <c r="G5" s="25">
        <v>0.73126100000000005</v>
      </c>
      <c r="H5" s="25">
        <v>2.1023770000000002</v>
      </c>
      <c r="I5" s="25">
        <v>3.8848259999999999</v>
      </c>
      <c r="J5" s="25">
        <v>81.718463999999997</v>
      </c>
      <c r="K5" s="25">
        <v>12.294333</v>
      </c>
    </row>
    <row r="6" spans="1:11" x14ac:dyDescent="0.2">
      <c r="A6" s="18" t="s">
        <v>846</v>
      </c>
      <c r="B6" s="18"/>
      <c r="C6" s="18"/>
      <c r="D6" s="18"/>
      <c r="E6" s="18"/>
      <c r="F6" s="18"/>
      <c r="G6" s="18"/>
      <c r="H6" s="18"/>
      <c r="I6" s="18"/>
      <c r="J6" s="18"/>
      <c r="K6" s="18"/>
    </row>
    <row r="7" spans="1:11" x14ac:dyDescent="0.2">
      <c r="A7" s="19" t="s">
        <v>847</v>
      </c>
      <c r="B7" s="20">
        <v>1092</v>
      </c>
      <c r="C7" s="26">
        <v>77.930402999999998</v>
      </c>
      <c r="D7" s="26">
        <v>3.0219779999999998</v>
      </c>
      <c r="E7" s="26">
        <v>3.3882780000000001</v>
      </c>
      <c r="F7" s="26">
        <v>9.7985349999999993</v>
      </c>
      <c r="G7" s="26">
        <v>0.274725</v>
      </c>
      <c r="H7" s="26">
        <v>1.739927</v>
      </c>
      <c r="I7" s="26">
        <v>3.8461539999999999</v>
      </c>
      <c r="J7" s="26">
        <v>80.952381000000003</v>
      </c>
      <c r="K7" s="26">
        <v>13.461537999999999</v>
      </c>
    </row>
    <row r="8" spans="1:11" x14ac:dyDescent="0.2">
      <c r="A8" s="19" t="s">
        <v>848</v>
      </c>
      <c r="B8" s="20">
        <v>1095</v>
      </c>
      <c r="C8" s="26">
        <v>78.630137000000005</v>
      </c>
      <c r="D8" s="26">
        <v>3.9269409999999998</v>
      </c>
      <c r="E8" s="26">
        <v>1.917808</v>
      </c>
      <c r="F8" s="26">
        <v>7.9452049999999996</v>
      </c>
      <c r="G8" s="26">
        <v>1.1872149999999999</v>
      </c>
      <c r="H8" s="26">
        <v>2.4657529999999999</v>
      </c>
      <c r="I8" s="26">
        <v>3.9269409999999998</v>
      </c>
      <c r="J8" s="26">
        <v>82.557078000000004</v>
      </c>
      <c r="K8" s="26">
        <v>11.050228000000001</v>
      </c>
    </row>
    <row r="9" spans="1:11" x14ac:dyDescent="0.2">
      <c r="A9" s="19" t="s">
        <v>849</v>
      </c>
      <c r="B9" s="20">
        <v>1</v>
      </c>
      <c r="C9" s="26">
        <v>0</v>
      </c>
      <c r="D9" s="26">
        <v>0</v>
      </c>
      <c r="E9" s="26">
        <v>100</v>
      </c>
      <c r="F9" s="26">
        <v>0</v>
      </c>
      <c r="G9" s="26">
        <v>0</v>
      </c>
      <c r="H9" s="26">
        <v>0</v>
      </c>
      <c r="I9" s="26">
        <v>0</v>
      </c>
      <c r="J9" s="26">
        <v>0</v>
      </c>
      <c r="K9" s="26">
        <v>100</v>
      </c>
    </row>
    <row r="10" spans="1:11" x14ac:dyDescent="0.2">
      <c r="A10" s="18" t="s">
        <v>850</v>
      </c>
      <c r="B10" s="18"/>
      <c r="C10" s="18"/>
      <c r="D10" s="18"/>
      <c r="E10" s="18"/>
      <c r="F10" s="18"/>
      <c r="G10" s="18"/>
      <c r="H10" s="18"/>
      <c r="I10" s="18"/>
      <c r="J10" s="18"/>
      <c r="K10" s="18"/>
    </row>
    <row r="11" spans="1:11" x14ac:dyDescent="0.2">
      <c r="A11" s="19" t="s">
        <v>851</v>
      </c>
      <c r="B11" s="20">
        <v>387</v>
      </c>
      <c r="C11" s="26">
        <v>70.801034000000001</v>
      </c>
      <c r="D11" s="26">
        <v>4.6511630000000004</v>
      </c>
      <c r="E11" s="26">
        <v>3.1007750000000001</v>
      </c>
      <c r="F11" s="26">
        <v>15.762274</v>
      </c>
      <c r="G11" s="26">
        <v>0.77519400000000005</v>
      </c>
      <c r="H11" s="26">
        <v>1.5503880000000001</v>
      </c>
      <c r="I11" s="26">
        <v>3.3591730000000002</v>
      </c>
      <c r="J11" s="26">
        <v>75.452196000000001</v>
      </c>
      <c r="K11" s="26">
        <v>19.638242999999999</v>
      </c>
    </row>
    <row r="12" spans="1:11" x14ac:dyDescent="0.2">
      <c r="A12" s="19" t="s">
        <v>852</v>
      </c>
      <c r="B12" s="20">
        <v>432</v>
      </c>
      <c r="C12" s="26">
        <v>76.851851999999994</v>
      </c>
      <c r="D12" s="26">
        <v>3.2407409999999999</v>
      </c>
      <c r="E12" s="26">
        <v>3.0092590000000001</v>
      </c>
      <c r="F12" s="26">
        <v>11.111110999999999</v>
      </c>
      <c r="G12" s="26">
        <v>0</v>
      </c>
      <c r="H12" s="26">
        <v>2.0833330000000001</v>
      </c>
      <c r="I12" s="26">
        <v>3.7037040000000001</v>
      </c>
      <c r="J12" s="26">
        <v>80.092592999999994</v>
      </c>
      <c r="K12" s="26">
        <v>14.120369999999999</v>
      </c>
    </row>
    <row r="13" spans="1:11" x14ac:dyDescent="0.2">
      <c r="A13" s="19" t="s">
        <v>853</v>
      </c>
      <c r="B13" s="20">
        <v>449</v>
      </c>
      <c r="C13" s="26">
        <v>79.287305000000003</v>
      </c>
      <c r="D13" s="26">
        <v>3.5634739999999998</v>
      </c>
      <c r="E13" s="26">
        <v>3.1180400000000001</v>
      </c>
      <c r="F13" s="26">
        <v>8.0178170000000009</v>
      </c>
      <c r="G13" s="26">
        <v>0.89086900000000002</v>
      </c>
      <c r="H13" s="26">
        <v>1.7817369999999999</v>
      </c>
      <c r="I13" s="26">
        <v>3.340757</v>
      </c>
      <c r="J13" s="26">
        <v>82.85078</v>
      </c>
      <c r="K13" s="26">
        <v>12.026726</v>
      </c>
    </row>
    <row r="14" spans="1:11" x14ac:dyDescent="0.2">
      <c r="A14" s="19" t="s">
        <v>854</v>
      </c>
      <c r="B14" s="20">
        <v>427</v>
      </c>
      <c r="C14" s="26">
        <v>78.922717000000006</v>
      </c>
      <c r="D14" s="26">
        <v>3.0444960000000001</v>
      </c>
      <c r="E14" s="26">
        <v>2.8103039999999999</v>
      </c>
      <c r="F14" s="26">
        <v>6.3231849999999996</v>
      </c>
      <c r="G14" s="26">
        <v>1.405152</v>
      </c>
      <c r="H14" s="26">
        <v>2.8103039999999999</v>
      </c>
      <c r="I14" s="26">
        <v>4.6838410000000001</v>
      </c>
      <c r="J14" s="26">
        <v>81.967213000000001</v>
      </c>
      <c r="K14" s="26">
        <v>10.538641999999999</v>
      </c>
    </row>
    <row r="15" spans="1:11" x14ac:dyDescent="0.2">
      <c r="A15" s="19" t="s">
        <v>855</v>
      </c>
      <c r="B15" s="20">
        <v>274</v>
      </c>
      <c r="C15" s="26">
        <v>83.211679000000004</v>
      </c>
      <c r="D15" s="26">
        <v>3.649635</v>
      </c>
      <c r="E15" s="26">
        <v>1.0948910000000001</v>
      </c>
      <c r="F15" s="26">
        <v>5.4744529999999996</v>
      </c>
      <c r="G15" s="26">
        <v>1.0948910000000001</v>
      </c>
      <c r="H15" s="26">
        <v>0.72992699999999999</v>
      </c>
      <c r="I15" s="26">
        <v>4.7445259999999996</v>
      </c>
      <c r="J15" s="26">
        <v>86.861313999999993</v>
      </c>
      <c r="K15" s="26">
        <v>7.6642340000000004</v>
      </c>
    </row>
    <row r="16" spans="1:11" x14ac:dyDescent="0.2">
      <c r="A16" s="19" t="s">
        <v>856</v>
      </c>
      <c r="B16" s="20">
        <v>137</v>
      </c>
      <c r="C16" s="26">
        <v>80.291971000000004</v>
      </c>
      <c r="D16" s="26">
        <v>2.919708</v>
      </c>
      <c r="E16" s="26">
        <v>3.649635</v>
      </c>
      <c r="F16" s="26">
        <v>4.379562</v>
      </c>
      <c r="G16" s="26">
        <v>0</v>
      </c>
      <c r="H16" s="26">
        <v>4.379562</v>
      </c>
      <c r="I16" s="26">
        <v>4.379562</v>
      </c>
      <c r="J16" s="26">
        <v>83.211679000000004</v>
      </c>
      <c r="K16" s="26">
        <v>8.0291969999999999</v>
      </c>
    </row>
    <row r="17" spans="1:11" x14ac:dyDescent="0.2">
      <c r="A17" s="19" t="s">
        <v>857</v>
      </c>
      <c r="B17" s="20">
        <v>71</v>
      </c>
      <c r="C17" s="26">
        <v>90.140844999999999</v>
      </c>
      <c r="D17" s="26">
        <v>1.4084509999999999</v>
      </c>
      <c r="E17" s="26">
        <v>0</v>
      </c>
      <c r="F17" s="26">
        <v>1.4084509999999999</v>
      </c>
      <c r="G17" s="26">
        <v>0</v>
      </c>
      <c r="H17" s="26">
        <v>4.225352</v>
      </c>
      <c r="I17" s="26">
        <v>2.8169010000000001</v>
      </c>
      <c r="J17" s="26">
        <v>91.549295999999998</v>
      </c>
      <c r="K17" s="26">
        <v>1.4084509999999999</v>
      </c>
    </row>
    <row r="18" spans="1:11" x14ac:dyDescent="0.2">
      <c r="A18" s="19" t="s">
        <v>858</v>
      </c>
      <c r="B18" s="20">
        <v>11</v>
      </c>
      <c r="C18" s="26">
        <v>100</v>
      </c>
      <c r="D18" s="26">
        <v>0</v>
      </c>
      <c r="E18" s="26">
        <v>0</v>
      </c>
      <c r="F18" s="26">
        <v>0</v>
      </c>
      <c r="G18" s="26">
        <v>0</v>
      </c>
      <c r="H18" s="26">
        <v>0</v>
      </c>
      <c r="I18" s="26">
        <v>0</v>
      </c>
      <c r="J18" s="26">
        <v>100</v>
      </c>
      <c r="K18" s="26">
        <v>0</v>
      </c>
    </row>
    <row r="19" spans="1:11" x14ac:dyDescent="0.2">
      <c r="A19" s="19" t="s">
        <v>859</v>
      </c>
      <c r="B19" s="20">
        <v>881</v>
      </c>
      <c r="C19" s="26">
        <v>78.093075999999996</v>
      </c>
      <c r="D19" s="26">
        <v>3.4052210000000001</v>
      </c>
      <c r="E19" s="26">
        <v>3.0646990000000001</v>
      </c>
      <c r="F19" s="26">
        <v>9.5346200000000003</v>
      </c>
      <c r="G19" s="26">
        <v>0.45402999999999999</v>
      </c>
      <c r="H19" s="26">
        <v>1.9296249999999999</v>
      </c>
      <c r="I19" s="26">
        <v>3.518729</v>
      </c>
      <c r="J19" s="26">
        <v>81.498296999999994</v>
      </c>
      <c r="K19" s="26">
        <v>13.053348</v>
      </c>
    </row>
    <row r="20" spans="1:11" x14ac:dyDescent="0.2">
      <c r="A20" s="19" t="s">
        <v>860</v>
      </c>
      <c r="B20" s="20">
        <v>701</v>
      </c>
      <c r="C20" s="26">
        <v>80.599143999999995</v>
      </c>
      <c r="D20" s="26">
        <v>3.2810269999999999</v>
      </c>
      <c r="E20" s="26">
        <v>2.1398000000000001</v>
      </c>
      <c r="F20" s="26">
        <v>5.991441</v>
      </c>
      <c r="G20" s="26">
        <v>1.2838799999999999</v>
      </c>
      <c r="H20" s="26">
        <v>1.997147</v>
      </c>
      <c r="I20" s="26">
        <v>4.7075610000000001</v>
      </c>
      <c r="J20" s="26">
        <v>83.880171000000004</v>
      </c>
      <c r="K20" s="26">
        <v>9.4151209999999992</v>
      </c>
    </row>
    <row r="21" spans="1:11" x14ac:dyDescent="0.2">
      <c r="A21" s="19" t="s">
        <v>861</v>
      </c>
      <c r="B21" s="20">
        <v>1801</v>
      </c>
      <c r="C21" s="26">
        <v>79.844531000000003</v>
      </c>
      <c r="D21" s="26">
        <v>3.2204329999999999</v>
      </c>
      <c r="E21" s="26">
        <v>2.609661</v>
      </c>
      <c r="F21" s="26">
        <v>7.3847860000000001</v>
      </c>
      <c r="G21" s="26">
        <v>0.72182100000000005</v>
      </c>
      <c r="H21" s="26">
        <v>2.2209880000000002</v>
      </c>
      <c r="I21" s="26">
        <v>3.997779</v>
      </c>
      <c r="J21" s="26">
        <v>83.064964000000003</v>
      </c>
      <c r="K21" s="26">
        <v>10.716269</v>
      </c>
    </row>
    <row r="22" spans="1:11" x14ac:dyDescent="0.2">
      <c r="A22" s="19" t="s">
        <v>862</v>
      </c>
      <c r="B22" s="20">
        <v>920</v>
      </c>
      <c r="C22" s="26">
        <v>81.521738999999997</v>
      </c>
      <c r="D22" s="26">
        <v>3.0434779999999999</v>
      </c>
      <c r="E22" s="26">
        <v>2.1739130000000002</v>
      </c>
      <c r="F22" s="26">
        <v>5.3260870000000002</v>
      </c>
      <c r="G22" s="26">
        <v>0.97826100000000005</v>
      </c>
      <c r="H22" s="26">
        <v>2.5</v>
      </c>
      <c r="I22" s="26">
        <v>4.4565219999999997</v>
      </c>
      <c r="J22" s="26">
        <v>84.565217000000004</v>
      </c>
      <c r="K22" s="26">
        <v>8.4782609999999998</v>
      </c>
    </row>
    <row r="23" spans="1:11" x14ac:dyDescent="0.2">
      <c r="A23" s="19" t="s">
        <v>863</v>
      </c>
      <c r="B23" s="20">
        <v>219</v>
      </c>
      <c r="C23" s="26">
        <v>84.474885999999998</v>
      </c>
      <c r="D23" s="26">
        <v>2.2831049999999999</v>
      </c>
      <c r="E23" s="26">
        <v>2.2831049999999999</v>
      </c>
      <c r="F23" s="26">
        <v>3.1963469999999998</v>
      </c>
      <c r="G23" s="26">
        <v>0</v>
      </c>
      <c r="H23" s="26">
        <v>4.1095889999999997</v>
      </c>
      <c r="I23" s="26">
        <v>3.652968</v>
      </c>
      <c r="J23" s="26">
        <v>86.757991000000004</v>
      </c>
      <c r="K23" s="26">
        <v>5.4794520000000002</v>
      </c>
    </row>
    <row r="24" spans="1:11" x14ac:dyDescent="0.2">
      <c r="A24" s="18" t="s">
        <v>864</v>
      </c>
      <c r="B24" s="17">
        <v>208</v>
      </c>
      <c r="C24" s="25">
        <v>68.75</v>
      </c>
      <c r="D24" s="25">
        <v>3.8461539999999999</v>
      </c>
      <c r="E24" s="25">
        <v>4.3269229999999999</v>
      </c>
      <c r="F24" s="25">
        <v>17.307691999999999</v>
      </c>
      <c r="G24" s="25">
        <v>0.480769</v>
      </c>
      <c r="H24" s="25">
        <v>1.9230769999999999</v>
      </c>
      <c r="I24" s="25">
        <v>3.3653849999999998</v>
      </c>
      <c r="J24" s="25">
        <v>72.596153999999999</v>
      </c>
      <c r="K24" s="25">
        <v>22.115385</v>
      </c>
    </row>
    <row r="25" spans="1:11" x14ac:dyDescent="0.2">
      <c r="A25" s="19" t="s">
        <v>852</v>
      </c>
      <c r="B25" s="20">
        <v>220</v>
      </c>
      <c r="C25" s="26">
        <v>75.909091000000004</v>
      </c>
      <c r="D25" s="26">
        <v>2.2727270000000002</v>
      </c>
      <c r="E25" s="26">
        <v>3.1818179999999998</v>
      </c>
      <c r="F25" s="26">
        <v>12.272727</v>
      </c>
      <c r="G25" s="26">
        <v>0</v>
      </c>
      <c r="H25" s="26">
        <v>2.7272729999999998</v>
      </c>
      <c r="I25" s="26">
        <v>3.6363639999999999</v>
      </c>
      <c r="J25" s="26">
        <v>78.181818000000007</v>
      </c>
      <c r="K25" s="26">
        <v>15.454545</v>
      </c>
    </row>
    <row r="26" spans="1:11" x14ac:dyDescent="0.2">
      <c r="A26" s="19" t="s">
        <v>853</v>
      </c>
      <c r="B26" s="20">
        <v>226</v>
      </c>
      <c r="C26" s="26">
        <v>79.646017999999998</v>
      </c>
      <c r="D26" s="26">
        <v>2.6548669999999999</v>
      </c>
      <c r="E26" s="26">
        <v>3.5398230000000002</v>
      </c>
      <c r="F26" s="26">
        <v>8.849558</v>
      </c>
      <c r="G26" s="26">
        <v>0.44247799999999998</v>
      </c>
      <c r="H26" s="26">
        <v>0.88495599999999996</v>
      </c>
      <c r="I26" s="26">
        <v>3.9823010000000001</v>
      </c>
      <c r="J26" s="26">
        <v>82.300884999999994</v>
      </c>
      <c r="K26" s="26">
        <v>12.831858</v>
      </c>
    </row>
    <row r="27" spans="1:11" x14ac:dyDescent="0.2">
      <c r="A27" s="19" t="s">
        <v>854</v>
      </c>
      <c r="B27" s="20">
        <v>211</v>
      </c>
      <c r="C27" s="26">
        <v>80.094786999999997</v>
      </c>
      <c r="D27" s="26">
        <v>3.317536</v>
      </c>
      <c r="E27" s="26">
        <v>3.7914690000000002</v>
      </c>
      <c r="F27" s="26">
        <v>6.1611370000000001</v>
      </c>
      <c r="G27" s="26">
        <v>0.47393400000000002</v>
      </c>
      <c r="H27" s="26">
        <v>1.8957349999999999</v>
      </c>
      <c r="I27" s="26">
        <v>4.2654030000000001</v>
      </c>
      <c r="J27" s="26">
        <v>83.412322000000003</v>
      </c>
      <c r="K27" s="26">
        <v>10.426539999999999</v>
      </c>
    </row>
    <row r="28" spans="1:11" x14ac:dyDescent="0.2">
      <c r="A28" s="19" t="s">
        <v>855</v>
      </c>
      <c r="B28" s="20">
        <v>134</v>
      </c>
      <c r="C28" s="26">
        <v>83.582089999999994</v>
      </c>
      <c r="D28" s="26">
        <v>4.4776119999999997</v>
      </c>
      <c r="E28" s="26">
        <v>1.492537</v>
      </c>
      <c r="F28" s="26">
        <v>6.716418</v>
      </c>
      <c r="G28" s="26">
        <v>0</v>
      </c>
      <c r="H28" s="26">
        <v>0</v>
      </c>
      <c r="I28" s="26">
        <v>3.7313429999999999</v>
      </c>
      <c r="J28" s="26">
        <v>88.059701000000004</v>
      </c>
      <c r="K28" s="26">
        <v>8.2089549999999996</v>
      </c>
    </row>
    <row r="29" spans="1:11" x14ac:dyDescent="0.2">
      <c r="A29" s="19" t="s">
        <v>856</v>
      </c>
      <c r="B29" s="20">
        <v>65</v>
      </c>
      <c r="C29" s="26">
        <v>83.076922999999994</v>
      </c>
      <c r="D29" s="26">
        <v>1.538462</v>
      </c>
      <c r="E29" s="26">
        <v>4.6153849999999998</v>
      </c>
      <c r="F29" s="26">
        <v>1.538462</v>
      </c>
      <c r="G29" s="26">
        <v>0</v>
      </c>
      <c r="H29" s="26">
        <v>4.6153849999999998</v>
      </c>
      <c r="I29" s="26">
        <v>4.6153849999999998</v>
      </c>
      <c r="J29" s="26">
        <v>84.615385000000003</v>
      </c>
      <c r="K29" s="26">
        <v>6.1538459999999997</v>
      </c>
    </row>
    <row r="30" spans="1:11" x14ac:dyDescent="0.2">
      <c r="A30" s="19" t="s">
        <v>857</v>
      </c>
      <c r="B30" s="20">
        <v>25</v>
      </c>
      <c r="C30" s="26">
        <v>92</v>
      </c>
      <c r="D30" s="26">
        <v>0</v>
      </c>
      <c r="E30" s="26">
        <v>0</v>
      </c>
      <c r="F30" s="26">
        <v>4</v>
      </c>
      <c r="G30" s="26">
        <v>0</v>
      </c>
      <c r="H30" s="26">
        <v>0</v>
      </c>
      <c r="I30" s="26">
        <v>4</v>
      </c>
      <c r="J30" s="26">
        <v>92</v>
      </c>
      <c r="K30" s="26">
        <v>4</v>
      </c>
    </row>
    <row r="31" spans="1:11" x14ac:dyDescent="0.2">
      <c r="A31" s="19" t="s">
        <v>858</v>
      </c>
      <c r="B31" s="20">
        <v>3</v>
      </c>
      <c r="C31" s="26">
        <v>100</v>
      </c>
      <c r="D31" s="26">
        <v>0</v>
      </c>
      <c r="E31" s="26">
        <v>0</v>
      </c>
      <c r="F31" s="26">
        <v>0</v>
      </c>
      <c r="G31" s="26">
        <v>0</v>
      </c>
      <c r="H31" s="26">
        <v>0</v>
      </c>
      <c r="I31" s="26">
        <v>0</v>
      </c>
      <c r="J31" s="26">
        <v>100</v>
      </c>
      <c r="K31" s="26">
        <v>0</v>
      </c>
    </row>
    <row r="32" spans="1:11" x14ac:dyDescent="0.2">
      <c r="A32" s="19" t="s">
        <v>859</v>
      </c>
      <c r="B32" s="20">
        <v>446</v>
      </c>
      <c r="C32" s="26">
        <v>77.802690999999996</v>
      </c>
      <c r="D32" s="26">
        <v>2.4663680000000001</v>
      </c>
      <c r="E32" s="26">
        <v>3.363229</v>
      </c>
      <c r="F32" s="26">
        <v>10.538117</v>
      </c>
      <c r="G32" s="26">
        <v>0.224215</v>
      </c>
      <c r="H32" s="26">
        <v>1.793722</v>
      </c>
      <c r="I32" s="26">
        <v>3.8116590000000001</v>
      </c>
      <c r="J32" s="26">
        <v>80.269058000000001</v>
      </c>
      <c r="K32" s="26">
        <v>14.125560999999999</v>
      </c>
    </row>
    <row r="33" spans="1:11" x14ac:dyDescent="0.2">
      <c r="A33" s="19" t="s">
        <v>860</v>
      </c>
      <c r="B33" s="20">
        <v>345</v>
      </c>
      <c r="C33" s="26">
        <v>81.449275</v>
      </c>
      <c r="D33" s="26">
        <v>3.768116</v>
      </c>
      <c r="E33" s="26">
        <v>2.8985509999999999</v>
      </c>
      <c r="F33" s="26">
        <v>6.3768120000000001</v>
      </c>
      <c r="G33" s="26">
        <v>0.28985499999999997</v>
      </c>
      <c r="H33" s="26">
        <v>1.1594199999999999</v>
      </c>
      <c r="I33" s="26">
        <v>4.0579710000000002</v>
      </c>
      <c r="J33" s="26">
        <v>85.217391000000006</v>
      </c>
      <c r="K33" s="26">
        <v>9.5652170000000005</v>
      </c>
    </row>
    <row r="34" spans="1:11" x14ac:dyDescent="0.2">
      <c r="A34" s="19" t="s">
        <v>861</v>
      </c>
      <c r="B34" s="20">
        <v>884</v>
      </c>
      <c r="C34" s="26">
        <v>80.090497999999997</v>
      </c>
      <c r="D34" s="26">
        <v>2.8280539999999998</v>
      </c>
      <c r="E34" s="26">
        <v>3.167421</v>
      </c>
      <c r="F34" s="26">
        <v>8.0316740000000006</v>
      </c>
      <c r="G34" s="26">
        <v>0.226244</v>
      </c>
      <c r="H34" s="26">
        <v>1.696833</v>
      </c>
      <c r="I34" s="26">
        <v>3.959276</v>
      </c>
      <c r="J34" s="26">
        <v>82.918552000000005</v>
      </c>
      <c r="K34" s="26">
        <v>11.425338999999999</v>
      </c>
    </row>
    <row r="35" spans="1:11" x14ac:dyDescent="0.2">
      <c r="A35" s="19" t="s">
        <v>862</v>
      </c>
      <c r="B35" s="20">
        <v>438</v>
      </c>
      <c r="C35" s="26">
        <v>82.420090999999999</v>
      </c>
      <c r="D35" s="26">
        <v>3.1963469999999998</v>
      </c>
      <c r="E35" s="26">
        <v>2.9680369999999998</v>
      </c>
      <c r="F35" s="26">
        <v>5.4794520000000002</v>
      </c>
      <c r="G35" s="26">
        <v>0.22831099999999999</v>
      </c>
      <c r="H35" s="26">
        <v>1.598174</v>
      </c>
      <c r="I35" s="26">
        <v>4.1095889999999997</v>
      </c>
      <c r="J35" s="26">
        <v>85.616438000000002</v>
      </c>
      <c r="K35" s="26">
        <v>8.6757989999999996</v>
      </c>
    </row>
    <row r="36" spans="1:11" x14ac:dyDescent="0.2">
      <c r="A36" s="19" t="s">
        <v>863</v>
      </c>
      <c r="B36" s="20">
        <v>93</v>
      </c>
      <c r="C36" s="26">
        <v>86.021505000000005</v>
      </c>
      <c r="D36" s="26">
        <v>1.075269</v>
      </c>
      <c r="E36" s="26">
        <v>3.225806</v>
      </c>
      <c r="F36" s="26">
        <v>2.1505380000000001</v>
      </c>
      <c r="G36" s="26">
        <v>0</v>
      </c>
      <c r="H36" s="26">
        <v>3.225806</v>
      </c>
      <c r="I36" s="26">
        <v>4.301075</v>
      </c>
      <c r="J36" s="26">
        <v>87.096773999999996</v>
      </c>
      <c r="K36" s="26">
        <v>5.3763439999999996</v>
      </c>
    </row>
    <row r="37" spans="1:11" x14ac:dyDescent="0.2">
      <c r="A37" s="18" t="s">
        <v>865</v>
      </c>
      <c r="B37" s="17">
        <v>178</v>
      </c>
      <c r="C37" s="25">
        <v>73.595506</v>
      </c>
      <c r="D37" s="25">
        <v>5.6179779999999999</v>
      </c>
      <c r="E37" s="25">
        <v>1.123596</v>
      </c>
      <c r="F37" s="25">
        <v>14.044943999999999</v>
      </c>
      <c r="G37" s="25">
        <v>1.123596</v>
      </c>
      <c r="H37" s="25">
        <v>1.123596</v>
      </c>
      <c r="I37" s="25">
        <v>3.370787</v>
      </c>
      <c r="J37" s="25">
        <v>79.213482999999997</v>
      </c>
      <c r="K37" s="25">
        <v>16.292134999999998</v>
      </c>
    </row>
    <row r="38" spans="1:11" x14ac:dyDescent="0.2">
      <c r="A38" s="19" t="s">
        <v>852</v>
      </c>
      <c r="B38" s="20">
        <v>212</v>
      </c>
      <c r="C38" s="26">
        <v>77.830189000000004</v>
      </c>
      <c r="D38" s="26">
        <v>4.2452829999999997</v>
      </c>
      <c r="E38" s="26">
        <v>2.8301889999999998</v>
      </c>
      <c r="F38" s="26">
        <v>9.9056599999999992</v>
      </c>
      <c r="G38" s="26">
        <v>0</v>
      </c>
      <c r="H38" s="26">
        <v>1.4150940000000001</v>
      </c>
      <c r="I38" s="26">
        <v>3.7735850000000002</v>
      </c>
      <c r="J38" s="26">
        <v>82.075472000000005</v>
      </c>
      <c r="K38" s="26">
        <v>12.735849</v>
      </c>
    </row>
    <row r="39" spans="1:11" x14ac:dyDescent="0.2">
      <c r="A39" s="19" t="s">
        <v>853</v>
      </c>
      <c r="B39" s="20">
        <v>223</v>
      </c>
      <c r="C39" s="26">
        <v>78.923766999999998</v>
      </c>
      <c r="D39" s="26">
        <v>4.484305</v>
      </c>
      <c r="E39" s="26">
        <v>2.6905830000000002</v>
      </c>
      <c r="F39" s="26">
        <v>7.1748880000000002</v>
      </c>
      <c r="G39" s="26">
        <v>1.345291</v>
      </c>
      <c r="H39" s="26">
        <v>2.6905830000000002</v>
      </c>
      <c r="I39" s="26">
        <v>2.6905830000000002</v>
      </c>
      <c r="J39" s="26">
        <v>83.408072000000004</v>
      </c>
      <c r="K39" s="26">
        <v>11.210762000000001</v>
      </c>
    </row>
    <row r="40" spans="1:11" x14ac:dyDescent="0.2">
      <c r="A40" s="19" t="s">
        <v>854</v>
      </c>
      <c r="B40" s="20">
        <v>216</v>
      </c>
      <c r="C40" s="26">
        <v>77.777777999999998</v>
      </c>
      <c r="D40" s="26">
        <v>2.7777780000000001</v>
      </c>
      <c r="E40" s="26">
        <v>1.8518520000000001</v>
      </c>
      <c r="F40" s="26">
        <v>6.4814809999999996</v>
      </c>
      <c r="G40" s="26">
        <v>2.3148149999999998</v>
      </c>
      <c r="H40" s="26">
        <v>3.7037040000000001</v>
      </c>
      <c r="I40" s="26">
        <v>5.0925929999999999</v>
      </c>
      <c r="J40" s="26">
        <v>80.555555999999996</v>
      </c>
      <c r="K40" s="26">
        <v>10.648148000000001</v>
      </c>
    </row>
    <row r="41" spans="1:11" x14ac:dyDescent="0.2">
      <c r="A41" s="19" t="s">
        <v>855</v>
      </c>
      <c r="B41" s="20">
        <v>140</v>
      </c>
      <c r="C41" s="26">
        <v>82.857142999999994</v>
      </c>
      <c r="D41" s="26">
        <v>2.8571430000000002</v>
      </c>
      <c r="E41" s="26">
        <v>0.71428599999999998</v>
      </c>
      <c r="F41" s="26">
        <v>4.2857139999999996</v>
      </c>
      <c r="G41" s="26">
        <v>2.1428569999999998</v>
      </c>
      <c r="H41" s="26">
        <v>1.428571</v>
      </c>
      <c r="I41" s="26">
        <v>5.7142860000000004</v>
      </c>
      <c r="J41" s="26">
        <v>85.714286000000001</v>
      </c>
      <c r="K41" s="26">
        <v>7.1428570000000002</v>
      </c>
    </row>
    <row r="42" spans="1:11" x14ac:dyDescent="0.2">
      <c r="A42" s="19" t="s">
        <v>856</v>
      </c>
      <c r="B42" s="20">
        <v>72</v>
      </c>
      <c r="C42" s="26">
        <v>77.777777999999998</v>
      </c>
      <c r="D42" s="26">
        <v>4.1666670000000003</v>
      </c>
      <c r="E42" s="26">
        <v>2.7777780000000001</v>
      </c>
      <c r="F42" s="26">
        <v>6.9444439999999998</v>
      </c>
      <c r="G42" s="26">
        <v>0</v>
      </c>
      <c r="H42" s="26">
        <v>4.1666670000000003</v>
      </c>
      <c r="I42" s="26">
        <v>4.1666670000000003</v>
      </c>
      <c r="J42" s="26">
        <v>81.944444000000004</v>
      </c>
      <c r="K42" s="26">
        <v>9.7222220000000004</v>
      </c>
    </row>
    <row r="43" spans="1:11" x14ac:dyDescent="0.2">
      <c r="A43" s="19" t="s">
        <v>857</v>
      </c>
      <c r="B43" s="20">
        <v>46</v>
      </c>
      <c r="C43" s="26">
        <v>89.130435000000006</v>
      </c>
      <c r="D43" s="26">
        <v>2.1739130000000002</v>
      </c>
      <c r="E43" s="26">
        <v>0</v>
      </c>
      <c r="F43" s="26">
        <v>0</v>
      </c>
      <c r="G43" s="26">
        <v>0</v>
      </c>
      <c r="H43" s="26">
        <v>6.5217390000000002</v>
      </c>
      <c r="I43" s="26">
        <v>2.1739130000000002</v>
      </c>
      <c r="J43" s="26">
        <v>91.304348000000005</v>
      </c>
      <c r="K43" s="26">
        <v>0</v>
      </c>
    </row>
    <row r="44" spans="1:11" x14ac:dyDescent="0.2">
      <c r="A44" s="19" t="s">
        <v>858</v>
      </c>
      <c r="B44" s="20">
        <v>8</v>
      </c>
      <c r="C44" s="26">
        <v>100</v>
      </c>
      <c r="D44" s="26">
        <v>0</v>
      </c>
      <c r="E44" s="26">
        <v>0</v>
      </c>
      <c r="F44" s="26">
        <v>0</v>
      </c>
      <c r="G44" s="26">
        <v>0</v>
      </c>
      <c r="H44" s="26">
        <v>0</v>
      </c>
      <c r="I44" s="26">
        <v>0</v>
      </c>
      <c r="J44" s="26">
        <v>100</v>
      </c>
      <c r="K44" s="26">
        <v>0</v>
      </c>
    </row>
    <row r="45" spans="1:11" x14ac:dyDescent="0.2">
      <c r="A45" s="19" t="s">
        <v>859</v>
      </c>
      <c r="B45" s="20">
        <v>435</v>
      </c>
      <c r="C45" s="26">
        <v>78.390805</v>
      </c>
      <c r="D45" s="26">
        <v>4.3678160000000004</v>
      </c>
      <c r="E45" s="26">
        <v>2.7586210000000002</v>
      </c>
      <c r="F45" s="26">
        <v>8.5057469999999995</v>
      </c>
      <c r="G45" s="26">
        <v>0.68965500000000002</v>
      </c>
      <c r="H45" s="26">
        <v>2.0689660000000001</v>
      </c>
      <c r="I45" s="26">
        <v>3.218391</v>
      </c>
      <c r="J45" s="26">
        <v>82.758621000000005</v>
      </c>
      <c r="K45" s="26">
        <v>11.954022999999999</v>
      </c>
    </row>
    <row r="46" spans="1:11" x14ac:dyDescent="0.2">
      <c r="A46" s="19" t="s">
        <v>860</v>
      </c>
      <c r="B46" s="20">
        <v>356</v>
      </c>
      <c r="C46" s="26">
        <v>79.775281000000007</v>
      </c>
      <c r="D46" s="26">
        <v>2.808989</v>
      </c>
      <c r="E46" s="26">
        <v>1.4044939999999999</v>
      </c>
      <c r="F46" s="26">
        <v>5.6179779999999999</v>
      </c>
      <c r="G46" s="26">
        <v>2.2471909999999999</v>
      </c>
      <c r="H46" s="26">
        <v>2.808989</v>
      </c>
      <c r="I46" s="26">
        <v>5.3370790000000001</v>
      </c>
      <c r="J46" s="26">
        <v>82.584270000000004</v>
      </c>
      <c r="K46" s="26">
        <v>9.2696629999999995</v>
      </c>
    </row>
    <row r="47" spans="1:11" x14ac:dyDescent="0.2">
      <c r="A47" s="19" t="s">
        <v>861</v>
      </c>
      <c r="B47" s="20">
        <v>917</v>
      </c>
      <c r="C47" s="26">
        <v>79.607415000000003</v>
      </c>
      <c r="D47" s="26">
        <v>3.5986910000000001</v>
      </c>
      <c r="E47" s="26">
        <v>2.071974</v>
      </c>
      <c r="F47" s="26">
        <v>6.7611780000000001</v>
      </c>
      <c r="G47" s="26">
        <v>1.1995640000000001</v>
      </c>
      <c r="H47" s="26">
        <v>2.7262810000000002</v>
      </c>
      <c r="I47" s="26">
        <v>4.0348959999999998</v>
      </c>
      <c r="J47" s="26">
        <v>83.206107000000003</v>
      </c>
      <c r="K47" s="26">
        <v>10.032715</v>
      </c>
    </row>
    <row r="48" spans="1:11" x14ac:dyDescent="0.2">
      <c r="A48" s="19" t="s">
        <v>862</v>
      </c>
      <c r="B48" s="20">
        <v>482</v>
      </c>
      <c r="C48" s="26">
        <v>80.705393999999998</v>
      </c>
      <c r="D48" s="26">
        <v>2.9045640000000001</v>
      </c>
      <c r="E48" s="26">
        <v>1.4522820000000001</v>
      </c>
      <c r="F48" s="26">
        <v>5.1867219999999996</v>
      </c>
      <c r="G48" s="26">
        <v>1.659751</v>
      </c>
      <c r="H48" s="26">
        <v>3.319502</v>
      </c>
      <c r="I48" s="26">
        <v>4.7717840000000002</v>
      </c>
      <c r="J48" s="26">
        <v>83.609959000000003</v>
      </c>
      <c r="K48" s="26">
        <v>8.2987549999999999</v>
      </c>
    </row>
    <row r="49" spans="1:11" x14ac:dyDescent="0.2">
      <c r="A49" s="19" t="s">
        <v>863</v>
      </c>
      <c r="B49" s="20">
        <v>126</v>
      </c>
      <c r="C49" s="26">
        <v>83.333332999999996</v>
      </c>
      <c r="D49" s="26">
        <v>3.1746029999999998</v>
      </c>
      <c r="E49" s="26">
        <v>1.587302</v>
      </c>
      <c r="F49" s="26">
        <v>3.9682539999999999</v>
      </c>
      <c r="G49" s="26">
        <v>0</v>
      </c>
      <c r="H49" s="26">
        <v>4.7619049999999996</v>
      </c>
      <c r="I49" s="26">
        <v>3.1746029999999998</v>
      </c>
      <c r="J49" s="26">
        <v>86.507936999999998</v>
      </c>
      <c r="K49" s="26">
        <v>5.5555560000000002</v>
      </c>
    </row>
    <row r="50" spans="1:11" x14ac:dyDescent="0.2">
      <c r="A50" s="18" t="s">
        <v>866</v>
      </c>
      <c r="B50" s="18"/>
      <c r="C50" s="18"/>
      <c r="D50" s="18"/>
      <c r="E50" s="18"/>
      <c r="F50" s="18"/>
      <c r="G50" s="18"/>
      <c r="H50" s="18"/>
      <c r="I50" s="18"/>
      <c r="J50" s="18"/>
      <c r="K50" s="18"/>
    </row>
    <row r="51" spans="1:11" x14ac:dyDescent="0.2">
      <c r="A51" s="19" t="s">
        <v>130</v>
      </c>
      <c r="B51" s="20">
        <v>151</v>
      </c>
      <c r="C51" s="26">
        <v>54.966887</v>
      </c>
      <c r="D51" s="26">
        <v>3.311258</v>
      </c>
      <c r="E51" s="26">
        <v>3.9735100000000001</v>
      </c>
      <c r="F51" s="26">
        <v>28.476821000000001</v>
      </c>
      <c r="G51" s="26">
        <v>2.6490070000000001</v>
      </c>
      <c r="H51" s="26">
        <v>5.2980130000000001</v>
      </c>
      <c r="I51" s="26">
        <v>1.324503</v>
      </c>
      <c r="J51" s="26">
        <v>58.278146</v>
      </c>
      <c r="K51" s="26">
        <v>35.099338000000003</v>
      </c>
    </row>
    <row r="52" spans="1:11" x14ac:dyDescent="0.2">
      <c r="A52" s="19" t="s">
        <v>131</v>
      </c>
      <c r="B52" s="20">
        <v>1446</v>
      </c>
      <c r="C52" s="26">
        <v>85.615491000000006</v>
      </c>
      <c r="D52" s="26">
        <v>3.8035960000000002</v>
      </c>
      <c r="E52" s="26">
        <v>2.4204699999999999</v>
      </c>
      <c r="F52" s="26">
        <v>5.1867219999999996</v>
      </c>
      <c r="G52" s="26">
        <v>0.55325000000000002</v>
      </c>
      <c r="H52" s="26">
        <v>1.3831260000000001</v>
      </c>
      <c r="I52" s="26">
        <v>1.037344</v>
      </c>
      <c r="J52" s="26">
        <v>89.419087000000005</v>
      </c>
      <c r="K52" s="26">
        <v>8.1604430000000008</v>
      </c>
    </row>
    <row r="53" spans="1:11" x14ac:dyDescent="0.2">
      <c r="A53" s="19" t="s">
        <v>392</v>
      </c>
      <c r="B53" s="20">
        <v>150</v>
      </c>
      <c r="C53" s="26">
        <v>57.333333000000003</v>
      </c>
      <c r="D53" s="26">
        <v>4</v>
      </c>
      <c r="E53" s="26">
        <v>6.6666670000000003</v>
      </c>
      <c r="F53" s="26">
        <v>24.666667</v>
      </c>
      <c r="G53" s="26">
        <v>2</v>
      </c>
      <c r="H53" s="26">
        <v>4.6666670000000003</v>
      </c>
      <c r="I53" s="26">
        <v>0.66666700000000001</v>
      </c>
      <c r="J53" s="26">
        <v>61.333333000000003</v>
      </c>
      <c r="K53" s="26">
        <v>33.333333000000003</v>
      </c>
    </row>
    <row r="54" spans="1:11" x14ac:dyDescent="0.2">
      <c r="A54" s="19" t="s">
        <v>132</v>
      </c>
      <c r="B54" s="20">
        <v>372</v>
      </c>
      <c r="C54" s="26">
        <v>81.182795999999996</v>
      </c>
      <c r="D54" s="26">
        <v>2.6881719999999998</v>
      </c>
      <c r="E54" s="26">
        <v>1.612903</v>
      </c>
      <c r="F54" s="26">
        <v>9.946237</v>
      </c>
      <c r="G54" s="26">
        <v>0.26881699999999997</v>
      </c>
      <c r="H54" s="26">
        <v>2.9569890000000001</v>
      </c>
      <c r="I54" s="26">
        <v>1.3440859999999999</v>
      </c>
      <c r="J54" s="26">
        <v>83.870968000000005</v>
      </c>
      <c r="K54" s="26">
        <v>11.827957</v>
      </c>
    </row>
    <row r="55" spans="1:11" x14ac:dyDescent="0.2">
      <c r="A55" s="19" t="s">
        <v>867</v>
      </c>
      <c r="B55" s="20">
        <v>69</v>
      </c>
      <c r="C55" s="26">
        <v>4.3478260000000004</v>
      </c>
      <c r="D55" s="26">
        <v>0</v>
      </c>
      <c r="E55" s="26">
        <v>2.8985509999999999</v>
      </c>
      <c r="F55" s="26">
        <v>2.8985509999999999</v>
      </c>
      <c r="G55" s="26">
        <v>0</v>
      </c>
      <c r="H55" s="26">
        <v>0</v>
      </c>
      <c r="I55" s="26">
        <v>89.855072000000007</v>
      </c>
      <c r="J55" s="26">
        <v>4.3478260000000004</v>
      </c>
      <c r="K55" s="26">
        <v>5.7971009999999996</v>
      </c>
    </row>
    <row r="56" spans="1:11" x14ac:dyDescent="0.2">
      <c r="A56" s="18" t="s">
        <v>133</v>
      </c>
      <c r="B56" s="17">
        <v>92</v>
      </c>
      <c r="C56" s="25">
        <v>52.173912999999999</v>
      </c>
      <c r="D56" s="25">
        <v>2.1739130000000002</v>
      </c>
      <c r="E56" s="25">
        <v>5.4347830000000004</v>
      </c>
      <c r="F56" s="25">
        <v>32.608696000000002</v>
      </c>
      <c r="G56" s="25">
        <v>1.086957</v>
      </c>
      <c r="H56" s="25">
        <v>4.3478260000000004</v>
      </c>
      <c r="I56" s="25">
        <v>2.1739130000000002</v>
      </c>
      <c r="J56" s="25">
        <v>54.347825999999998</v>
      </c>
      <c r="K56" s="25">
        <v>39.130434999999999</v>
      </c>
    </row>
    <row r="57" spans="1:11" x14ac:dyDescent="0.2">
      <c r="A57" s="19" t="s">
        <v>134</v>
      </c>
      <c r="B57" s="20">
        <v>813</v>
      </c>
      <c r="C57" s="26">
        <v>85.362853999999999</v>
      </c>
      <c r="D57" s="26">
        <v>3.6900369999999998</v>
      </c>
      <c r="E57" s="26">
        <v>2.9520300000000002</v>
      </c>
      <c r="F57" s="26">
        <v>5.7810579999999998</v>
      </c>
      <c r="G57" s="26">
        <v>0.123001</v>
      </c>
      <c r="H57" s="26">
        <v>1.599016</v>
      </c>
      <c r="I57" s="26">
        <v>0.49200500000000003</v>
      </c>
      <c r="J57" s="26">
        <v>89.052891000000002</v>
      </c>
      <c r="K57" s="26">
        <v>8.8560890000000008</v>
      </c>
    </row>
    <row r="58" spans="1:11" x14ac:dyDescent="0.2">
      <c r="A58" s="19" t="s">
        <v>393</v>
      </c>
      <c r="B58" s="20">
        <v>65</v>
      </c>
      <c r="C58" s="26">
        <v>64.615385000000003</v>
      </c>
      <c r="D58" s="26">
        <v>1.538462</v>
      </c>
      <c r="E58" s="26">
        <v>9.2307690000000004</v>
      </c>
      <c r="F58" s="26">
        <v>21.538461999999999</v>
      </c>
      <c r="G58" s="26">
        <v>1.538462</v>
      </c>
      <c r="H58" s="26">
        <v>1.538462</v>
      </c>
      <c r="I58" s="26">
        <v>0</v>
      </c>
      <c r="J58" s="26">
        <v>66.153846000000001</v>
      </c>
      <c r="K58" s="26">
        <v>32.307692000000003</v>
      </c>
    </row>
    <row r="59" spans="1:11" x14ac:dyDescent="0.2">
      <c r="A59" s="19" t="s">
        <v>135</v>
      </c>
      <c r="B59" s="20">
        <v>83</v>
      </c>
      <c r="C59" s="26">
        <v>79.518072000000004</v>
      </c>
      <c r="D59" s="26">
        <v>0</v>
      </c>
      <c r="E59" s="26">
        <v>1.2048190000000001</v>
      </c>
      <c r="F59" s="26">
        <v>16.867470000000001</v>
      </c>
      <c r="G59" s="26">
        <v>0</v>
      </c>
      <c r="H59" s="26">
        <v>1.2048190000000001</v>
      </c>
      <c r="I59" s="26">
        <v>1.2048190000000001</v>
      </c>
      <c r="J59" s="26">
        <v>79.518072000000004</v>
      </c>
      <c r="K59" s="26">
        <v>18.072289000000001</v>
      </c>
    </row>
    <row r="60" spans="1:11" x14ac:dyDescent="0.2">
      <c r="A60" s="19" t="s">
        <v>868</v>
      </c>
      <c r="B60" s="20">
        <v>39</v>
      </c>
      <c r="C60" s="26">
        <v>2.5641029999999998</v>
      </c>
      <c r="D60" s="26">
        <v>0</v>
      </c>
      <c r="E60" s="26">
        <v>2.5641029999999998</v>
      </c>
      <c r="F60" s="26">
        <v>5.1282050000000003</v>
      </c>
      <c r="G60" s="26">
        <v>0</v>
      </c>
      <c r="H60" s="26">
        <v>0</v>
      </c>
      <c r="I60" s="26">
        <v>89.743589999999998</v>
      </c>
      <c r="J60" s="26">
        <v>2.5641029999999998</v>
      </c>
      <c r="K60" s="26">
        <v>7.6923079999999997</v>
      </c>
    </row>
    <row r="61" spans="1:11" x14ac:dyDescent="0.2">
      <c r="A61" s="18" t="s">
        <v>136</v>
      </c>
      <c r="B61" s="17">
        <v>59</v>
      </c>
      <c r="C61" s="25">
        <v>59.322034000000002</v>
      </c>
      <c r="D61" s="25">
        <v>5.084746</v>
      </c>
      <c r="E61" s="25">
        <v>1.6949149999999999</v>
      </c>
      <c r="F61" s="25">
        <v>22.033898000000001</v>
      </c>
      <c r="G61" s="25">
        <v>5.084746</v>
      </c>
      <c r="H61" s="25">
        <v>6.7796609999999999</v>
      </c>
      <c r="I61" s="25">
        <v>0</v>
      </c>
      <c r="J61" s="25">
        <v>64.406779999999998</v>
      </c>
      <c r="K61" s="25">
        <v>28.813559000000001</v>
      </c>
    </row>
    <row r="62" spans="1:11" x14ac:dyDescent="0.2">
      <c r="A62" s="19" t="s">
        <v>134</v>
      </c>
      <c r="B62" s="20">
        <v>632</v>
      </c>
      <c r="C62" s="26">
        <v>86.075948999999994</v>
      </c>
      <c r="D62" s="26">
        <v>3.9556960000000001</v>
      </c>
      <c r="E62" s="26">
        <v>1.5822780000000001</v>
      </c>
      <c r="F62" s="26">
        <v>4.4303800000000004</v>
      </c>
      <c r="G62" s="26">
        <v>1.1075950000000001</v>
      </c>
      <c r="H62" s="26">
        <v>1.1075950000000001</v>
      </c>
      <c r="I62" s="26">
        <v>1.7405060000000001</v>
      </c>
      <c r="J62" s="26">
        <v>90.031645999999995</v>
      </c>
      <c r="K62" s="26">
        <v>7.1202529999999999</v>
      </c>
    </row>
    <row r="63" spans="1:11" x14ac:dyDescent="0.2">
      <c r="A63" s="19" t="s">
        <v>393</v>
      </c>
      <c r="B63" s="20">
        <v>85</v>
      </c>
      <c r="C63" s="26">
        <v>51.764705999999997</v>
      </c>
      <c r="D63" s="26">
        <v>5.8823530000000002</v>
      </c>
      <c r="E63" s="26">
        <v>4.7058819999999999</v>
      </c>
      <c r="F63" s="26">
        <v>27.058824000000001</v>
      </c>
      <c r="G63" s="26">
        <v>2.3529409999999999</v>
      </c>
      <c r="H63" s="26">
        <v>7.0588240000000004</v>
      </c>
      <c r="I63" s="26">
        <v>1.176471</v>
      </c>
      <c r="J63" s="26">
        <v>57.647058999999999</v>
      </c>
      <c r="K63" s="26">
        <v>34.117646999999998</v>
      </c>
    </row>
    <row r="64" spans="1:11" x14ac:dyDescent="0.2">
      <c r="A64" s="19" t="s">
        <v>135</v>
      </c>
      <c r="B64" s="20">
        <v>289</v>
      </c>
      <c r="C64" s="26">
        <v>81.660899999999998</v>
      </c>
      <c r="D64" s="26">
        <v>3.4602080000000002</v>
      </c>
      <c r="E64" s="26">
        <v>1.7301040000000001</v>
      </c>
      <c r="F64" s="26">
        <v>7.9584780000000004</v>
      </c>
      <c r="G64" s="26">
        <v>0.34602100000000002</v>
      </c>
      <c r="H64" s="26">
        <v>3.4602080000000002</v>
      </c>
      <c r="I64" s="26">
        <v>1.384083</v>
      </c>
      <c r="J64" s="26">
        <v>85.121106999999995</v>
      </c>
      <c r="K64" s="26">
        <v>10.034602</v>
      </c>
    </row>
    <row r="65" spans="1:11" x14ac:dyDescent="0.2">
      <c r="A65" s="19" t="s">
        <v>868</v>
      </c>
      <c r="B65" s="20">
        <v>30</v>
      </c>
      <c r="C65" s="26">
        <v>6.6666670000000003</v>
      </c>
      <c r="D65" s="26">
        <v>0</v>
      </c>
      <c r="E65" s="26">
        <v>3.3333330000000001</v>
      </c>
      <c r="F65" s="26">
        <v>0</v>
      </c>
      <c r="G65" s="26">
        <v>0</v>
      </c>
      <c r="H65" s="26">
        <v>0</v>
      </c>
      <c r="I65" s="26">
        <v>90</v>
      </c>
      <c r="J65" s="26">
        <v>6.6666670000000003</v>
      </c>
      <c r="K65" s="26">
        <v>3.3333330000000001</v>
      </c>
    </row>
    <row r="66" spans="1:11" x14ac:dyDescent="0.2">
      <c r="A66" s="18" t="s">
        <v>869</v>
      </c>
      <c r="B66" s="18"/>
      <c r="C66" s="18"/>
      <c r="D66" s="18"/>
      <c r="E66" s="18"/>
      <c r="F66" s="18"/>
      <c r="G66" s="18"/>
      <c r="H66" s="18"/>
      <c r="I66" s="18"/>
      <c r="J66" s="18"/>
      <c r="K66" s="18"/>
    </row>
    <row r="67" spans="1:11" x14ac:dyDescent="0.2">
      <c r="A67" s="19" t="s">
        <v>870</v>
      </c>
      <c r="B67" s="20">
        <v>366</v>
      </c>
      <c r="C67" s="26">
        <v>59.289617</v>
      </c>
      <c r="D67" s="26">
        <v>3.278689</v>
      </c>
      <c r="E67" s="26">
        <v>3.8251369999999998</v>
      </c>
      <c r="F67" s="26">
        <v>27.595628000000001</v>
      </c>
      <c r="G67" s="26">
        <v>1.6393439999999999</v>
      </c>
      <c r="H67" s="26">
        <v>2.73224</v>
      </c>
      <c r="I67" s="26">
        <v>1.6393439999999999</v>
      </c>
      <c r="J67" s="26">
        <v>62.568306</v>
      </c>
      <c r="K67" s="26">
        <v>33.060108999999997</v>
      </c>
    </row>
    <row r="68" spans="1:11" x14ac:dyDescent="0.2">
      <c r="A68" s="19" t="s">
        <v>871</v>
      </c>
      <c r="B68" s="20">
        <v>1212</v>
      </c>
      <c r="C68" s="26">
        <v>86.386139</v>
      </c>
      <c r="D68" s="26">
        <v>3.9603959999999998</v>
      </c>
      <c r="E68" s="26">
        <v>2.4752480000000001</v>
      </c>
      <c r="F68" s="26">
        <v>4.9504950000000001</v>
      </c>
      <c r="G68" s="26">
        <v>0.49504999999999999</v>
      </c>
      <c r="H68" s="26">
        <v>1.2376240000000001</v>
      </c>
      <c r="I68" s="26">
        <v>0.49504999999999999</v>
      </c>
      <c r="J68" s="26">
        <v>90.346535000000003</v>
      </c>
      <c r="K68" s="26">
        <v>7.9207919999999996</v>
      </c>
    </row>
    <row r="69" spans="1:11" x14ac:dyDescent="0.2">
      <c r="A69" s="19" t="s">
        <v>137</v>
      </c>
      <c r="B69" s="20">
        <v>112</v>
      </c>
      <c r="C69" s="26">
        <v>89.285713999999999</v>
      </c>
      <c r="D69" s="26">
        <v>0.89285700000000001</v>
      </c>
      <c r="E69" s="26">
        <v>6.25</v>
      </c>
      <c r="F69" s="26">
        <v>3.5714290000000002</v>
      </c>
      <c r="G69" s="26">
        <v>0</v>
      </c>
      <c r="H69" s="26">
        <v>0</v>
      </c>
      <c r="I69" s="26">
        <v>0</v>
      </c>
      <c r="J69" s="26">
        <v>90.178571000000005</v>
      </c>
      <c r="K69" s="26">
        <v>9.8214290000000002</v>
      </c>
    </row>
    <row r="70" spans="1:11" x14ac:dyDescent="0.2">
      <c r="A70" s="19" t="s">
        <v>138</v>
      </c>
      <c r="B70" s="20">
        <v>673</v>
      </c>
      <c r="C70" s="26">
        <v>86.924220000000005</v>
      </c>
      <c r="D70" s="26">
        <v>2.6745909999999999</v>
      </c>
      <c r="E70" s="26">
        <v>1.9316489999999999</v>
      </c>
      <c r="F70" s="26">
        <v>5.0520060000000004</v>
      </c>
      <c r="G70" s="26">
        <v>0.29717700000000002</v>
      </c>
      <c r="H70" s="26">
        <v>2.5260030000000002</v>
      </c>
      <c r="I70" s="26">
        <v>0.59435400000000005</v>
      </c>
      <c r="J70" s="26">
        <v>89.598810999999998</v>
      </c>
      <c r="K70" s="26">
        <v>7.2808320000000002</v>
      </c>
    </row>
    <row r="71" spans="1:11" x14ac:dyDescent="0.2">
      <c r="A71" s="19" t="s">
        <v>872</v>
      </c>
      <c r="B71" s="20">
        <v>75</v>
      </c>
      <c r="C71" s="26">
        <v>72</v>
      </c>
      <c r="D71" s="26">
        <v>4</v>
      </c>
      <c r="E71" s="26">
        <v>2.6666669999999999</v>
      </c>
      <c r="F71" s="26">
        <v>2.6666669999999999</v>
      </c>
      <c r="G71" s="26">
        <v>1.3333330000000001</v>
      </c>
      <c r="H71" s="26">
        <v>16</v>
      </c>
      <c r="I71" s="26">
        <v>1.3333330000000001</v>
      </c>
      <c r="J71" s="26">
        <v>76</v>
      </c>
      <c r="K71" s="26">
        <v>6.6666670000000003</v>
      </c>
    </row>
    <row r="72" spans="1:11" x14ac:dyDescent="0.2">
      <c r="A72" s="19" t="s">
        <v>873</v>
      </c>
      <c r="B72" s="20">
        <v>178</v>
      </c>
      <c r="C72" s="26">
        <v>52.247191000000001</v>
      </c>
      <c r="D72" s="26">
        <v>2.808989</v>
      </c>
      <c r="E72" s="26">
        <v>1.123596</v>
      </c>
      <c r="F72" s="26">
        <v>2.808989</v>
      </c>
      <c r="G72" s="26">
        <v>0.56179800000000002</v>
      </c>
      <c r="H72" s="26">
        <v>1.123596</v>
      </c>
      <c r="I72" s="26">
        <v>39.325842999999999</v>
      </c>
      <c r="J72" s="26">
        <v>55.056179999999998</v>
      </c>
      <c r="K72" s="26">
        <v>4.4943819999999999</v>
      </c>
    </row>
    <row r="73" spans="1:11" x14ac:dyDescent="0.2">
      <c r="A73" s="19" t="s">
        <v>1441</v>
      </c>
      <c r="B73" s="20">
        <v>1644</v>
      </c>
      <c r="C73" s="26">
        <v>85.279804999999996</v>
      </c>
      <c r="D73" s="26">
        <v>3.5888080000000002</v>
      </c>
      <c r="E73" s="26">
        <v>2.6155719999999998</v>
      </c>
      <c r="F73" s="26">
        <v>5.3527979999999999</v>
      </c>
      <c r="G73" s="26">
        <v>0.54744499999999996</v>
      </c>
      <c r="H73" s="26">
        <v>2.068127</v>
      </c>
      <c r="I73" s="26">
        <v>0.54744499999999996</v>
      </c>
      <c r="J73" s="26">
        <v>88.868612999999996</v>
      </c>
      <c r="K73" s="26">
        <v>8.5158149999999999</v>
      </c>
    </row>
    <row r="74" spans="1:11" x14ac:dyDescent="0.2">
      <c r="A74" s="18" t="s">
        <v>874</v>
      </c>
      <c r="B74" s="18"/>
      <c r="C74" s="18"/>
      <c r="D74" s="18"/>
      <c r="E74" s="18"/>
      <c r="F74" s="18"/>
      <c r="G74" s="18"/>
      <c r="H74" s="18"/>
      <c r="I74" s="18"/>
      <c r="J74" s="18"/>
      <c r="K74" s="18"/>
    </row>
    <row r="75" spans="1:11" x14ac:dyDescent="0.2">
      <c r="A75" s="21" t="s">
        <v>875</v>
      </c>
      <c r="B75" s="34">
        <v>366</v>
      </c>
      <c r="C75" s="30">
        <v>59.289617</v>
      </c>
      <c r="D75" s="30">
        <v>3.278689</v>
      </c>
      <c r="E75" s="30">
        <v>3.8251369999999998</v>
      </c>
      <c r="F75" s="30">
        <v>27.595628000000001</v>
      </c>
      <c r="G75" s="30">
        <v>1.6393439999999999</v>
      </c>
      <c r="H75" s="30">
        <v>2.73224</v>
      </c>
      <c r="I75" s="30">
        <v>1.6393439999999999</v>
      </c>
      <c r="J75" s="30">
        <v>62.568306</v>
      </c>
      <c r="K75" s="30">
        <v>33.060108999999997</v>
      </c>
    </row>
    <row r="76" spans="1:11" x14ac:dyDescent="0.2">
      <c r="A76" s="21" t="s">
        <v>876</v>
      </c>
      <c r="B76" s="34">
        <v>954</v>
      </c>
      <c r="C76" s="30">
        <v>83.018867999999998</v>
      </c>
      <c r="D76" s="30">
        <v>4.6121590000000001</v>
      </c>
      <c r="E76" s="30">
        <v>2.9350100000000001</v>
      </c>
      <c r="F76" s="30">
        <v>6.9182389999999998</v>
      </c>
      <c r="G76" s="30">
        <v>0.73375299999999999</v>
      </c>
      <c r="H76" s="30">
        <v>1.3626830000000001</v>
      </c>
      <c r="I76" s="30">
        <v>0.41928700000000002</v>
      </c>
      <c r="J76" s="30">
        <v>87.631027000000003</v>
      </c>
      <c r="K76" s="30">
        <v>10.587002</v>
      </c>
    </row>
    <row r="77" spans="1:11" x14ac:dyDescent="0.2">
      <c r="A77" s="19" t="s">
        <v>877</v>
      </c>
      <c r="B77" s="20">
        <v>345</v>
      </c>
      <c r="C77" s="26">
        <v>87.826087000000001</v>
      </c>
      <c r="D77" s="26">
        <v>2.3188409999999999</v>
      </c>
      <c r="E77" s="26">
        <v>2.3188409999999999</v>
      </c>
      <c r="F77" s="26">
        <v>3.768116</v>
      </c>
      <c r="G77" s="26">
        <v>0</v>
      </c>
      <c r="H77" s="26">
        <v>2.6086960000000001</v>
      </c>
      <c r="I77" s="26">
        <v>1.1594199999999999</v>
      </c>
      <c r="J77" s="26">
        <v>90.144927999999993</v>
      </c>
      <c r="K77" s="26">
        <v>6.086957</v>
      </c>
    </row>
    <row r="78" spans="1:11" x14ac:dyDescent="0.2">
      <c r="A78" s="19" t="s">
        <v>878</v>
      </c>
      <c r="B78" s="20">
        <v>141</v>
      </c>
      <c r="C78" s="26">
        <v>90.070921999999996</v>
      </c>
      <c r="D78" s="26">
        <v>0.70921999999999996</v>
      </c>
      <c r="E78" s="26">
        <v>2.8368790000000002</v>
      </c>
      <c r="F78" s="26">
        <v>3.5460989999999999</v>
      </c>
      <c r="G78" s="26">
        <v>0</v>
      </c>
      <c r="H78" s="26">
        <v>2.1276600000000001</v>
      </c>
      <c r="I78" s="26">
        <v>0.70921999999999996</v>
      </c>
      <c r="J78" s="26">
        <v>90.780141999999998</v>
      </c>
      <c r="K78" s="26">
        <v>6.3829789999999997</v>
      </c>
    </row>
    <row r="79" spans="1:11" x14ac:dyDescent="0.2">
      <c r="A79" s="19" t="s">
        <v>879</v>
      </c>
      <c r="B79" s="20">
        <v>56</v>
      </c>
      <c r="C79" s="26">
        <v>91.071428999999995</v>
      </c>
      <c r="D79" s="26">
        <v>3.5714290000000002</v>
      </c>
      <c r="E79" s="26">
        <v>0</v>
      </c>
      <c r="F79" s="26">
        <v>1.785714</v>
      </c>
      <c r="G79" s="26">
        <v>0</v>
      </c>
      <c r="H79" s="26">
        <v>3.5714290000000002</v>
      </c>
      <c r="I79" s="26">
        <v>0</v>
      </c>
      <c r="J79" s="26">
        <v>94.642857000000006</v>
      </c>
      <c r="K79" s="26">
        <v>1.785714</v>
      </c>
    </row>
    <row r="80" spans="1:11" x14ac:dyDescent="0.2">
      <c r="A80" s="19" t="s">
        <v>880</v>
      </c>
      <c r="B80" s="20">
        <v>48</v>
      </c>
      <c r="C80" s="26">
        <v>95.833332999999996</v>
      </c>
      <c r="D80" s="26">
        <v>0</v>
      </c>
      <c r="E80" s="26">
        <v>0</v>
      </c>
      <c r="F80" s="26">
        <v>0</v>
      </c>
      <c r="G80" s="26">
        <v>0</v>
      </c>
      <c r="H80" s="26">
        <v>4.1666670000000003</v>
      </c>
      <c r="I80" s="26">
        <v>0</v>
      </c>
      <c r="J80" s="26">
        <v>95.833332999999996</v>
      </c>
      <c r="K80" s="26">
        <v>0</v>
      </c>
    </row>
    <row r="81" spans="1:11" x14ac:dyDescent="0.2">
      <c r="A81" s="19" t="s">
        <v>881</v>
      </c>
      <c r="B81" s="20">
        <v>20</v>
      </c>
      <c r="C81" s="26">
        <v>90</v>
      </c>
      <c r="D81" s="26">
        <v>0</v>
      </c>
      <c r="E81" s="26">
        <v>0</v>
      </c>
      <c r="F81" s="26">
        <v>0</v>
      </c>
      <c r="G81" s="26">
        <v>0</v>
      </c>
      <c r="H81" s="26">
        <v>10</v>
      </c>
      <c r="I81" s="26">
        <v>0</v>
      </c>
      <c r="J81" s="26">
        <v>90</v>
      </c>
      <c r="K81" s="26">
        <v>0</v>
      </c>
    </row>
    <row r="82" spans="1:11" x14ac:dyDescent="0.2">
      <c r="A82" s="19" t="s">
        <v>882</v>
      </c>
      <c r="B82" s="20">
        <v>4</v>
      </c>
      <c r="C82" s="26">
        <v>100</v>
      </c>
      <c r="D82" s="26">
        <v>0</v>
      </c>
      <c r="E82" s="26">
        <v>0</v>
      </c>
      <c r="F82" s="26">
        <v>0</v>
      </c>
      <c r="G82" s="26">
        <v>0</v>
      </c>
      <c r="H82" s="26">
        <v>0</v>
      </c>
      <c r="I82" s="26">
        <v>0</v>
      </c>
      <c r="J82" s="26">
        <v>100</v>
      </c>
      <c r="K82" s="26">
        <v>0</v>
      </c>
    </row>
    <row r="83" spans="1:11" x14ac:dyDescent="0.2">
      <c r="A83" s="19" t="s">
        <v>883</v>
      </c>
      <c r="B83" s="20">
        <v>2</v>
      </c>
      <c r="C83" s="26">
        <v>100</v>
      </c>
      <c r="D83" s="26">
        <v>0</v>
      </c>
      <c r="E83" s="26">
        <v>0</v>
      </c>
      <c r="F83" s="26">
        <v>0</v>
      </c>
      <c r="G83" s="26">
        <v>0</v>
      </c>
      <c r="H83" s="26">
        <v>0</v>
      </c>
      <c r="I83" s="26">
        <v>0</v>
      </c>
      <c r="J83" s="26">
        <v>100</v>
      </c>
      <c r="K83" s="26">
        <v>0</v>
      </c>
    </row>
    <row r="84" spans="1:11" x14ac:dyDescent="0.2">
      <c r="A84" s="19" t="s">
        <v>884</v>
      </c>
      <c r="B84" s="20">
        <v>2</v>
      </c>
      <c r="C84" s="26">
        <v>50</v>
      </c>
      <c r="D84" s="26">
        <v>0</v>
      </c>
      <c r="E84" s="26">
        <v>0</v>
      </c>
      <c r="F84" s="26">
        <v>0</v>
      </c>
      <c r="G84" s="26">
        <v>0</v>
      </c>
      <c r="H84" s="26">
        <v>50</v>
      </c>
      <c r="I84" s="26">
        <v>0</v>
      </c>
      <c r="J84" s="26">
        <v>50</v>
      </c>
      <c r="K84" s="26">
        <v>0</v>
      </c>
    </row>
    <row r="85" spans="1:11" x14ac:dyDescent="0.2">
      <c r="A85" s="19" t="s">
        <v>873</v>
      </c>
      <c r="B85" s="20">
        <v>250</v>
      </c>
      <c r="C85" s="26">
        <v>60.4</v>
      </c>
      <c r="D85" s="26">
        <v>3.6</v>
      </c>
      <c r="E85" s="26">
        <v>2</v>
      </c>
      <c r="F85" s="26">
        <v>3.2</v>
      </c>
      <c r="G85" s="26">
        <v>1.2</v>
      </c>
      <c r="H85" s="26">
        <v>1.6</v>
      </c>
      <c r="I85" s="26">
        <v>28</v>
      </c>
      <c r="J85" s="26">
        <v>64</v>
      </c>
      <c r="K85" s="26">
        <v>6.4</v>
      </c>
    </row>
    <row r="86" spans="1:11" x14ac:dyDescent="0.2">
      <c r="A86" s="18" t="s">
        <v>885</v>
      </c>
      <c r="B86" s="18"/>
      <c r="C86" s="18"/>
      <c r="D86" s="18"/>
      <c r="E86" s="18"/>
      <c r="F86" s="18"/>
      <c r="G86" s="18"/>
      <c r="H86" s="18"/>
      <c r="I86" s="18"/>
      <c r="J86" s="18"/>
      <c r="K86" s="18"/>
    </row>
    <row r="87" spans="1:11" x14ac:dyDescent="0.2">
      <c r="A87" s="19" t="s">
        <v>886</v>
      </c>
      <c r="B87" s="20">
        <v>1712</v>
      </c>
      <c r="C87" s="26">
        <v>100</v>
      </c>
      <c r="D87" s="26">
        <v>0</v>
      </c>
      <c r="E87" s="26">
        <v>0</v>
      </c>
      <c r="F87" s="26">
        <v>0</v>
      </c>
      <c r="G87" s="26">
        <v>0</v>
      </c>
      <c r="H87" s="26">
        <v>0</v>
      </c>
      <c r="I87" s="26">
        <v>0</v>
      </c>
      <c r="J87" s="26">
        <v>100</v>
      </c>
      <c r="K87" s="26">
        <v>0</v>
      </c>
    </row>
    <row r="88" spans="1:11" x14ac:dyDescent="0.2">
      <c r="A88" s="19" t="s">
        <v>139</v>
      </c>
      <c r="B88" s="20">
        <v>76</v>
      </c>
      <c r="C88" s="26">
        <v>0</v>
      </c>
      <c r="D88" s="26">
        <v>100</v>
      </c>
      <c r="E88" s="26">
        <v>0</v>
      </c>
      <c r="F88" s="26">
        <v>0</v>
      </c>
      <c r="G88" s="26">
        <v>0</v>
      </c>
      <c r="H88" s="26">
        <v>0</v>
      </c>
      <c r="I88" s="26">
        <v>0</v>
      </c>
      <c r="J88" s="26">
        <v>100</v>
      </c>
      <c r="K88" s="26">
        <v>0</v>
      </c>
    </row>
    <row r="89" spans="1:11" x14ac:dyDescent="0.2">
      <c r="A89" s="19" t="s">
        <v>887</v>
      </c>
      <c r="B89" s="20">
        <v>59</v>
      </c>
      <c r="C89" s="26">
        <v>0</v>
      </c>
      <c r="D89" s="26">
        <v>0</v>
      </c>
      <c r="E89" s="26">
        <v>100</v>
      </c>
      <c r="F89" s="26">
        <v>0</v>
      </c>
      <c r="G89" s="26">
        <v>0</v>
      </c>
      <c r="H89" s="26">
        <v>0</v>
      </c>
      <c r="I89" s="26">
        <v>0</v>
      </c>
      <c r="J89" s="26">
        <v>0</v>
      </c>
      <c r="K89" s="26">
        <v>100</v>
      </c>
    </row>
    <row r="90" spans="1:11" x14ac:dyDescent="0.2">
      <c r="A90" s="19" t="s">
        <v>140</v>
      </c>
      <c r="B90" s="20">
        <v>194</v>
      </c>
      <c r="C90" s="26">
        <v>0</v>
      </c>
      <c r="D90" s="26">
        <v>0</v>
      </c>
      <c r="E90" s="26">
        <v>0</v>
      </c>
      <c r="F90" s="26">
        <v>100</v>
      </c>
      <c r="G90" s="26">
        <v>0</v>
      </c>
      <c r="H90" s="26">
        <v>0</v>
      </c>
      <c r="I90" s="26">
        <v>0</v>
      </c>
      <c r="J90" s="26">
        <v>0</v>
      </c>
      <c r="K90" s="26">
        <v>100</v>
      </c>
    </row>
    <row r="91" spans="1:11" x14ac:dyDescent="0.2">
      <c r="A91" s="19" t="s">
        <v>141</v>
      </c>
      <c r="B91" s="20">
        <v>16</v>
      </c>
      <c r="C91" s="26">
        <v>0</v>
      </c>
      <c r="D91" s="26">
        <v>0</v>
      </c>
      <c r="E91" s="26">
        <v>0</v>
      </c>
      <c r="F91" s="26">
        <v>0</v>
      </c>
      <c r="G91" s="26">
        <v>100</v>
      </c>
      <c r="H91" s="26">
        <v>0</v>
      </c>
      <c r="I91" s="26">
        <v>0</v>
      </c>
      <c r="J91" s="26">
        <v>0</v>
      </c>
      <c r="K91" s="26">
        <v>100</v>
      </c>
    </row>
    <row r="92" spans="1:11" x14ac:dyDescent="0.2">
      <c r="A92" s="19" t="s">
        <v>849</v>
      </c>
      <c r="B92" s="20">
        <v>46</v>
      </c>
      <c r="C92" s="26">
        <v>0</v>
      </c>
      <c r="D92" s="26">
        <v>0</v>
      </c>
      <c r="E92" s="26">
        <v>0</v>
      </c>
      <c r="F92" s="26">
        <v>0</v>
      </c>
      <c r="G92" s="26">
        <v>0</v>
      </c>
      <c r="H92" s="26">
        <v>100</v>
      </c>
      <c r="I92" s="26">
        <v>0</v>
      </c>
      <c r="J92" s="26">
        <v>0</v>
      </c>
      <c r="K92" s="26">
        <v>0</v>
      </c>
    </row>
    <row r="93" spans="1:11" x14ac:dyDescent="0.2">
      <c r="A93" s="19" t="s">
        <v>873</v>
      </c>
      <c r="B93" s="20">
        <v>85</v>
      </c>
      <c r="C93" s="26">
        <v>0</v>
      </c>
      <c r="D93" s="26">
        <v>0</v>
      </c>
      <c r="E93" s="26">
        <v>0</v>
      </c>
      <c r="F93" s="26">
        <v>0</v>
      </c>
      <c r="G93" s="26">
        <v>0</v>
      </c>
      <c r="H93" s="26">
        <v>0</v>
      </c>
      <c r="I93" s="26">
        <v>100</v>
      </c>
      <c r="J93" s="26">
        <v>0</v>
      </c>
      <c r="K93" s="26">
        <v>0</v>
      </c>
    </row>
    <row r="94" spans="1:11" x14ac:dyDescent="0.2">
      <c r="A94" s="18" t="s">
        <v>888</v>
      </c>
      <c r="B94" s="18"/>
      <c r="C94" s="18"/>
      <c r="D94" s="18"/>
      <c r="E94" s="18"/>
      <c r="F94" s="18"/>
      <c r="G94" s="18"/>
      <c r="H94" s="18"/>
      <c r="I94" s="18"/>
      <c r="J94" s="18"/>
      <c r="K94" s="18"/>
    </row>
    <row r="95" spans="1:11" x14ac:dyDescent="0.2">
      <c r="A95" s="19" t="s">
        <v>889</v>
      </c>
      <c r="B95" s="20">
        <v>1212</v>
      </c>
      <c r="C95" s="26">
        <v>95.214521000000005</v>
      </c>
      <c r="D95" s="26">
        <v>4.7854789999999996</v>
      </c>
      <c r="E95" s="26">
        <v>0</v>
      </c>
      <c r="F95" s="26">
        <v>0</v>
      </c>
      <c r="G95" s="26">
        <v>0</v>
      </c>
      <c r="H95" s="26">
        <v>0</v>
      </c>
      <c r="I95" s="26">
        <v>0</v>
      </c>
      <c r="J95" s="26">
        <v>100</v>
      </c>
      <c r="K95" s="26">
        <v>0</v>
      </c>
    </row>
    <row r="96" spans="1:11" x14ac:dyDescent="0.2">
      <c r="A96" s="19" t="s">
        <v>890</v>
      </c>
      <c r="B96" s="20">
        <v>24</v>
      </c>
      <c r="C96" s="26">
        <v>87.5</v>
      </c>
      <c r="D96" s="26">
        <v>12.5</v>
      </c>
      <c r="E96" s="26">
        <v>0</v>
      </c>
      <c r="F96" s="26">
        <v>0</v>
      </c>
      <c r="G96" s="26">
        <v>0</v>
      </c>
      <c r="H96" s="26">
        <v>0</v>
      </c>
      <c r="I96" s="26">
        <v>0</v>
      </c>
      <c r="J96" s="26">
        <v>100</v>
      </c>
      <c r="K96" s="26">
        <v>0</v>
      </c>
    </row>
    <row r="97" spans="1:11" x14ac:dyDescent="0.2">
      <c r="A97" s="19" t="s">
        <v>891</v>
      </c>
      <c r="B97" s="20">
        <v>76</v>
      </c>
      <c r="C97" s="26">
        <v>97.368420999999998</v>
      </c>
      <c r="D97" s="26">
        <v>2.6315789999999999</v>
      </c>
      <c r="E97" s="26">
        <v>0</v>
      </c>
      <c r="F97" s="26">
        <v>0</v>
      </c>
      <c r="G97" s="26">
        <v>0</v>
      </c>
      <c r="H97" s="26">
        <v>0</v>
      </c>
      <c r="I97" s="26">
        <v>0</v>
      </c>
      <c r="J97" s="26">
        <v>100</v>
      </c>
      <c r="K97" s="26">
        <v>0</v>
      </c>
    </row>
    <row r="98" spans="1:11" x14ac:dyDescent="0.2">
      <c r="A98" s="19" t="s">
        <v>892</v>
      </c>
      <c r="B98" s="20">
        <v>43</v>
      </c>
      <c r="C98" s="26">
        <v>93.023256000000003</v>
      </c>
      <c r="D98" s="26">
        <v>6.9767440000000001</v>
      </c>
      <c r="E98" s="26">
        <v>0</v>
      </c>
      <c r="F98" s="26">
        <v>0</v>
      </c>
      <c r="G98" s="26">
        <v>0</v>
      </c>
      <c r="H98" s="26">
        <v>0</v>
      </c>
      <c r="I98" s="26">
        <v>0</v>
      </c>
      <c r="J98" s="26">
        <v>100</v>
      </c>
      <c r="K98" s="26">
        <v>0</v>
      </c>
    </row>
    <row r="99" spans="1:11" x14ac:dyDescent="0.2">
      <c r="A99" s="19" t="s">
        <v>893</v>
      </c>
      <c r="B99" s="20">
        <v>14</v>
      </c>
      <c r="C99" s="26">
        <v>92.857142999999994</v>
      </c>
      <c r="D99" s="26">
        <v>7.1428570000000002</v>
      </c>
      <c r="E99" s="26">
        <v>0</v>
      </c>
      <c r="F99" s="26">
        <v>0</v>
      </c>
      <c r="G99" s="26">
        <v>0</v>
      </c>
      <c r="H99" s="26">
        <v>0</v>
      </c>
      <c r="I99" s="26">
        <v>0</v>
      </c>
      <c r="J99" s="26">
        <v>100</v>
      </c>
      <c r="K99" s="26">
        <v>0</v>
      </c>
    </row>
    <row r="100" spans="1:11" x14ac:dyDescent="0.2">
      <c r="A100" s="19" t="s">
        <v>894</v>
      </c>
      <c r="B100" s="20">
        <v>5</v>
      </c>
      <c r="C100" s="26">
        <v>100</v>
      </c>
      <c r="D100" s="26">
        <v>0</v>
      </c>
      <c r="E100" s="26">
        <v>0</v>
      </c>
      <c r="F100" s="26">
        <v>0</v>
      </c>
      <c r="G100" s="26">
        <v>0</v>
      </c>
      <c r="H100" s="26">
        <v>0</v>
      </c>
      <c r="I100" s="26">
        <v>0</v>
      </c>
      <c r="J100" s="26">
        <v>100</v>
      </c>
      <c r="K100" s="26">
        <v>0</v>
      </c>
    </row>
    <row r="101" spans="1:11" x14ac:dyDescent="0.2">
      <c r="A101" s="19" t="s">
        <v>873</v>
      </c>
      <c r="B101" s="20">
        <v>414</v>
      </c>
      <c r="C101" s="26">
        <v>97.826087000000001</v>
      </c>
      <c r="D101" s="26">
        <v>2.1739130000000002</v>
      </c>
      <c r="E101" s="26">
        <v>0</v>
      </c>
      <c r="F101" s="26">
        <v>0</v>
      </c>
      <c r="G101" s="26">
        <v>0</v>
      </c>
      <c r="H101" s="26">
        <v>0</v>
      </c>
      <c r="I101" s="26">
        <v>0</v>
      </c>
      <c r="J101" s="26">
        <v>100</v>
      </c>
      <c r="K101" s="26">
        <v>0</v>
      </c>
    </row>
    <row r="102" spans="1:11" x14ac:dyDescent="0.2">
      <c r="A102" s="18" t="s">
        <v>895</v>
      </c>
      <c r="B102" s="18"/>
      <c r="C102" s="18"/>
      <c r="D102" s="18"/>
      <c r="E102" s="18"/>
      <c r="F102" s="18"/>
      <c r="G102" s="18"/>
      <c r="H102" s="18"/>
      <c r="I102" s="18"/>
      <c r="J102" s="18"/>
      <c r="K102" s="18"/>
    </row>
    <row r="103" spans="1:11" x14ac:dyDescent="0.2">
      <c r="A103" s="19" t="s">
        <v>889</v>
      </c>
      <c r="B103" s="20">
        <v>13</v>
      </c>
      <c r="C103" s="26">
        <v>0</v>
      </c>
      <c r="D103" s="26">
        <v>0</v>
      </c>
      <c r="E103" s="26">
        <v>7.6923079999999997</v>
      </c>
      <c r="F103" s="26">
        <v>0</v>
      </c>
      <c r="G103" s="26">
        <v>0</v>
      </c>
      <c r="H103" s="26">
        <v>92.307692000000003</v>
      </c>
      <c r="I103" s="26">
        <v>0</v>
      </c>
      <c r="J103" s="26">
        <v>0</v>
      </c>
      <c r="K103" s="26">
        <v>7.6923079999999997</v>
      </c>
    </row>
    <row r="104" spans="1:11" x14ac:dyDescent="0.2">
      <c r="A104" s="19" t="s">
        <v>890</v>
      </c>
      <c r="B104" s="20">
        <v>89</v>
      </c>
      <c r="C104" s="26">
        <v>0</v>
      </c>
      <c r="D104" s="26">
        <v>0</v>
      </c>
      <c r="E104" s="26">
        <v>25.842697000000001</v>
      </c>
      <c r="F104" s="26">
        <v>49.438201999999997</v>
      </c>
      <c r="G104" s="26">
        <v>14.606742000000001</v>
      </c>
      <c r="H104" s="26">
        <v>10.112360000000001</v>
      </c>
      <c r="I104" s="26">
        <v>0</v>
      </c>
      <c r="J104" s="26">
        <v>0</v>
      </c>
      <c r="K104" s="26">
        <v>89.887640000000005</v>
      </c>
    </row>
    <row r="105" spans="1:11" x14ac:dyDescent="0.2">
      <c r="A105" s="19" t="s">
        <v>891</v>
      </c>
      <c r="B105" s="20">
        <v>143</v>
      </c>
      <c r="C105" s="26">
        <v>0</v>
      </c>
      <c r="D105" s="26">
        <v>0</v>
      </c>
      <c r="E105" s="26">
        <v>13.286713000000001</v>
      </c>
      <c r="F105" s="26">
        <v>81.818181999999993</v>
      </c>
      <c r="G105" s="26">
        <v>2.0979019999999999</v>
      </c>
      <c r="H105" s="26">
        <v>2.7972030000000001</v>
      </c>
      <c r="I105" s="26">
        <v>0</v>
      </c>
      <c r="J105" s="26">
        <v>0</v>
      </c>
      <c r="K105" s="26">
        <v>97.202797000000004</v>
      </c>
    </row>
    <row r="106" spans="1:11" x14ac:dyDescent="0.2">
      <c r="A106" s="19" t="s">
        <v>892</v>
      </c>
      <c r="B106" s="20">
        <v>27</v>
      </c>
      <c r="C106" s="26">
        <v>0</v>
      </c>
      <c r="D106" s="26">
        <v>0</v>
      </c>
      <c r="E106" s="26">
        <v>25.925926</v>
      </c>
      <c r="F106" s="26">
        <v>70.370369999999994</v>
      </c>
      <c r="G106" s="26">
        <v>0</v>
      </c>
      <c r="H106" s="26">
        <v>3.7037040000000001</v>
      </c>
      <c r="I106" s="26">
        <v>0</v>
      </c>
      <c r="J106" s="26">
        <v>0</v>
      </c>
      <c r="K106" s="26">
        <v>96.296295999999998</v>
      </c>
    </row>
    <row r="107" spans="1:11" x14ac:dyDescent="0.2">
      <c r="A107" s="19" t="s">
        <v>893</v>
      </c>
      <c r="B107" s="20">
        <v>5</v>
      </c>
      <c r="C107" s="26">
        <v>0</v>
      </c>
      <c r="D107" s="26">
        <v>0</v>
      </c>
      <c r="E107" s="26">
        <v>20</v>
      </c>
      <c r="F107" s="26">
        <v>80</v>
      </c>
      <c r="G107" s="26">
        <v>0</v>
      </c>
      <c r="H107" s="26">
        <v>0</v>
      </c>
      <c r="I107" s="26">
        <v>0</v>
      </c>
      <c r="J107" s="26">
        <v>0</v>
      </c>
      <c r="K107" s="26">
        <v>100</v>
      </c>
    </row>
    <row r="108" spans="1:11" x14ac:dyDescent="0.2">
      <c r="A108" s="19" t="s">
        <v>894</v>
      </c>
      <c r="B108" s="20">
        <v>10</v>
      </c>
      <c r="C108" s="26">
        <v>0</v>
      </c>
      <c r="D108" s="26">
        <v>0</v>
      </c>
      <c r="E108" s="26">
        <v>60</v>
      </c>
      <c r="F108" s="26">
        <v>30</v>
      </c>
      <c r="G108" s="26">
        <v>0</v>
      </c>
      <c r="H108" s="26">
        <v>10</v>
      </c>
      <c r="I108" s="26">
        <v>0</v>
      </c>
      <c r="J108" s="26">
        <v>0</v>
      </c>
      <c r="K108" s="26">
        <v>90</v>
      </c>
    </row>
    <row r="109" spans="1:11" x14ac:dyDescent="0.2">
      <c r="A109" s="19" t="s">
        <v>873</v>
      </c>
      <c r="B109" s="20">
        <v>28</v>
      </c>
      <c r="C109" s="26">
        <v>0</v>
      </c>
      <c r="D109" s="26">
        <v>0</v>
      </c>
      <c r="E109" s="26">
        <v>7.1428570000000002</v>
      </c>
      <c r="F109" s="26">
        <v>25</v>
      </c>
      <c r="G109" s="26">
        <v>0</v>
      </c>
      <c r="H109" s="26">
        <v>67.857142999999994</v>
      </c>
      <c r="I109" s="26">
        <v>0</v>
      </c>
      <c r="J109" s="26">
        <v>0</v>
      </c>
      <c r="K109" s="26">
        <v>32.142856999999999</v>
      </c>
    </row>
    <row r="110" spans="1:11" x14ac:dyDescent="0.2">
      <c r="A110" s="18" t="s">
        <v>142</v>
      </c>
      <c r="B110" s="18"/>
      <c r="C110" s="18"/>
      <c r="D110" s="18"/>
      <c r="E110" s="18"/>
      <c r="F110" s="18"/>
      <c r="G110" s="18"/>
      <c r="H110" s="18"/>
      <c r="I110" s="18"/>
      <c r="J110" s="18"/>
      <c r="K110" s="18"/>
    </row>
    <row r="111" spans="1:11" x14ac:dyDescent="0.2">
      <c r="A111" s="19" t="s">
        <v>896</v>
      </c>
      <c r="B111" s="20">
        <v>90</v>
      </c>
      <c r="C111" s="26">
        <v>76.666667000000004</v>
      </c>
      <c r="D111" s="26">
        <v>7.7777779999999996</v>
      </c>
      <c r="E111" s="26">
        <v>4.4444439999999998</v>
      </c>
      <c r="F111" s="26">
        <v>8.8888890000000007</v>
      </c>
      <c r="G111" s="26">
        <v>1.111111</v>
      </c>
      <c r="H111" s="26">
        <v>0</v>
      </c>
      <c r="I111" s="26">
        <v>1.111111</v>
      </c>
      <c r="J111" s="26">
        <v>84.444444000000004</v>
      </c>
      <c r="K111" s="26">
        <v>14.444444000000001</v>
      </c>
    </row>
    <row r="112" spans="1:11" x14ac:dyDescent="0.2">
      <c r="A112" s="19" t="s">
        <v>897</v>
      </c>
      <c r="B112" s="20">
        <v>307</v>
      </c>
      <c r="C112" s="26">
        <v>78.175895999999995</v>
      </c>
      <c r="D112" s="26">
        <v>4.885993</v>
      </c>
      <c r="E112" s="26">
        <v>3.583062</v>
      </c>
      <c r="F112" s="26">
        <v>9.7719869999999993</v>
      </c>
      <c r="G112" s="26">
        <v>0.65146599999999999</v>
      </c>
      <c r="H112" s="26">
        <v>2.2801300000000002</v>
      </c>
      <c r="I112" s="26">
        <v>0.65146599999999999</v>
      </c>
      <c r="J112" s="26">
        <v>83.061888999999994</v>
      </c>
      <c r="K112" s="26">
        <v>14.006515</v>
      </c>
    </row>
    <row r="113" spans="1:11" x14ac:dyDescent="0.2">
      <c r="A113" s="19" t="s">
        <v>898</v>
      </c>
      <c r="B113" s="20">
        <v>392</v>
      </c>
      <c r="C113" s="26">
        <v>81.887754999999999</v>
      </c>
      <c r="D113" s="26">
        <v>3.5714290000000002</v>
      </c>
      <c r="E113" s="26">
        <v>2.2959179999999999</v>
      </c>
      <c r="F113" s="26">
        <v>9.1836730000000006</v>
      </c>
      <c r="G113" s="26">
        <v>0.76530600000000004</v>
      </c>
      <c r="H113" s="26">
        <v>1.5306120000000001</v>
      </c>
      <c r="I113" s="26">
        <v>0.76530600000000004</v>
      </c>
      <c r="J113" s="26">
        <v>85.459183999999993</v>
      </c>
      <c r="K113" s="26">
        <v>12.244897999999999</v>
      </c>
    </row>
    <row r="114" spans="1:11" x14ac:dyDescent="0.2">
      <c r="A114" s="19" t="s">
        <v>899</v>
      </c>
      <c r="B114" s="20">
        <v>379</v>
      </c>
      <c r="C114" s="26">
        <v>84.432717999999994</v>
      </c>
      <c r="D114" s="26">
        <v>4.2216360000000002</v>
      </c>
      <c r="E114" s="26">
        <v>2.638522</v>
      </c>
      <c r="F114" s="26">
        <v>5.8047490000000002</v>
      </c>
      <c r="G114" s="26">
        <v>0.26385199999999998</v>
      </c>
      <c r="H114" s="26">
        <v>1.055409</v>
      </c>
      <c r="I114" s="26">
        <v>1.583113</v>
      </c>
      <c r="J114" s="26">
        <v>88.654353999999998</v>
      </c>
      <c r="K114" s="26">
        <v>8.7071240000000003</v>
      </c>
    </row>
    <row r="115" spans="1:11" x14ac:dyDescent="0.2">
      <c r="A115" s="19" t="s">
        <v>900</v>
      </c>
      <c r="B115" s="20">
        <v>951</v>
      </c>
      <c r="C115" s="26">
        <v>79.390116000000006</v>
      </c>
      <c r="D115" s="26">
        <v>2.5236589999999999</v>
      </c>
      <c r="E115" s="26">
        <v>2.5236589999999999</v>
      </c>
      <c r="F115" s="26">
        <v>10.304942</v>
      </c>
      <c r="G115" s="26">
        <v>0.94637199999999999</v>
      </c>
      <c r="H115" s="26">
        <v>3.0494219999999999</v>
      </c>
      <c r="I115" s="26">
        <v>1.26183</v>
      </c>
      <c r="J115" s="26">
        <v>81.913775000000001</v>
      </c>
      <c r="K115" s="26">
        <v>13.774974</v>
      </c>
    </row>
    <row r="116" spans="1:11" x14ac:dyDescent="0.2">
      <c r="A116" s="19" t="s">
        <v>873</v>
      </c>
      <c r="B116" s="20">
        <v>69</v>
      </c>
      <c r="C116" s="26">
        <v>10.144928</v>
      </c>
      <c r="D116" s="26">
        <v>0</v>
      </c>
      <c r="E116" s="26">
        <v>1.4492750000000001</v>
      </c>
      <c r="F116" s="26">
        <v>0</v>
      </c>
      <c r="G116" s="26">
        <v>0</v>
      </c>
      <c r="H116" s="26">
        <v>0</v>
      </c>
      <c r="I116" s="26">
        <v>88.405797000000007</v>
      </c>
      <c r="J116" s="26">
        <v>10.144928</v>
      </c>
      <c r="K116" s="26">
        <v>1.4492750000000001</v>
      </c>
    </row>
    <row r="117" spans="1:11" x14ac:dyDescent="0.2">
      <c r="A117" s="18" t="s">
        <v>143</v>
      </c>
      <c r="B117" s="18"/>
      <c r="C117" s="18"/>
      <c r="D117" s="18"/>
      <c r="E117" s="18"/>
      <c r="F117" s="18"/>
      <c r="G117" s="18"/>
      <c r="H117" s="18"/>
      <c r="I117" s="18"/>
      <c r="J117" s="18"/>
      <c r="K117" s="18"/>
    </row>
    <row r="118" spans="1:11" x14ac:dyDescent="0.2">
      <c r="A118" s="21" t="s">
        <v>901</v>
      </c>
      <c r="B118" s="21"/>
      <c r="C118" s="21"/>
      <c r="D118" s="21"/>
      <c r="E118" s="21"/>
      <c r="F118" s="21"/>
      <c r="G118" s="21"/>
      <c r="H118" s="21"/>
      <c r="I118" s="21"/>
      <c r="J118" s="21"/>
      <c r="K118" s="21"/>
    </row>
    <row r="119" spans="1:11" x14ac:dyDescent="0.2">
      <c r="A119" s="19" t="s">
        <v>902</v>
      </c>
      <c r="B119" s="20">
        <v>546</v>
      </c>
      <c r="C119" s="26">
        <v>81.318680999999998</v>
      </c>
      <c r="D119" s="26">
        <v>5.4945050000000002</v>
      </c>
      <c r="E119" s="26">
        <v>4.2124540000000001</v>
      </c>
      <c r="F119" s="26">
        <v>5.8608060000000002</v>
      </c>
      <c r="G119" s="26">
        <v>0.91575099999999998</v>
      </c>
      <c r="H119" s="26">
        <v>1.465201</v>
      </c>
      <c r="I119" s="26">
        <v>0.73260099999999995</v>
      </c>
      <c r="J119" s="26">
        <v>86.813186999999999</v>
      </c>
      <c r="K119" s="26">
        <v>10.989011</v>
      </c>
    </row>
    <row r="120" spans="1:11" x14ac:dyDescent="0.2">
      <c r="A120" s="19" t="s">
        <v>903</v>
      </c>
      <c r="B120" s="20">
        <v>531</v>
      </c>
      <c r="C120" s="26">
        <v>83.804142999999996</v>
      </c>
      <c r="D120" s="26">
        <v>3.2015069999999999</v>
      </c>
      <c r="E120" s="26">
        <v>2.0715629999999998</v>
      </c>
      <c r="F120" s="26">
        <v>8.4745760000000008</v>
      </c>
      <c r="G120" s="26">
        <v>0.56497200000000003</v>
      </c>
      <c r="H120" s="26">
        <v>1.506591</v>
      </c>
      <c r="I120" s="26">
        <v>0.37664799999999998</v>
      </c>
      <c r="J120" s="26">
        <v>87.005650000000003</v>
      </c>
      <c r="K120" s="26">
        <v>11.111110999999999</v>
      </c>
    </row>
    <row r="121" spans="1:11" x14ac:dyDescent="0.2">
      <c r="A121" s="19" t="s">
        <v>904</v>
      </c>
      <c r="B121" s="20">
        <v>205</v>
      </c>
      <c r="C121" s="26">
        <v>81.951220000000006</v>
      </c>
      <c r="D121" s="26">
        <v>4.390244</v>
      </c>
      <c r="E121" s="26">
        <v>0.97560999999999998</v>
      </c>
      <c r="F121" s="26">
        <v>8.2926830000000002</v>
      </c>
      <c r="G121" s="26">
        <v>0.97560999999999998</v>
      </c>
      <c r="H121" s="26">
        <v>3.4146339999999999</v>
      </c>
      <c r="I121" s="26">
        <v>0</v>
      </c>
      <c r="J121" s="26">
        <v>86.341463000000005</v>
      </c>
      <c r="K121" s="26">
        <v>10.243902</v>
      </c>
    </row>
    <row r="122" spans="1:11" x14ac:dyDescent="0.2">
      <c r="A122" s="19" t="s">
        <v>905</v>
      </c>
      <c r="B122" s="20">
        <v>762</v>
      </c>
      <c r="C122" s="26">
        <v>79.527558999999997</v>
      </c>
      <c r="D122" s="26">
        <v>2.3622049999999999</v>
      </c>
      <c r="E122" s="26">
        <v>2.0997379999999999</v>
      </c>
      <c r="F122" s="26">
        <v>10.892388</v>
      </c>
      <c r="G122" s="26">
        <v>0.52493400000000001</v>
      </c>
      <c r="H122" s="26">
        <v>2.755906</v>
      </c>
      <c r="I122" s="26">
        <v>1.83727</v>
      </c>
      <c r="J122" s="26">
        <v>81.889764</v>
      </c>
      <c r="K122" s="26">
        <v>13.517060000000001</v>
      </c>
    </row>
    <row r="123" spans="1:11" x14ac:dyDescent="0.2">
      <c r="A123" s="19" t="s">
        <v>873</v>
      </c>
      <c r="B123" s="20">
        <v>144</v>
      </c>
      <c r="C123" s="26">
        <v>34.027777999999998</v>
      </c>
      <c r="D123" s="26">
        <v>1.388889</v>
      </c>
      <c r="E123" s="26">
        <v>4.8611110000000002</v>
      </c>
      <c r="F123" s="26">
        <v>11.805555999999999</v>
      </c>
      <c r="G123" s="26">
        <v>1.388889</v>
      </c>
      <c r="H123" s="26">
        <v>1.388889</v>
      </c>
      <c r="I123" s="26">
        <v>45.138888999999999</v>
      </c>
      <c r="J123" s="26">
        <v>35.416666999999997</v>
      </c>
      <c r="K123" s="26">
        <v>18.055555999999999</v>
      </c>
    </row>
    <row r="124" spans="1:11" x14ac:dyDescent="0.2">
      <c r="A124" s="18" t="s">
        <v>143</v>
      </c>
      <c r="B124" s="18"/>
      <c r="C124" s="18"/>
      <c r="D124" s="18"/>
      <c r="E124" s="18"/>
      <c r="F124" s="18"/>
      <c r="G124" s="18"/>
      <c r="H124" s="18"/>
      <c r="I124" s="18"/>
      <c r="J124" s="18"/>
      <c r="K124" s="18"/>
    </row>
    <row r="125" spans="1:11" x14ac:dyDescent="0.2">
      <c r="A125" s="21" t="s">
        <v>906</v>
      </c>
      <c r="B125" s="21"/>
      <c r="C125" s="21"/>
      <c r="D125" s="21"/>
      <c r="E125" s="21"/>
      <c r="F125" s="21"/>
      <c r="G125" s="21"/>
      <c r="H125" s="21"/>
      <c r="I125" s="21"/>
      <c r="J125" s="21"/>
      <c r="K125" s="21"/>
    </row>
    <row r="126" spans="1:11" x14ac:dyDescent="0.2">
      <c r="A126" s="19" t="s">
        <v>902</v>
      </c>
      <c r="B126" s="20">
        <v>285</v>
      </c>
      <c r="C126" s="26">
        <v>80.350876999999997</v>
      </c>
      <c r="D126" s="26">
        <v>5.2631579999999998</v>
      </c>
      <c r="E126" s="26">
        <v>3.1578949999999999</v>
      </c>
      <c r="F126" s="26">
        <v>8.7719299999999993</v>
      </c>
      <c r="G126" s="26">
        <v>0.35087699999999999</v>
      </c>
      <c r="H126" s="26">
        <v>1.052632</v>
      </c>
      <c r="I126" s="26">
        <v>1.052632</v>
      </c>
      <c r="J126" s="26">
        <v>85.614035000000001</v>
      </c>
      <c r="K126" s="26">
        <v>12.280702</v>
      </c>
    </row>
    <row r="127" spans="1:11" x14ac:dyDescent="0.2">
      <c r="A127" s="19" t="s">
        <v>903</v>
      </c>
      <c r="B127" s="20">
        <v>217</v>
      </c>
      <c r="C127" s="26">
        <v>78.801843000000005</v>
      </c>
      <c r="D127" s="26">
        <v>5.0691240000000004</v>
      </c>
      <c r="E127" s="26">
        <v>3.225806</v>
      </c>
      <c r="F127" s="26">
        <v>10.138249</v>
      </c>
      <c r="G127" s="26">
        <v>0.92165900000000001</v>
      </c>
      <c r="H127" s="26">
        <v>1.3824879999999999</v>
      </c>
      <c r="I127" s="26">
        <v>0.46082899999999999</v>
      </c>
      <c r="J127" s="26">
        <v>83.870968000000005</v>
      </c>
      <c r="K127" s="26">
        <v>14.285714</v>
      </c>
    </row>
    <row r="128" spans="1:11" x14ac:dyDescent="0.2">
      <c r="A128" s="19" t="s">
        <v>904</v>
      </c>
      <c r="B128" s="20">
        <v>142</v>
      </c>
      <c r="C128" s="26">
        <v>78.169014000000004</v>
      </c>
      <c r="D128" s="26">
        <v>4.9295770000000001</v>
      </c>
      <c r="E128" s="26">
        <v>3.5211269999999999</v>
      </c>
      <c r="F128" s="26">
        <v>9.8591549999999994</v>
      </c>
      <c r="G128" s="26">
        <v>0.70422499999999999</v>
      </c>
      <c r="H128" s="26">
        <v>2.112676</v>
      </c>
      <c r="I128" s="26">
        <v>0.70422499999999999</v>
      </c>
      <c r="J128" s="26">
        <v>83.098591999999996</v>
      </c>
      <c r="K128" s="26">
        <v>14.084507</v>
      </c>
    </row>
    <row r="129" spans="1:11" x14ac:dyDescent="0.2">
      <c r="A129" s="19" t="s">
        <v>905</v>
      </c>
      <c r="B129" s="20">
        <v>1184</v>
      </c>
      <c r="C129" s="26">
        <v>81.334458999999995</v>
      </c>
      <c r="D129" s="26">
        <v>3.0405410000000002</v>
      </c>
      <c r="E129" s="26">
        <v>2.0270269999999999</v>
      </c>
      <c r="F129" s="26">
        <v>9.2060809999999993</v>
      </c>
      <c r="G129" s="26">
        <v>0.59121599999999996</v>
      </c>
      <c r="H129" s="26">
        <v>2.6182430000000001</v>
      </c>
      <c r="I129" s="26">
        <v>1.1824319999999999</v>
      </c>
      <c r="J129" s="26">
        <v>84.375</v>
      </c>
      <c r="K129" s="26">
        <v>11.824324000000001</v>
      </c>
    </row>
    <row r="130" spans="1:11" x14ac:dyDescent="0.2">
      <c r="A130" s="19" t="s">
        <v>873</v>
      </c>
      <c r="B130" s="20">
        <v>360</v>
      </c>
      <c r="C130" s="26">
        <v>66.111110999999994</v>
      </c>
      <c r="D130" s="26">
        <v>1.9444440000000001</v>
      </c>
      <c r="E130" s="26">
        <v>3.8888889999999998</v>
      </c>
      <c r="F130" s="26">
        <v>6.6666670000000003</v>
      </c>
      <c r="G130" s="26">
        <v>1.388889</v>
      </c>
      <c r="H130" s="26">
        <v>1.6666669999999999</v>
      </c>
      <c r="I130" s="26">
        <v>18.333333</v>
      </c>
      <c r="J130" s="26">
        <v>68.055555999999996</v>
      </c>
      <c r="K130" s="26">
        <v>11.944444000000001</v>
      </c>
    </row>
    <row r="131" spans="1:11" x14ac:dyDescent="0.2">
      <c r="A131" s="18" t="s">
        <v>143</v>
      </c>
      <c r="B131" s="18"/>
      <c r="C131" s="18"/>
      <c r="D131" s="18"/>
      <c r="E131" s="18"/>
      <c r="F131" s="18"/>
      <c r="G131" s="18"/>
      <c r="H131" s="18"/>
      <c r="I131" s="18"/>
      <c r="J131" s="18"/>
      <c r="K131" s="18"/>
    </row>
    <row r="132" spans="1:11" x14ac:dyDescent="0.2">
      <c r="A132" s="21" t="s">
        <v>907</v>
      </c>
      <c r="B132" s="21"/>
      <c r="C132" s="21"/>
      <c r="D132" s="21"/>
      <c r="E132" s="21"/>
      <c r="F132" s="21"/>
      <c r="G132" s="21"/>
      <c r="H132" s="21"/>
      <c r="I132" s="21"/>
      <c r="J132" s="21"/>
      <c r="K132" s="21"/>
    </row>
    <row r="133" spans="1:11" x14ac:dyDescent="0.2">
      <c r="A133" s="19" t="s">
        <v>902</v>
      </c>
      <c r="B133" s="20">
        <v>330</v>
      </c>
      <c r="C133" s="26">
        <v>76.666667000000004</v>
      </c>
      <c r="D133" s="26">
        <v>6.3636359999999996</v>
      </c>
      <c r="E133" s="26">
        <v>3.030303</v>
      </c>
      <c r="F133" s="26">
        <v>10.30303</v>
      </c>
      <c r="G133" s="26">
        <v>1.212121</v>
      </c>
      <c r="H133" s="26">
        <v>2.1212119999999999</v>
      </c>
      <c r="I133" s="26">
        <v>0.30303000000000002</v>
      </c>
      <c r="J133" s="26">
        <v>83.030303000000004</v>
      </c>
      <c r="K133" s="26">
        <v>14.545455</v>
      </c>
    </row>
    <row r="134" spans="1:11" x14ac:dyDescent="0.2">
      <c r="A134" s="19" t="s">
        <v>903</v>
      </c>
      <c r="B134" s="20">
        <v>326</v>
      </c>
      <c r="C134" s="26">
        <v>80.674847</v>
      </c>
      <c r="D134" s="26">
        <v>4.9079750000000004</v>
      </c>
      <c r="E134" s="26">
        <v>3.067485</v>
      </c>
      <c r="F134" s="26">
        <v>9.8159510000000001</v>
      </c>
      <c r="G134" s="26">
        <v>0.61349699999999996</v>
      </c>
      <c r="H134" s="26">
        <v>0.30674800000000002</v>
      </c>
      <c r="I134" s="26">
        <v>0.61349699999999996</v>
      </c>
      <c r="J134" s="26">
        <v>85.582821999999993</v>
      </c>
      <c r="K134" s="26">
        <v>13.496933</v>
      </c>
    </row>
    <row r="135" spans="1:11" x14ac:dyDescent="0.2">
      <c r="A135" s="19" t="s">
        <v>904</v>
      </c>
      <c r="B135" s="20">
        <v>133</v>
      </c>
      <c r="C135" s="26">
        <v>81.954886999999999</v>
      </c>
      <c r="D135" s="26">
        <v>6.0150379999999997</v>
      </c>
      <c r="E135" s="26">
        <v>2.2556389999999999</v>
      </c>
      <c r="F135" s="26">
        <v>7.5187970000000002</v>
      </c>
      <c r="G135" s="26">
        <v>0</v>
      </c>
      <c r="H135" s="26">
        <v>2.2556389999999999</v>
      </c>
      <c r="I135" s="26">
        <v>0</v>
      </c>
      <c r="J135" s="26">
        <v>87.969925000000003</v>
      </c>
      <c r="K135" s="26">
        <v>9.7744359999999997</v>
      </c>
    </row>
    <row r="136" spans="1:11" x14ac:dyDescent="0.2">
      <c r="A136" s="19" t="s">
        <v>905</v>
      </c>
      <c r="B136" s="20">
        <v>1070</v>
      </c>
      <c r="C136" s="26">
        <v>81.962616999999995</v>
      </c>
      <c r="D136" s="26">
        <v>2.336449</v>
      </c>
      <c r="E136" s="26">
        <v>2.242991</v>
      </c>
      <c r="F136" s="26">
        <v>8.5981310000000004</v>
      </c>
      <c r="G136" s="26">
        <v>0.65420599999999995</v>
      </c>
      <c r="H136" s="26">
        <v>2.8037380000000001</v>
      </c>
      <c r="I136" s="26">
        <v>1.401869</v>
      </c>
      <c r="J136" s="26">
        <v>84.299064999999999</v>
      </c>
      <c r="K136" s="26">
        <v>11.495327</v>
      </c>
    </row>
    <row r="137" spans="1:11" x14ac:dyDescent="0.2">
      <c r="A137" s="19" t="s">
        <v>873</v>
      </c>
      <c r="B137" s="20">
        <v>329</v>
      </c>
      <c r="C137" s="26">
        <v>63.829787000000003</v>
      </c>
      <c r="D137" s="26">
        <v>1.8237080000000001</v>
      </c>
      <c r="E137" s="26">
        <v>3.6474160000000002</v>
      </c>
      <c r="F137" s="26">
        <v>7.902736</v>
      </c>
      <c r="G137" s="26">
        <v>0.91185400000000005</v>
      </c>
      <c r="H137" s="26">
        <v>1.519757</v>
      </c>
      <c r="I137" s="26">
        <v>20.364742</v>
      </c>
      <c r="J137" s="26">
        <v>65.653495000000007</v>
      </c>
      <c r="K137" s="26">
        <v>12.462006000000001</v>
      </c>
    </row>
    <row r="138" spans="1:11" x14ac:dyDescent="0.2">
      <c r="A138" s="18" t="s">
        <v>143</v>
      </c>
      <c r="B138" s="18"/>
      <c r="C138" s="18"/>
      <c r="D138" s="18"/>
      <c r="E138" s="18"/>
      <c r="F138" s="18"/>
      <c r="G138" s="18"/>
      <c r="H138" s="18"/>
      <c r="I138" s="18"/>
      <c r="J138" s="18"/>
      <c r="K138" s="18"/>
    </row>
    <row r="139" spans="1:11" x14ac:dyDescent="0.2">
      <c r="A139" s="21" t="s">
        <v>908</v>
      </c>
      <c r="B139" s="21"/>
      <c r="C139" s="21"/>
      <c r="D139" s="21"/>
      <c r="E139" s="21"/>
      <c r="F139" s="21"/>
      <c r="G139" s="21"/>
      <c r="H139" s="21"/>
      <c r="I139" s="21"/>
      <c r="J139" s="21"/>
      <c r="K139" s="21"/>
    </row>
    <row r="140" spans="1:11" x14ac:dyDescent="0.2">
      <c r="A140" s="19" t="s">
        <v>902</v>
      </c>
      <c r="B140" s="20">
        <v>39</v>
      </c>
      <c r="C140" s="26">
        <v>82.051282</v>
      </c>
      <c r="D140" s="26">
        <v>5.1282050000000003</v>
      </c>
      <c r="E140" s="26">
        <v>2.5641029999999998</v>
      </c>
      <c r="F140" s="26">
        <v>10.256410000000001</v>
      </c>
      <c r="G140" s="26">
        <v>0</v>
      </c>
      <c r="H140" s="26">
        <v>0</v>
      </c>
      <c r="I140" s="26">
        <v>0</v>
      </c>
      <c r="J140" s="26">
        <v>87.179486999999995</v>
      </c>
      <c r="K140" s="26">
        <v>12.820513</v>
      </c>
    </row>
    <row r="141" spans="1:11" x14ac:dyDescent="0.2">
      <c r="A141" s="19" t="s">
        <v>903</v>
      </c>
      <c r="B141" s="20">
        <v>75</v>
      </c>
      <c r="C141" s="26">
        <v>74.666667000000004</v>
      </c>
      <c r="D141" s="26">
        <v>4</v>
      </c>
      <c r="E141" s="26">
        <v>5.3333329999999997</v>
      </c>
      <c r="F141" s="26">
        <v>12</v>
      </c>
      <c r="G141" s="26">
        <v>2.6666669999999999</v>
      </c>
      <c r="H141" s="26">
        <v>0</v>
      </c>
      <c r="I141" s="26">
        <v>1.3333330000000001</v>
      </c>
      <c r="J141" s="26">
        <v>78.666667000000004</v>
      </c>
      <c r="K141" s="26">
        <v>20</v>
      </c>
    </row>
    <row r="142" spans="1:11" x14ac:dyDescent="0.2">
      <c r="A142" s="19" t="s">
        <v>904</v>
      </c>
      <c r="B142" s="20">
        <v>117</v>
      </c>
      <c r="C142" s="26">
        <v>77.777777999999998</v>
      </c>
      <c r="D142" s="26">
        <v>6.8376070000000002</v>
      </c>
      <c r="E142" s="26">
        <v>5.1282050000000003</v>
      </c>
      <c r="F142" s="26">
        <v>7.6923079999999997</v>
      </c>
      <c r="G142" s="26">
        <v>0</v>
      </c>
      <c r="H142" s="26">
        <v>2.5641029999999998</v>
      </c>
      <c r="I142" s="26">
        <v>0</v>
      </c>
      <c r="J142" s="26">
        <v>84.615385000000003</v>
      </c>
      <c r="K142" s="26">
        <v>12.820513</v>
      </c>
    </row>
    <row r="143" spans="1:11" x14ac:dyDescent="0.2">
      <c r="A143" s="19" t="s">
        <v>905</v>
      </c>
      <c r="B143" s="20">
        <v>1288</v>
      </c>
      <c r="C143" s="26">
        <v>80.745341999999994</v>
      </c>
      <c r="D143" s="26">
        <v>3.2608700000000002</v>
      </c>
      <c r="E143" s="26">
        <v>2.4844719999999998</v>
      </c>
      <c r="F143" s="26">
        <v>9.6273289999999996</v>
      </c>
      <c r="G143" s="26">
        <v>0.465839</v>
      </c>
      <c r="H143" s="26">
        <v>2.4844719999999998</v>
      </c>
      <c r="I143" s="26">
        <v>0.93167699999999998</v>
      </c>
      <c r="J143" s="26">
        <v>84.006210999999993</v>
      </c>
      <c r="K143" s="26">
        <v>12.577640000000001</v>
      </c>
    </row>
    <row r="144" spans="1:11" x14ac:dyDescent="0.2">
      <c r="A144" s="19" t="s">
        <v>873</v>
      </c>
      <c r="B144" s="20">
        <v>669</v>
      </c>
      <c r="C144" s="26">
        <v>73.692077999999995</v>
      </c>
      <c r="D144" s="26">
        <v>3.1390129999999998</v>
      </c>
      <c r="E144" s="26">
        <v>2.391629</v>
      </c>
      <c r="F144" s="26">
        <v>7.1748880000000002</v>
      </c>
      <c r="G144" s="26">
        <v>1.1958150000000001</v>
      </c>
      <c r="H144" s="26">
        <v>1.644245</v>
      </c>
      <c r="I144" s="26">
        <v>10.762332000000001</v>
      </c>
      <c r="J144" s="26">
        <v>76.831091000000001</v>
      </c>
      <c r="K144" s="26">
        <v>10.762332000000001</v>
      </c>
    </row>
    <row r="145" spans="1:11" x14ac:dyDescent="0.2">
      <c r="A145" s="18" t="s">
        <v>909</v>
      </c>
      <c r="B145" s="18"/>
      <c r="C145" s="18"/>
      <c r="D145" s="18"/>
      <c r="E145" s="18"/>
      <c r="F145" s="18"/>
      <c r="G145" s="18"/>
      <c r="H145" s="18"/>
      <c r="I145" s="18"/>
      <c r="J145" s="18"/>
      <c r="K145" s="18"/>
    </row>
    <row r="146" spans="1:11" x14ac:dyDescent="0.2">
      <c r="A146" s="19" t="s">
        <v>910</v>
      </c>
      <c r="B146" s="20">
        <v>541</v>
      </c>
      <c r="C146" s="26">
        <v>67.467652000000001</v>
      </c>
      <c r="D146" s="26">
        <v>9.6118299999999994</v>
      </c>
      <c r="E146" s="26">
        <v>3.5120149999999999</v>
      </c>
      <c r="F146" s="26">
        <v>11.645102</v>
      </c>
      <c r="G146" s="26">
        <v>1.2939000000000001</v>
      </c>
      <c r="H146" s="26">
        <v>3.1423290000000001</v>
      </c>
      <c r="I146" s="26">
        <v>3.327172</v>
      </c>
      <c r="J146" s="26">
        <v>77.079481999999999</v>
      </c>
      <c r="K146" s="26">
        <v>16.451017</v>
      </c>
    </row>
    <row r="147" spans="1:11" x14ac:dyDescent="0.2">
      <c r="A147" s="19" t="s">
        <v>911</v>
      </c>
      <c r="B147" s="20">
        <v>877</v>
      </c>
      <c r="C147" s="26">
        <v>75.826682000000005</v>
      </c>
      <c r="D147" s="26">
        <v>1.8244009999999999</v>
      </c>
      <c r="E147" s="26">
        <v>3.4207529999999999</v>
      </c>
      <c r="F147" s="26">
        <v>11.858609</v>
      </c>
      <c r="G147" s="26">
        <v>0.68415099999999995</v>
      </c>
      <c r="H147" s="26">
        <v>1.7103759999999999</v>
      </c>
      <c r="I147" s="26">
        <v>4.6750290000000003</v>
      </c>
      <c r="J147" s="26">
        <v>77.651083</v>
      </c>
      <c r="K147" s="26">
        <v>15.963512</v>
      </c>
    </row>
    <row r="148" spans="1:11" x14ac:dyDescent="0.2">
      <c r="A148" s="19" t="s">
        <v>912</v>
      </c>
      <c r="B148" s="20">
        <v>543</v>
      </c>
      <c r="C148" s="26">
        <v>86.556168999999997</v>
      </c>
      <c r="D148" s="26">
        <v>1.289134</v>
      </c>
      <c r="E148" s="26">
        <v>1.4732970000000001</v>
      </c>
      <c r="F148" s="26">
        <v>4.0515650000000001</v>
      </c>
      <c r="G148" s="26">
        <v>0.55248600000000003</v>
      </c>
      <c r="H148" s="26">
        <v>2.2099449999999998</v>
      </c>
      <c r="I148" s="26">
        <v>3.8674029999999999</v>
      </c>
      <c r="J148" s="26">
        <v>87.845303999999999</v>
      </c>
      <c r="K148" s="26">
        <v>6.0773479999999998</v>
      </c>
    </row>
    <row r="149" spans="1:11" x14ac:dyDescent="0.2">
      <c r="A149" s="19" t="s">
        <v>913</v>
      </c>
      <c r="B149" s="20">
        <v>227</v>
      </c>
      <c r="C149" s="26">
        <v>93.392070000000004</v>
      </c>
      <c r="D149" s="26">
        <v>0.440529</v>
      </c>
      <c r="E149" s="26">
        <v>0.88105699999999998</v>
      </c>
      <c r="F149" s="26">
        <v>2.2026430000000001</v>
      </c>
      <c r="G149" s="26">
        <v>0</v>
      </c>
      <c r="H149" s="26">
        <v>0.88105699999999998</v>
      </c>
      <c r="I149" s="26">
        <v>2.2026430000000001</v>
      </c>
      <c r="J149" s="26">
        <v>93.832599000000002</v>
      </c>
      <c r="K149" s="26">
        <v>3.0836999999999999</v>
      </c>
    </row>
    <row r="150" spans="1:11" x14ac:dyDescent="0.2">
      <c r="A150" s="18" t="s">
        <v>914</v>
      </c>
      <c r="B150" s="18"/>
      <c r="C150" s="18"/>
      <c r="D150" s="18"/>
      <c r="E150" s="18"/>
      <c r="F150" s="18"/>
      <c r="G150" s="18"/>
      <c r="H150" s="18"/>
      <c r="I150" s="18"/>
      <c r="J150" s="18"/>
      <c r="K150" s="18"/>
    </row>
    <row r="151" spans="1:11" x14ac:dyDescent="0.2">
      <c r="A151" s="19" t="s">
        <v>915</v>
      </c>
      <c r="B151" s="20">
        <v>294</v>
      </c>
      <c r="C151" s="26">
        <v>75.850340000000003</v>
      </c>
      <c r="D151" s="26">
        <v>6.4625849999999998</v>
      </c>
      <c r="E151" s="26">
        <v>1.70068</v>
      </c>
      <c r="F151" s="26">
        <v>9.5238099999999992</v>
      </c>
      <c r="G151" s="26">
        <v>1.360544</v>
      </c>
      <c r="H151" s="26">
        <v>1.360544</v>
      </c>
      <c r="I151" s="26">
        <v>3.7414969999999999</v>
      </c>
      <c r="J151" s="26">
        <v>82.312925000000007</v>
      </c>
      <c r="K151" s="26">
        <v>12.585034</v>
      </c>
    </row>
    <row r="152" spans="1:11" x14ac:dyDescent="0.2">
      <c r="A152" s="19" t="s">
        <v>916</v>
      </c>
      <c r="B152" s="20">
        <v>664</v>
      </c>
      <c r="C152" s="26">
        <v>77.259035999999995</v>
      </c>
      <c r="D152" s="26">
        <v>3.9156629999999999</v>
      </c>
      <c r="E152" s="26">
        <v>3.7650600000000001</v>
      </c>
      <c r="F152" s="26">
        <v>8.7349399999999999</v>
      </c>
      <c r="G152" s="26">
        <v>0.90361400000000003</v>
      </c>
      <c r="H152" s="26">
        <v>1.3554219999999999</v>
      </c>
      <c r="I152" s="26">
        <v>4.0662649999999996</v>
      </c>
      <c r="J152" s="26">
        <v>81.174699000000004</v>
      </c>
      <c r="K152" s="26">
        <v>13.403613999999999</v>
      </c>
    </row>
    <row r="153" spans="1:11" x14ac:dyDescent="0.2">
      <c r="A153" s="19" t="s">
        <v>917</v>
      </c>
      <c r="B153" s="20">
        <v>421</v>
      </c>
      <c r="C153" s="26">
        <v>81.472684000000001</v>
      </c>
      <c r="D153" s="26">
        <v>2.1377670000000002</v>
      </c>
      <c r="E153" s="26">
        <v>1.4251780000000001</v>
      </c>
      <c r="F153" s="26">
        <v>9.2636579999999995</v>
      </c>
      <c r="G153" s="26">
        <v>0.23752999999999999</v>
      </c>
      <c r="H153" s="26">
        <v>1.6627080000000001</v>
      </c>
      <c r="I153" s="26">
        <v>3.800475</v>
      </c>
      <c r="J153" s="26">
        <v>83.610450999999998</v>
      </c>
      <c r="K153" s="26">
        <v>10.926366</v>
      </c>
    </row>
    <row r="154" spans="1:11" x14ac:dyDescent="0.2">
      <c r="A154" s="19" t="s">
        <v>918</v>
      </c>
      <c r="B154" s="20">
        <v>358</v>
      </c>
      <c r="C154" s="26">
        <v>72.625698</v>
      </c>
      <c r="D154" s="26">
        <v>3.3519549999999998</v>
      </c>
      <c r="E154" s="26">
        <v>4.4692740000000004</v>
      </c>
      <c r="F154" s="26">
        <v>14.52514</v>
      </c>
      <c r="G154" s="26">
        <v>0</v>
      </c>
      <c r="H154" s="26">
        <v>3.0726260000000001</v>
      </c>
      <c r="I154" s="26">
        <v>1.9553069999999999</v>
      </c>
      <c r="J154" s="26">
        <v>75.977654000000001</v>
      </c>
      <c r="K154" s="26">
        <v>18.994413000000002</v>
      </c>
    </row>
    <row r="155" spans="1:11" x14ac:dyDescent="0.2">
      <c r="A155" s="19" t="s">
        <v>919</v>
      </c>
      <c r="B155" s="20">
        <v>217</v>
      </c>
      <c r="C155" s="26">
        <v>85.253456</v>
      </c>
      <c r="D155" s="26">
        <v>1.3824879999999999</v>
      </c>
      <c r="E155" s="26">
        <v>1.3824879999999999</v>
      </c>
      <c r="F155" s="26">
        <v>2.3041469999999999</v>
      </c>
      <c r="G155" s="26">
        <v>0.46082899999999999</v>
      </c>
      <c r="H155" s="26">
        <v>3.225806</v>
      </c>
      <c r="I155" s="26">
        <v>5.9907830000000004</v>
      </c>
      <c r="J155" s="26">
        <v>86.635945000000007</v>
      </c>
      <c r="K155" s="26">
        <v>4.1474650000000004</v>
      </c>
    </row>
    <row r="156" spans="1:11" x14ac:dyDescent="0.2">
      <c r="A156" s="22" t="s">
        <v>920</v>
      </c>
      <c r="B156" s="23">
        <v>234</v>
      </c>
      <c r="C156" s="27">
        <v>80.341880000000003</v>
      </c>
      <c r="D156" s="27">
        <v>2.9914529999999999</v>
      </c>
      <c r="E156" s="27">
        <v>1.7094020000000001</v>
      </c>
      <c r="F156" s="27">
        <v>5.1282050000000003</v>
      </c>
      <c r="G156" s="27">
        <v>1.7094020000000001</v>
      </c>
      <c r="H156" s="27">
        <v>3.418803</v>
      </c>
      <c r="I156" s="27">
        <v>4.7008549999999998</v>
      </c>
      <c r="J156" s="27">
        <v>83.333332999999996</v>
      </c>
      <c r="K156" s="27">
        <v>8.5470089999999992</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E45DA-A92E-4E49-A2AF-8F6FD3E0AF06}">
  <dimension ref="A1:J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HYPERLINK("#'目次'!B13","[7]")</f>
        <v>[7]</v>
      </c>
      <c r="B2" s="24" t="s">
        <v>352</v>
      </c>
    </row>
    <row r="3" spans="1:10" x14ac:dyDescent="0.2">
      <c r="A3" s="9" t="s">
        <v>126</v>
      </c>
      <c r="B3" s="12" t="s">
        <v>155</v>
      </c>
    </row>
    <row r="4" spans="1:10" s="15" customFormat="1" ht="25" x14ac:dyDescent="0.2">
      <c r="A4" s="13" t="s">
        <v>126</v>
      </c>
      <c r="B4" s="14" t="s">
        <v>831</v>
      </c>
      <c r="C4" s="14" t="s">
        <v>889</v>
      </c>
      <c r="D4" s="14" t="s">
        <v>890</v>
      </c>
      <c r="E4" s="14" t="s">
        <v>891</v>
      </c>
      <c r="F4" s="14" t="s">
        <v>892</v>
      </c>
      <c r="G4" s="14" t="s">
        <v>893</v>
      </c>
      <c r="H4" s="14" t="s">
        <v>894</v>
      </c>
      <c r="I4" s="14" t="s">
        <v>873</v>
      </c>
      <c r="J4" s="14" t="s">
        <v>492</v>
      </c>
    </row>
    <row r="5" spans="1:10" x14ac:dyDescent="0.2">
      <c r="A5" s="16" t="s">
        <v>845</v>
      </c>
      <c r="B5" s="17">
        <v>1788</v>
      </c>
      <c r="C5" s="25">
        <v>67.785235</v>
      </c>
      <c r="D5" s="25">
        <v>1.342282</v>
      </c>
      <c r="E5" s="25">
        <v>4.250559</v>
      </c>
      <c r="F5" s="25">
        <v>2.404922</v>
      </c>
      <c r="G5" s="25">
        <v>0.78299799999999997</v>
      </c>
      <c r="H5" s="25">
        <v>0.279642</v>
      </c>
      <c r="I5" s="25">
        <v>23.154361999999999</v>
      </c>
      <c r="J5" s="25">
        <v>1.098981</v>
      </c>
    </row>
    <row r="6" spans="1:10" x14ac:dyDescent="0.2">
      <c r="A6" s="18" t="s">
        <v>846</v>
      </c>
      <c r="B6" s="18"/>
      <c r="C6" s="18"/>
      <c r="D6" s="18"/>
      <c r="E6" s="18"/>
      <c r="F6" s="18"/>
      <c r="G6" s="18"/>
      <c r="H6" s="18"/>
      <c r="I6" s="18"/>
      <c r="J6" s="18"/>
    </row>
    <row r="7" spans="1:10" x14ac:dyDescent="0.2">
      <c r="A7" s="19" t="s">
        <v>847</v>
      </c>
      <c r="B7" s="20">
        <v>884</v>
      </c>
      <c r="C7" s="26">
        <v>71.153846000000001</v>
      </c>
      <c r="D7" s="26">
        <v>1.3574660000000001</v>
      </c>
      <c r="E7" s="26">
        <v>3.959276</v>
      </c>
      <c r="F7" s="26">
        <v>3.0542989999999999</v>
      </c>
      <c r="G7" s="26">
        <v>0.90497700000000003</v>
      </c>
      <c r="H7" s="26">
        <v>0.33936699999999997</v>
      </c>
      <c r="I7" s="26">
        <v>19.230768999999999</v>
      </c>
      <c r="J7" s="26">
        <v>1.1610640000000001</v>
      </c>
    </row>
    <row r="8" spans="1:10" x14ac:dyDescent="0.2">
      <c r="A8" s="19" t="s">
        <v>848</v>
      </c>
      <c r="B8" s="20">
        <v>904</v>
      </c>
      <c r="C8" s="26">
        <v>64.491150000000005</v>
      </c>
      <c r="D8" s="26">
        <v>1.327434</v>
      </c>
      <c r="E8" s="26">
        <v>4.5353979999999998</v>
      </c>
      <c r="F8" s="26">
        <v>1.7699119999999999</v>
      </c>
      <c r="G8" s="26">
        <v>0.663717</v>
      </c>
      <c r="H8" s="26">
        <v>0.22123899999999999</v>
      </c>
      <c r="I8" s="26">
        <v>26.991150000000001</v>
      </c>
      <c r="J8" s="26">
        <v>1.0318179999999999</v>
      </c>
    </row>
    <row r="9" spans="1:10" x14ac:dyDescent="0.2">
      <c r="A9" s="19" t="s">
        <v>849</v>
      </c>
      <c r="B9" s="20">
        <v>0</v>
      </c>
      <c r="C9" s="26">
        <v>0</v>
      </c>
      <c r="D9" s="26">
        <v>0</v>
      </c>
      <c r="E9" s="26">
        <v>0</v>
      </c>
      <c r="F9" s="26">
        <v>0</v>
      </c>
      <c r="G9" s="26">
        <v>0</v>
      </c>
      <c r="H9" s="26">
        <v>0</v>
      </c>
      <c r="I9" s="26">
        <v>0</v>
      </c>
      <c r="J9" s="26">
        <v>0</v>
      </c>
    </row>
    <row r="10" spans="1:10" x14ac:dyDescent="0.2">
      <c r="A10" s="18" t="s">
        <v>850</v>
      </c>
      <c r="B10" s="18"/>
      <c r="C10" s="18"/>
      <c r="D10" s="18"/>
      <c r="E10" s="18"/>
      <c r="F10" s="18"/>
      <c r="G10" s="18"/>
      <c r="H10" s="18"/>
      <c r="I10" s="18"/>
      <c r="J10" s="18"/>
    </row>
    <row r="11" spans="1:10" x14ac:dyDescent="0.2">
      <c r="A11" s="19" t="s">
        <v>851</v>
      </c>
      <c r="B11" s="20">
        <v>292</v>
      </c>
      <c r="C11" s="26">
        <v>74.315067999999997</v>
      </c>
      <c r="D11" s="26">
        <v>2.0547949999999999</v>
      </c>
      <c r="E11" s="26">
        <v>8.2191779999999994</v>
      </c>
      <c r="F11" s="26">
        <v>5.1369860000000003</v>
      </c>
      <c r="G11" s="26">
        <v>2.0547949999999999</v>
      </c>
      <c r="H11" s="26">
        <v>1.0273969999999999</v>
      </c>
      <c r="I11" s="26">
        <v>7.1917809999999998</v>
      </c>
      <c r="J11" s="26">
        <v>2.0701109999999998</v>
      </c>
    </row>
    <row r="12" spans="1:10" x14ac:dyDescent="0.2">
      <c r="A12" s="19" t="s">
        <v>852</v>
      </c>
      <c r="B12" s="20">
        <v>346</v>
      </c>
      <c r="C12" s="26">
        <v>69.075145000000006</v>
      </c>
      <c r="D12" s="26">
        <v>2.3121390000000002</v>
      </c>
      <c r="E12" s="26">
        <v>6.3583819999999998</v>
      </c>
      <c r="F12" s="26">
        <v>4.0462429999999996</v>
      </c>
      <c r="G12" s="26">
        <v>1.156069</v>
      </c>
      <c r="H12" s="26">
        <v>0.57803499999999997</v>
      </c>
      <c r="I12" s="26">
        <v>16.473987999999999</v>
      </c>
      <c r="J12" s="26">
        <v>1.7058819999999999</v>
      </c>
    </row>
    <row r="13" spans="1:10" x14ac:dyDescent="0.2">
      <c r="A13" s="19" t="s">
        <v>853</v>
      </c>
      <c r="B13" s="20">
        <v>372</v>
      </c>
      <c r="C13" s="26">
        <v>72.580645000000004</v>
      </c>
      <c r="D13" s="26">
        <v>1.075269</v>
      </c>
      <c r="E13" s="26">
        <v>4.5698920000000003</v>
      </c>
      <c r="F13" s="26">
        <v>1.8817200000000001</v>
      </c>
      <c r="G13" s="26">
        <v>0.53763399999999995</v>
      </c>
      <c r="H13" s="26">
        <v>0</v>
      </c>
      <c r="I13" s="26">
        <v>19.354838999999998</v>
      </c>
      <c r="J13" s="26">
        <v>0.80333299999999996</v>
      </c>
    </row>
    <row r="14" spans="1:10" x14ac:dyDescent="0.2">
      <c r="A14" s="19" t="s">
        <v>854</v>
      </c>
      <c r="B14" s="20">
        <v>350</v>
      </c>
      <c r="C14" s="26">
        <v>66.571428999999995</v>
      </c>
      <c r="D14" s="26">
        <v>0.85714299999999999</v>
      </c>
      <c r="E14" s="26">
        <v>3.1428569999999998</v>
      </c>
      <c r="F14" s="26">
        <v>1.142857</v>
      </c>
      <c r="G14" s="26">
        <v>0.28571400000000002</v>
      </c>
      <c r="H14" s="26">
        <v>0</v>
      </c>
      <c r="I14" s="26">
        <v>28</v>
      </c>
      <c r="J14" s="26">
        <v>0.55158700000000005</v>
      </c>
    </row>
    <row r="15" spans="1:10" x14ac:dyDescent="0.2">
      <c r="A15" s="19" t="s">
        <v>855</v>
      </c>
      <c r="B15" s="20">
        <v>238</v>
      </c>
      <c r="C15" s="26">
        <v>57.983193</v>
      </c>
      <c r="D15" s="26">
        <v>0.84033599999999997</v>
      </c>
      <c r="E15" s="26">
        <v>0.84033599999999997</v>
      </c>
      <c r="F15" s="26">
        <v>0.84033599999999997</v>
      </c>
      <c r="G15" s="26">
        <v>0.42016799999999999</v>
      </c>
      <c r="H15" s="26">
        <v>0</v>
      </c>
      <c r="I15" s="26">
        <v>39.075629999999997</v>
      </c>
      <c r="J15" s="26">
        <v>0.42758600000000002</v>
      </c>
    </row>
    <row r="16" spans="1:10" x14ac:dyDescent="0.2">
      <c r="A16" s="19" t="s">
        <v>856</v>
      </c>
      <c r="B16" s="20">
        <v>114</v>
      </c>
      <c r="C16" s="26">
        <v>60.526316000000001</v>
      </c>
      <c r="D16" s="26">
        <v>0.877193</v>
      </c>
      <c r="E16" s="26">
        <v>0</v>
      </c>
      <c r="F16" s="26">
        <v>0</v>
      </c>
      <c r="G16" s="26">
        <v>0</v>
      </c>
      <c r="H16" s="26">
        <v>0</v>
      </c>
      <c r="I16" s="26">
        <v>38.596491</v>
      </c>
      <c r="J16" s="26">
        <v>2.8570999999999999E-2</v>
      </c>
    </row>
    <row r="17" spans="1:10" x14ac:dyDescent="0.2">
      <c r="A17" s="19" t="s">
        <v>857</v>
      </c>
      <c r="B17" s="20">
        <v>65</v>
      </c>
      <c r="C17" s="26">
        <v>58.461537999999997</v>
      </c>
      <c r="D17" s="26">
        <v>0</v>
      </c>
      <c r="E17" s="26">
        <v>0</v>
      </c>
      <c r="F17" s="26">
        <v>1.538462</v>
      </c>
      <c r="G17" s="26">
        <v>0</v>
      </c>
      <c r="H17" s="26">
        <v>0</v>
      </c>
      <c r="I17" s="26">
        <v>40</v>
      </c>
      <c r="J17" s="26">
        <v>0.30769200000000002</v>
      </c>
    </row>
    <row r="18" spans="1:10" x14ac:dyDescent="0.2">
      <c r="A18" s="19" t="s">
        <v>858</v>
      </c>
      <c r="B18" s="20">
        <v>11</v>
      </c>
      <c r="C18" s="26">
        <v>72.727272999999997</v>
      </c>
      <c r="D18" s="26">
        <v>0</v>
      </c>
      <c r="E18" s="26">
        <v>0</v>
      </c>
      <c r="F18" s="26">
        <v>0</v>
      </c>
      <c r="G18" s="26">
        <v>0</v>
      </c>
      <c r="H18" s="26">
        <v>0</v>
      </c>
      <c r="I18" s="26">
        <v>27.272727</v>
      </c>
      <c r="J18" s="28">
        <v>0</v>
      </c>
    </row>
    <row r="19" spans="1:10" x14ac:dyDescent="0.2">
      <c r="A19" s="19" t="s">
        <v>859</v>
      </c>
      <c r="B19" s="20">
        <v>718</v>
      </c>
      <c r="C19" s="26">
        <v>70.891364999999993</v>
      </c>
      <c r="D19" s="26">
        <v>1.6713089999999999</v>
      </c>
      <c r="E19" s="26">
        <v>5.4317549999999999</v>
      </c>
      <c r="F19" s="26">
        <v>2.9247909999999999</v>
      </c>
      <c r="G19" s="26">
        <v>0.83565500000000004</v>
      </c>
      <c r="H19" s="26">
        <v>0.27855200000000002</v>
      </c>
      <c r="I19" s="26">
        <v>17.966574000000001</v>
      </c>
      <c r="J19" s="26">
        <v>1.2461800000000001</v>
      </c>
    </row>
    <row r="20" spans="1:10" x14ac:dyDescent="0.2">
      <c r="A20" s="19" t="s">
        <v>860</v>
      </c>
      <c r="B20" s="20">
        <v>588</v>
      </c>
      <c r="C20" s="26">
        <v>63.095238000000002</v>
      </c>
      <c r="D20" s="26">
        <v>0.85033999999999998</v>
      </c>
      <c r="E20" s="26">
        <v>2.2108840000000001</v>
      </c>
      <c r="F20" s="26">
        <v>1.020408</v>
      </c>
      <c r="G20" s="26">
        <v>0.34013599999999999</v>
      </c>
      <c r="H20" s="26">
        <v>0</v>
      </c>
      <c r="I20" s="26">
        <v>32.482993</v>
      </c>
      <c r="J20" s="26">
        <v>0.506297</v>
      </c>
    </row>
    <row r="21" spans="1:10" x14ac:dyDescent="0.2">
      <c r="A21" s="19" t="s">
        <v>861</v>
      </c>
      <c r="B21" s="20">
        <v>1496</v>
      </c>
      <c r="C21" s="26">
        <v>66.510694999999998</v>
      </c>
      <c r="D21" s="26">
        <v>1.203209</v>
      </c>
      <c r="E21" s="26">
        <v>3.4759359999999999</v>
      </c>
      <c r="F21" s="26">
        <v>1.871658</v>
      </c>
      <c r="G21" s="26">
        <v>0.53475899999999998</v>
      </c>
      <c r="H21" s="26">
        <v>0.13369</v>
      </c>
      <c r="I21" s="26">
        <v>26.270053000000001</v>
      </c>
      <c r="J21" s="26">
        <v>0.86038099999999995</v>
      </c>
    </row>
    <row r="22" spans="1:10" x14ac:dyDescent="0.2">
      <c r="A22" s="19" t="s">
        <v>862</v>
      </c>
      <c r="B22" s="20">
        <v>778</v>
      </c>
      <c r="C22" s="26">
        <v>62.467866000000001</v>
      </c>
      <c r="D22" s="26">
        <v>0.771208</v>
      </c>
      <c r="E22" s="26">
        <v>1.6709510000000001</v>
      </c>
      <c r="F22" s="26">
        <v>0.89974299999999996</v>
      </c>
      <c r="G22" s="26">
        <v>0.25706899999999999</v>
      </c>
      <c r="H22" s="26">
        <v>0</v>
      </c>
      <c r="I22" s="26">
        <v>33.933162000000003</v>
      </c>
      <c r="J22" s="26">
        <v>0.41828799999999999</v>
      </c>
    </row>
    <row r="23" spans="1:10" x14ac:dyDescent="0.2">
      <c r="A23" s="19" t="s">
        <v>863</v>
      </c>
      <c r="B23" s="20">
        <v>190</v>
      </c>
      <c r="C23" s="26">
        <v>60.526316000000001</v>
      </c>
      <c r="D23" s="26">
        <v>0.52631600000000001</v>
      </c>
      <c r="E23" s="26">
        <v>0</v>
      </c>
      <c r="F23" s="26">
        <v>0.52631600000000001</v>
      </c>
      <c r="G23" s="26">
        <v>0</v>
      </c>
      <c r="H23" s="26">
        <v>0</v>
      </c>
      <c r="I23" s="26">
        <v>38.421053000000001</v>
      </c>
      <c r="J23" s="26">
        <v>0.119658</v>
      </c>
    </row>
    <row r="24" spans="1:10" x14ac:dyDescent="0.2">
      <c r="A24" s="18" t="s">
        <v>864</v>
      </c>
      <c r="B24" s="17">
        <v>151</v>
      </c>
      <c r="C24" s="25">
        <v>73.509934000000001</v>
      </c>
      <c r="D24" s="25">
        <v>1.324503</v>
      </c>
      <c r="E24" s="25">
        <v>9.2715230000000002</v>
      </c>
      <c r="F24" s="25">
        <v>7.9470200000000002</v>
      </c>
      <c r="G24" s="25">
        <v>2.6490070000000001</v>
      </c>
      <c r="H24" s="25">
        <v>0.66225199999999995</v>
      </c>
      <c r="I24" s="25">
        <v>4.6357619999999997</v>
      </c>
      <c r="J24" s="25">
        <v>2.2569439999999998</v>
      </c>
    </row>
    <row r="25" spans="1:10" x14ac:dyDescent="0.2">
      <c r="A25" s="19" t="s">
        <v>852</v>
      </c>
      <c r="B25" s="20">
        <v>172</v>
      </c>
      <c r="C25" s="26">
        <v>72.674419</v>
      </c>
      <c r="D25" s="26">
        <v>1.744186</v>
      </c>
      <c r="E25" s="26">
        <v>5.232558</v>
      </c>
      <c r="F25" s="26">
        <v>4.6511630000000004</v>
      </c>
      <c r="G25" s="26">
        <v>1.1627909999999999</v>
      </c>
      <c r="H25" s="26">
        <v>1.1627909999999999</v>
      </c>
      <c r="I25" s="26">
        <v>13.372093</v>
      </c>
      <c r="J25" s="26">
        <v>1.9328860000000001</v>
      </c>
    </row>
    <row r="26" spans="1:10" x14ac:dyDescent="0.2">
      <c r="A26" s="19" t="s">
        <v>853</v>
      </c>
      <c r="B26" s="20">
        <v>186</v>
      </c>
      <c r="C26" s="26">
        <v>77.956988999999993</v>
      </c>
      <c r="D26" s="26">
        <v>1.612903</v>
      </c>
      <c r="E26" s="26">
        <v>4.301075</v>
      </c>
      <c r="F26" s="26">
        <v>2.6881719999999998</v>
      </c>
      <c r="G26" s="26">
        <v>0.53763399999999995</v>
      </c>
      <c r="H26" s="26">
        <v>0</v>
      </c>
      <c r="I26" s="26">
        <v>12.903226</v>
      </c>
      <c r="J26" s="26">
        <v>0.86419800000000002</v>
      </c>
    </row>
    <row r="27" spans="1:10" x14ac:dyDescent="0.2">
      <c r="A27" s="19" t="s">
        <v>854</v>
      </c>
      <c r="B27" s="20">
        <v>176</v>
      </c>
      <c r="C27" s="26">
        <v>69.886364</v>
      </c>
      <c r="D27" s="26">
        <v>1.1363639999999999</v>
      </c>
      <c r="E27" s="26">
        <v>1.704545</v>
      </c>
      <c r="F27" s="26">
        <v>0</v>
      </c>
      <c r="G27" s="26">
        <v>0</v>
      </c>
      <c r="H27" s="26">
        <v>0</v>
      </c>
      <c r="I27" s="26">
        <v>27.272727</v>
      </c>
      <c r="J27" s="26">
        <v>0.1875</v>
      </c>
    </row>
    <row r="28" spans="1:10" x14ac:dyDescent="0.2">
      <c r="A28" s="19" t="s">
        <v>855</v>
      </c>
      <c r="B28" s="20">
        <v>118</v>
      </c>
      <c r="C28" s="26">
        <v>67.796610000000001</v>
      </c>
      <c r="D28" s="26">
        <v>0.84745800000000004</v>
      </c>
      <c r="E28" s="26">
        <v>0.84745800000000004</v>
      </c>
      <c r="F28" s="26">
        <v>1.6949149999999999</v>
      </c>
      <c r="G28" s="26">
        <v>0.84745800000000004</v>
      </c>
      <c r="H28" s="26">
        <v>0</v>
      </c>
      <c r="I28" s="26">
        <v>27.966101999999999</v>
      </c>
      <c r="J28" s="26">
        <v>0.58823499999999995</v>
      </c>
    </row>
    <row r="29" spans="1:10" x14ac:dyDescent="0.2">
      <c r="A29" s="19" t="s">
        <v>856</v>
      </c>
      <c r="B29" s="20">
        <v>55</v>
      </c>
      <c r="C29" s="26">
        <v>54.545454999999997</v>
      </c>
      <c r="D29" s="26">
        <v>1.818182</v>
      </c>
      <c r="E29" s="26">
        <v>0</v>
      </c>
      <c r="F29" s="26">
        <v>0</v>
      </c>
      <c r="G29" s="26">
        <v>0</v>
      </c>
      <c r="H29" s="26">
        <v>0</v>
      </c>
      <c r="I29" s="26">
        <v>43.636364</v>
      </c>
      <c r="J29" s="26">
        <v>6.4516000000000004E-2</v>
      </c>
    </row>
    <row r="30" spans="1:10" x14ac:dyDescent="0.2">
      <c r="A30" s="19" t="s">
        <v>857</v>
      </c>
      <c r="B30" s="20">
        <v>23</v>
      </c>
      <c r="C30" s="26">
        <v>56.521738999999997</v>
      </c>
      <c r="D30" s="26">
        <v>0</v>
      </c>
      <c r="E30" s="26">
        <v>0</v>
      </c>
      <c r="F30" s="26">
        <v>0</v>
      </c>
      <c r="G30" s="26">
        <v>0</v>
      </c>
      <c r="H30" s="26">
        <v>0</v>
      </c>
      <c r="I30" s="26">
        <v>43.478261000000003</v>
      </c>
      <c r="J30" s="28">
        <v>0</v>
      </c>
    </row>
    <row r="31" spans="1:10" x14ac:dyDescent="0.2">
      <c r="A31" s="19" t="s">
        <v>858</v>
      </c>
      <c r="B31" s="20">
        <v>3</v>
      </c>
      <c r="C31" s="26">
        <v>66.666667000000004</v>
      </c>
      <c r="D31" s="26">
        <v>0</v>
      </c>
      <c r="E31" s="26">
        <v>0</v>
      </c>
      <c r="F31" s="26">
        <v>0</v>
      </c>
      <c r="G31" s="26">
        <v>0</v>
      </c>
      <c r="H31" s="26">
        <v>0</v>
      </c>
      <c r="I31" s="26">
        <v>33.333333000000003</v>
      </c>
      <c r="J31" s="28">
        <v>0</v>
      </c>
    </row>
    <row r="32" spans="1:10" x14ac:dyDescent="0.2">
      <c r="A32" s="19" t="s">
        <v>859</v>
      </c>
      <c r="B32" s="20">
        <v>358</v>
      </c>
      <c r="C32" s="26">
        <v>75.418993999999998</v>
      </c>
      <c r="D32" s="26">
        <v>1.675978</v>
      </c>
      <c r="E32" s="26">
        <v>4.7486030000000001</v>
      </c>
      <c r="F32" s="26">
        <v>3.6312850000000001</v>
      </c>
      <c r="G32" s="26">
        <v>0.83798899999999998</v>
      </c>
      <c r="H32" s="26">
        <v>0.55865900000000002</v>
      </c>
      <c r="I32" s="26">
        <v>13.128492</v>
      </c>
      <c r="J32" s="26">
        <v>1.376206</v>
      </c>
    </row>
    <row r="33" spans="1:10" x14ac:dyDescent="0.2">
      <c r="A33" s="19" t="s">
        <v>860</v>
      </c>
      <c r="B33" s="20">
        <v>294</v>
      </c>
      <c r="C33" s="26">
        <v>69.047618999999997</v>
      </c>
      <c r="D33" s="26">
        <v>1.020408</v>
      </c>
      <c r="E33" s="26">
        <v>1.360544</v>
      </c>
      <c r="F33" s="26">
        <v>0.68027199999999999</v>
      </c>
      <c r="G33" s="26">
        <v>0.34013599999999999</v>
      </c>
      <c r="H33" s="26">
        <v>0</v>
      </c>
      <c r="I33" s="26">
        <v>27.551020000000001</v>
      </c>
      <c r="J33" s="26">
        <v>0.347418</v>
      </c>
    </row>
    <row r="34" spans="1:10" x14ac:dyDescent="0.2">
      <c r="A34" s="19" t="s">
        <v>861</v>
      </c>
      <c r="B34" s="20">
        <v>733</v>
      </c>
      <c r="C34" s="26">
        <v>70.668486000000001</v>
      </c>
      <c r="D34" s="26">
        <v>1.3642559999999999</v>
      </c>
      <c r="E34" s="26">
        <v>2.8649390000000001</v>
      </c>
      <c r="F34" s="26">
        <v>2.0463849999999999</v>
      </c>
      <c r="G34" s="26">
        <v>0.54570300000000005</v>
      </c>
      <c r="H34" s="26">
        <v>0.27285100000000001</v>
      </c>
      <c r="I34" s="26">
        <v>22.237380999999999</v>
      </c>
      <c r="J34" s="26">
        <v>0.88421099999999997</v>
      </c>
    </row>
    <row r="35" spans="1:10" x14ac:dyDescent="0.2">
      <c r="A35" s="19" t="s">
        <v>862</v>
      </c>
      <c r="B35" s="20">
        <v>375</v>
      </c>
      <c r="C35" s="26">
        <v>66.133332999999993</v>
      </c>
      <c r="D35" s="26">
        <v>1.066667</v>
      </c>
      <c r="E35" s="26">
        <v>1.066667</v>
      </c>
      <c r="F35" s="26">
        <v>0.53333299999999995</v>
      </c>
      <c r="G35" s="26">
        <v>0.26666699999999999</v>
      </c>
      <c r="H35" s="26">
        <v>0</v>
      </c>
      <c r="I35" s="26">
        <v>30.933333000000001</v>
      </c>
      <c r="J35" s="26">
        <v>0.29343599999999997</v>
      </c>
    </row>
    <row r="36" spans="1:10" x14ac:dyDescent="0.2">
      <c r="A36" s="19" t="s">
        <v>863</v>
      </c>
      <c r="B36" s="20">
        <v>81</v>
      </c>
      <c r="C36" s="26">
        <v>55.555556000000003</v>
      </c>
      <c r="D36" s="26">
        <v>1.2345680000000001</v>
      </c>
      <c r="E36" s="26">
        <v>0</v>
      </c>
      <c r="F36" s="26">
        <v>0</v>
      </c>
      <c r="G36" s="26">
        <v>0</v>
      </c>
      <c r="H36" s="26">
        <v>0</v>
      </c>
      <c r="I36" s="26">
        <v>43.209876999999999</v>
      </c>
      <c r="J36" s="26">
        <v>4.3478000000000003E-2</v>
      </c>
    </row>
    <row r="37" spans="1:10" x14ac:dyDescent="0.2">
      <c r="A37" s="18" t="s">
        <v>865</v>
      </c>
      <c r="B37" s="17">
        <v>141</v>
      </c>
      <c r="C37" s="25">
        <v>75.177305000000004</v>
      </c>
      <c r="D37" s="25">
        <v>2.8368790000000002</v>
      </c>
      <c r="E37" s="25">
        <v>7.0921989999999999</v>
      </c>
      <c r="F37" s="25">
        <v>2.1276600000000001</v>
      </c>
      <c r="G37" s="25">
        <v>1.4184399999999999</v>
      </c>
      <c r="H37" s="25">
        <v>1.4184399999999999</v>
      </c>
      <c r="I37" s="25">
        <v>9.9290780000000005</v>
      </c>
      <c r="J37" s="25">
        <v>1.858268</v>
      </c>
    </row>
    <row r="38" spans="1:10" x14ac:dyDescent="0.2">
      <c r="A38" s="19" t="s">
        <v>852</v>
      </c>
      <c r="B38" s="20">
        <v>174</v>
      </c>
      <c r="C38" s="26">
        <v>65.517240999999999</v>
      </c>
      <c r="D38" s="26">
        <v>2.8735629999999999</v>
      </c>
      <c r="E38" s="26">
        <v>7.4712639999999997</v>
      </c>
      <c r="F38" s="26">
        <v>3.4482759999999999</v>
      </c>
      <c r="G38" s="26">
        <v>1.1494249999999999</v>
      </c>
      <c r="H38" s="26">
        <v>0</v>
      </c>
      <c r="I38" s="26">
        <v>19.540230000000001</v>
      </c>
      <c r="J38" s="26">
        <v>1.464286</v>
      </c>
    </row>
    <row r="39" spans="1:10" x14ac:dyDescent="0.2">
      <c r="A39" s="19" t="s">
        <v>853</v>
      </c>
      <c r="B39" s="20">
        <v>186</v>
      </c>
      <c r="C39" s="26">
        <v>67.204301000000001</v>
      </c>
      <c r="D39" s="26">
        <v>0.53763399999999995</v>
      </c>
      <c r="E39" s="26">
        <v>4.8387099999999998</v>
      </c>
      <c r="F39" s="26">
        <v>1.075269</v>
      </c>
      <c r="G39" s="26">
        <v>0.53763399999999995</v>
      </c>
      <c r="H39" s="26">
        <v>0</v>
      </c>
      <c r="I39" s="26">
        <v>25.806452</v>
      </c>
      <c r="J39" s="26">
        <v>0.73188399999999998</v>
      </c>
    </row>
    <row r="40" spans="1:10" x14ac:dyDescent="0.2">
      <c r="A40" s="19" t="s">
        <v>854</v>
      </c>
      <c r="B40" s="20">
        <v>174</v>
      </c>
      <c r="C40" s="26">
        <v>63.218390999999997</v>
      </c>
      <c r="D40" s="26">
        <v>0.57471300000000003</v>
      </c>
      <c r="E40" s="26">
        <v>4.5977009999999998</v>
      </c>
      <c r="F40" s="26">
        <v>2.298851</v>
      </c>
      <c r="G40" s="26">
        <v>0.57471300000000003</v>
      </c>
      <c r="H40" s="26">
        <v>0</v>
      </c>
      <c r="I40" s="26">
        <v>28.735631999999999</v>
      </c>
      <c r="J40" s="26">
        <v>0.92741899999999999</v>
      </c>
    </row>
    <row r="41" spans="1:10" x14ac:dyDescent="0.2">
      <c r="A41" s="19" t="s">
        <v>855</v>
      </c>
      <c r="B41" s="20">
        <v>120</v>
      </c>
      <c r="C41" s="26">
        <v>48.333333000000003</v>
      </c>
      <c r="D41" s="26">
        <v>0.83333299999999999</v>
      </c>
      <c r="E41" s="26">
        <v>0.83333299999999999</v>
      </c>
      <c r="F41" s="26">
        <v>0</v>
      </c>
      <c r="G41" s="26">
        <v>0</v>
      </c>
      <c r="H41" s="26">
        <v>0</v>
      </c>
      <c r="I41" s="26">
        <v>50</v>
      </c>
      <c r="J41" s="26">
        <v>0.2</v>
      </c>
    </row>
    <row r="42" spans="1:10" x14ac:dyDescent="0.2">
      <c r="A42" s="19" t="s">
        <v>856</v>
      </c>
      <c r="B42" s="20">
        <v>59</v>
      </c>
      <c r="C42" s="26">
        <v>66.101695000000007</v>
      </c>
      <c r="D42" s="26">
        <v>0</v>
      </c>
      <c r="E42" s="26">
        <v>0</v>
      </c>
      <c r="F42" s="26">
        <v>0</v>
      </c>
      <c r="G42" s="26">
        <v>0</v>
      </c>
      <c r="H42" s="26">
        <v>0</v>
      </c>
      <c r="I42" s="26">
        <v>33.898305000000001</v>
      </c>
      <c r="J42" s="28">
        <v>0</v>
      </c>
    </row>
    <row r="43" spans="1:10" x14ac:dyDescent="0.2">
      <c r="A43" s="19" t="s">
        <v>857</v>
      </c>
      <c r="B43" s="20">
        <v>42</v>
      </c>
      <c r="C43" s="26">
        <v>59.523809999999997</v>
      </c>
      <c r="D43" s="26">
        <v>0</v>
      </c>
      <c r="E43" s="26">
        <v>0</v>
      </c>
      <c r="F43" s="26">
        <v>2.3809520000000002</v>
      </c>
      <c r="G43" s="26">
        <v>0</v>
      </c>
      <c r="H43" s="26">
        <v>0</v>
      </c>
      <c r="I43" s="26">
        <v>38.095238000000002</v>
      </c>
      <c r="J43" s="26">
        <v>0.461538</v>
      </c>
    </row>
    <row r="44" spans="1:10" x14ac:dyDescent="0.2">
      <c r="A44" s="19" t="s">
        <v>858</v>
      </c>
      <c r="B44" s="20">
        <v>8</v>
      </c>
      <c r="C44" s="26">
        <v>75</v>
      </c>
      <c r="D44" s="26">
        <v>0</v>
      </c>
      <c r="E44" s="26">
        <v>0</v>
      </c>
      <c r="F44" s="26">
        <v>0</v>
      </c>
      <c r="G44" s="26">
        <v>0</v>
      </c>
      <c r="H44" s="26">
        <v>0</v>
      </c>
      <c r="I44" s="26">
        <v>25</v>
      </c>
      <c r="J44" s="28">
        <v>0</v>
      </c>
    </row>
    <row r="45" spans="1:10" x14ac:dyDescent="0.2">
      <c r="A45" s="19" t="s">
        <v>859</v>
      </c>
      <c r="B45" s="20">
        <v>360</v>
      </c>
      <c r="C45" s="26">
        <v>66.388889000000006</v>
      </c>
      <c r="D45" s="26">
        <v>1.6666669999999999</v>
      </c>
      <c r="E45" s="26">
        <v>6.1111110000000002</v>
      </c>
      <c r="F45" s="26">
        <v>2.2222219999999999</v>
      </c>
      <c r="G45" s="26">
        <v>0.83333299999999999</v>
      </c>
      <c r="H45" s="26">
        <v>0</v>
      </c>
      <c r="I45" s="26">
        <v>22.777778000000001</v>
      </c>
      <c r="J45" s="26">
        <v>1.100719</v>
      </c>
    </row>
    <row r="46" spans="1:10" x14ac:dyDescent="0.2">
      <c r="A46" s="19" t="s">
        <v>860</v>
      </c>
      <c r="B46" s="20">
        <v>294</v>
      </c>
      <c r="C46" s="26">
        <v>57.142856999999999</v>
      </c>
      <c r="D46" s="26">
        <v>0.68027199999999999</v>
      </c>
      <c r="E46" s="26">
        <v>3.0612240000000002</v>
      </c>
      <c r="F46" s="26">
        <v>1.360544</v>
      </c>
      <c r="G46" s="26">
        <v>0.34013599999999999</v>
      </c>
      <c r="H46" s="26">
        <v>0</v>
      </c>
      <c r="I46" s="26">
        <v>37.414966</v>
      </c>
      <c r="J46" s="26">
        <v>0.69021699999999997</v>
      </c>
    </row>
    <row r="47" spans="1:10" x14ac:dyDescent="0.2">
      <c r="A47" s="19" t="s">
        <v>861</v>
      </c>
      <c r="B47" s="20">
        <v>763</v>
      </c>
      <c r="C47" s="26">
        <v>62.516382999999998</v>
      </c>
      <c r="D47" s="26">
        <v>1.0484929999999999</v>
      </c>
      <c r="E47" s="26">
        <v>4.0629099999999996</v>
      </c>
      <c r="F47" s="26">
        <v>1.7038009999999999</v>
      </c>
      <c r="G47" s="26">
        <v>0.52424599999999999</v>
      </c>
      <c r="H47" s="26">
        <v>0</v>
      </c>
      <c r="I47" s="26">
        <v>30.144168000000001</v>
      </c>
      <c r="J47" s="26">
        <v>0.834897</v>
      </c>
    </row>
    <row r="48" spans="1:10" x14ac:dyDescent="0.2">
      <c r="A48" s="19" t="s">
        <v>862</v>
      </c>
      <c r="B48" s="20">
        <v>403</v>
      </c>
      <c r="C48" s="26">
        <v>59.057071999999998</v>
      </c>
      <c r="D48" s="26">
        <v>0.496278</v>
      </c>
      <c r="E48" s="26">
        <v>2.2332510000000001</v>
      </c>
      <c r="F48" s="26">
        <v>1.2406950000000001</v>
      </c>
      <c r="G48" s="26">
        <v>0.248139</v>
      </c>
      <c r="H48" s="26">
        <v>0</v>
      </c>
      <c r="I48" s="26">
        <v>36.724566000000003</v>
      </c>
      <c r="J48" s="26">
        <v>0.54509799999999997</v>
      </c>
    </row>
    <row r="49" spans="1:10" x14ac:dyDescent="0.2">
      <c r="A49" s="19" t="s">
        <v>863</v>
      </c>
      <c r="B49" s="20">
        <v>109</v>
      </c>
      <c r="C49" s="26">
        <v>64.220183000000006</v>
      </c>
      <c r="D49" s="26">
        <v>0</v>
      </c>
      <c r="E49" s="26">
        <v>0</v>
      </c>
      <c r="F49" s="26">
        <v>0.917431</v>
      </c>
      <c r="G49" s="26">
        <v>0</v>
      </c>
      <c r="H49" s="26">
        <v>0</v>
      </c>
      <c r="I49" s="26">
        <v>34.862385000000003</v>
      </c>
      <c r="J49" s="26">
        <v>0.169014</v>
      </c>
    </row>
    <row r="50" spans="1:10" x14ac:dyDescent="0.2">
      <c r="A50" s="18" t="s">
        <v>866</v>
      </c>
      <c r="B50" s="18"/>
      <c r="C50" s="18"/>
      <c r="D50" s="18"/>
      <c r="E50" s="18"/>
      <c r="F50" s="18"/>
      <c r="G50" s="18"/>
      <c r="H50" s="18"/>
      <c r="I50" s="18"/>
      <c r="J50" s="18"/>
    </row>
    <row r="51" spans="1:10" x14ac:dyDescent="0.2">
      <c r="A51" s="19" t="s">
        <v>130</v>
      </c>
      <c r="B51" s="20">
        <v>88</v>
      </c>
      <c r="C51" s="26">
        <v>72.727272999999997</v>
      </c>
      <c r="D51" s="26">
        <v>1.1363639999999999</v>
      </c>
      <c r="E51" s="26">
        <v>2.2727270000000002</v>
      </c>
      <c r="F51" s="26">
        <v>0</v>
      </c>
      <c r="G51" s="26">
        <v>0</v>
      </c>
      <c r="H51" s="26">
        <v>0</v>
      </c>
      <c r="I51" s="26">
        <v>23.863636</v>
      </c>
      <c r="J51" s="26">
        <v>0.25373099999999998</v>
      </c>
    </row>
    <row r="52" spans="1:10" x14ac:dyDescent="0.2">
      <c r="A52" s="19" t="s">
        <v>131</v>
      </c>
      <c r="B52" s="20">
        <v>1293</v>
      </c>
      <c r="C52" s="26">
        <v>69.760247000000007</v>
      </c>
      <c r="D52" s="26">
        <v>1.3921110000000001</v>
      </c>
      <c r="E52" s="26">
        <v>4.408353</v>
      </c>
      <c r="F52" s="26">
        <v>2.6295440000000001</v>
      </c>
      <c r="G52" s="26">
        <v>1.005414</v>
      </c>
      <c r="H52" s="26">
        <v>0.38669799999999999</v>
      </c>
      <c r="I52" s="26">
        <v>20.417632999999999</v>
      </c>
      <c r="J52" s="26">
        <v>1.2079690000000001</v>
      </c>
    </row>
    <row r="53" spans="1:10" x14ac:dyDescent="0.2">
      <c r="A53" s="19" t="s">
        <v>392</v>
      </c>
      <c r="B53" s="20">
        <v>92</v>
      </c>
      <c r="C53" s="26">
        <v>57.608696000000002</v>
      </c>
      <c r="D53" s="26">
        <v>4.3478260000000004</v>
      </c>
      <c r="E53" s="26">
        <v>9.7826090000000008</v>
      </c>
      <c r="F53" s="26">
        <v>5.4347830000000004</v>
      </c>
      <c r="G53" s="26">
        <v>1.086957</v>
      </c>
      <c r="H53" s="26">
        <v>0</v>
      </c>
      <c r="I53" s="26">
        <v>21.739129999999999</v>
      </c>
      <c r="J53" s="26">
        <v>1.9722219999999999</v>
      </c>
    </row>
    <row r="54" spans="1:10" x14ac:dyDescent="0.2">
      <c r="A54" s="19" t="s">
        <v>132</v>
      </c>
      <c r="B54" s="20">
        <v>312</v>
      </c>
      <c r="C54" s="26">
        <v>61.858974000000003</v>
      </c>
      <c r="D54" s="26">
        <v>0.32051299999999999</v>
      </c>
      <c r="E54" s="26">
        <v>2.5641029999999998</v>
      </c>
      <c r="F54" s="26">
        <v>1.2820510000000001</v>
      </c>
      <c r="G54" s="26">
        <v>0</v>
      </c>
      <c r="H54" s="26">
        <v>0</v>
      </c>
      <c r="I54" s="26">
        <v>33.974359</v>
      </c>
      <c r="J54" s="26">
        <v>0.52427199999999996</v>
      </c>
    </row>
    <row r="55" spans="1:10" x14ac:dyDescent="0.2">
      <c r="A55" s="19" t="s">
        <v>867</v>
      </c>
      <c r="B55" s="20">
        <v>3</v>
      </c>
      <c r="C55" s="26">
        <v>0</v>
      </c>
      <c r="D55" s="26">
        <v>0</v>
      </c>
      <c r="E55" s="26">
        <v>0</v>
      </c>
      <c r="F55" s="26">
        <v>0</v>
      </c>
      <c r="G55" s="26">
        <v>0</v>
      </c>
      <c r="H55" s="26">
        <v>0</v>
      </c>
      <c r="I55" s="26">
        <v>100</v>
      </c>
      <c r="J55" s="26">
        <v>0</v>
      </c>
    </row>
    <row r="56" spans="1:10" x14ac:dyDescent="0.2">
      <c r="A56" s="18" t="s">
        <v>133</v>
      </c>
      <c r="B56" s="17">
        <v>50</v>
      </c>
      <c r="C56" s="25">
        <v>78</v>
      </c>
      <c r="D56" s="25">
        <v>0</v>
      </c>
      <c r="E56" s="25">
        <v>0</v>
      </c>
      <c r="F56" s="25">
        <v>0</v>
      </c>
      <c r="G56" s="25">
        <v>0</v>
      </c>
      <c r="H56" s="25">
        <v>0</v>
      </c>
      <c r="I56" s="25">
        <v>22</v>
      </c>
      <c r="J56" s="29">
        <v>0</v>
      </c>
    </row>
    <row r="57" spans="1:10" x14ac:dyDescent="0.2">
      <c r="A57" s="19" t="s">
        <v>134</v>
      </c>
      <c r="B57" s="20">
        <v>724</v>
      </c>
      <c r="C57" s="26">
        <v>71.546960999999996</v>
      </c>
      <c r="D57" s="26">
        <v>1.5193369999999999</v>
      </c>
      <c r="E57" s="26">
        <v>4.1436460000000004</v>
      </c>
      <c r="F57" s="26">
        <v>3.0386739999999999</v>
      </c>
      <c r="G57" s="26">
        <v>0.96685100000000002</v>
      </c>
      <c r="H57" s="26">
        <v>0.41436499999999998</v>
      </c>
      <c r="I57" s="26">
        <v>18.370166000000001</v>
      </c>
      <c r="J57" s="26">
        <v>1.2216579999999999</v>
      </c>
    </row>
    <row r="58" spans="1:10" x14ac:dyDescent="0.2">
      <c r="A58" s="19" t="s">
        <v>393</v>
      </c>
      <c r="B58" s="20">
        <v>43</v>
      </c>
      <c r="C58" s="26">
        <v>58.139535000000002</v>
      </c>
      <c r="D58" s="26">
        <v>2.3255810000000001</v>
      </c>
      <c r="E58" s="26">
        <v>9.3023260000000008</v>
      </c>
      <c r="F58" s="26">
        <v>9.3023260000000008</v>
      </c>
      <c r="G58" s="26">
        <v>2.3255810000000001</v>
      </c>
      <c r="H58" s="26">
        <v>0</v>
      </c>
      <c r="I58" s="26">
        <v>18.604651</v>
      </c>
      <c r="J58" s="26">
        <v>2.5428570000000001</v>
      </c>
    </row>
    <row r="59" spans="1:10" x14ac:dyDescent="0.2">
      <c r="A59" s="19" t="s">
        <v>135</v>
      </c>
      <c r="B59" s="20">
        <v>66</v>
      </c>
      <c r="C59" s="26">
        <v>71.212120999999996</v>
      </c>
      <c r="D59" s="26">
        <v>0</v>
      </c>
      <c r="E59" s="26">
        <v>1.5151520000000001</v>
      </c>
      <c r="F59" s="26">
        <v>1.5151520000000001</v>
      </c>
      <c r="G59" s="26">
        <v>0</v>
      </c>
      <c r="H59" s="26">
        <v>0</v>
      </c>
      <c r="I59" s="26">
        <v>25.757576</v>
      </c>
      <c r="J59" s="26">
        <v>0.36734699999999998</v>
      </c>
    </row>
    <row r="60" spans="1:10" x14ac:dyDescent="0.2">
      <c r="A60" s="19" t="s">
        <v>868</v>
      </c>
      <c r="B60" s="20">
        <v>1</v>
      </c>
      <c r="C60" s="26">
        <v>0</v>
      </c>
      <c r="D60" s="26">
        <v>0</v>
      </c>
      <c r="E60" s="26">
        <v>0</v>
      </c>
      <c r="F60" s="26">
        <v>0</v>
      </c>
      <c r="G60" s="26">
        <v>0</v>
      </c>
      <c r="H60" s="26">
        <v>0</v>
      </c>
      <c r="I60" s="26">
        <v>100</v>
      </c>
      <c r="J60" s="26">
        <v>0</v>
      </c>
    </row>
    <row r="61" spans="1:10" x14ac:dyDescent="0.2">
      <c r="A61" s="18" t="s">
        <v>136</v>
      </c>
      <c r="B61" s="17">
        <v>38</v>
      </c>
      <c r="C61" s="25">
        <v>65.789473999999998</v>
      </c>
      <c r="D61" s="25">
        <v>2.6315789999999999</v>
      </c>
      <c r="E61" s="25">
        <v>5.2631579999999998</v>
      </c>
      <c r="F61" s="25">
        <v>0</v>
      </c>
      <c r="G61" s="25">
        <v>0</v>
      </c>
      <c r="H61" s="25">
        <v>0</v>
      </c>
      <c r="I61" s="25">
        <v>26.315788999999999</v>
      </c>
      <c r="J61" s="25">
        <v>0.60714299999999999</v>
      </c>
    </row>
    <row r="62" spans="1:10" x14ac:dyDescent="0.2">
      <c r="A62" s="19" t="s">
        <v>134</v>
      </c>
      <c r="B62" s="20">
        <v>569</v>
      </c>
      <c r="C62" s="26">
        <v>67.486818999999997</v>
      </c>
      <c r="D62" s="26">
        <v>1.2302280000000001</v>
      </c>
      <c r="E62" s="26">
        <v>4.7451670000000004</v>
      </c>
      <c r="F62" s="26">
        <v>2.1089630000000001</v>
      </c>
      <c r="G62" s="26">
        <v>1.0544819999999999</v>
      </c>
      <c r="H62" s="26">
        <v>0.35149399999999997</v>
      </c>
      <c r="I62" s="26">
        <v>23.022846999999999</v>
      </c>
      <c r="J62" s="26">
        <v>1.1894979999999999</v>
      </c>
    </row>
    <row r="63" spans="1:10" x14ac:dyDescent="0.2">
      <c r="A63" s="19" t="s">
        <v>393</v>
      </c>
      <c r="B63" s="20">
        <v>49</v>
      </c>
      <c r="C63" s="26">
        <v>57.142856999999999</v>
      </c>
      <c r="D63" s="26">
        <v>6.1224489999999996</v>
      </c>
      <c r="E63" s="26">
        <v>10.204082</v>
      </c>
      <c r="F63" s="26">
        <v>2.040816</v>
      </c>
      <c r="G63" s="26">
        <v>0</v>
      </c>
      <c r="H63" s="26">
        <v>0</v>
      </c>
      <c r="I63" s="26">
        <v>24.489795999999998</v>
      </c>
      <c r="J63" s="26">
        <v>1.4324319999999999</v>
      </c>
    </row>
    <row r="64" spans="1:10" x14ac:dyDescent="0.2">
      <c r="A64" s="19" t="s">
        <v>135</v>
      </c>
      <c r="B64" s="20">
        <v>246</v>
      </c>
      <c r="C64" s="26">
        <v>59.349592999999999</v>
      </c>
      <c r="D64" s="26">
        <v>0.40650399999999998</v>
      </c>
      <c r="E64" s="26">
        <v>2.8455279999999998</v>
      </c>
      <c r="F64" s="26">
        <v>1.2195119999999999</v>
      </c>
      <c r="G64" s="26">
        <v>0</v>
      </c>
      <c r="H64" s="26">
        <v>0</v>
      </c>
      <c r="I64" s="26">
        <v>36.178862000000002</v>
      </c>
      <c r="J64" s="26">
        <v>0.57324799999999998</v>
      </c>
    </row>
    <row r="65" spans="1:10" x14ac:dyDescent="0.2">
      <c r="A65" s="19" t="s">
        <v>868</v>
      </c>
      <c r="B65" s="20">
        <v>2</v>
      </c>
      <c r="C65" s="26">
        <v>0</v>
      </c>
      <c r="D65" s="26">
        <v>0</v>
      </c>
      <c r="E65" s="26">
        <v>0</v>
      </c>
      <c r="F65" s="26">
        <v>0</v>
      </c>
      <c r="G65" s="26">
        <v>0</v>
      </c>
      <c r="H65" s="26">
        <v>0</v>
      </c>
      <c r="I65" s="26">
        <v>100</v>
      </c>
      <c r="J65" s="26">
        <v>0</v>
      </c>
    </row>
    <row r="66" spans="1:10" x14ac:dyDescent="0.2">
      <c r="A66" s="18" t="s">
        <v>869</v>
      </c>
      <c r="B66" s="18"/>
      <c r="C66" s="18"/>
      <c r="D66" s="18"/>
      <c r="E66" s="18"/>
      <c r="F66" s="18"/>
      <c r="G66" s="18"/>
      <c r="H66" s="18"/>
      <c r="I66" s="18"/>
      <c r="J66" s="18"/>
    </row>
    <row r="67" spans="1:10" x14ac:dyDescent="0.2">
      <c r="A67" s="19" t="s">
        <v>870</v>
      </c>
      <c r="B67" s="20">
        <v>229</v>
      </c>
      <c r="C67" s="26">
        <v>63.318776999999997</v>
      </c>
      <c r="D67" s="26">
        <v>1.310044</v>
      </c>
      <c r="E67" s="26">
        <v>2.1834060000000002</v>
      </c>
      <c r="F67" s="26">
        <v>1.310044</v>
      </c>
      <c r="G67" s="26">
        <v>0</v>
      </c>
      <c r="H67" s="26">
        <v>0</v>
      </c>
      <c r="I67" s="26">
        <v>31.877728999999999</v>
      </c>
      <c r="J67" s="26">
        <v>0.461538</v>
      </c>
    </row>
    <row r="68" spans="1:10" x14ac:dyDescent="0.2">
      <c r="A68" s="19" t="s">
        <v>871</v>
      </c>
      <c r="B68" s="20">
        <v>1095</v>
      </c>
      <c r="C68" s="26">
        <v>70.228311000000005</v>
      </c>
      <c r="D68" s="26">
        <v>1.6438360000000001</v>
      </c>
      <c r="E68" s="26">
        <v>4.3835620000000004</v>
      </c>
      <c r="F68" s="26">
        <v>2.5570780000000002</v>
      </c>
      <c r="G68" s="26">
        <v>1.0045660000000001</v>
      </c>
      <c r="H68" s="26">
        <v>0.456621</v>
      </c>
      <c r="I68" s="26">
        <v>19.726026999999998</v>
      </c>
      <c r="J68" s="26">
        <v>1.228669</v>
      </c>
    </row>
    <row r="69" spans="1:10" x14ac:dyDescent="0.2">
      <c r="A69" s="19" t="s">
        <v>137</v>
      </c>
      <c r="B69" s="20">
        <v>101</v>
      </c>
      <c r="C69" s="26">
        <v>76.237623999999997</v>
      </c>
      <c r="D69" s="26">
        <v>0.99009899999999995</v>
      </c>
      <c r="E69" s="26">
        <v>2.970297</v>
      </c>
      <c r="F69" s="26">
        <v>4.9504950000000001</v>
      </c>
      <c r="G69" s="26">
        <v>1.9801979999999999</v>
      </c>
      <c r="H69" s="26">
        <v>0</v>
      </c>
      <c r="I69" s="26">
        <v>12.871287000000001</v>
      </c>
      <c r="J69" s="26">
        <v>1.2840910000000001</v>
      </c>
    </row>
    <row r="70" spans="1:10" x14ac:dyDescent="0.2">
      <c r="A70" s="19" t="s">
        <v>138</v>
      </c>
      <c r="B70" s="20">
        <v>603</v>
      </c>
      <c r="C70" s="26">
        <v>66.169154000000006</v>
      </c>
      <c r="D70" s="26">
        <v>1.3267</v>
      </c>
      <c r="E70" s="26">
        <v>5.4726369999999998</v>
      </c>
      <c r="F70" s="26">
        <v>3.1509119999999999</v>
      </c>
      <c r="G70" s="26">
        <v>0.99502500000000005</v>
      </c>
      <c r="H70" s="26">
        <v>0.331675</v>
      </c>
      <c r="I70" s="26">
        <v>22.553896999999999</v>
      </c>
      <c r="J70" s="26">
        <v>1.2933619999999999</v>
      </c>
    </row>
    <row r="71" spans="1:10" x14ac:dyDescent="0.2">
      <c r="A71" s="19" t="s">
        <v>872</v>
      </c>
      <c r="B71" s="20">
        <v>57</v>
      </c>
      <c r="C71" s="26">
        <v>75.438596000000004</v>
      </c>
      <c r="D71" s="26">
        <v>5.2631579999999998</v>
      </c>
      <c r="E71" s="26">
        <v>1.754386</v>
      </c>
      <c r="F71" s="26">
        <v>5.2631579999999998</v>
      </c>
      <c r="G71" s="26">
        <v>1.754386</v>
      </c>
      <c r="H71" s="26">
        <v>0</v>
      </c>
      <c r="I71" s="26">
        <v>10.526316</v>
      </c>
      <c r="J71" s="26">
        <v>1.3529409999999999</v>
      </c>
    </row>
    <row r="72" spans="1:10" x14ac:dyDescent="0.2">
      <c r="A72" s="19" t="s">
        <v>873</v>
      </c>
      <c r="B72" s="20">
        <v>98</v>
      </c>
      <c r="C72" s="26">
        <v>57.142856999999999</v>
      </c>
      <c r="D72" s="26">
        <v>0</v>
      </c>
      <c r="E72" s="26">
        <v>8.1632650000000009</v>
      </c>
      <c r="F72" s="26">
        <v>2.040816</v>
      </c>
      <c r="G72" s="26">
        <v>2.040816</v>
      </c>
      <c r="H72" s="26">
        <v>0</v>
      </c>
      <c r="I72" s="26">
        <v>30.612245000000001</v>
      </c>
      <c r="J72" s="26">
        <v>1.6617649999999999</v>
      </c>
    </row>
    <row r="73" spans="1:10" x14ac:dyDescent="0.2">
      <c r="A73" s="19" t="s">
        <v>1441</v>
      </c>
      <c r="B73" s="20">
        <v>1461</v>
      </c>
      <c r="C73" s="26">
        <v>69.199179000000001</v>
      </c>
      <c r="D73" s="26">
        <v>1.4373720000000001</v>
      </c>
      <c r="E73" s="26">
        <v>4.3121150000000004</v>
      </c>
      <c r="F73" s="26">
        <v>2.6009579999999999</v>
      </c>
      <c r="G73" s="26">
        <v>0.82135499999999995</v>
      </c>
      <c r="H73" s="26">
        <v>0.34223100000000001</v>
      </c>
      <c r="I73" s="26">
        <v>21.28679</v>
      </c>
      <c r="J73" s="26">
        <v>1.152174</v>
      </c>
    </row>
    <row r="74" spans="1:10" x14ac:dyDescent="0.2">
      <c r="A74" s="18" t="s">
        <v>874</v>
      </c>
      <c r="B74" s="18"/>
      <c r="C74" s="18"/>
      <c r="D74" s="18"/>
      <c r="E74" s="18"/>
      <c r="F74" s="18"/>
      <c r="G74" s="18"/>
      <c r="H74" s="18"/>
      <c r="I74" s="18"/>
      <c r="J74" s="18"/>
    </row>
    <row r="75" spans="1:10" x14ac:dyDescent="0.2">
      <c r="A75" s="21" t="s">
        <v>875</v>
      </c>
      <c r="B75" s="34">
        <v>229</v>
      </c>
      <c r="C75" s="30">
        <v>63.318776999999997</v>
      </c>
      <c r="D75" s="30">
        <v>1.310044</v>
      </c>
      <c r="E75" s="30">
        <v>2.1834060000000002</v>
      </c>
      <c r="F75" s="30">
        <v>1.310044</v>
      </c>
      <c r="G75" s="30">
        <v>0</v>
      </c>
      <c r="H75" s="30">
        <v>0</v>
      </c>
      <c r="I75" s="30">
        <v>31.877728999999999</v>
      </c>
      <c r="J75" s="30">
        <v>0.461538</v>
      </c>
    </row>
    <row r="76" spans="1:10" x14ac:dyDescent="0.2">
      <c r="A76" s="21" t="s">
        <v>876</v>
      </c>
      <c r="B76" s="34">
        <v>836</v>
      </c>
      <c r="C76" s="30">
        <v>72.248804000000007</v>
      </c>
      <c r="D76" s="30">
        <v>1.674641</v>
      </c>
      <c r="E76" s="30">
        <v>3.8277510000000001</v>
      </c>
      <c r="F76" s="30">
        <v>1.7942579999999999</v>
      </c>
      <c r="G76" s="30">
        <v>0.71770299999999998</v>
      </c>
      <c r="H76" s="30">
        <v>0.358852</v>
      </c>
      <c r="I76" s="30">
        <v>19.37799</v>
      </c>
      <c r="J76" s="30">
        <v>1.0267059999999999</v>
      </c>
    </row>
    <row r="77" spans="1:10" x14ac:dyDescent="0.2">
      <c r="A77" s="19" t="s">
        <v>877</v>
      </c>
      <c r="B77" s="20">
        <v>311</v>
      </c>
      <c r="C77" s="26">
        <v>71.382637000000003</v>
      </c>
      <c r="D77" s="26">
        <v>0.64308699999999996</v>
      </c>
      <c r="E77" s="26">
        <v>4.8231510000000002</v>
      </c>
      <c r="F77" s="26">
        <v>3.5369769999999998</v>
      </c>
      <c r="G77" s="26">
        <v>0.96462999999999999</v>
      </c>
      <c r="H77" s="26">
        <v>0.32154300000000002</v>
      </c>
      <c r="I77" s="26">
        <v>18.327974000000001</v>
      </c>
      <c r="J77" s="26">
        <v>1.1732279999999999</v>
      </c>
    </row>
    <row r="78" spans="1:10" x14ac:dyDescent="0.2">
      <c r="A78" s="19" t="s">
        <v>878</v>
      </c>
      <c r="B78" s="20">
        <v>128</v>
      </c>
      <c r="C78" s="26">
        <v>67.1875</v>
      </c>
      <c r="D78" s="26">
        <v>2.34375</v>
      </c>
      <c r="E78" s="26">
        <v>4.6875</v>
      </c>
      <c r="F78" s="26">
        <v>3.90625</v>
      </c>
      <c r="G78" s="26">
        <v>1.5625</v>
      </c>
      <c r="H78" s="26">
        <v>0.78125</v>
      </c>
      <c r="I78" s="26">
        <v>19.53125</v>
      </c>
      <c r="J78" s="26">
        <v>1.582524</v>
      </c>
    </row>
    <row r="79" spans="1:10" x14ac:dyDescent="0.2">
      <c r="A79" s="19" t="s">
        <v>879</v>
      </c>
      <c r="B79" s="20">
        <v>53</v>
      </c>
      <c r="C79" s="26">
        <v>60.377358000000001</v>
      </c>
      <c r="D79" s="26">
        <v>1.886792</v>
      </c>
      <c r="E79" s="26">
        <v>9.4339619999999993</v>
      </c>
      <c r="F79" s="26">
        <v>3.7735850000000002</v>
      </c>
      <c r="G79" s="26">
        <v>0</v>
      </c>
      <c r="H79" s="26">
        <v>0</v>
      </c>
      <c r="I79" s="26">
        <v>24.528302</v>
      </c>
      <c r="J79" s="26">
        <v>1.35</v>
      </c>
    </row>
    <row r="80" spans="1:10" x14ac:dyDescent="0.2">
      <c r="A80" s="19" t="s">
        <v>880</v>
      </c>
      <c r="B80" s="20">
        <v>46</v>
      </c>
      <c r="C80" s="26">
        <v>56.521738999999997</v>
      </c>
      <c r="D80" s="26">
        <v>2.1739130000000002</v>
      </c>
      <c r="E80" s="26">
        <v>4.3478260000000004</v>
      </c>
      <c r="F80" s="26">
        <v>4.3478260000000004</v>
      </c>
      <c r="G80" s="26">
        <v>2.1739130000000002</v>
      </c>
      <c r="H80" s="26">
        <v>0</v>
      </c>
      <c r="I80" s="26">
        <v>30.434782999999999</v>
      </c>
      <c r="J80" s="26">
        <v>1.75</v>
      </c>
    </row>
    <row r="81" spans="1:10" x14ac:dyDescent="0.2">
      <c r="A81" s="19" t="s">
        <v>881</v>
      </c>
      <c r="B81" s="20">
        <v>18</v>
      </c>
      <c r="C81" s="26">
        <v>44.444443999999997</v>
      </c>
      <c r="D81" s="26">
        <v>0</v>
      </c>
      <c r="E81" s="26">
        <v>16.666667</v>
      </c>
      <c r="F81" s="26">
        <v>0</v>
      </c>
      <c r="G81" s="26">
        <v>0</v>
      </c>
      <c r="H81" s="26">
        <v>0</v>
      </c>
      <c r="I81" s="26">
        <v>38.888888999999999</v>
      </c>
      <c r="J81" s="26">
        <v>2.2727270000000002</v>
      </c>
    </row>
    <row r="82" spans="1:10" x14ac:dyDescent="0.2">
      <c r="A82" s="19" t="s">
        <v>882</v>
      </c>
      <c r="B82" s="20">
        <v>4</v>
      </c>
      <c r="C82" s="26">
        <v>25</v>
      </c>
      <c r="D82" s="26">
        <v>0</v>
      </c>
      <c r="E82" s="26">
        <v>0</v>
      </c>
      <c r="F82" s="26">
        <v>0</v>
      </c>
      <c r="G82" s="26">
        <v>0</v>
      </c>
      <c r="H82" s="26">
        <v>0</v>
      </c>
      <c r="I82" s="26">
        <v>75</v>
      </c>
      <c r="J82" s="28">
        <v>0</v>
      </c>
    </row>
    <row r="83" spans="1:10" x14ac:dyDescent="0.2">
      <c r="A83" s="19" t="s">
        <v>883</v>
      </c>
      <c r="B83" s="20">
        <v>2</v>
      </c>
      <c r="C83" s="26">
        <v>100</v>
      </c>
      <c r="D83" s="26">
        <v>0</v>
      </c>
      <c r="E83" s="26">
        <v>0</v>
      </c>
      <c r="F83" s="26">
        <v>0</v>
      </c>
      <c r="G83" s="26">
        <v>0</v>
      </c>
      <c r="H83" s="26">
        <v>0</v>
      </c>
      <c r="I83" s="26">
        <v>0</v>
      </c>
      <c r="J83" s="28">
        <v>0</v>
      </c>
    </row>
    <row r="84" spans="1:10" x14ac:dyDescent="0.2">
      <c r="A84" s="19" t="s">
        <v>884</v>
      </c>
      <c r="B84" s="20">
        <v>1</v>
      </c>
      <c r="C84" s="26">
        <v>100</v>
      </c>
      <c r="D84" s="26">
        <v>0</v>
      </c>
      <c r="E84" s="26">
        <v>0</v>
      </c>
      <c r="F84" s="26">
        <v>0</v>
      </c>
      <c r="G84" s="26">
        <v>0</v>
      </c>
      <c r="H84" s="26">
        <v>0</v>
      </c>
      <c r="I84" s="26">
        <v>0</v>
      </c>
      <c r="J84" s="28">
        <v>0</v>
      </c>
    </row>
    <row r="85" spans="1:10" x14ac:dyDescent="0.2">
      <c r="A85" s="19" t="s">
        <v>873</v>
      </c>
      <c r="B85" s="20">
        <v>160</v>
      </c>
      <c r="C85" s="26">
        <v>53.125</v>
      </c>
      <c r="D85" s="26">
        <v>0</v>
      </c>
      <c r="E85" s="26">
        <v>5</v>
      </c>
      <c r="F85" s="26">
        <v>3.125</v>
      </c>
      <c r="G85" s="26">
        <v>1.25</v>
      </c>
      <c r="H85" s="26">
        <v>0</v>
      </c>
      <c r="I85" s="26">
        <v>37.5</v>
      </c>
      <c r="J85" s="26">
        <v>1.5</v>
      </c>
    </row>
    <row r="86" spans="1:10" x14ac:dyDescent="0.2">
      <c r="A86" s="18" t="s">
        <v>885</v>
      </c>
      <c r="B86" s="18"/>
      <c r="C86" s="18"/>
      <c r="D86" s="18"/>
      <c r="E86" s="18"/>
      <c r="F86" s="18"/>
      <c r="G86" s="18"/>
      <c r="H86" s="18"/>
      <c r="I86" s="18"/>
      <c r="J86" s="18"/>
    </row>
    <row r="87" spans="1:10" x14ac:dyDescent="0.2">
      <c r="A87" s="19" t="s">
        <v>886</v>
      </c>
      <c r="B87" s="20">
        <v>1712</v>
      </c>
      <c r="C87" s="26">
        <v>67.406542000000002</v>
      </c>
      <c r="D87" s="26">
        <v>1.2266360000000001</v>
      </c>
      <c r="E87" s="26">
        <v>4.3224299999999998</v>
      </c>
      <c r="F87" s="26">
        <v>2.336449</v>
      </c>
      <c r="G87" s="26">
        <v>0.75934599999999997</v>
      </c>
      <c r="H87" s="26">
        <v>0.29205599999999998</v>
      </c>
      <c r="I87" s="26">
        <v>23.656542000000002</v>
      </c>
      <c r="J87" s="26">
        <v>1.097934</v>
      </c>
    </row>
    <row r="88" spans="1:10" x14ac:dyDescent="0.2">
      <c r="A88" s="19" t="s">
        <v>139</v>
      </c>
      <c r="B88" s="20">
        <v>76</v>
      </c>
      <c r="C88" s="26">
        <v>76.315788999999995</v>
      </c>
      <c r="D88" s="26">
        <v>3.947368</v>
      </c>
      <c r="E88" s="26">
        <v>2.6315789999999999</v>
      </c>
      <c r="F88" s="26">
        <v>3.947368</v>
      </c>
      <c r="G88" s="26">
        <v>1.3157890000000001</v>
      </c>
      <c r="H88" s="26">
        <v>0</v>
      </c>
      <c r="I88" s="26">
        <v>11.842105</v>
      </c>
      <c r="J88" s="26">
        <v>1.1194029999999999</v>
      </c>
    </row>
    <row r="89" spans="1:10" x14ac:dyDescent="0.2">
      <c r="A89" s="19" t="s">
        <v>887</v>
      </c>
      <c r="B89" s="20">
        <v>0</v>
      </c>
      <c r="C89" s="26">
        <v>0</v>
      </c>
      <c r="D89" s="26">
        <v>0</v>
      </c>
      <c r="E89" s="26">
        <v>0</v>
      </c>
      <c r="F89" s="26">
        <v>0</v>
      </c>
      <c r="G89" s="26">
        <v>0</v>
      </c>
      <c r="H89" s="26">
        <v>0</v>
      </c>
      <c r="I89" s="26">
        <v>0</v>
      </c>
      <c r="J89" s="26">
        <v>0</v>
      </c>
    </row>
    <row r="90" spans="1:10" x14ac:dyDescent="0.2">
      <c r="A90" s="19" t="s">
        <v>140</v>
      </c>
      <c r="B90" s="20">
        <v>0</v>
      </c>
      <c r="C90" s="26">
        <v>0</v>
      </c>
      <c r="D90" s="26">
        <v>0</v>
      </c>
      <c r="E90" s="26">
        <v>0</v>
      </c>
      <c r="F90" s="26">
        <v>0</v>
      </c>
      <c r="G90" s="26">
        <v>0</v>
      </c>
      <c r="H90" s="26">
        <v>0</v>
      </c>
      <c r="I90" s="26">
        <v>0</v>
      </c>
      <c r="J90" s="26">
        <v>0</v>
      </c>
    </row>
    <row r="91" spans="1:10" x14ac:dyDescent="0.2">
      <c r="A91" s="19" t="s">
        <v>141</v>
      </c>
      <c r="B91" s="20">
        <v>0</v>
      </c>
      <c r="C91" s="26">
        <v>0</v>
      </c>
      <c r="D91" s="26">
        <v>0</v>
      </c>
      <c r="E91" s="26">
        <v>0</v>
      </c>
      <c r="F91" s="26">
        <v>0</v>
      </c>
      <c r="G91" s="26">
        <v>0</v>
      </c>
      <c r="H91" s="26">
        <v>0</v>
      </c>
      <c r="I91" s="26">
        <v>0</v>
      </c>
      <c r="J91" s="26">
        <v>0</v>
      </c>
    </row>
    <row r="92" spans="1:10" x14ac:dyDescent="0.2">
      <c r="A92" s="19" t="s">
        <v>849</v>
      </c>
      <c r="B92" s="20">
        <v>0</v>
      </c>
      <c r="C92" s="26">
        <v>0</v>
      </c>
      <c r="D92" s="26">
        <v>0</v>
      </c>
      <c r="E92" s="26">
        <v>0</v>
      </c>
      <c r="F92" s="26">
        <v>0</v>
      </c>
      <c r="G92" s="26">
        <v>0</v>
      </c>
      <c r="H92" s="26">
        <v>0</v>
      </c>
      <c r="I92" s="26">
        <v>0</v>
      </c>
      <c r="J92" s="26">
        <v>0</v>
      </c>
    </row>
    <row r="93" spans="1:10" x14ac:dyDescent="0.2">
      <c r="A93" s="19" t="s">
        <v>873</v>
      </c>
      <c r="B93" s="20">
        <v>0</v>
      </c>
      <c r="C93" s="26">
        <v>0</v>
      </c>
      <c r="D93" s="26">
        <v>0</v>
      </c>
      <c r="E93" s="26">
        <v>0</v>
      </c>
      <c r="F93" s="26">
        <v>0</v>
      </c>
      <c r="G93" s="26">
        <v>0</v>
      </c>
      <c r="H93" s="26">
        <v>0</v>
      </c>
      <c r="I93" s="26">
        <v>0</v>
      </c>
      <c r="J93" s="26">
        <v>0</v>
      </c>
    </row>
    <row r="94" spans="1:10" x14ac:dyDescent="0.2">
      <c r="A94" s="18" t="s">
        <v>888</v>
      </c>
      <c r="B94" s="18"/>
      <c r="C94" s="18"/>
      <c r="D94" s="18"/>
      <c r="E94" s="18"/>
      <c r="F94" s="18"/>
      <c r="G94" s="18"/>
      <c r="H94" s="18"/>
      <c r="I94" s="18"/>
      <c r="J94" s="18"/>
    </row>
    <row r="95" spans="1:10" x14ac:dyDescent="0.2">
      <c r="A95" s="19" t="s">
        <v>889</v>
      </c>
      <c r="B95" s="20">
        <v>1212</v>
      </c>
      <c r="C95" s="26">
        <v>100</v>
      </c>
      <c r="D95" s="26">
        <v>0</v>
      </c>
      <c r="E95" s="26">
        <v>0</v>
      </c>
      <c r="F95" s="26">
        <v>0</v>
      </c>
      <c r="G95" s="26">
        <v>0</v>
      </c>
      <c r="H95" s="26">
        <v>0</v>
      </c>
      <c r="I95" s="26">
        <v>0</v>
      </c>
      <c r="J95" s="28">
        <v>0</v>
      </c>
    </row>
    <row r="96" spans="1:10" x14ac:dyDescent="0.2">
      <c r="A96" s="19" t="s">
        <v>890</v>
      </c>
      <c r="B96" s="20">
        <v>24</v>
      </c>
      <c r="C96" s="26">
        <v>0</v>
      </c>
      <c r="D96" s="26">
        <v>100</v>
      </c>
      <c r="E96" s="26">
        <v>0</v>
      </c>
      <c r="F96" s="26">
        <v>0</v>
      </c>
      <c r="G96" s="26">
        <v>0</v>
      </c>
      <c r="H96" s="26">
        <v>0</v>
      </c>
      <c r="I96" s="26">
        <v>0</v>
      </c>
      <c r="J96" s="26">
        <v>3.2083330000000001</v>
      </c>
    </row>
    <row r="97" spans="1:10" x14ac:dyDescent="0.2">
      <c r="A97" s="19" t="s">
        <v>891</v>
      </c>
      <c r="B97" s="20">
        <v>76</v>
      </c>
      <c r="C97" s="26">
        <v>0</v>
      </c>
      <c r="D97" s="26">
        <v>0</v>
      </c>
      <c r="E97" s="26">
        <v>100</v>
      </c>
      <c r="F97" s="26">
        <v>0</v>
      </c>
      <c r="G97" s="26">
        <v>0</v>
      </c>
      <c r="H97" s="26">
        <v>0</v>
      </c>
      <c r="I97" s="26">
        <v>0</v>
      </c>
      <c r="J97" s="26">
        <v>6.7763159999999996</v>
      </c>
    </row>
    <row r="98" spans="1:10" x14ac:dyDescent="0.2">
      <c r="A98" s="19" t="s">
        <v>892</v>
      </c>
      <c r="B98" s="20">
        <v>43</v>
      </c>
      <c r="C98" s="26">
        <v>0</v>
      </c>
      <c r="D98" s="26">
        <v>0</v>
      </c>
      <c r="E98" s="26">
        <v>0</v>
      </c>
      <c r="F98" s="26">
        <v>100</v>
      </c>
      <c r="G98" s="26">
        <v>0</v>
      </c>
      <c r="H98" s="26">
        <v>0</v>
      </c>
      <c r="I98" s="26">
        <v>0</v>
      </c>
      <c r="J98" s="26">
        <v>11.348837</v>
      </c>
    </row>
    <row r="99" spans="1:10" x14ac:dyDescent="0.2">
      <c r="A99" s="19" t="s">
        <v>893</v>
      </c>
      <c r="B99" s="20">
        <v>14</v>
      </c>
      <c r="C99" s="26">
        <v>0</v>
      </c>
      <c r="D99" s="26">
        <v>0</v>
      </c>
      <c r="E99" s="26">
        <v>0</v>
      </c>
      <c r="F99" s="26">
        <v>0</v>
      </c>
      <c r="G99" s="26">
        <v>100</v>
      </c>
      <c r="H99" s="26">
        <v>0</v>
      </c>
      <c r="I99" s="26">
        <v>0</v>
      </c>
      <c r="J99" s="26">
        <v>16.642856999999999</v>
      </c>
    </row>
    <row r="100" spans="1:10" x14ac:dyDescent="0.2">
      <c r="A100" s="19" t="s">
        <v>894</v>
      </c>
      <c r="B100" s="20">
        <v>5</v>
      </c>
      <c r="C100" s="26">
        <v>0</v>
      </c>
      <c r="D100" s="26">
        <v>0</v>
      </c>
      <c r="E100" s="26">
        <v>0</v>
      </c>
      <c r="F100" s="26">
        <v>0</v>
      </c>
      <c r="G100" s="26">
        <v>0</v>
      </c>
      <c r="H100" s="26">
        <v>100</v>
      </c>
      <c r="I100" s="26">
        <v>0</v>
      </c>
      <c r="J100" s="26">
        <v>39.4</v>
      </c>
    </row>
    <row r="101" spans="1:10" x14ac:dyDescent="0.2">
      <c r="A101" s="19" t="s">
        <v>873</v>
      </c>
      <c r="B101" s="20">
        <v>414</v>
      </c>
      <c r="C101" s="26">
        <v>0</v>
      </c>
      <c r="D101" s="26">
        <v>0</v>
      </c>
      <c r="E101" s="26">
        <v>0</v>
      </c>
      <c r="F101" s="26">
        <v>0</v>
      </c>
      <c r="G101" s="26">
        <v>0</v>
      </c>
      <c r="H101" s="26">
        <v>0</v>
      </c>
      <c r="I101" s="26">
        <v>100</v>
      </c>
      <c r="J101" s="26">
        <v>0</v>
      </c>
    </row>
    <row r="102" spans="1:10" x14ac:dyDescent="0.2">
      <c r="A102" s="18" t="s">
        <v>895</v>
      </c>
      <c r="B102" s="18"/>
      <c r="C102" s="18"/>
      <c r="D102" s="18"/>
      <c r="E102" s="18"/>
      <c r="F102" s="18"/>
      <c r="G102" s="18"/>
      <c r="H102" s="18"/>
      <c r="I102" s="18"/>
      <c r="J102" s="18"/>
    </row>
    <row r="103" spans="1:10" x14ac:dyDescent="0.2">
      <c r="A103" s="19" t="s">
        <v>889</v>
      </c>
      <c r="B103" s="20">
        <v>0</v>
      </c>
      <c r="C103" s="26">
        <v>0</v>
      </c>
      <c r="D103" s="26">
        <v>0</v>
      </c>
      <c r="E103" s="26">
        <v>0</v>
      </c>
      <c r="F103" s="26">
        <v>0</v>
      </c>
      <c r="G103" s="26">
        <v>0</v>
      </c>
      <c r="H103" s="26">
        <v>0</v>
      </c>
      <c r="I103" s="26">
        <v>0</v>
      </c>
      <c r="J103" s="26">
        <v>0</v>
      </c>
    </row>
    <row r="104" spans="1:10" x14ac:dyDescent="0.2">
      <c r="A104" s="19" t="s">
        <v>890</v>
      </c>
      <c r="B104" s="20">
        <v>0</v>
      </c>
      <c r="C104" s="26">
        <v>0</v>
      </c>
      <c r="D104" s="26">
        <v>0</v>
      </c>
      <c r="E104" s="26">
        <v>0</v>
      </c>
      <c r="F104" s="26">
        <v>0</v>
      </c>
      <c r="G104" s="26">
        <v>0</v>
      </c>
      <c r="H104" s="26">
        <v>0</v>
      </c>
      <c r="I104" s="26">
        <v>0</v>
      </c>
      <c r="J104" s="26">
        <v>0</v>
      </c>
    </row>
    <row r="105" spans="1:10" x14ac:dyDescent="0.2">
      <c r="A105" s="19" t="s">
        <v>891</v>
      </c>
      <c r="B105" s="20">
        <v>0</v>
      </c>
      <c r="C105" s="26">
        <v>0</v>
      </c>
      <c r="D105" s="26">
        <v>0</v>
      </c>
      <c r="E105" s="26">
        <v>0</v>
      </c>
      <c r="F105" s="26">
        <v>0</v>
      </c>
      <c r="G105" s="26">
        <v>0</v>
      </c>
      <c r="H105" s="26">
        <v>0</v>
      </c>
      <c r="I105" s="26">
        <v>0</v>
      </c>
      <c r="J105" s="26">
        <v>0</v>
      </c>
    </row>
    <row r="106" spans="1:10" x14ac:dyDescent="0.2">
      <c r="A106" s="19" t="s">
        <v>892</v>
      </c>
      <c r="B106" s="20">
        <v>0</v>
      </c>
      <c r="C106" s="26">
        <v>0</v>
      </c>
      <c r="D106" s="26">
        <v>0</v>
      </c>
      <c r="E106" s="26">
        <v>0</v>
      </c>
      <c r="F106" s="26">
        <v>0</v>
      </c>
      <c r="G106" s="26">
        <v>0</v>
      </c>
      <c r="H106" s="26">
        <v>0</v>
      </c>
      <c r="I106" s="26">
        <v>0</v>
      </c>
      <c r="J106" s="26">
        <v>0</v>
      </c>
    </row>
    <row r="107" spans="1:10" x14ac:dyDescent="0.2">
      <c r="A107" s="19" t="s">
        <v>893</v>
      </c>
      <c r="B107" s="20">
        <v>0</v>
      </c>
      <c r="C107" s="26">
        <v>0</v>
      </c>
      <c r="D107" s="26">
        <v>0</v>
      </c>
      <c r="E107" s="26">
        <v>0</v>
      </c>
      <c r="F107" s="26">
        <v>0</v>
      </c>
      <c r="G107" s="26">
        <v>0</v>
      </c>
      <c r="H107" s="26">
        <v>0</v>
      </c>
      <c r="I107" s="26">
        <v>0</v>
      </c>
      <c r="J107" s="26">
        <v>0</v>
      </c>
    </row>
    <row r="108" spans="1:10" x14ac:dyDescent="0.2">
      <c r="A108" s="19" t="s">
        <v>894</v>
      </c>
      <c r="B108" s="20">
        <v>0</v>
      </c>
      <c r="C108" s="26">
        <v>0</v>
      </c>
      <c r="D108" s="26">
        <v>0</v>
      </c>
      <c r="E108" s="26">
        <v>0</v>
      </c>
      <c r="F108" s="26">
        <v>0</v>
      </c>
      <c r="G108" s="26">
        <v>0</v>
      </c>
      <c r="H108" s="26">
        <v>0</v>
      </c>
      <c r="I108" s="26">
        <v>0</v>
      </c>
      <c r="J108" s="26">
        <v>0</v>
      </c>
    </row>
    <row r="109" spans="1:10" x14ac:dyDescent="0.2">
      <c r="A109" s="19" t="s">
        <v>873</v>
      </c>
      <c r="B109" s="20">
        <v>0</v>
      </c>
      <c r="C109" s="26">
        <v>0</v>
      </c>
      <c r="D109" s="26">
        <v>0</v>
      </c>
      <c r="E109" s="26">
        <v>0</v>
      </c>
      <c r="F109" s="26">
        <v>0</v>
      </c>
      <c r="G109" s="26">
        <v>0</v>
      </c>
      <c r="H109" s="26">
        <v>0</v>
      </c>
      <c r="I109" s="26">
        <v>0</v>
      </c>
      <c r="J109" s="26">
        <v>0</v>
      </c>
    </row>
    <row r="110" spans="1:10" x14ac:dyDescent="0.2">
      <c r="A110" s="18" t="s">
        <v>142</v>
      </c>
      <c r="B110" s="18"/>
      <c r="C110" s="18"/>
      <c r="D110" s="18"/>
      <c r="E110" s="18"/>
      <c r="F110" s="18"/>
      <c r="G110" s="18"/>
      <c r="H110" s="18"/>
      <c r="I110" s="18"/>
      <c r="J110" s="18"/>
    </row>
    <row r="111" spans="1:10" x14ac:dyDescent="0.2">
      <c r="A111" s="19" t="s">
        <v>896</v>
      </c>
      <c r="B111" s="20">
        <v>76</v>
      </c>
      <c r="C111" s="26">
        <v>72.368420999999998</v>
      </c>
      <c r="D111" s="26">
        <v>2.6315789999999999</v>
      </c>
      <c r="E111" s="26">
        <v>1.3157890000000001</v>
      </c>
      <c r="F111" s="26">
        <v>3.947368</v>
      </c>
      <c r="G111" s="26">
        <v>2.6315789999999999</v>
      </c>
      <c r="H111" s="26">
        <v>1.3157890000000001</v>
      </c>
      <c r="I111" s="26">
        <v>15.789474</v>
      </c>
      <c r="J111" s="26">
        <v>1.609375</v>
      </c>
    </row>
    <row r="112" spans="1:10" x14ac:dyDescent="0.2">
      <c r="A112" s="19" t="s">
        <v>897</v>
      </c>
      <c r="B112" s="20">
        <v>255</v>
      </c>
      <c r="C112" s="26">
        <v>73.725489999999994</v>
      </c>
      <c r="D112" s="26">
        <v>2.3529409999999999</v>
      </c>
      <c r="E112" s="26">
        <v>9.0196079999999998</v>
      </c>
      <c r="F112" s="26">
        <v>3.9215689999999999</v>
      </c>
      <c r="G112" s="26">
        <v>1.568627</v>
      </c>
      <c r="H112" s="26">
        <v>1.176471</v>
      </c>
      <c r="I112" s="26">
        <v>8.2352939999999997</v>
      </c>
      <c r="J112" s="26">
        <v>2.188034</v>
      </c>
    </row>
    <row r="113" spans="1:10" x14ac:dyDescent="0.2">
      <c r="A113" s="19" t="s">
        <v>898</v>
      </c>
      <c r="B113" s="20">
        <v>335</v>
      </c>
      <c r="C113" s="26">
        <v>72.537312999999997</v>
      </c>
      <c r="D113" s="26">
        <v>1.791045</v>
      </c>
      <c r="E113" s="26">
        <v>4.4776119999999997</v>
      </c>
      <c r="F113" s="26">
        <v>2.9850750000000001</v>
      </c>
      <c r="G113" s="26">
        <v>0.89552200000000004</v>
      </c>
      <c r="H113" s="26">
        <v>0.29850700000000002</v>
      </c>
      <c r="I113" s="26">
        <v>17.014925000000002</v>
      </c>
      <c r="J113" s="26">
        <v>1.1115109999999999</v>
      </c>
    </row>
    <row r="114" spans="1:10" x14ac:dyDescent="0.2">
      <c r="A114" s="19" t="s">
        <v>899</v>
      </c>
      <c r="B114" s="20">
        <v>336</v>
      </c>
      <c r="C114" s="26">
        <v>66.369048000000006</v>
      </c>
      <c r="D114" s="26">
        <v>0.59523800000000004</v>
      </c>
      <c r="E114" s="26">
        <v>2.9761899999999999</v>
      </c>
      <c r="F114" s="26">
        <v>3.2738100000000001</v>
      </c>
      <c r="G114" s="26">
        <v>0.89285700000000001</v>
      </c>
      <c r="H114" s="26">
        <v>0</v>
      </c>
      <c r="I114" s="26">
        <v>25.892856999999999</v>
      </c>
      <c r="J114" s="26">
        <v>0.959839</v>
      </c>
    </row>
    <row r="115" spans="1:10" x14ac:dyDescent="0.2">
      <c r="A115" s="19" t="s">
        <v>900</v>
      </c>
      <c r="B115" s="20">
        <v>779</v>
      </c>
      <c r="C115" s="26">
        <v>64.313221999999996</v>
      </c>
      <c r="D115" s="26">
        <v>1.026958</v>
      </c>
      <c r="E115" s="26">
        <v>3.4659819999999999</v>
      </c>
      <c r="F115" s="26">
        <v>1.155327</v>
      </c>
      <c r="G115" s="26">
        <v>0.25673899999999999</v>
      </c>
      <c r="H115" s="26">
        <v>0</v>
      </c>
      <c r="I115" s="26">
        <v>29.781772</v>
      </c>
      <c r="J115" s="26">
        <v>0.63436899999999996</v>
      </c>
    </row>
    <row r="116" spans="1:10" x14ac:dyDescent="0.2">
      <c r="A116" s="19" t="s">
        <v>873</v>
      </c>
      <c r="B116" s="20">
        <v>7</v>
      </c>
      <c r="C116" s="26">
        <v>28.571428999999998</v>
      </c>
      <c r="D116" s="26">
        <v>0</v>
      </c>
      <c r="E116" s="26">
        <v>0</v>
      </c>
      <c r="F116" s="26">
        <v>0</v>
      </c>
      <c r="G116" s="26">
        <v>0</v>
      </c>
      <c r="H116" s="26">
        <v>0</v>
      </c>
      <c r="I116" s="26">
        <v>71.428571000000005</v>
      </c>
      <c r="J116" s="28">
        <v>0</v>
      </c>
    </row>
    <row r="117" spans="1:10" x14ac:dyDescent="0.2">
      <c r="A117" s="18" t="s">
        <v>143</v>
      </c>
      <c r="B117" s="18"/>
      <c r="C117" s="18"/>
      <c r="D117" s="18"/>
      <c r="E117" s="18"/>
      <c r="F117" s="18"/>
      <c r="G117" s="18"/>
      <c r="H117" s="18"/>
      <c r="I117" s="18"/>
      <c r="J117" s="18"/>
    </row>
    <row r="118" spans="1:10" x14ac:dyDescent="0.2">
      <c r="A118" s="21" t="s">
        <v>901</v>
      </c>
      <c r="B118" s="21"/>
      <c r="C118" s="21"/>
      <c r="D118" s="21"/>
      <c r="E118" s="21"/>
      <c r="F118" s="21"/>
      <c r="G118" s="21"/>
      <c r="H118" s="21"/>
      <c r="I118" s="21"/>
      <c r="J118" s="21"/>
    </row>
    <row r="119" spans="1:10" x14ac:dyDescent="0.2">
      <c r="A119" s="19" t="s">
        <v>902</v>
      </c>
      <c r="B119" s="20">
        <v>474</v>
      </c>
      <c r="C119" s="26">
        <v>75.316456000000002</v>
      </c>
      <c r="D119" s="26">
        <v>1.8987339999999999</v>
      </c>
      <c r="E119" s="26">
        <v>4.2194089999999997</v>
      </c>
      <c r="F119" s="26">
        <v>2.7426159999999999</v>
      </c>
      <c r="G119" s="26">
        <v>1.476793</v>
      </c>
      <c r="H119" s="26">
        <v>0.42194100000000001</v>
      </c>
      <c r="I119" s="26">
        <v>13.924051</v>
      </c>
      <c r="J119" s="26">
        <v>1.159314</v>
      </c>
    </row>
    <row r="120" spans="1:10" x14ac:dyDescent="0.2">
      <c r="A120" s="19" t="s">
        <v>903</v>
      </c>
      <c r="B120" s="20">
        <v>462</v>
      </c>
      <c r="C120" s="26">
        <v>70.995671000000002</v>
      </c>
      <c r="D120" s="26">
        <v>1.9480519999999999</v>
      </c>
      <c r="E120" s="26">
        <v>5.8441559999999999</v>
      </c>
      <c r="F120" s="26">
        <v>2.8138529999999999</v>
      </c>
      <c r="G120" s="26">
        <v>0.64935100000000001</v>
      </c>
      <c r="H120" s="26">
        <v>0.43290000000000001</v>
      </c>
      <c r="I120" s="26">
        <v>17.316016999999999</v>
      </c>
      <c r="J120" s="26">
        <v>1.4005240000000001</v>
      </c>
    </row>
    <row r="121" spans="1:10" x14ac:dyDescent="0.2">
      <c r="A121" s="19" t="s">
        <v>904</v>
      </c>
      <c r="B121" s="20">
        <v>177</v>
      </c>
      <c r="C121" s="26">
        <v>69.491524999999996</v>
      </c>
      <c r="D121" s="26">
        <v>1.6949149999999999</v>
      </c>
      <c r="E121" s="26">
        <v>3.9548019999999999</v>
      </c>
      <c r="F121" s="26">
        <v>4.519774</v>
      </c>
      <c r="G121" s="26">
        <v>1.1299440000000001</v>
      </c>
      <c r="H121" s="26">
        <v>0</v>
      </c>
      <c r="I121" s="26">
        <v>19.209040000000002</v>
      </c>
      <c r="J121" s="26">
        <v>1.2727269999999999</v>
      </c>
    </row>
    <row r="122" spans="1:10" x14ac:dyDescent="0.2">
      <c r="A122" s="19" t="s">
        <v>905</v>
      </c>
      <c r="B122" s="20">
        <v>624</v>
      </c>
      <c r="C122" s="26">
        <v>61.858974000000003</v>
      </c>
      <c r="D122" s="26">
        <v>0.480769</v>
      </c>
      <c r="E122" s="26">
        <v>3.2051280000000002</v>
      </c>
      <c r="F122" s="26">
        <v>1.4423079999999999</v>
      </c>
      <c r="G122" s="26">
        <v>0.16025600000000001</v>
      </c>
      <c r="H122" s="26">
        <v>0.16025600000000001</v>
      </c>
      <c r="I122" s="26">
        <v>32.692307999999997</v>
      </c>
      <c r="J122" s="26">
        <v>0.68571400000000005</v>
      </c>
    </row>
    <row r="123" spans="1:10" x14ac:dyDescent="0.2">
      <c r="A123" s="19" t="s">
        <v>873</v>
      </c>
      <c r="B123" s="20">
        <v>51</v>
      </c>
      <c r="C123" s="26">
        <v>35.294117999999997</v>
      </c>
      <c r="D123" s="26">
        <v>0</v>
      </c>
      <c r="E123" s="26">
        <v>3.9215689999999999</v>
      </c>
      <c r="F123" s="26">
        <v>0</v>
      </c>
      <c r="G123" s="26">
        <v>1.9607840000000001</v>
      </c>
      <c r="H123" s="26">
        <v>0</v>
      </c>
      <c r="I123" s="26">
        <v>58.823529000000001</v>
      </c>
      <c r="J123" s="26">
        <v>1.5238100000000001</v>
      </c>
    </row>
    <row r="124" spans="1:10" x14ac:dyDescent="0.2">
      <c r="A124" s="18" t="s">
        <v>143</v>
      </c>
      <c r="B124" s="18"/>
      <c r="C124" s="18"/>
      <c r="D124" s="18"/>
      <c r="E124" s="18"/>
      <c r="F124" s="18"/>
      <c r="G124" s="18"/>
      <c r="H124" s="18"/>
      <c r="I124" s="18"/>
      <c r="J124" s="18"/>
    </row>
    <row r="125" spans="1:10" x14ac:dyDescent="0.2">
      <c r="A125" s="21" t="s">
        <v>906</v>
      </c>
      <c r="B125" s="21"/>
      <c r="C125" s="21"/>
      <c r="D125" s="21"/>
      <c r="E125" s="21"/>
      <c r="F125" s="21"/>
      <c r="G125" s="21"/>
      <c r="H125" s="21"/>
      <c r="I125" s="21"/>
      <c r="J125" s="21"/>
    </row>
    <row r="126" spans="1:10" x14ac:dyDescent="0.2">
      <c r="A126" s="19" t="s">
        <v>902</v>
      </c>
      <c r="B126" s="20">
        <v>244</v>
      </c>
      <c r="C126" s="26">
        <v>75.409835999999999</v>
      </c>
      <c r="D126" s="26">
        <v>3.278689</v>
      </c>
      <c r="E126" s="26">
        <v>6.9672130000000001</v>
      </c>
      <c r="F126" s="26">
        <v>3.278689</v>
      </c>
      <c r="G126" s="26">
        <v>1.6393439999999999</v>
      </c>
      <c r="H126" s="26">
        <v>0.40983599999999998</v>
      </c>
      <c r="I126" s="26">
        <v>9.0163930000000008</v>
      </c>
      <c r="J126" s="26">
        <v>1.594595</v>
      </c>
    </row>
    <row r="127" spans="1:10" x14ac:dyDescent="0.2">
      <c r="A127" s="19" t="s">
        <v>903</v>
      </c>
      <c r="B127" s="20">
        <v>182</v>
      </c>
      <c r="C127" s="26">
        <v>73.626373999999998</v>
      </c>
      <c r="D127" s="26">
        <v>2.1978019999999998</v>
      </c>
      <c r="E127" s="26">
        <v>7.6923079999999997</v>
      </c>
      <c r="F127" s="26">
        <v>2.1978019999999998</v>
      </c>
      <c r="G127" s="26">
        <v>1.0989009999999999</v>
      </c>
      <c r="H127" s="26">
        <v>0.54945100000000002</v>
      </c>
      <c r="I127" s="26">
        <v>12.637363000000001</v>
      </c>
      <c r="J127" s="26">
        <v>1.3270439999999999</v>
      </c>
    </row>
    <row r="128" spans="1:10" x14ac:dyDescent="0.2">
      <c r="A128" s="19" t="s">
        <v>904</v>
      </c>
      <c r="B128" s="20">
        <v>118</v>
      </c>
      <c r="C128" s="26">
        <v>72.033897999999994</v>
      </c>
      <c r="D128" s="26">
        <v>0.84745800000000004</v>
      </c>
      <c r="E128" s="26">
        <v>3.389831</v>
      </c>
      <c r="F128" s="26">
        <v>5.084746</v>
      </c>
      <c r="G128" s="26">
        <v>0</v>
      </c>
      <c r="H128" s="26">
        <v>1.6949149999999999</v>
      </c>
      <c r="I128" s="26">
        <v>16.949152999999999</v>
      </c>
      <c r="J128" s="26">
        <v>1.4183669999999999</v>
      </c>
    </row>
    <row r="129" spans="1:10" x14ac:dyDescent="0.2">
      <c r="A129" s="19" t="s">
        <v>905</v>
      </c>
      <c r="B129" s="20">
        <v>999</v>
      </c>
      <c r="C129" s="26">
        <v>68.668668999999994</v>
      </c>
      <c r="D129" s="26">
        <v>0.80080099999999999</v>
      </c>
      <c r="E129" s="26">
        <v>3.2032029999999998</v>
      </c>
      <c r="F129" s="26">
        <v>2.0020020000000001</v>
      </c>
      <c r="G129" s="26">
        <v>0.50050099999999997</v>
      </c>
      <c r="H129" s="26">
        <v>0</v>
      </c>
      <c r="I129" s="26">
        <v>24.824825000000001</v>
      </c>
      <c r="J129" s="26">
        <v>0.74300900000000003</v>
      </c>
    </row>
    <row r="130" spans="1:10" x14ac:dyDescent="0.2">
      <c r="A130" s="19" t="s">
        <v>873</v>
      </c>
      <c r="B130" s="20">
        <v>245</v>
      </c>
      <c r="C130" s="26">
        <v>50.204082</v>
      </c>
      <c r="D130" s="26">
        <v>1.2244900000000001</v>
      </c>
      <c r="E130" s="26">
        <v>3.6734689999999999</v>
      </c>
      <c r="F130" s="26">
        <v>2.040816</v>
      </c>
      <c r="G130" s="26">
        <v>1.2244900000000001</v>
      </c>
      <c r="H130" s="26">
        <v>0.408163</v>
      </c>
      <c r="I130" s="26">
        <v>41.224490000000003</v>
      </c>
      <c r="J130" s="26">
        <v>1.7222219999999999</v>
      </c>
    </row>
    <row r="131" spans="1:10" x14ac:dyDescent="0.2">
      <c r="A131" s="18" t="s">
        <v>143</v>
      </c>
      <c r="B131" s="18"/>
      <c r="C131" s="18"/>
      <c r="D131" s="18"/>
      <c r="E131" s="18"/>
      <c r="F131" s="18"/>
      <c r="G131" s="18"/>
      <c r="H131" s="18"/>
      <c r="I131" s="18"/>
      <c r="J131" s="18"/>
    </row>
    <row r="132" spans="1:10" x14ac:dyDescent="0.2">
      <c r="A132" s="21" t="s">
        <v>907</v>
      </c>
      <c r="B132" s="21"/>
      <c r="C132" s="21"/>
      <c r="D132" s="21"/>
      <c r="E132" s="21"/>
      <c r="F132" s="21"/>
      <c r="G132" s="21"/>
      <c r="H132" s="21"/>
      <c r="I132" s="21"/>
      <c r="J132" s="21"/>
    </row>
    <row r="133" spans="1:10" x14ac:dyDescent="0.2">
      <c r="A133" s="19" t="s">
        <v>902</v>
      </c>
      <c r="B133" s="20">
        <v>274</v>
      </c>
      <c r="C133" s="26">
        <v>76.277372</v>
      </c>
      <c r="D133" s="26">
        <v>1.8248180000000001</v>
      </c>
      <c r="E133" s="26">
        <v>6.9343070000000004</v>
      </c>
      <c r="F133" s="26">
        <v>1.8248180000000001</v>
      </c>
      <c r="G133" s="26">
        <v>1.459854</v>
      </c>
      <c r="H133" s="26">
        <v>0</v>
      </c>
      <c r="I133" s="26">
        <v>11.678832</v>
      </c>
      <c r="J133" s="26">
        <v>1.132231</v>
      </c>
    </row>
    <row r="134" spans="1:10" x14ac:dyDescent="0.2">
      <c r="A134" s="19" t="s">
        <v>903</v>
      </c>
      <c r="B134" s="20">
        <v>279</v>
      </c>
      <c r="C134" s="26">
        <v>80.286738</v>
      </c>
      <c r="D134" s="26">
        <v>2.5089610000000002</v>
      </c>
      <c r="E134" s="26">
        <v>3.225806</v>
      </c>
      <c r="F134" s="26">
        <v>3.9426519999999998</v>
      </c>
      <c r="G134" s="26">
        <v>1.433692</v>
      </c>
      <c r="H134" s="26">
        <v>0.71684599999999998</v>
      </c>
      <c r="I134" s="26">
        <v>7.8853049999999998</v>
      </c>
      <c r="J134" s="26">
        <v>1.3852139999999999</v>
      </c>
    </row>
    <row r="135" spans="1:10" x14ac:dyDescent="0.2">
      <c r="A135" s="19" t="s">
        <v>904</v>
      </c>
      <c r="B135" s="20">
        <v>117</v>
      </c>
      <c r="C135" s="26">
        <v>75.213674999999995</v>
      </c>
      <c r="D135" s="26">
        <v>1.7094020000000001</v>
      </c>
      <c r="E135" s="26">
        <v>3.418803</v>
      </c>
      <c r="F135" s="26">
        <v>4.273504</v>
      </c>
      <c r="G135" s="26">
        <v>1.7094020000000001</v>
      </c>
      <c r="H135" s="26">
        <v>0.85470100000000004</v>
      </c>
      <c r="I135" s="26">
        <v>12.820513</v>
      </c>
      <c r="J135" s="26">
        <v>1.441176</v>
      </c>
    </row>
    <row r="136" spans="1:10" x14ac:dyDescent="0.2">
      <c r="A136" s="19" t="s">
        <v>905</v>
      </c>
      <c r="B136" s="20">
        <v>902</v>
      </c>
      <c r="C136" s="26">
        <v>65.410200000000003</v>
      </c>
      <c r="D136" s="26">
        <v>0.77605299999999999</v>
      </c>
      <c r="E136" s="26">
        <v>3.8802660000000002</v>
      </c>
      <c r="F136" s="26">
        <v>1.884701</v>
      </c>
      <c r="G136" s="26">
        <v>0.22172900000000001</v>
      </c>
      <c r="H136" s="26">
        <v>0.11086500000000001</v>
      </c>
      <c r="I136" s="26">
        <v>27.716186</v>
      </c>
      <c r="J136" s="26">
        <v>0.768405</v>
      </c>
    </row>
    <row r="137" spans="1:10" x14ac:dyDescent="0.2">
      <c r="A137" s="19" t="s">
        <v>873</v>
      </c>
      <c r="B137" s="20">
        <v>216</v>
      </c>
      <c r="C137" s="26">
        <v>46.759259</v>
      </c>
      <c r="D137" s="26">
        <v>1.388889</v>
      </c>
      <c r="E137" s="26">
        <v>4.1666670000000003</v>
      </c>
      <c r="F137" s="26">
        <v>2.3148149999999998</v>
      </c>
      <c r="G137" s="26">
        <v>0.92592600000000003</v>
      </c>
      <c r="H137" s="26">
        <v>0.46296300000000001</v>
      </c>
      <c r="I137" s="26">
        <v>43.981481000000002</v>
      </c>
      <c r="J137" s="26">
        <v>1.9173549999999999</v>
      </c>
    </row>
    <row r="138" spans="1:10" x14ac:dyDescent="0.2">
      <c r="A138" s="18" t="s">
        <v>143</v>
      </c>
      <c r="B138" s="18"/>
      <c r="C138" s="18"/>
      <c r="D138" s="18"/>
      <c r="E138" s="18"/>
      <c r="F138" s="18"/>
      <c r="G138" s="18"/>
      <c r="H138" s="18"/>
      <c r="I138" s="18"/>
      <c r="J138" s="18"/>
    </row>
    <row r="139" spans="1:10" x14ac:dyDescent="0.2">
      <c r="A139" s="21" t="s">
        <v>908</v>
      </c>
      <c r="B139" s="21"/>
      <c r="C139" s="21"/>
      <c r="D139" s="21"/>
      <c r="E139" s="21"/>
      <c r="F139" s="21"/>
      <c r="G139" s="21"/>
      <c r="H139" s="21"/>
      <c r="I139" s="21"/>
      <c r="J139" s="21"/>
    </row>
    <row r="140" spans="1:10" x14ac:dyDescent="0.2">
      <c r="A140" s="19" t="s">
        <v>902</v>
      </c>
      <c r="B140" s="20">
        <v>34</v>
      </c>
      <c r="C140" s="26">
        <v>76.470588000000006</v>
      </c>
      <c r="D140" s="26">
        <v>2.941176</v>
      </c>
      <c r="E140" s="26">
        <v>8.8235290000000006</v>
      </c>
      <c r="F140" s="26">
        <v>0</v>
      </c>
      <c r="G140" s="26">
        <v>2.941176</v>
      </c>
      <c r="H140" s="26">
        <v>0</v>
      </c>
      <c r="I140" s="26">
        <v>8.8235290000000006</v>
      </c>
      <c r="J140" s="26">
        <v>1.225806</v>
      </c>
    </row>
    <row r="141" spans="1:10" x14ac:dyDescent="0.2">
      <c r="A141" s="19" t="s">
        <v>903</v>
      </c>
      <c r="B141" s="20">
        <v>59</v>
      </c>
      <c r="C141" s="26">
        <v>84.745762999999997</v>
      </c>
      <c r="D141" s="26">
        <v>3.389831</v>
      </c>
      <c r="E141" s="26">
        <v>5.084746</v>
      </c>
      <c r="F141" s="26">
        <v>3.389831</v>
      </c>
      <c r="G141" s="26">
        <v>0</v>
      </c>
      <c r="H141" s="26">
        <v>1.6949149999999999</v>
      </c>
      <c r="I141" s="26">
        <v>1.6949149999999999</v>
      </c>
      <c r="J141" s="26">
        <v>1.2758620000000001</v>
      </c>
    </row>
    <row r="142" spans="1:10" x14ac:dyDescent="0.2">
      <c r="A142" s="19" t="s">
        <v>904</v>
      </c>
      <c r="B142" s="20">
        <v>99</v>
      </c>
      <c r="C142" s="26">
        <v>79.797979999999995</v>
      </c>
      <c r="D142" s="26">
        <v>1.0101009999999999</v>
      </c>
      <c r="E142" s="26">
        <v>6.0606059999999999</v>
      </c>
      <c r="F142" s="26">
        <v>6.0606059999999999</v>
      </c>
      <c r="G142" s="26">
        <v>1.0101009999999999</v>
      </c>
      <c r="H142" s="26">
        <v>0</v>
      </c>
      <c r="I142" s="26">
        <v>6.0606059999999999</v>
      </c>
      <c r="J142" s="26">
        <v>1.301075</v>
      </c>
    </row>
    <row r="143" spans="1:10" x14ac:dyDescent="0.2">
      <c r="A143" s="19" t="s">
        <v>905</v>
      </c>
      <c r="B143" s="20">
        <v>1082</v>
      </c>
      <c r="C143" s="26">
        <v>71.256932000000006</v>
      </c>
      <c r="D143" s="26">
        <v>1.2939000000000001</v>
      </c>
      <c r="E143" s="26">
        <v>4.1589650000000002</v>
      </c>
      <c r="F143" s="26">
        <v>2.3105359999999999</v>
      </c>
      <c r="G143" s="26">
        <v>0.64695000000000003</v>
      </c>
      <c r="H143" s="26">
        <v>0.18484300000000001</v>
      </c>
      <c r="I143" s="26">
        <v>20.147874000000002</v>
      </c>
      <c r="J143" s="26">
        <v>0.93055600000000005</v>
      </c>
    </row>
    <row r="144" spans="1:10" x14ac:dyDescent="0.2">
      <c r="A144" s="19" t="s">
        <v>873</v>
      </c>
      <c r="B144" s="20">
        <v>514</v>
      </c>
      <c r="C144" s="26">
        <v>55.642023000000002</v>
      </c>
      <c r="D144" s="26">
        <v>1.1673150000000001</v>
      </c>
      <c r="E144" s="26">
        <v>3.6964980000000001</v>
      </c>
      <c r="F144" s="26">
        <v>1.9455249999999999</v>
      </c>
      <c r="G144" s="26">
        <v>0.97276300000000004</v>
      </c>
      <c r="H144" s="26">
        <v>0.38910499999999998</v>
      </c>
      <c r="I144" s="26">
        <v>36.186770000000003</v>
      </c>
      <c r="J144" s="26">
        <v>1.4420729999999999</v>
      </c>
    </row>
    <row r="145" spans="1:10" x14ac:dyDescent="0.2">
      <c r="A145" s="18" t="s">
        <v>909</v>
      </c>
      <c r="B145" s="18"/>
      <c r="C145" s="18"/>
      <c r="D145" s="18"/>
      <c r="E145" s="18"/>
      <c r="F145" s="18"/>
      <c r="G145" s="18"/>
      <c r="H145" s="18"/>
      <c r="I145" s="18"/>
      <c r="J145" s="18"/>
    </row>
    <row r="146" spans="1:10" x14ac:dyDescent="0.2">
      <c r="A146" s="19" t="s">
        <v>910</v>
      </c>
      <c r="B146" s="20">
        <v>417</v>
      </c>
      <c r="C146" s="26">
        <v>70.503596999999999</v>
      </c>
      <c r="D146" s="26">
        <v>1.6786570000000001</v>
      </c>
      <c r="E146" s="26">
        <v>4.0767389999999999</v>
      </c>
      <c r="F146" s="26">
        <v>4.0767389999999999</v>
      </c>
      <c r="G146" s="26">
        <v>1.9184650000000001</v>
      </c>
      <c r="H146" s="26">
        <v>0.23980799999999999</v>
      </c>
      <c r="I146" s="26">
        <v>17.505994999999999</v>
      </c>
      <c r="J146" s="26">
        <v>1.380814</v>
      </c>
    </row>
    <row r="147" spans="1:10" x14ac:dyDescent="0.2">
      <c r="A147" s="19" t="s">
        <v>911</v>
      </c>
      <c r="B147" s="20">
        <v>681</v>
      </c>
      <c r="C147" s="26">
        <v>68.135095000000007</v>
      </c>
      <c r="D147" s="26">
        <v>1.468429</v>
      </c>
      <c r="E147" s="26">
        <v>4.4052860000000003</v>
      </c>
      <c r="F147" s="26">
        <v>2.2026430000000001</v>
      </c>
      <c r="G147" s="26">
        <v>0.293686</v>
      </c>
      <c r="H147" s="26">
        <v>0</v>
      </c>
      <c r="I147" s="26">
        <v>23.494859999999999</v>
      </c>
      <c r="J147" s="26">
        <v>0.86948199999999998</v>
      </c>
    </row>
    <row r="148" spans="1:10" x14ac:dyDescent="0.2">
      <c r="A148" s="19" t="s">
        <v>912</v>
      </c>
      <c r="B148" s="20">
        <v>477</v>
      </c>
      <c r="C148" s="26">
        <v>66.247378999999995</v>
      </c>
      <c r="D148" s="26">
        <v>1.257862</v>
      </c>
      <c r="E148" s="26">
        <v>4.4025160000000003</v>
      </c>
      <c r="F148" s="26">
        <v>1.677149</v>
      </c>
      <c r="G148" s="26">
        <v>0.62893100000000002</v>
      </c>
      <c r="H148" s="26">
        <v>0.62893100000000002</v>
      </c>
      <c r="I148" s="26">
        <v>25.157233000000002</v>
      </c>
      <c r="J148" s="26">
        <v>1.1344540000000001</v>
      </c>
    </row>
    <row r="149" spans="1:10" x14ac:dyDescent="0.2">
      <c r="A149" s="19" t="s">
        <v>913</v>
      </c>
      <c r="B149" s="20">
        <v>213</v>
      </c>
      <c r="C149" s="26">
        <v>64.788731999999996</v>
      </c>
      <c r="D149" s="26">
        <v>0.46948400000000001</v>
      </c>
      <c r="E149" s="26">
        <v>3.7558690000000001</v>
      </c>
      <c r="F149" s="26">
        <v>1.4084509999999999</v>
      </c>
      <c r="G149" s="26">
        <v>0.46948400000000001</v>
      </c>
      <c r="H149" s="26">
        <v>0.46948400000000001</v>
      </c>
      <c r="I149" s="26">
        <v>28.638497999999998</v>
      </c>
      <c r="J149" s="26">
        <v>1.164474</v>
      </c>
    </row>
    <row r="150" spans="1:10" x14ac:dyDescent="0.2">
      <c r="A150" s="18" t="s">
        <v>914</v>
      </c>
      <c r="B150" s="18"/>
      <c r="C150" s="18"/>
      <c r="D150" s="18"/>
      <c r="E150" s="18"/>
      <c r="F150" s="18"/>
      <c r="G150" s="18"/>
      <c r="H150" s="18"/>
      <c r="I150" s="18"/>
      <c r="J150" s="18"/>
    </row>
    <row r="151" spans="1:10" x14ac:dyDescent="0.2">
      <c r="A151" s="19" t="s">
        <v>915</v>
      </c>
      <c r="B151" s="20">
        <v>242</v>
      </c>
      <c r="C151" s="26">
        <v>66.528925999999998</v>
      </c>
      <c r="D151" s="26">
        <v>1.6528929999999999</v>
      </c>
      <c r="E151" s="26">
        <v>5.3719010000000003</v>
      </c>
      <c r="F151" s="26">
        <v>2.479339</v>
      </c>
      <c r="G151" s="26">
        <v>0</v>
      </c>
      <c r="H151" s="26">
        <v>0</v>
      </c>
      <c r="I151" s="26">
        <v>23.966942</v>
      </c>
      <c r="J151" s="26">
        <v>0.89673899999999995</v>
      </c>
    </row>
    <row r="152" spans="1:10" x14ac:dyDescent="0.2">
      <c r="A152" s="19" t="s">
        <v>916</v>
      </c>
      <c r="B152" s="20">
        <v>539</v>
      </c>
      <c r="C152" s="26">
        <v>69.016698000000005</v>
      </c>
      <c r="D152" s="26">
        <v>1.2987010000000001</v>
      </c>
      <c r="E152" s="26">
        <v>3.8961039999999998</v>
      </c>
      <c r="F152" s="26">
        <v>2.4118740000000001</v>
      </c>
      <c r="G152" s="26">
        <v>0.74211499999999997</v>
      </c>
      <c r="H152" s="26">
        <v>0.55658600000000003</v>
      </c>
      <c r="I152" s="26">
        <v>22.077922000000001</v>
      </c>
      <c r="J152" s="26">
        <v>1.1880949999999999</v>
      </c>
    </row>
    <row r="153" spans="1:10" x14ac:dyDescent="0.2">
      <c r="A153" s="19" t="s">
        <v>917</v>
      </c>
      <c r="B153" s="20">
        <v>352</v>
      </c>
      <c r="C153" s="26">
        <v>68.181818000000007</v>
      </c>
      <c r="D153" s="26">
        <v>0.56818199999999996</v>
      </c>
      <c r="E153" s="26">
        <v>3.9772729999999998</v>
      </c>
      <c r="F153" s="26">
        <v>2.5568179999999998</v>
      </c>
      <c r="G153" s="26">
        <v>0.85227299999999995</v>
      </c>
      <c r="H153" s="26">
        <v>0.28409099999999998</v>
      </c>
      <c r="I153" s="26">
        <v>23.579545</v>
      </c>
      <c r="J153" s="26">
        <v>1.003717</v>
      </c>
    </row>
    <row r="154" spans="1:10" x14ac:dyDescent="0.2">
      <c r="A154" s="19" t="s">
        <v>918</v>
      </c>
      <c r="B154" s="20">
        <v>272</v>
      </c>
      <c r="C154" s="26">
        <v>68.382352999999995</v>
      </c>
      <c r="D154" s="26">
        <v>2.5735290000000002</v>
      </c>
      <c r="E154" s="26">
        <v>4.0441180000000001</v>
      </c>
      <c r="F154" s="26">
        <v>2.2058819999999999</v>
      </c>
      <c r="G154" s="26">
        <v>2.2058819999999999</v>
      </c>
      <c r="H154" s="26">
        <v>0.367647</v>
      </c>
      <c r="I154" s="26">
        <v>20.220587999999999</v>
      </c>
      <c r="J154" s="26">
        <v>1.571429</v>
      </c>
    </row>
    <row r="155" spans="1:10" x14ac:dyDescent="0.2">
      <c r="A155" s="19" t="s">
        <v>919</v>
      </c>
      <c r="B155" s="20">
        <v>188</v>
      </c>
      <c r="C155" s="26">
        <v>69.148936000000006</v>
      </c>
      <c r="D155" s="26">
        <v>0.53191500000000003</v>
      </c>
      <c r="E155" s="26">
        <v>5.3191490000000003</v>
      </c>
      <c r="F155" s="26">
        <v>2.6595740000000001</v>
      </c>
      <c r="G155" s="26">
        <v>0.53191500000000003</v>
      </c>
      <c r="H155" s="26">
        <v>0</v>
      </c>
      <c r="I155" s="26">
        <v>21.808510999999999</v>
      </c>
      <c r="J155" s="26">
        <v>0.91156499999999996</v>
      </c>
    </row>
    <row r="156" spans="1:10" x14ac:dyDescent="0.2">
      <c r="A156" s="22" t="s">
        <v>920</v>
      </c>
      <c r="B156" s="23">
        <v>195</v>
      </c>
      <c r="C156" s="27">
        <v>63.076923000000001</v>
      </c>
      <c r="D156" s="27">
        <v>1.538462</v>
      </c>
      <c r="E156" s="27">
        <v>3.589744</v>
      </c>
      <c r="F156" s="27">
        <v>2.051282</v>
      </c>
      <c r="G156" s="27">
        <v>0</v>
      </c>
      <c r="H156" s="27">
        <v>0</v>
      </c>
      <c r="I156" s="27">
        <v>29.743590000000001</v>
      </c>
      <c r="J156" s="27">
        <v>0.73722600000000005</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EC795-A9E1-4FBC-9BA7-C2041C7544F1}">
  <dimension ref="A1:J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HYPERLINK("#'目次'!B14","[8]")</f>
        <v>[8]</v>
      </c>
      <c r="B2" s="24" t="s">
        <v>352</v>
      </c>
    </row>
    <row r="3" spans="1:10" x14ac:dyDescent="0.2">
      <c r="A3" s="9" t="s">
        <v>126</v>
      </c>
      <c r="B3" s="12" t="s">
        <v>156</v>
      </c>
    </row>
    <row r="4" spans="1:10" s="15" customFormat="1" ht="25" x14ac:dyDescent="0.2">
      <c r="A4" s="13" t="s">
        <v>126</v>
      </c>
      <c r="B4" s="14" t="s">
        <v>831</v>
      </c>
      <c r="C4" s="14" t="s">
        <v>889</v>
      </c>
      <c r="D4" s="14" t="s">
        <v>890</v>
      </c>
      <c r="E4" s="14" t="s">
        <v>891</v>
      </c>
      <c r="F4" s="14" t="s">
        <v>892</v>
      </c>
      <c r="G4" s="14" t="s">
        <v>893</v>
      </c>
      <c r="H4" s="14" t="s">
        <v>894</v>
      </c>
      <c r="I4" s="14" t="s">
        <v>873</v>
      </c>
      <c r="J4" s="14" t="s">
        <v>492</v>
      </c>
    </row>
    <row r="5" spans="1:10" x14ac:dyDescent="0.2">
      <c r="A5" s="16" t="s">
        <v>845</v>
      </c>
      <c r="B5" s="17">
        <v>315</v>
      </c>
      <c r="C5" s="25">
        <v>4.1269840000000002</v>
      </c>
      <c r="D5" s="25">
        <v>28.253968</v>
      </c>
      <c r="E5" s="25">
        <v>45.396825</v>
      </c>
      <c r="F5" s="25">
        <v>8.5714290000000002</v>
      </c>
      <c r="G5" s="25">
        <v>1.587302</v>
      </c>
      <c r="H5" s="25">
        <v>3.1746029999999998</v>
      </c>
      <c r="I5" s="25">
        <v>8.8888890000000007</v>
      </c>
      <c r="J5" s="25">
        <v>6.9651569999999996</v>
      </c>
    </row>
    <row r="6" spans="1:10" x14ac:dyDescent="0.2">
      <c r="A6" s="18" t="s">
        <v>846</v>
      </c>
      <c r="B6" s="18"/>
      <c r="C6" s="18"/>
      <c r="D6" s="18"/>
      <c r="E6" s="18"/>
      <c r="F6" s="18"/>
      <c r="G6" s="18"/>
      <c r="H6" s="18"/>
      <c r="I6" s="18"/>
      <c r="J6" s="18"/>
    </row>
    <row r="7" spans="1:10" x14ac:dyDescent="0.2">
      <c r="A7" s="19" t="s">
        <v>847</v>
      </c>
      <c r="B7" s="20">
        <v>166</v>
      </c>
      <c r="C7" s="26">
        <v>3.0120480000000001</v>
      </c>
      <c r="D7" s="26">
        <v>27.710843000000001</v>
      </c>
      <c r="E7" s="26">
        <v>48.795180999999999</v>
      </c>
      <c r="F7" s="26">
        <v>7.2289159999999999</v>
      </c>
      <c r="G7" s="26">
        <v>2.4096389999999999</v>
      </c>
      <c r="H7" s="26">
        <v>4.2168669999999997</v>
      </c>
      <c r="I7" s="26">
        <v>6.626506</v>
      </c>
      <c r="J7" s="26">
        <v>7.2645160000000004</v>
      </c>
    </row>
    <row r="8" spans="1:10" x14ac:dyDescent="0.2">
      <c r="A8" s="19" t="s">
        <v>848</v>
      </c>
      <c r="B8" s="20">
        <v>148</v>
      </c>
      <c r="C8" s="26">
        <v>5.405405</v>
      </c>
      <c r="D8" s="26">
        <v>29.054054000000001</v>
      </c>
      <c r="E8" s="26">
        <v>41.216216000000003</v>
      </c>
      <c r="F8" s="26">
        <v>10.135135</v>
      </c>
      <c r="G8" s="26">
        <v>0.67567600000000005</v>
      </c>
      <c r="H8" s="26">
        <v>2.0270269999999999</v>
      </c>
      <c r="I8" s="26">
        <v>11.486485999999999</v>
      </c>
      <c r="J8" s="26">
        <v>6.6030530000000001</v>
      </c>
    </row>
    <row r="9" spans="1:10" x14ac:dyDescent="0.2">
      <c r="A9" s="19" t="s">
        <v>849</v>
      </c>
      <c r="B9" s="20">
        <v>1</v>
      </c>
      <c r="C9" s="26">
        <v>0</v>
      </c>
      <c r="D9" s="26">
        <v>0</v>
      </c>
      <c r="E9" s="26">
        <v>100</v>
      </c>
      <c r="F9" s="26">
        <v>0</v>
      </c>
      <c r="G9" s="26">
        <v>0</v>
      </c>
      <c r="H9" s="26">
        <v>0</v>
      </c>
      <c r="I9" s="26">
        <v>0</v>
      </c>
      <c r="J9" s="26">
        <v>8</v>
      </c>
    </row>
    <row r="10" spans="1:10" x14ac:dyDescent="0.2">
      <c r="A10" s="18" t="s">
        <v>850</v>
      </c>
      <c r="B10" s="18"/>
      <c r="C10" s="18"/>
      <c r="D10" s="18"/>
      <c r="E10" s="18"/>
      <c r="F10" s="18"/>
      <c r="G10" s="18"/>
      <c r="H10" s="18"/>
      <c r="I10" s="18"/>
      <c r="J10" s="18"/>
    </row>
    <row r="11" spans="1:10" x14ac:dyDescent="0.2">
      <c r="A11" s="19" t="s">
        <v>851</v>
      </c>
      <c r="B11" s="20">
        <v>82</v>
      </c>
      <c r="C11" s="26">
        <v>2.4390239999999999</v>
      </c>
      <c r="D11" s="26">
        <v>30.487805000000002</v>
      </c>
      <c r="E11" s="26">
        <v>47.560975999999997</v>
      </c>
      <c r="F11" s="26">
        <v>10.97561</v>
      </c>
      <c r="G11" s="26">
        <v>2.4390239999999999</v>
      </c>
      <c r="H11" s="26">
        <v>3.6585369999999999</v>
      </c>
      <c r="I11" s="26">
        <v>2.4390239999999999</v>
      </c>
      <c r="J11" s="26">
        <v>7.2374999999999998</v>
      </c>
    </row>
    <row r="12" spans="1:10" x14ac:dyDescent="0.2">
      <c r="A12" s="19" t="s">
        <v>852</v>
      </c>
      <c r="B12" s="20">
        <v>70</v>
      </c>
      <c r="C12" s="26">
        <v>4.2857139999999996</v>
      </c>
      <c r="D12" s="26">
        <v>22.857143000000001</v>
      </c>
      <c r="E12" s="26">
        <v>48.571429000000002</v>
      </c>
      <c r="F12" s="26">
        <v>11.428571</v>
      </c>
      <c r="G12" s="26">
        <v>2.8571430000000002</v>
      </c>
      <c r="H12" s="26">
        <v>5.7142860000000004</v>
      </c>
      <c r="I12" s="26">
        <v>4.2857139999999996</v>
      </c>
      <c r="J12" s="26">
        <v>7.41791</v>
      </c>
    </row>
    <row r="13" spans="1:10" x14ac:dyDescent="0.2">
      <c r="A13" s="19" t="s">
        <v>853</v>
      </c>
      <c r="B13" s="20">
        <v>62</v>
      </c>
      <c r="C13" s="26">
        <v>1.612903</v>
      </c>
      <c r="D13" s="26">
        <v>33.870967999999998</v>
      </c>
      <c r="E13" s="26">
        <v>43.548386999999998</v>
      </c>
      <c r="F13" s="26">
        <v>3.225806</v>
      </c>
      <c r="G13" s="26">
        <v>1.612903</v>
      </c>
      <c r="H13" s="26">
        <v>3.225806</v>
      </c>
      <c r="I13" s="26">
        <v>12.903226</v>
      </c>
      <c r="J13" s="26">
        <v>8.0740739999999995</v>
      </c>
    </row>
    <row r="14" spans="1:10" x14ac:dyDescent="0.2">
      <c r="A14" s="19" t="s">
        <v>854</v>
      </c>
      <c r="B14" s="20">
        <v>57</v>
      </c>
      <c r="C14" s="26">
        <v>7.017544</v>
      </c>
      <c r="D14" s="26">
        <v>29.824560999999999</v>
      </c>
      <c r="E14" s="26">
        <v>47.368420999999998</v>
      </c>
      <c r="F14" s="26">
        <v>3.508772</v>
      </c>
      <c r="G14" s="26">
        <v>0</v>
      </c>
      <c r="H14" s="26">
        <v>0</v>
      </c>
      <c r="I14" s="26">
        <v>12.280702</v>
      </c>
      <c r="J14" s="26">
        <v>4.9800000000000004</v>
      </c>
    </row>
    <row r="15" spans="1:10" x14ac:dyDescent="0.2">
      <c r="A15" s="19" t="s">
        <v>855</v>
      </c>
      <c r="B15" s="20">
        <v>23</v>
      </c>
      <c r="C15" s="26">
        <v>0</v>
      </c>
      <c r="D15" s="26">
        <v>30.434782999999999</v>
      </c>
      <c r="E15" s="26">
        <v>43.478261000000003</v>
      </c>
      <c r="F15" s="26">
        <v>13.043478</v>
      </c>
      <c r="G15" s="26">
        <v>0</v>
      </c>
      <c r="H15" s="26">
        <v>0</v>
      </c>
      <c r="I15" s="26">
        <v>13.043478</v>
      </c>
      <c r="J15" s="26">
        <v>6.5</v>
      </c>
    </row>
    <row r="16" spans="1:10" x14ac:dyDescent="0.2">
      <c r="A16" s="19" t="s">
        <v>856</v>
      </c>
      <c r="B16" s="20">
        <v>17</v>
      </c>
      <c r="C16" s="26">
        <v>11.764706</v>
      </c>
      <c r="D16" s="26">
        <v>11.764706</v>
      </c>
      <c r="E16" s="26">
        <v>29.411764999999999</v>
      </c>
      <c r="F16" s="26">
        <v>17.647058999999999</v>
      </c>
      <c r="G16" s="26">
        <v>0</v>
      </c>
      <c r="H16" s="26">
        <v>5.8823530000000002</v>
      </c>
      <c r="I16" s="26">
        <v>23.529412000000001</v>
      </c>
      <c r="J16" s="26">
        <v>7.3846150000000002</v>
      </c>
    </row>
    <row r="17" spans="1:10" x14ac:dyDescent="0.2">
      <c r="A17" s="19" t="s">
        <v>857</v>
      </c>
      <c r="B17" s="20">
        <v>4</v>
      </c>
      <c r="C17" s="26">
        <v>25</v>
      </c>
      <c r="D17" s="26">
        <v>25</v>
      </c>
      <c r="E17" s="26">
        <v>25</v>
      </c>
      <c r="F17" s="26">
        <v>0</v>
      </c>
      <c r="G17" s="26">
        <v>0</v>
      </c>
      <c r="H17" s="26">
        <v>0</v>
      </c>
      <c r="I17" s="26">
        <v>25</v>
      </c>
      <c r="J17" s="26">
        <v>4</v>
      </c>
    </row>
    <row r="18" spans="1:10" x14ac:dyDescent="0.2">
      <c r="A18" s="19" t="s">
        <v>858</v>
      </c>
      <c r="B18" s="20">
        <v>0</v>
      </c>
      <c r="C18" s="26">
        <v>0</v>
      </c>
      <c r="D18" s="26">
        <v>0</v>
      </c>
      <c r="E18" s="26">
        <v>0</v>
      </c>
      <c r="F18" s="26">
        <v>0</v>
      </c>
      <c r="G18" s="26">
        <v>0</v>
      </c>
      <c r="H18" s="26">
        <v>0</v>
      </c>
      <c r="I18" s="26">
        <v>0</v>
      </c>
      <c r="J18" s="26">
        <v>0</v>
      </c>
    </row>
    <row r="19" spans="1:10" x14ac:dyDescent="0.2">
      <c r="A19" s="19" t="s">
        <v>859</v>
      </c>
      <c r="B19" s="20">
        <v>132</v>
      </c>
      <c r="C19" s="26">
        <v>3.030303</v>
      </c>
      <c r="D19" s="26">
        <v>28.030303</v>
      </c>
      <c r="E19" s="26">
        <v>46.212121000000003</v>
      </c>
      <c r="F19" s="26">
        <v>7.5757580000000004</v>
      </c>
      <c r="G19" s="26">
        <v>2.2727270000000002</v>
      </c>
      <c r="H19" s="26">
        <v>4.5454549999999996</v>
      </c>
      <c r="I19" s="26">
        <v>8.3333329999999997</v>
      </c>
      <c r="J19" s="26">
        <v>7.710744</v>
      </c>
    </row>
    <row r="20" spans="1:10" x14ac:dyDescent="0.2">
      <c r="A20" s="19" t="s">
        <v>860</v>
      </c>
      <c r="B20" s="20">
        <v>80</v>
      </c>
      <c r="C20" s="26">
        <v>5</v>
      </c>
      <c r="D20" s="26">
        <v>30</v>
      </c>
      <c r="E20" s="26">
        <v>46.25</v>
      </c>
      <c r="F20" s="26">
        <v>6.25</v>
      </c>
      <c r="G20" s="26">
        <v>0</v>
      </c>
      <c r="H20" s="26">
        <v>0</v>
      </c>
      <c r="I20" s="26">
        <v>12.5</v>
      </c>
      <c r="J20" s="26">
        <v>5.4142859999999997</v>
      </c>
    </row>
    <row r="21" spans="1:10" x14ac:dyDescent="0.2">
      <c r="A21" s="19" t="s">
        <v>861</v>
      </c>
      <c r="B21" s="20">
        <v>233</v>
      </c>
      <c r="C21" s="26">
        <v>4.7210299999999998</v>
      </c>
      <c r="D21" s="26">
        <v>27.467811000000001</v>
      </c>
      <c r="E21" s="26">
        <v>44.635193000000001</v>
      </c>
      <c r="F21" s="26">
        <v>7.7253220000000002</v>
      </c>
      <c r="G21" s="26">
        <v>1.2875540000000001</v>
      </c>
      <c r="H21" s="26">
        <v>3.004292</v>
      </c>
      <c r="I21" s="26">
        <v>11.158798000000001</v>
      </c>
      <c r="J21" s="26">
        <v>6.8599030000000001</v>
      </c>
    </row>
    <row r="22" spans="1:10" x14ac:dyDescent="0.2">
      <c r="A22" s="19" t="s">
        <v>862</v>
      </c>
      <c r="B22" s="20">
        <v>101</v>
      </c>
      <c r="C22" s="26">
        <v>6.9306929999999998</v>
      </c>
      <c r="D22" s="26">
        <v>26.732672999999998</v>
      </c>
      <c r="E22" s="26">
        <v>42.574257000000003</v>
      </c>
      <c r="F22" s="26">
        <v>7.9207919999999996</v>
      </c>
      <c r="G22" s="26">
        <v>0</v>
      </c>
      <c r="H22" s="26">
        <v>0.99009899999999995</v>
      </c>
      <c r="I22" s="26">
        <v>14.851485</v>
      </c>
      <c r="J22" s="26">
        <v>5.6627910000000004</v>
      </c>
    </row>
    <row r="23" spans="1:10" x14ac:dyDescent="0.2">
      <c r="A23" s="19" t="s">
        <v>863</v>
      </c>
      <c r="B23" s="20">
        <v>21</v>
      </c>
      <c r="C23" s="26">
        <v>14.285714</v>
      </c>
      <c r="D23" s="26">
        <v>14.285714</v>
      </c>
      <c r="E23" s="26">
        <v>28.571428999999998</v>
      </c>
      <c r="F23" s="26">
        <v>14.285714</v>
      </c>
      <c r="G23" s="26">
        <v>0</v>
      </c>
      <c r="H23" s="26">
        <v>4.7619049999999996</v>
      </c>
      <c r="I23" s="26">
        <v>23.809524</v>
      </c>
      <c r="J23" s="26">
        <v>6.75</v>
      </c>
    </row>
    <row r="24" spans="1:10" x14ac:dyDescent="0.2">
      <c r="A24" s="18" t="s">
        <v>864</v>
      </c>
      <c r="B24" s="17">
        <v>50</v>
      </c>
      <c r="C24" s="25">
        <v>0</v>
      </c>
      <c r="D24" s="25">
        <v>28</v>
      </c>
      <c r="E24" s="25">
        <v>46</v>
      </c>
      <c r="F24" s="25">
        <v>12</v>
      </c>
      <c r="G24" s="25">
        <v>4</v>
      </c>
      <c r="H24" s="25">
        <v>6</v>
      </c>
      <c r="I24" s="25">
        <v>4</v>
      </c>
      <c r="J24" s="25">
        <v>8.5</v>
      </c>
    </row>
    <row r="25" spans="1:10" x14ac:dyDescent="0.2">
      <c r="A25" s="19" t="s">
        <v>852</v>
      </c>
      <c r="B25" s="20">
        <v>40</v>
      </c>
      <c r="C25" s="26">
        <v>5</v>
      </c>
      <c r="D25" s="26">
        <v>27.5</v>
      </c>
      <c r="E25" s="26">
        <v>42.5</v>
      </c>
      <c r="F25" s="26">
        <v>5</v>
      </c>
      <c r="G25" s="26">
        <v>5</v>
      </c>
      <c r="H25" s="26">
        <v>7.5</v>
      </c>
      <c r="I25" s="26">
        <v>7.5</v>
      </c>
      <c r="J25" s="26">
        <v>7.3513510000000002</v>
      </c>
    </row>
    <row r="26" spans="1:10" x14ac:dyDescent="0.2">
      <c r="A26" s="19" t="s">
        <v>853</v>
      </c>
      <c r="B26" s="20">
        <v>31</v>
      </c>
      <c r="C26" s="26">
        <v>0</v>
      </c>
      <c r="D26" s="26">
        <v>32.258065000000002</v>
      </c>
      <c r="E26" s="26">
        <v>51.612903000000003</v>
      </c>
      <c r="F26" s="26">
        <v>0</v>
      </c>
      <c r="G26" s="26">
        <v>0</v>
      </c>
      <c r="H26" s="26">
        <v>3.225806</v>
      </c>
      <c r="I26" s="26">
        <v>12.903226</v>
      </c>
      <c r="J26" s="26">
        <v>7.2592590000000001</v>
      </c>
    </row>
    <row r="27" spans="1:10" x14ac:dyDescent="0.2">
      <c r="A27" s="19" t="s">
        <v>854</v>
      </c>
      <c r="B27" s="20">
        <v>26</v>
      </c>
      <c r="C27" s="26">
        <v>3.8461539999999999</v>
      </c>
      <c r="D27" s="26">
        <v>19.230768999999999</v>
      </c>
      <c r="E27" s="26">
        <v>65.384614999999997</v>
      </c>
      <c r="F27" s="26">
        <v>3.8461539999999999</v>
      </c>
      <c r="G27" s="26">
        <v>0</v>
      </c>
      <c r="H27" s="26">
        <v>0</v>
      </c>
      <c r="I27" s="26">
        <v>7.6923079999999997</v>
      </c>
      <c r="J27" s="26">
        <v>5.7916670000000003</v>
      </c>
    </row>
    <row r="28" spans="1:10" x14ac:dyDescent="0.2">
      <c r="A28" s="19" t="s">
        <v>855</v>
      </c>
      <c r="B28" s="20">
        <v>11</v>
      </c>
      <c r="C28" s="26">
        <v>0</v>
      </c>
      <c r="D28" s="26">
        <v>27.272727</v>
      </c>
      <c r="E28" s="26">
        <v>63.636364</v>
      </c>
      <c r="F28" s="26">
        <v>9.0909089999999999</v>
      </c>
      <c r="G28" s="26">
        <v>0</v>
      </c>
      <c r="H28" s="26">
        <v>0</v>
      </c>
      <c r="I28" s="26">
        <v>0</v>
      </c>
      <c r="J28" s="26">
        <v>6.8181820000000002</v>
      </c>
    </row>
    <row r="29" spans="1:10" x14ac:dyDescent="0.2">
      <c r="A29" s="19" t="s">
        <v>856</v>
      </c>
      <c r="B29" s="20">
        <v>7</v>
      </c>
      <c r="C29" s="26">
        <v>28.571428999999998</v>
      </c>
      <c r="D29" s="26">
        <v>28.571428999999998</v>
      </c>
      <c r="E29" s="26">
        <v>14.285714</v>
      </c>
      <c r="F29" s="26">
        <v>28.571428999999998</v>
      </c>
      <c r="G29" s="26">
        <v>0</v>
      </c>
      <c r="H29" s="26">
        <v>0</v>
      </c>
      <c r="I29" s="26">
        <v>0</v>
      </c>
      <c r="J29" s="26">
        <v>4.7142860000000004</v>
      </c>
    </row>
    <row r="30" spans="1:10" x14ac:dyDescent="0.2">
      <c r="A30" s="19" t="s">
        <v>857</v>
      </c>
      <c r="B30" s="20">
        <v>1</v>
      </c>
      <c r="C30" s="26">
        <v>0</v>
      </c>
      <c r="D30" s="26">
        <v>100</v>
      </c>
      <c r="E30" s="26">
        <v>0</v>
      </c>
      <c r="F30" s="26">
        <v>0</v>
      </c>
      <c r="G30" s="26">
        <v>0</v>
      </c>
      <c r="H30" s="26">
        <v>0</v>
      </c>
      <c r="I30" s="26">
        <v>0</v>
      </c>
      <c r="J30" s="26">
        <v>3</v>
      </c>
    </row>
    <row r="31" spans="1:10" x14ac:dyDescent="0.2">
      <c r="A31" s="19" t="s">
        <v>858</v>
      </c>
      <c r="B31" s="20">
        <v>0</v>
      </c>
      <c r="C31" s="26">
        <v>0</v>
      </c>
      <c r="D31" s="26">
        <v>0</v>
      </c>
      <c r="E31" s="26">
        <v>0</v>
      </c>
      <c r="F31" s="26">
        <v>0</v>
      </c>
      <c r="G31" s="26">
        <v>0</v>
      </c>
      <c r="H31" s="26">
        <v>0</v>
      </c>
      <c r="I31" s="26">
        <v>0</v>
      </c>
      <c r="J31" s="26">
        <v>0</v>
      </c>
    </row>
    <row r="32" spans="1:10" x14ac:dyDescent="0.2">
      <c r="A32" s="19" t="s">
        <v>859</v>
      </c>
      <c r="B32" s="20">
        <v>71</v>
      </c>
      <c r="C32" s="26">
        <v>2.8169010000000001</v>
      </c>
      <c r="D32" s="26">
        <v>29.577465</v>
      </c>
      <c r="E32" s="26">
        <v>46.478873</v>
      </c>
      <c r="F32" s="26">
        <v>2.8169010000000001</v>
      </c>
      <c r="G32" s="26">
        <v>2.8169010000000001</v>
      </c>
      <c r="H32" s="26">
        <v>5.6338030000000003</v>
      </c>
      <c r="I32" s="26">
        <v>9.8591549999999994</v>
      </c>
      <c r="J32" s="26">
        <v>7.3125</v>
      </c>
    </row>
    <row r="33" spans="1:10" x14ac:dyDescent="0.2">
      <c r="A33" s="19" t="s">
        <v>860</v>
      </c>
      <c r="B33" s="20">
        <v>37</v>
      </c>
      <c r="C33" s="26">
        <v>2.7027030000000001</v>
      </c>
      <c r="D33" s="26">
        <v>21.621621999999999</v>
      </c>
      <c r="E33" s="26">
        <v>64.864864999999995</v>
      </c>
      <c r="F33" s="26">
        <v>5.405405</v>
      </c>
      <c r="G33" s="26">
        <v>0</v>
      </c>
      <c r="H33" s="26">
        <v>0</v>
      </c>
      <c r="I33" s="26">
        <v>5.405405</v>
      </c>
      <c r="J33" s="26">
        <v>6.1142859999999999</v>
      </c>
    </row>
    <row r="34" spans="1:10" x14ac:dyDescent="0.2">
      <c r="A34" s="19" t="s">
        <v>861</v>
      </c>
      <c r="B34" s="20">
        <v>116</v>
      </c>
      <c r="C34" s="26">
        <v>4.3103449999999999</v>
      </c>
      <c r="D34" s="26">
        <v>27.586207000000002</v>
      </c>
      <c r="E34" s="26">
        <v>50</v>
      </c>
      <c r="F34" s="26">
        <v>5.1724139999999998</v>
      </c>
      <c r="G34" s="26">
        <v>1.7241379999999999</v>
      </c>
      <c r="H34" s="26">
        <v>3.4482759999999999</v>
      </c>
      <c r="I34" s="26">
        <v>7.7586209999999998</v>
      </c>
      <c r="J34" s="26">
        <v>6.71028</v>
      </c>
    </row>
    <row r="35" spans="1:10" x14ac:dyDescent="0.2">
      <c r="A35" s="19" t="s">
        <v>862</v>
      </c>
      <c r="B35" s="20">
        <v>45</v>
      </c>
      <c r="C35" s="26">
        <v>6.6666670000000003</v>
      </c>
      <c r="D35" s="26">
        <v>24.444444000000001</v>
      </c>
      <c r="E35" s="26">
        <v>55.555556000000003</v>
      </c>
      <c r="F35" s="26">
        <v>8.8888890000000007</v>
      </c>
      <c r="G35" s="26">
        <v>0</v>
      </c>
      <c r="H35" s="26">
        <v>0</v>
      </c>
      <c r="I35" s="26">
        <v>4.4444439999999998</v>
      </c>
      <c r="J35" s="26">
        <v>5.8139529999999997</v>
      </c>
    </row>
    <row r="36" spans="1:10" x14ac:dyDescent="0.2">
      <c r="A36" s="19" t="s">
        <v>863</v>
      </c>
      <c r="B36" s="20">
        <v>8</v>
      </c>
      <c r="C36" s="26">
        <v>25</v>
      </c>
      <c r="D36" s="26">
        <v>37.5</v>
      </c>
      <c r="E36" s="26">
        <v>12.5</v>
      </c>
      <c r="F36" s="26">
        <v>25</v>
      </c>
      <c r="G36" s="26">
        <v>0</v>
      </c>
      <c r="H36" s="26">
        <v>0</v>
      </c>
      <c r="I36" s="26">
        <v>0</v>
      </c>
      <c r="J36" s="26">
        <v>4.5</v>
      </c>
    </row>
    <row r="37" spans="1:10" x14ac:dyDescent="0.2">
      <c r="A37" s="18" t="s">
        <v>865</v>
      </c>
      <c r="B37" s="17">
        <v>31</v>
      </c>
      <c r="C37" s="25">
        <v>6.451613</v>
      </c>
      <c r="D37" s="25">
        <v>35.483871000000001</v>
      </c>
      <c r="E37" s="25">
        <v>48.387096999999997</v>
      </c>
      <c r="F37" s="25">
        <v>9.6774190000000004</v>
      </c>
      <c r="G37" s="25">
        <v>0</v>
      </c>
      <c r="H37" s="25">
        <v>0</v>
      </c>
      <c r="I37" s="25">
        <v>0</v>
      </c>
      <c r="J37" s="25">
        <v>5.2580650000000002</v>
      </c>
    </row>
    <row r="38" spans="1:10" x14ac:dyDescent="0.2">
      <c r="A38" s="19" t="s">
        <v>852</v>
      </c>
      <c r="B38" s="20">
        <v>30</v>
      </c>
      <c r="C38" s="26">
        <v>3.3333330000000001</v>
      </c>
      <c r="D38" s="26">
        <v>16.666667</v>
      </c>
      <c r="E38" s="26">
        <v>56.666666999999997</v>
      </c>
      <c r="F38" s="26">
        <v>20</v>
      </c>
      <c r="G38" s="26">
        <v>0</v>
      </c>
      <c r="H38" s="26">
        <v>3.3333330000000001</v>
      </c>
      <c r="I38" s="26">
        <v>0</v>
      </c>
      <c r="J38" s="26">
        <v>7.5</v>
      </c>
    </row>
    <row r="39" spans="1:10" x14ac:dyDescent="0.2">
      <c r="A39" s="19" t="s">
        <v>853</v>
      </c>
      <c r="B39" s="20">
        <v>31</v>
      </c>
      <c r="C39" s="26">
        <v>3.225806</v>
      </c>
      <c r="D39" s="26">
        <v>35.483871000000001</v>
      </c>
      <c r="E39" s="26">
        <v>35.483871000000001</v>
      </c>
      <c r="F39" s="26">
        <v>6.451613</v>
      </c>
      <c r="G39" s="26">
        <v>3.225806</v>
      </c>
      <c r="H39" s="26">
        <v>3.225806</v>
      </c>
      <c r="I39" s="26">
        <v>12.903226</v>
      </c>
      <c r="J39" s="26">
        <v>8.8888890000000007</v>
      </c>
    </row>
    <row r="40" spans="1:10" x14ac:dyDescent="0.2">
      <c r="A40" s="19" t="s">
        <v>854</v>
      </c>
      <c r="B40" s="20">
        <v>31</v>
      </c>
      <c r="C40" s="26">
        <v>9.6774190000000004</v>
      </c>
      <c r="D40" s="26">
        <v>38.709676999999999</v>
      </c>
      <c r="E40" s="26">
        <v>32.258065000000002</v>
      </c>
      <c r="F40" s="26">
        <v>3.225806</v>
      </c>
      <c r="G40" s="26">
        <v>0</v>
      </c>
      <c r="H40" s="26">
        <v>0</v>
      </c>
      <c r="I40" s="26">
        <v>16.129031999999999</v>
      </c>
      <c r="J40" s="26">
        <v>4.2307689999999996</v>
      </c>
    </row>
    <row r="41" spans="1:10" x14ac:dyDescent="0.2">
      <c r="A41" s="19" t="s">
        <v>855</v>
      </c>
      <c r="B41" s="20">
        <v>12</v>
      </c>
      <c r="C41" s="26">
        <v>0</v>
      </c>
      <c r="D41" s="26">
        <v>33.333333000000003</v>
      </c>
      <c r="E41" s="26">
        <v>25</v>
      </c>
      <c r="F41" s="26">
        <v>16.666667</v>
      </c>
      <c r="G41" s="26">
        <v>0</v>
      </c>
      <c r="H41" s="26">
        <v>0</v>
      </c>
      <c r="I41" s="26">
        <v>25</v>
      </c>
      <c r="J41" s="26">
        <v>6.1111110000000002</v>
      </c>
    </row>
    <row r="42" spans="1:10" x14ac:dyDescent="0.2">
      <c r="A42" s="19" t="s">
        <v>856</v>
      </c>
      <c r="B42" s="20">
        <v>10</v>
      </c>
      <c r="C42" s="26">
        <v>0</v>
      </c>
      <c r="D42" s="26">
        <v>0</v>
      </c>
      <c r="E42" s="26">
        <v>40</v>
      </c>
      <c r="F42" s="26">
        <v>10</v>
      </c>
      <c r="G42" s="26">
        <v>0</v>
      </c>
      <c r="H42" s="26">
        <v>10</v>
      </c>
      <c r="I42" s="26">
        <v>40</v>
      </c>
      <c r="J42" s="26">
        <v>10.5</v>
      </c>
    </row>
    <row r="43" spans="1:10" x14ac:dyDescent="0.2">
      <c r="A43" s="19" t="s">
        <v>857</v>
      </c>
      <c r="B43" s="20">
        <v>3</v>
      </c>
      <c r="C43" s="26">
        <v>33.333333000000003</v>
      </c>
      <c r="D43" s="26">
        <v>0</v>
      </c>
      <c r="E43" s="26">
        <v>33.333333000000003</v>
      </c>
      <c r="F43" s="26">
        <v>0</v>
      </c>
      <c r="G43" s="26">
        <v>0</v>
      </c>
      <c r="H43" s="26">
        <v>0</v>
      </c>
      <c r="I43" s="26">
        <v>33.333333000000003</v>
      </c>
      <c r="J43" s="26">
        <v>4.5</v>
      </c>
    </row>
    <row r="44" spans="1:10" x14ac:dyDescent="0.2">
      <c r="A44" s="19" t="s">
        <v>858</v>
      </c>
      <c r="B44" s="20">
        <v>0</v>
      </c>
      <c r="C44" s="26">
        <v>0</v>
      </c>
      <c r="D44" s="26">
        <v>0</v>
      </c>
      <c r="E44" s="26">
        <v>0</v>
      </c>
      <c r="F44" s="26">
        <v>0</v>
      </c>
      <c r="G44" s="26">
        <v>0</v>
      </c>
      <c r="H44" s="26">
        <v>0</v>
      </c>
      <c r="I44" s="26">
        <v>0</v>
      </c>
      <c r="J44" s="26">
        <v>0</v>
      </c>
    </row>
    <row r="45" spans="1:10" x14ac:dyDescent="0.2">
      <c r="A45" s="19" t="s">
        <v>859</v>
      </c>
      <c r="B45" s="20">
        <v>61</v>
      </c>
      <c r="C45" s="26">
        <v>3.278689</v>
      </c>
      <c r="D45" s="26">
        <v>26.229507999999999</v>
      </c>
      <c r="E45" s="26">
        <v>45.901639000000003</v>
      </c>
      <c r="F45" s="26">
        <v>13.114754</v>
      </c>
      <c r="G45" s="26">
        <v>1.6393439999999999</v>
      </c>
      <c r="H45" s="26">
        <v>3.278689</v>
      </c>
      <c r="I45" s="26">
        <v>6.5573769999999998</v>
      </c>
      <c r="J45" s="26">
        <v>8.1578949999999999</v>
      </c>
    </row>
    <row r="46" spans="1:10" x14ac:dyDescent="0.2">
      <c r="A46" s="19" t="s">
        <v>860</v>
      </c>
      <c r="B46" s="20">
        <v>43</v>
      </c>
      <c r="C46" s="26">
        <v>6.9767440000000001</v>
      </c>
      <c r="D46" s="26">
        <v>37.209302000000001</v>
      </c>
      <c r="E46" s="26">
        <v>30.232558000000001</v>
      </c>
      <c r="F46" s="26">
        <v>6.9767440000000001</v>
      </c>
      <c r="G46" s="26">
        <v>0</v>
      </c>
      <c r="H46" s="26">
        <v>0</v>
      </c>
      <c r="I46" s="26">
        <v>18.604651</v>
      </c>
      <c r="J46" s="26">
        <v>4.7142860000000004</v>
      </c>
    </row>
    <row r="47" spans="1:10" x14ac:dyDescent="0.2">
      <c r="A47" s="19" t="s">
        <v>861</v>
      </c>
      <c r="B47" s="20">
        <v>117</v>
      </c>
      <c r="C47" s="26">
        <v>5.1282050000000003</v>
      </c>
      <c r="D47" s="26">
        <v>27.350427</v>
      </c>
      <c r="E47" s="26">
        <v>39.316239000000003</v>
      </c>
      <c r="F47" s="26">
        <v>10.256410000000001</v>
      </c>
      <c r="G47" s="26">
        <v>0.85470100000000004</v>
      </c>
      <c r="H47" s="26">
        <v>2.5641029999999998</v>
      </c>
      <c r="I47" s="26">
        <v>14.529915000000001</v>
      </c>
      <c r="J47" s="26">
        <v>7.02</v>
      </c>
    </row>
    <row r="48" spans="1:10" x14ac:dyDescent="0.2">
      <c r="A48" s="19" t="s">
        <v>862</v>
      </c>
      <c r="B48" s="20">
        <v>56</v>
      </c>
      <c r="C48" s="26">
        <v>7.1428570000000002</v>
      </c>
      <c r="D48" s="26">
        <v>28.571428999999998</v>
      </c>
      <c r="E48" s="26">
        <v>32.142856999999999</v>
      </c>
      <c r="F48" s="26">
        <v>7.1428570000000002</v>
      </c>
      <c r="G48" s="26">
        <v>0</v>
      </c>
      <c r="H48" s="26">
        <v>1.785714</v>
      </c>
      <c r="I48" s="26">
        <v>23.214286000000001</v>
      </c>
      <c r="J48" s="26">
        <v>5.511628</v>
      </c>
    </row>
    <row r="49" spans="1:10" x14ac:dyDescent="0.2">
      <c r="A49" s="19" t="s">
        <v>863</v>
      </c>
      <c r="B49" s="20">
        <v>13</v>
      </c>
      <c r="C49" s="26">
        <v>7.6923079999999997</v>
      </c>
      <c r="D49" s="26">
        <v>0</v>
      </c>
      <c r="E49" s="26">
        <v>38.461537999999997</v>
      </c>
      <c r="F49" s="26">
        <v>7.6923079999999997</v>
      </c>
      <c r="G49" s="26">
        <v>0</v>
      </c>
      <c r="H49" s="26">
        <v>7.6923079999999997</v>
      </c>
      <c r="I49" s="26">
        <v>38.461537999999997</v>
      </c>
      <c r="J49" s="26">
        <v>9</v>
      </c>
    </row>
    <row r="50" spans="1:10" x14ac:dyDescent="0.2">
      <c r="A50" s="18" t="s">
        <v>866</v>
      </c>
      <c r="B50" s="18"/>
      <c r="C50" s="18"/>
      <c r="D50" s="18"/>
      <c r="E50" s="18"/>
      <c r="F50" s="18"/>
      <c r="G50" s="18"/>
      <c r="H50" s="18"/>
      <c r="I50" s="18"/>
      <c r="J50" s="18"/>
    </row>
    <row r="51" spans="1:10" x14ac:dyDescent="0.2">
      <c r="A51" s="19" t="s">
        <v>130</v>
      </c>
      <c r="B51" s="20">
        <v>61</v>
      </c>
      <c r="C51" s="26">
        <v>4.9180330000000003</v>
      </c>
      <c r="D51" s="26">
        <v>31.147541</v>
      </c>
      <c r="E51" s="26">
        <v>44.262295000000002</v>
      </c>
      <c r="F51" s="26">
        <v>4.9180330000000003</v>
      </c>
      <c r="G51" s="26">
        <v>3.278689</v>
      </c>
      <c r="H51" s="26">
        <v>1.6393439999999999</v>
      </c>
      <c r="I51" s="26">
        <v>9.8360660000000006</v>
      </c>
      <c r="J51" s="26">
        <v>6.1636360000000003</v>
      </c>
    </row>
    <row r="52" spans="1:10" x14ac:dyDescent="0.2">
      <c r="A52" s="19" t="s">
        <v>131</v>
      </c>
      <c r="B52" s="20">
        <v>138</v>
      </c>
      <c r="C52" s="26">
        <v>4.3478260000000004</v>
      </c>
      <c r="D52" s="26">
        <v>18.115942</v>
      </c>
      <c r="E52" s="26">
        <v>54.347825999999998</v>
      </c>
      <c r="F52" s="26">
        <v>11.594203</v>
      </c>
      <c r="G52" s="26">
        <v>1.4492750000000001</v>
      </c>
      <c r="H52" s="26">
        <v>4.3478260000000004</v>
      </c>
      <c r="I52" s="26">
        <v>5.7971009999999996</v>
      </c>
      <c r="J52" s="26">
        <v>8.0384620000000009</v>
      </c>
    </row>
    <row r="53" spans="1:10" x14ac:dyDescent="0.2">
      <c r="A53" s="19" t="s">
        <v>392</v>
      </c>
      <c r="B53" s="20">
        <v>57</v>
      </c>
      <c r="C53" s="26">
        <v>3.508772</v>
      </c>
      <c r="D53" s="26">
        <v>50.877192999999998</v>
      </c>
      <c r="E53" s="26">
        <v>31.578946999999999</v>
      </c>
      <c r="F53" s="26">
        <v>5.2631579999999998</v>
      </c>
      <c r="G53" s="26">
        <v>0</v>
      </c>
      <c r="H53" s="26">
        <v>3.508772</v>
      </c>
      <c r="I53" s="26">
        <v>5.2631579999999998</v>
      </c>
      <c r="J53" s="26">
        <v>5.5370369999999998</v>
      </c>
    </row>
    <row r="54" spans="1:10" x14ac:dyDescent="0.2">
      <c r="A54" s="19" t="s">
        <v>132</v>
      </c>
      <c r="B54" s="20">
        <v>55</v>
      </c>
      <c r="C54" s="26">
        <v>3.6363639999999999</v>
      </c>
      <c r="D54" s="26">
        <v>25.454545</v>
      </c>
      <c r="E54" s="26">
        <v>40</v>
      </c>
      <c r="F54" s="26">
        <v>9.0909089999999999</v>
      </c>
      <c r="G54" s="26">
        <v>1.818182</v>
      </c>
      <c r="H54" s="26">
        <v>1.818182</v>
      </c>
      <c r="I54" s="26">
        <v>18.181818</v>
      </c>
      <c r="J54" s="26">
        <v>6.733333</v>
      </c>
    </row>
    <row r="55" spans="1:10" x14ac:dyDescent="0.2">
      <c r="A55" s="19" t="s">
        <v>867</v>
      </c>
      <c r="B55" s="20">
        <v>4</v>
      </c>
      <c r="C55" s="26">
        <v>0</v>
      </c>
      <c r="D55" s="26">
        <v>50</v>
      </c>
      <c r="E55" s="26">
        <v>25</v>
      </c>
      <c r="F55" s="26">
        <v>0</v>
      </c>
      <c r="G55" s="26">
        <v>0</v>
      </c>
      <c r="H55" s="26">
        <v>0</v>
      </c>
      <c r="I55" s="26">
        <v>25</v>
      </c>
      <c r="J55" s="26">
        <v>4.3333329999999997</v>
      </c>
    </row>
    <row r="56" spans="1:10" x14ac:dyDescent="0.2">
      <c r="A56" s="18" t="s">
        <v>133</v>
      </c>
      <c r="B56" s="17">
        <v>40</v>
      </c>
      <c r="C56" s="25">
        <v>2.5</v>
      </c>
      <c r="D56" s="25">
        <v>22.5</v>
      </c>
      <c r="E56" s="25">
        <v>52.5</v>
      </c>
      <c r="F56" s="25">
        <v>5</v>
      </c>
      <c r="G56" s="25">
        <v>5</v>
      </c>
      <c r="H56" s="25">
        <v>2.5</v>
      </c>
      <c r="I56" s="25">
        <v>10</v>
      </c>
      <c r="J56" s="25">
        <v>7.25</v>
      </c>
    </row>
    <row r="57" spans="1:10" x14ac:dyDescent="0.2">
      <c r="A57" s="19" t="s">
        <v>134</v>
      </c>
      <c r="B57" s="20">
        <v>85</v>
      </c>
      <c r="C57" s="26">
        <v>4.7058819999999999</v>
      </c>
      <c r="D57" s="26">
        <v>15.294117999999999</v>
      </c>
      <c r="E57" s="26">
        <v>55.294117999999997</v>
      </c>
      <c r="F57" s="26">
        <v>9.4117650000000008</v>
      </c>
      <c r="G57" s="26">
        <v>2.3529409999999999</v>
      </c>
      <c r="H57" s="26">
        <v>5.8823530000000002</v>
      </c>
      <c r="I57" s="26">
        <v>7.0588240000000004</v>
      </c>
      <c r="J57" s="26">
        <v>8.1392410000000002</v>
      </c>
    </row>
    <row r="58" spans="1:10" x14ac:dyDescent="0.2">
      <c r="A58" s="19" t="s">
        <v>393</v>
      </c>
      <c r="B58" s="20">
        <v>22</v>
      </c>
      <c r="C58" s="26">
        <v>0</v>
      </c>
      <c r="D58" s="26">
        <v>77.272727000000003</v>
      </c>
      <c r="E58" s="26">
        <v>18.181818</v>
      </c>
      <c r="F58" s="26">
        <v>0</v>
      </c>
      <c r="G58" s="26">
        <v>0</v>
      </c>
      <c r="H58" s="26">
        <v>4.5454549999999996</v>
      </c>
      <c r="I58" s="26">
        <v>0</v>
      </c>
      <c r="J58" s="26">
        <v>5.1818179999999998</v>
      </c>
    </row>
    <row r="59" spans="1:10" x14ac:dyDescent="0.2">
      <c r="A59" s="19" t="s">
        <v>135</v>
      </c>
      <c r="B59" s="20">
        <v>16</v>
      </c>
      <c r="C59" s="26">
        <v>0</v>
      </c>
      <c r="D59" s="26">
        <v>31.25</v>
      </c>
      <c r="E59" s="26">
        <v>50</v>
      </c>
      <c r="F59" s="26">
        <v>12.5</v>
      </c>
      <c r="G59" s="26">
        <v>0</v>
      </c>
      <c r="H59" s="26">
        <v>0</v>
      </c>
      <c r="I59" s="26">
        <v>6.25</v>
      </c>
      <c r="J59" s="26">
        <v>6.3333329999999997</v>
      </c>
    </row>
    <row r="60" spans="1:10" x14ac:dyDescent="0.2">
      <c r="A60" s="19" t="s">
        <v>868</v>
      </c>
      <c r="B60" s="20">
        <v>3</v>
      </c>
      <c r="C60" s="26">
        <v>0</v>
      </c>
      <c r="D60" s="26">
        <v>66.666667000000004</v>
      </c>
      <c r="E60" s="26">
        <v>33.333333000000003</v>
      </c>
      <c r="F60" s="26">
        <v>0</v>
      </c>
      <c r="G60" s="26">
        <v>0</v>
      </c>
      <c r="H60" s="26">
        <v>0</v>
      </c>
      <c r="I60" s="26">
        <v>0</v>
      </c>
      <c r="J60" s="26">
        <v>4.3333329999999997</v>
      </c>
    </row>
    <row r="61" spans="1:10" x14ac:dyDescent="0.2">
      <c r="A61" s="18" t="s">
        <v>136</v>
      </c>
      <c r="B61" s="17">
        <v>21</v>
      </c>
      <c r="C61" s="25">
        <v>9.5238099999999992</v>
      </c>
      <c r="D61" s="25">
        <v>47.619047999999999</v>
      </c>
      <c r="E61" s="25">
        <v>28.571428999999998</v>
      </c>
      <c r="F61" s="25">
        <v>4.7619049999999996</v>
      </c>
      <c r="G61" s="25">
        <v>0</v>
      </c>
      <c r="H61" s="25">
        <v>0</v>
      </c>
      <c r="I61" s="25">
        <v>9.5238099999999992</v>
      </c>
      <c r="J61" s="25">
        <v>4.1052629999999999</v>
      </c>
    </row>
    <row r="62" spans="1:10" x14ac:dyDescent="0.2">
      <c r="A62" s="19" t="s">
        <v>134</v>
      </c>
      <c r="B62" s="20">
        <v>52</v>
      </c>
      <c r="C62" s="26">
        <v>3.8461539999999999</v>
      </c>
      <c r="D62" s="26">
        <v>23.076923000000001</v>
      </c>
      <c r="E62" s="26">
        <v>51.923076999999999</v>
      </c>
      <c r="F62" s="26">
        <v>15.384615</v>
      </c>
      <c r="G62" s="26">
        <v>0</v>
      </c>
      <c r="H62" s="26">
        <v>1.9230769999999999</v>
      </c>
      <c r="I62" s="26">
        <v>3.8461539999999999</v>
      </c>
      <c r="J62" s="26">
        <v>7.88</v>
      </c>
    </row>
    <row r="63" spans="1:10" x14ac:dyDescent="0.2">
      <c r="A63" s="19" t="s">
        <v>393</v>
      </c>
      <c r="B63" s="20">
        <v>35</v>
      </c>
      <c r="C63" s="26">
        <v>5.7142860000000004</v>
      </c>
      <c r="D63" s="26">
        <v>34.285713999999999</v>
      </c>
      <c r="E63" s="26">
        <v>40</v>
      </c>
      <c r="F63" s="26">
        <v>8.5714290000000002</v>
      </c>
      <c r="G63" s="26">
        <v>0</v>
      </c>
      <c r="H63" s="26">
        <v>2.8571430000000002</v>
      </c>
      <c r="I63" s="26">
        <v>8.5714290000000002</v>
      </c>
      <c r="J63" s="26">
        <v>5.78125</v>
      </c>
    </row>
    <row r="64" spans="1:10" x14ac:dyDescent="0.2">
      <c r="A64" s="19" t="s">
        <v>135</v>
      </c>
      <c r="B64" s="20">
        <v>39</v>
      </c>
      <c r="C64" s="26">
        <v>5.1282050000000003</v>
      </c>
      <c r="D64" s="26">
        <v>23.076923000000001</v>
      </c>
      <c r="E64" s="26">
        <v>35.897435999999999</v>
      </c>
      <c r="F64" s="26">
        <v>7.6923079999999997</v>
      </c>
      <c r="G64" s="26">
        <v>2.5641029999999998</v>
      </c>
      <c r="H64" s="26">
        <v>2.5641029999999998</v>
      </c>
      <c r="I64" s="26">
        <v>23.076923000000001</v>
      </c>
      <c r="J64" s="26">
        <v>6.9333330000000002</v>
      </c>
    </row>
    <row r="65" spans="1:10" x14ac:dyDescent="0.2">
      <c r="A65" s="19" t="s">
        <v>868</v>
      </c>
      <c r="B65" s="20">
        <v>1</v>
      </c>
      <c r="C65" s="26">
        <v>0</v>
      </c>
      <c r="D65" s="26">
        <v>0</v>
      </c>
      <c r="E65" s="26">
        <v>0</v>
      </c>
      <c r="F65" s="26">
        <v>0</v>
      </c>
      <c r="G65" s="26">
        <v>0</v>
      </c>
      <c r="H65" s="26">
        <v>0</v>
      </c>
      <c r="I65" s="26">
        <v>100</v>
      </c>
      <c r="J65" s="26">
        <v>0</v>
      </c>
    </row>
    <row r="66" spans="1:10" x14ac:dyDescent="0.2">
      <c r="A66" s="18" t="s">
        <v>869</v>
      </c>
      <c r="B66" s="18"/>
      <c r="C66" s="18"/>
      <c r="D66" s="18"/>
      <c r="E66" s="18"/>
      <c r="F66" s="18"/>
      <c r="G66" s="18"/>
      <c r="H66" s="18"/>
      <c r="I66" s="18"/>
      <c r="J66" s="18"/>
    </row>
    <row r="67" spans="1:10" x14ac:dyDescent="0.2">
      <c r="A67" s="19" t="s">
        <v>870</v>
      </c>
      <c r="B67" s="20">
        <v>131</v>
      </c>
      <c r="C67" s="26">
        <v>1.526718</v>
      </c>
      <c r="D67" s="26">
        <v>39.694656000000002</v>
      </c>
      <c r="E67" s="26">
        <v>41.984732999999999</v>
      </c>
      <c r="F67" s="26">
        <v>6.1068699999999998</v>
      </c>
      <c r="G67" s="26">
        <v>0.76335900000000001</v>
      </c>
      <c r="H67" s="26">
        <v>1.526718</v>
      </c>
      <c r="I67" s="26">
        <v>8.3969470000000008</v>
      </c>
      <c r="J67" s="26">
        <v>5.891667</v>
      </c>
    </row>
    <row r="68" spans="1:10" x14ac:dyDescent="0.2">
      <c r="A68" s="19" t="s">
        <v>871</v>
      </c>
      <c r="B68" s="20">
        <v>111</v>
      </c>
      <c r="C68" s="26">
        <v>4.504505</v>
      </c>
      <c r="D68" s="26">
        <v>15.315315</v>
      </c>
      <c r="E68" s="26">
        <v>56.756757</v>
      </c>
      <c r="F68" s="26">
        <v>12.612613</v>
      </c>
      <c r="G68" s="26">
        <v>1.8018019999999999</v>
      </c>
      <c r="H68" s="26">
        <v>5.405405</v>
      </c>
      <c r="I68" s="26">
        <v>3.6036039999999998</v>
      </c>
      <c r="J68" s="26">
        <v>8.5794390000000007</v>
      </c>
    </row>
    <row r="69" spans="1:10" x14ac:dyDescent="0.2">
      <c r="A69" s="19" t="s">
        <v>137</v>
      </c>
      <c r="B69" s="20">
        <v>11</v>
      </c>
      <c r="C69" s="26">
        <v>0</v>
      </c>
      <c r="D69" s="26">
        <v>36.363636</v>
      </c>
      <c r="E69" s="26">
        <v>45.454545000000003</v>
      </c>
      <c r="F69" s="26">
        <v>9.0909089999999999</v>
      </c>
      <c r="G69" s="26">
        <v>0</v>
      </c>
      <c r="H69" s="26">
        <v>9.0909089999999999</v>
      </c>
      <c r="I69" s="26">
        <v>0</v>
      </c>
      <c r="J69" s="26">
        <v>7.6363640000000004</v>
      </c>
    </row>
    <row r="70" spans="1:10" x14ac:dyDescent="0.2">
      <c r="A70" s="19" t="s">
        <v>138</v>
      </c>
      <c r="B70" s="20">
        <v>66</v>
      </c>
      <c r="C70" s="26">
        <v>7.5757580000000004</v>
      </c>
      <c r="D70" s="26">
        <v>19.69697</v>
      </c>
      <c r="E70" s="26">
        <v>37.878788</v>
      </c>
      <c r="F70" s="26">
        <v>12.121212</v>
      </c>
      <c r="G70" s="26">
        <v>3.030303</v>
      </c>
      <c r="H70" s="26">
        <v>4.5454549999999996</v>
      </c>
      <c r="I70" s="26">
        <v>15.151515</v>
      </c>
      <c r="J70" s="26">
        <v>7.1607139999999996</v>
      </c>
    </row>
    <row r="71" spans="1:10" x14ac:dyDescent="0.2">
      <c r="A71" s="19" t="s">
        <v>872</v>
      </c>
      <c r="B71" s="20">
        <v>17</v>
      </c>
      <c r="C71" s="26">
        <v>11.764706</v>
      </c>
      <c r="D71" s="26">
        <v>5.8823530000000002</v>
      </c>
      <c r="E71" s="26">
        <v>17.647058999999999</v>
      </c>
      <c r="F71" s="26">
        <v>5.8823530000000002</v>
      </c>
      <c r="G71" s="26">
        <v>5.8823530000000002</v>
      </c>
      <c r="H71" s="26">
        <v>11.764706</v>
      </c>
      <c r="I71" s="26">
        <v>41.176470999999999</v>
      </c>
      <c r="J71" s="26">
        <v>9.3000000000000007</v>
      </c>
    </row>
    <row r="72" spans="1:10" x14ac:dyDescent="0.2">
      <c r="A72" s="19" t="s">
        <v>873</v>
      </c>
      <c r="B72" s="20">
        <v>10</v>
      </c>
      <c r="C72" s="26">
        <v>10</v>
      </c>
      <c r="D72" s="26">
        <v>40</v>
      </c>
      <c r="E72" s="26">
        <v>30</v>
      </c>
      <c r="F72" s="26">
        <v>10</v>
      </c>
      <c r="G72" s="26">
        <v>0</v>
      </c>
      <c r="H72" s="26">
        <v>0</v>
      </c>
      <c r="I72" s="26">
        <v>10</v>
      </c>
      <c r="J72" s="26">
        <v>4.5555560000000002</v>
      </c>
    </row>
    <row r="73" spans="1:10" x14ac:dyDescent="0.2">
      <c r="A73" s="19" t="s">
        <v>1441</v>
      </c>
      <c r="B73" s="20">
        <v>174</v>
      </c>
      <c r="C73" s="26">
        <v>5.7471259999999997</v>
      </c>
      <c r="D73" s="26">
        <v>18.965516999999998</v>
      </c>
      <c r="E73" s="26">
        <v>48.850574999999999</v>
      </c>
      <c r="F73" s="26">
        <v>10.344828</v>
      </c>
      <c r="G73" s="26">
        <v>2.298851</v>
      </c>
      <c r="H73" s="26">
        <v>4.5977009999999998</v>
      </c>
      <c r="I73" s="26">
        <v>9.1954019999999996</v>
      </c>
      <c r="J73" s="26">
        <v>7.9177220000000004</v>
      </c>
    </row>
    <row r="74" spans="1:10" x14ac:dyDescent="0.2">
      <c r="A74" s="18" t="s">
        <v>874</v>
      </c>
      <c r="B74" s="18"/>
      <c r="C74" s="18"/>
      <c r="D74" s="18"/>
      <c r="E74" s="18"/>
      <c r="F74" s="18"/>
      <c r="G74" s="18"/>
      <c r="H74" s="18"/>
      <c r="I74" s="18"/>
      <c r="J74" s="18"/>
    </row>
    <row r="75" spans="1:10" x14ac:dyDescent="0.2">
      <c r="A75" s="21" t="s">
        <v>875</v>
      </c>
      <c r="B75" s="34">
        <v>131</v>
      </c>
      <c r="C75" s="30">
        <v>1.526718</v>
      </c>
      <c r="D75" s="30">
        <v>39.694656000000002</v>
      </c>
      <c r="E75" s="30">
        <v>41.984732999999999</v>
      </c>
      <c r="F75" s="30">
        <v>6.1068699999999998</v>
      </c>
      <c r="G75" s="30">
        <v>0.76335900000000001</v>
      </c>
      <c r="H75" s="30">
        <v>1.526718</v>
      </c>
      <c r="I75" s="30">
        <v>8.3969470000000008</v>
      </c>
      <c r="J75" s="30">
        <v>5.891667</v>
      </c>
    </row>
    <row r="76" spans="1:10" x14ac:dyDescent="0.2">
      <c r="A76" s="21" t="s">
        <v>876</v>
      </c>
      <c r="B76" s="34">
        <v>114</v>
      </c>
      <c r="C76" s="30">
        <v>2.6315789999999999</v>
      </c>
      <c r="D76" s="30">
        <v>19.298245999999999</v>
      </c>
      <c r="E76" s="30">
        <v>57.017544000000001</v>
      </c>
      <c r="F76" s="30">
        <v>9.6491229999999995</v>
      </c>
      <c r="G76" s="30">
        <v>2.6315789999999999</v>
      </c>
      <c r="H76" s="30">
        <v>3.508772</v>
      </c>
      <c r="I76" s="30">
        <v>5.2631579999999998</v>
      </c>
      <c r="J76" s="30">
        <v>7.7777779999999996</v>
      </c>
    </row>
    <row r="77" spans="1:10" x14ac:dyDescent="0.2">
      <c r="A77" s="19" t="s">
        <v>877</v>
      </c>
      <c r="B77" s="20">
        <v>30</v>
      </c>
      <c r="C77" s="26">
        <v>13.333333</v>
      </c>
      <c r="D77" s="26">
        <v>13.333333</v>
      </c>
      <c r="E77" s="26">
        <v>40</v>
      </c>
      <c r="F77" s="26">
        <v>13.333333</v>
      </c>
      <c r="G77" s="26">
        <v>3.3333330000000001</v>
      </c>
      <c r="H77" s="26">
        <v>3.3333330000000001</v>
      </c>
      <c r="I77" s="26">
        <v>13.333333</v>
      </c>
      <c r="J77" s="26">
        <v>6.461538</v>
      </c>
    </row>
    <row r="78" spans="1:10" x14ac:dyDescent="0.2">
      <c r="A78" s="19" t="s">
        <v>878</v>
      </c>
      <c r="B78" s="20">
        <v>12</v>
      </c>
      <c r="C78" s="26">
        <v>0</v>
      </c>
      <c r="D78" s="26">
        <v>25</v>
      </c>
      <c r="E78" s="26">
        <v>33.333333000000003</v>
      </c>
      <c r="F78" s="26">
        <v>8.3333329999999997</v>
      </c>
      <c r="G78" s="26">
        <v>0</v>
      </c>
      <c r="H78" s="26">
        <v>8.3333329999999997</v>
      </c>
      <c r="I78" s="26">
        <v>25</v>
      </c>
      <c r="J78" s="26">
        <v>7.8888889999999998</v>
      </c>
    </row>
    <row r="79" spans="1:10" x14ac:dyDescent="0.2">
      <c r="A79" s="19" t="s">
        <v>879</v>
      </c>
      <c r="B79" s="20">
        <v>3</v>
      </c>
      <c r="C79" s="26">
        <v>33.333333000000003</v>
      </c>
      <c r="D79" s="26">
        <v>0</v>
      </c>
      <c r="E79" s="26">
        <v>33.333333000000003</v>
      </c>
      <c r="F79" s="26">
        <v>0</v>
      </c>
      <c r="G79" s="26">
        <v>0</v>
      </c>
      <c r="H79" s="26">
        <v>33.333333000000003</v>
      </c>
      <c r="I79" s="26">
        <v>0</v>
      </c>
      <c r="J79" s="26">
        <v>9.6666670000000003</v>
      </c>
    </row>
    <row r="80" spans="1:10" x14ac:dyDescent="0.2">
      <c r="A80" s="19" t="s">
        <v>880</v>
      </c>
      <c r="B80" s="20">
        <v>2</v>
      </c>
      <c r="C80" s="26">
        <v>100</v>
      </c>
      <c r="D80" s="26">
        <v>0</v>
      </c>
      <c r="E80" s="26">
        <v>0</v>
      </c>
      <c r="F80" s="26">
        <v>0</v>
      </c>
      <c r="G80" s="26">
        <v>0</v>
      </c>
      <c r="H80" s="26">
        <v>0</v>
      </c>
      <c r="I80" s="26">
        <v>0</v>
      </c>
      <c r="J80" s="28">
        <v>0</v>
      </c>
    </row>
    <row r="81" spans="1:10" x14ac:dyDescent="0.2">
      <c r="A81" s="19" t="s">
        <v>881</v>
      </c>
      <c r="B81" s="20">
        <v>2</v>
      </c>
      <c r="C81" s="26">
        <v>0</v>
      </c>
      <c r="D81" s="26">
        <v>0</v>
      </c>
      <c r="E81" s="26">
        <v>0</v>
      </c>
      <c r="F81" s="26">
        <v>0</v>
      </c>
      <c r="G81" s="26">
        <v>0</v>
      </c>
      <c r="H81" s="26">
        <v>0</v>
      </c>
      <c r="I81" s="26">
        <v>100</v>
      </c>
      <c r="J81" s="26">
        <v>0</v>
      </c>
    </row>
    <row r="82" spans="1:10" x14ac:dyDescent="0.2">
      <c r="A82" s="19" t="s">
        <v>882</v>
      </c>
      <c r="B82" s="20">
        <v>0</v>
      </c>
      <c r="C82" s="26">
        <v>0</v>
      </c>
      <c r="D82" s="26">
        <v>0</v>
      </c>
      <c r="E82" s="26">
        <v>0</v>
      </c>
      <c r="F82" s="26">
        <v>0</v>
      </c>
      <c r="G82" s="26">
        <v>0</v>
      </c>
      <c r="H82" s="26">
        <v>0</v>
      </c>
      <c r="I82" s="26">
        <v>0</v>
      </c>
      <c r="J82" s="26">
        <v>0</v>
      </c>
    </row>
    <row r="83" spans="1:10" x14ac:dyDescent="0.2">
      <c r="A83" s="19" t="s">
        <v>883</v>
      </c>
      <c r="B83" s="20">
        <v>0</v>
      </c>
      <c r="C83" s="26">
        <v>0</v>
      </c>
      <c r="D83" s="26">
        <v>0</v>
      </c>
      <c r="E83" s="26">
        <v>0</v>
      </c>
      <c r="F83" s="26">
        <v>0</v>
      </c>
      <c r="G83" s="26">
        <v>0</v>
      </c>
      <c r="H83" s="26">
        <v>0</v>
      </c>
      <c r="I83" s="26">
        <v>0</v>
      </c>
      <c r="J83" s="26">
        <v>0</v>
      </c>
    </row>
    <row r="84" spans="1:10" x14ac:dyDescent="0.2">
      <c r="A84" s="19" t="s">
        <v>884</v>
      </c>
      <c r="B84" s="20">
        <v>1</v>
      </c>
      <c r="C84" s="26">
        <v>0</v>
      </c>
      <c r="D84" s="26">
        <v>0</v>
      </c>
      <c r="E84" s="26">
        <v>0</v>
      </c>
      <c r="F84" s="26">
        <v>100</v>
      </c>
      <c r="G84" s="26">
        <v>0</v>
      </c>
      <c r="H84" s="26">
        <v>0</v>
      </c>
      <c r="I84" s="26">
        <v>0</v>
      </c>
      <c r="J84" s="26">
        <v>10</v>
      </c>
    </row>
    <row r="85" spans="1:10" x14ac:dyDescent="0.2">
      <c r="A85" s="19" t="s">
        <v>873</v>
      </c>
      <c r="B85" s="20">
        <v>20</v>
      </c>
      <c r="C85" s="26">
        <v>5</v>
      </c>
      <c r="D85" s="26">
        <v>40</v>
      </c>
      <c r="E85" s="26">
        <v>30</v>
      </c>
      <c r="F85" s="26">
        <v>10</v>
      </c>
      <c r="G85" s="26">
        <v>0</v>
      </c>
      <c r="H85" s="26">
        <v>5</v>
      </c>
      <c r="I85" s="26">
        <v>10</v>
      </c>
      <c r="J85" s="26">
        <v>9.6666670000000003</v>
      </c>
    </row>
    <row r="86" spans="1:10" x14ac:dyDescent="0.2">
      <c r="A86" s="18" t="s">
        <v>885</v>
      </c>
      <c r="B86" s="18"/>
      <c r="C86" s="18"/>
      <c r="D86" s="18"/>
      <c r="E86" s="18"/>
      <c r="F86" s="18"/>
      <c r="G86" s="18"/>
      <c r="H86" s="18"/>
      <c r="I86" s="18"/>
      <c r="J86" s="18"/>
    </row>
    <row r="87" spans="1:10" x14ac:dyDescent="0.2">
      <c r="A87" s="19" t="s">
        <v>886</v>
      </c>
      <c r="B87" s="20">
        <v>0</v>
      </c>
      <c r="C87" s="26">
        <v>0</v>
      </c>
      <c r="D87" s="26">
        <v>0</v>
      </c>
      <c r="E87" s="26">
        <v>0</v>
      </c>
      <c r="F87" s="26">
        <v>0</v>
      </c>
      <c r="G87" s="26">
        <v>0</v>
      </c>
      <c r="H87" s="26">
        <v>0</v>
      </c>
      <c r="I87" s="26">
        <v>0</v>
      </c>
      <c r="J87" s="26">
        <v>0</v>
      </c>
    </row>
    <row r="88" spans="1:10" x14ac:dyDescent="0.2">
      <c r="A88" s="19" t="s">
        <v>139</v>
      </c>
      <c r="B88" s="20">
        <v>0</v>
      </c>
      <c r="C88" s="26">
        <v>0</v>
      </c>
      <c r="D88" s="26">
        <v>0</v>
      </c>
      <c r="E88" s="26">
        <v>0</v>
      </c>
      <c r="F88" s="26">
        <v>0</v>
      </c>
      <c r="G88" s="26">
        <v>0</v>
      </c>
      <c r="H88" s="26">
        <v>0</v>
      </c>
      <c r="I88" s="26">
        <v>0</v>
      </c>
      <c r="J88" s="26">
        <v>0</v>
      </c>
    </row>
    <row r="89" spans="1:10" x14ac:dyDescent="0.2">
      <c r="A89" s="19" t="s">
        <v>887</v>
      </c>
      <c r="B89" s="20">
        <v>59</v>
      </c>
      <c r="C89" s="26">
        <v>1.6949149999999999</v>
      </c>
      <c r="D89" s="26">
        <v>38.983051000000003</v>
      </c>
      <c r="E89" s="26">
        <v>32.203389999999999</v>
      </c>
      <c r="F89" s="26">
        <v>11.864407</v>
      </c>
      <c r="G89" s="26">
        <v>1.6949149999999999</v>
      </c>
      <c r="H89" s="26">
        <v>10.169492</v>
      </c>
      <c r="I89" s="26">
        <v>3.389831</v>
      </c>
      <c r="J89" s="26">
        <v>10</v>
      </c>
    </row>
    <row r="90" spans="1:10" x14ac:dyDescent="0.2">
      <c r="A90" s="19" t="s">
        <v>140</v>
      </c>
      <c r="B90" s="20">
        <v>194</v>
      </c>
      <c r="C90" s="26">
        <v>0</v>
      </c>
      <c r="D90" s="26">
        <v>22.680412</v>
      </c>
      <c r="E90" s="26">
        <v>60.309277999999999</v>
      </c>
      <c r="F90" s="26">
        <v>9.7938139999999994</v>
      </c>
      <c r="G90" s="26">
        <v>2.0618560000000001</v>
      </c>
      <c r="H90" s="26">
        <v>1.546392</v>
      </c>
      <c r="I90" s="26">
        <v>3.608247</v>
      </c>
      <c r="J90" s="26">
        <v>6.9786099999999998</v>
      </c>
    </row>
    <row r="91" spans="1:10" x14ac:dyDescent="0.2">
      <c r="A91" s="19" t="s">
        <v>141</v>
      </c>
      <c r="B91" s="20">
        <v>16</v>
      </c>
      <c r="C91" s="26">
        <v>0</v>
      </c>
      <c r="D91" s="26">
        <v>81.25</v>
      </c>
      <c r="E91" s="26">
        <v>18.75</v>
      </c>
      <c r="F91" s="26">
        <v>0</v>
      </c>
      <c r="G91" s="26">
        <v>0</v>
      </c>
      <c r="H91" s="26">
        <v>0</v>
      </c>
      <c r="I91" s="26">
        <v>0</v>
      </c>
      <c r="J91" s="26">
        <v>2.75</v>
      </c>
    </row>
    <row r="92" spans="1:10" x14ac:dyDescent="0.2">
      <c r="A92" s="19" t="s">
        <v>849</v>
      </c>
      <c r="B92" s="20">
        <v>46</v>
      </c>
      <c r="C92" s="26">
        <v>26.086957000000002</v>
      </c>
      <c r="D92" s="26">
        <v>19.565217000000001</v>
      </c>
      <c r="E92" s="26">
        <v>8.6956520000000008</v>
      </c>
      <c r="F92" s="26">
        <v>2.1739130000000002</v>
      </c>
      <c r="G92" s="26">
        <v>0</v>
      </c>
      <c r="H92" s="26">
        <v>2.1739130000000002</v>
      </c>
      <c r="I92" s="26">
        <v>41.304347999999997</v>
      </c>
      <c r="J92" s="26">
        <v>2.9629629999999998</v>
      </c>
    </row>
    <row r="93" spans="1:10" x14ac:dyDescent="0.2">
      <c r="A93" s="19" t="s">
        <v>873</v>
      </c>
      <c r="B93" s="20">
        <v>0</v>
      </c>
      <c r="C93" s="26">
        <v>0</v>
      </c>
      <c r="D93" s="26">
        <v>0</v>
      </c>
      <c r="E93" s="26">
        <v>0</v>
      </c>
      <c r="F93" s="26">
        <v>0</v>
      </c>
      <c r="G93" s="26">
        <v>0</v>
      </c>
      <c r="H93" s="26">
        <v>0</v>
      </c>
      <c r="I93" s="26">
        <v>0</v>
      </c>
      <c r="J93" s="26">
        <v>0</v>
      </c>
    </row>
    <row r="94" spans="1:10" x14ac:dyDescent="0.2">
      <c r="A94" s="18" t="s">
        <v>888</v>
      </c>
      <c r="B94" s="18"/>
      <c r="C94" s="18"/>
      <c r="D94" s="18"/>
      <c r="E94" s="18"/>
      <c r="F94" s="18"/>
      <c r="G94" s="18"/>
      <c r="H94" s="18"/>
      <c r="I94" s="18"/>
      <c r="J94" s="18"/>
    </row>
    <row r="95" spans="1:10" x14ac:dyDescent="0.2">
      <c r="A95" s="19" t="s">
        <v>889</v>
      </c>
      <c r="B95" s="20">
        <v>0</v>
      </c>
      <c r="C95" s="26">
        <v>0</v>
      </c>
      <c r="D95" s="26">
        <v>0</v>
      </c>
      <c r="E95" s="26">
        <v>0</v>
      </c>
      <c r="F95" s="26">
        <v>0</v>
      </c>
      <c r="G95" s="26">
        <v>0</v>
      </c>
      <c r="H95" s="26">
        <v>0</v>
      </c>
      <c r="I95" s="26">
        <v>0</v>
      </c>
      <c r="J95" s="26">
        <v>0</v>
      </c>
    </row>
    <row r="96" spans="1:10" x14ac:dyDescent="0.2">
      <c r="A96" s="19" t="s">
        <v>890</v>
      </c>
      <c r="B96" s="20">
        <v>0</v>
      </c>
      <c r="C96" s="26">
        <v>0</v>
      </c>
      <c r="D96" s="26">
        <v>0</v>
      </c>
      <c r="E96" s="26">
        <v>0</v>
      </c>
      <c r="F96" s="26">
        <v>0</v>
      </c>
      <c r="G96" s="26">
        <v>0</v>
      </c>
      <c r="H96" s="26">
        <v>0</v>
      </c>
      <c r="I96" s="26">
        <v>0</v>
      </c>
      <c r="J96" s="26">
        <v>0</v>
      </c>
    </row>
    <row r="97" spans="1:10" x14ac:dyDescent="0.2">
      <c r="A97" s="19" t="s">
        <v>891</v>
      </c>
      <c r="B97" s="20">
        <v>0</v>
      </c>
      <c r="C97" s="26">
        <v>0</v>
      </c>
      <c r="D97" s="26">
        <v>0</v>
      </c>
      <c r="E97" s="26">
        <v>0</v>
      </c>
      <c r="F97" s="26">
        <v>0</v>
      </c>
      <c r="G97" s="26">
        <v>0</v>
      </c>
      <c r="H97" s="26">
        <v>0</v>
      </c>
      <c r="I97" s="26">
        <v>0</v>
      </c>
      <c r="J97" s="26">
        <v>0</v>
      </c>
    </row>
    <row r="98" spans="1:10" x14ac:dyDescent="0.2">
      <c r="A98" s="19" t="s">
        <v>892</v>
      </c>
      <c r="B98" s="20">
        <v>0</v>
      </c>
      <c r="C98" s="26">
        <v>0</v>
      </c>
      <c r="D98" s="26">
        <v>0</v>
      </c>
      <c r="E98" s="26">
        <v>0</v>
      </c>
      <c r="F98" s="26">
        <v>0</v>
      </c>
      <c r="G98" s="26">
        <v>0</v>
      </c>
      <c r="H98" s="26">
        <v>0</v>
      </c>
      <c r="I98" s="26">
        <v>0</v>
      </c>
      <c r="J98" s="26">
        <v>0</v>
      </c>
    </row>
    <row r="99" spans="1:10" x14ac:dyDescent="0.2">
      <c r="A99" s="19" t="s">
        <v>893</v>
      </c>
      <c r="B99" s="20">
        <v>0</v>
      </c>
      <c r="C99" s="26">
        <v>0</v>
      </c>
      <c r="D99" s="26">
        <v>0</v>
      </c>
      <c r="E99" s="26">
        <v>0</v>
      </c>
      <c r="F99" s="26">
        <v>0</v>
      </c>
      <c r="G99" s="26">
        <v>0</v>
      </c>
      <c r="H99" s="26">
        <v>0</v>
      </c>
      <c r="I99" s="26">
        <v>0</v>
      </c>
      <c r="J99" s="26">
        <v>0</v>
      </c>
    </row>
    <row r="100" spans="1:10" x14ac:dyDescent="0.2">
      <c r="A100" s="19" t="s">
        <v>894</v>
      </c>
      <c r="B100" s="20">
        <v>0</v>
      </c>
      <c r="C100" s="26">
        <v>0</v>
      </c>
      <c r="D100" s="26">
        <v>0</v>
      </c>
      <c r="E100" s="26">
        <v>0</v>
      </c>
      <c r="F100" s="26">
        <v>0</v>
      </c>
      <c r="G100" s="26">
        <v>0</v>
      </c>
      <c r="H100" s="26">
        <v>0</v>
      </c>
      <c r="I100" s="26">
        <v>0</v>
      </c>
      <c r="J100" s="26">
        <v>0</v>
      </c>
    </row>
    <row r="101" spans="1:10" x14ac:dyDescent="0.2">
      <c r="A101" s="19" t="s">
        <v>873</v>
      </c>
      <c r="B101" s="20">
        <v>0</v>
      </c>
      <c r="C101" s="26">
        <v>0</v>
      </c>
      <c r="D101" s="26">
        <v>0</v>
      </c>
      <c r="E101" s="26">
        <v>0</v>
      </c>
      <c r="F101" s="26">
        <v>0</v>
      </c>
      <c r="G101" s="26">
        <v>0</v>
      </c>
      <c r="H101" s="26">
        <v>0</v>
      </c>
      <c r="I101" s="26">
        <v>0</v>
      </c>
      <c r="J101" s="26">
        <v>0</v>
      </c>
    </row>
    <row r="102" spans="1:10" x14ac:dyDescent="0.2">
      <c r="A102" s="18" t="s">
        <v>895</v>
      </c>
      <c r="B102" s="18"/>
      <c r="C102" s="18"/>
      <c r="D102" s="18"/>
      <c r="E102" s="18"/>
      <c r="F102" s="18"/>
      <c r="G102" s="18"/>
      <c r="H102" s="18"/>
      <c r="I102" s="18"/>
      <c r="J102" s="18"/>
    </row>
    <row r="103" spans="1:10" x14ac:dyDescent="0.2">
      <c r="A103" s="19" t="s">
        <v>889</v>
      </c>
      <c r="B103" s="20">
        <v>13</v>
      </c>
      <c r="C103" s="26">
        <v>100</v>
      </c>
      <c r="D103" s="26">
        <v>0</v>
      </c>
      <c r="E103" s="26">
        <v>0</v>
      </c>
      <c r="F103" s="26">
        <v>0</v>
      </c>
      <c r="G103" s="26">
        <v>0</v>
      </c>
      <c r="H103" s="26">
        <v>0</v>
      </c>
      <c r="I103" s="26">
        <v>0</v>
      </c>
      <c r="J103" s="28">
        <v>0</v>
      </c>
    </row>
    <row r="104" spans="1:10" x14ac:dyDescent="0.2">
      <c r="A104" s="19" t="s">
        <v>890</v>
      </c>
      <c r="B104" s="20">
        <v>89</v>
      </c>
      <c r="C104" s="26">
        <v>0</v>
      </c>
      <c r="D104" s="26">
        <v>100</v>
      </c>
      <c r="E104" s="26">
        <v>0</v>
      </c>
      <c r="F104" s="26">
        <v>0</v>
      </c>
      <c r="G104" s="26">
        <v>0</v>
      </c>
      <c r="H104" s="26">
        <v>0</v>
      </c>
      <c r="I104" s="26">
        <v>0</v>
      </c>
      <c r="J104" s="26">
        <v>3.2359550000000001</v>
      </c>
    </row>
    <row r="105" spans="1:10" x14ac:dyDescent="0.2">
      <c r="A105" s="19" t="s">
        <v>891</v>
      </c>
      <c r="B105" s="20">
        <v>143</v>
      </c>
      <c r="C105" s="26">
        <v>0</v>
      </c>
      <c r="D105" s="26">
        <v>0</v>
      </c>
      <c r="E105" s="26">
        <v>100</v>
      </c>
      <c r="F105" s="26">
        <v>0</v>
      </c>
      <c r="G105" s="26">
        <v>0</v>
      </c>
      <c r="H105" s="26">
        <v>0</v>
      </c>
      <c r="I105" s="26">
        <v>0</v>
      </c>
      <c r="J105" s="26">
        <v>6.5454549999999996</v>
      </c>
    </row>
    <row r="106" spans="1:10" x14ac:dyDescent="0.2">
      <c r="A106" s="19" t="s">
        <v>892</v>
      </c>
      <c r="B106" s="20">
        <v>27</v>
      </c>
      <c r="C106" s="26">
        <v>0</v>
      </c>
      <c r="D106" s="26">
        <v>0</v>
      </c>
      <c r="E106" s="26">
        <v>0</v>
      </c>
      <c r="F106" s="26">
        <v>100</v>
      </c>
      <c r="G106" s="26">
        <v>0</v>
      </c>
      <c r="H106" s="26">
        <v>0</v>
      </c>
      <c r="I106" s="26">
        <v>0</v>
      </c>
      <c r="J106" s="26">
        <v>11.222222</v>
      </c>
    </row>
    <row r="107" spans="1:10" x14ac:dyDescent="0.2">
      <c r="A107" s="19" t="s">
        <v>893</v>
      </c>
      <c r="B107" s="20">
        <v>5</v>
      </c>
      <c r="C107" s="26">
        <v>0</v>
      </c>
      <c r="D107" s="26">
        <v>0</v>
      </c>
      <c r="E107" s="26">
        <v>0</v>
      </c>
      <c r="F107" s="26">
        <v>0</v>
      </c>
      <c r="G107" s="26">
        <v>100</v>
      </c>
      <c r="H107" s="26">
        <v>0</v>
      </c>
      <c r="I107" s="26">
        <v>0</v>
      </c>
      <c r="J107" s="26">
        <v>16</v>
      </c>
    </row>
    <row r="108" spans="1:10" x14ac:dyDescent="0.2">
      <c r="A108" s="19" t="s">
        <v>894</v>
      </c>
      <c r="B108" s="20">
        <v>10</v>
      </c>
      <c r="C108" s="26">
        <v>0</v>
      </c>
      <c r="D108" s="26">
        <v>0</v>
      </c>
      <c r="E108" s="26">
        <v>0</v>
      </c>
      <c r="F108" s="26">
        <v>0</v>
      </c>
      <c r="G108" s="26">
        <v>0</v>
      </c>
      <c r="H108" s="26">
        <v>100</v>
      </c>
      <c r="I108" s="26">
        <v>0</v>
      </c>
      <c r="J108" s="26">
        <v>39.200000000000003</v>
      </c>
    </row>
    <row r="109" spans="1:10" x14ac:dyDescent="0.2">
      <c r="A109" s="19" t="s">
        <v>873</v>
      </c>
      <c r="B109" s="20">
        <v>28</v>
      </c>
      <c r="C109" s="26">
        <v>0</v>
      </c>
      <c r="D109" s="26">
        <v>0</v>
      </c>
      <c r="E109" s="26">
        <v>0</v>
      </c>
      <c r="F109" s="26">
        <v>0</v>
      </c>
      <c r="G109" s="26">
        <v>0</v>
      </c>
      <c r="H109" s="26">
        <v>0</v>
      </c>
      <c r="I109" s="26">
        <v>100</v>
      </c>
      <c r="J109" s="26">
        <v>0</v>
      </c>
    </row>
    <row r="110" spans="1:10" x14ac:dyDescent="0.2">
      <c r="A110" s="18" t="s">
        <v>142</v>
      </c>
      <c r="B110" s="18"/>
      <c r="C110" s="18"/>
      <c r="D110" s="18"/>
      <c r="E110" s="18"/>
      <c r="F110" s="18"/>
      <c r="G110" s="18"/>
      <c r="H110" s="18"/>
      <c r="I110" s="18"/>
      <c r="J110" s="18"/>
    </row>
    <row r="111" spans="1:10" x14ac:dyDescent="0.2">
      <c r="A111" s="19" t="s">
        <v>896</v>
      </c>
      <c r="B111" s="20">
        <v>13</v>
      </c>
      <c r="C111" s="26">
        <v>0</v>
      </c>
      <c r="D111" s="26">
        <v>38.461537999999997</v>
      </c>
      <c r="E111" s="26">
        <v>30.769231000000001</v>
      </c>
      <c r="F111" s="26">
        <v>23.076923000000001</v>
      </c>
      <c r="G111" s="26">
        <v>0</v>
      </c>
      <c r="H111" s="26">
        <v>7.6923079999999997</v>
      </c>
      <c r="I111" s="26">
        <v>0</v>
      </c>
      <c r="J111" s="26">
        <v>9.3846150000000002</v>
      </c>
    </row>
    <row r="112" spans="1:10" x14ac:dyDescent="0.2">
      <c r="A112" s="19" t="s">
        <v>897</v>
      </c>
      <c r="B112" s="20">
        <v>50</v>
      </c>
      <c r="C112" s="26">
        <v>4</v>
      </c>
      <c r="D112" s="26">
        <v>30</v>
      </c>
      <c r="E112" s="26">
        <v>44</v>
      </c>
      <c r="F112" s="26">
        <v>12</v>
      </c>
      <c r="G112" s="26">
        <v>2</v>
      </c>
      <c r="H112" s="26">
        <v>2</v>
      </c>
      <c r="I112" s="26">
        <v>6</v>
      </c>
      <c r="J112" s="26">
        <v>6.2765959999999996</v>
      </c>
    </row>
    <row r="113" spans="1:10" x14ac:dyDescent="0.2">
      <c r="A113" s="19" t="s">
        <v>898</v>
      </c>
      <c r="B113" s="20">
        <v>54</v>
      </c>
      <c r="C113" s="26">
        <v>3.7037040000000001</v>
      </c>
      <c r="D113" s="26">
        <v>22.222221999999999</v>
      </c>
      <c r="E113" s="26">
        <v>53.703704000000002</v>
      </c>
      <c r="F113" s="26">
        <v>12.962963</v>
      </c>
      <c r="G113" s="26">
        <v>1.8518520000000001</v>
      </c>
      <c r="H113" s="26">
        <v>3.7037040000000001</v>
      </c>
      <c r="I113" s="26">
        <v>1.8518520000000001</v>
      </c>
      <c r="J113" s="26">
        <v>7.1886789999999996</v>
      </c>
    </row>
    <row r="114" spans="1:10" x14ac:dyDescent="0.2">
      <c r="A114" s="19" t="s">
        <v>899</v>
      </c>
      <c r="B114" s="20">
        <v>37</v>
      </c>
      <c r="C114" s="26">
        <v>5.405405</v>
      </c>
      <c r="D114" s="26">
        <v>21.621621999999999</v>
      </c>
      <c r="E114" s="26">
        <v>62.162162000000002</v>
      </c>
      <c r="F114" s="26">
        <v>0</v>
      </c>
      <c r="G114" s="26">
        <v>5.405405</v>
      </c>
      <c r="H114" s="26">
        <v>0</v>
      </c>
      <c r="I114" s="26">
        <v>5.405405</v>
      </c>
      <c r="J114" s="26">
        <v>6.0571429999999999</v>
      </c>
    </row>
    <row r="115" spans="1:10" x14ac:dyDescent="0.2">
      <c r="A115" s="19" t="s">
        <v>900</v>
      </c>
      <c r="B115" s="20">
        <v>160</v>
      </c>
      <c r="C115" s="26">
        <v>4.375</v>
      </c>
      <c r="D115" s="26">
        <v>30</v>
      </c>
      <c r="E115" s="26">
        <v>40.625</v>
      </c>
      <c r="F115" s="26">
        <v>6.875</v>
      </c>
      <c r="G115" s="26">
        <v>0.625</v>
      </c>
      <c r="H115" s="26">
        <v>3.75</v>
      </c>
      <c r="I115" s="26">
        <v>13.75</v>
      </c>
      <c r="J115" s="26">
        <v>7.1521739999999996</v>
      </c>
    </row>
    <row r="116" spans="1:10" x14ac:dyDescent="0.2">
      <c r="A116" s="19" t="s">
        <v>873</v>
      </c>
      <c r="B116" s="20">
        <v>1</v>
      </c>
      <c r="C116" s="26">
        <v>0</v>
      </c>
      <c r="D116" s="26">
        <v>100</v>
      </c>
      <c r="E116" s="26">
        <v>0</v>
      </c>
      <c r="F116" s="26">
        <v>0</v>
      </c>
      <c r="G116" s="26">
        <v>0</v>
      </c>
      <c r="H116" s="26">
        <v>0</v>
      </c>
      <c r="I116" s="26">
        <v>0</v>
      </c>
      <c r="J116" s="26">
        <v>2</v>
      </c>
    </row>
    <row r="117" spans="1:10" x14ac:dyDescent="0.2">
      <c r="A117" s="18" t="s">
        <v>143</v>
      </c>
      <c r="B117" s="18"/>
      <c r="C117" s="18"/>
      <c r="D117" s="18"/>
      <c r="E117" s="18"/>
      <c r="F117" s="18"/>
      <c r="G117" s="18"/>
      <c r="H117" s="18"/>
      <c r="I117" s="18"/>
      <c r="J117" s="18"/>
    </row>
    <row r="118" spans="1:10" x14ac:dyDescent="0.2">
      <c r="A118" s="21" t="s">
        <v>901</v>
      </c>
      <c r="B118" s="21"/>
      <c r="C118" s="21"/>
      <c r="D118" s="21"/>
      <c r="E118" s="21"/>
      <c r="F118" s="21"/>
      <c r="G118" s="21"/>
      <c r="H118" s="21"/>
      <c r="I118" s="21"/>
      <c r="J118" s="21"/>
    </row>
    <row r="119" spans="1:10" x14ac:dyDescent="0.2">
      <c r="A119" s="19" t="s">
        <v>902</v>
      </c>
      <c r="B119" s="20">
        <v>68</v>
      </c>
      <c r="C119" s="26">
        <v>5.8823530000000002</v>
      </c>
      <c r="D119" s="26">
        <v>22.058824000000001</v>
      </c>
      <c r="E119" s="26">
        <v>42.647058999999999</v>
      </c>
      <c r="F119" s="26">
        <v>14.705882000000001</v>
      </c>
      <c r="G119" s="26">
        <v>4.4117649999999999</v>
      </c>
      <c r="H119" s="26">
        <v>2.941176</v>
      </c>
      <c r="I119" s="26">
        <v>7.3529410000000004</v>
      </c>
      <c r="J119" s="26">
        <v>7.5238100000000001</v>
      </c>
    </row>
    <row r="120" spans="1:10" x14ac:dyDescent="0.2">
      <c r="A120" s="19" t="s">
        <v>903</v>
      </c>
      <c r="B120" s="20">
        <v>67</v>
      </c>
      <c r="C120" s="26">
        <v>2.9850750000000001</v>
      </c>
      <c r="D120" s="26">
        <v>23.880597000000002</v>
      </c>
      <c r="E120" s="26">
        <v>50.746268999999998</v>
      </c>
      <c r="F120" s="26">
        <v>10.447761</v>
      </c>
      <c r="G120" s="26">
        <v>1.492537</v>
      </c>
      <c r="H120" s="26">
        <v>4.4776119999999997</v>
      </c>
      <c r="I120" s="26">
        <v>5.9701490000000002</v>
      </c>
      <c r="J120" s="26">
        <v>8.2380949999999995</v>
      </c>
    </row>
    <row r="121" spans="1:10" x14ac:dyDescent="0.2">
      <c r="A121" s="19" t="s">
        <v>904</v>
      </c>
      <c r="B121" s="20">
        <v>28</v>
      </c>
      <c r="C121" s="26">
        <v>3.5714290000000002</v>
      </c>
      <c r="D121" s="26">
        <v>32.142856999999999</v>
      </c>
      <c r="E121" s="26">
        <v>53.571429000000002</v>
      </c>
      <c r="F121" s="26">
        <v>3.5714290000000002</v>
      </c>
      <c r="G121" s="26">
        <v>0</v>
      </c>
      <c r="H121" s="26">
        <v>3.5714290000000002</v>
      </c>
      <c r="I121" s="26">
        <v>3.5714290000000002</v>
      </c>
      <c r="J121" s="26">
        <v>5.7037040000000001</v>
      </c>
    </row>
    <row r="122" spans="1:10" x14ac:dyDescent="0.2">
      <c r="A122" s="19" t="s">
        <v>905</v>
      </c>
      <c r="B122" s="20">
        <v>124</v>
      </c>
      <c r="C122" s="26">
        <v>4.0322579999999997</v>
      </c>
      <c r="D122" s="26">
        <v>32.258065000000002</v>
      </c>
      <c r="E122" s="26">
        <v>41.129032000000002</v>
      </c>
      <c r="F122" s="26">
        <v>6.451613</v>
      </c>
      <c r="G122" s="26">
        <v>0.80645199999999995</v>
      </c>
      <c r="H122" s="26">
        <v>3.225806</v>
      </c>
      <c r="I122" s="26">
        <v>12.096774</v>
      </c>
      <c r="J122" s="26">
        <v>6.6605499999999997</v>
      </c>
    </row>
    <row r="123" spans="1:10" x14ac:dyDescent="0.2">
      <c r="A123" s="19" t="s">
        <v>873</v>
      </c>
      <c r="B123" s="20">
        <v>28</v>
      </c>
      <c r="C123" s="26">
        <v>3.5714290000000002</v>
      </c>
      <c r="D123" s="26">
        <v>32.142856999999999</v>
      </c>
      <c r="E123" s="26">
        <v>50</v>
      </c>
      <c r="F123" s="26">
        <v>3.5714290000000002</v>
      </c>
      <c r="G123" s="26">
        <v>0</v>
      </c>
      <c r="H123" s="26">
        <v>0</v>
      </c>
      <c r="I123" s="26">
        <v>10.714286</v>
      </c>
      <c r="J123" s="26">
        <v>5.04</v>
      </c>
    </row>
    <row r="124" spans="1:10" x14ac:dyDescent="0.2">
      <c r="A124" s="18" t="s">
        <v>143</v>
      </c>
      <c r="B124" s="18"/>
      <c r="C124" s="18"/>
      <c r="D124" s="18"/>
      <c r="E124" s="18"/>
      <c r="F124" s="18"/>
      <c r="G124" s="18"/>
      <c r="H124" s="18"/>
      <c r="I124" s="18"/>
      <c r="J124" s="18"/>
    </row>
    <row r="125" spans="1:10" x14ac:dyDescent="0.2">
      <c r="A125" s="21" t="s">
        <v>906</v>
      </c>
      <c r="B125" s="21"/>
      <c r="C125" s="21"/>
      <c r="D125" s="21"/>
      <c r="E125" s="21"/>
      <c r="F125" s="21"/>
      <c r="G125" s="21"/>
      <c r="H125" s="21"/>
      <c r="I125" s="21"/>
      <c r="J125" s="21"/>
    </row>
    <row r="126" spans="1:10" x14ac:dyDescent="0.2">
      <c r="A126" s="19" t="s">
        <v>902</v>
      </c>
      <c r="B126" s="20">
        <v>38</v>
      </c>
      <c r="C126" s="26">
        <v>0</v>
      </c>
      <c r="D126" s="26">
        <v>26.315788999999999</v>
      </c>
      <c r="E126" s="26">
        <v>55.263157999999997</v>
      </c>
      <c r="F126" s="26">
        <v>10.526316</v>
      </c>
      <c r="G126" s="26">
        <v>0</v>
      </c>
      <c r="H126" s="26">
        <v>2.6315789999999999</v>
      </c>
      <c r="I126" s="26">
        <v>5.2631579999999998</v>
      </c>
      <c r="J126" s="26">
        <v>7.25</v>
      </c>
    </row>
    <row r="127" spans="1:10" x14ac:dyDescent="0.2">
      <c r="A127" s="19" t="s">
        <v>903</v>
      </c>
      <c r="B127" s="20">
        <v>34</v>
      </c>
      <c r="C127" s="26">
        <v>2.941176</v>
      </c>
      <c r="D127" s="26">
        <v>23.529412000000001</v>
      </c>
      <c r="E127" s="26">
        <v>58.823529000000001</v>
      </c>
      <c r="F127" s="26">
        <v>11.764706</v>
      </c>
      <c r="G127" s="26">
        <v>2.941176</v>
      </c>
      <c r="H127" s="26">
        <v>0</v>
      </c>
      <c r="I127" s="26">
        <v>0</v>
      </c>
      <c r="J127" s="26">
        <v>6.1470589999999996</v>
      </c>
    </row>
    <row r="128" spans="1:10" x14ac:dyDescent="0.2">
      <c r="A128" s="19" t="s">
        <v>904</v>
      </c>
      <c r="B128" s="20">
        <v>23</v>
      </c>
      <c r="C128" s="26">
        <v>4.3478260000000004</v>
      </c>
      <c r="D128" s="26">
        <v>34.782609000000001</v>
      </c>
      <c r="E128" s="26">
        <v>34.782609000000001</v>
      </c>
      <c r="F128" s="26">
        <v>17.391304000000002</v>
      </c>
      <c r="G128" s="26">
        <v>4.3478260000000004</v>
      </c>
      <c r="H128" s="26">
        <v>0</v>
      </c>
      <c r="I128" s="26">
        <v>4.3478260000000004</v>
      </c>
      <c r="J128" s="26">
        <v>6.5909089999999999</v>
      </c>
    </row>
    <row r="129" spans="1:10" x14ac:dyDescent="0.2">
      <c r="A129" s="19" t="s">
        <v>905</v>
      </c>
      <c r="B129" s="20">
        <v>171</v>
      </c>
      <c r="C129" s="26">
        <v>4.678363</v>
      </c>
      <c r="D129" s="26">
        <v>28.070174999999999</v>
      </c>
      <c r="E129" s="26">
        <v>43.274853999999998</v>
      </c>
      <c r="F129" s="26">
        <v>7.017544</v>
      </c>
      <c r="G129" s="26">
        <v>1.754386</v>
      </c>
      <c r="H129" s="26">
        <v>4.0935670000000002</v>
      </c>
      <c r="I129" s="26">
        <v>11.111110999999999</v>
      </c>
      <c r="J129" s="26">
        <v>6.9934209999999997</v>
      </c>
    </row>
    <row r="130" spans="1:10" x14ac:dyDescent="0.2">
      <c r="A130" s="19" t="s">
        <v>873</v>
      </c>
      <c r="B130" s="20">
        <v>49</v>
      </c>
      <c r="C130" s="26">
        <v>6.1224489999999996</v>
      </c>
      <c r="D130" s="26">
        <v>30.612245000000001</v>
      </c>
      <c r="E130" s="26">
        <v>40.816327000000001</v>
      </c>
      <c r="F130" s="26">
        <v>6.1224489999999996</v>
      </c>
      <c r="G130" s="26">
        <v>0</v>
      </c>
      <c r="H130" s="26">
        <v>4.0816330000000001</v>
      </c>
      <c r="I130" s="26">
        <v>12.244897999999999</v>
      </c>
      <c r="J130" s="26">
        <v>7.4651160000000001</v>
      </c>
    </row>
    <row r="131" spans="1:10" x14ac:dyDescent="0.2">
      <c r="A131" s="18" t="s">
        <v>143</v>
      </c>
      <c r="B131" s="18"/>
      <c r="C131" s="18"/>
      <c r="D131" s="18"/>
      <c r="E131" s="18"/>
      <c r="F131" s="18"/>
      <c r="G131" s="18"/>
      <c r="H131" s="18"/>
      <c r="I131" s="18"/>
      <c r="J131" s="18"/>
    </row>
    <row r="132" spans="1:10" x14ac:dyDescent="0.2">
      <c r="A132" s="21" t="s">
        <v>907</v>
      </c>
      <c r="B132" s="21"/>
      <c r="C132" s="21"/>
      <c r="D132" s="21"/>
      <c r="E132" s="21"/>
      <c r="F132" s="21"/>
      <c r="G132" s="21"/>
      <c r="H132" s="21"/>
      <c r="I132" s="21"/>
      <c r="J132" s="21"/>
    </row>
    <row r="133" spans="1:10" x14ac:dyDescent="0.2">
      <c r="A133" s="19" t="s">
        <v>902</v>
      </c>
      <c r="B133" s="20">
        <v>55</v>
      </c>
      <c r="C133" s="26">
        <v>1.818182</v>
      </c>
      <c r="D133" s="26">
        <v>38.181818</v>
      </c>
      <c r="E133" s="26">
        <v>47.272727000000003</v>
      </c>
      <c r="F133" s="26">
        <v>9.0909089999999999</v>
      </c>
      <c r="G133" s="26">
        <v>0</v>
      </c>
      <c r="H133" s="26">
        <v>3.6363639999999999</v>
      </c>
      <c r="I133" s="26">
        <v>0</v>
      </c>
      <c r="J133" s="26">
        <v>6.2727269999999997</v>
      </c>
    </row>
    <row r="134" spans="1:10" x14ac:dyDescent="0.2">
      <c r="A134" s="19" t="s">
        <v>903</v>
      </c>
      <c r="B134" s="20">
        <v>45</v>
      </c>
      <c r="C134" s="26">
        <v>0</v>
      </c>
      <c r="D134" s="26">
        <v>17.777778000000001</v>
      </c>
      <c r="E134" s="26">
        <v>60</v>
      </c>
      <c r="F134" s="26">
        <v>13.333333</v>
      </c>
      <c r="G134" s="26">
        <v>2.2222219999999999</v>
      </c>
      <c r="H134" s="26">
        <v>2.2222219999999999</v>
      </c>
      <c r="I134" s="26">
        <v>4.4444439999999998</v>
      </c>
      <c r="J134" s="26">
        <v>7.3953490000000004</v>
      </c>
    </row>
    <row r="135" spans="1:10" x14ac:dyDescent="0.2">
      <c r="A135" s="19" t="s">
        <v>904</v>
      </c>
      <c r="B135" s="20">
        <v>16</v>
      </c>
      <c r="C135" s="26">
        <v>6.25</v>
      </c>
      <c r="D135" s="26">
        <v>25</v>
      </c>
      <c r="E135" s="26">
        <v>37.5</v>
      </c>
      <c r="F135" s="26">
        <v>12.5</v>
      </c>
      <c r="G135" s="26">
        <v>12.5</v>
      </c>
      <c r="H135" s="26">
        <v>0</v>
      </c>
      <c r="I135" s="26">
        <v>6.25</v>
      </c>
      <c r="J135" s="26">
        <v>7</v>
      </c>
    </row>
    <row r="136" spans="1:10" x14ac:dyDescent="0.2">
      <c r="A136" s="19" t="s">
        <v>905</v>
      </c>
      <c r="B136" s="20">
        <v>153</v>
      </c>
      <c r="C136" s="26">
        <v>5.8823530000000002</v>
      </c>
      <c r="D136" s="26">
        <v>30.065359000000001</v>
      </c>
      <c r="E136" s="26">
        <v>39.869281000000001</v>
      </c>
      <c r="F136" s="26">
        <v>7.1895420000000003</v>
      </c>
      <c r="G136" s="26">
        <v>1.3071900000000001</v>
      </c>
      <c r="H136" s="26">
        <v>3.2679740000000002</v>
      </c>
      <c r="I136" s="26">
        <v>12.418301</v>
      </c>
      <c r="J136" s="26">
        <v>6.716418</v>
      </c>
    </row>
    <row r="137" spans="1:10" x14ac:dyDescent="0.2">
      <c r="A137" s="19" t="s">
        <v>873</v>
      </c>
      <c r="B137" s="20">
        <v>46</v>
      </c>
      <c r="C137" s="26">
        <v>4.3478260000000004</v>
      </c>
      <c r="D137" s="26">
        <v>21.739129999999999</v>
      </c>
      <c r="E137" s="26">
        <v>50</v>
      </c>
      <c r="F137" s="26">
        <v>6.5217390000000002</v>
      </c>
      <c r="G137" s="26">
        <v>0</v>
      </c>
      <c r="H137" s="26">
        <v>4.3478260000000004</v>
      </c>
      <c r="I137" s="26">
        <v>13.043478</v>
      </c>
      <c r="J137" s="26">
        <v>8.2750000000000004</v>
      </c>
    </row>
    <row r="138" spans="1:10" x14ac:dyDescent="0.2">
      <c r="A138" s="18" t="s">
        <v>143</v>
      </c>
      <c r="B138" s="18"/>
      <c r="C138" s="18"/>
      <c r="D138" s="18"/>
      <c r="E138" s="18"/>
      <c r="F138" s="18"/>
      <c r="G138" s="18"/>
      <c r="H138" s="18"/>
      <c r="I138" s="18"/>
      <c r="J138" s="18"/>
    </row>
    <row r="139" spans="1:10" x14ac:dyDescent="0.2">
      <c r="A139" s="21" t="s">
        <v>908</v>
      </c>
      <c r="B139" s="21"/>
      <c r="C139" s="21"/>
      <c r="D139" s="21"/>
      <c r="E139" s="21"/>
      <c r="F139" s="21"/>
      <c r="G139" s="21"/>
      <c r="H139" s="21"/>
      <c r="I139" s="21"/>
      <c r="J139" s="21"/>
    </row>
    <row r="140" spans="1:10" x14ac:dyDescent="0.2">
      <c r="A140" s="19" t="s">
        <v>902</v>
      </c>
      <c r="B140" s="20">
        <v>5</v>
      </c>
      <c r="C140" s="26">
        <v>0</v>
      </c>
      <c r="D140" s="26">
        <v>0</v>
      </c>
      <c r="E140" s="26">
        <v>60</v>
      </c>
      <c r="F140" s="26">
        <v>40</v>
      </c>
      <c r="G140" s="26">
        <v>0</v>
      </c>
      <c r="H140" s="26">
        <v>0</v>
      </c>
      <c r="I140" s="26">
        <v>0</v>
      </c>
      <c r="J140" s="26">
        <v>8.4</v>
      </c>
    </row>
    <row r="141" spans="1:10" x14ac:dyDescent="0.2">
      <c r="A141" s="19" t="s">
        <v>903</v>
      </c>
      <c r="B141" s="20">
        <v>15</v>
      </c>
      <c r="C141" s="26">
        <v>0</v>
      </c>
      <c r="D141" s="26">
        <v>46.666666999999997</v>
      </c>
      <c r="E141" s="26">
        <v>26.666667</v>
      </c>
      <c r="F141" s="26">
        <v>20</v>
      </c>
      <c r="G141" s="26">
        <v>0</v>
      </c>
      <c r="H141" s="26">
        <v>0</v>
      </c>
      <c r="I141" s="26">
        <v>6.6666670000000003</v>
      </c>
      <c r="J141" s="26">
        <v>5.4285709999999998</v>
      </c>
    </row>
    <row r="142" spans="1:10" x14ac:dyDescent="0.2">
      <c r="A142" s="19" t="s">
        <v>904</v>
      </c>
      <c r="B142" s="20">
        <v>18</v>
      </c>
      <c r="C142" s="26">
        <v>5.5555560000000002</v>
      </c>
      <c r="D142" s="26">
        <v>22.222221999999999</v>
      </c>
      <c r="E142" s="26">
        <v>55.555556000000003</v>
      </c>
      <c r="F142" s="26">
        <v>0</v>
      </c>
      <c r="G142" s="26">
        <v>5.5555560000000002</v>
      </c>
      <c r="H142" s="26">
        <v>5.5555560000000002</v>
      </c>
      <c r="I142" s="26">
        <v>5.5555560000000002</v>
      </c>
      <c r="J142" s="26">
        <v>7.9411759999999996</v>
      </c>
    </row>
    <row r="143" spans="1:10" x14ac:dyDescent="0.2">
      <c r="A143" s="19" t="s">
        <v>905</v>
      </c>
      <c r="B143" s="20">
        <v>194</v>
      </c>
      <c r="C143" s="26">
        <v>4.1237110000000001</v>
      </c>
      <c r="D143" s="26">
        <v>27.835052000000001</v>
      </c>
      <c r="E143" s="26">
        <v>45.876289</v>
      </c>
      <c r="F143" s="26">
        <v>8.2474229999999995</v>
      </c>
      <c r="G143" s="26">
        <v>1.0309280000000001</v>
      </c>
      <c r="H143" s="26">
        <v>3.608247</v>
      </c>
      <c r="I143" s="26">
        <v>9.2783510000000007</v>
      </c>
      <c r="J143" s="26">
        <v>6.8920450000000004</v>
      </c>
    </row>
    <row r="144" spans="1:10" x14ac:dyDescent="0.2">
      <c r="A144" s="19" t="s">
        <v>873</v>
      </c>
      <c r="B144" s="20">
        <v>83</v>
      </c>
      <c r="C144" s="26">
        <v>4.8192769999999996</v>
      </c>
      <c r="D144" s="26">
        <v>28.915662999999999</v>
      </c>
      <c r="E144" s="26">
        <v>44.578313000000001</v>
      </c>
      <c r="F144" s="26">
        <v>7.2289159999999999</v>
      </c>
      <c r="G144" s="26">
        <v>2.4096389999999999</v>
      </c>
      <c r="H144" s="26">
        <v>2.4096389999999999</v>
      </c>
      <c r="I144" s="26">
        <v>9.6385539999999992</v>
      </c>
      <c r="J144" s="26">
        <v>7.1066669999999998</v>
      </c>
    </row>
    <row r="145" spans="1:10" x14ac:dyDescent="0.2">
      <c r="A145" s="18" t="s">
        <v>909</v>
      </c>
      <c r="B145" s="18"/>
      <c r="C145" s="18"/>
      <c r="D145" s="18"/>
      <c r="E145" s="18"/>
      <c r="F145" s="18"/>
      <c r="G145" s="18"/>
      <c r="H145" s="18"/>
      <c r="I145" s="18"/>
      <c r="J145" s="18"/>
    </row>
    <row r="146" spans="1:10" x14ac:dyDescent="0.2">
      <c r="A146" s="19" t="s">
        <v>910</v>
      </c>
      <c r="B146" s="20">
        <v>106</v>
      </c>
      <c r="C146" s="26">
        <v>3.7735850000000002</v>
      </c>
      <c r="D146" s="26">
        <v>31.132075</v>
      </c>
      <c r="E146" s="26">
        <v>37.735849000000002</v>
      </c>
      <c r="F146" s="26">
        <v>9.4339619999999993</v>
      </c>
      <c r="G146" s="26">
        <v>2.8301889999999998</v>
      </c>
      <c r="H146" s="26">
        <v>3.7735850000000002</v>
      </c>
      <c r="I146" s="26">
        <v>11.320755</v>
      </c>
      <c r="J146" s="26">
        <v>6.8617020000000002</v>
      </c>
    </row>
    <row r="147" spans="1:10" x14ac:dyDescent="0.2">
      <c r="A147" s="19" t="s">
        <v>911</v>
      </c>
      <c r="B147" s="20">
        <v>155</v>
      </c>
      <c r="C147" s="26">
        <v>3.870968</v>
      </c>
      <c r="D147" s="26">
        <v>23.225805999999999</v>
      </c>
      <c r="E147" s="26">
        <v>54.193548</v>
      </c>
      <c r="F147" s="26">
        <v>10.322581</v>
      </c>
      <c r="G147" s="26">
        <v>1.2903230000000001</v>
      </c>
      <c r="H147" s="26">
        <v>1.935484</v>
      </c>
      <c r="I147" s="26">
        <v>5.1612900000000002</v>
      </c>
      <c r="J147" s="26">
        <v>7.0952380000000002</v>
      </c>
    </row>
    <row r="148" spans="1:10" x14ac:dyDescent="0.2">
      <c r="A148" s="19" t="s">
        <v>912</v>
      </c>
      <c r="B148" s="20">
        <v>45</v>
      </c>
      <c r="C148" s="26">
        <v>6.6666670000000003</v>
      </c>
      <c r="D148" s="26">
        <v>35.555556000000003</v>
      </c>
      <c r="E148" s="26">
        <v>35.555556000000003</v>
      </c>
      <c r="F148" s="26">
        <v>2.2222219999999999</v>
      </c>
      <c r="G148" s="26">
        <v>0</v>
      </c>
      <c r="H148" s="26">
        <v>6.6666670000000003</v>
      </c>
      <c r="I148" s="26">
        <v>13.333333</v>
      </c>
      <c r="J148" s="26">
        <v>7.0769229999999999</v>
      </c>
    </row>
    <row r="149" spans="1:10" x14ac:dyDescent="0.2">
      <c r="A149" s="19" t="s">
        <v>913</v>
      </c>
      <c r="B149" s="20">
        <v>9</v>
      </c>
      <c r="C149" s="26">
        <v>0</v>
      </c>
      <c r="D149" s="26">
        <v>44.444443999999997</v>
      </c>
      <c r="E149" s="26">
        <v>33.333333000000003</v>
      </c>
      <c r="F149" s="26">
        <v>0</v>
      </c>
      <c r="G149" s="26">
        <v>0</v>
      </c>
      <c r="H149" s="26">
        <v>0</v>
      </c>
      <c r="I149" s="26">
        <v>22.222221999999999</v>
      </c>
      <c r="J149" s="26">
        <v>5</v>
      </c>
    </row>
    <row r="150" spans="1:10" x14ac:dyDescent="0.2">
      <c r="A150" s="18" t="s">
        <v>914</v>
      </c>
      <c r="B150" s="18"/>
      <c r="C150" s="18"/>
      <c r="D150" s="18"/>
      <c r="E150" s="18"/>
      <c r="F150" s="18"/>
      <c r="G150" s="18"/>
      <c r="H150" s="18"/>
      <c r="I150" s="18"/>
      <c r="J150" s="18"/>
    </row>
    <row r="151" spans="1:10" x14ac:dyDescent="0.2">
      <c r="A151" s="19" t="s">
        <v>915</v>
      </c>
      <c r="B151" s="20">
        <v>41</v>
      </c>
      <c r="C151" s="26">
        <v>4.8780489999999999</v>
      </c>
      <c r="D151" s="26">
        <v>46.341462999999997</v>
      </c>
      <c r="E151" s="26">
        <v>34.146341</v>
      </c>
      <c r="F151" s="26">
        <v>0</v>
      </c>
      <c r="G151" s="26">
        <v>0</v>
      </c>
      <c r="H151" s="26">
        <v>4.8780489999999999</v>
      </c>
      <c r="I151" s="26">
        <v>9.7560979999999997</v>
      </c>
      <c r="J151" s="26">
        <v>5.72973</v>
      </c>
    </row>
    <row r="152" spans="1:10" x14ac:dyDescent="0.2">
      <c r="A152" s="19" t="s">
        <v>916</v>
      </c>
      <c r="B152" s="20">
        <v>98</v>
      </c>
      <c r="C152" s="26">
        <v>3.0612240000000002</v>
      </c>
      <c r="D152" s="26">
        <v>22.448979999999999</v>
      </c>
      <c r="E152" s="26">
        <v>40.816327000000001</v>
      </c>
      <c r="F152" s="26">
        <v>16.326530999999999</v>
      </c>
      <c r="G152" s="26">
        <v>4.0816330000000001</v>
      </c>
      <c r="H152" s="26">
        <v>4.0816330000000001</v>
      </c>
      <c r="I152" s="26">
        <v>9.1836730000000006</v>
      </c>
      <c r="J152" s="26">
        <v>7.707865</v>
      </c>
    </row>
    <row r="153" spans="1:10" x14ac:dyDescent="0.2">
      <c r="A153" s="19" t="s">
        <v>917</v>
      </c>
      <c r="B153" s="20">
        <v>53</v>
      </c>
      <c r="C153" s="26">
        <v>3.7735850000000002</v>
      </c>
      <c r="D153" s="26">
        <v>24.528302</v>
      </c>
      <c r="E153" s="26">
        <v>56.603774000000001</v>
      </c>
      <c r="F153" s="26">
        <v>5.6603770000000004</v>
      </c>
      <c r="G153" s="26">
        <v>0</v>
      </c>
      <c r="H153" s="26">
        <v>3.7735850000000002</v>
      </c>
      <c r="I153" s="26">
        <v>5.6603770000000004</v>
      </c>
      <c r="J153" s="26">
        <v>8.2200000000000006</v>
      </c>
    </row>
    <row r="154" spans="1:10" x14ac:dyDescent="0.2">
      <c r="A154" s="19" t="s">
        <v>918</v>
      </c>
      <c r="B154" s="20">
        <v>79</v>
      </c>
      <c r="C154" s="26">
        <v>1.2658229999999999</v>
      </c>
      <c r="D154" s="26">
        <v>21.518986999999999</v>
      </c>
      <c r="E154" s="26">
        <v>58.227848000000002</v>
      </c>
      <c r="F154" s="26">
        <v>10.126582000000001</v>
      </c>
      <c r="G154" s="26">
        <v>1.2658229999999999</v>
      </c>
      <c r="H154" s="26">
        <v>2.5316459999999998</v>
      </c>
      <c r="I154" s="26">
        <v>5.0632910000000004</v>
      </c>
      <c r="J154" s="26">
        <v>7.5066670000000002</v>
      </c>
    </row>
    <row r="155" spans="1:10" x14ac:dyDescent="0.2">
      <c r="A155" s="19" t="s">
        <v>919</v>
      </c>
      <c r="B155" s="20">
        <v>16</v>
      </c>
      <c r="C155" s="26">
        <v>12.5</v>
      </c>
      <c r="D155" s="26">
        <v>37.5</v>
      </c>
      <c r="E155" s="26">
        <v>25</v>
      </c>
      <c r="F155" s="26">
        <v>0</v>
      </c>
      <c r="G155" s="26">
        <v>0</v>
      </c>
      <c r="H155" s="26">
        <v>0</v>
      </c>
      <c r="I155" s="26">
        <v>25</v>
      </c>
      <c r="J155" s="26">
        <v>3.8333330000000001</v>
      </c>
    </row>
    <row r="156" spans="1:10" x14ac:dyDescent="0.2">
      <c r="A156" s="22" t="s">
        <v>920</v>
      </c>
      <c r="B156" s="23">
        <v>28</v>
      </c>
      <c r="C156" s="27">
        <v>10.714286</v>
      </c>
      <c r="D156" s="27">
        <v>42.857143000000001</v>
      </c>
      <c r="E156" s="27">
        <v>32.142856999999999</v>
      </c>
      <c r="F156" s="27">
        <v>0</v>
      </c>
      <c r="G156" s="27">
        <v>0</v>
      </c>
      <c r="H156" s="27">
        <v>0</v>
      </c>
      <c r="I156" s="27">
        <v>14.285714</v>
      </c>
      <c r="J156" s="27">
        <v>3.375</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25F97-ECA5-4079-B5E7-F70F4492F2BA}">
  <dimension ref="A1:J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HYPERLINK("#'目次'!B15","[9]")</f>
        <v>[9]</v>
      </c>
      <c r="B2" s="24" t="s">
        <v>352</v>
      </c>
    </row>
    <row r="3" spans="1:10" x14ac:dyDescent="0.2">
      <c r="A3" s="9" t="s">
        <v>126</v>
      </c>
      <c r="B3" s="12" t="s">
        <v>157</v>
      </c>
    </row>
    <row r="4" spans="1:10" s="15" customFormat="1" ht="37.5" x14ac:dyDescent="0.2">
      <c r="A4" s="13" t="s">
        <v>126</v>
      </c>
      <c r="B4" s="14" t="s">
        <v>831</v>
      </c>
      <c r="C4" s="14" t="s">
        <v>896</v>
      </c>
      <c r="D4" s="14" t="s">
        <v>897</v>
      </c>
      <c r="E4" s="14" t="s">
        <v>898</v>
      </c>
      <c r="F4" s="14" t="s">
        <v>899</v>
      </c>
      <c r="G4" s="14" t="s">
        <v>900</v>
      </c>
      <c r="H4" s="14" t="s">
        <v>873</v>
      </c>
      <c r="I4" s="14" t="s">
        <v>923</v>
      </c>
      <c r="J4" s="14" t="s">
        <v>924</v>
      </c>
    </row>
    <row r="5" spans="1:10" x14ac:dyDescent="0.2">
      <c r="A5" s="16" t="s">
        <v>845</v>
      </c>
      <c r="B5" s="17">
        <v>2188</v>
      </c>
      <c r="C5" s="25">
        <v>4.1133459999999999</v>
      </c>
      <c r="D5" s="25">
        <v>14.031079</v>
      </c>
      <c r="E5" s="25">
        <v>17.915904999999999</v>
      </c>
      <c r="F5" s="25">
        <v>17.321755</v>
      </c>
      <c r="G5" s="25">
        <v>43.464351000000001</v>
      </c>
      <c r="H5" s="25">
        <v>3.153565</v>
      </c>
      <c r="I5" s="25">
        <v>36.060329000000003</v>
      </c>
      <c r="J5" s="25">
        <v>60.786105999999997</v>
      </c>
    </row>
    <row r="6" spans="1:10" x14ac:dyDescent="0.2">
      <c r="A6" s="18" t="s">
        <v>846</v>
      </c>
      <c r="B6" s="18"/>
      <c r="C6" s="18"/>
      <c r="D6" s="18"/>
      <c r="E6" s="18"/>
      <c r="F6" s="18"/>
      <c r="G6" s="18"/>
      <c r="H6" s="18"/>
      <c r="I6" s="18"/>
      <c r="J6" s="18"/>
    </row>
    <row r="7" spans="1:10" x14ac:dyDescent="0.2">
      <c r="A7" s="19" t="s">
        <v>847</v>
      </c>
      <c r="B7" s="20">
        <v>1092</v>
      </c>
      <c r="C7" s="26">
        <v>5.4029299999999996</v>
      </c>
      <c r="D7" s="26">
        <v>15.750916</v>
      </c>
      <c r="E7" s="26">
        <v>18.315017999999998</v>
      </c>
      <c r="F7" s="26">
        <v>17.032966999999999</v>
      </c>
      <c r="G7" s="26">
        <v>39.926740000000002</v>
      </c>
      <c r="H7" s="26">
        <v>3.5714290000000002</v>
      </c>
      <c r="I7" s="26">
        <v>39.468864000000004</v>
      </c>
      <c r="J7" s="26">
        <v>56.959707000000002</v>
      </c>
    </row>
    <row r="8" spans="1:10" x14ac:dyDescent="0.2">
      <c r="A8" s="19" t="s">
        <v>848</v>
      </c>
      <c r="B8" s="20">
        <v>1095</v>
      </c>
      <c r="C8" s="26">
        <v>2.8310499999999998</v>
      </c>
      <c r="D8" s="26">
        <v>12.328766999999999</v>
      </c>
      <c r="E8" s="26">
        <v>17.442921999999999</v>
      </c>
      <c r="F8" s="26">
        <v>17.625571000000001</v>
      </c>
      <c r="G8" s="26">
        <v>47.031962999999998</v>
      </c>
      <c r="H8" s="26">
        <v>2.7397260000000001</v>
      </c>
      <c r="I8" s="26">
        <v>32.602739999999997</v>
      </c>
      <c r="J8" s="26">
        <v>64.657533999999998</v>
      </c>
    </row>
    <row r="9" spans="1:10" x14ac:dyDescent="0.2">
      <c r="A9" s="19" t="s">
        <v>849</v>
      </c>
      <c r="B9" s="20">
        <v>1</v>
      </c>
      <c r="C9" s="26">
        <v>0</v>
      </c>
      <c r="D9" s="26">
        <v>0</v>
      </c>
      <c r="E9" s="26">
        <v>100</v>
      </c>
      <c r="F9" s="26">
        <v>0</v>
      </c>
      <c r="G9" s="26">
        <v>0</v>
      </c>
      <c r="H9" s="26">
        <v>0</v>
      </c>
      <c r="I9" s="26">
        <v>100</v>
      </c>
      <c r="J9" s="26">
        <v>0</v>
      </c>
    </row>
    <row r="10" spans="1:10" x14ac:dyDescent="0.2">
      <c r="A10" s="18" t="s">
        <v>850</v>
      </c>
      <c r="B10" s="18"/>
      <c r="C10" s="18"/>
      <c r="D10" s="18"/>
      <c r="E10" s="18"/>
      <c r="F10" s="18"/>
      <c r="G10" s="18"/>
      <c r="H10" s="18"/>
      <c r="I10" s="18"/>
      <c r="J10" s="18"/>
    </row>
    <row r="11" spans="1:10" x14ac:dyDescent="0.2">
      <c r="A11" s="19" t="s">
        <v>851</v>
      </c>
      <c r="B11" s="20">
        <v>387</v>
      </c>
      <c r="C11" s="26">
        <v>8.0103360000000006</v>
      </c>
      <c r="D11" s="26">
        <v>29.974160000000001</v>
      </c>
      <c r="E11" s="26">
        <v>27.131782999999999</v>
      </c>
      <c r="F11" s="26">
        <v>13.953488</v>
      </c>
      <c r="G11" s="26">
        <v>18.346253000000001</v>
      </c>
      <c r="H11" s="26">
        <v>2.5839789999999998</v>
      </c>
      <c r="I11" s="26">
        <v>65.116279000000006</v>
      </c>
      <c r="J11" s="26">
        <v>32.299742000000002</v>
      </c>
    </row>
    <row r="12" spans="1:10" x14ac:dyDescent="0.2">
      <c r="A12" s="19" t="s">
        <v>852</v>
      </c>
      <c r="B12" s="20">
        <v>432</v>
      </c>
      <c r="C12" s="26">
        <v>5.7870369999999998</v>
      </c>
      <c r="D12" s="26">
        <v>20.370370000000001</v>
      </c>
      <c r="E12" s="26">
        <v>22.916667</v>
      </c>
      <c r="F12" s="26">
        <v>20.138888999999999</v>
      </c>
      <c r="G12" s="26">
        <v>28.472221999999999</v>
      </c>
      <c r="H12" s="26">
        <v>2.3148149999999998</v>
      </c>
      <c r="I12" s="26">
        <v>49.074074000000003</v>
      </c>
      <c r="J12" s="26">
        <v>48.611111000000001</v>
      </c>
    </row>
    <row r="13" spans="1:10" x14ac:dyDescent="0.2">
      <c r="A13" s="19" t="s">
        <v>853</v>
      </c>
      <c r="B13" s="20">
        <v>449</v>
      </c>
      <c r="C13" s="26">
        <v>2.4498890000000002</v>
      </c>
      <c r="D13" s="26">
        <v>13.363028999999999</v>
      </c>
      <c r="E13" s="26">
        <v>18.040088999999998</v>
      </c>
      <c r="F13" s="26">
        <v>16.481069000000002</v>
      </c>
      <c r="G13" s="26">
        <v>46.770600999999999</v>
      </c>
      <c r="H13" s="26">
        <v>2.8953229999999999</v>
      </c>
      <c r="I13" s="26">
        <v>33.853006999999998</v>
      </c>
      <c r="J13" s="26">
        <v>63.251669999999997</v>
      </c>
    </row>
    <row r="14" spans="1:10" x14ac:dyDescent="0.2">
      <c r="A14" s="19" t="s">
        <v>854</v>
      </c>
      <c r="B14" s="20">
        <v>427</v>
      </c>
      <c r="C14" s="26">
        <v>2.8103039999999999</v>
      </c>
      <c r="D14" s="26">
        <v>6.5573769999999998</v>
      </c>
      <c r="E14" s="26">
        <v>14.754098000000001</v>
      </c>
      <c r="F14" s="26">
        <v>20.843091000000001</v>
      </c>
      <c r="G14" s="26">
        <v>51.522247999999998</v>
      </c>
      <c r="H14" s="26">
        <v>3.5128810000000001</v>
      </c>
      <c r="I14" s="26">
        <v>24.121780000000001</v>
      </c>
      <c r="J14" s="26">
        <v>72.365340000000003</v>
      </c>
    </row>
    <row r="15" spans="1:10" x14ac:dyDescent="0.2">
      <c r="A15" s="19" t="s">
        <v>855</v>
      </c>
      <c r="B15" s="20">
        <v>274</v>
      </c>
      <c r="C15" s="26">
        <v>1.0948910000000001</v>
      </c>
      <c r="D15" s="26">
        <v>3.284672</v>
      </c>
      <c r="E15" s="26">
        <v>13.138686</v>
      </c>
      <c r="F15" s="26">
        <v>16.788321</v>
      </c>
      <c r="G15" s="26">
        <v>60.583942</v>
      </c>
      <c r="H15" s="26">
        <v>5.1094889999999999</v>
      </c>
      <c r="I15" s="26">
        <v>17.518248</v>
      </c>
      <c r="J15" s="26">
        <v>77.372263000000004</v>
      </c>
    </row>
    <row r="16" spans="1:10" x14ac:dyDescent="0.2">
      <c r="A16" s="19" t="s">
        <v>856</v>
      </c>
      <c r="B16" s="20">
        <v>137</v>
      </c>
      <c r="C16" s="26">
        <v>5.1094889999999999</v>
      </c>
      <c r="D16" s="26">
        <v>3.649635</v>
      </c>
      <c r="E16" s="26">
        <v>5.8394159999999999</v>
      </c>
      <c r="F16" s="26">
        <v>15.328467</v>
      </c>
      <c r="G16" s="26">
        <v>67.153284999999997</v>
      </c>
      <c r="H16" s="26">
        <v>2.919708</v>
      </c>
      <c r="I16" s="26">
        <v>14.59854</v>
      </c>
      <c r="J16" s="26">
        <v>82.481752</v>
      </c>
    </row>
    <row r="17" spans="1:10" x14ac:dyDescent="0.2">
      <c r="A17" s="19" t="s">
        <v>857</v>
      </c>
      <c r="B17" s="20">
        <v>71</v>
      </c>
      <c r="C17" s="26">
        <v>1.4084509999999999</v>
      </c>
      <c r="D17" s="26">
        <v>1.4084509999999999</v>
      </c>
      <c r="E17" s="26">
        <v>0</v>
      </c>
      <c r="F17" s="26">
        <v>11.267606000000001</v>
      </c>
      <c r="G17" s="26">
        <v>81.690140999999997</v>
      </c>
      <c r="H17" s="26">
        <v>4.225352</v>
      </c>
      <c r="I17" s="26">
        <v>2.8169010000000001</v>
      </c>
      <c r="J17" s="26">
        <v>92.957746</v>
      </c>
    </row>
    <row r="18" spans="1:10" x14ac:dyDescent="0.2">
      <c r="A18" s="19" t="s">
        <v>858</v>
      </c>
      <c r="B18" s="20">
        <v>11</v>
      </c>
      <c r="C18" s="26">
        <v>0</v>
      </c>
      <c r="D18" s="26">
        <v>0</v>
      </c>
      <c r="E18" s="26">
        <v>0</v>
      </c>
      <c r="F18" s="26">
        <v>0</v>
      </c>
      <c r="G18" s="26">
        <v>100</v>
      </c>
      <c r="H18" s="26">
        <v>0</v>
      </c>
      <c r="I18" s="26">
        <v>0</v>
      </c>
      <c r="J18" s="26">
        <v>100</v>
      </c>
    </row>
    <row r="19" spans="1:10" x14ac:dyDescent="0.2">
      <c r="A19" s="19" t="s">
        <v>859</v>
      </c>
      <c r="B19" s="20">
        <v>881</v>
      </c>
      <c r="C19" s="26">
        <v>4.0862660000000002</v>
      </c>
      <c r="D19" s="26">
        <v>16.799092000000002</v>
      </c>
      <c r="E19" s="26">
        <v>20.431328000000001</v>
      </c>
      <c r="F19" s="26">
        <v>18.274688000000001</v>
      </c>
      <c r="G19" s="26">
        <v>37.797956999999997</v>
      </c>
      <c r="H19" s="26">
        <v>2.6106699999999998</v>
      </c>
      <c r="I19" s="26">
        <v>41.316685999999997</v>
      </c>
      <c r="J19" s="26">
        <v>56.072645000000001</v>
      </c>
    </row>
    <row r="20" spans="1:10" x14ac:dyDescent="0.2">
      <c r="A20" s="19" t="s">
        <v>860</v>
      </c>
      <c r="B20" s="20">
        <v>701</v>
      </c>
      <c r="C20" s="26">
        <v>2.1398000000000001</v>
      </c>
      <c r="D20" s="26">
        <v>5.2781739999999999</v>
      </c>
      <c r="E20" s="26">
        <v>14.122681999999999</v>
      </c>
      <c r="F20" s="26">
        <v>19.258203000000002</v>
      </c>
      <c r="G20" s="26">
        <v>55.064194000000001</v>
      </c>
      <c r="H20" s="26">
        <v>4.1369470000000002</v>
      </c>
      <c r="I20" s="26">
        <v>21.540655999999998</v>
      </c>
      <c r="J20" s="26">
        <v>74.322396999999995</v>
      </c>
    </row>
    <row r="21" spans="1:10" x14ac:dyDescent="0.2">
      <c r="A21" s="19" t="s">
        <v>861</v>
      </c>
      <c r="B21" s="20">
        <v>1801</v>
      </c>
      <c r="C21" s="26">
        <v>3.2759580000000001</v>
      </c>
      <c r="D21" s="26">
        <v>10.605219</v>
      </c>
      <c r="E21" s="26">
        <v>15.935591000000001</v>
      </c>
      <c r="F21" s="26">
        <v>18.045529999999999</v>
      </c>
      <c r="G21" s="26">
        <v>48.861742999999997</v>
      </c>
      <c r="H21" s="26">
        <v>3.2759580000000001</v>
      </c>
      <c r="I21" s="26">
        <v>29.816768</v>
      </c>
      <c r="J21" s="26">
        <v>66.907274000000001</v>
      </c>
    </row>
    <row r="22" spans="1:10" x14ac:dyDescent="0.2">
      <c r="A22" s="19" t="s">
        <v>862</v>
      </c>
      <c r="B22" s="20">
        <v>920</v>
      </c>
      <c r="C22" s="26">
        <v>2.5</v>
      </c>
      <c r="D22" s="26">
        <v>4.6739129999999998</v>
      </c>
      <c r="E22" s="26">
        <v>11.630435</v>
      </c>
      <c r="F22" s="26">
        <v>17.826087000000001</v>
      </c>
      <c r="G22" s="26">
        <v>59.456522</v>
      </c>
      <c r="H22" s="26">
        <v>3.913043</v>
      </c>
      <c r="I22" s="26">
        <v>18.804348000000001</v>
      </c>
      <c r="J22" s="26">
        <v>77.282608999999994</v>
      </c>
    </row>
    <row r="23" spans="1:10" x14ac:dyDescent="0.2">
      <c r="A23" s="19" t="s">
        <v>863</v>
      </c>
      <c r="B23" s="20">
        <v>219</v>
      </c>
      <c r="C23" s="26">
        <v>3.652968</v>
      </c>
      <c r="D23" s="26">
        <v>2.7397260000000001</v>
      </c>
      <c r="E23" s="26">
        <v>3.652968</v>
      </c>
      <c r="F23" s="26">
        <v>13.242008999999999</v>
      </c>
      <c r="G23" s="26">
        <v>73.515981999999994</v>
      </c>
      <c r="H23" s="26">
        <v>3.1963469999999998</v>
      </c>
      <c r="I23" s="26">
        <v>10.045662</v>
      </c>
      <c r="J23" s="26">
        <v>86.757991000000004</v>
      </c>
    </row>
    <row r="24" spans="1:10" x14ac:dyDescent="0.2">
      <c r="A24" s="18" t="s">
        <v>864</v>
      </c>
      <c r="B24" s="17">
        <v>208</v>
      </c>
      <c r="C24" s="25">
        <v>9.6153849999999998</v>
      </c>
      <c r="D24" s="25">
        <v>28.846153999999999</v>
      </c>
      <c r="E24" s="25">
        <v>25.961538000000001</v>
      </c>
      <c r="F24" s="25">
        <v>14.423076999999999</v>
      </c>
      <c r="G24" s="25">
        <v>18.75</v>
      </c>
      <c r="H24" s="25">
        <v>2.4038460000000001</v>
      </c>
      <c r="I24" s="25">
        <v>64.423077000000006</v>
      </c>
      <c r="J24" s="25">
        <v>33.173076999999999</v>
      </c>
    </row>
    <row r="25" spans="1:10" x14ac:dyDescent="0.2">
      <c r="A25" s="19" t="s">
        <v>852</v>
      </c>
      <c r="B25" s="20">
        <v>220</v>
      </c>
      <c r="C25" s="26">
        <v>6.3636359999999996</v>
      </c>
      <c r="D25" s="26">
        <v>23.181818</v>
      </c>
      <c r="E25" s="26">
        <v>20.909091</v>
      </c>
      <c r="F25" s="26">
        <v>17.272727</v>
      </c>
      <c r="G25" s="26">
        <v>29.545455</v>
      </c>
      <c r="H25" s="26">
        <v>2.7272729999999998</v>
      </c>
      <c r="I25" s="26">
        <v>50.454545000000003</v>
      </c>
      <c r="J25" s="26">
        <v>46.818182</v>
      </c>
    </row>
    <row r="26" spans="1:10" x14ac:dyDescent="0.2">
      <c r="A26" s="19" t="s">
        <v>853</v>
      </c>
      <c r="B26" s="20">
        <v>226</v>
      </c>
      <c r="C26" s="26">
        <v>3.5398230000000002</v>
      </c>
      <c r="D26" s="26">
        <v>15.929204</v>
      </c>
      <c r="E26" s="26">
        <v>18.584071000000002</v>
      </c>
      <c r="F26" s="26">
        <v>15.044248</v>
      </c>
      <c r="G26" s="26">
        <v>42.477876000000002</v>
      </c>
      <c r="H26" s="26">
        <v>4.424779</v>
      </c>
      <c r="I26" s="26">
        <v>38.053097000000001</v>
      </c>
      <c r="J26" s="26">
        <v>57.522123999999998</v>
      </c>
    </row>
    <row r="27" spans="1:10" x14ac:dyDescent="0.2">
      <c r="A27" s="19" t="s">
        <v>854</v>
      </c>
      <c r="B27" s="20">
        <v>211</v>
      </c>
      <c r="C27" s="26">
        <v>4.7393359999999998</v>
      </c>
      <c r="D27" s="26">
        <v>6.6350709999999999</v>
      </c>
      <c r="E27" s="26">
        <v>15.165877</v>
      </c>
      <c r="F27" s="26">
        <v>21.327013999999998</v>
      </c>
      <c r="G27" s="26">
        <v>48.341231999999998</v>
      </c>
      <c r="H27" s="26">
        <v>3.7914690000000002</v>
      </c>
      <c r="I27" s="26">
        <v>26.540284</v>
      </c>
      <c r="J27" s="26">
        <v>69.668245999999996</v>
      </c>
    </row>
    <row r="28" spans="1:10" x14ac:dyDescent="0.2">
      <c r="A28" s="19" t="s">
        <v>855</v>
      </c>
      <c r="B28" s="20">
        <v>134</v>
      </c>
      <c r="C28" s="26">
        <v>1.492537</v>
      </c>
      <c r="D28" s="26">
        <v>5.9701490000000002</v>
      </c>
      <c r="E28" s="26">
        <v>15.671642</v>
      </c>
      <c r="F28" s="26">
        <v>17.164179000000001</v>
      </c>
      <c r="G28" s="26">
        <v>55.223880999999999</v>
      </c>
      <c r="H28" s="26">
        <v>4.4776119999999997</v>
      </c>
      <c r="I28" s="26">
        <v>23.134328</v>
      </c>
      <c r="J28" s="26">
        <v>72.388059999999996</v>
      </c>
    </row>
    <row r="29" spans="1:10" x14ac:dyDescent="0.2">
      <c r="A29" s="19" t="s">
        <v>856</v>
      </c>
      <c r="B29" s="20">
        <v>65</v>
      </c>
      <c r="C29" s="26">
        <v>6.1538459999999997</v>
      </c>
      <c r="D29" s="26">
        <v>3.0769229999999999</v>
      </c>
      <c r="E29" s="26">
        <v>7.6923079999999997</v>
      </c>
      <c r="F29" s="26">
        <v>16.923076999999999</v>
      </c>
      <c r="G29" s="26">
        <v>63.076923000000001</v>
      </c>
      <c r="H29" s="26">
        <v>3.0769229999999999</v>
      </c>
      <c r="I29" s="26">
        <v>16.923076999999999</v>
      </c>
      <c r="J29" s="26">
        <v>80</v>
      </c>
    </row>
    <row r="30" spans="1:10" x14ac:dyDescent="0.2">
      <c r="A30" s="19" t="s">
        <v>857</v>
      </c>
      <c r="B30" s="20">
        <v>25</v>
      </c>
      <c r="C30" s="26">
        <v>4</v>
      </c>
      <c r="D30" s="26">
        <v>4</v>
      </c>
      <c r="E30" s="26">
        <v>0</v>
      </c>
      <c r="F30" s="26">
        <v>20</v>
      </c>
      <c r="G30" s="26">
        <v>64</v>
      </c>
      <c r="H30" s="26">
        <v>8</v>
      </c>
      <c r="I30" s="26">
        <v>8</v>
      </c>
      <c r="J30" s="26">
        <v>84</v>
      </c>
    </row>
    <row r="31" spans="1:10" x14ac:dyDescent="0.2">
      <c r="A31" s="19" t="s">
        <v>858</v>
      </c>
      <c r="B31" s="20">
        <v>3</v>
      </c>
      <c r="C31" s="26">
        <v>0</v>
      </c>
      <c r="D31" s="26">
        <v>0</v>
      </c>
      <c r="E31" s="26">
        <v>0</v>
      </c>
      <c r="F31" s="26">
        <v>0</v>
      </c>
      <c r="G31" s="26">
        <v>100</v>
      </c>
      <c r="H31" s="26">
        <v>0</v>
      </c>
      <c r="I31" s="26">
        <v>0</v>
      </c>
      <c r="J31" s="26">
        <v>100</v>
      </c>
    </row>
    <row r="32" spans="1:10" x14ac:dyDescent="0.2">
      <c r="A32" s="19" t="s">
        <v>859</v>
      </c>
      <c r="B32" s="20">
        <v>446</v>
      </c>
      <c r="C32" s="26">
        <v>4.9327350000000001</v>
      </c>
      <c r="D32" s="26">
        <v>19.506726</v>
      </c>
      <c r="E32" s="26">
        <v>19.730941999999999</v>
      </c>
      <c r="F32" s="26">
        <v>16.143498000000001</v>
      </c>
      <c r="G32" s="26">
        <v>36.098655000000001</v>
      </c>
      <c r="H32" s="26">
        <v>3.5874440000000001</v>
      </c>
      <c r="I32" s="26">
        <v>44.170403999999998</v>
      </c>
      <c r="J32" s="26">
        <v>52.242151999999997</v>
      </c>
    </row>
    <row r="33" spans="1:10" x14ac:dyDescent="0.2">
      <c r="A33" s="19" t="s">
        <v>860</v>
      </c>
      <c r="B33" s="20">
        <v>345</v>
      </c>
      <c r="C33" s="26">
        <v>3.4782609999999998</v>
      </c>
      <c r="D33" s="26">
        <v>6.3768120000000001</v>
      </c>
      <c r="E33" s="26">
        <v>15.362318999999999</v>
      </c>
      <c r="F33" s="26">
        <v>19.710145000000001</v>
      </c>
      <c r="G33" s="26">
        <v>51.014493000000002</v>
      </c>
      <c r="H33" s="26">
        <v>4.0579710000000002</v>
      </c>
      <c r="I33" s="26">
        <v>25.217390999999999</v>
      </c>
      <c r="J33" s="26">
        <v>70.724637999999999</v>
      </c>
    </row>
    <row r="34" spans="1:10" x14ac:dyDescent="0.2">
      <c r="A34" s="19" t="s">
        <v>861</v>
      </c>
      <c r="B34" s="20">
        <v>884</v>
      </c>
      <c r="C34" s="26">
        <v>4.4117649999999999</v>
      </c>
      <c r="D34" s="26">
        <v>12.669682999999999</v>
      </c>
      <c r="E34" s="26">
        <v>16.515837000000001</v>
      </c>
      <c r="F34" s="26">
        <v>17.647058999999999</v>
      </c>
      <c r="G34" s="26">
        <v>44.909502000000003</v>
      </c>
      <c r="H34" s="26">
        <v>3.8461539999999999</v>
      </c>
      <c r="I34" s="26">
        <v>33.597284999999999</v>
      </c>
      <c r="J34" s="26">
        <v>62.556561000000002</v>
      </c>
    </row>
    <row r="35" spans="1:10" x14ac:dyDescent="0.2">
      <c r="A35" s="19" t="s">
        <v>862</v>
      </c>
      <c r="B35" s="20">
        <v>438</v>
      </c>
      <c r="C35" s="26">
        <v>3.8812790000000001</v>
      </c>
      <c r="D35" s="26">
        <v>5.7077629999999999</v>
      </c>
      <c r="E35" s="26">
        <v>13.242008999999999</v>
      </c>
      <c r="F35" s="26">
        <v>19.178082</v>
      </c>
      <c r="G35" s="26">
        <v>53.881278999999999</v>
      </c>
      <c r="H35" s="26">
        <v>4.1095889999999997</v>
      </c>
      <c r="I35" s="26">
        <v>22.831050000000001</v>
      </c>
      <c r="J35" s="26">
        <v>73.059360999999996</v>
      </c>
    </row>
    <row r="36" spans="1:10" x14ac:dyDescent="0.2">
      <c r="A36" s="19" t="s">
        <v>863</v>
      </c>
      <c r="B36" s="20">
        <v>93</v>
      </c>
      <c r="C36" s="26">
        <v>5.3763439999999996</v>
      </c>
      <c r="D36" s="26">
        <v>3.225806</v>
      </c>
      <c r="E36" s="26">
        <v>5.3763439999999996</v>
      </c>
      <c r="F36" s="26">
        <v>17.204301000000001</v>
      </c>
      <c r="G36" s="26">
        <v>64.516129000000006</v>
      </c>
      <c r="H36" s="26">
        <v>4.301075</v>
      </c>
      <c r="I36" s="26">
        <v>13.978495000000001</v>
      </c>
      <c r="J36" s="26">
        <v>81.720429999999993</v>
      </c>
    </row>
    <row r="37" spans="1:10" x14ac:dyDescent="0.2">
      <c r="A37" s="18" t="s">
        <v>865</v>
      </c>
      <c r="B37" s="17">
        <v>178</v>
      </c>
      <c r="C37" s="25">
        <v>6.1797750000000002</v>
      </c>
      <c r="D37" s="25">
        <v>31.460674000000001</v>
      </c>
      <c r="E37" s="25">
        <v>28.089887999999998</v>
      </c>
      <c r="F37" s="25">
        <v>13.483146</v>
      </c>
      <c r="G37" s="25">
        <v>17.977528</v>
      </c>
      <c r="H37" s="25">
        <v>2.808989</v>
      </c>
      <c r="I37" s="25">
        <v>65.730337000000006</v>
      </c>
      <c r="J37" s="25">
        <v>31.460674000000001</v>
      </c>
    </row>
    <row r="38" spans="1:10" x14ac:dyDescent="0.2">
      <c r="A38" s="19" t="s">
        <v>852</v>
      </c>
      <c r="B38" s="20">
        <v>212</v>
      </c>
      <c r="C38" s="26">
        <v>5.1886789999999996</v>
      </c>
      <c r="D38" s="26">
        <v>17.452829999999999</v>
      </c>
      <c r="E38" s="26">
        <v>25</v>
      </c>
      <c r="F38" s="26">
        <v>23.113208</v>
      </c>
      <c r="G38" s="26">
        <v>27.358491000000001</v>
      </c>
      <c r="H38" s="26">
        <v>1.886792</v>
      </c>
      <c r="I38" s="26">
        <v>47.641508999999999</v>
      </c>
      <c r="J38" s="26">
        <v>50.471698000000004</v>
      </c>
    </row>
    <row r="39" spans="1:10" x14ac:dyDescent="0.2">
      <c r="A39" s="19" t="s">
        <v>853</v>
      </c>
      <c r="B39" s="20">
        <v>223</v>
      </c>
      <c r="C39" s="26">
        <v>1.345291</v>
      </c>
      <c r="D39" s="26">
        <v>10.762332000000001</v>
      </c>
      <c r="E39" s="26">
        <v>17.488789000000001</v>
      </c>
      <c r="F39" s="26">
        <v>17.93722</v>
      </c>
      <c r="G39" s="26">
        <v>51.121076000000002</v>
      </c>
      <c r="H39" s="26">
        <v>1.345291</v>
      </c>
      <c r="I39" s="26">
        <v>29.596412999999998</v>
      </c>
      <c r="J39" s="26">
        <v>69.058295999999999</v>
      </c>
    </row>
    <row r="40" spans="1:10" x14ac:dyDescent="0.2">
      <c r="A40" s="19" t="s">
        <v>854</v>
      </c>
      <c r="B40" s="20">
        <v>216</v>
      </c>
      <c r="C40" s="26">
        <v>0.92592600000000003</v>
      </c>
      <c r="D40" s="26">
        <v>6.4814809999999996</v>
      </c>
      <c r="E40" s="26">
        <v>14.351851999999999</v>
      </c>
      <c r="F40" s="26">
        <v>20.370370000000001</v>
      </c>
      <c r="G40" s="26">
        <v>54.629629999999999</v>
      </c>
      <c r="H40" s="26">
        <v>3.2407409999999999</v>
      </c>
      <c r="I40" s="26">
        <v>21.759259</v>
      </c>
      <c r="J40" s="26">
        <v>75</v>
      </c>
    </row>
    <row r="41" spans="1:10" x14ac:dyDescent="0.2">
      <c r="A41" s="19" t="s">
        <v>855</v>
      </c>
      <c r="B41" s="20">
        <v>140</v>
      </c>
      <c r="C41" s="26">
        <v>0.71428599999999998</v>
      </c>
      <c r="D41" s="26">
        <v>0.71428599999999998</v>
      </c>
      <c r="E41" s="26">
        <v>10.714286</v>
      </c>
      <c r="F41" s="26">
        <v>16.428571000000002</v>
      </c>
      <c r="G41" s="26">
        <v>65.714286000000001</v>
      </c>
      <c r="H41" s="26">
        <v>5.7142860000000004</v>
      </c>
      <c r="I41" s="26">
        <v>12.142856999999999</v>
      </c>
      <c r="J41" s="26">
        <v>82.142857000000006</v>
      </c>
    </row>
    <row r="42" spans="1:10" x14ac:dyDescent="0.2">
      <c r="A42" s="19" t="s">
        <v>856</v>
      </c>
      <c r="B42" s="20">
        <v>72</v>
      </c>
      <c r="C42" s="26">
        <v>4.1666670000000003</v>
      </c>
      <c r="D42" s="26">
        <v>4.1666670000000003</v>
      </c>
      <c r="E42" s="26">
        <v>4.1666670000000003</v>
      </c>
      <c r="F42" s="26">
        <v>13.888889000000001</v>
      </c>
      <c r="G42" s="26">
        <v>70.833332999999996</v>
      </c>
      <c r="H42" s="26">
        <v>2.7777780000000001</v>
      </c>
      <c r="I42" s="26">
        <v>12.5</v>
      </c>
      <c r="J42" s="26">
        <v>84.722222000000002</v>
      </c>
    </row>
    <row r="43" spans="1:10" x14ac:dyDescent="0.2">
      <c r="A43" s="19" t="s">
        <v>857</v>
      </c>
      <c r="B43" s="20">
        <v>46</v>
      </c>
      <c r="C43" s="26">
        <v>0</v>
      </c>
      <c r="D43" s="26">
        <v>0</v>
      </c>
      <c r="E43" s="26">
        <v>0</v>
      </c>
      <c r="F43" s="26">
        <v>6.5217390000000002</v>
      </c>
      <c r="G43" s="26">
        <v>91.304348000000005</v>
      </c>
      <c r="H43" s="26">
        <v>2.1739130000000002</v>
      </c>
      <c r="I43" s="26">
        <v>0</v>
      </c>
      <c r="J43" s="26">
        <v>97.826087000000001</v>
      </c>
    </row>
    <row r="44" spans="1:10" x14ac:dyDescent="0.2">
      <c r="A44" s="19" t="s">
        <v>858</v>
      </c>
      <c r="B44" s="20">
        <v>8</v>
      </c>
      <c r="C44" s="26">
        <v>0</v>
      </c>
      <c r="D44" s="26">
        <v>0</v>
      </c>
      <c r="E44" s="26">
        <v>0</v>
      </c>
      <c r="F44" s="26">
        <v>0</v>
      </c>
      <c r="G44" s="26">
        <v>100</v>
      </c>
      <c r="H44" s="26">
        <v>0</v>
      </c>
      <c r="I44" s="26">
        <v>0</v>
      </c>
      <c r="J44" s="26">
        <v>100</v>
      </c>
    </row>
    <row r="45" spans="1:10" x14ac:dyDescent="0.2">
      <c r="A45" s="19" t="s">
        <v>859</v>
      </c>
      <c r="B45" s="20">
        <v>435</v>
      </c>
      <c r="C45" s="26">
        <v>3.218391</v>
      </c>
      <c r="D45" s="26">
        <v>14.022989000000001</v>
      </c>
      <c r="E45" s="26">
        <v>21.149425000000001</v>
      </c>
      <c r="F45" s="26">
        <v>20.459769999999999</v>
      </c>
      <c r="G45" s="26">
        <v>39.540230000000001</v>
      </c>
      <c r="H45" s="26">
        <v>1.6091949999999999</v>
      </c>
      <c r="I45" s="26">
        <v>38.390805</v>
      </c>
      <c r="J45" s="26">
        <v>60</v>
      </c>
    </row>
    <row r="46" spans="1:10" x14ac:dyDescent="0.2">
      <c r="A46" s="19" t="s">
        <v>860</v>
      </c>
      <c r="B46" s="20">
        <v>356</v>
      </c>
      <c r="C46" s="26">
        <v>0.84269700000000003</v>
      </c>
      <c r="D46" s="26">
        <v>4.2134830000000001</v>
      </c>
      <c r="E46" s="26">
        <v>12.921348</v>
      </c>
      <c r="F46" s="26">
        <v>18.820225000000001</v>
      </c>
      <c r="G46" s="26">
        <v>58.988764000000003</v>
      </c>
      <c r="H46" s="26">
        <v>4.2134830000000001</v>
      </c>
      <c r="I46" s="26">
        <v>17.977528</v>
      </c>
      <c r="J46" s="26">
        <v>77.808988999999997</v>
      </c>
    </row>
    <row r="47" spans="1:10" x14ac:dyDescent="0.2">
      <c r="A47" s="19" t="s">
        <v>861</v>
      </c>
      <c r="B47" s="20">
        <v>917</v>
      </c>
      <c r="C47" s="26">
        <v>2.181025</v>
      </c>
      <c r="D47" s="26">
        <v>8.6150490000000008</v>
      </c>
      <c r="E47" s="26">
        <v>15.376227</v>
      </c>
      <c r="F47" s="26">
        <v>18.429662</v>
      </c>
      <c r="G47" s="26">
        <v>52.671756000000002</v>
      </c>
      <c r="H47" s="26">
        <v>2.7262810000000002</v>
      </c>
      <c r="I47" s="26">
        <v>26.172301000000001</v>
      </c>
      <c r="J47" s="26">
        <v>71.101417999999995</v>
      </c>
    </row>
    <row r="48" spans="1:10" x14ac:dyDescent="0.2">
      <c r="A48" s="19" t="s">
        <v>862</v>
      </c>
      <c r="B48" s="20">
        <v>482</v>
      </c>
      <c r="C48" s="26">
        <v>1.2448129999999999</v>
      </c>
      <c r="D48" s="26">
        <v>3.7344400000000002</v>
      </c>
      <c r="E48" s="26">
        <v>10.165975</v>
      </c>
      <c r="F48" s="26">
        <v>16.59751</v>
      </c>
      <c r="G48" s="26">
        <v>64.522822000000005</v>
      </c>
      <c r="H48" s="26">
        <v>3.7344400000000002</v>
      </c>
      <c r="I48" s="26">
        <v>15.145227999999999</v>
      </c>
      <c r="J48" s="26">
        <v>81.120332000000005</v>
      </c>
    </row>
    <row r="49" spans="1:10" x14ac:dyDescent="0.2">
      <c r="A49" s="19" t="s">
        <v>863</v>
      </c>
      <c r="B49" s="20">
        <v>126</v>
      </c>
      <c r="C49" s="26">
        <v>2.3809520000000002</v>
      </c>
      <c r="D49" s="26">
        <v>2.3809520000000002</v>
      </c>
      <c r="E49" s="26">
        <v>2.3809520000000002</v>
      </c>
      <c r="F49" s="26">
        <v>10.317460000000001</v>
      </c>
      <c r="G49" s="26">
        <v>80.158730000000006</v>
      </c>
      <c r="H49" s="26">
        <v>2.3809520000000002</v>
      </c>
      <c r="I49" s="26">
        <v>7.1428570000000002</v>
      </c>
      <c r="J49" s="26">
        <v>90.476190000000003</v>
      </c>
    </row>
    <row r="50" spans="1:10" x14ac:dyDescent="0.2">
      <c r="A50" s="18" t="s">
        <v>866</v>
      </c>
      <c r="B50" s="18"/>
      <c r="C50" s="18"/>
      <c r="D50" s="18"/>
      <c r="E50" s="18"/>
      <c r="F50" s="18"/>
      <c r="G50" s="18"/>
      <c r="H50" s="18"/>
      <c r="I50" s="18"/>
      <c r="J50" s="18"/>
    </row>
    <row r="51" spans="1:10" x14ac:dyDescent="0.2">
      <c r="A51" s="19" t="s">
        <v>130</v>
      </c>
      <c r="B51" s="20">
        <v>151</v>
      </c>
      <c r="C51" s="26">
        <v>1.986755</v>
      </c>
      <c r="D51" s="26">
        <v>16.556291000000002</v>
      </c>
      <c r="E51" s="26">
        <v>14.569535999999999</v>
      </c>
      <c r="F51" s="26">
        <v>13.907285</v>
      </c>
      <c r="G51" s="26">
        <v>52.980131999999998</v>
      </c>
      <c r="H51" s="26">
        <v>0</v>
      </c>
      <c r="I51" s="26">
        <v>33.112583000000001</v>
      </c>
      <c r="J51" s="26">
        <v>66.887416999999999</v>
      </c>
    </row>
    <row r="52" spans="1:10" x14ac:dyDescent="0.2">
      <c r="A52" s="19" t="s">
        <v>131</v>
      </c>
      <c r="B52" s="20">
        <v>1446</v>
      </c>
      <c r="C52" s="26">
        <v>5.3250349999999997</v>
      </c>
      <c r="D52" s="26">
        <v>15.698479000000001</v>
      </c>
      <c r="E52" s="26">
        <v>21.369295000000001</v>
      </c>
      <c r="F52" s="26">
        <v>19.709544000000001</v>
      </c>
      <c r="G52" s="26">
        <v>37.621023999999998</v>
      </c>
      <c r="H52" s="26">
        <v>0.27662500000000001</v>
      </c>
      <c r="I52" s="26">
        <v>42.392808000000002</v>
      </c>
      <c r="J52" s="26">
        <v>57.330567000000002</v>
      </c>
    </row>
    <row r="53" spans="1:10" x14ac:dyDescent="0.2">
      <c r="A53" s="19" t="s">
        <v>392</v>
      </c>
      <c r="B53" s="20">
        <v>150</v>
      </c>
      <c r="C53" s="26">
        <v>3.3333330000000001</v>
      </c>
      <c r="D53" s="26">
        <v>16</v>
      </c>
      <c r="E53" s="26">
        <v>19.333333</v>
      </c>
      <c r="F53" s="26">
        <v>12</v>
      </c>
      <c r="G53" s="26">
        <v>49.333333000000003</v>
      </c>
      <c r="H53" s="26">
        <v>0</v>
      </c>
      <c r="I53" s="26">
        <v>38.666666999999997</v>
      </c>
      <c r="J53" s="26">
        <v>61.333333000000003</v>
      </c>
    </row>
    <row r="54" spans="1:10" x14ac:dyDescent="0.2">
      <c r="A54" s="19" t="s">
        <v>132</v>
      </c>
      <c r="B54" s="20">
        <v>372</v>
      </c>
      <c r="C54" s="26">
        <v>1.3440859999999999</v>
      </c>
      <c r="D54" s="26">
        <v>8.0645159999999994</v>
      </c>
      <c r="E54" s="26">
        <v>8.3333329999999997</v>
      </c>
      <c r="F54" s="26">
        <v>14.784946</v>
      </c>
      <c r="G54" s="26">
        <v>66.397848999999994</v>
      </c>
      <c r="H54" s="26">
        <v>1.075269</v>
      </c>
      <c r="I54" s="26">
        <v>17.741935000000002</v>
      </c>
      <c r="J54" s="26">
        <v>81.182795999999996</v>
      </c>
    </row>
    <row r="55" spans="1:10" x14ac:dyDescent="0.2">
      <c r="A55" s="19" t="s">
        <v>867</v>
      </c>
      <c r="B55" s="20">
        <v>69</v>
      </c>
      <c r="C55" s="26">
        <v>0</v>
      </c>
      <c r="D55" s="26">
        <v>1.4492750000000001</v>
      </c>
      <c r="E55" s="26">
        <v>1.4492750000000001</v>
      </c>
      <c r="F55" s="26">
        <v>0</v>
      </c>
      <c r="G55" s="26">
        <v>8.6956520000000008</v>
      </c>
      <c r="H55" s="26">
        <v>88.405797000000007</v>
      </c>
      <c r="I55" s="26">
        <v>2.8985509999999999</v>
      </c>
      <c r="J55" s="26">
        <v>8.6956520000000008</v>
      </c>
    </row>
    <row r="56" spans="1:10" x14ac:dyDescent="0.2">
      <c r="A56" s="18" t="s">
        <v>133</v>
      </c>
      <c r="B56" s="17">
        <v>92</v>
      </c>
      <c r="C56" s="25">
        <v>3.2608700000000002</v>
      </c>
      <c r="D56" s="25">
        <v>11.956522</v>
      </c>
      <c r="E56" s="25">
        <v>14.130435</v>
      </c>
      <c r="F56" s="25">
        <v>13.043478</v>
      </c>
      <c r="G56" s="25">
        <v>57.608696000000002</v>
      </c>
      <c r="H56" s="25">
        <v>0</v>
      </c>
      <c r="I56" s="25">
        <v>29.347826000000001</v>
      </c>
      <c r="J56" s="25">
        <v>70.652174000000002</v>
      </c>
    </row>
    <row r="57" spans="1:10" x14ac:dyDescent="0.2">
      <c r="A57" s="19" t="s">
        <v>134</v>
      </c>
      <c r="B57" s="20">
        <v>813</v>
      </c>
      <c r="C57" s="26">
        <v>6.2730629999999996</v>
      </c>
      <c r="D57" s="26">
        <v>16.851168999999999</v>
      </c>
      <c r="E57" s="26">
        <v>20.664207000000001</v>
      </c>
      <c r="F57" s="26">
        <v>19.065190999999999</v>
      </c>
      <c r="G57" s="26">
        <v>36.900368999999998</v>
      </c>
      <c r="H57" s="26">
        <v>0.246002</v>
      </c>
      <c r="I57" s="26">
        <v>43.788437999999999</v>
      </c>
      <c r="J57" s="26">
        <v>55.965560000000004</v>
      </c>
    </row>
    <row r="58" spans="1:10" x14ac:dyDescent="0.2">
      <c r="A58" s="19" t="s">
        <v>393</v>
      </c>
      <c r="B58" s="20">
        <v>65</v>
      </c>
      <c r="C58" s="26">
        <v>6.1538459999999997</v>
      </c>
      <c r="D58" s="26">
        <v>18.461538000000001</v>
      </c>
      <c r="E58" s="26">
        <v>16.923076999999999</v>
      </c>
      <c r="F58" s="26">
        <v>6.1538459999999997</v>
      </c>
      <c r="G58" s="26">
        <v>52.307692000000003</v>
      </c>
      <c r="H58" s="26">
        <v>0</v>
      </c>
      <c r="I58" s="26">
        <v>41.538462000000003</v>
      </c>
      <c r="J58" s="26">
        <v>58.461537999999997</v>
      </c>
    </row>
    <row r="59" spans="1:10" x14ac:dyDescent="0.2">
      <c r="A59" s="19" t="s">
        <v>135</v>
      </c>
      <c r="B59" s="20">
        <v>83</v>
      </c>
      <c r="C59" s="26">
        <v>1.2048190000000001</v>
      </c>
      <c r="D59" s="26">
        <v>13.253012</v>
      </c>
      <c r="E59" s="26">
        <v>9.6385539999999992</v>
      </c>
      <c r="F59" s="26">
        <v>18.072289000000001</v>
      </c>
      <c r="G59" s="26">
        <v>56.626505999999999</v>
      </c>
      <c r="H59" s="26">
        <v>1.2048190000000001</v>
      </c>
      <c r="I59" s="26">
        <v>24.096385999999999</v>
      </c>
      <c r="J59" s="26">
        <v>74.698795000000004</v>
      </c>
    </row>
    <row r="60" spans="1:10" x14ac:dyDescent="0.2">
      <c r="A60" s="19" t="s">
        <v>868</v>
      </c>
      <c r="B60" s="20">
        <v>39</v>
      </c>
      <c r="C60" s="26">
        <v>0</v>
      </c>
      <c r="D60" s="26">
        <v>2.5641029999999998</v>
      </c>
      <c r="E60" s="26">
        <v>0</v>
      </c>
      <c r="F60" s="26">
        <v>0</v>
      </c>
      <c r="G60" s="26">
        <v>5.1282050000000003</v>
      </c>
      <c r="H60" s="26">
        <v>92.307692000000003</v>
      </c>
      <c r="I60" s="26">
        <v>2.5641029999999998</v>
      </c>
      <c r="J60" s="26">
        <v>5.1282050000000003</v>
      </c>
    </row>
    <row r="61" spans="1:10" x14ac:dyDescent="0.2">
      <c r="A61" s="18" t="s">
        <v>136</v>
      </c>
      <c r="B61" s="17">
        <v>59</v>
      </c>
      <c r="C61" s="25">
        <v>0</v>
      </c>
      <c r="D61" s="25">
        <v>23.728814</v>
      </c>
      <c r="E61" s="25">
        <v>15.254237</v>
      </c>
      <c r="F61" s="25">
        <v>15.254237</v>
      </c>
      <c r="G61" s="25">
        <v>45.762712000000001</v>
      </c>
      <c r="H61" s="25">
        <v>0</v>
      </c>
      <c r="I61" s="25">
        <v>38.983051000000003</v>
      </c>
      <c r="J61" s="25">
        <v>61.016948999999997</v>
      </c>
    </row>
    <row r="62" spans="1:10" x14ac:dyDescent="0.2">
      <c r="A62" s="19" t="s">
        <v>134</v>
      </c>
      <c r="B62" s="20">
        <v>632</v>
      </c>
      <c r="C62" s="26">
        <v>4.1139239999999999</v>
      </c>
      <c r="D62" s="26">
        <v>14.240506</v>
      </c>
      <c r="E62" s="26">
        <v>22.151899</v>
      </c>
      <c r="F62" s="26">
        <v>20.56962</v>
      </c>
      <c r="G62" s="26">
        <v>38.607595000000003</v>
      </c>
      <c r="H62" s="26">
        <v>0.31645600000000002</v>
      </c>
      <c r="I62" s="26">
        <v>40.506329000000001</v>
      </c>
      <c r="J62" s="26">
        <v>59.177214999999997</v>
      </c>
    </row>
    <row r="63" spans="1:10" x14ac:dyDescent="0.2">
      <c r="A63" s="19" t="s">
        <v>393</v>
      </c>
      <c r="B63" s="20">
        <v>85</v>
      </c>
      <c r="C63" s="26">
        <v>1.176471</v>
      </c>
      <c r="D63" s="26">
        <v>14.117647</v>
      </c>
      <c r="E63" s="26">
        <v>21.176470999999999</v>
      </c>
      <c r="F63" s="26">
        <v>16.470587999999999</v>
      </c>
      <c r="G63" s="26">
        <v>47.058824000000001</v>
      </c>
      <c r="H63" s="26">
        <v>0</v>
      </c>
      <c r="I63" s="26">
        <v>36.470587999999999</v>
      </c>
      <c r="J63" s="26">
        <v>63.529412000000001</v>
      </c>
    </row>
    <row r="64" spans="1:10" x14ac:dyDescent="0.2">
      <c r="A64" s="19" t="s">
        <v>135</v>
      </c>
      <c r="B64" s="20">
        <v>289</v>
      </c>
      <c r="C64" s="26">
        <v>1.384083</v>
      </c>
      <c r="D64" s="26">
        <v>6.5743939999999998</v>
      </c>
      <c r="E64" s="26">
        <v>7.9584780000000004</v>
      </c>
      <c r="F64" s="26">
        <v>13.84083</v>
      </c>
      <c r="G64" s="26">
        <v>69.204151999999993</v>
      </c>
      <c r="H64" s="26">
        <v>1.038062</v>
      </c>
      <c r="I64" s="26">
        <v>15.916955</v>
      </c>
      <c r="J64" s="26">
        <v>83.044983000000002</v>
      </c>
    </row>
    <row r="65" spans="1:10" x14ac:dyDescent="0.2">
      <c r="A65" s="19" t="s">
        <v>868</v>
      </c>
      <c r="B65" s="20">
        <v>30</v>
      </c>
      <c r="C65" s="26">
        <v>0</v>
      </c>
      <c r="D65" s="26">
        <v>0</v>
      </c>
      <c r="E65" s="26">
        <v>3.3333330000000001</v>
      </c>
      <c r="F65" s="26">
        <v>0</v>
      </c>
      <c r="G65" s="26">
        <v>13.333333</v>
      </c>
      <c r="H65" s="26">
        <v>83.333332999999996</v>
      </c>
      <c r="I65" s="26">
        <v>3.3333330000000001</v>
      </c>
      <c r="J65" s="26">
        <v>13.333333</v>
      </c>
    </row>
    <row r="66" spans="1:10" x14ac:dyDescent="0.2">
      <c r="A66" s="18" t="s">
        <v>869</v>
      </c>
      <c r="B66" s="18"/>
      <c r="C66" s="18"/>
      <c r="D66" s="18"/>
      <c r="E66" s="18"/>
      <c r="F66" s="18"/>
      <c r="G66" s="18"/>
      <c r="H66" s="18"/>
      <c r="I66" s="18"/>
      <c r="J66" s="18"/>
    </row>
    <row r="67" spans="1:10" x14ac:dyDescent="0.2">
      <c r="A67" s="19" t="s">
        <v>870</v>
      </c>
      <c r="B67" s="20">
        <v>366</v>
      </c>
      <c r="C67" s="26">
        <v>3.278689</v>
      </c>
      <c r="D67" s="26">
        <v>11.47541</v>
      </c>
      <c r="E67" s="26">
        <v>14.480874</v>
      </c>
      <c r="F67" s="26">
        <v>11.748633999999999</v>
      </c>
      <c r="G67" s="26">
        <v>57.650272999999999</v>
      </c>
      <c r="H67" s="26">
        <v>1.36612</v>
      </c>
      <c r="I67" s="26">
        <v>29.234973</v>
      </c>
      <c r="J67" s="26">
        <v>69.398906999999994</v>
      </c>
    </row>
    <row r="68" spans="1:10" x14ac:dyDescent="0.2">
      <c r="A68" s="19" t="s">
        <v>871</v>
      </c>
      <c r="B68" s="20">
        <v>1212</v>
      </c>
      <c r="C68" s="26">
        <v>5.1155119999999998</v>
      </c>
      <c r="D68" s="26">
        <v>16.006601</v>
      </c>
      <c r="E68" s="26">
        <v>21.617162</v>
      </c>
      <c r="F68" s="26">
        <v>19.059405999999999</v>
      </c>
      <c r="G68" s="26">
        <v>37.953795</v>
      </c>
      <c r="H68" s="26">
        <v>0.247525</v>
      </c>
      <c r="I68" s="26">
        <v>42.739274000000002</v>
      </c>
      <c r="J68" s="26">
        <v>57.013201000000002</v>
      </c>
    </row>
    <row r="69" spans="1:10" x14ac:dyDescent="0.2">
      <c r="A69" s="19" t="s">
        <v>137</v>
      </c>
      <c r="B69" s="20">
        <v>112</v>
      </c>
      <c r="C69" s="26">
        <v>8.9285709999999998</v>
      </c>
      <c r="D69" s="26">
        <v>22.321428999999998</v>
      </c>
      <c r="E69" s="26">
        <v>26.785713999999999</v>
      </c>
      <c r="F69" s="26">
        <v>16.964286000000001</v>
      </c>
      <c r="G69" s="26">
        <v>24.107143000000001</v>
      </c>
      <c r="H69" s="26">
        <v>0.89285700000000001</v>
      </c>
      <c r="I69" s="26">
        <v>58.035713999999999</v>
      </c>
      <c r="J69" s="26">
        <v>41.071429000000002</v>
      </c>
    </row>
    <row r="70" spans="1:10" x14ac:dyDescent="0.2">
      <c r="A70" s="19" t="s">
        <v>138</v>
      </c>
      <c r="B70" s="20">
        <v>673</v>
      </c>
      <c r="C70" s="26">
        <v>4.0118869999999998</v>
      </c>
      <c r="D70" s="26">
        <v>13.967311</v>
      </c>
      <c r="E70" s="26">
        <v>17.087667</v>
      </c>
      <c r="F70" s="26">
        <v>19.762259</v>
      </c>
      <c r="G70" s="26">
        <v>45.170876999999997</v>
      </c>
      <c r="H70" s="26">
        <v>0</v>
      </c>
      <c r="I70" s="26">
        <v>35.066865</v>
      </c>
      <c r="J70" s="26">
        <v>64.933134999999993</v>
      </c>
    </row>
    <row r="71" spans="1:10" x14ac:dyDescent="0.2">
      <c r="A71" s="19" t="s">
        <v>872</v>
      </c>
      <c r="B71" s="20">
        <v>75</v>
      </c>
      <c r="C71" s="26">
        <v>4</v>
      </c>
      <c r="D71" s="26">
        <v>12</v>
      </c>
      <c r="E71" s="26">
        <v>16</v>
      </c>
      <c r="F71" s="26">
        <v>16</v>
      </c>
      <c r="G71" s="26">
        <v>52</v>
      </c>
      <c r="H71" s="26">
        <v>0</v>
      </c>
      <c r="I71" s="26">
        <v>32</v>
      </c>
      <c r="J71" s="26">
        <v>68</v>
      </c>
    </row>
    <row r="72" spans="1:10" x14ac:dyDescent="0.2">
      <c r="A72" s="19" t="s">
        <v>873</v>
      </c>
      <c r="B72" s="20">
        <v>178</v>
      </c>
      <c r="C72" s="26">
        <v>1.123596</v>
      </c>
      <c r="D72" s="26">
        <v>8.4269660000000002</v>
      </c>
      <c r="E72" s="26">
        <v>10.674156999999999</v>
      </c>
      <c r="F72" s="26">
        <v>15.168539000000001</v>
      </c>
      <c r="G72" s="26">
        <v>30.898876000000001</v>
      </c>
      <c r="H72" s="26">
        <v>33.707864999999998</v>
      </c>
      <c r="I72" s="26">
        <v>20.224719</v>
      </c>
      <c r="J72" s="26">
        <v>46.067416000000001</v>
      </c>
    </row>
    <row r="73" spans="1:10" x14ac:dyDescent="0.2">
      <c r="A73" s="19" t="s">
        <v>1441</v>
      </c>
      <c r="B73" s="20">
        <v>1644</v>
      </c>
      <c r="C73" s="26">
        <v>4.622871</v>
      </c>
      <c r="D73" s="26">
        <v>15.206813</v>
      </c>
      <c r="E73" s="26">
        <v>19.46472</v>
      </c>
      <c r="F73" s="26">
        <v>18.79562</v>
      </c>
      <c r="G73" s="26">
        <v>41.666666999999997</v>
      </c>
      <c r="H73" s="26">
        <v>0.243309</v>
      </c>
      <c r="I73" s="26">
        <v>39.294404</v>
      </c>
      <c r="J73" s="26">
        <v>60.462287000000003</v>
      </c>
    </row>
    <row r="74" spans="1:10" x14ac:dyDescent="0.2">
      <c r="A74" s="18" t="s">
        <v>874</v>
      </c>
      <c r="B74" s="18"/>
      <c r="C74" s="18"/>
      <c r="D74" s="18"/>
      <c r="E74" s="18"/>
      <c r="F74" s="18"/>
      <c r="G74" s="18"/>
      <c r="H74" s="18"/>
      <c r="I74" s="18"/>
      <c r="J74" s="18"/>
    </row>
    <row r="75" spans="1:10" x14ac:dyDescent="0.2">
      <c r="A75" s="21" t="s">
        <v>875</v>
      </c>
      <c r="B75" s="34">
        <v>366</v>
      </c>
      <c r="C75" s="30">
        <v>3.278689</v>
      </c>
      <c r="D75" s="30">
        <v>11.47541</v>
      </c>
      <c r="E75" s="30">
        <v>14.480874</v>
      </c>
      <c r="F75" s="30">
        <v>11.748633999999999</v>
      </c>
      <c r="G75" s="30">
        <v>57.650272999999999</v>
      </c>
      <c r="H75" s="30">
        <v>1.36612</v>
      </c>
      <c r="I75" s="30">
        <v>29.234973</v>
      </c>
      <c r="J75" s="30">
        <v>69.398906999999994</v>
      </c>
    </row>
    <row r="76" spans="1:10" x14ac:dyDescent="0.2">
      <c r="A76" s="21" t="s">
        <v>876</v>
      </c>
      <c r="B76" s="34">
        <v>954</v>
      </c>
      <c r="C76" s="30">
        <v>4.9266249999999996</v>
      </c>
      <c r="D76" s="30">
        <v>16.142558000000001</v>
      </c>
      <c r="E76" s="30">
        <v>19.706499000000001</v>
      </c>
      <c r="F76" s="30">
        <v>18.029350000000001</v>
      </c>
      <c r="G76" s="30">
        <v>40.985325000000003</v>
      </c>
      <c r="H76" s="30">
        <v>0.209644</v>
      </c>
      <c r="I76" s="30">
        <v>40.775680999999999</v>
      </c>
      <c r="J76" s="30">
        <v>59.014674999999997</v>
      </c>
    </row>
    <row r="77" spans="1:10" x14ac:dyDescent="0.2">
      <c r="A77" s="19" t="s">
        <v>877</v>
      </c>
      <c r="B77" s="20">
        <v>345</v>
      </c>
      <c r="C77" s="26">
        <v>5.2173910000000001</v>
      </c>
      <c r="D77" s="26">
        <v>14.202899</v>
      </c>
      <c r="E77" s="26">
        <v>23.188406000000001</v>
      </c>
      <c r="F77" s="26">
        <v>18.260870000000001</v>
      </c>
      <c r="G77" s="26">
        <v>39.130434999999999</v>
      </c>
      <c r="H77" s="26">
        <v>0</v>
      </c>
      <c r="I77" s="26">
        <v>42.608696000000002</v>
      </c>
      <c r="J77" s="26">
        <v>57.391303999999998</v>
      </c>
    </row>
    <row r="78" spans="1:10" x14ac:dyDescent="0.2">
      <c r="A78" s="19" t="s">
        <v>878</v>
      </c>
      <c r="B78" s="20">
        <v>141</v>
      </c>
      <c r="C78" s="26">
        <v>2.8368790000000002</v>
      </c>
      <c r="D78" s="26">
        <v>19.858156000000001</v>
      </c>
      <c r="E78" s="26">
        <v>19.148935999999999</v>
      </c>
      <c r="F78" s="26">
        <v>22.695035000000001</v>
      </c>
      <c r="G78" s="26">
        <v>35.460993000000002</v>
      </c>
      <c r="H78" s="26">
        <v>0</v>
      </c>
      <c r="I78" s="26">
        <v>41.843972000000001</v>
      </c>
      <c r="J78" s="26">
        <v>58.156027999999999</v>
      </c>
    </row>
    <row r="79" spans="1:10" x14ac:dyDescent="0.2">
      <c r="A79" s="19" t="s">
        <v>879</v>
      </c>
      <c r="B79" s="20">
        <v>56</v>
      </c>
      <c r="C79" s="26">
        <v>5.3571429999999998</v>
      </c>
      <c r="D79" s="26">
        <v>8.9285709999999998</v>
      </c>
      <c r="E79" s="26">
        <v>12.5</v>
      </c>
      <c r="F79" s="26">
        <v>25</v>
      </c>
      <c r="G79" s="26">
        <v>48.214286000000001</v>
      </c>
      <c r="H79" s="26">
        <v>0</v>
      </c>
      <c r="I79" s="26">
        <v>26.785713999999999</v>
      </c>
      <c r="J79" s="26">
        <v>73.214286000000001</v>
      </c>
    </row>
    <row r="80" spans="1:10" x14ac:dyDescent="0.2">
      <c r="A80" s="19" t="s">
        <v>880</v>
      </c>
      <c r="B80" s="20">
        <v>48</v>
      </c>
      <c r="C80" s="26">
        <v>4.1666670000000003</v>
      </c>
      <c r="D80" s="26">
        <v>16.666667</v>
      </c>
      <c r="E80" s="26">
        <v>14.583333</v>
      </c>
      <c r="F80" s="26">
        <v>18.75</v>
      </c>
      <c r="G80" s="26">
        <v>45.833333000000003</v>
      </c>
      <c r="H80" s="26">
        <v>0</v>
      </c>
      <c r="I80" s="26">
        <v>35.416666999999997</v>
      </c>
      <c r="J80" s="26">
        <v>64.583332999999996</v>
      </c>
    </row>
    <row r="81" spans="1:10" x14ac:dyDescent="0.2">
      <c r="A81" s="19" t="s">
        <v>881</v>
      </c>
      <c r="B81" s="20">
        <v>20</v>
      </c>
      <c r="C81" s="26">
        <v>5</v>
      </c>
      <c r="D81" s="26">
        <v>0</v>
      </c>
      <c r="E81" s="26">
        <v>15</v>
      </c>
      <c r="F81" s="26">
        <v>15</v>
      </c>
      <c r="G81" s="26">
        <v>65</v>
      </c>
      <c r="H81" s="26">
        <v>0</v>
      </c>
      <c r="I81" s="26">
        <v>20</v>
      </c>
      <c r="J81" s="26">
        <v>80</v>
      </c>
    </row>
    <row r="82" spans="1:10" x14ac:dyDescent="0.2">
      <c r="A82" s="19" t="s">
        <v>882</v>
      </c>
      <c r="B82" s="20">
        <v>4</v>
      </c>
      <c r="C82" s="26">
        <v>0</v>
      </c>
      <c r="D82" s="26">
        <v>0</v>
      </c>
      <c r="E82" s="26">
        <v>0</v>
      </c>
      <c r="F82" s="26">
        <v>0</v>
      </c>
      <c r="G82" s="26">
        <v>100</v>
      </c>
      <c r="H82" s="26">
        <v>0</v>
      </c>
      <c r="I82" s="26">
        <v>0</v>
      </c>
      <c r="J82" s="26">
        <v>100</v>
      </c>
    </row>
    <row r="83" spans="1:10" x14ac:dyDescent="0.2">
      <c r="A83" s="19" t="s">
        <v>883</v>
      </c>
      <c r="B83" s="20">
        <v>2</v>
      </c>
      <c r="C83" s="26">
        <v>0</v>
      </c>
      <c r="D83" s="26">
        <v>0</v>
      </c>
      <c r="E83" s="26">
        <v>0</v>
      </c>
      <c r="F83" s="26">
        <v>50</v>
      </c>
      <c r="G83" s="26">
        <v>50</v>
      </c>
      <c r="H83" s="26">
        <v>0</v>
      </c>
      <c r="I83" s="26">
        <v>0</v>
      </c>
      <c r="J83" s="26">
        <v>100</v>
      </c>
    </row>
    <row r="84" spans="1:10" x14ac:dyDescent="0.2">
      <c r="A84" s="19" t="s">
        <v>884</v>
      </c>
      <c r="B84" s="20">
        <v>2</v>
      </c>
      <c r="C84" s="26">
        <v>0</v>
      </c>
      <c r="D84" s="26">
        <v>0</v>
      </c>
      <c r="E84" s="26">
        <v>0</v>
      </c>
      <c r="F84" s="26">
        <v>50</v>
      </c>
      <c r="G84" s="26">
        <v>50</v>
      </c>
      <c r="H84" s="26">
        <v>0</v>
      </c>
      <c r="I84" s="26">
        <v>0</v>
      </c>
      <c r="J84" s="26">
        <v>100</v>
      </c>
    </row>
    <row r="85" spans="1:10" x14ac:dyDescent="0.2">
      <c r="A85" s="19" t="s">
        <v>873</v>
      </c>
      <c r="B85" s="20">
        <v>250</v>
      </c>
      <c r="C85" s="26">
        <v>1.2</v>
      </c>
      <c r="D85" s="26">
        <v>8.4</v>
      </c>
      <c r="E85" s="26">
        <v>10.8</v>
      </c>
      <c r="F85" s="26">
        <v>16.399999999999999</v>
      </c>
      <c r="G85" s="26">
        <v>38.4</v>
      </c>
      <c r="H85" s="26">
        <v>24.8</v>
      </c>
      <c r="I85" s="26">
        <v>20.399999999999999</v>
      </c>
      <c r="J85" s="26">
        <v>54.8</v>
      </c>
    </row>
    <row r="86" spans="1:10" x14ac:dyDescent="0.2">
      <c r="A86" s="18" t="s">
        <v>885</v>
      </c>
      <c r="B86" s="18"/>
      <c r="C86" s="18"/>
      <c r="D86" s="18"/>
      <c r="E86" s="18"/>
      <c r="F86" s="18"/>
      <c r="G86" s="18"/>
      <c r="H86" s="18"/>
      <c r="I86" s="18"/>
      <c r="J86" s="18"/>
    </row>
    <row r="87" spans="1:10" x14ac:dyDescent="0.2">
      <c r="A87" s="19" t="s">
        <v>886</v>
      </c>
      <c r="B87" s="20">
        <v>1712</v>
      </c>
      <c r="C87" s="26">
        <v>4.0303740000000001</v>
      </c>
      <c r="D87" s="26">
        <v>14.018692</v>
      </c>
      <c r="E87" s="26">
        <v>18.75</v>
      </c>
      <c r="F87" s="26">
        <v>18.691589</v>
      </c>
      <c r="G87" s="26">
        <v>44.100467000000002</v>
      </c>
      <c r="H87" s="26">
        <v>0.40887899999999999</v>
      </c>
      <c r="I87" s="26">
        <v>36.799064999999999</v>
      </c>
      <c r="J87" s="26">
        <v>62.792056000000002</v>
      </c>
    </row>
    <row r="88" spans="1:10" x14ac:dyDescent="0.2">
      <c r="A88" s="19" t="s">
        <v>139</v>
      </c>
      <c r="B88" s="20">
        <v>76</v>
      </c>
      <c r="C88" s="26">
        <v>9.2105259999999998</v>
      </c>
      <c r="D88" s="26">
        <v>19.736841999999999</v>
      </c>
      <c r="E88" s="26">
        <v>18.421053000000001</v>
      </c>
      <c r="F88" s="26">
        <v>21.052631999999999</v>
      </c>
      <c r="G88" s="26">
        <v>31.578946999999999</v>
      </c>
      <c r="H88" s="26">
        <v>0</v>
      </c>
      <c r="I88" s="26">
        <v>47.368420999999998</v>
      </c>
      <c r="J88" s="26">
        <v>52.631579000000002</v>
      </c>
    </row>
    <row r="89" spans="1:10" x14ac:dyDescent="0.2">
      <c r="A89" s="19" t="s">
        <v>887</v>
      </c>
      <c r="B89" s="20">
        <v>59</v>
      </c>
      <c r="C89" s="26">
        <v>6.7796609999999999</v>
      </c>
      <c r="D89" s="26">
        <v>18.644068000000001</v>
      </c>
      <c r="E89" s="26">
        <v>15.254237</v>
      </c>
      <c r="F89" s="26">
        <v>16.949152999999999</v>
      </c>
      <c r="G89" s="26">
        <v>40.677965999999998</v>
      </c>
      <c r="H89" s="26">
        <v>1.6949149999999999</v>
      </c>
      <c r="I89" s="26">
        <v>40.677965999999998</v>
      </c>
      <c r="J89" s="26">
        <v>57.627119</v>
      </c>
    </row>
    <row r="90" spans="1:10" x14ac:dyDescent="0.2">
      <c r="A90" s="19" t="s">
        <v>140</v>
      </c>
      <c r="B90" s="20">
        <v>194</v>
      </c>
      <c r="C90" s="26">
        <v>4.1237110000000001</v>
      </c>
      <c r="D90" s="26">
        <v>15.463918</v>
      </c>
      <c r="E90" s="26">
        <v>18.556701</v>
      </c>
      <c r="F90" s="26">
        <v>11.340206</v>
      </c>
      <c r="G90" s="26">
        <v>50.515464000000001</v>
      </c>
      <c r="H90" s="26">
        <v>0</v>
      </c>
      <c r="I90" s="26">
        <v>38.144329999999997</v>
      </c>
      <c r="J90" s="26">
        <v>61.855670000000003</v>
      </c>
    </row>
    <row r="91" spans="1:10" x14ac:dyDescent="0.2">
      <c r="A91" s="19" t="s">
        <v>141</v>
      </c>
      <c r="B91" s="20">
        <v>16</v>
      </c>
      <c r="C91" s="26">
        <v>6.25</v>
      </c>
      <c r="D91" s="26">
        <v>12.5</v>
      </c>
      <c r="E91" s="26">
        <v>18.75</v>
      </c>
      <c r="F91" s="26">
        <v>6.25</v>
      </c>
      <c r="G91" s="26">
        <v>56.25</v>
      </c>
      <c r="H91" s="26">
        <v>0</v>
      </c>
      <c r="I91" s="26">
        <v>37.5</v>
      </c>
      <c r="J91" s="26">
        <v>62.5</v>
      </c>
    </row>
    <row r="92" spans="1:10" x14ac:dyDescent="0.2">
      <c r="A92" s="19" t="s">
        <v>849</v>
      </c>
      <c r="B92" s="20">
        <v>46</v>
      </c>
      <c r="C92" s="26">
        <v>0</v>
      </c>
      <c r="D92" s="26">
        <v>15.217390999999999</v>
      </c>
      <c r="E92" s="26">
        <v>13.043478</v>
      </c>
      <c r="F92" s="26">
        <v>8.6956520000000008</v>
      </c>
      <c r="G92" s="26">
        <v>63.043478</v>
      </c>
      <c r="H92" s="26">
        <v>0</v>
      </c>
      <c r="I92" s="26">
        <v>28.260870000000001</v>
      </c>
      <c r="J92" s="26">
        <v>71.739130000000003</v>
      </c>
    </row>
    <row r="93" spans="1:10" x14ac:dyDescent="0.2">
      <c r="A93" s="19" t="s">
        <v>873</v>
      </c>
      <c r="B93" s="20">
        <v>85</v>
      </c>
      <c r="C93" s="26">
        <v>1.176471</v>
      </c>
      <c r="D93" s="26">
        <v>2.3529409999999999</v>
      </c>
      <c r="E93" s="26">
        <v>3.5294120000000002</v>
      </c>
      <c r="F93" s="26">
        <v>7.0588240000000004</v>
      </c>
      <c r="G93" s="26">
        <v>14.117647</v>
      </c>
      <c r="H93" s="26">
        <v>71.764706000000004</v>
      </c>
      <c r="I93" s="26">
        <v>7.0588240000000004</v>
      </c>
      <c r="J93" s="26">
        <v>21.176470999999999</v>
      </c>
    </row>
    <row r="94" spans="1:10" x14ac:dyDescent="0.2">
      <c r="A94" s="18" t="s">
        <v>888</v>
      </c>
      <c r="B94" s="18"/>
      <c r="C94" s="18"/>
      <c r="D94" s="18"/>
      <c r="E94" s="18"/>
      <c r="F94" s="18"/>
      <c r="G94" s="18"/>
      <c r="H94" s="18"/>
      <c r="I94" s="18"/>
      <c r="J94" s="18"/>
    </row>
    <row r="95" spans="1:10" x14ac:dyDescent="0.2">
      <c r="A95" s="19" t="s">
        <v>889</v>
      </c>
      <c r="B95" s="20">
        <v>1212</v>
      </c>
      <c r="C95" s="26">
        <v>4.537954</v>
      </c>
      <c r="D95" s="26">
        <v>15.511551000000001</v>
      </c>
      <c r="E95" s="26">
        <v>20.049505</v>
      </c>
      <c r="F95" s="26">
        <v>18.399339999999999</v>
      </c>
      <c r="G95" s="26">
        <v>41.336633999999997</v>
      </c>
      <c r="H95" s="26">
        <v>0.165017</v>
      </c>
      <c r="I95" s="26">
        <v>40.09901</v>
      </c>
      <c r="J95" s="26">
        <v>59.735973999999999</v>
      </c>
    </row>
    <row r="96" spans="1:10" x14ac:dyDescent="0.2">
      <c r="A96" s="19" t="s">
        <v>890</v>
      </c>
      <c r="B96" s="20">
        <v>24</v>
      </c>
      <c r="C96" s="26">
        <v>8.3333329999999997</v>
      </c>
      <c r="D96" s="26">
        <v>25</v>
      </c>
      <c r="E96" s="26">
        <v>25</v>
      </c>
      <c r="F96" s="26">
        <v>8.3333329999999997</v>
      </c>
      <c r="G96" s="26">
        <v>33.333333000000003</v>
      </c>
      <c r="H96" s="26">
        <v>0</v>
      </c>
      <c r="I96" s="26">
        <v>58.333333000000003</v>
      </c>
      <c r="J96" s="26">
        <v>41.666666999999997</v>
      </c>
    </row>
    <row r="97" spans="1:10" x14ac:dyDescent="0.2">
      <c r="A97" s="19" t="s">
        <v>891</v>
      </c>
      <c r="B97" s="20">
        <v>76</v>
      </c>
      <c r="C97" s="26">
        <v>1.3157890000000001</v>
      </c>
      <c r="D97" s="26">
        <v>30.263158000000001</v>
      </c>
      <c r="E97" s="26">
        <v>19.736841999999999</v>
      </c>
      <c r="F97" s="26">
        <v>13.157895</v>
      </c>
      <c r="G97" s="26">
        <v>35.526316000000001</v>
      </c>
      <c r="H97" s="26">
        <v>0</v>
      </c>
      <c r="I97" s="26">
        <v>51.315789000000002</v>
      </c>
      <c r="J97" s="26">
        <v>48.684210999999998</v>
      </c>
    </row>
    <row r="98" spans="1:10" x14ac:dyDescent="0.2">
      <c r="A98" s="19" t="s">
        <v>892</v>
      </c>
      <c r="B98" s="20">
        <v>43</v>
      </c>
      <c r="C98" s="26">
        <v>6.9767440000000001</v>
      </c>
      <c r="D98" s="26">
        <v>23.255814000000001</v>
      </c>
      <c r="E98" s="26">
        <v>23.255814000000001</v>
      </c>
      <c r="F98" s="26">
        <v>25.581395000000001</v>
      </c>
      <c r="G98" s="26">
        <v>20.930233000000001</v>
      </c>
      <c r="H98" s="26">
        <v>0</v>
      </c>
      <c r="I98" s="26">
        <v>53.488371999999998</v>
      </c>
      <c r="J98" s="26">
        <v>46.511628000000002</v>
      </c>
    </row>
    <row r="99" spans="1:10" x14ac:dyDescent="0.2">
      <c r="A99" s="19" t="s">
        <v>893</v>
      </c>
      <c r="B99" s="20">
        <v>14</v>
      </c>
      <c r="C99" s="26">
        <v>14.285714</v>
      </c>
      <c r="D99" s="26">
        <v>28.571428999999998</v>
      </c>
      <c r="E99" s="26">
        <v>21.428571000000002</v>
      </c>
      <c r="F99" s="26">
        <v>21.428571000000002</v>
      </c>
      <c r="G99" s="26">
        <v>14.285714</v>
      </c>
      <c r="H99" s="26">
        <v>0</v>
      </c>
      <c r="I99" s="26">
        <v>64.285713999999999</v>
      </c>
      <c r="J99" s="26">
        <v>35.714286000000001</v>
      </c>
    </row>
    <row r="100" spans="1:10" x14ac:dyDescent="0.2">
      <c r="A100" s="19" t="s">
        <v>894</v>
      </c>
      <c r="B100" s="20">
        <v>5</v>
      </c>
      <c r="C100" s="26">
        <v>20</v>
      </c>
      <c r="D100" s="26">
        <v>60</v>
      </c>
      <c r="E100" s="26">
        <v>20</v>
      </c>
      <c r="F100" s="26">
        <v>0</v>
      </c>
      <c r="G100" s="26">
        <v>0</v>
      </c>
      <c r="H100" s="26">
        <v>0</v>
      </c>
      <c r="I100" s="26">
        <v>100</v>
      </c>
      <c r="J100" s="26">
        <v>0</v>
      </c>
    </row>
    <row r="101" spans="1:10" x14ac:dyDescent="0.2">
      <c r="A101" s="19" t="s">
        <v>873</v>
      </c>
      <c r="B101" s="20">
        <v>414</v>
      </c>
      <c r="C101" s="26">
        <v>2.8985509999999999</v>
      </c>
      <c r="D101" s="26">
        <v>5.0724640000000001</v>
      </c>
      <c r="E101" s="26">
        <v>13.768115999999999</v>
      </c>
      <c r="F101" s="26">
        <v>21.014493000000002</v>
      </c>
      <c r="G101" s="26">
        <v>56.038646999999997</v>
      </c>
      <c r="H101" s="26">
        <v>1.2077290000000001</v>
      </c>
      <c r="I101" s="26">
        <v>21.739129999999999</v>
      </c>
      <c r="J101" s="26">
        <v>77.053139999999999</v>
      </c>
    </row>
    <row r="102" spans="1:10" x14ac:dyDescent="0.2">
      <c r="A102" s="18" t="s">
        <v>895</v>
      </c>
      <c r="B102" s="18"/>
      <c r="C102" s="18"/>
      <c r="D102" s="18"/>
      <c r="E102" s="18"/>
      <c r="F102" s="18"/>
      <c r="G102" s="18"/>
      <c r="H102" s="18"/>
      <c r="I102" s="18"/>
      <c r="J102" s="18"/>
    </row>
    <row r="103" spans="1:10" x14ac:dyDescent="0.2">
      <c r="A103" s="19" t="s">
        <v>889</v>
      </c>
      <c r="B103" s="20">
        <v>13</v>
      </c>
      <c r="C103" s="26">
        <v>0</v>
      </c>
      <c r="D103" s="26">
        <v>15.384615</v>
      </c>
      <c r="E103" s="26">
        <v>15.384615</v>
      </c>
      <c r="F103" s="26">
        <v>15.384615</v>
      </c>
      <c r="G103" s="26">
        <v>53.846153999999999</v>
      </c>
      <c r="H103" s="26">
        <v>0</v>
      </c>
      <c r="I103" s="26">
        <v>30.769231000000001</v>
      </c>
      <c r="J103" s="26">
        <v>69.230768999999995</v>
      </c>
    </row>
    <row r="104" spans="1:10" x14ac:dyDescent="0.2">
      <c r="A104" s="19" t="s">
        <v>890</v>
      </c>
      <c r="B104" s="20">
        <v>89</v>
      </c>
      <c r="C104" s="26">
        <v>5.6179779999999999</v>
      </c>
      <c r="D104" s="26">
        <v>16.853933000000001</v>
      </c>
      <c r="E104" s="26">
        <v>13.483146</v>
      </c>
      <c r="F104" s="26">
        <v>8.9887639999999998</v>
      </c>
      <c r="G104" s="26">
        <v>53.932583999999999</v>
      </c>
      <c r="H104" s="26">
        <v>1.123596</v>
      </c>
      <c r="I104" s="26">
        <v>35.955055999999999</v>
      </c>
      <c r="J104" s="26">
        <v>62.921348000000002</v>
      </c>
    </row>
    <row r="105" spans="1:10" x14ac:dyDescent="0.2">
      <c r="A105" s="19" t="s">
        <v>891</v>
      </c>
      <c r="B105" s="20">
        <v>143</v>
      </c>
      <c r="C105" s="26">
        <v>2.7972030000000001</v>
      </c>
      <c r="D105" s="26">
        <v>15.384615</v>
      </c>
      <c r="E105" s="26">
        <v>20.279720000000001</v>
      </c>
      <c r="F105" s="26">
        <v>16.083915999999999</v>
      </c>
      <c r="G105" s="26">
        <v>45.454545000000003</v>
      </c>
      <c r="H105" s="26">
        <v>0</v>
      </c>
      <c r="I105" s="26">
        <v>38.461537999999997</v>
      </c>
      <c r="J105" s="26">
        <v>61.538462000000003</v>
      </c>
    </row>
    <row r="106" spans="1:10" x14ac:dyDescent="0.2">
      <c r="A106" s="19" t="s">
        <v>892</v>
      </c>
      <c r="B106" s="20">
        <v>27</v>
      </c>
      <c r="C106" s="26">
        <v>11.111110999999999</v>
      </c>
      <c r="D106" s="26">
        <v>22.222221999999999</v>
      </c>
      <c r="E106" s="26">
        <v>25.925926</v>
      </c>
      <c r="F106" s="26">
        <v>0</v>
      </c>
      <c r="G106" s="26">
        <v>40.740741</v>
      </c>
      <c r="H106" s="26">
        <v>0</v>
      </c>
      <c r="I106" s="26">
        <v>59.259259</v>
      </c>
      <c r="J106" s="26">
        <v>40.740741</v>
      </c>
    </row>
    <row r="107" spans="1:10" x14ac:dyDescent="0.2">
      <c r="A107" s="19" t="s">
        <v>893</v>
      </c>
      <c r="B107" s="20">
        <v>5</v>
      </c>
      <c r="C107" s="26">
        <v>0</v>
      </c>
      <c r="D107" s="26">
        <v>20</v>
      </c>
      <c r="E107" s="26">
        <v>20</v>
      </c>
      <c r="F107" s="26">
        <v>40</v>
      </c>
      <c r="G107" s="26">
        <v>20</v>
      </c>
      <c r="H107" s="26">
        <v>0</v>
      </c>
      <c r="I107" s="26">
        <v>40</v>
      </c>
      <c r="J107" s="26">
        <v>60</v>
      </c>
    </row>
    <row r="108" spans="1:10" x14ac:dyDescent="0.2">
      <c r="A108" s="19" t="s">
        <v>894</v>
      </c>
      <c r="B108" s="20">
        <v>10</v>
      </c>
      <c r="C108" s="26">
        <v>10</v>
      </c>
      <c r="D108" s="26">
        <v>10</v>
      </c>
      <c r="E108" s="26">
        <v>20</v>
      </c>
      <c r="F108" s="26">
        <v>0</v>
      </c>
      <c r="G108" s="26">
        <v>60</v>
      </c>
      <c r="H108" s="26">
        <v>0</v>
      </c>
      <c r="I108" s="26">
        <v>40</v>
      </c>
      <c r="J108" s="26">
        <v>60</v>
      </c>
    </row>
    <row r="109" spans="1:10" x14ac:dyDescent="0.2">
      <c r="A109" s="19" t="s">
        <v>873</v>
      </c>
      <c r="B109" s="20">
        <v>28</v>
      </c>
      <c r="C109" s="26">
        <v>0</v>
      </c>
      <c r="D109" s="26">
        <v>10.714286</v>
      </c>
      <c r="E109" s="26">
        <v>3.5714290000000002</v>
      </c>
      <c r="F109" s="26">
        <v>7.1428570000000002</v>
      </c>
      <c r="G109" s="26">
        <v>78.571428999999995</v>
      </c>
      <c r="H109" s="26">
        <v>0</v>
      </c>
      <c r="I109" s="26">
        <v>14.285714</v>
      </c>
      <c r="J109" s="26">
        <v>85.714286000000001</v>
      </c>
    </row>
    <row r="110" spans="1:10" x14ac:dyDescent="0.2">
      <c r="A110" s="18" t="s">
        <v>142</v>
      </c>
      <c r="B110" s="18"/>
      <c r="C110" s="18"/>
      <c r="D110" s="18"/>
      <c r="E110" s="18"/>
      <c r="F110" s="18"/>
      <c r="G110" s="18"/>
      <c r="H110" s="18"/>
      <c r="I110" s="18"/>
      <c r="J110" s="18"/>
    </row>
    <row r="111" spans="1:10" x14ac:dyDescent="0.2">
      <c r="A111" s="19" t="s">
        <v>896</v>
      </c>
      <c r="B111" s="20">
        <v>90</v>
      </c>
      <c r="C111" s="26">
        <v>100</v>
      </c>
      <c r="D111" s="26">
        <v>0</v>
      </c>
      <c r="E111" s="26">
        <v>0</v>
      </c>
      <c r="F111" s="26">
        <v>0</v>
      </c>
      <c r="G111" s="26">
        <v>0</v>
      </c>
      <c r="H111" s="26">
        <v>0</v>
      </c>
      <c r="I111" s="26">
        <v>100</v>
      </c>
      <c r="J111" s="26">
        <v>0</v>
      </c>
    </row>
    <row r="112" spans="1:10" x14ac:dyDescent="0.2">
      <c r="A112" s="19" t="s">
        <v>897</v>
      </c>
      <c r="B112" s="20">
        <v>307</v>
      </c>
      <c r="C112" s="26">
        <v>0</v>
      </c>
      <c r="D112" s="26">
        <v>100</v>
      </c>
      <c r="E112" s="26">
        <v>0</v>
      </c>
      <c r="F112" s="26">
        <v>0</v>
      </c>
      <c r="G112" s="26">
        <v>0</v>
      </c>
      <c r="H112" s="26">
        <v>0</v>
      </c>
      <c r="I112" s="26">
        <v>100</v>
      </c>
      <c r="J112" s="26">
        <v>0</v>
      </c>
    </row>
    <row r="113" spans="1:10" x14ac:dyDescent="0.2">
      <c r="A113" s="19" t="s">
        <v>898</v>
      </c>
      <c r="B113" s="20">
        <v>392</v>
      </c>
      <c r="C113" s="26">
        <v>0</v>
      </c>
      <c r="D113" s="26">
        <v>0</v>
      </c>
      <c r="E113" s="26">
        <v>100</v>
      </c>
      <c r="F113" s="26">
        <v>0</v>
      </c>
      <c r="G113" s="26">
        <v>0</v>
      </c>
      <c r="H113" s="26">
        <v>0</v>
      </c>
      <c r="I113" s="26">
        <v>100</v>
      </c>
      <c r="J113" s="26">
        <v>0</v>
      </c>
    </row>
    <row r="114" spans="1:10" x14ac:dyDescent="0.2">
      <c r="A114" s="19" t="s">
        <v>899</v>
      </c>
      <c r="B114" s="20">
        <v>379</v>
      </c>
      <c r="C114" s="26">
        <v>0</v>
      </c>
      <c r="D114" s="26">
        <v>0</v>
      </c>
      <c r="E114" s="26">
        <v>0</v>
      </c>
      <c r="F114" s="26">
        <v>100</v>
      </c>
      <c r="G114" s="26">
        <v>0</v>
      </c>
      <c r="H114" s="26">
        <v>0</v>
      </c>
      <c r="I114" s="26">
        <v>0</v>
      </c>
      <c r="J114" s="26">
        <v>100</v>
      </c>
    </row>
    <row r="115" spans="1:10" x14ac:dyDescent="0.2">
      <c r="A115" s="19" t="s">
        <v>900</v>
      </c>
      <c r="B115" s="20">
        <v>951</v>
      </c>
      <c r="C115" s="26">
        <v>0</v>
      </c>
      <c r="D115" s="26">
        <v>0</v>
      </c>
      <c r="E115" s="26">
        <v>0</v>
      </c>
      <c r="F115" s="26">
        <v>0</v>
      </c>
      <c r="G115" s="26">
        <v>100</v>
      </c>
      <c r="H115" s="26">
        <v>0</v>
      </c>
      <c r="I115" s="26">
        <v>0</v>
      </c>
      <c r="J115" s="26">
        <v>100</v>
      </c>
    </row>
    <row r="116" spans="1:10" x14ac:dyDescent="0.2">
      <c r="A116" s="19" t="s">
        <v>873</v>
      </c>
      <c r="B116" s="20">
        <v>69</v>
      </c>
      <c r="C116" s="26">
        <v>0</v>
      </c>
      <c r="D116" s="26">
        <v>0</v>
      </c>
      <c r="E116" s="26">
        <v>0</v>
      </c>
      <c r="F116" s="26">
        <v>0</v>
      </c>
      <c r="G116" s="26">
        <v>0</v>
      </c>
      <c r="H116" s="26">
        <v>100</v>
      </c>
      <c r="I116" s="26">
        <v>0</v>
      </c>
      <c r="J116" s="26">
        <v>0</v>
      </c>
    </row>
    <row r="117" spans="1:10" x14ac:dyDescent="0.2">
      <c r="A117" s="18" t="s">
        <v>143</v>
      </c>
      <c r="B117" s="18"/>
      <c r="C117" s="18"/>
      <c r="D117" s="18"/>
      <c r="E117" s="18"/>
      <c r="F117" s="18"/>
      <c r="G117" s="18"/>
      <c r="H117" s="18"/>
      <c r="I117" s="18"/>
      <c r="J117" s="18"/>
    </row>
    <row r="118" spans="1:10" x14ac:dyDescent="0.2">
      <c r="A118" s="21" t="s">
        <v>901</v>
      </c>
      <c r="B118" s="21"/>
      <c r="C118" s="21"/>
      <c r="D118" s="21"/>
      <c r="E118" s="21"/>
      <c r="F118" s="21"/>
      <c r="G118" s="21"/>
      <c r="H118" s="21"/>
      <c r="I118" s="21"/>
      <c r="J118" s="21"/>
    </row>
    <row r="119" spans="1:10" x14ac:dyDescent="0.2">
      <c r="A119" s="19" t="s">
        <v>902</v>
      </c>
      <c r="B119" s="20">
        <v>546</v>
      </c>
      <c r="C119" s="26">
        <v>10.989011</v>
      </c>
      <c r="D119" s="26">
        <v>28.571428999999998</v>
      </c>
      <c r="E119" s="26">
        <v>26.373626000000002</v>
      </c>
      <c r="F119" s="26">
        <v>14.468864</v>
      </c>
      <c r="G119" s="26">
        <v>19.597069999999999</v>
      </c>
      <c r="H119" s="26">
        <v>0</v>
      </c>
      <c r="I119" s="26">
        <v>65.934066000000001</v>
      </c>
      <c r="J119" s="26">
        <v>34.065933999999999</v>
      </c>
    </row>
    <row r="120" spans="1:10" x14ac:dyDescent="0.2">
      <c r="A120" s="19" t="s">
        <v>903</v>
      </c>
      <c r="B120" s="20">
        <v>531</v>
      </c>
      <c r="C120" s="26">
        <v>2.824859</v>
      </c>
      <c r="D120" s="26">
        <v>20.527307</v>
      </c>
      <c r="E120" s="26">
        <v>27.118644</v>
      </c>
      <c r="F120" s="26">
        <v>19.397362999999999</v>
      </c>
      <c r="G120" s="26">
        <v>29.378530999999999</v>
      </c>
      <c r="H120" s="26">
        <v>0.75329599999999997</v>
      </c>
      <c r="I120" s="26">
        <v>50.47081</v>
      </c>
      <c r="J120" s="26">
        <v>48.775894999999998</v>
      </c>
    </row>
    <row r="121" spans="1:10" x14ac:dyDescent="0.2">
      <c r="A121" s="19" t="s">
        <v>904</v>
      </c>
      <c r="B121" s="20">
        <v>205</v>
      </c>
      <c r="C121" s="26">
        <v>1.4634149999999999</v>
      </c>
      <c r="D121" s="26">
        <v>8.7804880000000001</v>
      </c>
      <c r="E121" s="26">
        <v>18.536584999999999</v>
      </c>
      <c r="F121" s="26">
        <v>29.756098000000001</v>
      </c>
      <c r="G121" s="26">
        <v>41.463414999999998</v>
      </c>
      <c r="H121" s="26">
        <v>0</v>
      </c>
      <c r="I121" s="26">
        <v>28.780487999999998</v>
      </c>
      <c r="J121" s="26">
        <v>71.219511999999995</v>
      </c>
    </row>
    <row r="122" spans="1:10" x14ac:dyDescent="0.2">
      <c r="A122" s="19" t="s">
        <v>905</v>
      </c>
      <c r="B122" s="20">
        <v>762</v>
      </c>
      <c r="C122" s="26">
        <v>1.0498689999999999</v>
      </c>
      <c r="D122" s="26">
        <v>2.3622049999999999</v>
      </c>
      <c r="E122" s="26">
        <v>7.480315</v>
      </c>
      <c r="F122" s="26">
        <v>14.829395999999999</v>
      </c>
      <c r="G122" s="26">
        <v>74.015748000000002</v>
      </c>
      <c r="H122" s="26">
        <v>0.26246700000000001</v>
      </c>
      <c r="I122" s="26">
        <v>10.892388</v>
      </c>
      <c r="J122" s="26">
        <v>88.845144000000005</v>
      </c>
    </row>
    <row r="123" spans="1:10" x14ac:dyDescent="0.2">
      <c r="A123" s="19" t="s">
        <v>873</v>
      </c>
      <c r="B123" s="20">
        <v>144</v>
      </c>
      <c r="C123" s="26">
        <v>2.7777780000000001</v>
      </c>
      <c r="D123" s="26">
        <v>4.1666670000000003</v>
      </c>
      <c r="E123" s="26">
        <v>6.25</v>
      </c>
      <c r="F123" s="26">
        <v>15.972222</v>
      </c>
      <c r="G123" s="26">
        <v>27.083333</v>
      </c>
      <c r="H123" s="26">
        <v>43.75</v>
      </c>
      <c r="I123" s="26">
        <v>13.194444000000001</v>
      </c>
      <c r="J123" s="26">
        <v>43.055556000000003</v>
      </c>
    </row>
    <row r="124" spans="1:10" x14ac:dyDescent="0.2">
      <c r="A124" s="18" t="s">
        <v>143</v>
      </c>
      <c r="B124" s="18"/>
      <c r="C124" s="18"/>
      <c r="D124" s="18"/>
      <c r="E124" s="18"/>
      <c r="F124" s="18"/>
      <c r="G124" s="18"/>
      <c r="H124" s="18"/>
      <c r="I124" s="18"/>
      <c r="J124" s="18"/>
    </row>
    <row r="125" spans="1:10" x14ac:dyDescent="0.2">
      <c r="A125" s="21" t="s">
        <v>906</v>
      </c>
      <c r="B125" s="21"/>
      <c r="C125" s="21"/>
      <c r="D125" s="21"/>
      <c r="E125" s="21"/>
      <c r="F125" s="21"/>
      <c r="G125" s="21"/>
      <c r="H125" s="21"/>
      <c r="I125" s="21"/>
      <c r="J125" s="21"/>
    </row>
    <row r="126" spans="1:10" x14ac:dyDescent="0.2">
      <c r="A126" s="19" t="s">
        <v>902</v>
      </c>
      <c r="B126" s="20">
        <v>285</v>
      </c>
      <c r="C126" s="26">
        <v>11.228070000000001</v>
      </c>
      <c r="D126" s="26">
        <v>37.192982000000001</v>
      </c>
      <c r="E126" s="26">
        <v>30.175439000000001</v>
      </c>
      <c r="F126" s="26">
        <v>9.4736840000000004</v>
      </c>
      <c r="G126" s="26">
        <v>11.929824999999999</v>
      </c>
      <c r="H126" s="26">
        <v>0</v>
      </c>
      <c r="I126" s="26">
        <v>78.596491</v>
      </c>
      <c r="J126" s="26">
        <v>21.403509</v>
      </c>
    </row>
    <row r="127" spans="1:10" x14ac:dyDescent="0.2">
      <c r="A127" s="19" t="s">
        <v>903</v>
      </c>
      <c r="B127" s="20">
        <v>217</v>
      </c>
      <c r="C127" s="26">
        <v>6.9124420000000004</v>
      </c>
      <c r="D127" s="26">
        <v>23.041474999999998</v>
      </c>
      <c r="E127" s="26">
        <v>31.336406</v>
      </c>
      <c r="F127" s="26">
        <v>17.972349999999999</v>
      </c>
      <c r="G127" s="26">
        <v>20.276498</v>
      </c>
      <c r="H127" s="26">
        <v>0.46082899999999999</v>
      </c>
      <c r="I127" s="26">
        <v>61.290323000000001</v>
      </c>
      <c r="J127" s="26">
        <v>38.248848000000002</v>
      </c>
    </row>
    <row r="128" spans="1:10" x14ac:dyDescent="0.2">
      <c r="A128" s="19" t="s">
        <v>904</v>
      </c>
      <c r="B128" s="20">
        <v>142</v>
      </c>
      <c r="C128" s="26">
        <v>4.9295770000000001</v>
      </c>
      <c r="D128" s="26">
        <v>24.647887000000001</v>
      </c>
      <c r="E128" s="26">
        <v>27.464789</v>
      </c>
      <c r="F128" s="26">
        <v>28.169014000000001</v>
      </c>
      <c r="G128" s="26">
        <v>14.788732</v>
      </c>
      <c r="H128" s="26">
        <v>0</v>
      </c>
      <c r="I128" s="26">
        <v>57.042254</v>
      </c>
      <c r="J128" s="26">
        <v>42.957746</v>
      </c>
    </row>
    <row r="129" spans="1:10" x14ac:dyDescent="0.2">
      <c r="A129" s="19" t="s">
        <v>905</v>
      </c>
      <c r="B129" s="20">
        <v>1184</v>
      </c>
      <c r="C129" s="26">
        <v>1.9425680000000001</v>
      </c>
      <c r="D129" s="26">
        <v>7.094595</v>
      </c>
      <c r="E129" s="26">
        <v>12.753378</v>
      </c>
      <c r="F129" s="26">
        <v>17.736485999999999</v>
      </c>
      <c r="G129" s="26">
        <v>60.219594999999998</v>
      </c>
      <c r="H129" s="26">
        <v>0.25337799999999999</v>
      </c>
      <c r="I129" s="26">
        <v>21.790541000000001</v>
      </c>
      <c r="J129" s="26">
        <v>77.956080999999998</v>
      </c>
    </row>
    <row r="130" spans="1:10" x14ac:dyDescent="0.2">
      <c r="A130" s="19" t="s">
        <v>873</v>
      </c>
      <c r="B130" s="20">
        <v>360</v>
      </c>
      <c r="C130" s="26">
        <v>3.6111110000000002</v>
      </c>
      <c r="D130" s="26">
        <v>8.8888890000000007</v>
      </c>
      <c r="E130" s="26">
        <v>13.333333</v>
      </c>
      <c r="F130" s="26">
        <v>17.5</v>
      </c>
      <c r="G130" s="26">
        <v>38.611111000000001</v>
      </c>
      <c r="H130" s="26">
        <v>18.055555999999999</v>
      </c>
      <c r="I130" s="26">
        <v>25.833333</v>
      </c>
      <c r="J130" s="26">
        <v>56.111111000000001</v>
      </c>
    </row>
    <row r="131" spans="1:10" x14ac:dyDescent="0.2">
      <c r="A131" s="18" t="s">
        <v>143</v>
      </c>
      <c r="B131" s="18"/>
      <c r="C131" s="18"/>
      <c r="D131" s="18"/>
      <c r="E131" s="18"/>
      <c r="F131" s="18"/>
      <c r="G131" s="18"/>
      <c r="H131" s="18"/>
      <c r="I131" s="18"/>
      <c r="J131" s="18"/>
    </row>
    <row r="132" spans="1:10" x14ac:dyDescent="0.2">
      <c r="A132" s="21" t="s">
        <v>907</v>
      </c>
      <c r="B132" s="21"/>
      <c r="C132" s="21"/>
      <c r="D132" s="21"/>
      <c r="E132" s="21"/>
      <c r="F132" s="21"/>
      <c r="G132" s="21"/>
      <c r="H132" s="21"/>
      <c r="I132" s="21"/>
      <c r="J132" s="21"/>
    </row>
    <row r="133" spans="1:10" x14ac:dyDescent="0.2">
      <c r="A133" s="19" t="s">
        <v>902</v>
      </c>
      <c r="B133" s="20">
        <v>330</v>
      </c>
      <c r="C133" s="26">
        <v>9.3939389999999996</v>
      </c>
      <c r="D133" s="26">
        <v>24.545455</v>
      </c>
      <c r="E133" s="26">
        <v>23.939394</v>
      </c>
      <c r="F133" s="26">
        <v>19.090909</v>
      </c>
      <c r="G133" s="26">
        <v>22.727273</v>
      </c>
      <c r="H133" s="26">
        <v>0.30303000000000002</v>
      </c>
      <c r="I133" s="26">
        <v>57.878788</v>
      </c>
      <c r="J133" s="26">
        <v>41.818182</v>
      </c>
    </row>
    <row r="134" spans="1:10" x14ac:dyDescent="0.2">
      <c r="A134" s="19" t="s">
        <v>903</v>
      </c>
      <c r="B134" s="20">
        <v>326</v>
      </c>
      <c r="C134" s="26">
        <v>7.6687120000000002</v>
      </c>
      <c r="D134" s="26">
        <v>25.766870999999998</v>
      </c>
      <c r="E134" s="26">
        <v>27.300612999999998</v>
      </c>
      <c r="F134" s="26">
        <v>16.257669</v>
      </c>
      <c r="G134" s="26">
        <v>23.006135</v>
      </c>
      <c r="H134" s="26">
        <v>0</v>
      </c>
      <c r="I134" s="26">
        <v>60.736196</v>
      </c>
      <c r="J134" s="26">
        <v>39.263804</v>
      </c>
    </row>
    <row r="135" spans="1:10" x14ac:dyDescent="0.2">
      <c r="A135" s="19" t="s">
        <v>904</v>
      </c>
      <c r="B135" s="20">
        <v>133</v>
      </c>
      <c r="C135" s="26">
        <v>4.5112779999999999</v>
      </c>
      <c r="D135" s="26">
        <v>25.56391</v>
      </c>
      <c r="E135" s="26">
        <v>32.330826999999999</v>
      </c>
      <c r="F135" s="26">
        <v>21.804511000000002</v>
      </c>
      <c r="G135" s="26">
        <v>15.789474</v>
      </c>
      <c r="H135" s="26">
        <v>0</v>
      </c>
      <c r="I135" s="26">
        <v>62.406014999999996</v>
      </c>
      <c r="J135" s="26">
        <v>37.593985000000004</v>
      </c>
    </row>
    <row r="136" spans="1:10" x14ac:dyDescent="0.2">
      <c r="A136" s="19" t="s">
        <v>905</v>
      </c>
      <c r="B136" s="20">
        <v>1070</v>
      </c>
      <c r="C136" s="26">
        <v>1.4953270000000001</v>
      </c>
      <c r="D136" s="26">
        <v>7.570093</v>
      </c>
      <c r="E136" s="26">
        <v>13.364485999999999</v>
      </c>
      <c r="F136" s="26">
        <v>16.822430000000001</v>
      </c>
      <c r="G136" s="26">
        <v>60.373832</v>
      </c>
      <c r="H136" s="26">
        <v>0.373832</v>
      </c>
      <c r="I136" s="26">
        <v>22.429907</v>
      </c>
      <c r="J136" s="26">
        <v>77.196262000000004</v>
      </c>
    </row>
    <row r="137" spans="1:10" x14ac:dyDescent="0.2">
      <c r="A137" s="19" t="s">
        <v>873</v>
      </c>
      <c r="B137" s="20">
        <v>329</v>
      </c>
      <c r="C137" s="26">
        <v>3.6474160000000002</v>
      </c>
      <c r="D137" s="26">
        <v>8.2066870000000005</v>
      </c>
      <c r="E137" s="26">
        <v>11.550152000000001</v>
      </c>
      <c r="F137" s="26">
        <v>16.413374000000001</v>
      </c>
      <c r="G137" s="26">
        <v>40.729483000000002</v>
      </c>
      <c r="H137" s="26">
        <v>19.452888000000002</v>
      </c>
      <c r="I137" s="26">
        <v>23.404254999999999</v>
      </c>
      <c r="J137" s="26">
        <v>57.142856999999999</v>
      </c>
    </row>
    <row r="138" spans="1:10" x14ac:dyDescent="0.2">
      <c r="A138" s="18" t="s">
        <v>143</v>
      </c>
      <c r="B138" s="18"/>
      <c r="C138" s="18"/>
      <c r="D138" s="18"/>
      <c r="E138" s="18"/>
      <c r="F138" s="18"/>
      <c r="G138" s="18"/>
      <c r="H138" s="18"/>
      <c r="I138" s="18"/>
      <c r="J138" s="18"/>
    </row>
    <row r="139" spans="1:10" x14ac:dyDescent="0.2">
      <c r="A139" s="21" t="s">
        <v>908</v>
      </c>
      <c r="B139" s="21"/>
      <c r="C139" s="21"/>
      <c r="D139" s="21"/>
      <c r="E139" s="21"/>
      <c r="F139" s="21"/>
      <c r="G139" s="21"/>
      <c r="H139" s="21"/>
      <c r="I139" s="21"/>
      <c r="J139" s="21"/>
    </row>
    <row r="140" spans="1:10" x14ac:dyDescent="0.2">
      <c r="A140" s="19" t="s">
        <v>902</v>
      </c>
      <c r="B140" s="20">
        <v>39</v>
      </c>
      <c r="C140" s="26">
        <v>2.5641029999999998</v>
      </c>
      <c r="D140" s="26">
        <v>20.512820999999999</v>
      </c>
      <c r="E140" s="26">
        <v>38.461537999999997</v>
      </c>
      <c r="F140" s="26">
        <v>15.384615</v>
      </c>
      <c r="G140" s="26">
        <v>23.076923000000001</v>
      </c>
      <c r="H140" s="26">
        <v>0</v>
      </c>
      <c r="I140" s="26">
        <v>61.538462000000003</v>
      </c>
      <c r="J140" s="26">
        <v>38.461537999999997</v>
      </c>
    </row>
    <row r="141" spans="1:10" x14ac:dyDescent="0.2">
      <c r="A141" s="19" t="s">
        <v>903</v>
      </c>
      <c r="B141" s="20">
        <v>75</v>
      </c>
      <c r="C141" s="26">
        <v>10.666667</v>
      </c>
      <c r="D141" s="26">
        <v>18.666667</v>
      </c>
      <c r="E141" s="26">
        <v>34.666666999999997</v>
      </c>
      <c r="F141" s="26">
        <v>13.333333</v>
      </c>
      <c r="G141" s="26">
        <v>22.666667</v>
      </c>
      <c r="H141" s="26">
        <v>0</v>
      </c>
      <c r="I141" s="26">
        <v>64</v>
      </c>
      <c r="J141" s="26">
        <v>36</v>
      </c>
    </row>
    <row r="142" spans="1:10" x14ac:dyDescent="0.2">
      <c r="A142" s="19" t="s">
        <v>904</v>
      </c>
      <c r="B142" s="20">
        <v>117</v>
      </c>
      <c r="C142" s="26">
        <v>10.256410000000001</v>
      </c>
      <c r="D142" s="26">
        <v>30.769231000000001</v>
      </c>
      <c r="E142" s="26">
        <v>22.222221999999999</v>
      </c>
      <c r="F142" s="26">
        <v>20.512820999999999</v>
      </c>
      <c r="G142" s="26">
        <v>16.239315999999999</v>
      </c>
      <c r="H142" s="26">
        <v>0</v>
      </c>
      <c r="I142" s="26">
        <v>63.247863000000002</v>
      </c>
      <c r="J142" s="26">
        <v>36.752136999999998</v>
      </c>
    </row>
    <row r="143" spans="1:10" x14ac:dyDescent="0.2">
      <c r="A143" s="19" t="s">
        <v>905</v>
      </c>
      <c r="B143" s="20">
        <v>1288</v>
      </c>
      <c r="C143" s="26">
        <v>3.18323</v>
      </c>
      <c r="D143" s="26">
        <v>13.586957</v>
      </c>
      <c r="E143" s="26">
        <v>16.925466</v>
      </c>
      <c r="F143" s="26">
        <v>15.838509</v>
      </c>
      <c r="G143" s="26">
        <v>50.232919000000003</v>
      </c>
      <c r="H143" s="26">
        <v>0.23291899999999999</v>
      </c>
      <c r="I143" s="26">
        <v>33.695652000000003</v>
      </c>
      <c r="J143" s="26">
        <v>66.071428999999995</v>
      </c>
    </row>
    <row r="144" spans="1:10" x14ac:dyDescent="0.2">
      <c r="A144" s="19" t="s">
        <v>873</v>
      </c>
      <c r="B144" s="20">
        <v>669</v>
      </c>
      <c r="C144" s="26">
        <v>4.1853509999999998</v>
      </c>
      <c r="D144" s="26">
        <v>11.061286000000001</v>
      </c>
      <c r="E144" s="26">
        <v>15.994021</v>
      </c>
      <c r="F144" s="26">
        <v>20.179372000000001</v>
      </c>
      <c r="G144" s="26">
        <v>38.714499000000004</v>
      </c>
      <c r="H144" s="26">
        <v>9.8654709999999994</v>
      </c>
      <c r="I144" s="26">
        <v>31.240658</v>
      </c>
      <c r="J144" s="26">
        <v>58.893870999999997</v>
      </c>
    </row>
    <row r="145" spans="1:10" x14ac:dyDescent="0.2">
      <c r="A145" s="18" t="s">
        <v>909</v>
      </c>
      <c r="B145" s="18"/>
      <c r="C145" s="18"/>
      <c r="D145" s="18"/>
      <c r="E145" s="18"/>
      <c r="F145" s="18"/>
      <c r="G145" s="18"/>
      <c r="H145" s="18"/>
      <c r="I145" s="18"/>
      <c r="J145" s="18"/>
    </row>
    <row r="146" spans="1:10" x14ac:dyDescent="0.2">
      <c r="A146" s="19" t="s">
        <v>910</v>
      </c>
      <c r="B146" s="20">
        <v>541</v>
      </c>
      <c r="C146" s="26">
        <v>5.3604440000000002</v>
      </c>
      <c r="D146" s="26">
        <v>17.190387999999999</v>
      </c>
      <c r="E146" s="26">
        <v>19.038817000000002</v>
      </c>
      <c r="F146" s="26">
        <v>15.526802</v>
      </c>
      <c r="G146" s="26">
        <v>40.295749000000001</v>
      </c>
      <c r="H146" s="26">
        <v>2.5878000000000001</v>
      </c>
      <c r="I146" s="26">
        <v>41.589649000000001</v>
      </c>
      <c r="J146" s="26">
        <v>55.822550999999997</v>
      </c>
    </row>
    <row r="147" spans="1:10" x14ac:dyDescent="0.2">
      <c r="A147" s="19" t="s">
        <v>911</v>
      </c>
      <c r="B147" s="20">
        <v>877</v>
      </c>
      <c r="C147" s="26">
        <v>4.3329529999999998</v>
      </c>
      <c r="D147" s="26">
        <v>14.025086</v>
      </c>
      <c r="E147" s="26">
        <v>16.875713000000001</v>
      </c>
      <c r="F147" s="26">
        <v>17.445837999999998</v>
      </c>
      <c r="G147" s="26">
        <v>42.759407000000003</v>
      </c>
      <c r="H147" s="26">
        <v>4.5610030000000004</v>
      </c>
      <c r="I147" s="26">
        <v>35.233750999999998</v>
      </c>
      <c r="J147" s="26">
        <v>60.205244999999998</v>
      </c>
    </row>
    <row r="148" spans="1:10" x14ac:dyDescent="0.2">
      <c r="A148" s="19" t="s">
        <v>912</v>
      </c>
      <c r="B148" s="20">
        <v>543</v>
      </c>
      <c r="C148" s="26">
        <v>3.4990790000000001</v>
      </c>
      <c r="D148" s="26">
        <v>11.786372</v>
      </c>
      <c r="E148" s="26">
        <v>18.047882000000001</v>
      </c>
      <c r="F148" s="26">
        <v>17.863720000000001</v>
      </c>
      <c r="G148" s="26">
        <v>46.593001999999998</v>
      </c>
      <c r="H148" s="26">
        <v>2.2099449999999998</v>
      </c>
      <c r="I148" s="26">
        <v>33.333333000000003</v>
      </c>
      <c r="J148" s="26">
        <v>64.456721999999999</v>
      </c>
    </row>
    <row r="149" spans="1:10" x14ac:dyDescent="0.2">
      <c r="A149" s="19" t="s">
        <v>913</v>
      </c>
      <c r="B149" s="20">
        <v>227</v>
      </c>
      <c r="C149" s="26">
        <v>1.7621150000000001</v>
      </c>
      <c r="D149" s="26">
        <v>11.894273</v>
      </c>
      <c r="E149" s="26">
        <v>18.942730999999998</v>
      </c>
      <c r="F149" s="26">
        <v>19.823789000000001</v>
      </c>
      <c r="G149" s="26">
        <v>46.255507000000001</v>
      </c>
      <c r="H149" s="26">
        <v>1.3215859999999999</v>
      </c>
      <c r="I149" s="26">
        <v>32.599119000000002</v>
      </c>
      <c r="J149" s="26">
        <v>66.079295000000002</v>
      </c>
    </row>
    <row r="150" spans="1:10" x14ac:dyDescent="0.2">
      <c r="A150" s="18" t="s">
        <v>914</v>
      </c>
      <c r="B150" s="18"/>
      <c r="C150" s="18"/>
      <c r="D150" s="18"/>
      <c r="E150" s="18"/>
      <c r="F150" s="18"/>
      <c r="G150" s="18"/>
      <c r="H150" s="18"/>
      <c r="I150" s="18"/>
      <c r="J150" s="18"/>
    </row>
    <row r="151" spans="1:10" x14ac:dyDescent="0.2">
      <c r="A151" s="19" t="s">
        <v>915</v>
      </c>
      <c r="B151" s="20">
        <v>294</v>
      </c>
      <c r="C151" s="26">
        <v>4.0816330000000001</v>
      </c>
      <c r="D151" s="26">
        <v>14.285714</v>
      </c>
      <c r="E151" s="26">
        <v>15.306122</v>
      </c>
      <c r="F151" s="26">
        <v>19.047619000000001</v>
      </c>
      <c r="G151" s="26">
        <v>44.217686999999998</v>
      </c>
      <c r="H151" s="26">
        <v>3.0612240000000002</v>
      </c>
      <c r="I151" s="26">
        <v>33.673468999999997</v>
      </c>
      <c r="J151" s="26">
        <v>63.265306000000002</v>
      </c>
    </row>
    <row r="152" spans="1:10" x14ac:dyDescent="0.2">
      <c r="A152" s="19" t="s">
        <v>916</v>
      </c>
      <c r="B152" s="20">
        <v>664</v>
      </c>
      <c r="C152" s="26">
        <v>6.1746990000000004</v>
      </c>
      <c r="D152" s="26">
        <v>17.018072</v>
      </c>
      <c r="E152" s="26">
        <v>16.867470000000001</v>
      </c>
      <c r="F152" s="26">
        <v>17.018072</v>
      </c>
      <c r="G152" s="26">
        <v>39.759036000000002</v>
      </c>
      <c r="H152" s="26">
        <v>3.1626509999999999</v>
      </c>
      <c r="I152" s="26">
        <v>40.060240999999998</v>
      </c>
      <c r="J152" s="26">
        <v>56.777107999999998</v>
      </c>
    </row>
    <row r="153" spans="1:10" x14ac:dyDescent="0.2">
      <c r="A153" s="19" t="s">
        <v>917</v>
      </c>
      <c r="B153" s="20">
        <v>421</v>
      </c>
      <c r="C153" s="26">
        <v>3.0878860000000001</v>
      </c>
      <c r="D153" s="26">
        <v>11.163895</v>
      </c>
      <c r="E153" s="26">
        <v>16.864608</v>
      </c>
      <c r="F153" s="26">
        <v>19.239905</v>
      </c>
      <c r="G153" s="26">
        <v>46.555819</v>
      </c>
      <c r="H153" s="26">
        <v>3.0878860000000001</v>
      </c>
      <c r="I153" s="26">
        <v>31.116389999999999</v>
      </c>
      <c r="J153" s="26">
        <v>65.795724000000007</v>
      </c>
    </row>
    <row r="154" spans="1:10" x14ac:dyDescent="0.2">
      <c r="A154" s="19" t="s">
        <v>918</v>
      </c>
      <c r="B154" s="20">
        <v>358</v>
      </c>
      <c r="C154" s="26">
        <v>2.7932959999999998</v>
      </c>
      <c r="D154" s="26">
        <v>15.921787999999999</v>
      </c>
      <c r="E154" s="26">
        <v>20.949721</v>
      </c>
      <c r="F154" s="26">
        <v>15.642458</v>
      </c>
      <c r="G154" s="26">
        <v>42.458100999999999</v>
      </c>
      <c r="H154" s="26">
        <v>2.2346370000000002</v>
      </c>
      <c r="I154" s="26">
        <v>39.664803999999997</v>
      </c>
      <c r="J154" s="26">
        <v>58.100558999999997</v>
      </c>
    </row>
    <row r="155" spans="1:10" x14ac:dyDescent="0.2">
      <c r="A155" s="19" t="s">
        <v>919</v>
      </c>
      <c r="B155" s="20">
        <v>217</v>
      </c>
      <c r="C155" s="26">
        <v>3.225806</v>
      </c>
      <c r="D155" s="26">
        <v>11.059908</v>
      </c>
      <c r="E155" s="26">
        <v>19.815667999999999</v>
      </c>
      <c r="F155" s="26">
        <v>14.746544</v>
      </c>
      <c r="G155" s="26">
        <v>46.082948999999999</v>
      </c>
      <c r="H155" s="26">
        <v>5.0691240000000004</v>
      </c>
      <c r="I155" s="26">
        <v>34.101382000000001</v>
      </c>
      <c r="J155" s="26">
        <v>60.829492999999999</v>
      </c>
    </row>
    <row r="156" spans="1:10" x14ac:dyDescent="0.2">
      <c r="A156" s="22" t="s">
        <v>920</v>
      </c>
      <c r="B156" s="23">
        <v>234</v>
      </c>
      <c r="C156" s="27">
        <v>2.9914529999999999</v>
      </c>
      <c r="D156" s="27">
        <v>10.256410000000001</v>
      </c>
      <c r="E156" s="27">
        <v>19.65812</v>
      </c>
      <c r="F156" s="27">
        <v>17.521367999999999</v>
      </c>
      <c r="G156" s="27">
        <v>46.581197000000003</v>
      </c>
      <c r="H156" s="27">
        <v>2.9914529999999999</v>
      </c>
      <c r="I156" s="27">
        <v>32.905982999999999</v>
      </c>
      <c r="J156" s="27">
        <v>64.102564000000001</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E7D5D8-7C81-4134-8E1A-33FD79A07746}">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HYPERLINK("#'目次'!B16","[10]")</f>
        <v>[10]</v>
      </c>
      <c r="B2" s="24" t="s">
        <v>352</v>
      </c>
    </row>
    <row r="3" spans="1:9" x14ac:dyDescent="0.2">
      <c r="A3" s="9" t="s">
        <v>126</v>
      </c>
      <c r="B3" s="12" t="s">
        <v>158</v>
      </c>
    </row>
    <row r="4" spans="1:9" x14ac:dyDescent="0.2">
      <c r="A4" s="9" t="s">
        <v>126</v>
      </c>
      <c r="B4" s="12" t="s">
        <v>159</v>
      </c>
    </row>
    <row r="5" spans="1:9" x14ac:dyDescent="0.2">
      <c r="A5" s="9" t="s">
        <v>126</v>
      </c>
      <c r="B5" s="12" t="s">
        <v>160</v>
      </c>
    </row>
    <row r="6" spans="1:9" s="15" customFormat="1" ht="25" x14ac:dyDescent="0.2">
      <c r="A6" s="13" t="s">
        <v>126</v>
      </c>
      <c r="B6" s="14" t="s">
        <v>831</v>
      </c>
      <c r="C6" s="14" t="s">
        <v>902</v>
      </c>
      <c r="D6" s="14" t="s">
        <v>903</v>
      </c>
      <c r="E6" s="14" t="s">
        <v>904</v>
      </c>
      <c r="F6" s="14" t="s">
        <v>905</v>
      </c>
      <c r="G6" s="14" t="s">
        <v>873</v>
      </c>
      <c r="H6" s="14" t="s">
        <v>925</v>
      </c>
      <c r="I6" s="14" t="s">
        <v>926</v>
      </c>
    </row>
    <row r="7" spans="1:9" x14ac:dyDescent="0.2">
      <c r="A7" s="16" t="s">
        <v>845</v>
      </c>
      <c r="B7" s="17">
        <v>2188</v>
      </c>
      <c r="C7" s="25">
        <v>24.954295999999999</v>
      </c>
      <c r="D7" s="25">
        <v>24.268739</v>
      </c>
      <c r="E7" s="25">
        <v>9.3692869999999999</v>
      </c>
      <c r="F7" s="25">
        <v>34.826324999999997</v>
      </c>
      <c r="G7" s="25">
        <v>6.581353</v>
      </c>
      <c r="H7" s="25">
        <v>49.223035000000003</v>
      </c>
      <c r="I7" s="25">
        <v>44.195611999999997</v>
      </c>
    </row>
    <row r="8" spans="1:9" x14ac:dyDescent="0.2">
      <c r="A8" s="18" t="s">
        <v>846</v>
      </c>
      <c r="B8" s="18"/>
      <c r="C8" s="18"/>
      <c r="D8" s="18"/>
      <c r="E8" s="18"/>
      <c r="F8" s="18"/>
      <c r="G8" s="18"/>
      <c r="H8" s="18"/>
      <c r="I8" s="18"/>
    </row>
    <row r="9" spans="1:9" x14ac:dyDescent="0.2">
      <c r="A9" s="19" t="s">
        <v>847</v>
      </c>
      <c r="B9" s="20">
        <v>1092</v>
      </c>
      <c r="C9" s="26">
        <v>26.831502</v>
      </c>
      <c r="D9" s="26">
        <v>23.260072999999998</v>
      </c>
      <c r="E9" s="26">
        <v>10.43956</v>
      </c>
      <c r="F9" s="26">
        <v>32.692307999999997</v>
      </c>
      <c r="G9" s="26">
        <v>6.7765570000000004</v>
      </c>
      <c r="H9" s="26">
        <v>50.091574999999999</v>
      </c>
      <c r="I9" s="26">
        <v>43.131867999999997</v>
      </c>
    </row>
    <row r="10" spans="1:9" x14ac:dyDescent="0.2">
      <c r="A10" s="19" t="s">
        <v>848</v>
      </c>
      <c r="B10" s="20">
        <v>1095</v>
      </c>
      <c r="C10" s="26">
        <v>23.013698999999999</v>
      </c>
      <c r="D10" s="26">
        <v>25.296804000000002</v>
      </c>
      <c r="E10" s="26">
        <v>8.3105019999999996</v>
      </c>
      <c r="F10" s="26">
        <v>36.986300999999997</v>
      </c>
      <c r="G10" s="26">
        <v>6.3926939999999997</v>
      </c>
      <c r="H10" s="26">
        <v>48.310502</v>
      </c>
      <c r="I10" s="26">
        <v>45.296804000000002</v>
      </c>
    </row>
    <row r="11" spans="1:9" x14ac:dyDescent="0.2">
      <c r="A11" s="19" t="s">
        <v>849</v>
      </c>
      <c r="B11" s="20">
        <v>1</v>
      </c>
      <c r="C11" s="26">
        <v>100</v>
      </c>
      <c r="D11" s="26">
        <v>0</v>
      </c>
      <c r="E11" s="26">
        <v>0</v>
      </c>
      <c r="F11" s="26">
        <v>0</v>
      </c>
      <c r="G11" s="26">
        <v>0</v>
      </c>
      <c r="H11" s="26">
        <v>100</v>
      </c>
      <c r="I11" s="26">
        <v>0</v>
      </c>
    </row>
    <row r="12" spans="1:9" x14ac:dyDescent="0.2">
      <c r="A12" s="18" t="s">
        <v>850</v>
      </c>
      <c r="B12" s="18"/>
      <c r="C12" s="18"/>
      <c r="D12" s="18"/>
      <c r="E12" s="18"/>
      <c r="F12" s="18"/>
      <c r="G12" s="18"/>
      <c r="H12" s="18"/>
      <c r="I12" s="18"/>
    </row>
    <row r="13" spans="1:9" x14ac:dyDescent="0.2">
      <c r="A13" s="19" t="s">
        <v>851</v>
      </c>
      <c r="B13" s="20">
        <v>387</v>
      </c>
      <c r="C13" s="26">
        <v>37.467700000000001</v>
      </c>
      <c r="D13" s="26">
        <v>29.457363999999998</v>
      </c>
      <c r="E13" s="26">
        <v>12.144703</v>
      </c>
      <c r="F13" s="26">
        <v>16.279070000000001</v>
      </c>
      <c r="G13" s="26">
        <v>4.6511630000000004</v>
      </c>
      <c r="H13" s="26">
        <v>66.925065000000004</v>
      </c>
      <c r="I13" s="26">
        <v>28.423773000000001</v>
      </c>
    </row>
    <row r="14" spans="1:9" x14ac:dyDescent="0.2">
      <c r="A14" s="19" t="s">
        <v>852</v>
      </c>
      <c r="B14" s="20">
        <v>432</v>
      </c>
      <c r="C14" s="26">
        <v>32.638888999999999</v>
      </c>
      <c r="D14" s="26">
        <v>27.777778000000001</v>
      </c>
      <c r="E14" s="26">
        <v>10.416667</v>
      </c>
      <c r="F14" s="26">
        <v>23.379629999999999</v>
      </c>
      <c r="G14" s="26">
        <v>5.7870369999999998</v>
      </c>
      <c r="H14" s="26">
        <v>60.416666999999997</v>
      </c>
      <c r="I14" s="26">
        <v>33.796295999999998</v>
      </c>
    </row>
    <row r="15" spans="1:9" x14ac:dyDescent="0.2">
      <c r="A15" s="19" t="s">
        <v>853</v>
      </c>
      <c r="B15" s="20">
        <v>449</v>
      </c>
      <c r="C15" s="26">
        <v>24.721603999999999</v>
      </c>
      <c r="D15" s="26">
        <v>27.616927</v>
      </c>
      <c r="E15" s="26">
        <v>11.358575</v>
      </c>
      <c r="F15" s="26">
        <v>30.957684</v>
      </c>
      <c r="G15" s="26">
        <v>5.3452120000000001</v>
      </c>
      <c r="H15" s="26">
        <v>52.338529999999999</v>
      </c>
      <c r="I15" s="26">
        <v>42.316257999999998</v>
      </c>
    </row>
    <row r="16" spans="1:9" x14ac:dyDescent="0.2">
      <c r="A16" s="19" t="s">
        <v>854</v>
      </c>
      <c r="B16" s="20">
        <v>427</v>
      </c>
      <c r="C16" s="26">
        <v>20.843091000000001</v>
      </c>
      <c r="D16" s="26">
        <v>25.058547999999998</v>
      </c>
      <c r="E16" s="26">
        <v>7.2599530000000003</v>
      </c>
      <c r="F16" s="26">
        <v>40.046838000000001</v>
      </c>
      <c r="G16" s="26">
        <v>6.791569</v>
      </c>
      <c r="H16" s="26">
        <v>45.901639000000003</v>
      </c>
      <c r="I16" s="26">
        <v>47.306792000000002</v>
      </c>
    </row>
    <row r="17" spans="1:9" x14ac:dyDescent="0.2">
      <c r="A17" s="19" t="s">
        <v>855</v>
      </c>
      <c r="B17" s="20">
        <v>274</v>
      </c>
      <c r="C17" s="26">
        <v>16.423358</v>
      </c>
      <c r="D17" s="26">
        <v>17.153285</v>
      </c>
      <c r="E17" s="26">
        <v>6.9343070000000004</v>
      </c>
      <c r="F17" s="26">
        <v>49.270072999999996</v>
      </c>
      <c r="G17" s="26">
        <v>10.218978</v>
      </c>
      <c r="H17" s="26">
        <v>33.576642</v>
      </c>
      <c r="I17" s="26">
        <v>56.20438</v>
      </c>
    </row>
    <row r="18" spans="1:9" x14ac:dyDescent="0.2">
      <c r="A18" s="19" t="s">
        <v>856</v>
      </c>
      <c r="B18" s="20">
        <v>137</v>
      </c>
      <c r="C18" s="26">
        <v>8.0291969999999999</v>
      </c>
      <c r="D18" s="26">
        <v>11.678832</v>
      </c>
      <c r="E18" s="26">
        <v>5.8394159999999999</v>
      </c>
      <c r="F18" s="26">
        <v>64.233576999999997</v>
      </c>
      <c r="G18" s="26">
        <v>10.218978</v>
      </c>
      <c r="H18" s="26">
        <v>19.708029</v>
      </c>
      <c r="I18" s="26">
        <v>70.072992999999997</v>
      </c>
    </row>
    <row r="19" spans="1:9" x14ac:dyDescent="0.2">
      <c r="A19" s="19" t="s">
        <v>857</v>
      </c>
      <c r="B19" s="20">
        <v>71</v>
      </c>
      <c r="C19" s="26">
        <v>5.6338030000000003</v>
      </c>
      <c r="D19" s="26">
        <v>4.225352</v>
      </c>
      <c r="E19" s="26">
        <v>5.6338030000000003</v>
      </c>
      <c r="F19" s="26">
        <v>76.056337999999997</v>
      </c>
      <c r="G19" s="26">
        <v>8.450704</v>
      </c>
      <c r="H19" s="26">
        <v>9.8591549999999994</v>
      </c>
      <c r="I19" s="26">
        <v>81.690140999999997</v>
      </c>
    </row>
    <row r="20" spans="1:9" x14ac:dyDescent="0.2">
      <c r="A20" s="19" t="s">
        <v>858</v>
      </c>
      <c r="B20" s="20">
        <v>11</v>
      </c>
      <c r="C20" s="26">
        <v>0</v>
      </c>
      <c r="D20" s="26">
        <v>0</v>
      </c>
      <c r="E20" s="26">
        <v>0</v>
      </c>
      <c r="F20" s="26">
        <v>100</v>
      </c>
      <c r="G20" s="26">
        <v>0</v>
      </c>
      <c r="H20" s="26">
        <v>0</v>
      </c>
      <c r="I20" s="26">
        <v>100</v>
      </c>
    </row>
    <row r="21" spans="1:9" x14ac:dyDescent="0.2">
      <c r="A21" s="19" t="s">
        <v>859</v>
      </c>
      <c r="B21" s="20">
        <v>881</v>
      </c>
      <c r="C21" s="26">
        <v>28.603859</v>
      </c>
      <c r="D21" s="26">
        <v>27.695799999999998</v>
      </c>
      <c r="E21" s="26">
        <v>10.896708</v>
      </c>
      <c r="F21" s="26">
        <v>27.241771</v>
      </c>
      <c r="G21" s="26">
        <v>5.5618619999999996</v>
      </c>
      <c r="H21" s="26">
        <v>56.299658999999998</v>
      </c>
      <c r="I21" s="26">
        <v>38.138478999999997</v>
      </c>
    </row>
    <row r="22" spans="1:9" x14ac:dyDescent="0.2">
      <c r="A22" s="19" t="s">
        <v>860</v>
      </c>
      <c r="B22" s="20">
        <v>701</v>
      </c>
      <c r="C22" s="26">
        <v>19.115549000000001</v>
      </c>
      <c r="D22" s="26">
        <v>21.968616000000001</v>
      </c>
      <c r="E22" s="26">
        <v>7.1326679999999998</v>
      </c>
      <c r="F22" s="26">
        <v>43.651926000000003</v>
      </c>
      <c r="G22" s="26">
        <v>8.1312409999999993</v>
      </c>
      <c r="H22" s="26">
        <v>41.084164999999999</v>
      </c>
      <c r="I22" s="26">
        <v>50.784593000000001</v>
      </c>
    </row>
    <row r="23" spans="1:9" x14ac:dyDescent="0.2">
      <c r="A23" s="19" t="s">
        <v>861</v>
      </c>
      <c r="B23" s="20">
        <v>1801</v>
      </c>
      <c r="C23" s="26">
        <v>22.265408000000001</v>
      </c>
      <c r="D23" s="26">
        <v>23.153803</v>
      </c>
      <c r="E23" s="26">
        <v>8.7729040000000005</v>
      </c>
      <c r="F23" s="26">
        <v>38.811771</v>
      </c>
      <c r="G23" s="26">
        <v>6.9961130000000002</v>
      </c>
      <c r="H23" s="26">
        <v>45.419212000000002</v>
      </c>
      <c r="I23" s="26">
        <v>47.584674999999997</v>
      </c>
    </row>
    <row r="24" spans="1:9" x14ac:dyDescent="0.2">
      <c r="A24" s="19" t="s">
        <v>862</v>
      </c>
      <c r="B24" s="20">
        <v>920</v>
      </c>
      <c r="C24" s="26">
        <v>16.195651999999999</v>
      </c>
      <c r="D24" s="26">
        <v>18.804348000000001</v>
      </c>
      <c r="E24" s="26">
        <v>6.7391300000000003</v>
      </c>
      <c r="F24" s="26">
        <v>49.891303999999998</v>
      </c>
      <c r="G24" s="26">
        <v>8.3695649999999997</v>
      </c>
      <c r="H24" s="26">
        <v>35</v>
      </c>
      <c r="I24" s="26">
        <v>56.630434999999999</v>
      </c>
    </row>
    <row r="25" spans="1:9" x14ac:dyDescent="0.2">
      <c r="A25" s="19" t="s">
        <v>863</v>
      </c>
      <c r="B25" s="20">
        <v>219</v>
      </c>
      <c r="C25" s="26">
        <v>6.8493149999999998</v>
      </c>
      <c r="D25" s="26">
        <v>8.6757989999999996</v>
      </c>
      <c r="E25" s="26">
        <v>5.4794520000000002</v>
      </c>
      <c r="F25" s="26">
        <v>69.863014000000007</v>
      </c>
      <c r="G25" s="26">
        <v>9.1324199999999998</v>
      </c>
      <c r="H25" s="26">
        <v>15.525114</v>
      </c>
      <c r="I25" s="26">
        <v>75.342466000000002</v>
      </c>
    </row>
    <row r="26" spans="1:9" x14ac:dyDescent="0.2">
      <c r="A26" s="18" t="s">
        <v>864</v>
      </c>
      <c r="B26" s="17">
        <v>208</v>
      </c>
      <c r="C26" s="25">
        <v>34.134614999999997</v>
      </c>
      <c r="D26" s="25">
        <v>29.807691999999999</v>
      </c>
      <c r="E26" s="25">
        <v>13.942308000000001</v>
      </c>
      <c r="F26" s="25">
        <v>17.307691999999999</v>
      </c>
      <c r="G26" s="25">
        <v>4.8076920000000003</v>
      </c>
      <c r="H26" s="25">
        <v>63.942307999999997</v>
      </c>
      <c r="I26" s="25">
        <v>31.25</v>
      </c>
    </row>
    <row r="27" spans="1:9" x14ac:dyDescent="0.2">
      <c r="A27" s="19" t="s">
        <v>852</v>
      </c>
      <c r="B27" s="20">
        <v>220</v>
      </c>
      <c r="C27" s="26">
        <v>35</v>
      </c>
      <c r="D27" s="26">
        <v>24.090909</v>
      </c>
      <c r="E27" s="26">
        <v>11.363636</v>
      </c>
      <c r="F27" s="26">
        <v>24.545455</v>
      </c>
      <c r="G27" s="26">
        <v>5</v>
      </c>
      <c r="H27" s="26">
        <v>59.090909000000003</v>
      </c>
      <c r="I27" s="26">
        <v>35.909090999999997</v>
      </c>
    </row>
    <row r="28" spans="1:9" x14ac:dyDescent="0.2">
      <c r="A28" s="19" t="s">
        <v>853</v>
      </c>
      <c r="B28" s="20">
        <v>226</v>
      </c>
      <c r="C28" s="26">
        <v>27.433627999999999</v>
      </c>
      <c r="D28" s="26">
        <v>24.778760999999999</v>
      </c>
      <c r="E28" s="26">
        <v>12.831858</v>
      </c>
      <c r="F28" s="26">
        <v>27.876106</v>
      </c>
      <c r="G28" s="26">
        <v>7.0796460000000003</v>
      </c>
      <c r="H28" s="26">
        <v>52.212389000000002</v>
      </c>
      <c r="I28" s="26">
        <v>40.707965000000002</v>
      </c>
    </row>
    <row r="29" spans="1:9" x14ac:dyDescent="0.2">
      <c r="A29" s="19" t="s">
        <v>854</v>
      </c>
      <c r="B29" s="20">
        <v>211</v>
      </c>
      <c r="C29" s="26">
        <v>23.222749</v>
      </c>
      <c r="D29" s="26">
        <v>22.274882000000002</v>
      </c>
      <c r="E29" s="26">
        <v>7.5829380000000004</v>
      </c>
      <c r="F29" s="26">
        <v>39.336492999999997</v>
      </c>
      <c r="G29" s="26">
        <v>7.5829380000000004</v>
      </c>
      <c r="H29" s="26">
        <v>45.497630000000001</v>
      </c>
      <c r="I29" s="26">
        <v>46.919431000000003</v>
      </c>
    </row>
    <row r="30" spans="1:9" x14ac:dyDescent="0.2">
      <c r="A30" s="19" t="s">
        <v>855</v>
      </c>
      <c r="B30" s="20">
        <v>134</v>
      </c>
      <c r="C30" s="26">
        <v>19.402985000000001</v>
      </c>
      <c r="D30" s="26">
        <v>17.910447999999999</v>
      </c>
      <c r="E30" s="26">
        <v>5.9701490000000002</v>
      </c>
      <c r="F30" s="26">
        <v>47.761194000000003</v>
      </c>
      <c r="G30" s="26">
        <v>8.9552239999999994</v>
      </c>
      <c r="H30" s="26">
        <v>37.313433000000003</v>
      </c>
      <c r="I30" s="26">
        <v>53.731343000000003</v>
      </c>
    </row>
    <row r="31" spans="1:9" x14ac:dyDescent="0.2">
      <c r="A31" s="19" t="s">
        <v>856</v>
      </c>
      <c r="B31" s="20">
        <v>65</v>
      </c>
      <c r="C31" s="26">
        <v>9.2307690000000004</v>
      </c>
      <c r="D31" s="26">
        <v>15.384615</v>
      </c>
      <c r="E31" s="26">
        <v>9.2307690000000004</v>
      </c>
      <c r="F31" s="26">
        <v>56.923076999999999</v>
      </c>
      <c r="G31" s="26">
        <v>9.2307690000000004</v>
      </c>
      <c r="H31" s="26">
        <v>24.615385</v>
      </c>
      <c r="I31" s="26">
        <v>66.153846000000001</v>
      </c>
    </row>
    <row r="32" spans="1:9" x14ac:dyDescent="0.2">
      <c r="A32" s="19" t="s">
        <v>857</v>
      </c>
      <c r="B32" s="20">
        <v>25</v>
      </c>
      <c r="C32" s="26">
        <v>8</v>
      </c>
      <c r="D32" s="26">
        <v>8</v>
      </c>
      <c r="E32" s="26">
        <v>4</v>
      </c>
      <c r="F32" s="26">
        <v>68</v>
      </c>
      <c r="G32" s="26">
        <v>12</v>
      </c>
      <c r="H32" s="26">
        <v>16</v>
      </c>
      <c r="I32" s="26">
        <v>72</v>
      </c>
    </row>
    <row r="33" spans="1:9" x14ac:dyDescent="0.2">
      <c r="A33" s="19" t="s">
        <v>858</v>
      </c>
      <c r="B33" s="20">
        <v>3</v>
      </c>
      <c r="C33" s="26">
        <v>0</v>
      </c>
      <c r="D33" s="26">
        <v>0</v>
      </c>
      <c r="E33" s="26">
        <v>0</v>
      </c>
      <c r="F33" s="26">
        <v>100</v>
      </c>
      <c r="G33" s="26">
        <v>0</v>
      </c>
      <c r="H33" s="26">
        <v>0</v>
      </c>
      <c r="I33" s="26">
        <v>100</v>
      </c>
    </row>
    <row r="34" spans="1:9" x14ac:dyDescent="0.2">
      <c r="A34" s="19" t="s">
        <v>859</v>
      </c>
      <c r="B34" s="20">
        <v>446</v>
      </c>
      <c r="C34" s="26">
        <v>31.165918999999999</v>
      </c>
      <c r="D34" s="26">
        <v>24.439461999999999</v>
      </c>
      <c r="E34" s="26">
        <v>12.107623</v>
      </c>
      <c r="F34" s="26">
        <v>26.233184000000001</v>
      </c>
      <c r="G34" s="26">
        <v>6.0538119999999997</v>
      </c>
      <c r="H34" s="26">
        <v>55.605381000000001</v>
      </c>
      <c r="I34" s="26">
        <v>38.340806999999998</v>
      </c>
    </row>
    <row r="35" spans="1:9" x14ac:dyDescent="0.2">
      <c r="A35" s="19" t="s">
        <v>860</v>
      </c>
      <c r="B35" s="20">
        <v>345</v>
      </c>
      <c r="C35" s="26">
        <v>21.739129999999999</v>
      </c>
      <c r="D35" s="26">
        <v>20.579709999999999</v>
      </c>
      <c r="E35" s="26">
        <v>6.9565219999999997</v>
      </c>
      <c r="F35" s="26">
        <v>42.608696000000002</v>
      </c>
      <c r="G35" s="26">
        <v>8.1159420000000004</v>
      </c>
      <c r="H35" s="26">
        <v>42.318840999999999</v>
      </c>
      <c r="I35" s="26">
        <v>49.565216999999997</v>
      </c>
    </row>
    <row r="36" spans="1:9" x14ac:dyDescent="0.2">
      <c r="A36" s="19" t="s">
        <v>861</v>
      </c>
      <c r="B36" s="20">
        <v>884</v>
      </c>
      <c r="C36" s="26">
        <v>25.113122000000001</v>
      </c>
      <c r="D36" s="26">
        <v>21.719456999999998</v>
      </c>
      <c r="E36" s="26">
        <v>9.6153849999999998</v>
      </c>
      <c r="F36" s="26">
        <v>36.312216999999997</v>
      </c>
      <c r="G36" s="26">
        <v>7.2398189999999998</v>
      </c>
      <c r="H36" s="26">
        <v>46.832579000000003</v>
      </c>
      <c r="I36" s="26">
        <v>45.927602</v>
      </c>
    </row>
    <row r="37" spans="1:9" x14ac:dyDescent="0.2">
      <c r="A37" s="19" t="s">
        <v>862</v>
      </c>
      <c r="B37" s="20">
        <v>438</v>
      </c>
      <c r="C37" s="26">
        <v>18.949771999999999</v>
      </c>
      <c r="D37" s="26">
        <v>18.949771999999999</v>
      </c>
      <c r="E37" s="26">
        <v>7.0776260000000004</v>
      </c>
      <c r="F37" s="26">
        <v>46.575341999999999</v>
      </c>
      <c r="G37" s="26">
        <v>8.4474889999999991</v>
      </c>
      <c r="H37" s="26">
        <v>37.899543000000001</v>
      </c>
      <c r="I37" s="26">
        <v>53.652968000000001</v>
      </c>
    </row>
    <row r="38" spans="1:9" x14ac:dyDescent="0.2">
      <c r="A38" s="19" t="s">
        <v>863</v>
      </c>
      <c r="B38" s="20">
        <v>93</v>
      </c>
      <c r="C38" s="26">
        <v>8.6021509999999992</v>
      </c>
      <c r="D38" s="26">
        <v>12.903226</v>
      </c>
      <c r="E38" s="26">
        <v>7.5268819999999996</v>
      </c>
      <c r="F38" s="26">
        <v>61.290323000000001</v>
      </c>
      <c r="G38" s="26">
        <v>9.6774190000000004</v>
      </c>
      <c r="H38" s="26">
        <v>21.505375999999998</v>
      </c>
      <c r="I38" s="26">
        <v>68.817204000000004</v>
      </c>
    </row>
    <row r="39" spans="1:9" x14ac:dyDescent="0.2">
      <c r="A39" s="18" t="s">
        <v>865</v>
      </c>
      <c r="B39" s="17">
        <v>178</v>
      </c>
      <c r="C39" s="25">
        <v>41.011235999999997</v>
      </c>
      <c r="D39" s="25">
        <v>29.213483</v>
      </c>
      <c r="E39" s="25">
        <v>10.112360000000001</v>
      </c>
      <c r="F39" s="25">
        <v>15.168539000000001</v>
      </c>
      <c r="G39" s="25">
        <v>4.4943819999999999</v>
      </c>
      <c r="H39" s="25">
        <v>70.224718999999993</v>
      </c>
      <c r="I39" s="25">
        <v>25.280899000000002</v>
      </c>
    </row>
    <row r="40" spans="1:9" x14ac:dyDescent="0.2">
      <c r="A40" s="19" t="s">
        <v>852</v>
      </c>
      <c r="B40" s="20">
        <v>212</v>
      </c>
      <c r="C40" s="26">
        <v>30.188679</v>
      </c>
      <c r="D40" s="26">
        <v>31.603774000000001</v>
      </c>
      <c r="E40" s="26">
        <v>9.4339619999999993</v>
      </c>
      <c r="F40" s="26">
        <v>22.169810999999999</v>
      </c>
      <c r="G40" s="26">
        <v>6.6037739999999996</v>
      </c>
      <c r="H40" s="26">
        <v>61.792453000000002</v>
      </c>
      <c r="I40" s="26">
        <v>31.603774000000001</v>
      </c>
    </row>
    <row r="41" spans="1:9" x14ac:dyDescent="0.2">
      <c r="A41" s="19" t="s">
        <v>853</v>
      </c>
      <c r="B41" s="20">
        <v>223</v>
      </c>
      <c r="C41" s="26">
        <v>21.973094</v>
      </c>
      <c r="D41" s="26">
        <v>30.493274</v>
      </c>
      <c r="E41" s="26">
        <v>9.8654709999999994</v>
      </c>
      <c r="F41" s="26">
        <v>34.080717</v>
      </c>
      <c r="G41" s="26">
        <v>3.5874440000000001</v>
      </c>
      <c r="H41" s="26">
        <v>52.466368000000003</v>
      </c>
      <c r="I41" s="26">
        <v>43.946187999999999</v>
      </c>
    </row>
    <row r="42" spans="1:9" x14ac:dyDescent="0.2">
      <c r="A42" s="19" t="s">
        <v>854</v>
      </c>
      <c r="B42" s="20">
        <v>216</v>
      </c>
      <c r="C42" s="26">
        <v>18.518519000000001</v>
      </c>
      <c r="D42" s="26">
        <v>27.777778000000001</v>
      </c>
      <c r="E42" s="26">
        <v>6.9444439999999998</v>
      </c>
      <c r="F42" s="26">
        <v>40.740741</v>
      </c>
      <c r="G42" s="26">
        <v>6.0185190000000004</v>
      </c>
      <c r="H42" s="26">
        <v>46.296295999999998</v>
      </c>
      <c r="I42" s="26">
        <v>47.685184999999997</v>
      </c>
    </row>
    <row r="43" spans="1:9" x14ac:dyDescent="0.2">
      <c r="A43" s="19" t="s">
        <v>855</v>
      </c>
      <c r="B43" s="20">
        <v>140</v>
      </c>
      <c r="C43" s="26">
        <v>13.571429</v>
      </c>
      <c r="D43" s="26">
        <v>16.428571000000002</v>
      </c>
      <c r="E43" s="26">
        <v>7.8571429999999998</v>
      </c>
      <c r="F43" s="26">
        <v>50.714286000000001</v>
      </c>
      <c r="G43" s="26">
        <v>11.428571</v>
      </c>
      <c r="H43" s="26">
        <v>30</v>
      </c>
      <c r="I43" s="26">
        <v>58.571429000000002</v>
      </c>
    </row>
    <row r="44" spans="1:9" x14ac:dyDescent="0.2">
      <c r="A44" s="19" t="s">
        <v>856</v>
      </c>
      <c r="B44" s="20">
        <v>72</v>
      </c>
      <c r="C44" s="26">
        <v>6.9444439999999998</v>
      </c>
      <c r="D44" s="26">
        <v>8.3333329999999997</v>
      </c>
      <c r="E44" s="26">
        <v>2.7777780000000001</v>
      </c>
      <c r="F44" s="26">
        <v>70.833332999999996</v>
      </c>
      <c r="G44" s="26">
        <v>11.111110999999999</v>
      </c>
      <c r="H44" s="26">
        <v>15.277778</v>
      </c>
      <c r="I44" s="26">
        <v>73.611110999999994</v>
      </c>
    </row>
    <row r="45" spans="1:9" x14ac:dyDescent="0.2">
      <c r="A45" s="19" t="s">
        <v>857</v>
      </c>
      <c r="B45" s="20">
        <v>46</v>
      </c>
      <c r="C45" s="26">
        <v>4.3478260000000004</v>
      </c>
      <c r="D45" s="26">
        <v>2.1739130000000002</v>
      </c>
      <c r="E45" s="26">
        <v>6.5217390000000002</v>
      </c>
      <c r="F45" s="26">
        <v>80.434782999999996</v>
      </c>
      <c r="G45" s="26">
        <v>6.5217390000000002</v>
      </c>
      <c r="H45" s="26">
        <v>6.5217390000000002</v>
      </c>
      <c r="I45" s="26">
        <v>86.956522000000007</v>
      </c>
    </row>
    <row r="46" spans="1:9" x14ac:dyDescent="0.2">
      <c r="A46" s="19" t="s">
        <v>858</v>
      </c>
      <c r="B46" s="20">
        <v>8</v>
      </c>
      <c r="C46" s="26">
        <v>0</v>
      </c>
      <c r="D46" s="26">
        <v>0</v>
      </c>
      <c r="E46" s="26">
        <v>0</v>
      </c>
      <c r="F46" s="26">
        <v>100</v>
      </c>
      <c r="G46" s="26">
        <v>0</v>
      </c>
      <c r="H46" s="26">
        <v>0</v>
      </c>
      <c r="I46" s="26">
        <v>100</v>
      </c>
    </row>
    <row r="47" spans="1:9" x14ac:dyDescent="0.2">
      <c r="A47" s="19" t="s">
        <v>859</v>
      </c>
      <c r="B47" s="20">
        <v>435</v>
      </c>
      <c r="C47" s="26">
        <v>25.977011000000001</v>
      </c>
      <c r="D47" s="26">
        <v>31.034483000000002</v>
      </c>
      <c r="E47" s="26">
        <v>9.6551720000000003</v>
      </c>
      <c r="F47" s="26">
        <v>28.275862</v>
      </c>
      <c r="G47" s="26">
        <v>5.0574709999999996</v>
      </c>
      <c r="H47" s="26">
        <v>57.011493999999999</v>
      </c>
      <c r="I47" s="26">
        <v>37.931033999999997</v>
      </c>
    </row>
    <row r="48" spans="1:9" x14ac:dyDescent="0.2">
      <c r="A48" s="19" t="s">
        <v>860</v>
      </c>
      <c r="B48" s="20">
        <v>356</v>
      </c>
      <c r="C48" s="26">
        <v>16.573034</v>
      </c>
      <c r="D48" s="26">
        <v>23.314606999999999</v>
      </c>
      <c r="E48" s="26">
        <v>7.3033710000000003</v>
      </c>
      <c r="F48" s="26">
        <v>44.662920999999997</v>
      </c>
      <c r="G48" s="26">
        <v>8.1460670000000004</v>
      </c>
      <c r="H48" s="26">
        <v>39.887639999999998</v>
      </c>
      <c r="I48" s="26">
        <v>51.966292000000003</v>
      </c>
    </row>
    <row r="49" spans="1:9" x14ac:dyDescent="0.2">
      <c r="A49" s="19" t="s">
        <v>861</v>
      </c>
      <c r="B49" s="20">
        <v>917</v>
      </c>
      <c r="C49" s="26">
        <v>19.520174000000001</v>
      </c>
      <c r="D49" s="26">
        <v>24.536532000000001</v>
      </c>
      <c r="E49" s="26">
        <v>7.9607419999999998</v>
      </c>
      <c r="F49" s="26">
        <v>41.221373999999997</v>
      </c>
      <c r="G49" s="26">
        <v>6.7611780000000001</v>
      </c>
      <c r="H49" s="26">
        <v>44.056707000000003</v>
      </c>
      <c r="I49" s="26">
        <v>49.182116000000001</v>
      </c>
    </row>
    <row r="50" spans="1:9" x14ac:dyDescent="0.2">
      <c r="A50" s="19" t="s">
        <v>862</v>
      </c>
      <c r="B50" s="20">
        <v>482</v>
      </c>
      <c r="C50" s="26">
        <v>13.692945999999999</v>
      </c>
      <c r="D50" s="26">
        <v>18.672198999999999</v>
      </c>
      <c r="E50" s="26">
        <v>6.4315350000000002</v>
      </c>
      <c r="F50" s="26">
        <v>52.904564000000001</v>
      </c>
      <c r="G50" s="26">
        <v>8.2987549999999999</v>
      </c>
      <c r="H50" s="26">
        <v>32.365144999999998</v>
      </c>
      <c r="I50" s="26">
        <v>59.336100000000002</v>
      </c>
    </row>
    <row r="51" spans="1:9" x14ac:dyDescent="0.2">
      <c r="A51" s="19" t="s">
        <v>863</v>
      </c>
      <c r="B51" s="20">
        <v>126</v>
      </c>
      <c r="C51" s="26">
        <v>5.5555560000000002</v>
      </c>
      <c r="D51" s="26">
        <v>5.5555560000000002</v>
      </c>
      <c r="E51" s="26">
        <v>3.9682539999999999</v>
      </c>
      <c r="F51" s="26">
        <v>76.190476000000004</v>
      </c>
      <c r="G51" s="26">
        <v>8.7301590000000004</v>
      </c>
      <c r="H51" s="26">
        <v>11.111110999999999</v>
      </c>
      <c r="I51" s="26">
        <v>80.158730000000006</v>
      </c>
    </row>
    <row r="52" spans="1:9" x14ac:dyDescent="0.2">
      <c r="A52" s="18" t="s">
        <v>866</v>
      </c>
      <c r="B52" s="18"/>
      <c r="C52" s="18"/>
      <c r="D52" s="18"/>
      <c r="E52" s="18"/>
      <c r="F52" s="18"/>
      <c r="G52" s="18"/>
      <c r="H52" s="18"/>
      <c r="I52" s="18"/>
    </row>
    <row r="53" spans="1:9" x14ac:dyDescent="0.2">
      <c r="A53" s="19" t="s">
        <v>130</v>
      </c>
      <c r="B53" s="20">
        <v>151</v>
      </c>
      <c r="C53" s="26">
        <v>24.503311</v>
      </c>
      <c r="D53" s="26">
        <v>21.854305</v>
      </c>
      <c r="E53" s="26">
        <v>8.6092720000000007</v>
      </c>
      <c r="F53" s="26">
        <v>41.059603000000003</v>
      </c>
      <c r="G53" s="26">
        <v>3.9735100000000001</v>
      </c>
      <c r="H53" s="26">
        <v>46.357616</v>
      </c>
      <c r="I53" s="26">
        <v>49.668874000000002</v>
      </c>
    </row>
    <row r="54" spans="1:9" x14ac:dyDescent="0.2">
      <c r="A54" s="19" t="s">
        <v>131</v>
      </c>
      <c r="B54" s="20">
        <v>1446</v>
      </c>
      <c r="C54" s="26">
        <v>28.838173999999999</v>
      </c>
      <c r="D54" s="26">
        <v>27.593361000000002</v>
      </c>
      <c r="E54" s="26">
        <v>9.8893500000000003</v>
      </c>
      <c r="F54" s="26">
        <v>30.359613</v>
      </c>
      <c r="G54" s="26">
        <v>3.319502</v>
      </c>
      <c r="H54" s="26">
        <v>56.431534999999997</v>
      </c>
      <c r="I54" s="26">
        <v>40.248963000000003</v>
      </c>
    </row>
    <row r="55" spans="1:9" x14ac:dyDescent="0.2">
      <c r="A55" s="19" t="s">
        <v>392</v>
      </c>
      <c r="B55" s="20">
        <v>150</v>
      </c>
      <c r="C55" s="26">
        <v>22</v>
      </c>
      <c r="D55" s="26">
        <v>22.666667</v>
      </c>
      <c r="E55" s="26">
        <v>11.333333</v>
      </c>
      <c r="F55" s="26">
        <v>38.666666999999997</v>
      </c>
      <c r="G55" s="26">
        <v>5.3333329999999997</v>
      </c>
      <c r="H55" s="26">
        <v>44.666666999999997</v>
      </c>
      <c r="I55" s="26">
        <v>50</v>
      </c>
    </row>
    <row r="56" spans="1:9" x14ac:dyDescent="0.2">
      <c r="A56" s="19" t="s">
        <v>132</v>
      </c>
      <c r="B56" s="20">
        <v>372</v>
      </c>
      <c r="C56" s="26">
        <v>15.591398</v>
      </c>
      <c r="D56" s="26">
        <v>16.935483999999999</v>
      </c>
      <c r="E56" s="26">
        <v>8.3333329999999997</v>
      </c>
      <c r="F56" s="26">
        <v>53.494624000000002</v>
      </c>
      <c r="G56" s="26">
        <v>5.6451609999999999</v>
      </c>
      <c r="H56" s="26">
        <v>32.526882000000001</v>
      </c>
      <c r="I56" s="26">
        <v>61.827956999999998</v>
      </c>
    </row>
    <row r="57" spans="1:9" x14ac:dyDescent="0.2">
      <c r="A57" s="19" t="s">
        <v>867</v>
      </c>
      <c r="B57" s="20">
        <v>69</v>
      </c>
      <c r="C57" s="26">
        <v>1.4492750000000001</v>
      </c>
      <c r="D57" s="26">
        <v>2.8985509999999999</v>
      </c>
      <c r="E57" s="26">
        <v>1.4492750000000001</v>
      </c>
      <c r="F57" s="26">
        <v>5.7971009999999996</v>
      </c>
      <c r="G57" s="26">
        <v>88.405797000000007</v>
      </c>
      <c r="H57" s="26">
        <v>4.3478260000000004</v>
      </c>
      <c r="I57" s="26">
        <v>7.2463769999999998</v>
      </c>
    </row>
    <row r="58" spans="1:9" x14ac:dyDescent="0.2">
      <c r="A58" s="18" t="s">
        <v>133</v>
      </c>
      <c r="B58" s="17">
        <v>92</v>
      </c>
      <c r="C58" s="25">
        <v>23.913042999999998</v>
      </c>
      <c r="D58" s="25">
        <v>15.217390999999999</v>
      </c>
      <c r="E58" s="25">
        <v>13.043478</v>
      </c>
      <c r="F58" s="25">
        <v>42.391303999999998</v>
      </c>
      <c r="G58" s="25">
        <v>5.4347830000000004</v>
      </c>
      <c r="H58" s="25">
        <v>39.130434999999999</v>
      </c>
      <c r="I58" s="25">
        <v>55.434783000000003</v>
      </c>
    </row>
    <row r="59" spans="1:9" x14ac:dyDescent="0.2">
      <c r="A59" s="19" t="s">
        <v>134</v>
      </c>
      <c r="B59" s="20">
        <v>813</v>
      </c>
      <c r="C59" s="26">
        <v>29.397293999999999</v>
      </c>
      <c r="D59" s="26">
        <v>26.814267999999998</v>
      </c>
      <c r="E59" s="26">
        <v>10.701107</v>
      </c>
      <c r="F59" s="26">
        <v>30.135300999999998</v>
      </c>
      <c r="G59" s="26">
        <v>2.9520300000000002</v>
      </c>
      <c r="H59" s="26">
        <v>56.211562000000001</v>
      </c>
      <c r="I59" s="26">
        <v>40.836407999999999</v>
      </c>
    </row>
    <row r="60" spans="1:9" x14ac:dyDescent="0.2">
      <c r="A60" s="19" t="s">
        <v>393</v>
      </c>
      <c r="B60" s="20">
        <v>65</v>
      </c>
      <c r="C60" s="26">
        <v>24.615385</v>
      </c>
      <c r="D60" s="26">
        <v>10.769231</v>
      </c>
      <c r="E60" s="26">
        <v>15.384615</v>
      </c>
      <c r="F60" s="26">
        <v>44.615385000000003</v>
      </c>
      <c r="G60" s="26">
        <v>4.6153849999999998</v>
      </c>
      <c r="H60" s="26">
        <v>35.384614999999997</v>
      </c>
      <c r="I60" s="26">
        <v>60</v>
      </c>
    </row>
    <row r="61" spans="1:9" x14ac:dyDescent="0.2">
      <c r="A61" s="19" t="s">
        <v>135</v>
      </c>
      <c r="B61" s="20">
        <v>83</v>
      </c>
      <c r="C61" s="26">
        <v>18.072289000000001</v>
      </c>
      <c r="D61" s="26">
        <v>16.867470000000001</v>
      </c>
      <c r="E61" s="26">
        <v>6.0240960000000001</v>
      </c>
      <c r="F61" s="26">
        <v>51.807229</v>
      </c>
      <c r="G61" s="26">
        <v>7.2289159999999999</v>
      </c>
      <c r="H61" s="26">
        <v>34.939759000000002</v>
      </c>
      <c r="I61" s="26">
        <v>57.831325</v>
      </c>
    </row>
    <row r="62" spans="1:9" x14ac:dyDescent="0.2">
      <c r="A62" s="19" t="s">
        <v>868</v>
      </c>
      <c r="B62" s="20">
        <v>39</v>
      </c>
      <c r="C62" s="26">
        <v>2.5641029999999998</v>
      </c>
      <c r="D62" s="26">
        <v>2.5641029999999998</v>
      </c>
      <c r="E62" s="26">
        <v>0</v>
      </c>
      <c r="F62" s="26">
        <v>2.5641029999999998</v>
      </c>
      <c r="G62" s="26">
        <v>92.307692000000003</v>
      </c>
      <c r="H62" s="26">
        <v>5.1282050000000003</v>
      </c>
      <c r="I62" s="26">
        <v>2.5641029999999998</v>
      </c>
    </row>
    <row r="63" spans="1:9" x14ac:dyDescent="0.2">
      <c r="A63" s="18" t="s">
        <v>136</v>
      </c>
      <c r="B63" s="17">
        <v>59</v>
      </c>
      <c r="C63" s="25">
        <v>25.423729000000002</v>
      </c>
      <c r="D63" s="25">
        <v>32.203389999999999</v>
      </c>
      <c r="E63" s="25">
        <v>1.6949149999999999</v>
      </c>
      <c r="F63" s="25">
        <v>38.983051000000003</v>
      </c>
      <c r="G63" s="25">
        <v>1.6949149999999999</v>
      </c>
      <c r="H63" s="25">
        <v>57.627119</v>
      </c>
      <c r="I63" s="25">
        <v>40.677965999999998</v>
      </c>
    </row>
    <row r="64" spans="1:9" x14ac:dyDescent="0.2">
      <c r="A64" s="19" t="s">
        <v>134</v>
      </c>
      <c r="B64" s="20">
        <v>632</v>
      </c>
      <c r="C64" s="26">
        <v>28.006329000000001</v>
      </c>
      <c r="D64" s="26">
        <v>28.639240999999998</v>
      </c>
      <c r="E64" s="26">
        <v>8.8607589999999998</v>
      </c>
      <c r="F64" s="26">
        <v>30.696203000000001</v>
      </c>
      <c r="G64" s="26">
        <v>3.7974679999999998</v>
      </c>
      <c r="H64" s="26">
        <v>56.645569999999999</v>
      </c>
      <c r="I64" s="26">
        <v>39.556961999999999</v>
      </c>
    </row>
    <row r="65" spans="1:9" x14ac:dyDescent="0.2">
      <c r="A65" s="19" t="s">
        <v>393</v>
      </c>
      <c r="B65" s="20">
        <v>85</v>
      </c>
      <c r="C65" s="26">
        <v>20</v>
      </c>
      <c r="D65" s="26">
        <v>31.764706</v>
      </c>
      <c r="E65" s="26">
        <v>8.2352939999999997</v>
      </c>
      <c r="F65" s="26">
        <v>34.117646999999998</v>
      </c>
      <c r="G65" s="26">
        <v>5.8823530000000002</v>
      </c>
      <c r="H65" s="26">
        <v>51.764705999999997</v>
      </c>
      <c r="I65" s="26">
        <v>42.352941000000001</v>
      </c>
    </row>
    <row r="66" spans="1:9" x14ac:dyDescent="0.2">
      <c r="A66" s="19" t="s">
        <v>135</v>
      </c>
      <c r="B66" s="20">
        <v>289</v>
      </c>
      <c r="C66" s="26">
        <v>14.878893</v>
      </c>
      <c r="D66" s="26">
        <v>16.955017000000002</v>
      </c>
      <c r="E66" s="26">
        <v>8.9965399999999995</v>
      </c>
      <c r="F66" s="26">
        <v>53.979239</v>
      </c>
      <c r="G66" s="26">
        <v>5.1903110000000003</v>
      </c>
      <c r="H66" s="26">
        <v>31.833909999999999</v>
      </c>
      <c r="I66" s="26">
        <v>62.975779000000003</v>
      </c>
    </row>
    <row r="67" spans="1:9" x14ac:dyDescent="0.2">
      <c r="A67" s="19" t="s">
        <v>868</v>
      </c>
      <c r="B67" s="20">
        <v>30</v>
      </c>
      <c r="C67" s="26">
        <v>0</v>
      </c>
      <c r="D67" s="26">
        <v>3.3333330000000001</v>
      </c>
      <c r="E67" s="26">
        <v>3.3333330000000001</v>
      </c>
      <c r="F67" s="26">
        <v>10</v>
      </c>
      <c r="G67" s="26">
        <v>83.333332999999996</v>
      </c>
      <c r="H67" s="26">
        <v>3.3333330000000001</v>
      </c>
      <c r="I67" s="26">
        <v>13.333333</v>
      </c>
    </row>
    <row r="68" spans="1:9" x14ac:dyDescent="0.2">
      <c r="A68" s="18" t="s">
        <v>869</v>
      </c>
      <c r="B68" s="18"/>
      <c r="C68" s="18"/>
      <c r="D68" s="18"/>
      <c r="E68" s="18"/>
      <c r="F68" s="18"/>
      <c r="G68" s="18"/>
      <c r="H68" s="18"/>
      <c r="I68" s="18"/>
    </row>
    <row r="69" spans="1:9" x14ac:dyDescent="0.2">
      <c r="A69" s="19" t="s">
        <v>870</v>
      </c>
      <c r="B69" s="20">
        <v>366</v>
      </c>
      <c r="C69" s="26">
        <v>21.311475000000002</v>
      </c>
      <c r="D69" s="26">
        <v>17.486339000000001</v>
      </c>
      <c r="E69" s="26">
        <v>10.382514</v>
      </c>
      <c r="F69" s="26">
        <v>45.081966999999999</v>
      </c>
      <c r="G69" s="26">
        <v>5.7377050000000001</v>
      </c>
      <c r="H69" s="26">
        <v>38.797814000000002</v>
      </c>
      <c r="I69" s="26">
        <v>55.464480999999999</v>
      </c>
    </row>
    <row r="70" spans="1:9" x14ac:dyDescent="0.2">
      <c r="A70" s="19" t="s">
        <v>871</v>
      </c>
      <c r="B70" s="20">
        <v>1212</v>
      </c>
      <c r="C70" s="26">
        <v>29.867986999999999</v>
      </c>
      <c r="D70" s="26">
        <v>27.475248000000001</v>
      </c>
      <c r="E70" s="26">
        <v>10.313530999999999</v>
      </c>
      <c r="F70" s="26">
        <v>29.372937</v>
      </c>
      <c r="G70" s="26">
        <v>2.970297</v>
      </c>
      <c r="H70" s="26">
        <v>57.343234000000002</v>
      </c>
      <c r="I70" s="26">
        <v>39.686469000000002</v>
      </c>
    </row>
    <row r="71" spans="1:9" x14ac:dyDescent="0.2">
      <c r="A71" s="19" t="s">
        <v>137</v>
      </c>
      <c r="B71" s="20">
        <v>112</v>
      </c>
      <c r="C71" s="26">
        <v>34.821429000000002</v>
      </c>
      <c r="D71" s="26">
        <v>27.678571000000002</v>
      </c>
      <c r="E71" s="26">
        <v>9.8214290000000002</v>
      </c>
      <c r="F71" s="26">
        <v>26.785713999999999</v>
      </c>
      <c r="G71" s="26">
        <v>0.89285700000000001</v>
      </c>
      <c r="H71" s="26">
        <v>62.5</v>
      </c>
      <c r="I71" s="26">
        <v>36.607143000000001</v>
      </c>
    </row>
    <row r="72" spans="1:9" x14ac:dyDescent="0.2">
      <c r="A72" s="19" t="s">
        <v>138</v>
      </c>
      <c r="B72" s="20">
        <v>673</v>
      </c>
      <c r="C72" s="26">
        <v>21.842496000000001</v>
      </c>
      <c r="D72" s="26">
        <v>24.962852999999999</v>
      </c>
      <c r="E72" s="26">
        <v>10.104012000000001</v>
      </c>
      <c r="F72" s="26">
        <v>39.821694000000001</v>
      </c>
      <c r="G72" s="26">
        <v>3.268945</v>
      </c>
      <c r="H72" s="26">
        <v>46.805349</v>
      </c>
      <c r="I72" s="26">
        <v>49.925705999999998</v>
      </c>
    </row>
    <row r="73" spans="1:9" x14ac:dyDescent="0.2">
      <c r="A73" s="19" t="s">
        <v>872</v>
      </c>
      <c r="B73" s="20">
        <v>75</v>
      </c>
      <c r="C73" s="26">
        <v>22.666667</v>
      </c>
      <c r="D73" s="26">
        <v>21.333333</v>
      </c>
      <c r="E73" s="26">
        <v>14.666667</v>
      </c>
      <c r="F73" s="26">
        <v>38.666666999999997</v>
      </c>
      <c r="G73" s="26">
        <v>2.6666669999999999</v>
      </c>
      <c r="H73" s="26">
        <v>44</v>
      </c>
      <c r="I73" s="26">
        <v>53.333333000000003</v>
      </c>
    </row>
    <row r="74" spans="1:9" x14ac:dyDescent="0.2">
      <c r="A74" s="19" t="s">
        <v>873</v>
      </c>
      <c r="B74" s="20">
        <v>178</v>
      </c>
      <c r="C74" s="26">
        <v>14.044943999999999</v>
      </c>
      <c r="D74" s="26">
        <v>22.471910000000001</v>
      </c>
      <c r="E74" s="26">
        <v>2.2471909999999999</v>
      </c>
      <c r="F74" s="26">
        <v>24.157302999999999</v>
      </c>
      <c r="G74" s="26">
        <v>37.078651999999998</v>
      </c>
      <c r="H74" s="26">
        <v>36.516854000000002</v>
      </c>
      <c r="I74" s="26">
        <v>26.404494</v>
      </c>
    </row>
    <row r="75" spans="1:9" x14ac:dyDescent="0.2">
      <c r="A75" s="19" t="s">
        <v>1441</v>
      </c>
      <c r="B75" s="20">
        <v>1644</v>
      </c>
      <c r="C75" s="26">
        <v>26.946472</v>
      </c>
      <c r="D75" s="26">
        <v>25.973236</v>
      </c>
      <c r="E75" s="26">
        <v>9.9148420000000002</v>
      </c>
      <c r="F75" s="26">
        <v>33.698296999999997</v>
      </c>
      <c r="G75" s="26">
        <v>3.4671530000000002</v>
      </c>
      <c r="H75" s="26">
        <v>52.919708</v>
      </c>
      <c r="I75" s="26">
        <v>43.613138999999997</v>
      </c>
    </row>
    <row r="76" spans="1:9" x14ac:dyDescent="0.2">
      <c r="A76" s="18" t="s">
        <v>874</v>
      </c>
      <c r="B76" s="18"/>
      <c r="C76" s="18"/>
      <c r="D76" s="18"/>
      <c r="E76" s="18"/>
      <c r="F76" s="18"/>
      <c r="G76" s="18"/>
      <c r="H76" s="18"/>
      <c r="I76" s="18"/>
    </row>
    <row r="77" spans="1:9" x14ac:dyDescent="0.2">
      <c r="A77" s="21" t="s">
        <v>875</v>
      </c>
      <c r="B77" s="34">
        <v>366</v>
      </c>
      <c r="C77" s="30">
        <v>21.311475000000002</v>
      </c>
      <c r="D77" s="30">
        <v>17.486339000000001</v>
      </c>
      <c r="E77" s="30">
        <v>10.382514</v>
      </c>
      <c r="F77" s="30">
        <v>45.081966999999999</v>
      </c>
      <c r="G77" s="30">
        <v>5.7377050000000001</v>
      </c>
      <c r="H77" s="30">
        <v>38.797814000000002</v>
      </c>
      <c r="I77" s="30">
        <v>55.464480999999999</v>
      </c>
    </row>
    <row r="78" spans="1:9" x14ac:dyDescent="0.2">
      <c r="A78" s="21" t="s">
        <v>876</v>
      </c>
      <c r="B78" s="34">
        <v>954</v>
      </c>
      <c r="C78" s="30">
        <v>30.398323000000001</v>
      </c>
      <c r="D78" s="30">
        <v>25.890985000000001</v>
      </c>
      <c r="E78" s="30">
        <v>9.5387839999999997</v>
      </c>
      <c r="F78" s="30">
        <v>30.398323000000001</v>
      </c>
      <c r="G78" s="30">
        <v>3.7735850000000002</v>
      </c>
      <c r="H78" s="30">
        <v>56.289307999999998</v>
      </c>
      <c r="I78" s="30">
        <v>39.937106999999997</v>
      </c>
    </row>
    <row r="79" spans="1:9" x14ac:dyDescent="0.2">
      <c r="A79" s="19" t="s">
        <v>877</v>
      </c>
      <c r="B79" s="20">
        <v>345</v>
      </c>
      <c r="C79" s="26">
        <v>25.797101000000001</v>
      </c>
      <c r="D79" s="26">
        <v>26.086957000000002</v>
      </c>
      <c r="E79" s="26">
        <v>8.9855070000000001</v>
      </c>
      <c r="F79" s="26">
        <v>36.521738999999997</v>
      </c>
      <c r="G79" s="26">
        <v>2.6086960000000001</v>
      </c>
      <c r="H79" s="26">
        <v>51.884058000000003</v>
      </c>
      <c r="I79" s="26">
        <v>45.507246000000002</v>
      </c>
    </row>
    <row r="80" spans="1:9" x14ac:dyDescent="0.2">
      <c r="A80" s="19" t="s">
        <v>878</v>
      </c>
      <c r="B80" s="20">
        <v>141</v>
      </c>
      <c r="C80" s="26">
        <v>23.404254999999999</v>
      </c>
      <c r="D80" s="26">
        <v>28.368794000000001</v>
      </c>
      <c r="E80" s="26">
        <v>12.056737999999999</v>
      </c>
      <c r="F80" s="26">
        <v>32.624113000000001</v>
      </c>
      <c r="G80" s="26">
        <v>3.5460989999999999</v>
      </c>
      <c r="H80" s="26">
        <v>51.773049999999998</v>
      </c>
      <c r="I80" s="26">
        <v>44.680850999999997</v>
      </c>
    </row>
    <row r="81" spans="1:9" x14ac:dyDescent="0.2">
      <c r="A81" s="19" t="s">
        <v>879</v>
      </c>
      <c r="B81" s="20">
        <v>56</v>
      </c>
      <c r="C81" s="26">
        <v>21.428571000000002</v>
      </c>
      <c r="D81" s="26">
        <v>12.5</v>
      </c>
      <c r="E81" s="26">
        <v>16.071428999999998</v>
      </c>
      <c r="F81" s="26">
        <v>48.214286000000001</v>
      </c>
      <c r="G81" s="26">
        <v>1.785714</v>
      </c>
      <c r="H81" s="26">
        <v>33.928570999999998</v>
      </c>
      <c r="I81" s="26">
        <v>64.285713999999999</v>
      </c>
    </row>
    <row r="82" spans="1:9" x14ac:dyDescent="0.2">
      <c r="A82" s="19" t="s">
        <v>880</v>
      </c>
      <c r="B82" s="20">
        <v>48</v>
      </c>
      <c r="C82" s="26">
        <v>18.75</v>
      </c>
      <c r="D82" s="26">
        <v>35.416666999999997</v>
      </c>
      <c r="E82" s="26">
        <v>2.0833330000000001</v>
      </c>
      <c r="F82" s="26">
        <v>39.583333000000003</v>
      </c>
      <c r="G82" s="26">
        <v>4.1666670000000003</v>
      </c>
      <c r="H82" s="26">
        <v>54.166666999999997</v>
      </c>
      <c r="I82" s="26">
        <v>41.666666999999997</v>
      </c>
    </row>
    <row r="83" spans="1:9" x14ac:dyDescent="0.2">
      <c r="A83" s="19" t="s">
        <v>881</v>
      </c>
      <c r="B83" s="20">
        <v>20</v>
      </c>
      <c r="C83" s="26">
        <v>15</v>
      </c>
      <c r="D83" s="26">
        <v>25</v>
      </c>
      <c r="E83" s="26">
        <v>25</v>
      </c>
      <c r="F83" s="26">
        <v>35</v>
      </c>
      <c r="G83" s="26">
        <v>0</v>
      </c>
      <c r="H83" s="26">
        <v>40</v>
      </c>
      <c r="I83" s="26">
        <v>60</v>
      </c>
    </row>
    <row r="84" spans="1:9" x14ac:dyDescent="0.2">
      <c r="A84" s="19" t="s">
        <v>882</v>
      </c>
      <c r="B84" s="20">
        <v>4</v>
      </c>
      <c r="C84" s="26">
        <v>0</v>
      </c>
      <c r="D84" s="26">
        <v>25</v>
      </c>
      <c r="E84" s="26">
        <v>0</v>
      </c>
      <c r="F84" s="26">
        <v>75</v>
      </c>
      <c r="G84" s="26">
        <v>0</v>
      </c>
      <c r="H84" s="26">
        <v>25</v>
      </c>
      <c r="I84" s="26">
        <v>75</v>
      </c>
    </row>
    <row r="85" spans="1:9" x14ac:dyDescent="0.2">
      <c r="A85" s="19" t="s">
        <v>883</v>
      </c>
      <c r="B85" s="20">
        <v>2</v>
      </c>
      <c r="C85" s="26">
        <v>0</v>
      </c>
      <c r="D85" s="26">
        <v>0</v>
      </c>
      <c r="E85" s="26">
        <v>0</v>
      </c>
      <c r="F85" s="26">
        <v>100</v>
      </c>
      <c r="G85" s="26">
        <v>0</v>
      </c>
      <c r="H85" s="26">
        <v>0</v>
      </c>
      <c r="I85" s="26">
        <v>100</v>
      </c>
    </row>
    <row r="86" spans="1:9" x14ac:dyDescent="0.2">
      <c r="A86" s="19" t="s">
        <v>884</v>
      </c>
      <c r="B86" s="20">
        <v>2</v>
      </c>
      <c r="C86" s="26">
        <v>0</v>
      </c>
      <c r="D86" s="26">
        <v>50</v>
      </c>
      <c r="E86" s="26">
        <v>0</v>
      </c>
      <c r="F86" s="26">
        <v>50</v>
      </c>
      <c r="G86" s="26">
        <v>0</v>
      </c>
      <c r="H86" s="26">
        <v>50</v>
      </c>
      <c r="I86" s="26">
        <v>50</v>
      </c>
    </row>
    <row r="87" spans="1:9" x14ac:dyDescent="0.2">
      <c r="A87" s="19" t="s">
        <v>873</v>
      </c>
      <c r="B87" s="20">
        <v>250</v>
      </c>
      <c r="C87" s="26">
        <v>12.8</v>
      </c>
      <c r="D87" s="26">
        <v>23.6</v>
      </c>
      <c r="E87" s="26">
        <v>5.2</v>
      </c>
      <c r="F87" s="26">
        <v>30.4</v>
      </c>
      <c r="G87" s="26">
        <v>28</v>
      </c>
      <c r="H87" s="26">
        <v>36.4</v>
      </c>
      <c r="I87" s="26">
        <v>35.6</v>
      </c>
    </row>
    <row r="88" spans="1:9" x14ac:dyDescent="0.2">
      <c r="A88" s="18" t="s">
        <v>885</v>
      </c>
      <c r="B88" s="18"/>
      <c r="C88" s="18"/>
      <c r="D88" s="18"/>
      <c r="E88" s="18"/>
      <c r="F88" s="18"/>
      <c r="G88" s="18"/>
      <c r="H88" s="18"/>
      <c r="I88" s="18"/>
    </row>
    <row r="89" spans="1:9" x14ac:dyDescent="0.2">
      <c r="A89" s="19" t="s">
        <v>886</v>
      </c>
      <c r="B89" s="20">
        <v>1712</v>
      </c>
      <c r="C89" s="26">
        <v>25.934578999999999</v>
      </c>
      <c r="D89" s="26">
        <v>25.992991</v>
      </c>
      <c r="E89" s="26">
        <v>9.8130839999999999</v>
      </c>
      <c r="F89" s="26">
        <v>35.397196000000001</v>
      </c>
      <c r="G89" s="26">
        <v>2.8621500000000002</v>
      </c>
      <c r="H89" s="26">
        <v>51.927570000000003</v>
      </c>
      <c r="I89" s="26">
        <v>45.210279999999997</v>
      </c>
    </row>
    <row r="90" spans="1:9" x14ac:dyDescent="0.2">
      <c r="A90" s="19" t="s">
        <v>139</v>
      </c>
      <c r="B90" s="20">
        <v>76</v>
      </c>
      <c r="C90" s="26">
        <v>39.473683999999999</v>
      </c>
      <c r="D90" s="26">
        <v>22.368421000000001</v>
      </c>
      <c r="E90" s="26">
        <v>11.842105</v>
      </c>
      <c r="F90" s="26">
        <v>23.684211000000001</v>
      </c>
      <c r="G90" s="26">
        <v>2.6315789999999999</v>
      </c>
      <c r="H90" s="26">
        <v>61.842104999999997</v>
      </c>
      <c r="I90" s="26">
        <v>35.526316000000001</v>
      </c>
    </row>
    <row r="91" spans="1:9" x14ac:dyDescent="0.2">
      <c r="A91" s="19" t="s">
        <v>887</v>
      </c>
      <c r="B91" s="20">
        <v>59</v>
      </c>
      <c r="C91" s="26">
        <v>38.983051000000003</v>
      </c>
      <c r="D91" s="26">
        <v>18.644068000000001</v>
      </c>
      <c r="E91" s="26">
        <v>3.389831</v>
      </c>
      <c r="F91" s="26">
        <v>27.118644</v>
      </c>
      <c r="G91" s="26">
        <v>11.864407</v>
      </c>
      <c r="H91" s="26">
        <v>57.627119</v>
      </c>
      <c r="I91" s="26">
        <v>30.508475000000001</v>
      </c>
    </row>
    <row r="92" spans="1:9" x14ac:dyDescent="0.2">
      <c r="A92" s="19" t="s">
        <v>140</v>
      </c>
      <c r="B92" s="20">
        <v>194</v>
      </c>
      <c r="C92" s="26">
        <v>16.494845000000002</v>
      </c>
      <c r="D92" s="26">
        <v>23.195875999999998</v>
      </c>
      <c r="E92" s="26">
        <v>8.7628869999999992</v>
      </c>
      <c r="F92" s="26">
        <v>42.783504999999998</v>
      </c>
      <c r="G92" s="26">
        <v>8.7628869999999992</v>
      </c>
      <c r="H92" s="26">
        <v>39.690722000000001</v>
      </c>
      <c r="I92" s="26">
        <v>51.546391999999997</v>
      </c>
    </row>
    <row r="93" spans="1:9" x14ac:dyDescent="0.2">
      <c r="A93" s="19" t="s">
        <v>141</v>
      </c>
      <c r="B93" s="20">
        <v>16</v>
      </c>
      <c r="C93" s="26">
        <v>31.25</v>
      </c>
      <c r="D93" s="26">
        <v>18.75</v>
      </c>
      <c r="E93" s="26">
        <v>12.5</v>
      </c>
      <c r="F93" s="26">
        <v>25</v>
      </c>
      <c r="G93" s="26">
        <v>12.5</v>
      </c>
      <c r="H93" s="26">
        <v>50</v>
      </c>
      <c r="I93" s="26">
        <v>37.5</v>
      </c>
    </row>
    <row r="94" spans="1:9" x14ac:dyDescent="0.2">
      <c r="A94" s="19" t="s">
        <v>849</v>
      </c>
      <c r="B94" s="20">
        <v>46</v>
      </c>
      <c r="C94" s="26">
        <v>17.391304000000002</v>
      </c>
      <c r="D94" s="26">
        <v>17.391304000000002</v>
      </c>
      <c r="E94" s="26">
        <v>15.217390999999999</v>
      </c>
      <c r="F94" s="26">
        <v>45.652174000000002</v>
      </c>
      <c r="G94" s="26">
        <v>4.3478260000000004</v>
      </c>
      <c r="H94" s="26">
        <v>34.782609000000001</v>
      </c>
      <c r="I94" s="26">
        <v>60.869565000000001</v>
      </c>
    </row>
    <row r="95" spans="1:9" x14ac:dyDescent="0.2">
      <c r="A95" s="19" t="s">
        <v>873</v>
      </c>
      <c r="B95" s="20">
        <v>85</v>
      </c>
      <c r="C95" s="26">
        <v>4.7058819999999999</v>
      </c>
      <c r="D95" s="26">
        <v>2.3529409999999999</v>
      </c>
      <c r="E95" s="26">
        <v>0</v>
      </c>
      <c r="F95" s="26">
        <v>16.470587999999999</v>
      </c>
      <c r="G95" s="26">
        <v>76.470588000000006</v>
      </c>
      <c r="H95" s="26">
        <v>7.0588240000000004</v>
      </c>
      <c r="I95" s="26">
        <v>16.470587999999999</v>
      </c>
    </row>
    <row r="96" spans="1:9" x14ac:dyDescent="0.2">
      <c r="A96" s="18" t="s">
        <v>888</v>
      </c>
      <c r="B96" s="18"/>
      <c r="C96" s="18"/>
      <c r="D96" s="18"/>
      <c r="E96" s="18"/>
      <c r="F96" s="18"/>
      <c r="G96" s="18"/>
      <c r="H96" s="18"/>
      <c r="I96" s="18"/>
    </row>
    <row r="97" spans="1:9" x14ac:dyDescent="0.2">
      <c r="A97" s="19" t="s">
        <v>889</v>
      </c>
      <c r="B97" s="20">
        <v>1212</v>
      </c>
      <c r="C97" s="26">
        <v>29.455445999999998</v>
      </c>
      <c r="D97" s="26">
        <v>27.062705999999999</v>
      </c>
      <c r="E97" s="26">
        <v>10.148515</v>
      </c>
      <c r="F97" s="26">
        <v>31.848185000000001</v>
      </c>
      <c r="G97" s="26">
        <v>1.4851490000000001</v>
      </c>
      <c r="H97" s="26">
        <v>56.518152000000001</v>
      </c>
      <c r="I97" s="26">
        <v>41.996699999999997</v>
      </c>
    </row>
    <row r="98" spans="1:9" x14ac:dyDescent="0.2">
      <c r="A98" s="19" t="s">
        <v>890</v>
      </c>
      <c r="B98" s="20">
        <v>24</v>
      </c>
      <c r="C98" s="26">
        <v>37.5</v>
      </c>
      <c r="D98" s="26">
        <v>37.5</v>
      </c>
      <c r="E98" s="26">
        <v>12.5</v>
      </c>
      <c r="F98" s="26">
        <v>12.5</v>
      </c>
      <c r="G98" s="26">
        <v>0</v>
      </c>
      <c r="H98" s="26">
        <v>75</v>
      </c>
      <c r="I98" s="26">
        <v>25</v>
      </c>
    </row>
    <row r="99" spans="1:9" x14ac:dyDescent="0.2">
      <c r="A99" s="19" t="s">
        <v>891</v>
      </c>
      <c r="B99" s="20">
        <v>76</v>
      </c>
      <c r="C99" s="26">
        <v>26.315788999999999</v>
      </c>
      <c r="D99" s="26">
        <v>35.526316000000001</v>
      </c>
      <c r="E99" s="26">
        <v>9.2105259999999998</v>
      </c>
      <c r="F99" s="26">
        <v>26.315788999999999</v>
      </c>
      <c r="G99" s="26">
        <v>2.6315789999999999</v>
      </c>
      <c r="H99" s="26">
        <v>61.842104999999997</v>
      </c>
      <c r="I99" s="26">
        <v>35.526316000000001</v>
      </c>
    </row>
    <row r="100" spans="1:9" x14ac:dyDescent="0.2">
      <c r="A100" s="19" t="s">
        <v>892</v>
      </c>
      <c r="B100" s="20">
        <v>43</v>
      </c>
      <c r="C100" s="26">
        <v>30.232558000000001</v>
      </c>
      <c r="D100" s="26">
        <v>30.232558000000001</v>
      </c>
      <c r="E100" s="26">
        <v>18.604651</v>
      </c>
      <c r="F100" s="26">
        <v>20.930233000000001</v>
      </c>
      <c r="G100" s="26">
        <v>0</v>
      </c>
      <c r="H100" s="26">
        <v>60.465116000000002</v>
      </c>
      <c r="I100" s="26">
        <v>39.534883999999998</v>
      </c>
    </row>
    <row r="101" spans="1:9" x14ac:dyDescent="0.2">
      <c r="A101" s="19" t="s">
        <v>893</v>
      </c>
      <c r="B101" s="20">
        <v>14</v>
      </c>
      <c r="C101" s="26">
        <v>50</v>
      </c>
      <c r="D101" s="26">
        <v>21.428571000000002</v>
      </c>
      <c r="E101" s="26">
        <v>14.285714</v>
      </c>
      <c r="F101" s="26">
        <v>7.1428570000000002</v>
      </c>
      <c r="G101" s="26">
        <v>7.1428570000000002</v>
      </c>
      <c r="H101" s="26">
        <v>71.428571000000005</v>
      </c>
      <c r="I101" s="26">
        <v>21.428571000000002</v>
      </c>
    </row>
    <row r="102" spans="1:9" x14ac:dyDescent="0.2">
      <c r="A102" s="19" t="s">
        <v>894</v>
      </c>
      <c r="B102" s="20">
        <v>5</v>
      </c>
      <c r="C102" s="26">
        <v>40</v>
      </c>
      <c r="D102" s="26">
        <v>40</v>
      </c>
      <c r="E102" s="26">
        <v>0</v>
      </c>
      <c r="F102" s="26">
        <v>20</v>
      </c>
      <c r="G102" s="26">
        <v>0</v>
      </c>
      <c r="H102" s="26">
        <v>80</v>
      </c>
      <c r="I102" s="26">
        <v>20</v>
      </c>
    </row>
    <row r="103" spans="1:9" x14ac:dyDescent="0.2">
      <c r="A103" s="19" t="s">
        <v>873</v>
      </c>
      <c r="B103" s="20">
        <v>414</v>
      </c>
      <c r="C103" s="26">
        <v>15.942029</v>
      </c>
      <c r="D103" s="26">
        <v>19.323671000000001</v>
      </c>
      <c r="E103" s="26">
        <v>8.2125599999999999</v>
      </c>
      <c r="F103" s="26">
        <v>49.275362000000001</v>
      </c>
      <c r="G103" s="26">
        <v>7.2463769999999998</v>
      </c>
      <c r="H103" s="26">
        <v>35.265700000000002</v>
      </c>
      <c r="I103" s="26">
        <v>57.487923000000002</v>
      </c>
    </row>
    <row r="104" spans="1:9" x14ac:dyDescent="0.2">
      <c r="A104" s="18" t="s">
        <v>895</v>
      </c>
      <c r="B104" s="18"/>
      <c r="C104" s="18"/>
      <c r="D104" s="18"/>
      <c r="E104" s="18"/>
      <c r="F104" s="18"/>
      <c r="G104" s="18"/>
      <c r="H104" s="18"/>
      <c r="I104" s="18"/>
    </row>
    <row r="105" spans="1:9" x14ac:dyDescent="0.2">
      <c r="A105" s="19" t="s">
        <v>889</v>
      </c>
      <c r="B105" s="20">
        <v>13</v>
      </c>
      <c r="C105" s="26">
        <v>30.769231000000001</v>
      </c>
      <c r="D105" s="26">
        <v>15.384615</v>
      </c>
      <c r="E105" s="26">
        <v>7.6923079999999997</v>
      </c>
      <c r="F105" s="26">
        <v>38.461537999999997</v>
      </c>
      <c r="G105" s="26">
        <v>7.6923079999999997</v>
      </c>
      <c r="H105" s="26">
        <v>46.153846000000001</v>
      </c>
      <c r="I105" s="26">
        <v>46.153846000000001</v>
      </c>
    </row>
    <row r="106" spans="1:9" x14ac:dyDescent="0.2">
      <c r="A106" s="19" t="s">
        <v>890</v>
      </c>
      <c r="B106" s="20">
        <v>89</v>
      </c>
      <c r="C106" s="26">
        <v>16.853933000000001</v>
      </c>
      <c r="D106" s="26">
        <v>17.977528</v>
      </c>
      <c r="E106" s="26">
        <v>10.112360000000001</v>
      </c>
      <c r="F106" s="26">
        <v>44.943820000000002</v>
      </c>
      <c r="G106" s="26">
        <v>10.112360000000001</v>
      </c>
      <c r="H106" s="26">
        <v>34.831460999999997</v>
      </c>
      <c r="I106" s="26">
        <v>55.056179999999998</v>
      </c>
    </row>
    <row r="107" spans="1:9" x14ac:dyDescent="0.2">
      <c r="A107" s="19" t="s">
        <v>891</v>
      </c>
      <c r="B107" s="20">
        <v>143</v>
      </c>
      <c r="C107" s="26">
        <v>20.279720000000001</v>
      </c>
      <c r="D107" s="26">
        <v>23.776223999999999</v>
      </c>
      <c r="E107" s="26">
        <v>10.489509999999999</v>
      </c>
      <c r="F107" s="26">
        <v>35.664335999999999</v>
      </c>
      <c r="G107" s="26">
        <v>9.7902100000000001</v>
      </c>
      <c r="H107" s="26">
        <v>44.055943999999997</v>
      </c>
      <c r="I107" s="26">
        <v>46.153846000000001</v>
      </c>
    </row>
    <row r="108" spans="1:9" x14ac:dyDescent="0.2">
      <c r="A108" s="19" t="s">
        <v>892</v>
      </c>
      <c r="B108" s="20">
        <v>27</v>
      </c>
      <c r="C108" s="26">
        <v>37.037036999999998</v>
      </c>
      <c r="D108" s="26">
        <v>25.925926</v>
      </c>
      <c r="E108" s="26">
        <v>3.7037040000000001</v>
      </c>
      <c r="F108" s="26">
        <v>29.629629999999999</v>
      </c>
      <c r="G108" s="26">
        <v>3.7037040000000001</v>
      </c>
      <c r="H108" s="26">
        <v>62.962963000000002</v>
      </c>
      <c r="I108" s="26">
        <v>33.333333000000003</v>
      </c>
    </row>
    <row r="109" spans="1:9" x14ac:dyDescent="0.2">
      <c r="A109" s="19" t="s">
        <v>893</v>
      </c>
      <c r="B109" s="20">
        <v>5</v>
      </c>
      <c r="C109" s="26">
        <v>60</v>
      </c>
      <c r="D109" s="26">
        <v>20</v>
      </c>
      <c r="E109" s="26">
        <v>0</v>
      </c>
      <c r="F109" s="26">
        <v>20</v>
      </c>
      <c r="G109" s="26">
        <v>0</v>
      </c>
      <c r="H109" s="26">
        <v>80</v>
      </c>
      <c r="I109" s="26">
        <v>20</v>
      </c>
    </row>
    <row r="110" spans="1:9" x14ac:dyDescent="0.2">
      <c r="A110" s="19" t="s">
        <v>894</v>
      </c>
      <c r="B110" s="20">
        <v>10</v>
      </c>
      <c r="C110" s="26">
        <v>20</v>
      </c>
      <c r="D110" s="26">
        <v>30</v>
      </c>
      <c r="E110" s="26">
        <v>10</v>
      </c>
      <c r="F110" s="26">
        <v>40</v>
      </c>
      <c r="G110" s="26">
        <v>0</v>
      </c>
      <c r="H110" s="26">
        <v>50</v>
      </c>
      <c r="I110" s="26">
        <v>50</v>
      </c>
    </row>
    <row r="111" spans="1:9" x14ac:dyDescent="0.2">
      <c r="A111" s="19" t="s">
        <v>873</v>
      </c>
      <c r="B111" s="20">
        <v>28</v>
      </c>
      <c r="C111" s="26">
        <v>17.857143000000001</v>
      </c>
      <c r="D111" s="26">
        <v>14.285714</v>
      </c>
      <c r="E111" s="26">
        <v>3.5714290000000002</v>
      </c>
      <c r="F111" s="26">
        <v>53.571429000000002</v>
      </c>
      <c r="G111" s="26">
        <v>10.714286</v>
      </c>
      <c r="H111" s="26">
        <v>32.142856999999999</v>
      </c>
      <c r="I111" s="26">
        <v>57.142856999999999</v>
      </c>
    </row>
    <row r="112" spans="1:9" x14ac:dyDescent="0.2">
      <c r="A112" s="18" t="s">
        <v>142</v>
      </c>
      <c r="B112" s="18"/>
      <c r="C112" s="18"/>
      <c r="D112" s="18"/>
      <c r="E112" s="18"/>
      <c r="F112" s="18"/>
      <c r="G112" s="18"/>
      <c r="H112" s="18"/>
      <c r="I112" s="18"/>
    </row>
    <row r="113" spans="1:9" x14ac:dyDescent="0.2">
      <c r="A113" s="19" t="s">
        <v>896</v>
      </c>
      <c r="B113" s="20">
        <v>90</v>
      </c>
      <c r="C113" s="26">
        <v>66.666667000000004</v>
      </c>
      <c r="D113" s="26">
        <v>16.666667</v>
      </c>
      <c r="E113" s="26">
        <v>3.3333330000000001</v>
      </c>
      <c r="F113" s="26">
        <v>8.8888890000000007</v>
      </c>
      <c r="G113" s="26">
        <v>4.4444439999999998</v>
      </c>
      <c r="H113" s="26">
        <v>83.333332999999996</v>
      </c>
      <c r="I113" s="26">
        <v>12.222222</v>
      </c>
    </row>
    <row r="114" spans="1:9" x14ac:dyDescent="0.2">
      <c r="A114" s="19" t="s">
        <v>897</v>
      </c>
      <c r="B114" s="20">
        <v>307</v>
      </c>
      <c r="C114" s="26">
        <v>50.814332</v>
      </c>
      <c r="D114" s="26">
        <v>35.504885999999999</v>
      </c>
      <c r="E114" s="26">
        <v>5.8631919999999997</v>
      </c>
      <c r="F114" s="26">
        <v>5.8631919999999997</v>
      </c>
      <c r="G114" s="26">
        <v>1.9543969999999999</v>
      </c>
      <c r="H114" s="26">
        <v>86.319218000000006</v>
      </c>
      <c r="I114" s="26">
        <v>11.726383999999999</v>
      </c>
    </row>
    <row r="115" spans="1:9" x14ac:dyDescent="0.2">
      <c r="A115" s="19" t="s">
        <v>898</v>
      </c>
      <c r="B115" s="20">
        <v>392</v>
      </c>
      <c r="C115" s="26">
        <v>36.734693999999998</v>
      </c>
      <c r="D115" s="26">
        <v>36.734693999999998</v>
      </c>
      <c r="E115" s="26">
        <v>9.6938779999999998</v>
      </c>
      <c r="F115" s="26">
        <v>14.540816</v>
      </c>
      <c r="G115" s="26">
        <v>2.2959179999999999</v>
      </c>
      <c r="H115" s="26">
        <v>73.469387999999995</v>
      </c>
      <c r="I115" s="26">
        <v>24.234694000000001</v>
      </c>
    </row>
    <row r="116" spans="1:9" x14ac:dyDescent="0.2">
      <c r="A116" s="19" t="s">
        <v>899</v>
      </c>
      <c r="B116" s="20">
        <v>379</v>
      </c>
      <c r="C116" s="26">
        <v>20.844327</v>
      </c>
      <c r="D116" s="26">
        <v>27.176780999999998</v>
      </c>
      <c r="E116" s="26">
        <v>16.094987</v>
      </c>
      <c r="F116" s="26">
        <v>29.815303</v>
      </c>
      <c r="G116" s="26">
        <v>6.0686020000000003</v>
      </c>
      <c r="H116" s="26">
        <v>48.021107999999998</v>
      </c>
      <c r="I116" s="26">
        <v>45.910290000000003</v>
      </c>
    </row>
    <row r="117" spans="1:9" x14ac:dyDescent="0.2">
      <c r="A117" s="19" t="s">
        <v>900</v>
      </c>
      <c r="B117" s="20">
        <v>951</v>
      </c>
      <c r="C117" s="26">
        <v>11.251314000000001</v>
      </c>
      <c r="D117" s="26">
        <v>16.403784999999999</v>
      </c>
      <c r="E117" s="26">
        <v>8.9379600000000003</v>
      </c>
      <c r="F117" s="26">
        <v>59.305993999999998</v>
      </c>
      <c r="G117" s="26">
        <v>4.1009460000000004</v>
      </c>
      <c r="H117" s="26">
        <v>27.655100000000001</v>
      </c>
      <c r="I117" s="26">
        <v>68.243954000000002</v>
      </c>
    </row>
    <row r="118" spans="1:9" x14ac:dyDescent="0.2">
      <c r="A118" s="19" t="s">
        <v>873</v>
      </c>
      <c r="B118" s="20">
        <v>69</v>
      </c>
      <c r="C118" s="26">
        <v>0</v>
      </c>
      <c r="D118" s="26">
        <v>5.7971009999999996</v>
      </c>
      <c r="E118" s="26">
        <v>0</v>
      </c>
      <c r="F118" s="26">
        <v>2.8985509999999999</v>
      </c>
      <c r="G118" s="26">
        <v>91.304348000000005</v>
      </c>
      <c r="H118" s="26">
        <v>5.7971009999999996</v>
      </c>
      <c r="I118" s="26">
        <v>2.8985509999999999</v>
      </c>
    </row>
    <row r="119" spans="1:9" x14ac:dyDescent="0.2">
      <c r="A119" s="18" t="s">
        <v>143</v>
      </c>
      <c r="B119" s="18"/>
      <c r="C119" s="18"/>
      <c r="D119" s="18"/>
      <c r="E119" s="18"/>
      <c r="F119" s="18"/>
      <c r="G119" s="18"/>
      <c r="H119" s="18"/>
      <c r="I119" s="18"/>
    </row>
    <row r="120" spans="1:9" x14ac:dyDescent="0.2">
      <c r="A120" s="21" t="s">
        <v>901</v>
      </c>
      <c r="B120" s="21"/>
      <c r="C120" s="21"/>
      <c r="D120" s="21"/>
      <c r="E120" s="21"/>
      <c r="F120" s="21"/>
      <c r="G120" s="21"/>
      <c r="H120" s="21"/>
      <c r="I120" s="21"/>
    </row>
    <row r="121" spans="1:9" x14ac:dyDescent="0.2">
      <c r="A121" s="19" t="s">
        <v>902</v>
      </c>
      <c r="B121" s="20">
        <v>546</v>
      </c>
      <c r="C121" s="26">
        <v>100</v>
      </c>
      <c r="D121" s="26">
        <v>0</v>
      </c>
      <c r="E121" s="26">
        <v>0</v>
      </c>
      <c r="F121" s="26">
        <v>0</v>
      </c>
      <c r="G121" s="26">
        <v>0</v>
      </c>
      <c r="H121" s="26">
        <v>100</v>
      </c>
      <c r="I121" s="26">
        <v>0</v>
      </c>
    </row>
    <row r="122" spans="1:9" x14ac:dyDescent="0.2">
      <c r="A122" s="19" t="s">
        <v>903</v>
      </c>
      <c r="B122" s="20">
        <v>531</v>
      </c>
      <c r="C122" s="26">
        <v>0</v>
      </c>
      <c r="D122" s="26">
        <v>100</v>
      </c>
      <c r="E122" s="26">
        <v>0</v>
      </c>
      <c r="F122" s="26">
        <v>0</v>
      </c>
      <c r="G122" s="26">
        <v>0</v>
      </c>
      <c r="H122" s="26">
        <v>100</v>
      </c>
      <c r="I122" s="26">
        <v>0</v>
      </c>
    </row>
    <row r="123" spans="1:9" x14ac:dyDescent="0.2">
      <c r="A123" s="19" t="s">
        <v>904</v>
      </c>
      <c r="B123" s="20">
        <v>205</v>
      </c>
      <c r="C123" s="26">
        <v>0</v>
      </c>
      <c r="D123" s="26">
        <v>0</v>
      </c>
      <c r="E123" s="26">
        <v>100</v>
      </c>
      <c r="F123" s="26">
        <v>0</v>
      </c>
      <c r="G123" s="26">
        <v>0</v>
      </c>
      <c r="H123" s="26">
        <v>0</v>
      </c>
      <c r="I123" s="26">
        <v>100</v>
      </c>
    </row>
    <row r="124" spans="1:9" x14ac:dyDescent="0.2">
      <c r="A124" s="19" t="s">
        <v>905</v>
      </c>
      <c r="B124" s="20">
        <v>762</v>
      </c>
      <c r="C124" s="26">
        <v>0</v>
      </c>
      <c r="D124" s="26">
        <v>0</v>
      </c>
      <c r="E124" s="26">
        <v>0</v>
      </c>
      <c r="F124" s="26">
        <v>100</v>
      </c>
      <c r="G124" s="26">
        <v>0</v>
      </c>
      <c r="H124" s="26">
        <v>0</v>
      </c>
      <c r="I124" s="26">
        <v>100</v>
      </c>
    </row>
    <row r="125" spans="1:9" x14ac:dyDescent="0.2">
      <c r="A125" s="19" t="s">
        <v>873</v>
      </c>
      <c r="B125" s="20">
        <v>144</v>
      </c>
      <c r="C125" s="26">
        <v>0</v>
      </c>
      <c r="D125" s="26">
        <v>0</v>
      </c>
      <c r="E125" s="26">
        <v>0</v>
      </c>
      <c r="F125" s="26">
        <v>0</v>
      </c>
      <c r="G125" s="26">
        <v>100</v>
      </c>
      <c r="H125" s="26">
        <v>0</v>
      </c>
      <c r="I125" s="26">
        <v>0</v>
      </c>
    </row>
    <row r="126" spans="1:9" x14ac:dyDescent="0.2">
      <c r="A126" s="18" t="s">
        <v>143</v>
      </c>
      <c r="B126" s="18"/>
      <c r="C126" s="18"/>
      <c r="D126" s="18"/>
      <c r="E126" s="18"/>
      <c r="F126" s="18"/>
      <c r="G126" s="18"/>
      <c r="H126" s="18"/>
      <c r="I126" s="18"/>
    </row>
    <row r="127" spans="1:9" x14ac:dyDescent="0.2">
      <c r="A127" s="21" t="s">
        <v>906</v>
      </c>
      <c r="B127" s="21"/>
      <c r="C127" s="21"/>
      <c r="D127" s="21"/>
      <c r="E127" s="21"/>
      <c r="F127" s="21"/>
      <c r="G127" s="21"/>
      <c r="H127" s="21"/>
      <c r="I127" s="21"/>
    </row>
    <row r="128" spans="1:9" x14ac:dyDescent="0.2">
      <c r="A128" s="19" t="s">
        <v>902</v>
      </c>
      <c r="B128" s="20">
        <v>285</v>
      </c>
      <c r="C128" s="26">
        <v>50.877192999999998</v>
      </c>
      <c r="D128" s="26">
        <v>36.491228</v>
      </c>
      <c r="E128" s="26">
        <v>5.6140350000000003</v>
      </c>
      <c r="F128" s="26">
        <v>4.2105259999999998</v>
      </c>
      <c r="G128" s="26">
        <v>2.8070179999999998</v>
      </c>
      <c r="H128" s="26">
        <v>87.368420999999998</v>
      </c>
      <c r="I128" s="26">
        <v>9.8245609999999992</v>
      </c>
    </row>
    <row r="129" spans="1:9" x14ac:dyDescent="0.2">
      <c r="A129" s="19" t="s">
        <v>903</v>
      </c>
      <c r="B129" s="20">
        <v>217</v>
      </c>
      <c r="C129" s="26">
        <v>41.013824999999997</v>
      </c>
      <c r="D129" s="26">
        <v>36.866359000000003</v>
      </c>
      <c r="E129" s="26">
        <v>6.9124420000000004</v>
      </c>
      <c r="F129" s="26">
        <v>11.059908</v>
      </c>
      <c r="G129" s="26">
        <v>4.1474650000000004</v>
      </c>
      <c r="H129" s="26">
        <v>77.880184</v>
      </c>
      <c r="I129" s="26">
        <v>17.972349999999999</v>
      </c>
    </row>
    <row r="130" spans="1:9" x14ac:dyDescent="0.2">
      <c r="A130" s="19" t="s">
        <v>904</v>
      </c>
      <c r="B130" s="20">
        <v>142</v>
      </c>
      <c r="C130" s="26">
        <v>33.802816999999997</v>
      </c>
      <c r="D130" s="26">
        <v>32.394365999999998</v>
      </c>
      <c r="E130" s="26">
        <v>24.647887000000001</v>
      </c>
      <c r="F130" s="26">
        <v>8.450704</v>
      </c>
      <c r="G130" s="26">
        <v>0.70422499999999999</v>
      </c>
      <c r="H130" s="26">
        <v>66.197182999999995</v>
      </c>
      <c r="I130" s="26">
        <v>33.098591999999996</v>
      </c>
    </row>
    <row r="131" spans="1:9" x14ac:dyDescent="0.2">
      <c r="A131" s="19" t="s">
        <v>905</v>
      </c>
      <c r="B131" s="20">
        <v>1184</v>
      </c>
      <c r="C131" s="26">
        <v>14.864865</v>
      </c>
      <c r="D131" s="26">
        <v>17.314188999999999</v>
      </c>
      <c r="E131" s="26">
        <v>10.388514000000001</v>
      </c>
      <c r="F131" s="26">
        <v>57.432431999999999</v>
      </c>
      <c r="G131" s="26">
        <v>0</v>
      </c>
      <c r="H131" s="26">
        <v>32.179054000000001</v>
      </c>
      <c r="I131" s="26">
        <v>67.820946000000006</v>
      </c>
    </row>
    <row r="132" spans="1:9" x14ac:dyDescent="0.2">
      <c r="A132" s="19" t="s">
        <v>873</v>
      </c>
      <c r="B132" s="20">
        <v>360</v>
      </c>
      <c r="C132" s="26">
        <v>24.444444000000001</v>
      </c>
      <c r="D132" s="26">
        <v>26.666667</v>
      </c>
      <c r="E132" s="26">
        <v>4.4444439999999998</v>
      </c>
      <c r="F132" s="26">
        <v>9.4444440000000007</v>
      </c>
      <c r="G132" s="26">
        <v>35</v>
      </c>
      <c r="H132" s="26">
        <v>51.111111000000001</v>
      </c>
      <c r="I132" s="26">
        <v>13.888889000000001</v>
      </c>
    </row>
    <row r="133" spans="1:9" x14ac:dyDescent="0.2">
      <c r="A133" s="18" t="s">
        <v>143</v>
      </c>
      <c r="B133" s="18"/>
      <c r="C133" s="18"/>
      <c r="D133" s="18"/>
      <c r="E133" s="18"/>
      <c r="F133" s="18"/>
      <c r="G133" s="18"/>
      <c r="H133" s="18"/>
      <c r="I133" s="18"/>
    </row>
    <row r="134" spans="1:9" x14ac:dyDescent="0.2">
      <c r="A134" s="21" t="s">
        <v>907</v>
      </c>
      <c r="B134" s="21"/>
      <c r="C134" s="21"/>
      <c r="D134" s="21"/>
      <c r="E134" s="21"/>
      <c r="F134" s="21"/>
      <c r="G134" s="21"/>
      <c r="H134" s="21"/>
      <c r="I134" s="21"/>
    </row>
    <row r="135" spans="1:9" x14ac:dyDescent="0.2">
      <c r="A135" s="19" t="s">
        <v>902</v>
      </c>
      <c r="B135" s="20">
        <v>330</v>
      </c>
      <c r="C135" s="26">
        <v>40.606060999999997</v>
      </c>
      <c r="D135" s="26">
        <v>28.787879</v>
      </c>
      <c r="E135" s="26">
        <v>10.30303</v>
      </c>
      <c r="F135" s="26">
        <v>16.060606</v>
      </c>
      <c r="G135" s="26">
        <v>4.2424239999999998</v>
      </c>
      <c r="H135" s="26">
        <v>69.393939000000003</v>
      </c>
      <c r="I135" s="26">
        <v>26.363636</v>
      </c>
    </row>
    <row r="136" spans="1:9" x14ac:dyDescent="0.2">
      <c r="A136" s="19" t="s">
        <v>903</v>
      </c>
      <c r="B136" s="20">
        <v>326</v>
      </c>
      <c r="C136" s="26">
        <v>38.036810000000003</v>
      </c>
      <c r="D136" s="26">
        <v>38.343558000000002</v>
      </c>
      <c r="E136" s="26">
        <v>7.3619630000000003</v>
      </c>
      <c r="F136" s="26">
        <v>12.576687</v>
      </c>
      <c r="G136" s="26">
        <v>3.6809820000000002</v>
      </c>
      <c r="H136" s="26">
        <v>76.380368000000004</v>
      </c>
      <c r="I136" s="26">
        <v>19.938649999999999</v>
      </c>
    </row>
    <row r="137" spans="1:9" x14ac:dyDescent="0.2">
      <c r="A137" s="19" t="s">
        <v>904</v>
      </c>
      <c r="B137" s="20">
        <v>133</v>
      </c>
      <c r="C137" s="26">
        <v>38.345865000000003</v>
      </c>
      <c r="D137" s="26">
        <v>27.819548999999999</v>
      </c>
      <c r="E137" s="26">
        <v>23.308271000000001</v>
      </c>
      <c r="F137" s="26">
        <v>9.0225559999999998</v>
      </c>
      <c r="G137" s="26">
        <v>1.5037590000000001</v>
      </c>
      <c r="H137" s="26">
        <v>66.165413999999998</v>
      </c>
      <c r="I137" s="26">
        <v>32.330826999999999</v>
      </c>
    </row>
    <row r="138" spans="1:9" x14ac:dyDescent="0.2">
      <c r="A138" s="19" t="s">
        <v>905</v>
      </c>
      <c r="B138" s="20">
        <v>1070</v>
      </c>
      <c r="C138" s="26">
        <v>14.672897000000001</v>
      </c>
      <c r="D138" s="26">
        <v>17.943925</v>
      </c>
      <c r="E138" s="26">
        <v>9.4392519999999998</v>
      </c>
      <c r="F138" s="26">
        <v>57.943925</v>
      </c>
      <c r="G138" s="26">
        <v>0</v>
      </c>
      <c r="H138" s="26">
        <v>32.616821999999999</v>
      </c>
      <c r="I138" s="26">
        <v>67.383178000000001</v>
      </c>
    </row>
    <row r="139" spans="1:9" x14ac:dyDescent="0.2">
      <c r="A139" s="19" t="s">
        <v>873</v>
      </c>
      <c r="B139" s="20">
        <v>329</v>
      </c>
      <c r="C139" s="26">
        <v>24.316109000000001</v>
      </c>
      <c r="D139" s="26">
        <v>24.924012000000001</v>
      </c>
      <c r="E139" s="26">
        <v>4.5592709999999999</v>
      </c>
      <c r="F139" s="26">
        <v>10.942249</v>
      </c>
      <c r="G139" s="26">
        <v>35.258358999999999</v>
      </c>
      <c r="H139" s="26">
        <v>49.240122</v>
      </c>
      <c r="I139" s="26">
        <v>15.501519999999999</v>
      </c>
    </row>
    <row r="140" spans="1:9" x14ac:dyDescent="0.2">
      <c r="A140" s="18" t="s">
        <v>143</v>
      </c>
      <c r="B140" s="18"/>
      <c r="C140" s="18"/>
      <c r="D140" s="18"/>
      <c r="E140" s="18"/>
      <c r="F140" s="18"/>
      <c r="G140" s="18"/>
      <c r="H140" s="18"/>
      <c r="I140" s="18"/>
    </row>
    <row r="141" spans="1:9" x14ac:dyDescent="0.2">
      <c r="A141" s="21" t="s">
        <v>908</v>
      </c>
      <c r="B141" s="21"/>
      <c r="C141" s="21"/>
      <c r="D141" s="21"/>
      <c r="E141" s="21"/>
      <c r="F141" s="21"/>
      <c r="G141" s="21"/>
      <c r="H141" s="21"/>
      <c r="I141" s="21"/>
    </row>
    <row r="142" spans="1:9" x14ac:dyDescent="0.2">
      <c r="A142" s="19" t="s">
        <v>902</v>
      </c>
      <c r="B142" s="20">
        <v>39</v>
      </c>
      <c r="C142" s="26">
        <v>38.461537999999997</v>
      </c>
      <c r="D142" s="26">
        <v>10.256410000000001</v>
      </c>
      <c r="E142" s="26">
        <v>7.6923079999999997</v>
      </c>
      <c r="F142" s="26">
        <v>35.897435999999999</v>
      </c>
      <c r="G142" s="26">
        <v>7.6923079999999997</v>
      </c>
      <c r="H142" s="26">
        <v>48.717948999999997</v>
      </c>
      <c r="I142" s="26">
        <v>43.589744000000003</v>
      </c>
    </row>
    <row r="143" spans="1:9" x14ac:dyDescent="0.2">
      <c r="A143" s="19" t="s">
        <v>903</v>
      </c>
      <c r="B143" s="20">
        <v>75</v>
      </c>
      <c r="C143" s="26">
        <v>48</v>
      </c>
      <c r="D143" s="26">
        <v>28</v>
      </c>
      <c r="E143" s="26">
        <v>8</v>
      </c>
      <c r="F143" s="26">
        <v>12</v>
      </c>
      <c r="G143" s="26">
        <v>4</v>
      </c>
      <c r="H143" s="26">
        <v>76</v>
      </c>
      <c r="I143" s="26">
        <v>20</v>
      </c>
    </row>
    <row r="144" spans="1:9" x14ac:dyDescent="0.2">
      <c r="A144" s="19" t="s">
        <v>904</v>
      </c>
      <c r="B144" s="20">
        <v>117</v>
      </c>
      <c r="C144" s="26">
        <v>41.880341999999999</v>
      </c>
      <c r="D144" s="26">
        <v>33.333333000000003</v>
      </c>
      <c r="E144" s="26">
        <v>17.094017000000001</v>
      </c>
      <c r="F144" s="26">
        <v>5.1282050000000003</v>
      </c>
      <c r="G144" s="26">
        <v>2.5641029999999998</v>
      </c>
      <c r="H144" s="26">
        <v>75.213674999999995</v>
      </c>
      <c r="I144" s="26">
        <v>22.222221999999999</v>
      </c>
    </row>
    <row r="145" spans="1:9" x14ac:dyDescent="0.2">
      <c r="A145" s="19" t="s">
        <v>905</v>
      </c>
      <c r="B145" s="20">
        <v>1288</v>
      </c>
      <c r="C145" s="26">
        <v>22.593167999999999</v>
      </c>
      <c r="D145" s="26">
        <v>21.506211</v>
      </c>
      <c r="E145" s="26">
        <v>10.015528</v>
      </c>
      <c r="F145" s="26">
        <v>45.031056</v>
      </c>
      <c r="G145" s="26">
        <v>0.85403700000000005</v>
      </c>
      <c r="H145" s="26">
        <v>44.099378999999999</v>
      </c>
      <c r="I145" s="26">
        <v>55.046584000000003</v>
      </c>
    </row>
    <row r="146" spans="1:9" x14ac:dyDescent="0.2">
      <c r="A146" s="19" t="s">
        <v>873</v>
      </c>
      <c r="B146" s="20">
        <v>669</v>
      </c>
      <c r="C146" s="26">
        <v>23.168908999999999</v>
      </c>
      <c r="D146" s="26">
        <v>28.400597999999999</v>
      </c>
      <c r="E146" s="26">
        <v>7.0254110000000001</v>
      </c>
      <c r="F146" s="26">
        <v>22.869955000000001</v>
      </c>
      <c r="G146" s="26">
        <v>18.535126999999999</v>
      </c>
      <c r="H146" s="26">
        <v>51.569507000000002</v>
      </c>
      <c r="I146" s="26">
        <v>29.895365999999999</v>
      </c>
    </row>
    <row r="147" spans="1:9" x14ac:dyDescent="0.2">
      <c r="A147" s="18" t="s">
        <v>909</v>
      </c>
      <c r="B147" s="18"/>
      <c r="C147" s="18"/>
      <c r="D147" s="18"/>
      <c r="E147" s="18"/>
      <c r="F147" s="18"/>
      <c r="G147" s="18"/>
      <c r="H147" s="18"/>
      <c r="I147" s="18"/>
    </row>
    <row r="148" spans="1:9" x14ac:dyDescent="0.2">
      <c r="A148" s="19" t="s">
        <v>910</v>
      </c>
      <c r="B148" s="20">
        <v>541</v>
      </c>
      <c r="C148" s="26">
        <v>33.456561999999998</v>
      </c>
      <c r="D148" s="26">
        <v>26.062847000000001</v>
      </c>
      <c r="E148" s="26">
        <v>5.9149719999999997</v>
      </c>
      <c r="F148" s="26">
        <v>28.650646999999999</v>
      </c>
      <c r="G148" s="26">
        <v>5.9149719999999997</v>
      </c>
      <c r="H148" s="26">
        <v>59.519409000000003</v>
      </c>
      <c r="I148" s="26">
        <v>34.565618999999998</v>
      </c>
    </row>
    <row r="149" spans="1:9" x14ac:dyDescent="0.2">
      <c r="A149" s="19" t="s">
        <v>911</v>
      </c>
      <c r="B149" s="20">
        <v>877</v>
      </c>
      <c r="C149" s="26">
        <v>24.857468999999998</v>
      </c>
      <c r="D149" s="26">
        <v>23.033066999999999</v>
      </c>
      <c r="E149" s="26">
        <v>10.034208</v>
      </c>
      <c r="F149" s="26">
        <v>33.979475000000001</v>
      </c>
      <c r="G149" s="26">
        <v>8.0957810000000006</v>
      </c>
      <c r="H149" s="26">
        <v>47.890535999999997</v>
      </c>
      <c r="I149" s="26">
        <v>44.013683</v>
      </c>
    </row>
    <row r="150" spans="1:9" x14ac:dyDescent="0.2">
      <c r="A150" s="19" t="s">
        <v>912</v>
      </c>
      <c r="B150" s="20">
        <v>543</v>
      </c>
      <c r="C150" s="26">
        <v>18.968692000000001</v>
      </c>
      <c r="D150" s="26">
        <v>23.204419999999999</v>
      </c>
      <c r="E150" s="26">
        <v>11.786372</v>
      </c>
      <c r="F150" s="26">
        <v>41.06814</v>
      </c>
      <c r="G150" s="26">
        <v>4.9723759999999997</v>
      </c>
      <c r="H150" s="26">
        <v>42.173112000000003</v>
      </c>
      <c r="I150" s="26">
        <v>52.854512</v>
      </c>
    </row>
    <row r="151" spans="1:9" x14ac:dyDescent="0.2">
      <c r="A151" s="19" t="s">
        <v>913</v>
      </c>
      <c r="B151" s="20">
        <v>227</v>
      </c>
      <c r="C151" s="26">
        <v>19.38326</v>
      </c>
      <c r="D151" s="26">
        <v>27.312774999999998</v>
      </c>
      <c r="E151" s="26">
        <v>9.2511010000000002</v>
      </c>
      <c r="F151" s="26">
        <v>37.885463000000001</v>
      </c>
      <c r="G151" s="26">
        <v>6.1674009999999999</v>
      </c>
      <c r="H151" s="26">
        <v>46.696035000000002</v>
      </c>
      <c r="I151" s="26">
        <v>47.136564</v>
      </c>
    </row>
    <row r="152" spans="1:9" x14ac:dyDescent="0.2">
      <c r="A152" s="18" t="s">
        <v>914</v>
      </c>
      <c r="B152" s="18"/>
      <c r="C152" s="18"/>
      <c r="D152" s="18"/>
      <c r="E152" s="18"/>
      <c r="F152" s="18"/>
      <c r="G152" s="18"/>
      <c r="H152" s="18"/>
      <c r="I152" s="18"/>
    </row>
    <row r="153" spans="1:9" x14ac:dyDescent="0.2">
      <c r="A153" s="19" t="s">
        <v>915</v>
      </c>
      <c r="B153" s="20">
        <v>294</v>
      </c>
      <c r="C153" s="26">
        <v>21.428571000000002</v>
      </c>
      <c r="D153" s="26">
        <v>21.768706999999999</v>
      </c>
      <c r="E153" s="26">
        <v>9.8639460000000003</v>
      </c>
      <c r="F153" s="26">
        <v>39.455781999999999</v>
      </c>
      <c r="G153" s="26">
        <v>7.4829929999999996</v>
      </c>
      <c r="H153" s="26">
        <v>43.197279000000002</v>
      </c>
      <c r="I153" s="26">
        <v>49.319727999999998</v>
      </c>
    </row>
    <row r="154" spans="1:9" x14ac:dyDescent="0.2">
      <c r="A154" s="19" t="s">
        <v>916</v>
      </c>
      <c r="B154" s="20">
        <v>664</v>
      </c>
      <c r="C154" s="26">
        <v>29.819277</v>
      </c>
      <c r="D154" s="26">
        <v>26.355422000000001</v>
      </c>
      <c r="E154" s="26">
        <v>7.8313249999999996</v>
      </c>
      <c r="F154" s="26">
        <v>29.819277</v>
      </c>
      <c r="G154" s="26">
        <v>6.1746990000000004</v>
      </c>
      <c r="H154" s="26">
        <v>56.174698999999997</v>
      </c>
      <c r="I154" s="26">
        <v>37.650601999999999</v>
      </c>
    </row>
    <row r="155" spans="1:9" x14ac:dyDescent="0.2">
      <c r="A155" s="19" t="s">
        <v>917</v>
      </c>
      <c r="B155" s="20">
        <v>421</v>
      </c>
      <c r="C155" s="26">
        <v>23.040379999999999</v>
      </c>
      <c r="D155" s="26">
        <v>23.990499</v>
      </c>
      <c r="E155" s="26">
        <v>11.876485000000001</v>
      </c>
      <c r="F155" s="26">
        <v>36.579571999999999</v>
      </c>
      <c r="G155" s="26">
        <v>4.513064</v>
      </c>
      <c r="H155" s="26">
        <v>47.030878999999999</v>
      </c>
      <c r="I155" s="26">
        <v>48.456057000000001</v>
      </c>
    </row>
    <row r="156" spans="1:9" x14ac:dyDescent="0.2">
      <c r="A156" s="19" t="s">
        <v>918</v>
      </c>
      <c r="B156" s="20">
        <v>358</v>
      </c>
      <c r="C156" s="26">
        <v>28.770949999999999</v>
      </c>
      <c r="D156" s="26">
        <v>24.860334999999999</v>
      </c>
      <c r="E156" s="26">
        <v>8.9385469999999998</v>
      </c>
      <c r="F156" s="26">
        <v>31.005586999999998</v>
      </c>
      <c r="G156" s="26">
        <v>6.4245809999999999</v>
      </c>
      <c r="H156" s="26">
        <v>53.631284999999998</v>
      </c>
      <c r="I156" s="26">
        <v>39.944133999999998</v>
      </c>
    </row>
    <row r="157" spans="1:9" x14ac:dyDescent="0.2">
      <c r="A157" s="19" t="s">
        <v>919</v>
      </c>
      <c r="B157" s="20">
        <v>217</v>
      </c>
      <c r="C157" s="26">
        <v>21.198156999999998</v>
      </c>
      <c r="D157" s="26">
        <v>21.658985999999999</v>
      </c>
      <c r="E157" s="26">
        <v>8.2949310000000001</v>
      </c>
      <c r="F157" s="26">
        <v>39.631335999999997</v>
      </c>
      <c r="G157" s="26">
        <v>9.2165900000000001</v>
      </c>
      <c r="H157" s="26">
        <v>42.857143000000001</v>
      </c>
      <c r="I157" s="26">
        <v>47.926267000000003</v>
      </c>
    </row>
    <row r="158" spans="1:9" x14ac:dyDescent="0.2">
      <c r="A158" s="22" t="s">
        <v>920</v>
      </c>
      <c r="B158" s="23">
        <v>234</v>
      </c>
      <c r="C158" s="27">
        <v>16.666667</v>
      </c>
      <c r="D158" s="27">
        <v>23.504273999999999</v>
      </c>
      <c r="E158" s="27">
        <v>10.256410000000001</v>
      </c>
      <c r="F158" s="27">
        <v>41.452990999999997</v>
      </c>
      <c r="G158" s="27">
        <v>8.1196579999999994</v>
      </c>
      <c r="H158" s="27">
        <v>40.170940000000002</v>
      </c>
      <c r="I158" s="27">
        <v>51.709401999999997</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07DC9-C2EB-460C-B5ED-4D63789D3E67}">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HYPERLINK("#'目次'!B17","[11]")</f>
        <v>[11]</v>
      </c>
      <c r="B2" s="24" t="s">
        <v>352</v>
      </c>
    </row>
    <row r="3" spans="1:9" x14ac:dyDescent="0.2">
      <c r="A3" s="9" t="s">
        <v>126</v>
      </c>
      <c r="B3" s="12" t="s">
        <v>158</v>
      </c>
    </row>
    <row r="4" spans="1:9" x14ac:dyDescent="0.2">
      <c r="A4" s="9" t="s">
        <v>126</v>
      </c>
      <c r="B4" s="12" t="s">
        <v>159</v>
      </c>
    </row>
    <row r="5" spans="1:9" x14ac:dyDescent="0.2">
      <c r="A5" s="9" t="s">
        <v>126</v>
      </c>
      <c r="B5" s="12" t="s">
        <v>161</v>
      </c>
    </row>
    <row r="6" spans="1:9" s="15" customFormat="1" ht="25" x14ac:dyDescent="0.2">
      <c r="A6" s="13" t="s">
        <v>126</v>
      </c>
      <c r="B6" s="14" t="s">
        <v>831</v>
      </c>
      <c r="C6" s="14" t="s">
        <v>902</v>
      </c>
      <c r="D6" s="14" t="s">
        <v>903</v>
      </c>
      <c r="E6" s="14" t="s">
        <v>904</v>
      </c>
      <c r="F6" s="14" t="s">
        <v>905</v>
      </c>
      <c r="G6" s="14" t="s">
        <v>873</v>
      </c>
      <c r="H6" s="14" t="s">
        <v>925</v>
      </c>
      <c r="I6" s="14" t="s">
        <v>926</v>
      </c>
    </row>
    <row r="7" spans="1:9" x14ac:dyDescent="0.2">
      <c r="A7" s="16" t="s">
        <v>845</v>
      </c>
      <c r="B7" s="17">
        <v>2188</v>
      </c>
      <c r="C7" s="25">
        <v>13.025594</v>
      </c>
      <c r="D7" s="25">
        <v>9.9177330000000001</v>
      </c>
      <c r="E7" s="25">
        <v>6.4899449999999996</v>
      </c>
      <c r="F7" s="25">
        <v>54.113346</v>
      </c>
      <c r="G7" s="25">
        <v>16.453382000000001</v>
      </c>
      <c r="H7" s="25">
        <v>22.943327</v>
      </c>
      <c r="I7" s="25">
        <v>60.603290999999999</v>
      </c>
    </row>
    <row r="8" spans="1:9" x14ac:dyDescent="0.2">
      <c r="A8" s="18" t="s">
        <v>846</v>
      </c>
      <c r="B8" s="18"/>
      <c r="C8" s="18"/>
      <c r="D8" s="18"/>
      <c r="E8" s="18"/>
      <c r="F8" s="18"/>
      <c r="G8" s="18"/>
      <c r="H8" s="18"/>
      <c r="I8" s="18"/>
    </row>
    <row r="9" spans="1:9" x14ac:dyDescent="0.2">
      <c r="A9" s="19" t="s">
        <v>847</v>
      </c>
      <c r="B9" s="20">
        <v>1092</v>
      </c>
      <c r="C9" s="26">
        <v>13.186813000000001</v>
      </c>
      <c r="D9" s="26">
        <v>10.347985</v>
      </c>
      <c r="E9" s="26">
        <v>7.0512819999999996</v>
      </c>
      <c r="F9" s="26">
        <v>53.571429000000002</v>
      </c>
      <c r="G9" s="26">
        <v>15.842491000000001</v>
      </c>
      <c r="H9" s="26">
        <v>23.534799</v>
      </c>
      <c r="I9" s="26">
        <v>60.622711000000002</v>
      </c>
    </row>
    <row r="10" spans="1:9" x14ac:dyDescent="0.2">
      <c r="A10" s="19" t="s">
        <v>848</v>
      </c>
      <c r="B10" s="20">
        <v>1095</v>
      </c>
      <c r="C10" s="26">
        <v>12.785387999999999</v>
      </c>
      <c r="D10" s="26">
        <v>9.4977169999999997</v>
      </c>
      <c r="E10" s="26">
        <v>5.9360730000000004</v>
      </c>
      <c r="F10" s="26">
        <v>54.703195999999998</v>
      </c>
      <c r="G10" s="26">
        <v>17.077625999999999</v>
      </c>
      <c r="H10" s="26">
        <v>22.283104999999999</v>
      </c>
      <c r="I10" s="26">
        <v>60.639268999999999</v>
      </c>
    </row>
    <row r="11" spans="1:9" x14ac:dyDescent="0.2">
      <c r="A11" s="19" t="s">
        <v>849</v>
      </c>
      <c r="B11" s="20">
        <v>1</v>
      </c>
      <c r="C11" s="26">
        <v>100</v>
      </c>
      <c r="D11" s="26">
        <v>0</v>
      </c>
      <c r="E11" s="26">
        <v>0</v>
      </c>
      <c r="F11" s="26">
        <v>0</v>
      </c>
      <c r="G11" s="26">
        <v>0</v>
      </c>
      <c r="H11" s="26">
        <v>100</v>
      </c>
      <c r="I11" s="26">
        <v>0</v>
      </c>
    </row>
    <row r="12" spans="1:9" x14ac:dyDescent="0.2">
      <c r="A12" s="18" t="s">
        <v>850</v>
      </c>
      <c r="B12" s="18"/>
      <c r="C12" s="18"/>
      <c r="D12" s="18"/>
      <c r="E12" s="18"/>
      <c r="F12" s="18"/>
      <c r="G12" s="18"/>
      <c r="H12" s="18"/>
      <c r="I12" s="18"/>
    </row>
    <row r="13" spans="1:9" x14ac:dyDescent="0.2">
      <c r="A13" s="19" t="s">
        <v>851</v>
      </c>
      <c r="B13" s="20">
        <v>387</v>
      </c>
      <c r="C13" s="26">
        <v>29.715762000000002</v>
      </c>
      <c r="D13" s="26">
        <v>16.537468000000001</v>
      </c>
      <c r="E13" s="26">
        <v>11.111110999999999</v>
      </c>
      <c r="F13" s="26">
        <v>35.400517000000001</v>
      </c>
      <c r="G13" s="26">
        <v>7.2351419999999997</v>
      </c>
      <c r="H13" s="26">
        <v>46.253230000000002</v>
      </c>
      <c r="I13" s="26">
        <v>46.511628000000002</v>
      </c>
    </row>
    <row r="14" spans="1:9" x14ac:dyDescent="0.2">
      <c r="A14" s="19" t="s">
        <v>852</v>
      </c>
      <c r="B14" s="20">
        <v>432</v>
      </c>
      <c r="C14" s="26">
        <v>19.907406999999999</v>
      </c>
      <c r="D14" s="26">
        <v>12.962963</v>
      </c>
      <c r="E14" s="26">
        <v>8.5648149999999994</v>
      </c>
      <c r="F14" s="26">
        <v>45.601852000000001</v>
      </c>
      <c r="G14" s="26">
        <v>12.962963</v>
      </c>
      <c r="H14" s="26">
        <v>32.870370000000001</v>
      </c>
      <c r="I14" s="26">
        <v>54.166666999999997</v>
      </c>
    </row>
    <row r="15" spans="1:9" x14ac:dyDescent="0.2">
      <c r="A15" s="19" t="s">
        <v>853</v>
      </c>
      <c r="B15" s="20">
        <v>449</v>
      </c>
      <c r="C15" s="26">
        <v>10.690422999999999</v>
      </c>
      <c r="D15" s="26">
        <v>10.91314</v>
      </c>
      <c r="E15" s="26">
        <v>7.7950999999999997</v>
      </c>
      <c r="F15" s="26">
        <v>55.456569999999999</v>
      </c>
      <c r="G15" s="26">
        <v>15.144766000000001</v>
      </c>
      <c r="H15" s="26">
        <v>21.603563000000001</v>
      </c>
      <c r="I15" s="26">
        <v>63.251669999999997</v>
      </c>
    </row>
    <row r="16" spans="1:9" x14ac:dyDescent="0.2">
      <c r="A16" s="19" t="s">
        <v>854</v>
      </c>
      <c r="B16" s="20">
        <v>427</v>
      </c>
      <c r="C16" s="26">
        <v>6.5573769999999998</v>
      </c>
      <c r="D16" s="26">
        <v>7.2599530000000003</v>
      </c>
      <c r="E16" s="26">
        <v>3.9812650000000001</v>
      </c>
      <c r="F16" s="26">
        <v>61.826698</v>
      </c>
      <c r="G16" s="26">
        <v>20.374707000000001</v>
      </c>
      <c r="H16" s="26">
        <v>13.81733</v>
      </c>
      <c r="I16" s="26">
        <v>65.807963000000001</v>
      </c>
    </row>
    <row r="17" spans="1:9" x14ac:dyDescent="0.2">
      <c r="A17" s="19" t="s">
        <v>855</v>
      </c>
      <c r="B17" s="20">
        <v>274</v>
      </c>
      <c r="C17" s="26">
        <v>2.554745</v>
      </c>
      <c r="D17" s="26">
        <v>5.4744529999999996</v>
      </c>
      <c r="E17" s="26">
        <v>2.554745</v>
      </c>
      <c r="F17" s="26">
        <v>64.963504</v>
      </c>
      <c r="G17" s="26">
        <v>24.452555</v>
      </c>
      <c r="H17" s="26">
        <v>8.0291969999999999</v>
      </c>
      <c r="I17" s="26">
        <v>67.518248</v>
      </c>
    </row>
    <row r="18" spans="1:9" x14ac:dyDescent="0.2">
      <c r="A18" s="19" t="s">
        <v>856</v>
      </c>
      <c r="B18" s="20">
        <v>137</v>
      </c>
      <c r="C18" s="26">
        <v>0.72992699999999999</v>
      </c>
      <c r="D18" s="26">
        <v>0.72992699999999999</v>
      </c>
      <c r="E18" s="26">
        <v>2.189781</v>
      </c>
      <c r="F18" s="26">
        <v>65.693431000000004</v>
      </c>
      <c r="G18" s="26">
        <v>30.656934</v>
      </c>
      <c r="H18" s="26">
        <v>1.459854</v>
      </c>
      <c r="I18" s="26">
        <v>67.883212</v>
      </c>
    </row>
    <row r="19" spans="1:9" x14ac:dyDescent="0.2">
      <c r="A19" s="19" t="s">
        <v>857</v>
      </c>
      <c r="B19" s="20">
        <v>71</v>
      </c>
      <c r="C19" s="26">
        <v>0</v>
      </c>
      <c r="D19" s="26">
        <v>1.4084509999999999</v>
      </c>
      <c r="E19" s="26">
        <v>0</v>
      </c>
      <c r="F19" s="26">
        <v>81.690140999999997</v>
      </c>
      <c r="G19" s="26">
        <v>16.901408</v>
      </c>
      <c r="H19" s="26">
        <v>1.4084509999999999</v>
      </c>
      <c r="I19" s="26">
        <v>81.690140999999997</v>
      </c>
    </row>
    <row r="20" spans="1:9" x14ac:dyDescent="0.2">
      <c r="A20" s="19" t="s">
        <v>858</v>
      </c>
      <c r="B20" s="20">
        <v>11</v>
      </c>
      <c r="C20" s="26">
        <v>0</v>
      </c>
      <c r="D20" s="26">
        <v>0</v>
      </c>
      <c r="E20" s="26">
        <v>0</v>
      </c>
      <c r="F20" s="26">
        <v>100</v>
      </c>
      <c r="G20" s="26">
        <v>0</v>
      </c>
      <c r="H20" s="26">
        <v>0</v>
      </c>
      <c r="I20" s="26">
        <v>100</v>
      </c>
    </row>
    <row r="21" spans="1:9" x14ac:dyDescent="0.2">
      <c r="A21" s="19" t="s">
        <v>859</v>
      </c>
      <c r="B21" s="20">
        <v>881</v>
      </c>
      <c r="C21" s="26">
        <v>15.209989</v>
      </c>
      <c r="D21" s="26">
        <v>11.918275</v>
      </c>
      <c r="E21" s="26">
        <v>8.1725309999999993</v>
      </c>
      <c r="F21" s="26">
        <v>50.624290999999999</v>
      </c>
      <c r="G21" s="26">
        <v>14.074915000000001</v>
      </c>
      <c r="H21" s="26">
        <v>27.128263</v>
      </c>
      <c r="I21" s="26">
        <v>58.796821999999999</v>
      </c>
    </row>
    <row r="22" spans="1:9" x14ac:dyDescent="0.2">
      <c r="A22" s="19" t="s">
        <v>860</v>
      </c>
      <c r="B22" s="20">
        <v>701</v>
      </c>
      <c r="C22" s="26">
        <v>4.9928670000000004</v>
      </c>
      <c r="D22" s="26">
        <v>6.5620539999999998</v>
      </c>
      <c r="E22" s="26">
        <v>3.4236800000000001</v>
      </c>
      <c r="F22" s="26">
        <v>63.052782000000001</v>
      </c>
      <c r="G22" s="26">
        <v>21.968616000000001</v>
      </c>
      <c r="H22" s="26">
        <v>11.554921999999999</v>
      </c>
      <c r="I22" s="26">
        <v>66.476461999999998</v>
      </c>
    </row>
    <row r="23" spans="1:9" x14ac:dyDescent="0.2">
      <c r="A23" s="19" t="s">
        <v>861</v>
      </c>
      <c r="B23" s="20">
        <v>1801</v>
      </c>
      <c r="C23" s="26">
        <v>9.4391999999999996</v>
      </c>
      <c r="D23" s="26">
        <v>8.4952799999999993</v>
      </c>
      <c r="E23" s="26">
        <v>5.4969460000000003</v>
      </c>
      <c r="F23" s="26">
        <v>58.134369999999997</v>
      </c>
      <c r="G23" s="26">
        <v>18.434203</v>
      </c>
      <c r="H23" s="26">
        <v>17.934481000000002</v>
      </c>
      <c r="I23" s="26">
        <v>63.631315999999998</v>
      </c>
    </row>
    <row r="24" spans="1:9" x14ac:dyDescent="0.2">
      <c r="A24" s="19" t="s">
        <v>862</v>
      </c>
      <c r="B24" s="20">
        <v>920</v>
      </c>
      <c r="C24" s="26">
        <v>3.913043</v>
      </c>
      <c r="D24" s="26">
        <v>5.2173910000000001</v>
      </c>
      <c r="E24" s="26">
        <v>2.9347829999999999</v>
      </c>
      <c r="F24" s="26">
        <v>65.326087000000001</v>
      </c>
      <c r="G24" s="26">
        <v>22.608695999999998</v>
      </c>
      <c r="H24" s="26">
        <v>9.1304350000000003</v>
      </c>
      <c r="I24" s="26">
        <v>68.260869999999997</v>
      </c>
    </row>
    <row r="25" spans="1:9" x14ac:dyDescent="0.2">
      <c r="A25" s="19" t="s">
        <v>863</v>
      </c>
      <c r="B25" s="20">
        <v>219</v>
      </c>
      <c r="C25" s="26">
        <v>0.456621</v>
      </c>
      <c r="D25" s="26">
        <v>0.913242</v>
      </c>
      <c r="E25" s="26">
        <v>1.3698630000000001</v>
      </c>
      <c r="F25" s="26">
        <v>72.602739999999997</v>
      </c>
      <c r="G25" s="26">
        <v>24.657533999999998</v>
      </c>
      <c r="H25" s="26">
        <v>1.3698630000000001</v>
      </c>
      <c r="I25" s="26">
        <v>73.972603000000007</v>
      </c>
    </row>
    <row r="26" spans="1:9" x14ac:dyDescent="0.2">
      <c r="A26" s="18" t="s">
        <v>864</v>
      </c>
      <c r="B26" s="17">
        <v>208</v>
      </c>
      <c r="C26" s="25">
        <v>27.403846000000001</v>
      </c>
      <c r="D26" s="25">
        <v>18.75</v>
      </c>
      <c r="E26" s="25">
        <v>11.538462000000001</v>
      </c>
      <c r="F26" s="25">
        <v>35.576923000000001</v>
      </c>
      <c r="G26" s="25">
        <v>6.7307689999999996</v>
      </c>
      <c r="H26" s="25">
        <v>46.153846000000001</v>
      </c>
      <c r="I26" s="25">
        <v>47.115385000000003</v>
      </c>
    </row>
    <row r="27" spans="1:9" x14ac:dyDescent="0.2">
      <c r="A27" s="19" t="s">
        <v>852</v>
      </c>
      <c r="B27" s="20">
        <v>220</v>
      </c>
      <c r="C27" s="26">
        <v>18.636364</v>
      </c>
      <c r="D27" s="26">
        <v>8.6363640000000004</v>
      </c>
      <c r="E27" s="26">
        <v>10</v>
      </c>
      <c r="F27" s="26">
        <v>50</v>
      </c>
      <c r="G27" s="26">
        <v>12.727273</v>
      </c>
      <c r="H27" s="26">
        <v>27.272727</v>
      </c>
      <c r="I27" s="26">
        <v>60</v>
      </c>
    </row>
    <row r="28" spans="1:9" x14ac:dyDescent="0.2">
      <c r="A28" s="19" t="s">
        <v>853</v>
      </c>
      <c r="B28" s="20">
        <v>226</v>
      </c>
      <c r="C28" s="26">
        <v>10.176990999999999</v>
      </c>
      <c r="D28" s="26">
        <v>10.619469</v>
      </c>
      <c r="E28" s="26">
        <v>6.637168</v>
      </c>
      <c r="F28" s="26">
        <v>55.309735000000003</v>
      </c>
      <c r="G28" s="26">
        <v>17.256637000000001</v>
      </c>
      <c r="H28" s="26">
        <v>20.79646</v>
      </c>
      <c r="I28" s="26">
        <v>61.946902999999999</v>
      </c>
    </row>
    <row r="29" spans="1:9" x14ac:dyDescent="0.2">
      <c r="A29" s="19" t="s">
        <v>854</v>
      </c>
      <c r="B29" s="20">
        <v>211</v>
      </c>
      <c r="C29" s="26">
        <v>8.5308060000000001</v>
      </c>
      <c r="D29" s="26">
        <v>9.0047390000000007</v>
      </c>
      <c r="E29" s="26">
        <v>5.6872040000000004</v>
      </c>
      <c r="F29" s="26">
        <v>58.767772999999998</v>
      </c>
      <c r="G29" s="26">
        <v>18.009478999999999</v>
      </c>
      <c r="H29" s="26">
        <v>17.535544999999999</v>
      </c>
      <c r="I29" s="26">
        <v>64.454976000000002</v>
      </c>
    </row>
    <row r="30" spans="1:9" x14ac:dyDescent="0.2">
      <c r="A30" s="19" t="s">
        <v>855</v>
      </c>
      <c r="B30" s="20">
        <v>134</v>
      </c>
      <c r="C30" s="26">
        <v>2.9850750000000001</v>
      </c>
      <c r="D30" s="26">
        <v>7.4626869999999998</v>
      </c>
      <c r="E30" s="26">
        <v>1.492537</v>
      </c>
      <c r="F30" s="26">
        <v>67.164179000000004</v>
      </c>
      <c r="G30" s="26">
        <v>20.895522</v>
      </c>
      <c r="H30" s="26">
        <v>10.447761</v>
      </c>
      <c r="I30" s="26">
        <v>68.656716000000003</v>
      </c>
    </row>
    <row r="31" spans="1:9" x14ac:dyDescent="0.2">
      <c r="A31" s="19" t="s">
        <v>856</v>
      </c>
      <c r="B31" s="20">
        <v>65</v>
      </c>
      <c r="C31" s="26">
        <v>1.538462</v>
      </c>
      <c r="D31" s="26">
        <v>1.538462</v>
      </c>
      <c r="E31" s="26">
        <v>3.0769229999999999</v>
      </c>
      <c r="F31" s="26">
        <v>63.076923000000001</v>
      </c>
      <c r="G31" s="26">
        <v>30.769231000000001</v>
      </c>
      <c r="H31" s="26">
        <v>3.0769229999999999</v>
      </c>
      <c r="I31" s="26">
        <v>66.153846000000001</v>
      </c>
    </row>
    <row r="32" spans="1:9" x14ac:dyDescent="0.2">
      <c r="A32" s="19" t="s">
        <v>857</v>
      </c>
      <c r="B32" s="20">
        <v>25</v>
      </c>
      <c r="C32" s="26">
        <v>0</v>
      </c>
      <c r="D32" s="26">
        <v>4</v>
      </c>
      <c r="E32" s="26">
        <v>0</v>
      </c>
      <c r="F32" s="26">
        <v>72</v>
      </c>
      <c r="G32" s="26">
        <v>24</v>
      </c>
      <c r="H32" s="26">
        <v>4</v>
      </c>
      <c r="I32" s="26">
        <v>72</v>
      </c>
    </row>
    <row r="33" spans="1:9" x14ac:dyDescent="0.2">
      <c r="A33" s="19" t="s">
        <v>858</v>
      </c>
      <c r="B33" s="20">
        <v>3</v>
      </c>
      <c r="C33" s="26">
        <v>0</v>
      </c>
      <c r="D33" s="26">
        <v>0</v>
      </c>
      <c r="E33" s="26">
        <v>0</v>
      </c>
      <c r="F33" s="26">
        <v>100</v>
      </c>
      <c r="G33" s="26">
        <v>0</v>
      </c>
      <c r="H33" s="26">
        <v>0</v>
      </c>
      <c r="I33" s="26">
        <v>100</v>
      </c>
    </row>
    <row r="34" spans="1:9" x14ac:dyDescent="0.2">
      <c r="A34" s="19" t="s">
        <v>859</v>
      </c>
      <c r="B34" s="20">
        <v>446</v>
      </c>
      <c r="C34" s="26">
        <v>14.349776</v>
      </c>
      <c r="D34" s="26">
        <v>9.6412560000000003</v>
      </c>
      <c r="E34" s="26">
        <v>8.2959639999999997</v>
      </c>
      <c r="F34" s="26">
        <v>52.690582999999997</v>
      </c>
      <c r="G34" s="26">
        <v>15.022422000000001</v>
      </c>
      <c r="H34" s="26">
        <v>23.991031</v>
      </c>
      <c r="I34" s="26">
        <v>60.986547000000002</v>
      </c>
    </row>
    <row r="35" spans="1:9" x14ac:dyDescent="0.2">
      <c r="A35" s="19" t="s">
        <v>860</v>
      </c>
      <c r="B35" s="20">
        <v>345</v>
      </c>
      <c r="C35" s="26">
        <v>6.3768120000000001</v>
      </c>
      <c r="D35" s="26">
        <v>8.4057969999999997</v>
      </c>
      <c r="E35" s="26">
        <v>4.0579710000000002</v>
      </c>
      <c r="F35" s="26">
        <v>62.028986000000003</v>
      </c>
      <c r="G35" s="26">
        <v>19.130434999999999</v>
      </c>
      <c r="H35" s="26">
        <v>14.782609000000001</v>
      </c>
      <c r="I35" s="26">
        <v>66.086956999999998</v>
      </c>
    </row>
    <row r="36" spans="1:9" x14ac:dyDescent="0.2">
      <c r="A36" s="19" t="s">
        <v>861</v>
      </c>
      <c r="B36" s="20">
        <v>884</v>
      </c>
      <c r="C36" s="26">
        <v>9.8416289999999993</v>
      </c>
      <c r="D36" s="26">
        <v>8.371041</v>
      </c>
      <c r="E36" s="26">
        <v>5.9954749999999999</v>
      </c>
      <c r="F36" s="26">
        <v>57.805430000000001</v>
      </c>
      <c r="G36" s="26">
        <v>17.986425000000001</v>
      </c>
      <c r="H36" s="26">
        <v>18.212669999999999</v>
      </c>
      <c r="I36" s="26">
        <v>63.800905</v>
      </c>
    </row>
    <row r="37" spans="1:9" x14ac:dyDescent="0.2">
      <c r="A37" s="19" t="s">
        <v>862</v>
      </c>
      <c r="B37" s="20">
        <v>438</v>
      </c>
      <c r="C37" s="26">
        <v>5.2511419999999998</v>
      </c>
      <c r="D37" s="26">
        <v>7.0776260000000004</v>
      </c>
      <c r="E37" s="26">
        <v>3.652968</v>
      </c>
      <c r="F37" s="26">
        <v>63.013699000000003</v>
      </c>
      <c r="G37" s="26">
        <v>21.004566000000001</v>
      </c>
      <c r="H37" s="26">
        <v>12.328766999999999</v>
      </c>
      <c r="I37" s="26">
        <v>66.666667000000004</v>
      </c>
    </row>
    <row r="38" spans="1:9" x14ac:dyDescent="0.2">
      <c r="A38" s="19" t="s">
        <v>863</v>
      </c>
      <c r="B38" s="20">
        <v>93</v>
      </c>
      <c r="C38" s="26">
        <v>1.075269</v>
      </c>
      <c r="D38" s="26">
        <v>2.1505380000000001</v>
      </c>
      <c r="E38" s="26">
        <v>2.1505380000000001</v>
      </c>
      <c r="F38" s="26">
        <v>66.666667000000004</v>
      </c>
      <c r="G38" s="26">
        <v>27.956989</v>
      </c>
      <c r="H38" s="26">
        <v>3.225806</v>
      </c>
      <c r="I38" s="26">
        <v>68.817204000000004</v>
      </c>
    </row>
    <row r="39" spans="1:9" x14ac:dyDescent="0.2">
      <c r="A39" s="18" t="s">
        <v>865</v>
      </c>
      <c r="B39" s="17">
        <v>178</v>
      </c>
      <c r="C39" s="25">
        <v>32.022472</v>
      </c>
      <c r="D39" s="25">
        <v>14.044943999999999</v>
      </c>
      <c r="E39" s="25">
        <v>10.674156999999999</v>
      </c>
      <c r="F39" s="25">
        <v>35.393258000000003</v>
      </c>
      <c r="G39" s="25">
        <v>7.8651689999999999</v>
      </c>
      <c r="H39" s="25">
        <v>46.067416000000001</v>
      </c>
      <c r="I39" s="25">
        <v>46.067416000000001</v>
      </c>
    </row>
    <row r="40" spans="1:9" x14ac:dyDescent="0.2">
      <c r="A40" s="19" t="s">
        <v>852</v>
      </c>
      <c r="B40" s="20">
        <v>212</v>
      </c>
      <c r="C40" s="26">
        <v>21.226414999999999</v>
      </c>
      <c r="D40" s="26">
        <v>17.452829999999999</v>
      </c>
      <c r="E40" s="26">
        <v>7.0754720000000004</v>
      </c>
      <c r="F40" s="26">
        <v>41.037736000000002</v>
      </c>
      <c r="G40" s="26">
        <v>13.207547</v>
      </c>
      <c r="H40" s="26">
        <v>38.679245000000002</v>
      </c>
      <c r="I40" s="26">
        <v>48.113208</v>
      </c>
    </row>
    <row r="41" spans="1:9" x14ac:dyDescent="0.2">
      <c r="A41" s="19" t="s">
        <v>853</v>
      </c>
      <c r="B41" s="20">
        <v>223</v>
      </c>
      <c r="C41" s="26">
        <v>11.210762000000001</v>
      </c>
      <c r="D41" s="26">
        <v>11.210762000000001</v>
      </c>
      <c r="E41" s="26">
        <v>8.96861</v>
      </c>
      <c r="F41" s="26">
        <v>55.605381000000001</v>
      </c>
      <c r="G41" s="26">
        <v>13.004484</v>
      </c>
      <c r="H41" s="26">
        <v>22.421524999999999</v>
      </c>
      <c r="I41" s="26">
        <v>64.573991000000007</v>
      </c>
    </row>
    <row r="42" spans="1:9" x14ac:dyDescent="0.2">
      <c r="A42" s="19" t="s">
        <v>854</v>
      </c>
      <c r="B42" s="20">
        <v>216</v>
      </c>
      <c r="C42" s="26">
        <v>4.6296299999999997</v>
      </c>
      <c r="D42" s="26">
        <v>5.5555560000000002</v>
      </c>
      <c r="E42" s="26">
        <v>2.3148149999999998</v>
      </c>
      <c r="F42" s="26">
        <v>64.814814999999996</v>
      </c>
      <c r="G42" s="26">
        <v>22.685185000000001</v>
      </c>
      <c r="H42" s="26">
        <v>10.185185000000001</v>
      </c>
      <c r="I42" s="26">
        <v>67.129630000000006</v>
      </c>
    </row>
    <row r="43" spans="1:9" x14ac:dyDescent="0.2">
      <c r="A43" s="19" t="s">
        <v>855</v>
      </c>
      <c r="B43" s="20">
        <v>140</v>
      </c>
      <c r="C43" s="26">
        <v>2.1428569999999998</v>
      </c>
      <c r="D43" s="26">
        <v>3.5714290000000002</v>
      </c>
      <c r="E43" s="26">
        <v>3.5714290000000002</v>
      </c>
      <c r="F43" s="26">
        <v>62.857143000000001</v>
      </c>
      <c r="G43" s="26">
        <v>27.857143000000001</v>
      </c>
      <c r="H43" s="26">
        <v>5.7142860000000004</v>
      </c>
      <c r="I43" s="26">
        <v>66.428571000000005</v>
      </c>
    </row>
    <row r="44" spans="1:9" x14ac:dyDescent="0.2">
      <c r="A44" s="19" t="s">
        <v>856</v>
      </c>
      <c r="B44" s="20">
        <v>72</v>
      </c>
      <c r="C44" s="26">
        <v>0</v>
      </c>
      <c r="D44" s="26">
        <v>0</v>
      </c>
      <c r="E44" s="26">
        <v>1.388889</v>
      </c>
      <c r="F44" s="26">
        <v>68.055555999999996</v>
      </c>
      <c r="G44" s="26">
        <v>30.555555999999999</v>
      </c>
      <c r="H44" s="26">
        <v>0</v>
      </c>
      <c r="I44" s="26">
        <v>69.444444000000004</v>
      </c>
    </row>
    <row r="45" spans="1:9" x14ac:dyDescent="0.2">
      <c r="A45" s="19" t="s">
        <v>857</v>
      </c>
      <c r="B45" s="20">
        <v>46</v>
      </c>
      <c r="C45" s="26">
        <v>0</v>
      </c>
      <c r="D45" s="26">
        <v>0</v>
      </c>
      <c r="E45" s="26">
        <v>0</v>
      </c>
      <c r="F45" s="26">
        <v>86.956522000000007</v>
      </c>
      <c r="G45" s="26">
        <v>13.043478</v>
      </c>
      <c r="H45" s="26">
        <v>0</v>
      </c>
      <c r="I45" s="26">
        <v>86.956522000000007</v>
      </c>
    </row>
    <row r="46" spans="1:9" x14ac:dyDescent="0.2">
      <c r="A46" s="19" t="s">
        <v>858</v>
      </c>
      <c r="B46" s="20">
        <v>8</v>
      </c>
      <c r="C46" s="26">
        <v>0</v>
      </c>
      <c r="D46" s="26">
        <v>0</v>
      </c>
      <c r="E46" s="26">
        <v>0</v>
      </c>
      <c r="F46" s="26">
        <v>100</v>
      </c>
      <c r="G46" s="26">
        <v>0</v>
      </c>
      <c r="H46" s="26">
        <v>0</v>
      </c>
      <c r="I46" s="26">
        <v>100</v>
      </c>
    </row>
    <row r="47" spans="1:9" x14ac:dyDescent="0.2">
      <c r="A47" s="19" t="s">
        <v>859</v>
      </c>
      <c r="B47" s="20">
        <v>435</v>
      </c>
      <c r="C47" s="26">
        <v>16.091954000000001</v>
      </c>
      <c r="D47" s="26">
        <v>14.252874</v>
      </c>
      <c r="E47" s="26">
        <v>8.0459770000000006</v>
      </c>
      <c r="F47" s="26">
        <v>48.505747</v>
      </c>
      <c r="G47" s="26">
        <v>13.103448</v>
      </c>
      <c r="H47" s="26">
        <v>30.344828</v>
      </c>
      <c r="I47" s="26">
        <v>56.551724</v>
      </c>
    </row>
    <row r="48" spans="1:9" x14ac:dyDescent="0.2">
      <c r="A48" s="19" t="s">
        <v>860</v>
      </c>
      <c r="B48" s="20">
        <v>356</v>
      </c>
      <c r="C48" s="26">
        <v>3.6516850000000001</v>
      </c>
      <c r="D48" s="26">
        <v>4.7752809999999997</v>
      </c>
      <c r="E48" s="26">
        <v>2.808989</v>
      </c>
      <c r="F48" s="26">
        <v>64.044944000000001</v>
      </c>
      <c r="G48" s="26">
        <v>24.719100999999998</v>
      </c>
      <c r="H48" s="26">
        <v>8.4269660000000002</v>
      </c>
      <c r="I48" s="26">
        <v>66.853932999999998</v>
      </c>
    </row>
    <row r="49" spans="1:9" x14ac:dyDescent="0.2">
      <c r="A49" s="19" t="s">
        <v>861</v>
      </c>
      <c r="B49" s="20">
        <v>917</v>
      </c>
      <c r="C49" s="26">
        <v>9.0512540000000001</v>
      </c>
      <c r="D49" s="26">
        <v>8.6150490000000008</v>
      </c>
      <c r="E49" s="26">
        <v>5.0163580000000003</v>
      </c>
      <c r="F49" s="26">
        <v>58.451472000000003</v>
      </c>
      <c r="G49" s="26">
        <v>18.865867000000001</v>
      </c>
      <c r="H49" s="26">
        <v>17.666302999999999</v>
      </c>
      <c r="I49" s="26">
        <v>63.467829999999999</v>
      </c>
    </row>
    <row r="50" spans="1:9" x14ac:dyDescent="0.2">
      <c r="A50" s="19" t="s">
        <v>862</v>
      </c>
      <c r="B50" s="20">
        <v>482</v>
      </c>
      <c r="C50" s="26">
        <v>2.697095</v>
      </c>
      <c r="D50" s="26">
        <v>3.5269710000000001</v>
      </c>
      <c r="E50" s="26">
        <v>2.2821579999999999</v>
      </c>
      <c r="F50" s="26">
        <v>67.427385999999998</v>
      </c>
      <c r="G50" s="26">
        <v>24.066389999999998</v>
      </c>
      <c r="H50" s="26">
        <v>6.2240659999999997</v>
      </c>
      <c r="I50" s="26">
        <v>69.709543999999994</v>
      </c>
    </row>
    <row r="51" spans="1:9" x14ac:dyDescent="0.2">
      <c r="A51" s="19" t="s">
        <v>863</v>
      </c>
      <c r="B51" s="20">
        <v>126</v>
      </c>
      <c r="C51" s="26">
        <v>0</v>
      </c>
      <c r="D51" s="26">
        <v>0</v>
      </c>
      <c r="E51" s="26">
        <v>0.793651</v>
      </c>
      <c r="F51" s="26">
        <v>76.984127000000001</v>
      </c>
      <c r="G51" s="26">
        <v>22.222221999999999</v>
      </c>
      <c r="H51" s="26">
        <v>0</v>
      </c>
      <c r="I51" s="26">
        <v>77.777777999999998</v>
      </c>
    </row>
    <row r="52" spans="1:9" x14ac:dyDescent="0.2">
      <c r="A52" s="18" t="s">
        <v>866</v>
      </c>
      <c r="B52" s="18"/>
      <c r="C52" s="18"/>
      <c r="D52" s="18"/>
      <c r="E52" s="18"/>
      <c r="F52" s="18"/>
      <c r="G52" s="18"/>
      <c r="H52" s="18"/>
      <c r="I52" s="18"/>
    </row>
    <row r="53" spans="1:9" x14ac:dyDescent="0.2">
      <c r="A53" s="19" t="s">
        <v>130</v>
      </c>
      <c r="B53" s="20">
        <v>151</v>
      </c>
      <c r="C53" s="26">
        <v>9.9337750000000007</v>
      </c>
      <c r="D53" s="26">
        <v>11.258278000000001</v>
      </c>
      <c r="E53" s="26">
        <v>7.9470200000000002</v>
      </c>
      <c r="F53" s="26">
        <v>60.927152</v>
      </c>
      <c r="G53" s="26">
        <v>9.9337750000000007</v>
      </c>
      <c r="H53" s="26">
        <v>21.192053000000001</v>
      </c>
      <c r="I53" s="26">
        <v>68.874172000000002</v>
      </c>
    </row>
    <row r="54" spans="1:9" x14ac:dyDescent="0.2">
      <c r="A54" s="19" t="s">
        <v>131</v>
      </c>
      <c r="B54" s="20">
        <v>1446</v>
      </c>
      <c r="C54" s="26">
        <v>15.283541</v>
      </c>
      <c r="D54" s="26">
        <v>11.687414</v>
      </c>
      <c r="E54" s="26">
        <v>7.2614109999999998</v>
      </c>
      <c r="F54" s="26">
        <v>52.420470000000002</v>
      </c>
      <c r="G54" s="26">
        <v>13.347165</v>
      </c>
      <c r="H54" s="26">
        <v>26.970953999999999</v>
      </c>
      <c r="I54" s="26">
        <v>59.681880999999997</v>
      </c>
    </row>
    <row r="55" spans="1:9" x14ac:dyDescent="0.2">
      <c r="A55" s="19" t="s">
        <v>392</v>
      </c>
      <c r="B55" s="20">
        <v>150</v>
      </c>
      <c r="C55" s="26">
        <v>16.666667</v>
      </c>
      <c r="D55" s="26">
        <v>9.3333329999999997</v>
      </c>
      <c r="E55" s="26">
        <v>5.3333329999999997</v>
      </c>
      <c r="F55" s="26">
        <v>54.666666999999997</v>
      </c>
      <c r="G55" s="26">
        <v>14</v>
      </c>
      <c r="H55" s="26">
        <v>26</v>
      </c>
      <c r="I55" s="26">
        <v>60</v>
      </c>
    </row>
    <row r="56" spans="1:9" x14ac:dyDescent="0.2">
      <c r="A56" s="19" t="s">
        <v>132</v>
      </c>
      <c r="B56" s="20">
        <v>372</v>
      </c>
      <c r="C56" s="26">
        <v>6.451613</v>
      </c>
      <c r="D56" s="26">
        <v>4.5698920000000003</v>
      </c>
      <c r="E56" s="26">
        <v>4.5698920000000003</v>
      </c>
      <c r="F56" s="26">
        <v>65.591397999999998</v>
      </c>
      <c r="G56" s="26">
        <v>18.817204</v>
      </c>
      <c r="H56" s="26">
        <v>11.021504999999999</v>
      </c>
      <c r="I56" s="26">
        <v>70.161289999999994</v>
      </c>
    </row>
    <row r="57" spans="1:9" x14ac:dyDescent="0.2">
      <c r="A57" s="19" t="s">
        <v>867</v>
      </c>
      <c r="B57" s="20">
        <v>69</v>
      </c>
      <c r="C57" s="26">
        <v>0</v>
      </c>
      <c r="D57" s="26">
        <v>0</v>
      </c>
      <c r="E57" s="26">
        <v>0</v>
      </c>
      <c r="F57" s="26">
        <v>11.594203</v>
      </c>
      <c r="G57" s="26">
        <v>88.405797000000007</v>
      </c>
      <c r="H57" s="26">
        <v>0</v>
      </c>
      <c r="I57" s="26">
        <v>11.594203</v>
      </c>
    </row>
    <row r="58" spans="1:9" x14ac:dyDescent="0.2">
      <c r="A58" s="18" t="s">
        <v>133</v>
      </c>
      <c r="B58" s="17">
        <v>92</v>
      </c>
      <c r="C58" s="25">
        <v>9.7826090000000008</v>
      </c>
      <c r="D58" s="25">
        <v>11.956522</v>
      </c>
      <c r="E58" s="25">
        <v>9.7826090000000008</v>
      </c>
      <c r="F58" s="25">
        <v>61.956522</v>
      </c>
      <c r="G58" s="25">
        <v>6.5217390000000002</v>
      </c>
      <c r="H58" s="25">
        <v>21.739129999999999</v>
      </c>
      <c r="I58" s="25">
        <v>71.739130000000003</v>
      </c>
    </row>
    <row r="59" spans="1:9" x14ac:dyDescent="0.2">
      <c r="A59" s="19" t="s">
        <v>134</v>
      </c>
      <c r="B59" s="20">
        <v>813</v>
      </c>
      <c r="C59" s="26">
        <v>14.514144999999999</v>
      </c>
      <c r="D59" s="26">
        <v>11.193111999999999</v>
      </c>
      <c r="E59" s="26">
        <v>7.6260760000000003</v>
      </c>
      <c r="F59" s="26">
        <v>53.136530999999998</v>
      </c>
      <c r="G59" s="26">
        <v>13.530135</v>
      </c>
      <c r="H59" s="26">
        <v>25.707256999999998</v>
      </c>
      <c r="I59" s="26">
        <v>60.762608</v>
      </c>
    </row>
    <row r="60" spans="1:9" x14ac:dyDescent="0.2">
      <c r="A60" s="19" t="s">
        <v>393</v>
      </c>
      <c r="B60" s="20">
        <v>65</v>
      </c>
      <c r="C60" s="26">
        <v>18.461538000000001</v>
      </c>
      <c r="D60" s="26">
        <v>10.769231</v>
      </c>
      <c r="E60" s="26">
        <v>3.0769229999999999</v>
      </c>
      <c r="F60" s="26">
        <v>56.923076999999999</v>
      </c>
      <c r="G60" s="26">
        <v>10.769231</v>
      </c>
      <c r="H60" s="26">
        <v>29.230768999999999</v>
      </c>
      <c r="I60" s="26">
        <v>60</v>
      </c>
    </row>
    <row r="61" spans="1:9" x14ac:dyDescent="0.2">
      <c r="A61" s="19" t="s">
        <v>135</v>
      </c>
      <c r="B61" s="20">
        <v>83</v>
      </c>
      <c r="C61" s="26">
        <v>6.0240960000000001</v>
      </c>
      <c r="D61" s="26">
        <v>4.8192769999999996</v>
      </c>
      <c r="E61" s="26">
        <v>4.8192769999999996</v>
      </c>
      <c r="F61" s="26">
        <v>67.469880000000003</v>
      </c>
      <c r="G61" s="26">
        <v>16.867470000000001</v>
      </c>
      <c r="H61" s="26">
        <v>10.843373</v>
      </c>
      <c r="I61" s="26">
        <v>72.289157000000003</v>
      </c>
    </row>
    <row r="62" spans="1:9" x14ac:dyDescent="0.2">
      <c r="A62" s="19" t="s">
        <v>868</v>
      </c>
      <c r="B62" s="20">
        <v>39</v>
      </c>
      <c r="C62" s="26">
        <v>0</v>
      </c>
      <c r="D62" s="26">
        <v>0</v>
      </c>
      <c r="E62" s="26">
        <v>0</v>
      </c>
      <c r="F62" s="26">
        <v>7.6923079999999997</v>
      </c>
      <c r="G62" s="26">
        <v>92.307692000000003</v>
      </c>
      <c r="H62" s="26">
        <v>0</v>
      </c>
      <c r="I62" s="26">
        <v>7.6923079999999997</v>
      </c>
    </row>
    <row r="63" spans="1:9" x14ac:dyDescent="0.2">
      <c r="A63" s="18" t="s">
        <v>136</v>
      </c>
      <c r="B63" s="17">
        <v>59</v>
      </c>
      <c r="C63" s="25">
        <v>10.169492</v>
      </c>
      <c r="D63" s="25">
        <v>10.169492</v>
      </c>
      <c r="E63" s="25">
        <v>5.084746</v>
      </c>
      <c r="F63" s="25">
        <v>59.322034000000002</v>
      </c>
      <c r="G63" s="25">
        <v>15.254237</v>
      </c>
      <c r="H63" s="25">
        <v>20.338982999999999</v>
      </c>
      <c r="I63" s="25">
        <v>64.406779999999998</v>
      </c>
    </row>
    <row r="64" spans="1:9" x14ac:dyDescent="0.2">
      <c r="A64" s="19" t="s">
        <v>134</v>
      </c>
      <c r="B64" s="20">
        <v>632</v>
      </c>
      <c r="C64" s="26">
        <v>16.139240999999998</v>
      </c>
      <c r="D64" s="26">
        <v>12.341772000000001</v>
      </c>
      <c r="E64" s="26">
        <v>6.8037970000000003</v>
      </c>
      <c r="F64" s="26">
        <v>51.582278000000002</v>
      </c>
      <c r="G64" s="26">
        <v>13.132911</v>
      </c>
      <c r="H64" s="26">
        <v>28.481013000000001</v>
      </c>
      <c r="I64" s="26">
        <v>58.386076000000003</v>
      </c>
    </row>
    <row r="65" spans="1:9" x14ac:dyDescent="0.2">
      <c r="A65" s="19" t="s">
        <v>393</v>
      </c>
      <c r="B65" s="20">
        <v>85</v>
      </c>
      <c r="C65" s="26">
        <v>15.294117999999999</v>
      </c>
      <c r="D65" s="26">
        <v>8.2352939999999997</v>
      </c>
      <c r="E65" s="26">
        <v>7.0588240000000004</v>
      </c>
      <c r="F65" s="26">
        <v>52.941175999999999</v>
      </c>
      <c r="G65" s="26">
        <v>16.470587999999999</v>
      </c>
      <c r="H65" s="26">
        <v>23.529412000000001</v>
      </c>
      <c r="I65" s="26">
        <v>60</v>
      </c>
    </row>
    <row r="66" spans="1:9" x14ac:dyDescent="0.2">
      <c r="A66" s="19" t="s">
        <v>135</v>
      </c>
      <c r="B66" s="20">
        <v>289</v>
      </c>
      <c r="C66" s="26">
        <v>6.5743939999999998</v>
      </c>
      <c r="D66" s="26">
        <v>4.4982699999999998</v>
      </c>
      <c r="E66" s="26">
        <v>4.4982699999999998</v>
      </c>
      <c r="F66" s="26">
        <v>65.051902999999996</v>
      </c>
      <c r="G66" s="26">
        <v>19.377162999999999</v>
      </c>
      <c r="H66" s="26">
        <v>11.072664</v>
      </c>
      <c r="I66" s="26">
        <v>69.550173000000001</v>
      </c>
    </row>
    <row r="67" spans="1:9" x14ac:dyDescent="0.2">
      <c r="A67" s="19" t="s">
        <v>868</v>
      </c>
      <c r="B67" s="20">
        <v>30</v>
      </c>
      <c r="C67" s="26">
        <v>0</v>
      </c>
      <c r="D67" s="26">
        <v>0</v>
      </c>
      <c r="E67" s="26">
        <v>0</v>
      </c>
      <c r="F67" s="26">
        <v>16.666667</v>
      </c>
      <c r="G67" s="26">
        <v>83.333332999999996</v>
      </c>
      <c r="H67" s="26">
        <v>0</v>
      </c>
      <c r="I67" s="26">
        <v>16.666667</v>
      </c>
    </row>
    <row r="68" spans="1:9" x14ac:dyDescent="0.2">
      <c r="A68" s="18" t="s">
        <v>869</v>
      </c>
      <c r="B68" s="18"/>
      <c r="C68" s="18"/>
      <c r="D68" s="18"/>
      <c r="E68" s="18"/>
      <c r="F68" s="18"/>
      <c r="G68" s="18"/>
      <c r="H68" s="18"/>
      <c r="I68" s="18"/>
    </row>
    <row r="69" spans="1:9" x14ac:dyDescent="0.2">
      <c r="A69" s="19" t="s">
        <v>870</v>
      </c>
      <c r="B69" s="20">
        <v>366</v>
      </c>
      <c r="C69" s="26">
        <v>10.10929</v>
      </c>
      <c r="D69" s="26">
        <v>8.4699449999999992</v>
      </c>
      <c r="E69" s="26">
        <v>6.5573769999999998</v>
      </c>
      <c r="F69" s="26">
        <v>60.655737999999999</v>
      </c>
      <c r="G69" s="26">
        <v>14.207649999999999</v>
      </c>
      <c r="H69" s="26">
        <v>18.579235000000001</v>
      </c>
      <c r="I69" s="26">
        <v>67.213115000000002</v>
      </c>
    </row>
    <row r="70" spans="1:9" x14ac:dyDescent="0.2">
      <c r="A70" s="19" t="s">
        <v>871</v>
      </c>
      <c r="B70" s="20">
        <v>1212</v>
      </c>
      <c r="C70" s="26">
        <v>15.924092</v>
      </c>
      <c r="D70" s="26">
        <v>11.386139</v>
      </c>
      <c r="E70" s="26">
        <v>7.0132009999999996</v>
      </c>
      <c r="F70" s="26">
        <v>52.392738999999999</v>
      </c>
      <c r="G70" s="26">
        <v>13.283828</v>
      </c>
      <c r="H70" s="26">
        <v>27.310231000000002</v>
      </c>
      <c r="I70" s="26">
        <v>59.405940999999999</v>
      </c>
    </row>
    <row r="71" spans="1:9" x14ac:dyDescent="0.2">
      <c r="A71" s="19" t="s">
        <v>137</v>
      </c>
      <c r="B71" s="20">
        <v>112</v>
      </c>
      <c r="C71" s="26">
        <v>25</v>
      </c>
      <c r="D71" s="26">
        <v>19.642856999999999</v>
      </c>
      <c r="E71" s="26">
        <v>6.25</v>
      </c>
      <c r="F71" s="26">
        <v>43.75</v>
      </c>
      <c r="G71" s="26">
        <v>5.3571429999999998</v>
      </c>
      <c r="H71" s="26">
        <v>44.642856999999999</v>
      </c>
      <c r="I71" s="26">
        <v>50</v>
      </c>
    </row>
    <row r="72" spans="1:9" x14ac:dyDescent="0.2">
      <c r="A72" s="19" t="s">
        <v>138</v>
      </c>
      <c r="B72" s="20">
        <v>673</v>
      </c>
      <c r="C72" s="26">
        <v>13.670133999999999</v>
      </c>
      <c r="D72" s="26">
        <v>9.3610699999999998</v>
      </c>
      <c r="E72" s="26">
        <v>7.132244</v>
      </c>
      <c r="F72" s="26">
        <v>57.206538000000002</v>
      </c>
      <c r="G72" s="26">
        <v>12.630015</v>
      </c>
      <c r="H72" s="26">
        <v>23.031203999999999</v>
      </c>
      <c r="I72" s="26">
        <v>64.338781999999995</v>
      </c>
    </row>
    <row r="73" spans="1:9" x14ac:dyDescent="0.2">
      <c r="A73" s="19" t="s">
        <v>872</v>
      </c>
      <c r="B73" s="20">
        <v>75</v>
      </c>
      <c r="C73" s="26">
        <v>10.666667</v>
      </c>
      <c r="D73" s="26">
        <v>9.3333329999999997</v>
      </c>
      <c r="E73" s="26">
        <v>6.6666670000000003</v>
      </c>
      <c r="F73" s="26">
        <v>65.333332999999996</v>
      </c>
      <c r="G73" s="26">
        <v>8</v>
      </c>
      <c r="H73" s="26">
        <v>20</v>
      </c>
      <c r="I73" s="26">
        <v>72</v>
      </c>
    </row>
    <row r="74" spans="1:9" x14ac:dyDescent="0.2">
      <c r="A74" s="19" t="s">
        <v>873</v>
      </c>
      <c r="B74" s="20">
        <v>178</v>
      </c>
      <c r="C74" s="26">
        <v>7.8651689999999999</v>
      </c>
      <c r="D74" s="26">
        <v>7.3033710000000003</v>
      </c>
      <c r="E74" s="26">
        <v>3.9325839999999999</v>
      </c>
      <c r="F74" s="26">
        <v>32.584269999999997</v>
      </c>
      <c r="G74" s="26">
        <v>48.314607000000002</v>
      </c>
      <c r="H74" s="26">
        <v>15.168539000000001</v>
      </c>
      <c r="I74" s="26">
        <v>36.516854000000002</v>
      </c>
    </row>
    <row r="75" spans="1:9" x14ac:dyDescent="0.2">
      <c r="A75" s="19" t="s">
        <v>1441</v>
      </c>
      <c r="B75" s="20">
        <v>1644</v>
      </c>
      <c r="C75" s="26">
        <v>14.233577</v>
      </c>
      <c r="D75" s="26">
        <v>10.523114</v>
      </c>
      <c r="E75" s="26">
        <v>6.7518250000000002</v>
      </c>
      <c r="F75" s="26">
        <v>54.987834999999997</v>
      </c>
      <c r="G75" s="26">
        <v>13.50365</v>
      </c>
      <c r="H75" s="26">
        <v>24.756691</v>
      </c>
      <c r="I75" s="26">
        <v>61.739659000000003</v>
      </c>
    </row>
    <row r="76" spans="1:9" x14ac:dyDescent="0.2">
      <c r="A76" s="18" t="s">
        <v>874</v>
      </c>
      <c r="B76" s="18"/>
      <c r="C76" s="18"/>
      <c r="D76" s="18"/>
      <c r="E76" s="18"/>
      <c r="F76" s="18"/>
      <c r="G76" s="18"/>
      <c r="H76" s="18"/>
      <c r="I76" s="18"/>
    </row>
    <row r="77" spans="1:9" x14ac:dyDescent="0.2">
      <c r="A77" s="21" t="s">
        <v>875</v>
      </c>
      <c r="B77" s="34">
        <v>366</v>
      </c>
      <c r="C77" s="30">
        <v>10.10929</v>
      </c>
      <c r="D77" s="30">
        <v>8.4699449999999992</v>
      </c>
      <c r="E77" s="30">
        <v>6.5573769999999998</v>
      </c>
      <c r="F77" s="30">
        <v>60.655737999999999</v>
      </c>
      <c r="G77" s="30">
        <v>14.207649999999999</v>
      </c>
      <c r="H77" s="30">
        <v>18.579235000000001</v>
      </c>
      <c r="I77" s="30">
        <v>67.213115000000002</v>
      </c>
    </row>
    <row r="78" spans="1:9" x14ac:dyDescent="0.2">
      <c r="A78" s="21" t="s">
        <v>876</v>
      </c>
      <c r="B78" s="34">
        <v>954</v>
      </c>
      <c r="C78" s="30">
        <v>14.360587000000001</v>
      </c>
      <c r="D78" s="30">
        <v>10.48218</v>
      </c>
      <c r="E78" s="30">
        <v>6.3941299999999996</v>
      </c>
      <c r="F78" s="30">
        <v>54.821803000000003</v>
      </c>
      <c r="G78" s="30">
        <v>13.9413</v>
      </c>
      <c r="H78" s="30">
        <v>24.842766999999998</v>
      </c>
      <c r="I78" s="30">
        <v>61.215933</v>
      </c>
    </row>
    <row r="79" spans="1:9" x14ac:dyDescent="0.2">
      <c r="A79" s="19" t="s">
        <v>877</v>
      </c>
      <c r="B79" s="20">
        <v>345</v>
      </c>
      <c r="C79" s="26">
        <v>16.231884000000001</v>
      </c>
      <c r="D79" s="26">
        <v>12.463768</v>
      </c>
      <c r="E79" s="26">
        <v>6.6666670000000003</v>
      </c>
      <c r="F79" s="26">
        <v>55.072463999999997</v>
      </c>
      <c r="G79" s="26">
        <v>9.5652170000000005</v>
      </c>
      <c r="H79" s="26">
        <v>28.695651999999999</v>
      </c>
      <c r="I79" s="26">
        <v>61.739130000000003</v>
      </c>
    </row>
    <row r="80" spans="1:9" x14ac:dyDescent="0.2">
      <c r="A80" s="19" t="s">
        <v>878</v>
      </c>
      <c r="B80" s="20">
        <v>141</v>
      </c>
      <c r="C80" s="26">
        <v>14.184397000000001</v>
      </c>
      <c r="D80" s="26">
        <v>7.0921989999999999</v>
      </c>
      <c r="E80" s="26">
        <v>12.056737999999999</v>
      </c>
      <c r="F80" s="26">
        <v>53.191488999999997</v>
      </c>
      <c r="G80" s="26">
        <v>13.475177</v>
      </c>
      <c r="H80" s="26">
        <v>21.276596000000001</v>
      </c>
      <c r="I80" s="26">
        <v>65.248227</v>
      </c>
    </row>
    <row r="81" spans="1:9" x14ac:dyDescent="0.2">
      <c r="A81" s="19" t="s">
        <v>879</v>
      </c>
      <c r="B81" s="20">
        <v>56</v>
      </c>
      <c r="C81" s="26">
        <v>10.714286</v>
      </c>
      <c r="D81" s="26">
        <v>10.714286</v>
      </c>
      <c r="E81" s="26">
        <v>7.1428570000000002</v>
      </c>
      <c r="F81" s="26">
        <v>62.5</v>
      </c>
      <c r="G81" s="26">
        <v>8.9285709999999998</v>
      </c>
      <c r="H81" s="26">
        <v>21.428571000000002</v>
      </c>
      <c r="I81" s="26">
        <v>69.642857000000006</v>
      </c>
    </row>
    <row r="82" spans="1:9" x14ac:dyDescent="0.2">
      <c r="A82" s="19" t="s">
        <v>880</v>
      </c>
      <c r="B82" s="20">
        <v>48</v>
      </c>
      <c r="C82" s="26">
        <v>18.75</v>
      </c>
      <c r="D82" s="26">
        <v>14.583333</v>
      </c>
      <c r="E82" s="26">
        <v>0</v>
      </c>
      <c r="F82" s="26">
        <v>50</v>
      </c>
      <c r="G82" s="26">
        <v>16.666667</v>
      </c>
      <c r="H82" s="26">
        <v>33.333333000000003</v>
      </c>
      <c r="I82" s="26">
        <v>50</v>
      </c>
    </row>
    <row r="83" spans="1:9" x14ac:dyDescent="0.2">
      <c r="A83" s="19" t="s">
        <v>881</v>
      </c>
      <c r="B83" s="20">
        <v>20</v>
      </c>
      <c r="C83" s="26">
        <v>10</v>
      </c>
      <c r="D83" s="26">
        <v>10</v>
      </c>
      <c r="E83" s="26">
        <v>20</v>
      </c>
      <c r="F83" s="26">
        <v>40</v>
      </c>
      <c r="G83" s="26">
        <v>20</v>
      </c>
      <c r="H83" s="26">
        <v>20</v>
      </c>
      <c r="I83" s="26">
        <v>60</v>
      </c>
    </row>
    <row r="84" spans="1:9" x14ac:dyDescent="0.2">
      <c r="A84" s="19" t="s">
        <v>882</v>
      </c>
      <c r="B84" s="20">
        <v>4</v>
      </c>
      <c r="C84" s="26">
        <v>0</v>
      </c>
      <c r="D84" s="26">
        <v>0</v>
      </c>
      <c r="E84" s="26">
        <v>0</v>
      </c>
      <c r="F84" s="26">
        <v>100</v>
      </c>
      <c r="G84" s="26">
        <v>0</v>
      </c>
      <c r="H84" s="26">
        <v>0</v>
      </c>
      <c r="I84" s="26">
        <v>100</v>
      </c>
    </row>
    <row r="85" spans="1:9" x14ac:dyDescent="0.2">
      <c r="A85" s="19" t="s">
        <v>883</v>
      </c>
      <c r="B85" s="20">
        <v>2</v>
      </c>
      <c r="C85" s="26">
        <v>0</v>
      </c>
      <c r="D85" s="26">
        <v>0</v>
      </c>
      <c r="E85" s="26">
        <v>0</v>
      </c>
      <c r="F85" s="26">
        <v>100</v>
      </c>
      <c r="G85" s="26">
        <v>0</v>
      </c>
      <c r="H85" s="26">
        <v>0</v>
      </c>
      <c r="I85" s="26">
        <v>100</v>
      </c>
    </row>
    <row r="86" spans="1:9" x14ac:dyDescent="0.2">
      <c r="A86" s="19" t="s">
        <v>884</v>
      </c>
      <c r="B86" s="20">
        <v>2</v>
      </c>
      <c r="C86" s="26">
        <v>0</v>
      </c>
      <c r="D86" s="26">
        <v>0</v>
      </c>
      <c r="E86" s="26">
        <v>50</v>
      </c>
      <c r="F86" s="26">
        <v>50</v>
      </c>
      <c r="G86" s="26">
        <v>0</v>
      </c>
      <c r="H86" s="26">
        <v>0</v>
      </c>
      <c r="I86" s="26">
        <v>100</v>
      </c>
    </row>
    <row r="87" spans="1:9" x14ac:dyDescent="0.2">
      <c r="A87" s="19" t="s">
        <v>873</v>
      </c>
      <c r="B87" s="20">
        <v>250</v>
      </c>
      <c r="C87" s="26">
        <v>7.2</v>
      </c>
      <c r="D87" s="26">
        <v>7.2</v>
      </c>
      <c r="E87" s="26">
        <v>3.2</v>
      </c>
      <c r="F87" s="26">
        <v>40</v>
      </c>
      <c r="G87" s="26">
        <v>42.4</v>
      </c>
      <c r="H87" s="26">
        <v>14.4</v>
      </c>
      <c r="I87" s="26">
        <v>43.2</v>
      </c>
    </row>
    <row r="88" spans="1:9" x14ac:dyDescent="0.2">
      <c r="A88" s="18" t="s">
        <v>885</v>
      </c>
      <c r="B88" s="18"/>
      <c r="C88" s="18"/>
      <c r="D88" s="18"/>
      <c r="E88" s="18"/>
      <c r="F88" s="18"/>
      <c r="G88" s="18"/>
      <c r="H88" s="18"/>
      <c r="I88" s="18"/>
    </row>
    <row r="89" spans="1:9" x14ac:dyDescent="0.2">
      <c r="A89" s="19" t="s">
        <v>886</v>
      </c>
      <c r="B89" s="20">
        <v>1712</v>
      </c>
      <c r="C89" s="26">
        <v>13.376168</v>
      </c>
      <c r="D89" s="26">
        <v>9.9883179999999996</v>
      </c>
      <c r="E89" s="26">
        <v>6.4836450000000001</v>
      </c>
      <c r="F89" s="26">
        <v>56.25</v>
      </c>
      <c r="G89" s="26">
        <v>13.901869</v>
      </c>
      <c r="H89" s="26">
        <v>23.364485999999999</v>
      </c>
      <c r="I89" s="26">
        <v>62.733645000000003</v>
      </c>
    </row>
    <row r="90" spans="1:9" x14ac:dyDescent="0.2">
      <c r="A90" s="19" t="s">
        <v>139</v>
      </c>
      <c r="B90" s="20">
        <v>76</v>
      </c>
      <c r="C90" s="26">
        <v>19.736841999999999</v>
      </c>
      <c r="D90" s="26">
        <v>14.473684</v>
      </c>
      <c r="E90" s="26">
        <v>9.2105259999999998</v>
      </c>
      <c r="F90" s="26">
        <v>47.368420999999998</v>
      </c>
      <c r="G90" s="26">
        <v>9.2105259999999998</v>
      </c>
      <c r="H90" s="26">
        <v>34.210526000000002</v>
      </c>
      <c r="I90" s="26">
        <v>56.578946999999999</v>
      </c>
    </row>
    <row r="91" spans="1:9" x14ac:dyDescent="0.2">
      <c r="A91" s="19" t="s">
        <v>887</v>
      </c>
      <c r="B91" s="20">
        <v>59</v>
      </c>
      <c r="C91" s="26">
        <v>15.254237</v>
      </c>
      <c r="D91" s="26">
        <v>11.864407</v>
      </c>
      <c r="E91" s="26">
        <v>8.4745760000000008</v>
      </c>
      <c r="F91" s="26">
        <v>40.677965999999998</v>
      </c>
      <c r="G91" s="26">
        <v>23.728814</v>
      </c>
      <c r="H91" s="26">
        <v>27.118644</v>
      </c>
      <c r="I91" s="26">
        <v>49.152541999999997</v>
      </c>
    </row>
    <row r="92" spans="1:9" x14ac:dyDescent="0.2">
      <c r="A92" s="19" t="s">
        <v>140</v>
      </c>
      <c r="B92" s="20">
        <v>194</v>
      </c>
      <c r="C92" s="26">
        <v>12.886597999999999</v>
      </c>
      <c r="D92" s="26">
        <v>11.340206</v>
      </c>
      <c r="E92" s="26">
        <v>7.2164950000000001</v>
      </c>
      <c r="F92" s="26">
        <v>56.185566999999999</v>
      </c>
      <c r="G92" s="26">
        <v>12.371134</v>
      </c>
      <c r="H92" s="26">
        <v>24.226804000000001</v>
      </c>
      <c r="I92" s="26">
        <v>63.402062000000001</v>
      </c>
    </row>
    <row r="93" spans="1:9" x14ac:dyDescent="0.2">
      <c r="A93" s="19" t="s">
        <v>141</v>
      </c>
      <c r="B93" s="20">
        <v>16</v>
      </c>
      <c r="C93" s="26">
        <v>6.25</v>
      </c>
      <c r="D93" s="26">
        <v>12.5</v>
      </c>
      <c r="E93" s="26">
        <v>6.25</v>
      </c>
      <c r="F93" s="26">
        <v>43.75</v>
      </c>
      <c r="G93" s="26">
        <v>31.25</v>
      </c>
      <c r="H93" s="26">
        <v>18.75</v>
      </c>
      <c r="I93" s="26">
        <v>50</v>
      </c>
    </row>
    <row r="94" spans="1:9" x14ac:dyDescent="0.2">
      <c r="A94" s="19" t="s">
        <v>849</v>
      </c>
      <c r="B94" s="20">
        <v>46</v>
      </c>
      <c r="C94" s="26">
        <v>6.5217390000000002</v>
      </c>
      <c r="D94" s="26">
        <v>6.5217390000000002</v>
      </c>
      <c r="E94" s="26">
        <v>6.5217390000000002</v>
      </c>
      <c r="F94" s="26">
        <v>67.391304000000005</v>
      </c>
      <c r="G94" s="26">
        <v>13.043478</v>
      </c>
      <c r="H94" s="26">
        <v>13.043478</v>
      </c>
      <c r="I94" s="26">
        <v>73.913043000000002</v>
      </c>
    </row>
    <row r="95" spans="1:9" x14ac:dyDescent="0.2">
      <c r="A95" s="19" t="s">
        <v>873</v>
      </c>
      <c r="B95" s="20">
        <v>85</v>
      </c>
      <c r="C95" s="26">
        <v>3.5294120000000002</v>
      </c>
      <c r="D95" s="26">
        <v>1.176471</v>
      </c>
      <c r="E95" s="26">
        <v>1.176471</v>
      </c>
      <c r="F95" s="26">
        <v>16.470587999999999</v>
      </c>
      <c r="G95" s="26">
        <v>77.647058999999999</v>
      </c>
      <c r="H95" s="26">
        <v>4.7058819999999999</v>
      </c>
      <c r="I95" s="26">
        <v>17.647058999999999</v>
      </c>
    </row>
    <row r="96" spans="1:9" x14ac:dyDescent="0.2">
      <c r="A96" s="18" t="s">
        <v>888</v>
      </c>
      <c r="B96" s="18"/>
      <c r="C96" s="18"/>
      <c r="D96" s="18"/>
      <c r="E96" s="18"/>
      <c r="F96" s="18"/>
      <c r="G96" s="18"/>
      <c r="H96" s="18"/>
      <c r="I96" s="18"/>
    </row>
    <row r="97" spans="1:9" x14ac:dyDescent="0.2">
      <c r="A97" s="19" t="s">
        <v>889</v>
      </c>
      <c r="B97" s="20">
        <v>1212</v>
      </c>
      <c r="C97" s="26">
        <v>15.181518000000001</v>
      </c>
      <c r="D97" s="26">
        <v>11.056106</v>
      </c>
      <c r="E97" s="26">
        <v>7.0132009999999996</v>
      </c>
      <c r="F97" s="26">
        <v>56.600659999999998</v>
      </c>
      <c r="G97" s="26">
        <v>10.148515</v>
      </c>
      <c r="H97" s="26">
        <v>26.237624</v>
      </c>
      <c r="I97" s="26">
        <v>63.613861</v>
      </c>
    </row>
    <row r="98" spans="1:9" x14ac:dyDescent="0.2">
      <c r="A98" s="19" t="s">
        <v>890</v>
      </c>
      <c r="B98" s="20">
        <v>24</v>
      </c>
      <c r="C98" s="26">
        <v>33.333333000000003</v>
      </c>
      <c r="D98" s="26">
        <v>16.666667</v>
      </c>
      <c r="E98" s="26">
        <v>4.1666670000000003</v>
      </c>
      <c r="F98" s="26">
        <v>33.333333000000003</v>
      </c>
      <c r="G98" s="26">
        <v>12.5</v>
      </c>
      <c r="H98" s="26">
        <v>50</v>
      </c>
      <c r="I98" s="26">
        <v>37.5</v>
      </c>
    </row>
    <row r="99" spans="1:9" x14ac:dyDescent="0.2">
      <c r="A99" s="19" t="s">
        <v>891</v>
      </c>
      <c r="B99" s="20">
        <v>76</v>
      </c>
      <c r="C99" s="26">
        <v>22.368421000000001</v>
      </c>
      <c r="D99" s="26">
        <v>18.421053000000001</v>
      </c>
      <c r="E99" s="26">
        <v>5.2631579999999998</v>
      </c>
      <c r="F99" s="26">
        <v>42.105263000000001</v>
      </c>
      <c r="G99" s="26">
        <v>11.842105</v>
      </c>
      <c r="H99" s="26">
        <v>40.789473999999998</v>
      </c>
      <c r="I99" s="26">
        <v>47.368420999999998</v>
      </c>
    </row>
    <row r="100" spans="1:9" x14ac:dyDescent="0.2">
      <c r="A100" s="19" t="s">
        <v>892</v>
      </c>
      <c r="B100" s="20">
        <v>43</v>
      </c>
      <c r="C100" s="26">
        <v>18.604651</v>
      </c>
      <c r="D100" s="26">
        <v>9.3023260000000008</v>
      </c>
      <c r="E100" s="26">
        <v>13.953488</v>
      </c>
      <c r="F100" s="26">
        <v>46.511628000000002</v>
      </c>
      <c r="G100" s="26">
        <v>11.627907</v>
      </c>
      <c r="H100" s="26">
        <v>27.906977000000001</v>
      </c>
      <c r="I100" s="26">
        <v>60.465116000000002</v>
      </c>
    </row>
    <row r="101" spans="1:9" x14ac:dyDescent="0.2">
      <c r="A101" s="19" t="s">
        <v>893</v>
      </c>
      <c r="B101" s="20">
        <v>14</v>
      </c>
      <c r="C101" s="26">
        <v>28.571428999999998</v>
      </c>
      <c r="D101" s="26">
        <v>14.285714</v>
      </c>
      <c r="E101" s="26">
        <v>0</v>
      </c>
      <c r="F101" s="26">
        <v>35.714286000000001</v>
      </c>
      <c r="G101" s="26">
        <v>21.428571000000002</v>
      </c>
      <c r="H101" s="26">
        <v>42.857143000000001</v>
      </c>
      <c r="I101" s="26">
        <v>35.714286000000001</v>
      </c>
    </row>
    <row r="102" spans="1:9" x14ac:dyDescent="0.2">
      <c r="A102" s="19" t="s">
        <v>894</v>
      </c>
      <c r="B102" s="20">
        <v>5</v>
      </c>
      <c r="C102" s="26">
        <v>20</v>
      </c>
      <c r="D102" s="26">
        <v>20</v>
      </c>
      <c r="E102" s="26">
        <v>40</v>
      </c>
      <c r="F102" s="26">
        <v>0</v>
      </c>
      <c r="G102" s="26">
        <v>20</v>
      </c>
      <c r="H102" s="26">
        <v>40</v>
      </c>
      <c r="I102" s="26">
        <v>40</v>
      </c>
    </row>
    <row r="103" spans="1:9" x14ac:dyDescent="0.2">
      <c r="A103" s="19" t="s">
        <v>873</v>
      </c>
      <c r="B103" s="20">
        <v>414</v>
      </c>
      <c r="C103" s="26">
        <v>5.3140099999999997</v>
      </c>
      <c r="D103" s="26">
        <v>5.5555560000000002</v>
      </c>
      <c r="E103" s="26">
        <v>4.8309179999999996</v>
      </c>
      <c r="F103" s="26">
        <v>59.903382000000001</v>
      </c>
      <c r="G103" s="26">
        <v>24.396135000000001</v>
      </c>
      <c r="H103" s="26">
        <v>10.869565</v>
      </c>
      <c r="I103" s="26">
        <v>64.734300000000005</v>
      </c>
    </row>
    <row r="104" spans="1:9" x14ac:dyDescent="0.2">
      <c r="A104" s="18" t="s">
        <v>895</v>
      </c>
      <c r="B104" s="18"/>
      <c r="C104" s="18"/>
      <c r="D104" s="18"/>
      <c r="E104" s="18"/>
      <c r="F104" s="18"/>
      <c r="G104" s="18"/>
      <c r="H104" s="18"/>
      <c r="I104" s="18"/>
    </row>
    <row r="105" spans="1:9" x14ac:dyDescent="0.2">
      <c r="A105" s="19" t="s">
        <v>889</v>
      </c>
      <c r="B105" s="20">
        <v>13</v>
      </c>
      <c r="C105" s="26">
        <v>0</v>
      </c>
      <c r="D105" s="26">
        <v>7.6923079999999997</v>
      </c>
      <c r="E105" s="26">
        <v>7.6923079999999997</v>
      </c>
      <c r="F105" s="26">
        <v>61.538462000000003</v>
      </c>
      <c r="G105" s="26">
        <v>23.076923000000001</v>
      </c>
      <c r="H105" s="26">
        <v>7.6923079999999997</v>
      </c>
      <c r="I105" s="26">
        <v>69.230768999999995</v>
      </c>
    </row>
    <row r="106" spans="1:9" x14ac:dyDescent="0.2">
      <c r="A106" s="19" t="s">
        <v>890</v>
      </c>
      <c r="B106" s="20">
        <v>89</v>
      </c>
      <c r="C106" s="26">
        <v>11.235955000000001</v>
      </c>
      <c r="D106" s="26">
        <v>8.9887639999999998</v>
      </c>
      <c r="E106" s="26">
        <v>8.9887639999999998</v>
      </c>
      <c r="F106" s="26">
        <v>53.932583999999999</v>
      </c>
      <c r="G106" s="26">
        <v>16.853933000000001</v>
      </c>
      <c r="H106" s="26">
        <v>20.224719</v>
      </c>
      <c r="I106" s="26">
        <v>62.921348000000002</v>
      </c>
    </row>
    <row r="107" spans="1:9" x14ac:dyDescent="0.2">
      <c r="A107" s="19" t="s">
        <v>891</v>
      </c>
      <c r="B107" s="20">
        <v>143</v>
      </c>
      <c r="C107" s="26">
        <v>14.685314999999999</v>
      </c>
      <c r="D107" s="26">
        <v>13.986014000000001</v>
      </c>
      <c r="E107" s="26">
        <v>5.5944060000000002</v>
      </c>
      <c r="F107" s="26">
        <v>51.748252000000001</v>
      </c>
      <c r="G107" s="26">
        <v>13.986014000000001</v>
      </c>
      <c r="H107" s="26">
        <v>28.671329</v>
      </c>
      <c r="I107" s="26">
        <v>57.342657000000003</v>
      </c>
    </row>
    <row r="108" spans="1:9" x14ac:dyDescent="0.2">
      <c r="A108" s="19" t="s">
        <v>892</v>
      </c>
      <c r="B108" s="20">
        <v>27</v>
      </c>
      <c r="C108" s="26">
        <v>14.814814999999999</v>
      </c>
      <c r="D108" s="26">
        <v>14.814814999999999</v>
      </c>
      <c r="E108" s="26">
        <v>14.814814999999999</v>
      </c>
      <c r="F108" s="26">
        <v>44.444443999999997</v>
      </c>
      <c r="G108" s="26">
        <v>11.111110999999999</v>
      </c>
      <c r="H108" s="26">
        <v>29.629629999999999</v>
      </c>
      <c r="I108" s="26">
        <v>59.259259</v>
      </c>
    </row>
    <row r="109" spans="1:9" x14ac:dyDescent="0.2">
      <c r="A109" s="19" t="s">
        <v>893</v>
      </c>
      <c r="B109" s="20">
        <v>5</v>
      </c>
      <c r="C109" s="26">
        <v>0</v>
      </c>
      <c r="D109" s="26">
        <v>20</v>
      </c>
      <c r="E109" s="26">
        <v>20</v>
      </c>
      <c r="F109" s="26">
        <v>60</v>
      </c>
      <c r="G109" s="26">
        <v>0</v>
      </c>
      <c r="H109" s="26">
        <v>20</v>
      </c>
      <c r="I109" s="26">
        <v>80</v>
      </c>
    </row>
    <row r="110" spans="1:9" x14ac:dyDescent="0.2">
      <c r="A110" s="19" t="s">
        <v>894</v>
      </c>
      <c r="B110" s="20">
        <v>10</v>
      </c>
      <c r="C110" s="26">
        <v>10</v>
      </c>
      <c r="D110" s="26">
        <v>0</v>
      </c>
      <c r="E110" s="26">
        <v>0</v>
      </c>
      <c r="F110" s="26">
        <v>70</v>
      </c>
      <c r="G110" s="26">
        <v>20</v>
      </c>
      <c r="H110" s="26">
        <v>10</v>
      </c>
      <c r="I110" s="26">
        <v>70</v>
      </c>
    </row>
    <row r="111" spans="1:9" x14ac:dyDescent="0.2">
      <c r="A111" s="19" t="s">
        <v>873</v>
      </c>
      <c r="B111" s="20">
        <v>28</v>
      </c>
      <c r="C111" s="26">
        <v>7.1428570000000002</v>
      </c>
      <c r="D111" s="26">
        <v>0</v>
      </c>
      <c r="E111" s="26">
        <v>3.5714290000000002</v>
      </c>
      <c r="F111" s="26">
        <v>67.857142999999994</v>
      </c>
      <c r="G111" s="26">
        <v>21.428571000000002</v>
      </c>
      <c r="H111" s="26">
        <v>7.1428570000000002</v>
      </c>
      <c r="I111" s="26">
        <v>71.428571000000005</v>
      </c>
    </row>
    <row r="112" spans="1:9" x14ac:dyDescent="0.2">
      <c r="A112" s="18" t="s">
        <v>142</v>
      </c>
      <c r="B112" s="18"/>
      <c r="C112" s="18"/>
      <c r="D112" s="18"/>
      <c r="E112" s="18"/>
      <c r="F112" s="18"/>
      <c r="G112" s="18"/>
      <c r="H112" s="18"/>
      <c r="I112" s="18"/>
    </row>
    <row r="113" spans="1:9" x14ac:dyDescent="0.2">
      <c r="A113" s="19" t="s">
        <v>896</v>
      </c>
      <c r="B113" s="20">
        <v>90</v>
      </c>
      <c r="C113" s="26">
        <v>35.555556000000003</v>
      </c>
      <c r="D113" s="26">
        <v>16.666667</v>
      </c>
      <c r="E113" s="26">
        <v>7.7777779999999996</v>
      </c>
      <c r="F113" s="26">
        <v>25.555555999999999</v>
      </c>
      <c r="G113" s="26">
        <v>14.444444000000001</v>
      </c>
      <c r="H113" s="26">
        <v>52.222222000000002</v>
      </c>
      <c r="I113" s="26">
        <v>33.333333000000003</v>
      </c>
    </row>
    <row r="114" spans="1:9" x14ac:dyDescent="0.2">
      <c r="A114" s="19" t="s">
        <v>897</v>
      </c>
      <c r="B114" s="20">
        <v>307</v>
      </c>
      <c r="C114" s="26">
        <v>34.527687</v>
      </c>
      <c r="D114" s="26">
        <v>16.286645</v>
      </c>
      <c r="E114" s="26">
        <v>11.400651</v>
      </c>
      <c r="F114" s="26">
        <v>27.361564000000001</v>
      </c>
      <c r="G114" s="26">
        <v>10.423453</v>
      </c>
      <c r="H114" s="26">
        <v>50.814332</v>
      </c>
      <c r="I114" s="26">
        <v>38.762214999999998</v>
      </c>
    </row>
    <row r="115" spans="1:9" x14ac:dyDescent="0.2">
      <c r="A115" s="19" t="s">
        <v>898</v>
      </c>
      <c r="B115" s="20">
        <v>392</v>
      </c>
      <c r="C115" s="26">
        <v>21.938776000000001</v>
      </c>
      <c r="D115" s="26">
        <v>17.346938999999999</v>
      </c>
      <c r="E115" s="26">
        <v>9.9489800000000006</v>
      </c>
      <c r="F115" s="26">
        <v>38.520408000000003</v>
      </c>
      <c r="G115" s="26">
        <v>12.244897999999999</v>
      </c>
      <c r="H115" s="26">
        <v>39.285713999999999</v>
      </c>
      <c r="I115" s="26">
        <v>48.469388000000002</v>
      </c>
    </row>
    <row r="116" spans="1:9" x14ac:dyDescent="0.2">
      <c r="A116" s="19" t="s">
        <v>899</v>
      </c>
      <c r="B116" s="20">
        <v>379</v>
      </c>
      <c r="C116" s="26">
        <v>7.1240110000000003</v>
      </c>
      <c r="D116" s="26">
        <v>10.290236999999999</v>
      </c>
      <c r="E116" s="26">
        <v>10.55409</v>
      </c>
      <c r="F116" s="26">
        <v>55.408971000000001</v>
      </c>
      <c r="G116" s="26">
        <v>16.622691</v>
      </c>
      <c r="H116" s="26">
        <v>17.414248000000001</v>
      </c>
      <c r="I116" s="26">
        <v>65.963060999999996</v>
      </c>
    </row>
    <row r="117" spans="1:9" x14ac:dyDescent="0.2">
      <c r="A117" s="19" t="s">
        <v>900</v>
      </c>
      <c r="B117" s="20">
        <v>951</v>
      </c>
      <c r="C117" s="26">
        <v>3.5751840000000001</v>
      </c>
      <c r="D117" s="26">
        <v>4.626709</v>
      </c>
      <c r="E117" s="26">
        <v>2.208202</v>
      </c>
      <c r="F117" s="26">
        <v>74.973712000000006</v>
      </c>
      <c r="G117" s="26">
        <v>14.616193000000001</v>
      </c>
      <c r="H117" s="26">
        <v>8.2018930000000001</v>
      </c>
      <c r="I117" s="26">
        <v>77.181914000000006</v>
      </c>
    </row>
    <row r="118" spans="1:9" x14ac:dyDescent="0.2">
      <c r="A118" s="19" t="s">
        <v>873</v>
      </c>
      <c r="B118" s="20">
        <v>69</v>
      </c>
      <c r="C118" s="26">
        <v>0</v>
      </c>
      <c r="D118" s="26">
        <v>1.4492750000000001</v>
      </c>
      <c r="E118" s="26">
        <v>0</v>
      </c>
      <c r="F118" s="26">
        <v>4.3478260000000004</v>
      </c>
      <c r="G118" s="26">
        <v>94.202899000000002</v>
      </c>
      <c r="H118" s="26">
        <v>1.4492750000000001</v>
      </c>
      <c r="I118" s="26">
        <v>4.3478260000000004</v>
      </c>
    </row>
    <row r="119" spans="1:9" x14ac:dyDescent="0.2">
      <c r="A119" s="18" t="s">
        <v>143</v>
      </c>
      <c r="B119" s="18"/>
      <c r="C119" s="18"/>
      <c r="D119" s="18"/>
      <c r="E119" s="18"/>
      <c r="F119" s="18"/>
      <c r="G119" s="18"/>
      <c r="H119" s="18"/>
      <c r="I119" s="18"/>
    </row>
    <row r="120" spans="1:9" x14ac:dyDescent="0.2">
      <c r="A120" s="21" t="s">
        <v>901</v>
      </c>
      <c r="B120" s="21"/>
      <c r="C120" s="21"/>
      <c r="D120" s="21"/>
      <c r="E120" s="21"/>
      <c r="F120" s="21"/>
      <c r="G120" s="21"/>
      <c r="H120" s="21"/>
      <c r="I120" s="21"/>
    </row>
    <row r="121" spans="1:9" x14ac:dyDescent="0.2">
      <c r="A121" s="19" t="s">
        <v>902</v>
      </c>
      <c r="B121" s="20">
        <v>546</v>
      </c>
      <c r="C121" s="26">
        <v>26.556777</v>
      </c>
      <c r="D121" s="26">
        <v>16.300366</v>
      </c>
      <c r="E121" s="26">
        <v>8.7912090000000003</v>
      </c>
      <c r="F121" s="26">
        <v>32.234431999999998</v>
      </c>
      <c r="G121" s="26">
        <v>16.117215999999999</v>
      </c>
      <c r="H121" s="26">
        <v>42.857143000000001</v>
      </c>
      <c r="I121" s="26">
        <v>41.025641</v>
      </c>
    </row>
    <row r="122" spans="1:9" x14ac:dyDescent="0.2">
      <c r="A122" s="19" t="s">
        <v>903</v>
      </c>
      <c r="B122" s="20">
        <v>531</v>
      </c>
      <c r="C122" s="26">
        <v>19.585687</v>
      </c>
      <c r="D122" s="26">
        <v>15.065913</v>
      </c>
      <c r="E122" s="26">
        <v>8.6629000000000005</v>
      </c>
      <c r="F122" s="26">
        <v>38.606403</v>
      </c>
      <c r="G122" s="26">
        <v>18.079096</v>
      </c>
      <c r="H122" s="26">
        <v>34.651600999999999</v>
      </c>
      <c r="I122" s="26">
        <v>47.269303000000001</v>
      </c>
    </row>
    <row r="123" spans="1:9" x14ac:dyDescent="0.2">
      <c r="A123" s="19" t="s">
        <v>904</v>
      </c>
      <c r="B123" s="20">
        <v>205</v>
      </c>
      <c r="C123" s="26">
        <v>7.8048780000000004</v>
      </c>
      <c r="D123" s="26">
        <v>7.3170729999999997</v>
      </c>
      <c r="E123" s="26">
        <v>17.073170999999999</v>
      </c>
      <c r="F123" s="26">
        <v>60</v>
      </c>
      <c r="G123" s="26">
        <v>7.8048780000000004</v>
      </c>
      <c r="H123" s="26">
        <v>15.121950999999999</v>
      </c>
      <c r="I123" s="26">
        <v>77.073171000000002</v>
      </c>
    </row>
    <row r="124" spans="1:9" x14ac:dyDescent="0.2">
      <c r="A124" s="19" t="s">
        <v>905</v>
      </c>
      <c r="B124" s="20">
        <v>762</v>
      </c>
      <c r="C124" s="26">
        <v>1.574803</v>
      </c>
      <c r="D124" s="26">
        <v>3.1496059999999999</v>
      </c>
      <c r="E124" s="26">
        <v>1.574803</v>
      </c>
      <c r="F124" s="26">
        <v>89.238844999999998</v>
      </c>
      <c r="G124" s="26">
        <v>4.4619419999999996</v>
      </c>
      <c r="H124" s="26">
        <v>4.7244089999999996</v>
      </c>
      <c r="I124" s="26">
        <v>90.813648000000001</v>
      </c>
    </row>
    <row r="125" spans="1:9" x14ac:dyDescent="0.2">
      <c r="A125" s="19" t="s">
        <v>873</v>
      </c>
      <c r="B125" s="20">
        <v>144</v>
      </c>
      <c r="C125" s="26">
        <v>5.5555560000000002</v>
      </c>
      <c r="D125" s="26">
        <v>6.25</v>
      </c>
      <c r="E125" s="26">
        <v>0.69444399999999995</v>
      </c>
      <c r="F125" s="26">
        <v>0</v>
      </c>
      <c r="G125" s="26">
        <v>87.5</v>
      </c>
      <c r="H125" s="26">
        <v>11.805555999999999</v>
      </c>
      <c r="I125" s="26">
        <v>0.69444399999999995</v>
      </c>
    </row>
    <row r="126" spans="1:9" x14ac:dyDescent="0.2">
      <c r="A126" s="18" t="s">
        <v>143</v>
      </c>
      <c r="B126" s="18"/>
      <c r="C126" s="18"/>
      <c r="D126" s="18"/>
      <c r="E126" s="18"/>
      <c r="F126" s="18"/>
      <c r="G126" s="18"/>
      <c r="H126" s="18"/>
      <c r="I126" s="18"/>
    </row>
    <row r="127" spans="1:9" x14ac:dyDescent="0.2">
      <c r="A127" s="21" t="s">
        <v>906</v>
      </c>
      <c r="B127" s="21"/>
      <c r="C127" s="21"/>
      <c r="D127" s="21"/>
      <c r="E127" s="21"/>
      <c r="F127" s="21"/>
      <c r="G127" s="21"/>
      <c r="H127" s="21"/>
      <c r="I127" s="21"/>
    </row>
    <row r="128" spans="1:9" x14ac:dyDescent="0.2">
      <c r="A128" s="19" t="s">
        <v>902</v>
      </c>
      <c r="B128" s="20">
        <v>285</v>
      </c>
      <c r="C128" s="26">
        <v>100</v>
      </c>
      <c r="D128" s="26">
        <v>0</v>
      </c>
      <c r="E128" s="26">
        <v>0</v>
      </c>
      <c r="F128" s="26">
        <v>0</v>
      </c>
      <c r="G128" s="26">
        <v>0</v>
      </c>
      <c r="H128" s="26">
        <v>100</v>
      </c>
      <c r="I128" s="26">
        <v>0</v>
      </c>
    </row>
    <row r="129" spans="1:9" x14ac:dyDescent="0.2">
      <c r="A129" s="19" t="s">
        <v>903</v>
      </c>
      <c r="B129" s="20">
        <v>217</v>
      </c>
      <c r="C129" s="26">
        <v>0</v>
      </c>
      <c r="D129" s="26">
        <v>100</v>
      </c>
      <c r="E129" s="26">
        <v>0</v>
      </c>
      <c r="F129" s="26">
        <v>0</v>
      </c>
      <c r="G129" s="26">
        <v>0</v>
      </c>
      <c r="H129" s="26">
        <v>100</v>
      </c>
      <c r="I129" s="26">
        <v>0</v>
      </c>
    </row>
    <row r="130" spans="1:9" x14ac:dyDescent="0.2">
      <c r="A130" s="19" t="s">
        <v>904</v>
      </c>
      <c r="B130" s="20">
        <v>142</v>
      </c>
      <c r="C130" s="26">
        <v>0</v>
      </c>
      <c r="D130" s="26">
        <v>0</v>
      </c>
      <c r="E130" s="26">
        <v>100</v>
      </c>
      <c r="F130" s="26">
        <v>0</v>
      </c>
      <c r="G130" s="26">
        <v>0</v>
      </c>
      <c r="H130" s="26">
        <v>0</v>
      </c>
      <c r="I130" s="26">
        <v>100</v>
      </c>
    </row>
    <row r="131" spans="1:9" x14ac:dyDescent="0.2">
      <c r="A131" s="19" t="s">
        <v>905</v>
      </c>
      <c r="B131" s="20">
        <v>1184</v>
      </c>
      <c r="C131" s="26">
        <v>0</v>
      </c>
      <c r="D131" s="26">
        <v>0</v>
      </c>
      <c r="E131" s="26">
        <v>0</v>
      </c>
      <c r="F131" s="26">
        <v>100</v>
      </c>
      <c r="G131" s="26">
        <v>0</v>
      </c>
      <c r="H131" s="26">
        <v>0</v>
      </c>
      <c r="I131" s="26">
        <v>100</v>
      </c>
    </row>
    <row r="132" spans="1:9" x14ac:dyDescent="0.2">
      <c r="A132" s="19" t="s">
        <v>873</v>
      </c>
      <c r="B132" s="20">
        <v>360</v>
      </c>
      <c r="C132" s="26">
        <v>0</v>
      </c>
      <c r="D132" s="26">
        <v>0</v>
      </c>
      <c r="E132" s="26">
        <v>0</v>
      </c>
      <c r="F132" s="26">
        <v>0</v>
      </c>
      <c r="G132" s="26">
        <v>100</v>
      </c>
      <c r="H132" s="26">
        <v>0</v>
      </c>
      <c r="I132" s="26">
        <v>0</v>
      </c>
    </row>
    <row r="133" spans="1:9" x14ac:dyDescent="0.2">
      <c r="A133" s="18" t="s">
        <v>143</v>
      </c>
      <c r="B133" s="18"/>
      <c r="C133" s="18"/>
      <c r="D133" s="18"/>
      <c r="E133" s="18"/>
      <c r="F133" s="18"/>
      <c r="G133" s="18"/>
      <c r="H133" s="18"/>
      <c r="I133" s="18"/>
    </row>
    <row r="134" spans="1:9" x14ac:dyDescent="0.2">
      <c r="A134" s="21" t="s">
        <v>907</v>
      </c>
      <c r="B134" s="21"/>
      <c r="C134" s="21"/>
      <c r="D134" s="21"/>
      <c r="E134" s="21"/>
      <c r="F134" s="21"/>
      <c r="G134" s="21"/>
      <c r="H134" s="21"/>
      <c r="I134" s="21"/>
    </row>
    <row r="135" spans="1:9" x14ac:dyDescent="0.2">
      <c r="A135" s="19" t="s">
        <v>902</v>
      </c>
      <c r="B135" s="20">
        <v>330</v>
      </c>
      <c r="C135" s="26">
        <v>31.212121</v>
      </c>
      <c r="D135" s="26">
        <v>13.030303</v>
      </c>
      <c r="E135" s="26">
        <v>8.1818179999999998</v>
      </c>
      <c r="F135" s="26">
        <v>37.878788</v>
      </c>
      <c r="G135" s="26">
        <v>9.6969700000000003</v>
      </c>
      <c r="H135" s="26">
        <v>44.242424</v>
      </c>
      <c r="I135" s="26">
        <v>46.060606</v>
      </c>
    </row>
    <row r="136" spans="1:9" x14ac:dyDescent="0.2">
      <c r="A136" s="19" t="s">
        <v>903</v>
      </c>
      <c r="B136" s="20">
        <v>326</v>
      </c>
      <c r="C136" s="26">
        <v>26.993865</v>
      </c>
      <c r="D136" s="26">
        <v>22.392638000000002</v>
      </c>
      <c r="E136" s="26">
        <v>10.122699000000001</v>
      </c>
      <c r="F136" s="26">
        <v>30.981594999999999</v>
      </c>
      <c r="G136" s="26">
        <v>9.5092020000000002</v>
      </c>
      <c r="H136" s="26">
        <v>49.386502999999998</v>
      </c>
      <c r="I136" s="26">
        <v>41.104294000000003</v>
      </c>
    </row>
    <row r="137" spans="1:9" x14ac:dyDescent="0.2">
      <c r="A137" s="19" t="s">
        <v>904</v>
      </c>
      <c r="B137" s="20">
        <v>133</v>
      </c>
      <c r="C137" s="26">
        <v>22.556391000000001</v>
      </c>
      <c r="D137" s="26">
        <v>19.548871999999999</v>
      </c>
      <c r="E137" s="26">
        <v>30.075188000000001</v>
      </c>
      <c r="F137" s="26">
        <v>24.81203</v>
      </c>
      <c r="G137" s="26">
        <v>3.0075189999999998</v>
      </c>
      <c r="H137" s="26">
        <v>42.105263000000001</v>
      </c>
      <c r="I137" s="26">
        <v>54.887217999999997</v>
      </c>
    </row>
    <row r="138" spans="1:9" x14ac:dyDescent="0.2">
      <c r="A138" s="19" t="s">
        <v>905</v>
      </c>
      <c r="B138" s="20">
        <v>1070</v>
      </c>
      <c r="C138" s="26">
        <v>4.5794389999999998</v>
      </c>
      <c r="D138" s="26">
        <v>5.4205610000000002</v>
      </c>
      <c r="E138" s="26">
        <v>3.8317760000000001</v>
      </c>
      <c r="F138" s="26">
        <v>86.168223999999995</v>
      </c>
      <c r="G138" s="26">
        <v>0</v>
      </c>
      <c r="H138" s="26">
        <v>10</v>
      </c>
      <c r="I138" s="26">
        <v>90</v>
      </c>
    </row>
    <row r="139" spans="1:9" x14ac:dyDescent="0.2">
      <c r="A139" s="19" t="s">
        <v>873</v>
      </c>
      <c r="B139" s="20">
        <v>329</v>
      </c>
      <c r="C139" s="26">
        <v>4.5592709999999999</v>
      </c>
      <c r="D139" s="26">
        <v>5.167173</v>
      </c>
      <c r="E139" s="26">
        <v>0.30395100000000003</v>
      </c>
      <c r="F139" s="26">
        <v>0.91185400000000005</v>
      </c>
      <c r="G139" s="26">
        <v>89.057750999999996</v>
      </c>
      <c r="H139" s="26">
        <v>9.7264440000000008</v>
      </c>
      <c r="I139" s="26">
        <v>1.215805</v>
      </c>
    </row>
    <row r="140" spans="1:9" x14ac:dyDescent="0.2">
      <c r="A140" s="18" t="s">
        <v>143</v>
      </c>
      <c r="B140" s="18"/>
      <c r="C140" s="18"/>
      <c r="D140" s="18"/>
      <c r="E140" s="18"/>
      <c r="F140" s="18"/>
      <c r="G140" s="18"/>
      <c r="H140" s="18"/>
      <c r="I140" s="18"/>
    </row>
    <row r="141" spans="1:9" x14ac:dyDescent="0.2">
      <c r="A141" s="21" t="s">
        <v>908</v>
      </c>
      <c r="B141" s="21"/>
      <c r="C141" s="21"/>
      <c r="D141" s="21"/>
      <c r="E141" s="21"/>
      <c r="F141" s="21"/>
      <c r="G141" s="21"/>
      <c r="H141" s="21"/>
      <c r="I141" s="21"/>
    </row>
    <row r="142" spans="1:9" x14ac:dyDescent="0.2">
      <c r="A142" s="19" t="s">
        <v>902</v>
      </c>
      <c r="B142" s="20">
        <v>39</v>
      </c>
      <c r="C142" s="26">
        <v>25.641026</v>
      </c>
      <c r="D142" s="26">
        <v>10.256410000000001</v>
      </c>
      <c r="E142" s="26">
        <v>5.1282050000000003</v>
      </c>
      <c r="F142" s="26">
        <v>51.282051000000003</v>
      </c>
      <c r="G142" s="26">
        <v>7.6923079999999997</v>
      </c>
      <c r="H142" s="26">
        <v>35.897435999999999</v>
      </c>
      <c r="I142" s="26">
        <v>56.410255999999997</v>
      </c>
    </row>
    <row r="143" spans="1:9" x14ac:dyDescent="0.2">
      <c r="A143" s="19" t="s">
        <v>903</v>
      </c>
      <c r="B143" s="20">
        <v>75</v>
      </c>
      <c r="C143" s="26">
        <v>25.333333</v>
      </c>
      <c r="D143" s="26">
        <v>17.333333</v>
      </c>
      <c r="E143" s="26">
        <v>12</v>
      </c>
      <c r="F143" s="26">
        <v>37.333333000000003</v>
      </c>
      <c r="G143" s="26">
        <v>8</v>
      </c>
      <c r="H143" s="26">
        <v>42.666666999999997</v>
      </c>
      <c r="I143" s="26">
        <v>49.333333000000003</v>
      </c>
    </row>
    <row r="144" spans="1:9" x14ac:dyDescent="0.2">
      <c r="A144" s="19" t="s">
        <v>904</v>
      </c>
      <c r="B144" s="20">
        <v>117</v>
      </c>
      <c r="C144" s="26">
        <v>33.333333000000003</v>
      </c>
      <c r="D144" s="26">
        <v>17.948718</v>
      </c>
      <c r="E144" s="26">
        <v>29.059829000000001</v>
      </c>
      <c r="F144" s="26">
        <v>17.094017000000001</v>
      </c>
      <c r="G144" s="26">
        <v>2.5641029999999998</v>
      </c>
      <c r="H144" s="26">
        <v>51.282051000000003</v>
      </c>
      <c r="I144" s="26">
        <v>46.153846000000001</v>
      </c>
    </row>
    <row r="145" spans="1:9" x14ac:dyDescent="0.2">
      <c r="A145" s="19" t="s">
        <v>905</v>
      </c>
      <c r="B145" s="20">
        <v>1288</v>
      </c>
      <c r="C145" s="26">
        <v>11.568322999999999</v>
      </c>
      <c r="D145" s="26">
        <v>8.9285709999999998</v>
      </c>
      <c r="E145" s="26">
        <v>5.2795030000000001</v>
      </c>
      <c r="F145" s="26">
        <v>73.136645999999999</v>
      </c>
      <c r="G145" s="26">
        <v>1.086957</v>
      </c>
      <c r="H145" s="26">
        <v>20.496894000000001</v>
      </c>
      <c r="I145" s="26">
        <v>78.416149000000004</v>
      </c>
    </row>
    <row r="146" spans="1:9" x14ac:dyDescent="0.2">
      <c r="A146" s="19" t="s">
        <v>873</v>
      </c>
      <c r="B146" s="20">
        <v>669</v>
      </c>
      <c r="C146" s="26">
        <v>10.164425</v>
      </c>
      <c r="D146" s="26">
        <v>9.5665169999999993</v>
      </c>
      <c r="E146" s="26">
        <v>4.3348279999999999</v>
      </c>
      <c r="F146" s="26">
        <v>26.008969</v>
      </c>
      <c r="G146" s="26">
        <v>49.925261999999996</v>
      </c>
      <c r="H146" s="26">
        <v>19.730941999999999</v>
      </c>
      <c r="I146" s="26">
        <v>30.343796999999999</v>
      </c>
    </row>
    <row r="147" spans="1:9" x14ac:dyDescent="0.2">
      <c r="A147" s="18" t="s">
        <v>909</v>
      </c>
      <c r="B147" s="18"/>
      <c r="C147" s="18"/>
      <c r="D147" s="18"/>
      <c r="E147" s="18"/>
      <c r="F147" s="18"/>
      <c r="G147" s="18"/>
      <c r="H147" s="18"/>
      <c r="I147" s="18"/>
    </row>
    <row r="148" spans="1:9" x14ac:dyDescent="0.2">
      <c r="A148" s="19" t="s">
        <v>910</v>
      </c>
      <c r="B148" s="20">
        <v>541</v>
      </c>
      <c r="C148" s="26">
        <v>13.863216</v>
      </c>
      <c r="D148" s="26">
        <v>12.014787</v>
      </c>
      <c r="E148" s="26">
        <v>5.1756010000000003</v>
      </c>
      <c r="F148" s="26">
        <v>55.268022000000002</v>
      </c>
      <c r="G148" s="26">
        <v>13.678373000000001</v>
      </c>
      <c r="H148" s="26">
        <v>25.878004000000001</v>
      </c>
      <c r="I148" s="26">
        <v>60.443623000000002</v>
      </c>
    </row>
    <row r="149" spans="1:9" x14ac:dyDescent="0.2">
      <c r="A149" s="19" t="s">
        <v>911</v>
      </c>
      <c r="B149" s="20">
        <v>877</v>
      </c>
      <c r="C149" s="26">
        <v>14.481185999999999</v>
      </c>
      <c r="D149" s="26">
        <v>9.122007</v>
      </c>
      <c r="E149" s="26">
        <v>7.867731</v>
      </c>
      <c r="F149" s="26">
        <v>49.714936999999999</v>
      </c>
      <c r="G149" s="26">
        <v>18.814139000000001</v>
      </c>
      <c r="H149" s="26">
        <v>23.603193000000001</v>
      </c>
      <c r="I149" s="26">
        <v>57.582667999999998</v>
      </c>
    </row>
    <row r="150" spans="1:9" x14ac:dyDescent="0.2">
      <c r="A150" s="19" t="s">
        <v>912</v>
      </c>
      <c r="B150" s="20">
        <v>543</v>
      </c>
      <c r="C150" s="26">
        <v>10.497237999999999</v>
      </c>
      <c r="D150" s="26">
        <v>8.1031309999999994</v>
      </c>
      <c r="E150" s="26">
        <v>5.5248619999999997</v>
      </c>
      <c r="F150" s="26">
        <v>60.036831999999997</v>
      </c>
      <c r="G150" s="26">
        <v>15.837937</v>
      </c>
      <c r="H150" s="26">
        <v>18.600368</v>
      </c>
      <c r="I150" s="26">
        <v>65.561694000000003</v>
      </c>
    </row>
    <row r="151" spans="1:9" x14ac:dyDescent="0.2">
      <c r="A151" s="19" t="s">
        <v>913</v>
      </c>
      <c r="B151" s="20">
        <v>227</v>
      </c>
      <c r="C151" s="26">
        <v>11.453744</v>
      </c>
      <c r="D151" s="26">
        <v>12.334802</v>
      </c>
      <c r="E151" s="26">
        <v>6.6079299999999996</v>
      </c>
      <c r="F151" s="26">
        <v>54.185021999999996</v>
      </c>
      <c r="G151" s="26">
        <v>15.418502</v>
      </c>
      <c r="H151" s="26">
        <v>23.788546</v>
      </c>
      <c r="I151" s="26">
        <v>60.792952</v>
      </c>
    </row>
    <row r="152" spans="1:9" x14ac:dyDescent="0.2">
      <c r="A152" s="18" t="s">
        <v>914</v>
      </c>
      <c r="B152" s="18"/>
      <c r="C152" s="18"/>
      <c r="D152" s="18"/>
      <c r="E152" s="18"/>
      <c r="F152" s="18"/>
      <c r="G152" s="18"/>
      <c r="H152" s="18"/>
      <c r="I152" s="18"/>
    </row>
    <row r="153" spans="1:9" x14ac:dyDescent="0.2">
      <c r="A153" s="19" t="s">
        <v>915</v>
      </c>
      <c r="B153" s="20">
        <v>294</v>
      </c>
      <c r="C153" s="26">
        <v>9.5238099999999992</v>
      </c>
      <c r="D153" s="26">
        <v>9.8639460000000003</v>
      </c>
      <c r="E153" s="26">
        <v>6.802721</v>
      </c>
      <c r="F153" s="26">
        <v>54.761904999999999</v>
      </c>
      <c r="G153" s="26">
        <v>19.047619000000001</v>
      </c>
      <c r="H153" s="26">
        <v>19.387754999999999</v>
      </c>
      <c r="I153" s="26">
        <v>61.564625999999997</v>
      </c>
    </row>
    <row r="154" spans="1:9" x14ac:dyDescent="0.2">
      <c r="A154" s="19" t="s">
        <v>916</v>
      </c>
      <c r="B154" s="20">
        <v>664</v>
      </c>
      <c r="C154" s="26">
        <v>12.951807000000001</v>
      </c>
      <c r="D154" s="26">
        <v>10.240964</v>
      </c>
      <c r="E154" s="26">
        <v>7.2289159999999999</v>
      </c>
      <c r="F154" s="26">
        <v>52.259036000000002</v>
      </c>
      <c r="G154" s="26">
        <v>17.319277</v>
      </c>
      <c r="H154" s="26">
        <v>23.192771</v>
      </c>
      <c r="I154" s="26">
        <v>59.487952</v>
      </c>
    </row>
    <row r="155" spans="1:9" x14ac:dyDescent="0.2">
      <c r="A155" s="19" t="s">
        <v>917</v>
      </c>
      <c r="B155" s="20">
        <v>421</v>
      </c>
      <c r="C155" s="26">
        <v>10.213777</v>
      </c>
      <c r="D155" s="26">
        <v>10.451306000000001</v>
      </c>
      <c r="E155" s="26">
        <v>7.1258910000000002</v>
      </c>
      <c r="F155" s="26">
        <v>55.344417999999997</v>
      </c>
      <c r="G155" s="26">
        <v>16.864608</v>
      </c>
      <c r="H155" s="26">
        <v>20.665082999999999</v>
      </c>
      <c r="I155" s="26">
        <v>62.470309</v>
      </c>
    </row>
    <row r="156" spans="1:9" x14ac:dyDescent="0.2">
      <c r="A156" s="19" t="s">
        <v>918</v>
      </c>
      <c r="B156" s="20">
        <v>358</v>
      </c>
      <c r="C156" s="26">
        <v>13.128492</v>
      </c>
      <c r="D156" s="26">
        <v>12.569832</v>
      </c>
      <c r="E156" s="26">
        <v>5.8659220000000003</v>
      </c>
      <c r="F156" s="26">
        <v>54.469273999999999</v>
      </c>
      <c r="G156" s="26">
        <v>13.966480000000001</v>
      </c>
      <c r="H156" s="26">
        <v>25.698324</v>
      </c>
      <c r="I156" s="26">
        <v>60.335196000000003</v>
      </c>
    </row>
    <row r="157" spans="1:9" x14ac:dyDescent="0.2">
      <c r="A157" s="19" t="s">
        <v>919</v>
      </c>
      <c r="B157" s="20">
        <v>217</v>
      </c>
      <c r="C157" s="26">
        <v>23.041474999999998</v>
      </c>
      <c r="D157" s="26">
        <v>7.8341010000000004</v>
      </c>
      <c r="E157" s="26">
        <v>3.225806</v>
      </c>
      <c r="F157" s="26">
        <v>52.073732999999997</v>
      </c>
      <c r="G157" s="26">
        <v>13.824885</v>
      </c>
      <c r="H157" s="26">
        <v>30.875575999999999</v>
      </c>
      <c r="I157" s="26">
        <v>55.299539000000003</v>
      </c>
    </row>
    <row r="158" spans="1:9" x14ac:dyDescent="0.2">
      <c r="A158" s="22" t="s">
        <v>920</v>
      </c>
      <c r="B158" s="23">
        <v>234</v>
      </c>
      <c r="C158" s="27">
        <v>13.247863000000001</v>
      </c>
      <c r="D158" s="27">
        <v>5.9829059999999998</v>
      </c>
      <c r="E158" s="27">
        <v>6.8376070000000002</v>
      </c>
      <c r="F158" s="27">
        <v>57.692307999999997</v>
      </c>
      <c r="G158" s="27">
        <v>16.239315999999999</v>
      </c>
      <c r="H158" s="27">
        <v>19.230768999999999</v>
      </c>
      <c r="I158" s="27">
        <v>64.529915000000003</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60D10-59A3-4794-9BA0-C1652F5D7042}">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HYPERLINK("#'目次'!B18","[12]")</f>
        <v>[12]</v>
      </c>
      <c r="B2" s="24" t="s">
        <v>352</v>
      </c>
    </row>
    <row r="3" spans="1:9" x14ac:dyDescent="0.2">
      <c r="A3" s="9" t="s">
        <v>126</v>
      </c>
      <c r="B3" s="12" t="s">
        <v>158</v>
      </c>
    </row>
    <row r="4" spans="1:9" x14ac:dyDescent="0.2">
      <c r="A4" s="9" t="s">
        <v>126</v>
      </c>
      <c r="B4" s="12" t="s">
        <v>159</v>
      </c>
    </row>
    <row r="5" spans="1:9" x14ac:dyDescent="0.2">
      <c r="A5" s="9" t="s">
        <v>126</v>
      </c>
      <c r="B5" s="12" t="s">
        <v>162</v>
      </c>
    </row>
    <row r="6" spans="1:9" s="15" customFormat="1" ht="25" x14ac:dyDescent="0.2">
      <c r="A6" s="13" t="s">
        <v>126</v>
      </c>
      <c r="B6" s="14" t="s">
        <v>831</v>
      </c>
      <c r="C6" s="14" t="s">
        <v>902</v>
      </c>
      <c r="D6" s="14" t="s">
        <v>903</v>
      </c>
      <c r="E6" s="14" t="s">
        <v>904</v>
      </c>
      <c r="F6" s="14" t="s">
        <v>905</v>
      </c>
      <c r="G6" s="14" t="s">
        <v>873</v>
      </c>
      <c r="H6" s="14" t="s">
        <v>925</v>
      </c>
      <c r="I6" s="14" t="s">
        <v>926</v>
      </c>
    </row>
    <row r="7" spans="1:9" x14ac:dyDescent="0.2">
      <c r="A7" s="16" t="s">
        <v>845</v>
      </c>
      <c r="B7" s="17">
        <v>2188</v>
      </c>
      <c r="C7" s="25">
        <v>15.082267</v>
      </c>
      <c r="D7" s="25">
        <v>14.899452</v>
      </c>
      <c r="E7" s="25">
        <v>6.0786110000000004</v>
      </c>
      <c r="F7" s="25">
        <v>48.903108000000003</v>
      </c>
      <c r="G7" s="25">
        <v>15.036562999999999</v>
      </c>
      <c r="H7" s="25">
        <v>29.981718000000001</v>
      </c>
      <c r="I7" s="25">
        <v>54.981718000000001</v>
      </c>
    </row>
    <row r="8" spans="1:9" x14ac:dyDescent="0.2">
      <c r="A8" s="18" t="s">
        <v>846</v>
      </c>
      <c r="B8" s="18"/>
      <c r="C8" s="18"/>
      <c r="D8" s="18"/>
      <c r="E8" s="18"/>
      <c r="F8" s="18"/>
      <c r="G8" s="18"/>
      <c r="H8" s="18"/>
      <c r="I8" s="18"/>
    </row>
    <row r="9" spans="1:9" x14ac:dyDescent="0.2">
      <c r="A9" s="19" t="s">
        <v>847</v>
      </c>
      <c r="B9" s="20">
        <v>1092</v>
      </c>
      <c r="C9" s="26">
        <v>13.553114000000001</v>
      </c>
      <c r="D9" s="26">
        <v>14.194139</v>
      </c>
      <c r="E9" s="26">
        <v>6.3186809999999998</v>
      </c>
      <c r="F9" s="26">
        <v>50.641025999999997</v>
      </c>
      <c r="G9" s="26">
        <v>15.29304</v>
      </c>
      <c r="H9" s="26">
        <v>27.747253000000001</v>
      </c>
      <c r="I9" s="26">
        <v>56.959707000000002</v>
      </c>
    </row>
    <row r="10" spans="1:9" x14ac:dyDescent="0.2">
      <c r="A10" s="19" t="s">
        <v>848</v>
      </c>
      <c r="B10" s="20">
        <v>1095</v>
      </c>
      <c r="C10" s="26">
        <v>16.529679999999999</v>
      </c>
      <c r="D10" s="26">
        <v>15.616438</v>
      </c>
      <c r="E10" s="26">
        <v>5.8447490000000002</v>
      </c>
      <c r="F10" s="26">
        <v>47.214612000000002</v>
      </c>
      <c r="G10" s="26">
        <v>14.794521</v>
      </c>
      <c r="H10" s="26">
        <v>32.146118999999999</v>
      </c>
      <c r="I10" s="26">
        <v>53.059361000000003</v>
      </c>
    </row>
    <row r="11" spans="1:9" x14ac:dyDescent="0.2">
      <c r="A11" s="19" t="s">
        <v>849</v>
      </c>
      <c r="B11" s="20">
        <v>1</v>
      </c>
      <c r="C11" s="26">
        <v>100</v>
      </c>
      <c r="D11" s="26">
        <v>0</v>
      </c>
      <c r="E11" s="26">
        <v>0</v>
      </c>
      <c r="F11" s="26">
        <v>0</v>
      </c>
      <c r="G11" s="26">
        <v>0</v>
      </c>
      <c r="H11" s="26">
        <v>100</v>
      </c>
      <c r="I11" s="26">
        <v>0</v>
      </c>
    </row>
    <row r="12" spans="1:9" x14ac:dyDescent="0.2">
      <c r="A12" s="18" t="s">
        <v>850</v>
      </c>
      <c r="B12" s="18"/>
      <c r="C12" s="18"/>
      <c r="D12" s="18"/>
      <c r="E12" s="18"/>
      <c r="F12" s="18"/>
      <c r="G12" s="18"/>
      <c r="H12" s="18"/>
      <c r="I12" s="18"/>
    </row>
    <row r="13" spans="1:9" x14ac:dyDescent="0.2">
      <c r="A13" s="19" t="s">
        <v>851</v>
      </c>
      <c r="B13" s="20">
        <v>387</v>
      </c>
      <c r="C13" s="26">
        <v>26.356589</v>
      </c>
      <c r="D13" s="26">
        <v>20.155038999999999</v>
      </c>
      <c r="E13" s="26">
        <v>12.144703</v>
      </c>
      <c r="F13" s="26">
        <v>34.108527000000002</v>
      </c>
      <c r="G13" s="26">
        <v>7.2351419999999997</v>
      </c>
      <c r="H13" s="26">
        <v>46.511628000000002</v>
      </c>
      <c r="I13" s="26">
        <v>46.253230000000002</v>
      </c>
    </row>
    <row r="14" spans="1:9" x14ac:dyDescent="0.2">
      <c r="A14" s="19" t="s">
        <v>852</v>
      </c>
      <c r="B14" s="20">
        <v>432</v>
      </c>
      <c r="C14" s="26">
        <v>23.148147999999999</v>
      </c>
      <c r="D14" s="26">
        <v>20.601852000000001</v>
      </c>
      <c r="E14" s="26">
        <v>8.3333329999999997</v>
      </c>
      <c r="F14" s="26">
        <v>37.268518999999998</v>
      </c>
      <c r="G14" s="26">
        <v>10.648148000000001</v>
      </c>
      <c r="H14" s="26">
        <v>43.75</v>
      </c>
      <c r="I14" s="26">
        <v>45.601852000000001</v>
      </c>
    </row>
    <row r="15" spans="1:9" x14ac:dyDescent="0.2">
      <c r="A15" s="19" t="s">
        <v>853</v>
      </c>
      <c r="B15" s="20">
        <v>449</v>
      </c>
      <c r="C15" s="26">
        <v>15.367483</v>
      </c>
      <c r="D15" s="26">
        <v>18.262806000000001</v>
      </c>
      <c r="E15" s="26">
        <v>5.1224939999999997</v>
      </c>
      <c r="F15" s="26">
        <v>47.438752999999998</v>
      </c>
      <c r="G15" s="26">
        <v>13.808463</v>
      </c>
      <c r="H15" s="26">
        <v>33.630290000000002</v>
      </c>
      <c r="I15" s="26">
        <v>52.561247000000002</v>
      </c>
    </row>
    <row r="16" spans="1:9" x14ac:dyDescent="0.2">
      <c r="A16" s="19" t="s">
        <v>854</v>
      </c>
      <c r="B16" s="20">
        <v>427</v>
      </c>
      <c r="C16" s="26">
        <v>9.8360660000000006</v>
      </c>
      <c r="D16" s="26">
        <v>11.47541</v>
      </c>
      <c r="E16" s="26">
        <v>3.9812650000000001</v>
      </c>
      <c r="F16" s="26">
        <v>57.377049</v>
      </c>
      <c r="G16" s="26">
        <v>17.330210999999998</v>
      </c>
      <c r="H16" s="26">
        <v>21.311475000000002</v>
      </c>
      <c r="I16" s="26">
        <v>61.358314</v>
      </c>
    </row>
    <row r="17" spans="1:9" x14ac:dyDescent="0.2">
      <c r="A17" s="19" t="s">
        <v>855</v>
      </c>
      <c r="B17" s="20">
        <v>274</v>
      </c>
      <c r="C17" s="26">
        <v>4.379562</v>
      </c>
      <c r="D17" s="26">
        <v>7.6642340000000004</v>
      </c>
      <c r="E17" s="26">
        <v>2.554745</v>
      </c>
      <c r="F17" s="26">
        <v>60.948905000000003</v>
      </c>
      <c r="G17" s="26">
        <v>24.452555</v>
      </c>
      <c r="H17" s="26">
        <v>12.043796</v>
      </c>
      <c r="I17" s="26">
        <v>63.50365</v>
      </c>
    </row>
    <row r="18" spans="1:9" x14ac:dyDescent="0.2">
      <c r="A18" s="19" t="s">
        <v>856</v>
      </c>
      <c r="B18" s="20">
        <v>137</v>
      </c>
      <c r="C18" s="26">
        <v>2.189781</v>
      </c>
      <c r="D18" s="26">
        <v>4.379562</v>
      </c>
      <c r="E18" s="26">
        <v>2.189781</v>
      </c>
      <c r="F18" s="26">
        <v>62.773722999999997</v>
      </c>
      <c r="G18" s="26">
        <v>28.467153</v>
      </c>
      <c r="H18" s="26">
        <v>6.5693429999999999</v>
      </c>
      <c r="I18" s="26">
        <v>64.963504</v>
      </c>
    </row>
    <row r="19" spans="1:9" x14ac:dyDescent="0.2">
      <c r="A19" s="19" t="s">
        <v>857</v>
      </c>
      <c r="B19" s="20">
        <v>71</v>
      </c>
      <c r="C19" s="26">
        <v>2.8169010000000001</v>
      </c>
      <c r="D19" s="26">
        <v>0</v>
      </c>
      <c r="E19" s="26">
        <v>0</v>
      </c>
      <c r="F19" s="26">
        <v>78.873238999999998</v>
      </c>
      <c r="G19" s="26">
        <v>18.309858999999999</v>
      </c>
      <c r="H19" s="26">
        <v>2.8169010000000001</v>
      </c>
      <c r="I19" s="26">
        <v>78.873238999999998</v>
      </c>
    </row>
    <row r="20" spans="1:9" x14ac:dyDescent="0.2">
      <c r="A20" s="19" t="s">
        <v>858</v>
      </c>
      <c r="B20" s="20">
        <v>11</v>
      </c>
      <c r="C20" s="26">
        <v>0</v>
      </c>
      <c r="D20" s="26">
        <v>9.0909089999999999</v>
      </c>
      <c r="E20" s="26">
        <v>0</v>
      </c>
      <c r="F20" s="26">
        <v>90.909091000000004</v>
      </c>
      <c r="G20" s="26">
        <v>0</v>
      </c>
      <c r="H20" s="26">
        <v>9.0909089999999999</v>
      </c>
      <c r="I20" s="26">
        <v>90.909091000000004</v>
      </c>
    </row>
    <row r="21" spans="1:9" x14ac:dyDescent="0.2">
      <c r="A21" s="19" t="s">
        <v>859</v>
      </c>
      <c r="B21" s="20">
        <v>881</v>
      </c>
      <c r="C21" s="26">
        <v>19.182746999999999</v>
      </c>
      <c r="D21" s="26">
        <v>19.409762000000001</v>
      </c>
      <c r="E21" s="26">
        <v>6.6969349999999999</v>
      </c>
      <c r="F21" s="26">
        <v>42.451759000000003</v>
      </c>
      <c r="G21" s="26">
        <v>12.258796999999999</v>
      </c>
      <c r="H21" s="26">
        <v>38.592509</v>
      </c>
      <c r="I21" s="26">
        <v>49.148694999999996</v>
      </c>
    </row>
    <row r="22" spans="1:9" x14ac:dyDescent="0.2">
      <c r="A22" s="19" t="s">
        <v>860</v>
      </c>
      <c r="B22" s="20">
        <v>701</v>
      </c>
      <c r="C22" s="26">
        <v>7.7032809999999996</v>
      </c>
      <c r="D22" s="26">
        <v>9.985735</v>
      </c>
      <c r="E22" s="26">
        <v>3.4236800000000001</v>
      </c>
      <c r="F22" s="26">
        <v>58.773181000000001</v>
      </c>
      <c r="G22" s="26">
        <v>20.114122999999999</v>
      </c>
      <c r="H22" s="26">
        <v>17.689015999999999</v>
      </c>
      <c r="I22" s="26">
        <v>62.196862000000003</v>
      </c>
    </row>
    <row r="23" spans="1:9" x14ac:dyDescent="0.2">
      <c r="A23" s="19" t="s">
        <v>861</v>
      </c>
      <c r="B23" s="20">
        <v>1801</v>
      </c>
      <c r="C23" s="26">
        <v>12.659634</v>
      </c>
      <c r="D23" s="26">
        <v>13.770128</v>
      </c>
      <c r="E23" s="26">
        <v>4.7751250000000001</v>
      </c>
      <c r="F23" s="26">
        <v>52.082177000000001</v>
      </c>
      <c r="G23" s="26">
        <v>16.712937</v>
      </c>
      <c r="H23" s="26">
        <v>26.429760999999999</v>
      </c>
      <c r="I23" s="26">
        <v>56.857301</v>
      </c>
    </row>
    <row r="24" spans="1:9" x14ac:dyDescent="0.2">
      <c r="A24" s="19" t="s">
        <v>862</v>
      </c>
      <c r="B24" s="20">
        <v>920</v>
      </c>
      <c r="C24" s="26">
        <v>6.413043</v>
      </c>
      <c r="D24" s="26">
        <v>8.3695649999999997</v>
      </c>
      <c r="E24" s="26">
        <v>2.9347829999999999</v>
      </c>
      <c r="F24" s="26">
        <v>61.304347999999997</v>
      </c>
      <c r="G24" s="26">
        <v>20.978261</v>
      </c>
      <c r="H24" s="26">
        <v>14.782609000000001</v>
      </c>
      <c r="I24" s="26">
        <v>64.239130000000003</v>
      </c>
    </row>
    <row r="25" spans="1:9" x14ac:dyDescent="0.2">
      <c r="A25" s="19" t="s">
        <v>863</v>
      </c>
      <c r="B25" s="20">
        <v>219</v>
      </c>
      <c r="C25" s="26">
        <v>2.2831049999999999</v>
      </c>
      <c r="D25" s="26">
        <v>3.1963469999999998</v>
      </c>
      <c r="E25" s="26">
        <v>1.3698630000000001</v>
      </c>
      <c r="F25" s="26">
        <v>69.406392999999994</v>
      </c>
      <c r="G25" s="26">
        <v>23.744292000000002</v>
      </c>
      <c r="H25" s="26">
        <v>5.4794520000000002</v>
      </c>
      <c r="I25" s="26">
        <v>70.776256000000004</v>
      </c>
    </row>
    <row r="26" spans="1:9" x14ac:dyDescent="0.2">
      <c r="A26" s="18" t="s">
        <v>864</v>
      </c>
      <c r="B26" s="17">
        <v>208</v>
      </c>
      <c r="C26" s="25">
        <v>22.596153999999999</v>
      </c>
      <c r="D26" s="25">
        <v>16.826923000000001</v>
      </c>
      <c r="E26" s="25">
        <v>12.980769</v>
      </c>
      <c r="F26" s="25">
        <v>40.865385000000003</v>
      </c>
      <c r="G26" s="25">
        <v>6.7307689999999996</v>
      </c>
      <c r="H26" s="25">
        <v>39.423076999999999</v>
      </c>
      <c r="I26" s="25">
        <v>53.846153999999999</v>
      </c>
    </row>
    <row r="27" spans="1:9" x14ac:dyDescent="0.2">
      <c r="A27" s="19" t="s">
        <v>852</v>
      </c>
      <c r="B27" s="20">
        <v>220</v>
      </c>
      <c r="C27" s="26">
        <v>21.363636</v>
      </c>
      <c r="D27" s="26">
        <v>20.909091</v>
      </c>
      <c r="E27" s="26">
        <v>6.8181820000000002</v>
      </c>
      <c r="F27" s="26">
        <v>40</v>
      </c>
      <c r="G27" s="26">
        <v>10.909091</v>
      </c>
      <c r="H27" s="26">
        <v>42.272727000000003</v>
      </c>
      <c r="I27" s="26">
        <v>46.818182</v>
      </c>
    </row>
    <row r="28" spans="1:9" x14ac:dyDescent="0.2">
      <c r="A28" s="19" t="s">
        <v>853</v>
      </c>
      <c r="B28" s="20">
        <v>226</v>
      </c>
      <c r="C28" s="26">
        <v>11.061947</v>
      </c>
      <c r="D28" s="26">
        <v>19.026548999999999</v>
      </c>
      <c r="E28" s="26">
        <v>5.3097349999999999</v>
      </c>
      <c r="F28" s="26">
        <v>49.115043999999997</v>
      </c>
      <c r="G28" s="26">
        <v>15.486726000000001</v>
      </c>
      <c r="H28" s="26">
        <v>30.088495999999999</v>
      </c>
      <c r="I28" s="26">
        <v>54.424779000000001</v>
      </c>
    </row>
    <row r="29" spans="1:9" x14ac:dyDescent="0.2">
      <c r="A29" s="19" t="s">
        <v>854</v>
      </c>
      <c r="B29" s="20">
        <v>211</v>
      </c>
      <c r="C29" s="26">
        <v>9.9526070000000004</v>
      </c>
      <c r="D29" s="26">
        <v>9.9526070000000004</v>
      </c>
      <c r="E29" s="26">
        <v>4.7393359999999998</v>
      </c>
      <c r="F29" s="26">
        <v>56.872038000000003</v>
      </c>
      <c r="G29" s="26">
        <v>18.483412000000001</v>
      </c>
      <c r="H29" s="26">
        <v>19.905213</v>
      </c>
      <c r="I29" s="26">
        <v>61.611373999999998</v>
      </c>
    </row>
    <row r="30" spans="1:9" x14ac:dyDescent="0.2">
      <c r="A30" s="19" t="s">
        <v>855</v>
      </c>
      <c r="B30" s="20">
        <v>134</v>
      </c>
      <c r="C30" s="26">
        <v>4.4776119999999997</v>
      </c>
      <c r="D30" s="26">
        <v>5.9701490000000002</v>
      </c>
      <c r="E30" s="26">
        <v>2.2388059999999999</v>
      </c>
      <c r="F30" s="26">
        <v>64.925372999999993</v>
      </c>
      <c r="G30" s="26">
        <v>22.388059999999999</v>
      </c>
      <c r="H30" s="26">
        <v>10.447761</v>
      </c>
      <c r="I30" s="26">
        <v>67.164179000000004</v>
      </c>
    </row>
    <row r="31" spans="1:9" x14ac:dyDescent="0.2">
      <c r="A31" s="19" t="s">
        <v>856</v>
      </c>
      <c r="B31" s="20">
        <v>65</v>
      </c>
      <c r="C31" s="26">
        <v>3.0769229999999999</v>
      </c>
      <c r="D31" s="26">
        <v>3.0769229999999999</v>
      </c>
      <c r="E31" s="26">
        <v>3.0769229999999999</v>
      </c>
      <c r="F31" s="26">
        <v>63.076923000000001</v>
      </c>
      <c r="G31" s="26">
        <v>27.692308000000001</v>
      </c>
      <c r="H31" s="26">
        <v>6.1538459999999997</v>
      </c>
      <c r="I31" s="26">
        <v>66.153846000000001</v>
      </c>
    </row>
    <row r="32" spans="1:9" x14ac:dyDescent="0.2">
      <c r="A32" s="19" t="s">
        <v>857</v>
      </c>
      <c r="B32" s="20">
        <v>25</v>
      </c>
      <c r="C32" s="26">
        <v>0</v>
      </c>
      <c r="D32" s="26">
        <v>0</v>
      </c>
      <c r="E32" s="26">
        <v>0</v>
      </c>
      <c r="F32" s="26">
        <v>72</v>
      </c>
      <c r="G32" s="26">
        <v>28</v>
      </c>
      <c r="H32" s="26">
        <v>0</v>
      </c>
      <c r="I32" s="26">
        <v>72</v>
      </c>
    </row>
    <row r="33" spans="1:9" x14ac:dyDescent="0.2">
      <c r="A33" s="19" t="s">
        <v>858</v>
      </c>
      <c r="B33" s="20">
        <v>3</v>
      </c>
      <c r="C33" s="26">
        <v>0</v>
      </c>
      <c r="D33" s="26">
        <v>0</v>
      </c>
      <c r="E33" s="26">
        <v>0</v>
      </c>
      <c r="F33" s="26">
        <v>100</v>
      </c>
      <c r="G33" s="26">
        <v>0</v>
      </c>
      <c r="H33" s="26">
        <v>0</v>
      </c>
      <c r="I33" s="26">
        <v>100</v>
      </c>
    </row>
    <row r="34" spans="1:9" x14ac:dyDescent="0.2">
      <c r="A34" s="19" t="s">
        <v>859</v>
      </c>
      <c r="B34" s="20">
        <v>446</v>
      </c>
      <c r="C34" s="26">
        <v>16.143498000000001</v>
      </c>
      <c r="D34" s="26">
        <v>19.955157</v>
      </c>
      <c r="E34" s="26">
        <v>6.0538119999999997</v>
      </c>
      <c r="F34" s="26">
        <v>44.618834</v>
      </c>
      <c r="G34" s="26">
        <v>13.2287</v>
      </c>
      <c r="H34" s="26">
        <v>36.098655000000001</v>
      </c>
      <c r="I34" s="26">
        <v>50.672646</v>
      </c>
    </row>
    <row r="35" spans="1:9" x14ac:dyDescent="0.2">
      <c r="A35" s="19" t="s">
        <v>860</v>
      </c>
      <c r="B35" s="20">
        <v>345</v>
      </c>
      <c r="C35" s="26">
        <v>7.8260870000000002</v>
      </c>
      <c r="D35" s="26">
        <v>8.4057969999999997</v>
      </c>
      <c r="E35" s="26">
        <v>3.768116</v>
      </c>
      <c r="F35" s="26">
        <v>60</v>
      </c>
      <c r="G35" s="26">
        <v>20</v>
      </c>
      <c r="H35" s="26">
        <v>16.231884000000001</v>
      </c>
      <c r="I35" s="26">
        <v>63.768115999999999</v>
      </c>
    </row>
    <row r="36" spans="1:9" x14ac:dyDescent="0.2">
      <c r="A36" s="19" t="s">
        <v>861</v>
      </c>
      <c r="B36" s="20">
        <v>884</v>
      </c>
      <c r="C36" s="26">
        <v>11.425338999999999</v>
      </c>
      <c r="D36" s="26">
        <v>13.574661000000001</v>
      </c>
      <c r="E36" s="26">
        <v>4.751131</v>
      </c>
      <c r="F36" s="26">
        <v>52.941175999999999</v>
      </c>
      <c r="G36" s="26">
        <v>17.307691999999999</v>
      </c>
      <c r="H36" s="26">
        <v>25</v>
      </c>
      <c r="I36" s="26">
        <v>57.692307999999997</v>
      </c>
    </row>
    <row r="37" spans="1:9" x14ac:dyDescent="0.2">
      <c r="A37" s="19" t="s">
        <v>862</v>
      </c>
      <c r="B37" s="20">
        <v>438</v>
      </c>
      <c r="C37" s="26">
        <v>6.6210050000000003</v>
      </c>
      <c r="D37" s="26">
        <v>7.0776260000000004</v>
      </c>
      <c r="E37" s="26">
        <v>3.424658</v>
      </c>
      <c r="F37" s="26">
        <v>61.415525000000002</v>
      </c>
      <c r="G37" s="26">
        <v>21.461186999999999</v>
      </c>
      <c r="H37" s="26">
        <v>13.69863</v>
      </c>
      <c r="I37" s="26">
        <v>64.840182999999996</v>
      </c>
    </row>
    <row r="38" spans="1:9" x14ac:dyDescent="0.2">
      <c r="A38" s="19" t="s">
        <v>863</v>
      </c>
      <c r="B38" s="20">
        <v>93</v>
      </c>
      <c r="C38" s="26">
        <v>2.1505380000000001</v>
      </c>
      <c r="D38" s="26">
        <v>2.1505380000000001</v>
      </c>
      <c r="E38" s="26">
        <v>2.1505380000000001</v>
      </c>
      <c r="F38" s="26">
        <v>66.666667000000004</v>
      </c>
      <c r="G38" s="26">
        <v>26.881720000000001</v>
      </c>
      <c r="H38" s="26">
        <v>4.301075</v>
      </c>
      <c r="I38" s="26">
        <v>68.817204000000004</v>
      </c>
    </row>
    <row r="39" spans="1:9" x14ac:dyDescent="0.2">
      <c r="A39" s="18" t="s">
        <v>865</v>
      </c>
      <c r="B39" s="17">
        <v>178</v>
      </c>
      <c r="C39" s="25">
        <v>30.337078999999999</v>
      </c>
      <c r="D39" s="25">
        <v>24.157302999999999</v>
      </c>
      <c r="E39" s="25">
        <v>11.235955000000001</v>
      </c>
      <c r="F39" s="25">
        <v>26.404494</v>
      </c>
      <c r="G39" s="25">
        <v>7.8651689999999999</v>
      </c>
      <c r="H39" s="25">
        <v>54.494382000000002</v>
      </c>
      <c r="I39" s="25">
        <v>37.640448999999997</v>
      </c>
    </row>
    <row r="40" spans="1:9" x14ac:dyDescent="0.2">
      <c r="A40" s="19" t="s">
        <v>852</v>
      </c>
      <c r="B40" s="20">
        <v>212</v>
      </c>
      <c r="C40" s="26">
        <v>25</v>
      </c>
      <c r="D40" s="26">
        <v>20.283018999999999</v>
      </c>
      <c r="E40" s="26">
        <v>9.9056599999999992</v>
      </c>
      <c r="F40" s="26">
        <v>34.433962000000001</v>
      </c>
      <c r="G40" s="26">
        <v>10.377357999999999</v>
      </c>
      <c r="H40" s="26">
        <v>45.283019000000003</v>
      </c>
      <c r="I40" s="26">
        <v>44.339623000000003</v>
      </c>
    </row>
    <row r="41" spans="1:9" x14ac:dyDescent="0.2">
      <c r="A41" s="19" t="s">
        <v>853</v>
      </c>
      <c r="B41" s="20">
        <v>223</v>
      </c>
      <c r="C41" s="26">
        <v>19.730941999999999</v>
      </c>
      <c r="D41" s="26">
        <v>17.488789000000001</v>
      </c>
      <c r="E41" s="26">
        <v>4.9327350000000001</v>
      </c>
      <c r="F41" s="26">
        <v>45.739910000000002</v>
      </c>
      <c r="G41" s="26">
        <v>12.107623</v>
      </c>
      <c r="H41" s="26">
        <v>37.219731000000003</v>
      </c>
      <c r="I41" s="26">
        <v>50.672646</v>
      </c>
    </row>
    <row r="42" spans="1:9" x14ac:dyDescent="0.2">
      <c r="A42" s="19" t="s">
        <v>854</v>
      </c>
      <c r="B42" s="20">
        <v>216</v>
      </c>
      <c r="C42" s="26">
        <v>9.7222220000000004</v>
      </c>
      <c r="D42" s="26">
        <v>12.962963</v>
      </c>
      <c r="E42" s="26">
        <v>3.2407409999999999</v>
      </c>
      <c r="F42" s="26">
        <v>57.870370000000001</v>
      </c>
      <c r="G42" s="26">
        <v>16.203703999999998</v>
      </c>
      <c r="H42" s="26">
        <v>22.685185000000001</v>
      </c>
      <c r="I42" s="26">
        <v>61.111111000000001</v>
      </c>
    </row>
    <row r="43" spans="1:9" x14ac:dyDescent="0.2">
      <c r="A43" s="19" t="s">
        <v>855</v>
      </c>
      <c r="B43" s="20">
        <v>140</v>
      </c>
      <c r="C43" s="26">
        <v>4.2857139999999996</v>
      </c>
      <c r="D43" s="26">
        <v>9.2857140000000005</v>
      </c>
      <c r="E43" s="26">
        <v>2.8571430000000002</v>
      </c>
      <c r="F43" s="26">
        <v>57.142856999999999</v>
      </c>
      <c r="G43" s="26">
        <v>26.428571000000002</v>
      </c>
      <c r="H43" s="26">
        <v>13.571429</v>
      </c>
      <c r="I43" s="26">
        <v>60</v>
      </c>
    </row>
    <row r="44" spans="1:9" x14ac:dyDescent="0.2">
      <c r="A44" s="19" t="s">
        <v>856</v>
      </c>
      <c r="B44" s="20">
        <v>72</v>
      </c>
      <c r="C44" s="26">
        <v>1.388889</v>
      </c>
      <c r="D44" s="26">
        <v>5.5555560000000002</v>
      </c>
      <c r="E44" s="26">
        <v>1.388889</v>
      </c>
      <c r="F44" s="26">
        <v>62.5</v>
      </c>
      <c r="G44" s="26">
        <v>29.166667</v>
      </c>
      <c r="H44" s="26">
        <v>6.9444439999999998</v>
      </c>
      <c r="I44" s="26">
        <v>63.888888999999999</v>
      </c>
    </row>
    <row r="45" spans="1:9" x14ac:dyDescent="0.2">
      <c r="A45" s="19" t="s">
        <v>857</v>
      </c>
      <c r="B45" s="20">
        <v>46</v>
      </c>
      <c r="C45" s="26">
        <v>4.3478260000000004</v>
      </c>
      <c r="D45" s="26">
        <v>0</v>
      </c>
      <c r="E45" s="26">
        <v>0</v>
      </c>
      <c r="F45" s="26">
        <v>82.608695999999995</v>
      </c>
      <c r="G45" s="26">
        <v>13.043478</v>
      </c>
      <c r="H45" s="26">
        <v>4.3478260000000004</v>
      </c>
      <c r="I45" s="26">
        <v>82.608695999999995</v>
      </c>
    </row>
    <row r="46" spans="1:9" x14ac:dyDescent="0.2">
      <c r="A46" s="19" t="s">
        <v>858</v>
      </c>
      <c r="B46" s="20">
        <v>8</v>
      </c>
      <c r="C46" s="26">
        <v>0</v>
      </c>
      <c r="D46" s="26">
        <v>12.5</v>
      </c>
      <c r="E46" s="26">
        <v>0</v>
      </c>
      <c r="F46" s="26">
        <v>87.5</v>
      </c>
      <c r="G46" s="26">
        <v>0</v>
      </c>
      <c r="H46" s="26">
        <v>12.5</v>
      </c>
      <c r="I46" s="26">
        <v>87.5</v>
      </c>
    </row>
    <row r="47" spans="1:9" x14ac:dyDescent="0.2">
      <c r="A47" s="19" t="s">
        <v>859</v>
      </c>
      <c r="B47" s="20">
        <v>435</v>
      </c>
      <c r="C47" s="26">
        <v>22.298850999999999</v>
      </c>
      <c r="D47" s="26">
        <v>18.850574999999999</v>
      </c>
      <c r="E47" s="26">
        <v>7.3563219999999996</v>
      </c>
      <c r="F47" s="26">
        <v>40.229885000000003</v>
      </c>
      <c r="G47" s="26">
        <v>11.264367999999999</v>
      </c>
      <c r="H47" s="26">
        <v>41.149425000000001</v>
      </c>
      <c r="I47" s="26">
        <v>47.586207000000002</v>
      </c>
    </row>
    <row r="48" spans="1:9" x14ac:dyDescent="0.2">
      <c r="A48" s="19" t="s">
        <v>860</v>
      </c>
      <c r="B48" s="20">
        <v>356</v>
      </c>
      <c r="C48" s="26">
        <v>7.5842700000000001</v>
      </c>
      <c r="D48" s="26">
        <v>11.516854</v>
      </c>
      <c r="E48" s="26">
        <v>3.0898880000000002</v>
      </c>
      <c r="F48" s="26">
        <v>57.584269999999997</v>
      </c>
      <c r="G48" s="26">
        <v>20.224719</v>
      </c>
      <c r="H48" s="26">
        <v>19.101123999999999</v>
      </c>
      <c r="I48" s="26">
        <v>60.674157000000001</v>
      </c>
    </row>
    <row r="49" spans="1:9" x14ac:dyDescent="0.2">
      <c r="A49" s="19" t="s">
        <v>861</v>
      </c>
      <c r="B49" s="20">
        <v>917</v>
      </c>
      <c r="C49" s="26">
        <v>13.849508999999999</v>
      </c>
      <c r="D49" s="26">
        <v>13.958561</v>
      </c>
      <c r="E49" s="26">
        <v>4.7982550000000002</v>
      </c>
      <c r="F49" s="26">
        <v>51.254089</v>
      </c>
      <c r="G49" s="26">
        <v>16.139586000000001</v>
      </c>
      <c r="H49" s="26">
        <v>27.808070000000001</v>
      </c>
      <c r="I49" s="26">
        <v>56.052345000000003</v>
      </c>
    </row>
    <row r="50" spans="1:9" x14ac:dyDescent="0.2">
      <c r="A50" s="19" t="s">
        <v>862</v>
      </c>
      <c r="B50" s="20">
        <v>482</v>
      </c>
      <c r="C50" s="26">
        <v>6.2240659999999997</v>
      </c>
      <c r="D50" s="26">
        <v>9.5435680000000005</v>
      </c>
      <c r="E50" s="26">
        <v>2.489627</v>
      </c>
      <c r="F50" s="26">
        <v>61.203319999999998</v>
      </c>
      <c r="G50" s="26">
        <v>20.539418999999999</v>
      </c>
      <c r="H50" s="26">
        <v>15.767635</v>
      </c>
      <c r="I50" s="26">
        <v>63.692945999999999</v>
      </c>
    </row>
    <row r="51" spans="1:9" x14ac:dyDescent="0.2">
      <c r="A51" s="19" t="s">
        <v>863</v>
      </c>
      <c r="B51" s="20">
        <v>126</v>
      </c>
      <c r="C51" s="26">
        <v>2.3809520000000002</v>
      </c>
      <c r="D51" s="26">
        <v>3.9682539999999999</v>
      </c>
      <c r="E51" s="26">
        <v>0.793651</v>
      </c>
      <c r="F51" s="26">
        <v>71.428571000000005</v>
      </c>
      <c r="G51" s="26">
        <v>21.428571000000002</v>
      </c>
      <c r="H51" s="26">
        <v>6.3492059999999997</v>
      </c>
      <c r="I51" s="26">
        <v>72.222222000000002</v>
      </c>
    </row>
    <row r="52" spans="1:9" x14ac:dyDescent="0.2">
      <c r="A52" s="18" t="s">
        <v>866</v>
      </c>
      <c r="B52" s="18"/>
      <c r="C52" s="18"/>
      <c r="D52" s="18"/>
      <c r="E52" s="18"/>
      <c r="F52" s="18"/>
      <c r="G52" s="18"/>
      <c r="H52" s="18"/>
      <c r="I52" s="18"/>
    </row>
    <row r="53" spans="1:9" x14ac:dyDescent="0.2">
      <c r="A53" s="19" t="s">
        <v>130</v>
      </c>
      <c r="B53" s="20">
        <v>151</v>
      </c>
      <c r="C53" s="26">
        <v>17.218543</v>
      </c>
      <c r="D53" s="26">
        <v>15.231788</v>
      </c>
      <c r="E53" s="26">
        <v>4.6357619999999997</v>
      </c>
      <c r="F53" s="26">
        <v>52.317881</v>
      </c>
      <c r="G53" s="26">
        <v>10.596026</v>
      </c>
      <c r="H53" s="26">
        <v>32.450330999999998</v>
      </c>
      <c r="I53" s="26">
        <v>56.953642000000002</v>
      </c>
    </row>
    <row r="54" spans="1:9" x14ac:dyDescent="0.2">
      <c r="A54" s="19" t="s">
        <v>131</v>
      </c>
      <c r="B54" s="20">
        <v>1446</v>
      </c>
      <c r="C54" s="26">
        <v>17.150760999999999</v>
      </c>
      <c r="D54" s="26">
        <v>17.289072999999998</v>
      </c>
      <c r="E54" s="26">
        <v>6.7081600000000003</v>
      </c>
      <c r="F54" s="26">
        <v>46.818810999999997</v>
      </c>
      <c r="G54" s="26">
        <v>12.033194999999999</v>
      </c>
      <c r="H54" s="26">
        <v>34.439833999999998</v>
      </c>
      <c r="I54" s="26">
        <v>53.526971000000003</v>
      </c>
    </row>
    <row r="55" spans="1:9" x14ac:dyDescent="0.2">
      <c r="A55" s="19" t="s">
        <v>392</v>
      </c>
      <c r="B55" s="20">
        <v>150</v>
      </c>
      <c r="C55" s="26">
        <v>14.666667</v>
      </c>
      <c r="D55" s="26">
        <v>11.333333</v>
      </c>
      <c r="E55" s="26">
        <v>10.666667</v>
      </c>
      <c r="F55" s="26">
        <v>50</v>
      </c>
      <c r="G55" s="26">
        <v>13.333333</v>
      </c>
      <c r="H55" s="26">
        <v>26</v>
      </c>
      <c r="I55" s="26">
        <v>60.666666999999997</v>
      </c>
    </row>
    <row r="56" spans="1:9" x14ac:dyDescent="0.2">
      <c r="A56" s="19" t="s">
        <v>132</v>
      </c>
      <c r="B56" s="20">
        <v>372</v>
      </c>
      <c r="C56" s="26">
        <v>8.8709679999999995</v>
      </c>
      <c r="D56" s="26">
        <v>9.6774190000000004</v>
      </c>
      <c r="E56" s="26">
        <v>3.225806</v>
      </c>
      <c r="F56" s="26">
        <v>62.365591000000002</v>
      </c>
      <c r="G56" s="26">
        <v>15.860215</v>
      </c>
      <c r="H56" s="26">
        <v>18.548387000000002</v>
      </c>
      <c r="I56" s="26">
        <v>65.591397999999998</v>
      </c>
    </row>
    <row r="57" spans="1:9" x14ac:dyDescent="0.2">
      <c r="A57" s="19" t="s">
        <v>867</v>
      </c>
      <c r="B57" s="20">
        <v>69</v>
      </c>
      <c r="C57" s="26">
        <v>1.4492750000000001</v>
      </c>
      <c r="D57" s="26">
        <v>0</v>
      </c>
      <c r="E57" s="26">
        <v>1.4492750000000001</v>
      </c>
      <c r="F57" s="26">
        <v>10.144928</v>
      </c>
      <c r="G57" s="26">
        <v>86.956522000000007</v>
      </c>
      <c r="H57" s="26">
        <v>1.4492750000000001</v>
      </c>
      <c r="I57" s="26">
        <v>11.594203</v>
      </c>
    </row>
    <row r="58" spans="1:9" x14ac:dyDescent="0.2">
      <c r="A58" s="18" t="s">
        <v>133</v>
      </c>
      <c r="B58" s="17">
        <v>92</v>
      </c>
      <c r="C58" s="25">
        <v>13.043478</v>
      </c>
      <c r="D58" s="25">
        <v>15.217390999999999</v>
      </c>
      <c r="E58" s="25">
        <v>5.4347830000000004</v>
      </c>
      <c r="F58" s="25">
        <v>58.695652000000003</v>
      </c>
      <c r="G58" s="25">
        <v>7.6086960000000001</v>
      </c>
      <c r="H58" s="25">
        <v>28.260870000000001</v>
      </c>
      <c r="I58" s="25">
        <v>64.130435000000006</v>
      </c>
    </row>
    <row r="59" spans="1:9" x14ac:dyDescent="0.2">
      <c r="A59" s="19" t="s">
        <v>134</v>
      </c>
      <c r="B59" s="20">
        <v>813</v>
      </c>
      <c r="C59" s="26">
        <v>14.391144000000001</v>
      </c>
      <c r="D59" s="26">
        <v>15.990159999999999</v>
      </c>
      <c r="E59" s="26">
        <v>7.1340709999999996</v>
      </c>
      <c r="F59" s="26">
        <v>49.569496000000001</v>
      </c>
      <c r="G59" s="26">
        <v>12.915129</v>
      </c>
      <c r="H59" s="26">
        <v>30.381304</v>
      </c>
      <c r="I59" s="26">
        <v>56.703567</v>
      </c>
    </row>
    <row r="60" spans="1:9" x14ac:dyDescent="0.2">
      <c r="A60" s="19" t="s">
        <v>393</v>
      </c>
      <c r="B60" s="20">
        <v>65</v>
      </c>
      <c r="C60" s="26">
        <v>18.461538000000001</v>
      </c>
      <c r="D60" s="26">
        <v>6.1538459999999997</v>
      </c>
      <c r="E60" s="26">
        <v>7.6923079999999997</v>
      </c>
      <c r="F60" s="26">
        <v>56.923076999999999</v>
      </c>
      <c r="G60" s="26">
        <v>10.769231</v>
      </c>
      <c r="H60" s="26">
        <v>24.615385</v>
      </c>
      <c r="I60" s="26">
        <v>64.615385000000003</v>
      </c>
    </row>
    <row r="61" spans="1:9" x14ac:dyDescent="0.2">
      <c r="A61" s="19" t="s">
        <v>135</v>
      </c>
      <c r="B61" s="20">
        <v>83</v>
      </c>
      <c r="C61" s="26">
        <v>7.2289159999999999</v>
      </c>
      <c r="D61" s="26">
        <v>8.4337350000000004</v>
      </c>
      <c r="E61" s="26">
        <v>1.2048190000000001</v>
      </c>
      <c r="F61" s="26">
        <v>67.469880000000003</v>
      </c>
      <c r="G61" s="26">
        <v>15.662651</v>
      </c>
      <c r="H61" s="26">
        <v>15.662651</v>
      </c>
      <c r="I61" s="26">
        <v>68.674699000000004</v>
      </c>
    </row>
    <row r="62" spans="1:9" x14ac:dyDescent="0.2">
      <c r="A62" s="19" t="s">
        <v>868</v>
      </c>
      <c r="B62" s="20">
        <v>39</v>
      </c>
      <c r="C62" s="26">
        <v>2.5641029999999998</v>
      </c>
      <c r="D62" s="26">
        <v>0</v>
      </c>
      <c r="E62" s="26">
        <v>0</v>
      </c>
      <c r="F62" s="26">
        <v>7.6923079999999997</v>
      </c>
      <c r="G62" s="26">
        <v>89.743589999999998</v>
      </c>
      <c r="H62" s="26">
        <v>2.5641029999999998</v>
      </c>
      <c r="I62" s="26">
        <v>7.6923079999999997</v>
      </c>
    </row>
    <row r="63" spans="1:9" x14ac:dyDescent="0.2">
      <c r="A63" s="18" t="s">
        <v>136</v>
      </c>
      <c r="B63" s="17">
        <v>59</v>
      </c>
      <c r="C63" s="25">
        <v>23.728814</v>
      </c>
      <c r="D63" s="25">
        <v>15.254237</v>
      </c>
      <c r="E63" s="25">
        <v>3.389831</v>
      </c>
      <c r="F63" s="25">
        <v>42.372881</v>
      </c>
      <c r="G63" s="25">
        <v>15.254237</v>
      </c>
      <c r="H63" s="25">
        <v>38.983051000000003</v>
      </c>
      <c r="I63" s="25">
        <v>45.762712000000001</v>
      </c>
    </row>
    <row r="64" spans="1:9" x14ac:dyDescent="0.2">
      <c r="A64" s="19" t="s">
        <v>134</v>
      </c>
      <c r="B64" s="20">
        <v>632</v>
      </c>
      <c r="C64" s="26">
        <v>20.56962</v>
      </c>
      <c r="D64" s="26">
        <v>18.987342000000002</v>
      </c>
      <c r="E64" s="26">
        <v>6.1708860000000003</v>
      </c>
      <c r="F64" s="26">
        <v>43.354430000000001</v>
      </c>
      <c r="G64" s="26">
        <v>10.917721999999999</v>
      </c>
      <c r="H64" s="26">
        <v>39.556961999999999</v>
      </c>
      <c r="I64" s="26">
        <v>49.525315999999997</v>
      </c>
    </row>
    <row r="65" spans="1:9" x14ac:dyDescent="0.2">
      <c r="A65" s="19" t="s">
        <v>393</v>
      </c>
      <c r="B65" s="20">
        <v>85</v>
      </c>
      <c r="C65" s="26">
        <v>11.764706</v>
      </c>
      <c r="D65" s="26">
        <v>15.294117999999999</v>
      </c>
      <c r="E65" s="26">
        <v>12.941176</v>
      </c>
      <c r="F65" s="26">
        <v>44.705882000000003</v>
      </c>
      <c r="G65" s="26">
        <v>15.294117999999999</v>
      </c>
      <c r="H65" s="26">
        <v>27.058824000000001</v>
      </c>
      <c r="I65" s="26">
        <v>57.647058999999999</v>
      </c>
    </row>
    <row r="66" spans="1:9" x14ac:dyDescent="0.2">
      <c r="A66" s="19" t="s">
        <v>135</v>
      </c>
      <c r="B66" s="20">
        <v>289</v>
      </c>
      <c r="C66" s="26">
        <v>9.3425609999999999</v>
      </c>
      <c r="D66" s="26">
        <v>10.034602</v>
      </c>
      <c r="E66" s="26">
        <v>3.8062279999999999</v>
      </c>
      <c r="F66" s="26">
        <v>60.899653999999998</v>
      </c>
      <c r="G66" s="26">
        <v>15.916955</v>
      </c>
      <c r="H66" s="26">
        <v>19.377162999999999</v>
      </c>
      <c r="I66" s="26">
        <v>64.705882000000003</v>
      </c>
    </row>
    <row r="67" spans="1:9" x14ac:dyDescent="0.2">
      <c r="A67" s="19" t="s">
        <v>868</v>
      </c>
      <c r="B67" s="20">
        <v>30</v>
      </c>
      <c r="C67" s="26">
        <v>0</v>
      </c>
      <c r="D67" s="26">
        <v>0</v>
      </c>
      <c r="E67" s="26">
        <v>3.3333330000000001</v>
      </c>
      <c r="F67" s="26">
        <v>13.333333</v>
      </c>
      <c r="G67" s="26">
        <v>83.333332999999996</v>
      </c>
      <c r="H67" s="26">
        <v>0</v>
      </c>
      <c r="I67" s="26">
        <v>16.666667</v>
      </c>
    </row>
    <row r="68" spans="1:9" x14ac:dyDescent="0.2">
      <c r="A68" s="18" t="s">
        <v>869</v>
      </c>
      <c r="B68" s="18"/>
      <c r="C68" s="18"/>
      <c r="D68" s="18"/>
      <c r="E68" s="18"/>
      <c r="F68" s="18"/>
      <c r="G68" s="18"/>
      <c r="H68" s="18"/>
      <c r="I68" s="18"/>
    </row>
    <row r="69" spans="1:9" x14ac:dyDescent="0.2">
      <c r="A69" s="19" t="s">
        <v>870</v>
      </c>
      <c r="B69" s="20">
        <v>366</v>
      </c>
      <c r="C69" s="26">
        <v>12.841530000000001</v>
      </c>
      <c r="D69" s="26">
        <v>13.661201999999999</v>
      </c>
      <c r="E69" s="26">
        <v>4.3715849999999996</v>
      </c>
      <c r="F69" s="26">
        <v>56.830601000000001</v>
      </c>
      <c r="G69" s="26">
        <v>12.295082000000001</v>
      </c>
      <c r="H69" s="26">
        <v>26.502732000000002</v>
      </c>
      <c r="I69" s="26">
        <v>61.202185999999998</v>
      </c>
    </row>
    <row r="70" spans="1:9" x14ac:dyDescent="0.2">
      <c r="A70" s="19" t="s">
        <v>871</v>
      </c>
      <c r="B70" s="20">
        <v>1212</v>
      </c>
      <c r="C70" s="26">
        <v>17.491748999999999</v>
      </c>
      <c r="D70" s="26">
        <v>17.409241000000002</v>
      </c>
      <c r="E70" s="26">
        <v>6.5181519999999997</v>
      </c>
      <c r="F70" s="26">
        <v>46.864685999999999</v>
      </c>
      <c r="G70" s="26">
        <v>11.716172</v>
      </c>
      <c r="H70" s="26">
        <v>34.90099</v>
      </c>
      <c r="I70" s="26">
        <v>53.382838</v>
      </c>
    </row>
    <row r="71" spans="1:9" x14ac:dyDescent="0.2">
      <c r="A71" s="19" t="s">
        <v>137</v>
      </c>
      <c r="B71" s="20">
        <v>112</v>
      </c>
      <c r="C71" s="26">
        <v>24.107143000000001</v>
      </c>
      <c r="D71" s="26">
        <v>20.535713999999999</v>
      </c>
      <c r="E71" s="26">
        <v>6.25</v>
      </c>
      <c r="F71" s="26">
        <v>42.857143000000001</v>
      </c>
      <c r="G71" s="26">
        <v>6.25</v>
      </c>
      <c r="H71" s="26">
        <v>44.642856999999999</v>
      </c>
      <c r="I71" s="26">
        <v>49.107143000000001</v>
      </c>
    </row>
    <row r="72" spans="1:9" x14ac:dyDescent="0.2">
      <c r="A72" s="19" t="s">
        <v>138</v>
      </c>
      <c r="B72" s="20">
        <v>673</v>
      </c>
      <c r="C72" s="26">
        <v>16.493314000000002</v>
      </c>
      <c r="D72" s="26">
        <v>14.115899000000001</v>
      </c>
      <c r="E72" s="26">
        <v>7.7265969999999999</v>
      </c>
      <c r="F72" s="26">
        <v>50.965825000000002</v>
      </c>
      <c r="G72" s="26">
        <v>10.698366</v>
      </c>
      <c r="H72" s="26">
        <v>30.609211999999999</v>
      </c>
      <c r="I72" s="26">
        <v>58.692422000000001</v>
      </c>
    </row>
    <row r="73" spans="1:9" x14ac:dyDescent="0.2">
      <c r="A73" s="19" t="s">
        <v>872</v>
      </c>
      <c r="B73" s="20">
        <v>75</v>
      </c>
      <c r="C73" s="26">
        <v>12</v>
      </c>
      <c r="D73" s="26">
        <v>18.666667</v>
      </c>
      <c r="E73" s="26">
        <v>4</v>
      </c>
      <c r="F73" s="26">
        <v>56</v>
      </c>
      <c r="G73" s="26">
        <v>9.3333329999999997</v>
      </c>
      <c r="H73" s="26">
        <v>30.666667</v>
      </c>
      <c r="I73" s="26">
        <v>60</v>
      </c>
    </row>
    <row r="74" spans="1:9" x14ac:dyDescent="0.2">
      <c r="A74" s="19" t="s">
        <v>873</v>
      </c>
      <c r="B74" s="20">
        <v>178</v>
      </c>
      <c r="C74" s="26">
        <v>8.9887639999999998</v>
      </c>
      <c r="D74" s="26">
        <v>7.3033710000000003</v>
      </c>
      <c r="E74" s="26">
        <v>5.0561800000000003</v>
      </c>
      <c r="F74" s="26">
        <v>30.898876000000001</v>
      </c>
      <c r="G74" s="26">
        <v>47.752808999999999</v>
      </c>
      <c r="H74" s="26">
        <v>16.292134999999998</v>
      </c>
      <c r="I74" s="26">
        <v>35.955055999999999</v>
      </c>
    </row>
    <row r="75" spans="1:9" x14ac:dyDescent="0.2">
      <c r="A75" s="19" t="s">
        <v>1441</v>
      </c>
      <c r="B75" s="20">
        <v>1644</v>
      </c>
      <c r="C75" s="26">
        <v>16.240876</v>
      </c>
      <c r="D75" s="26">
        <v>15.997567</v>
      </c>
      <c r="E75" s="26">
        <v>6.5693429999999999</v>
      </c>
      <c r="F75" s="26">
        <v>49.087591000000003</v>
      </c>
      <c r="G75" s="26">
        <v>12.104623</v>
      </c>
      <c r="H75" s="26">
        <v>32.238442999999997</v>
      </c>
      <c r="I75" s="26">
        <v>55.656934</v>
      </c>
    </row>
    <row r="76" spans="1:9" x14ac:dyDescent="0.2">
      <c r="A76" s="18" t="s">
        <v>874</v>
      </c>
      <c r="B76" s="18"/>
      <c r="C76" s="18"/>
      <c r="D76" s="18"/>
      <c r="E76" s="18"/>
      <c r="F76" s="18"/>
      <c r="G76" s="18"/>
      <c r="H76" s="18"/>
      <c r="I76" s="18"/>
    </row>
    <row r="77" spans="1:9" x14ac:dyDescent="0.2">
      <c r="A77" s="21" t="s">
        <v>875</v>
      </c>
      <c r="B77" s="34">
        <v>366</v>
      </c>
      <c r="C77" s="30">
        <v>12.841530000000001</v>
      </c>
      <c r="D77" s="30">
        <v>13.661201999999999</v>
      </c>
      <c r="E77" s="30">
        <v>4.3715849999999996</v>
      </c>
      <c r="F77" s="30">
        <v>56.830601000000001</v>
      </c>
      <c r="G77" s="30">
        <v>12.295082000000001</v>
      </c>
      <c r="H77" s="30">
        <v>26.502732000000002</v>
      </c>
      <c r="I77" s="30">
        <v>61.202185999999998</v>
      </c>
    </row>
    <row r="78" spans="1:9" x14ac:dyDescent="0.2">
      <c r="A78" s="21" t="s">
        <v>876</v>
      </c>
      <c r="B78" s="34">
        <v>954</v>
      </c>
      <c r="C78" s="30">
        <v>15.828092</v>
      </c>
      <c r="D78" s="30">
        <v>16.561845000000002</v>
      </c>
      <c r="E78" s="30">
        <v>6.7085949999999999</v>
      </c>
      <c r="F78" s="30">
        <v>48.532494999999997</v>
      </c>
      <c r="G78" s="30">
        <v>12.368973</v>
      </c>
      <c r="H78" s="30">
        <v>32.389937000000003</v>
      </c>
      <c r="I78" s="30">
        <v>55.24109</v>
      </c>
    </row>
    <row r="79" spans="1:9" x14ac:dyDescent="0.2">
      <c r="A79" s="19" t="s">
        <v>877</v>
      </c>
      <c r="B79" s="20">
        <v>345</v>
      </c>
      <c r="C79" s="26">
        <v>19.420290000000001</v>
      </c>
      <c r="D79" s="26">
        <v>17.391304000000002</v>
      </c>
      <c r="E79" s="26">
        <v>7.2463769999999998</v>
      </c>
      <c r="F79" s="26">
        <v>47.536231999999998</v>
      </c>
      <c r="G79" s="26">
        <v>8.4057969999999997</v>
      </c>
      <c r="H79" s="26">
        <v>36.811593999999999</v>
      </c>
      <c r="I79" s="26">
        <v>54.782609000000001</v>
      </c>
    </row>
    <row r="80" spans="1:9" x14ac:dyDescent="0.2">
      <c r="A80" s="19" t="s">
        <v>878</v>
      </c>
      <c r="B80" s="20">
        <v>141</v>
      </c>
      <c r="C80" s="26">
        <v>16.312056999999999</v>
      </c>
      <c r="D80" s="26">
        <v>14.184397000000001</v>
      </c>
      <c r="E80" s="26">
        <v>6.3829789999999997</v>
      </c>
      <c r="F80" s="26">
        <v>51.773049999999998</v>
      </c>
      <c r="G80" s="26">
        <v>11.347518000000001</v>
      </c>
      <c r="H80" s="26">
        <v>30.496454</v>
      </c>
      <c r="I80" s="26">
        <v>58.156027999999999</v>
      </c>
    </row>
    <row r="81" spans="1:9" x14ac:dyDescent="0.2">
      <c r="A81" s="19" t="s">
        <v>879</v>
      </c>
      <c r="B81" s="20">
        <v>56</v>
      </c>
      <c r="C81" s="26">
        <v>19.642856999999999</v>
      </c>
      <c r="D81" s="26">
        <v>16.071428999999998</v>
      </c>
      <c r="E81" s="26">
        <v>5.3571429999999998</v>
      </c>
      <c r="F81" s="26">
        <v>51.785713999999999</v>
      </c>
      <c r="G81" s="26">
        <v>7.1428570000000002</v>
      </c>
      <c r="H81" s="26">
        <v>35.714286000000001</v>
      </c>
      <c r="I81" s="26">
        <v>57.142856999999999</v>
      </c>
    </row>
    <row r="82" spans="1:9" x14ac:dyDescent="0.2">
      <c r="A82" s="19" t="s">
        <v>880</v>
      </c>
      <c r="B82" s="20">
        <v>48</v>
      </c>
      <c r="C82" s="26">
        <v>20.833333</v>
      </c>
      <c r="D82" s="26">
        <v>10.416667</v>
      </c>
      <c r="E82" s="26">
        <v>2.0833330000000001</v>
      </c>
      <c r="F82" s="26">
        <v>50</v>
      </c>
      <c r="G82" s="26">
        <v>16.666667</v>
      </c>
      <c r="H82" s="26">
        <v>31.25</v>
      </c>
      <c r="I82" s="26">
        <v>52.083333000000003</v>
      </c>
    </row>
    <row r="83" spans="1:9" x14ac:dyDescent="0.2">
      <c r="A83" s="19" t="s">
        <v>881</v>
      </c>
      <c r="B83" s="20">
        <v>20</v>
      </c>
      <c r="C83" s="26">
        <v>5</v>
      </c>
      <c r="D83" s="26">
        <v>15</v>
      </c>
      <c r="E83" s="26">
        <v>20</v>
      </c>
      <c r="F83" s="26">
        <v>40</v>
      </c>
      <c r="G83" s="26">
        <v>20</v>
      </c>
      <c r="H83" s="26">
        <v>20</v>
      </c>
      <c r="I83" s="26">
        <v>60</v>
      </c>
    </row>
    <row r="84" spans="1:9" x14ac:dyDescent="0.2">
      <c r="A84" s="19" t="s">
        <v>882</v>
      </c>
      <c r="B84" s="20">
        <v>4</v>
      </c>
      <c r="C84" s="26">
        <v>0</v>
      </c>
      <c r="D84" s="26">
        <v>0</v>
      </c>
      <c r="E84" s="26">
        <v>0</v>
      </c>
      <c r="F84" s="26">
        <v>100</v>
      </c>
      <c r="G84" s="26">
        <v>0</v>
      </c>
      <c r="H84" s="26">
        <v>0</v>
      </c>
      <c r="I84" s="26">
        <v>100</v>
      </c>
    </row>
    <row r="85" spans="1:9" x14ac:dyDescent="0.2">
      <c r="A85" s="19" t="s">
        <v>883</v>
      </c>
      <c r="B85" s="20">
        <v>2</v>
      </c>
      <c r="C85" s="26">
        <v>50</v>
      </c>
      <c r="D85" s="26">
        <v>0</v>
      </c>
      <c r="E85" s="26">
        <v>0</v>
      </c>
      <c r="F85" s="26">
        <v>50</v>
      </c>
      <c r="G85" s="26">
        <v>0</v>
      </c>
      <c r="H85" s="26">
        <v>50</v>
      </c>
      <c r="I85" s="26">
        <v>50</v>
      </c>
    </row>
    <row r="86" spans="1:9" x14ac:dyDescent="0.2">
      <c r="A86" s="19" t="s">
        <v>884</v>
      </c>
      <c r="B86" s="20">
        <v>2</v>
      </c>
      <c r="C86" s="26">
        <v>0</v>
      </c>
      <c r="D86" s="26">
        <v>0</v>
      </c>
      <c r="E86" s="26">
        <v>0</v>
      </c>
      <c r="F86" s="26">
        <v>100</v>
      </c>
      <c r="G86" s="26">
        <v>0</v>
      </c>
      <c r="H86" s="26">
        <v>0</v>
      </c>
      <c r="I86" s="26">
        <v>100</v>
      </c>
    </row>
    <row r="87" spans="1:9" x14ac:dyDescent="0.2">
      <c r="A87" s="19" t="s">
        <v>873</v>
      </c>
      <c r="B87" s="20">
        <v>250</v>
      </c>
      <c r="C87" s="26">
        <v>7.6</v>
      </c>
      <c r="D87" s="26">
        <v>8.4</v>
      </c>
      <c r="E87" s="26">
        <v>4.4000000000000004</v>
      </c>
      <c r="F87" s="26">
        <v>37.6</v>
      </c>
      <c r="G87" s="26">
        <v>42</v>
      </c>
      <c r="H87" s="26">
        <v>16</v>
      </c>
      <c r="I87" s="26">
        <v>42</v>
      </c>
    </row>
    <row r="88" spans="1:9" x14ac:dyDescent="0.2">
      <c r="A88" s="18" t="s">
        <v>885</v>
      </c>
      <c r="B88" s="18"/>
      <c r="C88" s="18"/>
      <c r="D88" s="18"/>
      <c r="E88" s="18"/>
      <c r="F88" s="18"/>
      <c r="G88" s="18"/>
      <c r="H88" s="18"/>
      <c r="I88" s="18"/>
    </row>
    <row r="89" spans="1:9" x14ac:dyDescent="0.2">
      <c r="A89" s="19" t="s">
        <v>886</v>
      </c>
      <c r="B89" s="20">
        <v>1712</v>
      </c>
      <c r="C89" s="26">
        <v>14.778036999999999</v>
      </c>
      <c r="D89" s="26">
        <v>15.36215</v>
      </c>
      <c r="E89" s="26">
        <v>6.366822</v>
      </c>
      <c r="F89" s="26">
        <v>51.226635999999999</v>
      </c>
      <c r="G89" s="26">
        <v>12.266355000000001</v>
      </c>
      <c r="H89" s="26">
        <v>30.140187000000001</v>
      </c>
      <c r="I89" s="26">
        <v>57.593457999999998</v>
      </c>
    </row>
    <row r="90" spans="1:9" x14ac:dyDescent="0.2">
      <c r="A90" s="19" t="s">
        <v>139</v>
      </c>
      <c r="B90" s="20">
        <v>76</v>
      </c>
      <c r="C90" s="26">
        <v>27.631578999999999</v>
      </c>
      <c r="D90" s="26">
        <v>21.052631999999999</v>
      </c>
      <c r="E90" s="26">
        <v>10.526316</v>
      </c>
      <c r="F90" s="26">
        <v>32.894736999999999</v>
      </c>
      <c r="G90" s="26">
        <v>7.8947370000000001</v>
      </c>
      <c r="H90" s="26">
        <v>48.684210999999998</v>
      </c>
      <c r="I90" s="26">
        <v>43.421053000000001</v>
      </c>
    </row>
    <row r="91" spans="1:9" x14ac:dyDescent="0.2">
      <c r="A91" s="19" t="s">
        <v>887</v>
      </c>
      <c r="B91" s="20">
        <v>59</v>
      </c>
      <c r="C91" s="26">
        <v>16.949152999999999</v>
      </c>
      <c r="D91" s="26">
        <v>16.949152999999999</v>
      </c>
      <c r="E91" s="26">
        <v>5.084746</v>
      </c>
      <c r="F91" s="26">
        <v>40.677965999999998</v>
      </c>
      <c r="G91" s="26">
        <v>20.338982999999999</v>
      </c>
      <c r="H91" s="26">
        <v>33.898305000000001</v>
      </c>
      <c r="I91" s="26">
        <v>45.762712000000001</v>
      </c>
    </row>
    <row r="92" spans="1:9" x14ac:dyDescent="0.2">
      <c r="A92" s="19" t="s">
        <v>140</v>
      </c>
      <c r="B92" s="20">
        <v>194</v>
      </c>
      <c r="C92" s="26">
        <v>17.525773000000001</v>
      </c>
      <c r="D92" s="26">
        <v>16.494845000000002</v>
      </c>
      <c r="E92" s="26">
        <v>5.1546390000000004</v>
      </c>
      <c r="F92" s="26">
        <v>47.42268</v>
      </c>
      <c r="G92" s="26">
        <v>13.402062000000001</v>
      </c>
      <c r="H92" s="26">
        <v>34.020619000000003</v>
      </c>
      <c r="I92" s="26">
        <v>52.57732</v>
      </c>
    </row>
    <row r="93" spans="1:9" x14ac:dyDescent="0.2">
      <c r="A93" s="19" t="s">
        <v>141</v>
      </c>
      <c r="B93" s="20">
        <v>16</v>
      </c>
      <c r="C93" s="26">
        <v>25</v>
      </c>
      <c r="D93" s="26">
        <v>12.5</v>
      </c>
      <c r="E93" s="26">
        <v>0</v>
      </c>
      <c r="F93" s="26">
        <v>43.75</v>
      </c>
      <c r="G93" s="26">
        <v>18.75</v>
      </c>
      <c r="H93" s="26">
        <v>37.5</v>
      </c>
      <c r="I93" s="26">
        <v>43.75</v>
      </c>
    </row>
    <row r="94" spans="1:9" x14ac:dyDescent="0.2">
      <c r="A94" s="19" t="s">
        <v>849</v>
      </c>
      <c r="B94" s="20">
        <v>46</v>
      </c>
      <c r="C94" s="26">
        <v>15.217390999999999</v>
      </c>
      <c r="D94" s="26">
        <v>2.1739130000000002</v>
      </c>
      <c r="E94" s="26">
        <v>6.5217390000000002</v>
      </c>
      <c r="F94" s="26">
        <v>65.217391000000006</v>
      </c>
      <c r="G94" s="26">
        <v>10.869565</v>
      </c>
      <c r="H94" s="26">
        <v>17.391304000000002</v>
      </c>
      <c r="I94" s="26">
        <v>71.739130000000003</v>
      </c>
    </row>
    <row r="95" spans="1:9" x14ac:dyDescent="0.2">
      <c r="A95" s="19" t="s">
        <v>873</v>
      </c>
      <c r="B95" s="20">
        <v>85</v>
      </c>
      <c r="C95" s="26">
        <v>1.176471</v>
      </c>
      <c r="D95" s="26">
        <v>2.3529409999999999</v>
      </c>
      <c r="E95" s="26">
        <v>0</v>
      </c>
      <c r="F95" s="26">
        <v>17.647058999999999</v>
      </c>
      <c r="G95" s="26">
        <v>78.823528999999994</v>
      </c>
      <c r="H95" s="26">
        <v>3.5294120000000002</v>
      </c>
      <c r="I95" s="26">
        <v>17.647058999999999</v>
      </c>
    </row>
    <row r="96" spans="1:9" x14ac:dyDescent="0.2">
      <c r="A96" s="18" t="s">
        <v>888</v>
      </c>
      <c r="B96" s="18"/>
      <c r="C96" s="18"/>
      <c r="D96" s="18"/>
      <c r="E96" s="18"/>
      <c r="F96" s="18"/>
      <c r="G96" s="18"/>
      <c r="H96" s="18"/>
      <c r="I96" s="18"/>
    </row>
    <row r="97" spans="1:9" x14ac:dyDescent="0.2">
      <c r="A97" s="19" t="s">
        <v>889</v>
      </c>
      <c r="B97" s="20">
        <v>1212</v>
      </c>
      <c r="C97" s="26">
        <v>17.244223999999999</v>
      </c>
      <c r="D97" s="26">
        <v>18.481847999999999</v>
      </c>
      <c r="E97" s="26">
        <v>7.260726</v>
      </c>
      <c r="F97" s="26">
        <v>48.679867999999999</v>
      </c>
      <c r="G97" s="26">
        <v>8.3333329999999997</v>
      </c>
      <c r="H97" s="26">
        <v>35.726073</v>
      </c>
      <c r="I97" s="26">
        <v>55.940593999999997</v>
      </c>
    </row>
    <row r="98" spans="1:9" x14ac:dyDescent="0.2">
      <c r="A98" s="19" t="s">
        <v>890</v>
      </c>
      <c r="B98" s="20">
        <v>24</v>
      </c>
      <c r="C98" s="26">
        <v>20.833333</v>
      </c>
      <c r="D98" s="26">
        <v>29.166667</v>
      </c>
      <c r="E98" s="26">
        <v>8.3333329999999997</v>
      </c>
      <c r="F98" s="26">
        <v>29.166667</v>
      </c>
      <c r="G98" s="26">
        <v>12.5</v>
      </c>
      <c r="H98" s="26">
        <v>50</v>
      </c>
      <c r="I98" s="26">
        <v>37.5</v>
      </c>
    </row>
    <row r="99" spans="1:9" x14ac:dyDescent="0.2">
      <c r="A99" s="19" t="s">
        <v>891</v>
      </c>
      <c r="B99" s="20">
        <v>76</v>
      </c>
      <c r="C99" s="26">
        <v>25</v>
      </c>
      <c r="D99" s="26">
        <v>11.842105</v>
      </c>
      <c r="E99" s="26">
        <v>5.2631579999999998</v>
      </c>
      <c r="F99" s="26">
        <v>46.052632000000003</v>
      </c>
      <c r="G99" s="26">
        <v>11.842105</v>
      </c>
      <c r="H99" s="26">
        <v>36.842104999999997</v>
      </c>
      <c r="I99" s="26">
        <v>51.315789000000002</v>
      </c>
    </row>
    <row r="100" spans="1:9" x14ac:dyDescent="0.2">
      <c r="A100" s="19" t="s">
        <v>892</v>
      </c>
      <c r="B100" s="20">
        <v>43</v>
      </c>
      <c r="C100" s="26">
        <v>11.627907</v>
      </c>
      <c r="D100" s="26">
        <v>25.581395000000001</v>
      </c>
      <c r="E100" s="26">
        <v>11.627907</v>
      </c>
      <c r="F100" s="26">
        <v>39.534883999999998</v>
      </c>
      <c r="G100" s="26">
        <v>11.627907</v>
      </c>
      <c r="H100" s="26">
        <v>37.209302000000001</v>
      </c>
      <c r="I100" s="26">
        <v>51.162790999999999</v>
      </c>
    </row>
    <row r="101" spans="1:9" x14ac:dyDescent="0.2">
      <c r="A101" s="19" t="s">
        <v>893</v>
      </c>
      <c r="B101" s="20">
        <v>14</v>
      </c>
      <c r="C101" s="26">
        <v>28.571428999999998</v>
      </c>
      <c r="D101" s="26">
        <v>28.571428999999998</v>
      </c>
      <c r="E101" s="26">
        <v>14.285714</v>
      </c>
      <c r="F101" s="26">
        <v>14.285714</v>
      </c>
      <c r="G101" s="26">
        <v>14.285714</v>
      </c>
      <c r="H101" s="26">
        <v>57.142856999999999</v>
      </c>
      <c r="I101" s="26">
        <v>28.571428999999998</v>
      </c>
    </row>
    <row r="102" spans="1:9" x14ac:dyDescent="0.2">
      <c r="A102" s="19" t="s">
        <v>894</v>
      </c>
      <c r="B102" s="20">
        <v>5</v>
      </c>
      <c r="C102" s="26">
        <v>0</v>
      </c>
      <c r="D102" s="26">
        <v>40</v>
      </c>
      <c r="E102" s="26">
        <v>20</v>
      </c>
      <c r="F102" s="26">
        <v>20</v>
      </c>
      <c r="G102" s="26">
        <v>20</v>
      </c>
      <c r="H102" s="26">
        <v>40</v>
      </c>
      <c r="I102" s="26">
        <v>40</v>
      </c>
    </row>
    <row r="103" spans="1:9" x14ac:dyDescent="0.2">
      <c r="A103" s="19" t="s">
        <v>873</v>
      </c>
      <c r="B103" s="20">
        <v>414</v>
      </c>
      <c r="C103" s="26">
        <v>7.7294689999999999</v>
      </c>
      <c r="D103" s="26">
        <v>5.3140099999999997</v>
      </c>
      <c r="E103" s="26">
        <v>3.6231879999999999</v>
      </c>
      <c r="F103" s="26">
        <v>60.386473000000002</v>
      </c>
      <c r="G103" s="26">
        <v>22.946860000000001</v>
      </c>
      <c r="H103" s="26">
        <v>13.043478</v>
      </c>
      <c r="I103" s="26">
        <v>64.009662000000006</v>
      </c>
    </row>
    <row r="104" spans="1:9" x14ac:dyDescent="0.2">
      <c r="A104" s="18" t="s">
        <v>895</v>
      </c>
      <c r="B104" s="18"/>
      <c r="C104" s="18"/>
      <c r="D104" s="18"/>
      <c r="E104" s="18"/>
      <c r="F104" s="18"/>
      <c r="G104" s="18"/>
      <c r="H104" s="18"/>
      <c r="I104" s="18"/>
    </row>
    <row r="105" spans="1:9" x14ac:dyDescent="0.2">
      <c r="A105" s="19" t="s">
        <v>889</v>
      </c>
      <c r="B105" s="20">
        <v>13</v>
      </c>
      <c r="C105" s="26">
        <v>7.6923079999999997</v>
      </c>
      <c r="D105" s="26">
        <v>0</v>
      </c>
      <c r="E105" s="26">
        <v>7.6923079999999997</v>
      </c>
      <c r="F105" s="26">
        <v>69.230768999999995</v>
      </c>
      <c r="G105" s="26">
        <v>15.384615</v>
      </c>
      <c r="H105" s="26">
        <v>7.6923079999999997</v>
      </c>
      <c r="I105" s="26">
        <v>76.923077000000006</v>
      </c>
    </row>
    <row r="106" spans="1:9" x14ac:dyDescent="0.2">
      <c r="A106" s="19" t="s">
        <v>890</v>
      </c>
      <c r="B106" s="20">
        <v>89</v>
      </c>
      <c r="C106" s="26">
        <v>23.595506</v>
      </c>
      <c r="D106" s="26">
        <v>8.9887639999999998</v>
      </c>
      <c r="E106" s="26">
        <v>4.4943819999999999</v>
      </c>
      <c r="F106" s="26">
        <v>51.685392999999998</v>
      </c>
      <c r="G106" s="26">
        <v>11.235955000000001</v>
      </c>
      <c r="H106" s="26">
        <v>32.584269999999997</v>
      </c>
      <c r="I106" s="26">
        <v>56.179774999999999</v>
      </c>
    </row>
    <row r="107" spans="1:9" x14ac:dyDescent="0.2">
      <c r="A107" s="19" t="s">
        <v>891</v>
      </c>
      <c r="B107" s="20">
        <v>143</v>
      </c>
      <c r="C107" s="26">
        <v>18.181818</v>
      </c>
      <c r="D107" s="26">
        <v>18.881119000000002</v>
      </c>
      <c r="E107" s="26">
        <v>4.1958039999999999</v>
      </c>
      <c r="F107" s="26">
        <v>42.657342999999997</v>
      </c>
      <c r="G107" s="26">
        <v>16.083915999999999</v>
      </c>
      <c r="H107" s="26">
        <v>37.062936999999998</v>
      </c>
      <c r="I107" s="26">
        <v>46.853147</v>
      </c>
    </row>
    <row r="108" spans="1:9" x14ac:dyDescent="0.2">
      <c r="A108" s="19" t="s">
        <v>892</v>
      </c>
      <c r="B108" s="20">
        <v>27</v>
      </c>
      <c r="C108" s="26">
        <v>18.518519000000001</v>
      </c>
      <c r="D108" s="26">
        <v>22.222221999999999</v>
      </c>
      <c r="E108" s="26">
        <v>7.4074070000000001</v>
      </c>
      <c r="F108" s="26">
        <v>40.740741</v>
      </c>
      <c r="G108" s="26">
        <v>11.111110999999999</v>
      </c>
      <c r="H108" s="26">
        <v>40.740741</v>
      </c>
      <c r="I108" s="26">
        <v>48.148147999999999</v>
      </c>
    </row>
    <row r="109" spans="1:9" x14ac:dyDescent="0.2">
      <c r="A109" s="19" t="s">
        <v>893</v>
      </c>
      <c r="B109" s="20">
        <v>5</v>
      </c>
      <c r="C109" s="26">
        <v>0</v>
      </c>
      <c r="D109" s="26">
        <v>20</v>
      </c>
      <c r="E109" s="26">
        <v>40</v>
      </c>
      <c r="F109" s="26">
        <v>40</v>
      </c>
      <c r="G109" s="26">
        <v>0</v>
      </c>
      <c r="H109" s="26">
        <v>20</v>
      </c>
      <c r="I109" s="26">
        <v>80</v>
      </c>
    </row>
    <row r="110" spans="1:9" x14ac:dyDescent="0.2">
      <c r="A110" s="19" t="s">
        <v>894</v>
      </c>
      <c r="B110" s="20">
        <v>10</v>
      </c>
      <c r="C110" s="26">
        <v>20</v>
      </c>
      <c r="D110" s="26">
        <v>10</v>
      </c>
      <c r="E110" s="26">
        <v>0</v>
      </c>
      <c r="F110" s="26">
        <v>50</v>
      </c>
      <c r="G110" s="26">
        <v>20</v>
      </c>
      <c r="H110" s="26">
        <v>30</v>
      </c>
      <c r="I110" s="26">
        <v>50</v>
      </c>
    </row>
    <row r="111" spans="1:9" x14ac:dyDescent="0.2">
      <c r="A111" s="19" t="s">
        <v>873</v>
      </c>
      <c r="B111" s="20">
        <v>28</v>
      </c>
      <c r="C111" s="26">
        <v>0</v>
      </c>
      <c r="D111" s="26">
        <v>7.1428570000000002</v>
      </c>
      <c r="E111" s="26">
        <v>3.5714290000000002</v>
      </c>
      <c r="F111" s="26">
        <v>67.857142999999994</v>
      </c>
      <c r="G111" s="26">
        <v>21.428571000000002</v>
      </c>
      <c r="H111" s="26">
        <v>7.1428570000000002</v>
      </c>
      <c r="I111" s="26">
        <v>71.428571000000005</v>
      </c>
    </row>
    <row r="112" spans="1:9" x14ac:dyDescent="0.2">
      <c r="A112" s="18" t="s">
        <v>142</v>
      </c>
      <c r="B112" s="18"/>
      <c r="C112" s="18"/>
      <c r="D112" s="18"/>
      <c r="E112" s="18"/>
      <c r="F112" s="18"/>
      <c r="G112" s="18"/>
      <c r="H112" s="18"/>
      <c r="I112" s="18"/>
    </row>
    <row r="113" spans="1:9" x14ac:dyDescent="0.2">
      <c r="A113" s="19" t="s">
        <v>896</v>
      </c>
      <c r="B113" s="20">
        <v>90</v>
      </c>
      <c r="C113" s="26">
        <v>34.444443999999997</v>
      </c>
      <c r="D113" s="26">
        <v>27.777778000000001</v>
      </c>
      <c r="E113" s="26">
        <v>6.6666670000000003</v>
      </c>
      <c r="F113" s="26">
        <v>17.777778000000001</v>
      </c>
      <c r="G113" s="26">
        <v>13.333333</v>
      </c>
      <c r="H113" s="26">
        <v>62.222222000000002</v>
      </c>
      <c r="I113" s="26">
        <v>24.444444000000001</v>
      </c>
    </row>
    <row r="114" spans="1:9" x14ac:dyDescent="0.2">
      <c r="A114" s="19" t="s">
        <v>897</v>
      </c>
      <c r="B114" s="20">
        <v>307</v>
      </c>
      <c r="C114" s="26">
        <v>26.384364999999999</v>
      </c>
      <c r="D114" s="26">
        <v>27.361564000000001</v>
      </c>
      <c r="E114" s="26">
        <v>11.074919</v>
      </c>
      <c r="F114" s="26">
        <v>26.384364999999999</v>
      </c>
      <c r="G114" s="26">
        <v>8.7947880000000005</v>
      </c>
      <c r="H114" s="26">
        <v>53.745927999999999</v>
      </c>
      <c r="I114" s="26">
        <v>37.459282999999999</v>
      </c>
    </row>
    <row r="115" spans="1:9" x14ac:dyDescent="0.2">
      <c r="A115" s="19" t="s">
        <v>898</v>
      </c>
      <c r="B115" s="20">
        <v>392</v>
      </c>
      <c r="C115" s="26">
        <v>20.153061000000001</v>
      </c>
      <c r="D115" s="26">
        <v>22.704082</v>
      </c>
      <c r="E115" s="26">
        <v>10.969388</v>
      </c>
      <c r="F115" s="26">
        <v>36.479591999999997</v>
      </c>
      <c r="G115" s="26">
        <v>9.6938779999999998</v>
      </c>
      <c r="H115" s="26">
        <v>42.857143000000001</v>
      </c>
      <c r="I115" s="26">
        <v>47.448979999999999</v>
      </c>
    </row>
    <row r="116" spans="1:9" x14ac:dyDescent="0.2">
      <c r="A116" s="19" t="s">
        <v>899</v>
      </c>
      <c r="B116" s="20">
        <v>379</v>
      </c>
      <c r="C116" s="26">
        <v>16.622691</v>
      </c>
      <c r="D116" s="26">
        <v>13.984169</v>
      </c>
      <c r="E116" s="26">
        <v>7.6517150000000003</v>
      </c>
      <c r="F116" s="26">
        <v>47.493403999999998</v>
      </c>
      <c r="G116" s="26">
        <v>14.248021</v>
      </c>
      <c r="H116" s="26">
        <v>30.606860000000001</v>
      </c>
      <c r="I116" s="26">
        <v>55.145119000000001</v>
      </c>
    </row>
    <row r="117" spans="1:9" x14ac:dyDescent="0.2">
      <c r="A117" s="19" t="s">
        <v>900</v>
      </c>
      <c r="B117" s="20">
        <v>951</v>
      </c>
      <c r="C117" s="26">
        <v>7.8864349999999996</v>
      </c>
      <c r="D117" s="26">
        <v>7.8864349999999996</v>
      </c>
      <c r="E117" s="26">
        <v>2.208202</v>
      </c>
      <c r="F117" s="26">
        <v>67.928495999999996</v>
      </c>
      <c r="G117" s="26">
        <v>14.090431000000001</v>
      </c>
      <c r="H117" s="26">
        <v>15.772871</v>
      </c>
      <c r="I117" s="26">
        <v>70.136697999999996</v>
      </c>
    </row>
    <row r="118" spans="1:9" x14ac:dyDescent="0.2">
      <c r="A118" s="19" t="s">
        <v>873</v>
      </c>
      <c r="B118" s="20">
        <v>69</v>
      </c>
      <c r="C118" s="26">
        <v>1.4492750000000001</v>
      </c>
      <c r="D118" s="26">
        <v>0</v>
      </c>
      <c r="E118" s="26">
        <v>0</v>
      </c>
      <c r="F118" s="26">
        <v>5.7971009999999996</v>
      </c>
      <c r="G118" s="26">
        <v>92.753623000000005</v>
      </c>
      <c r="H118" s="26">
        <v>1.4492750000000001</v>
      </c>
      <c r="I118" s="26">
        <v>5.7971009999999996</v>
      </c>
    </row>
    <row r="119" spans="1:9" x14ac:dyDescent="0.2">
      <c r="A119" s="18" t="s">
        <v>143</v>
      </c>
      <c r="B119" s="18"/>
      <c r="C119" s="18"/>
      <c r="D119" s="18"/>
      <c r="E119" s="18"/>
      <c r="F119" s="18"/>
      <c r="G119" s="18"/>
      <c r="H119" s="18"/>
      <c r="I119" s="18"/>
    </row>
    <row r="120" spans="1:9" x14ac:dyDescent="0.2">
      <c r="A120" s="21" t="s">
        <v>901</v>
      </c>
      <c r="B120" s="21"/>
      <c r="C120" s="21"/>
      <c r="D120" s="21"/>
      <c r="E120" s="21"/>
      <c r="F120" s="21"/>
      <c r="G120" s="21"/>
      <c r="H120" s="21"/>
      <c r="I120" s="21"/>
    </row>
    <row r="121" spans="1:9" x14ac:dyDescent="0.2">
      <c r="A121" s="19" t="s">
        <v>902</v>
      </c>
      <c r="B121" s="20">
        <v>546</v>
      </c>
      <c r="C121" s="26">
        <v>24.542124999999999</v>
      </c>
      <c r="D121" s="26">
        <v>22.710622999999998</v>
      </c>
      <c r="E121" s="26">
        <v>9.3406590000000005</v>
      </c>
      <c r="F121" s="26">
        <v>28.754579</v>
      </c>
      <c r="G121" s="26">
        <v>14.652015</v>
      </c>
      <c r="H121" s="26">
        <v>47.252746999999999</v>
      </c>
      <c r="I121" s="26">
        <v>38.095238000000002</v>
      </c>
    </row>
    <row r="122" spans="1:9" x14ac:dyDescent="0.2">
      <c r="A122" s="19" t="s">
        <v>903</v>
      </c>
      <c r="B122" s="20">
        <v>531</v>
      </c>
      <c r="C122" s="26">
        <v>17.890771999999998</v>
      </c>
      <c r="D122" s="26">
        <v>23.540489999999998</v>
      </c>
      <c r="E122" s="26">
        <v>6.9679849999999997</v>
      </c>
      <c r="F122" s="26">
        <v>36.158192</v>
      </c>
      <c r="G122" s="26">
        <v>15.442561</v>
      </c>
      <c r="H122" s="26">
        <v>41.431261999999997</v>
      </c>
      <c r="I122" s="26">
        <v>43.126176999999998</v>
      </c>
    </row>
    <row r="123" spans="1:9" x14ac:dyDescent="0.2">
      <c r="A123" s="19" t="s">
        <v>904</v>
      </c>
      <c r="B123" s="20">
        <v>205</v>
      </c>
      <c r="C123" s="26">
        <v>16.585366</v>
      </c>
      <c r="D123" s="26">
        <v>11.707317</v>
      </c>
      <c r="E123" s="26">
        <v>15.121950999999999</v>
      </c>
      <c r="F123" s="26">
        <v>49.268293</v>
      </c>
      <c r="G123" s="26">
        <v>7.3170729999999997</v>
      </c>
      <c r="H123" s="26">
        <v>28.292683</v>
      </c>
      <c r="I123" s="26">
        <v>64.390243999999996</v>
      </c>
    </row>
    <row r="124" spans="1:9" x14ac:dyDescent="0.2">
      <c r="A124" s="19" t="s">
        <v>905</v>
      </c>
      <c r="B124" s="20">
        <v>762</v>
      </c>
      <c r="C124" s="26">
        <v>6.955381</v>
      </c>
      <c r="D124" s="26">
        <v>5.3805769999999997</v>
      </c>
      <c r="E124" s="26">
        <v>1.574803</v>
      </c>
      <c r="F124" s="26">
        <v>81.364829</v>
      </c>
      <c r="G124" s="26">
        <v>4.7244089999999996</v>
      </c>
      <c r="H124" s="26">
        <v>12.335958</v>
      </c>
      <c r="I124" s="26">
        <v>82.939633000000001</v>
      </c>
    </row>
    <row r="125" spans="1:9" x14ac:dyDescent="0.2">
      <c r="A125" s="19" t="s">
        <v>873</v>
      </c>
      <c r="B125" s="20">
        <v>144</v>
      </c>
      <c r="C125" s="26">
        <v>9.7222220000000004</v>
      </c>
      <c r="D125" s="26">
        <v>8.3333329999999997</v>
      </c>
      <c r="E125" s="26">
        <v>1.388889</v>
      </c>
      <c r="F125" s="26">
        <v>0</v>
      </c>
      <c r="G125" s="26">
        <v>80.555555999999996</v>
      </c>
      <c r="H125" s="26">
        <v>18.055555999999999</v>
      </c>
      <c r="I125" s="26">
        <v>1.388889</v>
      </c>
    </row>
    <row r="126" spans="1:9" x14ac:dyDescent="0.2">
      <c r="A126" s="18" t="s">
        <v>143</v>
      </c>
      <c r="B126" s="18"/>
      <c r="C126" s="18"/>
      <c r="D126" s="18"/>
      <c r="E126" s="18"/>
      <c r="F126" s="18"/>
      <c r="G126" s="18"/>
      <c r="H126" s="18"/>
      <c r="I126" s="18"/>
    </row>
    <row r="127" spans="1:9" x14ac:dyDescent="0.2">
      <c r="A127" s="21" t="s">
        <v>906</v>
      </c>
      <c r="B127" s="21"/>
      <c r="C127" s="21"/>
      <c r="D127" s="21"/>
      <c r="E127" s="21"/>
      <c r="F127" s="21"/>
      <c r="G127" s="21"/>
      <c r="H127" s="21"/>
      <c r="I127" s="21"/>
    </row>
    <row r="128" spans="1:9" x14ac:dyDescent="0.2">
      <c r="A128" s="19" t="s">
        <v>902</v>
      </c>
      <c r="B128" s="20">
        <v>285</v>
      </c>
      <c r="C128" s="26">
        <v>36.140351000000003</v>
      </c>
      <c r="D128" s="26">
        <v>30.877192999999998</v>
      </c>
      <c r="E128" s="26">
        <v>10.526316</v>
      </c>
      <c r="F128" s="26">
        <v>17.192982000000001</v>
      </c>
      <c r="G128" s="26">
        <v>5.2631579999999998</v>
      </c>
      <c r="H128" s="26">
        <v>67.017544000000001</v>
      </c>
      <c r="I128" s="26">
        <v>27.719297999999998</v>
      </c>
    </row>
    <row r="129" spans="1:9" x14ac:dyDescent="0.2">
      <c r="A129" s="19" t="s">
        <v>903</v>
      </c>
      <c r="B129" s="20">
        <v>217</v>
      </c>
      <c r="C129" s="26">
        <v>19.815667999999999</v>
      </c>
      <c r="D129" s="26">
        <v>33.640552999999997</v>
      </c>
      <c r="E129" s="26">
        <v>11.981567</v>
      </c>
      <c r="F129" s="26">
        <v>26.728110999999998</v>
      </c>
      <c r="G129" s="26">
        <v>7.8341010000000004</v>
      </c>
      <c r="H129" s="26">
        <v>53.456220999999999</v>
      </c>
      <c r="I129" s="26">
        <v>38.709676999999999</v>
      </c>
    </row>
    <row r="130" spans="1:9" x14ac:dyDescent="0.2">
      <c r="A130" s="19" t="s">
        <v>904</v>
      </c>
      <c r="B130" s="20">
        <v>142</v>
      </c>
      <c r="C130" s="26">
        <v>19.014085000000001</v>
      </c>
      <c r="D130" s="26">
        <v>23.239436999999999</v>
      </c>
      <c r="E130" s="26">
        <v>28.169014000000001</v>
      </c>
      <c r="F130" s="26">
        <v>28.873239000000002</v>
      </c>
      <c r="G130" s="26">
        <v>0.70422499999999999</v>
      </c>
      <c r="H130" s="26">
        <v>42.253520999999999</v>
      </c>
      <c r="I130" s="26">
        <v>57.042254</v>
      </c>
    </row>
    <row r="131" spans="1:9" x14ac:dyDescent="0.2">
      <c r="A131" s="19" t="s">
        <v>905</v>
      </c>
      <c r="B131" s="20">
        <v>1184</v>
      </c>
      <c r="C131" s="26">
        <v>10.557432</v>
      </c>
      <c r="D131" s="26">
        <v>8.530405</v>
      </c>
      <c r="E131" s="26">
        <v>2.7871619999999999</v>
      </c>
      <c r="F131" s="26">
        <v>77.871622000000002</v>
      </c>
      <c r="G131" s="26">
        <v>0.25337799999999999</v>
      </c>
      <c r="H131" s="26">
        <v>19.087838000000001</v>
      </c>
      <c r="I131" s="26">
        <v>80.658783999999997</v>
      </c>
    </row>
    <row r="132" spans="1:9" x14ac:dyDescent="0.2">
      <c r="A132" s="19" t="s">
        <v>873</v>
      </c>
      <c r="B132" s="20">
        <v>360</v>
      </c>
      <c r="C132" s="26">
        <v>8.8888890000000007</v>
      </c>
      <c r="D132" s="26">
        <v>8.6111109999999993</v>
      </c>
      <c r="E132" s="26">
        <v>1.111111</v>
      </c>
      <c r="F132" s="26">
        <v>0</v>
      </c>
      <c r="G132" s="26">
        <v>81.388889000000006</v>
      </c>
      <c r="H132" s="26">
        <v>17.5</v>
      </c>
      <c r="I132" s="26">
        <v>1.111111</v>
      </c>
    </row>
    <row r="133" spans="1:9" x14ac:dyDescent="0.2">
      <c r="A133" s="18" t="s">
        <v>143</v>
      </c>
      <c r="B133" s="18"/>
      <c r="C133" s="18"/>
      <c r="D133" s="18"/>
      <c r="E133" s="18"/>
      <c r="F133" s="18"/>
      <c r="G133" s="18"/>
      <c r="H133" s="18"/>
      <c r="I133" s="18"/>
    </row>
    <row r="134" spans="1:9" x14ac:dyDescent="0.2">
      <c r="A134" s="21" t="s">
        <v>907</v>
      </c>
      <c r="B134" s="21"/>
      <c r="C134" s="21"/>
      <c r="D134" s="21"/>
      <c r="E134" s="21"/>
      <c r="F134" s="21"/>
      <c r="G134" s="21"/>
      <c r="H134" s="21"/>
      <c r="I134" s="21"/>
    </row>
    <row r="135" spans="1:9" x14ac:dyDescent="0.2">
      <c r="A135" s="19" t="s">
        <v>902</v>
      </c>
      <c r="B135" s="20">
        <v>330</v>
      </c>
      <c r="C135" s="26">
        <v>100</v>
      </c>
      <c r="D135" s="26">
        <v>0</v>
      </c>
      <c r="E135" s="26">
        <v>0</v>
      </c>
      <c r="F135" s="26">
        <v>0</v>
      </c>
      <c r="G135" s="26">
        <v>0</v>
      </c>
      <c r="H135" s="26">
        <v>100</v>
      </c>
      <c r="I135" s="26">
        <v>0</v>
      </c>
    </row>
    <row r="136" spans="1:9" x14ac:dyDescent="0.2">
      <c r="A136" s="19" t="s">
        <v>903</v>
      </c>
      <c r="B136" s="20">
        <v>326</v>
      </c>
      <c r="C136" s="26">
        <v>0</v>
      </c>
      <c r="D136" s="26">
        <v>100</v>
      </c>
      <c r="E136" s="26">
        <v>0</v>
      </c>
      <c r="F136" s="26">
        <v>0</v>
      </c>
      <c r="G136" s="26">
        <v>0</v>
      </c>
      <c r="H136" s="26">
        <v>100</v>
      </c>
      <c r="I136" s="26">
        <v>0</v>
      </c>
    </row>
    <row r="137" spans="1:9" x14ac:dyDescent="0.2">
      <c r="A137" s="19" t="s">
        <v>904</v>
      </c>
      <c r="B137" s="20">
        <v>133</v>
      </c>
      <c r="C137" s="26">
        <v>0</v>
      </c>
      <c r="D137" s="26">
        <v>0</v>
      </c>
      <c r="E137" s="26">
        <v>100</v>
      </c>
      <c r="F137" s="26">
        <v>0</v>
      </c>
      <c r="G137" s="26">
        <v>0</v>
      </c>
      <c r="H137" s="26">
        <v>0</v>
      </c>
      <c r="I137" s="26">
        <v>100</v>
      </c>
    </row>
    <row r="138" spans="1:9" x14ac:dyDescent="0.2">
      <c r="A138" s="19" t="s">
        <v>905</v>
      </c>
      <c r="B138" s="20">
        <v>1070</v>
      </c>
      <c r="C138" s="26">
        <v>0</v>
      </c>
      <c r="D138" s="26">
        <v>0</v>
      </c>
      <c r="E138" s="26">
        <v>0</v>
      </c>
      <c r="F138" s="26">
        <v>100</v>
      </c>
      <c r="G138" s="26">
        <v>0</v>
      </c>
      <c r="H138" s="26">
        <v>0</v>
      </c>
      <c r="I138" s="26">
        <v>100</v>
      </c>
    </row>
    <row r="139" spans="1:9" x14ac:dyDescent="0.2">
      <c r="A139" s="19" t="s">
        <v>873</v>
      </c>
      <c r="B139" s="20">
        <v>329</v>
      </c>
      <c r="C139" s="26">
        <v>0</v>
      </c>
      <c r="D139" s="26">
        <v>0</v>
      </c>
      <c r="E139" s="26">
        <v>0</v>
      </c>
      <c r="F139" s="26">
        <v>0</v>
      </c>
      <c r="G139" s="26">
        <v>100</v>
      </c>
      <c r="H139" s="26">
        <v>0</v>
      </c>
      <c r="I139" s="26">
        <v>0</v>
      </c>
    </row>
    <row r="140" spans="1:9" x14ac:dyDescent="0.2">
      <c r="A140" s="18" t="s">
        <v>143</v>
      </c>
      <c r="B140" s="18"/>
      <c r="C140" s="18"/>
      <c r="D140" s="18"/>
      <c r="E140" s="18"/>
      <c r="F140" s="18"/>
      <c r="G140" s="18"/>
      <c r="H140" s="18"/>
      <c r="I140" s="18"/>
    </row>
    <row r="141" spans="1:9" x14ac:dyDescent="0.2">
      <c r="A141" s="21" t="s">
        <v>908</v>
      </c>
      <c r="B141" s="21"/>
      <c r="C141" s="21"/>
      <c r="D141" s="21"/>
      <c r="E141" s="21"/>
      <c r="F141" s="21"/>
      <c r="G141" s="21"/>
      <c r="H141" s="21"/>
      <c r="I141" s="21"/>
    </row>
    <row r="142" spans="1:9" x14ac:dyDescent="0.2">
      <c r="A142" s="19" t="s">
        <v>902</v>
      </c>
      <c r="B142" s="20">
        <v>39</v>
      </c>
      <c r="C142" s="26">
        <v>33.333333000000003</v>
      </c>
      <c r="D142" s="26">
        <v>12.820513</v>
      </c>
      <c r="E142" s="26">
        <v>7.6923079999999997</v>
      </c>
      <c r="F142" s="26">
        <v>38.461537999999997</v>
      </c>
      <c r="G142" s="26">
        <v>7.6923079999999997</v>
      </c>
      <c r="H142" s="26">
        <v>46.153846000000001</v>
      </c>
      <c r="I142" s="26">
        <v>46.153846000000001</v>
      </c>
    </row>
    <row r="143" spans="1:9" x14ac:dyDescent="0.2">
      <c r="A143" s="19" t="s">
        <v>903</v>
      </c>
      <c r="B143" s="20">
        <v>75</v>
      </c>
      <c r="C143" s="26">
        <v>24</v>
      </c>
      <c r="D143" s="26">
        <v>28</v>
      </c>
      <c r="E143" s="26">
        <v>10.666667</v>
      </c>
      <c r="F143" s="26">
        <v>29.333333</v>
      </c>
      <c r="G143" s="26">
        <v>8</v>
      </c>
      <c r="H143" s="26">
        <v>52</v>
      </c>
      <c r="I143" s="26">
        <v>40</v>
      </c>
    </row>
    <row r="144" spans="1:9" x14ac:dyDescent="0.2">
      <c r="A144" s="19" t="s">
        <v>904</v>
      </c>
      <c r="B144" s="20">
        <v>117</v>
      </c>
      <c r="C144" s="26">
        <v>25.641026</v>
      </c>
      <c r="D144" s="26">
        <v>38.461537999999997</v>
      </c>
      <c r="E144" s="26">
        <v>17.948718</v>
      </c>
      <c r="F144" s="26">
        <v>15.384615</v>
      </c>
      <c r="G144" s="26">
        <v>2.5641029999999998</v>
      </c>
      <c r="H144" s="26">
        <v>64.102564000000001</v>
      </c>
      <c r="I144" s="26">
        <v>33.333333000000003</v>
      </c>
    </row>
    <row r="145" spans="1:9" x14ac:dyDescent="0.2">
      <c r="A145" s="19" t="s">
        <v>905</v>
      </c>
      <c r="B145" s="20">
        <v>1288</v>
      </c>
      <c r="C145" s="26">
        <v>13.509316999999999</v>
      </c>
      <c r="D145" s="26">
        <v>12.189441</v>
      </c>
      <c r="E145" s="26">
        <v>5.3571429999999998</v>
      </c>
      <c r="F145" s="26">
        <v>67.934782999999996</v>
      </c>
      <c r="G145" s="26">
        <v>1.009317</v>
      </c>
      <c r="H145" s="26">
        <v>25.698758000000002</v>
      </c>
      <c r="I145" s="26">
        <v>73.291925000000006</v>
      </c>
    </row>
    <row r="146" spans="1:9" x14ac:dyDescent="0.2">
      <c r="A146" s="19" t="s">
        <v>873</v>
      </c>
      <c r="B146" s="20">
        <v>669</v>
      </c>
      <c r="C146" s="26">
        <v>14.200298999999999</v>
      </c>
      <c r="D146" s="26">
        <v>14.648728999999999</v>
      </c>
      <c r="E146" s="26">
        <v>4.7832590000000001</v>
      </c>
      <c r="F146" s="26">
        <v>20.926756000000001</v>
      </c>
      <c r="G146" s="26">
        <v>45.440956999999997</v>
      </c>
      <c r="H146" s="26">
        <v>28.849028000000001</v>
      </c>
      <c r="I146" s="26">
        <v>25.710014999999999</v>
      </c>
    </row>
    <row r="147" spans="1:9" x14ac:dyDescent="0.2">
      <c r="A147" s="18" t="s">
        <v>909</v>
      </c>
      <c r="B147" s="18"/>
      <c r="C147" s="18"/>
      <c r="D147" s="18"/>
      <c r="E147" s="18"/>
      <c r="F147" s="18"/>
      <c r="G147" s="18"/>
      <c r="H147" s="18"/>
      <c r="I147" s="18"/>
    </row>
    <row r="148" spans="1:9" x14ac:dyDescent="0.2">
      <c r="A148" s="19" t="s">
        <v>910</v>
      </c>
      <c r="B148" s="20">
        <v>541</v>
      </c>
      <c r="C148" s="26">
        <v>19.408503</v>
      </c>
      <c r="D148" s="26">
        <v>17.190387999999999</v>
      </c>
      <c r="E148" s="26">
        <v>5.1756010000000003</v>
      </c>
      <c r="F148" s="26">
        <v>46.210720999999999</v>
      </c>
      <c r="G148" s="26">
        <v>12.014787</v>
      </c>
      <c r="H148" s="26">
        <v>36.598891000000002</v>
      </c>
      <c r="I148" s="26">
        <v>51.386322</v>
      </c>
    </row>
    <row r="149" spans="1:9" x14ac:dyDescent="0.2">
      <c r="A149" s="19" t="s">
        <v>911</v>
      </c>
      <c r="B149" s="20">
        <v>877</v>
      </c>
      <c r="C149" s="26">
        <v>14.139111</v>
      </c>
      <c r="D149" s="26">
        <v>16.761687999999999</v>
      </c>
      <c r="E149" s="26">
        <v>6.2713799999999997</v>
      </c>
      <c r="F149" s="26">
        <v>45.267958999999998</v>
      </c>
      <c r="G149" s="26">
        <v>17.559863</v>
      </c>
      <c r="H149" s="26">
        <v>30.900798000000002</v>
      </c>
      <c r="I149" s="26">
        <v>51.539338999999998</v>
      </c>
    </row>
    <row r="150" spans="1:9" x14ac:dyDescent="0.2">
      <c r="A150" s="19" t="s">
        <v>912</v>
      </c>
      <c r="B150" s="20">
        <v>543</v>
      </c>
      <c r="C150" s="26">
        <v>13.075506000000001</v>
      </c>
      <c r="D150" s="26">
        <v>11.970534000000001</v>
      </c>
      <c r="E150" s="26">
        <v>6.0773479999999998</v>
      </c>
      <c r="F150" s="26">
        <v>53.959484000000003</v>
      </c>
      <c r="G150" s="26">
        <v>14.917127000000001</v>
      </c>
      <c r="H150" s="26">
        <v>25.046040999999999</v>
      </c>
      <c r="I150" s="26">
        <v>60.036831999999997</v>
      </c>
    </row>
    <row r="151" spans="1:9" x14ac:dyDescent="0.2">
      <c r="A151" s="19" t="s">
        <v>913</v>
      </c>
      <c r="B151" s="20">
        <v>227</v>
      </c>
      <c r="C151" s="26">
        <v>13.215859</v>
      </c>
      <c r="D151" s="26">
        <v>9.2511010000000002</v>
      </c>
      <c r="E151" s="26">
        <v>7.4889869999999998</v>
      </c>
      <c r="F151" s="26">
        <v>57.268721999999997</v>
      </c>
      <c r="G151" s="26">
        <v>12.77533</v>
      </c>
      <c r="H151" s="26">
        <v>22.46696</v>
      </c>
      <c r="I151" s="26">
        <v>64.757709000000006</v>
      </c>
    </row>
    <row r="152" spans="1:9" x14ac:dyDescent="0.2">
      <c r="A152" s="18" t="s">
        <v>914</v>
      </c>
      <c r="B152" s="18"/>
      <c r="C152" s="18"/>
      <c r="D152" s="18"/>
      <c r="E152" s="18"/>
      <c r="F152" s="18"/>
      <c r="G152" s="18"/>
      <c r="H152" s="18"/>
      <c r="I152" s="18"/>
    </row>
    <row r="153" spans="1:9" x14ac:dyDescent="0.2">
      <c r="A153" s="19" t="s">
        <v>915</v>
      </c>
      <c r="B153" s="20">
        <v>294</v>
      </c>
      <c r="C153" s="26">
        <v>20.408162999999998</v>
      </c>
      <c r="D153" s="26">
        <v>13.265306000000001</v>
      </c>
      <c r="E153" s="26">
        <v>4.7619049999999996</v>
      </c>
      <c r="F153" s="26">
        <v>46.258502999999997</v>
      </c>
      <c r="G153" s="26">
        <v>15.306122</v>
      </c>
      <c r="H153" s="26">
        <v>33.673468999999997</v>
      </c>
      <c r="I153" s="26">
        <v>51.020408000000003</v>
      </c>
    </row>
    <row r="154" spans="1:9" x14ac:dyDescent="0.2">
      <c r="A154" s="19" t="s">
        <v>916</v>
      </c>
      <c r="B154" s="20">
        <v>664</v>
      </c>
      <c r="C154" s="26">
        <v>17.620481999999999</v>
      </c>
      <c r="D154" s="26">
        <v>17.921686999999999</v>
      </c>
      <c r="E154" s="26">
        <v>6.3253009999999996</v>
      </c>
      <c r="F154" s="26">
        <v>42.771084000000002</v>
      </c>
      <c r="G154" s="26">
        <v>15.361446000000001</v>
      </c>
      <c r="H154" s="26">
        <v>35.542169000000001</v>
      </c>
      <c r="I154" s="26">
        <v>49.096386000000003</v>
      </c>
    </row>
    <row r="155" spans="1:9" x14ac:dyDescent="0.2">
      <c r="A155" s="19" t="s">
        <v>917</v>
      </c>
      <c r="B155" s="20">
        <v>421</v>
      </c>
      <c r="C155" s="26">
        <v>7.3634199999999996</v>
      </c>
      <c r="D155" s="26">
        <v>14.251780999999999</v>
      </c>
      <c r="E155" s="26">
        <v>5.2256530000000003</v>
      </c>
      <c r="F155" s="26">
        <v>56.769596</v>
      </c>
      <c r="G155" s="26">
        <v>16.389548999999999</v>
      </c>
      <c r="H155" s="26">
        <v>21.615202</v>
      </c>
      <c r="I155" s="26">
        <v>61.995249000000001</v>
      </c>
    </row>
    <row r="156" spans="1:9" x14ac:dyDescent="0.2">
      <c r="A156" s="19" t="s">
        <v>918</v>
      </c>
      <c r="B156" s="20">
        <v>358</v>
      </c>
      <c r="C156" s="26">
        <v>16.480447000000002</v>
      </c>
      <c r="D156" s="26">
        <v>14.245810000000001</v>
      </c>
      <c r="E156" s="26">
        <v>6.7039109999999997</v>
      </c>
      <c r="F156" s="26">
        <v>50.837989</v>
      </c>
      <c r="G156" s="26">
        <v>11.731844000000001</v>
      </c>
      <c r="H156" s="26">
        <v>30.726257</v>
      </c>
      <c r="I156" s="26">
        <v>57.541899000000001</v>
      </c>
    </row>
    <row r="157" spans="1:9" x14ac:dyDescent="0.2">
      <c r="A157" s="19" t="s">
        <v>919</v>
      </c>
      <c r="B157" s="20">
        <v>217</v>
      </c>
      <c r="C157" s="26">
        <v>14.285714</v>
      </c>
      <c r="D157" s="26">
        <v>13.824885</v>
      </c>
      <c r="E157" s="26">
        <v>5.9907830000000004</v>
      </c>
      <c r="F157" s="26">
        <v>50.691243999999998</v>
      </c>
      <c r="G157" s="26">
        <v>15.207373</v>
      </c>
      <c r="H157" s="26">
        <v>28.110599000000001</v>
      </c>
      <c r="I157" s="26">
        <v>56.682028000000003</v>
      </c>
    </row>
    <row r="158" spans="1:9" x14ac:dyDescent="0.2">
      <c r="A158" s="22" t="s">
        <v>920</v>
      </c>
      <c r="B158" s="23">
        <v>234</v>
      </c>
      <c r="C158" s="27">
        <v>13.675214</v>
      </c>
      <c r="D158" s="27">
        <v>11.538462000000001</v>
      </c>
      <c r="E158" s="27">
        <v>7.6923079999999997</v>
      </c>
      <c r="F158" s="27">
        <v>50.854700999999999</v>
      </c>
      <c r="G158" s="27">
        <v>16.239315999999999</v>
      </c>
      <c r="H158" s="27">
        <v>25.213674999999999</v>
      </c>
      <c r="I158" s="27">
        <v>58.547009000000003</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62258-67B7-4AE8-ABEE-2244BD71BC3D}">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HYPERLINK("#'目次'!B19","[13]")</f>
        <v>[13]</v>
      </c>
      <c r="B2" s="24" t="s">
        <v>352</v>
      </c>
    </row>
    <row r="3" spans="1:9" x14ac:dyDescent="0.2">
      <c r="A3" s="9" t="s">
        <v>126</v>
      </c>
      <c r="B3" s="12" t="s">
        <v>158</v>
      </c>
    </row>
    <row r="4" spans="1:9" x14ac:dyDescent="0.2">
      <c r="A4" s="9" t="s">
        <v>126</v>
      </c>
      <c r="B4" s="12" t="s">
        <v>159</v>
      </c>
    </row>
    <row r="5" spans="1:9" x14ac:dyDescent="0.2">
      <c r="A5" s="9" t="s">
        <v>126</v>
      </c>
      <c r="B5" s="12" t="s">
        <v>163</v>
      </c>
    </row>
    <row r="6" spans="1:9" s="15" customFormat="1" ht="25" x14ac:dyDescent="0.2">
      <c r="A6" s="13" t="s">
        <v>126</v>
      </c>
      <c r="B6" s="14" t="s">
        <v>831</v>
      </c>
      <c r="C6" s="14" t="s">
        <v>902</v>
      </c>
      <c r="D6" s="14" t="s">
        <v>903</v>
      </c>
      <c r="E6" s="14" t="s">
        <v>904</v>
      </c>
      <c r="F6" s="14" t="s">
        <v>905</v>
      </c>
      <c r="G6" s="14" t="s">
        <v>873</v>
      </c>
      <c r="H6" s="14" t="s">
        <v>925</v>
      </c>
      <c r="I6" s="14" t="s">
        <v>926</v>
      </c>
    </row>
    <row r="7" spans="1:9" x14ac:dyDescent="0.2">
      <c r="A7" s="16" t="s">
        <v>845</v>
      </c>
      <c r="B7" s="17">
        <v>2188</v>
      </c>
      <c r="C7" s="25">
        <v>1.7824500000000001</v>
      </c>
      <c r="D7" s="25">
        <v>3.4277880000000001</v>
      </c>
      <c r="E7" s="25">
        <v>5.3473490000000004</v>
      </c>
      <c r="F7" s="25">
        <v>58.866545000000002</v>
      </c>
      <c r="G7" s="25">
        <v>30.575868</v>
      </c>
      <c r="H7" s="25">
        <v>5.2102380000000004</v>
      </c>
      <c r="I7" s="25">
        <v>64.213893999999996</v>
      </c>
    </row>
    <row r="8" spans="1:9" x14ac:dyDescent="0.2">
      <c r="A8" s="18" t="s">
        <v>846</v>
      </c>
      <c r="B8" s="18"/>
      <c r="C8" s="18"/>
      <c r="D8" s="18"/>
      <c r="E8" s="18"/>
      <c r="F8" s="18"/>
      <c r="G8" s="18"/>
      <c r="H8" s="18"/>
      <c r="I8" s="18"/>
    </row>
    <row r="9" spans="1:9" x14ac:dyDescent="0.2">
      <c r="A9" s="19" t="s">
        <v>847</v>
      </c>
      <c r="B9" s="20">
        <v>1092</v>
      </c>
      <c r="C9" s="26">
        <v>1.831502</v>
      </c>
      <c r="D9" s="26">
        <v>3.113553</v>
      </c>
      <c r="E9" s="26">
        <v>6.1355310000000003</v>
      </c>
      <c r="F9" s="26">
        <v>62.087912000000003</v>
      </c>
      <c r="G9" s="26">
        <v>26.831502</v>
      </c>
      <c r="H9" s="26">
        <v>4.945055</v>
      </c>
      <c r="I9" s="26">
        <v>68.223443000000003</v>
      </c>
    </row>
    <row r="10" spans="1:9" x14ac:dyDescent="0.2">
      <c r="A10" s="19" t="s">
        <v>848</v>
      </c>
      <c r="B10" s="20">
        <v>1095</v>
      </c>
      <c r="C10" s="26">
        <v>1.73516</v>
      </c>
      <c r="D10" s="26">
        <v>3.7442920000000002</v>
      </c>
      <c r="E10" s="26">
        <v>4.4748859999999997</v>
      </c>
      <c r="F10" s="26">
        <v>55.707763</v>
      </c>
      <c r="G10" s="26">
        <v>34.337899999999998</v>
      </c>
      <c r="H10" s="26">
        <v>5.4794520000000002</v>
      </c>
      <c r="I10" s="26">
        <v>60.182648</v>
      </c>
    </row>
    <row r="11" spans="1:9" x14ac:dyDescent="0.2">
      <c r="A11" s="19" t="s">
        <v>849</v>
      </c>
      <c r="B11" s="20">
        <v>1</v>
      </c>
      <c r="C11" s="26">
        <v>0</v>
      </c>
      <c r="D11" s="26">
        <v>0</v>
      </c>
      <c r="E11" s="26">
        <v>100</v>
      </c>
      <c r="F11" s="26">
        <v>0</v>
      </c>
      <c r="G11" s="26">
        <v>0</v>
      </c>
      <c r="H11" s="26">
        <v>0</v>
      </c>
      <c r="I11" s="26">
        <v>100</v>
      </c>
    </row>
    <row r="12" spans="1:9" x14ac:dyDescent="0.2">
      <c r="A12" s="18" t="s">
        <v>850</v>
      </c>
      <c r="B12" s="18"/>
      <c r="C12" s="18"/>
      <c r="D12" s="18"/>
      <c r="E12" s="18"/>
      <c r="F12" s="18"/>
      <c r="G12" s="18"/>
      <c r="H12" s="18"/>
      <c r="I12" s="18"/>
    </row>
    <row r="13" spans="1:9" x14ac:dyDescent="0.2">
      <c r="A13" s="19" t="s">
        <v>851</v>
      </c>
      <c r="B13" s="20">
        <v>387</v>
      </c>
      <c r="C13" s="26">
        <v>2.067183</v>
      </c>
      <c r="D13" s="26">
        <v>5.9431520000000004</v>
      </c>
      <c r="E13" s="26">
        <v>10.077519000000001</v>
      </c>
      <c r="F13" s="26">
        <v>63.824289</v>
      </c>
      <c r="G13" s="26">
        <v>18.087855000000001</v>
      </c>
      <c r="H13" s="26">
        <v>8.0103360000000006</v>
      </c>
      <c r="I13" s="26">
        <v>73.901809</v>
      </c>
    </row>
    <row r="14" spans="1:9" x14ac:dyDescent="0.2">
      <c r="A14" s="19" t="s">
        <v>852</v>
      </c>
      <c r="B14" s="20">
        <v>432</v>
      </c>
      <c r="C14" s="26">
        <v>1.6203700000000001</v>
      </c>
      <c r="D14" s="26">
        <v>4.1666670000000003</v>
      </c>
      <c r="E14" s="26">
        <v>7.6388889999999998</v>
      </c>
      <c r="F14" s="26">
        <v>56.712963000000002</v>
      </c>
      <c r="G14" s="26">
        <v>29.861111000000001</v>
      </c>
      <c r="H14" s="26">
        <v>5.7870369999999998</v>
      </c>
      <c r="I14" s="26">
        <v>64.351851999999994</v>
      </c>
    </row>
    <row r="15" spans="1:9" x14ac:dyDescent="0.2">
      <c r="A15" s="19" t="s">
        <v>853</v>
      </c>
      <c r="B15" s="20">
        <v>449</v>
      </c>
      <c r="C15" s="26">
        <v>3.340757</v>
      </c>
      <c r="D15" s="26">
        <v>2.8953229999999999</v>
      </c>
      <c r="E15" s="26">
        <v>5.1224939999999997</v>
      </c>
      <c r="F15" s="26">
        <v>54.565702000000002</v>
      </c>
      <c r="G15" s="26">
        <v>34.075724000000001</v>
      </c>
      <c r="H15" s="26">
        <v>6.2360800000000003</v>
      </c>
      <c r="I15" s="26">
        <v>59.688195999999998</v>
      </c>
    </row>
    <row r="16" spans="1:9" x14ac:dyDescent="0.2">
      <c r="A16" s="19" t="s">
        <v>854</v>
      </c>
      <c r="B16" s="20">
        <v>427</v>
      </c>
      <c r="C16" s="26">
        <v>1.405152</v>
      </c>
      <c r="D16" s="26">
        <v>2.8103039999999999</v>
      </c>
      <c r="E16" s="26">
        <v>2.5761120000000002</v>
      </c>
      <c r="F16" s="26">
        <v>58.782201000000001</v>
      </c>
      <c r="G16" s="26">
        <v>34.426229999999997</v>
      </c>
      <c r="H16" s="26">
        <v>4.2154569999999998</v>
      </c>
      <c r="I16" s="26">
        <v>61.358314</v>
      </c>
    </row>
    <row r="17" spans="1:9" x14ac:dyDescent="0.2">
      <c r="A17" s="19" t="s">
        <v>855</v>
      </c>
      <c r="B17" s="20">
        <v>274</v>
      </c>
      <c r="C17" s="26">
        <v>0.36496400000000001</v>
      </c>
      <c r="D17" s="26">
        <v>2.554745</v>
      </c>
      <c r="E17" s="26">
        <v>2.554745</v>
      </c>
      <c r="F17" s="26">
        <v>57.29927</v>
      </c>
      <c r="G17" s="26">
        <v>37.226277000000003</v>
      </c>
      <c r="H17" s="26">
        <v>2.919708</v>
      </c>
      <c r="I17" s="26">
        <v>59.854014999999997</v>
      </c>
    </row>
    <row r="18" spans="1:9" x14ac:dyDescent="0.2">
      <c r="A18" s="19" t="s">
        <v>856</v>
      </c>
      <c r="B18" s="20">
        <v>137</v>
      </c>
      <c r="C18" s="26">
        <v>1.459854</v>
      </c>
      <c r="D18" s="26">
        <v>1.459854</v>
      </c>
      <c r="E18" s="26">
        <v>2.919708</v>
      </c>
      <c r="F18" s="26">
        <v>57.664234</v>
      </c>
      <c r="G18" s="26">
        <v>36.49635</v>
      </c>
      <c r="H18" s="26">
        <v>2.919708</v>
      </c>
      <c r="I18" s="26">
        <v>60.583942</v>
      </c>
    </row>
    <row r="19" spans="1:9" x14ac:dyDescent="0.2">
      <c r="A19" s="19" t="s">
        <v>857</v>
      </c>
      <c r="B19" s="20">
        <v>71</v>
      </c>
      <c r="C19" s="26">
        <v>0</v>
      </c>
      <c r="D19" s="26">
        <v>0</v>
      </c>
      <c r="E19" s="26">
        <v>0</v>
      </c>
      <c r="F19" s="26">
        <v>77.464788999999996</v>
      </c>
      <c r="G19" s="26">
        <v>22.535211</v>
      </c>
      <c r="H19" s="26">
        <v>0</v>
      </c>
      <c r="I19" s="26">
        <v>77.464788999999996</v>
      </c>
    </row>
    <row r="20" spans="1:9" x14ac:dyDescent="0.2">
      <c r="A20" s="19" t="s">
        <v>858</v>
      </c>
      <c r="B20" s="20">
        <v>11</v>
      </c>
      <c r="C20" s="26">
        <v>0</v>
      </c>
      <c r="D20" s="26">
        <v>0</v>
      </c>
      <c r="E20" s="26">
        <v>0</v>
      </c>
      <c r="F20" s="26">
        <v>81.818181999999993</v>
      </c>
      <c r="G20" s="26">
        <v>18.181818</v>
      </c>
      <c r="H20" s="26">
        <v>0</v>
      </c>
      <c r="I20" s="26">
        <v>81.818181999999993</v>
      </c>
    </row>
    <row r="21" spans="1:9" x14ac:dyDescent="0.2">
      <c r="A21" s="19" t="s">
        <v>859</v>
      </c>
      <c r="B21" s="20">
        <v>881</v>
      </c>
      <c r="C21" s="26">
        <v>2.4971619999999999</v>
      </c>
      <c r="D21" s="26">
        <v>3.518729</v>
      </c>
      <c r="E21" s="26">
        <v>6.3564129999999999</v>
      </c>
      <c r="F21" s="26">
        <v>55.618614999999998</v>
      </c>
      <c r="G21" s="26">
        <v>32.009081000000002</v>
      </c>
      <c r="H21" s="26">
        <v>6.0158909999999999</v>
      </c>
      <c r="I21" s="26">
        <v>61.975028000000002</v>
      </c>
    </row>
    <row r="22" spans="1:9" x14ac:dyDescent="0.2">
      <c r="A22" s="19" t="s">
        <v>860</v>
      </c>
      <c r="B22" s="20">
        <v>701</v>
      </c>
      <c r="C22" s="26">
        <v>0.99857300000000004</v>
      </c>
      <c r="D22" s="26">
        <v>2.7104140000000001</v>
      </c>
      <c r="E22" s="26">
        <v>2.5677599999999998</v>
      </c>
      <c r="F22" s="26">
        <v>58.202567999999999</v>
      </c>
      <c r="G22" s="26">
        <v>35.520685</v>
      </c>
      <c r="H22" s="26">
        <v>3.708987</v>
      </c>
      <c r="I22" s="26">
        <v>60.770327999999999</v>
      </c>
    </row>
    <row r="23" spans="1:9" x14ac:dyDescent="0.2">
      <c r="A23" s="19" t="s">
        <v>861</v>
      </c>
      <c r="B23" s="20">
        <v>1801</v>
      </c>
      <c r="C23" s="26">
        <v>1.721266</v>
      </c>
      <c r="D23" s="26">
        <v>2.8872849999999999</v>
      </c>
      <c r="E23" s="26">
        <v>4.330927</v>
      </c>
      <c r="F23" s="26">
        <v>57.801222000000003</v>
      </c>
      <c r="G23" s="26">
        <v>33.259300000000003</v>
      </c>
      <c r="H23" s="26">
        <v>4.6085510000000003</v>
      </c>
      <c r="I23" s="26">
        <v>62.132148999999998</v>
      </c>
    </row>
    <row r="24" spans="1:9" x14ac:dyDescent="0.2">
      <c r="A24" s="19" t="s">
        <v>862</v>
      </c>
      <c r="B24" s="20">
        <v>920</v>
      </c>
      <c r="C24" s="26">
        <v>0.97826100000000005</v>
      </c>
      <c r="D24" s="26">
        <v>2.2826089999999999</v>
      </c>
      <c r="E24" s="26">
        <v>2.3913039999999999</v>
      </c>
      <c r="F24" s="26">
        <v>59.891303999999998</v>
      </c>
      <c r="G24" s="26">
        <v>34.456522</v>
      </c>
      <c r="H24" s="26">
        <v>3.2608700000000002</v>
      </c>
      <c r="I24" s="26">
        <v>62.282609000000001</v>
      </c>
    </row>
    <row r="25" spans="1:9" x14ac:dyDescent="0.2">
      <c r="A25" s="19" t="s">
        <v>863</v>
      </c>
      <c r="B25" s="20">
        <v>219</v>
      </c>
      <c r="C25" s="26">
        <v>0.913242</v>
      </c>
      <c r="D25" s="26">
        <v>0.913242</v>
      </c>
      <c r="E25" s="26">
        <v>1.826484</v>
      </c>
      <c r="F25" s="26">
        <v>65.296803999999995</v>
      </c>
      <c r="G25" s="26">
        <v>31.050228000000001</v>
      </c>
      <c r="H25" s="26">
        <v>1.826484</v>
      </c>
      <c r="I25" s="26">
        <v>67.123288000000002</v>
      </c>
    </row>
    <row r="26" spans="1:9" x14ac:dyDescent="0.2">
      <c r="A26" s="18" t="s">
        <v>864</v>
      </c>
      <c r="B26" s="17">
        <v>208</v>
      </c>
      <c r="C26" s="25">
        <v>1.4423079999999999</v>
      </c>
      <c r="D26" s="25">
        <v>4.3269229999999999</v>
      </c>
      <c r="E26" s="25">
        <v>9.6153849999999998</v>
      </c>
      <c r="F26" s="25">
        <v>69.230768999999995</v>
      </c>
      <c r="G26" s="25">
        <v>15.384615</v>
      </c>
      <c r="H26" s="25">
        <v>5.7692310000000004</v>
      </c>
      <c r="I26" s="25">
        <v>78.846153999999999</v>
      </c>
    </row>
    <row r="27" spans="1:9" x14ac:dyDescent="0.2">
      <c r="A27" s="19" t="s">
        <v>852</v>
      </c>
      <c r="B27" s="20">
        <v>220</v>
      </c>
      <c r="C27" s="26">
        <v>1.3636360000000001</v>
      </c>
      <c r="D27" s="26">
        <v>5.4545450000000004</v>
      </c>
      <c r="E27" s="26">
        <v>8.1818179999999998</v>
      </c>
      <c r="F27" s="26">
        <v>60.454545000000003</v>
      </c>
      <c r="G27" s="26">
        <v>24.545455</v>
      </c>
      <c r="H27" s="26">
        <v>6.8181820000000002</v>
      </c>
      <c r="I27" s="26">
        <v>68.636364</v>
      </c>
    </row>
    <row r="28" spans="1:9" x14ac:dyDescent="0.2">
      <c r="A28" s="19" t="s">
        <v>853</v>
      </c>
      <c r="B28" s="20">
        <v>226</v>
      </c>
      <c r="C28" s="26">
        <v>3.0973449999999998</v>
      </c>
      <c r="D28" s="26">
        <v>2.2123889999999999</v>
      </c>
      <c r="E28" s="26">
        <v>7.0796460000000003</v>
      </c>
      <c r="F28" s="26">
        <v>59.292034999999998</v>
      </c>
      <c r="G28" s="26">
        <v>28.318584000000001</v>
      </c>
      <c r="H28" s="26">
        <v>5.3097349999999999</v>
      </c>
      <c r="I28" s="26">
        <v>66.371680999999995</v>
      </c>
    </row>
    <row r="29" spans="1:9" x14ac:dyDescent="0.2">
      <c r="A29" s="19" t="s">
        <v>854</v>
      </c>
      <c r="B29" s="20">
        <v>211</v>
      </c>
      <c r="C29" s="26">
        <v>1.8957349999999999</v>
      </c>
      <c r="D29" s="26">
        <v>1.8957349999999999</v>
      </c>
      <c r="E29" s="26">
        <v>2.8436020000000002</v>
      </c>
      <c r="F29" s="26">
        <v>62.085307999999998</v>
      </c>
      <c r="G29" s="26">
        <v>31.279620999999999</v>
      </c>
      <c r="H29" s="26">
        <v>3.7914690000000002</v>
      </c>
      <c r="I29" s="26">
        <v>64.928910000000002</v>
      </c>
    </row>
    <row r="30" spans="1:9" x14ac:dyDescent="0.2">
      <c r="A30" s="19" t="s">
        <v>855</v>
      </c>
      <c r="B30" s="20">
        <v>134</v>
      </c>
      <c r="C30" s="26">
        <v>0.74626899999999996</v>
      </c>
      <c r="D30" s="26">
        <v>2.9850750000000001</v>
      </c>
      <c r="E30" s="26">
        <v>4.4776119999999997</v>
      </c>
      <c r="F30" s="26">
        <v>59.701492999999999</v>
      </c>
      <c r="G30" s="26">
        <v>32.089551999999998</v>
      </c>
      <c r="H30" s="26">
        <v>3.7313429999999999</v>
      </c>
      <c r="I30" s="26">
        <v>64.179103999999995</v>
      </c>
    </row>
    <row r="31" spans="1:9" x14ac:dyDescent="0.2">
      <c r="A31" s="19" t="s">
        <v>856</v>
      </c>
      <c r="B31" s="20">
        <v>65</v>
      </c>
      <c r="C31" s="26">
        <v>3.0769229999999999</v>
      </c>
      <c r="D31" s="26">
        <v>0</v>
      </c>
      <c r="E31" s="26">
        <v>1.538462</v>
      </c>
      <c r="F31" s="26">
        <v>55.384614999999997</v>
      </c>
      <c r="G31" s="26">
        <v>40</v>
      </c>
      <c r="H31" s="26">
        <v>3.0769229999999999</v>
      </c>
      <c r="I31" s="26">
        <v>56.923076999999999</v>
      </c>
    </row>
    <row r="32" spans="1:9" x14ac:dyDescent="0.2">
      <c r="A32" s="19" t="s">
        <v>857</v>
      </c>
      <c r="B32" s="20">
        <v>25</v>
      </c>
      <c r="C32" s="26">
        <v>0</v>
      </c>
      <c r="D32" s="26">
        <v>0</v>
      </c>
      <c r="E32" s="26">
        <v>0</v>
      </c>
      <c r="F32" s="26">
        <v>68</v>
      </c>
      <c r="G32" s="26">
        <v>32</v>
      </c>
      <c r="H32" s="26">
        <v>0</v>
      </c>
      <c r="I32" s="26">
        <v>68</v>
      </c>
    </row>
    <row r="33" spans="1:9" x14ac:dyDescent="0.2">
      <c r="A33" s="19" t="s">
        <v>858</v>
      </c>
      <c r="B33" s="20">
        <v>3</v>
      </c>
      <c r="C33" s="26">
        <v>0</v>
      </c>
      <c r="D33" s="26">
        <v>0</v>
      </c>
      <c r="E33" s="26">
        <v>0</v>
      </c>
      <c r="F33" s="26">
        <v>100</v>
      </c>
      <c r="G33" s="26">
        <v>0</v>
      </c>
      <c r="H33" s="26">
        <v>0</v>
      </c>
      <c r="I33" s="26">
        <v>100</v>
      </c>
    </row>
    <row r="34" spans="1:9" x14ac:dyDescent="0.2">
      <c r="A34" s="19" t="s">
        <v>859</v>
      </c>
      <c r="B34" s="20">
        <v>446</v>
      </c>
      <c r="C34" s="26">
        <v>2.2421519999999999</v>
      </c>
      <c r="D34" s="26">
        <v>3.8116590000000001</v>
      </c>
      <c r="E34" s="26">
        <v>7.6233180000000003</v>
      </c>
      <c r="F34" s="26">
        <v>59.865470999999999</v>
      </c>
      <c r="G34" s="26">
        <v>26.457398999999999</v>
      </c>
      <c r="H34" s="26">
        <v>6.0538119999999997</v>
      </c>
      <c r="I34" s="26">
        <v>67.488788999999997</v>
      </c>
    </row>
    <row r="35" spans="1:9" x14ac:dyDescent="0.2">
      <c r="A35" s="19" t="s">
        <v>860</v>
      </c>
      <c r="B35" s="20">
        <v>345</v>
      </c>
      <c r="C35" s="26">
        <v>1.4492750000000001</v>
      </c>
      <c r="D35" s="26">
        <v>2.3188409999999999</v>
      </c>
      <c r="E35" s="26">
        <v>3.4782609999999998</v>
      </c>
      <c r="F35" s="26">
        <v>61.159419999999997</v>
      </c>
      <c r="G35" s="26">
        <v>31.594203</v>
      </c>
      <c r="H35" s="26">
        <v>3.768116</v>
      </c>
      <c r="I35" s="26">
        <v>64.637681000000001</v>
      </c>
    </row>
    <row r="36" spans="1:9" x14ac:dyDescent="0.2">
      <c r="A36" s="19" t="s">
        <v>861</v>
      </c>
      <c r="B36" s="20">
        <v>884</v>
      </c>
      <c r="C36" s="26">
        <v>1.9230769999999999</v>
      </c>
      <c r="D36" s="26">
        <v>2.8280539999999998</v>
      </c>
      <c r="E36" s="26">
        <v>5.3167419999999996</v>
      </c>
      <c r="F36" s="26">
        <v>60.407240000000002</v>
      </c>
      <c r="G36" s="26">
        <v>29.524887</v>
      </c>
      <c r="H36" s="26">
        <v>4.751131</v>
      </c>
      <c r="I36" s="26">
        <v>65.723982000000007</v>
      </c>
    </row>
    <row r="37" spans="1:9" x14ac:dyDescent="0.2">
      <c r="A37" s="19" t="s">
        <v>862</v>
      </c>
      <c r="B37" s="20">
        <v>438</v>
      </c>
      <c r="C37" s="26">
        <v>1.598174</v>
      </c>
      <c r="D37" s="26">
        <v>1.826484</v>
      </c>
      <c r="E37" s="26">
        <v>2.9680369999999998</v>
      </c>
      <c r="F37" s="26">
        <v>60.958903999999997</v>
      </c>
      <c r="G37" s="26">
        <v>32.648401999999997</v>
      </c>
      <c r="H37" s="26">
        <v>3.424658</v>
      </c>
      <c r="I37" s="26">
        <v>63.926940999999999</v>
      </c>
    </row>
    <row r="38" spans="1:9" x14ac:dyDescent="0.2">
      <c r="A38" s="19" t="s">
        <v>863</v>
      </c>
      <c r="B38" s="20">
        <v>93</v>
      </c>
      <c r="C38" s="26">
        <v>2.1505380000000001</v>
      </c>
      <c r="D38" s="26">
        <v>0</v>
      </c>
      <c r="E38" s="26">
        <v>1.075269</v>
      </c>
      <c r="F38" s="26">
        <v>60.215054000000002</v>
      </c>
      <c r="G38" s="26">
        <v>36.559139999999999</v>
      </c>
      <c r="H38" s="26">
        <v>2.1505380000000001</v>
      </c>
      <c r="I38" s="26">
        <v>61.290323000000001</v>
      </c>
    </row>
    <row r="39" spans="1:9" x14ac:dyDescent="0.2">
      <c r="A39" s="18" t="s">
        <v>865</v>
      </c>
      <c r="B39" s="17">
        <v>178</v>
      </c>
      <c r="C39" s="25">
        <v>2.808989</v>
      </c>
      <c r="D39" s="25">
        <v>7.8651689999999999</v>
      </c>
      <c r="E39" s="25">
        <v>10.112360000000001</v>
      </c>
      <c r="F39" s="25">
        <v>57.865169000000002</v>
      </c>
      <c r="G39" s="25">
        <v>21.348314999999999</v>
      </c>
      <c r="H39" s="25">
        <v>10.674156999999999</v>
      </c>
      <c r="I39" s="25">
        <v>67.977528000000007</v>
      </c>
    </row>
    <row r="40" spans="1:9" x14ac:dyDescent="0.2">
      <c r="A40" s="19" t="s">
        <v>852</v>
      </c>
      <c r="B40" s="20">
        <v>212</v>
      </c>
      <c r="C40" s="26">
        <v>1.886792</v>
      </c>
      <c r="D40" s="26">
        <v>2.8301889999999998</v>
      </c>
      <c r="E40" s="26">
        <v>7.0754720000000004</v>
      </c>
      <c r="F40" s="26">
        <v>52.830188999999997</v>
      </c>
      <c r="G40" s="26">
        <v>35.377358000000001</v>
      </c>
      <c r="H40" s="26">
        <v>4.7169809999999996</v>
      </c>
      <c r="I40" s="26">
        <v>59.905659999999997</v>
      </c>
    </row>
    <row r="41" spans="1:9" x14ac:dyDescent="0.2">
      <c r="A41" s="19" t="s">
        <v>853</v>
      </c>
      <c r="B41" s="20">
        <v>223</v>
      </c>
      <c r="C41" s="26">
        <v>3.5874440000000001</v>
      </c>
      <c r="D41" s="26">
        <v>3.5874440000000001</v>
      </c>
      <c r="E41" s="26">
        <v>3.1390129999999998</v>
      </c>
      <c r="F41" s="26">
        <v>49.775784999999999</v>
      </c>
      <c r="G41" s="26">
        <v>39.910314</v>
      </c>
      <c r="H41" s="26">
        <v>7.1748880000000002</v>
      </c>
      <c r="I41" s="26">
        <v>52.914797999999998</v>
      </c>
    </row>
    <row r="42" spans="1:9" x14ac:dyDescent="0.2">
      <c r="A42" s="19" t="s">
        <v>854</v>
      </c>
      <c r="B42" s="20">
        <v>216</v>
      </c>
      <c r="C42" s="26">
        <v>0.92592600000000003</v>
      </c>
      <c r="D42" s="26">
        <v>3.7037040000000001</v>
      </c>
      <c r="E42" s="26">
        <v>2.3148149999999998</v>
      </c>
      <c r="F42" s="26">
        <v>55.555556000000003</v>
      </c>
      <c r="G42" s="26">
        <v>37.5</v>
      </c>
      <c r="H42" s="26">
        <v>4.6296299999999997</v>
      </c>
      <c r="I42" s="26">
        <v>57.870370000000001</v>
      </c>
    </row>
    <row r="43" spans="1:9" x14ac:dyDescent="0.2">
      <c r="A43" s="19" t="s">
        <v>855</v>
      </c>
      <c r="B43" s="20">
        <v>140</v>
      </c>
      <c r="C43" s="26">
        <v>0</v>
      </c>
      <c r="D43" s="26">
        <v>2.1428569999999998</v>
      </c>
      <c r="E43" s="26">
        <v>0.71428599999999998</v>
      </c>
      <c r="F43" s="26">
        <v>55</v>
      </c>
      <c r="G43" s="26">
        <v>42.142856999999999</v>
      </c>
      <c r="H43" s="26">
        <v>2.1428569999999998</v>
      </c>
      <c r="I43" s="26">
        <v>55.714286000000001</v>
      </c>
    </row>
    <row r="44" spans="1:9" x14ac:dyDescent="0.2">
      <c r="A44" s="19" t="s">
        <v>856</v>
      </c>
      <c r="B44" s="20">
        <v>72</v>
      </c>
      <c r="C44" s="26">
        <v>0</v>
      </c>
      <c r="D44" s="26">
        <v>2.7777780000000001</v>
      </c>
      <c r="E44" s="26">
        <v>4.1666670000000003</v>
      </c>
      <c r="F44" s="26">
        <v>59.722222000000002</v>
      </c>
      <c r="G44" s="26">
        <v>33.333333000000003</v>
      </c>
      <c r="H44" s="26">
        <v>2.7777780000000001</v>
      </c>
      <c r="I44" s="26">
        <v>63.888888999999999</v>
      </c>
    </row>
    <row r="45" spans="1:9" x14ac:dyDescent="0.2">
      <c r="A45" s="19" t="s">
        <v>857</v>
      </c>
      <c r="B45" s="20">
        <v>46</v>
      </c>
      <c r="C45" s="26">
        <v>0</v>
      </c>
      <c r="D45" s="26">
        <v>0</v>
      </c>
      <c r="E45" s="26">
        <v>0</v>
      </c>
      <c r="F45" s="26">
        <v>82.608695999999995</v>
      </c>
      <c r="G45" s="26">
        <v>17.391304000000002</v>
      </c>
      <c r="H45" s="26">
        <v>0</v>
      </c>
      <c r="I45" s="26">
        <v>82.608695999999995</v>
      </c>
    </row>
    <row r="46" spans="1:9" x14ac:dyDescent="0.2">
      <c r="A46" s="19" t="s">
        <v>858</v>
      </c>
      <c r="B46" s="20">
        <v>8</v>
      </c>
      <c r="C46" s="26">
        <v>0</v>
      </c>
      <c r="D46" s="26">
        <v>0</v>
      </c>
      <c r="E46" s="26">
        <v>0</v>
      </c>
      <c r="F46" s="26">
        <v>75</v>
      </c>
      <c r="G46" s="26">
        <v>25</v>
      </c>
      <c r="H46" s="26">
        <v>0</v>
      </c>
      <c r="I46" s="26">
        <v>75</v>
      </c>
    </row>
    <row r="47" spans="1:9" x14ac:dyDescent="0.2">
      <c r="A47" s="19" t="s">
        <v>859</v>
      </c>
      <c r="B47" s="20">
        <v>435</v>
      </c>
      <c r="C47" s="26">
        <v>2.7586210000000002</v>
      </c>
      <c r="D47" s="26">
        <v>3.218391</v>
      </c>
      <c r="E47" s="26">
        <v>5.0574709999999996</v>
      </c>
      <c r="F47" s="26">
        <v>51.264367999999997</v>
      </c>
      <c r="G47" s="26">
        <v>37.701149000000001</v>
      </c>
      <c r="H47" s="26">
        <v>5.9770110000000001</v>
      </c>
      <c r="I47" s="26">
        <v>56.321838999999997</v>
      </c>
    </row>
    <row r="48" spans="1:9" x14ac:dyDescent="0.2">
      <c r="A48" s="19" t="s">
        <v>860</v>
      </c>
      <c r="B48" s="20">
        <v>356</v>
      </c>
      <c r="C48" s="26">
        <v>0.56179800000000002</v>
      </c>
      <c r="D48" s="26">
        <v>3.0898880000000002</v>
      </c>
      <c r="E48" s="26">
        <v>1.6853929999999999</v>
      </c>
      <c r="F48" s="26">
        <v>55.337079000000003</v>
      </c>
      <c r="G48" s="26">
        <v>39.325842999999999</v>
      </c>
      <c r="H48" s="26">
        <v>3.6516850000000001</v>
      </c>
      <c r="I48" s="26">
        <v>57.022472</v>
      </c>
    </row>
    <row r="49" spans="1:9" x14ac:dyDescent="0.2">
      <c r="A49" s="19" t="s">
        <v>861</v>
      </c>
      <c r="B49" s="20">
        <v>917</v>
      </c>
      <c r="C49" s="26">
        <v>1.526718</v>
      </c>
      <c r="D49" s="26">
        <v>2.9443839999999999</v>
      </c>
      <c r="E49" s="26">
        <v>3.3805890000000001</v>
      </c>
      <c r="F49" s="26">
        <v>55.288986000000001</v>
      </c>
      <c r="G49" s="26">
        <v>36.859324000000001</v>
      </c>
      <c r="H49" s="26">
        <v>4.471101</v>
      </c>
      <c r="I49" s="26">
        <v>58.669575000000002</v>
      </c>
    </row>
    <row r="50" spans="1:9" x14ac:dyDescent="0.2">
      <c r="A50" s="19" t="s">
        <v>862</v>
      </c>
      <c r="B50" s="20">
        <v>482</v>
      </c>
      <c r="C50" s="26">
        <v>0.41493799999999997</v>
      </c>
      <c r="D50" s="26">
        <v>2.697095</v>
      </c>
      <c r="E50" s="26">
        <v>1.8672200000000001</v>
      </c>
      <c r="F50" s="26">
        <v>58.921162000000002</v>
      </c>
      <c r="G50" s="26">
        <v>36.099584999999998</v>
      </c>
      <c r="H50" s="26">
        <v>3.1120329999999998</v>
      </c>
      <c r="I50" s="26">
        <v>60.788381999999999</v>
      </c>
    </row>
    <row r="51" spans="1:9" x14ac:dyDescent="0.2">
      <c r="A51" s="19" t="s">
        <v>863</v>
      </c>
      <c r="B51" s="20">
        <v>126</v>
      </c>
      <c r="C51" s="26">
        <v>0</v>
      </c>
      <c r="D51" s="26">
        <v>1.587302</v>
      </c>
      <c r="E51" s="26">
        <v>2.3809520000000002</v>
      </c>
      <c r="F51" s="26">
        <v>69.047618999999997</v>
      </c>
      <c r="G51" s="26">
        <v>26.984127000000001</v>
      </c>
      <c r="H51" s="26">
        <v>1.587302</v>
      </c>
      <c r="I51" s="26">
        <v>71.428571000000005</v>
      </c>
    </row>
    <row r="52" spans="1:9" x14ac:dyDescent="0.2">
      <c r="A52" s="18" t="s">
        <v>866</v>
      </c>
      <c r="B52" s="18"/>
      <c r="C52" s="18"/>
      <c r="D52" s="18"/>
      <c r="E52" s="18"/>
      <c r="F52" s="18"/>
      <c r="G52" s="18"/>
      <c r="H52" s="18"/>
      <c r="I52" s="18"/>
    </row>
    <row r="53" spans="1:9" x14ac:dyDescent="0.2">
      <c r="A53" s="19" t="s">
        <v>130</v>
      </c>
      <c r="B53" s="20">
        <v>151</v>
      </c>
      <c r="C53" s="26">
        <v>1.986755</v>
      </c>
      <c r="D53" s="26">
        <v>3.9735100000000001</v>
      </c>
      <c r="E53" s="26">
        <v>5.2980130000000001</v>
      </c>
      <c r="F53" s="26">
        <v>64.900661999999997</v>
      </c>
      <c r="G53" s="26">
        <v>23.841059999999999</v>
      </c>
      <c r="H53" s="26">
        <v>5.9602649999999997</v>
      </c>
      <c r="I53" s="26">
        <v>70.198674999999994</v>
      </c>
    </row>
    <row r="54" spans="1:9" x14ac:dyDescent="0.2">
      <c r="A54" s="19" t="s">
        <v>131</v>
      </c>
      <c r="B54" s="20">
        <v>1446</v>
      </c>
      <c r="C54" s="26">
        <v>2.0055329999999998</v>
      </c>
      <c r="D54" s="26">
        <v>4.0110650000000003</v>
      </c>
      <c r="E54" s="26">
        <v>6.0165980000000001</v>
      </c>
      <c r="F54" s="26">
        <v>59.820194000000001</v>
      </c>
      <c r="G54" s="26">
        <v>28.146611</v>
      </c>
      <c r="H54" s="26">
        <v>6.0165980000000001</v>
      </c>
      <c r="I54" s="26">
        <v>65.836791000000005</v>
      </c>
    </row>
    <row r="55" spans="1:9" x14ac:dyDescent="0.2">
      <c r="A55" s="19" t="s">
        <v>392</v>
      </c>
      <c r="B55" s="20">
        <v>150</v>
      </c>
      <c r="C55" s="26">
        <v>2.6666669999999999</v>
      </c>
      <c r="D55" s="26">
        <v>2.6666669999999999</v>
      </c>
      <c r="E55" s="26">
        <v>5.3333329999999997</v>
      </c>
      <c r="F55" s="26">
        <v>62</v>
      </c>
      <c r="G55" s="26">
        <v>27.333333</v>
      </c>
      <c r="H55" s="26">
        <v>5.3333329999999997</v>
      </c>
      <c r="I55" s="26">
        <v>67.333332999999996</v>
      </c>
    </row>
    <row r="56" spans="1:9" x14ac:dyDescent="0.2">
      <c r="A56" s="19" t="s">
        <v>132</v>
      </c>
      <c r="B56" s="20">
        <v>372</v>
      </c>
      <c r="C56" s="26">
        <v>0.80645199999999995</v>
      </c>
      <c r="D56" s="26">
        <v>1.8817200000000001</v>
      </c>
      <c r="E56" s="26">
        <v>3.7634409999999998</v>
      </c>
      <c r="F56" s="26">
        <v>60.752687999999999</v>
      </c>
      <c r="G56" s="26">
        <v>32.795698999999999</v>
      </c>
      <c r="H56" s="26">
        <v>2.6881719999999998</v>
      </c>
      <c r="I56" s="26">
        <v>64.516129000000006</v>
      </c>
    </row>
    <row r="57" spans="1:9" x14ac:dyDescent="0.2">
      <c r="A57" s="19" t="s">
        <v>867</v>
      </c>
      <c r="B57" s="20">
        <v>69</v>
      </c>
      <c r="C57" s="26">
        <v>0</v>
      </c>
      <c r="D57" s="26">
        <v>0</v>
      </c>
      <c r="E57" s="26">
        <v>0</v>
      </c>
      <c r="F57" s="26">
        <v>8.6956520000000008</v>
      </c>
      <c r="G57" s="26">
        <v>91.304348000000005</v>
      </c>
      <c r="H57" s="26">
        <v>0</v>
      </c>
      <c r="I57" s="26">
        <v>8.6956520000000008</v>
      </c>
    </row>
    <row r="58" spans="1:9" x14ac:dyDescent="0.2">
      <c r="A58" s="18" t="s">
        <v>133</v>
      </c>
      <c r="B58" s="17">
        <v>92</v>
      </c>
      <c r="C58" s="25">
        <v>0</v>
      </c>
      <c r="D58" s="25">
        <v>2.1739130000000002</v>
      </c>
      <c r="E58" s="25">
        <v>7.6086960000000001</v>
      </c>
      <c r="F58" s="25">
        <v>70.652174000000002</v>
      </c>
      <c r="G58" s="25">
        <v>19.565217000000001</v>
      </c>
      <c r="H58" s="25">
        <v>2.1739130000000002</v>
      </c>
      <c r="I58" s="25">
        <v>78.260869999999997</v>
      </c>
    </row>
    <row r="59" spans="1:9" x14ac:dyDescent="0.2">
      <c r="A59" s="19" t="s">
        <v>134</v>
      </c>
      <c r="B59" s="20">
        <v>813</v>
      </c>
      <c r="C59" s="26">
        <v>1.845018</v>
      </c>
      <c r="D59" s="26">
        <v>3.4440339999999998</v>
      </c>
      <c r="E59" s="26">
        <v>6.8880689999999998</v>
      </c>
      <c r="F59" s="26">
        <v>62.97663</v>
      </c>
      <c r="G59" s="26">
        <v>24.846247999999999</v>
      </c>
      <c r="H59" s="26">
        <v>5.289053</v>
      </c>
      <c r="I59" s="26">
        <v>69.864699000000002</v>
      </c>
    </row>
    <row r="60" spans="1:9" x14ac:dyDescent="0.2">
      <c r="A60" s="19" t="s">
        <v>393</v>
      </c>
      <c r="B60" s="20">
        <v>65</v>
      </c>
      <c r="C60" s="26">
        <v>4.6153849999999998</v>
      </c>
      <c r="D60" s="26">
        <v>3.0769229999999999</v>
      </c>
      <c r="E60" s="26">
        <v>1.538462</v>
      </c>
      <c r="F60" s="26">
        <v>70.769231000000005</v>
      </c>
      <c r="G60" s="26">
        <v>20</v>
      </c>
      <c r="H60" s="26">
        <v>7.6923079999999997</v>
      </c>
      <c r="I60" s="26">
        <v>72.307692000000003</v>
      </c>
    </row>
    <row r="61" spans="1:9" x14ac:dyDescent="0.2">
      <c r="A61" s="19" t="s">
        <v>135</v>
      </c>
      <c r="B61" s="20">
        <v>83</v>
      </c>
      <c r="C61" s="26">
        <v>2.4096389999999999</v>
      </c>
      <c r="D61" s="26">
        <v>2.4096389999999999</v>
      </c>
      <c r="E61" s="26">
        <v>3.6144579999999999</v>
      </c>
      <c r="F61" s="26">
        <v>62.650601999999999</v>
      </c>
      <c r="G61" s="26">
        <v>28.915662999999999</v>
      </c>
      <c r="H61" s="26">
        <v>4.8192769999999996</v>
      </c>
      <c r="I61" s="26">
        <v>66.265060000000005</v>
      </c>
    </row>
    <row r="62" spans="1:9" x14ac:dyDescent="0.2">
      <c r="A62" s="19" t="s">
        <v>868</v>
      </c>
      <c r="B62" s="20">
        <v>39</v>
      </c>
      <c r="C62" s="26">
        <v>0</v>
      </c>
      <c r="D62" s="26">
        <v>0</v>
      </c>
      <c r="E62" s="26">
        <v>0</v>
      </c>
      <c r="F62" s="26">
        <v>7.6923079999999997</v>
      </c>
      <c r="G62" s="26">
        <v>92.307692000000003</v>
      </c>
      <c r="H62" s="26">
        <v>0</v>
      </c>
      <c r="I62" s="26">
        <v>7.6923079999999997</v>
      </c>
    </row>
    <row r="63" spans="1:9" x14ac:dyDescent="0.2">
      <c r="A63" s="18" t="s">
        <v>136</v>
      </c>
      <c r="B63" s="17">
        <v>59</v>
      </c>
      <c r="C63" s="25">
        <v>5.084746</v>
      </c>
      <c r="D63" s="25">
        <v>6.7796609999999999</v>
      </c>
      <c r="E63" s="25">
        <v>1.6949149999999999</v>
      </c>
      <c r="F63" s="25">
        <v>55.932203000000001</v>
      </c>
      <c r="G63" s="25">
        <v>30.508475000000001</v>
      </c>
      <c r="H63" s="25">
        <v>11.864407</v>
      </c>
      <c r="I63" s="25">
        <v>57.627119</v>
      </c>
    </row>
    <row r="64" spans="1:9" x14ac:dyDescent="0.2">
      <c r="A64" s="19" t="s">
        <v>134</v>
      </c>
      <c r="B64" s="20">
        <v>632</v>
      </c>
      <c r="C64" s="26">
        <v>2.2151900000000002</v>
      </c>
      <c r="D64" s="26">
        <v>4.7468349999999999</v>
      </c>
      <c r="E64" s="26">
        <v>4.7468349999999999</v>
      </c>
      <c r="F64" s="26">
        <v>55.854430000000001</v>
      </c>
      <c r="G64" s="26">
        <v>32.436709</v>
      </c>
      <c r="H64" s="26">
        <v>6.9620249999999997</v>
      </c>
      <c r="I64" s="26">
        <v>60.601266000000003</v>
      </c>
    </row>
    <row r="65" spans="1:9" x14ac:dyDescent="0.2">
      <c r="A65" s="19" t="s">
        <v>393</v>
      </c>
      <c r="B65" s="20">
        <v>85</v>
      </c>
      <c r="C65" s="26">
        <v>1.176471</v>
      </c>
      <c r="D65" s="26">
        <v>2.3529409999999999</v>
      </c>
      <c r="E65" s="26">
        <v>8.2352939999999997</v>
      </c>
      <c r="F65" s="26">
        <v>55.294117999999997</v>
      </c>
      <c r="G65" s="26">
        <v>32.941175999999999</v>
      </c>
      <c r="H65" s="26">
        <v>3.5294120000000002</v>
      </c>
      <c r="I65" s="26">
        <v>63.529412000000001</v>
      </c>
    </row>
    <row r="66" spans="1:9" x14ac:dyDescent="0.2">
      <c r="A66" s="19" t="s">
        <v>135</v>
      </c>
      <c r="B66" s="20">
        <v>289</v>
      </c>
      <c r="C66" s="26">
        <v>0.34602100000000002</v>
      </c>
      <c r="D66" s="26">
        <v>1.7301040000000001</v>
      </c>
      <c r="E66" s="26">
        <v>3.8062279999999999</v>
      </c>
      <c r="F66" s="26">
        <v>60.207611999999997</v>
      </c>
      <c r="G66" s="26">
        <v>33.910035000000001</v>
      </c>
      <c r="H66" s="26">
        <v>2.0761250000000002</v>
      </c>
      <c r="I66" s="26">
        <v>64.013840999999999</v>
      </c>
    </row>
    <row r="67" spans="1:9" x14ac:dyDescent="0.2">
      <c r="A67" s="19" t="s">
        <v>868</v>
      </c>
      <c r="B67" s="20">
        <v>30</v>
      </c>
      <c r="C67" s="26">
        <v>0</v>
      </c>
      <c r="D67" s="26">
        <v>0</v>
      </c>
      <c r="E67" s="26">
        <v>0</v>
      </c>
      <c r="F67" s="26">
        <v>10</v>
      </c>
      <c r="G67" s="26">
        <v>90</v>
      </c>
      <c r="H67" s="26">
        <v>0</v>
      </c>
      <c r="I67" s="26">
        <v>10</v>
      </c>
    </row>
    <row r="68" spans="1:9" x14ac:dyDescent="0.2">
      <c r="A68" s="18" t="s">
        <v>869</v>
      </c>
      <c r="B68" s="18"/>
      <c r="C68" s="18"/>
      <c r="D68" s="18"/>
      <c r="E68" s="18"/>
      <c r="F68" s="18"/>
      <c r="G68" s="18"/>
      <c r="H68" s="18"/>
      <c r="I68" s="18"/>
    </row>
    <row r="69" spans="1:9" x14ac:dyDescent="0.2">
      <c r="A69" s="19" t="s">
        <v>870</v>
      </c>
      <c r="B69" s="20">
        <v>366</v>
      </c>
      <c r="C69" s="26">
        <v>1.6393439999999999</v>
      </c>
      <c r="D69" s="26">
        <v>3.8251369999999998</v>
      </c>
      <c r="E69" s="26">
        <v>4.3715849999999996</v>
      </c>
      <c r="F69" s="26">
        <v>59.836066000000002</v>
      </c>
      <c r="G69" s="26">
        <v>30.327869</v>
      </c>
      <c r="H69" s="26">
        <v>5.4644810000000001</v>
      </c>
      <c r="I69" s="26">
        <v>64.207650000000001</v>
      </c>
    </row>
    <row r="70" spans="1:9" x14ac:dyDescent="0.2">
      <c r="A70" s="19" t="s">
        <v>871</v>
      </c>
      <c r="B70" s="20">
        <v>1212</v>
      </c>
      <c r="C70" s="26">
        <v>2.1452149999999999</v>
      </c>
      <c r="D70" s="26">
        <v>4.3729370000000003</v>
      </c>
      <c r="E70" s="26">
        <v>5.7755780000000003</v>
      </c>
      <c r="F70" s="26">
        <v>60.396039999999999</v>
      </c>
      <c r="G70" s="26">
        <v>27.310231000000002</v>
      </c>
      <c r="H70" s="26">
        <v>6.5181519999999997</v>
      </c>
      <c r="I70" s="26">
        <v>66.171616999999998</v>
      </c>
    </row>
    <row r="71" spans="1:9" x14ac:dyDescent="0.2">
      <c r="A71" s="19" t="s">
        <v>137</v>
      </c>
      <c r="B71" s="20">
        <v>112</v>
      </c>
      <c r="C71" s="26">
        <v>0.89285700000000001</v>
      </c>
      <c r="D71" s="26">
        <v>3.5714290000000002</v>
      </c>
      <c r="E71" s="26">
        <v>7.1428570000000002</v>
      </c>
      <c r="F71" s="26">
        <v>66.964286000000001</v>
      </c>
      <c r="G71" s="26">
        <v>21.428571000000002</v>
      </c>
      <c r="H71" s="26">
        <v>4.4642860000000004</v>
      </c>
      <c r="I71" s="26">
        <v>74.107142999999994</v>
      </c>
    </row>
    <row r="72" spans="1:9" x14ac:dyDescent="0.2">
      <c r="A72" s="19" t="s">
        <v>138</v>
      </c>
      <c r="B72" s="20">
        <v>673</v>
      </c>
      <c r="C72" s="26">
        <v>1.485884</v>
      </c>
      <c r="D72" s="26">
        <v>3.1203569999999998</v>
      </c>
      <c r="E72" s="26">
        <v>6.0921250000000002</v>
      </c>
      <c r="F72" s="26">
        <v>62.852896999999999</v>
      </c>
      <c r="G72" s="26">
        <v>26.448737000000001</v>
      </c>
      <c r="H72" s="26">
        <v>4.6062409999999998</v>
      </c>
      <c r="I72" s="26">
        <v>68.945021999999994</v>
      </c>
    </row>
    <row r="73" spans="1:9" x14ac:dyDescent="0.2">
      <c r="A73" s="19" t="s">
        <v>872</v>
      </c>
      <c r="B73" s="20">
        <v>75</v>
      </c>
      <c r="C73" s="26">
        <v>1.3333330000000001</v>
      </c>
      <c r="D73" s="26">
        <v>2.6666669999999999</v>
      </c>
      <c r="E73" s="26">
        <v>2.6666669999999999</v>
      </c>
      <c r="F73" s="26">
        <v>74.666667000000004</v>
      </c>
      <c r="G73" s="26">
        <v>18.666667</v>
      </c>
      <c r="H73" s="26">
        <v>4</v>
      </c>
      <c r="I73" s="26">
        <v>77.333332999999996</v>
      </c>
    </row>
    <row r="74" spans="1:9" x14ac:dyDescent="0.2">
      <c r="A74" s="19" t="s">
        <v>873</v>
      </c>
      <c r="B74" s="20">
        <v>178</v>
      </c>
      <c r="C74" s="26">
        <v>1.123596</v>
      </c>
      <c r="D74" s="26">
        <v>1.6853929999999999</v>
      </c>
      <c r="E74" s="26">
        <v>2.808989</v>
      </c>
      <c r="F74" s="26">
        <v>34.831460999999997</v>
      </c>
      <c r="G74" s="26">
        <v>59.550561999999999</v>
      </c>
      <c r="H74" s="26">
        <v>2.808989</v>
      </c>
      <c r="I74" s="26">
        <v>37.640448999999997</v>
      </c>
    </row>
    <row r="75" spans="1:9" x14ac:dyDescent="0.2">
      <c r="A75" s="19" t="s">
        <v>1441</v>
      </c>
      <c r="B75" s="20">
        <v>1644</v>
      </c>
      <c r="C75" s="26">
        <v>1.885645</v>
      </c>
      <c r="D75" s="26">
        <v>3.527981</v>
      </c>
      <c r="E75" s="26">
        <v>5.8394159999999999</v>
      </c>
      <c r="F75" s="26">
        <v>61.253041000000003</v>
      </c>
      <c r="G75" s="26">
        <v>27.493917</v>
      </c>
      <c r="H75" s="26">
        <v>5.4136249999999997</v>
      </c>
      <c r="I75" s="26">
        <v>67.092456999999996</v>
      </c>
    </row>
    <row r="76" spans="1:9" x14ac:dyDescent="0.2">
      <c r="A76" s="18" t="s">
        <v>874</v>
      </c>
      <c r="B76" s="18"/>
      <c r="C76" s="18"/>
      <c r="D76" s="18"/>
      <c r="E76" s="18"/>
      <c r="F76" s="18"/>
      <c r="G76" s="18"/>
      <c r="H76" s="18"/>
      <c r="I76" s="18"/>
    </row>
    <row r="77" spans="1:9" x14ac:dyDescent="0.2">
      <c r="A77" s="21" t="s">
        <v>875</v>
      </c>
      <c r="B77" s="34">
        <v>366</v>
      </c>
      <c r="C77" s="30">
        <v>1.6393439999999999</v>
      </c>
      <c r="D77" s="30">
        <v>3.8251369999999998</v>
      </c>
      <c r="E77" s="30">
        <v>4.3715849999999996</v>
      </c>
      <c r="F77" s="30">
        <v>59.836066000000002</v>
      </c>
      <c r="G77" s="30">
        <v>30.327869</v>
      </c>
      <c r="H77" s="30">
        <v>5.4644810000000001</v>
      </c>
      <c r="I77" s="30">
        <v>64.207650000000001</v>
      </c>
    </row>
    <row r="78" spans="1:9" x14ac:dyDescent="0.2">
      <c r="A78" s="21" t="s">
        <v>876</v>
      </c>
      <c r="B78" s="34">
        <v>954</v>
      </c>
      <c r="C78" s="30">
        <v>1.991614</v>
      </c>
      <c r="D78" s="30">
        <v>3.6687630000000002</v>
      </c>
      <c r="E78" s="30">
        <v>5.031447</v>
      </c>
      <c r="F78" s="30">
        <v>62.054507000000001</v>
      </c>
      <c r="G78" s="30">
        <v>27.253668999999999</v>
      </c>
      <c r="H78" s="30">
        <v>5.6603770000000004</v>
      </c>
      <c r="I78" s="30">
        <v>67.085954000000001</v>
      </c>
    </row>
    <row r="79" spans="1:9" x14ac:dyDescent="0.2">
      <c r="A79" s="19" t="s">
        <v>877</v>
      </c>
      <c r="B79" s="20">
        <v>345</v>
      </c>
      <c r="C79" s="26">
        <v>0.86956500000000003</v>
      </c>
      <c r="D79" s="26">
        <v>3.768116</v>
      </c>
      <c r="E79" s="26">
        <v>6.9565219999999997</v>
      </c>
      <c r="F79" s="26">
        <v>63.188406000000001</v>
      </c>
      <c r="G79" s="26">
        <v>25.217390999999999</v>
      </c>
      <c r="H79" s="26">
        <v>4.6376809999999997</v>
      </c>
      <c r="I79" s="26">
        <v>70.144927999999993</v>
      </c>
    </row>
    <row r="80" spans="1:9" x14ac:dyDescent="0.2">
      <c r="A80" s="19" t="s">
        <v>878</v>
      </c>
      <c r="B80" s="20">
        <v>141</v>
      </c>
      <c r="C80" s="26">
        <v>2.8368790000000002</v>
      </c>
      <c r="D80" s="26">
        <v>3.5460989999999999</v>
      </c>
      <c r="E80" s="26">
        <v>7.801418</v>
      </c>
      <c r="F80" s="26">
        <v>64.539006999999998</v>
      </c>
      <c r="G80" s="26">
        <v>21.276596000000001</v>
      </c>
      <c r="H80" s="26">
        <v>6.3829789999999997</v>
      </c>
      <c r="I80" s="26">
        <v>72.340425999999994</v>
      </c>
    </row>
    <row r="81" spans="1:9" x14ac:dyDescent="0.2">
      <c r="A81" s="19" t="s">
        <v>879</v>
      </c>
      <c r="B81" s="20">
        <v>56</v>
      </c>
      <c r="C81" s="26">
        <v>0</v>
      </c>
      <c r="D81" s="26">
        <v>1.785714</v>
      </c>
      <c r="E81" s="26">
        <v>8.9285709999999998</v>
      </c>
      <c r="F81" s="26">
        <v>64.285713999999999</v>
      </c>
      <c r="G81" s="26">
        <v>25</v>
      </c>
      <c r="H81" s="26">
        <v>1.785714</v>
      </c>
      <c r="I81" s="26">
        <v>73.214286000000001</v>
      </c>
    </row>
    <row r="82" spans="1:9" x14ac:dyDescent="0.2">
      <c r="A82" s="19" t="s">
        <v>880</v>
      </c>
      <c r="B82" s="20">
        <v>48</v>
      </c>
      <c r="C82" s="26">
        <v>2.0833330000000001</v>
      </c>
      <c r="D82" s="26">
        <v>4.1666670000000003</v>
      </c>
      <c r="E82" s="26">
        <v>4.1666670000000003</v>
      </c>
      <c r="F82" s="26">
        <v>43.75</v>
      </c>
      <c r="G82" s="26">
        <v>45.833333000000003</v>
      </c>
      <c r="H82" s="26">
        <v>6.25</v>
      </c>
      <c r="I82" s="26">
        <v>47.916666999999997</v>
      </c>
    </row>
    <row r="83" spans="1:9" x14ac:dyDescent="0.2">
      <c r="A83" s="19" t="s">
        <v>881</v>
      </c>
      <c r="B83" s="20">
        <v>20</v>
      </c>
      <c r="C83" s="26">
        <v>5</v>
      </c>
      <c r="D83" s="26">
        <v>5</v>
      </c>
      <c r="E83" s="26">
        <v>5</v>
      </c>
      <c r="F83" s="26">
        <v>50</v>
      </c>
      <c r="G83" s="26">
        <v>35</v>
      </c>
      <c r="H83" s="26">
        <v>10</v>
      </c>
      <c r="I83" s="26">
        <v>55</v>
      </c>
    </row>
    <row r="84" spans="1:9" x14ac:dyDescent="0.2">
      <c r="A84" s="19" t="s">
        <v>882</v>
      </c>
      <c r="B84" s="20">
        <v>4</v>
      </c>
      <c r="C84" s="26">
        <v>0</v>
      </c>
      <c r="D84" s="26">
        <v>0</v>
      </c>
      <c r="E84" s="26">
        <v>0</v>
      </c>
      <c r="F84" s="26">
        <v>75</v>
      </c>
      <c r="G84" s="26">
        <v>25</v>
      </c>
      <c r="H84" s="26">
        <v>0</v>
      </c>
      <c r="I84" s="26">
        <v>75</v>
      </c>
    </row>
    <row r="85" spans="1:9" x14ac:dyDescent="0.2">
      <c r="A85" s="19" t="s">
        <v>883</v>
      </c>
      <c r="B85" s="20">
        <v>2</v>
      </c>
      <c r="C85" s="26">
        <v>0</v>
      </c>
      <c r="D85" s="26">
        <v>0</v>
      </c>
      <c r="E85" s="26">
        <v>0</v>
      </c>
      <c r="F85" s="26">
        <v>50</v>
      </c>
      <c r="G85" s="26">
        <v>50</v>
      </c>
      <c r="H85" s="26">
        <v>0</v>
      </c>
      <c r="I85" s="26">
        <v>50</v>
      </c>
    </row>
    <row r="86" spans="1:9" x14ac:dyDescent="0.2">
      <c r="A86" s="19" t="s">
        <v>884</v>
      </c>
      <c r="B86" s="20">
        <v>2</v>
      </c>
      <c r="C86" s="26">
        <v>0</v>
      </c>
      <c r="D86" s="26">
        <v>0</v>
      </c>
      <c r="E86" s="26">
        <v>0</v>
      </c>
      <c r="F86" s="26">
        <v>100</v>
      </c>
      <c r="G86" s="26">
        <v>0</v>
      </c>
      <c r="H86" s="26">
        <v>0</v>
      </c>
      <c r="I86" s="26">
        <v>100</v>
      </c>
    </row>
    <row r="87" spans="1:9" x14ac:dyDescent="0.2">
      <c r="A87" s="19" t="s">
        <v>873</v>
      </c>
      <c r="B87" s="20">
        <v>250</v>
      </c>
      <c r="C87" s="26">
        <v>2</v>
      </c>
      <c r="D87" s="26">
        <v>1.6</v>
      </c>
      <c r="E87" s="26">
        <v>4</v>
      </c>
      <c r="F87" s="26">
        <v>38</v>
      </c>
      <c r="G87" s="26">
        <v>54.4</v>
      </c>
      <c r="H87" s="26">
        <v>3.6</v>
      </c>
      <c r="I87" s="26">
        <v>42</v>
      </c>
    </row>
    <row r="88" spans="1:9" x14ac:dyDescent="0.2">
      <c r="A88" s="18" t="s">
        <v>885</v>
      </c>
      <c r="B88" s="18"/>
      <c r="C88" s="18"/>
      <c r="D88" s="18"/>
      <c r="E88" s="18"/>
      <c r="F88" s="18"/>
      <c r="G88" s="18"/>
      <c r="H88" s="18"/>
      <c r="I88" s="18"/>
    </row>
    <row r="89" spans="1:9" x14ac:dyDescent="0.2">
      <c r="A89" s="19" t="s">
        <v>886</v>
      </c>
      <c r="B89" s="20">
        <v>1712</v>
      </c>
      <c r="C89" s="26">
        <v>1.869159</v>
      </c>
      <c r="D89" s="26">
        <v>3.2710279999999998</v>
      </c>
      <c r="E89" s="26">
        <v>5.3154209999999997</v>
      </c>
      <c r="F89" s="26">
        <v>60.747664</v>
      </c>
      <c r="G89" s="26">
        <v>28.796728999999999</v>
      </c>
      <c r="H89" s="26">
        <v>5.1401870000000001</v>
      </c>
      <c r="I89" s="26">
        <v>66.063084000000003</v>
      </c>
    </row>
    <row r="90" spans="1:9" x14ac:dyDescent="0.2">
      <c r="A90" s="19" t="s">
        <v>139</v>
      </c>
      <c r="B90" s="20">
        <v>76</v>
      </c>
      <c r="C90" s="26">
        <v>2.6315789999999999</v>
      </c>
      <c r="D90" s="26">
        <v>3.947368</v>
      </c>
      <c r="E90" s="26">
        <v>10.526316</v>
      </c>
      <c r="F90" s="26">
        <v>55.263157999999997</v>
      </c>
      <c r="G90" s="26">
        <v>27.631578999999999</v>
      </c>
      <c r="H90" s="26">
        <v>6.5789470000000003</v>
      </c>
      <c r="I90" s="26">
        <v>65.789473999999998</v>
      </c>
    </row>
    <row r="91" spans="1:9" x14ac:dyDescent="0.2">
      <c r="A91" s="19" t="s">
        <v>887</v>
      </c>
      <c r="B91" s="20">
        <v>59</v>
      </c>
      <c r="C91" s="26">
        <v>1.6949149999999999</v>
      </c>
      <c r="D91" s="26">
        <v>6.7796609999999999</v>
      </c>
      <c r="E91" s="26">
        <v>10.169492</v>
      </c>
      <c r="F91" s="26">
        <v>54.237287999999999</v>
      </c>
      <c r="G91" s="26">
        <v>27.118644</v>
      </c>
      <c r="H91" s="26">
        <v>8.4745760000000008</v>
      </c>
      <c r="I91" s="26">
        <v>64.406779999999998</v>
      </c>
    </row>
    <row r="92" spans="1:9" x14ac:dyDescent="0.2">
      <c r="A92" s="19" t="s">
        <v>140</v>
      </c>
      <c r="B92" s="20">
        <v>194</v>
      </c>
      <c r="C92" s="26">
        <v>2.0618560000000001</v>
      </c>
      <c r="D92" s="26">
        <v>4.6391749999999998</v>
      </c>
      <c r="E92" s="26">
        <v>4.6391749999999998</v>
      </c>
      <c r="F92" s="26">
        <v>63.917526000000002</v>
      </c>
      <c r="G92" s="26">
        <v>24.742267999999999</v>
      </c>
      <c r="H92" s="26">
        <v>6.7010310000000004</v>
      </c>
      <c r="I92" s="26">
        <v>68.556701000000004</v>
      </c>
    </row>
    <row r="93" spans="1:9" x14ac:dyDescent="0.2">
      <c r="A93" s="19" t="s">
        <v>141</v>
      </c>
      <c r="B93" s="20">
        <v>16</v>
      </c>
      <c r="C93" s="26">
        <v>0</v>
      </c>
      <c r="D93" s="26">
        <v>12.5</v>
      </c>
      <c r="E93" s="26">
        <v>0</v>
      </c>
      <c r="F93" s="26">
        <v>37.5</v>
      </c>
      <c r="G93" s="26">
        <v>50</v>
      </c>
      <c r="H93" s="26">
        <v>12.5</v>
      </c>
      <c r="I93" s="26">
        <v>37.5</v>
      </c>
    </row>
    <row r="94" spans="1:9" x14ac:dyDescent="0.2">
      <c r="A94" s="19" t="s">
        <v>849</v>
      </c>
      <c r="B94" s="20">
        <v>46</v>
      </c>
      <c r="C94" s="26">
        <v>0</v>
      </c>
      <c r="D94" s="26">
        <v>0</v>
      </c>
      <c r="E94" s="26">
        <v>6.5217390000000002</v>
      </c>
      <c r="F94" s="26">
        <v>69.565217000000004</v>
      </c>
      <c r="G94" s="26">
        <v>23.913042999999998</v>
      </c>
      <c r="H94" s="26">
        <v>0</v>
      </c>
      <c r="I94" s="26">
        <v>76.086956999999998</v>
      </c>
    </row>
    <row r="95" spans="1:9" x14ac:dyDescent="0.2">
      <c r="A95" s="19" t="s">
        <v>873</v>
      </c>
      <c r="B95" s="20">
        <v>85</v>
      </c>
      <c r="C95" s="26">
        <v>0</v>
      </c>
      <c r="D95" s="26">
        <v>1.176471</v>
      </c>
      <c r="E95" s="26">
        <v>0</v>
      </c>
      <c r="F95" s="26">
        <v>14.117647</v>
      </c>
      <c r="G95" s="26">
        <v>84.705882000000003</v>
      </c>
      <c r="H95" s="26">
        <v>1.176471</v>
      </c>
      <c r="I95" s="26">
        <v>14.117647</v>
      </c>
    </row>
    <row r="96" spans="1:9" x14ac:dyDescent="0.2">
      <c r="A96" s="18" t="s">
        <v>888</v>
      </c>
      <c r="B96" s="18"/>
      <c r="C96" s="18"/>
      <c r="D96" s="18"/>
      <c r="E96" s="18"/>
      <c r="F96" s="18"/>
      <c r="G96" s="18"/>
      <c r="H96" s="18"/>
      <c r="I96" s="18"/>
    </row>
    <row r="97" spans="1:9" x14ac:dyDescent="0.2">
      <c r="A97" s="19" t="s">
        <v>889</v>
      </c>
      <c r="B97" s="20">
        <v>1212</v>
      </c>
      <c r="C97" s="26">
        <v>2.1452149999999999</v>
      </c>
      <c r="D97" s="26">
        <v>4.125413</v>
      </c>
      <c r="E97" s="26">
        <v>6.5181519999999997</v>
      </c>
      <c r="F97" s="26">
        <v>63.613861</v>
      </c>
      <c r="G97" s="26">
        <v>23.597359999999998</v>
      </c>
      <c r="H97" s="26">
        <v>6.2706270000000002</v>
      </c>
      <c r="I97" s="26">
        <v>70.132013000000001</v>
      </c>
    </row>
    <row r="98" spans="1:9" x14ac:dyDescent="0.2">
      <c r="A98" s="19" t="s">
        <v>890</v>
      </c>
      <c r="B98" s="20">
        <v>24</v>
      </c>
      <c r="C98" s="26">
        <v>4.1666670000000003</v>
      </c>
      <c r="D98" s="26">
        <v>8.3333329999999997</v>
      </c>
      <c r="E98" s="26">
        <v>4.1666670000000003</v>
      </c>
      <c r="F98" s="26">
        <v>58.333333000000003</v>
      </c>
      <c r="G98" s="26">
        <v>25</v>
      </c>
      <c r="H98" s="26">
        <v>12.5</v>
      </c>
      <c r="I98" s="26">
        <v>62.5</v>
      </c>
    </row>
    <row r="99" spans="1:9" x14ac:dyDescent="0.2">
      <c r="A99" s="19" t="s">
        <v>891</v>
      </c>
      <c r="B99" s="20">
        <v>76</v>
      </c>
      <c r="C99" s="26">
        <v>3.947368</v>
      </c>
      <c r="D99" s="26">
        <v>3.947368</v>
      </c>
      <c r="E99" s="26">
        <v>7.8947370000000001</v>
      </c>
      <c r="F99" s="26">
        <v>59.210526000000002</v>
      </c>
      <c r="G99" s="26">
        <v>25</v>
      </c>
      <c r="H99" s="26">
        <v>7.8947370000000001</v>
      </c>
      <c r="I99" s="26">
        <v>67.105262999999994</v>
      </c>
    </row>
    <row r="100" spans="1:9" x14ac:dyDescent="0.2">
      <c r="A100" s="19" t="s">
        <v>892</v>
      </c>
      <c r="B100" s="20">
        <v>43</v>
      </c>
      <c r="C100" s="26">
        <v>0</v>
      </c>
      <c r="D100" s="26">
        <v>4.6511630000000004</v>
      </c>
      <c r="E100" s="26">
        <v>13.953488</v>
      </c>
      <c r="F100" s="26">
        <v>58.139535000000002</v>
      </c>
      <c r="G100" s="26">
        <v>23.255814000000001</v>
      </c>
      <c r="H100" s="26">
        <v>4.6511630000000004</v>
      </c>
      <c r="I100" s="26">
        <v>72.093023000000002</v>
      </c>
    </row>
    <row r="101" spans="1:9" x14ac:dyDescent="0.2">
      <c r="A101" s="19" t="s">
        <v>893</v>
      </c>
      <c r="B101" s="20">
        <v>14</v>
      </c>
      <c r="C101" s="26">
        <v>7.1428570000000002</v>
      </c>
      <c r="D101" s="26">
        <v>0</v>
      </c>
      <c r="E101" s="26">
        <v>7.1428570000000002</v>
      </c>
      <c r="F101" s="26">
        <v>50</v>
      </c>
      <c r="G101" s="26">
        <v>35.714286000000001</v>
      </c>
      <c r="H101" s="26">
        <v>7.1428570000000002</v>
      </c>
      <c r="I101" s="26">
        <v>57.142856999999999</v>
      </c>
    </row>
    <row r="102" spans="1:9" x14ac:dyDescent="0.2">
      <c r="A102" s="19" t="s">
        <v>894</v>
      </c>
      <c r="B102" s="20">
        <v>5</v>
      </c>
      <c r="C102" s="26">
        <v>0</v>
      </c>
      <c r="D102" s="26">
        <v>20</v>
      </c>
      <c r="E102" s="26">
        <v>0</v>
      </c>
      <c r="F102" s="26">
        <v>40</v>
      </c>
      <c r="G102" s="26">
        <v>40</v>
      </c>
      <c r="H102" s="26">
        <v>20</v>
      </c>
      <c r="I102" s="26">
        <v>40</v>
      </c>
    </row>
    <row r="103" spans="1:9" x14ac:dyDescent="0.2">
      <c r="A103" s="19" t="s">
        <v>873</v>
      </c>
      <c r="B103" s="20">
        <v>414</v>
      </c>
      <c r="C103" s="26">
        <v>0.724638</v>
      </c>
      <c r="D103" s="26">
        <v>0.24154600000000001</v>
      </c>
      <c r="E103" s="26">
        <v>1.4492750000000001</v>
      </c>
      <c r="F103" s="26">
        <v>52.657004999999998</v>
      </c>
      <c r="G103" s="26">
        <v>44.927536000000003</v>
      </c>
      <c r="H103" s="26">
        <v>0.96618400000000004</v>
      </c>
      <c r="I103" s="26">
        <v>54.106279999999998</v>
      </c>
    </row>
    <row r="104" spans="1:9" x14ac:dyDescent="0.2">
      <c r="A104" s="18" t="s">
        <v>895</v>
      </c>
      <c r="B104" s="18"/>
      <c r="C104" s="18"/>
      <c r="D104" s="18"/>
      <c r="E104" s="18"/>
      <c r="F104" s="18"/>
      <c r="G104" s="18"/>
      <c r="H104" s="18"/>
      <c r="I104" s="18"/>
    </row>
    <row r="105" spans="1:9" x14ac:dyDescent="0.2">
      <c r="A105" s="19" t="s">
        <v>889</v>
      </c>
      <c r="B105" s="20">
        <v>13</v>
      </c>
      <c r="C105" s="26">
        <v>0</v>
      </c>
      <c r="D105" s="26">
        <v>0</v>
      </c>
      <c r="E105" s="26">
        <v>7.6923079999999997</v>
      </c>
      <c r="F105" s="26">
        <v>61.538462000000003</v>
      </c>
      <c r="G105" s="26">
        <v>30.769231000000001</v>
      </c>
      <c r="H105" s="26">
        <v>0</v>
      </c>
      <c r="I105" s="26">
        <v>69.230768999999995</v>
      </c>
    </row>
    <row r="106" spans="1:9" x14ac:dyDescent="0.2">
      <c r="A106" s="19" t="s">
        <v>890</v>
      </c>
      <c r="B106" s="20">
        <v>89</v>
      </c>
      <c r="C106" s="26">
        <v>0</v>
      </c>
      <c r="D106" s="26">
        <v>7.8651689999999999</v>
      </c>
      <c r="E106" s="26">
        <v>4.4943819999999999</v>
      </c>
      <c r="F106" s="26">
        <v>60.674157000000001</v>
      </c>
      <c r="G106" s="26">
        <v>26.966291999999999</v>
      </c>
      <c r="H106" s="26">
        <v>7.8651689999999999</v>
      </c>
      <c r="I106" s="26">
        <v>65.168538999999996</v>
      </c>
    </row>
    <row r="107" spans="1:9" x14ac:dyDescent="0.2">
      <c r="A107" s="19" t="s">
        <v>891</v>
      </c>
      <c r="B107" s="20">
        <v>143</v>
      </c>
      <c r="C107" s="26">
        <v>2.0979019999999999</v>
      </c>
      <c r="D107" s="26">
        <v>2.7972030000000001</v>
      </c>
      <c r="E107" s="26">
        <v>6.9930070000000004</v>
      </c>
      <c r="F107" s="26">
        <v>62.237761999999996</v>
      </c>
      <c r="G107" s="26">
        <v>25.874126</v>
      </c>
      <c r="H107" s="26">
        <v>4.895105</v>
      </c>
      <c r="I107" s="26">
        <v>69.230768999999995</v>
      </c>
    </row>
    <row r="108" spans="1:9" x14ac:dyDescent="0.2">
      <c r="A108" s="19" t="s">
        <v>892</v>
      </c>
      <c r="B108" s="20">
        <v>27</v>
      </c>
      <c r="C108" s="26">
        <v>7.4074070000000001</v>
      </c>
      <c r="D108" s="26">
        <v>11.111110999999999</v>
      </c>
      <c r="E108" s="26">
        <v>0</v>
      </c>
      <c r="F108" s="26">
        <v>59.259259</v>
      </c>
      <c r="G108" s="26">
        <v>22.222221999999999</v>
      </c>
      <c r="H108" s="26">
        <v>18.518519000000001</v>
      </c>
      <c r="I108" s="26">
        <v>59.259259</v>
      </c>
    </row>
    <row r="109" spans="1:9" x14ac:dyDescent="0.2">
      <c r="A109" s="19" t="s">
        <v>893</v>
      </c>
      <c r="B109" s="20">
        <v>5</v>
      </c>
      <c r="C109" s="26">
        <v>0</v>
      </c>
      <c r="D109" s="26">
        <v>0</v>
      </c>
      <c r="E109" s="26">
        <v>20</v>
      </c>
      <c r="F109" s="26">
        <v>40</v>
      </c>
      <c r="G109" s="26">
        <v>40</v>
      </c>
      <c r="H109" s="26">
        <v>0</v>
      </c>
      <c r="I109" s="26">
        <v>60</v>
      </c>
    </row>
    <row r="110" spans="1:9" x14ac:dyDescent="0.2">
      <c r="A110" s="19" t="s">
        <v>894</v>
      </c>
      <c r="B110" s="20">
        <v>10</v>
      </c>
      <c r="C110" s="26">
        <v>0</v>
      </c>
      <c r="D110" s="26">
        <v>0</v>
      </c>
      <c r="E110" s="26">
        <v>10</v>
      </c>
      <c r="F110" s="26">
        <v>70</v>
      </c>
      <c r="G110" s="26">
        <v>20</v>
      </c>
      <c r="H110" s="26">
        <v>0</v>
      </c>
      <c r="I110" s="26">
        <v>80</v>
      </c>
    </row>
    <row r="111" spans="1:9" x14ac:dyDescent="0.2">
      <c r="A111" s="19" t="s">
        <v>873</v>
      </c>
      <c r="B111" s="20">
        <v>28</v>
      </c>
      <c r="C111" s="26">
        <v>0</v>
      </c>
      <c r="D111" s="26">
        <v>3.5714290000000002</v>
      </c>
      <c r="E111" s="26">
        <v>3.5714290000000002</v>
      </c>
      <c r="F111" s="26">
        <v>64.285713999999999</v>
      </c>
      <c r="G111" s="26">
        <v>28.571428999999998</v>
      </c>
      <c r="H111" s="26">
        <v>3.5714290000000002</v>
      </c>
      <c r="I111" s="26">
        <v>67.857142999999994</v>
      </c>
    </row>
    <row r="112" spans="1:9" x14ac:dyDescent="0.2">
      <c r="A112" s="18" t="s">
        <v>142</v>
      </c>
      <c r="B112" s="18"/>
      <c r="C112" s="18"/>
      <c r="D112" s="18"/>
      <c r="E112" s="18"/>
      <c r="F112" s="18"/>
      <c r="G112" s="18"/>
      <c r="H112" s="18"/>
      <c r="I112" s="18"/>
    </row>
    <row r="113" spans="1:9" x14ac:dyDescent="0.2">
      <c r="A113" s="19" t="s">
        <v>896</v>
      </c>
      <c r="B113" s="20">
        <v>90</v>
      </c>
      <c r="C113" s="26">
        <v>1.111111</v>
      </c>
      <c r="D113" s="26">
        <v>8.8888890000000007</v>
      </c>
      <c r="E113" s="26">
        <v>13.333333</v>
      </c>
      <c r="F113" s="26">
        <v>45.555556000000003</v>
      </c>
      <c r="G113" s="26">
        <v>31.111111000000001</v>
      </c>
      <c r="H113" s="26">
        <v>10</v>
      </c>
      <c r="I113" s="26">
        <v>58.888888999999999</v>
      </c>
    </row>
    <row r="114" spans="1:9" x14ac:dyDescent="0.2">
      <c r="A114" s="19" t="s">
        <v>897</v>
      </c>
      <c r="B114" s="20">
        <v>307</v>
      </c>
      <c r="C114" s="26">
        <v>2.6058629999999998</v>
      </c>
      <c r="D114" s="26">
        <v>4.5602609999999997</v>
      </c>
      <c r="E114" s="26">
        <v>11.726383999999999</v>
      </c>
      <c r="F114" s="26">
        <v>57.003256999999998</v>
      </c>
      <c r="G114" s="26">
        <v>24.104234999999999</v>
      </c>
      <c r="H114" s="26">
        <v>7.1661239999999999</v>
      </c>
      <c r="I114" s="26">
        <v>68.729641999999998</v>
      </c>
    </row>
    <row r="115" spans="1:9" x14ac:dyDescent="0.2">
      <c r="A115" s="19" t="s">
        <v>898</v>
      </c>
      <c r="B115" s="20">
        <v>392</v>
      </c>
      <c r="C115" s="26">
        <v>3.8265310000000001</v>
      </c>
      <c r="D115" s="26">
        <v>6.6326530000000004</v>
      </c>
      <c r="E115" s="26">
        <v>6.6326530000000004</v>
      </c>
      <c r="F115" s="26">
        <v>55.612245000000001</v>
      </c>
      <c r="G115" s="26">
        <v>27.295918</v>
      </c>
      <c r="H115" s="26">
        <v>10.459184</v>
      </c>
      <c r="I115" s="26">
        <v>62.244897999999999</v>
      </c>
    </row>
    <row r="116" spans="1:9" x14ac:dyDescent="0.2">
      <c r="A116" s="19" t="s">
        <v>899</v>
      </c>
      <c r="B116" s="20">
        <v>379</v>
      </c>
      <c r="C116" s="26">
        <v>1.583113</v>
      </c>
      <c r="D116" s="26">
        <v>2.638522</v>
      </c>
      <c r="E116" s="26">
        <v>6.3324540000000002</v>
      </c>
      <c r="F116" s="26">
        <v>53.825857999999997</v>
      </c>
      <c r="G116" s="26">
        <v>35.620052999999999</v>
      </c>
      <c r="H116" s="26">
        <v>4.2216360000000002</v>
      </c>
      <c r="I116" s="26">
        <v>60.158310999999998</v>
      </c>
    </row>
    <row r="117" spans="1:9" x14ac:dyDescent="0.2">
      <c r="A117" s="19" t="s">
        <v>900</v>
      </c>
      <c r="B117" s="20">
        <v>951</v>
      </c>
      <c r="C117" s="26">
        <v>0.94637199999999999</v>
      </c>
      <c r="D117" s="26">
        <v>1.7875920000000001</v>
      </c>
      <c r="E117" s="26">
        <v>1.997897</v>
      </c>
      <c r="F117" s="26">
        <v>68.033648999999997</v>
      </c>
      <c r="G117" s="26">
        <v>27.234490000000001</v>
      </c>
      <c r="H117" s="26">
        <v>2.7339639999999998</v>
      </c>
      <c r="I117" s="26">
        <v>70.031546000000006</v>
      </c>
    </row>
    <row r="118" spans="1:9" x14ac:dyDescent="0.2">
      <c r="A118" s="19" t="s">
        <v>873</v>
      </c>
      <c r="B118" s="20">
        <v>69</v>
      </c>
      <c r="C118" s="26">
        <v>0</v>
      </c>
      <c r="D118" s="26">
        <v>0</v>
      </c>
      <c r="E118" s="26">
        <v>0</v>
      </c>
      <c r="F118" s="26">
        <v>4.3478260000000004</v>
      </c>
      <c r="G118" s="26">
        <v>95.652174000000002</v>
      </c>
      <c r="H118" s="26">
        <v>0</v>
      </c>
      <c r="I118" s="26">
        <v>4.3478260000000004</v>
      </c>
    </row>
    <row r="119" spans="1:9" x14ac:dyDescent="0.2">
      <c r="A119" s="18" t="s">
        <v>143</v>
      </c>
      <c r="B119" s="18"/>
      <c r="C119" s="18"/>
      <c r="D119" s="18"/>
      <c r="E119" s="18"/>
      <c r="F119" s="18"/>
      <c r="G119" s="18"/>
      <c r="H119" s="18"/>
      <c r="I119" s="18"/>
    </row>
    <row r="120" spans="1:9" x14ac:dyDescent="0.2">
      <c r="A120" s="21" t="s">
        <v>901</v>
      </c>
      <c r="B120" s="21"/>
      <c r="C120" s="21"/>
      <c r="D120" s="21"/>
      <c r="E120" s="21"/>
      <c r="F120" s="21"/>
      <c r="G120" s="21"/>
      <c r="H120" s="21"/>
      <c r="I120" s="21"/>
    </row>
    <row r="121" spans="1:9" x14ac:dyDescent="0.2">
      <c r="A121" s="19" t="s">
        <v>902</v>
      </c>
      <c r="B121" s="20">
        <v>546</v>
      </c>
      <c r="C121" s="26">
        <v>2.7472530000000002</v>
      </c>
      <c r="D121" s="26">
        <v>6.593407</v>
      </c>
      <c r="E121" s="26">
        <v>8.9743589999999998</v>
      </c>
      <c r="F121" s="26">
        <v>53.296703000000001</v>
      </c>
      <c r="G121" s="26">
        <v>28.388278</v>
      </c>
      <c r="H121" s="26">
        <v>9.3406590000000005</v>
      </c>
      <c r="I121" s="26">
        <v>62.271062000000001</v>
      </c>
    </row>
    <row r="122" spans="1:9" x14ac:dyDescent="0.2">
      <c r="A122" s="19" t="s">
        <v>903</v>
      </c>
      <c r="B122" s="20">
        <v>531</v>
      </c>
      <c r="C122" s="26">
        <v>0.75329599999999997</v>
      </c>
      <c r="D122" s="26">
        <v>3.9548019999999999</v>
      </c>
      <c r="E122" s="26">
        <v>7.344633</v>
      </c>
      <c r="F122" s="26">
        <v>52.165725000000002</v>
      </c>
      <c r="G122" s="26">
        <v>35.781543999999997</v>
      </c>
      <c r="H122" s="26">
        <v>4.7080979999999997</v>
      </c>
      <c r="I122" s="26">
        <v>59.510357999999997</v>
      </c>
    </row>
    <row r="123" spans="1:9" x14ac:dyDescent="0.2">
      <c r="A123" s="19" t="s">
        <v>904</v>
      </c>
      <c r="B123" s="20">
        <v>205</v>
      </c>
      <c r="C123" s="26">
        <v>1.4634149999999999</v>
      </c>
      <c r="D123" s="26">
        <v>2.9268290000000001</v>
      </c>
      <c r="E123" s="26">
        <v>9.7560979999999997</v>
      </c>
      <c r="F123" s="26">
        <v>62.926828999999998</v>
      </c>
      <c r="G123" s="26">
        <v>22.926829000000001</v>
      </c>
      <c r="H123" s="26">
        <v>4.390244</v>
      </c>
      <c r="I123" s="26">
        <v>72.682927000000007</v>
      </c>
    </row>
    <row r="124" spans="1:9" x14ac:dyDescent="0.2">
      <c r="A124" s="19" t="s">
        <v>905</v>
      </c>
      <c r="B124" s="20">
        <v>762</v>
      </c>
      <c r="C124" s="26">
        <v>1.83727</v>
      </c>
      <c r="D124" s="26">
        <v>1.1811020000000001</v>
      </c>
      <c r="E124" s="26">
        <v>0.78740200000000005</v>
      </c>
      <c r="F124" s="26">
        <v>76.115486000000004</v>
      </c>
      <c r="G124" s="26">
        <v>20.07874</v>
      </c>
      <c r="H124" s="26">
        <v>3.018373</v>
      </c>
      <c r="I124" s="26">
        <v>76.902887000000007</v>
      </c>
    </row>
    <row r="125" spans="1:9" x14ac:dyDescent="0.2">
      <c r="A125" s="19" t="s">
        <v>873</v>
      </c>
      <c r="B125" s="20">
        <v>144</v>
      </c>
      <c r="C125" s="26">
        <v>2.0833330000000001</v>
      </c>
      <c r="D125" s="26">
        <v>2.0833330000000001</v>
      </c>
      <c r="E125" s="26">
        <v>2.0833330000000001</v>
      </c>
      <c r="F125" s="26">
        <v>7.6388889999999998</v>
      </c>
      <c r="G125" s="26">
        <v>86.111110999999994</v>
      </c>
      <c r="H125" s="26">
        <v>4.1666670000000003</v>
      </c>
      <c r="I125" s="26">
        <v>9.7222220000000004</v>
      </c>
    </row>
    <row r="126" spans="1:9" x14ac:dyDescent="0.2">
      <c r="A126" s="18" t="s">
        <v>143</v>
      </c>
      <c r="B126" s="18"/>
      <c r="C126" s="18"/>
      <c r="D126" s="18"/>
      <c r="E126" s="18"/>
      <c r="F126" s="18"/>
      <c r="G126" s="18"/>
      <c r="H126" s="18"/>
      <c r="I126" s="18"/>
    </row>
    <row r="127" spans="1:9" x14ac:dyDescent="0.2">
      <c r="A127" s="21" t="s">
        <v>906</v>
      </c>
      <c r="B127" s="21"/>
      <c r="C127" s="21"/>
      <c r="D127" s="21"/>
      <c r="E127" s="21"/>
      <c r="F127" s="21"/>
      <c r="G127" s="21"/>
      <c r="H127" s="21"/>
      <c r="I127" s="21"/>
    </row>
    <row r="128" spans="1:9" x14ac:dyDescent="0.2">
      <c r="A128" s="19" t="s">
        <v>902</v>
      </c>
      <c r="B128" s="20">
        <v>285</v>
      </c>
      <c r="C128" s="26">
        <v>3.508772</v>
      </c>
      <c r="D128" s="26">
        <v>6.6666670000000003</v>
      </c>
      <c r="E128" s="26">
        <v>13.684210999999999</v>
      </c>
      <c r="F128" s="26">
        <v>52.280701999999998</v>
      </c>
      <c r="G128" s="26">
        <v>23.859649000000001</v>
      </c>
      <c r="H128" s="26">
        <v>10.175439000000001</v>
      </c>
      <c r="I128" s="26">
        <v>65.964911999999998</v>
      </c>
    </row>
    <row r="129" spans="1:9" x14ac:dyDescent="0.2">
      <c r="A129" s="19" t="s">
        <v>903</v>
      </c>
      <c r="B129" s="20">
        <v>217</v>
      </c>
      <c r="C129" s="26">
        <v>1.843318</v>
      </c>
      <c r="D129" s="26">
        <v>5.9907830000000004</v>
      </c>
      <c r="E129" s="26">
        <v>9.6774190000000004</v>
      </c>
      <c r="F129" s="26">
        <v>52.995392000000002</v>
      </c>
      <c r="G129" s="26">
        <v>29.493088</v>
      </c>
      <c r="H129" s="26">
        <v>7.8341010000000004</v>
      </c>
      <c r="I129" s="26">
        <v>62.672811000000003</v>
      </c>
    </row>
    <row r="130" spans="1:9" x14ac:dyDescent="0.2">
      <c r="A130" s="19" t="s">
        <v>904</v>
      </c>
      <c r="B130" s="20">
        <v>142</v>
      </c>
      <c r="C130" s="26">
        <v>1.4084509999999999</v>
      </c>
      <c r="D130" s="26">
        <v>6.3380280000000004</v>
      </c>
      <c r="E130" s="26">
        <v>23.943662</v>
      </c>
      <c r="F130" s="26">
        <v>47.887324</v>
      </c>
      <c r="G130" s="26">
        <v>20.422535</v>
      </c>
      <c r="H130" s="26">
        <v>7.7464789999999999</v>
      </c>
      <c r="I130" s="26">
        <v>71.830985999999996</v>
      </c>
    </row>
    <row r="131" spans="1:9" x14ac:dyDescent="0.2">
      <c r="A131" s="19" t="s">
        <v>905</v>
      </c>
      <c r="B131" s="20">
        <v>1184</v>
      </c>
      <c r="C131" s="26">
        <v>1.6891890000000001</v>
      </c>
      <c r="D131" s="26">
        <v>2.364865</v>
      </c>
      <c r="E131" s="26">
        <v>1.6891890000000001</v>
      </c>
      <c r="F131" s="26">
        <v>79.560811000000001</v>
      </c>
      <c r="G131" s="26">
        <v>14.695945999999999</v>
      </c>
      <c r="H131" s="26">
        <v>4.0540539999999998</v>
      </c>
      <c r="I131" s="26">
        <v>81.25</v>
      </c>
    </row>
    <row r="132" spans="1:9" x14ac:dyDescent="0.2">
      <c r="A132" s="19" t="s">
        <v>873</v>
      </c>
      <c r="B132" s="20">
        <v>360</v>
      </c>
      <c r="C132" s="26">
        <v>0.83333299999999999</v>
      </c>
      <c r="D132" s="26">
        <v>1.6666669999999999</v>
      </c>
      <c r="E132" s="26">
        <v>0.83333299999999999</v>
      </c>
      <c r="F132" s="26">
        <v>3.8888889999999998</v>
      </c>
      <c r="G132" s="26">
        <v>92.777777999999998</v>
      </c>
      <c r="H132" s="26">
        <v>2.5</v>
      </c>
      <c r="I132" s="26">
        <v>4.7222220000000004</v>
      </c>
    </row>
    <row r="133" spans="1:9" x14ac:dyDescent="0.2">
      <c r="A133" s="18" t="s">
        <v>143</v>
      </c>
      <c r="B133" s="18"/>
      <c r="C133" s="18"/>
      <c r="D133" s="18"/>
      <c r="E133" s="18"/>
      <c r="F133" s="18"/>
      <c r="G133" s="18"/>
      <c r="H133" s="18"/>
      <c r="I133" s="18"/>
    </row>
    <row r="134" spans="1:9" x14ac:dyDescent="0.2">
      <c r="A134" s="21" t="s">
        <v>907</v>
      </c>
      <c r="B134" s="21"/>
      <c r="C134" s="21"/>
      <c r="D134" s="21"/>
      <c r="E134" s="21"/>
      <c r="F134" s="21"/>
      <c r="G134" s="21"/>
      <c r="H134" s="21"/>
      <c r="I134" s="21"/>
    </row>
    <row r="135" spans="1:9" x14ac:dyDescent="0.2">
      <c r="A135" s="19" t="s">
        <v>902</v>
      </c>
      <c r="B135" s="20">
        <v>330</v>
      </c>
      <c r="C135" s="26">
        <v>3.9393940000000001</v>
      </c>
      <c r="D135" s="26">
        <v>5.4545450000000004</v>
      </c>
      <c r="E135" s="26">
        <v>9.0909089999999999</v>
      </c>
      <c r="F135" s="26">
        <v>52.727272999999997</v>
      </c>
      <c r="G135" s="26">
        <v>28.787879</v>
      </c>
      <c r="H135" s="26">
        <v>9.3939389999999996</v>
      </c>
      <c r="I135" s="26">
        <v>61.818182</v>
      </c>
    </row>
    <row r="136" spans="1:9" x14ac:dyDescent="0.2">
      <c r="A136" s="19" t="s">
        <v>903</v>
      </c>
      <c r="B136" s="20">
        <v>326</v>
      </c>
      <c r="C136" s="26">
        <v>1.5337419999999999</v>
      </c>
      <c r="D136" s="26">
        <v>6.4417179999999998</v>
      </c>
      <c r="E136" s="26">
        <v>13.803680999999999</v>
      </c>
      <c r="F136" s="26">
        <v>48.159509</v>
      </c>
      <c r="G136" s="26">
        <v>30.061350000000001</v>
      </c>
      <c r="H136" s="26">
        <v>7.97546</v>
      </c>
      <c r="I136" s="26">
        <v>61.963189999999997</v>
      </c>
    </row>
    <row r="137" spans="1:9" x14ac:dyDescent="0.2">
      <c r="A137" s="19" t="s">
        <v>904</v>
      </c>
      <c r="B137" s="20">
        <v>133</v>
      </c>
      <c r="C137" s="26">
        <v>2.2556389999999999</v>
      </c>
      <c r="D137" s="26">
        <v>6.0150379999999997</v>
      </c>
      <c r="E137" s="26">
        <v>15.789474</v>
      </c>
      <c r="F137" s="26">
        <v>51.879699000000002</v>
      </c>
      <c r="G137" s="26">
        <v>24.06015</v>
      </c>
      <c r="H137" s="26">
        <v>8.2706769999999992</v>
      </c>
      <c r="I137" s="26">
        <v>67.669173000000001</v>
      </c>
    </row>
    <row r="138" spans="1:9" x14ac:dyDescent="0.2">
      <c r="A138" s="19" t="s">
        <v>905</v>
      </c>
      <c r="B138" s="20">
        <v>1070</v>
      </c>
      <c r="C138" s="26">
        <v>1.401869</v>
      </c>
      <c r="D138" s="26">
        <v>2.0560749999999999</v>
      </c>
      <c r="E138" s="26">
        <v>1.6822429999999999</v>
      </c>
      <c r="F138" s="26">
        <v>81.775700999999998</v>
      </c>
      <c r="G138" s="26">
        <v>13.084111999999999</v>
      </c>
      <c r="H138" s="26">
        <v>3.4579439999999999</v>
      </c>
      <c r="I138" s="26">
        <v>83.457943999999998</v>
      </c>
    </row>
    <row r="139" spans="1:9" x14ac:dyDescent="0.2">
      <c r="A139" s="19" t="s">
        <v>873</v>
      </c>
      <c r="B139" s="20">
        <v>329</v>
      </c>
      <c r="C139" s="26">
        <v>0.91185400000000005</v>
      </c>
      <c r="D139" s="26">
        <v>1.8237080000000001</v>
      </c>
      <c r="E139" s="26">
        <v>0.91185400000000005</v>
      </c>
      <c r="F139" s="26">
        <v>3.951368</v>
      </c>
      <c r="G139" s="26">
        <v>92.401216000000005</v>
      </c>
      <c r="H139" s="26">
        <v>2.7355619999999998</v>
      </c>
      <c r="I139" s="26">
        <v>4.8632220000000004</v>
      </c>
    </row>
    <row r="140" spans="1:9" x14ac:dyDescent="0.2">
      <c r="A140" s="18" t="s">
        <v>143</v>
      </c>
      <c r="B140" s="18"/>
      <c r="C140" s="18"/>
      <c r="D140" s="18"/>
      <c r="E140" s="18"/>
      <c r="F140" s="18"/>
      <c r="G140" s="18"/>
      <c r="H140" s="18"/>
      <c r="I140" s="18"/>
    </row>
    <row r="141" spans="1:9" x14ac:dyDescent="0.2">
      <c r="A141" s="21" t="s">
        <v>908</v>
      </c>
      <c r="B141" s="21"/>
      <c r="C141" s="21"/>
      <c r="D141" s="21"/>
      <c r="E141" s="21"/>
      <c r="F141" s="21"/>
      <c r="G141" s="21"/>
      <c r="H141" s="21"/>
      <c r="I141" s="21"/>
    </row>
    <row r="142" spans="1:9" x14ac:dyDescent="0.2">
      <c r="A142" s="19" t="s">
        <v>902</v>
      </c>
      <c r="B142" s="20">
        <v>39</v>
      </c>
      <c r="C142" s="26">
        <v>100</v>
      </c>
      <c r="D142" s="26">
        <v>0</v>
      </c>
      <c r="E142" s="26">
        <v>0</v>
      </c>
      <c r="F142" s="26">
        <v>0</v>
      </c>
      <c r="G142" s="26">
        <v>0</v>
      </c>
      <c r="H142" s="26">
        <v>100</v>
      </c>
      <c r="I142" s="26">
        <v>0</v>
      </c>
    </row>
    <row r="143" spans="1:9" x14ac:dyDescent="0.2">
      <c r="A143" s="19" t="s">
        <v>903</v>
      </c>
      <c r="B143" s="20">
        <v>75</v>
      </c>
      <c r="C143" s="26">
        <v>0</v>
      </c>
      <c r="D143" s="26">
        <v>100</v>
      </c>
      <c r="E143" s="26">
        <v>0</v>
      </c>
      <c r="F143" s="26">
        <v>0</v>
      </c>
      <c r="G143" s="26">
        <v>0</v>
      </c>
      <c r="H143" s="26">
        <v>100</v>
      </c>
      <c r="I143" s="26">
        <v>0</v>
      </c>
    </row>
    <row r="144" spans="1:9" x14ac:dyDescent="0.2">
      <c r="A144" s="19" t="s">
        <v>904</v>
      </c>
      <c r="B144" s="20">
        <v>117</v>
      </c>
      <c r="C144" s="26">
        <v>0</v>
      </c>
      <c r="D144" s="26">
        <v>0</v>
      </c>
      <c r="E144" s="26">
        <v>100</v>
      </c>
      <c r="F144" s="26">
        <v>0</v>
      </c>
      <c r="G144" s="26">
        <v>0</v>
      </c>
      <c r="H144" s="26">
        <v>0</v>
      </c>
      <c r="I144" s="26">
        <v>100</v>
      </c>
    </row>
    <row r="145" spans="1:9" x14ac:dyDescent="0.2">
      <c r="A145" s="19" t="s">
        <v>905</v>
      </c>
      <c r="B145" s="20">
        <v>1288</v>
      </c>
      <c r="C145" s="26">
        <v>0</v>
      </c>
      <c r="D145" s="26">
        <v>0</v>
      </c>
      <c r="E145" s="26">
        <v>0</v>
      </c>
      <c r="F145" s="26">
        <v>100</v>
      </c>
      <c r="G145" s="26">
        <v>0</v>
      </c>
      <c r="H145" s="26">
        <v>0</v>
      </c>
      <c r="I145" s="26">
        <v>100</v>
      </c>
    </row>
    <row r="146" spans="1:9" x14ac:dyDescent="0.2">
      <c r="A146" s="19" t="s">
        <v>873</v>
      </c>
      <c r="B146" s="20">
        <v>669</v>
      </c>
      <c r="C146" s="26">
        <v>0</v>
      </c>
      <c r="D146" s="26">
        <v>0</v>
      </c>
      <c r="E146" s="26">
        <v>0</v>
      </c>
      <c r="F146" s="26">
        <v>0</v>
      </c>
      <c r="G146" s="26">
        <v>100</v>
      </c>
      <c r="H146" s="26">
        <v>0</v>
      </c>
      <c r="I146" s="26">
        <v>0</v>
      </c>
    </row>
    <row r="147" spans="1:9" x14ac:dyDescent="0.2">
      <c r="A147" s="18" t="s">
        <v>909</v>
      </c>
      <c r="B147" s="18"/>
      <c r="C147" s="18"/>
      <c r="D147" s="18"/>
      <c r="E147" s="18"/>
      <c r="F147" s="18"/>
      <c r="G147" s="18"/>
      <c r="H147" s="18"/>
      <c r="I147" s="18"/>
    </row>
    <row r="148" spans="1:9" x14ac:dyDescent="0.2">
      <c r="A148" s="19" t="s">
        <v>910</v>
      </c>
      <c r="B148" s="20">
        <v>541</v>
      </c>
      <c r="C148" s="26">
        <v>1.663586</v>
      </c>
      <c r="D148" s="26">
        <v>4.6210719999999998</v>
      </c>
      <c r="E148" s="26">
        <v>6.2846580000000003</v>
      </c>
      <c r="F148" s="26">
        <v>60.073937000000001</v>
      </c>
      <c r="G148" s="26">
        <v>27.356746999999999</v>
      </c>
      <c r="H148" s="26">
        <v>6.2846580000000003</v>
      </c>
      <c r="I148" s="26">
        <v>66.358594999999994</v>
      </c>
    </row>
    <row r="149" spans="1:9" x14ac:dyDescent="0.2">
      <c r="A149" s="19" t="s">
        <v>911</v>
      </c>
      <c r="B149" s="20">
        <v>877</v>
      </c>
      <c r="C149" s="26">
        <v>1.938426</v>
      </c>
      <c r="D149" s="26">
        <v>3.9908779999999999</v>
      </c>
      <c r="E149" s="26">
        <v>5.5872289999999998</v>
      </c>
      <c r="F149" s="26">
        <v>55.872292000000002</v>
      </c>
      <c r="G149" s="26">
        <v>32.611173999999998</v>
      </c>
      <c r="H149" s="26">
        <v>5.9293040000000001</v>
      </c>
      <c r="I149" s="26">
        <v>61.459521000000002</v>
      </c>
    </row>
    <row r="150" spans="1:9" x14ac:dyDescent="0.2">
      <c r="A150" s="19" t="s">
        <v>912</v>
      </c>
      <c r="B150" s="20">
        <v>543</v>
      </c>
      <c r="C150" s="26">
        <v>1.4732970000000001</v>
      </c>
      <c r="D150" s="26">
        <v>1.657459</v>
      </c>
      <c r="E150" s="26">
        <v>4.0515650000000001</v>
      </c>
      <c r="F150" s="26">
        <v>61.510128999999999</v>
      </c>
      <c r="G150" s="26">
        <v>31.307551</v>
      </c>
      <c r="H150" s="26">
        <v>3.1307550000000002</v>
      </c>
      <c r="I150" s="26">
        <v>65.561694000000003</v>
      </c>
    </row>
    <row r="151" spans="1:9" x14ac:dyDescent="0.2">
      <c r="A151" s="19" t="s">
        <v>913</v>
      </c>
      <c r="B151" s="20">
        <v>227</v>
      </c>
      <c r="C151" s="26">
        <v>2.2026430000000001</v>
      </c>
      <c r="D151" s="26">
        <v>2.6431719999999999</v>
      </c>
      <c r="E151" s="26">
        <v>5.2863439999999997</v>
      </c>
      <c r="F151" s="26">
        <v>61.23348</v>
      </c>
      <c r="G151" s="26">
        <v>28.634360999999998</v>
      </c>
      <c r="H151" s="26">
        <v>4.845815</v>
      </c>
      <c r="I151" s="26">
        <v>66.519824</v>
      </c>
    </row>
    <row r="152" spans="1:9" x14ac:dyDescent="0.2">
      <c r="A152" s="18" t="s">
        <v>914</v>
      </c>
      <c r="B152" s="18"/>
      <c r="C152" s="18"/>
      <c r="D152" s="18"/>
      <c r="E152" s="18"/>
      <c r="F152" s="18"/>
      <c r="G152" s="18"/>
      <c r="H152" s="18"/>
      <c r="I152" s="18"/>
    </row>
    <row r="153" spans="1:9" x14ac:dyDescent="0.2">
      <c r="A153" s="19" t="s">
        <v>915</v>
      </c>
      <c r="B153" s="20">
        <v>294</v>
      </c>
      <c r="C153" s="26">
        <v>0.68027199999999999</v>
      </c>
      <c r="D153" s="26">
        <v>3.4013610000000001</v>
      </c>
      <c r="E153" s="26">
        <v>4.4217690000000003</v>
      </c>
      <c r="F153" s="26">
        <v>57.823129000000002</v>
      </c>
      <c r="G153" s="26">
        <v>33.673468999999997</v>
      </c>
      <c r="H153" s="26">
        <v>4.0816330000000001</v>
      </c>
      <c r="I153" s="26">
        <v>62.244897999999999</v>
      </c>
    </row>
    <row r="154" spans="1:9" x14ac:dyDescent="0.2">
      <c r="A154" s="19" t="s">
        <v>916</v>
      </c>
      <c r="B154" s="20">
        <v>664</v>
      </c>
      <c r="C154" s="26">
        <v>1.6566270000000001</v>
      </c>
      <c r="D154" s="26">
        <v>4.2168669999999997</v>
      </c>
      <c r="E154" s="26">
        <v>6.4759039999999999</v>
      </c>
      <c r="F154" s="26">
        <v>54.066265000000001</v>
      </c>
      <c r="G154" s="26">
        <v>33.584336999999998</v>
      </c>
      <c r="H154" s="26">
        <v>5.873494</v>
      </c>
      <c r="I154" s="26">
        <v>60.542169000000001</v>
      </c>
    </row>
    <row r="155" spans="1:9" x14ac:dyDescent="0.2">
      <c r="A155" s="19" t="s">
        <v>917</v>
      </c>
      <c r="B155" s="20">
        <v>421</v>
      </c>
      <c r="C155" s="26">
        <v>2.1377670000000002</v>
      </c>
      <c r="D155" s="26">
        <v>2.6128269999999998</v>
      </c>
      <c r="E155" s="26">
        <v>4.513064</v>
      </c>
      <c r="F155" s="26">
        <v>60.807600999999998</v>
      </c>
      <c r="G155" s="26">
        <v>29.928740999999999</v>
      </c>
      <c r="H155" s="26">
        <v>4.7505940000000004</v>
      </c>
      <c r="I155" s="26">
        <v>65.320665000000005</v>
      </c>
    </row>
    <row r="156" spans="1:9" x14ac:dyDescent="0.2">
      <c r="A156" s="19" t="s">
        <v>918</v>
      </c>
      <c r="B156" s="20">
        <v>358</v>
      </c>
      <c r="C156" s="26">
        <v>2.5139659999999999</v>
      </c>
      <c r="D156" s="26">
        <v>4.1899439999999997</v>
      </c>
      <c r="E156" s="26">
        <v>5.027933</v>
      </c>
      <c r="F156" s="26">
        <v>61.173183999999999</v>
      </c>
      <c r="G156" s="26">
        <v>27.094971999999999</v>
      </c>
      <c r="H156" s="26">
        <v>6.7039109999999997</v>
      </c>
      <c r="I156" s="26">
        <v>66.201116999999996</v>
      </c>
    </row>
    <row r="157" spans="1:9" x14ac:dyDescent="0.2">
      <c r="A157" s="19" t="s">
        <v>919</v>
      </c>
      <c r="B157" s="20">
        <v>217</v>
      </c>
      <c r="C157" s="26">
        <v>1.843318</v>
      </c>
      <c r="D157" s="26">
        <v>1.843318</v>
      </c>
      <c r="E157" s="26">
        <v>5.529954</v>
      </c>
      <c r="F157" s="26">
        <v>62.672811000000003</v>
      </c>
      <c r="G157" s="26">
        <v>28.110599000000001</v>
      </c>
      <c r="H157" s="26">
        <v>3.686636</v>
      </c>
      <c r="I157" s="26">
        <v>68.202764999999999</v>
      </c>
    </row>
    <row r="158" spans="1:9" x14ac:dyDescent="0.2">
      <c r="A158" s="22" t="s">
        <v>920</v>
      </c>
      <c r="B158" s="23">
        <v>234</v>
      </c>
      <c r="C158" s="27">
        <v>1.7094020000000001</v>
      </c>
      <c r="D158" s="27">
        <v>2.9914529999999999</v>
      </c>
      <c r="E158" s="27">
        <v>5.1282050000000003</v>
      </c>
      <c r="F158" s="27">
        <v>63.247863000000002</v>
      </c>
      <c r="G158" s="27">
        <v>26.923076999999999</v>
      </c>
      <c r="H158" s="27">
        <v>4.7008549999999998</v>
      </c>
      <c r="I158" s="27">
        <v>68.376068000000004</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7104D-1FA5-4D6F-B621-71E5F84868EC}">
  <dimension ref="A1:I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HYPERLINK("#'目次'!B20","[14]")</f>
        <v>[14]</v>
      </c>
      <c r="B2" s="24" t="s">
        <v>352</v>
      </c>
    </row>
    <row r="3" spans="1:9" x14ac:dyDescent="0.2">
      <c r="A3" s="9" t="s">
        <v>126</v>
      </c>
      <c r="B3" s="12" t="s">
        <v>164</v>
      </c>
    </row>
    <row r="4" spans="1:9" x14ac:dyDescent="0.2">
      <c r="A4" s="9" t="s">
        <v>126</v>
      </c>
      <c r="B4" s="12" t="s">
        <v>128</v>
      </c>
    </row>
    <row r="5" spans="1:9" x14ac:dyDescent="0.2">
      <c r="A5" s="9" t="s">
        <v>126</v>
      </c>
      <c r="B5" s="12" t="s">
        <v>165</v>
      </c>
    </row>
    <row r="6" spans="1:9" x14ac:dyDescent="0.2">
      <c r="A6" s="9" t="s">
        <v>126</v>
      </c>
      <c r="B6" s="12" t="s">
        <v>166</v>
      </c>
    </row>
    <row r="7" spans="1:9" s="15" customFormat="1" ht="37.5" x14ac:dyDescent="0.2">
      <c r="A7" s="13" t="s">
        <v>126</v>
      </c>
      <c r="B7" s="14" t="s">
        <v>752</v>
      </c>
      <c r="C7" s="14" t="s">
        <v>927</v>
      </c>
      <c r="D7" s="14" t="s">
        <v>928</v>
      </c>
      <c r="E7" s="14" t="s">
        <v>929</v>
      </c>
      <c r="F7" s="14" t="s">
        <v>930</v>
      </c>
      <c r="G7" s="14" t="s">
        <v>783</v>
      </c>
      <c r="H7" s="14" t="s">
        <v>931</v>
      </c>
      <c r="I7" s="14" t="s">
        <v>932</v>
      </c>
    </row>
    <row r="8" spans="1:9" x14ac:dyDescent="0.2">
      <c r="A8" s="16" t="s">
        <v>756</v>
      </c>
      <c r="B8" s="17">
        <v>2188</v>
      </c>
      <c r="C8" s="25">
        <v>33.226691000000002</v>
      </c>
      <c r="D8" s="25">
        <v>41.544789999999999</v>
      </c>
      <c r="E8" s="25">
        <v>19.104205</v>
      </c>
      <c r="F8" s="25">
        <v>4.1133459999999999</v>
      </c>
      <c r="G8" s="25">
        <v>2.0109689999999998</v>
      </c>
      <c r="H8" s="25">
        <v>74.771480999999994</v>
      </c>
      <c r="I8" s="25">
        <v>23.217549999999999</v>
      </c>
    </row>
    <row r="9" spans="1:9" x14ac:dyDescent="0.2">
      <c r="A9" s="18" t="s">
        <v>757</v>
      </c>
      <c r="B9" s="18"/>
      <c r="C9" s="18"/>
      <c r="D9" s="18"/>
      <c r="E9" s="18"/>
      <c r="F9" s="18"/>
      <c r="G9" s="18"/>
      <c r="H9" s="18"/>
      <c r="I9" s="18"/>
    </row>
    <row r="10" spans="1:9" x14ac:dyDescent="0.2">
      <c r="A10" s="19" t="s">
        <v>758</v>
      </c>
      <c r="B10" s="20">
        <v>1092</v>
      </c>
      <c r="C10" s="26">
        <v>32.326006999999997</v>
      </c>
      <c r="D10" s="26">
        <v>41.391941000000003</v>
      </c>
      <c r="E10" s="26">
        <v>19.322344000000001</v>
      </c>
      <c r="F10" s="26">
        <v>4.3956039999999996</v>
      </c>
      <c r="G10" s="26">
        <v>2.5641029999999998</v>
      </c>
      <c r="H10" s="26">
        <v>73.717949000000004</v>
      </c>
      <c r="I10" s="26">
        <v>23.717949000000001</v>
      </c>
    </row>
    <row r="11" spans="1:9" x14ac:dyDescent="0.2">
      <c r="A11" s="19" t="s">
        <v>759</v>
      </c>
      <c r="B11" s="20">
        <v>1095</v>
      </c>
      <c r="C11" s="26">
        <v>34.155251</v>
      </c>
      <c r="D11" s="26">
        <v>41.643836</v>
      </c>
      <c r="E11" s="26">
        <v>18.904109999999999</v>
      </c>
      <c r="F11" s="26">
        <v>3.8356159999999999</v>
      </c>
      <c r="G11" s="26">
        <v>1.461187</v>
      </c>
      <c r="H11" s="26">
        <v>75.799087</v>
      </c>
      <c r="I11" s="26">
        <v>22.739726000000001</v>
      </c>
    </row>
    <row r="12" spans="1:9" x14ac:dyDescent="0.2">
      <c r="A12" s="19" t="s">
        <v>755</v>
      </c>
      <c r="B12" s="20">
        <v>1</v>
      </c>
      <c r="C12" s="26">
        <v>0</v>
      </c>
      <c r="D12" s="26">
        <v>100</v>
      </c>
      <c r="E12" s="26">
        <v>0</v>
      </c>
      <c r="F12" s="26">
        <v>0</v>
      </c>
      <c r="G12" s="26">
        <v>0</v>
      </c>
      <c r="H12" s="26">
        <v>100</v>
      </c>
      <c r="I12" s="26">
        <v>0</v>
      </c>
    </row>
    <row r="13" spans="1:9" x14ac:dyDescent="0.2">
      <c r="A13" s="18" t="s">
        <v>760</v>
      </c>
      <c r="B13" s="18"/>
      <c r="C13" s="18"/>
      <c r="D13" s="18"/>
      <c r="E13" s="18"/>
      <c r="F13" s="18"/>
      <c r="G13" s="18"/>
      <c r="H13" s="18"/>
      <c r="I13" s="18"/>
    </row>
    <row r="14" spans="1:9" x14ac:dyDescent="0.2">
      <c r="A14" s="19" t="s">
        <v>761</v>
      </c>
      <c r="B14" s="20">
        <v>387</v>
      </c>
      <c r="C14" s="26">
        <v>31.524547999999999</v>
      </c>
      <c r="D14" s="26">
        <v>41.860464999999998</v>
      </c>
      <c r="E14" s="26">
        <v>20.671835000000002</v>
      </c>
      <c r="F14" s="26">
        <v>4.3927649999999998</v>
      </c>
      <c r="G14" s="26">
        <v>1.5503880000000001</v>
      </c>
      <c r="H14" s="26">
        <v>73.385013000000001</v>
      </c>
      <c r="I14" s="26">
        <v>25.064599000000001</v>
      </c>
    </row>
    <row r="15" spans="1:9" x14ac:dyDescent="0.2">
      <c r="A15" s="19" t="s">
        <v>762</v>
      </c>
      <c r="B15" s="20">
        <v>432</v>
      </c>
      <c r="C15" s="26">
        <v>31.481480999999999</v>
      </c>
      <c r="D15" s="26">
        <v>44.444443999999997</v>
      </c>
      <c r="E15" s="26">
        <v>18.981480999999999</v>
      </c>
      <c r="F15" s="26">
        <v>3.2407409999999999</v>
      </c>
      <c r="G15" s="26">
        <v>1.8518520000000001</v>
      </c>
      <c r="H15" s="26">
        <v>75.925926000000004</v>
      </c>
      <c r="I15" s="26">
        <v>22.222221999999999</v>
      </c>
    </row>
    <row r="16" spans="1:9" x14ac:dyDescent="0.2">
      <c r="A16" s="19" t="s">
        <v>763</v>
      </c>
      <c r="B16" s="20">
        <v>449</v>
      </c>
      <c r="C16" s="26">
        <v>33.853006999999998</v>
      </c>
      <c r="D16" s="26">
        <v>42.316257999999998</v>
      </c>
      <c r="E16" s="26">
        <v>18.930958</v>
      </c>
      <c r="F16" s="26">
        <v>2.8953229999999999</v>
      </c>
      <c r="G16" s="26">
        <v>2.004454</v>
      </c>
      <c r="H16" s="26">
        <v>76.169264999999996</v>
      </c>
      <c r="I16" s="26">
        <v>21.826281000000002</v>
      </c>
    </row>
    <row r="17" spans="1:9" x14ac:dyDescent="0.2">
      <c r="A17" s="19" t="s">
        <v>764</v>
      </c>
      <c r="B17" s="20">
        <v>427</v>
      </c>
      <c r="C17" s="26">
        <v>38.875878</v>
      </c>
      <c r="D17" s="26">
        <v>38.173302</v>
      </c>
      <c r="E17" s="26">
        <v>16.393443000000001</v>
      </c>
      <c r="F17" s="26">
        <v>3.9812650000000001</v>
      </c>
      <c r="G17" s="26">
        <v>2.5761120000000002</v>
      </c>
      <c r="H17" s="26">
        <v>77.049180000000007</v>
      </c>
      <c r="I17" s="26">
        <v>20.374707000000001</v>
      </c>
    </row>
    <row r="18" spans="1:9" x14ac:dyDescent="0.2">
      <c r="A18" s="19" t="s">
        <v>765</v>
      </c>
      <c r="B18" s="20">
        <v>274</v>
      </c>
      <c r="C18" s="26">
        <v>33.211678999999997</v>
      </c>
      <c r="D18" s="26">
        <v>42.335766</v>
      </c>
      <c r="E18" s="26">
        <v>19.343066</v>
      </c>
      <c r="F18" s="26">
        <v>4.0145989999999996</v>
      </c>
      <c r="G18" s="26">
        <v>1.0948910000000001</v>
      </c>
      <c r="H18" s="26">
        <v>75.547444999999996</v>
      </c>
      <c r="I18" s="26">
        <v>23.357664</v>
      </c>
    </row>
    <row r="19" spans="1:9" x14ac:dyDescent="0.2">
      <c r="A19" s="19" t="s">
        <v>766</v>
      </c>
      <c r="B19" s="20">
        <v>137</v>
      </c>
      <c r="C19" s="26">
        <v>28.467153</v>
      </c>
      <c r="D19" s="26">
        <v>38.686131000000003</v>
      </c>
      <c r="E19" s="26">
        <v>22.627737</v>
      </c>
      <c r="F19" s="26">
        <v>8.0291969999999999</v>
      </c>
      <c r="G19" s="26">
        <v>2.189781</v>
      </c>
      <c r="H19" s="26">
        <v>67.153284999999997</v>
      </c>
      <c r="I19" s="26">
        <v>30.656934</v>
      </c>
    </row>
    <row r="20" spans="1:9" x14ac:dyDescent="0.2">
      <c r="A20" s="19" t="s">
        <v>767</v>
      </c>
      <c r="B20" s="20">
        <v>71</v>
      </c>
      <c r="C20" s="26">
        <v>28.169014000000001</v>
      </c>
      <c r="D20" s="26">
        <v>38.028168999999998</v>
      </c>
      <c r="E20" s="26">
        <v>21.126760999999998</v>
      </c>
      <c r="F20" s="26">
        <v>7.0422539999999998</v>
      </c>
      <c r="G20" s="26">
        <v>5.6338030000000003</v>
      </c>
      <c r="H20" s="26">
        <v>66.197182999999995</v>
      </c>
      <c r="I20" s="26">
        <v>28.169014000000001</v>
      </c>
    </row>
    <row r="21" spans="1:9" x14ac:dyDescent="0.2">
      <c r="A21" s="19" t="s">
        <v>768</v>
      </c>
      <c r="B21" s="20">
        <v>11</v>
      </c>
      <c r="C21" s="26">
        <v>9.0909089999999999</v>
      </c>
      <c r="D21" s="26">
        <v>54.545454999999997</v>
      </c>
      <c r="E21" s="26">
        <v>18.181818</v>
      </c>
      <c r="F21" s="26">
        <v>18.181818</v>
      </c>
      <c r="G21" s="26">
        <v>0</v>
      </c>
      <c r="H21" s="26">
        <v>63.636364</v>
      </c>
      <c r="I21" s="26">
        <v>36.363636</v>
      </c>
    </row>
    <row r="22" spans="1:9" x14ac:dyDescent="0.2">
      <c r="A22" s="19" t="s">
        <v>769</v>
      </c>
      <c r="B22" s="20">
        <v>881</v>
      </c>
      <c r="C22" s="26">
        <v>32.690125000000002</v>
      </c>
      <c r="D22" s="26">
        <v>43.359817999999997</v>
      </c>
      <c r="E22" s="26">
        <v>18.955732000000001</v>
      </c>
      <c r="F22" s="26">
        <v>3.0646990000000001</v>
      </c>
      <c r="G22" s="26">
        <v>1.9296249999999999</v>
      </c>
      <c r="H22" s="26">
        <v>76.049942999999999</v>
      </c>
      <c r="I22" s="26">
        <v>22.020430999999999</v>
      </c>
    </row>
    <row r="23" spans="1:9" x14ac:dyDescent="0.2">
      <c r="A23" s="19" t="s">
        <v>770</v>
      </c>
      <c r="B23" s="20">
        <v>701</v>
      </c>
      <c r="C23" s="26">
        <v>36.661912000000001</v>
      </c>
      <c r="D23" s="26">
        <v>39.800285000000002</v>
      </c>
      <c r="E23" s="26">
        <v>17.546361999999998</v>
      </c>
      <c r="F23" s="26">
        <v>3.994294</v>
      </c>
      <c r="G23" s="26">
        <v>1.997147</v>
      </c>
      <c r="H23" s="26">
        <v>76.462197000000003</v>
      </c>
      <c r="I23" s="26">
        <v>21.540655999999998</v>
      </c>
    </row>
    <row r="24" spans="1:9" x14ac:dyDescent="0.2">
      <c r="A24" s="19" t="s">
        <v>771</v>
      </c>
      <c r="B24" s="20">
        <v>1801</v>
      </c>
      <c r="C24" s="26">
        <v>33.592449000000002</v>
      </c>
      <c r="D24" s="26">
        <v>41.476956999999999</v>
      </c>
      <c r="E24" s="26">
        <v>18.767351000000001</v>
      </c>
      <c r="F24" s="26">
        <v>4.0533039999999998</v>
      </c>
      <c r="G24" s="26">
        <v>2.1099389999999998</v>
      </c>
      <c r="H24" s="26">
        <v>75.069406000000001</v>
      </c>
      <c r="I24" s="26">
        <v>22.820654999999999</v>
      </c>
    </row>
    <row r="25" spans="1:9" x14ac:dyDescent="0.2">
      <c r="A25" s="19" t="s">
        <v>772</v>
      </c>
      <c r="B25" s="20">
        <v>920</v>
      </c>
      <c r="C25" s="26">
        <v>34.456522</v>
      </c>
      <c r="D25" s="26">
        <v>39.673912999999999</v>
      </c>
      <c r="E25" s="26">
        <v>18.586957000000002</v>
      </c>
      <c r="F25" s="26">
        <v>5</v>
      </c>
      <c r="G25" s="26">
        <v>2.2826089999999999</v>
      </c>
      <c r="H25" s="26">
        <v>74.130435000000006</v>
      </c>
      <c r="I25" s="26">
        <v>23.586957000000002</v>
      </c>
    </row>
    <row r="26" spans="1:9" x14ac:dyDescent="0.2">
      <c r="A26" s="19" t="s">
        <v>773</v>
      </c>
      <c r="B26" s="20">
        <v>219</v>
      </c>
      <c r="C26" s="26">
        <v>27.397259999999999</v>
      </c>
      <c r="D26" s="26">
        <v>39.269405999999996</v>
      </c>
      <c r="E26" s="26">
        <v>21.917808000000001</v>
      </c>
      <c r="F26" s="26">
        <v>8.2191779999999994</v>
      </c>
      <c r="G26" s="26">
        <v>3.1963469999999998</v>
      </c>
      <c r="H26" s="26">
        <v>66.666667000000004</v>
      </c>
      <c r="I26" s="26">
        <v>30.136986</v>
      </c>
    </row>
    <row r="27" spans="1:9" x14ac:dyDescent="0.2">
      <c r="A27" s="18" t="s">
        <v>774</v>
      </c>
      <c r="B27" s="17">
        <v>208</v>
      </c>
      <c r="C27" s="25">
        <v>30.288461999999999</v>
      </c>
      <c r="D27" s="25">
        <v>42.788462000000003</v>
      </c>
      <c r="E27" s="25">
        <v>20.673076999999999</v>
      </c>
      <c r="F27" s="25">
        <v>3.8461539999999999</v>
      </c>
      <c r="G27" s="25">
        <v>2.4038460000000001</v>
      </c>
      <c r="H27" s="25">
        <v>73.076922999999994</v>
      </c>
      <c r="I27" s="25">
        <v>24.519231000000001</v>
      </c>
    </row>
    <row r="28" spans="1:9" x14ac:dyDescent="0.2">
      <c r="A28" s="19" t="s">
        <v>762</v>
      </c>
      <c r="B28" s="20">
        <v>220</v>
      </c>
      <c r="C28" s="26">
        <v>28.636364</v>
      </c>
      <c r="D28" s="26">
        <v>44.090909000000003</v>
      </c>
      <c r="E28" s="26">
        <v>20.909091</v>
      </c>
      <c r="F28" s="26">
        <v>4.0909089999999999</v>
      </c>
      <c r="G28" s="26">
        <v>2.2727270000000002</v>
      </c>
      <c r="H28" s="26">
        <v>72.727272999999997</v>
      </c>
      <c r="I28" s="26">
        <v>25</v>
      </c>
    </row>
    <row r="29" spans="1:9" x14ac:dyDescent="0.2">
      <c r="A29" s="19" t="s">
        <v>763</v>
      </c>
      <c r="B29" s="20">
        <v>226</v>
      </c>
      <c r="C29" s="26">
        <v>30.530972999999999</v>
      </c>
      <c r="D29" s="26">
        <v>43.805309999999999</v>
      </c>
      <c r="E29" s="26">
        <v>19.469027000000001</v>
      </c>
      <c r="F29" s="26">
        <v>3.5398230000000002</v>
      </c>
      <c r="G29" s="26">
        <v>2.6548669999999999</v>
      </c>
      <c r="H29" s="26">
        <v>74.336282999999995</v>
      </c>
      <c r="I29" s="26">
        <v>23.008849999999999</v>
      </c>
    </row>
    <row r="30" spans="1:9" x14ac:dyDescent="0.2">
      <c r="A30" s="19" t="s">
        <v>764</v>
      </c>
      <c r="B30" s="20">
        <v>211</v>
      </c>
      <c r="C30" s="26">
        <v>39.336492999999997</v>
      </c>
      <c r="D30" s="26">
        <v>36.966825</v>
      </c>
      <c r="E30" s="26">
        <v>16.587678</v>
      </c>
      <c r="F30" s="26">
        <v>3.7914690000000002</v>
      </c>
      <c r="G30" s="26">
        <v>3.317536</v>
      </c>
      <c r="H30" s="26">
        <v>76.303318000000004</v>
      </c>
      <c r="I30" s="26">
        <v>20.379147</v>
      </c>
    </row>
    <row r="31" spans="1:9" x14ac:dyDescent="0.2">
      <c r="A31" s="19" t="s">
        <v>765</v>
      </c>
      <c r="B31" s="20">
        <v>134</v>
      </c>
      <c r="C31" s="26">
        <v>33.582090000000001</v>
      </c>
      <c r="D31" s="26">
        <v>43.283582000000003</v>
      </c>
      <c r="E31" s="26">
        <v>17.164179000000001</v>
      </c>
      <c r="F31" s="26">
        <v>5.2238810000000004</v>
      </c>
      <c r="G31" s="26">
        <v>0.74626899999999996</v>
      </c>
      <c r="H31" s="26">
        <v>76.865672000000004</v>
      </c>
      <c r="I31" s="26">
        <v>22.388059999999999</v>
      </c>
    </row>
    <row r="32" spans="1:9" x14ac:dyDescent="0.2">
      <c r="A32" s="19" t="s">
        <v>766</v>
      </c>
      <c r="B32" s="20">
        <v>65</v>
      </c>
      <c r="C32" s="26">
        <v>33.846153999999999</v>
      </c>
      <c r="D32" s="26">
        <v>33.846153999999999</v>
      </c>
      <c r="E32" s="26">
        <v>24.615385</v>
      </c>
      <c r="F32" s="26">
        <v>6.1538459999999997</v>
      </c>
      <c r="G32" s="26">
        <v>1.538462</v>
      </c>
      <c r="H32" s="26">
        <v>67.692307999999997</v>
      </c>
      <c r="I32" s="26">
        <v>30.769231000000001</v>
      </c>
    </row>
    <row r="33" spans="1:9" x14ac:dyDescent="0.2">
      <c r="A33" s="19" t="s">
        <v>767</v>
      </c>
      <c r="B33" s="20">
        <v>25</v>
      </c>
      <c r="C33" s="26">
        <v>32</v>
      </c>
      <c r="D33" s="26">
        <v>36</v>
      </c>
      <c r="E33" s="26">
        <v>12</v>
      </c>
      <c r="F33" s="26">
        <v>8</v>
      </c>
      <c r="G33" s="26">
        <v>12</v>
      </c>
      <c r="H33" s="26">
        <v>68</v>
      </c>
      <c r="I33" s="26">
        <v>20</v>
      </c>
    </row>
    <row r="34" spans="1:9" x14ac:dyDescent="0.2">
      <c r="A34" s="19" t="s">
        <v>768</v>
      </c>
      <c r="B34" s="20">
        <v>3</v>
      </c>
      <c r="C34" s="26">
        <v>0</v>
      </c>
      <c r="D34" s="26">
        <v>0</v>
      </c>
      <c r="E34" s="26">
        <v>33.333333000000003</v>
      </c>
      <c r="F34" s="26">
        <v>66.666667000000004</v>
      </c>
      <c r="G34" s="26">
        <v>0</v>
      </c>
      <c r="H34" s="26">
        <v>0</v>
      </c>
      <c r="I34" s="26">
        <v>100</v>
      </c>
    </row>
    <row r="35" spans="1:9" x14ac:dyDescent="0.2">
      <c r="A35" s="19" t="s">
        <v>769</v>
      </c>
      <c r="B35" s="20">
        <v>446</v>
      </c>
      <c r="C35" s="26">
        <v>29.596412999999998</v>
      </c>
      <c r="D35" s="26">
        <v>43.946187999999999</v>
      </c>
      <c r="E35" s="26">
        <v>20.179372000000001</v>
      </c>
      <c r="F35" s="26">
        <v>3.8116590000000001</v>
      </c>
      <c r="G35" s="26">
        <v>2.4663680000000001</v>
      </c>
      <c r="H35" s="26">
        <v>73.542601000000005</v>
      </c>
      <c r="I35" s="26">
        <v>23.991031</v>
      </c>
    </row>
    <row r="36" spans="1:9" x14ac:dyDescent="0.2">
      <c r="A36" s="19" t="s">
        <v>770</v>
      </c>
      <c r="B36" s="20">
        <v>345</v>
      </c>
      <c r="C36" s="26">
        <v>37.101449000000002</v>
      </c>
      <c r="D36" s="26">
        <v>39.420290000000001</v>
      </c>
      <c r="E36" s="26">
        <v>16.811593999999999</v>
      </c>
      <c r="F36" s="26">
        <v>4.3478260000000004</v>
      </c>
      <c r="G36" s="26">
        <v>2.3188409999999999</v>
      </c>
      <c r="H36" s="26">
        <v>76.521738999999997</v>
      </c>
      <c r="I36" s="26">
        <v>21.159420000000001</v>
      </c>
    </row>
    <row r="37" spans="1:9" x14ac:dyDescent="0.2">
      <c r="A37" s="19" t="s">
        <v>771</v>
      </c>
      <c r="B37" s="20">
        <v>884</v>
      </c>
      <c r="C37" s="26">
        <v>32.805430000000001</v>
      </c>
      <c r="D37" s="26">
        <v>41.063347999999998</v>
      </c>
      <c r="E37" s="26">
        <v>19.004525000000001</v>
      </c>
      <c r="F37" s="26">
        <v>4.5248869999999997</v>
      </c>
      <c r="G37" s="26">
        <v>2.60181</v>
      </c>
      <c r="H37" s="26">
        <v>73.868778000000006</v>
      </c>
      <c r="I37" s="26">
        <v>23.529412000000001</v>
      </c>
    </row>
    <row r="38" spans="1:9" x14ac:dyDescent="0.2">
      <c r="A38" s="19" t="s">
        <v>772</v>
      </c>
      <c r="B38" s="20">
        <v>438</v>
      </c>
      <c r="C38" s="26">
        <v>36.073059000000001</v>
      </c>
      <c r="D38" s="26">
        <v>38.127853999999999</v>
      </c>
      <c r="E38" s="26">
        <v>17.808219000000001</v>
      </c>
      <c r="F38" s="26">
        <v>5.2511419999999998</v>
      </c>
      <c r="G38" s="26">
        <v>2.7397260000000001</v>
      </c>
      <c r="H38" s="26">
        <v>74.200913</v>
      </c>
      <c r="I38" s="26">
        <v>23.059360999999999</v>
      </c>
    </row>
    <row r="39" spans="1:9" x14ac:dyDescent="0.2">
      <c r="A39" s="19" t="s">
        <v>773</v>
      </c>
      <c r="B39" s="20">
        <v>93</v>
      </c>
      <c r="C39" s="26">
        <v>32.258065000000002</v>
      </c>
      <c r="D39" s="26">
        <v>33.333333000000003</v>
      </c>
      <c r="E39" s="26">
        <v>21.505375999999998</v>
      </c>
      <c r="F39" s="26">
        <v>8.6021509999999992</v>
      </c>
      <c r="G39" s="26">
        <v>4.301075</v>
      </c>
      <c r="H39" s="26">
        <v>65.591397999999998</v>
      </c>
      <c r="I39" s="26">
        <v>30.107527000000001</v>
      </c>
    </row>
    <row r="40" spans="1:9" x14ac:dyDescent="0.2">
      <c r="A40" s="18" t="s">
        <v>775</v>
      </c>
      <c r="B40" s="17">
        <v>178</v>
      </c>
      <c r="C40" s="25">
        <v>33.146067000000002</v>
      </c>
      <c r="D40" s="25">
        <v>40.449438000000001</v>
      </c>
      <c r="E40" s="25">
        <v>20.786517</v>
      </c>
      <c r="F40" s="25">
        <v>5.0561800000000003</v>
      </c>
      <c r="G40" s="25">
        <v>0.56179800000000002</v>
      </c>
      <c r="H40" s="25">
        <v>73.595506</v>
      </c>
      <c r="I40" s="25">
        <v>25.842697000000001</v>
      </c>
    </row>
    <row r="41" spans="1:9" x14ac:dyDescent="0.2">
      <c r="A41" s="19" t="s">
        <v>762</v>
      </c>
      <c r="B41" s="20">
        <v>212</v>
      </c>
      <c r="C41" s="26">
        <v>34.433962000000001</v>
      </c>
      <c r="D41" s="26">
        <v>44.811321</v>
      </c>
      <c r="E41" s="26">
        <v>16.981131999999999</v>
      </c>
      <c r="F41" s="26">
        <v>2.3584909999999999</v>
      </c>
      <c r="G41" s="26">
        <v>1.4150940000000001</v>
      </c>
      <c r="H41" s="26">
        <v>79.245283000000001</v>
      </c>
      <c r="I41" s="26">
        <v>19.339623</v>
      </c>
    </row>
    <row r="42" spans="1:9" x14ac:dyDescent="0.2">
      <c r="A42" s="19" t="s">
        <v>763</v>
      </c>
      <c r="B42" s="20">
        <v>223</v>
      </c>
      <c r="C42" s="26">
        <v>37.219731000000003</v>
      </c>
      <c r="D42" s="26">
        <v>40.807175000000001</v>
      </c>
      <c r="E42" s="26">
        <v>18.385649999999998</v>
      </c>
      <c r="F42" s="26">
        <v>2.2421519999999999</v>
      </c>
      <c r="G42" s="26">
        <v>1.345291</v>
      </c>
      <c r="H42" s="26">
        <v>78.026905999999997</v>
      </c>
      <c r="I42" s="26">
        <v>20.627803</v>
      </c>
    </row>
    <row r="43" spans="1:9" x14ac:dyDescent="0.2">
      <c r="A43" s="19" t="s">
        <v>764</v>
      </c>
      <c r="B43" s="20">
        <v>216</v>
      </c>
      <c r="C43" s="26">
        <v>38.425925999999997</v>
      </c>
      <c r="D43" s="26">
        <v>39.351852000000001</v>
      </c>
      <c r="E43" s="26">
        <v>16.203703999999998</v>
      </c>
      <c r="F43" s="26">
        <v>4.1666670000000003</v>
      </c>
      <c r="G43" s="26">
        <v>1.8518520000000001</v>
      </c>
      <c r="H43" s="26">
        <v>77.777777999999998</v>
      </c>
      <c r="I43" s="26">
        <v>20.370370000000001</v>
      </c>
    </row>
    <row r="44" spans="1:9" x14ac:dyDescent="0.2">
      <c r="A44" s="19" t="s">
        <v>765</v>
      </c>
      <c r="B44" s="20">
        <v>140</v>
      </c>
      <c r="C44" s="26">
        <v>32.857143000000001</v>
      </c>
      <c r="D44" s="26">
        <v>41.428570999999998</v>
      </c>
      <c r="E44" s="26">
        <v>21.428571000000002</v>
      </c>
      <c r="F44" s="26">
        <v>2.8571430000000002</v>
      </c>
      <c r="G44" s="26">
        <v>1.428571</v>
      </c>
      <c r="H44" s="26">
        <v>74.285713999999999</v>
      </c>
      <c r="I44" s="26">
        <v>24.285713999999999</v>
      </c>
    </row>
    <row r="45" spans="1:9" x14ac:dyDescent="0.2">
      <c r="A45" s="19" t="s">
        <v>766</v>
      </c>
      <c r="B45" s="20">
        <v>72</v>
      </c>
      <c r="C45" s="26">
        <v>23.611111000000001</v>
      </c>
      <c r="D45" s="26">
        <v>43.055556000000003</v>
      </c>
      <c r="E45" s="26">
        <v>20.833333</v>
      </c>
      <c r="F45" s="26">
        <v>9.7222220000000004</v>
      </c>
      <c r="G45" s="26">
        <v>2.7777780000000001</v>
      </c>
      <c r="H45" s="26">
        <v>66.666667000000004</v>
      </c>
      <c r="I45" s="26">
        <v>30.555555999999999</v>
      </c>
    </row>
    <row r="46" spans="1:9" x14ac:dyDescent="0.2">
      <c r="A46" s="19" t="s">
        <v>767</v>
      </c>
      <c r="B46" s="20">
        <v>46</v>
      </c>
      <c r="C46" s="26">
        <v>26.086957000000002</v>
      </c>
      <c r="D46" s="26">
        <v>39.130434999999999</v>
      </c>
      <c r="E46" s="26">
        <v>26.086957000000002</v>
      </c>
      <c r="F46" s="26">
        <v>6.5217390000000002</v>
      </c>
      <c r="G46" s="26">
        <v>2.1739130000000002</v>
      </c>
      <c r="H46" s="26">
        <v>65.217391000000006</v>
      </c>
      <c r="I46" s="26">
        <v>32.608696000000002</v>
      </c>
    </row>
    <row r="47" spans="1:9" x14ac:dyDescent="0.2">
      <c r="A47" s="19" t="s">
        <v>768</v>
      </c>
      <c r="B47" s="20">
        <v>8</v>
      </c>
      <c r="C47" s="26">
        <v>12.5</v>
      </c>
      <c r="D47" s="26">
        <v>75</v>
      </c>
      <c r="E47" s="26">
        <v>12.5</v>
      </c>
      <c r="F47" s="26">
        <v>0</v>
      </c>
      <c r="G47" s="26">
        <v>0</v>
      </c>
      <c r="H47" s="26">
        <v>87.5</v>
      </c>
      <c r="I47" s="26">
        <v>12.5</v>
      </c>
    </row>
    <row r="48" spans="1:9" x14ac:dyDescent="0.2">
      <c r="A48" s="19" t="s">
        <v>769</v>
      </c>
      <c r="B48" s="20">
        <v>435</v>
      </c>
      <c r="C48" s="26">
        <v>35.862068999999998</v>
      </c>
      <c r="D48" s="26">
        <v>42.758620999999998</v>
      </c>
      <c r="E48" s="26">
        <v>17.701149000000001</v>
      </c>
      <c r="F48" s="26">
        <v>2.298851</v>
      </c>
      <c r="G48" s="26">
        <v>1.37931</v>
      </c>
      <c r="H48" s="26">
        <v>78.620689999999996</v>
      </c>
      <c r="I48" s="26">
        <v>20</v>
      </c>
    </row>
    <row r="49" spans="1:9" x14ac:dyDescent="0.2">
      <c r="A49" s="19" t="s">
        <v>770</v>
      </c>
      <c r="B49" s="20">
        <v>356</v>
      </c>
      <c r="C49" s="26">
        <v>36.235954999999997</v>
      </c>
      <c r="D49" s="26">
        <v>40.168539000000003</v>
      </c>
      <c r="E49" s="26">
        <v>18.258427000000001</v>
      </c>
      <c r="F49" s="26">
        <v>3.6516850000000001</v>
      </c>
      <c r="G49" s="26">
        <v>1.6853929999999999</v>
      </c>
      <c r="H49" s="26">
        <v>76.404494</v>
      </c>
      <c r="I49" s="26">
        <v>21.910112000000002</v>
      </c>
    </row>
    <row r="50" spans="1:9" x14ac:dyDescent="0.2">
      <c r="A50" s="19" t="s">
        <v>771</v>
      </c>
      <c r="B50" s="20">
        <v>917</v>
      </c>
      <c r="C50" s="26">
        <v>34.351145000000002</v>
      </c>
      <c r="D50" s="26">
        <v>41.875681999999998</v>
      </c>
      <c r="E50" s="26">
        <v>18.538713000000001</v>
      </c>
      <c r="F50" s="26">
        <v>3.5986910000000001</v>
      </c>
      <c r="G50" s="26">
        <v>1.635769</v>
      </c>
      <c r="H50" s="26">
        <v>76.226827</v>
      </c>
      <c r="I50" s="26">
        <v>22.137405000000001</v>
      </c>
    </row>
    <row r="51" spans="1:9" x14ac:dyDescent="0.2">
      <c r="A51" s="19" t="s">
        <v>772</v>
      </c>
      <c r="B51" s="20">
        <v>482</v>
      </c>
      <c r="C51" s="26">
        <v>32.987552000000001</v>
      </c>
      <c r="D51" s="26">
        <v>41.078837999999998</v>
      </c>
      <c r="E51" s="26">
        <v>19.294606000000002</v>
      </c>
      <c r="F51" s="26">
        <v>4.7717840000000002</v>
      </c>
      <c r="G51" s="26">
        <v>1.8672200000000001</v>
      </c>
      <c r="H51" s="26">
        <v>74.066389999999998</v>
      </c>
      <c r="I51" s="26">
        <v>24.066389999999998</v>
      </c>
    </row>
    <row r="52" spans="1:9" x14ac:dyDescent="0.2">
      <c r="A52" s="19" t="s">
        <v>773</v>
      </c>
      <c r="B52" s="20">
        <v>126</v>
      </c>
      <c r="C52" s="26">
        <v>23.809524</v>
      </c>
      <c r="D52" s="26">
        <v>43.650793999999998</v>
      </c>
      <c r="E52" s="26">
        <v>22.222221999999999</v>
      </c>
      <c r="F52" s="26">
        <v>7.9365079999999999</v>
      </c>
      <c r="G52" s="26">
        <v>2.3809520000000002</v>
      </c>
      <c r="H52" s="26">
        <v>67.460317000000003</v>
      </c>
      <c r="I52" s="26">
        <v>30.158729999999998</v>
      </c>
    </row>
    <row r="53" spans="1:9" x14ac:dyDescent="0.2">
      <c r="A53" s="18" t="s">
        <v>776</v>
      </c>
      <c r="B53" s="18"/>
      <c r="C53" s="18"/>
      <c r="D53" s="18"/>
      <c r="E53" s="18"/>
      <c r="F53" s="18"/>
      <c r="G53" s="18"/>
      <c r="H53" s="18"/>
      <c r="I53" s="18"/>
    </row>
    <row r="54" spans="1:9" x14ac:dyDescent="0.2">
      <c r="A54" s="19" t="s">
        <v>130</v>
      </c>
      <c r="B54" s="20">
        <v>151</v>
      </c>
      <c r="C54" s="26">
        <v>20.529800999999999</v>
      </c>
      <c r="D54" s="26">
        <v>32.450330999999998</v>
      </c>
      <c r="E54" s="26">
        <v>33.774833999999998</v>
      </c>
      <c r="F54" s="26">
        <v>7.2847679999999997</v>
      </c>
      <c r="G54" s="26">
        <v>5.9602649999999997</v>
      </c>
      <c r="H54" s="26">
        <v>52.980131999999998</v>
      </c>
      <c r="I54" s="26">
        <v>41.059603000000003</v>
      </c>
    </row>
    <row r="55" spans="1:9" x14ac:dyDescent="0.2">
      <c r="A55" s="19" t="s">
        <v>131</v>
      </c>
      <c r="B55" s="20">
        <v>1446</v>
      </c>
      <c r="C55" s="26">
        <v>38.035961</v>
      </c>
      <c r="D55" s="26">
        <v>42.185338999999999</v>
      </c>
      <c r="E55" s="26">
        <v>15.629322</v>
      </c>
      <c r="F55" s="26">
        <v>2.3513139999999999</v>
      </c>
      <c r="G55" s="26">
        <v>1.7980640000000001</v>
      </c>
      <c r="H55" s="26">
        <v>80.221299999999999</v>
      </c>
      <c r="I55" s="26">
        <v>17.980636000000001</v>
      </c>
    </row>
    <row r="56" spans="1:9" x14ac:dyDescent="0.2">
      <c r="A56" s="19" t="s">
        <v>392</v>
      </c>
      <c r="B56" s="20">
        <v>150</v>
      </c>
      <c r="C56" s="26">
        <v>16.666667</v>
      </c>
      <c r="D56" s="26">
        <v>43.333333000000003</v>
      </c>
      <c r="E56" s="26">
        <v>28.666667</v>
      </c>
      <c r="F56" s="26">
        <v>10.666667</v>
      </c>
      <c r="G56" s="26">
        <v>0.66666700000000001</v>
      </c>
      <c r="H56" s="26">
        <v>60</v>
      </c>
      <c r="I56" s="26">
        <v>39.333333000000003</v>
      </c>
    </row>
    <row r="57" spans="1:9" x14ac:dyDescent="0.2">
      <c r="A57" s="19" t="s">
        <v>132</v>
      </c>
      <c r="B57" s="20">
        <v>372</v>
      </c>
      <c r="C57" s="26">
        <v>26.881720000000001</v>
      </c>
      <c r="D57" s="26">
        <v>42.473117999999999</v>
      </c>
      <c r="E57" s="26">
        <v>21.774194000000001</v>
      </c>
      <c r="F57" s="26">
        <v>6.9892469999999998</v>
      </c>
      <c r="G57" s="26">
        <v>1.8817200000000001</v>
      </c>
      <c r="H57" s="26">
        <v>69.354838999999998</v>
      </c>
      <c r="I57" s="26">
        <v>28.763441</v>
      </c>
    </row>
    <row r="58" spans="1:9" x14ac:dyDescent="0.2">
      <c r="A58" s="19" t="s">
        <v>777</v>
      </c>
      <c r="B58" s="20">
        <v>69</v>
      </c>
      <c r="C58" s="26">
        <v>30.434782999999999</v>
      </c>
      <c r="D58" s="26">
        <v>39.130434999999999</v>
      </c>
      <c r="E58" s="26">
        <v>24.637681000000001</v>
      </c>
      <c r="F58" s="26">
        <v>4.3478260000000004</v>
      </c>
      <c r="G58" s="26">
        <v>1.4492750000000001</v>
      </c>
      <c r="H58" s="26">
        <v>69.565217000000004</v>
      </c>
      <c r="I58" s="26">
        <v>28.985506999999998</v>
      </c>
    </row>
    <row r="59" spans="1:9" x14ac:dyDescent="0.2">
      <c r="A59" s="18" t="s">
        <v>133</v>
      </c>
      <c r="B59" s="17">
        <v>92</v>
      </c>
      <c r="C59" s="25">
        <v>13.043478</v>
      </c>
      <c r="D59" s="25">
        <v>32.608696000000002</v>
      </c>
      <c r="E59" s="25">
        <v>40.217390999999999</v>
      </c>
      <c r="F59" s="25">
        <v>5.4347830000000004</v>
      </c>
      <c r="G59" s="25">
        <v>8.6956520000000008</v>
      </c>
      <c r="H59" s="25">
        <v>45.652174000000002</v>
      </c>
      <c r="I59" s="25">
        <v>45.652174000000002</v>
      </c>
    </row>
    <row r="60" spans="1:9" x14ac:dyDescent="0.2">
      <c r="A60" s="19" t="s">
        <v>134</v>
      </c>
      <c r="B60" s="20">
        <v>813</v>
      </c>
      <c r="C60" s="26">
        <v>37.638376000000001</v>
      </c>
      <c r="D60" s="26">
        <v>42.804428000000001</v>
      </c>
      <c r="E60" s="26">
        <v>14.883149</v>
      </c>
      <c r="F60" s="26">
        <v>2.7060270000000002</v>
      </c>
      <c r="G60" s="26">
        <v>1.9680200000000001</v>
      </c>
      <c r="H60" s="26">
        <v>80.442803999999995</v>
      </c>
      <c r="I60" s="26">
        <v>17.589175999999998</v>
      </c>
    </row>
    <row r="61" spans="1:9" x14ac:dyDescent="0.2">
      <c r="A61" s="19" t="s">
        <v>393</v>
      </c>
      <c r="B61" s="20">
        <v>65</v>
      </c>
      <c r="C61" s="26">
        <v>10.769231</v>
      </c>
      <c r="D61" s="26">
        <v>36.923076999999999</v>
      </c>
      <c r="E61" s="26">
        <v>35.384614999999997</v>
      </c>
      <c r="F61" s="26">
        <v>16.923076999999999</v>
      </c>
      <c r="G61" s="26">
        <v>0</v>
      </c>
      <c r="H61" s="26">
        <v>47.692307999999997</v>
      </c>
      <c r="I61" s="26">
        <v>52.307692000000003</v>
      </c>
    </row>
    <row r="62" spans="1:9" x14ac:dyDescent="0.2">
      <c r="A62" s="19" t="s">
        <v>135</v>
      </c>
      <c r="B62" s="20">
        <v>83</v>
      </c>
      <c r="C62" s="26">
        <v>20.481928</v>
      </c>
      <c r="D62" s="26">
        <v>40.963855000000002</v>
      </c>
      <c r="E62" s="26">
        <v>25.301205</v>
      </c>
      <c r="F62" s="26">
        <v>9.6385539999999992</v>
      </c>
      <c r="G62" s="26">
        <v>3.6144579999999999</v>
      </c>
      <c r="H62" s="26">
        <v>61.445782999999999</v>
      </c>
      <c r="I62" s="26">
        <v>34.939759000000002</v>
      </c>
    </row>
    <row r="63" spans="1:9" x14ac:dyDescent="0.2">
      <c r="A63" s="19" t="s">
        <v>778</v>
      </c>
      <c r="B63" s="20">
        <v>39</v>
      </c>
      <c r="C63" s="26">
        <v>28.205127999999998</v>
      </c>
      <c r="D63" s="26">
        <v>41.025641</v>
      </c>
      <c r="E63" s="26">
        <v>23.076923000000001</v>
      </c>
      <c r="F63" s="26">
        <v>5.1282050000000003</v>
      </c>
      <c r="G63" s="26">
        <v>2.5641029999999998</v>
      </c>
      <c r="H63" s="26">
        <v>69.230768999999995</v>
      </c>
      <c r="I63" s="26">
        <v>28.205127999999998</v>
      </c>
    </row>
    <row r="64" spans="1:9" x14ac:dyDescent="0.2">
      <c r="A64" s="18" t="s">
        <v>136</v>
      </c>
      <c r="B64" s="17">
        <v>59</v>
      </c>
      <c r="C64" s="25">
        <v>32.203389999999999</v>
      </c>
      <c r="D64" s="25">
        <v>32.203389999999999</v>
      </c>
      <c r="E64" s="25">
        <v>23.728814</v>
      </c>
      <c r="F64" s="25">
        <v>10.169492</v>
      </c>
      <c r="G64" s="25">
        <v>1.6949149999999999</v>
      </c>
      <c r="H64" s="25">
        <v>64.406779999999998</v>
      </c>
      <c r="I64" s="25">
        <v>33.898305000000001</v>
      </c>
    </row>
    <row r="65" spans="1:9" x14ac:dyDescent="0.2">
      <c r="A65" s="19" t="s">
        <v>134</v>
      </c>
      <c r="B65" s="20">
        <v>632</v>
      </c>
      <c r="C65" s="26">
        <v>38.607595000000003</v>
      </c>
      <c r="D65" s="26">
        <v>41.297468000000002</v>
      </c>
      <c r="E65" s="26">
        <v>16.613924000000001</v>
      </c>
      <c r="F65" s="26">
        <v>1.8987339999999999</v>
      </c>
      <c r="G65" s="26">
        <v>1.5822780000000001</v>
      </c>
      <c r="H65" s="26">
        <v>79.905062999999998</v>
      </c>
      <c r="I65" s="26">
        <v>18.512657999999998</v>
      </c>
    </row>
    <row r="66" spans="1:9" x14ac:dyDescent="0.2">
      <c r="A66" s="19" t="s">
        <v>393</v>
      </c>
      <c r="B66" s="20">
        <v>85</v>
      </c>
      <c r="C66" s="26">
        <v>21.176470999999999</v>
      </c>
      <c r="D66" s="26">
        <v>48.235294000000003</v>
      </c>
      <c r="E66" s="26">
        <v>23.529412000000001</v>
      </c>
      <c r="F66" s="26">
        <v>5.8823530000000002</v>
      </c>
      <c r="G66" s="26">
        <v>1.176471</v>
      </c>
      <c r="H66" s="26">
        <v>69.411765000000003</v>
      </c>
      <c r="I66" s="26">
        <v>29.411764999999999</v>
      </c>
    </row>
    <row r="67" spans="1:9" x14ac:dyDescent="0.2">
      <c r="A67" s="19" t="s">
        <v>135</v>
      </c>
      <c r="B67" s="20">
        <v>289</v>
      </c>
      <c r="C67" s="26">
        <v>28.719722999999998</v>
      </c>
      <c r="D67" s="26">
        <v>42.906573999999999</v>
      </c>
      <c r="E67" s="26">
        <v>20.761246</v>
      </c>
      <c r="F67" s="26">
        <v>6.2283739999999996</v>
      </c>
      <c r="G67" s="26">
        <v>1.384083</v>
      </c>
      <c r="H67" s="26">
        <v>71.626298000000006</v>
      </c>
      <c r="I67" s="26">
        <v>26.989619000000001</v>
      </c>
    </row>
    <row r="68" spans="1:9" x14ac:dyDescent="0.2">
      <c r="A68" s="19" t="s">
        <v>778</v>
      </c>
      <c r="B68" s="20">
        <v>30</v>
      </c>
      <c r="C68" s="26">
        <v>33.333333000000003</v>
      </c>
      <c r="D68" s="26">
        <v>36.666666999999997</v>
      </c>
      <c r="E68" s="26">
        <v>26.666667</v>
      </c>
      <c r="F68" s="26">
        <v>3.3333330000000001</v>
      </c>
      <c r="G68" s="26">
        <v>0</v>
      </c>
      <c r="H68" s="26">
        <v>70</v>
      </c>
      <c r="I68" s="26">
        <v>30</v>
      </c>
    </row>
    <row r="69" spans="1:9" x14ac:dyDescent="0.2">
      <c r="A69" s="18" t="s">
        <v>779</v>
      </c>
      <c r="B69" s="18"/>
      <c r="C69" s="18"/>
      <c r="D69" s="18"/>
      <c r="E69" s="18"/>
      <c r="F69" s="18"/>
      <c r="G69" s="18"/>
      <c r="H69" s="18"/>
      <c r="I69" s="18"/>
    </row>
    <row r="70" spans="1:9" x14ac:dyDescent="0.2">
      <c r="A70" s="19" t="s">
        <v>780</v>
      </c>
      <c r="B70" s="20">
        <v>366</v>
      </c>
      <c r="C70" s="26">
        <v>21.038250999999999</v>
      </c>
      <c r="D70" s="26">
        <v>40.437157999999997</v>
      </c>
      <c r="E70" s="26">
        <v>27.04918</v>
      </c>
      <c r="F70" s="26">
        <v>8.1967210000000001</v>
      </c>
      <c r="G70" s="26">
        <v>3.278689</v>
      </c>
      <c r="H70" s="26">
        <v>61.475409999999997</v>
      </c>
      <c r="I70" s="26">
        <v>35.245902000000001</v>
      </c>
    </row>
    <row r="71" spans="1:9" x14ac:dyDescent="0.2">
      <c r="A71" s="19" t="s">
        <v>781</v>
      </c>
      <c r="B71" s="20">
        <v>1212</v>
      </c>
      <c r="C71" s="26">
        <v>39.356436000000002</v>
      </c>
      <c r="D71" s="26">
        <v>41.171616999999998</v>
      </c>
      <c r="E71" s="26">
        <v>15.346534999999999</v>
      </c>
      <c r="F71" s="26">
        <v>2.2277230000000001</v>
      </c>
      <c r="G71" s="26">
        <v>1.8976900000000001</v>
      </c>
      <c r="H71" s="26">
        <v>80.528053</v>
      </c>
      <c r="I71" s="26">
        <v>17.574256999999999</v>
      </c>
    </row>
    <row r="72" spans="1:9" x14ac:dyDescent="0.2">
      <c r="A72" s="19" t="s">
        <v>137</v>
      </c>
      <c r="B72" s="20">
        <v>112</v>
      </c>
      <c r="C72" s="26">
        <v>26.785713999999999</v>
      </c>
      <c r="D72" s="26">
        <v>47.321429000000002</v>
      </c>
      <c r="E72" s="26">
        <v>18.75</v>
      </c>
      <c r="F72" s="26">
        <v>4.4642860000000004</v>
      </c>
      <c r="G72" s="26">
        <v>2.6785709999999998</v>
      </c>
      <c r="H72" s="26">
        <v>74.107142999999994</v>
      </c>
      <c r="I72" s="26">
        <v>23.214286000000001</v>
      </c>
    </row>
    <row r="73" spans="1:9" x14ac:dyDescent="0.2">
      <c r="A73" s="19" t="s">
        <v>138</v>
      </c>
      <c r="B73" s="20">
        <v>673</v>
      </c>
      <c r="C73" s="26">
        <v>31.054977999999998</v>
      </c>
      <c r="D73" s="26">
        <v>44.576523000000002</v>
      </c>
      <c r="E73" s="26">
        <v>18.127786</v>
      </c>
      <c r="F73" s="26">
        <v>4.9034180000000003</v>
      </c>
      <c r="G73" s="26">
        <v>1.337296</v>
      </c>
      <c r="H73" s="26">
        <v>75.631501</v>
      </c>
      <c r="I73" s="26">
        <v>23.031203999999999</v>
      </c>
    </row>
    <row r="74" spans="1:9" x14ac:dyDescent="0.2">
      <c r="A74" s="19" t="s">
        <v>782</v>
      </c>
      <c r="B74" s="20">
        <v>75</v>
      </c>
      <c r="C74" s="26">
        <v>29.333333</v>
      </c>
      <c r="D74" s="26">
        <v>37.333333000000003</v>
      </c>
      <c r="E74" s="26">
        <v>28</v>
      </c>
      <c r="F74" s="26">
        <v>2.6666669999999999</v>
      </c>
      <c r="G74" s="26">
        <v>2.6666669999999999</v>
      </c>
      <c r="H74" s="26">
        <v>66.666667000000004</v>
      </c>
      <c r="I74" s="26">
        <v>30.666667</v>
      </c>
    </row>
    <row r="75" spans="1:9" x14ac:dyDescent="0.2">
      <c r="A75" s="19" t="s">
        <v>783</v>
      </c>
      <c r="B75" s="20">
        <v>178</v>
      </c>
      <c r="C75" s="26">
        <v>31.460674000000001</v>
      </c>
      <c r="D75" s="26">
        <v>43.820225000000001</v>
      </c>
      <c r="E75" s="26">
        <v>20.224719</v>
      </c>
      <c r="F75" s="26">
        <v>3.370787</v>
      </c>
      <c r="G75" s="26">
        <v>1.123596</v>
      </c>
      <c r="H75" s="26">
        <v>75.280899000000005</v>
      </c>
      <c r="I75" s="26">
        <v>23.595506</v>
      </c>
    </row>
    <row r="76" spans="1:9" x14ac:dyDescent="0.2">
      <c r="A76" s="19" t="s">
        <v>1441</v>
      </c>
      <c r="B76" s="20">
        <v>1644</v>
      </c>
      <c r="C76" s="26">
        <v>36.131386999999997</v>
      </c>
      <c r="D76" s="26">
        <v>41.545012</v>
      </c>
      <c r="E76" s="26">
        <v>17.214112</v>
      </c>
      <c r="F76" s="26">
        <v>3.284672</v>
      </c>
      <c r="G76" s="26">
        <v>1.8248180000000001</v>
      </c>
      <c r="H76" s="26">
        <v>77.676399000000004</v>
      </c>
      <c r="I76" s="26">
        <v>20.498783</v>
      </c>
    </row>
    <row r="77" spans="1:9" x14ac:dyDescent="0.2">
      <c r="A77" s="18" t="s">
        <v>784</v>
      </c>
      <c r="B77" s="18"/>
      <c r="C77" s="18"/>
      <c r="D77" s="18"/>
      <c r="E77" s="18"/>
      <c r="F77" s="18"/>
      <c r="G77" s="18"/>
      <c r="H77" s="18"/>
      <c r="I77" s="18"/>
    </row>
    <row r="78" spans="1:9" x14ac:dyDescent="0.2">
      <c r="A78" s="21" t="s">
        <v>785</v>
      </c>
      <c r="B78" s="34">
        <v>366</v>
      </c>
      <c r="C78" s="30">
        <v>21.038250999999999</v>
      </c>
      <c r="D78" s="30">
        <v>40.437157999999997</v>
      </c>
      <c r="E78" s="30">
        <v>27.04918</v>
      </c>
      <c r="F78" s="30">
        <v>8.1967210000000001</v>
      </c>
      <c r="G78" s="30">
        <v>3.278689</v>
      </c>
      <c r="H78" s="30">
        <v>61.475409999999997</v>
      </c>
      <c r="I78" s="30">
        <v>35.245902000000001</v>
      </c>
    </row>
    <row r="79" spans="1:9" x14ac:dyDescent="0.2">
      <c r="A79" s="21" t="s">
        <v>786</v>
      </c>
      <c r="B79" s="34">
        <v>954</v>
      </c>
      <c r="C79" s="30">
        <v>38.679245000000002</v>
      </c>
      <c r="D79" s="30">
        <v>39.727463</v>
      </c>
      <c r="E79" s="30">
        <v>16.771488000000002</v>
      </c>
      <c r="F79" s="30">
        <v>2.9350100000000001</v>
      </c>
      <c r="G79" s="30">
        <v>1.886792</v>
      </c>
      <c r="H79" s="30">
        <v>78.406709000000006</v>
      </c>
      <c r="I79" s="30">
        <v>19.706499000000001</v>
      </c>
    </row>
    <row r="80" spans="1:9" x14ac:dyDescent="0.2">
      <c r="A80" s="19" t="s">
        <v>787</v>
      </c>
      <c r="B80" s="20">
        <v>345</v>
      </c>
      <c r="C80" s="26">
        <v>31.594203</v>
      </c>
      <c r="D80" s="26">
        <v>41.739130000000003</v>
      </c>
      <c r="E80" s="26">
        <v>20</v>
      </c>
      <c r="F80" s="26">
        <v>5.2173910000000001</v>
      </c>
      <c r="G80" s="26">
        <v>1.4492750000000001</v>
      </c>
      <c r="H80" s="26">
        <v>73.333332999999996</v>
      </c>
      <c r="I80" s="26">
        <v>25.217390999999999</v>
      </c>
    </row>
    <row r="81" spans="1:9" x14ac:dyDescent="0.2">
      <c r="A81" s="19" t="s">
        <v>788</v>
      </c>
      <c r="B81" s="20">
        <v>141</v>
      </c>
      <c r="C81" s="26">
        <v>29.078014</v>
      </c>
      <c r="D81" s="26">
        <v>50.354610000000001</v>
      </c>
      <c r="E81" s="26">
        <v>15.602836999999999</v>
      </c>
      <c r="F81" s="26">
        <v>2.1276600000000001</v>
      </c>
      <c r="G81" s="26">
        <v>2.8368790000000002</v>
      </c>
      <c r="H81" s="26">
        <v>79.432624000000004</v>
      </c>
      <c r="I81" s="26">
        <v>17.730495999999999</v>
      </c>
    </row>
    <row r="82" spans="1:9" x14ac:dyDescent="0.2">
      <c r="A82" s="19" t="s">
        <v>789</v>
      </c>
      <c r="B82" s="20">
        <v>56</v>
      </c>
      <c r="C82" s="26">
        <v>30.357143000000001</v>
      </c>
      <c r="D82" s="26">
        <v>42.857143000000001</v>
      </c>
      <c r="E82" s="26">
        <v>21.428571000000002</v>
      </c>
      <c r="F82" s="26">
        <v>3.5714290000000002</v>
      </c>
      <c r="G82" s="26">
        <v>1.785714</v>
      </c>
      <c r="H82" s="26">
        <v>73.214286000000001</v>
      </c>
      <c r="I82" s="26">
        <v>25</v>
      </c>
    </row>
    <row r="83" spans="1:9" x14ac:dyDescent="0.2">
      <c r="A83" s="19" t="s">
        <v>790</v>
      </c>
      <c r="B83" s="20">
        <v>48</v>
      </c>
      <c r="C83" s="26">
        <v>47.916666999999997</v>
      </c>
      <c r="D83" s="26">
        <v>47.916666999999997</v>
      </c>
      <c r="E83" s="26">
        <v>4.1666670000000003</v>
      </c>
      <c r="F83" s="26">
        <v>0</v>
      </c>
      <c r="G83" s="26">
        <v>0</v>
      </c>
      <c r="H83" s="26">
        <v>95.833332999999996</v>
      </c>
      <c r="I83" s="26">
        <v>4.1666670000000003</v>
      </c>
    </row>
    <row r="84" spans="1:9" x14ac:dyDescent="0.2">
      <c r="A84" s="19" t="s">
        <v>791</v>
      </c>
      <c r="B84" s="20">
        <v>20</v>
      </c>
      <c r="C84" s="26">
        <v>45</v>
      </c>
      <c r="D84" s="26">
        <v>45</v>
      </c>
      <c r="E84" s="26">
        <v>10</v>
      </c>
      <c r="F84" s="26">
        <v>0</v>
      </c>
      <c r="G84" s="26">
        <v>0</v>
      </c>
      <c r="H84" s="26">
        <v>90</v>
      </c>
      <c r="I84" s="26">
        <v>10</v>
      </c>
    </row>
    <row r="85" spans="1:9" x14ac:dyDescent="0.2">
      <c r="A85" s="19" t="s">
        <v>792</v>
      </c>
      <c r="B85" s="20">
        <v>4</v>
      </c>
      <c r="C85" s="26">
        <v>25</v>
      </c>
      <c r="D85" s="26">
        <v>50</v>
      </c>
      <c r="E85" s="26">
        <v>25</v>
      </c>
      <c r="F85" s="26">
        <v>0</v>
      </c>
      <c r="G85" s="26">
        <v>0</v>
      </c>
      <c r="H85" s="26">
        <v>75</v>
      </c>
      <c r="I85" s="26">
        <v>25</v>
      </c>
    </row>
    <row r="86" spans="1:9" x14ac:dyDescent="0.2">
      <c r="A86" s="19" t="s">
        <v>793</v>
      </c>
      <c r="B86" s="20">
        <v>2</v>
      </c>
      <c r="C86" s="26">
        <v>50</v>
      </c>
      <c r="D86" s="26">
        <v>0</v>
      </c>
      <c r="E86" s="26">
        <v>50</v>
      </c>
      <c r="F86" s="26">
        <v>0</v>
      </c>
      <c r="G86" s="26">
        <v>0</v>
      </c>
      <c r="H86" s="26">
        <v>50</v>
      </c>
      <c r="I86" s="26">
        <v>50</v>
      </c>
    </row>
    <row r="87" spans="1:9" x14ac:dyDescent="0.2">
      <c r="A87" s="19" t="s">
        <v>794</v>
      </c>
      <c r="B87" s="20">
        <v>2</v>
      </c>
      <c r="C87" s="26">
        <v>50</v>
      </c>
      <c r="D87" s="26">
        <v>0</v>
      </c>
      <c r="E87" s="26">
        <v>50</v>
      </c>
      <c r="F87" s="26">
        <v>0</v>
      </c>
      <c r="G87" s="26">
        <v>0</v>
      </c>
      <c r="H87" s="26">
        <v>50</v>
      </c>
      <c r="I87" s="26">
        <v>50</v>
      </c>
    </row>
    <row r="88" spans="1:9" x14ac:dyDescent="0.2">
      <c r="A88" s="19" t="s">
        <v>783</v>
      </c>
      <c r="B88" s="20">
        <v>250</v>
      </c>
      <c r="C88" s="26">
        <v>31.6</v>
      </c>
      <c r="D88" s="26">
        <v>43.6</v>
      </c>
      <c r="E88" s="26">
        <v>19.600000000000001</v>
      </c>
      <c r="F88" s="26">
        <v>3.6</v>
      </c>
      <c r="G88" s="26">
        <v>1.6</v>
      </c>
      <c r="H88" s="26">
        <v>75.2</v>
      </c>
      <c r="I88" s="26">
        <v>23.2</v>
      </c>
    </row>
    <row r="89" spans="1:9" x14ac:dyDescent="0.2">
      <c r="A89" s="18" t="s">
        <v>795</v>
      </c>
      <c r="B89" s="18"/>
      <c r="C89" s="18"/>
      <c r="D89" s="18"/>
      <c r="E89" s="18"/>
      <c r="F89" s="18"/>
      <c r="G89" s="18"/>
      <c r="H89" s="18"/>
      <c r="I89" s="18"/>
    </row>
    <row r="90" spans="1:9" x14ac:dyDescent="0.2">
      <c r="A90" s="19" t="s">
        <v>796</v>
      </c>
      <c r="B90" s="20">
        <v>1712</v>
      </c>
      <c r="C90" s="26">
        <v>35.689252000000003</v>
      </c>
      <c r="D90" s="26">
        <v>41.880840999999997</v>
      </c>
      <c r="E90" s="26">
        <v>17.114485999999999</v>
      </c>
      <c r="F90" s="26">
        <v>3.5046729999999999</v>
      </c>
      <c r="G90" s="26">
        <v>1.810748</v>
      </c>
      <c r="H90" s="26">
        <v>77.570093</v>
      </c>
      <c r="I90" s="26">
        <v>20.619159</v>
      </c>
    </row>
    <row r="91" spans="1:9" x14ac:dyDescent="0.2">
      <c r="A91" s="19" t="s">
        <v>139</v>
      </c>
      <c r="B91" s="20">
        <v>76</v>
      </c>
      <c r="C91" s="26">
        <v>32.894736999999999</v>
      </c>
      <c r="D91" s="26">
        <v>46.052632000000003</v>
      </c>
      <c r="E91" s="26">
        <v>19.736841999999999</v>
      </c>
      <c r="F91" s="26">
        <v>1.3157890000000001</v>
      </c>
      <c r="G91" s="26">
        <v>0</v>
      </c>
      <c r="H91" s="26">
        <v>78.947367999999997</v>
      </c>
      <c r="I91" s="26">
        <v>21.052631999999999</v>
      </c>
    </row>
    <row r="92" spans="1:9" x14ac:dyDescent="0.2">
      <c r="A92" s="19" t="s">
        <v>797</v>
      </c>
      <c r="B92" s="20">
        <v>59</v>
      </c>
      <c r="C92" s="26">
        <v>20.338982999999999</v>
      </c>
      <c r="D92" s="26">
        <v>32.203389999999999</v>
      </c>
      <c r="E92" s="26">
        <v>37.288136000000002</v>
      </c>
      <c r="F92" s="26">
        <v>6.7796609999999999</v>
      </c>
      <c r="G92" s="26">
        <v>3.389831</v>
      </c>
      <c r="H92" s="26">
        <v>52.542372999999998</v>
      </c>
      <c r="I92" s="26">
        <v>44.067796999999999</v>
      </c>
    </row>
    <row r="93" spans="1:9" x14ac:dyDescent="0.2">
      <c r="A93" s="19" t="s">
        <v>140</v>
      </c>
      <c r="B93" s="20">
        <v>194</v>
      </c>
      <c r="C93" s="26">
        <v>20.103093000000001</v>
      </c>
      <c r="D93" s="26">
        <v>39.175257999999999</v>
      </c>
      <c r="E93" s="26">
        <v>29.381443000000001</v>
      </c>
      <c r="F93" s="26">
        <v>7.7319589999999998</v>
      </c>
      <c r="G93" s="26">
        <v>3.608247</v>
      </c>
      <c r="H93" s="26">
        <v>59.278351000000001</v>
      </c>
      <c r="I93" s="26">
        <v>37.113402000000001</v>
      </c>
    </row>
    <row r="94" spans="1:9" x14ac:dyDescent="0.2">
      <c r="A94" s="19" t="s">
        <v>141</v>
      </c>
      <c r="B94" s="20">
        <v>16</v>
      </c>
      <c r="C94" s="26">
        <v>18.75</v>
      </c>
      <c r="D94" s="26">
        <v>56.25</v>
      </c>
      <c r="E94" s="26">
        <v>6.25</v>
      </c>
      <c r="F94" s="26">
        <v>12.5</v>
      </c>
      <c r="G94" s="26">
        <v>6.25</v>
      </c>
      <c r="H94" s="26">
        <v>75</v>
      </c>
      <c r="I94" s="26">
        <v>18.75</v>
      </c>
    </row>
    <row r="95" spans="1:9" x14ac:dyDescent="0.2">
      <c r="A95" s="19" t="s">
        <v>755</v>
      </c>
      <c r="B95" s="20">
        <v>46</v>
      </c>
      <c r="C95" s="26">
        <v>26.086957000000002</v>
      </c>
      <c r="D95" s="26">
        <v>39.130434999999999</v>
      </c>
      <c r="E95" s="26">
        <v>23.913042999999998</v>
      </c>
      <c r="F95" s="26">
        <v>6.5217390000000002</v>
      </c>
      <c r="G95" s="26">
        <v>4.3478260000000004</v>
      </c>
      <c r="H95" s="26">
        <v>65.217391000000006</v>
      </c>
      <c r="I95" s="26">
        <v>30.434782999999999</v>
      </c>
    </row>
    <row r="96" spans="1:9" x14ac:dyDescent="0.2">
      <c r="A96" s="19" t="s">
        <v>783</v>
      </c>
      <c r="B96" s="20">
        <v>85</v>
      </c>
      <c r="C96" s="26">
        <v>29.411764999999999</v>
      </c>
      <c r="D96" s="26">
        <v>41.176470999999999</v>
      </c>
      <c r="E96" s="26">
        <v>22.352941000000001</v>
      </c>
      <c r="F96" s="26">
        <v>5.8823530000000002</v>
      </c>
      <c r="G96" s="26">
        <v>1.176471</v>
      </c>
      <c r="H96" s="26">
        <v>70.588234999999997</v>
      </c>
      <c r="I96" s="26">
        <v>28.235294</v>
      </c>
    </row>
    <row r="97" spans="1:9" x14ac:dyDescent="0.2">
      <c r="A97" s="18" t="s">
        <v>798</v>
      </c>
      <c r="B97" s="18"/>
      <c r="C97" s="18"/>
      <c r="D97" s="18"/>
      <c r="E97" s="18"/>
      <c r="F97" s="18"/>
      <c r="G97" s="18"/>
      <c r="H97" s="18"/>
      <c r="I97" s="18"/>
    </row>
    <row r="98" spans="1:9" x14ac:dyDescent="0.2">
      <c r="A98" s="19" t="s">
        <v>799</v>
      </c>
      <c r="B98" s="20">
        <v>1212</v>
      </c>
      <c r="C98" s="26">
        <v>36.551155000000001</v>
      </c>
      <c r="D98" s="26">
        <v>41.419142000000001</v>
      </c>
      <c r="E98" s="26">
        <v>17.90429</v>
      </c>
      <c r="F98" s="26">
        <v>2.8877890000000002</v>
      </c>
      <c r="G98" s="26">
        <v>1.2376240000000001</v>
      </c>
      <c r="H98" s="26">
        <v>77.970297000000002</v>
      </c>
      <c r="I98" s="26">
        <v>20.792079000000001</v>
      </c>
    </row>
    <row r="99" spans="1:9" x14ac:dyDescent="0.2">
      <c r="A99" s="19" t="s">
        <v>800</v>
      </c>
      <c r="B99" s="20">
        <v>24</v>
      </c>
      <c r="C99" s="26">
        <v>33.333333000000003</v>
      </c>
      <c r="D99" s="26">
        <v>54.166666999999997</v>
      </c>
      <c r="E99" s="26">
        <v>8.3333329999999997</v>
      </c>
      <c r="F99" s="26">
        <v>4.1666670000000003</v>
      </c>
      <c r="G99" s="26">
        <v>0</v>
      </c>
      <c r="H99" s="26">
        <v>87.5</v>
      </c>
      <c r="I99" s="26">
        <v>12.5</v>
      </c>
    </row>
    <row r="100" spans="1:9" x14ac:dyDescent="0.2">
      <c r="A100" s="19" t="s">
        <v>801</v>
      </c>
      <c r="B100" s="20">
        <v>76</v>
      </c>
      <c r="C100" s="26">
        <v>38.157895000000003</v>
      </c>
      <c r="D100" s="26">
        <v>35.526316000000001</v>
      </c>
      <c r="E100" s="26">
        <v>17.105263000000001</v>
      </c>
      <c r="F100" s="26">
        <v>6.5789470000000003</v>
      </c>
      <c r="G100" s="26">
        <v>2.6315789999999999</v>
      </c>
      <c r="H100" s="26">
        <v>73.684211000000005</v>
      </c>
      <c r="I100" s="26">
        <v>23.684211000000001</v>
      </c>
    </row>
    <row r="101" spans="1:9" x14ac:dyDescent="0.2">
      <c r="A101" s="19" t="s">
        <v>802</v>
      </c>
      <c r="B101" s="20">
        <v>43</v>
      </c>
      <c r="C101" s="26">
        <v>23.255814000000001</v>
      </c>
      <c r="D101" s="26">
        <v>53.488371999999998</v>
      </c>
      <c r="E101" s="26">
        <v>11.627907</v>
      </c>
      <c r="F101" s="26">
        <v>4.6511630000000004</v>
      </c>
      <c r="G101" s="26">
        <v>6.9767440000000001</v>
      </c>
      <c r="H101" s="26">
        <v>76.744185999999999</v>
      </c>
      <c r="I101" s="26">
        <v>16.279070000000001</v>
      </c>
    </row>
    <row r="102" spans="1:9" x14ac:dyDescent="0.2">
      <c r="A102" s="19" t="s">
        <v>803</v>
      </c>
      <c r="B102" s="20">
        <v>14</v>
      </c>
      <c r="C102" s="26">
        <v>57.142856999999999</v>
      </c>
      <c r="D102" s="26">
        <v>35.714286000000001</v>
      </c>
      <c r="E102" s="26">
        <v>7.1428570000000002</v>
      </c>
      <c r="F102" s="26">
        <v>0</v>
      </c>
      <c r="G102" s="26">
        <v>0</v>
      </c>
      <c r="H102" s="26">
        <v>92.857142999999994</v>
      </c>
      <c r="I102" s="26">
        <v>7.1428570000000002</v>
      </c>
    </row>
    <row r="103" spans="1:9" x14ac:dyDescent="0.2">
      <c r="A103" s="19" t="s">
        <v>804</v>
      </c>
      <c r="B103" s="20">
        <v>5</v>
      </c>
      <c r="C103" s="26">
        <v>20</v>
      </c>
      <c r="D103" s="26">
        <v>40</v>
      </c>
      <c r="E103" s="26">
        <v>40</v>
      </c>
      <c r="F103" s="26">
        <v>0</v>
      </c>
      <c r="G103" s="26">
        <v>0</v>
      </c>
      <c r="H103" s="26">
        <v>60</v>
      </c>
      <c r="I103" s="26">
        <v>40</v>
      </c>
    </row>
    <row r="104" spans="1:9" x14ac:dyDescent="0.2">
      <c r="A104" s="19" t="s">
        <v>783</v>
      </c>
      <c r="B104" s="20">
        <v>414</v>
      </c>
      <c r="C104" s="26">
        <v>33.091786999999997</v>
      </c>
      <c r="D104" s="26">
        <v>43.478261000000003</v>
      </c>
      <c r="E104" s="26">
        <v>16.425121000000001</v>
      </c>
      <c r="F104" s="26">
        <v>4.3478260000000004</v>
      </c>
      <c r="G104" s="26">
        <v>2.6570049999999998</v>
      </c>
      <c r="H104" s="26">
        <v>76.570048</v>
      </c>
      <c r="I104" s="26">
        <v>20.772946999999998</v>
      </c>
    </row>
    <row r="105" spans="1:9" x14ac:dyDescent="0.2">
      <c r="A105" s="18" t="s">
        <v>805</v>
      </c>
      <c r="B105" s="18"/>
      <c r="C105" s="18"/>
      <c r="D105" s="18"/>
      <c r="E105" s="18"/>
      <c r="F105" s="18"/>
      <c r="G105" s="18"/>
      <c r="H105" s="18"/>
      <c r="I105" s="18"/>
    </row>
    <row r="106" spans="1:9" x14ac:dyDescent="0.2">
      <c r="A106" s="19" t="s">
        <v>799</v>
      </c>
      <c r="B106" s="20">
        <v>13</v>
      </c>
      <c r="C106" s="26">
        <v>30.769231000000001</v>
      </c>
      <c r="D106" s="26">
        <v>38.461537999999997</v>
      </c>
      <c r="E106" s="26">
        <v>7.6923079999999997</v>
      </c>
      <c r="F106" s="26">
        <v>23.076923000000001</v>
      </c>
      <c r="G106" s="26">
        <v>0</v>
      </c>
      <c r="H106" s="26">
        <v>69.230768999999995</v>
      </c>
      <c r="I106" s="26">
        <v>30.769231000000001</v>
      </c>
    </row>
    <row r="107" spans="1:9" x14ac:dyDescent="0.2">
      <c r="A107" s="19" t="s">
        <v>800</v>
      </c>
      <c r="B107" s="20">
        <v>89</v>
      </c>
      <c r="C107" s="26">
        <v>12.359551</v>
      </c>
      <c r="D107" s="26">
        <v>41.573034</v>
      </c>
      <c r="E107" s="26">
        <v>33.707864999999998</v>
      </c>
      <c r="F107" s="26">
        <v>11.235955000000001</v>
      </c>
      <c r="G107" s="26">
        <v>1.123596</v>
      </c>
      <c r="H107" s="26">
        <v>53.932583999999999</v>
      </c>
      <c r="I107" s="26">
        <v>44.943820000000002</v>
      </c>
    </row>
    <row r="108" spans="1:9" x14ac:dyDescent="0.2">
      <c r="A108" s="19" t="s">
        <v>801</v>
      </c>
      <c r="B108" s="20">
        <v>143</v>
      </c>
      <c r="C108" s="26">
        <v>23.776223999999999</v>
      </c>
      <c r="D108" s="26">
        <v>39.860140000000001</v>
      </c>
      <c r="E108" s="26">
        <v>24.475524</v>
      </c>
      <c r="F108" s="26">
        <v>6.9930070000000004</v>
      </c>
      <c r="G108" s="26">
        <v>4.895105</v>
      </c>
      <c r="H108" s="26">
        <v>63.636364</v>
      </c>
      <c r="I108" s="26">
        <v>31.468530999999999</v>
      </c>
    </row>
    <row r="109" spans="1:9" x14ac:dyDescent="0.2">
      <c r="A109" s="19" t="s">
        <v>802</v>
      </c>
      <c r="B109" s="20">
        <v>27</v>
      </c>
      <c r="C109" s="26">
        <v>22.222221999999999</v>
      </c>
      <c r="D109" s="26">
        <v>37.037036999999998</v>
      </c>
      <c r="E109" s="26">
        <v>37.037036999999998</v>
      </c>
      <c r="F109" s="26">
        <v>3.7037040000000001</v>
      </c>
      <c r="G109" s="26">
        <v>0</v>
      </c>
      <c r="H109" s="26">
        <v>59.259259</v>
      </c>
      <c r="I109" s="26">
        <v>40.740741</v>
      </c>
    </row>
    <row r="110" spans="1:9" x14ac:dyDescent="0.2">
      <c r="A110" s="19" t="s">
        <v>803</v>
      </c>
      <c r="B110" s="20">
        <v>5</v>
      </c>
      <c r="C110" s="26">
        <v>20</v>
      </c>
      <c r="D110" s="26">
        <v>40</v>
      </c>
      <c r="E110" s="26">
        <v>20</v>
      </c>
      <c r="F110" s="26">
        <v>0</v>
      </c>
      <c r="G110" s="26">
        <v>20</v>
      </c>
      <c r="H110" s="26">
        <v>60</v>
      </c>
      <c r="I110" s="26">
        <v>20</v>
      </c>
    </row>
    <row r="111" spans="1:9" x14ac:dyDescent="0.2">
      <c r="A111" s="19" t="s">
        <v>804</v>
      </c>
      <c r="B111" s="20">
        <v>10</v>
      </c>
      <c r="C111" s="26">
        <v>20</v>
      </c>
      <c r="D111" s="26">
        <v>10</v>
      </c>
      <c r="E111" s="26">
        <v>60</v>
      </c>
      <c r="F111" s="26">
        <v>0</v>
      </c>
      <c r="G111" s="26">
        <v>10</v>
      </c>
      <c r="H111" s="26">
        <v>30</v>
      </c>
      <c r="I111" s="26">
        <v>60</v>
      </c>
    </row>
    <row r="112" spans="1:9" x14ac:dyDescent="0.2">
      <c r="A112" s="19" t="s">
        <v>783</v>
      </c>
      <c r="B112" s="20">
        <v>28</v>
      </c>
      <c r="C112" s="26">
        <v>28.571428999999998</v>
      </c>
      <c r="D112" s="26">
        <v>35.714286000000001</v>
      </c>
      <c r="E112" s="26">
        <v>28.571428999999998</v>
      </c>
      <c r="F112" s="26">
        <v>0</v>
      </c>
      <c r="G112" s="26">
        <v>7.1428570000000002</v>
      </c>
      <c r="H112" s="26">
        <v>64.285713999999999</v>
      </c>
      <c r="I112" s="26">
        <v>28.571428999999998</v>
      </c>
    </row>
    <row r="113" spans="1:9" x14ac:dyDescent="0.2">
      <c r="A113" s="18" t="s">
        <v>142</v>
      </c>
      <c r="B113" s="18"/>
      <c r="C113" s="18"/>
      <c r="D113" s="18"/>
      <c r="E113" s="18"/>
      <c r="F113" s="18"/>
      <c r="G113" s="18"/>
      <c r="H113" s="18"/>
      <c r="I113" s="18"/>
    </row>
    <row r="114" spans="1:9" x14ac:dyDescent="0.2">
      <c r="A114" s="19" t="s">
        <v>806</v>
      </c>
      <c r="B114" s="20">
        <v>90</v>
      </c>
      <c r="C114" s="26">
        <v>44.444443999999997</v>
      </c>
      <c r="D114" s="26">
        <v>35.555556000000003</v>
      </c>
      <c r="E114" s="26">
        <v>16.666667</v>
      </c>
      <c r="F114" s="26">
        <v>2.2222219999999999</v>
      </c>
      <c r="G114" s="26">
        <v>1.111111</v>
      </c>
      <c r="H114" s="26">
        <v>80</v>
      </c>
      <c r="I114" s="26">
        <v>18.888888999999999</v>
      </c>
    </row>
    <row r="115" spans="1:9" x14ac:dyDescent="0.2">
      <c r="A115" s="19" t="s">
        <v>807</v>
      </c>
      <c r="B115" s="20">
        <v>307</v>
      </c>
      <c r="C115" s="26">
        <v>39.087947999999997</v>
      </c>
      <c r="D115" s="26">
        <v>42.671010000000003</v>
      </c>
      <c r="E115" s="26">
        <v>14.983713</v>
      </c>
      <c r="F115" s="26">
        <v>2.6058629999999998</v>
      </c>
      <c r="G115" s="26">
        <v>0.65146599999999999</v>
      </c>
      <c r="H115" s="26">
        <v>81.758958000000007</v>
      </c>
      <c r="I115" s="26">
        <v>17.589576999999998</v>
      </c>
    </row>
    <row r="116" spans="1:9" x14ac:dyDescent="0.2">
      <c r="A116" s="19" t="s">
        <v>808</v>
      </c>
      <c r="B116" s="20">
        <v>392</v>
      </c>
      <c r="C116" s="26">
        <v>34.183672999999999</v>
      </c>
      <c r="D116" s="26">
        <v>45.408163000000002</v>
      </c>
      <c r="E116" s="26">
        <v>16.836735000000001</v>
      </c>
      <c r="F116" s="26">
        <v>1.785714</v>
      </c>
      <c r="G116" s="26">
        <v>1.785714</v>
      </c>
      <c r="H116" s="26">
        <v>79.591836999999998</v>
      </c>
      <c r="I116" s="26">
        <v>18.622449</v>
      </c>
    </row>
    <row r="117" spans="1:9" x14ac:dyDescent="0.2">
      <c r="A117" s="19" t="s">
        <v>809</v>
      </c>
      <c r="B117" s="20">
        <v>379</v>
      </c>
      <c r="C117" s="26">
        <v>36.147756999999999</v>
      </c>
      <c r="D117" s="26">
        <v>41.424802</v>
      </c>
      <c r="E117" s="26">
        <v>16.358839</v>
      </c>
      <c r="F117" s="26">
        <v>3.1662270000000001</v>
      </c>
      <c r="G117" s="26">
        <v>2.9023750000000001</v>
      </c>
      <c r="H117" s="26">
        <v>77.572558999999998</v>
      </c>
      <c r="I117" s="26">
        <v>19.525065999999999</v>
      </c>
    </row>
    <row r="118" spans="1:9" x14ac:dyDescent="0.2">
      <c r="A118" s="19" t="s">
        <v>810</v>
      </c>
      <c r="B118" s="20">
        <v>951</v>
      </c>
      <c r="C118" s="26">
        <v>28.916930000000001</v>
      </c>
      <c r="D118" s="26">
        <v>40.378549</v>
      </c>
      <c r="E118" s="26">
        <v>22.502628999999999</v>
      </c>
      <c r="F118" s="26">
        <v>5.8885379999999996</v>
      </c>
      <c r="G118" s="26">
        <v>2.3133539999999999</v>
      </c>
      <c r="H118" s="26">
        <v>69.295478000000003</v>
      </c>
      <c r="I118" s="26">
        <v>28.391166999999999</v>
      </c>
    </row>
    <row r="119" spans="1:9" x14ac:dyDescent="0.2">
      <c r="A119" s="19" t="s">
        <v>783</v>
      </c>
      <c r="B119" s="20">
        <v>69</v>
      </c>
      <c r="C119" s="26">
        <v>30.434782999999999</v>
      </c>
      <c r="D119" s="26">
        <v>39.130434999999999</v>
      </c>
      <c r="E119" s="26">
        <v>21.739129999999999</v>
      </c>
      <c r="F119" s="26">
        <v>7.2463769999999998</v>
      </c>
      <c r="G119" s="26">
        <v>1.4492750000000001</v>
      </c>
      <c r="H119" s="26">
        <v>69.565217000000004</v>
      </c>
      <c r="I119" s="26">
        <v>28.985506999999998</v>
      </c>
    </row>
    <row r="120" spans="1:9" x14ac:dyDescent="0.2">
      <c r="A120" s="18" t="s">
        <v>143</v>
      </c>
      <c r="B120" s="18"/>
      <c r="C120" s="18"/>
      <c r="D120" s="18"/>
      <c r="E120" s="18"/>
      <c r="F120" s="18"/>
      <c r="G120" s="18"/>
      <c r="H120" s="18"/>
      <c r="I120" s="18"/>
    </row>
    <row r="121" spans="1:9" x14ac:dyDescent="0.2">
      <c r="A121" s="21" t="s">
        <v>811</v>
      </c>
      <c r="B121" s="21"/>
      <c r="C121" s="21"/>
      <c r="D121" s="21"/>
      <c r="E121" s="21"/>
      <c r="F121" s="21"/>
      <c r="G121" s="21"/>
      <c r="H121" s="21"/>
      <c r="I121" s="21"/>
    </row>
    <row r="122" spans="1:9" x14ac:dyDescent="0.2">
      <c r="A122" s="19" t="s">
        <v>812</v>
      </c>
      <c r="B122" s="20">
        <v>546</v>
      </c>
      <c r="C122" s="26">
        <v>45.238095000000001</v>
      </c>
      <c r="D122" s="26">
        <v>40.10989</v>
      </c>
      <c r="E122" s="26">
        <v>11.721612</v>
      </c>
      <c r="F122" s="26">
        <v>1.2820510000000001</v>
      </c>
      <c r="G122" s="26">
        <v>1.648352</v>
      </c>
      <c r="H122" s="26">
        <v>85.347984999999994</v>
      </c>
      <c r="I122" s="26">
        <v>13.003663</v>
      </c>
    </row>
    <row r="123" spans="1:9" x14ac:dyDescent="0.2">
      <c r="A123" s="19" t="s">
        <v>813</v>
      </c>
      <c r="B123" s="20">
        <v>531</v>
      </c>
      <c r="C123" s="26">
        <v>34.463276999999998</v>
      </c>
      <c r="D123" s="26">
        <v>45.574387999999999</v>
      </c>
      <c r="E123" s="26">
        <v>16.572505</v>
      </c>
      <c r="F123" s="26">
        <v>2.0715629999999998</v>
      </c>
      <c r="G123" s="26">
        <v>1.3182670000000001</v>
      </c>
      <c r="H123" s="26">
        <v>80.037665000000004</v>
      </c>
      <c r="I123" s="26">
        <v>18.644068000000001</v>
      </c>
    </row>
    <row r="124" spans="1:9" x14ac:dyDescent="0.2">
      <c r="A124" s="19" t="s">
        <v>814</v>
      </c>
      <c r="B124" s="20">
        <v>205</v>
      </c>
      <c r="C124" s="26">
        <v>26.341463000000001</v>
      </c>
      <c r="D124" s="26">
        <v>38.048780000000001</v>
      </c>
      <c r="E124" s="26">
        <v>27.317073000000001</v>
      </c>
      <c r="F124" s="26">
        <v>5.3658539999999997</v>
      </c>
      <c r="G124" s="26">
        <v>2.9268290000000001</v>
      </c>
      <c r="H124" s="26">
        <v>64.390243999999996</v>
      </c>
      <c r="I124" s="26">
        <v>32.682926999999999</v>
      </c>
    </row>
    <row r="125" spans="1:9" x14ac:dyDescent="0.2">
      <c r="A125" s="19" t="s">
        <v>815</v>
      </c>
      <c r="B125" s="20">
        <v>762</v>
      </c>
      <c r="C125" s="26">
        <v>26.902887</v>
      </c>
      <c r="D125" s="26">
        <v>40.682414999999999</v>
      </c>
      <c r="E125" s="26">
        <v>23.228345999999998</v>
      </c>
      <c r="F125" s="26">
        <v>6.6929129999999999</v>
      </c>
      <c r="G125" s="26">
        <v>2.4934379999999998</v>
      </c>
      <c r="H125" s="26">
        <v>67.585301999999999</v>
      </c>
      <c r="I125" s="26">
        <v>29.92126</v>
      </c>
    </row>
    <row r="126" spans="1:9" x14ac:dyDescent="0.2">
      <c r="A126" s="19" t="s">
        <v>783</v>
      </c>
      <c r="B126" s="20">
        <v>144</v>
      </c>
      <c r="C126" s="26">
        <v>26.388888999999999</v>
      </c>
      <c r="D126" s="26">
        <v>41.666666999999997</v>
      </c>
      <c r="E126" s="26">
        <v>22.916667</v>
      </c>
      <c r="F126" s="26">
        <v>6.9444439999999998</v>
      </c>
      <c r="G126" s="26">
        <v>2.0833330000000001</v>
      </c>
      <c r="H126" s="26">
        <v>68.055555999999996</v>
      </c>
      <c r="I126" s="26">
        <v>29.861111000000001</v>
      </c>
    </row>
    <row r="127" spans="1:9" x14ac:dyDescent="0.2">
      <c r="A127" s="18" t="s">
        <v>143</v>
      </c>
      <c r="B127" s="18"/>
      <c r="C127" s="18"/>
      <c r="D127" s="18"/>
      <c r="E127" s="18"/>
      <c r="F127" s="18"/>
      <c r="G127" s="18"/>
      <c r="H127" s="18"/>
      <c r="I127" s="18"/>
    </row>
    <row r="128" spans="1:9" x14ac:dyDescent="0.2">
      <c r="A128" s="21" t="s">
        <v>816</v>
      </c>
      <c r="B128" s="21"/>
      <c r="C128" s="21"/>
      <c r="D128" s="21"/>
      <c r="E128" s="21"/>
      <c r="F128" s="21"/>
      <c r="G128" s="21"/>
      <c r="H128" s="21"/>
      <c r="I128" s="21"/>
    </row>
    <row r="129" spans="1:9" x14ac:dyDescent="0.2">
      <c r="A129" s="19" t="s">
        <v>812</v>
      </c>
      <c r="B129" s="20">
        <v>285</v>
      </c>
      <c r="C129" s="26">
        <v>39.649123000000003</v>
      </c>
      <c r="D129" s="26">
        <v>45.614035000000001</v>
      </c>
      <c r="E129" s="26">
        <v>11.929824999999999</v>
      </c>
      <c r="F129" s="26">
        <v>1.052632</v>
      </c>
      <c r="G129" s="26">
        <v>1.754386</v>
      </c>
      <c r="H129" s="26">
        <v>85.263158000000004</v>
      </c>
      <c r="I129" s="26">
        <v>12.982456000000001</v>
      </c>
    </row>
    <row r="130" spans="1:9" x14ac:dyDescent="0.2">
      <c r="A130" s="19" t="s">
        <v>813</v>
      </c>
      <c r="B130" s="20">
        <v>217</v>
      </c>
      <c r="C130" s="26">
        <v>35.483871000000001</v>
      </c>
      <c r="D130" s="26">
        <v>46.082948999999999</v>
      </c>
      <c r="E130" s="26">
        <v>13.824885</v>
      </c>
      <c r="F130" s="26">
        <v>3.225806</v>
      </c>
      <c r="G130" s="26">
        <v>1.3824879999999999</v>
      </c>
      <c r="H130" s="26">
        <v>81.566820000000007</v>
      </c>
      <c r="I130" s="26">
        <v>17.050691</v>
      </c>
    </row>
    <row r="131" spans="1:9" x14ac:dyDescent="0.2">
      <c r="A131" s="19" t="s">
        <v>814</v>
      </c>
      <c r="B131" s="20">
        <v>142</v>
      </c>
      <c r="C131" s="26">
        <v>35.211267999999997</v>
      </c>
      <c r="D131" s="26">
        <v>38.732393999999999</v>
      </c>
      <c r="E131" s="26">
        <v>22.535211</v>
      </c>
      <c r="F131" s="26">
        <v>2.8169010000000001</v>
      </c>
      <c r="G131" s="26">
        <v>0.70422499999999999</v>
      </c>
      <c r="H131" s="26">
        <v>73.943662000000003</v>
      </c>
      <c r="I131" s="26">
        <v>25.352112999999999</v>
      </c>
    </row>
    <row r="132" spans="1:9" x14ac:dyDescent="0.2">
      <c r="A132" s="19" t="s">
        <v>815</v>
      </c>
      <c r="B132" s="20">
        <v>1184</v>
      </c>
      <c r="C132" s="26">
        <v>31.418918999999999</v>
      </c>
      <c r="D132" s="26">
        <v>39.273648999999999</v>
      </c>
      <c r="E132" s="26">
        <v>21.790541000000001</v>
      </c>
      <c r="F132" s="26">
        <v>4.8986489999999998</v>
      </c>
      <c r="G132" s="26">
        <v>2.6182430000000001</v>
      </c>
      <c r="H132" s="26">
        <v>70.692567999999994</v>
      </c>
      <c r="I132" s="26">
        <v>26.689188999999999</v>
      </c>
    </row>
    <row r="133" spans="1:9" x14ac:dyDescent="0.2">
      <c r="A133" s="19" t="s">
        <v>783</v>
      </c>
      <c r="B133" s="20">
        <v>360</v>
      </c>
      <c r="C133" s="26">
        <v>31.944444000000001</v>
      </c>
      <c r="D133" s="26">
        <v>44.166666999999997</v>
      </c>
      <c r="E133" s="26">
        <v>17.777778000000001</v>
      </c>
      <c r="F133" s="26">
        <v>5</v>
      </c>
      <c r="G133" s="26">
        <v>1.111111</v>
      </c>
      <c r="H133" s="26">
        <v>76.111110999999994</v>
      </c>
      <c r="I133" s="26">
        <v>22.777778000000001</v>
      </c>
    </row>
    <row r="134" spans="1:9" x14ac:dyDescent="0.2">
      <c r="A134" s="18" t="s">
        <v>143</v>
      </c>
      <c r="B134" s="18"/>
      <c r="C134" s="18"/>
      <c r="D134" s="18"/>
      <c r="E134" s="18"/>
      <c r="F134" s="18"/>
      <c r="G134" s="18"/>
      <c r="H134" s="18"/>
      <c r="I134" s="18"/>
    </row>
    <row r="135" spans="1:9" x14ac:dyDescent="0.2">
      <c r="A135" s="21" t="s">
        <v>817</v>
      </c>
      <c r="B135" s="21"/>
      <c r="C135" s="21"/>
      <c r="D135" s="21"/>
      <c r="E135" s="21"/>
      <c r="F135" s="21"/>
      <c r="G135" s="21"/>
      <c r="H135" s="21"/>
      <c r="I135" s="21"/>
    </row>
    <row r="136" spans="1:9" x14ac:dyDescent="0.2">
      <c r="A136" s="19" t="s">
        <v>812</v>
      </c>
      <c r="B136" s="20">
        <v>330</v>
      </c>
      <c r="C136" s="26">
        <v>39.393939000000003</v>
      </c>
      <c r="D136" s="26">
        <v>41.818182</v>
      </c>
      <c r="E136" s="26">
        <v>14.242424</v>
      </c>
      <c r="F136" s="26">
        <v>1.818182</v>
      </c>
      <c r="G136" s="26">
        <v>2.7272729999999998</v>
      </c>
      <c r="H136" s="26">
        <v>81.212120999999996</v>
      </c>
      <c r="I136" s="26">
        <v>16.060606</v>
      </c>
    </row>
    <row r="137" spans="1:9" x14ac:dyDescent="0.2">
      <c r="A137" s="19" t="s">
        <v>813</v>
      </c>
      <c r="B137" s="20">
        <v>326</v>
      </c>
      <c r="C137" s="26">
        <v>35.582822</v>
      </c>
      <c r="D137" s="26">
        <v>44.478527999999997</v>
      </c>
      <c r="E137" s="26">
        <v>16.257669</v>
      </c>
      <c r="F137" s="26">
        <v>2.4539879999999998</v>
      </c>
      <c r="G137" s="26">
        <v>1.2269939999999999</v>
      </c>
      <c r="H137" s="26">
        <v>80.061350000000004</v>
      </c>
      <c r="I137" s="26">
        <v>18.711656000000001</v>
      </c>
    </row>
    <row r="138" spans="1:9" x14ac:dyDescent="0.2">
      <c r="A138" s="19" t="s">
        <v>814</v>
      </c>
      <c r="B138" s="20">
        <v>133</v>
      </c>
      <c r="C138" s="26">
        <v>30.827068000000001</v>
      </c>
      <c r="D138" s="26">
        <v>47.368420999999998</v>
      </c>
      <c r="E138" s="26">
        <v>19.548871999999999</v>
      </c>
      <c r="F138" s="26">
        <v>2.2556389999999999</v>
      </c>
      <c r="G138" s="26">
        <v>0</v>
      </c>
      <c r="H138" s="26">
        <v>78.195488999999995</v>
      </c>
      <c r="I138" s="26">
        <v>21.804511000000002</v>
      </c>
    </row>
    <row r="139" spans="1:9" x14ac:dyDescent="0.2">
      <c r="A139" s="19" t="s">
        <v>815</v>
      </c>
      <c r="B139" s="20">
        <v>1070</v>
      </c>
      <c r="C139" s="26">
        <v>30.654205999999999</v>
      </c>
      <c r="D139" s="26">
        <v>39.719625999999998</v>
      </c>
      <c r="E139" s="26">
        <v>21.869159</v>
      </c>
      <c r="F139" s="26">
        <v>5.3271030000000001</v>
      </c>
      <c r="G139" s="26">
        <v>2.429907</v>
      </c>
      <c r="H139" s="26">
        <v>70.373831999999993</v>
      </c>
      <c r="I139" s="26">
        <v>27.196262000000001</v>
      </c>
    </row>
    <row r="140" spans="1:9" x14ac:dyDescent="0.2">
      <c r="A140" s="19" t="s">
        <v>783</v>
      </c>
      <c r="B140" s="20">
        <v>329</v>
      </c>
      <c r="C140" s="26">
        <v>34.042552999999998</v>
      </c>
      <c r="D140" s="26">
        <v>41.945289000000002</v>
      </c>
      <c r="E140" s="26">
        <v>17.629179000000001</v>
      </c>
      <c r="F140" s="26">
        <v>4.8632220000000004</v>
      </c>
      <c r="G140" s="26">
        <v>1.519757</v>
      </c>
      <c r="H140" s="26">
        <v>75.987842000000001</v>
      </c>
      <c r="I140" s="26">
        <v>22.492401000000001</v>
      </c>
    </row>
    <row r="141" spans="1:9" x14ac:dyDescent="0.2">
      <c r="A141" s="18" t="s">
        <v>143</v>
      </c>
      <c r="B141" s="18"/>
      <c r="C141" s="18"/>
      <c r="D141" s="18"/>
      <c r="E141" s="18"/>
      <c r="F141" s="18"/>
      <c r="G141" s="18"/>
      <c r="H141" s="18"/>
      <c r="I141" s="18"/>
    </row>
    <row r="142" spans="1:9" x14ac:dyDescent="0.2">
      <c r="A142" s="21" t="s">
        <v>818</v>
      </c>
      <c r="B142" s="21"/>
      <c r="C142" s="21"/>
      <c r="D142" s="21"/>
      <c r="E142" s="21"/>
      <c r="F142" s="21"/>
      <c r="G142" s="21"/>
      <c r="H142" s="21"/>
      <c r="I142" s="21"/>
    </row>
    <row r="143" spans="1:9" x14ac:dyDescent="0.2">
      <c r="A143" s="19" t="s">
        <v>812</v>
      </c>
      <c r="B143" s="20">
        <v>39</v>
      </c>
      <c r="C143" s="26">
        <v>41.025641</v>
      </c>
      <c r="D143" s="26">
        <v>33.333333000000003</v>
      </c>
      <c r="E143" s="26">
        <v>25.641026</v>
      </c>
      <c r="F143" s="26">
        <v>0</v>
      </c>
      <c r="G143" s="26">
        <v>0</v>
      </c>
      <c r="H143" s="26">
        <v>74.358974000000003</v>
      </c>
      <c r="I143" s="26">
        <v>25.641026</v>
      </c>
    </row>
    <row r="144" spans="1:9" x14ac:dyDescent="0.2">
      <c r="A144" s="19" t="s">
        <v>813</v>
      </c>
      <c r="B144" s="20">
        <v>75</v>
      </c>
      <c r="C144" s="26">
        <v>46.666666999999997</v>
      </c>
      <c r="D144" s="26">
        <v>33.333333000000003</v>
      </c>
      <c r="E144" s="26">
        <v>18.666667</v>
      </c>
      <c r="F144" s="26">
        <v>1.3333330000000001</v>
      </c>
      <c r="G144" s="26">
        <v>0</v>
      </c>
      <c r="H144" s="26">
        <v>80</v>
      </c>
      <c r="I144" s="26">
        <v>20</v>
      </c>
    </row>
    <row r="145" spans="1:9" x14ac:dyDescent="0.2">
      <c r="A145" s="19" t="s">
        <v>814</v>
      </c>
      <c r="B145" s="20">
        <v>117</v>
      </c>
      <c r="C145" s="26">
        <v>32.478631999999998</v>
      </c>
      <c r="D145" s="26">
        <v>44.444443999999997</v>
      </c>
      <c r="E145" s="26">
        <v>17.948718</v>
      </c>
      <c r="F145" s="26">
        <v>2.5641029999999998</v>
      </c>
      <c r="G145" s="26">
        <v>2.5641029999999998</v>
      </c>
      <c r="H145" s="26">
        <v>76.923077000000006</v>
      </c>
      <c r="I145" s="26">
        <v>20.512820999999999</v>
      </c>
    </row>
    <row r="146" spans="1:9" x14ac:dyDescent="0.2">
      <c r="A146" s="19" t="s">
        <v>815</v>
      </c>
      <c r="B146" s="20">
        <v>1288</v>
      </c>
      <c r="C146" s="26">
        <v>32.453415999999997</v>
      </c>
      <c r="D146" s="26">
        <v>40.683230000000002</v>
      </c>
      <c r="E146" s="26">
        <v>20.031056</v>
      </c>
      <c r="F146" s="26">
        <v>4.7360249999999997</v>
      </c>
      <c r="G146" s="26">
        <v>2.0962730000000001</v>
      </c>
      <c r="H146" s="26">
        <v>73.136645999999999</v>
      </c>
      <c r="I146" s="26">
        <v>24.767081000000001</v>
      </c>
    </row>
    <row r="147" spans="1:9" x14ac:dyDescent="0.2">
      <c r="A147" s="19" t="s">
        <v>783</v>
      </c>
      <c r="B147" s="20">
        <v>669</v>
      </c>
      <c r="C147" s="26">
        <v>32.884903000000001</v>
      </c>
      <c r="D147" s="26">
        <v>44.095664999999997</v>
      </c>
      <c r="E147" s="26">
        <v>17.189836</v>
      </c>
      <c r="F147" s="26">
        <v>3.7369210000000002</v>
      </c>
      <c r="G147" s="26">
        <v>2.092676</v>
      </c>
      <c r="H147" s="26">
        <v>76.980568000000005</v>
      </c>
      <c r="I147" s="26">
        <v>20.926756000000001</v>
      </c>
    </row>
    <row r="148" spans="1:9" x14ac:dyDescent="0.2">
      <c r="A148" s="18" t="s">
        <v>819</v>
      </c>
      <c r="B148" s="18"/>
      <c r="C148" s="18"/>
      <c r="D148" s="18"/>
      <c r="E148" s="18"/>
      <c r="F148" s="18"/>
      <c r="G148" s="18"/>
      <c r="H148" s="18"/>
      <c r="I148" s="18"/>
    </row>
    <row r="149" spans="1:9" x14ac:dyDescent="0.2">
      <c r="A149" s="19" t="s">
        <v>820</v>
      </c>
      <c r="B149" s="20">
        <v>541</v>
      </c>
      <c r="C149" s="26">
        <v>31.608132999999999</v>
      </c>
      <c r="D149" s="26">
        <v>44.731977999999998</v>
      </c>
      <c r="E149" s="26">
        <v>17.190387999999999</v>
      </c>
      <c r="F149" s="26">
        <v>3.6968580000000002</v>
      </c>
      <c r="G149" s="26">
        <v>2.772643</v>
      </c>
      <c r="H149" s="26">
        <v>76.340110999999993</v>
      </c>
      <c r="I149" s="26">
        <v>20.887246000000001</v>
      </c>
    </row>
    <row r="150" spans="1:9" x14ac:dyDescent="0.2">
      <c r="A150" s="19" t="s">
        <v>821</v>
      </c>
      <c r="B150" s="20">
        <v>877</v>
      </c>
      <c r="C150" s="26">
        <v>33.979475000000001</v>
      </c>
      <c r="D150" s="26">
        <v>39.794755000000002</v>
      </c>
      <c r="E150" s="26">
        <v>19.498290000000001</v>
      </c>
      <c r="F150" s="26">
        <v>4.903079</v>
      </c>
      <c r="G150" s="26">
        <v>1.8244009999999999</v>
      </c>
      <c r="H150" s="26">
        <v>73.774230000000003</v>
      </c>
      <c r="I150" s="26">
        <v>24.401368000000002</v>
      </c>
    </row>
    <row r="151" spans="1:9" x14ac:dyDescent="0.2">
      <c r="A151" s="19" t="s">
        <v>822</v>
      </c>
      <c r="B151" s="20">
        <v>543</v>
      </c>
      <c r="C151" s="26">
        <v>31.491713000000001</v>
      </c>
      <c r="D151" s="26">
        <v>43.646408999999998</v>
      </c>
      <c r="E151" s="26">
        <v>19.889503000000001</v>
      </c>
      <c r="F151" s="26">
        <v>3.4990790000000001</v>
      </c>
      <c r="G151" s="26">
        <v>1.4732970000000001</v>
      </c>
      <c r="H151" s="26">
        <v>75.138121999999996</v>
      </c>
      <c r="I151" s="26">
        <v>23.388582</v>
      </c>
    </row>
    <row r="152" spans="1:9" x14ac:dyDescent="0.2">
      <c r="A152" s="19" t="s">
        <v>823</v>
      </c>
      <c r="B152" s="20">
        <v>227</v>
      </c>
      <c r="C152" s="26">
        <v>38.325991000000002</v>
      </c>
      <c r="D152" s="26">
        <v>35.682819000000002</v>
      </c>
      <c r="E152" s="26">
        <v>20.264316999999998</v>
      </c>
      <c r="F152" s="26">
        <v>3.5242290000000001</v>
      </c>
      <c r="G152" s="26">
        <v>2.2026430000000001</v>
      </c>
      <c r="H152" s="26">
        <v>74.008810999999994</v>
      </c>
      <c r="I152" s="26">
        <v>23.788546</v>
      </c>
    </row>
    <row r="153" spans="1:9" x14ac:dyDescent="0.2">
      <c r="A153" s="18" t="s">
        <v>824</v>
      </c>
      <c r="B153" s="18"/>
      <c r="C153" s="18"/>
      <c r="D153" s="18"/>
      <c r="E153" s="18"/>
      <c r="F153" s="18"/>
      <c r="G153" s="18"/>
      <c r="H153" s="18"/>
      <c r="I153" s="18"/>
    </row>
    <row r="154" spans="1:9" x14ac:dyDescent="0.2">
      <c r="A154" s="19" t="s">
        <v>825</v>
      </c>
      <c r="B154" s="20">
        <v>294</v>
      </c>
      <c r="C154" s="26">
        <v>29.931972999999999</v>
      </c>
      <c r="D154" s="26">
        <v>43.537415000000003</v>
      </c>
      <c r="E154" s="26">
        <v>21.428571000000002</v>
      </c>
      <c r="F154" s="26">
        <v>2.721088</v>
      </c>
      <c r="G154" s="26">
        <v>2.3809520000000002</v>
      </c>
      <c r="H154" s="26">
        <v>73.469387999999995</v>
      </c>
      <c r="I154" s="26">
        <v>24.149660000000001</v>
      </c>
    </row>
    <row r="155" spans="1:9" x14ac:dyDescent="0.2">
      <c r="A155" s="19" t="s">
        <v>826</v>
      </c>
      <c r="B155" s="20">
        <v>664</v>
      </c>
      <c r="C155" s="26">
        <v>33.734940000000002</v>
      </c>
      <c r="D155" s="26">
        <v>41.265059999999998</v>
      </c>
      <c r="E155" s="26">
        <v>18.524096</v>
      </c>
      <c r="F155" s="26">
        <v>4.0662649999999996</v>
      </c>
      <c r="G155" s="26">
        <v>2.4096389999999999</v>
      </c>
      <c r="H155" s="26">
        <v>75</v>
      </c>
      <c r="I155" s="26">
        <v>22.590361000000001</v>
      </c>
    </row>
    <row r="156" spans="1:9" x14ac:dyDescent="0.2">
      <c r="A156" s="19" t="s">
        <v>827</v>
      </c>
      <c r="B156" s="20">
        <v>421</v>
      </c>
      <c r="C156" s="26">
        <v>31.591449000000001</v>
      </c>
      <c r="D156" s="26">
        <v>42.517814999999999</v>
      </c>
      <c r="E156" s="26">
        <v>19.477435</v>
      </c>
      <c r="F156" s="26">
        <v>5.4631829999999999</v>
      </c>
      <c r="G156" s="26">
        <v>0.95011900000000005</v>
      </c>
      <c r="H156" s="26">
        <v>74.109263999999996</v>
      </c>
      <c r="I156" s="26">
        <v>24.940618000000001</v>
      </c>
    </row>
    <row r="157" spans="1:9" x14ac:dyDescent="0.2">
      <c r="A157" s="19" t="s">
        <v>828</v>
      </c>
      <c r="B157" s="20">
        <v>358</v>
      </c>
      <c r="C157" s="26">
        <v>35.754190000000001</v>
      </c>
      <c r="D157" s="26">
        <v>41.061453</v>
      </c>
      <c r="E157" s="26">
        <v>19.273743</v>
      </c>
      <c r="F157" s="26">
        <v>3.3519549999999998</v>
      </c>
      <c r="G157" s="26">
        <v>0.55865900000000002</v>
      </c>
      <c r="H157" s="26">
        <v>76.815641999999997</v>
      </c>
      <c r="I157" s="26">
        <v>22.625698</v>
      </c>
    </row>
    <row r="158" spans="1:9" x14ac:dyDescent="0.2">
      <c r="A158" s="19" t="s">
        <v>829</v>
      </c>
      <c r="B158" s="20">
        <v>217</v>
      </c>
      <c r="C158" s="26">
        <v>33.640552999999997</v>
      </c>
      <c r="D158" s="26">
        <v>41.474654000000001</v>
      </c>
      <c r="E158" s="26">
        <v>20.737327000000001</v>
      </c>
      <c r="F158" s="26">
        <v>2.3041469999999999</v>
      </c>
      <c r="G158" s="26">
        <v>1.843318</v>
      </c>
      <c r="H158" s="26">
        <v>75.115206999999998</v>
      </c>
      <c r="I158" s="26">
        <v>23.041474999999998</v>
      </c>
    </row>
    <row r="159" spans="1:9" x14ac:dyDescent="0.2">
      <c r="A159" s="22" t="s">
        <v>830</v>
      </c>
      <c r="B159" s="23">
        <v>234</v>
      </c>
      <c r="C159" s="27">
        <v>34.615385000000003</v>
      </c>
      <c r="D159" s="27">
        <v>38.888888999999999</v>
      </c>
      <c r="E159" s="27">
        <v>15.384615</v>
      </c>
      <c r="F159" s="27">
        <v>6.4102560000000004</v>
      </c>
      <c r="G159" s="27">
        <v>4.7008549999999998</v>
      </c>
      <c r="H159" s="27">
        <v>73.504273999999995</v>
      </c>
      <c r="I159" s="27">
        <v>21.794872000000002</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4F210-6B2B-422B-A956-1A8D5E410D1F}">
  <dimension ref="A1:J156"/>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HYPERLINK("#'目次'!B21","[15]")</f>
        <v>[15]</v>
      </c>
      <c r="B2" s="24" t="s">
        <v>352</v>
      </c>
    </row>
    <row r="3" spans="1:10" x14ac:dyDescent="0.2">
      <c r="A3" s="9" t="s">
        <v>126</v>
      </c>
      <c r="B3" s="12" t="s">
        <v>167</v>
      </c>
    </row>
    <row r="4" spans="1:10" s="15" customFormat="1" ht="25" x14ac:dyDescent="0.2">
      <c r="A4" s="13" t="s">
        <v>126</v>
      </c>
      <c r="B4" s="14" t="s">
        <v>752</v>
      </c>
      <c r="C4" s="14" t="s">
        <v>933</v>
      </c>
      <c r="D4" s="14" t="s">
        <v>934</v>
      </c>
      <c r="E4" s="14" t="s">
        <v>935</v>
      </c>
      <c r="F4" s="14" t="s">
        <v>936</v>
      </c>
      <c r="G4" s="14" t="s">
        <v>937</v>
      </c>
      <c r="H4" s="14" t="s">
        <v>783</v>
      </c>
      <c r="I4" s="14" t="s">
        <v>938</v>
      </c>
      <c r="J4" s="14" t="s">
        <v>939</v>
      </c>
    </row>
    <row r="5" spans="1:10" x14ac:dyDescent="0.2">
      <c r="A5" s="16" t="s">
        <v>756</v>
      </c>
      <c r="B5" s="17">
        <v>2188</v>
      </c>
      <c r="C5" s="25">
        <v>18.327238999999999</v>
      </c>
      <c r="D5" s="25">
        <v>24.725777000000001</v>
      </c>
      <c r="E5" s="25">
        <v>29.753198999999999</v>
      </c>
      <c r="F5" s="25">
        <v>19.195612000000001</v>
      </c>
      <c r="G5" s="25">
        <v>6.4442409999999999</v>
      </c>
      <c r="H5" s="25">
        <v>1.553931</v>
      </c>
      <c r="I5" s="25">
        <v>43.053016</v>
      </c>
      <c r="J5" s="25">
        <v>25.639854</v>
      </c>
    </row>
    <row r="6" spans="1:10" x14ac:dyDescent="0.2">
      <c r="A6" s="18" t="s">
        <v>757</v>
      </c>
      <c r="B6" s="18"/>
      <c r="C6" s="18"/>
      <c r="D6" s="18"/>
      <c r="E6" s="18"/>
      <c r="F6" s="18"/>
      <c r="G6" s="18"/>
      <c r="H6" s="18"/>
      <c r="I6" s="18"/>
      <c r="J6" s="18"/>
    </row>
    <row r="7" spans="1:10" x14ac:dyDescent="0.2">
      <c r="A7" s="19" t="s">
        <v>758</v>
      </c>
      <c r="B7" s="20">
        <v>1092</v>
      </c>
      <c r="C7" s="26">
        <v>17.765567999999998</v>
      </c>
      <c r="D7" s="26">
        <v>26.007325999999999</v>
      </c>
      <c r="E7" s="26">
        <v>28.205127999999998</v>
      </c>
      <c r="F7" s="26">
        <v>18.589744</v>
      </c>
      <c r="G7" s="26">
        <v>7.234432</v>
      </c>
      <c r="H7" s="26">
        <v>2.1978019999999998</v>
      </c>
      <c r="I7" s="26">
        <v>43.772894000000001</v>
      </c>
      <c r="J7" s="26">
        <v>25.824176000000001</v>
      </c>
    </row>
    <row r="8" spans="1:10" x14ac:dyDescent="0.2">
      <c r="A8" s="19" t="s">
        <v>759</v>
      </c>
      <c r="B8" s="20">
        <v>1095</v>
      </c>
      <c r="C8" s="26">
        <v>18.904109999999999</v>
      </c>
      <c r="D8" s="26">
        <v>23.378995</v>
      </c>
      <c r="E8" s="26">
        <v>31.324200999999999</v>
      </c>
      <c r="F8" s="26">
        <v>19.817352</v>
      </c>
      <c r="G8" s="26">
        <v>5.6620999999999997</v>
      </c>
      <c r="H8" s="26">
        <v>0.913242</v>
      </c>
      <c r="I8" s="26">
        <v>42.283104999999999</v>
      </c>
      <c r="J8" s="26">
        <v>25.479451999999998</v>
      </c>
    </row>
    <row r="9" spans="1:10" x14ac:dyDescent="0.2">
      <c r="A9" s="19" t="s">
        <v>755</v>
      </c>
      <c r="B9" s="20">
        <v>1</v>
      </c>
      <c r="C9" s="26">
        <v>0</v>
      </c>
      <c r="D9" s="26">
        <v>100</v>
      </c>
      <c r="E9" s="26">
        <v>0</v>
      </c>
      <c r="F9" s="26">
        <v>0</v>
      </c>
      <c r="G9" s="26">
        <v>0</v>
      </c>
      <c r="H9" s="26">
        <v>0</v>
      </c>
      <c r="I9" s="26">
        <v>100</v>
      </c>
      <c r="J9" s="26">
        <v>0</v>
      </c>
    </row>
    <row r="10" spans="1:10" x14ac:dyDescent="0.2">
      <c r="A10" s="18" t="s">
        <v>760</v>
      </c>
      <c r="B10" s="18"/>
      <c r="C10" s="18"/>
      <c r="D10" s="18"/>
      <c r="E10" s="18"/>
      <c r="F10" s="18"/>
      <c r="G10" s="18"/>
      <c r="H10" s="18"/>
      <c r="I10" s="18"/>
      <c r="J10" s="18"/>
    </row>
    <row r="11" spans="1:10" x14ac:dyDescent="0.2">
      <c r="A11" s="19" t="s">
        <v>761</v>
      </c>
      <c r="B11" s="20">
        <v>387</v>
      </c>
      <c r="C11" s="26">
        <v>20.930233000000001</v>
      </c>
      <c r="D11" s="26">
        <v>30.490956000000001</v>
      </c>
      <c r="E11" s="26">
        <v>28.682171</v>
      </c>
      <c r="F11" s="26">
        <v>14.728681999999999</v>
      </c>
      <c r="G11" s="26">
        <v>4.1343670000000001</v>
      </c>
      <c r="H11" s="26">
        <v>1.0335920000000001</v>
      </c>
      <c r="I11" s="26">
        <v>51.421188999999998</v>
      </c>
      <c r="J11" s="26">
        <v>18.863049</v>
      </c>
    </row>
    <row r="12" spans="1:10" x14ac:dyDescent="0.2">
      <c r="A12" s="19" t="s">
        <v>762</v>
      </c>
      <c r="B12" s="20">
        <v>432</v>
      </c>
      <c r="C12" s="26">
        <v>22.453703999999998</v>
      </c>
      <c r="D12" s="26">
        <v>24.768519000000001</v>
      </c>
      <c r="E12" s="26">
        <v>31.712962999999998</v>
      </c>
      <c r="F12" s="26">
        <v>15.277778</v>
      </c>
      <c r="G12" s="26">
        <v>4.6296299999999997</v>
      </c>
      <c r="H12" s="26">
        <v>1.1574070000000001</v>
      </c>
      <c r="I12" s="26">
        <v>47.222222000000002</v>
      </c>
      <c r="J12" s="26">
        <v>19.907406999999999</v>
      </c>
    </row>
    <row r="13" spans="1:10" x14ac:dyDescent="0.2">
      <c r="A13" s="19" t="s">
        <v>763</v>
      </c>
      <c r="B13" s="20">
        <v>449</v>
      </c>
      <c r="C13" s="26">
        <v>17.14922</v>
      </c>
      <c r="D13" s="26">
        <v>26.503340999999999</v>
      </c>
      <c r="E13" s="26">
        <v>30.734967000000001</v>
      </c>
      <c r="F13" s="26">
        <v>18.262806000000001</v>
      </c>
      <c r="G13" s="26">
        <v>5.7906459999999997</v>
      </c>
      <c r="H13" s="26">
        <v>1.5590200000000001</v>
      </c>
      <c r="I13" s="26">
        <v>43.652560999999999</v>
      </c>
      <c r="J13" s="26">
        <v>24.053452</v>
      </c>
    </row>
    <row r="14" spans="1:10" x14ac:dyDescent="0.2">
      <c r="A14" s="19" t="s">
        <v>764</v>
      </c>
      <c r="B14" s="20">
        <v>427</v>
      </c>
      <c r="C14" s="26">
        <v>20.608899000000001</v>
      </c>
      <c r="D14" s="26">
        <v>23.185012</v>
      </c>
      <c r="E14" s="26">
        <v>27.868852</v>
      </c>
      <c r="F14" s="26">
        <v>20.608899000000001</v>
      </c>
      <c r="G14" s="26">
        <v>5.620609</v>
      </c>
      <c r="H14" s="26">
        <v>2.1077279999999998</v>
      </c>
      <c r="I14" s="26">
        <v>43.793911000000001</v>
      </c>
      <c r="J14" s="26">
        <v>26.229507999999999</v>
      </c>
    </row>
    <row r="15" spans="1:10" x14ac:dyDescent="0.2">
      <c r="A15" s="19" t="s">
        <v>765</v>
      </c>
      <c r="B15" s="20">
        <v>274</v>
      </c>
      <c r="C15" s="26">
        <v>12.043796</v>
      </c>
      <c r="D15" s="26">
        <v>21.532847</v>
      </c>
      <c r="E15" s="26">
        <v>28.832117</v>
      </c>
      <c r="F15" s="26">
        <v>25.912409</v>
      </c>
      <c r="G15" s="26">
        <v>10.583942</v>
      </c>
      <c r="H15" s="26">
        <v>1.0948910000000001</v>
      </c>
      <c r="I15" s="26">
        <v>33.576642</v>
      </c>
      <c r="J15" s="26">
        <v>36.49635</v>
      </c>
    </row>
    <row r="16" spans="1:10" x14ac:dyDescent="0.2">
      <c r="A16" s="19" t="s">
        <v>766</v>
      </c>
      <c r="B16" s="20">
        <v>137</v>
      </c>
      <c r="C16" s="26">
        <v>11.678832</v>
      </c>
      <c r="D16" s="26">
        <v>16.058394</v>
      </c>
      <c r="E16" s="26">
        <v>34.306569000000003</v>
      </c>
      <c r="F16" s="26">
        <v>26.277372</v>
      </c>
      <c r="G16" s="26">
        <v>9.4890509999999999</v>
      </c>
      <c r="H16" s="26">
        <v>2.189781</v>
      </c>
      <c r="I16" s="26">
        <v>27.737226</v>
      </c>
      <c r="J16" s="26">
        <v>35.766423000000003</v>
      </c>
    </row>
    <row r="17" spans="1:10" x14ac:dyDescent="0.2">
      <c r="A17" s="19" t="s">
        <v>767</v>
      </c>
      <c r="B17" s="20">
        <v>71</v>
      </c>
      <c r="C17" s="26">
        <v>11.267606000000001</v>
      </c>
      <c r="D17" s="26">
        <v>18.309858999999999</v>
      </c>
      <c r="E17" s="26">
        <v>26.760563000000001</v>
      </c>
      <c r="F17" s="26">
        <v>23.943662</v>
      </c>
      <c r="G17" s="26">
        <v>15.492958</v>
      </c>
      <c r="H17" s="26">
        <v>4.225352</v>
      </c>
      <c r="I17" s="26">
        <v>29.577465</v>
      </c>
      <c r="J17" s="26">
        <v>39.436619999999998</v>
      </c>
    </row>
    <row r="18" spans="1:10" x14ac:dyDescent="0.2">
      <c r="A18" s="19" t="s">
        <v>768</v>
      </c>
      <c r="B18" s="20">
        <v>11</v>
      </c>
      <c r="C18" s="26">
        <v>9.0909089999999999</v>
      </c>
      <c r="D18" s="26">
        <v>36.363636</v>
      </c>
      <c r="E18" s="26">
        <v>9.0909089999999999</v>
      </c>
      <c r="F18" s="26">
        <v>27.272727</v>
      </c>
      <c r="G18" s="26">
        <v>18.181818</v>
      </c>
      <c r="H18" s="26">
        <v>0</v>
      </c>
      <c r="I18" s="26">
        <v>45.454545000000003</v>
      </c>
      <c r="J18" s="26">
        <v>45.454545000000003</v>
      </c>
    </row>
    <row r="19" spans="1:10" x14ac:dyDescent="0.2">
      <c r="A19" s="19" t="s">
        <v>769</v>
      </c>
      <c r="B19" s="20">
        <v>881</v>
      </c>
      <c r="C19" s="26">
        <v>19.750284000000001</v>
      </c>
      <c r="D19" s="26">
        <v>25.652667000000001</v>
      </c>
      <c r="E19" s="26">
        <v>31.214528999999999</v>
      </c>
      <c r="F19" s="26">
        <v>16.799092000000002</v>
      </c>
      <c r="G19" s="26">
        <v>5.2213390000000004</v>
      </c>
      <c r="H19" s="26">
        <v>1.3620890000000001</v>
      </c>
      <c r="I19" s="26">
        <v>45.402951000000002</v>
      </c>
      <c r="J19" s="26">
        <v>22.020430999999999</v>
      </c>
    </row>
    <row r="20" spans="1:10" x14ac:dyDescent="0.2">
      <c r="A20" s="19" t="s">
        <v>770</v>
      </c>
      <c r="B20" s="20">
        <v>701</v>
      </c>
      <c r="C20" s="26">
        <v>17.261056</v>
      </c>
      <c r="D20" s="26">
        <v>22.53923</v>
      </c>
      <c r="E20" s="26">
        <v>28.245363999999999</v>
      </c>
      <c r="F20" s="26">
        <v>22.681882999999999</v>
      </c>
      <c r="G20" s="26">
        <v>7.5606280000000003</v>
      </c>
      <c r="H20" s="26">
        <v>1.71184</v>
      </c>
      <c r="I20" s="26">
        <v>39.800285000000002</v>
      </c>
      <c r="J20" s="26">
        <v>30.242511</v>
      </c>
    </row>
    <row r="21" spans="1:10" x14ac:dyDescent="0.2">
      <c r="A21" s="19" t="s">
        <v>771</v>
      </c>
      <c r="B21" s="20">
        <v>1801</v>
      </c>
      <c r="C21" s="26">
        <v>17.767907000000001</v>
      </c>
      <c r="D21" s="26">
        <v>23.486951999999999</v>
      </c>
      <c r="E21" s="26">
        <v>29.983343000000001</v>
      </c>
      <c r="F21" s="26">
        <v>20.155469</v>
      </c>
      <c r="G21" s="26">
        <v>6.9405890000000001</v>
      </c>
      <c r="H21" s="26">
        <v>1.6657409999999999</v>
      </c>
      <c r="I21" s="26">
        <v>41.254857999999999</v>
      </c>
      <c r="J21" s="26">
        <v>27.096057999999999</v>
      </c>
    </row>
    <row r="22" spans="1:10" x14ac:dyDescent="0.2">
      <c r="A22" s="19" t="s">
        <v>772</v>
      </c>
      <c r="B22" s="20">
        <v>920</v>
      </c>
      <c r="C22" s="26">
        <v>15.869565</v>
      </c>
      <c r="D22" s="26">
        <v>21.413042999999998</v>
      </c>
      <c r="E22" s="26">
        <v>28.804348000000001</v>
      </c>
      <c r="F22" s="26">
        <v>23.369565000000001</v>
      </c>
      <c r="G22" s="26">
        <v>8.586957</v>
      </c>
      <c r="H22" s="26">
        <v>1.9565220000000001</v>
      </c>
      <c r="I22" s="26">
        <v>37.282609000000001</v>
      </c>
      <c r="J22" s="26">
        <v>31.956522</v>
      </c>
    </row>
    <row r="23" spans="1:10" x14ac:dyDescent="0.2">
      <c r="A23" s="19" t="s">
        <v>773</v>
      </c>
      <c r="B23" s="20">
        <v>219</v>
      </c>
      <c r="C23" s="26">
        <v>11.415525000000001</v>
      </c>
      <c r="D23" s="26">
        <v>17.808219000000001</v>
      </c>
      <c r="E23" s="26">
        <v>30.593606999999999</v>
      </c>
      <c r="F23" s="26">
        <v>25.570775999999999</v>
      </c>
      <c r="G23" s="26">
        <v>11.872146000000001</v>
      </c>
      <c r="H23" s="26">
        <v>2.7397260000000001</v>
      </c>
      <c r="I23" s="26">
        <v>29.223744</v>
      </c>
      <c r="J23" s="26">
        <v>37.442922000000003</v>
      </c>
    </row>
    <row r="24" spans="1:10" x14ac:dyDescent="0.2">
      <c r="A24" s="18" t="s">
        <v>774</v>
      </c>
      <c r="B24" s="17">
        <v>208</v>
      </c>
      <c r="C24" s="25">
        <v>21.634615</v>
      </c>
      <c r="D24" s="25">
        <v>29.326923000000001</v>
      </c>
      <c r="E24" s="25">
        <v>27.884615</v>
      </c>
      <c r="F24" s="25">
        <v>15.384615</v>
      </c>
      <c r="G24" s="25">
        <v>4.3269229999999999</v>
      </c>
      <c r="H24" s="25">
        <v>1.4423079999999999</v>
      </c>
      <c r="I24" s="25">
        <v>50.961537999999997</v>
      </c>
      <c r="J24" s="25">
        <v>19.711538000000001</v>
      </c>
    </row>
    <row r="25" spans="1:10" x14ac:dyDescent="0.2">
      <c r="A25" s="19" t="s">
        <v>762</v>
      </c>
      <c r="B25" s="20">
        <v>220</v>
      </c>
      <c r="C25" s="26">
        <v>18.636364</v>
      </c>
      <c r="D25" s="26">
        <v>24.545455</v>
      </c>
      <c r="E25" s="26">
        <v>30.454545</v>
      </c>
      <c r="F25" s="26">
        <v>18.636364</v>
      </c>
      <c r="G25" s="26">
        <v>5.9090910000000001</v>
      </c>
      <c r="H25" s="26">
        <v>1.818182</v>
      </c>
      <c r="I25" s="26">
        <v>43.181818</v>
      </c>
      <c r="J25" s="26">
        <v>24.545455</v>
      </c>
    </row>
    <row r="26" spans="1:10" x14ac:dyDescent="0.2">
      <c r="A26" s="19" t="s">
        <v>763</v>
      </c>
      <c r="B26" s="20">
        <v>226</v>
      </c>
      <c r="C26" s="26">
        <v>14.159292000000001</v>
      </c>
      <c r="D26" s="26">
        <v>28.761061999999999</v>
      </c>
      <c r="E26" s="26">
        <v>32.300885000000001</v>
      </c>
      <c r="F26" s="26">
        <v>15.929204</v>
      </c>
      <c r="G26" s="26">
        <v>6.1946899999999996</v>
      </c>
      <c r="H26" s="26">
        <v>2.6548669999999999</v>
      </c>
      <c r="I26" s="26">
        <v>42.920354000000003</v>
      </c>
      <c r="J26" s="26">
        <v>22.123894</v>
      </c>
    </row>
    <row r="27" spans="1:10" x14ac:dyDescent="0.2">
      <c r="A27" s="19" t="s">
        <v>764</v>
      </c>
      <c r="B27" s="20">
        <v>211</v>
      </c>
      <c r="C27" s="26">
        <v>20.853081</v>
      </c>
      <c r="D27" s="26">
        <v>24.644549999999999</v>
      </c>
      <c r="E27" s="26">
        <v>24.644549999999999</v>
      </c>
      <c r="F27" s="26">
        <v>20.853081</v>
      </c>
      <c r="G27" s="26">
        <v>6.1611370000000001</v>
      </c>
      <c r="H27" s="26">
        <v>2.8436020000000002</v>
      </c>
      <c r="I27" s="26">
        <v>45.497630000000001</v>
      </c>
      <c r="J27" s="26">
        <v>27.014218</v>
      </c>
    </row>
    <row r="28" spans="1:10" x14ac:dyDescent="0.2">
      <c r="A28" s="19" t="s">
        <v>765</v>
      </c>
      <c r="B28" s="20">
        <v>134</v>
      </c>
      <c r="C28" s="26">
        <v>14.925373</v>
      </c>
      <c r="D28" s="26">
        <v>23.880597000000002</v>
      </c>
      <c r="E28" s="26">
        <v>26.865672</v>
      </c>
      <c r="F28" s="26">
        <v>20.895522</v>
      </c>
      <c r="G28" s="26">
        <v>11.940299</v>
      </c>
      <c r="H28" s="26">
        <v>1.492537</v>
      </c>
      <c r="I28" s="26">
        <v>38.805970000000002</v>
      </c>
      <c r="J28" s="26">
        <v>32.835821000000003</v>
      </c>
    </row>
    <row r="29" spans="1:10" x14ac:dyDescent="0.2">
      <c r="A29" s="19" t="s">
        <v>766</v>
      </c>
      <c r="B29" s="20">
        <v>65</v>
      </c>
      <c r="C29" s="26">
        <v>15.384615</v>
      </c>
      <c r="D29" s="26">
        <v>24.615385</v>
      </c>
      <c r="E29" s="26">
        <v>24.615385</v>
      </c>
      <c r="F29" s="26">
        <v>23.076923000000001</v>
      </c>
      <c r="G29" s="26">
        <v>10.769231</v>
      </c>
      <c r="H29" s="26">
        <v>1.538462</v>
      </c>
      <c r="I29" s="26">
        <v>40</v>
      </c>
      <c r="J29" s="26">
        <v>33.846153999999999</v>
      </c>
    </row>
    <row r="30" spans="1:10" x14ac:dyDescent="0.2">
      <c r="A30" s="19" t="s">
        <v>767</v>
      </c>
      <c r="B30" s="20">
        <v>25</v>
      </c>
      <c r="C30" s="26">
        <v>8</v>
      </c>
      <c r="D30" s="26">
        <v>16</v>
      </c>
      <c r="E30" s="26">
        <v>24</v>
      </c>
      <c r="F30" s="26">
        <v>24</v>
      </c>
      <c r="G30" s="26">
        <v>20</v>
      </c>
      <c r="H30" s="26">
        <v>8</v>
      </c>
      <c r="I30" s="26">
        <v>24</v>
      </c>
      <c r="J30" s="26">
        <v>44</v>
      </c>
    </row>
    <row r="31" spans="1:10" x14ac:dyDescent="0.2">
      <c r="A31" s="19" t="s">
        <v>768</v>
      </c>
      <c r="B31" s="20">
        <v>3</v>
      </c>
      <c r="C31" s="26">
        <v>0</v>
      </c>
      <c r="D31" s="26">
        <v>0</v>
      </c>
      <c r="E31" s="26">
        <v>0</v>
      </c>
      <c r="F31" s="26">
        <v>33.333333000000003</v>
      </c>
      <c r="G31" s="26">
        <v>66.666667000000004</v>
      </c>
      <c r="H31" s="26">
        <v>0</v>
      </c>
      <c r="I31" s="26">
        <v>0</v>
      </c>
      <c r="J31" s="26">
        <v>100</v>
      </c>
    </row>
    <row r="32" spans="1:10" x14ac:dyDescent="0.2">
      <c r="A32" s="19" t="s">
        <v>769</v>
      </c>
      <c r="B32" s="20">
        <v>446</v>
      </c>
      <c r="C32" s="26">
        <v>16.367712999999998</v>
      </c>
      <c r="D32" s="26">
        <v>26.681614</v>
      </c>
      <c r="E32" s="26">
        <v>31.390135000000001</v>
      </c>
      <c r="F32" s="26">
        <v>17.264574</v>
      </c>
      <c r="G32" s="26">
        <v>6.0538119999999997</v>
      </c>
      <c r="H32" s="26">
        <v>2.2421519999999999</v>
      </c>
      <c r="I32" s="26">
        <v>43.049326999999998</v>
      </c>
      <c r="J32" s="26">
        <v>23.318386</v>
      </c>
    </row>
    <row r="33" spans="1:10" x14ac:dyDescent="0.2">
      <c r="A33" s="19" t="s">
        <v>770</v>
      </c>
      <c r="B33" s="20">
        <v>345</v>
      </c>
      <c r="C33" s="26">
        <v>18.550725</v>
      </c>
      <c r="D33" s="26">
        <v>24.347826000000001</v>
      </c>
      <c r="E33" s="26">
        <v>25.507245999999999</v>
      </c>
      <c r="F33" s="26">
        <v>20.869565000000001</v>
      </c>
      <c r="G33" s="26">
        <v>8.4057969999999997</v>
      </c>
      <c r="H33" s="26">
        <v>2.3188409999999999</v>
      </c>
      <c r="I33" s="26">
        <v>42.898550999999998</v>
      </c>
      <c r="J33" s="26">
        <v>29.275362000000001</v>
      </c>
    </row>
    <row r="34" spans="1:10" x14ac:dyDescent="0.2">
      <c r="A34" s="19" t="s">
        <v>771</v>
      </c>
      <c r="B34" s="20">
        <v>884</v>
      </c>
      <c r="C34" s="26">
        <v>16.855204000000001</v>
      </c>
      <c r="D34" s="26">
        <v>25.226244000000001</v>
      </c>
      <c r="E34" s="26">
        <v>28.280543000000002</v>
      </c>
      <c r="F34" s="26">
        <v>19.343890999999999</v>
      </c>
      <c r="G34" s="26">
        <v>7.918552</v>
      </c>
      <c r="H34" s="26">
        <v>2.3755660000000001</v>
      </c>
      <c r="I34" s="26">
        <v>42.081448000000002</v>
      </c>
      <c r="J34" s="26">
        <v>27.262443000000001</v>
      </c>
    </row>
    <row r="35" spans="1:10" x14ac:dyDescent="0.2">
      <c r="A35" s="19" t="s">
        <v>772</v>
      </c>
      <c r="B35" s="20">
        <v>438</v>
      </c>
      <c r="C35" s="26">
        <v>17.351597999999999</v>
      </c>
      <c r="D35" s="26">
        <v>23.744292000000002</v>
      </c>
      <c r="E35" s="26">
        <v>25.114155</v>
      </c>
      <c r="F35" s="26">
        <v>21.461186999999999</v>
      </c>
      <c r="G35" s="26">
        <v>9.8173519999999996</v>
      </c>
      <c r="H35" s="26">
        <v>2.5114160000000001</v>
      </c>
      <c r="I35" s="26">
        <v>41.095889999999997</v>
      </c>
      <c r="J35" s="26">
        <v>31.278538999999999</v>
      </c>
    </row>
    <row r="36" spans="1:10" x14ac:dyDescent="0.2">
      <c r="A36" s="19" t="s">
        <v>773</v>
      </c>
      <c r="B36" s="20">
        <v>93</v>
      </c>
      <c r="C36" s="26">
        <v>12.903226</v>
      </c>
      <c r="D36" s="26">
        <v>21.505375999999998</v>
      </c>
      <c r="E36" s="26">
        <v>23.655913999999999</v>
      </c>
      <c r="F36" s="26">
        <v>23.655913999999999</v>
      </c>
      <c r="G36" s="26">
        <v>15.053763</v>
      </c>
      <c r="H36" s="26">
        <v>3.225806</v>
      </c>
      <c r="I36" s="26">
        <v>34.408602000000002</v>
      </c>
      <c r="J36" s="26">
        <v>38.709676999999999</v>
      </c>
    </row>
    <row r="37" spans="1:10" x14ac:dyDescent="0.2">
      <c r="A37" s="18" t="s">
        <v>775</v>
      </c>
      <c r="B37" s="17">
        <v>178</v>
      </c>
      <c r="C37" s="25">
        <v>20.224719</v>
      </c>
      <c r="D37" s="25">
        <v>31.460674000000001</v>
      </c>
      <c r="E37" s="25">
        <v>29.775281</v>
      </c>
      <c r="F37" s="25">
        <v>14.044943999999999</v>
      </c>
      <c r="G37" s="25">
        <v>3.9325839999999999</v>
      </c>
      <c r="H37" s="25">
        <v>0.56179800000000002</v>
      </c>
      <c r="I37" s="25">
        <v>51.685392999999998</v>
      </c>
      <c r="J37" s="25">
        <v>17.977528</v>
      </c>
    </row>
    <row r="38" spans="1:10" x14ac:dyDescent="0.2">
      <c r="A38" s="19" t="s">
        <v>762</v>
      </c>
      <c r="B38" s="20">
        <v>212</v>
      </c>
      <c r="C38" s="26">
        <v>26.415094</v>
      </c>
      <c r="D38" s="26">
        <v>25</v>
      </c>
      <c r="E38" s="26">
        <v>33.018867999999998</v>
      </c>
      <c r="F38" s="26">
        <v>11.792453</v>
      </c>
      <c r="G38" s="26">
        <v>3.3018869999999998</v>
      </c>
      <c r="H38" s="26">
        <v>0.47169800000000001</v>
      </c>
      <c r="I38" s="26">
        <v>51.415094000000003</v>
      </c>
      <c r="J38" s="26">
        <v>15.094340000000001</v>
      </c>
    </row>
    <row r="39" spans="1:10" x14ac:dyDescent="0.2">
      <c r="A39" s="19" t="s">
        <v>763</v>
      </c>
      <c r="B39" s="20">
        <v>223</v>
      </c>
      <c r="C39" s="26">
        <v>20.179372000000001</v>
      </c>
      <c r="D39" s="26">
        <v>24.215247000000002</v>
      </c>
      <c r="E39" s="26">
        <v>29.147981999999999</v>
      </c>
      <c r="F39" s="26">
        <v>20.627803</v>
      </c>
      <c r="G39" s="26">
        <v>5.3811660000000003</v>
      </c>
      <c r="H39" s="26">
        <v>0.44843</v>
      </c>
      <c r="I39" s="26">
        <v>44.394618999999999</v>
      </c>
      <c r="J39" s="26">
        <v>26.008969</v>
      </c>
    </row>
    <row r="40" spans="1:10" x14ac:dyDescent="0.2">
      <c r="A40" s="19" t="s">
        <v>764</v>
      </c>
      <c r="B40" s="20">
        <v>216</v>
      </c>
      <c r="C40" s="26">
        <v>20.370370000000001</v>
      </c>
      <c r="D40" s="26">
        <v>21.759259</v>
      </c>
      <c r="E40" s="26">
        <v>31.018519000000001</v>
      </c>
      <c r="F40" s="26">
        <v>20.370370000000001</v>
      </c>
      <c r="G40" s="26">
        <v>5.0925929999999999</v>
      </c>
      <c r="H40" s="26">
        <v>1.388889</v>
      </c>
      <c r="I40" s="26">
        <v>42.129629999999999</v>
      </c>
      <c r="J40" s="26">
        <v>25.462962999999998</v>
      </c>
    </row>
    <row r="41" spans="1:10" x14ac:dyDescent="0.2">
      <c r="A41" s="19" t="s">
        <v>765</v>
      </c>
      <c r="B41" s="20">
        <v>140</v>
      </c>
      <c r="C41" s="26">
        <v>9.2857140000000005</v>
      </c>
      <c r="D41" s="26">
        <v>19.285713999999999</v>
      </c>
      <c r="E41" s="26">
        <v>30.714286000000001</v>
      </c>
      <c r="F41" s="26">
        <v>30.714286000000001</v>
      </c>
      <c r="G41" s="26">
        <v>9.2857140000000005</v>
      </c>
      <c r="H41" s="26">
        <v>0.71428599999999998</v>
      </c>
      <c r="I41" s="26">
        <v>28.571428999999998</v>
      </c>
      <c r="J41" s="26">
        <v>40</v>
      </c>
    </row>
    <row r="42" spans="1:10" x14ac:dyDescent="0.2">
      <c r="A42" s="19" t="s">
        <v>766</v>
      </c>
      <c r="B42" s="20">
        <v>72</v>
      </c>
      <c r="C42" s="26">
        <v>8.3333329999999997</v>
      </c>
      <c r="D42" s="26">
        <v>8.3333329999999997</v>
      </c>
      <c r="E42" s="26">
        <v>43.055556000000003</v>
      </c>
      <c r="F42" s="26">
        <v>29.166667</v>
      </c>
      <c r="G42" s="26">
        <v>8.3333329999999997</v>
      </c>
      <c r="H42" s="26">
        <v>2.7777780000000001</v>
      </c>
      <c r="I42" s="26">
        <v>16.666667</v>
      </c>
      <c r="J42" s="26">
        <v>37.5</v>
      </c>
    </row>
    <row r="43" spans="1:10" x14ac:dyDescent="0.2">
      <c r="A43" s="19" t="s">
        <v>767</v>
      </c>
      <c r="B43" s="20">
        <v>46</v>
      </c>
      <c r="C43" s="26">
        <v>13.043478</v>
      </c>
      <c r="D43" s="26">
        <v>19.565217000000001</v>
      </c>
      <c r="E43" s="26">
        <v>28.260870000000001</v>
      </c>
      <c r="F43" s="26">
        <v>23.913042999999998</v>
      </c>
      <c r="G43" s="26">
        <v>13.043478</v>
      </c>
      <c r="H43" s="26">
        <v>2.1739130000000002</v>
      </c>
      <c r="I43" s="26">
        <v>32.608696000000002</v>
      </c>
      <c r="J43" s="26">
        <v>36.956522</v>
      </c>
    </row>
    <row r="44" spans="1:10" x14ac:dyDescent="0.2">
      <c r="A44" s="19" t="s">
        <v>768</v>
      </c>
      <c r="B44" s="20">
        <v>8</v>
      </c>
      <c r="C44" s="26">
        <v>12.5</v>
      </c>
      <c r="D44" s="26">
        <v>50</v>
      </c>
      <c r="E44" s="26">
        <v>12.5</v>
      </c>
      <c r="F44" s="26">
        <v>25</v>
      </c>
      <c r="G44" s="26">
        <v>0</v>
      </c>
      <c r="H44" s="26">
        <v>0</v>
      </c>
      <c r="I44" s="26">
        <v>62.5</v>
      </c>
      <c r="J44" s="26">
        <v>25</v>
      </c>
    </row>
    <row r="45" spans="1:10" x14ac:dyDescent="0.2">
      <c r="A45" s="19" t="s">
        <v>769</v>
      </c>
      <c r="B45" s="20">
        <v>435</v>
      </c>
      <c r="C45" s="26">
        <v>23.218391</v>
      </c>
      <c r="D45" s="26">
        <v>24.597701000000001</v>
      </c>
      <c r="E45" s="26">
        <v>31.034483000000002</v>
      </c>
      <c r="F45" s="26">
        <v>16.321839000000001</v>
      </c>
      <c r="G45" s="26">
        <v>4.3678160000000004</v>
      </c>
      <c r="H45" s="26">
        <v>0.45977000000000001</v>
      </c>
      <c r="I45" s="26">
        <v>47.816091999999998</v>
      </c>
      <c r="J45" s="26">
        <v>20.689654999999998</v>
      </c>
    </row>
    <row r="46" spans="1:10" x14ac:dyDescent="0.2">
      <c r="A46" s="19" t="s">
        <v>770</v>
      </c>
      <c r="B46" s="20">
        <v>356</v>
      </c>
      <c r="C46" s="26">
        <v>16.011236</v>
      </c>
      <c r="D46" s="26">
        <v>20.786517</v>
      </c>
      <c r="E46" s="26">
        <v>30.898876000000001</v>
      </c>
      <c r="F46" s="26">
        <v>24.438202</v>
      </c>
      <c r="G46" s="26">
        <v>6.7415729999999998</v>
      </c>
      <c r="H46" s="26">
        <v>1.123596</v>
      </c>
      <c r="I46" s="26">
        <v>36.797753</v>
      </c>
      <c r="J46" s="26">
        <v>31.179774999999999</v>
      </c>
    </row>
    <row r="47" spans="1:10" x14ac:dyDescent="0.2">
      <c r="A47" s="19" t="s">
        <v>771</v>
      </c>
      <c r="B47" s="20">
        <v>917</v>
      </c>
      <c r="C47" s="26">
        <v>18.647763999999999</v>
      </c>
      <c r="D47" s="26">
        <v>21.810251000000001</v>
      </c>
      <c r="E47" s="26">
        <v>31.624863999999999</v>
      </c>
      <c r="F47" s="26">
        <v>20.937840999999999</v>
      </c>
      <c r="G47" s="26">
        <v>5.9978189999999998</v>
      </c>
      <c r="H47" s="26">
        <v>0.98146100000000003</v>
      </c>
      <c r="I47" s="26">
        <v>40.458015000000003</v>
      </c>
      <c r="J47" s="26">
        <v>26.935659999999999</v>
      </c>
    </row>
    <row r="48" spans="1:10" x14ac:dyDescent="0.2">
      <c r="A48" s="19" t="s">
        <v>772</v>
      </c>
      <c r="B48" s="20">
        <v>482</v>
      </c>
      <c r="C48" s="26">
        <v>14.522822</v>
      </c>
      <c r="D48" s="26">
        <v>19.294606000000002</v>
      </c>
      <c r="E48" s="26">
        <v>32.157676000000002</v>
      </c>
      <c r="F48" s="26">
        <v>25.103733999999999</v>
      </c>
      <c r="G48" s="26">
        <v>7.4688800000000004</v>
      </c>
      <c r="H48" s="26">
        <v>1.4522820000000001</v>
      </c>
      <c r="I48" s="26">
        <v>33.817427000000002</v>
      </c>
      <c r="J48" s="26">
        <v>32.572614000000002</v>
      </c>
    </row>
    <row r="49" spans="1:10" x14ac:dyDescent="0.2">
      <c r="A49" s="19" t="s">
        <v>773</v>
      </c>
      <c r="B49" s="20">
        <v>126</v>
      </c>
      <c r="C49" s="26">
        <v>10.317460000000001</v>
      </c>
      <c r="D49" s="26">
        <v>15.079364999999999</v>
      </c>
      <c r="E49" s="26">
        <v>35.714286000000001</v>
      </c>
      <c r="F49" s="26">
        <v>26.984127000000001</v>
      </c>
      <c r="G49" s="26">
        <v>9.5238099999999992</v>
      </c>
      <c r="H49" s="26">
        <v>2.3809520000000002</v>
      </c>
      <c r="I49" s="26">
        <v>25.396825</v>
      </c>
      <c r="J49" s="26">
        <v>36.507936999999998</v>
      </c>
    </row>
    <row r="50" spans="1:10" x14ac:dyDescent="0.2">
      <c r="A50" s="18" t="s">
        <v>776</v>
      </c>
      <c r="B50" s="18"/>
      <c r="C50" s="18"/>
      <c r="D50" s="18"/>
      <c r="E50" s="18"/>
      <c r="F50" s="18"/>
      <c r="G50" s="18"/>
      <c r="H50" s="18"/>
      <c r="I50" s="18"/>
      <c r="J50" s="18"/>
    </row>
    <row r="51" spans="1:10" x14ac:dyDescent="0.2">
      <c r="A51" s="19" t="s">
        <v>130</v>
      </c>
      <c r="B51" s="20">
        <v>151</v>
      </c>
      <c r="C51" s="26">
        <v>14.569535999999999</v>
      </c>
      <c r="D51" s="26">
        <v>21.192053000000001</v>
      </c>
      <c r="E51" s="26">
        <v>31.125827999999998</v>
      </c>
      <c r="F51" s="26">
        <v>21.192053000000001</v>
      </c>
      <c r="G51" s="26">
        <v>6.6225170000000002</v>
      </c>
      <c r="H51" s="26">
        <v>5.2980130000000001</v>
      </c>
      <c r="I51" s="26">
        <v>35.761589000000001</v>
      </c>
      <c r="J51" s="26">
        <v>27.81457</v>
      </c>
    </row>
    <row r="52" spans="1:10" x14ac:dyDescent="0.2">
      <c r="A52" s="19" t="s">
        <v>131</v>
      </c>
      <c r="B52" s="20">
        <v>1446</v>
      </c>
      <c r="C52" s="26">
        <v>19.847856</v>
      </c>
      <c r="D52" s="26">
        <v>26.417704000000001</v>
      </c>
      <c r="E52" s="26">
        <v>30.290455999999999</v>
      </c>
      <c r="F52" s="26">
        <v>16.666667</v>
      </c>
      <c r="G52" s="26">
        <v>5.3941910000000002</v>
      </c>
      <c r="H52" s="26">
        <v>1.3831260000000001</v>
      </c>
      <c r="I52" s="26">
        <v>46.265560000000001</v>
      </c>
      <c r="J52" s="26">
        <v>22.060858</v>
      </c>
    </row>
    <row r="53" spans="1:10" x14ac:dyDescent="0.2">
      <c r="A53" s="19" t="s">
        <v>392</v>
      </c>
      <c r="B53" s="20">
        <v>150</v>
      </c>
      <c r="C53" s="26">
        <v>18</v>
      </c>
      <c r="D53" s="26">
        <v>22.666667</v>
      </c>
      <c r="E53" s="26">
        <v>26.666667</v>
      </c>
      <c r="F53" s="26">
        <v>24.666667</v>
      </c>
      <c r="G53" s="26">
        <v>7.3333329999999997</v>
      </c>
      <c r="H53" s="26">
        <v>0.66666700000000001</v>
      </c>
      <c r="I53" s="26">
        <v>40.666666999999997</v>
      </c>
      <c r="J53" s="26">
        <v>32</v>
      </c>
    </row>
    <row r="54" spans="1:10" x14ac:dyDescent="0.2">
      <c r="A54" s="19" t="s">
        <v>132</v>
      </c>
      <c r="B54" s="20">
        <v>372</v>
      </c>
      <c r="C54" s="26">
        <v>14.784946</v>
      </c>
      <c r="D54" s="26">
        <v>20.698924999999999</v>
      </c>
      <c r="E54" s="26">
        <v>29.301075000000001</v>
      </c>
      <c r="F54" s="26">
        <v>24.462365999999999</v>
      </c>
      <c r="G54" s="26">
        <v>9.6774190000000004</v>
      </c>
      <c r="H54" s="26">
        <v>1.075269</v>
      </c>
      <c r="I54" s="26">
        <v>35.483871000000001</v>
      </c>
      <c r="J54" s="26">
        <v>34.139785000000003</v>
      </c>
    </row>
    <row r="55" spans="1:10" x14ac:dyDescent="0.2">
      <c r="A55" s="19" t="s">
        <v>777</v>
      </c>
      <c r="B55" s="20">
        <v>69</v>
      </c>
      <c r="C55" s="26">
        <v>14.492754</v>
      </c>
      <c r="D55" s="26">
        <v>23.188406000000001</v>
      </c>
      <c r="E55" s="26">
        <v>24.637681000000001</v>
      </c>
      <c r="F55" s="26">
        <v>27.536231999999998</v>
      </c>
      <c r="G55" s="26">
        <v>8.6956520000000008</v>
      </c>
      <c r="H55" s="26">
        <v>1.4492750000000001</v>
      </c>
      <c r="I55" s="26">
        <v>37.681159000000001</v>
      </c>
      <c r="J55" s="26">
        <v>36.231884000000001</v>
      </c>
    </row>
    <row r="56" spans="1:10" x14ac:dyDescent="0.2">
      <c r="A56" s="18" t="s">
        <v>133</v>
      </c>
      <c r="B56" s="17">
        <v>92</v>
      </c>
      <c r="C56" s="25">
        <v>14.130435</v>
      </c>
      <c r="D56" s="25">
        <v>19.565217000000001</v>
      </c>
      <c r="E56" s="25">
        <v>31.521739</v>
      </c>
      <c r="F56" s="25">
        <v>19.565217000000001</v>
      </c>
      <c r="G56" s="25">
        <v>7.6086960000000001</v>
      </c>
      <c r="H56" s="25">
        <v>7.6086960000000001</v>
      </c>
      <c r="I56" s="25">
        <v>33.695652000000003</v>
      </c>
      <c r="J56" s="25">
        <v>27.173912999999999</v>
      </c>
    </row>
    <row r="57" spans="1:10" x14ac:dyDescent="0.2">
      <c r="A57" s="19" t="s">
        <v>134</v>
      </c>
      <c r="B57" s="20">
        <v>813</v>
      </c>
      <c r="C57" s="26">
        <v>19.434194000000002</v>
      </c>
      <c r="D57" s="26">
        <v>26.568266000000001</v>
      </c>
      <c r="E57" s="26">
        <v>29.028289999999998</v>
      </c>
      <c r="F57" s="26">
        <v>17.097170999999999</v>
      </c>
      <c r="G57" s="26">
        <v>6.0270599999999996</v>
      </c>
      <c r="H57" s="26">
        <v>1.845018</v>
      </c>
      <c r="I57" s="26">
        <v>46.002459999999999</v>
      </c>
      <c r="J57" s="26">
        <v>23.124231000000002</v>
      </c>
    </row>
    <row r="58" spans="1:10" x14ac:dyDescent="0.2">
      <c r="A58" s="19" t="s">
        <v>393</v>
      </c>
      <c r="B58" s="20">
        <v>65</v>
      </c>
      <c r="C58" s="26">
        <v>15.384615</v>
      </c>
      <c r="D58" s="26">
        <v>26.153846000000001</v>
      </c>
      <c r="E58" s="26">
        <v>20</v>
      </c>
      <c r="F58" s="26">
        <v>27.692308000000001</v>
      </c>
      <c r="G58" s="26">
        <v>10.769231</v>
      </c>
      <c r="H58" s="26">
        <v>0</v>
      </c>
      <c r="I58" s="26">
        <v>41.538462000000003</v>
      </c>
      <c r="J58" s="26">
        <v>38.461537999999997</v>
      </c>
    </row>
    <row r="59" spans="1:10" x14ac:dyDescent="0.2">
      <c r="A59" s="19" t="s">
        <v>135</v>
      </c>
      <c r="B59" s="20">
        <v>83</v>
      </c>
      <c r="C59" s="26">
        <v>9.6385539999999992</v>
      </c>
      <c r="D59" s="26">
        <v>26.506024</v>
      </c>
      <c r="E59" s="26">
        <v>22.891566000000001</v>
      </c>
      <c r="F59" s="26">
        <v>22.891566000000001</v>
      </c>
      <c r="G59" s="26">
        <v>15.662651</v>
      </c>
      <c r="H59" s="26">
        <v>2.4096389999999999</v>
      </c>
      <c r="I59" s="26">
        <v>36.144578000000003</v>
      </c>
      <c r="J59" s="26">
        <v>38.554217000000001</v>
      </c>
    </row>
    <row r="60" spans="1:10" x14ac:dyDescent="0.2">
      <c r="A60" s="19" t="s">
        <v>778</v>
      </c>
      <c r="B60" s="20">
        <v>39</v>
      </c>
      <c r="C60" s="26">
        <v>12.820513</v>
      </c>
      <c r="D60" s="26">
        <v>28.205127999999998</v>
      </c>
      <c r="E60" s="26">
        <v>28.205127999999998</v>
      </c>
      <c r="F60" s="26">
        <v>23.076923000000001</v>
      </c>
      <c r="G60" s="26">
        <v>7.6923079999999997</v>
      </c>
      <c r="H60" s="26">
        <v>0</v>
      </c>
      <c r="I60" s="26">
        <v>41.025641</v>
      </c>
      <c r="J60" s="26">
        <v>30.769231000000001</v>
      </c>
    </row>
    <row r="61" spans="1:10" x14ac:dyDescent="0.2">
      <c r="A61" s="18" t="s">
        <v>136</v>
      </c>
      <c r="B61" s="17">
        <v>59</v>
      </c>
      <c r="C61" s="25">
        <v>15.254237</v>
      </c>
      <c r="D61" s="25">
        <v>23.728814</v>
      </c>
      <c r="E61" s="25">
        <v>30.508475000000001</v>
      </c>
      <c r="F61" s="25">
        <v>23.728814</v>
      </c>
      <c r="G61" s="25">
        <v>5.084746</v>
      </c>
      <c r="H61" s="25">
        <v>1.6949149999999999</v>
      </c>
      <c r="I61" s="25">
        <v>38.983051000000003</v>
      </c>
      <c r="J61" s="25">
        <v>28.813559000000001</v>
      </c>
    </row>
    <row r="62" spans="1:10" x14ac:dyDescent="0.2">
      <c r="A62" s="19" t="s">
        <v>134</v>
      </c>
      <c r="B62" s="20">
        <v>632</v>
      </c>
      <c r="C62" s="26">
        <v>20.411391999999999</v>
      </c>
      <c r="D62" s="26">
        <v>26.107595</v>
      </c>
      <c r="E62" s="26">
        <v>31.962025000000001</v>
      </c>
      <c r="F62" s="26">
        <v>16.139240999999998</v>
      </c>
      <c r="G62" s="26">
        <v>4.5886079999999998</v>
      </c>
      <c r="H62" s="26">
        <v>0.79113900000000004</v>
      </c>
      <c r="I62" s="26">
        <v>46.518987000000003</v>
      </c>
      <c r="J62" s="26">
        <v>20.727848000000002</v>
      </c>
    </row>
    <row r="63" spans="1:10" x14ac:dyDescent="0.2">
      <c r="A63" s="19" t="s">
        <v>393</v>
      </c>
      <c r="B63" s="20">
        <v>85</v>
      </c>
      <c r="C63" s="26">
        <v>20</v>
      </c>
      <c r="D63" s="26">
        <v>20</v>
      </c>
      <c r="E63" s="26">
        <v>31.764706</v>
      </c>
      <c r="F63" s="26">
        <v>22.352941000000001</v>
      </c>
      <c r="G63" s="26">
        <v>4.7058819999999999</v>
      </c>
      <c r="H63" s="26">
        <v>1.176471</v>
      </c>
      <c r="I63" s="26">
        <v>40</v>
      </c>
      <c r="J63" s="26">
        <v>27.058824000000001</v>
      </c>
    </row>
    <row r="64" spans="1:10" x14ac:dyDescent="0.2">
      <c r="A64" s="19" t="s">
        <v>135</v>
      </c>
      <c r="B64" s="20">
        <v>289</v>
      </c>
      <c r="C64" s="26">
        <v>16.262975999999998</v>
      </c>
      <c r="D64" s="26">
        <v>19.031141999999999</v>
      </c>
      <c r="E64" s="26">
        <v>31.141869</v>
      </c>
      <c r="F64" s="26">
        <v>24.913495000000001</v>
      </c>
      <c r="G64" s="26">
        <v>7.9584780000000004</v>
      </c>
      <c r="H64" s="26">
        <v>0.69204200000000005</v>
      </c>
      <c r="I64" s="26">
        <v>35.294117999999997</v>
      </c>
      <c r="J64" s="26">
        <v>32.871972</v>
      </c>
    </row>
    <row r="65" spans="1:10" x14ac:dyDescent="0.2">
      <c r="A65" s="19" t="s">
        <v>778</v>
      </c>
      <c r="B65" s="20">
        <v>30</v>
      </c>
      <c r="C65" s="26">
        <v>16.666667</v>
      </c>
      <c r="D65" s="26">
        <v>16.666667</v>
      </c>
      <c r="E65" s="26">
        <v>20</v>
      </c>
      <c r="F65" s="26">
        <v>33.333333000000003</v>
      </c>
      <c r="G65" s="26">
        <v>10</v>
      </c>
      <c r="H65" s="26">
        <v>3.3333330000000001</v>
      </c>
      <c r="I65" s="26">
        <v>33.333333000000003</v>
      </c>
      <c r="J65" s="26">
        <v>43.333333000000003</v>
      </c>
    </row>
    <row r="66" spans="1:10" x14ac:dyDescent="0.2">
      <c r="A66" s="18" t="s">
        <v>779</v>
      </c>
      <c r="B66" s="18"/>
      <c r="C66" s="18"/>
      <c r="D66" s="18"/>
      <c r="E66" s="18"/>
      <c r="F66" s="18"/>
      <c r="G66" s="18"/>
      <c r="H66" s="18"/>
      <c r="I66" s="18"/>
      <c r="J66" s="18"/>
    </row>
    <row r="67" spans="1:10" x14ac:dyDescent="0.2">
      <c r="A67" s="19" t="s">
        <v>780</v>
      </c>
      <c r="B67" s="20">
        <v>366</v>
      </c>
      <c r="C67" s="26">
        <v>17.486339000000001</v>
      </c>
      <c r="D67" s="26">
        <v>20.491803000000001</v>
      </c>
      <c r="E67" s="26">
        <v>27.868852</v>
      </c>
      <c r="F67" s="26">
        <v>22.131148</v>
      </c>
      <c r="G67" s="26">
        <v>9.0163930000000008</v>
      </c>
      <c r="H67" s="26">
        <v>3.0054639999999999</v>
      </c>
      <c r="I67" s="26">
        <v>37.978141999999998</v>
      </c>
      <c r="J67" s="26">
        <v>31.147541</v>
      </c>
    </row>
    <row r="68" spans="1:10" x14ac:dyDescent="0.2">
      <c r="A68" s="19" t="s">
        <v>781</v>
      </c>
      <c r="B68" s="20">
        <v>1212</v>
      </c>
      <c r="C68" s="26">
        <v>20.297029999999999</v>
      </c>
      <c r="D68" s="26">
        <v>26.815182</v>
      </c>
      <c r="E68" s="26">
        <v>30.033003000000001</v>
      </c>
      <c r="F68" s="26">
        <v>16.171617000000001</v>
      </c>
      <c r="G68" s="26">
        <v>5.2805280000000003</v>
      </c>
      <c r="H68" s="26">
        <v>1.4026400000000001</v>
      </c>
      <c r="I68" s="26">
        <v>47.112211000000002</v>
      </c>
      <c r="J68" s="26">
        <v>21.452145000000002</v>
      </c>
    </row>
    <row r="69" spans="1:10" x14ac:dyDescent="0.2">
      <c r="A69" s="19" t="s">
        <v>137</v>
      </c>
      <c r="B69" s="20">
        <v>112</v>
      </c>
      <c r="C69" s="26">
        <v>24.107143000000001</v>
      </c>
      <c r="D69" s="26">
        <v>29.464286000000001</v>
      </c>
      <c r="E69" s="26">
        <v>28.571428999999998</v>
      </c>
      <c r="F69" s="26">
        <v>10.714286</v>
      </c>
      <c r="G69" s="26">
        <v>4.4642860000000004</v>
      </c>
      <c r="H69" s="26">
        <v>2.6785709999999998</v>
      </c>
      <c r="I69" s="26">
        <v>53.571429000000002</v>
      </c>
      <c r="J69" s="26">
        <v>15.178571</v>
      </c>
    </row>
    <row r="70" spans="1:10" x14ac:dyDescent="0.2">
      <c r="A70" s="19" t="s">
        <v>138</v>
      </c>
      <c r="B70" s="20">
        <v>673</v>
      </c>
      <c r="C70" s="26">
        <v>16.196137</v>
      </c>
      <c r="D70" s="26">
        <v>23.625557000000001</v>
      </c>
      <c r="E70" s="26">
        <v>32.392273000000003</v>
      </c>
      <c r="F70" s="26">
        <v>20.653789</v>
      </c>
      <c r="G70" s="26">
        <v>6.53789</v>
      </c>
      <c r="H70" s="26">
        <v>0.59435400000000005</v>
      </c>
      <c r="I70" s="26">
        <v>39.821694000000001</v>
      </c>
      <c r="J70" s="26">
        <v>27.191679000000001</v>
      </c>
    </row>
    <row r="71" spans="1:10" x14ac:dyDescent="0.2">
      <c r="A71" s="19" t="s">
        <v>782</v>
      </c>
      <c r="B71" s="20">
        <v>75</v>
      </c>
      <c r="C71" s="26">
        <v>20</v>
      </c>
      <c r="D71" s="26">
        <v>17.333333</v>
      </c>
      <c r="E71" s="26">
        <v>25.333333</v>
      </c>
      <c r="F71" s="26">
        <v>29.333333</v>
      </c>
      <c r="G71" s="26">
        <v>6.6666670000000003</v>
      </c>
      <c r="H71" s="26">
        <v>1.3333330000000001</v>
      </c>
      <c r="I71" s="26">
        <v>37.333333000000003</v>
      </c>
      <c r="J71" s="26">
        <v>36</v>
      </c>
    </row>
    <row r="72" spans="1:10" x14ac:dyDescent="0.2">
      <c r="A72" s="19" t="s">
        <v>783</v>
      </c>
      <c r="B72" s="20">
        <v>178</v>
      </c>
      <c r="C72" s="26">
        <v>15.730337</v>
      </c>
      <c r="D72" s="26">
        <v>25.280899000000002</v>
      </c>
      <c r="E72" s="26">
        <v>31.460674000000001</v>
      </c>
      <c r="F72" s="26">
        <v>20.224719</v>
      </c>
      <c r="G72" s="26">
        <v>6.1797750000000002</v>
      </c>
      <c r="H72" s="26">
        <v>1.123596</v>
      </c>
      <c r="I72" s="26">
        <v>41.011235999999997</v>
      </c>
      <c r="J72" s="26">
        <v>26.404494</v>
      </c>
    </row>
    <row r="73" spans="1:10" x14ac:dyDescent="0.2">
      <c r="A73" s="19" t="s">
        <v>1441</v>
      </c>
      <c r="B73" s="20">
        <v>1644</v>
      </c>
      <c r="C73" s="26">
        <v>18.79562</v>
      </c>
      <c r="D73" s="26">
        <v>25.608273000000001</v>
      </c>
      <c r="E73" s="26">
        <v>29.987835</v>
      </c>
      <c r="F73" s="26">
        <v>18.430657</v>
      </c>
      <c r="G73" s="26">
        <v>5.9002429999999997</v>
      </c>
      <c r="H73" s="26">
        <v>1.277372</v>
      </c>
      <c r="I73" s="26">
        <v>44.403892999999997</v>
      </c>
      <c r="J73" s="26">
        <v>24.3309</v>
      </c>
    </row>
    <row r="74" spans="1:10" x14ac:dyDescent="0.2">
      <c r="A74" s="18" t="s">
        <v>784</v>
      </c>
      <c r="B74" s="18"/>
      <c r="C74" s="18"/>
      <c r="D74" s="18"/>
      <c r="E74" s="18"/>
      <c r="F74" s="18"/>
      <c r="G74" s="18"/>
      <c r="H74" s="18"/>
      <c r="I74" s="18"/>
      <c r="J74" s="18"/>
    </row>
    <row r="75" spans="1:10" x14ac:dyDescent="0.2">
      <c r="A75" s="21" t="s">
        <v>785</v>
      </c>
      <c r="B75" s="34">
        <v>366</v>
      </c>
      <c r="C75" s="30">
        <v>17.486339000000001</v>
      </c>
      <c r="D75" s="30">
        <v>20.491803000000001</v>
      </c>
      <c r="E75" s="30">
        <v>27.868852</v>
      </c>
      <c r="F75" s="30">
        <v>22.131148</v>
      </c>
      <c r="G75" s="30">
        <v>9.0163930000000008</v>
      </c>
      <c r="H75" s="30">
        <v>3.0054639999999999</v>
      </c>
      <c r="I75" s="30">
        <v>37.978141999999998</v>
      </c>
      <c r="J75" s="30">
        <v>31.147541</v>
      </c>
    </row>
    <row r="76" spans="1:10" x14ac:dyDescent="0.2">
      <c r="A76" s="21" t="s">
        <v>786</v>
      </c>
      <c r="B76" s="34">
        <v>954</v>
      </c>
      <c r="C76" s="30">
        <v>19.287212</v>
      </c>
      <c r="D76" s="30">
        <v>27.358491000000001</v>
      </c>
      <c r="E76" s="30">
        <v>28.51153</v>
      </c>
      <c r="F76" s="30">
        <v>18.238994000000002</v>
      </c>
      <c r="G76" s="30">
        <v>5.1362680000000003</v>
      </c>
      <c r="H76" s="30">
        <v>1.4675050000000001</v>
      </c>
      <c r="I76" s="30">
        <v>46.645702</v>
      </c>
      <c r="J76" s="30">
        <v>23.375261999999999</v>
      </c>
    </row>
    <row r="77" spans="1:10" x14ac:dyDescent="0.2">
      <c r="A77" s="19" t="s">
        <v>787</v>
      </c>
      <c r="B77" s="20">
        <v>345</v>
      </c>
      <c r="C77" s="26">
        <v>16.231884000000001</v>
      </c>
      <c r="D77" s="26">
        <v>24.347826000000001</v>
      </c>
      <c r="E77" s="26">
        <v>31.884058</v>
      </c>
      <c r="F77" s="26">
        <v>17.681159000000001</v>
      </c>
      <c r="G77" s="26">
        <v>8.9855070000000001</v>
      </c>
      <c r="H77" s="26">
        <v>0.86956500000000003</v>
      </c>
      <c r="I77" s="26">
        <v>40.579709999999999</v>
      </c>
      <c r="J77" s="26">
        <v>26.666667</v>
      </c>
    </row>
    <row r="78" spans="1:10" x14ac:dyDescent="0.2">
      <c r="A78" s="19" t="s">
        <v>788</v>
      </c>
      <c r="B78" s="20">
        <v>141</v>
      </c>
      <c r="C78" s="26">
        <v>13.475177</v>
      </c>
      <c r="D78" s="26">
        <v>26.950354999999998</v>
      </c>
      <c r="E78" s="26">
        <v>32.624113000000001</v>
      </c>
      <c r="F78" s="26">
        <v>23.404254999999999</v>
      </c>
      <c r="G78" s="26">
        <v>2.8368790000000002</v>
      </c>
      <c r="H78" s="26">
        <v>0.70921999999999996</v>
      </c>
      <c r="I78" s="26">
        <v>40.425531999999997</v>
      </c>
      <c r="J78" s="26">
        <v>26.241135</v>
      </c>
    </row>
    <row r="79" spans="1:10" x14ac:dyDescent="0.2">
      <c r="A79" s="19" t="s">
        <v>789</v>
      </c>
      <c r="B79" s="20">
        <v>56</v>
      </c>
      <c r="C79" s="26">
        <v>25</v>
      </c>
      <c r="D79" s="26">
        <v>12.5</v>
      </c>
      <c r="E79" s="26">
        <v>30.357143000000001</v>
      </c>
      <c r="F79" s="26">
        <v>21.428571000000002</v>
      </c>
      <c r="G79" s="26">
        <v>8.9285709999999998</v>
      </c>
      <c r="H79" s="26">
        <v>1.785714</v>
      </c>
      <c r="I79" s="26">
        <v>37.5</v>
      </c>
      <c r="J79" s="26">
        <v>30.357143000000001</v>
      </c>
    </row>
    <row r="80" spans="1:10" x14ac:dyDescent="0.2">
      <c r="A80" s="19" t="s">
        <v>790</v>
      </c>
      <c r="B80" s="20">
        <v>48</v>
      </c>
      <c r="C80" s="26">
        <v>37.5</v>
      </c>
      <c r="D80" s="26">
        <v>27.083333</v>
      </c>
      <c r="E80" s="26">
        <v>25</v>
      </c>
      <c r="F80" s="26">
        <v>10.416667</v>
      </c>
      <c r="G80" s="26">
        <v>0</v>
      </c>
      <c r="H80" s="26">
        <v>0</v>
      </c>
      <c r="I80" s="26">
        <v>64.583332999999996</v>
      </c>
      <c r="J80" s="26">
        <v>10.416667</v>
      </c>
    </row>
    <row r="81" spans="1:10" x14ac:dyDescent="0.2">
      <c r="A81" s="19" t="s">
        <v>791</v>
      </c>
      <c r="B81" s="20">
        <v>20</v>
      </c>
      <c r="C81" s="26">
        <v>15</v>
      </c>
      <c r="D81" s="26">
        <v>25</v>
      </c>
      <c r="E81" s="26">
        <v>45</v>
      </c>
      <c r="F81" s="26">
        <v>10</v>
      </c>
      <c r="G81" s="26">
        <v>5</v>
      </c>
      <c r="H81" s="26">
        <v>0</v>
      </c>
      <c r="I81" s="26">
        <v>40</v>
      </c>
      <c r="J81" s="26">
        <v>15</v>
      </c>
    </row>
    <row r="82" spans="1:10" x14ac:dyDescent="0.2">
      <c r="A82" s="19" t="s">
        <v>792</v>
      </c>
      <c r="B82" s="20">
        <v>4</v>
      </c>
      <c r="C82" s="26">
        <v>0</v>
      </c>
      <c r="D82" s="26">
        <v>25</v>
      </c>
      <c r="E82" s="26">
        <v>50</v>
      </c>
      <c r="F82" s="26">
        <v>25</v>
      </c>
      <c r="G82" s="26">
        <v>0</v>
      </c>
      <c r="H82" s="26">
        <v>0</v>
      </c>
      <c r="I82" s="26">
        <v>25</v>
      </c>
      <c r="J82" s="26">
        <v>25</v>
      </c>
    </row>
    <row r="83" spans="1:10" x14ac:dyDescent="0.2">
      <c r="A83" s="19" t="s">
        <v>793</v>
      </c>
      <c r="B83" s="20">
        <v>2</v>
      </c>
      <c r="C83" s="26">
        <v>0</v>
      </c>
      <c r="D83" s="26">
        <v>0</v>
      </c>
      <c r="E83" s="26">
        <v>100</v>
      </c>
      <c r="F83" s="26">
        <v>0</v>
      </c>
      <c r="G83" s="26">
        <v>0</v>
      </c>
      <c r="H83" s="26">
        <v>0</v>
      </c>
      <c r="I83" s="26">
        <v>0</v>
      </c>
      <c r="J83" s="26">
        <v>0</v>
      </c>
    </row>
    <row r="84" spans="1:10" x14ac:dyDescent="0.2">
      <c r="A84" s="19" t="s">
        <v>794</v>
      </c>
      <c r="B84" s="20">
        <v>2</v>
      </c>
      <c r="C84" s="26">
        <v>50</v>
      </c>
      <c r="D84" s="26">
        <v>0</v>
      </c>
      <c r="E84" s="26">
        <v>50</v>
      </c>
      <c r="F84" s="26">
        <v>0</v>
      </c>
      <c r="G84" s="26">
        <v>0</v>
      </c>
      <c r="H84" s="26">
        <v>0</v>
      </c>
      <c r="I84" s="26">
        <v>50</v>
      </c>
      <c r="J84" s="26">
        <v>0</v>
      </c>
    </row>
    <row r="85" spans="1:10" x14ac:dyDescent="0.2">
      <c r="A85" s="19" t="s">
        <v>783</v>
      </c>
      <c r="B85" s="20">
        <v>250</v>
      </c>
      <c r="C85" s="26">
        <v>16.8</v>
      </c>
      <c r="D85" s="26">
        <v>22.8</v>
      </c>
      <c r="E85" s="26">
        <v>31.2</v>
      </c>
      <c r="F85" s="26">
        <v>20.399999999999999</v>
      </c>
      <c r="G85" s="26">
        <v>7.2</v>
      </c>
      <c r="H85" s="26">
        <v>1.6</v>
      </c>
      <c r="I85" s="26">
        <v>39.6</v>
      </c>
      <c r="J85" s="26">
        <v>27.6</v>
      </c>
    </row>
    <row r="86" spans="1:10" x14ac:dyDescent="0.2">
      <c r="A86" s="18" t="s">
        <v>795</v>
      </c>
      <c r="B86" s="18"/>
      <c r="C86" s="18"/>
      <c r="D86" s="18"/>
      <c r="E86" s="18"/>
      <c r="F86" s="18"/>
      <c r="G86" s="18"/>
      <c r="H86" s="18"/>
      <c r="I86" s="18"/>
      <c r="J86" s="18"/>
    </row>
    <row r="87" spans="1:10" x14ac:dyDescent="0.2">
      <c r="A87" s="19" t="s">
        <v>796</v>
      </c>
      <c r="B87" s="20">
        <v>1712</v>
      </c>
      <c r="C87" s="26">
        <v>19.217289999999998</v>
      </c>
      <c r="D87" s="26">
        <v>25.584112000000001</v>
      </c>
      <c r="E87" s="26">
        <v>30.081776000000001</v>
      </c>
      <c r="F87" s="26">
        <v>18.224298999999998</v>
      </c>
      <c r="G87" s="26">
        <v>5.5490649999999997</v>
      </c>
      <c r="H87" s="26">
        <v>1.343458</v>
      </c>
      <c r="I87" s="26">
        <v>44.801402000000003</v>
      </c>
      <c r="J87" s="26">
        <v>23.773364000000001</v>
      </c>
    </row>
    <row r="88" spans="1:10" x14ac:dyDescent="0.2">
      <c r="A88" s="19" t="s">
        <v>139</v>
      </c>
      <c r="B88" s="20">
        <v>76</v>
      </c>
      <c r="C88" s="26">
        <v>21.052631999999999</v>
      </c>
      <c r="D88" s="26">
        <v>28.947368000000001</v>
      </c>
      <c r="E88" s="26">
        <v>25</v>
      </c>
      <c r="F88" s="26">
        <v>19.736841999999999</v>
      </c>
      <c r="G88" s="26">
        <v>5.2631579999999998</v>
      </c>
      <c r="H88" s="26">
        <v>0</v>
      </c>
      <c r="I88" s="26">
        <v>50</v>
      </c>
      <c r="J88" s="26">
        <v>25</v>
      </c>
    </row>
    <row r="89" spans="1:10" x14ac:dyDescent="0.2">
      <c r="A89" s="19" t="s">
        <v>797</v>
      </c>
      <c r="B89" s="20">
        <v>59</v>
      </c>
      <c r="C89" s="26">
        <v>11.864407</v>
      </c>
      <c r="D89" s="26">
        <v>20.338982999999999</v>
      </c>
      <c r="E89" s="26">
        <v>23.728814</v>
      </c>
      <c r="F89" s="26">
        <v>25.423729000000002</v>
      </c>
      <c r="G89" s="26">
        <v>15.254237</v>
      </c>
      <c r="H89" s="26">
        <v>3.389831</v>
      </c>
      <c r="I89" s="26">
        <v>32.203389999999999</v>
      </c>
      <c r="J89" s="26">
        <v>40.677965999999998</v>
      </c>
    </row>
    <row r="90" spans="1:10" x14ac:dyDescent="0.2">
      <c r="A90" s="19" t="s">
        <v>140</v>
      </c>
      <c r="B90" s="20">
        <v>194</v>
      </c>
      <c r="C90" s="26">
        <v>14.43299</v>
      </c>
      <c r="D90" s="26">
        <v>21.649484999999999</v>
      </c>
      <c r="E90" s="26">
        <v>31.443299</v>
      </c>
      <c r="F90" s="26">
        <v>22.164947999999999</v>
      </c>
      <c r="G90" s="26">
        <v>7.2164950000000001</v>
      </c>
      <c r="H90" s="26">
        <v>3.092784</v>
      </c>
      <c r="I90" s="26">
        <v>36.082473999999998</v>
      </c>
      <c r="J90" s="26">
        <v>29.381443000000001</v>
      </c>
    </row>
    <row r="91" spans="1:10" x14ac:dyDescent="0.2">
      <c r="A91" s="19" t="s">
        <v>141</v>
      </c>
      <c r="B91" s="20">
        <v>16</v>
      </c>
      <c r="C91" s="26">
        <v>25</v>
      </c>
      <c r="D91" s="26">
        <v>0</v>
      </c>
      <c r="E91" s="26">
        <v>37.5</v>
      </c>
      <c r="F91" s="26">
        <v>12.5</v>
      </c>
      <c r="G91" s="26">
        <v>18.75</v>
      </c>
      <c r="H91" s="26">
        <v>6.25</v>
      </c>
      <c r="I91" s="26">
        <v>25</v>
      </c>
      <c r="J91" s="26">
        <v>31.25</v>
      </c>
    </row>
    <row r="92" spans="1:10" x14ac:dyDescent="0.2">
      <c r="A92" s="19" t="s">
        <v>755</v>
      </c>
      <c r="B92" s="20">
        <v>46</v>
      </c>
      <c r="C92" s="26">
        <v>10.869565</v>
      </c>
      <c r="D92" s="26">
        <v>21.739129999999999</v>
      </c>
      <c r="E92" s="26">
        <v>30.434782999999999</v>
      </c>
      <c r="F92" s="26">
        <v>19.565217000000001</v>
      </c>
      <c r="G92" s="26">
        <v>17.391304000000002</v>
      </c>
      <c r="H92" s="26">
        <v>0</v>
      </c>
      <c r="I92" s="26">
        <v>32.608696000000002</v>
      </c>
      <c r="J92" s="26">
        <v>36.956522</v>
      </c>
    </row>
    <row r="93" spans="1:10" x14ac:dyDescent="0.2">
      <c r="A93" s="19" t="s">
        <v>783</v>
      </c>
      <c r="B93" s="20">
        <v>85</v>
      </c>
      <c r="C93" s="26">
        <v>14.117647</v>
      </c>
      <c r="D93" s="26">
        <v>20</v>
      </c>
      <c r="E93" s="26">
        <v>25.882352999999998</v>
      </c>
      <c r="F93" s="26">
        <v>28.235294</v>
      </c>
      <c r="G93" s="26">
        <v>9.4117650000000008</v>
      </c>
      <c r="H93" s="26">
        <v>2.3529409999999999</v>
      </c>
      <c r="I93" s="26">
        <v>34.117646999999998</v>
      </c>
      <c r="J93" s="26">
        <v>37.647058999999999</v>
      </c>
    </row>
    <row r="94" spans="1:10" x14ac:dyDescent="0.2">
      <c r="A94" s="18" t="s">
        <v>798</v>
      </c>
      <c r="B94" s="18"/>
      <c r="C94" s="18"/>
      <c r="D94" s="18"/>
      <c r="E94" s="18"/>
      <c r="F94" s="18"/>
      <c r="G94" s="18"/>
      <c r="H94" s="18"/>
      <c r="I94" s="18"/>
      <c r="J94" s="18"/>
    </row>
    <row r="95" spans="1:10" x14ac:dyDescent="0.2">
      <c r="A95" s="19" t="s">
        <v>799</v>
      </c>
      <c r="B95" s="20">
        <v>1212</v>
      </c>
      <c r="C95" s="26">
        <v>19.554455000000001</v>
      </c>
      <c r="D95" s="26">
        <v>28.712871</v>
      </c>
      <c r="E95" s="26">
        <v>29.785478999999999</v>
      </c>
      <c r="F95" s="26">
        <v>16.831683000000002</v>
      </c>
      <c r="G95" s="26">
        <v>4.125413</v>
      </c>
      <c r="H95" s="26">
        <v>0.99009899999999995</v>
      </c>
      <c r="I95" s="26">
        <v>48.267327000000002</v>
      </c>
      <c r="J95" s="26">
        <v>20.957096</v>
      </c>
    </row>
    <row r="96" spans="1:10" x14ac:dyDescent="0.2">
      <c r="A96" s="19" t="s">
        <v>800</v>
      </c>
      <c r="B96" s="20">
        <v>24</v>
      </c>
      <c r="C96" s="26">
        <v>20.833333</v>
      </c>
      <c r="D96" s="26">
        <v>25</v>
      </c>
      <c r="E96" s="26">
        <v>33.333333000000003</v>
      </c>
      <c r="F96" s="26">
        <v>20.833333</v>
      </c>
      <c r="G96" s="26">
        <v>0</v>
      </c>
      <c r="H96" s="26">
        <v>0</v>
      </c>
      <c r="I96" s="26">
        <v>45.833333000000003</v>
      </c>
      <c r="J96" s="26">
        <v>20.833333</v>
      </c>
    </row>
    <row r="97" spans="1:10" x14ac:dyDescent="0.2">
      <c r="A97" s="19" t="s">
        <v>801</v>
      </c>
      <c r="B97" s="20">
        <v>76</v>
      </c>
      <c r="C97" s="26">
        <v>19.736841999999999</v>
      </c>
      <c r="D97" s="26">
        <v>27.631578999999999</v>
      </c>
      <c r="E97" s="26">
        <v>26.315788999999999</v>
      </c>
      <c r="F97" s="26">
        <v>17.105263000000001</v>
      </c>
      <c r="G97" s="26">
        <v>9.2105259999999998</v>
      </c>
      <c r="H97" s="26">
        <v>0</v>
      </c>
      <c r="I97" s="26">
        <v>47.368420999999998</v>
      </c>
      <c r="J97" s="26">
        <v>26.315788999999999</v>
      </c>
    </row>
    <row r="98" spans="1:10" x14ac:dyDescent="0.2">
      <c r="A98" s="19" t="s">
        <v>802</v>
      </c>
      <c r="B98" s="20">
        <v>43</v>
      </c>
      <c r="C98" s="26">
        <v>25.581395000000001</v>
      </c>
      <c r="D98" s="26">
        <v>9.3023260000000008</v>
      </c>
      <c r="E98" s="26">
        <v>41.860464999999998</v>
      </c>
      <c r="F98" s="26">
        <v>18.604651</v>
      </c>
      <c r="G98" s="26">
        <v>2.3255810000000001</v>
      </c>
      <c r="H98" s="26">
        <v>2.3255810000000001</v>
      </c>
      <c r="I98" s="26">
        <v>34.883721000000001</v>
      </c>
      <c r="J98" s="26">
        <v>20.930233000000001</v>
      </c>
    </row>
    <row r="99" spans="1:10" x14ac:dyDescent="0.2">
      <c r="A99" s="19" t="s">
        <v>803</v>
      </c>
      <c r="B99" s="20">
        <v>14</v>
      </c>
      <c r="C99" s="26">
        <v>57.142856999999999</v>
      </c>
      <c r="D99" s="26">
        <v>14.285714</v>
      </c>
      <c r="E99" s="26">
        <v>14.285714</v>
      </c>
      <c r="F99" s="26">
        <v>7.1428570000000002</v>
      </c>
      <c r="G99" s="26">
        <v>7.1428570000000002</v>
      </c>
      <c r="H99" s="26">
        <v>0</v>
      </c>
      <c r="I99" s="26">
        <v>71.428571000000005</v>
      </c>
      <c r="J99" s="26">
        <v>14.285714</v>
      </c>
    </row>
    <row r="100" spans="1:10" x14ac:dyDescent="0.2">
      <c r="A100" s="19" t="s">
        <v>804</v>
      </c>
      <c r="B100" s="20">
        <v>5</v>
      </c>
      <c r="C100" s="26">
        <v>0</v>
      </c>
      <c r="D100" s="26">
        <v>20</v>
      </c>
      <c r="E100" s="26">
        <v>60</v>
      </c>
      <c r="F100" s="26">
        <v>20</v>
      </c>
      <c r="G100" s="26">
        <v>0</v>
      </c>
      <c r="H100" s="26">
        <v>0</v>
      </c>
      <c r="I100" s="26">
        <v>20</v>
      </c>
      <c r="J100" s="26">
        <v>20</v>
      </c>
    </row>
    <row r="101" spans="1:10" x14ac:dyDescent="0.2">
      <c r="A101" s="19" t="s">
        <v>783</v>
      </c>
      <c r="B101" s="20">
        <v>414</v>
      </c>
      <c r="C101" s="26">
        <v>16.666667</v>
      </c>
      <c r="D101" s="26">
        <v>18.840579999999999</v>
      </c>
      <c r="E101" s="26">
        <v>29.468599000000001</v>
      </c>
      <c r="F101" s="26">
        <v>22.946860000000001</v>
      </c>
      <c r="G101" s="26">
        <v>9.6618359999999992</v>
      </c>
      <c r="H101" s="26">
        <v>2.4154589999999998</v>
      </c>
      <c r="I101" s="26">
        <v>35.507246000000002</v>
      </c>
      <c r="J101" s="26">
        <v>32.608696000000002</v>
      </c>
    </row>
    <row r="102" spans="1:10" x14ac:dyDescent="0.2">
      <c r="A102" s="18" t="s">
        <v>805</v>
      </c>
      <c r="B102" s="18"/>
      <c r="C102" s="18"/>
      <c r="D102" s="18"/>
      <c r="E102" s="18"/>
      <c r="F102" s="18"/>
      <c r="G102" s="18"/>
      <c r="H102" s="18"/>
      <c r="I102" s="18"/>
      <c r="J102" s="18"/>
    </row>
    <row r="103" spans="1:10" x14ac:dyDescent="0.2">
      <c r="A103" s="19" t="s">
        <v>799</v>
      </c>
      <c r="B103" s="20">
        <v>13</v>
      </c>
      <c r="C103" s="26">
        <v>7.6923079999999997</v>
      </c>
      <c r="D103" s="26">
        <v>30.769231000000001</v>
      </c>
      <c r="E103" s="26">
        <v>30.769231000000001</v>
      </c>
      <c r="F103" s="26">
        <v>15.384615</v>
      </c>
      <c r="G103" s="26">
        <v>15.384615</v>
      </c>
      <c r="H103" s="26">
        <v>0</v>
      </c>
      <c r="I103" s="26">
        <v>38.461537999999997</v>
      </c>
      <c r="J103" s="26">
        <v>30.769231000000001</v>
      </c>
    </row>
    <row r="104" spans="1:10" x14ac:dyDescent="0.2">
      <c r="A104" s="19" t="s">
        <v>800</v>
      </c>
      <c r="B104" s="20">
        <v>89</v>
      </c>
      <c r="C104" s="26">
        <v>7.8651689999999999</v>
      </c>
      <c r="D104" s="26">
        <v>20.224719</v>
      </c>
      <c r="E104" s="26">
        <v>29.213483</v>
      </c>
      <c r="F104" s="26">
        <v>26.966291999999999</v>
      </c>
      <c r="G104" s="26">
        <v>14.606742000000001</v>
      </c>
      <c r="H104" s="26">
        <v>1.123596</v>
      </c>
      <c r="I104" s="26">
        <v>28.089887999999998</v>
      </c>
      <c r="J104" s="26">
        <v>41.573034</v>
      </c>
    </row>
    <row r="105" spans="1:10" x14ac:dyDescent="0.2">
      <c r="A105" s="19" t="s">
        <v>801</v>
      </c>
      <c r="B105" s="20">
        <v>143</v>
      </c>
      <c r="C105" s="26">
        <v>17.482517000000001</v>
      </c>
      <c r="D105" s="26">
        <v>23.776223999999999</v>
      </c>
      <c r="E105" s="26">
        <v>30.069929999999999</v>
      </c>
      <c r="F105" s="26">
        <v>18.181818</v>
      </c>
      <c r="G105" s="26">
        <v>6.9930070000000004</v>
      </c>
      <c r="H105" s="26">
        <v>3.4965030000000001</v>
      </c>
      <c r="I105" s="26">
        <v>41.258741000000001</v>
      </c>
      <c r="J105" s="26">
        <v>25.174824999999998</v>
      </c>
    </row>
    <row r="106" spans="1:10" x14ac:dyDescent="0.2">
      <c r="A106" s="19" t="s">
        <v>802</v>
      </c>
      <c r="B106" s="20">
        <v>27</v>
      </c>
      <c r="C106" s="26">
        <v>22.222221999999999</v>
      </c>
      <c r="D106" s="26">
        <v>11.111110999999999</v>
      </c>
      <c r="E106" s="26">
        <v>33.333333000000003</v>
      </c>
      <c r="F106" s="26">
        <v>25.925926</v>
      </c>
      <c r="G106" s="26">
        <v>7.4074070000000001</v>
      </c>
      <c r="H106" s="26">
        <v>0</v>
      </c>
      <c r="I106" s="26">
        <v>33.333333000000003</v>
      </c>
      <c r="J106" s="26">
        <v>33.333333000000003</v>
      </c>
    </row>
    <row r="107" spans="1:10" x14ac:dyDescent="0.2">
      <c r="A107" s="19" t="s">
        <v>803</v>
      </c>
      <c r="B107" s="20">
        <v>5</v>
      </c>
      <c r="C107" s="26">
        <v>0</v>
      </c>
      <c r="D107" s="26">
        <v>40</v>
      </c>
      <c r="E107" s="26">
        <v>40</v>
      </c>
      <c r="F107" s="26">
        <v>0</v>
      </c>
      <c r="G107" s="26">
        <v>0</v>
      </c>
      <c r="H107" s="26">
        <v>20</v>
      </c>
      <c r="I107" s="26">
        <v>40</v>
      </c>
      <c r="J107" s="26">
        <v>0</v>
      </c>
    </row>
    <row r="108" spans="1:10" x14ac:dyDescent="0.2">
      <c r="A108" s="19" t="s">
        <v>804</v>
      </c>
      <c r="B108" s="20">
        <v>10</v>
      </c>
      <c r="C108" s="26">
        <v>10</v>
      </c>
      <c r="D108" s="26">
        <v>10</v>
      </c>
      <c r="E108" s="26">
        <v>30</v>
      </c>
      <c r="F108" s="26">
        <v>20</v>
      </c>
      <c r="G108" s="26">
        <v>20</v>
      </c>
      <c r="H108" s="26">
        <v>10</v>
      </c>
      <c r="I108" s="26">
        <v>20</v>
      </c>
      <c r="J108" s="26">
        <v>40</v>
      </c>
    </row>
    <row r="109" spans="1:10" x14ac:dyDescent="0.2">
      <c r="A109" s="19" t="s">
        <v>783</v>
      </c>
      <c r="B109" s="20">
        <v>28</v>
      </c>
      <c r="C109" s="26">
        <v>14.285714</v>
      </c>
      <c r="D109" s="26">
        <v>7.1428570000000002</v>
      </c>
      <c r="E109" s="26">
        <v>28.571428999999998</v>
      </c>
      <c r="F109" s="26">
        <v>28.571428999999998</v>
      </c>
      <c r="G109" s="26">
        <v>17.857143000000001</v>
      </c>
      <c r="H109" s="26">
        <v>3.5714290000000002</v>
      </c>
      <c r="I109" s="26">
        <v>21.428571000000002</v>
      </c>
      <c r="J109" s="26">
        <v>46.428570999999998</v>
      </c>
    </row>
    <row r="110" spans="1:10" x14ac:dyDescent="0.2">
      <c r="A110" s="18" t="s">
        <v>142</v>
      </c>
      <c r="B110" s="18"/>
      <c r="C110" s="18"/>
      <c r="D110" s="18"/>
      <c r="E110" s="18"/>
      <c r="F110" s="18"/>
      <c r="G110" s="18"/>
      <c r="H110" s="18"/>
      <c r="I110" s="18"/>
      <c r="J110" s="18"/>
    </row>
    <row r="111" spans="1:10" x14ac:dyDescent="0.2">
      <c r="A111" s="19" t="s">
        <v>806</v>
      </c>
      <c r="B111" s="20">
        <v>90</v>
      </c>
      <c r="C111" s="26">
        <v>28.888888999999999</v>
      </c>
      <c r="D111" s="26">
        <v>26.666667</v>
      </c>
      <c r="E111" s="26">
        <v>21.111111000000001</v>
      </c>
      <c r="F111" s="26">
        <v>18.888888999999999</v>
      </c>
      <c r="G111" s="26">
        <v>3.3333330000000001</v>
      </c>
      <c r="H111" s="26">
        <v>1.111111</v>
      </c>
      <c r="I111" s="26">
        <v>55.555556000000003</v>
      </c>
      <c r="J111" s="26">
        <v>22.222221999999999</v>
      </c>
    </row>
    <row r="112" spans="1:10" x14ac:dyDescent="0.2">
      <c r="A112" s="19" t="s">
        <v>807</v>
      </c>
      <c r="B112" s="20">
        <v>307</v>
      </c>
      <c r="C112" s="26">
        <v>22.149837000000002</v>
      </c>
      <c r="D112" s="26">
        <v>32.57329</v>
      </c>
      <c r="E112" s="26">
        <v>25.407166</v>
      </c>
      <c r="F112" s="26">
        <v>14.006515</v>
      </c>
      <c r="G112" s="26">
        <v>5.5374590000000001</v>
      </c>
      <c r="H112" s="26">
        <v>0.32573299999999999</v>
      </c>
      <c r="I112" s="26">
        <v>54.723126999999998</v>
      </c>
      <c r="J112" s="26">
        <v>19.543973999999999</v>
      </c>
    </row>
    <row r="113" spans="1:10" x14ac:dyDescent="0.2">
      <c r="A113" s="19" t="s">
        <v>808</v>
      </c>
      <c r="B113" s="20">
        <v>392</v>
      </c>
      <c r="C113" s="26">
        <v>17.857143000000001</v>
      </c>
      <c r="D113" s="26">
        <v>29.591837000000002</v>
      </c>
      <c r="E113" s="26">
        <v>31.632653000000001</v>
      </c>
      <c r="F113" s="26">
        <v>16.071428999999998</v>
      </c>
      <c r="G113" s="26">
        <v>3.5714290000000002</v>
      </c>
      <c r="H113" s="26">
        <v>1.2755099999999999</v>
      </c>
      <c r="I113" s="26">
        <v>47.448979999999999</v>
      </c>
      <c r="J113" s="26">
        <v>19.642856999999999</v>
      </c>
    </row>
    <row r="114" spans="1:10" x14ac:dyDescent="0.2">
      <c r="A114" s="19" t="s">
        <v>809</v>
      </c>
      <c r="B114" s="20">
        <v>379</v>
      </c>
      <c r="C114" s="26">
        <v>16.886544000000001</v>
      </c>
      <c r="D114" s="26">
        <v>24.274405999999999</v>
      </c>
      <c r="E114" s="26">
        <v>34.036938999999997</v>
      </c>
      <c r="F114" s="26">
        <v>17.678100000000001</v>
      </c>
      <c r="G114" s="26">
        <v>4.7493400000000001</v>
      </c>
      <c r="H114" s="26">
        <v>2.3746700000000001</v>
      </c>
      <c r="I114" s="26">
        <v>41.16095</v>
      </c>
      <c r="J114" s="26">
        <v>22.427441000000002</v>
      </c>
    </row>
    <row r="115" spans="1:10" x14ac:dyDescent="0.2">
      <c r="A115" s="19" t="s">
        <v>810</v>
      </c>
      <c r="B115" s="20">
        <v>951</v>
      </c>
      <c r="C115" s="26">
        <v>17.245004999999999</v>
      </c>
      <c r="D115" s="26">
        <v>20.294426999999999</v>
      </c>
      <c r="E115" s="26">
        <v>29.758149</v>
      </c>
      <c r="F115" s="26">
        <v>22.292324000000001</v>
      </c>
      <c r="G115" s="26">
        <v>8.622503</v>
      </c>
      <c r="H115" s="26">
        <v>1.7875920000000001</v>
      </c>
      <c r="I115" s="26">
        <v>37.539431999999998</v>
      </c>
      <c r="J115" s="26">
        <v>30.914826000000001</v>
      </c>
    </row>
    <row r="116" spans="1:10" x14ac:dyDescent="0.2">
      <c r="A116" s="19" t="s">
        <v>783</v>
      </c>
      <c r="B116" s="20">
        <v>69</v>
      </c>
      <c r="C116" s="26">
        <v>13.043478</v>
      </c>
      <c r="D116" s="26">
        <v>23.188406000000001</v>
      </c>
      <c r="E116" s="26">
        <v>26.086957000000002</v>
      </c>
      <c r="F116" s="26">
        <v>26.086957000000002</v>
      </c>
      <c r="G116" s="26">
        <v>10.144928</v>
      </c>
      <c r="H116" s="26">
        <v>1.4492750000000001</v>
      </c>
      <c r="I116" s="26">
        <v>36.231884000000001</v>
      </c>
      <c r="J116" s="26">
        <v>36.231884000000001</v>
      </c>
    </row>
    <row r="117" spans="1:10" x14ac:dyDescent="0.2">
      <c r="A117" s="18" t="s">
        <v>143</v>
      </c>
      <c r="B117" s="18"/>
      <c r="C117" s="18"/>
      <c r="D117" s="18"/>
      <c r="E117" s="18"/>
      <c r="F117" s="18"/>
      <c r="G117" s="18"/>
      <c r="H117" s="18"/>
      <c r="I117" s="18"/>
      <c r="J117" s="18"/>
    </row>
    <row r="118" spans="1:10" x14ac:dyDescent="0.2">
      <c r="A118" s="21" t="s">
        <v>811</v>
      </c>
      <c r="B118" s="21"/>
      <c r="C118" s="21"/>
      <c r="D118" s="21"/>
      <c r="E118" s="21"/>
      <c r="F118" s="21"/>
      <c r="G118" s="21"/>
      <c r="H118" s="21"/>
      <c r="I118" s="21"/>
      <c r="J118" s="21"/>
    </row>
    <row r="119" spans="1:10" x14ac:dyDescent="0.2">
      <c r="A119" s="19" t="s">
        <v>812</v>
      </c>
      <c r="B119" s="20">
        <v>546</v>
      </c>
      <c r="C119" s="26">
        <v>25.457875000000001</v>
      </c>
      <c r="D119" s="26">
        <v>30.036629999999999</v>
      </c>
      <c r="E119" s="26">
        <v>23.076923000000001</v>
      </c>
      <c r="F119" s="26">
        <v>16.300366</v>
      </c>
      <c r="G119" s="26">
        <v>3.8461539999999999</v>
      </c>
      <c r="H119" s="26">
        <v>1.2820510000000001</v>
      </c>
      <c r="I119" s="26">
        <v>55.494504999999997</v>
      </c>
      <c r="J119" s="26">
        <v>20.146519999999999</v>
      </c>
    </row>
    <row r="120" spans="1:10" x14ac:dyDescent="0.2">
      <c r="A120" s="19" t="s">
        <v>813</v>
      </c>
      <c r="B120" s="20">
        <v>531</v>
      </c>
      <c r="C120" s="26">
        <v>17.890771999999998</v>
      </c>
      <c r="D120" s="26">
        <v>32.956685</v>
      </c>
      <c r="E120" s="26">
        <v>32.768362000000003</v>
      </c>
      <c r="F120" s="26">
        <v>11.864407</v>
      </c>
      <c r="G120" s="26">
        <v>3.5781540000000001</v>
      </c>
      <c r="H120" s="26">
        <v>0.94162000000000001</v>
      </c>
      <c r="I120" s="26">
        <v>50.847458000000003</v>
      </c>
      <c r="J120" s="26">
        <v>15.442561</v>
      </c>
    </row>
    <row r="121" spans="1:10" x14ac:dyDescent="0.2">
      <c r="A121" s="19" t="s">
        <v>814</v>
      </c>
      <c r="B121" s="20">
        <v>205</v>
      </c>
      <c r="C121" s="26">
        <v>15.609756000000001</v>
      </c>
      <c r="D121" s="26">
        <v>20</v>
      </c>
      <c r="E121" s="26">
        <v>35.609755999999997</v>
      </c>
      <c r="F121" s="26">
        <v>21.951219999999999</v>
      </c>
      <c r="G121" s="26">
        <v>4.8780489999999999</v>
      </c>
      <c r="H121" s="26">
        <v>1.95122</v>
      </c>
      <c r="I121" s="26">
        <v>35.609755999999997</v>
      </c>
      <c r="J121" s="26">
        <v>26.829267999999999</v>
      </c>
    </row>
    <row r="122" spans="1:10" x14ac:dyDescent="0.2">
      <c r="A122" s="19" t="s">
        <v>815</v>
      </c>
      <c r="B122" s="20">
        <v>762</v>
      </c>
      <c r="C122" s="26">
        <v>14.96063</v>
      </c>
      <c r="D122" s="26">
        <v>16.797899999999998</v>
      </c>
      <c r="E122" s="26">
        <v>31.889764</v>
      </c>
      <c r="F122" s="26">
        <v>24.278214999999999</v>
      </c>
      <c r="G122" s="26">
        <v>10.104986999999999</v>
      </c>
      <c r="H122" s="26">
        <v>1.968504</v>
      </c>
      <c r="I122" s="26">
        <v>31.75853</v>
      </c>
      <c r="J122" s="26">
        <v>34.383201999999997</v>
      </c>
    </row>
    <row r="123" spans="1:10" x14ac:dyDescent="0.2">
      <c r="A123" s="19" t="s">
        <v>783</v>
      </c>
      <c r="B123" s="20">
        <v>144</v>
      </c>
      <c r="C123" s="26">
        <v>14.583333</v>
      </c>
      <c r="D123" s="26">
        <v>22.916667</v>
      </c>
      <c r="E123" s="26">
        <v>24.305555999999999</v>
      </c>
      <c r="F123" s="26">
        <v>26.388888999999999</v>
      </c>
      <c r="G123" s="26">
        <v>9.7222220000000004</v>
      </c>
      <c r="H123" s="26">
        <v>2.0833330000000001</v>
      </c>
      <c r="I123" s="26">
        <v>37.5</v>
      </c>
      <c r="J123" s="26">
        <v>36.111111000000001</v>
      </c>
    </row>
    <row r="124" spans="1:10" x14ac:dyDescent="0.2">
      <c r="A124" s="18" t="s">
        <v>143</v>
      </c>
      <c r="B124" s="18"/>
      <c r="C124" s="18"/>
      <c r="D124" s="18"/>
      <c r="E124" s="18"/>
      <c r="F124" s="18"/>
      <c r="G124" s="18"/>
      <c r="H124" s="18"/>
      <c r="I124" s="18"/>
      <c r="J124" s="18"/>
    </row>
    <row r="125" spans="1:10" x14ac:dyDescent="0.2">
      <c r="A125" s="21" t="s">
        <v>816</v>
      </c>
      <c r="B125" s="21"/>
      <c r="C125" s="21"/>
      <c r="D125" s="21"/>
      <c r="E125" s="21"/>
      <c r="F125" s="21"/>
      <c r="G125" s="21"/>
      <c r="H125" s="21"/>
      <c r="I125" s="21"/>
      <c r="J125" s="21"/>
    </row>
    <row r="126" spans="1:10" x14ac:dyDescent="0.2">
      <c r="A126" s="19" t="s">
        <v>812</v>
      </c>
      <c r="B126" s="20">
        <v>285</v>
      </c>
      <c r="C126" s="26">
        <v>24.210526000000002</v>
      </c>
      <c r="D126" s="26">
        <v>35.438595999999997</v>
      </c>
      <c r="E126" s="26">
        <v>26.315788999999999</v>
      </c>
      <c r="F126" s="26">
        <v>11.929824999999999</v>
      </c>
      <c r="G126" s="26">
        <v>1.4035089999999999</v>
      </c>
      <c r="H126" s="26">
        <v>0.70175399999999999</v>
      </c>
      <c r="I126" s="26">
        <v>59.649123000000003</v>
      </c>
      <c r="J126" s="26">
        <v>13.333333</v>
      </c>
    </row>
    <row r="127" spans="1:10" x14ac:dyDescent="0.2">
      <c r="A127" s="19" t="s">
        <v>813</v>
      </c>
      <c r="B127" s="20">
        <v>217</v>
      </c>
      <c r="C127" s="26">
        <v>21.658985999999999</v>
      </c>
      <c r="D127" s="26">
        <v>30.414746999999998</v>
      </c>
      <c r="E127" s="26">
        <v>28.571428999999998</v>
      </c>
      <c r="F127" s="26">
        <v>14.285714</v>
      </c>
      <c r="G127" s="26">
        <v>3.686636</v>
      </c>
      <c r="H127" s="26">
        <v>1.3824879999999999</v>
      </c>
      <c r="I127" s="26">
        <v>52.073732999999997</v>
      </c>
      <c r="J127" s="26">
        <v>17.972349999999999</v>
      </c>
    </row>
    <row r="128" spans="1:10" x14ac:dyDescent="0.2">
      <c r="A128" s="19" t="s">
        <v>814</v>
      </c>
      <c r="B128" s="20">
        <v>142</v>
      </c>
      <c r="C128" s="26">
        <v>17.605633999999998</v>
      </c>
      <c r="D128" s="26">
        <v>28.873239000000002</v>
      </c>
      <c r="E128" s="26">
        <v>30.985914999999999</v>
      </c>
      <c r="F128" s="26">
        <v>14.788732</v>
      </c>
      <c r="G128" s="26">
        <v>7.0422539999999998</v>
      </c>
      <c r="H128" s="26">
        <v>0.70422499999999999</v>
      </c>
      <c r="I128" s="26">
        <v>46.478873</v>
      </c>
      <c r="J128" s="26">
        <v>21.830985999999999</v>
      </c>
    </row>
    <row r="129" spans="1:10" x14ac:dyDescent="0.2">
      <c r="A129" s="19" t="s">
        <v>815</v>
      </c>
      <c r="B129" s="20">
        <v>1184</v>
      </c>
      <c r="C129" s="26">
        <v>17.22973</v>
      </c>
      <c r="D129" s="26">
        <v>21.114865000000002</v>
      </c>
      <c r="E129" s="26">
        <v>30.574324000000001</v>
      </c>
      <c r="F129" s="26">
        <v>21.537161999999999</v>
      </c>
      <c r="G129" s="26">
        <v>7.4324320000000004</v>
      </c>
      <c r="H129" s="26">
        <v>2.1114860000000002</v>
      </c>
      <c r="I129" s="26">
        <v>38.344594999999998</v>
      </c>
      <c r="J129" s="26">
        <v>28.969595000000002</v>
      </c>
    </row>
    <row r="130" spans="1:10" x14ac:dyDescent="0.2">
      <c r="A130" s="19" t="s">
        <v>783</v>
      </c>
      <c r="B130" s="20">
        <v>360</v>
      </c>
      <c r="C130" s="26">
        <v>15.555555999999999</v>
      </c>
      <c r="D130" s="26">
        <v>23.055555999999999</v>
      </c>
      <c r="E130" s="26">
        <v>30</v>
      </c>
      <c r="F130" s="26">
        <v>21.944444000000001</v>
      </c>
      <c r="G130" s="26">
        <v>8.6111109999999993</v>
      </c>
      <c r="H130" s="26">
        <v>0.83333299999999999</v>
      </c>
      <c r="I130" s="26">
        <v>38.611111000000001</v>
      </c>
      <c r="J130" s="26">
        <v>30.555555999999999</v>
      </c>
    </row>
    <row r="131" spans="1:10" x14ac:dyDescent="0.2">
      <c r="A131" s="18" t="s">
        <v>143</v>
      </c>
      <c r="B131" s="18"/>
      <c r="C131" s="18"/>
      <c r="D131" s="18"/>
      <c r="E131" s="18"/>
      <c r="F131" s="18"/>
      <c r="G131" s="18"/>
      <c r="H131" s="18"/>
      <c r="I131" s="18"/>
      <c r="J131" s="18"/>
    </row>
    <row r="132" spans="1:10" x14ac:dyDescent="0.2">
      <c r="A132" s="21" t="s">
        <v>817</v>
      </c>
      <c r="B132" s="21"/>
      <c r="C132" s="21"/>
      <c r="D132" s="21"/>
      <c r="E132" s="21"/>
      <c r="F132" s="21"/>
      <c r="G132" s="21"/>
      <c r="H132" s="21"/>
      <c r="I132" s="21"/>
      <c r="J132" s="21"/>
    </row>
    <row r="133" spans="1:10" x14ac:dyDescent="0.2">
      <c r="A133" s="19" t="s">
        <v>812</v>
      </c>
      <c r="B133" s="20">
        <v>330</v>
      </c>
      <c r="C133" s="26">
        <v>24.545455</v>
      </c>
      <c r="D133" s="26">
        <v>27.272727</v>
      </c>
      <c r="E133" s="26">
        <v>29.393939</v>
      </c>
      <c r="F133" s="26">
        <v>14.242424</v>
      </c>
      <c r="G133" s="26">
        <v>2.7272729999999998</v>
      </c>
      <c r="H133" s="26">
        <v>1.818182</v>
      </c>
      <c r="I133" s="26">
        <v>51.818182</v>
      </c>
      <c r="J133" s="26">
        <v>16.969697</v>
      </c>
    </row>
    <row r="134" spans="1:10" x14ac:dyDescent="0.2">
      <c r="A134" s="19" t="s">
        <v>813</v>
      </c>
      <c r="B134" s="20">
        <v>326</v>
      </c>
      <c r="C134" s="26">
        <v>22.085889999999999</v>
      </c>
      <c r="D134" s="26">
        <v>30.674847</v>
      </c>
      <c r="E134" s="26">
        <v>29.447852999999999</v>
      </c>
      <c r="F134" s="26">
        <v>15.337422999999999</v>
      </c>
      <c r="G134" s="26">
        <v>1.8404910000000001</v>
      </c>
      <c r="H134" s="26">
        <v>0.61349699999999996</v>
      </c>
      <c r="I134" s="26">
        <v>52.760736000000001</v>
      </c>
      <c r="J134" s="26">
        <v>17.177914000000001</v>
      </c>
    </row>
    <row r="135" spans="1:10" x14ac:dyDescent="0.2">
      <c r="A135" s="19" t="s">
        <v>814</v>
      </c>
      <c r="B135" s="20">
        <v>133</v>
      </c>
      <c r="C135" s="26">
        <v>19.548871999999999</v>
      </c>
      <c r="D135" s="26">
        <v>34.586466000000001</v>
      </c>
      <c r="E135" s="26">
        <v>33.082706999999999</v>
      </c>
      <c r="F135" s="26">
        <v>10.526316</v>
      </c>
      <c r="G135" s="26">
        <v>2.2556389999999999</v>
      </c>
      <c r="H135" s="26">
        <v>0</v>
      </c>
      <c r="I135" s="26">
        <v>54.135337999999997</v>
      </c>
      <c r="J135" s="26">
        <v>12.781955</v>
      </c>
    </row>
    <row r="136" spans="1:10" x14ac:dyDescent="0.2">
      <c r="A136" s="19" t="s">
        <v>815</v>
      </c>
      <c r="B136" s="20">
        <v>1070</v>
      </c>
      <c r="C136" s="26">
        <v>16.355139999999999</v>
      </c>
      <c r="D136" s="26">
        <v>21.308411</v>
      </c>
      <c r="E136" s="26">
        <v>29.252336</v>
      </c>
      <c r="F136" s="26">
        <v>22.429907</v>
      </c>
      <c r="G136" s="26">
        <v>8.5981310000000004</v>
      </c>
      <c r="H136" s="26">
        <v>2.0560749999999999</v>
      </c>
      <c r="I136" s="26">
        <v>37.663550999999998</v>
      </c>
      <c r="J136" s="26">
        <v>31.028037000000001</v>
      </c>
    </row>
    <row r="137" spans="1:10" x14ac:dyDescent="0.2">
      <c r="A137" s="19" t="s">
        <v>783</v>
      </c>
      <c r="B137" s="20">
        <v>329</v>
      </c>
      <c r="C137" s="26">
        <v>14.285714</v>
      </c>
      <c r="D137" s="26">
        <v>23.404254999999999</v>
      </c>
      <c r="E137" s="26">
        <v>30.699088</v>
      </c>
      <c r="F137" s="26">
        <v>20.972643999999999</v>
      </c>
      <c r="G137" s="26">
        <v>9.4224920000000001</v>
      </c>
      <c r="H137" s="26">
        <v>1.215805</v>
      </c>
      <c r="I137" s="26">
        <v>37.689970000000002</v>
      </c>
      <c r="J137" s="26">
        <v>30.395136999999998</v>
      </c>
    </row>
    <row r="138" spans="1:10" x14ac:dyDescent="0.2">
      <c r="A138" s="18" t="s">
        <v>143</v>
      </c>
      <c r="B138" s="18"/>
      <c r="C138" s="18"/>
      <c r="D138" s="18"/>
      <c r="E138" s="18"/>
      <c r="F138" s="18"/>
      <c r="G138" s="18"/>
      <c r="H138" s="18"/>
      <c r="I138" s="18"/>
      <c r="J138" s="18"/>
    </row>
    <row r="139" spans="1:10" x14ac:dyDescent="0.2">
      <c r="A139" s="21" t="s">
        <v>818</v>
      </c>
      <c r="B139" s="21"/>
      <c r="C139" s="21"/>
      <c r="D139" s="21"/>
      <c r="E139" s="21"/>
      <c r="F139" s="21"/>
      <c r="G139" s="21"/>
      <c r="H139" s="21"/>
      <c r="I139" s="21"/>
      <c r="J139" s="21"/>
    </row>
    <row r="140" spans="1:10" x14ac:dyDescent="0.2">
      <c r="A140" s="19" t="s">
        <v>812</v>
      </c>
      <c r="B140" s="20">
        <v>39</v>
      </c>
      <c r="C140" s="26">
        <v>20.512820999999999</v>
      </c>
      <c r="D140" s="26">
        <v>30.769231000000001</v>
      </c>
      <c r="E140" s="26">
        <v>28.205127999999998</v>
      </c>
      <c r="F140" s="26">
        <v>10.256410000000001</v>
      </c>
      <c r="G140" s="26">
        <v>10.256410000000001</v>
      </c>
      <c r="H140" s="26">
        <v>0</v>
      </c>
      <c r="I140" s="26">
        <v>51.282051000000003</v>
      </c>
      <c r="J140" s="26">
        <v>20.512820999999999</v>
      </c>
    </row>
    <row r="141" spans="1:10" x14ac:dyDescent="0.2">
      <c r="A141" s="19" t="s">
        <v>813</v>
      </c>
      <c r="B141" s="20">
        <v>75</v>
      </c>
      <c r="C141" s="26">
        <v>25.333333</v>
      </c>
      <c r="D141" s="26">
        <v>24</v>
      </c>
      <c r="E141" s="26">
        <v>29.333333</v>
      </c>
      <c r="F141" s="26">
        <v>21.333333</v>
      </c>
      <c r="G141" s="26">
        <v>0</v>
      </c>
      <c r="H141" s="26">
        <v>0</v>
      </c>
      <c r="I141" s="26">
        <v>49.333333000000003</v>
      </c>
      <c r="J141" s="26">
        <v>21.333333</v>
      </c>
    </row>
    <row r="142" spans="1:10" x14ac:dyDescent="0.2">
      <c r="A142" s="19" t="s">
        <v>814</v>
      </c>
      <c r="B142" s="20">
        <v>117</v>
      </c>
      <c r="C142" s="26">
        <v>21.367521</v>
      </c>
      <c r="D142" s="26">
        <v>29.059829000000001</v>
      </c>
      <c r="E142" s="26">
        <v>33.333333000000003</v>
      </c>
      <c r="F142" s="26">
        <v>10.256410000000001</v>
      </c>
      <c r="G142" s="26">
        <v>3.418803</v>
      </c>
      <c r="H142" s="26">
        <v>2.5641029999999998</v>
      </c>
      <c r="I142" s="26">
        <v>50.427349999999997</v>
      </c>
      <c r="J142" s="26">
        <v>13.675214</v>
      </c>
    </row>
    <row r="143" spans="1:10" x14ac:dyDescent="0.2">
      <c r="A143" s="19" t="s">
        <v>815</v>
      </c>
      <c r="B143" s="20">
        <v>1288</v>
      </c>
      <c r="C143" s="26">
        <v>17.857143000000001</v>
      </c>
      <c r="D143" s="26">
        <v>23.059006</v>
      </c>
      <c r="E143" s="26">
        <v>30.512422000000001</v>
      </c>
      <c r="F143" s="26">
        <v>20.341615000000001</v>
      </c>
      <c r="G143" s="26">
        <v>6.6770189999999996</v>
      </c>
      <c r="H143" s="26">
        <v>1.5527949999999999</v>
      </c>
      <c r="I143" s="26">
        <v>40.916148999999997</v>
      </c>
      <c r="J143" s="26">
        <v>27.018633999999999</v>
      </c>
    </row>
    <row r="144" spans="1:10" x14ac:dyDescent="0.2">
      <c r="A144" s="19" t="s">
        <v>783</v>
      </c>
      <c r="B144" s="20">
        <v>669</v>
      </c>
      <c r="C144" s="26">
        <v>17.787742999999999</v>
      </c>
      <c r="D144" s="26">
        <v>26.905830000000002</v>
      </c>
      <c r="E144" s="26">
        <v>27.802690999999999</v>
      </c>
      <c r="F144" s="26">
        <v>18.834081000000001</v>
      </c>
      <c r="G144" s="26">
        <v>7.0254110000000001</v>
      </c>
      <c r="H144" s="26">
        <v>1.644245</v>
      </c>
      <c r="I144" s="26">
        <v>44.693572000000003</v>
      </c>
      <c r="J144" s="26">
        <v>25.859491999999999</v>
      </c>
    </row>
    <row r="145" spans="1:10" x14ac:dyDescent="0.2">
      <c r="A145" s="18" t="s">
        <v>819</v>
      </c>
      <c r="B145" s="18"/>
      <c r="C145" s="18"/>
      <c r="D145" s="18"/>
      <c r="E145" s="18"/>
      <c r="F145" s="18"/>
      <c r="G145" s="18"/>
      <c r="H145" s="18"/>
      <c r="I145" s="18"/>
      <c r="J145" s="18"/>
    </row>
    <row r="146" spans="1:10" x14ac:dyDescent="0.2">
      <c r="A146" s="19" t="s">
        <v>820</v>
      </c>
      <c r="B146" s="20">
        <v>541</v>
      </c>
      <c r="C146" s="26">
        <v>19.408503</v>
      </c>
      <c r="D146" s="26">
        <v>22.550832</v>
      </c>
      <c r="E146" s="26">
        <v>29.574860999999999</v>
      </c>
      <c r="F146" s="26">
        <v>20.147874000000002</v>
      </c>
      <c r="G146" s="26">
        <v>6.0998150000000004</v>
      </c>
      <c r="H146" s="26">
        <v>2.2181150000000001</v>
      </c>
      <c r="I146" s="26">
        <v>41.959335000000003</v>
      </c>
      <c r="J146" s="26">
        <v>26.247689000000001</v>
      </c>
    </row>
    <row r="147" spans="1:10" x14ac:dyDescent="0.2">
      <c r="A147" s="19" t="s">
        <v>821</v>
      </c>
      <c r="B147" s="20">
        <v>877</v>
      </c>
      <c r="C147" s="26">
        <v>17.673888000000002</v>
      </c>
      <c r="D147" s="26">
        <v>26.45382</v>
      </c>
      <c r="E147" s="26">
        <v>27.366021</v>
      </c>
      <c r="F147" s="26">
        <v>20.18244</v>
      </c>
      <c r="G147" s="26">
        <v>7.0695550000000003</v>
      </c>
      <c r="H147" s="26">
        <v>1.2542759999999999</v>
      </c>
      <c r="I147" s="26">
        <v>44.127707999999998</v>
      </c>
      <c r="J147" s="26">
        <v>27.251995000000001</v>
      </c>
    </row>
    <row r="148" spans="1:10" x14ac:dyDescent="0.2">
      <c r="A148" s="19" t="s">
        <v>822</v>
      </c>
      <c r="B148" s="20">
        <v>543</v>
      </c>
      <c r="C148" s="26">
        <v>17.679558</v>
      </c>
      <c r="D148" s="26">
        <v>23.941068000000001</v>
      </c>
      <c r="E148" s="26">
        <v>34.254143999999997</v>
      </c>
      <c r="F148" s="26">
        <v>16.574586</v>
      </c>
      <c r="G148" s="26">
        <v>5.893186</v>
      </c>
      <c r="H148" s="26">
        <v>1.657459</v>
      </c>
      <c r="I148" s="26">
        <v>41.620626000000001</v>
      </c>
      <c r="J148" s="26">
        <v>22.467772</v>
      </c>
    </row>
    <row r="149" spans="1:10" x14ac:dyDescent="0.2">
      <c r="A149" s="19" t="s">
        <v>823</v>
      </c>
      <c r="B149" s="20">
        <v>227</v>
      </c>
      <c r="C149" s="26">
        <v>19.823789000000001</v>
      </c>
      <c r="D149" s="26">
        <v>25.110132</v>
      </c>
      <c r="E149" s="26">
        <v>28.634360999999998</v>
      </c>
      <c r="F149" s="26">
        <v>19.38326</v>
      </c>
      <c r="G149" s="26">
        <v>6.1674009999999999</v>
      </c>
      <c r="H149" s="26">
        <v>0.88105699999999998</v>
      </c>
      <c r="I149" s="26">
        <v>44.933920999999998</v>
      </c>
      <c r="J149" s="26">
        <v>25.550661000000002</v>
      </c>
    </row>
    <row r="150" spans="1:10" x14ac:dyDescent="0.2">
      <c r="A150" s="18" t="s">
        <v>824</v>
      </c>
      <c r="B150" s="18"/>
      <c r="C150" s="18"/>
      <c r="D150" s="18"/>
      <c r="E150" s="18"/>
      <c r="F150" s="18"/>
      <c r="G150" s="18"/>
      <c r="H150" s="18"/>
      <c r="I150" s="18"/>
      <c r="J150" s="18"/>
    </row>
    <row r="151" spans="1:10" x14ac:dyDescent="0.2">
      <c r="A151" s="19" t="s">
        <v>825</v>
      </c>
      <c r="B151" s="20">
        <v>294</v>
      </c>
      <c r="C151" s="26">
        <v>14.965985999999999</v>
      </c>
      <c r="D151" s="26">
        <v>23.809524</v>
      </c>
      <c r="E151" s="26">
        <v>33.673468999999997</v>
      </c>
      <c r="F151" s="26">
        <v>21.088435</v>
      </c>
      <c r="G151" s="26">
        <v>5.1020409999999998</v>
      </c>
      <c r="H151" s="26">
        <v>1.360544</v>
      </c>
      <c r="I151" s="26">
        <v>38.775509999999997</v>
      </c>
      <c r="J151" s="26">
        <v>26.190476</v>
      </c>
    </row>
    <row r="152" spans="1:10" x14ac:dyDescent="0.2">
      <c r="A152" s="19" t="s">
        <v>826</v>
      </c>
      <c r="B152" s="20">
        <v>664</v>
      </c>
      <c r="C152" s="26">
        <v>20.783132999999999</v>
      </c>
      <c r="D152" s="26">
        <v>24.698795</v>
      </c>
      <c r="E152" s="26">
        <v>25.903614000000001</v>
      </c>
      <c r="F152" s="26">
        <v>19.427710999999999</v>
      </c>
      <c r="G152" s="26">
        <v>7.0783129999999996</v>
      </c>
      <c r="H152" s="26">
        <v>2.1084339999999999</v>
      </c>
      <c r="I152" s="26">
        <v>45.481928000000003</v>
      </c>
      <c r="J152" s="26">
        <v>26.506024</v>
      </c>
    </row>
    <row r="153" spans="1:10" x14ac:dyDescent="0.2">
      <c r="A153" s="19" t="s">
        <v>827</v>
      </c>
      <c r="B153" s="20">
        <v>421</v>
      </c>
      <c r="C153" s="26">
        <v>15.2019</v>
      </c>
      <c r="D153" s="26">
        <v>26.128266</v>
      </c>
      <c r="E153" s="26">
        <v>33.491686000000001</v>
      </c>
      <c r="F153" s="26">
        <v>18.527315999999999</v>
      </c>
      <c r="G153" s="26">
        <v>5.9382419999999998</v>
      </c>
      <c r="H153" s="26">
        <v>0.71258900000000003</v>
      </c>
      <c r="I153" s="26">
        <v>41.330165999999998</v>
      </c>
      <c r="J153" s="26">
        <v>24.465558000000001</v>
      </c>
    </row>
    <row r="154" spans="1:10" x14ac:dyDescent="0.2">
      <c r="A154" s="19" t="s">
        <v>828</v>
      </c>
      <c r="B154" s="20">
        <v>358</v>
      </c>
      <c r="C154" s="26">
        <v>18.156424999999999</v>
      </c>
      <c r="D154" s="26">
        <v>25.139665000000001</v>
      </c>
      <c r="E154" s="26">
        <v>29.888268</v>
      </c>
      <c r="F154" s="26">
        <v>19.273743</v>
      </c>
      <c r="G154" s="26">
        <v>6.9832400000000003</v>
      </c>
      <c r="H154" s="26">
        <v>0.55865900000000002</v>
      </c>
      <c r="I154" s="26">
        <v>43.296089000000002</v>
      </c>
      <c r="J154" s="26">
        <v>26.256983000000002</v>
      </c>
    </row>
    <row r="155" spans="1:10" x14ac:dyDescent="0.2">
      <c r="A155" s="19" t="s">
        <v>829</v>
      </c>
      <c r="B155" s="20">
        <v>217</v>
      </c>
      <c r="C155" s="26">
        <v>21.658985999999999</v>
      </c>
      <c r="D155" s="26">
        <v>23.502303999999999</v>
      </c>
      <c r="E155" s="26">
        <v>29.493088</v>
      </c>
      <c r="F155" s="26">
        <v>17.511520999999998</v>
      </c>
      <c r="G155" s="26">
        <v>6.9124420000000004</v>
      </c>
      <c r="H155" s="26">
        <v>0.92165900000000001</v>
      </c>
      <c r="I155" s="26">
        <v>45.161290000000001</v>
      </c>
      <c r="J155" s="26">
        <v>24.423963000000001</v>
      </c>
    </row>
    <row r="156" spans="1:10" x14ac:dyDescent="0.2">
      <c r="A156" s="22" t="s">
        <v>830</v>
      </c>
      <c r="B156" s="23">
        <v>234</v>
      </c>
      <c r="C156" s="27">
        <v>18.376068</v>
      </c>
      <c r="D156" s="27">
        <v>23.931623999999999</v>
      </c>
      <c r="E156" s="27">
        <v>29.059829000000001</v>
      </c>
      <c r="F156" s="27">
        <v>18.803419000000002</v>
      </c>
      <c r="G156" s="27">
        <v>5.9829059999999998</v>
      </c>
      <c r="H156" s="27">
        <v>3.8461539999999999</v>
      </c>
      <c r="I156" s="27">
        <v>42.307692000000003</v>
      </c>
      <c r="J156" s="27">
        <v>24.786325000000001</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4B6C8-BDE3-4CCF-9333-410CBEFD6E2C}">
  <dimension ref="A1:E16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HYPERLINK("#'目次'!B22","[16]")</f>
        <v>[16]</v>
      </c>
      <c r="B2" s="24" t="s">
        <v>352</v>
      </c>
    </row>
    <row r="3" spans="1:5" x14ac:dyDescent="0.2">
      <c r="A3" s="9" t="s">
        <v>126</v>
      </c>
      <c r="B3" s="12" t="s">
        <v>168</v>
      </c>
    </row>
    <row r="4" spans="1:5" x14ac:dyDescent="0.2">
      <c r="A4" s="9" t="s">
        <v>126</v>
      </c>
      <c r="B4" s="12" t="s">
        <v>169</v>
      </c>
    </row>
    <row r="5" spans="1:5" x14ac:dyDescent="0.2">
      <c r="A5" s="9" t="s">
        <v>126</v>
      </c>
      <c r="B5" s="12" t="s">
        <v>170</v>
      </c>
    </row>
    <row r="6" spans="1:5" x14ac:dyDescent="0.2">
      <c r="A6" s="9" t="s">
        <v>126</v>
      </c>
      <c r="B6" s="12" t="s">
        <v>171</v>
      </c>
    </row>
    <row r="7" spans="1:5" x14ac:dyDescent="0.2">
      <c r="A7" s="9" t="s">
        <v>126</v>
      </c>
      <c r="B7" s="12" t="s">
        <v>172</v>
      </c>
    </row>
    <row r="8" spans="1:5" s="15" customFormat="1" ht="25" x14ac:dyDescent="0.2">
      <c r="A8" s="13" t="s">
        <v>126</v>
      </c>
      <c r="B8" s="14" t="s">
        <v>752</v>
      </c>
      <c r="C8" s="14" t="s">
        <v>940</v>
      </c>
      <c r="D8" s="14" t="s">
        <v>941</v>
      </c>
      <c r="E8" s="14" t="s">
        <v>783</v>
      </c>
    </row>
    <row r="9" spans="1:5" x14ac:dyDescent="0.2">
      <c r="A9" s="16" t="s">
        <v>756</v>
      </c>
      <c r="B9" s="17">
        <v>2188</v>
      </c>
      <c r="C9" s="25">
        <v>10.923218</v>
      </c>
      <c r="D9" s="25">
        <v>86.745886999999996</v>
      </c>
      <c r="E9" s="25">
        <v>2.3308960000000001</v>
      </c>
    </row>
    <row r="10" spans="1:5" x14ac:dyDescent="0.2">
      <c r="A10" s="18" t="s">
        <v>757</v>
      </c>
      <c r="B10" s="18"/>
      <c r="C10" s="18"/>
      <c r="D10" s="18"/>
      <c r="E10" s="18"/>
    </row>
    <row r="11" spans="1:5" x14ac:dyDescent="0.2">
      <c r="A11" s="19" t="s">
        <v>758</v>
      </c>
      <c r="B11" s="20">
        <v>1092</v>
      </c>
      <c r="C11" s="26">
        <v>11.080586</v>
      </c>
      <c r="D11" s="26">
        <v>86.080585999999997</v>
      </c>
      <c r="E11" s="26">
        <v>2.8388279999999999</v>
      </c>
    </row>
    <row r="12" spans="1:5" x14ac:dyDescent="0.2">
      <c r="A12" s="19" t="s">
        <v>759</v>
      </c>
      <c r="B12" s="20">
        <v>1095</v>
      </c>
      <c r="C12" s="26">
        <v>10.776256</v>
      </c>
      <c r="D12" s="26">
        <v>87.397260000000003</v>
      </c>
      <c r="E12" s="26">
        <v>1.826484</v>
      </c>
    </row>
    <row r="13" spans="1:5" x14ac:dyDescent="0.2">
      <c r="A13" s="19" t="s">
        <v>755</v>
      </c>
      <c r="B13" s="20">
        <v>1</v>
      </c>
      <c r="C13" s="26">
        <v>0</v>
      </c>
      <c r="D13" s="26">
        <v>100</v>
      </c>
      <c r="E13" s="26">
        <v>0</v>
      </c>
    </row>
    <row r="14" spans="1:5" x14ac:dyDescent="0.2">
      <c r="A14" s="18" t="s">
        <v>760</v>
      </c>
      <c r="B14" s="18"/>
      <c r="C14" s="18"/>
      <c r="D14" s="18"/>
      <c r="E14" s="18"/>
    </row>
    <row r="15" spans="1:5" x14ac:dyDescent="0.2">
      <c r="A15" s="19" t="s">
        <v>761</v>
      </c>
      <c r="B15" s="20">
        <v>387</v>
      </c>
      <c r="C15" s="26">
        <v>7.2351419999999997</v>
      </c>
      <c r="D15" s="26">
        <v>91.472868000000005</v>
      </c>
      <c r="E15" s="26">
        <v>1.29199</v>
      </c>
    </row>
    <row r="16" spans="1:5" x14ac:dyDescent="0.2">
      <c r="A16" s="19" t="s">
        <v>762</v>
      </c>
      <c r="B16" s="20">
        <v>432</v>
      </c>
      <c r="C16" s="26">
        <v>6.9444439999999998</v>
      </c>
      <c r="D16" s="26">
        <v>91.666667000000004</v>
      </c>
      <c r="E16" s="26">
        <v>1.388889</v>
      </c>
    </row>
    <row r="17" spans="1:5" x14ac:dyDescent="0.2">
      <c r="A17" s="19" t="s">
        <v>763</v>
      </c>
      <c r="B17" s="20">
        <v>449</v>
      </c>
      <c r="C17" s="26">
        <v>6.681514</v>
      </c>
      <c r="D17" s="26">
        <v>90.645880000000005</v>
      </c>
      <c r="E17" s="26">
        <v>2.672606</v>
      </c>
    </row>
    <row r="18" spans="1:5" x14ac:dyDescent="0.2">
      <c r="A18" s="19" t="s">
        <v>764</v>
      </c>
      <c r="B18" s="20">
        <v>427</v>
      </c>
      <c r="C18" s="26">
        <v>9.1334890000000009</v>
      </c>
      <c r="D18" s="26">
        <v>87.822013999999996</v>
      </c>
      <c r="E18" s="26">
        <v>3.0444960000000001</v>
      </c>
    </row>
    <row r="19" spans="1:5" x14ac:dyDescent="0.2">
      <c r="A19" s="19" t="s">
        <v>765</v>
      </c>
      <c r="B19" s="20">
        <v>274</v>
      </c>
      <c r="C19" s="26">
        <v>14.233577</v>
      </c>
      <c r="D19" s="26">
        <v>83.211679000000004</v>
      </c>
      <c r="E19" s="26">
        <v>2.554745</v>
      </c>
    </row>
    <row r="20" spans="1:5" x14ac:dyDescent="0.2">
      <c r="A20" s="19" t="s">
        <v>766</v>
      </c>
      <c r="B20" s="20">
        <v>137</v>
      </c>
      <c r="C20" s="26">
        <v>27.737226</v>
      </c>
      <c r="D20" s="26">
        <v>69.343065999999993</v>
      </c>
      <c r="E20" s="26">
        <v>2.919708</v>
      </c>
    </row>
    <row r="21" spans="1:5" x14ac:dyDescent="0.2">
      <c r="A21" s="19" t="s">
        <v>767</v>
      </c>
      <c r="B21" s="20">
        <v>71</v>
      </c>
      <c r="C21" s="26">
        <v>43.661971999999999</v>
      </c>
      <c r="D21" s="26">
        <v>50.704225000000001</v>
      </c>
      <c r="E21" s="26">
        <v>5.6338030000000003</v>
      </c>
    </row>
    <row r="22" spans="1:5" x14ac:dyDescent="0.2">
      <c r="A22" s="19" t="s">
        <v>768</v>
      </c>
      <c r="B22" s="20">
        <v>11</v>
      </c>
      <c r="C22" s="26">
        <v>36.363636</v>
      </c>
      <c r="D22" s="26">
        <v>63.636364</v>
      </c>
      <c r="E22" s="26">
        <v>0</v>
      </c>
    </row>
    <row r="23" spans="1:5" x14ac:dyDescent="0.2">
      <c r="A23" s="19" t="s">
        <v>769</v>
      </c>
      <c r="B23" s="20">
        <v>881</v>
      </c>
      <c r="C23" s="26">
        <v>6.8104430000000002</v>
      </c>
      <c r="D23" s="26">
        <v>91.146424999999994</v>
      </c>
      <c r="E23" s="26">
        <v>2.0431330000000001</v>
      </c>
    </row>
    <row r="24" spans="1:5" x14ac:dyDescent="0.2">
      <c r="A24" s="19" t="s">
        <v>770</v>
      </c>
      <c r="B24" s="20">
        <v>701</v>
      </c>
      <c r="C24" s="26">
        <v>11.126961</v>
      </c>
      <c r="D24" s="26">
        <v>86.019970999999998</v>
      </c>
      <c r="E24" s="26">
        <v>2.8530669999999998</v>
      </c>
    </row>
    <row r="25" spans="1:5" x14ac:dyDescent="0.2">
      <c r="A25" s="19" t="s">
        <v>771</v>
      </c>
      <c r="B25" s="20">
        <v>1801</v>
      </c>
      <c r="C25" s="26">
        <v>11.715712999999999</v>
      </c>
      <c r="D25" s="26">
        <v>85.730149999999995</v>
      </c>
      <c r="E25" s="26">
        <v>2.5541369999999999</v>
      </c>
    </row>
    <row r="26" spans="1:5" x14ac:dyDescent="0.2">
      <c r="A26" s="19" t="s">
        <v>772</v>
      </c>
      <c r="B26" s="20">
        <v>920</v>
      </c>
      <c r="C26" s="26">
        <v>16.413042999999998</v>
      </c>
      <c r="D26" s="26">
        <v>80.543477999999993</v>
      </c>
      <c r="E26" s="26">
        <v>3.0434779999999999</v>
      </c>
    </row>
    <row r="27" spans="1:5" x14ac:dyDescent="0.2">
      <c r="A27" s="19" t="s">
        <v>773</v>
      </c>
      <c r="B27" s="20">
        <v>219</v>
      </c>
      <c r="C27" s="26">
        <v>33.333333000000003</v>
      </c>
      <c r="D27" s="26">
        <v>63.013699000000003</v>
      </c>
      <c r="E27" s="26">
        <v>3.652968</v>
      </c>
    </row>
    <row r="28" spans="1:5" x14ac:dyDescent="0.2">
      <c r="A28" s="18" t="s">
        <v>774</v>
      </c>
      <c r="B28" s="17">
        <v>208</v>
      </c>
      <c r="C28" s="25">
        <v>11.057691999999999</v>
      </c>
      <c r="D28" s="25">
        <v>87.019231000000005</v>
      </c>
      <c r="E28" s="25">
        <v>1.9230769999999999</v>
      </c>
    </row>
    <row r="29" spans="1:5" x14ac:dyDescent="0.2">
      <c r="A29" s="19" t="s">
        <v>762</v>
      </c>
      <c r="B29" s="20">
        <v>220</v>
      </c>
      <c r="C29" s="26">
        <v>8.6363640000000004</v>
      </c>
      <c r="D29" s="26">
        <v>89.090908999999996</v>
      </c>
      <c r="E29" s="26">
        <v>2.2727270000000002</v>
      </c>
    </row>
    <row r="30" spans="1:5" x14ac:dyDescent="0.2">
      <c r="A30" s="19" t="s">
        <v>763</v>
      </c>
      <c r="B30" s="20">
        <v>226</v>
      </c>
      <c r="C30" s="26">
        <v>7.0796460000000003</v>
      </c>
      <c r="D30" s="26">
        <v>88.938052999999996</v>
      </c>
      <c r="E30" s="26">
        <v>3.9823010000000001</v>
      </c>
    </row>
    <row r="31" spans="1:5" x14ac:dyDescent="0.2">
      <c r="A31" s="19" t="s">
        <v>764</v>
      </c>
      <c r="B31" s="20">
        <v>211</v>
      </c>
      <c r="C31" s="26">
        <v>10.900474000000001</v>
      </c>
      <c r="D31" s="26">
        <v>85.781991000000005</v>
      </c>
      <c r="E31" s="26">
        <v>3.317536</v>
      </c>
    </row>
    <row r="32" spans="1:5" x14ac:dyDescent="0.2">
      <c r="A32" s="19" t="s">
        <v>765</v>
      </c>
      <c r="B32" s="20">
        <v>134</v>
      </c>
      <c r="C32" s="26">
        <v>13.432836</v>
      </c>
      <c r="D32" s="26">
        <v>84.328357999999994</v>
      </c>
      <c r="E32" s="26">
        <v>2.2388059999999999</v>
      </c>
    </row>
    <row r="33" spans="1:5" x14ac:dyDescent="0.2">
      <c r="A33" s="19" t="s">
        <v>766</v>
      </c>
      <c r="B33" s="20">
        <v>65</v>
      </c>
      <c r="C33" s="26">
        <v>23.076923000000001</v>
      </c>
      <c r="D33" s="26">
        <v>75.384614999999997</v>
      </c>
      <c r="E33" s="26">
        <v>1.538462</v>
      </c>
    </row>
    <row r="34" spans="1:5" x14ac:dyDescent="0.2">
      <c r="A34" s="19" t="s">
        <v>767</v>
      </c>
      <c r="B34" s="20">
        <v>25</v>
      </c>
      <c r="C34" s="26">
        <v>24</v>
      </c>
      <c r="D34" s="26">
        <v>68</v>
      </c>
      <c r="E34" s="26">
        <v>8</v>
      </c>
    </row>
    <row r="35" spans="1:5" x14ac:dyDescent="0.2">
      <c r="A35" s="19" t="s">
        <v>768</v>
      </c>
      <c r="B35" s="20">
        <v>3</v>
      </c>
      <c r="C35" s="26">
        <v>33.333333000000003</v>
      </c>
      <c r="D35" s="26">
        <v>66.666667000000004</v>
      </c>
      <c r="E35" s="26">
        <v>0</v>
      </c>
    </row>
    <row r="36" spans="1:5" x14ac:dyDescent="0.2">
      <c r="A36" s="19" t="s">
        <v>769</v>
      </c>
      <c r="B36" s="20">
        <v>446</v>
      </c>
      <c r="C36" s="26">
        <v>7.8475339999999996</v>
      </c>
      <c r="D36" s="26">
        <v>89.013452999999998</v>
      </c>
      <c r="E36" s="26">
        <v>3.1390129999999998</v>
      </c>
    </row>
    <row r="37" spans="1:5" x14ac:dyDescent="0.2">
      <c r="A37" s="19" t="s">
        <v>770</v>
      </c>
      <c r="B37" s="20">
        <v>345</v>
      </c>
      <c r="C37" s="26">
        <v>11.884058</v>
      </c>
      <c r="D37" s="26">
        <v>85.217391000000006</v>
      </c>
      <c r="E37" s="26">
        <v>2.8985509999999999</v>
      </c>
    </row>
    <row r="38" spans="1:5" x14ac:dyDescent="0.2">
      <c r="A38" s="19" t="s">
        <v>771</v>
      </c>
      <c r="B38" s="20">
        <v>884</v>
      </c>
      <c r="C38" s="26">
        <v>11.085972999999999</v>
      </c>
      <c r="D38" s="26">
        <v>85.859729000000002</v>
      </c>
      <c r="E38" s="26">
        <v>3.0542989999999999</v>
      </c>
    </row>
    <row r="39" spans="1:5" x14ac:dyDescent="0.2">
      <c r="A39" s="19" t="s">
        <v>772</v>
      </c>
      <c r="B39" s="20">
        <v>438</v>
      </c>
      <c r="C39" s="26">
        <v>14.383562</v>
      </c>
      <c r="D39" s="26">
        <v>82.648402000000004</v>
      </c>
      <c r="E39" s="26">
        <v>2.9680369999999998</v>
      </c>
    </row>
    <row r="40" spans="1:5" x14ac:dyDescent="0.2">
      <c r="A40" s="19" t="s">
        <v>773</v>
      </c>
      <c r="B40" s="20">
        <v>93</v>
      </c>
      <c r="C40" s="26">
        <v>23.655913999999999</v>
      </c>
      <c r="D40" s="26">
        <v>73.118279999999999</v>
      </c>
      <c r="E40" s="26">
        <v>3.225806</v>
      </c>
    </row>
    <row r="41" spans="1:5" x14ac:dyDescent="0.2">
      <c r="A41" s="18" t="s">
        <v>775</v>
      </c>
      <c r="B41" s="17">
        <v>178</v>
      </c>
      <c r="C41" s="25">
        <v>2.808989</v>
      </c>
      <c r="D41" s="25">
        <v>96.629212999999993</v>
      </c>
      <c r="E41" s="25">
        <v>0.56179800000000002</v>
      </c>
    </row>
    <row r="42" spans="1:5" x14ac:dyDescent="0.2">
      <c r="A42" s="19" t="s">
        <v>762</v>
      </c>
      <c r="B42" s="20">
        <v>212</v>
      </c>
      <c r="C42" s="26">
        <v>5.1886789999999996</v>
      </c>
      <c r="D42" s="26">
        <v>94.339623000000003</v>
      </c>
      <c r="E42" s="26">
        <v>0.47169800000000001</v>
      </c>
    </row>
    <row r="43" spans="1:5" x14ac:dyDescent="0.2">
      <c r="A43" s="19" t="s">
        <v>763</v>
      </c>
      <c r="B43" s="20">
        <v>223</v>
      </c>
      <c r="C43" s="26">
        <v>6.2780269999999998</v>
      </c>
      <c r="D43" s="26">
        <v>92.376682000000002</v>
      </c>
      <c r="E43" s="26">
        <v>1.345291</v>
      </c>
    </row>
    <row r="44" spans="1:5" x14ac:dyDescent="0.2">
      <c r="A44" s="19" t="s">
        <v>764</v>
      </c>
      <c r="B44" s="20">
        <v>216</v>
      </c>
      <c r="C44" s="26">
        <v>7.4074070000000001</v>
      </c>
      <c r="D44" s="26">
        <v>89.814814999999996</v>
      </c>
      <c r="E44" s="26">
        <v>2.7777780000000001</v>
      </c>
    </row>
    <row r="45" spans="1:5" x14ac:dyDescent="0.2">
      <c r="A45" s="19" t="s">
        <v>765</v>
      </c>
      <c r="B45" s="20">
        <v>140</v>
      </c>
      <c r="C45" s="26">
        <v>15</v>
      </c>
      <c r="D45" s="26">
        <v>82.142857000000006</v>
      </c>
      <c r="E45" s="26">
        <v>2.8571430000000002</v>
      </c>
    </row>
    <row r="46" spans="1:5" x14ac:dyDescent="0.2">
      <c r="A46" s="19" t="s">
        <v>766</v>
      </c>
      <c r="B46" s="20">
        <v>72</v>
      </c>
      <c r="C46" s="26">
        <v>31.944444000000001</v>
      </c>
      <c r="D46" s="26">
        <v>63.888888999999999</v>
      </c>
      <c r="E46" s="26">
        <v>4.1666670000000003</v>
      </c>
    </row>
    <row r="47" spans="1:5" x14ac:dyDescent="0.2">
      <c r="A47" s="19" t="s">
        <v>767</v>
      </c>
      <c r="B47" s="20">
        <v>46</v>
      </c>
      <c r="C47" s="26">
        <v>54.347825999999998</v>
      </c>
      <c r="D47" s="26">
        <v>41.304347999999997</v>
      </c>
      <c r="E47" s="26">
        <v>4.3478260000000004</v>
      </c>
    </row>
    <row r="48" spans="1:5" x14ac:dyDescent="0.2">
      <c r="A48" s="19" t="s">
        <v>768</v>
      </c>
      <c r="B48" s="20">
        <v>8</v>
      </c>
      <c r="C48" s="26">
        <v>37.5</v>
      </c>
      <c r="D48" s="26">
        <v>62.5</v>
      </c>
      <c r="E48" s="26">
        <v>0</v>
      </c>
    </row>
    <row r="49" spans="1:5" x14ac:dyDescent="0.2">
      <c r="A49" s="19" t="s">
        <v>769</v>
      </c>
      <c r="B49" s="20">
        <v>435</v>
      </c>
      <c r="C49" s="26">
        <v>5.7471259999999997</v>
      </c>
      <c r="D49" s="26">
        <v>93.333332999999996</v>
      </c>
      <c r="E49" s="26">
        <v>0.91954000000000002</v>
      </c>
    </row>
    <row r="50" spans="1:5" x14ac:dyDescent="0.2">
      <c r="A50" s="19" t="s">
        <v>770</v>
      </c>
      <c r="B50" s="20">
        <v>356</v>
      </c>
      <c r="C50" s="26">
        <v>10.393257999999999</v>
      </c>
      <c r="D50" s="26">
        <v>86.797753</v>
      </c>
      <c r="E50" s="26">
        <v>2.808989</v>
      </c>
    </row>
    <row r="51" spans="1:5" x14ac:dyDescent="0.2">
      <c r="A51" s="19" t="s">
        <v>771</v>
      </c>
      <c r="B51" s="20">
        <v>917</v>
      </c>
      <c r="C51" s="26">
        <v>12.322792</v>
      </c>
      <c r="D51" s="26">
        <v>85.605233999999996</v>
      </c>
      <c r="E51" s="26">
        <v>2.071974</v>
      </c>
    </row>
    <row r="52" spans="1:5" x14ac:dyDescent="0.2">
      <c r="A52" s="19" t="s">
        <v>772</v>
      </c>
      <c r="B52" s="20">
        <v>482</v>
      </c>
      <c r="C52" s="26">
        <v>18.257261</v>
      </c>
      <c r="D52" s="26">
        <v>78.630705000000006</v>
      </c>
      <c r="E52" s="26">
        <v>3.1120329999999998</v>
      </c>
    </row>
    <row r="53" spans="1:5" x14ac:dyDescent="0.2">
      <c r="A53" s="19" t="s">
        <v>773</v>
      </c>
      <c r="B53" s="20">
        <v>126</v>
      </c>
      <c r="C53" s="26">
        <v>40.476190000000003</v>
      </c>
      <c r="D53" s="26">
        <v>55.555556000000003</v>
      </c>
      <c r="E53" s="26">
        <v>3.9682539999999999</v>
      </c>
    </row>
    <row r="54" spans="1:5" x14ac:dyDescent="0.2">
      <c r="A54" s="18" t="s">
        <v>776</v>
      </c>
      <c r="B54" s="18"/>
      <c r="C54" s="18"/>
      <c r="D54" s="18"/>
      <c r="E54" s="18"/>
    </row>
    <row r="55" spans="1:5" x14ac:dyDescent="0.2">
      <c r="A55" s="19" t="s">
        <v>130</v>
      </c>
      <c r="B55" s="20">
        <v>151</v>
      </c>
      <c r="C55" s="26">
        <v>4.6357619999999997</v>
      </c>
      <c r="D55" s="26">
        <v>88.741721999999996</v>
      </c>
      <c r="E55" s="26">
        <v>6.6225170000000002</v>
      </c>
    </row>
    <row r="56" spans="1:5" x14ac:dyDescent="0.2">
      <c r="A56" s="19" t="s">
        <v>131</v>
      </c>
      <c r="B56" s="20">
        <v>1446</v>
      </c>
      <c r="C56" s="26">
        <v>9.6818810000000006</v>
      </c>
      <c r="D56" s="26">
        <v>88.589212000000003</v>
      </c>
      <c r="E56" s="26">
        <v>1.728907</v>
      </c>
    </row>
    <row r="57" spans="1:5" x14ac:dyDescent="0.2">
      <c r="A57" s="19" t="s">
        <v>392</v>
      </c>
      <c r="B57" s="20">
        <v>150</v>
      </c>
      <c r="C57" s="26">
        <v>6.6666670000000003</v>
      </c>
      <c r="D57" s="26">
        <v>90</v>
      </c>
      <c r="E57" s="26">
        <v>3.3333330000000001</v>
      </c>
    </row>
    <row r="58" spans="1:5" x14ac:dyDescent="0.2">
      <c r="A58" s="19" t="s">
        <v>132</v>
      </c>
      <c r="B58" s="20">
        <v>372</v>
      </c>
      <c r="C58" s="26">
        <v>20.161290000000001</v>
      </c>
      <c r="D58" s="26">
        <v>77.419354999999996</v>
      </c>
      <c r="E58" s="26">
        <v>2.4193549999999999</v>
      </c>
    </row>
    <row r="59" spans="1:5" x14ac:dyDescent="0.2">
      <c r="A59" s="19" t="s">
        <v>777</v>
      </c>
      <c r="B59" s="20">
        <v>69</v>
      </c>
      <c r="C59" s="26">
        <v>10.144928</v>
      </c>
      <c r="D59" s="26">
        <v>86.956522000000007</v>
      </c>
      <c r="E59" s="26">
        <v>2.8985509999999999</v>
      </c>
    </row>
    <row r="60" spans="1:5" x14ac:dyDescent="0.2">
      <c r="A60" s="18" t="s">
        <v>133</v>
      </c>
      <c r="B60" s="17">
        <v>92</v>
      </c>
      <c r="C60" s="25">
        <v>4.3478260000000004</v>
      </c>
      <c r="D60" s="25">
        <v>85.869564999999994</v>
      </c>
      <c r="E60" s="25">
        <v>9.7826090000000008</v>
      </c>
    </row>
    <row r="61" spans="1:5" x14ac:dyDescent="0.2">
      <c r="A61" s="19" t="s">
        <v>134</v>
      </c>
      <c r="B61" s="20">
        <v>813</v>
      </c>
      <c r="C61" s="26">
        <v>11.808118</v>
      </c>
      <c r="D61" s="26">
        <v>85.977860000000007</v>
      </c>
      <c r="E61" s="26">
        <v>2.2140219999999999</v>
      </c>
    </row>
    <row r="62" spans="1:5" x14ac:dyDescent="0.2">
      <c r="A62" s="19" t="s">
        <v>393</v>
      </c>
      <c r="B62" s="20">
        <v>65</v>
      </c>
      <c r="C62" s="26">
        <v>7.6923079999999997</v>
      </c>
      <c r="D62" s="26">
        <v>90.769231000000005</v>
      </c>
      <c r="E62" s="26">
        <v>1.538462</v>
      </c>
    </row>
    <row r="63" spans="1:5" x14ac:dyDescent="0.2">
      <c r="A63" s="19" t="s">
        <v>135</v>
      </c>
      <c r="B63" s="20">
        <v>83</v>
      </c>
      <c r="C63" s="26">
        <v>15.662651</v>
      </c>
      <c r="D63" s="26">
        <v>80.722892000000002</v>
      </c>
      <c r="E63" s="26">
        <v>3.6144579999999999</v>
      </c>
    </row>
    <row r="64" spans="1:5" x14ac:dyDescent="0.2">
      <c r="A64" s="19" t="s">
        <v>778</v>
      </c>
      <c r="B64" s="20">
        <v>39</v>
      </c>
      <c r="C64" s="26">
        <v>7.6923079999999997</v>
      </c>
      <c r="D64" s="26">
        <v>92.307692000000003</v>
      </c>
      <c r="E64" s="26">
        <v>0</v>
      </c>
    </row>
    <row r="65" spans="1:5" x14ac:dyDescent="0.2">
      <c r="A65" s="18" t="s">
        <v>136</v>
      </c>
      <c r="B65" s="17">
        <v>59</v>
      </c>
      <c r="C65" s="25">
        <v>5.084746</v>
      </c>
      <c r="D65" s="25">
        <v>93.220338999999996</v>
      </c>
      <c r="E65" s="25">
        <v>1.6949149999999999</v>
      </c>
    </row>
    <row r="66" spans="1:5" x14ac:dyDescent="0.2">
      <c r="A66" s="19" t="s">
        <v>134</v>
      </c>
      <c r="B66" s="20">
        <v>632</v>
      </c>
      <c r="C66" s="26">
        <v>6.9620249999999997</v>
      </c>
      <c r="D66" s="26">
        <v>91.93038</v>
      </c>
      <c r="E66" s="26">
        <v>1.1075950000000001</v>
      </c>
    </row>
    <row r="67" spans="1:5" x14ac:dyDescent="0.2">
      <c r="A67" s="19" t="s">
        <v>393</v>
      </c>
      <c r="B67" s="20">
        <v>85</v>
      </c>
      <c r="C67" s="26">
        <v>5.8823530000000002</v>
      </c>
      <c r="D67" s="26">
        <v>89.411765000000003</v>
      </c>
      <c r="E67" s="26">
        <v>4.7058819999999999</v>
      </c>
    </row>
    <row r="68" spans="1:5" x14ac:dyDescent="0.2">
      <c r="A68" s="19" t="s">
        <v>135</v>
      </c>
      <c r="B68" s="20">
        <v>289</v>
      </c>
      <c r="C68" s="26">
        <v>21.453287</v>
      </c>
      <c r="D68" s="26">
        <v>76.470588000000006</v>
      </c>
      <c r="E68" s="26">
        <v>2.0761250000000002</v>
      </c>
    </row>
    <row r="69" spans="1:5" x14ac:dyDescent="0.2">
      <c r="A69" s="19" t="s">
        <v>778</v>
      </c>
      <c r="B69" s="20">
        <v>30</v>
      </c>
      <c r="C69" s="26">
        <v>13.333333</v>
      </c>
      <c r="D69" s="26">
        <v>80</v>
      </c>
      <c r="E69" s="26">
        <v>6.6666670000000003</v>
      </c>
    </row>
    <row r="70" spans="1:5" x14ac:dyDescent="0.2">
      <c r="A70" s="18" t="s">
        <v>779</v>
      </c>
      <c r="B70" s="18"/>
      <c r="C70" s="18"/>
      <c r="D70" s="18"/>
      <c r="E70" s="18"/>
    </row>
    <row r="71" spans="1:5" x14ac:dyDescent="0.2">
      <c r="A71" s="19" t="s">
        <v>780</v>
      </c>
      <c r="B71" s="20">
        <v>366</v>
      </c>
      <c r="C71" s="26">
        <v>9.2896169999999998</v>
      </c>
      <c r="D71" s="26">
        <v>85.792349999999999</v>
      </c>
      <c r="E71" s="26">
        <v>4.9180330000000003</v>
      </c>
    </row>
    <row r="72" spans="1:5" x14ac:dyDescent="0.2">
      <c r="A72" s="19" t="s">
        <v>781</v>
      </c>
      <c r="B72" s="20">
        <v>1212</v>
      </c>
      <c r="C72" s="26">
        <v>10.148515</v>
      </c>
      <c r="D72" s="26">
        <v>88.118812000000005</v>
      </c>
      <c r="E72" s="26">
        <v>1.7326729999999999</v>
      </c>
    </row>
    <row r="73" spans="1:5" x14ac:dyDescent="0.2">
      <c r="A73" s="19" t="s">
        <v>137</v>
      </c>
      <c r="B73" s="20">
        <v>112</v>
      </c>
      <c r="C73" s="26">
        <v>5.3571429999999998</v>
      </c>
      <c r="D73" s="26">
        <v>91.071428999999995</v>
      </c>
      <c r="E73" s="26">
        <v>3.5714290000000002</v>
      </c>
    </row>
    <row r="74" spans="1:5" x14ac:dyDescent="0.2">
      <c r="A74" s="19" t="s">
        <v>138</v>
      </c>
      <c r="B74" s="20">
        <v>673</v>
      </c>
      <c r="C74" s="26">
        <v>14.858841</v>
      </c>
      <c r="D74" s="26">
        <v>84.249628999999999</v>
      </c>
      <c r="E74" s="26">
        <v>0.89153000000000004</v>
      </c>
    </row>
    <row r="75" spans="1:5" x14ac:dyDescent="0.2">
      <c r="A75" s="19" t="s">
        <v>782</v>
      </c>
      <c r="B75" s="20">
        <v>75</v>
      </c>
      <c r="C75" s="26">
        <v>14.666667</v>
      </c>
      <c r="D75" s="26">
        <v>82.666667000000004</v>
      </c>
      <c r="E75" s="26">
        <v>2.6666669999999999</v>
      </c>
    </row>
    <row r="76" spans="1:5" x14ac:dyDescent="0.2">
      <c r="A76" s="19" t="s">
        <v>783</v>
      </c>
      <c r="B76" s="20">
        <v>178</v>
      </c>
      <c r="C76" s="26">
        <v>8.4269660000000002</v>
      </c>
      <c r="D76" s="26">
        <v>89.325843000000006</v>
      </c>
      <c r="E76" s="26">
        <v>2.2471909999999999</v>
      </c>
    </row>
    <row r="77" spans="1:5" x14ac:dyDescent="0.2">
      <c r="A77" s="19" t="s">
        <v>1441</v>
      </c>
      <c r="B77" s="20">
        <v>1644</v>
      </c>
      <c r="C77" s="26">
        <v>11.557178</v>
      </c>
      <c r="D77" s="26">
        <v>86.678832</v>
      </c>
      <c r="E77" s="26">
        <v>1.7639899999999999</v>
      </c>
    </row>
    <row r="78" spans="1:5" x14ac:dyDescent="0.2">
      <c r="A78" s="18" t="s">
        <v>784</v>
      </c>
      <c r="B78" s="18"/>
      <c r="C78" s="18"/>
      <c r="D78" s="18"/>
      <c r="E78" s="18"/>
    </row>
    <row r="79" spans="1:5" x14ac:dyDescent="0.2">
      <c r="A79" s="21" t="s">
        <v>785</v>
      </c>
      <c r="B79" s="34">
        <v>366</v>
      </c>
      <c r="C79" s="30">
        <v>9.2896169999999998</v>
      </c>
      <c r="D79" s="30">
        <v>85.792349999999999</v>
      </c>
      <c r="E79" s="30">
        <v>4.9180330000000003</v>
      </c>
    </row>
    <row r="80" spans="1:5" x14ac:dyDescent="0.2">
      <c r="A80" s="21" t="s">
        <v>786</v>
      </c>
      <c r="B80" s="34">
        <v>954</v>
      </c>
      <c r="C80" s="30">
        <v>10.167714999999999</v>
      </c>
      <c r="D80" s="30">
        <v>87.840671</v>
      </c>
      <c r="E80" s="30">
        <v>1.991614</v>
      </c>
    </row>
    <row r="81" spans="1:5" x14ac:dyDescent="0.2">
      <c r="A81" s="19" t="s">
        <v>787</v>
      </c>
      <c r="B81" s="20">
        <v>345</v>
      </c>
      <c r="C81" s="26">
        <v>15.942029</v>
      </c>
      <c r="D81" s="26">
        <v>82.318841000000006</v>
      </c>
      <c r="E81" s="26">
        <v>1.7391300000000001</v>
      </c>
    </row>
    <row r="82" spans="1:5" x14ac:dyDescent="0.2">
      <c r="A82" s="19" t="s">
        <v>788</v>
      </c>
      <c r="B82" s="20">
        <v>141</v>
      </c>
      <c r="C82" s="26">
        <v>9.9290780000000005</v>
      </c>
      <c r="D82" s="26">
        <v>89.361701999999994</v>
      </c>
      <c r="E82" s="26">
        <v>0.70921999999999996</v>
      </c>
    </row>
    <row r="83" spans="1:5" x14ac:dyDescent="0.2">
      <c r="A83" s="19" t="s">
        <v>789</v>
      </c>
      <c r="B83" s="20">
        <v>56</v>
      </c>
      <c r="C83" s="26">
        <v>17.857143000000001</v>
      </c>
      <c r="D83" s="26">
        <v>80.357142999999994</v>
      </c>
      <c r="E83" s="26">
        <v>1.785714</v>
      </c>
    </row>
    <row r="84" spans="1:5" x14ac:dyDescent="0.2">
      <c r="A84" s="19" t="s">
        <v>790</v>
      </c>
      <c r="B84" s="20">
        <v>48</v>
      </c>
      <c r="C84" s="26">
        <v>8.3333329999999997</v>
      </c>
      <c r="D84" s="26">
        <v>91.666667000000004</v>
      </c>
      <c r="E84" s="26">
        <v>0</v>
      </c>
    </row>
    <row r="85" spans="1:5" x14ac:dyDescent="0.2">
      <c r="A85" s="19" t="s">
        <v>791</v>
      </c>
      <c r="B85" s="20">
        <v>20</v>
      </c>
      <c r="C85" s="26">
        <v>5</v>
      </c>
      <c r="D85" s="26">
        <v>95</v>
      </c>
      <c r="E85" s="26">
        <v>0</v>
      </c>
    </row>
    <row r="86" spans="1:5" x14ac:dyDescent="0.2">
      <c r="A86" s="19" t="s">
        <v>792</v>
      </c>
      <c r="B86" s="20">
        <v>4</v>
      </c>
      <c r="C86" s="26">
        <v>25</v>
      </c>
      <c r="D86" s="26">
        <v>75</v>
      </c>
      <c r="E86" s="26">
        <v>0</v>
      </c>
    </row>
    <row r="87" spans="1:5" x14ac:dyDescent="0.2">
      <c r="A87" s="19" t="s">
        <v>793</v>
      </c>
      <c r="B87" s="20">
        <v>2</v>
      </c>
      <c r="C87" s="26">
        <v>0</v>
      </c>
      <c r="D87" s="26">
        <v>100</v>
      </c>
      <c r="E87" s="26">
        <v>0</v>
      </c>
    </row>
    <row r="88" spans="1:5" x14ac:dyDescent="0.2">
      <c r="A88" s="19" t="s">
        <v>794</v>
      </c>
      <c r="B88" s="20">
        <v>2</v>
      </c>
      <c r="C88" s="26">
        <v>0</v>
      </c>
      <c r="D88" s="26">
        <v>100</v>
      </c>
      <c r="E88" s="26">
        <v>0</v>
      </c>
    </row>
    <row r="89" spans="1:5" x14ac:dyDescent="0.2">
      <c r="A89" s="19" t="s">
        <v>783</v>
      </c>
      <c r="B89" s="20">
        <v>250</v>
      </c>
      <c r="C89" s="26">
        <v>9.1999999999999993</v>
      </c>
      <c r="D89" s="26">
        <v>88.4</v>
      </c>
      <c r="E89" s="26">
        <v>2.4</v>
      </c>
    </row>
    <row r="90" spans="1:5" x14ac:dyDescent="0.2">
      <c r="A90" s="18" t="s">
        <v>795</v>
      </c>
      <c r="B90" s="18"/>
      <c r="C90" s="18"/>
      <c r="D90" s="18"/>
      <c r="E90" s="18"/>
    </row>
    <row r="91" spans="1:5" x14ac:dyDescent="0.2">
      <c r="A91" s="19" t="s">
        <v>796</v>
      </c>
      <c r="B91" s="20">
        <v>1712</v>
      </c>
      <c r="C91" s="26">
        <v>10.981308</v>
      </c>
      <c r="D91" s="26">
        <v>86.974299000000002</v>
      </c>
      <c r="E91" s="26">
        <v>2.0443929999999999</v>
      </c>
    </row>
    <row r="92" spans="1:5" x14ac:dyDescent="0.2">
      <c r="A92" s="19" t="s">
        <v>139</v>
      </c>
      <c r="B92" s="20">
        <v>76</v>
      </c>
      <c r="C92" s="26">
        <v>13.157895</v>
      </c>
      <c r="D92" s="26">
        <v>86.842105000000004</v>
      </c>
      <c r="E92" s="26">
        <v>0</v>
      </c>
    </row>
    <row r="93" spans="1:5" x14ac:dyDescent="0.2">
      <c r="A93" s="19" t="s">
        <v>797</v>
      </c>
      <c r="B93" s="20">
        <v>59</v>
      </c>
      <c r="C93" s="26">
        <v>10.169492</v>
      </c>
      <c r="D93" s="26">
        <v>84.745762999999997</v>
      </c>
      <c r="E93" s="26">
        <v>5.084746</v>
      </c>
    </row>
    <row r="94" spans="1:5" x14ac:dyDescent="0.2">
      <c r="A94" s="19" t="s">
        <v>140</v>
      </c>
      <c r="B94" s="20">
        <v>194</v>
      </c>
      <c r="C94" s="26">
        <v>7.7319589999999998</v>
      </c>
      <c r="D94" s="26">
        <v>88.659794000000005</v>
      </c>
      <c r="E94" s="26">
        <v>3.608247</v>
      </c>
    </row>
    <row r="95" spans="1:5" x14ac:dyDescent="0.2">
      <c r="A95" s="19" t="s">
        <v>141</v>
      </c>
      <c r="B95" s="20">
        <v>16</v>
      </c>
      <c r="C95" s="26">
        <v>12.5</v>
      </c>
      <c r="D95" s="26">
        <v>81.25</v>
      </c>
      <c r="E95" s="26">
        <v>6.25</v>
      </c>
    </row>
    <row r="96" spans="1:5" x14ac:dyDescent="0.2">
      <c r="A96" s="19" t="s">
        <v>755</v>
      </c>
      <c r="B96" s="20">
        <v>46</v>
      </c>
      <c r="C96" s="26">
        <v>19.565217000000001</v>
      </c>
      <c r="D96" s="26">
        <v>78.260869999999997</v>
      </c>
      <c r="E96" s="26">
        <v>2.1739130000000002</v>
      </c>
    </row>
    <row r="97" spans="1:5" x14ac:dyDescent="0.2">
      <c r="A97" s="19" t="s">
        <v>783</v>
      </c>
      <c r="B97" s="20">
        <v>85</v>
      </c>
      <c r="C97" s="26">
        <v>10.588234999999999</v>
      </c>
      <c r="D97" s="26">
        <v>84.705882000000003</v>
      </c>
      <c r="E97" s="26">
        <v>4.7058819999999999</v>
      </c>
    </row>
    <row r="98" spans="1:5" x14ac:dyDescent="0.2">
      <c r="A98" s="18" t="s">
        <v>798</v>
      </c>
      <c r="B98" s="18"/>
      <c r="C98" s="18"/>
      <c r="D98" s="18"/>
      <c r="E98" s="18"/>
    </row>
    <row r="99" spans="1:5" x14ac:dyDescent="0.2">
      <c r="A99" s="19" t="s">
        <v>799</v>
      </c>
      <c r="B99" s="20">
        <v>1212</v>
      </c>
      <c r="C99" s="26">
        <v>10.891088999999999</v>
      </c>
      <c r="D99" s="26">
        <v>87.788779000000005</v>
      </c>
      <c r="E99" s="26">
        <v>1.3201320000000001</v>
      </c>
    </row>
    <row r="100" spans="1:5" x14ac:dyDescent="0.2">
      <c r="A100" s="19" t="s">
        <v>800</v>
      </c>
      <c r="B100" s="20">
        <v>24</v>
      </c>
      <c r="C100" s="26">
        <v>20.833333</v>
      </c>
      <c r="D100" s="26">
        <v>79.166667000000004</v>
      </c>
      <c r="E100" s="26">
        <v>0</v>
      </c>
    </row>
    <row r="101" spans="1:5" x14ac:dyDescent="0.2">
      <c r="A101" s="19" t="s">
        <v>801</v>
      </c>
      <c r="B101" s="20">
        <v>76</v>
      </c>
      <c r="C101" s="26">
        <v>11.842105</v>
      </c>
      <c r="D101" s="26">
        <v>88.157894999999996</v>
      </c>
      <c r="E101" s="26">
        <v>0</v>
      </c>
    </row>
    <row r="102" spans="1:5" x14ac:dyDescent="0.2">
      <c r="A102" s="19" t="s">
        <v>802</v>
      </c>
      <c r="B102" s="20">
        <v>43</v>
      </c>
      <c r="C102" s="26">
        <v>11.627907</v>
      </c>
      <c r="D102" s="26">
        <v>86.046512000000007</v>
      </c>
      <c r="E102" s="26">
        <v>2.3255810000000001</v>
      </c>
    </row>
    <row r="103" spans="1:5" x14ac:dyDescent="0.2">
      <c r="A103" s="19" t="s">
        <v>803</v>
      </c>
      <c r="B103" s="20">
        <v>14</v>
      </c>
      <c r="C103" s="26">
        <v>0</v>
      </c>
      <c r="D103" s="26">
        <v>100</v>
      </c>
      <c r="E103" s="26">
        <v>0</v>
      </c>
    </row>
    <row r="104" spans="1:5" x14ac:dyDescent="0.2">
      <c r="A104" s="19" t="s">
        <v>804</v>
      </c>
      <c r="B104" s="20">
        <v>5</v>
      </c>
      <c r="C104" s="26">
        <v>20</v>
      </c>
      <c r="D104" s="26">
        <v>80</v>
      </c>
      <c r="E104" s="26">
        <v>0</v>
      </c>
    </row>
    <row r="105" spans="1:5" x14ac:dyDescent="0.2">
      <c r="A105" s="19" t="s">
        <v>783</v>
      </c>
      <c r="B105" s="20">
        <v>414</v>
      </c>
      <c r="C105" s="26">
        <v>11.111110999999999</v>
      </c>
      <c r="D105" s="26">
        <v>84.541062999999994</v>
      </c>
      <c r="E105" s="26">
        <v>4.3478260000000004</v>
      </c>
    </row>
    <row r="106" spans="1:5" x14ac:dyDescent="0.2">
      <c r="A106" s="18" t="s">
        <v>805</v>
      </c>
      <c r="B106" s="18"/>
      <c r="C106" s="18"/>
      <c r="D106" s="18"/>
      <c r="E106" s="18"/>
    </row>
    <row r="107" spans="1:5" x14ac:dyDescent="0.2">
      <c r="A107" s="19" t="s">
        <v>799</v>
      </c>
      <c r="B107" s="20">
        <v>13</v>
      </c>
      <c r="C107" s="26">
        <v>30.769231000000001</v>
      </c>
      <c r="D107" s="26">
        <v>69.230768999999995</v>
      </c>
      <c r="E107" s="26">
        <v>0</v>
      </c>
    </row>
    <row r="108" spans="1:5" x14ac:dyDescent="0.2">
      <c r="A108" s="19" t="s">
        <v>800</v>
      </c>
      <c r="B108" s="20">
        <v>89</v>
      </c>
      <c r="C108" s="26">
        <v>12.359551</v>
      </c>
      <c r="D108" s="26">
        <v>86.516853999999995</v>
      </c>
      <c r="E108" s="26">
        <v>1.123596</v>
      </c>
    </row>
    <row r="109" spans="1:5" x14ac:dyDescent="0.2">
      <c r="A109" s="19" t="s">
        <v>801</v>
      </c>
      <c r="B109" s="20">
        <v>143</v>
      </c>
      <c r="C109" s="26">
        <v>7.6923079999999997</v>
      </c>
      <c r="D109" s="26">
        <v>88.811188999999999</v>
      </c>
      <c r="E109" s="26">
        <v>3.4965030000000001</v>
      </c>
    </row>
    <row r="110" spans="1:5" x14ac:dyDescent="0.2">
      <c r="A110" s="19" t="s">
        <v>802</v>
      </c>
      <c r="B110" s="20">
        <v>27</v>
      </c>
      <c r="C110" s="26">
        <v>11.111110999999999</v>
      </c>
      <c r="D110" s="26">
        <v>88.888889000000006</v>
      </c>
      <c r="E110" s="26">
        <v>0</v>
      </c>
    </row>
    <row r="111" spans="1:5" x14ac:dyDescent="0.2">
      <c r="A111" s="19" t="s">
        <v>803</v>
      </c>
      <c r="B111" s="20">
        <v>5</v>
      </c>
      <c r="C111" s="26">
        <v>0</v>
      </c>
      <c r="D111" s="26">
        <v>80</v>
      </c>
      <c r="E111" s="26">
        <v>20</v>
      </c>
    </row>
    <row r="112" spans="1:5" x14ac:dyDescent="0.2">
      <c r="A112" s="19" t="s">
        <v>804</v>
      </c>
      <c r="B112" s="20">
        <v>10</v>
      </c>
      <c r="C112" s="26">
        <v>0</v>
      </c>
      <c r="D112" s="26">
        <v>90</v>
      </c>
      <c r="E112" s="26">
        <v>10</v>
      </c>
    </row>
    <row r="113" spans="1:5" x14ac:dyDescent="0.2">
      <c r="A113" s="19" t="s">
        <v>783</v>
      </c>
      <c r="B113" s="20">
        <v>28</v>
      </c>
      <c r="C113" s="26">
        <v>10.714286</v>
      </c>
      <c r="D113" s="26">
        <v>75</v>
      </c>
      <c r="E113" s="26">
        <v>14.285714</v>
      </c>
    </row>
    <row r="114" spans="1:5" x14ac:dyDescent="0.2">
      <c r="A114" s="18" t="s">
        <v>142</v>
      </c>
      <c r="B114" s="18"/>
      <c r="C114" s="18"/>
      <c r="D114" s="18"/>
      <c r="E114" s="18"/>
    </row>
    <row r="115" spans="1:5" x14ac:dyDescent="0.2">
      <c r="A115" s="19" t="s">
        <v>806</v>
      </c>
      <c r="B115" s="20">
        <v>90</v>
      </c>
      <c r="C115" s="26">
        <v>8.8888890000000007</v>
      </c>
      <c r="D115" s="26">
        <v>88.888889000000006</v>
      </c>
      <c r="E115" s="26">
        <v>2.2222219999999999</v>
      </c>
    </row>
    <row r="116" spans="1:5" x14ac:dyDescent="0.2">
      <c r="A116" s="19" t="s">
        <v>807</v>
      </c>
      <c r="B116" s="20">
        <v>307</v>
      </c>
      <c r="C116" s="26">
        <v>7.81759</v>
      </c>
      <c r="D116" s="26">
        <v>91.205212000000003</v>
      </c>
      <c r="E116" s="26">
        <v>0.97719900000000004</v>
      </c>
    </row>
    <row r="117" spans="1:5" x14ac:dyDescent="0.2">
      <c r="A117" s="19" t="s">
        <v>808</v>
      </c>
      <c r="B117" s="20">
        <v>392</v>
      </c>
      <c r="C117" s="26">
        <v>6.6326530000000004</v>
      </c>
      <c r="D117" s="26">
        <v>91.836735000000004</v>
      </c>
      <c r="E117" s="26">
        <v>1.5306120000000001</v>
      </c>
    </row>
    <row r="118" spans="1:5" x14ac:dyDescent="0.2">
      <c r="A118" s="19" t="s">
        <v>809</v>
      </c>
      <c r="B118" s="20">
        <v>379</v>
      </c>
      <c r="C118" s="26">
        <v>10.290236999999999</v>
      </c>
      <c r="D118" s="26">
        <v>86.279683000000006</v>
      </c>
      <c r="E118" s="26">
        <v>3.4300790000000001</v>
      </c>
    </row>
    <row r="119" spans="1:5" x14ac:dyDescent="0.2">
      <c r="A119" s="19" t="s">
        <v>810</v>
      </c>
      <c r="B119" s="20">
        <v>951</v>
      </c>
      <c r="C119" s="26">
        <v>14.090431000000001</v>
      </c>
      <c r="D119" s="26">
        <v>83.280756999999994</v>
      </c>
      <c r="E119" s="26">
        <v>2.6288119999999999</v>
      </c>
    </row>
    <row r="120" spans="1:5" x14ac:dyDescent="0.2">
      <c r="A120" s="19" t="s">
        <v>783</v>
      </c>
      <c r="B120" s="20">
        <v>69</v>
      </c>
      <c r="C120" s="26">
        <v>11.594203</v>
      </c>
      <c r="D120" s="26">
        <v>85.507245999999995</v>
      </c>
      <c r="E120" s="26">
        <v>2.8985509999999999</v>
      </c>
    </row>
    <row r="121" spans="1:5" x14ac:dyDescent="0.2">
      <c r="A121" s="18" t="s">
        <v>143</v>
      </c>
      <c r="B121" s="18"/>
      <c r="C121" s="18"/>
      <c r="D121" s="18"/>
      <c r="E121" s="18"/>
    </row>
    <row r="122" spans="1:5" x14ac:dyDescent="0.2">
      <c r="A122" s="21" t="s">
        <v>811</v>
      </c>
      <c r="B122" s="21"/>
      <c r="C122" s="21"/>
      <c r="D122" s="21"/>
      <c r="E122" s="21"/>
    </row>
    <row r="123" spans="1:5" x14ac:dyDescent="0.2">
      <c r="A123" s="19" t="s">
        <v>812</v>
      </c>
      <c r="B123" s="20">
        <v>546</v>
      </c>
      <c r="C123" s="26">
        <v>7.3260069999999997</v>
      </c>
      <c r="D123" s="26">
        <v>90.659340999999998</v>
      </c>
      <c r="E123" s="26">
        <v>2.0146519999999999</v>
      </c>
    </row>
    <row r="124" spans="1:5" x14ac:dyDescent="0.2">
      <c r="A124" s="19" t="s">
        <v>813</v>
      </c>
      <c r="B124" s="20">
        <v>531</v>
      </c>
      <c r="C124" s="26">
        <v>6.0263650000000002</v>
      </c>
      <c r="D124" s="26">
        <v>92.278718999999995</v>
      </c>
      <c r="E124" s="26">
        <v>1.6949149999999999</v>
      </c>
    </row>
    <row r="125" spans="1:5" x14ac:dyDescent="0.2">
      <c r="A125" s="19" t="s">
        <v>814</v>
      </c>
      <c r="B125" s="20">
        <v>205</v>
      </c>
      <c r="C125" s="26">
        <v>12.195122</v>
      </c>
      <c r="D125" s="26">
        <v>86.341463000000005</v>
      </c>
      <c r="E125" s="26">
        <v>1.4634149999999999</v>
      </c>
    </row>
    <row r="126" spans="1:5" x14ac:dyDescent="0.2">
      <c r="A126" s="19" t="s">
        <v>815</v>
      </c>
      <c r="B126" s="20">
        <v>762</v>
      </c>
      <c r="C126" s="26">
        <v>16.404198999999998</v>
      </c>
      <c r="D126" s="26">
        <v>81.102361999999999</v>
      </c>
      <c r="E126" s="26">
        <v>2.4934379999999998</v>
      </c>
    </row>
    <row r="127" spans="1:5" x14ac:dyDescent="0.2">
      <c r="A127" s="19" t="s">
        <v>783</v>
      </c>
      <c r="B127" s="20">
        <v>144</v>
      </c>
      <c r="C127" s="26">
        <v>11.805555999999999</v>
      </c>
      <c r="D127" s="26">
        <v>81.944444000000004</v>
      </c>
      <c r="E127" s="26">
        <v>6.25</v>
      </c>
    </row>
    <row r="128" spans="1:5" x14ac:dyDescent="0.2">
      <c r="A128" s="18" t="s">
        <v>143</v>
      </c>
      <c r="B128" s="18"/>
      <c r="C128" s="18"/>
      <c r="D128" s="18"/>
      <c r="E128" s="18"/>
    </row>
    <row r="129" spans="1:5" x14ac:dyDescent="0.2">
      <c r="A129" s="21" t="s">
        <v>816</v>
      </c>
      <c r="B129" s="21"/>
      <c r="C129" s="21"/>
      <c r="D129" s="21"/>
      <c r="E129" s="21"/>
    </row>
    <row r="130" spans="1:5" x14ac:dyDescent="0.2">
      <c r="A130" s="19" t="s">
        <v>812</v>
      </c>
      <c r="B130" s="20">
        <v>285</v>
      </c>
      <c r="C130" s="26">
        <v>4.5614039999999996</v>
      </c>
      <c r="D130" s="26">
        <v>94.385964999999999</v>
      </c>
      <c r="E130" s="26">
        <v>1.052632</v>
      </c>
    </row>
    <row r="131" spans="1:5" x14ac:dyDescent="0.2">
      <c r="A131" s="19" t="s">
        <v>813</v>
      </c>
      <c r="B131" s="20">
        <v>217</v>
      </c>
      <c r="C131" s="26">
        <v>8.2949310000000001</v>
      </c>
      <c r="D131" s="26">
        <v>89.861750999999998</v>
      </c>
      <c r="E131" s="26">
        <v>1.843318</v>
      </c>
    </row>
    <row r="132" spans="1:5" x14ac:dyDescent="0.2">
      <c r="A132" s="19" t="s">
        <v>814</v>
      </c>
      <c r="B132" s="20">
        <v>142</v>
      </c>
      <c r="C132" s="26">
        <v>10.56338</v>
      </c>
      <c r="D132" s="26">
        <v>88.028169000000005</v>
      </c>
      <c r="E132" s="26">
        <v>1.4084509999999999</v>
      </c>
    </row>
    <row r="133" spans="1:5" x14ac:dyDescent="0.2">
      <c r="A133" s="19" t="s">
        <v>815</v>
      </c>
      <c r="B133" s="20">
        <v>1184</v>
      </c>
      <c r="C133" s="26">
        <v>13.260135</v>
      </c>
      <c r="D133" s="26">
        <v>84.206080999999998</v>
      </c>
      <c r="E133" s="26">
        <v>2.5337839999999998</v>
      </c>
    </row>
    <row r="134" spans="1:5" x14ac:dyDescent="0.2">
      <c r="A134" s="19" t="s">
        <v>783</v>
      </c>
      <c r="B134" s="20">
        <v>360</v>
      </c>
      <c r="C134" s="26">
        <v>10</v>
      </c>
      <c r="D134" s="26">
        <v>86.666667000000004</v>
      </c>
      <c r="E134" s="26">
        <v>3.3333330000000001</v>
      </c>
    </row>
    <row r="135" spans="1:5" x14ac:dyDescent="0.2">
      <c r="A135" s="18" t="s">
        <v>143</v>
      </c>
      <c r="B135" s="18"/>
      <c r="C135" s="18"/>
      <c r="D135" s="18"/>
      <c r="E135" s="18"/>
    </row>
    <row r="136" spans="1:5" x14ac:dyDescent="0.2">
      <c r="A136" s="21" t="s">
        <v>817</v>
      </c>
      <c r="B136" s="21"/>
      <c r="C136" s="21"/>
      <c r="D136" s="21"/>
      <c r="E136" s="21"/>
    </row>
    <row r="137" spans="1:5" x14ac:dyDescent="0.2">
      <c r="A137" s="19" t="s">
        <v>812</v>
      </c>
      <c r="B137" s="20">
        <v>330</v>
      </c>
      <c r="C137" s="26">
        <v>5.7575760000000002</v>
      </c>
      <c r="D137" s="26">
        <v>92.121212</v>
      </c>
      <c r="E137" s="26">
        <v>2.1212119999999999</v>
      </c>
    </row>
    <row r="138" spans="1:5" x14ac:dyDescent="0.2">
      <c r="A138" s="19" t="s">
        <v>813</v>
      </c>
      <c r="B138" s="20">
        <v>326</v>
      </c>
      <c r="C138" s="26">
        <v>7.0552149999999996</v>
      </c>
      <c r="D138" s="26">
        <v>92.024540000000002</v>
      </c>
      <c r="E138" s="26">
        <v>0.92024499999999998</v>
      </c>
    </row>
    <row r="139" spans="1:5" x14ac:dyDescent="0.2">
      <c r="A139" s="19" t="s">
        <v>814</v>
      </c>
      <c r="B139" s="20">
        <v>133</v>
      </c>
      <c r="C139" s="26">
        <v>9.7744359999999997</v>
      </c>
      <c r="D139" s="26">
        <v>90.225564000000006</v>
      </c>
      <c r="E139" s="26">
        <v>0</v>
      </c>
    </row>
    <row r="140" spans="1:5" x14ac:dyDescent="0.2">
      <c r="A140" s="19" t="s">
        <v>815</v>
      </c>
      <c r="B140" s="20">
        <v>1070</v>
      </c>
      <c r="C140" s="26">
        <v>14.018692</v>
      </c>
      <c r="D140" s="26">
        <v>83.364485999999999</v>
      </c>
      <c r="E140" s="26">
        <v>2.616822</v>
      </c>
    </row>
    <row r="141" spans="1:5" x14ac:dyDescent="0.2">
      <c r="A141" s="19" t="s">
        <v>783</v>
      </c>
      <c r="B141" s="20">
        <v>329</v>
      </c>
      <c r="C141" s="26">
        <v>10.334346999999999</v>
      </c>
      <c r="D141" s="26">
        <v>85.714286000000001</v>
      </c>
      <c r="E141" s="26">
        <v>3.951368</v>
      </c>
    </row>
    <row r="142" spans="1:5" x14ac:dyDescent="0.2">
      <c r="A142" s="18" t="s">
        <v>143</v>
      </c>
      <c r="B142" s="18"/>
      <c r="C142" s="18"/>
      <c r="D142" s="18"/>
      <c r="E142" s="18"/>
    </row>
    <row r="143" spans="1:5" x14ac:dyDescent="0.2">
      <c r="A143" s="21" t="s">
        <v>818</v>
      </c>
      <c r="B143" s="21"/>
      <c r="C143" s="21"/>
      <c r="D143" s="21"/>
      <c r="E143" s="21"/>
    </row>
    <row r="144" spans="1:5" x14ac:dyDescent="0.2">
      <c r="A144" s="19" t="s">
        <v>812</v>
      </c>
      <c r="B144" s="20">
        <v>39</v>
      </c>
      <c r="C144" s="26">
        <v>5.1282050000000003</v>
      </c>
      <c r="D144" s="26">
        <v>94.871795000000006</v>
      </c>
      <c r="E144" s="26">
        <v>0</v>
      </c>
    </row>
    <row r="145" spans="1:5" x14ac:dyDescent="0.2">
      <c r="A145" s="19" t="s">
        <v>813</v>
      </c>
      <c r="B145" s="20">
        <v>75</v>
      </c>
      <c r="C145" s="26">
        <v>6.6666670000000003</v>
      </c>
      <c r="D145" s="26">
        <v>90.666667000000004</v>
      </c>
      <c r="E145" s="26">
        <v>2.6666669999999999</v>
      </c>
    </row>
    <row r="146" spans="1:5" x14ac:dyDescent="0.2">
      <c r="A146" s="19" t="s">
        <v>814</v>
      </c>
      <c r="B146" s="20">
        <v>117</v>
      </c>
      <c r="C146" s="26">
        <v>11.965812</v>
      </c>
      <c r="D146" s="26">
        <v>85.470084999999997</v>
      </c>
      <c r="E146" s="26">
        <v>2.5641029999999998</v>
      </c>
    </row>
    <row r="147" spans="1:5" x14ac:dyDescent="0.2">
      <c r="A147" s="19" t="s">
        <v>815</v>
      </c>
      <c r="B147" s="20">
        <v>1288</v>
      </c>
      <c r="C147" s="26">
        <v>12.655279999999999</v>
      </c>
      <c r="D147" s="26">
        <v>85.481365999999994</v>
      </c>
      <c r="E147" s="26">
        <v>1.863354</v>
      </c>
    </row>
    <row r="148" spans="1:5" x14ac:dyDescent="0.2">
      <c r="A148" s="19" t="s">
        <v>783</v>
      </c>
      <c r="B148" s="20">
        <v>669</v>
      </c>
      <c r="C148" s="26">
        <v>8.2212259999999997</v>
      </c>
      <c r="D148" s="26">
        <v>88.490284000000003</v>
      </c>
      <c r="E148" s="26">
        <v>3.2884899999999999</v>
      </c>
    </row>
    <row r="149" spans="1:5" x14ac:dyDescent="0.2">
      <c r="A149" s="18" t="s">
        <v>819</v>
      </c>
      <c r="B149" s="18"/>
      <c r="C149" s="18"/>
      <c r="D149" s="18"/>
      <c r="E149" s="18"/>
    </row>
    <row r="150" spans="1:5" x14ac:dyDescent="0.2">
      <c r="A150" s="19" t="s">
        <v>820</v>
      </c>
      <c r="B150" s="20">
        <v>541</v>
      </c>
      <c r="C150" s="26">
        <v>12.199630000000001</v>
      </c>
      <c r="D150" s="26">
        <v>85.027726000000001</v>
      </c>
      <c r="E150" s="26">
        <v>2.772643</v>
      </c>
    </row>
    <row r="151" spans="1:5" x14ac:dyDescent="0.2">
      <c r="A151" s="19" t="s">
        <v>821</v>
      </c>
      <c r="B151" s="20">
        <v>877</v>
      </c>
      <c r="C151" s="26">
        <v>10.034208</v>
      </c>
      <c r="D151" s="26">
        <v>87.457240999999996</v>
      </c>
      <c r="E151" s="26">
        <v>2.5085519999999999</v>
      </c>
    </row>
    <row r="152" spans="1:5" x14ac:dyDescent="0.2">
      <c r="A152" s="19" t="s">
        <v>822</v>
      </c>
      <c r="B152" s="20">
        <v>543</v>
      </c>
      <c r="C152" s="26">
        <v>11.602209999999999</v>
      </c>
      <c r="D152" s="26">
        <v>86.740330999999998</v>
      </c>
      <c r="E152" s="26">
        <v>1.657459</v>
      </c>
    </row>
    <row r="153" spans="1:5" x14ac:dyDescent="0.2">
      <c r="A153" s="19" t="s">
        <v>823</v>
      </c>
      <c r="B153" s="20">
        <v>227</v>
      </c>
      <c r="C153" s="26">
        <v>9.69163</v>
      </c>
      <c r="D153" s="26">
        <v>88.105727000000002</v>
      </c>
      <c r="E153" s="26">
        <v>2.2026430000000001</v>
      </c>
    </row>
    <row r="154" spans="1:5" x14ac:dyDescent="0.2">
      <c r="A154" s="18" t="s">
        <v>824</v>
      </c>
      <c r="B154" s="18"/>
      <c r="C154" s="18"/>
      <c r="D154" s="18"/>
      <c r="E154" s="18"/>
    </row>
    <row r="155" spans="1:5" x14ac:dyDescent="0.2">
      <c r="A155" s="19" t="s">
        <v>825</v>
      </c>
      <c r="B155" s="20">
        <v>294</v>
      </c>
      <c r="C155" s="26">
        <v>10.204082</v>
      </c>
      <c r="D155" s="26">
        <v>87.755101999999994</v>
      </c>
      <c r="E155" s="26">
        <v>2.040816</v>
      </c>
    </row>
    <row r="156" spans="1:5" x14ac:dyDescent="0.2">
      <c r="A156" s="19" t="s">
        <v>826</v>
      </c>
      <c r="B156" s="20">
        <v>664</v>
      </c>
      <c r="C156" s="26">
        <v>10.542168999999999</v>
      </c>
      <c r="D156" s="26">
        <v>86.144577999999996</v>
      </c>
      <c r="E156" s="26">
        <v>3.313253</v>
      </c>
    </row>
    <row r="157" spans="1:5" x14ac:dyDescent="0.2">
      <c r="A157" s="19" t="s">
        <v>827</v>
      </c>
      <c r="B157" s="20">
        <v>421</v>
      </c>
      <c r="C157" s="26">
        <v>10.926366</v>
      </c>
      <c r="D157" s="26">
        <v>87.885986000000003</v>
      </c>
      <c r="E157" s="26">
        <v>1.187648</v>
      </c>
    </row>
    <row r="158" spans="1:5" x14ac:dyDescent="0.2">
      <c r="A158" s="19" t="s">
        <v>828</v>
      </c>
      <c r="B158" s="20">
        <v>358</v>
      </c>
      <c r="C158" s="26">
        <v>12.011172999999999</v>
      </c>
      <c r="D158" s="26">
        <v>86.871508000000006</v>
      </c>
      <c r="E158" s="26">
        <v>1.117318</v>
      </c>
    </row>
    <row r="159" spans="1:5" x14ac:dyDescent="0.2">
      <c r="A159" s="19" t="s">
        <v>829</v>
      </c>
      <c r="B159" s="20">
        <v>217</v>
      </c>
      <c r="C159" s="26">
        <v>10.138249</v>
      </c>
      <c r="D159" s="26">
        <v>88.018433000000002</v>
      </c>
      <c r="E159" s="26">
        <v>1.843318</v>
      </c>
    </row>
    <row r="160" spans="1:5" x14ac:dyDescent="0.2">
      <c r="A160" s="22" t="s">
        <v>830</v>
      </c>
      <c r="B160" s="23">
        <v>234</v>
      </c>
      <c r="C160" s="27">
        <v>11.965812</v>
      </c>
      <c r="D160" s="27">
        <v>83.760683999999998</v>
      </c>
      <c r="E160" s="27">
        <v>4.273504</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5BAA0-CA44-4B09-A1E0-45D7BA27777C}">
  <dimension ref="A1:E16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HYPERLINK("#'目次'!B23","[17]")</f>
        <v>[17]</v>
      </c>
      <c r="B2" s="24" t="s">
        <v>352</v>
      </c>
    </row>
    <row r="3" spans="1:5" x14ac:dyDescent="0.2">
      <c r="A3" s="9" t="s">
        <v>126</v>
      </c>
      <c r="B3" s="12" t="s">
        <v>168</v>
      </c>
    </row>
    <row r="4" spans="1:5" x14ac:dyDescent="0.2">
      <c r="A4" s="9" t="s">
        <v>126</v>
      </c>
      <c r="B4" s="12" t="s">
        <v>169</v>
      </c>
    </row>
    <row r="5" spans="1:5" x14ac:dyDescent="0.2">
      <c r="A5" s="9" t="s">
        <v>126</v>
      </c>
      <c r="B5" s="12" t="s">
        <v>173</v>
      </c>
    </row>
    <row r="6" spans="1:5" x14ac:dyDescent="0.2">
      <c r="A6" s="9" t="s">
        <v>126</v>
      </c>
      <c r="B6" s="12" t="s">
        <v>174</v>
      </c>
    </row>
    <row r="7" spans="1:5" x14ac:dyDescent="0.2">
      <c r="A7" s="9" t="s">
        <v>126</v>
      </c>
      <c r="B7" s="12" t="s">
        <v>175</v>
      </c>
    </row>
    <row r="8" spans="1:5" x14ac:dyDescent="0.2">
      <c r="A8" s="9" t="s">
        <v>126</v>
      </c>
      <c r="B8" s="12" t="s">
        <v>176</v>
      </c>
    </row>
    <row r="9" spans="1:5" s="15" customFormat="1" ht="25" x14ac:dyDescent="0.2">
      <c r="A9" s="13" t="s">
        <v>126</v>
      </c>
      <c r="B9" s="14" t="s">
        <v>752</v>
      </c>
      <c r="C9" s="14" t="s">
        <v>940</v>
      </c>
      <c r="D9" s="14" t="s">
        <v>941</v>
      </c>
      <c r="E9" s="14" t="s">
        <v>783</v>
      </c>
    </row>
    <row r="10" spans="1:5" x14ac:dyDescent="0.2">
      <c r="A10" s="16" t="s">
        <v>756</v>
      </c>
      <c r="B10" s="17">
        <v>2188</v>
      </c>
      <c r="C10" s="25">
        <v>81.352834000000001</v>
      </c>
      <c r="D10" s="25">
        <v>16.681901</v>
      </c>
      <c r="E10" s="25">
        <v>1.965265</v>
      </c>
    </row>
    <row r="11" spans="1:5" x14ac:dyDescent="0.2">
      <c r="A11" s="18" t="s">
        <v>757</v>
      </c>
      <c r="B11" s="18"/>
      <c r="C11" s="18"/>
      <c r="D11" s="18"/>
      <c r="E11" s="18"/>
    </row>
    <row r="12" spans="1:5" x14ac:dyDescent="0.2">
      <c r="A12" s="19" t="s">
        <v>758</v>
      </c>
      <c r="B12" s="20">
        <v>1092</v>
      </c>
      <c r="C12" s="26">
        <v>80.311355000000006</v>
      </c>
      <c r="D12" s="26">
        <v>17.124542000000002</v>
      </c>
      <c r="E12" s="26">
        <v>2.5641029999999998</v>
      </c>
    </row>
    <row r="13" spans="1:5" x14ac:dyDescent="0.2">
      <c r="A13" s="19" t="s">
        <v>759</v>
      </c>
      <c r="B13" s="20">
        <v>1095</v>
      </c>
      <c r="C13" s="26">
        <v>82.374429000000006</v>
      </c>
      <c r="D13" s="26">
        <v>16.255707999999998</v>
      </c>
      <c r="E13" s="26">
        <v>1.3698630000000001</v>
      </c>
    </row>
    <row r="14" spans="1:5" x14ac:dyDescent="0.2">
      <c r="A14" s="19" t="s">
        <v>755</v>
      </c>
      <c r="B14" s="20">
        <v>1</v>
      </c>
      <c r="C14" s="26">
        <v>100</v>
      </c>
      <c r="D14" s="26">
        <v>0</v>
      </c>
      <c r="E14" s="26">
        <v>0</v>
      </c>
    </row>
    <row r="15" spans="1:5" x14ac:dyDescent="0.2">
      <c r="A15" s="18" t="s">
        <v>760</v>
      </c>
      <c r="B15" s="18"/>
      <c r="C15" s="18"/>
      <c r="D15" s="18"/>
      <c r="E15" s="18"/>
    </row>
    <row r="16" spans="1:5" x14ac:dyDescent="0.2">
      <c r="A16" s="19" t="s">
        <v>761</v>
      </c>
      <c r="B16" s="20">
        <v>387</v>
      </c>
      <c r="C16" s="26">
        <v>89.147287000000006</v>
      </c>
      <c r="D16" s="26">
        <v>9.5607240000000004</v>
      </c>
      <c r="E16" s="26">
        <v>1.29199</v>
      </c>
    </row>
    <row r="17" spans="1:5" x14ac:dyDescent="0.2">
      <c r="A17" s="19" t="s">
        <v>762</v>
      </c>
      <c r="B17" s="20">
        <v>432</v>
      </c>
      <c r="C17" s="26">
        <v>87.037036999999998</v>
      </c>
      <c r="D17" s="26">
        <v>11.805555999999999</v>
      </c>
      <c r="E17" s="26">
        <v>1.1574070000000001</v>
      </c>
    </row>
    <row r="18" spans="1:5" x14ac:dyDescent="0.2">
      <c r="A18" s="19" t="s">
        <v>763</v>
      </c>
      <c r="B18" s="20">
        <v>449</v>
      </c>
      <c r="C18" s="26">
        <v>82.628062</v>
      </c>
      <c r="D18" s="26">
        <v>15.144766000000001</v>
      </c>
      <c r="E18" s="26">
        <v>2.2271709999999998</v>
      </c>
    </row>
    <row r="19" spans="1:5" x14ac:dyDescent="0.2">
      <c r="A19" s="19" t="s">
        <v>764</v>
      </c>
      <c r="B19" s="20">
        <v>427</v>
      </c>
      <c r="C19" s="26">
        <v>83.372365000000002</v>
      </c>
      <c r="D19" s="26">
        <v>14.051522</v>
      </c>
      <c r="E19" s="26">
        <v>2.5761120000000002</v>
      </c>
    </row>
    <row r="20" spans="1:5" x14ac:dyDescent="0.2">
      <c r="A20" s="19" t="s">
        <v>765</v>
      </c>
      <c r="B20" s="20">
        <v>274</v>
      </c>
      <c r="C20" s="26">
        <v>73.722628</v>
      </c>
      <c r="D20" s="26">
        <v>24.452555</v>
      </c>
      <c r="E20" s="26">
        <v>1.8248180000000001</v>
      </c>
    </row>
    <row r="21" spans="1:5" x14ac:dyDescent="0.2">
      <c r="A21" s="19" t="s">
        <v>766</v>
      </c>
      <c r="B21" s="20">
        <v>137</v>
      </c>
      <c r="C21" s="26">
        <v>65.693431000000004</v>
      </c>
      <c r="D21" s="26">
        <v>31.386861</v>
      </c>
      <c r="E21" s="26">
        <v>2.919708</v>
      </c>
    </row>
    <row r="22" spans="1:5" x14ac:dyDescent="0.2">
      <c r="A22" s="19" t="s">
        <v>767</v>
      </c>
      <c r="B22" s="20">
        <v>71</v>
      </c>
      <c r="C22" s="26">
        <v>47.887324</v>
      </c>
      <c r="D22" s="26">
        <v>47.887324</v>
      </c>
      <c r="E22" s="26">
        <v>4.225352</v>
      </c>
    </row>
    <row r="23" spans="1:5" x14ac:dyDescent="0.2">
      <c r="A23" s="19" t="s">
        <v>768</v>
      </c>
      <c r="B23" s="20">
        <v>11</v>
      </c>
      <c r="C23" s="26">
        <v>54.545454999999997</v>
      </c>
      <c r="D23" s="26">
        <v>45.454545000000003</v>
      </c>
      <c r="E23" s="26">
        <v>0</v>
      </c>
    </row>
    <row r="24" spans="1:5" x14ac:dyDescent="0.2">
      <c r="A24" s="19" t="s">
        <v>769</v>
      </c>
      <c r="B24" s="20">
        <v>881</v>
      </c>
      <c r="C24" s="26">
        <v>84.790011000000007</v>
      </c>
      <c r="D24" s="26">
        <v>13.507377999999999</v>
      </c>
      <c r="E24" s="26">
        <v>1.7026110000000001</v>
      </c>
    </row>
    <row r="25" spans="1:5" x14ac:dyDescent="0.2">
      <c r="A25" s="19" t="s">
        <v>770</v>
      </c>
      <c r="B25" s="20">
        <v>701</v>
      </c>
      <c r="C25" s="26">
        <v>79.600571000000002</v>
      </c>
      <c r="D25" s="26">
        <v>18.116976000000001</v>
      </c>
      <c r="E25" s="26">
        <v>2.282454</v>
      </c>
    </row>
    <row r="26" spans="1:5" x14ac:dyDescent="0.2">
      <c r="A26" s="19" t="s">
        <v>771</v>
      </c>
      <c r="B26" s="20">
        <v>1801</v>
      </c>
      <c r="C26" s="26">
        <v>79.677957000000006</v>
      </c>
      <c r="D26" s="26">
        <v>18.212104</v>
      </c>
      <c r="E26" s="26">
        <v>2.1099389999999998</v>
      </c>
    </row>
    <row r="27" spans="1:5" x14ac:dyDescent="0.2">
      <c r="A27" s="19" t="s">
        <v>772</v>
      </c>
      <c r="B27" s="20">
        <v>920</v>
      </c>
      <c r="C27" s="26">
        <v>74.782608999999994</v>
      </c>
      <c r="D27" s="26">
        <v>22.717390999999999</v>
      </c>
      <c r="E27" s="26">
        <v>2.5</v>
      </c>
    </row>
    <row r="28" spans="1:5" x14ac:dyDescent="0.2">
      <c r="A28" s="19" t="s">
        <v>773</v>
      </c>
      <c r="B28" s="20">
        <v>219</v>
      </c>
      <c r="C28" s="26">
        <v>59.360731000000001</v>
      </c>
      <c r="D28" s="26">
        <v>37.442922000000003</v>
      </c>
      <c r="E28" s="26">
        <v>3.1963469999999998</v>
      </c>
    </row>
    <row r="29" spans="1:5" x14ac:dyDescent="0.2">
      <c r="A29" s="18" t="s">
        <v>774</v>
      </c>
      <c r="B29" s="17">
        <v>208</v>
      </c>
      <c r="C29" s="25">
        <v>86.538461999999996</v>
      </c>
      <c r="D29" s="25">
        <v>11.538462000000001</v>
      </c>
      <c r="E29" s="25">
        <v>1.9230769999999999</v>
      </c>
    </row>
    <row r="30" spans="1:5" x14ac:dyDescent="0.2">
      <c r="A30" s="19" t="s">
        <v>762</v>
      </c>
      <c r="B30" s="20">
        <v>220</v>
      </c>
      <c r="C30" s="26">
        <v>82.272727000000003</v>
      </c>
      <c r="D30" s="26">
        <v>15.454545</v>
      </c>
      <c r="E30" s="26">
        <v>2.2727270000000002</v>
      </c>
    </row>
    <row r="31" spans="1:5" x14ac:dyDescent="0.2">
      <c r="A31" s="19" t="s">
        <v>763</v>
      </c>
      <c r="B31" s="20">
        <v>226</v>
      </c>
      <c r="C31" s="26">
        <v>81.858407</v>
      </c>
      <c r="D31" s="26">
        <v>15.044248</v>
      </c>
      <c r="E31" s="26">
        <v>3.0973449999999998</v>
      </c>
    </row>
    <row r="32" spans="1:5" x14ac:dyDescent="0.2">
      <c r="A32" s="19" t="s">
        <v>764</v>
      </c>
      <c r="B32" s="20">
        <v>211</v>
      </c>
      <c r="C32" s="26">
        <v>81.990521000000001</v>
      </c>
      <c r="D32" s="26">
        <v>15.165877</v>
      </c>
      <c r="E32" s="26">
        <v>2.8436020000000002</v>
      </c>
    </row>
    <row r="33" spans="1:5" x14ac:dyDescent="0.2">
      <c r="A33" s="19" t="s">
        <v>765</v>
      </c>
      <c r="B33" s="20">
        <v>134</v>
      </c>
      <c r="C33" s="26">
        <v>70.149253999999999</v>
      </c>
      <c r="D33" s="26">
        <v>27.611940000000001</v>
      </c>
      <c r="E33" s="26">
        <v>2.2388059999999999</v>
      </c>
    </row>
    <row r="34" spans="1:5" x14ac:dyDescent="0.2">
      <c r="A34" s="19" t="s">
        <v>766</v>
      </c>
      <c r="B34" s="20">
        <v>65</v>
      </c>
      <c r="C34" s="26">
        <v>69.230768999999995</v>
      </c>
      <c r="D34" s="26">
        <v>29.230768999999999</v>
      </c>
      <c r="E34" s="26">
        <v>1.538462</v>
      </c>
    </row>
    <row r="35" spans="1:5" x14ac:dyDescent="0.2">
      <c r="A35" s="19" t="s">
        <v>767</v>
      </c>
      <c r="B35" s="20">
        <v>25</v>
      </c>
      <c r="C35" s="26">
        <v>72</v>
      </c>
      <c r="D35" s="26">
        <v>20</v>
      </c>
      <c r="E35" s="26">
        <v>8</v>
      </c>
    </row>
    <row r="36" spans="1:5" x14ac:dyDescent="0.2">
      <c r="A36" s="19" t="s">
        <v>768</v>
      </c>
      <c r="B36" s="20">
        <v>3</v>
      </c>
      <c r="C36" s="26">
        <v>33.333333000000003</v>
      </c>
      <c r="D36" s="26">
        <v>66.666667000000004</v>
      </c>
      <c r="E36" s="26">
        <v>0</v>
      </c>
    </row>
    <row r="37" spans="1:5" x14ac:dyDescent="0.2">
      <c r="A37" s="19" t="s">
        <v>769</v>
      </c>
      <c r="B37" s="20">
        <v>446</v>
      </c>
      <c r="C37" s="26">
        <v>82.062780000000004</v>
      </c>
      <c r="D37" s="26">
        <v>15.246637</v>
      </c>
      <c r="E37" s="26">
        <v>2.6905830000000002</v>
      </c>
    </row>
    <row r="38" spans="1:5" x14ac:dyDescent="0.2">
      <c r="A38" s="19" t="s">
        <v>770</v>
      </c>
      <c r="B38" s="20">
        <v>345</v>
      </c>
      <c r="C38" s="26">
        <v>77.391304000000005</v>
      </c>
      <c r="D38" s="26">
        <v>20</v>
      </c>
      <c r="E38" s="26">
        <v>2.6086960000000001</v>
      </c>
    </row>
    <row r="39" spans="1:5" x14ac:dyDescent="0.2">
      <c r="A39" s="19" t="s">
        <v>771</v>
      </c>
      <c r="B39" s="20">
        <v>884</v>
      </c>
      <c r="C39" s="26">
        <v>78.846153999999999</v>
      </c>
      <c r="D39" s="26">
        <v>18.438914</v>
      </c>
      <c r="E39" s="26">
        <v>2.7149320000000001</v>
      </c>
    </row>
    <row r="40" spans="1:5" x14ac:dyDescent="0.2">
      <c r="A40" s="19" t="s">
        <v>772</v>
      </c>
      <c r="B40" s="20">
        <v>438</v>
      </c>
      <c r="C40" s="26">
        <v>75.570775999999995</v>
      </c>
      <c r="D40" s="26">
        <v>21.689498</v>
      </c>
      <c r="E40" s="26">
        <v>2.7397260000000001</v>
      </c>
    </row>
    <row r="41" spans="1:5" x14ac:dyDescent="0.2">
      <c r="A41" s="19" t="s">
        <v>773</v>
      </c>
      <c r="B41" s="20">
        <v>93</v>
      </c>
      <c r="C41" s="26">
        <v>68.817204000000004</v>
      </c>
      <c r="D41" s="26">
        <v>27.956989</v>
      </c>
      <c r="E41" s="26">
        <v>3.225806</v>
      </c>
    </row>
    <row r="42" spans="1:5" x14ac:dyDescent="0.2">
      <c r="A42" s="18" t="s">
        <v>775</v>
      </c>
      <c r="B42" s="17">
        <v>178</v>
      </c>
      <c r="C42" s="25">
        <v>92.134831000000005</v>
      </c>
      <c r="D42" s="25">
        <v>7.3033710000000003</v>
      </c>
      <c r="E42" s="25">
        <v>0.56179800000000002</v>
      </c>
    </row>
    <row r="43" spans="1:5" x14ac:dyDescent="0.2">
      <c r="A43" s="19" t="s">
        <v>762</v>
      </c>
      <c r="B43" s="20">
        <v>212</v>
      </c>
      <c r="C43" s="26">
        <v>91.981132000000002</v>
      </c>
      <c r="D43" s="26">
        <v>8.0188679999999994</v>
      </c>
      <c r="E43" s="26">
        <v>0</v>
      </c>
    </row>
    <row r="44" spans="1:5" x14ac:dyDescent="0.2">
      <c r="A44" s="19" t="s">
        <v>763</v>
      </c>
      <c r="B44" s="20">
        <v>223</v>
      </c>
      <c r="C44" s="26">
        <v>83.408072000000004</v>
      </c>
      <c r="D44" s="26">
        <v>15.246637</v>
      </c>
      <c r="E44" s="26">
        <v>1.345291</v>
      </c>
    </row>
    <row r="45" spans="1:5" x14ac:dyDescent="0.2">
      <c r="A45" s="19" t="s">
        <v>764</v>
      </c>
      <c r="B45" s="20">
        <v>216</v>
      </c>
      <c r="C45" s="26">
        <v>84.722222000000002</v>
      </c>
      <c r="D45" s="26">
        <v>12.962963</v>
      </c>
      <c r="E45" s="26">
        <v>2.3148149999999998</v>
      </c>
    </row>
    <row r="46" spans="1:5" x14ac:dyDescent="0.2">
      <c r="A46" s="19" t="s">
        <v>765</v>
      </c>
      <c r="B46" s="20">
        <v>140</v>
      </c>
      <c r="C46" s="26">
        <v>77.142857000000006</v>
      </c>
      <c r="D46" s="26">
        <v>21.428571000000002</v>
      </c>
      <c r="E46" s="26">
        <v>1.428571</v>
      </c>
    </row>
    <row r="47" spans="1:5" x14ac:dyDescent="0.2">
      <c r="A47" s="19" t="s">
        <v>766</v>
      </c>
      <c r="B47" s="20">
        <v>72</v>
      </c>
      <c r="C47" s="26">
        <v>62.5</v>
      </c>
      <c r="D47" s="26">
        <v>33.333333000000003</v>
      </c>
      <c r="E47" s="26">
        <v>4.1666670000000003</v>
      </c>
    </row>
    <row r="48" spans="1:5" x14ac:dyDescent="0.2">
      <c r="A48" s="19" t="s">
        <v>767</v>
      </c>
      <c r="B48" s="20">
        <v>46</v>
      </c>
      <c r="C48" s="26">
        <v>34.782609000000001</v>
      </c>
      <c r="D48" s="26">
        <v>63.043478</v>
      </c>
      <c r="E48" s="26">
        <v>2.1739130000000002</v>
      </c>
    </row>
    <row r="49" spans="1:5" x14ac:dyDescent="0.2">
      <c r="A49" s="19" t="s">
        <v>768</v>
      </c>
      <c r="B49" s="20">
        <v>8</v>
      </c>
      <c r="C49" s="26">
        <v>62.5</v>
      </c>
      <c r="D49" s="26">
        <v>37.5</v>
      </c>
      <c r="E49" s="26">
        <v>0</v>
      </c>
    </row>
    <row r="50" spans="1:5" x14ac:dyDescent="0.2">
      <c r="A50" s="19" t="s">
        <v>769</v>
      </c>
      <c r="B50" s="20">
        <v>435</v>
      </c>
      <c r="C50" s="26">
        <v>87.586207000000002</v>
      </c>
      <c r="D50" s="26">
        <v>11.724138</v>
      </c>
      <c r="E50" s="26">
        <v>0.68965500000000002</v>
      </c>
    </row>
    <row r="51" spans="1:5" x14ac:dyDescent="0.2">
      <c r="A51" s="19" t="s">
        <v>770</v>
      </c>
      <c r="B51" s="20">
        <v>356</v>
      </c>
      <c r="C51" s="26">
        <v>81.741573000000002</v>
      </c>
      <c r="D51" s="26">
        <v>16.292134999999998</v>
      </c>
      <c r="E51" s="26">
        <v>1.9662919999999999</v>
      </c>
    </row>
    <row r="52" spans="1:5" x14ac:dyDescent="0.2">
      <c r="A52" s="19" t="s">
        <v>771</v>
      </c>
      <c r="B52" s="20">
        <v>917</v>
      </c>
      <c r="C52" s="26">
        <v>80.479826000000003</v>
      </c>
      <c r="D52" s="26">
        <v>17.993456999999999</v>
      </c>
      <c r="E52" s="26">
        <v>1.526718</v>
      </c>
    </row>
    <row r="53" spans="1:5" x14ac:dyDescent="0.2">
      <c r="A53" s="19" t="s">
        <v>772</v>
      </c>
      <c r="B53" s="20">
        <v>482</v>
      </c>
      <c r="C53" s="26">
        <v>74.066389999999998</v>
      </c>
      <c r="D53" s="26">
        <v>23.651451999999999</v>
      </c>
      <c r="E53" s="26">
        <v>2.2821579999999999</v>
      </c>
    </row>
    <row r="54" spans="1:5" x14ac:dyDescent="0.2">
      <c r="A54" s="19" t="s">
        <v>773</v>
      </c>
      <c r="B54" s="20">
        <v>126</v>
      </c>
      <c r="C54" s="26">
        <v>52.380952000000001</v>
      </c>
      <c r="D54" s="26">
        <v>44.444443999999997</v>
      </c>
      <c r="E54" s="26">
        <v>3.1746029999999998</v>
      </c>
    </row>
    <row r="55" spans="1:5" x14ac:dyDescent="0.2">
      <c r="A55" s="18" t="s">
        <v>776</v>
      </c>
      <c r="B55" s="18"/>
      <c r="C55" s="18"/>
      <c r="D55" s="18"/>
      <c r="E55" s="18"/>
    </row>
    <row r="56" spans="1:5" x14ac:dyDescent="0.2">
      <c r="A56" s="19" t="s">
        <v>130</v>
      </c>
      <c r="B56" s="20">
        <v>151</v>
      </c>
      <c r="C56" s="26">
        <v>74.834436999999994</v>
      </c>
      <c r="D56" s="26">
        <v>18.543046</v>
      </c>
      <c r="E56" s="26">
        <v>6.6225170000000002</v>
      </c>
    </row>
    <row r="57" spans="1:5" x14ac:dyDescent="0.2">
      <c r="A57" s="19" t="s">
        <v>131</v>
      </c>
      <c r="B57" s="20">
        <v>1446</v>
      </c>
      <c r="C57" s="26">
        <v>85.062241</v>
      </c>
      <c r="D57" s="26">
        <v>13.278008</v>
      </c>
      <c r="E57" s="26">
        <v>1.659751</v>
      </c>
    </row>
    <row r="58" spans="1:5" x14ac:dyDescent="0.2">
      <c r="A58" s="19" t="s">
        <v>392</v>
      </c>
      <c r="B58" s="20">
        <v>150</v>
      </c>
      <c r="C58" s="26">
        <v>83.333332999999996</v>
      </c>
      <c r="D58" s="26">
        <v>15.333333</v>
      </c>
      <c r="E58" s="26">
        <v>1.3333330000000001</v>
      </c>
    </row>
    <row r="59" spans="1:5" x14ac:dyDescent="0.2">
      <c r="A59" s="19" t="s">
        <v>132</v>
      </c>
      <c r="B59" s="20">
        <v>372</v>
      </c>
      <c r="C59" s="26">
        <v>70.161289999999994</v>
      </c>
      <c r="D59" s="26">
        <v>28.225805999999999</v>
      </c>
      <c r="E59" s="26">
        <v>1.612903</v>
      </c>
    </row>
    <row r="60" spans="1:5" x14ac:dyDescent="0.2">
      <c r="A60" s="19" t="s">
        <v>777</v>
      </c>
      <c r="B60" s="20">
        <v>69</v>
      </c>
      <c r="C60" s="26">
        <v>73.913043000000002</v>
      </c>
      <c r="D60" s="26">
        <v>24.637681000000001</v>
      </c>
      <c r="E60" s="26">
        <v>1.4492750000000001</v>
      </c>
    </row>
    <row r="61" spans="1:5" x14ac:dyDescent="0.2">
      <c r="A61" s="18" t="s">
        <v>133</v>
      </c>
      <c r="B61" s="17">
        <v>92</v>
      </c>
      <c r="C61" s="25">
        <v>69.565217000000004</v>
      </c>
      <c r="D61" s="25">
        <v>21.739129999999999</v>
      </c>
      <c r="E61" s="25">
        <v>8.6956520000000008</v>
      </c>
    </row>
    <row r="62" spans="1:5" x14ac:dyDescent="0.2">
      <c r="A62" s="19" t="s">
        <v>134</v>
      </c>
      <c r="B62" s="20">
        <v>813</v>
      </c>
      <c r="C62" s="26">
        <v>82.779827999999995</v>
      </c>
      <c r="D62" s="26">
        <v>15.129151</v>
      </c>
      <c r="E62" s="26">
        <v>2.091021</v>
      </c>
    </row>
    <row r="63" spans="1:5" x14ac:dyDescent="0.2">
      <c r="A63" s="19" t="s">
        <v>393</v>
      </c>
      <c r="B63" s="20">
        <v>65</v>
      </c>
      <c r="C63" s="26">
        <v>83.076922999999994</v>
      </c>
      <c r="D63" s="26">
        <v>16.923076999999999</v>
      </c>
      <c r="E63" s="26">
        <v>0</v>
      </c>
    </row>
    <row r="64" spans="1:5" x14ac:dyDescent="0.2">
      <c r="A64" s="19" t="s">
        <v>135</v>
      </c>
      <c r="B64" s="20">
        <v>83</v>
      </c>
      <c r="C64" s="26">
        <v>66.265060000000005</v>
      </c>
      <c r="D64" s="26">
        <v>30.120481999999999</v>
      </c>
      <c r="E64" s="26">
        <v>3.6144579999999999</v>
      </c>
    </row>
    <row r="65" spans="1:5" x14ac:dyDescent="0.2">
      <c r="A65" s="19" t="s">
        <v>778</v>
      </c>
      <c r="B65" s="20">
        <v>39</v>
      </c>
      <c r="C65" s="26">
        <v>79.487178999999998</v>
      </c>
      <c r="D65" s="26">
        <v>20.512820999999999</v>
      </c>
      <c r="E65" s="26">
        <v>0</v>
      </c>
    </row>
    <row r="66" spans="1:5" x14ac:dyDescent="0.2">
      <c r="A66" s="18" t="s">
        <v>136</v>
      </c>
      <c r="B66" s="17">
        <v>59</v>
      </c>
      <c r="C66" s="25">
        <v>83.050847000000005</v>
      </c>
      <c r="D66" s="25">
        <v>13.559322</v>
      </c>
      <c r="E66" s="25">
        <v>3.389831</v>
      </c>
    </row>
    <row r="67" spans="1:5" x14ac:dyDescent="0.2">
      <c r="A67" s="19" t="s">
        <v>134</v>
      </c>
      <c r="B67" s="20">
        <v>632</v>
      </c>
      <c r="C67" s="26">
        <v>87.974683999999996</v>
      </c>
      <c r="D67" s="26">
        <v>10.917721999999999</v>
      </c>
      <c r="E67" s="26">
        <v>1.1075950000000001</v>
      </c>
    </row>
    <row r="68" spans="1:5" x14ac:dyDescent="0.2">
      <c r="A68" s="19" t="s">
        <v>393</v>
      </c>
      <c r="B68" s="20">
        <v>85</v>
      </c>
      <c r="C68" s="26">
        <v>83.529411999999994</v>
      </c>
      <c r="D68" s="26">
        <v>14.117647</v>
      </c>
      <c r="E68" s="26">
        <v>2.3529409999999999</v>
      </c>
    </row>
    <row r="69" spans="1:5" x14ac:dyDescent="0.2">
      <c r="A69" s="19" t="s">
        <v>135</v>
      </c>
      <c r="B69" s="20">
        <v>289</v>
      </c>
      <c r="C69" s="26">
        <v>71.280276999999998</v>
      </c>
      <c r="D69" s="26">
        <v>27.681660999999998</v>
      </c>
      <c r="E69" s="26">
        <v>1.038062</v>
      </c>
    </row>
    <row r="70" spans="1:5" x14ac:dyDescent="0.2">
      <c r="A70" s="19" t="s">
        <v>778</v>
      </c>
      <c r="B70" s="20">
        <v>30</v>
      </c>
      <c r="C70" s="26">
        <v>66.666667000000004</v>
      </c>
      <c r="D70" s="26">
        <v>30</v>
      </c>
      <c r="E70" s="26">
        <v>3.3333330000000001</v>
      </c>
    </row>
    <row r="71" spans="1:5" x14ac:dyDescent="0.2">
      <c r="A71" s="18" t="s">
        <v>779</v>
      </c>
      <c r="B71" s="18"/>
      <c r="C71" s="18"/>
      <c r="D71" s="18"/>
      <c r="E71" s="18"/>
    </row>
    <row r="72" spans="1:5" x14ac:dyDescent="0.2">
      <c r="A72" s="19" t="s">
        <v>780</v>
      </c>
      <c r="B72" s="20">
        <v>366</v>
      </c>
      <c r="C72" s="26">
        <v>78.142077</v>
      </c>
      <c r="D72" s="26">
        <v>18.306011000000002</v>
      </c>
      <c r="E72" s="26">
        <v>3.5519129999999999</v>
      </c>
    </row>
    <row r="73" spans="1:5" x14ac:dyDescent="0.2">
      <c r="A73" s="19" t="s">
        <v>781</v>
      </c>
      <c r="B73" s="20">
        <v>1212</v>
      </c>
      <c r="C73" s="26">
        <v>86.056106</v>
      </c>
      <c r="D73" s="26">
        <v>12.293729000000001</v>
      </c>
      <c r="E73" s="26">
        <v>1.6501650000000001</v>
      </c>
    </row>
    <row r="74" spans="1:5" x14ac:dyDescent="0.2">
      <c r="A74" s="19" t="s">
        <v>137</v>
      </c>
      <c r="B74" s="20">
        <v>112</v>
      </c>
      <c r="C74" s="26">
        <v>85.714286000000001</v>
      </c>
      <c r="D74" s="26">
        <v>11.607143000000001</v>
      </c>
      <c r="E74" s="26">
        <v>2.6785709999999998</v>
      </c>
    </row>
    <row r="75" spans="1:5" x14ac:dyDescent="0.2">
      <c r="A75" s="19" t="s">
        <v>138</v>
      </c>
      <c r="B75" s="20">
        <v>673</v>
      </c>
      <c r="C75" s="26">
        <v>77.265973000000002</v>
      </c>
      <c r="D75" s="26">
        <v>21.991085000000002</v>
      </c>
      <c r="E75" s="26">
        <v>0.74294199999999999</v>
      </c>
    </row>
    <row r="76" spans="1:5" x14ac:dyDescent="0.2">
      <c r="A76" s="19" t="s">
        <v>782</v>
      </c>
      <c r="B76" s="20">
        <v>75</v>
      </c>
      <c r="C76" s="26">
        <v>74.666667000000004</v>
      </c>
      <c r="D76" s="26">
        <v>24</v>
      </c>
      <c r="E76" s="26">
        <v>1.3333330000000001</v>
      </c>
    </row>
    <row r="77" spans="1:5" x14ac:dyDescent="0.2">
      <c r="A77" s="19" t="s">
        <v>783</v>
      </c>
      <c r="B77" s="20">
        <v>178</v>
      </c>
      <c r="C77" s="26">
        <v>78.651685000000001</v>
      </c>
      <c r="D77" s="26">
        <v>19.101123999999999</v>
      </c>
      <c r="E77" s="26">
        <v>2.2471909999999999</v>
      </c>
    </row>
    <row r="78" spans="1:5" x14ac:dyDescent="0.2">
      <c r="A78" s="19" t="s">
        <v>1441</v>
      </c>
      <c r="B78" s="20">
        <v>1644</v>
      </c>
      <c r="C78" s="26">
        <v>82.360096999999996</v>
      </c>
      <c r="D78" s="26">
        <v>16.058394</v>
      </c>
      <c r="E78" s="26">
        <v>1.5815090000000001</v>
      </c>
    </row>
    <row r="79" spans="1:5" x14ac:dyDescent="0.2">
      <c r="A79" s="18" t="s">
        <v>784</v>
      </c>
      <c r="B79" s="18"/>
      <c r="C79" s="18"/>
      <c r="D79" s="18"/>
      <c r="E79" s="18"/>
    </row>
    <row r="80" spans="1:5" x14ac:dyDescent="0.2">
      <c r="A80" s="21" t="s">
        <v>785</v>
      </c>
      <c r="B80" s="34">
        <v>366</v>
      </c>
      <c r="C80" s="30">
        <v>78.142077</v>
      </c>
      <c r="D80" s="30">
        <v>18.306011000000002</v>
      </c>
      <c r="E80" s="30">
        <v>3.5519129999999999</v>
      </c>
    </row>
    <row r="81" spans="1:5" x14ac:dyDescent="0.2">
      <c r="A81" s="21" t="s">
        <v>786</v>
      </c>
      <c r="B81" s="34">
        <v>954</v>
      </c>
      <c r="C81" s="30">
        <v>84.905659999999997</v>
      </c>
      <c r="D81" s="30">
        <v>13.522012999999999</v>
      </c>
      <c r="E81" s="30">
        <v>1.572327</v>
      </c>
    </row>
    <row r="82" spans="1:5" x14ac:dyDescent="0.2">
      <c r="A82" s="19" t="s">
        <v>787</v>
      </c>
      <c r="B82" s="20">
        <v>345</v>
      </c>
      <c r="C82" s="26">
        <v>79.710144999999997</v>
      </c>
      <c r="D82" s="26">
        <v>19.130434999999999</v>
      </c>
      <c r="E82" s="26">
        <v>1.1594199999999999</v>
      </c>
    </row>
    <row r="83" spans="1:5" x14ac:dyDescent="0.2">
      <c r="A83" s="19" t="s">
        <v>788</v>
      </c>
      <c r="B83" s="20">
        <v>141</v>
      </c>
      <c r="C83" s="26">
        <v>78.723404000000002</v>
      </c>
      <c r="D83" s="26">
        <v>20.567375999999999</v>
      </c>
      <c r="E83" s="26">
        <v>0.70921999999999996</v>
      </c>
    </row>
    <row r="84" spans="1:5" x14ac:dyDescent="0.2">
      <c r="A84" s="19" t="s">
        <v>789</v>
      </c>
      <c r="B84" s="20">
        <v>56</v>
      </c>
      <c r="C84" s="26">
        <v>73.214286000000001</v>
      </c>
      <c r="D84" s="26">
        <v>25</v>
      </c>
      <c r="E84" s="26">
        <v>1.785714</v>
      </c>
    </row>
    <row r="85" spans="1:5" x14ac:dyDescent="0.2">
      <c r="A85" s="19" t="s">
        <v>790</v>
      </c>
      <c r="B85" s="20">
        <v>48</v>
      </c>
      <c r="C85" s="26">
        <v>87.5</v>
      </c>
      <c r="D85" s="26">
        <v>12.5</v>
      </c>
      <c r="E85" s="26">
        <v>0</v>
      </c>
    </row>
    <row r="86" spans="1:5" x14ac:dyDescent="0.2">
      <c r="A86" s="19" t="s">
        <v>791</v>
      </c>
      <c r="B86" s="20">
        <v>20</v>
      </c>
      <c r="C86" s="26">
        <v>85</v>
      </c>
      <c r="D86" s="26">
        <v>15</v>
      </c>
      <c r="E86" s="26">
        <v>0</v>
      </c>
    </row>
    <row r="87" spans="1:5" x14ac:dyDescent="0.2">
      <c r="A87" s="19" t="s">
        <v>792</v>
      </c>
      <c r="B87" s="20">
        <v>4</v>
      </c>
      <c r="C87" s="26">
        <v>25</v>
      </c>
      <c r="D87" s="26">
        <v>75</v>
      </c>
      <c r="E87" s="26">
        <v>0</v>
      </c>
    </row>
    <row r="88" spans="1:5" x14ac:dyDescent="0.2">
      <c r="A88" s="19" t="s">
        <v>793</v>
      </c>
      <c r="B88" s="20">
        <v>2</v>
      </c>
      <c r="C88" s="26">
        <v>50</v>
      </c>
      <c r="D88" s="26">
        <v>50</v>
      </c>
      <c r="E88" s="26">
        <v>0</v>
      </c>
    </row>
    <row r="89" spans="1:5" x14ac:dyDescent="0.2">
      <c r="A89" s="19" t="s">
        <v>794</v>
      </c>
      <c r="B89" s="20">
        <v>2</v>
      </c>
      <c r="C89" s="26">
        <v>50</v>
      </c>
      <c r="D89" s="26">
        <v>50</v>
      </c>
      <c r="E89" s="26">
        <v>0</v>
      </c>
    </row>
    <row r="90" spans="1:5" x14ac:dyDescent="0.2">
      <c r="A90" s="19" t="s">
        <v>783</v>
      </c>
      <c r="B90" s="20">
        <v>250</v>
      </c>
      <c r="C90" s="26">
        <v>78</v>
      </c>
      <c r="D90" s="26">
        <v>18.399999999999999</v>
      </c>
      <c r="E90" s="26">
        <v>3.6</v>
      </c>
    </row>
    <row r="91" spans="1:5" x14ac:dyDescent="0.2">
      <c r="A91" s="18" t="s">
        <v>795</v>
      </c>
      <c r="B91" s="18"/>
      <c r="C91" s="18"/>
      <c r="D91" s="18"/>
      <c r="E91" s="18"/>
    </row>
    <row r="92" spans="1:5" x14ac:dyDescent="0.2">
      <c r="A92" s="19" t="s">
        <v>796</v>
      </c>
      <c r="B92" s="20">
        <v>1712</v>
      </c>
      <c r="C92" s="26">
        <v>82.827102999999994</v>
      </c>
      <c r="D92" s="26">
        <v>15.420560999999999</v>
      </c>
      <c r="E92" s="26">
        <v>1.7523359999999999</v>
      </c>
    </row>
    <row r="93" spans="1:5" x14ac:dyDescent="0.2">
      <c r="A93" s="19" t="s">
        <v>139</v>
      </c>
      <c r="B93" s="20">
        <v>76</v>
      </c>
      <c r="C93" s="26">
        <v>81.578946999999999</v>
      </c>
      <c r="D93" s="26">
        <v>17.105263000000001</v>
      </c>
      <c r="E93" s="26">
        <v>1.3157890000000001</v>
      </c>
    </row>
    <row r="94" spans="1:5" x14ac:dyDescent="0.2">
      <c r="A94" s="19" t="s">
        <v>797</v>
      </c>
      <c r="B94" s="20">
        <v>59</v>
      </c>
      <c r="C94" s="26">
        <v>81.355931999999996</v>
      </c>
      <c r="D94" s="26">
        <v>13.559322</v>
      </c>
      <c r="E94" s="26">
        <v>5.084746</v>
      </c>
    </row>
    <row r="95" spans="1:5" x14ac:dyDescent="0.2">
      <c r="A95" s="19" t="s">
        <v>140</v>
      </c>
      <c r="B95" s="20">
        <v>194</v>
      </c>
      <c r="C95" s="26">
        <v>76.288659999999993</v>
      </c>
      <c r="D95" s="26">
        <v>20.618556999999999</v>
      </c>
      <c r="E95" s="26">
        <v>3.092784</v>
      </c>
    </row>
    <row r="96" spans="1:5" x14ac:dyDescent="0.2">
      <c r="A96" s="19" t="s">
        <v>141</v>
      </c>
      <c r="B96" s="20">
        <v>16</v>
      </c>
      <c r="C96" s="26">
        <v>75</v>
      </c>
      <c r="D96" s="26">
        <v>18.75</v>
      </c>
      <c r="E96" s="26">
        <v>6.25</v>
      </c>
    </row>
    <row r="97" spans="1:5" x14ac:dyDescent="0.2">
      <c r="A97" s="19" t="s">
        <v>755</v>
      </c>
      <c r="B97" s="20">
        <v>46</v>
      </c>
      <c r="C97" s="26">
        <v>63.043478</v>
      </c>
      <c r="D97" s="26">
        <v>36.956522</v>
      </c>
      <c r="E97" s="26">
        <v>0</v>
      </c>
    </row>
    <row r="98" spans="1:5" x14ac:dyDescent="0.2">
      <c r="A98" s="19" t="s">
        <v>783</v>
      </c>
      <c r="B98" s="20">
        <v>85</v>
      </c>
      <c r="C98" s="26">
        <v>74.117647000000005</v>
      </c>
      <c r="D98" s="26">
        <v>23.529412000000001</v>
      </c>
      <c r="E98" s="26">
        <v>2.3529409999999999</v>
      </c>
    </row>
    <row r="99" spans="1:5" x14ac:dyDescent="0.2">
      <c r="A99" s="18" t="s">
        <v>798</v>
      </c>
      <c r="B99" s="18"/>
      <c r="C99" s="18"/>
      <c r="D99" s="18"/>
      <c r="E99" s="18"/>
    </row>
    <row r="100" spans="1:5" x14ac:dyDescent="0.2">
      <c r="A100" s="19" t="s">
        <v>799</v>
      </c>
      <c r="B100" s="20">
        <v>1212</v>
      </c>
      <c r="C100" s="26">
        <v>84.488449000000003</v>
      </c>
      <c r="D100" s="26">
        <v>14.438943999999999</v>
      </c>
      <c r="E100" s="26">
        <v>1.0726070000000001</v>
      </c>
    </row>
    <row r="101" spans="1:5" x14ac:dyDescent="0.2">
      <c r="A101" s="19" t="s">
        <v>800</v>
      </c>
      <c r="B101" s="20">
        <v>24</v>
      </c>
      <c r="C101" s="26">
        <v>95.833332999999996</v>
      </c>
      <c r="D101" s="26">
        <v>4.1666670000000003</v>
      </c>
      <c r="E101" s="26">
        <v>0</v>
      </c>
    </row>
    <row r="102" spans="1:5" x14ac:dyDescent="0.2">
      <c r="A102" s="19" t="s">
        <v>801</v>
      </c>
      <c r="B102" s="20">
        <v>76</v>
      </c>
      <c r="C102" s="26">
        <v>84.210526000000002</v>
      </c>
      <c r="D102" s="26">
        <v>14.473684</v>
      </c>
      <c r="E102" s="26">
        <v>1.3157890000000001</v>
      </c>
    </row>
    <row r="103" spans="1:5" x14ac:dyDescent="0.2">
      <c r="A103" s="19" t="s">
        <v>802</v>
      </c>
      <c r="B103" s="20">
        <v>43</v>
      </c>
      <c r="C103" s="26">
        <v>86.046512000000007</v>
      </c>
      <c r="D103" s="26">
        <v>9.3023260000000008</v>
      </c>
      <c r="E103" s="26">
        <v>4.6511630000000004</v>
      </c>
    </row>
    <row r="104" spans="1:5" x14ac:dyDescent="0.2">
      <c r="A104" s="19" t="s">
        <v>803</v>
      </c>
      <c r="B104" s="20">
        <v>14</v>
      </c>
      <c r="C104" s="26">
        <v>78.571428999999995</v>
      </c>
      <c r="D104" s="26">
        <v>21.428571000000002</v>
      </c>
      <c r="E104" s="26">
        <v>0</v>
      </c>
    </row>
    <row r="105" spans="1:5" x14ac:dyDescent="0.2">
      <c r="A105" s="19" t="s">
        <v>804</v>
      </c>
      <c r="B105" s="20">
        <v>5</v>
      </c>
      <c r="C105" s="26">
        <v>80</v>
      </c>
      <c r="D105" s="26">
        <v>20</v>
      </c>
      <c r="E105" s="26">
        <v>0</v>
      </c>
    </row>
    <row r="106" spans="1:5" x14ac:dyDescent="0.2">
      <c r="A106" s="19" t="s">
        <v>783</v>
      </c>
      <c r="B106" s="20">
        <v>414</v>
      </c>
      <c r="C106" s="26">
        <v>76.570048</v>
      </c>
      <c r="D106" s="26">
        <v>19.806763</v>
      </c>
      <c r="E106" s="26">
        <v>3.6231879999999999</v>
      </c>
    </row>
    <row r="107" spans="1:5" x14ac:dyDescent="0.2">
      <c r="A107" s="18" t="s">
        <v>805</v>
      </c>
      <c r="B107" s="18"/>
      <c r="C107" s="18"/>
      <c r="D107" s="18"/>
      <c r="E107" s="18"/>
    </row>
    <row r="108" spans="1:5" x14ac:dyDescent="0.2">
      <c r="A108" s="19" t="s">
        <v>799</v>
      </c>
      <c r="B108" s="20">
        <v>13</v>
      </c>
      <c r="C108" s="26">
        <v>76.923077000000006</v>
      </c>
      <c r="D108" s="26">
        <v>23.076923000000001</v>
      </c>
      <c r="E108" s="26">
        <v>0</v>
      </c>
    </row>
    <row r="109" spans="1:5" x14ac:dyDescent="0.2">
      <c r="A109" s="19" t="s">
        <v>800</v>
      </c>
      <c r="B109" s="20">
        <v>89</v>
      </c>
      <c r="C109" s="26">
        <v>71.910111999999998</v>
      </c>
      <c r="D109" s="26">
        <v>26.966291999999999</v>
      </c>
      <c r="E109" s="26">
        <v>1.123596</v>
      </c>
    </row>
    <row r="110" spans="1:5" x14ac:dyDescent="0.2">
      <c r="A110" s="19" t="s">
        <v>801</v>
      </c>
      <c r="B110" s="20">
        <v>143</v>
      </c>
      <c r="C110" s="26">
        <v>81.118881000000002</v>
      </c>
      <c r="D110" s="26">
        <v>15.384615</v>
      </c>
      <c r="E110" s="26">
        <v>3.4965030000000001</v>
      </c>
    </row>
    <row r="111" spans="1:5" x14ac:dyDescent="0.2">
      <c r="A111" s="19" t="s">
        <v>802</v>
      </c>
      <c r="B111" s="20">
        <v>27</v>
      </c>
      <c r="C111" s="26">
        <v>81.481481000000002</v>
      </c>
      <c r="D111" s="26">
        <v>18.518519000000001</v>
      </c>
      <c r="E111" s="26">
        <v>0</v>
      </c>
    </row>
    <row r="112" spans="1:5" x14ac:dyDescent="0.2">
      <c r="A112" s="19" t="s">
        <v>803</v>
      </c>
      <c r="B112" s="20">
        <v>5</v>
      </c>
      <c r="C112" s="26">
        <v>80</v>
      </c>
      <c r="D112" s="26">
        <v>0</v>
      </c>
      <c r="E112" s="26">
        <v>20</v>
      </c>
    </row>
    <row r="113" spans="1:5" x14ac:dyDescent="0.2">
      <c r="A113" s="19" t="s">
        <v>804</v>
      </c>
      <c r="B113" s="20">
        <v>10</v>
      </c>
      <c r="C113" s="26">
        <v>60</v>
      </c>
      <c r="D113" s="26">
        <v>30</v>
      </c>
      <c r="E113" s="26">
        <v>10</v>
      </c>
    </row>
    <row r="114" spans="1:5" x14ac:dyDescent="0.2">
      <c r="A114" s="19" t="s">
        <v>783</v>
      </c>
      <c r="B114" s="20">
        <v>28</v>
      </c>
      <c r="C114" s="26">
        <v>53.571429000000002</v>
      </c>
      <c r="D114" s="26">
        <v>39.285713999999999</v>
      </c>
      <c r="E114" s="26">
        <v>7.1428570000000002</v>
      </c>
    </row>
    <row r="115" spans="1:5" x14ac:dyDescent="0.2">
      <c r="A115" s="18" t="s">
        <v>142</v>
      </c>
      <c r="B115" s="18"/>
      <c r="C115" s="18"/>
      <c r="D115" s="18"/>
      <c r="E115" s="18"/>
    </row>
    <row r="116" spans="1:5" x14ac:dyDescent="0.2">
      <c r="A116" s="19" t="s">
        <v>806</v>
      </c>
      <c r="B116" s="20">
        <v>90</v>
      </c>
      <c r="C116" s="26">
        <v>90</v>
      </c>
      <c r="D116" s="26">
        <v>8.8888890000000007</v>
      </c>
      <c r="E116" s="26">
        <v>1.111111</v>
      </c>
    </row>
    <row r="117" spans="1:5" x14ac:dyDescent="0.2">
      <c r="A117" s="19" t="s">
        <v>807</v>
      </c>
      <c r="B117" s="20">
        <v>307</v>
      </c>
      <c r="C117" s="26">
        <v>93.159609000000003</v>
      </c>
      <c r="D117" s="26">
        <v>6.5146579999999998</v>
      </c>
      <c r="E117" s="26">
        <v>0.32573299999999999</v>
      </c>
    </row>
    <row r="118" spans="1:5" x14ac:dyDescent="0.2">
      <c r="A118" s="19" t="s">
        <v>808</v>
      </c>
      <c r="B118" s="20">
        <v>392</v>
      </c>
      <c r="C118" s="26">
        <v>89.030612000000005</v>
      </c>
      <c r="D118" s="26">
        <v>9.6938779999999998</v>
      </c>
      <c r="E118" s="26">
        <v>1.2755099999999999</v>
      </c>
    </row>
    <row r="119" spans="1:5" x14ac:dyDescent="0.2">
      <c r="A119" s="19" t="s">
        <v>809</v>
      </c>
      <c r="B119" s="20">
        <v>379</v>
      </c>
      <c r="C119" s="26">
        <v>81.530343000000002</v>
      </c>
      <c r="D119" s="26">
        <v>15.039578000000001</v>
      </c>
      <c r="E119" s="26">
        <v>3.4300790000000001</v>
      </c>
    </row>
    <row r="120" spans="1:5" x14ac:dyDescent="0.2">
      <c r="A120" s="19" t="s">
        <v>810</v>
      </c>
      <c r="B120" s="20">
        <v>951</v>
      </c>
      <c r="C120" s="26">
        <v>74.027339999999995</v>
      </c>
      <c r="D120" s="26">
        <v>23.659306000000001</v>
      </c>
      <c r="E120" s="26">
        <v>2.3133539999999999</v>
      </c>
    </row>
    <row r="121" spans="1:5" x14ac:dyDescent="0.2">
      <c r="A121" s="19" t="s">
        <v>783</v>
      </c>
      <c r="B121" s="20">
        <v>69</v>
      </c>
      <c r="C121" s="26">
        <v>73.913043000000002</v>
      </c>
      <c r="D121" s="26">
        <v>24.637681000000001</v>
      </c>
      <c r="E121" s="26">
        <v>1.4492750000000001</v>
      </c>
    </row>
    <row r="122" spans="1:5" x14ac:dyDescent="0.2">
      <c r="A122" s="18" t="s">
        <v>143</v>
      </c>
      <c r="B122" s="18"/>
      <c r="C122" s="18"/>
      <c r="D122" s="18"/>
      <c r="E122" s="18"/>
    </row>
    <row r="123" spans="1:5" x14ac:dyDescent="0.2">
      <c r="A123" s="21" t="s">
        <v>811</v>
      </c>
      <c r="B123" s="21"/>
      <c r="C123" s="21"/>
      <c r="D123" s="21"/>
      <c r="E123" s="21"/>
    </row>
    <row r="124" spans="1:5" x14ac:dyDescent="0.2">
      <c r="A124" s="19" t="s">
        <v>812</v>
      </c>
      <c r="B124" s="20">
        <v>546</v>
      </c>
      <c r="C124" s="26">
        <v>90.293040000000005</v>
      </c>
      <c r="D124" s="26">
        <v>8.2417580000000008</v>
      </c>
      <c r="E124" s="26">
        <v>1.465201</v>
      </c>
    </row>
    <row r="125" spans="1:5" x14ac:dyDescent="0.2">
      <c r="A125" s="19" t="s">
        <v>813</v>
      </c>
      <c r="B125" s="20">
        <v>531</v>
      </c>
      <c r="C125" s="26">
        <v>88.135593</v>
      </c>
      <c r="D125" s="26">
        <v>10.546139</v>
      </c>
      <c r="E125" s="26">
        <v>1.3182670000000001</v>
      </c>
    </row>
    <row r="126" spans="1:5" x14ac:dyDescent="0.2">
      <c r="A126" s="19" t="s">
        <v>814</v>
      </c>
      <c r="B126" s="20">
        <v>205</v>
      </c>
      <c r="C126" s="26">
        <v>83.902439000000001</v>
      </c>
      <c r="D126" s="26">
        <v>14.146341</v>
      </c>
      <c r="E126" s="26">
        <v>1.95122</v>
      </c>
    </row>
    <row r="127" spans="1:5" x14ac:dyDescent="0.2">
      <c r="A127" s="19" t="s">
        <v>815</v>
      </c>
      <c r="B127" s="20">
        <v>762</v>
      </c>
      <c r="C127" s="26">
        <v>70.734908000000004</v>
      </c>
      <c r="D127" s="26">
        <v>26.902887</v>
      </c>
      <c r="E127" s="26">
        <v>2.3622049999999999</v>
      </c>
    </row>
    <row r="128" spans="1:5" x14ac:dyDescent="0.2">
      <c r="A128" s="19" t="s">
        <v>783</v>
      </c>
      <c r="B128" s="20">
        <v>144</v>
      </c>
      <c r="C128" s="26">
        <v>75</v>
      </c>
      <c r="D128" s="26">
        <v>20.833333</v>
      </c>
      <c r="E128" s="26">
        <v>4.1666670000000003</v>
      </c>
    </row>
    <row r="129" spans="1:5" x14ac:dyDescent="0.2">
      <c r="A129" s="18" t="s">
        <v>143</v>
      </c>
      <c r="B129" s="18"/>
      <c r="C129" s="18"/>
      <c r="D129" s="18"/>
      <c r="E129" s="18"/>
    </row>
    <row r="130" spans="1:5" x14ac:dyDescent="0.2">
      <c r="A130" s="21" t="s">
        <v>816</v>
      </c>
      <c r="B130" s="21"/>
      <c r="C130" s="21"/>
      <c r="D130" s="21"/>
      <c r="E130" s="21"/>
    </row>
    <row r="131" spans="1:5" x14ac:dyDescent="0.2">
      <c r="A131" s="19" t="s">
        <v>812</v>
      </c>
      <c r="B131" s="20">
        <v>285</v>
      </c>
      <c r="C131" s="26">
        <v>93.684211000000005</v>
      </c>
      <c r="D131" s="26">
        <v>5.6140350000000003</v>
      </c>
      <c r="E131" s="26">
        <v>0.70175399999999999</v>
      </c>
    </row>
    <row r="132" spans="1:5" x14ac:dyDescent="0.2">
      <c r="A132" s="19" t="s">
        <v>813</v>
      </c>
      <c r="B132" s="20">
        <v>217</v>
      </c>
      <c r="C132" s="26">
        <v>87.096773999999996</v>
      </c>
      <c r="D132" s="26">
        <v>11.520737</v>
      </c>
      <c r="E132" s="26">
        <v>1.3824879999999999</v>
      </c>
    </row>
    <row r="133" spans="1:5" x14ac:dyDescent="0.2">
      <c r="A133" s="19" t="s">
        <v>814</v>
      </c>
      <c r="B133" s="20">
        <v>142</v>
      </c>
      <c r="C133" s="26">
        <v>90.140844999999999</v>
      </c>
      <c r="D133" s="26">
        <v>9.1549300000000002</v>
      </c>
      <c r="E133" s="26">
        <v>0.70422499999999999</v>
      </c>
    </row>
    <row r="134" spans="1:5" x14ac:dyDescent="0.2">
      <c r="A134" s="19" t="s">
        <v>815</v>
      </c>
      <c r="B134" s="20">
        <v>1184</v>
      </c>
      <c r="C134" s="26">
        <v>76.604730000000004</v>
      </c>
      <c r="D134" s="26">
        <v>21.114865000000002</v>
      </c>
      <c r="E134" s="26">
        <v>2.280405</v>
      </c>
    </row>
    <row r="135" spans="1:5" x14ac:dyDescent="0.2">
      <c r="A135" s="19" t="s">
        <v>783</v>
      </c>
      <c r="B135" s="20">
        <v>360</v>
      </c>
      <c r="C135" s="26">
        <v>80.277777999999998</v>
      </c>
      <c r="D135" s="26">
        <v>16.944444000000001</v>
      </c>
      <c r="E135" s="26">
        <v>2.7777780000000001</v>
      </c>
    </row>
    <row r="136" spans="1:5" x14ac:dyDescent="0.2">
      <c r="A136" s="18" t="s">
        <v>143</v>
      </c>
      <c r="B136" s="18"/>
      <c r="C136" s="18"/>
      <c r="D136" s="18"/>
      <c r="E136" s="18"/>
    </row>
    <row r="137" spans="1:5" x14ac:dyDescent="0.2">
      <c r="A137" s="21" t="s">
        <v>817</v>
      </c>
      <c r="B137" s="21"/>
      <c r="C137" s="21"/>
      <c r="D137" s="21"/>
      <c r="E137" s="21"/>
    </row>
    <row r="138" spans="1:5" x14ac:dyDescent="0.2">
      <c r="A138" s="19" t="s">
        <v>812</v>
      </c>
      <c r="B138" s="20">
        <v>330</v>
      </c>
      <c r="C138" s="26">
        <v>90</v>
      </c>
      <c r="D138" s="26">
        <v>8.1818179999999998</v>
      </c>
      <c r="E138" s="26">
        <v>1.818182</v>
      </c>
    </row>
    <row r="139" spans="1:5" x14ac:dyDescent="0.2">
      <c r="A139" s="19" t="s">
        <v>813</v>
      </c>
      <c r="B139" s="20">
        <v>326</v>
      </c>
      <c r="C139" s="26">
        <v>91.717791000000005</v>
      </c>
      <c r="D139" s="26">
        <v>7.6687120000000002</v>
      </c>
      <c r="E139" s="26">
        <v>0.61349699999999996</v>
      </c>
    </row>
    <row r="140" spans="1:5" x14ac:dyDescent="0.2">
      <c r="A140" s="19" t="s">
        <v>814</v>
      </c>
      <c r="B140" s="20">
        <v>133</v>
      </c>
      <c r="C140" s="26">
        <v>89.473684000000006</v>
      </c>
      <c r="D140" s="26">
        <v>10.526316</v>
      </c>
      <c r="E140" s="26">
        <v>0</v>
      </c>
    </row>
    <row r="141" spans="1:5" x14ac:dyDescent="0.2">
      <c r="A141" s="19" t="s">
        <v>815</v>
      </c>
      <c r="B141" s="20">
        <v>1070</v>
      </c>
      <c r="C141" s="26">
        <v>75.327102999999994</v>
      </c>
      <c r="D141" s="26">
        <v>22.336449000000002</v>
      </c>
      <c r="E141" s="26">
        <v>2.336449</v>
      </c>
    </row>
    <row r="142" spans="1:5" x14ac:dyDescent="0.2">
      <c r="A142" s="19" t="s">
        <v>783</v>
      </c>
      <c r="B142" s="20">
        <v>329</v>
      </c>
      <c r="C142" s="26">
        <v>78.723404000000002</v>
      </c>
      <c r="D142" s="26">
        <v>18.237082000000001</v>
      </c>
      <c r="E142" s="26">
        <v>3.039514</v>
      </c>
    </row>
    <row r="143" spans="1:5" x14ac:dyDescent="0.2">
      <c r="A143" s="18" t="s">
        <v>143</v>
      </c>
      <c r="B143" s="18"/>
      <c r="C143" s="18"/>
      <c r="D143" s="18"/>
      <c r="E143" s="18"/>
    </row>
    <row r="144" spans="1:5" x14ac:dyDescent="0.2">
      <c r="A144" s="21" t="s">
        <v>818</v>
      </c>
      <c r="B144" s="21"/>
      <c r="C144" s="21"/>
      <c r="D144" s="21"/>
      <c r="E144" s="21"/>
    </row>
    <row r="145" spans="1:5" x14ac:dyDescent="0.2">
      <c r="A145" s="19" t="s">
        <v>812</v>
      </c>
      <c r="B145" s="20">
        <v>39</v>
      </c>
      <c r="C145" s="26">
        <v>87.179486999999995</v>
      </c>
      <c r="D145" s="26">
        <v>12.820513</v>
      </c>
      <c r="E145" s="26">
        <v>0</v>
      </c>
    </row>
    <row r="146" spans="1:5" x14ac:dyDescent="0.2">
      <c r="A146" s="19" t="s">
        <v>813</v>
      </c>
      <c r="B146" s="20">
        <v>75</v>
      </c>
      <c r="C146" s="26">
        <v>92</v>
      </c>
      <c r="D146" s="26">
        <v>6.6666670000000003</v>
      </c>
      <c r="E146" s="26">
        <v>1.3333330000000001</v>
      </c>
    </row>
    <row r="147" spans="1:5" x14ac:dyDescent="0.2">
      <c r="A147" s="19" t="s">
        <v>814</v>
      </c>
      <c r="B147" s="20">
        <v>117</v>
      </c>
      <c r="C147" s="26">
        <v>87.179486999999995</v>
      </c>
      <c r="D147" s="26">
        <v>10.256410000000001</v>
      </c>
      <c r="E147" s="26">
        <v>2.5641029999999998</v>
      </c>
    </row>
    <row r="148" spans="1:5" x14ac:dyDescent="0.2">
      <c r="A148" s="19" t="s">
        <v>815</v>
      </c>
      <c r="B148" s="20">
        <v>1288</v>
      </c>
      <c r="C148" s="26">
        <v>80.201863000000003</v>
      </c>
      <c r="D148" s="26">
        <v>18.245342000000001</v>
      </c>
      <c r="E148" s="26">
        <v>1.5527949999999999</v>
      </c>
    </row>
    <row r="149" spans="1:5" x14ac:dyDescent="0.2">
      <c r="A149" s="19" t="s">
        <v>783</v>
      </c>
      <c r="B149" s="20">
        <v>669</v>
      </c>
      <c r="C149" s="26">
        <v>81.016441999999998</v>
      </c>
      <c r="D149" s="26">
        <v>16.143498000000001</v>
      </c>
      <c r="E149" s="26">
        <v>2.8400599999999998</v>
      </c>
    </row>
    <row r="150" spans="1:5" x14ac:dyDescent="0.2">
      <c r="A150" s="18" t="s">
        <v>819</v>
      </c>
      <c r="B150" s="18"/>
      <c r="C150" s="18"/>
      <c r="D150" s="18"/>
      <c r="E150" s="18"/>
    </row>
    <row r="151" spans="1:5" x14ac:dyDescent="0.2">
      <c r="A151" s="19" t="s">
        <v>820</v>
      </c>
      <c r="B151" s="20">
        <v>541</v>
      </c>
      <c r="C151" s="26">
        <v>79.852125999999998</v>
      </c>
      <c r="D151" s="26">
        <v>17.560074</v>
      </c>
      <c r="E151" s="26">
        <v>2.5878000000000001</v>
      </c>
    </row>
    <row r="152" spans="1:5" x14ac:dyDescent="0.2">
      <c r="A152" s="19" t="s">
        <v>821</v>
      </c>
      <c r="B152" s="20">
        <v>877</v>
      </c>
      <c r="C152" s="26">
        <v>80.843785999999994</v>
      </c>
      <c r="D152" s="26">
        <v>16.989737999999999</v>
      </c>
      <c r="E152" s="26">
        <v>2.166477</v>
      </c>
    </row>
    <row r="153" spans="1:5" x14ac:dyDescent="0.2">
      <c r="A153" s="19" t="s">
        <v>822</v>
      </c>
      <c r="B153" s="20">
        <v>543</v>
      </c>
      <c r="C153" s="26">
        <v>83.057090000000002</v>
      </c>
      <c r="D153" s="26">
        <v>15.837937</v>
      </c>
      <c r="E153" s="26">
        <v>1.1049720000000001</v>
      </c>
    </row>
    <row r="154" spans="1:5" x14ac:dyDescent="0.2">
      <c r="A154" s="19" t="s">
        <v>823</v>
      </c>
      <c r="B154" s="20">
        <v>227</v>
      </c>
      <c r="C154" s="26">
        <v>82.819383000000002</v>
      </c>
      <c r="D154" s="26">
        <v>15.418502</v>
      </c>
      <c r="E154" s="26">
        <v>1.7621150000000001</v>
      </c>
    </row>
    <row r="155" spans="1:5" x14ac:dyDescent="0.2">
      <c r="A155" s="18" t="s">
        <v>824</v>
      </c>
      <c r="B155" s="18"/>
      <c r="C155" s="18"/>
      <c r="D155" s="18"/>
      <c r="E155" s="18"/>
    </row>
    <row r="156" spans="1:5" x14ac:dyDescent="0.2">
      <c r="A156" s="19" t="s">
        <v>825</v>
      </c>
      <c r="B156" s="20">
        <v>294</v>
      </c>
      <c r="C156" s="26">
        <v>79.591836999999998</v>
      </c>
      <c r="D156" s="26">
        <v>18.027211000000001</v>
      </c>
      <c r="E156" s="26">
        <v>2.3809520000000002</v>
      </c>
    </row>
    <row r="157" spans="1:5" x14ac:dyDescent="0.2">
      <c r="A157" s="19" t="s">
        <v>826</v>
      </c>
      <c r="B157" s="20">
        <v>664</v>
      </c>
      <c r="C157" s="26">
        <v>81.325300999999996</v>
      </c>
      <c r="D157" s="26">
        <v>15.963855000000001</v>
      </c>
      <c r="E157" s="26">
        <v>2.7108430000000001</v>
      </c>
    </row>
    <row r="158" spans="1:5" x14ac:dyDescent="0.2">
      <c r="A158" s="19" t="s">
        <v>827</v>
      </c>
      <c r="B158" s="20">
        <v>421</v>
      </c>
      <c r="C158" s="26">
        <v>78.859857000000005</v>
      </c>
      <c r="D158" s="26">
        <v>20.427553</v>
      </c>
      <c r="E158" s="26">
        <v>0.71258900000000003</v>
      </c>
    </row>
    <row r="159" spans="1:5" x14ac:dyDescent="0.2">
      <c r="A159" s="19" t="s">
        <v>828</v>
      </c>
      <c r="B159" s="20">
        <v>358</v>
      </c>
      <c r="C159" s="26">
        <v>82.960893999999996</v>
      </c>
      <c r="D159" s="26">
        <v>15.921787999999999</v>
      </c>
      <c r="E159" s="26">
        <v>1.117318</v>
      </c>
    </row>
    <row r="160" spans="1:5" x14ac:dyDescent="0.2">
      <c r="A160" s="19" t="s">
        <v>829</v>
      </c>
      <c r="B160" s="20">
        <v>217</v>
      </c>
      <c r="C160" s="26">
        <v>86.175115000000005</v>
      </c>
      <c r="D160" s="26">
        <v>12.903226</v>
      </c>
      <c r="E160" s="26">
        <v>0.92165900000000001</v>
      </c>
    </row>
    <row r="161" spans="1:5" x14ac:dyDescent="0.2">
      <c r="A161" s="22" t="s">
        <v>830</v>
      </c>
      <c r="B161" s="23">
        <v>234</v>
      </c>
      <c r="C161" s="27">
        <v>81.196580999999995</v>
      </c>
      <c r="D161" s="27">
        <v>14.957265</v>
      </c>
      <c r="E161" s="27">
        <v>3.8461539999999999</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43AE8-9163-4A13-9CAD-024F56EFD80A}">
  <dimension ref="A1:E16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HYPERLINK("#'目次'!B24","[18]")</f>
        <v>[18]</v>
      </c>
      <c r="B2" s="24" t="s">
        <v>352</v>
      </c>
    </row>
    <row r="3" spans="1:5" x14ac:dyDescent="0.2">
      <c r="A3" s="9" t="s">
        <v>126</v>
      </c>
      <c r="B3" s="12" t="s">
        <v>168</v>
      </c>
    </row>
    <row r="4" spans="1:5" x14ac:dyDescent="0.2">
      <c r="A4" s="9" t="s">
        <v>126</v>
      </c>
      <c r="B4" s="12" t="s">
        <v>169</v>
      </c>
    </row>
    <row r="5" spans="1:5" x14ac:dyDescent="0.2">
      <c r="A5" s="9" t="s">
        <v>126</v>
      </c>
      <c r="B5" s="12" t="s">
        <v>177</v>
      </c>
    </row>
    <row r="6" spans="1:5" x14ac:dyDescent="0.2">
      <c r="A6" s="9" t="s">
        <v>126</v>
      </c>
      <c r="B6" s="12" t="s">
        <v>178</v>
      </c>
    </row>
    <row r="7" spans="1:5" x14ac:dyDescent="0.2">
      <c r="A7" s="9" t="s">
        <v>126</v>
      </c>
      <c r="B7" s="12" t="s">
        <v>179</v>
      </c>
    </row>
    <row r="8" spans="1:5" s="15" customFormat="1" ht="25" x14ac:dyDescent="0.2">
      <c r="A8" s="13" t="s">
        <v>126</v>
      </c>
      <c r="B8" s="14" t="s">
        <v>752</v>
      </c>
      <c r="C8" s="14" t="s">
        <v>940</v>
      </c>
      <c r="D8" s="14" t="s">
        <v>941</v>
      </c>
      <c r="E8" s="14" t="s">
        <v>783</v>
      </c>
    </row>
    <row r="9" spans="1:5" x14ac:dyDescent="0.2">
      <c r="A9" s="16" t="s">
        <v>756</v>
      </c>
      <c r="B9" s="17">
        <v>2188</v>
      </c>
      <c r="C9" s="25">
        <v>17.047532</v>
      </c>
      <c r="D9" s="25">
        <v>80.850091000000006</v>
      </c>
      <c r="E9" s="25">
        <v>2.1023770000000002</v>
      </c>
    </row>
    <row r="10" spans="1:5" x14ac:dyDescent="0.2">
      <c r="A10" s="18" t="s">
        <v>757</v>
      </c>
      <c r="B10" s="18"/>
      <c r="C10" s="18"/>
      <c r="D10" s="18"/>
      <c r="E10" s="18"/>
    </row>
    <row r="11" spans="1:5" x14ac:dyDescent="0.2">
      <c r="A11" s="19" t="s">
        <v>758</v>
      </c>
      <c r="B11" s="20">
        <v>1092</v>
      </c>
      <c r="C11" s="26">
        <v>17.032966999999999</v>
      </c>
      <c r="D11" s="26">
        <v>80.128204999999994</v>
      </c>
      <c r="E11" s="26">
        <v>2.8388279999999999</v>
      </c>
    </row>
    <row r="12" spans="1:5" x14ac:dyDescent="0.2">
      <c r="A12" s="19" t="s">
        <v>759</v>
      </c>
      <c r="B12" s="20">
        <v>1095</v>
      </c>
      <c r="C12" s="26">
        <v>16.986301000000001</v>
      </c>
      <c r="D12" s="26">
        <v>81.643835999999993</v>
      </c>
      <c r="E12" s="26">
        <v>1.3698630000000001</v>
      </c>
    </row>
    <row r="13" spans="1:5" x14ac:dyDescent="0.2">
      <c r="A13" s="19" t="s">
        <v>755</v>
      </c>
      <c r="B13" s="20">
        <v>1</v>
      </c>
      <c r="C13" s="26">
        <v>100</v>
      </c>
      <c r="D13" s="26">
        <v>0</v>
      </c>
      <c r="E13" s="26">
        <v>0</v>
      </c>
    </row>
    <row r="14" spans="1:5" x14ac:dyDescent="0.2">
      <c r="A14" s="18" t="s">
        <v>760</v>
      </c>
      <c r="B14" s="18"/>
      <c r="C14" s="18"/>
      <c r="D14" s="18"/>
      <c r="E14" s="18"/>
    </row>
    <row r="15" spans="1:5" x14ac:dyDescent="0.2">
      <c r="A15" s="19" t="s">
        <v>761</v>
      </c>
      <c r="B15" s="20">
        <v>387</v>
      </c>
      <c r="C15" s="26">
        <v>11.369509000000001</v>
      </c>
      <c r="D15" s="26">
        <v>87.080102999999994</v>
      </c>
      <c r="E15" s="26">
        <v>1.5503880000000001</v>
      </c>
    </row>
    <row r="16" spans="1:5" x14ac:dyDescent="0.2">
      <c r="A16" s="19" t="s">
        <v>762</v>
      </c>
      <c r="B16" s="20">
        <v>432</v>
      </c>
      <c r="C16" s="26">
        <v>12.731481</v>
      </c>
      <c r="D16" s="26">
        <v>86.111110999999994</v>
      </c>
      <c r="E16" s="26">
        <v>1.1574070000000001</v>
      </c>
    </row>
    <row r="17" spans="1:5" x14ac:dyDescent="0.2">
      <c r="A17" s="19" t="s">
        <v>763</v>
      </c>
      <c r="B17" s="20">
        <v>449</v>
      </c>
      <c r="C17" s="26">
        <v>14.253898</v>
      </c>
      <c r="D17" s="26">
        <v>83.741647999999998</v>
      </c>
      <c r="E17" s="26">
        <v>2.004454</v>
      </c>
    </row>
    <row r="18" spans="1:5" x14ac:dyDescent="0.2">
      <c r="A18" s="19" t="s">
        <v>764</v>
      </c>
      <c r="B18" s="20">
        <v>427</v>
      </c>
      <c r="C18" s="26">
        <v>17.096018999999998</v>
      </c>
      <c r="D18" s="26">
        <v>79.859485000000006</v>
      </c>
      <c r="E18" s="26">
        <v>3.0444960000000001</v>
      </c>
    </row>
    <row r="19" spans="1:5" x14ac:dyDescent="0.2">
      <c r="A19" s="19" t="s">
        <v>765</v>
      </c>
      <c r="B19" s="20">
        <v>274</v>
      </c>
      <c r="C19" s="26">
        <v>22.627737</v>
      </c>
      <c r="D19" s="26">
        <v>75.182481999999993</v>
      </c>
      <c r="E19" s="26">
        <v>2.189781</v>
      </c>
    </row>
    <row r="20" spans="1:5" x14ac:dyDescent="0.2">
      <c r="A20" s="19" t="s">
        <v>766</v>
      </c>
      <c r="B20" s="20">
        <v>137</v>
      </c>
      <c r="C20" s="26">
        <v>25.547445</v>
      </c>
      <c r="D20" s="26">
        <v>71.532847000000004</v>
      </c>
      <c r="E20" s="26">
        <v>2.919708</v>
      </c>
    </row>
    <row r="21" spans="1:5" x14ac:dyDescent="0.2">
      <c r="A21" s="19" t="s">
        <v>767</v>
      </c>
      <c r="B21" s="20">
        <v>71</v>
      </c>
      <c r="C21" s="26">
        <v>47.887324</v>
      </c>
      <c r="D21" s="26">
        <v>47.887324</v>
      </c>
      <c r="E21" s="26">
        <v>4.225352</v>
      </c>
    </row>
    <row r="22" spans="1:5" x14ac:dyDescent="0.2">
      <c r="A22" s="19" t="s">
        <v>768</v>
      </c>
      <c r="B22" s="20">
        <v>11</v>
      </c>
      <c r="C22" s="26">
        <v>54.545454999999997</v>
      </c>
      <c r="D22" s="26">
        <v>45.454545000000003</v>
      </c>
      <c r="E22" s="26">
        <v>0</v>
      </c>
    </row>
    <row r="23" spans="1:5" x14ac:dyDescent="0.2">
      <c r="A23" s="19" t="s">
        <v>769</v>
      </c>
      <c r="B23" s="20">
        <v>881</v>
      </c>
      <c r="C23" s="26">
        <v>13.507377999999999</v>
      </c>
      <c r="D23" s="26">
        <v>84.903519000000003</v>
      </c>
      <c r="E23" s="26">
        <v>1.5891029999999999</v>
      </c>
    </row>
    <row r="24" spans="1:5" x14ac:dyDescent="0.2">
      <c r="A24" s="19" t="s">
        <v>770</v>
      </c>
      <c r="B24" s="20">
        <v>701</v>
      </c>
      <c r="C24" s="26">
        <v>19.258203000000002</v>
      </c>
      <c r="D24" s="26">
        <v>78.031384000000003</v>
      </c>
      <c r="E24" s="26">
        <v>2.7104140000000001</v>
      </c>
    </row>
    <row r="25" spans="1:5" x14ac:dyDescent="0.2">
      <c r="A25" s="19" t="s">
        <v>771</v>
      </c>
      <c r="B25" s="20">
        <v>1801</v>
      </c>
      <c r="C25" s="26">
        <v>18.267628999999999</v>
      </c>
      <c r="D25" s="26">
        <v>79.511382999999995</v>
      </c>
      <c r="E25" s="26">
        <v>2.2209880000000002</v>
      </c>
    </row>
    <row r="26" spans="1:5" x14ac:dyDescent="0.2">
      <c r="A26" s="19" t="s">
        <v>772</v>
      </c>
      <c r="B26" s="20">
        <v>920</v>
      </c>
      <c r="C26" s="26">
        <v>22.826087000000001</v>
      </c>
      <c r="D26" s="26">
        <v>74.347825999999998</v>
      </c>
      <c r="E26" s="26">
        <v>2.8260869999999998</v>
      </c>
    </row>
    <row r="27" spans="1:5" x14ac:dyDescent="0.2">
      <c r="A27" s="19" t="s">
        <v>773</v>
      </c>
      <c r="B27" s="20">
        <v>219</v>
      </c>
      <c r="C27" s="26">
        <v>34.246575</v>
      </c>
      <c r="D27" s="26">
        <v>62.557077999999997</v>
      </c>
      <c r="E27" s="26">
        <v>3.1963469999999998</v>
      </c>
    </row>
    <row r="28" spans="1:5" x14ac:dyDescent="0.2">
      <c r="A28" s="18" t="s">
        <v>774</v>
      </c>
      <c r="B28" s="17">
        <v>208</v>
      </c>
      <c r="C28" s="25">
        <v>12.5</v>
      </c>
      <c r="D28" s="25">
        <v>85.096153999999999</v>
      </c>
      <c r="E28" s="25">
        <v>2.4038460000000001</v>
      </c>
    </row>
    <row r="29" spans="1:5" x14ac:dyDescent="0.2">
      <c r="A29" s="19" t="s">
        <v>762</v>
      </c>
      <c r="B29" s="20">
        <v>220</v>
      </c>
      <c r="C29" s="26">
        <v>16.818182</v>
      </c>
      <c r="D29" s="26">
        <v>80.909091000000004</v>
      </c>
      <c r="E29" s="26">
        <v>2.2727270000000002</v>
      </c>
    </row>
    <row r="30" spans="1:5" x14ac:dyDescent="0.2">
      <c r="A30" s="19" t="s">
        <v>763</v>
      </c>
      <c r="B30" s="20">
        <v>226</v>
      </c>
      <c r="C30" s="26">
        <v>13.716813999999999</v>
      </c>
      <c r="D30" s="26">
        <v>82.743363000000002</v>
      </c>
      <c r="E30" s="26">
        <v>3.5398230000000002</v>
      </c>
    </row>
    <row r="31" spans="1:5" x14ac:dyDescent="0.2">
      <c r="A31" s="19" t="s">
        <v>764</v>
      </c>
      <c r="B31" s="20">
        <v>211</v>
      </c>
      <c r="C31" s="26">
        <v>18.009478999999999</v>
      </c>
      <c r="D31" s="26">
        <v>78.672985999999995</v>
      </c>
      <c r="E31" s="26">
        <v>3.317536</v>
      </c>
    </row>
    <row r="32" spans="1:5" x14ac:dyDescent="0.2">
      <c r="A32" s="19" t="s">
        <v>765</v>
      </c>
      <c r="B32" s="20">
        <v>134</v>
      </c>
      <c r="C32" s="26">
        <v>20.895522</v>
      </c>
      <c r="D32" s="26">
        <v>76.865672000000004</v>
      </c>
      <c r="E32" s="26">
        <v>2.2388059999999999</v>
      </c>
    </row>
    <row r="33" spans="1:5" x14ac:dyDescent="0.2">
      <c r="A33" s="19" t="s">
        <v>766</v>
      </c>
      <c r="B33" s="20">
        <v>65</v>
      </c>
      <c r="C33" s="26">
        <v>24.615385</v>
      </c>
      <c r="D33" s="26">
        <v>73.846153999999999</v>
      </c>
      <c r="E33" s="26">
        <v>1.538462</v>
      </c>
    </row>
    <row r="34" spans="1:5" x14ac:dyDescent="0.2">
      <c r="A34" s="19" t="s">
        <v>767</v>
      </c>
      <c r="B34" s="20">
        <v>25</v>
      </c>
      <c r="C34" s="26">
        <v>28</v>
      </c>
      <c r="D34" s="26">
        <v>64</v>
      </c>
      <c r="E34" s="26">
        <v>8</v>
      </c>
    </row>
    <row r="35" spans="1:5" x14ac:dyDescent="0.2">
      <c r="A35" s="19" t="s">
        <v>768</v>
      </c>
      <c r="B35" s="20">
        <v>3</v>
      </c>
      <c r="C35" s="26">
        <v>100</v>
      </c>
      <c r="D35" s="26">
        <v>0</v>
      </c>
      <c r="E35" s="26">
        <v>0</v>
      </c>
    </row>
    <row r="36" spans="1:5" x14ac:dyDescent="0.2">
      <c r="A36" s="19" t="s">
        <v>769</v>
      </c>
      <c r="B36" s="20">
        <v>446</v>
      </c>
      <c r="C36" s="26">
        <v>15.246637</v>
      </c>
      <c r="D36" s="26">
        <v>81.838565000000003</v>
      </c>
      <c r="E36" s="26">
        <v>2.9147980000000002</v>
      </c>
    </row>
    <row r="37" spans="1:5" x14ac:dyDescent="0.2">
      <c r="A37" s="19" t="s">
        <v>770</v>
      </c>
      <c r="B37" s="20">
        <v>345</v>
      </c>
      <c r="C37" s="26">
        <v>19.130434999999999</v>
      </c>
      <c r="D37" s="26">
        <v>77.971013999999997</v>
      </c>
      <c r="E37" s="26">
        <v>2.8985509999999999</v>
      </c>
    </row>
    <row r="38" spans="1:5" x14ac:dyDescent="0.2">
      <c r="A38" s="19" t="s">
        <v>771</v>
      </c>
      <c r="B38" s="20">
        <v>884</v>
      </c>
      <c r="C38" s="26">
        <v>18.099547999999999</v>
      </c>
      <c r="D38" s="26">
        <v>78.959276000000003</v>
      </c>
      <c r="E38" s="26">
        <v>2.941176</v>
      </c>
    </row>
    <row r="39" spans="1:5" x14ac:dyDescent="0.2">
      <c r="A39" s="19" t="s">
        <v>772</v>
      </c>
      <c r="B39" s="20">
        <v>438</v>
      </c>
      <c r="C39" s="26">
        <v>21.004566000000001</v>
      </c>
      <c r="D39" s="26">
        <v>76.027396999999993</v>
      </c>
      <c r="E39" s="26">
        <v>2.9680369999999998</v>
      </c>
    </row>
    <row r="40" spans="1:5" x14ac:dyDescent="0.2">
      <c r="A40" s="19" t="s">
        <v>773</v>
      </c>
      <c r="B40" s="20">
        <v>93</v>
      </c>
      <c r="C40" s="26">
        <v>27.956989</v>
      </c>
      <c r="D40" s="26">
        <v>68.817204000000004</v>
      </c>
      <c r="E40" s="26">
        <v>3.225806</v>
      </c>
    </row>
    <row r="41" spans="1:5" x14ac:dyDescent="0.2">
      <c r="A41" s="18" t="s">
        <v>775</v>
      </c>
      <c r="B41" s="17">
        <v>178</v>
      </c>
      <c r="C41" s="25">
        <v>9.5505619999999993</v>
      </c>
      <c r="D41" s="25">
        <v>89.887640000000005</v>
      </c>
      <c r="E41" s="25">
        <v>0.56179800000000002</v>
      </c>
    </row>
    <row r="42" spans="1:5" x14ac:dyDescent="0.2">
      <c r="A42" s="19" t="s">
        <v>762</v>
      </c>
      <c r="B42" s="20">
        <v>212</v>
      </c>
      <c r="C42" s="26">
        <v>8.4905659999999994</v>
      </c>
      <c r="D42" s="26">
        <v>91.509433999999999</v>
      </c>
      <c r="E42" s="26">
        <v>0</v>
      </c>
    </row>
    <row r="43" spans="1:5" x14ac:dyDescent="0.2">
      <c r="A43" s="19" t="s">
        <v>763</v>
      </c>
      <c r="B43" s="20">
        <v>223</v>
      </c>
      <c r="C43" s="26">
        <v>14.798206</v>
      </c>
      <c r="D43" s="26">
        <v>84.753362999999993</v>
      </c>
      <c r="E43" s="26">
        <v>0.44843</v>
      </c>
    </row>
    <row r="44" spans="1:5" x14ac:dyDescent="0.2">
      <c r="A44" s="19" t="s">
        <v>764</v>
      </c>
      <c r="B44" s="20">
        <v>216</v>
      </c>
      <c r="C44" s="26">
        <v>16.203703999999998</v>
      </c>
      <c r="D44" s="26">
        <v>81.018518999999998</v>
      </c>
      <c r="E44" s="26">
        <v>2.7777780000000001</v>
      </c>
    </row>
    <row r="45" spans="1:5" x14ac:dyDescent="0.2">
      <c r="A45" s="19" t="s">
        <v>765</v>
      </c>
      <c r="B45" s="20">
        <v>140</v>
      </c>
      <c r="C45" s="26">
        <v>24.285713999999999</v>
      </c>
      <c r="D45" s="26">
        <v>73.571428999999995</v>
      </c>
      <c r="E45" s="26">
        <v>2.1428569999999998</v>
      </c>
    </row>
    <row r="46" spans="1:5" x14ac:dyDescent="0.2">
      <c r="A46" s="19" t="s">
        <v>766</v>
      </c>
      <c r="B46" s="20">
        <v>72</v>
      </c>
      <c r="C46" s="26">
        <v>26.388888999999999</v>
      </c>
      <c r="D46" s="26">
        <v>69.444444000000004</v>
      </c>
      <c r="E46" s="26">
        <v>4.1666670000000003</v>
      </c>
    </row>
    <row r="47" spans="1:5" x14ac:dyDescent="0.2">
      <c r="A47" s="19" t="s">
        <v>767</v>
      </c>
      <c r="B47" s="20">
        <v>46</v>
      </c>
      <c r="C47" s="26">
        <v>58.695652000000003</v>
      </c>
      <c r="D47" s="26">
        <v>39.130434999999999</v>
      </c>
      <c r="E47" s="26">
        <v>2.1739130000000002</v>
      </c>
    </row>
    <row r="48" spans="1:5" x14ac:dyDescent="0.2">
      <c r="A48" s="19" t="s">
        <v>768</v>
      </c>
      <c r="B48" s="20">
        <v>8</v>
      </c>
      <c r="C48" s="26">
        <v>37.5</v>
      </c>
      <c r="D48" s="26">
        <v>62.5</v>
      </c>
      <c r="E48" s="26">
        <v>0</v>
      </c>
    </row>
    <row r="49" spans="1:5" x14ac:dyDescent="0.2">
      <c r="A49" s="19" t="s">
        <v>769</v>
      </c>
      <c r="B49" s="20">
        <v>435</v>
      </c>
      <c r="C49" s="26">
        <v>11.724138</v>
      </c>
      <c r="D49" s="26">
        <v>88.045976999999993</v>
      </c>
      <c r="E49" s="26">
        <v>0.22988500000000001</v>
      </c>
    </row>
    <row r="50" spans="1:5" x14ac:dyDescent="0.2">
      <c r="A50" s="19" t="s">
        <v>770</v>
      </c>
      <c r="B50" s="20">
        <v>356</v>
      </c>
      <c r="C50" s="26">
        <v>19.382021999999999</v>
      </c>
      <c r="D50" s="26">
        <v>78.089888000000002</v>
      </c>
      <c r="E50" s="26">
        <v>2.5280900000000002</v>
      </c>
    </row>
    <row r="51" spans="1:5" x14ac:dyDescent="0.2">
      <c r="A51" s="19" t="s">
        <v>771</v>
      </c>
      <c r="B51" s="20">
        <v>917</v>
      </c>
      <c r="C51" s="26">
        <v>18.429662</v>
      </c>
      <c r="D51" s="26">
        <v>80.043621000000002</v>
      </c>
      <c r="E51" s="26">
        <v>1.526718</v>
      </c>
    </row>
    <row r="52" spans="1:5" x14ac:dyDescent="0.2">
      <c r="A52" s="19" t="s">
        <v>772</v>
      </c>
      <c r="B52" s="20">
        <v>482</v>
      </c>
      <c r="C52" s="26">
        <v>24.481328000000001</v>
      </c>
      <c r="D52" s="26">
        <v>72.821577000000005</v>
      </c>
      <c r="E52" s="26">
        <v>2.697095</v>
      </c>
    </row>
    <row r="53" spans="1:5" x14ac:dyDescent="0.2">
      <c r="A53" s="19" t="s">
        <v>773</v>
      </c>
      <c r="B53" s="20">
        <v>126</v>
      </c>
      <c r="C53" s="26">
        <v>38.888888999999999</v>
      </c>
      <c r="D53" s="26">
        <v>57.936508000000003</v>
      </c>
      <c r="E53" s="26">
        <v>3.1746029999999998</v>
      </c>
    </row>
    <row r="54" spans="1:5" x14ac:dyDescent="0.2">
      <c r="A54" s="18" t="s">
        <v>776</v>
      </c>
      <c r="B54" s="18"/>
      <c r="C54" s="18"/>
      <c r="D54" s="18"/>
      <c r="E54" s="18"/>
    </row>
    <row r="55" spans="1:5" x14ac:dyDescent="0.2">
      <c r="A55" s="19" t="s">
        <v>130</v>
      </c>
      <c r="B55" s="20">
        <v>151</v>
      </c>
      <c r="C55" s="26">
        <v>13.245032999999999</v>
      </c>
      <c r="D55" s="26">
        <v>79.470198999999994</v>
      </c>
      <c r="E55" s="26">
        <v>7.2847679999999997</v>
      </c>
    </row>
    <row r="56" spans="1:5" x14ac:dyDescent="0.2">
      <c r="A56" s="19" t="s">
        <v>131</v>
      </c>
      <c r="B56" s="20">
        <v>1446</v>
      </c>
      <c r="C56" s="26">
        <v>14.453665000000001</v>
      </c>
      <c r="D56" s="26">
        <v>83.817426999999995</v>
      </c>
      <c r="E56" s="26">
        <v>1.728907</v>
      </c>
    </row>
    <row r="57" spans="1:5" x14ac:dyDescent="0.2">
      <c r="A57" s="19" t="s">
        <v>392</v>
      </c>
      <c r="B57" s="20">
        <v>150</v>
      </c>
      <c r="C57" s="26">
        <v>18</v>
      </c>
      <c r="D57" s="26">
        <v>80.666667000000004</v>
      </c>
      <c r="E57" s="26">
        <v>1.3333330000000001</v>
      </c>
    </row>
    <row r="58" spans="1:5" x14ac:dyDescent="0.2">
      <c r="A58" s="19" t="s">
        <v>132</v>
      </c>
      <c r="B58" s="20">
        <v>372</v>
      </c>
      <c r="C58" s="26">
        <v>27.688172000000002</v>
      </c>
      <c r="D58" s="26">
        <v>70.698925000000003</v>
      </c>
      <c r="E58" s="26">
        <v>1.612903</v>
      </c>
    </row>
    <row r="59" spans="1:5" x14ac:dyDescent="0.2">
      <c r="A59" s="19" t="s">
        <v>777</v>
      </c>
      <c r="B59" s="20">
        <v>69</v>
      </c>
      <c r="C59" s="26">
        <v>20.289854999999999</v>
      </c>
      <c r="D59" s="26">
        <v>76.811593999999999</v>
      </c>
      <c r="E59" s="26">
        <v>2.8985509999999999</v>
      </c>
    </row>
    <row r="60" spans="1:5" x14ac:dyDescent="0.2">
      <c r="A60" s="18" t="s">
        <v>133</v>
      </c>
      <c r="B60" s="17">
        <v>92</v>
      </c>
      <c r="C60" s="25">
        <v>15.217390999999999</v>
      </c>
      <c r="D60" s="25">
        <v>75</v>
      </c>
      <c r="E60" s="25">
        <v>9.7826090000000008</v>
      </c>
    </row>
    <row r="61" spans="1:5" x14ac:dyDescent="0.2">
      <c r="A61" s="19" t="s">
        <v>134</v>
      </c>
      <c r="B61" s="20">
        <v>813</v>
      </c>
      <c r="C61" s="26">
        <v>16.236162</v>
      </c>
      <c r="D61" s="26">
        <v>81.426813999999993</v>
      </c>
      <c r="E61" s="26">
        <v>2.3370229999999999</v>
      </c>
    </row>
    <row r="62" spans="1:5" x14ac:dyDescent="0.2">
      <c r="A62" s="19" t="s">
        <v>393</v>
      </c>
      <c r="B62" s="20">
        <v>65</v>
      </c>
      <c r="C62" s="26">
        <v>18.461538000000001</v>
      </c>
      <c r="D62" s="26">
        <v>81.538461999999996</v>
      </c>
      <c r="E62" s="26">
        <v>0</v>
      </c>
    </row>
    <row r="63" spans="1:5" x14ac:dyDescent="0.2">
      <c r="A63" s="19" t="s">
        <v>135</v>
      </c>
      <c r="B63" s="20">
        <v>83</v>
      </c>
      <c r="C63" s="26">
        <v>25.301205</v>
      </c>
      <c r="D63" s="26">
        <v>71.084337000000005</v>
      </c>
      <c r="E63" s="26">
        <v>3.6144579999999999</v>
      </c>
    </row>
    <row r="64" spans="1:5" x14ac:dyDescent="0.2">
      <c r="A64" s="19" t="s">
        <v>778</v>
      </c>
      <c r="B64" s="20">
        <v>39</v>
      </c>
      <c r="C64" s="26">
        <v>17.948718</v>
      </c>
      <c r="D64" s="26">
        <v>82.051282</v>
      </c>
      <c r="E64" s="26">
        <v>0</v>
      </c>
    </row>
    <row r="65" spans="1:5" x14ac:dyDescent="0.2">
      <c r="A65" s="18" t="s">
        <v>136</v>
      </c>
      <c r="B65" s="17">
        <v>59</v>
      </c>
      <c r="C65" s="25">
        <v>10.169492</v>
      </c>
      <c r="D65" s="25">
        <v>86.440678000000005</v>
      </c>
      <c r="E65" s="25">
        <v>3.389831</v>
      </c>
    </row>
    <row r="66" spans="1:5" x14ac:dyDescent="0.2">
      <c r="A66" s="19" t="s">
        <v>134</v>
      </c>
      <c r="B66" s="20">
        <v>632</v>
      </c>
      <c r="C66" s="26">
        <v>12.025316</v>
      </c>
      <c r="D66" s="26">
        <v>87.025316000000004</v>
      </c>
      <c r="E66" s="26">
        <v>0.94936699999999996</v>
      </c>
    </row>
    <row r="67" spans="1:5" x14ac:dyDescent="0.2">
      <c r="A67" s="19" t="s">
        <v>393</v>
      </c>
      <c r="B67" s="20">
        <v>85</v>
      </c>
      <c r="C67" s="26">
        <v>17.647058999999999</v>
      </c>
      <c r="D67" s="26">
        <v>80</v>
      </c>
      <c r="E67" s="26">
        <v>2.3529409999999999</v>
      </c>
    </row>
    <row r="68" spans="1:5" x14ac:dyDescent="0.2">
      <c r="A68" s="19" t="s">
        <v>135</v>
      </c>
      <c r="B68" s="20">
        <v>289</v>
      </c>
      <c r="C68" s="26">
        <v>28.373702000000002</v>
      </c>
      <c r="D68" s="26">
        <v>70.588234999999997</v>
      </c>
      <c r="E68" s="26">
        <v>1.038062</v>
      </c>
    </row>
    <row r="69" spans="1:5" x14ac:dyDescent="0.2">
      <c r="A69" s="19" t="s">
        <v>778</v>
      </c>
      <c r="B69" s="20">
        <v>30</v>
      </c>
      <c r="C69" s="26">
        <v>23.333333</v>
      </c>
      <c r="D69" s="26">
        <v>70</v>
      </c>
      <c r="E69" s="26">
        <v>6.6666670000000003</v>
      </c>
    </row>
    <row r="70" spans="1:5" x14ac:dyDescent="0.2">
      <c r="A70" s="18" t="s">
        <v>779</v>
      </c>
      <c r="B70" s="18"/>
      <c r="C70" s="18"/>
      <c r="D70" s="18"/>
      <c r="E70" s="18"/>
    </row>
    <row r="71" spans="1:5" x14ac:dyDescent="0.2">
      <c r="A71" s="19" t="s">
        <v>780</v>
      </c>
      <c r="B71" s="20">
        <v>366</v>
      </c>
      <c r="C71" s="26">
        <v>19.125682999999999</v>
      </c>
      <c r="D71" s="26">
        <v>77.322404000000006</v>
      </c>
      <c r="E71" s="26">
        <v>3.5519129999999999</v>
      </c>
    </row>
    <row r="72" spans="1:5" x14ac:dyDescent="0.2">
      <c r="A72" s="19" t="s">
        <v>781</v>
      </c>
      <c r="B72" s="20">
        <v>1212</v>
      </c>
      <c r="C72" s="26">
        <v>14.356436</v>
      </c>
      <c r="D72" s="26">
        <v>83.910891000000007</v>
      </c>
      <c r="E72" s="26">
        <v>1.7326729999999999</v>
      </c>
    </row>
    <row r="73" spans="1:5" x14ac:dyDescent="0.2">
      <c r="A73" s="19" t="s">
        <v>137</v>
      </c>
      <c r="B73" s="20">
        <v>112</v>
      </c>
      <c r="C73" s="26">
        <v>11.607143000000001</v>
      </c>
      <c r="D73" s="26">
        <v>85.714286000000001</v>
      </c>
      <c r="E73" s="26">
        <v>2.6785709999999998</v>
      </c>
    </row>
    <row r="74" spans="1:5" x14ac:dyDescent="0.2">
      <c r="A74" s="19" t="s">
        <v>138</v>
      </c>
      <c r="B74" s="20">
        <v>673</v>
      </c>
      <c r="C74" s="26">
        <v>20.653789</v>
      </c>
      <c r="D74" s="26">
        <v>78.454680999999994</v>
      </c>
      <c r="E74" s="26">
        <v>0.89153000000000004</v>
      </c>
    </row>
    <row r="75" spans="1:5" x14ac:dyDescent="0.2">
      <c r="A75" s="19" t="s">
        <v>782</v>
      </c>
      <c r="B75" s="20">
        <v>75</v>
      </c>
      <c r="C75" s="26">
        <v>25.333333</v>
      </c>
      <c r="D75" s="26">
        <v>72</v>
      </c>
      <c r="E75" s="26">
        <v>2.6666669999999999</v>
      </c>
    </row>
    <row r="76" spans="1:5" x14ac:dyDescent="0.2">
      <c r="A76" s="19" t="s">
        <v>783</v>
      </c>
      <c r="B76" s="20">
        <v>178</v>
      </c>
      <c r="C76" s="26">
        <v>16.292134999999998</v>
      </c>
      <c r="D76" s="26">
        <v>80.898876000000001</v>
      </c>
      <c r="E76" s="26">
        <v>2.808989</v>
      </c>
    </row>
    <row r="77" spans="1:5" x14ac:dyDescent="0.2">
      <c r="A77" s="19" t="s">
        <v>1441</v>
      </c>
      <c r="B77" s="20">
        <v>1644</v>
      </c>
      <c r="C77" s="26">
        <v>16.666667</v>
      </c>
      <c r="D77" s="26">
        <v>81.630170000000007</v>
      </c>
      <c r="E77" s="26">
        <v>1.703163</v>
      </c>
    </row>
    <row r="78" spans="1:5" x14ac:dyDescent="0.2">
      <c r="A78" s="18" t="s">
        <v>784</v>
      </c>
      <c r="B78" s="18"/>
      <c r="C78" s="18"/>
      <c r="D78" s="18"/>
      <c r="E78" s="18"/>
    </row>
    <row r="79" spans="1:5" x14ac:dyDescent="0.2">
      <c r="A79" s="21" t="s">
        <v>785</v>
      </c>
      <c r="B79" s="34">
        <v>366</v>
      </c>
      <c r="C79" s="30">
        <v>19.125682999999999</v>
      </c>
      <c r="D79" s="30">
        <v>77.322404000000006</v>
      </c>
      <c r="E79" s="30">
        <v>3.5519129999999999</v>
      </c>
    </row>
    <row r="80" spans="1:5" x14ac:dyDescent="0.2">
      <c r="A80" s="21" t="s">
        <v>786</v>
      </c>
      <c r="B80" s="34">
        <v>954</v>
      </c>
      <c r="C80" s="30">
        <v>14.570231</v>
      </c>
      <c r="D80" s="30">
        <v>83.542976999999993</v>
      </c>
      <c r="E80" s="30">
        <v>1.886792</v>
      </c>
    </row>
    <row r="81" spans="1:5" x14ac:dyDescent="0.2">
      <c r="A81" s="19" t="s">
        <v>787</v>
      </c>
      <c r="B81" s="20">
        <v>345</v>
      </c>
      <c r="C81" s="26">
        <v>20.869565000000001</v>
      </c>
      <c r="D81" s="26">
        <v>77.681158999999994</v>
      </c>
      <c r="E81" s="26">
        <v>1.4492750000000001</v>
      </c>
    </row>
    <row r="82" spans="1:5" x14ac:dyDescent="0.2">
      <c r="A82" s="19" t="s">
        <v>788</v>
      </c>
      <c r="B82" s="20">
        <v>141</v>
      </c>
      <c r="C82" s="26">
        <v>18.439716000000001</v>
      </c>
      <c r="D82" s="26">
        <v>80.851063999999994</v>
      </c>
      <c r="E82" s="26">
        <v>0.70921999999999996</v>
      </c>
    </row>
    <row r="83" spans="1:5" x14ac:dyDescent="0.2">
      <c r="A83" s="19" t="s">
        <v>789</v>
      </c>
      <c r="B83" s="20">
        <v>56</v>
      </c>
      <c r="C83" s="26">
        <v>21.428571000000002</v>
      </c>
      <c r="D83" s="26">
        <v>76.785713999999999</v>
      </c>
      <c r="E83" s="26">
        <v>1.785714</v>
      </c>
    </row>
    <row r="84" spans="1:5" x14ac:dyDescent="0.2">
      <c r="A84" s="19" t="s">
        <v>790</v>
      </c>
      <c r="B84" s="20">
        <v>48</v>
      </c>
      <c r="C84" s="26">
        <v>10.416667</v>
      </c>
      <c r="D84" s="26">
        <v>89.583332999999996</v>
      </c>
      <c r="E84" s="26">
        <v>0</v>
      </c>
    </row>
    <row r="85" spans="1:5" x14ac:dyDescent="0.2">
      <c r="A85" s="19" t="s">
        <v>791</v>
      </c>
      <c r="B85" s="20">
        <v>20</v>
      </c>
      <c r="C85" s="26">
        <v>10</v>
      </c>
      <c r="D85" s="26">
        <v>90</v>
      </c>
      <c r="E85" s="26">
        <v>0</v>
      </c>
    </row>
    <row r="86" spans="1:5" x14ac:dyDescent="0.2">
      <c r="A86" s="19" t="s">
        <v>792</v>
      </c>
      <c r="B86" s="20">
        <v>4</v>
      </c>
      <c r="C86" s="26">
        <v>25</v>
      </c>
      <c r="D86" s="26">
        <v>75</v>
      </c>
      <c r="E86" s="26">
        <v>0</v>
      </c>
    </row>
    <row r="87" spans="1:5" x14ac:dyDescent="0.2">
      <c r="A87" s="19" t="s">
        <v>793</v>
      </c>
      <c r="B87" s="20">
        <v>2</v>
      </c>
      <c r="C87" s="26">
        <v>0</v>
      </c>
      <c r="D87" s="26">
        <v>100</v>
      </c>
      <c r="E87" s="26">
        <v>0</v>
      </c>
    </row>
    <row r="88" spans="1:5" x14ac:dyDescent="0.2">
      <c r="A88" s="19" t="s">
        <v>794</v>
      </c>
      <c r="B88" s="20">
        <v>2</v>
      </c>
      <c r="C88" s="26">
        <v>50</v>
      </c>
      <c r="D88" s="26">
        <v>50</v>
      </c>
      <c r="E88" s="26">
        <v>0</v>
      </c>
    </row>
    <row r="89" spans="1:5" x14ac:dyDescent="0.2">
      <c r="A89" s="19" t="s">
        <v>783</v>
      </c>
      <c r="B89" s="20">
        <v>250</v>
      </c>
      <c r="C89" s="26">
        <v>18</v>
      </c>
      <c r="D89" s="26">
        <v>78.8</v>
      </c>
      <c r="E89" s="26">
        <v>3.2</v>
      </c>
    </row>
    <row r="90" spans="1:5" x14ac:dyDescent="0.2">
      <c r="A90" s="18" t="s">
        <v>795</v>
      </c>
      <c r="B90" s="18"/>
      <c r="C90" s="18"/>
      <c r="D90" s="18"/>
      <c r="E90" s="18"/>
    </row>
    <row r="91" spans="1:5" x14ac:dyDescent="0.2">
      <c r="A91" s="19" t="s">
        <v>796</v>
      </c>
      <c r="B91" s="20">
        <v>1712</v>
      </c>
      <c r="C91" s="26">
        <v>16.471962999999999</v>
      </c>
      <c r="D91" s="26">
        <v>81.658878999999999</v>
      </c>
      <c r="E91" s="26">
        <v>1.869159</v>
      </c>
    </row>
    <row r="92" spans="1:5" x14ac:dyDescent="0.2">
      <c r="A92" s="19" t="s">
        <v>139</v>
      </c>
      <c r="B92" s="20">
        <v>76</v>
      </c>
      <c r="C92" s="26">
        <v>14.473684</v>
      </c>
      <c r="D92" s="26">
        <v>85.526315999999994</v>
      </c>
      <c r="E92" s="26">
        <v>0</v>
      </c>
    </row>
    <row r="93" spans="1:5" x14ac:dyDescent="0.2">
      <c r="A93" s="19" t="s">
        <v>797</v>
      </c>
      <c r="B93" s="20">
        <v>59</v>
      </c>
      <c r="C93" s="26">
        <v>22.033898000000001</v>
      </c>
      <c r="D93" s="26">
        <v>72.881355999999997</v>
      </c>
      <c r="E93" s="26">
        <v>5.084746</v>
      </c>
    </row>
    <row r="94" spans="1:5" x14ac:dyDescent="0.2">
      <c r="A94" s="19" t="s">
        <v>140</v>
      </c>
      <c r="B94" s="20">
        <v>194</v>
      </c>
      <c r="C94" s="26">
        <v>15.979381</v>
      </c>
      <c r="D94" s="26">
        <v>80.927835000000002</v>
      </c>
      <c r="E94" s="26">
        <v>3.092784</v>
      </c>
    </row>
    <row r="95" spans="1:5" x14ac:dyDescent="0.2">
      <c r="A95" s="19" t="s">
        <v>141</v>
      </c>
      <c r="B95" s="20">
        <v>16</v>
      </c>
      <c r="C95" s="26">
        <v>18.75</v>
      </c>
      <c r="D95" s="26">
        <v>75</v>
      </c>
      <c r="E95" s="26">
        <v>6.25</v>
      </c>
    </row>
    <row r="96" spans="1:5" x14ac:dyDescent="0.2">
      <c r="A96" s="19" t="s">
        <v>755</v>
      </c>
      <c r="B96" s="20">
        <v>46</v>
      </c>
      <c r="C96" s="26">
        <v>34.782609000000001</v>
      </c>
      <c r="D96" s="26">
        <v>63.043478</v>
      </c>
      <c r="E96" s="26">
        <v>2.1739130000000002</v>
      </c>
    </row>
    <row r="97" spans="1:5" x14ac:dyDescent="0.2">
      <c r="A97" s="19" t="s">
        <v>783</v>
      </c>
      <c r="B97" s="20">
        <v>85</v>
      </c>
      <c r="C97" s="26">
        <v>20</v>
      </c>
      <c r="D97" s="26">
        <v>76.470588000000006</v>
      </c>
      <c r="E97" s="26">
        <v>3.5294120000000002</v>
      </c>
    </row>
    <row r="98" spans="1:5" x14ac:dyDescent="0.2">
      <c r="A98" s="18" t="s">
        <v>798</v>
      </c>
      <c r="B98" s="18"/>
      <c r="C98" s="18"/>
      <c r="D98" s="18"/>
      <c r="E98" s="18"/>
    </row>
    <row r="99" spans="1:5" x14ac:dyDescent="0.2">
      <c r="A99" s="19" t="s">
        <v>799</v>
      </c>
      <c r="B99" s="20">
        <v>1212</v>
      </c>
      <c r="C99" s="26">
        <v>15.181518000000001</v>
      </c>
      <c r="D99" s="26">
        <v>83.745874999999998</v>
      </c>
      <c r="E99" s="26">
        <v>1.0726070000000001</v>
      </c>
    </row>
    <row r="100" spans="1:5" x14ac:dyDescent="0.2">
      <c r="A100" s="19" t="s">
        <v>800</v>
      </c>
      <c r="B100" s="20">
        <v>24</v>
      </c>
      <c r="C100" s="26">
        <v>8.3333329999999997</v>
      </c>
      <c r="D100" s="26">
        <v>91.666667000000004</v>
      </c>
      <c r="E100" s="26">
        <v>0</v>
      </c>
    </row>
    <row r="101" spans="1:5" x14ac:dyDescent="0.2">
      <c r="A101" s="19" t="s">
        <v>801</v>
      </c>
      <c r="B101" s="20">
        <v>76</v>
      </c>
      <c r="C101" s="26">
        <v>13.157895</v>
      </c>
      <c r="D101" s="26">
        <v>85.526315999999994</v>
      </c>
      <c r="E101" s="26">
        <v>1.3157890000000001</v>
      </c>
    </row>
    <row r="102" spans="1:5" x14ac:dyDescent="0.2">
      <c r="A102" s="19" t="s">
        <v>802</v>
      </c>
      <c r="B102" s="20">
        <v>43</v>
      </c>
      <c r="C102" s="26">
        <v>20.930233000000001</v>
      </c>
      <c r="D102" s="26">
        <v>74.418604999999999</v>
      </c>
      <c r="E102" s="26">
        <v>4.6511630000000004</v>
      </c>
    </row>
    <row r="103" spans="1:5" x14ac:dyDescent="0.2">
      <c r="A103" s="19" t="s">
        <v>803</v>
      </c>
      <c r="B103" s="20">
        <v>14</v>
      </c>
      <c r="C103" s="26">
        <v>21.428571000000002</v>
      </c>
      <c r="D103" s="26">
        <v>78.571428999999995</v>
      </c>
      <c r="E103" s="26">
        <v>0</v>
      </c>
    </row>
    <row r="104" spans="1:5" x14ac:dyDescent="0.2">
      <c r="A104" s="19" t="s">
        <v>804</v>
      </c>
      <c r="B104" s="20">
        <v>5</v>
      </c>
      <c r="C104" s="26">
        <v>40</v>
      </c>
      <c r="D104" s="26">
        <v>60</v>
      </c>
      <c r="E104" s="26">
        <v>0</v>
      </c>
    </row>
    <row r="105" spans="1:5" x14ac:dyDescent="0.2">
      <c r="A105" s="19" t="s">
        <v>783</v>
      </c>
      <c r="B105" s="20">
        <v>414</v>
      </c>
      <c r="C105" s="26">
        <v>20.048309</v>
      </c>
      <c r="D105" s="26">
        <v>76.086956999999998</v>
      </c>
      <c r="E105" s="26">
        <v>3.8647339999999999</v>
      </c>
    </row>
    <row r="106" spans="1:5" x14ac:dyDescent="0.2">
      <c r="A106" s="18" t="s">
        <v>805</v>
      </c>
      <c r="B106" s="18"/>
      <c r="C106" s="18"/>
      <c r="D106" s="18"/>
      <c r="E106" s="18"/>
    </row>
    <row r="107" spans="1:5" x14ac:dyDescent="0.2">
      <c r="A107" s="19" t="s">
        <v>799</v>
      </c>
      <c r="B107" s="20">
        <v>13</v>
      </c>
      <c r="C107" s="26">
        <v>23.076923000000001</v>
      </c>
      <c r="D107" s="26">
        <v>76.923077000000006</v>
      </c>
      <c r="E107" s="26">
        <v>0</v>
      </c>
    </row>
    <row r="108" spans="1:5" x14ac:dyDescent="0.2">
      <c r="A108" s="19" t="s">
        <v>800</v>
      </c>
      <c r="B108" s="20">
        <v>89</v>
      </c>
      <c r="C108" s="26">
        <v>24.719100999999998</v>
      </c>
      <c r="D108" s="26">
        <v>74.157302999999999</v>
      </c>
      <c r="E108" s="26">
        <v>1.123596</v>
      </c>
    </row>
    <row r="109" spans="1:5" x14ac:dyDescent="0.2">
      <c r="A109" s="19" t="s">
        <v>801</v>
      </c>
      <c r="B109" s="20">
        <v>143</v>
      </c>
      <c r="C109" s="26">
        <v>14.685314999999999</v>
      </c>
      <c r="D109" s="26">
        <v>81.818181999999993</v>
      </c>
      <c r="E109" s="26">
        <v>3.4965030000000001</v>
      </c>
    </row>
    <row r="110" spans="1:5" x14ac:dyDescent="0.2">
      <c r="A110" s="19" t="s">
        <v>802</v>
      </c>
      <c r="B110" s="20">
        <v>27</v>
      </c>
      <c r="C110" s="26">
        <v>14.814814999999999</v>
      </c>
      <c r="D110" s="26">
        <v>85.185185000000004</v>
      </c>
      <c r="E110" s="26">
        <v>0</v>
      </c>
    </row>
    <row r="111" spans="1:5" x14ac:dyDescent="0.2">
      <c r="A111" s="19" t="s">
        <v>803</v>
      </c>
      <c r="B111" s="20">
        <v>5</v>
      </c>
      <c r="C111" s="26">
        <v>40</v>
      </c>
      <c r="D111" s="26">
        <v>40</v>
      </c>
      <c r="E111" s="26">
        <v>20</v>
      </c>
    </row>
    <row r="112" spans="1:5" x14ac:dyDescent="0.2">
      <c r="A112" s="19" t="s">
        <v>804</v>
      </c>
      <c r="B112" s="20">
        <v>10</v>
      </c>
      <c r="C112" s="26">
        <v>30</v>
      </c>
      <c r="D112" s="26">
        <v>60</v>
      </c>
      <c r="E112" s="26">
        <v>10</v>
      </c>
    </row>
    <row r="113" spans="1:5" x14ac:dyDescent="0.2">
      <c r="A113" s="19" t="s">
        <v>783</v>
      </c>
      <c r="B113" s="20">
        <v>28</v>
      </c>
      <c r="C113" s="26">
        <v>28.571428999999998</v>
      </c>
      <c r="D113" s="26">
        <v>60.714286000000001</v>
      </c>
      <c r="E113" s="26">
        <v>10.714286</v>
      </c>
    </row>
    <row r="114" spans="1:5" x14ac:dyDescent="0.2">
      <c r="A114" s="18" t="s">
        <v>142</v>
      </c>
      <c r="B114" s="18"/>
      <c r="C114" s="18"/>
      <c r="D114" s="18"/>
      <c r="E114" s="18"/>
    </row>
    <row r="115" spans="1:5" x14ac:dyDescent="0.2">
      <c r="A115" s="19" t="s">
        <v>806</v>
      </c>
      <c r="B115" s="20">
        <v>90</v>
      </c>
      <c r="C115" s="26">
        <v>17.777778000000001</v>
      </c>
      <c r="D115" s="26">
        <v>81.111110999999994</v>
      </c>
      <c r="E115" s="26">
        <v>1.111111</v>
      </c>
    </row>
    <row r="116" spans="1:5" x14ac:dyDescent="0.2">
      <c r="A116" s="19" t="s">
        <v>807</v>
      </c>
      <c r="B116" s="20">
        <v>307</v>
      </c>
      <c r="C116" s="26">
        <v>13.355048999999999</v>
      </c>
      <c r="D116" s="26">
        <v>85.993485000000007</v>
      </c>
      <c r="E116" s="26">
        <v>0.65146599999999999</v>
      </c>
    </row>
    <row r="117" spans="1:5" x14ac:dyDescent="0.2">
      <c r="A117" s="19" t="s">
        <v>808</v>
      </c>
      <c r="B117" s="20">
        <v>392</v>
      </c>
      <c r="C117" s="26">
        <v>11.734693999999999</v>
      </c>
      <c r="D117" s="26">
        <v>86.989795999999998</v>
      </c>
      <c r="E117" s="26">
        <v>1.2755099999999999</v>
      </c>
    </row>
    <row r="118" spans="1:5" x14ac:dyDescent="0.2">
      <c r="A118" s="19" t="s">
        <v>809</v>
      </c>
      <c r="B118" s="20">
        <v>379</v>
      </c>
      <c r="C118" s="26">
        <v>15.303430000000001</v>
      </c>
      <c r="D118" s="26">
        <v>81.002639000000002</v>
      </c>
      <c r="E118" s="26">
        <v>3.6939310000000001</v>
      </c>
    </row>
    <row r="119" spans="1:5" x14ac:dyDescent="0.2">
      <c r="A119" s="19" t="s">
        <v>810</v>
      </c>
      <c r="B119" s="20">
        <v>951</v>
      </c>
      <c r="C119" s="26">
        <v>20.925342000000001</v>
      </c>
      <c r="D119" s="26">
        <v>76.761303999999996</v>
      </c>
      <c r="E119" s="26">
        <v>2.3133539999999999</v>
      </c>
    </row>
    <row r="120" spans="1:5" x14ac:dyDescent="0.2">
      <c r="A120" s="19" t="s">
        <v>783</v>
      </c>
      <c r="B120" s="20">
        <v>69</v>
      </c>
      <c r="C120" s="26">
        <v>18.840579999999999</v>
      </c>
      <c r="D120" s="26">
        <v>78.260869999999997</v>
      </c>
      <c r="E120" s="26">
        <v>2.8985509999999999</v>
      </c>
    </row>
    <row r="121" spans="1:5" x14ac:dyDescent="0.2">
      <c r="A121" s="18" t="s">
        <v>143</v>
      </c>
      <c r="B121" s="18"/>
      <c r="C121" s="18"/>
      <c r="D121" s="18"/>
      <c r="E121" s="18"/>
    </row>
    <row r="122" spans="1:5" x14ac:dyDescent="0.2">
      <c r="A122" s="21" t="s">
        <v>811</v>
      </c>
      <c r="B122" s="21"/>
      <c r="C122" s="21"/>
      <c r="D122" s="21"/>
      <c r="E122" s="21"/>
    </row>
    <row r="123" spans="1:5" x14ac:dyDescent="0.2">
      <c r="A123" s="19" t="s">
        <v>812</v>
      </c>
      <c r="B123" s="20">
        <v>546</v>
      </c>
      <c r="C123" s="26">
        <v>13.003663</v>
      </c>
      <c r="D123" s="26">
        <v>85.531136000000004</v>
      </c>
      <c r="E123" s="26">
        <v>1.465201</v>
      </c>
    </row>
    <row r="124" spans="1:5" x14ac:dyDescent="0.2">
      <c r="A124" s="19" t="s">
        <v>813</v>
      </c>
      <c r="B124" s="20">
        <v>531</v>
      </c>
      <c r="C124" s="26">
        <v>12.241054999999999</v>
      </c>
      <c r="D124" s="26">
        <v>86.252353999999997</v>
      </c>
      <c r="E124" s="26">
        <v>1.506591</v>
      </c>
    </row>
    <row r="125" spans="1:5" x14ac:dyDescent="0.2">
      <c r="A125" s="19" t="s">
        <v>814</v>
      </c>
      <c r="B125" s="20">
        <v>205</v>
      </c>
      <c r="C125" s="26">
        <v>17.560976</v>
      </c>
      <c r="D125" s="26">
        <v>80.487804999999994</v>
      </c>
      <c r="E125" s="26">
        <v>1.95122</v>
      </c>
    </row>
    <row r="126" spans="1:5" x14ac:dyDescent="0.2">
      <c r="A126" s="19" t="s">
        <v>815</v>
      </c>
      <c r="B126" s="20">
        <v>762</v>
      </c>
      <c r="C126" s="26">
        <v>22.965879000000001</v>
      </c>
      <c r="D126" s="26">
        <v>74.671915999999996</v>
      </c>
      <c r="E126" s="26">
        <v>2.3622049999999999</v>
      </c>
    </row>
    <row r="127" spans="1:5" x14ac:dyDescent="0.2">
      <c r="A127" s="19" t="s">
        <v>783</v>
      </c>
      <c r="B127" s="20">
        <v>144</v>
      </c>
      <c r="C127" s="26">
        <v>18.055555999999999</v>
      </c>
      <c r="D127" s="26">
        <v>76.388889000000006</v>
      </c>
      <c r="E127" s="26">
        <v>5.5555560000000002</v>
      </c>
    </row>
    <row r="128" spans="1:5" x14ac:dyDescent="0.2">
      <c r="A128" s="18" t="s">
        <v>143</v>
      </c>
      <c r="B128" s="18"/>
      <c r="C128" s="18"/>
      <c r="D128" s="18"/>
      <c r="E128" s="18"/>
    </row>
    <row r="129" spans="1:5" x14ac:dyDescent="0.2">
      <c r="A129" s="21" t="s">
        <v>816</v>
      </c>
      <c r="B129" s="21"/>
      <c r="C129" s="21"/>
      <c r="D129" s="21"/>
      <c r="E129" s="21"/>
    </row>
    <row r="130" spans="1:5" x14ac:dyDescent="0.2">
      <c r="A130" s="19" t="s">
        <v>812</v>
      </c>
      <c r="B130" s="20">
        <v>285</v>
      </c>
      <c r="C130" s="26">
        <v>12.280702</v>
      </c>
      <c r="D130" s="26">
        <v>87.017544000000001</v>
      </c>
      <c r="E130" s="26">
        <v>0.70175399999999999</v>
      </c>
    </row>
    <row r="131" spans="1:5" x14ac:dyDescent="0.2">
      <c r="A131" s="19" t="s">
        <v>813</v>
      </c>
      <c r="B131" s="20">
        <v>217</v>
      </c>
      <c r="C131" s="26">
        <v>11.059908</v>
      </c>
      <c r="D131" s="26">
        <v>87.557603999999998</v>
      </c>
      <c r="E131" s="26">
        <v>1.3824879999999999</v>
      </c>
    </row>
    <row r="132" spans="1:5" x14ac:dyDescent="0.2">
      <c r="A132" s="19" t="s">
        <v>814</v>
      </c>
      <c r="B132" s="20">
        <v>142</v>
      </c>
      <c r="C132" s="26">
        <v>16.197182999999999</v>
      </c>
      <c r="D132" s="26">
        <v>82.394366000000005</v>
      </c>
      <c r="E132" s="26">
        <v>1.4084509999999999</v>
      </c>
    </row>
    <row r="133" spans="1:5" x14ac:dyDescent="0.2">
      <c r="A133" s="19" t="s">
        <v>815</v>
      </c>
      <c r="B133" s="20">
        <v>1184</v>
      </c>
      <c r="C133" s="26">
        <v>19.172297</v>
      </c>
      <c r="D133" s="26">
        <v>78.547297</v>
      </c>
      <c r="E133" s="26">
        <v>2.280405</v>
      </c>
    </row>
    <row r="134" spans="1:5" x14ac:dyDescent="0.2">
      <c r="A134" s="19" t="s">
        <v>783</v>
      </c>
      <c r="B134" s="20">
        <v>360</v>
      </c>
      <c r="C134" s="26">
        <v>17.777778000000001</v>
      </c>
      <c r="D134" s="26">
        <v>78.888889000000006</v>
      </c>
      <c r="E134" s="26">
        <v>3.3333330000000001</v>
      </c>
    </row>
    <row r="135" spans="1:5" x14ac:dyDescent="0.2">
      <c r="A135" s="18" t="s">
        <v>143</v>
      </c>
      <c r="B135" s="18"/>
      <c r="C135" s="18"/>
      <c r="D135" s="18"/>
      <c r="E135" s="18"/>
    </row>
    <row r="136" spans="1:5" x14ac:dyDescent="0.2">
      <c r="A136" s="21" t="s">
        <v>817</v>
      </c>
      <c r="B136" s="21"/>
      <c r="C136" s="21"/>
      <c r="D136" s="21"/>
      <c r="E136" s="21"/>
    </row>
    <row r="137" spans="1:5" x14ac:dyDescent="0.2">
      <c r="A137" s="19" t="s">
        <v>812</v>
      </c>
      <c r="B137" s="20">
        <v>330</v>
      </c>
      <c r="C137" s="26">
        <v>12.727273</v>
      </c>
      <c r="D137" s="26">
        <v>85.757576</v>
      </c>
      <c r="E137" s="26">
        <v>1.5151520000000001</v>
      </c>
    </row>
    <row r="138" spans="1:5" x14ac:dyDescent="0.2">
      <c r="A138" s="19" t="s">
        <v>813</v>
      </c>
      <c r="B138" s="20">
        <v>326</v>
      </c>
      <c r="C138" s="26">
        <v>12.576687</v>
      </c>
      <c r="D138" s="26">
        <v>86.503067000000001</v>
      </c>
      <c r="E138" s="26">
        <v>0.92024499999999998</v>
      </c>
    </row>
    <row r="139" spans="1:5" x14ac:dyDescent="0.2">
      <c r="A139" s="19" t="s">
        <v>814</v>
      </c>
      <c r="B139" s="20">
        <v>133</v>
      </c>
      <c r="C139" s="26">
        <v>10.526316</v>
      </c>
      <c r="D139" s="26">
        <v>88.721805000000003</v>
      </c>
      <c r="E139" s="26">
        <v>0.75187999999999999</v>
      </c>
    </row>
    <row r="140" spans="1:5" x14ac:dyDescent="0.2">
      <c r="A140" s="19" t="s">
        <v>815</v>
      </c>
      <c r="B140" s="20">
        <v>1070</v>
      </c>
      <c r="C140" s="26">
        <v>20.186916</v>
      </c>
      <c r="D140" s="26">
        <v>77.570093</v>
      </c>
      <c r="E140" s="26">
        <v>2.242991</v>
      </c>
    </row>
    <row r="141" spans="1:5" x14ac:dyDescent="0.2">
      <c r="A141" s="19" t="s">
        <v>783</v>
      </c>
      <c r="B141" s="20">
        <v>329</v>
      </c>
      <c r="C141" s="26">
        <v>18.237082000000001</v>
      </c>
      <c r="D141" s="26">
        <v>77.811549999999997</v>
      </c>
      <c r="E141" s="26">
        <v>3.951368</v>
      </c>
    </row>
    <row r="142" spans="1:5" x14ac:dyDescent="0.2">
      <c r="A142" s="18" t="s">
        <v>143</v>
      </c>
      <c r="B142" s="18"/>
      <c r="C142" s="18"/>
      <c r="D142" s="18"/>
      <c r="E142" s="18"/>
    </row>
    <row r="143" spans="1:5" x14ac:dyDescent="0.2">
      <c r="A143" s="21" t="s">
        <v>818</v>
      </c>
      <c r="B143" s="21"/>
      <c r="C143" s="21"/>
      <c r="D143" s="21"/>
      <c r="E143" s="21"/>
    </row>
    <row r="144" spans="1:5" x14ac:dyDescent="0.2">
      <c r="A144" s="19" t="s">
        <v>812</v>
      </c>
      <c r="B144" s="20">
        <v>39</v>
      </c>
      <c r="C144" s="26">
        <v>25.641026</v>
      </c>
      <c r="D144" s="26">
        <v>74.358974000000003</v>
      </c>
      <c r="E144" s="26">
        <v>0</v>
      </c>
    </row>
    <row r="145" spans="1:5" x14ac:dyDescent="0.2">
      <c r="A145" s="19" t="s">
        <v>813</v>
      </c>
      <c r="B145" s="20">
        <v>75</v>
      </c>
      <c r="C145" s="26">
        <v>10.666667</v>
      </c>
      <c r="D145" s="26">
        <v>88</v>
      </c>
      <c r="E145" s="26">
        <v>1.3333330000000001</v>
      </c>
    </row>
    <row r="146" spans="1:5" x14ac:dyDescent="0.2">
      <c r="A146" s="19" t="s">
        <v>814</v>
      </c>
      <c r="B146" s="20">
        <v>117</v>
      </c>
      <c r="C146" s="26">
        <v>17.094017000000001</v>
      </c>
      <c r="D146" s="26">
        <v>80.341880000000003</v>
      </c>
      <c r="E146" s="26">
        <v>2.5641029999999998</v>
      </c>
    </row>
    <row r="147" spans="1:5" x14ac:dyDescent="0.2">
      <c r="A147" s="19" t="s">
        <v>815</v>
      </c>
      <c r="B147" s="20">
        <v>1288</v>
      </c>
      <c r="C147" s="26">
        <v>17.546583999999999</v>
      </c>
      <c r="D147" s="26">
        <v>80.667702000000006</v>
      </c>
      <c r="E147" s="26">
        <v>1.785714</v>
      </c>
    </row>
    <row r="148" spans="1:5" x14ac:dyDescent="0.2">
      <c r="A148" s="19" t="s">
        <v>783</v>
      </c>
      <c r="B148" s="20">
        <v>669</v>
      </c>
      <c r="C148" s="26">
        <v>16.292974999999998</v>
      </c>
      <c r="D148" s="26">
        <v>80.866966000000005</v>
      </c>
      <c r="E148" s="26">
        <v>2.8400599999999998</v>
      </c>
    </row>
    <row r="149" spans="1:5" x14ac:dyDescent="0.2">
      <c r="A149" s="18" t="s">
        <v>819</v>
      </c>
      <c r="B149" s="18"/>
      <c r="C149" s="18"/>
      <c r="D149" s="18"/>
      <c r="E149" s="18"/>
    </row>
    <row r="150" spans="1:5" x14ac:dyDescent="0.2">
      <c r="A150" s="19" t="s">
        <v>820</v>
      </c>
      <c r="B150" s="20">
        <v>541</v>
      </c>
      <c r="C150" s="26">
        <v>15.711645000000001</v>
      </c>
      <c r="D150" s="26">
        <v>81.885396999999998</v>
      </c>
      <c r="E150" s="26">
        <v>2.4029569999999998</v>
      </c>
    </row>
    <row r="151" spans="1:5" x14ac:dyDescent="0.2">
      <c r="A151" s="19" t="s">
        <v>821</v>
      </c>
      <c r="B151" s="20">
        <v>877</v>
      </c>
      <c r="C151" s="26">
        <v>17.787913</v>
      </c>
      <c r="D151" s="26">
        <v>79.931584999999998</v>
      </c>
      <c r="E151" s="26">
        <v>2.2805019999999998</v>
      </c>
    </row>
    <row r="152" spans="1:5" x14ac:dyDescent="0.2">
      <c r="A152" s="19" t="s">
        <v>822</v>
      </c>
      <c r="B152" s="20">
        <v>543</v>
      </c>
      <c r="C152" s="26">
        <v>17.311233999999999</v>
      </c>
      <c r="D152" s="26">
        <v>81.031307999999996</v>
      </c>
      <c r="E152" s="26">
        <v>1.657459</v>
      </c>
    </row>
    <row r="153" spans="1:5" x14ac:dyDescent="0.2">
      <c r="A153" s="19" t="s">
        <v>823</v>
      </c>
      <c r="B153" s="20">
        <v>227</v>
      </c>
      <c r="C153" s="26">
        <v>16.740088</v>
      </c>
      <c r="D153" s="26">
        <v>81.497797000000006</v>
      </c>
      <c r="E153" s="26">
        <v>1.7621150000000001</v>
      </c>
    </row>
    <row r="154" spans="1:5" x14ac:dyDescent="0.2">
      <c r="A154" s="18" t="s">
        <v>824</v>
      </c>
      <c r="B154" s="18"/>
      <c r="C154" s="18"/>
      <c r="D154" s="18"/>
      <c r="E154" s="18"/>
    </row>
    <row r="155" spans="1:5" x14ac:dyDescent="0.2">
      <c r="A155" s="19" t="s">
        <v>825</v>
      </c>
      <c r="B155" s="20">
        <v>294</v>
      </c>
      <c r="C155" s="26">
        <v>16.666667</v>
      </c>
      <c r="D155" s="26">
        <v>80.612245000000001</v>
      </c>
      <c r="E155" s="26">
        <v>2.721088</v>
      </c>
    </row>
    <row r="156" spans="1:5" x14ac:dyDescent="0.2">
      <c r="A156" s="19" t="s">
        <v>826</v>
      </c>
      <c r="B156" s="20">
        <v>664</v>
      </c>
      <c r="C156" s="26">
        <v>16.415662999999999</v>
      </c>
      <c r="D156" s="26">
        <v>80.873493999999994</v>
      </c>
      <c r="E156" s="26">
        <v>2.7108430000000001</v>
      </c>
    </row>
    <row r="157" spans="1:5" x14ac:dyDescent="0.2">
      <c r="A157" s="19" t="s">
        <v>827</v>
      </c>
      <c r="B157" s="20">
        <v>421</v>
      </c>
      <c r="C157" s="26">
        <v>18.289785999999999</v>
      </c>
      <c r="D157" s="26">
        <v>80.997624999999999</v>
      </c>
      <c r="E157" s="26">
        <v>0.71258900000000003</v>
      </c>
    </row>
    <row r="158" spans="1:5" x14ac:dyDescent="0.2">
      <c r="A158" s="19" t="s">
        <v>828</v>
      </c>
      <c r="B158" s="20">
        <v>358</v>
      </c>
      <c r="C158" s="26">
        <v>17.318435999999998</v>
      </c>
      <c r="D158" s="26">
        <v>81.564245999999997</v>
      </c>
      <c r="E158" s="26">
        <v>1.117318</v>
      </c>
    </row>
    <row r="159" spans="1:5" x14ac:dyDescent="0.2">
      <c r="A159" s="19" t="s">
        <v>829</v>
      </c>
      <c r="B159" s="20">
        <v>217</v>
      </c>
      <c r="C159" s="26">
        <v>20.276498</v>
      </c>
      <c r="D159" s="26">
        <v>78.801843000000005</v>
      </c>
      <c r="E159" s="26">
        <v>0.92165900000000001</v>
      </c>
    </row>
    <row r="160" spans="1:5" x14ac:dyDescent="0.2">
      <c r="A160" s="22" t="s">
        <v>830</v>
      </c>
      <c r="B160" s="23">
        <v>234</v>
      </c>
      <c r="C160" s="27">
        <v>13.675214</v>
      </c>
      <c r="D160" s="27">
        <v>81.623931999999996</v>
      </c>
      <c r="E160" s="27">
        <v>4.7008549999999998</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94193-94E1-427B-AE65-3B6E1820755E}">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HYPERLINK("#'目次'!B25","[19]")</f>
        <v>[19]</v>
      </c>
      <c r="B2" s="24" t="s">
        <v>352</v>
      </c>
    </row>
    <row r="3" spans="1:10" x14ac:dyDescent="0.2">
      <c r="A3" s="9" t="s">
        <v>126</v>
      </c>
      <c r="B3" s="12" t="s">
        <v>128</v>
      </c>
    </row>
    <row r="4" spans="1:10" x14ac:dyDescent="0.2">
      <c r="A4" s="9" t="s">
        <v>126</v>
      </c>
      <c r="B4" s="12" t="s">
        <v>180</v>
      </c>
    </row>
    <row r="5" spans="1:10" x14ac:dyDescent="0.2">
      <c r="A5" s="9" t="s">
        <v>126</v>
      </c>
      <c r="B5" s="12" t="s">
        <v>181</v>
      </c>
    </row>
    <row r="6" spans="1:10" s="15" customFormat="1" ht="62.5" x14ac:dyDescent="0.2">
      <c r="A6" s="13" t="s">
        <v>126</v>
      </c>
      <c r="B6" s="14" t="s">
        <v>752</v>
      </c>
      <c r="C6" s="14" t="s">
        <v>942</v>
      </c>
      <c r="D6" s="14" t="s">
        <v>943</v>
      </c>
      <c r="E6" s="14" t="s">
        <v>182</v>
      </c>
      <c r="F6" s="14" t="s">
        <v>944</v>
      </c>
      <c r="G6" s="14" t="s">
        <v>945</v>
      </c>
      <c r="H6" s="14" t="s">
        <v>783</v>
      </c>
      <c r="I6" s="14" t="s">
        <v>946</v>
      </c>
      <c r="J6" s="14" t="s">
        <v>947</v>
      </c>
    </row>
    <row r="7" spans="1:10" x14ac:dyDescent="0.2">
      <c r="A7" s="16" t="s">
        <v>756</v>
      </c>
      <c r="B7" s="17">
        <v>2188</v>
      </c>
      <c r="C7" s="25">
        <v>43.647165999999999</v>
      </c>
      <c r="D7" s="25">
        <v>6.718464</v>
      </c>
      <c r="E7" s="25">
        <v>13.848262999999999</v>
      </c>
      <c r="F7" s="25">
        <v>19.744059</v>
      </c>
      <c r="G7" s="25">
        <v>36.425960000000003</v>
      </c>
      <c r="H7" s="25">
        <v>2.193784</v>
      </c>
      <c r="I7" s="25">
        <v>61.380256000000003</v>
      </c>
      <c r="J7" s="25">
        <v>31.078610999999999</v>
      </c>
    </row>
    <row r="8" spans="1:10" x14ac:dyDescent="0.2">
      <c r="A8" s="18" t="s">
        <v>757</v>
      </c>
      <c r="B8" s="18"/>
      <c r="C8" s="18"/>
      <c r="D8" s="18"/>
      <c r="E8" s="18"/>
      <c r="F8" s="18"/>
      <c r="G8" s="18"/>
      <c r="H8" s="18"/>
      <c r="I8" s="18"/>
      <c r="J8" s="18"/>
    </row>
    <row r="9" spans="1:10" x14ac:dyDescent="0.2">
      <c r="A9" s="19" t="s">
        <v>758</v>
      </c>
      <c r="B9" s="20">
        <v>1092</v>
      </c>
      <c r="C9" s="26">
        <v>50.366300000000003</v>
      </c>
      <c r="D9" s="26">
        <v>6.7765570000000004</v>
      </c>
      <c r="E9" s="26">
        <v>16.208791000000002</v>
      </c>
      <c r="F9" s="26">
        <v>15.750916</v>
      </c>
      <c r="G9" s="26">
        <v>31.959707000000002</v>
      </c>
      <c r="H9" s="26">
        <v>2.4725269999999999</v>
      </c>
      <c r="I9" s="26">
        <v>65.567766000000006</v>
      </c>
      <c r="J9" s="26">
        <v>30.21978</v>
      </c>
    </row>
    <row r="10" spans="1:10" x14ac:dyDescent="0.2">
      <c r="A10" s="19" t="s">
        <v>759</v>
      </c>
      <c r="B10" s="20">
        <v>1095</v>
      </c>
      <c r="C10" s="26">
        <v>36.894976999999997</v>
      </c>
      <c r="D10" s="26">
        <v>6.6666670000000003</v>
      </c>
      <c r="E10" s="26">
        <v>11.506849000000001</v>
      </c>
      <c r="F10" s="26">
        <v>23.744292000000002</v>
      </c>
      <c r="G10" s="26">
        <v>40.913241999999997</v>
      </c>
      <c r="H10" s="26">
        <v>1.917808</v>
      </c>
      <c r="I10" s="26">
        <v>57.168950000000002</v>
      </c>
      <c r="J10" s="26">
        <v>31.963470000000001</v>
      </c>
    </row>
    <row r="11" spans="1:10" x14ac:dyDescent="0.2">
      <c r="A11" s="19" t="s">
        <v>755</v>
      </c>
      <c r="B11" s="20">
        <v>1</v>
      </c>
      <c r="C11" s="26">
        <v>100</v>
      </c>
      <c r="D11" s="26">
        <v>0</v>
      </c>
      <c r="E11" s="26">
        <v>0</v>
      </c>
      <c r="F11" s="26">
        <v>0</v>
      </c>
      <c r="G11" s="26">
        <v>0</v>
      </c>
      <c r="H11" s="26">
        <v>0</v>
      </c>
      <c r="I11" s="26">
        <v>100</v>
      </c>
      <c r="J11" s="26">
        <v>0</v>
      </c>
    </row>
    <row r="12" spans="1:10" x14ac:dyDescent="0.2">
      <c r="A12" s="18" t="s">
        <v>760</v>
      </c>
      <c r="B12" s="18"/>
      <c r="C12" s="18"/>
      <c r="D12" s="18"/>
      <c r="E12" s="18"/>
      <c r="F12" s="18"/>
      <c r="G12" s="18"/>
      <c r="H12" s="18"/>
      <c r="I12" s="18"/>
      <c r="J12" s="18"/>
    </row>
    <row r="13" spans="1:10" x14ac:dyDescent="0.2">
      <c r="A13" s="19" t="s">
        <v>761</v>
      </c>
      <c r="B13" s="20">
        <v>387</v>
      </c>
      <c r="C13" s="26">
        <v>76.744185999999999</v>
      </c>
      <c r="D13" s="26">
        <v>4.9095610000000001</v>
      </c>
      <c r="E13" s="26">
        <v>12.661498999999999</v>
      </c>
      <c r="F13" s="26">
        <v>16.279070000000001</v>
      </c>
      <c r="G13" s="26">
        <v>15.245478</v>
      </c>
      <c r="H13" s="26">
        <v>0</v>
      </c>
      <c r="I13" s="26">
        <v>84.754521999999994</v>
      </c>
      <c r="J13" s="26">
        <v>26.873384999999999</v>
      </c>
    </row>
    <row r="14" spans="1:10" x14ac:dyDescent="0.2">
      <c r="A14" s="19" t="s">
        <v>762</v>
      </c>
      <c r="B14" s="20">
        <v>432</v>
      </c>
      <c r="C14" s="26">
        <v>59.722222000000002</v>
      </c>
      <c r="D14" s="26">
        <v>7.1759259999999996</v>
      </c>
      <c r="E14" s="26">
        <v>13.425926</v>
      </c>
      <c r="F14" s="26">
        <v>21.296296000000002</v>
      </c>
      <c r="G14" s="26">
        <v>27.314814999999999</v>
      </c>
      <c r="H14" s="26">
        <v>0.46296300000000001</v>
      </c>
      <c r="I14" s="26">
        <v>72.222222000000002</v>
      </c>
      <c r="J14" s="26">
        <v>31.25</v>
      </c>
    </row>
    <row r="15" spans="1:10" x14ac:dyDescent="0.2">
      <c r="A15" s="19" t="s">
        <v>763</v>
      </c>
      <c r="B15" s="20">
        <v>449</v>
      </c>
      <c r="C15" s="26">
        <v>44.097996000000002</v>
      </c>
      <c r="D15" s="26">
        <v>9.7995549999999998</v>
      </c>
      <c r="E15" s="26">
        <v>16.035634999999999</v>
      </c>
      <c r="F15" s="26">
        <v>22.271715</v>
      </c>
      <c r="G15" s="26">
        <v>34.075724000000001</v>
      </c>
      <c r="H15" s="26">
        <v>2.4498890000000002</v>
      </c>
      <c r="I15" s="26">
        <v>63.474387999999998</v>
      </c>
      <c r="J15" s="26">
        <v>36.302894999999999</v>
      </c>
    </row>
    <row r="16" spans="1:10" x14ac:dyDescent="0.2">
      <c r="A16" s="19" t="s">
        <v>764</v>
      </c>
      <c r="B16" s="20">
        <v>427</v>
      </c>
      <c r="C16" s="26">
        <v>33.255268999999998</v>
      </c>
      <c r="D16" s="26">
        <v>6.5573769999999998</v>
      </c>
      <c r="E16" s="26">
        <v>17.798594999999999</v>
      </c>
      <c r="F16" s="26">
        <v>22.482436</v>
      </c>
      <c r="G16" s="26">
        <v>38.875878</v>
      </c>
      <c r="H16" s="26">
        <v>3.5128810000000001</v>
      </c>
      <c r="I16" s="26">
        <v>57.611241</v>
      </c>
      <c r="J16" s="26">
        <v>36.533957999999998</v>
      </c>
    </row>
    <row r="17" spans="1:10" x14ac:dyDescent="0.2">
      <c r="A17" s="19" t="s">
        <v>765</v>
      </c>
      <c r="B17" s="20">
        <v>274</v>
      </c>
      <c r="C17" s="26">
        <v>17.153285</v>
      </c>
      <c r="D17" s="26">
        <v>7.2992699999999999</v>
      </c>
      <c r="E17" s="26">
        <v>12.773723</v>
      </c>
      <c r="F17" s="26">
        <v>20.437956</v>
      </c>
      <c r="G17" s="26">
        <v>50</v>
      </c>
      <c r="H17" s="26">
        <v>4.0145989999999996</v>
      </c>
      <c r="I17" s="26">
        <v>45.985401000000003</v>
      </c>
      <c r="J17" s="26">
        <v>31.751825</v>
      </c>
    </row>
    <row r="18" spans="1:10" x14ac:dyDescent="0.2">
      <c r="A18" s="19" t="s">
        <v>766</v>
      </c>
      <c r="B18" s="20">
        <v>137</v>
      </c>
      <c r="C18" s="26">
        <v>7.2992699999999999</v>
      </c>
      <c r="D18" s="26">
        <v>2.919708</v>
      </c>
      <c r="E18" s="26">
        <v>7.2992699999999999</v>
      </c>
      <c r="F18" s="26">
        <v>13.868613</v>
      </c>
      <c r="G18" s="26">
        <v>71.532847000000004</v>
      </c>
      <c r="H18" s="26">
        <v>3.649635</v>
      </c>
      <c r="I18" s="26">
        <v>24.817518</v>
      </c>
      <c r="J18" s="26">
        <v>18.978102</v>
      </c>
    </row>
    <row r="19" spans="1:10" x14ac:dyDescent="0.2">
      <c r="A19" s="19" t="s">
        <v>767</v>
      </c>
      <c r="B19" s="20">
        <v>71</v>
      </c>
      <c r="C19" s="26">
        <v>4.225352</v>
      </c>
      <c r="D19" s="26">
        <v>1.4084509999999999</v>
      </c>
      <c r="E19" s="26">
        <v>4.225352</v>
      </c>
      <c r="F19" s="26">
        <v>7.0422539999999998</v>
      </c>
      <c r="G19" s="26">
        <v>80.281689999999998</v>
      </c>
      <c r="H19" s="26">
        <v>4.225352</v>
      </c>
      <c r="I19" s="26">
        <v>15.492958</v>
      </c>
      <c r="J19" s="26">
        <v>11.267606000000001</v>
      </c>
    </row>
    <row r="20" spans="1:10" x14ac:dyDescent="0.2">
      <c r="A20" s="19" t="s">
        <v>768</v>
      </c>
      <c r="B20" s="20">
        <v>11</v>
      </c>
      <c r="C20" s="26">
        <v>0</v>
      </c>
      <c r="D20" s="26">
        <v>0</v>
      </c>
      <c r="E20" s="26">
        <v>0</v>
      </c>
      <c r="F20" s="26">
        <v>9.0909089999999999</v>
      </c>
      <c r="G20" s="26">
        <v>81.818181999999993</v>
      </c>
      <c r="H20" s="26">
        <v>9.0909089999999999</v>
      </c>
      <c r="I20" s="26">
        <v>9.0909089999999999</v>
      </c>
      <c r="J20" s="26">
        <v>9.0909089999999999</v>
      </c>
    </row>
    <row r="21" spans="1:10" x14ac:dyDescent="0.2">
      <c r="A21" s="19" t="s">
        <v>769</v>
      </c>
      <c r="B21" s="20">
        <v>881</v>
      </c>
      <c r="C21" s="26">
        <v>51.759363999999998</v>
      </c>
      <c r="D21" s="26">
        <v>8.5130529999999993</v>
      </c>
      <c r="E21" s="26">
        <v>14.755959000000001</v>
      </c>
      <c r="F21" s="26">
        <v>21.793417000000002</v>
      </c>
      <c r="G21" s="26">
        <v>30.760498999999999</v>
      </c>
      <c r="H21" s="26">
        <v>1.4755959999999999</v>
      </c>
      <c r="I21" s="26">
        <v>67.763904999999994</v>
      </c>
      <c r="J21" s="26">
        <v>33.825198999999998</v>
      </c>
    </row>
    <row r="22" spans="1:10" x14ac:dyDescent="0.2">
      <c r="A22" s="19" t="s">
        <v>770</v>
      </c>
      <c r="B22" s="20">
        <v>701</v>
      </c>
      <c r="C22" s="26">
        <v>26.961483999999999</v>
      </c>
      <c r="D22" s="26">
        <v>6.8473610000000003</v>
      </c>
      <c r="E22" s="26">
        <v>15.834522</v>
      </c>
      <c r="F22" s="26">
        <v>21.683309999999999</v>
      </c>
      <c r="G22" s="26">
        <v>43.223965999999997</v>
      </c>
      <c r="H22" s="26">
        <v>3.708987</v>
      </c>
      <c r="I22" s="26">
        <v>53.067047000000002</v>
      </c>
      <c r="J22" s="26">
        <v>34.664765000000003</v>
      </c>
    </row>
    <row r="23" spans="1:10" x14ac:dyDescent="0.2">
      <c r="A23" s="19" t="s">
        <v>771</v>
      </c>
      <c r="B23" s="20">
        <v>1801</v>
      </c>
      <c r="C23" s="26">
        <v>36.535257999999999</v>
      </c>
      <c r="D23" s="26">
        <v>7.1071629999999999</v>
      </c>
      <c r="E23" s="26">
        <v>14.103275999999999</v>
      </c>
      <c r="F23" s="26">
        <v>20.488617000000001</v>
      </c>
      <c r="G23" s="26">
        <v>40.977235</v>
      </c>
      <c r="H23" s="26">
        <v>2.6651859999999998</v>
      </c>
      <c r="I23" s="26">
        <v>56.357579000000001</v>
      </c>
      <c r="J23" s="26">
        <v>31.982232</v>
      </c>
    </row>
    <row r="24" spans="1:10" x14ac:dyDescent="0.2">
      <c r="A24" s="19" t="s">
        <v>772</v>
      </c>
      <c r="B24" s="20">
        <v>920</v>
      </c>
      <c r="C24" s="26">
        <v>21.956522</v>
      </c>
      <c r="D24" s="26">
        <v>5.7608699999999997</v>
      </c>
      <c r="E24" s="26">
        <v>13.478261</v>
      </c>
      <c r="F24" s="26">
        <v>19.239129999999999</v>
      </c>
      <c r="G24" s="26">
        <v>50.760869999999997</v>
      </c>
      <c r="H24" s="26">
        <v>3.8043480000000001</v>
      </c>
      <c r="I24" s="26">
        <v>45.434783000000003</v>
      </c>
      <c r="J24" s="26">
        <v>30.217390999999999</v>
      </c>
    </row>
    <row r="25" spans="1:10" x14ac:dyDescent="0.2">
      <c r="A25" s="19" t="s">
        <v>773</v>
      </c>
      <c r="B25" s="20">
        <v>219</v>
      </c>
      <c r="C25" s="26">
        <v>5.9360730000000004</v>
      </c>
      <c r="D25" s="26">
        <v>2.2831049999999999</v>
      </c>
      <c r="E25" s="26">
        <v>5.9360730000000004</v>
      </c>
      <c r="F25" s="26">
        <v>11.415525000000001</v>
      </c>
      <c r="G25" s="26">
        <v>74.885845000000003</v>
      </c>
      <c r="H25" s="26">
        <v>4.1095889999999997</v>
      </c>
      <c r="I25" s="26">
        <v>21.004566000000001</v>
      </c>
      <c r="J25" s="26">
        <v>15.981735</v>
      </c>
    </row>
    <row r="26" spans="1:10" x14ac:dyDescent="0.2">
      <c r="A26" s="18" t="s">
        <v>774</v>
      </c>
      <c r="B26" s="17">
        <v>208</v>
      </c>
      <c r="C26" s="25">
        <v>83.173077000000006</v>
      </c>
      <c r="D26" s="25">
        <v>4.8076920000000003</v>
      </c>
      <c r="E26" s="25">
        <v>14.423076999999999</v>
      </c>
      <c r="F26" s="25">
        <v>13.461537999999999</v>
      </c>
      <c r="G26" s="25">
        <v>10.576923000000001</v>
      </c>
      <c r="H26" s="25">
        <v>0</v>
      </c>
      <c r="I26" s="25">
        <v>89.423077000000006</v>
      </c>
      <c r="J26" s="25">
        <v>26.442308000000001</v>
      </c>
    </row>
    <row r="27" spans="1:10" x14ac:dyDescent="0.2">
      <c r="A27" s="19" t="s">
        <v>762</v>
      </c>
      <c r="B27" s="20">
        <v>220</v>
      </c>
      <c r="C27" s="26">
        <v>61.818182</v>
      </c>
      <c r="D27" s="26">
        <v>5.9090910000000001</v>
      </c>
      <c r="E27" s="26">
        <v>16.818182</v>
      </c>
      <c r="F27" s="26">
        <v>15.454545</v>
      </c>
      <c r="G27" s="26">
        <v>24.545455</v>
      </c>
      <c r="H27" s="26">
        <v>0.45454499999999998</v>
      </c>
      <c r="I27" s="26">
        <v>75</v>
      </c>
      <c r="J27" s="26">
        <v>28.636364</v>
      </c>
    </row>
    <row r="28" spans="1:10" x14ac:dyDescent="0.2">
      <c r="A28" s="19" t="s">
        <v>763</v>
      </c>
      <c r="B28" s="20">
        <v>226</v>
      </c>
      <c r="C28" s="26">
        <v>49.557521999999999</v>
      </c>
      <c r="D28" s="26">
        <v>11.504424999999999</v>
      </c>
      <c r="E28" s="26">
        <v>19.026548999999999</v>
      </c>
      <c r="F28" s="26">
        <v>17.256637000000001</v>
      </c>
      <c r="G28" s="26">
        <v>33.628318999999998</v>
      </c>
      <c r="H28" s="26">
        <v>2.2123889999999999</v>
      </c>
      <c r="I28" s="26">
        <v>64.159291999999994</v>
      </c>
      <c r="J28" s="26">
        <v>36.283186000000001</v>
      </c>
    </row>
    <row r="29" spans="1:10" x14ac:dyDescent="0.2">
      <c r="A29" s="19" t="s">
        <v>764</v>
      </c>
      <c r="B29" s="20">
        <v>211</v>
      </c>
      <c r="C29" s="26">
        <v>40.28436</v>
      </c>
      <c r="D29" s="26">
        <v>4.7393359999999998</v>
      </c>
      <c r="E29" s="26">
        <v>20.853081</v>
      </c>
      <c r="F29" s="26">
        <v>18.483412000000001</v>
      </c>
      <c r="G29" s="26">
        <v>35.545023999999998</v>
      </c>
      <c r="H29" s="26">
        <v>3.7914690000000002</v>
      </c>
      <c r="I29" s="26">
        <v>60.663507000000003</v>
      </c>
      <c r="J29" s="26">
        <v>35.071089999999998</v>
      </c>
    </row>
    <row r="30" spans="1:10" x14ac:dyDescent="0.2">
      <c r="A30" s="19" t="s">
        <v>765</v>
      </c>
      <c r="B30" s="20">
        <v>134</v>
      </c>
      <c r="C30" s="26">
        <v>26.865672</v>
      </c>
      <c r="D30" s="26">
        <v>8.9552239999999994</v>
      </c>
      <c r="E30" s="26">
        <v>10.447761</v>
      </c>
      <c r="F30" s="26">
        <v>16.417909999999999</v>
      </c>
      <c r="G30" s="26">
        <v>44.029851000000001</v>
      </c>
      <c r="H30" s="26">
        <v>5.9701490000000002</v>
      </c>
      <c r="I30" s="26">
        <v>50</v>
      </c>
      <c r="J30" s="26">
        <v>27.611940000000001</v>
      </c>
    </row>
    <row r="31" spans="1:10" x14ac:dyDescent="0.2">
      <c r="A31" s="19" t="s">
        <v>766</v>
      </c>
      <c r="B31" s="20">
        <v>65</v>
      </c>
      <c r="C31" s="26">
        <v>9.2307690000000004</v>
      </c>
      <c r="D31" s="26">
        <v>3.0769229999999999</v>
      </c>
      <c r="E31" s="26">
        <v>9.2307690000000004</v>
      </c>
      <c r="F31" s="26">
        <v>13.846154</v>
      </c>
      <c r="G31" s="26">
        <v>67.692307999999997</v>
      </c>
      <c r="H31" s="26">
        <v>3.0769229999999999</v>
      </c>
      <c r="I31" s="26">
        <v>29.230768999999999</v>
      </c>
      <c r="J31" s="26">
        <v>23.076923000000001</v>
      </c>
    </row>
    <row r="32" spans="1:10" x14ac:dyDescent="0.2">
      <c r="A32" s="19" t="s">
        <v>767</v>
      </c>
      <c r="B32" s="20">
        <v>25</v>
      </c>
      <c r="C32" s="26">
        <v>8</v>
      </c>
      <c r="D32" s="26">
        <v>4</v>
      </c>
      <c r="E32" s="26">
        <v>12</v>
      </c>
      <c r="F32" s="26">
        <v>4</v>
      </c>
      <c r="G32" s="26">
        <v>68</v>
      </c>
      <c r="H32" s="26">
        <v>8</v>
      </c>
      <c r="I32" s="26">
        <v>24</v>
      </c>
      <c r="J32" s="26">
        <v>16</v>
      </c>
    </row>
    <row r="33" spans="1:10" x14ac:dyDescent="0.2">
      <c r="A33" s="19" t="s">
        <v>768</v>
      </c>
      <c r="B33" s="20">
        <v>3</v>
      </c>
      <c r="C33" s="26">
        <v>0</v>
      </c>
      <c r="D33" s="26">
        <v>0</v>
      </c>
      <c r="E33" s="26">
        <v>0</v>
      </c>
      <c r="F33" s="26">
        <v>0</v>
      </c>
      <c r="G33" s="26">
        <v>66.666667000000004</v>
      </c>
      <c r="H33" s="26">
        <v>33.333333000000003</v>
      </c>
      <c r="I33" s="26">
        <v>0</v>
      </c>
      <c r="J33" s="26">
        <v>0</v>
      </c>
    </row>
    <row r="34" spans="1:10" x14ac:dyDescent="0.2">
      <c r="A34" s="19" t="s">
        <v>769</v>
      </c>
      <c r="B34" s="20">
        <v>446</v>
      </c>
      <c r="C34" s="26">
        <v>55.605381000000001</v>
      </c>
      <c r="D34" s="26">
        <v>8.7443950000000008</v>
      </c>
      <c r="E34" s="26">
        <v>17.93722</v>
      </c>
      <c r="F34" s="26">
        <v>16.367712999999998</v>
      </c>
      <c r="G34" s="26">
        <v>29.147981999999999</v>
      </c>
      <c r="H34" s="26">
        <v>1.345291</v>
      </c>
      <c r="I34" s="26">
        <v>69.506726</v>
      </c>
      <c r="J34" s="26">
        <v>32.511211000000003</v>
      </c>
    </row>
    <row r="35" spans="1:10" x14ac:dyDescent="0.2">
      <c r="A35" s="19" t="s">
        <v>770</v>
      </c>
      <c r="B35" s="20">
        <v>345</v>
      </c>
      <c r="C35" s="26">
        <v>35.072463999999997</v>
      </c>
      <c r="D35" s="26">
        <v>6.3768120000000001</v>
      </c>
      <c r="E35" s="26">
        <v>16.811593999999999</v>
      </c>
      <c r="F35" s="26">
        <v>17.681159000000001</v>
      </c>
      <c r="G35" s="26">
        <v>38.840580000000003</v>
      </c>
      <c r="H35" s="26">
        <v>4.6376809999999997</v>
      </c>
      <c r="I35" s="26">
        <v>56.521738999999997</v>
      </c>
      <c r="J35" s="26">
        <v>32.173912999999999</v>
      </c>
    </row>
    <row r="36" spans="1:10" x14ac:dyDescent="0.2">
      <c r="A36" s="19" t="s">
        <v>771</v>
      </c>
      <c r="B36" s="20">
        <v>884</v>
      </c>
      <c r="C36" s="26">
        <v>42.647058999999999</v>
      </c>
      <c r="D36" s="26">
        <v>7.2398189999999998</v>
      </c>
      <c r="E36" s="26">
        <v>16.628958999999998</v>
      </c>
      <c r="F36" s="26">
        <v>16.289593</v>
      </c>
      <c r="G36" s="26">
        <v>36.990949999999998</v>
      </c>
      <c r="H36" s="26">
        <v>3.0542989999999999</v>
      </c>
      <c r="I36" s="26">
        <v>59.954751000000002</v>
      </c>
      <c r="J36" s="26">
        <v>31.108597</v>
      </c>
    </row>
    <row r="37" spans="1:10" x14ac:dyDescent="0.2">
      <c r="A37" s="19" t="s">
        <v>772</v>
      </c>
      <c r="B37" s="20">
        <v>438</v>
      </c>
      <c r="C37" s="26">
        <v>29.452055000000001</v>
      </c>
      <c r="D37" s="26">
        <v>5.7077629999999999</v>
      </c>
      <c r="E37" s="26">
        <v>15.296804</v>
      </c>
      <c r="F37" s="26">
        <v>16.210045999999998</v>
      </c>
      <c r="G37" s="26">
        <v>44.977169000000004</v>
      </c>
      <c r="H37" s="26">
        <v>4.7945209999999996</v>
      </c>
      <c r="I37" s="26">
        <v>50.228310999999998</v>
      </c>
      <c r="J37" s="26">
        <v>29.680364999999998</v>
      </c>
    </row>
    <row r="38" spans="1:10" x14ac:dyDescent="0.2">
      <c r="A38" s="19" t="s">
        <v>773</v>
      </c>
      <c r="B38" s="20">
        <v>93</v>
      </c>
      <c r="C38" s="26">
        <v>8.6021509999999992</v>
      </c>
      <c r="D38" s="26">
        <v>3.225806</v>
      </c>
      <c r="E38" s="26">
        <v>9.6774190000000004</v>
      </c>
      <c r="F38" s="26">
        <v>10.752687999999999</v>
      </c>
      <c r="G38" s="26">
        <v>67.741934999999998</v>
      </c>
      <c r="H38" s="26">
        <v>5.3763439999999996</v>
      </c>
      <c r="I38" s="26">
        <v>26.881720000000001</v>
      </c>
      <c r="J38" s="26">
        <v>20.430108000000001</v>
      </c>
    </row>
    <row r="39" spans="1:10" x14ac:dyDescent="0.2">
      <c r="A39" s="18" t="s">
        <v>775</v>
      </c>
      <c r="B39" s="17">
        <v>178</v>
      </c>
      <c r="C39" s="25">
        <v>69.101123999999999</v>
      </c>
      <c r="D39" s="25">
        <v>5.0561800000000003</v>
      </c>
      <c r="E39" s="25">
        <v>10.674156999999999</v>
      </c>
      <c r="F39" s="25">
        <v>19.662921000000001</v>
      </c>
      <c r="G39" s="25">
        <v>20.786517</v>
      </c>
      <c r="H39" s="25">
        <v>0</v>
      </c>
      <c r="I39" s="25">
        <v>79.213482999999997</v>
      </c>
      <c r="J39" s="25">
        <v>27.528089999999999</v>
      </c>
    </row>
    <row r="40" spans="1:10" x14ac:dyDescent="0.2">
      <c r="A40" s="19" t="s">
        <v>762</v>
      </c>
      <c r="B40" s="20">
        <v>212</v>
      </c>
      <c r="C40" s="26">
        <v>57.547170000000001</v>
      </c>
      <c r="D40" s="26">
        <v>8.4905659999999994</v>
      </c>
      <c r="E40" s="26">
        <v>9.9056599999999992</v>
      </c>
      <c r="F40" s="26">
        <v>27.358491000000001</v>
      </c>
      <c r="G40" s="26">
        <v>30.188679</v>
      </c>
      <c r="H40" s="26">
        <v>0.47169800000000001</v>
      </c>
      <c r="I40" s="26">
        <v>69.339623000000003</v>
      </c>
      <c r="J40" s="26">
        <v>33.962263999999998</v>
      </c>
    </row>
    <row r="41" spans="1:10" x14ac:dyDescent="0.2">
      <c r="A41" s="19" t="s">
        <v>763</v>
      </c>
      <c r="B41" s="20">
        <v>223</v>
      </c>
      <c r="C41" s="26">
        <v>38.565021999999999</v>
      </c>
      <c r="D41" s="26">
        <v>8.0717490000000005</v>
      </c>
      <c r="E41" s="26">
        <v>13.004484</v>
      </c>
      <c r="F41" s="26">
        <v>27.35426</v>
      </c>
      <c r="G41" s="26">
        <v>34.529147999999999</v>
      </c>
      <c r="H41" s="26">
        <v>2.6905830000000002</v>
      </c>
      <c r="I41" s="26">
        <v>62.780268999999997</v>
      </c>
      <c r="J41" s="26">
        <v>36.322870000000002</v>
      </c>
    </row>
    <row r="42" spans="1:10" x14ac:dyDescent="0.2">
      <c r="A42" s="19" t="s">
        <v>764</v>
      </c>
      <c r="B42" s="20">
        <v>216</v>
      </c>
      <c r="C42" s="26">
        <v>26.388888999999999</v>
      </c>
      <c r="D42" s="26">
        <v>8.3333329999999997</v>
      </c>
      <c r="E42" s="26">
        <v>14.814814999999999</v>
      </c>
      <c r="F42" s="26">
        <v>26.388888999999999</v>
      </c>
      <c r="G42" s="26">
        <v>42.129629999999999</v>
      </c>
      <c r="H42" s="26">
        <v>3.2407409999999999</v>
      </c>
      <c r="I42" s="26">
        <v>54.629629999999999</v>
      </c>
      <c r="J42" s="26">
        <v>37.962963000000002</v>
      </c>
    </row>
    <row r="43" spans="1:10" x14ac:dyDescent="0.2">
      <c r="A43" s="19" t="s">
        <v>765</v>
      </c>
      <c r="B43" s="20">
        <v>140</v>
      </c>
      <c r="C43" s="26">
        <v>7.8571429999999998</v>
      </c>
      <c r="D43" s="26">
        <v>5.7142860000000004</v>
      </c>
      <c r="E43" s="26">
        <v>15</v>
      </c>
      <c r="F43" s="26">
        <v>24.285713999999999</v>
      </c>
      <c r="G43" s="26">
        <v>55.714286000000001</v>
      </c>
      <c r="H43" s="26">
        <v>2.1428569999999998</v>
      </c>
      <c r="I43" s="26">
        <v>42.142856999999999</v>
      </c>
      <c r="J43" s="26">
        <v>35.714286000000001</v>
      </c>
    </row>
    <row r="44" spans="1:10" x14ac:dyDescent="0.2">
      <c r="A44" s="19" t="s">
        <v>766</v>
      </c>
      <c r="B44" s="20">
        <v>72</v>
      </c>
      <c r="C44" s="26">
        <v>5.5555560000000002</v>
      </c>
      <c r="D44" s="26">
        <v>2.7777780000000001</v>
      </c>
      <c r="E44" s="26">
        <v>5.5555560000000002</v>
      </c>
      <c r="F44" s="26">
        <v>13.888889000000001</v>
      </c>
      <c r="G44" s="26">
        <v>75</v>
      </c>
      <c r="H44" s="26">
        <v>4.1666670000000003</v>
      </c>
      <c r="I44" s="26">
        <v>20.833333</v>
      </c>
      <c r="J44" s="26">
        <v>15.277778</v>
      </c>
    </row>
    <row r="45" spans="1:10" x14ac:dyDescent="0.2">
      <c r="A45" s="19" t="s">
        <v>767</v>
      </c>
      <c r="B45" s="20">
        <v>46</v>
      </c>
      <c r="C45" s="26">
        <v>2.1739130000000002</v>
      </c>
      <c r="D45" s="26">
        <v>0</v>
      </c>
      <c r="E45" s="26">
        <v>0</v>
      </c>
      <c r="F45" s="26">
        <v>8.6956520000000008</v>
      </c>
      <c r="G45" s="26">
        <v>86.956522000000007</v>
      </c>
      <c r="H45" s="26">
        <v>2.1739130000000002</v>
      </c>
      <c r="I45" s="26">
        <v>10.869565</v>
      </c>
      <c r="J45" s="26">
        <v>8.6956520000000008</v>
      </c>
    </row>
    <row r="46" spans="1:10" x14ac:dyDescent="0.2">
      <c r="A46" s="19" t="s">
        <v>768</v>
      </c>
      <c r="B46" s="20">
        <v>8</v>
      </c>
      <c r="C46" s="26">
        <v>0</v>
      </c>
      <c r="D46" s="26">
        <v>0</v>
      </c>
      <c r="E46" s="26">
        <v>0</v>
      </c>
      <c r="F46" s="26">
        <v>12.5</v>
      </c>
      <c r="G46" s="26">
        <v>87.5</v>
      </c>
      <c r="H46" s="26">
        <v>0</v>
      </c>
      <c r="I46" s="26">
        <v>12.5</v>
      </c>
      <c r="J46" s="26">
        <v>12.5</v>
      </c>
    </row>
    <row r="47" spans="1:10" x14ac:dyDescent="0.2">
      <c r="A47" s="19" t="s">
        <v>769</v>
      </c>
      <c r="B47" s="20">
        <v>435</v>
      </c>
      <c r="C47" s="26">
        <v>47.816091999999998</v>
      </c>
      <c r="D47" s="26">
        <v>8.2758620000000001</v>
      </c>
      <c r="E47" s="26">
        <v>11.494253</v>
      </c>
      <c r="F47" s="26">
        <v>27.356321999999999</v>
      </c>
      <c r="G47" s="26">
        <v>32.413792999999998</v>
      </c>
      <c r="H47" s="26">
        <v>1.6091949999999999</v>
      </c>
      <c r="I47" s="26">
        <v>65.977011000000005</v>
      </c>
      <c r="J47" s="26">
        <v>35.172414000000003</v>
      </c>
    </row>
    <row r="48" spans="1:10" x14ac:dyDescent="0.2">
      <c r="A48" s="19" t="s">
        <v>770</v>
      </c>
      <c r="B48" s="20">
        <v>356</v>
      </c>
      <c r="C48" s="26">
        <v>19.101123999999999</v>
      </c>
      <c r="D48" s="26">
        <v>7.3033710000000003</v>
      </c>
      <c r="E48" s="26">
        <v>14.887639999999999</v>
      </c>
      <c r="F48" s="26">
        <v>25.561798</v>
      </c>
      <c r="G48" s="26">
        <v>47.471910000000001</v>
      </c>
      <c r="H48" s="26">
        <v>2.808989</v>
      </c>
      <c r="I48" s="26">
        <v>49.719101000000002</v>
      </c>
      <c r="J48" s="26">
        <v>37.078651999999998</v>
      </c>
    </row>
    <row r="49" spans="1:10" x14ac:dyDescent="0.2">
      <c r="A49" s="19" t="s">
        <v>771</v>
      </c>
      <c r="B49" s="20">
        <v>917</v>
      </c>
      <c r="C49" s="26">
        <v>30.643401999999998</v>
      </c>
      <c r="D49" s="26">
        <v>6.9792800000000002</v>
      </c>
      <c r="E49" s="26">
        <v>11.668483999999999</v>
      </c>
      <c r="F49" s="26">
        <v>24.536532000000001</v>
      </c>
      <c r="G49" s="26">
        <v>44.820065</v>
      </c>
      <c r="H49" s="26">
        <v>2.290076</v>
      </c>
      <c r="I49" s="26">
        <v>52.889857999999997</v>
      </c>
      <c r="J49" s="26">
        <v>32.824427</v>
      </c>
    </row>
    <row r="50" spans="1:10" x14ac:dyDescent="0.2">
      <c r="A50" s="19" t="s">
        <v>772</v>
      </c>
      <c r="B50" s="20">
        <v>482</v>
      </c>
      <c r="C50" s="26">
        <v>15.145227999999999</v>
      </c>
      <c r="D50" s="26">
        <v>5.8091290000000004</v>
      </c>
      <c r="E50" s="26">
        <v>11.825726</v>
      </c>
      <c r="F50" s="26">
        <v>21.991700999999999</v>
      </c>
      <c r="G50" s="26">
        <v>56.016598000000002</v>
      </c>
      <c r="H50" s="26">
        <v>2.9045640000000001</v>
      </c>
      <c r="I50" s="26">
        <v>41.078837999999998</v>
      </c>
      <c r="J50" s="26">
        <v>30.705393999999998</v>
      </c>
    </row>
    <row r="51" spans="1:10" x14ac:dyDescent="0.2">
      <c r="A51" s="19" t="s">
        <v>773</v>
      </c>
      <c r="B51" s="20">
        <v>126</v>
      </c>
      <c r="C51" s="26">
        <v>3.9682539999999999</v>
      </c>
      <c r="D51" s="26">
        <v>1.587302</v>
      </c>
      <c r="E51" s="26">
        <v>3.1746029999999998</v>
      </c>
      <c r="F51" s="26">
        <v>11.904762</v>
      </c>
      <c r="G51" s="26">
        <v>80.158730000000006</v>
      </c>
      <c r="H51" s="26">
        <v>3.1746029999999998</v>
      </c>
      <c r="I51" s="26">
        <v>16.666667</v>
      </c>
      <c r="J51" s="26">
        <v>12.698413</v>
      </c>
    </row>
    <row r="52" spans="1:10" x14ac:dyDescent="0.2">
      <c r="A52" s="18" t="s">
        <v>776</v>
      </c>
      <c r="B52" s="18"/>
      <c r="C52" s="18"/>
      <c r="D52" s="18"/>
      <c r="E52" s="18"/>
      <c r="F52" s="18"/>
      <c r="G52" s="18"/>
      <c r="H52" s="18"/>
      <c r="I52" s="18"/>
      <c r="J52" s="18"/>
    </row>
    <row r="53" spans="1:10" x14ac:dyDescent="0.2">
      <c r="A53" s="19" t="s">
        <v>130</v>
      </c>
      <c r="B53" s="20">
        <v>151</v>
      </c>
      <c r="C53" s="26">
        <v>49.006622999999998</v>
      </c>
      <c r="D53" s="26">
        <v>4.6357619999999997</v>
      </c>
      <c r="E53" s="26">
        <v>6.6225170000000002</v>
      </c>
      <c r="F53" s="26">
        <v>11.258278000000001</v>
      </c>
      <c r="G53" s="26">
        <v>40.397351</v>
      </c>
      <c r="H53" s="26">
        <v>2.6490070000000001</v>
      </c>
      <c r="I53" s="26">
        <v>56.953642000000002</v>
      </c>
      <c r="J53" s="26">
        <v>18.543046</v>
      </c>
    </row>
    <row r="54" spans="1:10" x14ac:dyDescent="0.2">
      <c r="A54" s="19" t="s">
        <v>131</v>
      </c>
      <c r="B54" s="20">
        <v>1446</v>
      </c>
      <c r="C54" s="26">
        <v>46.749654</v>
      </c>
      <c r="D54" s="26">
        <v>8.1604430000000008</v>
      </c>
      <c r="E54" s="26">
        <v>16.59751</v>
      </c>
      <c r="F54" s="26">
        <v>21.161826000000001</v>
      </c>
      <c r="G54" s="26">
        <v>31.604426</v>
      </c>
      <c r="H54" s="26">
        <v>2.1438449999999998</v>
      </c>
      <c r="I54" s="26">
        <v>66.251728999999997</v>
      </c>
      <c r="J54" s="26">
        <v>34.716459</v>
      </c>
    </row>
    <row r="55" spans="1:10" x14ac:dyDescent="0.2">
      <c r="A55" s="19" t="s">
        <v>392</v>
      </c>
      <c r="B55" s="20">
        <v>150</v>
      </c>
      <c r="C55" s="26">
        <v>57.333333000000003</v>
      </c>
      <c r="D55" s="26">
        <v>5.3333329999999997</v>
      </c>
      <c r="E55" s="26">
        <v>8</v>
      </c>
      <c r="F55" s="26">
        <v>17.333333</v>
      </c>
      <c r="G55" s="26">
        <v>31.333333</v>
      </c>
      <c r="H55" s="26">
        <v>1.3333330000000001</v>
      </c>
      <c r="I55" s="26">
        <v>67.333332999999996</v>
      </c>
      <c r="J55" s="26">
        <v>24</v>
      </c>
    </row>
    <row r="56" spans="1:10" x14ac:dyDescent="0.2">
      <c r="A56" s="19" t="s">
        <v>132</v>
      </c>
      <c r="B56" s="20">
        <v>372</v>
      </c>
      <c r="C56" s="26">
        <v>23.387097000000001</v>
      </c>
      <c r="D56" s="26">
        <v>1.8817200000000001</v>
      </c>
      <c r="E56" s="26">
        <v>9.4086020000000001</v>
      </c>
      <c r="F56" s="26">
        <v>20.161290000000001</v>
      </c>
      <c r="G56" s="26">
        <v>54.569892000000003</v>
      </c>
      <c r="H56" s="26">
        <v>2.6881719999999998</v>
      </c>
      <c r="I56" s="26">
        <v>42.741934999999998</v>
      </c>
      <c r="J56" s="26">
        <v>26.344086000000001</v>
      </c>
    </row>
    <row r="57" spans="1:10" x14ac:dyDescent="0.2">
      <c r="A57" s="19" t="s">
        <v>777</v>
      </c>
      <c r="B57" s="20">
        <v>69</v>
      </c>
      <c r="C57" s="26">
        <v>46.376812000000001</v>
      </c>
      <c r="D57" s="26">
        <v>10.144928</v>
      </c>
      <c r="E57" s="26">
        <v>8.6956520000000008</v>
      </c>
      <c r="F57" s="26">
        <v>11.594203</v>
      </c>
      <c r="G57" s="26">
        <v>42.028986000000003</v>
      </c>
      <c r="H57" s="26">
        <v>1.4492750000000001</v>
      </c>
      <c r="I57" s="26">
        <v>56.521738999999997</v>
      </c>
      <c r="J57" s="26">
        <v>23.188406000000001</v>
      </c>
    </row>
    <row r="58" spans="1:10" x14ac:dyDescent="0.2">
      <c r="A58" s="18" t="s">
        <v>133</v>
      </c>
      <c r="B58" s="17">
        <v>92</v>
      </c>
      <c r="C58" s="25">
        <v>46.739130000000003</v>
      </c>
      <c r="D58" s="25">
        <v>4.3478260000000004</v>
      </c>
      <c r="E58" s="25">
        <v>6.5217390000000002</v>
      </c>
      <c r="F58" s="25">
        <v>6.5217390000000002</v>
      </c>
      <c r="G58" s="25">
        <v>42.391303999999998</v>
      </c>
      <c r="H58" s="25">
        <v>3.2608700000000002</v>
      </c>
      <c r="I58" s="25">
        <v>54.347825999999998</v>
      </c>
      <c r="J58" s="25">
        <v>15.217390999999999</v>
      </c>
    </row>
    <row r="59" spans="1:10" x14ac:dyDescent="0.2">
      <c r="A59" s="19" t="s">
        <v>134</v>
      </c>
      <c r="B59" s="20">
        <v>813</v>
      </c>
      <c r="C59" s="26">
        <v>52.029519999999998</v>
      </c>
      <c r="D59" s="26">
        <v>7.6260760000000003</v>
      </c>
      <c r="E59" s="26">
        <v>18.573186</v>
      </c>
      <c r="F59" s="26">
        <v>17.220172000000002</v>
      </c>
      <c r="G59" s="26">
        <v>28.905289</v>
      </c>
      <c r="H59" s="26">
        <v>2.4600249999999999</v>
      </c>
      <c r="I59" s="26">
        <v>68.634686000000002</v>
      </c>
      <c r="J59" s="26">
        <v>33.210332000000001</v>
      </c>
    </row>
    <row r="60" spans="1:10" x14ac:dyDescent="0.2">
      <c r="A60" s="19" t="s">
        <v>393</v>
      </c>
      <c r="B60" s="20">
        <v>65</v>
      </c>
      <c r="C60" s="26">
        <v>58.461537999999997</v>
      </c>
      <c r="D60" s="26">
        <v>4.6153849999999998</v>
      </c>
      <c r="E60" s="26">
        <v>7.6923079999999997</v>
      </c>
      <c r="F60" s="26">
        <v>12.307691999999999</v>
      </c>
      <c r="G60" s="26">
        <v>35.384614999999997</v>
      </c>
      <c r="H60" s="26">
        <v>0</v>
      </c>
      <c r="I60" s="26">
        <v>64.615385000000003</v>
      </c>
      <c r="J60" s="26">
        <v>20</v>
      </c>
    </row>
    <row r="61" spans="1:10" x14ac:dyDescent="0.2">
      <c r="A61" s="19" t="s">
        <v>135</v>
      </c>
      <c r="B61" s="20">
        <v>83</v>
      </c>
      <c r="C61" s="26">
        <v>28.915662999999999</v>
      </c>
      <c r="D61" s="26">
        <v>2.4096389999999999</v>
      </c>
      <c r="E61" s="26">
        <v>12.048192999999999</v>
      </c>
      <c r="F61" s="26">
        <v>16.867470000000001</v>
      </c>
      <c r="G61" s="26">
        <v>46.987952</v>
      </c>
      <c r="H61" s="26">
        <v>4.8192769999999996</v>
      </c>
      <c r="I61" s="26">
        <v>48.192771</v>
      </c>
      <c r="J61" s="26">
        <v>28.915662999999999</v>
      </c>
    </row>
    <row r="62" spans="1:10" x14ac:dyDescent="0.2">
      <c r="A62" s="19" t="s">
        <v>778</v>
      </c>
      <c r="B62" s="20">
        <v>39</v>
      </c>
      <c r="C62" s="26">
        <v>56.410255999999997</v>
      </c>
      <c r="D62" s="26">
        <v>7.6923079999999997</v>
      </c>
      <c r="E62" s="26">
        <v>12.820513</v>
      </c>
      <c r="F62" s="26">
        <v>10.256410000000001</v>
      </c>
      <c r="G62" s="26">
        <v>33.333333000000003</v>
      </c>
      <c r="H62" s="26">
        <v>0</v>
      </c>
      <c r="I62" s="26">
        <v>66.666667000000004</v>
      </c>
      <c r="J62" s="26">
        <v>23.076923000000001</v>
      </c>
    </row>
    <row r="63" spans="1:10" x14ac:dyDescent="0.2">
      <c r="A63" s="18" t="s">
        <v>136</v>
      </c>
      <c r="B63" s="17">
        <v>59</v>
      </c>
      <c r="C63" s="25">
        <v>52.542372999999998</v>
      </c>
      <c r="D63" s="25">
        <v>5.084746</v>
      </c>
      <c r="E63" s="25">
        <v>6.7796609999999999</v>
      </c>
      <c r="F63" s="25">
        <v>18.644068000000001</v>
      </c>
      <c r="G63" s="25">
        <v>37.288136000000002</v>
      </c>
      <c r="H63" s="25">
        <v>1.6949149999999999</v>
      </c>
      <c r="I63" s="25">
        <v>61.016948999999997</v>
      </c>
      <c r="J63" s="25">
        <v>23.728814</v>
      </c>
    </row>
    <row r="64" spans="1:10" x14ac:dyDescent="0.2">
      <c r="A64" s="19" t="s">
        <v>134</v>
      </c>
      <c r="B64" s="20">
        <v>632</v>
      </c>
      <c r="C64" s="26">
        <v>39.873418000000001</v>
      </c>
      <c r="D64" s="26">
        <v>8.8607589999999998</v>
      </c>
      <c r="E64" s="26">
        <v>14.082278000000001</v>
      </c>
      <c r="F64" s="26">
        <v>26.265823000000001</v>
      </c>
      <c r="G64" s="26">
        <v>35.126581999999999</v>
      </c>
      <c r="H64" s="26">
        <v>1.7405060000000001</v>
      </c>
      <c r="I64" s="26">
        <v>63.132911</v>
      </c>
      <c r="J64" s="26">
        <v>36.708860999999999</v>
      </c>
    </row>
    <row r="65" spans="1:10" x14ac:dyDescent="0.2">
      <c r="A65" s="19" t="s">
        <v>393</v>
      </c>
      <c r="B65" s="20">
        <v>85</v>
      </c>
      <c r="C65" s="26">
        <v>56.470587999999999</v>
      </c>
      <c r="D65" s="26">
        <v>5.8823530000000002</v>
      </c>
      <c r="E65" s="26">
        <v>8.2352939999999997</v>
      </c>
      <c r="F65" s="26">
        <v>21.176470999999999</v>
      </c>
      <c r="G65" s="26">
        <v>28.235294</v>
      </c>
      <c r="H65" s="26">
        <v>2.3529409999999999</v>
      </c>
      <c r="I65" s="26">
        <v>69.411765000000003</v>
      </c>
      <c r="J65" s="26">
        <v>27.058824000000001</v>
      </c>
    </row>
    <row r="66" spans="1:10" x14ac:dyDescent="0.2">
      <c r="A66" s="19" t="s">
        <v>135</v>
      </c>
      <c r="B66" s="20">
        <v>289</v>
      </c>
      <c r="C66" s="26">
        <v>21.799308</v>
      </c>
      <c r="D66" s="26">
        <v>1.7301040000000001</v>
      </c>
      <c r="E66" s="26">
        <v>8.6505189999999992</v>
      </c>
      <c r="F66" s="26">
        <v>21.107265999999999</v>
      </c>
      <c r="G66" s="26">
        <v>56.747405000000001</v>
      </c>
      <c r="H66" s="26">
        <v>2.0761250000000002</v>
      </c>
      <c r="I66" s="26">
        <v>41.176470999999999</v>
      </c>
      <c r="J66" s="26">
        <v>25.605536000000001</v>
      </c>
    </row>
    <row r="67" spans="1:10" x14ac:dyDescent="0.2">
      <c r="A67" s="19" t="s">
        <v>778</v>
      </c>
      <c r="B67" s="20">
        <v>30</v>
      </c>
      <c r="C67" s="26">
        <v>33.333333000000003</v>
      </c>
      <c r="D67" s="26">
        <v>13.333333</v>
      </c>
      <c r="E67" s="26">
        <v>3.3333330000000001</v>
      </c>
      <c r="F67" s="26">
        <v>13.333333</v>
      </c>
      <c r="G67" s="26">
        <v>53.333333000000003</v>
      </c>
      <c r="H67" s="26">
        <v>3.3333330000000001</v>
      </c>
      <c r="I67" s="26">
        <v>43.333333000000003</v>
      </c>
      <c r="J67" s="26">
        <v>23.333333</v>
      </c>
    </row>
    <row r="68" spans="1:10" x14ac:dyDescent="0.2">
      <c r="A68" s="18" t="s">
        <v>779</v>
      </c>
      <c r="B68" s="18"/>
      <c r="C68" s="18"/>
      <c r="D68" s="18"/>
      <c r="E68" s="18"/>
      <c r="F68" s="18"/>
      <c r="G68" s="18"/>
      <c r="H68" s="18"/>
      <c r="I68" s="18"/>
      <c r="J68" s="18"/>
    </row>
    <row r="69" spans="1:10" x14ac:dyDescent="0.2">
      <c r="A69" s="19" t="s">
        <v>780</v>
      </c>
      <c r="B69" s="20">
        <v>366</v>
      </c>
      <c r="C69" s="26">
        <v>42.076503000000002</v>
      </c>
      <c r="D69" s="26">
        <v>3.278689</v>
      </c>
      <c r="E69" s="26">
        <v>6.8306009999999997</v>
      </c>
      <c r="F69" s="26">
        <v>16.120218999999999</v>
      </c>
      <c r="G69" s="26">
        <v>41.530054999999997</v>
      </c>
      <c r="H69" s="26">
        <v>3.0054639999999999</v>
      </c>
      <c r="I69" s="26">
        <v>55.464480999999999</v>
      </c>
      <c r="J69" s="26">
        <v>22.131148</v>
      </c>
    </row>
    <row r="70" spans="1:10" x14ac:dyDescent="0.2">
      <c r="A70" s="19" t="s">
        <v>781</v>
      </c>
      <c r="B70" s="20">
        <v>1212</v>
      </c>
      <c r="C70" s="26">
        <v>47.112211000000002</v>
      </c>
      <c r="D70" s="26">
        <v>8.5808579999999992</v>
      </c>
      <c r="E70" s="26">
        <v>17.574256999999999</v>
      </c>
      <c r="F70" s="26">
        <v>21.782177999999998</v>
      </c>
      <c r="G70" s="26">
        <v>30.528053</v>
      </c>
      <c r="H70" s="26">
        <v>1.8976900000000001</v>
      </c>
      <c r="I70" s="26">
        <v>67.574257000000003</v>
      </c>
      <c r="J70" s="26">
        <v>36.221122000000001</v>
      </c>
    </row>
    <row r="71" spans="1:10" x14ac:dyDescent="0.2">
      <c r="A71" s="19" t="s">
        <v>137</v>
      </c>
      <c r="B71" s="20">
        <v>112</v>
      </c>
      <c r="C71" s="26">
        <v>69.642857000000006</v>
      </c>
      <c r="D71" s="26">
        <v>3.5714290000000002</v>
      </c>
      <c r="E71" s="26">
        <v>11.607143000000001</v>
      </c>
      <c r="F71" s="26">
        <v>16.964286000000001</v>
      </c>
      <c r="G71" s="26">
        <v>21.428571000000002</v>
      </c>
      <c r="H71" s="26">
        <v>0.89285700000000001</v>
      </c>
      <c r="I71" s="26">
        <v>77.678571000000005</v>
      </c>
      <c r="J71" s="26">
        <v>27.678571000000002</v>
      </c>
    </row>
    <row r="72" spans="1:10" x14ac:dyDescent="0.2">
      <c r="A72" s="19" t="s">
        <v>138</v>
      </c>
      <c r="B72" s="20">
        <v>673</v>
      </c>
      <c r="C72" s="26">
        <v>42.793461999999998</v>
      </c>
      <c r="D72" s="26">
        <v>6.3893019999999998</v>
      </c>
      <c r="E72" s="26">
        <v>13.818721999999999</v>
      </c>
      <c r="F72" s="26">
        <v>20.505201</v>
      </c>
      <c r="G72" s="26">
        <v>38.187221000000001</v>
      </c>
      <c r="H72" s="26">
        <v>1.040119</v>
      </c>
      <c r="I72" s="26">
        <v>60.772660000000002</v>
      </c>
      <c r="J72" s="26">
        <v>32.243684999999999</v>
      </c>
    </row>
    <row r="73" spans="1:10" x14ac:dyDescent="0.2">
      <c r="A73" s="19" t="s">
        <v>782</v>
      </c>
      <c r="B73" s="20">
        <v>75</v>
      </c>
      <c r="C73" s="26">
        <v>41.333333000000003</v>
      </c>
      <c r="D73" s="26">
        <v>9.3333329999999997</v>
      </c>
      <c r="E73" s="26">
        <v>16</v>
      </c>
      <c r="F73" s="26">
        <v>16</v>
      </c>
      <c r="G73" s="26">
        <v>40</v>
      </c>
      <c r="H73" s="26">
        <v>2.6666669999999999</v>
      </c>
      <c r="I73" s="26">
        <v>57.333333000000003</v>
      </c>
      <c r="J73" s="26">
        <v>32</v>
      </c>
    </row>
    <row r="74" spans="1:10" x14ac:dyDescent="0.2">
      <c r="A74" s="19" t="s">
        <v>783</v>
      </c>
      <c r="B74" s="20">
        <v>178</v>
      </c>
      <c r="C74" s="26">
        <v>41.011235999999997</v>
      </c>
      <c r="D74" s="26">
        <v>7.8651689999999999</v>
      </c>
      <c r="E74" s="26">
        <v>10.674156999999999</v>
      </c>
      <c r="F74" s="26">
        <v>15.168539000000001</v>
      </c>
      <c r="G74" s="26">
        <v>42.134830999999998</v>
      </c>
      <c r="H74" s="26">
        <v>3.9325839999999999</v>
      </c>
      <c r="I74" s="26">
        <v>53.932583999999999</v>
      </c>
      <c r="J74" s="26">
        <v>25.280899000000002</v>
      </c>
    </row>
    <row r="75" spans="1:10" x14ac:dyDescent="0.2">
      <c r="A75" s="19" t="s">
        <v>1441</v>
      </c>
      <c r="B75" s="20">
        <v>1644</v>
      </c>
      <c r="C75" s="26">
        <v>44.282238</v>
      </c>
      <c r="D75" s="26">
        <v>7.3600969999999997</v>
      </c>
      <c r="E75" s="26">
        <v>15.754258</v>
      </c>
      <c r="F75" s="26">
        <v>21.046229</v>
      </c>
      <c r="G75" s="26">
        <v>34.671532999999997</v>
      </c>
      <c r="H75" s="26">
        <v>1.8248180000000001</v>
      </c>
      <c r="I75" s="26">
        <v>63.50365</v>
      </c>
      <c r="J75" s="26">
        <v>33.698296999999997</v>
      </c>
    </row>
    <row r="76" spans="1:10" x14ac:dyDescent="0.2">
      <c r="A76" s="18" t="s">
        <v>784</v>
      </c>
      <c r="B76" s="18"/>
      <c r="C76" s="18"/>
      <c r="D76" s="18"/>
      <c r="E76" s="18"/>
      <c r="F76" s="18"/>
      <c r="G76" s="18"/>
      <c r="H76" s="18"/>
      <c r="I76" s="18"/>
      <c r="J76" s="18"/>
    </row>
    <row r="77" spans="1:10" x14ac:dyDescent="0.2">
      <c r="A77" s="21" t="s">
        <v>785</v>
      </c>
      <c r="B77" s="34">
        <v>366</v>
      </c>
      <c r="C77" s="30">
        <v>42.076503000000002</v>
      </c>
      <c r="D77" s="30">
        <v>3.278689</v>
      </c>
      <c r="E77" s="30">
        <v>6.8306009999999997</v>
      </c>
      <c r="F77" s="30">
        <v>16.120218999999999</v>
      </c>
      <c r="G77" s="30">
        <v>41.530054999999997</v>
      </c>
      <c r="H77" s="30">
        <v>3.0054639999999999</v>
      </c>
      <c r="I77" s="30">
        <v>55.464480999999999</v>
      </c>
      <c r="J77" s="30">
        <v>22.131148</v>
      </c>
    </row>
    <row r="78" spans="1:10" x14ac:dyDescent="0.2">
      <c r="A78" s="21" t="s">
        <v>786</v>
      </c>
      <c r="B78" s="34">
        <v>954</v>
      </c>
      <c r="C78" s="30">
        <v>42.767296000000002</v>
      </c>
      <c r="D78" s="30">
        <v>7.6519919999999999</v>
      </c>
      <c r="E78" s="30">
        <v>16.457023</v>
      </c>
      <c r="F78" s="30">
        <v>21.802935000000002</v>
      </c>
      <c r="G78" s="30">
        <v>34.696016999999998</v>
      </c>
      <c r="H78" s="30">
        <v>2.410901</v>
      </c>
      <c r="I78" s="30">
        <v>62.893082</v>
      </c>
      <c r="J78" s="30">
        <v>34.486373</v>
      </c>
    </row>
    <row r="79" spans="1:10" x14ac:dyDescent="0.2">
      <c r="A79" s="19" t="s">
        <v>787</v>
      </c>
      <c r="B79" s="20">
        <v>345</v>
      </c>
      <c r="C79" s="26">
        <v>46.956522</v>
      </c>
      <c r="D79" s="26">
        <v>6.6666670000000003</v>
      </c>
      <c r="E79" s="26">
        <v>13.043478</v>
      </c>
      <c r="F79" s="26">
        <v>17.681159000000001</v>
      </c>
      <c r="G79" s="26">
        <v>37.391303999999998</v>
      </c>
      <c r="H79" s="26">
        <v>0.86956500000000003</v>
      </c>
      <c r="I79" s="26">
        <v>61.739130000000003</v>
      </c>
      <c r="J79" s="26">
        <v>29.565217000000001</v>
      </c>
    </row>
    <row r="80" spans="1:10" x14ac:dyDescent="0.2">
      <c r="A80" s="19" t="s">
        <v>788</v>
      </c>
      <c r="B80" s="20">
        <v>141</v>
      </c>
      <c r="C80" s="26">
        <v>47.51773</v>
      </c>
      <c r="D80" s="26">
        <v>9.2198580000000003</v>
      </c>
      <c r="E80" s="26">
        <v>15.602836999999999</v>
      </c>
      <c r="F80" s="26">
        <v>22.695035000000001</v>
      </c>
      <c r="G80" s="26">
        <v>30.496454</v>
      </c>
      <c r="H80" s="26">
        <v>0.70921999999999996</v>
      </c>
      <c r="I80" s="26">
        <v>68.794325999999998</v>
      </c>
      <c r="J80" s="26">
        <v>36.170212999999997</v>
      </c>
    </row>
    <row r="81" spans="1:10" x14ac:dyDescent="0.2">
      <c r="A81" s="19" t="s">
        <v>789</v>
      </c>
      <c r="B81" s="20">
        <v>56</v>
      </c>
      <c r="C81" s="26">
        <v>48.214286000000001</v>
      </c>
      <c r="D81" s="26">
        <v>3.5714290000000002</v>
      </c>
      <c r="E81" s="26">
        <v>14.285714</v>
      </c>
      <c r="F81" s="26">
        <v>17.857143000000001</v>
      </c>
      <c r="G81" s="26">
        <v>35.714286000000001</v>
      </c>
      <c r="H81" s="26">
        <v>1.785714</v>
      </c>
      <c r="I81" s="26">
        <v>62.5</v>
      </c>
      <c r="J81" s="26">
        <v>30.357143000000001</v>
      </c>
    </row>
    <row r="82" spans="1:10" x14ac:dyDescent="0.2">
      <c r="A82" s="19" t="s">
        <v>790</v>
      </c>
      <c r="B82" s="20">
        <v>48</v>
      </c>
      <c r="C82" s="26">
        <v>45.833333000000003</v>
      </c>
      <c r="D82" s="26">
        <v>10.416667</v>
      </c>
      <c r="E82" s="26">
        <v>27.083333</v>
      </c>
      <c r="F82" s="26">
        <v>37.5</v>
      </c>
      <c r="G82" s="26">
        <v>18.75</v>
      </c>
      <c r="H82" s="26">
        <v>0</v>
      </c>
      <c r="I82" s="26">
        <v>81.25</v>
      </c>
      <c r="J82" s="26">
        <v>52.083333000000003</v>
      </c>
    </row>
    <row r="83" spans="1:10" x14ac:dyDescent="0.2">
      <c r="A83" s="19" t="s">
        <v>791</v>
      </c>
      <c r="B83" s="20">
        <v>20</v>
      </c>
      <c r="C83" s="26">
        <v>55</v>
      </c>
      <c r="D83" s="26">
        <v>0</v>
      </c>
      <c r="E83" s="26">
        <v>15</v>
      </c>
      <c r="F83" s="26">
        <v>30</v>
      </c>
      <c r="G83" s="26">
        <v>20</v>
      </c>
      <c r="H83" s="26">
        <v>5</v>
      </c>
      <c r="I83" s="26">
        <v>75</v>
      </c>
      <c r="J83" s="26">
        <v>40</v>
      </c>
    </row>
    <row r="84" spans="1:10" x14ac:dyDescent="0.2">
      <c r="A84" s="19" t="s">
        <v>792</v>
      </c>
      <c r="B84" s="20">
        <v>4</v>
      </c>
      <c r="C84" s="26">
        <v>50</v>
      </c>
      <c r="D84" s="26">
        <v>0</v>
      </c>
      <c r="E84" s="26">
        <v>25</v>
      </c>
      <c r="F84" s="26">
        <v>0</v>
      </c>
      <c r="G84" s="26">
        <v>50</v>
      </c>
      <c r="H84" s="26">
        <v>0</v>
      </c>
      <c r="I84" s="26">
        <v>50</v>
      </c>
      <c r="J84" s="26">
        <v>25</v>
      </c>
    </row>
    <row r="85" spans="1:10" x14ac:dyDescent="0.2">
      <c r="A85" s="19" t="s">
        <v>793</v>
      </c>
      <c r="B85" s="20">
        <v>2</v>
      </c>
      <c r="C85" s="26">
        <v>50</v>
      </c>
      <c r="D85" s="26">
        <v>0</v>
      </c>
      <c r="E85" s="26">
        <v>0</v>
      </c>
      <c r="F85" s="26">
        <v>0</v>
      </c>
      <c r="G85" s="26">
        <v>50</v>
      </c>
      <c r="H85" s="26">
        <v>0</v>
      </c>
      <c r="I85" s="26">
        <v>50</v>
      </c>
      <c r="J85" s="26">
        <v>0</v>
      </c>
    </row>
    <row r="86" spans="1:10" x14ac:dyDescent="0.2">
      <c r="A86" s="19" t="s">
        <v>794</v>
      </c>
      <c r="B86" s="20">
        <v>2</v>
      </c>
      <c r="C86" s="26">
        <v>0</v>
      </c>
      <c r="D86" s="26">
        <v>50</v>
      </c>
      <c r="E86" s="26">
        <v>50</v>
      </c>
      <c r="F86" s="26">
        <v>50</v>
      </c>
      <c r="G86" s="26">
        <v>50</v>
      </c>
      <c r="H86" s="26">
        <v>0</v>
      </c>
      <c r="I86" s="26">
        <v>50</v>
      </c>
      <c r="J86" s="26">
        <v>50</v>
      </c>
    </row>
    <row r="87" spans="1:10" x14ac:dyDescent="0.2">
      <c r="A87" s="19" t="s">
        <v>783</v>
      </c>
      <c r="B87" s="20">
        <v>250</v>
      </c>
      <c r="C87" s="26">
        <v>40.4</v>
      </c>
      <c r="D87" s="26">
        <v>7.2</v>
      </c>
      <c r="E87" s="26">
        <v>11.2</v>
      </c>
      <c r="F87" s="26">
        <v>14.8</v>
      </c>
      <c r="G87" s="26">
        <v>42</v>
      </c>
      <c r="H87" s="26">
        <v>3.2</v>
      </c>
      <c r="I87" s="26">
        <v>54.8</v>
      </c>
      <c r="J87" s="26">
        <v>26</v>
      </c>
    </row>
    <row r="88" spans="1:10" x14ac:dyDescent="0.2">
      <c r="A88" s="18" t="s">
        <v>795</v>
      </c>
      <c r="B88" s="18"/>
      <c r="C88" s="18"/>
      <c r="D88" s="18"/>
      <c r="E88" s="18"/>
      <c r="F88" s="18"/>
      <c r="G88" s="18"/>
      <c r="H88" s="18"/>
      <c r="I88" s="18"/>
      <c r="J88" s="18"/>
    </row>
    <row r="89" spans="1:10" x14ac:dyDescent="0.2">
      <c r="A89" s="19" t="s">
        <v>796</v>
      </c>
      <c r="B89" s="20">
        <v>1712</v>
      </c>
      <c r="C89" s="26">
        <v>41.880840999999997</v>
      </c>
      <c r="D89" s="26">
        <v>7.3014020000000004</v>
      </c>
      <c r="E89" s="26">
        <v>15.712617</v>
      </c>
      <c r="F89" s="26">
        <v>20.852803999999999</v>
      </c>
      <c r="G89" s="26">
        <v>36.740653999999999</v>
      </c>
      <c r="H89" s="26">
        <v>2.0443929999999999</v>
      </c>
      <c r="I89" s="26">
        <v>61.214953000000001</v>
      </c>
      <c r="J89" s="26">
        <v>33.528036999999998</v>
      </c>
    </row>
    <row r="90" spans="1:10" x14ac:dyDescent="0.2">
      <c r="A90" s="19" t="s">
        <v>139</v>
      </c>
      <c r="B90" s="20">
        <v>76</v>
      </c>
      <c r="C90" s="26">
        <v>44.736842000000003</v>
      </c>
      <c r="D90" s="26">
        <v>6.5789470000000003</v>
      </c>
      <c r="E90" s="26">
        <v>13.157895</v>
      </c>
      <c r="F90" s="26">
        <v>25</v>
      </c>
      <c r="G90" s="26">
        <v>32.894736999999999</v>
      </c>
      <c r="H90" s="26">
        <v>0</v>
      </c>
      <c r="I90" s="26">
        <v>67.105262999999994</v>
      </c>
      <c r="J90" s="26">
        <v>35.526316000000001</v>
      </c>
    </row>
    <row r="91" spans="1:10" x14ac:dyDescent="0.2">
      <c r="A91" s="19" t="s">
        <v>797</v>
      </c>
      <c r="B91" s="20">
        <v>59</v>
      </c>
      <c r="C91" s="26">
        <v>59.322034000000002</v>
      </c>
      <c r="D91" s="26">
        <v>5.084746</v>
      </c>
      <c r="E91" s="26">
        <v>8.4745760000000008</v>
      </c>
      <c r="F91" s="26">
        <v>11.864407</v>
      </c>
      <c r="G91" s="26">
        <v>23.728814</v>
      </c>
      <c r="H91" s="26">
        <v>5.084746</v>
      </c>
      <c r="I91" s="26">
        <v>71.186441000000002</v>
      </c>
      <c r="J91" s="26">
        <v>20.338982999999999</v>
      </c>
    </row>
    <row r="92" spans="1:10" x14ac:dyDescent="0.2">
      <c r="A92" s="19" t="s">
        <v>140</v>
      </c>
      <c r="B92" s="20">
        <v>194</v>
      </c>
      <c r="C92" s="26">
        <v>57.731959000000003</v>
      </c>
      <c r="D92" s="26">
        <v>3.092784</v>
      </c>
      <c r="E92" s="26">
        <v>3.608247</v>
      </c>
      <c r="F92" s="26">
        <v>12.886597999999999</v>
      </c>
      <c r="G92" s="26">
        <v>35.051546000000002</v>
      </c>
      <c r="H92" s="26">
        <v>1.0309280000000001</v>
      </c>
      <c r="I92" s="26">
        <v>63.917526000000002</v>
      </c>
      <c r="J92" s="26">
        <v>15.979381</v>
      </c>
    </row>
    <row r="93" spans="1:10" x14ac:dyDescent="0.2">
      <c r="A93" s="19" t="s">
        <v>141</v>
      </c>
      <c r="B93" s="20">
        <v>16</v>
      </c>
      <c r="C93" s="26">
        <v>37.5</v>
      </c>
      <c r="D93" s="26">
        <v>0</v>
      </c>
      <c r="E93" s="26">
        <v>6.25</v>
      </c>
      <c r="F93" s="26">
        <v>25</v>
      </c>
      <c r="G93" s="26">
        <v>31.25</v>
      </c>
      <c r="H93" s="26">
        <v>6.25</v>
      </c>
      <c r="I93" s="26">
        <v>62.5</v>
      </c>
      <c r="J93" s="26">
        <v>25</v>
      </c>
    </row>
    <row r="94" spans="1:10" x14ac:dyDescent="0.2">
      <c r="A94" s="19" t="s">
        <v>755</v>
      </c>
      <c r="B94" s="20">
        <v>46</v>
      </c>
      <c r="C94" s="26">
        <v>36.956522</v>
      </c>
      <c r="D94" s="26">
        <v>2.1739130000000002</v>
      </c>
      <c r="E94" s="26">
        <v>6.5217390000000002</v>
      </c>
      <c r="F94" s="26">
        <v>19.565217000000001</v>
      </c>
      <c r="G94" s="26">
        <v>43.478261000000003</v>
      </c>
      <c r="H94" s="26">
        <v>4.3478260000000004</v>
      </c>
      <c r="I94" s="26">
        <v>52.173912999999999</v>
      </c>
      <c r="J94" s="26">
        <v>23.913042999999998</v>
      </c>
    </row>
    <row r="95" spans="1:10" x14ac:dyDescent="0.2">
      <c r="A95" s="19" t="s">
        <v>783</v>
      </c>
      <c r="B95" s="20">
        <v>85</v>
      </c>
      <c r="C95" s="26">
        <v>40</v>
      </c>
      <c r="D95" s="26">
        <v>8.2352939999999997</v>
      </c>
      <c r="E95" s="26">
        <v>9.4117650000000008</v>
      </c>
      <c r="F95" s="26">
        <v>12.941176</v>
      </c>
      <c r="G95" s="26">
        <v>42.352941000000001</v>
      </c>
      <c r="H95" s="26">
        <v>5.8823530000000002</v>
      </c>
      <c r="I95" s="26">
        <v>51.764705999999997</v>
      </c>
      <c r="J95" s="26">
        <v>24.705881999999999</v>
      </c>
    </row>
    <row r="96" spans="1:10" x14ac:dyDescent="0.2">
      <c r="A96" s="18" t="s">
        <v>798</v>
      </c>
      <c r="B96" s="18"/>
      <c r="C96" s="18"/>
      <c r="D96" s="18"/>
      <c r="E96" s="18"/>
      <c r="F96" s="18"/>
      <c r="G96" s="18"/>
      <c r="H96" s="18"/>
      <c r="I96" s="18"/>
      <c r="J96" s="18"/>
    </row>
    <row r="97" spans="1:10" x14ac:dyDescent="0.2">
      <c r="A97" s="19" t="s">
        <v>799</v>
      </c>
      <c r="B97" s="20">
        <v>1212</v>
      </c>
      <c r="C97" s="26">
        <v>42.821781999999999</v>
      </c>
      <c r="D97" s="26">
        <v>7.6732670000000001</v>
      </c>
      <c r="E97" s="26">
        <v>16.419142000000001</v>
      </c>
      <c r="F97" s="26">
        <v>22.772276999999999</v>
      </c>
      <c r="G97" s="26">
        <v>34.983497999999997</v>
      </c>
      <c r="H97" s="26">
        <v>1.2376240000000001</v>
      </c>
      <c r="I97" s="26">
        <v>63.778877999999999</v>
      </c>
      <c r="J97" s="26">
        <v>35.726073</v>
      </c>
    </row>
    <row r="98" spans="1:10" x14ac:dyDescent="0.2">
      <c r="A98" s="19" t="s">
        <v>800</v>
      </c>
      <c r="B98" s="20">
        <v>24</v>
      </c>
      <c r="C98" s="26">
        <v>66.666667000000004</v>
      </c>
      <c r="D98" s="26">
        <v>12.5</v>
      </c>
      <c r="E98" s="26">
        <v>12.5</v>
      </c>
      <c r="F98" s="26">
        <v>8.3333329999999997</v>
      </c>
      <c r="G98" s="26">
        <v>25</v>
      </c>
      <c r="H98" s="26">
        <v>0</v>
      </c>
      <c r="I98" s="26">
        <v>75</v>
      </c>
      <c r="J98" s="26">
        <v>29.166667</v>
      </c>
    </row>
    <row r="99" spans="1:10" x14ac:dyDescent="0.2">
      <c r="A99" s="19" t="s">
        <v>801</v>
      </c>
      <c r="B99" s="20">
        <v>76</v>
      </c>
      <c r="C99" s="26">
        <v>61.842104999999997</v>
      </c>
      <c r="D99" s="26">
        <v>2.6315789999999999</v>
      </c>
      <c r="E99" s="26">
        <v>7.8947370000000001</v>
      </c>
      <c r="F99" s="26">
        <v>22.368421000000001</v>
      </c>
      <c r="G99" s="26">
        <v>26.315788999999999</v>
      </c>
      <c r="H99" s="26">
        <v>0</v>
      </c>
      <c r="I99" s="26">
        <v>73.684211000000005</v>
      </c>
      <c r="J99" s="26">
        <v>26.315788999999999</v>
      </c>
    </row>
    <row r="100" spans="1:10" x14ac:dyDescent="0.2">
      <c r="A100" s="19" t="s">
        <v>802</v>
      </c>
      <c r="B100" s="20">
        <v>43</v>
      </c>
      <c r="C100" s="26">
        <v>69.767442000000003</v>
      </c>
      <c r="D100" s="26">
        <v>9.3023260000000008</v>
      </c>
      <c r="E100" s="26">
        <v>20.930233000000001</v>
      </c>
      <c r="F100" s="26">
        <v>23.255814000000001</v>
      </c>
      <c r="G100" s="26">
        <v>23.255814000000001</v>
      </c>
      <c r="H100" s="26">
        <v>0</v>
      </c>
      <c r="I100" s="26">
        <v>76.744185999999999</v>
      </c>
      <c r="J100" s="26">
        <v>34.883721000000001</v>
      </c>
    </row>
    <row r="101" spans="1:10" x14ac:dyDescent="0.2">
      <c r="A101" s="19" t="s">
        <v>803</v>
      </c>
      <c r="B101" s="20">
        <v>14</v>
      </c>
      <c r="C101" s="26">
        <v>71.428571000000005</v>
      </c>
      <c r="D101" s="26">
        <v>14.285714</v>
      </c>
      <c r="E101" s="26">
        <v>7.1428570000000002</v>
      </c>
      <c r="F101" s="26">
        <v>7.1428570000000002</v>
      </c>
      <c r="G101" s="26">
        <v>7.1428570000000002</v>
      </c>
      <c r="H101" s="26">
        <v>0</v>
      </c>
      <c r="I101" s="26">
        <v>92.857142999999994</v>
      </c>
      <c r="J101" s="26">
        <v>28.571428999999998</v>
      </c>
    </row>
    <row r="102" spans="1:10" x14ac:dyDescent="0.2">
      <c r="A102" s="19" t="s">
        <v>804</v>
      </c>
      <c r="B102" s="20">
        <v>5</v>
      </c>
      <c r="C102" s="26">
        <v>80</v>
      </c>
      <c r="D102" s="26">
        <v>20</v>
      </c>
      <c r="E102" s="26">
        <v>40</v>
      </c>
      <c r="F102" s="26">
        <v>0</v>
      </c>
      <c r="G102" s="26">
        <v>20</v>
      </c>
      <c r="H102" s="26">
        <v>0</v>
      </c>
      <c r="I102" s="26">
        <v>80</v>
      </c>
      <c r="J102" s="26">
        <v>40</v>
      </c>
    </row>
    <row r="103" spans="1:10" x14ac:dyDescent="0.2">
      <c r="A103" s="19" t="s">
        <v>783</v>
      </c>
      <c r="B103" s="20">
        <v>414</v>
      </c>
      <c r="C103" s="26">
        <v>30.193237</v>
      </c>
      <c r="D103" s="26">
        <v>6.0386470000000001</v>
      </c>
      <c r="E103" s="26">
        <v>14.251208</v>
      </c>
      <c r="F103" s="26">
        <v>16.908213</v>
      </c>
      <c r="G103" s="26">
        <v>46.376812000000001</v>
      </c>
      <c r="H103" s="26">
        <v>4.8309179999999996</v>
      </c>
      <c r="I103" s="26">
        <v>48.792271</v>
      </c>
      <c r="J103" s="26">
        <v>28.985506999999998</v>
      </c>
    </row>
    <row r="104" spans="1:10" x14ac:dyDescent="0.2">
      <c r="A104" s="18" t="s">
        <v>805</v>
      </c>
      <c r="B104" s="18"/>
      <c r="C104" s="18"/>
      <c r="D104" s="18"/>
      <c r="E104" s="18"/>
      <c r="F104" s="18"/>
      <c r="G104" s="18"/>
      <c r="H104" s="18"/>
      <c r="I104" s="18"/>
      <c r="J104" s="18"/>
    </row>
    <row r="105" spans="1:10" x14ac:dyDescent="0.2">
      <c r="A105" s="19" t="s">
        <v>799</v>
      </c>
      <c r="B105" s="20">
        <v>13</v>
      </c>
      <c r="C105" s="26">
        <v>46.153846000000001</v>
      </c>
      <c r="D105" s="26">
        <v>0</v>
      </c>
      <c r="E105" s="26">
        <v>0</v>
      </c>
      <c r="F105" s="26">
        <v>30.769231000000001</v>
      </c>
      <c r="G105" s="26">
        <v>30.769231000000001</v>
      </c>
      <c r="H105" s="26">
        <v>0</v>
      </c>
      <c r="I105" s="26">
        <v>69.230768999999995</v>
      </c>
      <c r="J105" s="26">
        <v>30.769231000000001</v>
      </c>
    </row>
    <row r="106" spans="1:10" x14ac:dyDescent="0.2">
      <c r="A106" s="19" t="s">
        <v>800</v>
      </c>
      <c r="B106" s="20">
        <v>89</v>
      </c>
      <c r="C106" s="26">
        <v>51.685392999999998</v>
      </c>
      <c r="D106" s="26">
        <v>2.2471909999999999</v>
      </c>
      <c r="E106" s="26">
        <v>4.4943819999999999</v>
      </c>
      <c r="F106" s="26">
        <v>15.730337</v>
      </c>
      <c r="G106" s="26">
        <v>35.955055999999999</v>
      </c>
      <c r="H106" s="26">
        <v>1.123596</v>
      </c>
      <c r="I106" s="26">
        <v>62.921348000000002</v>
      </c>
      <c r="J106" s="26">
        <v>16.853933000000001</v>
      </c>
    </row>
    <row r="107" spans="1:10" x14ac:dyDescent="0.2">
      <c r="A107" s="19" t="s">
        <v>801</v>
      </c>
      <c r="B107" s="20">
        <v>143</v>
      </c>
      <c r="C107" s="26">
        <v>60.139859999999999</v>
      </c>
      <c r="D107" s="26">
        <v>4.895105</v>
      </c>
      <c r="E107" s="26">
        <v>5.5944060000000002</v>
      </c>
      <c r="F107" s="26">
        <v>13.286713000000001</v>
      </c>
      <c r="G107" s="26">
        <v>28.671329</v>
      </c>
      <c r="H107" s="26">
        <v>2.0979019999999999</v>
      </c>
      <c r="I107" s="26">
        <v>69.230768999999995</v>
      </c>
      <c r="J107" s="26">
        <v>20.279720000000001</v>
      </c>
    </row>
    <row r="108" spans="1:10" x14ac:dyDescent="0.2">
      <c r="A108" s="19" t="s">
        <v>802</v>
      </c>
      <c r="B108" s="20">
        <v>27</v>
      </c>
      <c r="C108" s="26">
        <v>55.555556000000003</v>
      </c>
      <c r="D108" s="26">
        <v>3.7037040000000001</v>
      </c>
      <c r="E108" s="26">
        <v>3.7037040000000001</v>
      </c>
      <c r="F108" s="26">
        <v>18.518519000000001</v>
      </c>
      <c r="G108" s="26">
        <v>37.037036999999998</v>
      </c>
      <c r="H108" s="26">
        <v>0</v>
      </c>
      <c r="I108" s="26">
        <v>62.962963000000002</v>
      </c>
      <c r="J108" s="26">
        <v>18.518519000000001</v>
      </c>
    </row>
    <row r="109" spans="1:10" x14ac:dyDescent="0.2">
      <c r="A109" s="19" t="s">
        <v>803</v>
      </c>
      <c r="B109" s="20">
        <v>5</v>
      </c>
      <c r="C109" s="26">
        <v>80</v>
      </c>
      <c r="D109" s="26">
        <v>0</v>
      </c>
      <c r="E109" s="26">
        <v>0</v>
      </c>
      <c r="F109" s="26">
        <v>0</v>
      </c>
      <c r="G109" s="26">
        <v>20</v>
      </c>
      <c r="H109" s="26">
        <v>0</v>
      </c>
      <c r="I109" s="26">
        <v>80</v>
      </c>
      <c r="J109" s="26">
        <v>0</v>
      </c>
    </row>
    <row r="110" spans="1:10" x14ac:dyDescent="0.2">
      <c r="A110" s="19" t="s">
        <v>804</v>
      </c>
      <c r="B110" s="20">
        <v>10</v>
      </c>
      <c r="C110" s="26">
        <v>50</v>
      </c>
      <c r="D110" s="26">
        <v>0</v>
      </c>
      <c r="E110" s="26">
        <v>10</v>
      </c>
      <c r="F110" s="26">
        <v>10</v>
      </c>
      <c r="G110" s="26">
        <v>40</v>
      </c>
      <c r="H110" s="26">
        <v>10</v>
      </c>
      <c r="I110" s="26">
        <v>50</v>
      </c>
      <c r="J110" s="26">
        <v>20</v>
      </c>
    </row>
    <row r="111" spans="1:10" x14ac:dyDescent="0.2">
      <c r="A111" s="19" t="s">
        <v>783</v>
      </c>
      <c r="B111" s="20">
        <v>28</v>
      </c>
      <c r="C111" s="26">
        <v>28.571428999999998</v>
      </c>
      <c r="D111" s="26">
        <v>0</v>
      </c>
      <c r="E111" s="26">
        <v>7.1428570000000002</v>
      </c>
      <c r="F111" s="26">
        <v>7.1428570000000002</v>
      </c>
      <c r="G111" s="26">
        <v>53.571429000000002</v>
      </c>
      <c r="H111" s="26">
        <v>10.714286</v>
      </c>
      <c r="I111" s="26">
        <v>35.714286000000001</v>
      </c>
      <c r="J111" s="26">
        <v>10.714286</v>
      </c>
    </row>
    <row r="112" spans="1:10" x14ac:dyDescent="0.2">
      <c r="A112" s="18" t="s">
        <v>142</v>
      </c>
      <c r="B112" s="18"/>
      <c r="C112" s="18"/>
      <c r="D112" s="18"/>
      <c r="E112" s="18"/>
      <c r="F112" s="18"/>
      <c r="G112" s="18"/>
      <c r="H112" s="18"/>
      <c r="I112" s="18"/>
      <c r="J112" s="18"/>
    </row>
    <row r="113" spans="1:10" x14ac:dyDescent="0.2">
      <c r="A113" s="19" t="s">
        <v>806</v>
      </c>
      <c r="B113" s="20">
        <v>90</v>
      </c>
      <c r="C113" s="26">
        <v>55.555556000000003</v>
      </c>
      <c r="D113" s="26">
        <v>8.8888890000000007</v>
      </c>
      <c r="E113" s="26">
        <v>10</v>
      </c>
      <c r="F113" s="26">
        <v>25.555555999999999</v>
      </c>
      <c r="G113" s="26">
        <v>25.555555999999999</v>
      </c>
      <c r="H113" s="26">
        <v>2.2222219999999999</v>
      </c>
      <c r="I113" s="26">
        <v>72.222222000000002</v>
      </c>
      <c r="J113" s="26">
        <v>35.555556000000003</v>
      </c>
    </row>
    <row r="114" spans="1:10" x14ac:dyDescent="0.2">
      <c r="A114" s="19" t="s">
        <v>807</v>
      </c>
      <c r="B114" s="20">
        <v>307</v>
      </c>
      <c r="C114" s="26">
        <v>57.654722999999997</v>
      </c>
      <c r="D114" s="26">
        <v>8.7947880000000005</v>
      </c>
      <c r="E114" s="26">
        <v>14.006515</v>
      </c>
      <c r="F114" s="26">
        <v>27.361564000000001</v>
      </c>
      <c r="G114" s="26">
        <v>23.127036</v>
      </c>
      <c r="H114" s="26">
        <v>0.65146599999999999</v>
      </c>
      <c r="I114" s="26">
        <v>76.221497999999997</v>
      </c>
      <c r="J114" s="26">
        <v>37.459282999999999</v>
      </c>
    </row>
    <row r="115" spans="1:10" x14ac:dyDescent="0.2">
      <c r="A115" s="19" t="s">
        <v>808</v>
      </c>
      <c r="B115" s="20">
        <v>392</v>
      </c>
      <c r="C115" s="26">
        <v>52.295918</v>
      </c>
      <c r="D115" s="26">
        <v>6.6326530000000004</v>
      </c>
      <c r="E115" s="26">
        <v>16.071428999999998</v>
      </c>
      <c r="F115" s="26">
        <v>25.765305999999999</v>
      </c>
      <c r="G115" s="26">
        <v>26.275510000000001</v>
      </c>
      <c r="H115" s="26">
        <v>1.785714</v>
      </c>
      <c r="I115" s="26">
        <v>71.938776000000004</v>
      </c>
      <c r="J115" s="26">
        <v>38.775509999999997</v>
      </c>
    </row>
    <row r="116" spans="1:10" x14ac:dyDescent="0.2">
      <c r="A116" s="19" t="s">
        <v>809</v>
      </c>
      <c r="B116" s="20">
        <v>379</v>
      </c>
      <c r="C116" s="26">
        <v>46.965699000000001</v>
      </c>
      <c r="D116" s="26">
        <v>10.026384999999999</v>
      </c>
      <c r="E116" s="26">
        <v>19.525065999999999</v>
      </c>
      <c r="F116" s="26">
        <v>22.691293000000002</v>
      </c>
      <c r="G116" s="26">
        <v>30.343008000000001</v>
      </c>
      <c r="H116" s="26">
        <v>2.1108180000000001</v>
      </c>
      <c r="I116" s="26">
        <v>67.546173999999993</v>
      </c>
      <c r="J116" s="26">
        <v>36.147756999999999</v>
      </c>
    </row>
    <row r="117" spans="1:10" x14ac:dyDescent="0.2">
      <c r="A117" s="19" t="s">
        <v>810</v>
      </c>
      <c r="B117" s="20">
        <v>951</v>
      </c>
      <c r="C117" s="26">
        <v>33.123027999999998</v>
      </c>
      <c r="D117" s="26">
        <v>4.1009460000000004</v>
      </c>
      <c r="E117" s="26">
        <v>11.356467</v>
      </c>
      <c r="F117" s="26">
        <v>13.459516000000001</v>
      </c>
      <c r="G117" s="26">
        <v>47.949527000000003</v>
      </c>
      <c r="H117" s="26">
        <v>3.0494219999999999</v>
      </c>
      <c r="I117" s="26">
        <v>49.001052000000001</v>
      </c>
      <c r="J117" s="26">
        <v>23.659306000000001</v>
      </c>
    </row>
    <row r="118" spans="1:10" x14ac:dyDescent="0.2">
      <c r="A118" s="19" t="s">
        <v>783</v>
      </c>
      <c r="B118" s="20">
        <v>69</v>
      </c>
      <c r="C118" s="26">
        <v>43.478261000000003</v>
      </c>
      <c r="D118" s="26">
        <v>13.043478</v>
      </c>
      <c r="E118" s="26">
        <v>8.6956520000000008</v>
      </c>
      <c r="F118" s="26">
        <v>14.492754</v>
      </c>
      <c r="G118" s="26">
        <v>42.028986000000003</v>
      </c>
      <c r="H118" s="26">
        <v>0</v>
      </c>
      <c r="I118" s="26">
        <v>57.971013999999997</v>
      </c>
      <c r="J118" s="26">
        <v>27.536231999999998</v>
      </c>
    </row>
    <row r="119" spans="1:10" x14ac:dyDescent="0.2">
      <c r="A119" s="18" t="s">
        <v>143</v>
      </c>
      <c r="B119" s="18"/>
      <c r="C119" s="18"/>
      <c r="D119" s="18"/>
      <c r="E119" s="18"/>
      <c r="F119" s="18"/>
      <c r="G119" s="18"/>
      <c r="H119" s="18"/>
      <c r="I119" s="18"/>
      <c r="J119" s="18"/>
    </row>
    <row r="120" spans="1:10" x14ac:dyDescent="0.2">
      <c r="A120" s="21" t="s">
        <v>811</v>
      </c>
      <c r="B120" s="21"/>
      <c r="C120" s="21"/>
      <c r="D120" s="21"/>
      <c r="E120" s="21"/>
      <c r="F120" s="21"/>
      <c r="G120" s="21"/>
      <c r="H120" s="21"/>
      <c r="I120" s="21"/>
      <c r="J120" s="21"/>
    </row>
    <row r="121" spans="1:10" x14ac:dyDescent="0.2">
      <c r="A121" s="19" t="s">
        <v>812</v>
      </c>
      <c r="B121" s="20">
        <v>546</v>
      </c>
      <c r="C121" s="26">
        <v>53.113553000000003</v>
      </c>
      <c r="D121" s="26">
        <v>10.805861</v>
      </c>
      <c r="E121" s="26">
        <v>16.117215999999999</v>
      </c>
      <c r="F121" s="26">
        <v>29.304029</v>
      </c>
      <c r="G121" s="26">
        <v>24.542124999999999</v>
      </c>
      <c r="H121" s="26">
        <v>1.648352</v>
      </c>
      <c r="I121" s="26">
        <v>73.809523999999996</v>
      </c>
      <c r="J121" s="26">
        <v>40.842491000000003</v>
      </c>
    </row>
    <row r="122" spans="1:10" x14ac:dyDescent="0.2">
      <c r="A122" s="19" t="s">
        <v>813</v>
      </c>
      <c r="B122" s="20">
        <v>531</v>
      </c>
      <c r="C122" s="26">
        <v>49.340865999999998</v>
      </c>
      <c r="D122" s="26">
        <v>9.0395479999999999</v>
      </c>
      <c r="E122" s="26">
        <v>19.397362999999999</v>
      </c>
      <c r="F122" s="26">
        <v>25.047080999999999</v>
      </c>
      <c r="G122" s="26">
        <v>26.930319999999998</v>
      </c>
      <c r="H122" s="26">
        <v>1.3182670000000001</v>
      </c>
      <c r="I122" s="26">
        <v>71.751412000000002</v>
      </c>
      <c r="J122" s="26">
        <v>40.301318000000002</v>
      </c>
    </row>
    <row r="123" spans="1:10" x14ac:dyDescent="0.2">
      <c r="A123" s="19" t="s">
        <v>814</v>
      </c>
      <c r="B123" s="20">
        <v>205</v>
      </c>
      <c r="C123" s="26">
        <v>51.219512000000002</v>
      </c>
      <c r="D123" s="26">
        <v>3.4146339999999999</v>
      </c>
      <c r="E123" s="26">
        <v>15.121950999999999</v>
      </c>
      <c r="F123" s="26">
        <v>18.048780000000001</v>
      </c>
      <c r="G123" s="26">
        <v>29.268293</v>
      </c>
      <c r="H123" s="26">
        <v>1.95122</v>
      </c>
      <c r="I123" s="26">
        <v>68.780488000000005</v>
      </c>
      <c r="J123" s="26">
        <v>32.195121999999998</v>
      </c>
    </row>
    <row r="124" spans="1:10" x14ac:dyDescent="0.2">
      <c r="A124" s="19" t="s">
        <v>815</v>
      </c>
      <c r="B124" s="20">
        <v>762</v>
      </c>
      <c r="C124" s="26">
        <v>32.152231</v>
      </c>
      <c r="D124" s="26">
        <v>3.018373</v>
      </c>
      <c r="E124" s="26">
        <v>9.3175849999999993</v>
      </c>
      <c r="F124" s="26">
        <v>11.417323</v>
      </c>
      <c r="G124" s="26">
        <v>51.049869000000001</v>
      </c>
      <c r="H124" s="26">
        <v>3.1496059999999999</v>
      </c>
      <c r="I124" s="26">
        <v>45.800525</v>
      </c>
      <c r="J124" s="26">
        <v>19.685039</v>
      </c>
    </row>
    <row r="125" spans="1:10" x14ac:dyDescent="0.2">
      <c r="A125" s="19" t="s">
        <v>783</v>
      </c>
      <c r="B125" s="20">
        <v>144</v>
      </c>
      <c r="C125" s="26">
        <v>36.805556000000003</v>
      </c>
      <c r="D125" s="26">
        <v>6.9444439999999998</v>
      </c>
      <c r="E125" s="26">
        <v>6.9444439999999998</v>
      </c>
      <c r="F125" s="26">
        <v>10.416667</v>
      </c>
      <c r="G125" s="26">
        <v>49.305556000000003</v>
      </c>
      <c r="H125" s="26">
        <v>2.7777780000000001</v>
      </c>
      <c r="I125" s="26">
        <v>47.916666999999997</v>
      </c>
      <c r="J125" s="26">
        <v>18.75</v>
      </c>
    </row>
    <row r="126" spans="1:10" x14ac:dyDescent="0.2">
      <c r="A126" s="18" t="s">
        <v>143</v>
      </c>
      <c r="B126" s="18"/>
      <c r="C126" s="18"/>
      <c r="D126" s="18"/>
      <c r="E126" s="18"/>
      <c r="F126" s="18"/>
      <c r="G126" s="18"/>
      <c r="H126" s="18"/>
      <c r="I126" s="18"/>
      <c r="J126" s="18"/>
    </row>
    <row r="127" spans="1:10" x14ac:dyDescent="0.2">
      <c r="A127" s="21" t="s">
        <v>816</v>
      </c>
      <c r="B127" s="21"/>
      <c r="C127" s="21"/>
      <c r="D127" s="21"/>
      <c r="E127" s="21"/>
      <c r="F127" s="21"/>
      <c r="G127" s="21"/>
      <c r="H127" s="21"/>
      <c r="I127" s="21"/>
      <c r="J127" s="21"/>
    </row>
    <row r="128" spans="1:10" x14ac:dyDescent="0.2">
      <c r="A128" s="19" t="s">
        <v>812</v>
      </c>
      <c r="B128" s="20">
        <v>285</v>
      </c>
      <c r="C128" s="26">
        <v>62.105263000000001</v>
      </c>
      <c r="D128" s="26">
        <v>5.6140350000000003</v>
      </c>
      <c r="E128" s="26">
        <v>16.140350999999999</v>
      </c>
      <c r="F128" s="26">
        <v>31.228069999999999</v>
      </c>
      <c r="G128" s="26">
        <v>19.298245999999999</v>
      </c>
      <c r="H128" s="26">
        <v>0.35087699999999999</v>
      </c>
      <c r="I128" s="26">
        <v>80.350876999999997</v>
      </c>
      <c r="J128" s="26">
        <v>40.701754000000001</v>
      </c>
    </row>
    <row r="129" spans="1:10" x14ac:dyDescent="0.2">
      <c r="A129" s="19" t="s">
        <v>813</v>
      </c>
      <c r="B129" s="20">
        <v>217</v>
      </c>
      <c r="C129" s="26">
        <v>52.534562000000001</v>
      </c>
      <c r="D129" s="26">
        <v>12.442396</v>
      </c>
      <c r="E129" s="26">
        <v>16.129031999999999</v>
      </c>
      <c r="F129" s="26">
        <v>25.345621999999999</v>
      </c>
      <c r="G129" s="26">
        <v>22.580645000000001</v>
      </c>
      <c r="H129" s="26">
        <v>0.92165900000000001</v>
      </c>
      <c r="I129" s="26">
        <v>76.497696000000005</v>
      </c>
      <c r="J129" s="26">
        <v>43.317971999999997</v>
      </c>
    </row>
    <row r="130" spans="1:10" x14ac:dyDescent="0.2">
      <c r="A130" s="19" t="s">
        <v>814</v>
      </c>
      <c r="B130" s="20">
        <v>142</v>
      </c>
      <c r="C130" s="26">
        <v>50.704225000000001</v>
      </c>
      <c r="D130" s="26">
        <v>11.267606000000001</v>
      </c>
      <c r="E130" s="26">
        <v>19.718309999999999</v>
      </c>
      <c r="F130" s="26">
        <v>28.873239000000002</v>
      </c>
      <c r="G130" s="26">
        <v>24.647887000000001</v>
      </c>
      <c r="H130" s="26">
        <v>1.4084509999999999</v>
      </c>
      <c r="I130" s="26">
        <v>73.943662000000003</v>
      </c>
      <c r="J130" s="26">
        <v>41.549295999999998</v>
      </c>
    </row>
    <row r="131" spans="1:10" x14ac:dyDescent="0.2">
      <c r="A131" s="19" t="s">
        <v>815</v>
      </c>
      <c r="B131" s="20">
        <v>1184</v>
      </c>
      <c r="C131" s="26">
        <v>38.597973000000003</v>
      </c>
      <c r="D131" s="26">
        <v>5.405405</v>
      </c>
      <c r="E131" s="26">
        <v>12.584459000000001</v>
      </c>
      <c r="F131" s="26">
        <v>15.456080999999999</v>
      </c>
      <c r="G131" s="26">
        <v>43.327703</v>
      </c>
      <c r="H131" s="26">
        <v>2.7027030000000001</v>
      </c>
      <c r="I131" s="26">
        <v>53.969594999999998</v>
      </c>
      <c r="J131" s="26">
        <v>26.013514000000001</v>
      </c>
    </row>
    <row r="132" spans="1:10" x14ac:dyDescent="0.2">
      <c r="A132" s="19" t="s">
        <v>783</v>
      </c>
      <c r="B132" s="20">
        <v>360</v>
      </c>
      <c r="C132" s="26">
        <v>37.5</v>
      </c>
      <c r="D132" s="26">
        <v>6.6666670000000003</v>
      </c>
      <c r="E132" s="26">
        <v>12.5</v>
      </c>
      <c r="F132" s="26">
        <v>17.777778000000001</v>
      </c>
      <c r="G132" s="26">
        <v>40.277777999999998</v>
      </c>
      <c r="H132" s="26">
        <v>3.0555560000000002</v>
      </c>
      <c r="I132" s="26">
        <v>56.666666999999997</v>
      </c>
      <c r="J132" s="26">
        <v>28.611111000000001</v>
      </c>
    </row>
    <row r="133" spans="1:10" x14ac:dyDescent="0.2">
      <c r="A133" s="18" t="s">
        <v>143</v>
      </c>
      <c r="B133" s="18"/>
      <c r="C133" s="18"/>
      <c r="D133" s="18"/>
      <c r="E133" s="18"/>
      <c r="F133" s="18"/>
      <c r="G133" s="18"/>
      <c r="H133" s="18"/>
      <c r="I133" s="18"/>
      <c r="J133" s="18"/>
    </row>
    <row r="134" spans="1:10" x14ac:dyDescent="0.2">
      <c r="A134" s="21" t="s">
        <v>817</v>
      </c>
      <c r="B134" s="21"/>
      <c r="C134" s="21"/>
      <c r="D134" s="21"/>
      <c r="E134" s="21"/>
      <c r="F134" s="21"/>
      <c r="G134" s="21"/>
      <c r="H134" s="21"/>
      <c r="I134" s="21"/>
      <c r="J134" s="21"/>
    </row>
    <row r="135" spans="1:10" x14ac:dyDescent="0.2">
      <c r="A135" s="19" t="s">
        <v>812</v>
      </c>
      <c r="B135" s="20">
        <v>330</v>
      </c>
      <c r="C135" s="26">
        <v>57.575758</v>
      </c>
      <c r="D135" s="26">
        <v>8.1818179999999998</v>
      </c>
      <c r="E135" s="26">
        <v>14.545455</v>
      </c>
      <c r="F135" s="26">
        <v>26.060606</v>
      </c>
      <c r="G135" s="26">
        <v>24.545455</v>
      </c>
      <c r="H135" s="26">
        <v>0.90909099999999998</v>
      </c>
      <c r="I135" s="26">
        <v>74.545455000000004</v>
      </c>
      <c r="J135" s="26">
        <v>36.060606</v>
      </c>
    </row>
    <row r="136" spans="1:10" x14ac:dyDescent="0.2">
      <c r="A136" s="19" t="s">
        <v>813</v>
      </c>
      <c r="B136" s="20">
        <v>326</v>
      </c>
      <c r="C136" s="26">
        <v>46.625767000000003</v>
      </c>
      <c r="D136" s="26">
        <v>7.3619630000000003</v>
      </c>
      <c r="E136" s="26">
        <v>13.496933</v>
      </c>
      <c r="F136" s="26">
        <v>27.300612999999998</v>
      </c>
      <c r="G136" s="26">
        <v>29.754601000000001</v>
      </c>
      <c r="H136" s="26">
        <v>1.2269939999999999</v>
      </c>
      <c r="I136" s="26">
        <v>69.018405000000001</v>
      </c>
      <c r="J136" s="26">
        <v>38.036810000000003</v>
      </c>
    </row>
    <row r="137" spans="1:10" x14ac:dyDescent="0.2">
      <c r="A137" s="19" t="s">
        <v>814</v>
      </c>
      <c r="B137" s="20">
        <v>133</v>
      </c>
      <c r="C137" s="26">
        <v>57.894736999999999</v>
      </c>
      <c r="D137" s="26">
        <v>8.2706769999999992</v>
      </c>
      <c r="E137" s="26">
        <v>18.796991999999999</v>
      </c>
      <c r="F137" s="26">
        <v>30.075188000000001</v>
      </c>
      <c r="G137" s="26">
        <v>24.06015</v>
      </c>
      <c r="H137" s="26">
        <v>0</v>
      </c>
      <c r="I137" s="26">
        <v>75.939850000000007</v>
      </c>
      <c r="J137" s="26">
        <v>42.105263000000001</v>
      </c>
    </row>
    <row r="138" spans="1:10" x14ac:dyDescent="0.2">
      <c r="A138" s="19" t="s">
        <v>815</v>
      </c>
      <c r="B138" s="20">
        <v>1070</v>
      </c>
      <c r="C138" s="26">
        <v>38.598131000000002</v>
      </c>
      <c r="D138" s="26">
        <v>5.5140190000000002</v>
      </c>
      <c r="E138" s="26">
        <v>13.457943999999999</v>
      </c>
      <c r="F138" s="26">
        <v>15.420560999999999</v>
      </c>
      <c r="G138" s="26">
        <v>42.242991000000004</v>
      </c>
      <c r="H138" s="26">
        <v>2.71028</v>
      </c>
      <c r="I138" s="26">
        <v>55.046728999999999</v>
      </c>
      <c r="J138" s="26">
        <v>27.102803999999999</v>
      </c>
    </row>
    <row r="139" spans="1:10" x14ac:dyDescent="0.2">
      <c r="A139" s="19" t="s">
        <v>783</v>
      </c>
      <c r="B139" s="20">
        <v>329</v>
      </c>
      <c r="C139" s="26">
        <v>37.386018</v>
      </c>
      <c r="D139" s="26">
        <v>7.902736</v>
      </c>
      <c r="E139" s="26">
        <v>12.765957</v>
      </c>
      <c r="F139" s="26">
        <v>15.805471000000001</v>
      </c>
      <c r="G139" s="26">
        <v>41.033434999999997</v>
      </c>
      <c r="H139" s="26">
        <v>3.6474160000000002</v>
      </c>
      <c r="I139" s="26">
        <v>55.319149000000003</v>
      </c>
      <c r="J139" s="26">
        <v>27.659573999999999</v>
      </c>
    </row>
    <row r="140" spans="1:10" x14ac:dyDescent="0.2">
      <c r="A140" s="18" t="s">
        <v>143</v>
      </c>
      <c r="B140" s="18"/>
      <c r="C140" s="18"/>
      <c r="D140" s="18"/>
      <c r="E140" s="18"/>
      <c r="F140" s="18"/>
      <c r="G140" s="18"/>
      <c r="H140" s="18"/>
      <c r="I140" s="18"/>
      <c r="J140" s="18"/>
    </row>
    <row r="141" spans="1:10" x14ac:dyDescent="0.2">
      <c r="A141" s="21" t="s">
        <v>818</v>
      </c>
      <c r="B141" s="21"/>
      <c r="C141" s="21"/>
      <c r="D141" s="21"/>
      <c r="E141" s="21"/>
      <c r="F141" s="21"/>
      <c r="G141" s="21"/>
      <c r="H141" s="21"/>
      <c r="I141" s="21"/>
      <c r="J141" s="21"/>
    </row>
    <row r="142" spans="1:10" x14ac:dyDescent="0.2">
      <c r="A142" s="19" t="s">
        <v>812</v>
      </c>
      <c r="B142" s="20">
        <v>39</v>
      </c>
      <c r="C142" s="26">
        <v>46.153846000000001</v>
      </c>
      <c r="D142" s="26">
        <v>15.384615</v>
      </c>
      <c r="E142" s="26">
        <v>20.512820999999999</v>
      </c>
      <c r="F142" s="26">
        <v>23.076923000000001</v>
      </c>
      <c r="G142" s="26">
        <v>30.769231000000001</v>
      </c>
      <c r="H142" s="26">
        <v>0</v>
      </c>
      <c r="I142" s="26">
        <v>69.230768999999995</v>
      </c>
      <c r="J142" s="26">
        <v>43.589744000000003</v>
      </c>
    </row>
    <row r="143" spans="1:10" x14ac:dyDescent="0.2">
      <c r="A143" s="19" t="s">
        <v>813</v>
      </c>
      <c r="B143" s="20">
        <v>75</v>
      </c>
      <c r="C143" s="26">
        <v>45.333333000000003</v>
      </c>
      <c r="D143" s="26">
        <v>6.6666670000000003</v>
      </c>
      <c r="E143" s="26">
        <v>14.666667</v>
      </c>
      <c r="F143" s="26">
        <v>29.333333</v>
      </c>
      <c r="G143" s="26">
        <v>28</v>
      </c>
      <c r="H143" s="26">
        <v>0</v>
      </c>
      <c r="I143" s="26">
        <v>72</v>
      </c>
      <c r="J143" s="26">
        <v>38.666666999999997</v>
      </c>
    </row>
    <row r="144" spans="1:10" x14ac:dyDescent="0.2">
      <c r="A144" s="19" t="s">
        <v>814</v>
      </c>
      <c r="B144" s="20">
        <v>117</v>
      </c>
      <c r="C144" s="26">
        <v>60.683760999999997</v>
      </c>
      <c r="D144" s="26">
        <v>4.273504</v>
      </c>
      <c r="E144" s="26">
        <v>5.9829059999999998</v>
      </c>
      <c r="F144" s="26">
        <v>23.931623999999999</v>
      </c>
      <c r="G144" s="26">
        <v>23.076923000000001</v>
      </c>
      <c r="H144" s="26">
        <v>1.7094020000000001</v>
      </c>
      <c r="I144" s="26">
        <v>75.213674999999995</v>
      </c>
      <c r="J144" s="26">
        <v>28.205127999999998</v>
      </c>
    </row>
    <row r="145" spans="1:10" x14ac:dyDescent="0.2">
      <c r="A145" s="19" t="s">
        <v>815</v>
      </c>
      <c r="B145" s="20">
        <v>1288</v>
      </c>
      <c r="C145" s="26">
        <v>42.857143000000001</v>
      </c>
      <c r="D145" s="26">
        <v>6.8322979999999998</v>
      </c>
      <c r="E145" s="26">
        <v>14.596273</v>
      </c>
      <c r="F145" s="26">
        <v>18.711179999999999</v>
      </c>
      <c r="G145" s="26">
        <v>37.888199</v>
      </c>
      <c r="H145" s="26">
        <v>2.0962730000000001</v>
      </c>
      <c r="I145" s="26">
        <v>60.015528000000003</v>
      </c>
      <c r="J145" s="26">
        <v>30.978261</v>
      </c>
    </row>
    <row r="146" spans="1:10" x14ac:dyDescent="0.2">
      <c r="A146" s="19" t="s">
        <v>783</v>
      </c>
      <c r="B146" s="20">
        <v>669</v>
      </c>
      <c r="C146" s="26">
        <v>41.853513</v>
      </c>
      <c r="D146" s="26">
        <v>6.4275039999999999</v>
      </c>
      <c r="E146" s="26">
        <v>13.303438</v>
      </c>
      <c r="F146" s="26">
        <v>19.730941999999999</v>
      </c>
      <c r="G146" s="26">
        <v>37.219731000000003</v>
      </c>
      <c r="H146" s="26">
        <v>2.8400599999999998</v>
      </c>
      <c r="I146" s="26">
        <v>59.940209000000003</v>
      </c>
      <c r="J146" s="26">
        <v>30.194320000000001</v>
      </c>
    </row>
    <row r="147" spans="1:10" x14ac:dyDescent="0.2">
      <c r="A147" s="18" t="s">
        <v>819</v>
      </c>
      <c r="B147" s="18"/>
      <c r="C147" s="18"/>
      <c r="D147" s="18"/>
      <c r="E147" s="18"/>
      <c r="F147" s="18"/>
      <c r="G147" s="18"/>
      <c r="H147" s="18"/>
      <c r="I147" s="18"/>
      <c r="J147" s="18"/>
    </row>
    <row r="148" spans="1:10" x14ac:dyDescent="0.2">
      <c r="A148" s="19" t="s">
        <v>820</v>
      </c>
      <c r="B148" s="20">
        <v>541</v>
      </c>
      <c r="C148" s="26">
        <v>45.656191999999997</v>
      </c>
      <c r="D148" s="26">
        <v>6.8391869999999999</v>
      </c>
      <c r="E148" s="26">
        <v>9.4269870000000004</v>
      </c>
      <c r="F148" s="26">
        <v>20.332716999999999</v>
      </c>
      <c r="G148" s="26">
        <v>35.304991000000001</v>
      </c>
      <c r="H148" s="26">
        <v>2.0332720000000002</v>
      </c>
      <c r="I148" s="26">
        <v>62.661738</v>
      </c>
      <c r="J148" s="26">
        <v>29.205176000000002</v>
      </c>
    </row>
    <row r="149" spans="1:10" x14ac:dyDescent="0.2">
      <c r="A149" s="19" t="s">
        <v>821</v>
      </c>
      <c r="B149" s="20">
        <v>877</v>
      </c>
      <c r="C149" s="26">
        <v>41.619155999999997</v>
      </c>
      <c r="D149" s="26">
        <v>6.3854050000000004</v>
      </c>
      <c r="E149" s="26">
        <v>12.998860000000001</v>
      </c>
      <c r="F149" s="26">
        <v>21.436716000000001</v>
      </c>
      <c r="G149" s="26">
        <v>38.426454</v>
      </c>
      <c r="H149" s="26">
        <v>1.8244009999999999</v>
      </c>
      <c r="I149" s="26">
        <v>59.749144999999999</v>
      </c>
      <c r="J149" s="26">
        <v>30.786773</v>
      </c>
    </row>
    <row r="150" spans="1:10" x14ac:dyDescent="0.2">
      <c r="A150" s="19" t="s">
        <v>822</v>
      </c>
      <c r="B150" s="20">
        <v>543</v>
      </c>
      <c r="C150" s="26">
        <v>44.014733</v>
      </c>
      <c r="D150" s="26">
        <v>7.1823199999999998</v>
      </c>
      <c r="E150" s="26">
        <v>16.390423999999999</v>
      </c>
      <c r="F150" s="26">
        <v>18.047882000000001</v>
      </c>
      <c r="G150" s="26">
        <v>36.648249999999997</v>
      </c>
      <c r="H150" s="26">
        <v>2.394107</v>
      </c>
      <c r="I150" s="26">
        <v>60.957642999999997</v>
      </c>
      <c r="J150" s="26">
        <v>31.675875000000001</v>
      </c>
    </row>
    <row r="151" spans="1:10" x14ac:dyDescent="0.2">
      <c r="A151" s="19" t="s">
        <v>823</v>
      </c>
      <c r="B151" s="20">
        <v>227</v>
      </c>
      <c r="C151" s="26">
        <v>45.814978000000004</v>
      </c>
      <c r="D151" s="26">
        <v>6.6079299999999996</v>
      </c>
      <c r="E151" s="26">
        <v>21.585902999999998</v>
      </c>
      <c r="F151" s="26">
        <v>15.859031</v>
      </c>
      <c r="G151" s="26">
        <v>30.837004</v>
      </c>
      <c r="H151" s="26">
        <v>3.5242290000000001</v>
      </c>
      <c r="I151" s="26">
        <v>65.638767000000001</v>
      </c>
      <c r="J151" s="26">
        <v>35.242291000000002</v>
      </c>
    </row>
    <row r="152" spans="1:10" x14ac:dyDescent="0.2">
      <c r="A152" s="18" t="s">
        <v>824</v>
      </c>
      <c r="B152" s="18"/>
      <c r="C152" s="18"/>
      <c r="D152" s="18"/>
      <c r="E152" s="18"/>
      <c r="F152" s="18"/>
      <c r="G152" s="18"/>
      <c r="H152" s="18"/>
      <c r="I152" s="18"/>
      <c r="J152" s="18"/>
    </row>
    <row r="153" spans="1:10" x14ac:dyDescent="0.2">
      <c r="A153" s="19" t="s">
        <v>825</v>
      </c>
      <c r="B153" s="20">
        <v>294</v>
      </c>
      <c r="C153" s="26">
        <v>43.537415000000003</v>
      </c>
      <c r="D153" s="26">
        <v>7.1428570000000002</v>
      </c>
      <c r="E153" s="26">
        <v>14.285714</v>
      </c>
      <c r="F153" s="26">
        <v>16.666667</v>
      </c>
      <c r="G153" s="26">
        <v>37.414966</v>
      </c>
      <c r="H153" s="26">
        <v>1.70068</v>
      </c>
      <c r="I153" s="26">
        <v>60.884354000000002</v>
      </c>
      <c r="J153" s="26">
        <v>28.571428999999998</v>
      </c>
    </row>
    <row r="154" spans="1:10" x14ac:dyDescent="0.2">
      <c r="A154" s="19" t="s">
        <v>826</v>
      </c>
      <c r="B154" s="20">
        <v>664</v>
      </c>
      <c r="C154" s="26">
        <v>40.813253000000003</v>
      </c>
      <c r="D154" s="26">
        <v>7.379518</v>
      </c>
      <c r="E154" s="26">
        <v>12.048192999999999</v>
      </c>
      <c r="F154" s="26">
        <v>22.740964000000002</v>
      </c>
      <c r="G154" s="26">
        <v>38.253011999999998</v>
      </c>
      <c r="H154" s="26">
        <v>2.4096389999999999</v>
      </c>
      <c r="I154" s="26">
        <v>59.337349000000003</v>
      </c>
      <c r="J154" s="26">
        <v>32.680723</v>
      </c>
    </row>
    <row r="155" spans="1:10" x14ac:dyDescent="0.2">
      <c r="A155" s="19" t="s">
        <v>827</v>
      </c>
      <c r="B155" s="20">
        <v>421</v>
      </c>
      <c r="C155" s="26">
        <v>47.030878999999999</v>
      </c>
      <c r="D155" s="26">
        <v>7.1258910000000002</v>
      </c>
      <c r="E155" s="26">
        <v>14.251780999999999</v>
      </c>
      <c r="F155" s="26">
        <v>19.239905</v>
      </c>
      <c r="G155" s="26">
        <v>33.491686000000001</v>
      </c>
      <c r="H155" s="26">
        <v>2.3752970000000002</v>
      </c>
      <c r="I155" s="26">
        <v>64.133016999999995</v>
      </c>
      <c r="J155" s="26">
        <v>29.928740999999999</v>
      </c>
    </row>
    <row r="156" spans="1:10" x14ac:dyDescent="0.2">
      <c r="A156" s="19" t="s">
        <v>828</v>
      </c>
      <c r="B156" s="20">
        <v>358</v>
      </c>
      <c r="C156" s="26">
        <v>41.061453</v>
      </c>
      <c r="D156" s="26">
        <v>5.027933</v>
      </c>
      <c r="E156" s="26">
        <v>11.452514000000001</v>
      </c>
      <c r="F156" s="26">
        <v>20.111732</v>
      </c>
      <c r="G156" s="26">
        <v>39.385475</v>
      </c>
      <c r="H156" s="26">
        <v>2.5139659999999999</v>
      </c>
      <c r="I156" s="26">
        <v>58.100558999999997</v>
      </c>
      <c r="J156" s="26">
        <v>29.608938999999999</v>
      </c>
    </row>
    <row r="157" spans="1:10" x14ac:dyDescent="0.2">
      <c r="A157" s="19" t="s">
        <v>829</v>
      </c>
      <c r="B157" s="20">
        <v>217</v>
      </c>
      <c r="C157" s="26">
        <v>44.700460999999997</v>
      </c>
      <c r="D157" s="26">
        <v>8.7557600000000004</v>
      </c>
      <c r="E157" s="26">
        <v>18.43318</v>
      </c>
      <c r="F157" s="26">
        <v>17.511520999999998</v>
      </c>
      <c r="G157" s="26">
        <v>35.483871000000001</v>
      </c>
      <c r="H157" s="26">
        <v>0.46082899999999999</v>
      </c>
      <c r="I157" s="26">
        <v>64.055300000000003</v>
      </c>
      <c r="J157" s="26">
        <v>35.023040999999999</v>
      </c>
    </row>
    <row r="158" spans="1:10" x14ac:dyDescent="0.2">
      <c r="A158" s="22" t="s">
        <v>830</v>
      </c>
      <c r="B158" s="23">
        <v>234</v>
      </c>
      <c r="C158" s="27">
        <v>48.717948999999997</v>
      </c>
      <c r="D158" s="27">
        <v>4.273504</v>
      </c>
      <c r="E158" s="27">
        <v>17.094017000000001</v>
      </c>
      <c r="F158" s="27">
        <v>17.521367999999999</v>
      </c>
      <c r="G158" s="27">
        <v>31.623932</v>
      </c>
      <c r="H158" s="27">
        <v>2.9914529999999999</v>
      </c>
      <c r="I158" s="27">
        <v>65.384614999999997</v>
      </c>
      <c r="J158" s="27">
        <v>30.34188</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4C5E4-61D2-48C9-859C-FC2CA9BD69A9}">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HYPERLINK("#'目次'!B26","[20]")</f>
        <v>[20]</v>
      </c>
      <c r="B2" s="24" t="s">
        <v>352</v>
      </c>
    </row>
    <row r="3" spans="1:10" x14ac:dyDescent="0.2">
      <c r="A3" s="9" t="s">
        <v>126</v>
      </c>
      <c r="B3" s="12" t="s">
        <v>183</v>
      </c>
    </row>
    <row r="4" spans="1:10" x14ac:dyDescent="0.2">
      <c r="A4" s="9" t="s">
        <v>126</v>
      </c>
      <c r="B4" s="12" t="s">
        <v>184</v>
      </c>
    </row>
    <row r="5" spans="1:10" x14ac:dyDescent="0.2">
      <c r="A5" s="9" t="s">
        <v>126</v>
      </c>
      <c r="B5" s="12" t="s">
        <v>185</v>
      </c>
    </row>
    <row r="6" spans="1:10" s="15" customFormat="1" ht="25" x14ac:dyDescent="0.2">
      <c r="A6" s="13" t="s">
        <v>126</v>
      </c>
      <c r="B6" s="14" t="s">
        <v>752</v>
      </c>
      <c r="C6" s="14" t="s">
        <v>948</v>
      </c>
      <c r="D6" s="14" t="s">
        <v>949</v>
      </c>
      <c r="E6" s="14" t="s">
        <v>950</v>
      </c>
      <c r="F6" s="14" t="s">
        <v>951</v>
      </c>
      <c r="G6" s="14" t="s">
        <v>952</v>
      </c>
      <c r="H6" s="14" t="s">
        <v>953</v>
      </c>
      <c r="I6" s="14" t="s">
        <v>783</v>
      </c>
      <c r="J6" s="14" t="s">
        <v>603</v>
      </c>
    </row>
    <row r="7" spans="1:10" x14ac:dyDescent="0.2">
      <c r="A7" s="16" t="s">
        <v>756</v>
      </c>
      <c r="B7" s="17">
        <v>680</v>
      </c>
      <c r="C7" s="25">
        <v>1.176471</v>
      </c>
      <c r="D7" s="25">
        <v>14.117647</v>
      </c>
      <c r="E7" s="25">
        <v>13.088234999999999</v>
      </c>
      <c r="F7" s="25">
        <v>15.147059</v>
      </c>
      <c r="G7" s="25">
        <v>7.0588240000000004</v>
      </c>
      <c r="H7" s="25">
        <v>29.852941000000001</v>
      </c>
      <c r="I7" s="25">
        <v>19.558824000000001</v>
      </c>
      <c r="J7" s="25">
        <v>15.914077000000001</v>
      </c>
    </row>
    <row r="8" spans="1:10" x14ac:dyDescent="0.2">
      <c r="A8" s="18" t="s">
        <v>757</v>
      </c>
      <c r="B8" s="18"/>
      <c r="C8" s="18"/>
      <c r="D8" s="18"/>
      <c r="E8" s="18"/>
      <c r="F8" s="18"/>
      <c r="G8" s="18"/>
      <c r="H8" s="18"/>
      <c r="I8" s="18"/>
      <c r="J8" s="18"/>
    </row>
    <row r="9" spans="1:10" x14ac:dyDescent="0.2">
      <c r="A9" s="19" t="s">
        <v>758</v>
      </c>
      <c r="B9" s="20">
        <v>330</v>
      </c>
      <c r="C9" s="26">
        <v>1.818182</v>
      </c>
      <c r="D9" s="26">
        <v>12.424242</v>
      </c>
      <c r="E9" s="26">
        <v>13.939394</v>
      </c>
      <c r="F9" s="26">
        <v>18.181818</v>
      </c>
      <c r="G9" s="26">
        <v>6.969697</v>
      </c>
      <c r="H9" s="26">
        <v>30.909091</v>
      </c>
      <c r="I9" s="26">
        <v>15.757576</v>
      </c>
      <c r="J9" s="26">
        <v>16.014388</v>
      </c>
    </row>
    <row r="10" spans="1:10" x14ac:dyDescent="0.2">
      <c r="A10" s="19" t="s">
        <v>759</v>
      </c>
      <c r="B10" s="20">
        <v>350</v>
      </c>
      <c r="C10" s="26">
        <v>0.57142899999999996</v>
      </c>
      <c r="D10" s="26">
        <v>15.714286</v>
      </c>
      <c r="E10" s="26">
        <v>12.285714</v>
      </c>
      <c r="F10" s="26">
        <v>12.285714</v>
      </c>
      <c r="G10" s="26">
        <v>7.1428570000000002</v>
      </c>
      <c r="H10" s="26">
        <v>28.857143000000001</v>
      </c>
      <c r="I10" s="26">
        <v>23.142856999999999</v>
      </c>
      <c r="J10" s="26">
        <v>15.810409</v>
      </c>
    </row>
    <row r="11" spans="1:10" x14ac:dyDescent="0.2">
      <c r="A11" s="19" t="s">
        <v>755</v>
      </c>
      <c r="B11" s="20">
        <v>0</v>
      </c>
      <c r="C11" s="26">
        <v>0</v>
      </c>
      <c r="D11" s="26">
        <v>0</v>
      </c>
      <c r="E11" s="26">
        <v>0</v>
      </c>
      <c r="F11" s="26">
        <v>0</v>
      </c>
      <c r="G11" s="26">
        <v>0</v>
      </c>
      <c r="H11" s="26">
        <v>0</v>
      </c>
      <c r="I11" s="26">
        <v>0</v>
      </c>
      <c r="J11" s="26">
        <v>0</v>
      </c>
    </row>
    <row r="12" spans="1:10" x14ac:dyDescent="0.2">
      <c r="A12" s="18" t="s">
        <v>760</v>
      </c>
      <c r="B12" s="18"/>
      <c r="C12" s="18"/>
      <c r="D12" s="18"/>
      <c r="E12" s="18"/>
      <c r="F12" s="18"/>
      <c r="G12" s="18"/>
      <c r="H12" s="18"/>
      <c r="I12" s="18"/>
      <c r="J12" s="18"/>
    </row>
    <row r="13" spans="1:10" x14ac:dyDescent="0.2">
      <c r="A13" s="19" t="s">
        <v>761</v>
      </c>
      <c r="B13" s="20">
        <v>104</v>
      </c>
      <c r="C13" s="26">
        <v>3.8461539999999999</v>
      </c>
      <c r="D13" s="26">
        <v>25.961538000000001</v>
      </c>
      <c r="E13" s="26">
        <v>12.5</v>
      </c>
      <c r="F13" s="26">
        <v>10.576923000000001</v>
      </c>
      <c r="G13" s="26">
        <v>2.8846150000000002</v>
      </c>
      <c r="H13" s="26">
        <v>34.615385000000003</v>
      </c>
      <c r="I13" s="26">
        <v>9.6153849999999998</v>
      </c>
      <c r="J13" s="26">
        <v>13.595745000000001</v>
      </c>
    </row>
    <row r="14" spans="1:10" x14ac:dyDescent="0.2">
      <c r="A14" s="19" t="s">
        <v>762</v>
      </c>
      <c r="B14" s="20">
        <v>135</v>
      </c>
      <c r="C14" s="26">
        <v>0</v>
      </c>
      <c r="D14" s="26">
        <v>20.740741</v>
      </c>
      <c r="E14" s="26">
        <v>14.814814999999999</v>
      </c>
      <c r="F14" s="26">
        <v>9.6296300000000006</v>
      </c>
      <c r="G14" s="26">
        <v>9.6296300000000006</v>
      </c>
      <c r="H14" s="26">
        <v>30.370370000000001</v>
      </c>
      <c r="I14" s="26">
        <v>14.814814999999999</v>
      </c>
      <c r="J14" s="26">
        <v>14.817391000000001</v>
      </c>
    </row>
    <row r="15" spans="1:10" x14ac:dyDescent="0.2">
      <c r="A15" s="19" t="s">
        <v>763</v>
      </c>
      <c r="B15" s="20">
        <v>163</v>
      </c>
      <c r="C15" s="26">
        <v>1.2269939999999999</v>
      </c>
      <c r="D15" s="26">
        <v>12.883436</v>
      </c>
      <c r="E15" s="26">
        <v>17.177914000000001</v>
      </c>
      <c r="F15" s="26">
        <v>21.472393</v>
      </c>
      <c r="G15" s="26">
        <v>4.2944789999999999</v>
      </c>
      <c r="H15" s="26">
        <v>23.312882999999999</v>
      </c>
      <c r="I15" s="26">
        <v>19.631902</v>
      </c>
      <c r="J15" s="26">
        <v>13.839695000000001</v>
      </c>
    </row>
    <row r="16" spans="1:10" x14ac:dyDescent="0.2">
      <c r="A16" s="19" t="s">
        <v>764</v>
      </c>
      <c r="B16" s="20">
        <v>156</v>
      </c>
      <c r="C16" s="26">
        <v>1.2820510000000001</v>
      </c>
      <c r="D16" s="26">
        <v>8.9743589999999998</v>
      </c>
      <c r="E16" s="26">
        <v>14.743589999999999</v>
      </c>
      <c r="F16" s="26">
        <v>12.179487</v>
      </c>
      <c r="G16" s="26">
        <v>11.538462000000001</v>
      </c>
      <c r="H16" s="26">
        <v>30.128205000000001</v>
      </c>
      <c r="I16" s="26">
        <v>21.153846000000001</v>
      </c>
      <c r="J16" s="26">
        <v>17.674797000000002</v>
      </c>
    </row>
    <row r="17" spans="1:10" x14ac:dyDescent="0.2">
      <c r="A17" s="19" t="s">
        <v>765</v>
      </c>
      <c r="B17" s="20">
        <v>87</v>
      </c>
      <c r="C17" s="26">
        <v>0</v>
      </c>
      <c r="D17" s="26">
        <v>4.5977009999999998</v>
      </c>
      <c r="E17" s="26">
        <v>5.7471259999999997</v>
      </c>
      <c r="F17" s="26">
        <v>22.988506000000001</v>
      </c>
      <c r="G17" s="26">
        <v>6.8965519999999998</v>
      </c>
      <c r="H17" s="26">
        <v>32.183908000000002</v>
      </c>
      <c r="I17" s="26">
        <v>27.586207000000002</v>
      </c>
      <c r="J17" s="26">
        <v>20.333333</v>
      </c>
    </row>
    <row r="18" spans="1:10" x14ac:dyDescent="0.2">
      <c r="A18" s="19" t="s">
        <v>766</v>
      </c>
      <c r="B18" s="20">
        <v>26</v>
      </c>
      <c r="C18" s="26">
        <v>0</v>
      </c>
      <c r="D18" s="26">
        <v>7.6923079999999997</v>
      </c>
      <c r="E18" s="26">
        <v>0</v>
      </c>
      <c r="F18" s="26">
        <v>11.538462000000001</v>
      </c>
      <c r="G18" s="26">
        <v>3.8461539999999999</v>
      </c>
      <c r="H18" s="26">
        <v>34.615385000000003</v>
      </c>
      <c r="I18" s="26">
        <v>42.307692000000003</v>
      </c>
      <c r="J18" s="26">
        <v>21</v>
      </c>
    </row>
    <row r="19" spans="1:10" x14ac:dyDescent="0.2">
      <c r="A19" s="19" t="s">
        <v>767</v>
      </c>
      <c r="B19" s="20">
        <v>8</v>
      </c>
      <c r="C19" s="26">
        <v>0</v>
      </c>
      <c r="D19" s="26">
        <v>0</v>
      </c>
      <c r="E19" s="26">
        <v>0</v>
      </c>
      <c r="F19" s="26">
        <v>12.5</v>
      </c>
      <c r="G19" s="26">
        <v>0</v>
      </c>
      <c r="H19" s="26">
        <v>50</v>
      </c>
      <c r="I19" s="26">
        <v>37.5</v>
      </c>
      <c r="J19" s="26">
        <v>26</v>
      </c>
    </row>
    <row r="20" spans="1:10" x14ac:dyDescent="0.2">
      <c r="A20" s="19" t="s">
        <v>768</v>
      </c>
      <c r="B20" s="20">
        <v>1</v>
      </c>
      <c r="C20" s="26">
        <v>0</v>
      </c>
      <c r="D20" s="26">
        <v>0</v>
      </c>
      <c r="E20" s="26">
        <v>0</v>
      </c>
      <c r="F20" s="26">
        <v>100</v>
      </c>
      <c r="G20" s="26">
        <v>0</v>
      </c>
      <c r="H20" s="26">
        <v>0</v>
      </c>
      <c r="I20" s="26">
        <v>0</v>
      </c>
      <c r="J20" s="26">
        <v>10</v>
      </c>
    </row>
    <row r="21" spans="1:10" x14ac:dyDescent="0.2">
      <c r="A21" s="19" t="s">
        <v>769</v>
      </c>
      <c r="B21" s="20">
        <v>298</v>
      </c>
      <c r="C21" s="26">
        <v>0.67114099999999999</v>
      </c>
      <c r="D21" s="26">
        <v>16.442952999999999</v>
      </c>
      <c r="E21" s="26">
        <v>16.107382999999999</v>
      </c>
      <c r="F21" s="26">
        <v>16.107382999999999</v>
      </c>
      <c r="G21" s="26">
        <v>6.7114089999999997</v>
      </c>
      <c r="H21" s="26">
        <v>26.510066999999999</v>
      </c>
      <c r="I21" s="26">
        <v>17.449663999999999</v>
      </c>
      <c r="J21" s="26">
        <v>14.296747999999999</v>
      </c>
    </row>
    <row r="22" spans="1:10" x14ac:dyDescent="0.2">
      <c r="A22" s="19" t="s">
        <v>770</v>
      </c>
      <c r="B22" s="20">
        <v>243</v>
      </c>
      <c r="C22" s="26">
        <v>0.82304500000000003</v>
      </c>
      <c r="D22" s="26">
        <v>7.4074070000000001</v>
      </c>
      <c r="E22" s="26">
        <v>11.522634</v>
      </c>
      <c r="F22" s="26">
        <v>16.049382999999999</v>
      </c>
      <c r="G22" s="26">
        <v>9.8765429999999999</v>
      </c>
      <c r="H22" s="26">
        <v>30.864197999999998</v>
      </c>
      <c r="I22" s="26">
        <v>23.456790000000002</v>
      </c>
      <c r="J22" s="26">
        <v>18.575268999999999</v>
      </c>
    </row>
    <row r="23" spans="1:10" x14ac:dyDescent="0.2">
      <c r="A23" s="19" t="s">
        <v>771</v>
      </c>
      <c r="B23" s="20">
        <v>576</v>
      </c>
      <c r="C23" s="26">
        <v>0.69444399999999995</v>
      </c>
      <c r="D23" s="26">
        <v>11.979167</v>
      </c>
      <c r="E23" s="26">
        <v>13.194444000000001</v>
      </c>
      <c r="F23" s="26">
        <v>15.972222</v>
      </c>
      <c r="G23" s="26">
        <v>7.8125</v>
      </c>
      <c r="H23" s="26">
        <v>28.993055999999999</v>
      </c>
      <c r="I23" s="26">
        <v>21.354167</v>
      </c>
      <c r="J23" s="26">
        <v>16.395143000000001</v>
      </c>
    </row>
    <row r="24" spans="1:10" x14ac:dyDescent="0.2">
      <c r="A24" s="19" t="s">
        <v>772</v>
      </c>
      <c r="B24" s="20">
        <v>278</v>
      </c>
      <c r="C24" s="26">
        <v>0.71942399999999995</v>
      </c>
      <c r="D24" s="26">
        <v>7.1942449999999996</v>
      </c>
      <c r="E24" s="26">
        <v>10.071942</v>
      </c>
      <c r="F24" s="26">
        <v>15.827337999999999</v>
      </c>
      <c r="G24" s="26">
        <v>8.9928059999999999</v>
      </c>
      <c r="H24" s="26">
        <v>31.654675999999998</v>
      </c>
      <c r="I24" s="26">
        <v>25.539567999999999</v>
      </c>
      <c r="J24" s="26">
        <v>18.888888999999999</v>
      </c>
    </row>
    <row r="25" spans="1:10" x14ac:dyDescent="0.2">
      <c r="A25" s="19" t="s">
        <v>773</v>
      </c>
      <c r="B25" s="20">
        <v>35</v>
      </c>
      <c r="C25" s="26">
        <v>0</v>
      </c>
      <c r="D25" s="26">
        <v>5.7142860000000004</v>
      </c>
      <c r="E25" s="26">
        <v>0</v>
      </c>
      <c r="F25" s="26">
        <v>14.285714</v>
      </c>
      <c r="G25" s="26">
        <v>2.8571430000000002</v>
      </c>
      <c r="H25" s="26">
        <v>37.142856999999999</v>
      </c>
      <c r="I25" s="26">
        <v>40</v>
      </c>
      <c r="J25" s="26">
        <v>21.666667</v>
      </c>
    </row>
    <row r="26" spans="1:10" x14ac:dyDescent="0.2">
      <c r="A26" s="18" t="s">
        <v>774</v>
      </c>
      <c r="B26" s="17">
        <v>55</v>
      </c>
      <c r="C26" s="25">
        <v>5.4545450000000004</v>
      </c>
      <c r="D26" s="25">
        <v>16.363636</v>
      </c>
      <c r="E26" s="25">
        <v>10.909091</v>
      </c>
      <c r="F26" s="25">
        <v>10.909091</v>
      </c>
      <c r="G26" s="25">
        <v>3.6363639999999999</v>
      </c>
      <c r="H26" s="25">
        <v>45.454545000000003</v>
      </c>
      <c r="I26" s="25">
        <v>7.2727269999999997</v>
      </c>
      <c r="J26" s="25">
        <v>16.196078</v>
      </c>
    </row>
    <row r="27" spans="1:10" x14ac:dyDescent="0.2">
      <c r="A27" s="19" t="s">
        <v>762</v>
      </c>
      <c r="B27" s="20">
        <v>63</v>
      </c>
      <c r="C27" s="26">
        <v>0</v>
      </c>
      <c r="D27" s="26">
        <v>23.809524</v>
      </c>
      <c r="E27" s="26">
        <v>15.873016</v>
      </c>
      <c r="F27" s="26">
        <v>6.3492059999999997</v>
      </c>
      <c r="G27" s="26">
        <v>7.9365079999999999</v>
      </c>
      <c r="H27" s="26">
        <v>31.746032</v>
      </c>
      <c r="I27" s="26">
        <v>14.285714</v>
      </c>
      <c r="J27" s="26">
        <v>14.925926</v>
      </c>
    </row>
    <row r="28" spans="1:10" x14ac:dyDescent="0.2">
      <c r="A28" s="19" t="s">
        <v>763</v>
      </c>
      <c r="B28" s="20">
        <v>82</v>
      </c>
      <c r="C28" s="26">
        <v>1.2195119999999999</v>
      </c>
      <c r="D28" s="26">
        <v>8.5365850000000005</v>
      </c>
      <c r="E28" s="26">
        <v>24.390243999999999</v>
      </c>
      <c r="F28" s="26">
        <v>25.609756000000001</v>
      </c>
      <c r="G28" s="26">
        <v>2.4390239999999999</v>
      </c>
      <c r="H28" s="26">
        <v>20.731707</v>
      </c>
      <c r="I28" s="26">
        <v>17.073170999999999</v>
      </c>
      <c r="J28" s="26">
        <v>13.073529000000001</v>
      </c>
    </row>
    <row r="29" spans="1:10" x14ac:dyDescent="0.2">
      <c r="A29" s="19" t="s">
        <v>764</v>
      </c>
      <c r="B29" s="20">
        <v>74</v>
      </c>
      <c r="C29" s="26">
        <v>2.7027030000000001</v>
      </c>
      <c r="D29" s="26">
        <v>12.162162</v>
      </c>
      <c r="E29" s="26">
        <v>13.513514000000001</v>
      </c>
      <c r="F29" s="26">
        <v>16.216215999999999</v>
      </c>
      <c r="G29" s="26">
        <v>14.864865</v>
      </c>
      <c r="H29" s="26">
        <v>25.675675999999999</v>
      </c>
      <c r="I29" s="26">
        <v>14.864865</v>
      </c>
      <c r="J29" s="26">
        <v>16.206348999999999</v>
      </c>
    </row>
    <row r="30" spans="1:10" x14ac:dyDescent="0.2">
      <c r="A30" s="19" t="s">
        <v>765</v>
      </c>
      <c r="B30" s="20">
        <v>37</v>
      </c>
      <c r="C30" s="26">
        <v>0</v>
      </c>
      <c r="D30" s="26">
        <v>2.7027030000000001</v>
      </c>
      <c r="E30" s="26">
        <v>0</v>
      </c>
      <c r="F30" s="26">
        <v>37.837837999999998</v>
      </c>
      <c r="G30" s="26">
        <v>5.405405</v>
      </c>
      <c r="H30" s="26">
        <v>35.135134999999998</v>
      </c>
      <c r="I30" s="26">
        <v>18.918918999999999</v>
      </c>
      <c r="J30" s="26">
        <v>21.166667</v>
      </c>
    </row>
    <row r="31" spans="1:10" x14ac:dyDescent="0.2">
      <c r="A31" s="19" t="s">
        <v>766</v>
      </c>
      <c r="B31" s="20">
        <v>15</v>
      </c>
      <c r="C31" s="26">
        <v>0</v>
      </c>
      <c r="D31" s="26">
        <v>0</v>
      </c>
      <c r="E31" s="26">
        <v>0</v>
      </c>
      <c r="F31" s="26">
        <v>13.333333</v>
      </c>
      <c r="G31" s="26">
        <v>6.6666670000000003</v>
      </c>
      <c r="H31" s="26">
        <v>40</v>
      </c>
      <c r="I31" s="26">
        <v>40</v>
      </c>
      <c r="J31" s="26">
        <v>22.777778000000001</v>
      </c>
    </row>
    <row r="32" spans="1:10" x14ac:dyDescent="0.2">
      <c r="A32" s="19" t="s">
        <v>767</v>
      </c>
      <c r="B32" s="20">
        <v>4</v>
      </c>
      <c r="C32" s="26">
        <v>0</v>
      </c>
      <c r="D32" s="26">
        <v>0</v>
      </c>
      <c r="E32" s="26">
        <v>0</v>
      </c>
      <c r="F32" s="26">
        <v>25</v>
      </c>
      <c r="G32" s="26">
        <v>0</v>
      </c>
      <c r="H32" s="26">
        <v>50</v>
      </c>
      <c r="I32" s="26">
        <v>25</v>
      </c>
      <c r="J32" s="26">
        <v>23.333333</v>
      </c>
    </row>
    <row r="33" spans="1:10" x14ac:dyDescent="0.2">
      <c r="A33" s="19" t="s">
        <v>768</v>
      </c>
      <c r="B33" s="20">
        <v>0</v>
      </c>
      <c r="C33" s="26">
        <v>0</v>
      </c>
      <c r="D33" s="26">
        <v>0</v>
      </c>
      <c r="E33" s="26">
        <v>0</v>
      </c>
      <c r="F33" s="26">
        <v>0</v>
      </c>
      <c r="G33" s="26">
        <v>0</v>
      </c>
      <c r="H33" s="26">
        <v>0</v>
      </c>
      <c r="I33" s="26">
        <v>0</v>
      </c>
      <c r="J33" s="26">
        <v>0</v>
      </c>
    </row>
    <row r="34" spans="1:10" x14ac:dyDescent="0.2">
      <c r="A34" s="19" t="s">
        <v>769</v>
      </c>
      <c r="B34" s="20">
        <v>145</v>
      </c>
      <c r="C34" s="26">
        <v>0.68965500000000002</v>
      </c>
      <c r="D34" s="26">
        <v>15.172414</v>
      </c>
      <c r="E34" s="26">
        <v>20.689654999999998</v>
      </c>
      <c r="F34" s="26">
        <v>17.241378999999998</v>
      </c>
      <c r="G34" s="26">
        <v>4.8275860000000002</v>
      </c>
      <c r="H34" s="26">
        <v>25.517240999999999</v>
      </c>
      <c r="I34" s="26">
        <v>15.862069</v>
      </c>
      <c r="J34" s="26">
        <v>13.893443</v>
      </c>
    </row>
    <row r="35" spans="1:10" x14ac:dyDescent="0.2">
      <c r="A35" s="19" t="s">
        <v>770</v>
      </c>
      <c r="B35" s="20">
        <v>111</v>
      </c>
      <c r="C35" s="26">
        <v>1.8018019999999999</v>
      </c>
      <c r="D35" s="26">
        <v>9.0090090000000007</v>
      </c>
      <c r="E35" s="26">
        <v>9.0090090000000007</v>
      </c>
      <c r="F35" s="26">
        <v>23.423423</v>
      </c>
      <c r="G35" s="26">
        <v>11.711712</v>
      </c>
      <c r="H35" s="26">
        <v>28.828828999999999</v>
      </c>
      <c r="I35" s="26">
        <v>16.216215999999999</v>
      </c>
      <c r="J35" s="26">
        <v>17.806452</v>
      </c>
    </row>
    <row r="36" spans="1:10" x14ac:dyDescent="0.2">
      <c r="A36" s="19" t="s">
        <v>771</v>
      </c>
      <c r="B36" s="20">
        <v>275</v>
      </c>
      <c r="C36" s="26">
        <v>1.0909089999999999</v>
      </c>
      <c r="D36" s="26">
        <v>11.636364</v>
      </c>
      <c r="E36" s="26">
        <v>14.545455</v>
      </c>
      <c r="F36" s="26">
        <v>19.636364</v>
      </c>
      <c r="G36" s="26">
        <v>7.6363640000000004</v>
      </c>
      <c r="H36" s="26">
        <v>28</v>
      </c>
      <c r="I36" s="26">
        <v>17.454545</v>
      </c>
      <c r="J36" s="26">
        <v>15.973568</v>
      </c>
    </row>
    <row r="37" spans="1:10" x14ac:dyDescent="0.2">
      <c r="A37" s="19" t="s">
        <v>772</v>
      </c>
      <c r="B37" s="20">
        <v>130</v>
      </c>
      <c r="C37" s="26">
        <v>1.538462</v>
      </c>
      <c r="D37" s="26">
        <v>7.6923079999999997</v>
      </c>
      <c r="E37" s="26">
        <v>7.6923079999999997</v>
      </c>
      <c r="F37" s="26">
        <v>22.307691999999999</v>
      </c>
      <c r="G37" s="26">
        <v>10.769231</v>
      </c>
      <c r="H37" s="26">
        <v>30.769231000000001</v>
      </c>
      <c r="I37" s="26">
        <v>19.230768999999999</v>
      </c>
      <c r="J37" s="26">
        <v>18.390476</v>
      </c>
    </row>
    <row r="38" spans="1:10" x14ac:dyDescent="0.2">
      <c r="A38" s="19" t="s">
        <v>773</v>
      </c>
      <c r="B38" s="20">
        <v>19</v>
      </c>
      <c r="C38" s="26">
        <v>0</v>
      </c>
      <c r="D38" s="26">
        <v>0</v>
      </c>
      <c r="E38" s="26">
        <v>0</v>
      </c>
      <c r="F38" s="26">
        <v>15.789474</v>
      </c>
      <c r="G38" s="26">
        <v>5.2631579999999998</v>
      </c>
      <c r="H38" s="26">
        <v>42.105263000000001</v>
      </c>
      <c r="I38" s="26">
        <v>36.842104999999997</v>
      </c>
      <c r="J38" s="26">
        <v>22.916667</v>
      </c>
    </row>
    <row r="39" spans="1:10" x14ac:dyDescent="0.2">
      <c r="A39" s="18" t="s">
        <v>775</v>
      </c>
      <c r="B39" s="17">
        <v>49</v>
      </c>
      <c r="C39" s="25">
        <v>2.040816</v>
      </c>
      <c r="D39" s="25">
        <v>36.734693999999998</v>
      </c>
      <c r="E39" s="25">
        <v>14.285714</v>
      </c>
      <c r="F39" s="25">
        <v>10.204082</v>
      </c>
      <c r="G39" s="25">
        <v>2.040816</v>
      </c>
      <c r="H39" s="25">
        <v>22.448979999999999</v>
      </c>
      <c r="I39" s="25">
        <v>12.244897999999999</v>
      </c>
      <c r="J39" s="25">
        <v>10.511628</v>
      </c>
    </row>
    <row r="40" spans="1:10" x14ac:dyDescent="0.2">
      <c r="A40" s="19" t="s">
        <v>762</v>
      </c>
      <c r="B40" s="20">
        <v>72</v>
      </c>
      <c r="C40" s="26">
        <v>0</v>
      </c>
      <c r="D40" s="26">
        <v>18.055555999999999</v>
      </c>
      <c r="E40" s="26">
        <v>13.888889000000001</v>
      </c>
      <c r="F40" s="26">
        <v>12.5</v>
      </c>
      <c r="G40" s="26">
        <v>11.111110999999999</v>
      </c>
      <c r="H40" s="26">
        <v>29.166667</v>
      </c>
      <c r="I40" s="26">
        <v>15.277778</v>
      </c>
      <c r="J40" s="26">
        <v>14.721311</v>
      </c>
    </row>
    <row r="41" spans="1:10" x14ac:dyDescent="0.2">
      <c r="A41" s="19" t="s">
        <v>763</v>
      </c>
      <c r="B41" s="20">
        <v>81</v>
      </c>
      <c r="C41" s="26">
        <v>1.2345680000000001</v>
      </c>
      <c r="D41" s="26">
        <v>17.283950999999998</v>
      </c>
      <c r="E41" s="26">
        <v>9.8765429999999999</v>
      </c>
      <c r="F41" s="26">
        <v>17.283950999999998</v>
      </c>
      <c r="G41" s="26">
        <v>6.1728399999999999</v>
      </c>
      <c r="H41" s="26">
        <v>25.925926</v>
      </c>
      <c r="I41" s="26">
        <v>22.222221999999999</v>
      </c>
      <c r="J41" s="26">
        <v>14.666667</v>
      </c>
    </row>
    <row r="42" spans="1:10" x14ac:dyDescent="0.2">
      <c r="A42" s="19" t="s">
        <v>764</v>
      </c>
      <c r="B42" s="20">
        <v>82</v>
      </c>
      <c r="C42" s="26">
        <v>0</v>
      </c>
      <c r="D42" s="26">
        <v>6.0975609999999998</v>
      </c>
      <c r="E42" s="26">
        <v>15.853659</v>
      </c>
      <c r="F42" s="26">
        <v>8.5365850000000005</v>
      </c>
      <c r="G42" s="26">
        <v>8.5365850000000005</v>
      </c>
      <c r="H42" s="26">
        <v>34.146341</v>
      </c>
      <c r="I42" s="26">
        <v>26.829267999999999</v>
      </c>
      <c r="J42" s="26">
        <v>19.216667000000001</v>
      </c>
    </row>
    <row r="43" spans="1:10" x14ac:dyDescent="0.2">
      <c r="A43" s="19" t="s">
        <v>765</v>
      </c>
      <c r="B43" s="20">
        <v>50</v>
      </c>
      <c r="C43" s="26">
        <v>0</v>
      </c>
      <c r="D43" s="26">
        <v>6</v>
      </c>
      <c r="E43" s="26">
        <v>10</v>
      </c>
      <c r="F43" s="26">
        <v>12</v>
      </c>
      <c r="G43" s="26">
        <v>8</v>
      </c>
      <c r="H43" s="26">
        <v>30</v>
      </c>
      <c r="I43" s="26">
        <v>34</v>
      </c>
      <c r="J43" s="26">
        <v>19.575758</v>
      </c>
    </row>
    <row r="44" spans="1:10" x14ac:dyDescent="0.2">
      <c r="A44" s="19" t="s">
        <v>766</v>
      </c>
      <c r="B44" s="20">
        <v>11</v>
      </c>
      <c r="C44" s="26">
        <v>0</v>
      </c>
      <c r="D44" s="26">
        <v>18.181818</v>
      </c>
      <c r="E44" s="26">
        <v>0</v>
      </c>
      <c r="F44" s="26">
        <v>9.0909089999999999</v>
      </c>
      <c r="G44" s="26">
        <v>0</v>
      </c>
      <c r="H44" s="26">
        <v>27.272727</v>
      </c>
      <c r="I44" s="26">
        <v>45.454545000000003</v>
      </c>
      <c r="J44" s="26">
        <v>18.333333</v>
      </c>
    </row>
    <row r="45" spans="1:10" x14ac:dyDescent="0.2">
      <c r="A45" s="19" t="s">
        <v>767</v>
      </c>
      <c r="B45" s="20">
        <v>4</v>
      </c>
      <c r="C45" s="26">
        <v>0</v>
      </c>
      <c r="D45" s="26">
        <v>0</v>
      </c>
      <c r="E45" s="26">
        <v>0</v>
      </c>
      <c r="F45" s="26">
        <v>0</v>
      </c>
      <c r="G45" s="26">
        <v>0</v>
      </c>
      <c r="H45" s="26">
        <v>50</v>
      </c>
      <c r="I45" s="26">
        <v>50</v>
      </c>
      <c r="J45" s="26">
        <v>30</v>
      </c>
    </row>
    <row r="46" spans="1:10" x14ac:dyDescent="0.2">
      <c r="A46" s="19" t="s">
        <v>768</v>
      </c>
      <c r="B46" s="20">
        <v>1</v>
      </c>
      <c r="C46" s="26">
        <v>0</v>
      </c>
      <c r="D46" s="26">
        <v>0</v>
      </c>
      <c r="E46" s="26">
        <v>0</v>
      </c>
      <c r="F46" s="26">
        <v>100</v>
      </c>
      <c r="G46" s="26">
        <v>0</v>
      </c>
      <c r="H46" s="26">
        <v>0</v>
      </c>
      <c r="I46" s="26">
        <v>0</v>
      </c>
      <c r="J46" s="26">
        <v>10</v>
      </c>
    </row>
    <row r="47" spans="1:10" x14ac:dyDescent="0.2">
      <c r="A47" s="19" t="s">
        <v>769</v>
      </c>
      <c r="B47" s="20">
        <v>153</v>
      </c>
      <c r="C47" s="26">
        <v>0.65359500000000004</v>
      </c>
      <c r="D47" s="26">
        <v>17.647058999999999</v>
      </c>
      <c r="E47" s="26">
        <v>11.764706</v>
      </c>
      <c r="F47" s="26">
        <v>15.032679999999999</v>
      </c>
      <c r="G47" s="26">
        <v>8.4967319999999997</v>
      </c>
      <c r="H47" s="26">
        <v>27.450980000000001</v>
      </c>
      <c r="I47" s="26">
        <v>18.954248</v>
      </c>
      <c r="J47" s="26">
        <v>14.693548</v>
      </c>
    </row>
    <row r="48" spans="1:10" x14ac:dyDescent="0.2">
      <c r="A48" s="19" t="s">
        <v>770</v>
      </c>
      <c r="B48" s="20">
        <v>132</v>
      </c>
      <c r="C48" s="26">
        <v>0</v>
      </c>
      <c r="D48" s="26">
        <v>6.0606059999999999</v>
      </c>
      <c r="E48" s="26">
        <v>13.636364</v>
      </c>
      <c r="F48" s="26">
        <v>9.8484850000000002</v>
      </c>
      <c r="G48" s="26">
        <v>8.3333329999999997</v>
      </c>
      <c r="H48" s="26">
        <v>32.575758</v>
      </c>
      <c r="I48" s="26">
        <v>29.545455</v>
      </c>
      <c r="J48" s="26">
        <v>19.344086000000001</v>
      </c>
    </row>
    <row r="49" spans="1:10" x14ac:dyDescent="0.2">
      <c r="A49" s="19" t="s">
        <v>771</v>
      </c>
      <c r="B49" s="20">
        <v>301</v>
      </c>
      <c r="C49" s="26">
        <v>0.33222600000000002</v>
      </c>
      <c r="D49" s="26">
        <v>12.292358999999999</v>
      </c>
      <c r="E49" s="26">
        <v>11.960133000000001</v>
      </c>
      <c r="F49" s="26">
        <v>12.624585</v>
      </c>
      <c r="G49" s="26">
        <v>7.9734220000000002</v>
      </c>
      <c r="H49" s="26">
        <v>29.900331999999999</v>
      </c>
      <c r="I49" s="26">
        <v>24.916944000000001</v>
      </c>
      <c r="J49" s="26">
        <v>16.818584000000001</v>
      </c>
    </row>
    <row r="50" spans="1:10" x14ac:dyDescent="0.2">
      <c r="A50" s="19" t="s">
        <v>772</v>
      </c>
      <c r="B50" s="20">
        <v>148</v>
      </c>
      <c r="C50" s="26">
        <v>0</v>
      </c>
      <c r="D50" s="26">
        <v>6.7567570000000003</v>
      </c>
      <c r="E50" s="26">
        <v>12.162162</v>
      </c>
      <c r="F50" s="26">
        <v>10.135135</v>
      </c>
      <c r="G50" s="26">
        <v>7.4324320000000004</v>
      </c>
      <c r="H50" s="26">
        <v>32.432431999999999</v>
      </c>
      <c r="I50" s="26">
        <v>31.081081000000001</v>
      </c>
      <c r="J50" s="26">
        <v>19.401961</v>
      </c>
    </row>
    <row r="51" spans="1:10" x14ac:dyDescent="0.2">
      <c r="A51" s="19" t="s">
        <v>773</v>
      </c>
      <c r="B51" s="20">
        <v>16</v>
      </c>
      <c r="C51" s="26">
        <v>0</v>
      </c>
      <c r="D51" s="26">
        <v>12.5</v>
      </c>
      <c r="E51" s="26">
        <v>0</v>
      </c>
      <c r="F51" s="26">
        <v>12.5</v>
      </c>
      <c r="G51" s="26">
        <v>0</v>
      </c>
      <c r="H51" s="26">
        <v>31.25</v>
      </c>
      <c r="I51" s="26">
        <v>43.75</v>
      </c>
      <c r="J51" s="26">
        <v>20</v>
      </c>
    </row>
    <row r="52" spans="1:10" x14ac:dyDescent="0.2">
      <c r="A52" s="18" t="s">
        <v>776</v>
      </c>
      <c r="B52" s="18"/>
      <c r="C52" s="18"/>
      <c r="D52" s="18"/>
      <c r="E52" s="18"/>
      <c r="F52" s="18"/>
      <c r="G52" s="18"/>
      <c r="H52" s="18"/>
      <c r="I52" s="18"/>
      <c r="J52" s="18"/>
    </row>
    <row r="53" spans="1:10" x14ac:dyDescent="0.2">
      <c r="A53" s="19" t="s">
        <v>130</v>
      </c>
      <c r="B53" s="20">
        <v>28</v>
      </c>
      <c r="C53" s="26">
        <v>3.5714290000000002</v>
      </c>
      <c r="D53" s="26">
        <v>10.714286</v>
      </c>
      <c r="E53" s="26">
        <v>25</v>
      </c>
      <c r="F53" s="26">
        <v>7.1428570000000002</v>
      </c>
      <c r="G53" s="26">
        <v>3.5714290000000002</v>
      </c>
      <c r="H53" s="26">
        <v>25</v>
      </c>
      <c r="I53" s="26">
        <v>25</v>
      </c>
      <c r="J53" s="26">
        <v>12.714286</v>
      </c>
    </row>
    <row r="54" spans="1:10" x14ac:dyDescent="0.2">
      <c r="A54" s="19" t="s">
        <v>131</v>
      </c>
      <c r="B54" s="20">
        <v>502</v>
      </c>
      <c r="C54" s="26">
        <v>1.195219</v>
      </c>
      <c r="D54" s="26">
        <v>14.342629000000001</v>
      </c>
      <c r="E54" s="26">
        <v>12.151394</v>
      </c>
      <c r="F54" s="26">
        <v>15.537849</v>
      </c>
      <c r="G54" s="26">
        <v>8.1673310000000008</v>
      </c>
      <c r="H54" s="26">
        <v>30.677291</v>
      </c>
      <c r="I54" s="26">
        <v>17.928287000000001</v>
      </c>
      <c r="J54" s="26">
        <v>16.072816</v>
      </c>
    </row>
    <row r="55" spans="1:10" x14ac:dyDescent="0.2">
      <c r="A55" s="19" t="s">
        <v>392</v>
      </c>
      <c r="B55" s="20">
        <v>36</v>
      </c>
      <c r="C55" s="26">
        <v>0</v>
      </c>
      <c r="D55" s="26">
        <v>25</v>
      </c>
      <c r="E55" s="26">
        <v>16.666667</v>
      </c>
      <c r="F55" s="26">
        <v>11.111110999999999</v>
      </c>
      <c r="G55" s="26">
        <v>2.7777780000000001</v>
      </c>
      <c r="H55" s="26">
        <v>19.444444000000001</v>
      </c>
      <c r="I55" s="26">
        <v>25</v>
      </c>
      <c r="J55" s="26">
        <v>11.481481</v>
      </c>
    </row>
    <row r="56" spans="1:10" x14ac:dyDescent="0.2">
      <c r="A56" s="19" t="s">
        <v>132</v>
      </c>
      <c r="B56" s="20">
        <v>98</v>
      </c>
      <c r="C56" s="26">
        <v>1.020408</v>
      </c>
      <c r="D56" s="26">
        <v>10.204082</v>
      </c>
      <c r="E56" s="26">
        <v>13.265306000000001</v>
      </c>
      <c r="F56" s="26">
        <v>18.367346999999999</v>
      </c>
      <c r="G56" s="26">
        <v>4.0816330000000001</v>
      </c>
      <c r="H56" s="26">
        <v>29.591837000000002</v>
      </c>
      <c r="I56" s="26">
        <v>23.469387999999999</v>
      </c>
      <c r="J56" s="26">
        <v>16.706666999999999</v>
      </c>
    </row>
    <row r="57" spans="1:10" x14ac:dyDescent="0.2">
      <c r="A57" s="19" t="s">
        <v>777</v>
      </c>
      <c r="B57" s="20">
        <v>16</v>
      </c>
      <c r="C57" s="26">
        <v>0</v>
      </c>
      <c r="D57" s="26">
        <v>12.5</v>
      </c>
      <c r="E57" s="26">
        <v>12.5</v>
      </c>
      <c r="F57" s="26">
        <v>6.25</v>
      </c>
      <c r="G57" s="26">
        <v>6.25</v>
      </c>
      <c r="H57" s="26">
        <v>37.5</v>
      </c>
      <c r="I57" s="26">
        <v>25</v>
      </c>
      <c r="J57" s="26">
        <v>21.083333</v>
      </c>
    </row>
    <row r="58" spans="1:10" x14ac:dyDescent="0.2">
      <c r="A58" s="18" t="s">
        <v>133</v>
      </c>
      <c r="B58" s="17">
        <v>14</v>
      </c>
      <c r="C58" s="25">
        <v>0</v>
      </c>
      <c r="D58" s="25">
        <v>7.1428570000000002</v>
      </c>
      <c r="E58" s="25">
        <v>21.428571000000002</v>
      </c>
      <c r="F58" s="25">
        <v>7.1428570000000002</v>
      </c>
      <c r="G58" s="25">
        <v>7.1428570000000002</v>
      </c>
      <c r="H58" s="25">
        <v>35.714286000000001</v>
      </c>
      <c r="I58" s="25">
        <v>21.428571000000002</v>
      </c>
      <c r="J58" s="25">
        <v>16.272727</v>
      </c>
    </row>
    <row r="59" spans="1:10" x14ac:dyDescent="0.2">
      <c r="A59" s="19" t="s">
        <v>134</v>
      </c>
      <c r="B59" s="20">
        <v>270</v>
      </c>
      <c r="C59" s="26">
        <v>2.2222219999999999</v>
      </c>
      <c r="D59" s="26">
        <v>12.962963</v>
      </c>
      <c r="E59" s="26">
        <v>12.962963</v>
      </c>
      <c r="F59" s="26">
        <v>18.888888999999999</v>
      </c>
      <c r="G59" s="26">
        <v>7.7777779999999996</v>
      </c>
      <c r="H59" s="26">
        <v>30.370370000000001</v>
      </c>
      <c r="I59" s="26">
        <v>14.814814999999999</v>
      </c>
      <c r="J59" s="26">
        <v>15.721738999999999</v>
      </c>
    </row>
    <row r="60" spans="1:10" x14ac:dyDescent="0.2">
      <c r="A60" s="19" t="s">
        <v>393</v>
      </c>
      <c r="B60" s="20">
        <v>13</v>
      </c>
      <c r="C60" s="26">
        <v>0</v>
      </c>
      <c r="D60" s="26">
        <v>23.076923000000001</v>
      </c>
      <c r="E60" s="26">
        <v>23.076923000000001</v>
      </c>
      <c r="F60" s="26">
        <v>7.6923079999999997</v>
      </c>
      <c r="G60" s="26">
        <v>7.6923079999999997</v>
      </c>
      <c r="H60" s="26">
        <v>15.384615</v>
      </c>
      <c r="I60" s="26">
        <v>23.076923000000001</v>
      </c>
      <c r="J60" s="26">
        <v>9.1999999999999993</v>
      </c>
    </row>
    <row r="61" spans="1:10" x14ac:dyDescent="0.2">
      <c r="A61" s="19" t="s">
        <v>135</v>
      </c>
      <c r="B61" s="20">
        <v>24</v>
      </c>
      <c r="C61" s="26">
        <v>0</v>
      </c>
      <c r="D61" s="26">
        <v>4.1666670000000003</v>
      </c>
      <c r="E61" s="26">
        <v>16.666667</v>
      </c>
      <c r="F61" s="26">
        <v>25</v>
      </c>
      <c r="G61" s="26">
        <v>0</v>
      </c>
      <c r="H61" s="26">
        <v>37.5</v>
      </c>
      <c r="I61" s="26">
        <v>16.666667</v>
      </c>
      <c r="J61" s="26">
        <v>19.899999999999999</v>
      </c>
    </row>
    <row r="62" spans="1:10" x14ac:dyDescent="0.2">
      <c r="A62" s="19" t="s">
        <v>778</v>
      </c>
      <c r="B62" s="20">
        <v>9</v>
      </c>
      <c r="C62" s="26">
        <v>0</v>
      </c>
      <c r="D62" s="26">
        <v>11.111110999999999</v>
      </c>
      <c r="E62" s="26">
        <v>11.111110999999999</v>
      </c>
      <c r="F62" s="26">
        <v>11.111110999999999</v>
      </c>
      <c r="G62" s="26">
        <v>0</v>
      </c>
      <c r="H62" s="26">
        <v>44.444443999999997</v>
      </c>
      <c r="I62" s="26">
        <v>22.222221999999999</v>
      </c>
      <c r="J62" s="26">
        <v>23.857143000000001</v>
      </c>
    </row>
    <row r="63" spans="1:10" x14ac:dyDescent="0.2">
      <c r="A63" s="18" t="s">
        <v>136</v>
      </c>
      <c r="B63" s="17">
        <v>14</v>
      </c>
      <c r="C63" s="25">
        <v>7.1428570000000002</v>
      </c>
      <c r="D63" s="25">
        <v>14.285714</v>
      </c>
      <c r="E63" s="25">
        <v>28.571428999999998</v>
      </c>
      <c r="F63" s="25">
        <v>7.1428570000000002</v>
      </c>
      <c r="G63" s="25">
        <v>0</v>
      </c>
      <c r="H63" s="25">
        <v>14.285714</v>
      </c>
      <c r="I63" s="25">
        <v>28.571428999999998</v>
      </c>
      <c r="J63" s="25">
        <v>8.8000000000000007</v>
      </c>
    </row>
    <row r="64" spans="1:10" x14ac:dyDescent="0.2">
      <c r="A64" s="19" t="s">
        <v>134</v>
      </c>
      <c r="B64" s="20">
        <v>232</v>
      </c>
      <c r="C64" s="26">
        <v>0</v>
      </c>
      <c r="D64" s="26">
        <v>15.948276</v>
      </c>
      <c r="E64" s="26">
        <v>11.206897</v>
      </c>
      <c r="F64" s="26">
        <v>11.637931</v>
      </c>
      <c r="G64" s="26">
        <v>8.6206899999999997</v>
      </c>
      <c r="H64" s="26">
        <v>31.034483000000002</v>
      </c>
      <c r="I64" s="26">
        <v>21.551724</v>
      </c>
      <c r="J64" s="26">
        <v>16.516483999999998</v>
      </c>
    </row>
    <row r="65" spans="1:10" x14ac:dyDescent="0.2">
      <c r="A65" s="19" t="s">
        <v>393</v>
      </c>
      <c r="B65" s="20">
        <v>23</v>
      </c>
      <c r="C65" s="26">
        <v>0</v>
      </c>
      <c r="D65" s="26">
        <v>26.086957000000002</v>
      </c>
      <c r="E65" s="26">
        <v>13.043478</v>
      </c>
      <c r="F65" s="26">
        <v>13.043478</v>
      </c>
      <c r="G65" s="26">
        <v>0</v>
      </c>
      <c r="H65" s="26">
        <v>21.739129999999999</v>
      </c>
      <c r="I65" s="26">
        <v>26.086957000000002</v>
      </c>
      <c r="J65" s="26">
        <v>12.823529000000001</v>
      </c>
    </row>
    <row r="66" spans="1:10" x14ac:dyDescent="0.2">
      <c r="A66" s="19" t="s">
        <v>135</v>
      </c>
      <c r="B66" s="20">
        <v>74</v>
      </c>
      <c r="C66" s="26">
        <v>1.351351</v>
      </c>
      <c r="D66" s="26">
        <v>12.162162</v>
      </c>
      <c r="E66" s="26">
        <v>12.162162</v>
      </c>
      <c r="F66" s="26">
        <v>16.216215999999999</v>
      </c>
      <c r="G66" s="26">
        <v>5.405405</v>
      </c>
      <c r="H66" s="26">
        <v>27.027027</v>
      </c>
      <c r="I66" s="26">
        <v>25.675675999999999</v>
      </c>
      <c r="J66" s="26">
        <v>15.545455</v>
      </c>
    </row>
    <row r="67" spans="1:10" x14ac:dyDescent="0.2">
      <c r="A67" s="19" t="s">
        <v>778</v>
      </c>
      <c r="B67" s="20">
        <v>7</v>
      </c>
      <c r="C67" s="26">
        <v>0</v>
      </c>
      <c r="D67" s="26">
        <v>14.285714</v>
      </c>
      <c r="E67" s="26">
        <v>14.285714</v>
      </c>
      <c r="F67" s="26">
        <v>0</v>
      </c>
      <c r="G67" s="26">
        <v>14.285714</v>
      </c>
      <c r="H67" s="26">
        <v>28.571428999999998</v>
      </c>
      <c r="I67" s="26">
        <v>28.571428999999998</v>
      </c>
      <c r="J67" s="26">
        <v>17.2</v>
      </c>
    </row>
    <row r="68" spans="1:10" x14ac:dyDescent="0.2">
      <c r="A68" s="18" t="s">
        <v>779</v>
      </c>
      <c r="B68" s="18"/>
      <c r="C68" s="18"/>
      <c r="D68" s="18"/>
      <c r="E68" s="18"/>
      <c r="F68" s="18"/>
      <c r="G68" s="18"/>
      <c r="H68" s="18"/>
      <c r="I68" s="18"/>
      <c r="J68" s="18"/>
    </row>
    <row r="69" spans="1:10" x14ac:dyDescent="0.2">
      <c r="A69" s="19" t="s">
        <v>780</v>
      </c>
      <c r="B69" s="20">
        <v>81</v>
      </c>
      <c r="C69" s="26">
        <v>1.2345680000000001</v>
      </c>
      <c r="D69" s="26">
        <v>16.049382999999999</v>
      </c>
      <c r="E69" s="26">
        <v>18.518519000000001</v>
      </c>
      <c r="F69" s="26">
        <v>7.4074070000000001</v>
      </c>
      <c r="G69" s="26">
        <v>6.1728399999999999</v>
      </c>
      <c r="H69" s="26">
        <v>29.629629999999999</v>
      </c>
      <c r="I69" s="26">
        <v>20.987653999999999</v>
      </c>
      <c r="J69" s="26">
        <v>15.359375</v>
      </c>
    </row>
    <row r="70" spans="1:10" x14ac:dyDescent="0.2">
      <c r="A70" s="19" t="s">
        <v>781</v>
      </c>
      <c r="B70" s="20">
        <v>439</v>
      </c>
      <c r="C70" s="26">
        <v>1.366743</v>
      </c>
      <c r="D70" s="26">
        <v>14.578588</v>
      </c>
      <c r="E70" s="26">
        <v>11.845103</v>
      </c>
      <c r="F70" s="26">
        <v>16.628702000000001</v>
      </c>
      <c r="G70" s="26">
        <v>8.2004560000000009</v>
      </c>
      <c r="H70" s="26">
        <v>29.157174999999999</v>
      </c>
      <c r="I70" s="26">
        <v>18.223234999999999</v>
      </c>
      <c r="J70" s="26">
        <v>15.70195</v>
      </c>
    </row>
    <row r="71" spans="1:10" x14ac:dyDescent="0.2">
      <c r="A71" s="19" t="s">
        <v>137</v>
      </c>
      <c r="B71" s="20">
        <v>31</v>
      </c>
      <c r="C71" s="26">
        <v>3.225806</v>
      </c>
      <c r="D71" s="26">
        <v>9.6774190000000004</v>
      </c>
      <c r="E71" s="26">
        <v>19.354838999999998</v>
      </c>
      <c r="F71" s="26">
        <v>12.903226</v>
      </c>
      <c r="G71" s="26">
        <v>3.225806</v>
      </c>
      <c r="H71" s="26">
        <v>35.483871000000001</v>
      </c>
      <c r="I71" s="26">
        <v>16.129031999999999</v>
      </c>
      <c r="J71" s="26">
        <v>16.846153999999999</v>
      </c>
    </row>
    <row r="72" spans="1:10" x14ac:dyDescent="0.2">
      <c r="A72" s="19" t="s">
        <v>138</v>
      </c>
      <c r="B72" s="20">
        <v>217</v>
      </c>
      <c r="C72" s="26">
        <v>1.3824879999999999</v>
      </c>
      <c r="D72" s="26">
        <v>13.824885</v>
      </c>
      <c r="E72" s="26">
        <v>9.2165900000000001</v>
      </c>
      <c r="F72" s="26">
        <v>21.658985999999999</v>
      </c>
      <c r="G72" s="26">
        <v>5.529954</v>
      </c>
      <c r="H72" s="26">
        <v>29.032257999999999</v>
      </c>
      <c r="I72" s="26">
        <v>19.354838999999998</v>
      </c>
      <c r="J72" s="26">
        <v>15.765713999999999</v>
      </c>
    </row>
    <row r="73" spans="1:10" x14ac:dyDescent="0.2">
      <c r="A73" s="19" t="s">
        <v>782</v>
      </c>
      <c r="B73" s="20">
        <v>24</v>
      </c>
      <c r="C73" s="26">
        <v>0</v>
      </c>
      <c r="D73" s="26">
        <v>0</v>
      </c>
      <c r="E73" s="26">
        <v>16.666667</v>
      </c>
      <c r="F73" s="26">
        <v>20.833333</v>
      </c>
      <c r="G73" s="26">
        <v>8.3333329999999997</v>
      </c>
      <c r="H73" s="26">
        <v>25</v>
      </c>
      <c r="I73" s="26">
        <v>29.166667</v>
      </c>
      <c r="J73" s="26">
        <v>16.352941000000001</v>
      </c>
    </row>
    <row r="74" spans="1:10" x14ac:dyDescent="0.2">
      <c r="A74" s="19" t="s">
        <v>783</v>
      </c>
      <c r="B74" s="20">
        <v>45</v>
      </c>
      <c r="C74" s="26">
        <v>0</v>
      </c>
      <c r="D74" s="26">
        <v>15.555555999999999</v>
      </c>
      <c r="E74" s="26">
        <v>13.333333</v>
      </c>
      <c r="F74" s="26">
        <v>2.2222219999999999</v>
      </c>
      <c r="G74" s="26">
        <v>4.4444439999999998</v>
      </c>
      <c r="H74" s="26">
        <v>42.222222000000002</v>
      </c>
      <c r="I74" s="26">
        <v>22.222221999999999</v>
      </c>
      <c r="J74" s="26">
        <v>19.742857000000001</v>
      </c>
    </row>
    <row r="75" spans="1:10" x14ac:dyDescent="0.2">
      <c r="A75" s="19" t="s">
        <v>1441</v>
      </c>
      <c r="B75" s="20">
        <v>554</v>
      </c>
      <c r="C75" s="26">
        <v>1.263538</v>
      </c>
      <c r="D75" s="26">
        <v>13.718412000000001</v>
      </c>
      <c r="E75" s="26">
        <v>12.274368000000001</v>
      </c>
      <c r="F75" s="26">
        <v>17.328520000000001</v>
      </c>
      <c r="G75" s="26">
        <v>7.400722</v>
      </c>
      <c r="H75" s="26">
        <v>28.880866000000001</v>
      </c>
      <c r="I75" s="26">
        <v>19.133573999999999</v>
      </c>
      <c r="J75" s="26">
        <v>15.694196</v>
      </c>
    </row>
    <row r="76" spans="1:10" x14ac:dyDescent="0.2">
      <c r="A76" s="18" t="s">
        <v>784</v>
      </c>
      <c r="B76" s="18"/>
      <c r="C76" s="18"/>
      <c r="D76" s="18"/>
      <c r="E76" s="18"/>
      <c r="F76" s="18"/>
      <c r="G76" s="18"/>
      <c r="H76" s="18"/>
      <c r="I76" s="18"/>
      <c r="J76" s="18"/>
    </row>
    <row r="77" spans="1:10" x14ac:dyDescent="0.2">
      <c r="A77" s="21" t="s">
        <v>785</v>
      </c>
      <c r="B77" s="34">
        <v>81</v>
      </c>
      <c r="C77" s="30">
        <v>1.2345680000000001</v>
      </c>
      <c r="D77" s="30">
        <v>16.049382999999999</v>
      </c>
      <c r="E77" s="30">
        <v>18.518519000000001</v>
      </c>
      <c r="F77" s="30">
        <v>7.4074070000000001</v>
      </c>
      <c r="G77" s="30">
        <v>6.1728399999999999</v>
      </c>
      <c r="H77" s="30">
        <v>29.629629999999999</v>
      </c>
      <c r="I77" s="30">
        <v>20.987653999999999</v>
      </c>
      <c r="J77" s="30">
        <v>15.359375</v>
      </c>
    </row>
    <row r="78" spans="1:10" x14ac:dyDescent="0.2">
      <c r="A78" s="21" t="s">
        <v>786</v>
      </c>
      <c r="B78" s="34">
        <v>329</v>
      </c>
      <c r="C78" s="30">
        <v>1.215805</v>
      </c>
      <c r="D78" s="30">
        <v>14.893617000000001</v>
      </c>
      <c r="E78" s="30">
        <v>14.589665999999999</v>
      </c>
      <c r="F78" s="30">
        <v>13.981763000000001</v>
      </c>
      <c r="G78" s="30">
        <v>8.8145900000000008</v>
      </c>
      <c r="H78" s="30">
        <v>27.659573999999999</v>
      </c>
      <c r="I78" s="30">
        <v>18.844985000000001</v>
      </c>
      <c r="J78" s="30">
        <v>15.149813</v>
      </c>
    </row>
    <row r="79" spans="1:10" x14ac:dyDescent="0.2">
      <c r="A79" s="19" t="s">
        <v>787</v>
      </c>
      <c r="B79" s="20">
        <v>102</v>
      </c>
      <c r="C79" s="26">
        <v>0.98039200000000004</v>
      </c>
      <c r="D79" s="26">
        <v>14.705882000000001</v>
      </c>
      <c r="E79" s="26">
        <v>7.8431369999999996</v>
      </c>
      <c r="F79" s="26">
        <v>22.549019999999999</v>
      </c>
      <c r="G79" s="26">
        <v>5.8823530000000002</v>
      </c>
      <c r="H79" s="26">
        <v>31.372548999999999</v>
      </c>
      <c r="I79" s="26">
        <v>16.666667</v>
      </c>
      <c r="J79" s="26">
        <v>16.270588</v>
      </c>
    </row>
    <row r="80" spans="1:10" x14ac:dyDescent="0.2">
      <c r="A80" s="19" t="s">
        <v>788</v>
      </c>
      <c r="B80" s="20">
        <v>51</v>
      </c>
      <c r="C80" s="26">
        <v>1.9607840000000001</v>
      </c>
      <c r="D80" s="26">
        <v>5.8823530000000002</v>
      </c>
      <c r="E80" s="26">
        <v>9.803922</v>
      </c>
      <c r="F80" s="26">
        <v>23.529412000000001</v>
      </c>
      <c r="G80" s="26">
        <v>3.9215689999999999</v>
      </c>
      <c r="H80" s="26">
        <v>35.294117999999997</v>
      </c>
      <c r="I80" s="26">
        <v>19.607842999999999</v>
      </c>
      <c r="J80" s="26">
        <v>18.439024</v>
      </c>
    </row>
    <row r="81" spans="1:10" x14ac:dyDescent="0.2">
      <c r="A81" s="19" t="s">
        <v>789</v>
      </c>
      <c r="B81" s="20">
        <v>17</v>
      </c>
      <c r="C81" s="26">
        <v>0</v>
      </c>
      <c r="D81" s="26">
        <v>23.529412000000001</v>
      </c>
      <c r="E81" s="26">
        <v>11.764706</v>
      </c>
      <c r="F81" s="26">
        <v>11.764706</v>
      </c>
      <c r="G81" s="26">
        <v>0</v>
      </c>
      <c r="H81" s="26">
        <v>29.411764999999999</v>
      </c>
      <c r="I81" s="26">
        <v>23.529412000000001</v>
      </c>
      <c r="J81" s="26">
        <v>14.153846</v>
      </c>
    </row>
    <row r="82" spans="1:10" x14ac:dyDescent="0.2">
      <c r="A82" s="19" t="s">
        <v>790</v>
      </c>
      <c r="B82" s="20">
        <v>25</v>
      </c>
      <c r="C82" s="26">
        <v>4</v>
      </c>
      <c r="D82" s="26">
        <v>16</v>
      </c>
      <c r="E82" s="26">
        <v>4</v>
      </c>
      <c r="F82" s="26">
        <v>20</v>
      </c>
      <c r="G82" s="26">
        <v>16</v>
      </c>
      <c r="H82" s="26">
        <v>24</v>
      </c>
      <c r="I82" s="26">
        <v>16</v>
      </c>
      <c r="J82" s="26">
        <v>15.428571</v>
      </c>
    </row>
    <row r="83" spans="1:10" x14ac:dyDescent="0.2">
      <c r="A83" s="19" t="s">
        <v>791</v>
      </c>
      <c r="B83" s="20">
        <v>8</v>
      </c>
      <c r="C83" s="26">
        <v>0</v>
      </c>
      <c r="D83" s="26">
        <v>12.5</v>
      </c>
      <c r="E83" s="26">
        <v>12.5</v>
      </c>
      <c r="F83" s="26">
        <v>12.5</v>
      </c>
      <c r="G83" s="26">
        <v>0</v>
      </c>
      <c r="H83" s="26">
        <v>12.5</v>
      </c>
      <c r="I83" s="26">
        <v>50</v>
      </c>
      <c r="J83" s="26">
        <v>10.75</v>
      </c>
    </row>
    <row r="84" spans="1:10" x14ac:dyDescent="0.2">
      <c r="A84" s="19" t="s">
        <v>792</v>
      </c>
      <c r="B84" s="20">
        <v>1</v>
      </c>
      <c r="C84" s="26">
        <v>0</v>
      </c>
      <c r="D84" s="26">
        <v>0</v>
      </c>
      <c r="E84" s="26">
        <v>100</v>
      </c>
      <c r="F84" s="26">
        <v>0</v>
      </c>
      <c r="G84" s="26">
        <v>0</v>
      </c>
      <c r="H84" s="26">
        <v>0</v>
      </c>
      <c r="I84" s="26">
        <v>0</v>
      </c>
      <c r="J84" s="26">
        <v>8</v>
      </c>
    </row>
    <row r="85" spans="1:10" x14ac:dyDescent="0.2">
      <c r="A85" s="19" t="s">
        <v>793</v>
      </c>
      <c r="B85" s="20">
        <v>0</v>
      </c>
      <c r="C85" s="26">
        <v>0</v>
      </c>
      <c r="D85" s="26">
        <v>0</v>
      </c>
      <c r="E85" s="26">
        <v>0</v>
      </c>
      <c r="F85" s="26">
        <v>0</v>
      </c>
      <c r="G85" s="26">
        <v>0</v>
      </c>
      <c r="H85" s="26">
        <v>0</v>
      </c>
      <c r="I85" s="26">
        <v>0</v>
      </c>
      <c r="J85" s="26">
        <v>0</v>
      </c>
    </row>
    <row r="86" spans="1:10" x14ac:dyDescent="0.2">
      <c r="A86" s="19" t="s">
        <v>794</v>
      </c>
      <c r="B86" s="20">
        <v>1</v>
      </c>
      <c r="C86" s="26">
        <v>0</v>
      </c>
      <c r="D86" s="26">
        <v>0</v>
      </c>
      <c r="E86" s="26">
        <v>0</v>
      </c>
      <c r="F86" s="26">
        <v>0</v>
      </c>
      <c r="G86" s="26">
        <v>0</v>
      </c>
      <c r="H86" s="26">
        <v>100</v>
      </c>
      <c r="I86" s="26">
        <v>0</v>
      </c>
      <c r="J86" s="26">
        <v>20</v>
      </c>
    </row>
    <row r="87" spans="1:10" x14ac:dyDescent="0.2">
      <c r="A87" s="19" t="s">
        <v>783</v>
      </c>
      <c r="B87" s="20">
        <v>65</v>
      </c>
      <c r="C87" s="26">
        <v>0</v>
      </c>
      <c r="D87" s="26">
        <v>10.769231</v>
      </c>
      <c r="E87" s="26">
        <v>12.307691999999999</v>
      </c>
      <c r="F87" s="26">
        <v>12.307691999999999</v>
      </c>
      <c r="G87" s="26">
        <v>3.0769229999999999</v>
      </c>
      <c r="H87" s="26">
        <v>38.461537999999997</v>
      </c>
      <c r="I87" s="26">
        <v>23.076923000000001</v>
      </c>
      <c r="J87" s="26">
        <v>19.18</v>
      </c>
    </row>
    <row r="88" spans="1:10" x14ac:dyDescent="0.2">
      <c r="A88" s="18" t="s">
        <v>795</v>
      </c>
      <c r="B88" s="18"/>
      <c r="C88" s="18"/>
      <c r="D88" s="18"/>
      <c r="E88" s="18"/>
      <c r="F88" s="18"/>
      <c r="G88" s="18"/>
      <c r="H88" s="18"/>
      <c r="I88" s="18"/>
      <c r="J88" s="18"/>
    </row>
    <row r="89" spans="1:10" x14ac:dyDescent="0.2">
      <c r="A89" s="19" t="s">
        <v>796</v>
      </c>
      <c r="B89" s="20">
        <v>574</v>
      </c>
      <c r="C89" s="26">
        <v>1.045296</v>
      </c>
      <c r="D89" s="26">
        <v>12.891985999999999</v>
      </c>
      <c r="E89" s="26">
        <v>13.240418</v>
      </c>
      <c r="F89" s="26">
        <v>15.505226</v>
      </c>
      <c r="G89" s="26">
        <v>7.4912890000000001</v>
      </c>
      <c r="H89" s="26">
        <v>30.836237000000001</v>
      </c>
      <c r="I89" s="26">
        <v>18.989547000000002</v>
      </c>
      <c r="J89" s="26">
        <v>16.232258000000002</v>
      </c>
    </row>
    <row r="90" spans="1:10" x14ac:dyDescent="0.2">
      <c r="A90" s="19" t="s">
        <v>139</v>
      </c>
      <c r="B90" s="20">
        <v>27</v>
      </c>
      <c r="C90" s="26">
        <v>3.7037040000000001</v>
      </c>
      <c r="D90" s="26">
        <v>29.629629999999999</v>
      </c>
      <c r="E90" s="26">
        <v>18.518519000000001</v>
      </c>
      <c r="F90" s="26">
        <v>11.111110999999999</v>
      </c>
      <c r="G90" s="26">
        <v>7.4074070000000001</v>
      </c>
      <c r="H90" s="26">
        <v>11.111110999999999</v>
      </c>
      <c r="I90" s="26">
        <v>18.518519000000001</v>
      </c>
      <c r="J90" s="26">
        <v>10.318182</v>
      </c>
    </row>
    <row r="91" spans="1:10" x14ac:dyDescent="0.2">
      <c r="A91" s="19" t="s">
        <v>797</v>
      </c>
      <c r="B91" s="20">
        <v>12</v>
      </c>
      <c r="C91" s="26">
        <v>0</v>
      </c>
      <c r="D91" s="26">
        <v>8.3333329999999997</v>
      </c>
      <c r="E91" s="26">
        <v>16.666667</v>
      </c>
      <c r="F91" s="26">
        <v>16.666667</v>
      </c>
      <c r="G91" s="26">
        <v>0</v>
      </c>
      <c r="H91" s="26">
        <v>41.666666999999997</v>
      </c>
      <c r="I91" s="26">
        <v>16.666667</v>
      </c>
      <c r="J91" s="26">
        <v>17.5</v>
      </c>
    </row>
    <row r="92" spans="1:10" x14ac:dyDescent="0.2">
      <c r="A92" s="19" t="s">
        <v>140</v>
      </c>
      <c r="B92" s="20">
        <v>31</v>
      </c>
      <c r="C92" s="26">
        <v>3.225806</v>
      </c>
      <c r="D92" s="26">
        <v>9.6774190000000004</v>
      </c>
      <c r="E92" s="26">
        <v>12.903226</v>
      </c>
      <c r="F92" s="26">
        <v>22.580645000000001</v>
      </c>
      <c r="G92" s="26">
        <v>3.225806</v>
      </c>
      <c r="H92" s="26">
        <v>22.580645000000001</v>
      </c>
      <c r="I92" s="26">
        <v>25.806452</v>
      </c>
      <c r="J92" s="26">
        <v>13.478261</v>
      </c>
    </row>
    <row r="93" spans="1:10" x14ac:dyDescent="0.2">
      <c r="A93" s="19" t="s">
        <v>141</v>
      </c>
      <c r="B93" s="20">
        <v>4</v>
      </c>
      <c r="C93" s="26">
        <v>0</v>
      </c>
      <c r="D93" s="26">
        <v>50</v>
      </c>
      <c r="E93" s="26">
        <v>0</v>
      </c>
      <c r="F93" s="26">
        <v>0</v>
      </c>
      <c r="G93" s="26">
        <v>25</v>
      </c>
      <c r="H93" s="26">
        <v>0</v>
      </c>
      <c r="I93" s="26">
        <v>25</v>
      </c>
      <c r="J93" s="26">
        <v>6.3333329999999997</v>
      </c>
    </row>
    <row r="94" spans="1:10" x14ac:dyDescent="0.2">
      <c r="A94" s="19" t="s">
        <v>755</v>
      </c>
      <c r="B94" s="20">
        <v>11</v>
      </c>
      <c r="C94" s="26">
        <v>0</v>
      </c>
      <c r="D94" s="26">
        <v>45.454545000000003</v>
      </c>
      <c r="E94" s="26">
        <v>0</v>
      </c>
      <c r="F94" s="26">
        <v>9.0909089999999999</v>
      </c>
      <c r="G94" s="26">
        <v>0</v>
      </c>
      <c r="H94" s="26">
        <v>27.272727</v>
      </c>
      <c r="I94" s="26">
        <v>18.181818</v>
      </c>
      <c r="J94" s="26">
        <v>11.333333</v>
      </c>
    </row>
    <row r="95" spans="1:10" x14ac:dyDescent="0.2">
      <c r="A95" s="19" t="s">
        <v>783</v>
      </c>
      <c r="B95" s="20">
        <v>21</v>
      </c>
      <c r="C95" s="26">
        <v>0</v>
      </c>
      <c r="D95" s="26">
        <v>14.285714</v>
      </c>
      <c r="E95" s="26">
        <v>9.5238099999999992</v>
      </c>
      <c r="F95" s="26">
        <v>4.7619049999999996</v>
      </c>
      <c r="G95" s="26">
        <v>4.7619049999999996</v>
      </c>
      <c r="H95" s="26">
        <v>38.095238000000002</v>
      </c>
      <c r="I95" s="26">
        <v>28.571428999999998</v>
      </c>
      <c r="J95" s="26">
        <v>21.6</v>
      </c>
    </row>
    <row r="96" spans="1:10" x14ac:dyDescent="0.2">
      <c r="A96" s="18" t="s">
        <v>798</v>
      </c>
      <c r="B96" s="18"/>
      <c r="C96" s="18"/>
      <c r="D96" s="18"/>
      <c r="E96" s="18"/>
      <c r="F96" s="18"/>
      <c r="G96" s="18"/>
      <c r="H96" s="18"/>
      <c r="I96" s="18"/>
      <c r="J96" s="18"/>
    </row>
    <row r="97" spans="1:10" x14ac:dyDescent="0.2">
      <c r="A97" s="19" t="s">
        <v>799</v>
      </c>
      <c r="B97" s="20">
        <v>433</v>
      </c>
      <c r="C97" s="26">
        <v>1.616628</v>
      </c>
      <c r="D97" s="26">
        <v>15.242494000000001</v>
      </c>
      <c r="E97" s="26">
        <v>13.625866</v>
      </c>
      <c r="F97" s="26">
        <v>15.704388</v>
      </c>
      <c r="G97" s="26">
        <v>7.8521939999999999</v>
      </c>
      <c r="H97" s="26">
        <v>28.175519999999999</v>
      </c>
      <c r="I97" s="26">
        <v>17.782910000000001</v>
      </c>
      <c r="J97" s="26">
        <v>15.261236</v>
      </c>
    </row>
    <row r="98" spans="1:10" x14ac:dyDescent="0.2">
      <c r="A98" s="19" t="s">
        <v>800</v>
      </c>
      <c r="B98" s="20">
        <v>7</v>
      </c>
      <c r="C98" s="26">
        <v>0</v>
      </c>
      <c r="D98" s="26">
        <v>28.571428999999998</v>
      </c>
      <c r="E98" s="26">
        <v>28.571428999999998</v>
      </c>
      <c r="F98" s="26">
        <v>0</v>
      </c>
      <c r="G98" s="26">
        <v>0</v>
      </c>
      <c r="H98" s="26">
        <v>42.857143000000001</v>
      </c>
      <c r="I98" s="26">
        <v>0</v>
      </c>
      <c r="J98" s="26">
        <v>13</v>
      </c>
    </row>
    <row r="99" spans="1:10" x14ac:dyDescent="0.2">
      <c r="A99" s="19" t="s">
        <v>801</v>
      </c>
      <c r="B99" s="20">
        <v>20</v>
      </c>
      <c r="C99" s="26">
        <v>0</v>
      </c>
      <c r="D99" s="26">
        <v>15</v>
      </c>
      <c r="E99" s="26">
        <v>25</v>
      </c>
      <c r="F99" s="26">
        <v>15</v>
      </c>
      <c r="G99" s="26">
        <v>5</v>
      </c>
      <c r="H99" s="26">
        <v>25</v>
      </c>
      <c r="I99" s="26">
        <v>15</v>
      </c>
      <c r="J99" s="26">
        <v>13.176470999999999</v>
      </c>
    </row>
    <row r="100" spans="1:10" x14ac:dyDescent="0.2">
      <c r="A100" s="19" t="s">
        <v>802</v>
      </c>
      <c r="B100" s="20">
        <v>15</v>
      </c>
      <c r="C100" s="26">
        <v>0</v>
      </c>
      <c r="D100" s="26">
        <v>20</v>
      </c>
      <c r="E100" s="26">
        <v>6.6666670000000003</v>
      </c>
      <c r="F100" s="26">
        <v>26.666667</v>
      </c>
      <c r="G100" s="26">
        <v>6.6666670000000003</v>
      </c>
      <c r="H100" s="26">
        <v>26.666667</v>
      </c>
      <c r="I100" s="26">
        <v>13.333333</v>
      </c>
      <c r="J100" s="26">
        <v>13.692308000000001</v>
      </c>
    </row>
    <row r="101" spans="1:10" x14ac:dyDescent="0.2">
      <c r="A101" s="19" t="s">
        <v>803</v>
      </c>
      <c r="B101" s="20">
        <v>4</v>
      </c>
      <c r="C101" s="26">
        <v>0</v>
      </c>
      <c r="D101" s="26">
        <v>0</v>
      </c>
      <c r="E101" s="26">
        <v>0</v>
      </c>
      <c r="F101" s="26">
        <v>25</v>
      </c>
      <c r="G101" s="26">
        <v>25</v>
      </c>
      <c r="H101" s="26">
        <v>50</v>
      </c>
      <c r="I101" s="26">
        <v>0</v>
      </c>
      <c r="J101" s="26">
        <v>25.25</v>
      </c>
    </row>
    <row r="102" spans="1:10" x14ac:dyDescent="0.2">
      <c r="A102" s="19" t="s">
        <v>804</v>
      </c>
      <c r="B102" s="20">
        <v>2</v>
      </c>
      <c r="C102" s="26">
        <v>0</v>
      </c>
      <c r="D102" s="26">
        <v>0</v>
      </c>
      <c r="E102" s="26">
        <v>0</v>
      </c>
      <c r="F102" s="26">
        <v>50</v>
      </c>
      <c r="G102" s="26">
        <v>0</v>
      </c>
      <c r="H102" s="26">
        <v>50</v>
      </c>
      <c r="I102" s="26">
        <v>0</v>
      </c>
      <c r="J102" s="26">
        <v>17.5</v>
      </c>
    </row>
    <row r="103" spans="1:10" x14ac:dyDescent="0.2">
      <c r="A103" s="19" t="s">
        <v>783</v>
      </c>
      <c r="B103" s="20">
        <v>120</v>
      </c>
      <c r="C103" s="26">
        <v>0</v>
      </c>
      <c r="D103" s="26">
        <v>6.6666670000000003</v>
      </c>
      <c r="E103" s="26">
        <v>11.666667</v>
      </c>
      <c r="F103" s="26">
        <v>12.5</v>
      </c>
      <c r="G103" s="26">
        <v>6.6666670000000003</v>
      </c>
      <c r="H103" s="26">
        <v>35.833333000000003</v>
      </c>
      <c r="I103" s="26">
        <v>26.666667</v>
      </c>
      <c r="J103" s="26">
        <v>19.465909</v>
      </c>
    </row>
    <row r="104" spans="1:10" x14ac:dyDescent="0.2">
      <c r="A104" s="18" t="s">
        <v>805</v>
      </c>
      <c r="B104" s="18"/>
      <c r="C104" s="18"/>
      <c r="D104" s="18"/>
      <c r="E104" s="18"/>
      <c r="F104" s="18"/>
      <c r="G104" s="18"/>
      <c r="H104" s="18"/>
      <c r="I104" s="18"/>
      <c r="J104" s="18"/>
    </row>
    <row r="105" spans="1:10" x14ac:dyDescent="0.2">
      <c r="A105" s="19" t="s">
        <v>799</v>
      </c>
      <c r="B105" s="20">
        <v>4</v>
      </c>
      <c r="C105" s="26">
        <v>0</v>
      </c>
      <c r="D105" s="26">
        <v>75</v>
      </c>
      <c r="E105" s="26">
        <v>0</v>
      </c>
      <c r="F105" s="26">
        <v>0</v>
      </c>
      <c r="G105" s="26">
        <v>0</v>
      </c>
      <c r="H105" s="26">
        <v>0</v>
      </c>
      <c r="I105" s="26">
        <v>25</v>
      </c>
      <c r="J105" s="26">
        <v>2</v>
      </c>
    </row>
    <row r="106" spans="1:10" x14ac:dyDescent="0.2">
      <c r="A106" s="19" t="s">
        <v>800</v>
      </c>
      <c r="B106" s="20">
        <v>15</v>
      </c>
      <c r="C106" s="26">
        <v>0</v>
      </c>
      <c r="D106" s="26">
        <v>33.333333000000003</v>
      </c>
      <c r="E106" s="26">
        <v>13.333333</v>
      </c>
      <c r="F106" s="26">
        <v>13.333333</v>
      </c>
      <c r="G106" s="26">
        <v>6.6666670000000003</v>
      </c>
      <c r="H106" s="26">
        <v>13.333333</v>
      </c>
      <c r="I106" s="26">
        <v>20</v>
      </c>
      <c r="J106" s="26">
        <v>9.8333329999999997</v>
      </c>
    </row>
    <row r="107" spans="1:10" x14ac:dyDescent="0.2">
      <c r="A107" s="19" t="s">
        <v>801</v>
      </c>
      <c r="B107" s="20">
        <v>29</v>
      </c>
      <c r="C107" s="26">
        <v>0</v>
      </c>
      <c r="D107" s="26">
        <v>6.8965519999999998</v>
      </c>
      <c r="E107" s="26">
        <v>13.793103</v>
      </c>
      <c r="F107" s="26">
        <v>20.689654999999998</v>
      </c>
      <c r="G107" s="26">
        <v>3.4482759999999999</v>
      </c>
      <c r="H107" s="26">
        <v>27.586207000000002</v>
      </c>
      <c r="I107" s="26">
        <v>27.586207000000002</v>
      </c>
      <c r="J107" s="26">
        <v>15.238095</v>
      </c>
    </row>
    <row r="108" spans="1:10" x14ac:dyDescent="0.2">
      <c r="A108" s="19" t="s">
        <v>802</v>
      </c>
      <c r="B108" s="20">
        <v>5</v>
      </c>
      <c r="C108" s="26">
        <v>20</v>
      </c>
      <c r="D108" s="26">
        <v>0</v>
      </c>
      <c r="E108" s="26">
        <v>0</v>
      </c>
      <c r="F108" s="26">
        <v>20</v>
      </c>
      <c r="G108" s="26">
        <v>0</v>
      </c>
      <c r="H108" s="26">
        <v>40</v>
      </c>
      <c r="I108" s="26">
        <v>20</v>
      </c>
      <c r="J108" s="26">
        <v>15.5</v>
      </c>
    </row>
    <row r="109" spans="1:10" x14ac:dyDescent="0.2">
      <c r="A109" s="19" t="s">
        <v>803</v>
      </c>
      <c r="B109" s="20">
        <v>0</v>
      </c>
      <c r="C109" s="26">
        <v>0</v>
      </c>
      <c r="D109" s="26">
        <v>0</v>
      </c>
      <c r="E109" s="26">
        <v>0</v>
      </c>
      <c r="F109" s="26">
        <v>0</v>
      </c>
      <c r="G109" s="26">
        <v>0</v>
      </c>
      <c r="H109" s="26">
        <v>0</v>
      </c>
      <c r="I109" s="26">
        <v>0</v>
      </c>
      <c r="J109" s="26">
        <v>0</v>
      </c>
    </row>
    <row r="110" spans="1:10" x14ac:dyDescent="0.2">
      <c r="A110" s="19" t="s">
        <v>804</v>
      </c>
      <c r="B110" s="20">
        <v>2</v>
      </c>
      <c r="C110" s="26">
        <v>0</v>
      </c>
      <c r="D110" s="26">
        <v>0</v>
      </c>
      <c r="E110" s="26">
        <v>0</v>
      </c>
      <c r="F110" s="26">
        <v>50</v>
      </c>
      <c r="G110" s="26">
        <v>0</v>
      </c>
      <c r="H110" s="26">
        <v>50</v>
      </c>
      <c r="I110" s="26">
        <v>0</v>
      </c>
      <c r="J110" s="26">
        <v>21</v>
      </c>
    </row>
    <row r="111" spans="1:10" x14ac:dyDescent="0.2">
      <c r="A111" s="19" t="s">
        <v>783</v>
      </c>
      <c r="B111" s="20">
        <v>3</v>
      </c>
      <c r="C111" s="26">
        <v>0</v>
      </c>
      <c r="D111" s="26">
        <v>33.333333000000003</v>
      </c>
      <c r="E111" s="26">
        <v>0</v>
      </c>
      <c r="F111" s="26">
        <v>0</v>
      </c>
      <c r="G111" s="26">
        <v>0</v>
      </c>
      <c r="H111" s="26">
        <v>66.666667000000004</v>
      </c>
      <c r="I111" s="26">
        <v>0</v>
      </c>
      <c r="J111" s="26">
        <v>19.333333</v>
      </c>
    </row>
    <row r="112" spans="1:10" x14ac:dyDescent="0.2">
      <c r="A112" s="18" t="s">
        <v>142</v>
      </c>
      <c r="B112" s="18"/>
      <c r="C112" s="18"/>
      <c r="D112" s="18"/>
      <c r="E112" s="18"/>
      <c r="F112" s="18"/>
      <c r="G112" s="18"/>
      <c r="H112" s="18"/>
      <c r="I112" s="18"/>
      <c r="J112" s="18"/>
    </row>
    <row r="113" spans="1:10" x14ac:dyDescent="0.2">
      <c r="A113" s="19" t="s">
        <v>806</v>
      </c>
      <c r="B113" s="20">
        <v>32</v>
      </c>
      <c r="C113" s="26">
        <v>3.125</v>
      </c>
      <c r="D113" s="26">
        <v>12.5</v>
      </c>
      <c r="E113" s="26">
        <v>21.875</v>
      </c>
      <c r="F113" s="26">
        <v>18.75</v>
      </c>
      <c r="G113" s="26">
        <v>6.25</v>
      </c>
      <c r="H113" s="26">
        <v>25</v>
      </c>
      <c r="I113" s="26">
        <v>12.5</v>
      </c>
      <c r="J113" s="26">
        <v>12.75</v>
      </c>
    </row>
    <row r="114" spans="1:10" x14ac:dyDescent="0.2">
      <c r="A114" s="19" t="s">
        <v>807</v>
      </c>
      <c r="B114" s="20">
        <v>115</v>
      </c>
      <c r="C114" s="26">
        <v>2.6086960000000001</v>
      </c>
      <c r="D114" s="26">
        <v>19.130434999999999</v>
      </c>
      <c r="E114" s="26">
        <v>13.913043</v>
      </c>
      <c r="F114" s="26">
        <v>15.652174</v>
      </c>
      <c r="G114" s="26">
        <v>8.6956520000000008</v>
      </c>
      <c r="H114" s="26">
        <v>24.347826000000001</v>
      </c>
      <c r="I114" s="26">
        <v>15.652174</v>
      </c>
      <c r="J114" s="26">
        <v>14.010308999999999</v>
      </c>
    </row>
    <row r="115" spans="1:10" x14ac:dyDescent="0.2">
      <c r="A115" s="19" t="s">
        <v>808</v>
      </c>
      <c r="B115" s="20">
        <v>152</v>
      </c>
      <c r="C115" s="26">
        <v>1.3157890000000001</v>
      </c>
      <c r="D115" s="26">
        <v>15.131579</v>
      </c>
      <c r="E115" s="26">
        <v>10.526316</v>
      </c>
      <c r="F115" s="26">
        <v>19.078946999999999</v>
      </c>
      <c r="G115" s="26">
        <v>5.2631579999999998</v>
      </c>
      <c r="H115" s="26">
        <v>30.921053000000001</v>
      </c>
      <c r="I115" s="26">
        <v>17.763158000000001</v>
      </c>
      <c r="J115" s="26">
        <v>15.976000000000001</v>
      </c>
    </row>
    <row r="116" spans="1:10" x14ac:dyDescent="0.2">
      <c r="A116" s="19" t="s">
        <v>809</v>
      </c>
      <c r="B116" s="20">
        <v>137</v>
      </c>
      <c r="C116" s="26">
        <v>0.72992699999999999</v>
      </c>
      <c r="D116" s="26">
        <v>13.868613</v>
      </c>
      <c r="E116" s="26">
        <v>13.868613</v>
      </c>
      <c r="F116" s="26">
        <v>13.868613</v>
      </c>
      <c r="G116" s="26">
        <v>10.218978</v>
      </c>
      <c r="H116" s="26">
        <v>29.927007</v>
      </c>
      <c r="I116" s="26">
        <v>17.518248</v>
      </c>
      <c r="J116" s="26">
        <v>15.530972999999999</v>
      </c>
    </row>
    <row r="117" spans="1:10" x14ac:dyDescent="0.2">
      <c r="A117" s="19" t="s">
        <v>810</v>
      </c>
      <c r="B117" s="20">
        <v>225</v>
      </c>
      <c r="C117" s="26">
        <v>0.44444400000000001</v>
      </c>
      <c r="D117" s="26">
        <v>11.555555999999999</v>
      </c>
      <c r="E117" s="26">
        <v>12.888889000000001</v>
      </c>
      <c r="F117" s="26">
        <v>12.888889000000001</v>
      </c>
      <c r="G117" s="26">
        <v>5.7777779999999996</v>
      </c>
      <c r="H117" s="26">
        <v>32</v>
      </c>
      <c r="I117" s="26">
        <v>24.444444000000001</v>
      </c>
      <c r="J117" s="26">
        <v>17.364706000000002</v>
      </c>
    </row>
    <row r="118" spans="1:10" x14ac:dyDescent="0.2">
      <c r="A118" s="19" t="s">
        <v>783</v>
      </c>
      <c r="B118" s="20">
        <v>19</v>
      </c>
      <c r="C118" s="26">
        <v>0</v>
      </c>
      <c r="D118" s="26">
        <v>10.526316</v>
      </c>
      <c r="E118" s="26">
        <v>10.526316</v>
      </c>
      <c r="F118" s="26">
        <v>10.526316</v>
      </c>
      <c r="G118" s="26">
        <v>5.2631579999999998</v>
      </c>
      <c r="H118" s="26">
        <v>36.842104999999997</v>
      </c>
      <c r="I118" s="26">
        <v>26.315788999999999</v>
      </c>
      <c r="J118" s="26">
        <v>20.357143000000001</v>
      </c>
    </row>
    <row r="119" spans="1:10" x14ac:dyDescent="0.2">
      <c r="A119" s="18" t="s">
        <v>143</v>
      </c>
      <c r="B119" s="18"/>
      <c r="C119" s="18"/>
      <c r="D119" s="18"/>
      <c r="E119" s="18"/>
      <c r="F119" s="18"/>
      <c r="G119" s="18"/>
      <c r="H119" s="18"/>
      <c r="I119" s="18"/>
      <c r="J119" s="18"/>
    </row>
    <row r="120" spans="1:10" x14ac:dyDescent="0.2">
      <c r="A120" s="21" t="s">
        <v>811</v>
      </c>
      <c r="B120" s="21"/>
      <c r="C120" s="21"/>
      <c r="D120" s="21"/>
      <c r="E120" s="21"/>
      <c r="F120" s="21"/>
      <c r="G120" s="21"/>
      <c r="H120" s="21"/>
      <c r="I120" s="21"/>
      <c r="J120" s="21"/>
    </row>
    <row r="121" spans="1:10" x14ac:dyDescent="0.2">
      <c r="A121" s="19" t="s">
        <v>812</v>
      </c>
      <c r="B121" s="20">
        <v>223</v>
      </c>
      <c r="C121" s="26">
        <v>1.793722</v>
      </c>
      <c r="D121" s="26">
        <v>16.143498000000001</v>
      </c>
      <c r="E121" s="26">
        <v>13.452915000000001</v>
      </c>
      <c r="F121" s="26">
        <v>15.695067</v>
      </c>
      <c r="G121" s="26">
        <v>10.313901</v>
      </c>
      <c r="H121" s="26">
        <v>27.35426</v>
      </c>
      <c r="I121" s="26">
        <v>15.246637</v>
      </c>
      <c r="J121" s="26">
        <v>14.227513</v>
      </c>
    </row>
    <row r="122" spans="1:10" x14ac:dyDescent="0.2">
      <c r="A122" s="19" t="s">
        <v>813</v>
      </c>
      <c r="B122" s="20">
        <v>214</v>
      </c>
      <c r="C122" s="26">
        <v>0.93457900000000005</v>
      </c>
      <c r="D122" s="26">
        <v>15.88785</v>
      </c>
      <c r="E122" s="26">
        <v>13.551402</v>
      </c>
      <c r="F122" s="26">
        <v>16.822430000000001</v>
      </c>
      <c r="G122" s="26">
        <v>7.0093459999999999</v>
      </c>
      <c r="H122" s="26">
        <v>28.504673</v>
      </c>
      <c r="I122" s="26">
        <v>17.289719999999999</v>
      </c>
      <c r="J122" s="26">
        <v>15.581920999999999</v>
      </c>
    </row>
    <row r="123" spans="1:10" x14ac:dyDescent="0.2">
      <c r="A123" s="19" t="s">
        <v>814</v>
      </c>
      <c r="B123" s="20">
        <v>66</v>
      </c>
      <c r="C123" s="26">
        <v>0</v>
      </c>
      <c r="D123" s="26">
        <v>13.636364</v>
      </c>
      <c r="E123" s="26">
        <v>15.151515</v>
      </c>
      <c r="F123" s="26">
        <v>9.0909089999999999</v>
      </c>
      <c r="G123" s="26">
        <v>4.5454549999999996</v>
      </c>
      <c r="H123" s="26">
        <v>31.818182</v>
      </c>
      <c r="I123" s="26">
        <v>25.757576</v>
      </c>
      <c r="J123" s="26">
        <v>17.938776000000001</v>
      </c>
    </row>
    <row r="124" spans="1:10" x14ac:dyDescent="0.2">
      <c r="A124" s="19" t="s">
        <v>815</v>
      </c>
      <c r="B124" s="20">
        <v>150</v>
      </c>
      <c r="C124" s="26">
        <v>1.3333330000000001</v>
      </c>
      <c r="D124" s="26">
        <v>8.6666670000000003</v>
      </c>
      <c r="E124" s="26">
        <v>11.333333</v>
      </c>
      <c r="F124" s="26">
        <v>16</v>
      </c>
      <c r="G124" s="26">
        <v>4</v>
      </c>
      <c r="H124" s="26">
        <v>34.666666999999997</v>
      </c>
      <c r="I124" s="26">
        <v>24</v>
      </c>
      <c r="J124" s="26">
        <v>18.017544000000001</v>
      </c>
    </row>
    <row r="125" spans="1:10" x14ac:dyDescent="0.2">
      <c r="A125" s="19" t="s">
        <v>783</v>
      </c>
      <c r="B125" s="20">
        <v>27</v>
      </c>
      <c r="C125" s="26">
        <v>0</v>
      </c>
      <c r="D125" s="26">
        <v>14.814814999999999</v>
      </c>
      <c r="E125" s="26">
        <v>11.111110999999999</v>
      </c>
      <c r="F125" s="26">
        <v>7.4074070000000001</v>
      </c>
      <c r="G125" s="26">
        <v>3.7037040000000001</v>
      </c>
      <c r="H125" s="26">
        <v>29.629629999999999</v>
      </c>
      <c r="I125" s="26">
        <v>33.333333000000003</v>
      </c>
      <c r="J125" s="26">
        <v>18.055555999999999</v>
      </c>
    </row>
    <row r="126" spans="1:10" x14ac:dyDescent="0.2">
      <c r="A126" s="18" t="s">
        <v>143</v>
      </c>
      <c r="B126" s="18"/>
      <c r="C126" s="18"/>
      <c r="D126" s="18"/>
      <c r="E126" s="18"/>
      <c r="F126" s="18"/>
      <c r="G126" s="18"/>
      <c r="H126" s="18"/>
      <c r="I126" s="18"/>
      <c r="J126" s="18"/>
    </row>
    <row r="127" spans="1:10" x14ac:dyDescent="0.2">
      <c r="A127" s="21" t="s">
        <v>816</v>
      </c>
      <c r="B127" s="21"/>
      <c r="C127" s="21"/>
      <c r="D127" s="21"/>
      <c r="E127" s="21"/>
      <c r="F127" s="21"/>
      <c r="G127" s="21"/>
      <c r="H127" s="21"/>
      <c r="I127" s="21"/>
      <c r="J127" s="21"/>
    </row>
    <row r="128" spans="1:10" x14ac:dyDescent="0.2">
      <c r="A128" s="19" t="s">
        <v>812</v>
      </c>
      <c r="B128" s="20">
        <v>116</v>
      </c>
      <c r="C128" s="26">
        <v>1.7241379999999999</v>
      </c>
      <c r="D128" s="26">
        <v>21.551724</v>
      </c>
      <c r="E128" s="26">
        <v>17.241378999999998</v>
      </c>
      <c r="F128" s="26">
        <v>12.068966</v>
      </c>
      <c r="G128" s="26">
        <v>5.1724139999999998</v>
      </c>
      <c r="H128" s="26">
        <v>25.862069000000002</v>
      </c>
      <c r="I128" s="26">
        <v>16.37931</v>
      </c>
      <c r="J128" s="26">
        <v>13.010308999999999</v>
      </c>
    </row>
    <row r="129" spans="1:10" x14ac:dyDescent="0.2">
      <c r="A129" s="19" t="s">
        <v>813</v>
      </c>
      <c r="B129" s="20">
        <v>94</v>
      </c>
      <c r="C129" s="26">
        <v>1.0638300000000001</v>
      </c>
      <c r="D129" s="26">
        <v>19.148935999999999</v>
      </c>
      <c r="E129" s="26">
        <v>11.702128</v>
      </c>
      <c r="F129" s="26">
        <v>19.148935999999999</v>
      </c>
      <c r="G129" s="26">
        <v>6.3829789999999997</v>
      </c>
      <c r="H129" s="26">
        <v>32.978723000000002</v>
      </c>
      <c r="I129" s="26">
        <v>9.5744679999999995</v>
      </c>
      <c r="J129" s="26">
        <v>15.529412000000001</v>
      </c>
    </row>
    <row r="130" spans="1:10" x14ac:dyDescent="0.2">
      <c r="A130" s="19" t="s">
        <v>814</v>
      </c>
      <c r="B130" s="20">
        <v>59</v>
      </c>
      <c r="C130" s="26">
        <v>3.389831</v>
      </c>
      <c r="D130" s="26">
        <v>13.559322</v>
      </c>
      <c r="E130" s="26">
        <v>11.864407</v>
      </c>
      <c r="F130" s="26">
        <v>13.559322</v>
      </c>
      <c r="G130" s="26">
        <v>10.169492</v>
      </c>
      <c r="H130" s="26">
        <v>32.203389999999999</v>
      </c>
      <c r="I130" s="26">
        <v>15.254237</v>
      </c>
      <c r="J130" s="26">
        <v>15.88</v>
      </c>
    </row>
    <row r="131" spans="1:10" x14ac:dyDescent="0.2">
      <c r="A131" s="19" t="s">
        <v>815</v>
      </c>
      <c r="B131" s="20">
        <v>308</v>
      </c>
      <c r="C131" s="26">
        <v>0.97402599999999995</v>
      </c>
      <c r="D131" s="26">
        <v>11.038961</v>
      </c>
      <c r="E131" s="26">
        <v>13.961039</v>
      </c>
      <c r="F131" s="26">
        <v>15.584415999999999</v>
      </c>
      <c r="G131" s="26">
        <v>7.1428570000000002</v>
      </c>
      <c r="H131" s="26">
        <v>30.194804999999999</v>
      </c>
      <c r="I131" s="26">
        <v>21.103895999999999</v>
      </c>
      <c r="J131" s="26">
        <v>16.588477000000001</v>
      </c>
    </row>
    <row r="132" spans="1:10" x14ac:dyDescent="0.2">
      <c r="A132" s="19" t="s">
        <v>783</v>
      </c>
      <c r="B132" s="20">
        <v>103</v>
      </c>
      <c r="C132" s="26">
        <v>0</v>
      </c>
      <c r="D132" s="26">
        <v>10.679612000000001</v>
      </c>
      <c r="E132" s="26">
        <v>7.7669899999999998</v>
      </c>
      <c r="F132" s="26">
        <v>14.563107</v>
      </c>
      <c r="G132" s="26">
        <v>7.7669899999999998</v>
      </c>
      <c r="H132" s="26">
        <v>29.126214000000001</v>
      </c>
      <c r="I132" s="26">
        <v>30.097086999999998</v>
      </c>
      <c r="J132" s="26">
        <v>18.027778000000001</v>
      </c>
    </row>
    <row r="133" spans="1:10" x14ac:dyDescent="0.2">
      <c r="A133" s="18" t="s">
        <v>143</v>
      </c>
      <c r="B133" s="18"/>
      <c r="C133" s="18"/>
      <c r="D133" s="18"/>
      <c r="E133" s="18"/>
      <c r="F133" s="18"/>
      <c r="G133" s="18"/>
      <c r="H133" s="18"/>
      <c r="I133" s="18"/>
      <c r="J133" s="18"/>
    </row>
    <row r="134" spans="1:10" x14ac:dyDescent="0.2">
      <c r="A134" s="21" t="s">
        <v>817</v>
      </c>
      <c r="B134" s="21"/>
      <c r="C134" s="21"/>
      <c r="D134" s="21"/>
      <c r="E134" s="21"/>
      <c r="F134" s="21"/>
      <c r="G134" s="21"/>
      <c r="H134" s="21"/>
      <c r="I134" s="21"/>
      <c r="J134" s="21"/>
    </row>
    <row r="135" spans="1:10" x14ac:dyDescent="0.2">
      <c r="A135" s="19" t="s">
        <v>812</v>
      </c>
      <c r="B135" s="20">
        <v>119</v>
      </c>
      <c r="C135" s="26">
        <v>1.6806719999999999</v>
      </c>
      <c r="D135" s="26">
        <v>15.966386999999999</v>
      </c>
      <c r="E135" s="26">
        <v>18.487394999999999</v>
      </c>
      <c r="F135" s="26">
        <v>14.285714</v>
      </c>
      <c r="G135" s="26">
        <v>5.8823530000000002</v>
      </c>
      <c r="H135" s="26">
        <v>29.411764999999999</v>
      </c>
      <c r="I135" s="26">
        <v>14.285714</v>
      </c>
      <c r="J135" s="26">
        <v>14.598039</v>
      </c>
    </row>
    <row r="136" spans="1:10" x14ac:dyDescent="0.2">
      <c r="A136" s="19" t="s">
        <v>813</v>
      </c>
      <c r="B136" s="20">
        <v>124</v>
      </c>
      <c r="C136" s="26">
        <v>1.612903</v>
      </c>
      <c r="D136" s="26">
        <v>14.516128999999999</v>
      </c>
      <c r="E136" s="26">
        <v>14.516128999999999</v>
      </c>
      <c r="F136" s="26">
        <v>18.548387000000002</v>
      </c>
      <c r="G136" s="26">
        <v>8.0645159999999994</v>
      </c>
      <c r="H136" s="26">
        <v>27.419354999999999</v>
      </c>
      <c r="I136" s="26">
        <v>15.322581</v>
      </c>
      <c r="J136" s="26">
        <v>14.961905</v>
      </c>
    </row>
    <row r="137" spans="1:10" x14ac:dyDescent="0.2">
      <c r="A137" s="19" t="s">
        <v>814</v>
      </c>
      <c r="B137" s="20">
        <v>56</v>
      </c>
      <c r="C137" s="26">
        <v>1.785714</v>
      </c>
      <c r="D137" s="26">
        <v>21.428571000000002</v>
      </c>
      <c r="E137" s="26">
        <v>8.9285709999999998</v>
      </c>
      <c r="F137" s="26">
        <v>7.1428570000000002</v>
      </c>
      <c r="G137" s="26">
        <v>7.1428570000000002</v>
      </c>
      <c r="H137" s="26">
        <v>41.071429000000002</v>
      </c>
      <c r="I137" s="26">
        <v>12.5</v>
      </c>
      <c r="J137" s="26">
        <v>17.081633</v>
      </c>
    </row>
    <row r="138" spans="1:10" x14ac:dyDescent="0.2">
      <c r="A138" s="19" t="s">
        <v>815</v>
      </c>
      <c r="B138" s="20">
        <v>290</v>
      </c>
      <c r="C138" s="26">
        <v>1.034483</v>
      </c>
      <c r="D138" s="26">
        <v>12.068966</v>
      </c>
      <c r="E138" s="26">
        <v>12.413793</v>
      </c>
      <c r="F138" s="26">
        <v>16.206897000000001</v>
      </c>
      <c r="G138" s="26">
        <v>6.8965519999999998</v>
      </c>
      <c r="H138" s="26">
        <v>27.931034</v>
      </c>
      <c r="I138" s="26">
        <v>23.448276</v>
      </c>
      <c r="J138" s="26">
        <v>16.022523</v>
      </c>
    </row>
    <row r="139" spans="1:10" x14ac:dyDescent="0.2">
      <c r="A139" s="19" t="s">
        <v>783</v>
      </c>
      <c r="B139" s="20">
        <v>91</v>
      </c>
      <c r="C139" s="26">
        <v>0</v>
      </c>
      <c r="D139" s="26">
        <v>13.186813000000001</v>
      </c>
      <c r="E139" s="26">
        <v>8.7912090000000003</v>
      </c>
      <c r="F139" s="26">
        <v>13.186813000000001</v>
      </c>
      <c r="G139" s="26">
        <v>7.6923079999999997</v>
      </c>
      <c r="H139" s="26">
        <v>32.967033000000001</v>
      </c>
      <c r="I139" s="26">
        <v>24.175823999999999</v>
      </c>
      <c r="J139" s="26">
        <v>18.130434999999999</v>
      </c>
    </row>
    <row r="140" spans="1:10" x14ac:dyDescent="0.2">
      <c r="A140" s="18" t="s">
        <v>143</v>
      </c>
      <c r="B140" s="18"/>
      <c r="C140" s="18"/>
      <c r="D140" s="18"/>
      <c r="E140" s="18"/>
      <c r="F140" s="18"/>
      <c r="G140" s="18"/>
      <c r="H140" s="18"/>
      <c r="I140" s="18"/>
      <c r="J140" s="18"/>
    </row>
    <row r="141" spans="1:10" x14ac:dyDescent="0.2">
      <c r="A141" s="21" t="s">
        <v>818</v>
      </c>
      <c r="B141" s="21"/>
      <c r="C141" s="21"/>
      <c r="D141" s="21"/>
      <c r="E141" s="21"/>
      <c r="F141" s="21"/>
      <c r="G141" s="21"/>
      <c r="H141" s="21"/>
      <c r="I141" s="21"/>
      <c r="J141" s="21"/>
    </row>
    <row r="142" spans="1:10" x14ac:dyDescent="0.2">
      <c r="A142" s="19" t="s">
        <v>812</v>
      </c>
      <c r="B142" s="20">
        <v>17</v>
      </c>
      <c r="C142" s="26">
        <v>5.8823530000000002</v>
      </c>
      <c r="D142" s="26">
        <v>5.8823530000000002</v>
      </c>
      <c r="E142" s="26">
        <v>11.764706</v>
      </c>
      <c r="F142" s="26">
        <v>29.411764999999999</v>
      </c>
      <c r="G142" s="26">
        <v>11.764706</v>
      </c>
      <c r="H142" s="26">
        <v>17.647058999999999</v>
      </c>
      <c r="I142" s="26">
        <v>17.647058999999999</v>
      </c>
      <c r="J142" s="26">
        <v>11.642856999999999</v>
      </c>
    </row>
    <row r="143" spans="1:10" x14ac:dyDescent="0.2">
      <c r="A143" s="19" t="s">
        <v>813</v>
      </c>
      <c r="B143" s="20">
        <v>29</v>
      </c>
      <c r="C143" s="26">
        <v>0</v>
      </c>
      <c r="D143" s="26">
        <v>13.793103</v>
      </c>
      <c r="E143" s="26">
        <v>6.8965519999999998</v>
      </c>
      <c r="F143" s="26">
        <v>17.241378999999998</v>
      </c>
      <c r="G143" s="26">
        <v>6.8965519999999998</v>
      </c>
      <c r="H143" s="26">
        <v>20.689654999999998</v>
      </c>
      <c r="I143" s="26">
        <v>34.482759000000001</v>
      </c>
      <c r="J143" s="26">
        <v>14.526316</v>
      </c>
    </row>
    <row r="144" spans="1:10" x14ac:dyDescent="0.2">
      <c r="A144" s="19" t="s">
        <v>814</v>
      </c>
      <c r="B144" s="20">
        <v>33</v>
      </c>
      <c r="C144" s="26">
        <v>6.0606059999999999</v>
      </c>
      <c r="D144" s="26">
        <v>12.121212</v>
      </c>
      <c r="E144" s="26">
        <v>15.151515</v>
      </c>
      <c r="F144" s="26">
        <v>9.0909089999999999</v>
      </c>
      <c r="G144" s="26">
        <v>6.0606059999999999</v>
      </c>
      <c r="H144" s="26">
        <v>33.333333000000003</v>
      </c>
      <c r="I144" s="26">
        <v>18.181818</v>
      </c>
      <c r="J144" s="26">
        <v>13.888889000000001</v>
      </c>
    </row>
    <row r="145" spans="1:10" x14ac:dyDescent="0.2">
      <c r="A145" s="19" t="s">
        <v>815</v>
      </c>
      <c r="B145" s="20">
        <v>399</v>
      </c>
      <c r="C145" s="26">
        <v>1.2531330000000001</v>
      </c>
      <c r="D145" s="26">
        <v>15.288221</v>
      </c>
      <c r="E145" s="26">
        <v>14.285714</v>
      </c>
      <c r="F145" s="26">
        <v>15.789474</v>
      </c>
      <c r="G145" s="26">
        <v>6.0150379999999997</v>
      </c>
      <c r="H145" s="26">
        <v>30.325814999999999</v>
      </c>
      <c r="I145" s="26">
        <v>17.042607</v>
      </c>
      <c r="J145" s="26">
        <v>15.634441000000001</v>
      </c>
    </row>
    <row r="146" spans="1:10" x14ac:dyDescent="0.2">
      <c r="A146" s="19" t="s">
        <v>783</v>
      </c>
      <c r="B146" s="20">
        <v>202</v>
      </c>
      <c r="C146" s="26">
        <v>0</v>
      </c>
      <c r="D146" s="26">
        <v>12.871287000000001</v>
      </c>
      <c r="E146" s="26">
        <v>11.386139</v>
      </c>
      <c r="F146" s="26">
        <v>13.366337</v>
      </c>
      <c r="G146" s="26">
        <v>8.9108909999999995</v>
      </c>
      <c r="H146" s="26">
        <v>30.693069000000001</v>
      </c>
      <c r="I146" s="26">
        <v>22.772276999999999</v>
      </c>
      <c r="J146" s="26">
        <v>17.410256</v>
      </c>
    </row>
    <row r="147" spans="1:10" x14ac:dyDescent="0.2">
      <c r="A147" s="18" t="s">
        <v>819</v>
      </c>
      <c r="B147" s="18"/>
      <c r="C147" s="18"/>
      <c r="D147" s="18"/>
      <c r="E147" s="18"/>
      <c r="F147" s="18"/>
      <c r="G147" s="18"/>
      <c r="H147" s="18"/>
      <c r="I147" s="18"/>
      <c r="J147" s="18"/>
    </row>
    <row r="148" spans="1:10" x14ac:dyDescent="0.2">
      <c r="A148" s="19" t="s">
        <v>820</v>
      </c>
      <c r="B148" s="20">
        <v>158</v>
      </c>
      <c r="C148" s="26">
        <v>0.632911</v>
      </c>
      <c r="D148" s="26">
        <v>18.354430000000001</v>
      </c>
      <c r="E148" s="26">
        <v>15.189873</v>
      </c>
      <c r="F148" s="26">
        <v>16.455696</v>
      </c>
      <c r="G148" s="26">
        <v>8.2278479999999998</v>
      </c>
      <c r="H148" s="26">
        <v>22.78481</v>
      </c>
      <c r="I148" s="26">
        <v>18.354430000000001</v>
      </c>
      <c r="J148" s="26">
        <v>14.054264</v>
      </c>
    </row>
    <row r="149" spans="1:10" x14ac:dyDescent="0.2">
      <c r="A149" s="19" t="s">
        <v>821</v>
      </c>
      <c r="B149" s="20">
        <v>270</v>
      </c>
      <c r="C149" s="26">
        <v>1.8518520000000001</v>
      </c>
      <c r="D149" s="26">
        <v>15.555555999999999</v>
      </c>
      <c r="E149" s="26">
        <v>10.370369999999999</v>
      </c>
      <c r="F149" s="26">
        <v>14.444444000000001</v>
      </c>
      <c r="G149" s="26">
        <v>7.7777779999999996</v>
      </c>
      <c r="H149" s="26">
        <v>29.629629999999999</v>
      </c>
      <c r="I149" s="26">
        <v>20.370370000000001</v>
      </c>
      <c r="J149" s="26">
        <v>15.660465</v>
      </c>
    </row>
    <row r="150" spans="1:10" x14ac:dyDescent="0.2">
      <c r="A150" s="19" t="s">
        <v>822</v>
      </c>
      <c r="B150" s="20">
        <v>172</v>
      </c>
      <c r="C150" s="26">
        <v>1.1627909999999999</v>
      </c>
      <c r="D150" s="26">
        <v>7.5581399999999999</v>
      </c>
      <c r="E150" s="26">
        <v>14.534884</v>
      </c>
      <c r="F150" s="26">
        <v>17.441859999999998</v>
      </c>
      <c r="G150" s="26">
        <v>5.232558</v>
      </c>
      <c r="H150" s="26">
        <v>31.976744</v>
      </c>
      <c r="I150" s="26">
        <v>22.093022999999999</v>
      </c>
      <c r="J150" s="26">
        <v>16.388059999999999</v>
      </c>
    </row>
    <row r="151" spans="1:10" x14ac:dyDescent="0.2">
      <c r="A151" s="19" t="s">
        <v>823</v>
      </c>
      <c r="B151" s="20">
        <v>80</v>
      </c>
      <c r="C151" s="26">
        <v>0</v>
      </c>
      <c r="D151" s="26">
        <v>15</v>
      </c>
      <c r="E151" s="26">
        <v>15</v>
      </c>
      <c r="F151" s="26">
        <v>10</v>
      </c>
      <c r="G151" s="26">
        <v>6.25</v>
      </c>
      <c r="H151" s="26">
        <v>40</v>
      </c>
      <c r="I151" s="26">
        <v>13.75</v>
      </c>
      <c r="J151" s="26">
        <v>19.260870000000001</v>
      </c>
    </row>
    <row r="152" spans="1:10" x14ac:dyDescent="0.2">
      <c r="A152" s="18" t="s">
        <v>824</v>
      </c>
      <c r="B152" s="18"/>
      <c r="C152" s="18"/>
      <c r="D152" s="18"/>
      <c r="E152" s="18"/>
      <c r="F152" s="18"/>
      <c r="G152" s="18"/>
      <c r="H152" s="18"/>
      <c r="I152" s="18"/>
      <c r="J152" s="18"/>
    </row>
    <row r="153" spans="1:10" x14ac:dyDescent="0.2">
      <c r="A153" s="19" t="s">
        <v>825</v>
      </c>
      <c r="B153" s="20">
        <v>84</v>
      </c>
      <c r="C153" s="26">
        <v>1.1904760000000001</v>
      </c>
      <c r="D153" s="26">
        <v>13.095238</v>
      </c>
      <c r="E153" s="26">
        <v>8.3333329999999997</v>
      </c>
      <c r="F153" s="26">
        <v>11.904762</v>
      </c>
      <c r="G153" s="26">
        <v>8.3333329999999997</v>
      </c>
      <c r="H153" s="26">
        <v>34.523809999999997</v>
      </c>
      <c r="I153" s="26">
        <v>22.619047999999999</v>
      </c>
      <c r="J153" s="26">
        <v>17.615385</v>
      </c>
    </row>
    <row r="154" spans="1:10" x14ac:dyDescent="0.2">
      <c r="A154" s="19" t="s">
        <v>826</v>
      </c>
      <c r="B154" s="20">
        <v>217</v>
      </c>
      <c r="C154" s="26">
        <v>1.843318</v>
      </c>
      <c r="D154" s="26">
        <v>12.442396</v>
      </c>
      <c r="E154" s="26">
        <v>13.364055</v>
      </c>
      <c r="F154" s="26">
        <v>14.285714</v>
      </c>
      <c r="G154" s="26">
        <v>7.8341010000000004</v>
      </c>
      <c r="H154" s="26">
        <v>28.110599000000001</v>
      </c>
      <c r="I154" s="26">
        <v>22.119816</v>
      </c>
      <c r="J154" s="26">
        <v>15.39645</v>
      </c>
    </row>
    <row r="155" spans="1:10" x14ac:dyDescent="0.2">
      <c r="A155" s="19" t="s">
        <v>827</v>
      </c>
      <c r="B155" s="20">
        <v>126</v>
      </c>
      <c r="C155" s="26">
        <v>0.793651</v>
      </c>
      <c r="D155" s="26">
        <v>11.904762</v>
      </c>
      <c r="E155" s="26">
        <v>14.285714</v>
      </c>
      <c r="F155" s="26">
        <v>19.841270000000002</v>
      </c>
      <c r="G155" s="26">
        <v>7.1428570000000002</v>
      </c>
      <c r="H155" s="26">
        <v>30.158729999999998</v>
      </c>
      <c r="I155" s="26">
        <v>15.873016</v>
      </c>
      <c r="J155" s="26">
        <v>16.773585000000001</v>
      </c>
    </row>
    <row r="156" spans="1:10" x14ac:dyDescent="0.2">
      <c r="A156" s="19" t="s">
        <v>828</v>
      </c>
      <c r="B156" s="20">
        <v>106</v>
      </c>
      <c r="C156" s="26">
        <v>1.886792</v>
      </c>
      <c r="D156" s="26">
        <v>16.037735999999999</v>
      </c>
      <c r="E156" s="26">
        <v>13.207547</v>
      </c>
      <c r="F156" s="26">
        <v>15.094340000000001</v>
      </c>
      <c r="G156" s="26">
        <v>5.6603770000000004</v>
      </c>
      <c r="H156" s="26">
        <v>28.301887000000001</v>
      </c>
      <c r="I156" s="26">
        <v>19.811321</v>
      </c>
      <c r="J156" s="26">
        <v>15.976471</v>
      </c>
    </row>
    <row r="157" spans="1:10" x14ac:dyDescent="0.2">
      <c r="A157" s="19" t="s">
        <v>829</v>
      </c>
      <c r="B157" s="20">
        <v>76</v>
      </c>
      <c r="C157" s="26">
        <v>0</v>
      </c>
      <c r="D157" s="26">
        <v>17.105263000000001</v>
      </c>
      <c r="E157" s="26">
        <v>17.105263000000001</v>
      </c>
      <c r="F157" s="26">
        <v>13.157895</v>
      </c>
      <c r="G157" s="26">
        <v>9.2105259999999998</v>
      </c>
      <c r="H157" s="26">
        <v>31.578946999999999</v>
      </c>
      <c r="I157" s="26">
        <v>11.842105</v>
      </c>
      <c r="J157" s="26">
        <v>14.671642</v>
      </c>
    </row>
    <row r="158" spans="1:10" x14ac:dyDescent="0.2">
      <c r="A158" s="22" t="s">
        <v>830</v>
      </c>
      <c r="B158" s="23">
        <v>71</v>
      </c>
      <c r="C158" s="27">
        <v>0</v>
      </c>
      <c r="D158" s="27">
        <v>18.309858999999999</v>
      </c>
      <c r="E158" s="27">
        <v>11.267606000000001</v>
      </c>
      <c r="F158" s="27">
        <v>15.492958</v>
      </c>
      <c r="G158" s="27">
        <v>2.8169010000000001</v>
      </c>
      <c r="H158" s="27">
        <v>29.577465</v>
      </c>
      <c r="I158" s="27">
        <v>22.535211</v>
      </c>
      <c r="J158" s="27">
        <v>15.254545</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E3625-729D-423F-A82E-DF839C56FAA7}">
  <dimension ref="A1:N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HYPERLINK("#'目次'!B27","[21]")</f>
        <v>[21]</v>
      </c>
      <c r="B2" s="24" t="s">
        <v>352</v>
      </c>
    </row>
    <row r="3" spans="1:14" x14ac:dyDescent="0.2">
      <c r="A3" s="9" t="s">
        <v>126</v>
      </c>
      <c r="B3" s="12" t="s">
        <v>128</v>
      </c>
    </row>
    <row r="4" spans="1:14" x14ac:dyDescent="0.2">
      <c r="A4" s="9" t="s">
        <v>126</v>
      </c>
      <c r="B4" s="12" t="s">
        <v>186</v>
      </c>
    </row>
    <row r="5" spans="1:14" x14ac:dyDescent="0.2">
      <c r="A5" s="9" t="s">
        <v>126</v>
      </c>
      <c r="B5" s="12" t="s">
        <v>187</v>
      </c>
    </row>
    <row r="6" spans="1:14" x14ac:dyDescent="0.2">
      <c r="A6" s="9" t="s">
        <v>126</v>
      </c>
      <c r="B6" s="12" t="s">
        <v>188</v>
      </c>
    </row>
    <row r="7" spans="1:14" s="15" customFormat="1" ht="75" x14ac:dyDescent="0.2">
      <c r="A7" s="13" t="s">
        <v>126</v>
      </c>
      <c r="B7" s="14" t="s">
        <v>752</v>
      </c>
      <c r="C7" s="14" t="s">
        <v>954</v>
      </c>
      <c r="D7" s="14" t="s">
        <v>955</v>
      </c>
      <c r="E7" s="14" t="s">
        <v>956</v>
      </c>
      <c r="F7" s="14" t="s">
        <v>957</v>
      </c>
      <c r="G7" s="14" t="s">
        <v>958</v>
      </c>
      <c r="H7" s="14" t="s">
        <v>189</v>
      </c>
      <c r="I7" s="14" t="s">
        <v>190</v>
      </c>
      <c r="J7" s="14" t="s">
        <v>959</v>
      </c>
      <c r="K7" s="14" t="s">
        <v>755</v>
      </c>
      <c r="L7" s="14" t="s">
        <v>960</v>
      </c>
      <c r="M7" s="14" t="s">
        <v>783</v>
      </c>
      <c r="N7" s="14" t="s">
        <v>961</v>
      </c>
    </row>
    <row r="8" spans="1:14" x14ac:dyDescent="0.2">
      <c r="A8" s="16" t="s">
        <v>756</v>
      </c>
      <c r="B8" s="17">
        <v>2188</v>
      </c>
      <c r="C8" s="25">
        <v>3.564899</v>
      </c>
      <c r="D8" s="25">
        <v>1.645338</v>
      </c>
      <c r="E8" s="25">
        <v>8.8665450000000003</v>
      </c>
      <c r="F8" s="25">
        <v>2.056673</v>
      </c>
      <c r="G8" s="25">
        <v>3.0164529999999998</v>
      </c>
      <c r="H8" s="25">
        <v>12.065814</v>
      </c>
      <c r="I8" s="25">
        <v>5.8957949999999997</v>
      </c>
      <c r="J8" s="25">
        <v>11.471664000000001</v>
      </c>
      <c r="K8" s="25">
        <v>8.2723949999999995</v>
      </c>
      <c r="L8" s="25">
        <v>59.734918</v>
      </c>
      <c r="M8" s="25">
        <v>3.1078610000000002</v>
      </c>
      <c r="N8" s="25">
        <v>37.157221</v>
      </c>
    </row>
    <row r="9" spans="1:14" x14ac:dyDescent="0.2">
      <c r="A9" s="18" t="s">
        <v>757</v>
      </c>
      <c r="B9" s="18"/>
      <c r="C9" s="18"/>
      <c r="D9" s="18"/>
      <c r="E9" s="18"/>
      <c r="F9" s="18"/>
      <c r="G9" s="18"/>
      <c r="H9" s="18"/>
      <c r="I9" s="18"/>
      <c r="J9" s="18"/>
      <c r="K9" s="18"/>
      <c r="L9" s="18"/>
      <c r="M9" s="18"/>
      <c r="N9" s="18"/>
    </row>
    <row r="10" spans="1:14" x14ac:dyDescent="0.2">
      <c r="A10" s="19" t="s">
        <v>758</v>
      </c>
      <c r="B10" s="20">
        <v>1092</v>
      </c>
      <c r="C10" s="26">
        <v>3.8461539999999999</v>
      </c>
      <c r="D10" s="26">
        <v>1.5567770000000001</v>
      </c>
      <c r="E10" s="26">
        <v>12.820513</v>
      </c>
      <c r="F10" s="26">
        <v>3.0219779999999998</v>
      </c>
      <c r="G10" s="26">
        <v>2.1978019999999998</v>
      </c>
      <c r="H10" s="26">
        <v>6.5018320000000003</v>
      </c>
      <c r="I10" s="26">
        <v>9.4322339999999993</v>
      </c>
      <c r="J10" s="26">
        <v>9.4322339999999993</v>
      </c>
      <c r="K10" s="26">
        <v>8.9743589999999998</v>
      </c>
      <c r="L10" s="26">
        <v>60.256410000000002</v>
      </c>
      <c r="M10" s="26">
        <v>3.2051280000000002</v>
      </c>
      <c r="N10" s="26">
        <v>36.538462000000003</v>
      </c>
    </row>
    <row r="11" spans="1:14" x14ac:dyDescent="0.2">
      <c r="A11" s="19" t="s">
        <v>759</v>
      </c>
      <c r="B11" s="20">
        <v>1095</v>
      </c>
      <c r="C11" s="26">
        <v>3.1963469999999998</v>
      </c>
      <c r="D11" s="26">
        <v>1.6438360000000001</v>
      </c>
      <c r="E11" s="26">
        <v>4.8401829999999997</v>
      </c>
      <c r="F11" s="26">
        <v>1.09589</v>
      </c>
      <c r="G11" s="26">
        <v>3.8356159999999999</v>
      </c>
      <c r="H11" s="26">
        <v>17.625571000000001</v>
      </c>
      <c r="I11" s="26">
        <v>2.3744290000000001</v>
      </c>
      <c r="J11" s="26">
        <v>13.515981999999999</v>
      </c>
      <c r="K11" s="26">
        <v>7.5799089999999998</v>
      </c>
      <c r="L11" s="26">
        <v>59.269405999999996</v>
      </c>
      <c r="M11" s="26">
        <v>3.0136989999999999</v>
      </c>
      <c r="N11" s="26">
        <v>37.716895000000001</v>
      </c>
    </row>
    <row r="12" spans="1:14" x14ac:dyDescent="0.2">
      <c r="A12" s="19" t="s">
        <v>755</v>
      </c>
      <c r="B12" s="20">
        <v>1</v>
      </c>
      <c r="C12" s="26">
        <v>100</v>
      </c>
      <c r="D12" s="26">
        <v>100</v>
      </c>
      <c r="E12" s="26">
        <v>100</v>
      </c>
      <c r="F12" s="26">
        <v>0</v>
      </c>
      <c r="G12" s="26">
        <v>0</v>
      </c>
      <c r="H12" s="26">
        <v>0</v>
      </c>
      <c r="I12" s="26">
        <v>0</v>
      </c>
      <c r="J12" s="26">
        <v>0</v>
      </c>
      <c r="K12" s="26">
        <v>0</v>
      </c>
      <c r="L12" s="26">
        <v>0</v>
      </c>
      <c r="M12" s="26">
        <v>0</v>
      </c>
      <c r="N12" s="26">
        <v>100</v>
      </c>
    </row>
    <row r="13" spans="1:14" x14ac:dyDescent="0.2">
      <c r="A13" s="18" t="s">
        <v>760</v>
      </c>
      <c r="B13" s="18"/>
      <c r="C13" s="18"/>
      <c r="D13" s="18"/>
      <c r="E13" s="18"/>
      <c r="F13" s="18"/>
      <c r="G13" s="18"/>
      <c r="H13" s="18"/>
      <c r="I13" s="18"/>
      <c r="J13" s="18"/>
      <c r="K13" s="18"/>
      <c r="L13" s="18"/>
      <c r="M13" s="18"/>
      <c r="N13" s="18"/>
    </row>
    <row r="14" spans="1:14" x14ac:dyDescent="0.2">
      <c r="A14" s="19" t="s">
        <v>761</v>
      </c>
      <c r="B14" s="20">
        <v>387</v>
      </c>
      <c r="C14" s="26">
        <v>5.4263570000000003</v>
      </c>
      <c r="D14" s="26">
        <v>4.3927649999999998</v>
      </c>
      <c r="E14" s="26">
        <v>9.0439279999999993</v>
      </c>
      <c r="F14" s="26">
        <v>4.1343670000000001</v>
      </c>
      <c r="G14" s="26">
        <v>4.3927649999999998</v>
      </c>
      <c r="H14" s="26">
        <v>12.144703</v>
      </c>
      <c r="I14" s="26">
        <v>5.684755</v>
      </c>
      <c r="J14" s="26">
        <v>12.403100999999999</v>
      </c>
      <c r="K14" s="26">
        <v>9.3023260000000008</v>
      </c>
      <c r="L14" s="26">
        <v>56.072350999999998</v>
      </c>
      <c r="M14" s="26">
        <v>1.29199</v>
      </c>
      <c r="N14" s="26">
        <v>42.635658999999997</v>
      </c>
    </row>
    <row r="15" spans="1:14" x14ac:dyDescent="0.2">
      <c r="A15" s="19" t="s">
        <v>762</v>
      </c>
      <c r="B15" s="20">
        <v>432</v>
      </c>
      <c r="C15" s="26">
        <v>5.0925929999999999</v>
      </c>
      <c r="D15" s="26">
        <v>1.6203700000000001</v>
      </c>
      <c r="E15" s="26">
        <v>10.879630000000001</v>
      </c>
      <c r="F15" s="26">
        <v>2.5462959999999999</v>
      </c>
      <c r="G15" s="26">
        <v>3.2407409999999999</v>
      </c>
      <c r="H15" s="26">
        <v>12.5</v>
      </c>
      <c r="I15" s="26">
        <v>4.8611110000000002</v>
      </c>
      <c r="J15" s="26">
        <v>12.268519</v>
      </c>
      <c r="K15" s="26">
        <v>9.4907409999999999</v>
      </c>
      <c r="L15" s="26">
        <v>58.333333000000003</v>
      </c>
      <c r="M15" s="26">
        <v>1.8518520000000001</v>
      </c>
      <c r="N15" s="26">
        <v>39.814815000000003</v>
      </c>
    </row>
    <row r="16" spans="1:14" x14ac:dyDescent="0.2">
      <c r="A16" s="19" t="s">
        <v>763</v>
      </c>
      <c r="B16" s="20">
        <v>449</v>
      </c>
      <c r="C16" s="26">
        <v>2.672606</v>
      </c>
      <c r="D16" s="26">
        <v>1.5590200000000001</v>
      </c>
      <c r="E16" s="26">
        <v>8.6859690000000001</v>
      </c>
      <c r="F16" s="26">
        <v>1.336303</v>
      </c>
      <c r="G16" s="26">
        <v>2.2271709999999998</v>
      </c>
      <c r="H16" s="26">
        <v>15.367483</v>
      </c>
      <c r="I16" s="26">
        <v>8.4632520000000007</v>
      </c>
      <c r="J16" s="26">
        <v>12.026726</v>
      </c>
      <c r="K16" s="26">
        <v>8.0178170000000009</v>
      </c>
      <c r="L16" s="26">
        <v>58.797327000000003</v>
      </c>
      <c r="M16" s="26">
        <v>3.5634739999999998</v>
      </c>
      <c r="N16" s="26">
        <v>37.639198</v>
      </c>
    </row>
    <row r="17" spans="1:14" x14ac:dyDescent="0.2">
      <c r="A17" s="19" t="s">
        <v>764</v>
      </c>
      <c r="B17" s="20">
        <v>427</v>
      </c>
      <c r="C17" s="26">
        <v>3.7470729999999999</v>
      </c>
      <c r="D17" s="26">
        <v>0.93676800000000005</v>
      </c>
      <c r="E17" s="26">
        <v>8.8992970000000007</v>
      </c>
      <c r="F17" s="26">
        <v>0.93676800000000005</v>
      </c>
      <c r="G17" s="26">
        <v>3.5128810000000001</v>
      </c>
      <c r="H17" s="26">
        <v>13.114754</v>
      </c>
      <c r="I17" s="26">
        <v>7.0257610000000001</v>
      </c>
      <c r="J17" s="26">
        <v>14.519906000000001</v>
      </c>
      <c r="K17" s="26">
        <v>7.0257610000000001</v>
      </c>
      <c r="L17" s="26">
        <v>56.674472999999999</v>
      </c>
      <c r="M17" s="26">
        <v>3.5128810000000001</v>
      </c>
      <c r="N17" s="26">
        <v>39.812646000000001</v>
      </c>
    </row>
    <row r="18" spans="1:14" x14ac:dyDescent="0.2">
      <c r="A18" s="19" t="s">
        <v>765</v>
      </c>
      <c r="B18" s="20">
        <v>274</v>
      </c>
      <c r="C18" s="26">
        <v>1.459854</v>
      </c>
      <c r="D18" s="26">
        <v>0.36496400000000001</v>
      </c>
      <c r="E18" s="26">
        <v>7.6642340000000004</v>
      </c>
      <c r="F18" s="26">
        <v>2.554745</v>
      </c>
      <c r="G18" s="26">
        <v>2.554745</v>
      </c>
      <c r="H18" s="26">
        <v>8.7591239999999999</v>
      </c>
      <c r="I18" s="26">
        <v>4.379562</v>
      </c>
      <c r="J18" s="26">
        <v>8.7591239999999999</v>
      </c>
      <c r="K18" s="26">
        <v>9.1240880000000004</v>
      </c>
      <c r="L18" s="26">
        <v>60.583942</v>
      </c>
      <c r="M18" s="26">
        <v>5.4744529999999996</v>
      </c>
      <c r="N18" s="26">
        <v>33.941606</v>
      </c>
    </row>
    <row r="19" spans="1:14" x14ac:dyDescent="0.2">
      <c r="A19" s="19" t="s">
        <v>766</v>
      </c>
      <c r="B19" s="20">
        <v>137</v>
      </c>
      <c r="C19" s="26">
        <v>2.189781</v>
      </c>
      <c r="D19" s="26">
        <v>0</v>
      </c>
      <c r="E19" s="26">
        <v>9.4890509999999999</v>
      </c>
      <c r="F19" s="26">
        <v>0.72992699999999999</v>
      </c>
      <c r="G19" s="26">
        <v>1.459854</v>
      </c>
      <c r="H19" s="26">
        <v>8.0291969999999999</v>
      </c>
      <c r="I19" s="26">
        <v>4.379562</v>
      </c>
      <c r="J19" s="26">
        <v>5.8394159999999999</v>
      </c>
      <c r="K19" s="26">
        <v>5.1094889999999999</v>
      </c>
      <c r="L19" s="26">
        <v>71.532847000000004</v>
      </c>
      <c r="M19" s="26">
        <v>4.379562</v>
      </c>
      <c r="N19" s="26">
        <v>24.087591</v>
      </c>
    </row>
    <row r="20" spans="1:14" x14ac:dyDescent="0.2">
      <c r="A20" s="19" t="s">
        <v>767</v>
      </c>
      <c r="B20" s="20">
        <v>71</v>
      </c>
      <c r="C20" s="26">
        <v>0</v>
      </c>
      <c r="D20" s="26">
        <v>0</v>
      </c>
      <c r="E20" s="26">
        <v>1.4084509999999999</v>
      </c>
      <c r="F20" s="26">
        <v>0</v>
      </c>
      <c r="G20" s="26">
        <v>1.4084509999999999</v>
      </c>
      <c r="H20" s="26">
        <v>4.225352</v>
      </c>
      <c r="I20" s="26">
        <v>0</v>
      </c>
      <c r="J20" s="26">
        <v>2.8169010000000001</v>
      </c>
      <c r="K20" s="26">
        <v>5.6338030000000003</v>
      </c>
      <c r="L20" s="26">
        <v>83.098591999999996</v>
      </c>
      <c r="M20" s="26">
        <v>4.225352</v>
      </c>
      <c r="N20" s="26">
        <v>12.676056000000001</v>
      </c>
    </row>
    <row r="21" spans="1:14" x14ac:dyDescent="0.2">
      <c r="A21" s="19" t="s">
        <v>768</v>
      </c>
      <c r="B21" s="20">
        <v>11</v>
      </c>
      <c r="C21" s="26">
        <v>0</v>
      </c>
      <c r="D21" s="26">
        <v>0</v>
      </c>
      <c r="E21" s="26">
        <v>0</v>
      </c>
      <c r="F21" s="26">
        <v>0</v>
      </c>
      <c r="G21" s="26">
        <v>0</v>
      </c>
      <c r="H21" s="26">
        <v>0</v>
      </c>
      <c r="I21" s="26">
        <v>0</v>
      </c>
      <c r="J21" s="26">
        <v>0</v>
      </c>
      <c r="K21" s="26">
        <v>18.181818</v>
      </c>
      <c r="L21" s="26">
        <v>81.818181999999993</v>
      </c>
      <c r="M21" s="26">
        <v>0</v>
      </c>
      <c r="N21" s="26">
        <v>18.181818</v>
      </c>
    </row>
    <row r="22" spans="1:14" x14ac:dyDescent="0.2">
      <c r="A22" s="19" t="s">
        <v>769</v>
      </c>
      <c r="B22" s="20">
        <v>881</v>
      </c>
      <c r="C22" s="26">
        <v>3.859251</v>
      </c>
      <c r="D22" s="26">
        <v>1.5891029999999999</v>
      </c>
      <c r="E22" s="26">
        <v>9.7616350000000001</v>
      </c>
      <c r="F22" s="26">
        <v>1.9296249999999999</v>
      </c>
      <c r="G22" s="26">
        <v>2.7241770000000001</v>
      </c>
      <c r="H22" s="26">
        <v>13.961406999999999</v>
      </c>
      <c r="I22" s="26">
        <v>6.6969349999999999</v>
      </c>
      <c r="J22" s="26">
        <v>12.145289</v>
      </c>
      <c r="K22" s="26">
        <v>8.7400680000000008</v>
      </c>
      <c r="L22" s="26">
        <v>58.569806999999997</v>
      </c>
      <c r="M22" s="26">
        <v>2.7241770000000001</v>
      </c>
      <c r="N22" s="26">
        <v>38.706015999999998</v>
      </c>
    </row>
    <row r="23" spans="1:14" x14ac:dyDescent="0.2">
      <c r="A23" s="19" t="s">
        <v>770</v>
      </c>
      <c r="B23" s="20">
        <v>701</v>
      </c>
      <c r="C23" s="26">
        <v>2.8530669999999998</v>
      </c>
      <c r="D23" s="26">
        <v>0.71326699999999998</v>
      </c>
      <c r="E23" s="26">
        <v>8.4165480000000006</v>
      </c>
      <c r="F23" s="26">
        <v>1.5691870000000001</v>
      </c>
      <c r="G23" s="26">
        <v>3.1383740000000002</v>
      </c>
      <c r="H23" s="26">
        <v>11.412267999999999</v>
      </c>
      <c r="I23" s="26">
        <v>5.991441</v>
      </c>
      <c r="J23" s="26">
        <v>12.268188</v>
      </c>
      <c r="K23" s="26">
        <v>7.8459339999999997</v>
      </c>
      <c r="L23" s="26">
        <v>58.202567999999999</v>
      </c>
      <c r="M23" s="26">
        <v>4.2796010000000004</v>
      </c>
      <c r="N23" s="26">
        <v>37.517831999999999</v>
      </c>
    </row>
    <row r="24" spans="1:14" x14ac:dyDescent="0.2">
      <c r="A24" s="19" t="s">
        <v>771</v>
      </c>
      <c r="B24" s="20">
        <v>1801</v>
      </c>
      <c r="C24" s="26">
        <v>3.1649080000000001</v>
      </c>
      <c r="D24" s="26">
        <v>1.054969</v>
      </c>
      <c r="E24" s="26">
        <v>8.8284289999999999</v>
      </c>
      <c r="F24" s="26">
        <v>1.610217</v>
      </c>
      <c r="G24" s="26">
        <v>2.7207110000000001</v>
      </c>
      <c r="H24" s="26">
        <v>12.048862</v>
      </c>
      <c r="I24" s="26">
        <v>5.9411440000000004</v>
      </c>
      <c r="J24" s="26">
        <v>11.271516</v>
      </c>
      <c r="K24" s="26">
        <v>8.0510830000000002</v>
      </c>
      <c r="L24" s="26">
        <v>60.521932</v>
      </c>
      <c r="M24" s="26">
        <v>3.4980570000000002</v>
      </c>
      <c r="N24" s="26">
        <v>35.980010999999998</v>
      </c>
    </row>
    <row r="25" spans="1:14" x14ac:dyDescent="0.2">
      <c r="A25" s="19" t="s">
        <v>772</v>
      </c>
      <c r="B25" s="20">
        <v>920</v>
      </c>
      <c r="C25" s="26">
        <v>2.5</v>
      </c>
      <c r="D25" s="26">
        <v>0.54347800000000002</v>
      </c>
      <c r="E25" s="26">
        <v>7.9347830000000004</v>
      </c>
      <c r="F25" s="26">
        <v>1.3043480000000001</v>
      </c>
      <c r="G25" s="26">
        <v>2.7173910000000001</v>
      </c>
      <c r="H25" s="26">
        <v>10.217390999999999</v>
      </c>
      <c r="I25" s="26">
        <v>5.2173910000000001</v>
      </c>
      <c r="J25" s="26">
        <v>10.434782999999999</v>
      </c>
      <c r="K25" s="26">
        <v>7.3913039999999999</v>
      </c>
      <c r="L25" s="26">
        <v>62.391303999999998</v>
      </c>
      <c r="M25" s="26">
        <v>4.2391300000000003</v>
      </c>
      <c r="N25" s="26">
        <v>33.369565000000001</v>
      </c>
    </row>
    <row r="26" spans="1:14" x14ac:dyDescent="0.2">
      <c r="A26" s="19" t="s">
        <v>773</v>
      </c>
      <c r="B26" s="20">
        <v>219</v>
      </c>
      <c r="C26" s="26">
        <v>1.3698630000000001</v>
      </c>
      <c r="D26" s="26">
        <v>0</v>
      </c>
      <c r="E26" s="26">
        <v>6.3926939999999997</v>
      </c>
      <c r="F26" s="26">
        <v>0.456621</v>
      </c>
      <c r="G26" s="26">
        <v>1.3698630000000001</v>
      </c>
      <c r="H26" s="26">
        <v>6.3926939999999997</v>
      </c>
      <c r="I26" s="26">
        <v>2.7397260000000001</v>
      </c>
      <c r="J26" s="26">
        <v>4.5662099999999999</v>
      </c>
      <c r="K26" s="26">
        <v>5.9360730000000004</v>
      </c>
      <c r="L26" s="26">
        <v>75.799087</v>
      </c>
      <c r="M26" s="26">
        <v>4.1095889999999997</v>
      </c>
      <c r="N26" s="26">
        <v>20.091324</v>
      </c>
    </row>
    <row r="27" spans="1:14" x14ac:dyDescent="0.2">
      <c r="A27" s="18" t="s">
        <v>774</v>
      </c>
      <c r="B27" s="17">
        <v>208</v>
      </c>
      <c r="C27" s="25">
        <v>5.288462</v>
      </c>
      <c r="D27" s="25">
        <v>3.3653849999999998</v>
      </c>
      <c r="E27" s="25">
        <v>12.5</v>
      </c>
      <c r="F27" s="25">
        <v>6.7307689999999996</v>
      </c>
      <c r="G27" s="25">
        <v>1.4423079999999999</v>
      </c>
      <c r="H27" s="25">
        <v>8.6538459999999997</v>
      </c>
      <c r="I27" s="25">
        <v>9.1346150000000002</v>
      </c>
      <c r="J27" s="25">
        <v>10.096154</v>
      </c>
      <c r="K27" s="25">
        <v>11.057691999999999</v>
      </c>
      <c r="L27" s="25">
        <v>55.769230999999998</v>
      </c>
      <c r="M27" s="25">
        <v>1.4423079999999999</v>
      </c>
      <c r="N27" s="25">
        <v>42.788462000000003</v>
      </c>
    </row>
    <row r="28" spans="1:14" x14ac:dyDescent="0.2">
      <c r="A28" s="19" t="s">
        <v>762</v>
      </c>
      <c r="B28" s="20">
        <v>220</v>
      </c>
      <c r="C28" s="26">
        <v>4.0909089999999999</v>
      </c>
      <c r="D28" s="26">
        <v>2.2727270000000002</v>
      </c>
      <c r="E28" s="26">
        <v>13.636364</v>
      </c>
      <c r="F28" s="26">
        <v>2.7272729999999998</v>
      </c>
      <c r="G28" s="26">
        <v>2.7272729999999998</v>
      </c>
      <c r="H28" s="26">
        <v>7.7272730000000003</v>
      </c>
      <c r="I28" s="26">
        <v>6.8181820000000002</v>
      </c>
      <c r="J28" s="26">
        <v>8.6363640000000004</v>
      </c>
      <c r="K28" s="26">
        <v>9.0909089999999999</v>
      </c>
      <c r="L28" s="26">
        <v>62.272727000000003</v>
      </c>
      <c r="M28" s="26">
        <v>3.6363639999999999</v>
      </c>
      <c r="N28" s="26">
        <v>34.090909000000003</v>
      </c>
    </row>
    <row r="29" spans="1:14" x14ac:dyDescent="0.2">
      <c r="A29" s="19" t="s">
        <v>763</v>
      </c>
      <c r="B29" s="20">
        <v>226</v>
      </c>
      <c r="C29" s="26">
        <v>3.5398230000000002</v>
      </c>
      <c r="D29" s="26">
        <v>0.44247799999999998</v>
      </c>
      <c r="E29" s="26">
        <v>13.274336</v>
      </c>
      <c r="F29" s="26">
        <v>1.7699119999999999</v>
      </c>
      <c r="G29" s="26">
        <v>1.327434</v>
      </c>
      <c r="H29" s="26">
        <v>8.4070800000000006</v>
      </c>
      <c r="I29" s="26">
        <v>12.389381</v>
      </c>
      <c r="J29" s="26">
        <v>9.7345129999999997</v>
      </c>
      <c r="K29" s="26">
        <v>7.5221239999999998</v>
      </c>
      <c r="L29" s="26">
        <v>61.504424999999998</v>
      </c>
      <c r="M29" s="26">
        <v>3.9823010000000001</v>
      </c>
      <c r="N29" s="26">
        <v>34.513274000000003</v>
      </c>
    </row>
    <row r="30" spans="1:14" x14ac:dyDescent="0.2">
      <c r="A30" s="19" t="s">
        <v>764</v>
      </c>
      <c r="B30" s="20">
        <v>211</v>
      </c>
      <c r="C30" s="26">
        <v>3.317536</v>
      </c>
      <c r="D30" s="26">
        <v>1.4218010000000001</v>
      </c>
      <c r="E30" s="26">
        <v>11.848341</v>
      </c>
      <c r="F30" s="26">
        <v>1.4218010000000001</v>
      </c>
      <c r="G30" s="26">
        <v>1.8957349999999999</v>
      </c>
      <c r="H30" s="26">
        <v>4.7393359999999998</v>
      </c>
      <c r="I30" s="26">
        <v>11.374408000000001</v>
      </c>
      <c r="J30" s="26">
        <v>10.900474000000001</v>
      </c>
      <c r="K30" s="26">
        <v>6.1611370000000001</v>
      </c>
      <c r="L30" s="26">
        <v>59.71564</v>
      </c>
      <c r="M30" s="26">
        <v>4.2654030000000001</v>
      </c>
      <c r="N30" s="26">
        <v>36.018957</v>
      </c>
    </row>
    <row r="31" spans="1:14" x14ac:dyDescent="0.2">
      <c r="A31" s="19" t="s">
        <v>765</v>
      </c>
      <c r="B31" s="20">
        <v>134</v>
      </c>
      <c r="C31" s="26">
        <v>2.9850750000000001</v>
      </c>
      <c r="D31" s="26">
        <v>0.74626899999999996</v>
      </c>
      <c r="E31" s="26">
        <v>13.432836</v>
      </c>
      <c r="F31" s="26">
        <v>3.7313429999999999</v>
      </c>
      <c r="G31" s="26">
        <v>4.4776119999999997</v>
      </c>
      <c r="H31" s="26">
        <v>1.492537</v>
      </c>
      <c r="I31" s="26">
        <v>8.9552239999999994</v>
      </c>
      <c r="J31" s="26">
        <v>8.9552239999999994</v>
      </c>
      <c r="K31" s="26">
        <v>11.19403</v>
      </c>
      <c r="L31" s="26">
        <v>58.955224000000001</v>
      </c>
      <c r="M31" s="26">
        <v>2.2388059999999999</v>
      </c>
      <c r="N31" s="26">
        <v>38.805970000000002</v>
      </c>
    </row>
    <row r="32" spans="1:14" x14ac:dyDescent="0.2">
      <c r="A32" s="19" t="s">
        <v>766</v>
      </c>
      <c r="B32" s="20">
        <v>65</v>
      </c>
      <c r="C32" s="26">
        <v>4.6153849999999998</v>
      </c>
      <c r="D32" s="26">
        <v>0</v>
      </c>
      <c r="E32" s="26">
        <v>15.384615</v>
      </c>
      <c r="F32" s="26">
        <v>1.538462</v>
      </c>
      <c r="G32" s="26">
        <v>1.538462</v>
      </c>
      <c r="H32" s="26">
        <v>7.6923079999999997</v>
      </c>
      <c r="I32" s="26">
        <v>7.6923079999999997</v>
      </c>
      <c r="J32" s="26">
        <v>7.6923079999999997</v>
      </c>
      <c r="K32" s="26">
        <v>10.769231</v>
      </c>
      <c r="L32" s="26">
        <v>63.076923000000001</v>
      </c>
      <c r="M32" s="26">
        <v>1.538462</v>
      </c>
      <c r="N32" s="26">
        <v>35.384614999999997</v>
      </c>
    </row>
    <row r="33" spans="1:14" x14ac:dyDescent="0.2">
      <c r="A33" s="19" t="s">
        <v>767</v>
      </c>
      <c r="B33" s="20">
        <v>25</v>
      </c>
      <c r="C33" s="26">
        <v>0</v>
      </c>
      <c r="D33" s="26">
        <v>0</v>
      </c>
      <c r="E33" s="26">
        <v>4</v>
      </c>
      <c r="F33" s="26">
        <v>0</v>
      </c>
      <c r="G33" s="26">
        <v>4</v>
      </c>
      <c r="H33" s="26">
        <v>0</v>
      </c>
      <c r="I33" s="26">
        <v>0</v>
      </c>
      <c r="J33" s="26">
        <v>4</v>
      </c>
      <c r="K33" s="26">
        <v>12</v>
      </c>
      <c r="L33" s="26">
        <v>68</v>
      </c>
      <c r="M33" s="26">
        <v>8</v>
      </c>
      <c r="N33" s="26">
        <v>24</v>
      </c>
    </row>
    <row r="34" spans="1:14" x14ac:dyDescent="0.2">
      <c r="A34" s="19" t="s">
        <v>768</v>
      </c>
      <c r="B34" s="20">
        <v>3</v>
      </c>
      <c r="C34" s="26">
        <v>0</v>
      </c>
      <c r="D34" s="26">
        <v>0</v>
      </c>
      <c r="E34" s="26">
        <v>0</v>
      </c>
      <c r="F34" s="26">
        <v>0</v>
      </c>
      <c r="G34" s="26">
        <v>0</v>
      </c>
      <c r="H34" s="26">
        <v>0</v>
      </c>
      <c r="I34" s="26">
        <v>0</v>
      </c>
      <c r="J34" s="26">
        <v>0</v>
      </c>
      <c r="K34" s="26">
        <v>0</v>
      </c>
      <c r="L34" s="26">
        <v>100</v>
      </c>
      <c r="M34" s="26">
        <v>0</v>
      </c>
      <c r="N34" s="26">
        <v>0</v>
      </c>
    </row>
    <row r="35" spans="1:14" x14ac:dyDescent="0.2">
      <c r="A35" s="19" t="s">
        <v>769</v>
      </c>
      <c r="B35" s="20">
        <v>446</v>
      </c>
      <c r="C35" s="26">
        <v>3.8116590000000001</v>
      </c>
      <c r="D35" s="26">
        <v>1.345291</v>
      </c>
      <c r="E35" s="26">
        <v>13.452915000000001</v>
      </c>
      <c r="F35" s="26">
        <v>2.2421519999999999</v>
      </c>
      <c r="G35" s="26">
        <v>2.0179369999999999</v>
      </c>
      <c r="H35" s="26">
        <v>8.0717490000000005</v>
      </c>
      <c r="I35" s="26">
        <v>9.6412560000000003</v>
      </c>
      <c r="J35" s="26">
        <v>9.1928249999999991</v>
      </c>
      <c r="K35" s="26">
        <v>8.2959639999999997</v>
      </c>
      <c r="L35" s="26">
        <v>61.883408000000003</v>
      </c>
      <c r="M35" s="26">
        <v>3.8116590000000001</v>
      </c>
      <c r="N35" s="26">
        <v>34.304932999999998</v>
      </c>
    </row>
    <row r="36" spans="1:14" x14ac:dyDescent="0.2">
      <c r="A36" s="19" t="s">
        <v>770</v>
      </c>
      <c r="B36" s="20">
        <v>345</v>
      </c>
      <c r="C36" s="26">
        <v>3.1884060000000001</v>
      </c>
      <c r="D36" s="26">
        <v>1.1594199999999999</v>
      </c>
      <c r="E36" s="26">
        <v>12.463768</v>
      </c>
      <c r="F36" s="26">
        <v>2.3188409999999999</v>
      </c>
      <c r="G36" s="26">
        <v>2.8985509999999999</v>
      </c>
      <c r="H36" s="26">
        <v>3.4782609999999998</v>
      </c>
      <c r="I36" s="26">
        <v>10.434782999999999</v>
      </c>
      <c r="J36" s="26">
        <v>10.144928</v>
      </c>
      <c r="K36" s="26">
        <v>8.1159420000000004</v>
      </c>
      <c r="L36" s="26">
        <v>59.420290000000001</v>
      </c>
      <c r="M36" s="26">
        <v>3.4782609999999998</v>
      </c>
      <c r="N36" s="26">
        <v>37.101449000000002</v>
      </c>
    </row>
    <row r="37" spans="1:14" x14ac:dyDescent="0.2">
      <c r="A37" s="19" t="s">
        <v>771</v>
      </c>
      <c r="B37" s="20">
        <v>884</v>
      </c>
      <c r="C37" s="26">
        <v>3.5067870000000001</v>
      </c>
      <c r="D37" s="26">
        <v>1.1312219999999999</v>
      </c>
      <c r="E37" s="26">
        <v>12.895928</v>
      </c>
      <c r="F37" s="26">
        <v>2.149321</v>
      </c>
      <c r="G37" s="26">
        <v>2.3755660000000001</v>
      </c>
      <c r="H37" s="26">
        <v>5.9954749999999999</v>
      </c>
      <c r="I37" s="26">
        <v>9.502262</v>
      </c>
      <c r="J37" s="26">
        <v>9.2760180000000005</v>
      </c>
      <c r="K37" s="26">
        <v>8.4841630000000006</v>
      </c>
      <c r="L37" s="26">
        <v>61.312216999999997</v>
      </c>
      <c r="M37" s="26">
        <v>3.61991</v>
      </c>
      <c r="N37" s="26">
        <v>35.067872999999999</v>
      </c>
    </row>
    <row r="38" spans="1:14" x14ac:dyDescent="0.2">
      <c r="A38" s="19" t="s">
        <v>772</v>
      </c>
      <c r="B38" s="20">
        <v>438</v>
      </c>
      <c r="C38" s="26">
        <v>3.1963469999999998</v>
      </c>
      <c r="D38" s="26">
        <v>0.913242</v>
      </c>
      <c r="E38" s="26">
        <v>12.328766999999999</v>
      </c>
      <c r="F38" s="26">
        <v>2.0547949999999999</v>
      </c>
      <c r="G38" s="26">
        <v>2.7397260000000001</v>
      </c>
      <c r="H38" s="26">
        <v>3.8812790000000001</v>
      </c>
      <c r="I38" s="26">
        <v>9.3607309999999995</v>
      </c>
      <c r="J38" s="26">
        <v>9.3607309999999995</v>
      </c>
      <c r="K38" s="26">
        <v>8.6757989999999996</v>
      </c>
      <c r="L38" s="26">
        <v>60.730594000000004</v>
      </c>
      <c r="M38" s="26">
        <v>3.424658</v>
      </c>
      <c r="N38" s="26">
        <v>35.844749</v>
      </c>
    </row>
    <row r="39" spans="1:14" x14ac:dyDescent="0.2">
      <c r="A39" s="19" t="s">
        <v>773</v>
      </c>
      <c r="B39" s="20">
        <v>93</v>
      </c>
      <c r="C39" s="26">
        <v>3.225806</v>
      </c>
      <c r="D39" s="26">
        <v>0</v>
      </c>
      <c r="E39" s="26">
        <v>11.827957</v>
      </c>
      <c r="F39" s="26">
        <v>1.075269</v>
      </c>
      <c r="G39" s="26">
        <v>2.1505380000000001</v>
      </c>
      <c r="H39" s="26">
        <v>5.3763439999999996</v>
      </c>
      <c r="I39" s="26">
        <v>5.3763439999999996</v>
      </c>
      <c r="J39" s="26">
        <v>6.451613</v>
      </c>
      <c r="K39" s="26">
        <v>10.752687999999999</v>
      </c>
      <c r="L39" s="26">
        <v>65.591397999999998</v>
      </c>
      <c r="M39" s="26">
        <v>3.225806</v>
      </c>
      <c r="N39" s="26">
        <v>31.182796</v>
      </c>
    </row>
    <row r="40" spans="1:14" x14ac:dyDescent="0.2">
      <c r="A40" s="18" t="s">
        <v>775</v>
      </c>
      <c r="B40" s="17">
        <v>178</v>
      </c>
      <c r="C40" s="25">
        <v>5.0561800000000003</v>
      </c>
      <c r="D40" s="25">
        <v>5.0561800000000003</v>
      </c>
      <c r="E40" s="25">
        <v>4.4943819999999999</v>
      </c>
      <c r="F40" s="25">
        <v>1.123596</v>
      </c>
      <c r="G40" s="25">
        <v>7.8651689999999999</v>
      </c>
      <c r="H40" s="25">
        <v>16.292134999999998</v>
      </c>
      <c r="I40" s="25">
        <v>1.6853929999999999</v>
      </c>
      <c r="J40" s="25">
        <v>15.168539000000001</v>
      </c>
      <c r="K40" s="25">
        <v>7.3033710000000003</v>
      </c>
      <c r="L40" s="25">
        <v>56.741573000000002</v>
      </c>
      <c r="M40" s="25">
        <v>1.123596</v>
      </c>
      <c r="N40" s="25">
        <v>42.134830999999998</v>
      </c>
    </row>
    <row r="41" spans="1:14" x14ac:dyDescent="0.2">
      <c r="A41" s="19" t="s">
        <v>762</v>
      </c>
      <c r="B41" s="20">
        <v>212</v>
      </c>
      <c r="C41" s="26">
        <v>6.1320750000000004</v>
      </c>
      <c r="D41" s="26">
        <v>0.94339600000000001</v>
      </c>
      <c r="E41" s="26">
        <v>8.0188679999999994</v>
      </c>
      <c r="F41" s="26">
        <v>2.3584909999999999</v>
      </c>
      <c r="G41" s="26">
        <v>3.7735850000000002</v>
      </c>
      <c r="H41" s="26">
        <v>17.452829999999999</v>
      </c>
      <c r="I41" s="26">
        <v>2.8301889999999998</v>
      </c>
      <c r="J41" s="26">
        <v>16.037735999999999</v>
      </c>
      <c r="K41" s="26">
        <v>9.9056599999999992</v>
      </c>
      <c r="L41" s="26">
        <v>54.245283000000001</v>
      </c>
      <c r="M41" s="26">
        <v>0</v>
      </c>
      <c r="N41" s="26">
        <v>45.754716999999999</v>
      </c>
    </row>
    <row r="42" spans="1:14" x14ac:dyDescent="0.2">
      <c r="A42" s="19" t="s">
        <v>763</v>
      </c>
      <c r="B42" s="20">
        <v>223</v>
      </c>
      <c r="C42" s="26">
        <v>1.793722</v>
      </c>
      <c r="D42" s="26">
        <v>2.6905830000000002</v>
      </c>
      <c r="E42" s="26">
        <v>4.0358739999999997</v>
      </c>
      <c r="F42" s="26">
        <v>0.89686100000000002</v>
      </c>
      <c r="G42" s="26">
        <v>3.1390129999999998</v>
      </c>
      <c r="H42" s="26">
        <v>22.421524999999999</v>
      </c>
      <c r="I42" s="26">
        <v>4.484305</v>
      </c>
      <c r="J42" s="26">
        <v>14.349776</v>
      </c>
      <c r="K42" s="26">
        <v>8.5201790000000006</v>
      </c>
      <c r="L42" s="26">
        <v>56.053812000000001</v>
      </c>
      <c r="M42" s="26">
        <v>3.1390129999999998</v>
      </c>
      <c r="N42" s="26">
        <v>40.807175000000001</v>
      </c>
    </row>
    <row r="43" spans="1:14" x14ac:dyDescent="0.2">
      <c r="A43" s="19" t="s">
        <v>764</v>
      </c>
      <c r="B43" s="20">
        <v>216</v>
      </c>
      <c r="C43" s="26">
        <v>4.1666670000000003</v>
      </c>
      <c r="D43" s="26">
        <v>0.46296300000000001</v>
      </c>
      <c r="E43" s="26">
        <v>6.0185190000000004</v>
      </c>
      <c r="F43" s="26">
        <v>0.46296300000000001</v>
      </c>
      <c r="G43" s="26">
        <v>5.0925929999999999</v>
      </c>
      <c r="H43" s="26">
        <v>21.296296000000002</v>
      </c>
      <c r="I43" s="26">
        <v>2.7777780000000001</v>
      </c>
      <c r="J43" s="26">
        <v>18.055555999999999</v>
      </c>
      <c r="K43" s="26">
        <v>7.8703700000000003</v>
      </c>
      <c r="L43" s="26">
        <v>53.703704000000002</v>
      </c>
      <c r="M43" s="26">
        <v>2.7777780000000001</v>
      </c>
      <c r="N43" s="26">
        <v>43.518518999999998</v>
      </c>
    </row>
    <row r="44" spans="1:14" x14ac:dyDescent="0.2">
      <c r="A44" s="19" t="s">
        <v>765</v>
      </c>
      <c r="B44" s="20">
        <v>140</v>
      </c>
      <c r="C44" s="26">
        <v>0</v>
      </c>
      <c r="D44" s="26">
        <v>0</v>
      </c>
      <c r="E44" s="26">
        <v>2.1428569999999998</v>
      </c>
      <c r="F44" s="26">
        <v>1.428571</v>
      </c>
      <c r="G44" s="26">
        <v>0.71428599999999998</v>
      </c>
      <c r="H44" s="26">
        <v>15.714286</v>
      </c>
      <c r="I44" s="26">
        <v>0</v>
      </c>
      <c r="J44" s="26">
        <v>8.5714290000000002</v>
      </c>
      <c r="K44" s="26">
        <v>7.1428570000000002</v>
      </c>
      <c r="L44" s="26">
        <v>62.142856999999999</v>
      </c>
      <c r="M44" s="26">
        <v>8.5714290000000002</v>
      </c>
      <c r="N44" s="26">
        <v>29.285713999999999</v>
      </c>
    </row>
    <row r="45" spans="1:14" x14ac:dyDescent="0.2">
      <c r="A45" s="19" t="s">
        <v>766</v>
      </c>
      <c r="B45" s="20">
        <v>72</v>
      </c>
      <c r="C45" s="26">
        <v>0</v>
      </c>
      <c r="D45" s="26">
        <v>0</v>
      </c>
      <c r="E45" s="26">
        <v>4.1666670000000003</v>
      </c>
      <c r="F45" s="26">
        <v>0</v>
      </c>
      <c r="G45" s="26">
        <v>1.388889</v>
      </c>
      <c r="H45" s="26">
        <v>8.3333329999999997</v>
      </c>
      <c r="I45" s="26">
        <v>1.388889</v>
      </c>
      <c r="J45" s="26">
        <v>4.1666670000000003</v>
      </c>
      <c r="K45" s="26">
        <v>0</v>
      </c>
      <c r="L45" s="26">
        <v>79.166667000000004</v>
      </c>
      <c r="M45" s="26">
        <v>6.9444439999999998</v>
      </c>
      <c r="N45" s="26">
        <v>13.888889000000001</v>
      </c>
    </row>
    <row r="46" spans="1:14" x14ac:dyDescent="0.2">
      <c r="A46" s="19" t="s">
        <v>767</v>
      </c>
      <c r="B46" s="20">
        <v>46</v>
      </c>
      <c r="C46" s="26">
        <v>0</v>
      </c>
      <c r="D46" s="26">
        <v>0</v>
      </c>
      <c r="E46" s="26">
        <v>0</v>
      </c>
      <c r="F46" s="26">
        <v>0</v>
      </c>
      <c r="G46" s="26">
        <v>0</v>
      </c>
      <c r="H46" s="26">
        <v>6.5217390000000002</v>
      </c>
      <c r="I46" s="26">
        <v>0</v>
      </c>
      <c r="J46" s="26">
        <v>2.1739130000000002</v>
      </c>
      <c r="K46" s="26">
        <v>2.1739130000000002</v>
      </c>
      <c r="L46" s="26">
        <v>91.304348000000005</v>
      </c>
      <c r="M46" s="26">
        <v>2.1739130000000002</v>
      </c>
      <c r="N46" s="26">
        <v>6.5217390000000002</v>
      </c>
    </row>
    <row r="47" spans="1:14" x14ac:dyDescent="0.2">
      <c r="A47" s="19" t="s">
        <v>768</v>
      </c>
      <c r="B47" s="20">
        <v>8</v>
      </c>
      <c r="C47" s="26">
        <v>0</v>
      </c>
      <c r="D47" s="26">
        <v>0</v>
      </c>
      <c r="E47" s="26">
        <v>0</v>
      </c>
      <c r="F47" s="26">
        <v>0</v>
      </c>
      <c r="G47" s="26">
        <v>0</v>
      </c>
      <c r="H47" s="26">
        <v>0</v>
      </c>
      <c r="I47" s="26">
        <v>0</v>
      </c>
      <c r="J47" s="26">
        <v>0</v>
      </c>
      <c r="K47" s="26">
        <v>25</v>
      </c>
      <c r="L47" s="26">
        <v>75</v>
      </c>
      <c r="M47" s="26">
        <v>0</v>
      </c>
      <c r="N47" s="26">
        <v>25</v>
      </c>
    </row>
    <row r="48" spans="1:14" x14ac:dyDescent="0.2">
      <c r="A48" s="19" t="s">
        <v>769</v>
      </c>
      <c r="B48" s="20">
        <v>435</v>
      </c>
      <c r="C48" s="26">
        <v>3.9080460000000001</v>
      </c>
      <c r="D48" s="26">
        <v>1.83908</v>
      </c>
      <c r="E48" s="26">
        <v>5.9770110000000001</v>
      </c>
      <c r="F48" s="26">
        <v>1.6091949999999999</v>
      </c>
      <c r="G48" s="26">
        <v>3.4482759999999999</v>
      </c>
      <c r="H48" s="26">
        <v>20</v>
      </c>
      <c r="I48" s="26">
        <v>3.6781609999999998</v>
      </c>
      <c r="J48" s="26">
        <v>15.172414</v>
      </c>
      <c r="K48" s="26">
        <v>9.1954019999999996</v>
      </c>
      <c r="L48" s="26">
        <v>55.172414000000003</v>
      </c>
      <c r="M48" s="26">
        <v>1.6091949999999999</v>
      </c>
      <c r="N48" s="26">
        <v>43.218390999999997</v>
      </c>
    </row>
    <row r="49" spans="1:14" x14ac:dyDescent="0.2">
      <c r="A49" s="19" t="s">
        <v>770</v>
      </c>
      <c r="B49" s="20">
        <v>356</v>
      </c>
      <c r="C49" s="26">
        <v>2.5280900000000002</v>
      </c>
      <c r="D49" s="26">
        <v>0.28089900000000001</v>
      </c>
      <c r="E49" s="26">
        <v>4.4943819999999999</v>
      </c>
      <c r="F49" s="26">
        <v>0.84269700000000003</v>
      </c>
      <c r="G49" s="26">
        <v>3.370787</v>
      </c>
      <c r="H49" s="26">
        <v>19.101123999999999</v>
      </c>
      <c r="I49" s="26">
        <v>1.6853929999999999</v>
      </c>
      <c r="J49" s="26">
        <v>14.325843000000001</v>
      </c>
      <c r="K49" s="26">
        <v>7.5842700000000001</v>
      </c>
      <c r="L49" s="26">
        <v>57.022472</v>
      </c>
      <c r="M49" s="26">
        <v>5.0561800000000003</v>
      </c>
      <c r="N49" s="26">
        <v>37.921348000000002</v>
      </c>
    </row>
    <row r="50" spans="1:14" x14ac:dyDescent="0.2">
      <c r="A50" s="19" t="s">
        <v>771</v>
      </c>
      <c r="B50" s="20">
        <v>917</v>
      </c>
      <c r="C50" s="26">
        <v>2.8353329999999999</v>
      </c>
      <c r="D50" s="26">
        <v>0.98146100000000003</v>
      </c>
      <c r="E50" s="26">
        <v>4.9073060000000002</v>
      </c>
      <c r="F50" s="26">
        <v>1.0905130000000001</v>
      </c>
      <c r="G50" s="26">
        <v>3.0534349999999999</v>
      </c>
      <c r="H50" s="26">
        <v>17.884405999999998</v>
      </c>
      <c r="I50" s="26">
        <v>2.5081790000000002</v>
      </c>
      <c r="J50" s="26">
        <v>13.195202</v>
      </c>
      <c r="K50" s="26">
        <v>7.6335879999999996</v>
      </c>
      <c r="L50" s="26">
        <v>59.760086999999999</v>
      </c>
      <c r="M50" s="26">
        <v>3.3805890000000001</v>
      </c>
      <c r="N50" s="26">
        <v>36.859324000000001</v>
      </c>
    </row>
    <row r="51" spans="1:14" x14ac:dyDescent="0.2">
      <c r="A51" s="19" t="s">
        <v>772</v>
      </c>
      <c r="B51" s="20">
        <v>482</v>
      </c>
      <c r="C51" s="26">
        <v>1.8672200000000001</v>
      </c>
      <c r="D51" s="26">
        <v>0.20746899999999999</v>
      </c>
      <c r="E51" s="26">
        <v>3.9419089999999999</v>
      </c>
      <c r="F51" s="26">
        <v>0.62240700000000004</v>
      </c>
      <c r="G51" s="26">
        <v>2.697095</v>
      </c>
      <c r="H51" s="26">
        <v>15.975104</v>
      </c>
      <c r="I51" s="26">
        <v>1.4522820000000001</v>
      </c>
      <c r="J51" s="26">
        <v>11.410788</v>
      </c>
      <c r="K51" s="26">
        <v>6.2240659999999997</v>
      </c>
      <c r="L51" s="26">
        <v>63.900415000000002</v>
      </c>
      <c r="M51" s="26">
        <v>4.9792529999999999</v>
      </c>
      <c r="N51" s="26">
        <v>31.120332000000001</v>
      </c>
    </row>
    <row r="52" spans="1:14" x14ac:dyDescent="0.2">
      <c r="A52" s="19" t="s">
        <v>773</v>
      </c>
      <c r="B52" s="20">
        <v>126</v>
      </c>
      <c r="C52" s="26">
        <v>0</v>
      </c>
      <c r="D52" s="26">
        <v>0</v>
      </c>
      <c r="E52" s="26">
        <v>2.3809520000000002</v>
      </c>
      <c r="F52" s="26">
        <v>0</v>
      </c>
      <c r="G52" s="26">
        <v>0.793651</v>
      </c>
      <c r="H52" s="26">
        <v>7.1428570000000002</v>
      </c>
      <c r="I52" s="26">
        <v>0.793651</v>
      </c>
      <c r="J52" s="26">
        <v>3.1746029999999998</v>
      </c>
      <c r="K52" s="26">
        <v>2.3809520000000002</v>
      </c>
      <c r="L52" s="26">
        <v>83.333332999999996</v>
      </c>
      <c r="M52" s="26">
        <v>4.7619049999999996</v>
      </c>
      <c r="N52" s="26">
        <v>11.904762</v>
      </c>
    </row>
    <row r="53" spans="1:14" x14ac:dyDescent="0.2">
      <c r="A53" s="18" t="s">
        <v>776</v>
      </c>
      <c r="B53" s="18"/>
      <c r="C53" s="18"/>
      <c r="D53" s="18"/>
      <c r="E53" s="18"/>
      <c r="F53" s="18"/>
      <c r="G53" s="18"/>
      <c r="H53" s="18"/>
      <c r="I53" s="18"/>
      <c r="J53" s="18"/>
      <c r="K53" s="18"/>
      <c r="L53" s="18"/>
      <c r="M53" s="18"/>
      <c r="N53" s="18"/>
    </row>
    <row r="54" spans="1:14" x14ac:dyDescent="0.2">
      <c r="A54" s="19" t="s">
        <v>130</v>
      </c>
      <c r="B54" s="20">
        <v>151</v>
      </c>
      <c r="C54" s="26">
        <v>7.2847679999999997</v>
      </c>
      <c r="D54" s="26">
        <v>3.9735100000000001</v>
      </c>
      <c r="E54" s="26">
        <v>7.2847679999999997</v>
      </c>
      <c r="F54" s="26">
        <v>1.324503</v>
      </c>
      <c r="G54" s="26">
        <v>2.6490070000000001</v>
      </c>
      <c r="H54" s="26">
        <v>6.6225170000000002</v>
      </c>
      <c r="I54" s="26">
        <v>11.258278000000001</v>
      </c>
      <c r="J54" s="26">
        <v>9.9337750000000007</v>
      </c>
      <c r="K54" s="26">
        <v>3.311258</v>
      </c>
      <c r="L54" s="26">
        <v>62.913907000000002</v>
      </c>
      <c r="M54" s="26">
        <v>7.9470200000000002</v>
      </c>
      <c r="N54" s="26">
        <v>29.139073</v>
      </c>
    </row>
    <row r="55" spans="1:14" x14ac:dyDescent="0.2">
      <c r="A55" s="19" t="s">
        <v>131</v>
      </c>
      <c r="B55" s="20">
        <v>1446</v>
      </c>
      <c r="C55" s="26">
        <v>3.5269710000000001</v>
      </c>
      <c r="D55" s="26">
        <v>1.659751</v>
      </c>
      <c r="E55" s="26">
        <v>10.442600000000001</v>
      </c>
      <c r="F55" s="26">
        <v>2.3513139999999999</v>
      </c>
      <c r="G55" s="26">
        <v>3.250346</v>
      </c>
      <c r="H55" s="26">
        <v>12.932226999999999</v>
      </c>
      <c r="I55" s="26">
        <v>6.6390039999999999</v>
      </c>
      <c r="J55" s="26">
        <v>12.033194999999999</v>
      </c>
      <c r="K55" s="26">
        <v>9.5435680000000005</v>
      </c>
      <c r="L55" s="26">
        <v>57.053941999999999</v>
      </c>
      <c r="M55" s="26">
        <v>2.2821579999999999</v>
      </c>
      <c r="N55" s="26">
        <v>40.663899999999998</v>
      </c>
    </row>
    <row r="56" spans="1:14" x14ac:dyDescent="0.2">
      <c r="A56" s="19" t="s">
        <v>392</v>
      </c>
      <c r="B56" s="20">
        <v>150</v>
      </c>
      <c r="C56" s="26">
        <v>0.66666700000000001</v>
      </c>
      <c r="D56" s="26">
        <v>2.6666669999999999</v>
      </c>
      <c r="E56" s="26">
        <v>8</v>
      </c>
      <c r="F56" s="26">
        <v>1.3333330000000001</v>
      </c>
      <c r="G56" s="26">
        <v>5.3333329999999997</v>
      </c>
      <c r="H56" s="26">
        <v>9.3333329999999997</v>
      </c>
      <c r="I56" s="26">
        <v>4.6666670000000003</v>
      </c>
      <c r="J56" s="26">
        <v>10</v>
      </c>
      <c r="K56" s="26">
        <v>6.6666670000000003</v>
      </c>
      <c r="L56" s="26">
        <v>66.666667000000004</v>
      </c>
      <c r="M56" s="26">
        <v>2</v>
      </c>
      <c r="N56" s="26">
        <v>31.333333</v>
      </c>
    </row>
    <row r="57" spans="1:14" x14ac:dyDescent="0.2">
      <c r="A57" s="19" t="s">
        <v>132</v>
      </c>
      <c r="B57" s="20">
        <v>372</v>
      </c>
      <c r="C57" s="26">
        <v>2.4193549999999999</v>
      </c>
      <c r="D57" s="26">
        <v>0.53763399999999995</v>
      </c>
      <c r="E57" s="26">
        <v>4.8387099999999998</v>
      </c>
      <c r="F57" s="26">
        <v>1.8817200000000001</v>
      </c>
      <c r="G57" s="26">
        <v>1.3440859999999999</v>
      </c>
      <c r="H57" s="26">
        <v>12.365591</v>
      </c>
      <c r="I57" s="26">
        <v>1.3440859999999999</v>
      </c>
      <c r="J57" s="26">
        <v>10.215054</v>
      </c>
      <c r="K57" s="26">
        <v>5.9139780000000002</v>
      </c>
      <c r="L57" s="26">
        <v>66.129031999999995</v>
      </c>
      <c r="M57" s="26">
        <v>4.8387099999999998</v>
      </c>
      <c r="N57" s="26">
        <v>29.032257999999999</v>
      </c>
    </row>
    <row r="58" spans="1:14" x14ac:dyDescent="0.2">
      <c r="A58" s="19" t="s">
        <v>777</v>
      </c>
      <c r="B58" s="20">
        <v>69</v>
      </c>
      <c r="C58" s="26">
        <v>8.6956520000000008</v>
      </c>
      <c r="D58" s="26">
        <v>0</v>
      </c>
      <c r="E58" s="26">
        <v>2.8985509999999999</v>
      </c>
      <c r="F58" s="26">
        <v>0</v>
      </c>
      <c r="G58" s="26">
        <v>2.8985509999999999</v>
      </c>
      <c r="H58" s="26">
        <v>10.144928</v>
      </c>
      <c r="I58" s="26">
        <v>5.7971009999999996</v>
      </c>
      <c r="J58" s="26">
        <v>13.043478</v>
      </c>
      <c r="K58" s="26">
        <v>8.6956520000000008</v>
      </c>
      <c r="L58" s="26">
        <v>59.420290000000001</v>
      </c>
      <c r="M58" s="26">
        <v>2.8985509999999999</v>
      </c>
      <c r="N58" s="26">
        <v>37.681159000000001</v>
      </c>
    </row>
    <row r="59" spans="1:14" x14ac:dyDescent="0.2">
      <c r="A59" s="18" t="s">
        <v>133</v>
      </c>
      <c r="B59" s="17">
        <v>92</v>
      </c>
      <c r="C59" s="25">
        <v>5.4347830000000004</v>
      </c>
      <c r="D59" s="25">
        <v>5.4347830000000004</v>
      </c>
      <c r="E59" s="25">
        <v>7.6086960000000001</v>
      </c>
      <c r="F59" s="25">
        <v>2.1739130000000002</v>
      </c>
      <c r="G59" s="25">
        <v>2.1739130000000002</v>
      </c>
      <c r="H59" s="25">
        <v>3.2608700000000002</v>
      </c>
      <c r="I59" s="25">
        <v>10.869565</v>
      </c>
      <c r="J59" s="25">
        <v>6.5217390000000002</v>
      </c>
      <c r="K59" s="25">
        <v>2.1739130000000002</v>
      </c>
      <c r="L59" s="25">
        <v>67.391304000000005</v>
      </c>
      <c r="M59" s="25">
        <v>9.7826090000000008</v>
      </c>
      <c r="N59" s="25">
        <v>22.826087000000001</v>
      </c>
    </row>
    <row r="60" spans="1:14" x14ac:dyDescent="0.2">
      <c r="A60" s="19" t="s">
        <v>134</v>
      </c>
      <c r="B60" s="20">
        <v>813</v>
      </c>
      <c r="C60" s="26">
        <v>3.9360390000000001</v>
      </c>
      <c r="D60" s="26">
        <v>1.2300120000000001</v>
      </c>
      <c r="E60" s="26">
        <v>13.653136999999999</v>
      </c>
      <c r="F60" s="26">
        <v>3.3210329999999999</v>
      </c>
      <c r="G60" s="26">
        <v>2.091021</v>
      </c>
      <c r="H60" s="26">
        <v>6.5190650000000003</v>
      </c>
      <c r="I60" s="26">
        <v>10.209102</v>
      </c>
      <c r="J60" s="26">
        <v>10.578106</v>
      </c>
      <c r="K60" s="26">
        <v>9.9631000000000007</v>
      </c>
      <c r="L60" s="26">
        <v>58.917589</v>
      </c>
      <c r="M60" s="26">
        <v>2.5830259999999998</v>
      </c>
      <c r="N60" s="26">
        <v>38.499384999999997</v>
      </c>
    </row>
    <row r="61" spans="1:14" x14ac:dyDescent="0.2">
      <c r="A61" s="19" t="s">
        <v>393</v>
      </c>
      <c r="B61" s="20">
        <v>65</v>
      </c>
      <c r="C61" s="26">
        <v>0</v>
      </c>
      <c r="D61" s="26">
        <v>1.538462</v>
      </c>
      <c r="E61" s="26">
        <v>12.307691999999999</v>
      </c>
      <c r="F61" s="26">
        <v>3.0769229999999999</v>
      </c>
      <c r="G61" s="26">
        <v>3.0769229999999999</v>
      </c>
      <c r="H61" s="26">
        <v>10.769231</v>
      </c>
      <c r="I61" s="26">
        <v>6.1538459999999997</v>
      </c>
      <c r="J61" s="26">
        <v>3.0769229999999999</v>
      </c>
      <c r="K61" s="26">
        <v>9.2307690000000004</v>
      </c>
      <c r="L61" s="26">
        <v>67.692307999999997</v>
      </c>
      <c r="M61" s="26">
        <v>1.538462</v>
      </c>
      <c r="N61" s="26">
        <v>30.769231000000001</v>
      </c>
    </row>
    <row r="62" spans="1:14" x14ac:dyDescent="0.2">
      <c r="A62" s="19" t="s">
        <v>135</v>
      </c>
      <c r="B62" s="20">
        <v>83</v>
      </c>
      <c r="C62" s="26">
        <v>1.2048190000000001</v>
      </c>
      <c r="D62" s="26">
        <v>1.2048190000000001</v>
      </c>
      <c r="E62" s="26">
        <v>14.457831000000001</v>
      </c>
      <c r="F62" s="26">
        <v>2.4096389999999999</v>
      </c>
      <c r="G62" s="26">
        <v>2.4096389999999999</v>
      </c>
      <c r="H62" s="26">
        <v>7.2289159999999999</v>
      </c>
      <c r="I62" s="26">
        <v>2.4096389999999999</v>
      </c>
      <c r="J62" s="26">
        <v>7.2289159999999999</v>
      </c>
      <c r="K62" s="26">
        <v>4.8192769999999996</v>
      </c>
      <c r="L62" s="26">
        <v>60.240963999999998</v>
      </c>
      <c r="M62" s="26">
        <v>4.8192769999999996</v>
      </c>
      <c r="N62" s="26">
        <v>34.939759000000002</v>
      </c>
    </row>
    <row r="63" spans="1:14" x14ac:dyDescent="0.2">
      <c r="A63" s="19" t="s">
        <v>778</v>
      </c>
      <c r="B63" s="20">
        <v>39</v>
      </c>
      <c r="C63" s="26">
        <v>10.256410000000001</v>
      </c>
      <c r="D63" s="26">
        <v>0</v>
      </c>
      <c r="E63" s="26">
        <v>5.1282050000000003</v>
      </c>
      <c r="F63" s="26">
        <v>0</v>
      </c>
      <c r="G63" s="26">
        <v>2.5641029999999998</v>
      </c>
      <c r="H63" s="26">
        <v>5.1282050000000003</v>
      </c>
      <c r="I63" s="26">
        <v>10.256410000000001</v>
      </c>
      <c r="J63" s="26">
        <v>7.6923079999999997</v>
      </c>
      <c r="K63" s="26">
        <v>12.820513</v>
      </c>
      <c r="L63" s="26">
        <v>58.974359</v>
      </c>
      <c r="M63" s="26">
        <v>0</v>
      </c>
      <c r="N63" s="26">
        <v>41.025641</v>
      </c>
    </row>
    <row r="64" spans="1:14" x14ac:dyDescent="0.2">
      <c r="A64" s="18" t="s">
        <v>136</v>
      </c>
      <c r="B64" s="17">
        <v>59</v>
      </c>
      <c r="C64" s="25">
        <v>10.169492</v>
      </c>
      <c r="D64" s="25">
        <v>1.6949149999999999</v>
      </c>
      <c r="E64" s="25">
        <v>6.7796609999999999</v>
      </c>
      <c r="F64" s="25">
        <v>0</v>
      </c>
      <c r="G64" s="25">
        <v>3.389831</v>
      </c>
      <c r="H64" s="25">
        <v>11.864407</v>
      </c>
      <c r="I64" s="25">
        <v>11.864407</v>
      </c>
      <c r="J64" s="25">
        <v>15.254237</v>
      </c>
      <c r="K64" s="25">
        <v>5.084746</v>
      </c>
      <c r="L64" s="25">
        <v>55.932203000000001</v>
      </c>
      <c r="M64" s="25">
        <v>5.084746</v>
      </c>
      <c r="N64" s="25">
        <v>38.983051000000003</v>
      </c>
    </row>
    <row r="65" spans="1:14" x14ac:dyDescent="0.2">
      <c r="A65" s="19" t="s">
        <v>134</v>
      </c>
      <c r="B65" s="20">
        <v>632</v>
      </c>
      <c r="C65" s="26">
        <v>2.8481010000000002</v>
      </c>
      <c r="D65" s="26">
        <v>2.056962</v>
      </c>
      <c r="E65" s="26">
        <v>6.1708860000000003</v>
      </c>
      <c r="F65" s="26">
        <v>1.1075950000000001</v>
      </c>
      <c r="G65" s="26">
        <v>4.7468349999999999</v>
      </c>
      <c r="H65" s="26">
        <v>21.202532000000001</v>
      </c>
      <c r="I65" s="26">
        <v>2.056962</v>
      </c>
      <c r="J65" s="26">
        <v>13.924051</v>
      </c>
      <c r="K65" s="26">
        <v>9.0189869999999992</v>
      </c>
      <c r="L65" s="26">
        <v>54.746834999999997</v>
      </c>
      <c r="M65" s="26">
        <v>1.8987339999999999</v>
      </c>
      <c r="N65" s="26">
        <v>43.354430000000001</v>
      </c>
    </row>
    <row r="66" spans="1:14" x14ac:dyDescent="0.2">
      <c r="A66" s="19" t="s">
        <v>393</v>
      </c>
      <c r="B66" s="20">
        <v>85</v>
      </c>
      <c r="C66" s="26">
        <v>1.176471</v>
      </c>
      <c r="D66" s="26">
        <v>3.5294120000000002</v>
      </c>
      <c r="E66" s="26">
        <v>4.7058819999999999</v>
      </c>
      <c r="F66" s="26">
        <v>0</v>
      </c>
      <c r="G66" s="26">
        <v>7.0588240000000004</v>
      </c>
      <c r="H66" s="26">
        <v>8.2352939999999997</v>
      </c>
      <c r="I66" s="26">
        <v>3.5294120000000002</v>
      </c>
      <c r="J66" s="26">
        <v>15.294117999999999</v>
      </c>
      <c r="K66" s="26">
        <v>4.7058819999999999</v>
      </c>
      <c r="L66" s="26">
        <v>65.882352999999995</v>
      </c>
      <c r="M66" s="26">
        <v>2.3529409999999999</v>
      </c>
      <c r="N66" s="26">
        <v>31.764706</v>
      </c>
    </row>
    <row r="67" spans="1:14" x14ac:dyDescent="0.2">
      <c r="A67" s="19" t="s">
        <v>135</v>
      </c>
      <c r="B67" s="20">
        <v>289</v>
      </c>
      <c r="C67" s="26">
        <v>2.7681659999999999</v>
      </c>
      <c r="D67" s="26">
        <v>0.34602100000000002</v>
      </c>
      <c r="E67" s="26">
        <v>2.0761250000000002</v>
      </c>
      <c r="F67" s="26">
        <v>1.7301040000000001</v>
      </c>
      <c r="G67" s="26">
        <v>1.038062</v>
      </c>
      <c r="H67" s="26">
        <v>13.84083</v>
      </c>
      <c r="I67" s="26">
        <v>1.038062</v>
      </c>
      <c r="J67" s="26">
        <v>11.072664</v>
      </c>
      <c r="K67" s="26">
        <v>6.2283739999999996</v>
      </c>
      <c r="L67" s="26">
        <v>67.820069000000004</v>
      </c>
      <c r="M67" s="26">
        <v>4.8442910000000001</v>
      </c>
      <c r="N67" s="26">
        <v>27.335640000000001</v>
      </c>
    </row>
    <row r="68" spans="1:14" x14ac:dyDescent="0.2">
      <c r="A68" s="19" t="s">
        <v>778</v>
      </c>
      <c r="B68" s="20">
        <v>30</v>
      </c>
      <c r="C68" s="26">
        <v>6.6666670000000003</v>
      </c>
      <c r="D68" s="26">
        <v>0</v>
      </c>
      <c r="E68" s="26">
        <v>0</v>
      </c>
      <c r="F68" s="26">
        <v>0</v>
      </c>
      <c r="G68" s="26">
        <v>3.3333330000000001</v>
      </c>
      <c r="H68" s="26">
        <v>16.666667</v>
      </c>
      <c r="I68" s="26">
        <v>0</v>
      </c>
      <c r="J68" s="26">
        <v>20</v>
      </c>
      <c r="K68" s="26">
        <v>3.3333330000000001</v>
      </c>
      <c r="L68" s="26">
        <v>60</v>
      </c>
      <c r="M68" s="26">
        <v>6.6666670000000003</v>
      </c>
      <c r="N68" s="26">
        <v>33.333333000000003</v>
      </c>
    </row>
    <row r="69" spans="1:14" x14ac:dyDescent="0.2">
      <c r="A69" s="18" t="s">
        <v>779</v>
      </c>
      <c r="B69" s="18"/>
      <c r="C69" s="18"/>
      <c r="D69" s="18"/>
      <c r="E69" s="18"/>
      <c r="F69" s="18"/>
      <c r="G69" s="18"/>
      <c r="H69" s="18"/>
      <c r="I69" s="18"/>
      <c r="J69" s="18"/>
      <c r="K69" s="18"/>
      <c r="L69" s="18"/>
      <c r="M69" s="18"/>
      <c r="N69" s="18"/>
    </row>
    <row r="70" spans="1:14" x14ac:dyDescent="0.2">
      <c r="A70" s="19" t="s">
        <v>780</v>
      </c>
      <c r="B70" s="20">
        <v>366</v>
      </c>
      <c r="C70" s="26">
        <v>4.3715849999999996</v>
      </c>
      <c r="D70" s="26">
        <v>2.73224</v>
      </c>
      <c r="E70" s="26">
        <v>7.6502730000000003</v>
      </c>
      <c r="F70" s="26">
        <v>2.4590160000000001</v>
      </c>
      <c r="G70" s="26">
        <v>1.912568</v>
      </c>
      <c r="H70" s="26">
        <v>9.8360660000000006</v>
      </c>
      <c r="I70" s="26">
        <v>5.4644810000000001</v>
      </c>
      <c r="J70" s="26">
        <v>9.2896169999999998</v>
      </c>
      <c r="K70" s="26">
        <v>4.9180330000000003</v>
      </c>
      <c r="L70" s="26">
        <v>64.207650000000001</v>
      </c>
      <c r="M70" s="26">
        <v>6.010929</v>
      </c>
      <c r="N70" s="26">
        <v>29.781421000000002</v>
      </c>
    </row>
    <row r="71" spans="1:14" x14ac:dyDescent="0.2">
      <c r="A71" s="19" t="s">
        <v>781</v>
      </c>
      <c r="B71" s="20">
        <v>1212</v>
      </c>
      <c r="C71" s="26">
        <v>3.5478550000000002</v>
      </c>
      <c r="D71" s="26">
        <v>1.5676570000000001</v>
      </c>
      <c r="E71" s="26">
        <v>10.396039999999999</v>
      </c>
      <c r="F71" s="26">
        <v>2.0627059999999999</v>
      </c>
      <c r="G71" s="26">
        <v>3.3003300000000002</v>
      </c>
      <c r="H71" s="26">
        <v>13.531352999999999</v>
      </c>
      <c r="I71" s="26">
        <v>7.1782180000000002</v>
      </c>
      <c r="J71" s="26">
        <v>12.293729000000001</v>
      </c>
      <c r="K71" s="26">
        <v>9.8184819999999995</v>
      </c>
      <c r="L71" s="26">
        <v>56.600659999999998</v>
      </c>
      <c r="M71" s="26">
        <v>2.1452149999999999</v>
      </c>
      <c r="N71" s="26">
        <v>41.254125000000002</v>
      </c>
    </row>
    <row r="72" spans="1:14" x14ac:dyDescent="0.2">
      <c r="A72" s="19" t="s">
        <v>137</v>
      </c>
      <c r="B72" s="20">
        <v>112</v>
      </c>
      <c r="C72" s="26">
        <v>6.25</v>
      </c>
      <c r="D72" s="26">
        <v>3.5714290000000002</v>
      </c>
      <c r="E72" s="26">
        <v>13.392856999999999</v>
      </c>
      <c r="F72" s="26">
        <v>3.5714290000000002</v>
      </c>
      <c r="G72" s="26">
        <v>3.5714290000000002</v>
      </c>
      <c r="H72" s="26">
        <v>7.1428570000000002</v>
      </c>
      <c r="I72" s="26">
        <v>5.3571429999999998</v>
      </c>
      <c r="J72" s="26">
        <v>7.1428570000000002</v>
      </c>
      <c r="K72" s="26">
        <v>7.1428570000000002</v>
      </c>
      <c r="L72" s="26">
        <v>57.142856999999999</v>
      </c>
      <c r="M72" s="26">
        <v>4.4642860000000004</v>
      </c>
      <c r="N72" s="26">
        <v>38.392856999999999</v>
      </c>
    </row>
    <row r="73" spans="1:14" x14ac:dyDescent="0.2">
      <c r="A73" s="19" t="s">
        <v>138</v>
      </c>
      <c r="B73" s="20">
        <v>673</v>
      </c>
      <c r="C73" s="26">
        <v>2.8231799999999998</v>
      </c>
      <c r="D73" s="26">
        <v>1.485884</v>
      </c>
      <c r="E73" s="26">
        <v>7.8751860000000002</v>
      </c>
      <c r="F73" s="26">
        <v>2.3774150000000001</v>
      </c>
      <c r="G73" s="26">
        <v>2.2288260000000002</v>
      </c>
      <c r="H73" s="26">
        <v>12.927192</v>
      </c>
      <c r="I73" s="26">
        <v>4.3090640000000002</v>
      </c>
      <c r="J73" s="26">
        <v>10.549777000000001</v>
      </c>
      <c r="K73" s="26">
        <v>8.6181280000000005</v>
      </c>
      <c r="L73" s="26">
        <v>62.704309000000002</v>
      </c>
      <c r="M73" s="26">
        <v>1.783061</v>
      </c>
      <c r="N73" s="26">
        <v>35.512630000000001</v>
      </c>
    </row>
    <row r="74" spans="1:14" x14ac:dyDescent="0.2">
      <c r="A74" s="19" t="s">
        <v>782</v>
      </c>
      <c r="B74" s="20">
        <v>75</v>
      </c>
      <c r="C74" s="26">
        <v>2.6666669999999999</v>
      </c>
      <c r="D74" s="26">
        <v>2.6666669999999999</v>
      </c>
      <c r="E74" s="26">
        <v>6.6666670000000003</v>
      </c>
      <c r="F74" s="26">
        <v>0</v>
      </c>
      <c r="G74" s="26">
        <v>4</v>
      </c>
      <c r="H74" s="26">
        <v>6.6666670000000003</v>
      </c>
      <c r="I74" s="26">
        <v>8</v>
      </c>
      <c r="J74" s="26">
        <v>12</v>
      </c>
      <c r="K74" s="26">
        <v>12</v>
      </c>
      <c r="L74" s="26">
        <v>61.333333000000003</v>
      </c>
      <c r="M74" s="26">
        <v>5.3333329999999997</v>
      </c>
      <c r="N74" s="26">
        <v>33.333333000000003</v>
      </c>
    </row>
    <row r="75" spans="1:14" x14ac:dyDescent="0.2">
      <c r="A75" s="19" t="s">
        <v>783</v>
      </c>
      <c r="B75" s="20">
        <v>178</v>
      </c>
      <c r="C75" s="26">
        <v>5.6179779999999999</v>
      </c>
      <c r="D75" s="26">
        <v>1.6853929999999999</v>
      </c>
      <c r="E75" s="26">
        <v>7.3033710000000003</v>
      </c>
      <c r="F75" s="26">
        <v>0.56179800000000002</v>
      </c>
      <c r="G75" s="26">
        <v>3.9325839999999999</v>
      </c>
      <c r="H75" s="26">
        <v>11.235955000000001</v>
      </c>
      <c r="I75" s="26">
        <v>5.0561800000000003</v>
      </c>
      <c r="J75" s="26">
        <v>12.921348</v>
      </c>
      <c r="K75" s="26">
        <v>9.5505619999999993</v>
      </c>
      <c r="L75" s="26">
        <v>56.741573000000002</v>
      </c>
      <c r="M75" s="26">
        <v>2.808989</v>
      </c>
      <c r="N75" s="26">
        <v>40.449438000000001</v>
      </c>
    </row>
    <row r="76" spans="1:14" x14ac:dyDescent="0.2">
      <c r="A76" s="19" t="s">
        <v>1441</v>
      </c>
      <c r="B76" s="20">
        <v>1644</v>
      </c>
      <c r="C76" s="26">
        <v>3.163017</v>
      </c>
      <c r="D76" s="26">
        <v>1.399027</v>
      </c>
      <c r="E76" s="26">
        <v>9.3065689999999996</v>
      </c>
      <c r="F76" s="26">
        <v>2.1289539999999998</v>
      </c>
      <c r="G76" s="26">
        <v>3.163017</v>
      </c>
      <c r="H76" s="26">
        <v>12.652068</v>
      </c>
      <c r="I76" s="26">
        <v>6.0827249999999999</v>
      </c>
      <c r="J76" s="26">
        <v>11.800487</v>
      </c>
      <c r="K76" s="26">
        <v>8.8807790000000004</v>
      </c>
      <c r="L76" s="26">
        <v>59.06326</v>
      </c>
      <c r="M76" s="26">
        <v>2.4939170000000002</v>
      </c>
      <c r="N76" s="26">
        <v>38.442822</v>
      </c>
    </row>
    <row r="77" spans="1:14" x14ac:dyDescent="0.2">
      <c r="A77" s="18" t="s">
        <v>784</v>
      </c>
      <c r="B77" s="18"/>
      <c r="C77" s="18"/>
      <c r="D77" s="18"/>
      <c r="E77" s="18"/>
      <c r="F77" s="18"/>
      <c r="G77" s="18"/>
      <c r="H77" s="18"/>
      <c r="I77" s="18"/>
      <c r="J77" s="18"/>
      <c r="K77" s="18"/>
      <c r="L77" s="18"/>
      <c r="M77" s="18"/>
      <c r="N77" s="18"/>
    </row>
    <row r="78" spans="1:14" x14ac:dyDescent="0.2">
      <c r="A78" s="21" t="s">
        <v>785</v>
      </c>
      <c r="B78" s="34">
        <v>366</v>
      </c>
      <c r="C78" s="30">
        <v>4.3715849999999996</v>
      </c>
      <c r="D78" s="30">
        <v>2.73224</v>
      </c>
      <c r="E78" s="30">
        <v>7.6502730000000003</v>
      </c>
      <c r="F78" s="30">
        <v>2.4590160000000001</v>
      </c>
      <c r="G78" s="30">
        <v>1.912568</v>
      </c>
      <c r="H78" s="30">
        <v>9.8360660000000006</v>
      </c>
      <c r="I78" s="30">
        <v>5.4644810000000001</v>
      </c>
      <c r="J78" s="30">
        <v>9.2896169999999998</v>
      </c>
      <c r="K78" s="30">
        <v>4.9180330000000003</v>
      </c>
      <c r="L78" s="30">
        <v>64.207650000000001</v>
      </c>
      <c r="M78" s="30">
        <v>6.010929</v>
      </c>
      <c r="N78" s="30">
        <v>29.781421000000002</v>
      </c>
    </row>
    <row r="79" spans="1:14" x14ac:dyDescent="0.2">
      <c r="A79" s="21" t="s">
        <v>786</v>
      </c>
      <c r="B79" s="34">
        <v>954</v>
      </c>
      <c r="C79" s="30">
        <v>3.4591189999999998</v>
      </c>
      <c r="D79" s="30">
        <v>1.4675050000000001</v>
      </c>
      <c r="E79" s="30">
        <v>9.4339619999999993</v>
      </c>
      <c r="F79" s="30">
        <v>1.886792</v>
      </c>
      <c r="G79" s="30">
        <v>3.5639409999999998</v>
      </c>
      <c r="H79" s="30">
        <v>13.522012999999999</v>
      </c>
      <c r="I79" s="30">
        <v>6.4989520000000001</v>
      </c>
      <c r="J79" s="30">
        <v>12.893082</v>
      </c>
      <c r="K79" s="30">
        <v>9.4339619999999993</v>
      </c>
      <c r="L79" s="30">
        <v>56.813417000000001</v>
      </c>
      <c r="M79" s="30">
        <v>2.7253669999999999</v>
      </c>
      <c r="N79" s="30">
        <v>40.461216</v>
      </c>
    </row>
    <row r="80" spans="1:14" x14ac:dyDescent="0.2">
      <c r="A80" s="19" t="s">
        <v>787</v>
      </c>
      <c r="B80" s="20">
        <v>345</v>
      </c>
      <c r="C80" s="26">
        <v>3.1884060000000001</v>
      </c>
      <c r="D80" s="26">
        <v>1.4492750000000001</v>
      </c>
      <c r="E80" s="26">
        <v>9.2753619999999994</v>
      </c>
      <c r="F80" s="26">
        <v>2.0289860000000002</v>
      </c>
      <c r="G80" s="26">
        <v>2.3188409999999999</v>
      </c>
      <c r="H80" s="26">
        <v>10.724638000000001</v>
      </c>
      <c r="I80" s="26">
        <v>5.7971009999999996</v>
      </c>
      <c r="J80" s="26">
        <v>10.434782999999999</v>
      </c>
      <c r="K80" s="26">
        <v>7.536232</v>
      </c>
      <c r="L80" s="26">
        <v>63.768115999999999</v>
      </c>
      <c r="M80" s="26">
        <v>1.7391300000000001</v>
      </c>
      <c r="N80" s="26">
        <v>34.492753999999998</v>
      </c>
    </row>
    <row r="81" spans="1:14" x14ac:dyDescent="0.2">
      <c r="A81" s="19" t="s">
        <v>788</v>
      </c>
      <c r="B81" s="20">
        <v>141</v>
      </c>
      <c r="C81" s="26">
        <v>2.1276600000000001</v>
      </c>
      <c r="D81" s="26">
        <v>2.1276600000000001</v>
      </c>
      <c r="E81" s="26">
        <v>6.3829789999999997</v>
      </c>
      <c r="F81" s="26">
        <v>2.1276600000000001</v>
      </c>
      <c r="G81" s="26">
        <v>4.2553190000000001</v>
      </c>
      <c r="H81" s="26">
        <v>9.9290780000000005</v>
      </c>
      <c r="I81" s="26">
        <v>7.0921989999999999</v>
      </c>
      <c r="J81" s="26">
        <v>12.056737999999999</v>
      </c>
      <c r="K81" s="26">
        <v>11.347518000000001</v>
      </c>
      <c r="L81" s="26">
        <v>60.992908</v>
      </c>
      <c r="M81" s="26">
        <v>0.70921999999999996</v>
      </c>
      <c r="N81" s="26">
        <v>38.297871999999998</v>
      </c>
    </row>
    <row r="82" spans="1:14" x14ac:dyDescent="0.2">
      <c r="A82" s="19" t="s">
        <v>789</v>
      </c>
      <c r="B82" s="20">
        <v>56</v>
      </c>
      <c r="C82" s="26">
        <v>1.785714</v>
      </c>
      <c r="D82" s="26">
        <v>0</v>
      </c>
      <c r="E82" s="26">
        <v>12.5</v>
      </c>
      <c r="F82" s="26">
        <v>3.5714290000000002</v>
      </c>
      <c r="G82" s="26">
        <v>3.5714290000000002</v>
      </c>
      <c r="H82" s="26">
        <v>12.5</v>
      </c>
      <c r="I82" s="26">
        <v>5.3571429999999998</v>
      </c>
      <c r="J82" s="26">
        <v>8.9285709999999998</v>
      </c>
      <c r="K82" s="26">
        <v>8.9285709999999998</v>
      </c>
      <c r="L82" s="26">
        <v>57.142856999999999</v>
      </c>
      <c r="M82" s="26">
        <v>3.5714290000000002</v>
      </c>
      <c r="N82" s="26">
        <v>39.285713999999999</v>
      </c>
    </row>
    <row r="83" spans="1:14" x14ac:dyDescent="0.2">
      <c r="A83" s="19" t="s">
        <v>790</v>
      </c>
      <c r="B83" s="20">
        <v>48</v>
      </c>
      <c r="C83" s="26">
        <v>4.1666670000000003</v>
      </c>
      <c r="D83" s="26">
        <v>2.0833330000000001</v>
      </c>
      <c r="E83" s="26">
        <v>12.5</v>
      </c>
      <c r="F83" s="26">
        <v>4.1666670000000003</v>
      </c>
      <c r="G83" s="26">
        <v>0</v>
      </c>
      <c r="H83" s="26">
        <v>25</v>
      </c>
      <c r="I83" s="26">
        <v>2.0833330000000001</v>
      </c>
      <c r="J83" s="26">
        <v>8.3333329999999997</v>
      </c>
      <c r="K83" s="26">
        <v>10.416667</v>
      </c>
      <c r="L83" s="26">
        <v>47.916666999999997</v>
      </c>
      <c r="M83" s="26">
        <v>2.0833330000000001</v>
      </c>
      <c r="N83" s="26">
        <v>50</v>
      </c>
    </row>
    <row r="84" spans="1:14" x14ac:dyDescent="0.2">
      <c r="A84" s="19" t="s">
        <v>791</v>
      </c>
      <c r="B84" s="20">
        <v>20</v>
      </c>
      <c r="C84" s="26">
        <v>0</v>
      </c>
      <c r="D84" s="26">
        <v>0</v>
      </c>
      <c r="E84" s="26">
        <v>10</v>
      </c>
      <c r="F84" s="26">
        <v>5</v>
      </c>
      <c r="G84" s="26">
        <v>5</v>
      </c>
      <c r="H84" s="26">
        <v>15</v>
      </c>
      <c r="I84" s="26">
        <v>5</v>
      </c>
      <c r="J84" s="26">
        <v>10</v>
      </c>
      <c r="K84" s="26">
        <v>10</v>
      </c>
      <c r="L84" s="26">
        <v>60</v>
      </c>
      <c r="M84" s="26">
        <v>10</v>
      </c>
      <c r="N84" s="26">
        <v>30</v>
      </c>
    </row>
    <row r="85" spans="1:14" x14ac:dyDescent="0.2">
      <c r="A85" s="19" t="s">
        <v>792</v>
      </c>
      <c r="B85" s="20">
        <v>4</v>
      </c>
      <c r="C85" s="26">
        <v>0</v>
      </c>
      <c r="D85" s="26">
        <v>0</v>
      </c>
      <c r="E85" s="26">
        <v>0</v>
      </c>
      <c r="F85" s="26">
        <v>0</v>
      </c>
      <c r="G85" s="26">
        <v>0</v>
      </c>
      <c r="H85" s="26">
        <v>0</v>
      </c>
      <c r="I85" s="26">
        <v>0</v>
      </c>
      <c r="J85" s="26">
        <v>0</v>
      </c>
      <c r="K85" s="26">
        <v>0</v>
      </c>
      <c r="L85" s="26">
        <v>100</v>
      </c>
      <c r="M85" s="26">
        <v>0</v>
      </c>
      <c r="N85" s="26">
        <v>0</v>
      </c>
    </row>
    <row r="86" spans="1:14" x14ac:dyDescent="0.2">
      <c r="A86" s="19" t="s">
        <v>793</v>
      </c>
      <c r="B86" s="20">
        <v>2</v>
      </c>
      <c r="C86" s="26">
        <v>0</v>
      </c>
      <c r="D86" s="26">
        <v>0</v>
      </c>
      <c r="E86" s="26">
        <v>0</v>
      </c>
      <c r="F86" s="26">
        <v>0</v>
      </c>
      <c r="G86" s="26">
        <v>0</v>
      </c>
      <c r="H86" s="26">
        <v>0</v>
      </c>
      <c r="I86" s="26">
        <v>0</v>
      </c>
      <c r="J86" s="26">
        <v>0</v>
      </c>
      <c r="K86" s="26">
        <v>0</v>
      </c>
      <c r="L86" s="26">
        <v>100</v>
      </c>
      <c r="M86" s="26">
        <v>0</v>
      </c>
      <c r="N86" s="26">
        <v>0</v>
      </c>
    </row>
    <row r="87" spans="1:14" x14ac:dyDescent="0.2">
      <c r="A87" s="19" t="s">
        <v>794</v>
      </c>
      <c r="B87" s="20">
        <v>2</v>
      </c>
      <c r="C87" s="26">
        <v>0</v>
      </c>
      <c r="D87" s="26">
        <v>0</v>
      </c>
      <c r="E87" s="26">
        <v>0</v>
      </c>
      <c r="F87" s="26">
        <v>0</v>
      </c>
      <c r="G87" s="26">
        <v>0</v>
      </c>
      <c r="H87" s="26">
        <v>0</v>
      </c>
      <c r="I87" s="26">
        <v>0</v>
      </c>
      <c r="J87" s="26">
        <v>0</v>
      </c>
      <c r="K87" s="26">
        <v>50</v>
      </c>
      <c r="L87" s="26">
        <v>50</v>
      </c>
      <c r="M87" s="26">
        <v>0</v>
      </c>
      <c r="N87" s="26">
        <v>50</v>
      </c>
    </row>
    <row r="88" spans="1:14" x14ac:dyDescent="0.2">
      <c r="A88" s="19" t="s">
        <v>783</v>
      </c>
      <c r="B88" s="20">
        <v>250</v>
      </c>
      <c r="C88" s="26">
        <v>4.8</v>
      </c>
      <c r="D88" s="26">
        <v>1.2</v>
      </c>
      <c r="E88" s="26">
        <v>8</v>
      </c>
      <c r="F88" s="26">
        <v>1.2</v>
      </c>
      <c r="G88" s="26">
        <v>3.2</v>
      </c>
      <c r="H88" s="26">
        <v>10.4</v>
      </c>
      <c r="I88" s="26">
        <v>4.8</v>
      </c>
      <c r="J88" s="26">
        <v>12</v>
      </c>
      <c r="K88" s="26">
        <v>7.2</v>
      </c>
      <c r="L88" s="26">
        <v>60</v>
      </c>
      <c r="M88" s="26">
        <v>3.2</v>
      </c>
      <c r="N88" s="26">
        <v>36.799999999999997</v>
      </c>
    </row>
    <row r="89" spans="1:14" x14ac:dyDescent="0.2">
      <c r="A89" s="18" t="s">
        <v>795</v>
      </c>
      <c r="B89" s="18"/>
      <c r="C89" s="18"/>
      <c r="D89" s="18"/>
      <c r="E89" s="18"/>
      <c r="F89" s="18"/>
      <c r="G89" s="18"/>
      <c r="H89" s="18"/>
      <c r="I89" s="18"/>
      <c r="J89" s="18"/>
      <c r="K89" s="18"/>
      <c r="L89" s="18"/>
      <c r="M89" s="18"/>
      <c r="N89" s="18"/>
    </row>
    <row r="90" spans="1:14" x14ac:dyDescent="0.2">
      <c r="A90" s="19" t="s">
        <v>796</v>
      </c>
      <c r="B90" s="20">
        <v>1712</v>
      </c>
      <c r="C90" s="26">
        <v>2.9789720000000002</v>
      </c>
      <c r="D90" s="26">
        <v>1.6355139999999999</v>
      </c>
      <c r="E90" s="26">
        <v>9.1121499999999997</v>
      </c>
      <c r="F90" s="26">
        <v>2.1028039999999999</v>
      </c>
      <c r="G90" s="26">
        <v>3.3878499999999998</v>
      </c>
      <c r="H90" s="26">
        <v>12.441589</v>
      </c>
      <c r="I90" s="26">
        <v>5.5490649999999997</v>
      </c>
      <c r="J90" s="26">
        <v>11.273364000000001</v>
      </c>
      <c r="K90" s="26">
        <v>8.820093</v>
      </c>
      <c r="L90" s="26">
        <v>58.936915999999997</v>
      </c>
      <c r="M90" s="26">
        <v>2.9205610000000002</v>
      </c>
      <c r="N90" s="26">
        <v>38.142522999999997</v>
      </c>
    </row>
    <row r="91" spans="1:14" x14ac:dyDescent="0.2">
      <c r="A91" s="19" t="s">
        <v>139</v>
      </c>
      <c r="B91" s="20">
        <v>76</v>
      </c>
      <c r="C91" s="26">
        <v>10.526316</v>
      </c>
      <c r="D91" s="26">
        <v>3.947368</v>
      </c>
      <c r="E91" s="26">
        <v>13.157895</v>
      </c>
      <c r="F91" s="26">
        <v>3.947368</v>
      </c>
      <c r="G91" s="26">
        <v>2.6315789999999999</v>
      </c>
      <c r="H91" s="26">
        <v>17.105263000000001</v>
      </c>
      <c r="I91" s="26">
        <v>11.842105</v>
      </c>
      <c r="J91" s="26">
        <v>17.105263000000001</v>
      </c>
      <c r="K91" s="26">
        <v>5.2631579999999998</v>
      </c>
      <c r="L91" s="26">
        <v>51.315789000000002</v>
      </c>
      <c r="M91" s="26">
        <v>0</v>
      </c>
      <c r="N91" s="26">
        <v>48.684210999999998</v>
      </c>
    </row>
    <row r="92" spans="1:14" x14ac:dyDescent="0.2">
      <c r="A92" s="19" t="s">
        <v>797</v>
      </c>
      <c r="B92" s="20">
        <v>59</v>
      </c>
      <c r="C92" s="26">
        <v>5.084746</v>
      </c>
      <c r="D92" s="26">
        <v>3.389831</v>
      </c>
      <c r="E92" s="26">
        <v>13.559322</v>
      </c>
      <c r="F92" s="26">
        <v>3.389831</v>
      </c>
      <c r="G92" s="26">
        <v>1.6949149999999999</v>
      </c>
      <c r="H92" s="26">
        <v>10.169492</v>
      </c>
      <c r="I92" s="26">
        <v>11.864407</v>
      </c>
      <c r="J92" s="26">
        <v>8.4745760000000008</v>
      </c>
      <c r="K92" s="26">
        <v>6.7796609999999999</v>
      </c>
      <c r="L92" s="26">
        <v>61.016948999999997</v>
      </c>
      <c r="M92" s="26">
        <v>8.4745760000000008</v>
      </c>
      <c r="N92" s="26">
        <v>30.508475000000001</v>
      </c>
    </row>
    <row r="93" spans="1:14" x14ac:dyDescent="0.2">
      <c r="A93" s="19" t="s">
        <v>140</v>
      </c>
      <c r="B93" s="20">
        <v>194</v>
      </c>
      <c r="C93" s="26">
        <v>3.608247</v>
      </c>
      <c r="D93" s="26">
        <v>1.546392</v>
      </c>
      <c r="E93" s="26">
        <v>6.7010310000000004</v>
      </c>
      <c r="F93" s="26">
        <v>2.0618560000000001</v>
      </c>
      <c r="G93" s="26">
        <v>1.546392</v>
      </c>
      <c r="H93" s="26">
        <v>6.7010310000000004</v>
      </c>
      <c r="I93" s="26">
        <v>5.1546390000000004</v>
      </c>
      <c r="J93" s="26">
        <v>9.7938139999999994</v>
      </c>
      <c r="K93" s="26">
        <v>4.6391749999999998</v>
      </c>
      <c r="L93" s="26">
        <v>68.041236999999995</v>
      </c>
      <c r="M93" s="26">
        <v>4.6391749999999998</v>
      </c>
      <c r="N93" s="26">
        <v>27.319588</v>
      </c>
    </row>
    <row r="94" spans="1:14" x14ac:dyDescent="0.2">
      <c r="A94" s="19" t="s">
        <v>141</v>
      </c>
      <c r="B94" s="20">
        <v>16</v>
      </c>
      <c r="C94" s="26">
        <v>6.25</v>
      </c>
      <c r="D94" s="26">
        <v>0</v>
      </c>
      <c r="E94" s="26">
        <v>18.75</v>
      </c>
      <c r="F94" s="26">
        <v>0</v>
      </c>
      <c r="G94" s="26">
        <v>0</v>
      </c>
      <c r="H94" s="26">
        <v>12.5</v>
      </c>
      <c r="I94" s="26">
        <v>0</v>
      </c>
      <c r="J94" s="26">
        <v>18.75</v>
      </c>
      <c r="K94" s="26">
        <v>6.25</v>
      </c>
      <c r="L94" s="26">
        <v>50</v>
      </c>
      <c r="M94" s="26">
        <v>6.25</v>
      </c>
      <c r="N94" s="26">
        <v>43.75</v>
      </c>
    </row>
    <row r="95" spans="1:14" x14ac:dyDescent="0.2">
      <c r="A95" s="19" t="s">
        <v>755</v>
      </c>
      <c r="B95" s="20">
        <v>46</v>
      </c>
      <c r="C95" s="26">
        <v>0</v>
      </c>
      <c r="D95" s="26">
        <v>0</v>
      </c>
      <c r="E95" s="26">
        <v>2.1739130000000002</v>
      </c>
      <c r="F95" s="26">
        <v>0</v>
      </c>
      <c r="G95" s="26">
        <v>0</v>
      </c>
      <c r="H95" s="26">
        <v>10.869565</v>
      </c>
      <c r="I95" s="26">
        <v>8.6956520000000008</v>
      </c>
      <c r="J95" s="26">
        <v>10.869565</v>
      </c>
      <c r="K95" s="26">
        <v>8.6956520000000008</v>
      </c>
      <c r="L95" s="26">
        <v>73.913043000000002</v>
      </c>
      <c r="M95" s="26">
        <v>2.1739130000000002</v>
      </c>
      <c r="N95" s="26">
        <v>23.913042999999998</v>
      </c>
    </row>
    <row r="96" spans="1:14" x14ac:dyDescent="0.2">
      <c r="A96" s="19" t="s">
        <v>783</v>
      </c>
      <c r="B96" s="20">
        <v>85</v>
      </c>
      <c r="C96" s="26">
        <v>9.4117650000000008</v>
      </c>
      <c r="D96" s="26">
        <v>0</v>
      </c>
      <c r="E96" s="26">
        <v>3.5294120000000002</v>
      </c>
      <c r="F96" s="26">
        <v>0</v>
      </c>
      <c r="G96" s="26">
        <v>2.3529409999999999</v>
      </c>
      <c r="H96" s="26">
        <v>14.117647</v>
      </c>
      <c r="I96" s="26">
        <v>4.7058819999999999</v>
      </c>
      <c r="J96" s="26">
        <v>15.294117999999999</v>
      </c>
      <c r="K96" s="26">
        <v>9.4117650000000008</v>
      </c>
      <c r="L96" s="26">
        <v>57.647058999999999</v>
      </c>
      <c r="M96" s="26">
        <v>2.3529409999999999</v>
      </c>
      <c r="N96" s="26">
        <v>40</v>
      </c>
    </row>
    <row r="97" spans="1:14" x14ac:dyDescent="0.2">
      <c r="A97" s="18" t="s">
        <v>798</v>
      </c>
      <c r="B97" s="18"/>
      <c r="C97" s="18"/>
      <c r="D97" s="18"/>
      <c r="E97" s="18"/>
      <c r="F97" s="18"/>
      <c r="G97" s="18"/>
      <c r="H97" s="18"/>
      <c r="I97" s="18"/>
      <c r="J97" s="18"/>
      <c r="K97" s="18"/>
      <c r="L97" s="18"/>
      <c r="M97" s="18"/>
      <c r="N97" s="18"/>
    </row>
    <row r="98" spans="1:14" x14ac:dyDescent="0.2">
      <c r="A98" s="19" t="s">
        <v>799</v>
      </c>
      <c r="B98" s="20">
        <v>1212</v>
      </c>
      <c r="C98" s="26">
        <v>4.0429040000000001</v>
      </c>
      <c r="D98" s="26">
        <v>1.7326729999999999</v>
      </c>
      <c r="E98" s="26">
        <v>10.561056000000001</v>
      </c>
      <c r="F98" s="26">
        <v>1.9801979999999999</v>
      </c>
      <c r="G98" s="26">
        <v>3.630363</v>
      </c>
      <c r="H98" s="26">
        <v>13.283828</v>
      </c>
      <c r="I98" s="26">
        <v>6.1881190000000004</v>
      </c>
      <c r="J98" s="26">
        <v>12.871287000000001</v>
      </c>
      <c r="K98" s="26">
        <v>9.5709569999999999</v>
      </c>
      <c r="L98" s="26">
        <v>57.013201000000002</v>
      </c>
      <c r="M98" s="26">
        <v>1.4851490000000001</v>
      </c>
      <c r="N98" s="26">
        <v>41.501649999999998</v>
      </c>
    </row>
    <row r="99" spans="1:14" x14ac:dyDescent="0.2">
      <c r="A99" s="19" t="s">
        <v>800</v>
      </c>
      <c r="B99" s="20">
        <v>24</v>
      </c>
      <c r="C99" s="26">
        <v>4.1666670000000003</v>
      </c>
      <c r="D99" s="26">
        <v>4.1666670000000003</v>
      </c>
      <c r="E99" s="26">
        <v>8.3333329999999997</v>
      </c>
      <c r="F99" s="26">
        <v>0</v>
      </c>
      <c r="G99" s="26">
        <v>4.1666670000000003</v>
      </c>
      <c r="H99" s="26">
        <v>20.833333</v>
      </c>
      <c r="I99" s="26">
        <v>4.1666670000000003</v>
      </c>
      <c r="J99" s="26">
        <v>12.5</v>
      </c>
      <c r="K99" s="26">
        <v>0</v>
      </c>
      <c r="L99" s="26">
        <v>54.166666999999997</v>
      </c>
      <c r="M99" s="26">
        <v>0</v>
      </c>
      <c r="N99" s="26">
        <v>45.833333000000003</v>
      </c>
    </row>
    <row r="100" spans="1:14" x14ac:dyDescent="0.2">
      <c r="A100" s="19" t="s">
        <v>801</v>
      </c>
      <c r="B100" s="20">
        <v>76</v>
      </c>
      <c r="C100" s="26">
        <v>2.6315789999999999</v>
      </c>
      <c r="D100" s="26">
        <v>0</v>
      </c>
      <c r="E100" s="26">
        <v>6.5789470000000003</v>
      </c>
      <c r="F100" s="26">
        <v>1.3157890000000001</v>
      </c>
      <c r="G100" s="26">
        <v>3.947368</v>
      </c>
      <c r="H100" s="26">
        <v>17.105263000000001</v>
      </c>
      <c r="I100" s="26">
        <v>6.5789470000000003</v>
      </c>
      <c r="J100" s="26">
        <v>11.842105</v>
      </c>
      <c r="K100" s="26">
        <v>5.2631579999999998</v>
      </c>
      <c r="L100" s="26">
        <v>64.473684000000006</v>
      </c>
      <c r="M100" s="26">
        <v>1.3157890000000001</v>
      </c>
      <c r="N100" s="26">
        <v>34.210526000000002</v>
      </c>
    </row>
    <row r="101" spans="1:14" x14ac:dyDescent="0.2">
      <c r="A101" s="19" t="s">
        <v>802</v>
      </c>
      <c r="B101" s="20">
        <v>43</v>
      </c>
      <c r="C101" s="26">
        <v>2.3255810000000001</v>
      </c>
      <c r="D101" s="26">
        <v>0</v>
      </c>
      <c r="E101" s="26">
        <v>6.9767440000000001</v>
      </c>
      <c r="F101" s="26">
        <v>16.279070000000001</v>
      </c>
      <c r="G101" s="26">
        <v>0</v>
      </c>
      <c r="H101" s="26">
        <v>11.627907</v>
      </c>
      <c r="I101" s="26">
        <v>11.627907</v>
      </c>
      <c r="J101" s="26">
        <v>11.627907</v>
      </c>
      <c r="K101" s="26">
        <v>6.9767440000000001</v>
      </c>
      <c r="L101" s="26">
        <v>55.813952999999998</v>
      </c>
      <c r="M101" s="26">
        <v>6.9767440000000001</v>
      </c>
      <c r="N101" s="26">
        <v>37.209302000000001</v>
      </c>
    </row>
    <row r="102" spans="1:14" x14ac:dyDescent="0.2">
      <c r="A102" s="19" t="s">
        <v>803</v>
      </c>
      <c r="B102" s="20">
        <v>14</v>
      </c>
      <c r="C102" s="26">
        <v>7.1428570000000002</v>
      </c>
      <c r="D102" s="26">
        <v>7.1428570000000002</v>
      </c>
      <c r="E102" s="26">
        <v>21.428571000000002</v>
      </c>
      <c r="F102" s="26">
        <v>7.1428570000000002</v>
      </c>
      <c r="G102" s="26">
        <v>0</v>
      </c>
      <c r="H102" s="26">
        <v>14.285714</v>
      </c>
      <c r="I102" s="26">
        <v>14.285714</v>
      </c>
      <c r="J102" s="26">
        <v>21.428571000000002</v>
      </c>
      <c r="K102" s="26">
        <v>14.285714</v>
      </c>
      <c r="L102" s="26">
        <v>35.714286000000001</v>
      </c>
      <c r="M102" s="26">
        <v>0</v>
      </c>
      <c r="N102" s="26">
        <v>64.285713999999999</v>
      </c>
    </row>
    <row r="103" spans="1:14" x14ac:dyDescent="0.2">
      <c r="A103" s="19" t="s">
        <v>804</v>
      </c>
      <c r="B103" s="20">
        <v>5</v>
      </c>
      <c r="C103" s="26">
        <v>0</v>
      </c>
      <c r="D103" s="26">
        <v>20</v>
      </c>
      <c r="E103" s="26">
        <v>0</v>
      </c>
      <c r="F103" s="26">
        <v>0</v>
      </c>
      <c r="G103" s="26">
        <v>0</v>
      </c>
      <c r="H103" s="26">
        <v>0</v>
      </c>
      <c r="I103" s="26">
        <v>0</v>
      </c>
      <c r="J103" s="26">
        <v>0</v>
      </c>
      <c r="K103" s="26">
        <v>0</v>
      </c>
      <c r="L103" s="26">
        <v>80</v>
      </c>
      <c r="M103" s="26">
        <v>0</v>
      </c>
      <c r="N103" s="26">
        <v>20</v>
      </c>
    </row>
    <row r="104" spans="1:14" x14ac:dyDescent="0.2">
      <c r="A104" s="19" t="s">
        <v>783</v>
      </c>
      <c r="B104" s="20">
        <v>414</v>
      </c>
      <c r="C104" s="26">
        <v>1.2077290000000001</v>
      </c>
      <c r="D104" s="26">
        <v>1.6908209999999999</v>
      </c>
      <c r="E104" s="26">
        <v>6.0386470000000001</v>
      </c>
      <c r="F104" s="26">
        <v>1.4492750000000001</v>
      </c>
      <c r="G104" s="26">
        <v>2.8985509999999999</v>
      </c>
      <c r="H104" s="26">
        <v>9.6618359999999992</v>
      </c>
      <c r="I104" s="26">
        <v>3.8647339999999999</v>
      </c>
      <c r="J104" s="26">
        <v>7.2463769999999998</v>
      </c>
      <c r="K104" s="26">
        <v>7.2463769999999998</v>
      </c>
      <c r="L104" s="26">
        <v>63.285024</v>
      </c>
      <c r="M104" s="26">
        <v>6.7632849999999998</v>
      </c>
      <c r="N104" s="26">
        <v>29.951691</v>
      </c>
    </row>
    <row r="105" spans="1:14" x14ac:dyDescent="0.2">
      <c r="A105" s="18" t="s">
        <v>805</v>
      </c>
      <c r="B105" s="18"/>
      <c r="C105" s="18"/>
      <c r="D105" s="18"/>
      <c r="E105" s="18"/>
      <c r="F105" s="18"/>
      <c r="G105" s="18"/>
      <c r="H105" s="18"/>
      <c r="I105" s="18"/>
      <c r="J105" s="18"/>
      <c r="K105" s="18"/>
      <c r="L105" s="18"/>
      <c r="M105" s="18"/>
      <c r="N105" s="18"/>
    </row>
    <row r="106" spans="1:14" x14ac:dyDescent="0.2">
      <c r="A106" s="19" t="s">
        <v>799</v>
      </c>
      <c r="B106" s="20">
        <v>13</v>
      </c>
      <c r="C106" s="26">
        <v>0</v>
      </c>
      <c r="D106" s="26">
        <v>0</v>
      </c>
      <c r="E106" s="26">
        <v>0</v>
      </c>
      <c r="F106" s="26">
        <v>0</v>
      </c>
      <c r="G106" s="26">
        <v>0</v>
      </c>
      <c r="H106" s="26">
        <v>7.6923079999999997</v>
      </c>
      <c r="I106" s="26">
        <v>7.6923079999999997</v>
      </c>
      <c r="J106" s="26">
        <v>15.384615</v>
      </c>
      <c r="K106" s="26">
        <v>15.384615</v>
      </c>
      <c r="L106" s="26">
        <v>76.923077000000006</v>
      </c>
      <c r="M106" s="26">
        <v>0</v>
      </c>
      <c r="N106" s="26">
        <v>23.076923000000001</v>
      </c>
    </row>
    <row r="107" spans="1:14" x14ac:dyDescent="0.2">
      <c r="A107" s="19" t="s">
        <v>800</v>
      </c>
      <c r="B107" s="20">
        <v>89</v>
      </c>
      <c r="C107" s="26">
        <v>1.123596</v>
      </c>
      <c r="D107" s="26">
        <v>1.123596</v>
      </c>
      <c r="E107" s="26">
        <v>3.370787</v>
      </c>
      <c r="F107" s="26">
        <v>1.123596</v>
      </c>
      <c r="G107" s="26">
        <v>1.123596</v>
      </c>
      <c r="H107" s="26">
        <v>6.7415729999999998</v>
      </c>
      <c r="I107" s="26">
        <v>5.6179779999999999</v>
      </c>
      <c r="J107" s="26">
        <v>8.9887639999999998</v>
      </c>
      <c r="K107" s="26">
        <v>2.2471909999999999</v>
      </c>
      <c r="L107" s="26">
        <v>74.157302999999999</v>
      </c>
      <c r="M107" s="26">
        <v>4.4943819999999999</v>
      </c>
      <c r="N107" s="26">
        <v>21.348314999999999</v>
      </c>
    </row>
    <row r="108" spans="1:14" x14ac:dyDescent="0.2">
      <c r="A108" s="19" t="s">
        <v>801</v>
      </c>
      <c r="B108" s="20">
        <v>143</v>
      </c>
      <c r="C108" s="26">
        <v>5.5944060000000002</v>
      </c>
      <c r="D108" s="26">
        <v>2.0979019999999999</v>
      </c>
      <c r="E108" s="26">
        <v>12.587413</v>
      </c>
      <c r="F108" s="26">
        <v>2.7972030000000001</v>
      </c>
      <c r="G108" s="26">
        <v>2.0979019999999999</v>
      </c>
      <c r="H108" s="26">
        <v>6.9930070000000004</v>
      </c>
      <c r="I108" s="26">
        <v>6.2937060000000002</v>
      </c>
      <c r="J108" s="26">
        <v>10.489509999999999</v>
      </c>
      <c r="K108" s="26">
        <v>5.5944060000000002</v>
      </c>
      <c r="L108" s="26">
        <v>62.237761999999996</v>
      </c>
      <c r="M108" s="26">
        <v>4.1958039999999999</v>
      </c>
      <c r="N108" s="26">
        <v>33.566434000000001</v>
      </c>
    </row>
    <row r="109" spans="1:14" x14ac:dyDescent="0.2">
      <c r="A109" s="19" t="s">
        <v>802</v>
      </c>
      <c r="B109" s="20">
        <v>27</v>
      </c>
      <c r="C109" s="26">
        <v>7.4074070000000001</v>
      </c>
      <c r="D109" s="26">
        <v>3.7037040000000001</v>
      </c>
      <c r="E109" s="26">
        <v>3.7037040000000001</v>
      </c>
      <c r="F109" s="26">
        <v>0</v>
      </c>
      <c r="G109" s="26">
        <v>0</v>
      </c>
      <c r="H109" s="26">
        <v>22.222221999999999</v>
      </c>
      <c r="I109" s="26">
        <v>7.4074070000000001</v>
      </c>
      <c r="J109" s="26">
        <v>14.814814999999999</v>
      </c>
      <c r="K109" s="26">
        <v>11.111110999999999</v>
      </c>
      <c r="L109" s="26">
        <v>66.666667000000004</v>
      </c>
      <c r="M109" s="26">
        <v>0</v>
      </c>
      <c r="N109" s="26">
        <v>33.333333000000003</v>
      </c>
    </row>
    <row r="110" spans="1:14" x14ac:dyDescent="0.2">
      <c r="A110" s="19" t="s">
        <v>803</v>
      </c>
      <c r="B110" s="20">
        <v>5</v>
      </c>
      <c r="C110" s="26">
        <v>0</v>
      </c>
      <c r="D110" s="26">
        <v>0</v>
      </c>
      <c r="E110" s="26">
        <v>20</v>
      </c>
      <c r="F110" s="26">
        <v>20</v>
      </c>
      <c r="G110" s="26">
        <v>0</v>
      </c>
      <c r="H110" s="26">
        <v>20</v>
      </c>
      <c r="I110" s="26">
        <v>20</v>
      </c>
      <c r="J110" s="26">
        <v>20</v>
      </c>
      <c r="K110" s="26">
        <v>0</v>
      </c>
      <c r="L110" s="26">
        <v>20</v>
      </c>
      <c r="M110" s="26">
        <v>20</v>
      </c>
      <c r="N110" s="26">
        <v>60</v>
      </c>
    </row>
    <row r="111" spans="1:14" x14ac:dyDescent="0.2">
      <c r="A111" s="19" t="s">
        <v>804</v>
      </c>
      <c r="B111" s="20">
        <v>10</v>
      </c>
      <c r="C111" s="26">
        <v>0</v>
      </c>
      <c r="D111" s="26">
        <v>0</v>
      </c>
      <c r="E111" s="26">
        <v>0</v>
      </c>
      <c r="F111" s="26">
        <v>0</v>
      </c>
      <c r="G111" s="26">
        <v>0</v>
      </c>
      <c r="H111" s="26">
        <v>0</v>
      </c>
      <c r="I111" s="26">
        <v>20</v>
      </c>
      <c r="J111" s="26">
        <v>20</v>
      </c>
      <c r="K111" s="26">
        <v>20</v>
      </c>
      <c r="L111" s="26">
        <v>50</v>
      </c>
      <c r="M111" s="26">
        <v>10</v>
      </c>
      <c r="N111" s="26">
        <v>40</v>
      </c>
    </row>
    <row r="112" spans="1:14" x14ac:dyDescent="0.2">
      <c r="A112" s="19" t="s">
        <v>783</v>
      </c>
      <c r="B112" s="20">
        <v>28</v>
      </c>
      <c r="C112" s="26">
        <v>0</v>
      </c>
      <c r="D112" s="26">
        <v>0</v>
      </c>
      <c r="E112" s="26">
        <v>7.1428570000000002</v>
      </c>
      <c r="F112" s="26">
        <v>0</v>
      </c>
      <c r="G112" s="26">
        <v>0</v>
      </c>
      <c r="H112" s="26">
        <v>7.1428570000000002</v>
      </c>
      <c r="I112" s="26">
        <v>3.5714290000000002</v>
      </c>
      <c r="J112" s="26">
        <v>0</v>
      </c>
      <c r="K112" s="26">
        <v>3.5714290000000002</v>
      </c>
      <c r="L112" s="26">
        <v>75</v>
      </c>
      <c r="M112" s="26">
        <v>14.285714</v>
      </c>
      <c r="N112" s="26">
        <v>10.714286</v>
      </c>
    </row>
    <row r="113" spans="1:14" x14ac:dyDescent="0.2">
      <c r="A113" s="18" t="s">
        <v>142</v>
      </c>
      <c r="B113" s="18"/>
      <c r="C113" s="18"/>
      <c r="D113" s="18"/>
      <c r="E113" s="18"/>
      <c r="F113" s="18"/>
      <c r="G113" s="18"/>
      <c r="H113" s="18"/>
      <c r="I113" s="18"/>
      <c r="J113" s="18"/>
      <c r="K113" s="18"/>
      <c r="L113" s="18"/>
      <c r="M113" s="18"/>
      <c r="N113" s="18"/>
    </row>
    <row r="114" spans="1:14" x14ac:dyDescent="0.2">
      <c r="A114" s="19" t="s">
        <v>806</v>
      </c>
      <c r="B114" s="20">
        <v>90</v>
      </c>
      <c r="C114" s="26">
        <v>8.8888890000000007</v>
      </c>
      <c r="D114" s="26">
        <v>8.8888890000000007</v>
      </c>
      <c r="E114" s="26">
        <v>22.222221999999999</v>
      </c>
      <c r="F114" s="26">
        <v>7.7777779999999996</v>
      </c>
      <c r="G114" s="26">
        <v>0</v>
      </c>
      <c r="H114" s="26">
        <v>18.888888999999999</v>
      </c>
      <c r="I114" s="26">
        <v>15.555555999999999</v>
      </c>
      <c r="J114" s="26">
        <v>20</v>
      </c>
      <c r="K114" s="26">
        <v>11.111110999999999</v>
      </c>
      <c r="L114" s="26">
        <v>38.888888999999999</v>
      </c>
      <c r="M114" s="26">
        <v>2.2222219999999999</v>
      </c>
      <c r="N114" s="26">
        <v>58.888888999999999</v>
      </c>
    </row>
    <row r="115" spans="1:14" x14ac:dyDescent="0.2">
      <c r="A115" s="19" t="s">
        <v>807</v>
      </c>
      <c r="B115" s="20">
        <v>307</v>
      </c>
      <c r="C115" s="26">
        <v>6.8403910000000003</v>
      </c>
      <c r="D115" s="26">
        <v>3.908795</v>
      </c>
      <c r="E115" s="26">
        <v>17.589576999999998</v>
      </c>
      <c r="F115" s="26">
        <v>4.885993</v>
      </c>
      <c r="G115" s="26">
        <v>3.908795</v>
      </c>
      <c r="H115" s="26">
        <v>13.355048999999999</v>
      </c>
      <c r="I115" s="26">
        <v>9.4462539999999997</v>
      </c>
      <c r="J115" s="26">
        <v>16.612378</v>
      </c>
      <c r="K115" s="26">
        <v>11.726383999999999</v>
      </c>
      <c r="L115" s="26">
        <v>47.882736000000001</v>
      </c>
      <c r="M115" s="26">
        <v>0.97719900000000004</v>
      </c>
      <c r="N115" s="26">
        <v>51.140065</v>
      </c>
    </row>
    <row r="116" spans="1:14" x14ac:dyDescent="0.2">
      <c r="A116" s="19" t="s">
        <v>808</v>
      </c>
      <c r="B116" s="20">
        <v>392</v>
      </c>
      <c r="C116" s="26">
        <v>4.0816330000000001</v>
      </c>
      <c r="D116" s="26">
        <v>2.2959179999999999</v>
      </c>
      <c r="E116" s="26">
        <v>11.989796</v>
      </c>
      <c r="F116" s="26">
        <v>2.040816</v>
      </c>
      <c r="G116" s="26">
        <v>2.040816</v>
      </c>
      <c r="H116" s="26">
        <v>14.795918</v>
      </c>
      <c r="I116" s="26">
        <v>6.6326530000000004</v>
      </c>
      <c r="J116" s="26">
        <v>14.285714</v>
      </c>
      <c r="K116" s="26">
        <v>9.9489800000000006</v>
      </c>
      <c r="L116" s="26">
        <v>52.040816</v>
      </c>
      <c r="M116" s="26">
        <v>1.785714</v>
      </c>
      <c r="N116" s="26">
        <v>46.173468999999997</v>
      </c>
    </row>
    <row r="117" spans="1:14" x14ac:dyDescent="0.2">
      <c r="A117" s="19" t="s">
        <v>809</v>
      </c>
      <c r="B117" s="20">
        <v>379</v>
      </c>
      <c r="C117" s="26">
        <v>2.9023750000000001</v>
      </c>
      <c r="D117" s="26">
        <v>0.79155699999999996</v>
      </c>
      <c r="E117" s="26">
        <v>8.1794200000000004</v>
      </c>
      <c r="F117" s="26">
        <v>1.8469660000000001</v>
      </c>
      <c r="G117" s="26">
        <v>3.9577840000000002</v>
      </c>
      <c r="H117" s="26">
        <v>13.192612</v>
      </c>
      <c r="I117" s="26">
        <v>5.2770450000000002</v>
      </c>
      <c r="J117" s="26">
        <v>12.92876</v>
      </c>
      <c r="K117" s="26">
        <v>10.290236999999999</v>
      </c>
      <c r="L117" s="26">
        <v>55.672823000000001</v>
      </c>
      <c r="M117" s="26">
        <v>4.4854880000000001</v>
      </c>
      <c r="N117" s="26">
        <v>39.841689000000002</v>
      </c>
    </row>
    <row r="118" spans="1:14" x14ac:dyDescent="0.2">
      <c r="A118" s="19" t="s">
        <v>810</v>
      </c>
      <c r="B118" s="20">
        <v>951</v>
      </c>
      <c r="C118" s="26">
        <v>1.6824399999999999</v>
      </c>
      <c r="D118" s="26">
        <v>0.42060999999999998</v>
      </c>
      <c r="E118" s="26">
        <v>4.1009460000000004</v>
      </c>
      <c r="F118" s="26">
        <v>0.84121999999999997</v>
      </c>
      <c r="G118" s="26">
        <v>3.0494219999999999</v>
      </c>
      <c r="H118" s="26">
        <v>9.5688750000000002</v>
      </c>
      <c r="I118" s="26">
        <v>3.7854890000000001</v>
      </c>
      <c r="J118" s="26">
        <v>7.0452159999999999</v>
      </c>
      <c r="K118" s="26">
        <v>5.2576239999999999</v>
      </c>
      <c r="L118" s="26">
        <v>70.872765999999999</v>
      </c>
      <c r="M118" s="26">
        <v>3.6803360000000001</v>
      </c>
      <c r="N118" s="26">
        <v>25.446898000000001</v>
      </c>
    </row>
    <row r="119" spans="1:14" x14ac:dyDescent="0.2">
      <c r="A119" s="19" t="s">
        <v>783</v>
      </c>
      <c r="B119" s="20">
        <v>69</v>
      </c>
      <c r="C119" s="26">
        <v>8.6956520000000008</v>
      </c>
      <c r="D119" s="26">
        <v>0</v>
      </c>
      <c r="E119" s="26">
        <v>4.3478260000000004</v>
      </c>
      <c r="F119" s="26">
        <v>0</v>
      </c>
      <c r="G119" s="26">
        <v>2.8985509999999999</v>
      </c>
      <c r="H119" s="26">
        <v>10.144928</v>
      </c>
      <c r="I119" s="26">
        <v>5.7971009999999996</v>
      </c>
      <c r="J119" s="26">
        <v>14.492754</v>
      </c>
      <c r="K119" s="26">
        <v>10.144928</v>
      </c>
      <c r="L119" s="26">
        <v>52.173912999999999</v>
      </c>
      <c r="M119" s="26">
        <v>5.7971009999999996</v>
      </c>
      <c r="N119" s="26">
        <v>42.028986000000003</v>
      </c>
    </row>
    <row r="120" spans="1:14" x14ac:dyDescent="0.2">
      <c r="A120" s="18" t="s">
        <v>143</v>
      </c>
      <c r="B120" s="18"/>
      <c r="C120" s="18"/>
      <c r="D120" s="18"/>
      <c r="E120" s="18"/>
      <c r="F120" s="18"/>
      <c r="G120" s="18"/>
      <c r="H120" s="18"/>
      <c r="I120" s="18"/>
      <c r="J120" s="18"/>
      <c r="K120" s="18"/>
      <c r="L120" s="18"/>
      <c r="M120" s="18"/>
      <c r="N120" s="18"/>
    </row>
    <row r="121" spans="1:14" x14ac:dyDescent="0.2">
      <c r="A121" s="21" t="s">
        <v>811</v>
      </c>
      <c r="B121" s="21"/>
      <c r="C121" s="21"/>
      <c r="D121" s="21"/>
      <c r="E121" s="21"/>
      <c r="F121" s="21"/>
      <c r="G121" s="21"/>
      <c r="H121" s="21"/>
      <c r="I121" s="21"/>
      <c r="J121" s="21"/>
      <c r="K121" s="21"/>
      <c r="L121" s="21"/>
      <c r="M121" s="21"/>
      <c r="N121" s="21"/>
    </row>
    <row r="122" spans="1:14" x14ac:dyDescent="0.2">
      <c r="A122" s="19" t="s">
        <v>812</v>
      </c>
      <c r="B122" s="20">
        <v>546</v>
      </c>
      <c r="C122" s="26">
        <v>4.945055</v>
      </c>
      <c r="D122" s="26">
        <v>4.2124540000000001</v>
      </c>
      <c r="E122" s="26">
        <v>15.018314999999999</v>
      </c>
      <c r="F122" s="26">
        <v>3.6630039999999999</v>
      </c>
      <c r="G122" s="26">
        <v>4.0293039999999998</v>
      </c>
      <c r="H122" s="26">
        <v>16.666667</v>
      </c>
      <c r="I122" s="26">
        <v>9.89011</v>
      </c>
      <c r="J122" s="26">
        <v>16.849817000000002</v>
      </c>
      <c r="K122" s="26">
        <v>12.820513</v>
      </c>
      <c r="L122" s="26">
        <v>46.153846000000001</v>
      </c>
      <c r="M122" s="26">
        <v>2.1978019999999998</v>
      </c>
      <c r="N122" s="26">
        <v>51.648352000000003</v>
      </c>
    </row>
    <row r="123" spans="1:14" x14ac:dyDescent="0.2">
      <c r="A123" s="19" t="s">
        <v>813</v>
      </c>
      <c r="B123" s="20">
        <v>531</v>
      </c>
      <c r="C123" s="26">
        <v>5.4613940000000003</v>
      </c>
      <c r="D123" s="26">
        <v>1.506591</v>
      </c>
      <c r="E123" s="26">
        <v>13.182674</v>
      </c>
      <c r="F123" s="26">
        <v>2.4482110000000001</v>
      </c>
      <c r="G123" s="26">
        <v>3.2015069999999999</v>
      </c>
      <c r="H123" s="26">
        <v>14.689266</v>
      </c>
      <c r="I123" s="26">
        <v>6.2146889999999999</v>
      </c>
      <c r="J123" s="26">
        <v>17.325800000000001</v>
      </c>
      <c r="K123" s="26">
        <v>9.2278719999999996</v>
      </c>
      <c r="L123" s="26">
        <v>49.905838000000003</v>
      </c>
      <c r="M123" s="26">
        <v>1.8832390000000001</v>
      </c>
      <c r="N123" s="26">
        <v>48.210923000000001</v>
      </c>
    </row>
    <row r="124" spans="1:14" x14ac:dyDescent="0.2">
      <c r="A124" s="19" t="s">
        <v>814</v>
      </c>
      <c r="B124" s="20">
        <v>205</v>
      </c>
      <c r="C124" s="26">
        <v>2.9268290000000001</v>
      </c>
      <c r="D124" s="26">
        <v>0.97560999999999998</v>
      </c>
      <c r="E124" s="26">
        <v>8.2926830000000002</v>
      </c>
      <c r="F124" s="26">
        <v>0.97560999999999998</v>
      </c>
      <c r="G124" s="26">
        <v>1.4634149999999999</v>
      </c>
      <c r="H124" s="26">
        <v>10.243902</v>
      </c>
      <c r="I124" s="26">
        <v>7.3170729999999997</v>
      </c>
      <c r="J124" s="26">
        <v>10.243902</v>
      </c>
      <c r="K124" s="26">
        <v>6.8292679999999999</v>
      </c>
      <c r="L124" s="26">
        <v>64.878049000000004</v>
      </c>
      <c r="M124" s="26">
        <v>1.95122</v>
      </c>
      <c r="N124" s="26">
        <v>33.170732000000001</v>
      </c>
    </row>
    <row r="125" spans="1:14" x14ac:dyDescent="0.2">
      <c r="A125" s="19" t="s">
        <v>815</v>
      </c>
      <c r="B125" s="20">
        <v>762</v>
      </c>
      <c r="C125" s="26">
        <v>1.1811020000000001</v>
      </c>
      <c r="D125" s="26">
        <v>0.39370100000000002</v>
      </c>
      <c r="E125" s="26">
        <v>2.6246719999999999</v>
      </c>
      <c r="F125" s="26">
        <v>1.3123359999999999</v>
      </c>
      <c r="G125" s="26">
        <v>2.755906</v>
      </c>
      <c r="H125" s="26">
        <v>8.0052489999999992</v>
      </c>
      <c r="I125" s="26">
        <v>2.8871389999999999</v>
      </c>
      <c r="J125" s="26">
        <v>4.4619419999999996</v>
      </c>
      <c r="K125" s="26">
        <v>4.5931759999999997</v>
      </c>
      <c r="L125" s="26">
        <v>74.409448999999995</v>
      </c>
      <c r="M125" s="26">
        <v>4.1994749999999996</v>
      </c>
      <c r="N125" s="26">
        <v>21.391076000000002</v>
      </c>
    </row>
    <row r="126" spans="1:14" x14ac:dyDescent="0.2">
      <c r="A126" s="19" t="s">
        <v>783</v>
      </c>
      <c r="B126" s="20">
        <v>144</v>
      </c>
      <c r="C126" s="26">
        <v>4.8611110000000002</v>
      </c>
      <c r="D126" s="26">
        <v>0</v>
      </c>
      <c r="E126" s="26">
        <v>3.4722219999999999</v>
      </c>
      <c r="F126" s="26">
        <v>0</v>
      </c>
      <c r="G126" s="26">
        <v>2.0833330000000001</v>
      </c>
      <c r="H126" s="26">
        <v>9.0277779999999996</v>
      </c>
      <c r="I126" s="26">
        <v>3.4722219999999999</v>
      </c>
      <c r="J126" s="26">
        <v>8.3333329999999997</v>
      </c>
      <c r="K126" s="26">
        <v>9.0277779999999996</v>
      </c>
      <c r="L126" s="26">
        <v>62.5</v>
      </c>
      <c r="M126" s="26">
        <v>6.9444439999999998</v>
      </c>
      <c r="N126" s="26">
        <v>30.555555999999999</v>
      </c>
    </row>
    <row r="127" spans="1:14" x14ac:dyDescent="0.2">
      <c r="A127" s="18" t="s">
        <v>143</v>
      </c>
      <c r="B127" s="18"/>
      <c r="C127" s="18"/>
      <c r="D127" s="18"/>
      <c r="E127" s="18"/>
      <c r="F127" s="18"/>
      <c r="G127" s="18"/>
      <c r="H127" s="18"/>
      <c r="I127" s="18"/>
      <c r="J127" s="18"/>
      <c r="K127" s="18"/>
      <c r="L127" s="18"/>
      <c r="M127" s="18"/>
      <c r="N127" s="18"/>
    </row>
    <row r="128" spans="1:14" x14ac:dyDescent="0.2">
      <c r="A128" s="21" t="s">
        <v>816</v>
      </c>
      <c r="B128" s="21"/>
      <c r="C128" s="21"/>
      <c r="D128" s="21"/>
      <c r="E128" s="21"/>
      <c r="F128" s="21"/>
      <c r="G128" s="21"/>
      <c r="H128" s="21"/>
      <c r="I128" s="21"/>
      <c r="J128" s="21"/>
      <c r="K128" s="21"/>
      <c r="L128" s="21"/>
      <c r="M128" s="21"/>
      <c r="N128" s="21"/>
    </row>
    <row r="129" spans="1:14" x14ac:dyDescent="0.2">
      <c r="A129" s="19" t="s">
        <v>812</v>
      </c>
      <c r="B129" s="20">
        <v>285</v>
      </c>
      <c r="C129" s="26">
        <v>6.6666670000000003</v>
      </c>
      <c r="D129" s="26">
        <v>3.1578949999999999</v>
      </c>
      <c r="E129" s="26">
        <v>17.192982000000001</v>
      </c>
      <c r="F129" s="26">
        <v>4.2105259999999998</v>
      </c>
      <c r="G129" s="26">
        <v>4.5614039999999996</v>
      </c>
      <c r="H129" s="26">
        <v>16.491228</v>
      </c>
      <c r="I129" s="26">
        <v>9.1228069999999999</v>
      </c>
      <c r="J129" s="26">
        <v>20</v>
      </c>
      <c r="K129" s="26">
        <v>9.8245609999999992</v>
      </c>
      <c r="L129" s="26">
        <v>47.719298000000002</v>
      </c>
      <c r="M129" s="26">
        <v>0.70175399999999999</v>
      </c>
      <c r="N129" s="26">
        <v>51.578946999999999</v>
      </c>
    </row>
    <row r="130" spans="1:14" x14ac:dyDescent="0.2">
      <c r="A130" s="19" t="s">
        <v>813</v>
      </c>
      <c r="B130" s="20">
        <v>217</v>
      </c>
      <c r="C130" s="26">
        <v>5.529954</v>
      </c>
      <c r="D130" s="26">
        <v>3.225806</v>
      </c>
      <c r="E130" s="26">
        <v>12.903226</v>
      </c>
      <c r="F130" s="26">
        <v>2.764977</v>
      </c>
      <c r="G130" s="26">
        <v>3.225806</v>
      </c>
      <c r="H130" s="26">
        <v>15.207373</v>
      </c>
      <c r="I130" s="26">
        <v>6.451613</v>
      </c>
      <c r="J130" s="26">
        <v>11.981567</v>
      </c>
      <c r="K130" s="26">
        <v>9.6774190000000004</v>
      </c>
      <c r="L130" s="26">
        <v>51.612903000000003</v>
      </c>
      <c r="M130" s="26">
        <v>1.843318</v>
      </c>
      <c r="N130" s="26">
        <v>46.543779000000001</v>
      </c>
    </row>
    <row r="131" spans="1:14" x14ac:dyDescent="0.2">
      <c r="A131" s="19" t="s">
        <v>814</v>
      </c>
      <c r="B131" s="20">
        <v>142</v>
      </c>
      <c r="C131" s="26">
        <v>3.5211269999999999</v>
      </c>
      <c r="D131" s="26">
        <v>3.5211269999999999</v>
      </c>
      <c r="E131" s="26">
        <v>14.084507</v>
      </c>
      <c r="F131" s="26">
        <v>1.4084509999999999</v>
      </c>
      <c r="G131" s="26">
        <v>4.9295770000000001</v>
      </c>
      <c r="H131" s="26">
        <v>15.492958</v>
      </c>
      <c r="I131" s="26">
        <v>5.6338030000000003</v>
      </c>
      <c r="J131" s="26">
        <v>15.492958</v>
      </c>
      <c r="K131" s="26">
        <v>10.56338</v>
      </c>
      <c r="L131" s="26">
        <v>50</v>
      </c>
      <c r="M131" s="26">
        <v>2.8169010000000001</v>
      </c>
      <c r="N131" s="26">
        <v>47.183098999999999</v>
      </c>
    </row>
    <row r="132" spans="1:14" x14ac:dyDescent="0.2">
      <c r="A132" s="19" t="s">
        <v>815</v>
      </c>
      <c r="B132" s="20">
        <v>1184</v>
      </c>
      <c r="C132" s="26">
        <v>2.6182430000000001</v>
      </c>
      <c r="D132" s="26">
        <v>1.1824319999999999</v>
      </c>
      <c r="E132" s="26">
        <v>5.489865</v>
      </c>
      <c r="F132" s="26">
        <v>1.8581080000000001</v>
      </c>
      <c r="G132" s="26">
        <v>2.6182430000000001</v>
      </c>
      <c r="H132" s="26">
        <v>9.7972970000000004</v>
      </c>
      <c r="I132" s="26">
        <v>5.489865</v>
      </c>
      <c r="J132" s="26">
        <v>9.1216220000000003</v>
      </c>
      <c r="K132" s="26">
        <v>7.010135</v>
      </c>
      <c r="L132" s="26">
        <v>65.540541000000005</v>
      </c>
      <c r="M132" s="26">
        <v>3.5472969999999999</v>
      </c>
      <c r="N132" s="26">
        <v>30.912161999999999</v>
      </c>
    </row>
    <row r="133" spans="1:14" x14ac:dyDescent="0.2">
      <c r="A133" s="19" t="s">
        <v>783</v>
      </c>
      <c r="B133" s="20">
        <v>360</v>
      </c>
      <c r="C133" s="26">
        <v>3.0555560000000002</v>
      </c>
      <c r="D133" s="26">
        <v>0.27777800000000002</v>
      </c>
      <c r="E133" s="26">
        <v>8.8888890000000007</v>
      </c>
      <c r="F133" s="26">
        <v>0.83333299999999999</v>
      </c>
      <c r="G133" s="26">
        <v>2.2222219999999999</v>
      </c>
      <c r="H133" s="26">
        <v>12.777778</v>
      </c>
      <c r="I133" s="26">
        <v>4.4444439999999998</v>
      </c>
      <c r="J133" s="26">
        <v>10.555555999999999</v>
      </c>
      <c r="K133" s="26">
        <v>9.4444440000000007</v>
      </c>
      <c r="L133" s="26">
        <v>58.888888999999999</v>
      </c>
      <c r="M133" s="26">
        <v>4.4444439999999998</v>
      </c>
      <c r="N133" s="26">
        <v>36.666666999999997</v>
      </c>
    </row>
    <row r="134" spans="1:14" x14ac:dyDescent="0.2">
      <c r="A134" s="18" t="s">
        <v>143</v>
      </c>
      <c r="B134" s="18"/>
      <c r="C134" s="18"/>
      <c r="D134" s="18"/>
      <c r="E134" s="18"/>
      <c r="F134" s="18"/>
      <c r="G134" s="18"/>
      <c r="H134" s="18"/>
      <c r="I134" s="18"/>
      <c r="J134" s="18"/>
      <c r="K134" s="18"/>
      <c r="L134" s="18"/>
      <c r="M134" s="18"/>
      <c r="N134" s="18"/>
    </row>
    <row r="135" spans="1:14" x14ac:dyDescent="0.2">
      <c r="A135" s="21" t="s">
        <v>817</v>
      </c>
      <c r="B135" s="21"/>
      <c r="C135" s="21"/>
      <c r="D135" s="21"/>
      <c r="E135" s="21"/>
      <c r="F135" s="21"/>
      <c r="G135" s="21"/>
      <c r="H135" s="21"/>
      <c r="I135" s="21"/>
      <c r="J135" s="21"/>
      <c r="K135" s="21"/>
      <c r="L135" s="21"/>
      <c r="M135" s="21"/>
      <c r="N135" s="21"/>
    </row>
    <row r="136" spans="1:14" x14ac:dyDescent="0.2">
      <c r="A136" s="19" t="s">
        <v>812</v>
      </c>
      <c r="B136" s="20">
        <v>330</v>
      </c>
      <c r="C136" s="26">
        <v>6.0606059999999999</v>
      </c>
      <c r="D136" s="26">
        <v>3.030303</v>
      </c>
      <c r="E136" s="26">
        <v>15.151515</v>
      </c>
      <c r="F136" s="26">
        <v>3.9393940000000001</v>
      </c>
      <c r="G136" s="26">
        <v>3.030303</v>
      </c>
      <c r="H136" s="26">
        <v>18.181818</v>
      </c>
      <c r="I136" s="26">
        <v>9.0909089999999999</v>
      </c>
      <c r="J136" s="26">
        <v>17.878788</v>
      </c>
      <c r="K136" s="26">
        <v>7.8787880000000001</v>
      </c>
      <c r="L136" s="26">
        <v>47.575758</v>
      </c>
      <c r="M136" s="26">
        <v>1.818182</v>
      </c>
      <c r="N136" s="26">
        <v>50.606060999999997</v>
      </c>
    </row>
    <row r="137" spans="1:14" x14ac:dyDescent="0.2">
      <c r="A137" s="19" t="s">
        <v>813</v>
      </c>
      <c r="B137" s="20">
        <v>326</v>
      </c>
      <c r="C137" s="26">
        <v>6.4417179999999998</v>
      </c>
      <c r="D137" s="26">
        <v>3.067485</v>
      </c>
      <c r="E137" s="26">
        <v>13.190184</v>
      </c>
      <c r="F137" s="26">
        <v>3.067485</v>
      </c>
      <c r="G137" s="26">
        <v>2.7607360000000001</v>
      </c>
      <c r="H137" s="26">
        <v>15.644171999999999</v>
      </c>
      <c r="I137" s="26">
        <v>7.6687120000000002</v>
      </c>
      <c r="J137" s="26">
        <v>18.09816</v>
      </c>
      <c r="K137" s="26">
        <v>11.349693</v>
      </c>
      <c r="L137" s="26">
        <v>50.306747999999999</v>
      </c>
      <c r="M137" s="26">
        <v>1.5337419999999999</v>
      </c>
      <c r="N137" s="26">
        <v>48.159509</v>
      </c>
    </row>
    <row r="138" spans="1:14" x14ac:dyDescent="0.2">
      <c r="A138" s="19" t="s">
        <v>814</v>
      </c>
      <c r="B138" s="20">
        <v>133</v>
      </c>
      <c r="C138" s="26">
        <v>2.2556389999999999</v>
      </c>
      <c r="D138" s="26">
        <v>3.0075189999999998</v>
      </c>
      <c r="E138" s="26">
        <v>13.533835</v>
      </c>
      <c r="F138" s="26">
        <v>3.0075189999999998</v>
      </c>
      <c r="G138" s="26">
        <v>4.5112779999999999</v>
      </c>
      <c r="H138" s="26">
        <v>16.541353000000001</v>
      </c>
      <c r="I138" s="26">
        <v>2.2556389999999999</v>
      </c>
      <c r="J138" s="26">
        <v>13.533835</v>
      </c>
      <c r="K138" s="26">
        <v>9.0225559999999998</v>
      </c>
      <c r="L138" s="26">
        <v>54.887217999999997</v>
      </c>
      <c r="M138" s="26">
        <v>0.75187999999999999</v>
      </c>
      <c r="N138" s="26">
        <v>44.360902000000003</v>
      </c>
    </row>
    <row r="139" spans="1:14" x14ac:dyDescent="0.2">
      <c r="A139" s="19" t="s">
        <v>815</v>
      </c>
      <c r="B139" s="20">
        <v>1070</v>
      </c>
      <c r="C139" s="26">
        <v>2.336449</v>
      </c>
      <c r="D139" s="26">
        <v>1.0280370000000001</v>
      </c>
      <c r="E139" s="26">
        <v>5.5140190000000002</v>
      </c>
      <c r="F139" s="26">
        <v>1.4953270000000001</v>
      </c>
      <c r="G139" s="26">
        <v>2.8971960000000001</v>
      </c>
      <c r="H139" s="26">
        <v>8.8785050000000005</v>
      </c>
      <c r="I139" s="26">
        <v>5.5140190000000002</v>
      </c>
      <c r="J139" s="26">
        <v>7.9439250000000001</v>
      </c>
      <c r="K139" s="26">
        <v>6.7289719999999997</v>
      </c>
      <c r="L139" s="26">
        <v>66.822429999999997</v>
      </c>
      <c r="M139" s="26">
        <v>3.8317760000000001</v>
      </c>
      <c r="N139" s="26">
        <v>29.345794000000001</v>
      </c>
    </row>
    <row r="140" spans="1:14" x14ac:dyDescent="0.2">
      <c r="A140" s="19" t="s">
        <v>783</v>
      </c>
      <c r="B140" s="20">
        <v>329</v>
      </c>
      <c r="C140" s="26">
        <v>2.7355619999999998</v>
      </c>
      <c r="D140" s="26">
        <v>0.30395100000000003</v>
      </c>
      <c r="E140" s="26">
        <v>7.2948329999999997</v>
      </c>
      <c r="F140" s="26">
        <v>0.60790299999999997</v>
      </c>
      <c r="G140" s="26">
        <v>3.039514</v>
      </c>
      <c r="H140" s="26">
        <v>10.942249</v>
      </c>
      <c r="I140" s="26">
        <v>3.6474160000000002</v>
      </c>
      <c r="J140" s="26">
        <v>9.1185410000000005</v>
      </c>
      <c r="K140" s="26">
        <v>10.334346999999999</v>
      </c>
      <c r="L140" s="26">
        <v>60.182371000000003</v>
      </c>
      <c r="M140" s="26">
        <v>4.5592709999999999</v>
      </c>
      <c r="N140" s="26">
        <v>35.258358999999999</v>
      </c>
    </row>
    <row r="141" spans="1:14" x14ac:dyDescent="0.2">
      <c r="A141" s="18" t="s">
        <v>143</v>
      </c>
      <c r="B141" s="18"/>
      <c r="C141" s="18"/>
      <c r="D141" s="18"/>
      <c r="E141" s="18"/>
      <c r="F141" s="18"/>
      <c r="G141" s="18"/>
      <c r="H141" s="18"/>
      <c r="I141" s="18"/>
      <c r="J141" s="18"/>
      <c r="K141" s="18"/>
      <c r="L141" s="18"/>
      <c r="M141" s="18"/>
      <c r="N141" s="18"/>
    </row>
    <row r="142" spans="1:14" x14ac:dyDescent="0.2">
      <c r="A142" s="21" t="s">
        <v>818</v>
      </c>
      <c r="B142" s="21"/>
      <c r="C142" s="21"/>
      <c r="D142" s="21"/>
      <c r="E142" s="21"/>
      <c r="F142" s="21"/>
      <c r="G142" s="21"/>
      <c r="H142" s="21"/>
      <c r="I142" s="21"/>
      <c r="J142" s="21"/>
      <c r="K142" s="21"/>
      <c r="L142" s="21"/>
      <c r="M142" s="21"/>
      <c r="N142" s="21"/>
    </row>
    <row r="143" spans="1:14" x14ac:dyDescent="0.2">
      <c r="A143" s="19" t="s">
        <v>812</v>
      </c>
      <c r="B143" s="20">
        <v>39</v>
      </c>
      <c r="C143" s="26">
        <v>2.5641029999999998</v>
      </c>
      <c r="D143" s="26">
        <v>0</v>
      </c>
      <c r="E143" s="26">
        <v>20.512820999999999</v>
      </c>
      <c r="F143" s="26">
        <v>2.5641029999999998</v>
      </c>
      <c r="G143" s="26">
        <v>7.6923079999999997</v>
      </c>
      <c r="H143" s="26">
        <v>23.076923000000001</v>
      </c>
      <c r="I143" s="26">
        <v>7.6923079999999997</v>
      </c>
      <c r="J143" s="26">
        <v>23.076923000000001</v>
      </c>
      <c r="K143" s="26">
        <v>7.6923079999999997</v>
      </c>
      <c r="L143" s="26">
        <v>41.025641</v>
      </c>
      <c r="M143" s="26">
        <v>0</v>
      </c>
      <c r="N143" s="26">
        <v>58.974359</v>
      </c>
    </row>
    <row r="144" spans="1:14" x14ac:dyDescent="0.2">
      <c r="A144" s="19" t="s">
        <v>813</v>
      </c>
      <c r="B144" s="20">
        <v>75</v>
      </c>
      <c r="C144" s="26">
        <v>8</v>
      </c>
      <c r="D144" s="26">
        <v>6.6666670000000003</v>
      </c>
      <c r="E144" s="26">
        <v>10.666667</v>
      </c>
      <c r="F144" s="26">
        <v>1.3333330000000001</v>
      </c>
      <c r="G144" s="26">
        <v>2.6666669999999999</v>
      </c>
      <c r="H144" s="26">
        <v>26.666667</v>
      </c>
      <c r="I144" s="26">
        <v>13.333333</v>
      </c>
      <c r="J144" s="26">
        <v>20</v>
      </c>
      <c r="K144" s="26">
        <v>6.6666670000000003</v>
      </c>
      <c r="L144" s="26">
        <v>44</v>
      </c>
      <c r="M144" s="26">
        <v>0</v>
      </c>
      <c r="N144" s="26">
        <v>56</v>
      </c>
    </row>
    <row r="145" spans="1:14" x14ac:dyDescent="0.2">
      <c r="A145" s="19" t="s">
        <v>814</v>
      </c>
      <c r="B145" s="20">
        <v>117</v>
      </c>
      <c r="C145" s="26">
        <v>5.9829059999999998</v>
      </c>
      <c r="D145" s="26">
        <v>4.273504</v>
      </c>
      <c r="E145" s="26">
        <v>18.803419000000002</v>
      </c>
      <c r="F145" s="26">
        <v>4.273504</v>
      </c>
      <c r="G145" s="26">
        <v>2.5641029999999998</v>
      </c>
      <c r="H145" s="26">
        <v>11.111110999999999</v>
      </c>
      <c r="I145" s="26">
        <v>5.9829059999999998</v>
      </c>
      <c r="J145" s="26">
        <v>13.675214</v>
      </c>
      <c r="K145" s="26">
        <v>12.820513</v>
      </c>
      <c r="L145" s="26">
        <v>44.444443999999997</v>
      </c>
      <c r="M145" s="26">
        <v>3.418803</v>
      </c>
      <c r="N145" s="26">
        <v>52.136752000000001</v>
      </c>
    </row>
    <row r="146" spans="1:14" x14ac:dyDescent="0.2">
      <c r="A146" s="19" t="s">
        <v>815</v>
      </c>
      <c r="B146" s="20">
        <v>1288</v>
      </c>
      <c r="C146" s="26">
        <v>3.2608700000000002</v>
      </c>
      <c r="D146" s="26">
        <v>1.319876</v>
      </c>
      <c r="E146" s="26">
        <v>7.841615</v>
      </c>
      <c r="F146" s="26">
        <v>2.2515529999999999</v>
      </c>
      <c r="G146" s="26">
        <v>2.7950309999999998</v>
      </c>
      <c r="H146" s="26">
        <v>10.015528</v>
      </c>
      <c r="I146" s="26">
        <v>5.7453419999999999</v>
      </c>
      <c r="J146" s="26">
        <v>10.481366</v>
      </c>
      <c r="K146" s="26">
        <v>8.1521740000000005</v>
      </c>
      <c r="L146" s="26">
        <v>63.276398</v>
      </c>
      <c r="M146" s="26">
        <v>2.872671</v>
      </c>
      <c r="N146" s="26">
        <v>33.850932</v>
      </c>
    </row>
    <row r="147" spans="1:14" x14ac:dyDescent="0.2">
      <c r="A147" s="19" t="s">
        <v>783</v>
      </c>
      <c r="B147" s="20">
        <v>669</v>
      </c>
      <c r="C147" s="26">
        <v>3.2884899999999999</v>
      </c>
      <c r="D147" s="26">
        <v>1.345291</v>
      </c>
      <c r="E147" s="26">
        <v>8.2212259999999997</v>
      </c>
      <c r="F147" s="26">
        <v>1.345291</v>
      </c>
      <c r="G147" s="26">
        <v>3.2884899999999999</v>
      </c>
      <c r="H147" s="26">
        <v>13.901344999999999</v>
      </c>
      <c r="I147" s="26">
        <v>5.2316890000000003</v>
      </c>
      <c r="J147" s="26">
        <v>11.360239</v>
      </c>
      <c r="K147" s="26">
        <v>7.9222720000000004</v>
      </c>
      <c r="L147" s="26">
        <v>58.445441000000002</v>
      </c>
      <c r="M147" s="26">
        <v>4.0358739999999997</v>
      </c>
      <c r="N147" s="26">
        <v>37.518684999999998</v>
      </c>
    </row>
    <row r="148" spans="1:14" x14ac:dyDescent="0.2">
      <c r="A148" s="18" t="s">
        <v>819</v>
      </c>
      <c r="B148" s="18"/>
      <c r="C148" s="18"/>
      <c r="D148" s="18"/>
      <c r="E148" s="18"/>
      <c r="F148" s="18"/>
      <c r="G148" s="18"/>
      <c r="H148" s="18"/>
      <c r="I148" s="18"/>
      <c r="J148" s="18"/>
      <c r="K148" s="18"/>
      <c r="L148" s="18"/>
      <c r="M148" s="18"/>
      <c r="N148" s="18"/>
    </row>
    <row r="149" spans="1:14" x14ac:dyDescent="0.2">
      <c r="A149" s="19" t="s">
        <v>820</v>
      </c>
      <c r="B149" s="20">
        <v>541</v>
      </c>
      <c r="C149" s="26">
        <v>5.1756010000000003</v>
      </c>
      <c r="D149" s="26">
        <v>2.5878000000000001</v>
      </c>
      <c r="E149" s="26">
        <v>10.90573</v>
      </c>
      <c r="F149" s="26">
        <v>3.327172</v>
      </c>
      <c r="G149" s="26">
        <v>2.2181150000000001</v>
      </c>
      <c r="H149" s="26">
        <v>12.569316000000001</v>
      </c>
      <c r="I149" s="26">
        <v>9.7966730000000002</v>
      </c>
      <c r="J149" s="26">
        <v>14.972274000000001</v>
      </c>
      <c r="K149" s="26">
        <v>8.872458</v>
      </c>
      <c r="L149" s="26">
        <v>52.865065000000001</v>
      </c>
      <c r="M149" s="26">
        <v>3.1423290000000001</v>
      </c>
      <c r="N149" s="26">
        <v>43.992606000000002</v>
      </c>
    </row>
    <row r="150" spans="1:14" x14ac:dyDescent="0.2">
      <c r="A150" s="19" t="s">
        <v>821</v>
      </c>
      <c r="B150" s="20">
        <v>877</v>
      </c>
      <c r="C150" s="26">
        <v>3.1927020000000002</v>
      </c>
      <c r="D150" s="26">
        <v>1.482326</v>
      </c>
      <c r="E150" s="26">
        <v>7.6396810000000004</v>
      </c>
      <c r="F150" s="26">
        <v>1.7103759999999999</v>
      </c>
      <c r="G150" s="26">
        <v>2.6225770000000002</v>
      </c>
      <c r="H150" s="26">
        <v>12.884835000000001</v>
      </c>
      <c r="I150" s="26">
        <v>4.7890540000000001</v>
      </c>
      <c r="J150" s="26">
        <v>11.174458</v>
      </c>
      <c r="K150" s="26">
        <v>8.8939570000000003</v>
      </c>
      <c r="L150" s="26">
        <v>60.889395999999998</v>
      </c>
      <c r="M150" s="26">
        <v>3.1927020000000002</v>
      </c>
      <c r="N150" s="26">
        <v>35.917901999999998</v>
      </c>
    </row>
    <row r="151" spans="1:14" x14ac:dyDescent="0.2">
      <c r="A151" s="19" t="s">
        <v>822</v>
      </c>
      <c r="B151" s="20">
        <v>543</v>
      </c>
      <c r="C151" s="26">
        <v>2.5782690000000001</v>
      </c>
      <c r="D151" s="26">
        <v>1.1049720000000001</v>
      </c>
      <c r="E151" s="26">
        <v>8.8397790000000001</v>
      </c>
      <c r="F151" s="26">
        <v>1.4732970000000001</v>
      </c>
      <c r="G151" s="26">
        <v>3.3149169999999999</v>
      </c>
      <c r="H151" s="26">
        <v>11.049723999999999</v>
      </c>
      <c r="I151" s="26">
        <v>4.4198899999999997</v>
      </c>
      <c r="J151" s="26">
        <v>9.9447510000000001</v>
      </c>
      <c r="K151" s="26">
        <v>6.6298339999999998</v>
      </c>
      <c r="L151" s="26">
        <v>64.088397999999998</v>
      </c>
      <c r="M151" s="26">
        <v>2.394107</v>
      </c>
      <c r="N151" s="26">
        <v>33.517494999999997</v>
      </c>
    </row>
    <row r="152" spans="1:14" x14ac:dyDescent="0.2">
      <c r="A152" s="19" t="s">
        <v>823</v>
      </c>
      <c r="B152" s="20">
        <v>227</v>
      </c>
      <c r="C152" s="26">
        <v>3.5242290000000001</v>
      </c>
      <c r="D152" s="26">
        <v>1.3215859999999999</v>
      </c>
      <c r="E152" s="26">
        <v>8.8105729999999998</v>
      </c>
      <c r="F152" s="26">
        <v>1.7621150000000001</v>
      </c>
      <c r="G152" s="26">
        <v>5.7268720000000002</v>
      </c>
      <c r="H152" s="26">
        <v>10.132159</v>
      </c>
      <c r="I152" s="26">
        <v>4.4052860000000003</v>
      </c>
      <c r="J152" s="26">
        <v>7.9295150000000003</v>
      </c>
      <c r="K152" s="26">
        <v>8.370044</v>
      </c>
      <c r="L152" s="26">
        <v>61.23348</v>
      </c>
      <c r="M152" s="26">
        <v>4.4052860000000003</v>
      </c>
      <c r="N152" s="26">
        <v>34.361232999999999</v>
      </c>
    </row>
    <row r="153" spans="1:14" x14ac:dyDescent="0.2">
      <c r="A153" s="18" t="s">
        <v>824</v>
      </c>
      <c r="B153" s="18"/>
      <c r="C153" s="18"/>
      <c r="D153" s="18"/>
      <c r="E153" s="18"/>
      <c r="F153" s="18"/>
      <c r="G153" s="18"/>
      <c r="H153" s="18"/>
      <c r="I153" s="18"/>
      <c r="J153" s="18"/>
      <c r="K153" s="18"/>
      <c r="L153" s="18"/>
      <c r="M153" s="18"/>
      <c r="N153" s="18"/>
    </row>
    <row r="154" spans="1:14" x14ac:dyDescent="0.2">
      <c r="A154" s="19" t="s">
        <v>825</v>
      </c>
      <c r="B154" s="20">
        <v>294</v>
      </c>
      <c r="C154" s="26">
        <v>2.040816</v>
      </c>
      <c r="D154" s="26">
        <v>1.360544</v>
      </c>
      <c r="E154" s="26">
        <v>9.5238099999999992</v>
      </c>
      <c r="F154" s="26">
        <v>2.721088</v>
      </c>
      <c r="G154" s="26">
        <v>3.4013610000000001</v>
      </c>
      <c r="H154" s="26">
        <v>14.965985999999999</v>
      </c>
      <c r="I154" s="26">
        <v>4.4217690000000003</v>
      </c>
      <c r="J154" s="26">
        <v>10.544218000000001</v>
      </c>
      <c r="K154" s="26">
        <v>6.802721</v>
      </c>
      <c r="L154" s="26">
        <v>59.523809999999997</v>
      </c>
      <c r="M154" s="26">
        <v>3.7414969999999999</v>
      </c>
      <c r="N154" s="26">
        <v>36.734693999999998</v>
      </c>
    </row>
    <row r="155" spans="1:14" x14ac:dyDescent="0.2">
      <c r="A155" s="19" t="s">
        <v>826</v>
      </c>
      <c r="B155" s="20">
        <v>664</v>
      </c>
      <c r="C155" s="26">
        <v>4.6686750000000004</v>
      </c>
      <c r="D155" s="26">
        <v>2.7108430000000001</v>
      </c>
      <c r="E155" s="26">
        <v>9.7891569999999994</v>
      </c>
      <c r="F155" s="26">
        <v>2.259036</v>
      </c>
      <c r="G155" s="26">
        <v>3.0120480000000001</v>
      </c>
      <c r="H155" s="26">
        <v>12.048192999999999</v>
      </c>
      <c r="I155" s="26">
        <v>7.379518</v>
      </c>
      <c r="J155" s="26">
        <v>15.210843000000001</v>
      </c>
      <c r="K155" s="26">
        <v>9.0361449999999994</v>
      </c>
      <c r="L155" s="26">
        <v>56.325301000000003</v>
      </c>
      <c r="M155" s="26">
        <v>3.313253</v>
      </c>
      <c r="N155" s="26">
        <v>40.361446000000001</v>
      </c>
    </row>
    <row r="156" spans="1:14" x14ac:dyDescent="0.2">
      <c r="A156" s="19" t="s">
        <v>827</v>
      </c>
      <c r="B156" s="20">
        <v>421</v>
      </c>
      <c r="C156" s="26">
        <v>4.988124</v>
      </c>
      <c r="D156" s="26">
        <v>1.187648</v>
      </c>
      <c r="E156" s="26">
        <v>7.1258910000000002</v>
      </c>
      <c r="F156" s="26">
        <v>1.4251780000000001</v>
      </c>
      <c r="G156" s="26">
        <v>4.2755340000000004</v>
      </c>
      <c r="H156" s="26">
        <v>12.826603</v>
      </c>
      <c r="I156" s="26">
        <v>4.0380050000000001</v>
      </c>
      <c r="J156" s="26">
        <v>10.213777</v>
      </c>
      <c r="K156" s="26">
        <v>9.7387169999999994</v>
      </c>
      <c r="L156" s="26">
        <v>61.757719999999999</v>
      </c>
      <c r="M156" s="26">
        <v>2.1377670000000002</v>
      </c>
      <c r="N156" s="26">
        <v>36.104512999999997</v>
      </c>
    </row>
    <row r="157" spans="1:14" x14ac:dyDescent="0.2">
      <c r="A157" s="19" t="s">
        <v>828</v>
      </c>
      <c r="B157" s="20">
        <v>358</v>
      </c>
      <c r="C157" s="26">
        <v>1.9553069999999999</v>
      </c>
      <c r="D157" s="26">
        <v>1.117318</v>
      </c>
      <c r="E157" s="26">
        <v>9.7765360000000001</v>
      </c>
      <c r="F157" s="26">
        <v>1.9553069999999999</v>
      </c>
      <c r="G157" s="26">
        <v>1.9553069999999999</v>
      </c>
      <c r="H157" s="26">
        <v>10.614525</v>
      </c>
      <c r="I157" s="26">
        <v>7.5418989999999999</v>
      </c>
      <c r="J157" s="26">
        <v>10.055866</v>
      </c>
      <c r="K157" s="26">
        <v>6.9832400000000003</v>
      </c>
      <c r="L157" s="26">
        <v>63.128492000000001</v>
      </c>
      <c r="M157" s="26">
        <v>2.2346370000000002</v>
      </c>
      <c r="N157" s="26">
        <v>34.636871999999997</v>
      </c>
    </row>
    <row r="158" spans="1:14" x14ac:dyDescent="0.2">
      <c r="A158" s="19" t="s">
        <v>829</v>
      </c>
      <c r="B158" s="20">
        <v>217</v>
      </c>
      <c r="C158" s="26">
        <v>3.686636</v>
      </c>
      <c r="D158" s="26">
        <v>0.92165900000000001</v>
      </c>
      <c r="E158" s="26">
        <v>7.373272</v>
      </c>
      <c r="F158" s="26">
        <v>1.843318</v>
      </c>
      <c r="G158" s="26">
        <v>2.764977</v>
      </c>
      <c r="H158" s="26">
        <v>11.981567</v>
      </c>
      <c r="I158" s="26">
        <v>6.451613</v>
      </c>
      <c r="J158" s="26">
        <v>11.059908</v>
      </c>
      <c r="K158" s="26">
        <v>7.373272</v>
      </c>
      <c r="L158" s="26">
        <v>59.907834000000001</v>
      </c>
      <c r="M158" s="26">
        <v>1.843318</v>
      </c>
      <c r="N158" s="26">
        <v>38.248848000000002</v>
      </c>
    </row>
    <row r="159" spans="1:14" x14ac:dyDescent="0.2">
      <c r="A159" s="22" t="s">
        <v>830</v>
      </c>
      <c r="B159" s="23">
        <v>234</v>
      </c>
      <c r="C159" s="27">
        <v>2.136752</v>
      </c>
      <c r="D159" s="27">
        <v>1.2820510000000001</v>
      </c>
      <c r="E159" s="27">
        <v>8.5470089999999992</v>
      </c>
      <c r="F159" s="27">
        <v>2.136752</v>
      </c>
      <c r="G159" s="27">
        <v>2.136752</v>
      </c>
      <c r="H159" s="27">
        <v>9.4017090000000003</v>
      </c>
      <c r="I159" s="27">
        <v>3.8461539999999999</v>
      </c>
      <c r="J159" s="27">
        <v>6.8376070000000002</v>
      </c>
      <c r="K159" s="27">
        <v>8.1196579999999994</v>
      </c>
      <c r="L159" s="27">
        <v>60.683760999999997</v>
      </c>
      <c r="M159" s="27">
        <v>5.9829059999999998</v>
      </c>
      <c r="N159" s="27">
        <v>33.333333000000003</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29FBC1-40B6-466F-823F-A74BD959C655}">
  <dimension ref="A1:I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HYPERLINK("#'目次'!B28","[22]")</f>
        <v>[22]</v>
      </c>
      <c r="B2" s="24" t="s">
        <v>352</v>
      </c>
    </row>
    <row r="3" spans="1:9" x14ac:dyDescent="0.2">
      <c r="A3" s="9" t="s">
        <v>126</v>
      </c>
      <c r="B3" s="12" t="s">
        <v>191</v>
      </c>
    </row>
    <row r="4" spans="1:9" x14ac:dyDescent="0.2">
      <c r="A4" s="9" t="s">
        <v>126</v>
      </c>
      <c r="B4" s="12" t="s">
        <v>128</v>
      </c>
    </row>
    <row r="5" spans="1:9" x14ac:dyDescent="0.2">
      <c r="A5" s="9" t="s">
        <v>126</v>
      </c>
      <c r="B5" s="12" t="s">
        <v>192</v>
      </c>
    </row>
    <row r="6" spans="1:9" s="15" customFormat="1" ht="87.5" x14ac:dyDescent="0.2">
      <c r="A6" s="13" t="s">
        <v>126</v>
      </c>
      <c r="B6" s="14" t="s">
        <v>752</v>
      </c>
      <c r="C6" s="14" t="s">
        <v>193</v>
      </c>
      <c r="D6" s="14" t="s">
        <v>194</v>
      </c>
      <c r="E6" s="14" t="s">
        <v>195</v>
      </c>
      <c r="F6" s="14" t="s">
        <v>196</v>
      </c>
      <c r="G6" s="14" t="s">
        <v>783</v>
      </c>
      <c r="H6" s="14" t="s">
        <v>962</v>
      </c>
      <c r="I6" s="14" t="s">
        <v>963</v>
      </c>
    </row>
    <row r="7" spans="1:9" x14ac:dyDescent="0.2">
      <c r="A7" s="16" t="s">
        <v>756</v>
      </c>
      <c r="B7" s="17">
        <v>2188</v>
      </c>
      <c r="C7" s="25">
        <v>35.877513999999998</v>
      </c>
      <c r="D7" s="25">
        <v>6.8555760000000001</v>
      </c>
      <c r="E7" s="25">
        <v>5.9414990000000003</v>
      </c>
      <c r="F7" s="25">
        <v>46.892139</v>
      </c>
      <c r="G7" s="25">
        <v>4.4332719999999997</v>
      </c>
      <c r="H7" s="25">
        <v>42.733089999999997</v>
      </c>
      <c r="I7" s="25">
        <v>52.833638000000001</v>
      </c>
    </row>
    <row r="8" spans="1:9" x14ac:dyDescent="0.2">
      <c r="A8" s="18" t="s">
        <v>757</v>
      </c>
      <c r="B8" s="18"/>
      <c r="C8" s="18"/>
      <c r="D8" s="18"/>
      <c r="E8" s="18"/>
      <c r="F8" s="18"/>
      <c r="G8" s="18"/>
      <c r="H8" s="18"/>
      <c r="I8" s="18"/>
    </row>
    <row r="9" spans="1:9" x14ac:dyDescent="0.2">
      <c r="A9" s="19" t="s">
        <v>758</v>
      </c>
      <c r="B9" s="20">
        <v>1092</v>
      </c>
      <c r="C9" s="26">
        <v>41.208790999999998</v>
      </c>
      <c r="D9" s="26">
        <v>7.7838830000000003</v>
      </c>
      <c r="E9" s="26">
        <v>7.0512819999999996</v>
      </c>
      <c r="F9" s="26">
        <v>41.117215999999999</v>
      </c>
      <c r="G9" s="26">
        <v>2.8388279999999999</v>
      </c>
      <c r="H9" s="26">
        <v>48.992674000000001</v>
      </c>
      <c r="I9" s="26">
        <v>48.168498</v>
      </c>
    </row>
    <row r="10" spans="1:9" x14ac:dyDescent="0.2">
      <c r="A10" s="19" t="s">
        <v>759</v>
      </c>
      <c r="B10" s="20">
        <v>1095</v>
      </c>
      <c r="C10" s="26">
        <v>30.502282999999998</v>
      </c>
      <c r="D10" s="26">
        <v>5.9360730000000004</v>
      </c>
      <c r="E10" s="26">
        <v>4.8401829999999997</v>
      </c>
      <c r="F10" s="26">
        <v>52.694063999999997</v>
      </c>
      <c r="G10" s="26">
        <v>6.0273969999999997</v>
      </c>
      <c r="H10" s="26">
        <v>36.438355999999999</v>
      </c>
      <c r="I10" s="26">
        <v>57.534247000000001</v>
      </c>
    </row>
    <row r="11" spans="1:9" x14ac:dyDescent="0.2">
      <c r="A11" s="19" t="s">
        <v>755</v>
      </c>
      <c r="B11" s="20">
        <v>1</v>
      </c>
      <c r="C11" s="26">
        <v>100</v>
      </c>
      <c r="D11" s="26">
        <v>0</v>
      </c>
      <c r="E11" s="26">
        <v>0</v>
      </c>
      <c r="F11" s="26">
        <v>0</v>
      </c>
      <c r="G11" s="26">
        <v>0</v>
      </c>
      <c r="H11" s="26">
        <v>100</v>
      </c>
      <c r="I11" s="26">
        <v>0</v>
      </c>
    </row>
    <row r="12" spans="1:9" x14ac:dyDescent="0.2">
      <c r="A12" s="18" t="s">
        <v>760</v>
      </c>
      <c r="B12" s="18"/>
      <c r="C12" s="18"/>
      <c r="D12" s="18"/>
      <c r="E12" s="18"/>
      <c r="F12" s="18"/>
      <c r="G12" s="18"/>
      <c r="H12" s="18"/>
      <c r="I12" s="18"/>
    </row>
    <row r="13" spans="1:9" x14ac:dyDescent="0.2">
      <c r="A13" s="19" t="s">
        <v>761</v>
      </c>
      <c r="B13" s="20">
        <v>387</v>
      </c>
      <c r="C13" s="26">
        <v>72.093023000000002</v>
      </c>
      <c r="D13" s="26">
        <v>3.875969</v>
      </c>
      <c r="E13" s="26">
        <v>9.5607240000000004</v>
      </c>
      <c r="F13" s="26">
        <v>13.436693</v>
      </c>
      <c r="G13" s="26">
        <v>1.0335920000000001</v>
      </c>
      <c r="H13" s="26">
        <v>75.968992</v>
      </c>
      <c r="I13" s="26">
        <v>22.997416000000001</v>
      </c>
    </row>
    <row r="14" spans="1:9" x14ac:dyDescent="0.2">
      <c r="A14" s="19" t="s">
        <v>762</v>
      </c>
      <c r="B14" s="20">
        <v>432</v>
      </c>
      <c r="C14" s="26">
        <v>50.694443999999997</v>
      </c>
      <c r="D14" s="26">
        <v>7.8703700000000003</v>
      </c>
      <c r="E14" s="26">
        <v>10.185185000000001</v>
      </c>
      <c r="F14" s="26">
        <v>28.703703999999998</v>
      </c>
      <c r="G14" s="26">
        <v>2.5462959999999999</v>
      </c>
      <c r="H14" s="26">
        <v>58.564815000000003</v>
      </c>
      <c r="I14" s="26">
        <v>38.888888999999999</v>
      </c>
    </row>
    <row r="15" spans="1:9" x14ac:dyDescent="0.2">
      <c r="A15" s="19" t="s">
        <v>763</v>
      </c>
      <c r="B15" s="20">
        <v>449</v>
      </c>
      <c r="C15" s="26">
        <v>32.071269000000001</v>
      </c>
      <c r="D15" s="26">
        <v>11.581291999999999</v>
      </c>
      <c r="E15" s="26">
        <v>5.3452120000000001</v>
      </c>
      <c r="F15" s="26">
        <v>46.770600999999999</v>
      </c>
      <c r="G15" s="26">
        <v>4.2316260000000003</v>
      </c>
      <c r="H15" s="26">
        <v>43.652560999999999</v>
      </c>
      <c r="I15" s="26">
        <v>52.115813000000003</v>
      </c>
    </row>
    <row r="16" spans="1:9" x14ac:dyDescent="0.2">
      <c r="A16" s="19" t="s">
        <v>764</v>
      </c>
      <c r="B16" s="20">
        <v>427</v>
      </c>
      <c r="C16" s="26">
        <v>24.121780000000001</v>
      </c>
      <c r="D16" s="26">
        <v>8.4309130000000003</v>
      </c>
      <c r="E16" s="26">
        <v>3.278689</v>
      </c>
      <c r="F16" s="26">
        <v>58.782201000000001</v>
      </c>
      <c r="G16" s="26">
        <v>5.3864169999999998</v>
      </c>
      <c r="H16" s="26">
        <v>32.552692999999998</v>
      </c>
      <c r="I16" s="26">
        <v>62.060890000000001</v>
      </c>
    </row>
    <row r="17" spans="1:9" x14ac:dyDescent="0.2">
      <c r="A17" s="19" t="s">
        <v>765</v>
      </c>
      <c r="B17" s="20">
        <v>274</v>
      </c>
      <c r="C17" s="26">
        <v>10.583942</v>
      </c>
      <c r="D17" s="26">
        <v>4.379562</v>
      </c>
      <c r="E17" s="26">
        <v>2.919708</v>
      </c>
      <c r="F17" s="26">
        <v>74.817518000000007</v>
      </c>
      <c r="G17" s="26">
        <v>7.2992699999999999</v>
      </c>
      <c r="H17" s="26">
        <v>14.963504</v>
      </c>
      <c r="I17" s="26">
        <v>77.737226000000007</v>
      </c>
    </row>
    <row r="18" spans="1:9" x14ac:dyDescent="0.2">
      <c r="A18" s="19" t="s">
        <v>766</v>
      </c>
      <c r="B18" s="20">
        <v>137</v>
      </c>
      <c r="C18" s="26">
        <v>6.5693429999999999</v>
      </c>
      <c r="D18" s="26">
        <v>0</v>
      </c>
      <c r="E18" s="26">
        <v>2.189781</v>
      </c>
      <c r="F18" s="26">
        <v>79.562044</v>
      </c>
      <c r="G18" s="26">
        <v>11.678832</v>
      </c>
      <c r="H18" s="26">
        <v>6.5693429999999999</v>
      </c>
      <c r="I18" s="26">
        <v>81.751824999999997</v>
      </c>
    </row>
    <row r="19" spans="1:9" x14ac:dyDescent="0.2">
      <c r="A19" s="19" t="s">
        <v>767</v>
      </c>
      <c r="B19" s="20">
        <v>71</v>
      </c>
      <c r="C19" s="26">
        <v>2.8169010000000001</v>
      </c>
      <c r="D19" s="26">
        <v>1.4084509999999999</v>
      </c>
      <c r="E19" s="26">
        <v>0</v>
      </c>
      <c r="F19" s="26">
        <v>91.549295999999998</v>
      </c>
      <c r="G19" s="26">
        <v>4.225352</v>
      </c>
      <c r="H19" s="26">
        <v>4.225352</v>
      </c>
      <c r="I19" s="26">
        <v>91.549295999999998</v>
      </c>
    </row>
    <row r="20" spans="1:9" x14ac:dyDescent="0.2">
      <c r="A20" s="19" t="s">
        <v>768</v>
      </c>
      <c r="B20" s="20">
        <v>11</v>
      </c>
      <c r="C20" s="26">
        <v>0</v>
      </c>
      <c r="D20" s="26">
        <v>0</v>
      </c>
      <c r="E20" s="26">
        <v>0</v>
      </c>
      <c r="F20" s="26">
        <v>90.909091000000004</v>
      </c>
      <c r="G20" s="26">
        <v>9.0909089999999999</v>
      </c>
      <c r="H20" s="26">
        <v>0</v>
      </c>
      <c r="I20" s="26">
        <v>90.909091000000004</v>
      </c>
    </row>
    <row r="21" spans="1:9" x14ac:dyDescent="0.2">
      <c r="A21" s="19" t="s">
        <v>769</v>
      </c>
      <c r="B21" s="20">
        <v>881</v>
      </c>
      <c r="C21" s="26">
        <v>41.203178000000001</v>
      </c>
      <c r="D21" s="26">
        <v>9.7616350000000001</v>
      </c>
      <c r="E21" s="26">
        <v>7.718502</v>
      </c>
      <c r="F21" s="26">
        <v>37.911464000000002</v>
      </c>
      <c r="G21" s="26">
        <v>3.4052210000000001</v>
      </c>
      <c r="H21" s="26">
        <v>50.964812999999999</v>
      </c>
      <c r="I21" s="26">
        <v>45.629966000000003</v>
      </c>
    </row>
    <row r="22" spans="1:9" x14ac:dyDescent="0.2">
      <c r="A22" s="19" t="s">
        <v>770</v>
      </c>
      <c r="B22" s="20">
        <v>701</v>
      </c>
      <c r="C22" s="26">
        <v>18.830242999999999</v>
      </c>
      <c r="D22" s="26">
        <v>6.8473610000000003</v>
      </c>
      <c r="E22" s="26">
        <v>3.1383740000000002</v>
      </c>
      <c r="F22" s="26">
        <v>65.049929000000006</v>
      </c>
      <c r="G22" s="26">
        <v>6.1340940000000002</v>
      </c>
      <c r="H22" s="26">
        <v>25.677603000000001</v>
      </c>
      <c r="I22" s="26">
        <v>68.188301999999993</v>
      </c>
    </row>
    <row r="23" spans="1:9" x14ac:dyDescent="0.2">
      <c r="A23" s="19" t="s">
        <v>771</v>
      </c>
      <c r="B23" s="20">
        <v>1801</v>
      </c>
      <c r="C23" s="26">
        <v>28.095502</v>
      </c>
      <c r="D23" s="26">
        <v>7.4958359999999997</v>
      </c>
      <c r="E23" s="26">
        <v>5.1637979999999999</v>
      </c>
      <c r="F23" s="26">
        <v>54.081066</v>
      </c>
      <c r="G23" s="26">
        <v>5.1637979999999999</v>
      </c>
      <c r="H23" s="26">
        <v>35.591338</v>
      </c>
      <c r="I23" s="26">
        <v>59.244864</v>
      </c>
    </row>
    <row r="24" spans="1:9" x14ac:dyDescent="0.2">
      <c r="A24" s="19" t="s">
        <v>772</v>
      </c>
      <c r="B24" s="20">
        <v>920</v>
      </c>
      <c r="C24" s="26">
        <v>15.543478</v>
      </c>
      <c r="D24" s="26">
        <v>5.3260870000000002</v>
      </c>
      <c r="E24" s="26">
        <v>2.7173910000000001</v>
      </c>
      <c r="F24" s="26">
        <v>69.565217000000004</v>
      </c>
      <c r="G24" s="26">
        <v>6.8478260000000004</v>
      </c>
      <c r="H24" s="26">
        <v>20.869565000000001</v>
      </c>
      <c r="I24" s="26">
        <v>72.282608999999994</v>
      </c>
    </row>
    <row r="25" spans="1:9" x14ac:dyDescent="0.2">
      <c r="A25" s="19" t="s">
        <v>773</v>
      </c>
      <c r="B25" s="20">
        <v>219</v>
      </c>
      <c r="C25" s="26">
        <v>5.022831</v>
      </c>
      <c r="D25" s="26">
        <v>0.456621</v>
      </c>
      <c r="E25" s="26">
        <v>1.3698630000000001</v>
      </c>
      <c r="F25" s="26">
        <v>84.018265</v>
      </c>
      <c r="G25" s="26">
        <v>9.1324199999999998</v>
      </c>
      <c r="H25" s="26">
        <v>5.4794520000000002</v>
      </c>
      <c r="I25" s="26">
        <v>85.388127999999995</v>
      </c>
    </row>
    <row r="26" spans="1:9" x14ac:dyDescent="0.2">
      <c r="A26" s="18" t="s">
        <v>774</v>
      </c>
      <c r="B26" s="17">
        <v>208</v>
      </c>
      <c r="C26" s="25">
        <v>79.807692000000003</v>
      </c>
      <c r="D26" s="25">
        <v>2.8846150000000002</v>
      </c>
      <c r="E26" s="25">
        <v>8.6538459999999997</v>
      </c>
      <c r="F26" s="25">
        <v>7.6923079999999997</v>
      </c>
      <c r="G26" s="25">
        <v>0.961538</v>
      </c>
      <c r="H26" s="25">
        <v>82.692307999999997</v>
      </c>
      <c r="I26" s="25">
        <v>16.346153999999999</v>
      </c>
    </row>
    <row r="27" spans="1:9" x14ac:dyDescent="0.2">
      <c r="A27" s="19" t="s">
        <v>762</v>
      </c>
      <c r="B27" s="20">
        <v>220</v>
      </c>
      <c r="C27" s="26">
        <v>52.727272999999997</v>
      </c>
      <c r="D27" s="26">
        <v>7.7272730000000003</v>
      </c>
      <c r="E27" s="26">
        <v>12.272727</v>
      </c>
      <c r="F27" s="26">
        <v>24.545455</v>
      </c>
      <c r="G27" s="26">
        <v>2.7272729999999998</v>
      </c>
      <c r="H27" s="26">
        <v>60.454545000000003</v>
      </c>
      <c r="I27" s="26">
        <v>36.818182</v>
      </c>
    </row>
    <row r="28" spans="1:9" x14ac:dyDescent="0.2">
      <c r="A28" s="19" t="s">
        <v>763</v>
      </c>
      <c r="B28" s="20">
        <v>226</v>
      </c>
      <c r="C28" s="26">
        <v>35.840707999999999</v>
      </c>
      <c r="D28" s="26">
        <v>13.274336</v>
      </c>
      <c r="E28" s="26">
        <v>5.7522120000000001</v>
      </c>
      <c r="F28" s="26">
        <v>43.805309999999999</v>
      </c>
      <c r="G28" s="26">
        <v>1.327434</v>
      </c>
      <c r="H28" s="26">
        <v>49.115043999999997</v>
      </c>
      <c r="I28" s="26">
        <v>49.557521999999999</v>
      </c>
    </row>
    <row r="29" spans="1:9" x14ac:dyDescent="0.2">
      <c r="A29" s="19" t="s">
        <v>764</v>
      </c>
      <c r="B29" s="20">
        <v>211</v>
      </c>
      <c r="C29" s="26">
        <v>28.436019000000002</v>
      </c>
      <c r="D29" s="26">
        <v>10.426539999999999</v>
      </c>
      <c r="E29" s="26">
        <v>4.7393359999999998</v>
      </c>
      <c r="F29" s="26">
        <v>54.028435999999999</v>
      </c>
      <c r="G29" s="26">
        <v>2.3696679999999999</v>
      </c>
      <c r="H29" s="26">
        <v>38.862558999999997</v>
      </c>
      <c r="I29" s="26">
        <v>58.767772999999998</v>
      </c>
    </row>
    <row r="30" spans="1:9" x14ac:dyDescent="0.2">
      <c r="A30" s="19" t="s">
        <v>765</v>
      </c>
      <c r="B30" s="20">
        <v>134</v>
      </c>
      <c r="C30" s="26">
        <v>15.671642</v>
      </c>
      <c r="D30" s="26">
        <v>6.716418</v>
      </c>
      <c r="E30" s="26">
        <v>5.9701490000000002</v>
      </c>
      <c r="F30" s="26">
        <v>65.671642000000006</v>
      </c>
      <c r="G30" s="26">
        <v>5.9701490000000002</v>
      </c>
      <c r="H30" s="26">
        <v>22.388059999999999</v>
      </c>
      <c r="I30" s="26">
        <v>71.641790999999998</v>
      </c>
    </row>
    <row r="31" spans="1:9" x14ac:dyDescent="0.2">
      <c r="A31" s="19" t="s">
        <v>766</v>
      </c>
      <c r="B31" s="20">
        <v>65</v>
      </c>
      <c r="C31" s="26">
        <v>7.6923079999999997</v>
      </c>
      <c r="D31" s="26">
        <v>0</v>
      </c>
      <c r="E31" s="26">
        <v>1.538462</v>
      </c>
      <c r="F31" s="26">
        <v>83.076922999999994</v>
      </c>
      <c r="G31" s="26">
        <v>7.6923079999999997</v>
      </c>
      <c r="H31" s="26">
        <v>7.6923079999999997</v>
      </c>
      <c r="I31" s="26">
        <v>84.615385000000003</v>
      </c>
    </row>
    <row r="32" spans="1:9" x14ac:dyDescent="0.2">
      <c r="A32" s="19" t="s">
        <v>767</v>
      </c>
      <c r="B32" s="20">
        <v>25</v>
      </c>
      <c r="C32" s="26">
        <v>4</v>
      </c>
      <c r="D32" s="26">
        <v>4</v>
      </c>
      <c r="E32" s="26">
        <v>0</v>
      </c>
      <c r="F32" s="26">
        <v>88</v>
      </c>
      <c r="G32" s="26">
        <v>4</v>
      </c>
      <c r="H32" s="26">
        <v>8</v>
      </c>
      <c r="I32" s="26">
        <v>88</v>
      </c>
    </row>
    <row r="33" spans="1:9" x14ac:dyDescent="0.2">
      <c r="A33" s="19" t="s">
        <v>768</v>
      </c>
      <c r="B33" s="20">
        <v>3</v>
      </c>
      <c r="C33" s="26">
        <v>0</v>
      </c>
      <c r="D33" s="26">
        <v>0</v>
      </c>
      <c r="E33" s="26">
        <v>0</v>
      </c>
      <c r="F33" s="26">
        <v>66.666667000000004</v>
      </c>
      <c r="G33" s="26">
        <v>33.333333000000003</v>
      </c>
      <c r="H33" s="26">
        <v>0</v>
      </c>
      <c r="I33" s="26">
        <v>66.666667000000004</v>
      </c>
    </row>
    <row r="34" spans="1:9" x14ac:dyDescent="0.2">
      <c r="A34" s="19" t="s">
        <v>769</v>
      </c>
      <c r="B34" s="20">
        <v>446</v>
      </c>
      <c r="C34" s="26">
        <v>44.170403999999998</v>
      </c>
      <c r="D34" s="26">
        <v>10.538117</v>
      </c>
      <c r="E34" s="26">
        <v>8.96861</v>
      </c>
      <c r="F34" s="26">
        <v>34.304932999999998</v>
      </c>
      <c r="G34" s="26">
        <v>2.0179369999999999</v>
      </c>
      <c r="H34" s="26">
        <v>54.70852</v>
      </c>
      <c r="I34" s="26">
        <v>43.273542999999997</v>
      </c>
    </row>
    <row r="35" spans="1:9" x14ac:dyDescent="0.2">
      <c r="A35" s="19" t="s">
        <v>770</v>
      </c>
      <c r="B35" s="20">
        <v>345</v>
      </c>
      <c r="C35" s="26">
        <v>23.478261</v>
      </c>
      <c r="D35" s="26">
        <v>8.9855070000000001</v>
      </c>
      <c r="E35" s="26">
        <v>5.2173910000000001</v>
      </c>
      <c r="F35" s="26">
        <v>58.550725</v>
      </c>
      <c r="G35" s="26">
        <v>3.768116</v>
      </c>
      <c r="H35" s="26">
        <v>32.463768000000002</v>
      </c>
      <c r="I35" s="26">
        <v>63.768115999999999</v>
      </c>
    </row>
    <row r="36" spans="1:9" x14ac:dyDescent="0.2">
      <c r="A36" s="19" t="s">
        <v>771</v>
      </c>
      <c r="B36" s="20">
        <v>884</v>
      </c>
      <c r="C36" s="26">
        <v>32.126697</v>
      </c>
      <c r="D36" s="26">
        <v>8.9366520000000005</v>
      </c>
      <c r="E36" s="26">
        <v>6.6742080000000001</v>
      </c>
      <c r="F36" s="26">
        <v>48.981900000000003</v>
      </c>
      <c r="G36" s="26">
        <v>3.2805430000000002</v>
      </c>
      <c r="H36" s="26">
        <v>41.063347999999998</v>
      </c>
      <c r="I36" s="26">
        <v>55.656109000000001</v>
      </c>
    </row>
    <row r="37" spans="1:9" x14ac:dyDescent="0.2">
      <c r="A37" s="19" t="s">
        <v>772</v>
      </c>
      <c r="B37" s="20">
        <v>438</v>
      </c>
      <c r="C37" s="26">
        <v>19.863014</v>
      </c>
      <c r="D37" s="26">
        <v>7.305936</v>
      </c>
      <c r="E37" s="26">
        <v>4.3379000000000003</v>
      </c>
      <c r="F37" s="26">
        <v>63.926940999999999</v>
      </c>
      <c r="G37" s="26">
        <v>4.5662099999999999</v>
      </c>
      <c r="H37" s="26">
        <v>27.168949999999999</v>
      </c>
      <c r="I37" s="26">
        <v>68.264840000000007</v>
      </c>
    </row>
    <row r="38" spans="1:9" x14ac:dyDescent="0.2">
      <c r="A38" s="19" t="s">
        <v>773</v>
      </c>
      <c r="B38" s="20">
        <v>93</v>
      </c>
      <c r="C38" s="26">
        <v>6.451613</v>
      </c>
      <c r="D38" s="26">
        <v>1.075269</v>
      </c>
      <c r="E38" s="26">
        <v>1.075269</v>
      </c>
      <c r="F38" s="26">
        <v>83.870968000000005</v>
      </c>
      <c r="G38" s="26">
        <v>7.5268819999999996</v>
      </c>
      <c r="H38" s="26">
        <v>7.5268819999999996</v>
      </c>
      <c r="I38" s="26">
        <v>84.946236999999996</v>
      </c>
    </row>
    <row r="39" spans="1:9" x14ac:dyDescent="0.2">
      <c r="A39" s="18" t="s">
        <v>775</v>
      </c>
      <c r="B39" s="17">
        <v>178</v>
      </c>
      <c r="C39" s="25">
        <v>62.921348000000002</v>
      </c>
      <c r="D39" s="25">
        <v>5.0561800000000003</v>
      </c>
      <c r="E39" s="25">
        <v>10.674156999999999</v>
      </c>
      <c r="F39" s="25">
        <v>20.224719</v>
      </c>
      <c r="G39" s="25">
        <v>1.123596</v>
      </c>
      <c r="H39" s="25">
        <v>67.977528000000007</v>
      </c>
      <c r="I39" s="25">
        <v>30.898876000000001</v>
      </c>
    </row>
    <row r="40" spans="1:9" x14ac:dyDescent="0.2">
      <c r="A40" s="19" t="s">
        <v>762</v>
      </c>
      <c r="B40" s="20">
        <v>212</v>
      </c>
      <c r="C40" s="26">
        <v>48.584905999999997</v>
      </c>
      <c r="D40" s="26">
        <v>8.0188679999999994</v>
      </c>
      <c r="E40" s="26">
        <v>8.0188679999999994</v>
      </c>
      <c r="F40" s="26">
        <v>33.018867999999998</v>
      </c>
      <c r="G40" s="26">
        <v>2.3584909999999999</v>
      </c>
      <c r="H40" s="26">
        <v>56.603774000000001</v>
      </c>
      <c r="I40" s="26">
        <v>41.037736000000002</v>
      </c>
    </row>
    <row r="41" spans="1:9" x14ac:dyDescent="0.2">
      <c r="A41" s="19" t="s">
        <v>763</v>
      </c>
      <c r="B41" s="20">
        <v>223</v>
      </c>
      <c r="C41" s="26">
        <v>28.251121000000001</v>
      </c>
      <c r="D41" s="26">
        <v>9.8654709999999994</v>
      </c>
      <c r="E41" s="26">
        <v>4.9327350000000001</v>
      </c>
      <c r="F41" s="26">
        <v>49.775784999999999</v>
      </c>
      <c r="G41" s="26">
        <v>7.1748880000000002</v>
      </c>
      <c r="H41" s="26">
        <v>38.116591999999997</v>
      </c>
      <c r="I41" s="26">
        <v>54.70852</v>
      </c>
    </row>
    <row r="42" spans="1:9" x14ac:dyDescent="0.2">
      <c r="A42" s="19" t="s">
        <v>764</v>
      </c>
      <c r="B42" s="20">
        <v>216</v>
      </c>
      <c r="C42" s="26">
        <v>19.907406999999999</v>
      </c>
      <c r="D42" s="26">
        <v>6.4814809999999996</v>
      </c>
      <c r="E42" s="26">
        <v>1.8518520000000001</v>
      </c>
      <c r="F42" s="26">
        <v>63.425925999999997</v>
      </c>
      <c r="G42" s="26">
        <v>8.3333329999999997</v>
      </c>
      <c r="H42" s="26">
        <v>26.388888999999999</v>
      </c>
      <c r="I42" s="26">
        <v>65.277777999999998</v>
      </c>
    </row>
    <row r="43" spans="1:9" x14ac:dyDescent="0.2">
      <c r="A43" s="19" t="s">
        <v>765</v>
      </c>
      <c r="B43" s="20">
        <v>140</v>
      </c>
      <c r="C43" s="26">
        <v>5.7142860000000004</v>
      </c>
      <c r="D43" s="26">
        <v>2.1428569999999998</v>
      </c>
      <c r="E43" s="26">
        <v>0</v>
      </c>
      <c r="F43" s="26">
        <v>83.571428999999995</v>
      </c>
      <c r="G43" s="26">
        <v>8.5714290000000002</v>
      </c>
      <c r="H43" s="26">
        <v>7.8571429999999998</v>
      </c>
      <c r="I43" s="26">
        <v>83.571428999999995</v>
      </c>
    </row>
    <row r="44" spans="1:9" x14ac:dyDescent="0.2">
      <c r="A44" s="19" t="s">
        <v>766</v>
      </c>
      <c r="B44" s="20">
        <v>72</v>
      </c>
      <c r="C44" s="26">
        <v>5.5555560000000002</v>
      </c>
      <c r="D44" s="26">
        <v>0</v>
      </c>
      <c r="E44" s="26">
        <v>2.7777780000000001</v>
      </c>
      <c r="F44" s="26">
        <v>76.388889000000006</v>
      </c>
      <c r="G44" s="26">
        <v>15.277778</v>
      </c>
      <c r="H44" s="26">
        <v>5.5555560000000002</v>
      </c>
      <c r="I44" s="26">
        <v>79.166667000000004</v>
      </c>
    </row>
    <row r="45" spans="1:9" x14ac:dyDescent="0.2">
      <c r="A45" s="19" t="s">
        <v>767</v>
      </c>
      <c r="B45" s="20">
        <v>46</v>
      </c>
      <c r="C45" s="26">
        <v>2.1739130000000002</v>
      </c>
      <c r="D45" s="26">
        <v>0</v>
      </c>
      <c r="E45" s="26">
        <v>0</v>
      </c>
      <c r="F45" s="26">
        <v>93.478261000000003</v>
      </c>
      <c r="G45" s="26">
        <v>4.3478260000000004</v>
      </c>
      <c r="H45" s="26">
        <v>2.1739130000000002</v>
      </c>
      <c r="I45" s="26">
        <v>93.478261000000003</v>
      </c>
    </row>
    <row r="46" spans="1:9" x14ac:dyDescent="0.2">
      <c r="A46" s="19" t="s">
        <v>768</v>
      </c>
      <c r="B46" s="20">
        <v>8</v>
      </c>
      <c r="C46" s="26">
        <v>0</v>
      </c>
      <c r="D46" s="26">
        <v>0</v>
      </c>
      <c r="E46" s="26">
        <v>0</v>
      </c>
      <c r="F46" s="26">
        <v>100</v>
      </c>
      <c r="G46" s="26">
        <v>0</v>
      </c>
      <c r="H46" s="26">
        <v>0</v>
      </c>
      <c r="I46" s="26">
        <v>100</v>
      </c>
    </row>
    <row r="47" spans="1:9" x14ac:dyDescent="0.2">
      <c r="A47" s="19" t="s">
        <v>769</v>
      </c>
      <c r="B47" s="20">
        <v>435</v>
      </c>
      <c r="C47" s="26">
        <v>38.160919999999997</v>
      </c>
      <c r="D47" s="26">
        <v>8.9655170000000002</v>
      </c>
      <c r="E47" s="26">
        <v>6.436782</v>
      </c>
      <c r="F47" s="26">
        <v>41.609195</v>
      </c>
      <c r="G47" s="26">
        <v>4.8275860000000002</v>
      </c>
      <c r="H47" s="26">
        <v>47.126437000000003</v>
      </c>
      <c r="I47" s="26">
        <v>48.045977000000001</v>
      </c>
    </row>
    <row r="48" spans="1:9" x14ac:dyDescent="0.2">
      <c r="A48" s="19" t="s">
        <v>770</v>
      </c>
      <c r="B48" s="20">
        <v>356</v>
      </c>
      <c r="C48" s="26">
        <v>14.325843000000001</v>
      </c>
      <c r="D48" s="26">
        <v>4.7752809999999997</v>
      </c>
      <c r="E48" s="26">
        <v>1.123596</v>
      </c>
      <c r="F48" s="26">
        <v>71.348314999999999</v>
      </c>
      <c r="G48" s="26">
        <v>8.4269660000000002</v>
      </c>
      <c r="H48" s="26">
        <v>19.101123999999999</v>
      </c>
      <c r="I48" s="26">
        <v>72.471909999999994</v>
      </c>
    </row>
    <row r="49" spans="1:9" x14ac:dyDescent="0.2">
      <c r="A49" s="19" t="s">
        <v>771</v>
      </c>
      <c r="B49" s="20">
        <v>917</v>
      </c>
      <c r="C49" s="26">
        <v>24.209378000000001</v>
      </c>
      <c r="D49" s="26">
        <v>6.1068699999999998</v>
      </c>
      <c r="E49" s="26">
        <v>3.7077429999999998</v>
      </c>
      <c r="F49" s="26">
        <v>58.996727999999997</v>
      </c>
      <c r="G49" s="26">
        <v>6.9792800000000002</v>
      </c>
      <c r="H49" s="26">
        <v>30.316248999999999</v>
      </c>
      <c r="I49" s="26">
        <v>62.704470999999998</v>
      </c>
    </row>
    <row r="50" spans="1:9" x14ac:dyDescent="0.2">
      <c r="A50" s="19" t="s">
        <v>772</v>
      </c>
      <c r="B50" s="20">
        <v>482</v>
      </c>
      <c r="C50" s="26">
        <v>11.618257</v>
      </c>
      <c r="D50" s="26">
        <v>3.5269710000000001</v>
      </c>
      <c r="E50" s="26">
        <v>1.2448129999999999</v>
      </c>
      <c r="F50" s="26">
        <v>74.688796999999994</v>
      </c>
      <c r="G50" s="26">
        <v>8.9211620000000007</v>
      </c>
      <c r="H50" s="26">
        <v>15.145227999999999</v>
      </c>
      <c r="I50" s="26">
        <v>75.933610000000002</v>
      </c>
    </row>
    <row r="51" spans="1:9" x14ac:dyDescent="0.2">
      <c r="A51" s="19" t="s">
        <v>773</v>
      </c>
      <c r="B51" s="20">
        <v>126</v>
      </c>
      <c r="C51" s="26">
        <v>3.9682539999999999</v>
      </c>
      <c r="D51" s="26">
        <v>0</v>
      </c>
      <c r="E51" s="26">
        <v>1.587302</v>
      </c>
      <c r="F51" s="26">
        <v>84.126983999999993</v>
      </c>
      <c r="G51" s="26">
        <v>10.317460000000001</v>
      </c>
      <c r="H51" s="26">
        <v>3.9682539999999999</v>
      </c>
      <c r="I51" s="26">
        <v>85.714286000000001</v>
      </c>
    </row>
    <row r="52" spans="1:9" x14ac:dyDescent="0.2">
      <c r="A52" s="18" t="s">
        <v>776</v>
      </c>
      <c r="B52" s="18"/>
      <c r="C52" s="18"/>
      <c r="D52" s="18"/>
      <c r="E52" s="18"/>
      <c r="F52" s="18"/>
      <c r="G52" s="18"/>
      <c r="H52" s="18"/>
      <c r="I52" s="18"/>
    </row>
    <row r="53" spans="1:9" x14ac:dyDescent="0.2">
      <c r="A53" s="19" t="s">
        <v>130</v>
      </c>
      <c r="B53" s="20">
        <v>151</v>
      </c>
      <c r="C53" s="26">
        <v>40.397351</v>
      </c>
      <c r="D53" s="26">
        <v>7.9470200000000002</v>
      </c>
      <c r="E53" s="26">
        <v>10.596026</v>
      </c>
      <c r="F53" s="26">
        <v>37.086092999999998</v>
      </c>
      <c r="G53" s="26">
        <v>3.9735100000000001</v>
      </c>
      <c r="H53" s="26">
        <v>48.344371000000002</v>
      </c>
      <c r="I53" s="26">
        <v>47.682119</v>
      </c>
    </row>
    <row r="54" spans="1:9" x14ac:dyDescent="0.2">
      <c r="A54" s="19" t="s">
        <v>131</v>
      </c>
      <c r="B54" s="20">
        <v>1446</v>
      </c>
      <c r="C54" s="26">
        <v>39.142462000000002</v>
      </c>
      <c r="D54" s="26">
        <v>6.6390039999999999</v>
      </c>
      <c r="E54" s="26">
        <v>5.878285</v>
      </c>
      <c r="F54" s="26">
        <v>44.674965</v>
      </c>
      <c r="G54" s="26">
        <v>3.6652840000000002</v>
      </c>
      <c r="H54" s="26">
        <v>45.781466000000002</v>
      </c>
      <c r="I54" s="26">
        <v>50.553249999999998</v>
      </c>
    </row>
    <row r="55" spans="1:9" x14ac:dyDescent="0.2">
      <c r="A55" s="19" t="s">
        <v>392</v>
      </c>
      <c r="B55" s="20">
        <v>150</v>
      </c>
      <c r="C55" s="26">
        <v>49.333333000000003</v>
      </c>
      <c r="D55" s="26">
        <v>6.6666670000000003</v>
      </c>
      <c r="E55" s="26">
        <v>10.666667</v>
      </c>
      <c r="F55" s="26">
        <v>28.666667</v>
      </c>
      <c r="G55" s="26">
        <v>4.6666670000000003</v>
      </c>
      <c r="H55" s="26">
        <v>56</v>
      </c>
      <c r="I55" s="26">
        <v>39.333333000000003</v>
      </c>
    </row>
    <row r="56" spans="1:9" x14ac:dyDescent="0.2">
      <c r="A56" s="19" t="s">
        <v>132</v>
      </c>
      <c r="B56" s="20">
        <v>372</v>
      </c>
      <c r="C56" s="26">
        <v>16.666667</v>
      </c>
      <c r="D56" s="26">
        <v>5.9139780000000002</v>
      </c>
      <c r="E56" s="26">
        <v>2.9569890000000001</v>
      </c>
      <c r="F56" s="26">
        <v>67.204301000000001</v>
      </c>
      <c r="G56" s="26">
        <v>7.2580650000000002</v>
      </c>
      <c r="H56" s="26">
        <v>22.580645000000001</v>
      </c>
      <c r="I56" s="26">
        <v>70.161289999999994</v>
      </c>
    </row>
    <row r="57" spans="1:9" x14ac:dyDescent="0.2">
      <c r="A57" s="19" t="s">
        <v>777</v>
      </c>
      <c r="B57" s="20">
        <v>69</v>
      </c>
      <c r="C57" s="26">
        <v>31.884058</v>
      </c>
      <c r="D57" s="26">
        <v>14.492754</v>
      </c>
      <c r="E57" s="26">
        <v>2.8985509999999999</v>
      </c>
      <c r="F57" s="26">
        <v>44.927536000000003</v>
      </c>
      <c r="G57" s="26">
        <v>5.7971009999999996</v>
      </c>
      <c r="H57" s="26">
        <v>46.376812000000001</v>
      </c>
      <c r="I57" s="26">
        <v>47.826087000000001</v>
      </c>
    </row>
    <row r="58" spans="1:9" x14ac:dyDescent="0.2">
      <c r="A58" s="18" t="s">
        <v>133</v>
      </c>
      <c r="B58" s="17">
        <v>92</v>
      </c>
      <c r="C58" s="25">
        <v>35.869565000000001</v>
      </c>
      <c r="D58" s="25">
        <v>10.869565</v>
      </c>
      <c r="E58" s="25">
        <v>11.956522</v>
      </c>
      <c r="F58" s="25">
        <v>39.130434999999999</v>
      </c>
      <c r="G58" s="25">
        <v>2.1739130000000002</v>
      </c>
      <c r="H58" s="25">
        <v>46.739130000000003</v>
      </c>
      <c r="I58" s="25">
        <v>51.086956999999998</v>
      </c>
    </row>
    <row r="59" spans="1:9" x14ac:dyDescent="0.2">
      <c r="A59" s="19" t="s">
        <v>134</v>
      </c>
      <c r="B59" s="20">
        <v>813</v>
      </c>
      <c r="C59" s="26">
        <v>43.788437999999999</v>
      </c>
      <c r="D59" s="26">
        <v>6.8880689999999998</v>
      </c>
      <c r="E59" s="26">
        <v>6.5190650000000003</v>
      </c>
      <c r="F59" s="26">
        <v>40.221401999999998</v>
      </c>
      <c r="G59" s="26">
        <v>2.5830259999999998</v>
      </c>
      <c r="H59" s="26">
        <v>50.676507000000001</v>
      </c>
      <c r="I59" s="26">
        <v>46.740467000000002</v>
      </c>
    </row>
    <row r="60" spans="1:9" x14ac:dyDescent="0.2">
      <c r="A60" s="19" t="s">
        <v>393</v>
      </c>
      <c r="B60" s="20">
        <v>65</v>
      </c>
      <c r="C60" s="26">
        <v>47.692307999999997</v>
      </c>
      <c r="D60" s="26">
        <v>7.6923079999999997</v>
      </c>
      <c r="E60" s="26">
        <v>9.2307690000000004</v>
      </c>
      <c r="F60" s="26">
        <v>30.769231000000001</v>
      </c>
      <c r="G60" s="26">
        <v>4.6153849999999998</v>
      </c>
      <c r="H60" s="26">
        <v>55.384614999999997</v>
      </c>
      <c r="I60" s="26">
        <v>40</v>
      </c>
    </row>
    <row r="61" spans="1:9" x14ac:dyDescent="0.2">
      <c r="A61" s="19" t="s">
        <v>135</v>
      </c>
      <c r="B61" s="20">
        <v>83</v>
      </c>
      <c r="C61" s="26">
        <v>19.277107999999998</v>
      </c>
      <c r="D61" s="26">
        <v>7.2289159999999999</v>
      </c>
      <c r="E61" s="26">
        <v>7.2289159999999999</v>
      </c>
      <c r="F61" s="26">
        <v>61.445782999999999</v>
      </c>
      <c r="G61" s="26">
        <v>4.8192769999999996</v>
      </c>
      <c r="H61" s="26">
        <v>26.506024</v>
      </c>
      <c r="I61" s="26">
        <v>68.674699000000004</v>
      </c>
    </row>
    <row r="62" spans="1:9" x14ac:dyDescent="0.2">
      <c r="A62" s="19" t="s">
        <v>778</v>
      </c>
      <c r="B62" s="20">
        <v>39</v>
      </c>
      <c r="C62" s="26">
        <v>35.897435999999999</v>
      </c>
      <c r="D62" s="26">
        <v>20.512820999999999</v>
      </c>
      <c r="E62" s="26">
        <v>2.5641029999999998</v>
      </c>
      <c r="F62" s="26">
        <v>38.461537999999997</v>
      </c>
      <c r="G62" s="26">
        <v>2.5641029999999998</v>
      </c>
      <c r="H62" s="26">
        <v>56.410255999999997</v>
      </c>
      <c r="I62" s="26">
        <v>41.025641</v>
      </c>
    </row>
    <row r="63" spans="1:9" x14ac:dyDescent="0.2">
      <c r="A63" s="18" t="s">
        <v>136</v>
      </c>
      <c r="B63" s="17">
        <v>59</v>
      </c>
      <c r="C63" s="25">
        <v>47.457627000000002</v>
      </c>
      <c r="D63" s="25">
        <v>3.389831</v>
      </c>
      <c r="E63" s="25">
        <v>8.4745760000000008</v>
      </c>
      <c r="F63" s="25">
        <v>33.898305000000001</v>
      </c>
      <c r="G63" s="25">
        <v>6.7796609999999999</v>
      </c>
      <c r="H63" s="25">
        <v>50.847458000000003</v>
      </c>
      <c r="I63" s="25">
        <v>42.372881</v>
      </c>
    </row>
    <row r="64" spans="1:9" x14ac:dyDescent="0.2">
      <c r="A64" s="19" t="s">
        <v>134</v>
      </c>
      <c r="B64" s="20">
        <v>632</v>
      </c>
      <c r="C64" s="26">
        <v>33.06962</v>
      </c>
      <c r="D64" s="26">
        <v>6.3291139999999997</v>
      </c>
      <c r="E64" s="26">
        <v>5.0632910000000004</v>
      </c>
      <c r="F64" s="26">
        <v>50.474684000000003</v>
      </c>
      <c r="G64" s="26">
        <v>5.0632910000000004</v>
      </c>
      <c r="H64" s="26">
        <v>39.398733999999997</v>
      </c>
      <c r="I64" s="26">
        <v>55.537975000000003</v>
      </c>
    </row>
    <row r="65" spans="1:9" x14ac:dyDescent="0.2">
      <c r="A65" s="19" t="s">
        <v>393</v>
      </c>
      <c r="B65" s="20">
        <v>85</v>
      </c>
      <c r="C65" s="26">
        <v>50.588234999999997</v>
      </c>
      <c r="D65" s="26">
        <v>5.8823530000000002</v>
      </c>
      <c r="E65" s="26">
        <v>11.764706</v>
      </c>
      <c r="F65" s="26">
        <v>27.058824000000001</v>
      </c>
      <c r="G65" s="26">
        <v>4.7058819999999999</v>
      </c>
      <c r="H65" s="26">
        <v>56.470587999999999</v>
      </c>
      <c r="I65" s="26">
        <v>38.823529000000001</v>
      </c>
    </row>
    <row r="66" spans="1:9" x14ac:dyDescent="0.2">
      <c r="A66" s="19" t="s">
        <v>135</v>
      </c>
      <c r="B66" s="20">
        <v>289</v>
      </c>
      <c r="C66" s="26">
        <v>15.916955</v>
      </c>
      <c r="D66" s="26">
        <v>5.5363319999999998</v>
      </c>
      <c r="E66" s="26">
        <v>1.7301040000000001</v>
      </c>
      <c r="F66" s="26">
        <v>68.858131</v>
      </c>
      <c r="G66" s="26">
        <v>7.9584780000000004</v>
      </c>
      <c r="H66" s="26">
        <v>21.453287</v>
      </c>
      <c r="I66" s="26">
        <v>70.588234999999997</v>
      </c>
    </row>
    <row r="67" spans="1:9" x14ac:dyDescent="0.2">
      <c r="A67" s="19" t="s">
        <v>778</v>
      </c>
      <c r="B67" s="20">
        <v>30</v>
      </c>
      <c r="C67" s="26">
        <v>26.666667</v>
      </c>
      <c r="D67" s="26">
        <v>6.6666670000000003</v>
      </c>
      <c r="E67" s="26">
        <v>3.3333330000000001</v>
      </c>
      <c r="F67" s="26">
        <v>53.333333000000003</v>
      </c>
      <c r="G67" s="26">
        <v>10</v>
      </c>
      <c r="H67" s="26">
        <v>33.333333000000003</v>
      </c>
      <c r="I67" s="26">
        <v>56.666666999999997</v>
      </c>
    </row>
    <row r="68" spans="1:9" x14ac:dyDescent="0.2">
      <c r="A68" s="18" t="s">
        <v>779</v>
      </c>
      <c r="B68" s="18"/>
      <c r="C68" s="18"/>
      <c r="D68" s="18"/>
      <c r="E68" s="18"/>
      <c r="F68" s="18"/>
      <c r="G68" s="18"/>
      <c r="H68" s="18"/>
      <c r="I68" s="18"/>
    </row>
    <row r="69" spans="1:9" x14ac:dyDescent="0.2">
      <c r="A69" s="19" t="s">
        <v>780</v>
      </c>
      <c r="B69" s="20">
        <v>366</v>
      </c>
      <c r="C69" s="26">
        <v>33.606557000000002</v>
      </c>
      <c r="D69" s="26">
        <v>7.9234970000000002</v>
      </c>
      <c r="E69" s="26">
        <v>7.6502730000000003</v>
      </c>
      <c r="F69" s="26">
        <v>43.442622999999998</v>
      </c>
      <c r="G69" s="26">
        <v>7.3770490000000004</v>
      </c>
      <c r="H69" s="26">
        <v>41.530054999999997</v>
      </c>
      <c r="I69" s="26">
        <v>51.092896000000003</v>
      </c>
    </row>
    <row r="70" spans="1:9" x14ac:dyDescent="0.2">
      <c r="A70" s="19" t="s">
        <v>781</v>
      </c>
      <c r="B70" s="20">
        <v>1212</v>
      </c>
      <c r="C70" s="26">
        <v>39.603960000000001</v>
      </c>
      <c r="D70" s="26">
        <v>6.6831680000000002</v>
      </c>
      <c r="E70" s="26">
        <v>6.0231019999999997</v>
      </c>
      <c r="F70" s="26">
        <v>44.719472000000003</v>
      </c>
      <c r="G70" s="26">
        <v>2.970297</v>
      </c>
      <c r="H70" s="26">
        <v>46.287129</v>
      </c>
      <c r="I70" s="26">
        <v>50.742573999999998</v>
      </c>
    </row>
    <row r="71" spans="1:9" x14ac:dyDescent="0.2">
      <c r="A71" s="19" t="s">
        <v>137</v>
      </c>
      <c r="B71" s="20">
        <v>112</v>
      </c>
      <c r="C71" s="26">
        <v>60.714286000000001</v>
      </c>
      <c r="D71" s="26">
        <v>7.1428570000000002</v>
      </c>
      <c r="E71" s="26">
        <v>11.607143000000001</v>
      </c>
      <c r="F71" s="26">
        <v>18.75</v>
      </c>
      <c r="G71" s="26">
        <v>1.785714</v>
      </c>
      <c r="H71" s="26">
        <v>67.857142999999994</v>
      </c>
      <c r="I71" s="26">
        <v>30.357143000000001</v>
      </c>
    </row>
    <row r="72" spans="1:9" x14ac:dyDescent="0.2">
      <c r="A72" s="19" t="s">
        <v>138</v>
      </c>
      <c r="B72" s="20">
        <v>673</v>
      </c>
      <c r="C72" s="26">
        <v>35.512630000000001</v>
      </c>
      <c r="D72" s="26">
        <v>6.2407130000000004</v>
      </c>
      <c r="E72" s="26">
        <v>4.0118869999999998</v>
      </c>
      <c r="F72" s="26">
        <v>51.114412999999999</v>
      </c>
      <c r="G72" s="26">
        <v>3.1203569999999998</v>
      </c>
      <c r="H72" s="26">
        <v>41.753343000000001</v>
      </c>
      <c r="I72" s="26">
        <v>55.126300000000001</v>
      </c>
    </row>
    <row r="73" spans="1:9" x14ac:dyDescent="0.2">
      <c r="A73" s="19" t="s">
        <v>782</v>
      </c>
      <c r="B73" s="20">
        <v>75</v>
      </c>
      <c r="C73" s="26">
        <v>32</v>
      </c>
      <c r="D73" s="26">
        <v>8</v>
      </c>
      <c r="E73" s="26">
        <v>5.3333329999999997</v>
      </c>
      <c r="F73" s="26">
        <v>52</v>
      </c>
      <c r="G73" s="26">
        <v>2.6666669999999999</v>
      </c>
      <c r="H73" s="26">
        <v>40</v>
      </c>
      <c r="I73" s="26">
        <v>57.333333000000003</v>
      </c>
    </row>
    <row r="74" spans="1:9" x14ac:dyDescent="0.2">
      <c r="A74" s="19" t="s">
        <v>783</v>
      </c>
      <c r="B74" s="20">
        <v>178</v>
      </c>
      <c r="C74" s="26">
        <v>30.898876000000001</v>
      </c>
      <c r="D74" s="26">
        <v>8.4269660000000002</v>
      </c>
      <c r="E74" s="26">
        <v>4.4943819999999999</v>
      </c>
      <c r="F74" s="26">
        <v>48.314607000000002</v>
      </c>
      <c r="G74" s="26">
        <v>7.8651689999999999</v>
      </c>
      <c r="H74" s="26">
        <v>39.325842999999999</v>
      </c>
      <c r="I74" s="26">
        <v>52.808988999999997</v>
      </c>
    </row>
    <row r="75" spans="1:9" x14ac:dyDescent="0.2">
      <c r="A75" s="19" t="s">
        <v>1441</v>
      </c>
      <c r="B75" s="20">
        <v>1644</v>
      </c>
      <c r="C75" s="26">
        <v>36.922141000000003</v>
      </c>
      <c r="D75" s="26">
        <v>6.4476889999999996</v>
      </c>
      <c r="E75" s="26">
        <v>5.7177619999999996</v>
      </c>
      <c r="F75" s="26">
        <v>47.506082999999997</v>
      </c>
      <c r="G75" s="26">
        <v>3.406326</v>
      </c>
      <c r="H75" s="26">
        <v>43.36983</v>
      </c>
      <c r="I75" s="26">
        <v>53.223844</v>
      </c>
    </row>
    <row r="76" spans="1:9" x14ac:dyDescent="0.2">
      <c r="A76" s="18" t="s">
        <v>784</v>
      </c>
      <c r="B76" s="18"/>
      <c r="C76" s="18"/>
      <c r="D76" s="18"/>
      <c r="E76" s="18"/>
      <c r="F76" s="18"/>
      <c r="G76" s="18"/>
      <c r="H76" s="18"/>
      <c r="I76" s="18"/>
    </row>
    <row r="77" spans="1:9" x14ac:dyDescent="0.2">
      <c r="A77" s="21" t="s">
        <v>785</v>
      </c>
      <c r="B77" s="34">
        <v>366</v>
      </c>
      <c r="C77" s="30">
        <v>33.606557000000002</v>
      </c>
      <c r="D77" s="30">
        <v>7.9234970000000002</v>
      </c>
      <c r="E77" s="30">
        <v>7.6502730000000003</v>
      </c>
      <c r="F77" s="30">
        <v>43.442622999999998</v>
      </c>
      <c r="G77" s="30">
        <v>7.3770490000000004</v>
      </c>
      <c r="H77" s="30">
        <v>41.530054999999997</v>
      </c>
      <c r="I77" s="30">
        <v>51.092896000000003</v>
      </c>
    </row>
    <row r="78" spans="1:9" x14ac:dyDescent="0.2">
      <c r="A78" s="21" t="s">
        <v>786</v>
      </c>
      <c r="B78" s="34">
        <v>954</v>
      </c>
      <c r="C78" s="30">
        <v>35.429769</v>
      </c>
      <c r="D78" s="30">
        <v>6.6037739999999996</v>
      </c>
      <c r="E78" s="30">
        <v>5.9748429999999999</v>
      </c>
      <c r="F78" s="30">
        <v>48.427672999999999</v>
      </c>
      <c r="G78" s="30">
        <v>3.5639409999999998</v>
      </c>
      <c r="H78" s="30">
        <v>42.033543000000002</v>
      </c>
      <c r="I78" s="30">
        <v>54.402515999999999</v>
      </c>
    </row>
    <row r="79" spans="1:9" x14ac:dyDescent="0.2">
      <c r="A79" s="19" t="s">
        <v>787</v>
      </c>
      <c r="B79" s="20">
        <v>345</v>
      </c>
      <c r="C79" s="26">
        <v>40</v>
      </c>
      <c r="D79" s="26">
        <v>5.5072460000000003</v>
      </c>
      <c r="E79" s="26">
        <v>7.536232</v>
      </c>
      <c r="F79" s="26">
        <v>44.637681000000001</v>
      </c>
      <c r="G79" s="26">
        <v>2.3188409999999999</v>
      </c>
      <c r="H79" s="26">
        <v>45.507246000000002</v>
      </c>
      <c r="I79" s="26">
        <v>52.173912999999999</v>
      </c>
    </row>
    <row r="80" spans="1:9" x14ac:dyDescent="0.2">
      <c r="A80" s="19" t="s">
        <v>788</v>
      </c>
      <c r="B80" s="20">
        <v>141</v>
      </c>
      <c r="C80" s="26">
        <v>41.134751999999999</v>
      </c>
      <c r="D80" s="26">
        <v>5.6737590000000004</v>
      </c>
      <c r="E80" s="26">
        <v>2.1276600000000001</v>
      </c>
      <c r="F80" s="26">
        <v>48.226950000000002</v>
      </c>
      <c r="G80" s="26">
        <v>2.8368790000000002</v>
      </c>
      <c r="H80" s="26">
        <v>46.808511000000003</v>
      </c>
      <c r="I80" s="26">
        <v>50.354610000000001</v>
      </c>
    </row>
    <row r="81" spans="1:9" x14ac:dyDescent="0.2">
      <c r="A81" s="19" t="s">
        <v>789</v>
      </c>
      <c r="B81" s="20">
        <v>56</v>
      </c>
      <c r="C81" s="26">
        <v>39.285713999999999</v>
      </c>
      <c r="D81" s="26">
        <v>5.3571429999999998</v>
      </c>
      <c r="E81" s="26">
        <v>1.785714</v>
      </c>
      <c r="F81" s="26">
        <v>51.785713999999999</v>
      </c>
      <c r="G81" s="26">
        <v>1.785714</v>
      </c>
      <c r="H81" s="26">
        <v>44.642856999999999</v>
      </c>
      <c r="I81" s="26">
        <v>53.571429000000002</v>
      </c>
    </row>
    <row r="82" spans="1:9" x14ac:dyDescent="0.2">
      <c r="A82" s="19" t="s">
        <v>790</v>
      </c>
      <c r="B82" s="20">
        <v>48</v>
      </c>
      <c r="C82" s="26">
        <v>35.416666999999997</v>
      </c>
      <c r="D82" s="26">
        <v>10.416667</v>
      </c>
      <c r="E82" s="26">
        <v>4.1666670000000003</v>
      </c>
      <c r="F82" s="26">
        <v>50</v>
      </c>
      <c r="G82" s="26">
        <v>0</v>
      </c>
      <c r="H82" s="26">
        <v>45.833333000000003</v>
      </c>
      <c r="I82" s="26">
        <v>54.166666999999997</v>
      </c>
    </row>
    <row r="83" spans="1:9" x14ac:dyDescent="0.2">
      <c r="A83" s="19" t="s">
        <v>791</v>
      </c>
      <c r="B83" s="20">
        <v>20</v>
      </c>
      <c r="C83" s="26">
        <v>35</v>
      </c>
      <c r="D83" s="26">
        <v>20</v>
      </c>
      <c r="E83" s="26">
        <v>0</v>
      </c>
      <c r="F83" s="26">
        <v>40</v>
      </c>
      <c r="G83" s="26">
        <v>5</v>
      </c>
      <c r="H83" s="26">
        <v>55</v>
      </c>
      <c r="I83" s="26">
        <v>40</v>
      </c>
    </row>
    <row r="84" spans="1:9" x14ac:dyDescent="0.2">
      <c r="A84" s="19" t="s">
        <v>792</v>
      </c>
      <c r="B84" s="20">
        <v>4</v>
      </c>
      <c r="C84" s="26">
        <v>0</v>
      </c>
      <c r="D84" s="26">
        <v>50</v>
      </c>
      <c r="E84" s="26">
        <v>0</v>
      </c>
      <c r="F84" s="26">
        <v>50</v>
      </c>
      <c r="G84" s="26">
        <v>0</v>
      </c>
      <c r="H84" s="26">
        <v>50</v>
      </c>
      <c r="I84" s="26">
        <v>50</v>
      </c>
    </row>
    <row r="85" spans="1:9" x14ac:dyDescent="0.2">
      <c r="A85" s="19" t="s">
        <v>793</v>
      </c>
      <c r="B85" s="20">
        <v>2</v>
      </c>
      <c r="C85" s="26">
        <v>50</v>
      </c>
      <c r="D85" s="26">
        <v>0</v>
      </c>
      <c r="E85" s="26">
        <v>0</v>
      </c>
      <c r="F85" s="26">
        <v>50</v>
      </c>
      <c r="G85" s="26">
        <v>0</v>
      </c>
      <c r="H85" s="26">
        <v>50</v>
      </c>
      <c r="I85" s="26">
        <v>50</v>
      </c>
    </row>
    <row r="86" spans="1:9" x14ac:dyDescent="0.2">
      <c r="A86" s="19" t="s">
        <v>794</v>
      </c>
      <c r="B86" s="20">
        <v>2</v>
      </c>
      <c r="C86" s="26">
        <v>0</v>
      </c>
      <c r="D86" s="26">
        <v>0</v>
      </c>
      <c r="E86" s="26">
        <v>50</v>
      </c>
      <c r="F86" s="26">
        <v>50</v>
      </c>
      <c r="G86" s="26">
        <v>0</v>
      </c>
      <c r="H86" s="26">
        <v>0</v>
      </c>
      <c r="I86" s="26">
        <v>100</v>
      </c>
    </row>
    <row r="87" spans="1:9" x14ac:dyDescent="0.2">
      <c r="A87" s="19" t="s">
        <v>783</v>
      </c>
      <c r="B87" s="20">
        <v>250</v>
      </c>
      <c r="C87" s="26">
        <v>32.4</v>
      </c>
      <c r="D87" s="26">
        <v>6.8</v>
      </c>
      <c r="E87" s="26">
        <v>4.8</v>
      </c>
      <c r="F87" s="26">
        <v>47.2</v>
      </c>
      <c r="G87" s="26">
        <v>8.8000000000000007</v>
      </c>
      <c r="H87" s="26">
        <v>39.200000000000003</v>
      </c>
      <c r="I87" s="26">
        <v>52</v>
      </c>
    </row>
    <row r="88" spans="1:9" x14ac:dyDescent="0.2">
      <c r="A88" s="18" t="s">
        <v>795</v>
      </c>
      <c r="B88" s="18"/>
      <c r="C88" s="18"/>
      <c r="D88" s="18"/>
      <c r="E88" s="18"/>
      <c r="F88" s="18"/>
      <c r="G88" s="18"/>
      <c r="H88" s="18"/>
      <c r="I88" s="18"/>
    </row>
    <row r="89" spans="1:9" x14ac:dyDescent="0.2">
      <c r="A89" s="19" t="s">
        <v>796</v>
      </c>
      <c r="B89" s="20">
        <v>1712</v>
      </c>
      <c r="C89" s="26">
        <v>33.936915999999997</v>
      </c>
      <c r="D89" s="26">
        <v>7.0093459999999999</v>
      </c>
      <c r="E89" s="26">
        <v>5.8411210000000002</v>
      </c>
      <c r="F89" s="26">
        <v>49.182243</v>
      </c>
      <c r="G89" s="26">
        <v>4.0303740000000001</v>
      </c>
      <c r="H89" s="26">
        <v>40.946261999999997</v>
      </c>
      <c r="I89" s="26">
        <v>55.023364000000001</v>
      </c>
    </row>
    <row r="90" spans="1:9" x14ac:dyDescent="0.2">
      <c r="A90" s="19" t="s">
        <v>139</v>
      </c>
      <c r="B90" s="20">
        <v>76</v>
      </c>
      <c r="C90" s="26">
        <v>39.473683999999999</v>
      </c>
      <c r="D90" s="26">
        <v>5.2631579999999998</v>
      </c>
      <c r="E90" s="26">
        <v>3.947368</v>
      </c>
      <c r="F90" s="26">
        <v>43.421053000000001</v>
      </c>
      <c r="G90" s="26">
        <v>7.8947370000000001</v>
      </c>
      <c r="H90" s="26">
        <v>44.736842000000003</v>
      </c>
      <c r="I90" s="26">
        <v>47.368420999999998</v>
      </c>
    </row>
    <row r="91" spans="1:9" x14ac:dyDescent="0.2">
      <c r="A91" s="19" t="s">
        <v>797</v>
      </c>
      <c r="B91" s="20">
        <v>59</v>
      </c>
      <c r="C91" s="26">
        <v>49.152541999999997</v>
      </c>
      <c r="D91" s="26">
        <v>6.7796609999999999</v>
      </c>
      <c r="E91" s="26">
        <v>10.169492</v>
      </c>
      <c r="F91" s="26">
        <v>28.813559000000001</v>
      </c>
      <c r="G91" s="26">
        <v>5.084746</v>
      </c>
      <c r="H91" s="26">
        <v>55.932203000000001</v>
      </c>
      <c r="I91" s="26">
        <v>38.983051000000003</v>
      </c>
    </row>
    <row r="92" spans="1:9" x14ac:dyDescent="0.2">
      <c r="A92" s="19" t="s">
        <v>140</v>
      </c>
      <c r="B92" s="20">
        <v>194</v>
      </c>
      <c r="C92" s="26">
        <v>52.061855999999999</v>
      </c>
      <c r="D92" s="26">
        <v>5.1546390000000004</v>
      </c>
      <c r="E92" s="26">
        <v>8.2474229999999995</v>
      </c>
      <c r="F92" s="26">
        <v>30.927835000000002</v>
      </c>
      <c r="G92" s="26">
        <v>3.608247</v>
      </c>
      <c r="H92" s="26">
        <v>57.216495000000002</v>
      </c>
      <c r="I92" s="26">
        <v>39.175257999999999</v>
      </c>
    </row>
    <row r="93" spans="1:9" x14ac:dyDescent="0.2">
      <c r="A93" s="19" t="s">
        <v>141</v>
      </c>
      <c r="B93" s="20">
        <v>16</v>
      </c>
      <c r="C93" s="26">
        <v>37.5</v>
      </c>
      <c r="D93" s="26">
        <v>0</v>
      </c>
      <c r="E93" s="26">
        <v>12.5</v>
      </c>
      <c r="F93" s="26">
        <v>43.75</v>
      </c>
      <c r="G93" s="26">
        <v>6.25</v>
      </c>
      <c r="H93" s="26">
        <v>37.5</v>
      </c>
      <c r="I93" s="26">
        <v>56.25</v>
      </c>
    </row>
    <row r="94" spans="1:9" x14ac:dyDescent="0.2">
      <c r="A94" s="19" t="s">
        <v>755</v>
      </c>
      <c r="B94" s="20">
        <v>46</v>
      </c>
      <c r="C94" s="26">
        <v>32.608696000000002</v>
      </c>
      <c r="D94" s="26">
        <v>2.1739130000000002</v>
      </c>
      <c r="E94" s="26">
        <v>2.1739130000000002</v>
      </c>
      <c r="F94" s="26">
        <v>58.695652000000003</v>
      </c>
      <c r="G94" s="26">
        <v>4.3478260000000004</v>
      </c>
      <c r="H94" s="26">
        <v>34.782609000000001</v>
      </c>
      <c r="I94" s="26">
        <v>60.869565000000001</v>
      </c>
    </row>
    <row r="95" spans="1:9" x14ac:dyDescent="0.2">
      <c r="A95" s="19" t="s">
        <v>783</v>
      </c>
      <c r="B95" s="20">
        <v>85</v>
      </c>
      <c r="C95" s="26">
        <v>27.058824000000001</v>
      </c>
      <c r="D95" s="26">
        <v>12.941176</v>
      </c>
      <c r="E95" s="26">
        <v>2.3529409999999999</v>
      </c>
      <c r="F95" s="26">
        <v>47.058824000000001</v>
      </c>
      <c r="G95" s="26">
        <v>10.588234999999999</v>
      </c>
      <c r="H95" s="26">
        <v>40</v>
      </c>
      <c r="I95" s="26">
        <v>49.411765000000003</v>
      </c>
    </row>
    <row r="96" spans="1:9" x14ac:dyDescent="0.2">
      <c r="A96" s="18" t="s">
        <v>798</v>
      </c>
      <c r="B96" s="18"/>
      <c r="C96" s="18"/>
      <c r="D96" s="18"/>
      <c r="E96" s="18"/>
      <c r="F96" s="18"/>
      <c r="G96" s="18"/>
      <c r="H96" s="18"/>
      <c r="I96" s="18"/>
    </row>
    <row r="97" spans="1:9" x14ac:dyDescent="0.2">
      <c r="A97" s="19" t="s">
        <v>799</v>
      </c>
      <c r="B97" s="20">
        <v>1212</v>
      </c>
      <c r="C97" s="26">
        <v>34.818482000000003</v>
      </c>
      <c r="D97" s="26">
        <v>7.1782180000000002</v>
      </c>
      <c r="E97" s="26">
        <v>6.7656770000000002</v>
      </c>
      <c r="F97" s="26">
        <v>48.762376000000003</v>
      </c>
      <c r="G97" s="26">
        <v>2.4752480000000001</v>
      </c>
      <c r="H97" s="26">
        <v>41.996699999999997</v>
      </c>
      <c r="I97" s="26">
        <v>55.528053</v>
      </c>
    </row>
    <row r="98" spans="1:9" x14ac:dyDescent="0.2">
      <c r="A98" s="19" t="s">
        <v>800</v>
      </c>
      <c r="B98" s="20">
        <v>24</v>
      </c>
      <c r="C98" s="26">
        <v>50</v>
      </c>
      <c r="D98" s="26">
        <v>12.5</v>
      </c>
      <c r="E98" s="26">
        <v>4.1666670000000003</v>
      </c>
      <c r="F98" s="26">
        <v>33.333333000000003</v>
      </c>
      <c r="G98" s="26">
        <v>0</v>
      </c>
      <c r="H98" s="26">
        <v>62.5</v>
      </c>
      <c r="I98" s="26">
        <v>37.5</v>
      </c>
    </row>
    <row r="99" spans="1:9" x14ac:dyDescent="0.2">
      <c r="A99" s="19" t="s">
        <v>801</v>
      </c>
      <c r="B99" s="20">
        <v>76</v>
      </c>
      <c r="C99" s="26">
        <v>56.578946999999999</v>
      </c>
      <c r="D99" s="26">
        <v>3.947368</v>
      </c>
      <c r="E99" s="26">
        <v>3.947368</v>
      </c>
      <c r="F99" s="26">
        <v>32.894736999999999</v>
      </c>
      <c r="G99" s="26">
        <v>2.6315789999999999</v>
      </c>
      <c r="H99" s="26">
        <v>60.526316000000001</v>
      </c>
      <c r="I99" s="26">
        <v>36.842104999999997</v>
      </c>
    </row>
    <row r="100" spans="1:9" x14ac:dyDescent="0.2">
      <c r="A100" s="19" t="s">
        <v>802</v>
      </c>
      <c r="B100" s="20">
        <v>43</v>
      </c>
      <c r="C100" s="26">
        <v>62.790697999999999</v>
      </c>
      <c r="D100" s="26">
        <v>6.9767440000000001</v>
      </c>
      <c r="E100" s="26">
        <v>4.6511630000000004</v>
      </c>
      <c r="F100" s="26">
        <v>25.581395000000001</v>
      </c>
      <c r="G100" s="26">
        <v>0</v>
      </c>
      <c r="H100" s="26">
        <v>69.767442000000003</v>
      </c>
      <c r="I100" s="26">
        <v>30.232558000000001</v>
      </c>
    </row>
    <row r="101" spans="1:9" x14ac:dyDescent="0.2">
      <c r="A101" s="19" t="s">
        <v>803</v>
      </c>
      <c r="B101" s="20">
        <v>14</v>
      </c>
      <c r="C101" s="26">
        <v>71.428571000000005</v>
      </c>
      <c r="D101" s="26">
        <v>0</v>
      </c>
      <c r="E101" s="26">
        <v>7.1428570000000002</v>
      </c>
      <c r="F101" s="26">
        <v>21.428571000000002</v>
      </c>
      <c r="G101" s="26">
        <v>0</v>
      </c>
      <c r="H101" s="26">
        <v>71.428571000000005</v>
      </c>
      <c r="I101" s="26">
        <v>28.571428999999998</v>
      </c>
    </row>
    <row r="102" spans="1:9" x14ac:dyDescent="0.2">
      <c r="A102" s="19" t="s">
        <v>804</v>
      </c>
      <c r="B102" s="20">
        <v>5</v>
      </c>
      <c r="C102" s="26">
        <v>60</v>
      </c>
      <c r="D102" s="26">
        <v>20</v>
      </c>
      <c r="E102" s="26">
        <v>0</v>
      </c>
      <c r="F102" s="26">
        <v>20</v>
      </c>
      <c r="G102" s="26">
        <v>0</v>
      </c>
      <c r="H102" s="26">
        <v>80</v>
      </c>
      <c r="I102" s="26">
        <v>20</v>
      </c>
    </row>
    <row r="103" spans="1:9" x14ac:dyDescent="0.2">
      <c r="A103" s="19" t="s">
        <v>783</v>
      </c>
      <c r="B103" s="20">
        <v>414</v>
      </c>
      <c r="C103" s="26">
        <v>22.705314000000001</v>
      </c>
      <c r="D103" s="26">
        <v>6.5217390000000002</v>
      </c>
      <c r="E103" s="26">
        <v>3.381643</v>
      </c>
      <c r="F103" s="26">
        <v>57.004831000000003</v>
      </c>
      <c r="G103" s="26">
        <v>10.386473000000001</v>
      </c>
      <c r="H103" s="26">
        <v>29.227053000000002</v>
      </c>
      <c r="I103" s="26">
        <v>60.386473000000002</v>
      </c>
    </row>
    <row r="104" spans="1:9" x14ac:dyDescent="0.2">
      <c r="A104" s="18" t="s">
        <v>805</v>
      </c>
      <c r="B104" s="18"/>
      <c r="C104" s="18"/>
      <c r="D104" s="18"/>
      <c r="E104" s="18"/>
      <c r="F104" s="18"/>
      <c r="G104" s="18"/>
      <c r="H104" s="18"/>
      <c r="I104" s="18"/>
    </row>
    <row r="105" spans="1:9" x14ac:dyDescent="0.2">
      <c r="A105" s="19" t="s">
        <v>799</v>
      </c>
      <c r="B105" s="20">
        <v>13</v>
      </c>
      <c r="C105" s="26">
        <v>38.461537999999997</v>
      </c>
      <c r="D105" s="26">
        <v>0</v>
      </c>
      <c r="E105" s="26">
        <v>0</v>
      </c>
      <c r="F105" s="26">
        <v>61.538462000000003</v>
      </c>
      <c r="G105" s="26">
        <v>0</v>
      </c>
      <c r="H105" s="26">
        <v>38.461537999999997</v>
      </c>
      <c r="I105" s="26">
        <v>61.538462000000003</v>
      </c>
    </row>
    <row r="106" spans="1:9" x14ac:dyDescent="0.2">
      <c r="A106" s="19" t="s">
        <v>800</v>
      </c>
      <c r="B106" s="20">
        <v>89</v>
      </c>
      <c r="C106" s="26">
        <v>47.191011000000003</v>
      </c>
      <c r="D106" s="26">
        <v>2.2471909999999999</v>
      </c>
      <c r="E106" s="26">
        <v>11.235955000000001</v>
      </c>
      <c r="F106" s="26">
        <v>32.584269999999997</v>
      </c>
      <c r="G106" s="26">
        <v>6.7415729999999998</v>
      </c>
      <c r="H106" s="26">
        <v>49.438201999999997</v>
      </c>
      <c r="I106" s="26">
        <v>43.820225000000001</v>
      </c>
    </row>
    <row r="107" spans="1:9" x14ac:dyDescent="0.2">
      <c r="A107" s="19" t="s">
        <v>801</v>
      </c>
      <c r="B107" s="20">
        <v>143</v>
      </c>
      <c r="C107" s="26">
        <v>53.846153999999999</v>
      </c>
      <c r="D107" s="26">
        <v>5.5944060000000002</v>
      </c>
      <c r="E107" s="26">
        <v>8.3916079999999997</v>
      </c>
      <c r="F107" s="26">
        <v>30.069929999999999</v>
      </c>
      <c r="G107" s="26">
        <v>2.0979019999999999</v>
      </c>
      <c r="H107" s="26">
        <v>59.440559</v>
      </c>
      <c r="I107" s="26">
        <v>38.461537999999997</v>
      </c>
    </row>
    <row r="108" spans="1:9" x14ac:dyDescent="0.2">
      <c r="A108" s="19" t="s">
        <v>802</v>
      </c>
      <c r="B108" s="20">
        <v>27</v>
      </c>
      <c r="C108" s="26">
        <v>51.851852000000001</v>
      </c>
      <c r="D108" s="26">
        <v>3.7037040000000001</v>
      </c>
      <c r="E108" s="26">
        <v>3.7037040000000001</v>
      </c>
      <c r="F108" s="26">
        <v>40.740741</v>
      </c>
      <c r="G108" s="26">
        <v>0</v>
      </c>
      <c r="H108" s="26">
        <v>55.555556000000003</v>
      </c>
      <c r="I108" s="26">
        <v>44.444443999999997</v>
      </c>
    </row>
    <row r="109" spans="1:9" x14ac:dyDescent="0.2">
      <c r="A109" s="19" t="s">
        <v>803</v>
      </c>
      <c r="B109" s="20">
        <v>5</v>
      </c>
      <c r="C109" s="26">
        <v>60</v>
      </c>
      <c r="D109" s="26">
        <v>20</v>
      </c>
      <c r="E109" s="26">
        <v>0</v>
      </c>
      <c r="F109" s="26">
        <v>20</v>
      </c>
      <c r="G109" s="26">
        <v>0</v>
      </c>
      <c r="H109" s="26">
        <v>80</v>
      </c>
      <c r="I109" s="26">
        <v>20</v>
      </c>
    </row>
    <row r="110" spans="1:9" x14ac:dyDescent="0.2">
      <c r="A110" s="19" t="s">
        <v>804</v>
      </c>
      <c r="B110" s="20">
        <v>10</v>
      </c>
      <c r="C110" s="26">
        <v>40</v>
      </c>
      <c r="D110" s="26">
        <v>10</v>
      </c>
      <c r="E110" s="26">
        <v>10</v>
      </c>
      <c r="F110" s="26">
        <v>40</v>
      </c>
      <c r="G110" s="26">
        <v>0</v>
      </c>
      <c r="H110" s="26">
        <v>50</v>
      </c>
      <c r="I110" s="26">
        <v>50</v>
      </c>
    </row>
    <row r="111" spans="1:9" x14ac:dyDescent="0.2">
      <c r="A111" s="19" t="s">
        <v>783</v>
      </c>
      <c r="B111" s="20">
        <v>28</v>
      </c>
      <c r="C111" s="26">
        <v>21.428571000000002</v>
      </c>
      <c r="D111" s="26">
        <v>7.1428570000000002</v>
      </c>
      <c r="E111" s="26">
        <v>3.5714290000000002</v>
      </c>
      <c r="F111" s="26">
        <v>53.571429000000002</v>
      </c>
      <c r="G111" s="26">
        <v>14.285714</v>
      </c>
      <c r="H111" s="26">
        <v>28.571428999999998</v>
      </c>
      <c r="I111" s="26">
        <v>57.142856999999999</v>
      </c>
    </row>
    <row r="112" spans="1:9" x14ac:dyDescent="0.2">
      <c r="A112" s="18" t="s">
        <v>142</v>
      </c>
      <c r="B112" s="18"/>
      <c r="C112" s="18"/>
      <c r="D112" s="18"/>
      <c r="E112" s="18"/>
      <c r="F112" s="18"/>
      <c r="G112" s="18"/>
      <c r="H112" s="18"/>
      <c r="I112" s="18"/>
    </row>
    <row r="113" spans="1:9" x14ac:dyDescent="0.2">
      <c r="A113" s="19" t="s">
        <v>806</v>
      </c>
      <c r="B113" s="20">
        <v>90</v>
      </c>
      <c r="C113" s="26">
        <v>42.222222000000002</v>
      </c>
      <c r="D113" s="26">
        <v>13.333333</v>
      </c>
      <c r="E113" s="26">
        <v>8.8888890000000007</v>
      </c>
      <c r="F113" s="26">
        <v>32.222222000000002</v>
      </c>
      <c r="G113" s="26">
        <v>3.3333330000000001</v>
      </c>
      <c r="H113" s="26">
        <v>55.555556000000003</v>
      </c>
      <c r="I113" s="26">
        <v>41.111111000000001</v>
      </c>
    </row>
    <row r="114" spans="1:9" x14ac:dyDescent="0.2">
      <c r="A114" s="19" t="s">
        <v>807</v>
      </c>
      <c r="B114" s="20">
        <v>307</v>
      </c>
      <c r="C114" s="26">
        <v>51.791530999999999</v>
      </c>
      <c r="D114" s="26">
        <v>4.5602609999999997</v>
      </c>
      <c r="E114" s="26">
        <v>8.1433219999999995</v>
      </c>
      <c r="F114" s="26">
        <v>33.876221000000001</v>
      </c>
      <c r="G114" s="26">
        <v>1.6286639999999999</v>
      </c>
      <c r="H114" s="26">
        <v>56.351792000000003</v>
      </c>
      <c r="I114" s="26">
        <v>42.019544000000003</v>
      </c>
    </row>
    <row r="115" spans="1:9" x14ac:dyDescent="0.2">
      <c r="A115" s="19" t="s">
        <v>808</v>
      </c>
      <c r="B115" s="20">
        <v>392</v>
      </c>
      <c r="C115" s="26">
        <v>43.367347000000002</v>
      </c>
      <c r="D115" s="26">
        <v>7.6530610000000001</v>
      </c>
      <c r="E115" s="26">
        <v>8.1632650000000009</v>
      </c>
      <c r="F115" s="26">
        <v>37.244897999999999</v>
      </c>
      <c r="G115" s="26">
        <v>3.5714290000000002</v>
      </c>
      <c r="H115" s="26">
        <v>51.020408000000003</v>
      </c>
      <c r="I115" s="26">
        <v>45.408163000000002</v>
      </c>
    </row>
    <row r="116" spans="1:9" x14ac:dyDescent="0.2">
      <c r="A116" s="19" t="s">
        <v>809</v>
      </c>
      <c r="B116" s="20">
        <v>379</v>
      </c>
      <c r="C116" s="26">
        <v>38.522427</v>
      </c>
      <c r="D116" s="26">
        <v>7.3878630000000003</v>
      </c>
      <c r="E116" s="26">
        <v>6.5963060000000002</v>
      </c>
      <c r="F116" s="26">
        <v>43.799472000000002</v>
      </c>
      <c r="G116" s="26">
        <v>3.6939310000000001</v>
      </c>
      <c r="H116" s="26">
        <v>45.910290000000003</v>
      </c>
      <c r="I116" s="26">
        <v>50.395778</v>
      </c>
    </row>
    <row r="117" spans="1:9" x14ac:dyDescent="0.2">
      <c r="A117" s="19" t="s">
        <v>810</v>
      </c>
      <c r="B117" s="20">
        <v>951</v>
      </c>
      <c r="C117" s="26">
        <v>26.393270000000001</v>
      </c>
      <c r="D117" s="26">
        <v>5.9936910000000001</v>
      </c>
      <c r="E117" s="26">
        <v>3.9957940000000001</v>
      </c>
      <c r="F117" s="26">
        <v>57.623553999999999</v>
      </c>
      <c r="G117" s="26">
        <v>5.9936910000000001</v>
      </c>
      <c r="H117" s="26">
        <v>32.386960999999999</v>
      </c>
      <c r="I117" s="26">
        <v>61.619348000000002</v>
      </c>
    </row>
    <row r="118" spans="1:9" x14ac:dyDescent="0.2">
      <c r="A118" s="19" t="s">
        <v>783</v>
      </c>
      <c r="B118" s="20">
        <v>69</v>
      </c>
      <c r="C118" s="26">
        <v>30.434782999999999</v>
      </c>
      <c r="D118" s="26">
        <v>13.043478</v>
      </c>
      <c r="E118" s="26">
        <v>2.8985509999999999</v>
      </c>
      <c r="F118" s="26">
        <v>47.826087000000001</v>
      </c>
      <c r="G118" s="26">
        <v>5.7971009999999996</v>
      </c>
      <c r="H118" s="26">
        <v>43.478261000000003</v>
      </c>
      <c r="I118" s="26">
        <v>50.724637999999999</v>
      </c>
    </row>
    <row r="119" spans="1:9" x14ac:dyDescent="0.2">
      <c r="A119" s="18" t="s">
        <v>143</v>
      </c>
      <c r="B119" s="18"/>
      <c r="C119" s="18"/>
      <c r="D119" s="18"/>
      <c r="E119" s="18"/>
      <c r="F119" s="18"/>
      <c r="G119" s="18"/>
      <c r="H119" s="18"/>
      <c r="I119" s="18"/>
    </row>
    <row r="120" spans="1:9" x14ac:dyDescent="0.2">
      <c r="A120" s="21" t="s">
        <v>811</v>
      </c>
      <c r="B120" s="21"/>
      <c r="C120" s="21"/>
      <c r="D120" s="21"/>
      <c r="E120" s="21"/>
      <c r="F120" s="21"/>
      <c r="G120" s="21"/>
      <c r="H120" s="21"/>
      <c r="I120" s="21"/>
    </row>
    <row r="121" spans="1:9" x14ac:dyDescent="0.2">
      <c r="A121" s="19" t="s">
        <v>812</v>
      </c>
      <c r="B121" s="20">
        <v>546</v>
      </c>
      <c r="C121" s="26">
        <v>44.322344000000001</v>
      </c>
      <c r="D121" s="26">
        <v>8.2417580000000008</v>
      </c>
      <c r="E121" s="26">
        <v>5.4945050000000002</v>
      </c>
      <c r="F121" s="26">
        <v>40.293039999999998</v>
      </c>
      <c r="G121" s="26">
        <v>1.648352</v>
      </c>
      <c r="H121" s="26">
        <v>52.564103000000003</v>
      </c>
      <c r="I121" s="26">
        <v>45.787545999999999</v>
      </c>
    </row>
    <row r="122" spans="1:9" x14ac:dyDescent="0.2">
      <c r="A122" s="19" t="s">
        <v>813</v>
      </c>
      <c r="B122" s="20">
        <v>531</v>
      </c>
      <c r="C122" s="26">
        <v>41.80791</v>
      </c>
      <c r="D122" s="26">
        <v>6.7796609999999999</v>
      </c>
      <c r="E122" s="26">
        <v>6.7796609999999999</v>
      </c>
      <c r="F122" s="26">
        <v>41.242938000000002</v>
      </c>
      <c r="G122" s="26">
        <v>3.389831</v>
      </c>
      <c r="H122" s="26">
        <v>48.587570999999997</v>
      </c>
      <c r="I122" s="26">
        <v>48.022599</v>
      </c>
    </row>
    <row r="123" spans="1:9" x14ac:dyDescent="0.2">
      <c r="A123" s="19" t="s">
        <v>814</v>
      </c>
      <c r="B123" s="20">
        <v>205</v>
      </c>
      <c r="C123" s="26">
        <v>42.926828999999998</v>
      </c>
      <c r="D123" s="26">
        <v>6.3414630000000001</v>
      </c>
      <c r="E123" s="26">
        <v>8.7804880000000001</v>
      </c>
      <c r="F123" s="26">
        <v>38.048780000000001</v>
      </c>
      <c r="G123" s="26">
        <v>3.9024390000000002</v>
      </c>
      <c r="H123" s="26">
        <v>49.268293</v>
      </c>
      <c r="I123" s="26">
        <v>46.829267999999999</v>
      </c>
    </row>
    <row r="124" spans="1:9" x14ac:dyDescent="0.2">
      <c r="A124" s="19" t="s">
        <v>815</v>
      </c>
      <c r="B124" s="20">
        <v>762</v>
      </c>
      <c r="C124" s="26">
        <v>25.328084</v>
      </c>
      <c r="D124" s="26">
        <v>5.6430449999999999</v>
      </c>
      <c r="E124" s="26">
        <v>4.8556429999999997</v>
      </c>
      <c r="F124" s="26">
        <v>57.611548999999997</v>
      </c>
      <c r="G124" s="26">
        <v>6.56168</v>
      </c>
      <c r="H124" s="26">
        <v>30.971129000000001</v>
      </c>
      <c r="I124" s="26">
        <v>62.467191999999997</v>
      </c>
    </row>
    <row r="125" spans="1:9" x14ac:dyDescent="0.2">
      <c r="A125" s="19" t="s">
        <v>783</v>
      </c>
      <c r="B125" s="20">
        <v>144</v>
      </c>
      <c r="C125" s="26">
        <v>27.777778000000001</v>
      </c>
      <c r="D125" s="26">
        <v>9.0277779999999996</v>
      </c>
      <c r="E125" s="26">
        <v>6.25</v>
      </c>
      <c r="F125" s="26">
        <v>48.611111000000001</v>
      </c>
      <c r="G125" s="26">
        <v>8.3333329999999997</v>
      </c>
      <c r="H125" s="26">
        <v>36.805556000000003</v>
      </c>
      <c r="I125" s="26">
        <v>54.861111000000001</v>
      </c>
    </row>
    <row r="126" spans="1:9" x14ac:dyDescent="0.2">
      <c r="A126" s="18" t="s">
        <v>143</v>
      </c>
      <c r="B126" s="18"/>
      <c r="C126" s="18"/>
      <c r="D126" s="18"/>
      <c r="E126" s="18"/>
      <c r="F126" s="18"/>
      <c r="G126" s="18"/>
      <c r="H126" s="18"/>
      <c r="I126" s="18"/>
    </row>
    <row r="127" spans="1:9" x14ac:dyDescent="0.2">
      <c r="A127" s="21" t="s">
        <v>816</v>
      </c>
      <c r="B127" s="21"/>
      <c r="C127" s="21"/>
      <c r="D127" s="21"/>
      <c r="E127" s="21"/>
      <c r="F127" s="21"/>
      <c r="G127" s="21"/>
      <c r="H127" s="21"/>
      <c r="I127" s="21"/>
    </row>
    <row r="128" spans="1:9" x14ac:dyDescent="0.2">
      <c r="A128" s="19" t="s">
        <v>812</v>
      </c>
      <c r="B128" s="20">
        <v>285</v>
      </c>
      <c r="C128" s="26">
        <v>51.578946999999999</v>
      </c>
      <c r="D128" s="26">
        <v>9.4736840000000004</v>
      </c>
      <c r="E128" s="26">
        <v>7.7192980000000002</v>
      </c>
      <c r="F128" s="26">
        <v>29.824560999999999</v>
      </c>
      <c r="G128" s="26">
        <v>1.4035089999999999</v>
      </c>
      <c r="H128" s="26">
        <v>61.052632000000003</v>
      </c>
      <c r="I128" s="26">
        <v>37.543860000000002</v>
      </c>
    </row>
    <row r="129" spans="1:9" x14ac:dyDescent="0.2">
      <c r="A129" s="19" t="s">
        <v>813</v>
      </c>
      <c r="B129" s="20">
        <v>217</v>
      </c>
      <c r="C129" s="26">
        <v>44.239631000000003</v>
      </c>
      <c r="D129" s="26">
        <v>7.8341010000000004</v>
      </c>
      <c r="E129" s="26">
        <v>7.373272</v>
      </c>
      <c r="F129" s="26">
        <v>37.788018000000001</v>
      </c>
      <c r="G129" s="26">
        <v>2.764977</v>
      </c>
      <c r="H129" s="26">
        <v>52.073732999999997</v>
      </c>
      <c r="I129" s="26">
        <v>45.161290000000001</v>
      </c>
    </row>
    <row r="130" spans="1:9" x14ac:dyDescent="0.2">
      <c r="A130" s="19" t="s">
        <v>814</v>
      </c>
      <c r="B130" s="20">
        <v>142</v>
      </c>
      <c r="C130" s="26">
        <v>43.661971999999999</v>
      </c>
      <c r="D130" s="26">
        <v>5.6338030000000003</v>
      </c>
      <c r="E130" s="26">
        <v>14.084507</v>
      </c>
      <c r="F130" s="26">
        <v>33.802816999999997</v>
      </c>
      <c r="G130" s="26">
        <v>2.8169010000000001</v>
      </c>
      <c r="H130" s="26">
        <v>49.295774999999999</v>
      </c>
      <c r="I130" s="26">
        <v>47.887324</v>
      </c>
    </row>
    <row r="131" spans="1:9" x14ac:dyDescent="0.2">
      <c r="A131" s="19" t="s">
        <v>815</v>
      </c>
      <c r="B131" s="20">
        <v>1184</v>
      </c>
      <c r="C131" s="26">
        <v>32.010134999999998</v>
      </c>
      <c r="D131" s="26">
        <v>5.8277029999999996</v>
      </c>
      <c r="E131" s="26">
        <v>4.8141889999999998</v>
      </c>
      <c r="F131" s="26">
        <v>52.871622000000002</v>
      </c>
      <c r="G131" s="26">
        <v>4.4763510000000002</v>
      </c>
      <c r="H131" s="26">
        <v>37.837837999999998</v>
      </c>
      <c r="I131" s="26">
        <v>57.685811000000001</v>
      </c>
    </row>
    <row r="132" spans="1:9" x14ac:dyDescent="0.2">
      <c r="A132" s="19" t="s">
        <v>783</v>
      </c>
      <c r="B132" s="20">
        <v>360</v>
      </c>
      <c r="C132" s="26">
        <v>28.055555999999999</v>
      </c>
      <c r="D132" s="26">
        <v>8.0555559999999993</v>
      </c>
      <c r="E132" s="26">
        <v>4.1666670000000003</v>
      </c>
      <c r="F132" s="26">
        <v>51.388888999999999</v>
      </c>
      <c r="G132" s="26">
        <v>8.3333329999999997</v>
      </c>
      <c r="H132" s="26">
        <v>36.111111000000001</v>
      </c>
      <c r="I132" s="26">
        <v>55.555556000000003</v>
      </c>
    </row>
    <row r="133" spans="1:9" x14ac:dyDescent="0.2">
      <c r="A133" s="18" t="s">
        <v>143</v>
      </c>
      <c r="B133" s="18"/>
      <c r="C133" s="18"/>
      <c r="D133" s="18"/>
      <c r="E133" s="18"/>
      <c r="F133" s="18"/>
      <c r="G133" s="18"/>
      <c r="H133" s="18"/>
      <c r="I133" s="18"/>
    </row>
    <row r="134" spans="1:9" x14ac:dyDescent="0.2">
      <c r="A134" s="21" t="s">
        <v>817</v>
      </c>
      <c r="B134" s="21"/>
      <c r="C134" s="21"/>
      <c r="D134" s="21"/>
      <c r="E134" s="21"/>
      <c r="F134" s="21"/>
      <c r="G134" s="21"/>
      <c r="H134" s="21"/>
      <c r="I134" s="21"/>
    </row>
    <row r="135" spans="1:9" x14ac:dyDescent="0.2">
      <c r="A135" s="19" t="s">
        <v>812</v>
      </c>
      <c r="B135" s="20">
        <v>330</v>
      </c>
      <c r="C135" s="26">
        <v>50</v>
      </c>
      <c r="D135" s="26">
        <v>6.969697</v>
      </c>
      <c r="E135" s="26">
        <v>7.5757580000000004</v>
      </c>
      <c r="F135" s="26">
        <v>33.939394</v>
      </c>
      <c r="G135" s="26">
        <v>1.5151520000000001</v>
      </c>
      <c r="H135" s="26">
        <v>56.969696999999996</v>
      </c>
      <c r="I135" s="26">
        <v>41.515152</v>
      </c>
    </row>
    <row r="136" spans="1:9" x14ac:dyDescent="0.2">
      <c r="A136" s="19" t="s">
        <v>813</v>
      </c>
      <c r="B136" s="20">
        <v>326</v>
      </c>
      <c r="C136" s="26">
        <v>41.411042999999999</v>
      </c>
      <c r="D136" s="26">
        <v>4.6012269999999997</v>
      </c>
      <c r="E136" s="26">
        <v>8.2822089999999999</v>
      </c>
      <c r="F136" s="26">
        <v>43.558281999999998</v>
      </c>
      <c r="G136" s="26">
        <v>2.1472389999999999</v>
      </c>
      <c r="H136" s="26">
        <v>46.012270000000001</v>
      </c>
      <c r="I136" s="26">
        <v>51.840491</v>
      </c>
    </row>
    <row r="137" spans="1:9" x14ac:dyDescent="0.2">
      <c r="A137" s="19" t="s">
        <v>814</v>
      </c>
      <c r="B137" s="20">
        <v>133</v>
      </c>
      <c r="C137" s="26">
        <v>47.368420999999998</v>
      </c>
      <c r="D137" s="26">
        <v>9.0225559999999998</v>
      </c>
      <c r="E137" s="26">
        <v>9.7744359999999997</v>
      </c>
      <c r="F137" s="26">
        <v>32.330826999999999</v>
      </c>
      <c r="G137" s="26">
        <v>1.5037590000000001</v>
      </c>
      <c r="H137" s="26">
        <v>56.390976999999999</v>
      </c>
      <c r="I137" s="26">
        <v>42.105263000000001</v>
      </c>
    </row>
    <row r="138" spans="1:9" x14ac:dyDescent="0.2">
      <c r="A138" s="19" t="s">
        <v>815</v>
      </c>
      <c r="B138" s="20">
        <v>1070</v>
      </c>
      <c r="C138" s="26">
        <v>30.747664</v>
      </c>
      <c r="D138" s="26">
        <v>6.9158879999999998</v>
      </c>
      <c r="E138" s="26">
        <v>4.8598129999999999</v>
      </c>
      <c r="F138" s="26">
        <v>52.523364000000001</v>
      </c>
      <c r="G138" s="26">
        <v>4.953271</v>
      </c>
      <c r="H138" s="26">
        <v>37.663550999999998</v>
      </c>
      <c r="I138" s="26">
        <v>57.383178000000001</v>
      </c>
    </row>
    <row r="139" spans="1:9" x14ac:dyDescent="0.2">
      <c r="A139" s="19" t="s">
        <v>783</v>
      </c>
      <c r="B139" s="20">
        <v>329</v>
      </c>
      <c r="C139" s="26">
        <v>28.267477</v>
      </c>
      <c r="D139" s="26">
        <v>7.902736</v>
      </c>
      <c r="E139" s="26">
        <v>3.951368</v>
      </c>
      <c r="F139" s="26">
        <v>50.759878</v>
      </c>
      <c r="G139" s="26">
        <v>9.1185410000000005</v>
      </c>
      <c r="H139" s="26">
        <v>36.170212999999997</v>
      </c>
      <c r="I139" s="26">
        <v>54.711246000000003</v>
      </c>
    </row>
    <row r="140" spans="1:9" x14ac:dyDescent="0.2">
      <c r="A140" s="18" t="s">
        <v>143</v>
      </c>
      <c r="B140" s="18"/>
      <c r="C140" s="18"/>
      <c r="D140" s="18"/>
      <c r="E140" s="18"/>
      <c r="F140" s="18"/>
      <c r="G140" s="18"/>
      <c r="H140" s="18"/>
      <c r="I140" s="18"/>
    </row>
    <row r="141" spans="1:9" x14ac:dyDescent="0.2">
      <c r="A141" s="21" t="s">
        <v>818</v>
      </c>
      <c r="B141" s="21"/>
      <c r="C141" s="21"/>
      <c r="D141" s="21"/>
      <c r="E141" s="21"/>
      <c r="F141" s="21"/>
      <c r="G141" s="21"/>
      <c r="H141" s="21"/>
      <c r="I141" s="21"/>
    </row>
    <row r="142" spans="1:9" x14ac:dyDescent="0.2">
      <c r="A142" s="19" t="s">
        <v>812</v>
      </c>
      <c r="B142" s="20">
        <v>39</v>
      </c>
      <c r="C142" s="26">
        <v>38.461537999999997</v>
      </c>
      <c r="D142" s="26">
        <v>7.6923079999999997</v>
      </c>
      <c r="E142" s="26">
        <v>5.1282050000000003</v>
      </c>
      <c r="F142" s="26">
        <v>43.589744000000003</v>
      </c>
      <c r="G142" s="26">
        <v>5.1282050000000003</v>
      </c>
      <c r="H142" s="26">
        <v>46.153846000000001</v>
      </c>
      <c r="I142" s="26">
        <v>48.717948999999997</v>
      </c>
    </row>
    <row r="143" spans="1:9" x14ac:dyDescent="0.2">
      <c r="A143" s="19" t="s">
        <v>813</v>
      </c>
      <c r="B143" s="20">
        <v>75</v>
      </c>
      <c r="C143" s="26">
        <v>40</v>
      </c>
      <c r="D143" s="26">
        <v>5.3333329999999997</v>
      </c>
      <c r="E143" s="26">
        <v>8</v>
      </c>
      <c r="F143" s="26">
        <v>44</v>
      </c>
      <c r="G143" s="26">
        <v>2.6666669999999999</v>
      </c>
      <c r="H143" s="26">
        <v>45.333333000000003</v>
      </c>
      <c r="I143" s="26">
        <v>52</v>
      </c>
    </row>
    <row r="144" spans="1:9" x14ac:dyDescent="0.2">
      <c r="A144" s="19" t="s">
        <v>814</v>
      </c>
      <c r="B144" s="20">
        <v>117</v>
      </c>
      <c r="C144" s="26">
        <v>52.136752000000001</v>
      </c>
      <c r="D144" s="26">
        <v>5.9829059999999998</v>
      </c>
      <c r="E144" s="26">
        <v>8.5470089999999992</v>
      </c>
      <c r="F144" s="26">
        <v>31.623932</v>
      </c>
      <c r="G144" s="26">
        <v>1.7094020000000001</v>
      </c>
      <c r="H144" s="26">
        <v>58.119658000000001</v>
      </c>
      <c r="I144" s="26">
        <v>40.170940000000002</v>
      </c>
    </row>
    <row r="145" spans="1:9" x14ac:dyDescent="0.2">
      <c r="A145" s="19" t="s">
        <v>815</v>
      </c>
      <c r="B145" s="20">
        <v>1288</v>
      </c>
      <c r="C145" s="26">
        <v>35.248446999999999</v>
      </c>
      <c r="D145" s="26">
        <v>6.9099380000000004</v>
      </c>
      <c r="E145" s="26">
        <v>6.2888200000000003</v>
      </c>
      <c r="F145" s="26">
        <v>47.826087000000001</v>
      </c>
      <c r="G145" s="26">
        <v>3.7267079999999999</v>
      </c>
      <c r="H145" s="26">
        <v>42.158385000000003</v>
      </c>
      <c r="I145" s="26">
        <v>54.114907000000002</v>
      </c>
    </row>
    <row r="146" spans="1:9" x14ac:dyDescent="0.2">
      <c r="A146" s="19" t="s">
        <v>783</v>
      </c>
      <c r="B146" s="20">
        <v>669</v>
      </c>
      <c r="C146" s="26">
        <v>33.632286999999998</v>
      </c>
      <c r="D146" s="26">
        <v>7.0254110000000001</v>
      </c>
      <c r="E146" s="26">
        <v>4.6337820000000001</v>
      </c>
      <c r="F146" s="26">
        <v>48.281016000000001</v>
      </c>
      <c r="G146" s="26">
        <v>6.4275039999999999</v>
      </c>
      <c r="H146" s="26">
        <v>40.657698000000003</v>
      </c>
      <c r="I146" s="26">
        <v>52.914797999999998</v>
      </c>
    </row>
    <row r="147" spans="1:9" x14ac:dyDescent="0.2">
      <c r="A147" s="18" t="s">
        <v>819</v>
      </c>
      <c r="B147" s="18"/>
      <c r="C147" s="18"/>
      <c r="D147" s="18"/>
      <c r="E147" s="18"/>
      <c r="F147" s="18"/>
      <c r="G147" s="18"/>
      <c r="H147" s="18"/>
      <c r="I147" s="18"/>
    </row>
    <row r="148" spans="1:9" x14ac:dyDescent="0.2">
      <c r="A148" s="19" t="s">
        <v>820</v>
      </c>
      <c r="B148" s="20">
        <v>541</v>
      </c>
      <c r="C148" s="26">
        <v>40.850276999999998</v>
      </c>
      <c r="D148" s="26">
        <v>4.436229</v>
      </c>
      <c r="E148" s="26">
        <v>4.9907579999999996</v>
      </c>
      <c r="F148" s="26">
        <v>46.580407000000001</v>
      </c>
      <c r="G148" s="26">
        <v>3.1423290000000001</v>
      </c>
      <c r="H148" s="26">
        <v>45.286506000000003</v>
      </c>
      <c r="I148" s="26">
        <v>51.571165000000001</v>
      </c>
    </row>
    <row r="149" spans="1:9" x14ac:dyDescent="0.2">
      <c r="A149" s="19" t="s">
        <v>821</v>
      </c>
      <c r="B149" s="20">
        <v>877</v>
      </c>
      <c r="C149" s="26">
        <v>34.549601000000003</v>
      </c>
      <c r="D149" s="26">
        <v>6.2713799999999997</v>
      </c>
      <c r="E149" s="26">
        <v>5.8152790000000003</v>
      </c>
      <c r="F149" s="26">
        <v>48.688712000000002</v>
      </c>
      <c r="G149" s="26">
        <v>4.6750290000000003</v>
      </c>
      <c r="H149" s="26">
        <v>40.820981000000003</v>
      </c>
      <c r="I149" s="26">
        <v>54.503990999999999</v>
      </c>
    </row>
    <row r="150" spans="1:9" x14ac:dyDescent="0.2">
      <c r="A150" s="19" t="s">
        <v>822</v>
      </c>
      <c r="B150" s="20">
        <v>543</v>
      </c>
      <c r="C150" s="26">
        <v>34.069982000000003</v>
      </c>
      <c r="D150" s="26">
        <v>8.287293</v>
      </c>
      <c r="E150" s="26">
        <v>6.8139960000000004</v>
      </c>
      <c r="F150" s="26">
        <v>45.672192000000003</v>
      </c>
      <c r="G150" s="26">
        <v>5.1565380000000003</v>
      </c>
      <c r="H150" s="26">
        <v>42.357273999999997</v>
      </c>
      <c r="I150" s="26">
        <v>52.486187999999999</v>
      </c>
    </row>
    <row r="151" spans="1:9" x14ac:dyDescent="0.2">
      <c r="A151" s="19" t="s">
        <v>823</v>
      </c>
      <c r="B151" s="20">
        <v>227</v>
      </c>
      <c r="C151" s="26">
        <v>33.480176</v>
      </c>
      <c r="D151" s="26">
        <v>11.453744</v>
      </c>
      <c r="E151" s="26">
        <v>6.6079299999999996</v>
      </c>
      <c r="F151" s="26">
        <v>43.612335000000002</v>
      </c>
      <c r="G151" s="26">
        <v>4.845815</v>
      </c>
      <c r="H151" s="26">
        <v>44.933920999999998</v>
      </c>
      <c r="I151" s="26">
        <v>50.220264</v>
      </c>
    </row>
    <row r="152" spans="1:9" x14ac:dyDescent="0.2">
      <c r="A152" s="18" t="s">
        <v>824</v>
      </c>
      <c r="B152" s="18"/>
      <c r="C152" s="18"/>
      <c r="D152" s="18"/>
      <c r="E152" s="18"/>
      <c r="F152" s="18"/>
      <c r="G152" s="18"/>
      <c r="H152" s="18"/>
      <c r="I152" s="18"/>
    </row>
    <row r="153" spans="1:9" x14ac:dyDescent="0.2">
      <c r="A153" s="19" t="s">
        <v>825</v>
      </c>
      <c r="B153" s="20">
        <v>294</v>
      </c>
      <c r="C153" s="26">
        <v>38.435374000000003</v>
      </c>
      <c r="D153" s="26">
        <v>5.1020409999999998</v>
      </c>
      <c r="E153" s="26">
        <v>8.1632650000000009</v>
      </c>
      <c r="F153" s="26">
        <v>45.578231000000002</v>
      </c>
      <c r="G153" s="26">
        <v>2.721088</v>
      </c>
      <c r="H153" s="26">
        <v>43.537415000000003</v>
      </c>
      <c r="I153" s="26">
        <v>53.741497000000003</v>
      </c>
    </row>
    <row r="154" spans="1:9" x14ac:dyDescent="0.2">
      <c r="A154" s="19" t="s">
        <v>826</v>
      </c>
      <c r="B154" s="20">
        <v>664</v>
      </c>
      <c r="C154" s="26">
        <v>34.638553999999999</v>
      </c>
      <c r="D154" s="26">
        <v>5.2710840000000001</v>
      </c>
      <c r="E154" s="26">
        <v>6.4759039999999999</v>
      </c>
      <c r="F154" s="26">
        <v>48.192771</v>
      </c>
      <c r="G154" s="26">
        <v>5.4216870000000004</v>
      </c>
      <c r="H154" s="26">
        <v>39.909638999999999</v>
      </c>
      <c r="I154" s="26">
        <v>54.668675</v>
      </c>
    </row>
    <row r="155" spans="1:9" x14ac:dyDescent="0.2">
      <c r="A155" s="19" t="s">
        <v>827</v>
      </c>
      <c r="B155" s="20">
        <v>421</v>
      </c>
      <c r="C155" s="26">
        <v>38.479810000000001</v>
      </c>
      <c r="D155" s="26">
        <v>6.8883609999999997</v>
      </c>
      <c r="E155" s="26">
        <v>3.800475</v>
      </c>
      <c r="F155" s="26">
        <v>46.793348999999999</v>
      </c>
      <c r="G155" s="26">
        <v>4.0380050000000001</v>
      </c>
      <c r="H155" s="26">
        <v>45.368170999999997</v>
      </c>
      <c r="I155" s="26">
        <v>50.593823999999998</v>
      </c>
    </row>
    <row r="156" spans="1:9" x14ac:dyDescent="0.2">
      <c r="A156" s="19" t="s">
        <v>828</v>
      </c>
      <c r="B156" s="20">
        <v>358</v>
      </c>
      <c r="C156" s="26">
        <v>33.240223</v>
      </c>
      <c r="D156" s="26">
        <v>6.7039109999999997</v>
      </c>
      <c r="E156" s="26">
        <v>4.7486030000000001</v>
      </c>
      <c r="F156" s="26">
        <v>51.675978000000001</v>
      </c>
      <c r="G156" s="26">
        <v>3.6312850000000001</v>
      </c>
      <c r="H156" s="26">
        <v>39.944133999999998</v>
      </c>
      <c r="I156" s="26">
        <v>56.424581000000003</v>
      </c>
    </row>
    <row r="157" spans="1:9" x14ac:dyDescent="0.2">
      <c r="A157" s="19" t="s">
        <v>829</v>
      </c>
      <c r="B157" s="20">
        <v>217</v>
      </c>
      <c r="C157" s="26">
        <v>35.483871000000001</v>
      </c>
      <c r="D157" s="26">
        <v>8.7557600000000004</v>
      </c>
      <c r="E157" s="26">
        <v>6.451613</v>
      </c>
      <c r="F157" s="26">
        <v>45.622120000000002</v>
      </c>
      <c r="G157" s="26">
        <v>3.686636</v>
      </c>
      <c r="H157" s="26">
        <v>44.239631000000003</v>
      </c>
      <c r="I157" s="26">
        <v>52.073732999999997</v>
      </c>
    </row>
    <row r="158" spans="1:9" x14ac:dyDescent="0.2">
      <c r="A158" s="22" t="s">
        <v>830</v>
      </c>
      <c r="B158" s="23">
        <v>234</v>
      </c>
      <c r="C158" s="27">
        <v>35.897435999999999</v>
      </c>
      <c r="D158" s="27">
        <v>11.965812</v>
      </c>
      <c r="E158" s="27">
        <v>6.8376070000000002</v>
      </c>
      <c r="F158" s="27">
        <v>38.888888999999999</v>
      </c>
      <c r="G158" s="27">
        <v>6.4102560000000004</v>
      </c>
      <c r="H158" s="27">
        <v>47.863247999999999</v>
      </c>
      <c r="I158" s="27">
        <v>45.726495999999997</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B63E1-7315-4FF9-BD1E-BF4C5355FBD6}">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HYPERLINK("#'目次'!B29","[23]")</f>
        <v>[23]</v>
      </c>
      <c r="B2" s="24" t="s">
        <v>352</v>
      </c>
    </row>
    <row r="3" spans="1:10" x14ac:dyDescent="0.2">
      <c r="A3" s="9" t="s">
        <v>126</v>
      </c>
      <c r="B3" s="12" t="s">
        <v>197</v>
      </c>
    </row>
    <row r="4" spans="1:10" x14ac:dyDescent="0.2">
      <c r="A4" s="9" t="s">
        <v>126</v>
      </c>
      <c r="B4" s="12" t="s">
        <v>198</v>
      </c>
    </row>
    <row r="5" spans="1:10" x14ac:dyDescent="0.2">
      <c r="A5" s="9" t="s">
        <v>126</v>
      </c>
      <c r="B5" s="12" t="s">
        <v>199</v>
      </c>
    </row>
    <row r="6" spans="1:10" s="15" customFormat="1" ht="87.5" x14ac:dyDescent="0.2">
      <c r="A6" s="13" t="s">
        <v>126</v>
      </c>
      <c r="B6" s="14" t="s">
        <v>752</v>
      </c>
      <c r="C6" s="14" t="s">
        <v>200</v>
      </c>
      <c r="D6" s="14" t="s">
        <v>964</v>
      </c>
      <c r="E6" s="14" t="s">
        <v>965</v>
      </c>
      <c r="F6" s="14" t="s">
        <v>966</v>
      </c>
      <c r="G6" s="14" t="s">
        <v>967</v>
      </c>
      <c r="H6" s="14" t="s">
        <v>968</v>
      </c>
      <c r="I6" s="14" t="s">
        <v>755</v>
      </c>
      <c r="J6" s="14" t="s">
        <v>783</v>
      </c>
    </row>
    <row r="7" spans="1:10" x14ac:dyDescent="0.2">
      <c r="A7" s="16" t="s">
        <v>756</v>
      </c>
      <c r="B7" s="17">
        <v>935</v>
      </c>
      <c r="C7" s="25">
        <v>22.459893000000001</v>
      </c>
      <c r="D7" s="25">
        <v>14.973262</v>
      </c>
      <c r="E7" s="25">
        <v>33.368983999999998</v>
      </c>
      <c r="F7" s="25">
        <v>1.71123</v>
      </c>
      <c r="G7" s="25">
        <v>14.224599</v>
      </c>
      <c r="H7" s="25">
        <v>6.8449200000000001</v>
      </c>
      <c r="I7" s="25">
        <v>6.0962569999999996</v>
      </c>
      <c r="J7" s="25">
        <v>0.32085599999999997</v>
      </c>
    </row>
    <row r="8" spans="1:10" x14ac:dyDescent="0.2">
      <c r="A8" s="18" t="s">
        <v>757</v>
      </c>
      <c r="B8" s="18"/>
      <c r="C8" s="18"/>
      <c r="D8" s="18"/>
      <c r="E8" s="18"/>
      <c r="F8" s="18"/>
      <c r="G8" s="18"/>
      <c r="H8" s="18"/>
      <c r="I8" s="18"/>
      <c r="J8" s="18"/>
    </row>
    <row r="9" spans="1:10" x14ac:dyDescent="0.2">
      <c r="A9" s="19" t="s">
        <v>758</v>
      </c>
      <c r="B9" s="20">
        <v>535</v>
      </c>
      <c r="C9" s="26">
        <v>24.11215</v>
      </c>
      <c r="D9" s="26">
        <v>18.317757</v>
      </c>
      <c r="E9" s="26">
        <v>22.429907</v>
      </c>
      <c r="F9" s="26">
        <v>1.308411</v>
      </c>
      <c r="G9" s="26">
        <v>18.878505000000001</v>
      </c>
      <c r="H9" s="26">
        <v>8.5981310000000004</v>
      </c>
      <c r="I9" s="26">
        <v>5.9813080000000003</v>
      </c>
      <c r="J9" s="26">
        <v>0.373832</v>
      </c>
    </row>
    <row r="10" spans="1:10" x14ac:dyDescent="0.2">
      <c r="A10" s="19" t="s">
        <v>759</v>
      </c>
      <c r="B10" s="20">
        <v>399</v>
      </c>
      <c r="C10" s="26">
        <v>20.300751999999999</v>
      </c>
      <c r="D10" s="26">
        <v>10.526316</v>
      </c>
      <c r="E10" s="26">
        <v>48.120300999999998</v>
      </c>
      <c r="F10" s="26">
        <v>2.2556389999999999</v>
      </c>
      <c r="G10" s="26">
        <v>7.7694239999999999</v>
      </c>
      <c r="H10" s="26">
        <v>4.5112779999999999</v>
      </c>
      <c r="I10" s="26">
        <v>6.2656640000000001</v>
      </c>
      <c r="J10" s="26">
        <v>0.25062699999999999</v>
      </c>
    </row>
    <row r="11" spans="1:10" x14ac:dyDescent="0.2">
      <c r="A11" s="19" t="s">
        <v>755</v>
      </c>
      <c r="B11" s="20">
        <v>1</v>
      </c>
      <c r="C11" s="26">
        <v>0</v>
      </c>
      <c r="D11" s="26">
        <v>0</v>
      </c>
      <c r="E11" s="26">
        <v>0</v>
      </c>
      <c r="F11" s="26">
        <v>0</v>
      </c>
      <c r="G11" s="26">
        <v>100</v>
      </c>
      <c r="H11" s="26">
        <v>0</v>
      </c>
      <c r="I11" s="26">
        <v>0</v>
      </c>
      <c r="J11" s="26">
        <v>0</v>
      </c>
    </row>
    <row r="12" spans="1:10" x14ac:dyDescent="0.2">
      <c r="A12" s="18" t="s">
        <v>760</v>
      </c>
      <c r="B12" s="18"/>
      <c r="C12" s="18"/>
      <c r="D12" s="18"/>
      <c r="E12" s="18"/>
      <c r="F12" s="18"/>
      <c r="G12" s="18"/>
      <c r="H12" s="18"/>
      <c r="I12" s="18"/>
      <c r="J12" s="18"/>
    </row>
    <row r="13" spans="1:10" x14ac:dyDescent="0.2">
      <c r="A13" s="19" t="s">
        <v>761</v>
      </c>
      <c r="B13" s="20">
        <v>294</v>
      </c>
      <c r="C13" s="26">
        <v>11.904762</v>
      </c>
      <c r="D13" s="26">
        <v>30.272109</v>
      </c>
      <c r="E13" s="26">
        <v>26.870747999999999</v>
      </c>
      <c r="F13" s="26">
        <v>1.020408</v>
      </c>
      <c r="G13" s="26">
        <v>23.129252000000001</v>
      </c>
      <c r="H13" s="26">
        <v>4.0816330000000001</v>
      </c>
      <c r="I13" s="26">
        <v>2.721088</v>
      </c>
      <c r="J13" s="26">
        <v>0</v>
      </c>
    </row>
    <row r="14" spans="1:10" x14ac:dyDescent="0.2">
      <c r="A14" s="19" t="s">
        <v>762</v>
      </c>
      <c r="B14" s="20">
        <v>253</v>
      </c>
      <c r="C14" s="26">
        <v>21.343874</v>
      </c>
      <c r="D14" s="26">
        <v>13.043478</v>
      </c>
      <c r="E14" s="26">
        <v>33.201580999999997</v>
      </c>
      <c r="F14" s="26">
        <v>1.1857709999999999</v>
      </c>
      <c r="G14" s="26">
        <v>16.600791000000001</v>
      </c>
      <c r="H14" s="26">
        <v>9.8814229999999998</v>
      </c>
      <c r="I14" s="26">
        <v>4.7430830000000004</v>
      </c>
      <c r="J14" s="26">
        <v>0</v>
      </c>
    </row>
    <row r="15" spans="1:10" x14ac:dyDescent="0.2">
      <c r="A15" s="19" t="s">
        <v>763</v>
      </c>
      <c r="B15" s="20">
        <v>196</v>
      </c>
      <c r="C15" s="26">
        <v>25</v>
      </c>
      <c r="D15" s="26">
        <v>6.6326530000000004</v>
      </c>
      <c r="E15" s="26">
        <v>43.877550999999997</v>
      </c>
      <c r="F15" s="26">
        <v>4.0816330000000001</v>
      </c>
      <c r="G15" s="26">
        <v>8.1632650000000009</v>
      </c>
      <c r="H15" s="26">
        <v>5.1020409999999998</v>
      </c>
      <c r="I15" s="26">
        <v>7.1428570000000002</v>
      </c>
      <c r="J15" s="26">
        <v>0</v>
      </c>
    </row>
    <row r="16" spans="1:10" x14ac:dyDescent="0.2">
      <c r="A16" s="19" t="s">
        <v>764</v>
      </c>
      <c r="B16" s="20">
        <v>139</v>
      </c>
      <c r="C16" s="26">
        <v>35.251798999999998</v>
      </c>
      <c r="D16" s="26">
        <v>2.8776980000000001</v>
      </c>
      <c r="E16" s="26">
        <v>38.848920999999997</v>
      </c>
      <c r="F16" s="26">
        <v>0.71942399999999995</v>
      </c>
      <c r="G16" s="26">
        <v>4.3165469999999999</v>
      </c>
      <c r="H16" s="26">
        <v>7.9136689999999996</v>
      </c>
      <c r="I16" s="26">
        <v>8.6330939999999998</v>
      </c>
      <c r="J16" s="26">
        <v>1.438849</v>
      </c>
    </row>
    <row r="17" spans="1:10" x14ac:dyDescent="0.2">
      <c r="A17" s="19" t="s">
        <v>765</v>
      </c>
      <c r="B17" s="20">
        <v>41</v>
      </c>
      <c r="C17" s="26">
        <v>39.024389999999997</v>
      </c>
      <c r="D17" s="26">
        <v>2.4390239999999999</v>
      </c>
      <c r="E17" s="26">
        <v>19.512194999999998</v>
      </c>
      <c r="F17" s="26">
        <v>2.4390239999999999</v>
      </c>
      <c r="G17" s="26">
        <v>2.4390239999999999</v>
      </c>
      <c r="H17" s="26">
        <v>7.3170729999999997</v>
      </c>
      <c r="I17" s="26">
        <v>24.390243999999999</v>
      </c>
      <c r="J17" s="26">
        <v>2.4390239999999999</v>
      </c>
    </row>
    <row r="18" spans="1:10" x14ac:dyDescent="0.2">
      <c r="A18" s="19" t="s">
        <v>766</v>
      </c>
      <c r="B18" s="20">
        <v>9</v>
      </c>
      <c r="C18" s="26">
        <v>55.555556000000003</v>
      </c>
      <c r="D18" s="26">
        <v>0</v>
      </c>
      <c r="E18" s="26">
        <v>11.111110999999999</v>
      </c>
      <c r="F18" s="26">
        <v>0</v>
      </c>
      <c r="G18" s="26">
        <v>0</v>
      </c>
      <c r="H18" s="26">
        <v>33.333333000000003</v>
      </c>
      <c r="I18" s="26">
        <v>0</v>
      </c>
      <c r="J18" s="26">
        <v>0</v>
      </c>
    </row>
    <row r="19" spans="1:10" x14ac:dyDescent="0.2">
      <c r="A19" s="19" t="s">
        <v>767</v>
      </c>
      <c r="B19" s="20">
        <v>3</v>
      </c>
      <c r="C19" s="26">
        <v>66.666667000000004</v>
      </c>
      <c r="D19" s="26">
        <v>0</v>
      </c>
      <c r="E19" s="26">
        <v>0</v>
      </c>
      <c r="F19" s="26">
        <v>0</v>
      </c>
      <c r="G19" s="26">
        <v>0</v>
      </c>
      <c r="H19" s="26">
        <v>0</v>
      </c>
      <c r="I19" s="26">
        <v>33.333333000000003</v>
      </c>
      <c r="J19" s="26">
        <v>0</v>
      </c>
    </row>
    <row r="20" spans="1:10" x14ac:dyDescent="0.2">
      <c r="A20" s="19" t="s">
        <v>768</v>
      </c>
      <c r="B20" s="20">
        <v>0</v>
      </c>
      <c r="C20" s="26">
        <v>0</v>
      </c>
      <c r="D20" s="26">
        <v>0</v>
      </c>
      <c r="E20" s="26">
        <v>0</v>
      </c>
      <c r="F20" s="26">
        <v>0</v>
      </c>
      <c r="G20" s="26">
        <v>0</v>
      </c>
      <c r="H20" s="26">
        <v>0</v>
      </c>
      <c r="I20" s="26">
        <v>0</v>
      </c>
      <c r="J20" s="26">
        <v>0</v>
      </c>
    </row>
    <row r="21" spans="1:10" x14ac:dyDescent="0.2">
      <c r="A21" s="19" t="s">
        <v>769</v>
      </c>
      <c r="B21" s="20">
        <v>449</v>
      </c>
      <c r="C21" s="26">
        <v>22.939865999999999</v>
      </c>
      <c r="D21" s="26">
        <v>10.244989</v>
      </c>
      <c r="E21" s="26">
        <v>37.861915000000003</v>
      </c>
      <c r="F21" s="26">
        <v>2.4498890000000002</v>
      </c>
      <c r="G21" s="26">
        <v>12.917595</v>
      </c>
      <c r="H21" s="26">
        <v>7.7950999999999997</v>
      </c>
      <c r="I21" s="26">
        <v>5.7906459999999997</v>
      </c>
      <c r="J21" s="26">
        <v>0</v>
      </c>
    </row>
    <row r="22" spans="1:10" x14ac:dyDescent="0.2">
      <c r="A22" s="19" t="s">
        <v>770</v>
      </c>
      <c r="B22" s="20">
        <v>180</v>
      </c>
      <c r="C22" s="26">
        <v>36.111111000000001</v>
      </c>
      <c r="D22" s="26">
        <v>2.7777780000000001</v>
      </c>
      <c r="E22" s="26">
        <v>34.444443999999997</v>
      </c>
      <c r="F22" s="26">
        <v>1.111111</v>
      </c>
      <c r="G22" s="26">
        <v>3.8888889999999998</v>
      </c>
      <c r="H22" s="26">
        <v>7.7777779999999996</v>
      </c>
      <c r="I22" s="26">
        <v>12.222222</v>
      </c>
      <c r="J22" s="26">
        <v>1.6666669999999999</v>
      </c>
    </row>
    <row r="23" spans="1:10" x14ac:dyDescent="0.2">
      <c r="A23" s="19" t="s">
        <v>771</v>
      </c>
      <c r="B23" s="20">
        <v>641</v>
      </c>
      <c r="C23" s="26">
        <v>27.301092000000001</v>
      </c>
      <c r="D23" s="26">
        <v>7.9563179999999996</v>
      </c>
      <c r="E23" s="26">
        <v>36.349454000000001</v>
      </c>
      <c r="F23" s="26">
        <v>2.0280809999999998</v>
      </c>
      <c r="G23" s="26">
        <v>10.140406</v>
      </c>
      <c r="H23" s="26">
        <v>8.1123239999999992</v>
      </c>
      <c r="I23" s="26">
        <v>7.6443060000000003</v>
      </c>
      <c r="J23" s="26">
        <v>0.46801900000000002</v>
      </c>
    </row>
    <row r="24" spans="1:10" x14ac:dyDescent="0.2">
      <c r="A24" s="19" t="s">
        <v>772</v>
      </c>
      <c r="B24" s="20">
        <v>192</v>
      </c>
      <c r="C24" s="26">
        <v>37.5</v>
      </c>
      <c r="D24" s="26">
        <v>2.6041669999999999</v>
      </c>
      <c r="E24" s="26">
        <v>32.8125</v>
      </c>
      <c r="F24" s="26">
        <v>1.0416669999999999</v>
      </c>
      <c r="G24" s="26">
        <v>3.6458330000000001</v>
      </c>
      <c r="H24" s="26">
        <v>8.8541670000000003</v>
      </c>
      <c r="I24" s="26">
        <v>11.979167</v>
      </c>
      <c r="J24" s="26">
        <v>1.5625</v>
      </c>
    </row>
    <row r="25" spans="1:10" x14ac:dyDescent="0.2">
      <c r="A25" s="19" t="s">
        <v>773</v>
      </c>
      <c r="B25" s="20">
        <v>12</v>
      </c>
      <c r="C25" s="26">
        <v>58.333333000000003</v>
      </c>
      <c r="D25" s="26">
        <v>0</v>
      </c>
      <c r="E25" s="26">
        <v>8.3333329999999997</v>
      </c>
      <c r="F25" s="26">
        <v>0</v>
      </c>
      <c r="G25" s="26">
        <v>0</v>
      </c>
      <c r="H25" s="26">
        <v>25</v>
      </c>
      <c r="I25" s="26">
        <v>8.3333329999999997</v>
      </c>
      <c r="J25" s="26">
        <v>0</v>
      </c>
    </row>
    <row r="26" spans="1:10" x14ac:dyDescent="0.2">
      <c r="A26" s="18" t="s">
        <v>774</v>
      </c>
      <c r="B26" s="17">
        <v>172</v>
      </c>
      <c r="C26" s="25">
        <v>12.209301999999999</v>
      </c>
      <c r="D26" s="25">
        <v>35.465116000000002</v>
      </c>
      <c r="E26" s="25">
        <v>12.790698000000001</v>
      </c>
      <c r="F26" s="25">
        <v>0</v>
      </c>
      <c r="G26" s="25">
        <v>31.395349</v>
      </c>
      <c r="H26" s="25">
        <v>6.3953490000000004</v>
      </c>
      <c r="I26" s="25">
        <v>1.744186</v>
      </c>
      <c r="J26" s="25">
        <v>0</v>
      </c>
    </row>
    <row r="27" spans="1:10" x14ac:dyDescent="0.2">
      <c r="A27" s="19" t="s">
        <v>762</v>
      </c>
      <c r="B27" s="20">
        <v>133</v>
      </c>
      <c r="C27" s="26">
        <v>22.556391000000001</v>
      </c>
      <c r="D27" s="26">
        <v>18.796991999999999</v>
      </c>
      <c r="E27" s="26">
        <v>19.548871999999999</v>
      </c>
      <c r="F27" s="26">
        <v>0.75187999999999999</v>
      </c>
      <c r="G27" s="26">
        <v>21.804511000000002</v>
      </c>
      <c r="H27" s="26">
        <v>12.030075</v>
      </c>
      <c r="I27" s="26">
        <v>4.5112779999999999</v>
      </c>
      <c r="J27" s="26">
        <v>0</v>
      </c>
    </row>
    <row r="28" spans="1:10" x14ac:dyDescent="0.2">
      <c r="A28" s="19" t="s">
        <v>763</v>
      </c>
      <c r="B28" s="20">
        <v>111</v>
      </c>
      <c r="C28" s="26">
        <v>25.225224999999998</v>
      </c>
      <c r="D28" s="26">
        <v>6.3063060000000002</v>
      </c>
      <c r="E28" s="26">
        <v>37.837837999999998</v>
      </c>
      <c r="F28" s="26">
        <v>4.504505</v>
      </c>
      <c r="G28" s="26">
        <v>10.810810999999999</v>
      </c>
      <c r="H28" s="26">
        <v>7.2072070000000004</v>
      </c>
      <c r="I28" s="26">
        <v>8.1081079999999996</v>
      </c>
      <c r="J28" s="26">
        <v>0</v>
      </c>
    </row>
    <row r="29" spans="1:10" x14ac:dyDescent="0.2">
      <c r="A29" s="19" t="s">
        <v>764</v>
      </c>
      <c r="B29" s="20">
        <v>82</v>
      </c>
      <c r="C29" s="26">
        <v>41.463414999999998</v>
      </c>
      <c r="D29" s="26">
        <v>4.8780489999999999</v>
      </c>
      <c r="E29" s="26">
        <v>29.268293</v>
      </c>
      <c r="F29" s="26">
        <v>1.2195119999999999</v>
      </c>
      <c r="G29" s="26">
        <v>6.0975609999999998</v>
      </c>
      <c r="H29" s="26">
        <v>8.5365850000000005</v>
      </c>
      <c r="I29" s="26">
        <v>6.0975609999999998</v>
      </c>
      <c r="J29" s="26">
        <v>2.4390239999999999</v>
      </c>
    </row>
    <row r="30" spans="1:10" x14ac:dyDescent="0.2">
      <c r="A30" s="19" t="s">
        <v>765</v>
      </c>
      <c r="B30" s="20">
        <v>30</v>
      </c>
      <c r="C30" s="26">
        <v>40</v>
      </c>
      <c r="D30" s="26">
        <v>3.3333330000000001</v>
      </c>
      <c r="E30" s="26">
        <v>20</v>
      </c>
      <c r="F30" s="26">
        <v>0</v>
      </c>
      <c r="G30" s="26">
        <v>3.3333330000000001</v>
      </c>
      <c r="H30" s="26">
        <v>6.6666670000000003</v>
      </c>
      <c r="I30" s="26">
        <v>26.666667</v>
      </c>
      <c r="J30" s="26">
        <v>0</v>
      </c>
    </row>
    <row r="31" spans="1:10" x14ac:dyDescent="0.2">
      <c r="A31" s="19" t="s">
        <v>766</v>
      </c>
      <c r="B31" s="20">
        <v>5</v>
      </c>
      <c r="C31" s="26">
        <v>60</v>
      </c>
      <c r="D31" s="26">
        <v>0</v>
      </c>
      <c r="E31" s="26">
        <v>0</v>
      </c>
      <c r="F31" s="26">
        <v>0</v>
      </c>
      <c r="G31" s="26">
        <v>0</v>
      </c>
      <c r="H31" s="26">
        <v>40</v>
      </c>
      <c r="I31" s="26">
        <v>0</v>
      </c>
      <c r="J31" s="26">
        <v>0</v>
      </c>
    </row>
    <row r="32" spans="1:10" x14ac:dyDescent="0.2">
      <c r="A32" s="19" t="s">
        <v>767</v>
      </c>
      <c r="B32" s="20">
        <v>2</v>
      </c>
      <c r="C32" s="26">
        <v>50</v>
      </c>
      <c r="D32" s="26">
        <v>0</v>
      </c>
      <c r="E32" s="26">
        <v>0</v>
      </c>
      <c r="F32" s="26">
        <v>0</v>
      </c>
      <c r="G32" s="26">
        <v>0</v>
      </c>
      <c r="H32" s="26">
        <v>0</v>
      </c>
      <c r="I32" s="26">
        <v>50</v>
      </c>
      <c r="J32" s="26">
        <v>0</v>
      </c>
    </row>
    <row r="33" spans="1:10" x14ac:dyDescent="0.2">
      <c r="A33" s="19" t="s">
        <v>768</v>
      </c>
      <c r="B33" s="20">
        <v>0</v>
      </c>
      <c r="C33" s="26">
        <v>0</v>
      </c>
      <c r="D33" s="26">
        <v>0</v>
      </c>
      <c r="E33" s="26">
        <v>0</v>
      </c>
      <c r="F33" s="26">
        <v>0</v>
      </c>
      <c r="G33" s="26">
        <v>0</v>
      </c>
      <c r="H33" s="26">
        <v>0</v>
      </c>
      <c r="I33" s="26">
        <v>0</v>
      </c>
      <c r="J33" s="26">
        <v>0</v>
      </c>
    </row>
    <row r="34" spans="1:10" x14ac:dyDescent="0.2">
      <c r="A34" s="19" t="s">
        <v>769</v>
      </c>
      <c r="B34" s="20">
        <v>244</v>
      </c>
      <c r="C34" s="26">
        <v>23.770492000000001</v>
      </c>
      <c r="D34" s="26">
        <v>13.114754</v>
      </c>
      <c r="E34" s="26">
        <v>27.868852</v>
      </c>
      <c r="F34" s="26">
        <v>2.4590160000000001</v>
      </c>
      <c r="G34" s="26">
        <v>16.803279</v>
      </c>
      <c r="H34" s="26">
        <v>9.8360660000000006</v>
      </c>
      <c r="I34" s="26">
        <v>6.1475410000000004</v>
      </c>
      <c r="J34" s="26">
        <v>0</v>
      </c>
    </row>
    <row r="35" spans="1:10" x14ac:dyDescent="0.2">
      <c r="A35" s="19" t="s">
        <v>770</v>
      </c>
      <c r="B35" s="20">
        <v>112</v>
      </c>
      <c r="C35" s="26">
        <v>41.071429000000002</v>
      </c>
      <c r="D35" s="26">
        <v>4.4642860000000004</v>
      </c>
      <c r="E35" s="26">
        <v>26.785713999999999</v>
      </c>
      <c r="F35" s="26">
        <v>0.89285700000000001</v>
      </c>
      <c r="G35" s="26">
        <v>5.3571429999999998</v>
      </c>
      <c r="H35" s="26">
        <v>8.0357140000000005</v>
      </c>
      <c r="I35" s="26">
        <v>11.607143000000001</v>
      </c>
      <c r="J35" s="26">
        <v>1.785714</v>
      </c>
    </row>
    <row r="36" spans="1:10" x14ac:dyDescent="0.2">
      <c r="A36" s="19" t="s">
        <v>771</v>
      </c>
      <c r="B36" s="20">
        <v>363</v>
      </c>
      <c r="C36" s="26">
        <v>29.752065999999999</v>
      </c>
      <c r="D36" s="26">
        <v>10.192837000000001</v>
      </c>
      <c r="E36" s="26">
        <v>26.997244999999999</v>
      </c>
      <c r="F36" s="26">
        <v>1.928375</v>
      </c>
      <c r="G36" s="26">
        <v>12.947658000000001</v>
      </c>
      <c r="H36" s="26">
        <v>9.6418730000000004</v>
      </c>
      <c r="I36" s="26">
        <v>7.9889809999999999</v>
      </c>
      <c r="J36" s="26">
        <v>0.55096400000000001</v>
      </c>
    </row>
    <row r="37" spans="1:10" x14ac:dyDescent="0.2">
      <c r="A37" s="19" t="s">
        <v>772</v>
      </c>
      <c r="B37" s="20">
        <v>119</v>
      </c>
      <c r="C37" s="26">
        <v>42.016807</v>
      </c>
      <c r="D37" s="26">
        <v>4.2016809999999998</v>
      </c>
      <c r="E37" s="26">
        <v>25.210083999999998</v>
      </c>
      <c r="F37" s="26">
        <v>0.84033599999999997</v>
      </c>
      <c r="G37" s="26">
        <v>5.0420170000000004</v>
      </c>
      <c r="H37" s="26">
        <v>9.2436969999999992</v>
      </c>
      <c r="I37" s="26">
        <v>11.764706</v>
      </c>
      <c r="J37" s="26">
        <v>1.6806719999999999</v>
      </c>
    </row>
    <row r="38" spans="1:10" x14ac:dyDescent="0.2">
      <c r="A38" s="19" t="s">
        <v>773</v>
      </c>
      <c r="B38" s="20">
        <v>7</v>
      </c>
      <c r="C38" s="26">
        <v>57.142856999999999</v>
      </c>
      <c r="D38" s="26">
        <v>0</v>
      </c>
      <c r="E38" s="26">
        <v>0</v>
      </c>
      <c r="F38" s="26">
        <v>0</v>
      </c>
      <c r="G38" s="26">
        <v>0</v>
      </c>
      <c r="H38" s="26">
        <v>28.571428999999998</v>
      </c>
      <c r="I38" s="26">
        <v>14.285714</v>
      </c>
      <c r="J38" s="26">
        <v>0</v>
      </c>
    </row>
    <row r="39" spans="1:10" x14ac:dyDescent="0.2">
      <c r="A39" s="18" t="s">
        <v>775</v>
      </c>
      <c r="B39" s="17">
        <v>121</v>
      </c>
      <c r="C39" s="25">
        <v>11.570247999999999</v>
      </c>
      <c r="D39" s="25">
        <v>23.140495999999999</v>
      </c>
      <c r="E39" s="25">
        <v>47.107438000000002</v>
      </c>
      <c r="F39" s="25">
        <v>2.479339</v>
      </c>
      <c r="G39" s="25">
        <v>10.743802000000001</v>
      </c>
      <c r="H39" s="25">
        <v>0.82644600000000001</v>
      </c>
      <c r="I39" s="25">
        <v>4.132231</v>
      </c>
      <c r="J39" s="25">
        <v>0</v>
      </c>
    </row>
    <row r="40" spans="1:10" x14ac:dyDescent="0.2">
      <c r="A40" s="19" t="s">
        <v>762</v>
      </c>
      <c r="B40" s="20">
        <v>120</v>
      </c>
      <c r="C40" s="26">
        <v>20</v>
      </c>
      <c r="D40" s="26">
        <v>6.6666670000000003</v>
      </c>
      <c r="E40" s="26">
        <v>48.333333000000003</v>
      </c>
      <c r="F40" s="26">
        <v>1.6666669999999999</v>
      </c>
      <c r="G40" s="26">
        <v>10.833333</v>
      </c>
      <c r="H40" s="26">
        <v>7.5</v>
      </c>
      <c r="I40" s="26">
        <v>5</v>
      </c>
      <c r="J40" s="26">
        <v>0</v>
      </c>
    </row>
    <row r="41" spans="1:10" x14ac:dyDescent="0.2">
      <c r="A41" s="19" t="s">
        <v>763</v>
      </c>
      <c r="B41" s="20">
        <v>85</v>
      </c>
      <c r="C41" s="26">
        <v>24.705881999999999</v>
      </c>
      <c r="D41" s="26">
        <v>7.0588240000000004</v>
      </c>
      <c r="E41" s="26">
        <v>51.764705999999997</v>
      </c>
      <c r="F41" s="26">
        <v>3.5294120000000002</v>
      </c>
      <c r="G41" s="26">
        <v>4.7058819999999999</v>
      </c>
      <c r="H41" s="26">
        <v>2.3529409999999999</v>
      </c>
      <c r="I41" s="26">
        <v>5.8823530000000002</v>
      </c>
      <c r="J41" s="26">
        <v>0</v>
      </c>
    </row>
    <row r="42" spans="1:10" x14ac:dyDescent="0.2">
      <c r="A42" s="19" t="s">
        <v>764</v>
      </c>
      <c r="B42" s="20">
        <v>57</v>
      </c>
      <c r="C42" s="26">
        <v>26.315788999999999</v>
      </c>
      <c r="D42" s="26">
        <v>0</v>
      </c>
      <c r="E42" s="26">
        <v>52.631579000000002</v>
      </c>
      <c r="F42" s="26">
        <v>0</v>
      </c>
      <c r="G42" s="26">
        <v>1.754386</v>
      </c>
      <c r="H42" s="26">
        <v>7.017544</v>
      </c>
      <c r="I42" s="26">
        <v>12.280702</v>
      </c>
      <c r="J42" s="26">
        <v>0</v>
      </c>
    </row>
    <row r="43" spans="1:10" x14ac:dyDescent="0.2">
      <c r="A43" s="19" t="s">
        <v>765</v>
      </c>
      <c r="B43" s="20">
        <v>11</v>
      </c>
      <c r="C43" s="26">
        <v>36.363636</v>
      </c>
      <c r="D43" s="26">
        <v>0</v>
      </c>
      <c r="E43" s="26">
        <v>18.181818</v>
      </c>
      <c r="F43" s="26">
        <v>9.0909089999999999</v>
      </c>
      <c r="G43" s="26">
        <v>0</v>
      </c>
      <c r="H43" s="26">
        <v>9.0909089999999999</v>
      </c>
      <c r="I43" s="26">
        <v>18.181818</v>
      </c>
      <c r="J43" s="26">
        <v>9.0909089999999999</v>
      </c>
    </row>
    <row r="44" spans="1:10" x14ac:dyDescent="0.2">
      <c r="A44" s="19" t="s">
        <v>766</v>
      </c>
      <c r="B44" s="20">
        <v>4</v>
      </c>
      <c r="C44" s="26">
        <v>50</v>
      </c>
      <c r="D44" s="26">
        <v>0</v>
      </c>
      <c r="E44" s="26">
        <v>25</v>
      </c>
      <c r="F44" s="26">
        <v>0</v>
      </c>
      <c r="G44" s="26">
        <v>0</v>
      </c>
      <c r="H44" s="26">
        <v>25</v>
      </c>
      <c r="I44" s="26">
        <v>0</v>
      </c>
      <c r="J44" s="26">
        <v>0</v>
      </c>
    </row>
    <row r="45" spans="1:10" x14ac:dyDescent="0.2">
      <c r="A45" s="19" t="s">
        <v>767</v>
      </c>
      <c r="B45" s="20">
        <v>1</v>
      </c>
      <c r="C45" s="26">
        <v>100</v>
      </c>
      <c r="D45" s="26">
        <v>0</v>
      </c>
      <c r="E45" s="26">
        <v>0</v>
      </c>
      <c r="F45" s="26">
        <v>0</v>
      </c>
      <c r="G45" s="26">
        <v>0</v>
      </c>
      <c r="H45" s="26">
        <v>0</v>
      </c>
      <c r="I45" s="26">
        <v>0</v>
      </c>
      <c r="J45" s="26">
        <v>0</v>
      </c>
    </row>
    <row r="46" spans="1:10" x14ac:dyDescent="0.2">
      <c r="A46" s="19" t="s">
        <v>768</v>
      </c>
      <c r="B46" s="20">
        <v>0</v>
      </c>
      <c r="C46" s="26">
        <v>0</v>
      </c>
      <c r="D46" s="26">
        <v>0</v>
      </c>
      <c r="E46" s="26">
        <v>0</v>
      </c>
      <c r="F46" s="26">
        <v>0</v>
      </c>
      <c r="G46" s="26">
        <v>0</v>
      </c>
      <c r="H46" s="26">
        <v>0</v>
      </c>
      <c r="I46" s="26">
        <v>0</v>
      </c>
      <c r="J46" s="26">
        <v>0</v>
      </c>
    </row>
    <row r="47" spans="1:10" x14ac:dyDescent="0.2">
      <c r="A47" s="19" t="s">
        <v>769</v>
      </c>
      <c r="B47" s="20">
        <v>205</v>
      </c>
      <c r="C47" s="26">
        <v>21.951219999999999</v>
      </c>
      <c r="D47" s="26">
        <v>6.8292679999999999</v>
      </c>
      <c r="E47" s="26">
        <v>49.756098000000001</v>
      </c>
      <c r="F47" s="26">
        <v>2.4390239999999999</v>
      </c>
      <c r="G47" s="26">
        <v>8.2926830000000002</v>
      </c>
      <c r="H47" s="26">
        <v>5.3658539999999997</v>
      </c>
      <c r="I47" s="26">
        <v>5.3658539999999997</v>
      </c>
      <c r="J47" s="26">
        <v>0</v>
      </c>
    </row>
    <row r="48" spans="1:10" x14ac:dyDescent="0.2">
      <c r="A48" s="19" t="s">
        <v>770</v>
      </c>
      <c r="B48" s="20">
        <v>68</v>
      </c>
      <c r="C48" s="26">
        <v>27.941175999999999</v>
      </c>
      <c r="D48" s="26">
        <v>0</v>
      </c>
      <c r="E48" s="26">
        <v>47.058824000000001</v>
      </c>
      <c r="F48" s="26">
        <v>1.470588</v>
      </c>
      <c r="G48" s="26">
        <v>1.470588</v>
      </c>
      <c r="H48" s="26">
        <v>7.3529410000000004</v>
      </c>
      <c r="I48" s="26">
        <v>13.235294</v>
      </c>
      <c r="J48" s="26">
        <v>1.470588</v>
      </c>
    </row>
    <row r="49" spans="1:10" x14ac:dyDescent="0.2">
      <c r="A49" s="19" t="s">
        <v>771</v>
      </c>
      <c r="B49" s="20">
        <v>278</v>
      </c>
      <c r="C49" s="26">
        <v>24.100719000000002</v>
      </c>
      <c r="D49" s="26">
        <v>5.035971</v>
      </c>
      <c r="E49" s="26">
        <v>48.561151000000002</v>
      </c>
      <c r="F49" s="26">
        <v>2.1582729999999999</v>
      </c>
      <c r="G49" s="26">
        <v>6.4748200000000002</v>
      </c>
      <c r="H49" s="26">
        <v>6.1151080000000002</v>
      </c>
      <c r="I49" s="26">
        <v>7.1942449999999996</v>
      </c>
      <c r="J49" s="26">
        <v>0.35971199999999998</v>
      </c>
    </row>
    <row r="50" spans="1:10" x14ac:dyDescent="0.2">
      <c r="A50" s="19" t="s">
        <v>772</v>
      </c>
      <c r="B50" s="20">
        <v>73</v>
      </c>
      <c r="C50" s="26">
        <v>30.136986</v>
      </c>
      <c r="D50" s="26">
        <v>0</v>
      </c>
      <c r="E50" s="26">
        <v>45.205478999999997</v>
      </c>
      <c r="F50" s="26">
        <v>1.3698630000000001</v>
      </c>
      <c r="G50" s="26">
        <v>1.3698630000000001</v>
      </c>
      <c r="H50" s="26">
        <v>8.2191779999999994</v>
      </c>
      <c r="I50" s="26">
        <v>12.328766999999999</v>
      </c>
      <c r="J50" s="26">
        <v>1.3698630000000001</v>
      </c>
    </row>
    <row r="51" spans="1:10" x14ac:dyDescent="0.2">
      <c r="A51" s="19" t="s">
        <v>773</v>
      </c>
      <c r="B51" s="20">
        <v>5</v>
      </c>
      <c r="C51" s="26">
        <v>60</v>
      </c>
      <c r="D51" s="26">
        <v>0</v>
      </c>
      <c r="E51" s="26">
        <v>20</v>
      </c>
      <c r="F51" s="26">
        <v>0</v>
      </c>
      <c r="G51" s="26">
        <v>0</v>
      </c>
      <c r="H51" s="26">
        <v>20</v>
      </c>
      <c r="I51" s="26">
        <v>0</v>
      </c>
      <c r="J51" s="26">
        <v>0</v>
      </c>
    </row>
    <row r="52" spans="1:10" x14ac:dyDescent="0.2">
      <c r="A52" s="18" t="s">
        <v>776</v>
      </c>
      <c r="B52" s="18"/>
      <c r="C52" s="18"/>
      <c r="D52" s="18"/>
      <c r="E52" s="18"/>
      <c r="F52" s="18"/>
      <c r="G52" s="18"/>
      <c r="H52" s="18"/>
      <c r="I52" s="18"/>
      <c r="J52" s="18"/>
    </row>
    <row r="53" spans="1:10" x14ac:dyDescent="0.2">
      <c r="A53" s="19" t="s">
        <v>130</v>
      </c>
      <c r="B53" s="20">
        <v>73</v>
      </c>
      <c r="C53" s="26">
        <v>27.397259999999999</v>
      </c>
      <c r="D53" s="26">
        <v>19.178082</v>
      </c>
      <c r="E53" s="26">
        <v>21.917808000000001</v>
      </c>
      <c r="F53" s="26">
        <v>1.3698630000000001</v>
      </c>
      <c r="G53" s="26">
        <v>16.438355999999999</v>
      </c>
      <c r="H53" s="26">
        <v>4.1095889999999997</v>
      </c>
      <c r="I53" s="26">
        <v>8.2191779999999994</v>
      </c>
      <c r="J53" s="26">
        <v>1.3698630000000001</v>
      </c>
    </row>
    <row r="54" spans="1:10" x14ac:dyDescent="0.2">
      <c r="A54" s="19" t="s">
        <v>131</v>
      </c>
      <c r="B54" s="20">
        <v>662</v>
      </c>
      <c r="C54" s="26">
        <v>23.111782000000002</v>
      </c>
      <c r="D54" s="26">
        <v>16.012084999999999</v>
      </c>
      <c r="E54" s="26">
        <v>31.268882000000001</v>
      </c>
      <c r="F54" s="26">
        <v>1.6616310000000001</v>
      </c>
      <c r="G54" s="26">
        <v>14.199396</v>
      </c>
      <c r="H54" s="26">
        <v>8.1570999999999998</v>
      </c>
      <c r="I54" s="26">
        <v>5.589124</v>
      </c>
      <c r="J54" s="26">
        <v>0</v>
      </c>
    </row>
    <row r="55" spans="1:10" x14ac:dyDescent="0.2">
      <c r="A55" s="19" t="s">
        <v>392</v>
      </c>
      <c r="B55" s="20">
        <v>84</v>
      </c>
      <c r="C55" s="26">
        <v>14.285714</v>
      </c>
      <c r="D55" s="26">
        <v>16.666667</v>
      </c>
      <c r="E55" s="26">
        <v>47.619047999999999</v>
      </c>
      <c r="F55" s="26">
        <v>2.3809520000000002</v>
      </c>
      <c r="G55" s="26">
        <v>16.666667</v>
      </c>
      <c r="H55" s="26">
        <v>0</v>
      </c>
      <c r="I55" s="26">
        <v>2.3809520000000002</v>
      </c>
      <c r="J55" s="26">
        <v>0</v>
      </c>
    </row>
    <row r="56" spans="1:10" x14ac:dyDescent="0.2">
      <c r="A56" s="19" t="s">
        <v>132</v>
      </c>
      <c r="B56" s="20">
        <v>84</v>
      </c>
      <c r="C56" s="26">
        <v>22.619047999999999</v>
      </c>
      <c r="D56" s="26">
        <v>4.7619049999999996</v>
      </c>
      <c r="E56" s="26">
        <v>44.047618999999997</v>
      </c>
      <c r="F56" s="26">
        <v>2.3809520000000002</v>
      </c>
      <c r="G56" s="26">
        <v>8.3333329999999997</v>
      </c>
      <c r="H56" s="26">
        <v>5.9523809999999999</v>
      </c>
      <c r="I56" s="26">
        <v>9.5238099999999992</v>
      </c>
      <c r="J56" s="26">
        <v>2.3809520000000002</v>
      </c>
    </row>
    <row r="57" spans="1:10" x14ac:dyDescent="0.2">
      <c r="A57" s="19" t="s">
        <v>777</v>
      </c>
      <c r="B57" s="20">
        <v>32</v>
      </c>
      <c r="C57" s="26">
        <v>18.75</v>
      </c>
      <c r="D57" s="26">
        <v>6.25</v>
      </c>
      <c r="E57" s="26">
        <v>37.5</v>
      </c>
      <c r="F57" s="26">
        <v>0</v>
      </c>
      <c r="G57" s="26">
        <v>18.75</v>
      </c>
      <c r="H57" s="26">
        <v>6.25</v>
      </c>
      <c r="I57" s="26">
        <v>12.5</v>
      </c>
      <c r="J57" s="26">
        <v>0</v>
      </c>
    </row>
    <row r="58" spans="1:10" x14ac:dyDescent="0.2">
      <c r="A58" s="18" t="s">
        <v>133</v>
      </c>
      <c r="B58" s="17">
        <v>43</v>
      </c>
      <c r="C58" s="25">
        <v>32.558140000000002</v>
      </c>
      <c r="D58" s="25">
        <v>18.604651</v>
      </c>
      <c r="E58" s="25">
        <v>16.279070000000001</v>
      </c>
      <c r="F58" s="25">
        <v>0</v>
      </c>
      <c r="G58" s="25">
        <v>23.255814000000001</v>
      </c>
      <c r="H58" s="25">
        <v>2.3255810000000001</v>
      </c>
      <c r="I58" s="25">
        <v>4.6511630000000004</v>
      </c>
      <c r="J58" s="25">
        <v>2.3255810000000001</v>
      </c>
    </row>
    <row r="59" spans="1:10" x14ac:dyDescent="0.2">
      <c r="A59" s="19" t="s">
        <v>134</v>
      </c>
      <c r="B59" s="20">
        <v>412</v>
      </c>
      <c r="C59" s="26">
        <v>24.029126000000002</v>
      </c>
      <c r="D59" s="26">
        <v>19.174757</v>
      </c>
      <c r="E59" s="26">
        <v>20.873785999999999</v>
      </c>
      <c r="F59" s="26">
        <v>1.6990289999999999</v>
      </c>
      <c r="G59" s="26">
        <v>18.203883000000001</v>
      </c>
      <c r="H59" s="26">
        <v>10.194175</v>
      </c>
      <c r="I59" s="26">
        <v>5.8252430000000004</v>
      </c>
      <c r="J59" s="26">
        <v>0</v>
      </c>
    </row>
    <row r="60" spans="1:10" x14ac:dyDescent="0.2">
      <c r="A60" s="19" t="s">
        <v>393</v>
      </c>
      <c r="B60" s="20">
        <v>36</v>
      </c>
      <c r="C60" s="26">
        <v>19.444444000000001</v>
      </c>
      <c r="D60" s="26">
        <v>16.666667</v>
      </c>
      <c r="E60" s="26">
        <v>41.666666999999997</v>
      </c>
      <c r="F60" s="26">
        <v>0</v>
      </c>
      <c r="G60" s="26">
        <v>22.222221999999999</v>
      </c>
      <c r="H60" s="26">
        <v>0</v>
      </c>
      <c r="I60" s="26">
        <v>0</v>
      </c>
      <c r="J60" s="26">
        <v>0</v>
      </c>
    </row>
    <row r="61" spans="1:10" x14ac:dyDescent="0.2">
      <c r="A61" s="19" t="s">
        <v>135</v>
      </c>
      <c r="B61" s="20">
        <v>22</v>
      </c>
      <c r="C61" s="26">
        <v>27.272727</v>
      </c>
      <c r="D61" s="26">
        <v>13.636364</v>
      </c>
      <c r="E61" s="26">
        <v>18.181818</v>
      </c>
      <c r="F61" s="26">
        <v>0</v>
      </c>
      <c r="G61" s="26">
        <v>18.181818</v>
      </c>
      <c r="H61" s="26">
        <v>9.0909089999999999</v>
      </c>
      <c r="I61" s="26">
        <v>9.0909089999999999</v>
      </c>
      <c r="J61" s="26">
        <v>4.5454549999999996</v>
      </c>
    </row>
    <row r="62" spans="1:10" x14ac:dyDescent="0.2">
      <c r="A62" s="19" t="s">
        <v>778</v>
      </c>
      <c r="B62" s="20">
        <v>22</v>
      </c>
      <c r="C62" s="26">
        <v>13.636364</v>
      </c>
      <c r="D62" s="26">
        <v>9.0909089999999999</v>
      </c>
      <c r="E62" s="26">
        <v>36.363636</v>
      </c>
      <c r="F62" s="26">
        <v>0</v>
      </c>
      <c r="G62" s="26">
        <v>18.181818</v>
      </c>
      <c r="H62" s="26">
        <v>4.5454549999999996</v>
      </c>
      <c r="I62" s="26">
        <v>18.181818</v>
      </c>
      <c r="J62" s="26">
        <v>0</v>
      </c>
    </row>
    <row r="63" spans="1:10" x14ac:dyDescent="0.2">
      <c r="A63" s="18" t="s">
        <v>136</v>
      </c>
      <c r="B63" s="17">
        <v>30</v>
      </c>
      <c r="C63" s="25">
        <v>20</v>
      </c>
      <c r="D63" s="25">
        <v>20</v>
      </c>
      <c r="E63" s="25">
        <v>30</v>
      </c>
      <c r="F63" s="25">
        <v>3.3333330000000001</v>
      </c>
      <c r="G63" s="25">
        <v>6.6666670000000003</v>
      </c>
      <c r="H63" s="25">
        <v>6.6666670000000003</v>
      </c>
      <c r="I63" s="25">
        <v>13.333333</v>
      </c>
      <c r="J63" s="25">
        <v>0</v>
      </c>
    </row>
    <row r="64" spans="1:10" x14ac:dyDescent="0.2">
      <c r="A64" s="19" t="s">
        <v>134</v>
      </c>
      <c r="B64" s="20">
        <v>249</v>
      </c>
      <c r="C64" s="26">
        <v>21.686747</v>
      </c>
      <c r="D64" s="26">
        <v>10.843373</v>
      </c>
      <c r="E64" s="26">
        <v>48.594377999999999</v>
      </c>
      <c r="F64" s="26">
        <v>1.6064259999999999</v>
      </c>
      <c r="G64" s="26">
        <v>7.2289159999999999</v>
      </c>
      <c r="H64" s="26">
        <v>4.8192769999999996</v>
      </c>
      <c r="I64" s="26">
        <v>5.2208839999999999</v>
      </c>
      <c r="J64" s="26">
        <v>0</v>
      </c>
    </row>
    <row r="65" spans="1:10" x14ac:dyDescent="0.2">
      <c r="A65" s="19" t="s">
        <v>393</v>
      </c>
      <c r="B65" s="20">
        <v>48</v>
      </c>
      <c r="C65" s="26">
        <v>10.416667</v>
      </c>
      <c r="D65" s="26">
        <v>16.666667</v>
      </c>
      <c r="E65" s="26">
        <v>52.083333000000003</v>
      </c>
      <c r="F65" s="26">
        <v>4.1666670000000003</v>
      </c>
      <c r="G65" s="26">
        <v>12.5</v>
      </c>
      <c r="H65" s="26">
        <v>0</v>
      </c>
      <c r="I65" s="26">
        <v>4.1666670000000003</v>
      </c>
      <c r="J65" s="26">
        <v>0</v>
      </c>
    </row>
    <row r="66" spans="1:10" x14ac:dyDescent="0.2">
      <c r="A66" s="19" t="s">
        <v>135</v>
      </c>
      <c r="B66" s="20">
        <v>62</v>
      </c>
      <c r="C66" s="26">
        <v>20.967742000000001</v>
      </c>
      <c r="D66" s="26">
        <v>1.612903</v>
      </c>
      <c r="E66" s="26">
        <v>53.225805999999999</v>
      </c>
      <c r="F66" s="26">
        <v>3.225806</v>
      </c>
      <c r="G66" s="26">
        <v>4.8387099999999998</v>
      </c>
      <c r="H66" s="26">
        <v>4.8387099999999998</v>
      </c>
      <c r="I66" s="26">
        <v>9.6774190000000004</v>
      </c>
      <c r="J66" s="26">
        <v>1.612903</v>
      </c>
    </row>
    <row r="67" spans="1:10" x14ac:dyDescent="0.2">
      <c r="A67" s="19" t="s">
        <v>778</v>
      </c>
      <c r="B67" s="20">
        <v>10</v>
      </c>
      <c r="C67" s="26">
        <v>30</v>
      </c>
      <c r="D67" s="26">
        <v>0</v>
      </c>
      <c r="E67" s="26">
        <v>40</v>
      </c>
      <c r="F67" s="26">
        <v>0</v>
      </c>
      <c r="G67" s="26">
        <v>20</v>
      </c>
      <c r="H67" s="26">
        <v>10</v>
      </c>
      <c r="I67" s="26">
        <v>0</v>
      </c>
      <c r="J67" s="26">
        <v>0</v>
      </c>
    </row>
    <row r="68" spans="1:10" x14ac:dyDescent="0.2">
      <c r="A68" s="18" t="s">
        <v>779</v>
      </c>
      <c r="B68" s="18"/>
      <c r="C68" s="18"/>
      <c r="D68" s="18"/>
      <c r="E68" s="18"/>
      <c r="F68" s="18"/>
      <c r="G68" s="18"/>
      <c r="H68" s="18"/>
      <c r="I68" s="18"/>
      <c r="J68" s="18"/>
    </row>
    <row r="69" spans="1:10" x14ac:dyDescent="0.2">
      <c r="A69" s="19" t="s">
        <v>780</v>
      </c>
      <c r="B69" s="20">
        <v>152</v>
      </c>
      <c r="C69" s="26">
        <v>17.763158000000001</v>
      </c>
      <c r="D69" s="26">
        <v>17.105263000000001</v>
      </c>
      <c r="E69" s="26">
        <v>39.473683999999999</v>
      </c>
      <c r="F69" s="26">
        <v>1.973684</v>
      </c>
      <c r="G69" s="26">
        <v>12.5</v>
      </c>
      <c r="H69" s="26">
        <v>1.973684</v>
      </c>
      <c r="I69" s="26">
        <v>8.5526319999999991</v>
      </c>
      <c r="J69" s="26">
        <v>0.65789500000000001</v>
      </c>
    </row>
    <row r="70" spans="1:10" x14ac:dyDescent="0.2">
      <c r="A70" s="19" t="s">
        <v>781</v>
      </c>
      <c r="B70" s="20">
        <v>561</v>
      </c>
      <c r="C70" s="26">
        <v>22.638145999999999</v>
      </c>
      <c r="D70" s="26">
        <v>15.329768</v>
      </c>
      <c r="E70" s="26">
        <v>30.837789999999998</v>
      </c>
      <c r="F70" s="26">
        <v>1.9607840000000001</v>
      </c>
      <c r="G70" s="26">
        <v>15.151515</v>
      </c>
      <c r="H70" s="26">
        <v>8.3778970000000008</v>
      </c>
      <c r="I70" s="26">
        <v>5.7041000000000004</v>
      </c>
      <c r="J70" s="26">
        <v>0</v>
      </c>
    </row>
    <row r="71" spans="1:10" x14ac:dyDescent="0.2">
      <c r="A71" s="19" t="s">
        <v>137</v>
      </c>
      <c r="B71" s="20">
        <v>76</v>
      </c>
      <c r="C71" s="26">
        <v>18.421053000000001</v>
      </c>
      <c r="D71" s="26">
        <v>25</v>
      </c>
      <c r="E71" s="26">
        <v>22.368421000000001</v>
      </c>
      <c r="F71" s="26">
        <v>1.3157890000000001</v>
      </c>
      <c r="G71" s="26">
        <v>25</v>
      </c>
      <c r="H71" s="26">
        <v>5.2631579999999998</v>
      </c>
      <c r="I71" s="26">
        <v>2.6315789999999999</v>
      </c>
      <c r="J71" s="26">
        <v>0</v>
      </c>
    </row>
    <row r="72" spans="1:10" x14ac:dyDescent="0.2">
      <c r="A72" s="19" t="s">
        <v>138</v>
      </c>
      <c r="B72" s="20">
        <v>281</v>
      </c>
      <c r="C72" s="26">
        <v>22.775801000000001</v>
      </c>
      <c r="D72" s="26">
        <v>14.946619</v>
      </c>
      <c r="E72" s="26">
        <v>34.163701000000003</v>
      </c>
      <c r="F72" s="26">
        <v>1.7793589999999999</v>
      </c>
      <c r="G72" s="26">
        <v>15.658363</v>
      </c>
      <c r="H72" s="26">
        <v>7.8291810000000002</v>
      </c>
      <c r="I72" s="26">
        <v>2.4911029999999998</v>
      </c>
      <c r="J72" s="26">
        <v>0.35587200000000002</v>
      </c>
    </row>
    <row r="73" spans="1:10" x14ac:dyDescent="0.2">
      <c r="A73" s="19" t="s">
        <v>782</v>
      </c>
      <c r="B73" s="20">
        <v>30</v>
      </c>
      <c r="C73" s="26">
        <v>33.333333000000003</v>
      </c>
      <c r="D73" s="26">
        <v>6.6666670000000003</v>
      </c>
      <c r="E73" s="26">
        <v>26.666667</v>
      </c>
      <c r="F73" s="26">
        <v>3.3333330000000001</v>
      </c>
      <c r="G73" s="26">
        <v>16.666667</v>
      </c>
      <c r="H73" s="26">
        <v>3.3333330000000001</v>
      </c>
      <c r="I73" s="26">
        <v>10</v>
      </c>
      <c r="J73" s="26">
        <v>0</v>
      </c>
    </row>
    <row r="74" spans="1:10" x14ac:dyDescent="0.2">
      <c r="A74" s="19" t="s">
        <v>783</v>
      </c>
      <c r="B74" s="20">
        <v>70</v>
      </c>
      <c r="C74" s="26">
        <v>20</v>
      </c>
      <c r="D74" s="26">
        <v>12.857143000000001</v>
      </c>
      <c r="E74" s="26">
        <v>34.285713999999999</v>
      </c>
      <c r="F74" s="26">
        <v>0</v>
      </c>
      <c r="G74" s="26">
        <v>14.285714</v>
      </c>
      <c r="H74" s="26">
        <v>10</v>
      </c>
      <c r="I74" s="26">
        <v>7.1428570000000002</v>
      </c>
      <c r="J74" s="26">
        <v>1.428571</v>
      </c>
    </row>
    <row r="75" spans="1:10" x14ac:dyDescent="0.2">
      <c r="A75" s="19" t="s">
        <v>1441</v>
      </c>
      <c r="B75" s="20">
        <v>713</v>
      </c>
      <c r="C75" s="26">
        <v>23.702665</v>
      </c>
      <c r="D75" s="26">
        <v>14.726508000000001</v>
      </c>
      <c r="E75" s="26">
        <v>31.97756</v>
      </c>
      <c r="F75" s="26">
        <v>1.8232820000000001</v>
      </c>
      <c r="G75" s="26">
        <v>14.586255</v>
      </c>
      <c r="H75" s="26">
        <v>7.5736330000000001</v>
      </c>
      <c r="I75" s="26">
        <v>5.4698460000000004</v>
      </c>
      <c r="J75" s="26">
        <v>0.14025199999999999</v>
      </c>
    </row>
    <row r="76" spans="1:10" x14ac:dyDescent="0.2">
      <c r="A76" s="18" t="s">
        <v>784</v>
      </c>
      <c r="B76" s="18"/>
      <c r="C76" s="18"/>
      <c r="D76" s="18"/>
      <c r="E76" s="18"/>
      <c r="F76" s="18"/>
      <c r="G76" s="18"/>
      <c r="H76" s="18"/>
      <c r="I76" s="18"/>
      <c r="J76" s="18"/>
    </row>
    <row r="77" spans="1:10" x14ac:dyDescent="0.2">
      <c r="A77" s="21" t="s">
        <v>785</v>
      </c>
      <c r="B77" s="34">
        <v>152</v>
      </c>
      <c r="C77" s="30">
        <v>17.763158000000001</v>
      </c>
      <c r="D77" s="30">
        <v>17.105263000000001</v>
      </c>
      <c r="E77" s="30">
        <v>39.473683999999999</v>
      </c>
      <c r="F77" s="30">
        <v>1.973684</v>
      </c>
      <c r="G77" s="30">
        <v>12.5</v>
      </c>
      <c r="H77" s="30">
        <v>1.973684</v>
      </c>
      <c r="I77" s="30">
        <v>8.5526319999999991</v>
      </c>
      <c r="J77" s="30">
        <v>0.65789500000000001</v>
      </c>
    </row>
    <row r="78" spans="1:10" x14ac:dyDescent="0.2">
      <c r="A78" s="21" t="s">
        <v>786</v>
      </c>
      <c r="B78" s="34">
        <v>401</v>
      </c>
      <c r="C78" s="30">
        <v>24.937656</v>
      </c>
      <c r="D78" s="30">
        <v>13.216958</v>
      </c>
      <c r="E78" s="30">
        <v>32.169575999999999</v>
      </c>
      <c r="F78" s="30">
        <v>1.246883</v>
      </c>
      <c r="G78" s="30">
        <v>13.965087</v>
      </c>
      <c r="H78" s="30">
        <v>7.4812969999999996</v>
      </c>
      <c r="I78" s="30">
        <v>6.7331669999999999</v>
      </c>
      <c r="J78" s="30">
        <v>0.24937699999999999</v>
      </c>
    </row>
    <row r="79" spans="1:10" x14ac:dyDescent="0.2">
      <c r="A79" s="19" t="s">
        <v>787</v>
      </c>
      <c r="B79" s="20">
        <v>157</v>
      </c>
      <c r="C79" s="26">
        <v>16.560510000000001</v>
      </c>
      <c r="D79" s="26">
        <v>21.019107999999999</v>
      </c>
      <c r="E79" s="26">
        <v>33.757961999999999</v>
      </c>
      <c r="F79" s="26">
        <v>0.63694300000000004</v>
      </c>
      <c r="G79" s="26">
        <v>15.923567</v>
      </c>
      <c r="H79" s="26">
        <v>9.5541400000000003</v>
      </c>
      <c r="I79" s="26">
        <v>2.547771</v>
      </c>
      <c r="J79" s="26">
        <v>0</v>
      </c>
    </row>
    <row r="80" spans="1:10" x14ac:dyDescent="0.2">
      <c r="A80" s="19" t="s">
        <v>788</v>
      </c>
      <c r="B80" s="20">
        <v>66</v>
      </c>
      <c r="C80" s="26">
        <v>27.272727</v>
      </c>
      <c r="D80" s="26">
        <v>12.121212</v>
      </c>
      <c r="E80" s="26">
        <v>30.30303</v>
      </c>
      <c r="F80" s="26">
        <v>1.5151520000000001</v>
      </c>
      <c r="G80" s="26">
        <v>16.666667</v>
      </c>
      <c r="H80" s="26">
        <v>7.5757580000000004</v>
      </c>
      <c r="I80" s="26">
        <v>4.5454549999999996</v>
      </c>
      <c r="J80" s="26">
        <v>0</v>
      </c>
    </row>
    <row r="81" spans="1:10" x14ac:dyDescent="0.2">
      <c r="A81" s="19" t="s">
        <v>789</v>
      </c>
      <c r="B81" s="20">
        <v>25</v>
      </c>
      <c r="C81" s="26">
        <v>24</v>
      </c>
      <c r="D81" s="26">
        <v>16</v>
      </c>
      <c r="E81" s="26">
        <v>36</v>
      </c>
      <c r="F81" s="26">
        <v>8</v>
      </c>
      <c r="G81" s="26">
        <v>12</v>
      </c>
      <c r="H81" s="26">
        <v>4</v>
      </c>
      <c r="I81" s="26">
        <v>0</v>
      </c>
      <c r="J81" s="26">
        <v>0</v>
      </c>
    </row>
    <row r="82" spans="1:10" x14ac:dyDescent="0.2">
      <c r="A82" s="19" t="s">
        <v>790</v>
      </c>
      <c r="B82" s="20">
        <v>22</v>
      </c>
      <c r="C82" s="26">
        <v>31.818182</v>
      </c>
      <c r="D82" s="26">
        <v>18.181818</v>
      </c>
      <c r="E82" s="26">
        <v>22.727273</v>
      </c>
      <c r="F82" s="26">
        <v>0</v>
      </c>
      <c r="G82" s="26">
        <v>18.181818</v>
      </c>
      <c r="H82" s="26">
        <v>9.0909089999999999</v>
      </c>
      <c r="I82" s="26">
        <v>0</v>
      </c>
      <c r="J82" s="26">
        <v>0</v>
      </c>
    </row>
    <row r="83" spans="1:10" x14ac:dyDescent="0.2">
      <c r="A83" s="19" t="s">
        <v>791</v>
      </c>
      <c r="B83" s="20">
        <v>11</v>
      </c>
      <c r="C83" s="26">
        <v>27.272727</v>
      </c>
      <c r="D83" s="26">
        <v>18.181818</v>
      </c>
      <c r="E83" s="26">
        <v>27.272727</v>
      </c>
      <c r="F83" s="26">
        <v>9.0909089999999999</v>
      </c>
      <c r="G83" s="26">
        <v>18.181818</v>
      </c>
      <c r="H83" s="26">
        <v>0</v>
      </c>
      <c r="I83" s="26">
        <v>0</v>
      </c>
      <c r="J83" s="26">
        <v>0</v>
      </c>
    </row>
    <row r="84" spans="1:10" x14ac:dyDescent="0.2">
      <c r="A84" s="19" t="s">
        <v>792</v>
      </c>
      <c r="B84" s="20">
        <v>2</v>
      </c>
      <c r="C84" s="26">
        <v>100</v>
      </c>
      <c r="D84" s="26">
        <v>0</v>
      </c>
      <c r="E84" s="26">
        <v>0</v>
      </c>
      <c r="F84" s="26">
        <v>0</v>
      </c>
      <c r="G84" s="26">
        <v>0</v>
      </c>
      <c r="H84" s="26">
        <v>0</v>
      </c>
      <c r="I84" s="26">
        <v>0</v>
      </c>
      <c r="J84" s="26">
        <v>0</v>
      </c>
    </row>
    <row r="85" spans="1:10" x14ac:dyDescent="0.2">
      <c r="A85" s="19" t="s">
        <v>793</v>
      </c>
      <c r="B85" s="20">
        <v>1</v>
      </c>
      <c r="C85" s="26">
        <v>0</v>
      </c>
      <c r="D85" s="26">
        <v>0</v>
      </c>
      <c r="E85" s="26">
        <v>0</v>
      </c>
      <c r="F85" s="26">
        <v>0</v>
      </c>
      <c r="G85" s="26">
        <v>100</v>
      </c>
      <c r="H85" s="26">
        <v>0</v>
      </c>
      <c r="I85" s="26">
        <v>0</v>
      </c>
      <c r="J85" s="26">
        <v>0</v>
      </c>
    </row>
    <row r="86" spans="1:10" x14ac:dyDescent="0.2">
      <c r="A86" s="19" t="s">
        <v>794</v>
      </c>
      <c r="B86" s="20">
        <v>0</v>
      </c>
      <c r="C86" s="26">
        <v>0</v>
      </c>
      <c r="D86" s="26">
        <v>0</v>
      </c>
      <c r="E86" s="26">
        <v>0</v>
      </c>
      <c r="F86" s="26">
        <v>0</v>
      </c>
      <c r="G86" s="26">
        <v>0</v>
      </c>
      <c r="H86" s="26">
        <v>0</v>
      </c>
      <c r="I86" s="26">
        <v>0</v>
      </c>
      <c r="J86" s="26">
        <v>0</v>
      </c>
    </row>
    <row r="87" spans="1:10" x14ac:dyDescent="0.2">
      <c r="A87" s="19" t="s">
        <v>783</v>
      </c>
      <c r="B87" s="20">
        <v>98</v>
      </c>
      <c r="C87" s="26">
        <v>21.428571000000002</v>
      </c>
      <c r="D87" s="26">
        <v>10.204082</v>
      </c>
      <c r="E87" s="26">
        <v>33.673468999999997</v>
      </c>
      <c r="F87" s="26">
        <v>3.0612240000000002</v>
      </c>
      <c r="G87" s="26">
        <v>12.244897999999999</v>
      </c>
      <c r="H87" s="26">
        <v>8.1632650000000009</v>
      </c>
      <c r="I87" s="26">
        <v>10.204082</v>
      </c>
      <c r="J87" s="26">
        <v>1.020408</v>
      </c>
    </row>
    <row r="88" spans="1:10" x14ac:dyDescent="0.2">
      <c r="A88" s="18" t="s">
        <v>795</v>
      </c>
      <c r="B88" s="18"/>
      <c r="C88" s="18"/>
      <c r="D88" s="18"/>
      <c r="E88" s="18"/>
      <c r="F88" s="18"/>
      <c r="G88" s="18"/>
      <c r="H88" s="18"/>
      <c r="I88" s="18"/>
      <c r="J88" s="18"/>
    </row>
    <row r="89" spans="1:10" x14ac:dyDescent="0.2">
      <c r="A89" s="19" t="s">
        <v>796</v>
      </c>
      <c r="B89" s="20">
        <v>701</v>
      </c>
      <c r="C89" s="26">
        <v>24.536377000000002</v>
      </c>
      <c r="D89" s="26">
        <v>14.693295000000001</v>
      </c>
      <c r="E89" s="26">
        <v>32.239657999999999</v>
      </c>
      <c r="F89" s="26">
        <v>1.8544940000000001</v>
      </c>
      <c r="G89" s="26">
        <v>13.124108</v>
      </c>
      <c r="H89" s="26">
        <v>7.2753209999999999</v>
      </c>
      <c r="I89" s="26">
        <v>5.991441</v>
      </c>
      <c r="J89" s="26">
        <v>0.28530699999999998</v>
      </c>
    </row>
    <row r="90" spans="1:10" x14ac:dyDescent="0.2">
      <c r="A90" s="19" t="s">
        <v>139</v>
      </c>
      <c r="B90" s="20">
        <v>34</v>
      </c>
      <c r="C90" s="26">
        <v>14.705882000000001</v>
      </c>
      <c r="D90" s="26">
        <v>14.705882000000001</v>
      </c>
      <c r="E90" s="26">
        <v>26.470587999999999</v>
      </c>
      <c r="F90" s="26">
        <v>5.8823530000000002</v>
      </c>
      <c r="G90" s="26">
        <v>17.647058999999999</v>
      </c>
      <c r="H90" s="26">
        <v>14.705882000000001</v>
      </c>
      <c r="I90" s="26">
        <v>5.8823530000000002</v>
      </c>
      <c r="J90" s="26">
        <v>0</v>
      </c>
    </row>
    <row r="91" spans="1:10" x14ac:dyDescent="0.2">
      <c r="A91" s="19" t="s">
        <v>797</v>
      </c>
      <c r="B91" s="20">
        <v>33</v>
      </c>
      <c r="C91" s="26">
        <v>21.212121</v>
      </c>
      <c r="D91" s="26">
        <v>6.0606059999999999</v>
      </c>
      <c r="E91" s="26">
        <v>36.363636</v>
      </c>
      <c r="F91" s="26">
        <v>3.030303</v>
      </c>
      <c r="G91" s="26">
        <v>21.212121</v>
      </c>
      <c r="H91" s="26">
        <v>6.0606059999999999</v>
      </c>
      <c r="I91" s="26">
        <v>6.0606059999999999</v>
      </c>
      <c r="J91" s="26">
        <v>0</v>
      </c>
    </row>
    <row r="92" spans="1:10" x14ac:dyDescent="0.2">
      <c r="A92" s="19" t="s">
        <v>140</v>
      </c>
      <c r="B92" s="20">
        <v>111</v>
      </c>
      <c r="C92" s="26">
        <v>9.0090090000000007</v>
      </c>
      <c r="D92" s="26">
        <v>23.423423</v>
      </c>
      <c r="E92" s="26">
        <v>40.540540999999997</v>
      </c>
      <c r="F92" s="26">
        <v>0</v>
      </c>
      <c r="G92" s="26">
        <v>18.918918999999999</v>
      </c>
      <c r="H92" s="26">
        <v>1.8018019999999999</v>
      </c>
      <c r="I92" s="26">
        <v>5.405405</v>
      </c>
      <c r="J92" s="26">
        <v>0.90090099999999995</v>
      </c>
    </row>
    <row r="93" spans="1:10" x14ac:dyDescent="0.2">
      <c r="A93" s="19" t="s">
        <v>141</v>
      </c>
      <c r="B93" s="20">
        <v>6</v>
      </c>
      <c r="C93" s="26">
        <v>0</v>
      </c>
      <c r="D93" s="26">
        <v>0</v>
      </c>
      <c r="E93" s="26">
        <v>66.666667000000004</v>
      </c>
      <c r="F93" s="26">
        <v>0</v>
      </c>
      <c r="G93" s="26">
        <v>0</v>
      </c>
      <c r="H93" s="26">
        <v>16.666667</v>
      </c>
      <c r="I93" s="26">
        <v>16.666667</v>
      </c>
      <c r="J93" s="26">
        <v>0</v>
      </c>
    </row>
    <row r="94" spans="1:10" x14ac:dyDescent="0.2">
      <c r="A94" s="19" t="s">
        <v>755</v>
      </c>
      <c r="B94" s="20">
        <v>16</v>
      </c>
      <c r="C94" s="26">
        <v>50</v>
      </c>
      <c r="D94" s="26">
        <v>12.5</v>
      </c>
      <c r="E94" s="26">
        <v>25</v>
      </c>
      <c r="F94" s="26">
        <v>0</v>
      </c>
      <c r="G94" s="26">
        <v>0</v>
      </c>
      <c r="H94" s="26">
        <v>6.25</v>
      </c>
      <c r="I94" s="26">
        <v>6.25</v>
      </c>
      <c r="J94" s="26">
        <v>0</v>
      </c>
    </row>
    <row r="95" spans="1:10" x14ac:dyDescent="0.2">
      <c r="A95" s="19" t="s">
        <v>783</v>
      </c>
      <c r="B95" s="20">
        <v>34</v>
      </c>
      <c r="C95" s="26">
        <v>23.529412000000001</v>
      </c>
      <c r="D95" s="26">
        <v>5.8823530000000002</v>
      </c>
      <c r="E95" s="26">
        <v>35.294117999999997</v>
      </c>
      <c r="F95" s="26">
        <v>0</v>
      </c>
      <c r="G95" s="26">
        <v>20.588235000000001</v>
      </c>
      <c r="H95" s="26">
        <v>5.8823530000000002</v>
      </c>
      <c r="I95" s="26">
        <v>8.8235290000000006</v>
      </c>
      <c r="J95" s="26">
        <v>0</v>
      </c>
    </row>
    <row r="96" spans="1:10" x14ac:dyDescent="0.2">
      <c r="A96" s="18" t="s">
        <v>798</v>
      </c>
      <c r="B96" s="18"/>
      <c r="C96" s="18"/>
      <c r="D96" s="18"/>
      <c r="E96" s="18"/>
      <c r="F96" s="18"/>
      <c r="G96" s="18"/>
      <c r="H96" s="18"/>
      <c r="I96" s="18"/>
      <c r="J96" s="18"/>
    </row>
    <row r="97" spans="1:10" x14ac:dyDescent="0.2">
      <c r="A97" s="19" t="s">
        <v>799</v>
      </c>
      <c r="B97" s="20">
        <v>509</v>
      </c>
      <c r="C97" s="26">
        <v>22.593319999999999</v>
      </c>
      <c r="D97" s="26">
        <v>14.145383000000001</v>
      </c>
      <c r="E97" s="26">
        <v>33.005893999999998</v>
      </c>
      <c r="F97" s="26">
        <v>2.357564</v>
      </c>
      <c r="G97" s="26">
        <v>13.163065</v>
      </c>
      <c r="H97" s="26">
        <v>8.4479369999999996</v>
      </c>
      <c r="I97" s="26">
        <v>5.89391</v>
      </c>
      <c r="J97" s="26">
        <v>0.39292700000000003</v>
      </c>
    </row>
    <row r="98" spans="1:10" x14ac:dyDescent="0.2">
      <c r="A98" s="19" t="s">
        <v>800</v>
      </c>
      <c r="B98" s="20">
        <v>15</v>
      </c>
      <c r="C98" s="26">
        <v>13.333333</v>
      </c>
      <c r="D98" s="26">
        <v>20</v>
      </c>
      <c r="E98" s="26">
        <v>33.333333000000003</v>
      </c>
      <c r="F98" s="26">
        <v>6.6666670000000003</v>
      </c>
      <c r="G98" s="26">
        <v>20</v>
      </c>
      <c r="H98" s="26">
        <v>0</v>
      </c>
      <c r="I98" s="26">
        <v>6.6666670000000003</v>
      </c>
      <c r="J98" s="26">
        <v>0</v>
      </c>
    </row>
    <row r="99" spans="1:10" x14ac:dyDescent="0.2">
      <c r="A99" s="19" t="s">
        <v>801</v>
      </c>
      <c r="B99" s="20">
        <v>46</v>
      </c>
      <c r="C99" s="26">
        <v>13.043478</v>
      </c>
      <c r="D99" s="26">
        <v>21.739129999999999</v>
      </c>
      <c r="E99" s="26">
        <v>36.956522</v>
      </c>
      <c r="F99" s="26">
        <v>0</v>
      </c>
      <c r="G99" s="26">
        <v>19.565217000000001</v>
      </c>
      <c r="H99" s="26">
        <v>0</v>
      </c>
      <c r="I99" s="26">
        <v>8.6956520000000008</v>
      </c>
      <c r="J99" s="26">
        <v>0</v>
      </c>
    </row>
    <row r="100" spans="1:10" x14ac:dyDescent="0.2">
      <c r="A100" s="19" t="s">
        <v>802</v>
      </c>
      <c r="B100" s="20">
        <v>30</v>
      </c>
      <c r="C100" s="26">
        <v>26.666667</v>
      </c>
      <c r="D100" s="26">
        <v>26.666667</v>
      </c>
      <c r="E100" s="26">
        <v>13.333333</v>
      </c>
      <c r="F100" s="26">
        <v>0</v>
      </c>
      <c r="G100" s="26">
        <v>26.666667</v>
      </c>
      <c r="H100" s="26">
        <v>6.6666670000000003</v>
      </c>
      <c r="I100" s="26">
        <v>0</v>
      </c>
      <c r="J100" s="26">
        <v>0</v>
      </c>
    </row>
    <row r="101" spans="1:10" x14ac:dyDescent="0.2">
      <c r="A101" s="19" t="s">
        <v>803</v>
      </c>
      <c r="B101" s="20">
        <v>10</v>
      </c>
      <c r="C101" s="26">
        <v>10</v>
      </c>
      <c r="D101" s="26">
        <v>20</v>
      </c>
      <c r="E101" s="26">
        <v>10</v>
      </c>
      <c r="F101" s="26">
        <v>0</v>
      </c>
      <c r="G101" s="26">
        <v>20</v>
      </c>
      <c r="H101" s="26">
        <v>40</v>
      </c>
      <c r="I101" s="26">
        <v>0</v>
      </c>
      <c r="J101" s="26">
        <v>0</v>
      </c>
    </row>
    <row r="102" spans="1:10" x14ac:dyDescent="0.2">
      <c r="A102" s="19" t="s">
        <v>804</v>
      </c>
      <c r="B102" s="20">
        <v>4</v>
      </c>
      <c r="C102" s="26">
        <v>25</v>
      </c>
      <c r="D102" s="26">
        <v>25</v>
      </c>
      <c r="E102" s="26">
        <v>25</v>
      </c>
      <c r="F102" s="26">
        <v>0</v>
      </c>
      <c r="G102" s="26">
        <v>25</v>
      </c>
      <c r="H102" s="26">
        <v>0</v>
      </c>
      <c r="I102" s="26">
        <v>0</v>
      </c>
      <c r="J102" s="26">
        <v>0</v>
      </c>
    </row>
    <row r="103" spans="1:10" x14ac:dyDescent="0.2">
      <c r="A103" s="19" t="s">
        <v>783</v>
      </c>
      <c r="B103" s="20">
        <v>121</v>
      </c>
      <c r="C103" s="26">
        <v>36.363636</v>
      </c>
      <c r="D103" s="26">
        <v>9.9173550000000006</v>
      </c>
      <c r="E103" s="26">
        <v>32.231405000000002</v>
      </c>
      <c r="F103" s="26">
        <v>1.6528929999999999</v>
      </c>
      <c r="G103" s="26">
        <v>6.6115700000000004</v>
      </c>
      <c r="H103" s="26">
        <v>5.7851239999999997</v>
      </c>
      <c r="I103" s="26">
        <v>7.4380170000000003</v>
      </c>
      <c r="J103" s="26">
        <v>0</v>
      </c>
    </row>
    <row r="104" spans="1:10" x14ac:dyDescent="0.2">
      <c r="A104" s="18" t="s">
        <v>805</v>
      </c>
      <c r="B104" s="18"/>
      <c r="C104" s="18"/>
      <c r="D104" s="18"/>
      <c r="E104" s="18"/>
      <c r="F104" s="18"/>
      <c r="G104" s="18"/>
      <c r="H104" s="18"/>
      <c r="I104" s="18"/>
      <c r="J104" s="18"/>
    </row>
    <row r="105" spans="1:10" x14ac:dyDescent="0.2">
      <c r="A105" s="19" t="s">
        <v>799</v>
      </c>
      <c r="B105" s="20">
        <v>5</v>
      </c>
      <c r="C105" s="26">
        <v>20</v>
      </c>
      <c r="D105" s="26">
        <v>0</v>
      </c>
      <c r="E105" s="26">
        <v>40</v>
      </c>
      <c r="F105" s="26">
        <v>0</v>
      </c>
      <c r="G105" s="26">
        <v>20</v>
      </c>
      <c r="H105" s="26">
        <v>20</v>
      </c>
      <c r="I105" s="26">
        <v>0</v>
      </c>
      <c r="J105" s="26">
        <v>0</v>
      </c>
    </row>
    <row r="106" spans="1:10" x14ac:dyDescent="0.2">
      <c r="A106" s="19" t="s">
        <v>800</v>
      </c>
      <c r="B106" s="20">
        <v>44</v>
      </c>
      <c r="C106" s="26">
        <v>11.363636</v>
      </c>
      <c r="D106" s="26">
        <v>11.363636</v>
      </c>
      <c r="E106" s="26">
        <v>45.454545000000003</v>
      </c>
      <c r="F106" s="26">
        <v>0</v>
      </c>
      <c r="G106" s="26">
        <v>18.181818</v>
      </c>
      <c r="H106" s="26">
        <v>4.5454549999999996</v>
      </c>
      <c r="I106" s="26">
        <v>9.0909089999999999</v>
      </c>
      <c r="J106" s="26">
        <v>0</v>
      </c>
    </row>
    <row r="107" spans="1:10" x14ac:dyDescent="0.2">
      <c r="A107" s="19" t="s">
        <v>801</v>
      </c>
      <c r="B107" s="20">
        <v>85</v>
      </c>
      <c r="C107" s="26">
        <v>11.764706</v>
      </c>
      <c r="D107" s="26">
        <v>21.176470999999999</v>
      </c>
      <c r="E107" s="26">
        <v>40</v>
      </c>
      <c r="F107" s="26">
        <v>0</v>
      </c>
      <c r="G107" s="26">
        <v>17.647058999999999</v>
      </c>
      <c r="H107" s="26">
        <v>1.176471</v>
      </c>
      <c r="I107" s="26">
        <v>7.0588240000000004</v>
      </c>
      <c r="J107" s="26">
        <v>1.176471</v>
      </c>
    </row>
    <row r="108" spans="1:10" x14ac:dyDescent="0.2">
      <c r="A108" s="19" t="s">
        <v>802</v>
      </c>
      <c r="B108" s="20">
        <v>15</v>
      </c>
      <c r="C108" s="26">
        <v>13.333333</v>
      </c>
      <c r="D108" s="26">
        <v>33.333333000000003</v>
      </c>
      <c r="E108" s="26">
        <v>33.333333000000003</v>
      </c>
      <c r="F108" s="26">
        <v>0</v>
      </c>
      <c r="G108" s="26">
        <v>13.333333</v>
      </c>
      <c r="H108" s="26">
        <v>6.6666670000000003</v>
      </c>
      <c r="I108" s="26">
        <v>0</v>
      </c>
      <c r="J108" s="26">
        <v>0</v>
      </c>
    </row>
    <row r="109" spans="1:10" x14ac:dyDescent="0.2">
      <c r="A109" s="19" t="s">
        <v>803</v>
      </c>
      <c r="B109" s="20">
        <v>4</v>
      </c>
      <c r="C109" s="26">
        <v>50</v>
      </c>
      <c r="D109" s="26">
        <v>0</v>
      </c>
      <c r="E109" s="26">
        <v>25</v>
      </c>
      <c r="F109" s="26">
        <v>0</v>
      </c>
      <c r="G109" s="26">
        <v>25</v>
      </c>
      <c r="H109" s="26">
        <v>0</v>
      </c>
      <c r="I109" s="26">
        <v>0</v>
      </c>
      <c r="J109" s="26">
        <v>0</v>
      </c>
    </row>
    <row r="110" spans="1:10" x14ac:dyDescent="0.2">
      <c r="A110" s="19" t="s">
        <v>804</v>
      </c>
      <c r="B110" s="20">
        <v>5</v>
      </c>
      <c r="C110" s="26">
        <v>20</v>
      </c>
      <c r="D110" s="26">
        <v>20</v>
      </c>
      <c r="E110" s="26">
        <v>0</v>
      </c>
      <c r="F110" s="26">
        <v>20</v>
      </c>
      <c r="G110" s="26">
        <v>20</v>
      </c>
      <c r="H110" s="26">
        <v>20</v>
      </c>
      <c r="I110" s="26">
        <v>0</v>
      </c>
      <c r="J110" s="26">
        <v>0</v>
      </c>
    </row>
    <row r="111" spans="1:10" x14ac:dyDescent="0.2">
      <c r="A111" s="19" t="s">
        <v>783</v>
      </c>
      <c r="B111" s="20">
        <v>8</v>
      </c>
      <c r="C111" s="26">
        <v>50</v>
      </c>
      <c r="D111" s="26">
        <v>12.5</v>
      </c>
      <c r="E111" s="26">
        <v>37.5</v>
      </c>
      <c r="F111" s="26">
        <v>0</v>
      </c>
      <c r="G111" s="26">
        <v>0</v>
      </c>
      <c r="H111" s="26">
        <v>0</v>
      </c>
      <c r="I111" s="26">
        <v>0</v>
      </c>
      <c r="J111" s="26">
        <v>0</v>
      </c>
    </row>
    <row r="112" spans="1:10" x14ac:dyDescent="0.2">
      <c r="A112" s="18" t="s">
        <v>142</v>
      </c>
      <c r="B112" s="18"/>
      <c r="C112" s="18"/>
      <c r="D112" s="18"/>
      <c r="E112" s="18"/>
      <c r="F112" s="18"/>
      <c r="G112" s="18"/>
      <c r="H112" s="18"/>
      <c r="I112" s="18"/>
      <c r="J112" s="18"/>
    </row>
    <row r="113" spans="1:10" x14ac:dyDescent="0.2">
      <c r="A113" s="19" t="s">
        <v>806</v>
      </c>
      <c r="B113" s="20">
        <v>50</v>
      </c>
      <c r="C113" s="26">
        <v>28</v>
      </c>
      <c r="D113" s="26">
        <v>18</v>
      </c>
      <c r="E113" s="26">
        <v>16</v>
      </c>
      <c r="F113" s="26">
        <v>0</v>
      </c>
      <c r="G113" s="26">
        <v>20</v>
      </c>
      <c r="H113" s="26">
        <v>16</v>
      </c>
      <c r="I113" s="26">
        <v>2</v>
      </c>
      <c r="J113" s="26">
        <v>0</v>
      </c>
    </row>
    <row r="114" spans="1:10" x14ac:dyDescent="0.2">
      <c r="A114" s="19" t="s">
        <v>807</v>
      </c>
      <c r="B114" s="20">
        <v>173</v>
      </c>
      <c r="C114" s="26">
        <v>18.497109999999999</v>
      </c>
      <c r="D114" s="26">
        <v>17.919074999999999</v>
      </c>
      <c r="E114" s="26">
        <v>28.901734000000001</v>
      </c>
      <c r="F114" s="26">
        <v>0.57803499999999997</v>
      </c>
      <c r="G114" s="26">
        <v>18.497109999999999</v>
      </c>
      <c r="H114" s="26">
        <v>10.404624</v>
      </c>
      <c r="I114" s="26">
        <v>5.202312</v>
      </c>
      <c r="J114" s="26">
        <v>0</v>
      </c>
    </row>
    <row r="115" spans="1:10" x14ac:dyDescent="0.2">
      <c r="A115" s="19" t="s">
        <v>808</v>
      </c>
      <c r="B115" s="20">
        <v>200</v>
      </c>
      <c r="C115" s="26">
        <v>17.5</v>
      </c>
      <c r="D115" s="26">
        <v>21.5</v>
      </c>
      <c r="E115" s="26">
        <v>30</v>
      </c>
      <c r="F115" s="26">
        <v>2</v>
      </c>
      <c r="G115" s="26">
        <v>17</v>
      </c>
      <c r="H115" s="26">
        <v>6.5</v>
      </c>
      <c r="I115" s="26">
        <v>5.5</v>
      </c>
      <c r="J115" s="26">
        <v>0</v>
      </c>
    </row>
    <row r="116" spans="1:10" x14ac:dyDescent="0.2">
      <c r="A116" s="19" t="s">
        <v>809</v>
      </c>
      <c r="B116" s="20">
        <v>174</v>
      </c>
      <c r="C116" s="26">
        <v>27.011493999999999</v>
      </c>
      <c r="D116" s="26">
        <v>13.218391</v>
      </c>
      <c r="E116" s="26">
        <v>32.758620999999998</v>
      </c>
      <c r="F116" s="26">
        <v>2.8735629999999999</v>
      </c>
      <c r="G116" s="26">
        <v>10.91954</v>
      </c>
      <c r="H116" s="26">
        <v>6.8965519999999998</v>
      </c>
      <c r="I116" s="26">
        <v>5.7471259999999997</v>
      </c>
      <c r="J116" s="26">
        <v>0.57471300000000003</v>
      </c>
    </row>
    <row r="117" spans="1:10" x14ac:dyDescent="0.2">
      <c r="A117" s="19" t="s">
        <v>810</v>
      </c>
      <c r="B117" s="20">
        <v>308</v>
      </c>
      <c r="C117" s="26">
        <v>24.675325000000001</v>
      </c>
      <c r="D117" s="26">
        <v>10.389609999999999</v>
      </c>
      <c r="E117" s="26">
        <v>41.233766000000003</v>
      </c>
      <c r="F117" s="26">
        <v>1.9480519999999999</v>
      </c>
      <c r="G117" s="26">
        <v>10.389609999999999</v>
      </c>
      <c r="H117" s="26">
        <v>3.5714290000000002</v>
      </c>
      <c r="I117" s="26">
        <v>7.1428570000000002</v>
      </c>
      <c r="J117" s="26">
        <v>0.64935100000000001</v>
      </c>
    </row>
    <row r="118" spans="1:10" x14ac:dyDescent="0.2">
      <c r="A118" s="19" t="s">
        <v>783</v>
      </c>
      <c r="B118" s="20">
        <v>30</v>
      </c>
      <c r="C118" s="26">
        <v>20</v>
      </c>
      <c r="D118" s="26">
        <v>6.6666670000000003</v>
      </c>
      <c r="E118" s="26">
        <v>33.333333000000003</v>
      </c>
      <c r="F118" s="26">
        <v>0</v>
      </c>
      <c r="G118" s="26">
        <v>20</v>
      </c>
      <c r="H118" s="26">
        <v>6.6666670000000003</v>
      </c>
      <c r="I118" s="26">
        <v>13.333333</v>
      </c>
      <c r="J118" s="26">
        <v>0</v>
      </c>
    </row>
    <row r="119" spans="1:10" x14ac:dyDescent="0.2">
      <c r="A119" s="18" t="s">
        <v>143</v>
      </c>
      <c r="B119" s="18"/>
      <c r="C119" s="18"/>
      <c r="D119" s="18"/>
      <c r="E119" s="18"/>
      <c r="F119" s="18"/>
      <c r="G119" s="18"/>
      <c r="H119" s="18"/>
      <c r="I119" s="18"/>
      <c r="J119" s="18"/>
    </row>
    <row r="120" spans="1:10" x14ac:dyDescent="0.2">
      <c r="A120" s="21" t="s">
        <v>811</v>
      </c>
      <c r="B120" s="21"/>
      <c r="C120" s="21"/>
      <c r="D120" s="21"/>
      <c r="E120" s="21"/>
      <c r="F120" s="21"/>
      <c r="G120" s="21"/>
      <c r="H120" s="21"/>
      <c r="I120" s="21"/>
      <c r="J120" s="21"/>
    </row>
    <row r="121" spans="1:10" x14ac:dyDescent="0.2">
      <c r="A121" s="19" t="s">
        <v>812</v>
      </c>
      <c r="B121" s="20">
        <v>287</v>
      </c>
      <c r="C121" s="26">
        <v>21.951219999999999</v>
      </c>
      <c r="D121" s="26">
        <v>15.679442999999999</v>
      </c>
      <c r="E121" s="26">
        <v>31.707317</v>
      </c>
      <c r="F121" s="26">
        <v>1.3937280000000001</v>
      </c>
      <c r="G121" s="26">
        <v>14.982578</v>
      </c>
      <c r="H121" s="26">
        <v>9.7560979999999997</v>
      </c>
      <c r="I121" s="26">
        <v>4.1811850000000002</v>
      </c>
      <c r="J121" s="26">
        <v>0.34843200000000002</v>
      </c>
    </row>
    <row r="122" spans="1:10" x14ac:dyDescent="0.2">
      <c r="A122" s="19" t="s">
        <v>813</v>
      </c>
      <c r="B122" s="20">
        <v>258</v>
      </c>
      <c r="C122" s="26">
        <v>18.992248</v>
      </c>
      <c r="D122" s="26">
        <v>16.666667</v>
      </c>
      <c r="E122" s="26">
        <v>31.395349</v>
      </c>
      <c r="F122" s="26">
        <v>2.7131780000000001</v>
      </c>
      <c r="G122" s="26">
        <v>16.279070000000001</v>
      </c>
      <c r="H122" s="26">
        <v>6.9767440000000001</v>
      </c>
      <c r="I122" s="26">
        <v>6.9767440000000001</v>
      </c>
      <c r="J122" s="26">
        <v>0</v>
      </c>
    </row>
    <row r="123" spans="1:10" x14ac:dyDescent="0.2">
      <c r="A123" s="19" t="s">
        <v>814</v>
      </c>
      <c r="B123" s="20">
        <v>101</v>
      </c>
      <c r="C123" s="26">
        <v>23.762376</v>
      </c>
      <c r="D123" s="26">
        <v>16.831683000000002</v>
      </c>
      <c r="E123" s="26">
        <v>31.683167999999998</v>
      </c>
      <c r="F123" s="26">
        <v>0.99009899999999995</v>
      </c>
      <c r="G123" s="26">
        <v>12.871287000000001</v>
      </c>
      <c r="H123" s="26">
        <v>5.9405939999999999</v>
      </c>
      <c r="I123" s="26">
        <v>7.9207919999999996</v>
      </c>
      <c r="J123" s="26">
        <v>0</v>
      </c>
    </row>
    <row r="124" spans="1:10" x14ac:dyDescent="0.2">
      <c r="A124" s="19" t="s">
        <v>815</v>
      </c>
      <c r="B124" s="20">
        <v>236</v>
      </c>
      <c r="C124" s="26">
        <v>26.694915000000002</v>
      </c>
      <c r="D124" s="26">
        <v>13.135593</v>
      </c>
      <c r="E124" s="26">
        <v>37.288136000000002</v>
      </c>
      <c r="F124" s="26">
        <v>1.6949149999999999</v>
      </c>
      <c r="G124" s="26">
        <v>11.016949</v>
      </c>
      <c r="H124" s="26">
        <v>3.8135590000000001</v>
      </c>
      <c r="I124" s="26">
        <v>5.9322030000000003</v>
      </c>
      <c r="J124" s="26">
        <v>0.42372900000000002</v>
      </c>
    </row>
    <row r="125" spans="1:10" x14ac:dyDescent="0.2">
      <c r="A125" s="19" t="s">
        <v>783</v>
      </c>
      <c r="B125" s="20">
        <v>53</v>
      </c>
      <c r="C125" s="26">
        <v>20.754716999999999</v>
      </c>
      <c r="D125" s="26">
        <v>7.5471700000000004</v>
      </c>
      <c r="E125" s="26">
        <v>37.735849000000002</v>
      </c>
      <c r="F125" s="26">
        <v>0</v>
      </c>
      <c r="G125" s="26">
        <v>16.981131999999999</v>
      </c>
      <c r="H125" s="26">
        <v>5.6603770000000004</v>
      </c>
      <c r="I125" s="26">
        <v>9.4339619999999993</v>
      </c>
      <c r="J125" s="26">
        <v>1.886792</v>
      </c>
    </row>
    <row r="126" spans="1:10" x14ac:dyDescent="0.2">
      <c r="A126" s="18" t="s">
        <v>143</v>
      </c>
      <c r="B126" s="18"/>
      <c r="C126" s="18"/>
      <c r="D126" s="18"/>
      <c r="E126" s="18"/>
      <c r="F126" s="18"/>
      <c r="G126" s="18"/>
      <c r="H126" s="18"/>
      <c r="I126" s="18"/>
      <c r="J126" s="18"/>
    </row>
    <row r="127" spans="1:10" x14ac:dyDescent="0.2">
      <c r="A127" s="21" t="s">
        <v>816</v>
      </c>
      <c r="B127" s="21"/>
      <c r="C127" s="21"/>
      <c r="D127" s="21"/>
      <c r="E127" s="21"/>
      <c r="F127" s="21"/>
      <c r="G127" s="21"/>
      <c r="H127" s="21"/>
      <c r="I127" s="21"/>
      <c r="J127" s="21"/>
    </row>
    <row r="128" spans="1:10" x14ac:dyDescent="0.2">
      <c r="A128" s="19" t="s">
        <v>812</v>
      </c>
      <c r="B128" s="20">
        <v>174</v>
      </c>
      <c r="C128" s="26">
        <v>13.218391</v>
      </c>
      <c r="D128" s="26">
        <v>22.413792999999998</v>
      </c>
      <c r="E128" s="26">
        <v>28.735631999999999</v>
      </c>
      <c r="F128" s="26">
        <v>2.298851</v>
      </c>
      <c r="G128" s="26">
        <v>18.390805</v>
      </c>
      <c r="H128" s="26">
        <v>9.1954019999999996</v>
      </c>
      <c r="I128" s="26">
        <v>5.7471259999999997</v>
      </c>
      <c r="J128" s="26">
        <v>0</v>
      </c>
    </row>
    <row r="129" spans="1:10" x14ac:dyDescent="0.2">
      <c r="A129" s="19" t="s">
        <v>813</v>
      </c>
      <c r="B129" s="20">
        <v>113</v>
      </c>
      <c r="C129" s="26">
        <v>20.353981999999998</v>
      </c>
      <c r="D129" s="26">
        <v>16.814159</v>
      </c>
      <c r="E129" s="26">
        <v>31.858407</v>
      </c>
      <c r="F129" s="26">
        <v>0.88495599999999996</v>
      </c>
      <c r="G129" s="26">
        <v>15.929204</v>
      </c>
      <c r="H129" s="26">
        <v>7.9646020000000002</v>
      </c>
      <c r="I129" s="26">
        <v>6.1946899999999996</v>
      </c>
      <c r="J129" s="26">
        <v>0</v>
      </c>
    </row>
    <row r="130" spans="1:10" x14ac:dyDescent="0.2">
      <c r="A130" s="19" t="s">
        <v>814</v>
      </c>
      <c r="B130" s="20">
        <v>70</v>
      </c>
      <c r="C130" s="26">
        <v>15.714286</v>
      </c>
      <c r="D130" s="26">
        <v>20</v>
      </c>
      <c r="E130" s="26">
        <v>28.571428999999998</v>
      </c>
      <c r="F130" s="26">
        <v>1.428571</v>
      </c>
      <c r="G130" s="26">
        <v>18.571428999999998</v>
      </c>
      <c r="H130" s="26">
        <v>8.5714290000000002</v>
      </c>
      <c r="I130" s="26">
        <v>7.1428570000000002</v>
      </c>
      <c r="J130" s="26">
        <v>0</v>
      </c>
    </row>
    <row r="131" spans="1:10" x14ac:dyDescent="0.2">
      <c r="A131" s="19" t="s">
        <v>815</v>
      </c>
      <c r="B131" s="20">
        <v>448</v>
      </c>
      <c r="C131" s="26">
        <v>26.116071000000002</v>
      </c>
      <c r="D131" s="26">
        <v>13.392856999999999</v>
      </c>
      <c r="E131" s="26">
        <v>35.491070999999998</v>
      </c>
      <c r="F131" s="26">
        <v>1.785714</v>
      </c>
      <c r="G131" s="26">
        <v>12.5</v>
      </c>
      <c r="H131" s="26">
        <v>4.9107139999999996</v>
      </c>
      <c r="I131" s="26">
        <v>5.5803570000000002</v>
      </c>
      <c r="J131" s="26">
        <v>0.223214</v>
      </c>
    </row>
    <row r="132" spans="1:10" x14ac:dyDescent="0.2">
      <c r="A132" s="19" t="s">
        <v>783</v>
      </c>
      <c r="B132" s="20">
        <v>130</v>
      </c>
      <c r="C132" s="26">
        <v>27.692308000000001</v>
      </c>
      <c r="D132" s="26">
        <v>6.1538459999999997</v>
      </c>
      <c r="E132" s="26">
        <v>36.153846000000001</v>
      </c>
      <c r="F132" s="26">
        <v>1.538462</v>
      </c>
      <c r="G132" s="26">
        <v>10.769231</v>
      </c>
      <c r="H132" s="26">
        <v>8.4615379999999991</v>
      </c>
      <c r="I132" s="26">
        <v>7.6923079999999997</v>
      </c>
      <c r="J132" s="26">
        <v>1.538462</v>
      </c>
    </row>
    <row r="133" spans="1:10" x14ac:dyDescent="0.2">
      <c r="A133" s="18" t="s">
        <v>143</v>
      </c>
      <c r="B133" s="18"/>
      <c r="C133" s="18"/>
      <c r="D133" s="18"/>
      <c r="E133" s="18"/>
      <c r="F133" s="18"/>
      <c r="G133" s="18"/>
      <c r="H133" s="18"/>
      <c r="I133" s="18"/>
      <c r="J133" s="18"/>
    </row>
    <row r="134" spans="1:10" x14ac:dyDescent="0.2">
      <c r="A134" s="21" t="s">
        <v>817</v>
      </c>
      <c r="B134" s="21"/>
      <c r="C134" s="21"/>
      <c r="D134" s="21"/>
      <c r="E134" s="21"/>
      <c r="F134" s="21"/>
      <c r="G134" s="21"/>
      <c r="H134" s="21"/>
      <c r="I134" s="21"/>
      <c r="J134" s="21"/>
    </row>
    <row r="135" spans="1:10" x14ac:dyDescent="0.2">
      <c r="A135" s="19" t="s">
        <v>812</v>
      </c>
      <c r="B135" s="20">
        <v>188</v>
      </c>
      <c r="C135" s="26">
        <v>18.085106</v>
      </c>
      <c r="D135" s="26">
        <v>13.829787</v>
      </c>
      <c r="E135" s="26">
        <v>34.574468000000003</v>
      </c>
      <c r="F135" s="26">
        <v>3.1914889999999998</v>
      </c>
      <c r="G135" s="26">
        <v>18.617021000000001</v>
      </c>
      <c r="H135" s="26">
        <v>7.446809</v>
      </c>
      <c r="I135" s="26">
        <v>4.2553190000000001</v>
      </c>
      <c r="J135" s="26">
        <v>0</v>
      </c>
    </row>
    <row r="136" spans="1:10" x14ac:dyDescent="0.2">
      <c r="A136" s="19" t="s">
        <v>813</v>
      </c>
      <c r="B136" s="20">
        <v>150</v>
      </c>
      <c r="C136" s="26">
        <v>15.333333</v>
      </c>
      <c r="D136" s="26">
        <v>22.666667</v>
      </c>
      <c r="E136" s="26">
        <v>33.333333000000003</v>
      </c>
      <c r="F136" s="26">
        <v>0.66666700000000001</v>
      </c>
      <c r="G136" s="26">
        <v>13.333333</v>
      </c>
      <c r="H136" s="26">
        <v>9.3333329999999997</v>
      </c>
      <c r="I136" s="26">
        <v>4.6666670000000003</v>
      </c>
      <c r="J136" s="26">
        <v>0.66666700000000001</v>
      </c>
    </row>
    <row r="137" spans="1:10" x14ac:dyDescent="0.2">
      <c r="A137" s="19" t="s">
        <v>814</v>
      </c>
      <c r="B137" s="20">
        <v>75</v>
      </c>
      <c r="C137" s="26">
        <v>14.666667</v>
      </c>
      <c r="D137" s="26">
        <v>20</v>
      </c>
      <c r="E137" s="26">
        <v>32</v>
      </c>
      <c r="F137" s="26">
        <v>1.3333330000000001</v>
      </c>
      <c r="G137" s="26">
        <v>18.666667</v>
      </c>
      <c r="H137" s="26">
        <v>5.3333329999999997</v>
      </c>
      <c r="I137" s="26">
        <v>8</v>
      </c>
      <c r="J137" s="26">
        <v>0</v>
      </c>
    </row>
    <row r="138" spans="1:10" x14ac:dyDescent="0.2">
      <c r="A138" s="19" t="s">
        <v>815</v>
      </c>
      <c r="B138" s="20">
        <v>403</v>
      </c>
      <c r="C138" s="26">
        <v>26.799007</v>
      </c>
      <c r="D138" s="26">
        <v>13.895782000000001</v>
      </c>
      <c r="E138" s="26">
        <v>32.258065000000002</v>
      </c>
      <c r="F138" s="26">
        <v>1.488834</v>
      </c>
      <c r="G138" s="26">
        <v>12.406948</v>
      </c>
      <c r="H138" s="26">
        <v>5.9553349999999998</v>
      </c>
      <c r="I138" s="26">
        <v>6.9478910000000003</v>
      </c>
      <c r="J138" s="26">
        <v>0.248139</v>
      </c>
    </row>
    <row r="139" spans="1:10" x14ac:dyDescent="0.2">
      <c r="A139" s="19" t="s">
        <v>783</v>
      </c>
      <c r="B139" s="20">
        <v>119</v>
      </c>
      <c r="C139" s="26">
        <v>28.571428999999998</v>
      </c>
      <c r="D139" s="26">
        <v>7.5630249999999997</v>
      </c>
      <c r="E139" s="26">
        <v>36.134453999999998</v>
      </c>
      <c r="F139" s="26">
        <v>1.6806719999999999</v>
      </c>
      <c r="G139" s="26">
        <v>11.764706</v>
      </c>
      <c r="H139" s="26">
        <v>6.7226889999999999</v>
      </c>
      <c r="I139" s="26">
        <v>6.7226889999999999</v>
      </c>
      <c r="J139" s="26">
        <v>0.84033599999999997</v>
      </c>
    </row>
    <row r="140" spans="1:10" x14ac:dyDescent="0.2">
      <c r="A140" s="18" t="s">
        <v>143</v>
      </c>
      <c r="B140" s="18"/>
      <c r="C140" s="18"/>
      <c r="D140" s="18"/>
      <c r="E140" s="18"/>
      <c r="F140" s="18"/>
      <c r="G140" s="18"/>
      <c r="H140" s="18"/>
      <c r="I140" s="18"/>
      <c r="J140" s="18"/>
    </row>
    <row r="141" spans="1:10" x14ac:dyDescent="0.2">
      <c r="A141" s="21" t="s">
        <v>818</v>
      </c>
      <c r="B141" s="21"/>
      <c r="C141" s="21"/>
      <c r="D141" s="21"/>
      <c r="E141" s="21"/>
      <c r="F141" s="21"/>
      <c r="G141" s="21"/>
      <c r="H141" s="21"/>
      <c r="I141" s="21"/>
      <c r="J141" s="21"/>
    </row>
    <row r="142" spans="1:10" x14ac:dyDescent="0.2">
      <c r="A142" s="19" t="s">
        <v>812</v>
      </c>
      <c r="B142" s="20">
        <v>18</v>
      </c>
      <c r="C142" s="26">
        <v>16.666667</v>
      </c>
      <c r="D142" s="26">
        <v>5.5555560000000002</v>
      </c>
      <c r="E142" s="26">
        <v>38.888888999999999</v>
      </c>
      <c r="F142" s="26">
        <v>0</v>
      </c>
      <c r="G142" s="26">
        <v>22.222221999999999</v>
      </c>
      <c r="H142" s="26">
        <v>5.5555560000000002</v>
      </c>
      <c r="I142" s="26">
        <v>11.111110999999999</v>
      </c>
      <c r="J142" s="26">
        <v>0</v>
      </c>
    </row>
    <row r="143" spans="1:10" x14ac:dyDescent="0.2">
      <c r="A143" s="19" t="s">
        <v>813</v>
      </c>
      <c r="B143" s="20">
        <v>34</v>
      </c>
      <c r="C143" s="26">
        <v>20.588235000000001</v>
      </c>
      <c r="D143" s="26">
        <v>17.647058999999999</v>
      </c>
      <c r="E143" s="26">
        <v>23.529412000000001</v>
      </c>
      <c r="F143" s="26">
        <v>2.941176</v>
      </c>
      <c r="G143" s="26">
        <v>20.588235000000001</v>
      </c>
      <c r="H143" s="26">
        <v>11.764706</v>
      </c>
      <c r="I143" s="26">
        <v>2.941176</v>
      </c>
      <c r="J143" s="26">
        <v>0</v>
      </c>
    </row>
    <row r="144" spans="1:10" x14ac:dyDescent="0.2">
      <c r="A144" s="19" t="s">
        <v>814</v>
      </c>
      <c r="B144" s="20">
        <v>68</v>
      </c>
      <c r="C144" s="26">
        <v>22.058824000000001</v>
      </c>
      <c r="D144" s="26">
        <v>20.588235000000001</v>
      </c>
      <c r="E144" s="26">
        <v>26.470587999999999</v>
      </c>
      <c r="F144" s="26">
        <v>0</v>
      </c>
      <c r="G144" s="26">
        <v>19.117647000000002</v>
      </c>
      <c r="H144" s="26">
        <v>7.3529410000000004</v>
      </c>
      <c r="I144" s="26">
        <v>4.4117649999999999</v>
      </c>
      <c r="J144" s="26">
        <v>0</v>
      </c>
    </row>
    <row r="145" spans="1:10" x14ac:dyDescent="0.2">
      <c r="A145" s="19" t="s">
        <v>815</v>
      </c>
      <c r="B145" s="20">
        <v>543</v>
      </c>
      <c r="C145" s="26">
        <v>22.836096000000001</v>
      </c>
      <c r="D145" s="26">
        <v>16.390423999999999</v>
      </c>
      <c r="E145" s="26">
        <v>31.491713000000001</v>
      </c>
      <c r="F145" s="26">
        <v>1.841621</v>
      </c>
      <c r="G145" s="26">
        <v>14.732965</v>
      </c>
      <c r="H145" s="26">
        <v>6.8139960000000004</v>
      </c>
      <c r="I145" s="26">
        <v>5.7090240000000003</v>
      </c>
      <c r="J145" s="26">
        <v>0.18416199999999999</v>
      </c>
    </row>
    <row r="146" spans="1:10" x14ac:dyDescent="0.2">
      <c r="A146" s="19" t="s">
        <v>783</v>
      </c>
      <c r="B146" s="20">
        <v>272</v>
      </c>
      <c r="C146" s="26">
        <v>22.426470999999999</v>
      </c>
      <c r="D146" s="26">
        <v>11.029412000000001</v>
      </c>
      <c r="E146" s="26">
        <v>39.705882000000003</v>
      </c>
      <c r="F146" s="26">
        <v>1.8382350000000001</v>
      </c>
      <c r="G146" s="26">
        <v>10.661765000000001</v>
      </c>
      <c r="H146" s="26">
        <v>6.25</v>
      </c>
      <c r="I146" s="26">
        <v>7.3529410000000004</v>
      </c>
      <c r="J146" s="26">
        <v>0.735294</v>
      </c>
    </row>
    <row r="147" spans="1:10" x14ac:dyDescent="0.2">
      <c r="A147" s="18" t="s">
        <v>819</v>
      </c>
      <c r="B147" s="18"/>
      <c r="C147" s="18"/>
      <c r="D147" s="18"/>
      <c r="E147" s="18"/>
      <c r="F147" s="18"/>
      <c r="G147" s="18"/>
      <c r="H147" s="18"/>
      <c r="I147" s="18"/>
      <c r="J147" s="18"/>
    </row>
    <row r="148" spans="1:10" x14ac:dyDescent="0.2">
      <c r="A148" s="19" t="s">
        <v>820</v>
      </c>
      <c r="B148" s="20">
        <v>245</v>
      </c>
      <c r="C148" s="26">
        <v>18.775510000000001</v>
      </c>
      <c r="D148" s="26">
        <v>15.918367</v>
      </c>
      <c r="E148" s="26">
        <v>32.653061000000001</v>
      </c>
      <c r="F148" s="26">
        <v>1.6326529999999999</v>
      </c>
      <c r="G148" s="26">
        <v>15.918367</v>
      </c>
      <c r="H148" s="26">
        <v>8.9795920000000002</v>
      </c>
      <c r="I148" s="26">
        <v>6.1224489999999996</v>
      </c>
      <c r="J148" s="26">
        <v>0</v>
      </c>
    </row>
    <row r="149" spans="1:10" x14ac:dyDescent="0.2">
      <c r="A149" s="19" t="s">
        <v>821</v>
      </c>
      <c r="B149" s="20">
        <v>358</v>
      </c>
      <c r="C149" s="26">
        <v>20.391061000000001</v>
      </c>
      <c r="D149" s="26">
        <v>15.083799000000001</v>
      </c>
      <c r="E149" s="26">
        <v>33.240223</v>
      </c>
      <c r="F149" s="26">
        <v>1.3966479999999999</v>
      </c>
      <c r="G149" s="26">
        <v>16.480447000000002</v>
      </c>
      <c r="H149" s="26">
        <v>7.2625700000000002</v>
      </c>
      <c r="I149" s="26">
        <v>5.5865919999999996</v>
      </c>
      <c r="J149" s="26">
        <v>0.55865900000000002</v>
      </c>
    </row>
    <row r="150" spans="1:10" x14ac:dyDescent="0.2">
      <c r="A150" s="19" t="s">
        <v>822</v>
      </c>
      <c r="B150" s="20">
        <v>230</v>
      </c>
      <c r="C150" s="26">
        <v>26.521739</v>
      </c>
      <c r="D150" s="26">
        <v>13.043478</v>
      </c>
      <c r="E150" s="26">
        <v>34.782609000000001</v>
      </c>
      <c r="F150" s="26">
        <v>2.6086960000000001</v>
      </c>
      <c r="G150" s="26">
        <v>10.434782999999999</v>
      </c>
      <c r="H150" s="26">
        <v>5.6521739999999996</v>
      </c>
      <c r="I150" s="26">
        <v>6.5217390000000002</v>
      </c>
      <c r="J150" s="26">
        <v>0.43478299999999998</v>
      </c>
    </row>
    <row r="151" spans="1:10" x14ac:dyDescent="0.2">
      <c r="A151" s="19" t="s">
        <v>823</v>
      </c>
      <c r="B151" s="20">
        <v>102</v>
      </c>
      <c r="C151" s="26">
        <v>29.411764999999999</v>
      </c>
      <c r="D151" s="26">
        <v>16.666667</v>
      </c>
      <c r="E151" s="26">
        <v>32.352941000000001</v>
      </c>
      <c r="F151" s="26">
        <v>0.98039200000000004</v>
      </c>
      <c r="G151" s="26">
        <v>10.784314</v>
      </c>
      <c r="H151" s="26">
        <v>2.941176</v>
      </c>
      <c r="I151" s="26">
        <v>6.8627450000000003</v>
      </c>
      <c r="J151" s="26">
        <v>0</v>
      </c>
    </row>
    <row r="152" spans="1:10" x14ac:dyDescent="0.2">
      <c r="A152" s="18" t="s">
        <v>824</v>
      </c>
      <c r="B152" s="18"/>
      <c r="C152" s="18"/>
      <c r="D152" s="18"/>
      <c r="E152" s="18"/>
      <c r="F152" s="18"/>
      <c r="G152" s="18"/>
      <c r="H152" s="18"/>
      <c r="I152" s="18"/>
      <c r="J152" s="18"/>
    </row>
    <row r="153" spans="1:10" x14ac:dyDescent="0.2">
      <c r="A153" s="19" t="s">
        <v>825</v>
      </c>
      <c r="B153" s="20">
        <v>128</v>
      </c>
      <c r="C153" s="26">
        <v>17.1875</v>
      </c>
      <c r="D153" s="26">
        <v>17.1875</v>
      </c>
      <c r="E153" s="26">
        <v>35.15625</v>
      </c>
      <c r="F153" s="26">
        <v>0.78125</v>
      </c>
      <c r="G153" s="26">
        <v>17.1875</v>
      </c>
      <c r="H153" s="26">
        <v>6.25</v>
      </c>
      <c r="I153" s="26">
        <v>6.25</v>
      </c>
      <c r="J153" s="26">
        <v>0</v>
      </c>
    </row>
    <row r="154" spans="1:10" x14ac:dyDescent="0.2">
      <c r="A154" s="19" t="s">
        <v>826</v>
      </c>
      <c r="B154" s="20">
        <v>265</v>
      </c>
      <c r="C154" s="26">
        <v>22.264150999999998</v>
      </c>
      <c r="D154" s="26">
        <v>14.339623</v>
      </c>
      <c r="E154" s="26">
        <v>32.452829999999999</v>
      </c>
      <c r="F154" s="26">
        <v>1.1320749999999999</v>
      </c>
      <c r="G154" s="26">
        <v>16.981131999999999</v>
      </c>
      <c r="H154" s="26">
        <v>7.9245279999999996</v>
      </c>
      <c r="I154" s="26">
        <v>4.9056600000000001</v>
      </c>
      <c r="J154" s="26">
        <v>0</v>
      </c>
    </row>
    <row r="155" spans="1:10" x14ac:dyDescent="0.2">
      <c r="A155" s="19" t="s">
        <v>827</v>
      </c>
      <c r="B155" s="20">
        <v>191</v>
      </c>
      <c r="C155" s="26">
        <v>18.848168000000001</v>
      </c>
      <c r="D155" s="26">
        <v>13.612565</v>
      </c>
      <c r="E155" s="26">
        <v>37.172775000000001</v>
      </c>
      <c r="F155" s="26">
        <v>1.570681</v>
      </c>
      <c r="G155" s="26">
        <v>14.136126000000001</v>
      </c>
      <c r="H155" s="26">
        <v>8.3769629999999999</v>
      </c>
      <c r="I155" s="26">
        <v>5.2356020000000001</v>
      </c>
      <c r="J155" s="26">
        <v>1.0471200000000001</v>
      </c>
    </row>
    <row r="156" spans="1:10" x14ac:dyDescent="0.2">
      <c r="A156" s="19" t="s">
        <v>828</v>
      </c>
      <c r="B156" s="20">
        <v>143</v>
      </c>
      <c r="C156" s="26">
        <v>26.573426999999999</v>
      </c>
      <c r="D156" s="26">
        <v>13.286713000000001</v>
      </c>
      <c r="E156" s="26">
        <v>34.965035</v>
      </c>
      <c r="F156" s="26">
        <v>3.4965030000000001</v>
      </c>
      <c r="G156" s="26">
        <v>10.489509999999999</v>
      </c>
      <c r="H156" s="26">
        <v>3.4965030000000001</v>
      </c>
      <c r="I156" s="26">
        <v>6.9930070000000004</v>
      </c>
      <c r="J156" s="26">
        <v>0.69930099999999995</v>
      </c>
    </row>
    <row r="157" spans="1:10" x14ac:dyDescent="0.2">
      <c r="A157" s="19" t="s">
        <v>829</v>
      </c>
      <c r="B157" s="20">
        <v>96</v>
      </c>
      <c r="C157" s="26">
        <v>29.166667</v>
      </c>
      <c r="D157" s="26">
        <v>16.666667</v>
      </c>
      <c r="E157" s="26">
        <v>22.916667</v>
      </c>
      <c r="F157" s="26">
        <v>2.0833330000000001</v>
      </c>
      <c r="G157" s="26">
        <v>13.541667</v>
      </c>
      <c r="H157" s="26">
        <v>9.375</v>
      </c>
      <c r="I157" s="26">
        <v>6.25</v>
      </c>
      <c r="J157" s="26">
        <v>0</v>
      </c>
    </row>
    <row r="158" spans="1:10" x14ac:dyDescent="0.2">
      <c r="A158" s="22" t="s">
        <v>830</v>
      </c>
      <c r="B158" s="23">
        <v>112</v>
      </c>
      <c r="C158" s="27">
        <v>24.107143000000001</v>
      </c>
      <c r="D158" s="27">
        <v>16.964286000000001</v>
      </c>
      <c r="E158" s="27">
        <v>33.928570999999998</v>
      </c>
      <c r="F158" s="27">
        <v>1.785714</v>
      </c>
      <c r="G158" s="27">
        <v>9.8214290000000002</v>
      </c>
      <c r="H158" s="27">
        <v>4.4642860000000004</v>
      </c>
      <c r="I158" s="27">
        <v>8.9285709999999998</v>
      </c>
      <c r="J158" s="27">
        <v>0</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B5773-C382-4D0B-9282-BDA1E10C2CFB}">
  <dimension ref="A1:K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HYPERLINK("#'目次'!B30","[24]")</f>
        <v>[24]</v>
      </c>
      <c r="B2" s="24" t="s">
        <v>352</v>
      </c>
    </row>
    <row r="3" spans="1:11" x14ac:dyDescent="0.2">
      <c r="A3" s="9" t="s">
        <v>126</v>
      </c>
      <c r="B3" s="12" t="s">
        <v>197</v>
      </c>
    </row>
    <row r="4" spans="1:11" x14ac:dyDescent="0.2">
      <c r="A4" s="9" t="s">
        <v>126</v>
      </c>
      <c r="B4" s="12" t="s">
        <v>201</v>
      </c>
    </row>
    <row r="5" spans="1:11" x14ac:dyDescent="0.2">
      <c r="A5" s="9" t="s">
        <v>126</v>
      </c>
      <c r="B5" s="12" t="s">
        <v>202</v>
      </c>
    </row>
    <row r="6" spans="1:11" s="15" customFormat="1" ht="50" x14ac:dyDescent="0.2">
      <c r="A6" s="13" t="s">
        <v>126</v>
      </c>
      <c r="B6" s="14" t="s">
        <v>752</v>
      </c>
      <c r="C6" s="14" t="s">
        <v>203</v>
      </c>
      <c r="D6" s="14" t="s">
        <v>969</v>
      </c>
      <c r="E6" s="14" t="s">
        <v>970</v>
      </c>
      <c r="F6" s="14" t="s">
        <v>971</v>
      </c>
      <c r="G6" s="14" t="s">
        <v>972</v>
      </c>
      <c r="H6" s="14" t="s">
        <v>973</v>
      </c>
      <c r="I6" s="14" t="s">
        <v>974</v>
      </c>
      <c r="J6" s="14" t="s">
        <v>975</v>
      </c>
      <c r="K6" s="14" t="s">
        <v>783</v>
      </c>
    </row>
    <row r="7" spans="1:11" x14ac:dyDescent="0.2">
      <c r="A7" s="16" t="s">
        <v>756</v>
      </c>
      <c r="B7" s="17">
        <v>935</v>
      </c>
      <c r="C7" s="25">
        <v>41.604278000000001</v>
      </c>
      <c r="D7" s="25">
        <v>10.695187000000001</v>
      </c>
      <c r="E7" s="25">
        <v>7.9144389999999998</v>
      </c>
      <c r="F7" s="25">
        <v>17.967914</v>
      </c>
      <c r="G7" s="25">
        <v>12.299465</v>
      </c>
      <c r="H7" s="25">
        <v>3.6363639999999999</v>
      </c>
      <c r="I7" s="25">
        <v>0.53475899999999998</v>
      </c>
      <c r="J7" s="25">
        <v>0.32085599999999997</v>
      </c>
      <c r="K7" s="25">
        <v>5.0267379999999999</v>
      </c>
    </row>
    <row r="8" spans="1:11" x14ac:dyDescent="0.2">
      <c r="A8" s="18" t="s">
        <v>757</v>
      </c>
      <c r="B8" s="18"/>
      <c r="C8" s="18"/>
      <c r="D8" s="18"/>
      <c r="E8" s="18"/>
      <c r="F8" s="18"/>
      <c r="G8" s="18"/>
      <c r="H8" s="18"/>
      <c r="I8" s="18"/>
      <c r="J8" s="18"/>
      <c r="K8" s="18"/>
    </row>
    <row r="9" spans="1:11" x14ac:dyDescent="0.2">
      <c r="A9" s="19" t="s">
        <v>758</v>
      </c>
      <c r="B9" s="20">
        <v>535</v>
      </c>
      <c r="C9" s="26">
        <v>40.186915999999997</v>
      </c>
      <c r="D9" s="26">
        <v>7.8504670000000001</v>
      </c>
      <c r="E9" s="26">
        <v>7.663551</v>
      </c>
      <c r="F9" s="26">
        <v>20.747664</v>
      </c>
      <c r="G9" s="26">
        <v>13.271027999999999</v>
      </c>
      <c r="H9" s="26">
        <v>4.2990649999999997</v>
      </c>
      <c r="I9" s="26">
        <v>0.373832</v>
      </c>
      <c r="J9" s="26">
        <v>0.373832</v>
      </c>
      <c r="K9" s="26">
        <v>5.2336450000000001</v>
      </c>
    </row>
    <row r="10" spans="1:11" x14ac:dyDescent="0.2">
      <c r="A10" s="19" t="s">
        <v>759</v>
      </c>
      <c r="B10" s="20">
        <v>399</v>
      </c>
      <c r="C10" s="26">
        <v>43.609023000000001</v>
      </c>
      <c r="D10" s="26">
        <v>14.536341</v>
      </c>
      <c r="E10" s="26">
        <v>8.0200499999999995</v>
      </c>
      <c r="F10" s="26">
        <v>14.285714</v>
      </c>
      <c r="G10" s="26">
        <v>11.027569</v>
      </c>
      <c r="H10" s="26">
        <v>2.7568920000000001</v>
      </c>
      <c r="I10" s="26">
        <v>0.75187999999999999</v>
      </c>
      <c r="J10" s="26">
        <v>0.25062699999999999</v>
      </c>
      <c r="K10" s="26">
        <v>4.7619049999999996</v>
      </c>
    </row>
    <row r="11" spans="1:11" x14ac:dyDescent="0.2">
      <c r="A11" s="19" t="s">
        <v>755</v>
      </c>
      <c r="B11" s="20">
        <v>1</v>
      </c>
      <c r="C11" s="26">
        <v>0</v>
      </c>
      <c r="D11" s="26">
        <v>0</v>
      </c>
      <c r="E11" s="26">
        <v>100</v>
      </c>
      <c r="F11" s="26">
        <v>0</v>
      </c>
      <c r="G11" s="26">
        <v>0</v>
      </c>
      <c r="H11" s="26">
        <v>0</v>
      </c>
      <c r="I11" s="26">
        <v>0</v>
      </c>
      <c r="J11" s="26">
        <v>0</v>
      </c>
      <c r="K11" s="26">
        <v>0</v>
      </c>
    </row>
    <row r="12" spans="1:11" x14ac:dyDescent="0.2">
      <c r="A12" s="18" t="s">
        <v>760</v>
      </c>
      <c r="B12" s="18"/>
      <c r="C12" s="18"/>
      <c r="D12" s="18"/>
      <c r="E12" s="18"/>
      <c r="F12" s="18"/>
      <c r="G12" s="18"/>
      <c r="H12" s="18"/>
      <c r="I12" s="18"/>
      <c r="J12" s="18"/>
      <c r="K12" s="18"/>
    </row>
    <row r="13" spans="1:11" x14ac:dyDescent="0.2">
      <c r="A13" s="19" t="s">
        <v>761</v>
      </c>
      <c r="B13" s="20">
        <v>294</v>
      </c>
      <c r="C13" s="26">
        <v>54.081632999999997</v>
      </c>
      <c r="D13" s="26">
        <v>11.224489999999999</v>
      </c>
      <c r="E13" s="26">
        <v>10.544218000000001</v>
      </c>
      <c r="F13" s="26">
        <v>18.707483</v>
      </c>
      <c r="G13" s="26">
        <v>0</v>
      </c>
      <c r="H13" s="26">
        <v>0</v>
      </c>
      <c r="I13" s="26">
        <v>0</v>
      </c>
      <c r="J13" s="26">
        <v>0</v>
      </c>
      <c r="K13" s="26">
        <v>5.442177</v>
      </c>
    </row>
    <row r="14" spans="1:11" x14ac:dyDescent="0.2">
      <c r="A14" s="19" t="s">
        <v>762</v>
      </c>
      <c r="B14" s="20">
        <v>253</v>
      </c>
      <c r="C14" s="26">
        <v>41.501975999999999</v>
      </c>
      <c r="D14" s="26">
        <v>9.4861660000000008</v>
      </c>
      <c r="E14" s="26">
        <v>9.0909089999999999</v>
      </c>
      <c r="F14" s="26">
        <v>17.391304000000002</v>
      </c>
      <c r="G14" s="26">
        <v>17.786560999999999</v>
      </c>
      <c r="H14" s="26">
        <v>0</v>
      </c>
      <c r="I14" s="26">
        <v>0</v>
      </c>
      <c r="J14" s="26">
        <v>0</v>
      </c>
      <c r="K14" s="26">
        <v>4.7430830000000004</v>
      </c>
    </row>
    <row r="15" spans="1:11" x14ac:dyDescent="0.2">
      <c r="A15" s="19" t="s">
        <v>763</v>
      </c>
      <c r="B15" s="20">
        <v>196</v>
      </c>
      <c r="C15" s="26">
        <v>29.081633</v>
      </c>
      <c r="D15" s="26">
        <v>14.285714</v>
      </c>
      <c r="E15" s="26">
        <v>5.1020409999999998</v>
      </c>
      <c r="F15" s="26">
        <v>16.836735000000001</v>
      </c>
      <c r="G15" s="26">
        <v>18.367346999999999</v>
      </c>
      <c r="H15" s="26">
        <v>9.1836730000000006</v>
      </c>
      <c r="I15" s="26">
        <v>0</v>
      </c>
      <c r="J15" s="26">
        <v>0</v>
      </c>
      <c r="K15" s="26">
        <v>7.1428570000000002</v>
      </c>
    </row>
    <row r="16" spans="1:11" x14ac:dyDescent="0.2">
      <c r="A16" s="19" t="s">
        <v>764</v>
      </c>
      <c r="B16" s="20">
        <v>139</v>
      </c>
      <c r="C16" s="26">
        <v>35.251798999999998</v>
      </c>
      <c r="D16" s="26">
        <v>7.9136689999999996</v>
      </c>
      <c r="E16" s="26">
        <v>6.4748200000000002</v>
      </c>
      <c r="F16" s="26">
        <v>20.863309000000001</v>
      </c>
      <c r="G16" s="26">
        <v>15.107913999999999</v>
      </c>
      <c r="H16" s="26">
        <v>10.071942</v>
      </c>
      <c r="I16" s="26">
        <v>2.1582729999999999</v>
      </c>
      <c r="J16" s="26">
        <v>0</v>
      </c>
      <c r="K16" s="26">
        <v>2.1582729999999999</v>
      </c>
    </row>
    <row r="17" spans="1:11" x14ac:dyDescent="0.2">
      <c r="A17" s="19" t="s">
        <v>765</v>
      </c>
      <c r="B17" s="20">
        <v>41</v>
      </c>
      <c r="C17" s="26">
        <v>31.707317</v>
      </c>
      <c r="D17" s="26">
        <v>7.3170729999999997</v>
      </c>
      <c r="E17" s="26">
        <v>0</v>
      </c>
      <c r="F17" s="26">
        <v>17.073170999999999</v>
      </c>
      <c r="G17" s="26">
        <v>29.268293</v>
      </c>
      <c r="H17" s="26">
        <v>2.4390239999999999</v>
      </c>
      <c r="I17" s="26">
        <v>2.4390239999999999</v>
      </c>
      <c r="J17" s="26">
        <v>4.8780489999999999</v>
      </c>
      <c r="K17" s="26">
        <v>4.8780489999999999</v>
      </c>
    </row>
    <row r="18" spans="1:11" x14ac:dyDescent="0.2">
      <c r="A18" s="19" t="s">
        <v>766</v>
      </c>
      <c r="B18" s="20">
        <v>9</v>
      </c>
      <c r="C18" s="26">
        <v>55.555556000000003</v>
      </c>
      <c r="D18" s="26">
        <v>11.111110999999999</v>
      </c>
      <c r="E18" s="26">
        <v>11.111110999999999</v>
      </c>
      <c r="F18" s="26">
        <v>0</v>
      </c>
      <c r="G18" s="26">
        <v>11.111110999999999</v>
      </c>
      <c r="H18" s="26">
        <v>0</v>
      </c>
      <c r="I18" s="26">
        <v>11.111110999999999</v>
      </c>
      <c r="J18" s="26">
        <v>0</v>
      </c>
      <c r="K18" s="26">
        <v>0</v>
      </c>
    </row>
    <row r="19" spans="1:11" x14ac:dyDescent="0.2">
      <c r="A19" s="19" t="s">
        <v>767</v>
      </c>
      <c r="B19" s="20">
        <v>3</v>
      </c>
      <c r="C19" s="26">
        <v>33.333333000000003</v>
      </c>
      <c r="D19" s="26">
        <v>0</v>
      </c>
      <c r="E19" s="26">
        <v>0</v>
      </c>
      <c r="F19" s="26">
        <v>0</v>
      </c>
      <c r="G19" s="26">
        <v>0</v>
      </c>
      <c r="H19" s="26">
        <v>33.333333000000003</v>
      </c>
      <c r="I19" s="26">
        <v>0</v>
      </c>
      <c r="J19" s="26">
        <v>33.333333000000003</v>
      </c>
      <c r="K19" s="26">
        <v>0</v>
      </c>
    </row>
    <row r="20" spans="1:11" x14ac:dyDescent="0.2">
      <c r="A20" s="19" t="s">
        <v>768</v>
      </c>
      <c r="B20" s="20">
        <v>0</v>
      </c>
      <c r="C20" s="26">
        <v>0</v>
      </c>
      <c r="D20" s="26">
        <v>0</v>
      </c>
      <c r="E20" s="26">
        <v>0</v>
      </c>
      <c r="F20" s="26">
        <v>0</v>
      </c>
      <c r="G20" s="26">
        <v>0</v>
      </c>
      <c r="H20" s="26">
        <v>0</v>
      </c>
      <c r="I20" s="26">
        <v>0</v>
      </c>
      <c r="J20" s="26">
        <v>0</v>
      </c>
      <c r="K20" s="26">
        <v>0</v>
      </c>
    </row>
    <row r="21" spans="1:11" x14ac:dyDescent="0.2">
      <c r="A21" s="19" t="s">
        <v>769</v>
      </c>
      <c r="B21" s="20">
        <v>449</v>
      </c>
      <c r="C21" s="26">
        <v>36.080177999999997</v>
      </c>
      <c r="D21" s="26">
        <v>11.581291999999999</v>
      </c>
      <c r="E21" s="26">
        <v>7.349666</v>
      </c>
      <c r="F21" s="26">
        <v>17.14922</v>
      </c>
      <c r="G21" s="26">
        <v>18.040088999999998</v>
      </c>
      <c r="H21" s="26">
        <v>4.0089090000000001</v>
      </c>
      <c r="I21" s="26">
        <v>0</v>
      </c>
      <c r="J21" s="26">
        <v>0</v>
      </c>
      <c r="K21" s="26">
        <v>5.7906459999999997</v>
      </c>
    </row>
    <row r="22" spans="1:11" x14ac:dyDescent="0.2">
      <c r="A22" s="19" t="s">
        <v>770</v>
      </c>
      <c r="B22" s="20">
        <v>180</v>
      </c>
      <c r="C22" s="26">
        <v>34.444443999999997</v>
      </c>
      <c r="D22" s="26">
        <v>7.7777779999999996</v>
      </c>
      <c r="E22" s="26">
        <v>5</v>
      </c>
      <c r="F22" s="26">
        <v>20</v>
      </c>
      <c r="G22" s="26">
        <v>18.333333</v>
      </c>
      <c r="H22" s="26">
        <v>8.3333329999999997</v>
      </c>
      <c r="I22" s="26">
        <v>2.2222219999999999</v>
      </c>
      <c r="J22" s="26">
        <v>1.111111</v>
      </c>
      <c r="K22" s="26">
        <v>2.7777780000000001</v>
      </c>
    </row>
    <row r="23" spans="1:11" x14ac:dyDescent="0.2">
      <c r="A23" s="19" t="s">
        <v>771</v>
      </c>
      <c r="B23" s="20">
        <v>641</v>
      </c>
      <c r="C23" s="26">
        <v>35.881435000000003</v>
      </c>
      <c r="D23" s="26">
        <v>10.452418</v>
      </c>
      <c r="E23" s="26">
        <v>6.7082680000000003</v>
      </c>
      <c r="F23" s="26">
        <v>17.628705</v>
      </c>
      <c r="G23" s="26">
        <v>17.940718</v>
      </c>
      <c r="H23" s="26">
        <v>5.3042119999999997</v>
      </c>
      <c r="I23" s="26">
        <v>0.78003100000000003</v>
      </c>
      <c r="J23" s="26">
        <v>0.46801900000000002</v>
      </c>
      <c r="K23" s="26">
        <v>4.8361929999999997</v>
      </c>
    </row>
    <row r="24" spans="1:11" x14ac:dyDescent="0.2">
      <c r="A24" s="19" t="s">
        <v>772</v>
      </c>
      <c r="B24" s="20">
        <v>192</v>
      </c>
      <c r="C24" s="26">
        <v>35.416666999999997</v>
      </c>
      <c r="D24" s="26">
        <v>7.8125</v>
      </c>
      <c r="E24" s="26">
        <v>5.2083329999999997</v>
      </c>
      <c r="F24" s="26">
        <v>18.75</v>
      </c>
      <c r="G24" s="26">
        <v>17.708333</v>
      </c>
      <c r="H24" s="26">
        <v>8.3333329999999997</v>
      </c>
      <c r="I24" s="26">
        <v>2.6041669999999999</v>
      </c>
      <c r="J24" s="26">
        <v>1.5625</v>
      </c>
      <c r="K24" s="26">
        <v>2.6041669999999999</v>
      </c>
    </row>
    <row r="25" spans="1:11" x14ac:dyDescent="0.2">
      <c r="A25" s="19" t="s">
        <v>773</v>
      </c>
      <c r="B25" s="20">
        <v>12</v>
      </c>
      <c r="C25" s="26">
        <v>50</v>
      </c>
      <c r="D25" s="26">
        <v>8.3333329999999997</v>
      </c>
      <c r="E25" s="26">
        <v>8.3333329999999997</v>
      </c>
      <c r="F25" s="26">
        <v>0</v>
      </c>
      <c r="G25" s="26">
        <v>8.3333329999999997</v>
      </c>
      <c r="H25" s="26">
        <v>8.3333329999999997</v>
      </c>
      <c r="I25" s="26">
        <v>8.3333329999999997</v>
      </c>
      <c r="J25" s="26">
        <v>8.3333329999999997</v>
      </c>
      <c r="K25" s="26">
        <v>0</v>
      </c>
    </row>
    <row r="26" spans="1:11" x14ac:dyDescent="0.2">
      <c r="A26" s="18" t="s">
        <v>774</v>
      </c>
      <c r="B26" s="17">
        <v>172</v>
      </c>
      <c r="C26" s="25">
        <v>53.488371999999998</v>
      </c>
      <c r="D26" s="25">
        <v>9.3023260000000008</v>
      </c>
      <c r="E26" s="25">
        <v>8.7209299999999992</v>
      </c>
      <c r="F26" s="25">
        <v>23.255814000000001</v>
      </c>
      <c r="G26" s="25">
        <v>0</v>
      </c>
      <c r="H26" s="25">
        <v>0</v>
      </c>
      <c r="I26" s="25">
        <v>0</v>
      </c>
      <c r="J26" s="25">
        <v>0</v>
      </c>
      <c r="K26" s="25">
        <v>5.232558</v>
      </c>
    </row>
    <row r="27" spans="1:11" x14ac:dyDescent="0.2">
      <c r="A27" s="19" t="s">
        <v>762</v>
      </c>
      <c r="B27" s="20">
        <v>133</v>
      </c>
      <c r="C27" s="26">
        <v>38.345865000000003</v>
      </c>
      <c r="D27" s="26">
        <v>9.0225559999999998</v>
      </c>
      <c r="E27" s="26">
        <v>9.0225559999999998</v>
      </c>
      <c r="F27" s="26">
        <v>18.796991999999999</v>
      </c>
      <c r="G27" s="26">
        <v>18.796991999999999</v>
      </c>
      <c r="H27" s="26">
        <v>0</v>
      </c>
      <c r="I27" s="26">
        <v>0</v>
      </c>
      <c r="J27" s="26">
        <v>0</v>
      </c>
      <c r="K27" s="26">
        <v>6.0150379999999997</v>
      </c>
    </row>
    <row r="28" spans="1:11" x14ac:dyDescent="0.2">
      <c r="A28" s="19" t="s">
        <v>763</v>
      </c>
      <c r="B28" s="20">
        <v>111</v>
      </c>
      <c r="C28" s="26">
        <v>21.621621999999999</v>
      </c>
      <c r="D28" s="26">
        <v>7.2072070000000004</v>
      </c>
      <c r="E28" s="26">
        <v>8.1081079999999996</v>
      </c>
      <c r="F28" s="26">
        <v>22.522523</v>
      </c>
      <c r="G28" s="26">
        <v>20.720721000000001</v>
      </c>
      <c r="H28" s="26">
        <v>12.612613</v>
      </c>
      <c r="I28" s="26">
        <v>0</v>
      </c>
      <c r="J28" s="26">
        <v>0</v>
      </c>
      <c r="K28" s="26">
        <v>7.2072070000000004</v>
      </c>
    </row>
    <row r="29" spans="1:11" x14ac:dyDescent="0.2">
      <c r="A29" s="19" t="s">
        <v>764</v>
      </c>
      <c r="B29" s="20">
        <v>82</v>
      </c>
      <c r="C29" s="26">
        <v>39.024389999999997</v>
      </c>
      <c r="D29" s="26">
        <v>6.0975609999999998</v>
      </c>
      <c r="E29" s="26">
        <v>6.0975609999999998</v>
      </c>
      <c r="F29" s="26">
        <v>19.512194999999998</v>
      </c>
      <c r="G29" s="26">
        <v>14.634145999999999</v>
      </c>
      <c r="H29" s="26">
        <v>9.7560979999999997</v>
      </c>
      <c r="I29" s="26">
        <v>2.4390239999999999</v>
      </c>
      <c r="J29" s="26">
        <v>0</v>
      </c>
      <c r="K29" s="26">
        <v>2.4390239999999999</v>
      </c>
    </row>
    <row r="30" spans="1:11" x14ac:dyDescent="0.2">
      <c r="A30" s="19" t="s">
        <v>765</v>
      </c>
      <c r="B30" s="20">
        <v>30</v>
      </c>
      <c r="C30" s="26">
        <v>33.333333000000003</v>
      </c>
      <c r="D30" s="26">
        <v>3.3333330000000001</v>
      </c>
      <c r="E30" s="26">
        <v>0</v>
      </c>
      <c r="F30" s="26">
        <v>16.666667</v>
      </c>
      <c r="G30" s="26">
        <v>36.666666999999997</v>
      </c>
      <c r="H30" s="26">
        <v>0</v>
      </c>
      <c r="I30" s="26">
        <v>0</v>
      </c>
      <c r="J30" s="26">
        <v>6.6666670000000003</v>
      </c>
      <c r="K30" s="26">
        <v>3.3333330000000001</v>
      </c>
    </row>
    <row r="31" spans="1:11" x14ac:dyDescent="0.2">
      <c r="A31" s="19" t="s">
        <v>766</v>
      </c>
      <c r="B31" s="20">
        <v>5</v>
      </c>
      <c r="C31" s="26">
        <v>100</v>
      </c>
      <c r="D31" s="26">
        <v>0</v>
      </c>
      <c r="E31" s="26">
        <v>0</v>
      </c>
      <c r="F31" s="26">
        <v>0</v>
      </c>
      <c r="G31" s="26">
        <v>0</v>
      </c>
      <c r="H31" s="26">
        <v>0</v>
      </c>
      <c r="I31" s="26">
        <v>0</v>
      </c>
      <c r="J31" s="26">
        <v>0</v>
      </c>
      <c r="K31" s="26">
        <v>0</v>
      </c>
    </row>
    <row r="32" spans="1:11" x14ac:dyDescent="0.2">
      <c r="A32" s="19" t="s">
        <v>767</v>
      </c>
      <c r="B32" s="20">
        <v>2</v>
      </c>
      <c r="C32" s="26">
        <v>50</v>
      </c>
      <c r="D32" s="26">
        <v>0</v>
      </c>
      <c r="E32" s="26">
        <v>0</v>
      </c>
      <c r="F32" s="26">
        <v>0</v>
      </c>
      <c r="G32" s="26">
        <v>0</v>
      </c>
      <c r="H32" s="26">
        <v>50</v>
      </c>
      <c r="I32" s="26">
        <v>0</v>
      </c>
      <c r="J32" s="26">
        <v>0</v>
      </c>
      <c r="K32" s="26">
        <v>0</v>
      </c>
    </row>
    <row r="33" spans="1:11" x14ac:dyDescent="0.2">
      <c r="A33" s="19" t="s">
        <v>768</v>
      </c>
      <c r="B33" s="20">
        <v>0</v>
      </c>
      <c r="C33" s="26">
        <v>0</v>
      </c>
      <c r="D33" s="26">
        <v>0</v>
      </c>
      <c r="E33" s="26">
        <v>0</v>
      </c>
      <c r="F33" s="26">
        <v>0</v>
      </c>
      <c r="G33" s="26">
        <v>0</v>
      </c>
      <c r="H33" s="26">
        <v>0</v>
      </c>
      <c r="I33" s="26">
        <v>0</v>
      </c>
      <c r="J33" s="26">
        <v>0</v>
      </c>
      <c r="K33" s="26">
        <v>0</v>
      </c>
    </row>
    <row r="34" spans="1:11" x14ac:dyDescent="0.2">
      <c r="A34" s="19" t="s">
        <v>769</v>
      </c>
      <c r="B34" s="20">
        <v>244</v>
      </c>
      <c r="C34" s="26">
        <v>30.737704999999998</v>
      </c>
      <c r="D34" s="26">
        <v>8.1967210000000001</v>
      </c>
      <c r="E34" s="26">
        <v>8.6065570000000005</v>
      </c>
      <c r="F34" s="26">
        <v>20.491803000000001</v>
      </c>
      <c r="G34" s="26">
        <v>19.672131</v>
      </c>
      <c r="H34" s="26">
        <v>5.7377050000000001</v>
      </c>
      <c r="I34" s="26">
        <v>0</v>
      </c>
      <c r="J34" s="26">
        <v>0</v>
      </c>
      <c r="K34" s="26">
        <v>6.5573769999999998</v>
      </c>
    </row>
    <row r="35" spans="1:11" x14ac:dyDescent="0.2">
      <c r="A35" s="19" t="s">
        <v>770</v>
      </c>
      <c r="B35" s="20">
        <v>112</v>
      </c>
      <c r="C35" s="26">
        <v>37.5</v>
      </c>
      <c r="D35" s="26">
        <v>5.3571429999999998</v>
      </c>
      <c r="E35" s="26">
        <v>4.4642860000000004</v>
      </c>
      <c r="F35" s="26">
        <v>18.75</v>
      </c>
      <c r="G35" s="26">
        <v>20.535713999999999</v>
      </c>
      <c r="H35" s="26">
        <v>7.1428570000000002</v>
      </c>
      <c r="I35" s="26">
        <v>1.785714</v>
      </c>
      <c r="J35" s="26">
        <v>1.785714</v>
      </c>
      <c r="K35" s="26">
        <v>2.6785709999999998</v>
      </c>
    </row>
    <row r="36" spans="1:11" x14ac:dyDescent="0.2">
      <c r="A36" s="19" t="s">
        <v>771</v>
      </c>
      <c r="B36" s="20">
        <v>363</v>
      </c>
      <c r="C36" s="26">
        <v>33.884298000000001</v>
      </c>
      <c r="D36" s="26">
        <v>7.162534</v>
      </c>
      <c r="E36" s="26">
        <v>7.162534</v>
      </c>
      <c r="F36" s="26">
        <v>19.559228999999998</v>
      </c>
      <c r="G36" s="26">
        <v>19.559228999999998</v>
      </c>
      <c r="H36" s="26">
        <v>6.3360880000000002</v>
      </c>
      <c r="I36" s="26">
        <v>0.55096400000000001</v>
      </c>
      <c r="J36" s="26">
        <v>0.55096400000000001</v>
      </c>
      <c r="K36" s="26">
        <v>5.2341600000000001</v>
      </c>
    </row>
    <row r="37" spans="1:11" x14ac:dyDescent="0.2">
      <c r="A37" s="19" t="s">
        <v>772</v>
      </c>
      <c r="B37" s="20">
        <v>119</v>
      </c>
      <c r="C37" s="26">
        <v>40.336134000000001</v>
      </c>
      <c r="D37" s="26">
        <v>5.0420170000000004</v>
      </c>
      <c r="E37" s="26">
        <v>4.2016809999999998</v>
      </c>
      <c r="F37" s="26">
        <v>17.647058999999999</v>
      </c>
      <c r="G37" s="26">
        <v>19.327731</v>
      </c>
      <c r="H37" s="26">
        <v>7.5630249999999997</v>
      </c>
      <c r="I37" s="26">
        <v>1.6806719999999999</v>
      </c>
      <c r="J37" s="26">
        <v>1.6806719999999999</v>
      </c>
      <c r="K37" s="26">
        <v>2.5210080000000001</v>
      </c>
    </row>
    <row r="38" spans="1:11" x14ac:dyDescent="0.2">
      <c r="A38" s="19" t="s">
        <v>773</v>
      </c>
      <c r="B38" s="20">
        <v>7</v>
      </c>
      <c r="C38" s="26">
        <v>85.714286000000001</v>
      </c>
      <c r="D38" s="26">
        <v>0</v>
      </c>
      <c r="E38" s="26">
        <v>0</v>
      </c>
      <c r="F38" s="26">
        <v>0</v>
      </c>
      <c r="G38" s="26">
        <v>0</v>
      </c>
      <c r="H38" s="26">
        <v>14.285714</v>
      </c>
      <c r="I38" s="26">
        <v>0</v>
      </c>
      <c r="J38" s="26">
        <v>0</v>
      </c>
      <c r="K38" s="26">
        <v>0</v>
      </c>
    </row>
    <row r="39" spans="1:11" x14ac:dyDescent="0.2">
      <c r="A39" s="18" t="s">
        <v>775</v>
      </c>
      <c r="B39" s="17">
        <v>121</v>
      </c>
      <c r="C39" s="25">
        <v>55.371901000000001</v>
      </c>
      <c r="D39" s="25">
        <v>14.049587000000001</v>
      </c>
      <c r="E39" s="25">
        <v>12.396694</v>
      </c>
      <c r="F39" s="25">
        <v>12.396694</v>
      </c>
      <c r="G39" s="25">
        <v>0</v>
      </c>
      <c r="H39" s="25">
        <v>0</v>
      </c>
      <c r="I39" s="25">
        <v>0</v>
      </c>
      <c r="J39" s="25">
        <v>0</v>
      </c>
      <c r="K39" s="25">
        <v>5.7851239999999997</v>
      </c>
    </row>
    <row r="40" spans="1:11" x14ac:dyDescent="0.2">
      <c r="A40" s="19" t="s">
        <v>762</v>
      </c>
      <c r="B40" s="20">
        <v>120</v>
      </c>
      <c r="C40" s="26">
        <v>45</v>
      </c>
      <c r="D40" s="26">
        <v>10</v>
      </c>
      <c r="E40" s="26">
        <v>9.1666670000000003</v>
      </c>
      <c r="F40" s="26">
        <v>15.833333</v>
      </c>
      <c r="G40" s="26">
        <v>16.666667</v>
      </c>
      <c r="H40" s="26">
        <v>0</v>
      </c>
      <c r="I40" s="26">
        <v>0</v>
      </c>
      <c r="J40" s="26">
        <v>0</v>
      </c>
      <c r="K40" s="26">
        <v>3.3333330000000001</v>
      </c>
    </row>
    <row r="41" spans="1:11" x14ac:dyDescent="0.2">
      <c r="A41" s="19" t="s">
        <v>763</v>
      </c>
      <c r="B41" s="20">
        <v>85</v>
      </c>
      <c r="C41" s="26">
        <v>38.823529000000001</v>
      </c>
      <c r="D41" s="26">
        <v>23.529412000000001</v>
      </c>
      <c r="E41" s="26">
        <v>1.176471</v>
      </c>
      <c r="F41" s="26">
        <v>9.4117650000000008</v>
      </c>
      <c r="G41" s="26">
        <v>15.294117999999999</v>
      </c>
      <c r="H41" s="26">
        <v>4.7058819999999999</v>
      </c>
      <c r="I41" s="26">
        <v>0</v>
      </c>
      <c r="J41" s="26">
        <v>0</v>
      </c>
      <c r="K41" s="26">
        <v>7.0588240000000004</v>
      </c>
    </row>
    <row r="42" spans="1:11" x14ac:dyDescent="0.2">
      <c r="A42" s="19" t="s">
        <v>764</v>
      </c>
      <c r="B42" s="20">
        <v>57</v>
      </c>
      <c r="C42" s="26">
        <v>29.824560999999999</v>
      </c>
      <c r="D42" s="26">
        <v>10.526316</v>
      </c>
      <c r="E42" s="26">
        <v>7.017544</v>
      </c>
      <c r="F42" s="26">
        <v>22.807017999999999</v>
      </c>
      <c r="G42" s="26">
        <v>15.789474</v>
      </c>
      <c r="H42" s="26">
        <v>10.526316</v>
      </c>
      <c r="I42" s="26">
        <v>1.754386</v>
      </c>
      <c r="J42" s="26">
        <v>0</v>
      </c>
      <c r="K42" s="26">
        <v>1.754386</v>
      </c>
    </row>
    <row r="43" spans="1:11" x14ac:dyDescent="0.2">
      <c r="A43" s="19" t="s">
        <v>765</v>
      </c>
      <c r="B43" s="20">
        <v>11</v>
      </c>
      <c r="C43" s="26">
        <v>27.272727</v>
      </c>
      <c r="D43" s="26">
        <v>18.181818</v>
      </c>
      <c r="E43" s="26">
        <v>0</v>
      </c>
      <c r="F43" s="26">
        <v>18.181818</v>
      </c>
      <c r="G43" s="26">
        <v>9.0909089999999999</v>
      </c>
      <c r="H43" s="26">
        <v>9.0909089999999999</v>
      </c>
      <c r="I43" s="26">
        <v>9.0909089999999999</v>
      </c>
      <c r="J43" s="26">
        <v>0</v>
      </c>
      <c r="K43" s="26">
        <v>9.0909089999999999</v>
      </c>
    </row>
    <row r="44" spans="1:11" x14ac:dyDescent="0.2">
      <c r="A44" s="19" t="s">
        <v>766</v>
      </c>
      <c r="B44" s="20">
        <v>4</v>
      </c>
      <c r="C44" s="26">
        <v>0</v>
      </c>
      <c r="D44" s="26">
        <v>25</v>
      </c>
      <c r="E44" s="26">
        <v>25</v>
      </c>
      <c r="F44" s="26">
        <v>0</v>
      </c>
      <c r="G44" s="26">
        <v>25</v>
      </c>
      <c r="H44" s="26">
        <v>0</v>
      </c>
      <c r="I44" s="26">
        <v>25</v>
      </c>
      <c r="J44" s="26">
        <v>0</v>
      </c>
      <c r="K44" s="26">
        <v>0</v>
      </c>
    </row>
    <row r="45" spans="1:11" x14ac:dyDescent="0.2">
      <c r="A45" s="19" t="s">
        <v>767</v>
      </c>
      <c r="B45" s="20">
        <v>1</v>
      </c>
      <c r="C45" s="26">
        <v>0</v>
      </c>
      <c r="D45" s="26">
        <v>0</v>
      </c>
      <c r="E45" s="26">
        <v>0</v>
      </c>
      <c r="F45" s="26">
        <v>0</v>
      </c>
      <c r="G45" s="26">
        <v>0</v>
      </c>
      <c r="H45" s="26">
        <v>0</v>
      </c>
      <c r="I45" s="26">
        <v>0</v>
      </c>
      <c r="J45" s="26">
        <v>100</v>
      </c>
      <c r="K45" s="26">
        <v>0</v>
      </c>
    </row>
    <row r="46" spans="1:11" x14ac:dyDescent="0.2">
      <c r="A46" s="19" t="s">
        <v>768</v>
      </c>
      <c r="B46" s="20">
        <v>0</v>
      </c>
      <c r="C46" s="26">
        <v>0</v>
      </c>
      <c r="D46" s="26">
        <v>0</v>
      </c>
      <c r="E46" s="26">
        <v>0</v>
      </c>
      <c r="F46" s="26">
        <v>0</v>
      </c>
      <c r="G46" s="26">
        <v>0</v>
      </c>
      <c r="H46" s="26">
        <v>0</v>
      </c>
      <c r="I46" s="26">
        <v>0</v>
      </c>
      <c r="J46" s="26">
        <v>0</v>
      </c>
      <c r="K46" s="26">
        <v>0</v>
      </c>
    </row>
    <row r="47" spans="1:11" x14ac:dyDescent="0.2">
      <c r="A47" s="19" t="s">
        <v>769</v>
      </c>
      <c r="B47" s="20">
        <v>205</v>
      </c>
      <c r="C47" s="26">
        <v>42.439024000000003</v>
      </c>
      <c r="D47" s="26">
        <v>15.609756000000001</v>
      </c>
      <c r="E47" s="26">
        <v>5.8536590000000004</v>
      </c>
      <c r="F47" s="26">
        <v>13.170731999999999</v>
      </c>
      <c r="G47" s="26">
        <v>16.097560999999999</v>
      </c>
      <c r="H47" s="26">
        <v>1.95122</v>
      </c>
      <c r="I47" s="26">
        <v>0</v>
      </c>
      <c r="J47" s="26">
        <v>0</v>
      </c>
      <c r="K47" s="26">
        <v>4.8780489999999999</v>
      </c>
    </row>
    <row r="48" spans="1:11" x14ac:dyDescent="0.2">
      <c r="A48" s="19" t="s">
        <v>770</v>
      </c>
      <c r="B48" s="20">
        <v>68</v>
      </c>
      <c r="C48" s="26">
        <v>29.411764999999999</v>
      </c>
      <c r="D48" s="26">
        <v>11.764706</v>
      </c>
      <c r="E48" s="26">
        <v>5.8823530000000002</v>
      </c>
      <c r="F48" s="26">
        <v>22.058824000000001</v>
      </c>
      <c r="G48" s="26">
        <v>14.705882000000001</v>
      </c>
      <c r="H48" s="26">
        <v>10.294117999999999</v>
      </c>
      <c r="I48" s="26">
        <v>2.941176</v>
      </c>
      <c r="J48" s="26">
        <v>0</v>
      </c>
      <c r="K48" s="26">
        <v>2.941176</v>
      </c>
    </row>
    <row r="49" spans="1:11" x14ac:dyDescent="0.2">
      <c r="A49" s="19" t="s">
        <v>771</v>
      </c>
      <c r="B49" s="20">
        <v>278</v>
      </c>
      <c r="C49" s="26">
        <v>38.489209000000002</v>
      </c>
      <c r="D49" s="26">
        <v>14.748201</v>
      </c>
      <c r="E49" s="26">
        <v>6.1151080000000002</v>
      </c>
      <c r="F49" s="26">
        <v>15.107913999999999</v>
      </c>
      <c r="G49" s="26">
        <v>15.827337999999999</v>
      </c>
      <c r="H49" s="26">
        <v>3.9568349999999999</v>
      </c>
      <c r="I49" s="26">
        <v>1.079137</v>
      </c>
      <c r="J49" s="26">
        <v>0.35971199999999998</v>
      </c>
      <c r="K49" s="26">
        <v>4.3165469999999999</v>
      </c>
    </row>
    <row r="50" spans="1:11" x14ac:dyDescent="0.2">
      <c r="A50" s="19" t="s">
        <v>772</v>
      </c>
      <c r="B50" s="20">
        <v>73</v>
      </c>
      <c r="C50" s="26">
        <v>27.397259999999999</v>
      </c>
      <c r="D50" s="26">
        <v>12.328766999999999</v>
      </c>
      <c r="E50" s="26">
        <v>6.8493149999999998</v>
      </c>
      <c r="F50" s="26">
        <v>20.547944999999999</v>
      </c>
      <c r="G50" s="26">
        <v>15.068493</v>
      </c>
      <c r="H50" s="26">
        <v>9.5890409999999999</v>
      </c>
      <c r="I50" s="26">
        <v>4.1095889999999997</v>
      </c>
      <c r="J50" s="26">
        <v>1.3698630000000001</v>
      </c>
      <c r="K50" s="26">
        <v>2.7397260000000001</v>
      </c>
    </row>
    <row r="51" spans="1:11" x14ac:dyDescent="0.2">
      <c r="A51" s="19" t="s">
        <v>773</v>
      </c>
      <c r="B51" s="20">
        <v>5</v>
      </c>
      <c r="C51" s="26">
        <v>0</v>
      </c>
      <c r="D51" s="26">
        <v>20</v>
      </c>
      <c r="E51" s="26">
        <v>20</v>
      </c>
      <c r="F51" s="26">
        <v>0</v>
      </c>
      <c r="G51" s="26">
        <v>20</v>
      </c>
      <c r="H51" s="26">
        <v>0</v>
      </c>
      <c r="I51" s="26">
        <v>20</v>
      </c>
      <c r="J51" s="26">
        <v>20</v>
      </c>
      <c r="K51" s="26">
        <v>0</v>
      </c>
    </row>
    <row r="52" spans="1:11" x14ac:dyDescent="0.2">
      <c r="A52" s="18" t="s">
        <v>776</v>
      </c>
      <c r="B52" s="18"/>
      <c r="C52" s="18"/>
      <c r="D52" s="18"/>
      <c r="E52" s="18"/>
      <c r="F52" s="18"/>
      <c r="G52" s="18"/>
      <c r="H52" s="18"/>
      <c r="I52" s="18"/>
      <c r="J52" s="18"/>
      <c r="K52" s="18"/>
    </row>
    <row r="53" spans="1:11" x14ac:dyDescent="0.2">
      <c r="A53" s="19" t="s">
        <v>130</v>
      </c>
      <c r="B53" s="20">
        <v>73</v>
      </c>
      <c r="C53" s="26">
        <v>46.575341999999999</v>
      </c>
      <c r="D53" s="26">
        <v>16.438355999999999</v>
      </c>
      <c r="E53" s="26">
        <v>9.5890409999999999</v>
      </c>
      <c r="F53" s="26">
        <v>15.068493</v>
      </c>
      <c r="G53" s="26">
        <v>6.8493149999999998</v>
      </c>
      <c r="H53" s="26">
        <v>1.3698630000000001</v>
      </c>
      <c r="I53" s="26">
        <v>0</v>
      </c>
      <c r="J53" s="26">
        <v>0</v>
      </c>
      <c r="K53" s="26">
        <v>4.1095889999999997</v>
      </c>
    </row>
    <row r="54" spans="1:11" x14ac:dyDescent="0.2">
      <c r="A54" s="19" t="s">
        <v>131</v>
      </c>
      <c r="B54" s="20">
        <v>662</v>
      </c>
      <c r="C54" s="26">
        <v>43.051360000000003</v>
      </c>
      <c r="D54" s="26">
        <v>10.271903</v>
      </c>
      <c r="E54" s="26">
        <v>6.9486400000000001</v>
      </c>
      <c r="F54" s="26">
        <v>18.882175</v>
      </c>
      <c r="G54" s="26">
        <v>12.839879</v>
      </c>
      <c r="H54" s="26">
        <v>2.8700909999999999</v>
      </c>
      <c r="I54" s="26">
        <v>0.30211500000000002</v>
      </c>
      <c r="J54" s="26">
        <v>0.151057</v>
      </c>
      <c r="K54" s="26">
        <v>4.682779</v>
      </c>
    </row>
    <row r="55" spans="1:11" x14ac:dyDescent="0.2">
      <c r="A55" s="19" t="s">
        <v>392</v>
      </c>
      <c r="B55" s="20">
        <v>84</v>
      </c>
      <c r="C55" s="26">
        <v>36.904761999999998</v>
      </c>
      <c r="D55" s="26">
        <v>4.7619049999999996</v>
      </c>
      <c r="E55" s="26">
        <v>10.714286</v>
      </c>
      <c r="F55" s="26">
        <v>19.047619000000001</v>
      </c>
      <c r="G55" s="26">
        <v>13.095238</v>
      </c>
      <c r="H55" s="26">
        <v>9.5238099999999992</v>
      </c>
      <c r="I55" s="26">
        <v>0</v>
      </c>
      <c r="J55" s="26">
        <v>0</v>
      </c>
      <c r="K55" s="26">
        <v>5.9523809999999999</v>
      </c>
    </row>
    <row r="56" spans="1:11" x14ac:dyDescent="0.2">
      <c r="A56" s="19" t="s">
        <v>132</v>
      </c>
      <c r="B56" s="20">
        <v>84</v>
      </c>
      <c r="C56" s="26">
        <v>30.952380999999999</v>
      </c>
      <c r="D56" s="26">
        <v>14.285714</v>
      </c>
      <c r="E56" s="26">
        <v>10.714286</v>
      </c>
      <c r="F56" s="26">
        <v>15.476190000000001</v>
      </c>
      <c r="G56" s="26">
        <v>10.714286</v>
      </c>
      <c r="H56" s="26">
        <v>3.5714290000000002</v>
      </c>
      <c r="I56" s="26">
        <v>3.5714290000000002</v>
      </c>
      <c r="J56" s="26">
        <v>2.3809520000000002</v>
      </c>
      <c r="K56" s="26">
        <v>8.3333329999999997</v>
      </c>
    </row>
    <row r="57" spans="1:11" x14ac:dyDescent="0.2">
      <c r="A57" s="19" t="s">
        <v>777</v>
      </c>
      <c r="B57" s="20">
        <v>32</v>
      </c>
      <c r="C57" s="26">
        <v>40.625</v>
      </c>
      <c r="D57" s="26">
        <v>12.5</v>
      </c>
      <c r="E57" s="26">
        <v>9.375</v>
      </c>
      <c r="F57" s="26">
        <v>9.375</v>
      </c>
      <c r="G57" s="26">
        <v>15.625</v>
      </c>
      <c r="H57" s="26">
        <v>9.375</v>
      </c>
      <c r="I57" s="26">
        <v>0</v>
      </c>
      <c r="J57" s="26">
        <v>0</v>
      </c>
      <c r="K57" s="26">
        <v>3.125</v>
      </c>
    </row>
    <row r="58" spans="1:11" x14ac:dyDescent="0.2">
      <c r="A58" s="18" t="s">
        <v>133</v>
      </c>
      <c r="B58" s="17">
        <v>43</v>
      </c>
      <c r="C58" s="25">
        <v>44.186047000000002</v>
      </c>
      <c r="D58" s="25">
        <v>23.255814000000001</v>
      </c>
      <c r="E58" s="25">
        <v>6.9767440000000001</v>
      </c>
      <c r="F58" s="25">
        <v>16.279070000000001</v>
      </c>
      <c r="G58" s="25">
        <v>0</v>
      </c>
      <c r="H58" s="25">
        <v>2.3255810000000001</v>
      </c>
      <c r="I58" s="25">
        <v>0</v>
      </c>
      <c r="J58" s="25">
        <v>0</v>
      </c>
      <c r="K58" s="25">
        <v>6.9767440000000001</v>
      </c>
    </row>
    <row r="59" spans="1:11" x14ac:dyDescent="0.2">
      <c r="A59" s="19" t="s">
        <v>134</v>
      </c>
      <c r="B59" s="20">
        <v>412</v>
      </c>
      <c r="C59" s="26">
        <v>40.776699000000001</v>
      </c>
      <c r="D59" s="26">
        <v>6.0679610000000004</v>
      </c>
      <c r="E59" s="26">
        <v>7.0388349999999997</v>
      </c>
      <c r="F59" s="26">
        <v>22.330096999999999</v>
      </c>
      <c r="G59" s="26">
        <v>15.291262</v>
      </c>
      <c r="H59" s="26">
        <v>3.8834949999999999</v>
      </c>
      <c r="I59" s="26">
        <v>0.24271799999999999</v>
      </c>
      <c r="J59" s="26">
        <v>0.24271799999999999</v>
      </c>
      <c r="K59" s="26">
        <v>4.126214</v>
      </c>
    </row>
    <row r="60" spans="1:11" x14ac:dyDescent="0.2">
      <c r="A60" s="19" t="s">
        <v>393</v>
      </c>
      <c r="B60" s="20">
        <v>36</v>
      </c>
      <c r="C60" s="26">
        <v>30.555555999999999</v>
      </c>
      <c r="D60" s="26">
        <v>5.5555560000000002</v>
      </c>
      <c r="E60" s="26">
        <v>11.111110999999999</v>
      </c>
      <c r="F60" s="26">
        <v>22.222221999999999</v>
      </c>
      <c r="G60" s="26">
        <v>11.111110999999999</v>
      </c>
      <c r="H60" s="26">
        <v>8.3333329999999997</v>
      </c>
      <c r="I60" s="26">
        <v>0</v>
      </c>
      <c r="J60" s="26">
        <v>0</v>
      </c>
      <c r="K60" s="26">
        <v>11.111110999999999</v>
      </c>
    </row>
    <row r="61" spans="1:11" x14ac:dyDescent="0.2">
      <c r="A61" s="19" t="s">
        <v>135</v>
      </c>
      <c r="B61" s="20">
        <v>22</v>
      </c>
      <c r="C61" s="26">
        <v>45.454545000000003</v>
      </c>
      <c r="D61" s="26">
        <v>9.0909089999999999</v>
      </c>
      <c r="E61" s="26">
        <v>13.636364</v>
      </c>
      <c r="F61" s="26">
        <v>4.5454549999999996</v>
      </c>
      <c r="G61" s="26">
        <v>4.5454549999999996</v>
      </c>
      <c r="H61" s="26">
        <v>0</v>
      </c>
      <c r="I61" s="26">
        <v>4.5454549999999996</v>
      </c>
      <c r="J61" s="26">
        <v>4.5454549999999996</v>
      </c>
      <c r="K61" s="26">
        <v>13.636364</v>
      </c>
    </row>
    <row r="62" spans="1:11" x14ac:dyDescent="0.2">
      <c r="A62" s="19" t="s">
        <v>778</v>
      </c>
      <c r="B62" s="20">
        <v>22</v>
      </c>
      <c r="C62" s="26">
        <v>31.818182</v>
      </c>
      <c r="D62" s="26">
        <v>13.636364</v>
      </c>
      <c r="E62" s="26">
        <v>9.0909089999999999</v>
      </c>
      <c r="F62" s="26">
        <v>13.636364</v>
      </c>
      <c r="G62" s="26">
        <v>13.636364</v>
      </c>
      <c r="H62" s="26">
        <v>13.636364</v>
      </c>
      <c r="I62" s="26">
        <v>0</v>
      </c>
      <c r="J62" s="26">
        <v>0</v>
      </c>
      <c r="K62" s="26">
        <v>4.5454549999999996</v>
      </c>
    </row>
    <row r="63" spans="1:11" x14ac:dyDescent="0.2">
      <c r="A63" s="18" t="s">
        <v>136</v>
      </c>
      <c r="B63" s="17">
        <v>30</v>
      </c>
      <c r="C63" s="25">
        <v>50</v>
      </c>
      <c r="D63" s="25">
        <v>6.6666670000000003</v>
      </c>
      <c r="E63" s="25">
        <v>13.333333</v>
      </c>
      <c r="F63" s="25">
        <v>13.333333</v>
      </c>
      <c r="G63" s="25">
        <v>16.666667</v>
      </c>
      <c r="H63" s="25">
        <v>0</v>
      </c>
      <c r="I63" s="25">
        <v>0</v>
      </c>
      <c r="J63" s="25">
        <v>0</v>
      </c>
      <c r="K63" s="25">
        <v>0</v>
      </c>
    </row>
    <row r="64" spans="1:11" x14ac:dyDescent="0.2">
      <c r="A64" s="19" t="s">
        <v>134</v>
      </c>
      <c r="B64" s="20">
        <v>249</v>
      </c>
      <c r="C64" s="26">
        <v>46.987952</v>
      </c>
      <c r="D64" s="26">
        <v>17.269075999999998</v>
      </c>
      <c r="E64" s="26">
        <v>6.4257030000000004</v>
      </c>
      <c r="F64" s="26">
        <v>13.253012</v>
      </c>
      <c r="G64" s="26">
        <v>8.8353409999999997</v>
      </c>
      <c r="H64" s="26">
        <v>1.2048190000000001</v>
      </c>
      <c r="I64" s="26">
        <v>0.40160600000000002</v>
      </c>
      <c r="J64" s="26">
        <v>0</v>
      </c>
      <c r="K64" s="26">
        <v>5.62249</v>
      </c>
    </row>
    <row r="65" spans="1:11" x14ac:dyDescent="0.2">
      <c r="A65" s="19" t="s">
        <v>393</v>
      </c>
      <c r="B65" s="20">
        <v>48</v>
      </c>
      <c r="C65" s="26">
        <v>41.666666999999997</v>
      </c>
      <c r="D65" s="26">
        <v>4.1666670000000003</v>
      </c>
      <c r="E65" s="26">
        <v>10.416667</v>
      </c>
      <c r="F65" s="26">
        <v>16.666667</v>
      </c>
      <c r="G65" s="26">
        <v>14.583333</v>
      </c>
      <c r="H65" s="26">
        <v>10.416667</v>
      </c>
      <c r="I65" s="26">
        <v>0</v>
      </c>
      <c r="J65" s="26">
        <v>0</v>
      </c>
      <c r="K65" s="26">
        <v>2.0833330000000001</v>
      </c>
    </row>
    <row r="66" spans="1:11" x14ac:dyDescent="0.2">
      <c r="A66" s="19" t="s">
        <v>135</v>
      </c>
      <c r="B66" s="20">
        <v>62</v>
      </c>
      <c r="C66" s="26">
        <v>25.806452</v>
      </c>
      <c r="D66" s="26">
        <v>16.129031999999999</v>
      </c>
      <c r="E66" s="26">
        <v>9.6774190000000004</v>
      </c>
      <c r="F66" s="26">
        <v>19.354838999999998</v>
      </c>
      <c r="G66" s="26">
        <v>12.903226</v>
      </c>
      <c r="H66" s="26">
        <v>4.8387099999999998</v>
      </c>
      <c r="I66" s="26">
        <v>3.225806</v>
      </c>
      <c r="J66" s="26">
        <v>1.612903</v>
      </c>
      <c r="K66" s="26">
        <v>6.451613</v>
      </c>
    </row>
    <row r="67" spans="1:11" x14ac:dyDescent="0.2">
      <c r="A67" s="19" t="s">
        <v>778</v>
      </c>
      <c r="B67" s="20">
        <v>10</v>
      </c>
      <c r="C67" s="26">
        <v>60</v>
      </c>
      <c r="D67" s="26">
        <v>10</v>
      </c>
      <c r="E67" s="26">
        <v>10</v>
      </c>
      <c r="F67" s="26">
        <v>0</v>
      </c>
      <c r="G67" s="26">
        <v>20</v>
      </c>
      <c r="H67" s="26">
        <v>0</v>
      </c>
      <c r="I67" s="26">
        <v>0</v>
      </c>
      <c r="J67" s="26">
        <v>0</v>
      </c>
      <c r="K67" s="26">
        <v>0</v>
      </c>
    </row>
    <row r="68" spans="1:11" x14ac:dyDescent="0.2">
      <c r="A68" s="18" t="s">
        <v>779</v>
      </c>
      <c r="B68" s="18"/>
      <c r="C68" s="18"/>
      <c r="D68" s="18"/>
      <c r="E68" s="18"/>
      <c r="F68" s="18"/>
      <c r="G68" s="18"/>
      <c r="H68" s="18"/>
      <c r="I68" s="18"/>
      <c r="J68" s="18"/>
      <c r="K68" s="18"/>
    </row>
    <row r="69" spans="1:11" x14ac:dyDescent="0.2">
      <c r="A69" s="19" t="s">
        <v>780</v>
      </c>
      <c r="B69" s="20">
        <v>152</v>
      </c>
      <c r="C69" s="26">
        <v>36.184210999999998</v>
      </c>
      <c r="D69" s="26">
        <v>13.157895</v>
      </c>
      <c r="E69" s="26">
        <v>8.5526319999999991</v>
      </c>
      <c r="F69" s="26">
        <v>20.394736999999999</v>
      </c>
      <c r="G69" s="26">
        <v>5.9210529999999997</v>
      </c>
      <c r="H69" s="26">
        <v>7.2368420000000002</v>
      </c>
      <c r="I69" s="26">
        <v>0</v>
      </c>
      <c r="J69" s="26">
        <v>1.3157890000000001</v>
      </c>
      <c r="K69" s="26">
        <v>7.2368420000000002</v>
      </c>
    </row>
    <row r="70" spans="1:11" x14ac:dyDescent="0.2">
      <c r="A70" s="19" t="s">
        <v>781</v>
      </c>
      <c r="B70" s="20">
        <v>561</v>
      </c>
      <c r="C70" s="26">
        <v>41.532977000000002</v>
      </c>
      <c r="D70" s="26">
        <v>10.160428</v>
      </c>
      <c r="E70" s="26">
        <v>6.9518719999999998</v>
      </c>
      <c r="F70" s="26">
        <v>19.607842999999999</v>
      </c>
      <c r="G70" s="26">
        <v>13.012478</v>
      </c>
      <c r="H70" s="26">
        <v>3.2085560000000002</v>
      </c>
      <c r="I70" s="26">
        <v>0.35650599999999999</v>
      </c>
      <c r="J70" s="26">
        <v>0.17825299999999999</v>
      </c>
      <c r="K70" s="26">
        <v>4.9910870000000003</v>
      </c>
    </row>
    <row r="71" spans="1:11" x14ac:dyDescent="0.2">
      <c r="A71" s="19" t="s">
        <v>137</v>
      </c>
      <c r="B71" s="20">
        <v>76</v>
      </c>
      <c r="C71" s="26">
        <v>50</v>
      </c>
      <c r="D71" s="26">
        <v>10.526316</v>
      </c>
      <c r="E71" s="26">
        <v>13.157895</v>
      </c>
      <c r="F71" s="26">
        <v>17.105263000000001</v>
      </c>
      <c r="G71" s="26">
        <v>5.2631579999999998</v>
      </c>
      <c r="H71" s="26">
        <v>0</v>
      </c>
      <c r="I71" s="26">
        <v>0</v>
      </c>
      <c r="J71" s="26">
        <v>0</v>
      </c>
      <c r="K71" s="26">
        <v>3.947368</v>
      </c>
    </row>
    <row r="72" spans="1:11" x14ac:dyDescent="0.2">
      <c r="A72" s="19" t="s">
        <v>138</v>
      </c>
      <c r="B72" s="20">
        <v>281</v>
      </c>
      <c r="C72" s="26">
        <v>44.483986000000002</v>
      </c>
      <c r="D72" s="26">
        <v>10.320285</v>
      </c>
      <c r="E72" s="26">
        <v>7.8291810000000002</v>
      </c>
      <c r="F72" s="26">
        <v>16.725978999999999</v>
      </c>
      <c r="G72" s="26">
        <v>13.523132</v>
      </c>
      <c r="H72" s="26">
        <v>2.4911029999999998</v>
      </c>
      <c r="I72" s="26">
        <v>1.4234880000000001</v>
      </c>
      <c r="J72" s="26">
        <v>0</v>
      </c>
      <c r="K72" s="26">
        <v>3.2028470000000002</v>
      </c>
    </row>
    <row r="73" spans="1:11" x14ac:dyDescent="0.2">
      <c r="A73" s="19" t="s">
        <v>782</v>
      </c>
      <c r="B73" s="20">
        <v>30</v>
      </c>
      <c r="C73" s="26">
        <v>43.333333000000003</v>
      </c>
      <c r="D73" s="26">
        <v>6.6666670000000003</v>
      </c>
      <c r="E73" s="26">
        <v>13.333333</v>
      </c>
      <c r="F73" s="26">
        <v>13.333333</v>
      </c>
      <c r="G73" s="26">
        <v>13.333333</v>
      </c>
      <c r="H73" s="26">
        <v>0</v>
      </c>
      <c r="I73" s="26">
        <v>0</v>
      </c>
      <c r="J73" s="26">
        <v>3.3333330000000001</v>
      </c>
      <c r="K73" s="26">
        <v>6.6666670000000003</v>
      </c>
    </row>
    <row r="74" spans="1:11" x14ac:dyDescent="0.2">
      <c r="A74" s="19" t="s">
        <v>783</v>
      </c>
      <c r="B74" s="20">
        <v>70</v>
      </c>
      <c r="C74" s="26">
        <v>44.285713999999999</v>
      </c>
      <c r="D74" s="26">
        <v>11.428571</v>
      </c>
      <c r="E74" s="26">
        <v>8.5714290000000002</v>
      </c>
      <c r="F74" s="26">
        <v>14.285714</v>
      </c>
      <c r="G74" s="26">
        <v>14.285714</v>
      </c>
      <c r="H74" s="26">
        <v>4.2857139999999996</v>
      </c>
      <c r="I74" s="26">
        <v>0</v>
      </c>
      <c r="J74" s="26">
        <v>0</v>
      </c>
      <c r="K74" s="26">
        <v>2.8571430000000002</v>
      </c>
    </row>
    <row r="75" spans="1:11" x14ac:dyDescent="0.2">
      <c r="A75" s="19" t="s">
        <v>1441</v>
      </c>
      <c r="B75" s="20">
        <v>713</v>
      </c>
      <c r="C75" s="26">
        <v>42.496493999999998</v>
      </c>
      <c r="D75" s="26">
        <v>10.098177</v>
      </c>
      <c r="E75" s="26">
        <v>7.7138850000000003</v>
      </c>
      <c r="F75" s="26">
        <v>17.812062000000001</v>
      </c>
      <c r="G75" s="26">
        <v>13.464236</v>
      </c>
      <c r="H75" s="26">
        <v>2.8050489999999999</v>
      </c>
      <c r="I75" s="26">
        <v>0.70126200000000005</v>
      </c>
      <c r="J75" s="26">
        <v>0.14025199999999999</v>
      </c>
      <c r="K75" s="26">
        <v>4.7685829999999996</v>
      </c>
    </row>
    <row r="76" spans="1:11" x14ac:dyDescent="0.2">
      <c r="A76" s="18" t="s">
        <v>784</v>
      </c>
      <c r="B76" s="18"/>
      <c r="C76" s="18"/>
      <c r="D76" s="18"/>
      <c r="E76" s="18"/>
      <c r="F76" s="18"/>
      <c r="G76" s="18"/>
      <c r="H76" s="18"/>
      <c r="I76" s="18"/>
      <c r="J76" s="18"/>
      <c r="K76" s="18"/>
    </row>
    <row r="77" spans="1:11" x14ac:dyDescent="0.2">
      <c r="A77" s="21" t="s">
        <v>785</v>
      </c>
      <c r="B77" s="34">
        <v>152</v>
      </c>
      <c r="C77" s="30">
        <v>36.184210999999998</v>
      </c>
      <c r="D77" s="30">
        <v>13.157895</v>
      </c>
      <c r="E77" s="30">
        <v>8.5526319999999991</v>
      </c>
      <c r="F77" s="30">
        <v>20.394736999999999</v>
      </c>
      <c r="G77" s="30">
        <v>5.9210529999999997</v>
      </c>
      <c r="H77" s="30">
        <v>7.2368420000000002</v>
      </c>
      <c r="I77" s="30">
        <v>0</v>
      </c>
      <c r="J77" s="30">
        <v>1.3157890000000001</v>
      </c>
      <c r="K77" s="30">
        <v>7.2368420000000002</v>
      </c>
    </row>
    <row r="78" spans="1:11" x14ac:dyDescent="0.2">
      <c r="A78" s="21" t="s">
        <v>786</v>
      </c>
      <c r="B78" s="34">
        <v>401</v>
      </c>
      <c r="C78" s="30">
        <v>40.648378999999998</v>
      </c>
      <c r="D78" s="30">
        <v>9.4763090000000005</v>
      </c>
      <c r="E78" s="30">
        <v>7.9800500000000003</v>
      </c>
      <c r="F78" s="30">
        <v>18.703241999999999</v>
      </c>
      <c r="G78" s="30">
        <v>13.965087</v>
      </c>
      <c r="H78" s="30">
        <v>3.4912719999999999</v>
      </c>
      <c r="I78" s="30">
        <v>0.498753</v>
      </c>
      <c r="J78" s="30">
        <v>0</v>
      </c>
      <c r="K78" s="30">
        <v>5.2369079999999997</v>
      </c>
    </row>
    <row r="79" spans="1:11" x14ac:dyDescent="0.2">
      <c r="A79" s="19" t="s">
        <v>787</v>
      </c>
      <c r="B79" s="20">
        <v>157</v>
      </c>
      <c r="C79" s="26">
        <v>44.585987000000003</v>
      </c>
      <c r="D79" s="26">
        <v>12.738854</v>
      </c>
      <c r="E79" s="26">
        <v>8.9171969999999998</v>
      </c>
      <c r="F79" s="26">
        <v>15.286624</v>
      </c>
      <c r="G79" s="26">
        <v>10.828025</v>
      </c>
      <c r="H79" s="26">
        <v>1.2738849999999999</v>
      </c>
      <c r="I79" s="26">
        <v>1.2738849999999999</v>
      </c>
      <c r="J79" s="26">
        <v>0</v>
      </c>
      <c r="K79" s="26">
        <v>5.0955409999999999</v>
      </c>
    </row>
    <row r="80" spans="1:11" x14ac:dyDescent="0.2">
      <c r="A80" s="19" t="s">
        <v>788</v>
      </c>
      <c r="B80" s="20">
        <v>66</v>
      </c>
      <c r="C80" s="26">
        <v>46.969696999999996</v>
      </c>
      <c r="D80" s="26">
        <v>7.5757580000000004</v>
      </c>
      <c r="E80" s="26">
        <v>4.5454549999999996</v>
      </c>
      <c r="F80" s="26">
        <v>18.181818</v>
      </c>
      <c r="G80" s="26">
        <v>16.666667</v>
      </c>
      <c r="H80" s="26">
        <v>1.5151520000000001</v>
      </c>
      <c r="I80" s="26">
        <v>1.5151520000000001</v>
      </c>
      <c r="J80" s="26">
        <v>1.5151520000000001</v>
      </c>
      <c r="K80" s="26">
        <v>1.5151520000000001</v>
      </c>
    </row>
    <row r="81" spans="1:11" x14ac:dyDescent="0.2">
      <c r="A81" s="19" t="s">
        <v>789</v>
      </c>
      <c r="B81" s="20">
        <v>25</v>
      </c>
      <c r="C81" s="26">
        <v>44</v>
      </c>
      <c r="D81" s="26">
        <v>4</v>
      </c>
      <c r="E81" s="26">
        <v>20</v>
      </c>
      <c r="F81" s="26">
        <v>8</v>
      </c>
      <c r="G81" s="26">
        <v>8</v>
      </c>
      <c r="H81" s="26">
        <v>8</v>
      </c>
      <c r="I81" s="26">
        <v>0</v>
      </c>
      <c r="J81" s="26">
        <v>0</v>
      </c>
      <c r="K81" s="26">
        <v>8</v>
      </c>
    </row>
    <row r="82" spans="1:11" x14ac:dyDescent="0.2">
      <c r="A82" s="19" t="s">
        <v>790</v>
      </c>
      <c r="B82" s="20">
        <v>22</v>
      </c>
      <c r="C82" s="26">
        <v>45.454545000000003</v>
      </c>
      <c r="D82" s="26">
        <v>13.636364</v>
      </c>
      <c r="E82" s="26">
        <v>0</v>
      </c>
      <c r="F82" s="26">
        <v>27.272727</v>
      </c>
      <c r="G82" s="26">
        <v>13.636364</v>
      </c>
      <c r="H82" s="26">
        <v>0</v>
      </c>
      <c r="I82" s="26">
        <v>0</v>
      </c>
      <c r="J82" s="26">
        <v>0</v>
      </c>
      <c r="K82" s="26">
        <v>0</v>
      </c>
    </row>
    <row r="83" spans="1:11" x14ac:dyDescent="0.2">
      <c r="A83" s="19" t="s">
        <v>791</v>
      </c>
      <c r="B83" s="20">
        <v>11</v>
      </c>
      <c r="C83" s="26">
        <v>54.545454999999997</v>
      </c>
      <c r="D83" s="26">
        <v>9.0909089999999999</v>
      </c>
      <c r="E83" s="26">
        <v>0</v>
      </c>
      <c r="F83" s="26">
        <v>9.0909089999999999</v>
      </c>
      <c r="G83" s="26">
        <v>18.181818</v>
      </c>
      <c r="H83" s="26">
        <v>9.0909089999999999</v>
      </c>
      <c r="I83" s="26">
        <v>0</v>
      </c>
      <c r="J83" s="26">
        <v>0</v>
      </c>
      <c r="K83" s="26">
        <v>0</v>
      </c>
    </row>
    <row r="84" spans="1:11" x14ac:dyDescent="0.2">
      <c r="A84" s="19" t="s">
        <v>792</v>
      </c>
      <c r="B84" s="20">
        <v>2</v>
      </c>
      <c r="C84" s="26">
        <v>0</v>
      </c>
      <c r="D84" s="26">
        <v>0</v>
      </c>
      <c r="E84" s="26">
        <v>0</v>
      </c>
      <c r="F84" s="26">
        <v>100</v>
      </c>
      <c r="G84" s="26">
        <v>0</v>
      </c>
      <c r="H84" s="26">
        <v>0</v>
      </c>
      <c r="I84" s="26">
        <v>0</v>
      </c>
      <c r="J84" s="26">
        <v>0</v>
      </c>
      <c r="K84" s="26">
        <v>0</v>
      </c>
    </row>
    <row r="85" spans="1:11" x14ac:dyDescent="0.2">
      <c r="A85" s="19" t="s">
        <v>793</v>
      </c>
      <c r="B85" s="20">
        <v>1</v>
      </c>
      <c r="C85" s="26">
        <v>0</v>
      </c>
      <c r="D85" s="26">
        <v>100</v>
      </c>
      <c r="E85" s="26">
        <v>0</v>
      </c>
      <c r="F85" s="26">
        <v>0</v>
      </c>
      <c r="G85" s="26">
        <v>0</v>
      </c>
      <c r="H85" s="26">
        <v>0</v>
      </c>
      <c r="I85" s="26">
        <v>0</v>
      </c>
      <c r="J85" s="26">
        <v>0</v>
      </c>
      <c r="K85" s="26">
        <v>0</v>
      </c>
    </row>
    <row r="86" spans="1:11" x14ac:dyDescent="0.2">
      <c r="A86" s="19" t="s">
        <v>794</v>
      </c>
      <c r="B86" s="20">
        <v>0</v>
      </c>
      <c r="C86" s="26">
        <v>0</v>
      </c>
      <c r="D86" s="26">
        <v>0</v>
      </c>
      <c r="E86" s="26">
        <v>0</v>
      </c>
      <c r="F86" s="26">
        <v>0</v>
      </c>
      <c r="G86" s="26">
        <v>0</v>
      </c>
      <c r="H86" s="26">
        <v>0</v>
      </c>
      <c r="I86" s="26">
        <v>0</v>
      </c>
      <c r="J86" s="26">
        <v>0</v>
      </c>
      <c r="K86" s="26">
        <v>0</v>
      </c>
    </row>
    <row r="87" spans="1:11" x14ac:dyDescent="0.2">
      <c r="A87" s="19" t="s">
        <v>783</v>
      </c>
      <c r="B87" s="20">
        <v>98</v>
      </c>
      <c r="C87" s="26">
        <v>43.877550999999997</v>
      </c>
      <c r="D87" s="26">
        <v>11.224489999999999</v>
      </c>
      <c r="E87" s="26">
        <v>7.1428570000000002</v>
      </c>
      <c r="F87" s="26">
        <v>15.306122</v>
      </c>
      <c r="G87" s="26">
        <v>15.306122</v>
      </c>
      <c r="H87" s="26">
        <v>3.0612240000000002</v>
      </c>
      <c r="I87" s="26">
        <v>0</v>
      </c>
      <c r="J87" s="26">
        <v>0</v>
      </c>
      <c r="K87" s="26">
        <v>4.0816330000000001</v>
      </c>
    </row>
    <row r="88" spans="1:11" x14ac:dyDescent="0.2">
      <c r="A88" s="18" t="s">
        <v>795</v>
      </c>
      <c r="B88" s="18"/>
      <c r="C88" s="18"/>
      <c r="D88" s="18"/>
      <c r="E88" s="18"/>
      <c r="F88" s="18"/>
      <c r="G88" s="18"/>
      <c r="H88" s="18"/>
      <c r="I88" s="18"/>
      <c r="J88" s="18"/>
      <c r="K88" s="18"/>
    </row>
    <row r="89" spans="1:11" x14ac:dyDescent="0.2">
      <c r="A89" s="19" t="s">
        <v>796</v>
      </c>
      <c r="B89" s="20">
        <v>701</v>
      </c>
      <c r="C89" s="26">
        <v>42.082738999999997</v>
      </c>
      <c r="D89" s="26">
        <v>10.128387999999999</v>
      </c>
      <c r="E89" s="26">
        <v>7.1326679999999998</v>
      </c>
      <c r="F89" s="26">
        <v>18.830242999999999</v>
      </c>
      <c r="G89" s="26">
        <v>12.838801999999999</v>
      </c>
      <c r="H89" s="26">
        <v>3.2810269999999999</v>
      </c>
      <c r="I89" s="26">
        <v>0.71326699999999998</v>
      </c>
      <c r="J89" s="26">
        <v>0.28530699999999998</v>
      </c>
      <c r="K89" s="26">
        <v>4.7075610000000001</v>
      </c>
    </row>
    <row r="90" spans="1:11" x14ac:dyDescent="0.2">
      <c r="A90" s="19" t="s">
        <v>139</v>
      </c>
      <c r="B90" s="20">
        <v>34</v>
      </c>
      <c r="C90" s="26">
        <v>55.882353000000002</v>
      </c>
      <c r="D90" s="26">
        <v>11.764706</v>
      </c>
      <c r="E90" s="26">
        <v>5.8823530000000002</v>
      </c>
      <c r="F90" s="26">
        <v>5.8823530000000002</v>
      </c>
      <c r="G90" s="26">
        <v>11.764706</v>
      </c>
      <c r="H90" s="26">
        <v>2.941176</v>
      </c>
      <c r="I90" s="26">
        <v>0</v>
      </c>
      <c r="J90" s="26">
        <v>0</v>
      </c>
      <c r="K90" s="26">
        <v>5.8823530000000002</v>
      </c>
    </row>
    <row r="91" spans="1:11" x14ac:dyDescent="0.2">
      <c r="A91" s="19" t="s">
        <v>797</v>
      </c>
      <c r="B91" s="20">
        <v>33</v>
      </c>
      <c r="C91" s="26">
        <v>33.333333000000003</v>
      </c>
      <c r="D91" s="26">
        <v>12.121212</v>
      </c>
      <c r="E91" s="26">
        <v>18.181818</v>
      </c>
      <c r="F91" s="26">
        <v>21.212121</v>
      </c>
      <c r="G91" s="26">
        <v>6.0606059999999999</v>
      </c>
      <c r="H91" s="26">
        <v>6.0606059999999999</v>
      </c>
      <c r="I91" s="26">
        <v>0</v>
      </c>
      <c r="J91" s="26">
        <v>0</v>
      </c>
      <c r="K91" s="26">
        <v>3.030303</v>
      </c>
    </row>
    <row r="92" spans="1:11" x14ac:dyDescent="0.2">
      <c r="A92" s="19" t="s">
        <v>140</v>
      </c>
      <c r="B92" s="20">
        <v>111</v>
      </c>
      <c r="C92" s="26">
        <v>36.036036000000003</v>
      </c>
      <c r="D92" s="26">
        <v>12.612613</v>
      </c>
      <c r="E92" s="26">
        <v>10.810810999999999</v>
      </c>
      <c r="F92" s="26">
        <v>19.81982</v>
      </c>
      <c r="G92" s="26">
        <v>7.2072070000000004</v>
      </c>
      <c r="H92" s="26">
        <v>2.7027030000000001</v>
      </c>
      <c r="I92" s="26">
        <v>0</v>
      </c>
      <c r="J92" s="26">
        <v>0.90090099999999995</v>
      </c>
      <c r="K92" s="26">
        <v>9.90991</v>
      </c>
    </row>
    <row r="93" spans="1:11" x14ac:dyDescent="0.2">
      <c r="A93" s="19" t="s">
        <v>141</v>
      </c>
      <c r="B93" s="20">
        <v>6</v>
      </c>
      <c r="C93" s="26">
        <v>50</v>
      </c>
      <c r="D93" s="26">
        <v>16.666667</v>
      </c>
      <c r="E93" s="26">
        <v>0</v>
      </c>
      <c r="F93" s="26">
        <v>16.666667</v>
      </c>
      <c r="G93" s="26">
        <v>16.666667</v>
      </c>
      <c r="H93" s="26">
        <v>0</v>
      </c>
      <c r="I93" s="26">
        <v>0</v>
      </c>
      <c r="J93" s="26">
        <v>0</v>
      </c>
      <c r="K93" s="26">
        <v>0</v>
      </c>
    </row>
    <row r="94" spans="1:11" x14ac:dyDescent="0.2">
      <c r="A94" s="19" t="s">
        <v>755</v>
      </c>
      <c r="B94" s="20">
        <v>16</v>
      </c>
      <c r="C94" s="26">
        <v>37.5</v>
      </c>
      <c r="D94" s="26">
        <v>12.5</v>
      </c>
      <c r="E94" s="26">
        <v>12.5</v>
      </c>
      <c r="F94" s="26">
        <v>0</v>
      </c>
      <c r="G94" s="26">
        <v>31.25</v>
      </c>
      <c r="H94" s="26">
        <v>6.25</v>
      </c>
      <c r="I94" s="26">
        <v>0</v>
      </c>
      <c r="J94" s="26">
        <v>0</v>
      </c>
      <c r="K94" s="26">
        <v>0</v>
      </c>
    </row>
    <row r="95" spans="1:11" x14ac:dyDescent="0.2">
      <c r="A95" s="19" t="s">
        <v>783</v>
      </c>
      <c r="B95" s="20">
        <v>34</v>
      </c>
      <c r="C95" s="26">
        <v>44.117646999999998</v>
      </c>
      <c r="D95" s="26">
        <v>11.764706</v>
      </c>
      <c r="E95" s="26">
        <v>5.8823530000000002</v>
      </c>
      <c r="F95" s="26">
        <v>11.764706</v>
      </c>
      <c r="G95" s="26">
        <v>14.705882000000001</v>
      </c>
      <c r="H95" s="26">
        <v>11.764706</v>
      </c>
      <c r="I95" s="26">
        <v>0</v>
      </c>
      <c r="J95" s="26">
        <v>0</v>
      </c>
      <c r="K95" s="26">
        <v>0</v>
      </c>
    </row>
    <row r="96" spans="1:11" x14ac:dyDescent="0.2">
      <c r="A96" s="18" t="s">
        <v>798</v>
      </c>
      <c r="B96" s="18"/>
      <c r="C96" s="18"/>
      <c r="D96" s="18"/>
      <c r="E96" s="18"/>
      <c r="F96" s="18"/>
      <c r="G96" s="18"/>
      <c r="H96" s="18"/>
      <c r="I96" s="18"/>
      <c r="J96" s="18"/>
      <c r="K96" s="18"/>
    </row>
    <row r="97" spans="1:11" x14ac:dyDescent="0.2">
      <c r="A97" s="19" t="s">
        <v>799</v>
      </c>
      <c r="B97" s="20">
        <v>509</v>
      </c>
      <c r="C97" s="26">
        <v>42.043222</v>
      </c>
      <c r="D97" s="26">
        <v>10.21611</v>
      </c>
      <c r="E97" s="26">
        <v>7.662083</v>
      </c>
      <c r="F97" s="26">
        <v>18.467583000000001</v>
      </c>
      <c r="G97" s="26">
        <v>12.37721</v>
      </c>
      <c r="H97" s="26">
        <v>2.946955</v>
      </c>
      <c r="I97" s="26">
        <v>0.98231800000000002</v>
      </c>
      <c r="J97" s="26">
        <v>0.39292700000000003</v>
      </c>
      <c r="K97" s="26">
        <v>4.9115909999999996</v>
      </c>
    </row>
    <row r="98" spans="1:11" x14ac:dyDescent="0.2">
      <c r="A98" s="19" t="s">
        <v>800</v>
      </c>
      <c r="B98" s="20">
        <v>15</v>
      </c>
      <c r="C98" s="26">
        <v>40</v>
      </c>
      <c r="D98" s="26">
        <v>13.333333</v>
      </c>
      <c r="E98" s="26">
        <v>6.6666670000000003</v>
      </c>
      <c r="F98" s="26">
        <v>13.333333</v>
      </c>
      <c r="G98" s="26">
        <v>13.333333</v>
      </c>
      <c r="H98" s="26">
        <v>6.6666670000000003</v>
      </c>
      <c r="I98" s="26">
        <v>0</v>
      </c>
      <c r="J98" s="26">
        <v>0</v>
      </c>
      <c r="K98" s="26">
        <v>6.6666670000000003</v>
      </c>
    </row>
    <row r="99" spans="1:11" x14ac:dyDescent="0.2">
      <c r="A99" s="19" t="s">
        <v>801</v>
      </c>
      <c r="B99" s="20">
        <v>46</v>
      </c>
      <c r="C99" s="26">
        <v>43.478261000000003</v>
      </c>
      <c r="D99" s="26">
        <v>10.869565</v>
      </c>
      <c r="E99" s="26">
        <v>4.3478260000000004</v>
      </c>
      <c r="F99" s="26">
        <v>23.913042999999998</v>
      </c>
      <c r="G99" s="26">
        <v>15.217390999999999</v>
      </c>
      <c r="H99" s="26">
        <v>2.1739130000000002</v>
      </c>
      <c r="I99" s="26">
        <v>0</v>
      </c>
      <c r="J99" s="26">
        <v>0</v>
      </c>
      <c r="K99" s="26">
        <v>0</v>
      </c>
    </row>
    <row r="100" spans="1:11" x14ac:dyDescent="0.2">
      <c r="A100" s="19" t="s">
        <v>802</v>
      </c>
      <c r="B100" s="20">
        <v>30</v>
      </c>
      <c r="C100" s="26">
        <v>56.666666999999997</v>
      </c>
      <c r="D100" s="26">
        <v>0</v>
      </c>
      <c r="E100" s="26">
        <v>3.3333330000000001</v>
      </c>
      <c r="F100" s="26">
        <v>23.333333</v>
      </c>
      <c r="G100" s="26">
        <v>3.3333330000000001</v>
      </c>
      <c r="H100" s="26">
        <v>6.6666670000000003</v>
      </c>
      <c r="I100" s="26">
        <v>0</v>
      </c>
      <c r="J100" s="26">
        <v>0</v>
      </c>
      <c r="K100" s="26">
        <v>6.6666670000000003</v>
      </c>
    </row>
    <row r="101" spans="1:11" x14ac:dyDescent="0.2">
      <c r="A101" s="19" t="s">
        <v>803</v>
      </c>
      <c r="B101" s="20">
        <v>10</v>
      </c>
      <c r="C101" s="26">
        <v>40</v>
      </c>
      <c r="D101" s="26">
        <v>0</v>
      </c>
      <c r="E101" s="26">
        <v>20</v>
      </c>
      <c r="F101" s="26">
        <v>10</v>
      </c>
      <c r="G101" s="26">
        <v>20</v>
      </c>
      <c r="H101" s="26">
        <v>0</v>
      </c>
      <c r="I101" s="26">
        <v>0</v>
      </c>
      <c r="J101" s="26">
        <v>0</v>
      </c>
      <c r="K101" s="26">
        <v>10</v>
      </c>
    </row>
    <row r="102" spans="1:11" x14ac:dyDescent="0.2">
      <c r="A102" s="19" t="s">
        <v>804</v>
      </c>
      <c r="B102" s="20">
        <v>4</v>
      </c>
      <c r="C102" s="26">
        <v>0</v>
      </c>
      <c r="D102" s="26">
        <v>50</v>
      </c>
      <c r="E102" s="26">
        <v>0</v>
      </c>
      <c r="F102" s="26">
        <v>25</v>
      </c>
      <c r="G102" s="26">
        <v>25</v>
      </c>
      <c r="H102" s="26">
        <v>0</v>
      </c>
      <c r="I102" s="26">
        <v>0</v>
      </c>
      <c r="J102" s="26">
        <v>0</v>
      </c>
      <c r="K102" s="26">
        <v>0</v>
      </c>
    </row>
    <row r="103" spans="1:11" x14ac:dyDescent="0.2">
      <c r="A103" s="19" t="s">
        <v>783</v>
      </c>
      <c r="B103" s="20">
        <v>121</v>
      </c>
      <c r="C103" s="26">
        <v>43.801653000000002</v>
      </c>
      <c r="D103" s="26">
        <v>11.570247999999999</v>
      </c>
      <c r="E103" s="26">
        <v>5.7851239999999997</v>
      </c>
      <c r="F103" s="26">
        <v>14.876033</v>
      </c>
      <c r="G103" s="26">
        <v>14.876033</v>
      </c>
      <c r="H103" s="26">
        <v>4.132231</v>
      </c>
      <c r="I103" s="26">
        <v>0</v>
      </c>
      <c r="J103" s="26">
        <v>0</v>
      </c>
      <c r="K103" s="26">
        <v>4.9586779999999999</v>
      </c>
    </row>
    <row r="104" spans="1:11" x14ac:dyDescent="0.2">
      <c r="A104" s="18" t="s">
        <v>805</v>
      </c>
      <c r="B104" s="18"/>
      <c r="C104" s="18"/>
      <c r="D104" s="18"/>
      <c r="E104" s="18"/>
      <c r="F104" s="18"/>
      <c r="G104" s="18"/>
      <c r="H104" s="18"/>
      <c r="I104" s="18"/>
      <c r="J104" s="18"/>
      <c r="K104" s="18"/>
    </row>
    <row r="105" spans="1:11" x14ac:dyDescent="0.2">
      <c r="A105" s="19" t="s">
        <v>799</v>
      </c>
      <c r="B105" s="20">
        <v>5</v>
      </c>
      <c r="C105" s="26">
        <v>40</v>
      </c>
      <c r="D105" s="26">
        <v>0</v>
      </c>
      <c r="E105" s="26">
        <v>20</v>
      </c>
      <c r="F105" s="26">
        <v>0</v>
      </c>
      <c r="G105" s="26">
        <v>40</v>
      </c>
      <c r="H105" s="26">
        <v>0</v>
      </c>
      <c r="I105" s="26">
        <v>0</v>
      </c>
      <c r="J105" s="26">
        <v>0</v>
      </c>
      <c r="K105" s="26">
        <v>0</v>
      </c>
    </row>
    <row r="106" spans="1:11" x14ac:dyDescent="0.2">
      <c r="A106" s="19" t="s">
        <v>800</v>
      </c>
      <c r="B106" s="20">
        <v>44</v>
      </c>
      <c r="C106" s="26">
        <v>36.363636</v>
      </c>
      <c r="D106" s="26">
        <v>15.909091</v>
      </c>
      <c r="E106" s="26">
        <v>9.0909089999999999</v>
      </c>
      <c r="F106" s="26">
        <v>15.909091</v>
      </c>
      <c r="G106" s="26">
        <v>9.0909089999999999</v>
      </c>
      <c r="H106" s="26">
        <v>4.5454549999999996</v>
      </c>
      <c r="I106" s="26">
        <v>0</v>
      </c>
      <c r="J106" s="26">
        <v>0</v>
      </c>
      <c r="K106" s="26">
        <v>9.0909089999999999</v>
      </c>
    </row>
    <row r="107" spans="1:11" x14ac:dyDescent="0.2">
      <c r="A107" s="19" t="s">
        <v>801</v>
      </c>
      <c r="B107" s="20">
        <v>85</v>
      </c>
      <c r="C107" s="26">
        <v>38.823529000000001</v>
      </c>
      <c r="D107" s="26">
        <v>11.764706</v>
      </c>
      <c r="E107" s="26">
        <v>10.588234999999999</v>
      </c>
      <c r="F107" s="26">
        <v>21.176470999999999</v>
      </c>
      <c r="G107" s="26">
        <v>5.8823530000000002</v>
      </c>
      <c r="H107" s="26">
        <v>3.5294120000000002</v>
      </c>
      <c r="I107" s="26">
        <v>0</v>
      </c>
      <c r="J107" s="26">
        <v>1.176471</v>
      </c>
      <c r="K107" s="26">
        <v>7.0588240000000004</v>
      </c>
    </row>
    <row r="108" spans="1:11" x14ac:dyDescent="0.2">
      <c r="A108" s="19" t="s">
        <v>802</v>
      </c>
      <c r="B108" s="20">
        <v>15</v>
      </c>
      <c r="C108" s="26">
        <v>33.333333000000003</v>
      </c>
      <c r="D108" s="26">
        <v>6.6666670000000003</v>
      </c>
      <c r="E108" s="26">
        <v>6.6666670000000003</v>
      </c>
      <c r="F108" s="26">
        <v>33.333333000000003</v>
      </c>
      <c r="G108" s="26">
        <v>6.6666670000000003</v>
      </c>
      <c r="H108" s="26">
        <v>6.6666670000000003</v>
      </c>
      <c r="I108" s="26">
        <v>0</v>
      </c>
      <c r="J108" s="26">
        <v>0</v>
      </c>
      <c r="K108" s="26">
        <v>6.6666670000000003</v>
      </c>
    </row>
    <row r="109" spans="1:11" x14ac:dyDescent="0.2">
      <c r="A109" s="19" t="s">
        <v>803</v>
      </c>
      <c r="B109" s="20">
        <v>4</v>
      </c>
      <c r="C109" s="26">
        <v>25</v>
      </c>
      <c r="D109" s="26">
        <v>25</v>
      </c>
      <c r="E109" s="26">
        <v>25</v>
      </c>
      <c r="F109" s="26">
        <v>0</v>
      </c>
      <c r="G109" s="26">
        <v>25</v>
      </c>
      <c r="H109" s="26">
        <v>0</v>
      </c>
      <c r="I109" s="26">
        <v>0</v>
      </c>
      <c r="J109" s="26">
        <v>0</v>
      </c>
      <c r="K109" s="26">
        <v>0</v>
      </c>
    </row>
    <row r="110" spans="1:11" x14ac:dyDescent="0.2">
      <c r="A110" s="19" t="s">
        <v>804</v>
      </c>
      <c r="B110" s="20">
        <v>5</v>
      </c>
      <c r="C110" s="26">
        <v>0</v>
      </c>
      <c r="D110" s="26">
        <v>0</v>
      </c>
      <c r="E110" s="26">
        <v>60</v>
      </c>
      <c r="F110" s="26">
        <v>0</v>
      </c>
      <c r="G110" s="26">
        <v>20</v>
      </c>
      <c r="H110" s="26">
        <v>0</v>
      </c>
      <c r="I110" s="26">
        <v>0</v>
      </c>
      <c r="J110" s="26">
        <v>0</v>
      </c>
      <c r="K110" s="26">
        <v>20</v>
      </c>
    </row>
    <row r="111" spans="1:11" x14ac:dyDescent="0.2">
      <c r="A111" s="19" t="s">
        <v>783</v>
      </c>
      <c r="B111" s="20">
        <v>8</v>
      </c>
      <c r="C111" s="26">
        <v>37.5</v>
      </c>
      <c r="D111" s="26">
        <v>25</v>
      </c>
      <c r="E111" s="26">
        <v>12.5</v>
      </c>
      <c r="F111" s="26">
        <v>0</v>
      </c>
      <c r="G111" s="26">
        <v>25</v>
      </c>
      <c r="H111" s="26">
        <v>0</v>
      </c>
      <c r="I111" s="26">
        <v>0</v>
      </c>
      <c r="J111" s="26">
        <v>0</v>
      </c>
      <c r="K111" s="26">
        <v>0</v>
      </c>
    </row>
    <row r="112" spans="1:11" x14ac:dyDescent="0.2">
      <c r="A112" s="18" t="s">
        <v>142</v>
      </c>
      <c r="B112" s="18"/>
      <c r="C112" s="18"/>
      <c r="D112" s="18"/>
      <c r="E112" s="18"/>
      <c r="F112" s="18"/>
      <c r="G112" s="18"/>
      <c r="H112" s="18"/>
      <c r="I112" s="18"/>
      <c r="J112" s="18"/>
      <c r="K112" s="18"/>
    </row>
    <row r="113" spans="1:11" x14ac:dyDescent="0.2">
      <c r="A113" s="19" t="s">
        <v>806</v>
      </c>
      <c r="B113" s="20">
        <v>50</v>
      </c>
      <c r="C113" s="26">
        <v>48</v>
      </c>
      <c r="D113" s="26">
        <v>6</v>
      </c>
      <c r="E113" s="26">
        <v>14</v>
      </c>
      <c r="F113" s="26">
        <v>14</v>
      </c>
      <c r="G113" s="26">
        <v>10</v>
      </c>
      <c r="H113" s="26">
        <v>8</v>
      </c>
      <c r="I113" s="26">
        <v>0</v>
      </c>
      <c r="J113" s="26">
        <v>0</v>
      </c>
      <c r="K113" s="26">
        <v>0</v>
      </c>
    </row>
    <row r="114" spans="1:11" x14ac:dyDescent="0.2">
      <c r="A114" s="19" t="s">
        <v>807</v>
      </c>
      <c r="B114" s="20">
        <v>173</v>
      </c>
      <c r="C114" s="26">
        <v>45.664740000000002</v>
      </c>
      <c r="D114" s="26">
        <v>8.0924859999999992</v>
      </c>
      <c r="E114" s="26">
        <v>6.9364160000000004</v>
      </c>
      <c r="F114" s="26">
        <v>25.433526000000001</v>
      </c>
      <c r="G114" s="26">
        <v>8.6705199999999998</v>
      </c>
      <c r="H114" s="26">
        <v>0.57803499999999997</v>
      </c>
      <c r="I114" s="26">
        <v>0</v>
      </c>
      <c r="J114" s="26">
        <v>0</v>
      </c>
      <c r="K114" s="26">
        <v>4.6242770000000002</v>
      </c>
    </row>
    <row r="115" spans="1:11" x14ac:dyDescent="0.2">
      <c r="A115" s="19" t="s">
        <v>808</v>
      </c>
      <c r="B115" s="20">
        <v>200</v>
      </c>
      <c r="C115" s="26">
        <v>43</v>
      </c>
      <c r="D115" s="26">
        <v>10.5</v>
      </c>
      <c r="E115" s="26">
        <v>9.5</v>
      </c>
      <c r="F115" s="26">
        <v>19.5</v>
      </c>
      <c r="G115" s="26">
        <v>10.5</v>
      </c>
      <c r="H115" s="26">
        <v>2</v>
      </c>
      <c r="I115" s="26">
        <v>0</v>
      </c>
      <c r="J115" s="26">
        <v>0</v>
      </c>
      <c r="K115" s="26">
        <v>5</v>
      </c>
    </row>
    <row r="116" spans="1:11" x14ac:dyDescent="0.2">
      <c r="A116" s="19" t="s">
        <v>809</v>
      </c>
      <c r="B116" s="20">
        <v>174</v>
      </c>
      <c r="C116" s="26">
        <v>39.080460000000002</v>
      </c>
      <c r="D116" s="26">
        <v>12.068966</v>
      </c>
      <c r="E116" s="26">
        <v>7.4712639999999997</v>
      </c>
      <c r="F116" s="26">
        <v>17.816092000000001</v>
      </c>
      <c r="G116" s="26">
        <v>13.793103</v>
      </c>
      <c r="H116" s="26">
        <v>1.7241379999999999</v>
      </c>
      <c r="I116" s="26">
        <v>1.1494249999999999</v>
      </c>
      <c r="J116" s="26">
        <v>0</v>
      </c>
      <c r="K116" s="26">
        <v>6.8965519999999998</v>
      </c>
    </row>
    <row r="117" spans="1:11" x14ac:dyDescent="0.2">
      <c r="A117" s="19" t="s">
        <v>810</v>
      </c>
      <c r="B117" s="20">
        <v>308</v>
      </c>
      <c r="C117" s="26">
        <v>38.961039</v>
      </c>
      <c r="D117" s="26">
        <v>12.012987000000001</v>
      </c>
      <c r="E117" s="26">
        <v>6.8181820000000002</v>
      </c>
      <c r="F117" s="26">
        <v>13.961039</v>
      </c>
      <c r="G117" s="26">
        <v>14.610390000000001</v>
      </c>
      <c r="H117" s="26">
        <v>6.168831</v>
      </c>
      <c r="I117" s="26">
        <v>0.97402599999999995</v>
      </c>
      <c r="J117" s="26">
        <v>0.97402599999999995</v>
      </c>
      <c r="K117" s="26">
        <v>5.5194809999999999</v>
      </c>
    </row>
    <row r="118" spans="1:11" x14ac:dyDescent="0.2">
      <c r="A118" s="19" t="s">
        <v>783</v>
      </c>
      <c r="B118" s="20">
        <v>30</v>
      </c>
      <c r="C118" s="26">
        <v>40</v>
      </c>
      <c r="D118" s="26">
        <v>13.333333</v>
      </c>
      <c r="E118" s="26">
        <v>6.6666670000000003</v>
      </c>
      <c r="F118" s="26">
        <v>13.333333</v>
      </c>
      <c r="G118" s="26">
        <v>16.666667</v>
      </c>
      <c r="H118" s="26">
        <v>10</v>
      </c>
      <c r="I118" s="26">
        <v>0</v>
      </c>
      <c r="J118" s="26">
        <v>0</v>
      </c>
      <c r="K118" s="26">
        <v>0</v>
      </c>
    </row>
    <row r="119" spans="1:11" x14ac:dyDescent="0.2">
      <c r="A119" s="18" t="s">
        <v>143</v>
      </c>
      <c r="B119" s="18"/>
      <c r="C119" s="18"/>
      <c r="D119" s="18"/>
      <c r="E119" s="18"/>
      <c r="F119" s="18"/>
      <c r="G119" s="18"/>
      <c r="H119" s="18"/>
      <c r="I119" s="18"/>
      <c r="J119" s="18"/>
      <c r="K119" s="18"/>
    </row>
    <row r="120" spans="1:11" x14ac:dyDescent="0.2">
      <c r="A120" s="21" t="s">
        <v>811</v>
      </c>
      <c r="B120" s="21"/>
      <c r="C120" s="21"/>
      <c r="D120" s="21"/>
      <c r="E120" s="21"/>
      <c r="F120" s="21"/>
      <c r="G120" s="21"/>
      <c r="H120" s="21"/>
      <c r="I120" s="21"/>
      <c r="J120" s="21"/>
      <c r="K120" s="21"/>
    </row>
    <row r="121" spans="1:11" x14ac:dyDescent="0.2">
      <c r="A121" s="19" t="s">
        <v>812</v>
      </c>
      <c r="B121" s="20">
        <v>287</v>
      </c>
      <c r="C121" s="26">
        <v>42.160279000000003</v>
      </c>
      <c r="D121" s="26">
        <v>10.10453</v>
      </c>
      <c r="E121" s="26">
        <v>8.3623689999999993</v>
      </c>
      <c r="F121" s="26">
        <v>17.421603000000001</v>
      </c>
      <c r="G121" s="26">
        <v>13.937282</v>
      </c>
      <c r="H121" s="26">
        <v>2.7874560000000002</v>
      </c>
      <c r="I121" s="26">
        <v>0.69686400000000004</v>
      </c>
      <c r="J121" s="26">
        <v>0.34843200000000002</v>
      </c>
      <c r="K121" s="26">
        <v>4.1811850000000002</v>
      </c>
    </row>
    <row r="122" spans="1:11" x14ac:dyDescent="0.2">
      <c r="A122" s="19" t="s">
        <v>813</v>
      </c>
      <c r="B122" s="20">
        <v>258</v>
      </c>
      <c r="C122" s="26">
        <v>43.023256000000003</v>
      </c>
      <c r="D122" s="26">
        <v>8.1395350000000004</v>
      </c>
      <c r="E122" s="26">
        <v>9.6899219999999993</v>
      </c>
      <c r="F122" s="26">
        <v>20.542636000000002</v>
      </c>
      <c r="G122" s="26">
        <v>10.465116</v>
      </c>
      <c r="H122" s="26">
        <v>1.9379839999999999</v>
      </c>
      <c r="I122" s="26">
        <v>0.77519400000000005</v>
      </c>
      <c r="J122" s="26">
        <v>0.38759700000000002</v>
      </c>
      <c r="K122" s="26">
        <v>5.0387599999999999</v>
      </c>
    </row>
    <row r="123" spans="1:11" x14ac:dyDescent="0.2">
      <c r="A123" s="19" t="s">
        <v>814</v>
      </c>
      <c r="B123" s="20">
        <v>101</v>
      </c>
      <c r="C123" s="26">
        <v>43.564355999999997</v>
      </c>
      <c r="D123" s="26">
        <v>13.861386</v>
      </c>
      <c r="E123" s="26">
        <v>5.9405939999999999</v>
      </c>
      <c r="F123" s="26">
        <v>15.841583999999999</v>
      </c>
      <c r="G123" s="26">
        <v>10.891088999999999</v>
      </c>
      <c r="H123" s="26">
        <v>2.970297</v>
      </c>
      <c r="I123" s="26">
        <v>0</v>
      </c>
      <c r="J123" s="26">
        <v>0</v>
      </c>
      <c r="K123" s="26">
        <v>6.9306929999999998</v>
      </c>
    </row>
    <row r="124" spans="1:11" x14ac:dyDescent="0.2">
      <c r="A124" s="19" t="s">
        <v>815</v>
      </c>
      <c r="B124" s="20">
        <v>236</v>
      </c>
      <c r="C124" s="26">
        <v>41.101694999999999</v>
      </c>
      <c r="D124" s="26">
        <v>12.711864</v>
      </c>
      <c r="E124" s="26">
        <v>5.5084749999999998</v>
      </c>
      <c r="F124" s="26">
        <v>16.525424000000001</v>
      </c>
      <c r="G124" s="26">
        <v>11.864407</v>
      </c>
      <c r="H124" s="26">
        <v>5.9322030000000003</v>
      </c>
      <c r="I124" s="26">
        <v>0.42372900000000002</v>
      </c>
      <c r="J124" s="26">
        <v>0</v>
      </c>
      <c r="K124" s="26">
        <v>5.9322030000000003</v>
      </c>
    </row>
    <row r="125" spans="1:11" x14ac:dyDescent="0.2">
      <c r="A125" s="19" t="s">
        <v>783</v>
      </c>
      <c r="B125" s="20">
        <v>53</v>
      </c>
      <c r="C125" s="26">
        <v>30.188679</v>
      </c>
      <c r="D125" s="26">
        <v>11.320755</v>
      </c>
      <c r="E125" s="26">
        <v>11.320755</v>
      </c>
      <c r="F125" s="26">
        <v>18.867925</v>
      </c>
      <c r="G125" s="26">
        <v>16.981131999999999</v>
      </c>
      <c r="H125" s="26">
        <v>7.5471700000000004</v>
      </c>
      <c r="I125" s="26">
        <v>0</v>
      </c>
      <c r="J125" s="26">
        <v>1.886792</v>
      </c>
      <c r="K125" s="26">
        <v>1.886792</v>
      </c>
    </row>
    <row r="126" spans="1:11" x14ac:dyDescent="0.2">
      <c r="A126" s="18" t="s">
        <v>143</v>
      </c>
      <c r="B126" s="18"/>
      <c r="C126" s="18"/>
      <c r="D126" s="18"/>
      <c r="E126" s="18"/>
      <c r="F126" s="18"/>
      <c r="G126" s="18"/>
      <c r="H126" s="18"/>
      <c r="I126" s="18"/>
      <c r="J126" s="18"/>
      <c r="K126" s="18"/>
    </row>
    <row r="127" spans="1:11" x14ac:dyDescent="0.2">
      <c r="A127" s="21" t="s">
        <v>816</v>
      </c>
      <c r="B127" s="21"/>
      <c r="C127" s="21"/>
      <c r="D127" s="21"/>
      <c r="E127" s="21"/>
      <c r="F127" s="21"/>
      <c r="G127" s="21"/>
      <c r="H127" s="21"/>
      <c r="I127" s="21"/>
      <c r="J127" s="21"/>
      <c r="K127" s="21"/>
    </row>
    <row r="128" spans="1:11" x14ac:dyDescent="0.2">
      <c r="A128" s="19" t="s">
        <v>812</v>
      </c>
      <c r="B128" s="20">
        <v>174</v>
      </c>
      <c r="C128" s="26">
        <v>44.252873999999998</v>
      </c>
      <c r="D128" s="26">
        <v>8.6206899999999997</v>
      </c>
      <c r="E128" s="26">
        <v>9.7701150000000005</v>
      </c>
      <c r="F128" s="26">
        <v>21.839079999999999</v>
      </c>
      <c r="G128" s="26">
        <v>10.91954</v>
      </c>
      <c r="H128" s="26">
        <v>1.1494249999999999</v>
      </c>
      <c r="I128" s="26">
        <v>0</v>
      </c>
      <c r="J128" s="26">
        <v>0</v>
      </c>
      <c r="K128" s="26">
        <v>3.4482759999999999</v>
      </c>
    </row>
    <row r="129" spans="1:11" x14ac:dyDescent="0.2">
      <c r="A129" s="19" t="s">
        <v>813</v>
      </c>
      <c r="B129" s="20">
        <v>113</v>
      </c>
      <c r="C129" s="26">
        <v>42.477876000000002</v>
      </c>
      <c r="D129" s="26">
        <v>9.7345129999999997</v>
      </c>
      <c r="E129" s="26">
        <v>6.1946899999999996</v>
      </c>
      <c r="F129" s="26">
        <v>25.663716999999998</v>
      </c>
      <c r="G129" s="26">
        <v>8.849558</v>
      </c>
      <c r="H129" s="26">
        <v>1.7699119999999999</v>
      </c>
      <c r="I129" s="26">
        <v>0.88495599999999996</v>
      </c>
      <c r="J129" s="26">
        <v>0.88495599999999996</v>
      </c>
      <c r="K129" s="26">
        <v>3.5398230000000002</v>
      </c>
    </row>
    <row r="130" spans="1:11" x14ac:dyDescent="0.2">
      <c r="A130" s="19" t="s">
        <v>814</v>
      </c>
      <c r="B130" s="20">
        <v>70</v>
      </c>
      <c r="C130" s="26">
        <v>38.571429000000002</v>
      </c>
      <c r="D130" s="26">
        <v>12.857143000000001</v>
      </c>
      <c r="E130" s="26">
        <v>7.1428570000000002</v>
      </c>
      <c r="F130" s="26">
        <v>25.714286000000001</v>
      </c>
      <c r="G130" s="26">
        <v>8.5714290000000002</v>
      </c>
      <c r="H130" s="26">
        <v>2.8571430000000002</v>
      </c>
      <c r="I130" s="26">
        <v>0</v>
      </c>
      <c r="J130" s="26">
        <v>0</v>
      </c>
      <c r="K130" s="26">
        <v>4.2857139999999996</v>
      </c>
    </row>
    <row r="131" spans="1:11" x14ac:dyDescent="0.2">
      <c r="A131" s="19" t="s">
        <v>815</v>
      </c>
      <c r="B131" s="20">
        <v>448</v>
      </c>
      <c r="C131" s="26">
        <v>43.080356999999999</v>
      </c>
      <c r="D131" s="26">
        <v>11.383929</v>
      </c>
      <c r="E131" s="26">
        <v>7.3660709999999998</v>
      </c>
      <c r="F131" s="26">
        <v>15.178571</v>
      </c>
      <c r="G131" s="26">
        <v>11.830356999999999</v>
      </c>
      <c r="H131" s="26">
        <v>4.6875</v>
      </c>
      <c r="I131" s="26">
        <v>0.89285700000000001</v>
      </c>
      <c r="J131" s="26">
        <v>0.44642900000000002</v>
      </c>
      <c r="K131" s="26">
        <v>5.1339290000000002</v>
      </c>
    </row>
    <row r="132" spans="1:11" x14ac:dyDescent="0.2">
      <c r="A132" s="19" t="s">
        <v>783</v>
      </c>
      <c r="B132" s="20">
        <v>130</v>
      </c>
      <c r="C132" s="26">
        <v>33.846153999999999</v>
      </c>
      <c r="D132" s="26">
        <v>10.769231</v>
      </c>
      <c r="E132" s="26">
        <v>9.2307690000000004</v>
      </c>
      <c r="F132" s="26">
        <v>11.538462000000001</v>
      </c>
      <c r="G132" s="26">
        <v>20.769231000000001</v>
      </c>
      <c r="H132" s="26">
        <v>5.3846150000000002</v>
      </c>
      <c r="I132" s="26">
        <v>0</v>
      </c>
      <c r="J132" s="26">
        <v>0</v>
      </c>
      <c r="K132" s="26">
        <v>8.4615379999999991</v>
      </c>
    </row>
    <row r="133" spans="1:11" x14ac:dyDescent="0.2">
      <c r="A133" s="18" t="s">
        <v>143</v>
      </c>
      <c r="B133" s="18"/>
      <c r="C133" s="18"/>
      <c r="D133" s="18"/>
      <c r="E133" s="18"/>
      <c r="F133" s="18"/>
      <c r="G133" s="18"/>
      <c r="H133" s="18"/>
      <c r="I133" s="18"/>
      <c r="J133" s="18"/>
      <c r="K133" s="18"/>
    </row>
    <row r="134" spans="1:11" x14ac:dyDescent="0.2">
      <c r="A134" s="21" t="s">
        <v>817</v>
      </c>
      <c r="B134" s="21"/>
      <c r="C134" s="21"/>
      <c r="D134" s="21"/>
      <c r="E134" s="21"/>
      <c r="F134" s="21"/>
      <c r="G134" s="21"/>
      <c r="H134" s="21"/>
      <c r="I134" s="21"/>
      <c r="J134" s="21"/>
      <c r="K134" s="21"/>
    </row>
    <row r="135" spans="1:11" x14ac:dyDescent="0.2">
      <c r="A135" s="19" t="s">
        <v>812</v>
      </c>
      <c r="B135" s="20">
        <v>188</v>
      </c>
      <c r="C135" s="26">
        <v>37.765957</v>
      </c>
      <c r="D135" s="26">
        <v>14.893617000000001</v>
      </c>
      <c r="E135" s="26">
        <v>12.765957</v>
      </c>
      <c r="F135" s="26">
        <v>19.148935999999999</v>
      </c>
      <c r="G135" s="26">
        <v>9.0425529999999998</v>
      </c>
      <c r="H135" s="26">
        <v>1.0638300000000001</v>
      </c>
      <c r="I135" s="26">
        <v>0</v>
      </c>
      <c r="J135" s="26">
        <v>0</v>
      </c>
      <c r="K135" s="26">
        <v>5.3191490000000003</v>
      </c>
    </row>
    <row r="136" spans="1:11" x14ac:dyDescent="0.2">
      <c r="A136" s="19" t="s">
        <v>813</v>
      </c>
      <c r="B136" s="20">
        <v>150</v>
      </c>
      <c r="C136" s="26">
        <v>41.333333000000003</v>
      </c>
      <c r="D136" s="26">
        <v>11.333333</v>
      </c>
      <c r="E136" s="26">
        <v>6.6666670000000003</v>
      </c>
      <c r="F136" s="26">
        <v>22</v>
      </c>
      <c r="G136" s="26">
        <v>12.666667</v>
      </c>
      <c r="H136" s="26">
        <v>2</v>
      </c>
      <c r="I136" s="26">
        <v>0.66666700000000001</v>
      </c>
      <c r="J136" s="26">
        <v>0</v>
      </c>
      <c r="K136" s="26">
        <v>3.3333330000000001</v>
      </c>
    </row>
    <row r="137" spans="1:11" x14ac:dyDescent="0.2">
      <c r="A137" s="19" t="s">
        <v>814</v>
      </c>
      <c r="B137" s="20">
        <v>75</v>
      </c>
      <c r="C137" s="26">
        <v>46.666666999999997</v>
      </c>
      <c r="D137" s="26">
        <v>10.666667</v>
      </c>
      <c r="E137" s="26">
        <v>9.3333329999999997</v>
      </c>
      <c r="F137" s="26">
        <v>16</v>
      </c>
      <c r="G137" s="26">
        <v>10.666667</v>
      </c>
      <c r="H137" s="26">
        <v>0</v>
      </c>
      <c r="I137" s="26">
        <v>0</v>
      </c>
      <c r="J137" s="26">
        <v>0</v>
      </c>
      <c r="K137" s="26">
        <v>6.6666670000000003</v>
      </c>
    </row>
    <row r="138" spans="1:11" x14ac:dyDescent="0.2">
      <c r="A138" s="19" t="s">
        <v>815</v>
      </c>
      <c r="B138" s="20">
        <v>403</v>
      </c>
      <c r="C138" s="26">
        <v>43.672457000000001</v>
      </c>
      <c r="D138" s="26">
        <v>8.6848639999999993</v>
      </c>
      <c r="E138" s="26">
        <v>5.9553349999999998</v>
      </c>
      <c r="F138" s="26">
        <v>18.114144</v>
      </c>
      <c r="G138" s="26">
        <v>11.662531</v>
      </c>
      <c r="H138" s="26">
        <v>5.4590569999999996</v>
      </c>
      <c r="I138" s="26">
        <v>0.99255599999999999</v>
      </c>
      <c r="J138" s="26">
        <v>0.496278</v>
      </c>
      <c r="K138" s="26">
        <v>4.9627790000000003</v>
      </c>
    </row>
    <row r="139" spans="1:11" x14ac:dyDescent="0.2">
      <c r="A139" s="19" t="s">
        <v>783</v>
      </c>
      <c r="B139" s="20">
        <v>119</v>
      </c>
      <c r="C139" s="26">
        <v>37.815125999999999</v>
      </c>
      <c r="D139" s="26">
        <v>10.084034000000001</v>
      </c>
      <c r="E139" s="26">
        <v>7.5630249999999997</v>
      </c>
      <c r="F139" s="26">
        <v>11.764706</v>
      </c>
      <c r="G139" s="26">
        <v>20.168067000000001</v>
      </c>
      <c r="H139" s="26">
        <v>5.8823530000000002</v>
      </c>
      <c r="I139" s="26">
        <v>0</v>
      </c>
      <c r="J139" s="26">
        <v>0.84033599999999997</v>
      </c>
      <c r="K139" s="26">
        <v>5.8823530000000002</v>
      </c>
    </row>
    <row r="140" spans="1:11" x14ac:dyDescent="0.2">
      <c r="A140" s="18" t="s">
        <v>143</v>
      </c>
      <c r="B140" s="18"/>
      <c r="C140" s="18"/>
      <c r="D140" s="18"/>
      <c r="E140" s="18"/>
      <c r="F140" s="18"/>
      <c r="G140" s="18"/>
      <c r="H140" s="18"/>
      <c r="I140" s="18"/>
      <c r="J140" s="18"/>
      <c r="K140" s="18"/>
    </row>
    <row r="141" spans="1:11" x14ac:dyDescent="0.2">
      <c r="A141" s="21" t="s">
        <v>818</v>
      </c>
      <c r="B141" s="21"/>
      <c r="C141" s="21"/>
      <c r="D141" s="21"/>
      <c r="E141" s="21"/>
      <c r="F141" s="21"/>
      <c r="G141" s="21"/>
      <c r="H141" s="21"/>
      <c r="I141" s="21"/>
      <c r="J141" s="21"/>
      <c r="K141" s="21"/>
    </row>
    <row r="142" spans="1:11" x14ac:dyDescent="0.2">
      <c r="A142" s="19" t="s">
        <v>812</v>
      </c>
      <c r="B142" s="20">
        <v>18</v>
      </c>
      <c r="C142" s="26">
        <v>44.444443999999997</v>
      </c>
      <c r="D142" s="26">
        <v>0</v>
      </c>
      <c r="E142" s="26">
        <v>0</v>
      </c>
      <c r="F142" s="26">
        <v>38.888888999999999</v>
      </c>
      <c r="G142" s="26">
        <v>5.5555560000000002</v>
      </c>
      <c r="H142" s="26">
        <v>11.111110999999999</v>
      </c>
      <c r="I142" s="26">
        <v>0</v>
      </c>
      <c r="J142" s="26">
        <v>0</v>
      </c>
      <c r="K142" s="26">
        <v>0</v>
      </c>
    </row>
    <row r="143" spans="1:11" x14ac:dyDescent="0.2">
      <c r="A143" s="19" t="s">
        <v>813</v>
      </c>
      <c r="B143" s="20">
        <v>34</v>
      </c>
      <c r="C143" s="26">
        <v>38.235294000000003</v>
      </c>
      <c r="D143" s="26">
        <v>14.705882000000001</v>
      </c>
      <c r="E143" s="26">
        <v>2.941176</v>
      </c>
      <c r="F143" s="26">
        <v>26.470587999999999</v>
      </c>
      <c r="G143" s="26">
        <v>14.705882000000001</v>
      </c>
      <c r="H143" s="26">
        <v>2.941176</v>
      </c>
      <c r="I143" s="26">
        <v>0</v>
      </c>
      <c r="J143" s="26">
        <v>0</v>
      </c>
      <c r="K143" s="26">
        <v>0</v>
      </c>
    </row>
    <row r="144" spans="1:11" x14ac:dyDescent="0.2">
      <c r="A144" s="19" t="s">
        <v>814</v>
      </c>
      <c r="B144" s="20">
        <v>68</v>
      </c>
      <c r="C144" s="26">
        <v>41.176470999999999</v>
      </c>
      <c r="D144" s="26">
        <v>13.235294</v>
      </c>
      <c r="E144" s="26">
        <v>10.294117999999999</v>
      </c>
      <c r="F144" s="26">
        <v>20.588235000000001</v>
      </c>
      <c r="G144" s="26">
        <v>7.3529410000000004</v>
      </c>
      <c r="H144" s="26">
        <v>4.4117649999999999</v>
      </c>
      <c r="I144" s="26">
        <v>0</v>
      </c>
      <c r="J144" s="26">
        <v>0</v>
      </c>
      <c r="K144" s="26">
        <v>2.941176</v>
      </c>
    </row>
    <row r="145" spans="1:11" x14ac:dyDescent="0.2">
      <c r="A145" s="19" t="s">
        <v>815</v>
      </c>
      <c r="B145" s="20">
        <v>543</v>
      </c>
      <c r="C145" s="26">
        <v>44.751381000000002</v>
      </c>
      <c r="D145" s="26">
        <v>8.8397790000000001</v>
      </c>
      <c r="E145" s="26">
        <v>8.8397790000000001</v>
      </c>
      <c r="F145" s="26">
        <v>17.495396</v>
      </c>
      <c r="G145" s="26">
        <v>11.602209999999999</v>
      </c>
      <c r="H145" s="26">
        <v>2.946593</v>
      </c>
      <c r="I145" s="26">
        <v>0.55248600000000003</v>
      </c>
      <c r="J145" s="26">
        <v>0.36832399999999998</v>
      </c>
      <c r="K145" s="26">
        <v>4.6040520000000003</v>
      </c>
    </row>
    <row r="146" spans="1:11" x14ac:dyDescent="0.2">
      <c r="A146" s="19" t="s">
        <v>783</v>
      </c>
      <c r="B146" s="20">
        <v>272</v>
      </c>
      <c r="C146" s="26">
        <v>35.661765000000003</v>
      </c>
      <c r="D146" s="26">
        <v>13.970587999999999</v>
      </c>
      <c r="E146" s="26">
        <v>6.6176469999999998</v>
      </c>
      <c r="F146" s="26">
        <v>15.808824</v>
      </c>
      <c r="G146" s="26">
        <v>15.073529000000001</v>
      </c>
      <c r="H146" s="26">
        <v>4.4117649999999999</v>
      </c>
      <c r="I146" s="26">
        <v>0.735294</v>
      </c>
      <c r="J146" s="26">
        <v>0.367647</v>
      </c>
      <c r="K146" s="26">
        <v>7.3529410000000004</v>
      </c>
    </row>
    <row r="147" spans="1:11" x14ac:dyDescent="0.2">
      <c r="A147" s="18" t="s">
        <v>819</v>
      </c>
      <c r="B147" s="18"/>
      <c r="C147" s="18"/>
      <c r="D147" s="18"/>
      <c r="E147" s="18"/>
      <c r="F147" s="18"/>
      <c r="G147" s="18"/>
      <c r="H147" s="18"/>
      <c r="I147" s="18"/>
      <c r="J147" s="18"/>
      <c r="K147" s="18"/>
    </row>
    <row r="148" spans="1:11" x14ac:dyDescent="0.2">
      <c r="A148" s="19" t="s">
        <v>820</v>
      </c>
      <c r="B148" s="20">
        <v>245</v>
      </c>
      <c r="C148" s="26">
        <v>41.632652999999998</v>
      </c>
      <c r="D148" s="26">
        <v>11.428571</v>
      </c>
      <c r="E148" s="26">
        <v>8.5714290000000002</v>
      </c>
      <c r="F148" s="26">
        <v>17.142856999999999</v>
      </c>
      <c r="G148" s="26">
        <v>10.204082</v>
      </c>
      <c r="H148" s="26">
        <v>4.4897960000000001</v>
      </c>
      <c r="I148" s="26">
        <v>0.81632700000000002</v>
      </c>
      <c r="J148" s="26">
        <v>1.2244900000000001</v>
      </c>
      <c r="K148" s="26">
        <v>4.4897960000000001</v>
      </c>
    </row>
    <row r="149" spans="1:11" x14ac:dyDescent="0.2">
      <c r="A149" s="19" t="s">
        <v>821</v>
      </c>
      <c r="B149" s="20">
        <v>358</v>
      </c>
      <c r="C149" s="26">
        <v>41.620111999999999</v>
      </c>
      <c r="D149" s="26">
        <v>10.335196</v>
      </c>
      <c r="E149" s="26">
        <v>6.7039109999999997</v>
      </c>
      <c r="F149" s="26">
        <v>19.273743</v>
      </c>
      <c r="G149" s="26">
        <v>12.849162</v>
      </c>
      <c r="H149" s="26">
        <v>3.3519549999999998</v>
      </c>
      <c r="I149" s="26">
        <v>0.27933000000000002</v>
      </c>
      <c r="J149" s="26">
        <v>0</v>
      </c>
      <c r="K149" s="26">
        <v>5.5865919999999996</v>
      </c>
    </row>
    <row r="150" spans="1:11" x14ac:dyDescent="0.2">
      <c r="A150" s="19" t="s">
        <v>822</v>
      </c>
      <c r="B150" s="20">
        <v>230</v>
      </c>
      <c r="C150" s="26">
        <v>40.869565000000001</v>
      </c>
      <c r="D150" s="26">
        <v>10.869565</v>
      </c>
      <c r="E150" s="26">
        <v>10</v>
      </c>
      <c r="F150" s="26">
        <v>14.782609000000001</v>
      </c>
      <c r="G150" s="26">
        <v>14.347826</v>
      </c>
      <c r="H150" s="26">
        <v>3.913043</v>
      </c>
      <c r="I150" s="26">
        <v>0.86956500000000003</v>
      </c>
      <c r="J150" s="26">
        <v>0</v>
      </c>
      <c r="K150" s="26">
        <v>4.3478260000000004</v>
      </c>
    </row>
    <row r="151" spans="1:11" x14ac:dyDescent="0.2">
      <c r="A151" s="19" t="s">
        <v>823</v>
      </c>
      <c r="B151" s="20">
        <v>102</v>
      </c>
      <c r="C151" s="26">
        <v>43.137255000000003</v>
      </c>
      <c r="D151" s="26">
        <v>9.803922</v>
      </c>
      <c r="E151" s="26">
        <v>5.8823530000000002</v>
      </c>
      <c r="F151" s="26">
        <v>22.549019999999999</v>
      </c>
      <c r="G151" s="26">
        <v>10.784314</v>
      </c>
      <c r="H151" s="26">
        <v>1.9607840000000001</v>
      </c>
      <c r="I151" s="26">
        <v>0</v>
      </c>
      <c r="J151" s="26">
        <v>0</v>
      </c>
      <c r="K151" s="26">
        <v>5.8823530000000002</v>
      </c>
    </row>
    <row r="152" spans="1:11" x14ac:dyDescent="0.2">
      <c r="A152" s="18" t="s">
        <v>824</v>
      </c>
      <c r="B152" s="18"/>
      <c r="C152" s="18"/>
      <c r="D152" s="18"/>
      <c r="E152" s="18"/>
      <c r="F152" s="18"/>
      <c r="G152" s="18"/>
      <c r="H152" s="18"/>
      <c r="I152" s="18"/>
      <c r="J152" s="18"/>
      <c r="K152" s="18"/>
    </row>
    <row r="153" spans="1:11" x14ac:dyDescent="0.2">
      <c r="A153" s="19" t="s">
        <v>825</v>
      </c>
      <c r="B153" s="20">
        <v>128</v>
      </c>
      <c r="C153" s="26">
        <v>39.84375</v>
      </c>
      <c r="D153" s="26">
        <v>14.0625</v>
      </c>
      <c r="E153" s="26">
        <v>16.40625</v>
      </c>
      <c r="F153" s="26">
        <v>10.9375</v>
      </c>
      <c r="G153" s="26">
        <v>9.375</v>
      </c>
      <c r="H153" s="26">
        <v>6.25</v>
      </c>
      <c r="I153" s="26">
        <v>0</v>
      </c>
      <c r="J153" s="26">
        <v>0</v>
      </c>
      <c r="K153" s="26">
        <v>3.125</v>
      </c>
    </row>
    <row r="154" spans="1:11" x14ac:dyDescent="0.2">
      <c r="A154" s="19" t="s">
        <v>826</v>
      </c>
      <c r="B154" s="20">
        <v>265</v>
      </c>
      <c r="C154" s="26">
        <v>40.754716999999999</v>
      </c>
      <c r="D154" s="26">
        <v>11.698112999999999</v>
      </c>
      <c r="E154" s="26">
        <v>7.1698110000000002</v>
      </c>
      <c r="F154" s="26">
        <v>18.490566000000001</v>
      </c>
      <c r="G154" s="26">
        <v>11.320755</v>
      </c>
      <c r="H154" s="26">
        <v>3.396226</v>
      </c>
      <c r="I154" s="26">
        <v>0.75471699999999997</v>
      </c>
      <c r="J154" s="26">
        <v>0</v>
      </c>
      <c r="K154" s="26">
        <v>6.4150939999999999</v>
      </c>
    </row>
    <row r="155" spans="1:11" x14ac:dyDescent="0.2">
      <c r="A155" s="19" t="s">
        <v>827</v>
      </c>
      <c r="B155" s="20">
        <v>191</v>
      </c>
      <c r="C155" s="26">
        <v>39.790576000000001</v>
      </c>
      <c r="D155" s="26">
        <v>8.9005240000000008</v>
      </c>
      <c r="E155" s="26">
        <v>5.2356020000000001</v>
      </c>
      <c r="F155" s="26">
        <v>24.083770000000001</v>
      </c>
      <c r="G155" s="26">
        <v>12.565445</v>
      </c>
      <c r="H155" s="26">
        <v>2.617801</v>
      </c>
      <c r="I155" s="26">
        <v>0.52356000000000003</v>
      </c>
      <c r="J155" s="26">
        <v>0.52356000000000003</v>
      </c>
      <c r="K155" s="26">
        <v>5.7591619999999999</v>
      </c>
    </row>
    <row r="156" spans="1:11" x14ac:dyDescent="0.2">
      <c r="A156" s="19" t="s">
        <v>828</v>
      </c>
      <c r="B156" s="20">
        <v>143</v>
      </c>
      <c r="C156" s="26">
        <v>40.559441</v>
      </c>
      <c r="D156" s="26">
        <v>9.7902100000000001</v>
      </c>
      <c r="E156" s="26">
        <v>4.895105</v>
      </c>
      <c r="F156" s="26">
        <v>17.482517000000001</v>
      </c>
      <c r="G156" s="26">
        <v>18.181818</v>
      </c>
      <c r="H156" s="26">
        <v>2.0979019999999999</v>
      </c>
      <c r="I156" s="26">
        <v>0.69930099999999995</v>
      </c>
      <c r="J156" s="26">
        <v>1.398601</v>
      </c>
      <c r="K156" s="26">
        <v>4.895105</v>
      </c>
    </row>
    <row r="157" spans="1:11" x14ac:dyDescent="0.2">
      <c r="A157" s="19" t="s">
        <v>829</v>
      </c>
      <c r="B157" s="20">
        <v>96</v>
      </c>
      <c r="C157" s="26">
        <v>48.958333000000003</v>
      </c>
      <c r="D157" s="26">
        <v>11.458333</v>
      </c>
      <c r="E157" s="26">
        <v>5.2083329999999997</v>
      </c>
      <c r="F157" s="26">
        <v>11.458333</v>
      </c>
      <c r="G157" s="26">
        <v>12.5</v>
      </c>
      <c r="H157" s="26">
        <v>5.2083329999999997</v>
      </c>
      <c r="I157" s="26">
        <v>0</v>
      </c>
      <c r="J157" s="26">
        <v>0</v>
      </c>
      <c r="K157" s="26">
        <v>5.2083329999999997</v>
      </c>
    </row>
    <row r="158" spans="1:11" x14ac:dyDescent="0.2">
      <c r="A158" s="22" t="s">
        <v>830</v>
      </c>
      <c r="B158" s="23">
        <v>112</v>
      </c>
      <c r="C158" s="27">
        <v>43.75</v>
      </c>
      <c r="D158" s="27">
        <v>8.0357140000000005</v>
      </c>
      <c r="E158" s="27">
        <v>10.714286</v>
      </c>
      <c r="F158" s="27">
        <v>20.535713999999999</v>
      </c>
      <c r="G158" s="27">
        <v>9.8214290000000002</v>
      </c>
      <c r="H158" s="27">
        <v>3.5714290000000002</v>
      </c>
      <c r="I158" s="27">
        <v>0.89285700000000001</v>
      </c>
      <c r="J158" s="27">
        <v>0</v>
      </c>
      <c r="K158" s="27">
        <v>2.6785709999999998</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F9981A-B27C-4B55-B523-062CFA9DD638}">
  <dimension ref="A1:G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7" x14ac:dyDescent="0.2">
      <c r="A1" s="8" t="s">
        <v>126</v>
      </c>
      <c r="B1" s="9"/>
    </row>
    <row r="2" spans="1:7" x14ac:dyDescent="0.2">
      <c r="A2" s="11" t="str">
        <f xml:space="preserve"> HYPERLINK("#'目次'!B31","[25]")</f>
        <v>[25]</v>
      </c>
      <c r="B2" s="24" t="s">
        <v>352</v>
      </c>
    </row>
    <row r="3" spans="1:7" x14ac:dyDescent="0.2">
      <c r="A3" s="9" t="s">
        <v>126</v>
      </c>
      <c r="B3" s="12" t="s">
        <v>204</v>
      </c>
    </row>
    <row r="4" spans="1:7" x14ac:dyDescent="0.2">
      <c r="A4" s="9" t="s">
        <v>126</v>
      </c>
      <c r="B4" s="12" t="s">
        <v>205</v>
      </c>
    </row>
    <row r="5" spans="1:7" x14ac:dyDescent="0.2">
      <c r="A5" s="9" t="s">
        <v>126</v>
      </c>
      <c r="B5" s="12" t="s">
        <v>206</v>
      </c>
    </row>
    <row r="6" spans="1:7" x14ac:dyDescent="0.2">
      <c r="A6" s="9" t="s">
        <v>126</v>
      </c>
      <c r="B6" s="12" t="s">
        <v>207</v>
      </c>
    </row>
    <row r="7" spans="1:7" s="15" customFormat="1" ht="25" x14ac:dyDescent="0.2">
      <c r="A7" s="13" t="s">
        <v>126</v>
      </c>
      <c r="B7" s="14" t="s">
        <v>752</v>
      </c>
      <c r="C7" s="14" t="s">
        <v>976</v>
      </c>
      <c r="D7" s="14" t="s">
        <v>977</v>
      </c>
      <c r="E7" s="14" t="s">
        <v>978</v>
      </c>
      <c r="F7" s="14" t="s">
        <v>783</v>
      </c>
      <c r="G7" s="14" t="s">
        <v>603</v>
      </c>
    </row>
    <row r="8" spans="1:7" x14ac:dyDescent="0.2">
      <c r="A8" s="16" t="s">
        <v>756</v>
      </c>
      <c r="B8" s="17">
        <v>785</v>
      </c>
      <c r="C8" s="25">
        <v>8.5350319999999993</v>
      </c>
      <c r="D8" s="25">
        <v>24.713376</v>
      </c>
      <c r="E8" s="25">
        <v>62.038217000000003</v>
      </c>
      <c r="F8" s="25">
        <v>4.7133760000000002</v>
      </c>
      <c r="G8" s="25">
        <v>4.5120319999999996</v>
      </c>
    </row>
    <row r="9" spans="1:7" x14ac:dyDescent="0.2">
      <c r="A9" s="18" t="s">
        <v>757</v>
      </c>
      <c r="B9" s="18"/>
      <c r="C9" s="18"/>
      <c r="D9" s="18"/>
      <c r="E9" s="18"/>
      <c r="F9" s="18"/>
      <c r="G9" s="18"/>
    </row>
    <row r="10" spans="1:7" x14ac:dyDescent="0.2">
      <c r="A10" s="19" t="s">
        <v>758</v>
      </c>
      <c r="B10" s="20">
        <v>450</v>
      </c>
      <c r="C10" s="26">
        <v>6.2222220000000004</v>
      </c>
      <c r="D10" s="26">
        <v>21.777778000000001</v>
      </c>
      <c r="E10" s="26">
        <v>67.333332999999996</v>
      </c>
      <c r="F10" s="26">
        <v>4.6666670000000003</v>
      </c>
      <c r="G10" s="26">
        <v>4.643357</v>
      </c>
    </row>
    <row r="11" spans="1:7" x14ac:dyDescent="0.2">
      <c r="A11" s="19" t="s">
        <v>759</v>
      </c>
      <c r="B11" s="20">
        <v>334</v>
      </c>
      <c r="C11" s="26">
        <v>11.676647000000001</v>
      </c>
      <c r="D11" s="26">
        <v>28.742515000000001</v>
      </c>
      <c r="E11" s="26">
        <v>54.790419</v>
      </c>
      <c r="F11" s="26">
        <v>4.790419</v>
      </c>
      <c r="G11" s="26">
        <v>4.3333329999999997</v>
      </c>
    </row>
    <row r="12" spans="1:7" x14ac:dyDescent="0.2">
      <c r="A12" s="19" t="s">
        <v>755</v>
      </c>
      <c r="B12" s="20">
        <v>1</v>
      </c>
      <c r="C12" s="26">
        <v>0</v>
      </c>
      <c r="D12" s="26">
        <v>0</v>
      </c>
      <c r="E12" s="26">
        <v>100</v>
      </c>
      <c r="F12" s="26">
        <v>0</v>
      </c>
      <c r="G12" s="26">
        <v>5</v>
      </c>
    </row>
    <row r="13" spans="1:7" x14ac:dyDescent="0.2">
      <c r="A13" s="18" t="s">
        <v>760</v>
      </c>
      <c r="B13" s="18"/>
      <c r="C13" s="18"/>
      <c r="D13" s="18"/>
      <c r="E13" s="18"/>
      <c r="F13" s="18"/>
      <c r="G13" s="18"/>
    </row>
    <row r="14" spans="1:7" x14ac:dyDescent="0.2">
      <c r="A14" s="19" t="s">
        <v>761</v>
      </c>
      <c r="B14" s="20">
        <v>279</v>
      </c>
      <c r="C14" s="26">
        <v>3.9426519999999998</v>
      </c>
      <c r="D14" s="26">
        <v>18.27957</v>
      </c>
      <c r="E14" s="26">
        <v>74.551970999999995</v>
      </c>
      <c r="F14" s="26">
        <v>3.225806</v>
      </c>
      <c r="G14" s="26">
        <v>4.7629630000000001</v>
      </c>
    </row>
    <row r="15" spans="1:7" x14ac:dyDescent="0.2">
      <c r="A15" s="19" t="s">
        <v>762</v>
      </c>
      <c r="B15" s="20">
        <v>219</v>
      </c>
      <c r="C15" s="26">
        <v>8.2191779999999994</v>
      </c>
      <c r="D15" s="26">
        <v>30.136986</v>
      </c>
      <c r="E15" s="26">
        <v>59.360731000000001</v>
      </c>
      <c r="F15" s="26">
        <v>2.2831049999999999</v>
      </c>
      <c r="G15" s="26">
        <v>4.4345790000000003</v>
      </c>
    </row>
    <row r="16" spans="1:7" x14ac:dyDescent="0.2">
      <c r="A16" s="19" t="s">
        <v>763</v>
      </c>
      <c r="B16" s="20">
        <v>144</v>
      </c>
      <c r="C16" s="26">
        <v>13.194444000000001</v>
      </c>
      <c r="D16" s="26">
        <v>29.861111000000001</v>
      </c>
      <c r="E16" s="26">
        <v>49.305556000000003</v>
      </c>
      <c r="F16" s="26">
        <v>7.6388889999999998</v>
      </c>
      <c r="G16" s="26">
        <v>4.1428570000000002</v>
      </c>
    </row>
    <row r="17" spans="1:7" x14ac:dyDescent="0.2">
      <c r="A17" s="19" t="s">
        <v>764</v>
      </c>
      <c r="B17" s="20">
        <v>103</v>
      </c>
      <c r="C17" s="26">
        <v>12.621359</v>
      </c>
      <c r="D17" s="26">
        <v>23.300971000000001</v>
      </c>
      <c r="E17" s="26">
        <v>55.339806000000003</v>
      </c>
      <c r="F17" s="26">
        <v>8.7378640000000001</v>
      </c>
      <c r="G17" s="26">
        <v>4.5212770000000004</v>
      </c>
    </row>
    <row r="18" spans="1:7" x14ac:dyDescent="0.2">
      <c r="A18" s="19" t="s">
        <v>765</v>
      </c>
      <c r="B18" s="20">
        <v>29</v>
      </c>
      <c r="C18" s="26">
        <v>10.344828</v>
      </c>
      <c r="D18" s="26">
        <v>27.586207000000002</v>
      </c>
      <c r="E18" s="26">
        <v>58.620690000000003</v>
      </c>
      <c r="F18" s="26">
        <v>3.4482759999999999</v>
      </c>
      <c r="G18" s="26">
        <v>4.5714290000000002</v>
      </c>
    </row>
    <row r="19" spans="1:7" x14ac:dyDescent="0.2">
      <c r="A19" s="19" t="s">
        <v>766</v>
      </c>
      <c r="B19" s="20">
        <v>9</v>
      </c>
      <c r="C19" s="26">
        <v>22.222221999999999</v>
      </c>
      <c r="D19" s="26">
        <v>22.222221999999999</v>
      </c>
      <c r="E19" s="26">
        <v>44.444443999999997</v>
      </c>
      <c r="F19" s="26">
        <v>11.111110999999999</v>
      </c>
      <c r="G19" s="26">
        <v>4.375</v>
      </c>
    </row>
    <row r="20" spans="1:7" x14ac:dyDescent="0.2">
      <c r="A20" s="19" t="s">
        <v>767</v>
      </c>
      <c r="B20" s="20">
        <v>2</v>
      </c>
      <c r="C20" s="26">
        <v>50</v>
      </c>
      <c r="D20" s="26">
        <v>0</v>
      </c>
      <c r="E20" s="26">
        <v>0</v>
      </c>
      <c r="F20" s="26">
        <v>50</v>
      </c>
      <c r="G20" s="26">
        <v>1</v>
      </c>
    </row>
    <row r="21" spans="1:7" x14ac:dyDescent="0.2">
      <c r="A21" s="19" t="s">
        <v>768</v>
      </c>
      <c r="B21" s="20">
        <v>0</v>
      </c>
      <c r="C21" s="26">
        <v>0</v>
      </c>
      <c r="D21" s="26">
        <v>0</v>
      </c>
      <c r="E21" s="26">
        <v>0</v>
      </c>
      <c r="F21" s="26">
        <v>0</v>
      </c>
      <c r="G21" s="26">
        <v>0</v>
      </c>
    </row>
    <row r="22" spans="1:7" x14ac:dyDescent="0.2">
      <c r="A22" s="19" t="s">
        <v>769</v>
      </c>
      <c r="B22" s="20">
        <v>363</v>
      </c>
      <c r="C22" s="26">
        <v>10.192837000000001</v>
      </c>
      <c r="D22" s="26">
        <v>30.027547999999999</v>
      </c>
      <c r="E22" s="26">
        <v>55.371901000000001</v>
      </c>
      <c r="F22" s="26">
        <v>4.4077130000000002</v>
      </c>
      <c r="G22" s="26">
        <v>4.3227669999999998</v>
      </c>
    </row>
    <row r="23" spans="1:7" x14ac:dyDescent="0.2">
      <c r="A23" s="19" t="s">
        <v>770</v>
      </c>
      <c r="B23" s="20">
        <v>132</v>
      </c>
      <c r="C23" s="26">
        <v>12.121212</v>
      </c>
      <c r="D23" s="26">
        <v>24.242424</v>
      </c>
      <c r="E23" s="26">
        <v>56.060606</v>
      </c>
      <c r="F23" s="26">
        <v>7.5757580000000004</v>
      </c>
      <c r="G23" s="26">
        <v>4.5327869999999999</v>
      </c>
    </row>
    <row r="24" spans="1:7" x14ac:dyDescent="0.2">
      <c r="A24" s="19" t="s">
        <v>771</v>
      </c>
      <c r="B24" s="20">
        <v>506</v>
      </c>
      <c r="C24" s="26">
        <v>11.067194000000001</v>
      </c>
      <c r="D24" s="26">
        <v>28.260870000000001</v>
      </c>
      <c r="E24" s="26">
        <v>55.138339999999999</v>
      </c>
      <c r="F24" s="26">
        <v>5.5335970000000003</v>
      </c>
      <c r="G24" s="26">
        <v>4.3702930000000002</v>
      </c>
    </row>
    <row r="25" spans="1:7" x14ac:dyDescent="0.2">
      <c r="A25" s="19" t="s">
        <v>772</v>
      </c>
      <c r="B25" s="20">
        <v>143</v>
      </c>
      <c r="C25" s="26">
        <v>13.286713000000001</v>
      </c>
      <c r="D25" s="26">
        <v>23.776223999999999</v>
      </c>
      <c r="E25" s="26">
        <v>54.545454999999997</v>
      </c>
      <c r="F25" s="26">
        <v>8.3916079999999997</v>
      </c>
      <c r="G25" s="26">
        <v>4.4961830000000003</v>
      </c>
    </row>
    <row r="26" spans="1:7" x14ac:dyDescent="0.2">
      <c r="A26" s="19" t="s">
        <v>773</v>
      </c>
      <c r="B26" s="20">
        <v>11</v>
      </c>
      <c r="C26" s="26">
        <v>27.272727</v>
      </c>
      <c r="D26" s="26">
        <v>18.181818</v>
      </c>
      <c r="E26" s="26">
        <v>36.363636</v>
      </c>
      <c r="F26" s="26">
        <v>18.181818</v>
      </c>
      <c r="G26" s="26">
        <v>4</v>
      </c>
    </row>
    <row r="27" spans="1:7" x14ac:dyDescent="0.2">
      <c r="A27" s="18" t="s">
        <v>774</v>
      </c>
      <c r="B27" s="17">
        <v>166</v>
      </c>
      <c r="C27" s="25">
        <v>0.60241</v>
      </c>
      <c r="D27" s="25">
        <v>12.650601999999999</v>
      </c>
      <c r="E27" s="25">
        <v>83.734939999999995</v>
      </c>
      <c r="F27" s="25">
        <v>3.0120480000000001</v>
      </c>
      <c r="G27" s="25">
        <v>4.9813660000000004</v>
      </c>
    </row>
    <row r="28" spans="1:7" x14ac:dyDescent="0.2">
      <c r="A28" s="19" t="s">
        <v>762</v>
      </c>
      <c r="B28" s="20">
        <v>116</v>
      </c>
      <c r="C28" s="26">
        <v>6.0344829999999998</v>
      </c>
      <c r="D28" s="26">
        <v>25</v>
      </c>
      <c r="E28" s="26">
        <v>66.379310000000004</v>
      </c>
      <c r="F28" s="26">
        <v>2.5862069999999999</v>
      </c>
      <c r="G28" s="26">
        <v>4.6194689999999996</v>
      </c>
    </row>
    <row r="29" spans="1:7" x14ac:dyDescent="0.2">
      <c r="A29" s="19" t="s">
        <v>763</v>
      </c>
      <c r="B29" s="20">
        <v>81</v>
      </c>
      <c r="C29" s="26">
        <v>12.345679000000001</v>
      </c>
      <c r="D29" s="26">
        <v>32.098765</v>
      </c>
      <c r="E29" s="26">
        <v>45.679012</v>
      </c>
      <c r="F29" s="26">
        <v>9.8765429999999999</v>
      </c>
      <c r="G29" s="26">
        <v>4.0958899999999998</v>
      </c>
    </row>
    <row r="30" spans="1:7" x14ac:dyDescent="0.2">
      <c r="A30" s="19" t="s">
        <v>764</v>
      </c>
      <c r="B30" s="20">
        <v>60</v>
      </c>
      <c r="C30" s="26">
        <v>10</v>
      </c>
      <c r="D30" s="26">
        <v>21.666667</v>
      </c>
      <c r="E30" s="26">
        <v>61.666666999999997</v>
      </c>
      <c r="F30" s="26">
        <v>6.6666670000000003</v>
      </c>
      <c r="G30" s="26">
        <v>4.625</v>
      </c>
    </row>
    <row r="31" spans="1:7" x14ac:dyDescent="0.2">
      <c r="A31" s="19" t="s">
        <v>765</v>
      </c>
      <c r="B31" s="20">
        <v>21</v>
      </c>
      <c r="C31" s="26">
        <v>9.5238099999999992</v>
      </c>
      <c r="D31" s="26">
        <v>38.095238000000002</v>
      </c>
      <c r="E31" s="26">
        <v>47.619047999999999</v>
      </c>
      <c r="F31" s="26">
        <v>4.7619049999999996</v>
      </c>
      <c r="G31" s="26">
        <v>4.3</v>
      </c>
    </row>
    <row r="32" spans="1:7" x14ac:dyDescent="0.2">
      <c r="A32" s="19" t="s">
        <v>766</v>
      </c>
      <c r="B32" s="20">
        <v>5</v>
      </c>
      <c r="C32" s="26">
        <v>20</v>
      </c>
      <c r="D32" s="26">
        <v>20</v>
      </c>
      <c r="E32" s="26">
        <v>60</v>
      </c>
      <c r="F32" s="26">
        <v>0</v>
      </c>
      <c r="G32" s="26">
        <v>4.5999999999999996</v>
      </c>
    </row>
    <row r="33" spans="1:7" x14ac:dyDescent="0.2">
      <c r="A33" s="19" t="s">
        <v>767</v>
      </c>
      <c r="B33" s="20">
        <v>1</v>
      </c>
      <c r="C33" s="26">
        <v>100</v>
      </c>
      <c r="D33" s="26">
        <v>0</v>
      </c>
      <c r="E33" s="26">
        <v>0</v>
      </c>
      <c r="F33" s="26">
        <v>0</v>
      </c>
      <c r="G33" s="26">
        <v>1</v>
      </c>
    </row>
    <row r="34" spans="1:7" x14ac:dyDescent="0.2">
      <c r="A34" s="19" t="s">
        <v>768</v>
      </c>
      <c r="B34" s="20">
        <v>0</v>
      </c>
      <c r="C34" s="26">
        <v>0</v>
      </c>
      <c r="D34" s="26">
        <v>0</v>
      </c>
      <c r="E34" s="26">
        <v>0</v>
      </c>
      <c r="F34" s="26">
        <v>0</v>
      </c>
      <c r="G34" s="26">
        <v>0</v>
      </c>
    </row>
    <row r="35" spans="1:7" x14ac:dyDescent="0.2">
      <c r="A35" s="19" t="s">
        <v>769</v>
      </c>
      <c r="B35" s="20">
        <v>197</v>
      </c>
      <c r="C35" s="26">
        <v>8.6294419999999992</v>
      </c>
      <c r="D35" s="26">
        <v>27.918782</v>
      </c>
      <c r="E35" s="26">
        <v>57.868020000000001</v>
      </c>
      <c r="F35" s="26">
        <v>5.5837560000000002</v>
      </c>
      <c r="G35" s="26">
        <v>4.4139780000000002</v>
      </c>
    </row>
    <row r="36" spans="1:7" x14ac:dyDescent="0.2">
      <c r="A36" s="19" t="s">
        <v>770</v>
      </c>
      <c r="B36" s="20">
        <v>81</v>
      </c>
      <c r="C36" s="26">
        <v>9.8765429999999999</v>
      </c>
      <c r="D36" s="26">
        <v>25.925926</v>
      </c>
      <c r="E36" s="26">
        <v>58.024690999999997</v>
      </c>
      <c r="F36" s="26">
        <v>6.1728399999999999</v>
      </c>
      <c r="G36" s="26">
        <v>4.5394740000000002</v>
      </c>
    </row>
    <row r="37" spans="1:7" x14ac:dyDescent="0.2">
      <c r="A37" s="19" t="s">
        <v>771</v>
      </c>
      <c r="B37" s="20">
        <v>284</v>
      </c>
      <c r="C37" s="26">
        <v>9.5070420000000002</v>
      </c>
      <c r="D37" s="26">
        <v>27.112676</v>
      </c>
      <c r="E37" s="26">
        <v>57.746479000000001</v>
      </c>
      <c r="F37" s="26">
        <v>5.6338030000000003</v>
      </c>
      <c r="G37" s="26">
        <v>4.4402990000000004</v>
      </c>
    </row>
    <row r="38" spans="1:7" x14ac:dyDescent="0.2">
      <c r="A38" s="19" t="s">
        <v>772</v>
      </c>
      <c r="B38" s="20">
        <v>87</v>
      </c>
      <c r="C38" s="26">
        <v>11.494253</v>
      </c>
      <c r="D38" s="26">
        <v>25.287355999999999</v>
      </c>
      <c r="E38" s="26">
        <v>57.471263999999998</v>
      </c>
      <c r="F38" s="26">
        <v>5.7471259999999997</v>
      </c>
      <c r="G38" s="26">
        <v>4.5</v>
      </c>
    </row>
    <row r="39" spans="1:7" x14ac:dyDescent="0.2">
      <c r="A39" s="19" t="s">
        <v>773</v>
      </c>
      <c r="B39" s="20">
        <v>6</v>
      </c>
      <c r="C39" s="26">
        <v>33.333333000000003</v>
      </c>
      <c r="D39" s="26">
        <v>16.666667</v>
      </c>
      <c r="E39" s="26">
        <v>50</v>
      </c>
      <c r="F39" s="26">
        <v>0</v>
      </c>
      <c r="G39" s="26">
        <v>4</v>
      </c>
    </row>
    <row r="40" spans="1:7" x14ac:dyDescent="0.2">
      <c r="A40" s="18" t="s">
        <v>775</v>
      </c>
      <c r="B40" s="17">
        <v>112</v>
      </c>
      <c r="C40" s="25">
        <v>8.9285709999999998</v>
      </c>
      <c r="D40" s="25">
        <v>26.785713999999999</v>
      </c>
      <c r="E40" s="25">
        <v>60.714286000000001</v>
      </c>
      <c r="F40" s="25">
        <v>3.5714290000000002</v>
      </c>
      <c r="G40" s="25">
        <v>4.4351849999999997</v>
      </c>
    </row>
    <row r="41" spans="1:7" x14ac:dyDescent="0.2">
      <c r="A41" s="19" t="s">
        <v>762</v>
      </c>
      <c r="B41" s="20">
        <v>103</v>
      </c>
      <c r="C41" s="26">
        <v>10.679612000000001</v>
      </c>
      <c r="D41" s="26">
        <v>35.922330000000002</v>
      </c>
      <c r="E41" s="26">
        <v>51.456310999999999</v>
      </c>
      <c r="F41" s="26">
        <v>1.941748</v>
      </c>
      <c r="G41" s="26">
        <v>4.2277230000000001</v>
      </c>
    </row>
    <row r="42" spans="1:7" x14ac:dyDescent="0.2">
      <c r="A42" s="19" t="s">
        <v>763</v>
      </c>
      <c r="B42" s="20">
        <v>63</v>
      </c>
      <c r="C42" s="26">
        <v>14.285714</v>
      </c>
      <c r="D42" s="26">
        <v>26.984127000000001</v>
      </c>
      <c r="E42" s="26">
        <v>53.968254000000002</v>
      </c>
      <c r="F42" s="26">
        <v>4.7619049999999996</v>
      </c>
      <c r="G42" s="26">
        <v>4.2</v>
      </c>
    </row>
    <row r="43" spans="1:7" x14ac:dyDescent="0.2">
      <c r="A43" s="19" t="s">
        <v>764</v>
      </c>
      <c r="B43" s="20">
        <v>43</v>
      </c>
      <c r="C43" s="26">
        <v>16.279070000000001</v>
      </c>
      <c r="D43" s="26">
        <v>25.581395000000001</v>
      </c>
      <c r="E43" s="26">
        <v>46.511628000000002</v>
      </c>
      <c r="F43" s="26">
        <v>11.627907</v>
      </c>
      <c r="G43" s="26">
        <v>4.3684209999999997</v>
      </c>
    </row>
    <row r="44" spans="1:7" x14ac:dyDescent="0.2">
      <c r="A44" s="19" t="s">
        <v>765</v>
      </c>
      <c r="B44" s="20">
        <v>8</v>
      </c>
      <c r="C44" s="26">
        <v>12.5</v>
      </c>
      <c r="D44" s="26">
        <v>0</v>
      </c>
      <c r="E44" s="26">
        <v>87.5</v>
      </c>
      <c r="F44" s="26">
        <v>0</v>
      </c>
      <c r="G44" s="26">
        <v>5.25</v>
      </c>
    </row>
    <row r="45" spans="1:7" x14ac:dyDescent="0.2">
      <c r="A45" s="19" t="s">
        <v>766</v>
      </c>
      <c r="B45" s="20">
        <v>4</v>
      </c>
      <c r="C45" s="26">
        <v>25</v>
      </c>
      <c r="D45" s="26">
        <v>25</v>
      </c>
      <c r="E45" s="26">
        <v>25</v>
      </c>
      <c r="F45" s="26">
        <v>25</v>
      </c>
      <c r="G45" s="26">
        <v>4</v>
      </c>
    </row>
    <row r="46" spans="1:7" x14ac:dyDescent="0.2">
      <c r="A46" s="19" t="s">
        <v>767</v>
      </c>
      <c r="B46" s="20">
        <v>1</v>
      </c>
      <c r="C46" s="26">
        <v>0</v>
      </c>
      <c r="D46" s="26">
        <v>0</v>
      </c>
      <c r="E46" s="26">
        <v>0</v>
      </c>
      <c r="F46" s="26">
        <v>100</v>
      </c>
      <c r="G46" s="26">
        <v>0</v>
      </c>
    </row>
    <row r="47" spans="1:7" x14ac:dyDescent="0.2">
      <c r="A47" s="19" t="s">
        <v>768</v>
      </c>
      <c r="B47" s="20">
        <v>0</v>
      </c>
      <c r="C47" s="26">
        <v>0</v>
      </c>
      <c r="D47" s="26">
        <v>0</v>
      </c>
      <c r="E47" s="26">
        <v>0</v>
      </c>
      <c r="F47" s="26">
        <v>0</v>
      </c>
      <c r="G47" s="26">
        <v>0</v>
      </c>
    </row>
    <row r="48" spans="1:7" x14ac:dyDescent="0.2">
      <c r="A48" s="19" t="s">
        <v>769</v>
      </c>
      <c r="B48" s="20">
        <v>166</v>
      </c>
      <c r="C48" s="26">
        <v>12.048192999999999</v>
      </c>
      <c r="D48" s="26">
        <v>32.530119999999997</v>
      </c>
      <c r="E48" s="26">
        <v>52.409638999999999</v>
      </c>
      <c r="F48" s="26">
        <v>3.0120480000000001</v>
      </c>
      <c r="G48" s="26">
        <v>4.2173910000000001</v>
      </c>
    </row>
    <row r="49" spans="1:7" x14ac:dyDescent="0.2">
      <c r="A49" s="19" t="s">
        <v>770</v>
      </c>
      <c r="B49" s="20">
        <v>51</v>
      </c>
      <c r="C49" s="26">
        <v>15.686275</v>
      </c>
      <c r="D49" s="26">
        <v>21.568626999999999</v>
      </c>
      <c r="E49" s="26">
        <v>52.941175999999999</v>
      </c>
      <c r="F49" s="26">
        <v>9.803922</v>
      </c>
      <c r="G49" s="26">
        <v>4.5217390000000002</v>
      </c>
    </row>
    <row r="50" spans="1:7" x14ac:dyDescent="0.2">
      <c r="A50" s="19" t="s">
        <v>771</v>
      </c>
      <c r="B50" s="20">
        <v>222</v>
      </c>
      <c r="C50" s="26">
        <v>13.063063</v>
      </c>
      <c r="D50" s="26">
        <v>29.72973</v>
      </c>
      <c r="E50" s="26">
        <v>51.801802000000002</v>
      </c>
      <c r="F50" s="26">
        <v>5.405405</v>
      </c>
      <c r="G50" s="26">
        <v>4.2809520000000001</v>
      </c>
    </row>
    <row r="51" spans="1:7" x14ac:dyDescent="0.2">
      <c r="A51" s="19" t="s">
        <v>772</v>
      </c>
      <c r="B51" s="20">
        <v>56</v>
      </c>
      <c r="C51" s="26">
        <v>16.071428999999998</v>
      </c>
      <c r="D51" s="26">
        <v>21.428571000000002</v>
      </c>
      <c r="E51" s="26">
        <v>50</v>
      </c>
      <c r="F51" s="26">
        <v>12.5</v>
      </c>
      <c r="G51" s="26">
        <v>4.4897960000000001</v>
      </c>
    </row>
    <row r="52" spans="1:7" x14ac:dyDescent="0.2">
      <c r="A52" s="19" t="s">
        <v>773</v>
      </c>
      <c r="B52" s="20">
        <v>5</v>
      </c>
      <c r="C52" s="26">
        <v>20</v>
      </c>
      <c r="D52" s="26">
        <v>20</v>
      </c>
      <c r="E52" s="26">
        <v>20</v>
      </c>
      <c r="F52" s="26">
        <v>40</v>
      </c>
      <c r="G52" s="26">
        <v>4</v>
      </c>
    </row>
    <row r="53" spans="1:7" x14ac:dyDescent="0.2">
      <c r="A53" s="18" t="s">
        <v>776</v>
      </c>
      <c r="B53" s="18"/>
      <c r="C53" s="18"/>
      <c r="D53" s="18"/>
      <c r="E53" s="18"/>
      <c r="F53" s="18"/>
      <c r="G53" s="18"/>
    </row>
    <row r="54" spans="1:7" x14ac:dyDescent="0.2">
      <c r="A54" s="19" t="s">
        <v>130</v>
      </c>
      <c r="B54" s="20">
        <v>61</v>
      </c>
      <c r="C54" s="26">
        <v>6.5573769999999998</v>
      </c>
      <c r="D54" s="26">
        <v>14.754098000000001</v>
      </c>
      <c r="E54" s="26">
        <v>68.852458999999996</v>
      </c>
      <c r="F54" s="26">
        <v>9.8360660000000006</v>
      </c>
      <c r="G54" s="26">
        <v>4.7454549999999998</v>
      </c>
    </row>
    <row r="55" spans="1:7" x14ac:dyDescent="0.2">
      <c r="A55" s="19" t="s">
        <v>131</v>
      </c>
      <c r="B55" s="20">
        <v>566</v>
      </c>
      <c r="C55" s="26">
        <v>8.1272079999999995</v>
      </c>
      <c r="D55" s="26">
        <v>25.441696</v>
      </c>
      <c r="E55" s="26">
        <v>61.837456000000003</v>
      </c>
      <c r="F55" s="26">
        <v>4.5936399999999997</v>
      </c>
      <c r="G55" s="26">
        <v>4.5111109999999996</v>
      </c>
    </row>
    <row r="56" spans="1:7" x14ac:dyDescent="0.2">
      <c r="A56" s="19" t="s">
        <v>392</v>
      </c>
      <c r="B56" s="20">
        <v>74</v>
      </c>
      <c r="C56" s="26">
        <v>9.4594590000000007</v>
      </c>
      <c r="D56" s="26">
        <v>32.432431999999999</v>
      </c>
      <c r="E56" s="26">
        <v>56.756757</v>
      </c>
      <c r="F56" s="26">
        <v>1.351351</v>
      </c>
      <c r="G56" s="26">
        <v>4.328767</v>
      </c>
    </row>
    <row r="57" spans="1:7" x14ac:dyDescent="0.2">
      <c r="A57" s="19" t="s">
        <v>132</v>
      </c>
      <c r="B57" s="20">
        <v>62</v>
      </c>
      <c r="C57" s="26">
        <v>11.290323000000001</v>
      </c>
      <c r="D57" s="26">
        <v>17.741935000000002</v>
      </c>
      <c r="E57" s="26">
        <v>66.129031999999995</v>
      </c>
      <c r="F57" s="26">
        <v>4.8387099999999998</v>
      </c>
      <c r="G57" s="26">
        <v>4.5932199999999996</v>
      </c>
    </row>
    <row r="58" spans="1:7" x14ac:dyDescent="0.2">
      <c r="A58" s="19" t="s">
        <v>777</v>
      </c>
      <c r="B58" s="20">
        <v>22</v>
      </c>
      <c r="C58" s="26">
        <v>13.636364</v>
      </c>
      <c r="D58" s="26">
        <v>27.272727</v>
      </c>
      <c r="E58" s="26">
        <v>54.545454999999997</v>
      </c>
      <c r="F58" s="26">
        <v>4.5454549999999996</v>
      </c>
      <c r="G58" s="26">
        <v>4.3333329999999997</v>
      </c>
    </row>
    <row r="59" spans="1:7" x14ac:dyDescent="0.2">
      <c r="A59" s="18" t="s">
        <v>133</v>
      </c>
      <c r="B59" s="17">
        <v>33</v>
      </c>
      <c r="C59" s="25">
        <v>0</v>
      </c>
      <c r="D59" s="25">
        <v>18.181818</v>
      </c>
      <c r="E59" s="25">
        <v>72.727272999999997</v>
      </c>
      <c r="F59" s="25">
        <v>9.0909089999999999</v>
      </c>
      <c r="G59" s="25">
        <v>4.9000000000000004</v>
      </c>
    </row>
    <row r="60" spans="1:7" x14ac:dyDescent="0.2">
      <c r="A60" s="19" t="s">
        <v>134</v>
      </c>
      <c r="B60" s="20">
        <v>356</v>
      </c>
      <c r="C60" s="26">
        <v>6.1797750000000002</v>
      </c>
      <c r="D60" s="26">
        <v>21.067416000000001</v>
      </c>
      <c r="E60" s="26">
        <v>68.258426999999998</v>
      </c>
      <c r="F60" s="26">
        <v>4.4943819999999999</v>
      </c>
      <c r="G60" s="26">
        <v>4.6617649999999999</v>
      </c>
    </row>
    <row r="61" spans="1:7" x14ac:dyDescent="0.2">
      <c r="A61" s="19" t="s">
        <v>393</v>
      </c>
      <c r="B61" s="20">
        <v>31</v>
      </c>
      <c r="C61" s="26">
        <v>6.451613</v>
      </c>
      <c r="D61" s="26">
        <v>35.483871000000001</v>
      </c>
      <c r="E61" s="26">
        <v>58.064515999999998</v>
      </c>
      <c r="F61" s="26">
        <v>0</v>
      </c>
      <c r="G61" s="26">
        <v>4.3870969999999998</v>
      </c>
    </row>
    <row r="62" spans="1:7" x14ac:dyDescent="0.2">
      <c r="A62" s="19" t="s">
        <v>135</v>
      </c>
      <c r="B62" s="20">
        <v>16</v>
      </c>
      <c r="C62" s="26">
        <v>6.25</v>
      </c>
      <c r="D62" s="26">
        <v>18.75</v>
      </c>
      <c r="E62" s="26">
        <v>68.75</v>
      </c>
      <c r="F62" s="26">
        <v>6.25</v>
      </c>
      <c r="G62" s="26">
        <v>4.8666669999999996</v>
      </c>
    </row>
    <row r="63" spans="1:7" x14ac:dyDescent="0.2">
      <c r="A63" s="19" t="s">
        <v>778</v>
      </c>
      <c r="B63" s="20">
        <v>14</v>
      </c>
      <c r="C63" s="26">
        <v>21.428571000000002</v>
      </c>
      <c r="D63" s="26">
        <v>21.428571000000002</v>
      </c>
      <c r="E63" s="26">
        <v>50</v>
      </c>
      <c r="F63" s="26">
        <v>7.1428570000000002</v>
      </c>
      <c r="G63" s="26">
        <v>3.9230770000000001</v>
      </c>
    </row>
    <row r="64" spans="1:7" x14ac:dyDescent="0.2">
      <c r="A64" s="18" t="s">
        <v>136</v>
      </c>
      <c r="B64" s="17">
        <v>28</v>
      </c>
      <c r="C64" s="25">
        <v>14.285714</v>
      </c>
      <c r="D64" s="25">
        <v>10.714286</v>
      </c>
      <c r="E64" s="25">
        <v>64.285713999999999</v>
      </c>
      <c r="F64" s="25">
        <v>10.714286</v>
      </c>
      <c r="G64" s="25">
        <v>4.5599999999999996</v>
      </c>
    </row>
    <row r="65" spans="1:7" x14ac:dyDescent="0.2">
      <c r="A65" s="19" t="s">
        <v>134</v>
      </c>
      <c r="B65" s="20">
        <v>209</v>
      </c>
      <c r="C65" s="26">
        <v>11.483254000000001</v>
      </c>
      <c r="D65" s="26">
        <v>33.014353999999997</v>
      </c>
      <c r="E65" s="26">
        <v>50.717703</v>
      </c>
      <c r="F65" s="26">
        <v>4.7846890000000002</v>
      </c>
      <c r="G65" s="26">
        <v>4.2512559999999997</v>
      </c>
    </row>
    <row r="66" spans="1:7" x14ac:dyDescent="0.2">
      <c r="A66" s="19" t="s">
        <v>393</v>
      </c>
      <c r="B66" s="20">
        <v>43</v>
      </c>
      <c r="C66" s="26">
        <v>11.627907</v>
      </c>
      <c r="D66" s="26">
        <v>30.232558000000001</v>
      </c>
      <c r="E66" s="26">
        <v>55.813952999999998</v>
      </c>
      <c r="F66" s="26">
        <v>2.3255810000000001</v>
      </c>
      <c r="G66" s="26">
        <v>4.2857139999999996</v>
      </c>
    </row>
    <row r="67" spans="1:7" x14ac:dyDescent="0.2">
      <c r="A67" s="19" t="s">
        <v>135</v>
      </c>
      <c r="B67" s="20">
        <v>46</v>
      </c>
      <c r="C67" s="26">
        <v>13.043478</v>
      </c>
      <c r="D67" s="26">
        <v>17.391304000000002</v>
      </c>
      <c r="E67" s="26">
        <v>65.217391000000006</v>
      </c>
      <c r="F67" s="26">
        <v>4.3478260000000004</v>
      </c>
      <c r="G67" s="26">
        <v>4.5</v>
      </c>
    </row>
    <row r="68" spans="1:7" x14ac:dyDescent="0.2">
      <c r="A68" s="19" t="s">
        <v>778</v>
      </c>
      <c r="B68" s="20">
        <v>8</v>
      </c>
      <c r="C68" s="26">
        <v>0</v>
      </c>
      <c r="D68" s="26">
        <v>37.5</v>
      </c>
      <c r="E68" s="26">
        <v>62.5</v>
      </c>
      <c r="F68" s="26">
        <v>0</v>
      </c>
      <c r="G68" s="26">
        <v>5</v>
      </c>
    </row>
    <row r="69" spans="1:7" x14ac:dyDescent="0.2">
      <c r="A69" s="18" t="s">
        <v>779</v>
      </c>
      <c r="B69" s="18"/>
      <c r="C69" s="18"/>
      <c r="D69" s="18"/>
      <c r="E69" s="18"/>
      <c r="F69" s="18"/>
      <c r="G69" s="18"/>
    </row>
    <row r="70" spans="1:7" x14ac:dyDescent="0.2">
      <c r="A70" s="19" t="s">
        <v>780</v>
      </c>
      <c r="B70" s="20">
        <v>123</v>
      </c>
      <c r="C70" s="26">
        <v>8.9430890000000005</v>
      </c>
      <c r="D70" s="26">
        <v>23.577235999999999</v>
      </c>
      <c r="E70" s="26">
        <v>63.414634</v>
      </c>
      <c r="F70" s="26">
        <v>4.0650409999999999</v>
      </c>
      <c r="G70" s="26">
        <v>4.5</v>
      </c>
    </row>
    <row r="71" spans="1:7" x14ac:dyDescent="0.2">
      <c r="A71" s="19" t="s">
        <v>781</v>
      </c>
      <c r="B71" s="20">
        <v>480</v>
      </c>
      <c r="C71" s="26">
        <v>9.1666670000000003</v>
      </c>
      <c r="D71" s="26">
        <v>25.625</v>
      </c>
      <c r="E71" s="26">
        <v>60.416666999999997</v>
      </c>
      <c r="F71" s="26">
        <v>4.7916670000000003</v>
      </c>
      <c r="G71" s="26">
        <v>4.4463889999999999</v>
      </c>
    </row>
    <row r="72" spans="1:7" x14ac:dyDescent="0.2">
      <c r="A72" s="19" t="s">
        <v>137</v>
      </c>
      <c r="B72" s="20">
        <v>68</v>
      </c>
      <c r="C72" s="26">
        <v>2.941176</v>
      </c>
      <c r="D72" s="26">
        <v>19.117647000000002</v>
      </c>
      <c r="E72" s="26">
        <v>76.470588000000006</v>
      </c>
      <c r="F72" s="26">
        <v>1.470588</v>
      </c>
      <c r="G72" s="26">
        <v>4.9402990000000004</v>
      </c>
    </row>
    <row r="73" spans="1:7" x14ac:dyDescent="0.2">
      <c r="A73" s="19" t="s">
        <v>138</v>
      </c>
      <c r="B73" s="20">
        <v>239</v>
      </c>
      <c r="C73" s="26">
        <v>8.7866110000000006</v>
      </c>
      <c r="D73" s="26">
        <v>23.012551999999999</v>
      </c>
      <c r="E73" s="26">
        <v>62.761505999999997</v>
      </c>
      <c r="F73" s="26">
        <v>5.4393310000000001</v>
      </c>
      <c r="G73" s="26">
        <v>4.5530970000000002</v>
      </c>
    </row>
    <row r="74" spans="1:7" x14ac:dyDescent="0.2">
      <c r="A74" s="19" t="s">
        <v>782</v>
      </c>
      <c r="B74" s="20">
        <v>24</v>
      </c>
      <c r="C74" s="26">
        <v>4.1666670000000003</v>
      </c>
      <c r="D74" s="26">
        <v>16.666667</v>
      </c>
      <c r="E74" s="26">
        <v>70.833332999999996</v>
      </c>
      <c r="F74" s="26">
        <v>8.3333329999999997</v>
      </c>
      <c r="G74" s="26">
        <v>4.8181820000000002</v>
      </c>
    </row>
    <row r="75" spans="1:7" x14ac:dyDescent="0.2">
      <c r="A75" s="19" t="s">
        <v>783</v>
      </c>
      <c r="B75" s="20">
        <v>55</v>
      </c>
      <c r="C75" s="26">
        <v>7.2727269999999997</v>
      </c>
      <c r="D75" s="26">
        <v>25.454545</v>
      </c>
      <c r="E75" s="26">
        <v>63.636364</v>
      </c>
      <c r="F75" s="26">
        <v>3.6363639999999999</v>
      </c>
      <c r="G75" s="26">
        <v>4.6037739999999996</v>
      </c>
    </row>
    <row r="76" spans="1:7" x14ac:dyDescent="0.2">
      <c r="A76" s="19" t="s">
        <v>1441</v>
      </c>
      <c r="B76" s="20">
        <v>607</v>
      </c>
      <c r="C76" s="26">
        <v>8.5667220000000004</v>
      </c>
      <c r="D76" s="26">
        <v>24.876442000000001</v>
      </c>
      <c r="E76" s="26">
        <v>61.614497999999998</v>
      </c>
      <c r="F76" s="26">
        <v>4.9423389999999996</v>
      </c>
      <c r="G76" s="26">
        <v>4.5060659999999997</v>
      </c>
    </row>
    <row r="77" spans="1:7" x14ac:dyDescent="0.2">
      <c r="A77" s="18" t="s">
        <v>784</v>
      </c>
      <c r="B77" s="18"/>
      <c r="C77" s="18"/>
      <c r="D77" s="18"/>
      <c r="E77" s="18"/>
      <c r="F77" s="18"/>
      <c r="G77" s="18"/>
    </row>
    <row r="78" spans="1:7" x14ac:dyDescent="0.2">
      <c r="A78" s="21" t="s">
        <v>785</v>
      </c>
      <c r="B78" s="34">
        <v>123</v>
      </c>
      <c r="C78" s="30">
        <v>8.9430890000000005</v>
      </c>
      <c r="D78" s="30">
        <v>23.577235999999999</v>
      </c>
      <c r="E78" s="30">
        <v>63.414634</v>
      </c>
      <c r="F78" s="30">
        <v>4.0650409999999999</v>
      </c>
      <c r="G78" s="30">
        <v>4.5</v>
      </c>
    </row>
    <row r="79" spans="1:7" x14ac:dyDescent="0.2">
      <c r="A79" s="21" t="s">
        <v>786</v>
      </c>
      <c r="B79" s="34">
        <v>338</v>
      </c>
      <c r="C79" s="30">
        <v>10.059172</v>
      </c>
      <c r="D79" s="30">
        <v>25.739644999999999</v>
      </c>
      <c r="E79" s="30">
        <v>59.763314000000001</v>
      </c>
      <c r="F79" s="30">
        <v>4.4378700000000002</v>
      </c>
      <c r="G79" s="30">
        <v>4.4086689999999997</v>
      </c>
    </row>
    <row r="80" spans="1:7" x14ac:dyDescent="0.2">
      <c r="A80" s="19" t="s">
        <v>787</v>
      </c>
      <c r="B80" s="20">
        <v>138</v>
      </c>
      <c r="C80" s="26">
        <v>7.2463769999999998</v>
      </c>
      <c r="D80" s="26">
        <v>27.536231999999998</v>
      </c>
      <c r="E80" s="26">
        <v>63.043478</v>
      </c>
      <c r="F80" s="26">
        <v>2.1739130000000002</v>
      </c>
      <c r="G80" s="26">
        <v>4.5555560000000002</v>
      </c>
    </row>
    <row r="81" spans="1:7" x14ac:dyDescent="0.2">
      <c r="A81" s="19" t="s">
        <v>788</v>
      </c>
      <c r="B81" s="20">
        <v>58</v>
      </c>
      <c r="C81" s="26">
        <v>3.4482759999999999</v>
      </c>
      <c r="D81" s="26">
        <v>13.793103</v>
      </c>
      <c r="E81" s="26">
        <v>74.137930999999995</v>
      </c>
      <c r="F81" s="26">
        <v>8.6206899999999997</v>
      </c>
      <c r="G81" s="26">
        <v>4.9622640000000002</v>
      </c>
    </row>
    <row r="82" spans="1:7" x14ac:dyDescent="0.2">
      <c r="A82" s="19" t="s">
        <v>789</v>
      </c>
      <c r="B82" s="20">
        <v>22</v>
      </c>
      <c r="C82" s="26">
        <v>9.0909089999999999</v>
      </c>
      <c r="D82" s="26">
        <v>22.727273</v>
      </c>
      <c r="E82" s="26">
        <v>63.636364</v>
      </c>
      <c r="F82" s="26">
        <v>4.5454549999999996</v>
      </c>
      <c r="G82" s="26">
        <v>4.6190480000000003</v>
      </c>
    </row>
    <row r="83" spans="1:7" x14ac:dyDescent="0.2">
      <c r="A83" s="19" t="s">
        <v>790</v>
      </c>
      <c r="B83" s="20">
        <v>17</v>
      </c>
      <c r="C83" s="26">
        <v>5.8823530000000002</v>
      </c>
      <c r="D83" s="26">
        <v>23.529412000000001</v>
      </c>
      <c r="E83" s="26">
        <v>58.823529000000001</v>
      </c>
      <c r="F83" s="26">
        <v>11.764706</v>
      </c>
      <c r="G83" s="26">
        <v>4.5333329999999998</v>
      </c>
    </row>
    <row r="84" spans="1:7" x14ac:dyDescent="0.2">
      <c r="A84" s="19" t="s">
        <v>791</v>
      </c>
      <c r="B84" s="20">
        <v>7</v>
      </c>
      <c r="C84" s="26">
        <v>14.285714</v>
      </c>
      <c r="D84" s="26">
        <v>14.285714</v>
      </c>
      <c r="E84" s="26">
        <v>57.142856999999999</v>
      </c>
      <c r="F84" s="26">
        <v>14.285714</v>
      </c>
      <c r="G84" s="26">
        <v>4.1666670000000003</v>
      </c>
    </row>
    <row r="85" spans="1:7" x14ac:dyDescent="0.2">
      <c r="A85" s="19" t="s">
        <v>792</v>
      </c>
      <c r="B85" s="20">
        <v>0</v>
      </c>
      <c r="C85" s="26">
        <v>0</v>
      </c>
      <c r="D85" s="26">
        <v>0</v>
      </c>
      <c r="E85" s="26">
        <v>0</v>
      </c>
      <c r="F85" s="26">
        <v>0</v>
      </c>
      <c r="G85" s="26">
        <v>0</v>
      </c>
    </row>
    <row r="86" spans="1:7" x14ac:dyDescent="0.2">
      <c r="A86" s="19" t="s">
        <v>793</v>
      </c>
      <c r="B86" s="20">
        <v>1</v>
      </c>
      <c r="C86" s="26">
        <v>0</v>
      </c>
      <c r="D86" s="26">
        <v>0</v>
      </c>
      <c r="E86" s="26">
        <v>100</v>
      </c>
      <c r="F86" s="26">
        <v>0</v>
      </c>
      <c r="G86" s="26">
        <v>6</v>
      </c>
    </row>
    <row r="87" spans="1:7" x14ac:dyDescent="0.2">
      <c r="A87" s="19" t="s">
        <v>794</v>
      </c>
      <c r="B87" s="20">
        <v>0</v>
      </c>
      <c r="C87" s="26">
        <v>0</v>
      </c>
      <c r="D87" s="26">
        <v>0</v>
      </c>
      <c r="E87" s="26">
        <v>0</v>
      </c>
      <c r="F87" s="26">
        <v>0</v>
      </c>
      <c r="G87" s="26">
        <v>0</v>
      </c>
    </row>
    <row r="88" spans="1:7" x14ac:dyDescent="0.2">
      <c r="A88" s="19" t="s">
        <v>783</v>
      </c>
      <c r="B88" s="20">
        <v>81</v>
      </c>
      <c r="C88" s="26">
        <v>7.4074070000000001</v>
      </c>
      <c r="D88" s="26">
        <v>27.160494</v>
      </c>
      <c r="E88" s="26">
        <v>59.259259</v>
      </c>
      <c r="F88" s="26">
        <v>6.1728399999999999</v>
      </c>
      <c r="G88" s="26">
        <v>4.552632</v>
      </c>
    </row>
    <row r="89" spans="1:7" x14ac:dyDescent="0.2">
      <c r="A89" s="18" t="s">
        <v>795</v>
      </c>
      <c r="B89" s="18"/>
      <c r="C89" s="18"/>
      <c r="D89" s="18"/>
      <c r="E89" s="18"/>
      <c r="F89" s="18"/>
      <c r="G89" s="18"/>
    </row>
    <row r="90" spans="1:7" x14ac:dyDescent="0.2">
      <c r="A90" s="19" t="s">
        <v>796</v>
      </c>
      <c r="B90" s="20">
        <v>581</v>
      </c>
      <c r="C90" s="26">
        <v>8.7779690000000006</v>
      </c>
      <c r="D90" s="26">
        <v>26.16179</v>
      </c>
      <c r="E90" s="26">
        <v>59.552495999999998</v>
      </c>
      <c r="F90" s="26">
        <v>5.5077449999999999</v>
      </c>
      <c r="G90" s="26">
        <v>4.4881599999999997</v>
      </c>
    </row>
    <row r="91" spans="1:7" x14ac:dyDescent="0.2">
      <c r="A91" s="19" t="s">
        <v>139</v>
      </c>
      <c r="B91" s="20">
        <v>30</v>
      </c>
      <c r="C91" s="26">
        <v>3.3333330000000001</v>
      </c>
      <c r="D91" s="26">
        <v>26.666667</v>
      </c>
      <c r="E91" s="26">
        <v>70</v>
      </c>
      <c r="F91" s="26">
        <v>0</v>
      </c>
      <c r="G91" s="26">
        <v>4.5333329999999998</v>
      </c>
    </row>
    <row r="92" spans="1:7" x14ac:dyDescent="0.2">
      <c r="A92" s="19" t="s">
        <v>797</v>
      </c>
      <c r="B92" s="20">
        <v>29</v>
      </c>
      <c r="C92" s="26">
        <v>10.344828</v>
      </c>
      <c r="D92" s="26">
        <v>27.586207000000002</v>
      </c>
      <c r="E92" s="26">
        <v>58.620690000000003</v>
      </c>
      <c r="F92" s="26">
        <v>3.4482759999999999</v>
      </c>
      <c r="G92" s="26">
        <v>4.4285709999999998</v>
      </c>
    </row>
    <row r="93" spans="1:7" x14ac:dyDescent="0.2">
      <c r="A93" s="19" t="s">
        <v>140</v>
      </c>
      <c r="B93" s="20">
        <v>101</v>
      </c>
      <c r="C93" s="26">
        <v>8.9108909999999995</v>
      </c>
      <c r="D93" s="26">
        <v>15.841583999999999</v>
      </c>
      <c r="E93" s="26">
        <v>73.267326999999995</v>
      </c>
      <c r="F93" s="26">
        <v>1.9801979999999999</v>
      </c>
      <c r="G93" s="26">
        <v>4.5656569999999999</v>
      </c>
    </row>
    <row r="94" spans="1:7" x14ac:dyDescent="0.2">
      <c r="A94" s="19" t="s">
        <v>141</v>
      </c>
      <c r="B94" s="20">
        <v>6</v>
      </c>
      <c r="C94" s="26">
        <v>0</v>
      </c>
      <c r="D94" s="26">
        <v>0</v>
      </c>
      <c r="E94" s="26">
        <v>100</v>
      </c>
      <c r="F94" s="26">
        <v>0</v>
      </c>
      <c r="G94" s="26">
        <v>5.3333329999999997</v>
      </c>
    </row>
    <row r="95" spans="1:7" x14ac:dyDescent="0.2">
      <c r="A95" s="19" t="s">
        <v>755</v>
      </c>
      <c r="B95" s="20">
        <v>15</v>
      </c>
      <c r="C95" s="26">
        <v>6.6666670000000003</v>
      </c>
      <c r="D95" s="26">
        <v>26.666667</v>
      </c>
      <c r="E95" s="26">
        <v>53.333333000000003</v>
      </c>
      <c r="F95" s="26">
        <v>13.333333</v>
      </c>
      <c r="G95" s="26">
        <v>4.7692310000000004</v>
      </c>
    </row>
    <row r="96" spans="1:7" x14ac:dyDescent="0.2">
      <c r="A96" s="19" t="s">
        <v>783</v>
      </c>
      <c r="B96" s="20">
        <v>23</v>
      </c>
      <c r="C96" s="26">
        <v>8.6956520000000008</v>
      </c>
      <c r="D96" s="26">
        <v>26.086957000000002</v>
      </c>
      <c r="E96" s="26">
        <v>65.217391000000006</v>
      </c>
      <c r="F96" s="26">
        <v>0</v>
      </c>
      <c r="G96" s="26">
        <v>4.5652169999999996</v>
      </c>
    </row>
    <row r="97" spans="1:7" x14ac:dyDescent="0.2">
      <c r="A97" s="18" t="s">
        <v>798</v>
      </c>
      <c r="B97" s="18"/>
      <c r="C97" s="18"/>
      <c r="D97" s="18"/>
      <c r="E97" s="18"/>
      <c r="F97" s="18"/>
      <c r="G97" s="18"/>
    </row>
    <row r="98" spans="1:7" x14ac:dyDescent="0.2">
      <c r="A98" s="19" t="s">
        <v>799</v>
      </c>
      <c r="B98" s="20">
        <v>422</v>
      </c>
      <c r="C98" s="26">
        <v>9.2417060000000006</v>
      </c>
      <c r="D98" s="26">
        <v>27.014218</v>
      </c>
      <c r="E98" s="26">
        <v>58.530805999999998</v>
      </c>
      <c r="F98" s="26">
        <v>5.2132699999999996</v>
      </c>
      <c r="G98" s="26">
        <v>4.4024999999999999</v>
      </c>
    </row>
    <row r="99" spans="1:7" x14ac:dyDescent="0.2">
      <c r="A99" s="19" t="s">
        <v>800</v>
      </c>
      <c r="B99" s="20">
        <v>12</v>
      </c>
      <c r="C99" s="26">
        <v>0</v>
      </c>
      <c r="D99" s="26">
        <v>8.3333329999999997</v>
      </c>
      <c r="E99" s="26">
        <v>91.666667000000004</v>
      </c>
      <c r="F99" s="26">
        <v>0</v>
      </c>
      <c r="G99" s="26">
        <v>5.0833329999999997</v>
      </c>
    </row>
    <row r="100" spans="1:7" x14ac:dyDescent="0.2">
      <c r="A100" s="19" t="s">
        <v>801</v>
      </c>
      <c r="B100" s="20">
        <v>43</v>
      </c>
      <c r="C100" s="26">
        <v>2.3255810000000001</v>
      </c>
      <c r="D100" s="26">
        <v>32.558140000000002</v>
      </c>
      <c r="E100" s="26">
        <v>60.465116000000002</v>
      </c>
      <c r="F100" s="26">
        <v>4.6511630000000004</v>
      </c>
      <c r="G100" s="26">
        <v>4.6829270000000003</v>
      </c>
    </row>
    <row r="101" spans="1:7" x14ac:dyDescent="0.2">
      <c r="A101" s="19" t="s">
        <v>802</v>
      </c>
      <c r="B101" s="20">
        <v>27</v>
      </c>
      <c r="C101" s="26">
        <v>3.7037040000000001</v>
      </c>
      <c r="D101" s="26">
        <v>18.518519000000001</v>
      </c>
      <c r="E101" s="26">
        <v>77.777777999999998</v>
      </c>
      <c r="F101" s="26">
        <v>0</v>
      </c>
      <c r="G101" s="26">
        <v>4.7407409999999999</v>
      </c>
    </row>
    <row r="102" spans="1:7" x14ac:dyDescent="0.2">
      <c r="A102" s="19" t="s">
        <v>803</v>
      </c>
      <c r="B102" s="20">
        <v>10</v>
      </c>
      <c r="C102" s="26">
        <v>0</v>
      </c>
      <c r="D102" s="26">
        <v>40</v>
      </c>
      <c r="E102" s="26">
        <v>50</v>
      </c>
      <c r="F102" s="26">
        <v>10</v>
      </c>
      <c r="G102" s="26">
        <v>5</v>
      </c>
    </row>
    <row r="103" spans="1:7" x14ac:dyDescent="0.2">
      <c r="A103" s="19" t="s">
        <v>804</v>
      </c>
      <c r="B103" s="20">
        <v>3</v>
      </c>
      <c r="C103" s="26">
        <v>66.666667000000004</v>
      </c>
      <c r="D103" s="26">
        <v>0</v>
      </c>
      <c r="E103" s="26">
        <v>33.333333000000003</v>
      </c>
      <c r="F103" s="26">
        <v>0</v>
      </c>
      <c r="G103" s="26">
        <v>3.3333330000000001</v>
      </c>
    </row>
    <row r="104" spans="1:7" x14ac:dyDescent="0.2">
      <c r="A104" s="19" t="s">
        <v>783</v>
      </c>
      <c r="B104" s="20">
        <v>94</v>
      </c>
      <c r="C104" s="26">
        <v>9.5744679999999995</v>
      </c>
      <c r="D104" s="26">
        <v>23.404254999999999</v>
      </c>
      <c r="E104" s="26">
        <v>59.574468000000003</v>
      </c>
      <c r="F104" s="26">
        <v>7.446809</v>
      </c>
      <c r="G104" s="26">
        <v>4.6321839999999996</v>
      </c>
    </row>
    <row r="105" spans="1:7" x14ac:dyDescent="0.2">
      <c r="A105" s="18" t="s">
        <v>805</v>
      </c>
      <c r="B105" s="18"/>
      <c r="C105" s="18"/>
      <c r="D105" s="18"/>
      <c r="E105" s="18"/>
      <c r="F105" s="18"/>
      <c r="G105" s="18"/>
    </row>
    <row r="106" spans="1:7" x14ac:dyDescent="0.2">
      <c r="A106" s="19" t="s">
        <v>799</v>
      </c>
      <c r="B106" s="20">
        <v>5</v>
      </c>
      <c r="C106" s="26">
        <v>0</v>
      </c>
      <c r="D106" s="26">
        <v>20</v>
      </c>
      <c r="E106" s="26">
        <v>60</v>
      </c>
      <c r="F106" s="26">
        <v>20</v>
      </c>
      <c r="G106" s="26">
        <v>5.75</v>
      </c>
    </row>
    <row r="107" spans="1:7" x14ac:dyDescent="0.2">
      <c r="A107" s="19" t="s">
        <v>800</v>
      </c>
      <c r="B107" s="20">
        <v>42</v>
      </c>
      <c r="C107" s="26">
        <v>4.7619049999999996</v>
      </c>
      <c r="D107" s="26">
        <v>21.428571000000002</v>
      </c>
      <c r="E107" s="26">
        <v>69.047618999999997</v>
      </c>
      <c r="F107" s="26">
        <v>4.7619049999999996</v>
      </c>
      <c r="G107" s="26">
        <v>4.6749999999999998</v>
      </c>
    </row>
    <row r="108" spans="1:7" x14ac:dyDescent="0.2">
      <c r="A108" s="19" t="s">
        <v>801</v>
      </c>
      <c r="B108" s="20">
        <v>77</v>
      </c>
      <c r="C108" s="26">
        <v>9.0909089999999999</v>
      </c>
      <c r="D108" s="26">
        <v>15.584415999999999</v>
      </c>
      <c r="E108" s="26">
        <v>72.727272999999997</v>
      </c>
      <c r="F108" s="26">
        <v>2.5974029999999999</v>
      </c>
      <c r="G108" s="26">
        <v>4.5733329999999999</v>
      </c>
    </row>
    <row r="109" spans="1:7" x14ac:dyDescent="0.2">
      <c r="A109" s="19" t="s">
        <v>802</v>
      </c>
      <c r="B109" s="20">
        <v>14</v>
      </c>
      <c r="C109" s="26">
        <v>14.285714</v>
      </c>
      <c r="D109" s="26">
        <v>14.285714</v>
      </c>
      <c r="E109" s="26">
        <v>71.428571000000005</v>
      </c>
      <c r="F109" s="26">
        <v>0</v>
      </c>
      <c r="G109" s="26">
        <v>4.4285709999999998</v>
      </c>
    </row>
    <row r="110" spans="1:7" x14ac:dyDescent="0.2">
      <c r="A110" s="19" t="s">
        <v>803</v>
      </c>
      <c r="B110" s="20">
        <v>3</v>
      </c>
      <c r="C110" s="26">
        <v>33.333333000000003</v>
      </c>
      <c r="D110" s="26">
        <v>0</v>
      </c>
      <c r="E110" s="26">
        <v>66.666667000000004</v>
      </c>
      <c r="F110" s="26">
        <v>0</v>
      </c>
      <c r="G110" s="26">
        <v>3.6666669999999999</v>
      </c>
    </row>
    <row r="111" spans="1:7" x14ac:dyDescent="0.2">
      <c r="A111" s="19" t="s">
        <v>804</v>
      </c>
      <c r="B111" s="20">
        <v>4</v>
      </c>
      <c r="C111" s="26">
        <v>0</v>
      </c>
      <c r="D111" s="26">
        <v>50</v>
      </c>
      <c r="E111" s="26">
        <v>50</v>
      </c>
      <c r="F111" s="26">
        <v>0</v>
      </c>
      <c r="G111" s="26">
        <v>4.5</v>
      </c>
    </row>
    <row r="112" spans="1:7" x14ac:dyDescent="0.2">
      <c r="A112" s="19" t="s">
        <v>783</v>
      </c>
      <c r="B112" s="20">
        <v>6</v>
      </c>
      <c r="C112" s="26">
        <v>16.666667</v>
      </c>
      <c r="D112" s="26">
        <v>33.333333000000003</v>
      </c>
      <c r="E112" s="26">
        <v>50</v>
      </c>
      <c r="F112" s="26">
        <v>0</v>
      </c>
      <c r="G112" s="26">
        <v>4.3333329999999997</v>
      </c>
    </row>
    <row r="113" spans="1:7" x14ac:dyDescent="0.2">
      <c r="A113" s="18" t="s">
        <v>142</v>
      </c>
      <c r="B113" s="18"/>
      <c r="C113" s="18"/>
      <c r="D113" s="18"/>
      <c r="E113" s="18"/>
      <c r="F113" s="18"/>
      <c r="G113" s="18"/>
    </row>
    <row r="114" spans="1:7" x14ac:dyDescent="0.2">
      <c r="A114" s="19" t="s">
        <v>806</v>
      </c>
      <c r="B114" s="20">
        <v>38</v>
      </c>
      <c r="C114" s="26">
        <v>7.8947370000000001</v>
      </c>
      <c r="D114" s="26">
        <v>21.052631999999999</v>
      </c>
      <c r="E114" s="26">
        <v>65.789473999999998</v>
      </c>
      <c r="F114" s="26">
        <v>5.2631579999999998</v>
      </c>
      <c r="G114" s="26">
        <v>4.6111110000000002</v>
      </c>
    </row>
    <row r="115" spans="1:7" x14ac:dyDescent="0.2">
      <c r="A115" s="19" t="s">
        <v>807</v>
      </c>
      <c r="B115" s="20">
        <v>159</v>
      </c>
      <c r="C115" s="26">
        <v>8.1761009999999992</v>
      </c>
      <c r="D115" s="26">
        <v>27.672955999999999</v>
      </c>
      <c r="E115" s="26">
        <v>60.377358000000001</v>
      </c>
      <c r="F115" s="26">
        <v>3.7735850000000002</v>
      </c>
      <c r="G115" s="26">
        <v>4.4248370000000001</v>
      </c>
    </row>
    <row r="116" spans="1:7" x14ac:dyDescent="0.2">
      <c r="A116" s="19" t="s">
        <v>808</v>
      </c>
      <c r="B116" s="20">
        <v>170</v>
      </c>
      <c r="C116" s="26">
        <v>5.8823530000000002</v>
      </c>
      <c r="D116" s="26">
        <v>27.647058999999999</v>
      </c>
      <c r="E116" s="26">
        <v>63.529412000000001</v>
      </c>
      <c r="F116" s="26">
        <v>2.941176</v>
      </c>
      <c r="G116" s="26">
        <v>4.5333329999999998</v>
      </c>
    </row>
    <row r="117" spans="1:7" x14ac:dyDescent="0.2">
      <c r="A117" s="19" t="s">
        <v>809</v>
      </c>
      <c r="B117" s="20">
        <v>146</v>
      </c>
      <c r="C117" s="26">
        <v>8.9041099999999993</v>
      </c>
      <c r="D117" s="26">
        <v>19.863014</v>
      </c>
      <c r="E117" s="26">
        <v>65.753424999999993</v>
      </c>
      <c r="F117" s="26">
        <v>5.4794520000000002</v>
      </c>
      <c r="G117" s="26">
        <v>4.6594199999999999</v>
      </c>
    </row>
    <row r="118" spans="1:7" x14ac:dyDescent="0.2">
      <c r="A118" s="19" t="s">
        <v>810</v>
      </c>
      <c r="B118" s="20">
        <v>251</v>
      </c>
      <c r="C118" s="26">
        <v>9.5617529999999995</v>
      </c>
      <c r="D118" s="26">
        <v>24.302789000000001</v>
      </c>
      <c r="E118" s="26">
        <v>59.760956</v>
      </c>
      <c r="F118" s="26">
        <v>6.3745019999999997</v>
      </c>
      <c r="G118" s="26">
        <v>4.47234</v>
      </c>
    </row>
    <row r="119" spans="1:7" x14ac:dyDescent="0.2">
      <c r="A119" s="19" t="s">
        <v>783</v>
      </c>
      <c r="B119" s="20">
        <v>21</v>
      </c>
      <c r="C119" s="26">
        <v>19.047619000000001</v>
      </c>
      <c r="D119" s="26">
        <v>23.809524</v>
      </c>
      <c r="E119" s="26">
        <v>57.142856999999999</v>
      </c>
      <c r="F119" s="26">
        <v>0</v>
      </c>
      <c r="G119" s="26">
        <v>4.2857139999999996</v>
      </c>
    </row>
    <row r="120" spans="1:7" x14ac:dyDescent="0.2">
      <c r="A120" s="18" t="s">
        <v>143</v>
      </c>
      <c r="B120" s="18"/>
      <c r="C120" s="18"/>
      <c r="D120" s="18"/>
      <c r="E120" s="18"/>
      <c r="F120" s="18"/>
      <c r="G120" s="18"/>
    </row>
    <row r="121" spans="1:7" x14ac:dyDescent="0.2">
      <c r="A121" s="21" t="s">
        <v>811</v>
      </c>
      <c r="B121" s="21"/>
      <c r="C121" s="21"/>
      <c r="D121" s="21"/>
      <c r="E121" s="21"/>
      <c r="F121" s="21"/>
      <c r="G121" s="21"/>
    </row>
    <row r="122" spans="1:7" x14ac:dyDescent="0.2">
      <c r="A122" s="19" t="s">
        <v>812</v>
      </c>
      <c r="B122" s="20">
        <v>242</v>
      </c>
      <c r="C122" s="26">
        <v>10.330579</v>
      </c>
      <c r="D122" s="26">
        <v>23.553719000000001</v>
      </c>
      <c r="E122" s="26">
        <v>59.504131999999998</v>
      </c>
      <c r="F122" s="26">
        <v>6.6115700000000004</v>
      </c>
      <c r="G122" s="26">
        <v>4.451327</v>
      </c>
    </row>
    <row r="123" spans="1:7" x14ac:dyDescent="0.2">
      <c r="A123" s="19" t="s">
        <v>813</v>
      </c>
      <c r="B123" s="20">
        <v>222</v>
      </c>
      <c r="C123" s="26">
        <v>11.261260999999999</v>
      </c>
      <c r="D123" s="26">
        <v>22.972973</v>
      </c>
      <c r="E123" s="26">
        <v>63.513514000000001</v>
      </c>
      <c r="F123" s="26">
        <v>2.2522519999999999</v>
      </c>
      <c r="G123" s="26">
        <v>4.3963130000000001</v>
      </c>
    </row>
    <row r="124" spans="1:7" x14ac:dyDescent="0.2">
      <c r="A124" s="19" t="s">
        <v>814</v>
      </c>
      <c r="B124" s="20">
        <v>88</v>
      </c>
      <c r="C124" s="26">
        <v>5.6818179999999998</v>
      </c>
      <c r="D124" s="26">
        <v>25</v>
      </c>
      <c r="E124" s="26">
        <v>63.636364</v>
      </c>
      <c r="F124" s="26">
        <v>5.6818179999999998</v>
      </c>
      <c r="G124" s="26">
        <v>4.6385540000000001</v>
      </c>
    </row>
    <row r="125" spans="1:7" x14ac:dyDescent="0.2">
      <c r="A125" s="19" t="s">
        <v>815</v>
      </c>
      <c r="B125" s="20">
        <v>193</v>
      </c>
      <c r="C125" s="26">
        <v>4.6632119999999997</v>
      </c>
      <c r="D125" s="26">
        <v>27.979275000000001</v>
      </c>
      <c r="E125" s="26">
        <v>62.176166000000002</v>
      </c>
      <c r="F125" s="26">
        <v>5.1813469999999997</v>
      </c>
      <c r="G125" s="26">
        <v>4.6229509999999996</v>
      </c>
    </row>
    <row r="126" spans="1:7" x14ac:dyDescent="0.2">
      <c r="A126" s="19" t="s">
        <v>783</v>
      </c>
      <c r="B126" s="20">
        <v>40</v>
      </c>
      <c r="C126" s="26">
        <v>7.5</v>
      </c>
      <c r="D126" s="26">
        <v>25</v>
      </c>
      <c r="E126" s="26">
        <v>65</v>
      </c>
      <c r="F126" s="26">
        <v>2.5</v>
      </c>
      <c r="G126" s="26">
        <v>4.7179489999999999</v>
      </c>
    </row>
    <row r="127" spans="1:7" x14ac:dyDescent="0.2">
      <c r="A127" s="18" t="s">
        <v>143</v>
      </c>
      <c r="B127" s="18"/>
      <c r="C127" s="18"/>
      <c r="D127" s="18"/>
      <c r="E127" s="18"/>
      <c r="F127" s="18"/>
      <c r="G127" s="18"/>
    </row>
    <row r="128" spans="1:7" x14ac:dyDescent="0.2">
      <c r="A128" s="21" t="s">
        <v>816</v>
      </c>
      <c r="B128" s="21"/>
      <c r="C128" s="21"/>
      <c r="D128" s="21"/>
      <c r="E128" s="21"/>
      <c r="F128" s="21"/>
      <c r="G128" s="21"/>
    </row>
    <row r="129" spans="1:7" x14ac:dyDescent="0.2">
      <c r="A129" s="19" t="s">
        <v>812</v>
      </c>
      <c r="B129" s="20">
        <v>147</v>
      </c>
      <c r="C129" s="26">
        <v>6.1224489999999996</v>
      </c>
      <c r="D129" s="26">
        <v>25.850339999999999</v>
      </c>
      <c r="E129" s="26">
        <v>64.62585</v>
      </c>
      <c r="F129" s="26">
        <v>3.4013610000000001</v>
      </c>
      <c r="G129" s="26">
        <v>4.4929579999999998</v>
      </c>
    </row>
    <row r="130" spans="1:7" x14ac:dyDescent="0.2">
      <c r="A130" s="19" t="s">
        <v>813</v>
      </c>
      <c r="B130" s="20">
        <v>96</v>
      </c>
      <c r="C130" s="26">
        <v>7.2916670000000003</v>
      </c>
      <c r="D130" s="26">
        <v>28.125</v>
      </c>
      <c r="E130" s="26">
        <v>61.458333000000003</v>
      </c>
      <c r="F130" s="26">
        <v>3.125</v>
      </c>
      <c r="G130" s="26">
        <v>4.5268819999999996</v>
      </c>
    </row>
    <row r="131" spans="1:7" x14ac:dyDescent="0.2">
      <c r="A131" s="19" t="s">
        <v>814</v>
      </c>
      <c r="B131" s="20">
        <v>62</v>
      </c>
      <c r="C131" s="26">
        <v>8.0645159999999994</v>
      </c>
      <c r="D131" s="26">
        <v>19.354838999999998</v>
      </c>
      <c r="E131" s="26">
        <v>69.354838999999998</v>
      </c>
      <c r="F131" s="26">
        <v>3.225806</v>
      </c>
      <c r="G131" s="26">
        <v>4.6166669999999996</v>
      </c>
    </row>
    <row r="132" spans="1:7" x14ac:dyDescent="0.2">
      <c r="A132" s="19" t="s">
        <v>815</v>
      </c>
      <c r="B132" s="20">
        <v>379</v>
      </c>
      <c r="C132" s="26">
        <v>9.4986809999999995</v>
      </c>
      <c r="D132" s="26">
        <v>25.593668000000001</v>
      </c>
      <c r="E132" s="26">
        <v>59.894458999999998</v>
      </c>
      <c r="F132" s="26">
        <v>5.0131930000000002</v>
      </c>
      <c r="G132" s="26">
        <v>4.4583329999999997</v>
      </c>
    </row>
    <row r="133" spans="1:7" x14ac:dyDescent="0.2">
      <c r="A133" s="19" t="s">
        <v>783</v>
      </c>
      <c r="B133" s="20">
        <v>101</v>
      </c>
      <c r="C133" s="26">
        <v>9.9009900000000002</v>
      </c>
      <c r="D133" s="26">
        <v>19.80198</v>
      </c>
      <c r="E133" s="26">
        <v>62.376238000000001</v>
      </c>
      <c r="F133" s="26">
        <v>7.9207919999999996</v>
      </c>
      <c r="G133" s="26">
        <v>4.6666670000000003</v>
      </c>
    </row>
    <row r="134" spans="1:7" x14ac:dyDescent="0.2">
      <c r="A134" s="18" t="s">
        <v>143</v>
      </c>
      <c r="B134" s="18"/>
      <c r="C134" s="18"/>
      <c r="D134" s="18"/>
      <c r="E134" s="18"/>
      <c r="F134" s="18"/>
      <c r="G134" s="18"/>
    </row>
    <row r="135" spans="1:7" x14ac:dyDescent="0.2">
      <c r="A135" s="21" t="s">
        <v>817</v>
      </c>
      <c r="B135" s="21"/>
      <c r="C135" s="21"/>
      <c r="D135" s="21"/>
      <c r="E135" s="21"/>
      <c r="F135" s="21"/>
      <c r="G135" s="21"/>
    </row>
    <row r="136" spans="1:7" x14ac:dyDescent="0.2">
      <c r="A136" s="19" t="s">
        <v>812</v>
      </c>
      <c r="B136" s="20">
        <v>165</v>
      </c>
      <c r="C136" s="26">
        <v>7.8787880000000001</v>
      </c>
      <c r="D136" s="26">
        <v>32.121212</v>
      </c>
      <c r="E136" s="26">
        <v>56.969696999999996</v>
      </c>
      <c r="F136" s="26">
        <v>3.030303</v>
      </c>
      <c r="G136" s="26">
        <v>4.3624999999999998</v>
      </c>
    </row>
    <row r="137" spans="1:7" x14ac:dyDescent="0.2">
      <c r="A137" s="19" t="s">
        <v>813</v>
      </c>
      <c r="B137" s="20">
        <v>135</v>
      </c>
      <c r="C137" s="26">
        <v>11.111110999999999</v>
      </c>
      <c r="D137" s="26">
        <v>25.925926</v>
      </c>
      <c r="E137" s="26">
        <v>60</v>
      </c>
      <c r="F137" s="26">
        <v>2.9629629999999998</v>
      </c>
      <c r="G137" s="26">
        <v>4.3206110000000004</v>
      </c>
    </row>
    <row r="138" spans="1:7" x14ac:dyDescent="0.2">
      <c r="A138" s="19" t="s">
        <v>814</v>
      </c>
      <c r="B138" s="20">
        <v>63</v>
      </c>
      <c r="C138" s="26">
        <v>9.5238099999999992</v>
      </c>
      <c r="D138" s="26">
        <v>9.5238099999999992</v>
      </c>
      <c r="E138" s="26">
        <v>73.015872999999999</v>
      </c>
      <c r="F138" s="26">
        <v>7.9365079999999999</v>
      </c>
      <c r="G138" s="26">
        <v>4.7758620000000001</v>
      </c>
    </row>
    <row r="139" spans="1:7" x14ac:dyDescent="0.2">
      <c r="A139" s="19" t="s">
        <v>815</v>
      </c>
      <c r="B139" s="20">
        <v>329</v>
      </c>
      <c r="C139" s="26">
        <v>7.902736</v>
      </c>
      <c r="D139" s="26">
        <v>23.708207000000002</v>
      </c>
      <c r="E139" s="26">
        <v>63.525835999999998</v>
      </c>
      <c r="F139" s="26">
        <v>4.8632220000000004</v>
      </c>
      <c r="G139" s="26">
        <v>4.5686900000000001</v>
      </c>
    </row>
    <row r="140" spans="1:7" x14ac:dyDescent="0.2">
      <c r="A140" s="19" t="s">
        <v>783</v>
      </c>
      <c r="B140" s="20">
        <v>93</v>
      </c>
      <c r="C140" s="26">
        <v>7.5268819999999996</v>
      </c>
      <c r="D140" s="26">
        <v>23.655913999999999</v>
      </c>
      <c r="E140" s="26">
        <v>61.290323000000001</v>
      </c>
      <c r="F140" s="26">
        <v>7.5268819999999996</v>
      </c>
      <c r="G140" s="26">
        <v>4.6976740000000001</v>
      </c>
    </row>
    <row r="141" spans="1:7" x14ac:dyDescent="0.2">
      <c r="A141" s="18" t="s">
        <v>143</v>
      </c>
      <c r="B141" s="18"/>
      <c r="C141" s="18"/>
      <c r="D141" s="18"/>
      <c r="E141" s="18"/>
      <c r="F141" s="18"/>
      <c r="G141" s="18"/>
    </row>
    <row r="142" spans="1:7" x14ac:dyDescent="0.2">
      <c r="A142" s="21" t="s">
        <v>818</v>
      </c>
      <c r="B142" s="21"/>
      <c r="C142" s="21"/>
      <c r="D142" s="21"/>
      <c r="E142" s="21"/>
      <c r="F142" s="21"/>
      <c r="G142" s="21"/>
    </row>
    <row r="143" spans="1:7" x14ac:dyDescent="0.2">
      <c r="A143" s="19" t="s">
        <v>812</v>
      </c>
      <c r="B143" s="20">
        <v>15</v>
      </c>
      <c r="C143" s="26">
        <v>0</v>
      </c>
      <c r="D143" s="26">
        <v>66.666667000000004</v>
      </c>
      <c r="E143" s="26">
        <v>26.666667</v>
      </c>
      <c r="F143" s="26">
        <v>6.6666670000000003</v>
      </c>
      <c r="G143" s="26">
        <v>4.1428570000000002</v>
      </c>
    </row>
    <row r="144" spans="1:7" x14ac:dyDescent="0.2">
      <c r="A144" s="19" t="s">
        <v>813</v>
      </c>
      <c r="B144" s="20">
        <v>30</v>
      </c>
      <c r="C144" s="26">
        <v>16.666667</v>
      </c>
      <c r="D144" s="26">
        <v>23.333333</v>
      </c>
      <c r="E144" s="26">
        <v>56.666666999999997</v>
      </c>
      <c r="F144" s="26">
        <v>3.3333330000000001</v>
      </c>
      <c r="G144" s="26">
        <v>4.1034480000000002</v>
      </c>
    </row>
    <row r="145" spans="1:7" x14ac:dyDescent="0.2">
      <c r="A145" s="19" t="s">
        <v>814</v>
      </c>
      <c r="B145" s="20">
        <v>61</v>
      </c>
      <c r="C145" s="26">
        <v>4.9180330000000003</v>
      </c>
      <c r="D145" s="26">
        <v>26.229507999999999</v>
      </c>
      <c r="E145" s="26">
        <v>65.573769999999996</v>
      </c>
      <c r="F145" s="26">
        <v>3.278689</v>
      </c>
      <c r="G145" s="26">
        <v>4.6271190000000004</v>
      </c>
    </row>
    <row r="146" spans="1:7" x14ac:dyDescent="0.2">
      <c r="A146" s="19" t="s">
        <v>815</v>
      </c>
      <c r="B146" s="20">
        <v>454</v>
      </c>
      <c r="C146" s="26">
        <v>8.370044</v>
      </c>
      <c r="D146" s="26">
        <v>21.806166999999999</v>
      </c>
      <c r="E146" s="26">
        <v>65.859031000000002</v>
      </c>
      <c r="F146" s="26">
        <v>3.9647579999999998</v>
      </c>
      <c r="G146" s="26">
        <v>4.5642199999999997</v>
      </c>
    </row>
    <row r="147" spans="1:7" x14ac:dyDescent="0.2">
      <c r="A147" s="19" t="s">
        <v>783</v>
      </c>
      <c r="B147" s="20">
        <v>225</v>
      </c>
      <c r="C147" s="26">
        <v>9.3333329999999997</v>
      </c>
      <c r="D147" s="26">
        <v>27.555555999999999</v>
      </c>
      <c r="E147" s="26">
        <v>56.444443999999997</v>
      </c>
      <c r="F147" s="26">
        <v>6.6666670000000003</v>
      </c>
      <c r="G147" s="26">
        <v>4.4523809999999999</v>
      </c>
    </row>
    <row r="148" spans="1:7" x14ac:dyDescent="0.2">
      <c r="A148" s="18" t="s">
        <v>819</v>
      </c>
      <c r="B148" s="18"/>
      <c r="C148" s="18"/>
      <c r="D148" s="18"/>
      <c r="E148" s="18"/>
      <c r="F148" s="18"/>
      <c r="G148" s="18"/>
    </row>
    <row r="149" spans="1:7" x14ac:dyDescent="0.2">
      <c r="A149" s="19" t="s">
        <v>820</v>
      </c>
      <c r="B149" s="20">
        <v>221</v>
      </c>
      <c r="C149" s="26">
        <v>7.6923079999999997</v>
      </c>
      <c r="D149" s="26">
        <v>31.221719</v>
      </c>
      <c r="E149" s="26">
        <v>56.108597000000003</v>
      </c>
      <c r="F149" s="26">
        <v>4.9773759999999996</v>
      </c>
      <c r="G149" s="26">
        <v>4.3619050000000001</v>
      </c>
    </row>
    <row r="150" spans="1:7" x14ac:dyDescent="0.2">
      <c r="A150" s="19" t="s">
        <v>821</v>
      </c>
      <c r="B150" s="20">
        <v>303</v>
      </c>
      <c r="C150" s="26">
        <v>9.2409239999999997</v>
      </c>
      <c r="D150" s="26">
        <v>20.792079000000001</v>
      </c>
      <c r="E150" s="26">
        <v>65.676568000000003</v>
      </c>
      <c r="F150" s="26">
        <v>4.2904289999999996</v>
      </c>
      <c r="G150" s="26">
        <v>4.5482760000000004</v>
      </c>
    </row>
    <row r="151" spans="1:7" x14ac:dyDescent="0.2">
      <c r="A151" s="19" t="s">
        <v>822</v>
      </c>
      <c r="B151" s="20">
        <v>185</v>
      </c>
      <c r="C151" s="26">
        <v>9.1891890000000007</v>
      </c>
      <c r="D151" s="26">
        <v>24.864865000000002</v>
      </c>
      <c r="E151" s="26">
        <v>60</v>
      </c>
      <c r="F151" s="26">
        <v>5.9459460000000002</v>
      </c>
      <c r="G151" s="26">
        <v>4.5114939999999999</v>
      </c>
    </row>
    <row r="152" spans="1:7" x14ac:dyDescent="0.2">
      <c r="A152" s="19" t="s">
        <v>823</v>
      </c>
      <c r="B152" s="20">
        <v>76</v>
      </c>
      <c r="C152" s="26">
        <v>6.5789470000000003</v>
      </c>
      <c r="D152" s="26">
        <v>21.052631999999999</v>
      </c>
      <c r="E152" s="26">
        <v>69.736841999999996</v>
      </c>
      <c r="F152" s="26">
        <v>2.6315789999999999</v>
      </c>
      <c r="G152" s="26">
        <v>4.7972970000000004</v>
      </c>
    </row>
    <row r="153" spans="1:7" x14ac:dyDescent="0.2">
      <c r="A153" s="18" t="s">
        <v>824</v>
      </c>
      <c r="B153" s="18"/>
      <c r="C153" s="18"/>
      <c r="D153" s="18"/>
      <c r="E153" s="18"/>
      <c r="F153" s="18"/>
      <c r="G153" s="18"/>
    </row>
    <row r="154" spans="1:7" x14ac:dyDescent="0.2">
      <c r="A154" s="19" t="s">
        <v>825</v>
      </c>
      <c r="B154" s="20">
        <v>113</v>
      </c>
      <c r="C154" s="26">
        <v>1.7699119999999999</v>
      </c>
      <c r="D154" s="26">
        <v>22.123894</v>
      </c>
      <c r="E154" s="26">
        <v>69.911503999999994</v>
      </c>
      <c r="F154" s="26">
        <v>6.1946899999999996</v>
      </c>
      <c r="G154" s="26">
        <v>4.9245279999999996</v>
      </c>
    </row>
    <row r="155" spans="1:7" x14ac:dyDescent="0.2">
      <c r="A155" s="19" t="s">
        <v>826</v>
      </c>
      <c r="B155" s="20">
        <v>230</v>
      </c>
      <c r="C155" s="26">
        <v>11.304347999999999</v>
      </c>
      <c r="D155" s="26">
        <v>29.130434999999999</v>
      </c>
      <c r="E155" s="26">
        <v>55.217390999999999</v>
      </c>
      <c r="F155" s="26">
        <v>4.3478260000000004</v>
      </c>
      <c r="G155" s="26">
        <v>4.2909090000000001</v>
      </c>
    </row>
    <row r="156" spans="1:7" x14ac:dyDescent="0.2">
      <c r="A156" s="19" t="s">
        <v>827</v>
      </c>
      <c r="B156" s="20">
        <v>162</v>
      </c>
      <c r="C156" s="26">
        <v>6.1728399999999999</v>
      </c>
      <c r="D156" s="26">
        <v>21.604938000000001</v>
      </c>
      <c r="E156" s="26">
        <v>69.753085999999996</v>
      </c>
      <c r="F156" s="26">
        <v>2.4691360000000002</v>
      </c>
      <c r="G156" s="26">
        <v>4.6392410000000002</v>
      </c>
    </row>
    <row r="157" spans="1:7" x14ac:dyDescent="0.2">
      <c r="A157" s="19" t="s">
        <v>828</v>
      </c>
      <c r="B157" s="20">
        <v>119</v>
      </c>
      <c r="C157" s="26">
        <v>15.126049999999999</v>
      </c>
      <c r="D157" s="26">
        <v>26.050419999999999</v>
      </c>
      <c r="E157" s="26">
        <v>53.781512999999997</v>
      </c>
      <c r="F157" s="26">
        <v>5.0420170000000004</v>
      </c>
      <c r="G157" s="26">
        <v>4.2123889999999999</v>
      </c>
    </row>
    <row r="158" spans="1:7" x14ac:dyDescent="0.2">
      <c r="A158" s="19" t="s">
        <v>829</v>
      </c>
      <c r="B158" s="20">
        <v>77</v>
      </c>
      <c r="C158" s="26">
        <v>3.8961039999999998</v>
      </c>
      <c r="D158" s="26">
        <v>27.272727</v>
      </c>
      <c r="E158" s="26">
        <v>63.636364</v>
      </c>
      <c r="F158" s="26">
        <v>5.1948049999999997</v>
      </c>
      <c r="G158" s="26">
        <v>4.6849319999999999</v>
      </c>
    </row>
    <row r="159" spans="1:7" x14ac:dyDescent="0.2">
      <c r="A159" s="22" t="s">
        <v>830</v>
      </c>
      <c r="B159" s="23">
        <v>84</v>
      </c>
      <c r="C159" s="27">
        <v>9.5238099999999992</v>
      </c>
      <c r="D159" s="27">
        <v>17.857143000000001</v>
      </c>
      <c r="E159" s="27">
        <v>65.476190000000003</v>
      </c>
      <c r="F159" s="27">
        <v>7.1428570000000002</v>
      </c>
      <c r="G159" s="27">
        <v>4.5897439999999996</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2DE46-0FC1-4BB5-AFEE-F78571E5E5F0}">
  <dimension ref="A1:J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HYPERLINK("#'目次'!B32","[26]")</f>
        <v>[26]</v>
      </c>
      <c r="B2" s="24" t="s">
        <v>352</v>
      </c>
    </row>
    <row r="3" spans="1:10" x14ac:dyDescent="0.2">
      <c r="A3" s="9" t="s">
        <v>126</v>
      </c>
      <c r="B3" s="12" t="s">
        <v>204</v>
      </c>
    </row>
    <row r="4" spans="1:10" x14ac:dyDescent="0.2">
      <c r="A4" s="9" t="s">
        <v>126</v>
      </c>
      <c r="B4" s="12" t="s">
        <v>205</v>
      </c>
    </row>
    <row r="5" spans="1:10" x14ac:dyDescent="0.2">
      <c r="A5" s="9" t="s">
        <v>126</v>
      </c>
      <c r="B5" s="12" t="s">
        <v>206</v>
      </c>
    </row>
    <row r="6" spans="1:10" x14ac:dyDescent="0.2">
      <c r="A6" s="9" t="s">
        <v>126</v>
      </c>
      <c r="B6" s="12" t="s">
        <v>208</v>
      </c>
    </row>
    <row r="7" spans="1:10" s="15" customFormat="1" ht="25" x14ac:dyDescent="0.2">
      <c r="A7" s="13" t="s">
        <v>126</v>
      </c>
      <c r="B7" s="14" t="s">
        <v>752</v>
      </c>
      <c r="C7" s="14" t="s">
        <v>979</v>
      </c>
      <c r="D7" s="14" t="s">
        <v>980</v>
      </c>
      <c r="E7" s="14" t="s">
        <v>981</v>
      </c>
      <c r="F7" s="14" t="s">
        <v>982</v>
      </c>
      <c r="G7" s="14" t="s">
        <v>983</v>
      </c>
      <c r="H7" s="14" t="s">
        <v>984</v>
      </c>
      <c r="I7" s="14" t="s">
        <v>783</v>
      </c>
      <c r="J7" s="14" t="s">
        <v>603</v>
      </c>
    </row>
    <row r="8" spans="1:10" x14ac:dyDescent="0.2">
      <c r="A8" s="16" t="s">
        <v>756</v>
      </c>
      <c r="B8" s="17">
        <v>785</v>
      </c>
      <c r="C8" s="25">
        <v>12.101910999999999</v>
      </c>
      <c r="D8" s="25">
        <v>14.904458999999999</v>
      </c>
      <c r="E8" s="25">
        <v>14.649682</v>
      </c>
      <c r="F8" s="25">
        <v>15.031847000000001</v>
      </c>
      <c r="G8" s="25">
        <v>33.375796000000001</v>
      </c>
      <c r="H8" s="25">
        <v>5.8598730000000003</v>
      </c>
      <c r="I8" s="25">
        <v>4.0764329999999998</v>
      </c>
      <c r="J8" s="25">
        <v>29.638777999999999</v>
      </c>
    </row>
    <row r="9" spans="1:10" x14ac:dyDescent="0.2">
      <c r="A9" s="18" t="s">
        <v>757</v>
      </c>
      <c r="B9" s="18"/>
      <c r="C9" s="18"/>
      <c r="D9" s="18"/>
      <c r="E9" s="18"/>
      <c r="F9" s="18"/>
      <c r="G9" s="18"/>
      <c r="H9" s="18"/>
      <c r="I9" s="18"/>
      <c r="J9" s="18"/>
    </row>
    <row r="10" spans="1:10" x14ac:dyDescent="0.2">
      <c r="A10" s="19" t="s">
        <v>758</v>
      </c>
      <c r="B10" s="20">
        <v>450</v>
      </c>
      <c r="C10" s="26">
        <v>9.7777779999999996</v>
      </c>
      <c r="D10" s="26">
        <v>8.8888890000000007</v>
      </c>
      <c r="E10" s="26">
        <v>15.111110999999999</v>
      </c>
      <c r="F10" s="26">
        <v>13.111110999999999</v>
      </c>
      <c r="G10" s="26">
        <v>40.666666999999997</v>
      </c>
      <c r="H10" s="26">
        <v>8</v>
      </c>
      <c r="I10" s="26">
        <v>4.4444439999999998</v>
      </c>
      <c r="J10" s="26">
        <v>32.530233000000003</v>
      </c>
    </row>
    <row r="11" spans="1:10" x14ac:dyDescent="0.2">
      <c r="A11" s="19" t="s">
        <v>759</v>
      </c>
      <c r="B11" s="20">
        <v>334</v>
      </c>
      <c r="C11" s="26">
        <v>15.269461</v>
      </c>
      <c r="D11" s="26">
        <v>23.053892000000001</v>
      </c>
      <c r="E11" s="26">
        <v>14.071856</v>
      </c>
      <c r="F11" s="26">
        <v>17.365269000000001</v>
      </c>
      <c r="G11" s="26">
        <v>23.652695000000001</v>
      </c>
      <c r="H11" s="26">
        <v>2.9940120000000001</v>
      </c>
      <c r="I11" s="26">
        <v>3.5928140000000002</v>
      </c>
      <c r="J11" s="26">
        <v>25.751553000000001</v>
      </c>
    </row>
    <row r="12" spans="1:10" x14ac:dyDescent="0.2">
      <c r="A12" s="19" t="s">
        <v>755</v>
      </c>
      <c r="B12" s="20">
        <v>1</v>
      </c>
      <c r="C12" s="26">
        <v>0</v>
      </c>
      <c r="D12" s="26">
        <v>0</v>
      </c>
      <c r="E12" s="26">
        <v>0</v>
      </c>
      <c r="F12" s="26">
        <v>100</v>
      </c>
      <c r="G12" s="26">
        <v>0</v>
      </c>
      <c r="H12" s="26">
        <v>0</v>
      </c>
      <c r="I12" s="26">
        <v>0</v>
      </c>
      <c r="J12" s="26">
        <v>38</v>
      </c>
    </row>
    <row r="13" spans="1:10" x14ac:dyDescent="0.2">
      <c r="A13" s="18" t="s">
        <v>760</v>
      </c>
      <c r="B13" s="18"/>
      <c r="C13" s="18"/>
      <c r="D13" s="18"/>
      <c r="E13" s="18"/>
      <c r="F13" s="18"/>
      <c r="G13" s="18"/>
      <c r="H13" s="18"/>
      <c r="I13" s="18"/>
      <c r="J13" s="18"/>
    </row>
    <row r="14" spans="1:10" x14ac:dyDescent="0.2">
      <c r="A14" s="19" t="s">
        <v>761</v>
      </c>
      <c r="B14" s="20">
        <v>279</v>
      </c>
      <c r="C14" s="26">
        <v>9.6774190000000004</v>
      </c>
      <c r="D14" s="26">
        <v>8.9605730000000001</v>
      </c>
      <c r="E14" s="26">
        <v>7.8853049999999998</v>
      </c>
      <c r="F14" s="26">
        <v>18.637993000000002</v>
      </c>
      <c r="G14" s="26">
        <v>46.236559</v>
      </c>
      <c r="H14" s="26">
        <v>7.8853049999999998</v>
      </c>
      <c r="I14" s="26">
        <v>0.71684599999999998</v>
      </c>
      <c r="J14" s="26">
        <v>33.942238000000003</v>
      </c>
    </row>
    <row r="15" spans="1:10" x14ac:dyDescent="0.2">
      <c r="A15" s="19" t="s">
        <v>762</v>
      </c>
      <c r="B15" s="20">
        <v>219</v>
      </c>
      <c r="C15" s="26">
        <v>12.328766999999999</v>
      </c>
      <c r="D15" s="26">
        <v>16.438355999999999</v>
      </c>
      <c r="E15" s="26">
        <v>16.438355999999999</v>
      </c>
      <c r="F15" s="26">
        <v>11.872146000000001</v>
      </c>
      <c r="G15" s="26">
        <v>35.159816999999997</v>
      </c>
      <c r="H15" s="26">
        <v>5.022831</v>
      </c>
      <c r="I15" s="26">
        <v>2.7397260000000001</v>
      </c>
      <c r="J15" s="26">
        <v>29.098592</v>
      </c>
    </row>
    <row r="16" spans="1:10" x14ac:dyDescent="0.2">
      <c r="A16" s="19" t="s">
        <v>763</v>
      </c>
      <c r="B16" s="20">
        <v>144</v>
      </c>
      <c r="C16" s="26">
        <v>13.888889000000001</v>
      </c>
      <c r="D16" s="26">
        <v>19.444444000000001</v>
      </c>
      <c r="E16" s="26">
        <v>20.833333</v>
      </c>
      <c r="F16" s="26">
        <v>16.666667</v>
      </c>
      <c r="G16" s="26">
        <v>20.138888999999999</v>
      </c>
      <c r="H16" s="26">
        <v>2.0833330000000001</v>
      </c>
      <c r="I16" s="26">
        <v>6.9444439999999998</v>
      </c>
      <c r="J16" s="26">
        <v>25.082090000000001</v>
      </c>
    </row>
    <row r="17" spans="1:10" x14ac:dyDescent="0.2">
      <c r="A17" s="19" t="s">
        <v>764</v>
      </c>
      <c r="B17" s="20">
        <v>103</v>
      </c>
      <c r="C17" s="26">
        <v>12.621359</v>
      </c>
      <c r="D17" s="26">
        <v>19.417476000000001</v>
      </c>
      <c r="E17" s="26">
        <v>20.388349999999999</v>
      </c>
      <c r="F17" s="26">
        <v>9.7087380000000003</v>
      </c>
      <c r="G17" s="26">
        <v>21.359223</v>
      </c>
      <c r="H17" s="26">
        <v>7.7669899999999998</v>
      </c>
      <c r="I17" s="26">
        <v>8.7378640000000001</v>
      </c>
      <c r="J17" s="26">
        <v>27.340426000000001</v>
      </c>
    </row>
    <row r="18" spans="1:10" x14ac:dyDescent="0.2">
      <c r="A18" s="19" t="s">
        <v>765</v>
      </c>
      <c r="B18" s="20">
        <v>29</v>
      </c>
      <c r="C18" s="26">
        <v>20.689654999999998</v>
      </c>
      <c r="D18" s="26">
        <v>20.689654999999998</v>
      </c>
      <c r="E18" s="26">
        <v>20.689654999999998</v>
      </c>
      <c r="F18" s="26">
        <v>17.241378999999998</v>
      </c>
      <c r="G18" s="26">
        <v>10.344828</v>
      </c>
      <c r="H18" s="26">
        <v>3.4482759999999999</v>
      </c>
      <c r="I18" s="26">
        <v>6.8965519999999998</v>
      </c>
      <c r="J18" s="26">
        <v>21.518519000000001</v>
      </c>
    </row>
    <row r="19" spans="1:10" x14ac:dyDescent="0.2">
      <c r="A19" s="19" t="s">
        <v>766</v>
      </c>
      <c r="B19" s="20">
        <v>9</v>
      </c>
      <c r="C19" s="26">
        <v>11.111110999999999</v>
      </c>
      <c r="D19" s="26">
        <v>22.222221999999999</v>
      </c>
      <c r="E19" s="26">
        <v>0</v>
      </c>
      <c r="F19" s="26">
        <v>11.111110999999999</v>
      </c>
      <c r="G19" s="26">
        <v>22.222221999999999</v>
      </c>
      <c r="H19" s="26">
        <v>11.111110999999999</v>
      </c>
      <c r="I19" s="26">
        <v>22.222221999999999</v>
      </c>
      <c r="J19" s="26">
        <v>28.285713999999999</v>
      </c>
    </row>
    <row r="20" spans="1:10" x14ac:dyDescent="0.2">
      <c r="A20" s="19" t="s">
        <v>767</v>
      </c>
      <c r="B20" s="20">
        <v>2</v>
      </c>
      <c r="C20" s="26">
        <v>50</v>
      </c>
      <c r="D20" s="26">
        <v>0</v>
      </c>
      <c r="E20" s="26">
        <v>0</v>
      </c>
      <c r="F20" s="26">
        <v>0</v>
      </c>
      <c r="G20" s="26">
        <v>0</v>
      </c>
      <c r="H20" s="26">
        <v>0</v>
      </c>
      <c r="I20" s="26">
        <v>50</v>
      </c>
      <c r="J20" s="26">
        <v>8</v>
      </c>
    </row>
    <row r="21" spans="1:10" x14ac:dyDescent="0.2">
      <c r="A21" s="19" t="s">
        <v>768</v>
      </c>
      <c r="B21" s="20">
        <v>0</v>
      </c>
      <c r="C21" s="26">
        <v>0</v>
      </c>
      <c r="D21" s="26">
        <v>0</v>
      </c>
      <c r="E21" s="26">
        <v>0</v>
      </c>
      <c r="F21" s="26">
        <v>0</v>
      </c>
      <c r="G21" s="26">
        <v>0</v>
      </c>
      <c r="H21" s="26">
        <v>0</v>
      </c>
      <c r="I21" s="26">
        <v>0</v>
      </c>
      <c r="J21" s="26">
        <v>0</v>
      </c>
    </row>
    <row r="22" spans="1:10" x14ac:dyDescent="0.2">
      <c r="A22" s="19" t="s">
        <v>769</v>
      </c>
      <c r="B22" s="20">
        <v>363</v>
      </c>
      <c r="C22" s="26">
        <v>12.947658000000001</v>
      </c>
      <c r="D22" s="26">
        <v>17.630853999999999</v>
      </c>
      <c r="E22" s="26">
        <v>18.181818</v>
      </c>
      <c r="F22" s="26">
        <v>13.774105</v>
      </c>
      <c r="G22" s="26">
        <v>29.201101999999999</v>
      </c>
      <c r="H22" s="26">
        <v>3.8567490000000002</v>
      </c>
      <c r="I22" s="26">
        <v>4.4077130000000002</v>
      </c>
      <c r="J22" s="26">
        <v>27.547550000000001</v>
      </c>
    </row>
    <row r="23" spans="1:10" x14ac:dyDescent="0.2">
      <c r="A23" s="19" t="s">
        <v>770</v>
      </c>
      <c r="B23" s="20">
        <v>132</v>
      </c>
      <c r="C23" s="26">
        <v>14.393939</v>
      </c>
      <c r="D23" s="26">
        <v>19.69697</v>
      </c>
      <c r="E23" s="26">
        <v>20.454545</v>
      </c>
      <c r="F23" s="26">
        <v>11.363636</v>
      </c>
      <c r="G23" s="26">
        <v>18.939394</v>
      </c>
      <c r="H23" s="26">
        <v>6.8181820000000002</v>
      </c>
      <c r="I23" s="26">
        <v>8.3333329999999997</v>
      </c>
      <c r="J23" s="26">
        <v>26.041322000000001</v>
      </c>
    </row>
    <row r="24" spans="1:10" x14ac:dyDescent="0.2">
      <c r="A24" s="19" t="s">
        <v>771</v>
      </c>
      <c r="B24" s="20">
        <v>506</v>
      </c>
      <c r="C24" s="26">
        <v>13.438734999999999</v>
      </c>
      <c r="D24" s="26">
        <v>18.181818</v>
      </c>
      <c r="E24" s="26">
        <v>18.379446999999999</v>
      </c>
      <c r="F24" s="26">
        <v>13.043478</v>
      </c>
      <c r="G24" s="26">
        <v>26.284585</v>
      </c>
      <c r="H24" s="26">
        <v>4.7430830000000004</v>
      </c>
      <c r="I24" s="26">
        <v>5.9288540000000003</v>
      </c>
      <c r="J24" s="26">
        <v>27.134454000000002</v>
      </c>
    </row>
    <row r="25" spans="1:10" x14ac:dyDescent="0.2">
      <c r="A25" s="19" t="s">
        <v>772</v>
      </c>
      <c r="B25" s="20">
        <v>143</v>
      </c>
      <c r="C25" s="26">
        <v>14.685314999999999</v>
      </c>
      <c r="D25" s="26">
        <v>19.58042</v>
      </c>
      <c r="E25" s="26">
        <v>18.881119000000002</v>
      </c>
      <c r="F25" s="26">
        <v>11.188810999999999</v>
      </c>
      <c r="G25" s="26">
        <v>18.881119000000002</v>
      </c>
      <c r="H25" s="26">
        <v>6.9930070000000004</v>
      </c>
      <c r="I25" s="26">
        <v>9.7902100000000001</v>
      </c>
      <c r="J25" s="26">
        <v>26.023256</v>
      </c>
    </row>
    <row r="26" spans="1:10" x14ac:dyDescent="0.2">
      <c r="A26" s="19" t="s">
        <v>773</v>
      </c>
      <c r="B26" s="20">
        <v>11</v>
      </c>
      <c r="C26" s="26">
        <v>18.181818</v>
      </c>
      <c r="D26" s="26">
        <v>18.181818</v>
      </c>
      <c r="E26" s="26">
        <v>0</v>
      </c>
      <c r="F26" s="26">
        <v>9.0909089999999999</v>
      </c>
      <c r="G26" s="26">
        <v>18.181818</v>
      </c>
      <c r="H26" s="26">
        <v>9.0909089999999999</v>
      </c>
      <c r="I26" s="26">
        <v>27.272727</v>
      </c>
      <c r="J26" s="26">
        <v>25.75</v>
      </c>
    </row>
    <row r="27" spans="1:10" x14ac:dyDescent="0.2">
      <c r="A27" s="18" t="s">
        <v>774</v>
      </c>
      <c r="B27" s="17">
        <v>166</v>
      </c>
      <c r="C27" s="25">
        <v>8.4337350000000004</v>
      </c>
      <c r="D27" s="25">
        <v>2.4096389999999999</v>
      </c>
      <c r="E27" s="25">
        <v>6.626506</v>
      </c>
      <c r="F27" s="25">
        <v>15.060241</v>
      </c>
      <c r="G27" s="25">
        <v>56.024096</v>
      </c>
      <c r="H27" s="25">
        <v>10.843373</v>
      </c>
      <c r="I27" s="25">
        <v>0.60241</v>
      </c>
      <c r="J27" s="25">
        <v>36.969696999999996</v>
      </c>
    </row>
    <row r="28" spans="1:10" x14ac:dyDescent="0.2">
      <c r="A28" s="19" t="s">
        <v>762</v>
      </c>
      <c r="B28" s="20">
        <v>116</v>
      </c>
      <c r="C28" s="26">
        <v>10.344828</v>
      </c>
      <c r="D28" s="26">
        <v>6.0344829999999998</v>
      </c>
      <c r="E28" s="26">
        <v>14.655172</v>
      </c>
      <c r="F28" s="26">
        <v>12.068966</v>
      </c>
      <c r="G28" s="26">
        <v>45.689655000000002</v>
      </c>
      <c r="H28" s="26">
        <v>6.8965519999999998</v>
      </c>
      <c r="I28" s="26">
        <v>4.3103449999999999</v>
      </c>
      <c r="J28" s="26">
        <v>33.198197999999998</v>
      </c>
    </row>
    <row r="29" spans="1:10" x14ac:dyDescent="0.2">
      <c r="A29" s="19" t="s">
        <v>763</v>
      </c>
      <c r="B29" s="20">
        <v>81</v>
      </c>
      <c r="C29" s="26">
        <v>12.345679000000001</v>
      </c>
      <c r="D29" s="26">
        <v>16.049382999999999</v>
      </c>
      <c r="E29" s="26">
        <v>23.456790000000002</v>
      </c>
      <c r="F29" s="26">
        <v>14.814814999999999</v>
      </c>
      <c r="G29" s="26">
        <v>19.753086</v>
      </c>
      <c r="H29" s="26">
        <v>3.7037040000000001</v>
      </c>
      <c r="I29" s="26">
        <v>9.8765429999999999</v>
      </c>
      <c r="J29" s="26">
        <v>26.082191999999999</v>
      </c>
    </row>
    <row r="30" spans="1:10" x14ac:dyDescent="0.2">
      <c r="A30" s="19" t="s">
        <v>764</v>
      </c>
      <c r="B30" s="20">
        <v>60</v>
      </c>
      <c r="C30" s="26">
        <v>8.3333329999999997</v>
      </c>
      <c r="D30" s="26">
        <v>16.666667</v>
      </c>
      <c r="E30" s="26">
        <v>25</v>
      </c>
      <c r="F30" s="26">
        <v>6.6666670000000003</v>
      </c>
      <c r="G30" s="26">
        <v>28.333333</v>
      </c>
      <c r="H30" s="26">
        <v>8.3333329999999997</v>
      </c>
      <c r="I30" s="26">
        <v>6.6666670000000003</v>
      </c>
      <c r="J30" s="26">
        <v>29.785713999999999</v>
      </c>
    </row>
    <row r="31" spans="1:10" x14ac:dyDescent="0.2">
      <c r="A31" s="19" t="s">
        <v>765</v>
      </c>
      <c r="B31" s="20">
        <v>21</v>
      </c>
      <c r="C31" s="26">
        <v>9.5238099999999992</v>
      </c>
      <c r="D31" s="26">
        <v>23.809524</v>
      </c>
      <c r="E31" s="26">
        <v>28.571428999999998</v>
      </c>
      <c r="F31" s="26">
        <v>14.285714</v>
      </c>
      <c r="G31" s="26">
        <v>9.5238099999999992</v>
      </c>
      <c r="H31" s="26">
        <v>4.7619049999999996</v>
      </c>
      <c r="I31" s="26">
        <v>9.5238099999999992</v>
      </c>
      <c r="J31" s="26">
        <v>23.105263000000001</v>
      </c>
    </row>
    <row r="32" spans="1:10" x14ac:dyDescent="0.2">
      <c r="A32" s="19" t="s">
        <v>766</v>
      </c>
      <c r="B32" s="20">
        <v>5</v>
      </c>
      <c r="C32" s="26">
        <v>0</v>
      </c>
      <c r="D32" s="26">
        <v>20</v>
      </c>
      <c r="E32" s="26">
        <v>0</v>
      </c>
      <c r="F32" s="26">
        <v>20</v>
      </c>
      <c r="G32" s="26">
        <v>40</v>
      </c>
      <c r="H32" s="26">
        <v>20</v>
      </c>
      <c r="I32" s="26">
        <v>0</v>
      </c>
      <c r="J32" s="26">
        <v>36.799999999999997</v>
      </c>
    </row>
    <row r="33" spans="1:10" x14ac:dyDescent="0.2">
      <c r="A33" s="19" t="s">
        <v>767</v>
      </c>
      <c r="B33" s="20">
        <v>1</v>
      </c>
      <c r="C33" s="26">
        <v>100</v>
      </c>
      <c r="D33" s="26">
        <v>0</v>
      </c>
      <c r="E33" s="26">
        <v>0</v>
      </c>
      <c r="F33" s="26">
        <v>0</v>
      </c>
      <c r="G33" s="26">
        <v>0</v>
      </c>
      <c r="H33" s="26">
        <v>0</v>
      </c>
      <c r="I33" s="26">
        <v>0</v>
      </c>
      <c r="J33" s="26">
        <v>8</v>
      </c>
    </row>
    <row r="34" spans="1:10" x14ac:dyDescent="0.2">
      <c r="A34" s="19" t="s">
        <v>768</v>
      </c>
      <c r="B34" s="20">
        <v>0</v>
      </c>
      <c r="C34" s="26">
        <v>0</v>
      </c>
      <c r="D34" s="26">
        <v>0</v>
      </c>
      <c r="E34" s="26">
        <v>0</v>
      </c>
      <c r="F34" s="26">
        <v>0</v>
      </c>
      <c r="G34" s="26">
        <v>0</v>
      </c>
      <c r="H34" s="26">
        <v>0</v>
      </c>
      <c r="I34" s="26">
        <v>0</v>
      </c>
      <c r="J34" s="26">
        <v>0</v>
      </c>
    </row>
    <row r="35" spans="1:10" x14ac:dyDescent="0.2">
      <c r="A35" s="19" t="s">
        <v>769</v>
      </c>
      <c r="B35" s="20">
        <v>197</v>
      </c>
      <c r="C35" s="26">
        <v>11.167513</v>
      </c>
      <c r="D35" s="26">
        <v>10.152284</v>
      </c>
      <c r="E35" s="26">
        <v>18.274111999999999</v>
      </c>
      <c r="F35" s="26">
        <v>13.19797</v>
      </c>
      <c r="G35" s="26">
        <v>35.025381000000003</v>
      </c>
      <c r="H35" s="26">
        <v>5.5837560000000002</v>
      </c>
      <c r="I35" s="26">
        <v>6.5989849999999999</v>
      </c>
      <c r="J35" s="26">
        <v>30.375</v>
      </c>
    </row>
    <row r="36" spans="1:10" x14ac:dyDescent="0.2">
      <c r="A36" s="19" t="s">
        <v>770</v>
      </c>
      <c r="B36" s="20">
        <v>81</v>
      </c>
      <c r="C36" s="26">
        <v>8.6419750000000004</v>
      </c>
      <c r="D36" s="26">
        <v>18.518519000000001</v>
      </c>
      <c r="E36" s="26">
        <v>25.925926</v>
      </c>
      <c r="F36" s="26">
        <v>8.6419750000000004</v>
      </c>
      <c r="G36" s="26">
        <v>23.456790000000002</v>
      </c>
      <c r="H36" s="26">
        <v>7.4074070000000001</v>
      </c>
      <c r="I36" s="26">
        <v>7.4074070000000001</v>
      </c>
      <c r="J36" s="26">
        <v>28.093333000000001</v>
      </c>
    </row>
    <row r="37" spans="1:10" x14ac:dyDescent="0.2">
      <c r="A37" s="19" t="s">
        <v>771</v>
      </c>
      <c r="B37" s="20">
        <v>284</v>
      </c>
      <c r="C37" s="26">
        <v>10.56338</v>
      </c>
      <c r="D37" s="26">
        <v>12.676056000000001</v>
      </c>
      <c r="E37" s="26">
        <v>20.070423000000002</v>
      </c>
      <c r="F37" s="26">
        <v>11.971831</v>
      </c>
      <c r="G37" s="26">
        <v>31.690141000000001</v>
      </c>
      <c r="H37" s="26">
        <v>6.3380280000000004</v>
      </c>
      <c r="I37" s="26">
        <v>6.6901409999999997</v>
      </c>
      <c r="J37" s="26">
        <v>29.766038000000002</v>
      </c>
    </row>
    <row r="38" spans="1:10" x14ac:dyDescent="0.2">
      <c r="A38" s="19" t="s">
        <v>772</v>
      </c>
      <c r="B38" s="20">
        <v>87</v>
      </c>
      <c r="C38" s="26">
        <v>9.1954019999999996</v>
      </c>
      <c r="D38" s="26">
        <v>18.390805</v>
      </c>
      <c r="E38" s="26">
        <v>24.137930999999998</v>
      </c>
      <c r="F38" s="26">
        <v>9.1954019999999996</v>
      </c>
      <c r="G38" s="26">
        <v>24.137930999999998</v>
      </c>
      <c r="H38" s="26">
        <v>8.0459770000000006</v>
      </c>
      <c r="I38" s="26">
        <v>6.8965519999999998</v>
      </c>
      <c r="J38" s="26">
        <v>28.382715999999999</v>
      </c>
    </row>
    <row r="39" spans="1:10" x14ac:dyDescent="0.2">
      <c r="A39" s="19" t="s">
        <v>773</v>
      </c>
      <c r="B39" s="20">
        <v>6</v>
      </c>
      <c r="C39" s="26">
        <v>16.666667</v>
      </c>
      <c r="D39" s="26">
        <v>16.666667</v>
      </c>
      <c r="E39" s="26">
        <v>0</v>
      </c>
      <c r="F39" s="26">
        <v>16.666667</v>
      </c>
      <c r="G39" s="26">
        <v>33.333333000000003</v>
      </c>
      <c r="H39" s="26">
        <v>16.666667</v>
      </c>
      <c r="I39" s="26">
        <v>0</v>
      </c>
      <c r="J39" s="26">
        <v>32</v>
      </c>
    </row>
    <row r="40" spans="1:10" x14ac:dyDescent="0.2">
      <c r="A40" s="18" t="s">
        <v>775</v>
      </c>
      <c r="B40" s="17">
        <v>112</v>
      </c>
      <c r="C40" s="25">
        <v>11.607143000000001</v>
      </c>
      <c r="D40" s="25">
        <v>18.75</v>
      </c>
      <c r="E40" s="25">
        <v>9.8214290000000002</v>
      </c>
      <c r="F40" s="25">
        <v>23.214286000000001</v>
      </c>
      <c r="G40" s="25">
        <v>32.142856999999999</v>
      </c>
      <c r="H40" s="25">
        <v>3.5714290000000002</v>
      </c>
      <c r="I40" s="25">
        <v>0.89285700000000001</v>
      </c>
      <c r="J40" s="25">
        <v>29.405404999999998</v>
      </c>
    </row>
    <row r="41" spans="1:10" x14ac:dyDescent="0.2">
      <c r="A41" s="19" t="s">
        <v>762</v>
      </c>
      <c r="B41" s="20">
        <v>103</v>
      </c>
      <c r="C41" s="26">
        <v>14.563107</v>
      </c>
      <c r="D41" s="26">
        <v>28.155339999999999</v>
      </c>
      <c r="E41" s="26">
        <v>18.446601999999999</v>
      </c>
      <c r="F41" s="26">
        <v>11.650485</v>
      </c>
      <c r="G41" s="26">
        <v>23.300971000000001</v>
      </c>
      <c r="H41" s="26">
        <v>2.9126210000000001</v>
      </c>
      <c r="I41" s="26">
        <v>0.97087400000000001</v>
      </c>
      <c r="J41" s="26">
        <v>24.637255</v>
      </c>
    </row>
    <row r="42" spans="1:10" x14ac:dyDescent="0.2">
      <c r="A42" s="19" t="s">
        <v>763</v>
      </c>
      <c r="B42" s="20">
        <v>63</v>
      </c>
      <c r="C42" s="26">
        <v>15.873016</v>
      </c>
      <c r="D42" s="26">
        <v>23.809524</v>
      </c>
      <c r="E42" s="26">
        <v>17.460317</v>
      </c>
      <c r="F42" s="26">
        <v>19.047619000000001</v>
      </c>
      <c r="G42" s="26">
        <v>20.634920999999999</v>
      </c>
      <c r="H42" s="26">
        <v>0</v>
      </c>
      <c r="I42" s="26">
        <v>3.1746029999999998</v>
      </c>
      <c r="J42" s="26">
        <v>23.885245999999999</v>
      </c>
    </row>
    <row r="43" spans="1:10" x14ac:dyDescent="0.2">
      <c r="A43" s="19" t="s">
        <v>764</v>
      </c>
      <c r="B43" s="20">
        <v>43</v>
      </c>
      <c r="C43" s="26">
        <v>18.604651</v>
      </c>
      <c r="D43" s="26">
        <v>23.255814000000001</v>
      </c>
      <c r="E43" s="26">
        <v>13.953488</v>
      </c>
      <c r="F43" s="26">
        <v>13.953488</v>
      </c>
      <c r="G43" s="26">
        <v>11.627907</v>
      </c>
      <c r="H43" s="26">
        <v>6.9767440000000001</v>
      </c>
      <c r="I43" s="26">
        <v>11.627907</v>
      </c>
      <c r="J43" s="26">
        <v>23.736841999999999</v>
      </c>
    </row>
    <row r="44" spans="1:10" x14ac:dyDescent="0.2">
      <c r="A44" s="19" t="s">
        <v>765</v>
      </c>
      <c r="B44" s="20">
        <v>8</v>
      </c>
      <c r="C44" s="26">
        <v>50</v>
      </c>
      <c r="D44" s="26">
        <v>12.5</v>
      </c>
      <c r="E44" s="26">
        <v>0</v>
      </c>
      <c r="F44" s="26">
        <v>25</v>
      </c>
      <c r="G44" s="26">
        <v>12.5</v>
      </c>
      <c r="H44" s="26">
        <v>0</v>
      </c>
      <c r="I44" s="26">
        <v>0</v>
      </c>
      <c r="J44" s="26">
        <v>17.75</v>
      </c>
    </row>
    <row r="45" spans="1:10" x14ac:dyDescent="0.2">
      <c r="A45" s="19" t="s">
        <v>766</v>
      </c>
      <c r="B45" s="20">
        <v>4</v>
      </c>
      <c r="C45" s="26">
        <v>25</v>
      </c>
      <c r="D45" s="26">
        <v>25</v>
      </c>
      <c r="E45" s="26">
        <v>0</v>
      </c>
      <c r="F45" s="26">
        <v>0</v>
      </c>
      <c r="G45" s="26">
        <v>0</v>
      </c>
      <c r="H45" s="26">
        <v>0</v>
      </c>
      <c r="I45" s="26">
        <v>50</v>
      </c>
      <c r="J45" s="26">
        <v>7</v>
      </c>
    </row>
    <row r="46" spans="1:10" x14ac:dyDescent="0.2">
      <c r="A46" s="19" t="s">
        <v>767</v>
      </c>
      <c r="B46" s="20">
        <v>1</v>
      </c>
      <c r="C46" s="26">
        <v>0</v>
      </c>
      <c r="D46" s="26">
        <v>0</v>
      </c>
      <c r="E46" s="26">
        <v>0</v>
      </c>
      <c r="F46" s="26">
        <v>0</v>
      </c>
      <c r="G46" s="26">
        <v>0</v>
      </c>
      <c r="H46" s="26">
        <v>0</v>
      </c>
      <c r="I46" s="26">
        <v>100</v>
      </c>
      <c r="J46" s="26">
        <v>0</v>
      </c>
    </row>
    <row r="47" spans="1:10" x14ac:dyDescent="0.2">
      <c r="A47" s="19" t="s">
        <v>768</v>
      </c>
      <c r="B47" s="20">
        <v>0</v>
      </c>
      <c r="C47" s="26">
        <v>0</v>
      </c>
      <c r="D47" s="26">
        <v>0</v>
      </c>
      <c r="E47" s="26">
        <v>0</v>
      </c>
      <c r="F47" s="26">
        <v>0</v>
      </c>
      <c r="G47" s="26">
        <v>0</v>
      </c>
      <c r="H47" s="26">
        <v>0</v>
      </c>
      <c r="I47" s="26">
        <v>0</v>
      </c>
      <c r="J47" s="26">
        <v>0</v>
      </c>
    </row>
    <row r="48" spans="1:10" x14ac:dyDescent="0.2">
      <c r="A48" s="19" t="s">
        <v>769</v>
      </c>
      <c r="B48" s="20">
        <v>166</v>
      </c>
      <c r="C48" s="26">
        <v>15.060241</v>
      </c>
      <c r="D48" s="26">
        <v>26.506024</v>
      </c>
      <c r="E48" s="26">
        <v>18.072289000000001</v>
      </c>
      <c r="F48" s="26">
        <v>14.457831000000001</v>
      </c>
      <c r="G48" s="26">
        <v>22.289156999999999</v>
      </c>
      <c r="H48" s="26">
        <v>1.807229</v>
      </c>
      <c r="I48" s="26">
        <v>1.807229</v>
      </c>
      <c r="J48" s="26">
        <v>24.355827999999999</v>
      </c>
    </row>
    <row r="49" spans="1:10" x14ac:dyDescent="0.2">
      <c r="A49" s="19" t="s">
        <v>770</v>
      </c>
      <c r="B49" s="20">
        <v>51</v>
      </c>
      <c r="C49" s="26">
        <v>23.529412000000001</v>
      </c>
      <c r="D49" s="26">
        <v>21.568626999999999</v>
      </c>
      <c r="E49" s="26">
        <v>11.764706</v>
      </c>
      <c r="F49" s="26">
        <v>15.686275</v>
      </c>
      <c r="G49" s="26">
        <v>11.764706</v>
      </c>
      <c r="H49" s="26">
        <v>5.8823530000000002</v>
      </c>
      <c r="I49" s="26">
        <v>9.803922</v>
      </c>
      <c r="J49" s="26">
        <v>22.695651999999999</v>
      </c>
    </row>
    <row r="50" spans="1:10" x14ac:dyDescent="0.2">
      <c r="A50" s="19" t="s">
        <v>771</v>
      </c>
      <c r="B50" s="20">
        <v>222</v>
      </c>
      <c r="C50" s="26">
        <v>17.117117</v>
      </c>
      <c r="D50" s="26">
        <v>25.225224999999998</v>
      </c>
      <c r="E50" s="26">
        <v>16.216215999999999</v>
      </c>
      <c r="F50" s="26">
        <v>14.414414000000001</v>
      </c>
      <c r="G50" s="26">
        <v>19.369368999999999</v>
      </c>
      <c r="H50" s="26">
        <v>2.7027030000000001</v>
      </c>
      <c r="I50" s="26">
        <v>4.954955</v>
      </c>
      <c r="J50" s="26">
        <v>23.829384000000001</v>
      </c>
    </row>
    <row r="51" spans="1:10" x14ac:dyDescent="0.2">
      <c r="A51" s="19" t="s">
        <v>772</v>
      </c>
      <c r="B51" s="20">
        <v>56</v>
      </c>
      <c r="C51" s="26">
        <v>23.214286000000001</v>
      </c>
      <c r="D51" s="26">
        <v>21.428571000000002</v>
      </c>
      <c r="E51" s="26">
        <v>10.714286</v>
      </c>
      <c r="F51" s="26">
        <v>14.285714</v>
      </c>
      <c r="G51" s="26">
        <v>10.714286</v>
      </c>
      <c r="H51" s="26">
        <v>5.3571429999999998</v>
      </c>
      <c r="I51" s="26">
        <v>14.285714</v>
      </c>
      <c r="J51" s="26">
        <v>22.041667</v>
      </c>
    </row>
    <row r="52" spans="1:10" x14ac:dyDescent="0.2">
      <c r="A52" s="19" t="s">
        <v>773</v>
      </c>
      <c r="B52" s="20">
        <v>5</v>
      </c>
      <c r="C52" s="26">
        <v>20</v>
      </c>
      <c r="D52" s="26">
        <v>20</v>
      </c>
      <c r="E52" s="26">
        <v>0</v>
      </c>
      <c r="F52" s="26">
        <v>0</v>
      </c>
      <c r="G52" s="26">
        <v>0</v>
      </c>
      <c r="H52" s="26">
        <v>0</v>
      </c>
      <c r="I52" s="26">
        <v>60</v>
      </c>
      <c r="J52" s="26">
        <v>7</v>
      </c>
    </row>
    <row r="53" spans="1:10" x14ac:dyDescent="0.2">
      <c r="A53" s="18" t="s">
        <v>776</v>
      </c>
      <c r="B53" s="18"/>
      <c r="C53" s="18"/>
      <c r="D53" s="18"/>
      <c r="E53" s="18"/>
      <c r="F53" s="18"/>
      <c r="G53" s="18"/>
      <c r="H53" s="18"/>
      <c r="I53" s="18"/>
      <c r="J53" s="18"/>
    </row>
    <row r="54" spans="1:10" x14ac:dyDescent="0.2">
      <c r="A54" s="19" t="s">
        <v>130</v>
      </c>
      <c r="B54" s="20">
        <v>61</v>
      </c>
      <c r="C54" s="26">
        <v>16.393443000000001</v>
      </c>
      <c r="D54" s="26">
        <v>9.8360660000000006</v>
      </c>
      <c r="E54" s="26">
        <v>13.114754</v>
      </c>
      <c r="F54" s="26">
        <v>18.032786999999999</v>
      </c>
      <c r="G54" s="26">
        <v>29.508196999999999</v>
      </c>
      <c r="H54" s="26">
        <v>6.5573769999999998</v>
      </c>
      <c r="I54" s="26">
        <v>6.5573769999999998</v>
      </c>
      <c r="J54" s="26">
        <v>29.368421000000001</v>
      </c>
    </row>
    <row r="55" spans="1:10" x14ac:dyDescent="0.2">
      <c r="A55" s="19" t="s">
        <v>131</v>
      </c>
      <c r="B55" s="20">
        <v>566</v>
      </c>
      <c r="C55" s="26">
        <v>10.954064000000001</v>
      </c>
      <c r="D55" s="26">
        <v>14.664311</v>
      </c>
      <c r="E55" s="26">
        <v>15.371024999999999</v>
      </c>
      <c r="F55" s="26">
        <v>14.134276</v>
      </c>
      <c r="G55" s="26">
        <v>34.628974999999997</v>
      </c>
      <c r="H55" s="26">
        <v>6.0070670000000002</v>
      </c>
      <c r="I55" s="26">
        <v>4.2402829999999998</v>
      </c>
      <c r="J55" s="26">
        <v>30</v>
      </c>
    </row>
    <row r="56" spans="1:10" x14ac:dyDescent="0.2">
      <c r="A56" s="19" t="s">
        <v>392</v>
      </c>
      <c r="B56" s="20">
        <v>74</v>
      </c>
      <c r="C56" s="26">
        <v>8.1081079999999996</v>
      </c>
      <c r="D56" s="26">
        <v>24.324324000000001</v>
      </c>
      <c r="E56" s="26">
        <v>13.513514000000001</v>
      </c>
      <c r="F56" s="26">
        <v>14.864865</v>
      </c>
      <c r="G56" s="26">
        <v>32.432431999999999</v>
      </c>
      <c r="H56" s="26">
        <v>6.7567570000000003</v>
      </c>
      <c r="I56" s="26">
        <v>0</v>
      </c>
      <c r="J56" s="26">
        <v>29.567568000000001</v>
      </c>
    </row>
    <row r="57" spans="1:10" x14ac:dyDescent="0.2">
      <c r="A57" s="19" t="s">
        <v>132</v>
      </c>
      <c r="B57" s="20">
        <v>62</v>
      </c>
      <c r="C57" s="26">
        <v>19.354838999999998</v>
      </c>
      <c r="D57" s="26">
        <v>12.903226</v>
      </c>
      <c r="E57" s="26">
        <v>12.903226</v>
      </c>
      <c r="F57" s="26">
        <v>22.580645000000001</v>
      </c>
      <c r="G57" s="26">
        <v>24.193548</v>
      </c>
      <c r="H57" s="26">
        <v>3.225806</v>
      </c>
      <c r="I57" s="26">
        <v>4.8387099999999998</v>
      </c>
      <c r="J57" s="26">
        <v>27.016949</v>
      </c>
    </row>
    <row r="58" spans="1:10" x14ac:dyDescent="0.2">
      <c r="A58" s="19" t="s">
        <v>777</v>
      </c>
      <c r="B58" s="20">
        <v>22</v>
      </c>
      <c r="C58" s="26">
        <v>22.727273</v>
      </c>
      <c r="D58" s="26">
        <v>9.0909089999999999</v>
      </c>
      <c r="E58" s="26">
        <v>9.0909089999999999</v>
      </c>
      <c r="F58" s="26">
        <v>9.0909089999999999</v>
      </c>
      <c r="G58" s="26">
        <v>40.909090999999997</v>
      </c>
      <c r="H58" s="26">
        <v>4.5454549999999996</v>
      </c>
      <c r="I58" s="26">
        <v>4.5454549999999996</v>
      </c>
      <c r="J58" s="26">
        <v>28.666667</v>
      </c>
    </row>
    <row r="59" spans="1:10" x14ac:dyDescent="0.2">
      <c r="A59" s="18" t="s">
        <v>133</v>
      </c>
      <c r="B59" s="17">
        <v>33</v>
      </c>
      <c r="C59" s="25">
        <v>12.121212</v>
      </c>
      <c r="D59" s="25">
        <v>6.0606059999999999</v>
      </c>
      <c r="E59" s="25">
        <v>18.181818</v>
      </c>
      <c r="F59" s="25">
        <v>15.151515</v>
      </c>
      <c r="G59" s="25">
        <v>36.363636</v>
      </c>
      <c r="H59" s="25">
        <v>9.0909089999999999</v>
      </c>
      <c r="I59" s="25">
        <v>3.030303</v>
      </c>
      <c r="J59" s="25">
        <v>31.875</v>
      </c>
    </row>
    <row r="60" spans="1:10" x14ac:dyDescent="0.2">
      <c r="A60" s="19" t="s">
        <v>134</v>
      </c>
      <c r="B60" s="20">
        <v>356</v>
      </c>
      <c r="C60" s="26">
        <v>9.8314609999999991</v>
      </c>
      <c r="D60" s="26">
        <v>8.1460670000000004</v>
      </c>
      <c r="E60" s="26">
        <v>15.449438000000001</v>
      </c>
      <c r="F60" s="26">
        <v>12.359551</v>
      </c>
      <c r="G60" s="26">
        <v>41.573034</v>
      </c>
      <c r="H60" s="26">
        <v>7.8651689999999999</v>
      </c>
      <c r="I60" s="26">
        <v>4.7752809999999997</v>
      </c>
      <c r="J60" s="26">
        <v>32.584071000000002</v>
      </c>
    </row>
    <row r="61" spans="1:10" x14ac:dyDescent="0.2">
      <c r="A61" s="19" t="s">
        <v>393</v>
      </c>
      <c r="B61" s="20">
        <v>31</v>
      </c>
      <c r="C61" s="26">
        <v>0</v>
      </c>
      <c r="D61" s="26">
        <v>22.580645000000001</v>
      </c>
      <c r="E61" s="26">
        <v>12.903226</v>
      </c>
      <c r="F61" s="26">
        <v>22.580645000000001</v>
      </c>
      <c r="G61" s="26">
        <v>29.032257999999999</v>
      </c>
      <c r="H61" s="26">
        <v>12.903226</v>
      </c>
      <c r="I61" s="26">
        <v>0</v>
      </c>
      <c r="J61" s="26">
        <v>33.612903000000003</v>
      </c>
    </row>
    <row r="62" spans="1:10" x14ac:dyDescent="0.2">
      <c r="A62" s="19" t="s">
        <v>135</v>
      </c>
      <c r="B62" s="20">
        <v>16</v>
      </c>
      <c r="C62" s="26">
        <v>12.5</v>
      </c>
      <c r="D62" s="26">
        <v>6.25</v>
      </c>
      <c r="E62" s="26">
        <v>12.5</v>
      </c>
      <c r="F62" s="26">
        <v>12.5</v>
      </c>
      <c r="G62" s="26">
        <v>50</v>
      </c>
      <c r="H62" s="26">
        <v>0</v>
      </c>
      <c r="I62" s="26">
        <v>6.25</v>
      </c>
      <c r="J62" s="26">
        <v>32.666666999999997</v>
      </c>
    </row>
    <row r="63" spans="1:10" x14ac:dyDescent="0.2">
      <c r="A63" s="19" t="s">
        <v>778</v>
      </c>
      <c r="B63" s="20">
        <v>14</v>
      </c>
      <c r="C63" s="26">
        <v>21.428571000000002</v>
      </c>
      <c r="D63" s="26">
        <v>7.1428570000000002</v>
      </c>
      <c r="E63" s="26">
        <v>7.1428570000000002</v>
      </c>
      <c r="F63" s="26">
        <v>7.1428570000000002</v>
      </c>
      <c r="G63" s="26">
        <v>42.857143000000001</v>
      </c>
      <c r="H63" s="26">
        <v>7.1428570000000002</v>
      </c>
      <c r="I63" s="26">
        <v>7.1428570000000002</v>
      </c>
      <c r="J63" s="26">
        <v>30</v>
      </c>
    </row>
    <row r="64" spans="1:10" x14ac:dyDescent="0.2">
      <c r="A64" s="18" t="s">
        <v>136</v>
      </c>
      <c r="B64" s="17">
        <v>28</v>
      </c>
      <c r="C64" s="25">
        <v>21.428571000000002</v>
      </c>
      <c r="D64" s="25">
        <v>14.285714</v>
      </c>
      <c r="E64" s="25">
        <v>7.1428570000000002</v>
      </c>
      <c r="F64" s="25">
        <v>21.428571000000002</v>
      </c>
      <c r="G64" s="25">
        <v>21.428571000000002</v>
      </c>
      <c r="H64" s="25">
        <v>3.5714290000000002</v>
      </c>
      <c r="I64" s="25">
        <v>10.714286</v>
      </c>
      <c r="J64" s="25">
        <v>26.16</v>
      </c>
    </row>
    <row r="65" spans="1:10" x14ac:dyDescent="0.2">
      <c r="A65" s="19" t="s">
        <v>134</v>
      </c>
      <c r="B65" s="20">
        <v>209</v>
      </c>
      <c r="C65" s="26">
        <v>12.918659999999999</v>
      </c>
      <c r="D65" s="26">
        <v>25.837320999999999</v>
      </c>
      <c r="E65" s="26">
        <v>15.311005</v>
      </c>
      <c r="F65" s="26">
        <v>16.746410999999998</v>
      </c>
      <c r="G65" s="26">
        <v>22.966507</v>
      </c>
      <c r="H65" s="26">
        <v>2.8708130000000001</v>
      </c>
      <c r="I65" s="26">
        <v>3.3492820000000001</v>
      </c>
      <c r="J65" s="26">
        <v>25.623761999999999</v>
      </c>
    </row>
    <row r="66" spans="1:10" x14ac:dyDescent="0.2">
      <c r="A66" s="19" t="s">
        <v>393</v>
      </c>
      <c r="B66" s="20">
        <v>43</v>
      </c>
      <c r="C66" s="26">
        <v>13.953488</v>
      </c>
      <c r="D66" s="26">
        <v>25.581395000000001</v>
      </c>
      <c r="E66" s="26">
        <v>13.953488</v>
      </c>
      <c r="F66" s="26">
        <v>9.3023260000000008</v>
      </c>
      <c r="G66" s="26">
        <v>34.883721000000001</v>
      </c>
      <c r="H66" s="26">
        <v>2.3255810000000001</v>
      </c>
      <c r="I66" s="26">
        <v>0</v>
      </c>
      <c r="J66" s="26">
        <v>26.651163</v>
      </c>
    </row>
    <row r="67" spans="1:10" x14ac:dyDescent="0.2">
      <c r="A67" s="19" t="s">
        <v>135</v>
      </c>
      <c r="B67" s="20">
        <v>46</v>
      </c>
      <c r="C67" s="26">
        <v>21.739129999999999</v>
      </c>
      <c r="D67" s="26">
        <v>15.217390999999999</v>
      </c>
      <c r="E67" s="26">
        <v>13.043478</v>
      </c>
      <c r="F67" s="26">
        <v>26.086957000000002</v>
      </c>
      <c r="G67" s="26">
        <v>15.217390999999999</v>
      </c>
      <c r="H67" s="26">
        <v>4.3478260000000004</v>
      </c>
      <c r="I67" s="26">
        <v>4.3478260000000004</v>
      </c>
      <c r="J67" s="26">
        <v>25.090909</v>
      </c>
    </row>
    <row r="68" spans="1:10" x14ac:dyDescent="0.2">
      <c r="A68" s="19" t="s">
        <v>778</v>
      </c>
      <c r="B68" s="20">
        <v>8</v>
      </c>
      <c r="C68" s="26">
        <v>25</v>
      </c>
      <c r="D68" s="26">
        <v>12.5</v>
      </c>
      <c r="E68" s="26">
        <v>12.5</v>
      </c>
      <c r="F68" s="26">
        <v>12.5</v>
      </c>
      <c r="G68" s="26">
        <v>37.5</v>
      </c>
      <c r="H68" s="26">
        <v>0</v>
      </c>
      <c r="I68" s="26">
        <v>0</v>
      </c>
      <c r="J68" s="26">
        <v>26.5</v>
      </c>
    </row>
    <row r="69" spans="1:10" x14ac:dyDescent="0.2">
      <c r="A69" s="18" t="s">
        <v>779</v>
      </c>
      <c r="B69" s="18"/>
      <c r="C69" s="18"/>
      <c r="D69" s="18"/>
      <c r="E69" s="18"/>
      <c r="F69" s="18"/>
      <c r="G69" s="18"/>
      <c r="H69" s="18"/>
      <c r="I69" s="18"/>
      <c r="J69" s="18"/>
    </row>
    <row r="70" spans="1:10" x14ac:dyDescent="0.2">
      <c r="A70" s="19" t="s">
        <v>780</v>
      </c>
      <c r="B70" s="20">
        <v>123</v>
      </c>
      <c r="C70" s="26">
        <v>17.073170999999999</v>
      </c>
      <c r="D70" s="26">
        <v>14.634145999999999</v>
      </c>
      <c r="E70" s="26">
        <v>13.821137999999999</v>
      </c>
      <c r="F70" s="26">
        <v>19.512194999999998</v>
      </c>
      <c r="G70" s="26">
        <v>26.829267999999999</v>
      </c>
      <c r="H70" s="26">
        <v>6.5040649999999998</v>
      </c>
      <c r="I70" s="26">
        <v>1.6260159999999999</v>
      </c>
      <c r="J70" s="26">
        <v>28.413222999999999</v>
      </c>
    </row>
    <row r="71" spans="1:10" x14ac:dyDescent="0.2">
      <c r="A71" s="19" t="s">
        <v>781</v>
      </c>
      <c r="B71" s="20">
        <v>480</v>
      </c>
      <c r="C71" s="26">
        <v>11.875</v>
      </c>
      <c r="D71" s="26">
        <v>16.041667</v>
      </c>
      <c r="E71" s="26">
        <v>14.166667</v>
      </c>
      <c r="F71" s="26">
        <v>12.708333</v>
      </c>
      <c r="G71" s="26">
        <v>35</v>
      </c>
      <c r="H71" s="26">
        <v>6.0416670000000003</v>
      </c>
      <c r="I71" s="26">
        <v>4.1666670000000003</v>
      </c>
      <c r="J71" s="26">
        <v>29.65</v>
      </c>
    </row>
    <row r="72" spans="1:10" x14ac:dyDescent="0.2">
      <c r="A72" s="19" t="s">
        <v>137</v>
      </c>
      <c r="B72" s="20">
        <v>68</v>
      </c>
      <c r="C72" s="26">
        <v>7.3529410000000004</v>
      </c>
      <c r="D72" s="26">
        <v>8.8235290000000006</v>
      </c>
      <c r="E72" s="26">
        <v>11.764706</v>
      </c>
      <c r="F72" s="26">
        <v>11.764706</v>
      </c>
      <c r="G72" s="26">
        <v>52.941175999999999</v>
      </c>
      <c r="H72" s="26">
        <v>7.3529410000000004</v>
      </c>
      <c r="I72" s="26">
        <v>0</v>
      </c>
      <c r="J72" s="26">
        <v>34.705882000000003</v>
      </c>
    </row>
    <row r="73" spans="1:10" x14ac:dyDescent="0.2">
      <c r="A73" s="19" t="s">
        <v>138</v>
      </c>
      <c r="B73" s="20">
        <v>239</v>
      </c>
      <c r="C73" s="26">
        <v>10.878660999999999</v>
      </c>
      <c r="D73" s="26">
        <v>13.807531000000001</v>
      </c>
      <c r="E73" s="26">
        <v>17.154812</v>
      </c>
      <c r="F73" s="26">
        <v>15.062761999999999</v>
      </c>
      <c r="G73" s="26">
        <v>33.054392999999997</v>
      </c>
      <c r="H73" s="26">
        <v>5.8577409999999999</v>
      </c>
      <c r="I73" s="26">
        <v>4.1840999999999999</v>
      </c>
      <c r="J73" s="26">
        <v>29.807860000000002</v>
      </c>
    </row>
    <row r="74" spans="1:10" x14ac:dyDescent="0.2">
      <c r="A74" s="19" t="s">
        <v>782</v>
      </c>
      <c r="B74" s="20">
        <v>24</v>
      </c>
      <c r="C74" s="26">
        <v>8.3333329999999997</v>
      </c>
      <c r="D74" s="26">
        <v>16.666667</v>
      </c>
      <c r="E74" s="26">
        <v>16.666667</v>
      </c>
      <c r="F74" s="26">
        <v>4.1666670000000003</v>
      </c>
      <c r="G74" s="26">
        <v>37.5</v>
      </c>
      <c r="H74" s="26">
        <v>8.3333329999999997</v>
      </c>
      <c r="I74" s="26">
        <v>8.3333329999999997</v>
      </c>
      <c r="J74" s="26">
        <v>30.272727</v>
      </c>
    </row>
    <row r="75" spans="1:10" x14ac:dyDescent="0.2">
      <c r="A75" s="19" t="s">
        <v>783</v>
      </c>
      <c r="B75" s="20">
        <v>55</v>
      </c>
      <c r="C75" s="26">
        <v>9.0909089999999999</v>
      </c>
      <c r="D75" s="26">
        <v>10.909091</v>
      </c>
      <c r="E75" s="26">
        <v>16.363636</v>
      </c>
      <c r="F75" s="26">
        <v>20</v>
      </c>
      <c r="G75" s="26">
        <v>34.545454999999997</v>
      </c>
      <c r="H75" s="26">
        <v>3.6363639999999999</v>
      </c>
      <c r="I75" s="26">
        <v>5.4545450000000004</v>
      </c>
      <c r="J75" s="26">
        <v>30.346153999999999</v>
      </c>
    </row>
    <row r="76" spans="1:10" x14ac:dyDescent="0.2">
      <c r="A76" s="19" t="s">
        <v>1441</v>
      </c>
      <c r="B76" s="20">
        <v>607</v>
      </c>
      <c r="C76" s="26">
        <v>11.367381</v>
      </c>
      <c r="D76" s="26">
        <v>15.321251999999999</v>
      </c>
      <c r="E76" s="26">
        <v>14.662273000000001</v>
      </c>
      <c r="F76" s="26">
        <v>13.673806000000001</v>
      </c>
      <c r="G76" s="26">
        <v>34.596375999999999</v>
      </c>
      <c r="H76" s="26">
        <v>5.9308069999999997</v>
      </c>
      <c r="I76" s="26">
        <v>4.448105</v>
      </c>
      <c r="J76" s="26">
        <v>29.831033999999999</v>
      </c>
    </row>
    <row r="77" spans="1:10" x14ac:dyDescent="0.2">
      <c r="A77" s="18" t="s">
        <v>784</v>
      </c>
      <c r="B77" s="18"/>
      <c r="C77" s="18"/>
      <c r="D77" s="18"/>
      <c r="E77" s="18"/>
      <c r="F77" s="18"/>
      <c r="G77" s="18"/>
      <c r="H77" s="18"/>
      <c r="I77" s="18"/>
      <c r="J77" s="18"/>
    </row>
    <row r="78" spans="1:10" x14ac:dyDescent="0.2">
      <c r="A78" s="21" t="s">
        <v>785</v>
      </c>
      <c r="B78" s="34">
        <v>123</v>
      </c>
      <c r="C78" s="30">
        <v>17.073170999999999</v>
      </c>
      <c r="D78" s="30">
        <v>14.634145999999999</v>
      </c>
      <c r="E78" s="30">
        <v>13.821137999999999</v>
      </c>
      <c r="F78" s="30">
        <v>19.512194999999998</v>
      </c>
      <c r="G78" s="30">
        <v>26.829267999999999</v>
      </c>
      <c r="H78" s="30">
        <v>6.5040649999999998</v>
      </c>
      <c r="I78" s="30">
        <v>1.6260159999999999</v>
      </c>
      <c r="J78" s="30">
        <v>28.413222999999999</v>
      </c>
    </row>
    <row r="79" spans="1:10" x14ac:dyDescent="0.2">
      <c r="A79" s="21" t="s">
        <v>786</v>
      </c>
      <c r="B79" s="34">
        <v>338</v>
      </c>
      <c r="C79" s="30">
        <v>12.721893</v>
      </c>
      <c r="D79" s="30">
        <v>17.159763000000002</v>
      </c>
      <c r="E79" s="30">
        <v>13.609467</v>
      </c>
      <c r="F79" s="30">
        <v>14.201183</v>
      </c>
      <c r="G79" s="30">
        <v>32.248520999999997</v>
      </c>
      <c r="H79" s="30">
        <v>5.621302</v>
      </c>
      <c r="I79" s="30">
        <v>4.4378700000000002</v>
      </c>
      <c r="J79" s="30">
        <v>28.854489000000001</v>
      </c>
    </row>
    <row r="80" spans="1:10" x14ac:dyDescent="0.2">
      <c r="A80" s="19" t="s">
        <v>787</v>
      </c>
      <c r="B80" s="20">
        <v>138</v>
      </c>
      <c r="C80" s="26">
        <v>7.2463769999999998</v>
      </c>
      <c r="D80" s="26">
        <v>15.942029</v>
      </c>
      <c r="E80" s="26">
        <v>17.391304000000002</v>
      </c>
      <c r="F80" s="26">
        <v>10.869565</v>
      </c>
      <c r="G80" s="26">
        <v>39.855072</v>
      </c>
      <c r="H80" s="26">
        <v>5.7971009999999996</v>
      </c>
      <c r="I80" s="26">
        <v>2.8985509999999999</v>
      </c>
      <c r="J80" s="26">
        <v>31.432836000000002</v>
      </c>
    </row>
    <row r="81" spans="1:10" x14ac:dyDescent="0.2">
      <c r="A81" s="19" t="s">
        <v>788</v>
      </c>
      <c r="B81" s="20">
        <v>58</v>
      </c>
      <c r="C81" s="26">
        <v>12.068966</v>
      </c>
      <c r="D81" s="26">
        <v>6.8965519999999998</v>
      </c>
      <c r="E81" s="26">
        <v>18.965516999999998</v>
      </c>
      <c r="F81" s="26">
        <v>12.068966</v>
      </c>
      <c r="G81" s="26">
        <v>32.758620999999998</v>
      </c>
      <c r="H81" s="26">
        <v>12.068966</v>
      </c>
      <c r="I81" s="26">
        <v>5.1724139999999998</v>
      </c>
      <c r="J81" s="26">
        <v>32.127273000000002</v>
      </c>
    </row>
    <row r="82" spans="1:10" x14ac:dyDescent="0.2">
      <c r="A82" s="19" t="s">
        <v>789</v>
      </c>
      <c r="B82" s="20">
        <v>22</v>
      </c>
      <c r="C82" s="26">
        <v>9.0909089999999999</v>
      </c>
      <c r="D82" s="26">
        <v>9.0909089999999999</v>
      </c>
      <c r="E82" s="26">
        <v>18.181818</v>
      </c>
      <c r="F82" s="26">
        <v>13.636364</v>
      </c>
      <c r="G82" s="26">
        <v>45.454545000000003</v>
      </c>
      <c r="H82" s="26">
        <v>0</v>
      </c>
      <c r="I82" s="26">
        <v>4.5454549999999996</v>
      </c>
      <c r="J82" s="26">
        <v>30.142856999999999</v>
      </c>
    </row>
    <row r="83" spans="1:10" x14ac:dyDescent="0.2">
      <c r="A83" s="19" t="s">
        <v>790</v>
      </c>
      <c r="B83" s="20">
        <v>17</v>
      </c>
      <c r="C83" s="26">
        <v>29.411764999999999</v>
      </c>
      <c r="D83" s="26">
        <v>5.8823530000000002</v>
      </c>
      <c r="E83" s="26">
        <v>0</v>
      </c>
      <c r="F83" s="26">
        <v>17.647058999999999</v>
      </c>
      <c r="G83" s="26">
        <v>41.176470999999999</v>
      </c>
      <c r="H83" s="26">
        <v>0</v>
      </c>
      <c r="I83" s="26">
        <v>5.8823530000000002</v>
      </c>
      <c r="J83" s="26">
        <v>26.25</v>
      </c>
    </row>
    <row r="84" spans="1:10" x14ac:dyDescent="0.2">
      <c r="A84" s="19" t="s">
        <v>791</v>
      </c>
      <c r="B84" s="20">
        <v>7</v>
      </c>
      <c r="C84" s="26">
        <v>0</v>
      </c>
      <c r="D84" s="26">
        <v>28.571428999999998</v>
      </c>
      <c r="E84" s="26">
        <v>0</v>
      </c>
      <c r="F84" s="26">
        <v>28.571428999999998</v>
      </c>
      <c r="G84" s="26">
        <v>42.857143000000001</v>
      </c>
      <c r="H84" s="26">
        <v>0</v>
      </c>
      <c r="I84" s="26">
        <v>0</v>
      </c>
      <c r="J84" s="26">
        <v>31</v>
      </c>
    </row>
    <row r="85" spans="1:10" x14ac:dyDescent="0.2">
      <c r="A85" s="19" t="s">
        <v>792</v>
      </c>
      <c r="B85" s="20">
        <v>0</v>
      </c>
      <c r="C85" s="26">
        <v>0</v>
      </c>
      <c r="D85" s="26">
        <v>0</v>
      </c>
      <c r="E85" s="26">
        <v>0</v>
      </c>
      <c r="F85" s="26">
        <v>0</v>
      </c>
      <c r="G85" s="26">
        <v>0</v>
      </c>
      <c r="H85" s="26">
        <v>0</v>
      </c>
      <c r="I85" s="26">
        <v>0</v>
      </c>
      <c r="J85" s="26">
        <v>0</v>
      </c>
    </row>
    <row r="86" spans="1:10" x14ac:dyDescent="0.2">
      <c r="A86" s="19" t="s">
        <v>793</v>
      </c>
      <c r="B86" s="20">
        <v>1</v>
      </c>
      <c r="C86" s="26">
        <v>0</v>
      </c>
      <c r="D86" s="26">
        <v>0</v>
      </c>
      <c r="E86" s="26">
        <v>0</v>
      </c>
      <c r="F86" s="26">
        <v>0</v>
      </c>
      <c r="G86" s="26">
        <v>100</v>
      </c>
      <c r="H86" s="26">
        <v>0</v>
      </c>
      <c r="I86" s="26">
        <v>0</v>
      </c>
      <c r="J86" s="26">
        <v>48</v>
      </c>
    </row>
    <row r="87" spans="1:10" x14ac:dyDescent="0.2">
      <c r="A87" s="19" t="s">
        <v>794</v>
      </c>
      <c r="B87" s="20">
        <v>0</v>
      </c>
      <c r="C87" s="26">
        <v>0</v>
      </c>
      <c r="D87" s="26">
        <v>0</v>
      </c>
      <c r="E87" s="26">
        <v>0</v>
      </c>
      <c r="F87" s="26">
        <v>0</v>
      </c>
      <c r="G87" s="26">
        <v>0</v>
      </c>
      <c r="H87" s="26">
        <v>0</v>
      </c>
      <c r="I87" s="26">
        <v>0</v>
      </c>
      <c r="J87" s="26">
        <v>0</v>
      </c>
    </row>
    <row r="88" spans="1:10" x14ac:dyDescent="0.2">
      <c r="A88" s="19" t="s">
        <v>783</v>
      </c>
      <c r="B88" s="20">
        <v>81</v>
      </c>
      <c r="C88" s="26">
        <v>8.6419750000000004</v>
      </c>
      <c r="D88" s="26">
        <v>12.345679000000001</v>
      </c>
      <c r="E88" s="26">
        <v>16.049382999999999</v>
      </c>
      <c r="F88" s="26">
        <v>19.753086</v>
      </c>
      <c r="G88" s="26">
        <v>30.864197999999998</v>
      </c>
      <c r="H88" s="26">
        <v>4.9382720000000004</v>
      </c>
      <c r="I88" s="26">
        <v>7.4074070000000001</v>
      </c>
      <c r="J88" s="26">
        <v>30.173333</v>
      </c>
    </row>
    <row r="89" spans="1:10" x14ac:dyDescent="0.2">
      <c r="A89" s="18" t="s">
        <v>795</v>
      </c>
      <c r="B89" s="18"/>
      <c r="C89" s="18"/>
      <c r="D89" s="18"/>
      <c r="E89" s="18"/>
      <c r="F89" s="18"/>
      <c r="G89" s="18"/>
      <c r="H89" s="18"/>
      <c r="I89" s="18"/>
      <c r="J89" s="18"/>
    </row>
    <row r="90" spans="1:10" x14ac:dyDescent="0.2">
      <c r="A90" s="19" t="s">
        <v>796</v>
      </c>
      <c r="B90" s="20">
        <v>581</v>
      </c>
      <c r="C90" s="26">
        <v>11.531841999999999</v>
      </c>
      <c r="D90" s="26">
        <v>15.490534</v>
      </c>
      <c r="E90" s="26">
        <v>15.318417</v>
      </c>
      <c r="F90" s="26">
        <v>13.080895</v>
      </c>
      <c r="G90" s="26">
        <v>33.734940000000002</v>
      </c>
      <c r="H90" s="26">
        <v>6.1962130000000002</v>
      </c>
      <c r="I90" s="26">
        <v>4.6471600000000004</v>
      </c>
      <c r="J90" s="26">
        <v>29.637184000000001</v>
      </c>
    </row>
    <row r="91" spans="1:10" x14ac:dyDescent="0.2">
      <c r="A91" s="19" t="s">
        <v>139</v>
      </c>
      <c r="B91" s="20">
        <v>30</v>
      </c>
      <c r="C91" s="26">
        <v>10</v>
      </c>
      <c r="D91" s="26">
        <v>10</v>
      </c>
      <c r="E91" s="26">
        <v>6.6666670000000003</v>
      </c>
      <c r="F91" s="26">
        <v>30</v>
      </c>
      <c r="G91" s="26">
        <v>36.666666999999997</v>
      </c>
      <c r="H91" s="26">
        <v>6.6666670000000003</v>
      </c>
      <c r="I91" s="26">
        <v>0</v>
      </c>
      <c r="J91" s="26">
        <v>32.200000000000003</v>
      </c>
    </row>
    <row r="92" spans="1:10" x14ac:dyDescent="0.2">
      <c r="A92" s="19" t="s">
        <v>797</v>
      </c>
      <c r="B92" s="20">
        <v>29</v>
      </c>
      <c r="C92" s="26">
        <v>10.344828</v>
      </c>
      <c r="D92" s="26">
        <v>24.137930999999998</v>
      </c>
      <c r="E92" s="26">
        <v>13.793103</v>
      </c>
      <c r="F92" s="26">
        <v>20.689654999999998</v>
      </c>
      <c r="G92" s="26">
        <v>24.137930999999998</v>
      </c>
      <c r="H92" s="26">
        <v>3.4482759999999999</v>
      </c>
      <c r="I92" s="26">
        <v>3.4482759999999999</v>
      </c>
      <c r="J92" s="26">
        <v>27.285713999999999</v>
      </c>
    </row>
    <row r="93" spans="1:10" x14ac:dyDescent="0.2">
      <c r="A93" s="19" t="s">
        <v>140</v>
      </c>
      <c r="B93" s="20">
        <v>101</v>
      </c>
      <c r="C93" s="26">
        <v>14.851485</v>
      </c>
      <c r="D93" s="26">
        <v>10.891088999999999</v>
      </c>
      <c r="E93" s="26">
        <v>13.861386</v>
      </c>
      <c r="F93" s="26">
        <v>19.80198</v>
      </c>
      <c r="G93" s="26">
        <v>33.663366000000003</v>
      </c>
      <c r="H93" s="26">
        <v>3.9603959999999998</v>
      </c>
      <c r="I93" s="26">
        <v>2.970297</v>
      </c>
      <c r="J93" s="26">
        <v>29.744897999999999</v>
      </c>
    </row>
    <row r="94" spans="1:10" x14ac:dyDescent="0.2">
      <c r="A94" s="19" t="s">
        <v>141</v>
      </c>
      <c r="B94" s="20">
        <v>6</v>
      </c>
      <c r="C94" s="26">
        <v>16.666667</v>
      </c>
      <c r="D94" s="26">
        <v>33.333333000000003</v>
      </c>
      <c r="E94" s="26">
        <v>16.666667</v>
      </c>
      <c r="F94" s="26">
        <v>33.333333000000003</v>
      </c>
      <c r="G94" s="26">
        <v>0</v>
      </c>
      <c r="H94" s="26">
        <v>0</v>
      </c>
      <c r="I94" s="26">
        <v>0</v>
      </c>
      <c r="J94" s="26">
        <v>20.5</v>
      </c>
    </row>
    <row r="95" spans="1:10" x14ac:dyDescent="0.2">
      <c r="A95" s="19" t="s">
        <v>755</v>
      </c>
      <c r="B95" s="20">
        <v>15</v>
      </c>
      <c r="C95" s="26">
        <v>13.333333</v>
      </c>
      <c r="D95" s="26">
        <v>6.6666670000000003</v>
      </c>
      <c r="E95" s="26">
        <v>26.666667</v>
      </c>
      <c r="F95" s="26">
        <v>6.6666670000000003</v>
      </c>
      <c r="G95" s="26">
        <v>26.666667</v>
      </c>
      <c r="H95" s="26">
        <v>13.333333</v>
      </c>
      <c r="I95" s="26">
        <v>6.6666670000000003</v>
      </c>
      <c r="J95" s="26">
        <v>31.785713999999999</v>
      </c>
    </row>
    <row r="96" spans="1:10" x14ac:dyDescent="0.2">
      <c r="A96" s="19" t="s">
        <v>783</v>
      </c>
      <c r="B96" s="20">
        <v>23</v>
      </c>
      <c r="C96" s="26">
        <v>17.391304000000002</v>
      </c>
      <c r="D96" s="26">
        <v>13.043478</v>
      </c>
      <c r="E96" s="26">
        <v>4.3478260000000004</v>
      </c>
      <c r="F96" s="26">
        <v>17.391304000000002</v>
      </c>
      <c r="G96" s="26">
        <v>43.478261000000003</v>
      </c>
      <c r="H96" s="26">
        <v>4.3478260000000004</v>
      </c>
      <c r="I96" s="26">
        <v>0</v>
      </c>
      <c r="J96" s="26">
        <v>29.826087000000001</v>
      </c>
    </row>
    <row r="97" spans="1:10" x14ac:dyDescent="0.2">
      <c r="A97" s="18" t="s">
        <v>798</v>
      </c>
      <c r="B97" s="18"/>
      <c r="C97" s="18"/>
      <c r="D97" s="18"/>
      <c r="E97" s="18"/>
      <c r="F97" s="18"/>
      <c r="G97" s="18"/>
      <c r="H97" s="18"/>
      <c r="I97" s="18"/>
      <c r="J97" s="18"/>
    </row>
    <row r="98" spans="1:10" x14ac:dyDescent="0.2">
      <c r="A98" s="19" t="s">
        <v>799</v>
      </c>
      <c r="B98" s="20">
        <v>422</v>
      </c>
      <c r="C98" s="26">
        <v>13.270142</v>
      </c>
      <c r="D98" s="26">
        <v>14.218009</v>
      </c>
      <c r="E98" s="26">
        <v>15.165877</v>
      </c>
      <c r="F98" s="26">
        <v>14.691943</v>
      </c>
      <c r="G98" s="26">
        <v>34.360190000000003</v>
      </c>
      <c r="H98" s="26">
        <v>4.0284360000000001</v>
      </c>
      <c r="I98" s="26">
        <v>4.2654030000000001</v>
      </c>
      <c r="J98" s="26">
        <v>29.049505</v>
      </c>
    </row>
    <row r="99" spans="1:10" x14ac:dyDescent="0.2">
      <c r="A99" s="19" t="s">
        <v>800</v>
      </c>
      <c r="B99" s="20">
        <v>12</v>
      </c>
      <c r="C99" s="26">
        <v>8.3333329999999997</v>
      </c>
      <c r="D99" s="26">
        <v>0</v>
      </c>
      <c r="E99" s="26">
        <v>16.666667</v>
      </c>
      <c r="F99" s="26">
        <v>16.666667</v>
      </c>
      <c r="G99" s="26">
        <v>50</v>
      </c>
      <c r="H99" s="26">
        <v>8.3333329999999997</v>
      </c>
      <c r="I99" s="26">
        <v>0</v>
      </c>
      <c r="J99" s="26">
        <v>33.833333000000003</v>
      </c>
    </row>
    <row r="100" spans="1:10" x14ac:dyDescent="0.2">
      <c r="A100" s="19" t="s">
        <v>801</v>
      </c>
      <c r="B100" s="20">
        <v>43</v>
      </c>
      <c r="C100" s="26">
        <v>4.6511630000000004</v>
      </c>
      <c r="D100" s="26">
        <v>13.953488</v>
      </c>
      <c r="E100" s="26">
        <v>16.279070000000001</v>
      </c>
      <c r="F100" s="26">
        <v>13.953488</v>
      </c>
      <c r="G100" s="26">
        <v>37.209302000000001</v>
      </c>
      <c r="H100" s="26">
        <v>11.627907</v>
      </c>
      <c r="I100" s="26">
        <v>2.3255810000000001</v>
      </c>
      <c r="J100" s="26">
        <v>33.238095000000001</v>
      </c>
    </row>
    <row r="101" spans="1:10" x14ac:dyDescent="0.2">
      <c r="A101" s="19" t="s">
        <v>802</v>
      </c>
      <c r="B101" s="20">
        <v>27</v>
      </c>
      <c r="C101" s="26">
        <v>7.4074070000000001</v>
      </c>
      <c r="D101" s="26">
        <v>14.814814999999999</v>
      </c>
      <c r="E101" s="26">
        <v>3.7037040000000001</v>
      </c>
      <c r="F101" s="26">
        <v>11.111110999999999</v>
      </c>
      <c r="G101" s="26">
        <v>40.740741</v>
      </c>
      <c r="H101" s="26">
        <v>22.222221999999999</v>
      </c>
      <c r="I101" s="26">
        <v>0</v>
      </c>
      <c r="J101" s="26">
        <v>34.962963000000002</v>
      </c>
    </row>
    <row r="102" spans="1:10" x14ac:dyDescent="0.2">
      <c r="A102" s="19" t="s">
        <v>803</v>
      </c>
      <c r="B102" s="20">
        <v>10</v>
      </c>
      <c r="C102" s="26">
        <v>0</v>
      </c>
      <c r="D102" s="26">
        <v>20</v>
      </c>
      <c r="E102" s="26">
        <v>10</v>
      </c>
      <c r="F102" s="26">
        <v>20</v>
      </c>
      <c r="G102" s="26">
        <v>40</v>
      </c>
      <c r="H102" s="26">
        <v>0</v>
      </c>
      <c r="I102" s="26">
        <v>10</v>
      </c>
      <c r="J102" s="26">
        <v>31.666667</v>
      </c>
    </row>
    <row r="103" spans="1:10" x14ac:dyDescent="0.2">
      <c r="A103" s="19" t="s">
        <v>804</v>
      </c>
      <c r="B103" s="20">
        <v>3</v>
      </c>
      <c r="C103" s="26">
        <v>33.333333000000003</v>
      </c>
      <c r="D103" s="26">
        <v>33.333333000000003</v>
      </c>
      <c r="E103" s="26">
        <v>0</v>
      </c>
      <c r="F103" s="26">
        <v>0</v>
      </c>
      <c r="G103" s="26">
        <v>0</v>
      </c>
      <c r="H103" s="26">
        <v>33.333333000000003</v>
      </c>
      <c r="I103" s="26">
        <v>0</v>
      </c>
      <c r="J103" s="26">
        <v>24.333333</v>
      </c>
    </row>
    <row r="104" spans="1:10" x14ac:dyDescent="0.2">
      <c r="A104" s="19" t="s">
        <v>783</v>
      </c>
      <c r="B104" s="20">
        <v>94</v>
      </c>
      <c r="C104" s="26">
        <v>8.5106380000000001</v>
      </c>
      <c r="D104" s="26">
        <v>21.276596000000001</v>
      </c>
      <c r="E104" s="26">
        <v>17.021277000000001</v>
      </c>
      <c r="F104" s="26">
        <v>10.638298000000001</v>
      </c>
      <c r="G104" s="26">
        <v>26.595745000000001</v>
      </c>
      <c r="H104" s="26">
        <v>8.5106380000000001</v>
      </c>
      <c r="I104" s="26">
        <v>7.446809</v>
      </c>
      <c r="J104" s="26">
        <v>29.252873999999998</v>
      </c>
    </row>
    <row r="105" spans="1:10" x14ac:dyDescent="0.2">
      <c r="A105" s="18" t="s">
        <v>805</v>
      </c>
      <c r="B105" s="18"/>
      <c r="C105" s="18"/>
      <c r="D105" s="18"/>
      <c r="E105" s="18"/>
      <c r="F105" s="18"/>
      <c r="G105" s="18"/>
      <c r="H105" s="18"/>
      <c r="I105" s="18"/>
      <c r="J105" s="18"/>
    </row>
    <row r="106" spans="1:10" x14ac:dyDescent="0.2">
      <c r="A106" s="19" t="s">
        <v>799</v>
      </c>
      <c r="B106" s="20">
        <v>5</v>
      </c>
      <c r="C106" s="26">
        <v>0</v>
      </c>
      <c r="D106" s="26">
        <v>0</v>
      </c>
      <c r="E106" s="26">
        <v>20</v>
      </c>
      <c r="F106" s="26">
        <v>20</v>
      </c>
      <c r="G106" s="26">
        <v>0</v>
      </c>
      <c r="H106" s="26">
        <v>20</v>
      </c>
      <c r="I106" s="26">
        <v>40</v>
      </c>
      <c r="J106" s="26">
        <v>38.666666999999997</v>
      </c>
    </row>
    <row r="107" spans="1:10" x14ac:dyDescent="0.2">
      <c r="A107" s="19" t="s">
        <v>800</v>
      </c>
      <c r="B107" s="20">
        <v>42</v>
      </c>
      <c r="C107" s="26">
        <v>9.5238099999999992</v>
      </c>
      <c r="D107" s="26">
        <v>14.285714</v>
      </c>
      <c r="E107" s="26">
        <v>16.666667</v>
      </c>
      <c r="F107" s="26">
        <v>21.428571000000002</v>
      </c>
      <c r="G107" s="26">
        <v>33.333333000000003</v>
      </c>
      <c r="H107" s="26">
        <v>4.7619049999999996</v>
      </c>
      <c r="I107" s="26">
        <v>0</v>
      </c>
      <c r="J107" s="26">
        <v>29.571428999999998</v>
      </c>
    </row>
    <row r="108" spans="1:10" x14ac:dyDescent="0.2">
      <c r="A108" s="19" t="s">
        <v>801</v>
      </c>
      <c r="B108" s="20">
        <v>77</v>
      </c>
      <c r="C108" s="26">
        <v>11.688312</v>
      </c>
      <c r="D108" s="26">
        <v>15.584415999999999</v>
      </c>
      <c r="E108" s="26">
        <v>15.584415999999999</v>
      </c>
      <c r="F108" s="26">
        <v>16.883116999999999</v>
      </c>
      <c r="G108" s="26">
        <v>33.766233999999997</v>
      </c>
      <c r="H108" s="26">
        <v>2.5974029999999999</v>
      </c>
      <c r="I108" s="26">
        <v>3.8961039999999998</v>
      </c>
      <c r="J108" s="26">
        <v>29.391891999999999</v>
      </c>
    </row>
    <row r="109" spans="1:10" x14ac:dyDescent="0.2">
      <c r="A109" s="19" t="s">
        <v>802</v>
      </c>
      <c r="B109" s="20">
        <v>14</v>
      </c>
      <c r="C109" s="26">
        <v>28.571428999999998</v>
      </c>
      <c r="D109" s="26">
        <v>14.285714</v>
      </c>
      <c r="E109" s="26">
        <v>7.1428570000000002</v>
      </c>
      <c r="F109" s="26">
        <v>28.571428999999998</v>
      </c>
      <c r="G109" s="26">
        <v>14.285714</v>
      </c>
      <c r="H109" s="26">
        <v>7.1428570000000002</v>
      </c>
      <c r="I109" s="26">
        <v>0</v>
      </c>
      <c r="J109" s="26">
        <v>26.214286000000001</v>
      </c>
    </row>
    <row r="110" spans="1:10" x14ac:dyDescent="0.2">
      <c r="A110" s="19" t="s">
        <v>803</v>
      </c>
      <c r="B110" s="20">
        <v>3</v>
      </c>
      <c r="C110" s="26">
        <v>33.333333000000003</v>
      </c>
      <c r="D110" s="26">
        <v>0</v>
      </c>
      <c r="E110" s="26">
        <v>0</v>
      </c>
      <c r="F110" s="26">
        <v>0</v>
      </c>
      <c r="G110" s="26">
        <v>66.666667000000004</v>
      </c>
      <c r="H110" s="26">
        <v>0</v>
      </c>
      <c r="I110" s="26">
        <v>0</v>
      </c>
      <c r="J110" s="26">
        <v>27.333333</v>
      </c>
    </row>
    <row r="111" spans="1:10" x14ac:dyDescent="0.2">
      <c r="A111" s="19" t="s">
        <v>804</v>
      </c>
      <c r="B111" s="20">
        <v>4</v>
      </c>
      <c r="C111" s="26">
        <v>25</v>
      </c>
      <c r="D111" s="26">
        <v>0</v>
      </c>
      <c r="E111" s="26">
        <v>25</v>
      </c>
      <c r="F111" s="26">
        <v>50</v>
      </c>
      <c r="G111" s="26">
        <v>0</v>
      </c>
      <c r="H111" s="26">
        <v>0</v>
      </c>
      <c r="I111" s="26">
        <v>0</v>
      </c>
      <c r="J111" s="26">
        <v>23</v>
      </c>
    </row>
    <row r="112" spans="1:10" x14ac:dyDescent="0.2">
      <c r="A112" s="19" t="s">
        <v>783</v>
      </c>
      <c r="B112" s="20">
        <v>6</v>
      </c>
      <c r="C112" s="26">
        <v>33.333333000000003</v>
      </c>
      <c r="D112" s="26">
        <v>16.666667</v>
      </c>
      <c r="E112" s="26">
        <v>16.666667</v>
      </c>
      <c r="F112" s="26">
        <v>0</v>
      </c>
      <c r="G112" s="26">
        <v>16.666667</v>
      </c>
      <c r="H112" s="26">
        <v>16.666667</v>
      </c>
      <c r="I112" s="26">
        <v>0</v>
      </c>
      <c r="J112" s="26">
        <v>28.833333</v>
      </c>
    </row>
    <row r="113" spans="1:10" x14ac:dyDescent="0.2">
      <c r="A113" s="18" t="s">
        <v>142</v>
      </c>
      <c r="B113" s="18"/>
      <c r="C113" s="18"/>
      <c r="D113" s="18"/>
      <c r="E113" s="18"/>
      <c r="F113" s="18"/>
      <c r="G113" s="18"/>
      <c r="H113" s="18"/>
      <c r="I113" s="18"/>
      <c r="J113" s="18"/>
    </row>
    <row r="114" spans="1:10" x14ac:dyDescent="0.2">
      <c r="A114" s="19" t="s">
        <v>806</v>
      </c>
      <c r="B114" s="20">
        <v>38</v>
      </c>
      <c r="C114" s="26">
        <v>13.157895</v>
      </c>
      <c r="D114" s="26">
        <v>15.789474</v>
      </c>
      <c r="E114" s="26">
        <v>13.157895</v>
      </c>
      <c r="F114" s="26">
        <v>15.789474</v>
      </c>
      <c r="G114" s="26">
        <v>31.578946999999999</v>
      </c>
      <c r="H114" s="26">
        <v>10.526316</v>
      </c>
      <c r="I114" s="26">
        <v>0</v>
      </c>
      <c r="J114" s="26">
        <v>29.105263000000001</v>
      </c>
    </row>
    <row r="115" spans="1:10" x14ac:dyDescent="0.2">
      <c r="A115" s="19" t="s">
        <v>807</v>
      </c>
      <c r="B115" s="20">
        <v>159</v>
      </c>
      <c r="C115" s="26">
        <v>16.981131999999999</v>
      </c>
      <c r="D115" s="26">
        <v>12.578616</v>
      </c>
      <c r="E115" s="26">
        <v>11.320755</v>
      </c>
      <c r="F115" s="26">
        <v>16.981131999999999</v>
      </c>
      <c r="G115" s="26">
        <v>36.477986999999999</v>
      </c>
      <c r="H115" s="26">
        <v>3.7735850000000002</v>
      </c>
      <c r="I115" s="26">
        <v>1.886792</v>
      </c>
      <c r="J115" s="26">
        <v>29.051282</v>
      </c>
    </row>
    <row r="116" spans="1:10" x14ac:dyDescent="0.2">
      <c r="A116" s="19" t="s">
        <v>808</v>
      </c>
      <c r="B116" s="20">
        <v>170</v>
      </c>
      <c r="C116" s="26">
        <v>7.6470589999999996</v>
      </c>
      <c r="D116" s="26">
        <v>14.705882000000001</v>
      </c>
      <c r="E116" s="26">
        <v>18.235294</v>
      </c>
      <c r="F116" s="26">
        <v>16.470587999999999</v>
      </c>
      <c r="G116" s="26">
        <v>33.529412000000001</v>
      </c>
      <c r="H116" s="26">
        <v>5.2941180000000001</v>
      </c>
      <c r="I116" s="26">
        <v>4.1176469999999998</v>
      </c>
      <c r="J116" s="26">
        <v>30.539877000000001</v>
      </c>
    </row>
    <row r="117" spans="1:10" x14ac:dyDescent="0.2">
      <c r="A117" s="19" t="s">
        <v>809</v>
      </c>
      <c r="B117" s="20">
        <v>146</v>
      </c>
      <c r="C117" s="26">
        <v>10.958904</v>
      </c>
      <c r="D117" s="26">
        <v>15.068493</v>
      </c>
      <c r="E117" s="26">
        <v>12.328766999999999</v>
      </c>
      <c r="F117" s="26">
        <v>9.5890409999999999</v>
      </c>
      <c r="G117" s="26">
        <v>39.041096000000003</v>
      </c>
      <c r="H117" s="26">
        <v>7.5342469999999997</v>
      </c>
      <c r="I117" s="26">
        <v>5.4794520000000002</v>
      </c>
      <c r="J117" s="26">
        <v>31.217390999999999</v>
      </c>
    </row>
    <row r="118" spans="1:10" x14ac:dyDescent="0.2">
      <c r="A118" s="19" t="s">
        <v>810</v>
      </c>
      <c r="B118" s="20">
        <v>251</v>
      </c>
      <c r="C118" s="26">
        <v>11.553785</v>
      </c>
      <c r="D118" s="26">
        <v>16.334661000000001</v>
      </c>
      <c r="E118" s="26">
        <v>16.733067999999999</v>
      </c>
      <c r="F118" s="26">
        <v>16.334661000000001</v>
      </c>
      <c r="G118" s="26">
        <v>27.49004</v>
      </c>
      <c r="H118" s="26">
        <v>5.9760960000000001</v>
      </c>
      <c r="I118" s="26">
        <v>5.5776890000000003</v>
      </c>
      <c r="J118" s="26">
        <v>28.717300000000002</v>
      </c>
    </row>
    <row r="119" spans="1:10" x14ac:dyDescent="0.2">
      <c r="A119" s="19" t="s">
        <v>783</v>
      </c>
      <c r="B119" s="20">
        <v>21</v>
      </c>
      <c r="C119" s="26">
        <v>23.809524</v>
      </c>
      <c r="D119" s="26">
        <v>14.285714</v>
      </c>
      <c r="E119" s="26">
        <v>4.7619049999999996</v>
      </c>
      <c r="F119" s="26">
        <v>9.5238099999999992</v>
      </c>
      <c r="G119" s="26">
        <v>42.857143000000001</v>
      </c>
      <c r="H119" s="26">
        <v>4.7619049999999996</v>
      </c>
      <c r="I119" s="26">
        <v>0</v>
      </c>
      <c r="J119" s="26">
        <v>28</v>
      </c>
    </row>
    <row r="120" spans="1:10" x14ac:dyDescent="0.2">
      <c r="A120" s="18" t="s">
        <v>143</v>
      </c>
      <c r="B120" s="18"/>
      <c r="C120" s="18"/>
      <c r="D120" s="18"/>
      <c r="E120" s="18"/>
      <c r="F120" s="18"/>
      <c r="G120" s="18"/>
      <c r="H120" s="18"/>
      <c r="I120" s="18"/>
      <c r="J120" s="18"/>
    </row>
    <row r="121" spans="1:10" x14ac:dyDescent="0.2">
      <c r="A121" s="21" t="s">
        <v>811</v>
      </c>
      <c r="B121" s="21"/>
      <c r="C121" s="21"/>
      <c r="D121" s="21"/>
      <c r="E121" s="21"/>
      <c r="F121" s="21"/>
      <c r="G121" s="21"/>
      <c r="H121" s="21"/>
      <c r="I121" s="21"/>
      <c r="J121" s="21"/>
    </row>
    <row r="122" spans="1:10" x14ac:dyDescent="0.2">
      <c r="A122" s="19" t="s">
        <v>812</v>
      </c>
      <c r="B122" s="20">
        <v>242</v>
      </c>
      <c r="C122" s="26">
        <v>14.462809999999999</v>
      </c>
      <c r="D122" s="26">
        <v>15.702479</v>
      </c>
      <c r="E122" s="26">
        <v>12.396694</v>
      </c>
      <c r="F122" s="26">
        <v>14.462809999999999</v>
      </c>
      <c r="G122" s="26">
        <v>33.057850999999999</v>
      </c>
      <c r="H122" s="26">
        <v>4.132231</v>
      </c>
      <c r="I122" s="26">
        <v>5.7851239999999997</v>
      </c>
      <c r="J122" s="26">
        <v>28.350877000000001</v>
      </c>
    </row>
    <row r="123" spans="1:10" x14ac:dyDescent="0.2">
      <c r="A123" s="19" t="s">
        <v>813</v>
      </c>
      <c r="B123" s="20">
        <v>222</v>
      </c>
      <c r="C123" s="26">
        <v>13.063063</v>
      </c>
      <c r="D123" s="26">
        <v>17.117117</v>
      </c>
      <c r="E123" s="26">
        <v>13.063063</v>
      </c>
      <c r="F123" s="26">
        <v>12.612613</v>
      </c>
      <c r="G123" s="26">
        <v>37.387386999999997</v>
      </c>
      <c r="H123" s="26">
        <v>5.8558560000000002</v>
      </c>
      <c r="I123" s="26">
        <v>0.90090099999999995</v>
      </c>
      <c r="J123" s="26">
        <v>29.227273</v>
      </c>
    </row>
    <row r="124" spans="1:10" x14ac:dyDescent="0.2">
      <c r="A124" s="19" t="s">
        <v>814</v>
      </c>
      <c r="B124" s="20">
        <v>88</v>
      </c>
      <c r="C124" s="26">
        <v>9.0909089999999999</v>
      </c>
      <c r="D124" s="26">
        <v>13.636364</v>
      </c>
      <c r="E124" s="26">
        <v>17.045455</v>
      </c>
      <c r="F124" s="26">
        <v>17.045455</v>
      </c>
      <c r="G124" s="26">
        <v>31.818182</v>
      </c>
      <c r="H124" s="26">
        <v>6.8181820000000002</v>
      </c>
      <c r="I124" s="26">
        <v>4.5454549999999996</v>
      </c>
      <c r="J124" s="26">
        <v>31.095237999999998</v>
      </c>
    </row>
    <row r="125" spans="1:10" x14ac:dyDescent="0.2">
      <c r="A125" s="19" t="s">
        <v>815</v>
      </c>
      <c r="B125" s="20">
        <v>193</v>
      </c>
      <c r="C125" s="26">
        <v>8.8082899999999995</v>
      </c>
      <c r="D125" s="26">
        <v>12.953367999999999</v>
      </c>
      <c r="E125" s="26">
        <v>18.134715</v>
      </c>
      <c r="F125" s="26">
        <v>17.098445999999999</v>
      </c>
      <c r="G125" s="26">
        <v>29.533678999999999</v>
      </c>
      <c r="H125" s="26">
        <v>8.2901550000000004</v>
      </c>
      <c r="I125" s="26">
        <v>5.1813469999999997</v>
      </c>
      <c r="J125" s="26">
        <v>31.229507999999999</v>
      </c>
    </row>
    <row r="126" spans="1:10" x14ac:dyDescent="0.2">
      <c r="A126" s="19" t="s">
        <v>783</v>
      </c>
      <c r="B126" s="20">
        <v>40</v>
      </c>
      <c r="C126" s="26">
        <v>15</v>
      </c>
      <c r="D126" s="26">
        <v>10</v>
      </c>
      <c r="E126" s="26">
        <v>15</v>
      </c>
      <c r="F126" s="26">
        <v>17.5</v>
      </c>
      <c r="G126" s="26">
        <v>35</v>
      </c>
      <c r="H126" s="26">
        <v>2.5</v>
      </c>
      <c r="I126" s="26">
        <v>5</v>
      </c>
      <c r="J126" s="26">
        <v>28.868421000000001</v>
      </c>
    </row>
    <row r="127" spans="1:10" x14ac:dyDescent="0.2">
      <c r="A127" s="18" t="s">
        <v>143</v>
      </c>
      <c r="B127" s="18"/>
      <c r="C127" s="18"/>
      <c r="D127" s="18"/>
      <c r="E127" s="18"/>
      <c r="F127" s="18"/>
      <c r="G127" s="18"/>
      <c r="H127" s="18"/>
      <c r="I127" s="18"/>
      <c r="J127" s="18"/>
    </row>
    <row r="128" spans="1:10" x14ac:dyDescent="0.2">
      <c r="A128" s="21" t="s">
        <v>816</v>
      </c>
      <c r="B128" s="21"/>
      <c r="C128" s="21"/>
      <c r="D128" s="21"/>
      <c r="E128" s="21"/>
      <c r="F128" s="21"/>
      <c r="G128" s="21"/>
      <c r="H128" s="21"/>
      <c r="I128" s="21"/>
      <c r="J128" s="21"/>
    </row>
    <row r="129" spans="1:10" x14ac:dyDescent="0.2">
      <c r="A129" s="19" t="s">
        <v>812</v>
      </c>
      <c r="B129" s="20">
        <v>147</v>
      </c>
      <c r="C129" s="26">
        <v>13.605442</v>
      </c>
      <c r="D129" s="26">
        <v>12.244897999999999</v>
      </c>
      <c r="E129" s="26">
        <v>11.564626000000001</v>
      </c>
      <c r="F129" s="26">
        <v>17.006803000000001</v>
      </c>
      <c r="G129" s="26">
        <v>41.496599000000003</v>
      </c>
      <c r="H129" s="26">
        <v>3.4013610000000001</v>
      </c>
      <c r="I129" s="26">
        <v>0.68027199999999999</v>
      </c>
      <c r="J129" s="26">
        <v>29.917808000000001</v>
      </c>
    </row>
    <row r="130" spans="1:10" x14ac:dyDescent="0.2">
      <c r="A130" s="19" t="s">
        <v>813</v>
      </c>
      <c r="B130" s="20">
        <v>96</v>
      </c>
      <c r="C130" s="26">
        <v>7.2916670000000003</v>
      </c>
      <c r="D130" s="26">
        <v>15.625</v>
      </c>
      <c r="E130" s="26">
        <v>16.666667</v>
      </c>
      <c r="F130" s="26">
        <v>15.625</v>
      </c>
      <c r="G130" s="26">
        <v>35.416666999999997</v>
      </c>
      <c r="H130" s="26">
        <v>8.3333329999999997</v>
      </c>
      <c r="I130" s="26">
        <v>1.0416669999999999</v>
      </c>
      <c r="J130" s="26">
        <v>31.673684000000002</v>
      </c>
    </row>
    <row r="131" spans="1:10" x14ac:dyDescent="0.2">
      <c r="A131" s="19" t="s">
        <v>814</v>
      </c>
      <c r="B131" s="20">
        <v>62</v>
      </c>
      <c r="C131" s="26">
        <v>19.354838999999998</v>
      </c>
      <c r="D131" s="26">
        <v>12.903226</v>
      </c>
      <c r="E131" s="26">
        <v>11.290323000000001</v>
      </c>
      <c r="F131" s="26">
        <v>16.129031999999999</v>
      </c>
      <c r="G131" s="26">
        <v>30.645161000000002</v>
      </c>
      <c r="H131" s="26">
        <v>6.451613</v>
      </c>
      <c r="I131" s="26">
        <v>3.225806</v>
      </c>
      <c r="J131" s="26">
        <v>28.433333000000001</v>
      </c>
    </row>
    <row r="132" spans="1:10" x14ac:dyDescent="0.2">
      <c r="A132" s="19" t="s">
        <v>815</v>
      </c>
      <c r="B132" s="20">
        <v>379</v>
      </c>
      <c r="C132" s="26">
        <v>10.817942</v>
      </c>
      <c r="D132" s="26">
        <v>16.094987</v>
      </c>
      <c r="E132" s="26">
        <v>15.039578000000001</v>
      </c>
      <c r="F132" s="26">
        <v>14.248021</v>
      </c>
      <c r="G132" s="26">
        <v>31.662268999999998</v>
      </c>
      <c r="H132" s="26">
        <v>6.8601580000000002</v>
      </c>
      <c r="I132" s="26">
        <v>5.2770450000000002</v>
      </c>
      <c r="J132" s="26">
        <v>29.805014</v>
      </c>
    </row>
    <row r="133" spans="1:10" x14ac:dyDescent="0.2">
      <c r="A133" s="19" t="s">
        <v>783</v>
      </c>
      <c r="B133" s="20">
        <v>101</v>
      </c>
      <c r="C133" s="26">
        <v>14.851485</v>
      </c>
      <c r="D133" s="26">
        <v>14.851485</v>
      </c>
      <c r="E133" s="26">
        <v>17.821781999999999</v>
      </c>
      <c r="F133" s="26">
        <v>13.861386</v>
      </c>
      <c r="G133" s="26">
        <v>27.722771999999999</v>
      </c>
      <c r="H133" s="26">
        <v>2.970297</v>
      </c>
      <c r="I133" s="26">
        <v>7.9207919999999996</v>
      </c>
      <c r="J133" s="26">
        <v>27.258064999999998</v>
      </c>
    </row>
    <row r="134" spans="1:10" x14ac:dyDescent="0.2">
      <c r="A134" s="18" t="s">
        <v>143</v>
      </c>
      <c r="B134" s="18"/>
      <c r="C134" s="18"/>
      <c r="D134" s="18"/>
      <c r="E134" s="18"/>
      <c r="F134" s="18"/>
      <c r="G134" s="18"/>
      <c r="H134" s="18"/>
      <c r="I134" s="18"/>
      <c r="J134" s="18"/>
    </row>
    <row r="135" spans="1:10" x14ac:dyDescent="0.2">
      <c r="A135" s="21" t="s">
        <v>817</v>
      </c>
      <c r="B135" s="21"/>
      <c r="C135" s="21"/>
      <c r="D135" s="21"/>
      <c r="E135" s="21"/>
      <c r="F135" s="21"/>
      <c r="G135" s="21"/>
      <c r="H135" s="21"/>
      <c r="I135" s="21"/>
      <c r="J135" s="21"/>
    </row>
    <row r="136" spans="1:10" x14ac:dyDescent="0.2">
      <c r="A136" s="19" t="s">
        <v>812</v>
      </c>
      <c r="B136" s="20">
        <v>165</v>
      </c>
      <c r="C136" s="26">
        <v>14.545455</v>
      </c>
      <c r="D136" s="26">
        <v>17.575758</v>
      </c>
      <c r="E136" s="26">
        <v>13.333333</v>
      </c>
      <c r="F136" s="26">
        <v>18.181818</v>
      </c>
      <c r="G136" s="26">
        <v>29.69697</v>
      </c>
      <c r="H136" s="26">
        <v>4.8484850000000002</v>
      </c>
      <c r="I136" s="26">
        <v>1.818182</v>
      </c>
      <c r="J136" s="26">
        <v>28.141974999999999</v>
      </c>
    </row>
    <row r="137" spans="1:10" x14ac:dyDescent="0.2">
      <c r="A137" s="19" t="s">
        <v>813</v>
      </c>
      <c r="B137" s="20">
        <v>135</v>
      </c>
      <c r="C137" s="26">
        <v>12.592593000000001</v>
      </c>
      <c r="D137" s="26">
        <v>19.259259</v>
      </c>
      <c r="E137" s="26">
        <v>12.592593000000001</v>
      </c>
      <c r="F137" s="26">
        <v>14.814814999999999</v>
      </c>
      <c r="G137" s="26">
        <v>36.296295999999998</v>
      </c>
      <c r="H137" s="26">
        <v>2.9629629999999998</v>
      </c>
      <c r="I137" s="26">
        <v>1.481481</v>
      </c>
      <c r="J137" s="26">
        <v>28.398496000000002</v>
      </c>
    </row>
    <row r="138" spans="1:10" x14ac:dyDescent="0.2">
      <c r="A138" s="19" t="s">
        <v>814</v>
      </c>
      <c r="B138" s="20">
        <v>63</v>
      </c>
      <c r="C138" s="26">
        <v>17.460317</v>
      </c>
      <c r="D138" s="26">
        <v>6.3492059999999997</v>
      </c>
      <c r="E138" s="26">
        <v>12.698413</v>
      </c>
      <c r="F138" s="26">
        <v>14.285714</v>
      </c>
      <c r="G138" s="26">
        <v>36.507936999999998</v>
      </c>
      <c r="H138" s="26">
        <v>7.9365079999999999</v>
      </c>
      <c r="I138" s="26">
        <v>4.7619049999999996</v>
      </c>
      <c r="J138" s="26">
        <v>31.016667000000002</v>
      </c>
    </row>
    <row r="139" spans="1:10" x14ac:dyDescent="0.2">
      <c r="A139" s="19" t="s">
        <v>815</v>
      </c>
      <c r="B139" s="20">
        <v>329</v>
      </c>
      <c r="C139" s="26">
        <v>9.7264440000000008</v>
      </c>
      <c r="D139" s="26">
        <v>13.677811999999999</v>
      </c>
      <c r="E139" s="26">
        <v>16.109421999999999</v>
      </c>
      <c r="F139" s="26">
        <v>12.765957</v>
      </c>
      <c r="G139" s="26">
        <v>34.650455999999998</v>
      </c>
      <c r="H139" s="26">
        <v>7.902736</v>
      </c>
      <c r="I139" s="26">
        <v>5.167173</v>
      </c>
      <c r="J139" s="26">
        <v>30.967949000000001</v>
      </c>
    </row>
    <row r="140" spans="1:10" x14ac:dyDescent="0.2">
      <c r="A140" s="19" t="s">
        <v>783</v>
      </c>
      <c r="B140" s="20">
        <v>93</v>
      </c>
      <c r="C140" s="26">
        <v>11.827957</v>
      </c>
      <c r="D140" s="26">
        <v>13.978495000000001</v>
      </c>
      <c r="E140" s="26">
        <v>16.129031999999999</v>
      </c>
      <c r="F140" s="26">
        <v>18.27957</v>
      </c>
      <c r="G140" s="26">
        <v>29.032257999999999</v>
      </c>
      <c r="H140" s="26">
        <v>3.225806</v>
      </c>
      <c r="I140" s="26">
        <v>7.5268819999999996</v>
      </c>
      <c r="J140" s="26">
        <v>28.593022999999999</v>
      </c>
    </row>
    <row r="141" spans="1:10" x14ac:dyDescent="0.2">
      <c r="A141" s="18" t="s">
        <v>143</v>
      </c>
      <c r="B141" s="18"/>
      <c r="C141" s="18"/>
      <c r="D141" s="18"/>
      <c r="E141" s="18"/>
      <c r="F141" s="18"/>
      <c r="G141" s="18"/>
      <c r="H141" s="18"/>
      <c r="I141" s="18"/>
      <c r="J141" s="18"/>
    </row>
    <row r="142" spans="1:10" x14ac:dyDescent="0.2">
      <c r="A142" s="21" t="s">
        <v>818</v>
      </c>
      <c r="B142" s="21"/>
      <c r="C142" s="21"/>
      <c r="D142" s="21"/>
      <c r="E142" s="21"/>
      <c r="F142" s="21"/>
      <c r="G142" s="21"/>
      <c r="H142" s="21"/>
      <c r="I142" s="21"/>
      <c r="J142" s="21"/>
    </row>
    <row r="143" spans="1:10" x14ac:dyDescent="0.2">
      <c r="A143" s="19" t="s">
        <v>812</v>
      </c>
      <c r="B143" s="20">
        <v>15</v>
      </c>
      <c r="C143" s="26">
        <v>0</v>
      </c>
      <c r="D143" s="26">
        <v>20</v>
      </c>
      <c r="E143" s="26">
        <v>6.6666670000000003</v>
      </c>
      <c r="F143" s="26">
        <v>26.666667</v>
      </c>
      <c r="G143" s="26">
        <v>26.666667</v>
      </c>
      <c r="H143" s="26">
        <v>13.333333</v>
      </c>
      <c r="I143" s="26">
        <v>6.6666670000000003</v>
      </c>
      <c r="J143" s="26">
        <v>33.928570999999998</v>
      </c>
    </row>
    <row r="144" spans="1:10" x14ac:dyDescent="0.2">
      <c r="A144" s="19" t="s">
        <v>813</v>
      </c>
      <c r="B144" s="20">
        <v>30</v>
      </c>
      <c r="C144" s="26">
        <v>13.333333</v>
      </c>
      <c r="D144" s="26">
        <v>16.666667</v>
      </c>
      <c r="E144" s="26">
        <v>3.3333330000000001</v>
      </c>
      <c r="F144" s="26">
        <v>16.666667</v>
      </c>
      <c r="G144" s="26">
        <v>40</v>
      </c>
      <c r="H144" s="26">
        <v>6.6666670000000003</v>
      </c>
      <c r="I144" s="26">
        <v>3.3333330000000001</v>
      </c>
      <c r="J144" s="26">
        <v>30.62069</v>
      </c>
    </row>
    <row r="145" spans="1:10" x14ac:dyDescent="0.2">
      <c r="A145" s="19" t="s">
        <v>814</v>
      </c>
      <c r="B145" s="20">
        <v>61</v>
      </c>
      <c r="C145" s="26">
        <v>19.672131</v>
      </c>
      <c r="D145" s="26">
        <v>11.47541</v>
      </c>
      <c r="E145" s="26">
        <v>11.47541</v>
      </c>
      <c r="F145" s="26">
        <v>22.95082</v>
      </c>
      <c r="G145" s="26">
        <v>29.508196999999999</v>
      </c>
      <c r="H145" s="26">
        <v>3.278689</v>
      </c>
      <c r="I145" s="26">
        <v>1.6393439999999999</v>
      </c>
      <c r="J145" s="26">
        <v>27.85</v>
      </c>
    </row>
    <row r="146" spans="1:10" x14ac:dyDescent="0.2">
      <c r="A146" s="19" t="s">
        <v>815</v>
      </c>
      <c r="B146" s="20">
        <v>454</v>
      </c>
      <c r="C146" s="26">
        <v>11.013216</v>
      </c>
      <c r="D146" s="26">
        <v>14.317181</v>
      </c>
      <c r="E146" s="26">
        <v>14.757709</v>
      </c>
      <c r="F146" s="26">
        <v>14.537445</v>
      </c>
      <c r="G146" s="26">
        <v>34.801761999999997</v>
      </c>
      <c r="H146" s="26">
        <v>7.2687220000000003</v>
      </c>
      <c r="I146" s="26">
        <v>3.3039649999999998</v>
      </c>
      <c r="J146" s="26">
        <v>30.537585</v>
      </c>
    </row>
    <row r="147" spans="1:10" x14ac:dyDescent="0.2">
      <c r="A147" s="19" t="s">
        <v>783</v>
      </c>
      <c r="B147" s="20">
        <v>225</v>
      </c>
      <c r="C147" s="26">
        <v>12.888889000000001</v>
      </c>
      <c r="D147" s="26">
        <v>16.444444000000001</v>
      </c>
      <c r="E147" s="26">
        <v>17.333333</v>
      </c>
      <c r="F147" s="26">
        <v>12.888889000000001</v>
      </c>
      <c r="G147" s="26">
        <v>31.111111000000001</v>
      </c>
      <c r="H147" s="26">
        <v>3.1111110000000002</v>
      </c>
      <c r="I147" s="26">
        <v>6.2222220000000004</v>
      </c>
      <c r="J147" s="26">
        <v>27.85782</v>
      </c>
    </row>
    <row r="148" spans="1:10" x14ac:dyDescent="0.2">
      <c r="A148" s="18" t="s">
        <v>819</v>
      </c>
      <c r="B148" s="18"/>
      <c r="C148" s="18"/>
      <c r="D148" s="18"/>
      <c r="E148" s="18"/>
      <c r="F148" s="18"/>
      <c r="G148" s="18"/>
      <c r="H148" s="18"/>
      <c r="I148" s="18"/>
      <c r="J148" s="18"/>
    </row>
    <row r="149" spans="1:10" x14ac:dyDescent="0.2">
      <c r="A149" s="19" t="s">
        <v>820</v>
      </c>
      <c r="B149" s="20">
        <v>221</v>
      </c>
      <c r="C149" s="26">
        <v>14.932126999999999</v>
      </c>
      <c r="D149" s="26">
        <v>18.552036000000001</v>
      </c>
      <c r="E149" s="26">
        <v>14.479638</v>
      </c>
      <c r="F149" s="26">
        <v>14.932126999999999</v>
      </c>
      <c r="G149" s="26">
        <v>29.864253000000001</v>
      </c>
      <c r="H149" s="26">
        <v>4.0723979999999997</v>
      </c>
      <c r="I149" s="26">
        <v>3.167421</v>
      </c>
      <c r="J149" s="26">
        <v>27.471962999999999</v>
      </c>
    </row>
    <row r="150" spans="1:10" x14ac:dyDescent="0.2">
      <c r="A150" s="19" t="s">
        <v>821</v>
      </c>
      <c r="B150" s="20">
        <v>303</v>
      </c>
      <c r="C150" s="26">
        <v>11.881188</v>
      </c>
      <c r="D150" s="26">
        <v>14.851485</v>
      </c>
      <c r="E150" s="26">
        <v>15.181518000000001</v>
      </c>
      <c r="F150" s="26">
        <v>12.871287000000001</v>
      </c>
      <c r="G150" s="26">
        <v>35.643563999999998</v>
      </c>
      <c r="H150" s="26">
        <v>5.6105609999999997</v>
      </c>
      <c r="I150" s="26">
        <v>3.9603959999999998</v>
      </c>
      <c r="J150" s="26">
        <v>29.869416000000001</v>
      </c>
    </row>
    <row r="151" spans="1:10" x14ac:dyDescent="0.2">
      <c r="A151" s="19" t="s">
        <v>822</v>
      </c>
      <c r="B151" s="20">
        <v>185</v>
      </c>
      <c r="C151" s="26">
        <v>11.891892</v>
      </c>
      <c r="D151" s="26">
        <v>12.972973</v>
      </c>
      <c r="E151" s="26">
        <v>14.594595</v>
      </c>
      <c r="F151" s="26">
        <v>16.216215999999999</v>
      </c>
      <c r="G151" s="26">
        <v>30.810811000000001</v>
      </c>
      <c r="H151" s="26">
        <v>7.5675679999999996</v>
      </c>
      <c r="I151" s="26">
        <v>5.9459460000000002</v>
      </c>
      <c r="J151" s="26">
        <v>30.114943</v>
      </c>
    </row>
    <row r="152" spans="1:10" x14ac:dyDescent="0.2">
      <c r="A152" s="19" t="s">
        <v>823</v>
      </c>
      <c r="B152" s="20">
        <v>76</v>
      </c>
      <c r="C152" s="26">
        <v>5.2631579999999998</v>
      </c>
      <c r="D152" s="26">
        <v>9.2105259999999998</v>
      </c>
      <c r="E152" s="26">
        <v>13.157895</v>
      </c>
      <c r="F152" s="26">
        <v>21.052631999999999</v>
      </c>
      <c r="G152" s="26">
        <v>40.789473999999998</v>
      </c>
      <c r="H152" s="26">
        <v>7.8947370000000001</v>
      </c>
      <c r="I152" s="26">
        <v>2.6315789999999999</v>
      </c>
      <c r="J152" s="26">
        <v>33.878377999999998</v>
      </c>
    </row>
    <row r="153" spans="1:10" x14ac:dyDescent="0.2">
      <c r="A153" s="18" t="s">
        <v>824</v>
      </c>
      <c r="B153" s="18"/>
      <c r="C153" s="18"/>
      <c r="D153" s="18"/>
      <c r="E153" s="18"/>
      <c r="F153" s="18"/>
      <c r="G153" s="18"/>
      <c r="H153" s="18"/>
      <c r="I153" s="18"/>
      <c r="J153" s="18"/>
    </row>
    <row r="154" spans="1:10" x14ac:dyDescent="0.2">
      <c r="A154" s="19" t="s">
        <v>825</v>
      </c>
      <c r="B154" s="20">
        <v>113</v>
      </c>
      <c r="C154" s="26">
        <v>8.849558</v>
      </c>
      <c r="D154" s="26">
        <v>7.9646020000000002</v>
      </c>
      <c r="E154" s="26">
        <v>11.504424999999999</v>
      </c>
      <c r="F154" s="26">
        <v>16.814159</v>
      </c>
      <c r="G154" s="26">
        <v>42.477876000000002</v>
      </c>
      <c r="H154" s="26">
        <v>6.1946899999999996</v>
      </c>
      <c r="I154" s="26">
        <v>6.1946899999999996</v>
      </c>
      <c r="J154" s="26">
        <v>32.990566000000001</v>
      </c>
    </row>
    <row r="155" spans="1:10" x14ac:dyDescent="0.2">
      <c r="A155" s="19" t="s">
        <v>826</v>
      </c>
      <c r="B155" s="20">
        <v>230</v>
      </c>
      <c r="C155" s="26">
        <v>13.043478</v>
      </c>
      <c r="D155" s="26">
        <v>19.565217000000001</v>
      </c>
      <c r="E155" s="26">
        <v>13.913043</v>
      </c>
      <c r="F155" s="26">
        <v>14.782609000000001</v>
      </c>
      <c r="G155" s="26">
        <v>26.956522</v>
      </c>
      <c r="H155" s="26">
        <v>7.8260870000000002</v>
      </c>
      <c r="I155" s="26">
        <v>3.913043</v>
      </c>
      <c r="J155" s="26">
        <v>28.022624</v>
      </c>
    </row>
    <row r="156" spans="1:10" x14ac:dyDescent="0.2">
      <c r="A156" s="19" t="s">
        <v>827</v>
      </c>
      <c r="B156" s="20">
        <v>162</v>
      </c>
      <c r="C156" s="26">
        <v>8.6419750000000004</v>
      </c>
      <c r="D156" s="26">
        <v>12.345679000000001</v>
      </c>
      <c r="E156" s="26">
        <v>17.283950999999998</v>
      </c>
      <c r="F156" s="26">
        <v>15.432098999999999</v>
      </c>
      <c r="G156" s="26">
        <v>40.123457000000002</v>
      </c>
      <c r="H156" s="26">
        <v>3.7037040000000001</v>
      </c>
      <c r="I156" s="26">
        <v>2.4691360000000002</v>
      </c>
      <c r="J156" s="26">
        <v>31.018986999999999</v>
      </c>
    </row>
    <row r="157" spans="1:10" x14ac:dyDescent="0.2">
      <c r="A157" s="19" t="s">
        <v>828</v>
      </c>
      <c r="B157" s="20">
        <v>119</v>
      </c>
      <c r="C157" s="26">
        <v>19.327731</v>
      </c>
      <c r="D157" s="26">
        <v>21.008403000000001</v>
      </c>
      <c r="E157" s="26">
        <v>12.605041999999999</v>
      </c>
      <c r="F157" s="26">
        <v>10.084034000000001</v>
      </c>
      <c r="G157" s="26">
        <v>29.411764999999999</v>
      </c>
      <c r="H157" s="26">
        <v>4.2016809999999998</v>
      </c>
      <c r="I157" s="26">
        <v>3.361345</v>
      </c>
      <c r="J157" s="26">
        <v>26.182608999999999</v>
      </c>
    </row>
    <row r="158" spans="1:10" x14ac:dyDescent="0.2">
      <c r="A158" s="19" t="s">
        <v>829</v>
      </c>
      <c r="B158" s="20">
        <v>77</v>
      </c>
      <c r="C158" s="26">
        <v>10.389609999999999</v>
      </c>
      <c r="D158" s="26">
        <v>14.285714</v>
      </c>
      <c r="E158" s="26">
        <v>15.584415999999999</v>
      </c>
      <c r="F158" s="26">
        <v>18.181818</v>
      </c>
      <c r="G158" s="26">
        <v>31.168831000000001</v>
      </c>
      <c r="H158" s="26">
        <v>6.493506</v>
      </c>
      <c r="I158" s="26">
        <v>3.8961039999999998</v>
      </c>
      <c r="J158" s="26">
        <v>30.202703</v>
      </c>
    </row>
    <row r="159" spans="1:10" x14ac:dyDescent="0.2">
      <c r="A159" s="22" t="s">
        <v>830</v>
      </c>
      <c r="B159" s="23">
        <v>84</v>
      </c>
      <c r="C159" s="27">
        <v>11.904762</v>
      </c>
      <c r="D159" s="27">
        <v>8.3333329999999997</v>
      </c>
      <c r="E159" s="27">
        <v>17.857143000000001</v>
      </c>
      <c r="F159" s="27">
        <v>16.666667</v>
      </c>
      <c r="G159" s="27">
        <v>33.333333000000003</v>
      </c>
      <c r="H159" s="27">
        <v>5.9523809999999999</v>
      </c>
      <c r="I159" s="27">
        <v>5.9523809999999999</v>
      </c>
      <c r="J159" s="27">
        <v>31.405062999999998</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DB7AD0-5133-4CA0-B958-D474BD4928FA}">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HYPERLINK("#'目次'!B33","[27]")</f>
        <v>[27]</v>
      </c>
      <c r="B2" s="24" t="s">
        <v>352</v>
      </c>
    </row>
    <row r="3" spans="1:10" x14ac:dyDescent="0.2">
      <c r="A3" s="9" t="s">
        <v>126</v>
      </c>
      <c r="B3" s="12" t="s">
        <v>197</v>
      </c>
    </row>
    <row r="4" spans="1:10" x14ac:dyDescent="0.2">
      <c r="A4" s="9" t="s">
        <v>126</v>
      </c>
      <c r="B4" s="12" t="s">
        <v>209</v>
      </c>
    </row>
    <row r="5" spans="1:10" x14ac:dyDescent="0.2">
      <c r="A5" s="9" t="s">
        <v>126</v>
      </c>
      <c r="B5" s="12" t="s">
        <v>210</v>
      </c>
    </row>
    <row r="6" spans="1:10" s="15" customFormat="1" ht="37.5" x14ac:dyDescent="0.2">
      <c r="A6" s="13" t="s">
        <v>126</v>
      </c>
      <c r="B6" s="14" t="s">
        <v>752</v>
      </c>
      <c r="C6" s="14" t="s">
        <v>985</v>
      </c>
      <c r="D6" s="14" t="s">
        <v>986</v>
      </c>
      <c r="E6" s="14" t="s">
        <v>987</v>
      </c>
      <c r="F6" s="14" t="s">
        <v>988</v>
      </c>
      <c r="G6" s="14" t="s">
        <v>989</v>
      </c>
      <c r="H6" s="14" t="s">
        <v>783</v>
      </c>
      <c r="I6" s="14" t="s">
        <v>990</v>
      </c>
      <c r="J6" s="14" t="s">
        <v>991</v>
      </c>
    </row>
    <row r="7" spans="1:10" x14ac:dyDescent="0.2">
      <c r="A7" s="16" t="s">
        <v>756</v>
      </c>
      <c r="B7" s="17">
        <v>935</v>
      </c>
      <c r="C7" s="25">
        <v>32.406416999999998</v>
      </c>
      <c r="D7" s="25">
        <v>28.02139</v>
      </c>
      <c r="E7" s="25">
        <v>18.823529000000001</v>
      </c>
      <c r="F7" s="25">
        <v>13.368983999999999</v>
      </c>
      <c r="G7" s="25">
        <v>5.6684489999999998</v>
      </c>
      <c r="H7" s="25">
        <v>1.71123</v>
      </c>
      <c r="I7" s="25">
        <v>60.427807000000001</v>
      </c>
      <c r="J7" s="25">
        <v>19.037433</v>
      </c>
    </row>
    <row r="8" spans="1:10" x14ac:dyDescent="0.2">
      <c r="A8" s="18" t="s">
        <v>757</v>
      </c>
      <c r="B8" s="18"/>
      <c r="C8" s="18"/>
      <c r="D8" s="18"/>
      <c r="E8" s="18"/>
      <c r="F8" s="18"/>
      <c r="G8" s="18"/>
      <c r="H8" s="18"/>
      <c r="I8" s="18"/>
      <c r="J8" s="18"/>
    </row>
    <row r="9" spans="1:10" x14ac:dyDescent="0.2">
      <c r="A9" s="19" t="s">
        <v>758</v>
      </c>
      <c r="B9" s="20">
        <v>535</v>
      </c>
      <c r="C9" s="26">
        <v>30.093457999999998</v>
      </c>
      <c r="D9" s="26">
        <v>28.037382999999998</v>
      </c>
      <c r="E9" s="26">
        <v>19.252336</v>
      </c>
      <c r="F9" s="26">
        <v>13.831776</v>
      </c>
      <c r="G9" s="26">
        <v>6.9158879999999998</v>
      </c>
      <c r="H9" s="26">
        <v>1.869159</v>
      </c>
      <c r="I9" s="26">
        <v>58.130840999999997</v>
      </c>
      <c r="J9" s="26">
        <v>20.747664</v>
      </c>
    </row>
    <row r="10" spans="1:10" x14ac:dyDescent="0.2">
      <c r="A10" s="19" t="s">
        <v>759</v>
      </c>
      <c r="B10" s="20">
        <v>399</v>
      </c>
      <c r="C10" s="26">
        <v>35.588971999999998</v>
      </c>
      <c r="D10" s="26">
        <v>27.819548999999999</v>
      </c>
      <c r="E10" s="26">
        <v>18.295739000000001</v>
      </c>
      <c r="F10" s="26">
        <v>12.781955</v>
      </c>
      <c r="G10" s="26">
        <v>4.0100249999999997</v>
      </c>
      <c r="H10" s="26">
        <v>1.5037590000000001</v>
      </c>
      <c r="I10" s="26">
        <v>63.408521</v>
      </c>
      <c r="J10" s="26">
        <v>16.791979999999999</v>
      </c>
    </row>
    <row r="11" spans="1:10" x14ac:dyDescent="0.2">
      <c r="A11" s="19" t="s">
        <v>755</v>
      </c>
      <c r="B11" s="20">
        <v>1</v>
      </c>
      <c r="C11" s="26">
        <v>0</v>
      </c>
      <c r="D11" s="26">
        <v>100</v>
      </c>
      <c r="E11" s="26">
        <v>0</v>
      </c>
      <c r="F11" s="26">
        <v>0</v>
      </c>
      <c r="G11" s="26">
        <v>0</v>
      </c>
      <c r="H11" s="26">
        <v>0</v>
      </c>
      <c r="I11" s="26">
        <v>100</v>
      </c>
      <c r="J11" s="26">
        <v>0</v>
      </c>
    </row>
    <row r="12" spans="1:10" x14ac:dyDescent="0.2">
      <c r="A12" s="18" t="s">
        <v>760</v>
      </c>
      <c r="B12" s="18"/>
      <c r="C12" s="18"/>
      <c r="D12" s="18"/>
      <c r="E12" s="18"/>
      <c r="F12" s="18"/>
      <c r="G12" s="18"/>
      <c r="H12" s="18"/>
      <c r="I12" s="18"/>
      <c r="J12" s="18"/>
    </row>
    <row r="13" spans="1:10" x14ac:dyDescent="0.2">
      <c r="A13" s="19" t="s">
        <v>761</v>
      </c>
      <c r="B13" s="20">
        <v>294</v>
      </c>
      <c r="C13" s="26">
        <v>24.489795999999998</v>
      </c>
      <c r="D13" s="26">
        <v>29.931972999999999</v>
      </c>
      <c r="E13" s="26">
        <v>15.646259000000001</v>
      </c>
      <c r="F13" s="26">
        <v>20.748298999999999</v>
      </c>
      <c r="G13" s="26">
        <v>7.8231289999999998</v>
      </c>
      <c r="H13" s="26">
        <v>1.360544</v>
      </c>
      <c r="I13" s="26">
        <v>54.421768999999998</v>
      </c>
      <c r="J13" s="26">
        <v>28.571428999999998</v>
      </c>
    </row>
    <row r="14" spans="1:10" x14ac:dyDescent="0.2">
      <c r="A14" s="19" t="s">
        <v>762</v>
      </c>
      <c r="B14" s="20">
        <v>253</v>
      </c>
      <c r="C14" s="26">
        <v>30.434782999999999</v>
      </c>
      <c r="D14" s="26">
        <v>29.644269000000001</v>
      </c>
      <c r="E14" s="26">
        <v>22.924900999999998</v>
      </c>
      <c r="F14" s="26">
        <v>9.8814229999999998</v>
      </c>
      <c r="G14" s="26">
        <v>5.9288540000000003</v>
      </c>
      <c r="H14" s="26">
        <v>1.1857709999999999</v>
      </c>
      <c r="I14" s="26">
        <v>60.079051</v>
      </c>
      <c r="J14" s="26">
        <v>15.810276999999999</v>
      </c>
    </row>
    <row r="15" spans="1:10" x14ac:dyDescent="0.2">
      <c r="A15" s="19" t="s">
        <v>763</v>
      </c>
      <c r="B15" s="20">
        <v>196</v>
      </c>
      <c r="C15" s="26">
        <v>37.755102000000001</v>
      </c>
      <c r="D15" s="26">
        <v>25.510204000000002</v>
      </c>
      <c r="E15" s="26">
        <v>15.816326999999999</v>
      </c>
      <c r="F15" s="26">
        <v>13.775510000000001</v>
      </c>
      <c r="G15" s="26">
        <v>4.0816330000000001</v>
      </c>
      <c r="H15" s="26">
        <v>3.0612240000000002</v>
      </c>
      <c r="I15" s="26">
        <v>63.265306000000002</v>
      </c>
      <c r="J15" s="26">
        <v>17.857143000000001</v>
      </c>
    </row>
    <row r="16" spans="1:10" x14ac:dyDescent="0.2">
      <c r="A16" s="19" t="s">
        <v>764</v>
      </c>
      <c r="B16" s="20">
        <v>139</v>
      </c>
      <c r="C16" s="26">
        <v>37.410072</v>
      </c>
      <c r="D16" s="26">
        <v>30.215827000000001</v>
      </c>
      <c r="E16" s="26">
        <v>20.863309000000001</v>
      </c>
      <c r="F16" s="26">
        <v>7.1942449999999996</v>
      </c>
      <c r="G16" s="26">
        <v>2.8776980000000001</v>
      </c>
      <c r="H16" s="26">
        <v>1.438849</v>
      </c>
      <c r="I16" s="26">
        <v>67.625899000000004</v>
      </c>
      <c r="J16" s="26">
        <v>10.071942</v>
      </c>
    </row>
    <row r="17" spans="1:10" x14ac:dyDescent="0.2">
      <c r="A17" s="19" t="s">
        <v>765</v>
      </c>
      <c r="B17" s="20">
        <v>41</v>
      </c>
      <c r="C17" s="26">
        <v>56.097560999999999</v>
      </c>
      <c r="D17" s="26">
        <v>14.634145999999999</v>
      </c>
      <c r="E17" s="26">
        <v>19.512194999999998</v>
      </c>
      <c r="F17" s="26">
        <v>2.4390239999999999</v>
      </c>
      <c r="G17" s="26">
        <v>4.8780489999999999</v>
      </c>
      <c r="H17" s="26">
        <v>2.4390239999999999</v>
      </c>
      <c r="I17" s="26">
        <v>70.731707</v>
      </c>
      <c r="J17" s="26">
        <v>7.3170729999999997</v>
      </c>
    </row>
    <row r="18" spans="1:10" x14ac:dyDescent="0.2">
      <c r="A18" s="19" t="s">
        <v>766</v>
      </c>
      <c r="B18" s="20">
        <v>9</v>
      </c>
      <c r="C18" s="26">
        <v>33.333333000000003</v>
      </c>
      <c r="D18" s="26">
        <v>11.111110999999999</v>
      </c>
      <c r="E18" s="26">
        <v>44.444443999999997</v>
      </c>
      <c r="F18" s="26">
        <v>0</v>
      </c>
      <c r="G18" s="26">
        <v>11.111110999999999</v>
      </c>
      <c r="H18" s="26">
        <v>0</v>
      </c>
      <c r="I18" s="26">
        <v>44.444443999999997</v>
      </c>
      <c r="J18" s="26">
        <v>11.111110999999999</v>
      </c>
    </row>
    <row r="19" spans="1:10" x14ac:dyDescent="0.2">
      <c r="A19" s="19" t="s">
        <v>767</v>
      </c>
      <c r="B19" s="20">
        <v>3</v>
      </c>
      <c r="C19" s="26">
        <v>66.666667000000004</v>
      </c>
      <c r="D19" s="26">
        <v>0</v>
      </c>
      <c r="E19" s="26">
        <v>0</v>
      </c>
      <c r="F19" s="26">
        <v>33.333333000000003</v>
      </c>
      <c r="G19" s="26">
        <v>0</v>
      </c>
      <c r="H19" s="26">
        <v>0</v>
      </c>
      <c r="I19" s="26">
        <v>66.666667000000004</v>
      </c>
      <c r="J19" s="26">
        <v>33.333333000000003</v>
      </c>
    </row>
    <row r="20" spans="1:10" x14ac:dyDescent="0.2">
      <c r="A20" s="19" t="s">
        <v>768</v>
      </c>
      <c r="B20" s="20">
        <v>0</v>
      </c>
      <c r="C20" s="26">
        <v>0</v>
      </c>
      <c r="D20" s="26">
        <v>0</v>
      </c>
      <c r="E20" s="26">
        <v>0</v>
      </c>
      <c r="F20" s="26">
        <v>0</v>
      </c>
      <c r="G20" s="26">
        <v>0</v>
      </c>
      <c r="H20" s="26">
        <v>0</v>
      </c>
      <c r="I20" s="26">
        <v>0</v>
      </c>
      <c r="J20" s="26">
        <v>0</v>
      </c>
    </row>
    <row r="21" spans="1:10" x14ac:dyDescent="0.2">
      <c r="A21" s="19" t="s">
        <v>769</v>
      </c>
      <c r="B21" s="20">
        <v>449</v>
      </c>
      <c r="C21" s="26">
        <v>33.630290000000002</v>
      </c>
      <c r="D21" s="26">
        <v>27.839644</v>
      </c>
      <c r="E21" s="26">
        <v>19.821826000000001</v>
      </c>
      <c r="F21" s="26">
        <v>11.581291999999999</v>
      </c>
      <c r="G21" s="26">
        <v>5.1224939999999997</v>
      </c>
      <c r="H21" s="26">
        <v>2.004454</v>
      </c>
      <c r="I21" s="26">
        <v>61.469932999999997</v>
      </c>
      <c r="J21" s="26">
        <v>16.703786000000001</v>
      </c>
    </row>
    <row r="22" spans="1:10" x14ac:dyDescent="0.2">
      <c r="A22" s="19" t="s">
        <v>770</v>
      </c>
      <c r="B22" s="20">
        <v>180</v>
      </c>
      <c r="C22" s="26">
        <v>41.666666999999997</v>
      </c>
      <c r="D22" s="26">
        <v>26.666667</v>
      </c>
      <c r="E22" s="26">
        <v>20.555555999999999</v>
      </c>
      <c r="F22" s="26">
        <v>6.1111110000000002</v>
      </c>
      <c r="G22" s="26">
        <v>3.3333330000000001</v>
      </c>
      <c r="H22" s="26">
        <v>1.6666669999999999</v>
      </c>
      <c r="I22" s="26">
        <v>68.333332999999996</v>
      </c>
      <c r="J22" s="26">
        <v>9.4444440000000007</v>
      </c>
    </row>
    <row r="23" spans="1:10" x14ac:dyDescent="0.2">
      <c r="A23" s="19" t="s">
        <v>771</v>
      </c>
      <c r="B23" s="20">
        <v>641</v>
      </c>
      <c r="C23" s="26">
        <v>36.037441000000001</v>
      </c>
      <c r="D23" s="26">
        <v>27.145085999999999</v>
      </c>
      <c r="E23" s="26">
        <v>20.280811</v>
      </c>
      <c r="F23" s="26">
        <v>9.9843989999999998</v>
      </c>
      <c r="G23" s="26">
        <v>4.6801870000000001</v>
      </c>
      <c r="H23" s="26">
        <v>1.8720749999999999</v>
      </c>
      <c r="I23" s="26">
        <v>63.182527</v>
      </c>
      <c r="J23" s="26">
        <v>14.664586999999999</v>
      </c>
    </row>
    <row r="24" spans="1:10" x14ac:dyDescent="0.2">
      <c r="A24" s="19" t="s">
        <v>772</v>
      </c>
      <c r="B24" s="20">
        <v>192</v>
      </c>
      <c r="C24" s="26">
        <v>41.666666999999997</v>
      </c>
      <c r="D24" s="26">
        <v>25.520833</v>
      </c>
      <c r="E24" s="26">
        <v>21.354167</v>
      </c>
      <c r="F24" s="26">
        <v>6.25</v>
      </c>
      <c r="G24" s="26">
        <v>3.6458330000000001</v>
      </c>
      <c r="H24" s="26">
        <v>1.5625</v>
      </c>
      <c r="I24" s="26">
        <v>67.1875</v>
      </c>
      <c r="J24" s="26">
        <v>9.8958329999999997</v>
      </c>
    </row>
    <row r="25" spans="1:10" x14ac:dyDescent="0.2">
      <c r="A25" s="19" t="s">
        <v>773</v>
      </c>
      <c r="B25" s="20">
        <v>12</v>
      </c>
      <c r="C25" s="26">
        <v>41.666666999999997</v>
      </c>
      <c r="D25" s="26">
        <v>8.3333329999999997</v>
      </c>
      <c r="E25" s="26">
        <v>33.333333000000003</v>
      </c>
      <c r="F25" s="26">
        <v>8.3333329999999997</v>
      </c>
      <c r="G25" s="26">
        <v>8.3333329999999997</v>
      </c>
      <c r="H25" s="26">
        <v>0</v>
      </c>
      <c r="I25" s="26">
        <v>50</v>
      </c>
      <c r="J25" s="26">
        <v>16.666667</v>
      </c>
    </row>
    <row r="26" spans="1:10" x14ac:dyDescent="0.2">
      <c r="A26" s="18" t="s">
        <v>774</v>
      </c>
      <c r="B26" s="17">
        <v>172</v>
      </c>
      <c r="C26" s="25">
        <v>19.186046999999999</v>
      </c>
      <c r="D26" s="25">
        <v>30.232558000000001</v>
      </c>
      <c r="E26" s="25">
        <v>15.116279</v>
      </c>
      <c r="F26" s="25">
        <v>22.674419</v>
      </c>
      <c r="G26" s="25">
        <v>11.046512</v>
      </c>
      <c r="H26" s="25">
        <v>1.744186</v>
      </c>
      <c r="I26" s="25">
        <v>49.418604999999999</v>
      </c>
      <c r="J26" s="25">
        <v>33.720930000000003</v>
      </c>
    </row>
    <row r="27" spans="1:10" x14ac:dyDescent="0.2">
      <c r="A27" s="19" t="s">
        <v>762</v>
      </c>
      <c r="B27" s="20">
        <v>133</v>
      </c>
      <c r="C27" s="26">
        <v>28.571428999999998</v>
      </c>
      <c r="D27" s="26">
        <v>29.323308000000001</v>
      </c>
      <c r="E27" s="26">
        <v>21.804511000000002</v>
      </c>
      <c r="F27" s="26">
        <v>12.030075</v>
      </c>
      <c r="G27" s="26">
        <v>6.7669170000000003</v>
      </c>
      <c r="H27" s="26">
        <v>1.5037590000000001</v>
      </c>
      <c r="I27" s="26">
        <v>57.894736999999999</v>
      </c>
      <c r="J27" s="26">
        <v>18.796991999999999</v>
      </c>
    </row>
    <row r="28" spans="1:10" x14ac:dyDescent="0.2">
      <c r="A28" s="19" t="s">
        <v>763</v>
      </c>
      <c r="B28" s="20">
        <v>111</v>
      </c>
      <c r="C28" s="26">
        <v>35.135134999999998</v>
      </c>
      <c r="D28" s="26">
        <v>27.027027</v>
      </c>
      <c r="E28" s="26">
        <v>19.81982</v>
      </c>
      <c r="F28" s="26">
        <v>10.810810999999999</v>
      </c>
      <c r="G28" s="26">
        <v>3.6036039999999998</v>
      </c>
      <c r="H28" s="26">
        <v>3.6036039999999998</v>
      </c>
      <c r="I28" s="26">
        <v>62.162162000000002</v>
      </c>
      <c r="J28" s="26">
        <v>14.414414000000001</v>
      </c>
    </row>
    <row r="29" spans="1:10" x14ac:dyDescent="0.2">
      <c r="A29" s="19" t="s">
        <v>764</v>
      </c>
      <c r="B29" s="20">
        <v>82</v>
      </c>
      <c r="C29" s="26">
        <v>37.804878000000002</v>
      </c>
      <c r="D29" s="26">
        <v>28.048780000000001</v>
      </c>
      <c r="E29" s="26">
        <v>23.170732000000001</v>
      </c>
      <c r="F29" s="26">
        <v>6.0975609999999998</v>
      </c>
      <c r="G29" s="26">
        <v>3.6585369999999999</v>
      </c>
      <c r="H29" s="26">
        <v>1.2195119999999999</v>
      </c>
      <c r="I29" s="26">
        <v>65.853658999999993</v>
      </c>
      <c r="J29" s="26">
        <v>9.7560979999999997</v>
      </c>
    </row>
    <row r="30" spans="1:10" x14ac:dyDescent="0.2">
      <c r="A30" s="19" t="s">
        <v>765</v>
      </c>
      <c r="B30" s="20">
        <v>30</v>
      </c>
      <c r="C30" s="26">
        <v>56.666666999999997</v>
      </c>
      <c r="D30" s="26">
        <v>20</v>
      </c>
      <c r="E30" s="26">
        <v>16.666667</v>
      </c>
      <c r="F30" s="26">
        <v>3.3333330000000001</v>
      </c>
      <c r="G30" s="26">
        <v>3.3333330000000001</v>
      </c>
      <c r="H30" s="26">
        <v>0</v>
      </c>
      <c r="I30" s="26">
        <v>76.666667000000004</v>
      </c>
      <c r="J30" s="26">
        <v>6.6666670000000003</v>
      </c>
    </row>
    <row r="31" spans="1:10" x14ac:dyDescent="0.2">
      <c r="A31" s="19" t="s">
        <v>766</v>
      </c>
      <c r="B31" s="20">
        <v>5</v>
      </c>
      <c r="C31" s="26">
        <v>40</v>
      </c>
      <c r="D31" s="26">
        <v>0</v>
      </c>
      <c r="E31" s="26">
        <v>40</v>
      </c>
      <c r="F31" s="26">
        <v>0</v>
      </c>
      <c r="G31" s="26">
        <v>20</v>
      </c>
      <c r="H31" s="26">
        <v>0</v>
      </c>
      <c r="I31" s="26">
        <v>40</v>
      </c>
      <c r="J31" s="26">
        <v>20</v>
      </c>
    </row>
    <row r="32" spans="1:10" x14ac:dyDescent="0.2">
      <c r="A32" s="19" t="s">
        <v>767</v>
      </c>
      <c r="B32" s="20">
        <v>2</v>
      </c>
      <c r="C32" s="26">
        <v>50</v>
      </c>
      <c r="D32" s="26">
        <v>0</v>
      </c>
      <c r="E32" s="26">
        <v>0</v>
      </c>
      <c r="F32" s="26">
        <v>50</v>
      </c>
      <c r="G32" s="26">
        <v>0</v>
      </c>
      <c r="H32" s="26">
        <v>0</v>
      </c>
      <c r="I32" s="26">
        <v>50</v>
      </c>
      <c r="J32" s="26">
        <v>50</v>
      </c>
    </row>
    <row r="33" spans="1:10" x14ac:dyDescent="0.2">
      <c r="A33" s="19" t="s">
        <v>768</v>
      </c>
      <c r="B33" s="20">
        <v>0</v>
      </c>
      <c r="C33" s="26">
        <v>0</v>
      </c>
      <c r="D33" s="26">
        <v>0</v>
      </c>
      <c r="E33" s="26">
        <v>0</v>
      </c>
      <c r="F33" s="26">
        <v>0</v>
      </c>
      <c r="G33" s="26">
        <v>0</v>
      </c>
      <c r="H33" s="26">
        <v>0</v>
      </c>
      <c r="I33" s="26">
        <v>0</v>
      </c>
      <c r="J33" s="26">
        <v>0</v>
      </c>
    </row>
    <row r="34" spans="1:10" x14ac:dyDescent="0.2">
      <c r="A34" s="19" t="s">
        <v>769</v>
      </c>
      <c r="B34" s="20">
        <v>244</v>
      </c>
      <c r="C34" s="26">
        <v>31.557376999999999</v>
      </c>
      <c r="D34" s="26">
        <v>28.278689</v>
      </c>
      <c r="E34" s="26">
        <v>20.901638999999999</v>
      </c>
      <c r="F34" s="26">
        <v>11.47541</v>
      </c>
      <c r="G34" s="26">
        <v>5.3278689999999997</v>
      </c>
      <c r="H34" s="26">
        <v>2.4590160000000001</v>
      </c>
      <c r="I34" s="26">
        <v>59.836066000000002</v>
      </c>
      <c r="J34" s="26">
        <v>16.803279</v>
      </c>
    </row>
    <row r="35" spans="1:10" x14ac:dyDescent="0.2">
      <c r="A35" s="19" t="s">
        <v>770</v>
      </c>
      <c r="B35" s="20">
        <v>112</v>
      </c>
      <c r="C35" s="26">
        <v>42.857143000000001</v>
      </c>
      <c r="D35" s="26">
        <v>25.892856999999999</v>
      </c>
      <c r="E35" s="26">
        <v>21.428571000000002</v>
      </c>
      <c r="F35" s="26">
        <v>5.3571429999999998</v>
      </c>
      <c r="G35" s="26">
        <v>3.5714290000000002</v>
      </c>
      <c r="H35" s="26">
        <v>0.89285700000000001</v>
      </c>
      <c r="I35" s="26">
        <v>68.75</v>
      </c>
      <c r="J35" s="26">
        <v>8.9285709999999998</v>
      </c>
    </row>
    <row r="36" spans="1:10" x14ac:dyDescent="0.2">
      <c r="A36" s="19" t="s">
        <v>771</v>
      </c>
      <c r="B36" s="20">
        <v>363</v>
      </c>
      <c r="C36" s="26">
        <v>35.261707999999999</v>
      </c>
      <c r="D36" s="26">
        <v>26.997244999999999</v>
      </c>
      <c r="E36" s="26">
        <v>21.212121</v>
      </c>
      <c r="F36" s="26">
        <v>9.6418730000000004</v>
      </c>
      <c r="G36" s="26">
        <v>4.9586779999999999</v>
      </c>
      <c r="H36" s="26">
        <v>1.928375</v>
      </c>
      <c r="I36" s="26">
        <v>62.258952999999998</v>
      </c>
      <c r="J36" s="26">
        <v>14.600550999999999</v>
      </c>
    </row>
    <row r="37" spans="1:10" x14ac:dyDescent="0.2">
      <c r="A37" s="19" t="s">
        <v>772</v>
      </c>
      <c r="B37" s="20">
        <v>119</v>
      </c>
      <c r="C37" s="26">
        <v>42.857143000000001</v>
      </c>
      <c r="D37" s="26">
        <v>24.369748000000001</v>
      </c>
      <c r="E37" s="26">
        <v>21.848738999999998</v>
      </c>
      <c r="F37" s="26">
        <v>5.8823530000000002</v>
      </c>
      <c r="G37" s="26">
        <v>4.2016809999999998</v>
      </c>
      <c r="H37" s="26">
        <v>0.84033599999999997</v>
      </c>
      <c r="I37" s="26">
        <v>67.226890999999995</v>
      </c>
      <c r="J37" s="26">
        <v>10.084034000000001</v>
      </c>
    </row>
    <row r="38" spans="1:10" x14ac:dyDescent="0.2">
      <c r="A38" s="19" t="s">
        <v>773</v>
      </c>
      <c r="B38" s="20">
        <v>7</v>
      </c>
      <c r="C38" s="26">
        <v>42.857143000000001</v>
      </c>
      <c r="D38" s="26">
        <v>0</v>
      </c>
      <c r="E38" s="26">
        <v>28.571428999999998</v>
      </c>
      <c r="F38" s="26">
        <v>14.285714</v>
      </c>
      <c r="G38" s="26">
        <v>14.285714</v>
      </c>
      <c r="H38" s="26">
        <v>0</v>
      </c>
      <c r="I38" s="26">
        <v>42.857143000000001</v>
      </c>
      <c r="J38" s="26">
        <v>28.571428999999998</v>
      </c>
    </row>
    <row r="39" spans="1:10" x14ac:dyDescent="0.2">
      <c r="A39" s="18" t="s">
        <v>775</v>
      </c>
      <c r="B39" s="17">
        <v>121</v>
      </c>
      <c r="C39" s="25">
        <v>32.231405000000002</v>
      </c>
      <c r="D39" s="25">
        <v>28.925619999999999</v>
      </c>
      <c r="E39" s="25">
        <v>16.528925999999998</v>
      </c>
      <c r="F39" s="25">
        <v>18.181818</v>
      </c>
      <c r="G39" s="25">
        <v>3.3057850000000002</v>
      </c>
      <c r="H39" s="25">
        <v>0.82644600000000001</v>
      </c>
      <c r="I39" s="25">
        <v>61.157024999999997</v>
      </c>
      <c r="J39" s="25">
        <v>21.487603</v>
      </c>
    </row>
    <row r="40" spans="1:10" x14ac:dyDescent="0.2">
      <c r="A40" s="19" t="s">
        <v>762</v>
      </c>
      <c r="B40" s="20">
        <v>120</v>
      </c>
      <c r="C40" s="26">
        <v>32.5</v>
      </c>
      <c r="D40" s="26">
        <v>30</v>
      </c>
      <c r="E40" s="26">
        <v>24.166667</v>
      </c>
      <c r="F40" s="26">
        <v>7.5</v>
      </c>
      <c r="G40" s="26">
        <v>5</v>
      </c>
      <c r="H40" s="26">
        <v>0.83333299999999999</v>
      </c>
      <c r="I40" s="26">
        <v>62.5</v>
      </c>
      <c r="J40" s="26">
        <v>12.5</v>
      </c>
    </row>
    <row r="41" spans="1:10" x14ac:dyDescent="0.2">
      <c r="A41" s="19" t="s">
        <v>763</v>
      </c>
      <c r="B41" s="20">
        <v>85</v>
      </c>
      <c r="C41" s="26">
        <v>41.176470999999999</v>
      </c>
      <c r="D41" s="26">
        <v>23.529412000000001</v>
      </c>
      <c r="E41" s="26">
        <v>10.588234999999999</v>
      </c>
      <c r="F41" s="26">
        <v>17.647058999999999</v>
      </c>
      <c r="G41" s="26">
        <v>4.7058819999999999</v>
      </c>
      <c r="H41" s="26">
        <v>2.3529409999999999</v>
      </c>
      <c r="I41" s="26">
        <v>64.705882000000003</v>
      </c>
      <c r="J41" s="26">
        <v>22.352941000000001</v>
      </c>
    </row>
    <row r="42" spans="1:10" x14ac:dyDescent="0.2">
      <c r="A42" s="19" t="s">
        <v>764</v>
      </c>
      <c r="B42" s="20">
        <v>57</v>
      </c>
      <c r="C42" s="26">
        <v>36.842104999999997</v>
      </c>
      <c r="D42" s="26">
        <v>33.333333000000003</v>
      </c>
      <c r="E42" s="26">
        <v>17.543859999999999</v>
      </c>
      <c r="F42" s="26">
        <v>8.7719299999999993</v>
      </c>
      <c r="G42" s="26">
        <v>1.754386</v>
      </c>
      <c r="H42" s="26">
        <v>1.754386</v>
      </c>
      <c r="I42" s="26">
        <v>70.175438999999997</v>
      </c>
      <c r="J42" s="26">
        <v>10.526316</v>
      </c>
    </row>
    <row r="43" spans="1:10" x14ac:dyDescent="0.2">
      <c r="A43" s="19" t="s">
        <v>765</v>
      </c>
      <c r="B43" s="20">
        <v>11</v>
      </c>
      <c r="C43" s="26">
        <v>54.545454999999997</v>
      </c>
      <c r="D43" s="26">
        <v>0</v>
      </c>
      <c r="E43" s="26">
        <v>27.272727</v>
      </c>
      <c r="F43" s="26">
        <v>0</v>
      </c>
      <c r="G43" s="26">
        <v>9.0909089999999999</v>
      </c>
      <c r="H43" s="26">
        <v>9.0909089999999999</v>
      </c>
      <c r="I43" s="26">
        <v>54.545454999999997</v>
      </c>
      <c r="J43" s="26">
        <v>9.0909089999999999</v>
      </c>
    </row>
    <row r="44" spans="1:10" x14ac:dyDescent="0.2">
      <c r="A44" s="19" t="s">
        <v>766</v>
      </c>
      <c r="B44" s="20">
        <v>4</v>
      </c>
      <c r="C44" s="26">
        <v>25</v>
      </c>
      <c r="D44" s="26">
        <v>25</v>
      </c>
      <c r="E44" s="26">
        <v>50</v>
      </c>
      <c r="F44" s="26">
        <v>0</v>
      </c>
      <c r="G44" s="26">
        <v>0</v>
      </c>
      <c r="H44" s="26">
        <v>0</v>
      </c>
      <c r="I44" s="26">
        <v>50</v>
      </c>
      <c r="J44" s="26">
        <v>0</v>
      </c>
    </row>
    <row r="45" spans="1:10" x14ac:dyDescent="0.2">
      <c r="A45" s="19" t="s">
        <v>767</v>
      </c>
      <c r="B45" s="20">
        <v>1</v>
      </c>
      <c r="C45" s="26">
        <v>100</v>
      </c>
      <c r="D45" s="26">
        <v>0</v>
      </c>
      <c r="E45" s="26">
        <v>0</v>
      </c>
      <c r="F45" s="26">
        <v>0</v>
      </c>
      <c r="G45" s="26">
        <v>0</v>
      </c>
      <c r="H45" s="26">
        <v>0</v>
      </c>
      <c r="I45" s="26">
        <v>100</v>
      </c>
      <c r="J45" s="26">
        <v>0</v>
      </c>
    </row>
    <row r="46" spans="1:10" x14ac:dyDescent="0.2">
      <c r="A46" s="19" t="s">
        <v>768</v>
      </c>
      <c r="B46" s="20">
        <v>0</v>
      </c>
      <c r="C46" s="26">
        <v>0</v>
      </c>
      <c r="D46" s="26">
        <v>0</v>
      </c>
      <c r="E46" s="26">
        <v>0</v>
      </c>
      <c r="F46" s="26">
        <v>0</v>
      </c>
      <c r="G46" s="26">
        <v>0</v>
      </c>
      <c r="H46" s="26">
        <v>0</v>
      </c>
      <c r="I46" s="26">
        <v>0</v>
      </c>
      <c r="J46" s="26">
        <v>0</v>
      </c>
    </row>
    <row r="47" spans="1:10" x14ac:dyDescent="0.2">
      <c r="A47" s="19" t="s">
        <v>769</v>
      </c>
      <c r="B47" s="20">
        <v>205</v>
      </c>
      <c r="C47" s="26">
        <v>36.097560999999999</v>
      </c>
      <c r="D47" s="26">
        <v>27.317073000000001</v>
      </c>
      <c r="E47" s="26">
        <v>18.536584999999999</v>
      </c>
      <c r="F47" s="26">
        <v>11.707317</v>
      </c>
      <c r="G47" s="26">
        <v>4.8780489999999999</v>
      </c>
      <c r="H47" s="26">
        <v>1.4634149999999999</v>
      </c>
      <c r="I47" s="26">
        <v>63.414634</v>
      </c>
      <c r="J47" s="26">
        <v>16.585366</v>
      </c>
    </row>
    <row r="48" spans="1:10" x14ac:dyDescent="0.2">
      <c r="A48" s="19" t="s">
        <v>770</v>
      </c>
      <c r="B48" s="20">
        <v>68</v>
      </c>
      <c r="C48" s="26">
        <v>39.705882000000003</v>
      </c>
      <c r="D48" s="26">
        <v>27.941175999999999</v>
      </c>
      <c r="E48" s="26">
        <v>19.117647000000002</v>
      </c>
      <c r="F48" s="26">
        <v>7.3529410000000004</v>
      </c>
      <c r="G48" s="26">
        <v>2.941176</v>
      </c>
      <c r="H48" s="26">
        <v>2.941176</v>
      </c>
      <c r="I48" s="26">
        <v>67.647058999999999</v>
      </c>
      <c r="J48" s="26">
        <v>10.294117999999999</v>
      </c>
    </row>
    <row r="49" spans="1:10" x14ac:dyDescent="0.2">
      <c r="A49" s="19" t="s">
        <v>771</v>
      </c>
      <c r="B49" s="20">
        <v>278</v>
      </c>
      <c r="C49" s="26">
        <v>37.050359999999998</v>
      </c>
      <c r="D49" s="26">
        <v>27.338128999999999</v>
      </c>
      <c r="E49" s="26">
        <v>19.064748000000002</v>
      </c>
      <c r="F49" s="26">
        <v>10.431654999999999</v>
      </c>
      <c r="G49" s="26">
        <v>4.3165469999999999</v>
      </c>
      <c r="H49" s="26">
        <v>1.7985610000000001</v>
      </c>
      <c r="I49" s="26">
        <v>64.388489000000007</v>
      </c>
      <c r="J49" s="26">
        <v>14.748201</v>
      </c>
    </row>
    <row r="50" spans="1:10" x14ac:dyDescent="0.2">
      <c r="A50" s="19" t="s">
        <v>772</v>
      </c>
      <c r="B50" s="20">
        <v>73</v>
      </c>
      <c r="C50" s="26">
        <v>39.726027000000002</v>
      </c>
      <c r="D50" s="26">
        <v>27.397259999999999</v>
      </c>
      <c r="E50" s="26">
        <v>20.547944999999999</v>
      </c>
      <c r="F50" s="26">
        <v>6.8493149999999998</v>
      </c>
      <c r="G50" s="26">
        <v>2.7397260000000001</v>
      </c>
      <c r="H50" s="26">
        <v>2.7397260000000001</v>
      </c>
      <c r="I50" s="26">
        <v>67.123288000000002</v>
      </c>
      <c r="J50" s="26">
        <v>9.5890409999999999</v>
      </c>
    </row>
    <row r="51" spans="1:10" x14ac:dyDescent="0.2">
      <c r="A51" s="19" t="s">
        <v>773</v>
      </c>
      <c r="B51" s="20">
        <v>5</v>
      </c>
      <c r="C51" s="26">
        <v>40</v>
      </c>
      <c r="D51" s="26">
        <v>20</v>
      </c>
      <c r="E51" s="26">
        <v>40</v>
      </c>
      <c r="F51" s="26">
        <v>0</v>
      </c>
      <c r="G51" s="26">
        <v>0</v>
      </c>
      <c r="H51" s="26">
        <v>0</v>
      </c>
      <c r="I51" s="26">
        <v>60</v>
      </c>
      <c r="J51" s="26">
        <v>0</v>
      </c>
    </row>
    <row r="52" spans="1:10" x14ac:dyDescent="0.2">
      <c r="A52" s="18" t="s">
        <v>776</v>
      </c>
      <c r="B52" s="18"/>
      <c r="C52" s="18"/>
      <c r="D52" s="18"/>
      <c r="E52" s="18"/>
      <c r="F52" s="18"/>
      <c r="G52" s="18"/>
      <c r="H52" s="18"/>
      <c r="I52" s="18"/>
      <c r="J52" s="18"/>
    </row>
    <row r="53" spans="1:10" x14ac:dyDescent="0.2">
      <c r="A53" s="19" t="s">
        <v>130</v>
      </c>
      <c r="B53" s="20">
        <v>73</v>
      </c>
      <c r="C53" s="26">
        <v>20.547944999999999</v>
      </c>
      <c r="D53" s="26">
        <v>17.808219000000001</v>
      </c>
      <c r="E53" s="26">
        <v>28.767123000000002</v>
      </c>
      <c r="F53" s="26">
        <v>16.438355999999999</v>
      </c>
      <c r="G53" s="26">
        <v>12.328766999999999</v>
      </c>
      <c r="H53" s="26">
        <v>4.1095889999999997</v>
      </c>
      <c r="I53" s="26">
        <v>38.356164</v>
      </c>
      <c r="J53" s="26">
        <v>28.767123000000002</v>
      </c>
    </row>
    <row r="54" spans="1:10" x14ac:dyDescent="0.2">
      <c r="A54" s="19" t="s">
        <v>131</v>
      </c>
      <c r="B54" s="20">
        <v>662</v>
      </c>
      <c r="C54" s="26">
        <v>33.836857999999999</v>
      </c>
      <c r="D54" s="26">
        <v>29.758308</v>
      </c>
      <c r="E54" s="26">
        <v>17.673715999999999</v>
      </c>
      <c r="F54" s="26">
        <v>12.537763999999999</v>
      </c>
      <c r="G54" s="26">
        <v>4.9848939999999997</v>
      </c>
      <c r="H54" s="26">
        <v>1.2084589999999999</v>
      </c>
      <c r="I54" s="26">
        <v>63.595165999999999</v>
      </c>
      <c r="J54" s="26">
        <v>17.522659000000001</v>
      </c>
    </row>
    <row r="55" spans="1:10" x14ac:dyDescent="0.2">
      <c r="A55" s="19" t="s">
        <v>392</v>
      </c>
      <c r="B55" s="20">
        <v>84</v>
      </c>
      <c r="C55" s="26">
        <v>20.238095000000001</v>
      </c>
      <c r="D55" s="26">
        <v>32.142856999999999</v>
      </c>
      <c r="E55" s="26">
        <v>17.857143000000001</v>
      </c>
      <c r="F55" s="26">
        <v>20.238095000000001</v>
      </c>
      <c r="G55" s="26">
        <v>8.3333329999999997</v>
      </c>
      <c r="H55" s="26">
        <v>1.1904760000000001</v>
      </c>
      <c r="I55" s="26">
        <v>52.380952000000001</v>
      </c>
      <c r="J55" s="26">
        <v>28.571428999999998</v>
      </c>
    </row>
    <row r="56" spans="1:10" x14ac:dyDescent="0.2">
      <c r="A56" s="19" t="s">
        <v>132</v>
      </c>
      <c r="B56" s="20">
        <v>84</v>
      </c>
      <c r="C56" s="26">
        <v>42.857143000000001</v>
      </c>
      <c r="D56" s="26">
        <v>19.047619000000001</v>
      </c>
      <c r="E56" s="26">
        <v>22.619047999999999</v>
      </c>
      <c r="F56" s="26">
        <v>8.3333329999999997</v>
      </c>
      <c r="G56" s="26">
        <v>4.7619049999999996</v>
      </c>
      <c r="H56" s="26">
        <v>2.3809520000000002</v>
      </c>
      <c r="I56" s="26">
        <v>61.904761999999998</v>
      </c>
      <c r="J56" s="26">
        <v>13.095238</v>
      </c>
    </row>
    <row r="57" spans="1:10" x14ac:dyDescent="0.2">
      <c r="A57" s="19" t="s">
        <v>777</v>
      </c>
      <c r="B57" s="20">
        <v>32</v>
      </c>
      <c r="C57" s="26">
        <v>34.375</v>
      </c>
      <c r="D57" s="26">
        <v>28.125</v>
      </c>
      <c r="E57" s="26">
        <v>12.5</v>
      </c>
      <c r="F57" s="26">
        <v>18.75</v>
      </c>
      <c r="G57" s="26">
        <v>0</v>
      </c>
      <c r="H57" s="26">
        <v>6.25</v>
      </c>
      <c r="I57" s="26">
        <v>62.5</v>
      </c>
      <c r="J57" s="26">
        <v>18.75</v>
      </c>
    </row>
    <row r="58" spans="1:10" x14ac:dyDescent="0.2">
      <c r="A58" s="18" t="s">
        <v>133</v>
      </c>
      <c r="B58" s="17">
        <v>43</v>
      </c>
      <c r="C58" s="25">
        <v>6.9767440000000001</v>
      </c>
      <c r="D58" s="25">
        <v>20.930233000000001</v>
      </c>
      <c r="E58" s="25">
        <v>27.906977000000001</v>
      </c>
      <c r="F58" s="25">
        <v>20.930233000000001</v>
      </c>
      <c r="G58" s="25">
        <v>18.604651</v>
      </c>
      <c r="H58" s="25">
        <v>4.6511630000000004</v>
      </c>
      <c r="I58" s="25">
        <v>27.906977000000001</v>
      </c>
      <c r="J58" s="25">
        <v>39.534883999999998</v>
      </c>
    </row>
    <row r="59" spans="1:10" x14ac:dyDescent="0.2">
      <c r="A59" s="19" t="s">
        <v>134</v>
      </c>
      <c r="B59" s="20">
        <v>412</v>
      </c>
      <c r="C59" s="26">
        <v>32.76699</v>
      </c>
      <c r="D59" s="26">
        <v>28.155339999999999</v>
      </c>
      <c r="E59" s="26">
        <v>18.932039</v>
      </c>
      <c r="F59" s="26">
        <v>13.106795999999999</v>
      </c>
      <c r="G59" s="26">
        <v>5.5825240000000003</v>
      </c>
      <c r="H59" s="26">
        <v>1.4563109999999999</v>
      </c>
      <c r="I59" s="26">
        <v>60.922330000000002</v>
      </c>
      <c r="J59" s="26">
        <v>18.689319999999999</v>
      </c>
    </row>
    <row r="60" spans="1:10" x14ac:dyDescent="0.2">
      <c r="A60" s="19" t="s">
        <v>393</v>
      </c>
      <c r="B60" s="20">
        <v>36</v>
      </c>
      <c r="C60" s="26">
        <v>16.666667</v>
      </c>
      <c r="D60" s="26">
        <v>36.111111000000001</v>
      </c>
      <c r="E60" s="26">
        <v>16.666667</v>
      </c>
      <c r="F60" s="26">
        <v>16.666667</v>
      </c>
      <c r="G60" s="26">
        <v>13.888889000000001</v>
      </c>
      <c r="H60" s="26">
        <v>0</v>
      </c>
      <c r="I60" s="26">
        <v>52.777777999999998</v>
      </c>
      <c r="J60" s="26">
        <v>30.555555999999999</v>
      </c>
    </row>
    <row r="61" spans="1:10" x14ac:dyDescent="0.2">
      <c r="A61" s="19" t="s">
        <v>135</v>
      </c>
      <c r="B61" s="20">
        <v>22</v>
      </c>
      <c r="C61" s="26">
        <v>50</v>
      </c>
      <c r="D61" s="26">
        <v>13.636364</v>
      </c>
      <c r="E61" s="26">
        <v>27.272727</v>
      </c>
      <c r="F61" s="26">
        <v>4.5454549999999996</v>
      </c>
      <c r="G61" s="26">
        <v>4.5454549999999996</v>
      </c>
      <c r="H61" s="26">
        <v>0</v>
      </c>
      <c r="I61" s="26">
        <v>63.636364</v>
      </c>
      <c r="J61" s="26">
        <v>9.0909089999999999</v>
      </c>
    </row>
    <row r="62" spans="1:10" x14ac:dyDescent="0.2">
      <c r="A62" s="19" t="s">
        <v>778</v>
      </c>
      <c r="B62" s="20">
        <v>22</v>
      </c>
      <c r="C62" s="26">
        <v>27.272727</v>
      </c>
      <c r="D62" s="26">
        <v>40.909090999999997</v>
      </c>
      <c r="E62" s="26">
        <v>4.5454549999999996</v>
      </c>
      <c r="F62" s="26">
        <v>18.181818</v>
      </c>
      <c r="G62" s="26">
        <v>0</v>
      </c>
      <c r="H62" s="26">
        <v>9.0909089999999999</v>
      </c>
      <c r="I62" s="26">
        <v>68.181818000000007</v>
      </c>
      <c r="J62" s="26">
        <v>18.181818</v>
      </c>
    </row>
    <row r="63" spans="1:10" x14ac:dyDescent="0.2">
      <c r="A63" s="18" t="s">
        <v>136</v>
      </c>
      <c r="B63" s="17">
        <v>30</v>
      </c>
      <c r="C63" s="25">
        <v>40</v>
      </c>
      <c r="D63" s="25">
        <v>13.333333</v>
      </c>
      <c r="E63" s="25">
        <v>30</v>
      </c>
      <c r="F63" s="25">
        <v>10</v>
      </c>
      <c r="G63" s="25">
        <v>3.3333330000000001</v>
      </c>
      <c r="H63" s="25">
        <v>3.3333330000000001</v>
      </c>
      <c r="I63" s="25">
        <v>53.333333000000003</v>
      </c>
      <c r="J63" s="25">
        <v>13.333333</v>
      </c>
    </row>
    <row r="64" spans="1:10" x14ac:dyDescent="0.2">
      <c r="A64" s="19" t="s">
        <v>134</v>
      </c>
      <c r="B64" s="20">
        <v>249</v>
      </c>
      <c r="C64" s="26">
        <v>35.742972000000002</v>
      </c>
      <c r="D64" s="26">
        <v>32.128514000000003</v>
      </c>
      <c r="E64" s="26">
        <v>15.662651</v>
      </c>
      <c r="F64" s="26">
        <v>11.646585999999999</v>
      </c>
      <c r="G64" s="26">
        <v>4.0160640000000001</v>
      </c>
      <c r="H64" s="26">
        <v>0.80321299999999995</v>
      </c>
      <c r="I64" s="26">
        <v>67.871486000000004</v>
      </c>
      <c r="J64" s="26">
        <v>15.662651</v>
      </c>
    </row>
    <row r="65" spans="1:10" x14ac:dyDescent="0.2">
      <c r="A65" s="19" t="s">
        <v>393</v>
      </c>
      <c r="B65" s="20">
        <v>48</v>
      </c>
      <c r="C65" s="26">
        <v>22.916667</v>
      </c>
      <c r="D65" s="26">
        <v>29.166667</v>
      </c>
      <c r="E65" s="26">
        <v>18.75</v>
      </c>
      <c r="F65" s="26">
        <v>22.916667</v>
      </c>
      <c r="G65" s="26">
        <v>4.1666670000000003</v>
      </c>
      <c r="H65" s="26">
        <v>2.0833330000000001</v>
      </c>
      <c r="I65" s="26">
        <v>52.083333000000003</v>
      </c>
      <c r="J65" s="26">
        <v>27.083333</v>
      </c>
    </row>
    <row r="66" spans="1:10" x14ac:dyDescent="0.2">
      <c r="A66" s="19" t="s">
        <v>135</v>
      </c>
      <c r="B66" s="20">
        <v>62</v>
      </c>
      <c r="C66" s="26">
        <v>40.322581</v>
      </c>
      <c r="D66" s="26">
        <v>20.967742000000001</v>
      </c>
      <c r="E66" s="26">
        <v>20.967742000000001</v>
      </c>
      <c r="F66" s="26">
        <v>9.6774190000000004</v>
      </c>
      <c r="G66" s="26">
        <v>4.8387099999999998</v>
      </c>
      <c r="H66" s="26">
        <v>3.225806</v>
      </c>
      <c r="I66" s="26">
        <v>61.290323000000001</v>
      </c>
      <c r="J66" s="26">
        <v>14.516128999999999</v>
      </c>
    </row>
    <row r="67" spans="1:10" x14ac:dyDescent="0.2">
      <c r="A67" s="19" t="s">
        <v>778</v>
      </c>
      <c r="B67" s="20">
        <v>10</v>
      </c>
      <c r="C67" s="26">
        <v>50</v>
      </c>
      <c r="D67" s="26">
        <v>0</v>
      </c>
      <c r="E67" s="26">
        <v>30</v>
      </c>
      <c r="F67" s="26">
        <v>20</v>
      </c>
      <c r="G67" s="26">
        <v>0</v>
      </c>
      <c r="H67" s="26">
        <v>0</v>
      </c>
      <c r="I67" s="26">
        <v>50</v>
      </c>
      <c r="J67" s="26">
        <v>20</v>
      </c>
    </row>
    <row r="68" spans="1:10" x14ac:dyDescent="0.2">
      <c r="A68" s="18" t="s">
        <v>779</v>
      </c>
      <c r="B68" s="18"/>
      <c r="C68" s="18"/>
      <c r="D68" s="18"/>
      <c r="E68" s="18"/>
      <c r="F68" s="18"/>
      <c r="G68" s="18"/>
      <c r="H68" s="18"/>
      <c r="I68" s="18"/>
      <c r="J68" s="18"/>
    </row>
    <row r="69" spans="1:10" x14ac:dyDescent="0.2">
      <c r="A69" s="19" t="s">
        <v>780</v>
      </c>
      <c r="B69" s="20">
        <v>152</v>
      </c>
      <c r="C69" s="26">
        <v>29.605263000000001</v>
      </c>
      <c r="D69" s="26">
        <v>19.078946999999999</v>
      </c>
      <c r="E69" s="26">
        <v>23.684211000000001</v>
      </c>
      <c r="F69" s="26">
        <v>16.447368000000001</v>
      </c>
      <c r="G69" s="26">
        <v>9.2105259999999998</v>
      </c>
      <c r="H69" s="26">
        <v>1.973684</v>
      </c>
      <c r="I69" s="26">
        <v>48.684210999999998</v>
      </c>
      <c r="J69" s="26">
        <v>25.657895</v>
      </c>
    </row>
    <row r="70" spans="1:10" x14ac:dyDescent="0.2">
      <c r="A70" s="19" t="s">
        <v>781</v>
      </c>
      <c r="B70" s="20">
        <v>561</v>
      </c>
      <c r="C70" s="26">
        <v>35.115864999999999</v>
      </c>
      <c r="D70" s="26">
        <v>29.411764999999999</v>
      </c>
      <c r="E70" s="26">
        <v>17.290552999999999</v>
      </c>
      <c r="F70" s="26">
        <v>11.764706</v>
      </c>
      <c r="G70" s="26">
        <v>4.9910870000000003</v>
      </c>
      <c r="H70" s="26">
        <v>1.4260250000000001</v>
      </c>
      <c r="I70" s="26">
        <v>64.527629000000005</v>
      </c>
      <c r="J70" s="26">
        <v>16.755793000000001</v>
      </c>
    </row>
    <row r="71" spans="1:10" x14ac:dyDescent="0.2">
      <c r="A71" s="19" t="s">
        <v>137</v>
      </c>
      <c r="B71" s="20">
        <v>76</v>
      </c>
      <c r="C71" s="26">
        <v>31.578946999999999</v>
      </c>
      <c r="D71" s="26">
        <v>28.947368000000001</v>
      </c>
      <c r="E71" s="26">
        <v>18.421053000000001</v>
      </c>
      <c r="F71" s="26">
        <v>19.736841999999999</v>
      </c>
      <c r="G71" s="26">
        <v>1.3157890000000001</v>
      </c>
      <c r="H71" s="26">
        <v>0</v>
      </c>
      <c r="I71" s="26">
        <v>60.526316000000001</v>
      </c>
      <c r="J71" s="26">
        <v>21.052631999999999</v>
      </c>
    </row>
    <row r="72" spans="1:10" x14ac:dyDescent="0.2">
      <c r="A72" s="19" t="s">
        <v>138</v>
      </c>
      <c r="B72" s="20">
        <v>281</v>
      </c>
      <c r="C72" s="26">
        <v>32.028469999999999</v>
      </c>
      <c r="D72" s="26">
        <v>28.469750999999999</v>
      </c>
      <c r="E72" s="26">
        <v>18.149466</v>
      </c>
      <c r="F72" s="26">
        <v>12.811388000000001</v>
      </c>
      <c r="G72" s="26">
        <v>6.4056940000000004</v>
      </c>
      <c r="H72" s="26">
        <v>2.1352310000000001</v>
      </c>
      <c r="I72" s="26">
        <v>60.498221000000001</v>
      </c>
      <c r="J72" s="26">
        <v>19.217082000000001</v>
      </c>
    </row>
    <row r="73" spans="1:10" x14ac:dyDescent="0.2">
      <c r="A73" s="19" t="s">
        <v>782</v>
      </c>
      <c r="B73" s="20">
        <v>30</v>
      </c>
      <c r="C73" s="26">
        <v>20</v>
      </c>
      <c r="D73" s="26">
        <v>36.666666999999997</v>
      </c>
      <c r="E73" s="26">
        <v>16.666667</v>
      </c>
      <c r="F73" s="26">
        <v>13.333333</v>
      </c>
      <c r="G73" s="26">
        <v>6.6666670000000003</v>
      </c>
      <c r="H73" s="26">
        <v>6.6666670000000003</v>
      </c>
      <c r="I73" s="26">
        <v>56.666666999999997</v>
      </c>
      <c r="J73" s="26">
        <v>20</v>
      </c>
    </row>
    <row r="74" spans="1:10" x14ac:dyDescent="0.2">
      <c r="A74" s="19" t="s">
        <v>783</v>
      </c>
      <c r="B74" s="20">
        <v>70</v>
      </c>
      <c r="C74" s="26">
        <v>30</v>
      </c>
      <c r="D74" s="26">
        <v>32.857143000000001</v>
      </c>
      <c r="E74" s="26">
        <v>17.142856999999999</v>
      </c>
      <c r="F74" s="26">
        <v>15.714286</v>
      </c>
      <c r="G74" s="26">
        <v>2.8571430000000002</v>
      </c>
      <c r="H74" s="26">
        <v>1.428571</v>
      </c>
      <c r="I74" s="26">
        <v>62.857143000000001</v>
      </c>
      <c r="J74" s="26">
        <v>18.571428999999998</v>
      </c>
    </row>
    <row r="75" spans="1:10" x14ac:dyDescent="0.2">
      <c r="A75" s="19" t="s">
        <v>1441</v>
      </c>
      <c r="B75" s="20">
        <v>713</v>
      </c>
      <c r="C75" s="26">
        <v>33.239832</v>
      </c>
      <c r="D75" s="26">
        <v>29.453015000000001</v>
      </c>
      <c r="E75" s="26">
        <v>17.952314000000001</v>
      </c>
      <c r="F75" s="26">
        <v>12.482468000000001</v>
      </c>
      <c r="G75" s="26">
        <v>5.1893409999999998</v>
      </c>
      <c r="H75" s="26">
        <v>1.6830290000000001</v>
      </c>
      <c r="I75" s="26">
        <v>62.692847</v>
      </c>
      <c r="J75" s="26">
        <v>17.671809</v>
      </c>
    </row>
    <row r="76" spans="1:10" x14ac:dyDescent="0.2">
      <c r="A76" s="18" t="s">
        <v>784</v>
      </c>
      <c r="B76" s="18"/>
      <c r="C76" s="18"/>
      <c r="D76" s="18"/>
      <c r="E76" s="18"/>
      <c r="F76" s="18"/>
      <c r="G76" s="18"/>
      <c r="H76" s="18"/>
      <c r="I76" s="18"/>
      <c r="J76" s="18"/>
    </row>
    <row r="77" spans="1:10" x14ac:dyDescent="0.2">
      <c r="A77" s="21" t="s">
        <v>785</v>
      </c>
      <c r="B77" s="34">
        <v>152</v>
      </c>
      <c r="C77" s="30">
        <v>29.605263000000001</v>
      </c>
      <c r="D77" s="30">
        <v>19.078946999999999</v>
      </c>
      <c r="E77" s="30">
        <v>23.684211000000001</v>
      </c>
      <c r="F77" s="30">
        <v>16.447368000000001</v>
      </c>
      <c r="G77" s="30">
        <v>9.2105259999999998</v>
      </c>
      <c r="H77" s="30">
        <v>1.973684</v>
      </c>
      <c r="I77" s="30">
        <v>48.684210999999998</v>
      </c>
      <c r="J77" s="30">
        <v>25.657895</v>
      </c>
    </row>
    <row r="78" spans="1:10" x14ac:dyDescent="0.2">
      <c r="A78" s="21" t="s">
        <v>786</v>
      </c>
      <c r="B78" s="34">
        <v>401</v>
      </c>
      <c r="C78" s="30">
        <v>32.668329</v>
      </c>
      <c r="D78" s="30">
        <v>30.673317000000001</v>
      </c>
      <c r="E78" s="30">
        <v>18.453865</v>
      </c>
      <c r="F78" s="30">
        <v>10.972569</v>
      </c>
      <c r="G78" s="30">
        <v>5.7356610000000003</v>
      </c>
      <c r="H78" s="30">
        <v>1.496259</v>
      </c>
      <c r="I78" s="30">
        <v>63.341645999999997</v>
      </c>
      <c r="J78" s="30">
        <v>16.708228999999999</v>
      </c>
    </row>
    <row r="79" spans="1:10" x14ac:dyDescent="0.2">
      <c r="A79" s="19" t="s">
        <v>787</v>
      </c>
      <c r="B79" s="20">
        <v>157</v>
      </c>
      <c r="C79" s="26">
        <v>36.942675000000001</v>
      </c>
      <c r="D79" s="26">
        <v>27.388535000000001</v>
      </c>
      <c r="E79" s="26">
        <v>15.923567</v>
      </c>
      <c r="F79" s="26">
        <v>14.012739</v>
      </c>
      <c r="G79" s="26">
        <v>4.4585990000000004</v>
      </c>
      <c r="H79" s="26">
        <v>1.2738849999999999</v>
      </c>
      <c r="I79" s="26">
        <v>64.331209999999999</v>
      </c>
      <c r="J79" s="26">
        <v>18.471337999999999</v>
      </c>
    </row>
    <row r="80" spans="1:10" x14ac:dyDescent="0.2">
      <c r="A80" s="19" t="s">
        <v>788</v>
      </c>
      <c r="B80" s="20">
        <v>66</v>
      </c>
      <c r="C80" s="26">
        <v>31.818182</v>
      </c>
      <c r="D80" s="26">
        <v>27.272727</v>
      </c>
      <c r="E80" s="26">
        <v>16.666667</v>
      </c>
      <c r="F80" s="26">
        <v>15.151515</v>
      </c>
      <c r="G80" s="26">
        <v>6.0606059999999999</v>
      </c>
      <c r="H80" s="26">
        <v>3.030303</v>
      </c>
      <c r="I80" s="26">
        <v>59.090909000000003</v>
      </c>
      <c r="J80" s="26">
        <v>21.212121</v>
      </c>
    </row>
    <row r="81" spans="1:10" x14ac:dyDescent="0.2">
      <c r="A81" s="19" t="s">
        <v>789</v>
      </c>
      <c r="B81" s="20">
        <v>25</v>
      </c>
      <c r="C81" s="26">
        <v>24</v>
      </c>
      <c r="D81" s="26">
        <v>24</v>
      </c>
      <c r="E81" s="26">
        <v>32</v>
      </c>
      <c r="F81" s="26">
        <v>16</v>
      </c>
      <c r="G81" s="26">
        <v>0</v>
      </c>
      <c r="H81" s="26">
        <v>4</v>
      </c>
      <c r="I81" s="26">
        <v>48</v>
      </c>
      <c r="J81" s="26">
        <v>16</v>
      </c>
    </row>
    <row r="82" spans="1:10" x14ac:dyDescent="0.2">
      <c r="A82" s="19" t="s">
        <v>790</v>
      </c>
      <c r="B82" s="20">
        <v>22</v>
      </c>
      <c r="C82" s="26">
        <v>31.818182</v>
      </c>
      <c r="D82" s="26">
        <v>31.818182</v>
      </c>
      <c r="E82" s="26">
        <v>18.181818</v>
      </c>
      <c r="F82" s="26">
        <v>9.0909089999999999</v>
      </c>
      <c r="G82" s="26">
        <v>9.0909089999999999</v>
      </c>
      <c r="H82" s="26">
        <v>0</v>
      </c>
      <c r="I82" s="26">
        <v>63.636364</v>
      </c>
      <c r="J82" s="26">
        <v>18.181818</v>
      </c>
    </row>
    <row r="83" spans="1:10" x14ac:dyDescent="0.2">
      <c r="A83" s="19" t="s">
        <v>791</v>
      </c>
      <c r="B83" s="20">
        <v>11</v>
      </c>
      <c r="C83" s="26">
        <v>27.272727</v>
      </c>
      <c r="D83" s="26">
        <v>45.454545000000003</v>
      </c>
      <c r="E83" s="26">
        <v>9.0909089999999999</v>
      </c>
      <c r="F83" s="26">
        <v>18.181818</v>
      </c>
      <c r="G83" s="26">
        <v>0</v>
      </c>
      <c r="H83" s="26">
        <v>0</v>
      </c>
      <c r="I83" s="26">
        <v>72.727272999999997</v>
      </c>
      <c r="J83" s="26">
        <v>18.181818</v>
      </c>
    </row>
    <row r="84" spans="1:10" x14ac:dyDescent="0.2">
      <c r="A84" s="19" t="s">
        <v>792</v>
      </c>
      <c r="B84" s="20">
        <v>2</v>
      </c>
      <c r="C84" s="26">
        <v>50</v>
      </c>
      <c r="D84" s="26">
        <v>0</v>
      </c>
      <c r="E84" s="26">
        <v>50</v>
      </c>
      <c r="F84" s="26">
        <v>0</v>
      </c>
      <c r="G84" s="26">
        <v>0</v>
      </c>
      <c r="H84" s="26">
        <v>0</v>
      </c>
      <c r="I84" s="26">
        <v>50</v>
      </c>
      <c r="J84" s="26">
        <v>0</v>
      </c>
    </row>
    <row r="85" spans="1:10" x14ac:dyDescent="0.2">
      <c r="A85" s="19" t="s">
        <v>793</v>
      </c>
      <c r="B85" s="20">
        <v>1</v>
      </c>
      <c r="C85" s="26">
        <v>0</v>
      </c>
      <c r="D85" s="26">
        <v>0</v>
      </c>
      <c r="E85" s="26">
        <v>100</v>
      </c>
      <c r="F85" s="26">
        <v>0</v>
      </c>
      <c r="G85" s="26">
        <v>0</v>
      </c>
      <c r="H85" s="26">
        <v>0</v>
      </c>
      <c r="I85" s="26">
        <v>0</v>
      </c>
      <c r="J85" s="26">
        <v>0</v>
      </c>
    </row>
    <row r="86" spans="1:10" x14ac:dyDescent="0.2">
      <c r="A86" s="19" t="s">
        <v>794</v>
      </c>
      <c r="B86" s="20">
        <v>0</v>
      </c>
      <c r="C86" s="26">
        <v>0</v>
      </c>
      <c r="D86" s="26">
        <v>0</v>
      </c>
      <c r="E86" s="26">
        <v>0</v>
      </c>
      <c r="F86" s="26">
        <v>0</v>
      </c>
      <c r="G86" s="26">
        <v>0</v>
      </c>
      <c r="H86" s="26">
        <v>0</v>
      </c>
      <c r="I86" s="26">
        <v>0</v>
      </c>
      <c r="J86" s="26">
        <v>0</v>
      </c>
    </row>
    <row r="87" spans="1:10" x14ac:dyDescent="0.2">
      <c r="A87" s="19" t="s">
        <v>783</v>
      </c>
      <c r="B87" s="20">
        <v>98</v>
      </c>
      <c r="C87" s="26">
        <v>31.632653000000001</v>
      </c>
      <c r="D87" s="26">
        <v>31.632653000000001</v>
      </c>
      <c r="E87" s="26">
        <v>15.306122</v>
      </c>
      <c r="F87" s="26">
        <v>16.326530999999999</v>
      </c>
      <c r="G87" s="26">
        <v>3.0612240000000002</v>
      </c>
      <c r="H87" s="26">
        <v>2.040816</v>
      </c>
      <c r="I87" s="26">
        <v>63.265306000000002</v>
      </c>
      <c r="J87" s="26">
        <v>19.387754999999999</v>
      </c>
    </row>
    <row r="88" spans="1:10" x14ac:dyDescent="0.2">
      <c r="A88" s="18" t="s">
        <v>795</v>
      </c>
      <c r="B88" s="18"/>
      <c r="C88" s="18"/>
      <c r="D88" s="18"/>
      <c r="E88" s="18"/>
      <c r="F88" s="18"/>
      <c r="G88" s="18"/>
      <c r="H88" s="18"/>
      <c r="I88" s="18"/>
      <c r="J88" s="18"/>
    </row>
    <row r="89" spans="1:10" x14ac:dyDescent="0.2">
      <c r="A89" s="19" t="s">
        <v>796</v>
      </c>
      <c r="B89" s="20">
        <v>701</v>
      </c>
      <c r="C89" s="26">
        <v>34.664765000000003</v>
      </c>
      <c r="D89" s="26">
        <v>28.245363999999999</v>
      </c>
      <c r="E89" s="26">
        <v>17.689015999999999</v>
      </c>
      <c r="F89" s="26">
        <v>11.982882</v>
      </c>
      <c r="G89" s="26">
        <v>5.8487869999999997</v>
      </c>
      <c r="H89" s="26">
        <v>1.5691870000000001</v>
      </c>
      <c r="I89" s="26">
        <v>62.910128</v>
      </c>
      <c r="J89" s="26">
        <v>17.831669000000002</v>
      </c>
    </row>
    <row r="90" spans="1:10" x14ac:dyDescent="0.2">
      <c r="A90" s="19" t="s">
        <v>139</v>
      </c>
      <c r="B90" s="20">
        <v>34</v>
      </c>
      <c r="C90" s="26">
        <v>35.294117999999997</v>
      </c>
      <c r="D90" s="26">
        <v>23.529412000000001</v>
      </c>
      <c r="E90" s="26">
        <v>17.647058999999999</v>
      </c>
      <c r="F90" s="26">
        <v>14.705882000000001</v>
      </c>
      <c r="G90" s="26">
        <v>5.8823530000000002</v>
      </c>
      <c r="H90" s="26">
        <v>2.941176</v>
      </c>
      <c r="I90" s="26">
        <v>58.823529000000001</v>
      </c>
      <c r="J90" s="26">
        <v>20.588235000000001</v>
      </c>
    </row>
    <row r="91" spans="1:10" x14ac:dyDescent="0.2">
      <c r="A91" s="19" t="s">
        <v>797</v>
      </c>
      <c r="B91" s="20">
        <v>33</v>
      </c>
      <c r="C91" s="26">
        <v>18.181818</v>
      </c>
      <c r="D91" s="26">
        <v>33.333333000000003</v>
      </c>
      <c r="E91" s="26">
        <v>15.151515</v>
      </c>
      <c r="F91" s="26">
        <v>21.212121</v>
      </c>
      <c r="G91" s="26">
        <v>6.0606059999999999</v>
      </c>
      <c r="H91" s="26">
        <v>6.0606059999999999</v>
      </c>
      <c r="I91" s="26">
        <v>51.515152</v>
      </c>
      <c r="J91" s="26">
        <v>27.272727</v>
      </c>
    </row>
    <row r="92" spans="1:10" x14ac:dyDescent="0.2">
      <c r="A92" s="19" t="s">
        <v>140</v>
      </c>
      <c r="B92" s="20">
        <v>111</v>
      </c>
      <c r="C92" s="26">
        <v>20.720721000000001</v>
      </c>
      <c r="D92" s="26">
        <v>27.027027</v>
      </c>
      <c r="E92" s="26">
        <v>26.126125999999999</v>
      </c>
      <c r="F92" s="26">
        <v>18.018018000000001</v>
      </c>
      <c r="G92" s="26">
        <v>6.3063060000000002</v>
      </c>
      <c r="H92" s="26">
        <v>1.8018019999999999</v>
      </c>
      <c r="I92" s="26">
        <v>47.747748000000001</v>
      </c>
      <c r="J92" s="26">
        <v>24.324324000000001</v>
      </c>
    </row>
    <row r="93" spans="1:10" x14ac:dyDescent="0.2">
      <c r="A93" s="19" t="s">
        <v>141</v>
      </c>
      <c r="B93" s="20">
        <v>6</v>
      </c>
      <c r="C93" s="26">
        <v>16.666667</v>
      </c>
      <c r="D93" s="26">
        <v>33.333333000000003</v>
      </c>
      <c r="E93" s="26">
        <v>33.333333000000003</v>
      </c>
      <c r="F93" s="26">
        <v>0</v>
      </c>
      <c r="G93" s="26">
        <v>16.666667</v>
      </c>
      <c r="H93" s="26">
        <v>0</v>
      </c>
      <c r="I93" s="26">
        <v>50</v>
      </c>
      <c r="J93" s="26">
        <v>16.666667</v>
      </c>
    </row>
    <row r="94" spans="1:10" x14ac:dyDescent="0.2">
      <c r="A94" s="19" t="s">
        <v>755</v>
      </c>
      <c r="B94" s="20">
        <v>16</v>
      </c>
      <c r="C94" s="26">
        <v>37.5</v>
      </c>
      <c r="D94" s="26">
        <v>31.25</v>
      </c>
      <c r="E94" s="26">
        <v>25</v>
      </c>
      <c r="F94" s="26">
        <v>6.25</v>
      </c>
      <c r="G94" s="26">
        <v>0</v>
      </c>
      <c r="H94" s="26">
        <v>0</v>
      </c>
      <c r="I94" s="26">
        <v>68.75</v>
      </c>
      <c r="J94" s="26">
        <v>6.25</v>
      </c>
    </row>
    <row r="95" spans="1:10" x14ac:dyDescent="0.2">
      <c r="A95" s="19" t="s">
        <v>783</v>
      </c>
      <c r="B95" s="20">
        <v>34</v>
      </c>
      <c r="C95" s="26">
        <v>35.294117999999997</v>
      </c>
      <c r="D95" s="26">
        <v>23.529412000000001</v>
      </c>
      <c r="E95" s="26">
        <v>17.647058999999999</v>
      </c>
      <c r="F95" s="26">
        <v>23.529412000000001</v>
      </c>
      <c r="G95" s="26">
        <v>0</v>
      </c>
      <c r="H95" s="26">
        <v>0</v>
      </c>
      <c r="I95" s="26">
        <v>58.823529000000001</v>
      </c>
      <c r="J95" s="26">
        <v>23.529412000000001</v>
      </c>
    </row>
    <row r="96" spans="1:10" x14ac:dyDescent="0.2">
      <c r="A96" s="18" t="s">
        <v>798</v>
      </c>
      <c r="B96" s="18"/>
      <c r="C96" s="18"/>
      <c r="D96" s="18"/>
      <c r="E96" s="18"/>
      <c r="F96" s="18"/>
      <c r="G96" s="18"/>
      <c r="H96" s="18"/>
      <c r="I96" s="18"/>
      <c r="J96" s="18"/>
    </row>
    <row r="97" spans="1:10" x14ac:dyDescent="0.2">
      <c r="A97" s="19" t="s">
        <v>799</v>
      </c>
      <c r="B97" s="20">
        <v>509</v>
      </c>
      <c r="C97" s="26">
        <v>36.738703000000001</v>
      </c>
      <c r="D97" s="26">
        <v>26.719056999999999</v>
      </c>
      <c r="E97" s="26">
        <v>18.27112</v>
      </c>
      <c r="F97" s="26">
        <v>11.591355999999999</v>
      </c>
      <c r="G97" s="26">
        <v>4.9115909999999996</v>
      </c>
      <c r="H97" s="26">
        <v>1.768173</v>
      </c>
      <c r="I97" s="26">
        <v>63.45776</v>
      </c>
      <c r="J97" s="26">
        <v>16.502946999999999</v>
      </c>
    </row>
    <row r="98" spans="1:10" x14ac:dyDescent="0.2">
      <c r="A98" s="19" t="s">
        <v>800</v>
      </c>
      <c r="B98" s="20">
        <v>15</v>
      </c>
      <c r="C98" s="26">
        <v>26.666667</v>
      </c>
      <c r="D98" s="26">
        <v>46.666666999999997</v>
      </c>
      <c r="E98" s="26">
        <v>6.6666670000000003</v>
      </c>
      <c r="F98" s="26">
        <v>13.333333</v>
      </c>
      <c r="G98" s="26">
        <v>6.6666670000000003</v>
      </c>
      <c r="H98" s="26">
        <v>0</v>
      </c>
      <c r="I98" s="26">
        <v>73.333332999999996</v>
      </c>
      <c r="J98" s="26">
        <v>20</v>
      </c>
    </row>
    <row r="99" spans="1:10" x14ac:dyDescent="0.2">
      <c r="A99" s="19" t="s">
        <v>801</v>
      </c>
      <c r="B99" s="20">
        <v>46</v>
      </c>
      <c r="C99" s="26">
        <v>19.565217000000001</v>
      </c>
      <c r="D99" s="26">
        <v>32.608696000000002</v>
      </c>
      <c r="E99" s="26">
        <v>17.391304000000002</v>
      </c>
      <c r="F99" s="26">
        <v>19.565217000000001</v>
      </c>
      <c r="G99" s="26">
        <v>8.6956520000000008</v>
      </c>
      <c r="H99" s="26">
        <v>2.1739130000000002</v>
      </c>
      <c r="I99" s="26">
        <v>52.173912999999999</v>
      </c>
      <c r="J99" s="26">
        <v>28.260870000000001</v>
      </c>
    </row>
    <row r="100" spans="1:10" x14ac:dyDescent="0.2">
      <c r="A100" s="19" t="s">
        <v>802</v>
      </c>
      <c r="B100" s="20">
        <v>30</v>
      </c>
      <c r="C100" s="26">
        <v>23.333333</v>
      </c>
      <c r="D100" s="26">
        <v>30</v>
      </c>
      <c r="E100" s="26">
        <v>13.333333</v>
      </c>
      <c r="F100" s="26">
        <v>20</v>
      </c>
      <c r="G100" s="26">
        <v>13.333333</v>
      </c>
      <c r="H100" s="26">
        <v>0</v>
      </c>
      <c r="I100" s="26">
        <v>53.333333000000003</v>
      </c>
      <c r="J100" s="26">
        <v>33.333333000000003</v>
      </c>
    </row>
    <row r="101" spans="1:10" x14ac:dyDescent="0.2">
      <c r="A101" s="19" t="s">
        <v>803</v>
      </c>
      <c r="B101" s="20">
        <v>10</v>
      </c>
      <c r="C101" s="26">
        <v>40</v>
      </c>
      <c r="D101" s="26">
        <v>20</v>
      </c>
      <c r="E101" s="26">
        <v>30</v>
      </c>
      <c r="F101" s="26">
        <v>0</v>
      </c>
      <c r="G101" s="26">
        <v>0</v>
      </c>
      <c r="H101" s="26">
        <v>10</v>
      </c>
      <c r="I101" s="26">
        <v>60</v>
      </c>
      <c r="J101" s="26">
        <v>0</v>
      </c>
    </row>
    <row r="102" spans="1:10" x14ac:dyDescent="0.2">
      <c r="A102" s="19" t="s">
        <v>804</v>
      </c>
      <c r="B102" s="20">
        <v>4</v>
      </c>
      <c r="C102" s="26">
        <v>25</v>
      </c>
      <c r="D102" s="26">
        <v>0</v>
      </c>
      <c r="E102" s="26">
        <v>50</v>
      </c>
      <c r="F102" s="26">
        <v>25</v>
      </c>
      <c r="G102" s="26">
        <v>0</v>
      </c>
      <c r="H102" s="26">
        <v>0</v>
      </c>
      <c r="I102" s="26">
        <v>25</v>
      </c>
      <c r="J102" s="26">
        <v>25</v>
      </c>
    </row>
    <row r="103" spans="1:10" x14ac:dyDescent="0.2">
      <c r="A103" s="19" t="s">
        <v>783</v>
      </c>
      <c r="B103" s="20">
        <v>121</v>
      </c>
      <c r="C103" s="26">
        <v>35.537190000000002</v>
      </c>
      <c r="D103" s="26">
        <v>30.578512</v>
      </c>
      <c r="E103" s="26">
        <v>15.702479</v>
      </c>
      <c r="F103" s="26">
        <v>9.9173550000000006</v>
      </c>
      <c r="G103" s="26">
        <v>7.4380170000000003</v>
      </c>
      <c r="H103" s="26">
        <v>0.82644600000000001</v>
      </c>
      <c r="I103" s="26">
        <v>66.115701999999999</v>
      </c>
      <c r="J103" s="26">
        <v>17.355371999999999</v>
      </c>
    </row>
    <row r="104" spans="1:10" x14ac:dyDescent="0.2">
      <c r="A104" s="18" t="s">
        <v>805</v>
      </c>
      <c r="B104" s="18"/>
      <c r="C104" s="18"/>
      <c r="D104" s="18"/>
      <c r="E104" s="18"/>
      <c r="F104" s="18"/>
      <c r="G104" s="18"/>
      <c r="H104" s="18"/>
      <c r="I104" s="18"/>
      <c r="J104" s="18"/>
    </row>
    <row r="105" spans="1:10" x14ac:dyDescent="0.2">
      <c r="A105" s="19" t="s">
        <v>799</v>
      </c>
      <c r="B105" s="20">
        <v>5</v>
      </c>
      <c r="C105" s="26">
        <v>40</v>
      </c>
      <c r="D105" s="26">
        <v>20</v>
      </c>
      <c r="E105" s="26">
        <v>40</v>
      </c>
      <c r="F105" s="26">
        <v>0</v>
      </c>
      <c r="G105" s="26">
        <v>0</v>
      </c>
      <c r="H105" s="26">
        <v>0</v>
      </c>
      <c r="I105" s="26">
        <v>60</v>
      </c>
      <c r="J105" s="26">
        <v>0</v>
      </c>
    </row>
    <row r="106" spans="1:10" x14ac:dyDescent="0.2">
      <c r="A106" s="19" t="s">
        <v>800</v>
      </c>
      <c r="B106" s="20">
        <v>44</v>
      </c>
      <c r="C106" s="26">
        <v>18.181818</v>
      </c>
      <c r="D106" s="26">
        <v>27.272727</v>
      </c>
      <c r="E106" s="26">
        <v>20.454545</v>
      </c>
      <c r="F106" s="26">
        <v>20.454545</v>
      </c>
      <c r="G106" s="26">
        <v>9.0909089999999999</v>
      </c>
      <c r="H106" s="26">
        <v>4.5454549999999996</v>
      </c>
      <c r="I106" s="26">
        <v>45.454545000000003</v>
      </c>
      <c r="J106" s="26">
        <v>29.545455</v>
      </c>
    </row>
    <row r="107" spans="1:10" x14ac:dyDescent="0.2">
      <c r="A107" s="19" t="s">
        <v>801</v>
      </c>
      <c r="B107" s="20">
        <v>85</v>
      </c>
      <c r="C107" s="26">
        <v>21.176470999999999</v>
      </c>
      <c r="D107" s="26">
        <v>32.941175999999999</v>
      </c>
      <c r="E107" s="26">
        <v>25.882352999999998</v>
      </c>
      <c r="F107" s="26">
        <v>15.294117999999999</v>
      </c>
      <c r="G107" s="26">
        <v>2.3529409999999999</v>
      </c>
      <c r="H107" s="26">
        <v>2.3529409999999999</v>
      </c>
      <c r="I107" s="26">
        <v>54.117646999999998</v>
      </c>
      <c r="J107" s="26">
        <v>17.647058999999999</v>
      </c>
    </row>
    <row r="108" spans="1:10" x14ac:dyDescent="0.2">
      <c r="A108" s="19" t="s">
        <v>802</v>
      </c>
      <c r="B108" s="20">
        <v>15</v>
      </c>
      <c r="C108" s="26">
        <v>26.666667</v>
      </c>
      <c r="D108" s="26">
        <v>13.333333</v>
      </c>
      <c r="E108" s="26">
        <v>13.333333</v>
      </c>
      <c r="F108" s="26">
        <v>33.333333000000003</v>
      </c>
      <c r="G108" s="26">
        <v>13.333333</v>
      </c>
      <c r="H108" s="26">
        <v>0</v>
      </c>
      <c r="I108" s="26">
        <v>40</v>
      </c>
      <c r="J108" s="26">
        <v>46.666666999999997</v>
      </c>
    </row>
    <row r="109" spans="1:10" x14ac:dyDescent="0.2">
      <c r="A109" s="19" t="s">
        <v>803</v>
      </c>
      <c r="B109" s="20">
        <v>4</v>
      </c>
      <c r="C109" s="26">
        <v>25</v>
      </c>
      <c r="D109" s="26">
        <v>50</v>
      </c>
      <c r="E109" s="26">
        <v>25</v>
      </c>
      <c r="F109" s="26">
        <v>0</v>
      </c>
      <c r="G109" s="26">
        <v>0</v>
      </c>
      <c r="H109" s="26">
        <v>0</v>
      </c>
      <c r="I109" s="26">
        <v>75</v>
      </c>
      <c r="J109" s="26">
        <v>0</v>
      </c>
    </row>
    <row r="110" spans="1:10" x14ac:dyDescent="0.2">
      <c r="A110" s="19" t="s">
        <v>804</v>
      </c>
      <c r="B110" s="20">
        <v>5</v>
      </c>
      <c r="C110" s="26">
        <v>0</v>
      </c>
      <c r="D110" s="26">
        <v>60</v>
      </c>
      <c r="E110" s="26">
        <v>20</v>
      </c>
      <c r="F110" s="26">
        <v>0</v>
      </c>
      <c r="G110" s="26">
        <v>20</v>
      </c>
      <c r="H110" s="26">
        <v>0</v>
      </c>
      <c r="I110" s="26">
        <v>60</v>
      </c>
      <c r="J110" s="26">
        <v>20</v>
      </c>
    </row>
    <row r="111" spans="1:10" x14ac:dyDescent="0.2">
      <c r="A111" s="19" t="s">
        <v>783</v>
      </c>
      <c r="B111" s="20">
        <v>8</v>
      </c>
      <c r="C111" s="26">
        <v>37.5</v>
      </c>
      <c r="D111" s="26">
        <v>0</v>
      </c>
      <c r="E111" s="26">
        <v>37.5</v>
      </c>
      <c r="F111" s="26">
        <v>12.5</v>
      </c>
      <c r="G111" s="26">
        <v>12.5</v>
      </c>
      <c r="H111" s="26">
        <v>0</v>
      </c>
      <c r="I111" s="26">
        <v>37.5</v>
      </c>
      <c r="J111" s="26">
        <v>25</v>
      </c>
    </row>
    <row r="112" spans="1:10" x14ac:dyDescent="0.2">
      <c r="A112" s="18" t="s">
        <v>142</v>
      </c>
      <c r="B112" s="18"/>
      <c r="C112" s="18"/>
      <c r="D112" s="18"/>
      <c r="E112" s="18"/>
      <c r="F112" s="18"/>
      <c r="G112" s="18"/>
      <c r="H112" s="18"/>
      <c r="I112" s="18"/>
      <c r="J112" s="18"/>
    </row>
    <row r="113" spans="1:10" x14ac:dyDescent="0.2">
      <c r="A113" s="19" t="s">
        <v>806</v>
      </c>
      <c r="B113" s="20">
        <v>50</v>
      </c>
      <c r="C113" s="26">
        <v>40</v>
      </c>
      <c r="D113" s="26">
        <v>28</v>
      </c>
      <c r="E113" s="26">
        <v>18</v>
      </c>
      <c r="F113" s="26">
        <v>6</v>
      </c>
      <c r="G113" s="26">
        <v>8</v>
      </c>
      <c r="H113" s="26">
        <v>0</v>
      </c>
      <c r="I113" s="26">
        <v>68</v>
      </c>
      <c r="J113" s="26">
        <v>14</v>
      </c>
    </row>
    <row r="114" spans="1:10" x14ac:dyDescent="0.2">
      <c r="A114" s="19" t="s">
        <v>807</v>
      </c>
      <c r="B114" s="20">
        <v>173</v>
      </c>
      <c r="C114" s="26">
        <v>32.369942000000002</v>
      </c>
      <c r="D114" s="26">
        <v>33.526012000000001</v>
      </c>
      <c r="E114" s="26">
        <v>13.294798</v>
      </c>
      <c r="F114" s="26">
        <v>14.450867000000001</v>
      </c>
      <c r="G114" s="26">
        <v>5.202312</v>
      </c>
      <c r="H114" s="26">
        <v>1.156069</v>
      </c>
      <c r="I114" s="26">
        <v>65.895954000000003</v>
      </c>
      <c r="J114" s="26">
        <v>19.653179000000002</v>
      </c>
    </row>
    <row r="115" spans="1:10" x14ac:dyDescent="0.2">
      <c r="A115" s="19" t="s">
        <v>808</v>
      </c>
      <c r="B115" s="20">
        <v>200</v>
      </c>
      <c r="C115" s="26">
        <v>35</v>
      </c>
      <c r="D115" s="26">
        <v>31</v>
      </c>
      <c r="E115" s="26">
        <v>20</v>
      </c>
      <c r="F115" s="26">
        <v>9.5</v>
      </c>
      <c r="G115" s="26">
        <v>2.5</v>
      </c>
      <c r="H115" s="26">
        <v>2</v>
      </c>
      <c r="I115" s="26">
        <v>66</v>
      </c>
      <c r="J115" s="26">
        <v>12</v>
      </c>
    </row>
    <row r="116" spans="1:10" x14ac:dyDescent="0.2">
      <c r="A116" s="19" t="s">
        <v>809</v>
      </c>
      <c r="B116" s="20">
        <v>174</v>
      </c>
      <c r="C116" s="26">
        <v>27.586207000000002</v>
      </c>
      <c r="D116" s="26">
        <v>27.011493999999999</v>
      </c>
      <c r="E116" s="26">
        <v>21.264368000000001</v>
      </c>
      <c r="F116" s="26">
        <v>15.517241</v>
      </c>
      <c r="G116" s="26">
        <v>6.8965519999999998</v>
      </c>
      <c r="H116" s="26">
        <v>1.7241379999999999</v>
      </c>
      <c r="I116" s="26">
        <v>54.597701000000001</v>
      </c>
      <c r="J116" s="26">
        <v>22.413792999999998</v>
      </c>
    </row>
    <row r="117" spans="1:10" x14ac:dyDescent="0.2">
      <c r="A117" s="19" t="s">
        <v>810</v>
      </c>
      <c r="B117" s="20">
        <v>308</v>
      </c>
      <c r="C117" s="26">
        <v>31.818182</v>
      </c>
      <c r="D117" s="26">
        <v>23.701298999999999</v>
      </c>
      <c r="E117" s="26">
        <v>20.454545</v>
      </c>
      <c r="F117" s="26">
        <v>14.610390000000001</v>
      </c>
      <c r="G117" s="26">
        <v>7.4675320000000003</v>
      </c>
      <c r="H117" s="26">
        <v>1.9480519999999999</v>
      </c>
      <c r="I117" s="26">
        <v>55.519480999999999</v>
      </c>
      <c r="J117" s="26">
        <v>22.077922000000001</v>
      </c>
    </row>
    <row r="118" spans="1:10" x14ac:dyDescent="0.2">
      <c r="A118" s="19" t="s">
        <v>783</v>
      </c>
      <c r="B118" s="20">
        <v>30</v>
      </c>
      <c r="C118" s="26">
        <v>36.666666999999997</v>
      </c>
      <c r="D118" s="26">
        <v>26.666667</v>
      </c>
      <c r="E118" s="26">
        <v>13.333333</v>
      </c>
      <c r="F118" s="26">
        <v>20</v>
      </c>
      <c r="G118" s="26">
        <v>0</v>
      </c>
      <c r="H118" s="26">
        <v>3.3333330000000001</v>
      </c>
      <c r="I118" s="26">
        <v>63.333333000000003</v>
      </c>
      <c r="J118" s="26">
        <v>20</v>
      </c>
    </row>
    <row r="119" spans="1:10" x14ac:dyDescent="0.2">
      <c r="A119" s="18" t="s">
        <v>143</v>
      </c>
      <c r="B119" s="18"/>
      <c r="C119" s="18"/>
      <c r="D119" s="18"/>
      <c r="E119" s="18"/>
      <c r="F119" s="18"/>
      <c r="G119" s="18"/>
      <c r="H119" s="18"/>
      <c r="I119" s="18"/>
      <c r="J119" s="18"/>
    </row>
    <row r="120" spans="1:10" x14ac:dyDescent="0.2">
      <c r="A120" s="21" t="s">
        <v>811</v>
      </c>
      <c r="B120" s="21"/>
      <c r="C120" s="21"/>
      <c r="D120" s="21"/>
      <c r="E120" s="21"/>
      <c r="F120" s="21"/>
      <c r="G120" s="21"/>
      <c r="H120" s="21"/>
      <c r="I120" s="21"/>
      <c r="J120" s="21"/>
    </row>
    <row r="121" spans="1:10" x14ac:dyDescent="0.2">
      <c r="A121" s="19" t="s">
        <v>812</v>
      </c>
      <c r="B121" s="20">
        <v>287</v>
      </c>
      <c r="C121" s="26">
        <v>37.979094000000003</v>
      </c>
      <c r="D121" s="26">
        <v>30.662020999999999</v>
      </c>
      <c r="E121" s="26">
        <v>15.679442999999999</v>
      </c>
      <c r="F121" s="26">
        <v>9.4076660000000007</v>
      </c>
      <c r="G121" s="26">
        <v>4.1811850000000002</v>
      </c>
      <c r="H121" s="26">
        <v>2.090592</v>
      </c>
      <c r="I121" s="26">
        <v>68.641114999999999</v>
      </c>
      <c r="J121" s="26">
        <v>13.588850000000001</v>
      </c>
    </row>
    <row r="122" spans="1:10" x14ac:dyDescent="0.2">
      <c r="A122" s="19" t="s">
        <v>813</v>
      </c>
      <c r="B122" s="20">
        <v>258</v>
      </c>
      <c r="C122" s="26">
        <v>31.395349</v>
      </c>
      <c r="D122" s="26">
        <v>30.232558000000001</v>
      </c>
      <c r="E122" s="26">
        <v>18.604651</v>
      </c>
      <c r="F122" s="26">
        <v>13.565891000000001</v>
      </c>
      <c r="G122" s="26">
        <v>5.4263570000000003</v>
      </c>
      <c r="H122" s="26">
        <v>0.77519400000000005</v>
      </c>
      <c r="I122" s="26">
        <v>61.627907</v>
      </c>
      <c r="J122" s="26">
        <v>18.992248</v>
      </c>
    </row>
    <row r="123" spans="1:10" x14ac:dyDescent="0.2">
      <c r="A123" s="19" t="s">
        <v>814</v>
      </c>
      <c r="B123" s="20">
        <v>101</v>
      </c>
      <c r="C123" s="26">
        <v>21.782177999999998</v>
      </c>
      <c r="D123" s="26">
        <v>26.732672999999998</v>
      </c>
      <c r="E123" s="26">
        <v>17.821781999999999</v>
      </c>
      <c r="F123" s="26">
        <v>19.80198</v>
      </c>
      <c r="G123" s="26">
        <v>10.891088999999999</v>
      </c>
      <c r="H123" s="26">
        <v>2.970297</v>
      </c>
      <c r="I123" s="26">
        <v>48.514851</v>
      </c>
      <c r="J123" s="26">
        <v>30.693069000000001</v>
      </c>
    </row>
    <row r="124" spans="1:10" x14ac:dyDescent="0.2">
      <c r="A124" s="19" t="s">
        <v>815</v>
      </c>
      <c r="B124" s="20">
        <v>236</v>
      </c>
      <c r="C124" s="26">
        <v>32.627119</v>
      </c>
      <c r="D124" s="26">
        <v>23.728814</v>
      </c>
      <c r="E124" s="26">
        <v>22.457626999999999</v>
      </c>
      <c r="F124" s="26">
        <v>14.406779999999999</v>
      </c>
      <c r="G124" s="26">
        <v>5.5084749999999998</v>
      </c>
      <c r="H124" s="26">
        <v>1.2711859999999999</v>
      </c>
      <c r="I124" s="26">
        <v>56.355932000000003</v>
      </c>
      <c r="J124" s="26">
        <v>19.915254000000001</v>
      </c>
    </row>
    <row r="125" spans="1:10" x14ac:dyDescent="0.2">
      <c r="A125" s="19" t="s">
        <v>783</v>
      </c>
      <c r="B125" s="20">
        <v>53</v>
      </c>
      <c r="C125" s="26">
        <v>26.415094</v>
      </c>
      <c r="D125" s="26">
        <v>24.528302</v>
      </c>
      <c r="E125" s="26">
        <v>22.641508999999999</v>
      </c>
      <c r="F125" s="26">
        <v>16.981131999999999</v>
      </c>
      <c r="G125" s="26">
        <v>5.6603770000000004</v>
      </c>
      <c r="H125" s="26">
        <v>3.7735850000000002</v>
      </c>
      <c r="I125" s="26">
        <v>50.943396</v>
      </c>
      <c r="J125" s="26">
        <v>22.641508999999999</v>
      </c>
    </row>
    <row r="126" spans="1:10" x14ac:dyDescent="0.2">
      <c r="A126" s="18" t="s">
        <v>143</v>
      </c>
      <c r="B126" s="18"/>
      <c r="C126" s="18"/>
      <c r="D126" s="18"/>
      <c r="E126" s="18"/>
      <c r="F126" s="18"/>
      <c r="G126" s="18"/>
      <c r="H126" s="18"/>
      <c r="I126" s="18"/>
      <c r="J126" s="18"/>
    </row>
    <row r="127" spans="1:10" x14ac:dyDescent="0.2">
      <c r="A127" s="21" t="s">
        <v>816</v>
      </c>
      <c r="B127" s="21"/>
      <c r="C127" s="21"/>
      <c r="D127" s="21"/>
      <c r="E127" s="21"/>
      <c r="F127" s="21"/>
      <c r="G127" s="21"/>
      <c r="H127" s="21"/>
      <c r="I127" s="21"/>
      <c r="J127" s="21"/>
    </row>
    <row r="128" spans="1:10" x14ac:dyDescent="0.2">
      <c r="A128" s="19" t="s">
        <v>812</v>
      </c>
      <c r="B128" s="20">
        <v>174</v>
      </c>
      <c r="C128" s="26">
        <v>36.206896999999998</v>
      </c>
      <c r="D128" s="26">
        <v>28.160920000000001</v>
      </c>
      <c r="E128" s="26">
        <v>18.390805</v>
      </c>
      <c r="F128" s="26">
        <v>13.793103</v>
      </c>
      <c r="G128" s="26">
        <v>3.4482759999999999</v>
      </c>
      <c r="H128" s="26">
        <v>0</v>
      </c>
      <c r="I128" s="26">
        <v>64.367816000000005</v>
      </c>
      <c r="J128" s="26">
        <v>17.241378999999998</v>
      </c>
    </row>
    <row r="129" spans="1:10" x14ac:dyDescent="0.2">
      <c r="A129" s="19" t="s">
        <v>813</v>
      </c>
      <c r="B129" s="20">
        <v>113</v>
      </c>
      <c r="C129" s="26">
        <v>26.548673000000001</v>
      </c>
      <c r="D129" s="26">
        <v>38.053097000000001</v>
      </c>
      <c r="E129" s="26">
        <v>14.159292000000001</v>
      </c>
      <c r="F129" s="26">
        <v>14.159292000000001</v>
      </c>
      <c r="G129" s="26">
        <v>6.1946899999999996</v>
      </c>
      <c r="H129" s="26">
        <v>0.88495599999999996</v>
      </c>
      <c r="I129" s="26">
        <v>64.601770000000002</v>
      </c>
      <c r="J129" s="26">
        <v>20.353981999999998</v>
      </c>
    </row>
    <row r="130" spans="1:10" x14ac:dyDescent="0.2">
      <c r="A130" s="19" t="s">
        <v>814</v>
      </c>
      <c r="B130" s="20">
        <v>70</v>
      </c>
      <c r="C130" s="26">
        <v>21.428571000000002</v>
      </c>
      <c r="D130" s="26">
        <v>27.142856999999999</v>
      </c>
      <c r="E130" s="26">
        <v>21.428571000000002</v>
      </c>
      <c r="F130" s="26">
        <v>17.142856999999999</v>
      </c>
      <c r="G130" s="26">
        <v>11.428571</v>
      </c>
      <c r="H130" s="26">
        <v>1.428571</v>
      </c>
      <c r="I130" s="26">
        <v>48.571429000000002</v>
      </c>
      <c r="J130" s="26">
        <v>28.571428999999998</v>
      </c>
    </row>
    <row r="131" spans="1:10" x14ac:dyDescent="0.2">
      <c r="A131" s="19" t="s">
        <v>815</v>
      </c>
      <c r="B131" s="20">
        <v>448</v>
      </c>
      <c r="C131" s="26">
        <v>35.044643000000001</v>
      </c>
      <c r="D131" s="26">
        <v>25.223213999999999</v>
      </c>
      <c r="E131" s="26">
        <v>19.419643000000001</v>
      </c>
      <c r="F131" s="26">
        <v>12.946429</v>
      </c>
      <c r="G131" s="26">
        <v>5.5803570000000002</v>
      </c>
      <c r="H131" s="26">
        <v>1.785714</v>
      </c>
      <c r="I131" s="26">
        <v>60.267856999999999</v>
      </c>
      <c r="J131" s="26">
        <v>18.526786000000001</v>
      </c>
    </row>
    <row r="132" spans="1:10" x14ac:dyDescent="0.2">
      <c r="A132" s="19" t="s">
        <v>783</v>
      </c>
      <c r="B132" s="20">
        <v>130</v>
      </c>
      <c r="C132" s="26">
        <v>29.230768999999999</v>
      </c>
      <c r="D132" s="26">
        <v>29.230768999999999</v>
      </c>
      <c r="E132" s="26">
        <v>20</v>
      </c>
      <c r="F132" s="26">
        <v>11.538462000000001</v>
      </c>
      <c r="G132" s="26">
        <v>5.3846150000000002</v>
      </c>
      <c r="H132" s="26">
        <v>4.6153849999999998</v>
      </c>
      <c r="I132" s="26">
        <v>58.461537999999997</v>
      </c>
      <c r="J132" s="26">
        <v>16.923076999999999</v>
      </c>
    </row>
    <row r="133" spans="1:10" x14ac:dyDescent="0.2">
      <c r="A133" s="18" t="s">
        <v>143</v>
      </c>
      <c r="B133" s="18"/>
      <c r="C133" s="18"/>
      <c r="D133" s="18"/>
      <c r="E133" s="18"/>
      <c r="F133" s="18"/>
      <c r="G133" s="18"/>
      <c r="H133" s="18"/>
      <c r="I133" s="18"/>
      <c r="J133" s="18"/>
    </row>
    <row r="134" spans="1:10" x14ac:dyDescent="0.2">
      <c r="A134" s="21" t="s">
        <v>817</v>
      </c>
      <c r="B134" s="21"/>
      <c r="C134" s="21"/>
      <c r="D134" s="21"/>
      <c r="E134" s="21"/>
      <c r="F134" s="21"/>
      <c r="G134" s="21"/>
      <c r="H134" s="21"/>
      <c r="I134" s="21"/>
      <c r="J134" s="21"/>
    </row>
    <row r="135" spans="1:10" x14ac:dyDescent="0.2">
      <c r="A135" s="19" t="s">
        <v>812</v>
      </c>
      <c r="B135" s="20">
        <v>188</v>
      </c>
      <c r="C135" s="26">
        <v>31.914894</v>
      </c>
      <c r="D135" s="26">
        <v>29.787234000000002</v>
      </c>
      <c r="E135" s="26">
        <v>18.085106</v>
      </c>
      <c r="F135" s="26">
        <v>10.106382999999999</v>
      </c>
      <c r="G135" s="26">
        <v>8.5106380000000001</v>
      </c>
      <c r="H135" s="26">
        <v>1.595745</v>
      </c>
      <c r="I135" s="26">
        <v>61.702128000000002</v>
      </c>
      <c r="J135" s="26">
        <v>18.617021000000001</v>
      </c>
    </row>
    <row r="136" spans="1:10" x14ac:dyDescent="0.2">
      <c r="A136" s="19" t="s">
        <v>813</v>
      </c>
      <c r="B136" s="20">
        <v>150</v>
      </c>
      <c r="C136" s="26">
        <v>34.666666999999997</v>
      </c>
      <c r="D136" s="26">
        <v>25.333333</v>
      </c>
      <c r="E136" s="26">
        <v>22.666667</v>
      </c>
      <c r="F136" s="26">
        <v>13.333333</v>
      </c>
      <c r="G136" s="26">
        <v>2.6666669999999999</v>
      </c>
      <c r="H136" s="26">
        <v>1.3333330000000001</v>
      </c>
      <c r="I136" s="26">
        <v>60</v>
      </c>
      <c r="J136" s="26">
        <v>16</v>
      </c>
    </row>
    <row r="137" spans="1:10" x14ac:dyDescent="0.2">
      <c r="A137" s="19" t="s">
        <v>814</v>
      </c>
      <c r="B137" s="20">
        <v>75</v>
      </c>
      <c r="C137" s="26">
        <v>28</v>
      </c>
      <c r="D137" s="26">
        <v>41.333333000000003</v>
      </c>
      <c r="E137" s="26">
        <v>8</v>
      </c>
      <c r="F137" s="26">
        <v>16</v>
      </c>
      <c r="G137" s="26">
        <v>5.3333329999999997</v>
      </c>
      <c r="H137" s="26">
        <v>1.3333330000000001</v>
      </c>
      <c r="I137" s="26">
        <v>69.333332999999996</v>
      </c>
      <c r="J137" s="26">
        <v>21.333333</v>
      </c>
    </row>
    <row r="138" spans="1:10" x14ac:dyDescent="0.2">
      <c r="A138" s="19" t="s">
        <v>815</v>
      </c>
      <c r="B138" s="20">
        <v>403</v>
      </c>
      <c r="C138" s="26">
        <v>33.498759</v>
      </c>
      <c r="D138" s="26">
        <v>24.069479000000001</v>
      </c>
      <c r="E138" s="26">
        <v>20.099256</v>
      </c>
      <c r="F138" s="26">
        <v>14.640199000000001</v>
      </c>
      <c r="G138" s="26">
        <v>5.7071959999999997</v>
      </c>
      <c r="H138" s="26">
        <v>1.985112</v>
      </c>
      <c r="I138" s="26">
        <v>57.568238000000001</v>
      </c>
      <c r="J138" s="26">
        <v>20.347394999999999</v>
      </c>
    </row>
    <row r="139" spans="1:10" x14ac:dyDescent="0.2">
      <c r="A139" s="19" t="s">
        <v>783</v>
      </c>
      <c r="B139" s="20">
        <v>119</v>
      </c>
      <c r="C139" s="26">
        <v>29.411764999999999</v>
      </c>
      <c r="D139" s="26">
        <v>33.613444999999999</v>
      </c>
      <c r="E139" s="26">
        <v>17.647058999999999</v>
      </c>
      <c r="F139" s="26">
        <v>12.605041999999999</v>
      </c>
      <c r="G139" s="26">
        <v>5.0420170000000004</v>
      </c>
      <c r="H139" s="26">
        <v>1.6806719999999999</v>
      </c>
      <c r="I139" s="26">
        <v>63.025210000000001</v>
      </c>
      <c r="J139" s="26">
        <v>17.647058999999999</v>
      </c>
    </row>
    <row r="140" spans="1:10" x14ac:dyDescent="0.2">
      <c r="A140" s="18" t="s">
        <v>143</v>
      </c>
      <c r="B140" s="18"/>
      <c r="C140" s="18"/>
      <c r="D140" s="18"/>
      <c r="E140" s="18"/>
      <c r="F140" s="18"/>
      <c r="G140" s="18"/>
      <c r="H140" s="18"/>
      <c r="I140" s="18"/>
      <c r="J140" s="18"/>
    </row>
    <row r="141" spans="1:10" x14ac:dyDescent="0.2">
      <c r="A141" s="21" t="s">
        <v>818</v>
      </c>
      <c r="B141" s="21"/>
      <c r="C141" s="21"/>
      <c r="D141" s="21"/>
      <c r="E141" s="21"/>
      <c r="F141" s="21"/>
      <c r="G141" s="21"/>
      <c r="H141" s="21"/>
      <c r="I141" s="21"/>
      <c r="J141" s="21"/>
    </row>
    <row r="142" spans="1:10" x14ac:dyDescent="0.2">
      <c r="A142" s="19" t="s">
        <v>812</v>
      </c>
      <c r="B142" s="20">
        <v>18</v>
      </c>
      <c r="C142" s="26">
        <v>38.888888999999999</v>
      </c>
      <c r="D142" s="26">
        <v>22.222221999999999</v>
      </c>
      <c r="E142" s="26">
        <v>16.666667</v>
      </c>
      <c r="F142" s="26">
        <v>11.111110999999999</v>
      </c>
      <c r="G142" s="26">
        <v>11.111110999999999</v>
      </c>
      <c r="H142" s="26">
        <v>0</v>
      </c>
      <c r="I142" s="26">
        <v>61.111111000000001</v>
      </c>
      <c r="J142" s="26">
        <v>22.222221999999999</v>
      </c>
    </row>
    <row r="143" spans="1:10" x14ac:dyDescent="0.2">
      <c r="A143" s="19" t="s">
        <v>813</v>
      </c>
      <c r="B143" s="20">
        <v>34</v>
      </c>
      <c r="C143" s="26">
        <v>38.235294000000003</v>
      </c>
      <c r="D143" s="26">
        <v>26.470587999999999</v>
      </c>
      <c r="E143" s="26">
        <v>20.588235000000001</v>
      </c>
      <c r="F143" s="26">
        <v>5.8823530000000002</v>
      </c>
      <c r="G143" s="26">
        <v>5.8823530000000002</v>
      </c>
      <c r="H143" s="26">
        <v>2.941176</v>
      </c>
      <c r="I143" s="26">
        <v>64.705882000000003</v>
      </c>
      <c r="J143" s="26">
        <v>11.764706</v>
      </c>
    </row>
    <row r="144" spans="1:10" x14ac:dyDescent="0.2">
      <c r="A144" s="19" t="s">
        <v>814</v>
      </c>
      <c r="B144" s="20">
        <v>68</v>
      </c>
      <c r="C144" s="26">
        <v>27.941175999999999</v>
      </c>
      <c r="D144" s="26">
        <v>30.882352999999998</v>
      </c>
      <c r="E144" s="26">
        <v>17.647058999999999</v>
      </c>
      <c r="F144" s="26">
        <v>17.647058999999999</v>
      </c>
      <c r="G144" s="26">
        <v>5.8823530000000002</v>
      </c>
      <c r="H144" s="26">
        <v>0</v>
      </c>
      <c r="I144" s="26">
        <v>58.823529000000001</v>
      </c>
      <c r="J144" s="26">
        <v>23.529412000000001</v>
      </c>
    </row>
    <row r="145" spans="1:10" x14ac:dyDescent="0.2">
      <c r="A145" s="19" t="s">
        <v>815</v>
      </c>
      <c r="B145" s="20">
        <v>543</v>
      </c>
      <c r="C145" s="26">
        <v>31.675875000000001</v>
      </c>
      <c r="D145" s="26">
        <v>27.992633999999999</v>
      </c>
      <c r="E145" s="26">
        <v>18.416205999999999</v>
      </c>
      <c r="F145" s="26">
        <v>14.180479</v>
      </c>
      <c r="G145" s="26">
        <v>6.0773479999999998</v>
      </c>
      <c r="H145" s="26">
        <v>1.657459</v>
      </c>
      <c r="I145" s="26">
        <v>59.668508000000003</v>
      </c>
      <c r="J145" s="26">
        <v>20.257826999999999</v>
      </c>
    </row>
    <row r="146" spans="1:10" x14ac:dyDescent="0.2">
      <c r="A146" s="19" t="s">
        <v>783</v>
      </c>
      <c r="B146" s="20">
        <v>272</v>
      </c>
      <c r="C146" s="26">
        <v>33.823529000000001</v>
      </c>
      <c r="D146" s="26">
        <v>27.941175999999999</v>
      </c>
      <c r="E146" s="26">
        <v>19.852941000000001</v>
      </c>
      <c r="F146" s="26">
        <v>11.764706</v>
      </c>
      <c r="G146" s="26">
        <v>4.4117649999999999</v>
      </c>
      <c r="H146" s="26">
        <v>2.2058819999999999</v>
      </c>
      <c r="I146" s="26">
        <v>61.764705999999997</v>
      </c>
      <c r="J146" s="26">
        <v>16.176470999999999</v>
      </c>
    </row>
    <row r="147" spans="1:10" x14ac:dyDescent="0.2">
      <c r="A147" s="18" t="s">
        <v>819</v>
      </c>
      <c r="B147" s="18"/>
      <c r="C147" s="18"/>
      <c r="D147" s="18"/>
      <c r="E147" s="18"/>
      <c r="F147" s="18"/>
      <c r="G147" s="18"/>
      <c r="H147" s="18"/>
      <c r="I147" s="18"/>
      <c r="J147" s="18"/>
    </row>
    <row r="148" spans="1:10" x14ac:dyDescent="0.2">
      <c r="A148" s="19" t="s">
        <v>820</v>
      </c>
      <c r="B148" s="20">
        <v>245</v>
      </c>
      <c r="C148" s="26">
        <v>28.979592</v>
      </c>
      <c r="D148" s="26">
        <v>31.836735000000001</v>
      </c>
      <c r="E148" s="26">
        <v>18.775510000000001</v>
      </c>
      <c r="F148" s="26">
        <v>11.428571</v>
      </c>
      <c r="G148" s="26">
        <v>6.9387759999999998</v>
      </c>
      <c r="H148" s="26">
        <v>2.040816</v>
      </c>
      <c r="I148" s="26">
        <v>60.816327000000001</v>
      </c>
      <c r="J148" s="26">
        <v>18.367346999999999</v>
      </c>
    </row>
    <row r="149" spans="1:10" x14ac:dyDescent="0.2">
      <c r="A149" s="19" t="s">
        <v>821</v>
      </c>
      <c r="B149" s="20">
        <v>358</v>
      </c>
      <c r="C149" s="26">
        <v>32.960894000000003</v>
      </c>
      <c r="D149" s="26">
        <v>27.374302</v>
      </c>
      <c r="E149" s="26">
        <v>17.877095000000001</v>
      </c>
      <c r="F149" s="26">
        <v>14.245810000000001</v>
      </c>
      <c r="G149" s="26">
        <v>6.145251</v>
      </c>
      <c r="H149" s="26">
        <v>1.3966479999999999</v>
      </c>
      <c r="I149" s="26">
        <v>60.335196000000003</v>
      </c>
      <c r="J149" s="26">
        <v>20.391061000000001</v>
      </c>
    </row>
    <row r="150" spans="1:10" x14ac:dyDescent="0.2">
      <c r="A150" s="19" t="s">
        <v>822</v>
      </c>
      <c r="B150" s="20">
        <v>230</v>
      </c>
      <c r="C150" s="26">
        <v>32.608696000000002</v>
      </c>
      <c r="D150" s="26">
        <v>29.130434999999999</v>
      </c>
      <c r="E150" s="26">
        <v>18.695651999999999</v>
      </c>
      <c r="F150" s="26">
        <v>13.913043</v>
      </c>
      <c r="G150" s="26">
        <v>3.4782609999999998</v>
      </c>
      <c r="H150" s="26">
        <v>2.1739130000000002</v>
      </c>
      <c r="I150" s="26">
        <v>61.739130000000003</v>
      </c>
      <c r="J150" s="26">
        <v>17.391304000000002</v>
      </c>
    </row>
    <row r="151" spans="1:10" x14ac:dyDescent="0.2">
      <c r="A151" s="19" t="s">
        <v>823</v>
      </c>
      <c r="B151" s="20">
        <v>102</v>
      </c>
      <c r="C151" s="26">
        <v>38.235294000000003</v>
      </c>
      <c r="D151" s="26">
        <v>18.627451000000001</v>
      </c>
      <c r="E151" s="26">
        <v>22.549019999999999</v>
      </c>
      <c r="F151" s="26">
        <v>13.725490000000001</v>
      </c>
      <c r="G151" s="26">
        <v>5.8823530000000002</v>
      </c>
      <c r="H151" s="26">
        <v>0.98039200000000004</v>
      </c>
      <c r="I151" s="26">
        <v>56.862744999999997</v>
      </c>
      <c r="J151" s="26">
        <v>19.607842999999999</v>
      </c>
    </row>
    <row r="152" spans="1:10" x14ac:dyDescent="0.2">
      <c r="A152" s="18" t="s">
        <v>824</v>
      </c>
      <c r="B152" s="18"/>
      <c r="C152" s="18"/>
      <c r="D152" s="18"/>
      <c r="E152" s="18"/>
      <c r="F152" s="18"/>
      <c r="G152" s="18"/>
      <c r="H152" s="18"/>
      <c r="I152" s="18"/>
      <c r="J152" s="18"/>
    </row>
    <row r="153" spans="1:10" x14ac:dyDescent="0.2">
      <c r="A153" s="19" t="s">
        <v>825</v>
      </c>
      <c r="B153" s="20">
        <v>128</v>
      </c>
      <c r="C153" s="26">
        <v>29.6875</v>
      </c>
      <c r="D153" s="26">
        <v>27.34375</v>
      </c>
      <c r="E153" s="26">
        <v>17.96875</v>
      </c>
      <c r="F153" s="26">
        <v>13.28125</v>
      </c>
      <c r="G153" s="26">
        <v>8.59375</v>
      </c>
      <c r="H153" s="26">
        <v>3.125</v>
      </c>
      <c r="I153" s="26">
        <v>57.03125</v>
      </c>
      <c r="J153" s="26">
        <v>21.875</v>
      </c>
    </row>
    <row r="154" spans="1:10" x14ac:dyDescent="0.2">
      <c r="A154" s="19" t="s">
        <v>826</v>
      </c>
      <c r="B154" s="20">
        <v>265</v>
      </c>
      <c r="C154" s="26">
        <v>35.094340000000003</v>
      </c>
      <c r="D154" s="26">
        <v>27.924527999999999</v>
      </c>
      <c r="E154" s="26">
        <v>18.867925</v>
      </c>
      <c r="F154" s="26">
        <v>12.075472</v>
      </c>
      <c r="G154" s="26">
        <v>4.528302</v>
      </c>
      <c r="H154" s="26">
        <v>1.5094339999999999</v>
      </c>
      <c r="I154" s="26">
        <v>63.018867999999998</v>
      </c>
      <c r="J154" s="26">
        <v>16.603774000000001</v>
      </c>
    </row>
    <row r="155" spans="1:10" x14ac:dyDescent="0.2">
      <c r="A155" s="19" t="s">
        <v>827</v>
      </c>
      <c r="B155" s="20">
        <v>191</v>
      </c>
      <c r="C155" s="26">
        <v>32.460732999999998</v>
      </c>
      <c r="D155" s="26">
        <v>25.654450000000001</v>
      </c>
      <c r="E155" s="26">
        <v>17.277487000000001</v>
      </c>
      <c r="F155" s="26">
        <v>17.277487000000001</v>
      </c>
      <c r="G155" s="26">
        <v>5.7591619999999999</v>
      </c>
      <c r="H155" s="26">
        <v>1.570681</v>
      </c>
      <c r="I155" s="26">
        <v>58.115183000000002</v>
      </c>
      <c r="J155" s="26">
        <v>23.036649000000001</v>
      </c>
    </row>
    <row r="156" spans="1:10" x14ac:dyDescent="0.2">
      <c r="A156" s="19" t="s">
        <v>828</v>
      </c>
      <c r="B156" s="20">
        <v>143</v>
      </c>
      <c r="C156" s="26">
        <v>31.468530999999999</v>
      </c>
      <c r="D156" s="26">
        <v>28.671329</v>
      </c>
      <c r="E156" s="26">
        <v>20.979020999999999</v>
      </c>
      <c r="F156" s="26">
        <v>11.188810999999999</v>
      </c>
      <c r="G156" s="26">
        <v>5.5944060000000002</v>
      </c>
      <c r="H156" s="26">
        <v>2.0979019999999999</v>
      </c>
      <c r="I156" s="26">
        <v>60.139859999999999</v>
      </c>
      <c r="J156" s="26">
        <v>16.783217</v>
      </c>
    </row>
    <row r="157" spans="1:10" x14ac:dyDescent="0.2">
      <c r="A157" s="19" t="s">
        <v>829</v>
      </c>
      <c r="B157" s="20">
        <v>96</v>
      </c>
      <c r="C157" s="26">
        <v>28.125</v>
      </c>
      <c r="D157" s="26">
        <v>34.375</v>
      </c>
      <c r="E157" s="26">
        <v>21.875</v>
      </c>
      <c r="F157" s="26">
        <v>12.5</v>
      </c>
      <c r="G157" s="26">
        <v>2.0833330000000001</v>
      </c>
      <c r="H157" s="26">
        <v>1.0416669999999999</v>
      </c>
      <c r="I157" s="26">
        <v>62.5</v>
      </c>
      <c r="J157" s="26">
        <v>14.583333</v>
      </c>
    </row>
    <row r="158" spans="1:10" x14ac:dyDescent="0.2">
      <c r="A158" s="22" t="s">
        <v>830</v>
      </c>
      <c r="B158" s="23">
        <v>112</v>
      </c>
      <c r="C158" s="27">
        <v>33.928570999999998</v>
      </c>
      <c r="D158" s="27">
        <v>26.785713999999999</v>
      </c>
      <c r="E158" s="27">
        <v>16.964286000000001</v>
      </c>
      <c r="F158" s="27">
        <v>13.392856999999999</v>
      </c>
      <c r="G158" s="27">
        <v>8.0357140000000005</v>
      </c>
      <c r="H158" s="27">
        <v>0.89285700000000001</v>
      </c>
      <c r="I158" s="27">
        <v>60.714286000000001</v>
      </c>
      <c r="J158" s="27">
        <v>21.428571000000002</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86931-CA14-4A7B-A221-0EB325442B72}">
  <dimension ref="A1:H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HYPERLINK("#'目次'!B34","[28]")</f>
        <v>[28]</v>
      </c>
      <c r="B2" s="24" t="s">
        <v>352</v>
      </c>
    </row>
    <row r="3" spans="1:8" x14ac:dyDescent="0.2">
      <c r="A3" s="9" t="s">
        <v>126</v>
      </c>
      <c r="B3" s="12" t="s">
        <v>197</v>
      </c>
    </row>
    <row r="4" spans="1:8" x14ac:dyDescent="0.2">
      <c r="A4" s="9" t="s">
        <v>126</v>
      </c>
      <c r="B4" s="12" t="s">
        <v>211</v>
      </c>
    </row>
    <row r="5" spans="1:8" s="15" customFormat="1" ht="62.5" x14ac:dyDescent="0.2">
      <c r="A5" s="13" t="s">
        <v>126</v>
      </c>
      <c r="B5" s="14" t="s">
        <v>752</v>
      </c>
      <c r="C5" s="14" t="s">
        <v>992</v>
      </c>
      <c r="D5" s="14" t="s">
        <v>993</v>
      </c>
      <c r="E5" s="14" t="s">
        <v>994</v>
      </c>
      <c r="F5" s="14" t="s">
        <v>212</v>
      </c>
      <c r="G5" s="14" t="s">
        <v>213</v>
      </c>
      <c r="H5" s="14" t="s">
        <v>783</v>
      </c>
    </row>
    <row r="6" spans="1:8" x14ac:dyDescent="0.2">
      <c r="A6" s="16" t="s">
        <v>756</v>
      </c>
      <c r="B6" s="17">
        <v>935</v>
      </c>
      <c r="C6" s="25">
        <v>55.080213999999998</v>
      </c>
      <c r="D6" s="25">
        <v>4.8128339999999996</v>
      </c>
      <c r="E6" s="25">
        <v>12.406416999999999</v>
      </c>
      <c r="F6" s="25">
        <v>2.9946519999999999</v>
      </c>
      <c r="G6" s="25">
        <v>20.106952</v>
      </c>
      <c r="H6" s="25">
        <v>4.5989300000000002</v>
      </c>
    </row>
    <row r="7" spans="1:8" x14ac:dyDescent="0.2">
      <c r="A7" s="18" t="s">
        <v>757</v>
      </c>
      <c r="B7" s="18"/>
      <c r="C7" s="18"/>
      <c r="D7" s="18"/>
      <c r="E7" s="18"/>
      <c r="F7" s="18"/>
      <c r="G7" s="18"/>
      <c r="H7" s="18"/>
    </row>
    <row r="8" spans="1:8" x14ac:dyDescent="0.2">
      <c r="A8" s="19" t="s">
        <v>758</v>
      </c>
      <c r="B8" s="20">
        <v>535</v>
      </c>
      <c r="C8" s="26">
        <v>59.626168</v>
      </c>
      <c r="D8" s="26">
        <v>3.738318</v>
      </c>
      <c r="E8" s="26">
        <v>13.084111999999999</v>
      </c>
      <c r="F8" s="26">
        <v>1.6822429999999999</v>
      </c>
      <c r="G8" s="26">
        <v>18.691589</v>
      </c>
      <c r="H8" s="26">
        <v>3.1775699999999998</v>
      </c>
    </row>
    <row r="9" spans="1:8" x14ac:dyDescent="0.2">
      <c r="A9" s="19" t="s">
        <v>759</v>
      </c>
      <c r="B9" s="20">
        <v>399</v>
      </c>
      <c r="C9" s="26">
        <v>48.87218</v>
      </c>
      <c r="D9" s="26">
        <v>6.2656640000000001</v>
      </c>
      <c r="E9" s="26">
        <v>11.528822</v>
      </c>
      <c r="F9" s="26">
        <v>4.7619049999999996</v>
      </c>
      <c r="G9" s="26">
        <v>22.055137999999999</v>
      </c>
      <c r="H9" s="26">
        <v>6.5162909999999998</v>
      </c>
    </row>
    <row r="10" spans="1:8" x14ac:dyDescent="0.2">
      <c r="A10" s="19" t="s">
        <v>755</v>
      </c>
      <c r="B10" s="20">
        <v>1</v>
      </c>
      <c r="C10" s="26">
        <v>100</v>
      </c>
      <c r="D10" s="26">
        <v>0</v>
      </c>
      <c r="E10" s="26">
        <v>0</v>
      </c>
      <c r="F10" s="26">
        <v>0</v>
      </c>
      <c r="G10" s="26">
        <v>0</v>
      </c>
      <c r="H10" s="26">
        <v>0</v>
      </c>
    </row>
    <row r="11" spans="1:8" x14ac:dyDescent="0.2">
      <c r="A11" s="18" t="s">
        <v>760</v>
      </c>
      <c r="B11" s="18"/>
      <c r="C11" s="18"/>
      <c r="D11" s="18"/>
      <c r="E11" s="18"/>
      <c r="F11" s="18"/>
      <c r="G11" s="18"/>
      <c r="H11" s="18"/>
    </row>
    <row r="12" spans="1:8" x14ac:dyDescent="0.2">
      <c r="A12" s="19" t="s">
        <v>761</v>
      </c>
      <c r="B12" s="20">
        <v>294</v>
      </c>
      <c r="C12" s="26">
        <v>73.469387999999995</v>
      </c>
      <c r="D12" s="26">
        <v>3.7414969999999999</v>
      </c>
      <c r="E12" s="26">
        <v>10.884354</v>
      </c>
      <c r="F12" s="26">
        <v>2.3809520000000002</v>
      </c>
      <c r="G12" s="26">
        <v>6.1224489999999996</v>
      </c>
      <c r="H12" s="26">
        <v>3.4013610000000001</v>
      </c>
    </row>
    <row r="13" spans="1:8" x14ac:dyDescent="0.2">
      <c r="A13" s="19" t="s">
        <v>762</v>
      </c>
      <c r="B13" s="20">
        <v>253</v>
      </c>
      <c r="C13" s="26">
        <v>51.778655999999998</v>
      </c>
      <c r="D13" s="26">
        <v>3.952569</v>
      </c>
      <c r="E13" s="26">
        <v>15.810276999999999</v>
      </c>
      <c r="F13" s="26">
        <v>1.9762850000000001</v>
      </c>
      <c r="G13" s="26">
        <v>22.134387</v>
      </c>
      <c r="H13" s="26">
        <v>4.3478260000000004</v>
      </c>
    </row>
    <row r="14" spans="1:8" x14ac:dyDescent="0.2">
      <c r="A14" s="19" t="s">
        <v>763</v>
      </c>
      <c r="B14" s="20">
        <v>196</v>
      </c>
      <c r="C14" s="26">
        <v>43.877550999999997</v>
      </c>
      <c r="D14" s="26">
        <v>8.1632650000000009</v>
      </c>
      <c r="E14" s="26">
        <v>11.224489999999999</v>
      </c>
      <c r="F14" s="26">
        <v>4.0816330000000001</v>
      </c>
      <c r="G14" s="26">
        <v>28.061223999999999</v>
      </c>
      <c r="H14" s="26">
        <v>4.5918369999999999</v>
      </c>
    </row>
    <row r="15" spans="1:8" x14ac:dyDescent="0.2">
      <c r="A15" s="19" t="s">
        <v>764</v>
      </c>
      <c r="B15" s="20">
        <v>139</v>
      </c>
      <c r="C15" s="26">
        <v>43.884892000000001</v>
      </c>
      <c r="D15" s="26">
        <v>5.035971</v>
      </c>
      <c r="E15" s="26">
        <v>10.071942</v>
      </c>
      <c r="F15" s="26">
        <v>1.438849</v>
      </c>
      <c r="G15" s="26">
        <v>33.812950000000001</v>
      </c>
      <c r="H15" s="26">
        <v>5.7553960000000002</v>
      </c>
    </row>
    <row r="16" spans="1:8" x14ac:dyDescent="0.2">
      <c r="A16" s="19" t="s">
        <v>765</v>
      </c>
      <c r="B16" s="20">
        <v>41</v>
      </c>
      <c r="C16" s="26">
        <v>41.463414999999998</v>
      </c>
      <c r="D16" s="26">
        <v>2.4390239999999999</v>
      </c>
      <c r="E16" s="26">
        <v>14.634145999999999</v>
      </c>
      <c r="F16" s="26">
        <v>7.3170729999999997</v>
      </c>
      <c r="G16" s="26">
        <v>26.829267999999999</v>
      </c>
      <c r="H16" s="26">
        <v>7.3170729999999997</v>
      </c>
    </row>
    <row r="17" spans="1:8" x14ac:dyDescent="0.2">
      <c r="A17" s="19" t="s">
        <v>766</v>
      </c>
      <c r="B17" s="20">
        <v>9</v>
      </c>
      <c r="C17" s="26">
        <v>33.333333000000003</v>
      </c>
      <c r="D17" s="26">
        <v>0</v>
      </c>
      <c r="E17" s="26">
        <v>11.111110999999999</v>
      </c>
      <c r="F17" s="26">
        <v>33.333333000000003</v>
      </c>
      <c r="G17" s="26">
        <v>0</v>
      </c>
      <c r="H17" s="26">
        <v>22.222221999999999</v>
      </c>
    </row>
    <row r="18" spans="1:8" x14ac:dyDescent="0.2">
      <c r="A18" s="19" t="s">
        <v>767</v>
      </c>
      <c r="B18" s="20">
        <v>3</v>
      </c>
      <c r="C18" s="26">
        <v>33.333333000000003</v>
      </c>
      <c r="D18" s="26">
        <v>0</v>
      </c>
      <c r="E18" s="26">
        <v>33.333333000000003</v>
      </c>
      <c r="F18" s="26">
        <v>0</v>
      </c>
      <c r="G18" s="26">
        <v>33.333333000000003</v>
      </c>
      <c r="H18" s="26">
        <v>0</v>
      </c>
    </row>
    <row r="19" spans="1:8" x14ac:dyDescent="0.2">
      <c r="A19" s="19" t="s">
        <v>768</v>
      </c>
      <c r="B19" s="20">
        <v>0</v>
      </c>
      <c r="C19" s="26">
        <v>0</v>
      </c>
      <c r="D19" s="26">
        <v>0</v>
      </c>
      <c r="E19" s="26">
        <v>0</v>
      </c>
      <c r="F19" s="26">
        <v>0</v>
      </c>
      <c r="G19" s="26">
        <v>0</v>
      </c>
      <c r="H19" s="26">
        <v>0</v>
      </c>
    </row>
    <row r="20" spans="1:8" x14ac:dyDescent="0.2">
      <c r="A20" s="19" t="s">
        <v>769</v>
      </c>
      <c r="B20" s="20">
        <v>449</v>
      </c>
      <c r="C20" s="26">
        <v>48.329621000000003</v>
      </c>
      <c r="D20" s="26">
        <v>5.7906459999999997</v>
      </c>
      <c r="E20" s="26">
        <v>13.808463</v>
      </c>
      <c r="F20" s="26">
        <v>2.8953229999999999</v>
      </c>
      <c r="G20" s="26">
        <v>24.721603999999999</v>
      </c>
      <c r="H20" s="26">
        <v>4.4543429999999997</v>
      </c>
    </row>
    <row r="21" spans="1:8" x14ac:dyDescent="0.2">
      <c r="A21" s="19" t="s">
        <v>770</v>
      </c>
      <c r="B21" s="20">
        <v>180</v>
      </c>
      <c r="C21" s="26">
        <v>43.333333000000003</v>
      </c>
      <c r="D21" s="26">
        <v>4.4444439999999998</v>
      </c>
      <c r="E21" s="26">
        <v>11.111110999999999</v>
      </c>
      <c r="F21" s="26">
        <v>2.7777780000000001</v>
      </c>
      <c r="G21" s="26">
        <v>32.222222000000002</v>
      </c>
      <c r="H21" s="26">
        <v>6.1111110000000002</v>
      </c>
    </row>
    <row r="22" spans="1:8" x14ac:dyDescent="0.2">
      <c r="A22" s="19" t="s">
        <v>771</v>
      </c>
      <c r="B22" s="20">
        <v>641</v>
      </c>
      <c r="C22" s="26">
        <v>46.645865999999998</v>
      </c>
      <c r="D22" s="26">
        <v>5.3042119999999997</v>
      </c>
      <c r="E22" s="26">
        <v>13.104524</v>
      </c>
      <c r="F22" s="26">
        <v>3.2761309999999999</v>
      </c>
      <c r="G22" s="26">
        <v>26.521061</v>
      </c>
      <c r="H22" s="26">
        <v>5.1482060000000001</v>
      </c>
    </row>
    <row r="23" spans="1:8" x14ac:dyDescent="0.2">
      <c r="A23" s="19" t="s">
        <v>772</v>
      </c>
      <c r="B23" s="20">
        <v>192</v>
      </c>
      <c r="C23" s="26">
        <v>42.708333000000003</v>
      </c>
      <c r="D23" s="26">
        <v>4.1666670000000003</v>
      </c>
      <c r="E23" s="26">
        <v>11.458333</v>
      </c>
      <c r="F23" s="26">
        <v>4.1666670000000003</v>
      </c>
      <c r="G23" s="26">
        <v>30.729167</v>
      </c>
      <c r="H23" s="26">
        <v>6.7708329999999997</v>
      </c>
    </row>
    <row r="24" spans="1:8" x14ac:dyDescent="0.2">
      <c r="A24" s="19" t="s">
        <v>773</v>
      </c>
      <c r="B24" s="20">
        <v>12</v>
      </c>
      <c r="C24" s="26">
        <v>33.333333000000003</v>
      </c>
      <c r="D24" s="26">
        <v>0</v>
      </c>
      <c r="E24" s="26">
        <v>16.666667</v>
      </c>
      <c r="F24" s="26">
        <v>25</v>
      </c>
      <c r="G24" s="26">
        <v>8.3333329999999997</v>
      </c>
      <c r="H24" s="26">
        <v>16.666667</v>
      </c>
    </row>
    <row r="25" spans="1:8" x14ac:dyDescent="0.2">
      <c r="A25" s="18" t="s">
        <v>774</v>
      </c>
      <c r="B25" s="17">
        <v>172</v>
      </c>
      <c r="C25" s="25">
        <v>80.813952999999998</v>
      </c>
      <c r="D25" s="25">
        <v>3.488372</v>
      </c>
      <c r="E25" s="25">
        <v>8.1395350000000004</v>
      </c>
      <c r="F25" s="25">
        <v>0.581395</v>
      </c>
      <c r="G25" s="25">
        <v>4.6511630000000004</v>
      </c>
      <c r="H25" s="25">
        <v>2.3255810000000001</v>
      </c>
    </row>
    <row r="26" spans="1:8" x14ac:dyDescent="0.2">
      <c r="A26" s="19" t="s">
        <v>762</v>
      </c>
      <c r="B26" s="20">
        <v>133</v>
      </c>
      <c r="C26" s="26">
        <v>57.142856999999999</v>
      </c>
      <c r="D26" s="26">
        <v>3.759398</v>
      </c>
      <c r="E26" s="26">
        <v>15.789474</v>
      </c>
      <c r="F26" s="26">
        <v>0.75187999999999999</v>
      </c>
      <c r="G26" s="26">
        <v>18.796991999999999</v>
      </c>
      <c r="H26" s="26">
        <v>3.759398</v>
      </c>
    </row>
    <row r="27" spans="1:8" x14ac:dyDescent="0.2">
      <c r="A27" s="19" t="s">
        <v>763</v>
      </c>
      <c r="B27" s="20">
        <v>111</v>
      </c>
      <c r="C27" s="26">
        <v>46.846846999999997</v>
      </c>
      <c r="D27" s="26">
        <v>6.3063060000000002</v>
      </c>
      <c r="E27" s="26">
        <v>14.414414000000001</v>
      </c>
      <c r="F27" s="26">
        <v>0.90090099999999995</v>
      </c>
      <c r="G27" s="26">
        <v>27.927928000000001</v>
      </c>
      <c r="H27" s="26">
        <v>3.6036039999999998</v>
      </c>
    </row>
    <row r="28" spans="1:8" x14ac:dyDescent="0.2">
      <c r="A28" s="19" t="s">
        <v>764</v>
      </c>
      <c r="B28" s="20">
        <v>82</v>
      </c>
      <c r="C28" s="26">
        <v>45.121951000000003</v>
      </c>
      <c r="D28" s="26">
        <v>2.4390239999999999</v>
      </c>
      <c r="E28" s="26">
        <v>13.414634</v>
      </c>
      <c r="F28" s="26">
        <v>1.2195119999999999</v>
      </c>
      <c r="G28" s="26">
        <v>32.926828999999998</v>
      </c>
      <c r="H28" s="26">
        <v>4.8780489999999999</v>
      </c>
    </row>
    <row r="29" spans="1:8" x14ac:dyDescent="0.2">
      <c r="A29" s="19" t="s">
        <v>765</v>
      </c>
      <c r="B29" s="20">
        <v>30</v>
      </c>
      <c r="C29" s="26">
        <v>40</v>
      </c>
      <c r="D29" s="26">
        <v>0</v>
      </c>
      <c r="E29" s="26">
        <v>20</v>
      </c>
      <c r="F29" s="26">
        <v>10</v>
      </c>
      <c r="G29" s="26">
        <v>30</v>
      </c>
      <c r="H29" s="26">
        <v>0</v>
      </c>
    </row>
    <row r="30" spans="1:8" x14ac:dyDescent="0.2">
      <c r="A30" s="19" t="s">
        <v>766</v>
      </c>
      <c r="B30" s="20">
        <v>5</v>
      </c>
      <c r="C30" s="26">
        <v>40</v>
      </c>
      <c r="D30" s="26">
        <v>0</v>
      </c>
      <c r="E30" s="26">
        <v>20</v>
      </c>
      <c r="F30" s="26">
        <v>40</v>
      </c>
      <c r="G30" s="26">
        <v>0</v>
      </c>
      <c r="H30" s="26">
        <v>0</v>
      </c>
    </row>
    <row r="31" spans="1:8" x14ac:dyDescent="0.2">
      <c r="A31" s="19" t="s">
        <v>767</v>
      </c>
      <c r="B31" s="20">
        <v>2</v>
      </c>
      <c r="C31" s="26">
        <v>50</v>
      </c>
      <c r="D31" s="26">
        <v>0</v>
      </c>
      <c r="E31" s="26">
        <v>50</v>
      </c>
      <c r="F31" s="26">
        <v>0</v>
      </c>
      <c r="G31" s="26">
        <v>0</v>
      </c>
      <c r="H31" s="26">
        <v>0</v>
      </c>
    </row>
    <row r="32" spans="1:8" x14ac:dyDescent="0.2">
      <c r="A32" s="19" t="s">
        <v>768</v>
      </c>
      <c r="B32" s="20">
        <v>0</v>
      </c>
      <c r="C32" s="26">
        <v>0</v>
      </c>
      <c r="D32" s="26">
        <v>0</v>
      </c>
      <c r="E32" s="26">
        <v>0</v>
      </c>
      <c r="F32" s="26">
        <v>0</v>
      </c>
      <c r="G32" s="26">
        <v>0</v>
      </c>
      <c r="H32" s="26">
        <v>0</v>
      </c>
    </row>
    <row r="33" spans="1:8" x14ac:dyDescent="0.2">
      <c r="A33" s="19" t="s">
        <v>769</v>
      </c>
      <c r="B33" s="20">
        <v>244</v>
      </c>
      <c r="C33" s="26">
        <v>52.459015999999998</v>
      </c>
      <c r="D33" s="26">
        <v>4.9180330000000003</v>
      </c>
      <c r="E33" s="26">
        <v>15.163933999999999</v>
      </c>
      <c r="F33" s="26">
        <v>0.81967199999999996</v>
      </c>
      <c r="G33" s="26">
        <v>22.95082</v>
      </c>
      <c r="H33" s="26">
        <v>3.6885249999999998</v>
      </c>
    </row>
    <row r="34" spans="1:8" x14ac:dyDescent="0.2">
      <c r="A34" s="19" t="s">
        <v>770</v>
      </c>
      <c r="B34" s="20">
        <v>112</v>
      </c>
      <c r="C34" s="26">
        <v>43.75</v>
      </c>
      <c r="D34" s="26">
        <v>1.785714</v>
      </c>
      <c r="E34" s="26">
        <v>15.178571</v>
      </c>
      <c r="F34" s="26">
        <v>3.5714290000000002</v>
      </c>
      <c r="G34" s="26">
        <v>32.142856999999999</v>
      </c>
      <c r="H34" s="26">
        <v>3.5714290000000002</v>
      </c>
    </row>
    <row r="35" spans="1:8" x14ac:dyDescent="0.2">
      <c r="A35" s="19" t="s">
        <v>771</v>
      </c>
      <c r="B35" s="20">
        <v>363</v>
      </c>
      <c r="C35" s="26">
        <v>49.586776999999998</v>
      </c>
      <c r="D35" s="26">
        <v>3.8567490000000002</v>
      </c>
      <c r="E35" s="26">
        <v>15.426997</v>
      </c>
      <c r="F35" s="26">
        <v>2.2038570000000002</v>
      </c>
      <c r="G35" s="26">
        <v>25.344353000000002</v>
      </c>
      <c r="H35" s="26">
        <v>3.581267</v>
      </c>
    </row>
    <row r="36" spans="1:8" x14ac:dyDescent="0.2">
      <c r="A36" s="19" t="s">
        <v>772</v>
      </c>
      <c r="B36" s="20">
        <v>119</v>
      </c>
      <c r="C36" s="26">
        <v>43.697479000000001</v>
      </c>
      <c r="D36" s="26">
        <v>1.6806719999999999</v>
      </c>
      <c r="E36" s="26">
        <v>15.966386999999999</v>
      </c>
      <c r="F36" s="26">
        <v>5.0420170000000004</v>
      </c>
      <c r="G36" s="26">
        <v>30.252101</v>
      </c>
      <c r="H36" s="26">
        <v>3.361345</v>
      </c>
    </row>
    <row r="37" spans="1:8" x14ac:dyDescent="0.2">
      <c r="A37" s="19" t="s">
        <v>773</v>
      </c>
      <c r="B37" s="20">
        <v>7</v>
      </c>
      <c r="C37" s="26">
        <v>42.857143000000001</v>
      </c>
      <c r="D37" s="26">
        <v>0</v>
      </c>
      <c r="E37" s="26">
        <v>28.571428999999998</v>
      </c>
      <c r="F37" s="26">
        <v>28.571428999999998</v>
      </c>
      <c r="G37" s="26">
        <v>0</v>
      </c>
      <c r="H37" s="26">
        <v>0</v>
      </c>
    </row>
    <row r="38" spans="1:8" x14ac:dyDescent="0.2">
      <c r="A38" s="18" t="s">
        <v>775</v>
      </c>
      <c r="B38" s="17">
        <v>121</v>
      </c>
      <c r="C38" s="25">
        <v>62.809916999999999</v>
      </c>
      <c r="D38" s="25">
        <v>4.132231</v>
      </c>
      <c r="E38" s="25">
        <v>14.876033</v>
      </c>
      <c r="F38" s="25">
        <v>4.9586779999999999</v>
      </c>
      <c r="G38" s="25">
        <v>8.2644629999999992</v>
      </c>
      <c r="H38" s="25">
        <v>4.9586779999999999</v>
      </c>
    </row>
    <row r="39" spans="1:8" x14ac:dyDescent="0.2">
      <c r="A39" s="19" t="s">
        <v>762</v>
      </c>
      <c r="B39" s="20">
        <v>120</v>
      </c>
      <c r="C39" s="26">
        <v>45.833333000000003</v>
      </c>
      <c r="D39" s="26">
        <v>4.1666670000000003</v>
      </c>
      <c r="E39" s="26">
        <v>15.833333</v>
      </c>
      <c r="F39" s="26">
        <v>3.3333330000000001</v>
      </c>
      <c r="G39" s="26">
        <v>25.833333</v>
      </c>
      <c r="H39" s="26">
        <v>5</v>
      </c>
    </row>
    <row r="40" spans="1:8" x14ac:dyDescent="0.2">
      <c r="A40" s="19" t="s">
        <v>763</v>
      </c>
      <c r="B40" s="20">
        <v>85</v>
      </c>
      <c r="C40" s="26">
        <v>40</v>
      </c>
      <c r="D40" s="26">
        <v>10.588234999999999</v>
      </c>
      <c r="E40" s="26">
        <v>7.0588240000000004</v>
      </c>
      <c r="F40" s="26">
        <v>8.2352939999999997</v>
      </c>
      <c r="G40" s="26">
        <v>28.235294</v>
      </c>
      <c r="H40" s="26">
        <v>5.8823530000000002</v>
      </c>
    </row>
    <row r="41" spans="1:8" x14ac:dyDescent="0.2">
      <c r="A41" s="19" t="s">
        <v>764</v>
      </c>
      <c r="B41" s="20">
        <v>57</v>
      </c>
      <c r="C41" s="26">
        <v>42.105263000000001</v>
      </c>
      <c r="D41" s="26">
        <v>8.7719299999999993</v>
      </c>
      <c r="E41" s="26">
        <v>5.2631579999999998</v>
      </c>
      <c r="F41" s="26">
        <v>1.754386</v>
      </c>
      <c r="G41" s="26">
        <v>35.087719</v>
      </c>
      <c r="H41" s="26">
        <v>7.017544</v>
      </c>
    </row>
    <row r="42" spans="1:8" x14ac:dyDescent="0.2">
      <c r="A42" s="19" t="s">
        <v>765</v>
      </c>
      <c r="B42" s="20">
        <v>11</v>
      </c>
      <c r="C42" s="26">
        <v>45.454545000000003</v>
      </c>
      <c r="D42" s="26">
        <v>9.0909089999999999</v>
      </c>
      <c r="E42" s="26">
        <v>0</v>
      </c>
      <c r="F42" s="26">
        <v>0</v>
      </c>
      <c r="G42" s="26">
        <v>18.181818</v>
      </c>
      <c r="H42" s="26">
        <v>27.272727</v>
      </c>
    </row>
    <row r="43" spans="1:8" x14ac:dyDescent="0.2">
      <c r="A43" s="19" t="s">
        <v>766</v>
      </c>
      <c r="B43" s="20">
        <v>4</v>
      </c>
      <c r="C43" s="26">
        <v>25</v>
      </c>
      <c r="D43" s="26">
        <v>0</v>
      </c>
      <c r="E43" s="26">
        <v>0</v>
      </c>
      <c r="F43" s="26">
        <v>25</v>
      </c>
      <c r="G43" s="26">
        <v>0</v>
      </c>
      <c r="H43" s="26">
        <v>50</v>
      </c>
    </row>
    <row r="44" spans="1:8" x14ac:dyDescent="0.2">
      <c r="A44" s="19" t="s">
        <v>767</v>
      </c>
      <c r="B44" s="20">
        <v>1</v>
      </c>
      <c r="C44" s="26">
        <v>0</v>
      </c>
      <c r="D44" s="26">
        <v>0</v>
      </c>
      <c r="E44" s="26">
        <v>0</v>
      </c>
      <c r="F44" s="26">
        <v>0</v>
      </c>
      <c r="G44" s="26">
        <v>100</v>
      </c>
      <c r="H44" s="26">
        <v>0</v>
      </c>
    </row>
    <row r="45" spans="1:8" x14ac:dyDescent="0.2">
      <c r="A45" s="19" t="s">
        <v>768</v>
      </c>
      <c r="B45" s="20">
        <v>0</v>
      </c>
      <c r="C45" s="26">
        <v>0</v>
      </c>
      <c r="D45" s="26">
        <v>0</v>
      </c>
      <c r="E45" s="26">
        <v>0</v>
      </c>
      <c r="F45" s="26">
        <v>0</v>
      </c>
      <c r="G45" s="26">
        <v>0</v>
      </c>
      <c r="H45" s="26">
        <v>0</v>
      </c>
    </row>
    <row r="46" spans="1:8" x14ac:dyDescent="0.2">
      <c r="A46" s="19" t="s">
        <v>769</v>
      </c>
      <c r="B46" s="20">
        <v>205</v>
      </c>
      <c r="C46" s="26">
        <v>43.414634</v>
      </c>
      <c r="D46" s="26">
        <v>6.8292679999999999</v>
      </c>
      <c r="E46" s="26">
        <v>12.195122</v>
      </c>
      <c r="F46" s="26">
        <v>5.3658539999999997</v>
      </c>
      <c r="G46" s="26">
        <v>26.829267999999999</v>
      </c>
      <c r="H46" s="26">
        <v>5.3658539999999997</v>
      </c>
    </row>
    <row r="47" spans="1:8" x14ac:dyDescent="0.2">
      <c r="A47" s="19" t="s">
        <v>770</v>
      </c>
      <c r="B47" s="20">
        <v>68</v>
      </c>
      <c r="C47" s="26">
        <v>42.647058999999999</v>
      </c>
      <c r="D47" s="26">
        <v>8.8235290000000006</v>
      </c>
      <c r="E47" s="26">
        <v>4.4117649999999999</v>
      </c>
      <c r="F47" s="26">
        <v>1.470588</v>
      </c>
      <c r="G47" s="26">
        <v>32.352941000000001</v>
      </c>
      <c r="H47" s="26">
        <v>10.294117999999999</v>
      </c>
    </row>
    <row r="48" spans="1:8" x14ac:dyDescent="0.2">
      <c r="A48" s="19" t="s">
        <v>771</v>
      </c>
      <c r="B48" s="20">
        <v>278</v>
      </c>
      <c r="C48" s="26">
        <v>42.805754999999998</v>
      </c>
      <c r="D48" s="26">
        <v>7.1942449999999996</v>
      </c>
      <c r="E48" s="26">
        <v>10.071942</v>
      </c>
      <c r="F48" s="26">
        <v>4.6762589999999999</v>
      </c>
      <c r="G48" s="26">
        <v>28.057554</v>
      </c>
      <c r="H48" s="26">
        <v>7.1942449999999996</v>
      </c>
    </row>
    <row r="49" spans="1:8" x14ac:dyDescent="0.2">
      <c r="A49" s="19" t="s">
        <v>772</v>
      </c>
      <c r="B49" s="20">
        <v>73</v>
      </c>
      <c r="C49" s="26">
        <v>41.095889999999997</v>
      </c>
      <c r="D49" s="26">
        <v>8.2191779999999994</v>
      </c>
      <c r="E49" s="26">
        <v>4.1095889999999997</v>
      </c>
      <c r="F49" s="26">
        <v>2.7397260000000001</v>
      </c>
      <c r="G49" s="26">
        <v>31.506848999999999</v>
      </c>
      <c r="H49" s="26">
        <v>12.328766999999999</v>
      </c>
    </row>
    <row r="50" spans="1:8" x14ac:dyDescent="0.2">
      <c r="A50" s="19" t="s">
        <v>773</v>
      </c>
      <c r="B50" s="20">
        <v>5</v>
      </c>
      <c r="C50" s="26">
        <v>20</v>
      </c>
      <c r="D50" s="26">
        <v>0</v>
      </c>
      <c r="E50" s="26">
        <v>0</v>
      </c>
      <c r="F50" s="26">
        <v>20</v>
      </c>
      <c r="G50" s="26">
        <v>20</v>
      </c>
      <c r="H50" s="26">
        <v>40</v>
      </c>
    </row>
    <row r="51" spans="1:8" x14ac:dyDescent="0.2">
      <c r="A51" s="18" t="s">
        <v>776</v>
      </c>
      <c r="B51" s="18"/>
      <c r="C51" s="18"/>
      <c r="D51" s="18"/>
      <c r="E51" s="18"/>
      <c r="F51" s="18"/>
      <c r="G51" s="18"/>
      <c r="H51" s="18"/>
    </row>
    <row r="52" spans="1:8" x14ac:dyDescent="0.2">
      <c r="A52" s="19" t="s">
        <v>130</v>
      </c>
      <c r="B52" s="20">
        <v>73</v>
      </c>
      <c r="C52" s="26">
        <v>60.273972999999998</v>
      </c>
      <c r="D52" s="26">
        <v>4.1095889999999997</v>
      </c>
      <c r="E52" s="26">
        <v>12.328766999999999</v>
      </c>
      <c r="F52" s="26">
        <v>1.3698630000000001</v>
      </c>
      <c r="G52" s="26">
        <v>12.328766999999999</v>
      </c>
      <c r="H52" s="26">
        <v>9.5890409999999999</v>
      </c>
    </row>
    <row r="53" spans="1:8" x14ac:dyDescent="0.2">
      <c r="A53" s="19" t="s">
        <v>131</v>
      </c>
      <c r="B53" s="20">
        <v>662</v>
      </c>
      <c r="C53" s="26">
        <v>53.625377999999998</v>
      </c>
      <c r="D53" s="26">
        <v>4.9848939999999997</v>
      </c>
      <c r="E53" s="26">
        <v>14.199396</v>
      </c>
      <c r="F53" s="26">
        <v>2.8700909999999999</v>
      </c>
      <c r="G53" s="26">
        <v>20.543807000000001</v>
      </c>
      <c r="H53" s="26">
        <v>3.7764350000000002</v>
      </c>
    </row>
    <row r="54" spans="1:8" x14ac:dyDescent="0.2">
      <c r="A54" s="19" t="s">
        <v>392</v>
      </c>
      <c r="B54" s="20">
        <v>84</v>
      </c>
      <c r="C54" s="26">
        <v>78.571428999999995</v>
      </c>
      <c r="D54" s="26">
        <v>0</v>
      </c>
      <c r="E54" s="26">
        <v>3.5714290000000002</v>
      </c>
      <c r="F54" s="26">
        <v>3.5714290000000002</v>
      </c>
      <c r="G54" s="26">
        <v>10.714286</v>
      </c>
      <c r="H54" s="26">
        <v>3.5714290000000002</v>
      </c>
    </row>
    <row r="55" spans="1:8" x14ac:dyDescent="0.2">
      <c r="A55" s="19" t="s">
        <v>132</v>
      </c>
      <c r="B55" s="20">
        <v>84</v>
      </c>
      <c r="C55" s="26">
        <v>39.285713999999999</v>
      </c>
      <c r="D55" s="26">
        <v>9.5238099999999992</v>
      </c>
      <c r="E55" s="26">
        <v>4.7619049999999996</v>
      </c>
      <c r="F55" s="26">
        <v>4.7619049999999996</v>
      </c>
      <c r="G55" s="26">
        <v>33.333333000000003</v>
      </c>
      <c r="H55" s="26">
        <v>8.3333329999999997</v>
      </c>
    </row>
    <row r="56" spans="1:8" x14ac:dyDescent="0.2">
      <c r="A56" s="19" t="s">
        <v>777</v>
      </c>
      <c r="B56" s="20">
        <v>32</v>
      </c>
      <c r="C56" s="26">
        <v>53.125</v>
      </c>
      <c r="D56" s="26">
        <v>3.125</v>
      </c>
      <c r="E56" s="26">
        <v>18.75</v>
      </c>
      <c r="F56" s="26">
        <v>3.125</v>
      </c>
      <c r="G56" s="26">
        <v>18.75</v>
      </c>
      <c r="H56" s="26">
        <v>3.125</v>
      </c>
    </row>
    <row r="57" spans="1:8" x14ac:dyDescent="0.2">
      <c r="A57" s="18" t="s">
        <v>133</v>
      </c>
      <c r="B57" s="17">
        <v>43</v>
      </c>
      <c r="C57" s="25">
        <v>72.093023000000002</v>
      </c>
      <c r="D57" s="25">
        <v>2.3255810000000001</v>
      </c>
      <c r="E57" s="25">
        <v>6.9767440000000001</v>
      </c>
      <c r="F57" s="25">
        <v>0</v>
      </c>
      <c r="G57" s="25">
        <v>11.627907</v>
      </c>
      <c r="H57" s="25">
        <v>6.9767440000000001</v>
      </c>
    </row>
    <row r="58" spans="1:8" x14ac:dyDescent="0.2">
      <c r="A58" s="19" t="s">
        <v>134</v>
      </c>
      <c r="B58" s="20">
        <v>412</v>
      </c>
      <c r="C58" s="26">
        <v>57.524272000000003</v>
      </c>
      <c r="D58" s="26">
        <v>4.126214</v>
      </c>
      <c r="E58" s="26">
        <v>14.320387999999999</v>
      </c>
      <c r="F58" s="26">
        <v>1.4563109999999999</v>
      </c>
      <c r="G58" s="26">
        <v>19.660194000000001</v>
      </c>
      <c r="H58" s="26">
        <v>2.9126210000000001</v>
      </c>
    </row>
    <row r="59" spans="1:8" x14ac:dyDescent="0.2">
      <c r="A59" s="19" t="s">
        <v>393</v>
      </c>
      <c r="B59" s="20">
        <v>36</v>
      </c>
      <c r="C59" s="26">
        <v>83.333332999999996</v>
      </c>
      <c r="D59" s="26">
        <v>0</v>
      </c>
      <c r="E59" s="26">
        <v>2.7777780000000001</v>
      </c>
      <c r="F59" s="26">
        <v>5.5555560000000002</v>
      </c>
      <c r="G59" s="26">
        <v>8.3333329999999997</v>
      </c>
      <c r="H59" s="26">
        <v>0</v>
      </c>
    </row>
    <row r="60" spans="1:8" x14ac:dyDescent="0.2">
      <c r="A60" s="19" t="s">
        <v>135</v>
      </c>
      <c r="B60" s="20">
        <v>22</v>
      </c>
      <c r="C60" s="26">
        <v>45.454545000000003</v>
      </c>
      <c r="D60" s="26">
        <v>9.0909089999999999</v>
      </c>
      <c r="E60" s="26">
        <v>4.5454549999999996</v>
      </c>
      <c r="F60" s="26">
        <v>4.5454549999999996</v>
      </c>
      <c r="G60" s="26">
        <v>31.818182</v>
      </c>
      <c r="H60" s="26">
        <v>4.5454549999999996</v>
      </c>
    </row>
    <row r="61" spans="1:8" x14ac:dyDescent="0.2">
      <c r="A61" s="19" t="s">
        <v>778</v>
      </c>
      <c r="B61" s="20">
        <v>22</v>
      </c>
      <c r="C61" s="26">
        <v>50</v>
      </c>
      <c r="D61" s="26">
        <v>0</v>
      </c>
      <c r="E61" s="26">
        <v>27.272727</v>
      </c>
      <c r="F61" s="26">
        <v>0</v>
      </c>
      <c r="G61" s="26">
        <v>18.181818</v>
      </c>
      <c r="H61" s="26">
        <v>4.5454549999999996</v>
      </c>
    </row>
    <row r="62" spans="1:8" x14ac:dyDescent="0.2">
      <c r="A62" s="18" t="s">
        <v>136</v>
      </c>
      <c r="B62" s="17">
        <v>30</v>
      </c>
      <c r="C62" s="25">
        <v>43.333333000000003</v>
      </c>
      <c r="D62" s="25">
        <v>6.6666670000000003</v>
      </c>
      <c r="E62" s="25">
        <v>20</v>
      </c>
      <c r="F62" s="25">
        <v>3.3333330000000001</v>
      </c>
      <c r="G62" s="25">
        <v>13.333333</v>
      </c>
      <c r="H62" s="25">
        <v>13.333333</v>
      </c>
    </row>
    <row r="63" spans="1:8" x14ac:dyDescent="0.2">
      <c r="A63" s="19" t="s">
        <v>134</v>
      </c>
      <c r="B63" s="20">
        <v>249</v>
      </c>
      <c r="C63" s="26">
        <v>46.987952</v>
      </c>
      <c r="D63" s="26">
        <v>6.4257030000000004</v>
      </c>
      <c r="E63" s="26">
        <v>14.056225</v>
      </c>
      <c r="F63" s="26">
        <v>5.2208839999999999</v>
      </c>
      <c r="G63" s="26">
        <v>22.088353000000001</v>
      </c>
      <c r="H63" s="26">
        <v>5.2208839999999999</v>
      </c>
    </row>
    <row r="64" spans="1:8" x14ac:dyDescent="0.2">
      <c r="A64" s="19" t="s">
        <v>393</v>
      </c>
      <c r="B64" s="20">
        <v>48</v>
      </c>
      <c r="C64" s="26">
        <v>75</v>
      </c>
      <c r="D64" s="26">
        <v>0</v>
      </c>
      <c r="E64" s="26">
        <v>4.1666670000000003</v>
      </c>
      <c r="F64" s="26">
        <v>2.0833330000000001</v>
      </c>
      <c r="G64" s="26">
        <v>12.5</v>
      </c>
      <c r="H64" s="26">
        <v>6.25</v>
      </c>
    </row>
    <row r="65" spans="1:8" x14ac:dyDescent="0.2">
      <c r="A65" s="19" t="s">
        <v>135</v>
      </c>
      <c r="B65" s="20">
        <v>62</v>
      </c>
      <c r="C65" s="26">
        <v>37.096774000000003</v>
      </c>
      <c r="D65" s="26">
        <v>9.6774190000000004</v>
      </c>
      <c r="E65" s="26">
        <v>4.8387099999999998</v>
      </c>
      <c r="F65" s="26">
        <v>4.8387099999999998</v>
      </c>
      <c r="G65" s="26">
        <v>33.870967999999998</v>
      </c>
      <c r="H65" s="26">
        <v>9.6774190000000004</v>
      </c>
    </row>
    <row r="66" spans="1:8" x14ac:dyDescent="0.2">
      <c r="A66" s="19" t="s">
        <v>778</v>
      </c>
      <c r="B66" s="20">
        <v>10</v>
      </c>
      <c r="C66" s="26">
        <v>60</v>
      </c>
      <c r="D66" s="26">
        <v>10</v>
      </c>
      <c r="E66" s="26">
        <v>0</v>
      </c>
      <c r="F66" s="26">
        <v>10</v>
      </c>
      <c r="G66" s="26">
        <v>20</v>
      </c>
      <c r="H66" s="26">
        <v>0</v>
      </c>
    </row>
    <row r="67" spans="1:8" x14ac:dyDescent="0.2">
      <c r="A67" s="18" t="s">
        <v>779</v>
      </c>
      <c r="B67" s="18"/>
      <c r="C67" s="18"/>
      <c r="D67" s="18"/>
      <c r="E67" s="18"/>
      <c r="F67" s="18"/>
      <c r="G67" s="18"/>
      <c r="H67" s="18"/>
    </row>
    <row r="68" spans="1:8" x14ac:dyDescent="0.2">
      <c r="A68" s="19" t="s">
        <v>780</v>
      </c>
      <c r="B68" s="20">
        <v>152</v>
      </c>
      <c r="C68" s="26">
        <v>66.447367999999997</v>
      </c>
      <c r="D68" s="26">
        <v>3.2894739999999998</v>
      </c>
      <c r="E68" s="26">
        <v>6.5789470000000003</v>
      </c>
      <c r="F68" s="26">
        <v>2.6315789999999999</v>
      </c>
      <c r="G68" s="26">
        <v>17.105263000000001</v>
      </c>
      <c r="H68" s="26">
        <v>3.947368</v>
      </c>
    </row>
    <row r="69" spans="1:8" x14ac:dyDescent="0.2">
      <c r="A69" s="19" t="s">
        <v>781</v>
      </c>
      <c r="B69" s="20">
        <v>561</v>
      </c>
      <c r="C69" s="26">
        <v>52.406416999999998</v>
      </c>
      <c r="D69" s="26">
        <v>5.16934</v>
      </c>
      <c r="E69" s="26">
        <v>14.616756000000001</v>
      </c>
      <c r="F69" s="26">
        <v>3.030303</v>
      </c>
      <c r="G69" s="26">
        <v>20.499109000000001</v>
      </c>
      <c r="H69" s="26">
        <v>4.2780750000000003</v>
      </c>
    </row>
    <row r="70" spans="1:8" x14ac:dyDescent="0.2">
      <c r="A70" s="19" t="s">
        <v>137</v>
      </c>
      <c r="B70" s="20">
        <v>76</v>
      </c>
      <c r="C70" s="26">
        <v>65.789473999999998</v>
      </c>
      <c r="D70" s="26">
        <v>6.5789470000000003</v>
      </c>
      <c r="E70" s="26">
        <v>10.526316</v>
      </c>
      <c r="F70" s="26">
        <v>1.3157890000000001</v>
      </c>
      <c r="G70" s="26">
        <v>14.473684</v>
      </c>
      <c r="H70" s="26">
        <v>1.3157890000000001</v>
      </c>
    </row>
    <row r="71" spans="1:8" x14ac:dyDescent="0.2">
      <c r="A71" s="19" t="s">
        <v>138</v>
      </c>
      <c r="B71" s="20">
        <v>281</v>
      </c>
      <c r="C71" s="26">
        <v>56.227758000000001</v>
      </c>
      <c r="D71" s="26">
        <v>2.846975</v>
      </c>
      <c r="E71" s="26">
        <v>11.3879</v>
      </c>
      <c r="F71" s="26">
        <v>3.558719</v>
      </c>
      <c r="G71" s="26">
        <v>21.352312999999999</v>
      </c>
      <c r="H71" s="26">
        <v>4.6263350000000001</v>
      </c>
    </row>
    <row r="72" spans="1:8" x14ac:dyDescent="0.2">
      <c r="A72" s="19" t="s">
        <v>782</v>
      </c>
      <c r="B72" s="20">
        <v>30</v>
      </c>
      <c r="C72" s="26">
        <v>50</v>
      </c>
      <c r="D72" s="26">
        <v>10</v>
      </c>
      <c r="E72" s="26">
        <v>16.666667</v>
      </c>
      <c r="F72" s="26">
        <v>3.3333330000000001</v>
      </c>
      <c r="G72" s="26">
        <v>13.333333</v>
      </c>
      <c r="H72" s="26">
        <v>6.6666670000000003</v>
      </c>
    </row>
    <row r="73" spans="1:8" x14ac:dyDescent="0.2">
      <c r="A73" s="19" t="s">
        <v>783</v>
      </c>
      <c r="B73" s="20">
        <v>70</v>
      </c>
      <c r="C73" s="26">
        <v>57.142856999999999</v>
      </c>
      <c r="D73" s="26">
        <v>4.2857139999999996</v>
      </c>
      <c r="E73" s="26">
        <v>12.857143000000001</v>
      </c>
      <c r="F73" s="26">
        <v>1.428571</v>
      </c>
      <c r="G73" s="26">
        <v>18.571428999999998</v>
      </c>
      <c r="H73" s="26">
        <v>5.7142860000000004</v>
      </c>
    </row>
    <row r="74" spans="1:8" x14ac:dyDescent="0.2">
      <c r="A74" s="19" t="s">
        <v>1441</v>
      </c>
      <c r="B74" s="20">
        <v>713</v>
      </c>
      <c r="C74" s="26">
        <v>52.454417999999997</v>
      </c>
      <c r="D74" s="26">
        <v>5.1893409999999998</v>
      </c>
      <c r="E74" s="26">
        <v>13.604488</v>
      </c>
      <c r="F74" s="26">
        <v>3.225806</v>
      </c>
      <c r="G74" s="26">
        <v>20.897615999999999</v>
      </c>
      <c r="H74" s="26">
        <v>4.6283310000000002</v>
      </c>
    </row>
    <row r="75" spans="1:8" x14ac:dyDescent="0.2">
      <c r="A75" s="18" t="s">
        <v>784</v>
      </c>
      <c r="B75" s="18"/>
      <c r="C75" s="18"/>
      <c r="D75" s="18"/>
      <c r="E75" s="18"/>
      <c r="F75" s="18"/>
      <c r="G75" s="18"/>
      <c r="H75" s="18"/>
    </row>
    <row r="76" spans="1:8" x14ac:dyDescent="0.2">
      <c r="A76" s="21" t="s">
        <v>785</v>
      </c>
      <c r="B76" s="34">
        <v>152</v>
      </c>
      <c r="C76" s="30">
        <v>66.447367999999997</v>
      </c>
      <c r="D76" s="30">
        <v>3.2894739999999998</v>
      </c>
      <c r="E76" s="30">
        <v>6.5789470000000003</v>
      </c>
      <c r="F76" s="30">
        <v>2.6315789999999999</v>
      </c>
      <c r="G76" s="30">
        <v>17.105263000000001</v>
      </c>
      <c r="H76" s="30">
        <v>3.947368</v>
      </c>
    </row>
    <row r="77" spans="1:8" x14ac:dyDescent="0.2">
      <c r="A77" s="21" t="s">
        <v>786</v>
      </c>
      <c r="B77" s="34">
        <v>401</v>
      </c>
      <c r="C77" s="30">
        <v>48.379052000000001</v>
      </c>
      <c r="D77" s="30">
        <v>6.2344140000000001</v>
      </c>
      <c r="E77" s="30">
        <v>15.211970000000001</v>
      </c>
      <c r="F77" s="30">
        <v>2.7431420000000002</v>
      </c>
      <c r="G77" s="30">
        <v>22.693266999999999</v>
      </c>
      <c r="H77" s="30">
        <v>4.7381549999999999</v>
      </c>
    </row>
    <row r="78" spans="1:8" x14ac:dyDescent="0.2">
      <c r="A78" s="19" t="s">
        <v>787</v>
      </c>
      <c r="B78" s="20">
        <v>157</v>
      </c>
      <c r="C78" s="26">
        <v>59.235669000000001</v>
      </c>
      <c r="D78" s="26">
        <v>1.2738849999999999</v>
      </c>
      <c r="E78" s="26">
        <v>14.012739</v>
      </c>
      <c r="F78" s="26">
        <v>3.1847129999999999</v>
      </c>
      <c r="G78" s="26">
        <v>18.471337999999999</v>
      </c>
      <c r="H78" s="26">
        <v>3.8216559999999999</v>
      </c>
    </row>
    <row r="79" spans="1:8" x14ac:dyDescent="0.2">
      <c r="A79" s="19" t="s">
        <v>788</v>
      </c>
      <c r="B79" s="20">
        <v>66</v>
      </c>
      <c r="C79" s="26">
        <v>65.151515000000003</v>
      </c>
      <c r="D79" s="26">
        <v>4.5454549999999996</v>
      </c>
      <c r="E79" s="26">
        <v>6.0606059999999999</v>
      </c>
      <c r="F79" s="26">
        <v>3.030303</v>
      </c>
      <c r="G79" s="26">
        <v>16.666667</v>
      </c>
      <c r="H79" s="26">
        <v>4.5454549999999996</v>
      </c>
    </row>
    <row r="80" spans="1:8" x14ac:dyDescent="0.2">
      <c r="A80" s="19" t="s">
        <v>789</v>
      </c>
      <c r="B80" s="20">
        <v>25</v>
      </c>
      <c r="C80" s="26">
        <v>60</v>
      </c>
      <c r="D80" s="26">
        <v>4</v>
      </c>
      <c r="E80" s="26">
        <v>16</v>
      </c>
      <c r="F80" s="26">
        <v>0</v>
      </c>
      <c r="G80" s="26">
        <v>16</v>
      </c>
      <c r="H80" s="26">
        <v>4</v>
      </c>
    </row>
    <row r="81" spans="1:8" x14ac:dyDescent="0.2">
      <c r="A81" s="19" t="s">
        <v>790</v>
      </c>
      <c r="B81" s="20">
        <v>22</v>
      </c>
      <c r="C81" s="26">
        <v>45.454545000000003</v>
      </c>
      <c r="D81" s="26">
        <v>9.0909089999999999</v>
      </c>
      <c r="E81" s="26">
        <v>4.5454549999999996</v>
      </c>
      <c r="F81" s="26">
        <v>9.0909089999999999</v>
      </c>
      <c r="G81" s="26">
        <v>27.272727</v>
      </c>
      <c r="H81" s="26">
        <v>4.5454549999999996</v>
      </c>
    </row>
    <row r="82" spans="1:8" x14ac:dyDescent="0.2">
      <c r="A82" s="19" t="s">
        <v>791</v>
      </c>
      <c r="B82" s="20">
        <v>11</v>
      </c>
      <c r="C82" s="26">
        <v>36.363636</v>
      </c>
      <c r="D82" s="26">
        <v>18.181818</v>
      </c>
      <c r="E82" s="26">
        <v>9.0909089999999999</v>
      </c>
      <c r="F82" s="26">
        <v>9.0909089999999999</v>
      </c>
      <c r="G82" s="26">
        <v>27.272727</v>
      </c>
      <c r="H82" s="26">
        <v>0</v>
      </c>
    </row>
    <row r="83" spans="1:8" x14ac:dyDescent="0.2">
      <c r="A83" s="19" t="s">
        <v>792</v>
      </c>
      <c r="B83" s="20">
        <v>2</v>
      </c>
      <c r="C83" s="26">
        <v>50</v>
      </c>
      <c r="D83" s="26">
        <v>0</v>
      </c>
      <c r="E83" s="26">
        <v>0</v>
      </c>
      <c r="F83" s="26">
        <v>0</v>
      </c>
      <c r="G83" s="26">
        <v>50</v>
      </c>
      <c r="H83" s="26">
        <v>0</v>
      </c>
    </row>
    <row r="84" spans="1:8" x14ac:dyDescent="0.2">
      <c r="A84" s="19" t="s">
        <v>793</v>
      </c>
      <c r="B84" s="20">
        <v>1</v>
      </c>
      <c r="C84" s="26">
        <v>100</v>
      </c>
      <c r="D84" s="26">
        <v>0</v>
      </c>
      <c r="E84" s="26">
        <v>0</v>
      </c>
      <c r="F84" s="26">
        <v>0</v>
      </c>
      <c r="G84" s="26">
        <v>0</v>
      </c>
      <c r="H84" s="26">
        <v>0</v>
      </c>
    </row>
    <row r="85" spans="1:8" x14ac:dyDescent="0.2">
      <c r="A85" s="19" t="s">
        <v>794</v>
      </c>
      <c r="B85" s="20">
        <v>0</v>
      </c>
      <c r="C85" s="26">
        <v>0</v>
      </c>
      <c r="D85" s="26">
        <v>0</v>
      </c>
      <c r="E85" s="26">
        <v>0</v>
      </c>
      <c r="F85" s="26">
        <v>0</v>
      </c>
      <c r="G85" s="26">
        <v>0</v>
      </c>
      <c r="H85" s="26">
        <v>0</v>
      </c>
    </row>
    <row r="86" spans="1:8" x14ac:dyDescent="0.2">
      <c r="A86" s="19" t="s">
        <v>783</v>
      </c>
      <c r="B86" s="20">
        <v>98</v>
      </c>
      <c r="C86" s="26">
        <v>54.081632999999997</v>
      </c>
      <c r="D86" s="26">
        <v>5.1020409999999998</v>
      </c>
      <c r="E86" s="26">
        <v>13.265306000000001</v>
      </c>
      <c r="F86" s="26">
        <v>3.0612240000000002</v>
      </c>
      <c r="G86" s="26">
        <v>17.346938999999999</v>
      </c>
      <c r="H86" s="26">
        <v>7.1428570000000002</v>
      </c>
    </row>
    <row r="87" spans="1:8" x14ac:dyDescent="0.2">
      <c r="A87" s="18" t="s">
        <v>795</v>
      </c>
      <c r="B87" s="18"/>
      <c r="C87" s="18"/>
      <c r="D87" s="18"/>
      <c r="E87" s="18"/>
      <c r="F87" s="18"/>
      <c r="G87" s="18"/>
      <c r="H87" s="18"/>
    </row>
    <row r="88" spans="1:8" x14ac:dyDescent="0.2">
      <c r="A88" s="19" t="s">
        <v>796</v>
      </c>
      <c r="B88" s="20">
        <v>701</v>
      </c>
      <c r="C88" s="26">
        <v>51.069899999999997</v>
      </c>
      <c r="D88" s="26">
        <v>5.7061339999999996</v>
      </c>
      <c r="E88" s="26">
        <v>12.696148000000001</v>
      </c>
      <c r="F88" s="26">
        <v>3.708987</v>
      </c>
      <c r="G88" s="26">
        <v>22.253923</v>
      </c>
      <c r="H88" s="26">
        <v>4.5649069999999998</v>
      </c>
    </row>
    <row r="89" spans="1:8" x14ac:dyDescent="0.2">
      <c r="A89" s="19" t="s">
        <v>139</v>
      </c>
      <c r="B89" s="20">
        <v>34</v>
      </c>
      <c r="C89" s="26">
        <v>58.823529000000001</v>
      </c>
      <c r="D89" s="26">
        <v>2.941176</v>
      </c>
      <c r="E89" s="26">
        <v>17.647058999999999</v>
      </c>
      <c r="F89" s="26">
        <v>2.941176</v>
      </c>
      <c r="G89" s="26">
        <v>11.764706</v>
      </c>
      <c r="H89" s="26">
        <v>5.8823530000000002</v>
      </c>
    </row>
    <row r="90" spans="1:8" x14ac:dyDescent="0.2">
      <c r="A90" s="19" t="s">
        <v>797</v>
      </c>
      <c r="B90" s="20">
        <v>33</v>
      </c>
      <c r="C90" s="26">
        <v>75.757576</v>
      </c>
      <c r="D90" s="26">
        <v>0</v>
      </c>
      <c r="E90" s="26">
        <v>3.030303</v>
      </c>
      <c r="F90" s="26">
        <v>0</v>
      </c>
      <c r="G90" s="26">
        <v>18.181818</v>
      </c>
      <c r="H90" s="26">
        <v>3.030303</v>
      </c>
    </row>
    <row r="91" spans="1:8" x14ac:dyDescent="0.2">
      <c r="A91" s="19" t="s">
        <v>140</v>
      </c>
      <c r="B91" s="20">
        <v>111</v>
      </c>
      <c r="C91" s="26">
        <v>72.972972999999996</v>
      </c>
      <c r="D91" s="26">
        <v>1.8018019999999999</v>
      </c>
      <c r="E91" s="26">
        <v>8.1081079999999996</v>
      </c>
      <c r="F91" s="26">
        <v>0</v>
      </c>
      <c r="G91" s="26">
        <v>11.711712</v>
      </c>
      <c r="H91" s="26">
        <v>5.405405</v>
      </c>
    </row>
    <row r="92" spans="1:8" x14ac:dyDescent="0.2">
      <c r="A92" s="19" t="s">
        <v>141</v>
      </c>
      <c r="B92" s="20">
        <v>6</v>
      </c>
      <c r="C92" s="26">
        <v>66.666667000000004</v>
      </c>
      <c r="D92" s="26">
        <v>16.666667</v>
      </c>
      <c r="E92" s="26">
        <v>16.666667</v>
      </c>
      <c r="F92" s="26">
        <v>0</v>
      </c>
      <c r="G92" s="26">
        <v>0</v>
      </c>
      <c r="H92" s="26">
        <v>0</v>
      </c>
    </row>
    <row r="93" spans="1:8" x14ac:dyDescent="0.2">
      <c r="A93" s="19" t="s">
        <v>755</v>
      </c>
      <c r="B93" s="20">
        <v>16</v>
      </c>
      <c r="C93" s="26">
        <v>62.5</v>
      </c>
      <c r="D93" s="26">
        <v>0</v>
      </c>
      <c r="E93" s="26">
        <v>12.5</v>
      </c>
      <c r="F93" s="26">
        <v>6.25</v>
      </c>
      <c r="G93" s="26">
        <v>6.25</v>
      </c>
      <c r="H93" s="26">
        <v>12.5</v>
      </c>
    </row>
    <row r="94" spans="1:8" x14ac:dyDescent="0.2">
      <c r="A94" s="19" t="s">
        <v>783</v>
      </c>
      <c r="B94" s="20">
        <v>34</v>
      </c>
      <c r="C94" s="26">
        <v>50</v>
      </c>
      <c r="D94" s="26">
        <v>2.941176</v>
      </c>
      <c r="E94" s="26">
        <v>23.529412000000001</v>
      </c>
      <c r="F94" s="26">
        <v>0</v>
      </c>
      <c r="G94" s="26">
        <v>23.529412000000001</v>
      </c>
      <c r="H94" s="26">
        <v>0</v>
      </c>
    </row>
    <row r="95" spans="1:8" x14ac:dyDescent="0.2">
      <c r="A95" s="18" t="s">
        <v>798</v>
      </c>
      <c r="B95" s="18"/>
      <c r="C95" s="18"/>
      <c r="D95" s="18"/>
      <c r="E95" s="18"/>
      <c r="F95" s="18"/>
      <c r="G95" s="18"/>
      <c r="H95" s="18"/>
    </row>
    <row r="96" spans="1:8" x14ac:dyDescent="0.2">
      <c r="A96" s="19" t="s">
        <v>799</v>
      </c>
      <c r="B96" s="20">
        <v>509</v>
      </c>
      <c r="C96" s="26">
        <v>49.508840999999997</v>
      </c>
      <c r="D96" s="26">
        <v>6.0903729999999996</v>
      </c>
      <c r="E96" s="26">
        <v>14.145383000000001</v>
      </c>
      <c r="F96" s="26">
        <v>3.536346</v>
      </c>
      <c r="G96" s="26">
        <v>22.789784000000001</v>
      </c>
      <c r="H96" s="26">
        <v>3.9292729999999998</v>
      </c>
    </row>
    <row r="97" spans="1:8" x14ac:dyDescent="0.2">
      <c r="A97" s="19" t="s">
        <v>800</v>
      </c>
      <c r="B97" s="20">
        <v>15</v>
      </c>
      <c r="C97" s="26">
        <v>53.333333000000003</v>
      </c>
      <c r="D97" s="26">
        <v>6.6666670000000003</v>
      </c>
      <c r="E97" s="26">
        <v>26.666667</v>
      </c>
      <c r="F97" s="26">
        <v>0</v>
      </c>
      <c r="G97" s="26">
        <v>13.333333</v>
      </c>
      <c r="H97" s="26">
        <v>0</v>
      </c>
    </row>
    <row r="98" spans="1:8" x14ac:dyDescent="0.2">
      <c r="A98" s="19" t="s">
        <v>801</v>
      </c>
      <c r="B98" s="20">
        <v>46</v>
      </c>
      <c r="C98" s="26">
        <v>67.391304000000005</v>
      </c>
      <c r="D98" s="26">
        <v>6.5217390000000002</v>
      </c>
      <c r="E98" s="26">
        <v>4.3478260000000004</v>
      </c>
      <c r="F98" s="26">
        <v>2.1739130000000002</v>
      </c>
      <c r="G98" s="26">
        <v>10.869565</v>
      </c>
      <c r="H98" s="26">
        <v>8.6956520000000008</v>
      </c>
    </row>
    <row r="99" spans="1:8" x14ac:dyDescent="0.2">
      <c r="A99" s="19" t="s">
        <v>802</v>
      </c>
      <c r="B99" s="20">
        <v>30</v>
      </c>
      <c r="C99" s="26">
        <v>73.333332999999996</v>
      </c>
      <c r="D99" s="26">
        <v>0</v>
      </c>
      <c r="E99" s="26">
        <v>16.666667</v>
      </c>
      <c r="F99" s="26">
        <v>3.3333330000000001</v>
      </c>
      <c r="G99" s="26">
        <v>6.6666670000000003</v>
      </c>
      <c r="H99" s="26">
        <v>0</v>
      </c>
    </row>
    <row r="100" spans="1:8" x14ac:dyDescent="0.2">
      <c r="A100" s="19" t="s">
        <v>803</v>
      </c>
      <c r="B100" s="20">
        <v>10</v>
      </c>
      <c r="C100" s="26">
        <v>90</v>
      </c>
      <c r="D100" s="26">
        <v>0</v>
      </c>
      <c r="E100" s="26">
        <v>0</v>
      </c>
      <c r="F100" s="26">
        <v>0</v>
      </c>
      <c r="G100" s="26">
        <v>0</v>
      </c>
      <c r="H100" s="26">
        <v>10</v>
      </c>
    </row>
    <row r="101" spans="1:8" x14ac:dyDescent="0.2">
      <c r="A101" s="19" t="s">
        <v>804</v>
      </c>
      <c r="B101" s="20">
        <v>4</v>
      </c>
      <c r="C101" s="26">
        <v>75</v>
      </c>
      <c r="D101" s="26">
        <v>0</v>
      </c>
      <c r="E101" s="26">
        <v>0</v>
      </c>
      <c r="F101" s="26">
        <v>0</v>
      </c>
      <c r="G101" s="26">
        <v>0</v>
      </c>
      <c r="H101" s="26">
        <v>25</v>
      </c>
    </row>
    <row r="102" spans="1:8" x14ac:dyDescent="0.2">
      <c r="A102" s="19" t="s">
        <v>783</v>
      </c>
      <c r="B102" s="20">
        <v>121</v>
      </c>
      <c r="C102" s="26">
        <v>43.801653000000002</v>
      </c>
      <c r="D102" s="26">
        <v>4.9586779999999999</v>
      </c>
      <c r="E102" s="26">
        <v>9.9173550000000006</v>
      </c>
      <c r="F102" s="26">
        <v>5.7851239999999997</v>
      </c>
      <c r="G102" s="26">
        <v>28.925619999999999</v>
      </c>
      <c r="H102" s="26">
        <v>6.6115700000000004</v>
      </c>
    </row>
    <row r="103" spans="1:8" x14ac:dyDescent="0.2">
      <c r="A103" s="18" t="s">
        <v>805</v>
      </c>
      <c r="B103" s="18"/>
      <c r="C103" s="18"/>
      <c r="D103" s="18"/>
      <c r="E103" s="18"/>
      <c r="F103" s="18"/>
      <c r="G103" s="18"/>
      <c r="H103" s="18"/>
    </row>
    <row r="104" spans="1:8" x14ac:dyDescent="0.2">
      <c r="A104" s="19" t="s">
        <v>799</v>
      </c>
      <c r="B104" s="20">
        <v>5</v>
      </c>
      <c r="C104" s="26">
        <v>60</v>
      </c>
      <c r="D104" s="26">
        <v>0</v>
      </c>
      <c r="E104" s="26">
        <v>20</v>
      </c>
      <c r="F104" s="26">
        <v>0</v>
      </c>
      <c r="G104" s="26">
        <v>0</v>
      </c>
      <c r="H104" s="26">
        <v>20</v>
      </c>
    </row>
    <row r="105" spans="1:8" x14ac:dyDescent="0.2">
      <c r="A105" s="19" t="s">
        <v>800</v>
      </c>
      <c r="B105" s="20">
        <v>44</v>
      </c>
      <c r="C105" s="26">
        <v>77.272727000000003</v>
      </c>
      <c r="D105" s="26">
        <v>2.2727270000000002</v>
      </c>
      <c r="E105" s="26">
        <v>2.2727270000000002</v>
      </c>
      <c r="F105" s="26">
        <v>2.2727270000000002</v>
      </c>
      <c r="G105" s="26">
        <v>6.8181820000000002</v>
      </c>
      <c r="H105" s="26">
        <v>9.0909089999999999</v>
      </c>
    </row>
    <row r="106" spans="1:8" x14ac:dyDescent="0.2">
      <c r="A106" s="19" t="s">
        <v>801</v>
      </c>
      <c r="B106" s="20">
        <v>85</v>
      </c>
      <c r="C106" s="26">
        <v>69.411765000000003</v>
      </c>
      <c r="D106" s="26">
        <v>2.3529409999999999</v>
      </c>
      <c r="E106" s="26">
        <v>9.4117650000000008</v>
      </c>
      <c r="F106" s="26">
        <v>0</v>
      </c>
      <c r="G106" s="26">
        <v>14.117647</v>
      </c>
      <c r="H106" s="26">
        <v>4.7058819999999999</v>
      </c>
    </row>
    <row r="107" spans="1:8" x14ac:dyDescent="0.2">
      <c r="A107" s="19" t="s">
        <v>802</v>
      </c>
      <c r="B107" s="20">
        <v>15</v>
      </c>
      <c r="C107" s="26">
        <v>86.666667000000004</v>
      </c>
      <c r="D107" s="26">
        <v>0</v>
      </c>
      <c r="E107" s="26">
        <v>6.6666670000000003</v>
      </c>
      <c r="F107" s="26">
        <v>0</v>
      </c>
      <c r="G107" s="26">
        <v>6.6666670000000003</v>
      </c>
      <c r="H107" s="26">
        <v>0</v>
      </c>
    </row>
    <row r="108" spans="1:8" x14ac:dyDescent="0.2">
      <c r="A108" s="19" t="s">
        <v>803</v>
      </c>
      <c r="B108" s="20">
        <v>4</v>
      </c>
      <c r="C108" s="26">
        <v>25</v>
      </c>
      <c r="D108" s="26">
        <v>0</v>
      </c>
      <c r="E108" s="26">
        <v>25</v>
      </c>
      <c r="F108" s="26">
        <v>0</v>
      </c>
      <c r="G108" s="26">
        <v>50</v>
      </c>
      <c r="H108" s="26">
        <v>0</v>
      </c>
    </row>
    <row r="109" spans="1:8" x14ac:dyDescent="0.2">
      <c r="A109" s="19" t="s">
        <v>804</v>
      </c>
      <c r="B109" s="20">
        <v>5</v>
      </c>
      <c r="C109" s="26">
        <v>80</v>
      </c>
      <c r="D109" s="26">
        <v>0</v>
      </c>
      <c r="E109" s="26">
        <v>20</v>
      </c>
      <c r="F109" s="26">
        <v>0</v>
      </c>
      <c r="G109" s="26">
        <v>0</v>
      </c>
      <c r="H109" s="26">
        <v>0</v>
      </c>
    </row>
    <row r="110" spans="1:8" x14ac:dyDescent="0.2">
      <c r="A110" s="19" t="s">
        <v>783</v>
      </c>
      <c r="B110" s="20">
        <v>8</v>
      </c>
      <c r="C110" s="26">
        <v>75</v>
      </c>
      <c r="D110" s="26">
        <v>0</v>
      </c>
      <c r="E110" s="26">
        <v>0</v>
      </c>
      <c r="F110" s="26">
        <v>0</v>
      </c>
      <c r="G110" s="26">
        <v>25</v>
      </c>
      <c r="H110" s="26">
        <v>0</v>
      </c>
    </row>
    <row r="111" spans="1:8" x14ac:dyDescent="0.2">
      <c r="A111" s="18" t="s">
        <v>142</v>
      </c>
      <c r="B111" s="18"/>
      <c r="C111" s="18"/>
      <c r="D111" s="18"/>
      <c r="E111" s="18"/>
      <c r="F111" s="18"/>
      <c r="G111" s="18"/>
      <c r="H111" s="18"/>
    </row>
    <row r="112" spans="1:8" x14ac:dyDescent="0.2">
      <c r="A112" s="19" t="s">
        <v>806</v>
      </c>
      <c r="B112" s="20">
        <v>50</v>
      </c>
      <c r="C112" s="26">
        <v>48</v>
      </c>
      <c r="D112" s="26">
        <v>8</v>
      </c>
      <c r="E112" s="26">
        <v>20</v>
      </c>
      <c r="F112" s="26">
        <v>2</v>
      </c>
      <c r="G112" s="26">
        <v>20</v>
      </c>
      <c r="H112" s="26">
        <v>2</v>
      </c>
    </row>
    <row r="113" spans="1:8" x14ac:dyDescent="0.2">
      <c r="A113" s="19" t="s">
        <v>807</v>
      </c>
      <c r="B113" s="20">
        <v>173</v>
      </c>
      <c r="C113" s="26">
        <v>56.069364</v>
      </c>
      <c r="D113" s="26">
        <v>5.202312</v>
      </c>
      <c r="E113" s="26">
        <v>15.606935999999999</v>
      </c>
      <c r="F113" s="26">
        <v>2.3121390000000002</v>
      </c>
      <c r="G113" s="26">
        <v>17.34104</v>
      </c>
      <c r="H113" s="26">
        <v>3.4682080000000002</v>
      </c>
    </row>
    <row r="114" spans="1:8" x14ac:dyDescent="0.2">
      <c r="A114" s="19" t="s">
        <v>808</v>
      </c>
      <c r="B114" s="20">
        <v>200</v>
      </c>
      <c r="C114" s="26">
        <v>52.5</v>
      </c>
      <c r="D114" s="26">
        <v>3.5</v>
      </c>
      <c r="E114" s="26">
        <v>14.5</v>
      </c>
      <c r="F114" s="26">
        <v>4</v>
      </c>
      <c r="G114" s="26">
        <v>20</v>
      </c>
      <c r="H114" s="26">
        <v>5.5</v>
      </c>
    </row>
    <row r="115" spans="1:8" x14ac:dyDescent="0.2">
      <c r="A115" s="19" t="s">
        <v>809</v>
      </c>
      <c r="B115" s="20">
        <v>174</v>
      </c>
      <c r="C115" s="26">
        <v>57.471263999999998</v>
      </c>
      <c r="D115" s="26">
        <v>4.0229889999999999</v>
      </c>
      <c r="E115" s="26">
        <v>9.1954019999999996</v>
      </c>
      <c r="F115" s="26">
        <v>2.298851</v>
      </c>
      <c r="G115" s="26">
        <v>19.540230000000001</v>
      </c>
      <c r="H115" s="26">
        <v>7.4712639999999997</v>
      </c>
    </row>
    <row r="116" spans="1:8" x14ac:dyDescent="0.2">
      <c r="A116" s="19" t="s">
        <v>810</v>
      </c>
      <c r="B116" s="20">
        <v>308</v>
      </c>
      <c r="C116" s="26">
        <v>56.168830999999997</v>
      </c>
      <c r="D116" s="26">
        <v>5.5194809999999999</v>
      </c>
      <c r="E116" s="26">
        <v>9.0909089999999999</v>
      </c>
      <c r="F116" s="26">
        <v>3.5714290000000002</v>
      </c>
      <c r="G116" s="26">
        <v>21.753247000000002</v>
      </c>
      <c r="H116" s="26">
        <v>3.8961039999999998</v>
      </c>
    </row>
    <row r="117" spans="1:8" x14ac:dyDescent="0.2">
      <c r="A117" s="19" t="s">
        <v>783</v>
      </c>
      <c r="B117" s="20">
        <v>30</v>
      </c>
      <c r="C117" s="26">
        <v>53.333333000000003</v>
      </c>
      <c r="D117" s="26">
        <v>3.3333330000000001</v>
      </c>
      <c r="E117" s="26">
        <v>20</v>
      </c>
      <c r="F117" s="26">
        <v>0</v>
      </c>
      <c r="G117" s="26">
        <v>23.333333</v>
      </c>
      <c r="H117" s="26">
        <v>0</v>
      </c>
    </row>
    <row r="118" spans="1:8" x14ac:dyDescent="0.2">
      <c r="A118" s="18" t="s">
        <v>143</v>
      </c>
      <c r="B118" s="18"/>
      <c r="C118" s="18"/>
      <c r="D118" s="18"/>
      <c r="E118" s="18"/>
      <c r="F118" s="18"/>
      <c r="G118" s="18"/>
      <c r="H118" s="18"/>
    </row>
    <row r="119" spans="1:8" x14ac:dyDescent="0.2">
      <c r="A119" s="21" t="s">
        <v>811</v>
      </c>
      <c r="B119" s="21"/>
      <c r="C119" s="21"/>
      <c r="D119" s="21"/>
      <c r="E119" s="21"/>
      <c r="F119" s="21"/>
      <c r="G119" s="21"/>
      <c r="H119" s="21"/>
    </row>
    <row r="120" spans="1:8" x14ac:dyDescent="0.2">
      <c r="A120" s="19" t="s">
        <v>812</v>
      </c>
      <c r="B120" s="20">
        <v>287</v>
      </c>
      <c r="C120" s="26">
        <v>51.916376</v>
      </c>
      <c r="D120" s="26">
        <v>5.2264809999999997</v>
      </c>
      <c r="E120" s="26">
        <v>14.285714</v>
      </c>
      <c r="F120" s="26">
        <v>3.1358890000000001</v>
      </c>
      <c r="G120" s="26">
        <v>21.602786999999999</v>
      </c>
      <c r="H120" s="26">
        <v>3.8327529999999999</v>
      </c>
    </row>
    <row r="121" spans="1:8" x14ac:dyDescent="0.2">
      <c r="A121" s="19" t="s">
        <v>813</v>
      </c>
      <c r="B121" s="20">
        <v>258</v>
      </c>
      <c r="C121" s="26">
        <v>54.651162999999997</v>
      </c>
      <c r="D121" s="26">
        <v>4.263566</v>
      </c>
      <c r="E121" s="26">
        <v>13.565891000000001</v>
      </c>
      <c r="F121" s="26">
        <v>2.7131780000000001</v>
      </c>
      <c r="G121" s="26">
        <v>19.767441999999999</v>
      </c>
      <c r="H121" s="26">
        <v>5.0387599999999999</v>
      </c>
    </row>
    <row r="122" spans="1:8" x14ac:dyDescent="0.2">
      <c r="A122" s="19" t="s">
        <v>814</v>
      </c>
      <c r="B122" s="20">
        <v>101</v>
      </c>
      <c r="C122" s="26">
        <v>59.405940999999999</v>
      </c>
      <c r="D122" s="26">
        <v>6.9306929999999998</v>
      </c>
      <c r="E122" s="26">
        <v>8.9108909999999995</v>
      </c>
      <c r="F122" s="26">
        <v>3.9603959999999998</v>
      </c>
      <c r="G122" s="26">
        <v>16.831683000000002</v>
      </c>
      <c r="H122" s="26">
        <v>3.9603959999999998</v>
      </c>
    </row>
    <row r="123" spans="1:8" x14ac:dyDescent="0.2">
      <c r="A123" s="19" t="s">
        <v>815</v>
      </c>
      <c r="B123" s="20">
        <v>236</v>
      </c>
      <c r="C123" s="26">
        <v>55.932203000000001</v>
      </c>
      <c r="D123" s="26">
        <v>4.6610170000000002</v>
      </c>
      <c r="E123" s="26">
        <v>10.169492</v>
      </c>
      <c r="F123" s="26">
        <v>3.389831</v>
      </c>
      <c r="G123" s="26">
        <v>20.762712000000001</v>
      </c>
      <c r="H123" s="26">
        <v>5.084746</v>
      </c>
    </row>
    <row r="124" spans="1:8" x14ac:dyDescent="0.2">
      <c r="A124" s="19" t="s">
        <v>783</v>
      </c>
      <c r="B124" s="20">
        <v>53</v>
      </c>
      <c r="C124" s="26">
        <v>62.264150999999998</v>
      </c>
      <c r="D124" s="26">
        <v>1.886792</v>
      </c>
      <c r="E124" s="26">
        <v>13.207547</v>
      </c>
      <c r="F124" s="26">
        <v>0</v>
      </c>
      <c r="G124" s="26">
        <v>16.981131999999999</v>
      </c>
      <c r="H124" s="26">
        <v>5.6603770000000004</v>
      </c>
    </row>
    <row r="125" spans="1:8" x14ac:dyDescent="0.2">
      <c r="A125" s="18" t="s">
        <v>143</v>
      </c>
      <c r="B125" s="18"/>
      <c r="C125" s="18"/>
      <c r="D125" s="18"/>
      <c r="E125" s="18"/>
      <c r="F125" s="18"/>
      <c r="G125" s="18"/>
      <c r="H125" s="18"/>
    </row>
    <row r="126" spans="1:8" x14ac:dyDescent="0.2">
      <c r="A126" s="21" t="s">
        <v>816</v>
      </c>
      <c r="B126" s="21"/>
      <c r="C126" s="21"/>
      <c r="D126" s="21"/>
      <c r="E126" s="21"/>
      <c r="F126" s="21"/>
      <c r="G126" s="21"/>
      <c r="H126" s="21"/>
    </row>
    <row r="127" spans="1:8" x14ac:dyDescent="0.2">
      <c r="A127" s="19" t="s">
        <v>812</v>
      </c>
      <c r="B127" s="20">
        <v>174</v>
      </c>
      <c r="C127" s="26">
        <v>59.770114999999997</v>
      </c>
      <c r="D127" s="26">
        <v>4.0229889999999999</v>
      </c>
      <c r="E127" s="26">
        <v>14.942529</v>
      </c>
      <c r="F127" s="26">
        <v>2.298851</v>
      </c>
      <c r="G127" s="26">
        <v>15.517241</v>
      </c>
      <c r="H127" s="26">
        <v>3.4482759999999999</v>
      </c>
    </row>
    <row r="128" spans="1:8" x14ac:dyDescent="0.2">
      <c r="A128" s="19" t="s">
        <v>813</v>
      </c>
      <c r="B128" s="20">
        <v>113</v>
      </c>
      <c r="C128" s="26">
        <v>55.752212</v>
      </c>
      <c r="D128" s="26">
        <v>3.5398230000000002</v>
      </c>
      <c r="E128" s="26">
        <v>12.389381</v>
      </c>
      <c r="F128" s="26">
        <v>2.6548669999999999</v>
      </c>
      <c r="G128" s="26">
        <v>22.123894</v>
      </c>
      <c r="H128" s="26">
        <v>3.5398230000000002</v>
      </c>
    </row>
    <row r="129" spans="1:8" x14ac:dyDescent="0.2">
      <c r="A129" s="19" t="s">
        <v>814</v>
      </c>
      <c r="B129" s="20">
        <v>70</v>
      </c>
      <c r="C129" s="26">
        <v>71.428571000000005</v>
      </c>
      <c r="D129" s="26">
        <v>2.8571430000000002</v>
      </c>
      <c r="E129" s="26">
        <v>8.5714290000000002</v>
      </c>
      <c r="F129" s="26">
        <v>2.8571430000000002</v>
      </c>
      <c r="G129" s="26">
        <v>10</v>
      </c>
      <c r="H129" s="26">
        <v>4.2857139999999996</v>
      </c>
    </row>
    <row r="130" spans="1:8" x14ac:dyDescent="0.2">
      <c r="A130" s="19" t="s">
        <v>815</v>
      </c>
      <c r="B130" s="20">
        <v>448</v>
      </c>
      <c r="C130" s="26">
        <v>54.241070999999998</v>
      </c>
      <c r="D130" s="26">
        <v>5.8035709999999998</v>
      </c>
      <c r="E130" s="26">
        <v>12.5</v>
      </c>
      <c r="F130" s="26">
        <v>3.348214</v>
      </c>
      <c r="G130" s="26">
        <v>20.3125</v>
      </c>
      <c r="H130" s="26">
        <v>3.7946430000000002</v>
      </c>
    </row>
    <row r="131" spans="1:8" x14ac:dyDescent="0.2">
      <c r="A131" s="19" t="s">
        <v>783</v>
      </c>
      <c r="B131" s="20">
        <v>130</v>
      </c>
      <c r="C131" s="26">
        <v>42.307692000000003</v>
      </c>
      <c r="D131" s="26">
        <v>4.6153849999999998</v>
      </c>
      <c r="E131" s="26">
        <v>10.769231</v>
      </c>
      <c r="F131" s="26">
        <v>3.0769229999999999</v>
      </c>
      <c r="G131" s="26">
        <v>29.230768999999999</v>
      </c>
      <c r="H131" s="26">
        <v>10</v>
      </c>
    </row>
    <row r="132" spans="1:8" x14ac:dyDescent="0.2">
      <c r="A132" s="18" t="s">
        <v>143</v>
      </c>
      <c r="B132" s="18"/>
      <c r="C132" s="18"/>
      <c r="D132" s="18"/>
      <c r="E132" s="18"/>
      <c r="F132" s="18"/>
      <c r="G132" s="18"/>
      <c r="H132" s="18"/>
    </row>
    <row r="133" spans="1:8" x14ac:dyDescent="0.2">
      <c r="A133" s="21" t="s">
        <v>817</v>
      </c>
      <c r="B133" s="21"/>
      <c r="C133" s="21"/>
      <c r="D133" s="21"/>
      <c r="E133" s="21"/>
      <c r="F133" s="21"/>
      <c r="G133" s="21"/>
      <c r="H133" s="21"/>
    </row>
    <row r="134" spans="1:8" x14ac:dyDescent="0.2">
      <c r="A134" s="19" t="s">
        <v>812</v>
      </c>
      <c r="B134" s="20">
        <v>188</v>
      </c>
      <c r="C134" s="26">
        <v>59.042552999999998</v>
      </c>
      <c r="D134" s="26">
        <v>4.7872339999999998</v>
      </c>
      <c r="E134" s="26">
        <v>14.893617000000001</v>
      </c>
      <c r="F134" s="26">
        <v>1.595745</v>
      </c>
      <c r="G134" s="26">
        <v>15.957447</v>
      </c>
      <c r="H134" s="26">
        <v>3.7234039999999999</v>
      </c>
    </row>
    <row r="135" spans="1:8" x14ac:dyDescent="0.2">
      <c r="A135" s="19" t="s">
        <v>813</v>
      </c>
      <c r="B135" s="20">
        <v>150</v>
      </c>
      <c r="C135" s="26">
        <v>56.666666999999997</v>
      </c>
      <c r="D135" s="26">
        <v>7.3333329999999997</v>
      </c>
      <c r="E135" s="26">
        <v>15.333333</v>
      </c>
      <c r="F135" s="26">
        <v>1.3333330000000001</v>
      </c>
      <c r="G135" s="26">
        <v>16.666667</v>
      </c>
      <c r="H135" s="26">
        <v>2.6666669999999999</v>
      </c>
    </row>
    <row r="136" spans="1:8" x14ac:dyDescent="0.2">
      <c r="A136" s="19" t="s">
        <v>814</v>
      </c>
      <c r="B136" s="20">
        <v>75</v>
      </c>
      <c r="C136" s="26">
        <v>62.666666999999997</v>
      </c>
      <c r="D136" s="26">
        <v>1.3333330000000001</v>
      </c>
      <c r="E136" s="26">
        <v>12</v>
      </c>
      <c r="F136" s="26">
        <v>5.3333329999999997</v>
      </c>
      <c r="G136" s="26">
        <v>10.666667</v>
      </c>
      <c r="H136" s="26">
        <v>8</v>
      </c>
    </row>
    <row r="137" spans="1:8" x14ac:dyDescent="0.2">
      <c r="A137" s="19" t="s">
        <v>815</v>
      </c>
      <c r="B137" s="20">
        <v>403</v>
      </c>
      <c r="C137" s="26">
        <v>54.094293</v>
      </c>
      <c r="D137" s="26">
        <v>4.9627790000000003</v>
      </c>
      <c r="E137" s="26">
        <v>10.421836000000001</v>
      </c>
      <c r="F137" s="26">
        <v>3.9702229999999998</v>
      </c>
      <c r="G137" s="26">
        <v>22.580645000000001</v>
      </c>
      <c r="H137" s="26">
        <v>3.9702229999999998</v>
      </c>
    </row>
    <row r="138" spans="1:8" x14ac:dyDescent="0.2">
      <c r="A138" s="19" t="s">
        <v>783</v>
      </c>
      <c r="B138" s="20">
        <v>119</v>
      </c>
      <c r="C138" s="26">
        <v>45.378151000000003</v>
      </c>
      <c r="D138" s="26">
        <v>3.361345</v>
      </c>
      <c r="E138" s="26">
        <v>11.764706</v>
      </c>
      <c r="F138" s="26">
        <v>2.5210080000000001</v>
      </c>
      <c r="G138" s="26">
        <v>28.571428999999998</v>
      </c>
      <c r="H138" s="26">
        <v>8.4033610000000003</v>
      </c>
    </row>
    <row r="139" spans="1:8" x14ac:dyDescent="0.2">
      <c r="A139" s="18" t="s">
        <v>143</v>
      </c>
      <c r="B139" s="18"/>
      <c r="C139" s="18"/>
      <c r="D139" s="18"/>
      <c r="E139" s="18"/>
      <c r="F139" s="18"/>
      <c r="G139" s="18"/>
      <c r="H139" s="18"/>
    </row>
    <row r="140" spans="1:8" x14ac:dyDescent="0.2">
      <c r="A140" s="21" t="s">
        <v>818</v>
      </c>
      <c r="B140" s="21"/>
      <c r="C140" s="21"/>
      <c r="D140" s="21"/>
      <c r="E140" s="21"/>
      <c r="F140" s="21"/>
      <c r="G140" s="21"/>
      <c r="H140" s="21"/>
    </row>
    <row r="141" spans="1:8" x14ac:dyDescent="0.2">
      <c r="A141" s="19" t="s">
        <v>812</v>
      </c>
      <c r="B141" s="20">
        <v>18</v>
      </c>
      <c r="C141" s="26">
        <v>72.222222000000002</v>
      </c>
      <c r="D141" s="26">
        <v>5.5555560000000002</v>
      </c>
      <c r="E141" s="26">
        <v>5.5555560000000002</v>
      </c>
      <c r="F141" s="26">
        <v>5.5555560000000002</v>
      </c>
      <c r="G141" s="26">
        <v>11.111110999999999</v>
      </c>
      <c r="H141" s="26">
        <v>0</v>
      </c>
    </row>
    <row r="142" spans="1:8" x14ac:dyDescent="0.2">
      <c r="A142" s="19" t="s">
        <v>813</v>
      </c>
      <c r="B142" s="20">
        <v>34</v>
      </c>
      <c r="C142" s="26">
        <v>50</v>
      </c>
      <c r="D142" s="26">
        <v>8.8235290000000006</v>
      </c>
      <c r="E142" s="26">
        <v>8.8235290000000006</v>
      </c>
      <c r="F142" s="26">
        <v>2.941176</v>
      </c>
      <c r="G142" s="26">
        <v>23.529412000000001</v>
      </c>
      <c r="H142" s="26">
        <v>5.8823530000000002</v>
      </c>
    </row>
    <row r="143" spans="1:8" x14ac:dyDescent="0.2">
      <c r="A143" s="19" t="s">
        <v>814</v>
      </c>
      <c r="B143" s="20">
        <v>68</v>
      </c>
      <c r="C143" s="26">
        <v>57.352941000000001</v>
      </c>
      <c r="D143" s="26">
        <v>5.8823530000000002</v>
      </c>
      <c r="E143" s="26">
        <v>14.705882000000001</v>
      </c>
      <c r="F143" s="26">
        <v>1.470588</v>
      </c>
      <c r="G143" s="26">
        <v>19.117647000000002</v>
      </c>
      <c r="H143" s="26">
        <v>1.470588</v>
      </c>
    </row>
    <row r="144" spans="1:8" x14ac:dyDescent="0.2">
      <c r="A144" s="19" t="s">
        <v>815</v>
      </c>
      <c r="B144" s="20">
        <v>543</v>
      </c>
      <c r="C144" s="26">
        <v>57.458564000000003</v>
      </c>
      <c r="D144" s="26">
        <v>4.788214</v>
      </c>
      <c r="E144" s="26">
        <v>13.627993</v>
      </c>
      <c r="F144" s="26">
        <v>2.2099449999999998</v>
      </c>
      <c r="G144" s="26">
        <v>18.047882000000001</v>
      </c>
      <c r="H144" s="26">
        <v>3.8674029999999999</v>
      </c>
    </row>
    <row r="145" spans="1:8" x14ac:dyDescent="0.2">
      <c r="A145" s="19" t="s">
        <v>783</v>
      </c>
      <c r="B145" s="20">
        <v>272</v>
      </c>
      <c r="C145" s="26">
        <v>49.264705999999997</v>
      </c>
      <c r="D145" s="26">
        <v>4.0441180000000001</v>
      </c>
      <c r="E145" s="26">
        <v>10.294117999999999</v>
      </c>
      <c r="F145" s="26">
        <v>4.7794119999999998</v>
      </c>
      <c r="G145" s="26">
        <v>24.632352999999998</v>
      </c>
      <c r="H145" s="26">
        <v>6.9852939999999997</v>
      </c>
    </row>
    <row r="146" spans="1:8" x14ac:dyDescent="0.2">
      <c r="A146" s="18" t="s">
        <v>819</v>
      </c>
      <c r="B146" s="18"/>
      <c r="C146" s="18"/>
      <c r="D146" s="18"/>
      <c r="E146" s="18"/>
      <c r="F146" s="18"/>
      <c r="G146" s="18"/>
      <c r="H146" s="18"/>
    </row>
    <row r="147" spans="1:8" x14ac:dyDescent="0.2">
      <c r="A147" s="19" t="s">
        <v>820</v>
      </c>
      <c r="B147" s="20">
        <v>245</v>
      </c>
      <c r="C147" s="26">
        <v>58.367347000000002</v>
      </c>
      <c r="D147" s="26">
        <v>4.0816330000000001</v>
      </c>
      <c r="E147" s="26">
        <v>14.693878</v>
      </c>
      <c r="F147" s="26">
        <v>3.2653059999999998</v>
      </c>
      <c r="G147" s="26">
        <v>16.734694000000001</v>
      </c>
      <c r="H147" s="26">
        <v>2.8571430000000002</v>
      </c>
    </row>
    <row r="148" spans="1:8" x14ac:dyDescent="0.2">
      <c r="A148" s="19" t="s">
        <v>821</v>
      </c>
      <c r="B148" s="20">
        <v>358</v>
      </c>
      <c r="C148" s="26">
        <v>59.776536</v>
      </c>
      <c r="D148" s="26">
        <v>5.027933</v>
      </c>
      <c r="E148" s="26">
        <v>10.893855</v>
      </c>
      <c r="F148" s="26">
        <v>2.2346370000000002</v>
      </c>
      <c r="G148" s="26">
        <v>18.156424999999999</v>
      </c>
      <c r="H148" s="26">
        <v>3.910615</v>
      </c>
    </row>
    <row r="149" spans="1:8" x14ac:dyDescent="0.2">
      <c r="A149" s="19" t="s">
        <v>822</v>
      </c>
      <c r="B149" s="20">
        <v>230</v>
      </c>
      <c r="C149" s="26">
        <v>47.391303999999998</v>
      </c>
      <c r="D149" s="26">
        <v>5.2173910000000001</v>
      </c>
      <c r="E149" s="26">
        <v>12.608696</v>
      </c>
      <c r="F149" s="26">
        <v>3.4782609999999998</v>
      </c>
      <c r="G149" s="26">
        <v>24.347826000000001</v>
      </c>
      <c r="H149" s="26">
        <v>6.9565219999999997</v>
      </c>
    </row>
    <row r="150" spans="1:8" x14ac:dyDescent="0.2">
      <c r="A150" s="19" t="s">
        <v>823</v>
      </c>
      <c r="B150" s="20">
        <v>102</v>
      </c>
      <c r="C150" s="26">
        <v>48.039216000000003</v>
      </c>
      <c r="D150" s="26">
        <v>4.901961</v>
      </c>
      <c r="E150" s="26">
        <v>11.764706</v>
      </c>
      <c r="F150" s="26">
        <v>3.9215689999999999</v>
      </c>
      <c r="G150" s="26">
        <v>25.490196000000001</v>
      </c>
      <c r="H150" s="26">
        <v>5.8823530000000002</v>
      </c>
    </row>
    <row r="151" spans="1:8" x14ac:dyDescent="0.2">
      <c r="A151" s="18" t="s">
        <v>824</v>
      </c>
      <c r="B151" s="18"/>
      <c r="C151" s="18"/>
      <c r="D151" s="18"/>
      <c r="E151" s="18"/>
      <c r="F151" s="18"/>
      <c r="G151" s="18"/>
      <c r="H151" s="18"/>
    </row>
    <row r="152" spans="1:8" x14ac:dyDescent="0.2">
      <c r="A152" s="19" t="s">
        <v>825</v>
      </c>
      <c r="B152" s="20">
        <v>128</v>
      </c>
      <c r="C152" s="26">
        <v>61.71875</v>
      </c>
      <c r="D152" s="26">
        <v>4.6875</v>
      </c>
      <c r="E152" s="26">
        <v>7.8125</v>
      </c>
      <c r="F152" s="26">
        <v>4.6875</v>
      </c>
      <c r="G152" s="26">
        <v>15.625</v>
      </c>
      <c r="H152" s="26">
        <v>5.46875</v>
      </c>
    </row>
    <row r="153" spans="1:8" x14ac:dyDescent="0.2">
      <c r="A153" s="19" t="s">
        <v>826</v>
      </c>
      <c r="B153" s="20">
        <v>265</v>
      </c>
      <c r="C153" s="26">
        <v>54.716980999999997</v>
      </c>
      <c r="D153" s="26">
        <v>3.7735850000000002</v>
      </c>
      <c r="E153" s="26">
        <v>13.207547</v>
      </c>
      <c r="F153" s="26">
        <v>4.1509429999999998</v>
      </c>
      <c r="G153" s="26">
        <v>20.754716999999999</v>
      </c>
      <c r="H153" s="26">
        <v>3.396226</v>
      </c>
    </row>
    <row r="154" spans="1:8" x14ac:dyDescent="0.2">
      <c r="A154" s="19" t="s">
        <v>827</v>
      </c>
      <c r="B154" s="20">
        <v>191</v>
      </c>
      <c r="C154" s="26">
        <v>57.591622999999998</v>
      </c>
      <c r="D154" s="26">
        <v>5.7591619999999999</v>
      </c>
      <c r="E154" s="26">
        <v>11.518325000000001</v>
      </c>
      <c r="F154" s="26">
        <v>0</v>
      </c>
      <c r="G154" s="26">
        <v>19.371728000000001</v>
      </c>
      <c r="H154" s="26">
        <v>5.7591619999999999</v>
      </c>
    </row>
    <row r="155" spans="1:8" x14ac:dyDescent="0.2">
      <c r="A155" s="19" t="s">
        <v>828</v>
      </c>
      <c r="B155" s="20">
        <v>143</v>
      </c>
      <c r="C155" s="26">
        <v>55.944056000000003</v>
      </c>
      <c r="D155" s="26">
        <v>4.1958039999999999</v>
      </c>
      <c r="E155" s="26">
        <v>13.286713000000001</v>
      </c>
      <c r="F155" s="26">
        <v>2.7972030000000001</v>
      </c>
      <c r="G155" s="26">
        <v>18.881119000000002</v>
      </c>
      <c r="H155" s="26">
        <v>4.895105</v>
      </c>
    </row>
    <row r="156" spans="1:8" x14ac:dyDescent="0.2">
      <c r="A156" s="19" t="s">
        <v>829</v>
      </c>
      <c r="B156" s="20">
        <v>96</v>
      </c>
      <c r="C156" s="26">
        <v>48.958333000000003</v>
      </c>
      <c r="D156" s="26">
        <v>5.2083329999999997</v>
      </c>
      <c r="E156" s="26">
        <v>17.708333</v>
      </c>
      <c r="F156" s="26">
        <v>1.0416669999999999</v>
      </c>
      <c r="G156" s="26">
        <v>22.916667</v>
      </c>
      <c r="H156" s="26">
        <v>4.1666670000000003</v>
      </c>
    </row>
    <row r="157" spans="1:8" x14ac:dyDescent="0.2">
      <c r="A157" s="22" t="s">
        <v>830</v>
      </c>
      <c r="B157" s="23">
        <v>112</v>
      </c>
      <c r="C157" s="27">
        <v>48.214286000000001</v>
      </c>
      <c r="D157" s="27">
        <v>6.25</v>
      </c>
      <c r="E157" s="27">
        <v>11.607143000000001</v>
      </c>
      <c r="F157" s="27">
        <v>5.3571429999999998</v>
      </c>
      <c r="G157" s="27">
        <v>24.107143000000001</v>
      </c>
      <c r="H157" s="27">
        <v>4.4642860000000004</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75F9D1-6FA1-46DF-97D2-428D3994D58B}">
  <dimension ref="A1:P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6" x14ac:dyDescent="0.2">
      <c r="A1" s="8" t="s">
        <v>126</v>
      </c>
      <c r="B1" s="9"/>
    </row>
    <row r="2" spans="1:16" x14ac:dyDescent="0.2">
      <c r="A2" s="11" t="str">
        <f xml:space="preserve"> HYPERLINK("#'目次'!B35","[29]")</f>
        <v>[29]</v>
      </c>
      <c r="B2" s="24" t="s">
        <v>352</v>
      </c>
    </row>
    <row r="3" spans="1:16" x14ac:dyDescent="0.2">
      <c r="A3" s="9" t="s">
        <v>126</v>
      </c>
      <c r="B3" s="12" t="s">
        <v>197</v>
      </c>
    </row>
    <row r="4" spans="1:16" x14ac:dyDescent="0.2">
      <c r="A4" s="9" t="s">
        <v>126</v>
      </c>
      <c r="B4" s="12" t="s">
        <v>214</v>
      </c>
    </row>
    <row r="5" spans="1:16" s="15" customFormat="1" ht="87.5" x14ac:dyDescent="0.2">
      <c r="A5" s="13" t="s">
        <v>126</v>
      </c>
      <c r="B5" s="14" t="s">
        <v>752</v>
      </c>
      <c r="C5" s="14" t="s">
        <v>215</v>
      </c>
      <c r="D5" s="14" t="s">
        <v>995</v>
      </c>
      <c r="E5" s="14" t="s">
        <v>996</v>
      </c>
      <c r="F5" s="14" t="s">
        <v>997</v>
      </c>
      <c r="G5" s="14" t="s">
        <v>216</v>
      </c>
      <c r="H5" s="14" t="s">
        <v>998</v>
      </c>
      <c r="I5" s="14" t="s">
        <v>217</v>
      </c>
      <c r="J5" s="14" t="s">
        <v>999</v>
      </c>
      <c r="K5" s="14" t="s">
        <v>1000</v>
      </c>
      <c r="L5" s="14" t="s">
        <v>218</v>
      </c>
      <c r="M5" s="14" t="s">
        <v>219</v>
      </c>
      <c r="N5" s="14" t="s">
        <v>1001</v>
      </c>
      <c r="O5" s="14" t="s">
        <v>755</v>
      </c>
      <c r="P5" s="14" t="s">
        <v>783</v>
      </c>
    </row>
    <row r="6" spans="1:16" x14ac:dyDescent="0.2">
      <c r="A6" s="16" t="s">
        <v>756</v>
      </c>
      <c r="B6" s="17">
        <v>935</v>
      </c>
      <c r="C6" s="25">
        <v>10.267379999999999</v>
      </c>
      <c r="D6" s="25">
        <v>11.443849999999999</v>
      </c>
      <c r="E6" s="25">
        <v>7.3796790000000003</v>
      </c>
      <c r="F6" s="25">
        <v>33.689839999999997</v>
      </c>
      <c r="G6" s="25">
        <v>2.7807490000000001</v>
      </c>
      <c r="H6" s="25">
        <v>24.812833999999999</v>
      </c>
      <c r="I6" s="25">
        <v>23.208556000000002</v>
      </c>
      <c r="J6" s="25">
        <v>41.497326000000001</v>
      </c>
      <c r="K6" s="25">
        <v>8.128342</v>
      </c>
      <c r="L6" s="25">
        <v>5.8823530000000002</v>
      </c>
      <c r="M6" s="25">
        <v>9.4117650000000008</v>
      </c>
      <c r="N6" s="25">
        <v>10.481282999999999</v>
      </c>
      <c r="O6" s="25">
        <v>16.791443999999998</v>
      </c>
      <c r="P6" s="25">
        <v>4.5989300000000002</v>
      </c>
    </row>
    <row r="7" spans="1:16" x14ac:dyDescent="0.2">
      <c r="A7" s="18" t="s">
        <v>757</v>
      </c>
      <c r="B7" s="18"/>
      <c r="C7" s="18"/>
      <c r="D7" s="18"/>
      <c r="E7" s="18"/>
      <c r="F7" s="18"/>
      <c r="G7" s="18"/>
      <c r="H7" s="18"/>
      <c r="I7" s="18"/>
      <c r="J7" s="18"/>
      <c r="K7" s="18"/>
      <c r="L7" s="18"/>
      <c r="M7" s="18"/>
      <c r="N7" s="18"/>
      <c r="O7" s="18"/>
      <c r="P7" s="18"/>
    </row>
    <row r="8" spans="1:16" x14ac:dyDescent="0.2">
      <c r="A8" s="19" t="s">
        <v>758</v>
      </c>
      <c r="B8" s="20">
        <v>535</v>
      </c>
      <c r="C8" s="26">
        <v>10.46729</v>
      </c>
      <c r="D8" s="26">
        <v>12.523364000000001</v>
      </c>
      <c r="E8" s="26">
        <v>7.663551</v>
      </c>
      <c r="F8" s="26">
        <v>29.158878999999999</v>
      </c>
      <c r="G8" s="26">
        <v>3.3644859999999999</v>
      </c>
      <c r="H8" s="26">
        <v>25.420560999999999</v>
      </c>
      <c r="I8" s="26">
        <v>23.925234</v>
      </c>
      <c r="J8" s="26">
        <v>46.355139999999999</v>
      </c>
      <c r="K8" s="26">
        <v>6.3551399999999996</v>
      </c>
      <c r="L8" s="26">
        <v>4.1121499999999997</v>
      </c>
      <c r="M8" s="26">
        <v>8.5981310000000004</v>
      </c>
      <c r="N8" s="26">
        <v>12.897195999999999</v>
      </c>
      <c r="O8" s="26">
        <v>17.196262000000001</v>
      </c>
      <c r="P8" s="26">
        <v>4.1121499999999997</v>
      </c>
    </row>
    <row r="9" spans="1:16" x14ac:dyDescent="0.2">
      <c r="A9" s="19" t="s">
        <v>759</v>
      </c>
      <c r="B9" s="20">
        <v>399</v>
      </c>
      <c r="C9" s="26">
        <v>10.025062999999999</v>
      </c>
      <c r="D9" s="26">
        <v>9.7744359999999997</v>
      </c>
      <c r="E9" s="26">
        <v>6.7669170000000003</v>
      </c>
      <c r="F9" s="26">
        <v>39.598996999999997</v>
      </c>
      <c r="G9" s="26">
        <v>2.0050129999999999</v>
      </c>
      <c r="H9" s="26">
        <v>24.06015</v>
      </c>
      <c r="I9" s="26">
        <v>22.305764</v>
      </c>
      <c r="J9" s="26">
        <v>35.087719</v>
      </c>
      <c r="K9" s="26">
        <v>10.526316</v>
      </c>
      <c r="L9" s="26">
        <v>8.2706769999999992</v>
      </c>
      <c r="M9" s="26">
        <v>10.526316</v>
      </c>
      <c r="N9" s="26">
        <v>7.2681699999999996</v>
      </c>
      <c r="O9" s="26">
        <v>16.290727</v>
      </c>
      <c r="P9" s="26">
        <v>5.2631579999999998</v>
      </c>
    </row>
    <row r="10" spans="1:16" x14ac:dyDescent="0.2">
      <c r="A10" s="19" t="s">
        <v>755</v>
      </c>
      <c r="B10" s="20">
        <v>1</v>
      </c>
      <c r="C10" s="26">
        <v>0</v>
      </c>
      <c r="D10" s="26">
        <v>100</v>
      </c>
      <c r="E10" s="26">
        <v>100</v>
      </c>
      <c r="F10" s="26">
        <v>100</v>
      </c>
      <c r="G10" s="26">
        <v>0</v>
      </c>
      <c r="H10" s="26">
        <v>0</v>
      </c>
      <c r="I10" s="26">
        <v>0</v>
      </c>
      <c r="J10" s="26">
        <v>0</v>
      </c>
      <c r="K10" s="26">
        <v>0</v>
      </c>
      <c r="L10" s="26">
        <v>0</v>
      </c>
      <c r="M10" s="26">
        <v>0</v>
      </c>
      <c r="N10" s="26">
        <v>0</v>
      </c>
      <c r="O10" s="26">
        <v>0</v>
      </c>
      <c r="P10" s="26">
        <v>0</v>
      </c>
    </row>
    <row r="11" spans="1:16" x14ac:dyDescent="0.2">
      <c r="A11" s="18" t="s">
        <v>760</v>
      </c>
      <c r="B11" s="18"/>
      <c r="C11" s="18"/>
      <c r="D11" s="18"/>
      <c r="E11" s="18"/>
      <c r="F11" s="18"/>
      <c r="G11" s="18"/>
      <c r="H11" s="18"/>
      <c r="I11" s="18"/>
      <c r="J11" s="18"/>
      <c r="K11" s="18"/>
      <c r="L11" s="18"/>
      <c r="M11" s="18"/>
      <c r="N11" s="18"/>
      <c r="O11" s="18"/>
      <c r="P11" s="18"/>
    </row>
    <row r="12" spans="1:16" x14ac:dyDescent="0.2">
      <c r="A12" s="19" t="s">
        <v>761</v>
      </c>
      <c r="B12" s="20">
        <v>294</v>
      </c>
      <c r="C12" s="26">
        <v>12.92517</v>
      </c>
      <c r="D12" s="26">
        <v>15.306122</v>
      </c>
      <c r="E12" s="26">
        <v>14.62585</v>
      </c>
      <c r="F12" s="26">
        <v>37.755102000000001</v>
      </c>
      <c r="G12" s="26">
        <v>1.020408</v>
      </c>
      <c r="H12" s="26">
        <v>24.489795999999998</v>
      </c>
      <c r="I12" s="26">
        <v>13.945577999999999</v>
      </c>
      <c r="J12" s="26">
        <v>50</v>
      </c>
      <c r="K12" s="26">
        <v>6.802721</v>
      </c>
      <c r="L12" s="26">
        <v>8.1632650000000009</v>
      </c>
      <c r="M12" s="26">
        <v>6.4625849999999998</v>
      </c>
      <c r="N12" s="26">
        <v>8.8435369999999995</v>
      </c>
      <c r="O12" s="26">
        <v>16.326530999999999</v>
      </c>
      <c r="P12" s="26">
        <v>2.3809520000000002</v>
      </c>
    </row>
    <row r="13" spans="1:16" x14ac:dyDescent="0.2">
      <c r="A13" s="19" t="s">
        <v>762</v>
      </c>
      <c r="B13" s="20">
        <v>253</v>
      </c>
      <c r="C13" s="26">
        <v>11.857708000000001</v>
      </c>
      <c r="D13" s="26">
        <v>12.252964</v>
      </c>
      <c r="E13" s="26">
        <v>6.3241110000000003</v>
      </c>
      <c r="F13" s="26">
        <v>33.992094999999999</v>
      </c>
      <c r="G13" s="26">
        <v>3.1620550000000001</v>
      </c>
      <c r="H13" s="26">
        <v>21.343874</v>
      </c>
      <c r="I13" s="26">
        <v>22.924900999999998</v>
      </c>
      <c r="J13" s="26">
        <v>42.292490000000001</v>
      </c>
      <c r="K13" s="26">
        <v>8.6956520000000008</v>
      </c>
      <c r="L13" s="26">
        <v>3.557312</v>
      </c>
      <c r="M13" s="26">
        <v>11.067194000000001</v>
      </c>
      <c r="N13" s="26">
        <v>10.276680000000001</v>
      </c>
      <c r="O13" s="26">
        <v>14.624506</v>
      </c>
      <c r="P13" s="26">
        <v>4.7430830000000004</v>
      </c>
    </row>
    <row r="14" spans="1:16" x14ac:dyDescent="0.2">
      <c r="A14" s="19" t="s">
        <v>763</v>
      </c>
      <c r="B14" s="20">
        <v>196</v>
      </c>
      <c r="C14" s="26">
        <v>6.6326530000000004</v>
      </c>
      <c r="D14" s="26">
        <v>9.1836730000000006</v>
      </c>
      <c r="E14" s="26">
        <v>5.1020409999999998</v>
      </c>
      <c r="F14" s="26">
        <v>31.632653000000001</v>
      </c>
      <c r="G14" s="26">
        <v>3.0612240000000002</v>
      </c>
      <c r="H14" s="26">
        <v>27.551020000000001</v>
      </c>
      <c r="I14" s="26">
        <v>30.612245000000001</v>
      </c>
      <c r="J14" s="26">
        <v>39.285713999999999</v>
      </c>
      <c r="K14" s="26">
        <v>10.714286</v>
      </c>
      <c r="L14" s="26">
        <v>6.1224489999999996</v>
      </c>
      <c r="M14" s="26">
        <v>10.204082</v>
      </c>
      <c r="N14" s="26">
        <v>12.755102000000001</v>
      </c>
      <c r="O14" s="26">
        <v>16.836735000000001</v>
      </c>
      <c r="P14" s="26">
        <v>5.1020409999999998</v>
      </c>
    </row>
    <row r="15" spans="1:16" x14ac:dyDescent="0.2">
      <c r="A15" s="19" t="s">
        <v>764</v>
      </c>
      <c r="B15" s="20">
        <v>139</v>
      </c>
      <c r="C15" s="26">
        <v>8.6330939999999998</v>
      </c>
      <c r="D15" s="26">
        <v>7.1942449999999996</v>
      </c>
      <c r="E15" s="26">
        <v>0</v>
      </c>
      <c r="F15" s="26">
        <v>32.374101000000003</v>
      </c>
      <c r="G15" s="26">
        <v>2.1582729999999999</v>
      </c>
      <c r="H15" s="26">
        <v>25.899280999999998</v>
      </c>
      <c r="I15" s="26">
        <v>33.093525</v>
      </c>
      <c r="J15" s="26">
        <v>26.618704999999999</v>
      </c>
      <c r="K15" s="26">
        <v>8.6330939999999998</v>
      </c>
      <c r="L15" s="26">
        <v>5.7553960000000002</v>
      </c>
      <c r="M15" s="26">
        <v>12.230216</v>
      </c>
      <c r="N15" s="26">
        <v>8.6330939999999998</v>
      </c>
      <c r="O15" s="26">
        <v>20.863309000000001</v>
      </c>
      <c r="P15" s="26">
        <v>5.7553960000000002</v>
      </c>
    </row>
    <row r="16" spans="1:16" x14ac:dyDescent="0.2">
      <c r="A16" s="19" t="s">
        <v>765</v>
      </c>
      <c r="B16" s="20">
        <v>41</v>
      </c>
      <c r="C16" s="26">
        <v>7.3170729999999997</v>
      </c>
      <c r="D16" s="26">
        <v>4.8780489999999999</v>
      </c>
      <c r="E16" s="26">
        <v>0</v>
      </c>
      <c r="F16" s="26">
        <v>21.951219999999999</v>
      </c>
      <c r="G16" s="26">
        <v>14.634145999999999</v>
      </c>
      <c r="H16" s="26">
        <v>26.829267999999999</v>
      </c>
      <c r="I16" s="26">
        <v>24.390243999999999</v>
      </c>
      <c r="J16" s="26">
        <v>41.463414999999998</v>
      </c>
      <c r="K16" s="26">
        <v>2.4390239999999999</v>
      </c>
      <c r="L16" s="26">
        <v>4.8780489999999999</v>
      </c>
      <c r="M16" s="26">
        <v>9.7560979999999997</v>
      </c>
      <c r="N16" s="26">
        <v>12.195122</v>
      </c>
      <c r="O16" s="26">
        <v>14.634145999999999</v>
      </c>
      <c r="P16" s="26">
        <v>12.195122</v>
      </c>
    </row>
    <row r="17" spans="1:16" x14ac:dyDescent="0.2">
      <c r="A17" s="19" t="s">
        <v>766</v>
      </c>
      <c r="B17" s="20">
        <v>9</v>
      </c>
      <c r="C17" s="26">
        <v>0</v>
      </c>
      <c r="D17" s="26">
        <v>11.111110999999999</v>
      </c>
      <c r="E17" s="26">
        <v>0</v>
      </c>
      <c r="F17" s="26">
        <v>22.222221999999999</v>
      </c>
      <c r="G17" s="26">
        <v>0</v>
      </c>
      <c r="H17" s="26">
        <v>33.333333000000003</v>
      </c>
      <c r="I17" s="26">
        <v>11.111110999999999</v>
      </c>
      <c r="J17" s="26">
        <v>22.222221999999999</v>
      </c>
      <c r="K17" s="26">
        <v>0</v>
      </c>
      <c r="L17" s="26">
        <v>0</v>
      </c>
      <c r="M17" s="26">
        <v>0</v>
      </c>
      <c r="N17" s="26">
        <v>44.444443999999997</v>
      </c>
      <c r="O17" s="26">
        <v>33.333333000000003</v>
      </c>
      <c r="P17" s="26">
        <v>11.111110999999999</v>
      </c>
    </row>
    <row r="18" spans="1:16" x14ac:dyDescent="0.2">
      <c r="A18" s="19" t="s">
        <v>767</v>
      </c>
      <c r="B18" s="20">
        <v>3</v>
      </c>
      <c r="C18" s="26">
        <v>0</v>
      </c>
      <c r="D18" s="26">
        <v>0</v>
      </c>
      <c r="E18" s="26">
        <v>0</v>
      </c>
      <c r="F18" s="26">
        <v>0</v>
      </c>
      <c r="G18" s="26">
        <v>0</v>
      </c>
      <c r="H18" s="26">
        <v>66.666667000000004</v>
      </c>
      <c r="I18" s="26">
        <v>33.333333000000003</v>
      </c>
      <c r="J18" s="26">
        <v>33.333333000000003</v>
      </c>
      <c r="K18" s="26">
        <v>0</v>
      </c>
      <c r="L18" s="26">
        <v>0</v>
      </c>
      <c r="M18" s="26">
        <v>0</v>
      </c>
      <c r="N18" s="26">
        <v>0</v>
      </c>
      <c r="O18" s="26">
        <v>33.333333000000003</v>
      </c>
      <c r="P18" s="26">
        <v>0</v>
      </c>
    </row>
    <row r="19" spans="1:16" x14ac:dyDescent="0.2">
      <c r="A19" s="19" t="s">
        <v>768</v>
      </c>
      <c r="B19" s="20">
        <v>0</v>
      </c>
      <c r="C19" s="26">
        <v>0</v>
      </c>
      <c r="D19" s="26">
        <v>0</v>
      </c>
      <c r="E19" s="26">
        <v>0</v>
      </c>
      <c r="F19" s="26">
        <v>0</v>
      </c>
      <c r="G19" s="26">
        <v>0</v>
      </c>
      <c r="H19" s="26">
        <v>0</v>
      </c>
      <c r="I19" s="26">
        <v>0</v>
      </c>
      <c r="J19" s="26">
        <v>0</v>
      </c>
      <c r="K19" s="26">
        <v>0</v>
      </c>
      <c r="L19" s="26">
        <v>0</v>
      </c>
      <c r="M19" s="26">
        <v>0</v>
      </c>
      <c r="N19" s="26">
        <v>0</v>
      </c>
      <c r="O19" s="26">
        <v>0</v>
      </c>
      <c r="P19" s="26">
        <v>0</v>
      </c>
    </row>
    <row r="20" spans="1:16" x14ac:dyDescent="0.2">
      <c r="A20" s="19" t="s">
        <v>769</v>
      </c>
      <c r="B20" s="20">
        <v>449</v>
      </c>
      <c r="C20" s="26">
        <v>9.5768369999999994</v>
      </c>
      <c r="D20" s="26">
        <v>10.91314</v>
      </c>
      <c r="E20" s="26">
        <v>5.7906459999999997</v>
      </c>
      <c r="F20" s="26">
        <v>32.962138000000003</v>
      </c>
      <c r="G20" s="26">
        <v>3.1180400000000001</v>
      </c>
      <c r="H20" s="26">
        <v>24.053452</v>
      </c>
      <c r="I20" s="26">
        <v>26.280624</v>
      </c>
      <c r="J20" s="26">
        <v>40.979954999999997</v>
      </c>
      <c r="K20" s="26">
        <v>9.5768369999999994</v>
      </c>
      <c r="L20" s="26">
        <v>4.67706</v>
      </c>
      <c r="M20" s="26">
        <v>10.690422999999999</v>
      </c>
      <c r="N20" s="26">
        <v>11.358575</v>
      </c>
      <c r="O20" s="26">
        <v>15.590199999999999</v>
      </c>
      <c r="P20" s="26">
        <v>4.8997770000000003</v>
      </c>
    </row>
    <row r="21" spans="1:16" x14ac:dyDescent="0.2">
      <c r="A21" s="19" t="s">
        <v>770</v>
      </c>
      <c r="B21" s="20">
        <v>180</v>
      </c>
      <c r="C21" s="26">
        <v>8.3333329999999997</v>
      </c>
      <c r="D21" s="26">
        <v>6.6666670000000003</v>
      </c>
      <c r="E21" s="26">
        <v>0</v>
      </c>
      <c r="F21" s="26">
        <v>30</v>
      </c>
      <c r="G21" s="26">
        <v>5</v>
      </c>
      <c r="H21" s="26">
        <v>26.111111000000001</v>
      </c>
      <c r="I21" s="26">
        <v>31.111111000000001</v>
      </c>
      <c r="J21" s="26">
        <v>30</v>
      </c>
      <c r="K21" s="26">
        <v>7.2222220000000004</v>
      </c>
      <c r="L21" s="26">
        <v>5.5555560000000002</v>
      </c>
      <c r="M21" s="26">
        <v>11.666667</v>
      </c>
      <c r="N21" s="26">
        <v>9.4444440000000007</v>
      </c>
      <c r="O21" s="26">
        <v>19.444444000000001</v>
      </c>
      <c r="P21" s="26">
        <v>7.2222220000000004</v>
      </c>
    </row>
    <row r="22" spans="1:16" x14ac:dyDescent="0.2">
      <c r="A22" s="19" t="s">
        <v>771</v>
      </c>
      <c r="B22" s="20">
        <v>641</v>
      </c>
      <c r="C22" s="26">
        <v>9.0483619999999991</v>
      </c>
      <c r="D22" s="26">
        <v>9.6723870000000005</v>
      </c>
      <c r="E22" s="26">
        <v>4.0561619999999996</v>
      </c>
      <c r="F22" s="26">
        <v>31.825272999999999</v>
      </c>
      <c r="G22" s="26">
        <v>3.5881439999999998</v>
      </c>
      <c r="H22" s="26">
        <v>24.960998</v>
      </c>
      <c r="I22" s="26">
        <v>27.457097999999998</v>
      </c>
      <c r="J22" s="26">
        <v>37.597504000000001</v>
      </c>
      <c r="K22" s="26">
        <v>8.7363490000000006</v>
      </c>
      <c r="L22" s="26">
        <v>4.8361929999999997</v>
      </c>
      <c r="M22" s="26">
        <v>10.764431</v>
      </c>
      <c r="N22" s="26">
        <v>11.232449000000001</v>
      </c>
      <c r="O22" s="26">
        <v>17.00468</v>
      </c>
      <c r="P22" s="26">
        <v>5.616225</v>
      </c>
    </row>
    <row r="23" spans="1:16" x14ac:dyDescent="0.2">
      <c r="A23" s="19" t="s">
        <v>772</v>
      </c>
      <c r="B23" s="20">
        <v>192</v>
      </c>
      <c r="C23" s="26">
        <v>7.8125</v>
      </c>
      <c r="D23" s="26">
        <v>6.7708329999999997</v>
      </c>
      <c r="E23" s="26">
        <v>0</v>
      </c>
      <c r="F23" s="26">
        <v>29.166667</v>
      </c>
      <c r="G23" s="26">
        <v>4.6875</v>
      </c>
      <c r="H23" s="26">
        <v>27.083333</v>
      </c>
      <c r="I23" s="26">
        <v>30.208333</v>
      </c>
      <c r="J23" s="26">
        <v>29.6875</v>
      </c>
      <c r="K23" s="26">
        <v>6.7708329999999997</v>
      </c>
      <c r="L23" s="26">
        <v>5.2083329999999997</v>
      </c>
      <c r="M23" s="26">
        <v>10.9375</v>
      </c>
      <c r="N23" s="26">
        <v>10.9375</v>
      </c>
      <c r="O23" s="26">
        <v>20.3125</v>
      </c>
      <c r="P23" s="26">
        <v>7.2916670000000003</v>
      </c>
    </row>
    <row r="24" spans="1:16" x14ac:dyDescent="0.2">
      <c r="A24" s="19" t="s">
        <v>773</v>
      </c>
      <c r="B24" s="20">
        <v>12</v>
      </c>
      <c r="C24" s="26">
        <v>0</v>
      </c>
      <c r="D24" s="26">
        <v>8.3333329999999997</v>
      </c>
      <c r="E24" s="26">
        <v>0</v>
      </c>
      <c r="F24" s="26">
        <v>16.666667</v>
      </c>
      <c r="G24" s="26">
        <v>0</v>
      </c>
      <c r="H24" s="26">
        <v>41.666666999999997</v>
      </c>
      <c r="I24" s="26">
        <v>16.666667</v>
      </c>
      <c r="J24" s="26">
        <v>25</v>
      </c>
      <c r="K24" s="26">
        <v>0</v>
      </c>
      <c r="L24" s="26">
        <v>0</v>
      </c>
      <c r="M24" s="26">
        <v>0</v>
      </c>
      <c r="N24" s="26">
        <v>33.333333000000003</v>
      </c>
      <c r="O24" s="26">
        <v>33.333333000000003</v>
      </c>
      <c r="P24" s="26">
        <v>8.3333329999999997</v>
      </c>
    </row>
    <row r="25" spans="1:16" x14ac:dyDescent="0.2">
      <c r="A25" s="18" t="s">
        <v>774</v>
      </c>
      <c r="B25" s="17">
        <v>172</v>
      </c>
      <c r="C25" s="25">
        <v>13.372093</v>
      </c>
      <c r="D25" s="25">
        <v>18.023256</v>
      </c>
      <c r="E25" s="25">
        <v>15.116279</v>
      </c>
      <c r="F25" s="25">
        <v>31.976744</v>
      </c>
      <c r="G25" s="25">
        <v>1.1627909999999999</v>
      </c>
      <c r="H25" s="25">
        <v>23.837209000000001</v>
      </c>
      <c r="I25" s="25">
        <v>14.534884</v>
      </c>
      <c r="J25" s="25">
        <v>55.232557999999997</v>
      </c>
      <c r="K25" s="25">
        <v>6.3953490000000004</v>
      </c>
      <c r="L25" s="25">
        <v>7.5581399999999999</v>
      </c>
      <c r="M25" s="25">
        <v>2.9069769999999999</v>
      </c>
      <c r="N25" s="25">
        <v>10.465116</v>
      </c>
      <c r="O25" s="25">
        <v>16.860465000000001</v>
      </c>
      <c r="P25" s="25">
        <v>2.3255810000000001</v>
      </c>
    </row>
    <row r="26" spans="1:16" x14ac:dyDescent="0.2">
      <c r="A26" s="19" t="s">
        <v>762</v>
      </c>
      <c r="B26" s="20">
        <v>133</v>
      </c>
      <c r="C26" s="26">
        <v>9.7744359999999997</v>
      </c>
      <c r="D26" s="26">
        <v>12.781955</v>
      </c>
      <c r="E26" s="26">
        <v>7.5187970000000002</v>
      </c>
      <c r="F26" s="26">
        <v>30.827068000000001</v>
      </c>
      <c r="G26" s="26">
        <v>3.759398</v>
      </c>
      <c r="H26" s="26">
        <v>23.308271000000001</v>
      </c>
      <c r="I26" s="26">
        <v>23.308271000000001</v>
      </c>
      <c r="J26" s="26">
        <v>43.609023000000001</v>
      </c>
      <c r="K26" s="26">
        <v>4.5112779999999999</v>
      </c>
      <c r="L26" s="26">
        <v>2.2556389999999999</v>
      </c>
      <c r="M26" s="26">
        <v>13.533835</v>
      </c>
      <c r="N26" s="26">
        <v>11.278195</v>
      </c>
      <c r="O26" s="26">
        <v>14.285714</v>
      </c>
      <c r="P26" s="26">
        <v>3.759398</v>
      </c>
    </row>
    <row r="27" spans="1:16" x14ac:dyDescent="0.2">
      <c r="A27" s="19" t="s">
        <v>763</v>
      </c>
      <c r="B27" s="20">
        <v>111</v>
      </c>
      <c r="C27" s="26">
        <v>8.1081079999999996</v>
      </c>
      <c r="D27" s="26">
        <v>9.0090090000000007</v>
      </c>
      <c r="E27" s="26">
        <v>4.504505</v>
      </c>
      <c r="F27" s="26">
        <v>25.225224999999998</v>
      </c>
      <c r="G27" s="26">
        <v>3.6036039999999998</v>
      </c>
      <c r="H27" s="26">
        <v>23.423423</v>
      </c>
      <c r="I27" s="26">
        <v>32.432431999999999</v>
      </c>
      <c r="J27" s="26">
        <v>45.945945999999999</v>
      </c>
      <c r="K27" s="26">
        <v>9.0090090000000007</v>
      </c>
      <c r="L27" s="26">
        <v>3.6036039999999998</v>
      </c>
      <c r="M27" s="26">
        <v>9.0090090000000007</v>
      </c>
      <c r="N27" s="26">
        <v>16.216215999999999</v>
      </c>
      <c r="O27" s="26">
        <v>18.018018000000001</v>
      </c>
      <c r="P27" s="26">
        <v>4.504505</v>
      </c>
    </row>
    <row r="28" spans="1:16" x14ac:dyDescent="0.2">
      <c r="A28" s="19" t="s">
        <v>764</v>
      </c>
      <c r="B28" s="20">
        <v>82</v>
      </c>
      <c r="C28" s="26">
        <v>9.7560979999999997</v>
      </c>
      <c r="D28" s="26">
        <v>7.3170729999999997</v>
      </c>
      <c r="E28" s="26">
        <v>0</v>
      </c>
      <c r="F28" s="26">
        <v>29.268293</v>
      </c>
      <c r="G28" s="26">
        <v>2.4390239999999999</v>
      </c>
      <c r="H28" s="26">
        <v>28.048780000000001</v>
      </c>
      <c r="I28" s="26">
        <v>30.487805000000002</v>
      </c>
      <c r="J28" s="26">
        <v>32.926828999999998</v>
      </c>
      <c r="K28" s="26">
        <v>7.3170729999999997</v>
      </c>
      <c r="L28" s="26">
        <v>1.2195119999999999</v>
      </c>
      <c r="M28" s="26">
        <v>12.195122</v>
      </c>
      <c r="N28" s="26">
        <v>10.97561</v>
      </c>
      <c r="O28" s="26">
        <v>21.951219999999999</v>
      </c>
      <c r="P28" s="26">
        <v>7.3170729999999997</v>
      </c>
    </row>
    <row r="29" spans="1:16" x14ac:dyDescent="0.2">
      <c r="A29" s="19" t="s">
        <v>765</v>
      </c>
      <c r="B29" s="20">
        <v>30</v>
      </c>
      <c r="C29" s="26">
        <v>10</v>
      </c>
      <c r="D29" s="26">
        <v>6.6666670000000003</v>
      </c>
      <c r="E29" s="26">
        <v>0</v>
      </c>
      <c r="F29" s="26">
        <v>23.333333</v>
      </c>
      <c r="G29" s="26">
        <v>16.666667</v>
      </c>
      <c r="H29" s="26">
        <v>33.333333000000003</v>
      </c>
      <c r="I29" s="26">
        <v>30</v>
      </c>
      <c r="J29" s="26">
        <v>46.666666999999997</v>
      </c>
      <c r="K29" s="26">
        <v>3.3333330000000001</v>
      </c>
      <c r="L29" s="26">
        <v>3.3333330000000001</v>
      </c>
      <c r="M29" s="26">
        <v>10</v>
      </c>
      <c r="N29" s="26">
        <v>16.666667</v>
      </c>
      <c r="O29" s="26">
        <v>16.666667</v>
      </c>
      <c r="P29" s="26">
        <v>6.6666670000000003</v>
      </c>
    </row>
    <row r="30" spans="1:16" x14ac:dyDescent="0.2">
      <c r="A30" s="19" t="s">
        <v>766</v>
      </c>
      <c r="B30" s="20">
        <v>5</v>
      </c>
      <c r="C30" s="26">
        <v>0</v>
      </c>
      <c r="D30" s="26">
        <v>20</v>
      </c>
      <c r="E30" s="26">
        <v>0</v>
      </c>
      <c r="F30" s="26">
        <v>20</v>
      </c>
      <c r="G30" s="26">
        <v>0</v>
      </c>
      <c r="H30" s="26">
        <v>60</v>
      </c>
      <c r="I30" s="26">
        <v>20</v>
      </c>
      <c r="J30" s="26">
        <v>40</v>
      </c>
      <c r="K30" s="26">
        <v>0</v>
      </c>
      <c r="L30" s="26">
        <v>0</v>
      </c>
      <c r="M30" s="26">
        <v>0</v>
      </c>
      <c r="N30" s="26">
        <v>80</v>
      </c>
      <c r="O30" s="26">
        <v>20</v>
      </c>
      <c r="P30" s="26">
        <v>0</v>
      </c>
    </row>
    <row r="31" spans="1:16" x14ac:dyDescent="0.2">
      <c r="A31" s="19" t="s">
        <v>767</v>
      </c>
      <c r="B31" s="20">
        <v>2</v>
      </c>
      <c r="C31" s="26">
        <v>0</v>
      </c>
      <c r="D31" s="26">
        <v>0</v>
      </c>
      <c r="E31" s="26">
        <v>0</v>
      </c>
      <c r="F31" s="26">
        <v>0</v>
      </c>
      <c r="G31" s="26">
        <v>0</v>
      </c>
      <c r="H31" s="26">
        <v>100</v>
      </c>
      <c r="I31" s="26">
        <v>50</v>
      </c>
      <c r="J31" s="26">
        <v>50</v>
      </c>
      <c r="K31" s="26">
        <v>0</v>
      </c>
      <c r="L31" s="26">
        <v>0</v>
      </c>
      <c r="M31" s="26">
        <v>0</v>
      </c>
      <c r="N31" s="26">
        <v>0</v>
      </c>
      <c r="O31" s="26">
        <v>0</v>
      </c>
      <c r="P31" s="26">
        <v>0</v>
      </c>
    </row>
    <row r="32" spans="1:16" x14ac:dyDescent="0.2">
      <c r="A32" s="19" t="s">
        <v>768</v>
      </c>
      <c r="B32" s="20">
        <v>0</v>
      </c>
      <c r="C32" s="26">
        <v>0</v>
      </c>
      <c r="D32" s="26">
        <v>0</v>
      </c>
      <c r="E32" s="26">
        <v>0</v>
      </c>
      <c r="F32" s="26">
        <v>0</v>
      </c>
      <c r="G32" s="26">
        <v>0</v>
      </c>
      <c r="H32" s="26">
        <v>0</v>
      </c>
      <c r="I32" s="26">
        <v>0</v>
      </c>
      <c r="J32" s="26">
        <v>0</v>
      </c>
      <c r="K32" s="26">
        <v>0</v>
      </c>
      <c r="L32" s="26">
        <v>0</v>
      </c>
      <c r="M32" s="26">
        <v>0</v>
      </c>
      <c r="N32" s="26">
        <v>0</v>
      </c>
      <c r="O32" s="26">
        <v>0</v>
      </c>
      <c r="P32" s="26">
        <v>0</v>
      </c>
    </row>
    <row r="33" spans="1:16" x14ac:dyDescent="0.2">
      <c r="A33" s="19" t="s">
        <v>769</v>
      </c>
      <c r="B33" s="20">
        <v>244</v>
      </c>
      <c r="C33" s="26">
        <v>9.0163930000000008</v>
      </c>
      <c r="D33" s="26">
        <v>11.065574</v>
      </c>
      <c r="E33" s="26">
        <v>6.1475410000000004</v>
      </c>
      <c r="F33" s="26">
        <v>28.278689</v>
      </c>
      <c r="G33" s="26">
        <v>3.6885249999999998</v>
      </c>
      <c r="H33" s="26">
        <v>23.360655999999999</v>
      </c>
      <c r="I33" s="26">
        <v>27.459015999999998</v>
      </c>
      <c r="J33" s="26">
        <v>44.672131</v>
      </c>
      <c r="K33" s="26">
        <v>6.5573769999999998</v>
      </c>
      <c r="L33" s="26">
        <v>2.868852</v>
      </c>
      <c r="M33" s="26">
        <v>11.47541</v>
      </c>
      <c r="N33" s="26">
        <v>13.52459</v>
      </c>
      <c r="O33" s="26">
        <v>15.983606999999999</v>
      </c>
      <c r="P33" s="26">
        <v>4.0983609999999997</v>
      </c>
    </row>
    <row r="34" spans="1:16" x14ac:dyDescent="0.2">
      <c r="A34" s="19" t="s">
        <v>770</v>
      </c>
      <c r="B34" s="20">
        <v>112</v>
      </c>
      <c r="C34" s="26">
        <v>9.8214290000000002</v>
      </c>
      <c r="D34" s="26">
        <v>7.1428570000000002</v>
      </c>
      <c r="E34" s="26">
        <v>0</v>
      </c>
      <c r="F34" s="26">
        <v>27.678571000000002</v>
      </c>
      <c r="G34" s="26">
        <v>6.25</v>
      </c>
      <c r="H34" s="26">
        <v>29.464286000000001</v>
      </c>
      <c r="I34" s="26">
        <v>30.357143000000001</v>
      </c>
      <c r="J34" s="26">
        <v>36.607143000000001</v>
      </c>
      <c r="K34" s="26">
        <v>6.25</v>
      </c>
      <c r="L34" s="26">
        <v>1.785714</v>
      </c>
      <c r="M34" s="26">
        <v>11.607143000000001</v>
      </c>
      <c r="N34" s="26">
        <v>12.5</v>
      </c>
      <c r="O34" s="26">
        <v>20.535713999999999</v>
      </c>
      <c r="P34" s="26">
        <v>7.1428570000000002</v>
      </c>
    </row>
    <row r="35" spans="1:16" x14ac:dyDescent="0.2">
      <c r="A35" s="19" t="s">
        <v>771</v>
      </c>
      <c r="B35" s="20">
        <v>363</v>
      </c>
      <c r="C35" s="26">
        <v>9.0909089999999999</v>
      </c>
      <c r="D35" s="26">
        <v>9.9173550000000006</v>
      </c>
      <c r="E35" s="26">
        <v>4.132231</v>
      </c>
      <c r="F35" s="26">
        <v>27.823691</v>
      </c>
      <c r="G35" s="26">
        <v>4.4077130000000002</v>
      </c>
      <c r="H35" s="26">
        <v>26.170798999999999</v>
      </c>
      <c r="I35" s="26">
        <v>28.374656000000002</v>
      </c>
      <c r="J35" s="26">
        <v>42.148760000000003</v>
      </c>
      <c r="K35" s="26">
        <v>6.3360880000000002</v>
      </c>
      <c r="L35" s="26">
        <v>2.479339</v>
      </c>
      <c r="M35" s="26">
        <v>11.294765999999999</v>
      </c>
      <c r="N35" s="26">
        <v>14.049587000000001</v>
      </c>
      <c r="O35" s="26">
        <v>17.355371999999999</v>
      </c>
      <c r="P35" s="26">
        <v>4.9586779999999999</v>
      </c>
    </row>
    <row r="36" spans="1:16" x14ac:dyDescent="0.2">
      <c r="A36" s="19" t="s">
        <v>772</v>
      </c>
      <c r="B36" s="20">
        <v>119</v>
      </c>
      <c r="C36" s="26">
        <v>9.2436969999999992</v>
      </c>
      <c r="D36" s="26">
        <v>7.5630249999999997</v>
      </c>
      <c r="E36" s="26">
        <v>0</v>
      </c>
      <c r="F36" s="26">
        <v>26.890756</v>
      </c>
      <c r="G36" s="26">
        <v>5.8823530000000002</v>
      </c>
      <c r="H36" s="26">
        <v>31.932773000000001</v>
      </c>
      <c r="I36" s="26">
        <v>30.252101</v>
      </c>
      <c r="J36" s="26">
        <v>36.974789999999999</v>
      </c>
      <c r="K36" s="26">
        <v>5.8823530000000002</v>
      </c>
      <c r="L36" s="26">
        <v>1.6806719999999999</v>
      </c>
      <c r="M36" s="26">
        <v>10.92437</v>
      </c>
      <c r="N36" s="26">
        <v>15.126049999999999</v>
      </c>
      <c r="O36" s="26">
        <v>20.168067000000001</v>
      </c>
      <c r="P36" s="26">
        <v>6.7226889999999999</v>
      </c>
    </row>
    <row r="37" spans="1:16" x14ac:dyDescent="0.2">
      <c r="A37" s="19" t="s">
        <v>773</v>
      </c>
      <c r="B37" s="20">
        <v>7</v>
      </c>
      <c r="C37" s="26">
        <v>0</v>
      </c>
      <c r="D37" s="26">
        <v>14.285714</v>
      </c>
      <c r="E37" s="26">
        <v>0</v>
      </c>
      <c r="F37" s="26">
        <v>14.285714</v>
      </c>
      <c r="G37" s="26">
        <v>0</v>
      </c>
      <c r="H37" s="26">
        <v>71.428571000000005</v>
      </c>
      <c r="I37" s="26">
        <v>28.571428999999998</v>
      </c>
      <c r="J37" s="26">
        <v>42.857143000000001</v>
      </c>
      <c r="K37" s="26">
        <v>0</v>
      </c>
      <c r="L37" s="26">
        <v>0</v>
      </c>
      <c r="M37" s="26">
        <v>0</v>
      </c>
      <c r="N37" s="26">
        <v>57.142856999999999</v>
      </c>
      <c r="O37" s="26">
        <v>14.285714</v>
      </c>
      <c r="P37" s="26">
        <v>0</v>
      </c>
    </row>
    <row r="38" spans="1:16" x14ac:dyDescent="0.2">
      <c r="A38" s="18" t="s">
        <v>775</v>
      </c>
      <c r="B38" s="17">
        <v>121</v>
      </c>
      <c r="C38" s="25">
        <v>12.396694</v>
      </c>
      <c r="D38" s="25">
        <v>10.743802000000001</v>
      </c>
      <c r="E38" s="25">
        <v>13.223140000000001</v>
      </c>
      <c r="F38" s="25">
        <v>45.454545000000003</v>
      </c>
      <c r="G38" s="25">
        <v>0.82644600000000001</v>
      </c>
      <c r="H38" s="25">
        <v>25.619834999999998</v>
      </c>
      <c r="I38" s="25">
        <v>13.223140000000001</v>
      </c>
      <c r="J38" s="25">
        <v>42.975206999999997</v>
      </c>
      <c r="K38" s="25">
        <v>7.4380170000000003</v>
      </c>
      <c r="L38" s="25">
        <v>9.0909089999999999</v>
      </c>
      <c r="M38" s="25">
        <v>11.570247999999999</v>
      </c>
      <c r="N38" s="25">
        <v>6.6115700000000004</v>
      </c>
      <c r="O38" s="25">
        <v>15.702479</v>
      </c>
      <c r="P38" s="25">
        <v>2.479339</v>
      </c>
    </row>
    <row r="39" spans="1:16" x14ac:dyDescent="0.2">
      <c r="A39" s="19" t="s">
        <v>762</v>
      </c>
      <c r="B39" s="20">
        <v>120</v>
      </c>
      <c r="C39" s="26">
        <v>14.166667</v>
      </c>
      <c r="D39" s="26">
        <v>11.666667</v>
      </c>
      <c r="E39" s="26">
        <v>5</v>
      </c>
      <c r="F39" s="26">
        <v>37.5</v>
      </c>
      <c r="G39" s="26">
        <v>2.5</v>
      </c>
      <c r="H39" s="26">
        <v>19.166667</v>
      </c>
      <c r="I39" s="26">
        <v>22.5</v>
      </c>
      <c r="J39" s="26">
        <v>40.833333000000003</v>
      </c>
      <c r="K39" s="26">
        <v>13.333333</v>
      </c>
      <c r="L39" s="26">
        <v>5</v>
      </c>
      <c r="M39" s="26">
        <v>8.3333329999999997</v>
      </c>
      <c r="N39" s="26">
        <v>9.1666670000000003</v>
      </c>
      <c r="O39" s="26">
        <v>15</v>
      </c>
      <c r="P39" s="26">
        <v>5.8333329999999997</v>
      </c>
    </row>
    <row r="40" spans="1:16" x14ac:dyDescent="0.2">
      <c r="A40" s="19" t="s">
        <v>763</v>
      </c>
      <c r="B40" s="20">
        <v>85</v>
      </c>
      <c r="C40" s="26">
        <v>4.7058819999999999</v>
      </c>
      <c r="D40" s="26">
        <v>9.4117650000000008</v>
      </c>
      <c r="E40" s="26">
        <v>5.8823530000000002</v>
      </c>
      <c r="F40" s="26">
        <v>40</v>
      </c>
      <c r="G40" s="26">
        <v>2.3529409999999999</v>
      </c>
      <c r="H40" s="26">
        <v>32.941175999999999</v>
      </c>
      <c r="I40" s="26">
        <v>28.235294</v>
      </c>
      <c r="J40" s="26">
        <v>30.588235000000001</v>
      </c>
      <c r="K40" s="26">
        <v>12.941176</v>
      </c>
      <c r="L40" s="26">
        <v>9.4117650000000008</v>
      </c>
      <c r="M40" s="26">
        <v>11.764706</v>
      </c>
      <c r="N40" s="26">
        <v>8.2352939999999997</v>
      </c>
      <c r="O40" s="26">
        <v>15.294117999999999</v>
      </c>
      <c r="P40" s="26">
        <v>5.8823530000000002</v>
      </c>
    </row>
    <row r="41" spans="1:16" x14ac:dyDescent="0.2">
      <c r="A41" s="19" t="s">
        <v>764</v>
      </c>
      <c r="B41" s="20">
        <v>57</v>
      </c>
      <c r="C41" s="26">
        <v>7.017544</v>
      </c>
      <c r="D41" s="26">
        <v>7.017544</v>
      </c>
      <c r="E41" s="26">
        <v>0</v>
      </c>
      <c r="F41" s="26">
        <v>36.842104999999997</v>
      </c>
      <c r="G41" s="26">
        <v>1.754386</v>
      </c>
      <c r="H41" s="26">
        <v>22.807017999999999</v>
      </c>
      <c r="I41" s="26">
        <v>36.842104999999997</v>
      </c>
      <c r="J41" s="26">
        <v>17.543859999999999</v>
      </c>
      <c r="K41" s="26">
        <v>10.526316</v>
      </c>
      <c r="L41" s="26">
        <v>12.280702</v>
      </c>
      <c r="M41" s="26">
        <v>12.280702</v>
      </c>
      <c r="N41" s="26">
        <v>5.2631579999999998</v>
      </c>
      <c r="O41" s="26">
        <v>19.298245999999999</v>
      </c>
      <c r="P41" s="26">
        <v>3.508772</v>
      </c>
    </row>
    <row r="42" spans="1:16" x14ac:dyDescent="0.2">
      <c r="A42" s="19" t="s">
        <v>765</v>
      </c>
      <c r="B42" s="20">
        <v>11</v>
      </c>
      <c r="C42" s="26">
        <v>0</v>
      </c>
      <c r="D42" s="26">
        <v>0</v>
      </c>
      <c r="E42" s="26">
        <v>0</v>
      </c>
      <c r="F42" s="26">
        <v>18.181818</v>
      </c>
      <c r="G42" s="26">
        <v>9.0909089999999999</v>
      </c>
      <c r="H42" s="26">
        <v>9.0909089999999999</v>
      </c>
      <c r="I42" s="26">
        <v>9.0909089999999999</v>
      </c>
      <c r="J42" s="26">
        <v>27.272727</v>
      </c>
      <c r="K42" s="26">
        <v>0</v>
      </c>
      <c r="L42" s="26">
        <v>9.0909089999999999</v>
      </c>
      <c r="M42" s="26">
        <v>9.0909089999999999</v>
      </c>
      <c r="N42" s="26">
        <v>0</v>
      </c>
      <c r="O42" s="26">
        <v>9.0909089999999999</v>
      </c>
      <c r="P42" s="26">
        <v>27.272727</v>
      </c>
    </row>
    <row r="43" spans="1:16" x14ac:dyDescent="0.2">
      <c r="A43" s="19" t="s">
        <v>766</v>
      </c>
      <c r="B43" s="20">
        <v>4</v>
      </c>
      <c r="C43" s="26">
        <v>0</v>
      </c>
      <c r="D43" s="26">
        <v>0</v>
      </c>
      <c r="E43" s="26">
        <v>0</v>
      </c>
      <c r="F43" s="26">
        <v>25</v>
      </c>
      <c r="G43" s="26">
        <v>0</v>
      </c>
      <c r="H43" s="26">
        <v>0</v>
      </c>
      <c r="I43" s="26">
        <v>0</v>
      </c>
      <c r="J43" s="26">
        <v>0</v>
      </c>
      <c r="K43" s="26">
        <v>0</v>
      </c>
      <c r="L43" s="26">
        <v>0</v>
      </c>
      <c r="M43" s="26">
        <v>0</v>
      </c>
      <c r="N43" s="26">
        <v>0</v>
      </c>
      <c r="O43" s="26">
        <v>50</v>
      </c>
      <c r="P43" s="26">
        <v>25</v>
      </c>
    </row>
    <row r="44" spans="1:16" x14ac:dyDescent="0.2">
      <c r="A44" s="19" t="s">
        <v>767</v>
      </c>
      <c r="B44" s="20">
        <v>1</v>
      </c>
      <c r="C44" s="26">
        <v>0</v>
      </c>
      <c r="D44" s="26">
        <v>0</v>
      </c>
      <c r="E44" s="26">
        <v>0</v>
      </c>
      <c r="F44" s="26">
        <v>0</v>
      </c>
      <c r="G44" s="26">
        <v>0</v>
      </c>
      <c r="H44" s="26">
        <v>0</v>
      </c>
      <c r="I44" s="26">
        <v>0</v>
      </c>
      <c r="J44" s="26">
        <v>0</v>
      </c>
      <c r="K44" s="26">
        <v>0</v>
      </c>
      <c r="L44" s="26">
        <v>0</v>
      </c>
      <c r="M44" s="26">
        <v>0</v>
      </c>
      <c r="N44" s="26">
        <v>0</v>
      </c>
      <c r="O44" s="26">
        <v>100</v>
      </c>
      <c r="P44" s="26">
        <v>0</v>
      </c>
    </row>
    <row r="45" spans="1:16" x14ac:dyDescent="0.2">
      <c r="A45" s="19" t="s">
        <v>768</v>
      </c>
      <c r="B45" s="20">
        <v>0</v>
      </c>
      <c r="C45" s="26">
        <v>0</v>
      </c>
      <c r="D45" s="26">
        <v>0</v>
      </c>
      <c r="E45" s="26">
        <v>0</v>
      </c>
      <c r="F45" s="26">
        <v>0</v>
      </c>
      <c r="G45" s="26">
        <v>0</v>
      </c>
      <c r="H45" s="26">
        <v>0</v>
      </c>
      <c r="I45" s="26">
        <v>0</v>
      </c>
      <c r="J45" s="26">
        <v>0</v>
      </c>
      <c r="K45" s="26">
        <v>0</v>
      </c>
      <c r="L45" s="26">
        <v>0</v>
      </c>
      <c r="M45" s="26">
        <v>0</v>
      </c>
      <c r="N45" s="26">
        <v>0</v>
      </c>
      <c r="O45" s="26">
        <v>0</v>
      </c>
      <c r="P45" s="26">
        <v>0</v>
      </c>
    </row>
    <row r="46" spans="1:16" x14ac:dyDescent="0.2">
      <c r="A46" s="19" t="s">
        <v>769</v>
      </c>
      <c r="B46" s="20">
        <v>205</v>
      </c>
      <c r="C46" s="26">
        <v>10.243902</v>
      </c>
      <c r="D46" s="26">
        <v>10.731707</v>
      </c>
      <c r="E46" s="26">
        <v>5.3658539999999997</v>
      </c>
      <c r="F46" s="26">
        <v>38.536585000000002</v>
      </c>
      <c r="G46" s="26">
        <v>2.4390239999999999</v>
      </c>
      <c r="H46" s="26">
        <v>24.878049000000001</v>
      </c>
      <c r="I46" s="26">
        <v>24.878049000000001</v>
      </c>
      <c r="J46" s="26">
        <v>36.585366</v>
      </c>
      <c r="K46" s="26">
        <v>13.170731999999999</v>
      </c>
      <c r="L46" s="26">
        <v>6.8292679999999999</v>
      </c>
      <c r="M46" s="26">
        <v>9.7560979999999997</v>
      </c>
      <c r="N46" s="26">
        <v>8.7804880000000001</v>
      </c>
      <c r="O46" s="26">
        <v>15.121950999999999</v>
      </c>
      <c r="P46" s="26">
        <v>5.8536590000000004</v>
      </c>
    </row>
    <row r="47" spans="1:16" x14ac:dyDescent="0.2">
      <c r="A47" s="19" t="s">
        <v>770</v>
      </c>
      <c r="B47" s="20">
        <v>68</v>
      </c>
      <c r="C47" s="26">
        <v>5.8823530000000002</v>
      </c>
      <c r="D47" s="26">
        <v>5.8823530000000002</v>
      </c>
      <c r="E47" s="26">
        <v>0</v>
      </c>
      <c r="F47" s="26">
        <v>33.823529000000001</v>
      </c>
      <c r="G47" s="26">
        <v>2.941176</v>
      </c>
      <c r="H47" s="26">
        <v>20.588235000000001</v>
      </c>
      <c r="I47" s="26">
        <v>32.352941000000001</v>
      </c>
      <c r="J47" s="26">
        <v>19.117647000000002</v>
      </c>
      <c r="K47" s="26">
        <v>8.8235290000000006</v>
      </c>
      <c r="L47" s="26">
        <v>11.764706</v>
      </c>
      <c r="M47" s="26">
        <v>11.764706</v>
      </c>
      <c r="N47" s="26">
        <v>4.4117649999999999</v>
      </c>
      <c r="O47" s="26">
        <v>17.647058999999999</v>
      </c>
      <c r="P47" s="26">
        <v>7.3529410000000004</v>
      </c>
    </row>
    <row r="48" spans="1:16" x14ac:dyDescent="0.2">
      <c r="A48" s="19" t="s">
        <v>771</v>
      </c>
      <c r="B48" s="20">
        <v>278</v>
      </c>
      <c r="C48" s="26">
        <v>8.9928059999999999</v>
      </c>
      <c r="D48" s="26">
        <v>9.3525179999999999</v>
      </c>
      <c r="E48" s="26">
        <v>3.9568349999999999</v>
      </c>
      <c r="F48" s="26">
        <v>37.050359999999998</v>
      </c>
      <c r="G48" s="26">
        <v>2.5179860000000001</v>
      </c>
      <c r="H48" s="26">
        <v>23.381295000000001</v>
      </c>
      <c r="I48" s="26">
        <v>26.258993</v>
      </c>
      <c r="J48" s="26">
        <v>31.654675999999998</v>
      </c>
      <c r="K48" s="26">
        <v>11.870504</v>
      </c>
      <c r="L48" s="26">
        <v>7.9136689999999996</v>
      </c>
      <c r="M48" s="26">
        <v>10.071942</v>
      </c>
      <c r="N48" s="26">
        <v>7.5539569999999996</v>
      </c>
      <c r="O48" s="26">
        <v>16.546762999999999</v>
      </c>
      <c r="P48" s="26">
        <v>6.4748200000000002</v>
      </c>
    </row>
    <row r="49" spans="1:16" x14ac:dyDescent="0.2">
      <c r="A49" s="19" t="s">
        <v>772</v>
      </c>
      <c r="B49" s="20">
        <v>73</v>
      </c>
      <c r="C49" s="26">
        <v>5.4794520000000002</v>
      </c>
      <c r="D49" s="26">
        <v>5.4794520000000002</v>
      </c>
      <c r="E49" s="26">
        <v>0</v>
      </c>
      <c r="F49" s="26">
        <v>32.876711999999998</v>
      </c>
      <c r="G49" s="26">
        <v>2.7397260000000001</v>
      </c>
      <c r="H49" s="26">
        <v>19.178082</v>
      </c>
      <c r="I49" s="26">
        <v>30.136986</v>
      </c>
      <c r="J49" s="26">
        <v>17.808219000000001</v>
      </c>
      <c r="K49" s="26">
        <v>8.2191779999999994</v>
      </c>
      <c r="L49" s="26">
        <v>10.958904</v>
      </c>
      <c r="M49" s="26">
        <v>10.958904</v>
      </c>
      <c r="N49" s="26">
        <v>4.1095889999999997</v>
      </c>
      <c r="O49" s="26">
        <v>20.547944999999999</v>
      </c>
      <c r="P49" s="26">
        <v>8.2191779999999994</v>
      </c>
    </row>
    <row r="50" spans="1:16" x14ac:dyDescent="0.2">
      <c r="A50" s="19" t="s">
        <v>773</v>
      </c>
      <c r="B50" s="20">
        <v>5</v>
      </c>
      <c r="C50" s="26">
        <v>0</v>
      </c>
      <c r="D50" s="26">
        <v>0</v>
      </c>
      <c r="E50" s="26">
        <v>0</v>
      </c>
      <c r="F50" s="26">
        <v>20</v>
      </c>
      <c r="G50" s="26">
        <v>0</v>
      </c>
      <c r="H50" s="26">
        <v>0</v>
      </c>
      <c r="I50" s="26">
        <v>0</v>
      </c>
      <c r="J50" s="26">
        <v>0</v>
      </c>
      <c r="K50" s="26">
        <v>0</v>
      </c>
      <c r="L50" s="26">
        <v>0</v>
      </c>
      <c r="M50" s="26">
        <v>0</v>
      </c>
      <c r="N50" s="26">
        <v>0</v>
      </c>
      <c r="O50" s="26">
        <v>60</v>
      </c>
      <c r="P50" s="26">
        <v>20</v>
      </c>
    </row>
    <row r="51" spans="1:16" x14ac:dyDescent="0.2">
      <c r="A51" s="18" t="s">
        <v>776</v>
      </c>
      <c r="B51" s="18"/>
      <c r="C51" s="18"/>
      <c r="D51" s="18"/>
      <c r="E51" s="18"/>
      <c r="F51" s="18"/>
      <c r="G51" s="18"/>
      <c r="H51" s="18"/>
      <c r="I51" s="18"/>
      <c r="J51" s="18"/>
      <c r="K51" s="18"/>
      <c r="L51" s="18"/>
      <c r="M51" s="18"/>
      <c r="N51" s="18"/>
      <c r="O51" s="18"/>
      <c r="P51" s="18"/>
    </row>
    <row r="52" spans="1:16" x14ac:dyDescent="0.2">
      <c r="A52" s="19" t="s">
        <v>130</v>
      </c>
      <c r="B52" s="20">
        <v>73</v>
      </c>
      <c r="C52" s="26">
        <v>12.328766999999999</v>
      </c>
      <c r="D52" s="26">
        <v>6.8493149999999998</v>
      </c>
      <c r="E52" s="26">
        <v>8.2191779999999994</v>
      </c>
      <c r="F52" s="26">
        <v>28.767123000000002</v>
      </c>
      <c r="G52" s="26">
        <v>2.7397260000000001</v>
      </c>
      <c r="H52" s="26">
        <v>16.438355999999999</v>
      </c>
      <c r="I52" s="26">
        <v>24.657533999999998</v>
      </c>
      <c r="J52" s="26">
        <v>39.726027000000002</v>
      </c>
      <c r="K52" s="26">
        <v>9.5890409999999999</v>
      </c>
      <c r="L52" s="26">
        <v>4.1095889999999997</v>
      </c>
      <c r="M52" s="26">
        <v>8.2191779999999994</v>
      </c>
      <c r="N52" s="26">
        <v>9.5890409999999999</v>
      </c>
      <c r="O52" s="26">
        <v>17.808219000000001</v>
      </c>
      <c r="P52" s="26">
        <v>8.2191779999999994</v>
      </c>
    </row>
    <row r="53" spans="1:16" x14ac:dyDescent="0.2">
      <c r="A53" s="19" t="s">
        <v>131</v>
      </c>
      <c r="B53" s="20">
        <v>662</v>
      </c>
      <c r="C53" s="26">
        <v>11.178248</v>
      </c>
      <c r="D53" s="26">
        <v>11.63142</v>
      </c>
      <c r="E53" s="26">
        <v>8.3081569999999996</v>
      </c>
      <c r="F53" s="26">
        <v>33.081570999999997</v>
      </c>
      <c r="G53" s="26">
        <v>2.719033</v>
      </c>
      <c r="H53" s="26">
        <v>27.039275</v>
      </c>
      <c r="I53" s="26">
        <v>22.205438000000001</v>
      </c>
      <c r="J53" s="26">
        <v>44.108761000000001</v>
      </c>
      <c r="K53" s="26">
        <v>8.7613289999999999</v>
      </c>
      <c r="L53" s="26">
        <v>5.589124</v>
      </c>
      <c r="M53" s="26">
        <v>8.1570999999999998</v>
      </c>
      <c r="N53" s="26">
        <v>12.23565</v>
      </c>
      <c r="O53" s="26">
        <v>15.558911999999999</v>
      </c>
      <c r="P53" s="26">
        <v>4.3806649999999996</v>
      </c>
    </row>
    <row r="54" spans="1:16" x14ac:dyDescent="0.2">
      <c r="A54" s="19" t="s">
        <v>392</v>
      </c>
      <c r="B54" s="20">
        <v>84</v>
      </c>
      <c r="C54" s="26">
        <v>4.7619049999999996</v>
      </c>
      <c r="D54" s="26">
        <v>17.857143000000001</v>
      </c>
      <c r="E54" s="26">
        <v>5.9523809999999999</v>
      </c>
      <c r="F54" s="26">
        <v>46.428570999999998</v>
      </c>
      <c r="G54" s="26">
        <v>2.3809520000000002</v>
      </c>
      <c r="H54" s="26">
        <v>14.285714</v>
      </c>
      <c r="I54" s="26">
        <v>23.809524</v>
      </c>
      <c r="J54" s="26">
        <v>35.714286000000001</v>
      </c>
      <c r="K54" s="26">
        <v>4.7619049999999996</v>
      </c>
      <c r="L54" s="26">
        <v>8.3333329999999997</v>
      </c>
      <c r="M54" s="26">
        <v>17.857143000000001</v>
      </c>
      <c r="N54" s="26">
        <v>3.5714290000000002</v>
      </c>
      <c r="O54" s="26">
        <v>22.619047999999999</v>
      </c>
      <c r="P54" s="26">
        <v>0</v>
      </c>
    </row>
    <row r="55" spans="1:16" x14ac:dyDescent="0.2">
      <c r="A55" s="19" t="s">
        <v>132</v>
      </c>
      <c r="B55" s="20">
        <v>84</v>
      </c>
      <c r="C55" s="26">
        <v>7.1428570000000002</v>
      </c>
      <c r="D55" s="26">
        <v>8.3333329999999997</v>
      </c>
      <c r="E55" s="26">
        <v>2.3809520000000002</v>
      </c>
      <c r="F55" s="26">
        <v>33.333333000000003</v>
      </c>
      <c r="G55" s="26">
        <v>4.7619049999999996</v>
      </c>
      <c r="H55" s="26">
        <v>26.190476</v>
      </c>
      <c r="I55" s="26">
        <v>27.380952000000001</v>
      </c>
      <c r="J55" s="26">
        <v>28.571428999999998</v>
      </c>
      <c r="K55" s="26">
        <v>4.7619049999999996</v>
      </c>
      <c r="L55" s="26">
        <v>7.1428570000000002</v>
      </c>
      <c r="M55" s="26">
        <v>15.476190000000001</v>
      </c>
      <c r="N55" s="26">
        <v>5.9523809999999999</v>
      </c>
      <c r="O55" s="26">
        <v>17.857143000000001</v>
      </c>
      <c r="P55" s="26">
        <v>4.7619049999999996</v>
      </c>
    </row>
    <row r="56" spans="1:16" x14ac:dyDescent="0.2">
      <c r="A56" s="19" t="s">
        <v>777</v>
      </c>
      <c r="B56" s="20">
        <v>32</v>
      </c>
      <c r="C56" s="26">
        <v>9.375</v>
      </c>
      <c r="D56" s="26">
        <v>9.375</v>
      </c>
      <c r="E56" s="26">
        <v>3.125</v>
      </c>
      <c r="F56" s="26">
        <v>25</v>
      </c>
      <c r="G56" s="26">
        <v>0</v>
      </c>
      <c r="H56" s="26">
        <v>21.875</v>
      </c>
      <c r="I56" s="26">
        <v>28.125</v>
      </c>
      <c r="J56" s="26">
        <v>40.625</v>
      </c>
      <c r="K56" s="26">
        <v>9.375</v>
      </c>
      <c r="L56" s="26">
        <v>6.25</v>
      </c>
      <c r="M56" s="26">
        <v>0</v>
      </c>
      <c r="N56" s="26">
        <v>6.25</v>
      </c>
      <c r="O56" s="26">
        <v>21.875</v>
      </c>
      <c r="P56" s="26">
        <v>12.5</v>
      </c>
    </row>
    <row r="57" spans="1:16" x14ac:dyDescent="0.2">
      <c r="A57" s="18" t="s">
        <v>133</v>
      </c>
      <c r="B57" s="17">
        <v>43</v>
      </c>
      <c r="C57" s="25">
        <v>13.953488</v>
      </c>
      <c r="D57" s="25">
        <v>9.3023260000000008</v>
      </c>
      <c r="E57" s="25">
        <v>4.6511630000000004</v>
      </c>
      <c r="F57" s="25">
        <v>30.232558000000001</v>
      </c>
      <c r="G57" s="25">
        <v>4.6511630000000004</v>
      </c>
      <c r="H57" s="25">
        <v>13.953488</v>
      </c>
      <c r="I57" s="25">
        <v>23.255814000000001</v>
      </c>
      <c r="J57" s="25">
        <v>32.558140000000002</v>
      </c>
      <c r="K57" s="25">
        <v>9.3023260000000008</v>
      </c>
      <c r="L57" s="25">
        <v>4.6511630000000004</v>
      </c>
      <c r="M57" s="25">
        <v>9.3023260000000008</v>
      </c>
      <c r="N57" s="25">
        <v>13.953488</v>
      </c>
      <c r="O57" s="25">
        <v>23.255814000000001</v>
      </c>
      <c r="P57" s="25">
        <v>6.9767440000000001</v>
      </c>
    </row>
    <row r="58" spans="1:16" x14ac:dyDescent="0.2">
      <c r="A58" s="19" t="s">
        <v>134</v>
      </c>
      <c r="B58" s="20">
        <v>412</v>
      </c>
      <c r="C58" s="26">
        <v>10.679612000000001</v>
      </c>
      <c r="D58" s="26">
        <v>12.864077999999999</v>
      </c>
      <c r="E58" s="26">
        <v>8.7378640000000001</v>
      </c>
      <c r="F58" s="26">
        <v>29.611650000000001</v>
      </c>
      <c r="G58" s="26">
        <v>3.6407769999999999</v>
      </c>
      <c r="H58" s="26">
        <v>27.184466</v>
      </c>
      <c r="I58" s="26">
        <v>22.572816</v>
      </c>
      <c r="J58" s="26">
        <v>48.300970999999997</v>
      </c>
      <c r="K58" s="26">
        <v>5.8252430000000004</v>
      </c>
      <c r="L58" s="26">
        <v>3.8834949999999999</v>
      </c>
      <c r="M58" s="26">
        <v>7.7669899999999998</v>
      </c>
      <c r="N58" s="26">
        <v>13.592233</v>
      </c>
      <c r="O58" s="26">
        <v>15.048544</v>
      </c>
      <c r="P58" s="26">
        <v>4.126214</v>
      </c>
    </row>
    <row r="59" spans="1:16" x14ac:dyDescent="0.2">
      <c r="A59" s="19" t="s">
        <v>393</v>
      </c>
      <c r="B59" s="20">
        <v>36</v>
      </c>
      <c r="C59" s="26">
        <v>5.5555560000000002</v>
      </c>
      <c r="D59" s="26">
        <v>16.666667</v>
      </c>
      <c r="E59" s="26">
        <v>2.7777780000000001</v>
      </c>
      <c r="F59" s="26">
        <v>38.888888999999999</v>
      </c>
      <c r="G59" s="26">
        <v>0</v>
      </c>
      <c r="H59" s="26">
        <v>5.5555560000000002</v>
      </c>
      <c r="I59" s="26">
        <v>25</v>
      </c>
      <c r="J59" s="26">
        <v>44.444443999999997</v>
      </c>
      <c r="K59" s="26">
        <v>8.3333329999999997</v>
      </c>
      <c r="L59" s="26">
        <v>2.7777780000000001</v>
      </c>
      <c r="M59" s="26">
        <v>13.888889000000001</v>
      </c>
      <c r="N59" s="26">
        <v>5.5555560000000002</v>
      </c>
      <c r="O59" s="26">
        <v>33.333333000000003</v>
      </c>
      <c r="P59" s="26">
        <v>0</v>
      </c>
    </row>
    <row r="60" spans="1:16" x14ac:dyDescent="0.2">
      <c r="A60" s="19" t="s">
        <v>135</v>
      </c>
      <c r="B60" s="20">
        <v>22</v>
      </c>
      <c r="C60" s="26">
        <v>9.0909089999999999</v>
      </c>
      <c r="D60" s="26">
        <v>9.0909089999999999</v>
      </c>
      <c r="E60" s="26">
        <v>4.5454549999999996</v>
      </c>
      <c r="F60" s="26">
        <v>9.0909089999999999</v>
      </c>
      <c r="G60" s="26">
        <v>4.5454549999999996</v>
      </c>
      <c r="H60" s="26">
        <v>50</v>
      </c>
      <c r="I60" s="26">
        <v>31.818182</v>
      </c>
      <c r="J60" s="26">
        <v>36.363636</v>
      </c>
      <c r="K60" s="26">
        <v>4.5454549999999996</v>
      </c>
      <c r="L60" s="26">
        <v>9.0909089999999999</v>
      </c>
      <c r="M60" s="26">
        <v>22.727273</v>
      </c>
      <c r="N60" s="26">
        <v>13.636364</v>
      </c>
      <c r="O60" s="26">
        <v>13.636364</v>
      </c>
      <c r="P60" s="26">
        <v>0</v>
      </c>
    </row>
    <row r="61" spans="1:16" x14ac:dyDescent="0.2">
      <c r="A61" s="19" t="s">
        <v>778</v>
      </c>
      <c r="B61" s="20">
        <v>22</v>
      </c>
      <c r="C61" s="26">
        <v>9.0909089999999999</v>
      </c>
      <c r="D61" s="26">
        <v>9.0909089999999999</v>
      </c>
      <c r="E61" s="26">
        <v>4.5454549999999996</v>
      </c>
      <c r="F61" s="26">
        <v>22.727273</v>
      </c>
      <c r="G61" s="26">
        <v>0</v>
      </c>
      <c r="H61" s="26">
        <v>22.727273</v>
      </c>
      <c r="I61" s="26">
        <v>40.909090999999997</v>
      </c>
      <c r="J61" s="26">
        <v>50</v>
      </c>
      <c r="K61" s="26">
        <v>9.0909089999999999</v>
      </c>
      <c r="L61" s="26">
        <v>4.5454549999999996</v>
      </c>
      <c r="M61" s="26">
        <v>0</v>
      </c>
      <c r="N61" s="26">
        <v>9.0909089999999999</v>
      </c>
      <c r="O61" s="26">
        <v>22.727273</v>
      </c>
      <c r="P61" s="26">
        <v>9.0909089999999999</v>
      </c>
    </row>
    <row r="62" spans="1:16" x14ac:dyDescent="0.2">
      <c r="A62" s="18" t="s">
        <v>136</v>
      </c>
      <c r="B62" s="17">
        <v>30</v>
      </c>
      <c r="C62" s="25">
        <v>10</v>
      </c>
      <c r="D62" s="25">
        <v>3.3333330000000001</v>
      </c>
      <c r="E62" s="25">
        <v>13.333333</v>
      </c>
      <c r="F62" s="25">
        <v>26.666667</v>
      </c>
      <c r="G62" s="25">
        <v>0</v>
      </c>
      <c r="H62" s="25">
        <v>20</v>
      </c>
      <c r="I62" s="25">
        <v>26.666667</v>
      </c>
      <c r="J62" s="25">
        <v>50</v>
      </c>
      <c r="K62" s="25">
        <v>10</v>
      </c>
      <c r="L62" s="25">
        <v>3.3333330000000001</v>
      </c>
      <c r="M62" s="25">
        <v>6.6666670000000003</v>
      </c>
      <c r="N62" s="25">
        <v>3.3333330000000001</v>
      </c>
      <c r="O62" s="25">
        <v>10</v>
      </c>
      <c r="P62" s="25">
        <v>10</v>
      </c>
    </row>
    <row r="63" spans="1:16" x14ac:dyDescent="0.2">
      <c r="A63" s="19" t="s">
        <v>134</v>
      </c>
      <c r="B63" s="20">
        <v>249</v>
      </c>
      <c r="C63" s="26">
        <v>12.048192999999999</v>
      </c>
      <c r="D63" s="26">
        <v>9.2369479999999999</v>
      </c>
      <c r="E63" s="26">
        <v>7.2289159999999999</v>
      </c>
      <c r="F63" s="26">
        <v>38.554217000000001</v>
      </c>
      <c r="G63" s="26">
        <v>1.2048190000000001</v>
      </c>
      <c r="H63" s="26">
        <v>26.907630999999999</v>
      </c>
      <c r="I63" s="26">
        <v>21.686747</v>
      </c>
      <c r="J63" s="26">
        <v>37.349398000000001</v>
      </c>
      <c r="K63" s="26">
        <v>13.654617999999999</v>
      </c>
      <c r="L63" s="26">
        <v>8.4337350000000004</v>
      </c>
      <c r="M63" s="26">
        <v>8.8353409999999997</v>
      </c>
      <c r="N63" s="26">
        <v>10.040160999999999</v>
      </c>
      <c r="O63" s="26">
        <v>16.465862999999999</v>
      </c>
      <c r="P63" s="26">
        <v>4.8192769999999996</v>
      </c>
    </row>
    <row r="64" spans="1:16" x14ac:dyDescent="0.2">
      <c r="A64" s="19" t="s">
        <v>393</v>
      </c>
      <c r="B64" s="20">
        <v>48</v>
      </c>
      <c r="C64" s="26">
        <v>4.1666670000000003</v>
      </c>
      <c r="D64" s="26">
        <v>18.75</v>
      </c>
      <c r="E64" s="26">
        <v>8.3333329999999997</v>
      </c>
      <c r="F64" s="26">
        <v>52.083333000000003</v>
      </c>
      <c r="G64" s="26">
        <v>4.1666670000000003</v>
      </c>
      <c r="H64" s="26">
        <v>20.833333</v>
      </c>
      <c r="I64" s="26">
        <v>22.916667</v>
      </c>
      <c r="J64" s="26">
        <v>29.166667</v>
      </c>
      <c r="K64" s="26">
        <v>2.0833330000000001</v>
      </c>
      <c r="L64" s="26">
        <v>12.5</v>
      </c>
      <c r="M64" s="26">
        <v>20.833333</v>
      </c>
      <c r="N64" s="26">
        <v>2.0833330000000001</v>
      </c>
      <c r="O64" s="26">
        <v>14.583333</v>
      </c>
      <c r="P64" s="26">
        <v>0</v>
      </c>
    </row>
    <row r="65" spans="1:16" x14ac:dyDescent="0.2">
      <c r="A65" s="19" t="s">
        <v>135</v>
      </c>
      <c r="B65" s="20">
        <v>62</v>
      </c>
      <c r="C65" s="26">
        <v>6.451613</v>
      </c>
      <c r="D65" s="26">
        <v>8.0645159999999994</v>
      </c>
      <c r="E65" s="26">
        <v>1.612903</v>
      </c>
      <c r="F65" s="26">
        <v>41.935484000000002</v>
      </c>
      <c r="G65" s="26">
        <v>4.8387099999999998</v>
      </c>
      <c r="H65" s="26">
        <v>17.741935000000002</v>
      </c>
      <c r="I65" s="26">
        <v>25.806452</v>
      </c>
      <c r="J65" s="26">
        <v>25.806452</v>
      </c>
      <c r="K65" s="26">
        <v>4.8387099999999998</v>
      </c>
      <c r="L65" s="26">
        <v>6.451613</v>
      </c>
      <c r="M65" s="26">
        <v>12.903226</v>
      </c>
      <c r="N65" s="26">
        <v>3.225806</v>
      </c>
      <c r="O65" s="26">
        <v>19.354838999999998</v>
      </c>
      <c r="P65" s="26">
        <v>6.451613</v>
      </c>
    </row>
    <row r="66" spans="1:16" x14ac:dyDescent="0.2">
      <c r="A66" s="19" t="s">
        <v>778</v>
      </c>
      <c r="B66" s="20">
        <v>10</v>
      </c>
      <c r="C66" s="26">
        <v>10</v>
      </c>
      <c r="D66" s="26">
        <v>10</v>
      </c>
      <c r="E66" s="26">
        <v>0</v>
      </c>
      <c r="F66" s="26">
        <v>30</v>
      </c>
      <c r="G66" s="26">
        <v>0</v>
      </c>
      <c r="H66" s="26">
        <v>20</v>
      </c>
      <c r="I66" s="26">
        <v>0</v>
      </c>
      <c r="J66" s="26">
        <v>20</v>
      </c>
      <c r="K66" s="26">
        <v>10</v>
      </c>
      <c r="L66" s="26">
        <v>10</v>
      </c>
      <c r="M66" s="26">
        <v>0</v>
      </c>
      <c r="N66" s="26">
        <v>0</v>
      </c>
      <c r="O66" s="26">
        <v>20</v>
      </c>
      <c r="P66" s="26">
        <v>20</v>
      </c>
    </row>
    <row r="67" spans="1:16" x14ac:dyDescent="0.2">
      <c r="A67" s="18" t="s">
        <v>779</v>
      </c>
      <c r="B67" s="18"/>
      <c r="C67" s="18"/>
      <c r="D67" s="18"/>
      <c r="E67" s="18"/>
      <c r="F67" s="18"/>
      <c r="G67" s="18"/>
      <c r="H67" s="18"/>
      <c r="I67" s="18"/>
      <c r="J67" s="18"/>
      <c r="K67" s="18"/>
      <c r="L67" s="18"/>
      <c r="M67" s="18"/>
      <c r="N67" s="18"/>
      <c r="O67" s="18"/>
      <c r="P67" s="18"/>
    </row>
    <row r="68" spans="1:16" x14ac:dyDescent="0.2">
      <c r="A68" s="19" t="s">
        <v>780</v>
      </c>
      <c r="B68" s="20">
        <v>152</v>
      </c>
      <c r="C68" s="26">
        <v>9.2105259999999998</v>
      </c>
      <c r="D68" s="26">
        <v>13.157895</v>
      </c>
      <c r="E68" s="26">
        <v>5.2631579999999998</v>
      </c>
      <c r="F68" s="26">
        <v>36.184210999999998</v>
      </c>
      <c r="G68" s="26">
        <v>5.2631579999999998</v>
      </c>
      <c r="H68" s="26">
        <v>17.763158000000001</v>
      </c>
      <c r="I68" s="26">
        <v>28.289473999999998</v>
      </c>
      <c r="J68" s="26">
        <v>33.552632000000003</v>
      </c>
      <c r="K68" s="26">
        <v>5.9210529999999997</v>
      </c>
      <c r="L68" s="26">
        <v>5.9210529999999997</v>
      </c>
      <c r="M68" s="26">
        <v>16.447368000000001</v>
      </c>
      <c r="N68" s="26">
        <v>6.5789470000000003</v>
      </c>
      <c r="O68" s="26">
        <v>19.736841999999999</v>
      </c>
      <c r="P68" s="26">
        <v>3.2894739999999998</v>
      </c>
    </row>
    <row r="69" spans="1:16" x14ac:dyDescent="0.2">
      <c r="A69" s="19" t="s">
        <v>781</v>
      </c>
      <c r="B69" s="20">
        <v>561</v>
      </c>
      <c r="C69" s="26">
        <v>11.051693</v>
      </c>
      <c r="D69" s="26">
        <v>11.229946999999999</v>
      </c>
      <c r="E69" s="26">
        <v>8.3778970000000008</v>
      </c>
      <c r="F69" s="26">
        <v>33.868093000000002</v>
      </c>
      <c r="G69" s="26">
        <v>2.8520500000000002</v>
      </c>
      <c r="H69" s="26">
        <v>26.559715000000001</v>
      </c>
      <c r="I69" s="26">
        <v>21.925134</v>
      </c>
      <c r="J69" s="26">
        <v>44.563279999999999</v>
      </c>
      <c r="K69" s="26">
        <v>8.5561500000000006</v>
      </c>
      <c r="L69" s="26">
        <v>6.0606059999999999</v>
      </c>
      <c r="M69" s="26">
        <v>7.486631</v>
      </c>
      <c r="N69" s="26">
        <v>12.655970999999999</v>
      </c>
      <c r="O69" s="26">
        <v>15.329768</v>
      </c>
      <c r="P69" s="26">
        <v>4.6345809999999998</v>
      </c>
    </row>
    <row r="70" spans="1:16" x14ac:dyDescent="0.2">
      <c r="A70" s="19" t="s">
        <v>137</v>
      </c>
      <c r="B70" s="20">
        <v>76</v>
      </c>
      <c r="C70" s="26">
        <v>11.842105</v>
      </c>
      <c r="D70" s="26">
        <v>17.105263000000001</v>
      </c>
      <c r="E70" s="26">
        <v>13.157895</v>
      </c>
      <c r="F70" s="26">
        <v>34.210526000000002</v>
      </c>
      <c r="G70" s="26">
        <v>1.3157890000000001</v>
      </c>
      <c r="H70" s="26">
        <v>26.315788999999999</v>
      </c>
      <c r="I70" s="26">
        <v>15.789474</v>
      </c>
      <c r="J70" s="26">
        <v>51.315789000000002</v>
      </c>
      <c r="K70" s="26">
        <v>5.2631579999999998</v>
      </c>
      <c r="L70" s="26">
        <v>9.2105259999999998</v>
      </c>
      <c r="M70" s="26">
        <v>11.842105</v>
      </c>
      <c r="N70" s="26">
        <v>10.526316</v>
      </c>
      <c r="O70" s="26">
        <v>14.473684</v>
      </c>
      <c r="P70" s="26">
        <v>3.947368</v>
      </c>
    </row>
    <row r="71" spans="1:16" x14ac:dyDescent="0.2">
      <c r="A71" s="19" t="s">
        <v>138</v>
      </c>
      <c r="B71" s="20">
        <v>281</v>
      </c>
      <c r="C71" s="26">
        <v>9.6085410000000007</v>
      </c>
      <c r="D71" s="26">
        <v>10.320285</v>
      </c>
      <c r="E71" s="26">
        <v>6.7615660000000002</v>
      </c>
      <c r="F71" s="26">
        <v>38.078291999999998</v>
      </c>
      <c r="G71" s="26">
        <v>1.0676159999999999</v>
      </c>
      <c r="H71" s="26">
        <v>25.622776000000002</v>
      </c>
      <c r="I71" s="26">
        <v>22.064056999999998</v>
      </c>
      <c r="J71" s="26">
        <v>41.637011000000001</v>
      </c>
      <c r="K71" s="26">
        <v>8.1850529999999999</v>
      </c>
      <c r="L71" s="26">
        <v>4.2704630000000003</v>
      </c>
      <c r="M71" s="26">
        <v>11.3879</v>
      </c>
      <c r="N71" s="26">
        <v>11.3879</v>
      </c>
      <c r="O71" s="26">
        <v>18.149466</v>
      </c>
      <c r="P71" s="26">
        <v>3.2028470000000002</v>
      </c>
    </row>
    <row r="72" spans="1:16" x14ac:dyDescent="0.2">
      <c r="A72" s="19" t="s">
        <v>782</v>
      </c>
      <c r="B72" s="20">
        <v>30</v>
      </c>
      <c r="C72" s="26">
        <v>6.6666670000000003</v>
      </c>
      <c r="D72" s="26">
        <v>6.6666670000000003</v>
      </c>
      <c r="E72" s="26">
        <v>3.3333330000000001</v>
      </c>
      <c r="F72" s="26">
        <v>33.333333000000003</v>
      </c>
      <c r="G72" s="26">
        <v>3.3333330000000001</v>
      </c>
      <c r="H72" s="26">
        <v>26.666667</v>
      </c>
      <c r="I72" s="26">
        <v>23.333333</v>
      </c>
      <c r="J72" s="26">
        <v>40</v>
      </c>
      <c r="K72" s="26">
        <v>16.666667</v>
      </c>
      <c r="L72" s="26">
        <v>6.6666670000000003</v>
      </c>
      <c r="M72" s="26">
        <v>16.666667</v>
      </c>
      <c r="N72" s="26">
        <v>6.6666670000000003</v>
      </c>
      <c r="O72" s="26">
        <v>13.333333</v>
      </c>
      <c r="P72" s="26">
        <v>3.3333330000000001</v>
      </c>
    </row>
    <row r="73" spans="1:16" x14ac:dyDescent="0.2">
      <c r="A73" s="19" t="s">
        <v>783</v>
      </c>
      <c r="B73" s="20">
        <v>70</v>
      </c>
      <c r="C73" s="26">
        <v>12.857143000000001</v>
      </c>
      <c r="D73" s="26">
        <v>10</v>
      </c>
      <c r="E73" s="26">
        <v>4.2857139999999996</v>
      </c>
      <c r="F73" s="26">
        <v>20</v>
      </c>
      <c r="G73" s="26">
        <v>0</v>
      </c>
      <c r="H73" s="26">
        <v>21.428571000000002</v>
      </c>
      <c r="I73" s="26">
        <v>28.571428999999998</v>
      </c>
      <c r="J73" s="26">
        <v>35.714286000000001</v>
      </c>
      <c r="K73" s="26">
        <v>12.857143000000001</v>
      </c>
      <c r="L73" s="26">
        <v>5.7142860000000004</v>
      </c>
      <c r="M73" s="26">
        <v>4.2857139999999996</v>
      </c>
      <c r="N73" s="26">
        <v>8.5714290000000002</v>
      </c>
      <c r="O73" s="26">
        <v>20</v>
      </c>
      <c r="P73" s="26">
        <v>10</v>
      </c>
    </row>
    <row r="74" spans="1:16" x14ac:dyDescent="0.2">
      <c r="A74" s="19" t="s">
        <v>1441</v>
      </c>
      <c r="B74" s="20">
        <v>713</v>
      </c>
      <c r="C74" s="26">
        <v>10.238429</v>
      </c>
      <c r="D74" s="26">
        <v>11.220196</v>
      </c>
      <c r="E74" s="26">
        <v>8.1346419999999995</v>
      </c>
      <c r="F74" s="26">
        <v>34.502104000000003</v>
      </c>
      <c r="G74" s="26">
        <v>2.5245440000000001</v>
      </c>
      <c r="H74" s="26">
        <v>26.647966</v>
      </c>
      <c r="I74" s="26">
        <v>21.598877999999999</v>
      </c>
      <c r="J74" s="26">
        <v>43.758766000000001</v>
      </c>
      <c r="K74" s="26">
        <v>8.1346419999999995</v>
      </c>
      <c r="L74" s="26">
        <v>5.8906029999999996</v>
      </c>
      <c r="M74" s="26">
        <v>8.4151469999999993</v>
      </c>
      <c r="N74" s="26">
        <v>11.500700999999999</v>
      </c>
      <c r="O74" s="26">
        <v>15.848527000000001</v>
      </c>
      <c r="P74" s="26">
        <v>4.3478260000000004</v>
      </c>
    </row>
    <row r="75" spans="1:16" x14ac:dyDescent="0.2">
      <c r="A75" s="18" t="s">
        <v>784</v>
      </c>
      <c r="B75" s="18"/>
      <c r="C75" s="18"/>
      <c r="D75" s="18"/>
      <c r="E75" s="18"/>
      <c r="F75" s="18"/>
      <c r="G75" s="18"/>
      <c r="H75" s="18"/>
      <c r="I75" s="18"/>
      <c r="J75" s="18"/>
      <c r="K75" s="18"/>
      <c r="L75" s="18"/>
      <c r="M75" s="18"/>
      <c r="N75" s="18"/>
      <c r="O75" s="18"/>
      <c r="P75" s="18"/>
    </row>
    <row r="76" spans="1:16" x14ac:dyDescent="0.2">
      <c r="A76" s="21" t="s">
        <v>785</v>
      </c>
      <c r="B76" s="34">
        <v>152</v>
      </c>
      <c r="C76" s="30">
        <v>9.2105259999999998</v>
      </c>
      <c r="D76" s="30">
        <v>13.157895</v>
      </c>
      <c r="E76" s="30">
        <v>5.2631579999999998</v>
      </c>
      <c r="F76" s="30">
        <v>36.184210999999998</v>
      </c>
      <c r="G76" s="30">
        <v>5.2631579999999998</v>
      </c>
      <c r="H76" s="30">
        <v>17.763158000000001</v>
      </c>
      <c r="I76" s="30">
        <v>28.289473999999998</v>
      </c>
      <c r="J76" s="30">
        <v>33.552632000000003</v>
      </c>
      <c r="K76" s="30">
        <v>5.9210529999999997</v>
      </c>
      <c r="L76" s="30">
        <v>5.9210529999999997</v>
      </c>
      <c r="M76" s="30">
        <v>16.447368000000001</v>
      </c>
      <c r="N76" s="30">
        <v>6.5789470000000003</v>
      </c>
      <c r="O76" s="30">
        <v>19.736841999999999</v>
      </c>
      <c r="P76" s="30">
        <v>3.2894739999999998</v>
      </c>
    </row>
    <row r="77" spans="1:16" x14ac:dyDescent="0.2">
      <c r="A77" s="21" t="s">
        <v>786</v>
      </c>
      <c r="B77" s="34">
        <v>401</v>
      </c>
      <c r="C77" s="30">
        <v>10.723191999999999</v>
      </c>
      <c r="D77" s="30">
        <v>10.723191999999999</v>
      </c>
      <c r="E77" s="30">
        <v>7.7306730000000003</v>
      </c>
      <c r="F77" s="30">
        <v>33.167082000000001</v>
      </c>
      <c r="G77" s="30">
        <v>2.9925190000000002</v>
      </c>
      <c r="H77" s="30">
        <v>27.182044999999999</v>
      </c>
      <c r="I77" s="30">
        <v>21.446383999999998</v>
      </c>
      <c r="J77" s="30">
        <v>46.384039999999999</v>
      </c>
      <c r="K77" s="30">
        <v>8.72818</v>
      </c>
      <c r="L77" s="30">
        <v>7.2319199999999997</v>
      </c>
      <c r="M77" s="30">
        <v>6.2344140000000001</v>
      </c>
      <c r="N77" s="30">
        <v>11.720698000000001</v>
      </c>
      <c r="O77" s="30">
        <v>14.962593999999999</v>
      </c>
      <c r="P77" s="30">
        <v>4.7381549999999999</v>
      </c>
    </row>
    <row r="78" spans="1:16" x14ac:dyDescent="0.2">
      <c r="A78" s="19" t="s">
        <v>787</v>
      </c>
      <c r="B78" s="20">
        <v>157</v>
      </c>
      <c r="C78" s="26">
        <v>8.9171969999999998</v>
      </c>
      <c r="D78" s="26">
        <v>13.375795999999999</v>
      </c>
      <c r="E78" s="26">
        <v>11.464968000000001</v>
      </c>
      <c r="F78" s="26">
        <v>39.490445999999999</v>
      </c>
      <c r="G78" s="26">
        <v>1.910828</v>
      </c>
      <c r="H78" s="26">
        <v>26.751591999999999</v>
      </c>
      <c r="I78" s="26">
        <v>19.108280000000001</v>
      </c>
      <c r="J78" s="26">
        <v>38.216560999999999</v>
      </c>
      <c r="K78" s="26">
        <v>7.6433119999999999</v>
      </c>
      <c r="L78" s="26">
        <v>3.1847129999999999</v>
      </c>
      <c r="M78" s="26">
        <v>11.464968000000001</v>
      </c>
      <c r="N78" s="26">
        <v>10.828025</v>
      </c>
      <c r="O78" s="26">
        <v>16.560510000000001</v>
      </c>
      <c r="P78" s="26">
        <v>1.910828</v>
      </c>
    </row>
    <row r="79" spans="1:16" x14ac:dyDescent="0.2">
      <c r="A79" s="19" t="s">
        <v>788</v>
      </c>
      <c r="B79" s="20">
        <v>66</v>
      </c>
      <c r="C79" s="26">
        <v>10.606061</v>
      </c>
      <c r="D79" s="26">
        <v>10.606061</v>
      </c>
      <c r="E79" s="26">
        <v>0</v>
      </c>
      <c r="F79" s="26">
        <v>31.818182</v>
      </c>
      <c r="G79" s="26">
        <v>1.5151520000000001</v>
      </c>
      <c r="H79" s="26">
        <v>25.757576</v>
      </c>
      <c r="I79" s="26">
        <v>25.757576</v>
      </c>
      <c r="J79" s="26">
        <v>40.909090999999997</v>
      </c>
      <c r="K79" s="26">
        <v>4.5454549999999996</v>
      </c>
      <c r="L79" s="26">
        <v>7.5757580000000004</v>
      </c>
      <c r="M79" s="26">
        <v>15.151515</v>
      </c>
      <c r="N79" s="26">
        <v>12.121212</v>
      </c>
      <c r="O79" s="26">
        <v>22.727273</v>
      </c>
      <c r="P79" s="26">
        <v>4.5454549999999996</v>
      </c>
    </row>
    <row r="80" spans="1:16" x14ac:dyDescent="0.2">
      <c r="A80" s="19" t="s">
        <v>789</v>
      </c>
      <c r="B80" s="20">
        <v>25</v>
      </c>
      <c r="C80" s="26">
        <v>12</v>
      </c>
      <c r="D80" s="26">
        <v>12</v>
      </c>
      <c r="E80" s="26">
        <v>8</v>
      </c>
      <c r="F80" s="26">
        <v>36</v>
      </c>
      <c r="G80" s="26">
        <v>0</v>
      </c>
      <c r="H80" s="26">
        <v>12</v>
      </c>
      <c r="I80" s="26">
        <v>24</v>
      </c>
      <c r="J80" s="26">
        <v>48</v>
      </c>
      <c r="K80" s="26">
        <v>16</v>
      </c>
      <c r="L80" s="26">
        <v>8</v>
      </c>
      <c r="M80" s="26">
        <v>16</v>
      </c>
      <c r="N80" s="26">
        <v>8</v>
      </c>
      <c r="O80" s="26">
        <v>16</v>
      </c>
      <c r="P80" s="26">
        <v>4</v>
      </c>
    </row>
    <row r="81" spans="1:16" x14ac:dyDescent="0.2">
      <c r="A81" s="19" t="s">
        <v>790</v>
      </c>
      <c r="B81" s="20">
        <v>22</v>
      </c>
      <c r="C81" s="26">
        <v>9.0909089999999999</v>
      </c>
      <c r="D81" s="26">
        <v>9.0909089999999999</v>
      </c>
      <c r="E81" s="26">
        <v>4.5454549999999996</v>
      </c>
      <c r="F81" s="26">
        <v>40.909090999999997</v>
      </c>
      <c r="G81" s="26">
        <v>0</v>
      </c>
      <c r="H81" s="26">
        <v>40.909090999999997</v>
      </c>
      <c r="I81" s="26">
        <v>27.272727</v>
      </c>
      <c r="J81" s="26">
        <v>54.545454999999997</v>
      </c>
      <c r="K81" s="26">
        <v>13.636364</v>
      </c>
      <c r="L81" s="26">
        <v>0</v>
      </c>
      <c r="M81" s="26">
        <v>9.0909089999999999</v>
      </c>
      <c r="N81" s="26">
        <v>9.0909089999999999</v>
      </c>
      <c r="O81" s="26">
        <v>9.0909089999999999</v>
      </c>
      <c r="P81" s="26">
        <v>4.5454549999999996</v>
      </c>
    </row>
    <row r="82" spans="1:16" x14ac:dyDescent="0.2">
      <c r="A82" s="19" t="s">
        <v>791</v>
      </c>
      <c r="B82" s="20">
        <v>11</v>
      </c>
      <c r="C82" s="26">
        <v>9.0909089999999999</v>
      </c>
      <c r="D82" s="26">
        <v>9.0909089999999999</v>
      </c>
      <c r="E82" s="26">
        <v>18.181818</v>
      </c>
      <c r="F82" s="26">
        <v>36.363636</v>
      </c>
      <c r="G82" s="26">
        <v>0</v>
      </c>
      <c r="H82" s="26">
        <v>45.454545000000003</v>
      </c>
      <c r="I82" s="26">
        <v>9.0909089999999999</v>
      </c>
      <c r="J82" s="26">
        <v>45.454545000000003</v>
      </c>
      <c r="K82" s="26">
        <v>9.0909089999999999</v>
      </c>
      <c r="L82" s="26">
        <v>0</v>
      </c>
      <c r="M82" s="26">
        <v>0</v>
      </c>
      <c r="N82" s="26">
        <v>18.181818</v>
      </c>
      <c r="O82" s="26">
        <v>18.181818</v>
      </c>
      <c r="P82" s="26">
        <v>0</v>
      </c>
    </row>
    <row r="83" spans="1:16" x14ac:dyDescent="0.2">
      <c r="A83" s="19" t="s">
        <v>792</v>
      </c>
      <c r="B83" s="20">
        <v>2</v>
      </c>
      <c r="C83" s="26">
        <v>0</v>
      </c>
      <c r="D83" s="26">
        <v>0</v>
      </c>
      <c r="E83" s="26">
        <v>0</v>
      </c>
      <c r="F83" s="26">
        <v>0</v>
      </c>
      <c r="G83" s="26">
        <v>0</v>
      </c>
      <c r="H83" s="26">
        <v>0</v>
      </c>
      <c r="I83" s="26">
        <v>0</v>
      </c>
      <c r="J83" s="26">
        <v>0</v>
      </c>
      <c r="K83" s="26">
        <v>0</v>
      </c>
      <c r="L83" s="26">
        <v>0</v>
      </c>
      <c r="M83" s="26">
        <v>50</v>
      </c>
      <c r="N83" s="26">
        <v>0</v>
      </c>
      <c r="O83" s="26">
        <v>0</v>
      </c>
      <c r="P83" s="26">
        <v>50</v>
      </c>
    </row>
    <row r="84" spans="1:16" x14ac:dyDescent="0.2">
      <c r="A84" s="19" t="s">
        <v>793</v>
      </c>
      <c r="B84" s="20">
        <v>1</v>
      </c>
      <c r="C84" s="26">
        <v>0</v>
      </c>
      <c r="D84" s="26">
        <v>0</v>
      </c>
      <c r="E84" s="26">
        <v>0</v>
      </c>
      <c r="F84" s="26">
        <v>0</v>
      </c>
      <c r="G84" s="26">
        <v>0</v>
      </c>
      <c r="H84" s="26">
        <v>0</v>
      </c>
      <c r="I84" s="26">
        <v>0</v>
      </c>
      <c r="J84" s="26">
        <v>0</v>
      </c>
      <c r="K84" s="26">
        <v>0</v>
      </c>
      <c r="L84" s="26">
        <v>0</v>
      </c>
      <c r="M84" s="26">
        <v>0</v>
      </c>
      <c r="N84" s="26">
        <v>0</v>
      </c>
      <c r="O84" s="26">
        <v>100</v>
      </c>
      <c r="P84" s="26">
        <v>0</v>
      </c>
    </row>
    <row r="85" spans="1:16" x14ac:dyDescent="0.2">
      <c r="A85" s="19" t="s">
        <v>794</v>
      </c>
      <c r="B85" s="20">
        <v>0</v>
      </c>
      <c r="C85" s="26">
        <v>0</v>
      </c>
      <c r="D85" s="26">
        <v>0</v>
      </c>
      <c r="E85" s="26">
        <v>0</v>
      </c>
      <c r="F85" s="26">
        <v>0</v>
      </c>
      <c r="G85" s="26">
        <v>0</v>
      </c>
      <c r="H85" s="26">
        <v>0</v>
      </c>
      <c r="I85" s="26">
        <v>0</v>
      </c>
      <c r="J85" s="26">
        <v>0</v>
      </c>
      <c r="K85" s="26">
        <v>0</v>
      </c>
      <c r="L85" s="26">
        <v>0</v>
      </c>
      <c r="M85" s="26">
        <v>0</v>
      </c>
      <c r="N85" s="26">
        <v>0</v>
      </c>
      <c r="O85" s="26">
        <v>0</v>
      </c>
      <c r="P85" s="26">
        <v>0</v>
      </c>
    </row>
    <row r="86" spans="1:16" x14ac:dyDescent="0.2">
      <c r="A86" s="19" t="s">
        <v>783</v>
      </c>
      <c r="B86" s="20">
        <v>98</v>
      </c>
      <c r="C86" s="26">
        <v>12.244897999999999</v>
      </c>
      <c r="D86" s="26">
        <v>10.204082</v>
      </c>
      <c r="E86" s="26">
        <v>7.1428570000000002</v>
      </c>
      <c r="F86" s="26">
        <v>22.448979999999999</v>
      </c>
      <c r="G86" s="26">
        <v>2.040816</v>
      </c>
      <c r="H86" s="26">
        <v>20.408162999999998</v>
      </c>
      <c r="I86" s="26">
        <v>28.571428999999998</v>
      </c>
      <c r="J86" s="26">
        <v>35.714286000000001</v>
      </c>
      <c r="K86" s="26">
        <v>9.1836730000000006</v>
      </c>
      <c r="L86" s="26">
        <v>5.1020409999999998</v>
      </c>
      <c r="M86" s="26">
        <v>3.0612240000000002</v>
      </c>
      <c r="N86" s="26">
        <v>10.204082</v>
      </c>
      <c r="O86" s="26">
        <v>17.346938999999999</v>
      </c>
      <c r="P86" s="26">
        <v>10.204082</v>
      </c>
    </row>
    <row r="87" spans="1:16" x14ac:dyDescent="0.2">
      <c r="A87" s="18" t="s">
        <v>795</v>
      </c>
      <c r="B87" s="18"/>
      <c r="C87" s="18"/>
      <c r="D87" s="18"/>
      <c r="E87" s="18"/>
      <c r="F87" s="18"/>
      <c r="G87" s="18"/>
      <c r="H87" s="18"/>
      <c r="I87" s="18"/>
      <c r="J87" s="18"/>
      <c r="K87" s="18"/>
      <c r="L87" s="18"/>
      <c r="M87" s="18"/>
      <c r="N87" s="18"/>
      <c r="O87" s="18"/>
      <c r="P87" s="18"/>
    </row>
    <row r="88" spans="1:16" x14ac:dyDescent="0.2">
      <c r="A88" s="19" t="s">
        <v>796</v>
      </c>
      <c r="B88" s="20">
        <v>701</v>
      </c>
      <c r="C88" s="26">
        <v>10.128387999999999</v>
      </c>
      <c r="D88" s="26">
        <v>10.556348</v>
      </c>
      <c r="E88" s="26">
        <v>7.1326679999999998</v>
      </c>
      <c r="F88" s="26">
        <v>32.952924000000003</v>
      </c>
      <c r="G88" s="26">
        <v>2.282454</v>
      </c>
      <c r="H88" s="26">
        <v>25.677603000000001</v>
      </c>
      <c r="I88" s="26">
        <v>22.53923</v>
      </c>
      <c r="J88" s="26">
        <v>41.654778999999998</v>
      </c>
      <c r="K88" s="26">
        <v>9.5577749999999995</v>
      </c>
      <c r="L88" s="26">
        <v>5.1355209999999998</v>
      </c>
      <c r="M88" s="26">
        <v>8.8445079999999994</v>
      </c>
      <c r="N88" s="26">
        <v>11.554921999999999</v>
      </c>
      <c r="O88" s="26">
        <v>17.118402</v>
      </c>
      <c r="P88" s="26">
        <v>4.7075610000000001</v>
      </c>
    </row>
    <row r="89" spans="1:16" x14ac:dyDescent="0.2">
      <c r="A89" s="19" t="s">
        <v>139</v>
      </c>
      <c r="B89" s="20">
        <v>34</v>
      </c>
      <c r="C89" s="26">
        <v>14.705882000000001</v>
      </c>
      <c r="D89" s="26">
        <v>23.529412000000001</v>
      </c>
      <c r="E89" s="26">
        <v>2.941176</v>
      </c>
      <c r="F89" s="26">
        <v>38.235294000000003</v>
      </c>
      <c r="G89" s="26">
        <v>0</v>
      </c>
      <c r="H89" s="26">
        <v>23.529412000000001</v>
      </c>
      <c r="I89" s="26">
        <v>14.705882000000001</v>
      </c>
      <c r="J89" s="26">
        <v>44.117646999999998</v>
      </c>
      <c r="K89" s="26">
        <v>2.941176</v>
      </c>
      <c r="L89" s="26">
        <v>8.8235290000000006</v>
      </c>
      <c r="M89" s="26">
        <v>2.941176</v>
      </c>
      <c r="N89" s="26">
        <v>8.8235290000000006</v>
      </c>
      <c r="O89" s="26">
        <v>20.588235000000001</v>
      </c>
      <c r="P89" s="26">
        <v>2.941176</v>
      </c>
    </row>
    <row r="90" spans="1:16" x14ac:dyDescent="0.2">
      <c r="A90" s="19" t="s">
        <v>797</v>
      </c>
      <c r="B90" s="20">
        <v>33</v>
      </c>
      <c r="C90" s="26">
        <v>9.0909089999999999</v>
      </c>
      <c r="D90" s="26">
        <v>15.151515</v>
      </c>
      <c r="E90" s="26">
        <v>6.0606059999999999</v>
      </c>
      <c r="F90" s="26">
        <v>39.393939000000003</v>
      </c>
      <c r="G90" s="26">
        <v>6.0606059999999999</v>
      </c>
      <c r="H90" s="26">
        <v>27.272727</v>
      </c>
      <c r="I90" s="26">
        <v>39.393939000000003</v>
      </c>
      <c r="J90" s="26">
        <v>42.424242</v>
      </c>
      <c r="K90" s="26">
        <v>6.0606059999999999</v>
      </c>
      <c r="L90" s="26">
        <v>9.0909089999999999</v>
      </c>
      <c r="M90" s="26">
        <v>15.151515</v>
      </c>
      <c r="N90" s="26">
        <v>0</v>
      </c>
      <c r="O90" s="26">
        <v>9.0909089999999999</v>
      </c>
      <c r="P90" s="26">
        <v>3.030303</v>
      </c>
    </row>
    <row r="91" spans="1:16" x14ac:dyDescent="0.2">
      <c r="A91" s="19" t="s">
        <v>140</v>
      </c>
      <c r="B91" s="20">
        <v>111</v>
      </c>
      <c r="C91" s="26">
        <v>9.90991</v>
      </c>
      <c r="D91" s="26">
        <v>13.513514000000001</v>
      </c>
      <c r="E91" s="26">
        <v>11.711712</v>
      </c>
      <c r="F91" s="26">
        <v>39.63964</v>
      </c>
      <c r="G91" s="26">
        <v>5.405405</v>
      </c>
      <c r="H91" s="26">
        <v>20.720721000000001</v>
      </c>
      <c r="I91" s="26">
        <v>20.720721000000001</v>
      </c>
      <c r="J91" s="26">
        <v>40.540540999999997</v>
      </c>
      <c r="K91" s="26">
        <v>1.8018019999999999</v>
      </c>
      <c r="L91" s="26">
        <v>7.2072070000000004</v>
      </c>
      <c r="M91" s="26">
        <v>17.117117</v>
      </c>
      <c r="N91" s="26">
        <v>8.1081079999999996</v>
      </c>
      <c r="O91" s="26">
        <v>10.810810999999999</v>
      </c>
      <c r="P91" s="26">
        <v>4.504505</v>
      </c>
    </row>
    <row r="92" spans="1:16" x14ac:dyDescent="0.2">
      <c r="A92" s="19" t="s">
        <v>141</v>
      </c>
      <c r="B92" s="20">
        <v>6</v>
      </c>
      <c r="C92" s="26">
        <v>0</v>
      </c>
      <c r="D92" s="26">
        <v>0</v>
      </c>
      <c r="E92" s="26">
        <v>0</v>
      </c>
      <c r="F92" s="26">
        <v>50</v>
      </c>
      <c r="G92" s="26">
        <v>0</v>
      </c>
      <c r="H92" s="26">
        <v>33.333333000000003</v>
      </c>
      <c r="I92" s="26">
        <v>83.333332999999996</v>
      </c>
      <c r="J92" s="26">
        <v>50</v>
      </c>
      <c r="K92" s="26">
        <v>0</v>
      </c>
      <c r="L92" s="26">
        <v>33.333333000000003</v>
      </c>
      <c r="M92" s="26">
        <v>0</v>
      </c>
      <c r="N92" s="26">
        <v>16.666667</v>
      </c>
      <c r="O92" s="26">
        <v>0</v>
      </c>
      <c r="P92" s="26">
        <v>0</v>
      </c>
    </row>
    <row r="93" spans="1:16" x14ac:dyDescent="0.2">
      <c r="A93" s="19" t="s">
        <v>755</v>
      </c>
      <c r="B93" s="20">
        <v>16</v>
      </c>
      <c r="C93" s="26">
        <v>12.5</v>
      </c>
      <c r="D93" s="26">
        <v>6.25</v>
      </c>
      <c r="E93" s="26">
        <v>6.25</v>
      </c>
      <c r="F93" s="26">
        <v>12.5</v>
      </c>
      <c r="G93" s="26">
        <v>12.5</v>
      </c>
      <c r="H93" s="26">
        <v>18.75</v>
      </c>
      <c r="I93" s="26">
        <v>18.75</v>
      </c>
      <c r="J93" s="26">
        <v>31.25</v>
      </c>
      <c r="K93" s="26">
        <v>0</v>
      </c>
      <c r="L93" s="26">
        <v>6.25</v>
      </c>
      <c r="M93" s="26">
        <v>6.25</v>
      </c>
      <c r="N93" s="26">
        <v>12.5</v>
      </c>
      <c r="O93" s="26">
        <v>43.75</v>
      </c>
      <c r="P93" s="26">
        <v>0</v>
      </c>
    </row>
    <row r="94" spans="1:16" x14ac:dyDescent="0.2">
      <c r="A94" s="19" t="s">
        <v>783</v>
      </c>
      <c r="B94" s="20">
        <v>34</v>
      </c>
      <c r="C94" s="26">
        <v>11.764706</v>
      </c>
      <c r="D94" s="26">
        <v>11.764706</v>
      </c>
      <c r="E94" s="26">
        <v>5.8823530000000002</v>
      </c>
      <c r="F94" s="26">
        <v>26.470587999999999</v>
      </c>
      <c r="G94" s="26">
        <v>0</v>
      </c>
      <c r="H94" s="26">
        <v>20.588235000000001</v>
      </c>
      <c r="I94" s="26">
        <v>29.411764999999999</v>
      </c>
      <c r="J94" s="26">
        <v>41.176470999999999</v>
      </c>
      <c r="K94" s="26">
        <v>11.764706</v>
      </c>
      <c r="L94" s="26">
        <v>5.8823530000000002</v>
      </c>
      <c r="M94" s="26">
        <v>0</v>
      </c>
      <c r="N94" s="26">
        <v>5.8823530000000002</v>
      </c>
      <c r="O94" s="26">
        <v>23.529412000000001</v>
      </c>
      <c r="P94" s="26">
        <v>8.8235290000000006</v>
      </c>
    </row>
    <row r="95" spans="1:16" x14ac:dyDescent="0.2">
      <c r="A95" s="18" t="s">
        <v>798</v>
      </c>
      <c r="B95" s="18"/>
      <c r="C95" s="18"/>
      <c r="D95" s="18"/>
      <c r="E95" s="18"/>
      <c r="F95" s="18"/>
      <c r="G95" s="18"/>
      <c r="H95" s="18"/>
      <c r="I95" s="18"/>
      <c r="J95" s="18"/>
      <c r="K95" s="18"/>
      <c r="L95" s="18"/>
      <c r="M95" s="18"/>
      <c r="N95" s="18"/>
      <c r="O95" s="18"/>
      <c r="P95" s="18"/>
    </row>
    <row r="96" spans="1:16" x14ac:dyDescent="0.2">
      <c r="A96" s="19" t="s">
        <v>799</v>
      </c>
      <c r="B96" s="20">
        <v>509</v>
      </c>
      <c r="C96" s="26">
        <v>11.787819000000001</v>
      </c>
      <c r="D96" s="26">
        <v>10.609037000000001</v>
      </c>
      <c r="E96" s="26">
        <v>6.8762280000000002</v>
      </c>
      <c r="F96" s="26">
        <v>33.791749000000003</v>
      </c>
      <c r="G96" s="26">
        <v>2.357564</v>
      </c>
      <c r="H96" s="26">
        <v>25.736739</v>
      </c>
      <c r="I96" s="26">
        <v>23.772102</v>
      </c>
      <c r="J96" s="26">
        <v>43.811394999999997</v>
      </c>
      <c r="K96" s="26">
        <v>9.4302550000000007</v>
      </c>
      <c r="L96" s="26">
        <v>5.6974460000000002</v>
      </c>
      <c r="M96" s="26">
        <v>9.0373280000000005</v>
      </c>
      <c r="N96" s="26">
        <v>11.198428</v>
      </c>
      <c r="O96" s="26">
        <v>16.502946999999999</v>
      </c>
      <c r="P96" s="26">
        <v>3.732809</v>
      </c>
    </row>
    <row r="97" spans="1:16" x14ac:dyDescent="0.2">
      <c r="A97" s="19" t="s">
        <v>800</v>
      </c>
      <c r="B97" s="20">
        <v>15</v>
      </c>
      <c r="C97" s="26">
        <v>0</v>
      </c>
      <c r="D97" s="26">
        <v>13.333333</v>
      </c>
      <c r="E97" s="26">
        <v>13.333333</v>
      </c>
      <c r="F97" s="26">
        <v>46.666666999999997</v>
      </c>
      <c r="G97" s="26">
        <v>0</v>
      </c>
      <c r="H97" s="26">
        <v>20</v>
      </c>
      <c r="I97" s="26">
        <v>40</v>
      </c>
      <c r="J97" s="26">
        <v>60</v>
      </c>
      <c r="K97" s="26">
        <v>13.333333</v>
      </c>
      <c r="L97" s="26">
        <v>0</v>
      </c>
      <c r="M97" s="26">
        <v>6.6666670000000003</v>
      </c>
      <c r="N97" s="26">
        <v>6.6666670000000003</v>
      </c>
      <c r="O97" s="26">
        <v>0</v>
      </c>
      <c r="P97" s="26">
        <v>6.6666670000000003</v>
      </c>
    </row>
    <row r="98" spans="1:16" x14ac:dyDescent="0.2">
      <c r="A98" s="19" t="s">
        <v>801</v>
      </c>
      <c r="B98" s="20">
        <v>46</v>
      </c>
      <c r="C98" s="26">
        <v>4.3478260000000004</v>
      </c>
      <c r="D98" s="26">
        <v>19.565217000000001</v>
      </c>
      <c r="E98" s="26">
        <v>6.5217390000000002</v>
      </c>
      <c r="F98" s="26">
        <v>34.782609000000001</v>
      </c>
      <c r="G98" s="26">
        <v>0</v>
      </c>
      <c r="H98" s="26">
        <v>28.260870000000001</v>
      </c>
      <c r="I98" s="26">
        <v>15.217390999999999</v>
      </c>
      <c r="J98" s="26">
        <v>39.130434999999999</v>
      </c>
      <c r="K98" s="26">
        <v>8.6956520000000008</v>
      </c>
      <c r="L98" s="26">
        <v>4.3478260000000004</v>
      </c>
      <c r="M98" s="26">
        <v>6.5217390000000002</v>
      </c>
      <c r="N98" s="26">
        <v>6.5217390000000002</v>
      </c>
      <c r="O98" s="26">
        <v>21.739129999999999</v>
      </c>
      <c r="P98" s="26">
        <v>8.6956520000000008</v>
      </c>
    </row>
    <row r="99" spans="1:16" x14ac:dyDescent="0.2">
      <c r="A99" s="19" t="s">
        <v>802</v>
      </c>
      <c r="B99" s="20">
        <v>30</v>
      </c>
      <c r="C99" s="26">
        <v>16.666667</v>
      </c>
      <c r="D99" s="26">
        <v>10</v>
      </c>
      <c r="E99" s="26">
        <v>13.333333</v>
      </c>
      <c r="F99" s="26">
        <v>26.666667</v>
      </c>
      <c r="G99" s="26">
        <v>0</v>
      </c>
      <c r="H99" s="26">
        <v>20</v>
      </c>
      <c r="I99" s="26">
        <v>13.333333</v>
      </c>
      <c r="J99" s="26">
        <v>63.333333000000003</v>
      </c>
      <c r="K99" s="26">
        <v>3.3333330000000001</v>
      </c>
      <c r="L99" s="26">
        <v>10</v>
      </c>
      <c r="M99" s="26">
        <v>3.3333330000000001</v>
      </c>
      <c r="N99" s="26">
        <v>3.3333330000000001</v>
      </c>
      <c r="O99" s="26">
        <v>30</v>
      </c>
      <c r="P99" s="26">
        <v>0</v>
      </c>
    </row>
    <row r="100" spans="1:16" x14ac:dyDescent="0.2">
      <c r="A100" s="19" t="s">
        <v>803</v>
      </c>
      <c r="B100" s="20">
        <v>10</v>
      </c>
      <c r="C100" s="26">
        <v>10</v>
      </c>
      <c r="D100" s="26">
        <v>40</v>
      </c>
      <c r="E100" s="26">
        <v>20</v>
      </c>
      <c r="F100" s="26">
        <v>30</v>
      </c>
      <c r="G100" s="26">
        <v>0</v>
      </c>
      <c r="H100" s="26">
        <v>20</v>
      </c>
      <c r="I100" s="26">
        <v>30</v>
      </c>
      <c r="J100" s="26">
        <v>30</v>
      </c>
      <c r="K100" s="26">
        <v>10</v>
      </c>
      <c r="L100" s="26">
        <v>0</v>
      </c>
      <c r="M100" s="26">
        <v>0</v>
      </c>
      <c r="N100" s="26">
        <v>20</v>
      </c>
      <c r="O100" s="26">
        <v>0</v>
      </c>
      <c r="P100" s="26">
        <v>10</v>
      </c>
    </row>
    <row r="101" spans="1:16" x14ac:dyDescent="0.2">
      <c r="A101" s="19" t="s">
        <v>804</v>
      </c>
      <c r="B101" s="20">
        <v>4</v>
      </c>
      <c r="C101" s="26">
        <v>25</v>
      </c>
      <c r="D101" s="26">
        <v>0</v>
      </c>
      <c r="E101" s="26">
        <v>0</v>
      </c>
      <c r="F101" s="26">
        <v>0</v>
      </c>
      <c r="G101" s="26">
        <v>0</v>
      </c>
      <c r="H101" s="26">
        <v>25</v>
      </c>
      <c r="I101" s="26">
        <v>50</v>
      </c>
      <c r="J101" s="26">
        <v>25</v>
      </c>
      <c r="K101" s="26">
        <v>25</v>
      </c>
      <c r="L101" s="26">
        <v>0</v>
      </c>
      <c r="M101" s="26">
        <v>0</v>
      </c>
      <c r="N101" s="26">
        <v>50</v>
      </c>
      <c r="O101" s="26">
        <v>0</v>
      </c>
      <c r="P101" s="26">
        <v>0</v>
      </c>
    </row>
    <row r="102" spans="1:16" x14ac:dyDescent="0.2">
      <c r="A102" s="19" t="s">
        <v>783</v>
      </c>
      <c r="B102" s="20">
        <v>121</v>
      </c>
      <c r="C102" s="26">
        <v>5.7851239999999997</v>
      </c>
      <c r="D102" s="26">
        <v>8.2644629999999992</v>
      </c>
      <c r="E102" s="26">
        <v>4.132231</v>
      </c>
      <c r="F102" s="26">
        <v>31.404959000000002</v>
      </c>
      <c r="G102" s="26">
        <v>3.3057850000000002</v>
      </c>
      <c r="H102" s="26">
        <v>26.446280999999999</v>
      </c>
      <c r="I102" s="26">
        <v>16.528925999999998</v>
      </c>
      <c r="J102" s="26">
        <v>28.099174000000001</v>
      </c>
      <c r="K102" s="26">
        <v>9.0909089999999999</v>
      </c>
      <c r="L102" s="26">
        <v>4.132231</v>
      </c>
      <c r="M102" s="26">
        <v>9.9173550000000006</v>
      </c>
      <c r="N102" s="26">
        <v>14.876033</v>
      </c>
      <c r="O102" s="26">
        <v>19.834710999999999</v>
      </c>
      <c r="P102" s="26">
        <v>7.4380170000000003</v>
      </c>
    </row>
    <row r="103" spans="1:16" x14ac:dyDescent="0.2">
      <c r="A103" s="18" t="s">
        <v>805</v>
      </c>
      <c r="B103" s="18"/>
      <c r="C103" s="18"/>
      <c r="D103" s="18"/>
      <c r="E103" s="18"/>
      <c r="F103" s="18"/>
      <c r="G103" s="18"/>
      <c r="H103" s="18"/>
      <c r="I103" s="18"/>
      <c r="J103" s="18"/>
      <c r="K103" s="18"/>
      <c r="L103" s="18"/>
      <c r="M103" s="18"/>
      <c r="N103" s="18"/>
      <c r="O103" s="18"/>
      <c r="P103" s="18"/>
    </row>
    <row r="104" spans="1:16" x14ac:dyDescent="0.2">
      <c r="A104" s="19" t="s">
        <v>799</v>
      </c>
      <c r="B104" s="20">
        <v>5</v>
      </c>
      <c r="C104" s="26">
        <v>0</v>
      </c>
      <c r="D104" s="26">
        <v>0</v>
      </c>
      <c r="E104" s="26">
        <v>0</v>
      </c>
      <c r="F104" s="26">
        <v>40</v>
      </c>
      <c r="G104" s="26">
        <v>20</v>
      </c>
      <c r="H104" s="26">
        <v>20</v>
      </c>
      <c r="I104" s="26">
        <v>20</v>
      </c>
      <c r="J104" s="26">
        <v>20</v>
      </c>
      <c r="K104" s="26">
        <v>0</v>
      </c>
      <c r="L104" s="26">
        <v>0</v>
      </c>
      <c r="M104" s="26">
        <v>0</v>
      </c>
      <c r="N104" s="26">
        <v>20</v>
      </c>
      <c r="O104" s="26">
        <v>40</v>
      </c>
      <c r="P104" s="26">
        <v>0</v>
      </c>
    </row>
    <row r="105" spans="1:16" x14ac:dyDescent="0.2">
      <c r="A105" s="19" t="s">
        <v>800</v>
      </c>
      <c r="B105" s="20">
        <v>44</v>
      </c>
      <c r="C105" s="26">
        <v>9.0909089999999999</v>
      </c>
      <c r="D105" s="26">
        <v>11.363636</v>
      </c>
      <c r="E105" s="26">
        <v>9.0909089999999999</v>
      </c>
      <c r="F105" s="26">
        <v>34.090909000000003</v>
      </c>
      <c r="G105" s="26">
        <v>2.2727270000000002</v>
      </c>
      <c r="H105" s="26">
        <v>20.454545</v>
      </c>
      <c r="I105" s="26">
        <v>27.272727</v>
      </c>
      <c r="J105" s="26">
        <v>36.363636</v>
      </c>
      <c r="K105" s="26">
        <v>0</v>
      </c>
      <c r="L105" s="26">
        <v>9.0909089999999999</v>
      </c>
      <c r="M105" s="26">
        <v>11.363636</v>
      </c>
      <c r="N105" s="26">
        <v>0</v>
      </c>
      <c r="O105" s="26">
        <v>18.181818</v>
      </c>
      <c r="P105" s="26">
        <v>6.8181820000000002</v>
      </c>
    </row>
    <row r="106" spans="1:16" x14ac:dyDescent="0.2">
      <c r="A106" s="19" t="s">
        <v>801</v>
      </c>
      <c r="B106" s="20">
        <v>85</v>
      </c>
      <c r="C106" s="26">
        <v>9.4117650000000008</v>
      </c>
      <c r="D106" s="26">
        <v>14.117647</v>
      </c>
      <c r="E106" s="26">
        <v>14.117647</v>
      </c>
      <c r="F106" s="26">
        <v>42.352941000000001</v>
      </c>
      <c r="G106" s="26">
        <v>5.8823530000000002</v>
      </c>
      <c r="H106" s="26">
        <v>23.529412000000001</v>
      </c>
      <c r="I106" s="26">
        <v>25.882352999999998</v>
      </c>
      <c r="J106" s="26">
        <v>43.529412000000001</v>
      </c>
      <c r="K106" s="26">
        <v>3.5294120000000002</v>
      </c>
      <c r="L106" s="26">
        <v>9.4117650000000008</v>
      </c>
      <c r="M106" s="26">
        <v>17.647058999999999</v>
      </c>
      <c r="N106" s="26">
        <v>9.4117650000000008</v>
      </c>
      <c r="O106" s="26">
        <v>5.8823530000000002</v>
      </c>
      <c r="P106" s="26">
        <v>3.5294120000000002</v>
      </c>
    </row>
    <row r="107" spans="1:16" x14ac:dyDescent="0.2">
      <c r="A107" s="19" t="s">
        <v>802</v>
      </c>
      <c r="B107" s="20">
        <v>15</v>
      </c>
      <c r="C107" s="26">
        <v>13.333333</v>
      </c>
      <c r="D107" s="26">
        <v>13.333333</v>
      </c>
      <c r="E107" s="26">
        <v>0</v>
      </c>
      <c r="F107" s="26">
        <v>33.333333000000003</v>
      </c>
      <c r="G107" s="26">
        <v>6.6666670000000003</v>
      </c>
      <c r="H107" s="26">
        <v>26.666667</v>
      </c>
      <c r="I107" s="26">
        <v>33.333333000000003</v>
      </c>
      <c r="J107" s="26">
        <v>53.333333000000003</v>
      </c>
      <c r="K107" s="26">
        <v>6.6666670000000003</v>
      </c>
      <c r="L107" s="26">
        <v>6.6666670000000003</v>
      </c>
      <c r="M107" s="26">
        <v>26.666667</v>
      </c>
      <c r="N107" s="26">
        <v>6.6666670000000003</v>
      </c>
      <c r="O107" s="26">
        <v>13.333333</v>
      </c>
      <c r="P107" s="26">
        <v>0</v>
      </c>
    </row>
    <row r="108" spans="1:16" x14ac:dyDescent="0.2">
      <c r="A108" s="19" t="s">
        <v>803</v>
      </c>
      <c r="B108" s="20">
        <v>4</v>
      </c>
      <c r="C108" s="26">
        <v>50</v>
      </c>
      <c r="D108" s="26">
        <v>0</v>
      </c>
      <c r="E108" s="26">
        <v>0</v>
      </c>
      <c r="F108" s="26">
        <v>0</v>
      </c>
      <c r="G108" s="26">
        <v>0</v>
      </c>
      <c r="H108" s="26">
        <v>25</v>
      </c>
      <c r="I108" s="26">
        <v>0</v>
      </c>
      <c r="J108" s="26">
        <v>50</v>
      </c>
      <c r="K108" s="26">
        <v>0</v>
      </c>
      <c r="L108" s="26">
        <v>0</v>
      </c>
      <c r="M108" s="26">
        <v>0</v>
      </c>
      <c r="N108" s="26">
        <v>0</v>
      </c>
      <c r="O108" s="26">
        <v>25</v>
      </c>
      <c r="P108" s="26">
        <v>0</v>
      </c>
    </row>
    <row r="109" spans="1:16" x14ac:dyDescent="0.2">
      <c r="A109" s="19" t="s">
        <v>804</v>
      </c>
      <c r="B109" s="20">
        <v>5</v>
      </c>
      <c r="C109" s="26">
        <v>0</v>
      </c>
      <c r="D109" s="26">
        <v>20</v>
      </c>
      <c r="E109" s="26">
        <v>0</v>
      </c>
      <c r="F109" s="26">
        <v>40</v>
      </c>
      <c r="G109" s="26">
        <v>0</v>
      </c>
      <c r="H109" s="26">
        <v>20</v>
      </c>
      <c r="I109" s="26">
        <v>20</v>
      </c>
      <c r="J109" s="26">
        <v>40</v>
      </c>
      <c r="K109" s="26">
        <v>0</v>
      </c>
      <c r="L109" s="26">
        <v>20</v>
      </c>
      <c r="M109" s="26">
        <v>0</v>
      </c>
      <c r="N109" s="26">
        <v>20</v>
      </c>
      <c r="O109" s="26">
        <v>20</v>
      </c>
      <c r="P109" s="26">
        <v>0</v>
      </c>
    </row>
    <row r="110" spans="1:16" x14ac:dyDescent="0.2">
      <c r="A110" s="19" t="s">
        <v>783</v>
      </c>
      <c r="B110" s="20">
        <v>8</v>
      </c>
      <c r="C110" s="26">
        <v>0</v>
      </c>
      <c r="D110" s="26">
        <v>12.5</v>
      </c>
      <c r="E110" s="26">
        <v>0</v>
      </c>
      <c r="F110" s="26">
        <v>25</v>
      </c>
      <c r="G110" s="26">
        <v>25</v>
      </c>
      <c r="H110" s="26">
        <v>12.5</v>
      </c>
      <c r="I110" s="26">
        <v>37.5</v>
      </c>
      <c r="J110" s="26">
        <v>12.5</v>
      </c>
      <c r="K110" s="26">
        <v>0</v>
      </c>
      <c r="L110" s="26">
        <v>0</v>
      </c>
      <c r="M110" s="26">
        <v>12.5</v>
      </c>
      <c r="N110" s="26">
        <v>12.5</v>
      </c>
      <c r="O110" s="26">
        <v>37.5</v>
      </c>
      <c r="P110" s="26">
        <v>0</v>
      </c>
    </row>
    <row r="111" spans="1:16" x14ac:dyDescent="0.2">
      <c r="A111" s="18" t="s">
        <v>142</v>
      </c>
      <c r="B111" s="18"/>
      <c r="C111" s="18"/>
      <c r="D111" s="18"/>
      <c r="E111" s="18"/>
      <c r="F111" s="18"/>
      <c r="G111" s="18"/>
      <c r="H111" s="18"/>
      <c r="I111" s="18"/>
      <c r="J111" s="18"/>
      <c r="K111" s="18"/>
      <c r="L111" s="18"/>
      <c r="M111" s="18"/>
      <c r="N111" s="18"/>
      <c r="O111" s="18"/>
      <c r="P111" s="18"/>
    </row>
    <row r="112" spans="1:16" x14ac:dyDescent="0.2">
      <c r="A112" s="19" t="s">
        <v>806</v>
      </c>
      <c r="B112" s="20">
        <v>50</v>
      </c>
      <c r="C112" s="26">
        <v>18</v>
      </c>
      <c r="D112" s="26">
        <v>18</v>
      </c>
      <c r="E112" s="26">
        <v>4</v>
      </c>
      <c r="F112" s="26">
        <v>24</v>
      </c>
      <c r="G112" s="26">
        <v>0</v>
      </c>
      <c r="H112" s="26">
        <v>40</v>
      </c>
      <c r="I112" s="26">
        <v>24</v>
      </c>
      <c r="J112" s="26">
        <v>54</v>
      </c>
      <c r="K112" s="26">
        <v>10</v>
      </c>
      <c r="L112" s="26">
        <v>12</v>
      </c>
      <c r="M112" s="26">
        <v>2</v>
      </c>
      <c r="N112" s="26">
        <v>8</v>
      </c>
      <c r="O112" s="26">
        <v>12</v>
      </c>
      <c r="P112" s="26">
        <v>2</v>
      </c>
    </row>
    <row r="113" spans="1:16" x14ac:dyDescent="0.2">
      <c r="A113" s="19" t="s">
        <v>807</v>
      </c>
      <c r="B113" s="20">
        <v>173</v>
      </c>
      <c r="C113" s="26">
        <v>15.606935999999999</v>
      </c>
      <c r="D113" s="26">
        <v>15.028902</v>
      </c>
      <c r="E113" s="26">
        <v>8.6705199999999998</v>
      </c>
      <c r="F113" s="26">
        <v>32.947977000000002</v>
      </c>
      <c r="G113" s="26">
        <v>0.57803499999999997</v>
      </c>
      <c r="H113" s="26">
        <v>24.855491000000001</v>
      </c>
      <c r="I113" s="26">
        <v>19.653179000000002</v>
      </c>
      <c r="J113" s="26">
        <v>54.335259999999998</v>
      </c>
      <c r="K113" s="26">
        <v>8.0924859999999992</v>
      </c>
      <c r="L113" s="26">
        <v>5.202312</v>
      </c>
      <c r="M113" s="26">
        <v>6.9364160000000004</v>
      </c>
      <c r="N113" s="26">
        <v>12.716763</v>
      </c>
      <c r="O113" s="26">
        <v>13.294798</v>
      </c>
      <c r="P113" s="26">
        <v>2.8901729999999999</v>
      </c>
    </row>
    <row r="114" spans="1:16" x14ac:dyDescent="0.2">
      <c r="A114" s="19" t="s">
        <v>808</v>
      </c>
      <c r="B114" s="20">
        <v>200</v>
      </c>
      <c r="C114" s="26">
        <v>11.5</v>
      </c>
      <c r="D114" s="26">
        <v>14</v>
      </c>
      <c r="E114" s="26">
        <v>10.5</v>
      </c>
      <c r="F114" s="26">
        <v>35</v>
      </c>
      <c r="G114" s="26">
        <v>3</v>
      </c>
      <c r="H114" s="26">
        <v>26.5</v>
      </c>
      <c r="I114" s="26">
        <v>18.5</v>
      </c>
      <c r="J114" s="26">
        <v>42.5</v>
      </c>
      <c r="K114" s="26">
        <v>9</v>
      </c>
      <c r="L114" s="26">
        <v>4.5</v>
      </c>
      <c r="M114" s="26">
        <v>8</v>
      </c>
      <c r="N114" s="26">
        <v>13.5</v>
      </c>
      <c r="O114" s="26">
        <v>13</v>
      </c>
      <c r="P114" s="26">
        <v>5.5</v>
      </c>
    </row>
    <row r="115" spans="1:16" x14ac:dyDescent="0.2">
      <c r="A115" s="19" t="s">
        <v>809</v>
      </c>
      <c r="B115" s="20">
        <v>174</v>
      </c>
      <c r="C115" s="26">
        <v>9.7701150000000005</v>
      </c>
      <c r="D115" s="26">
        <v>10.344828</v>
      </c>
      <c r="E115" s="26">
        <v>6.3218389999999998</v>
      </c>
      <c r="F115" s="26">
        <v>36.206896999999998</v>
      </c>
      <c r="G115" s="26">
        <v>2.298851</v>
      </c>
      <c r="H115" s="26">
        <v>19.540230000000001</v>
      </c>
      <c r="I115" s="26">
        <v>22.988506000000001</v>
      </c>
      <c r="J115" s="26">
        <v>38.505747</v>
      </c>
      <c r="K115" s="26">
        <v>9.1954019999999996</v>
      </c>
      <c r="L115" s="26">
        <v>4.5977009999999998</v>
      </c>
      <c r="M115" s="26">
        <v>10.344828</v>
      </c>
      <c r="N115" s="26">
        <v>10.91954</v>
      </c>
      <c r="O115" s="26">
        <v>20.689654999999998</v>
      </c>
      <c r="P115" s="26">
        <v>4.0229889999999999</v>
      </c>
    </row>
    <row r="116" spans="1:16" x14ac:dyDescent="0.2">
      <c r="A116" s="19" t="s">
        <v>810</v>
      </c>
      <c r="B116" s="20">
        <v>308</v>
      </c>
      <c r="C116" s="26">
        <v>5.5194809999999999</v>
      </c>
      <c r="D116" s="26">
        <v>7.4675320000000003</v>
      </c>
      <c r="E116" s="26">
        <v>6.168831</v>
      </c>
      <c r="F116" s="26">
        <v>34.415584000000003</v>
      </c>
      <c r="G116" s="26">
        <v>4.8701299999999996</v>
      </c>
      <c r="H116" s="26">
        <v>24.350649000000001</v>
      </c>
      <c r="I116" s="26">
        <v>27.272727</v>
      </c>
      <c r="J116" s="26">
        <v>33.116883000000001</v>
      </c>
      <c r="K116" s="26">
        <v>6.493506</v>
      </c>
      <c r="L116" s="26">
        <v>6.8181820000000002</v>
      </c>
      <c r="M116" s="26">
        <v>13.311688</v>
      </c>
      <c r="N116" s="26">
        <v>7.7922079999999996</v>
      </c>
      <c r="O116" s="26">
        <v>19.480519000000001</v>
      </c>
      <c r="P116" s="26">
        <v>5.1948049999999997</v>
      </c>
    </row>
    <row r="117" spans="1:16" x14ac:dyDescent="0.2">
      <c r="A117" s="19" t="s">
        <v>783</v>
      </c>
      <c r="B117" s="20">
        <v>30</v>
      </c>
      <c r="C117" s="26">
        <v>10</v>
      </c>
      <c r="D117" s="26">
        <v>10</v>
      </c>
      <c r="E117" s="26">
        <v>3.3333330000000001</v>
      </c>
      <c r="F117" s="26">
        <v>23.333333</v>
      </c>
      <c r="G117" s="26">
        <v>0</v>
      </c>
      <c r="H117" s="26">
        <v>23.333333</v>
      </c>
      <c r="I117" s="26">
        <v>33.333333000000003</v>
      </c>
      <c r="J117" s="26">
        <v>43.333333000000003</v>
      </c>
      <c r="K117" s="26">
        <v>10</v>
      </c>
      <c r="L117" s="26">
        <v>6.6666670000000003</v>
      </c>
      <c r="M117" s="26">
        <v>0</v>
      </c>
      <c r="N117" s="26">
        <v>6.6666670000000003</v>
      </c>
      <c r="O117" s="26">
        <v>20</v>
      </c>
      <c r="P117" s="26">
        <v>10</v>
      </c>
    </row>
    <row r="118" spans="1:16" x14ac:dyDescent="0.2">
      <c r="A118" s="18" t="s">
        <v>143</v>
      </c>
      <c r="B118" s="18"/>
      <c r="C118" s="18"/>
      <c r="D118" s="18"/>
      <c r="E118" s="18"/>
      <c r="F118" s="18"/>
      <c r="G118" s="18"/>
      <c r="H118" s="18"/>
      <c r="I118" s="18"/>
      <c r="J118" s="18"/>
      <c r="K118" s="18"/>
      <c r="L118" s="18"/>
      <c r="M118" s="18"/>
      <c r="N118" s="18"/>
      <c r="O118" s="18"/>
      <c r="P118" s="18"/>
    </row>
    <row r="119" spans="1:16" x14ac:dyDescent="0.2">
      <c r="A119" s="21" t="s">
        <v>811</v>
      </c>
      <c r="B119" s="21"/>
      <c r="C119" s="21"/>
      <c r="D119" s="21"/>
      <c r="E119" s="21"/>
      <c r="F119" s="21"/>
      <c r="G119" s="21"/>
      <c r="H119" s="21"/>
      <c r="I119" s="21"/>
      <c r="J119" s="21"/>
      <c r="K119" s="21"/>
      <c r="L119" s="21"/>
      <c r="M119" s="21"/>
      <c r="N119" s="21"/>
      <c r="O119" s="21"/>
      <c r="P119" s="21"/>
    </row>
    <row r="120" spans="1:16" x14ac:dyDescent="0.2">
      <c r="A120" s="19" t="s">
        <v>812</v>
      </c>
      <c r="B120" s="20">
        <v>287</v>
      </c>
      <c r="C120" s="26">
        <v>13.240418</v>
      </c>
      <c r="D120" s="26">
        <v>13.588850000000001</v>
      </c>
      <c r="E120" s="26">
        <v>7.3170729999999997</v>
      </c>
      <c r="F120" s="26">
        <v>31.707317</v>
      </c>
      <c r="G120" s="26">
        <v>1.7421599999999999</v>
      </c>
      <c r="H120" s="26">
        <v>27.526132</v>
      </c>
      <c r="I120" s="26">
        <v>22.996516</v>
      </c>
      <c r="J120" s="26">
        <v>47.386760000000002</v>
      </c>
      <c r="K120" s="26">
        <v>9.7560979999999997</v>
      </c>
      <c r="L120" s="26">
        <v>4.8780489999999999</v>
      </c>
      <c r="M120" s="26">
        <v>7.3170729999999997</v>
      </c>
      <c r="N120" s="26">
        <v>12.195122</v>
      </c>
      <c r="O120" s="26">
        <v>15.679442999999999</v>
      </c>
      <c r="P120" s="26">
        <v>3.484321</v>
      </c>
    </row>
    <row r="121" spans="1:16" x14ac:dyDescent="0.2">
      <c r="A121" s="19" t="s">
        <v>813</v>
      </c>
      <c r="B121" s="20">
        <v>258</v>
      </c>
      <c r="C121" s="26">
        <v>12.790698000000001</v>
      </c>
      <c r="D121" s="26">
        <v>14.341085</v>
      </c>
      <c r="E121" s="26">
        <v>9.3023260000000008</v>
      </c>
      <c r="F121" s="26">
        <v>34.108527000000002</v>
      </c>
      <c r="G121" s="26">
        <v>1.9379839999999999</v>
      </c>
      <c r="H121" s="26">
        <v>22.093022999999999</v>
      </c>
      <c r="I121" s="26">
        <v>23.643411</v>
      </c>
      <c r="J121" s="26">
        <v>43.798450000000003</v>
      </c>
      <c r="K121" s="26">
        <v>10.852713</v>
      </c>
      <c r="L121" s="26">
        <v>6.5891469999999996</v>
      </c>
      <c r="M121" s="26">
        <v>8.9147289999999995</v>
      </c>
      <c r="N121" s="26">
        <v>9.6899219999999993</v>
      </c>
      <c r="O121" s="26">
        <v>14.341085</v>
      </c>
      <c r="P121" s="26">
        <v>3.488372</v>
      </c>
    </row>
    <row r="122" spans="1:16" x14ac:dyDescent="0.2">
      <c r="A122" s="19" t="s">
        <v>814</v>
      </c>
      <c r="B122" s="20">
        <v>101</v>
      </c>
      <c r="C122" s="26">
        <v>5.9405939999999999</v>
      </c>
      <c r="D122" s="26">
        <v>5.9405939999999999</v>
      </c>
      <c r="E122" s="26">
        <v>6.9306929999999998</v>
      </c>
      <c r="F122" s="26">
        <v>34.653464999999997</v>
      </c>
      <c r="G122" s="26">
        <v>0</v>
      </c>
      <c r="H122" s="26">
        <v>22.772276999999999</v>
      </c>
      <c r="I122" s="26">
        <v>19.80198</v>
      </c>
      <c r="J122" s="26">
        <v>34.653464999999997</v>
      </c>
      <c r="K122" s="26">
        <v>1.9801979999999999</v>
      </c>
      <c r="L122" s="26">
        <v>7.9207919999999996</v>
      </c>
      <c r="M122" s="26">
        <v>9.9009900000000002</v>
      </c>
      <c r="N122" s="26">
        <v>14.851485</v>
      </c>
      <c r="O122" s="26">
        <v>29.702970000000001</v>
      </c>
      <c r="P122" s="26">
        <v>3.9603959999999998</v>
      </c>
    </row>
    <row r="123" spans="1:16" x14ac:dyDescent="0.2">
      <c r="A123" s="19" t="s">
        <v>815</v>
      </c>
      <c r="B123" s="20">
        <v>236</v>
      </c>
      <c r="C123" s="26">
        <v>6.7796609999999999</v>
      </c>
      <c r="D123" s="26">
        <v>8.4745760000000008</v>
      </c>
      <c r="E123" s="26">
        <v>5.9322030000000003</v>
      </c>
      <c r="F123" s="26">
        <v>36.440677999999998</v>
      </c>
      <c r="G123" s="26">
        <v>6.7796609999999999</v>
      </c>
      <c r="H123" s="26">
        <v>25.847458</v>
      </c>
      <c r="I123" s="26">
        <v>22.457626999999999</v>
      </c>
      <c r="J123" s="26">
        <v>35.169491999999998</v>
      </c>
      <c r="K123" s="26">
        <v>5.9322030000000003</v>
      </c>
      <c r="L123" s="26">
        <v>5.9322030000000003</v>
      </c>
      <c r="M123" s="26">
        <v>13.135593</v>
      </c>
      <c r="N123" s="26">
        <v>8.4745760000000008</v>
      </c>
      <c r="O123" s="26">
        <v>13.983051</v>
      </c>
      <c r="P123" s="26">
        <v>6.3559320000000001</v>
      </c>
    </row>
    <row r="124" spans="1:16" x14ac:dyDescent="0.2">
      <c r="A124" s="19" t="s">
        <v>783</v>
      </c>
      <c r="B124" s="20">
        <v>53</v>
      </c>
      <c r="C124" s="26">
        <v>5.6603770000000004</v>
      </c>
      <c r="D124" s="26">
        <v>9.4339619999999993</v>
      </c>
      <c r="E124" s="26">
        <v>5.6603770000000004</v>
      </c>
      <c r="F124" s="26">
        <v>28.301887000000001</v>
      </c>
      <c r="G124" s="26">
        <v>0</v>
      </c>
      <c r="H124" s="26">
        <v>22.641508999999999</v>
      </c>
      <c r="I124" s="26">
        <v>32.075471999999998</v>
      </c>
      <c r="J124" s="26">
        <v>39.622641999999999</v>
      </c>
      <c r="K124" s="26">
        <v>7.5471700000000004</v>
      </c>
      <c r="L124" s="26">
        <v>3.7735850000000002</v>
      </c>
      <c r="M124" s="26">
        <v>5.6603770000000004</v>
      </c>
      <c r="N124" s="26">
        <v>5.6603770000000004</v>
      </c>
      <c r="O124" s="26">
        <v>22.641508999999999</v>
      </c>
      <c r="P124" s="26">
        <v>9.4339619999999993</v>
      </c>
    </row>
    <row r="125" spans="1:16" x14ac:dyDescent="0.2">
      <c r="A125" s="18" t="s">
        <v>143</v>
      </c>
      <c r="B125" s="18"/>
      <c r="C125" s="18"/>
      <c r="D125" s="18"/>
      <c r="E125" s="18"/>
      <c r="F125" s="18"/>
      <c r="G125" s="18"/>
      <c r="H125" s="18"/>
      <c r="I125" s="18"/>
      <c r="J125" s="18"/>
      <c r="K125" s="18"/>
      <c r="L125" s="18"/>
      <c r="M125" s="18"/>
      <c r="N125" s="18"/>
      <c r="O125" s="18"/>
      <c r="P125" s="18"/>
    </row>
    <row r="126" spans="1:16" x14ac:dyDescent="0.2">
      <c r="A126" s="21" t="s">
        <v>816</v>
      </c>
      <c r="B126" s="21"/>
      <c r="C126" s="21"/>
      <c r="D126" s="21"/>
      <c r="E126" s="21"/>
      <c r="F126" s="21"/>
      <c r="G126" s="21"/>
      <c r="H126" s="21"/>
      <c r="I126" s="21"/>
      <c r="J126" s="21"/>
      <c r="K126" s="21"/>
      <c r="L126" s="21"/>
      <c r="M126" s="21"/>
      <c r="N126" s="21"/>
      <c r="O126" s="21"/>
      <c r="P126" s="21"/>
    </row>
    <row r="127" spans="1:16" x14ac:dyDescent="0.2">
      <c r="A127" s="19" t="s">
        <v>812</v>
      </c>
      <c r="B127" s="20">
        <v>174</v>
      </c>
      <c r="C127" s="26">
        <v>13.793103</v>
      </c>
      <c r="D127" s="26">
        <v>16.666667</v>
      </c>
      <c r="E127" s="26">
        <v>12.643678</v>
      </c>
      <c r="F127" s="26">
        <v>33.908045999999999</v>
      </c>
      <c r="G127" s="26">
        <v>2.298851</v>
      </c>
      <c r="H127" s="26">
        <v>25.287355999999999</v>
      </c>
      <c r="I127" s="26">
        <v>22.988506000000001</v>
      </c>
      <c r="J127" s="26">
        <v>48.850574999999999</v>
      </c>
      <c r="K127" s="26">
        <v>9.1954019999999996</v>
      </c>
      <c r="L127" s="26">
        <v>6.8965519999999998</v>
      </c>
      <c r="M127" s="26">
        <v>6.8965519999999998</v>
      </c>
      <c r="N127" s="26">
        <v>8.6206899999999997</v>
      </c>
      <c r="O127" s="26">
        <v>13.218391</v>
      </c>
      <c r="P127" s="26">
        <v>1.1494249999999999</v>
      </c>
    </row>
    <row r="128" spans="1:16" x14ac:dyDescent="0.2">
      <c r="A128" s="19" t="s">
        <v>813</v>
      </c>
      <c r="B128" s="20">
        <v>113</v>
      </c>
      <c r="C128" s="26">
        <v>12.389381</v>
      </c>
      <c r="D128" s="26">
        <v>12.389381</v>
      </c>
      <c r="E128" s="26">
        <v>7.9646020000000002</v>
      </c>
      <c r="F128" s="26">
        <v>37.168142000000003</v>
      </c>
      <c r="G128" s="26">
        <v>1.7699119999999999</v>
      </c>
      <c r="H128" s="26">
        <v>28.318584000000001</v>
      </c>
      <c r="I128" s="26">
        <v>19.469027000000001</v>
      </c>
      <c r="J128" s="26">
        <v>47.787610999999998</v>
      </c>
      <c r="K128" s="26">
        <v>11.504424999999999</v>
      </c>
      <c r="L128" s="26">
        <v>7.0796460000000003</v>
      </c>
      <c r="M128" s="26">
        <v>7.0796460000000003</v>
      </c>
      <c r="N128" s="26">
        <v>12.389381</v>
      </c>
      <c r="O128" s="26">
        <v>18.584071000000002</v>
      </c>
      <c r="P128" s="26">
        <v>4.424779</v>
      </c>
    </row>
    <row r="129" spans="1:16" x14ac:dyDescent="0.2">
      <c r="A129" s="19" t="s">
        <v>814</v>
      </c>
      <c r="B129" s="20">
        <v>70</v>
      </c>
      <c r="C129" s="26">
        <v>20</v>
      </c>
      <c r="D129" s="26">
        <v>5.7142860000000004</v>
      </c>
      <c r="E129" s="26">
        <v>7.1428570000000002</v>
      </c>
      <c r="F129" s="26">
        <v>28.571428999999998</v>
      </c>
      <c r="G129" s="26">
        <v>0</v>
      </c>
      <c r="H129" s="26">
        <v>22.857143000000001</v>
      </c>
      <c r="I129" s="26">
        <v>21.428571000000002</v>
      </c>
      <c r="J129" s="26">
        <v>31.428571000000002</v>
      </c>
      <c r="K129" s="26">
        <v>12.857143000000001</v>
      </c>
      <c r="L129" s="26">
        <v>7.1428570000000002</v>
      </c>
      <c r="M129" s="26">
        <v>11.428571</v>
      </c>
      <c r="N129" s="26">
        <v>8.5714290000000002</v>
      </c>
      <c r="O129" s="26">
        <v>27.142856999999999</v>
      </c>
      <c r="P129" s="26">
        <v>1.428571</v>
      </c>
    </row>
    <row r="130" spans="1:16" x14ac:dyDescent="0.2">
      <c r="A130" s="19" t="s">
        <v>815</v>
      </c>
      <c r="B130" s="20">
        <v>448</v>
      </c>
      <c r="C130" s="26">
        <v>8.0357140000000005</v>
      </c>
      <c r="D130" s="26">
        <v>10.491071</v>
      </c>
      <c r="E130" s="26">
        <v>6.4732139999999996</v>
      </c>
      <c r="F130" s="26">
        <v>35.044643000000001</v>
      </c>
      <c r="G130" s="26">
        <v>4.0178570000000002</v>
      </c>
      <c r="H130" s="26">
        <v>24.553571000000002</v>
      </c>
      <c r="I130" s="26">
        <v>23.214286000000001</v>
      </c>
      <c r="J130" s="26">
        <v>39.508929000000002</v>
      </c>
      <c r="K130" s="26">
        <v>6.4732139999999996</v>
      </c>
      <c r="L130" s="26">
        <v>5.8035709999999998</v>
      </c>
      <c r="M130" s="26">
        <v>11.160714</v>
      </c>
      <c r="N130" s="26">
        <v>10.714286</v>
      </c>
      <c r="O130" s="26">
        <v>15.178571</v>
      </c>
      <c r="P130" s="26">
        <v>5.3571429999999998</v>
      </c>
    </row>
    <row r="131" spans="1:16" x14ac:dyDescent="0.2">
      <c r="A131" s="19" t="s">
        <v>783</v>
      </c>
      <c r="B131" s="20">
        <v>130</v>
      </c>
      <c r="C131" s="26">
        <v>6.1538459999999997</v>
      </c>
      <c r="D131" s="26">
        <v>10</v>
      </c>
      <c r="E131" s="26">
        <v>3.0769229999999999</v>
      </c>
      <c r="F131" s="26">
        <v>28.461538000000001</v>
      </c>
      <c r="G131" s="26">
        <v>1.538462</v>
      </c>
      <c r="H131" s="26">
        <v>23.076923000000001</v>
      </c>
      <c r="I131" s="26">
        <v>27.692308000000001</v>
      </c>
      <c r="J131" s="26">
        <v>38.461537999999997</v>
      </c>
      <c r="K131" s="26">
        <v>6.9230770000000001</v>
      </c>
      <c r="L131" s="26">
        <v>3.0769229999999999</v>
      </c>
      <c r="M131" s="26">
        <v>7.6923079999999997</v>
      </c>
      <c r="N131" s="26">
        <v>11.538462000000001</v>
      </c>
      <c r="O131" s="26">
        <v>20</v>
      </c>
      <c r="P131" s="26">
        <v>8.4615379999999991</v>
      </c>
    </row>
    <row r="132" spans="1:16" x14ac:dyDescent="0.2">
      <c r="A132" s="18" t="s">
        <v>143</v>
      </c>
      <c r="B132" s="18"/>
      <c r="C132" s="18"/>
      <c r="D132" s="18"/>
      <c r="E132" s="18"/>
      <c r="F132" s="18"/>
      <c r="G132" s="18"/>
      <c r="H132" s="18"/>
      <c r="I132" s="18"/>
      <c r="J132" s="18"/>
      <c r="K132" s="18"/>
      <c r="L132" s="18"/>
      <c r="M132" s="18"/>
      <c r="N132" s="18"/>
      <c r="O132" s="18"/>
      <c r="P132" s="18"/>
    </row>
    <row r="133" spans="1:16" x14ac:dyDescent="0.2">
      <c r="A133" s="21" t="s">
        <v>817</v>
      </c>
      <c r="B133" s="21"/>
      <c r="C133" s="21"/>
      <c r="D133" s="21"/>
      <c r="E133" s="21"/>
      <c r="F133" s="21"/>
      <c r="G133" s="21"/>
      <c r="H133" s="21"/>
      <c r="I133" s="21"/>
      <c r="J133" s="21"/>
      <c r="K133" s="21"/>
      <c r="L133" s="21"/>
      <c r="M133" s="21"/>
      <c r="N133" s="21"/>
      <c r="O133" s="21"/>
      <c r="P133" s="21"/>
    </row>
    <row r="134" spans="1:16" x14ac:dyDescent="0.2">
      <c r="A134" s="19" t="s">
        <v>812</v>
      </c>
      <c r="B134" s="20">
        <v>188</v>
      </c>
      <c r="C134" s="26">
        <v>12.234043</v>
      </c>
      <c r="D134" s="26">
        <v>13.829787</v>
      </c>
      <c r="E134" s="26">
        <v>6.9148940000000003</v>
      </c>
      <c r="F134" s="26">
        <v>35.106383000000001</v>
      </c>
      <c r="G134" s="26">
        <v>2.6595740000000001</v>
      </c>
      <c r="H134" s="26">
        <v>23.936170000000001</v>
      </c>
      <c r="I134" s="26">
        <v>19.148935999999999</v>
      </c>
      <c r="J134" s="26">
        <v>46.808511000000003</v>
      </c>
      <c r="K134" s="26">
        <v>10.638298000000001</v>
      </c>
      <c r="L134" s="26">
        <v>5.851064</v>
      </c>
      <c r="M134" s="26">
        <v>9.5744679999999995</v>
      </c>
      <c r="N134" s="26">
        <v>11.702128</v>
      </c>
      <c r="O134" s="26">
        <v>17.553191000000002</v>
      </c>
      <c r="P134" s="26">
        <v>2.1276600000000001</v>
      </c>
    </row>
    <row r="135" spans="1:16" x14ac:dyDescent="0.2">
      <c r="A135" s="19" t="s">
        <v>813</v>
      </c>
      <c r="B135" s="20">
        <v>150</v>
      </c>
      <c r="C135" s="26">
        <v>17.333333</v>
      </c>
      <c r="D135" s="26">
        <v>16.666667</v>
      </c>
      <c r="E135" s="26">
        <v>6</v>
      </c>
      <c r="F135" s="26">
        <v>35.333333000000003</v>
      </c>
      <c r="G135" s="26">
        <v>2.6666669999999999</v>
      </c>
      <c r="H135" s="26">
        <v>26</v>
      </c>
      <c r="I135" s="26">
        <v>24</v>
      </c>
      <c r="J135" s="26">
        <v>45.333333000000003</v>
      </c>
      <c r="K135" s="26">
        <v>9.3333329999999997</v>
      </c>
      <c r="L135" s="26">
        <v>5.3333329999999997</v>
      </c>
      <c r="M135" s="26">
        <v>11.333333</v>
      </c>
      <c r="N135" s="26">
        <v>10.666667</v>
      </c>
      <c r="O135" s="26">
        <v>11.333333</v>
      </c>
      <c r="P135" s="26">
        <v>2</v>
      </c>
    </row>
    <row r="136" spans="1:16" x14ac:dyDescent="0.2">
      <c r="A136" s="19" t="s">
        <v>814</v>
      </c>
      <c r="B136" s="20">
        <v>75</v>
      </c>
      <c r="C136" s="26">
        <v>17.333333</v>
      </c>
      <c r="D136" s="26">
        <v>9.3333329999999997</v>
      </c>
      <c r="E136" s="26">
        <v>17.333333</v>
      </c>
      <c r="F136" s="26">
        <v>37.333333000000003</v>
      </c>
      <c r="G136" s="26">
        <v>0</v>
      </c>
      <c r="H136" s="26">
        <v>21.333333</v>
      </c>
      <c r="I136" s="26">
        <v>26.666667</v>
      </c>
      <c r="J136" s="26">
        <v>45.333333000000003</v>
      </c>
      <c r="K136" s="26">
        <v>10.666667</v>
      </c>
      <c r="L136" s="26">
        <v>8</v>
      </c>
      <c r="M136" s="26">
        <v>4</v>
      </c>
      <c r="N136" s="26">
        <v>12</v>
      </c>
      <c r="O136" s="26">
        <v>14.666667</v>
      </c>
      <c r="P136" s="26">
        <v>1.3333330000000001</v>
      </c>
    </row>
    <row r="137" spans="1:16" x14ac:dyDescent="0.2">
      <c r="A137" s="19" t="s">
        <v>815</v>
      </c>
      <c r="B137" s="20">
        <v>403</v>
      </c>
      <c r="C137" s="26">
        <v>6.9478910000000003</v>
      </c>
      <c r="D137" s="26">
        <v>8.9330020000000001</v>
      </c>
      <c r="E137" s="26">
        <v>6.9478910000000003</v>
      </c>
      <c r="F137" s="26">
        <v>32.009926</v>
      </c>
      <c r="G137" s="26">
        <v>3.7220840000000002</v>
      </c>
      <c r="H137" s="26">
        <v>26.054590999999999</v>
      </c>
      <c r="I137" s="26">
        <v>22.580645000000001</v>
      </c>
      <c r="J137" s="26">
        <v>37.717122000000003</v>
      </c>
      <c r="K137" s="26">
        <v>5.9553349999999998</v>
      </c>
      <c r="L137" s="26">
        <v>6.6997520000000002</v>
      </c>
      <c r="M137" s="26">
        <v>10.421836000000001</v>
      </c>
      <c r="N137" s="26">
        <v>9.6774190000000004</v>
      </c>
      <c r="O137" s="26">
        <v>17.617865999999999</v>
      </c>
      <c r="P137" s="26">
        <v>6.451613</v>
      </c>
    </row>
    <row r="138" spans="1:16" x14ac:dyDescent="0.2">
      <c r="A138" s="19" t="s">
        <v>783</v>
      </c>
      <c r="B138" s="20">
        <v>119</v>
      </c>
      <c r="C138" s="26">
        <v>5.0420170000000004</v>
      </c>
      <c r="D138" s="26">
        <v>10.92437</v>
      </c>
      <c r="E138" s="26">
        <v>5.0420170000000004</v>
      </c>
      <c r="F138" s="26">
        <v>32.773108999999998</v>
      </c>
      <c r="G138" s="26">
        <v>1.6806719999999999</v>
      </c>
      <c r="H138" s="26">
        <v>22.689076</v>
      </c>
      <c r="I138" s="26">
        <v>28.571428999999998</v>
      </c>
      <c r="J138" s="26">
        <v>38.655462</v>
      </c>
      <c r="K138" s="26">
        <v>8.4033610000000003</v>
      </c>
      <c r="L138" s="26">
        <v>2.5210080000000001</v>
      </c>
      <c r="M138" s="26">
        <v>6.7226889999999999</v>
      </c>
      <c r="N138" s="26">
        <v>10.084034000000001</v>
      </c>
      <c r="O138" s="26">
        <v>21.008403000000001</v>
      </c>
      <c r="P138" s="26">
        <v>7.5630249999999997</v>
      </c>
    </row>
    <row r="139" spans="1:16" x14ac:dyDescent="0.2">
      <c r="A139" s="18" t="s">
        <v>143</v>
      </c>
      <c r="B139" s="18"/>
      <c r="C139" s="18"/>
      <c r="D139" s="18"/>
      <c r="E139" s="18"/>
      <c r="F139" s="18"/>
      <c r="G139" s="18"/>
      <c r="H139" s="18"/>
      <c r="I139" s="18"/>
      <c r="J139" s="18"/>
      <c r="K139" s="18"/>
      <c r="L139" s="18"/>
      <c r="M139" s="18"/>
      <c r="N139" s="18"/>
      <c r="O139" s="18"/>
      <c r="P139" s="18"/>
    </row>
    <row r="140" spans="1:16" x14ac:dyDescent="0.2">
      <c r="A140" s="21" t="s">
        <v>818</v>
      </c>
      <c r="B140" s="21"/>
      <c r="C140" s="21"/>
      <c r="D140" s="21"/>
      <c r="E140" s="21"/>
      <c r="F140" s="21"/>
      <c r="G140" s="21"/>
      <c r="H140" s="21"/>
      <c r="I140" s="21"/>
      <c r="J140" s="21"/>
      <c r="K140" s="21"/>
      <c r="L140" s="21"/>
      <c r="M140" s="21"/>
      <c r="N140" s="21"/>
      <c r="O140" s="21"/>
      <c r="P140" s="21"/>
    </row>
    <row r="141" spans="1:16" x14ac:dyDescent="0.2">
      <c r="A141" s="19" t="s">
        <v>812</v>
      </c>
      <c r="B141" s="20">
        <v>18</v>
      </c>
      <c r="C141" s="26">
        <v>11.111110999999999</v>
      </c>
      <c r="D141" s="26">
        <v>5.5555560000000002</v>
      </c>
      <c r="E141" s="26">
        <v>11.111110999999999</v>
      </c>
      <c r="F141" s="26">
        <v>33.333333000000003</v>
      </c>
      <c r="G141" s="26">
        <v>0</v>
      </c>
      <c r="H141" s="26">
        <v>22.222221999999999</v>
      </c>
      <c r="I141" s="26">
        <v>38.888888999999999</v>
      </c>
      <c r="J141" s="26">
        <v>27.777778000000001</v>
      </c>
      <c r="K141" s="26">
        <v>22.222221999999999</v>
      </c>
      <c r="L141" s="26">
        <v>5.5555560000000002</v>
      </c>
      <c r="M141" s="26">
        <v>5.5555560000000002</v>
      </c>
      <c r="N141" s="26">
        <v>16.666667</v>
      </c>
      <c r="O141" s="26">
        <v>33.333333000000003</v>
      </c>
      <c r="P141" s="26">
        <v>0</v>
      </c>
    </row>
    <row r="142" spans="1:16" x14ac:dyDescent="0.2">
      <c r="A142" s="19" t="s">
        <v>813</v>
      </c>
      <c r="B142" s="20">
        <v>34</v>
      </c>
      <c r="C142" s="26">
        <v>17.647058999999999</v>
      </c>
      <c r="D142" s="26">
        <v>5.8823530000000002</v>
      </c>
      <c r="E142" s="26">
        <v>8.8235290000000006</v>
      </c>
      <c r="F142" s="26">
        <v>38.235294000000003</v>
      </c>
      <c r="G142" s="26">
        <v>0</v>
      </c>
      <c r="H142" s="26">
        <v>29.411764999999999</v>
      </c>
      <c r="I142" s="26">
        <v>20.588235000000001</v>
      </c>
      <c r="J142" s="26">
        <v>44.117646999999998</v>
      </c>
      <c r="K142" s="26">
        <v>11.764706</v>
      </c>
      <c r="L142" s="26">
        <v>2.941176</v>
      </c>
      <c r="M142" s="26">
        <v>11.764706</v>
      </c>
      <c r="N142" s="26">
        <v>17.647058999999999</v>
      </c>
      <c r="O142" s="26">
        <v>11.764706</v>
      </c>
      <c r="P142" s="26">
        <v>2.941176</v>
      </c>
    </row>
    <row r="143" spans="1:16" x14ac:dyDescent="0.2">
      <c r="A143" s="19" t="s">
        <v>814</v>
      </c>
      <c r="B143" s="20">
        <v>68</v>
      </c>
      <c r="C143" s="26">
        <v>13.235294</v>
      </c>
      <c r="D143" s="26">
        <v>16.176470999999999</v>
      </c>
      <c r="E143" s="26">
        <v>13.235294</v>
      </c>
      <c r="F143" s="26">
        <v>32.352941000000001</v>
      </c>
      <c r="G143" s="26">
        <v>1.470588</v>
      </c>
      <c r="H143" s="26">
        <v>23.529412000000001</v>
      </c>
      <c r="I143" s="26">
        <v>22.058824000000001</v>
      </c>
      <c r="J143" s="26">
        <v>45.588234999999997</v>
      </c>
      <c r="K143" s="26">
        <v>5.8823530000000002</v>
      </c>
      <c r="L143" s="26">
        <v>5.8823530000000002</v>
      </c>
      <c r="M143" s="26">
        <v>7.3529410000000004</v>
      </c>
      <c r="N143" s="26">
        <v>11.764706</v>
      </c>
      <c r="O143" s="26">
        <v>16.176470999999999</v>
      </c>
      <c r="P143" s="26">
        <v>1.470588</v>
      </c>
    </row>
    <row r="144" spans="1:16" x14ac:dyDescent="0.2">
      <c r="A144" s="19" t="s">
        <v>815</v>
      </c>
      <c r="B144" s="20">
        <v>543</v>
      </c>
      <c r="C144" s="26">
        <v>10.313076000000001</v>
      </c>
      <c r="D144" s="26">
        <v>11.233886</v>
      </c>
      <c r="E144" s="26">
        <v>7.734807</v>
      </c>
      <c r="F144" s="26">
        <v>32.228361</v>
      </c>
      <c r="G144" s="26">
        <v>3.3149169999999999</v>
      </c>
      <c r="H144" s="26">
        <v>25.782689000000001</v>
      </c>
      <c r="I144" s="26">
        <v>21.362798999999999</v>
      </c>
      <c r="J144" s="26">
        <v>43.646408999999998</v>
      </c>
      <c r="K144" s="26">
        <v>6.6298339999999998</v>
      </c>
      <c r="L144" s="26">
        <v>6.6298339999999998</v>
      </c>
      <c r="M144" s="26">
        <v>8.6556169999999995</v>
      </c>
      <c r="N144" s="26">
        <v>10.128913000000001</v>
      </c>
      <c r="O144" s="26">
        <v>17.127071999999998</v>
      </c>
      <c r="P144" s="26">
        <v>4.788214</v>
      </c>
    </row>
    <row r="145" spans="1:16" x14ac:dyDescent="0.2">
      <c r="A145" s="19" t="s">
        <v>783</v>
      </c>
      <c r="B145" s="20">
        <v>272</v>
      </c>
      <c r="C145" s="26">
        <v>8.4558820000000008</v>
      </c>
      <c r="D145" s="26">
        <v>11.764706</v>
      </c>
      <c r="E145" s="26">
        <v>4.7794119999999998</v>
      </c>
      <c r="F145" s="26">
        <v>36.397058999999999</v>
      </c>
      <c r="G145" s="26">
        <v>2.5735290000000002</v>
      </c>
      <c r="H145" s="26">
        <v>22.794118000000001</v>
      </c>
      <c r="I145" s="26">
        <v>26.470587999999999</v>
      </c>
      <c r="J145" s="26">
        <v>36.764705999999997</v>
      </c>
      <c r="K145" s="26">
        <v>10.294117999999999</v>
      </c>
      <c r="L145" s="26">
        <v>4.7794119999999998</v>
      </c>
      <c r="M145" s="26">
        <v>11.397059</v>
      </c>
      <c r="N145" s="26">
        <v>9.5588239999999995</v>
      </c>
      <c r="O145" s="26">
        <v>15.808824</v>
      </c>
      <c r="P145" s="26">
        <v>5.5147060000000003</v>
      </c>
    </row>
    <row r="146" spans="1:16" x14ac:dyDescent="0.2">
      <c r="A146" s="18" t="s">
        <v>819</v>
      </c>
      <c r="B146" s="18"/>
      <c r="C146" s="18"/>
      <c r="D146" s="18"/>
      <c r="E146" s="18"/>
      <c r="F146" s="18"/>
      <c r="G146" s="18"/>
      <c r="H146" s="18"/>
      <c r="I146" s="18"/>
      <c r="J146" s="18"/>
      <c r="K146" s="18"/>
      <c r="L146" s="18"/>
      <c r="M146" s="18"/>
      <c r="N146" s="18"/>
      <c r="O146" s="18"/>
      <c r="P146" s="18"/>
    </row>
    <row r="147" spans="1:16" x14ac:dyDescent="0.2">
      <c r="A147" s="19" t="s">
        <v>820</v>
      </c>
      <c r="B147" s="20">
        <v>245</v>
      </c>
      <c r="C147" s="26">
        <v>12.244897999999999</v>
      </c>
      <c r="D147" s="26">
        <v>12.653060999999999</v>
      </c>
      <c r="E147" s="26">
        <v>5.7142860000000004</v>
      </c>
      <c r="F147" s="26">
        <v>27.755102000000001</v>
      </c>
      <c r="G147" s="26">
        <v>3.6734689999999999</v>
      </c>
      <c r="H147" s="26">
        <v>23.265305999999999</v>
      </c>
      <c r="I147" s="26">
        <v>23.265305999999999</v>
      </c>
      <c r="J147" s="26">
        <v>48.163265000000003</v>
      </c>
      <c r="K147" s="26">
        <v>10.612245</v>
      </c>
      <c r="L147" s="26">
        <v>6.1224489999999996</v>
      </c>
      <c r="M147" s="26">
        <v>5.7142860000000004</v>
      </c>
      <c r="N147" s="26">
        <v>10.204082</v>
      </c>
      <c r="O147" s="26">
        <v>17.142856999999999</v>
      </c>
      <c r="P147" s="26">
        <v>4.0816330000000001</v>
      </c>
    </row>
    <row r="148" spans="1:16" x14ac:dyDescent="0.2">
      <c r="A148" s="19" t="s">
        <v>821</v>
      </c>
      <c r="B148" s="20">
        <v>358</v>
      </c>
      <c r="C148" s="26">
        <v>11.173183999999999</v>
      </c>
      <c r="D148" s="26">
        <v>12.011172999999999</v>
      </c>
      <c r="E148" s="26">
        <v>8.9385469999999998</v>
      </c>
      <c r="F148" s="26">
        <v>34.916201000000001</v>
      </c>
      <c r="G148" s="26">
        <v>2.7932959999999998</v>
      </c>
      <c r="H148" s="26">
        <v>22.346368999999999</v>
      </c>
      <c r="I148" s="26">
        <v>24.301676</v>
      </c>
      <c r="J148" s="26">
        <v>37.988827000000001</v>
      </c>
      <c r="K148" s="26">
        <v>7.5418989999999999</v>
      </c>
      <c r="L148" s="26">
        <v>6.4245809999999999</v>
      </c>
      <c r="M148" s="26">
        <v>11.173183999999999</v>
      </c>
      <c r="N148" s="26">
        <v>9.7765360000000001</v>
      </c>
      <c r="O148" s="26">
        <v>16.759777</v>
      </c>
      <c r="P148" s="26">
        <v>3.910615</v>
      </c>
    </row>
    <row r="149" spans="1:16" x14ac:dyDescent="0.2">
      <c r="A149" s="19" t="s">
        <v>822</v>
      </c>
      <c r="B149" s="20">
        <v>230</v>
      </c>
      <c r="C149" s="26">
        <v>8.6956520000000008</v>
      </c>
      <c r="D149" s="26">
        <v>7.8260870000000002</v>
      </c>
      <c r="E149" s="26">
        <v>6.9565219999999997</v>
      </c>
      <c r="F149" s="26">
        <v>36.956522</v>
      </c>
      <c r="G149" s="26">
        <v>2.1739130000000002</v>
      </c>
      <c r="H149" s="26">
        <v>27.391304000000002</v>
      </c>
      <c r="I149" s="26">
        <v>22.608695999999998</v>
      </c>
      <c r="J149" s="26">
        <v>37.391303999999998</v>
      </c>
      <c r="K149" s="26">
        <v>8.2608700000000006</v>
      </c>
      <c r="L149" s="26">
        <v>6.086957</v>
      </c>
      <c r="M149" s="26">
        <v>12.173913000000001</v>
      </c>
      <c r="N149" s="26">
        <v>13.478261</v>
      </c>
      <c r="O149" s="26">
        <v>17.391304000000002</v>
      </c>
      <c r="P149" s="26">
        <v>6.5217390000000002</v>
      </c>
    </row>
    <row r="150" spans="1:16" x14ac:dyDescent="0.2">
      <c r="A150" s="19" t="s">
        <v>823</v>
      </c>
      <c r="B150" s="20">
        <v>102</v>
      </c>
      <c r="C150" s="26">
        <v>5.8823530000000002</v>
      </c>
      <c r="D150" s="26">
        <v>14.705882000000001</v>
      </c>
      <c r="E150" s="26">
        <v>6.8627450000000003</v>
      </c>
      <c r="F150" s="26">
        <v>36.274509999999999</v>
      </c>
      <c r="G150" s="26">
        <v>1.9607840000000001</v>
      </c>
      <c r="H150" s="26">
        <v>31.372548999999999</v>
      </c>
      <c r="I150" s="26">
        <v>20.588235000000001</v>
      </c>
      <c r="J150" s="26">
        <v>47.058824000000001</v>
      </c>
      <c r="K150" s="26">
        <v>3.9215689999999999</v>
      </c>
      <c r="L150" s="26">
        <v>2.941176</v>
      </c>
      <c r="M150" s="26">
        <v>5.8823530000000002</v>
      </c>
      <c r="N150" s="26">
        <v>6.8627450000000003</v>
      </c>
      <c r="O150" s="26">
        <v>14.705882000000001</v>
      </c>
      <c r="P150" s="26">
        <v>3.9215689999999999</v>
      </c>
    </row>
    <row r="151" spans="1:16" x14ac:dyDescent="0.2">
      <c r="A151" s="18" t="s">
        <v>824</v>
      </c>
      <c r="B151" s="18"/>
      <c r="C151" s="18"/>
      <c r="D151" s="18"/>
      <c r="E151" s="18"/>
      <c r="F151" s="18"/>
      <c r="G151" s="18"/>
      <c r="H151" s="18"/>
      <c r="I151" s="18"/>
      <c r="J151" s="18"/>
      <c r="K151" s="18"/>
      <c r="L151" s="18"/>
      <c r="M151" s="18"/>
      <c r="N151" s="18"/>
      <c r="O151" s="18"/>
      <c r="P151" s="18"/>
    </row>
    <row r="152" spans="1:16" x14ac:dyDescent="0.2">
      <c r="A152" s="19" t="s">
        <v>825</v>
      </c>
      <c r="B152" s="20">
        <v>128</v>
      </c>
      <c r="C152" s="26">
        <v>7.8125</v>
      </c>
      <c r="D152" s="26">
        <v>14.84375</v>
      </c>
      <c r="E152" s="26">
        <v>4.6875</v>
      </c>
      <c r="F152" s="26">
        <v>36.71875</v>
      </c>
      <c r="G152" s="26">
        <v>3.125</v>
      </c>
      <c r="H152" s="26">
        <v>18.75</v>
      </c>
      <c r="I152" s="26">
        <v>23.4375</v>
      </c>
      <c r="J152" s="26">
        <v>38.28125</v>
      </c>
      <c r="K152" s="26">
        <v>11.71875</v>
      </c>
      <c r="L152" s="26">
        <v>4.6875</v>
      </c>
      <c r="M152" s="26">
        <v>9.375</v>
      </c>
      <c r="N152" s="26">
        <v>10.15625</v>
      </c>
      <c r="O152" s="26">
        <v>17.96875</v>
      </c>
      <c r="P152" s="26">
        <v>5.46875</v>
      </c>
    </row>
    <row r="153" spans="1:16" x14ac:dyDescent="0.2">
      <c r="A153" s="19" t="s">
        <v>826</v>
      </c>
      <c r="B153" s="20">
        <v>265</v>
      </c>
      <c r="C153" s="26">
        <v>11.698112999999999</v>
      </c>
      <c r="D153" s="26">
        <v>11.320755</v>
      </c>
      <c r="E153" s="26">
        <v>3.0188679999999999</v>
      </c>
      <c r="F153" s="26">
        <v>36.226415000000003</v>
      </c>
      <c r="G153" s="26">
        <v>1.5094339999999999</v>
      </c>
      <c r="H153" s="26">
        <v>23.773585000000001</v>
      </c>
      <c r="I153" s="26">
        <v>23.018868000000001</v>
      </c>
      <c r="J153" s="26">
        <v>46.415094000000003</v>
      </c>
      <c r="K153" s="26">
        <v>9.0566040000000001</v>
      </c>
      <c r="L153" s="26">
        <v>6.4150939999999999</v>
      </c>
      <c r="M153" s="26">
        <v>9.0566040000000001</v>
      </c>
      <c r="N153" s="26">
        <v>10.188679</v>
      </c>
      <c r="O153" s="26">
        <v>15.094340000000001</v>
      </c>
      <c r="P153" s="26">
        <v>4.528302</v>
      </c>
    </row>
    <row r="154" spans="1:16" x14ac:dyDescent="0.2">
      <c r="A154" s="19" t="s">
        <v>827</v>
      </c>
      <c r="B154" s="20">
        <v>191</v>
      </c>
      <c r="C154" s="26">
        <v>9.9476440000000004</v>
      </c>
      <c r="D154" s="26">
        <v>9.4240840000000006</v>
      </c>
      <c r="E154" s="26">
        <v>9.9476440000000004</v>
      </c>
      <c r="F154" s="26">
        <v>35.078533999999998</v>
      </c>
      <c r="G154" s="26">
        <v>3.6649210000000001</v>
      </c>
      <c r="H154" s="26">
        <v>25.130890000000001</v>
      </c>
      <c r="I154" s="26">
        <v>20.942408</v>
      </c>
      <c r="J154" s="26">
        <v>40.314135999999998</v>
      </c>
      <c r="K154" s="26">
        <v>6.8062829999999996</v>
      </c>
      <c r="L154" s="26">
        <v>4.7120420000000003</v>
      </c>
      <c r="M154" s="26">
        <v>10.994764</v>
      </c>
      <c r="N154" s="26">
        <v>9.9476440000000004</v>
      </c>
      <c r="O154" s="26">
        <v>17.277487000000001</v>
      </c>
      <c r="P154" s="26">
        <v>5.2356020000000001</v>
      </c>
    </row>
    <row r="155" spans="1:16" x14ac:dyDescent="0.2">
      <c r="A155" s="19" t="s">
        <v>828</v>
      </c>
      <c r="B155" s="20">
        <v>143</v>
      </c>
      <c r="C155" s="26">
        <v>6.2937060000000002</v>
      </c>
      <c r="D155" s="26">
        <v>11.888112</v>
      </c>
      <c r="E155" s="26">
        <v>6.9930070000000004</v>
      </c>
      <c r="F155" s="26">
        <v>32.167831999999997</v>
      </c>
      <c r="G155" s="26">
        <v>2.7972030000000001</v>
      </c>
      <c r="H155" s="26">
        <v>23.076923000000001</v>
      </c>
      <c r="I155" s="26">
        <v>23.076923000000001</v>
      </c>
      <c r="J155" s="26">
        <v>40.559441</v>
      </c>
      <c r="K155" s="26">
        <v>6.2937060000000002</v>
      </c>
      <c r="L155" s="26">
        <v>8.3916079999999997</v>
      </c>
      <c r="M155" s="26">
        <v>7.6923079999999997</v>
      </c>
      <c r="N155" s="26">
        <v>10.489509999999999</v>
      </c>
      <c r="O155" s="26">
        <v>15.384615</v>
      </c>
      <c r="P155" s="26">
        <v>7.6923079999999997</v>
      </c>
    </row>
    <row r="156" spans="1:16" x14ac:dyDescent="0.2">
      <c r="A156" s="19" t="s">
        <v>829</v>
      </c>
      <c r="B156" s="20">
        <v>96</v>
      </c>
      <c r="C156" s="26">
        <v>16.666667</v>
      </c>
      <c r="D156" s="26">
        <v>15.625</v>
      </c>
      <c r="E156" s="26">
        <v>13.541667</v>
      </c>
      <c r="F156" s="26">
        <v>30.208333</v>
      </c>
      <c r="G156" s="26">
        <v>2.0833330000000001</v>
      </c>
      <c r="H156" s="26">
        <v>36.458333000000003</v>
      </c>
      <c r="I156" s="26">
        <v>21.875</v>
      </c>
      <c r="J156" s="26">
        <v>42.708333000000003</v>
      </c>
      <c r="K156" s="26">
        <v>7.2916670000000003</v>
      </c>
      <c r="L156" s="26">
        <v>3.125</v>
      </c>
      <c r="M156" s="26">
        <v>4.1666670000000003</v>
      </c>
      <c r="N156" s="26">
        <v>12.5</v>
      </c>
      <c r="O156" s="26">
        <v>15.625</v>
      </c>
      <c r="P156" s="26">
        <v>0</v>
      </c>
    </row>
    <row r="157" spans="1:16" x14ac:dyDescent="0.2">
      <c r="A157" s="22" t="s">
        <v>830</v>
      </c>
      <c r="B157" s="23">
        <v>112</v>
      </c>
      <c r="C157" s="27">
        <v>9.8214290000000002</v>
      </c>
      <c r="D157" s="27">
        <v>7.1428570000000002</v>
      </c>
      <c r="E157" s="27">
        <v>11.607143000000001</v>
      </c>
      <c r="F157" s="27">
        <v>26.785713999999999</v>
      </c>
      <c r="G157" s="27">
        <v>4.4642860000000004</v>
      </c>
      <c r="H157" s="27">
        <v>25.892856999999999</v>
      </c>
      <c r="I157" s="27">
        <v>28.571428999999998</v>
      </c>
      <c r="J157" s="27">
        <v>35.714286000000001</v>
      </c>
      <c r="K157" s="27">
        <v>7.1428570000000002</v>
      </c>
      <c r="L157" s="27">
        <v>7.1428570000000002</v>
      </c>
      <c r="M157" s="27">
        <v>14.285714</v>
      </c>
      <c r="N157" s="27">
        <v>10.714286</v>
      </c>
      <c r="O157" s="27">
        <v>21.428571000000002</v>
      </c>
      <c r="P157" s="27">
        <v>2.6785709999999998</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4A9FE-F697-4409-BAAE-105541DABC6D}">
  <dimension ref="A1:O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5" x14ac:dyDescent="0.2">
      <c r="A1" s="8" t="s">
        <v>126</v>
      </c>
      <c r="B1" s="9"/>
    </row>
    <row r="2" spans="1:15" x14ac:dyDescent="0.2">
      <c r="A2" s="11" t="str">
        <f xml:space="preserve"> HYPERLINK("#'目次'!B36","[30]")</f>
        <v>[30]</v>
      </c>
      <c r="B2" s="24" t="s">
        <v>352</v>
      </c>
    </row>
    <row r="3" spans="1:15" x14ac:dyDescent="0.2">
      <c r="A3" s="9" t="s">
        <v>126</v>
      </c>
      <c r="B3" s="12" t="s">
        <v>220</v>
      </c>
    </row>
    <row r="4" spans="1:15" x14ac:dyDescent="0.2">
      <c r="A4" s="9" t="s">
        <v>126</v>
      </c>
      <c r="B4" s="12" t="s">
        <v>221</v>
      </c>
    </row>
    <row r="5" spans="1:15" x14ac:dyDescent="0.2">
      <c r="A5" s="9" t="s">
        <v>126</v>
      </c>
      <c r="B5" s="12" t="s">
        <v>222</v>
      </c>
    </row>
    <row r="6" spans="1:15" s="15" customFormat="1" ht="75" x14ac:dyDescent="0.2">
      <c r="A6" s="13" t="s">
        <v>126</v>
      </c>
      <c r="B6" s="14" t="s">
        <v>752</v>
      </c>
      <c r="C6" s="14" t="s">
        <v>223</v>
      </c>
      <c r="D6" s="14" t="s">
        <v>224</v>
      </c>
      <c r="E6" s="14" t="s">
        <v>225</v>
      </c>
      <c r="F6" s="14" t="s">
        <v>226</v>
      </c>
      <c r="G6" s="14" t="s">
        <v>227</v>
      </c>
      <c r="H6" s="14" t="s">
        <v>1002</v>
      </c>
      <c r="I6" s="14" t="s">
        <v>1003</v>
      </c>
      <c r="J6" s="14" t="s">
        <v>228</v>
      </c>
      <c r="K6" s="14" t="s">
        <v>1004</v>
      </c>
      <c r="L6" s="14" t="s">
        <v>229</v>
      </c>
      <c r="M6" s="14" t="s">
        <v>755</v>
      </c>
      <c r="N6" s="14" t="s">
        <v>1005</v>
      </c>
      <c r="O6" s="14" t="s">
        <v>783</v>
      </c>
    </row>
    <row r="7" spans="1:15" x14ac:dyDescent="0.2">
      <c r="A7" s="16" t="s">
        <v>756</v>
      </c>
      <c r="B7" s="17">
        <v>1156</v>
      </c>
      <c r="C7" s="25">
        <v>1.2975779999999999</v>
      </c>
      <c r="D7" s="25">
        <v>11.332179999999999</v>
      </c>
      <c r="E7" s="25">
        <v>6.3148790000000004</v>
      </c>
      <c r="F7" s="25">
        <v>4.4117649999999999</v>
      </c>
      <c r="G7" s="25">
        <v>2.6816610000000001</v>
      </c>
      <c r="H7" s="25">
        <v>33.650519000000003</v>
      </c>
      <c r="I7" s="25">
        <v>11.072664</v>
      </c>
      <c r="J7" s="25">
        <v>13.581315</v>
      </c>
      <c r="K7" s="25">
        <v>1.2975779999999999</v>
      </c>
      <c r="L7" s="25">
        <v>22.491349</v>
      </c>
      <c r="M7" s="25">
        <v>9.3425609999999999</v>
      </c>
      <c r="N7" s="25">
        <v>16.695502000000001</v>
      </c>
      <c r="O7" s="25">
        <v>2.6816610000000001</v>
      </c>
    </row>
    <row r="8" spans="1:15" x14ac:dyDescent="0.2">
      <c r="A8" s="18" t="s">
        <v>757</v>
      </c>
      <c r="B8" s="18"/>
      <c r="C8" s="18"/>
      <c r="D8" s="18"/>
      <c r="E8" s="18"/>
      <c r="F8" s="18"/>
      <c r="G8" s="18"/>
      <c r="H8" s="18"/>
      <c r="I8" s="18"/>
      <c r="J8" s="18"/>
      <c r="K8" s="18"/>
      <c r="L8" s="18"/>
      <c r="M8" s="18"/>
      <c r="N8" s="18"/>
      <c r="O8" s="18"/>
    </row>
    <row r="9" spans="1:15" x14ac:dyDescent="0.2">
      <c r="A9" s="19" t="s">
        <v>758</v>
      </c>
      <c r="B9" s="20">
        <v>526</v>
      </c>
      <c r="C9" s="26">
        <v>1.520913</v>
      </c>
      <c r="D9" s="26">
        <v>10.836501999999999</v>
      </c>
      <c r="E9" s="26">
        <v>7.6045629999999997</v>
      </c>
      <c r="F9" s="26">
        <v>4.5627380000000004</v>
      </c>
      <c r="G9" s="26">
        <v>3.6121669999999999</v>
      </c>
      <c r="H9" s="26">
        <v>33.269962</v>
      </c>
      <c r="I9" s="26">
        <v>6.6539919999999997</v>
      </c>
      <c r="J9" s="26">
        <v>17.110265999999999</v>
      </c>
      <c r="K9" s="26">
        <v>1.7110270000000001</v>
      </c>
      <c r="L9" s="26">
        <v>21.673003999999999</v>
      </c>
      <c r="M9" s="26">
        <v>7.224335</v>
      </c>
      <c r="N9" s="26">
        <v>15.969582000000001</v>
      </c>
      <c r="O9" s="26">
        <v>1.901141</v>
      </c>
    </row>
    <row r="10" spans="1:15" x14ac:dyDescent="0.2">
      <c r="A10" s="19" t="s">
        <v>759</v>
      </c>
      <c r="B10" s="20">
        <v>630</v>
      </c>
      <c r="C10" s="26">
        <v>1.111111</v>
      </c>
      <c r="D10" s="26">
        <v>11.746032</v>
      </c>
      <c r="E10" s="26">
        <v>5.2380950000000004</v>
      </c>
      <c r="F10" s="26">
        <v>4.2857139999999996</v>
      </c>
      <c r="G10" s="26">
        <v>1.9047620000000001</v>
      </c>
      <c r="H10" s="26">
        <v>33.968254000000002</v>
      </c>
      <c r="I10" s="26">
        <v>14.761905</v>
      </c>
      <c r="J10" s="26">
        <v>10.634921</v>
      </c>
      <c r="K10" s="26">
        <v>0.95238100000000003</v>
      </c>
      <c r="L10" s="26">
        <v>23.174603000000001</v>
      </c>
      <c r="M10" s="26">
        <v>11.111110999999999</v>
      </c>
      <c r="N10" s="26">
        <v>17.301587000000001</v>
      </c>
      <c r="O10" s="26">
        <v>3.3333330000000001</v>
      </c>
    </row>
    <row r="11" spans="1:15" x14ac:dyDescent="0.2">
      <c r="A11" s="19" t="s">
        <v>755</v>
      </c>
      <c r="B11" s="20">
        <v>0</v>
      </c>
      <c r="C11" s="26">
        <v>0</v>
      </c>
      <c r="D11" s="26">
        <v>0</v>
      </c>
      <c r="E11" s="26">
        <v>0</v>
      </c>
      <c r="F11" s="26">
        <v>0</v>
      </c>
      <c r="G11" s="26">
        <v>0</v>
      </c>
      <c r="H11" s="26">
        <v>0</v>
      </c>
      <c r="I11" s="26">
        <v>0</v>
      </c>
      <c r="J11" s="26">
        <v>0</v>
      </c>
      <c r="K11" s="26">
        <v>0</v>
      </c>
      <c r="L11" s="26">
        <v>0</v>
      </c>
      <c r="M11" s="26">
        <v>0</v>
      </c>
      <c r="N11" s="26">
        <v>0</v>
      </c>
      <c r="O11" s="26">
        <v>0</v>
      </c>
    </row>
    <row r="12" spans="1:15" x14ac:dyDescent="0.2">
      <c r="A12" s="18" t="s">
        <v>760</v>
      </c>
      <c r="B12" s="18"/>
      <c r="C12" s="18"/>
      <c r="D12" s="18"/>
      <c r="E12" s="18"/>
      <c r="F12" s="18"/>
      <c r="G12" s="18"/>
      <c r="H12" s="18"/>
      <c r="I12" s="18"/>
      <c r="J12" s="18"/>
      <c r="K12" s="18"/>
      <c r="L12" s="18"/>
      <c r="M12" s="18"/>
      <c r="N12" s="18"/>
      <c r="O12" s="18"/>
    </row>
    <row r="13" spans="1:15" x14ac:dyDescent="0.2">
      <c r="A13" s="19" t="s">
        <v>761</v>
      </c>
      <c r="B13" s="20">
        <v>89</v>
      </c>
      <c r="C13" s="26">
        <v>2.2471909999999999</v>
      </c>
      <c r="D13" s="26">
        <v>7.8651689999999999</v>
      </c>
      <c r="E13" s="26">
        <v>11.235955000000001</v>
      </c>
      <c r="F13" s="26">
        <v>14.606742000000001</v>
      </c>
      <c r="G13" s="26">
        <v>5.6179779999999999</v>
      </c>
      <c r="H13" s="26">
        <v>37.078651999999998</v>
      </c>
      <c r="I13" s="26">
        <v>25.842697000000001</v>
      </c>
      <c r="J13" s="26">
        <v>19.101123999999999</v>
      </c>
      <c r="K13" s="26">
        <v>1.123596</v>
      </c>
      <c r="L13" s="26">
        <v>14.606742000000001</v>
      </c>
      <c r="M13" s="26">
        <v>5.6179779999999999</v>
      </c>
      <c r="N13" s="26">
        <v>12.359551</v>
      </c>
      <c r="O13" s="26">
        <v>0</v>
      </c>
    </row>
    <row r="14" spans="1:15" x14ac:dyDescent="0.2">
      <c r="A14" s="19" t="s">
        <v>762</v>
      </c>
      <c r="B14" s="20">
        <v>168</v>
      </c>
      <c r="C14" s="26">
        <v>4.7619049999999996</v>
      </c>
      <c r="D14" s="26">
        <v>11.904762</v>
      </c>
      <c r="E14" s="26">
        <v>13.095238</v>
      </c>
      <c r="F14" s="26">
        <v>10.714286</v>
      </c>
      <c r="G14" s="26">
        <v>7.7380950000000004</v>
      </c>
      <c r="H14" s="26">
        <v>29.761904999999999</v>
      </c>
      <c r="I14" s="26">
        <v>15.476190000000001</v>
      </c>
      <c r="J14" s="26">
        <v>20.833333</v>
      </c>
      <c r="K14" s="26">
        <v>1.785714</v>
      </c>
      <c r="L14" s="26">
        <v>17.857143000000001</v>
      </c>
      <c r="M14" s="26">
        <v>7.1428570000000002</v>
      </c>
      <c r="N14" s="26">
        <v>13.095238</v>
      </c>
      <c r="O14" s="26">
        <v>1.1904760000000001</v>
      </c>
    </row>
    <row r="15" spans="1:15" x14ac:dyDescent="0.2">
      <c r="A15" s="19" t="s">
        <v>763</v>
      </c>
      <c r="B15" s="20">
        <v>234</v>
      </c>
      <c r="C15" s="26">
        <v>0.85470100000000004</v>
      </c>
      <c r="D15" s="26">
        <v>11.111110999999999</v>
      </c>
      <c r="E15" s="26">
        <v>6.8376070000000002</v>
      </c>
      <c r="F15" s="26">
        <v>2.136752</v>
      </c>
      <c r="G15" s="26">
        <v>2.136752</v>
      </c>
      <c r="H15" s="26">
        <v>40.598291000000003</v>
      </c>
      <c r="I15" s="26">
        <v>12.393162</v>
      </c>
      <c r="J15" s="26">
        <v>15.384615</v>
      </c>
      <c r="K15" s="26">
        <v>0.85470100000000004</v>
      </c>
      <c r="L15" s="26">
        <v>21.794872000000002</v>
      </c>
      <c r="M15" s="26">
        <v>5.1282050000000003</v>
      </c>
      <c r="N15" s="26">
        <v>13.675214</v>
      </c>
      <c r="O15" s="26">
        <v>2.136752</v>
      </c>
    </row>
    <row r="16" spans="1:15" x14ac:dyDescent="0.2">
      <c r="A16" s="19" t="s">
        <v>764</v>
      </c>
      <c r="B16" s="20">
        <v>265</v>
      </c>
      <c r="C16" s="26">
        <v>0.37735800000000003</v>
      </c>
      <c r="D16" s="26">
        <v>12.452830000000001</v>
      </c>
      <c r="E16" s="26">
        <v>3.396226</v>
      </c>
      <c r="F16" s="26">
        <v>4.1509429999999998</v>
      </c>
      <c r="G16" s="26">
        <v>1.886792</v>
      </c>
      <c r="H16" s="26">
        <v>33.584905999999997</v>
      </c>
      <c r="I16" s="26">
        <v>9.0566040000000001</v>
      </c>
      <c r="J16" s="26">
        <v>15.471698</v>
      </c>
      <c r="K16" s="26">
        <v>1.886792</v>
      </c>
      <c r="L16" s="26">
        <v>26.415094</v>
      </c>
      <c r="M16" s="26">
        <v>8.6792449999999999</v>
      </c>
      <c r="N16" s="26">
        <v>16.603774000000001</v>
      </c>
      <c r="O16" s="26">
        <v>2.6415090000000001</v>
      </c>
    </row>
    <row r="17" spans="1:15" x14ac:dyDescent="0.2">
      <c r="A17" s="19" t="s">
        <v>765</v>
      </c>
      <c r="B17" s="20">
        <v>213</v>
      </c>
      <c r="C17" s="26">
        <v>0.938967</v>
      </c>
      <c r="D17" s="26">
        <v>12.676056000000001</v>
      </c>
      <c r="E17" s="26">
        <v>5.1643189999999999</v>
      </c>
      <c r="F17" s="26">
        <v>1.877934</v>
      </c>
      <c r="G17" s="26">
        <v>1.4084509999999999</v>
      </c>
      <c r="H17" s="26">
        <v>33.802816999999997</v>
      </c>
      <c r="I17" s="26">
        <v>7.9812209999999997</v>
      </c>
      <c r="J17" s="26">
        <v>10.328638</v>
      </c>
      <c r="K17" s="26">
        <v>1.4084509999999999</v>
      </c>
      <c r="L17" s="26">
        <v>23.004695000000002</v>
      </c>
      <c r="M17" s="26">
        <v>8.9201879999999996</v>
      </c>
      <c r="N17" s="26">
        <v>18.309858999999999</v>
      </c>
      <c r="O17" s="26">
        <v>4.6948359999999996</v>
      </c>
    </row>
    <row r="18" spans="1:15" x14ac:dyDescent="0.2">
      <c r="A18" s="19" t="s">
        <v>766</v>
      </c>
      <c r="B18" s="20">
        <v>112</v>
      </c>
      <c r="C18" s="26">
        <v>0</v>
      </c>
      <c r="D18" s="26">
        <v>11.607143000000001</v>
      </c>
      <c r="E18" s="26">
        <v>3.5714290000000002</v>
      </c>
      <c r="F18" s="26">
        <v>0</v>
      </c>
      <c r="G18" s="26">
        <v>0</v>
      </c>
      <c r="H18" s="26">
        <v>24.107143000000001</v>
      </c>
      <c r="I18" s="26">
        <v>8.0357140000000005</v>
      </c>
      <c r="J18" s="26">
        <v>3.5714290000000002</v>
      </c>
      <c r="K18" s="26">
        <v>0.89285700000000001</v>
      </c>
      <c r="L18" s="26">
        <v>26.785713999999999</v>
      </c>
      <c r="M18" s="26">
        <v>11.607143000000001</v>
      </c>
      <c r="N18" s="26">
        <v>25.892856999999999</v>
      </c>
      <c r="O18" s="26">
        <v>5.3571429999999998</v>
      </c>
    </row>
    <row r="19" spans="1:15" x14ac:dyDescent="0.2">
      <c r="A19" s="19" t="s">
        <v>767</v>
      </c>
      <c r="B19" s="20">
        <v>65</v>
      </c>
      <c r="C19" s="26">
        <v>0</v>
      </c>
      <c r="D19" s="26">
        <v>6.1538459999999997</v>
      </c>
      <c r="E19" s="26">
        <v>1.538462</v>
      </c>
      <c r="F19" s="26">
        <v>0</v>
      </c>
      <c r="G19" s="26">
        <v>0</v>
      </c>
      <c r="H19" s="26">
        <v>32.307692000000003</v>
      </c>
      <c r="I19" s="26">
        <v>0</v>
      </c>
      <c r="J19" s="26">
        <v>3.0769229999999999</v>
      </c>
      <c r="K19" s="26">
        <v>0</v>
      </c>
      <c r="L19" s="26">
        <v>20</v>
      </c>
      <c r="M19" s="26">
        <v>30.769231000000001</v>
      </c>
      <c r="N19" s="26">
        <v>23.076923000000001</v>
      </c>
      <c r="O19" s="26">
        <v>1.538462</v>
      </c>
    </row>
    <row r="20" spans="1:15" x14ac:dyDescent="0.2">
      <c r="A20" s="19" t="s">
        <v>768</v>
      </c>
      <c r="B20" s="20">
        <v>10</v>
      </c>
      <c r="C20" s="26">
        <v>0</v>
      </c>
      <c r="D20" s="26">
        <v>10</v>
      </c>
      <c r="E20" s="26">
        <v>0</v>
      </c>
      <c r="F20" s="26">
        <v>0</v>
      </c>
      <c r="G20" s="26">
        <v>0</v>
      </c>
      <c r="H20" s="26">
        <v>20</v>
      </c>
      <c r="I20" s="26">
        <v>0</v>
      </c>
      <c r="J20" s="26">
        <v>0</v>
      </c>
      <c r="K20" s="26">
        <v>0</v>
      </c>
      <c r="L20" s="26">
        <v>40</v>
      </c>
      <c r="M20" s="26">
        <v>40</v>
      </c>
      <c r="N20" s="26">
        <v>10</v>
      </c>
      <c r="O20" s="26">
        <v>0</v>
      </c>
    </row>
    <row r="21" spans="1:15" x14ac:dyDescent="0.2">
      <c r="A21" s="19" t="s">
        <v>769</v>
      </c>
      <c r="B21" s="20">
        <v>402</v>
      </c>
      <c r="C21" s="26">
        <v>2.4875620000000001</v>
      </c>
      <c r="D21" s="26">
        <v>11.442786</v>
      </c>
      <c r="E21" s="26">
        <v>9.4527359999999998</v>
      </c>
      <c r="F21" s="26">
        <v>5.721393</v>
      </c>
      <c r="G21" s="26">
        <v>4.4776119999999997</v>
      </c>
      <c r="H21" s="26">
        <v>36.069651999999998</v>
      </c>
      <c r="I21" s="26">
        <v>13.681592</v>
      </c>
      <c r="J21" s="26">
        <v>17.661691999999999</v>
      </c>
      <c r="K21" s="26">
        <v>1.243781</v>
      </c>
      <c r="L21" s="26">
        <v>20.149253999999999</v>
      </c>
      <c r="M21" s="26">
        <v>5.9701490000000002</v>
      </c>
      <c r="N21" s="26">
        <v>13.432836</v>
      </c>
      <c r="O21" s="26">
        <v>1.7412939999999999</v>
      </c>
    </row>
    <row r="22" spans="1:15" x14ac:dyDescent="0.2">
      <c r="A22" s="19" t="s">
        <v>770</v>
      </c>
      <c r="B22" s="20">
        <v>478</v>
      </c>
      <c r="C22" s="26">
        <v>0.62761500000000003</v>
      </c>
      <c r="D22" s="26">
        <v>12.552301</v>
      </c>
      <c r="E22" s="26">
        <v>4.1840999999999999</v>
      </c>
      <c r="F22" s="26">
        <v>3.1380750000000002</v>
      </c>
      <c r="G22" s="26">
        <v>1.67364</v>
      </c>
      <c r="H22" s="26">
        <v>33.682008000000003</v>
      </c>
      <c r="I22" s="26">
        <v>8.5774059999999999</v>
      </c>
      <c r="J22" s="26">
        <v>13.179916</v>
      </c>
      <c r="K22" s="26">
        <v>1.67364</v>
      </c>
      <c r="L22" s="26">
        <v>24.895396999999999</v>
      </c>
      <c r="M22" s="26">
        <v>8.7866110000000006</v>
      </c>
      <c r="N22" s="26">
        <v>17.364017</v>
      </c>
      <c r="O22" s="26">
        <v>3.5564849999999999</v>
      </c>
    </row>
    <row r="23" spans="1:15" x14ac:dyDescent="0.2">
      <c r="A23" s="19" t="s">
        <v>771</v>
      </c>
      <c r="B23" s="20">
        <v>1067</v>
      </c>
      <c r="C23" s="26">
        <v>1.218369</v>
      </c>
      <c r="D23" s="26">
        <v>11.621368</v>
      </c>
      <c r="E23" s="26">
        <v>5.9044049999999997</v>
      </c>
      <c r="F23" s="26">
        <v>3.5613869999999999</v>
      </c>
      <c r="G23" s="26">
        <v>2.4367390000000002</v>
      </c>
      <c r="H23" s="26">
        <v>33.364573999999998</v>
      </c>
      <c r="I23" s="26">
        <v>9.8406749999999992</v>
      </c>
      <c r="J23" s="26">
        <v>13.120900000000001</v>
      </c>
      <c r="K23" s="26">
        <v>1.31209</v>
      </c>
      <c r="L23" s="26">
        <v>23.149016</v>
      </c>
      <c r="M23" s="26">
        <v>9.6532330000000002</v>
      </c>
      <c r="N23" s="26">
        <v>17.057169999999999</v>
      </c>
      <c r="O23" s="26">
        <v>2.9053420000000001</v>
      </c>
    </row>
    <row r="24" spans="1:15" x14ac:dyDescent="0.2">
      <c r="A24" s="19" t="s">
        <v>772</v>
      </c>
      <c r="B24" s="20">
        <v>665</v>
      </c>
      <c r="C24" s="26">
        <v>0.45112799999999997</v>
      </c>
      <c r="D24" s="26">
        <v>11.729323000000001</v>
      </c>
      <c r="E24" s="26">
        <v>3.759398</v>
      </c>
      <c r="F24" s="26">
        <v>2.2556389999999999</v>
      </c>
      <c r="G24" s="26">
        <v>1.2030080000000001</v>
      </c>
      <c r="H24" s="26">
        <v>31.729323000000001</v>
      </c>
      <c r="I24" s="26">
        <v>7.5187970000000002</v>
      </c>
      <c r="J24" s="26">
        <v>10.37594</v>
      </c>
      <c r="K24" s="26">
        <v>1.353383</v>
      </c>
      <c r="L24" s="26">
        <v>24.962406000000001</v>
      </c>
      <c r="M24" s="26">
        <v>11.879699</v>
      </c>
      <c r="N24" s="26">
        <v>19.24812</v>
      </c>
      <c r="O24" s="26">
        <v>3.6090230000000001</v>
      </c>
    </row>
    <row r="25" spans="1:15" x14ac:dyDescent="0.2">
      <c r="A25" s="19" t="s">
        <v>773</v>
      </c>
      <c r="B25" s="20">
        <v>187</v>
      </c>
      <c r="C25" s="26">
        <v>0</v>
      </c>
      <c r="D25" s="26">
        <v>9.6256679999999992</v>
      </c>
      <c r="E25" s="26">
        <v>2.673797</v>
      </c>
      <c r="F25" s="26">
        <v>0</v>
      </c>
      <c r="G25" s="26">
        <v>0</v>
      </c>
      <c r="H25" s="26">
        <v>26.737967999999999</v>
      </c>
      <c r="I25" s="26">
        <v>4.8128339999999996</v>
      </c>
      <c r="J25" s="26">
        <v>3.2085560000000002</v>
      </c>
      <c r="K25" s="26">
        <v>0.53475899999999998</v>
      </c>
      <c r="L25" s="26">
        <v>25.133690000000001</v>
      </c>
      <c r="M25" s="26">
        <v>19.786096000000001</v>
      </c>
      <c r="N25" s="26">
        <v>24.064171000000002</v>
      </c>
      <c r="O25" s="26">
        <v>3.7433160000000001</v>
      </c>
    </row>
    <row r="26" spans="1:15" x14ac:dyDescent="0.2">
      <c r="A26" s="18" t="s">
        <v>774</v>
      </c>
      <c r="B26" s="17">
        <v>34</v>
      </c>
      <c r="C26" s="25">
        <v>0</v>
      </c>
      <c r="D26" s="25">
        <v>5.8823530000000002</v>
      </c>
      <c r="E26" s="25">
        <v>14.705882000000001</v>
      </c>
      <c r="F26" s="25">
        <v>14.705882000000001</v>
      </c>
      <c r="G26" s="25">
        <v>14.705882000000001</v>
      </c>
      <c r="H26" s="25">
        <v>32.352941000000001</v>
      </c>
      <c r="I26" s="25">
        <v>8.8235290000000006</v>
      </c>
      <c r="J26" s="25">
        <v>29.411764999999999</v>
      </c>
      <c r="K26" s="25">
        <v>2.941176</v>
      </c>
      <c r="L26" s="25">
        <v>11.764706</v>
      </c>
      <c r="M26" s="25">
        <v>5.8823530000000002</v>
      </c>
      <c r="N26" s="25">
        <v>17.647058999999999</v>
      </c>
      <c r="O26" s="25">
        <v>0</v>
      </c>
    </row>
    <row r="27" spans="1:15" x14ac:dyDescent="0.2">
      <c r="A27" s="19" t="s">
        <v>762</v>
      </c>
      <c r="B27" s="20">
        <v>81</v>
      </c>
      <c r="C27" s="26">
        <v>6.1728399999999999</v>
      </c>
      <c r="D27" s="26">
        <v>11.111110999999999</v>
      </c>
      <c r="E27" s="26">
        <v>14.814814999999999</v>
      </c>
      <c r="F27" s="26">
        <v>12.345679000000001</v>
      </c>
      <c r="G27" s="26">
        <v>7.4074070000000001</v>
      </c>
      <c r="H27" s="26">
        <v>34.567900999999999</v>
      </c>
      <c r="I27" s="26">
        <v>8.6419750000000004</v>
      </c>
      <c r="J27" s="26">
        <v>23.456790000000002</v>
      </c>
      <c r="K27" s="26">
        <v>2.4691360000000002</v>
      </c>
      <c r="L27" s="26">
        <v>16.049382999999999</v>
      </c>
      <c r="M27" s="26">
        <v>4.9382720000000004</v>
      </c>
      <c r="N27" s="26">
        <v>12.345679000000001</v>
      </c>
      <c r="O27" s="26">
        <v>0</v>
      </c>
    </row>
    <row r="28" spans="1:15" x14ac:dyDescent="0.2">
      <c r="A28" s="19" t="s">
        <v>763</v>
      </c>
      <c r="B28" s="20">
        <v>112</v>
      </c>
      <c r="C28" s="26">
        <v>1.785714</v>
      </c>
      <c r="D28" s="26">
        <v>8.9285709999999998</v>
      </c>
      <c r="E28" s="26">
        <v>8.9285709999999998</v>
      </c>
      <c r="F28" s="26">
        <v>2.6785709999999998</v>
      </c>
      <c r="G28" s="26">
        <v>2.6785709999999998</v>
      </c>
      <c r="H28" s="26">
        <v>38.392856999999999</v>
      </c>
      <c r="I28" s="26">
        <v>6.25</v>
      </c>
      <c r="J28" s="26">
        <v>19.642856999999999</v>
      </c>
      <c r="K28" s="26">
        <v>0.89285700000000001</v>
      </c>
      <c r="L28" s="26">
        <v>22.321428999999998</v>
      </c>
      <c r="M28" s="26">
        <v>2.6785709999999998</v>
      </c>
      <c r="N28" s="26">
        <v>17.857143000000001</v>
      </c>
      <c r="O28" s="26">
        <v>0</v>
      </c>
    </row>
    <row r="29" spans="1:15" x14ac:dyDescent="0.2">
      <c r="A29" s="19" t="s">
        <v>764</v>
      </c>
      <c r="B29" s="20">
        <v>124</v>
      </c>
      <c r="C29" s="26">
        <v>0.80645199999999995</v>
      </c>
      <c r="D29" s="26">
        <v>13.709676999999999</v>
      </c>
      <c r="E29" s="26">
        <v>4.0322579999999997</v>
      </c>
      <c r="F29" s="26">
        <v>4.0322579999999997</v>
      </c>
      <c r="G29" s="26">
        <v>2.4193549999999999</v>
      </c>
      <c r="H29" s="26">
        <v>30.645161000000002</v>
      </c>
      <c r="I29" s="26">
        <v>3.225806</v>
      </c>
      <c r="J29" s="26">
        <v>19.354838999999998</v>
      </c>
      <c r="K29" s="26">
        <v>2.4193549999999999</v>
      </c>
      <c r="L29" s="26">
        <v>26.612902999999999</v>
      </c>
      <c r="M29" s="26">
        <v>5.6451609999999999</v>
      </c>
      <c r="N29" s="26">
        <v>16.935483999999999</v>
      </c>
      <c r="O29" s="26">
        <v>4.0322579999999997</v>
      </c>
    </row>
    <row r="30" spans="1:15" x14ac:dyDescent="0.2">
      <c r="A30" s="19" t="s">
        <v>765</v>
      </c>
      <c r="B30" s="20">
        <v>96</v>
      </c>
      <c r="C30" s="26">
        <v>0</v>
      </c>
      <c r="D30" s="26">
        <v>11.458333</v>
      </c>
      <c r="E30" s="26">
        <v>6.25</v>
      </c>
      <c r="F30" s="26">
        <v>1.0416669999999999</v>
      </c>
      <c r="G30" s="26">
        <v>2.0833330000000001</v>
      </c>
      <c r="H30" s="26">
        <v>36.458333000000003</v>
      </c>
      <c r="I30" s="26">
        <v>10.416667</v>
      </c>
      <c r="J30" s="26">
        <v>11.458333</v>
      </c>
      <c r="K30" s="26">
        <v>2.0833330000000001</v>
      </c>
      <c r="L30" s="26">
        <v>18.75</v>
      </c>
      <c r="M30" s="26">
        <v>9.375</v>
      </c>
      <c r="N30" s="26">
        <v>13.541667</v>
      </c>
      <c r="O30" s="26">
        <v>2.0833330000000001</v>
      </c>
    </row>
    <row r="31" spans="1:15" x14ac:dyDescent="0.2">
      <c r="A31" s="19" t="s">
        <v>766</v>
      </c>
      <c r="B31" s="20">
        <v>55</v>
      </c>
      <c r="C31" s="26">
        <v>0</v>
      </c>
      <c r="D31" s="26">
        <v>12.727273</v>
      </c>
      <c r="E31" s="26">
        <v>3.6363639999999999</v>
      </c>
      <c r="F31" s="26">
        <v>0</v>
      </c>
      <c r="G31" s="26">
        <v>0</v>
      </c>
      <c r="H31" s="26">
        <v>20</v>
      </c>
      <c r="I31" s="26">
        <v>7.2727269999999997</v>
      </c>
      <c r="J31" s="26">
        <v>5.4545450000000004</v>
      </c>
      <c r="K31" s="26">
        <v>0</v>
      </c>
      <c r="L31" s="26">
        <v>29.090909</v>
      </c>
      <c r="M31" s="26">
        <v>9.0909089999999999</v>
      </c>
      <c r="N31" s="26">
        <v>23.636364</v>
      </c>
      <c r="O31" s="26">
        <v>3.6363639999999999</v>
      </c>
    </row>
    <row r="32" spans="1:15" x14ac:dyDescent="0.2">
      <c r="A32" s="19" t="s">
        <v>767</v>
      </c>
      <c r="B32" s="20">
        <v>22</v>
      </c>
      <c r="C32" s="26">
        <v>0</v>
      </c>
      <c r="D32" s="26">
        <v>4.5454549999999996</v>
      </c>
      <c r="E32" s="26">
        <v>0</v>
      </c>
      <c r="F32" s="26">
        <v>0</v>
      </c>
      <c r="G32" s="26">
        <v>0</v>
      </c>
      <c r="H32" s="26">
        <v>36.363636</v>
      </c>
      <c r="I32" s="26">
        <v>0</v>
      </c>
      <c r="J32" s="26">
        <v>4.5454549999999996</v>
      </c>
      <c r="K32" s="26">
        <v>0</v>
      </c>
      <c r="L32" s="26">
        <v>18.181818</v>
      </c>
      <c r="M32" s="26">
        <v>36.363636</v>
      </c>
      <c r="N32" s="26">
        <v>4.5454549999999996</v>
      </c>
      <c r="O32" s="26">
        <v>4.5454549999999996</v>
      </c>
    </row>
    <row r="33" spans="1:15" x14ac:dyDescent="0.2">
      <c r="A33" s="19" t="s">
        <v>768</v>
      </c>
      <c r="B33" s="20">
        <v>2</v>
      </c>
      <c r="C33" s="26">
        <v>0</v>
      </c>
      <c r="D33" s="26">
        <v>0</v>
      </c>
      <c r="E33" s="26">
        <v>0</v>
      </c>
      <c r="F33" s="26">
        <v>0</v>
      </c>
      <c r="G33" s="26">
        <v>0</v>
      </c>
      <c r="H33" s="26">
        <v>50</v>
      </c>
      <c r="I33" s="26">
        <v>0</v>
      </c>
      <c r="J33" s="26">
        <v>0</v>
      </c>
      <c r="K33" s="26">
        <v>0</v>
      </c>
      <c r="L33" s="26">
        <v>50</v>
      </c>
      <c r="M33" s="26">
        <v>0</v>
      </c>
      <c r="N33" s="26">
        <v>0</v>
      </c>
      <c r="O33" s="26">
        <v>0</v>
      </c>
    </row>
    <row r="34" spans="1:15" x14ac:dyDescent="0.2">
      <c r="A34" s="19" t="s">
        <v>769</v>
      </c>
      <c r="B34" s="20">
        <v>193</v>
      </c>
      <c r="C34" s="26">
        <v>3.6269429999999998</v>
      </c>
      <c r="D34" s="26">
        <v>9.8445599999999995</v>
      </c>
      <c r="E34" s="26">
        <v>11.398963999999999</v>
      </c>
      <c r="F34" s="26">
        <v>6.7357509999999996</v>
      </c>
      <c r="G34" s="26">
        <v>4.6632119999999997</v>
      </c>
      <c r="H34" s="26">
        <v>36.787565000000001</v>
      </c>
      <c r="I34" s="26">
        <v>7.2538859999999996</v>
      </c>
      <c r="J34" s="26">
        <v>21.243523</v>
      </c>
      <c r="K34" s="26">
        <v>1.5544039999999999</v>
      </c>
      <c r="L34" s="26">
        <v>19.689119000000002</v>
      </c>
      <c r="M34" s="26">
        <v>3.6269429999999998</v>
      </c>
      <c r="N34" s="26">
        <v>15.544041</v>
      </c>
      <c r="O34" s="26">
        <v>0</v>
      </c>
    </row>
    <row r="35" spans="1:15" x14ac:dyDescent="0.2">
      <c r="A35" s="19" t="s">
        <v>770</v>
      </c>
      <c r="B35" s="20">
        <v>220</v>
      </c>
      <c r="C35" s="26">
        <v>0.45454499999999998</v>
      </c>
      <c r="D35" s="26">
        <v>12.727273</v>
      </c>
      <c r="E35" s="26">
        <v>5</v>
      </c>
      <c r="F35" s="26">
        <v>2.7272729999999998</v>
      </c>
      <c r="G35" s="26">
        <v>2.2727270000000002</v>
      </c>
      <c r="H35" s="26">
        <v>33.181818</v>
      </c>
      <c r="I35" s="26">
        <v>6.3636359999999996</v>
      </c>
      <c r="J35" s="26">
        <v>15.909091</v>
      </c>
      <c r="K35" s="26">
        <v>2.2727270000000002</v>
      </c>
      <c r="L35" s="26">
        <v>23.181818</v>
      </c>
      <c r="M35" s="26">
        <v>7.2727269999999997</v>
      </c>
      <c r="N35" s="26">
        <v>15.454545</v>
      </c>
      <c r="O35" s="26">
        <v>3.1818179999999998</v>
      </c>
    </row>
    <row r="36" spans="1:15" x14ac:dyDescent="0.2">
      <c r="A36" s="19" t="s">
        <v>771</v>
      </c>
      <c r="B36" s="20">
        <v>492</v>
      </c>
      <c r="C36" s="26">
        <v>1.6260159999999999</v>
      </c>
      <c r="D36" s="26">
        <v>11.178862000000001</v>
      </c>
      <c r="E36" s="26">
        <v>7.1138209999999997</v>
      </c>
      <c r="F36" s="26">
        <v>3.8617889999999999</v>
      </c>
      <c r="G36" s="26">
        <v>2.8455279999999998</v>
      </c>
      <c r="H36" s="26">
        <v>33.333333000000003</v>
      </c>
      <c r="I36" s="26">
        <v>6.5040649999999998</v>
      </c>
      <c r="J36" s="26">
        <v>16.260162999999999</v>
      </c>
      <c r="K36" s="26">
        <v>1.6260159999999999</v>
      </c>
      <c r="L36" s="26">
        <v>22.357724000000001</v>
      </c>
      <c r="M36" s="26">
        <v>7.3170729999999997</v>
      </c>
      <c r="N36" s="26">
        <v>15.853659</v>
      </c>
      <c r="O36" s="26">
        <v>2.0325199999999999</v>
      </c>
    </row>
    <row r="37" spans="1:15" x14ac:dyDescent="0.2">
      <c r="A37" s="19" t="s">
        <v>772</v>
      </c>
      <c r="B37" s="20">
        <v>299</v>
      </c>
      <c r="C37" s="26">
        <v>0.33444800000000002</v>
      </c>
      <c r="D37" s="26">
        <v>12.040134</v>
      </c>
      <c r="E37" s="26">
        <v>4.3478260000000004</v>
      </c>
      <c r="F37" s="26">
        <v>2.0066890000000002</v>
      </c>
      <c r="G37" s="26">
        <v>1.6722410000000001</v>
      </c>
      <c r="H37" s="26">
        <v>31.103679</v>
      </c>
      <c r="I37" s="26">
        <v>6.0200670000000001</v>
      </c>
      <c r="J37" s="26">
        <v>13.043478</v>
      </c>
      <c r="K37" s="26">
        <v>1.6722410000000001</v>
      </c>
      <c r="L37" s="26">
        <v>24.080268</v>
      </c>
      <c r="M37" s="26">
        <v>9.6989970000000003</v>
      </c>
      <c r="N37" s="26">
        <v>16.053512000000001</v>
      </c>
      <c r="O37" s="26">
        <v>3.3444820000000002</v>
      </c>
    </row>
    <row r="38" spans="1:15" x14ac:dyDescent="0.2">
      <c r="A38" s="19" t="s">
        <v>773</v>
      </c>
      <c r="B38" s="20">
        <v>79</v>
      </c>
      <c r="C38" s="26">
        <v>0</v>
      </c>
      <c r="D38" s="26">
        <v>10.126582000000001</v>
      </c>
      <c r="E38" s="26">
        <v>2.5316459999999998</v>
      </c>
      <c r="F38" s="26">
        <v>0</v>
      </c>
      <c r="G38" s="26">
        <v>0</v>
      </c>
      <c r="H38" s="26">
        <v>25.316455999999999</v>
      </c>
      <c r="I38" s="26">
        <v>5.0632910000000004</v>
      </c>
      <c r="J38" s="26">
        <v>5.0632910000000004</v>
      </c>
      <c r="K38" s="26">
        <v>0</v>
      </c>
      <c r="L38" s="26">
        <v>26.582277999999999</v>
      </c>
      <c r="M38" s="26">
        <v>16.455696</v>
      </c>
      <c r="N38" s="26">
        <v>17.721519000000001</v>
      </c>
      <c r="O38" s="26">
        <v>3.7974679999999998</v>
      </c>
    </row>
    <row r="39" spans="1:15" x14ac:dyDescent="0.2">
      <c r="A39" s="18" t="s">
        <v>775</v>
      </c>
      <c r="B39" s="17">
        <v>55</v>
      </c>
      <c r="C39" s="25">
        <v>3.6363639999999999</v>
      </c>
      <c r="D39" s="25">
        <v>9.0909089999999999</v>
      </c>
      <c r="E39" s="25">
        <v>9.0909089999999999</v>
      </c>
      <c r="F39" s="25">
        <v>14.545455</v>
      </c>
      <c r="G39" s="25">
        <v>0</v>
      </c>
      <c r="H39" s="25">
        <v>40</v>
      </c>
      <c r="I39" s="25">
        <v>36.363636</v>
      </c>
      <c r="J39" s="25">
        <v>12.727273</v>
      </c>
      <c r="K39" s="25">
        <v>0</v>
      </c>
      <c r="L39" s="25">
        <v>16.363636</v>
      </c>
      <c r="M39" s="25">
        <v>5.4545450000000004</v>
      </c>
      <c r="N39" s="25">
        <v>9.0909089999999999</v>
      </c>
      <c r="O39" s="25">
        <v>0</v>
      </c>
    </row>
    <row r="40" spans="1:15" x14ac:dyDescent="0.2">
      <c r="A40" s="19" t="s">
        <v>762</v>
      </c>
      <c r="B40" s="20">
        <v>87</v>
      </c>
      <c r="C40" s="26">
        <v>3.4482759999999999</v>
      </c>
      <c r="D40" s="26">
        <v>12.643678</v>
      </c>
      <c r="E40" s="26">
        <v>11.494253</v>
      </c>
      <c r="F40" s="26">
        <v>9.1954019999999996</v>
      </c>
      <c r="G40" s="26">
        <v>8.0459770000000006</v>
      </c>
      <c r="H40" s="26">
        <v>25.287355999999999</v>
      </c>
      <c r="I40" s="26">
        <v>21.839079999999999</v>
      </c>
      <c r="J40" s="26">
        <v>18.390805</v>
      </c>
      <c r="K40" s="26">
        <v>1.1494249999999999</v>
      </c>
      <c r="L40" s="26">
        <v>19.540230000000001</v>
      </c>
      <c r="M40" s="26">
        <v>9.1954019999999996</v>
      </c>
      <c r="N40" s="26">
        <v>13.793103</v>
      </c>
      <c r="O40" s="26">
        <v>2.298851</v>
      </c>
    </row>
    <row r="41" spans="1:15" x14ac:dyDescent="0.2">
      <c r="A41" s="19" t="s">
        <v>763</v>
      </c>
      <c r="B41" s="20">
        <v>122</v>
      </c>
      <c r="C41" s="26">
        <v>0</v>
      </c>
      <c r="D41" s="26">
        <v>13.114754</v>
      </c>
      <c r="E41" s="26">
        <v>4.9180330000000003</v>
      </c>
      <c r="F41" s="26">
        <v>1.6393439999999999</v>
      </c>
      <c r="G41" s="26">
        <v>1.6393439999999999</v>
      </c>
      <c r="H41" s="26">
        <v>42.622951</v>
      </c>
      <c r="I41" s="26">
        <v>18.032786999999999</v>
      </c>
      <c r="J41" s="26">
        <v>11.47541</v>
      </c>
      <c r="K41" s="26">
        <v>0.81967199999999996</v>
      </c>
      <c r="L41" s="26">
        <v>21.311475000000002</v>
      </c>
      <c r="M41" s="26">
        <v>7.3770490000000004</v>
      </c>
      <c r="N41" s="26">
        <v>9.8360660000000006</v>
      </c>
      <c r="O41" s="26">
        <v>4.0983609999999997</v>
      </c>
    </row>
    <row r="42" spans="1:15" x14ac:dyDescent="0.2">
      <c r="A42" s="19" t="s">
        <v>764</v>
      </c>
      <c r="B42" s="20">
        <v>141</v>
      </c>
      <c r="C42" s="26">
        <v>0</v>
      </c>
      <c r="D42" s="26">
        <v>11.347518000000001</v>
      </c>
      <c r="E42" s="26">
        <v>2.8368790000000002</v>
      </c>
      <c r="F42" s="26">
        <v>4.2553190000000001</v>
      </c>
      <c r="G42" s="26">
        <v>1.4184399999999999</v>
      </c>
      <c r="H42" s="26">
        <v>36.170212999999997</v>
      </c>
      <c r="I42" s="26">
        <v>14.184397000000001</v>
      </c>
      <c r="J42" s="26">
        <v>12.056737999999999</v>
      </c>
      <c r="K42" s="26">
        <v>1.4184399999999999</v>
      </c>
      <c r="L42" s="26">
        <v>26.241135</v>
      </c>
      <c r="M42" s="26">
        <v>11.347518000000001</v>
      </c>
      <c r="N42" s="26">
        <v>16.312056999999999</v>
      </c>
      <c r="O42" s="26">
        <v>1.4184399999999999</v>
      </c>
    </row>
    <row r="43" spans="1:15" x14ac:dyDescent="0.2">
      <c r="A43" s="19" t="s">
        <v>765</v>
      </c>
      <c r="B43" s="20">
        <v>117</v>
      </c>
      <c r="C43" s="26">
        <v>1.7094020000000001</v>
      </c>
      <c r="D43" s="26">
        <v>13.675214</v>
      </c>
      <c r="E43" s="26">
        <v>4.273504</v>
      </c>
      <c r="F43" s="26">
        <v>2.5641029999999998</v>
      </c>
      <c r="G43" s="26">
        <v>0.85470100000000004</v>
      </c>
      <c r="H43" s="26">
        <v>31.623932</v>
      </c>
      <c r="I43" s="26">
        <v>5.9829059999999998</v>
      </c>
      <c r="J43" s="26">
        <v>9.4017090000000003</v>
      </c>
      <c r="K43" s="26">
        <v>0.85470100000000004</v>
      </c>
      <c r="L43" s="26">
        <v>26.495726000000001</v>
      </c>
      <c r="M43" s="26">
        <v>8.5470089999999992</v>
      </c>
      <c r="N43" s="26">
        <v>22.222221999999999</v>
      </c>
      <c r="O43" s="26">
        <v>6.8376070000000002</v>
      </c>
    </row>
    <row r="44" spans="1:15" x14ac:dyDescent="0.2">
      <c r="A44" s="19" t="s">
        <v>766</v>
      </c>
      <c r="B44" s="20">
        <v>57</v>
      </c>
      <c r="C44" s="26">
        <v>0</v>
      </c>
      <c r="D44" s="26">
        <v>10.526316</v>
      </c>
      <c r="E44" s="26">
        <v>3.508772</v>
      </c>
      <c r="F44" s="26">
        <v>0</v>
      </c>
      <c r="G44" s="26">
        <v>0</v>
      </c>
      <c r="H44" s="26">
        <v>28.070174999999999</v>
      </c>
      <c r="I44" s="26">
        <v>8.7719299999999993</v>
      </c>
      <c r="J44" s="26">
        <v>1.754386</v>
      </c>
      <c r="K44" s="26">
        <v>1.754386</v>
      </c>
      <c r="L44" s="26">
        <v>24.561404</v>
      </c>
      <c r="M44" s="26">
        <v>14.035088</v>
      </c>
      <c r="N44" s="26">
        <v>28.070174999999999</v>
      </c>
      <c r="O44" s="26">
        <v>7.017544</v>
      </c>
    </row>
    <row r="45" spans="1:15" x14ac:dyDescent="0.2">
      <c r="A45" s="19" t="s">
        <v>767</v>
      </c>
      <c r="B45" s="20">
        <v>43</v>
      </c>
      <c r="C45" s="26">
        <v>0</v>
      </c>
      <c r="D45" s="26">
        <v>6.9767440000000001</v>
      </c>
      <c r="E45" s="26">
        <v>2.3255810000000001</v>
      </c>
      <c r="F45" s="26">
        <v>0</v>
      </c>
      <c r="G45" s="26">
        <v>0</v>
      </c>
      <c r="H45" s="26">
        <v>30.232558000000001</v>
      </c>
      <c r="I45" s="26">
        <v>0</v>
      </c>
      <c r="J45" s="26">
        <v>2.3255810000000001</v>
      </c>
      <c r="K45" s="26">
        <v>0</v>
      </c>
      <c r="L45" s="26">
        <v>20.930233000000001</v>
      </c>
      <c r="M45" s="26">
        <v>27.906977000000001</v>
      </c>
      <c r="N45" s="26">
        <v>32.558140000000002</v>
      </c>
      <c r="O45" s="26">
        <v>0</v>
      </c>
    </row>
    <row r="46" spans="1:15" x14ac:dyDescent="0.2">
      <c r="A46" s="19" t="s">
        <v>768</v>
      </c>
      <c r="B46" s="20">
        <v>8</v>
      </c>
      <c r="C46" s="26">
        <v>0</v>
      </c>
      <c r="D46" s="26">
        <v>12.5</v>
      </c>
      <c r="E46" s="26">
        <v>0</v>
      </c>
      <c r="F46" s="26">
        <v>0</v>
      </c>
      <c r="G46" s="26">
        <v>0</v>
      </c>
      <c r="H46" s="26">
        <v>12.5</v>
      </c>
      <c r="I46" s="26">
        <v>0</v>
      </c>
      <c r="J46" s="26">
        <v>0</v>
      </c>
      <c r="K46" s="26">
        <v>0</v>
      </c>
      <c r="L46" s="26">
        <v>37.5</v>
      </c>
      <c r="M46" s="26">
        <v>50</v>
      </c>
      <c r="N46" s="26">
        <v>12.5</v>
      </c>
      <c r="O46" s="26">
        <v>0</v>
      </c>
    </row>
    <row r="47" spans="1:15" x14ac:dyDescent="0.2">
      <c r="A47" s="19" t="s">
        <v>769</v>
      </c>
      <c r="B47" s="20">
        <v>209</v>
      </c>
      <c r="C47" s="26">
        <v>1.4354070000000001</v>
      </c>
      <c r="D47" s="26">
        <v>12.918659999999999</v>
      </c>
      <c r="E47" s="26">
        <v>7.6555020000000003</v>
      </c>
      <c r="F47" s="26">
        <v>4.7846890000000002</v>
      </c>
      <c r="G47" s="26">
        <v>4.3062199999999997</v>
      </c>
      <c r="H47" s="26">
        <v>35.406699000000003</v>
      </c>
      <c r="I47" s="26">
        <v>19.617225000000001</v>
      </c>
      <c r="J47" s="26">
        <v>14.354067000000001</v>
      </c>
      <c r="K47" s="26">
        <v>0.95693799999999996</v>
      </c>
      <c r="L47" s="26">
        <v>20.574162999999999</v>
      </c>
      <c r="M47" s="26">
        <v>8.1339710000000007</v>
      </c>
      <c r="N47" s="26">
        <v>11.483254000000001</v>
      </c>
      <c r="O47" s="26">
        <v>3.3492820000000001</v>
      </c>
    </row>
    <row r="48" spans="1:15" x14ac:dyDescent="0.2">
      <c r="A48" s="19" t="s">
        <v>770</v>
      </c>
      <c r="B48" s="20">
        <v>258</v>
      </c>
      <c r="C48" s="26">
        <v>0.77519400000000005</v>
      </c>
      <c r="D48" s="26">
        <v>12.403100999999999</v>
      </c>
      <c r="E48" s="26">
        <v>3.488372</v>
      </c>
      <c r="F48" s="26">
        <v>3.488372</v>
      </c>
      <c r="G48" s="26">
        <v>1.1627909999999999</v>
      </c>
      <c r="H48" s="26">
        <v>34.108527000000002</v>
      </c>
      <c r="I48" s="26">
        <v>10.465116</v>
      </c>
      <c r="J48" s="26">
        <v>10.852713</v>
      </c>
      <c r="K48" s="26">
        <v>1.1627909999999999</v>
      </c>
      <c r="L48" s="26">
        <v>26.356589</v>
      </c>
      <c r="M48" s="26">
        <v>10.077519000000001</v>
      </c>
      <c r="N48" s="26">
        <v>18.992248</v>
      </c>
      <c r="O48" s="26">
        <v>3.875969</v>
      </c>
    </row>
    <row r="49" spans="1:15" x14ac:dyDescent="0.2">
      <c r="A49" s="19" t="s">
        <v>771</v>
      </c>
      <c r="B49" s="20">
        <v>575</v>
      </c>
      <c r="C49" s="26">
        <v>0.86956500000000003</v>
      </c>
      <c r="D49" s="26">
        <v>12</v>
      </c>
      <c r="E49" s="26">
        <v>4.8695649999999997</v>
      </c>
      <c r="F49" s="26">
        <v>3.3043480000000001</v>
      </c>
      <c r="G49" s="26">
        <v>2.086957</v>
      </c>
      <c r="H49" s="26">
        <v>33.391303999999998</v>
      </c>
      <c r="I49" s="26">
        <v>12.695652000000001</v>
      </c>
      <c r="J49" s="26">
        <v>10.434782999999999</v>
      </c>
      <c r="K49" s="26">
        <v>1.0434779999999999</v>
      </c>
      <c r="L49" s="26">
        <v>23.826087000000001</v>
      </c>
      <c r="M49" s="26">
        <v>11.652174</v>
      </c>
      <c r="N49" s="26">
        <v>18.086957000000002</v>
      </c>
      <c r="O49" s="26">
        <v>3.652174</v>
      </c>
    </row>
    <row r="50" spans="1:15" x14ac:dyDescent="0.2">
      <c r="A50" s="19" t="s">
        <v>772</v>
      </c>
      <c r="B50" s="20">
        <v>366</v>
      </c>
      <c r="C50" s="26">
        <v>0.54644800000000004</v>
      </c>
      <c r="D50" s="26">
        <v>11.47541</v>
      </c>
      <c r="E50" s="26">
        <v>3.278689</v>
      </c>
      <c r="F50" s="26">
        <v>2.4590160000000001</v>
      </c>
      <c r="G50" s="26">
        <v>0.81967199999999996</v>
      </c>
      <c r="H50" s="26">
        <v>32.240437</v>
      </c>
      <c r="I50" s="26">
        <v>8.743169</v>
      </c>
      <c r="J50" s="26">
        <v>8.1967210000000001</v>
      </c>
      <c r="K50" s="26">
        <v>1.0928960000000001</v>
      </c>
      <c r="L50" s="26">
        <v>25.683060000000001</v>
      </c>
      <c r="M50" s="26">
        <v>13.661201999999999</v>
      </c>
      <c r="N50" s="26">
        <v>21.857923</v>
      </c>
      <c r="O50" s="26">
        <v>3.8251369999999998</v>
      </c>
    </row>
    <row r="51" spans="1:15" x14ac:dyDescent="0.2">
      <c r="A51" s="19" t="s">
        <v>773</v>
      </c>
      <c r="B51" s="20">
        <v>108</v>
      </c>
      <c r="C51" s="26">
        <v>0</v>
      </c>
      <c r="D51" s="26">
        <v>9.2592590000000001</v>
      </c>
      <c r="E51" s="26">
        <v>2.7777780000000001</v>
      </c>
      <c r="F51" s="26">
        <v>0</v>
      </c>
      <c r="G51" s="26">
        <v>0</v>
      </c>
      <c r="H51" s="26">
        <v>27.777778000000001</v>
      </c>
      <c r="I51" s="26">
        <v>4.6296299999999997</v>
      </c>
      <c r="J51" s="26">
        <v>1.8518520000000001</v>
      </c>
      <c r="K51" s="26">
        <v>0.92592600000000003</v>
      </c>
      <c r="L51" s="26">
        <v>24.074074</v>
      </c>
      <c r="M51" s="26">
        <v>22.222221999999999</v>
      </c>
      <c r="N51" s="26">
        <v>28.703703999999998</v>
      </c>
      <c r="O51" s="26">
        <v>3.7037040000000001</v>
      </c>
    </row>
    <row r="52" spans="1:15" x14ac:dyDescent="0.2">
      <c r="A52" s="18" t="s">
        <v>776</v>
      </c>
      <c r="B52" s="18"/>
      <c r="C52" s="18"/>
      <c r="D52" s="18"/>
      <c r="E52" s="18"/>
      <c r="F52" s="18"/>
      <c r="G52" s="18"/>
      <c r="H52" s="18"/>
      <c r="I52" s="18"/>
      <c r="J52" s="18"/>
      <c r="K52" s="18"/>
      <c r="L52" s="18"/>
      <c r="M52" s="18"/>
      <c r="N52" s="18"/>
      <c r="O52" s="18"/>
    </row>
    <row r="53" spans="1:15" x14ac:dyDescent="0.2">
      <c r="A53" s="19" t="s">
        <v>130</v>
      </c>
      <c r="B53" s="20">
        <v>72</v>
      </c>
      <c r="C53" s="26">
        <v>6.9444439999999998</v>
      </c>
      <c r="D53" s="26">
        <v>13.888889000000001</v>
      </c>
      <c r="E53" s="26">
        <v>15.277778</v>
      </c>
      <c r="F53" s="26">
        <v>8.3333329999999997</v>
      </c>
      <c r="G53" s="26">
        <v>8.3333329999999997</v>
      </c>
      <c r="H53" s="26">
        <v>45.833333000000003</v>
      </c>
      <c r="I53" s="26">
        <v>11.111110999999999</v>
      </c>
      <c r="J53" s="26">
        <v>8.3333329999999997</v>
      </c>
      <c r="K53" s="26">
        <v>0</v>
      </c>
      <c r="L53" s="26">
        <v>11.111110999999999</v>
      </c>
      <c r="M53" s="26">
        <v>8.3333329999999997</v>
      </c>
      <c r="N53" s="26">
        <v>11.111110999999999</v>
      </c>
      <c r="O53" s="26">
        <v>0</v>
      </c>
    </row>
    <row r="54" spans="1:15" x14ac:dyDescent="0.2">
      <c r="A54" s="19" t="s">
        <v>131</v>
      </c>
      <c r="B54" s="20">
        <v>731</v>
      </c>
      <c r="C54" s="26">
        <v>1.0943909999999999</v>
      </c>
      <c r="D54" s="26">
        <v>11.080711000000001</v>
      </c>
      <c r="E54" s="26">
        <v>6.5663470000000004</v>
      </c>
      <c r="F54" s="26">
        <v>4.9247610000000002</v>
      </c>
      <c r="G54" s="26">
        <v>3.009576</v>
      </c>
      <c r="H54" s="26">
        <v>31.053352</v>
      </c>
      <c r="I54" s="26">
        <v>13.132695</v>
      </c>
      <c r="J54" s="26">
        <v>16.279070000000001</v>
      </c>
      <c r="K54" s="26">
        <v>1.504788</v>
      </c>
      <c r="L54" s="26">
        <v>23.529412000000001</v>
      </c>
      <c r="M54" s="26">
        <v>8.2079339999999998</v>
      </c>
      <c r="N54" s="26">
        <v>16.142271000000001</v>
      </c>
      <c r="O54" s="26">
        <v>2.46238</v>
      </c>
    </row>
    <row r="55" spans="1:15" x14ac:dyDescent="0.2">
      <c r="A55" s="19" t="s">
        <v>392</v>
      </c>
      <c r="B55" s="20">
        <v>59</v>
      </c>
      <c r="C55" s="26">
        <v>1.6949149999999999</v>
      </c>
      <c r="D55" s="26">
        <v>18.644068000000001</v>
      </c>
      <c r="E55" s="26">
        <v>6.7796609999999999</v>
      </c>
      <c r="F55" s="26">
        <v>5.084746</v>
      </c>
      <c r="G55" s="26">
        <v>3.389831</v>
      </c>
      <c r="H55" s="26">
        <v>44.067796999999999</v>
      </c>
      <c r="I55" s="26">
        <v>3.389831</v>
      </c>
      <c r="J55" s="26">
        <v>8.4745760000000008</v>
      </c>
      <c r="K55" s="26">
        <v>3.389831</v>
      </c>
      <c r="L55" s="26">
        <v>11.864407</v>
      </c>
      <c r="M55" s="26">
        <v>8.4745760000000008</v>
      </c>
      <c r="N55" s="26">
        <v>15.254237</v>
      </c>
      <c r="O55" s="26">
        <v>1.6949149999999999</v>
      </c>
    </row>
    <row r="56" spans="1:15" x14ac:dyDescent="0.2">
      <c r="A56" s="19" t="s">
        <v>132</v>
      </c>
      <c r="B56" s="20">
        <v>261</v>
      </c>
      <c r="C56" s="26">
        <v>0.38314199999999998</v>
      </c>
      <c r="D56" s="26">
        <v>10.727969</v>
      </c>
      <c r="E56" s="26">
        <v>3.8314180000000002</v>
      </c>
      <c r="F56" s="26">
        <v>2.298851</v>
      </c>
      <c r="G56" s="26">
        <v>0</v>
      </c>
      <c r="H56" s="26">
        <v>34.482759000000001</v>
      </c>
      <c r="I56" s="26">
        <v>6.8965519999999998</v>
      </c>
      <c r="J56" s="26">
        <v>8.429119</v>
      </c>
      <c r="K56" s="26">
        <v>0.76628399999999997</v>
      </c>
      <c r="L56" s="26">
        <v>25.287355999999999</v>
      </c>
      <c r="M56" s="26">
        <v>13.026820000000001</v>
      </c>
      <c r="N56" s="26">
        <v>19.157088000000002</v>
      </c>
      <c r="O56" s="26">
        <v>4.5977009999999998</v>
      </c>
    </row>
    <row r="57" spans="1:15" x14ac:dyDescent="0.2">
      <c r="A57" s="19" t="s">
        <v>777</v>
      </c>
      <c r="B57" s="20">
        <v>33</v>
      </c>
      <c r="C57" s="26">
        <v>0</v>
      </c>
      <c r="D57" s="26">
        <v>3.030303</v>
      </c>
      <c r="E57" s="26">
        <v>0</v>
      </c>
      <c r="F57" s="26">
        <v>0</v>
      </c>
      <c r="G57" s="26">
        <v>3.030303</v>
      </c>
      <c r="H57" s="26">
        <v>39.393939000000003</v>
      </c>
      <c r="I57" s="26">
        <v>12.121212</v>
      </c>
      <c r="J57" s="26">
        <v>15.151515</v>
      </c>
      <c r="K57" s="26">
        <v>0</v>
      </c>
      <c r="L57" s="26">
        <v>21.212121</v>
      </c>
      <c r="M57" s="26">
        <v>9.0909089999999999</v>
      </c>
      <c r="N57" s="26">
        <v>24.242424</v>
      </c>
      <c r="O57" s="26">
        <v>0</v>
      </c>
    </row>
    <row r="58" spans="1:15" x14ac:dyDescent="0.2">
      <c r="A58" s="18" t="s">
        <v>133</v>
      </c>
      <c r="B58" s="17">
        <v>47</v>
      </c>
      <c r="C58" s="25">
        <v>6.3829789999999997</v>
      </c>
      <c r="D58" s="25">
        <v>10.638298000000001</v>
      </c>
      <c r="E58" s="25">
        <v>12.765957</v>
      </c>
      <c r="F58" s="25">
        <v>6.3829789999999997</v>
      </c>
      <c r="G58" s="25">
        <v>8.5106380000000001</v>
      </c>
      <c r="H58" s="25">
        <v>40.425531999999997</v>
      </c>
      <c r="I58" s="25">
        <v>10.638298000000001</v>
      </c>
      <c r="J58" s="25">
        <v>8.5106380000000001</v>
      </c>
      <c r="K58" s="25">
        <v>0</v>
      </c>
      <c r="L58" s="25">
        <v>10.638298000000001</v>
      </c>
      <c r="M58" s="25">
        <v>6.3829789999999997</v>
      </c>
      <c r="N58" s="25">
        <v>12.765957</v>
      </c>
      <c r="O58" s="25">
        <v>0</v>
      </c>
    </row>
    <row r="59" spans="1:15" x14ac:dyDescent="0.2">
      <c r="A59" s="19" t="s">
        <v>134</v>
      </c>
      <c r="B59" s="20">
        <v>380</v>
      </c>
      <c r="C59" s="26">
        <v>1.3157890000000001</v>
      </c>
      <c r="D59" s="26">
        <v>10.263158000000001</v>
      </c>
      <c r="E59" s="26">
        <v>8.1578949999999999</v>
      </c>
      <c r="F59" s="26">
        <v>4.7368420000000002</v>
      </c>
      <c r="G59" s="26">
        <v>3.1578949999999999</v>
      </c>
      <c r="H59" s="26">
        <v>30.526316000000001</v>
      </c>
      <c r="I59" s="26">
        <v>6.8421050000000001</v>
      </c>
      <c r="J59" s="26">
        <v>20.263158000000001</v>
      </c>
      <c r="K59" s="26">
        <v>2.1052629999999999</v>
      </c>
      <c r="L59" s="26">
        <v>22.631578999999999</v>
      </c>
      <c r="M59" s="26">
        <v>7.1052629999999999</v>
      </c>
      <c r="N59" s="26">
        <v>16.842105</v>
      </c>
      <c r="O59" s="26">
        <v>2.1052629999999999</v>
      </c>
    </row>
    <row r="60" spans="1:15" x14ac:dyDescent="0.2">
      <c r="A60" s="19" t="s">
        <v>393</v>
      </c>
      <c r="B60" s="20">
        <v>26</v>
      </c>
      <c r="C60" s="26">
        <v>0</v>
      </c>
      <c r="D60" s="26">
        <v>19.230768999999999</v>
      </c>
      <c r="E60" s="26">
        <v>3.8461539999999999</v>
      </c>
      <c r="F60" s="26">
        <v>3.8461539999999999</v>
      </c>
      <c r="G60" s="26">
        <v>7.6923079999999997</v>
      </c>
      <c r="H60" s="26">
        <v>46.153846000000001</v>
      </c>
      <c r="I60" s="26">
        <v>3.8461539999999999</v>
      </c>
      <c r="J60" s="26">
        <v>11.538462000000001</v>
      </c>
      <c r="K60" s="26">
        <v>3.8461539999999999</v>
      </c>
      <c r="L60" s="26">
        <v>11.538462000000001</v>
      </c>
      <c r="M60" s="26">
        <v>3.8461539999999999</v>
      </c>
      <c r="N60" s="26">
        <v>15.384615</v>
      </c>
      <c r="O60" s="26">
        <v>0</v>
      </c>
    </row>
    <row r="61" spans="1:15" x14ac:dyDescent="0.2">
      <c r="A61" s="19" t="s">
        <v>135</v>
      </c>
      <c r="B61" s="20">
        <v>57</v>
      </c>
      <c r="C61" s="26">
        <v>0</v>
      </c>
      <c r="D61" s="26">
        <v>12.280702</v>
      </c>
      <c r="E61" s="26">
        <v>3.508772</v>
      </c>
      <c r="F61" s="26">
        <v>3.508772</v>
      </c>
      <c r="G61" s="26">
        <v>0</v>
      </c>
      <c r="H61" s="26">
        <v>36.842104999999997</v>
      </c>
      <c r="I61" s="26">
        <v>0</v>
      </c>
      <c r="J61" s="26">
        <v>5.2631579999999998</v>
      </c>
      <c r="K61" s="26">
        <v>0</v>
      </c>
      <c r="L61" s="26">
        <v>31.578946999999999</v>
      </c>
      <c r="M61" s="26">
        <v>8.7719299999999993</v>
      </c>
      <c r="N61" s="26">
        <v>12.280702</v>
      </c>
      <c r="O61" s="26">
        <v>3.508772</v>
      </c>
    </row>
    <row r="62" spans="1:15" x14ac:dyDescent="0.2">
      <c r="A62" s="19" t="s">
        <v>778</v>
      </c>
      <c r="B62" s="20">
        <v>16</v>
      </c>
      <c r="C62" s="26">
        <v>0</v>
      </c>
      <c r="D62" s="26">
        <v>6.25</v>
      </c>
      <c r="E62" s="26">
        <v>0</v>
      </c>
      <c r="F62" s="26">
        <v>0</v>
      </c>
      <c r="G62" s="26">
        <v>6.25</v>
      </c>
      <c r="H62" s="26">
        <v>43.75</v>
      </c>
      <c r="I62" s="26">
        <v>18.75</v>
      </c>
      <c r="J62" s="26">
        <v>18.75</v>
      </c>
      <c r="K62" s="26">
        <v>0</v>
      </c>
      <c r="L62" s="26">
        <v>12.5</v>
      </c>
      <c r="M62" s="26">
        <v>12.5</v>
      </c>
      <c r="N62" s="26">
        <v>18.75</v>
      </c>
      <c r="O62" s="26">
        <v>0</v>
      </c>
    </row>
    <row r="63" spans="1:15" x14ac:dyDescent="0.2">
      <c r="A63" s="18" t="s">
        <v>136</v>
      </c>
      <c r="B63" s="17">
        <v>25</v>
      </c>
      <c r="C63" s="25">
        <v>8</v>
      </c>
      <c r="D63" s="25">
        <v>20</v>
      </c>
      <c r="E63" s="25">
        <v>20</v>
      </c>
      <c r="F63" s="25">
        <v>12</v>
      </c>
      <c r="G63" s="25">
        <v>8</v>
      </c>
      <c r="H63" s="25">
        <v>56</v>
      </c>
      <c r="I63" s="25">
        <v>12</v>
      </c>
      <c r="J63" s="25">
        <v>8</v>
      </c>
      <c r="K63" s="25">
        <v>0</v>
      </c>
      <c r="L63" s="25">
        <v>12</v>
      </c>
      <c r="M63" s="25">
        <v>12</v>
      </c>
      <c r="N63" s="25">
        <v>8</v>
      </c>
      <c r="O63" s="25">
        <v>0</v>
      </c>
    </row>
    <row r="64" spans="1:15" x14ac:dyDescent="0.2">
      <c r="A64" s="19" t="s">
        <v>134</v>
      </c>
      <c r="B64" s="20">
        <v>351</v>
      </c>
      <c r="C64" s="26">
        <v>0.85470100000000004</v>
      </c>
      <c r="D64" s="26">
        <v>11.965812</v>
      </c>
      <c r="E64" s="26">
        <v>4.843305</v>
      </c>
      <c r="F64" s="26">
        <v>5.1282050000000003</v>
      </c>
      <c r="G64" s="26">
        <v>2.8490030000000002</v>
      </c>
      <c r="H64" s="26">
        <v>31.623932</v>
      </c>
      <c r="I64" s="26">
        <v>19.943020000000001</v>
      </c>
      <c r="J64" s="26">
        <v>11.965812</v>
      </c>
      <c r="K64" s="26">
        <v>0.85470100000000004</v>
      </c>
      <c r="L64" s="26">
        <v>24.501425000000001</v>
      </c>
      <c r="M64" s="26">
        <v>9.4017090000000003</v>
      </c>
      <c r="N64" s="26">
        <v>15.384615</v>
      </c>
      <c r="O64" s="26">
        <v>2.8490030000000002</v>
      </c>
    </row>
    <row r="65" spans="1:15" x14ac:dyDescent="0.2">
      <c r="A65" s="19" t="s">
        <v>393</v>
      </c>
      <c r="B65" s="20">
        <v>33</v>
      </c>
      <c r="C65" s="26">
        <v>3.030303</v>
      </c>
      <c r="D65" s="26">
        <v>18.181818</v>
      </c>
      <c r="E65" s="26">
        <v>9.0909089999999999</v>
      </c>
      <c r="F65" s="26">
        <v>6.0606059999999999</v>
      </c>
      <c r="G65" s="26">
        <v>0</v>
      </c>
      <c r="H65" s="26">
        <v>42.424242</v>
      </c>
      <c r="I65" s="26">
        <v>3.030303</v>
      </c>
      <c r="J65" s="26">
        <v>6.0606059999999999</v>
      </c>
      <c r="K65" s="26">
        <v>3.030303</v>
      </c>
      <c r="L65" s="26">
        <v>12.121212</v>
      </c>
      <c r="M65" s="26">
        <v>12.121212</v>
      </c>
      <c r="N65" s="26">
        <v>15.151515</v>
      </c>
      <c r="O65" s="26">
        <v>3.030303</v>
      </c>
    </row>
    <row r="66" spans="1:15" x14ac:dyDescent="0.2">
      <c r="A66" s="19" t="s">
        <v>135</v>
      </c>
      <c r="B66" s="20">
        <v>204</v>
      </c>
      <c r="C66" s="26">
        <v>0.49019600000000002</v>
      </c>
      <c r="D66" s="26">
        <v>10.294117999999999</v>
      </c>
      <c r="E66" s="26">
        <v>3.9215689999999999</v>
      </c>
      <c r="F66" s="26">
        <v>1.9607840000000001</v>
      </c>
      <c r="G66" s="26">
        <v>0</v>
      </c>
      <c r="H66" s="26">
        <v>33.823529000000001</v>
      </c>
      <c r="I66" s="26">
        <v>8.8235290000000006</v>
      </c>
      <c r="J66" s="26">
        <v>9.3137249999999998</v>
      </c>
      <c r="K66" s="26">
        <v>0.98039200000000004</v>
      </c>
      <c r="L66" s="26">
        <v>23.529412000000001</v>
      </c>
      <c r="M66" s="26">
        <v>14.215686</v>
      </c>
      <c r="N66" s="26">
        <v>21.078430999999998</v>
      </c>
      <c r="O66" s="26">
        <v>4.901961</v>
      </c>
    </row>
    <row r="67" spans="1:15" x14ac:dyDescent="0.2">
      <c r="A67" s="19" t="s">
        <v>778</v>
      </c>
      <c r="B67" s="20">
        <v>17</v>
      </c>
      <c r="C67" s="26">
        <v>0</v>
      </c>
      <c r="D67" s="26">
        <v>0</v>
      </c>
      <c r="E67" s="26">
        <v>0</v>
      </c>
      <c r="F67" s="26">
        <v>0</v>
      </c>
      <c r="G67" s="26">
        <v>0</v>
      </c>
      <c r="H67" s="26">
        <v>35.294117999999997</v>
      </c>
      <c r="I67" s="26">
        <v>5.8823530000000002</v>
      </c>
      <c r="J67" s="26">
        <v>11.764706</v>
      </c>
      <c r="K67" s="26">
        <v>0</v>
      </c>
      <c r="L67" s="26">
        <v>29.411764999999999</v>
      </c>
      <c r="M67" s="26">
        <v>5.8823530000000002</v>
      </c>
      <c r="N67" s="26">
        <v>29.411764999999999</v>
      </c>
      <c r="O67" s="26">
        <v>0</v>
      </c>
    </row>
    <row r="68" spans="1:15" x14ac:dyDescent="0.2">
      <c r="A68" s="18" t="s">
        <v>779</v>
      </c>
      <c r="B68" s="18"/>
      <c r="C68" s="18"/>
      <c r="D68" s="18"/>
      <c r="E68" s="18"/>
      <c r="F68" s="18"/>
      <c r="G68" s="18"/>
      <c r="H68" s="18"/>
      <c r="I68" s="18"/>
      <c r="J68" s="18"/>
      <c r="K68" s="18"/>
      <c r="L68" s="18"/>
      <c r="M68" s="18"/>
      <c r="N68" s="18"/>
      <c r="O68" s="18"/>
    </row>
    <row r="69" spans="1:15" x14ac:dyDescent="0.2">
      <c r="A69" s="19" t="s">
        <v>780</v>
      </c>
      <c r="B69" s="20">
        <v>187</v>
      </c>
      <c r="C69" s="26">
        <v>1.6042780000000001</v>
      </c>
      <c r="D69" s="26">
        <v>13.903743</v>
      </c>
      <c r="E69" s="26">
        <v>5.8823530000000002</v>
      </c>
      <c r="F69" s="26">
        <v>4.2780750000000003</v>
      </c>
      <c r="G69" s="26">
        <v>2.1390370000000001</v>
      </c>
      <c r="H69" s="26">
        <v>43.850267000000002</v>
      </c>
      <c r="I69" s="26">
        <v>1.6042780000000001</v>
      </c>
      <c r="J69" s="26">
        <v>7.486631</v>
      </c>
      <c r="K69" s="26">
        <v>1.6042780000000001</v>
      </c>
      <c r="L69" s="26">
        <v>20.855615</v>
      </c>
      <c r="M69" s="26">
        <v>9.6256679999999992</v>
      </c>
      <c r="N69" s="26">
        <v>14.438503000000001</v>
      </c>
      <c r="O69" s="26">
        <v>3.2085560000000002</v>
      </c>
    </row>
    <row r="70" spans="1:15" x14ac:dyDescent="0.2">
      <c r="A70" s="19" t="s">
        <v>781</v>
      </c>
      <c r="B70" s="20">
        <v>615</v>
      </c>
      <c r="C70" s="26">
        <v>0.97560999999999998</v>
      </c>
      <c r="D70" s="26">
        <v>10.894309</v>
      </c>
      <c r="E70" s="26">
        <v>6.8292679999999999</v>
      </c>
      <c r="F70" s="26">
        <v>5.0406500000000003</v>
      </c>
      <c r="G70" s="26">
        <v>3.252033</v>
      </c>
      <c r="H70" s="26">
        <v>30.081301</v>
      </c>
      <c r="I70" s="26">
        <v>13.658537000000001</v>
      </c>
      <c r="J70" s="26">
        <v>17.560976</v>
      </c>
      <c r="K70" s="26">
        <v>1.300813</v>
      </c>
      <c r="L70" s="26">
        <v>23.577235999999999</v>
      </c>
      <c r="M70" s="26">
        <v>7.6422759999999998</v>
      </c>
      <c r="N70" s="26">
        <v>17.398374</v>
      </c>
      <c r="O70" s="26">
        <v>2.1138210000000002</v>
      </c>
    </row>
    <row r="71" spans="1:15" x14ac:dyDescent="0.2">
      <c r="A71" s="19" t="s">
        <v>137</v>
      </c>
      <c r="B71" s="20">
        <v>34</v>
      </c>
      <c r="C71" s="26">
        <v>8.8235290000000006</v>
      </c>
      <c r="D71" s="26">
        <v>11.764706</v>
      </c>
      <c r="E71" s="26">
        <v>11.764706</v>
      </c>
      <c r="F71" s="26">
        <v>11.764706</v>
      </c>
      <c r="G71" s="26">
        <v>2.941176</v>
      </c>
      <c r="H71" s="26">
        <v>17.647058999999999</v>
      </c>
      <c r="I71" s="26">
        <v>38.235294000000003</v>
      </c>
      <c r="J71" s="26">
        <v>17.647058999999999</v>
      </c>
      <c r="K71" s="26">
        <v>0</v>
      </c>
      <c r="L71" s="26">
        <v>14.705882000000001</v>
      </c>
      <c r="M71" s="26">
        <v>0</v>
      </c>
      <c r="N71" s="26">
        <v>11.764706</v>
      </c>
      <c r="O71" s="26">
        <v>0</v>
      </c>
    </row>
    <row r="72" spans="1:15" x14ac:dyDescent="0.2">
      <c r="A72" s="19" t="s">
        <v>138</v>
      </c>
      <c r="B72" s="20">
        <v>371</v>
      </c>
      <c r="C72" s="26">
        <v>0.269542</v>
      </c>
      <c r="D72" s="26">
        <v>9.1644199999999998</v>
      </c>
      <c r="E72" s="26">
        <v>4.0431270000000001</v>
      </c>
      <c r="F72" s="26">
        <v>2.6954180000000001</v>
      </c>
      <c r="G72" s="26">
        <v>1.886792</v>
      </c>
      <c r="H72" s="26">
        <v>34.770888999999997</v>
      </c>
      <c r="I72" s="26">
        <v>12.129379999999999</v>
      </c>
      <c r="J72" s="26">
        <v>13.207547</v>
      </c>
      <c r="K72" s="26">
        <v>1.617251</v>
      </c>
      <c r="L72" s="26">
        <v>21.832884</v>
      </c>
      <c r="M72" s="26">
        <v>10.781670999999999</v>
      </c>
      <c r="N72" s="26">
        <v>17.789757000000002</v>
      </c>
      <c r="O72" s="26">
        <v>2.96496</v>
      </c>
    </row>
    <row r="73" spans="1:15" x14ac:dyDescent="0.2">
      <c r="A73" s="19" t="s">
        <v>782</v>
      </c>
      <c r="B73" s="20">
        <v>43</v>
      </c>
      <c r="C73" s="26">
        <v>2.3255810000000001</v>
      </c>
      <c r="D73" s="26">
        <v>6.9767440000000001</v>
      </c>
      <c r="E73" s="26">
        <v>9.3023260000000008</v>
      </c>
      <c r="F73" s="26">
        <v>6.9767440000000001</v>
      </c>
      <c r="G73" s="26">
        <v>2.3255810000000001</v>
      </c>
      <c r="H73" s="26">
        <v>30.232558000000001</v>
      </c>
      <c r="I73" s="26">
        <v>16.279070000000001</v>
      </c>
      <c r="J73" s="26">
        <v>13.953488</v>
      </c>
      <c r="K73" s="26">
        <v>0</v>
      </c>
      <c r="L73" s="26">
        <v>27.906977000000001</v>
      </c>
      <c r="M73" s="26">
        <v>16.279070000000001</v>
      </c>
      <c r="N73" s="26">
        <v>2.3255810000000001</v>
      </c>
      <c r="O73" s="26">
        <v>6.9767440000000001</v>
      </c>
    </row>
    <row r="74" spans="1:15" x14ac:dyDescent="0.2">
      <c r="A74" s="19" t="s">
        <v>783</v>
      </c>
      <c r="B74" s="20">
        <v>94</v>
      </c>
      <c r="C74" s="26">
        <v>1.0638300000000001</v>
      </c>
      <c r="D74" s="26">
        <v>12.765957</v>
      </c>
      <c r="E74" s="26">
        <v>5.3191490000000003</v>
      </c>
      <c r="F74" s="26">
        <v>4.2553190000000001</v>
      </c>
      <c r="G74" s="26">
        <v>3.1914889999999998</v>
      </c>
      <c r="H74" s="26">
        <v>35.106383000000001</v>
      </c>
      <c r="I74" s="26">
        <v>9.5744679999999995</v>
      </c>
      <c r="J74" s="26">
        <v>11.702128</v>
      </c>
      <c r="K74" s="26">
        <v>1.0638300000000001</v>
      </c>
      <c r="L74" s="26">
        <v>23.404254999999999</v>
      </c>
      <c r="M74" s="26">
        <v>11.702128</v>
      </c>
      <c r="N74" s="26">
        <v>14.893617000000001</v>
      </c>
      <c r="O74" s="26">
        <v>3.1914889999999998</v>
      </c>
    </row>
    <row r="75" spans="1:15" x14ac:dyDescent="0.2">
      <c r="A75" s="19" t="s">
        <v>1441</v>
      </c>
      <c r="B75" s="20">
        <v>875</v>
      </c>
      <c r="C75" s="26">
        <v>1.2571429999999999</v>
      </c>
      <c r="D75" s="26">
        <v>10.628571000000001</v>
      </c>
      <c r="E75" s="26">
        <v>6.5142860000000002</v>
      </c>
      <c r="F75" s="26">
        <v>4.4571430000000003</v>
      </c>
      <c r="G75" s="26">
        <v>2.7428569999999999</v>
      </c>
      <c r="H75" s="26">
        <v>31.314285999999999</v>
      </c>
      <c r="I75" s="26">
        <v>13.257142999999999</v>
      </c>
      <c r="J75" s="26">
        <v>15.085713999999999</v>
      </c>
      <c r="K75" s="26">
        <v>1.2571429999999999</v>
      </c>
      <c r="L75" s="26">
        <v>22.742857000000001</v>
      </c>
      <c r="M75" s="26">
        <v>9.0285709999999995</v>
      </c>
      <c r="N75" s="26">
        <v>17.371428999999999</v>
      </c>
      <c r="O75" s="26">
        <v>2.5142859999999998</v>
      </c>
    </row>
    <row r="76" spans="1:15" x14ac:dyDescent="0.2">
      <c r="A76" s="18" t="s">
        <v>784</v>
      </c>
      <c r="B76" s="18"/>
      <c r="C76" s="18"/>
      <c r="D76" s="18"/>
      <c r="E76" s="18"/>
      <c r="F76" s="18"/>
      <c r="G76" s="18"/>
      <c r="H76" s="18"/>
      <c r="I76" s="18"/>
      <c r="J76" s="18"/>
      <c r="K76" s="18"/>
      <c r="L76" s="18"/>
      <c r="M76" s="18"/>
      <c r="N76" s="18"/>
      <c r="O76" s="18"/>
    </row>
    <row r="77" spans="1:15" x14ac:dyDescent="0.2">
      <c r="A77" s="21" t="s">
        <v>785</v>
      </c>
      <c r="B77" s="34">
        <v>187</v>
      </c>
      <c r="C77" s="30">
        <v>1.6042780000000001</v>
      </c>
      <c r="D77" s="30">
        <v>13.903743</v>
      </c>
      <c r="E77" s="30">
        <v>5.8823530000000002</v>
      </c>
      <c r="F77" s="30">
        <v>4.2780750000000003</v>
      </c>
      <c r="G77" s="30">
        <v>2.1390370000000001</v>
      </c>
      <c r="H77" s="30">
        <v>43.850267000000002</v>
      </c>
      <c r="I77" s="30">
        <v>1.6042780000000001</v>
      </c>
      <c r="J77" s="30">
        <v>7.486631</v>
      </c>
      <c r="K77" s="30">
        <v>1.6042780000000001</v>
      </c>
      <c r="L77" s="30">
        <v>20.855615</v>
      </c>
      <c r="M77" s="30">
        <v>9.6256679999999992</v>
      </c>
      <c r="N77" s="30">
        <v>14.438503000000001</v>
      </c>
      <c r="O77" s="30">
        <v>3.2085560000000002</v>
      </c>
    </row>
    <row r="78" spans="1:15" x14ac:dyDescent="0.2">
      <c r="A78" s="21" t="s">
        <v>786</v>
      </c>
      <c r="B78" s="34">
        <v>519</v>
      </c>
      <c r="C78" s="30">
        <v>1.3487480000000001</v>
      </c>
      <c r="D78" s="30">
        <v>11.368015</v>
      </c>
      <c r="E78" s="30">
        <v>7.5144510000000002</v>
      </c>
      <c r="F78" s="30">
        <v>4.8169560000000002</v>
      </c>
      <c r="G78" s="30">
        <v>3.2755299999999998</v>
      </c>
      <c r="H78" s="30">
        <v>29.865124999999999</v>
      </c>
      <c r="I78" s="30">
        <v>12.524084999999999</v>
      </c>
      <c r="J78" s="30">
        <v>15.028902</v>
      </c>
      <c r="K78" s="30">
        <v>0.77071299999999998</v>
      </c>
      <c r="L78" s="30">
        <v>23.892099999999999</v>
      </c>
      <c r="M78" s="30">
        <v>6.9364160000000004</v>
      </c>
      <c r="N78" s="30">
        <v>19.075144999999999</v>
      </c>
      <c r="O78" s="30">
        <v>2.1194609999999998</v>
      </c>
    </row>
    <row r="79" spans="1:15" x14ac:dyDescent="0.2">
      <c r="A79" s="19" t="s">
        <v>787</v>
      </c>
      <c r="B79" s="20">
        <v>180</v>
      </c>
      <c r="C79" s="26">
        <v>1.111111</v>
      </c>
      <c r="D79" s="26">
        <v>8.8888890000000007</v>
      </c>
      <c r="E79" s="26">
        <v>5.5555560000000002</v>
      </c>
      <c r="F79" s="26">
        <v>5.5555560000000002</v>
      </c>
      <c r="G79" s="26">
        <v>2.2222219999999999</v>
      </c>
      <c r="H79" s="26">
        <v>36.111111000000001</v>
      </c>
      <c r="I79" s="26">
        <v>12.777778</v>
      </c>
      <c r="J79" s="26">
        <v>15.555555999999999</v>
      </c>
      <c r="K79" s="26">
        <v>2.7777780000000001</v>
      </c>
      <c r="L79" s="26">
        <v>18.888888999999999</v>
      </c>
      <c r="M79" s="26">
        <v>13.888889000000001</v>
      </c>
      <c r="N79" s="26">
        <v>16.111111000000001</v>
      </c>
      <c r="O79" s="26">
        <v>1.6666669999999999</v>
      </c>
    </row>
    <row r="80" spans="1:15" x14ac:dyDescent="0.2">
      <c r="A80" s="19" t="s">
        <v>788</v>
      </c>
      <c r="B80" s="20">
        <v>71</v>
      </c>
      <c r="C80" s="26">
        <v>0</v>
      </c>
      <c r="D80" s="26">
        <v>4.225352</v>
      </c>
      <c r="E80" s="26">
        <v>4.225352</v>
      </c>
      <c r="F80" s="26">
        <v>0</v>
      </c>
      <c r="G80" s="26">
        <v>0</v>
      </c>
      <c r="H80" s="26">
        <v>33.802816999999997</v>
      </c>
      <c r="I80" s="26">
        <v>16.901408</v>
      </c>
      <c r="J80" s="26">
        <v>16.901408</v>
      </c>
      <c r="K80" s="26">
        <v>0</v>
      </c>
      <c r="L80" s="26">
        <v>26.760563000000001</v>
      </c>
      <c r="M80" s="26">
        <v>15.492958</v>
      </c>
      <c r="N80" s="26">
        <v>11.267606000000001</v>
      </c>
      <c r="O80" s="26">
        <v>1.4084509999999999</v>
      </c>
    </row>
    <row r="81" spans="1:15" x14ac:dyDescent="0.2">
      <c r="A81" s="19" t="s">
        <v>789</v>
      </c>
      <c r="B81" s="20">
        <v>30</v>
      </c>
      <c r="C81" s="26">
        <v>0</v>
      </c>
      <c r="D81" s="26">
        <v>13.333333</v>
      </c>
      <c r="E81" s="26">
        <v>0</v>
      </c>
      <c r="F81" s="26">
        <v>0</v>
      </c>
      <c r="G81" s="26">
        <v>0</v>
      </c>
      <c r="H81" s="26">
        <v>30</v>
      </c>
      <c r="I81" s="26">
        <v>23.333333</v>
      </c>
      <c r="J81" s="26">
        <v>16.666667</v>
      </c>
      <c r="K81" s="26">
        <v>0</v>
      </c>
      <c r="L81" s="26">
        <v>16.666667</v>
      </c>
      <c r="M81" s="26">
        <v>6.6666670000000003</v>
      </c>
      <c r="N81" s="26">
        <v>13.333333</v>
      </c>
      <c r="O81" s="26">
        <v>10</v>
      </c>
    </row>
    <row r="82" spans="1:15" x14ac:dyDescent="0.2">
      <c r="A82" s="19" t="s">
        <v>790</v>
      </c>
      <c r="B82" s="20">
        <v>26</v>
      </c>
      <c r="C82" s="26">
        <v>3.8461539999999999</v>
      </c>
      <c r="D82" s="26">
        <v>11.538462000000001</v>
      </c>
      <c r="E82" s="26">
        <v>3.8461539999999999</v>
      </c>
      <c r="F82" s="26">
        <v>3.8461539999999999</v>
      </c>
      <c r="G82" s="26">
        <v>3.8461539999999999</v>
      </c>
      <c r="H82" s="26">
        <v>7.6923079999999997</v>
      </c>
      <c r="I82" s="26">
        <v>19.230768999999999</v>
      </c>
      <c r="J82" s="26">
        <v>15.384615</v>
      </c>
      <c r="K82" s="26">
        <v>0</v>
      </c>
      <c r="L82" s="26">
        <v>38.461537999999997</v>
      </c>
      <c r="M82" s="26">
        <v>11.538462000000001</v>
      </c>
      <c r="N82" s="26">
        <v>7.6923079999999997</v>
      </c>
      <c r="O82" s="26">
        <v>0</v>
      </c>
    </row>
    <row r="83" spans="1:15" x14ac:dyDescent="0.2">
      <c r="A83" s="19" t="s">
        <v>791</v>
      </c>
      <c r="B83" s="20">
        <v>8</v>
      </c>
      <c r="C83" s="26">
        <v>0</v>
      </c>
      <c r="D83" s="26">
        <v>25</v>
      </c>
      <c r="E83" s="26">
        <v>0</v>
      </c>
      <c r="F83" s="26">
        <v>12.5</v>
      </c>
      <c r="G83" s="26">
        <v>0</v>
      </c>
      <c r="H83" s="26">
        <v>25</v>
      </c>
      <c r="I83" s="26">
        <v>12.5</v>
      </c>
      <c r="J83" s="26">
        <v>0</v>
      </c>
      <c r="K83" s="26">
        <v>0</v>
      </c>
      <c r="L83" s="26">
        <v>25</v>
      </c>
      <c r="M83" s="26">
        <v>12.5</v>
      </c>
      <c r="N83" s="26">
        <v>12.5</v>
      </c>
      <c r="O83" s="26">
        <v>25</v>
      </c>
    </row>
    <row r="84" spans="1:15" x14ac:dyDescent="0.2">
      <c r="A84" s="19" t="s">
        <v>792</v>
      </c>
      <c r="B84" s="20">
        <v>2</v>
      </c>
      <c r="C84" s="26">
        <v>0</v>
      </c>
      <c r="D84" s="26">
        <v>0</v>
      </c>
      <c r="E84" s="26">
        <v>0</v>
      </c>
      <c r="F84" s="26">
        <v>0</v>
      </c>
      <c r="G84" s="26">
        <v>0</v>
      </c>
      <c r="H84" s="26">
        <v>0</v>
      </c>
      <c r="I84" s="26">
        <v>0</v>
      </c>
      <c r="J84" s="26">
        <v>0</v>
      </c>
      <c r="K84" s="26">
        <v>0</v>
      </c>
      <c r="L84" s="26">
        <v>0</v>
      </c>
      <c r="M84" s="26">
        <v>0</v>
      </c>
      <c r="N84" s="26">
        <v>50</v>
      </c>
      <c r="O84" s="26">
        <v>50</v>
      </c>
    </row>
    <row r="85" spans="1:15" x14ac:dyDescent="0.2">
      <c r="A85" s="19" t="s">
        <v>793</v>
      </c>
      <c r="B85" s="20">
        <v>1</v>
      </c>
      <c r="C85" s="26">
        <v>0</v>
      </c>
      <c r="D85" s="26">
        <v>0</v>
      </c>
      <c r="E85" s="26">
        <v>0</v>
      </c>
      <c r="F85" s="26">
        <v>0</v>
      </c>
      <c r="G85" s="26">
        <v>0</v>
      </c>
      <c r="H85" s="26">
        <v>0</v>
      </c>
      <c r="I85" s="26">
        <v>0</v>
      </c>
      <c r="J85" s="26">
        <v>0</v>
      </c>
      <c r="K85" s="26">
        <v>0</v>
      </c>
      <c r="L85" s="26">
        <v>100</v>
      </c>
      <c r="M85" s="26">
        <v>0</v>
      </c>
      <c r="N85" s="26">
        <v>0</v>
      </c>
      <c r="O85" s="26">
        <v>0</v>
      </c>
    </row>
    <row r="86" spans="1:15" x14ac:dyDescent="0.2">
      <c r="A86" s="19" t="s">
        <v>794</v>
      </c>
      <c r="B86" s="20">
        <v>2</v>
      </c>
      <c r="C86" s="26">
        <v>0</v>
      </c>
      <c r="D86" s="26">
        <v>0</v>
      </c>
      <c r="E86" s="26">
        <v>0</v>
      </c>
      <c r="F86" s="26">
        <v>0</v>
      </c>
      <c r="G86" s="26">
        <v>0</v>
      </c>
      <c r="H86" s="26">
        <v>0</v>
      </c>
      <c r="I86" s="26">
        <v>0</v>
      </c>
      <c r="J86" s="26">
        <v>0</v>
      </c>
      <c r="K86" s="26">
        <v>0</v>
      </c>
      <c r="L86" s="26">
        <v>50</v>
      </c>
      <c r="M86" s="26">
        <v>0</v>
      </c>
      <c r="N86" s="26">
        <v>0</v>
      </c>
      <c r="O86" s="26">
        <v>50</v>
      </c>
    </row>
    <row r="87" spans="1:15" x14ac:dyDescent="0.2">
      <c r="A87" s="19" t="s">
        <v>783</v>
      </c>
      <c r="B87" s="20">
        <v>130</v>
      </c>
      <c r="C87" s="26">
        <v>1.538462</v>
      </c>
      <c r="D87" s="26">
        <v>13.846154</v>
      </c>
      <c r="E87" s="26">
        <v>6.9230770000000001</v>
      </c>
      <c r="F87" s="26">
        <v>4.6153849999999998</v>
      </c>
      <c r="G87" s="26">
        <v>3.8461539999999999</v>
      </c>
      <c r="H87" s="26">
        <v>38.461537999999997</v>
      </c>
      <c r="I87" s="26">
        <v>9.2307690000000004</v>
      </c>
      <c r="J87" s="26">
        <v>12.307691999999999</v>
      </c>
      <c r="K87" s="26">
        <v>2.3076919999999999</v>
      </c>
      <c r="L87" s="26">
        <v>19.230768999999999</v>
      </c>
      <c r="M87" s="26">
        <v>9.2307690000000004</v>
      </c>
      <c r="N87" s="26">
        <v>16.923076999999999</v>
      </c>
      <c r="O87" s="26">
        <v>2.3076919999999999</v>
      </c>
    </row>
    <row r="88" spans="1:15" x14ac:dyDescent="0.2">
      <c r="A88" s="18" t="s">
        <v>795</v>
      </c>
      <c r="B88" s="18"/>
      <c r="C88" s="18"/>
      <c r="D88" s="18"/>
      <c r="E88" s="18"/>
      <c r="F88" s="18"/>
      <c r="G88" s="18"/>
      <c r="H88" s="18"/>
      <c r="I88" s="18"/>
      <c r="J88" s="18"/>
      <c r="K88" s="18"/>
      <c r="L88" s="18"/>
      <c r="M88" s="18"/>
      <c r="N88" s="18"/>
      <c r="O88" s="18"/>
    </row>
    <row r="89" spans="1:15" x14ac:dyDescent="0.2">
      <c r="A89" s="19" t="s">
        <v>796</v>
      </c>
      <c r="B89" s="20">
        <v>942</v>
      </c>
      <c r="C89" s="26">
        <v>1.2738849999999999</v>
      </c>
      <c r="D89" s="26">
        <v>10.828025</v>
      </c>
      <c r="E89" s="26">
        <v>6.7940550000000002</v>
      </c>
      <c r="F89" s="26">
        <v>4.1401269999999997</v>
      </c>
      <c r="G89" s="26">
        <v>2.6539280000000001</v>
      </c>
      <c r="H89" s="26">
        <v>31.422505000000001</v>
      </c>
      <c r="I89" s="26">
        <v>11.464968000000001</v>
      </c>
      <c r="J89" s="26">
        <v>13.58811</v>
      </c>
      <c r="K89" s="26">
        <v>1.2738849999999999</v>
      </c>
      <c r="L89" s="26">
        <v>23.673036</v>
      </c>
      <c r="M89" s="26">
        <v>9.5541400000000003</v>
      </c>
      <c r="N89" s="26">
        <v>17.303609000000002</v>
      </c>
      <c r="O89" s="26">
        <v>2.7600850000000001</v>
      </c>
    </row>
    <row r="90" spans="1:15" x14ac:dyDescent="0.2">
      <c r="A90" s="19" t="s">
        <v>139</v>
      </c>
      <c r="B90" s="20">
        <v>36</v>
      </c>
      <c r="C90" s="26">
        <v>0</v>
      </c>
      <c r="D90" s="26">
        <v>11.111110999999999</v>
      </c>
      <c r="E90" s="26">
        <v>8.3333329999999997</v>
      </c>
      <c r="F90" s="26">
        <v>8.3333329999999997</v>
      </c>
      <c r="G90" s="26">
        <v>8.3333329999999997</v>
      </c>
      <c r="H90" s="26">
        <v>36.111111000000001</v>
      </c>
      <c r="I90" s="26">
        <v>11.111110999999999</v>
      </c>
      <c r="J90" s="26">
        <v>25</v>
      </c>
      <c r="K90" s="26">
        <v>2.7777780000000001</v>
      </c>
      <c r="L90" s="26">
        <v>41.666666999999997</v>
      </c>
      <c r="M90" s="26">
        <v>5.5555560000000002</v>
      </c>
      <c r="N90" s="26">
        <v>13.888889000000001</v>
      </c>
      <c r="O90" s="26">
        <v>0</v>
      </c>
    </row>
    <row r="91" spans="1:15" x14ac:dyDescent="0.2">
      <c r="A91" s="19" t="s">
        <v>797</v>
      </c>
      <c r="B91" s="20">
        <v>23</v>
      </c>
      <c r="C91" s="26">
        <v>0</v>
      </c>
      <c r="D91" s="26">
        <v>17.391304000000002</v>
      </c>
      <c r="E91" s="26">
        <v>0</v>
      </c>
      <c r="F91" s="26">
        <v>4.3478260000000004</v>
      </c>
      <c r="G91" s="26">
        <v>0</v>
      </c>
      <c r="H91" s="26">
        <v>52.173912999999999</v>
      </c>
      <c r="I91" s="26">
        <v>0</v>
      </c>
      <c r="J91" s="26">
        <v>13.043478</v>
      </c>
      <c r="K91" s="26">
        <v>4.3478260000000004</v>
      </c>
      <c r="L91" s="26">
        <v>8.6956520000000008</v>
      </c>
      <c r="M91" s="26">
        <v>4.3478260000000004</v>
      </c>
      <c r="N91" s="26">
        <v>8.6956520000000008</v>
      </c>
      <c r="O91" s="26">
        <v>4.3478260000000004</v>
      </c>
    </row>
    <row r="92" spans="1:15" x14ac:dyDescent="0.2">
      <c r="A92" s="19" t="s">
        <v>140</v>
      </c>
      <c r="B92" s="20">
        <v>76</v>
      </c>
      <c r="C92" s="26">
        <v>2.6315789999999999</v>
      </c>
      <c r="D92" s="26">
        <v>17.105263000000001</v>
      </c>
      <c r="E92" s="26">
        <v>5.2631579999999998</v>
      </c>
      <c r="F92" s="26">
        <v>5.2631579999999998</v>
      </c>
      <c r="G92" s="26">
        <v>1.3157890000000001</v>
      </c>
      <c r="H92" s="26">
        <v>42.105263000000001</v>
      </c>
      <c r="I92" s="26">
        <v>7.8947370000000001</v>
      </c>
      <c r="J92" s="26">
        <v>7.8947370000000001</v>
      </c>
      <c r="K92" s="26">
        <v>0</v>
      </c>
      <c r="L92" s="26">
        <v>11.842105</v>
      </c>
      <c r="M92" s="26">
        <v>5.2631579999999998</v>
      </c>
      <c r="N92" s="26">
        <v>17.105263000000001</v>
      </c>
      <c r="O92" s="26">
        <v>1.3157890000000001</v>
      </c>
    </row>
    <row r="93" spans="1:15" x14ac:dyDescent="0.2">
      <c r="A93" s="19" t="s">
        <v>141</v>
      </c>
      <c r="B93" s="20">
        <v>9</v>
      </c>
      <c r="C93" s="26">
        <v>0</v>
      </c>
      <c r="D93" s="26">
        <v>44.444443999999997</v>
      </c>
      <c r="E93" s="26">
        <v>11.111110999999999</v>
      </c>
      <c r="F93" s="26">
        <v>11.111110999999999</v>
      </c>
      <c r="G93" s="26">
        <v>0</v>
      </c>
      <c r="H93" s="26">
        <v>77.777777999999998</v>
      </c>
      <c r="I93" s="26">
        <v>11.111110999999999</v>
      </c>
      <c r="J93" s="26">
        <v>22.222221999999999</v>
      </c>
      <c r="K93" s="26">
        <v>11.111110999999999</v>
      </c>
      <c r="L93" s="26">
        <v>0</v>
      </c>
      <c r="M93" s="26">
        <v>0</v>
      </c>
      <c r="N93" s="26">
        <v>0</v>
      </c>
      <c r="O93" s="26">
        <v>0</v>
      </c>
    </row>
    <row r="94" spans="1:15" x14ac:dyDescent="0.2">
      <c r="A94" s="19" t="s">
        <v>755</v>
      </c>
      <c r="B94" s="20">
        <v>28</v>
      </c>
      <c r="C94" s="26">
        <v>3.5714290000000002</v>
      </c>
      <c r="D94" s="26">
        <v>10.714286</v>
      </c>
      <c r="E94" s="26">
        <v>3.5714290000000002</v>
      </c>
      <c r="F94" s="26">
        <v>10.714286</v>
      </c>
      <c r="G94" s="26">
        <v>3.5714290000000002</v>
      </c>
      <c r="H94" s="26">
        <v>46.428570999999998</v>
      </c>
      <c r="I94" s="26">
        <v>14.285714</v>
      </c>
      <c r="J94" s="26">
        <v>3.5714290000000002</v>
      </c>
      <c r="K94" s="26">
        <v>0</v>
      </c>
      <c r="L94" s="26">
        <v>14.285714</v>
      </c>
      <c r="M94" s="26">
        <v>21.428571000000002</v>
      </c>
      <c r="N94" s="26">
        <v>14.285714</v>
      </c>
      <c r="O94" s="26">
        <v>0</v>
      </c>
    </row>
    <row r="95" spans="1:15" x14ac:dyDescent="0.2">
      <c r="A95" s="19" t="s">
        <v>783</v>
      </c>
      <c r="B95" s="20">
        <v>42</v>
      </c>
      <c r="C95" s="26">
        <v>0</v>
      </c>
      <c r="D95" s="26">
        <v>2.3809520000000002</v>
      </c>
      <c r="E95" s="26">
        <v>0</v>
      </c>
      <c r="F95" s="26">
        <v>0</v>
      </c>
      <c r="G95" s="26">
        <v>2.3809520000000002</v>
      </c>
      <c r="H95" s="26">
        <v>38.095238000000002</v>
      </c>
      <c r="I95" s="26">
        <v>11.904762</v>
      </c>
      <c r="J95" s="26">
        <v>19.047619000000001</v>
      </c>
      <c r="K95" s="26">
        <v>0</v>
      </c>
      <c r="L95" s="26">
        <v>16.666667</v>
      </c>
      <c r="M95" s="26">
        <v>11.904762</v>
      </c>
      <c r="N95" s="26">
        <v>14.285714</v>
      </c>
      <c r="O95" s="26">
        <v>7.1428570000000002</v>
      </c>
    </row>
    <row r="96" spans="1:15" x14ac:dyDescent="0.2">
      <c r="A96" s="18" t="s">
        <v>798</v>
      </c>
      <c r="B96" s="18"/>
      <c r="C96" s="18"/>
      <c r="D96" s="18"/>
      <c r="E96" s="18"/>
      <c r="F96" s="18"/>
      <c r="G96" s="18"/>
      <c r="H96" s="18"/>
      <c r="I96" s="18"/>
      <c r="J96" s="18"/>
      <c r="K96" s="18"/>
      <c r="L96" s="18"/>
      <c r="M96" s="18"/>
      <c r="N96" s="18"/>
      <c r="O96" s="18"/>
    </row>
    <row r="97" spans="1:15" x14ac:dyDescent="0.2">
      <c r="A97" s="19" t="s">
        <v>799</v>
      </c>
      <c r="B97" s="20">
        <v>673</v>
      </c>
      <c r="C97" s="26">
        <v>1.485884</v>
      </c>
      <c r="D97" s="26">
        <v>9.8068349999999995</v>
      </c>
      <c r="E97" s="26">
        <v>6.9836549999999997</v>
      </c>
      <c r="F97" s="26">
        <v>4.4576520000000004</v>
      </c>
      <c r="G97" s="26">
        <v>3.566122</v>
      </c>
      <c r="H97" s="26">
        <v>29.86627</v>
      </c>
      <c r="I97" s="26">
        <v>11.738484</v>
      </c>
      <c r="J97" s="26">
        <v>16.641902000000002</v>
      </c>
      <c r="K97" s="26">
        <v>0.89153000000000004</v>
      </c>
      <c r="L97" s="26">
        <v>26.745913999999999</v>
      </c>
      <c r="M97" s="26">
        <v>8.0237739999999995</v>
      </c>
      <c r="N97" s="26">
        <v>16.641902000000002</v>
      </c>
      <c r="O97" s="26">
        <v>1.9316489999999999</v>
      </c>
    </row>
    <row r="98" spans="1:15" x14ac:dyDescent="0.2">
      <c r="A98" s="19" t="s">
        <v>800</v>
      </c>
      <c r="B98" s="20">
        <v>9</v>
      </c>
      <c r="C98" s="26">
        <v>0</v>
      </c>
      <c r="D98" s="26">
        <v>11.111110999999999</v>
      </c>
      <c r="E98" s="26">
        <v>0</v>
      </c>
      <c r="F98" s="26">
        <v>0</v>
      </c>
      <c r="G98" s="26">
        <v>0</v>
      </c>
      <c r="H98" s="26">
        <v>22.222221999999999</v>
      </c>
      <c r="I98" s="26">
        <v>0</v>
      </c>
      <c r="J98" s="26">
        <v>11.111110999999999</v>
      </c>
      <c r="K98" s="26">
        <v>0</v>
      </c>
      <c r="L98" s="26">
        <v>22.222221999999999</v>
      </c>
      <c r="M98" s="26">
        <v>22.222221999999999</v>
      </c>
      <c r="N98" s="26">
        <v>22.222221999999999</v>
      </c>
      <c r="O98" s="26">
        <v>11.111110999999999</v>
      </c>
    </row>
    <row r="99" spans="1:15" x14ac:dyDescent="0.2">
      <c r="A99" s="19" t="s">
        <v>801</v>
      </c>
      <c r="B99" s="20">
        <v>28</v>
      </c>
      <c r="C99" s="26">
        <v>0</v>
      </c>
      <c r="D99" s="26">
        <v>25</v>
      </c>
      <c r="E99" s="26">
        <v>14.285714</v>
      </c>
      <c r="F99" s="26">
        <v>3.5714290000000002</v>
      </c>
      <c r="G99" s="26">
        <v>0</v>
      </c>
      <c r="H99" s="26">
        <v>53.571429000000002</v>
      </c>
      <c r="I99" s="26">
        <v>7.1428570000000002</v>
      </c>
      <c r="J99" s="26">
        <v>7.1428570000000002</v>
      </c>
      <c r="K99" s="26">
        <v>10.714286</v>
      </c>
      <c r="L99" s="26">
        <v>17.857143000000001</v>
      </c>
      <c r="M99" s="26">
        <v>14.285714</v>
      </c>
      <c r="N99" s="26">
        <v>14.285714</v>
      </c>
      <c r="O99" s="26">
        <v>0</v>
      </c>
    </row>
    <row r="100" spans="1:15" x14ac:dyDescent="0.2">
      <c r="A100" s="19" t="s">
        <v>802</v>
      </c>
      <c r="B100" s="20">
        <v>13</v>
      </c>
      <c r="C100" s="26">
        <v>0</v>
      </c>
      <c r="D100" s="26">
        <v>7.6923079999999997</v>
      </c>
      <c r="E100" s="26">
        <v>0</v>
      </c>
      <c r="F100" s="26">
        <v>15.384615</v>
      </c>
      <c r="G100" s="26">
        <v>7.6923079999999997</v>
      </c>
      <c r="H100" s="26">
        <v>30.769231000000001</v>
      </c>
      <c r="I100" s="26">
        <v>23.076923000000001</v>
      </c>
      <c r="J100" s="26">
        <v>15.384615</v>
      </c>
      <c r="K100" s="26">
        <v>0</v>
      </c>
      <c r="L100" s="26">
        <v>7.6923079999999997</v>
      </c>
      <c r="M100" s="26">
        <v>23.076923000000001</v>
      </c>
      <c r="N100" s="26">
        <v>7.6923079999999997</v>
      </c>
      <c r="O100" s="26">
        <v>7.6923079999999997</v>
      </c>
    </row>
    <row r="101" spans="1:15" x14ac:dyDescent="0.2">
      <c r="A101" s="19" t="s">
        <v>803</v>
      </c>
      <c r="B101" s="20">
        <v>4</v>
      </c>
      <c r="C101" s="26">
        <v>0</v>
      </c>
      <c r="D101" s="26">
        <v>25</v>
      </c>
      <c r="E101" s="26">
        <v>0</v>
      </c>
      <c r="F101" s="26">
        <v>0</v>
      </c>
      <c r="G101" s="26">
        <v>0</v>
      </c>
      <c r="H101" s="26">
        <v>25</v>
      </c>
      <c r="I101" s="26">
        <v>25</v>
      </c>
      <c r="J101" s="26">
        <v>50</v>
      </c>
      <c r="K101" s="26">
        <v>0</v>
      </c>
      <c r="L101" s="26">
        <v>50</v>
      </c>
      <c r="M101" s="26">
        <v>0</v>
      </c>
      <c r="N101" s="26">
        <v>0</v>
      </c>
      <c r="O101" s="26">
        <v>0</v>
      </c>
    </row>
    <row r="102" spans="1:15" x14ac:dyDescent="0.2">
      <c r="A102" s="19" t="s">
        <v>804</v>
      </c>
      <c r="B102" s="20">
        <v>1</v>
      </c>
      <c r="C102" s="26">
        <v>0</v>
      </c>
      <c r="D102" s="26">
        <v>0</v>
      </c>
      <c r="E102" s="26">
        <v>0</v>
      </c>
      <c r="F102" s="26">
        <v>0</v>
      </c>
      <c r="G102" s="26">
        <v>0</v>
      </c>
      <c r="H102" s="26">
        <v>0</v>
      </c>
      <c r="I102" s="26">
        <v>0</v>
      </c>
      <c r="J102" s="26">
        <v>0</v>
      </c>
      <c r="K102" s="26">
        <v>0</v>
      </c>
      <c r="L102" s="26">
        <v>0</v>
      </c>
      <c r="M102" s="26">
        <v>100</v>
      </c>
      <c r="N102" s="26">
        <v>0</v>
      </c>
      <c r="O102" s="26">
        <v>0</v>
      </c>
    </row>
    <row r="103" spans="1:15" x14ac:dyDescent="0.2">
      <c r="A103" s="19" t="s">
        <v>783</v>
      </c>
      <c r="B103" s="20">
        <v>250</v>
      </c>
      <c r="C103" s="26">
        <v>0.8</v>
      </c>
      <c r="D103" s="26">
        <v>12</v>
      </c>
      <c r="E103" s="26">
        <v>6.4</v>
      </c>
      <c r="F103" s="26">
        <v>3.6</v>
      </c>
      <c r="G103" s="26">
        <v>1.2</v>
      </c>
      <c r="H103" s="26">
        <v>34.4</v>
      </c>
      <c r="I103" s="26">
        <v>10.8</v>
      </c>
      <c r="J103" s="26">
        <v>7.2</v>
      </c>
      <c r="K103" s="26">
        <v>1.6</v>
      </c>
      <c r="L103" s="26">
        <v>19.2</v>
      </c>
      <c r="M103" s="26">
        <v>11.2</v>
      </c>
      <c r="N103" s="26">
        <v>19.600000000000001</v>
      </c>
      <c r="O103" s="26">
        <v>4.4000000000000004</v>
      </c>
    </row>
    <row r="104" spans="1:15" x14ac:dyDescent="0.2">
      <c r="A104" s="18" t="s">
        <v>805</v>
      </c>
      <c r="B104" s="18"/>
      <c r="C104" s="18"/>
      <c r="D104" s="18"/>
      <c r="E104" s="18"/>
      <c r="F104" s="18"/>
      <c r="G104" s="18"/>
      <c r="H104" s="18"/>
      <c r="I104" s="18"/>
      <c r="J104" s="18"/>
      <c r="K104" s="18"/>
      <c r="L104" s="18"/>
      <c r="M104" s="18"/>
      <c r="N104" s="18"/>
      <c r="O104" s="18"/>
    </row>
    <row r="105" spans="1:15" x14ac:dyDescent="0.2">
      <c r="A105" s="19" t="s">
        <v>799</v>
      </c>
      <c r="B105" s="20">
        <v>8</v>
      </c>
      <c r="C105" s="26">
        <v>0</v>
      </c>
      <c r="D105" s="26">
        <v>0</v>
      </c>
      <c r="E105" s="26">
        <v>0</v>
      </c>
      <c r="F105" s="26">
        <v>0</v>
      </c>
      <c r="G105" s="26">
        <v>0</v>
      </c>
      <c r="H105" s="26">
        <v>62.5</v>
      </c>
      <c r="I105" s="26">
        <v>25</v>
      </c>
      <c r="J105" s="26">
        <v>12.5</v>
      </c>
      <c r="K105" s="26">
        <v>0</v>
      </c>
      <c r="L105" s="26">
        <v>12.5</v>
      </c>
      <c r="M105" s="26">
        <v>25</v>
      </c>
      <c r="N105" s="26">
        <v>0</v>
      </c>
      <c r="O105" s="26">
        <v>0</v>
      </c>
    </row>
    <row r="106" spans="1:15" x14ac:dyDescent="0.2">
      <c r="A106" s="19" t="s">
        <v>800</v>
      </c>
      <c r="B106" s="20">
        <v>39</v>
      </c>
      <c r="C106" s="26">
        <v>2.5641029999999998</v>
      </c>
      <c r="D106" s="26">
        <v>23.076923000000001</v>
      </c>
      <c r="E106" s="26">
        <v>5.1282050000000003</v>
      </c>
      <c r="F106" s="26">
        <v>10.256410000000001</v>
      </c>
      <c r="G106" s="26">
        <v>2.5641029999999998</v>
      </c>
      <c r="H106" s="26">
        <v>64.102564000000001</v>
      </c>
      <c r="I106" s="26">
        <v>7.6923079999999997</v>
      </c>
      <c r="J106" s="26">
        <v>5.1282050000000003</v>
      </c>
      <c r="K106" s="26">
        <v>2.5641029999999998</v>
      </c>
      <c r="L106" s="26">
        <v>2.5641029999999998</v>
      </c>
      <c r="M106" s="26">
        <v>2.5641029999999998</v>
      </c>
      <c r="N106" s="26">
        <v>10.256410000000001</v>
      </c>
      <c r="O106" s="26">
        <v>2.5641029999999998</v>
      </c>
    </row>
    <row r="107" spans="1:15" x14ac:dyDescent="0.2">
      <c r="A107" s="19" t="s">
        <v>801</v>
      </c>
      <c r="B107" s="20">
        <v>55</v>
      </c>
      <c r="C107" s="26">
        <v>1.818182</v>
      </c>
      <c r="D107" s="26">
        <v>18.181818</v>
      </c>
      <c r="E107" s="26">
        <v>5.4545450000000004</v>
      </c>
      <c r="F107" s="26">
        <v>3.6363639999999999</v>
      </c>
      <c r="G107" s="26">
        <v>1.818182</v>
      </c>
      <c r="H107" s="26">
        <v>40</v>
      </c>
      <c r="I107" s="26">
        <v>7.2727269999999997</v>
      </c>
      <c r="J107" s="26">
        <v>16.363636</v>
      </c>
      <c r="K107" s="26">
        <v>1.818182</v>
      </c>
      <c r="L107" s="26">
        <v>16.363636</v>
      </c>
      <c r="M107" s="26">
        <v>3.6363639999999999</v>
      </c>
      <c r="N107" s="26">
        <v>16.363636</v>
      </c>
      <c r="O107" s="26">
        <v>1.818182</v>
      </c>
    </row>
    <row r="108" spans="1:15" x14ac:dyDescent="0.2">
      <c r="A108" s="19" t="s">
        <v>802</v>
      </c>
      <c r="B108" s="20">
        <v>12</v>
      </c>
      <c r="C108" s="26">
        <v>8.3333329999999997</v>
      </c>
      <c r="D108" s="26">
        <v>8.3333329999999997</v>
      </c>
      <c r="E108" s="26">
        <v>0</v>
      </c>
      <c r="F108" s="26">
        <v>8.3333329999999997</v>
      </c>
      <c r="G108" s="26">
        <v>0</v>
      </c>
      <c r="H108" s="26">
        <v>33.333333000000003</v>
      </c>
      <c r="I108" s="26">
        <v>0</v>
      </c>
      <c r="J108" s="26">
        <v>0</v>
      </c>
      <c r="K108" s="26">
        <v>0</v>
      </c>
      <c r="L108" s="26">
        <v>16.666667</v>
      </c>
      <c r="M108" s="26">
        <v>25</v>
      </c>
      <c r="N108" s="26">
        <v>16.666667</v>
      </c>
      <c r="O108" s="26">
        <v>0</v>
      </c>
    </row>
    <row r="109" spans="1:15" x14ac:dyDescent="0.2">
      <c r="A109" s="19" t="s">
        <v>803</v>
      </c>
      <c r="B109" s="20">
        <v>1</v>
      </c>
      <c r="C109" s="26">
        <v>0</v>
      </c>
      <c r="D109" s="26">
        <v>0</v>
      </c>
      <c r="E109" s="26">
        <v>100</v>
      </c>
      <c r="F109" s="26">
        <v>0</v>
      </c>
      <c r="G109" s="26">
        <v>0</v>
      </c>
      <c r="H109" s="26">
        <v>0</v>
      </c>
      <c r="I109" s="26">
        <v>100</v>
      </c>
      <c r="J109" s="26">
        <v>0</v>
      </c>
      <c r="K109" s="26">
        <v>0</v>
      </c>
      <c r="L109" s="26">
        <v>0</v>
      </c>
      <c r="M109" s="26">
        <v>0</v>
      </c>
      <c r="N109" s="26">
        <v>0</v>
      </c>
      <c r="O109" s="26">
        <v>0</v>
      </c>
    </row>
    <row r="110" spans="1:15" x14ac:dyDescent="0.2">
      <c r="A110" s="19" t="s">
        <v>804</v>
      </c>
      <c r="B110" s="20">
        <v>5</v>
      </c>
      <c r="C110" s="26">
        <v>0</v>
      </c>
      <c r="D110" s="26">
        <v>20</v>
      </c>
      <c r="E110" s="26">
        <v>0</v>
      </c>
      <c r="F110" s="26">
        <v>20</v>
      </c>
      <c r="G110" s="26">
        <v>0</v>
      </c>
      <c r="H110" s="26">
        <v>40</v>
      </c>
      <c r="I110" s="26">
        <v>0</v>
      </c>
      <c r="J110" s="26">
        <v>0</v>
      </c>
      <c r="K110" s="26">
        <v>0</v>
      </c>
      <c r="L110" s="26">
        <v>20</v>
      </c>
      <c r="M110" s="26">
        <v>0</v>
      </c>
      <c r="N110" s="26">
        <v>0</v>
      </c>
      <c r="O110" s="26">
        <v>0</v>
      </c>
    </row>
    <row r="111" spans="1:15" x14ac:dyDescent="0.2">
      <c r="A111" s="19" t="s">
        <v>783</v>
      </c>
      <c r="B111" s="20">
        <v>16</v>
      </c>
      <c r="C111" s="26">
        <v>0</v>
      </c>
      <c r="D111" s="26">
        <v>18.75</v>
      </c>
      <c r="E111" s="26">
        <v>0</v>
      </c>
      <c r="F111" s="26">
        <v>6.25</v>
      </c>
      <c r="G111" s="26">
        <v>0</v>
      </c>
      <c r="H111" s="26">
        <v>37.5</v>
      </c>
      <c r="I111" s="26">
        <v>6.25</v>
      </c>
      <c r="J111" s="26">
        <v>0</v>
      </c>
      <c r="K111" s="26">
        <v>0</v>
      </c>
      <c r="L111" s="26">
        <v>6.25</v>
      </c>
      <c r="M111" s="26">
        <v>18.75</v>
      </c>
      <c r="N111" s="26">
        <v>25</v>
      </c>
      <c r="O111" s="26">
        <v>0</v>
      </c>
    </row>
    <row r="112" spans="1:15" x14ac:dyDescent="0.2">
      <c r="A112" s="18" t="s">
        <v>142</v>
      </c>
      <c r="B112" s="18"/>
      <c r="C112" s="18"/>
      <c r="D112" s="18"/>
      <c r="E112" s="18"/>
      <c r="F112" s="18"/>
      <c r="G112" s="18"/>
      <c r="H112" s="18"/>
      <c r="I112" s="18"/>
      <c r="J112" s="18"/>
      <c r="K112" s="18"/>
      <c r="L112" s="18"/>
      <c r="M112" s="18"/>
      <c r="N112" s="18"/>
      <c r="O112" s="18"/>
    </row>
    <row r="113" spans="1:15" x14ac:dyDescent="0.2">
      <c r="A113" s="19" t="s">
        <v>806</v>
      </c>
      <c r="B113" s="20">
        <v>37</v>
      </c>
      <c r="C113" s="26">
        <v>2.7027030000000001</v>
      </c>
      <c r="D113" s="26">
        <v>5.405405</v>
      </c>
      <c r="E113" s="26">
        <v>8.1081079999999996</v>
      </c>
      <c r="F113" s="26">
        <v>0</v>
      </c>
      <c r="G113" s="26">
        <v>10.810810999999999</v>
      </c>
      <c r="H113" s="26">
        <v>21.621621999999999</v>
      </c>
      <c r="I113" s="26">
        <v>27.027027</v>
      </c>
      <c r="J113" s="26">
        <v>29.72973</v>
      </c>
      <c r="K113" s="26">
        <v>0</v>
      </c>
      <c r="L113" s="26">
        <v>35.135134999999998</v>
      </c>
      <c r="M113" s="26">
        <v>2.7027030000000001</v>
      </c>
      <c r="N113" s="26">
        <v>8.1081079999999996</v>
      </c>
      <c r="O113" s="26">
        <v>5.405405</v>
      </c>
    </row>
    <row r="114" spans="1:15" x14ac:dyDescent="0.2">
      <c r="A114" s="19" t="s">
        <v>807</v>
      </c>
      <c r="B114" s="20">
        <v>129</v>
      </c>
      <c r="C114" s="26">
        <v>0.77519400000000005</v>
      </c>
      <c r="D114" s="26">
        <v>10.077519000000001</v>
      </c>
      <c r="E114" s="26">
        <v>6.9767440000000001</v>
      </c>
      <c r="F114" s="26">
        <v>5.4263570000000003</v>
      </c>
      <c r="G114" s="26">
        <v>4.6511630000000004</v>
      </c>
      <c r="H114" s="26">
        <v>34.108527000000002</v>
      </c>
      <c r="I114" s="26">
        <v>12.403100999999999</v>
      </c>
      <c r="J114" s="26">
        <v>23.255814000000001</v>
      </c>
      <c r="K114" s="26">
        <v>0</v>
      </c>
      <c r="L114" s="26">
        <v>29.457363999999998</v>
      </c>
      <c r="M114" s="26">
        <v>8.5271319999999999</v>
      </c>
      <c r="N114" s="26">
        <v>13.953488</v>
      </c>
      <c r="O114" s="26">
        <v>0</v>
      </c>
    </row>
    <row r="115" spans="1:15" x14ac:dyDescent="0.2">
      <c r="A115" s="19" t="s">
        <v>808</v>
      </c>
      <c r="B115" s="20">
        <v>178</v>
      </c>
      <c r="C115" s="26">
        <v>1.123596</v>
      </c>
      <c r="D115" s="26">
        <v>12.359551</v>
      </c>
      <c r="E115" s="26">
        <v>9.5505619999999993</v>
      </c>
      <c r="F115" s="26">
        <v>10.112360000000001</v>
      </c>
      <c r="G115" s="26">
        <v>5.0561800000000003</v>
      </c>
      <c r="H115" s="26">
        <v>25.842697000000001</v>
      </c>
      <c r="I115" s="26">
        <v>12.359551</v>
      </c>
      <c r="J115" s="26">
        <v>22.471910000000001</v>
      </c>
      <c r="K115" s="26">
        <v>1.6853929999999999</v>
      </c>
      <c r="L115" s="26">
        <v>24.719100999999998</v>
      </c>
      <c r="M115" s="26">
        <v>8.9887639999999998</v>
      </c>
      <c r="N115" s="26">
        <v>15.168539000000001</v>
      </c>
      <c r="O115" s="26">
        <v>1.123596</v>
      </c>
    </row>
    <row r="116" spans="1:15" x14ac:dyDescent="0.2">
      <c r="A116" s="19" t="s">
        <v>809</v>
      </c>
      <c r="B116" s="20">
        <v>191</v>
      </c>
      <c r="C116" s="26">
        <v>2.0942409999999998</v>
      </c>
      <c r="D116" s="26">
        <v>12.565445</v>
      </c>
      <c r="E116" s="26">
        <v>7.8534030000000001</v>
      </c>
      <c r="F116" s="26">
        <v>5.2356020000000001</v>
      </c>
      <c r="G116" s="26">
        <v>2.0942409999999998</v>
      </c>
      <c r="H116" s="26">
        <v>32.984293000000001</v>
      </c>
      <c r="I116" s="26">
        <v>14.136126000000001</v>
      </c>
      <c r="J116" s="26">
        <v>15.183246</v>
      </c>
      <c r="K116" s="26">
        <v>2.617801</v>
      </c>
      <c r="L116" s="26">
        <v>20.418848000000001</v>
      </c>
      <c r="M116" s="26">
        <v>7.8534030000000001</v>
      </c>
      <c r="N116" s="26">
        <v>13.089005</v>
      </c>
      <c r="O116" s="26">
        <v>3.6649210000000001</v>
      </c>
    </row>
    <row r="117" spans="1:15" x14ac:dyDescent="0.2">
      <c r="A117" s="19" t="s">
        <v>810</v>
      </c>
      <c r="B117" s="20">
        <v>586</v>
      </c>
      <c r="C117" s="26">
        <v>1.194539</v>
      </c>
      <c r="D117" s="26">
        <v>11.774744</v>
      </c>
      <c r="E117" s="26">
        <v>4.9488050000000001</v>
      </c>
      <c r="F117" s="26">
        <v>2.730375</v>
      </c>
      <c r="G117" s="26">
        <v>1.194539</v>
      </c>
      <c r="H117" s="26">
        <v>36.177473999999997</v>
      </c>
      <c r="I117" s="26">
        <v>8.3617749999999997</v>
      </c>
      <c r="J117" s="26">
        <v>7.1672349999999998</v>
      </c>
      <c r="K117" s="26">
        <v>1.194539</v>
      </c>
      <c r="L117" s="26">
        <v>19.965869999999999</v>
      </c>
      <c r="M117" s="26">
        <v>10.580204999999999</v>
      </c>
      <c r="N117" s="26">
        <v>19.624573000000002</v>
      </c>
      <c r="O117" s="26">
        <v>3.242321</v>
      </c>
    </row>
    <row r="118" spans="1:15" x14ac:dyDescent="0.2">
      <c r="A118" s="19" t="s">
        <v>783</v>
      </c>
      <c r="B118" s="20">
        <v>35</v>
      </c>
      <c r="C118" s="26">
        <v>0</v>
      </c>
      <c r="D118" s="26">
        <v>2.8571430000000002</v>
      </c>
      <c r="E118" s="26">
        <v>0</v>
      </c>
      <c r="F118" s="26">
        <v>0</v>
      </c>
      <c r="G118" s="26">
        <v>2.8571430000000002</v>
      </c>
      <c r="H118" s="26">
        <v>45.714286000000001</v>
      </c>
      <c r="I118" s="26">
        <v>11.428571</v>
      </c>
      <c r="J118" s="26">
        <v>14.285714</v>
      </c>
      <c r="K118" s="26">
        <v>0</v>
      </c>
      <c r="L118" s="26">
        <v>25.714286000000001</v>
      </c>
      <c r="M118" s="26">
        <v>8.5714290000000002</v>
      </c>
      <c r="N118" s="26">
        <v>14.285714</v>
      </c>
      <c r="O118" s="26">
        <v>2.8571430000000002</v>
      </c>
    </row>
    <row r="119" spans="1:15" x14ac:dyDescent="0.2">
      <c r="A119" s="18" t="s">
        <v>143</v>
      </c>
      <c r="B119" s="18"/>
      <c r="C119" s="18"/>
      <c r="D119" s="18"/>
      <c r="E119" s="18"/>
      <c r="F119" s="18"/>
      <c r="G119" s="18"/>
      <c r="H119" s="18"/>
      <c r="I119" s="18"/>
      <c r="J119" s="18"/>
      <c r="K119" s="18"/>
      <c r="L119" s="18"/>
      <c r="M119" s="18"/>
      <c r="N119" s="18"/>
      <c r="O119" s="18"/>
    </row>
    <row r="120" spans="1:15" x14ac:dyDescent="0.2">
      <c r="A120" s="21" t="s">
        <v>811</v>
      </c>
      <c r="B120" s="21"/>
      <c r="C120" s="21"/>
      <c r="D120" s="21"/>
      <c r="E120" s="21"/>
      <c r="F120" s="21"/>
      <c r="G120" s="21"/>
      <c r="H120" s="21"/>
      <c r="I120" s="21"/>
      <c r="J120" s="21"/>
      <c r="K120" s="21"/>
      <c r="L120" s="21"/>
      <c r="M120" s="21"/>
      <c r="N120" s="21"/>
      <c r="O120" s="21"/>
    </row>
    <row r="121" spans="1:15" x14ac:dyDescent="0.2">
      <c r="A121" s="19" t="s">
        <v>812</v>
      </c>
      <c r="B121" s="20">
        <v>250</v>
      </c>
      <c r="C121" s="26">
        <v>2</v>
      </c>
      <c r="D121" s="26">
        <v>8.4</v>
      </c>
      <c r="E121" s="26">
        <v>6.4</v>
      </c>
      <c r="F121" s="26">
        <v>6</v>
      </c>
      <c r="G121" s="26">
        <v>5.6</v>
      </c>
      <c r="H121" s="26">
        <v>29.2</v>
      </c>
      <c r="I121" s="26">
        <v>15.2</v>
      </c>
      <c r="J121" s="26">
        <v>27.6</v>
      </c>
      <c r="K121" s="26">
        <v>0.8</v>
      </c>
      <c r="L121" s="26">
        <v>32.799999999999997</v>
      </c>
      <c r="M121" s="26">
        <v>3.2</v>
      </c>
      <c r="N121" s="26">
        <v>12.4</v>
      </c>
      <c r="O121" s="26">
        <v>1.6</v>
      </c>
    </row>
    <row r="122" spans="1:15" x14ac:dyDescent="0.2">
      <c r="A122" s="19" t="s">
        <v>813</v>
      </c>
      <c r="B122" s="20">
        <v>255</v>
      </c>
      <c r="C122" s="26">
        <v>1.568627</v>
      </c>
      <c r="D122" s="26">
        <v>13.725490000000001</v>
      </c>
      <c r="E122" s="26">
        <v>9.0196079999999998</v>
      </c>
      <c r="F122" s="26">
        <v>6.2745100000000003</v>
      </c>
      <c r="G122" s="26">
        <v>2.745098</v>
      </c>
      <c r="H122" s="26">
        <v>27.843136999999999</v>
      </c>
      <c r="I122" s="26">
        <v>12.156863</v>
      </c>
      <c r="J122" s="26">
        <v>18.823529000000001</v>
      </c>
      <c r="K122" s="26">
        <v>1.9607840000000001</v>
      </c>
      <c r="L122" s="26">
        <v>22.745097999999999</v>
      </c>
      <c r="M122" s="26">
        <v>10.196078</v>
      </c>
      <c r="N122" s="26">
        <v>14.509804000000001</v>
      </c>
      <c r="O122" s="26">
        <v>1.9607840000000001</v>
      </c>
    </row>
    <row r="123" spans="1:15" x14ac:dyDescent="0.2">
      <c r="A123" s="19" t="s">
        <v>814</v>
      </c>
      <c r="B123" s="20">
        <v>96</v>
      </c>
      <c r="C123" s="26">
        <v>3.125</v>
      </c>
      <c r="D123" s="26">
        <v>12.5</v>
      </c>
      <c r="E123" s="26">
        <v>9.375</v>
      </c>
      <c r="F123" s="26">
        <v>4.1666670000000003</v>
      </c>
      <c r="G123" s="26">
        <v>1.0416669999999999</v>
      </c>
      <c r="H123" s="26">
        <v>38.541666999999997</v>
      </c>
      <c r="I123" s="26">
        <v>15.625</v>
      </c>
      <c r="J123" s="26">
        <v>12.5</v>
      </c>
      <c r="K123" s="26">
        <v>1.0416669999999999</v>
      </c>
      <c r="L123" s="26">
        <v>21.875</v>
      </c>
      <c r="M123" s="26">
        <v>11.458333</v>
      </c>
      <c r="N123" s="26">
        <v>13.541667</v>
      </c>
      <c r="O123" s="26">
        <v>1.0416669999999999</v>
      </c>
    </row>
    <row r="124" spans="1:15" x14ac:dyDescent="0.2">
      <c r="A124" s="19" t="s">
        <v>815</v>
      </c>
      <c r="B124" s="20">
        <v>476</v>
      </c>
      <c r="C124" s="26">
        <v>0.63025200000000003</v>
      </c>
      <c r="D124" s="26">
        <v>11.97479</v>
      </c>
      <c r="E124" s="26">
        <v>4.8319330000000003</v>
      </c>
      <c r="F124" s="26">
        <v>2.941176</v>
      </c>
      <c r="G124" s="26">
        <v>1.470588</v>
      </c>
      <c r="H124" s="26">
        <v>36.974789999999999</v>
      </c>
      <c r="I124" s="26">
        <v>7.3529410000000004</v>
      </c>
      <c r="J124" s="26">
        <v>4.2016809999999998</v>
      </c>
      <c r="K124" s="26">
        <v>1.2605040000000001</v>
      </c>
      <c r="L124" s="26">
        <v>18.067226999999999</v>
      </c>
      <c r="M124" s="26">
        <v>12.184874000000001</v>
      </c>
      <c r="N124" s="26">
        <v>20.588235000000001</v>
      </c>
      <c r="O124" s="26">
        <v>3.7815129999999999</v>
      </c>
    </row>
    <row r="125" spans="1:15" x14ac:dyDescent="0.2">
      <c r="A125" s="19" t="s">
        <v>783</v>
      </c>
      <c r="B125" s="20">
        <v>79</v>
      </c>
      <c r="C125" s="26">
        <v>0</v>
      </c>
      <c r="D125" s="26">
        <v>7.5949369999999998</v>
      </c>
      <c r="E125" s="26">
        <v>2.5316459999999998</v>
      </c>
      <c r="F125" s="26">
        <v>2.5316459999999998</v>
      </c>
      <c r="G125" s="26">
        <v>2.5316459999999998</v>
      </c>
      <c r="H125" s="26">
        <v>40.506329000000001</v>
      </c>
      <c r="I125" s="26">
        <v>11.392405</v>
      </c>
      <c r="J125" s="26">
        <v>10.126582000000001</v>
      </c>
      <c r="K125" s="26">
        <v>1.2658229999999999</v>
      </c>
      <c r="L125" s="26">
        <v>16.455696</v>
      </c>
      <c r="M125" s="26">
        <v>6.3291139999999997</v>
      </c>
      <c r="N125" s="26">
        <v>17.721519000000001</v>
      </c>
      <c r="O125" s="26">
        <v>3.7974679999999998</v>
      </c>
    </row>
    <row r="126" spans="1:15" x14ac:dyDescent="0.2">
      <c r="A126" s="18" t="s">
        <v>143</v>
      </c>
      <c r="B126" s="18"/>
      <c r="C126" s="18"/>
      <c r="D126" s="18"/>
      <c r="E126" s="18"/>
      <c r="F126" s="18"/>
      <c r="G126" s="18"/>
      <c r="H126" s="18"/>
      <c r="I126" s="18"/>
      <c r="J126" s="18"/>
      <c r="K126" s="18"/>
      <c r="L126" s="18"/>
      <c r="M126" s="18"/>
      <c r="N126" s="18"/>
      <c r="O126" s="18"/>
    </row>
    <row r="127" spans="1:15" x14ac:dyDescent="0.2">
      <c r="A127" s="21" t="s">
        <v>816</v>
      </c>
      <c r="B127" s="21"/>
      <c r="C127" s="21"/>
      <c r="D127" s="21"/>
      <c r="E127" s="21"/>
      <c r="F127" s="21"/>
      <c r="G127" s="21"/>
      <c r="H127" s="21"/>
      <c r="I127" s="21"/>
      <c r="J127" s="21"/>
      <c r="K127" s="21"/>
      <c r="L127" s="21"/>
      <c r="M127" s="21"/>
      <c r="N127" s="21"/>
      <c r="O127" s="21"/>
    </row>
    <row r="128" spans="1:15" x14ac:dyDescent="0.2">
      <c r="A128" s="19" t="s">
        <v>812</v>
      </c>
      <c r="B128" s="20">
        <v>107</v>
      </c>
      <c r="C128" s="26">
        <v>0</v>
      </c>
      <c r="D128" s="26">
        <v>7.4766360000000001</v>
      </c>
      <c r="E128" s="26">
        <v>6.5420559999999996</v>
      </c>
      <c r="F128" s="26">
        <v>5.6074770000000003</v>
      </c>
      <c r="G128" s="26">
        <v>8.4112150000000003</v>
      </c>
      <c r="H128" s="26">
        <v>23.364485999999999</v>
      </c>
      <c r="I128" s="26">
        <v>20.560748</v>
      </c>
      <c r="J128" s="26">
        <v>23.364485999999999</v>
      </c>
      <c r="K128" s="26">
        <v>0.93457900000000005</v>
      </c>
      <c r="L128" s="26">
        <v>28.971962999999999</v>
      </c>
      <c r="M128" s="26">
        <v>13.084111999999999</v>
      </c>
      <c r="N128" s="26">
        <v>14.953271000000001</v>
      </c>
      <c r="O128" s="26">
        <v>0.93457900000000005</v>
      </c>
    </row>
    <row r="129" spans="1:15" x14ac:dyDescent="0.2">
      <c r="A129" s="19" t="s">
        <v>813</v>
      </c>
      <c r="B129" s="20">
        <v>98</v>
      </c>
      <c r="C129" s="26">
        <v>2.040816</v>
      </c>
      <c r="D129" s="26">
        <v>11.224489999999999</v>
      </c>
      <c r="E129" s="26">
        <v>9.1836730000000006</v>
      </c>
      <c r="F129" s="26">
        <v>10.204082</v>
      </c>
      <c r="G129" s="26">
        <v>4.0816330000000001</v>
      </c>
      <c r="H129" s="26">
        <v>25.510204000000002</v>
      </c>
      <c r="I129" s="26">
        <v>15.306122</v>
      </c>
      <c r="J129" s="26">
        <v>25.510204000000002</v>
      </c>
      <c r="K129" s="26">
        <v>1.020408</v>
      </c>
      <c r="L129" s="26">
        <v>29.591837000000002</v>
      </c>
      <c r="M129" s="26">
        <v>6.1224489999999996</v>
      </c>
      <c r="N129" s="26">
        <v>11.224489999999999</v>
      </c>
      <c r="O129" s="26">
        <v>1.020408</v>
      </c>
    </row>
    <row r="130" spans="1:15" x14ac:dyDescent="0.2">
      <c r="A130" s="19" t="s">
        <v>814</v>
      </c>
      <c r="B130" s="20">
        <v>68</v>
      </c>
      <c r="C130" s="26">
        <v>1.470588</v>
      </c>
      <c r="D130" s="26">
        <v>10.294117999999999</v>
      </c>
      <c r="E130" s="26">
        <v>10.294117999999999</v>
      </c>
      <c r="F130" s="26">
        <v>13.235294</v>
      </c>
      <c r="G130" s="26">
        <v>2.941176</v>
      </c>
      <c r="H130" s="26">
        <v>30.882352999999998</v>
      </c>
      <c r="I130" s="26">
        <v>13.235294</v>
      </c>
      <c r="J130" s="26">
        <v>20.588235000000001</v>
      </c>
      <c r="K130" s="26">
        <v>0</v>
      </c>
      <c r="L130" s="26">
        <v>23.529412000000001</v>
      </c>
      <c r="M130" s="26">
        <v>4.4117649999999999</v>
      </c>
      <c r="N130" s="26">
        <v>8.8235290000000006</v>
      </c>
      <c r="O130" s="26">
        <v>4.4117649999999999</v>
      </c>
    </row>
    <row r="131" spans="1:15" x14ac:dyDescent="0.2">
      <c r="A131" s="19" t="s">
        <v>815</v>
      </c>
      <c r="B131" s="20">
        <v>683</v>
      </c>
      <c r="C131" s="26">
        <v>1.3177160000000001</v>
      </c>
      <c r="D131" s="26">
        <v>12.152269</v>
      </c>
      <c r="E131" s="26">
        <v>6.0029279999999998</v>
      </c>
      <c r="F131" s="26">
        <v>3.0746709999999999</v>
      </c>
      <c r="G131" s="26">
        <v>1.756955</v>
      </c>
      <c r="H131" s="26">
        <v>36.017569999999999</v>
      </c>
      <c r="I131" s="26">
        <v>8.7847729999999995</v>
      </c>
      <c r="J131" s="26">
        <v>10.248901999999999</v>
      </c>
      <c r="K131" s="26">
        <v>1.6105419999999999</v>
      </c>
      <c r="L131" s="26">
        <v>21.815519999999999</v>
      </c>
      <c r="M131" s="26">
        <v>9.8096630000000005</v>
      </c>
      <c r="N131" s="26">
        <v>18.155197999999999</v>
      </c>
      <c r="O131" s="26">
        <v>2.928258</v>
      </c>
    </row>
    <row r="132" spans="1:15" x14ac:dyDescent="0.2">
      <c r="A132" s="19" t="s">
        <v>783</v>
      </c>
      <c r="B132" s="20">
        <v>200</v>
      </c>
      <c r="C132" s="26">
        <v>1.5</v>
      </c>
      <c r="D132" s="26">
        <v>11</v>
      </c>
      <c r="E132" s="26">
        <v>4.5</v>
      </c>
      <c r="F132" s="26">
        <v>2.5</v>
      </c>
      <c r="G132" s="26">
        <v>2</v>
      </c>
      <c r="H132" s="26">
        <v>36</v>
      </c>
      <c r="I132" s="26">
        <v>11</v>
      </c>
      <c r="J132" s="26">
        <v>11.5</v>
      </c>
      <c r="K132" s="26">
        <v>1</v>
      </c>
      <c r="L132" s="26">
        <v>17.5</v>
      </c>
      <c r="M132" s="26">
        <v>9</v>
      </c>
      <c r="N132" s="26">
        <v>18</v>
      </c>
      <c r="O132" s="26">
        <v>3</v>
      </c>
    </row>
    <row r="133" spans="1:15" x14ac:dyDescent="0.2">
      <c r="A133" s="18" t="s">
        <v>143</v>
      </c>
      <c r="B133" s="18"/>
      <c r="C133" s="18"/>
      <c r="D133" s="18"/>
      <c r="E133" s="18"/>
      <c r="F133" s="18"/>
      <c r="G133" s="18"/>
      <c r="H133" s="18"/>
      <c r="I133" s="18"/>
      <c r="J133" s="18"/>
      <c r="K133" s="18"/>
      <c r="L133" s="18"/>
      <c r="M133" s="18"/>
      <c r="N133" s="18"/>
      <c r="O133" s="18"/>
    </row>
    <row r="134" spans="1:15" x14ac:dyDescent="0.2">
      <c r="A134" s="21" t="s">
        <v>817</v>
      </c>
      <c r="B134" s="21"/>
      <c r="C134" s="21"/>
      <c r="D134" s="21"/>
      <c r="E134" s="21"/>
      <c r="F134" s="21"/>
      <c r="G134" s="21"/>
      <c r="H134" s="21"/>
      <c r="I134" s="21"/>
      <c r="J134" s="21"/>
      <c r="K134" s="21"/>
      <c r="L134" s="21"/>
      <c r="M134" s="21"/>
      <c r="N134" s="21"/>
      <c r="O134" s="21"/>
    </row>
    <row r="135" spans="1:15" x14ac:dyDescent="0.2">
      <c r="A135" s="19" t="s">
        <v>812</v>
      </c>
      <c r="B135" s="20">
        <v>137</v>
      </c>
      <c r="C135" s="26">
        <v>1.459854</v>
      </c>
      <c r="D135" s="26">
        <v>13.138686</v>
      </c>
      <c r="E135" s="26">
        <v>9.4890509999999999</v>
      </c>
      <c r="F135" s="26">
        <v>10.948905</v>
      </c>
      <c r="G135" s="26">
        <v>5.1094889999999999</v>
      </c>
      <c r="H135" s="26">
        <v>29.19708</v>
      </c>
      <c r="I135" s="26">
        <v>19.708029</v>
      </c>
      <c r="J135" s="26">
        <v>19.708029</v>
      </c>
      <c r="K135" s="26">
        <v>0</v>
      </c>
      <c r="L135" s="26">
        <v>29.19708</v>
      </c>
      <c r="M135" s="26">
        <v>7.2992699999999999</v>
      </c>
      <c r="N135" s="26">
        <v>10.948905</v>
      </c>
      <c r="O135" s="26">
        <v>1.459854</v>
      </c>
    </row>
    <row r="136" spans="1:15" x14ac:dyDescent="0.2">
      <c r="A136" s="19" t="s">
        <v>813</v>
      </c>
      <c r="B136" s="20">
        <v>169</v>
      </c>
      <c r="C136" s="26">
        <v>0.59171600000000002</v>
      </c>
      <c r="D136" s="26">
        <v>10.059172</v>
      </c>
      <c r="E136" s="26">
        <v>10.650888</v>
      </c>
      <c r="F136" s="26">
        <v>7.1005919999999998</v>
      </c>
      <c r="G136" s="26">
        <v>5.3254440000000001</v>
      </c>
      <c r="H136" s="26">
        <v>26.035502999999999</v>
      </c>
      <c r="I136" s="26">
        <v>17.751479</v>
      </c>
      <c r="J136" s="26">
        <v>22.485206999999999</v>
      </c>
      <c r="K136" s="26">
        <v>1.183432</v>
      </c>
      <c r="L136" s="26">
        <v>29.585799000000002</v>
      </c>
      <c r="M136" s="26">
        <v>6.5088759999999999</v>
      </c>
      <c r="N136" s="26">
        <v>13.609467</v>
      </c>
      <c r="O136" s="26">
        <v>1.183432</v>
      </c>
    </row>
    <row r="137" spans="1:15" x14ac:dyDescent="0.2">
      <c r="A137" s="19" t="s">
        <v>814</v>
      </c>
      <c r="B137" s="20">
        <v>56</v>
      </c>
      <c r="C137" s="26">
        <v>0</v>
      </c>
      <c r="D137" s="26">
        <v>12.5</v>
      </c>
      <c r="E137" s="26">
        <v>8.9285709999999998</v>
      </c>
      <c r="F137" s="26">
        <v>5.3571429999999998</v>
      </c>
      <c r="G137" s="26">
        <v>3.5714290000000002</v>
      </c>
      <c r="H137" s="26">
        <v>25</v>
      </c>
      <c r="I137" s="26">
        <v>12.5</v>
      </c>
      <c r="J137" s="26">
        <v>17.857143000000001</v>
      </c>
      <c r="K137" s="26">
        <v>0</v>
      </c>
      <c r="L137" s="26">
        <v>28.571428999999998</v>
      </c>
      <c r="M137" s="26">
        <v>3.5714290000000002</v>
      </c>
      <c r="N137" s="26">
        <v>14.285714</v>
      </c>
      <c r="O137" s="26">
        <v>0</v>
      </c>
    </row>
    <row r="138" spans="1:15" x14ac:dyDescent="0.2">
      <c r="A138" s="19" t="s">
        <v>815</v>
      </c>
      <c r="B138" s="20">
        <v>614</v>
      </c>
      <c r="C138" s="26">
        <v>1.6286639999999999</v>
      </c>
      <c r="D138" s="26">
        <v>11.726383999999999</v>
      </c>
      <c r="E138" s="26">
        <v>4.7231269999999999</v>
      </c>
      <c r="F138" s="26">
        <v>2.9315959999999999</v>
      </c>
      <c r="G138" s="26">
        <v>1.4657979999999999</v>
      </c>
      <c r="H138" s="26">
        <v>36.482084999999998</v>
      </c>
      <c r="I138" s="26">
        <v>7.6547229999999997</v>
      </c>
      <c r="J138" s="26">
        <v>10.260586</v>
      </c>
      <c r="K138" s="26">
        <v>1.791531</v>
      </c>
      <c r="L138" s="26">
        <v>19.543973999999999</v>
      </c>
      <c r="M138" s="26">
        <v>11.074919</v>
      </c>
      <c r="N138" s="26">
        <v>18.729641999999998</v>
      </c>
      <c r="O138" s="26">
        <v>3.583062</v>
      </c>
    </row>
    <row r="139" spans="1:15" x14ac:dyDescent="0.2">
      <c r="A139" s="19" t="s">
        <v>783</v>
      </c>
      <c r="B139" s="20">
        <v>180</v>
      </c>
      <c r="C139" s="26">
        <v>1.111111</v>
      </c>
      <c r="D139" s="26">
        <v>9.4444440000000007</v>
      </c>
      <c r="E139" s="26">
        <v>4.4444439999999998</v>
      </c>
      <c r="F139" s="26">
        <v>1.6666669999999999</v>
      </c>
      <c r="G139" s="26">
        <v>2.2222219999999999</v>
      </c>
      <c r="H139" s="26">
        <v>37.222222000000002</v>
      </c>
      <c r="I139" s="26">
        <v>9.4444440000000007</v>
      </c>
      <c r="J139" s="26">
        <v>10.555555999999999</v>
      </c>
      <c r="K139" s="26">
        <v>1.111111</v>
      </c>
      <c r="L139" s="26">
        <v>18.888888999999999</v>
      </c>
      <c r="M139" s="26">
        <v>9.4444440000000007</v>
      </c>
      <c r="N139" s="26">
        <v>17.777778000000001</v>
      </c>
      <c r="O139" s="26">
        <v>2.7777780000000001</v>
      </c>
    </row>
    <row r="140" spans="1:15" x14ac:dyDescent="0.2">
      <c r="A140" s="18" t="s">
        <v>143</v>
      </c>
      <c r="B140" s="18"/>
      <c r="C140" s="18"/>
      <c r="D140" s="18"/>
      <c r="E140" s="18"/>
      <c r="F140" s="18"/>
      <c r="G140" s="18"/>
      <c r="H140" s="18"/>
      <c r="I140" s="18"/>
      <c r="J140" s="18"/>
      <c r="K140" s="18"/>
      <c r="L140" s="18"/>
      <c r="M140" s="18"/>
      <c r="N140" s="18"/>
      <c r="O140" s="18"/>
    </row>
    <row r="141" spans="1:15" x14ac:dyDescent="0.2">
      <c r="A141" s="21" t="s">
        <v>818</v>
      </c>
      <c r="B141" s="21"/>
      <c r="C141" s="21"/>
      <c r="D141" s="21"/>
      <c r="E141" s="21"/>
      <c r="F141" s="21"/>
      <c r="G141" s="21"/>
      <c r="H141" s="21"/>
      <c r="I141" s="21"/>
      <c r="J141" s="21"/>
      <c r="K141" s="21"/>
      <c r="L141" s="21"/>
      <c r="M141" s="21"/>
      <c r="N141" s="21"/>
      <c r="O141" s="21"/>
    </row>
    <row r="142" spans="1:15" x14ac:dyDescent="0.2">
      <c r="A142" s="19" t="s">
        <v>812</v>
      </c>
      <c r="B142" s="20">
        <v>19</v>
      </c>
      <c r="C142" s="26">
        <v>0</v>
      </c>
      <c r="D142" s="26">
        <v>15.789474</v>
      </c>
      <c r="E142" s="26">
        <v>5.2631579999999998</v>
      </c>
      <c r="F142" s="26">
        <v>5.2631579999999998</v>
      </c>
      <c r="G142" s="26">
        <v>5.2631579999999998</v>
      </c>
      <c r="H142" s="26">
        <v>15.789474</v>
      </c>
      <c r="I142" s="26">
        <v>5.2631579999999998</v>
      </c>
      <c r="J142" s="26">
        <v>26.315788999999999</v>
      </c>
      <c r="K142" s="26">
        <v>0</v>
      </c>
      <c r="L142" s="26">
        <v>47.368420999999998</v>
      </c>
      <c r="M142" s="26">
        <v>10.526316</v>
      </c>
      <c r="N142" s="26">
        <v>5.2631579999999998</v>
      </c>
      <c r="O142" s="26">
        <v>0</v>
      </c>
    </row>
    <row r="143" spans="1:15" x14ac:dyDescent="0.2">
      <c r="A143" s="19" t="s">
        <v>813</v>
      </c>
      <c r="B143" s="20">
        <v>39</v>
      </c>
      <c r="C143" s="26">
        <v>2.5641029999999998</v>
      </c>
      <c r="D143" s="26">
        <v>5.1282050000000003</v>
      </c>
      <c r="E143" s="26">
        <v>10.256410000000001</v>
      </c>
      <c r="F143" s="26">
        <v>2.5641029999999998</v>
      </c>
      <c r="G143" s="26">
        <v>10.256410000000001</v>
      </c>
      <c r="H143" s="26">
        <v>30.769231000000001</v>
      </c>
      <c r="I143" s="26">
        <v>15.384615</v>
      </c>
      <c r="J143" s="26">
        <v>28.205127999999998</v>
      </c>
      <c r="K143" s="26">
        <v>0</v>
      </c>
      <c r="L143" s="26">
        <v>28.205127999999998</v>
      </c>
      <c r="M143" s="26">
        <v>5.1282050000000003</v>
      </c>
      <c r="N143" s="26">
        <v>10.256410000000001</v>
      </c>
      <c r="O143" s="26">
        <v>0</v>
      </c>
    </row>
    <row r="144" spans="1:15" x14ac:dyDescent="0.2">
      <c r="A144" s="19" t="s">
        <v>814</v>
      </c>
      <c r="B144" s="20">
        <v>47</v>
      </c>
      <c r="C144" s="26">
        <v>0</v>
      </c>
      <c r="D144" s="26">
        <v>10.638298000000001</v>
      </c>
      <c r="E144" s="26">
        <v>8.5106380000000001</v>
      </c>
      <c r="F144" s="26">
        <v>6.3829789999999997</v>
      </c>
      <c r="G144" s="26">
        <v>2.1276600000000001</v>
      </c>
      <c r="H144" s="26">
        <v>31.914894</v>
      </c>
      <c r="I144" s="26">
        <v>19.148935999999999</v>
      </c>
      <c r="J144" s="26">
        <v>23.404254999999999</v>
      </c>
      <c r="K144" s="26">
        <v>4.2553190000000001</v>
      </c>
      <c r="L144" s="26">
        <v>21.276596000000001</v>
      </c>
      <c r="M144" s="26">
        <v>6.3829789999999997</v>
      </c>
      <c r="N144" s="26">
        <v>17.021277000000001</v>
      </c>
      <c r="O144" s="26">
        <v>0</v>
      </c>
    </row>
    <row r="145" spans="1:15" x14ac:dyDescent="0.2">
      <c r="A145" s="19" t="s">
        <v>815</v>
      </c>
      <c r="B145" s="20">
        <v>697</v>
      </c>
      <c r="C145" s="26">
        <v>1.1477759999999999</v>
      </c>
      <c r="D145" s="26">
        <v>11.477762</v>
      </c>
      <c r="E145" s="26">
        <v>6.5997130000000004</v>
      </c>
      <c r="F145" s="26">
        <v>5.0215209999999999</v>
      </c>
      <c r="G145" s="26">
        <v>2.2955519999999998</v>
      </c>
      <c r="H145" s="26">
        <v>34.146341</v>
      </c>
      <c r="I145" s="26">
        <v>10.329986</v>
      </c>
      <c r="J145" s="26">
        <v>13.199426000000001</v>
      </c>
      <c r="K145" s="26">
        <v>1.1477759999999999</v>
      </c>
      <c r="L145" s="26">
        <v>22.668579999999999</v>
      </c>
      <c r="M145" s="26">
        <v>9.7560979999999997</v>
      </c>
      <c r="N145" s="26">
        <v>17.216643000000001</v>
      </c>
      <c r="O145" s="26">
        <v>2.4390239999999999</v>
      </c>
    </row>
    <row r="146" spans="1:15" x14ac:dyDescent="0.2">
      <c r="A146" s="19" t="s">
        <v>783</v>
      </c>
      <c r="B146" s="20">
        <v>354</v>
      </c>
      <c r="C146" s="26">
        <v>1.6949149999999999</v>
      </c>
      <c r="D146" s="26">
        <v>11.581920999999999</v>
      </c>
      <c r="E146" s="26">
        <v>5.084746</v>
      </c>
      <c r="F146" s="26">
        <v>3.107345</v>
      </c>
      <c r="G146" s="26">
        <v>2.542373</v>
      </c>
      <c r="H146" s="26">
        <v>34.180790999999999</v>
      </c>
      <c r="I146" s="26">
        <v>11.299435000000001</v>
      </c>
      <c r="J146" s="26">
        <v>10.734463</v>
      </c>
      <c r="K146" s="26">
        <v>1.4124289999999999</v>
      </c>
      <c r="L146" s="26">
        <v>20.338982999999999</v>
      </c>
      <c r="M146" s="26">
        <v>9.3220340000000004</v>
      </c>
      <c r="N146" s="26">
        <v>16.949152999999999</v>
      </c>
      <c r="O146" s="26">
        <v>3.9548019999999999</v>
      </c>
    </row>
    <row r="147" spans="1:15" x14ac:dyDescent="0.2">
      <c r="A147" s="18" t="s">
        <v>819</v>
      </c>
      <c r="B147" s="18"/>
      <c r="C147" s="18"/>
      <c r="D147" s="18"/>
      <c r="E147" s="18"/>
      <c r="F147" s="18"/>
      <c r="G147" s="18"/>
      <c r="H147" s="18"/>
      <c r="I147" s="18"/>
      <c r="J147" s="18"/>
      <c r="K147" s="18"/>
      <c r="L147" s="18"/>
      <c r="M147" s="18"/>
      <c r="N147" s="18"/>
      <c r="O147" s="18"/>
    </row>
    <row r="148" spans="1:15" x14ac:dyDescent="0.2">
      <c r="A148" s="19" t="s">
        <v>820</v>
      </c>
      <c r="B148" s="20">
        <v>279</v>
      </c>
      <c r="C148" s="26">
        <v>1.075269</v>
      </c>
      <c r="D148" s="26">
        <v>10.035842000000001</v>
      </c>
      <c r="E148" s="26">
        <v>5.7347669999999997</v>
      </c>
      <c r="F148" s="26">
        <v>5.3763439999999996</v>
      </c>
      <c r="G148" s="26">
        <v>3.225806</v>
      </c>
      <c r="H148" s="26">
        <v>32.616486999999999</v>
      </c>
      <c r="I148" s="26">
        <v>11.469533999999999</v>
      </c>
      <c r="J148" s="26">
        <v>13.620072</v>
      </c>
      <c r="K148" s="26">
        <v>1.075269</v>
      </c>
      <c r="L148" s="26">
        <v>27.240143</v>
      </c>
      <c r="M148" s="26">
        <v>9.3189960000000003</v>
      </c>
      <c r="N148" s="26">
        <v>18.27957</v>
      </c>
      <c r="O148" s="26">
        <v>2.5089610000000002</v>
      </c>
    </row>
    <row r="149" spans="1:15" x14ac:dyDescent="0.2">
      <c r="A149" s="19" t="s">
        <v>821</v>
      </c>
      <c r="B149" s="20">
        <v>478</v>
      </c>
      <c r="C149" s="26">
        <v>1.4644349999999999</v>
      </c>
      <c r="D149" s="26">
        <v>11.297071000000001</v>
      </c>
      <c r="E149" s="26">
        <v>5.8577409999999999</v>
      </c>
      <c r="F149" s="26">
        <v>3.9748950000000001</v>
      </c>
      <c r="G149" s="26">
        <v>3.5564849999999999</v>
      </c>
      <c r="H149" s="26">
        <v>36.820084000000001</v>
      </c>
      <c r="I149" s="26">
        <v>10.460251</v>
      </c>
      <c r="J149" s="26">
        <v>13.598326</v>
      </c>
      <c r="K149" s="26">
        <v>1.2552300000000001</v>
      </c>
      <c r="L149" s="26">
        <v>21.338912000000001</v>
      </c>
      <c r="M149" s="26">
        <v>10.460251</v>
      </c>
      <c r="N149" s="26">
        <v>15.899582000000001</v>
      </c>
      <c r="O149" s="26">
        <v>2.09205</v>
      </c>
    </row>
    <row r="150" spans="1:15" x14ac:dyDescent="0.2">
      <c r="A150" s="19" t="s">
        <v>822</v>
      </c>
      <c r="B150" s="20">
        <v>285</v>
      </c>
      <c r="C150" s="26">
        <v>1.754386</v>
      </c>
      <c r="D150" s="26">
        <v>12.982456000000001</v>
      </c>
      <c r="E150" s="26">
        <v>8.7719299999999993</v>
      </c>
      <c r="F150" s="26">
        <v>5.2631579999999998</v>
      </c>
      <c r="G150" s="26">
        <v>1.052632</v>
      </c>
      <c r="H150" s="26">
        <v>28.771930000000001</v>
      </c>
      <c r="I150" s="26">
        <v>11.228070000000001</v>
      </c>
      <c r="J150" s="26">
        <v>13.684210999999999</v>
      </c>
      <c r="K150" s="26">
        <v>1.4035089999999999</v>
      </c>
      <c r="L150" s="26">
        <v>22.105263000000001</v>
      </c>
      <c r="M150" s="26">
        <v>8.4210530000000006</v>
      </c>
      <c r="N150" s="26">
        <v>16.140350999999999</v>
      </c>
      <c r="O150" s="26">
        <v>2.8070179999999998</v>
      </c>
    </row>
    <row r="151" spans="1:15" x14ac:dyDescent="0.2">
      <c r="A151" s="19" t="s">
        <v>823</v>
      </c>
      <c r="B151" s="20">
        <v>114</v>
      </c>
      <c r="C151" s="26">
        <v>0</v>
      </c>
      <c r="D151" s="26">
        <v>10.526316</v>
      </c>
      <c r="E151" s="26">
        <v>3.508772</v>
      </c>
      <c r="F151" s="26">
        <v>1.754386</v>
      </c>
      <c r="G151" s="26">
        <v>1.754386</v>
      </c>
      <c r="H151" s="26">
        <v>35.087719</v>
      </c>
      <c r="I151" s="26">
        <v>12.280702</v>
      </c>
      <c r="J151" s="26">
        <v>13.157895</v>
      </c>
      <c r="K151" s="26">
        <v>1.754386</v>
      </c>
      <c r="L151" s="26">
        <v>16.666667</v>
      </c>
      <c r="M151" s="26">
        <v>7.017544</v>
      </c>
      <c r="N151" s="26">
        <v>17.543859999999999</v>
      </c>
      <c r="O151" s="26">
        <v>5.2631579999999998</v>
      </c>
    </row>
    <row r="152" spans="1:15" x14ac:dyDescent="0.2">
      <c r="A152" s="18" t="s">
        <v>824</v>
      </c>
      <c r="B152" s="18"/>
      <c r="C152" s="18"/>
      <c r="D152" s="18"/>
      <c r="E152" s="18"/>
      <c r="F152" s="18"/>
      <c r="G152" s="18"/>
      <c r="H152" s="18"/>
      <c r="I152" s="18"/>
      <c r="J152" s="18"/>
      <c r="K152" s="18"/>
      <c r="L152" s="18"/>
      <c r="M152" s="18"/>
      <c r="N152" s="18"/>
      <c r="O152" s="18"/>
    </row>
    <row r="153" spans="1:15" x14ac:dyDescent="0.2">
      <c r="A153" s="19" t="s">
        <v>825</v>
      </c>
      <c r="B153" s="20">
        <v>158</v>
      </c>
      <c r="C153" s="26">
        <v>1.2658229999999999</v>
      </c>
      <c r="D153" s="26">
        <v>17.721519000000001</v>
      </c>
      <c r="E153" s="26">
        <v>8.8607589999999998</v>
      </c>
      <c r="F153" s="26">
        <v>8.2278479999999998</v>
      </c>
      <c r="G153" s="26">
        <v>3.1645569999999998</v>
      </c>
      <c r="H153" s="26">
        <v>36.708860999999999</v>
      </c>
      <c r="I153" s="26">
        <v>14.556962</v>
      </c>
      <c r="J153" s="26">
        <v>12.025316</v>
      </c>
      <c r="K153" s="26">
        <v>1.2658229999999999</v>
      </c>
      <c r="L153" s="26">
        <v>19.620253000000002</v>
      </c>
      <c r="M153" s="26">
        <v>9.4936710000000009</v>
      </c>
      <c r="N153" s="26">
        <v>12.658227999999999</v>
      </c>
      <c r="O153" s="26">
        <v>2.5316459999999998</v>
      </c>
    </row>
    <row r="154" spans="1:15" x14ac:dyDescent="0.2">
      <c r="A154" s="19" t="s">
        <v>826</v>
      </c>
      <c r="B154" s="20">
        <v>363</v>
      </c>
      <c r="C154" s="26">
        <v>1.37741</v>
      </c>
      <c r="D154" s="26">
        <v>8.8154269999999997</v>
      </c>
      <c r="E154" s="26">
        <v>5.2341600000000001</v>
      </c>
      <c r="F154" s="26">
        <v>3.581267</v>
      </c>
      <c r="G154" s="26">
        <v>3.030303</v>
      </c>
      <c r="H154" s="26">
        <v>32.231405000000002</v>
      </c>
      <c r="I154" s="26">
        <v>10.743802000000001</v>
      </c>
      <c r="J154" s="26">
        <v>14.600550999999999</v>
      </c>
      <c r="K154" s="26">
        <v>1.928375</v>
      </c>
      <c r="L154" s="26">
        <v>28.099174000000001</v>
      </c>
      <c r="M154" s="26">
        <v>7.7134989999999997</v>
      </c>
      <c r="N154" s="26">
        <v>16.804407999999999</v>
      </c>
      <c r="O154" s="26">
        <v>1.928375</v>
      </c>
    </row>
    <row r="155" spans="1:15" x14ac:dyDescent="0.2">
      <c r="A155" s="19" t="s">
        <v>827</v>
      </c>
      <c r="B155" s="20">
        <v>213</v>
      </c>
      <c r="C155" s="26">
        <v>0.938967</v>
      </c>
      <c r="D155" s="26">
        <v>7.9812209999999997</v>
      </c>
      <c r="E155" s="26">
        <v>6.1032859999999998</v>
      </c>
      <c r="F155" s="26">
        <v>3.2863850000000001</v>
      </c>
      <c r="G155" s="26">
        <v>3.2863850000000001</v>
      </c>
      <c r="H155" s="26">
        <v>35.211267999999997</v>
      </c>
      <c r="I155" s="26">
        <v>10.328638</v>
      </c>
      <c r="J155" s="26">
        <v>14.084507</v>
      </c>
      <c r="K155" s="26">
        <v>1.4084509999999999</v>
      </c>
      <c r="L155" s="26">
        <v>20.187792999999999</v>
      </c>
      <c r="M155" s="26">
        <v>12.676056000000001</v>
      </c>
      <c r="N155" s="26">
        <v>14.084507</v>
      </c>
      <c r="O155" s="26">
        <v>2.3474179999999998</v>
      </c>
    </row>
    <row r="156" spans="1:15" x14ac:dyDescent="0.2">
      <c r="A156" s="19" t="s">
        <v>828</v>
      </c>
      <c r="B156" s="20">
        <v>202</v>
      </c>
      <c r="C156" s="26">
        <v>2.4752480000000001</v>
      </c>
      <c r="D156" s="26">
        <v>11.881188</v>
      </c>
      <c r="E156" s="26">
        <v>5.9405939999999999</v>
      </c>
      <c r="F156" s="26">
        <v>2.970297</v>
      </c>
      <c r="G156" s="26">
        <v>2.4752480000000001</v>
      </c>
      <c r="H156" s="26">
        <v>27.722771999999999</v>
      </c>
      <c r="I156" s="26">
        <v>9.4059410000000003</v>
      </c>
      <c r="J156" s="26">
        <v>12.871287000000001</v>
      </c>
      <c r="K156" s="26">
        <v>0.49504999999999999</v>
      </c>
      <c r="L156" s="26">
        <v>19.80198</v>
      </c>
      <c r="M156" s="26">
        <v>10.396039999999999</v>
      </c>
      <c r="N156" s="26">
        <v>23.267327000000002</v>
      </c>
      <c r="O156" s="26">
        <v>3.465347</v>
      </c>
    </row>
    <row r="157" spans="1:15" x14ac:dyDescent="0.2">
      <c r="A157" s="19" t="s">
        <v>829</v>
      </c>
      <c r="B157" s="20">
        <v>113</v>
      </c>
      <c r="C157" s="26">
        <v>0</v>
      </c>
      <c r="D157" s="26">
        <v>14.159292000000001</v>
      </c>
      <c r="E157" s="26">
        <v>7.0796460000000003</v>
      </c>
      <c r="F157" s="26">
        <v>4.424779</v>
      </c>
      <c r="G157" s="26">
        <v>2.6548669999999999</v>
      </c>
      <c r="H157" s="26">
        <v>42.477876000000002</v>
      </c>
      <c r="I157" s="26">
        <v>15.044248</v>
      </c>
      <c r="J157" s="26">
        <v>9.7345129999999997</v>
      </c>
      <c r="K157" s="26">
        <v>0.88495599999999996</v>
      </c>
      <c r="L157" s="26">
        <v>17.699114999999999</v>
      </c>
      <c r="M157" s="26">
        <v>7.0796460000000003</v>
      </c>
      <c r="N157" s="26">
        <v>14.159292000000001</v>
      </c>
      <c r="O157" s="26">
        <v>3.5398230000000002</v>
      </c>
    </row>
    <row r="158" spans="1:15" x14ac:dyDescent="0.2">
      <c r="A158" s="22" t="s">
        <v>830</v>
      </c>
      <c r="B158" s="23">
        <v>107</v>
      </c>
      <c r="C158" s="27">
        <v>0.93457900000000005</v>
      </c>
      <c r="D158" s="27">
        <v>13.084111999999999</v>
      </c>
      <c r="E158" s="27">
        <v>6.5420559999999996</v>
      </c>
      <c r="F158" s="27">
        <v>6.5420559999999996</v>
      </c>
      <c r="G158" s="27">
        <v>0</v>
      </c>
      <c r="H158" s="27">
        <v>32.710279999999997</v>
      </c>
      <c r="I158" s="27">
        <v>7.4766360000000001</v>
      </c>
      <c r="J158" s="27">
        <v>16.822430000000001</v>
      </c>
      <c r="K158" s="27">
        <v>0.93457900000000005</v>
      </c>
      <c r="L158" s="27">
        <v>22.429907</v>
      </c>
      <c r="M158" s="27">
        <v>8.4112150000000003</v>
      </c>
      <c r="N158" s="27">
        <v>17.757009</v>
      </c>
      <c r="O158" s="27">
        <v>3.738318</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FD179-90AF-4FF8-91B4-762F9FF8F6AB}">
  <dimension ref="A1:N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HYPERLINK("#'目次'!B37","[31]")</f>
        <v>[31]</v>
      </c>
      <c r="B2" s="24" t="s">
        <v>352</v>
      </c>
    </row>
    <row r="3" spans="1:14" x14ac:dyDescent="0.2">
      <c r="A3" s="9" t="s">
        <v>126</v>
      </c>
      <c r="B3" s="12" t="s">
        <v>128</v>
      </c>
    </row>
    <row r="4" spans="1:14" x14ac:dyDescent="0.2">
      <c r="A4" s="9" t="s">
        <v>126</v>
      </c>
      <c r="B4" s="12" t="s">
        <v>230</v>
      </c>
    </row>
    <row r="5" spans="1:14" x14ac:dyDescent="0.2">
      <c r="A5" s="9" t="s">
        <v>126</v>
      </c>
      <c r="B5" s="12" t="s">
        <v>231</v>
      </c>
    </row>
    <row r="6" spans="1:14" s="15" customFormat="1" ht="75" x14ac:dyDescent="0.2">
      <c r="A6" s="13" t="s">
        <v>126</v>
      </c>
      <c r="B6" s="14" t="s">
        <v>1006</v>
      </c>
      <c r="C6" s="14" t="s">
        <v>232</v>
      </c>
      <c r="D6" s="14" t="s">
        <v>233</v>
      </c>
      <c r="E6" s="14" t="s">
        <v>234</v>
      </c>
      <c r="F6" s="14" t="s">
        <v>235</v>
      </c>
      <c r="G6" s="14" t="s">
        <v>236</v>
      </c>
      <c r="H6" s="14" t="s">
        <v>237</v>
      </c>
      <c r="I6" s="14" t="s">
        <v>238</v>
      </c>
      <c r="J6" s="14" t="s">
        <v>1007</v>
      </c>
      <c r="K6" s="14" t="s">
        <v>1008</v>
      </c>
      <c r="L6" s="14" t="s">
        <v>1009</v>
      </c>
      <c r="M6" s="14" t="s">
        <v>1010</v>
      </c>
      <c r="N6" s="14" t="s">
        <v>1011</v>
      </c>
    </row>
    <row r="7" spans="1:14" x14ac:dyDescent="0.2">
      <c r="A7" s="16" t="s">
        <v>1012</v>
      </c>
      <c r="B7" s="17">
        <v>2188</v>
      </c>
      <c r="C7" s="25">
        <v>36.197440999999998</v>
      </c>
      <c r="D7" s="25">
        <v>2.7879339999999999</v>
      </c>
      <c r="E7" s="25">
        <v>12.888483000000001</v>
      </c>
      <c r="F7" s="25">
        <v>22.577697000000001</v>
      </c>
      <c r="G7" s="25">
        <v>22.577697000000001</v>
      </c>
      <c r="H7" s="25">
        <v>11.928701999999999</v>
      </c>
      <c r="I7" s="25">
        <v>35.511882999999997</v>
      </c>
      <c r="J7" s="25">
        <v>13.208410000000001</v>
      </c>
      <c r="K7" s="25">
        <v>33.683729</v>
      </c>
      <c r="L7" s="25">
        <v>7.0840949999999996</v>
      </c>
      <c r="M7" s="25">
        <v>8.3180990000000001</v>
      </c>
      <c r="N7" s="25">
        <v>2.1480800000000002</v>
      </c>
    </row>
    <row r="8" spans="1:14" x14ac:dyDescent="0.2">
      <c r="A8" s="18" t="s">
        <v>1013</v>
      </c>
      <c r="B8" s="18"/>
      <c r="C8" s="18"/>
      <c r="D8" s="18"/>
      <c r="E8" s="18"/>
      <c r="F8" s="18"/>
      <c r="G8" s="18"/>
      <c r="H8" s="18"/>
      <c r="I8" s="18"/>
      <c r="J8" s="18"/>
      <c r="K8" s="18"/>
      <c r="L8" s="18"/>
      <c r="M8" s="18"/>
      <c r="N8" s="18"/>
    </row>
    <row r="9" spans="1:14" x14ac:dyDescent="0.2">
      <c r="A9" s="19" t="s">
        <v>1014</v>
      </c>
      <c r="B9" s="20">
        <v>1092</v>
      </c>
      <c r="C9" s="26">
        <v>42.765568000000002</v>
      </c>
      <c r="D9" s="26">
        <v>4.1208790000000004</v>
      </c>
      <c r="E9" s="26">
        <v>14.010989</v>
      </c>
      <c r="F9" s="26">
        <v>28.571428999999998</v>
      </c>
      <c r="G9" s="26">
        <v>30.402930000000001</v>
      </c>
      <c r="H9" s="26">
        <v>11.996337</v>
      </c>
      <c r="I9" s="26">
        <v>43.681319000000002</v>
      </c>
      <c r="J9" s="26">
        <v>13.095238</v>
      </c>
      <c r="K9" s="26">
        <v>37.454211999999998</v>
      </c>
      <c r="L9" s="26">
        <v>5.2197800000000001</v>
      </c>
      <c r="M9" s="26">
        <v>1.2820510000000001</v>
      </c>
      <c r="N9" s="26">
        <v>1.648352</v>
      </c>
    </row>
    <row r="10" spans="1:14" x14ac:dyDescent="0.2">
      <c r="A10" s="19" t="s">
        <v>1015</v>
      </c>
      <c r="B10" s="20">
        <v>1095</v>
      </c>
      <c r="C10" s="26">
        <v>29.589041000000002</v>
      </c>
      <c r="D10" s="26">
        <v>1.3698630000000001</v>
      </c>
      <c r="E10" s="26">
        <v>11.780822000000001</v>
      </c>
      <c r="F10" s="26">
        <v>16.621005</v>
      </c>
      <c r="G10" s="26">
        <v>14.794521</v>
      </c>
      <c r="H10" s="26">
        <v>11.872146000000001</v>
      </c>
      <c r="I10" s="26">
        <v>27.305935999999999</v>
      </c>
      <c r="J10" s="26">
        <v>13.333333</v>
      </c>
      <c r="K10" s="26">
        <v>29.954338</v>
      </c>
      <c r="L10" s="26">
        <v>8.9497719999999994</v>
      </c>
      <c r="M10" s="26">
        <v>15.342466</v>
      </c>
      <c r="N10" s="26">
        <v>2.6484019999999999</v>
      </c>
    </row>
    <row r="11" spans="1:14" x14ac:dyDescent="0.2">
      <c r="A11" s="19" t="s">
        <v>1009</v>
      </c>
      <c r="B11" s="20">
        <v>1</v>
      </c>
      <c r="C11" s="26">
        <v>100</v>
      </c>
      <c r="D11" s="26">
        <v>100</v>
      </c>
      <c r="E11" s="26">
        <v>0</v>
      </c>
      <c r="F11" s="26">
        <v>0</v>
      </c>
      <c r="G11" s="26">
        <v>0</v>
      </c>
      <c r="H11" s="26">
        <v>0</v>
      </c>
      <c r="I11" s="26">
        <v>100</v>
      </c>
      <c r="J11" s="26">
        <v>0</v>
      </c>
      <c r="K11" s="26">
        <v>0</v>
      </c>
      <c r="L11" s="26">
        <v>0</v>
      </c>
      <c r="M11" s="26">
        <v>0</v>
      </c>
      <c r="N11" s="26">
        <v>0</v>
      </c>
    </row>
    <row r="12" spans="1:14" x14ac:dyDescent="0.2">
      <c r="A12" s="18" t="s">
        <v>1016</v>
      </c>
      <c r="B12" s="18"/>
      <c r="C12" s="18"/>
      <c r="D12" s="18"/>
      <c r="E12" s="18"/>
      <c r="F12" s="18"/>
      <c r="G12" s="18"/>
      <c r="H12" s="18"/>
      <c r="I12" s="18"/>
      <c r="J12" s="18"/>
      <c r="K12" s="18"/>
      <c r="L12" s="18"/>
      <c r="M12" s="18"/>
      <c r="N12" s="18"/>
    </row>
    <row r="13" spans="1:14" x14ac:dyDescent="0.2">
      <c r="A13" s="19" t="s">
        <v>1017</v>
      </c>
      <c r="B13" s="20">
        <v>387</v>
      </c>
      <c r="C13" s="26">
        <v>39.018087999999999</v>
      </c>
      <c r="D13" s="26">
        <v>4.9095610000000001</v>
      </c>
      <c r="E13" s="26">
        <v>10.077519000000001</v>
      </c>
      <c r="F13" s="26">
        <v>22.997416000000001</v>
      </c>
      <c r="G13" s="26">
        <v>22.739018000000002</v>
      </c>
      <c r="H13" s="26">
        <v>10.852713</v>
      </c>
      <c r="I13" s="26">
        <v>38.501291999999999</v>
      </c>
      <c r="J13" s="26">
        <v>17.829457000000001</v>
      </c>
      <c r="K13" s="26">
        <v>42.894056999999997</v>
      </c>
      <c r="L13" s="26">
        <v>6.4599479999999998</v>
      </c>
      <c r="M13" s="26">
        <v>6.2015500000000001</v>
      </c>
      <c r="N13" s="26">
        <v>0.51679600000000003</v>
      </c>
    </row>
    <row r="14" spans="1:14" x14ac:dyDescent="0.2">
      <c r="A14" s="19" t="s">
        <v>1018</v>
      </c>
      <c r="B14" s="20">
        <v>432</v>
      </c>
      <c r="C14" s="26">
        <v>31.018519000000001</v>
      </c>
      <c r="D14" s="26">
        <v>2.7777780000000001</v>
      </c>
      <c r="E14" s="26">
        <v>10.648148000000001</v>
      </c>
      <c r="F14" s="26">
        <v>21.296296000000002</v>
      </c>
      <c r="G14" s="26">
        <v>21.990741</v>
      </c>
      <c r="H14" s="26">
        <v>13.657406999999999</v>
      </c>
      <c r="I14" s="26">
        <v>38.657406999999999</v>
      </c>
      <c r="J14" s="26">
        <v>16.898147999999999</v>
      </c>
      <c r="K14" s="26">
        <v>36.342593000000001</v>
      </c>
      <c r="L14" s="26">
        <v>5.5555560000000002</v>
      </c>
      <c r="M14" s="26">
        <v>8.1018519999999992</v>
      </c>
      <c r="N14" s="26">
        <v>1.388889</v>
      </c>
    </row>
    <row r="15" spans="1:14" x14ac:dyDescent="0.2">
      <c r="A15" s="19" t="s">
        <v>1019</v>
      </c>
      <c r="B15" s="20">
        <v>449</v>
      </c>
      <c r="C15" s="26">
        <v>32.962138000000003</v>
      </c>
      <c r="D15" s="26">
        <v>2.004454</v>
      </c>
      <c r="E15" s="26">
        <v>10.91314</v>
      </c>
      <c r="F15" s="26">
        <v>27.394209</v>
      </c>
      <c r="G15" s="26">
        <v>22.048998000000001</v>
      </c>
      <c r="H15" s="26">
        <v>10.467706</v>
      </c>
      <c r="I15" s="26">
        <v>35.412027000000002</v>
      </c>
      <c r="J15" s="26">
        <v>14.699332</v>
      </c>
      <c r="K15" s="26">
        <v>31.180401</v>
      </c>
      <c r="L15" s="26">
        <v>9.5768369999999994</v>
      </c>
      <c r="M15" s="26">
        <v>8.4632520000000007</v>
      </c>
      <c r="N15" s="26">
        <v>2.4498890000000002</v>
      </c>
    </row>
    <row r="16" spans="1:14" x14ac:dyDescent="0.2">
      <c r="A16" s="19" t="s">
        <v>1020</v>
      </c>
      <c r="B16" s="20">
        <v>427</v>
      </c>
      <c r="C16" s="26">
        <v>37.470725999999999</v>
      </c>
      <c r="D16" s="26">
        <v>2.8103039999999999</v>
      </c>
      <c r="E16" s="26">
        <v>13.583138</v>
      </c>
      <c r="F16" s="26">
        <v>22.014052</v>
      </c>
      <c r="G16" s="26">
        <v>25.058547999999998</v>
      </c>
      <c r="H16" s="26">
        <v>13.114754</v>
      </c>
      <c r="I16" s="26">
        <v>29.039812999999999</v>
      </c>
      <c r="J16" s="26">
        <v>10.070258000000001</v>
      </c>
      <c r="K16" s="26">
        <v>33.489460999999999</v>
      </c>
      <c r="L16" s="26">
        <v>6.791569</v>
      </c>
      <c r="M16" s="26">
        <v>6.0889930000000003</v>
      </c>
      <c r="N16" s="26">
        <v>3.278689</v>
      </c>
    </row>
    <row r="17" spans="1:14" x14ac:dyDescent="0.2">
      <c r="A17" s="19" t="s">
        <v>1021</v>
      </c>
      <c r="B17" s="20">
        <v>274</v>
      </c>
      <c r="C17" s="26">
        <v>40.145985000000003</v>
      </c>
      <c r="D17" s="26">
        <v>2.554745</v>
      </c>
      <c r="E17" s="26">
        <v>18.248175</v>
      </c>
      <c r="F17" s="26">
        <v>22.992701</v>
      </c>
      <c r="G17" s="26">
        <v>23.722628</v>
      </c>
      <c r="H17" s="26">
        <v>13.138686</v>
      </c>
      <c r="I17" s="26">
        <v>39.051094999999997</v>
      </c>
      <c r="J17" s="26">
        <v>6.9343070000000004</v>
      </c>
      <c r="K17" s="26">
        <v>28.467153</v>
      </c>
      <c r="L17" s="26">
        <v>6.2043799999999996</v>
      </c>
      <c r="M17" s="26">
        <v>10.583942</v>
      </c>
      <c r="N17" s="26">
        <v>3.284672</v>
      </c>
    </row>
    <row r="18" spans="1:14" x14ac:dyDescent="0.2">
      <c r="A18" s="19" t="s">
        <v>1022</v>
      </c>
      <c r="B18" s="20">
        <v>137</v>
      </c>
      <c r="C18" s="26">
        <v>44.525547000000003</v>
      </c>
      <c r="D18" s="26">
        <v>1.459854</v>
      </c>
      <c r="E18" s="26">
        <v>16.788321</v>
      </c>
      <c r="F18" s="26">
        <v>16.058394</v>
      </c>
      <c r="G18" s="26">
        <v>21.167883</v>
      </c>
      <c r="H18" s="26">
        <v>10.948905</v>
      </c>
      <c r="I18" s="26">
        <v>32.846715000000003</v>
      </c>
      <c r="J18" s="26">
        <v>8.7591239999999999</v>
      </c>
      <c r="K18" s="26">
        <v>23.357664</v>
      </c>
      <c r="L18" s="26">
        <v>8.7591239999999999</v>
      </c>
      <c r="M18" s="26">
        <v>10.948905</v>
      </c>
      <c r="N18" s="26">
        <v>2.919708</v>
      </c>
    </row>
    <row r="19" spans="1:14" x14ac:dyDescent="0.2">
      <c r="A19" s="19" t="s">
        <v>1023</v>
      </c>
      <c r="B19" s="20">
        <v>71</v>
      </c>
      <c r="C19" s="26">
        <v>36.619717999999999</v>
      </c>
      <c r="D19" s="26">
        <v>0</v>
      </c>
      <c r="E19" s="26">
        <v>19.718309999999999</v>
      </c>
      <c r="F19" s="26">
        <v>8.450704</v>
      </c>
      <c r="G19" s="26">
        <v>12.676056000000001</v>
      </c>
      <c r="H19" s="26">
        <v>7.0422539999999998</v>
      </c>
      <c r="I19" s="26">
        <v>29.577465</v>
      </c>
      <c r="J19" s="26">
        <v>7.0422539999999998</v>
      </c>
      <c r="K19" s="26">
        <v>23.943662</v>
      </c>
      <c r="L19" s="26">
        <v>5.6338030000000003</v>
      </c>
      <c r="M19" s="26">
        <v>19.718309999999999</v>
      </c>
      <c r="N19" s="26">
        <v>1.4084509999999999</v>
      </c>
    </row>
    <row r="20" spans="1:14" x14ac:dyDescent="0.2">
      <c r="A20" s="19" t="s">
        <v>1024</v>
      </c>
      <c r="B20" s="20">
        <v>11</v>
      </c>
      <c r="C20" s="26">
        <v>18.181818</v>
      </c>
      <c r="D20" s="26">
        <v>0</v>
      </c>
      <c r="E20" s="26">
        <v>27.272727</v>
      </c>
      <c r="F20" s="26">
        <v>45.454545000000003</v>
      </c>
      <c r="G20" s="26">
        <v>18.181818</v>
      </c>
      <c r="H20" s="26">
        <v>9.0909089999999999</v>
      </c>
      <c r="I20" s="26">
        <v>45.454545000000003</v>
      </c>
      <c r="J20" s="26">
        <v>18.181818</v>
      </c>
      <c r="K20" s="26">
        <v>36.363636</v>
      </c>
      <c r="L20" s="26">
        <v>9.0909089999999999</v>
      </c>
      <c r="M20" s="26">
        <v>9.0909089999999999</v>
      </c>
      <c r="N20" s="26">
        <v>0</v>
      </c>
    </row>
    <row r="21" spans="1:14" x14ac:dyDescent="0.2">
      <c r="A21" s="19" t="s">
        <v>1025</v>
      </c>
      <c r="B21" s="20">
        <v>881</v>
      </c>
      <c r="C21" s="26">
        <v>32.009081000000002</v>
      </c>
      <c r="D21" s="26">
        <v>2.3836550000000001</v>
      </c>
      <c r="E21" s="26">
        <v>10.783201</v>
      </c>
      <c r="F21" s="26">
        <v>24.404086</v>
      </c>
      <c r="G21" s="26">
        <v>22.020430999999999</v>
      </c>
      <c r="H21" s="26">
        <v>12.031782</v>
      </c>
      <c r="I21" s="26">
        <v>37.003405000000001</v>
      </c>
      <c r="J21" s="26">
        <v>15.777526</v>
      </c>
      <c r="K21" s="26">
        <v>33.711691000000002</v>
      </c>
      <c r="L21" s="26">
        <v>7.6049939999999996</v>
      </c>
      <c r="M21" s="26">
        <v>8.2860390000000006</v>
      </c>
      <c r="N21" s="26">
        <v>1.9296249999999999</v>
      </c>
    </row>
    <row r="22" spans="1:14" x14ac:dyDescent="0.2">
      <c r="A22" s="19" t="s">
        <v>1026</v>
      </c>
      <c r="B22" s="20">
        <v>701</v>
      </c>
      <c r="C22" s="26">
        <v>38.516404999999999</v>
      </c>
      <c r="D22" s="26">
        <v>2.7104140000000001</v>
      </c>
      <c r="E22" s="26">
        <v>15.406561999999999</v>
      </c>
      <c r="F22" s="26">
        <v>22.396576</v>
      </c>
      <c r="G22" s="26">
        <v>24.536377000000002</v>
      </c>
      <c r="H22" s="26">
        <v>13.124108</v>
      </c>
      <c r="I22" s="26">
        <v>32.952924000000003</v>
      </c>
      <c r="J22" s="26">
        <v>8.8445079999999994</v>
      </c>
      <c r="K22" s="26">
        <v>31.526391</v>
      </c>
      <c r="L22" s="26">
        <v>6.5620539999999998</v>
      </c>
      <c r="M22" s="26">
        <v>7.8459339999999997</v>
      </c>
      <c r="N22" s="26">
        <v>3.2810269999999999</v>
      </c>
    </row>
    <row r="23" spans="1:14" x14ac:dyDescent="0.2">
      <c r="A23" s="19" t="s">
        <v>1027</v>
      </c>
      <c r="B23" s="20">
        <v>1801</v>
      </c>
      <c r="C23" s="26">
        <v>35.591338</v>
      </c>
      <c r="D23" s="26">
        <v>2.3320379999999998</v>
      </c>
      <c r="E23" s="26">
        <v>13.492504</v>
      </c>
      <c r="F23" s="26">
        <v>22.487507000000001</v>
      </c>
      <c r="G23" s="26">
        <v>22.543032</v>
      </c>
      <c r="H23" s="26">
        <v>12.159910999999999</v>
      </c>
      <c r="I23" s="26">
        <v>34.869517000000002</v>
      </c>
      <c r="J23" s="26">
        <v>12.215436</v>
      </c>
      <c r="K23" s="26">
        <v>31.704609000000001</v>
      </c>
      <c r="L23" s="26">
        <v>7.2182120000000003</v>
      </c>
      <c r="M23" s="26">
        <v>8.7729040000000005</v>
      </c>
      <c r="N23" s="26">
        <v>2.4986120000000001</v>
      </c>
    </row>
    <row r="24" spans="1:14" x14ac:dyDescent="0.2">
      <c r="A24" s="19" t="s">
        <v>1028</v>
      </c>
      <c r="B24" s="20">
        <v>920</v>
      </c>
      <c r="C24" s="26">
        <v>39.021738999999997</v>
      </c>
      <c r="D24" s="26">
        <v>2.2826089999999999</v>
      </c>
      <c r="E24" s="26">
        <v>16.086957000000002</v>
      </c>
      <c r="F24" s="26">
        <v>20.652173999999999</v>
      </c>
      <c r="G24" s="26">
        <v>23.043478</v>
      </c>
      <c r="H24" s="26">
        <v>12.282609000000001</v>
      </c>
      <c r="I24" s="26">
        <v>32.826087000000001</v>
      </c>
      <c r="J24" s="26">
        <v>8.8043479999999992</v>
      </c>
      <c r="K24" s="26">
        <v>29.782609000000001</v>
      </c>
      <c r="L24" s="26">
        <v>6.8478260000000004</v>
      </c>
      <c r="M24" s="26">
        <v>9.2391299999999994</v>
      </c>
      <c r="N24" s="26">
        <v>3.0434779999999999</v>
      </c>
    </row>
    <row r="25" spans="1:14" x14ac:dyDescent="0.2">
      <c r="A25" s="19" t="s">
        <v>1029</v>
      </c>
      <c r="B25" s="20">
        <v>219</v>
      </c>
      <c r="C25" s="26">
        <v>40.639268999999999</v>
      </c>
      <c r="D25" s="26">
        <v>0.913242</v>
      </c>
      <c r="E25" s="26">
        <v>18.26484</v>
      </c>
      <c r="F25" s="26">
        <v>15.068493</v>
      </c>
      <c r="G25" s="26">
        <v>18.26484</v>
      </c>
      <c r="H25" s="26">
        <v>9.5890409999999999</v>
      </c>
      <c r="I25" s="26">
        <v>32.420090999999999</v>
      </c>
      <c r="J25" s="26">
        <v>8.6757989999999996</v>
      </c>
      <c r="K25" s="26">
        <v>24.200913</v>
      </c>
      <c r="L25" s="26">
        <v>7.7625570000000002</v>
      </c>
      <c r="M25" s="26">
        <v>13.69863</v>
      </c>
      <c r="N25" s="26">
        <v>2.2831049999999999</v>
      </c>
    </row>
    <row r="26" spans="1:14" x14ac:dyDescent="0.2">
      <c r="A26" s="18" t="s">
        <v>1030</v>
      </c>
      <c r="B26" s="17">
        <v>208</v>
      </c>
      <c r="C26" s="25">
        <v>40.384614999999997</v>
      </c>
      <c r="D26" s="25">
        <v>6.25</v>
      </c>
      <c r="E26" s="25">
        <v>13.461537999999999</v>
      </c>
      <c r="F26" s="25">
        <v>28.846153999999999</v>
      </c>
      <c r="G26" s="25">
        <v>31.25</v>
      </c>
      <c r="H26" s="25">
        <v>9.1346150000000002</v>
      </c>
      <c r="I26" s="25">
        <v>47.596153999999999</v>
      </c>
      <c r="J26" s="25">
        <v>16.346153999999999</v>
      </c>
      <c r="K26" s="25">
        <v>45.192307999999997</v>
      </c>
      <c r="L26" s="25">
        <v>5.7692310000000004</v>
      </c>
      <c r="M26" s="25">
        <v>3.3653849999999998</v>
      </c>
      <c r="N26" s="25">
        <v>0.480769</v>
      </c>
    </row>
    <row r="27" spans="1:14" x14ac:dyDescent="0.2">
      <c r="A27" s="19" t="s">
        <v>1018</v>
      </c>
      <c r="B27" s="20">
        <v>220</v>
      </c>
      <c r="C27" s="26">
        <v>37.727272999999997</v>
      </c>
      <c r="D27" s="26">
        <v>4.5454549999999996</v>
      </c>
      <c r="E27" s="26">
        <v>11.363636</v>
      </c>
      <c r="F27" s="26">
        <v>27.727273</v>
      </c>
      <c r="G27" s="26">
        <v>29.090909</v>
      </c>
      <c r="H27" s="26">
        <v>13.636364</v>
      </c>
      <c r="I27" s="26">
        <v>44.545454999999997</v>
      </c>
      <c r="J27" s="26">
        <v>18.181818</v>
      </c>
      <c r="K27" s="26">
        <v>38.636364</v>
      </c>
      <c r="L27" s="26">
        <v>5.4545450000000004</v>
      </c>
      <c r="M27" s="26">
        <v>0.90909099999999998</v>
      </c>
      <c r="N27" s="26">
        <v>1.3636360000000001</v>
      </c>
    </row>
    <row r="28" spans="1:14" x14ac:dyDescent="0.2">
      <c r="A28" s="19" t="s">
        <v>1019</v>
      </c>
      <c r="B28" s="20">
        <v>226</v>
      </c>
      <c r="C28" s="26">
        <v>41.592919999999999</v>
      </c>
      <c r="D28" s="26">
        <v>3.5398230000000002</v>
      </c>
      <c r="E28" s="26">
        <v>11.946903000000001</v>
      </c>
      <c r="F28" s="26">
        <v>34.955751999999997</v>
      </c>
      <c r="G28" s="26">
        <v>30.530972999999999</v>
      </c>
      <c r="H28" s="26">
        <v>11.061947</v>
      </c>
      <c r="I28" s="26">
        <v>42.035398000000001</v>
      </c>
      <c r="J28" s="26">
        <v>15.929204</v>
      </c>
      <c r="K28" s="26">
        <v>31.415928999999998</v>
      </c>
      <c r="L28" s="26">
        <v>5.3097349999999999</v>
      </c>
      <c r="M28" s="26">
        <v>1.327434</v>
      </c>
      <c r="N28" s="26">
        <v>1.7699119999999999</v>
      </c>
    </row>
    <row r="29" spans="1:14" x14ac:dyDescent="0.2">
      <c r="A29" s="19" t="s">
        <v>1020</v>
      </c>
      <c r="B29" s="20">
        <v>211</v>
      </c>
      <c r="C29" s="26">
        <v>40.758293999999999</v>
      </c>
      <c r="D29" s="26">
        <v>4.2654030000000001</v>
      </c>
      <c r="E29" s="26">
        <v>11.374408000000001</v>
      </c>
      <c r="F29" s="26">
        <v>28.436019000000002</v>
      </c>
      <c r="G29" s="26">
        <v>31.279620999999999</v>
      </c>
      <c r="H29" s="26">
        <v>12.796208999999999</v>
      </c>
      <c r="I29" s="26">
        <v>34.123223000000003</v>
      </c>
      <c r="J29" s="26">
        <v>9.0047390000000007</v>
      </c>
      <c r="K29" s="26">
        <v>38.862558999999997</v>
      </c>
      <c r="L29" s="26">
        <v>4.7393359999999998</v>
      </c>
      <c r="M29" s="26">
        <v>0.94786700000000002</v>
      </c>
      <c r="N29" s="26">
        <v>2.8436020000000002</v>
      </c>
    </row>
    <row r="30" spans="1:14" x14ac:dyDescent="0.2">
      <c r="A30" s="19" t="s">
        <v>1021</v>
      </c>
      <c r="B30" s="20">
        <v>134</v>
      </c>
      <c r="C30" s="26">
        <v>49.253731000000002</v>
      </c>
      <c r="D30" s="26">
        <v>2.9850750000000001</v>
      </c>
      <c r="E30" s="26">
        <v>20.895522</v>
      </c>
      <c r="F30" s="26">
        <v>26.865672</v>
      </c>
      <c r="G30" s="26">
        <v>34.328358000000001</v>
      </c>
      <c r="H30" s="26">
        <v>13.432836</v>
      </c>
      <c r="I30" s="26">
        <v>51.492536999999999</v>
      </c>
      <c r="J30" s="26">
        <v>4.4776119999999997</v>
      </c>
      <c r="K30" s="26">
        <v>36.567163999999998</v>
      </c>
      <c r="L30" s="26">
        <v>5.2238810000000004</v>
      </c>
      <c r="M30" s="26">
        <v>0</v>
      </c>
      <c r="N30" s="26">
        <v>2.2388059999999999</v>
      </c>
    </row>
    <row r="31" spans="1:14" x14ac:dyDescent="0.2">
      <c r="A31" s="19" t="s">
        <v>1022</v>
      </c>
      <c r="B31" s="20">
        <v>65</v>
      </c>
      <c r="C31" s="26">
        <v>55.384614999999997</v>
      </c>
      <c r="D31" s="26">
        <v>1.538462</v>
      </c>
      <c r="E31" s="26">
        <v>20</v>
      </c>
      <c r="F31" s="26">
        <v>18.461538000000001</v>
      </c>
      <c r="G31" s="26">
        <v>24.615385</v>
      </c>
      <c r="H31" s="26">
        <v>10.769231</v>
      </c>
      <c r="I31" s="26">
        <v>44.615385000000003</v>
      </c>
      <c r="J31" s="26">
        <v>6.1538459999999997</v>
      </c>
      <c r="K31" s="26">
        <v>27.692308000000001</v>
      </c>
      <c r="L31" s="26">
        <v>6.1538459999999997</v>
      </c>
      <c r="M31" s="26">
        <v>0</v>
      </c>
      <c r="N31" s="26">
        <v>1.538462</v>
      </c>
    </row>
    <row r="32" spans="1:14" x14ac:dyDescent="0.2">
      <c r="A32" s="19" t="s">
        <v>1023</v>
      </c>
      <c r="B32" s="20">
        <v>25</v>
      </c>
      <c r="C32" s="26">
        <v>68</v>
      </c>
      <c r="D32" s="26">
        <v>0</v>
      </c>
      <c r="E32" s="26">
        <v>28</v>
      </c>
      <c r="F32" s="26">
        <v>8</v>
      </c>
      <c r="G32" s="26">
        <v>20</v>
      </c>
      <c r="H32" s="26">
        <v>20</v>
      </c>
      <c r="I32" s="26">
        <v>52</v>
      </c>
      <c r="J32" s="26">
        <v>12</v>
      </c>
      <c r="K32" s="26">
        <v>32</v>
      </c>
      <c r="L32" s="26">
        <v>0</v>
      </c>
      <c r="M32" s="26">
        <v>0</v>
      </c>
      <c r="N32" s="26">
        <v>0</v>
      </c>
    </row>
    <row r="33" spans="1:14" x14ac:dyDescent="0.2">
      <c r="A33" s="19" t="s">
        <v>1024</v>
      </c>
      <c r="B33" s="20">
        <v>3</v>
      </c>
      <c r="C33" s="26">
        <v>33.333333000000003</v>
      </c>
      <c r="D33" s="26">
        <v>0</v>
      </c>
      <c r="E33" s="26">
        <v>33.333333000000003</v>
      </c>
      <c r="F33" s="26">
        <v>66.666667000000004</v>
      </c>
      <c r="G33" s="26">
        <v>33.333333000000003</v>
      </c>
      <c r="H33" s="26">
        <v>0</v>
      </c>
      <c r="I33" s="26">
        <v>66.666667000000004</v>
      </c>
      <c r="J33" s="26">
        <v>33.333333000000003</v>
      </c>
      <c r="K33" s="26">
        <v>66.666667000000004</v>
      </c>
      <c r="L33" s="26">
        <v>0</v>
      </c>
      <c r="M33" s="26">
        <v>0</v>
      </c>
      <c r="N33" s="26">
        <v>0</v>
      </c>
    </row>
    <row r="34" spans="1:14" x14ac:dyDescent="0.2">
      <c r="A34" s="19" t="s">
        <v>1025</v>
      </c>
      <c r="B34" s="20">
        <v>446</v>
      </c>
      <c r="C34" s="26">
        <v>39.686098999999999</v>
      </c>
      <c r="D34" s="26">
        <v>4.0358739999999997</v>
      </c>
      <c r="E34" s="26">
        <v>11.659193</v>
      </c>
      <c r="F34" s="26">
        <v>31.390135000000001</v>
      </c>
      <c r="G34" s="26">
        <v>29.820627999999999</v>
      </c>
      <c r="H34" s="26">
        <v>12.331839</v>
      </c>
      <c r="I34" s="26">
        <v>43.273542999999997</v>
      </c>
      <c r="J34" s="26">
        <v>17.040358999999999</v>
      </c>
      <c r="K34" s="26">
        <v>34.977578000000001</v>
      </c>
      <c r="L34" s="26">
        <v>5.3811660000000003</v>
      </c>
      <c r="M34" s="26">
        <v>1.121076</v>
      </c>
      <c r="N34" s="26">
        <v>1.569507</v>
      </c>
    </row>
    <row r="35" spans="1:14" x14ac:dyDescent="0.2">
      <c r="A35" s="19" t="s">
        <v>1026</v>
      </c>
      <c r="B35" s="20">
        <v>345</v>
      </c>
      <c r="C35" s="26">
        <v>44.057971000000002</v>
      </c>
      <c r="D35" s="26">
        <v>3.768116</v>
      </c>
      <c r="E35" s="26">
        <v>15.072464</v>
      </c>
      <c r="F35" s="26">
        <v>27.826087000000001</v>
      </c>
      <c r="G35" s="26">
        <v>32.463768000000002</v>
      </c>
      <c r="H35" s="26">
        <v>13.043478</v>
      </c>
      <c r="I35" s="26">
        <v>40.869565000000001</v>
      </c>
      <c r="J35" s="26">
        <v>7.2463769999999998</v>
      </c>
      <c r="K35" s="26">
        <v>37.971013999999997</v>
      </c>
      <c r="L35" s="26">
        <v>4.9275359999999999</v>
      </c>
      <c r="M35" s="26">
        <v>0.57970999999999995</v>
      </c>
      <c r="N35" s="26">
        <v>2.6086960000000001</v>
      </c>
    </row>
    <row r="36" spans="1:14" x14ac:dyDescent="0.2">
      <c r="A36" s="19" t="s">
        <v>1027</v>
      </c>
      <c r="B36" s="20">
        <v>884</v>
      </c>
      <c r="C36" s="26">
        <v>43.325792</v>
      </c>
      <c r="D36" s="26">
        <v>3.61991</v>
      </c>
      <c r="E36" s="26">
        <v>14.140271</v>
      </c>
      <c r="F36" s="26">
        <v>28.506786999999999</v>
      </c>
      <c r="G36" s="26">
        <v>30.203620000000001</v>
      </c>
      <c r="H36" s="26">
        <v>12.669682999999999</v>
      </c>
      <c r="I36" s="26">
        <v>42.760181000000003</v>
      </c>
      <c r="J36" s="26">
        <v>12.330317000000001</v>
      </c>
      <c r="K36" s="26">
        <v>35.633484000000003</v>
      </c>
      <c r="L36" s="26">
        <v>5.0904980000000002</v>
      </c>
      <c r="M36" s="26">
        <v>0.79185499999999998</v>
      </c>
      <c r="N36" s="26">
        <v>1.9230769999999999</v>
      </c>
    </row>
    <row r="37" spans="1:14" x14ac:dyDescent="0.2">
      <c r="A37" s="19" t="s">
        <v>1028</v>
      </c>
      <c r="B37" s="20">
        <v>438</v>
      </c>
      <c r="C37" s="26">
        <v>47.031962999999998</v>
      </c>
      <c r="D37" s="26">
        <v>3.1963469999999998</v>
      </c>
      <c r="E37" s="26">
        <v>16.666667</v>
      </c>
      <c r="F37" s="26">
        <v>25.570775999999999</v>
      </c>
      <c r="G37" s="26">
        <v>30.593606999999999</v>
      </c>
      <c r="H37" s="26">
        <v>13.013699000000001</v>
      </c>
      <c r="I37" s="26">
        <v>42.237442999999999</v>
      </c>
      <c r="J37" s="26">
        <v>7.5342469999999997</v>
      </c>
      <c r="K37" s="26">
        <v>36.301369999999999</v>
      </c>
      <c r="L37" s="26">
        <v>4.7945209999999996</v>
      </c>
      <c r="M37" s="26">
        <v>0.456621</v>
      </c>
      <c r="N37" s="26">
        <v>2.2831049999999999</v>
      </c>
    </row>
    <row r="38" spans="1:14" x14ac:dyDescent="0.2">
      <c r="A38" s="19" t="s">
        <v>1029</v>
      </c>
      <c r="B38" s="20">
        <v>93</v>
      </c>
      <c r="C38" s="26">
        <v>58.064515999999998</v>
      </c>
      <c r="D38" s="26">
        <v>1.075269</v>
      </c>
      <c r="E38" s="26">
        <v>22.580645000000001</v>
      </c>
      <c r="F38" s="26">
        <v>17.204301000000001</v>
      </c>
      <c r="G38" s="26">
        <v>23.655913999999999</v>
      </c>
      <c r="H38" s="26">
        <v>12.903226</v>
      </c>
      <c r="I38" s="26">
        <v>47.311827999999998</v>
      </c>
      <c r="J38" s="26">
        <v>8.6021509999999992</v>
      </c>
      <c r="K38" s="26">
        <v>30.107527000000001</v>
      </c>
      <c r="L38" s="26">
        <v>4.301075</v>
      </c>
      <c r="M38" s="26">
        <v>0</v>
      </c>
      <c r="N38" s="26">
        <v>1.075269</v>
      </c>
    </row>
    <row r="39" spans="1:14" x14ac:dyDescent="0.2">
      <c r="A39" s="18" t="s">
        <v>1031</v>
      </c>
      <c r="B39" s="17">
        <v>178</v>
      </c>
      <c r="C39" s="25">
        <v>37.078651999999998</v>
      </c>
      <c r="D39" s="25">
        <v>2.808989</v>
      </c>
      <c r="E39" s="25">
        <v>6.1797750000000002</v>
      </c>
      <c r="F39" s="25">
        <v>16.292134999999998</v>
      </c>
      <c r="G39" s="25">
        <v>12.921348</v>
      </c>
      <c r="H39" s="25">
        <v>12.921348</v>
      </c>
      <c r="I39" s="25">
        <v>27.528089999999999</v>
      </c>
      <c r="J39" s="25">
        <v>19.662921000000001</v>
      </c>
      <c r="K39" s="25">
        <v>40.449438000000001</v>
      </c>
      <c r="L39" s="25">
        <v>7.3033710000000003</v>
      </c>
      <c r="M39" s="25">
        <v>9.5505619999999993</v>
      </c>
      <c r="N39" s="25">
        <v>0.56179800000000002</v>
      </c>
    </row>
    <row r="40" spans="1:14" x14ac:dyDescent="0.2">
      <c r="A40" s="19" t="s">
        <v>1018</v>
      </c>
      <c r="B40" s="20">
        <v>212</v>
      </c>
      <c r="C40" s="26">
        <v>24.056604</v>
      </c>
      <c r="D40" s="26">
        <v>0.94339600000000001</v>
      </c>
      <c r="E40" s="26">
        <v>9.9056599999999992</v>
      </c>
      <c r="F40" s="26">
        <v>14.622642000000001</v>
      </c>
      <c r="G40" s="26">
        <v>14.622642000000001</v>
      </c>
      <c r="H40" s="26">
        <v>13.679245</v>
      </c>
      <c r="I40" s="26">
        <v>32.547170000000001</v>
      </c>
      <c r="J40" s="26">
        <v>15.566038000000001</v>
      </c>
      <c r="K40" s="26">
        <v>33.962263999999998</v>
      </c>
      <c r="L40" s="26">
        <v>5.6603770000000004</v>
      </c>
      <c r="M40" s="26">
        <v>15.566038000000001</v>
      </c>
      <c r="N40" s="26">
        <v>1.4150940000000001</v>
      </c>
    </row>
    <row r="41" spans="1:14" x14ac:dyDescent="0.2">
      <c r="A41" s="19" t="s">
        <v>1019</v>
      </c>
      <c r="B41" s="20">
        <v>223</v>
      </c>
      <c r="C41" s="26">
        <v>24.215247000000002</v>
      </c>
      <c r="D41" s="26">
        <v>0.44843</v>
      </c>
      <c r="E41" s="26">
        <v>9.8654709999999994</v>
      </c>
      <c r="F41" s="26">
        <v>19.730941999999999</v>
      </c>
      <c r="G41" s="26">
        <v>13.452915000000001</v>
      </c>
      <c r="H41" s="26">
        <v>9.8654709999999994</v>
      </c>
      <c r="I41" s="26">
        <v>28.699552000000001</v>
      </c>
      <c r="J41" s="26">
        <v>13.452915000000001</v>
      </c>
      <c r="K41" s="26">
        <v>30.941704000000001</v>
      </c>
      <c r="L41" s="26">
        <v>13.901344999999999</v>
      </c>
      <c r="M41" s="26">
        <v>15.695067</v>
      </c>
      <c r="N41" s="26">
        <v>3.1390129999999998</v>
      </c>
    </row>
    <row r="42" spans="1:14" x14ac:dyDescent="0.2">
      <c r="A42" s="19" t="s">
        <v>1020</v>
      </c>
      <c r="B42" s="20">
        <v>216</v>
      </c>
      <c r="C42" s="26">
        <v>34.259259</v>
      </c>
      <c r="D42" s="26">
        <v>1.388889</v>
      </c>
      <c r="E42" s="26">
        <v>15.740741</v>
      </c>
      <c r="F42" s="26">
        <v>15.740741</v>
      </c>
      <c r="G42" s="26">
        <v>18.981480999999999</v>
      </c>
      <c r="H42" s="26">
        <v>13.425926</v>
      </c>
      <c r="I42" s="26">
        <v>24.074074</v>
      </c>
      <c r="J42" s="26">
        <v>11.111110999999999</v>
      </c>
      <c r="K42" s="26">
        <v>28.240741</v>
      </c>
      <c r="L42" s="26">
        <v>8.7962959999999999</v>
      </c>
      <c r="M42" s="26">
        <v>11.111110999999999</v>
      </c>
      <c r="N42" s="26">
        <v>3.7037040000000001</v>
      </c>
    </row>
    <row r="43" spans="1:14" x14ac:dyDescent="0.2">
      <c r="A43" s="19" t="s">
        <v>1021</v>
      </c>
      <c r="B43" s="20">
        <v>140</v>
      </c>
      <c r="C43" s="26">
        <v>31.428571000000002</v>
      </c>
      <c r="D43" s="26">
        <v>2.1428569999999998</v>
      </c>
      <c r="E43" s="26">
        <v>15.714286</v>
      </c>
      <c r="F43" s="26">
        <v>19.285713999999999</v>
      </c>
      <c r="G43" s="26">
        <v>13.571429</v>
      </c>
      <c r="H43" s="26">
        <v>12.857143000000001</v>
      </c>
      <c r="I43" s="26">
        <v>27.142856999999999</v>
      </c>
      <c r="J43" s="26">
        <v>9.2857140000000005</v>
      </c>
      <c r="K43" s="26">
        <v>20.714286000000001</v>
      </c>
      <c r="L43" s="26">
        <v>7.1428570000000002</v>
      </c>
      <c r="M43" s="26">
        <v>20.714286000000001</v>
      </c>
      <c r="N43" s="26">
        <v>4.2857139999999996</v>
      </c>
    </row>
    <row r="44" spans="1:14" x14ac:dyDescent="0.2">
      <c r="A44" s="19" t="s">
        <v>1022</v>
      </c>
      <c r="B44" s="20">
        <v>72</v>
      </c>
      <c r="C44" s="26">
        <v>34.722222000000002</v>
      </c>
      <c r="D44" s="26">
        <v>1.388889</v>
      </c>
      <c r="E44" s="26">
        <v>13.888889000000001</v>
      </c>
      <c r="F44" s="26">
        <v>13.888889000000001</v>
      </c>
      <c r="G44" s="26">
        <v>18.055555999999999</v>
      </c>
      <c r="H44" s="26">
        <v>11.111110999999999</v>
      </c>
      <c r="I44" s="26">
        <v>22.222221999999999</v>
      </c>
      <c r="J44" s="26">
        <v>11.111110999999999</v>
      </c>
      <c r="K44" s="26">
        <v>19.444444000000001</v>
      </c>
      <c r="L44" s="26">
        <v>11.111110999999999</v>
      </c>
      <c r="M44" s="26">
        <v>20.833333</v>
      </c>
      <c r="N44" s="26">
        <v>4.1666670000000003</v>
      </c>
    </row>
    <row r="45" spans="1:14" x14ac:dyDescent="0.2">
      <c r="A45" s="19" t="s">
        <v>1023</v>
      </c>
      <c r="B45" s="20">
        <v>46</v>
      </c>
      <c r="C45" s="26">
        <v>19.565217000000001</v>
      </c>
      <c r="D45" s="26">
        <v>0</v>
      </c>
      <c r="E45" s="26">
        <v>15.217390999999999</v>
      </c>
      <c r="F45" s="26">
        <v>8.6956520000000008</v>
      </c>
      <c r="G45" s="26">
        <v>8.6956520000000008</v>
      </c>
      <c r="H45" s="26">
        <v>0</v>
      </c>
      <c r="I45" s="26">
        <v>17.391304000000002</v>
      </c>
      <c r="J45" s="26">
        <v>4.3478260000000004</v>
      </c>
      <c r="K45" s="26">
        <v>19.565217000000001</v>
      </c>
      <c r="L45" s="26">
        <v>8.6956520000000008</v>
      </c>
      <c r="M45" s="26">
        <v>30.434782999999999</v>
      </c>
      <c r="N45" s="26">
        <v>2.1739130000000002</v>
      </c>
    </row>
    <row r="46" spans="1:14" x14ac:dyDescent="0.2">
      <c r="A46" s="19" t="s">
        <v>1024</v>
      </c>
      <c r="B46" s="20">
        <v>8</v>
      </c>
      <c r="C46" s="26">
        <v>12.5</v>
      </c>
      <c r="D46" s="26">
        <v>0</v>
      </c>
      <c r="E46" s="26">
        <v>25</v>
      </c>
      <c r="F46" s="26">
        <v>37.5</v>
      </c>
      <c r="G46" s="26">
        <v>12.5</v>
      </c>
      <c r="H46" s="26">
        <v>12.5</v>
      </c>
      <c r="I46" s="26">
        <v>37.5</v>
      </c>
      <c r="J46" s="26">
        <v>12.5</v>
      </c>
      <c r="K46" s="26">
        <v>25</v>
      </c>
      <c r="L46" s="26">
        <v>12.5</v>
      </c>
      <c r="M46" s="26">
        <v>12.5</v>
      </c>
      <c r="N46" s="26">
        <v>0</v>
      </c>
    </row>
    <row r="47" spans="1:14" x14ac:dyDescent="0.2">
      <c r="A47" s="19" t="s">
        <v>1025</v>
      </c>
      <c r="B47" s="20">
        <v>435</v>
      </c>
      <c r="C47" s="26">
        <v>24.137930999999998</v>
      </c>
      <c r="D47" s="26">
        <v>0.68965500000000002</v>
      </c>
      <c r="E47" s="26">
        <v>9.8850569999999998</v>
      </c>
      <c r="F47" s="26">
        <v>17.241378999999998</v>
      </c>
      <c r="G47" s="26">
        <v>14.022989000000001</v>
      </c>
      <c r="H47" s="26">
        <v>11.724138</v>
      </c>
      <c r="I47" s="26">
        <v>30.574712999999999</v>
      </c>
      <c r="J47" s="26">
        <v>14.482759</v>
      </c>
      <c r="K47" s="26">
        <v>32.413792999999998</v>
      </c>
      <c r="L47" s="26">
        <v>9.8850569999999998</v>
      </c>
      <c r="M47" s="26">
        <v>15.632184000000001</v>
      </c>
      <c r="N47" s="26">
        <v>2.298851</v>
      </c>
    </row>
    <row r="48" spans="1:14" x14ac:dyDescent="0.2">
      <c r="A48" s="19" t="s">
        <v>1026</v>
      </c>
      <c r="B48" s="20">
        <v>356</v>
      </c>
      <c r="C48" s="26">
        <v>33.146067000000002</v>
      </c>
      <c r="D48" s="26">
        <v>1.6853929999999999</v>
      </c>
      <c r="E48" s="26">
        <v>15.730337</v>
      </c>
      <c r="F48" s="26">
        <v>17.134830999999998</v>
      </c>
      <c r="G48" s="26">
        <v>16.853933000000001</v>
      </c>
      <c r="H48" s="26">
        <v>13.202247</v>
      </c>
      <c r="I48" s="26">
        <v>25.280899000000002</v>
      </c>
      <c r="J48" s="26">
        <v>10.393257999999999</v>
      </c>
      <c r="K48" s="26">
        <v>25.280899000000002</v>
      </c>
      <c r="L48" s="26">
        <v>8.1460670000000004</v>
      </c>
      <c r="M48" s="26">
        <v>14.887639999999999</v>
      </c>
      <c r="N48" s="26">
        <v>3.9325839999999999</v>
      </c>
    </row>
    <row r="49" spans="1:14" x14ac:dyDescent="0.2">
      <c r="A49" s="19" t="s">
        <v>1027</v>
      </c>
      <c r="B49" s="20">
        <v>917</v>
      </c>
      <c r="C49" s="26">
        <v>28.135224000000001</v>
      </c>
      <c r="D49" s="26">
        <v>1.0905130000000001</v>
      </c>
      <c r="E49" s="26">
        <v>12.868048</v>
      </c>
      <c r="F49" s="26">
        <v>16.684842</v>
      </c>
      <c r="G49" s="26">
        <v>15.158124000000001</v>
      </c>
      <c r="H49" s="26">
        <v>11.668483999999999</v>
      </c>
      <c r="I49" s="26">
        <v>27.262813999999999</v>
      </c>
      <c r="J49" s="26">
        <v>12.104689</v>
      </c>
      <c r="K49" s="26">
        <v>27.917121000000002</v>
      </c>
      <c r="L49" s="26">
        <v>9.2693569999999994</v>
      </c>
      <c r="M49" s="26">
        <v>16.466739</v>
      </c>
      <c r="N49" s="26">
        <v>3.0534349999999999</v>
      </c>
    </row>
    <row r="50" spans="1:14" x14ac:dyDescent="0.2">
      <c r="A50" s="19" t="s">
        <v>1028</v>
      </c>
      <c r="B50" s="20">
        <v>482</v>
      </c>
      <c r="C50" s="26">
        <v>31.742739</v>
      </c>
      <c r="D50" s="26">
        <v>1.4522820000000001</v>
      </c>
      <c r="E50" s="26">
        <v>15.560166000000001</v>
      </c>
      <c r="F50" s="26">
        <v>16.182573000000001</v>
      </c>
      <c r="G50" s="26">
        <v>16.182573000000001</v>
      </c>
      <c r="H50" s="26">
        <v>11.618257</v>
      </c>
      <c r="I50" s="26">
        <v>24.273859000000002</v>
      </c>
      <c r="J50" s="26">
        <v>9.9585059999999999</v>
      </c>
      <c r="K50" s="26">
        <v>23.858920999999999</v>
      </c>
      <c r="L50" s="26">
        <v>8.7136929999999992</v>
      </c>
      <c r="M50" s="26">
        <v>17.219916999999999</v>
      </c>
      <c r="N50" s="26">
        <v>3.7344400000000002</v>
      </c>
    </row>
    <row r="51" spans="1:14" x14ac:dyDescent="0.2">
      <c r="A51" s="19" t="s">
        <v>1029</v>
      </c>
      <c r="B51" s="20">
        <v>126</v>
      </c>
      <c r="C51" s="26">
        <v>27.777778000000001</v>
      </c>
      <c r="D51" s="26">
        <v>0.793651</v>
      </c>
      <c r="E51" s="26">
        <v>15.079364999999999</v>
      </c>
      <c r="F51" s="26">
        <v>13.492063</v>
      </c>
      <c r="G51" s="26">
        <v>14.285714</v>
      </c>
      <c r="H51" s="26">
        <v>7.1428570000000002</v>
      </c>
      <c r="I51" s="26">
        <v>21.428571000000002</v>
      </c>
      <c r="J51" s="26">
        <v>8.7301590000000004</v>
      </c>
      <c r="K51" s="26">
        <v>19.841270000000002</v>
      </c>
      <c r="L51" s="26">
        <v>10.317460000000001</v>
      </c>
      <c r="M51" s="26">
        <v>23.809524</v>
      </c>
      <c r="N51" s="26">
        <v>3.1746029999999998</v>
      </c>
    </row>
    <row r="52" spans="1:14" x14ac:dyDescent="0.2">
      <c r="A52" s="18" t="s">
        <v>1032</v>
      </c>
      <c r="B52" s="18"/>
      <c r="C52" s="18"/>
      <c r="D52" s="18"/>
      <c r="E52" s="18"/>
      <c r="F52" s="18"/>
      <c r="G52" s="18"/>
      <c r="H52" s="18"/>
      <c r="I52" s="18"/>
      <c r="J52" s="18"/>
      <c r="K52" s="18"/>
      <c r="L52" s="18"/>
      <c r="M52" s="18"/>
      <c r="N52" s="18"/>
    </row>
    <row r="53" spans="1:14" x14ac:dyDescent="0.2">
      <c r="A53" s="19" t="s">
        <v>130</v>
      </c>
      <c r="B53" s="20">
        <v>151</v>
      </c>
      <c r="C53" s="26">
        <v>28.476821000000001</v>
      </c>
      <c r="D53" s="26">
        <v>3.311258</v>
      </c>
      <c r="E53" s="26">
        <v>7.9470200000000002</v>
      </c>
      <c r="F53" s="26">
        <v>27.81457</v>
      </c>
      <c r="G53" s="26">
        <v>24.503311</v>
      </c>
      <c r="H53" s="26">
        <v>9.2715230000000002</v>
      </c>
      <c r="I53" s="26">
        <v>27.81457</v>
      </c>
      <c r="J53" s="26">
        <v>19.205297999999999</v>
      </c>
      <c r="K53" s="26">
        <v>35.761589000000001</v>
      </c>
      <c r="L53" s="26">
        <v>9.2715230000000002</v>
      </c>
      <c r="M53" s="26">
        <v>9.2715230000000002</v>
      </c>
      <c r="N53" s="26">
        <v>1.986755</v>
      </c>
    </row>
    <row r="54" spans="1:14" x14ac:dyDescent="0.2">
      <c r="A54" s="19" t="s">
        <v>131</v>
      </c>
      <c r="B54" s="20">
        <v>1446</v>
      </c>
      <c r="C54" s="26">
        <v>37.966805000000001</v>
      </c>
      <c r="D54" s="26">
        <v>3.250346</v>
      </c>
      <c r="E54" s="26">
        <v>13.070539</v>
      </c>
      <c r="F54" s="26">
        <v>22.683264000000001</v>
      </c>
      <c r="G54" s="26">
        <v>24.135546000000001</v>
      </c>
      <c r="H54" s="26">
        <v>11.549101</v>
      </c>
      <c r="I54" s="26">
        <v>37.828491999999997</v>
      </c>
      <c r="J54" s="26">
        <v>13.62379</v>
      </c>
      <c r="K54" s="26">
        <v>33.955739999999999</v>
      </c>
      <c r="L54" s="26">
        <v>6.0165980000000001</v>
      </c>
      <c r="M54" s="26">
        <v>7.3997229999999998</v>
      </c>
      <c r="N54" s="26">
        <v>1.9363760000000001</v>
      </c>
    </row>
    <row r="55" spans="1:14" x14ac:dyDescent="0.2">
      <c r="A55" s="19" t="s">
        <v>392</v>
      </c>
      <c r="B55" s="20">
        <v>150</v>
      </c>
      <c r="C55" s="26">
        <v>30</v>
      </c>
      <c r="D55" s="26">
        <v>3.3333330000000001</v>
      </c>
      <c r="E55" s="26">
        <v>7.3333329999999997</v>
      </c>
      <c r="F55" s="26">
        <v>26.666667</v>
      </c>
      <c r="G55" s="26">
        <v>18.666667</v>
      </c>
      <c r="H55" s="26">
        <v>22</v>
      </c>
      <c r="I55" s="26">
        <v>30.666667</v>
      </c>
      <c r="J55" s="26">
        <v>10.666667</v>
      </c>
      <c r="K55" s="26">
        <v>39.333333000000003</v>
      </c>
      <c r="L55" s="26">
        <v>10.666667</v>
      </c>
      <c r="M55" s="26">
        <v>5.3333329999999997</v>
      </c>
      <c r="N55" s="26">
        <v>2.6666669999999999</v>
      </c>
    </row>
    <row r="56" spans="1:14" x14ac:dyDescent="0.2">
      <c r="A56" s="19" t="s">
        <v>132</v>
      </c>
      <c r="B56" s="20">
        <v>372</v>
      </c>
      <c r="C56" s="26">
        <v>34.946237000000004</v>
      </c>
      <c r="D56" s="26">
        <v>1.075269</v>
      </c>
      <c r="E56" s="26">
        <v>16.129031999999999</v>
      </c>
      <c r="F56" s="26">
        <v>17.473117999999999</v>
      </c>
      <c r="G56" s="26">
        <v>18.817204</v>
      </c>
      <c r="H56" s="26">
        <v>10.215054</v>
      </c>
      <c r="I56" s="26">
        <v>32.258065000000002</v>
      </c>
      <c r="J56" s="26">
        <v>10.752687999999999</v>
      </c>
      <c r="K56" s="26">
        <v>30.645161000000002</v>
      </c>
      <c r="L56" s="26">
        <v>8.6021509999999992</v>
      </c>
      <c r="M56" s="26">
        <v>11.021504999999999</v>
      </c>
      <c r="N56" s="26">
        <v>3.225806</v>
      </c>
    </row>
    <row r="57" spans="1:14" x14ac:dyDescent="0.2">
      <c r="A57" s="19" t="s">
        <v>1033</v>
      </c>
      <c r="B57" s="20">
        <v>69</v>
      </c>
      <c r="C57" s="26">
        <v>36.231884000000001</v>
      </c>
      <c r="D57" s="26">
        <v>0</v>
      </c>
      <c r="E57" s="26">
        <v>14.492754</v>
      </c>
      <c r="F57" s="26">
        <v>27.536231999999998</v>
      </c>
      <c r="G57" s="26">
        <v>14.492754</v>
      </c>
      <c r="H57" s="26">
        <v>13.043478</v>
      </c>
      <c r="I57" s="26">
        <v>31.884058</v>
      </c>
      <c r="J57" s="26">
        <v>10.144928</v>
      </c>
      <c r="K57" s="26">
        <v>27.536231999999998</v>
      </c>
      <c r="L57" s="26">
        <v>8.6956520000000008</v>
      </c>
      <c r="M57" s="26">
        <v>17.391304000000002</v>
      </c>
      <c r="N57" s="26">
        <v>0</v>
      </c>
    </row>
    <row r="58" spans="1:14" x14ac:dyDescent="0.2">
      <c r="A58" s="18" t="s">
        <v>133</v>
      </c>
      <c r="B58" s="17">
        <v>92</v>
      </c>
      <c r="C58" s="25">
        <v>22.826087000000001</v>
      </c>
      <c r="D58" s="25">
        <v>3.2608700000000002</v>
      </c>
      <c r="E58" s="25">
        <v>7.6086960000000001</v>
      </c>
      <c r="F58" s="25">
        <v>28.260870000000001</v>
      </c>
      <c r="G58" s="25">
        <v>28.260870000000001</v>
      </c>
      <c r="H58" s="25">
        <v>8.6956520000000008</v>
      </c>
      <c r="I58" s="25">
        <v>21.739129999999999</v>
      </c>
      <c r="J58" s="25">
        <v>25</v>
      </c>
      <c r="K58" s="25">
        <v>34.782609000000001</v>
      </c>
      <c r="L58" s="25">
        <v>11.956522</v>
      </c>
      <c r="M58" s="25">
        <v>8.6956520000000008</v>
      </c>
      <c r="N58" s="25">
        <v>2.1739130000000002</v>
      </c>
    </row>
    <row r="59" spans="1:14" x14ac:dyDescent="0.2">
      <c r="A59" s="19" t="s">
        <v>134</v>
      </c>
      <c r="B59" s="20">
        <v>813</v>
      </c>
      <c r="C59" s="26">
        <v>45.018450000000001</v>
      </c>
      <c r="D59" s="26">
        <v>4.7970480000000002</v>
      </c>
      <c r="E59" s="26">
        <v>13.776138</v>
      </c>
      <c r="F59" s="26">
        <v>28.536284999999999</v>
      </c>
      <c r="G59" s="26">
        <v>32.349322999999998</v>
      </c>
      <c r="H59" s="26">
        <v>12.300122999999999</v>
      </c>
      <c r="I59" s="26">
        <v>47.232472000000001</v>
      </c>
      <c r="J59" s="26">
        <v>12.423124</v>
      </c>
      <c r="K59" s="26">
        <v>37.884379000000003</v>
      </c>
      <c r="L59" s="26">
        <v>3.8130380000000001</v>
      </c>
      <c r="M59" s="26">
        <v>0.123001</v>
      </c>
      <c r="N59" s="26">
        <v>1.599016</v>
      </c>
    </row>
    <row r="60" spans="1:14" x14ac:dyDescent="0.2">
      <c r="A60" s="19" t="s">
        <v>393</v>
      </c>
      <c r="B60" s="20">
        <v>65</v>
      </c>
      <c r="C60" s="26">
        <v>27.692308000000001</v>
      </c>
      <c r="D60" s="26">
        <v>4.6153849999999998</v>
      </c>
      <c r="E60" s="26">
        <v>10.769231</v>
      </c>
      <c r="F60" s="26">
        <v>29.230768999999999</v>
      </c>
      <c r="G60" s="26">
        <v>20</v>
      </c>
      <c r="H60" s="26">
        <v>12.307691999999999</v>
      </c>
      <c r="I60" s="26">
        <v>29.230768999999999</v>
      </c>
      <c r="J60" s="26">
        <v>10.769231</v>
      </c>
      <c r="K60" s="26">
        <v>40</v>
      </c>
      <c r="L60" s="26">
        <v>12.307691999999999</v>
      </c>
      <c r="M60" s="26">
        <v>3.0769229999999999</v>
      </c>
      <c r="N60" s="26">
        <v>4.6153849999999998</v>
      </c>
    </row>
    <row r="61" spans="1:14" x14ac:dyDescent="0.2">
      <c r="A61" s="19" t="s">
        <v>135</v>
      </c>
      <c r="B61" s="20">
        <v>83</v>
      </c>
      <c r="C61" s="26">
        <v>54.216867000000001</v>
      </c>
      <c r="D61" s="26">
        <v>0</v>
      </c>
      <c r="E61" s="26">
        <v>24.096385999999999</v>
      </c>
      <c r="F61" s="26">
        <v>25.301205</v>
      </c>
      <c r="G61" s="26">
        <v>27.710843000000001</v>
      </c>
      <c r="H61" s="26">
        <v>12.048192999999999</v>
      </c>
      <c r="I61" s="26">
        <v>45.783132999999999</v>
      </c>
      <c r="J61" s="26">
        <v>8.4337350000000004</v>
      </c>
      <c r="K61" s="26">
        <v>34.939759000000002</v>
      </c>
      <c r="L61" s="26">
        <v>4.8192769999999996</v>
      </c>
      <c r="M61" s="26">
        <v>1.2048190000000001</v>
      </c>
      <c r="N61" s="26">
        <v>0</v>
      </c>
    </row>
    <row r="62" spans="1:14" x14ac:dyDescent="0.2">
      <c r="A62" s="19" t="s">
        <v>1034</v>
      </c>
      <c r="B62" s="20">
        <v>39</v>
      </c>
      <c r="C62" s="26">
        <v>43.589744000000003</v>
      </c>
      <c r="D62" s="26">
        <v>0</v>
      </c>
      <c r="E62" s="26">
        <v>17.948718</v>
      </c>
      <c r="F62" s="26">
        <v>35.897435999999999</v>
      </c>
      <c r="G62" s="26">
        <v>17.948718</v>
      </c>
      <c r="H62" s="26">
        <v>12.820513</v>
      </c>
      <c r="I62" s="26">
        <v>41.025641</v>
      </c>
      <c r="J62" s="26">
        <v>12.820513</v>
      </c>
      <c r="K62" s="26">
        <v>35.897435999999999</v>
      </c>
      <c r="L62" s="26">
        <v>7.6923079999999997</v>
      </c>
      <c r="M62" s="26">
        <v>5.1282050000000003</v>
      </c>
      <c r="N62" s="26">
        <v>0</v>
      </c>
    </row>
    <row r="63" spans="1:14" x14ac:dyDescent="0.2">
      <c r="A63" s="18" t="s">
        <v>136</v>
      </c>
      <c r="B63" s="17">
        <v>59</v>
      </c>
      <c r="C63" s="25">
        <v>37.288136000000002</v>
      </c>
      <c r="D63" s="25">
        <v>3.389831</v>
      </c>
      <c r="E63" s="25">
        <v>8.4745760000000008</v>
      </c>
      <c r="F63" s="25">
        <v>27.118644</v>
      </c>
      <c r="G63" s="25">
        <v>18.644068000000001</v>
      </c>
      <c r="H63" s="25">
        <v>10.169492</v>
      </c>
      <c r="I63" s="25">
        <v>37.288136000000002</v>
      </c>
      <c r="J63" s="25">
        <v>10.169492</v>
      </c>
      <c r="K63" s="25">
        <v>37.288136000000002</v>
      </c>
      <c r="L63" s="25">
        <v>5.084746</v>
      </c>
      <c r="M63" s="25">
        <v>10.169492</v>
      </c>
      <c r="N63" s="25">
        <v>1.6949149999999999</v>
      </c>
    </row>
    <row r="64" spans="1:14" x14ac:dyDescent="0.2">
      <c r="A64" s="19" t="s">
        <v>134</v>
      </c>
      <c r="B64" s="20">
        <v>632</v>
      </c>
      <c r="C64" s="26">
        <v>28.797467999999999</v>
      </c>
      <c r="D64" s="26">
        <v>1.1075950000000001</v>
      </c>
      <c r="E64" s="26">
        <v>12.183543999999999</v>
      </c>
      <c r="F64" s="26">
        <v>15.189873</v>
      </c>
      <c r="G64" s="26">
        <v>13.607595</v>
      </c>
      <c r="H64" s="26">
        <v>10.601266000000001</v>
      </c>
      <c r="I64" s="26">
        <v>25.632911</v>
      </c>
      <c r="J64" s="26">
        <v>15.189873</v>
      </c>
      <c r="K64" s="26">
        <v>28.955696</v>
      </c>
      <c r="L64" s="26">
        <v>8.8607589999999998</v>
      </c>
      <c r="M64" s="26">
        <v>16.772151999999998</v>
      </c>
      <c r="N64" s="26">
        <v>2.373418</v>
      </c>
    </row>
    <row r="65" spans="1:14" x14ac:dyDescent="0.2">
      <c r="A65" s="19" t="s">
        <v>393</v>
      </c>
      <c r="B65" s="20">
        <v>85</v>
      </c>
      <c r="C65" s="26">
        <v>31.764706</v>
      </c>
      <c r="D65" s="26">
        <v>2.3529409999999999</v>
      </c>
      <c r="E65" s="26">
        <v>4.7058819999999999</v>
      </c>
      <c r="F65" s="26">
        <v>24.705881999999999</v>
      </c>
      <c r="G65" s="26">
        <v>17.647058999999999</v>
      </c>
      <c r="H65" s="26">
        <v>29.411764999999999</v>
      </c>
      <c r="I65" s="26">
        <v>31.764706</v>
      </c>
      <c r="J65" s="26">
        <v>10.588234999999999</v>
      </c>
      <c r="K65" s="26">
        <v>38.823529000000001</v>
      </c>
      <c r="L65" s="26">
        <v>9.4117650000000008</v>
      </c>
      <c r="M65" s="26">
        <v>7.0588240000000004</v>
      </c>
      <c r="N65" s="26">
        <v>1.176471</v>
      </c>
    </row>
    <row r="66" spans="1:14" x14ac:dyDescent="0.2">
      <c r="A66" s="19" t="s">
        <v>135</v>
      </c>
      <c r="B66" s="20">
        <v>289</v>
      </c>
      <c r="C66" s="26">
        <v>29.411764999999999</v>
      </c>
      <c r="D66" s="26">
        <v>1.384083</v>
      </c>
      <c r="E66" s="26">
        <v>13.84083</v>
      </c>
      <c r="F66" s="26">
        <v>15.224913000000001</v>
      </c>
      <c r="G66" s="26">
        <v>16.262975999999998</v>
      </c>
      <c r="H66" s="26">
        <v>9.6885809999999992</v>
      </c>
      <c r="I66" s="26">
        <v>28.373702000000002</v>
      </c>
      <c r="J66" s="26">
        <v>11.418685</v>
      </c>
      <c r="K66" s="26">
        <v>29.411764999999999</v>
      </c>
      <c r="L66" s="26">
        <v>9.6885809999999992</v>
      </c>
      <c r="M66" s="26">
        <v>13.84083</v>
      </c>
      <c r="N66" s="26">
        <v>4.1522490000000003</v>
      </c>
    </row>
    <row r="67" spans="1:14" x14ac:dyDescent="0.2">
      <c r="A67" s="19" t="s">
        <v>1034</v>
      </c>
      <c r="B67" s="20">
        <v>30</v>
      </c>
      <c r="C67" s="26">
        <v>26.666667</v>
      </c>
      <c r="D67" s="26">
        <v>0</v>
      </c>
      <c r="E67" s="26">
        <v>10</v>
      </c>
      <c r="F67" s="26">
        <v>16.666667</v>
      </c>
      <c r="G67" s="26">
        <v>10</v>
      </c>
      <c r="H67" s="26">
        <v>13.333333</v>
      </c>
      <c r="I67" s="26">
        <v>20</v>
      </c>
      <c r="J67" s="26">
        <v>6.6666670000000003</v>
      </c>
      <c r="K67" s="26">
        <v>16.666667</v>
      </c>
      <c r="L67" s="26">
        <v>10</v>
      </c>
      <c r="M67" s="26">
        <v>33.333333000000003</v>
      </c>
      <c r="N67" s="26">
        <v>0</v>
      </c>
    </row>
    <row r="68" spans="1:14" x14ac:dyDescent="0.2">
      <c r="A68" s="18" t="s">
        <v>1035</v>
      </c>
      <c r="B68" s="18"/>
      <c r="C68" s="18"/>
      <c r="D68" s="18"/>
      <c r="E68" s="18"/>
      <c r="F68" s="18"/>
      <c r="G68" s="18"/>
      <c r="H68" s="18"/>
      <c r="I68" s="18"/>
      <c r="J68" s="18"/>
      <c r="K68" s="18"/>
      <c r="L68" s="18"/>
      <c r="M68" s="18"/>
      <c r="N68" s="18"/>
    </row>
    <row r="69" spans="1:14" x14ac:dyDescent="0.2">
      <c r="A69" s="19" t="s">
        <v>1036</v>
      </c>
      <c r="B69" s="20">
        <v>366</v>
      </c>
      <c r="C69" s="26">
        <v>33.060108999999997</v>
      </c>
      <c r="D69" s="26">
        <v>3.278689</v>
      </c>
      <c r="E69" s="26">
        <v>10.928962</v>
      </c>
      <c r="F69" s="26">
        <v>22.95082</v>
      </c>
      <c r="G69" s="26">
        <v>22.404371999999999</v>
      </c>
      <c r="H69" s="26">
        <v>12.568306</v>
      </c>
      <c r="I69" s="26">
        <v>29.508196999999999</v>
      </c>
      <c r="J69" s="26">
        <v>13.661201999999999</v>
      </c>
      <c r="K69" s="26">
        <v>33.060108999999997</v>
      </c>
      <c r="L69" s="26">
        <v>10.10929</v>
      </c>
      <c r="M69" s="26">
        <v>6.5573769999999998</v>
      </c>
      <c r="N69" s="26">
        <v>2.4590160000000001</v>
      </c>
    </row>
    <row r="70" spans="1:14" x14ac:dyDescent="0.2">
      <c r="A70" s="19" t="s">
        <v>1037</v>
      </c>
      <c r="B70" s="20">
        <v>1212</v>
      </c>
      <c r="C70" s="26">
        <v>38.118811999999998</v>
      </c>
      <c r="D70" s="26">
        <v>3.382838</v>
      </c>
      <c r="E70" s="26">
        <v>13.448845</v>
      </c>
      <c r="F70" s="26">
        <v>23.184818</v>
      </c>
      <c r="G70" s="26">
        <v>24.174917000000001</v>
      </c>
      <c r="H70" s="26">
        <v>11.716172</v>
      </c>
      <c r="I70" s="26">
        <v>37.541254000000002</v>
      </c>
      <c r="J70" s="26">
        <v>14.108911000000001</v>
      </c>
      <c r="K70" s="26">
        <v>33.580857999999999</v>
      </c>
      <c r="L70" s="26">
        <v>5.6930690000000004</v>
      </c>
      <c r="M70" s="26">
        <v>7.9207919999999996</v>
      </c>
      <c r="N70" s="26">
        <v>1.8976900000000001</v>
      </c>
    </row>
    <row r="71" spans="1:14" x14ac:dyDescent="0.2">
      <c r="A71" s="19" t="s">
        <v>137</v>
      </c>
      <c r="B71" s="20">
        <v>112</v>
      </c>
      <c r="C71" s="26">
        <v>41.964286000000001</v>
      </c>
      <c r="D71" s="26">
        <v>6.25</v>
      </c>
      <c r="E71" s="26">
        <v>9.8214290000000002</v>
      </c>
      <c r="F71" s="26">
        <v>21.428571000000002</v>
      </c>
      <c r="G71" s="26">
        <v>23.214286000000001</v>
      </c>
      <c r="H71" s="26">
        <v>12.5</v>
      </c>
      <c r="I71" s="26">
        <v>40.178570999999998</v>
      </c>
      <c r="J71" s="26">
        <v>18.75</v>
      </c>
      <c r="K71" s="26">
        <v>42.857143000000001</v>
      </c>
      <c r="L71" s="26">
        <v>3.5714290000000002</v>
      </c>
      <c r="M71" s="26">
        <v>8.0357140000000005</v>
      </c>
      <c r="N71" s="26">
        <v>1.785714</v>
      </c>
    </row>
    <row r="72" spans="1:14" x14ac:dyDescent="0.2">
      <c r="A72" s="19" t="s">
        <v>138</v>
      </c>
      <c r="B72" s="20">
        <v>673</v>
      </c>
      <c r="C72" s="26">
        <v>35.066865</v>
      </c>
      <c r="D72" s="26">
        <v>2.2288260000000002</v>
      </c>
      <c r="E72" s="26">
        <v>13.967311</v>
      </c>
      <c r="F72" s="26">
        <v>21.396730999999999</v>
      </c>
      <c r="G72" s="26">
        <v>23.774146000000002</v>
      </c>
      <c r="H72" s="26">
        <v>11.292719</v>
      </c>
      <c r="I72" s="26">
        <v>37.147103000000001</v>
      </c>
      <c r="J72" s="26">
        <v>12.18425</v>
      </c>
      <c r="K72" s="26">
        <v>36.106983999999997</v>
      </c>
      <c r="L72" s="26">
        <v>6.2407130000000004</v>
      </c>
      <c r="M72" s="26">
        <v>8.6181280000000005</v>
      </c>
      <c r="N72" s="26">
        <v>2.3774150000000001</v>
      </c>
    </row>
    <row r="73" spans="1:14" x14ac:dyDescent="0.2">
      <c r="A73" s="19" t="s">
        <v>1038</v>
      </c>
      <c r="B73" s="20">
        <v>75</v>
      </c>
      <c r="C73" s="26">
        <v>32</v>
      </c>
      <c r="D73" s="26">
        <v>1.3333330000000001</v>
      </c>
      <c r="E73" s="26">
        <v>10.666667</v>
      </c>
      <c r="F73" s="26">
        <v>32</v>
      </c>
      <c r="G73" s="26">
        <v>17.333333</v>
      </c>
      <c r="H73" s="26">
        <v>18.666667</v>
      </c>
      <c r="I73" s="26">
        <v>34.666666999999997</v>
      </c>
      <c r="J73" s="26">
        <v>6.6666670000000003</v>
      </c>
      <c r="K73" s="26">
        <v>34.666666999999997</v>
      </c>
      <c r="L73" s="26">
        <v>8</v>
      </c>
      <c r="M73" s="26">
        <v>10.666667</v>
      </c>
      <c r="N73" s="26">
        <v>1.3333330000000001</v>
      </c>
    </row>
    <row r="74" spans="1:14" x14ac:dyDescent="0.2">
      <c r="A74" s="19" t="s">
        <v>1011</v>
      </c>
      <c r="B74" s="20">
        <v>178</v>
      </c>
      <c r="C74" s="26">
        <v>38.764045000000003</v>
      </c>
      <c r="D74" s="26">
        <v>2.2471909999999999</v>
      </c>
      <c r="E74" s="26">
        <v>15.730337</v>
      </c>
      <c r="F74" s="26">
        <v>22.471910000000001</v>
      </c>
      <c r="G74" s="26">
        <v>21.910112000000002</v>
      </c>
      <c r="H74" s="26">
        <v>10.112360000000001</v>
      </c>
      <c r="I74" s="26">
        <v>33.146067000000002</v>
      </c>
      <c r="J74" s="26">
        <v>12.359551</v>
      </c>
      <c r="K74" s="26">
        <v>30.337078999999999</v>
      </c>
      <c r="L74" s="26">
        <v>7.3033710000000003</v>
      </c>
      <c r="M74" s="26">
        <v>10.112360000000001</v>
      </c>
      <c r="N74" s="26">
        <v>1.123596</v>
      </c>
    </row>
    <row r="75" spans="1:14" x14ac:dyDescent="0.2">
      <c r="A75" s="19" t="s">
        <v>1441</v>
      </c>
      <c r="B75" s="20">
        <v>1644</v>
      </c>
      <c r="C75" s="26">
        <v>36.618004999999997</v>
      </c>
      <c r="D75" s="26">
        <v>2.7372260000000002</v>
      </c>
      <c r="E75" s="26">
        <v>13.017032</v>
      </c>
      <c r="F75" s="26">
        <v>22.506083</v>
      </c>
      <c r="G75" s="26">
        <v>22.688564</v>
      </c>
      <c r="H75" s="26">
        <v>11.982968</v>
      </c>
      <c r="I75" s="26">
        <v>37.104622999999997</v>
      </c>
      <c r="J75" s="26">
        <v>13.199513</v>
      </c>
      <c r="K75" s="26">
        <v>34.184914999999997</v>
      </c>
      <c r="L75" s="26">
        <v>6.3868609999999997</v>
      </c>
      <c r="M75" s="26">
        <v>8.5158149999999999</v>
      </c>
      <c r="N75" s="26">
        <v>2.189781</v>
      </c>
    </row>
    <row r="76" spans="1:14" x14ac:dyDescent="0.2">
      <c r="A76" s="18" t="s">
        <v>1039</v>
      </c>
      <c r="B76" s="18"/>
      <c r="C76" s="18"/>
      <c r="D76" s="18"/>
      <c r="E76" s="18"/>
      <c r="F76" s="18"/>
      <c r="G76" s="18"/>
      <c r="H76" s="18"/>
      <c r="I76" s="18"/>
      <c r="J76" s="18"/>
      <c r="K76" s="18"/>
      <c r="L76" s="18"/>
      <c r="M76" s="18"/>
      <c r="N76" s="18"/>
    </row>
    <row r="77" spans="1:14" x14ac:dyDescent="0.2">
      <c r="A77" s="21" t="s">
        <v>1040</v>
      </c>
      <c r="B77" s="34">
        <v>366</v>
      </c>
      <c r="C77" s="30">
        <v>33.060108999999997</v>
      </c>
      <c r="D77" s="30">
        <v>3.278689</v>
      </c>
      <c r="E77" s="30">
        <v>10.928962</v>
      </c>
      <c r="F77" s="30">
        <v>22.95082</v>
      </c>
      <c r="G77" s="30">
        <v>22.404371999999999</v>
      </c>
      <c r="H77" s="30">
        <v>12.568306</v>
      </c>
      <c r="I77" s="30">
        <v>29.508196999999999</v>
      </c>
      <c r="J77" s="30">
        <v>13.661201999999999</v>
      </c>
      <c r="K77" s="30">
        <v>33.060108999999997</v>
      </c>
      <c r="L77" s="30">
        <v>10.10929</v>
      </c>
      <c r="M77" s="30">
        <v>6.5573769999999998</v>
      </c>
      <c r="N77" s="30">
        <v>2.4590160000000001</v>
      </c>
    </row>
    <row r="78" spans="1:14" x14ac:dyDescent="0.2">
      <c r="A78" s="21" t="s">
        <v>1041</v>
      </c>
      <c r="B78" s="34">
        <v>954</v>
      </c>
      <c r="C78" s="30">
        <v>37.421384000000003</v>
      </c>
      <c r="D78" s="30">
        <v>2.5157229999999999</v>
      </c>
      <c r="E78" s="30">
        <v>12.368973</v>
      </c>
      <c r="F78" s="30">
        <v>22.012578999999999</v>
      </c>
      <c r="G78" s="30">
        <v>21.48847</v>
      </c>
      <c r="H78" s="30">
        <v>12.578616</v>
      </c>
      <c r="I78" s="30">
        <v>37.106918</v>
      </c>
      <c r="J78" s="30">
        <v>13.731655999999999</v>
      </c>
      <c r="K78" s="30">
        <v>32.285114999999998</v>
      </c>
      <c r="L78" s="30">
        <v>7.0230610000000002</v>
      </c>
      <c r="M78" s="30">
        <v>9.4339619999999993</v>
      </c>
      <c r="N78" s="30">
        <v>2.0964360000000002</v>
      </c>
    </row>
    <row r="79" spans="1:14" x14ac:dyDescent="0.2">
      <c r="A79" s="19" t="s">
        <v>1042</v>
      </c>
      <c r="B79" s="20">
        <v>345</v>
      </c>
      <c r="C79" s="26">
        <v>36.521738999999997</v>
      </c>
      <c r="D79" s="26">
        <v>3.768116</v>
      </c>
      <c r="E79" s="26">
        <v>13.913043</v>
      </c>
      <c r="F79" s="26">
        <v>23.478261</v>
      </c>
      <c r="G79" s="26">
        <v>25.507245999999999</v>
      </c>
      <c r="H79" s="26">
        <v>11.594203</v>
      </c>
      <c r="I79" s="26">
        <v>38.840580000000003</v>
      </c>
      <c r="J79" s="26">
        <v>13.913043</v>
      </c>
      <c r="K79" s="26">
        <v>37.971013999999997</v>
      </c>
      <c r="L79" s="26">
        <v>5.5072460000000003</v>
      </c>
      <c r="M79" s="26">
        <v>7.8260870000000002</v>
      </c>
      <c r="N79" s="26">
        <v>1.7391300000000001</v>
      </c>
    </row>
    <row r="80" spans="1:14" x14ac:dyDescent="0.2">
      <c r="A80" s="19" t="s">
        <v>1043</v>
      </c>
      <c r="B80" s="20">
        <v>141</v>
      </c>
      <c r="C80" s="26">
        <v>36.170212999999997</v>
      </c>
      <c r="D80" s="26">
        <v>2.1276600000000001</v>
      </c>
      <c r="E80" s="26">
        <v>17.021277000000001</v>
      </c>
      <c r="F80" s="26">
        <v>21.985816</v>
      </c>
      <c r="G80" s="26">
        <v>24.113475000000001</v>
      </c>
      <c r="H80" s="26">
        <v>13.475177</v>
      </c>
      <c r="I80" s="26">
        <v>35.460993000000002</v>
      </c>
      <c r="J80" s="26">
        <v>10.638298000000001</v>
      </c>
      <c r="K80" s="26">
        <v>41.134751999999999</v>
      </c>
      <c r="L80" s="26">
        <v>5.6737590000000004</v>
      </c>
      <c r="M80" s="26">
        <v>7.0921989999999999</v>
      </c>
      <c r="N80" s="26">
        <v>0.70921999999999996</v>
      </c>
    </row>
    <row r="81" spans="1:14" x14ac:dyDescent="0.2">
      <c r="A81" s="19" t="s">
        <v>1044</v>
      </c>
      <c r="B81" s="20">
        <v>56</v>
      </c>
      <c r="C81" s="26">
        <v>33.928570999999998</v>
      </c>
      <c r="D81" s="26">
        <v>0</v>
      </c>
      <c r="E81" s="26">
        <v>12.5</v>
      </c>
      <c r="F81" s="26">
        <v>33.928570999999998</v>
      </c>
      <c r="G81" s="26">
        <v>26.785713999999999</v>
      </c>
      <c r="H81" s="26">
        <v>5.3571429999999998</v>
      </c>
      <c r="I81" s="26">
        <v>32.142856999999999</v>
      </c>
      <c r="J81" s="26">
        <v>14.285714</v>
      </c>
      <c r="K81" s="26">
        <v>42.857143000000001</v>
      </c>
      <c r="L81" s="26">
        <v>1.785714</v>
      </c>
      <c r="M81" s="26">
        <v>5.3571429999999998</v>
      </c>
      <c r="N81" s="26">
        <v>1.785714</v>
      </c>
    </row>
    <row r="82" spans="1:14" x14ac:dyDescent="0.2">
      <c r="A82" s="19" t="s">
        <v>1045</v>
      </c>
      <c r="B82" s="20">
        <v>48</v>
      </c>
      <c r="C82" s="26">
        <v>41.666666999999997</v>
      </c>
      <c r="D82" s="26">
        <v>4.1666670000000003</v>
      </c>
      <c r="E82" s="26">
        <v>12.5</v>
      </c>
      <c r="F82" s="26">
        <v>22.916667</v>
      </c>
      <c r="G82" s="26">
        <v>14.583333</v>
      </c>
      <c r="H82" s="26">
        <v>8.3333329999999997</v>
      </c>
      <c r="I82" s="26">
        <v>39.583333000000003</v>
      </c>
      <c r="J82" s="26">
        <v>8.3333329999999997</v>
      </c>
      <c r="K82" s="26">
        <v>29.166667</v>
      </c>
      <c r="L82" s="26">
        <v>2.0833330000000001</v>
      </c>
      <c r="M82" s="26">
        <v>8.3333329999999997</v>
      </c>
      <c r="N82" s="26">
        <v>2.0833330000000001</v>
      </c>
    </row>
    <row r="83" spans="1:14" x14ac:dyDescent="0.2">
      <c r="A83" s="19" t="s">
        <v>1046</v>
      </c>
      <c r="B83" s="20">
        <v>20</v>
      </c>
      <c r="C83" s="26">
        <v>40</v>
      </c>
      <c r="D83" s="26">
        <v>5</v>
      </c>
      <c r="E83" s="26">
        <v>10</v>
      </c>
      <c r="F83" s="26">
        <v>15</v>
      </c>
      <c r="G83" s="26">
        <v>15</v>
      </c>
      <c r="H83" s="26">
        <v>15</v>
      </c>
      <c r="I83" s="26">
        <v>35</v>
      </c>
      <c r="J83" s="26">
        <v>15</v>
      </c>
      <c r="K83" s="26">
        <v>30</v>
      </c>
      <c r="L83" s="26">
        <v>10</v>
      </c>
      <c r="M83" s="26">
        <v>0</v>
      </c>
      <c r="N83" s="26">
        <v>20</v>
      </c>
    </row>
    <row r="84" spans="1:14" x14ac:dyDescent="0.2">
      <c r="A84" s="19" t="s">
        <v>1047</v>
      </c>
      <c r="B84" s="20">
        <v>4</v>
      </c>
      <c r="C84" s="26">
        <v>0</v>
      </c>
      <c r="D84" s="26">
        <v>0</v>
      </c>
      <c r="E84" s="26">
        <v>0</v>
      </c>
      <c r="F84" s="26">
        <v>0</v>
      </c>
      <c r="G84" s="26">
        <v>25</v>
      </c>
      <c r="H84" s="26">
        <v>0</v>
      </c>
      <c r="I84" s="26">
        <v>25</v>
      </c>
      <c r="J84" s="26">
        <v>25</v>
      </c>
      <c r="K84" s="26">
        <v>0</v>
      </c>
      <c r="L84" s="26">
        <v>25</v>
      </c>
      <c r="M84" s="26">
        <v>0</v>
      </c>
      <c r="N84" s="26">
        <v>25</v>
      </c>
    </row>
    <row r="85" spans="1:14" x14ac:dyDescent="0.2">
      <c r="A85" s="19" t="s">
        <v>1048</v>
      </c>
      <c r="B85" s="20">
        <v>2</v>
      </c>
      <c r="C85" s="26">
        <v>50</v>
      </c>
      <c r="D85" s="26">
        <v>0</v>
      </c>
      <c r="E85" s="26">
        <v>0</v>
      </c>
      <c r="F85" s="26">
        <v>0</v>
      </c>
      <c r="G85" s="26">
        <v>100</v>
      </c>
      <c r="H85" s="26">
        <v>0</v>
      </c>
      <c r="I85" s="26">
        <v>0</v>
      </c>
      <c r="J85" s="26">
        <v>0</v>
      </c>
      <c r="K85" s="26">
        <v>50</v>
      </c>
      <c r="L85" s="26">
        <v>0</v>
      </c>
      <c r="M85" s="26">
        <v>0</v>
      </c>
      <c r="N85" s="26">
        <v>0</v>
      </c>
    </row>
    <row r="86" spans="1:14" x14ac:dyDescent="0.2">
      <c r="A86" s="19" t="s">
        <v>1049</v>
      </c>
      <c r="B86" s="20">
        <v>2</v>
      </c>
      <c r="C86" s="26">
        <v>50</v>
      </c>
      <c r="D86" s="26">
        <v>0</v>
      </c>
      <c r="E86" s="26">
        <v>0</v>
      </c>
      <c r="F86" s="26">
        <v>0</v>
      </c>
      <c r="G86" s="26">
        <v>0</v>
      </c>
      <c r="H86" s="26">
        <v>50</v>
      </c>
      <c r="I86" s="26">
        <v>0</v>
      </c>
      <c r="J86" s="26">
        <v>0</v>
      </c>
      <c r="K86" s="26">
        <v>0</v>
      </c>
      <c r="L86" s="26">
        <v>0</v>
      </c>
      <c r="M86" s="26">
        <v>0</v>
      </c>
      <c r="N86" s="26">
        <v>0</v>
      </c>
    </row>
    <row r="87" spans="1:14" x14ac:dyDescent="0.2">
      <c r="A87" s="19" t="s">
        <v>1011</v>
      </c>
      <c r="B87" s="20">
        <v>250</v>
      </c>
      <c r="C87" s="26">
        <v>35.200000000000003</v>
      </c>
      <c r="D87" s="26">
        <v>2.4</v>
      </c>
      <c r="E87" s="26">
        <v>14.8</v>
      </c>
      <c r="F87" s="26">
        <v>22</v>
      </c>
      <c r="G87" s="26">
        <v>22.8</v>
      </c>
      <c r="H87" s="26">
        <v>10</v>
      </c>
      <c r="I87" s="26">
        <v>34.4</v>
      </c>
      <c r="J87" s="26">
        <v>11.6</v>
      </c>
      <c r="K87" s="26">
        <v>29.6</v>
      </c>
      <c r="L87" s="26">
        <v>7.6</v>
      </c>
      <c r="M87" s="26">
        <v>9.6</v>
      </c>
      <c r="N87" s="26">
        <v>1.6</v>
      </c>
    </row>
    <row r="88" spans="1:14" x14ac:dyDescent="0.2">
      <c r="A88" s="18" t="s">
        <v>1050</v>
      </c>
      <c r="B88" s="18"/>
      <c r="C88" s="18"/>
      <c r="D88" s="18"/>
      <c r="E88" s="18"/>
      <c r="F88" s="18"/>
      <c r="G88" s="18"/>
      <c r="H88" s="18"/>
      <c r="I88" s="18"/>
      <c r="J88" s="18"/>
      <c r="K88" s="18"/>
      <c r="L88" s="18"/>
      <c r="M88" s="18"/>
      <c r="N88" s="18"/>
    </row>
    <row r="89" spans="1:14" x14ac:dyDescent="0.2">
      <c r="A89" s="19" t="s">
        <v>1051</v>
      </c>
      <c r="B89" s="20">
        <v>1712</v>
      </c>
      <c r="C89" s="26">
        <v>36.857477000000003</v>
      </c>
      <c r="D89" s="26">
        <v>2.9205610000000002</v>
      </c>
      <c r="E89" s="26">
        <v>14.193925</v>
      </c>
      <c r="F89" s="26">
        <v>22.196262000000001</v>
      </c>
      <c r="G89" s="26">
        <v>22.955607000000001</v>
      </c>
      <c r="H89" s="26">
        <v>11.857476999999999</v>
      </c>
      <c r="I89" s="26">
        <v>36.039720000000003</v>
      </c>
      <c r="J89" s="26">
        <v>13.551402</v>
      </c>
      <c r="K89" s="26">
        <v>33.761682</v>
      </c>
      <c r="L89" s="26">
        <v>6.0747660000000003</v>
      </c>
      <c r="M89" s="26">
        <v>8.1191589999999998</v>
      </c>
      <c r="N89" s="26">
        <v>2.0443929999999999</v>
      </c>
    </row>
    <row r="90" spans="1:14" x14ac:dyDescent="0.2">
      <c r="A90" s="19" t="s">
        <v>139</v>
      </c>
      <c r="B90" s="20">
        <v>76</v>
      </c>
      <c r="C90" s="26">
        <v>34.210526000000002</v>
      </c>
      <c r="D90" s="26">
        <v>6.5789470000000003</v>
      </c>
      <c r="E90" s="26">
        <v>5.2631579999999998</v>
      </c>
      <c r="F90" s="26">
        <v>15.789474</v>
      </c>
      <c r="G90" s="26">
        <v>21.052631999999999</v>
      </c>
      <c r="H90" s="26">
        <v>6.5789470000000003</v>
      </c>
      <c r="I90" s="26">
        <v>39.473683999999999</v>
      </c>
      <c r="J90" s="26">
        <v>14.473684</v>
      </c>
      <c r="K90" s="26">
        <v>26.315788999999999</v>
      </c>
      <c r="L90" s="26">
        <v>14.473684</v>
      </c>
      <c r="M90" s="26">
        <v>9.2105259999999998</v>
      </c>
      <c r="N90" s="26">
        <v>1.3157890000000001</v>
      </c>
    </row>
    <row r="91" spans="1:14" x14ac:dyDescent="0.2">
      <c r="A91" s="19" t="s">
        <v>1052</v>
      </c>
      <c r="B91" s="20">
        <v>59</v>
      </c>
      <c r="C91" s="26">
        <v>27.118644</v>
      </c>
      <c r="D91" s="26">
        <v>1.6949149999999999</v>
      </c>
      <c r="E91" s="26">
        <v>6.7796609999999999</v>
      </c>
      <c r="F91" s="26">
        <v>30.508475000000001</v>
      </c>
      <c r="G91" s="26">
        <v>27.118644</v>
      </c>
      <c r="H91" s="26">
        <v>10.169492</v>
      </c>
      <c r="I91" s="26">
        <v>35.593220000000002</v>
      </c>
      <c r="J91" s="26">
        <v>22.033898000000001</v>
      </c>
      <c r="K91" s="26">
        <v>33.898305000000001</v>
      </c>
      <c r="L91" s="26">
        <v>15.254237</v>
      </c>
      <c r="M91" s="26">
        <v>6.7796609999999999</v>
      </c>
      <c r="N91" s="26">
        <v>3.389831</v>
      </c>
    </row>
    <row r="92" spans="1:14" x14ac:dyDescent="0.2">
      <c r="A92" s="19" t="s">
        <v>140</v>
      </c>
      <c r="B92" s="20">
        <v>194</v>
      </c>
      <c r="C92" s="26">
        <v>31.958763000000001</v>
      </c>
      <c r="D92" s="26">
        <v>1.546392</v>
      </c>
      <c r="E92" s="26">
        <v>5.1546390000000004</v>
      </c>
      <c r="F92" s="26">
        <v>24.226804000000001</v>
      </c>
      <c r="G92" s="26">
        <v>23.71134</v>
      </c>
      <c r="H92" s="26">
        <v>14.43299</v>
      </c>
      <c r="I92" s="26">
        <v>32.989691000000001</v>
      </c>
      <c r="J92" s="26">
        <v>11.340206</v>
      </c>
      <c r="K92" s="26">
        <v>38.144329999999997</v>
      </c>
      <c r="L92" s="26">
        <v>6.7010310000000004</v>
      </c>
      <c r="M92" s="26">
        <v>7.7319589999999998</v>
      </c>
      <c r="N92" s="26">
        <v>3.608247</v>
      </c>
    </row>
    <row r="93" spans="1:14" x14ac:dyDescent="0.2">
      <c r="A93" s="19" t="s">
        <v>141</v>
      </c>
      <c r="B93" s="20">
        <v>16</v>
      </c>
      <c r="C93" s="26">
        <v>50</v>
      </c>
      <c r="D93" s="26">
        <v>0</v>
      </c>
      <c r="E93" s="26">
        <v>12.5</v>
      </c>
      <c r="F93" s="26">
        <v>18.75</v>
      </c>
      <c r="G93" s="26">
        <v>25</v>
      </c>
      <c r="H93" s="26">
        <v>37.5</v>
      </c>
      <c r="I93" s="26">
        <v>18.75</v>
      </c>
      <c r="J93" s="26">
        <v>18.75</v>
      </c>
      <c r="K93" s="26">
        <v>68.75</v>
      </c>
      <c r="L93" s="26">
        <v>6.25</v>
      </c>
      <c r="M93" s="26">
        <v>6.25</v>
      </c>
      <c r="N93" s="26">
        <v>0</v>
      </c>
    </row>
    <row r="94" spans="1:14" x14ac:dyDescent="0.2">
      <c r="A94" s="19" t="s">
        <v>1009</v>
      </c>
      <c r="B94" s="20">
        <v>46</v>
      </c>
      <c r="C94" s="26">
        <v>41.304347999999997</v>
      </c>
      <c r="D94" s="26">
        <v>0</v>
      </c>
      <c r="E94" s="26">
        <v>13.043478</v>
      </c>
      <c r="F94" s="26">
        <v>21.739129999999999</v>
      </c>
      <c r="G94" s="26">
        <v>13.043478</v>
      </c>
      <c r="H94" s="26">
        <v>6.5217390000000002</v>
      </c>
      <c r="I94" s="26">
        <v>30.434782999999999</v>
      </c>
      <c r="J94" s="26">
        <v>6.5217390000000002</v>
      </c>
      <c r="K94" s="26">
        <v>26.086957000000002</v>
      </c>
      <c r="L94" s="26">
        <v>15.217390999999999</v>
      </c>
      <c r="M94" s="26">
        <v>6.5217390000000002</v>
      </c>
      <c r="N94" s="26">
        <v>0</v>
      </c>
    </row>
    <row r="95" spans="1:14" x14ac:dyDescent="0.2">
      <c r="A95" s="19" t="s">
        <v>1011</v>
      </c>
      <c r="B95" s="20">
        <v>85</v>
      </c>
      <c r="C95" s="26">
        <v>35.294117999999997</v>
      </c>
      <c r="D95" s="26">
        <v>2.3529409999999999</v>
      </c>
      <c r="E95" s="26">
        <v>15.294117999999999</v>
      </c>
      <c r="F95" s="26">
        <v>28.235294</v>
      </c>
      <c r="G95" s="26">
        <v>15.294117999999999</v>
      </c>
      <c r="H95" s="26">
        <v>11.764706</v>
      </c>
      <c r="I95" s="26">
        <v>32.941175999999999</v>
      </c>
      <c r="J95" s="26">
        <v>5.8823530000000002</v>
      </c>
      <c r="K95" s="26">
        <v>25.882352999999998</v>
      </c>
      <c r="L95" s="26">
        <v>11.764706</v>
      </c>
      <c r="M95" s="26">
        <v>15.294117999999999</v>
      </c>
      <c r="N95" s="26">
        <v>2.3529409999999999</v>
      </c>
    </row>
    <row r="96" spans="1:14" x14ac:dyDescent="0.2">
      <c r="A96" s="18" t="s">
        <v>1053</v>
      </c>
      <c r="B96" s="18"/>
      <c r="C96" s="18"/>
      <c r="D96" s="18"/>
      <c r="E96" s="18"/>
      <c r="F96" s="18"/>
      <c r="G96" s="18"/>
      <c r="H96" s="18"/>
      <c r="I96" s="18"/>
      <c r="J96" s="18"/>
      <c r="K96" s="18"/>
      <c r="L96" s="18"/>
      <c r="M96" s="18"/>
      <c r="N96" s="18"/>
    </row>
    <row r="97" spans="1:14" x14ac:dyDescent="0.2">
      <c r="A97" s="19" t="s">
        <v>1054</v>
      </c>
      <c r="B97" s="20">
        <v>1212</v>
      </c>
      <c r="C97" s="26">
        <v>38.036304000000001</v>
      </c>
      <c r="D97" s="26">
        <v>3.7128709999999998</v>
      </c>
      <c r="E97" s="26">
        <v>13.69637</v>
      </c>
      <c r="F97" s="26">
        <v>23.679867999999999</v>
      </c>
      <c r="G97" s="26">
        <v>24.257425999999999</v>
      </c>
      <c r="H97" s="26">
        <v>13.118812</v>
      </c>
      <c r="I97" s="26">
        <v>37.871287000000002</v>
      </c>
      <c r="J97" s="26">
        <v>13.69637</v>
      </c>
      <c r="K97" s="26">
        <v>32.590758999999998</v>
      </c>
      <c r="L97" s="26">
        <v>6.0231019999999997</v>
      </c>
      <c r="M97" s="26">
        <v>8.6633659999999999</v>
      </c>
      <c r="N97" s="26">
        <v>1.155116</v>
      </c>
    </row>
    <row r="98" spans="1:14" x14ac:dyDescent="0.2">
      <c r="A98" s="19" t="s">
        <v>1055</v>
      </c>
      <c r="B98" s="20">
        <v>24</v>
      </c>
      <c r="C98" s="26">
        <v>25</v>
      </c>
      <c r="D98" s="26">
        <v>0</v>
      </c>
      <c r="E98" s="26">
        <v>16.666667</v>
      </c>
      <c r="F98" s="26">
        <v>20.833333</v>
      </c>
      <c r="G98" s="26">
        <v>33.333333000000003</v>
      </c>
      <c r="H98" s="26">
        <v>16.666667</v>
      </c>
      <c r="I98" s="26">
        <v>33.333333000000003</v>
      </c>
      <c r="J98" s="26">
        <v>8.3333329999999997</v>
      </c>
      <c r="K98" s="26">
        <v>33.333333000000003</v>
      </c>
      <c r="L98" s="26">
        <v>4.1666670000000003</v>
      </c>
      <c r="M98" s="26">
        <v>4.1666670000000003</v>
      </c>
      <c r="N98" s="26">
        <v>0</v>
      </c>
    </row>
    <row r="99" spans="1:14" x14ac:dyDescent="0.2">
      <c r="A99" s="19" t="s">
        <v>1056</v>
      </c>
      <c r="B99" s="20">
        <v>76</v>
      </c>
      <c r="C99" s="26">
        <v>34.210526000000002</v>
      </c>
      <c r="D99" s="26">
        <v>1.3157890000000001</v>
      </c>
      <c r="E99" s="26">
        <v>3.947368</v>
      </c>
      <c r="F99" s="26">
        <v>26.315788999999999</v>
      </c>
      <c r="G99" s="26">
        <v>30.263158000000001</v>
      </c>
      <c r="H99" s="26">
        <v>13.157895</v>
      </c>
      <c r="I99" s="26">
        <v>34.210526000000002</v>
      </c>
      <c r="J99" s="26">
        <v>21.052631999999999</v>
      </c>
      <c r="K99" s="26">
        <v>55.263157999999997</v>
      </c>
      <c r="L99" s="26">
        <v>7.8947370000000001</v>
      </c>
      <c r="M99" s="26">
        <v>2.6315789999999999</v>
      </c>
      <c r="N99" s="26">
        <v>0</v>
      </c>
    </row>
    <row r="100" spans="1:14" x14ac:dyDescent="0.2">
      <c r="A100" s="19" t="s">
        <v>1057</v>
      </c>
      <c r="B100" s="20">
        <v>43</v>
      </c>
      <c r="C100" s="26">
        <v>41.860464999999998</v>
      </c>
      <c r="D100" s="26">
        <v>6.9767440000000001</v>
      </c>
      <c r="E100" s="26">
        <v>18.604651</v>
      </c>
      <c r="F100" s="26">
        <v>18.604651</v>
      </c>
      <c r="G100" s="26">
        <v>18.604651</v>
      </c>
      <c r="H100" s="26">
        <v>2.3255810000000001</v>
      </c>
      <c r="I100" s="26">
        <v>44.186047000000002</v>
      </c>
      <c r="J100" s="26">
        <v>2.3255810000000001</v>
      </c>
      <c r="K100" s="26">
        <v>44.186047000000002</v>
      </c>
      <c r="L100" s="26">
        <v>6.9767440000000001</v>
      </c>
      <c r="M100" s="26">
        <v>4.6511630000000004</v>
      </c>
      <c r="N100" s="26">
        <v>2.3255810000000001</v>
      </c>
    </row>
    <row r="101" spans="1:14" x14ac:dyDescent="0.2">
      <c r="A101" s="19" t="s">
        <v>1058</v>
      </c>
      <c r="B101" s="20">
        <v>14</v>
      </c>
      <c r="C101" s="26">
        <v>57.142856999999999</v>
      </c>
      <c r="D101" s="26">
        <v>7.1428570000000002</v>
      </c>
      <c r="E101" s="26">
        <v>14.285714</v>
      </c>
      <c r="F101" s="26">
        <v>14.285714</v>
      </c>
      <c r="G101" s="26">
        <v>14.285714</v>
      </c>
      <c r="H101" s="26">
        <v>14.285714</v>
      </c>
      <c r="I101" s="26">
        <v>57.142856999999999</v>
      </c>
      <c r="J101" s="26">
        <v>7.1428570000000002</v>
      </c>
      <c r="K101" s="26">
        <v>35.714286000000001</v>
      </c>
      <c r="L101" s="26">
        <v>0</v>
      </c>
      <c r="M101" s="26">
        <v>7.1428570000000002</v>
      </c>
      <c r="N101" s="26">
        <v>0</v>
      </c>
    </row>
    <row r="102" spans="1:14" x14ac:dyDescent="0.2">
      <c r="A102" s="19" t="s">
        <v>1059</v>
      </c>
      <c r="B102" s="20">
        <v>5</v>
      </c>
      <c r="C102" s="26">
        <v>40</v>
      </c>
      <c r="D102" s="26">
        <v>0</v>
      </c>
      <c r="E102" s="26">
        <v>40</v>
      </c>
      <c r="F102" s="26">
        <v>20</v>
      </c>
      <c r="G102" s="26">
        <v>0</v>
      </c>
      <c r="H102" s="26">
        <v>0</v>
      </c>
      <c r="I102" s="26">
        <v>20</v>
      </c>
      <c r="J102" s="26">
        <v>40</v>
      </c>
      <c r="K102" s="26">
        <v>40</v>
      </c>
      <c r="L102" s="26">
        <v>20</v>
      </c>
      <c r="M102" s="26">
        <v>0</v>
      </c>
      <c r="N102" s="26">
        <v>0</v>
      </c>
    </row>
    <row r="103" spans="1:14" x14ac:dyDescent="0.2">
      <c r="A103" s="19" t="s">
        <v>1011</v>
      </c>
      <c r="B103" s="20">
        <v>414</v>
      </c>
      <c r="C103" s="26">
        <v>32.850242000000001</v>
      </c>
      <c r="D103" s="26">
        <v>1.2077290000000001</v>
      </c>
      <c r="E103" s="26">
        <v>14.975845</v>
      </c>
      <c r="F103" s="26">
        <v>16.666667</v>
      </c>
      <c r="G103" s="26">
        <v>17.874396000000001</v>
      </c>
      <c r="H103" s="26">
        <v>7.7294689999999999</v>
      </c>
      <c r="I103" s="26">
        <v>30.434782999999999</v>
      </c>
      <c r="J103" s="26">
        <v>13.285024</v>
      </c>
      <c r="K103" s="26">
        <v>30.676328999999999</v>
      </c>
      <c r="L103" s="26">
        <v>7.4879230000000003</v>
      </c>
      <c r="M103" s="26">
        <v>8.4541059999999995</v>
      </c>
      <c r="N103" s="26">
        <v>5.0724640000000001</v>
      </c>
    </row>
    <row r="104" spans="1:14" x14ac:dyDescent="0.2">
      <c r="A104" s="18" t="s">
        <v>1060</v>
      </c>
      <c r="B104" s="18"/>
      <c r="C104" s="18"/>
      <c r="D104" s="18"/>
      <c r="E104" s="18"/>
      <c r="F104" s="18"/>
      <c r="G104" s="18"/>
      <c r="H104" s="18"/>
      <c r="I104" s="18"/>
      <c r="J104" s="18"/>
      <c r="K104" s="18"/>
      <c r="L104" s="18"/>
      <c r="M104" s="18"/>
      <c r="N104" s="18"/>
    </row>
    <row r="105" spans="1:14" x14ac:dyDescent="0.2">
      <c r="A105" s="19" t="s">
        <v>1054</v>
      </c>
      <c r="B105" s="20">
        <v>13</v>
      </c>
      <c r="C105" s="26">
        <v>30.769231000000001</v>
      </c>
      <c r="D105" s="26">
        <v>0</v>
      </c>
      <c r="E105" s="26">
        <v>7.6923079999999997</v>
      </c>
      <c r="F105" s="26">
        <v>23.076923000000001</v>
      </c>
      <c r="G105" s="26">
        <v>7.6923079999999997</v>
      </c>
      <c r="H105" s="26">
        <v>0</v>
      </c>
      <c r="I105" s="26">
        <v>30.769231000000001</v>
      </c>
      <c r="J105" s="26">
        <v>7.6923079999999997</v>
      </c>
      <c r="K105" s="26">
        <v>30.769231000000001</v>
      </c>
      <c r="L105" s="26">
        <v>15.384615</v>
      </c>
      <c r="M105" s="26">
        <v>7.6923079999999997</v>
      </c>
      <c r="N105" s="26">
        <v>0</v>
      </c>
    </row>
    <row r="106" spans="1:14" x14ac:dyDescent="0.2">
      <c r="A106" s="19" t="s">
        <v>1055</v>
      </c>
      <c r="B106" s="20">
        <v>89</v>
      </c>
      <c r="C106" s="26">
        <v>29.213483</v>
      </c>
      <c r="D106" s="26">
        <v>0</v>
      </c>
      <c r="E106" s="26">
        <v>6.7415729999999998</v>
      </c>
      <c r="F106" s="26">
        <v>22.471910000000001</v>
      </c>
      <c r="G106" s="26">
        <v>20.224719</v>
      </c>
      <c r="H106" s="26">
        <v>12.359551</v>
      </c>
      <c r="I106" s="26">
        <v>25.842697000000001</v>
      </c>
      <c r="J106" s="26">
        <v>15.730337</v>
      </c>
      <c r="K106" s="26">
        <v>37.078651999999998</v>
      </c>
      <c r="L106" s="26">
        <v>8.9887639999999998</v>
      </c>
      <c r="M106" s="26">
        <v>10.112360000000001</v>
      </c>
      <c r="N106" s="26">
        <v>4.4943819999999999</v>
      </c>
    </row>
    <row r="107" spans="1:14" x14ac:dyDescent="0.2">
      <c r="A107" s="19" t="s">
        <v>1056</v>
      </c>
      <c r="B107" s="20">
        <v>143</v>
      </c>
      <c r="C107" s="26">
        <v>37.062936999999998</v>
      </c>
      <c r="D107" s="26">
        <v>2.0979019999999999</v>
      </c>
      <c r="E107" s="26">
        <v>6.9930070000000004</v>
      </c>
      <c r="F107" s="26">
        <v>30.069929999999999</v>
      </c>
      <c r="G107" s="26">
        <v>27.272727</v>
      </c>
      <c r="H107" s="26">
        <v>17.482517000000001</v>
      </c>
      <c r="I107" s="26">
        <v>35.664335999999999</v>
      </c>
      <c r="J107" s="26">
        <v>12.587413</v>
      </c>
      <c r="K107" s="26">
        <v>44.755245000000002</v>
      </c>
      <c r="L107" s="26">
        <v>6.9930070000000004</v>
      </c>
      <c r="M107" s="26">
        <v>4.895105</v>
      </c>
      <c r="N107" s="26">
        <v>2.0979019999999999</v>
      </c>
    </row>
    <row r="108" spans="1:14" x14ac:dyDescent="0.2">
      <c r="A108" s="19" t="s">
        <v>1057</v>
      </c>
      <c r="B108" s="20">
        <v>27</v>
      </c>
      <c r="C108" s="26">
        <v>25.925926</v>
      </c>
      <c r="D108" s="26">
        <v>3.7037040000000001</v>
      </c>
      <c r="E108" s="26">
        <v>3.7037040000000001</v>
      </c>
      <c r="F108" s="26">
        <v>18.518519000000001</v>
      </c>
      <c r="G108" s="26">
        <v>18.518519000000001</v>
      </c>
      <c r="H108" s="26">
        <v>3.7037040000000001</v>
      </c>
      <c r="I108" s="26">
        <v>48.148147999999999</v>
      </c>
      <c r="J108" s="26">
        <v>18.518519000000001</v>
      </c>
      <c r="K108" s="26">
        <v>29.629629999999999</v>
      </c>
      <c r="L108" s="26">
        <v>3.7037040000000001</v>
      </c>
      <c r="M108" s="26">
        <v>11.111110999999999</v>
      </c>
      <c r="N108" s="26">
        <v>0</v>
      </c>
    </row>
    <row r="109" spans="1:14" x14ac:dyDescent="0.2">
      <c r="A109" s="19" t="s">
        <v>1058</v>
      </c>
      <c r="B109" s="20">
        <v>5</v>
      </c>
      <c r="C109" s="26">
        <v>20</v>
      </c>
      <c r="D109" s="26">
        <v>0</v>
      </c>
      <c r="E109" s="26">
        <v>0</v>
      </c>
      <c r="F109" s="26">
        <v>20</v>
      </c>
      <c r="G109" s="26">
        <v>0</v>
      </c>
      <c r="H109" s="26">
        <v>20</v>
      </c>
      <c r="I109" s="26">
        <v>40</v>
      </c>
      <c r="J109" s="26">
        <v>0</v>
      </c>
      <c r="K109" s="26">
        <v>0</v>
      </c>
      <c r="L109" s="26">
        <v>20</v>
      </c>
      <c r="M109" s="26">
        <v>20</v>
      </c>
      <c r="N109" s="26">
        <v>0</v>
      </c>
    </row>
    <row r="110" spans="1:14" x14ac:dyDescent="0.2">
      <c r="A110" s="19" t="s">
        <v>1059</v>
      </c>
      <c r="B110" s="20">
        <v>10</v>
      </c>
      <c r="C110" s="26">
        <v>20</v>
      </c>
      <c r="D110" s="26">
        <v>0</v>
      </c>
      <c r="E110" s="26">
        <v>10</v>
      </c>
      <c r="F110" s="26">
        <v>10</v>
      </c>
      <c r="G110" s="26">
        <v>20</v>
      </c>
      <c r="H110" s="26">
        <v>30</v>
      </c>
      <c r="I110" s="26">
        <v>40</v>
      </c>
      <c r="J110" s="26">
        <v>10</v>
      </c>
      <c r="K110" s="26">
        <v>30</v>
      </c>
      <c r="L110" s="26">
        <v>20</v>
      </c>
      <c r="M110" s="26">
        <v>0</v>
      </c>
      <c r="N110" s="26">
        <v>10</v>
      </c>
    </row>
    <row r="111" spans="1:14" x14ac:dyDescent="0.2">
      <c r="A111" s="19" t="s">
        <v>1011</v>
      </c>
      <c r="B111" s="20">
        <v>28</v>
      </c>
      <c r="C111" s="26">
        <v>42.857143000000001</v>
      </c>
      <c r="D111" s="26">
        <v>0</v>
      </c>
      <c r="E111" s="26">
        <v>10.714286</v>
      </c>
      <c r="F111" s="26">
        <v>17.857143000000001</v>
      </c>
      <c r="G111" s="26">
        <v>25</v>
      </c>
      <c r="H111" s="26">
        <v>7.1428570000000002</v>
      </c>
      <c r="I111" s="26">
        <v>17.857143000000001</v>
      </c>
      <c r="J111" s="26">
        <v>7.1428570000000002</v>
      </c>
      <c r="K111" s="26">
        <v>17.857143000000001</v>
      </c>
      <c r="L111" s="26">
        <v>21.428571000000002</v>
      </c>
      <c r="M111" s="26">
        <v>7.1428570000000002</v>
      </c>
      <c r="N111" s="26">
        <v>3.5714290000000002</v>
      </c>
    </row>
    <row r="112" spans="1:14" x14ac:dyDescent="0.2">
      <c r="A112" s="18" t="s">
        <v>142</v>
      </c>
      <c r="B112" s="18"/>
      <c r="C112" s="18"/>
      <c r="D112" s="18"/>
      <c r="E112" s="18"/>
      <c r="F112" s="18"/>
      <c r="G112" s="18"/>
      <c r="H112" s="18"/>
      <c r="I112" s="18"/>
      <c r="J112" s="18"/>
      <c r="K112" s="18"/>
      <c r="L112" s="18"/>
      <c r="M112" s="18"/>
      <c r="N112" s="18"/>
    </row>
    <row r="113" spans="1:14" x14ac:dyDescent="0.2">
      <c r="A113" s="19" t="s">
        <v>1061</v>
      </c>
      <c r="B113" s="20">
        <v>90</v>
      </c>
      <c r="C113" s="26">
        <v>46.666666999999997</v>
      </c>
      <c r="D113" s="26">
        <v>6.6666670000000003</v>
      </c>
      <c r="E113" s="26">
        <v>10</v>
      </c>
      <c r="F113" s="26">
        <v>22.222221999999999</v>
      </c>
      <c r="G113" s="26">
        <v>28.888888999999999</v>
      </c>
      <c r="H113" s="26">
        <v>14.444444000000001</v>
      </c>
      <c r="I113" s="26">
        <v>47.777777999999998</v>
      </c>
      <c r="J113" s="26">
        <v>20</v>
      </c>
      <c r="K113" s="26">
        <v>38.888888999999999</v>
      </c>
      <c r="L113" s="26">
        <v>1.111111</v>
      </c>
      <c r="M113" s="26">
        <v>7.7777779999999996</v>
      </c>
      <c r="N113" s="26">
        <v>2.2222219999999999</v>
      </c>
    </row>
    <row r="114" spans="1:14" x14ac:dyDescent="0.2">
      <c r="A114" s="19" t="s">
        <v>1062</v>
      </c>
      <c r="B114" s="20">
        <v>307</v>
      </c>
      <c r="C114" s="26">
        <v>41.042344999999997</v>
      </c>
      <c r="D114" s="26">
        <v>4.885993</v>
      </c>
      <c r="E114" s="26">
        <v>13.029316</v>
      </c>
      <c r="F114" s="26">
        <v>26.058631999999999</v>
      </c>
      <c r="G114" s="26">
        <v>26.058631999999999</v>
      </c>
      <c r="H114" s="26">
        <v>14.65798</v>
      </c>
      <c r="I114" s="26">
        <v>42.996743000000002</v>
      </c>
      <c r="J114" s="26">
        <v>15.960912</v>
      </c>
      <c r="K114" s="26">
        <v>35.830618999999999</v>
      </c>
      <c r="L114" s="26">
        <v>3.908795</v>
      </c>
      <c r="M114" s="26">
        <v>8.1433219999999995</v>
      </c>
      <c r="N114" s="26">
        <v>0.97719900000000004</v>
      </c>
    </row>
    <row r="115" spans="1:14" x14ac:dyDescent="0.2">
      <c r="A115" s="19" t="s">
        <v>1063</v>
      </c>
      <c r="B115" s="20">
        <v>392</v>
      </c>
      <c r="C115" s="26">
        <v>37.244897999999999</v>
      </c>
      <c r="D115" s="26">
        <v>5.1020409999999998</v>
      </c>
      <c r="E115" s="26">
        <v>13.010204</v>
      </c>
      <c r="F115" s="26">
        <v>23.469387999999999</v>
      </c>
      <c r="G115" s="26">
        <v>24.234694000000001</v>
      </c>
      <c r="H115" s="26">
        <v>10.459184</v>
      </c>
      <c r="I115" s="26">
        <v>41.326531000000003</v>
      </c>
      <c r="J115" s="26">
        <v>15.816326999999999</v>
      </c>
      <c r="K115" s="26">
        <v>35.459184</v>
      </c>
      <c r="L115" s="26">
        <v>5.1020409999999998</v>
      </c>
      <c r="M115" s="26">
        <v>5.8673469999999996</v>
      </c>
      <c r="N115" s="26">
        <v>1.5306120000000001</v>
      </c>
    </row>
    <row r="116" spans="1:14" x14ac:dyDescent="0.2">
      <c r="A116" s="19" t="s">
        <v>1064</v>
      </c>
      <c r="B116" s="20">
        <v>379</v>
      </c>
      <c r="C116" s="26">
        <v>33.245382999999997</v>
      </c>
      <c r="D116" s="26">
        <v>1.055409</v>
      </c>
      <c r="E116" s="26">
        <v>15.039578000000001</v>
      </c>
      <c r="F116" s="26">
        <v>20.580475</v>
      </c>
      <c r="G116" s="26">
        <v>21.372032000000001</v>
      </c>
      <c r="H116" s="26">
        <v>8.9709760000000003</v>
      </c>
      <c r="I116" s="26">
        <v>34.300792000000001</v>
      </c>
      <c r="J116" s="26">
        <v>12.92876</v>
      </c>
      <c r="K116" s="26">
        <v>32.717677999999999</v>
      </c>
      <c r="L116" s="26">
        <v>8.4432720000000003</v>
      </c>
      <c r="M116" s="26">
        <v>6.0686020000000003</v>
      </c>
      <c r="N116" s="26">
        <v>1.319261</v>
      </c>
    </row>
    <row r="117" spans="1:14" x14ac:dyDescent="0.2">
      <c r="A117" s="19" t="s">
        <v>1065</v>
      </c>
      <c r="B117" s="20">
        <v>951</v>
      </c>
      <c r="C117" s="26">
        <v>34.384858000000001</v>
      </c>
      <c r="D117" s="26">
        <v>1.6824399999999999</v>
      </c>
      <c r="E117" s="26">
        <v>11.882229000000001</v>
      </c>
      <c r="F117" s="26">
        <v>21.556256999999999</v>
      </c>
      <c r="G117" s="26">
        <v>21.030494000000001</v>
      </c>
      <c r="H117" s="26">
        <v>12.407992</v>
      </c>
      <c r="I117" s="26">
        <v>30.178758999999999</v>
      </c>
      <c r="J117" s="26">
        <v>10.935857</v>
      </c>
      <c r="K117" s="26">
        <v>32.492114000000001</v>
      </c>
      <c r="L117" s="26">
        <v>9.043113</v>
      </c>
      <c r="M117" s="26">
        <v>9.8843320000000006</v>
      </c>
      <c r="N117" s="26">
        <v>3.0494219999999999</v>
      </c>
    </row>
    <row r="118" spans="1:14" x14ac:dyDescent="0.2">
      <c r="A118" s="19" t="s">
        <v>1011</v>
      </c>
      <c r="B118" s="20">
        <v>69</v>
      </c>
      <c r="C118" s="26">
        <v>36.231884000000001</v>
      </c>
      <c r="D118" s="26">
        <v>0</v>
      </c>
      <c r="E118" s="26">
        <v>17.391304000000002</v>
      </c>
      <c r="F118" s="26">
        <v>27.536231999999998</v>
      </c>
      <c r="G118" s="26">
        <v>17.391304000000002</v>
      </c>
      <c r="H118" s="26">
        <v>14.492754</v>
      </c>
      <c r="I118" s="26">
        <v>33.333333000000003</v>
      </c>
      <c r="J118" s="26">
        <v>10.144928</v>
      </c>
      <c r="K118" s="26">
        <v>28.985506999999998</v>
      </c>
      <c r="L118" s="26">
        <v>5.7971009999999996</v>
      </c>
      <c r="M118" s="26">
        <v>14.492754</v>
      </c>
      <c r="N118" s="26">
        <v>2.8985509999999999</v>
      </c>
    </row>
    <row r="119" spans="1:14" x14ac:dyDescent="0.2">
      <c r="A119" s="18" t="s">
        <v>143</v>
      </c>
      <c r="B119" s="18"/>
      <c r="C119" s="18"/>
      <c r="D119" s="18"/>
      <c r="E119" s="18"/>
      <c r="F119" s="18"/>
      <c r="G119" s="18"/>
      <c r="H119" s="18"/>
      <c r="I119" s="18"/>
      <c r="J119" s="18"/>
      <c r="K119" s="18"/>
      <c r="L119" s="18"/>
      <c r="M119" s="18"/>
      <c r="N119" s="18"/>
    </row>
    <row r="120" spans="1:14" x14ac:dyDescent="0.2">
      <c r="A120" s="21" t="s">
        <v>1066</v>
      </c>
      <c r="B120" s="21"/>
      <c r="C120" s="21"/>
      <c r="D120" s="21"/>
      <c r="E120" s="21"/>
      <c r="F120" s="21"/>
      <c r="G120" s="21"/>
      <c r="H120" s="21"/>
      <c r="I120" s="21"/>
      <c r="J120" s="21"/>
      <c r="K120" s="21"/>
      <c r="L120" s="21"/>
      <c r="M120" s="21"/>
      <c r="N120" s="21"/>
    </row>
    <row r="121" spans="1:14" x14ac:dyDescent="0.2">
      <c r="A121" s="19" t="s">
        <v>1067</v>
      </c>
      <c r="B121" s="20">
        <v>546</v>
      </c>
      <c r="C121" s="26">
        <v>41.941392</v>
      </c>
      <c r="D121" s="26">
        <v>5.3113549999999998</v>
      </c>
      <c r="E121" s="26">
        <v>14.102563999999999</v>
      </c>
      <c r="F121" s="26">
        <v>23.626373999999998</v>
      </c>
      <c r="G121" s="26">
        <v>21.611722</v>
      </c>
      <c r="H121" s="26">
        <v>15.201465000000001</v>
      </c>
      <c r="I121" s="26">
        <v>42.673993000000003</v>
      </c>
      <c r="J121" s="26">
        <v>16.483516000000002</v>
      </c>
      <c r="K121" s="26">
        <v>34.432234000000001</v>
      </c>
      <c r="L121" s="26">
        <v>5.4945050000000002</v>
      </c>
      <c r="M121" s="26">
        <v>6.227106</v>
      </c>
      <c r="N121" s="26">
        <v>0.91575099999999998</v>
      </c>
    </row>
    <row r="122" spans="1:14" x14ac:dyDescent="0.2">
      <c r="A122" s="19" t="s">
        <v>1068</v>
      </c>
      <c r="B122" s="20">
        <v>531</v>
      </c>
      <c r="C122" s="26">
        <v>33.709980999999999</v>
      </c>
      <c r="D122" s="26">
        <v>3.0131830000000002</v>
      </c>
      <c r="E122" s="26">
        <v>13.182674</v>
      </c>
      <c r="F122" s="26">
        <v>22.598870000000002</v>
      </c>
      <c r="G122" s="26">
        <v>25.612053</v>
      </c>
      <c r="H122" s="26">
        <v>10.734463</v>
      </c>
      <c r="I122" s="26">
        <v>36.158192</v>
      </c>
      <c r="J122" s="26">
        <v>15.065913</v>
      </c>
      <c r="K122" s="26">
        <v>35.781543999999997</v>
      </c>
      <c r="L122" s="26">
        <v>7.344633</v>
      </c>
      <c r="M122" s="26">
        <v>6.9679849999999997</v>
      </c>
      <c r="N122" s="26">
        <v>1.1299440000000001</v>
      </c>
    </row>
    <row r="123" spans="1:14" x14ac:dyDescent="0.2">
      <c r="A123" s="19" t="s">
        <v>1069</v>
      </c>
      <c r="B123" s="20">
        <v>205</v>
      </c>
      <c r="C123" s="26">
        <v>39.512194999999998</v>
      </c>
      <c r="D123" s="26">
        <v>0.48780499999999999</v>
      </c>
      <c r="E123" s="26">
        <v>12.682926999999999</v>
      </c>
      <c r="F123" s="26">
        <v>22.439024</v>
      </c>
      <c r="G123" s="26">
        <v>25.365853999999999</v>
      </c>
      <c r="H123" s="26">
        <v>16.097560999999999</v>
      </c>
      <c r="I123" s="26">
        <v>36.585366</v>
      </c>
      <c r="J123" s="26">
        <v>15.609756000000001</v>
      </c>
      <c r="K123" s="26">
        <v>33.170732000000001</v>
      </c>
      <c r="L123" s="26">
        <v>7.3170729999999997</v>
      </c>
      <c r="M123" s="26">
        <v>5.8536590000000004</v>
      </c>
      <c r="N123" s="26">
        <v>1.4634149999999999</v>
      </c>
    </row>
    <row r="124" spans="1:14" x14ac:dyDescent="0.2">
      <c r="A124" s="19" t="s">
        <v>1070</v>
      </c>
      <c r="B124" s="20">
        <v>762</v>
      </c>
      <c r="C124" s="26">
        <v>32.808399000000001</v>
      </c>
      <c r="D124" s="26">
        <v>1.706037</v>
      </c>
      <c r="E124" s="26">
        <v>12.467192000000001</v>
      </c>
      <c r="F124" s="26">
        <v>20.603674999999999</v>
      </c>
      <c r="G124" s="26">
        <v>20.341207000000001</v>
      </c>
      <c r="H124" s="26">
        <v>9.8425200000000004</v>
      </c>
      <c r="I124" s="26">
        <v>30.314961</v>
      </c>
      <c r="J124" s="26">
        <v>9.5800520000000002</v>
      </c>
      <c r="K124" s="26">
        <v>33.070866000000002</v>
      </c>
      <c r="L124" s="26">
        <v>8.3989499999999992</v>
      </c>
      <c r="M124" s="26">
        <v>10.629921</v>
      </c>
      <c r="N124" s="26">
        <v>3.543307</v>
      </c>
    </row>
    <row r="125" spans="1:14" x14ac:dyDescent="0.2">
      <c r="A125" s="19" t="s">
        <v>1011</v>
      </c>
      <c r="B125" s="20">
        <v>144</v>
      </c>
      <c r="C125" s="26">
        <v>36.805556000000003</v>
      </c>
      <c r="D125" s="26">
        <v>1.388889</v>
      </c>
      <c r="E125" s="26">
        <v>9.7222220000000004</v>
      </c>
      <c r="F125" s="26">
        <v>29.166667</v>
      </c>
      <c r="G125" s="26">
        <v>22.916667</v>
      </c>
      <c r="H125" s="26">
        <v>9.0277779999999996</v>
      </c>
      <c r="I125" s="26">
        <v>31.944444000000001</v>
      </c>
      <c r="J125" s="26">
        <v>9.7222220000000004</v>
      </c>
      <c r="K125" s="26">
        <v>27.083333</v>
      </c>
      <c r="L125" s="26">
        <v>4.8611110000000002</v>
      </c>
      <c r="M125" s="26">
        <v>12.5</v>
      </c>
      <c r="N125" s="26">
        <v>4.1666670000000003</v>
      </c>
    </row>
    <row r="126" spans="1:14" x14ac:dyDescent="0.2">
      <c r="A126" s="18" t="s">
        <v>143</v>
      </c>
      <c r="B126" s="18"/>
      <c r="C126" s="18"/>
      <c r="D126" s="18"/>
      <c r="E126" s="18"/>
      <c r="F126" s="18"/>
      <c r="G126" s="18"/>
      <c r="H126" s="18"/>
      <c r="I126" s="18"/>
      <c r="J126" s="18"/>
      <c r="K126" s="18"/>
      <c r="L126" s="18"/>
      <c r="M126" s="18"/>
      <c r="N126" s="18"/>
    </row>
    <row r="127" spans="1:14" x14ac:dyDescent="0.2">
      <c r="A127" s="21" t="s">
        <v>1071</v>
      </c>
      <c r="B127" s="21"/>
      <c r="C127" s="21"/>
      <c r="D127" s="21"/>
      <c r="E127" s="21"/>
      <c r="F127" s="21"/>
      <c r="G127" s="21"/>
      <c r="H127" s="21"/>
      <c r="I127" s="21"/>
      <c r="J127" s="21"/>
      <c r="K127" s="21"/>
      <c r="L127" s="21"/>
      <c r="M127" s="21"/>
      <c r="N127" s="21"/>
    </row>
    <row r="128" spans="1:14" x14ac:dyDescent="0.2">
      <c r="A128" s="19" t="s">
        <v>1067</v>
      </c>
      <c r="B128" s="20">
        <v>285</v>
      </c>
      <c r="C128" s="26">
        <v>43.508772</v>
      </c>
      <c r="D128" s="26">
        <v>4.5614039999999996</v>
      </c>
      <c r="E128" s="26">
        <v>11.228070000000001</v>
      </c>
      <c r="F128" s="26">
        <v>26.315788999999999</v>
      </c>
      <c r="G128" s="26">
        <v>25.964912000000002</v>
      </c>
      <c r="H128" s="26">
        <v>11.929824999999999</v>
      </c>
      <c r="I128" s="26">
        <v>42.456139999999998</v>
      </c>
      <c r="J128" s="26">
        <v>20</v>
      </c>
      <c r="K128" s="26">
        <v>37.894736999999999</v>
      </c>
      <c r="L128" s="26">
        <v>4.2105259999999998</v>
      </c>
      <c r="M128" s="26">
        <v>4.5614039999999996</v>
      </c>
      <c r="N128" s="26">
        <v>0.35087699999999999</v>
      </c>
    </row>
    <row r="129" spans="1:14" x14ac:dyDescent="0.2">
      <c r="A129" s="19" t="s">
        <v>1068</v>
      </c>
      <c r="B129" s="20">
        <v>217</v>
      </c>
      <c r="C129" s="26">
        <v>37.327188999999997</v>
      </c>
      <c r="D129" s="26">
        <v>4.1474650000000004</v>
      </c>
      <c r="E129" s="26">
        <v>16.589862</v>
      </c>
      <c r="F129" s="26">
        <v>19.354838999999998</v>
      </c>
      <c r="G129" s="26">
        <v>23.502303999999999</v>
      </c>
      <c r="H129" s="26">
        <v>11.059908</v>
      </c>
      <c r="I129" s="26">
        <v>41.474654000000001</v>
      </c>
      <c r="J129" s="26">
        <v>14.285714</v>
      </c>
      <c r="K129" s="26">
        <v>36.866359000000003</v>
      </c>
      <c r="L129" s="26">
        <v>6.9124420000000004</v>
      </c>
      <c r="M129" s="26">
        <v>6.9124420000000004</v>
      </c>
      <c r="N129" s="26">
        <v>1.3824879999999999</v>
      </c>
    </row>
    <row r="130" spans="1:14" x14ac:dyDescent="0.2">
      <c r="A130" s="19" t="s">
        <v>1069</v>
      </c>
      <c r="B130" s="20">
        <v>142</v>
      </c>
      <c r="C130" s="26">
        <v>29.577465</v>
      </c>
      <c r="D130" s="26">
        <v>2.112676</v>
      </c>
      <c r="E130" s="26">
        <v>12.676056000000001</v>
      </c>
      <c r="F130" s="26">
        <v>23.943662</v>
      </c>
      <c r="G130" s="26">
        <v>22.535211</v>
      </c>
      <c r="H130" s="26">
        <v>14.788732</v>
      </c>
      <c r="I130" s="26">
        <v>34.507041999999998</v>
      </c>
      <c r="J130" s="26">
        <v>18.309858999999999</v>
      </c>
      <c r="K130" s="26">
        <v>36.619717999999999</v>
      </c>
      <c r="L130" s="26">
        <v>6.3380280000000004</v>
      </c>
      <c r="M130" s="26">
        <v>5.6338030000000003</v>
      </c>
      <c r="N130" s="26">
        <v>2.112676</v>
      </c>
    </row>
    <row r="131" spans="1:14" x14ac:dyDescent="0.2">
      <c r="A131" s="19" t="s">
        <v>1070</v>
      </c>
      <c r="B131" s="20">
        <v>1184</v>
      </c>
      <c r="C131" s="26">
        <v>34.712837999999998</v>
      </c>
      <c r="D131" s="26">
        <v>2.1959460000000002</v>
      </c>
      <c r="E131" s="26">
        <v>12.753378</v>
      </c>
      <c r="F131" s="26">
        <v>22.466215999999999</v>
      </c>
      <c r="G131" s="26">
        <v>22.128378000000001</v>
      </c>
      <c r="H131" s="26">
        <v>11.402027</v>
      </c>
      <c r="I131" s="26">
        <v>33.952703</v>
      </c>
      <c r="J131" s="26">
        <v>11.486485999999999</v>
      </c>
      <c r="K131" s="26">
        <v>33.868243</v>
      </c>
      <c r="L131" s="26">
        <v>7.85473</v>
      </c>
      <c r="M131" s="26">
        <v>9.2060809999999993</v>
      </c>
      <c r="N131" s="26">
        <v>2.1959460000000002</v>
      </c>
    </row>
    <row r="132" spans="1:14" x14ac:dyDescent="0.2">
      <c r="A132" s="19" t="s">
        <v>1011</v>
      </c>
      <c r="B132" s="20">
        <v>360</v>
      </c>
      <c r="C132" s="26">
        <v>37.222222000000002</v>
      </c>
      <c r="D132" s="26">
        <v>2.7777780000000001</v>
      </c>
      <c r="E132" s="26">
        <v>12.5</v>
      </c>
      <c r="F132" s="26">
        <v>21.388888999999999</v>
      </c>
      <c r="G132" s="26">
        <v>20.833333</v>
      </c>
      <c r="H132" s="26">
        <v>13.055555999999999</v>
      </c>
      <c r="I132" s="26">
        <v>31.944444000000001</v>
      </c>
      <c r="J132" s="26">
        <v>10.833333</v>
      </c>
      <c r="K132" s="26">
        <v>26.666667</v>
      </c>
      <c r="L132" s="26">
        <v>7.2222220000000004</v>
      </c>
      <c r="M132" s="26">
        <v>10.277778</v>
      </c>
      <c r="N132" s="26">
        <v>3.8888889999999998</v>
      </c>
    </row>
    <row r="133" spans="1:14" x14ac:dyDescent="0.2">
      <c r="A133" s="18" t="s">
        <v>143</v>
      </c>
      <c r="B133" s="18"/>
      <c r="C133" s="18"/>
      <c r="D133" s="18"/>
      <c r="E133" s="18"/>
      <c r="F133" s="18"/>
      <c r="G133" s="18"/>
      <c r="H133" s="18"/>
      <c r="I133" s="18"/>
      <c r="J133" s="18"/>
      <c r="K133" s="18"/>
      <c r="L133" s="18"/>
      <c r="M133" s="18"/>
      <c r="N133" s="18"/>
    </row>
    <row r="134" spans="1:14" x14ac:dyDescent="0.2">
      <c r="A134" s="21" t="s">
        <v>1072</v>
      </c>
      <c r="B134" s="21"/>
      <c r="C134" s="21"/>
      <c r="D134" s="21"/>
      <c r="E134" s="21"/>
      <c r="F134" s="21"/>
      <c r="G134" s="21"/>
      <c r="H134" s="21"/>
      <c r="I134" s="21"/>
      <c r="J134" s="21"/>
      <c r="K134" s="21"/>
      <c r="L134" s="21"/>
      <c r="M134" s="21"/>
      <c r="N134" s="21"/>
    </row>
    <row r="135" spans="1:14" x14ac:dyDescent="0.2">
      <c r="A135" s="19" t="s">
        <v>1067</v>
      </c>
      <c r="B135" s="20">
        <v>330</v>
      </c>
      <c r="C135" s="26">
        <v>34.242424</v>
      </c>
      <c r="D135" s="26">
        <v>3.3333330000000001</v>
      </c>
      <c r="E135" s="26">
        <v>12.121212</v>
      </c>
      <c r="F135" s="26">
        <v>23.333333</v>
      </c>
      <c r="G135" s="26">
        <v>25.757576</v>
      </c>
      <c r="H135" s="26">
        <v>13.030303</v>
      </c>
      <c r="I135" s="26">
        <v>36.060606</v>
      </c>
      <c r="J135" s="26">
        <v>17.272727</v>
      </c>
      <c r="K135" s="26">
        <v>38.181818</v>
      </c>
      <c r="L135" s="26">
        <v>6.969697</v>
      </c>
      <c r="M135" s="26">
        <v>8.1818179999999998</v>
      </c>
      <c r="N135" s="26">
        <v>1.212121</v>
      </c>
    </row>
    <row r="136" spans="1:14" x14ac:dyDescent="0.2">
      <c r="A136" s="19" t="s">
        <v>1068</v>
      </c>
      <c r="B136" s="20">
        <v>326</v>
      </c>
      <c r="C136" s="26">
        <v>35.582822</v>
      </c>
      <c r="D136" s="26">
        <v>4.2944789999999999</v>
      </c>
      <c r="E136" s="26">
        <v>12.269939000000001</v>
      </c>
      <c r="F136" s="26">
        <v>22.699387000000002</v>
      </c>
      <c r="G136" s="26">
        <v>23.926380000000002</v>
      </c>
      <c r="H136" s="26">
        <v>10.122699000000001</v>
      </c>
      <c r="I136" s="26">
        <v>40.490797999999998</v>
      </c>
      <c r="J136" s="26">
        <v>18.711656000000001</v>
      </c>
      <c r="K136" s="26">
        <v>33.128833999999998</v>
      </c>
      <c r="L136" s="26">
        <v>5.8282210000000001</v>
      </c>
      <c r="M136" s="26">
        <v>6.1349689999999999</v>
      </c>
      <c r="N136" s="26">
        <v>1.8404910000000001</v>
      </c>
    </row>
    <row r="137" spans="1:14" x14ac:dyDescent="0.2">
      <c r="A137" s="19" t="s">
        <v>1069</v>
      </c>
      <c r="B137" s="20">
        <v>133</v>
      </c>
      <c r="C137" s="26">
        <v>39.849623999999999</v>
      </c>
      <c r="D137" s="26">
        <v>2.2556389999999999</v>
      </c>
      <c r="E137" s="26">
        <v>12.030075</v>
      </c>
      <c r="F137" s="26">
        <v>19.548871999999999</v>
      </c>
      <c r="G137" s="26">
        <v>25.56391</v>
      </c>
      <c r="H137" s="26">
        <v>16.541353000000001</v>
      </c>
      <c r="I137" s="26">
        <v>45.112782000000003</v>
      </c>
      <c r="J137" s="26">
        <v>15.037594</v>
      </c>
      <c r="K137" s="26">
        <v>33.834586000000002</v>
      </c>
      <c r="L137" s="26">
        <v>7.5187970000000002</v>
      </c>
      <c r="M137" s="26">
        <v>9.7744359999999997</v>
      </c>
      <c r="N137" s="26">
        <v>0.75187999999999999</v>
      </c>
    </row>
    <row r="138" spans="1:14" x14ac:dyDescent="0.2">
      <c r="A138" s="19" t="s">
        <v>1070</v>
      </c>
      <c r="B138" s="20">
        <v>1070</v>
      </c>
      <c r="C138" s="26">
        <v>35.420560999999999</v>
      </c>
      <c r="D138" s="26">
        <v>2.242991</v>
      </c>
      <c r="E138" s="26">
        <v>12.990653999999999</v>
      </c>
      <c r="F138" s="26">
        <v>22.990653999999999</v>
      </c>
      <c r="G138" s="26">
        <v>21.495327</v>
      </c>
      <c r="H138" s="26">
        <v>11.121494999999999</v>
      </c>
      <c r="I138" s="26">
        <v>33.831775999999998</v>
      </c>
      <c r="J138" s="26">
        <v>10.654206</v>
      </c>
      <c r="K138" s="26">
        <v>34.392522999999997</v>
      </c>
      <c r="L138" s="26">
        <v>7.28972</v>
      </c>
      <c r="M138" s="26">
        <v>8.5981310000000004</v>
      </c>
      <c r="N138" s="26">
        <v>2.336449</v>
      </c>
    </row>
    <row r="139" spans="1:14" x14ac:dyDescent="0.2">
      <c r="A139" s="19" t="s">
        <v>1011</v>
      </c>
      <c r="B139" s="20">
        <v>329</v>
      </c>
      <c r="C139" s="26">
        <v>39.817628999999997</v>
      </c>
      <c r="D139" s="26">
        <v>2.7355619999999998</v>
      </c>
      <c r="E139" s="26">
        <v>14.285714</v>
      </c>
      <c r="F139" s="26">
        <v>21.580546999999999</v>
      </c>
      <c r="G139" s="26">
        <v>20.364742</v>
      </c>
      <c r="H139" s="26">
        <v>13.373860000000001</v>
      </c>
      <c r="I139" s="26">
        <v>31.610942000000001</v>
      </c>
      <c r="J139" s="26">
        <v>11.246200999999999</v>
      </c>
      <c r="K139" s="26">
        <v>27.355623000000001</v>
      </c>
      <c r="L139" s="26">
        <v>7.5987840000000002</v>
      </c>
      <c r="M139" s="26">
        <v>9.1185410000000005</v>
      </c>
      <c r="N139" s="26">
        <v>3.3434650000000001</v>
      </c>
    </row>
    <row r="140" spans="1:14" x14ac:dyDescent="0.2">
      <c r="A140" s="18" t="s">
        <v>143</v>
      </c>
      <c r="B140" s="18"/>
      <c r="C140" s="18"/>
      <c r="D140" s="18"/>
      <c r="E140" s="18"/>
      <c r="F140" s="18"/>
      <c r="G140" s="18"/>
      <c r="H140" s="18"/>
      <c r="I140" s="18"/>
      <c r="J140" s="18"/>
      <c r="K140" s="18"/>
      <c r="L140" s="18"/>
      <c r="M140" s="18"/>
      <c r="N140" s="18"/>
    </row>
    <row r="141" spans="1:14" x14ac:dyDescent="0.2">
      <c r="A141" s="21" t="s">
        <v>1073</v>
      </c>
      <c r="B141" s="21"/>
      <c r="C141" s="21"/>
      <c r="D141" s="21"/>
      <c r="E141" s="21"/>
      <c r="F141" s="21"/>
      <c r="G141" s="21"/>
      <c r="H141" s="21"/>
      <c r="I141" s="21"/>
      <c r="J141" s="21"/>
      <c r="K141" s="21"/>
      <c r="L141" s="21"/>
      <c r="M141" s="21"/>
      <c r="N141" s="21"/>
    </row>
    <row r="142" spans="1:14" x14ac:dyDescent="0.2">
      <c r="A142" s="19" t="s">
        <v>1067</v>
      </c>
      <c r="B142" s="20">
        <v>39</v>
      </c>
      <c r="C142" s="26">
        <v>41.025641</v>
      </c>
      <c r="D142" s="26">
        <v>2.5641029999999998</v>
      </c>
      <c r="E142" s="26">
        <v>23.076923000000001</v>
      </c>
      <c r="F142" s="26">
        <v>28.205127999999998</v>
      </c>
      <c r="G142" s="26">
        <v>23.076923000000001</v>
      </c>
      <c r="H142" s="26">
        <v>20.512820999999999</v>
      </c>
      <c r="I142" s="26">
        <v>41.025641</v>
      </c>
      <c r="J142" s="26">
        <v>17.948718</v>
      </c>
      <c r="K142" s="26">
        <v>25.641026</v>
      </c>
      <c r="L142" s="26">
        <v>12.820513</v>
      </c>
      <c r="M142" s="26">
        <v>7.6923079999999997</v>
      </c>
      <c r="N142" s="26">
        <v>0</v>
      </c>
    </row>
    <row r="143" spans="1:14" x14ac:dyDescent="0.2">
      <c r="A143" s="19" t="s">
        <v>1068</v>
      </c>
      <c r="B143" s="20">
        <v>75</v>
      </c>
      <c r="C143" s="26">
        <v>41.333333000000003</v>
      </c>
      <c r="D143" s="26">
        <v>6.6666670000000003</v>
      </c>
      <c r="E143" s="26">
        <v>16</v>
      </c>
      <c r="F143" s="26">
        <v>22.666667</v>
      </c>
      <c r="G143" s="26">
        <v>28</v>
      </c>
      <c r="H143" s="26">
        <v>9.3333329999999997</v>
      </c>
      <c r="I143" s="26">
        <v>41.333333000000003</v>
      </c>
      <c r="J143" s="26">
        <v>22.666667</v>
      </c>
      <c r="K143" s="26">
        <v>40</v>
      </c>
      <c r="L143" s="26">
        <v>9.3333329999999997</v>
      </c>
      <c r="M143" s="26">
        <v>9.3333329999999997</v>
      </c>
      <c r="N143" s="26">
        <v>0</v>
      </c>
    </row>
    <row r="144" spans="1:14" x14ac:dyDescent="0.2">
      <c r="A144" s="19" t="s">
        <v>1069</v>
      </c>
      <c r="B144" s="20">
        <v>117</v>
      </c>
      <c r="C144" s="26">
        <v>40.170940000000002</v>
      </c>
      <c r="D144" s="26">
        <v>3.418803</v>
      </c>
      <c r="E144" s="26">
        <v>9.4017090000000003</v>
      </c>
      <c r="F144" s="26">
        <v>24.786325000000001</v>
      </c>
      <c r="G144" s="26">
        <v>25.641026</v>
      </c>
      <c r="H144" s="26">
        <v>11.965812</v>
      </c>
      <c r="I144" s="26">
        <v>37.606838000000003</v>
      </c>
      <c r="J144" s="26">
        <v>21.367521</v>
      </c>
      <c r="K144" s="26">
        <v>32.478631999999998</v>
      </c>
      <c r="L144" s="26">
        <v>4.273504</v>
      </c>
      <c r="M144" s="26">
        <v>7.6923079999999997</v>
      </c>
      <c r="N144" s="26">
        <v>0.85470100000000004</v>
      </c>
    </row>
    <row r="145" spans="1:14" x14ac:dyDescent="0.2">
      <c r="A145" s="19" t="s">
        <v>1070</v>
      </c>
      <c r="B145" s="20">
        <v>1288</v>
      </c>
      <c r="C145" s="26">
        <v>36.180123999999999</v>
      </c>
      <c r="D145" s="26">
        <v>2.7950309999999998</v>
      </c>
      <c r="E145" s="26">
        <v>12.655279999999999</v>
      </c>
      <c r="F145" s="26">
        <v>23.059006</v>
      </c>
      <c r="G145" s="26">
        <v>23.447205</v>
      </c>
      <c r="H145" s="26">
        <v>11.956522</v>
      </c>
      <c r="I145" s="26">
        <v>35.170807000000003</v>
      </c>
      <c r="J145" s="26">
        <v>11.956522</v>
      </c>
      <c r="K145" s="26">
        <v>36.723602</v>
      </c>
      <c r="L145" s="26">
        <v>6.9099380000000004</v>
      </c>
      <c r="M145" s="26">
        <v>8.4627330000000001</v>
      </c>
      <c r="N145" s="26">
        <v>1.9409940000000001</v>
      </c>
    </row>
    <row r="146" spans="1:14" x14ac:dyDescent="0.2">
      <c r="A146" s="19" t="s">
        <v>1011</v>
      </c>
      <c r="B146" s="20">
        <v>669</v>
      </c>
      <c r="C146" s="26">
        <v>34.678624999999997</v>
      </c>
      <c r="D146" s="26">
        <v>2.2421519999999999</v>
      </c>
      <c r="E146" s="26">
        <v>13.004484</v>
      </c>
      <c r="F146" s="26">
        <v>20.926756000000001</v>
      </c>
      <c r="G146" s="26">
        <v>19.730941999999999</v>
      </c>
      <c r="H146" s="26">
        <v>11.659193</v>
      </c>
      <c r="I146" s="26">
        <v>34.828102000000001</v>
      </c>
      <c r="J146" s="26">
        <v>12.855007000000001</v>
      </c>
      <c r="K146" s="26">
        <v>27.802690999999999</v>
      </c>
      <c r="L146" s="26">
        <v>7.3243650000000002</v>
      </c>
      <c r="M146" s="26">
        <v>8.0717490000000005</v>
      </c>
      <c r="N146" s="26">
        <v>3.1390129999999998</v>
      </c>
    </row>
    <row r="147" spans="1:14" x14ac:dyDescent="0.2">
      <c r="A147" s="18" t="s">
        <v>1074</v>
      </c>
      <c r="B147" s="18"/>
      <c r="C147" s="18"/>
      <c r="D147" s="18"/>
      <c r="E147" s="18"/>
      <c r="F147" s="18"/>
      <c r="G147" s="18"/>
      <c r="H147" s="18"/>
      <c r="I147" s="18"/>
      <c r="J147" s="18"/>
      <c r="K147" s="18"/>
      <c r="L147" s="18"/>
      <c r="M147" s="18"/>
      <c r="N147" s="18"/>
    </row>
    <row r="148" spans="1:14" x14ac:dyDescent="0.2">
      <c r="A148" s="19" t="s">
        <v>1075</v>
      </c>
      <c r="B148" s="20">
        <v>541</v>
      </c>
      <c r="C148" s="26">
        <v>36.414048000000001</v>
      </c>
      <c r="D148" s="26">
        <v>4.0665430000000002</v>
      </c>
      <c r="E148" s="26">
        <v>9.9815159999999992</v>
      </c>
      <c r="F148" s="26">
        <v>22.735675000000001</v>
      </c>
      <c r="G148" s="26">
        <v>22.181145999999998</v>
      </c>
      <c r="H148" s="26">
        <v>11.275416</v>
      </c>
      <c r="I148" s="26">
        <v>39.926062999999999</v>
      </c>
      <c r="J148" s="26">
        <v>12.754159</v>
      </c>
      <c r="K148" s="26">
        <v>35.120148</v>
      </c>
      <c r="L148" s="26">
        <v>7.9482439999999999</v>
      </c>
      <c r="M148" s="26">
        <v>9.9815159999999992</v>
      </c>
      <c r="N148" s="26">
        <v>1.4787429999999999</v>
      </c>
    </row>
    <row r="149" spans="1:14" x14ac:dyDescent="0.2">
      <c r="A149" s="19" t="s">
        <v>1076</v>
      </c>
      <c r="B149" s="20">
        <v>877</v>
      </c>
      <c r="C149" s="26">
        <v>36.031927000000003</v>
      </c>
      <c r="D149" s="26">
        <v>2.5085519999999999</v>
      </c>
      <c r="E149" s="26">
        <v>12.542759</v>
      </c>
      <c r="F149" s="26">
        <v>22.462942000000002</v>
      </c>
      <c r="G149" s="26">
        <v>23.945267999999999</v>
      </c>
      <c r="H149" s="26">
        <v>12.086658999999999</v>
      </c>
      <c r="I149" s="26">
        <v>33.523375000000001</v>
      </c>
      <c r="J149" s="26">
        <v>13.911060000000001</v>
      </c>
      <c r="K149" s="26">
        <v>34.435575999999998</v>
      </c>
      <c r="L149" s="26">
        <v>6.7274799999999999</v>
      </c>
      <c r="M149" s="26">
        <v>8.6659059999999997</v>
      </c>
      <c r="N149" s="26">
        <v>1.7103759999999999</v>
      </c>
    </row>
    <row r="150" spans="1:14" x14ac:dyDescent="0.2">
      <c r="A150" s="19" t="s">
        <v>1077</v>
      </c>
      <c r="B150" s="20">
        <v>543</v>
      </c>
      <c r="C150" s="26">
        <v>34.806629999999998</v>
      </c>
      <c r="D150" s="26">
        <v>2.394107</v>
      </c>
      <c r="E150" s="26">
        <v>16.022099000000001</v>
      </c>
      <c r="F150" s="26">
        <v>21.546961</v>
      </c>
      <c r="G150" s="26">
        <v>21.178636999999998</v>
      </c>
      <c r="H150" s="26">
        <v>12.154696</v>
      </c>
      <c r="I150" s="26">
        <v>34.069982000000003</v>
      </c>
      <c r="J150" s="26">
        <v>13.627993</v>
      </c>
      <c r="K150" s="26">
        <v>30.202577999999999</v>
      </c>
      <c r="L150" s="26">
        <v>7.1823199999999998</v>
      </c>
      <c r="M150" s="26">
        <v>7.3664829999999997</v>
      </c>
      <c r="N150" s="26">
        <v>3.8674029999999999</v>
      </c>
    </row>
    <row r="151" spans="1:14" x14ac:dyDescent="0.2">
      <c r="A151" s="19" t="s">
        <v>1078</v>
      </c>
      <c r="B151" s="20">
        <v>227</v>
      </c>
      <c r="C151" s="26">
        <v>39.647576999999998</v>
      </c>
      <c r="D151" s="26">
        <v>1.7621150000000001</v>
      </c>
      <c r="E151" s="26">
        <v>13.656388</v>
      </c>
      <c r="F151" s="26">
        <v>25.110132</v>
      </c>
      <c r="G151" s="26">
        <v>21.585902999999998</v>
      </c>
      <c r="H151" s="26">
        <v>12.334802</v>
      </c>
      <c r="I151" s="26">
        <v>36.123348</v>
      </c>
      <c r="J151" s="26">
        <v>10.572687</v>
      </c>
      <c r="K151" s="26">
        <v>35.682819000000002</v>
      </c>
      <c r="L151" s="26">
        <v>6.1674009999999999</v>
      </c>
      <c r="M151" s="26">
        <v>5.2863439999999997</v>
      </c>
      <c r="N151" s="26">
        <v>1.3215859999999999</v>
      </c>
    </row>
    <row r="152" spans="1:14" x14ac:dyDescent="0.2">
      <c r="A152" s="18" t="s">
        <v>1079</v>
      </c>
      <c r="B152" s="18"/>
      <c r="C152" s="18"/>
      <c r="D152" s="18"/>
      <c r="E152" s="18"/>
      <c r="F152" s="18"/>
      <c r="G152" s="18"/>
      <c r="H152" s="18"/>
      <c r="I152" s="18"/>
      <c r="J152" s="18"/>
      <c r="K152" s="18"/>
      <c r="L152" s="18"/>
      <c r="M152" s="18"/>
      <c r="N152" s="18"/>
    </row>
    <row r="153" spans="1:14" x14ac:dyDescent="0.2">
      <c r="A153" s="19" t="s">
        <v>1080</v>
      </c>
      <c r="B153" s="20">
        <v>294</v>
      </c>
      <c r="C153" s="26">
        <v>34.353740999999999</v>
      </c>
      <c r="D153" s="26">
        <v>2.040816</v>
      </c>
      <c r="E153" s="26">
        <v>13.265306000000001</v>
      </c>
      <c r="F153" s="26">
        <v>19.047619000000001</v>
      </c>
      <c r="G153" s="26">
        <v>24.829931999999999</v>
      </c>
      <c r="H153" s="26">
        <v>14.285714</v>
      </c>
      <c r="I153" s="26">
        <v>34.013604999999998</v>
      </c>
      <c r="J153" s="26">
        <v>11.564626000000001</v>
      </c>
      <c r="K153" s="26">
        <v>38.775509999999997</v>
      </c>
      <c r="L153" s="26">
        <v>7.8231289999999998</v>
      </c>
      <c r="M153" s="26">
        <v>8.5034010000000002</v>
      </c>
      <c r="N153" s="26">
        <v>2.3809520000000002</v>
      </c>
    </row>
    <row r="154" spans="1:14" x14ac:dyDescent="0.2">
      <c r="A154" s="19" t="s">
        <v>1081</v>
      </c>
      <c r="B154" s="20">
        <v>664</v>
      </c>
      <c r="C154" s="26">
        <v>40.361446000000001</v>
      </c>
      <c r="D154" s="26">
        <v>3.0120480000000001</v>
      </c>
      <c r="E154" s="26">
        <v>11.144577999999999</v>
      </c>
      <c r="F154" s="26">
        <v>24.698795</v>
      </c>
      <c r="G154" s="26">
        <v>20.783132999999999</v>
      </c>
      <c r="H154" s="26">
        <v>11.295180999999999</v>
      </c>
      <c r="I154" s="26">
        <v>35.843373</v>
      </c>
      <c r="J154" s="26">
        <v>14.909639</v>
      </c>
      <c r="K154" s="26">
        <v>30.271083999999998</v>
      </c>
      <c r="L154" s="26">
        <v>6.3253009999999996</v>
      </c>
      <c r="M154" s="26">
        <v>8.8855419999999992</v>
      </c>
      <c r="N154" s="26">
        <v>1.9578310000000001</v>
      </c>
    </row>
    <row r="155" spans="1:14" x14ac:dyDescent="0.2">
      <c r="A155" s="19" t="s">
        <v>1082</v>
      </c>
      <c r="B155" s="20">
        <v>421</v>
      </c>
      <c r="C155" s="26">
        <v>35.154394000000003</v>
      </c>
      <c r="D155" s="26">
        <v>2.6128269999999998</v>
      </c>
      <c r="E155" s="26">
        <v>12.826603</v>
      </c>
      <c r="F155" s="26">
        <v>22.090261000000002</v>
      </c>
      <c r="G155" s="26">
        <v>23.277909999999999</v>
      </c>
      <c r="H155" s="26">
        <v>13.776721999999999</v>
      </c>
      <c r="I155" s="26">
        <v>33.254156999999999</v>
      </c>
      <c r="J155" s="26">
        <v>15.914489</v>
      </c>
      <c r="K155" s="26">
        <v>36.342042999999997</v>
      </c>
      <c r="L155" s="26">
        <v>6.4133019999999998</v>
      </c>
      <c r="M155" s="26">
        <v>5.4631829999999999</v>
      </c>
      <c r="N155" s="26">
        <v>2.3752970000000002</v>
      </c>
    </row>
    <row r="156" spans="1:14" x14ac:dyDescent="0.2">
      <c r="A156" s="19" t="s">
        <v>1083</v>
      </c>
      <c r="B156" s="20">
        <v>358</v>
      </c>
      <c r="C156" s="26">
        <v>32.681564000000002</v>
      </c>
      <c r="D156" s="26">
        <v>2.5139659999999999</v>
      </c>
      <c r="E156" s="26">
        <v>11.452514000000001</v>
      </c>
      <c r="F156" s="26">
        <v>22.905028000000001</v>
      </c>
      <c r="G156" s="26">
        <v>24.022345999999999</v>
      </c>
      <c r="H156" s="26">
        <v>8.3798879999999993</v>
      </c>
      <c r="I156" s="26">
        <v>37.150838</v>
      </c>
      <c r="J156" s="26">
        <v>11.731844000000001</v>
      </c>
      <c r="K156" s="26">
        <v>33.240223</v>
      </c>
      <c r="L156" s="26">
        <v>8.3798879999999993</v>
      </c>
      <c r="M156" s="26">
        <v>10.335196</v>
      </c>
      <c r="N156" s="26">
        <v>2.2346370000000002</v>
      </c>
    </row>
    <row r="157" spans="1:14" x14ac:dyDescent="0.2">
      <c r="A157" s="19" t="s">
        <v>1084</v>
      </c>
      <c r="B157" s="20">
        <v>217</v>
      </c>
      <c r="C157" s="26">
        <v>35.483871000000001</v>
      </c>
      <c r="D157" s="26">
        <v>3.686636</v>
      </c>
      <c r="E157" s="26">
        <v>15.207373</v>
      </c>
      <c r="F157" s="26">
        <v>27.64977</v>
      </c>
      <c r="G157" s="26">
        <v>21.198156999999998</v>
      </c>
      <c r="H157" s="26">
        <v>12.903226</v>
      </c>
      <c r="I157" s="26">
        <v>40.552995000000003</v>
      </c>
      <c r="J157" s="26">
        <v>10.138249</v>
      </c>
      <c r="K157" s="26">
        <v>35.023040999999999</v>
      </c>
      <c r="L157" s="26">
        <v>5.529954</v>
      </c>
      <c r="M157" s="26">
        <v>8.2949310000000001</v>
      </c>
      <c r="N157" s="26">
        <v>1.843318</v>
      </c>
    </row>
    <row r="158" spans="1:14" x14ac:dyDescent="0.2">
      <c r="A158" s="22" t="s">
        <v>1085</v>
      </c>
      <c r="B158" s="23">
        <v>234</v>
      </c>
      <c r="C158" s="27">
        <v>34.615385000000003</v>
      </c>
      <c r="D158" s="27">
        <v>2.9914529999999999</v>
      </c>
      <c r="E158" s="27">
        <v>17.521367999999999</v>
      </c>
      <c r="F158" s="27">
        <v>16.666667</v>
      </c>
      <c r="G158" s="27">
        <v>22.649573</v>
      </c>
      <c r="H158" s="27">
        <v>11.965812</v>
      </c>
      <c r="I158" s="27">
        <v>33.333333000000003</v>
      </c>
      <c r="J158" s="27">
        <v>10.683761000000001</v>
      </c>
      <c r="K158" s="27">
        <v>31.623932</v>
      </c>
      <c r="L158" s="27">
        <v>8.9743589999999998</v>
      </c>
      <c r="M158" s="27">
        <v>8.5470089999999992</v>
      </c>
      <c r="N158" s="27">
        <v>2.136752</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D58895-4326-49C5-8DFE-DF8F598E1134}">
  <dimension ref="A1:I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HYPERLINK("#'目次'!B38","[32]")</f>
        <v>[32]</v>
      </c>
      <c r="B2" s="24" t="s">
        <v>352</v>
      </c>
    </row>
    <row r="3" spans="1:9" x14ac:dyDescent="0.2">
      <c r="A3" s="9" t="s">
        <v>126</v>
      </c>
      <c r="B3" s="12" t="s">
        <v>239</v>
      </c>
    </row>
    <row r="4" spans="1:9" x14ac:dyDescent="0.2">
      <c r="A4" s="9" t="s">
        <v>126</v>
      </c>
      <c r="B4" s="12" t="s">
        <v>240</v>
      </c>
    </row>
    <row r="5" spans="1:9" s="15" customFormat="1" ht="37.5" x14ac:dyDescent="0.2">
      <c r="A5" s="13" t="s">
        <v>126</v>
      </c>
      <c r="B5" s="14" t="s">
        <v>1006</v>
      </c>
      <c r="C5" s="14" t="s">
        <v>1086</v>
      </c>
      <c r="D5" s="14" t="s">
        <v>1087</v>
      </c>
      <c r="E5" s="14" t="s">
        <v>1088</v>
      </c>
      <c r="F5" s="14" t="s">
        <v>1089</v>
      </c>
      <c r="G5" s="14" t="s">
        <v>1090</v>
      </c>
      <c r="H5" s="14" t="s">
        <v>1091</v>
      </c>
      <c r="I5" s="14" t="s">
        <v>1011</v>
      </c>
    </row>
    <row r="6" spans="1:9" x14ac:dyDescent="0.2">
      <c r="A6" s="16" t="s">
        <v>1012</v>
      </c>
      <c r="B6" s="17">
        <v>2188</v>
      </c>
      <c r="C6" s="25">
        <v>23.720293000000002</v>
      </c>
      <c r="D6" s="25">
        <v>20.018281999999999</v>
      </c>
      <c r="E6" s="25">
        <v>13.665448</v>
      </c>
      <c r="F6" s="25">
        <v>5.3473490000000004</v>
      </c>
      <c r="G6" s="25">
        <v>22.394881000000002</v>
      </c>
      <c r="H6" s="25">
        <v>11.288848</v>
      </c>
      <c r="I6" s="25">
        <v>3.564899</v>
      </c>
    </row>
    <row r="7" spans="1:9" x14ac:dyDescent="0.2">
      <c r="A7" s="18" t="s">
        <v>1013</v>
      </c>
      <c r="B7" s="18"/>
      <c r="C7" s="18"/>
      <c r="D7" s="18"/>
      <c r="E7" s="18"/>
      <c r="F7" s="18"/>
      <c r="G7" s="18"/>
      <c r="H7" s="18"/>
      <c r="I7" s="18"/>
    </row>
    <row r="8" spans="1:9" x14ac:dyDescent="0.2">
      <c r="A8" s="19" t="s">
        <v>1014</v>
      </c>
      <c r="B8" s="20">
        <v>1092</v>
      </c>
      <c r="C8" s="26">
        <v>23.901098999999999</v>
      </c>
      <c r="D8" s="26">
        <v>21.703296999999999</v>
      </c>
      <c r="E8" s="26">
        <v>15.567766000000001</v>
      </c>
      <c r="F8" s="26">
        <v>6.227106</v>
      </c>
      <c r="G8" s="26">
        <v>22.710622999999998</v>
      </c>
      <c r="H8" s="26">
        <v>7.5091580000000002</v>
      </c>
      <c r="I8" s="26">
        <v>2.3809520000000002</v>
      </c>
    </row>
    <row r="9" spans="1:9" x14ac:dyDescent="0.2">
      <c r="A9" s="19" t="s">
        <v>1015</v>
      </c>
      <c r="B9" s="20">
        <v>1095</v>
      </c>
      <c r="C9" s="26">
        <v>23.561644000000001</v>
      </c>
      <c r="D9" s="26">
        <v>18.26484</v>
      </c>
      <c r="E9" s="26">
        <v>11.780822000000001</v>
      </c>
      <c r="F9" s="26">
        <v>4.4748859999999997</v>
      </c>
      <c r="G9" s="26">
        <v>22.100456999999999</v>
      </c>
      <c r="H9" s="26">
        <v>15.068493</v>
      </c>
      <c r="I9" s="26">
        <v>4.7488580000000002</v>
      </c>
    </row>
    <row r="10" spans="1:9" x14ac:dyDescent="0.2">
      <c r="A10" s="19" t="s">
        <v>1009</v>
      </c>
      <c r="B10" s="20">
        <v>1</v>
      </c>
      <c r="C10" s="26">
        <v>0</v>
      </c>
      <c r="D10" s="26">
        <v>100</v>
      </c>
      <c r="E10" s="26">
        <v>0</v>
      </c>
      <c r="F10" s="26">
        <v>0</v>
      </c>
      <c r="G10" s="26">
        <v>0</v>
      </c>
      <c r="H10" s="26">
        <v>0</v>
      </c>
      <c r="I10" s="26">
        <v>0</v>
      </c>
    </row>
    <row r="11" spans="1:9" x14ac:dyDescent="0.2">
      <c r="A11" s="18" t="s">
        <v>1016</v>
      </c>
      <c r="B11" s="18"/>
      <c r="C11" s="18"/>
      <c r="D11" s="18"/>
      <c r="E11" s="18"/>
      <c r="F11" s="18"/>
      <c r="G11" s="18"/>
      <c r="H11" s="18"/>
      <c r="I11" s="18"/>
    </row>
    <row r="12" spans="1:9" x14ac:dyDescent="0.2">
      <c r="A12" s="19" t="s">
        <v>1017</v>
      </c>
      <c r="B12" s="20">
        <v>387</v>
      </c>
      <c r="C12" s="26">
        <v>35.142119000000001</v>
      </c>
      <c r="D12" s="26">
        <v>25.581395000000001</v>
      </c>
      <c r="E12" s="26">
        <v>8.2687340000000003</v>
      </c>
      <c r="F12" s="26">
        <v>1.29199</v>
      </c>
      <c r="G12" s="26">
        <v>20.930233000000001</v>
      </c>
      <c r="H12" s="26">
        <v>8.2687340000000003</v>
      </c>
      <c r="I12" s="26">
        <v>0.51679600000000003</v>
      </c>
    </row>
    <row r="13" spans="1:9" x14ac:dyDescent="0.2">
      <c r="A13" s="19" t="s">
        <v>1018</v>
      </c>
      <c r="B13" s="20">
        <v>432</v>
      </c>
      <c r="C13" s="26">
        <v>17.129629999999999</v>
      </c>
      <c r="D13" s="26">
        <v>31.481480999999999</v>
      </c>
      <c r="E13" s="26">
        <v>18.287037000000002</v>
      </c>
      <c r="F13" s="26">
        <v>1.388889</v>
      </c>
      <c r="G13" s="26">
        <v>19.675926</v>
      </c>
      <c r="H13" s="26">
        <v>9.4907409999999999</v>
      </c>
      <c r="I13" s="26">
        <v>2.5462959999999999</v>
      </c>
    </row>
    <row r="14" spans="1:9" x14ac:dyDescent="0.2">
      <c r="A14" s="19" t="s">
        <v>1019</v>
      </c>
      <c r="B14" s="20">
        <v>449</v>
      </c>
      <c r="C14" s="26">
        <v>22.271715</v>
      </c>
      <c r="D14" s="26">
        <v>14.922048999999999</v>
      </c>
      <c r="E14" s="26">
        <v>24.721603999999999</v>
      </c>
      <c r="F14" s="26">
        <v>5.1224939999999997</v>
      </c>
      <c r="G14" s="26">
        <v>19.599108999999999</v>
      </c>
      <c r="H14" s="26">
        <v>10.690422999999999</v>
      </c>
      <c r="I14" s="26">
        <v>2.672606</v>
      </c>
    </row>
    <row r="15" spans="1:9" x14ac:dyDescent="0.2">
      <c r="A15" s="19" t="s">
        <v>1020</v>
      </c>
      <c r="B15" s="20">
        <v>427</v>
      </c>
      <c r="C15" s="26">
        <v>22.014052</v>
      </c>
      <c r="D15" s="26">
        <v>14.519906000000001</v>
      </c>
      <c r="E15" s="26">
        <v>8.1967210000000001</v>
      </c>
      <c r="F15" s="26">
        <v>11.709602</v>
      </c>
      <c r="G15" s="26">
        <v>27.868852</v>
      </c>
      <c r="H15" s="26">
        <v>10.538641999999999</v>
      </c>
      <c r="I15" s="26">
        <v>5.1522249999999996</v>
      </c>
    </row>
    <row r="16" spans="1:9" x14ac:dyDescent="0.2">
      <c r="A16" s="19" t="s">
        <v>1021</v>
      </c>
      <c r="B16" s="20">
        <v>274</v>
      </c>
      <c r="C16" s="26">
        <v>22.262774</v>
      </c>
      <c r="D16" s="26">
        <v>17.883212</v>
      </c>
      <c r="E16" s="26">
        <v>8.7591239999999999</v>
      </c>
      <c r="F16" s="26">
        <v>5.1094889999999999</v>
      </c>
      <c r="G16" s="26">
        <v>27.737226</v>
      </c>
      <c r="H16" s="26">
        <v>11.313869</v>
      </c>
      <c r="I16" s="26">
        <v>6.9343070000000004</v>
      </c>
    </row>
    <row r="17" spans="1:9" x14ac:dyDescent="0.2">
      <c r="A17" s="19" t="s">
        <v>1022</v>
      </c>
      <c r="B17" s="20">
        <v>137</v>
      </c>
      <c r="C17" s="26">
        <v>23.357664</v>
      </c>
      <c r="D17" s="26">
        <v>11.678832</v>
      </c>
      <c r="E17" s="26">
        <v>10.218978</v>
      </c>
      <c r="F17" s="26">
        <v>9.4890509999999999</v>
      </c>
      <c r="G17" s="26">
        <v>18.978102</v>
      </c>
      <c r="H17" s="26">
        <v>19.708029</v>
      </c>
      <c r="I17" s="26">
        <v>6.5693429999999999</v>
      </c>
    </row>
    <row r="18" spans="1:9" x14ac:dyDescent="0.2">
      <c r="A18" s="19" t="s">
        <v>1023</v>
      </c>
      <c r="B18" s="20">
        <v>71</v>
      </c>
      <c r="C18" s="26">
        <v>25.352112999999999</v>
      </c>
      <c r="D18" s="26">
        <v>8.450704</v>
      </c>
      <c r="E18" s="26">
        <v>5.6338030000000003</v>
      </c>
      <c r="F18" s="26">
        <v>8.450704</v>
      </c>
      <c r="G18" s="26">
        <v>18.309858999999999</v>
      </c>
      <c r="H18" s="26">
        <v>30.985914999999999</v>
      </c>
      <c r="I18" s="26">
        <v>2.8169010000000001</v>
      </c>
    </row>
    <row r="19" spans="1:9" x14ac:dyDescent="0.2">
      <c r="A19" s="19" t="s">
        <v>1024</v>
      </c>
      <c r="B19" s="20">
        <v>11</v>
      </c>
      <c r="C19" s="26">
        <v>36.363636</v>
      </c>
      <c r="D19" s="26">
        <v>27.272727</v>
      </c>
      <c r="E19" s="26">
        <v>0</v>
      </c>
      <c r="F19" s="26">
        <v>0</v>
      </c>
      <c r="G19" s="26">
        <v>18.181818</v>
      </c>
      <c r="H19" s="26">
        <v>9.0909089999999999</v>
      </c>
      <c r="I19" s="26">
        <v>9.0909089999999999</v>
      </c>
    </row>
    <row r="20" spans="1:9" x14ac:dyDescent="0.2">
      <c r="A20" s="19" t="s">
        <v>1025</v>
      </c>
      <c r="B20" s="20">
        <v>881</v>
      </c>
      <c r="C20" s="26">
        <v>19.750284000000001</v>
      </c>
      <c r="D20" s="26">
        <v>23.041998</v>
      </c>
      <c r="E20" s="26">
        <v>21.566402</v>
      </c>
      <c r="F20" s="26">
        <v>3.2917139999999998</v>
      </c>
      <c r="G20" s="26">
        <v>19.636776000000001</v>
      </c>
      <c r="H20" s="26">
        <v>10.102157</v>
      </c>
      <c r="I20" s="26">
        <v>2.6106699999999998</v>
      </c>
    </row>
    <row r="21" spans="1:9" x14ac:dyDescent="0.2">
      <c r="A21" s="19" t="s">
        <v>1026</v>
      </c>
      <c r="B21" s="20">
        <v>701</v>
      </c>
      <c r="C21" s="26">
        <v>22.111270000000001</v>
      </c>
      <c r="D21" s="26">
        <v>15.834522</v>
      </c>
      <c r="E21" s="26">
        <v>8.4165480000000006</v>
      </c>
      <c r="F21" s="26">
        <v>9.1298150000000007</v>
      </c>
      <c r="G21" s="26">
        <v>27.817404</v>
      </c>
      <c r="H21" s="26">
        <v>10.841654999999999</v>
      </c>
      <c r="I21" s="26">
        <v>5.8487869999999997</v>
      </c>
    </row>
    <row r="22" spans="1:9" x14ac:dyDescent="0.2">
      <c r="A22" s="19" t="s">
        <v>1027</v>
      </c>
      <c r="B22" s="20">
        <v>1801</v>
      </c>
      <c r="C22" s="26">
        <v>21.265962999999999</v>
      </c>
      <c r="D22" s="26">
        <v>18.822876000000001</v>
      </c>
      <c r="E22" s="26">
        <v>14.825097</v>
      </c>
      <c r="F22" s="26">
        <v>6.2187669999999997</v>
      </c>
      <c r="G22" s="26">
        <v>22.709606000000001</v>
      </c>
      <c r="H22" s="26">
        <v>11.937811999999999</v>
      </c>
      <c r="I22" s="26">
        <v>4.2198779999999996</v>
      </c>
    </row>
    <row r="23" spans="1:9" x14ac:dyDescent="0.2">
      <c r="A23" s="19" t="s">
        <v>1028</v>
      </c>
      <c r="B23" s="20">
        <v>920</v>
      </c>
      <c r="C23" s="26">
        <v>22.717390999999999</v>
      </c>
      <c r="D23" s="26">
        <v>14.782609000000001</v>
      </c>
      <c r="E23" s="26">
        <v>8.3695649999999997</v>
      </c>
      <c r="F23" s="26">
        <v>9.0217390000000002</v>
      </c>
      <c r="G23" s="26">
        <v>25.652173999999999</v>
      </c>
      <c r="H23" s="26">
        <v>13.695652000000001</v>
      </c>
      <c r="I23" s="26">
        <v>5.7608699999999997</v>
      </c>
    </row>
    <row r="24" spans="1:9" x14ac:dyDescent="0.2">
      <c r="A24" s="19" t="s">
        <v>1029</v>
      </c>
      <c r="B24" s="20">
        <v>219</v>
      </c>
      <c r="C24" s="26">
        <v>24.657533999999998</v>
      </c>
      <c r="D24" s="26">
        <v>11.415525000000001</v>
      </c>
      <c r="E24" s="26">
        <v>8.2191779999999994</v>
      </c>
      <c r="F24" s="26">
        <v>8.6757989999999996</v>
      </c>
      <c r="G24" s="26">
        <v>18.721461000000001</v>
      </c>
      <c r="H24" s="26">
        <v>22.831050000000001</v>
      </c>
      <c r="I24" s="26">
        <v>5.4794520000000002</v>
      </c>
    </row>
    <row r="25" spans="1:9" x14ac:dyDescent="0.2">
      <c r="A25" s="18" t="s">
        <v>1030</v>
      </c>
      <c r="B25" s="17">
        <v>208</v>
      </c>
      <c r="C25" s="25">
        <v>34.615385000000003</v>
      </c>
      <c r="D25" s="25">
        <v>28.846153999999999</v>
      </c>
      <c r="E25" s="25">
        <v>9.1346150000000002</v>
      </c>
      <c r="F25" s="25">
        <v>1.4423079999999999</v>
      </c>
      <c r="G25" s="25">
        <v>18.75</v>
      </c>
      <c r="H25" s="25">
        <v>7.211538</v>
      </c>
      <c r="I25" s="25">
        <v>0</v>
      </c>
    </row>
    <row r="26" spans="1:9" x14ac:dyDescent="0.2">
      <c r="A26" s="19" t="s">
        <v>1018</v>
      </c>
      <c r="B26" s="20">
        <v>220</v>
      </c>
      <c r="C26" s="26">
        <v>17.272727</v>
      </c>
      <c r="D26" s="26">
        <v>33.181818</v>
      </c>
      <c r="E26" s="26">
        <v>18.181818</v>
      </c>
      <c r="F26" s="26">
        <v>2.2727270000000002</v>
      </c>
      <c r="G26" s="26">
        <v>20</v>
      </c>
      <c r="H26" s="26">
        <v>6.3636359999999996</v>
      </c>
      <c r="I26" s="26">
        <v>2.7272729999999998</v>
      </c>
    </row>
    <row r="27" spans="1:9" x14ac:dyDescent="0.2">
      <c r="A27" s="19" t="s">
        <v>1019</v>
      </c>
      <c r="B27" s="20">
        <v>226</v>
      </c>
      <c r="C27" s="26">
        <v>22.123894</v>
      </c>
      <c r="D27" s="26">
        <v>15.044248</v>
      </c>
      <c r="E27" s="26">
        <v>29.20354</v>
      </c>
      <c r="F27" s="26">
        <v>5.3097349999999999</v>
      </c>
      <c r="G27" s="26">
        <v>17.699114999999999</v>
      </c>
      <c r="H27" s="26">
        <v>8.849558</v>
      </c>
      <c r="I27" s="26">
        <v>1.7699119999999999</v>
      </c>
    </row>
    <row r="28" spans="1:9" x14ac:dyDescent="0.2">
      <c r="A28" s="19" t="s">
        <v>1020</v>
      </c>
      <c r="B28" s="20">
        <v>211</v>
      </c>
      <c r="C28" s="26">
        <v>22.274882000000002</v>
      </c>
      <c r="D28" s="26">
        <v>13.744076</v>
      </c>
      <c r="E28" s="26">
        <v>11.848341</v>
      </c>
      <c r="F28" s="26">
        <v>14.691943</v>
      </c>
      <c r="G28" s="26">
        <v>28.436019000000002</v>
      </c>
      <c r="H28" s="26">
        <v>6.1611370000000001</v>
      </c>
      <c r="I28" s="26">
        <v>2.8436020000000002</v>
      </c>
    </row>
    <row r="29" spans="1:9" x14ac:dyDescent="0.2">
      <c r="A29" s="19" t="s">
        <v>1021</v>
      </c>
      <c r="B29" s="20">
        <v>134</v>
      </c>
      <c r="C29" s="26">
        <v>23.880597000000002</v>
      </c>
      <c r="D29" s="26">
        <v>21.641791000000001</v>
      </c>
      <c r="E29" s="26">
        <v>7.4626869999999998</v>
      </c>
      <c r="F29" s="26">
        <v>5.2238810000000004</v>
      </c>
      <c r="G29" s="26">
        <v>34.328358000000001</v>
      </c>
      <c r="H29" s="26">
        <v>3.7313429999999999</v>
      </c>
      <c r="I29" s="26">
        <v>3.7313429999999999</v>
      </c>
    </row>
    <row r="30" spans="1:9" x14ac:dyDescent="0.2">
      <c r="A30" s="19" t="s">
        <v>1022</v>
      </c>
      <c r="B30" s="20">
        <v>65</v>
      </c>
      <c r="C30" s="26">
        <v>24.615385</v>
      </c>
      <c r="D30" s="26">
        <v>15.384615</v>
      </c>
      <c r="E30" s="26">
        <v>13.846154</v>
      </c>
      <c r="F30" s="26">
        <v>9.2307690000000004</v>
      </c>
      <c r="G30" s="26">
        <v>16.923076999999999</v>
      </c>
      <c r="H30" s="26">
        <v>15.384615</v>
      </c>
      <c r="I30" s="26">
        <v>4.6153849999999998</v>
      </c>
    </row>
    <row r="31" spans="1:9" x14ac:dyDescent="0.2">
      <c r="A31" s="19" t="s">
        <v>1023</v>
      </c>
      <c r="B31" s="20">
        <v>25</v>
      </c>
      <c r="C31" s="26">
        <v>20</v>
      </c>
      <c r="D31" s="26">
        <v>8</v>
      </c>
      <c r="E31" s="26">
        <v>4</v>
      </c>
      <c r="F31" s="26">
        <v>16</v>
      </c>
      <c r="G31" s="26">
        <v>28</v>
      </c>
      <c r="H31" s="26">
        <v>20</v>
      </c>
      <c r="I31" s="26">
        <v>4</v>
      </c>
    </row>
    <row r="32" spans="1:9" x14ac:dyDescent="0.2">
      <c r="A32" s="19" t="s">
        <v>1024</v>
      </c>
      <c r="B32" s="20">
        <v>3</v>
      </c>
      <c r="C32" s="26">
        <v>33.333333000000003</v>
      </c>
      <c r="D32" s="26">
        <v>0</v>
      </c>
      <c r="E32" s="26">
        <v>0</v>
      </c>
      <c r="F32" s="26">
        <v>0</v>
      </c>
      <c r="G32" s="26">
        <v>33.333333000000003</v>
      </c>
      <c r="H32" s="26">
        <v>0</v>
      </c>
      <c r="I32" s="26">
        <v>33.333333000000003</v>
      </c>
    </row>
    <row r="33" spans="1:9" x14ac:dyDescent="0.2">
      <c r="A33" s="19" t="s">
        <v>1025</v>
      </c>
      <c r="B33" s="20">
        <v>446</v>
      </c>
      <c r="C33" s="26">
        <v>19.730941999999999</v>
      </c>
      <c r="D33" s="26">
        <v>23.991031</v>
      </c>
      <c r="E33" s="26">
        <v>23.766815999999999</v>
      </c>
      <c r="F33" s="26">
        <v>3.8116590000000001</v>
      </c>
      <c r="G33" s="26">
        <v>18.834081000000001</v>
      </c>
      <c r="H33" s="26">
        <v>7.6233180000000003</v>
      </c>
      <c r="I33" s="26">
        <v>2.2421519999999999</v>
      </c>
    </row>
    <row r="34" spans="1:9" x14ac:dyDescent="0.2">
      <c r="A34" s="19" t="s">
        <v>1026</v>
      </c>
      <c r="B34" s="20">
        <v>345</v>
      </c>
      <c r="C34" s="26">
        <v>22.898551000000001</v>
      </c>
      <c r="D34" s="26">
        <v>16.811593999999999</v>
      </c>
      <c r="E34" s="26">
        <v>10.144928</v>
      </c>
      <c r="F34" s="26">
        <v>11.014493</v>
      </c>
      <c r="G34" s="26">
        <v>30.724637999999999</v>
      </c>
      <c r="H34" s="26">
        <v>5.2173910000000001</v>
      </c>
      <c r="I34" s="26">
        <v>3.1884060000000001</v>
      </c>
    </row>
    <row r="35" spans="1:9" x14ac:dyDescent="0.2">
      <c r="A35" s="19" t="s">
        <v>1027</v>
      </c>
      <c r="B35" s="20">
        <v>884</v>
      </c>
      <c r="C35" s="26">
        <v>21.380089999999999</v>
      </c>
      <c r="D35" s="26">
        <v>20.022624</v>
      </c>
      <c r="E35" s="26">
        <v>17.081448000000002</v>
      </c>
      <c r="F35" s="26">
        <v>7.3529410000000004</v>
      </c>
      <c r="G35" s="26">
        <v>23.642534000000001</v>
      </c>
      <c r="H35" s="26">
        <v>7.579186</v>
      </c>
      <c r="I35" s="26">
        <v>2.941176</v>
      </c>
    </row>
    <row r="36" spans="1:9" x14ac:dyDescent="0.2">
      <c r="A36" s="19" t="s">
        <v>1028</v>
      </c>
      <c r="B36" s="20">
        <v>438</v>
      </c>
      <c r="C36" s="26">
        <v>23.059360999999999</v>
      </c>
      <c r="D36" s="26">
        <v>15.981735</v>
      </c>
      <c r="E36" s="26">
        <v>10.273973</v>
      </c>
      <c r="F36" s="26">
        <v>10.958904</v>
      </c>
      <c r="G36" s="26">
        <v>28.538813000000001</v>
      </c>
      <c r="H36" s="26">
        <v>7.5342469999999997</v>
      </c>
      <c r="I36" s="26">
        <v>3.652968</v>
      </c>
    </row>
    <row r="37" spans="1:9" x14ac:dyDescent="0.2">
      <c r="A37" s="19" t="s">
        <v>1029</v>
      </c>
      <c r="B37" s="20">
        <v>93</v>
      </c>
      <c r="C37" s="26">
        <v>23.655913999999999</v>
      </c>
      <c r="D37" s="26">
        <v>12.903226</v>
      </c>
      <c r="E37" s="26">
        <v>10.752687999999999</v>
      </c>
      <c r="F37" s="26">
        <v>10.752687999999999</v>
      </c>
      <c r="G37" s="26">
        <v>20.430108000000001</v>
      </c>
      <c r="H37" s="26">
        <v>16.129031999999999</v>
      </c>
      <c r="I37" s="26">
        <v>5.3763439999999996</v>
      </c>
    </row>
    <row r="38" spans="1:9" x14ac:dyDescent="0.2">
      <c r="A38" s="18" t="s">
        <v>1031</v>
      </c>
      <c r="B38" s="17">
        <v>178</v>
      </c>
      <c r="C38" s="25">
        <v>35.955055999999999</v>
      </c>
      <c r="D38" s="25">
        <v>21.348314999999999</v>
      </c>
      <c r="E38" s="25">
        <v>7.3033710000000003</v>
      </c>
      <c r="F38" s="25">
        <v>1.123596</v>
      </c>
      <c r="G38" s="25">
        <v>23.595506</v>
      </c>
      <c r="H38" s="25">
        <v>9.5505619999999993</v>
      </c>
      <c r="I38" s="25">
        <v>1.123596</v>
      </c>
    </row>
    <row r="39" spans="1:9" x14ac:dyDescent="0.2">
      <c r="A39" s="19" t="s">
        <v>1018</v>
      </c>
      <c r="B39" s="20">
        <v>212</v>
      </c>
      <c r="C39" s="26">
        <v>16.981131999999999</v>
      </c>
      <c r="D39" s="26">
        <v>29.716981000000001</v>
      </c>
      <c r="E39" s="26">
        <v>18.396225999999999</v>
      </c>
      <c r="F39" s="26">
        <v>0.47169800000000001</v>
      </c>
      <c r="G39" s="26">
        <v>19.339623</v>
      </c>
      <c r="H39" s="26">
        <v>12.735849</v>
      </c>
      <c r="I39" s="26">
        <v>2.3584909999999999</v>
      </c>
    </row>
    <row r="40" spans="1:9" x14ac:dyDescent="0.2">
      <c r="A40" s="19" t="s">
        <v>1019</v>
      </c>
      <c r="B40" s="20">
        <v>223</v>
      </c>
      <c r="C40" s="26">
        <v>22.421524999999999</v>
      </c>
      <c r="D40" s="26">
        <v>14.798206</v>
      </c>
      <c r="E40" s="26">
        <v>20.179372000000001</v>
      </c>
      <c r="F40" s="26">
        <v>4.9327350000000001</v>
      </c>
      <c r="G40" s="26">
        <v>21.524664000000001</v>
      </c>
      <c r="H40" s="26">
        <v>12.556054</v>
      </c>
      <c r="I40" s="26">
        <v>3.5874440000000001</v>
      </c>
    </row>
    <row r="41" spans="1:9" x14ac:dyDescent="0.2">
      <c r="A41" s="19" t="s">
        <v>1020</v>
      </c>
      <c r="B41" s="20">
        <v>216</v>
      </c>
      <c r="C41" s="26">
        <v>21.759259</v>
      </c>
      <c r="D41" s="26">
        <v>15.277778</v>
      </c>
      <c r="E41" s="26">
        <v>4.6296299999999997</v>
      </c>
      <c r="F41" s="26">
        <v>8.7962959999999999</v>
      </c>
      <c r="G41" s="26">
        <v>27.314814999999999</v>
      </c>
      <c r="H41" s="26">
        <v>14.814814999999999</v>
      </c>
      <c r="I41" s="26">
        <v>7.4074070000000001</v>
      </c>
    </row>
    <row r="42" spans="1:9" x14ac:dyDescent="0.2">
      <c r="A42" s="19" t="s">
        <v>1021</v>
      </c>
      <c r="B42" s="20">
        <v>140</v>
      </c>
      <c r="C42" s="26">
        <v>20.714286000000001</v>
      </c>
      <c r="D42" s="26">
        <v>14.285714</v>
      </c>
      <c r="E42" s="26">
        <v>10</v>
      </c>
      <c r="F42" s="26">
        <v>5</v>
      </c>
      <c r="G42" s="26">
        <v>21.428571000000002</v>
      </c>
      <c r="H42" s="26">
        <v>18.571428999999998</v>
      </c>
      <c r="I42" s="26">
        <v>10</v>
      </c>
    </row>
    <row r="43" spans="1:9" x14ac:dyDescent="0.2">
      <c r="A43" s="19" t="s">
        <v>1022</v>
      </c>
      <c r="B43" s="20">
        <v>72</v>
      </c>
      <c r="C43" s="26">
        <v>22.222221999999999</v>
      </c>
      <c r="D43" s="26">
        <v>8.3333329999999997</v>
      </c>
      <c r="E43" s="26">
        <v>6.9444439999999998</v>
      </c>
      <c r="F43" s="26">
        <v>9.7222220000000004</v>
      </c>
      <c r="G43" s="26">
        <v>20.833333</v>
      </c>
      <c r="H43" s="26">
        <v>23.611111000000001</v>
      </c>
      <c r="I43" s="26">
        <v>8.3333329999999997</v>
      </c>
    </row>
    <row r="44" spans="1:9" x14ac:dyDescent="0.2">
      <c r="A44" s="19" t="s">
        <v>1023</v>
      </c>
      <c r="B44" s="20">
        <v>46</v>
      </c>
      <c r="C44" s="26">
        <v>28.260870000000001</v>
      </c>
      <c r="D44" s="26">
        <v>8.6956520000000008</v>
      </c>
      <c r="E44" s="26">
        <v>6.5217390000000002</v>
      </c>
      <c r="F44" s="26">
        <v>4.3478260000000004</v>
      </c>
      <c r="G44" s="26">
        <v>13.043478</v>
      </c>
      <c r="H44" s="26">
        <v>36.956522</v>
      </c>
      <c r="I44" s="26">
        <v>2.1739130000000002</v>
      </c>
    </row>
    <row r="45" spans="1:9" x14ac:dyDescent="0.2">
      <c r="A45" s="19" t="s">
        <v>1024</v>
      </c>
      <c r="B45" s="20">
        <v>8</v>
      </c>
      <c r="C45" s="26">
        <v>37.5</v>
      </c>
      <c r="D45" s="26">
        <v>37.5</v>
      </c>
      <c r="E45" s="26">
        <v>0</v>
      </c>
      <c r="F45" s="26">
        <v>0</v>
      </c>
      <c r="G45" s="26">
        <v>12.5</v>
      </c>
      <c r="H45" s="26">
        <v>12.5</v>
      </c>
      <c r="I45" s="26">
        <v>0</v>
      </c>
    </row>
    <row r="46" spans="1:9" x14ac:dyDescent="0.2">
      <c r="A46" s="19" t="s">
        <v>1025</v>
      </c>
      <c r="B46" s="20">
        <v>435</v>
      </c>
      <c r="C46" s="26">
        <v>19.770115000000001</v>
      </c>
      <c r="D46" s="26">
        <v>22.068966</v>
      </c>
      <c r="E46" s="26">
        <v>19.310345000000002</v>
      </c>
      <c r="F46" s="26">
        <v>2.7586210000000002</v>
      </c>
      <c r="G46" s="26">
        <v>20.459769999999999</v>
      </c>
      <c r="H46" s="26">
        <v>12.643678</v>
      </c>
      <c r="I46" s="26">
        <v>2.9885060000000001</v>
      </c>
    </row>
    <row r="47" spans="1:9" x14ac:dyDescent="0.2">
      <c r="A47" s="19" t="s">
        <v>1026</v>
      </c>
      <c r="B47" s="20">
        <v>356</v>
      </c>
      <c r="C47" s="26">
        <v>21.348314999999999</v>
      </c>
      <c r="D47" s="26">
        <v>14.887639999999999</v>
      </c>
      <c r="E47" s="26">
        <v>6.7415729999999998</v>
      </c>
      <c r="F47" s="26">
        <v>7.3033710000000003</v>
      </c>
      <c r="G47" s="26">
        <v>25</v>
      </c>
      <c r="H47" s="26">
        <v>16.292134999999998</v>
      </c>
      <c r="I47" s="26">
        <v>8.4269660000000002</v>
      </c>
    </row>
    <row r="48" spans="1:9" x14ac:dyDescent="0.2">
      <c r="A48" s="19" t="s">
        <v>1027</v>
      </c>
      <c r="B48" s="20">
        <v>917</v>
      </c>
      <c r="C48" s="26">
        <v>21.155943000000001</v>
      </c>
      <c r="D48" s="26">
        <v>17.666302999999999</v>
      </c>
      <c r="E48" s="26">
        <v>12.649945000000001</v>
      </c>
      <c r="F48" s="26">
        <v>5.1254090000000003</v>
      </c>
      <c r="G48" s="26">
        <v>21.810251000000001</v>
      </c>
      <c r="H48" s="26">
        <v>16.139586000000001</v>
      </c>
      <c r="I48" s="26">
        <v>5.4525629999999996</v>
      </c>
    </row>
    <row r="49" spans="1:9" x14ac:dyDescent="0.2">
      <c r="A49" s="19" t="s">
        <v>1028</v>
      </c>
      <c r="B49" s="20">
        <v>482</v>
      </c>
      <c r="C49" s="26">
        <v>22.406638999999998</v>
      </c>
      <c r="D49" s="26">
        <v>13.692945999999999</v>
      </c>
      <c r="E49" s="26">
        <v>6.6390039999999999</v>
      </c>
      <c r="F49" s="26">
        <v>7.2614109999999998</v>
      </c>
      <c r="G49" s="26">
        <v>23.029046000000001</v>
      </c>
      <c r="H49" s="26">
        <v>19.294606000000002</v>
      </c>
      <c r="I49" s="26">
        <v>7.6763490000000001</v>
      </c>
    </row>
    <row r="50" spans="1:9" x14ac:dyDescent="0.2">
      <c r="A50" s="19" t="s">
        <v>1029</v>
      </c>
      <c r="B50" s="20">
        <v>126</v>
      </c>
      <c r="C50" s="26">
        <v>25.396825</v>
      </c>
      <c r="D50" s="26">
        <v>10.317460000000001</v>
      </c>
      <c r="E50" s="26">
        <v>6.3492059999999997</v>
      </c>
      <c r="F50" s="26">
        <v>7.1428570000000002</v>
      </c>
      <c r="G50" s="26">
        <v>17.460317</v>
      </c>
      <c r="H50" s="26">
        <v>27.777778000000001</v>
      </c>
      <c r="I50" s="26">
        <v>5.5555560000000002</v>
      </c>
    </row>
    <row r="51" spans="1:9" x14ac:dyDescent="0.2">
      <c r="A51" s="18" t="s">
        <v>1032</v>
      </c>
      <c r="B51" s="18"/>
      <c r="C51" s="18"/>
      <c r="D51" s="18"/>
      <c r="E51" s="18"/>
      <c r="F51" s="18"/>
      <c r="G51" s="18"/>
      <c r="H51" s="18"/>
      <c r="I51" s="18"/>
    </row>
    <row r="52" spans="1:9" x14ac:dyDescent="0.2">
      <c r="A52" s="19" t="s">
        <v>130</v>
      </c>
      <c r="B52" s="20">
        <v>151</v>
      </c>
      <c r="C52" s="26">
        <v>28.476821000000001</v>
      </c>
      <c r="D52" s="26">
        <v>17.218543</v>
      </c>
      <c r="E52" s="26">
        <v>12.582781000000001</v>
      </c>
      <c r="F52" s="26">
        <v>1.324503</v>
      </c>
      <c r="G52" s="26">
        <v>23.178808</v>
      </c>
      <c r="H52" s="26">
        <v>12.582781000000001</v>
      </c>
      <c r="I52" s="26">
        <v>4.6357619999999997</v>
      </c>
    </row>
    <row r="53" spans="1:9" x14ac:dyDescent="0.2">
      <c r="A53" s="19" t="s">
        <v>131</v>
      </c>
      <c r="B53" s="20">
        <v>1446</v>
      </c>
      <c r="C53" s="26">
        <v>24.896266000000001</v>
      </c>
      <c r="D53" s="26">
        <v>21.715076</v>
      </c>
      <c r="E53" s="26">
        <v>14.107884</v>
      </c>
      <c r="F53" s="26">
        <v>5.1175660000000001</v>
      </c>
      <c r="G53" s="26">
        <v>20.816044000000002</v>
      </c>
      <c r="H53" s="26">
        <v>10.304288</v>
      </c>
      <c r="I53" s="26">
        <v>3.0428769999999998</v>
      </c>
    </row>
    <row r="54" spans="1:9" x14ac:dyDescent="0.2">
      <c r="A54" s="19" t="s">
        <v>392</v>
      </c>
      <c r="B54" s="20">
        <v>150</v>
      </c>
      <c r="C54" s="26">
        <v>14.666667</v>
      </c>
      <c r="D54" s="26">
        <v>19.333333</v>
      </c>
      <c r="E54" s="26">
        <v>17.333333</v>
      </c>
      <c r="F54" s="26">
        <v>4</v>
      </c>
      <c r="G54" s="26">
        <v>36</v>
      </c>
      <c r="H54" s="26">
        <v>4.6666670000000003</v>
      </c>
      <c r="I54" s="26">
        <v>4</v>
      </c>
    </row>
    <row r="55" spans="1:9" x14ac:dyDescent="0.2">
      <c r="A55" s="19" t="s">
        <v>132</v>
      </c>
      <c r="B55" s="20">
        <v>372</v>
      </c>
      <c r="C55" s="26">
        <v>20.430108000000001</v>
      </c>
      <c r="D55" s="26">
        <v>15.591398</v>
      </c>
      <c r="E55" s="26">
        <v>9.6774190000000004</v>
      </c>
      <c r="F55" s="26">
        <v>8.3333329999999997</v>
      </c>
      <c r="G55" s="26">
        <v>23.118279999999999</v>
      </c>
      <c r="H55" s="26">
        <v>18.010753000000001</v>
      </c>
      <c r="I55" s="26">
        <v>4.8387099999999998</v>
      </c>
    </row>
    <row r="56" spans="1:9" x14ac:dyDescent="0.2">
      <c r="A56" s="19" t="s">
        <v>1033</v>
      </c>
      <c r="B56" s="20">
        <v>69</v>
      </c>
      <c r="C56" s="26">
        <v>26.086957000000002</v>
      </c>
      <c r="D56" s="26">
        <v>15.942029</v>
      </c>
      <c r="E56" s="26">
        <v>20.289854999999999</v>
      </c>
      <c r="F56" s="26">
        <v>5.7971009999999996</v>
      </c>
      <c r="G56" s="26">
        <v>20.289854999999999</v>
      </c>
      <c r="H56" s="26">
        <v>7.2463769999999998</v>
      </c>
      <c r="I56" s="26">
        <v>4.3478260000000004</v>
      </c>
    </row>
    <row r="57" spans="1:9" x14ac:dyDescent="0.2">
      <c r="A57" s="18" t="s">
        <v>133</v>
      </c>
      <c r="B57" s="17">
        <v>92</v>
      </c>
      <c r="C57" s="25">
        <v>29.347826000000001</v>
      </c>
      <c r="D57" s="25">
        <v>17.391304000000002</v>
      </c>
      <c r="E57" s="25">
        <v>11.956522</v>
      </c>
      <c r="F57" s="25">
        <v>1.086957</v>
      </c>
      <c r="G57" s="25">
        <v>19.565217000000001</v>
      </c>
      <c r="H57" s="25">
        <v>17.391304000000002</v>
      </c>
      <c r="I57" s="25">
        <v>3.2608700000000002</v>
      </c>
    </row>
    <row r="58" spans="1:9" x14ac:dyDescent="0.2">
      <c r="A58" s="19" t="s">
        <v>134</v>
      </c>
      <c r="B58" s="20">
        <v>813</v>
      </c>
      <c r="C58" s="26">
        <v>24.354244000000001</v>
      </c>
      <c r="D58" s="26">
        <v>22.755227999999999</v>
      </c>
      <c r="E58" s="26">
        <v>15.744157</v>
      </c>
      <c r="F58" s="26">
        <v>6.5190650000000003</v>
      </c>
      <c r="G58" s="26">
        <v>22.263223</v>
      </c>
      <c r="H58" s="26">
        <v>6.1500620000000001</v>
      </c>
      <c r="I58" s="26">
        <v>2.2140219999999999</v>
      </c>
    </row>
    <row r="59" spans="1:9" x14ac:dyDescent="0.2">
      <c r="A59" s="19" t="s">
        <v>393</v>
      </c>
      <c r="B59" s="20">
        <v>65</v>
      </c>
      <c r="C59" s="26">
        <v>15.384615</v>
      </c>
      <c r="D59" s="26">
        <v>23.076923000000001</v>
      </c>
      <c r="E59" s="26">
        <v>15.384615</v>
      </c>
      <c r="F59" s="26">
        <v>1.538462</v>
      </c>
      <c r="G59" s="26">
        <v>32.307692000000003</v>
      </c>
      <c r="H59" s="26">
        <v>7.6923079999999997</v>
      </c>
      <c r="I59" s="26">
        <v>4.6153849999999998</v>
      </c>
    </row>
    <row r="60" spans="1:9" x14ac:dyDescent="0.2">
      <c r="A60" s="19" t="s">
        <v>135</v>
      </c>
      <c r="B60" s="20">
        <v>83</v>
      </c>
      <c r="C60" s="26">
        <v>19.277107999999998</v>
      </c>
      <c r="D60" s="26">
        <v>14.457831000000001</v>
      </c>
      <c r="E60" s="26">
        <v>13.253012</v>
      </c>
      <c r="F60" s="26">
        <v>14.457831000000001</v>
      </c>
      <c r="G60" s="26">
        <v>22.891566000000001</v>
      </c>
      <c r="H60" s="26">
        <v>13.253012</v>
      </c>
      <c r="I60" s="26">
        <v>2.4096389999999999</v>
      </c>
    </row>
    <row r="61" spans="1:9" x14ac:dyDescent="0.2">
      <c r="A61" s="19" t="s">
        <v>1034</v>
      </c>
      <c r="B61" s="20">
        <v>39</v>
      </c>
      <c r="C61" s="26">
        <v>25.641026</v>
      </c>
      <c r="D61" s="26">
        <v>23.076923000000001</v>
      </c>
      <c r="E61" s="26">
        <v>25.641026</v>
      </c>
      <c r="F61" s="26">
        <v>2.5641029999999998</v>
      </c>
      <c r="G61" s="26">
        <v>23.076923000000001</v>
      </c>
      <c r="H61" s="26">
        <v>0</v>
      </c>
      <c r="I61" s="26">
        <v>0</v>
      </c>
    </row>
    <row r="62" spans="1:9" x14ac:dyDescent="0.2">
      <c r="A62" s="18" t="s">
        <v>136</v>
      </c>
      <c r="B62" s="17">
        <v>59</v>
      </c>
      <c r="C62" s="25">
        <v>27.118644</v>
      </c>
      <c r="D62" s="25">
        <v>16.949152999999999</v>
      </c>
      <c r="E62" s="25">
        <v>13.559322</v>
      </c>
      <c r="F62" s="25">
        <v>1.6949149999999999</v>
      </c>
      <c r="G62" s="25">
        <v>28.813559000000001</v>
      </c>
      <c r="H62" s="25">
        <v>5.084746</v>
      </c>
      <c r="I62" s="25">
        <v>6.7796609999999999</v>
      </c>
    </row>
    <row r="63" spans="1:9" x14ac:dyDescent="0.2">
      <c r="A63" s="19" t="s">
        <v>134</v>
      </c>
      <c r="B63" s="20">
        <v>632</v>
      </c>
      <c r="C63" s="26">
        <v>25.632911</v>
      </c>
      <c r="D63" s="26">
        <v>20.253164999999999</v>
      </c>
      <c r="E63" s="26">
        <v>12.025316</v>
      </c>
      <c r="F63" s="26">
        <v>3.3227850000000001</v>
      </c>
      <c r="G63" s="26">
        <v>18.987342000000002</v>
      </c>
      <c r="H63" s="26">
        <v>15.664557</v>
      </c>
      <c r="I63" s="26">
        <v>4.1139239999999999</v>
      </c>
    </row>
    <row r="64" spans="1:9" x14ac:dyDescent="0.2">
      <c r="A64" s="19" t="s">
        <v>393</v>
      </c>
      <c r="B64" s="20">
        <v>85</v>
      </c>
      <c r="C64" s="26">
        <v>14.117647</v>
      </c>
      <c r="D64" s="26">
        <v>16.470587999999999</v>
      </c>
      <c r="E64" s="26">
        <v>18.823529000000001</v>
      </c>
      <c r="F64" s="26">
        <v>5.8823530000000002</v>
      </c>
      <c r="G64" s="26">
        <v>38.823529000000001</v>
      </c>
      <c r="H64" s="26">
        <v>2.3529409999999999</v>
      </c>
      <c r="I64" s="26">
        <v>3.5294120000000002</v>
      </c>
    </row>
    <row r="65" spans="1:9" x14ac:dyDescent="0.2">
      <c r="A65" s="19" t="s">
        <v>135</v>
      </c>
      <c r="B65" s="20">
        <v>289</v>
      </c>
      <c r="C65" s="26">
        <v>20.761246</v>
      </c>
      <c r="D65" s="26">
        <v>15.916955</v>
      </c>
      <c r="E65" s="26">
        <v>8.6505189999999992</v>
      </c>
      <c r="F65" s="26">
        <v>6.5743939999999998</v>
      </c>
      <c r="G65" s="26">
        <v>23.183391</v>
      </c>
      <c r="H65" s="26">
        <v>19.377162999999999</v>
      </c>
      <c r="I65" s="26">
        <v>5.5363319999999998</v>
      </c>
    </row>
    <row r="66" spans="1:9" x14ac:dyDescent="0.2">
      <c r="A66" s="19" t="s">
        <v>1034</v>
      </c>
      <c r="B66" s="20">
        <v>30</v>
      </c>
      <c r="C66" s="26">
        <v>26.666667</v>
      </c>
      <c r="D66" s="26">
        <v>6.6666670000000003</v>
      </c>
      <c r="E66" s="26">
        <v>13.333333</v>
      </c>
      <c r="F66" s="26">
        <v>10</v>
      </c>
      <c r="G66" s="26">
        <v>16.666667</v>
      </c>
      <c r="H66" s="26">
        <v>16.666667</v>
      </c>
      <c r="I66" s="26">
        <v>10</v>
      </c>
    </row>
    <row r="67" spans="1:9" x14ac:dyDescent="0.2">
      <c r="A67" s="18" t="s">
        <v>1035</v>
      </c>
      <c r="B67" s="18"/>
      <c r="C67" s="18"/>
      <c r="D67" s="18"/>
      <c r="E67" s="18"/>
      <c r="F67" s="18"/>
      <c r="G67" s="18"/>
      <c r="H67" s="18"/>
      <c r="I67" s="18"/>
    </row>
    <row r="68" spans="1:9" x14ac:dyDescent="0.2">
      <c r="A68" s="19" t="s">
        <v>1036</v>
      </c>
      <c r="B68" s="20">
        <v>366</v>
      </c>
      <c r="C68" s="26">
        <v>21.311475000000002</v>
      </c>
      <c r="D68" s="26">
        <v>16.666667</v>
      </c>
      <c r="E68" s="26">
        <v>12.841530000000001</v>
      </c>
      <c r="F68" s="26">
        <v>5.7377050000000001</v>
      </c>
      <c r="G68" s="26">
        <v>25.956284</v>
      </c>
      <c r="H68" s="26">
        <v>11.47541</v>
      </c>
      <c r="I68" s="26">
        <v>6.010929</v>
      </c>
    </row>
    <row r="69" spans="1:9" x14ac:dyDescent="0.2">
      <c r="A69" s="19" t="s">
        <v>1037</v>
      </c>
      <c r="B69" s="20">
        <v>1212</v>
      </c>
      <c r="C69" s="26">
        <v>25.412541000000001</v>
      </c>
      <c r="D69" s="26">
        <v>21.122112000000001</v>
      </c>
      <c r="E69" s="26">
        <v>14.108911000000001</v>
      </c>
      <c r="F69" s="26">
        <v>4.8679870000000003</v>
      </c>
      <c r="G69" s="26">
        <v>20.544554000000002</v>
      </c>
      <c r="H69" s="26">
        <v>10.891088999999999</v>
      </c>
      <c r="I69" s="26">
        <v>3.0528050000000002</v>
      </c>
    </row>
    <row r="70" spans="1:9" x14ac:dyDescent="0.2">
      <c r="A70" s="19" t="s">
        <v>137</v>
      </c>
      <c r="B70" s="20">
        <v>112</v>
      </c>
      <c r="C70" s="26">
        <v>26.785713999999999</v>
      </c>
      <c r="D70" s="26">
        <v>31.25</v>
      </c>
      <c r="E70" s="26">
        <v>15.178571</v>
      </c>
      <c r="F70" s="26">
        <v>1.785714</v>
      </c>
      <c r="G70" s="26">
        <v>18.75</v>
      </c>
      <c r="H70" s="26">
        <v>5.3571429999999998</v>
      </c>
      <c r="I70" s="26">
        <v>0.89285700000000001</v>
      </c>
    </row>
    <row r="71" spans="1:9" x14ac:dyDescent="0.2">
      <c r="A71" s="19" t="s">
        <v>138</v>
      </c>
      <c r="B71" s="20">
        <v>673</v>
      </c>
      <c r="C71" s="26">
        <v>21.396730999999999</v>
      </c>
      <c r="D71" s="26">
        <v>21.545318999999999</v>
      </c>
      <c r="E71" s="26">
        <v>11.887073000000001</v>
      </c>
      <c r="F71" s="26">
        <v>5.9435359999999999</v>
      </c>
      <c r="G71" s="26">
        <v>24.517088000000001</v>
      </c>
      <c r="H71" s="26">
        <v>12.481426000000001</v>
      </c>
      <c r="I71" s="26">
        <v>2.2288260000000002</v>
      </c>
    </row>
    <row r="72" spans="1:9" x14ac:dyDescent="0.2">
      <c r="A72" s="19" t="s">
        <v>1038</v>
      </c>
      <c r="B72" s="20">
        <v>75</v>
      </c>
      <c r="C72" s="26">
        <v>22.666667</v>
      </c>
      <c r="D72" s="26">
        <v>12</v>
      </c>
      <c r="E72" s="26">
        <v>12</v>
      </c>
      <c r="F72" s="26">
        <v>5.3333329999999997</v>
      </c>
      <c r="G72" s="26">
        <v>33.333333000000003</v>
      </c>
      <c r="H72" s="26">
        <v>10.666667</v>
      </c>
      <c r="I72" s="26">
        <v>4</v>
      </c>
    </row>
    <row r="73" spans="1:9" x14ac:dyDescent="0.2">
      <c r="A73" s="19" t="s">
        <v>1011</v>
      </c>
      <c r="B73" s="20">
        <v>178</v>
      </c>
      <c r="C73" s="26">
        <v>25.842697000000001</v>
      </c>
      <c r="D73" s="26">
        <v>18.539325999999999</v>
      </c>
      <c r="E73" s="26">
        <v>17.41573</v>
      </c>
      <c r="F73" s="26">
        <v>5.6179779999999999</v>
      </c>
      <c r="G73" s="26">
        <v>19.662921000000001</v>
      </c>
      <c r="H73" s="26">
        <v>8.9887639999999998</v>
      </c>
      <c r="I73" s="26">
        <v>3.9325839999999999</v>
      </c>
    </row>
    <row r="74" spans="1:9" x14ac:dyDescent="0.2">
      <c r="A74" s="19" t="s">
        <v>1441</v>
      </c>
      <c r="B74" s="20">
        <v>1644</v>
      </c>
      <c r="C74" s="26">
        <v>24.026764</v>
      </c>
      <c r="D74" s="26">
        <v>20.924574</v>
      </c>
      <c r="E74" s="26">
        <v>13.442822</v>
      </c>
      <c r="F74" s="26">
        <v>5.2311439999999996</v>
      </c>
      <c r="G74" s="26">
        <v>21.89781</v>
      </c>
      <c r="H74" s="26">
        <v>11.49635</v>
      </c>
      <c r="I74" s="26">
        <v>2.9805350000000002</v>
      </c>
    </row>
    <row r="75" spans="1:9" x14ac:dyDescent="0.2">
      <c r="A75" s="18" t="s">
        <v>1039</v>
      </c>
      <c r="B75" s="18"/>
      <c r="C75" s="18"/>
      <c r="D75" s="18"/>
      <c r="E75" s="18"/>
      <c r="F75" s="18"/>
      <c r="G75" s="18"/>
      <c r="H75" s="18"/>
      <c r="I75" s="18"/>
    </row>
    <row r="76" spans="1:9" x14ac:dyDescent="0.2">
      <c r="A76" s="21" t="s">
        <v>1040</v>
      </c>
      <c r="B76" s="34">
        <v>366</v>
      </c>
      <c r="C76" s="30">
        <v>21.311475000000002</v>
      </c>
      <c r="D76" s="30">
        <v>16.666667</v>
      </c>
      <c r="E76" s="30">
        <v>12.841530000000001</v>
      </c>
      <c r="F76" s="30">
        <v>5.7377050000000001</v>
      </c>
      <c r="G76" s="30">
        <v>25.956284</v>
      </c>
      <c r="H76" s="30">
        <v>11.47541</v>
      </c>
      <c r="I76" s="30">
        <v>6.010929</v>
      </c>
    </row>
    <row r="77" spans="1:9" x14ac:dyDescent="0.2">
      <c r="A77" s="21" t="s">
        <v>1041</v>
      </c>
      <c r="B77" s="34">
        <v>954</v>
      </c>
      <c r="C77" s="30">
        <v>24.213836000000001</v>
      </c>
      <c r="D77" s="30">
        <v>19.601676999999999</v>
      </c>
      <c r="E77" s="30">
        <v>14.255765</v>
      </c>
      <c r="F77" s="30">
        <v>5.1362680000000003</v>
      </c>
      <c r="G77" s="30">
        <v>20.754716999999999</v>
      </c>
      <c r="H77" s="30">
        <v>12.997904</v>
      </c>
      <c r="I77" s="30">
        <v>3.0398320000000001</v>
      </c>
    </row>
    <row r="78" spans="1:9" x14ac:dyDescent="0.2">
      <c r="A78" s="19" t="s">
        <v>1042</v>
      </c>
      <c r="B78" s="20">
        <v>345</v>
      </c>
      <c r="C78" s="26">
        <v>22.608695999999998</v>
      </c>
      <c r="D78" s="26">
        <v>24.057970999999998</v>
      </c>
      <c r="E78" s="26">
        <v>11.884058</v>
      </c>
      <c r="F78" s="26">
        <v>4.0579710000000002</v>
      </c>
      <c r="G78" s="26">
        <v>23.478261</v>
      </c>
      <c r="H78" s="26">
        <v>11.594203</v>
      </c>
      <c r="I78" s="26">
        <v>2.3188409999999999</v>
      </c>
    </row>
    <row r="79" spans="1:9" x14ac:dyDescent="0.2">
      <c r="A79" s="19" t="s">
        <v>1043</v>
      </c>
      <c r="B79" s="20">
        <v>141</v>
      </c>
      <c r="C79" s="26">
        <v>24.113475000000001</v>
      </c>
      <c r="D79" s="26">
        <v>21.985816</v>
      </c>
      <c r="E79" s="26">
        <v>12.056737999999999</v>
      </c>
      <c r="F79" s="26">
        <v>5.6737590000000004</v>
      </c>
      <c r="G79" s="26">
        <v>23.404254999999999</v>
      </c>
      <c r="H79" s="26">
        <v>10.638298000000001</v>
      </c>
      <c r="I79" s="26">
        <v>2.1276600000000001</v>
      </c>
    </row>
    <row r="80" spans="1:9" x14ac:dyDescent="0.2">
      <c r="A80" s="19" t="s">
        <v>1044</v>
      </c>
      <c r="B80" s="20">
        <v>56</v>
      </c>
      <c r="C80" s="26">
        <v>19.642856999999999</v>
      </c>
      <c r="D80" s="26">
        <v>25</v>
      </c>
      <c r="E80" s="26">
        <v>16.071428999999998</v>
      </c>
      <c r="F80" s="26">
        <v>8.9285709999999998</v>
      </c>
      <c r="G80" s="26">
        <v>21.428571000000002</v>
      </c>
      <c r="H80" s="26">
        <v>8.9285709999999998</v>
      </c>
      <c r="I80" s="26">
        <v>0</v>
      </c>
    </row>
    <row r="81" spans="1:9" x14ac:dyDescent="0.2">
      <c r="A81" s="19" t="s">
        <v>1045</v>
      </c>
      <c r="B81" s="20">
        <v>48</v>
      </c>
      <c r="C81" s="26">
        <v>22.916667</v>
      </c>
      <c r="D81" s="26">
        <v>27.083333</v>
      </c>
      <c r="E81" s="26">
        <v>10.416667</v>
      </c>
      <c r="F81" s="26">
        <v>6.25</v>
      </c>
      <c r="G81" s="26">
        <v>22.916667</v>
      </c>
      <c r="H81" s="26">
        <v>10.416667</v>
      </c>
      <c r="I81" s="26">
        <v>0</v>
      </c>
    </row>
    <row r="82" spans="1:9" x14ac:dyDescent="0.2">
      <c r="A82" s="19" t="s">
        <v>1046</v>
      </c>
      <c r="B82" s="20">
        <v>20</v>
      </c>
      <c r="C82" s="26">
        <v>30</v>
      </c>
      <c r="D82" s="26">
        <v>20</v>
      </c>
      <c r="E82" s="26">
        <v>20</v>
      </c>
      <c r="F82" s="26">
        <v>0</v>
      </c>
      <c r="G82" s="26">
        <v>20</v>
      </c>
      <c r="H82" s="26">
        <v>0</v>
      </c>
      <c r="I82" s="26">
        <v>10</v>
      </c>
    </row>
    <row r="83" spans="1:9" x14ac:dyDescent="0.2">
      <c r="A83" s="19" t="s">
        <v>1047</v>
      </c>
      <c r="B83" s="20">
        <v>4</v>
      </c>
      <c r="C83" s="26">
        <v>0</v>
      </c>
      <c r="D83" s="26">
        <v>25</v>
      </c>
      <c r="E83" s="26">
        <v>0</v>
      </c>
      <c r="F83" s="26">
        <v>25</v>
      </c>
      <c r="G83" s="26">
        <v>25</v>
      </c>
      <c r="H83" s="26">
        <v>0</v>
      </c>
      <c r="I83" s="26">
        <v>25</v>
      </c>
    </row>
    <row r="84" spans="1:9" x14ac:dyDescent="0.2">
      <c r="A84" s="19" t="s">
        <v>1048</v>
      </c>
      <c r="B84" s="20">
        <v>2</v>
      </c>
      <c r="C84" s="26">
        <v>50</v>
      </c>
      <c r="D84" s="26">
        <v>0</v>
      </c>
      <c r="E84" s="26">
        <v>50</v>
      </c>
      <c r="F84" s="26">
        <v>0</v>
      </c>
      <c r="G84" s="26">
        <v>0</v>
      </c>
      <c r="H84" s="26">
        <v>0</v>
      </c>
      <c r="I84" s="26">
        <v>0</v>
      </c>
    </row>
    <row r="85" spans="1:9" x14ac:dyDescent="0.2">
      <c r="A85" s="19" t="s">
        <v>1049</v>
      </c>
      <c r="B85" s="20">
        <v>2</v>
      </c>
      <c r="C85" s="26">
        <v>50</v>
      </c>
      <c r="D85" s="26">
        <v>0</v>
      </c>
      <c r="E85" s="26">
        <v>0</v>
      </c>
      <c r="F85" s="26">
        <v>0</v>
      </c>
      <c r="G85" s="26">
        <v>50</v>
      </c>
      <c r="H85" s="26">
        <v>0</v>
      </c>
      <c r="I85" s="26">
        <v>0</v>
      </c>
    </row>
    <row r="86" spans="1:9" x14ac:dyDescent="0.2">
      <c r="A86" s="19" t="s">
        <v>1011</v>
      </c>
      <c r="B86" s="20">
        <v>250</v>
      </c>
      <c r="C86" s="26">
        <v>27.2</v>
      </c>
      <c r="D86" s="26">
        <v>17.600000000000001</v>
      </c>
      <c r="E86" s="26">
        <v>15.6</v>
      </c>
      <c r="F86" s="26">
        <v>6.4</v>
      </c>
      <c r="G86" s="26">
        <v>21.6</v>
      </c>
      <c r="H86" s="26">
        <v>6.4</v>
      </c>
      <c r="I86" s="26">
        <v>5.2</v>
      </c>
    </row>
    <row r="87" spans="1:9" x14ac:dyDescent="0.2">
      <c r="A87" s="18" t="s">
        <v>1050</v>
      </c>
      <c r="B87" s="18"/>
      <c r="C87" s="18"/>
      <c r="D87" s="18"/>
      <c r="E87" s="18"/>
      <c r="F87" s="18"/>
      <c r="G87" s="18"/>
      <c r="H87" s="18"/>
      <c r="I87" s="18"/>
    </row>
    <row r="88" spans="1:9" x14ac:dyDescent="0.2">
      <c r="A88" s="19" t="s">
        <v>1051</v>
      </c>
      <c r="B88" s="20">
        <v>1712</v>
      </c>
      <c r="C88" s="26">
        <v>24.532710000000002</v>
      </c>
      <c r="D88" s="26">
        <v>19.976635999999999</v>
      </c>
      <c r="E88" s="26">
        <v>13.084111999999999</v>
      </c>
      <c r="F88" s="26">
        <v>5.5490649999999997</v>
      </c>
      <c r="G88" s="26">
        <v>21.495327</v>
      </c>
      <c r="H88" s="26">
        <v>11.857476999999999</v>
      </c>
      <c r="I88" s="26">
        <v>3.5046729999999999</v>
      </c>
    </row>
    <row r="89" spans="1:9" x14ac:dyDescent="0.2">
      <c r="A89" s="19" t="s">
        <v>139</v>
      </c>
      <c r="B89" s="20">
        <v>76</v>
      </c>
      <c r="C89" s="26">
        <v>27.631578999999999</v>
      </c>
      <c r="D89" s="26">
        <v>19.736841999999999</v>
      </c>
      <c r="E89" s="26">
        <v>15.789474</v>
      </c>
      <c r="F89" s="26">
        <v>5.2631579999999998</v>
      </c>
      <c r="G89" s="26">
        <v>18.421053000000001</v>
      </c>
      <c r="H89" s="26">
        <v>9.2105259999999998</v>
      </c>
      <c r="I89" s="26">
        <v>3.947368</v>
      </c>
    </row>
    <row r="90" spans="1:9" x14ac:dyDescent="0.2">
      <c r="A90" s="19" t="s">
        <v>1052</v>
      </c>
      <c r="B90" s="20">
        <v>59</v>
      </c>
      <c r="C90" s="26">
        <v>13.559322</v>
      </c>
      <c r="D90" s="26">
        <v>23.728814</v>
      </c>
      <c r="E90" s="26">
        <v>11.864407</v>
      </c>
      <c r="F90" s="26">
        <v>3.389831</v>
      </c>
      <c r="G90" s="26">
        <v>30.508475000000001</v>
      </c>
      <c r="H90" s="26">
        <v>11.864407</v>
      </c>
      <c r="I90" s="26">
        <v>5.084746</v>
      </c>
    </row>
    <row r="91" spans="1:9" x14ac:dyDescent="0.2">
      <c r="A91" s="19" t="s">
        <v>140</v>
      </c>
      <c r="B91" s="20">
        <v>194</v>
      </c>
      <c r="C91" s="26">
        <v>15.979381</v>
      </c>
      <c r="D91" s="26">
        <v>21.134021000000001</v>
      </c>
      <c r="E91" s="26">
        <v>17.525773000000001</v>
      </c>
      <c r="F91" s="26">
        <v>4.6391749999999998</v>
      </c>
      <c r="G91" s="26">
        <v>29.381443000000001</v>
      </c>
      <c r="H91" s="26">
        <v>9.2783510000000007</v>
      </c>
      <c r="I91" s="26">
        <v>2.0618560000000001</v>
      </c>
    </row>
    <row r="92" spans="1:9" x14ac:dyDescent="0.2">
      <c r="A92" s="19" t="s">
        <v>141</v>
      </c>
      <c r="B92" s="20">
        <v>16</v>
      </c>
      <c r="C92" s="26">
        <v>25</v>
      </c>
      <c r="D92" s="26">
        <v>6.25</v>
      </c>
      <c r="E92" s="26">
        <v>25</v>
      </c>
      <c r="F92" s="26">
        <v>6.25</v>
      </c>
      <c r="G92" s="26">
        <v>31.25</v>
      </c>
      <c r="H92" s="26">
        <v>6.25</v>
      </c>
      <c r="I92" s="26">
        <v>0</v>
      </c>
    </row>
    <row r="93" spans="1:9" x14ac:dyDescent="0.2">
      <c r="A93" s="19" t="s">
        <v>1009</v>
      </c>
      <c r="B93" s="20">
        <v>46</v>
      </c>
      <c r="C93" s="26">
        <v>26.086957000000002</v>
      </c>
      <c r="D93" s="26">
        <v>28.260870000000001</v>
      </c>
      <c r="E93" s="26">
        <v>6.5217390000000002</v>
      </c>
      <c r="F93" s="26">
        <v>0</v>
      </c>
      <c r="G93" s="26">
        <v>23.913042999999998</v>
      </c>
      <c r="H93" s="26">
        <v>8.6956520000000008</v>
      </c>
      <c r="I93" s="26">
        <v>6.5217390000000002</v>
      </c>
    </row>
    <row r="94" spans="1:9" x14ac:dyDescent="0.2">
      <c r="A94" s="19" t="s">
        <v>1011</v>
      </c>
      <c r="B94" s="20">
        <v>85</v>
      </c>
      <c r="C94" s="26">
        <v>27.058824000000001</v>
      </c>
      <c r="D94" s="26">
        <v>14.117647</v>
      </c>
      <c r="E94" s="26">
        <v>17.647058999999999</v>
      </c>
      <c r="F94" s="26">
        <v>7.0588240000000004</v>
      </c>
      <c r="G94" s="26">
        <v>20</v>
      </c>
      <c r="H94" s="26">
        <v>8.2352939999999997</v>
      </c>
      <c r="I94" s="26">
        <v>5.8823530000000002</v>
      </c>
    </row>
    <row r="95" spans="1:9" x14ac:dyDescent="0.2">
      <c r="A95" s="18" t="s">
        <v>1053</v>
      </c>
      <c r="B95" s="18"/>
      <c r="C95" s="18"/>
      <c r="D95" s="18"/>
      <c r="E95" s="18"/>
      <c r="F95" s="18"/>
      <c r="G95" s="18"/>
      <c r="H95" s="18"/>
      <c r="I95" s="18"/>
    </row>
    <row r="96" spans="1:9" x14ac:dyDescent="0.2">
      <c r="A96" s="19" t="s">
        <v>1054</v>
      </c>
      <c r="B96" s="20">
        <v>1212</v>
      </c>
      <c r="C96" s="26">
        <v>25.742574000000001</v>
      </c>
      <c r="D96" s="26">
        <v>20.214521000000001</v>
      </c>
      <c r="E96" s="26">
        <v>13.943894</v>
      </c>
      <c r="F96" s="26">
        <v>5.1155119999999998</v>
      </c>
      <c r="G96" s="26">
        <v>19.884488000000001</v>
      </c>
      <c r="H96" s="26">
        <v>12.788779</v>
      </c>
      <c r="I96" s="26">
        <v>2.3102309999999999</v>
      </c>
    </row>
    <row r="97" spans="1:9" x14ac:dyDescent="0.2">
      <c r="A97" s="19" t="s">
        <v>1055</v>
      </c>
      <c r="B97" s="20">
        <v>24</v>
      </c>
      <c r="C97" s="26">
        <v>33.333333000000003</v>
      </c>
      <c r="D97" s="26">
        <v>20.833333</v>
      </c>
      <c r="E97" s="26">
        <v>0</v>
      </c>
      <c r="F97" s="26">
        <v>4.1666670000000003</v>
      </c>
      <c r="G97" s="26">
        <v>37.5</v>
      </c>
      <c r="H97" s="26">
        <v>4.1666670000000003</v>
      </c>
      <c r="I97" s="26">
        <v>0</v>
      </c>
    </row>
    <row r="98" spans="1:9" x14ac:dyDescent="0.2">
      <c r="A98" s="19" t="s">
        <v>1056</v>
      </c>
      <c r="B98" s="20">
        <v>76</v>
      </c>
      <c r="C98" s="26">
        <v>27.631578999999999</v>
      </c>
      <c r="D98" s="26">
        <v>27.631578999999999</v>
      </c>
      <c r="E98" s="26">
        <v>10.526316</v>
      </c>
      <c r="F98" s="26">
        <v>3.947368</v>
      </c>
      <c r="G98" s="26">
        <v>25</v>
      </c>
      <c r="H98" s="26">
        <v>5.2631579999999998</v>
      </c>
      <c r="I98" s="26">
        <v>0</v>
      </c>
    </row>
    <row r="99" spans="1:9" x14ac:dyDescent="0.2">
      <c r="A99" s="19" t="s">
        <v>1057</v>
      </c>
      <c r="B99" s="20">
        <v>43</v>
      </c>
      <c r="C99" s="26">
        <v>11.627907</v>
      </c>
      <c r="D99" s="26">
        <v>20.930233000000001</v>
      </c>
      <c r="E99" s="26">
        <v>16.279070000000001</v>
      </c>
      <c r="F99" s="26">
        <v>9.3023260000000008</v>
      </c>
      <c r="G99" s="26">
        <v>39.534883999999998</v>
      </c>
      <c r="H99" s="26">
        <v>2.3255810000000001</v>
      </c>
      <c r="I99" s="26">
        <v>0</v>
      </c>
    </row>
    <row r="100" spans="1:9" x14ac:dyDescent="0.2">
      <c r="A100" s="19" t="s">
        <v>1058</v>
      </c>
      <c r="B100" s="20">
        <v>14</v>
      </c>
      <c r="C100" s="26">
        <v>21.428571000000002</v>
      </c>
      <c r="D100" s="26">
        <v>21.428571000000002</v>
      </c>
      <c r="E100" s="26">
        <v>21.428571000000002</v>
      </c>
      <c r="F100" s="26">
        <v>7.1428570000000002</v>
      </c>
      <c r="G100" s="26">
        <v>14.285714</v>
      </c>
      <c r="H100" s="26">
        <v>14.285714</v>
      </c>
      <c r="I100" s="26">
        <v>0</v>
      </c>
    </row>
    <row r="101" spans="1:9" x14ac:dyDescent="0.2">
      <c r="A101" s="19" t="s">
        <v>1059</v>
      </c>
      <c r="B101" s="20">
        <v>5</v>
      </c>
      <c r="C101" s="26">
        <v>40</v>
      </c>
      <c r="D101" s="26">
        <v>0</v>
      </c>
      <c r="E101" s="26">
        <v>0</v>
      </c>
      <c r="F101" s="26">
        <v>0</v>
      </c>
      <c r="G101" s="26">
        <v>60</v>
      </c>
      <c r="H101" s="26">
        <v>0</v>
      </c>
      <c r="I101" s="26">
        <v>0</v>
      </c>
    </row>
    <row r="102" spans="1:9" x14ac:dyDescent="0.2">
      <c r="A102" s="19" t="s">
        <v>1011</v>
      </c>
      <c r="B102" s="20">
        <v>414</v>
      </c>
      <c r="C102" s="26">
        <v>21.739129999999999</v>
      </c>
      <c r="D102" s="26">
        <v>17.874396000000001</v>
      </c>
      <c r="E102" s="26">
        <v>11.835749</v>
      </c>
      <c r="F102" s="26">
        <v>6.7632849999999998</v>
      </c>
      <c r="G102" s="26">
        <v>21.980675999999999</v>
      </c>
      <c r="H102" s="26">
        <v>11.352657000000001</v>
      </c>
      <c r="I102" s="26">
        <v>8.4541059999999995</v>
      </c>
    </row>
    <row r="103" spans="1:9" x14ac:dyDescent="0.2">
      <c r="A103" s="18" t="s">
        <v>1060</v>
      </c>
      <c r="B103" s="18"/>
      <c r="C103" s="18"/>
      <c r="D103" s="18"/>
      <c r="E103" s="18"/>
      <c r="F103" s="18"/>
      <c r="G103" s="18"/>
      <c r="H103" s="18"/>
      <c r="I103" s="18"/>
    </row>
    <row r="104" spans="1:9" x14ac:dyDescent="0.2">
      <c r="A104" s="19" t="s">
        <v>1054</v>
      </c>
      <c r="B104" s="20">
        <v>13</v>
      </c>
      <c r="C104" s="26">
        <v>30.769231000000001</v>
      </c>
      <c r="D104" s="26">
        <v>30.769231000000001</v>
      </c>
      <c r="E104" s="26">
        <v>0</v>
      </c>
      <c r="F104" s="26">
        <v>0</v>
      </c>
      <c r="G104" s="26">
        <v>23.076923000000001</v>
      </c>
      <c r="H104" s="26">
        <v>7.6923079999999997</v>
      </c>
      <c r="I104" s="26">
        <v>7.6923079999999997</v>
      </c>
    </row>
    <row r="105" spans="1:9" x14ac:dyDescent="0.2">
      <c r="A105" s="19" t="s">
        <v>1055</v>
      </c>
      <c r="B105" s="20">
        <v>89</v>
      </c>
      <c r="C105" s="26">
        <v>13.483146</v>
      </c>
      <c r="D105" s="26">
        <v>21.348314999999999</v>
      </c>
      <c r="E105" s="26">
        <v>16.853933000000001</v>
      </c>
      <c r="F105" s="26">
        <v>4.4943819999999999</v>
      </c>
      <c r="G105" s="26">
        <v>29.213483</v>
      </c>
      <c r="H105" s="26">
        <v>11.235955000000001</v>
      </c>
      <c r="I105" s="26">
        <v>3.370787</v>
      </c>
    </row>
    <row r="106" spans="1:9" x14ac:dyDescent="0.2">
      <c r="A106" s="19" t="s">
        <v>1056</v>
      </c>
      <c r="B106" s="20">
        <v>143</v>
      </c>
      <c r="C106" s="26">
        <v>16.083915999999999</v>
      </c>
      <c r="D106" s="26">
        <v>18.881119000000002</v>
      </c>
      <c r="E106" s="26">
        <v>17.482517000000001</v>
      </c>
      <c r="F106" s="26">
        <v>4.895105</v>
      </c>
      <c r="G106" s="26">
        <v>30.769231000000001</v>
      </c>
      <c r="H106" s="26">
        <v>10.489509999999999</v>
      </c>
      <c r="I106" s="26">
        <v>1.398601</v>
      </c>
    </row>
    <row r="107" spans="1:9" x14ac:dyDescent="0.2">
      <c r="A107" s="19" t="s">
        <v>1057</v>
      </c>
      <c r="B107" s="20">
        <v>27</v>
      </c>
      <c r="C107" s="26">
        <v>25.925926</v>
      </c>
      <c r="D107" s="26">
        <v>33.333333000000003</v>
      </c>
      <c r="E107" s="26">
        <v>18.518519000000001</v>
      </c>
      <c r="F107" s="26">
        <v>0</v>
      </c>
      <c r="G107" s="26">
        <v>11.111110999999999</v>
      </c>
      <c r="H107" s="26">
        <v>11.111110999999999</v>
      </c>
      <c r="I107" s="26">
        <v>0</v>
      </c>
    </row>
    <row r="108" spans="1:9" x14ac:dyDescent="0.2">
      <c r="A108" s="19" t="s">
        <v>1058</v>
      </c>
      <c r="B108" s="20">
        <v>5</v>
      </c>
      <c r="C108" s="26">
        <v>0</v>
      </c>
      <c r="D108" s="26">
        <v>20</v>
      </c>
      <c r="E108" s="26">
        <v>0</v>
      </c>
      <c r="F108" s="26">
        <v>0</v>
      </c>
      <c r="G108" s="26">
        <v>80</v>
      </c>
      <c r="H108" s="26">
        <v>0</v>
      </c>
      <c r="I108" s="26">
        <v>0</v>
      </c>
    </row>
    <row r="109" spans="1:9" x14ac:dyDescent="0.2">
      <c r="A109" s="19" t="s">
        <v>1059</v>
      </c>
      <c r="B109" s="20">
        <v>10</v>
      </c>
      <c r="C109" s="26">
        <v>10</v>
      </c>
      <c r="D109" s="26">
        <v>30</v>
      </c>
      <c r="E109" s="26">
        <v>10</v>
      </c>
      <c r="F109" s="26">
        <v>0</v>
      </c>
      <c r="G109" s="26">
        <v>40</v>
      </c>
      <c r="H109" s="26">
        <v>10</v>
      </c>
      <c r="I109" s="26">
        <v>0</v>
      </c>
    </row>
    <row r="110" spans="1:9" x14ac:dyDescent="0.2">
      <c r="A110" s="19" t="s">
        <v>1011</v>
      </c>
      <c r="B110" s="20">
        <v>28</v>
      </c>
      <c r="C110" s="26">
        <v>28.571428999999998</v>
      </c>
      <c r="D110" s="26">
        <v>21.428571000000002</v>
      </c>
      <c r="E110" s="26">
        <v>7.1428570000000002</v>
      </c>
      <c r="F110" s="26">
        <v>3.5714290000000002</v>
      </c>
      <c r="G110" s="26">
        <v>25</v>
      </c>
      <c r="H110" s="26">
        <v>0</v>
      </c>
      <c r="I110" s="26">
        <v>14.285714</v>
      </c>
    </row>
    <row r="111" spans="1:9" x14ac:dyDescent="0.2">
      <c r="A111" s="18" t="s">
        <v>142</v>
      </c>
      <c r="B111" s="18"/>
      <c r="C111" s="18"/>
      <c r="D111" s="18"/>
      <c r="E111" s="18"/>
      <c r="F111" s="18"/>
      <c r="G111" s="18"/>
      <c r="H111" s="18"/>
      <c r="I111" s="18"/>
    </row>
    <row r="112" spans="1:9" x14ac:dyDescent="0.2">
      <c r="A112" s="19" t="s">
        <v>1061</v>
      </c>
      <c r="B112" s="20">
        <v>90</v>
      </c>
      <c r="C112" s="26">
        <v>27.777778000000001</v>
      </c>
      <c r="D112" s="26">
        <v>22.222221999999999</v>
      </c>
      <c r="E112" s="26">
        <v>14.444444000000001</v>
      </c>
      <c r="F112" s="26">
        <v>3.3333330000000001</v>
      </c>
      <c r="G112" s="26">
        <v>17.777778000000001</v>
      </c>
      <c r="H112" s="26">
        <v>11.111110999999999</v>
      </c>
      <c r="I112" s="26">
        <v>3.3333330000000001</v>
      </c>
    </row>
    <row r="113" spans="1:9" x14ac:dyDescent="0.2">
      <c r="A113" s="19" t="s">
        <v>1062</v>
      </c>
      <c r="B113" s="20">
        <v>307</v>
      </c>
      <c r="C113" s="26">
        <v>25.081433000000001</v>
      </c>
      <c r="D113" s="26">
        <v>26.384364999999999</v>
      </c>
      <c r="E113" s="26">
        <v>14.332248</v>
      </c>
      <c r="F113" s="26">
        <v>4.885993</v>
      </c>
      <c r="G113" s="26">
        <v>17.263843999999999</v>
      </c>
      <c r="H113" s="26">
        <v>11.074919</v>
      </c>
      <c r="I113" s="26">
        <v>0.97719900000000004</v>
      </c>
    </row>
    <row r="114" spans="1:9" x14ac:dyDescent="0.2">
      <c r="A114" s="19" t="s">
        <v>1063</v>
      </c>
      <c r="B114" s="20">
        <v>392</v>
      </c>
      <c r="C114" s="26">
        <v>25</v>
      </c>
      <c r="D114" s="26">
        <v>27.295918</v>
      </c>
      <c r="E114" s="26">
        <v>13.265306000000001</v>
      </c>
      <c r="F114" s="26">
        <v>4.336735</v>
      </c>
      <c r="G114" s="26">
        <v>19.642856999999999</v>
      </c>
      <c r="H114" s="26">
        <v>8.6734690000000008</v>
      </c>
      <c r="I114" s="26">
        <v>1.785714</v>
      </c>
    </row>
    <row r="115" spans="1:9" x14ac:dyDescent="0.2">
      <c r="A115" s="19" t="s">
        <v>1064</v>
      </c>
      <c r="B115" s="20">
        <v>379</v>
      </c>
      <c r="C115" s="26">
        <v>21.635884000000001</v>
      </c>
      <c r="D115" s="26">
        <v>21.635884000000001</v>
      </c>
      <c r="E115" s="26">
        <v>13.984169</v>
      </c>
      <c r="F115" s="26">
        <v>7.3878630000000003</v>
      </c>
      <c r="G115" s="26">
        <v>23.746701999999999</v>
      </c>
      <c r="H115" s="26">
        <v>7.9155670000000002</v>
      </c>
      <c r="I115" s="26">
        <v>3.6939310000000001</v>
      </c>
    </row>
    <row r="116" spans="1:9" x14ac:dyDescent="0.2">
      <c r="A116" s="19" t="s">
        <v>1065</v>
      </c>
      <c r="B116" s="20">
        <v>951</v>
      </c>
      <c r="C116" s="26">
        <v>22.923238999999999</v>
      </c>
      <c r="D116" s="26">
        <v>14.511041000000001</v>
      </c>
      <c r="E116" s="26">
        <v>13.038906000000001</v>
      </c>
      <c r="F116" s="26">
        <v>5.2576239999999999</v>
      </c>
      <c r="G116" s="26">
        <v>25.341746000000001</v>
      </c>
      <c r="H116" s="26">
        <v>14.090431000000001</v>
      </c>
      <c r="I116" s="26">
        <v>4.8370139999999999</v>
      </c>
    </row>
    <row r="117" spans="1:9" x14ac:dyDescent="0.2">
      <c r="A117" s="19" t="s">
        <v>1011</v>
      </c>
      <c r="B117" s="20">
        <v>69</v>
      </c>
      <c r="C117" s="26">
        <v>27.536231999999998</v>
      </c>
      <c r="D117" s="26">
        <v>14.492754</v>
      </c>
      <c r="E117" s="26">
        <v>18.840579999999999</v>
      </c>
      <c r="F117" s="26">
        <v>5.7971009999999996</v>
      </c>
      <c r="G117" s="26">
        <v>18.840579999999999</v>
      </c>
      <c r="H117" s="26">
        <v>7.2463769999999998</v>
      </c>
      <c r="I117" s="26">
        <v>7.2463769999999998</v>
      </c>
    </row>
    <row r="118" spans="1:9" x14ac:dyDescent="0.2">
      <c r="A118" s="18" t="s">
        <v>143</v>
      </c>
      <c r="B118" s="18"/>
      <c r="C118" s="18"/>
      <c r="D118" s="18"/>
      <c r="E118" s="18"/>
      <c r="F118" s="18"/>
      <c r="G118" s="18"/>
      <c r="H118" s="18"/>
      <c r="I118" s="18"/>
    </row>
    <row r="119" spans="1:9" x14ac:dyDescent="0.2">
      <c r="A119" s="21" t="s">
        <v>1066</v>
      </c>
      <c r="B119" s="21"/>
      <c r="C119" s="21"/>
      <c r="D119" s="21"/>
      <c r="E119" s="21"/>
      <c r="F119" s="21"/>
      <c r="G119" s="21"/>
      <c r="H119" s="21"/>
      <c r="I119" s="21"/>
    </row>
    <row r="120" spans="1:9" x14ac:dyDescent="0.2">
      <c r="A120" s="19" t="s">
        <v>1067</v>
      </c>
      <c r="B120" s="20">
        <v>546</v>
      </c>
      <c r="C120" s="26">
        <v>26.373626000000002</v>
      </c>
      <c r="D120" s="26">
        <v>25.091574999999999</v>
      </c>
      <c r="E120" s="26">
        <v>13.736264</v>
      </c>
      <c r="F120" s="26">
        <v>4.5787550000000001</v>
      </c>
      <c r="G120" s="26">
        <v>17.399266999999998</v>
      </c>
      <c r="H120" s="26">
        <v>11.172160999999999</v>
      </c>
      <c r="I120" s="26">
        <v>1.648352</v>
      </c>
    </row>
    <row r="121" spans="1:9" x14ac:dyDescent="0.2">
      <c r="A121" s="19" t="s">
        <v>1068</v>
      </c>
      <c r="B121" s="20">
        <v>531</v>
      </c>
      <c r="C121" s="26">
        <v>22.975518000000001</v>
      </c>
      <c r="D121" s="26">
        <v>23.163841999999999</v>
      </c>
      <c r="E121" s="26">
        <v>13.747646</v>
      </c>
      <c r="F121" s="26">
        <v>5.649718</v>
      </c>
      <c r="G121" s="26">
        <v>22.787194</v>
      </c>
      <c r="H121" s="26">
        <v>9.2278719999999996</v>
      </c>
      <c r="I121" s="26">
        <v>2.4482110000000001</v>
      </c>
    </row>
    <row r="122" spans="1:9" x14ac:dyDescent="0.2">
      <c r="A122" s="19" t="s">
        <v>1069</v>
      </c>
      <c r="B122" s="20">
        <v>205</v>
      </c>
      <c r="C122" s="26">
        <v>25.365853999999999</v>
      </c>
      <c r="D122" s="26">
        <v>21.463415000000001</v>
      </c>
      <c r="E122" s="26">
        <v>15.609756000000001</v>
      </c>
      <c r="F122" s="26">
        <v>5.8536590000000004</v>
      </c>
      <c r="G122" s="26">
        <v>20.487805000000002</v>
      </c>
      <c r="H122" s="26">
        <v>8.7804880000000001</v>
      </c>
      <c r="I122" s="26">
        <v>2.4390239999999999</v>
      </c>
    </row>
    <row r="123" spans="1:9" x14ac:dyDescent="0.2">
      <c r="A123" s="19" t="s">
        <v>1070</v>
      </c>
      <c r="B123" s="20">
        <v>762</v>
      </c>
      <c r="C123" s="26">
        <v>21.91601</v>
      </c>
      <c r="D123" s="26">
        <v>14.041995</v>
      </c>
      <c r="E123" s="26">
        <v>11.942257</v>
      </c>
      <c r="F123" s="26">
        <v>5.7742779999999998</v>
      </c>
      <c r="G123" s="26">
        <v>27.296588</v>
      </c>
      <c r="H123" s="26">
        <v>14.041995</v>
      </c>
      <c r="I123" s="26">
        <v>4.9868769999999998</v>
      </c>
    </row>
    <row r="124" spans="1:9" x14ac:dyDescent="0.2">
      <c r="A124" s="19" t="s">
        <v>1011</v>
      </c>
      <c r="B124" s="20">
        <v>144</v>
      </c>
      <c r="C124" s="26">
        <v>23.611111000000001</v>
      </c>
      <c r="D124" s="26">
        <v>18.75</v>
      </c>
      <c r="E124" s="26">
        <v>19.444444000000001</v>
      </c>
      <c r="F124" s="26">
        <v>4.1666670000000003</v>
      </c>
      <c r="G124" s="26">
        <v>16.666667</v>
      </c>
      <c r="H124" s="26">
        <v>8.3333329999999997</v>
      </c>
      <c r="I124" s="26">
        <v>9.0277779999999996</v>
      </c>
    </row>
    <row r="125" spans="1:9" x14ac:dyDescent="0.2">
      <c r="A125" s="18" t="s">
        <v>143</v>
      </c>
      <c r="B125" s="18"/>
      <c r="C125" s="18"/>
      <c r="D125" s="18"/>
      <c r="E125" s="18"/>
      <c r="F125" s="18"/>
      <c r="G125" s="18"/>
      <c r="H125" s="18"/>
      <c r="I125" s="18"/>
    </row>
    <row r="126" spans="1:9" x14ac:dyDescent="0.2">
      <c r="A126" s="21" t="s">
        <v>1071</v>
      </c>
      <c r="B126" s="21"/>
      <c r="C126" s="21"/>
      <c r="D126" s="21"/>
      <c r="E126" s="21"/>
      <c r="F126" s="21"/>
      <c r="G126" s="21"/>
      <c r="H126" s="21"/>
      <c r="I126" s="21"/>
    </row>
    <row r="127" spans="1:9" x14ac:dyDescent="0.2">
      <c r="A127" s="19" t="s">
        <v>1067</v>
      </c>
      <c r="B127" s="20">
        <v>285</v>
      </c>
      <c r="C127" s="26">
        <v>30.175439000000001</v>
      </c>
      <c r="D127" s="26">
        <v>31.228069999999999</v>
      </c>
      <c r="E127" s="26">
        <v>11.228070000000001</v>
      </c>
      <c r="F127" s="26">
        <v>5.6140350000000003</v>
      </c>
      <c r="G127" s="26">
        <v>14.035088</v>
      </c>
      <c r="H127" s="26">
        <v>7.3684209999999997</v>
      </c>
      <c r="I127" s="26">
        <v>0.35087699999999999</v>
      </c>
    </row>
    <row r="128" spans="1:9" x14ac:dyDescent="0.2">
      <c r="A128" s="19" t="s">
        <v>1068</v>
      </c>
      <c r="B128" s="20">
        <v>217</v>
      </c>
      <c r="C128" s="26">
        <v>24.884792999999998</v>
      </c>
      <c r="D128" s="26">
        <v>25.806452</v>
      </c>
      <c r="E128" s="26">
        <v>17.972349999999999</v>
      </c>
      <c r="F128" s="26">
        <v>4.608295</v>
      </c>
      <c r="G128" s="26">
        <v>16.129031999999999</v>
      </c>
      <c r="H128" s="26">
        <v>8.7557600000000004</v>
      </c>
      <c r="I128" s="26">
        <v>1.843318</v>
      </c>
    </row>
    <row r="129" spans="1:9" x14ac:dyDescent="0.2">
      <c r="A129" s="19" t="s">
        <v>1069</v>
      </c>
      <c r="B129" s="20">
        <v>142</v>
      </c>
      <c r="C129" s="26">
        <v>27.464789</v>
      </c>
      <c r="D129" s="26">
        <v>21.830985999999999</v>
      </c>
      <c r="E129" s="26">
        <v>9.8591549999999994</v>
      </c>
      <c r="F129" s="26">
        <v>6.3380280000000004</v>
      </c>
      <c r="G129" s="26">
        <v>25.352112999999999</v>
      </c>
      <c r="H129" s="26">
        <v>7.7464789999999999</v>
      </c>
      <c r="I129" s="26">
        <v>1.4084509999999999</v>
      </c>
    </row>
    <row r="130" spans="1:9" x14ac:dyDescent="0.2">
      <c r="A130" s="19" t="s">
        <v>1070</v>
      </c>
      <c r="B130" s="20">
        <v>1184</v>
      </c>
      <c r="C130" s="26">
        <v>22.381757</v>
      </c>
      <c r="D130" s="26">
        <v>16.469595000000002</v>
      </c>
      <c r="E130" s="26">
        <v>13.175675999999999</v>
      </c>
      <c r="F130" s="26">
        <v>5.3209460000000002</v>
      </c>
      <c r="G130" s="26">
        <v>25.844595000000002</v>
      </c>
      <c r="H130" s="26">
        <v>13.513514000000001</v>
      </c>
      <c r="I130" s="26">
        <v>3.2939189999999998</v>
      </c>
    </row>
    <row r="131" spans="1:9" x14ac:dyDescent="0.2">
      <c r="A131" s="19" t="s">
        <v>1011</v>
      </c>
      <c r="B131" s="20">
        <v>360</v>
      </c>
      <c r="C131" s="26">
        <v>20.833333</v>
      </c>
      <c r="D131" s="26">
        <v>18.611111000000001</v>
      </c>
      <c r="E131" s="26">
        <v>16.111111000000001</v>
      </c>
      <c r="F131" s="26">
        <v>5.2777779999999996</v>
      </c>
      <c r="G131" s="26">
        <v>20.277778000000001</v>
      </c>
      <c r="H131" s="26">
        <v>10</v>
      </c>
      <c r="I131" s="26">
        <v>8.8888890000000007</v>
      </c>
    </row>
    <row r="132" spans="1:9" x14ac:dyDescent="0.2">
      <c r="A132" s="18" t="s">
        <v>143</v>
      </c>
      <c r="B132" s="18"/>
      <c r="C132" s="18"/>
      <c r="D132" s="18"/>
      <c r="E132" s="18"/>
      <c r="F132" s="18"/>
      <c r="G132" s="18"/>
      <c r="H132" s="18"/>
      <c r="I132" s="18"/>
    </row>
    <row r="133" spans="1:9" x14ac:dyDescent="0.2">
      <c r="A133" s="21" t="s">
        <v>1072</v>
      </c>
      <c r="B133" s="21"/>
      <c r="C133" s="21"/>
      <c r="D133" s="21"/>
      <c r="E133" s="21"/>
      <c r="F133" s="21"/>
      <c r="G133" s="21"/>
      <c r="H133" s="21"/>
      <c r="I133" s="21"/>
    </row>
    <row r="134" spans="1:9" x14ac:dyDescent="0.2">
      <c r="A134" s="19" t="s">
        <v>1067</v>
      </c>
      <c r="B134" s="20">
        <v>330</v>
      </c>
      <c r="C134" s="26">
        <v>25.454545</v>
      </c>
      <c r="D134" s="26">
        <v>29.393939</v>
      </c>
      <c r="E134" s="26">
        <v>13.333333</v>
      </c>
      <c r="F134" s="26">
        <v>3.3333330000000001</v>
      </c>
      <c r="G134" s="26">
        <v>17.878788</v>
      </c>
      <c r="H134" s="26">
        <v>9.0909089999999999</v>
      </c>
      <c r="I134" s="26">
        <v>1.5151520000000001</v>
      </c>
    </row>
    <row r="135" spans="1:9" x14ac:dyDescent="0.2">
      <c r="A135" s="19" t="s">
        <v>1068</v>
      </c>
      <c r="B135" s="20">
        <v>326</v>
      </c>
      <c r="C135" s="26">
        <v>25.766870999999998</v>
      </c>
      <c r="D135" s="26">
        <v>23.926380000000002</v>
      </c>
      <c r="E135" s="26">
        <v>14.723926000000001</v>
      </c>
      <c r="F135" s="26">
        <v>5.5214720000000002</v>
      </c>
      <c r="G135" s="26">
        <v>16.871165999999999</v>
      </c>
      <c r="H135" s="26">
        <v>10.736196</v>
      </c>
      <c r="I135" s="26">
        <v>2.4539879999999998</v>
      </c>
    </row>
    <row r="136" spans="1:9" x14ac:dyDescent="0.2">
      <c r="A136" s="19" t="s">
        <v>1069</v>
      </c>
      <c r="B136" s="20">
        <v>133</v>
      </c>
      <c r="C136" s="26">
        <v>21.052631999999999</v>
      </c>
      <c r="D136" s="26">
        <v>26.315788999999999</v>
      </c>
      <c r="E136" s="26">
        <v>12.030075</v>
      </c>
      <c r="F136" s="26">
        <v>5.2631579999999998</v>
      </c>
      <c r="G136" s="26">
        <v>23.308271000000001</v>
      </c>
      <c r="H136" s="26">
        <v>10.526316</v>
      </c>
      <c r="I136" s="26">
        <v>1.5037590000000001</v>
      </c>
    </row>
    <row r="137" spans="1:9" x14ac:dyDescent="0.2">
      <c r="A137" s="19" t="s">
        <v>1070</v>
      </c>
      <c r="B137" s="20">
        <v>1070</v>
      </c>
      <c r="C137" s="26">
        <v>23.644860000000001</v>
      </c>
      <c r="D137" s="26">
        <v>16.074766</v>
      </c>
      <c r="E137" s="26">
        <v>12.616822000000001</v>
      </c>
      <c r="F137" s="26">
        <v>5.7943930000000003</v>
      </c>
      <c r="G137" s="26">
        <v>25.700935000000001</v>
      </c>
      <c r="H137" s="26">
        <v>12.616822000000001</v>
      </c>
      <c r="I137" s="26">
        <v>3.5514019999999999</v>
      </c>
    </row>
    <row r="138" spans="1:9" x14ac:dyDescent="0.2">
      <c r="A138" s="19" t="s">
        <v>1011</v>
      </c>
      <c r="B138" s="20">
        <v>329</v>
      </c>
      <c r="C138" s="26">
        <v>21.276596000000001</v>
      </c>
      <c r="D138" s="26">
        <v>17.021277000000001</v>
      </c>
      <c r="E138" s="26">
        <v>17.021277000000001</v>
      </c>
      <c r="F138" s="26">
        <v>5.7750760000000003</v>
      </c>
      <c r="G138" s="26">
        <v>21.276596000000001</v>
      </c>
      <c r="H138" s="26">
        <v>10.030395</v>
      </c>
      <c r="I138" s="26">
        <v>7.5987840000000002</v>
      </c>
    </row>
    <row r="139" spans="1:9" x14ac:dyDescent="0.2">
      <c r="A139" s="18" t="s">
        <v>143</v>
      </c>
      <c r="B139" s="18"/>
      <c r="C139" s="18"/>
      <c r="D139" s="18"/>
      <c r="E139" s="18"/>
      <c r="F139" s="18"/>
      <c r="G139" s="18"/>
      <c r="H139" s="18"/>
      <c r="I139" s="18"/>
    </row>
    <row r="140" spans="1:9" x14ac:dyDescent="0.2">
      <c r="A140" s="21" t="s">
        <v>1073</v>
      </c>
      <c r="B140" s="21"/>
      <c r="C140" s="21"/>
      <c r="D140" s="21"/>
      <c r="E140" s="21"/>
      <c r="F140" s="21"/>
      <c r="G140" s="21"/>
      <c r="H140" s="21"/>
      <c r="I140" s="21"/>
    </row>
    <row r="141" spans="1:9" x14ac:dyDescent="0.2">
      <c r="A141" s="19" t="s">
        <v>1067</v>
      </c>
      <c r="B141" s="20">
        <v>39</v>
      </c>
      <c r="C141" s="26">
        <v>15.384615</v>
      </c>
      <c r="D141" s="26">
        <v>33.333333000000003</v>
      </c>
      <c r="E141" s="26">
        <v>12.820513</v>
      </c>
      <c r="F141" s="26">
        <v>5.1282050000000003</v>
      </c>
      <c r="G141" s="26">
        <v>17.948718</v>
      </c>
      <c r="H141" s="26">
        <v>15.384615</v>
      </c>
      <c r="I141" s="26">
        <v>0</v>
      </c>
    </row>
    <row r="142" spans="1:9" x14ac:dyDescent="0.2">
      <c r="A142" s="19" t="s">
        <v>1068</v>
      </c>
      <c r="B142" s="20">
        <v>75</v>
      </c>
      <c r="C142" s="26">
        <v>30.666667</v>
      </c>
      <c r="D142" s="26">
        <v>18.666667</v>
      </c>
      <c r="E142" s="26">
        <v>14.666667</v>
      </c>
      <c r="F142" s="26">
        <v>0</v>
      </c>
      <c r="G142" s="26">
        <v>20</v>
      </c>
      <c r="H142" s="26">
        <v>16</v>
      </c>
      <c r="I142" s="26">
        <v>0</v>
      </c>
    </row>
    <row r="143" spans="1:9" x14ac:dyDescent="0.2">
      <c r="A143" s="19" t="s">
        <v>1069</v>
      </c>
      <c r="B143" s="20">
        <v>117</v>
      </c>
      <c r="C143" s="26">
        <v>26.495726000000001</v>
      </c>
      <c r="D143" s="26">
        <v>29.914529999999999</v>
      </c>
      <c r="E143" s="26">
        <v>11.965812</v>
      </c>
      <c r="F143" s="26">
        <v>5.1282050000000003</v>
      </c>
      <c r="G143" s="26">
        <v>17.094017000000001</v>
      </c>
      <c r="H143" s="26">
        <v>8.5470089999999992</v>
      </c>
      <c r="I143" s="26">
        <v>0.85470100000000004</v>
      </c>
    </row>
    <row r="144" spans="1:9" x14ac:dyDescent="0.2">
      <c r="A144" s="19" t="s">
        <v>1070</v>
      </c>
      <c r="B144" s="20">
        <v>1288</v>
      </c>
      <c r="C144" s="26">
        <v>23.990683000000001</v>
      </c>
      <c r="D144" s="26">
        <v>18.711179999999999</v>
      </c>
      <c r="E144" s="26">
        <v>12.732919000000001</v>
      </c>
      <c r="F144" s="26">
        <v>5.2795030000000001</v>
      </c>
      <c r="G144" s="26">
        <v>24.223602</v>
      </c>
      <c r="H144" s="26">
        <v>12.344720000000001</v>
      </c>
      <c r="I144" s="26">
        <v>2.7173910000000001</v>
      </c>
    </row>
    <row r="145" spans="1:9" x14ac:dyDescent="0.2">
      <c r="A145" s="19" t="s">
        <v>1011</v>
      </c>
      <c r="B145" s="20">
        <v>669</v>
      </c>
      <c r="C145" s="26">
        <v>22.421524999999999</v>
      </c>
      <c r="D145" s="26">
        <v>20.179372000000001</v>
      </c>
      <c r="E145" s="26">
        <v>15.695067</v>
      </c>
      <c r="F145" s="26">
        <v>6.1285499999999997</v>
      </c>
      <c r="G145" s="26">
        <v>20.328849000000002</v>
      </c>
      <c r="H145" s="26">
        <v>8.96861</v>
      </c>
      <c r="I145" s="26">
        <v>6.2780269999999998</v>
      </c>
    </row>
    <row r="146" spans="1:9" x14ac:dyDescent="0.2">
      <c r="A146" s="18" t="s">
        <v>1074</v>
      </c>
      <c r="B146" s="18"/>
      <c r="C146" s="18"/>
      <c r="D146" s="18"/>
      <c r="E146" s="18"/>
      <c r="F146" s="18"/>
      <c r="G146" s="18"/>
      <c r="H146" s="18"/>
      <c r="I146" s="18"/>
    </row>
    <row r="147" spans="1:9" x14ac:dyDescent="0.2">
      <c r="A147" s="19" t="s">
        <v>1075</v>
      </c>
      <c r="B147" s="20">
        <v>541</v>
      </c>
      <c r="C147" s="26">
        <v>22.735675000000001</v>
      </c>
      <c r="D147" s="26">
        <v>22.181145999999998</v>
      </c>
      <c r="E147" s="26">
        <v>14.232901999999999</v>
      </c>
      <c r="F147" s="26">
        <v>3.8817010000000001</v>
      </c>
      <c r="G147" s="26">
        <v>22.365988999999999</v>
      </c>
      <c r="H147" s="26">
        <v>11.829945</v>
      </c>
      <c r="I147" s="26">
        <v>2.772643</v>
      </c>
    </row>
    <row r="148" spans="1:9" x14ac:dyDescent="0.2">
      <c r="A148" s="19" t="s">
        <v>1076</v>
      </c>
      <c r="B148" s="20">
        <v>877</v>
      </c>
      <c r="C148" s="26">
        <v>23.717217999999999</v>
      </c>
      <c r="D148" s="26">
        <v>20.18244</v>
      </c>
      <c r="E148" s="26">
        <v>14.139111</v>
      </c>
      <c r="F148" s="26">
        <v>5.1311289999999996</v>
      </c>
      <c r="G148" s="26">
        <v>21.436716000000001</v>
      </c>
      <c r="H148" s="26">
        <v>11.630559</v>
      </c>
      <c r="I148" s="26">
        <v>3.7628279999999998</v>
      </c>
    </row>
    <row r="149" spans="1:9" x14ac:dyDescent="0.2">
      <c r="A149" s="19" t="s">
        <v>1077</v>
      </c>
      <c r="B149" s="20">
        <v>543</v>
      </c>
      <c r="C149" s="26">
        <v>24.493554</v>
      </c>
      <c r="D149" s="26">
        <v>17.863720000000001</v>
      </c>
      <c r="E149" s="26">
        <v>11.602209999999999</v>
      </c>
      <c r="F149" s="26">
        <v>6.2615100000000004</v>
      </c>
      <c r="G149" s="26">
        <v>25.230202999999999</v>
      </c>
      <c r="H149" s="26">
        <v>11.049723999999999</v>
      </c>
      <c r="I149" s="26">
        <v>3.4990790000000001</v>
      </c>
    </row>
    <row r="150" spans="1:9" x14ac:dyDescent="0.2">
      <c r="A150" s="19" t="s">
        <v>1078</v>
      </c>
      <c r="B150" s="20">
        <v>227</v>
      </c>
      <c r="C150" s="26">
        <v>24.229075000000002</v>
      </c>
      <c r="D150" s="26">
        <v>19.38326</v>
      </c>
      <c r="E150" s="26">
        <v>15.418502</v>
      </c>
      <c r="F150" s="26">
        <v>7.4889869999999998</v>
      </c>
      <c r="G150" s="26">
        <v>19.38326</v>
      </c>
      <c r="H150" s="26">
        <v>9.2511010000000002</v>
      </c>
      <c r="I150" s="26">
        <v>4.845815</v>
      </c>
    </row>
    <row r="151" spans="1:9" x14ac:dyDescent="0.2">
      <c r="A151" s="18" t="s">
        <v>1079</v>
      </c>
      <c r="B151" s="18"/>
      <c r="C151" s="18"/>
      <c r="D151" s="18"/>
      <c r="E151" s="18"/>
      <c r="F151" s="18"/>
      <c r="G151" s="18"/>
      <c r="H151" s="18"/>
      <c r="I151" s="18"/>
    </row>
    <row r="152" spans="1:9" x14ac:dyDescent="0.2">
      <c r="A152" s="19" t="s">
        <v>1080</v>
      </c>
      <c r="B152" s="20">
        <v>294</v>
      </c>
      <c r="C152" s="26">
        <v>25.170068000000001</v>
      </c>
      <c r="D152" s="26">
        <v>20.748298999999999</v>
      </c>
      <c r="E152" s="26">
        <v>13.265306000000001</v>
      </c>
      <c r="F152" s="26">
        <v>6.4625849999999998</v>
      </c>
      <c r="G152" s="26">
        <v>21.428571000000002</v>
      </c>
      <c r="H152" s="26">
        <v>8.8435369999999995</v>
      </c>
      <c r="I152" s="26">
        <v>4.0816330000000001</v>
      </c>
    </row>
    <row r="153" spans="1:9" x14ac:dyDescent="0.2">
      <c r="A153" s="19" t="s">
        <v>1081</v>
      </c>
      <c r="B153" s="20">
        <v>664</v>
      </c>
      <c r="C153" s="26">
        <v>21.987952</v>
      </c>
      <c r="D153" s="26">
        <v>21.084337000000001</v>
      </c>
      <c r="E153" s="26">
        <v>13.855422000000001</v>
      </c>
      <c r="F153" s="26">
        <v>4.6686750000000004</v>
      </c>
      <c r="G153" s="26">
        <v>21.987952</v>
      </c>
      <c r="H153" s="26">
        <v>12.951807000000001</v>
      </c>
      <c r="I153" s="26">
        <v>3.4638550000000001</v>
      </c>
    </row>
    <row r="154" spans="1:9" x14ac:dyDescent="0.2">
      <c r="A154" s="19" t="s">
        <v>1082</v>
      </c>
      <c r="B154" s="20">
        <v>421</v>
      </c>
      <c r="C154" s="26">
        <v>27.790973999999999</v>
      </c>
      <c r="D154" s="26">
        <v>18.289785999999999</v>
      </c>
      <c r="E154" s="26">
        <v>14.014252000000001</v>
      </c>
      <c r="F154" s="26">
        <v>5.4631829999999999</v>
      </c>
      <c r="G154" s="26">
        <v>22.802849999999999</v>
      </c>
      <c r="H154" s="26">
        <v>7.8384799999999997</v>
      </c>
      <c r="I154" s="26">
        <v>3.800475</v>
      </c>
    </row>
    <row r="155" spans="1:9" x14ac:dyDescent="0.2">
      <c r="A155" s="19" t="s">
        <v>1083</v>
      </c>
      <c r="B155" s="20">
        <v>358</v>
      </c>
      <c r="C155" s="26">
        <v>20.111732</v>
      </c>
      <c r="D155" s="26">
        <v>18.994413000000002</v>
      </c>
      <c r="E155" s="26">
        <v>11.173183999999999</v>
      </c>
      <c r="F155" s="26">
        <v>4.7486030000000001</v>
      </c>
      <c r="G155" s="26">
        <v>26.536313</v>
      </c>
      <c r="H155" s="26">
        <v>14.52514</v>
      </c>
      <c r="I155" s="26">
        <v>3.910615</v>
      </c>
    </row>
    <row r="156" spans="1:9" x14ac:dyDescent="0.2">
      <c r="A156" s="19" t="s">
        <v>1084</v>
      </c>
      <c r="B156" s="20">
        <v>217</v>
      </c>
      <c r="C156" s="26">
        <v>28.110599000000001</v>
      </c>
      <c r="D156" s="26">
        <v>20.737327000000001</v>
      </c>
      <c r="E156" s="26">
        <v>11.520737</v>
      </c>
      <c r="F156" s="26">
        <v>8.7557600000000004</v>
      </c>
      <c r="G156" s="26">
        <v>17.972349999999999</v>
      </c>
      <c r="H156" s="26">
        <v>11.059908</v>
      </c>
      <c r="I156" s="26">
        <v>1.843318</v>
      </c>
    </row>
    <row r="157" spans="1:9" x14ac:dyDescent="0.2">
      <c r="A157" s="22" t="s">
        <v>1085</v>
      </c>
      <c r="B157" s="23">
        <v>234</v>
      </c>
      <c r="C157" s="27">
        <v>20.940170999999999</v>
      </c>
      <c r="D157" s="27">
        <v>20.085470000000001</v>
      </c>
      <c r="E157" s="27">
        <v>18.803419000000002</v>
      </c>
      <c r="F157" s="27">
        <v>3.418803</v>
      </c>
      <c r="G157" s="27">
        <v>21.794872000000002</v>
      </c>
      <c r="H157" s="27">
        <v>11.111110999999999</v>
      </c>
      <c r="I157" s="27">
        <v>3.8461539999999999</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3635D-C76F-4EB7-90FF-3BC53A09F70F}">
  <dimension ref="A1:J16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HYPERLINK("#'目次'!B39","[33]")</f>
        <v>[33]</v>
      </c>
      <c r="B2" s="24" t="s">
        <v>352</v>
      </c>
    </row>
    <row r="3" spans="1:10" x14ac:dyDescent="0.2">
      <c r="A3" s="9" t="s">
        <v>126</v>
      </c>
      <c r="B3" s="12" t="s">
        <v>241</v>
      </c>
    </row>
    <row r="4" spans="1:10" x14ac:dyDescent="0.2">
      <c r="A4" s="9" t="s">
        <v>126</v>
      </c>
      <c r="B4" s="12" t="s">
        <v>128</v>
      </c>
    </row>
    <row r="5" spans="1:10" x14ac:dyDescent="0.2">
      <c r="A5" s="9" t="s">
        <v>126</v>
      </c>
      <c r="B5" s="12" t="s">
        <v>242</v>
      </c>
    </row>
    <row r="6" spans="1:10" x14ac:dyDescent="0.2">
      <c r="A6" s="9" t="s">
        <v>126</v>
      </c>
      <c r="B6" s="12" t="s">
        <v>243</v>
      </c>
    </row>
    <row r="7" spans="1:10" x14ac:dyDescent="0.2">
      <c r="A7" s="9" t="s">
        <v>126</v>
      </c>
      <c r="B7" s="12" t="s">
        <v>244</v>
      </c>
    </row>
    <row r="8" spans="1:10" s="15" customFormat="1" ht="75" x14ac:dyDescent="0.2">
      <c r="A8" s="13" t="s">
        <v>126</v>
      </c>
      <c r="B8" s="14" t="s">
        <v>1006</v>
      </c>
      <c r="C8" s="14" t="s">
        <v>245</v>
      </c>
      <c r="D8" s="14" t="s">
        <v>246</v>
      </c>
      <c r="E8" s="14" t="s">
        <v>247</v>
      </c>
      <c r="F8" s="14" t="s">
        <v>1092</v>
      </c>
      <c r="G8" s="14" t="s">
        <v>1009</v>
      </c>
      <c r="H8" s="14" t="s">
        <v>1011</v>
      </c>
      <c r="I8" s="14" t="s">
        <v>1093</v>
      </c>
      <c r="J8" s="14" t="s">
        <v>1094</v>
      </c>
    </row>
    <row r="9" spans="1:10" x14ac:dyDescent="0.2">
      <c r="A9" s="16" t="s">
        <v>1012</v>
      </c>
      <c r="B9" s="17">
        <v>2188</v>
      </c>
      <c r="C9" s="25">
        <v>14.76234</v>
      </c>
      <c r="D9" s="25">
        <v>51.142595999999998</v>
      </c>
      <c r="E9" s="25">
        <v>21.755026999999998</v>
      </c>
      <c r="F9" s="25">
        <v>8.9579520000000006</v>
      </c>
      <c r="G9" s="25">
        <v>1.8738570000000001</v>
      </c>
      <c r="H9" s="25">
        <v>1.508227</v>
      </c>
      <c r="I9" s="25">
        <v>65.904936000000006</v>
      </c>
      <c r="J9" s="25">
        <v>30.712980000000002</v>
      </c>
    </row>
    <row r="10" spans="1:10" x14ac:dyDescent="0.2">
      <c r="A10" s="18" t="s">
        <v>1013</v>
      </c>
      <c r="B10" s="18"/>
      <c r="C10" s="18"/>
      <c r="D10" s="18"/>
      <c r="E10" s="18"/>
      <c r="F10" s="18"/>
      <c r="G10" s="18"/>
      <c r="H10" s="18"/>
      <c r="I10" s="18"/>
      <c r="J10" s="18"/>
    </row>
    <row r="11" spans="1:10" x14ac:dyDescent="0.2">
      <c r="A11" s="19" t="s">
        <v>1014</v>
      </c>
      <c r="B11" s="20">
        <v>1092</v>
      </c>
      <c r="C11" s="26">
        <v>14.835165</v>
      </c>
      <c r="D11" s="26">
        <v>51.739927000000002</v>
      </c>
      <c r="E11" s="26">
        <v>20.512820999999999</v>
      </c>
      <c r="F11" s="26">
        <v>9.89011</v>
      </c>
      <c r="G11" s="26">
        <v>1.465201</v>
      </c>
      <c r="H11" s="26">
        <v>1.5567770000000001</v>
      </c>
      <c r="I11" s="26">
        <v>66.575091999999998</v>
      </c>
      <c r="J11" s="26">
        <v>30.402930000000001</v>
      </c>
    </row>
    <row r="12" spans="1:10" x14ac:dyDescent="0.2">
      <c r="A12" s="19" t="s">
        <v>1015</v>
      </c>
      <c r="B12" s="20">
        <v>1095</v>
      </c>
      <c r="C12" s="26">
        <v>14.703196</v>
      </c>
      <c r="D12" s="26">
        <v>50.502282999999998</v>
      </c>
      <c r="E12" s="26">
        <v>23.013698999999999</v>
      </c>
      <c r="F12" s="26">
        <v>8.0365300000000008</v>
      </c>
      <c r="G12" s="26">
        <v>2.2831049999999999</v>
      </c>
      <c r="H12" s="26">
        <v>1.461187</v>
      </c>
      <c r="I12" s="26">
        <v>65.205478999999997</v>
      </c>
      <c r="J12" s="26">
        <v>31.050228000000001</v>
      </c>
    </row>
    <row r="13" spans="1:10" x14ac:dyDescent="0.2">
      <c r="A13" s="19" t="s">
        <v>1009</v>
      </c>
      <c r="B13" s="20">
        <v>1</v>
      </c>
      <c r="C13" s="26">
        <v>0</v>
      </c>
      <c r="D13" s="26">
        <v>100</v>
      </c>
      <c r="E13" s="26">
        <v>0</v>
      </c>
      <c r="F13" s="26">
        <v>0</v>
      </c>
      <c r="G13" s="26">
        <v>0</v>
      </c>
      <c r="H13" s="26">
        <v>0</v>
      </c>
      <c r="I13" s="26">
        <v>100</v>
      </c>
      <c r="J13" s="26">
        <v>0</v>
      </c>
    </row>
    <row r="14" spans="1:10" x14ac:dyDescent="0.2">
      <c r="A14" s="18" t="s">
        <v>1016</v>
      </c>
      <c r="B14" s="18"/>
      <c r="C14" s="18"/>
      <c r="D14" s="18"/>
      <c r="E14" s="18"/>
      <c r="F14" s="18"/>
      <c r="G14" s="18"/>
      <c r="H14" s="18"/>
      <c r="I14" s="18"/>
      <c r="J14" s="18"/>
    </row>
    <row r="15" spans="1:10" x14ac:dyDescent="0.2">
      <c r="A15" s="19" t="s">
        <v>1017</v>
      </c>
      <c r="B15" s="20">
        <v>387</v>
      </c>
      <c r="C15" s="26">
        <v>16.279070000000001</v>
      </c>
      <c r="D15" s="26">
        <v>48.320413000000002</v>
      </c>
      <c r="E15" s="26">
        <v>22.739018000000002</v>
      </c>
      <c r="F15" s="26">
        <v>10.852713</v>
      </c>
      <c r="G15" s="26">
        <v>1.5503880000000001</v>
      </c>
      <c r="H15" s="26">
        <v>0.25839800000000002</v>
      </c>
      <c r="I15" s="26">
        <v>64.599483000000006</v>
      </c>
      <c r="J15" s="26">
        <v>33.591731000000003</v>
      </c>
    </row>
    <row r="16" spans="1:10" x14ac:dyDescent="0.2">
      <c r="A16" s="19" t="s">
        <v>1018</v>
      </c>
      <c r="B16" s="20">
        <v>432</v>
      </c>
      <c r="C16" s="26">
        <v>12.731481</v>
      </c>
      <c r="D16" s="26">
        <v>54.166666999999997</v>
      </c>
      <c r="E16" s="26">
        <v>21.527778000000001</v>
      </c>
      <c r="F16" s="26">
        <v>7.8703700000000003</v>
      </c>
      <c r="G16" s="26">
        <v>2.5462959999999999</v>
      </c>
      <c r="H16" s="26">
        <v>1.1574070000000001</v>
      </c>
      <c r="I16" s="26">
        <v>66.898148000000006</v>
      </c>
      <c r="J16" s="26">
        <v>29.398147999999999</v>
      </c>
    </row>
    <row r="17" spans="1:10" x14ac:dyDescent="0.2">
      <c r="A17" s="19" t="s">
        <v>1019</v>
      </c>
      <c r="B17" s="20">
        <v>449</v>
      </c>
      <c r="C17" s="26">
        <v>13.585746</v>
      </c>
      <c r="D17" s="26">
        <v>49.220489999999998</v>
      </c>
      <c r="E17" s="26">
        <v>24.721603999999999</v>
      </c>
      <c r="F17" s="26">
        <v>8.9086859999999994</v>
      </c>
      <c r="G17" s="26">
        <v>1.5590200000000001</v>
      </c>
      <c r="H17" s="26">
        <v>2.004454</v>
      </c>
      <c r="I17" s="26">
        <v>62.806235999999998</v>
      </c>
      <c r="J17" s="26">
        <v>33.630290000000002</v>
      </c>
    </row>
    <row r="18" spans="1:10" x14ac:dyDescent="0.2">
      <c r="A18" s="19" t="s">
        <v>1020</v>
      </c>
      <c r="B18" s="20">
        <v>427</v>
      </c>
      <c r="C18" s="26">
        <v>16.627635000000001</v>
      </c>
      <c r="D18" s="26">
        <v>50.819671999999997</v>
      </c>
      <c r="E18" s="26">
        <v>20.374707000000001</v>
      </c>
      <c r="F18" s="26">
        <v>8.4309130000000003</v>
      </c>
      <c r="G18" s="26">
        <v>1.6393439999999999</v>
      </c>
      <c r="H18" s="26">
        <v>2.1077279999999998</v>
      </c>
      <c r="I18" s="26">
        <v>67.447306999999995</v>
      </c>
      <c r="J18" s="26">
        <v>28.805620999999999</v>
      </c>
    </row>
    <row r="19" spans="1:10" x14ac:dyDescent="0.2">
      <c r="A19" s="19" t="s">
        <v>1021</v>
      </c>
      <c r="B19" s="20">
        <v>274</v>
      </c>
      <c r="C19" s="26">
        <v>12.408759</v>
      </c>
      <c r="D19" s="26">
        <v>48.905109000000003</v>
      </c>
      <c r="E19" s="26">
        <v>27.372263</v>
      </c>
      <c r="F19" s="26">
        <v>7.6642340000000004</v>
      </c>
      <c r="G19" s="26">
        <v>1.8248180000000001</v>
      </c>
      <c r="H19" s="26">
        <v>1.8248180000000001</v>
      </c>
      <c r="I19" s="26">
        <v>61.313868999999997</v>
      </c>
      <c r="J19" s="26">
        <v>35.036496</v>
      </c>
    </row>
    <row r="20" spans="1:10" x14ac:dyDescent="0.2">
      <c r="A20" s="19" t="s">
        <v>1022</v>
      </c>
      <c r="B20" s="20">
        <v>137</v>
      </c>
      <c r="C20" s="26">
        <v>13.868613</v>
      </c>
      <c r="D20" s="26">
        <v>57.664234</v>
      </c>
      <c r="E20" s="26">
        <v>10.218978</v>
      </c>
      <c r="F20" s="26">
        <v>13.138686</v>
      </c>
      <c r="G20" s="26">
        <v>2.189781</v>
      </c>
      <c r="H20" s="26">
        <v>2.919708</v>
      </c>
      <c r="I20" s="26">
        <v>71.532847000000004</v>
      </c>
      <c r="J20" s="26">
        <v>23.357664</v>
      </c>
    </row>
    <row r="21" spans="1:10" x14ac:dyDescent="0.2">
      <c r="A21" s="19" t="s">
        <v>1023</v>
      </c>
      <c r="B21" s="20">
        <v>71</v>
      </c>
      <c r="C21" s="26">
        <v>22.535211</v>
      </c>
      <c r="D21" s="26">
        <v>59.15493</v>
      </c>
      <c r="E21" s="26">
        <v>9.8591549999999994</v>
      </c>
      <c r="F21" s="26">
        <v>5.6338030000000003</v>
      </c>
      <c r="G21" s="26">
        <v>2.8169010000000001</v>
      </c>
      <c r="H21" s="26">
        <v>0</v>
      </c>
      <c r="I21" s="26">
        <v>81.690140999999997</v>
      </c>
      <c r="J21" s="26">
        <v>15.492958</v>
      </c>
    </row>
    <row r="22" spans="1:10" x14ac:dyDescent="0.2">
      <c r="A22" s="19" t="s">
        <v>1024</v>
      </c>
      <c r="B22" s="20">
        <v>11</v>
      </c>
      <c r="C22" s="26">
        <v>36.363636</v>
      </c>
      <c r="D22" s="26">
        <v>45.454545000000003</v>
      </c>
      <c r="E22" s="26">
        <v>9.0909089999999999</v>
      </c>
      <c r="F22" s="26">
        <v>9.0909089999999999</v>
      </c>
      <c r="G22" s="26">
        <v>0</v>
      </c>
      <c r="H22" s="26">
        <v>0</v>
      </c>
      <c r="I22" s="26">
        <v>81.818181999999993</v>
      </c>
      <c r="J22" s="26">
        <v>18.181818</v>
      </c>
    </row>
    <row r="23" spans="1:10" x14ac:dyDescent="0.2">
      <c r="A23" s="19" t="s">
        <v>1025</v>
      </c>
      <c r="B23" s="20">
        <v>881</v>
      </c>
      <c r="C23" s="26">
        <v>13.166855999999999</v>
      </c>
      <c r="D23" s="26">
        <v>51.645856999999999</v>
      </c>
      <c r="E23" s="26">
        <v>23.155505000000002</v>
      </c>
      <c r="F23" s="26">
        <v>8.3995460000000008</v>
      </c>
      <c r="G23" s="26">
        <v>2.0431330000000001</v>
      </c>
      <c r="H23" s="26">
        <v>1.5891029999999999</v>
      </c>
      <c r="I23" s="26">
        <v>64.812713000000002</v>
      </c>
      <c r="J23" s="26">
        <v>31.555050999999999</v>
      </c>
    </row>
    <row r="24" spans="1:10" x14ac:dyDescent="0.2">
      <c r="A24" s="19" t="s">
        <v>1026</v>
      </c>
      <c r="B24" s="20">
        <v>701</v>
      </c>
      <c r="C24" s="26">
        <v>14.978602</v>
      </c>
      <c r="D24" s="26">
        <v>50.071326999999997</v>
      </c>
      <c r="E24" s="26">
        <v>23.109843000000001</v>
      </c>
      <c r="F24" s="26">
        <v>8.1312409999999993</v>
      </c>
      <c r="G24" s="26">
        <v>1.71184</v>
      </c>
      <c r="H24" s="26">
        <v>1.997147</v>
      </c>
      <c r="I24" s="26">
        <v>65.049929000000006</v>
      </c>
      <c r="J24" s="26">
        <v>31.241084000000001</v>
      </c>
    </row>
    <row r="25" spans="1:10" x14ac:dyDescent="0.2">
      <c r="A25" s="19" t="s">
        <v>1027</v>
      </c>
      <c r="B25" s="20">
        <v>1801</v>
      </c>
      <c r="C25" s="26">
        <v>14.436424000000001</v>
      </c>
      <c r="D25" s="26">
        <v>51.749028000000003</v>
      </c>
      <c r="E25" s="26">
        <v>21.543586999999999</v>
      </c>
      <c r="F25" s="26">
        <v>8.5508050000000004</v>
      </c>
      <c r="G25" s="26">
        <v>1.943365</v>
      </c>
      <c r="H25" s="26">
        <v>1.776791</v>
      </c>
      <c r="I25" s="26">
        <v>66.185452999999995</v>
      </c>
      <c r="J25" s="26">
        <v>30.094391999999999</v>
      </c>
    </row>
    <row r="26" spans="1:10" x14ac:dyDescent="0.2">
      <c r="A26" s="19" t="s">
        <v>1028</v>
      </c>
      <c r="B26" s="20">
        <v>920</v>
      </c>
      <c r="C26" s="26">
        <v>15.652174</v>
      </c>
      <c r="D26" s="26">
        <v>51.847825999999998</v>
      </c>
      <c r="E26" s="26">
        <v>20</v>
      </c>
      <c r="F26" s="26">
        <v>8.6956520000000008</v>
      </c>
      <c r="G26" s="26">
        <v>1.847826</v>
      </c>
      <c r="H26" s="26">
        <v>1.9565220000000001</v>
      </c>
      <c r="I26" s="26">
        <v>67.5</v>
      </c>
      <c r="J26" s="26">
        <v>28.695651999999999</v>
      </c>
    </row>
    <row r="27" spans="1:10" x14ac:dyDescent="0.2">
      <c r="A27" s="19" t="s">
        <v>1029</v>
      </c>
      <c r="B27" s="20">
        <v>219</v>
      </c>
      <c r="C27" s="26">
        <v>17.808219000000001</v>
      </c>
      <c r="D27" s="26">
        <v>57.534247000000001</v>
      </c>
      <c r="E27" s="26">
        <v>10.045662</v>
      </c>
      <c r="F27" s="26">
        <v>10.502283</v>
      </c>
      <c r="G27" s="26">
        <v>2.2831049999999999</v>
      </c>
      <c r="H27" s="26">
        <v>1.826484</v>
      </c>
      <c r="I27" s="26">
        <v>75.342466000000002</v>
      </c>
      <c r="J27" s="26">
        <v>20.547944999999999</v>
      </c>
    </row>
    <row r="28" spans="1:10" x14ac:dyDescent="0.2">
      <c r="A28" s="18" t="s">
        <v>1030</v>
      </c>
      <c r="B28" s="17">
        <v>208</v>
      </c>
      <c r="C28" s="25">
        <v>17.788461999999999</v>
      </c>
      <c r="D28" s="25">
        <v>46.634614999999997</v>
      </c>
      <c r="E28" s="25">
        <v>20.192308000000001</v>
      </c>
      <c r="F28" s="25">
        <v>12.980769</v>
      </c>
      <c r="G28" s="25">
        <v>1.9230769999999999</v>
      </c>
      <c r="H28" s="25">
        <v>0.480769</v>
      </c>
      <c r="I28" s="25">
        <v>64.423077000000006</v>
      </c>
      <c r="J28" s="25">
        <v>33.173076999999999</v>
      </c>
    </row>
    <row r="29" spans="1:10" x14ac:dyDescent="0.2">
      <c r="A29" s="19" t="s">
        <v>1018</v>
      </c>
      <c r="B29" s="20">
        <v>220</v>
      </c>
      <c r="C29" s="26">
        <v>10.454545</v>
      </c>
      <c r="D29" s="26">
        <v>51.818182</v>
      </c>
      <c r="E29" s="26">
        <v>22.727273</v>
      </c>
      <c r="F29" s="26">
        <v>10.454545</v>
      </c>
      <c r="G29" s="26">
        <v>2.7272729999999998</v>
      </c>
      <c r="H29" s="26">
        <v>1.818182</v>
      </c>
      <c r="I29" s="26">
        <v>62.272727000000003</v>
      </c>
      <c r="J29" s="26">
        <v>33.181818</v>
      </c>
    </row>
    <row r="30" spans="1:10" x14ac:dyDescent="0.2">
      <c r="A30" s="19" t="s">
        <v>1019</v>
      </c>
      <c r="B30" s="20">
        <v>226</v>
      </c>
      <c r="C30" s="26">
        <v>14.159292000000001</v>
      </c>
      <c r="D30" s="26">
        <v>47.787610999999998</v>
      </c>
      <c r="E30" s="26">
        <v>25.221239000000001</v>
      </c>
      <c r="F30" s="26">
        <v>10.176990999999999</v>
      </c>
      <c r="G30" s="26">
        <v>0.88495599999999996</v>
      </c>
      <c r="H30" s="26">
        <v>1.7699119999999999</v>
      </c>
      <c r="I30" s="26">
        <v>61.946902999999999</v>
      </c>
      <c r="J30" s="26">
        <v>35.398229999999998</v>
      </c>
    </row>
    <row r="31" spans="1:10" x14ac:dyDescent="0.2">
      <c r="A31" s="19" t="s">
        <v>1020</v>
      </c>
      <c r="B31" s="20">
        <v>211</v>
      </c>
      <c r="C31" s="26">
        <v>17.061610999999999</v>
      </c>
      <c r="D31" s="26">
        <v>54.502369999999999</v>
      </c>
      <c r="E31" s="26">
        <v>18.009478999999999</v>
      </c>
      <c r="F31" s="26">
        <v>7.5829380000000004</v>
      </c>
      <c r="G31" s="26">
        <v>0.94786700000000002</v>
      </c>
      <c r="H31" s="26">
        <v>1.8957349999999999</v>
      </c>
      <c r="I31" s="26">
        <v>71.563980999999998</v>
      </c>
      <c r="J31" s="26">
        <v>25.592417000000001</v>
      </c>
    </row>
    <row r="32" spans="1:10" x14ac:dyDescent="0.2">
      <c r="A32" s="19" t="s">
        <v>1021</v>
      </c>
      <c r="B32" s="20">
        <v>134</v>
      </c>
      <c r="C32" s="26">
        <v>12.686567</v>
      </c>
      <c r="D32" s="26">
        <v>56.716417999999997</v>
      </c>
      <c r="E32" s="26">
        <v>20.895522</v>
      </c>
      <c r="F32" s="26">
        <v>6.716418</v>
      </c>
      <c r="G32" s="26">
        <v>0.74626899999999996</v>
      </c>
      <c r="H32" s="26">
        <v>2.2388059999999999</v>
      </c>
      <c r="I32" s="26">
        <v>69.402985000000001</v>
      </c>
      <c r="J32" s="26">
        <v>27.611940000000001</v>
      </c>
    </row>
    <row r="33" spans="1:10" x14ac:dyDescent="0.2">
      <c r="A33" s="19" t="s">
        <v>1022</v>
      </c>
      <c r="B33" s="20">
        <v>65</v>
      </c>
      <c r="C33" s="26">
        <v>13.846154</v>
      </c>
      <c r="D33" s="26">
        <v>58.461537999999997</v>
      </c>
      <c r="E33" s="26">
        <v>10.769231</v>
      </c>
      <c r="F33" s="26">
        <v>13.846154</v>
      </c>
      <c r="G33" s="26">
        <v>1.538462</v>
      </c>
      <c r="H33" s="26">
        <v>1.538462</v>
      </c>
      <c r="I33" s="26">
        <v>72.307692000000003</v>
      </c>
      <c r="J33" s="26">
        <v>24.615385</v>
      </c>
    </row>
    <row r="34" spans="1:10" x14ac:dyDescent="0.2">
      <c r="A34" s="19" t="s">
        <v>1023</v>
      </c>
      <c r="B34" s="20">
        <v>25</v>
      </c>
      <c r="C34" s="26">
        <v>24</v>
      </c>
      <c r="D34" s="26">
        <v>68</v>
      </c>
      <c r="E34" s="26">
        <v>4</v>
      </c>
      <c r="F34" s="26">
        <v>4</v>
      </c>
      <c r="G34" s="26">
        <v>0</v>
      </c>
      <c r="H34" s="26">
        <v>0</v>
      </c>
      <c r="I34" s="26">
        <v>92</v>
      </c>
      <c r="J34" s="26">
        <v>8</v>
      </c>
    </row>
    <row r="35" spans="1:10" x14ac:dyDescent="0.2">
      <c r="A35" s="19" t="s">
        <v>1024</v>
      </c>
      <c r="B35" s="20">
        <v>3</v>
      </c>
      <c r="C35" s="26">
        <v>66.666667000000004</v>
      </c>
      <c r="D35" s="26">
        <v>0</v>
      </c>
      <c r="E35" s="26">
        <v>33.333333000000003</v>
      </c>
      <c r="F35" s="26">
        <v>0</v>
      </c>
      <c r="G35" s="26">
        <v>0</v>
      </c>
      <c r="H35" s="26">
        <v>0</v>
      </c>
      <c r="I35" s="26">
        <v>66.666667000000004</v>
      </c>
      <c r="J35" s="26">
        <v>33.333333000000003</v>
      </c>
    </row>
    <row r="36" spans="1:10" x14ac:dyDescent="0.2">
      <c r="A36" s="19" t="s">
        <v>1025</v>
      </c>
      <c r="B36" s="20">
        <v>446</v>
      </c>
      <c r="C36" s="26">
        <v>12.331839</v>
      </c>
      <c r="D36" s="26">
        <v>49.775784999999999</v>
      </c>
      <c r="E36" s="26">
        <v>23.991031</v>
      </c>
      <c r="F36" s="26">
        <v>10.313901</v>
      </c>
      <c r="G36" s="26">
        <v>1.793722</v>
      </c>
      <c r="H36" s="26">
        <v>1.793722</v>
      </c>
      <c r="I36" s="26">
        <v>62.107622999999997</v>
      </c>
      <c r="J36" s="26">
        <v>34.304932999999998</v>
      </c>
    </row>
    <row r="37" spans="1:10" x14ac:dyDescent="0.2">
      <c r="A37" s="19" t="s">
        <v>1026</v>
      </c>
      <c r="B37" s="20">
        <v>345</v>
      </c>
      <c r="C37" s="26">
        <v>15.362318999999999</v>
      </c>
      <c r="D37" s="26">
        <v>55.362318999999999</v>
      </c>
      <c r="E37" s="26">
        <v>19.130434999999999</v>
      </c>
      <c r="F37" s="26">
        <v>7.2463769999999998</v>
      </c>
      <c r="G37" s="26">
        <v>0.86956500000000003</v>
      </c>
      <c r="H37" s="26">
        <v>2.0289860000000002</v>
      </c>
      <c r="I37" s="26">
        <v>70.724637999999999</v>
      </c>
      <c r="J37" s="26">
        <v>26.376812000000001</v>
      </c>
    </row>
    <row r="38" spans="1:10" x14ac:dyDescent="0.2">
      <c r="A38" s="19" t="s">
        <v>1027</v>
      </c>
      <c r="B38" s="20">
        <v>884</v>
      </c>
      <c r="C38" s="26">
        <v>14.140271</v>
      </c>
      <c r="D38" s="26">
        <v>52.941175999999999</v>
      </c>
      <c r="E38" s="26">
        <v>20.588235000000001</v>
      </c>
      <c r="F38" s="26">
        <v>9.1628959999999999</v>
      </c>
      <c r="G38" s="26">
        <v>1.3574660000000001</v>
      </c>
      <c r="H38" s="26">
        <v>1.809955</v>
      </c>
      <c r="I38" s="26">
        <v>67.081447999999995</v>
      </c>
      <c r="J38" s="26">
        <v>29.751131000000001</v>
      </c>
    </row>
    <row r="39" spans="1:10" x14ac:dyDescent="0.2">
      <c r="A39" s="19" t="s">
        <v>1028</v>
      </c>
      <c r="B39" s="20">
        <v>438</v>
      </c>
      <c r="C39" s="26">
        <v>15.981735</v>
      </c>
      <c r="D39" s="26">
        <v>56.164383999999998</v>
      </c>
      <c r="E39" s="26">
        <v>17.123287999999999</v>
      </c>
      <c r="F39" s="26">
        <v>7.9908679999999999</v>
      </c>
      <c r="G39" s="26">
        <v>0.913242</v>
      </c>
      <c r="H39" s="26">
        <v>1.826484</v>
      </c>
      <c r="I39" s="26">
        <v>72.146118999999999</v>
      </c>
      <c r="J39" s="26">
        <v>25.114155</v>
      </c>
    </row>
    <row r="40" spans="1:10" x14ac:dyDescent="0.2">
      <c r="A40" s="19" t="s">
        <v>1029</v>
      </c>
      <c r="B40" s="20">
        <v>93</v>
      </c>
      <c r="C40" s="26">
        <v>18.27957</v>
      </c>
      <c r="D40" s="26">
        <v>59.139785000000003</v>
      </c>
      <c r="E40" s="26">
        <v>9.6774190000000004</v>
      </c>
      <c r="F40" s="26">
        <v>10.752687999999999</v>
      </c>
      <c r="G40" s="26">
        <v>1.075269</v>
      </c>
      <c r="H40" s="26">
        <v>1.075269</v>
      </c>
      <c r="I40" s="26">
        <v>77.419354999999996</v>
      </c>
      <c r="J40" s="26">
        <v>20.430108000000001</v>
      </c>
    </row>
    <row r="41" spans="1:10" x14ac:dyDescent="0.2">
      <c r="A41" s="18" t="s">
        <v>1031</v>
      </c>
      <c r="B41" s="17">
        <v>178</v>
      </c>
      <c r="C41" s="25">
        <v>14.606742000000001</v>
      </c>
      <c r="D41" s="25">
        <v>50</v>
      </c>
      <c r="E41" s="25">
        <v>25.842697000000001</v>
      </c>
      <c r="F41" s="25">
        <v>8.4269660000000002</v>
      </c>
      <c r="G41" s="25">
        <v>1.123596</v>
      </c>
      <c r="H41" s="25">
        <v>0</v>
      </c>
      <c r="I41" s="25">
        <v>64.606741999999997</v>
      </c>
      <c r="J41" s="25">
        <v>34.269663000000001</v>
      </c>
    </row>
    <row r="42" spans="1:10" x14ac:dyDescent="0.2">
      <c r="A42" s="19" t="s">
        <v>1018</v>
      </c>
      <c r="B42" s="20">
        <v>212</v>
      </c>
      <c r="C42" s="26">
        <v>15.094340000000001</v>
      </c>
      <c r="D42" s="26">
        <v>56.603774000000001</v>
      </c>
      <c r="E42" s="26">
        <v>20.283018999999999</v>
      </c>
      <c r="F42" s="26">
        <v>5.1886789999999996</v>
      </c>
      <c r="G42" s="26">
        <v>2.3584909999999999</v>
      </c>
      <c r="H42" s="26">
        <v>0.47169800000000001</v>
      </c>
      <c r="I42" s="26">
        <v>71.698113000000006</v>
      </c>
      <c r="J42" s="26">
        <v>25.471698</v>
      </c>
    </row>
    <row r="43" spans="1:10" x14ac:dyDescent="0.2">
      <c r="A43" s="19" t="s">
        <v>1019</v>
      </c>
      <c r="B43" s="20">
        <v>223</v>
      </c>
      <c r="C43" s="26">
        <v>13.004484</v>
      </c>
      <c r="D43" s="26">
        <v>50.672646</v>
      </c>
      <c r="E43" s="26">
        <v>24.215247000000002</v>
      </c>
      <c r="F43" s="26">
        <v>7.6233180000000003</v>
      </c>
      <c r="G43" s="26">
        <v>2.2421519999999999</v>
      </c>
      <c r="H43" s="26">
        <v>2.2421519999999999</v>
      </c>
      <c r="I43" s="26">
        <v>63.677129999999998</v>
      </c>
      <c r="J43" s="26">
        <v>31.838564999999999</v>
      </c>
    </row>
    <row r="44" spans="1:10" x14ac:dyDescent="0.2">
      <c r="A44" s="19" t="s">
        <v>1020</v>
      </c>
      <c r="B44" s="20">
        <v>216</v>
      </c>
      <c r="C44" s="26">
        <v>16.203703999999998</v>
      </c>
      <c r="D44" s="26">
        <v>47.222222000000002</v>
      </c>
      <c r="E44" s="26">
        <v>22.685185000000001</v>
      </c>
      <c r="F44" s="26">
        <v>9.2592590000000001</v>
      </c>
      <c r="G44" s="26">
        <v>2.3148149999999998</v>
      </c>
      <c r="H44" s="26">
        <v>2.3148149999999998</v>
      </c>
      <c r="I44" s="26">
        <v>63.425925999999997</v>
      </c>
      <c r="J44" s="26">
        <v>31.944444000000001</v>
      </c>
    </row>
    <row r="45" spans="1:10" x14ac:dyDescent="0.2">
      <c r="A45" s="19" t="s">
        <v>1021</v>
      </c>
      <c r="B45" s="20">
        <v>140</v>
      </c>
      <c r="C45" s="26">
        <v>12.142856999999999</v>
      </c>
      <c r="D45" s="26">
        <v>41.428570999999998</v>
      </c>
      <c r="E45" s="26">
        <v>33.571429000000002</v>
      </c>
      <c r="F45" s="26">
        <v>8.5714290000000002</v>
      </c>
      <c r="G45" s="26">
        <v>2.8571430000000002</v>
      </c>
      <c r="H45" s="26">
        <v>1.428571</v>
      </c>
      <c r="I45" s="26">
        <v>53.571429000000002</v>
      </c>
      <c r="J45" s="26">
        <v>42.142856999999999</v>
      </c>
    </row>
    <row r="46" spans="1:10" x14ac:dyDescent="0.2">
      <c r="A46" s="19" t="s">
        <v>1022</v>
      </c>
      <c r="B46" s="20">
        <v>72</v>
      </c>
      <c r="C46" s="26">
        <v>13.888889000000001</v>
      </c>
      <c r="D46" s="26">
        <v>56.944443999999997</v>
      </c>
      <c r="E46" s="26">
        <v>9.7222220000000004</v>
      </c>
      <c r="F46" s="26">
        <v>12.5</v>
      </c>
      <c r="G46" s="26">
        <v>2.7777780000000001</v>
      </c>
      <c r="H46" s="26">
        <v>4.1666670000000003</v>
      </c>
      <c r="I46" s="26">
        <v>70.833332999999996</v>
      </c>
      <c r="J46" s="26">
        <v>22.222221999999999</v>
      </c>
    </row>
    <row r="47" spans="1:10" x14ac:dyDescent="0.2">
      <c r="A47" s="19" t="s">
        <v>1023</v>
      </c>
      <c r="B47" s="20">
        <v>46</v>
      </c>
      <c r="C47" s="26">
        <v>21.739129999999999</v>
      </c>
      <c r="D47" s="26">
        <v>54.347825999999998</v>
      </c>
      <c r="E47" s="26">
        <v>13.043478</v>
      </c>
      <c r="F47" s="26">
        <v>6.5217390000000002</v>
      </c>
      <c r="G47" s="26">
        <v>4.3478260000000004</v>
      </c>
      <c r="H47" s="26">
        <v>0</v>
      </c>
      <c r="I47" s="26">
        <v>76.086956999999998</v>
      </c>
      <c r="J47" s="26">
        <v>19.565217000000001</v>
      </c>
    </row>
    <row r="48" spans="1:10" x14ac:dyDescent="0.2">
      <c r="A48" s="19" t="s">
        <v>1024</v>
      </c>
      <c r="B48" s="20">
        <v>8</v>
      </c>
      <c r="C48" s="26">
        <v>25</v>
      </c>
      <c r="D48" s="26">
        <v>62.5</v>
      </c>
      <c r="E48" s="26">
        <v>0</v>
      </c>
      <c r="F48" s="26">
        <v>12.5</v>
      </c>
      <c r="G48" s="26">
        <v>0</v>
      </c>
      <c r="H48" s="26">
        <v>0</v>
      </c>
      <c r="I48" s="26">
        <v>87.5</v>
      </c>
      <c r="J48" s="26">
        <v>12.5</v>
      </c>
    </row>
    <row r="49" spans="1:10" x14ac:dyDescent="0.2">
      <c r="A49" s="19" t="s">
        <v>1025</v>
      </c>
      <c r="B49" s="20">
        <v>435</v>
      </c>
      <c r="C49" s="26">
        <v>14.022989000000001</v>
      </c>
      <c r="D49" s="26">
        <v>53.563217999999999</v>
      </c>
      <c r="E49" s="26">
        <v>22.298850999999999</v>
      </c>
      <c r="F49" s="26">
        <v>6.436782</v>
      </c>
      <c r="G49" s="26">
        <v>2.298851</v>
      </c>
      <c r="H49" s="26">
        <v>1.37931</v>
      </c>
      <c r="I49" s="26">
        <v>67.586207000000002</v>
      </c>
      <c r="J49" s="26">
        <v>28.735631999999999</v>
      </c>
    </row>
    <row r="50" spans="1:10" x14ac:dyDescent="0.2">
      <c r="A50" s="19" t="s">
        <v>1026</v>
      </c>
      <c r="B50" s="20">
        <v>356</v>
      </c>
      <c r="C50" s="26">
        <v>14.606742000000001</v>
      </c>
      <c r="D50" s="26">
        <v>44.943820000000002</v>
      </c>
      <c r="E50" s="26">
        <v>26.966291999999999</v>
      </c>
      <c r="F50" s="26">
        <v>8.9887639999999998</v>
      </c>
      <c r="G50" s="26">
        <v>2.5280900000000002</v>
      </c>
      <c r="H50" s="26">
        <v>1.9662919999999999</v>
      </c>
      <c r="I50" s="26">
        <v>59.550561999999999</v>
      </c>
      <c r="J50" s="26">
        <v>35.955055999999999</v>
      </c>
    </row>
    <row r="51" spans="1:10" x14ac:dyDescent="0.2">
      <c r="A51" s="19" t="s">
        <v>1027</v>
      </c>
      <c r="B51" s="20">
        <v>917</v>
      </c>
      <c r="C51" s="26">
        <v>14.721919</v>
      </c>
      <c r="D51" s="26">
        <v>50.599781999999998</v>
      </c>
      <c r="E51" s="26">
        <v>22.464558</v>
      </c>
      <c r="F51" s="26">
        <v>7.9607419999999998</v>
      </c>
      <c r="G51" s="26">
        <v>2.5081790000000002</v>
      </c>
      <c r="H51" s="26">
        <v>1.74482</v>
      </c>
      <c r="I51" s="26">
        <v>65.321701000000004</v>
      </c>
      <c r="J51" s="26">
        <v>30.4253</v>
      </c>
    </row>
    <row r="52" spans="1:10" x14ac:dyDescent="0.2">
      <c r="A52" s="19" t="s">
        <v>1028</v>
      </c>
      <c r="B52" s="20">
        <v>482</v>
      </c>
      <c r="C52" s="26">
        <v>15.352696999999999</v>
      </c>
      <c r="D52" s="26">
        <v>47.925311000000001</v>
      </c>
      <c r="E52" s="26">
        <v>22.614108000000002</v>
      </c>
      <c r="F52" s="26">
        <v>9.3361000000000001</v>
      </c>
      <c r="G52" s="26">
        <v>2.697095</v>
      </c>
      <c r="H52" s="26">
        <v>2.0746889999999998</v>
      </c>
      <c r="I52" s="26">
        <v>63.278008</v>
      </c>
      <c r="J52" s="26">
        <v>31.950206999999999</v>
      </c>
    </row>
    <row r="53" spans="1:10" x14ac:dyDescent="0.2">
      <c r="A53" s="19" t="s">
        <v>1029</v>
      </c>
      <c r="B53" s="20">
        <v>126</v>
      </c>
      <c r="C53" s="26">
        <v>17.460317</v>
      </c>
      <c r="D53" s="26">
        <v>56.349206000000002</v>
      </c>
      <c r="E53" s="26">
        <v>10.317460000000001</v>
      </c>
      <c r="F53" s="26">
        <v>10.317460000000001</v>
      </c>
      <c r="G53" s="26">
        <v>3.1746029999999998</v>
      </c>
      <c r="H53" s="26">
        <v>2.3809520000000002</v>
      </c>
      <c r="I53" s="26">
        <v>73.809523999999996</v>
      </c>
      <c r="J53" s="26">
        <v>20.634920999999999</v>
      </c>
    </row>
    <row r="54" spans="1:10" x14ac:dyDescent="0.2">
      <c r="A54" s="18" t="s">
        <v>1032</v>
      </c>
      <c r="B54" s="18"/>
      <c r="C54" s="18"/>
      <c r="D54" s="18"/>
      <c r="E54" s="18"/>
      <c r="F54" s="18"/>
      <c r="G54" s="18"/>
      <c r="H54" s="18"/>
      <c r="I54" s="18"/>
      <c r="J54" s="18"/>
    </row>
    <row r="55" spans="1:10" x14ac:dyDescent="0.2">
      <c r="A55" s="19" t="s">
        <v>130</v>
      </c>
      <c r="B55" s="20">
        <v>151</v>
      </c>
      <c r="C55" s="26">
        <v>9.2715230000000002</v>
      </c>
      <c r="D55" s="26">
        <v>45.033113</v>
      </c>
      <c r="E55" s="26">
        <v>24.503311</v>
      </c>
      <c r="F55" s="26">
        <v>15.231788</v>
      </c>
      <c r="G55" s="26">
        <v>4.6357619999999997</v>
      </c>
      <c r="H55" s="26">
        <v>1.324503</v>
      </c>
      <c r="I55" s="26">
        <v>54.304636000000002</v>
      </c>
      <c r="J55" s="26">
        <v>39.735098999999998</v>
      </c>
    </row>
    <row r="56" spans="1:10" x14ac:dyDescent="0.2">
      <c r="A56" s="19" t="s">
        <v>131</v>
      </c>
      <c r="B56" s="20">
        <v>1446</v>
      </c>
      <c r="C56" s="26">
        <v>15.698479000000001</v>
      </c>
      <c r="D56" s="26">
        <v>54.910097</v>
      </c>
      <c r="E56" s="26">
        <v>20.746887999999998</v>
      </c>
      <c r="F56" s="26">
        <v>6.3623789999999998</v>
      </c>
      <c r="G56" s="26">
        <v>1.037344</v>
      </c>
      <c r="H56" s="26">
        <v>1.2448129999999999</v>
      </c>
      <c r="I56" s="26">
        <v>70.608575000000002</v>
      </c>
      <c r="J56" s="26">
        <v>27.109266999999999</v>
      </c>
    </row>
    <row r="57" spans="1:10" x14ac:dyDescent="0.2">
      <c r="A57" s="19" t="s">
        <v>392</v>
      </c>
      <c r="B57" s="20">
        <v>150</v>
      </c>
      <c r="C57" s="26">
        <v>4.6666670000000003</v>
      </c>
      <c r="D57" s="26">
        <v>36.666666999999997</v>
      </c>
      <c r="E57" s="26">
        <v>31.333333</v>
      </c>
      <c r="F57" s="26">
        <v>20.666667</v>
      </c>
      <c r="G57" s="26">
        <v>4.6666670000000003</v>
      </c>
      <c r="H57" s="26">
        <v>2</v>
      </c>
      <c r="I57" s="26">
        <v>41.333333000000003</v>
      </c>
      <c r="J57" s="26">
        <v>52</v>
      </c>
    </row>
    <row r="58" spans="1:10" x14ac:dyDescent="0.2">
      <c r="A58" s="19" t="s">
        <v>132</v>
      </c>
      <c r="B58" s="20">
        <v>372</v>
      </c>
      <c r="C58" s="26">
        <v>17.741935000000002</v>
      </c>
      <c r="D58" s="26">
        <v>45.698925000000003</v>
      </c>
      <c r="E58" s="26">
        <v>19.354838999999998</v>
      </c>
      <c r="F58" s="26">
        <v>11.827957</v>
      </c>
      <c r="G58" s="26">
        <v>2.6881719999999998</v>
      </c>
      <c r="H58" s="26">
        <v>2.6881719999999998</v>
      </c>
      <c r="I58" s="26">
        <v>63.440860000000001</v>
      </c>
      <c r="J58" s="26">
        <v>31.182796</v>
      </c>
    </row>
    <row r="59" spans="1:10" x14ac:dyDescent="0.2">
      <c r="A59" s="19" t="s">
        <v>1033</v>
      </c>
      <c r="B59" s="20">
        <v>69</v>
      </c>
      <c r="C59" s="26">
        <v>13.043478</v>
      </c>
      <c r="D59" s="26">
        <v>46.376812000000001</v>
      </c>
      <c r="E59" s="26">
        <v>28.985506999999998</v>
      </c>
      <c r="F59" s="26">
        <v>8.6956520000000008</v>
      </c>
      <c r="G59" s="26">
        <v>2.8985509999999999</v>
      </c>
      <c r="H59" s="26">
        <v>0</v>
      </c>
      <c r="I59" s="26">
        <v>59.420290000000001</v>
      </c>
      <c r="J59" s="26">
        <v>37.681159000000001</v>
      </c>
    </row>
    <row r="60" spans="1:10" x14ac:dyDescent="0.2">
      <c r="A60" s="18" t="s">
        <v>133</v>
      </c>
      <c r="B60" s="17">
        <v>92</v>
      </c>
      <c r="C60" s="25">
        <v>7.6086960000000001</v>
      </c>
      <c r="D60" s="25">
        <v>41.304347999999997</v>
      </c>
      <c r="E60" s="25">
        <v>23.913042999999998</v>
      </c>
      <c r="F60" s="25">
        <v>19.565217000000001</v>
      </c>
      <c r="G60" s="25">
        <v>5.4347830000000004</v>
      </c>
      <c r="H60" s="25">
        <v>2.1739130000000002</v>
      </c>
      <c r="I60" s="25">
        <v>48.913043000000002</v>
      </c>
      <c r="J60" s="25">
        <v>43.478261000000003</v>
      </c>
    </row>
    <row r="61" spans="1:10" x14ac:dyDescent="0.2">
      <c r="A61" s="19" t="s">
        <v>134</v>
      </c>
      <c r="B61" s="20">
        <v>813</v>
      </c>
      <c r="C61" s="26">
        <v>16.113161000000002</v>
      </c>
      <c r="D61" s="26">
        <v>54.612546000000002</v>
      </c>
      <c r="E61" s="26">
        <v>19.926199</v>
      </c>
      <c r="F61" s="26">
        <v>7.1340709999999996</v>
      </c>
      <c r="G61" s="26">
        <v>0.86100900000000002</v>
      </c>
      <c r="H61" s="26">
        <v>1.3530139999999999</v>
      </c>
      <c r="I61" s="26">
        <v>70.725707</v>
      </c>
      <c r="J61" s="26">
        <v>27.060271</v>
      </c>
    </row>
    <row r="62" spans="1:10" x14ac:dyDescent="0.2">
      <c r="A62" s="19" t="s">
        <v>393</v>
      </c>
      <c r="B62" s="20">
        <v>65</v>
      </c>
      <c r="C62" s="26">
        <v>3.0769229999999999</v>
      </c>
      <c r="D62" s="26">
        <v>35.384614999999997</v>
      </c>
      <c r="E62" s="26">
        <v>29.230768999999999</v>
      </c>
      <c r="F62" s="26">
        <v>24.615385</v>
      </c>
      <c r="G62" s="26">
        <v>4.6153849999999998</v>
      </c>
      <c r="H62" s="26">
        <v>3.0769229999999999</v>
      </c>
      <c r="I62" s="26">
        <v>38.461537999999997</v>
      </c>
      <c r="J62" s="26">
        <v>53.846153999999999</v>
      </c>
    </row>
    <row r="63" spans="1:10" x14ac:dyDescent="0.2">
      <c r="A63" s="19" t="s">
        <v>135</v>
      </c>
      <c r="B63" s="20">
        <v>83</v>
      </c>
      <c r="C63" s="26">
        <v>22.891566000000001</v>
      </c>
      <c r="D63" s="26">
        <v>50.602409999999999</v>
      </c>
      <c r="E63" s="26">
        <v>9.6385539999999992</v>
      </c>
      <c r="F63" s="26">
        <v>14.457831000000001</v>
      </c>
      <c r="G63" s="26">
        <v>0</v>
      </c>
      <c r="H63" s="26">
        <v>2.4096389999999999</v>
      </c>
      <c r="I63" s="26">
        <v>73.493976000000004</v>
      </c>
      <c r="J63" s="26">
        <v>24.096385999999999</v>
      </c>
    </row>
    <row r="64" spans="1:10" x14ac:dyDescent="0.2">
      <c r="A64" s="19" t="s">
        <v>1034</v>
      </c>
      <c r="B64" s="20">
        <v>39</v>
      </c>
      <c r="C64" s="26">
        <v>7.6923079999999997</v>
      </c>
      <c r="D64" s="26">
        <v>46.153846000000001</v>
      </c>
      <c r="E64" s="26">
        <v>33.333333000000003</v>
      </c>
      <c r="F64" s="26">
        <v>10.256410000000001</v>
      </c>
      <c r="G64" s="26">
        <v>2.5641029999999998</v>
      </c>
      <c r="H64" s="26">
        <v>0</v>
      </c>
      <c r="I64" s="26">
        <v>53.846153999999999</v>
      </c>
      <c r="J64" s="26">
        <v>43.589744000000003</v>
      </c>
    </row>
    <row r="65" spans="1:10" x14ac:dyDescent="0.2">
      <c r="A65" s="18" t="s">
        <v>136</v>
      </c>
      <c r="B65" s="17">
        <v>59</v>
      </c>
      <c r="C65" s="25">
        <v>11.864407</v>
      </c>
      <c r="D65" s="25">
        <v>50.847458000000003</v>
      </c>
      <c r="E65" s="25">
        <v>25.423729000000002</v>
      </c>
      <c r="F65" s="25">
        <v>8.4745760000000008</v>
      </c>
      <c r="G65" s="25">
        <v>3.389831</v>
      </c>
      <c r="H65" s="25">
        <v>0</v>
      </c>
      <c r="I65" s="25">
        <v>62.711863999999998</v>
      </c>
      <c r="J65" s="25">
        <v>33.898305000000001</v>
      </c>
    </row>
    <row r="66" spans="1:10" x14ac:dyDescent="0.2">
      <c r="A66" s="19" t="s">
        <v>134</v>
      </c>
      <c r="B66" s="20">
        <v>632</v>
      </c>
      <c r="C66" s="26">
        <v>15.189873</v>
      </c>
      <c r="D66" s="26">
        <v>55.221519000000001</v>
      </c>
      <c r="E66" s="26">
        <v>21.835443000000001</v>
      </c>
      <c r="F66" s="26">
        <v>5.3797470000000001</v>
      </c>
      <c r="G66" s="26">
        <v>1.2658229999999999</v>
      </c>
      <c r="H66" s="26">
        <v>1.1075950000000001</v>
      </c>
      <c r="I66" s="26">
        <v>70.411392000000006</v>
      </c>
      <c r="J66" s="26">
        <v>27.21519</v>
      </c>
    </row>
    <row r="67" spans="1:10" x14ac:dyDescent="0.2">
      <c r="A67" s="19" t="s">
        <v>393</v>
      </c>
      <c r="B67" s="20">
        <v>85</v>
      </c>
      <c r="C67" s="26">
        <v>5.8823530000000002</v>
      </c>
      <c r="D67" s="26">
        <v>37.647058999999999</v>
      </c>
      <c r="E67" s="26">
        <v>32.941175999999999</v>
      </c>
      <c r="F67" s="26">
        <v>17.647058999999999</v>
      </c>
      <c r="G67" s="26">
        <v>4.7058819999999999</v>
      </c>
      <c r="H67" s="26">
        <v>1.176471</v>
      </c>
      <c r="I67" s="26">
        <v>43.529412000000001</v>
      </c>
      <c r="J67" s="26">
        <v>50.588234999999997</v>
      </c>
    </row>
    <row r="68" spans="1:10" x14ac:dyDescent="0.2">
      <c r="A68" s="19" t="s">
        <v>135</v>
      </c>
      <c r="B68" s="20">
        <v>289</v>
      </c>
      <c r="C68" s="26">
        <v>16.262975999999998</v>
      </c>
      <c r="D68" s="26">
        <v>44.290657000000003</v>
      </c>
      <c r="E68" s="26">
        <v>22.145329</v>
      </c>
      <c r="F68" s="26">
        <v>11.072664</v>
      </c>
      <c r="G68" s="26">
        <v>3.4602080000000002</v>
      </c>
      <c r="H68" s="26">
        <v>2.7681659999999999</v>
      </c>
      <c r="I68" s="26">
        <v>60.553632999999998</v>
      </c>
      <c r="J68" s="26">
        <v>33.217993</v>
      </c>
    </row>
    <row r="69" spans="1:10" x14ac:dyDescent="0.2">
      <c r="A69" s="19" t="s">
        <v>1034</v>
      </c>
      <c r="B69" s="20">
        <v>30</v>
      </c>
      <c r="C69" s="26">
        <v>20</v>
      </c>
      <c r="D69" s="26">
        <v>46.666666999999997</v>
      </c>
      <c r="E69" s="26">
        <v>23.333333</v>
      </c>
      <c r="F69" s="26">
        <v>6.6666670000000003</v>
      </c>
      <c r="G69" s="26">
        <v>3.3333330000000001</v>
      </c>
      <c r="H69" s="26">
        <v>0</v>
      </c>
      <c r="I69" s="26">
        <v>66.666667000000004</v>
      </c>
      <c r="J69" s="26">
        <v>30</v>
      </c>
    </row>
    <row r="70" spans="1:10" x14ac:dyDescent="0.2">
      <c r="A70" s="18" t="s">
        <v>1035</v>
      </c>
      <c r="B70" s="18"/>
      <c r="C70" s="18"/>
      <c r="D70" s="18"/>
      <c r="E70" s="18"/>
      <c r="F70" s="18"/>
      <c r="G70" s="18"/>
      <c r="H70" s="18"/>
      <c r="I70" s="18"/>
      <c r="J70" s="18"/>
    </row>
    <row r="71" spans="1:10" x14ac:dyDescent="0.2">
      <c r="A71" s="19" t="s">
        <v>1036</v>
      </c>
      <c r="B71" s="20">
        <v>366</v>
      </c>
      <c r="C71" s="26">
        <v>12.841530000000001</v>
      </c>
      <c r="D71" s="26">
        <v>39.890709999999999</v>
      </c>
      <c r="E71" s="26">
        <v>23.497267999999998</v>
      </c>
      <c r="F71" s="26">
        <v>18.032786999999999</v>
      </c>
      <c r="G71" s="26">
        <v>3.5519129999999999</v>
      </c>
      <c r="H71" s="26">
        <v>2.1857920000000002</v>
      </c>
      <c r="I71" s="26">
        <v>52.732239999999997</v>
      </c>
      <c r="J71" s="26">
        <v>41.530054999999997</v>
      </c>
    </row>
    <row r="72" spans="1:10" x14ac:dyDescent="0.2">
      <c r="A72" s="19" t="s">
        <v>1037</v>
      </c>
      <c r="B72" s="20">
        <v>1212</v>
      </c>
      <c r="C72" s="26">
        <v>16.254124999999998</v>
      </c>
      <c r="D72" s="26">
        <v>55.610560999999997</v>
      </c>
      <c r="E72" s="26">
        <v>20.214521000000001</v>
      </c>
      <c r="F72" s="26">
        <v>6.1056109999999997</v>
      </c>
      <c r="G72" s="26">
        <v>0.74257399999999996</v>
      </c>
      <c r="H72" s="26">
        <v>1.0726070000000001</v>
      </c>
      <c r="I72" s="26">
        <v>71.864686000000006</v>
      </c>
      <c r="J72" s="26">
        <v>26.320132000000001</v>
      </c>
    </row>
    <row r="73" spans="1:10" x14ac:dyDescent="0.2">
      <c r="A73" s="19" t="s">
        <v>137</v>
      </c>
      <c r="B73" s="20">
        <v>112</v>
      </c>
      <c r="C73" s="26">
        <v>13.392856999999999</v>
      </c>
      <c r="D73" s="26">
        <v>60.714286000000001</v>
      </c>
      <c r="E73" s="26">
        <v>17.857143000000001</v>
      </c>
      <c r="F73" s="26">
        <v>8.0357140000000005</v>
      </c>
      <c r="G73" s="26">
        <v>0</v>
      </c>
      <c r="H73" s="26">
        <v>0</v>
      </c>
      <c r="I73" s="26">
        <v>74.107142999999994</v>
      </c>
      <c r="J73" s="26">
        <v>25.892856999999999</v>
      </c>
    </row>
    <row r="74" spans="1:10" x14ac:dyDescent="0.2">
      <c r="A74" s="19" t="s">
        <v>138</v>
      </c>
      <c r="B74" s="20">
        <v>673</v>
      </c>
      <c r="C74" s="26">
        <v>12.630015</v>
      </c>
      <c r="D74" s="26">
        <v>53.046061999999999</v>
      </c>
      <c r="E74" s="26">
        <v>21.842496000000001</v>
      </c>
      <c r="F74" s="26">
        <v>9.2124810000000004</v>
      </c>
      <c r="G74" s="26">
        <v>1.783061</v>
      </c>
      <c r="H74" s="26">
        <v>1.485884</v>
      </c>
      <c r="I74" s="26">
        <v>65.676077000000006</v>
      </c>
      <c r="J74" s="26">
        <v>31.054977999999998</v>
      </c>
    </row>
    <row r="75" spans="1:10" x14ac:dyDescent="0.2">
      <c r="A75" s="19" t="s">
        <v>1038</v>
      </c>
      <c r="B75" s="20">
        <v>75</v>
      </c>
      <c r="C75" s="26">
        <v>6.6666670000000003</v>
      </c>
      <c r="D75" s="26">
        <v>54.666666999999997</v>
      </c>
      <c r="E75" s="26">
        <v>21.333333</v>
      </c>
      <c r="F75" s="26">
        <v>10.666667</v>
      </c>
      <c r="G75" s="26">
        <v>5.3333329999999997</v>
      </c>
      <c r="H75" s="26">
        <v>1.3333330000000001</v>
      </c>
      <c r="I75" s="26">
        <v>61.333333000000003</v>
      </c>
      <c r="J75" s="26">
        <v>32</v>
      </c>
    </row>
    <row r="76" spans="1:10" x14ac:dyDescent="0.2">
      <c r="A76" s="19" t="s">
        <v>1011</v>
      </c>
      <c r="B76" s="20">
        <v>178</v>
      </c>
      <c r="C76" s="26">
        <v>15.168539000000001</v>
      </c>
      <c r="D76" s="26">
        <v>48.314607000000002</v>
      </c>
      <c r="E76" s="26">
        <v>25.280899000000002</v>
      </c>
      <c r="F76" s="26">
        <v>6.1797750000000002</v>
      </c>
      <c r="G76" s="26">
        <v>2.808989</v>
      </c>
      <c r="H76" s="26">
        <v>2.2471909999999999</v>
      </c>
      <c r="I76" s="26">
        <v>63.483145999999998</v>
      </c>
      <c r="J76" s="26">
        <v>31.460674000000001</v>
      </c>
    </row>
    <row r="77" spans="1:10" x14ac:dyDescent="0.2">
      <c r="A77" s="19" t="s">
        <v>1441</v>
      </c>
      <c r="B77" s="20">
        <v>1644</v>
      </c>
      <c r="C77" s="26">
        <v>15.145985</v>
      </c>
      <c r="D77" s="26">
        <v>53.953771000000003</v>
      </c>
      <c r="E77" s="26">
        <v>20.985401</v>
      </c>
      <c r="F77" s="26">
        <v>7.2384430000000002</v>
      </c>
      <c r="G77" s="26">
        <v>1.399027</v>
      </c>
      <c r="H77" s="26">
        <v>1.277372</v>
      </c>
      <c r="I77" s="26">
        <v>69.099756999999997</v>
      </c>
      <c r="J77" s="26">
        <v>28.223844</v>
      </c>
    </row>
    <row r="78" spans="1:10" x14ac:dyDescent="0.2">
      <c r="A78" s="18" t="s">
        <v>1039</v>
      </c>
      <c r="B78" s="18"/>
      <c r="C78" s="18"/>
      <c r="D78" s="18"/>
      <c r="E78" s="18"/>
      <c r="F78" s="18"/>
      <c r="G78" s="18"/>
      <c r="H78" s="18"/>
      <c r="I78" s="18"/>
      <c r="J78" s="18"/>
    </row>
    <row r="79" spans="1:10" x14ac:dyDescent="0.2">
      <c r="A79" s="21" t="s">
        <v>1040</v>
      </c>
      <c r="B79" s="34">
        <v>366</v>
      </c>
      <c r="C79" s="30">
        <v>12.841530000000001</v>
      </c>
      <c r="D79" s="30">
        <v>39.890709999999999</v>
      </c>
      <c r="E79" s="30">
        <v>23.497267999999998</v>
      </c>
      <c r="F79" s="30">
        <v>18.032786999999999</v>
      </c>
      <c r="G79" s="30">
        <v>3.5519129999999999</v>
      </c>
      <c r="H79" s="30">
        <v>2.1857920000000002</v>
      </c>
      <c r="I79" s="30">
        <v>52.732239999999997</v>
      </c>
      <c r="J79" s="30">
        <v>41.530054999999997</v>
      </c>
    </row>
    <row r="80" spans="1:10" x14ac:dyDescent="0.2">
      <c r="A80" s="21" t="s">
        <v>1041</v>
      </c>
      <c r="B80" s="34">
        <v>954</v>
      </c>
      <c r="C80" s="30">
        <v>16.981131999999999</v>
      </c>
      <c r="D80" s="30">
        <v>53.144654000000003</v>
      </c>
      <c r="E80" s="30">
        <v>20.964361</v>
      </c>
      <c r="F80" s="30">
        <v>6.3941299999999996</v>
      </c>
      <c r="G80" s="30">
        <v>1.3626830000000001</v>
      </c>
      <c r="H80" s="30">
        <v>1.1530400000000001</v>
      </c>
      <c r="I80" s="30">
        <v>70.125786000000005</v>
      </c>
      <c r="J80" s="30">
        <v>27.358491000000001</v>
      </c>
    </row>
    <row r="81" spans="1:10" x14ac:dyDescent="0.2">
      <c r="A81" s="19" t="s">
        <v>1042</v>
      </c>
      <c r="B81" s="20">
        <v>345</v>
      </c>
      <c r="C81" s="26">
        <v>11.594203</v>
      </c>
      <c r="D81" s="26">
        <v>55.362318999999999</v>
      </c>
      <c r="E81" s="26">
        <v>21.449275</v>
      </c>
      <c r="F81" s="26">
        <v>9.2753619999999994</v>
      </c>
      <c r="G81" s="26">
        <v>2.0289860000000002</v>
      </c>
      <c r="H81" s="26">
        <v>0.28985499999999997</v>
      </c>
      <c r="I81" s="26">
        <v>66.956522000000007</v>
      </c>
      <c r="J81" s="26">
        <v>30.724637999999999</v>
      </c>
    </row>
    <row r="82" spans="1:10" x14ac:dyDescent="0.2">
      <c r="A82" s="19" t="s">
        <v>1043</v>
      </c>
      <c r="B82" s="20">
        <v>141</v>
      </c>
      <c r="C82" s="26">
        <v>9.9290780000000005</v>
      </c>
      <c r="D82" s="26">
        <v>58.865248000000001</v>
      </c>
      <c r="E82" s="26">
        <v>20.567375999999999</v>
      </c>
      <c r="F82" s="26">
        <v>7.0921989999999999</v>
      </c>
      <c r="G82" s="26">
        <v>2.1276600000000001</v>
      </c>
      <c r="H82" s="26">
        <v>1.4184399999999999</v>
      </c>
      <c r="I82" s="26">
        <v>68.794325999999998</v>
      </c>
      <c r="J82" s="26">
        <v>27.659573999999999</v>
      </c>
    </row>
    <row r="83" spans="1:10" x14ac:dyDescent="0.2">
      <c r="A83" s="19" t="s">
        <v>1044</v>
      </c>
      <c r="B83" s="20">
        <v>56</v>
      </c>
      <c r="C83" s="26">
        <v>12.5</v>
      </c>
      <c r="D83" s="26">
        <v>42.857143000000001</v>
      </c>
      <c r="E83" s="26">
        <v>30.357143000000001</v>
      </c>
      <c r="F83" s="26">
        <v>12.5</v>
      </c>
      <c r="G83" s="26">
        <v>0</v>
      </c>
      <c r="H83" s="26">
        <v>1.785714</v>
      </c>
      <c r="I83" s="26">
        <v>55.357143000000001</v>
      </c>
      <c r="J83" s="26">
        <v>42.857143000000001</v>
      </c>
    </row>
    <row r="84" spans="1:10" x14ac:dyDescent="0.2">
      <c r="A84" s="19" t="s">
        <v>1045</v>
      </c>
      <c r="B84" s="20">
        <v>48</v>
      </c>
      <c r="C84" s="26">
        <v>25</v>
      </c>
      <c r="D84" s="26">
        <v>60.416666999999997</v>
      </c>
      <c r="E84" s="26">
        <v>10.416667</v>
      </c>
      <c r="F84" s="26">
        <v>4.1666670000000003</v>
      </c>
      <c r="G84" s="26">
        <v>0</v>
      </c>
      <c r="H84" s="26">
        <v>0</v>
      </c>
      <c r="I84" s="26">
        <v>85.416667000000004</v>
      </c>
      <c r="J84" s="26">
        <v>14.583333</v>
      </c>
    </row>
    <row r="85" spans="1:10" x14ac:dyDescent="0.2">
      <c r="A85" s="19" t="s">
        <v>1046</v>
      </c>
      <c r="B85" s="20">
        <v>20</v>
      </c>
      <c r="C85" s="26">
        <v>10</v>
      </c>
      <c r="D85" s="26">
        <v>55</v>
      </c>
      <c r="E85" s="26">
        <v>10</v>
      </c>
      <c r="F85" s="26">
        <v>10</v>
      </c>
      <c r="G85" s="26">
        <v>0</v>
      </c>
      <c r="H85" s="26">
        <v>15</v>
      </c>
      <c r="I85" s="26">
        <v>65</v>
      </c>
      <c r="J85" s="26">
        <v>20</v>
      </c>
    </row>
    <row r="86" spans="1:10" x14ac:dyDescent="0.2">
      <c r="A86" s="19" t="s">
        <v>1047</v>
      </c>
      <c r="B86" s="20">
        <v>4</v>
      </c>
      <c r="C86" s="26">
        <v>25</v>
      </c>
      <c r="D86" s="26">
        <v>25</v>
      </c>
      <c r="E86" s="26">
        <v>0</v>
      </c>
      <c r="F86" s="26">
        <v>25</v>
      </c>
      <c r="G86" s="26">
        <v>0</v>
      </c>
      <c r="H86" s="26">
        <v>25</v>
      </c>
      <c r="I86" s="26">
        <v>50</v>
      </c>
      <c r="J86" s="26">
        <v>25</v>
      </c>
    </row>
    <row r="87" spans="1:10" x14ac:dyDescent="0.2">
      <c r="A87" s="19" t="s">
        <v>1048</v>
      </c>
      <c r="B87" s="20">
        <v>2</v>
      </c>
      <c r="C87" s="26">
        <v>0</v>
      </c>
      <c r="D87" s="26">
        <v>50</v>
      </c>
      <c r="E87" s="26">
        <v>50</v>
      </c>
      <c r="F87" s="26">
        <v>0</v>
      </c>
      <c r="G87" s="26">
        <v>0</v>
      </c>
      <c r="H87" s="26">
        <v>0</v>
      </c>
      <c r="I87" s="26">
        <v>50</v>
      </c>
      <c r="J87" s="26">
        <v>50</v>
      </c>
    </row>
    <row r="88" spans="1:10" x14ac:dyDescent="0.2">
      <c r="A88" s="19" t="s">
        <v>1049</v>
      </c>
      <c r="B88" s="20">
        <v>2</v>
      </c>
      <c r="C88" s="26">
        <v>0</v>
      </c>
      <c r="D88" s="26">
        <v>100</v>
      </c>
      <c r="E88" s="26">
        <v>0</v>
      </c>
      <c r="F88" s="26">
        <v>0</v>
      </c>
      <c r="G88" s="26">
        <v>0</v>
      </c>
      <c r="H88" s="26">
        <v>0</v>
      </c>
      <c r="I88" s="26">
        <v>100</v>
      </c>
      <c r="J88" s="26">
        <v>0</v>
      </c>
    </row>
    <row r="89" spans="1:10" x14ac:dyDescent="0.2">
      <c r="A89" s="19" t="s">
        <v>1011</v>
      </c>
      <c r="B89" s="20">
        <v>250</v>
      </c>
      <c r="C89" s="26">
        <v>15.2</v>
      </c>
      <c r="D89" s="26">
        <v>49.6</v>
      </c>
      <c r="E89" s="26">
        <v>24.8</v>
      </c>
      <c r="F89" s="26">
        <v>6</v>
      </c>
      <c r="G89" s="26">
        <v>2</v>
      </c>
      <c r="H89" s="26">
        <v>2.4</v>
      </c>
      <c r="I89" s="26">
        <v>64.8</v>
      </c>
      <c r="J89" s="26">
        <v>30.8</v>
      </c>
    </row>
    <row r="90" spans="1:10" x14ac:dyDescent="0.2">
      <c r="A90" s="18" t="s">
        <v>1050</v>
      </c>
      <c r="B90" s="18"/>
      <c r="C90" s="18"/>
      <c r="D90" s="18"/>
      <c r="E90" s="18"/>
      <c r="F90" s="18"/>
      <c r="G90" s="18"/>
      <c r="H90" s="18"/>
      <c r="I90" s="18"/>
      <c r="J90" s="18"/>
    </row>
    <row r="91" spans="1:10" x14ac:dyDescent="0.2">
      <c r="A91" s="19" t="s">
        <v>1051</v>
      </c>
      <c r="B91" s="20">
        <v>1712</v>
      </c>
      <c r="C91" s="26">
        <v>15.245327</v>
      </c>
      <c r="D91" s="26">
        <v>54.789720000000003</v>
      </c>
      <c r="E91" s="26">
        <v>20.502336</v>
      </c>
      <c r="F91" s="26">
        <v>6.7172900000000002</v>
      </c>
      <c r="G91" s="26">
        <v>1.1682239999999999</v>
      </c>
      <c r="H91" s="26">
        <v>1.5771029999999999</v>
      </c>
      <c r="I91" s="26">
        <v>70.035047000000006</v>
      </c>
      <c r="J91" s="26">
        <v>27.219626000000002</v>
      </c>
    </row>
    <row r="92" spans="1:10" x14ac:dyDescent="0.2">
      <c r="A92" s="19" t="s">
        <v>139</v>
      </c>
      <c r="B92" s="20">
        <v>76</v>
      </c>
      <c r="C92" s="26">
        <v>28.947368000000001</v>
      </c>
      <c r="D92" s="26">
        <v>43.421053000000001</v>
      </c>
      <c r="E92" s="26">
        <v>17.105263000000001</v>
      </c>
      <c r="F92" s="26">
        <v>5.2631579999999998</v>
      </c>
      <c r="G92" s="26">
        <v>3.947368</v>
      </c>
      <c r="H92" s="26">
        <v>1.3157890000000001</v>
      </c>
      <c r="I92" s="26">
        <v>72.368420999999998</v>
      </c>
      <c r="J92" s="26">
        <v>22.368421000000001</v>
      </c>
    </row>
    <row r="93" spans="1:10" x14ac:dyDescent="0.2">
      <c r="A93" s="19" t="s">
        <v>1052</v>
      </c>
      <c r="B93" s="20">
        <v>59</v>
      </c>
      <c r="C93" s="26">
        <v>11.864407</v>
      </c>
      <c r="D93" s="26">
        <v>28.813559000000001</v>
      </c>
      <c r="E93" s="26">
        <v>27.118644</v>
      </c>
      <c r="F93" s="26">
        <v>27.118644</v>
      </c>
      <c r="G93" s="26">
        <v>3.389831</v>
      </c>
      <c r="H93" s="26">
        <v>1.6949149999999999</v>
      </c>
      <c r="I93" s="26">
        <v>40.677965999999998</v>
      </c>
      <c r="J93" s="26">
        <v>54.237287999999999</v>
      </c>
    </row>
    <row r="94" spans="1:10" x14ac:dyDescent="0.2">
      <c r="A94" s="19" t="s">
        <v>140</v>
      </c>
      <c r="B94" s="20">
        <v>194</v>
      </c>
      <c r="C94" s="26">
        <v>6.7010310000000004</v>
      </c>
      <c r="D94" s="26">
        <v>37.113402000000001</v>
      </c>
      <c r="E94" s="26">
        <v>30.412371</v>
      </c>
      <c r="F94" s="26">
        <v>21.649484999999999</v>
      </c>
      <c r="G94" s="26">
        <v>2.0618560000000001</v>
      </c>
      <c r="H94" s="26">
        <v>2.0618560000000001</v>
      </c>
      <c r="I94" s="26">
        <v>43.814433000000001</v>
      </c>
      <c r="J94" s="26">
        <v>52.061855999999999</v>
      </c>
    </row>
    <row r="95" spans="1:10" x14ac:dyDescent="0.2">
      <c r="A95" s="19" t="s">
        <v>141</v>
      </c>
      <c r="B95" s="20">
        <v>16</v>
      </c>
      <c r="C95" s="26">
        <v>6.25</v>
      </c>
      <c r="D95" s="26">
        <v>31.25</v>
      </c>
      <c r="E95" s="26">
        <v>31.25</v>
      </c>
      <c r="F95" s="26">
        <v>25</v>
      </c>
      <c r="G95" s="26">
        <v>6.25</v>
      </c>
      <c r="H95" s="26">
        <v>0</v>
      </c>
      <c r="I95" s="26">
        <v>37.5</v>
      </c>
      <c r="J95" s="26">
        <v>56.25</v>
      </c>
    </row>
    <row r="96" spans="1:10" x14ac:dyDescent="0.2">
      <c r="A96" s="19" t="s">
        <v>1009</v>
      </c>
      <c r="B96" s="20">
        <v>46</v>
      </c>
      <c r="C96" s="26">
        <v>13.043478</v>
      </c>
      <c r="D96" s="26">
        <v>39.130434999999999</v>
      </c>
      <c r="E96" s="26">
        <v>23.913042999999998</v>
      </c>
      <c r="F96" s="26">
        <v>10.869565</v>
      </c>
      <c r="G96" s="26">
        <v>13.043478</v>
      </c>
      <c r="H96" s="26">
        <v>0</v>
      </c>
      <c r="I96" s="26">
        <v>52.173912999999999</v>
      </c>
      <c r="J96" s="26">
        <v>34.782609000000001</v>
      </c>
    </row>
    <row r="97" spans="1:10" x14ac:dyDescent="0.2">
      <c r="A97" s="19" t="s">
        <v>1011</v>
      </c>
      <c r="B97" s="20">
        <v>85</v>
      </c>
      <c r="C97" s="26">
        <v>15.294117999999999</v>
      </c>
      <c r="D97" s="26">
        <v>42.352941000000001</v>
      </c>
      <c r="E97" s="26">
        <v>24.705881999999999</v>
      </c>
      <c r="F97" s="26">
        <v>11.764706</v>
      </c>
      <c r="G97" s="26">
        <v>5.8823530000000002</v>
      </c>
      <c r="H97" s="26">
        <v>0</v>
      </c>
      <c r="I97" s="26">
        <v>57.647058999999999</v>
      </c>
      <c r="J97" s="26">
        <v>36.470587999999999</v>
      </c>
    </row>
    <row r="98" spans="1:10" x14ac:dyDescent="0.2">
      <c r="A98" s="18" t="s">
        <v>1053</v>
      </c>
      <c r="B98" s="18"/>
      <c r="C98" s="18"/>
      <c r="D98" s="18"/>
      <c r="E98" s="18"/>
      <c r="F98" s="18"/>
      <c r="G98" s="18"/>
      <c r="H98" s="18"/>
      <c r="I98" s="18"/>
      <c r="J98" s="18"/>
    </row>
    <row r="99" spans="1:10" x14ac:dyDescent="0.2">
      <c r="A99" s="19" t="s">
        <v>1054</v>
      </c>
      <c r="B99" s="20">
        <v>1212</v>
      </c>
      <c r="C99" s="26">
        <v>16.996700000000001</v>
      </c>
      <c r="D99" s="26">
        <v>57.920791999999999</v>
      </c>
      <c r="E99" s="26">
        <v>17.244223999999999</v>
      </c>
      <c r="F99" s="26">
        <v>5.7755780000000003</v>
      </c>
      <c r="G99" s="26">
        <v>1.0726070000000001</v>
      </c>
      <c r="H99" s="26">
        <v>0.99009899999999995</v>
      </c>
      <c r="I99" s="26">
        <v>74.917491999999996</v>
      </c>
      <c r="J99" s="26">
        <v>23.019801999999999</v>
      </c>
    </row>
    <row r="100" spans="1:10" x14ac:dyDescent="0.2">
      <c r="A100" s="19" t="s">
        <v>1055</v>
      </c>
      <c r="B100" s="20">
        <v>24</v>
      </c>
      <c r="C100" s="26">
        <v>16.666667</v>
      </c>
      <c r="D100" s="26">
        <v>45.833333000000003</v>
      </c>
      <c r="E100" s="26">
        <v>20.833333</v>
      </c>
      <c r="F100" s="26">
        <v>16.666667</v>
      </c>
      <c r="G100" s="26">
        <v>0</v>
      </c>
      <c r="H100" s="26">
        <v>0</v>
      </c>
      <c r="I100" s="26">
        <v>62.5</v>
      </c>
      <c r="J100" s="26">
        <v>37.5</v>
      </c>
    </row>
    <row r="101" spans="1:10" x14ac:dyDescent="0.2">
      <c r="A101" s="19" t="s">
        <v>1056</v>
      </c>
      <c r="B101" s="20">
        <v>76</v>
      </c>
      <c r="C101" s="26">
        <v>9.2105259999999998</v>
      </c>
      <c r="D101" s="26">
        <v>46.052632000000003</v>
      </c>
      <c r="E101" s="26">
        <v>34.210526000000002</v>
      </c>
      <c r="F101" s="26">
        <v>7.8947370000000001</v>
      </c>
      <c r="G101" s="26">
        <v>2.6315789999999999</v>
      </c>
      <c r="H101" s="26">
        <v>0</v>
      </c>
      <c r="I101" s="26">
        <v>55.263157999999997</v>
      </c>
      <c r="J101" s="26">
        <v>42.105263000000001</v>
      </c>
    </row>
    <row r="102" spans="1:10" x14ac:dyDescent="0.2">
      <c r="A102" s="19" t="s">
        <v>1057</v>
      </c>
      <c r="B102" s="20">
        <v>43</v>
      </c>
      <c r="C102" s="26">
        <v>6.9767440000000001</v>
      </c>
      <c r="D102" s="26">
        <v>44.186047000000002</v>
      </c>
      <c r="E102" s="26">
        <v>44.186047000000002</v>
      </c>
      <c r="F102" s="26">
        <v>4.6511630000000004</v>
      </c>
      <c r="G102" s="26">
        <v>0</v>
      </c>
      <c r="H102" s="26">
        <v>0</v>
      </c>
      <c r="I102" s="26">
        <v>51.162790999999999</v>
      </c>
      <c r="J102" s="26">
        <v>48.837209000000001</v>
      </c>
    </row>
    <row r="103" spans="1:10" x14ac:dyDescent="0.2">
      <c r="A103" s="19" t="s">
        <v>1058</v>
      </c>
      <c r="B103" s="20">
        <v>14</v>
      </c>
      <c r="C103" s="26">
        <v>28.571428999999998</v>
      </c>
      <c r="D103" s="26">
        <v>42.857143000000001</v>
      </c>
      <c r="E103" s="26">
        <v>21.428571000000002</v>
      </c>
      <c r="F103" s="26">
        <v>7.1428570000000002</v>
      </c>
      <c r="G103" s="26">
        <v>0</v>
      </c>
      <c r="H103" s="26">
        <v>0</v>
      </c>
      <c r="I103" s="26">
        <v>71.428571000000005</v>
      </c>
      <c r="J103" s="26">
        <v>28.571428999999998</v>
      </c>
    </row>
    <row r="104" spans="1:10" x14ac:dyDescent="0.2">
      <c r="A104" s="19" t="s">
        <v>1059</v>
      </c>
      <c r="B104" s="20">
        <v>5</v>
      </c>
      <c r="C104" s="26">
        <v>0</v>
      </c>
      <c r="D104" s="26">
        <v>40</v>
      </c>
      <c r="E104" s="26">
        <v>20</v>
      </c>
      <c r="F104" s="26">
        <v>20</v>
      </c>
      <c r="G104" s="26">
        <v>20</v>
      </c>
      <c r="H104" s="26">
        <v>0</v>
      </c>
      <c r="I104" s="26">
        <v>40</v>
      </c>
      <c r="J104" s="26">
        <v>40</v>
      </c>
    </row>
    <row r="105" spans="1:10" x14ac:dyDescent="0.2">
      <c r="A105" s="19" t="s">
        <v>1011</v>
      </c>
      <c r="B105" s="20">
        <v>414</v>
      </c>
      <c r="C105" s="26">
        <v>14.251208</v>
      </c>
      <c r="D105" s="26">
        <v>47.342995000000002</v>
      </c>
      <c r="E105" s="26">
        <v>24.396135000000001</v>
      </c>
      <c r="F105" s="26">
        <v>8.4541059999999995</v>
      </c>
      <c r="G105" s="26">
        <v>1.6908209999999999</v>
      </c>
      <c r="H105" s="26">
        <v>3.8647339999999999</v>
      </c>
      <c r="I105" s="26">
        <v>61.594203</v>
      </c>
      <c r="J105" s="26">
        <v>32.850242000000001</v>
      </c>
    </row>
    <row r="106" spans="1:10" x14ac:dyDescent="0.2">
      <c r="A106" s="18" t="s">
        <v>1060</v>
      </c>
      <c r="B106" s="18"/>
      <c r="C106" s="18"/>
      <c r="D106" s="18"/>
      <c r="E106" s="18"/>
      <c r="F106" s="18"/>
      <c r="G106" s="18"/>
      <c r="H106" s="18"/>
      <c r="I106" s="18"/>
      <c r="J106" s="18"/>
    </row>
    <row r="107" spans="1:10" x14ac:dyDescent="0.2">
      <c r="A107" s="19" t="s">
        <v>1054</v>
      </c>
      <c r="B107" s="20">
        <v>13</v>
      </c>
      <c r="C107" s="26">
        <v>0</v>
      </c>
      <c r="D107" s="26">
        <v>53.846153999999999</v>
      </c>
      <c r="E107" s="26">
        <v>7.6923079999999997</v>
      </c>
      <c r="F107" s="26">
        <v>30.769231000000001</v>
      </c>
      <c r="G107" s="26">
        <v>7.6923079999999997</v>
      </c>
      <c r="H107" s="26">
        <v>0</v>
      </c>
      <c r="I107" s="26">
        <v>53.846153999999999</v>
      </c>
      <c r="J107" s="26">
        <v>38.461537999999997</v>
      </c>
    </row>
    <row r="108" spans="1:10" x14ac:dyDescent="0.2">
      <c r="A108" s="19" t="s">
        <v>1055</v>
      </c>
      <c r="B108" s="20">
        <v>89</v>
      </c>
      <c r="C108" s="26">
        <v>5.6179779999999999</v>
      </c>
      <c r="D108" s="26">
        <v>19.101123999999999</v>
      </c>
      <c r="E108" s="26">
        <v>38.202247</v>
      </c>
      <c r="F108" s="26">
        <v>31.460674000000001</v>
      </c>
      <c r="G108" s="26">
        <v>4.4943819999999999</v>
      </c>
      <c r="H108" s="26">
        <v>1.123596</v>
      </c>
      <c r="I108" s="26">
        <v>24.719100999999998</v>
      </c>
      <c r="J108" s="26">
        <v>69.662920999999997</v>
      </c>
    </row>
    <row r="109" spans="1:10" x14ac:dyDescent="0.2">
      <c r="A109" s="19" t="s">
        <v>1056</v>
      </c>
      <c r="B109" s="20">
        <v>143</v>
      </c>
      <c r="C109" s="26">
        <v>7.6923079999999997</v>
      </c>
      <c r="D109" s="26">
        <v>44.755245000000002</v>
      </c>
      <c r="E109" s="26">
        <v>25.174824999999998</v>
      </c>
      <c r="F109" s="26">
        <v>16.783217</v>
      </c>
      <c r="G109" s="26">
        <v>2.7972030000000001</v>
      </c>
      <c r="H109" s="26">
        <v>2.7972030000000001</v>
      </c>
      <c r="I109" s="26">
        <v>52.447552000000002</v>
      </c>
      <c r="J109" s="26">
        <v>41.958041999999999</v>
      </c>
    </row>
    <row r="110" spans="1:10" x14ac:dyDescent="0.2">
      <c r="A110" s="19" t="s">
        <v>1057</v>
      </c>
      <c r="B110" s="20">
        <v>27</v>
      </c>
      <c r="C110" s="26">
        <v>18.518519000000001</v>
      </c>
      <c r="D110" s="26">
        <v>25.925926</v>
      </c>
      <c r="E110" s="26">
        <v>40.740741</v>
      </c>
      <c r="F110" s="26">
        <v>14.814814999999999</v>
      </c>
      <c r="G110" s="26">
        <v>0</v>
      </c>
      <c r="H110" s="26">
        <v>0</v>
      </c>
      <c r="I110" s="26">
        <v>44.444443999999997</v>
      </c>
      <c r="J110" s="26">
        <v>55.555556000000003</v>
      </c>
    </row>
    <row r="111" spans="1:10" x14ac:dyDescent="0.2">
      <c r="A111" s="19" t="s">
        <v>1058</v>
      </c>
      <c r="B111" s="20">
        <v>5</v>
      </c>
      <c r="C111" s="26">
        <v>20</v>
      </c>
      <c r="D111" s="26">
        <v>60</v>
      </c>
      <c r="E111" s="26">
        <v>20</v>
      </c>
      <c r="F111" s="26">
        <v>0</v>
      </c>
      <c r="G111" s="26">
        <v>0</v>
      </c>
      <c r="H111" s="26">
        <v>0</v>
      </c>
      <c r="I111" s="26">
        <v>80</v>
      </c>
      <c r="J111" s="26">
        <v>20</v>
      </c>
    </row>
    <row r="112" spans="1:10" x14ac:dyDescent="0.2">
      <c r="A112" s="19" t="s">
        <v>1059</v>
      </c>
      <c r="B112" s="20">
        <v>10</v>
      </c>
      <c r="C112" s="26">
        <v>20</v>
      </c>
      <c r="D112" s="26">
        <v>30</v>
      </c>
      <c r="E112" s="26">
        <v>20</v>
      </c>
      <c r="F112" s="26">
        <v>30</v>
      </c>
      <c r="G112" s="26">
        <v>0</v>
      </c>
      <c r="H112" s="26">
        <v>0</v>
      </c>
      <c r="I112" s="26">
        <v>50</v>
      </c>
      <c r="J112" s="26">
        <v>50</v>
      </c>
    </row>
    <row r="113" spans="1:10" x14ac:dyDescent="0.2">
      <c r="A113" s="19" t="s">
        <v>1011</v>
      </c>
      <c r="B113" s="20">
        <v>28</v>
      </c>
      <c r="C113" s="26">
        <v>10.714286</v>
      </c>
      <c r="D113" s="26">
        <v>39.285713999999999</v>
      </c>
      <c r="E113" s="26">
        <v>21.428571000000002</v>
      </c>
      <c r="F113" s="26">
        <v>14.285714</v>
      </c>
      <c r="G113" s="26">
        <v>14.285714</v>
      </c>
      <c r="H113" s="26">
        <v>0</v>
      </c>
      <c r="I113" s="26">
        <v>50</v>
      </c>
      <c r="J113" s="26">
        <v>35.714286000000001</v>
      </c>
    </row>
    <row r="114" spans="1:10" x14ac:dyDescent="0.2">
      <c r="A114" s="18" t="s">
        <v>142</v>
      </c>
      <c r="B114" s="18"/>
      <c r="C114" s="18"/>
      <c r="D114" s="18"/>
      <c r="E114" s="18"/>
      <c r="F114" s="18"/>
      <c r="G114" s="18"/>
      <c r="H114" s="18"/>
      <c r="I114" s="18"/>
      <c r="J114" s="18"/>
    </row>
    <row r="115" spans="1:10" x14ac:dyDescent="0.2">
      <c r="A115" s="19" t="s">
        <v>1061</v>
      </c>
      <c r="B115" s="20">
        <v>90</v>
      </c>
      <c r="C115" s="26">
        <v>34.444443999999997</v>
      </c>
      <c r="D115" s="26">
        <v>41.111111000000001</v>
      </c>
      <c r="E115" s="26">
        <v>15.555555999999999</v>
      </c>
      <c r="F115" s="26">
        <v>8.8888890000000007</v>
      </c>
      <c r="G115" s="26">
        <v>0</v>
      </c>
      <c r="H115" s="26">
        <v>0</v>
      </c>
      <c r="I115" s="26">
        <v>75.555555999999996</v>
      </c>
      <c r="J115" s="26">
        <v>24.444444000000001</v>
      </c>
    </row>
    <row r="116" spans="1:10" x14ac:dyDescent="0.2">
      <c r="A116" s="19" t="s">
        <v>1062</v>
      </c>
      <c r="B116" s="20">
        <v>307</v>
      </c>
      <c r="C116" s="26">
        <v>22.801303000000001</v>
      </c>
      <c r="D116" s="26">
        <v>49.185668</v>
      </c>
      <c r="E116" s="26">
        <v>18.241042</v>
      </c>
      <c r="F116" s="26">
        <v>7.1661239999999999</v>
      </c>
      <c r="G116" s="26">
        <v>1.6286639999999999</v>
      </c>
      <c r="H116" s="26">
        <v>0.97719900000000004</v>
      </c>
      <c r="I116" s="26">
        <v>71.986970999999997</v>
      </c>
      <c r="J116" s="26">
        <v>25.407166</v>
      </c>
    </row>
    <row r="117" spans="1:10" x14ac:dyDescent="0.2">
      <c r="A117" s="19" t="s">
        <v>1063</v>
      </c>
      <c r="B117" s="20">
        <v>392</v>
      </c>
      <c r="C117" s="26">
        <v>15.306122</v>
      </c>
      <c r="D117" s="26">
        <v>56.632652999999998</v>
      </c>
      <c r="E117" s="26">
        <v>20.408162999999998</v>
      </c>
      <c r="F117" s="26">
        <v>5.1020409999999998</v>
      </c>
      <c r="G117" s="26">
        <v>1.5306120000000001</v>
      </c>
      <c r="H117" s="26">
        <v>1.020408</v>
      </c>
      <c r="I117" s="26">
        <v>71.938776000000004</v>
      </c>
      <c r="J117" s="26">
        <v>25.510204000000002</v>
      </c>
    </row>
    <row r="118" spans="1:10" x14ac:dyDescent="0.2">
      <c r="A118" s="19" t="s">
        <v>1064</v>
      </c>
      <c r="B118" s="20">
        <v>379</v>
      </c>
      <c r="C118" s="26">
        <v>11.345646</v>
      </c>
      <c r="D118" s="26">
        <v>55.145119000000001</v>
      </c>
      <c r="E118" s="26">
        <v>22.163588000000001</v>
      </c>
      <c r="F118" s="26">
        <v>7.3878630000000003</v>
      </c>
      <c r="G118" s="26">
        <v>2.1108180000000001</v>
      </c>
      <c r="H118" s="26">
        <v>1.8469660000000001</v>
      </c>
      <c r="I118" s="26">
        <v>66.490764999999996</v>
      </c>
      <c r="J118" s="26">
        <v>29.551451</v>
      </c>
    </row>
    <row r="119" spans="1:10" x14ac:dyDescent="0.2">
      <c r="A119" s="19" t="s">
        <v>1065</v>
      </c>
      <c r="B119" s="20">
        <v>951</v>
      </c>
      <c r="C119" s="26">
        <v>11.356467</v>
      </c>
      <c r="D119" s="26">
        <v>49.001052000000001</v>
      </c>
      <c r="E119" s="26">
        <v>23.764458000000001</v>
      </c>
      <c r="F119" s="26">
        <v>11.777077</v>
      </c>
      <c r="G119" s="26">
        <v>2.1030489999999999</v>
      </c>
      <c r="H119" s="26">
        <v>1.997897</v>
      </c>
      <c r="I119" s="26">
        <v>60.357517999999999</v>
      </c>
      <c r="J119" s="26">
        <v>35.541535000000003</v>
      </c>
    </row>
    <row r="120" spans="1:10" x14ac:dyDescent="0.2">
      <c r="A120" s="19" t="s">
        <v>1011</v>
      </c>
      <c r="B120" s="20">
        <v>69</v>
      </c>
      <c r="C120" s="26">
        <v>15.942029</v>
      </c>
      <c r="D120" s="26">
        <v>49.275362000000001</v>
      </c>
      <c r="E120" s="26">
        <v>23.188406000000001</v>
      </c>
      <c r="F120" s="26">
        <v>8.6956520000000008</v>
      </c>
      <c r="G120" s="26">
        <v>2.8985509999999999</v>
      </c>
      <c r="H120" s="26">
        <v>0</v>
      </c>
      <c r="I120" s="26">
        <v>65.217391000000006</v>
      </c>
      <c r="J120" s="26">
        <v>31.884058</v>
      </c>
    </row>
    <row r="121" spans="1:10" x14ac:dyDescent="0.2">
      <c r="A121" s="18" t="s">
        <v>143</v>
      </c>
      <c r="B121" s="18"/>
      <c r="C121" s="18"/>
      <c r="D121" s="18"/>
      <c r="E121" s="18"/>
      <c r="F121" s="18"/>
      <c r="G121" s="18"/>
      <c r="H121" s="18"/>
      <c r="I121" s="18"/>
      <c r="J121" s="18"/>
    </row>
    <row r="122" spans="1:10" x14ac:dyDescent="0.2">
      <c r="A122" s="21" t="s">
        <v>1066</v>
      </c>
      <c r="B122" s="21"/>
      <c r="C122" s="21"/>
      <c r="D122" s="21"/>
      <c r="E122" s="21"/>
      <c r="F122" s="21"/>
      <c r="G122" s="21"/>
      <c r="H122" s="21"/>
      <c r="I122" s="21"/>
      <c r="J122" s="21"/>
    </row>
    <row r="123" spans="1:10" x14ac:dyDescent="0.2">
      <c r="A123" s="19" t="s">
        <v>1067</v>
      </c>
      <c r="B123" s="20">
        <v>546</v>
      </c>
      <c r="C123" s="26">
        <v>22.527473000000001</v>
      </c>
      <c r="D123" s="26">
        <v>55.494504999999997</v>
      </c>
      <c r="E123" s="26">
        <v>15.567766000000001</v>
      </c>
      <c r="F123" s="26">
        <v>4.0293039999999998</v>
      </c>
      <c r="G123" s="26">
        <v>1.831502</v>
      </c>
      <c r="H123" s="26">
        <v>0.54945100000000002</v>
      </c>
      <c r="I123" s="26">
        <v>78.021978000000004</v>
      </c>
      <c r="J123" s="26">
        <v>19.597069999999999</v>
      </c>
    </row>
    <row r="124" spans="1:10" x14ac:dyDescent="0.2">
      <c r="A124" s="19" t="s">
        <v>1068</v>
      </c>
      <c r="B124" s="20">
        <v>531</v>
      </c>
      <c r="C124" s="26">
        <v>15.630884999999999</v>
      </c>
      <c r="D124" s="26">
        <v>55.178908</v>
      </c>
      <c r="E124" s="26">
        <v>21.657250000000001</v>
      </c>
      <c r="F124" s="26">
        <v>5.8380409999999996</v>
      </c>
      <c r="G124" s="26">
        <v>0.56497200000000003</v>
      </c>
      <c r="H124" s="26">
        <v>1.1299440000000001</v>
      </c>
      <c r="I124" s="26">
        <v>70.809792999999999</v>
      </c>
      <c r="J124" s="26">
        <v>27.495291999999999</v>
      </c>
    </row>
    <row r="125" spans="1:10" x14ac:dyDescent="0.2">
      <c r="A125" s="19" t="s">
        <v>1069</v>
      </c>
      <c r="B125" s="20">
        <v>205</v>
      </c>
      <c r="C125" s="26">
        <v>10.243902</v>
      </c>
      <c r="D125" s="26">
        <v>46.829267999999999</v>
      </c>
      <c r="E125" s="26">
        <v>30.731707</v>
      </c>
      <c r="F125" s="26">
        <v>7.8048780000000004</v>
      </c>
      <c r="G125" s="26">
        <v>2.9268290000000001</v>
      </c>
      <c r="H125" s="26">
        <v>1.4634149999999999</v>
      </c>
      <c r="I125" s="26">
        <v>57.073171000000002</v>
      </c>
      <c r="J125" s="26">
        <v>38.536585000000002</v>
      </c>
    </row>
    <row r="126" spans="1:10" x14ac:dyDescent="0.2">
      <c r="A126" s="19" t="s">
        <v>1070</v>
      </c>
      <c r="B126" s="20">
        <v>762</v>
      </c>
      <c r="C126" s="26">
        <v>10.629921</v>
      </c>
      <c r="D126" s="26">
        <v>47.637794999999997</v>
      </c>
      <c r="E126" s="26">
        <v>22.965879000000001</v>
      </c>
      <c r="F126" s="26">
        <v>14.041995</v>
      </c>
      <c r="G126" s="26">
        <v>2.4934379999999998</v>
      </c>
      <c r="H126" s="26">
        <v>2.2309709999999998</v>
      </c>
      <c r="I126" s="26">
        <v>58.267716999999998</v>
      </c>
      <c r="J126" s="26">
        <v>37.007874000000001</v>
      </c>
    </row>
    <row r="127" spans="1:10" x14ac:dyDescent="0.2">
      <c r="A127" s="19" t="s">
        <v>1011</v>
      </c>
      <c r="B127" s="20">
        <v>144</v>
      </c>
      <c r="C127" s="26">
        <v>10.416667</v>
      </c>
      <c r="D127" s="26">
        <v>44.444443999999997</v>
      </c>
      <c r="E127" s="26">
        <v>26.388888999999999</v>
      </c>
      <c r="F127" s="26">
        <v>13.888889000000001</v>
      </c>
      <c r="G127" s="26">
        <v>2.0833330000000001</v>
      </c>
      <c r="H127" s="26">
        <v>2.7777780000000001</v>
      </c>
      <c r="I127" s="26">
        <v>54.861111000000001</v>
      </c>
      <c r="J127" s="26">
        <v>40.277777999999998</v>
      </c>
    </row>
    <row r="128" spans="1:10" x14ac:dyDescent="0.2">
      <c r="A128" s="18" t="s">
        <v>143</v>
      </c>
      <c r="B128" s="18"/>
      <c r="C128" s="18"/>
      <c r="D128" s="18"/>
      <c r="E128" s="18"/>
      <c r="F128" s="18"/>
      <c r="G128" s="18"/>
      <c r="H128" s="18"/>
      <c r="I128" s="18"/>
      <c r="J128" s="18"/>
    </row>
    <row r="129" spans="1:10" x14ac:dyDescent="0.2">
      <c r="A129" s="21" t="s">
        <v>1071</v>
      </c>
      <c r="B129" s="21"/>
      <c r="C129" s="21"/>
      <c r="D129" s="21"/>
      <c r="E129" s="21"/>
      <c r="F129" s="21"/>
      <c r="G129" s="21"/>
      <c r="H129" s="21"/>
      <c r="I129" s="21"/>
      <c r="J129" s="21"/>
    </row>
    <row r="130" spans="1:10" x14ac:dyDescent="0.2">
      <c r="A130" s="19" t="s">
        <v>1067</v>
      </c>
      <c r="B130" s="20">
        <v>285</v>
      </c>
      <c r="C130" s="26">
        <v>25.263158000000001</v>
      </c>
      <c r="D130" s="26">
        <v>55.087719</v>
      </c>
      <c r="E130" s="26">
        <v>15.438596</v>
      </c>
      <c r="F130" s="26">
        <v>3.1578949999999999</v>
      </c>
      <c r="G130" s="26">
        <v>0.70175399999999999</v>
      </c>
      <c r="H130" s="26">
        <v>0.35087699999999999</v>
      </c>
      <c r="I130" s="26">
        <v>80.350876999999997</v>
      </c>
      <c r="J130" s="26">
        <v>18.596491</v>
      </c>
    </row>
    <row r="131" spans="1:10" x14ac:dyDescent="0.2">
      <c r="A131" s="19" t="s">
        <v>1068</v>
      </c>
      <c r="B131" s="20">
        <v>217</v>
      </c>
      <c r="C131" s="26">
        <v>14.285714</v>
      </c>
      <c r="D131" s="26">
        <v>55.760368999999997</v>
      </c>
      <c r="E131" s="26">
        <v>22.119816</v>
      </c>
      <c r="F131" s="26">
        <v>5.9907830000000004</v>
      </c>
      <c r="G131" s="26">
        <v>0.92165900000000001</v>
      </c>
      <c r="H131" s="26">
        <v>0.92165900000000001</v>
      </c>
      <c r="I131" s="26">
        <v>70.046082999999996</v>
      </c>
      <c r="J131" s="26">
        <v>28.110599000000001</v>
      </c>
    </row>
    <row r="132" spans="1:10" x14ac:dyDescent="0.2">
      <c r="A132" s="19" t="s">
        <v>1069</v>
      </c>
      <c r="B132" s="20">
        <v>142</v>
      </c>
      <c r="C132" s="26">
        <v>10.56338</v>
      </c>
      <c r="D132" s="26">
        <v>50.704225000000001</v>
      </c>
      <c r="E132" s="26">
        <v>24.647887000000001</v>
      </c>
      <c r="F132" s="26">
        <v>9.1549300000000002</v>
      </c>
      <c r="G132" s="26">
        <v>2.8169010000000001</v>
      </c>
      <c r="H132" s="26">
        <v>2.112676</v>
      </c>
      <c r="I132" s="26">
        <v>61.267606000000001</v>
      </c>
      <c r="J132" s="26">
        <v>33.802816999999997</v>
      </c>
    </row>
    <row r="133" spans="1:10" x14ac:dyDescent="0.2">
      <c r="A133" s="19" t="s">
        <v>1070</v>
      </c>
      <c r="B133" s="20">
        <v>1184</v>
      </c>
      <c r="C133" s="26">
        <v>13.682432</v>
      </c>
      <c r="D133" s="26">
        <v>50.084459000000003</v>
      </c>
      <c r="E133" s="26">
        <v>22.550675999999999</v>
      </c>
      <c r="F133" s="26">
        <v>10.304054000000001</v>
      </c>
      <c r="G133" s="26">
        <v>2.0270269999999999</v>
      </c>
      <c r="H133" s="26">
        <v>1.351351</v>
      </c>
      <c r="I133" s="26">
        <v>63.766891999999999</v>
      </c>
      <c r="J133" s="26">
        <v>32.854730000000004</v>
      </c>
    </row>
    <row r="134" spans="1:10" x14ac:dyDescent="0.2">
      <c r="A134" s="19" t="s">
        <v>1011</v>
      </c>
      <c r="B134" s="20">
        <v>360</v>
      </c>
      <c r="C134" s="26">
        <v>11.944444000000001</v>
      </c>
      <c r="D134" s="26">
        <v>48.888888999999999</v>
      </c>
      <c r="E134" s="26">
        <v>22.777778000000001</v>
      </c>
      <c r="F134" s="26">
        <v>10.833333</v>
      </c>
      <c r="G134" s="26">
        <v>2.5</v>
      </c>
      <c r="H134" s="26">
        <v>3.0555560000000002</v>
      </c>
      <c r="I134" s="26">
        <v>60.833333000000003</v>
      </c>
      <c r="J134" s="26">
        <v>33.611111000000001</v>
      </c>
    </row>
    <row r="135" spans="1:10" x14ac:dyDescent="0.2">
      <c r="A135" s="18" t="s">
        <v>143</v>
      </c>
      <c r="B135" s="18"/>
      <c r="C135" s="18"/>
      <c r="D135" s="18"/>
      <c r="E135" s="18"/>
      <c r="F135" s="18"/>
      <c r="G135" s="18"/>
      <c r="H135" s="18"/>
      <c r="I135" s="18"/>
      <c r="J135" s="18"/>
    </row>
    <row r="136" spans="1:10" x14ac:dyDescent="0.2">
      <c r="A136" s="21" t="s">
        <v>1072</v>
      </c>
      <c r="B136" s="21"/>
      <c r="C136" s="21"/>
      <c r="D136" s="21"/>
      <c r="E136" s="21"/>
      <c r="F136" s="21"/>
      <c r="G136" s="21"/>
      <c r="H136" s="21"/>
      <c r="I136" s="21"/>
      <c r="J136" s="21"/>
    </row>
    <row r="137" spans="1:10" x14ac:dyDescent="0.2">
      <c r="A137" s="19" t="s">
        <v>1067</v>
      </c>
      <c r="B137" s="20">
        <v>330</v>
      </c>
      <c r="C137" s="26">
        <v>21.212121</v>
      </c>
      <c r="D137" s="26">
        <v>49.090909000000003</v>
      </c>
      <c r="E137" s="26">
        <v>18.787879</v>
      </c>
      <c r="F137" s="26">
        <v>7.5757580000000004</v>
      </c>
      <c r="G137" s="26">
        <v>2.1212119999999999</v>
      </c>
      <c r="H137" s="26">
        <v>1.212121</v>
      </c>
      <c r="I137" s="26">
        <v>70.303030000000007</v>
      </c>
      <c r="J137" s="26">
        <v>26.363636</v>
      </c>
    </row>
    <row r="138" spans="1:10" x14ac:dyDescent="0.2">
      <c r="A138" s="19" t="s">
        <v>1068</v>
      </c>
      <c r="B138" s="20">
        <v>326</v>
      </c>
      <c r="C138" s="26">
        <v>15.644171999999999</v>
      </c>
      <c r="D138" s="26">
        <v>54.907975</v>
      </c>
      <c r="E138" s="26">
        <v>22.392638000000002</v>
      </c>
      <c r="F138" s="26">
        <v>4.2944789999999999</v>
      </c>
      <c r="G138" s="26">
        <v>1.2269939999999999</v>
      </c>
      <c r="H138" s="26">
        <v>1.5337419999999999</v>
      </c>
      <c r="I138" s="26">
        <v>70.552147000000005</v>
      </c>
      <c r="J138" s="26">
        <v>26.687117000000001</v>
      </c>
    </row>
    <row r="139" spans="1:10" x14ac:dyDescent="0.2">
      <c r="A139" s="19" t="s">
        <v>1069</v>
      </c>
      <c r="B139" s="20">
        <v>133</v>
      </c>
      <c r="C139" s="26">
        <v>14.285714</v>
      </c>
      <c r="D139" s="26">
        <v>54.887217999999997</v>
      </c>
      <c r="E139" s="26">
        <v>21.052631999999999</v>
      </c>
      <c r="F139" s="26">
        <v>7.5187970000000002</v>
      </c>
      <c r="G139" s="26">
        <v>1.5037590000000001</v>
      </c>
      <c r="H139" s="26">
        <v>0.75187999999999999</v>
      </c>
      <c r="I139" s="26">
        <v>69.172932000000003</v>
      </c>
      <c r="J139" s="26">
        <v>28.571428999999998</v>
      </c>
    </row>
    <row r="140" spans="1:10" x14ac:dyDescent="0.2">
      <c r="A140" s="19" t="s">
        <v>1070</v>
      </c>
      <c r="B140" s="20">
        <v>1070</v>
      </c>
      <c r="C140" s="26">
        <v>13.457943999999999</v>
      </c>
      <c r="D140" s="26">
        <v>50.654206000000002</v>
      </c>
      <c r="E140" s="26">
        <v>22.056075</v>
      </c>
      <c r="F140" s="26">
        <v>10.373832</v>
      </c>
      <c r="G140" s="26">
        <v>1.869159</v>
      </c>
      <c r="H140" s="26">
        <v>1.5887849999999999</v>
      </c>
      <c r="I140" s="26">
        <v>64.11215</v>
      </c>
      <c r="J140" s="26">
        <v>32.429907</v>
      </c>
    </row>
    <row r="141" spans="1:10" x14ac:dyDescent="0.2">
      <c r="A141" s="19" t="s">
        <v>1011</v>
      </c>
      <c r="B141" s="20">
        <v>329</v>
      </c>
      <c r="C141" s="26">
        <v>11.854103</v>
      </c>
      <c r="D141" s="26">
        <v>49.544072999999997</v>
      </c>
      <c r="E141" s="26">
        <v>23.404254999999999</v>
      </c>
      <c r="F141" s="26">
        <v>10.942249</v>
      </c>
      <c r="G141" s="26">
        <v>2.4316110000000002</v>
      </c>
      <c r="H141" s="26">
        <v>1.8237080000000001</v>
      </c>
      <c r="I141" s="26">
        <v>61.398175999999999</v>
      </c>
      <c r="J141" s="26">
        <v>34.346505000000001</v>
      </c>
    </row>
    <row r="142" spans="1:10" x14ac:dyDescent="0.2">
      <c r="A142" s="18" t="s">
        <v>143</v>
      </c>
      <c r="B142" s="18"/>
      <c r="C142" s="18"/>
      <c r="D142" s="18"/>
      <c r="E142" s="18"/>
      <c r="F142" s="18"/>
      <c r="G142" s="18"/>
      <c r="H142" s="18"/>
      <c r="I142" s="18"/>
      <c r="J142" s="18"/>
    </row>
    <row r="143" spans="1:10" x14ac:dyDescent="0.2">
      <c r="A143" s="21" t="s">
        <v>1073</v>
      </c>
      <c r="B143" s="21"/>
      <c r="C143" s="21"/>
      <c r="D143" s="21"/>
      <c r="E143" s="21"/>
      <c r="F143" s="21"/>
      <c r="G143" s="21"/>
      <c r="H143" s="21"/>
      <c r="I143" s="21"/>
      <c r="J143" s="21"/>
    </row>
    <row r="144" spans="1:10" x14ac:dyDescent="0.2">
      <c r="A144" s="19" t="s">
        <v>1067</v>
      </c>
      <c r="B144" s="20">
        <v>39</v>
      </c>
      <c r="C144" s="26">
        <v>17.948718</v>
      </c>
      <c r="D144" s="26">
        <v>51.282051000000003</v>
      </c>
      <c r="E144" s="26">
        <v>15.384615</v>
      </c>
      <c r="F144" s="26">
        <v>15.384615</v>
      </c>
      <c r="G144" s="26">
        <v>0</v>
      </c>
      <c r="H144" s="26">
        <v>0</v>
      </c>
      <c r="I144" s="26">
        <v>69.230768999999995</v>
      </c>
      <c r="J144" s="26">
        <v>30.769231000000001</v>
      </c>
    </row>
    <row r="145" spans="1:10" x14ac:dyDescent="0.2">
      <c r="A145" s="19" t="s">
        <v>1068</v>
      </c>
      <c r="B145" s="20">
        <v>75</v>
      </c>
      <c r="C145" s="26">
        <v>17.333333</v>
      </c>
      <c r="D145" s="26">
        <v>57.333333000000003</v>
      </c>
      <c r="E145" s="26">
        <v>16</v>
      </c>
      <c r="F145" s="26">
        <v>6.6666670000000003</v>
      </c>
      <c r="G145" s="26">
        <v>1.3333330000000001</v>
      </c>
      <c r="H145" s="26">
        <v>1.3333330000000001</v>
      </c>
      <c r="I145" s="26">
        <v>74.666667000000004</v>
      </c>
      <c r="J145" s="26">
        <v>22.666667</v>
      </c>
    </row>
    <row r="146" spans="1:10" x14ac:dyDescent="0.2">
      <c r="A146" s="19" t="s">
        <v>1069</v>
      </c>
      <c r="B146" s="20">
        <v>117</v>
      </c>
      <c r="C146" s="26">
        <v>21.367521</v>
      </c>
      <c r="D146" s="26">
        <v>49.572650000000003</v>
      </c>
      <c r="E146" s="26">
        <v>20.512820999999999</v>
      </c>
      <c r="F146" s="26">
        <v>6.8376070000000002</v>
      </c>
      <c r="G146" s="26">
        <v>0.85470100000000004</v>
      </c>
      <c r="H146" s="26">
        <v>0.85470100000000004</v>
      </c>
      <c r="I146" s="26">
        <v>70.940171000000007</v>
      </c>
      <c r="J146" s="26">
        <v>27.350427</v>
      </c>
    </row>
    <row r="147" spans="1:10" x14ac:dyDescent="0.2">
      <c r="A147" s="19" t="s">
        <v>1070</v>
      </c>
      <c r="B147" s="20">
        <v>1288</v>
      </c>
      <c r="C147" s="26">
        <v>14.906832</v>
      </c>
      <c r="D147" s="26">
        <v>51.086956999999998</v>
      </c>
      <c r="E147" s="26">
        <v>20.962733</v>
      </c>
      <c r="F147" s="26">
        <v>9.8602480000000003</v>
      </c>
      <c r="G147" s="26">
        <v>2.0962730000000001</v>
      </c>
      <c r="H147" s="26">
        <v>1.086957</v>
      </c>
      <c r="I147" s="26">
        <v>65.993789000000007</v>
      </c>
      <c r="J147" s="26">
        <v>30.822980999999999</v>
      </c>
    </row>
    <row r="148" spans="1:10" x14ac:dyDescent="0.2">
      <c r="A148" s="19" t="s">
        <v>1011</v>
      </c>
      <c r="B148" s="20">
        <v>669</v>
      </c>
      <c r="C148" s="26">
        <v>12.855007000000001</v>
      </c>
      <c r="D148" s="26">
        <v>50.822122999999998</v>
      </c>
      <c r="E148" s="26">
        <v>24.514199999999999</v>
      </c>
      <c r="F148" s="26">
        <v>7.4738420000000003</v>
      </c>
      <c r="G148" s="26">
        <v>1.793722</v>
      </c>
      <c r="H148" s="26">
        <v>2.5411060000000001</v>
      </c>
      <c r="I148" s="26">
        <v>63.677129999999998</v>
      </c>
      <c r="J148" s="26">
        <v>31.988042</v>
      </c>
    </row>
    <row r="149" spans="1:10" x14ac:dyDescent="0.2">
      <c r="A149" s="18" t="s">
        <v>1074</v>
      </c>
      <c r="B149" s="18"/>
      <c r="C149" s="18"/>
      <c r="D149" s="18"/>
      <c r="E149" s="18"/>
      <c r="F149" s="18"/>
      <c r="G149" s="18"/>
      <c r="H149" s="18"/>
      <c r="I149" s="18"/>
      <c r="J149" s="18"/>
    </row>
    <row r="150" spans="1:10" x14ac:dyDescent="0.2">
      <c r="A150" s="19" t="s">
        <v>1075</v>
      </c>
      <c r="B150" s="20">
        <v>541</v>
      </c>
      <c r="C150" s="26">
        <v>18.853974000000001</v>
      </c>
      <c r="D150" s="26">
        <v>51.201478999999999</v>
      </c>
      <c r="E150" s="26">
        <v>19.038817000000002</v>
      </c>
      <c r="F150" s="26">
        <v>7.763401</v>
      </c>
      <c r="G150" s="26">
        <v>2.0332720000000002</v>
      </c>
      <c r="H150" s="26">
        <v>1.109057</v>
      </c>
      <c r="I150" s="26">
        <v>70.055453</v>
      </c>
      <c r="J150" s="26">
        <v>26.802218</v>
      </c>
    </row>
    <row r="151" spans="1:10" x14ac:dyDescent="0.2">
      <c r="A151" s="19" t="s">
        <v>1076</v>
      </c>
      <c r="B151" s="20">
        <v>877</v>
      </c>
      <c r="C151" s="26">
        <v>13.568985</v>
      </c>
      <c r="D151" s="26">
        <v>50.285063000000001</v>
      </c>
      <c r="E151" s="26">
        <v>22.120867000000001</v>
      </c>
      <c r="F151" s="26">
        <v>10.490308000000001</v>
      </c>
      <c r="G151" s="26">
        <v>2.166477</v>
      </c>
      <c r="H151" s="26">
        <v>1.368301</v>
      </c>
      <c r="I151" s="26">
        <v>63.854047999999999</v>
      </c>
      <c r="J151" s="26">
        <v>32.611173999999998</v>
      </c>
    </row>
    <row r="152" spans="1:10" x14ac:dyDescent="0.2">
      <c r="A152" s="19" t="s">
        <v>1077</v>
      </c>
      <c r="B152" s="20">
        <v>543</v>
      </c>
      <c r="C152" s="26">
        <v>12.891344</v>
      </c>
      <c r="D152" s="26">
        <v>51.933701999999997</v>
      </c>
      <c r="E152" s="26">
        <v>23.572744</v>
      </c>
      <c r="F152" s="26">
        <v>8.287293</v>
      </c>
      <c r="G152" s="26">
        <v>1.657459</v>
      </c>
      <c r="H152" s="26">
        <v>1.657459</v>
      </c>
      <c r="I152" s="26">
        <v>64.825046</v>
      </c>
      <c r="J152" s="26">
        <v>31.860036999999998</v>
      </c>
    </row>
    <row r="153" spans="1:10" x14ac:dyDescent="0.2">
      <c r="A153" s="19" t="s">
        <v>1078</v>
      </c>
      <c r="B153" s="20">
        <v>227</v>
      </c>
      <c r="C153" s="26">
        <v>14.096916</v>
      </c>
      <c r="D153" s="26">
        <v>52.422907000000002</v>
      </c>
      <c r="E153" s="26">
        <v>22.46696</v>
      </c>
      <c r="F153" s="26">
        <v>7.4889869999999998</v>
      </c>
      <c r="G153" s="26">
        <v>0.88105699999999998</v>
      </c>
      <c r="H153" s="26">
        <v>2.6431719999999999</v>
      </c>
      <c r="I153" s="26">
        <v>66.519824</v>
      </c>
      <c r="J153" s="26">
        <v>29.955946999999998</v>
      </c>
    </row>
    <row r="154" spans="1:10" x14ac:dyDescent="0.2">
      <c r="A154" s="18" t="s">
        <v>1079</v>
      </c>
      <c r="B154" s="18"/>
      <c r="C154" s="18"/>
      <c r="D154" s="18"/>
      <c r="E154" s="18"/>
      <c r="F154" s="18"/>
      <c r="G154" s="18"/>
      <c r="H154" s="18"/>
      <c r="I154" s="18"/>
      <c r="J154" s="18"/>
    </row>
    <row r="155" spans="1:10" x14ac:dyDescent="0.2">
      <c r="A155" s="19" t="s">
        <v>1080</v>
      </c>
      <c r="B155" s="20">
        <v>294</v>
      </c>
      <c r="C155" s="26">
        <v>10.204082</v>
      </c>
      <c r="D155" s="26">
        <v>45.238095000000001</v>
      </c>
      <c r="E155" s="26">
        <v>30.612245000000001</v>
      </c>
      <c r="F155" s="26">
        <v>10.544218000000001</v>
      </c>
      <c r="G155" s="26">
        <v>2.040816</v>
      </c>
      <c r="H155" s="26">
        <v>1.360544</v>
      </c>
      <c r="I155" s="26">
        <v>55.442177000000001</v>
      </c>
      <c r="J155" s="26">
        <v>41.156463000000002</v>
      </c>
    </row>
    <row r="156" spans="1:10" x14ac:dyDescent="0.2">
      <c r="A156" s="19" t="s">
        <v>1081</v>
      </c>
      <c r="B156" s="20">
        <v>664</v>
      </c>
      <c r="C156" s="26">
        <v>18.825301</v>
      </c>
      <c r="D156" s="26">
        <v>50.602409999999999</v>
      </c>
      <c r="E156" s="26">
        <v>19.728916000000002</v>
      </c>
      <c r="F156" s="26">
        <v>7.2289159999999999</v>
      </c>
      <c r="G156" s="26">
        <v>2.259036</v>
      </c>
      <c r="H156" s="26">
        <v>1.3554219999999999</v>
      </c>
      <c r="I156" s="26">
        <v>69.427711000000002</v>
      </c>
      <c r="J156" s="26">
        <v>26.957830999999999</v>
      </c>
    </row>
    <row r="157" spans="1:10" x14ac:dyDescent="0.2">
      <c r="A157" s="19" t="s">
        <v>1082</v>
      </c>
      <c r="B157" s="20">
        <v>421</v>
      </c>
      <c r="C157" s="26">
        <v>11.876485000000001</v>
      </c>
      <c r="D157" s="26">
        <v>53.681710000000002</v>
      </c>
      <c r="E157" s="26">
        <v>23.515439000000001</v>
      </c>
      <c r="F157" s="26">
        <v>7.3634199999999996</v>
      </c>
      <c r="G157" s="26">
        <v>1.187648</v>
      </c>
      <c r="H157" s="26">
        <v>2.3752970000000002</v>
      </c>
      <c r="I157" s="26">
        <v>65.558194999999998</v>
      </c>
      <c r="J157" s="26">
        <v>30.87886</v>
      </c>
    </row>
    <row r="158" spans="1:10" x14ac:dyDescent="0.2">
      <c r="A158" s="19" t="s">
        <v>1083</v>
      </c>
      <c r="B158" s="20">
        <v>358</v>
      </c>
      <c r="C158" s="26">
        <v>12.569832</v>
      </c>
      <c r="D158" s="26">
        <v>52.234636999999999</v>
      </c>
      <c r="E158" s="26">
        <v>21.787709</v>
      </c>
      <c r="F158" s="26">
        <v>10.614525</v>
      </c>
      <c r="G158" s="26">
        <v>1.3966479999999999</v>
      </c>
      <c r="H158" s="26">
        <v>1.3966479999999999</v>
      </c>
      <c r="I158" s="26">
        <v>64.804468999999997</v>
      </c>
      <c r="J158" s="26">
        <v>32.402234999999997</v>
      </c>
    </row>
    <row r="159" spans="1:10" x14ac:dyDescent="0.2">
      <c r="A159" s="19" t="s">
        <v>1084</v>
      </c>
      <c r="B159" s="20">
        <v>217</v>
      </c>
      <c r="C159" s="26">
        <v>14.746544</v>
      </c>
      <c r="D159" s="26">
        <v>57.142856999999999</v>
      </c>
      <c r="E159" s="26">
        <v>18.43318</v>
      </c>
      <c r="F159" s="26">
        <v>6.451613</v>
      </c>
      <c r="G159" s="26">
        <v>1.843318</v>
      </c>
      <c r="H159" s="26">
        <v>1.3824879999999999</v>
      </c>
      <c r="I159" s="26">
        <v>71.889401000000007</v>
      </c>
      <c r="J159" s="26">
        <v>24.884792999999998</v>
      </c>
    </row>
    <row r="160" spans="1:10" x14ac:dyDescent="0.2">
      <c r="A160" s="22" t="s">
        <v>1085</v>
      </c>
      <c r="B160" s="23">
        <v>234</v>
      </c>
      <c r="C160" s="27">
        <v>17.521367999999999</v>
      </c>
      <c r="D160" s="27">
        <v>48.290598000000003</v>
      </c>
      <c r="E160" s="27">
        <v>16.239315999999999</v>
      </c>
      <c r="F160" s="27">
        <v>14.529915000000001</v>
      </c>
      <c r="G160" s="27">
        <v>2.5641029999999998</v>
      </c>
      <c r="H160" s="27">
        <v>0.85470100000000004</v>
      </c>
      <c r="I160" s="27">
        <v>65.811965999999998</v>
      </c>
      <c r="J160" s="27">
        <v>30.769231000000001</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A32D08-CF8C-43F5-8311-B623551B5BBC}">
  <dimension ref="A1:K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HYPERLINK("#'目次'!B40","[34]")</f>
        <v>[34]</v>
      </c>
      <c r="B2" s="24" t="s">
        <v>352</v>
      </c>
    </row>
    <row r="3" spans="1:11" x14ac:dyDescent="0.2">
      <c r="A3" s="9" t="s">
        <v>126</v>
      </c>
      <c r="B3" s="12" t="s">
        <v>248</v>
      </c>
    </row>
    <row r="4" spans="1:11" x14ac:dyDescent="0.2">
      <c r="A4" s="9" t="s">
        <v>126</v>
      </c>
      <c r="B4" s="12" t="s">
        <v>249</v>
      </c>
    </row>
    <row r="5" spans="1:11" s="15" customFormat="1" ht="75" x14ac:dyDescent="0.2">
      <c r="A5" s="13" t="s">
        <v>126</v>
      </c>
      <c r="B5" s="14" t="s">
        <v>1006</v>
      </c>
      <c r="C5" s="14" t="s">
        <v>1095</v>
      </c>
      <c r="D5" s="14" t="s">
        <v>1096</v>
      </c>
      <c r="E5" s="14" t="s">
        <v>1097</v>
      </c>
      <c r="F5" s="14" t="s">
        <v>1098</v>
      </c>
      <c r="G5" s="14" t="s">
        <v>250</v>
      </c>
      <c r="H5" s="14" t="s">
        <v>1099</v>
      </c>
      <c r="I5" s="14" t="s">
        <v>1009</v>
      </c>
      <c r="J5" s="14" t="s">
        <v>1100</v>
      </c>
      <c r="K5" s="14" t="s">
        <v>1011</v>
      </c>
    </row>
    <row r="6" spans="1:11" x14ac:dyDescent="0.2">
      <c r="A6" s="16" t="s">
        <v>1012</v>
      </c>
      <c r="B6" s="17">
        <v>2188</v>
      </c>
      <c r="C6" s="25">
        <v>44.606946999999998</v>
      </c>
      <c r="D6" s="25">
        <v>75.731261000000003</v>
      </c>
      <c r="E6" s="25">
        <v>2.4223029999999999</v>
      </c>
      <c r="F6" s="25">
        <v>23.308958000000001</v>
      </c>
      <c r="G6" s="25">
        <v>10.603291</v>
      </c>
      <c r="H6" s="25">
        <v>4.5703839999999998</v>
      </c>
      <c r="I6" s="25">
        <v>2.4223029999999999</v>
      </c>
      <c r="J6" s="25">
        <v>2.3765999999999998</v>
      </c>
      <c r="K6" s="25">
        <v>1.3711150000000001</v>
      </c>
    </row>
    <row r="7" spans="1:11" x14ac:dyDescent="0.2">
      <c r="A7" s="18" t="s">
        <v>1013</v>
      </c>
      <c r="B7" s="18"/>
      <c r="C7" s="18"/>
      <c r="D7" s="18"/>
      <c r="E7" s="18"/>
      <c r="F7" s="18"/>
      <c r="G7" s="18"/>
      <c r="H7" s="18"/>
      <c r="I7" s="18"/>
      <c r="J7" s="18"/>
      <c r="K7" s="18"/>
    </row>
    <row r="8" spans="1:11" x14ac:dyDescent="0.2">
      <c r="A8" s="19" t="s">
        <v>1014</v>
      </c>
      <c r="B8" s="20">
        <v>1092</v>
      </c>
      <c r="C8" s="26">
        <v>48.443223000000003</v>
      </c>
      <c r="D8" s="26">
        <v>72.710622999999998</v>
      </c>
      <c r="E8" s="26">
        <v>2.4725269999999999</v>
      </c>
      <c r="F8" s="26">
        <v>24.542124999999999</v>
      </c>
      <c r="G8" s="26">
        <v>11.263736</v>
      </c>
      <c r="H8" s="26">
        <v>2.3809520000000002</v>
      </c>
      <c r="I8" s="26">
        <v>2.7472530000000002</v>
      </c>
      <c r="J8" s="26">
        <v>2.3809520000000002</v>
      </c>
      <c r="K8" s="26">
        <v>1.0989009999999999</v>
      </c>
    </row>
    <row r="9" spans="1:11" x14ac:dyDescent="0.2">
      <c r="A9" s="19" t="s">
        <v>1015</v>
      </c>
      <c r="B9" s="20">
        <v>1095</v>
      </c>
      <c r="C9" s="26">
        <v>40.730594000000004</v>
      </c>
      <c r="D9" s="26">
        <v>78.812785000000005</v>
      </c>
      <c r="E9" s="26">
        <v>2.3744290000000001</v>
      </c>
      <c r="F9" s="26">
        <v>22.009132000000001</v>
      </c>
      <c r="G9" s="26">
        <v>9.8630139999999997</v>
      </c>
      <c r="H9" s="26">
        <v>6.7579909999999996</v>
      </c>
      <c r="I9" s="26">
        <v>2.100457</v>
      </c>
      <c r="J9" s="26">
        <v>2.3744290000000001</v>
      </c>
      <c r="K9" s="26">
        <v>1.6438360000000001</v>
      </c>
    </row>
    <row r="10" spans="1:11" x14ac:dyDescent="0.2">
      <c r="A10" s="19" t="s">
        <v>1009</v>
      </c>
      <c r="B10" s="20">
        <v>1</v>
      </c>
      <c r="C10" s="26">
        <v>100</v>
      </c>
      <c r="D10" s="26">
        <v>0</v>
      </c>
      <c r="E10" s="26">
        <v>0</v>
      </c>
      <c r="F10" s="26">
        <v>100</v>
      </c>
      <c r="G10" s="26">
        <v>100</v>
      </c>
      <c r="H10" s="26">
        <v>0</v>
      </c>
      <c r="I10" s="26">
        <v>0</v>
      </c>
      <c r="J10" s="26">
        <v>0</v>
      </c>
      <c r="K10" s="26">
        <v>0</v>
      </c>
    </row>
    <row r="11" spans="1:11" x14ac:dyDescent="0.2">
      <c r="A11" s="18" t="s">
        <v>1016</v>
      </c>
      <c r="B11" s="18"/>
      <c r="C11" s="18"/>
      <c r="D11" s="18"/>
      <c r="E11" s="18"/>
      <c r="F11" s="18"/>
      <c r="G11" s="18"/>
      <c r="H11" s="18"/>
      <c r="I11" s="18"/>
      <c r="J11" s="18"/>
      <c r="K11" s="18"/>
    </row>
    <row r="12" spans="1:11" x14ac:dyDescent="0.2">
      <c r="A12" s="19" t="s">
        <v>1017</v>
      </c>
      <c r="B12" s="20">
        <v>387</v>
      </c>
      <c r="C12" s="26">
        <v>82.428940999999995</v>
      </c>
      <c r="D12" s="26">
        <v>28.682171</v>
      </c>
      <c r="E12" s="26">
        <v>3.1007750000000001</v>
      </c>
      <c r="F12" s="26">
        <v>19.896640999999999</v>
      </c>
      <c r="G12" s="26">
        <v>8.5271319999999999</v>
      </c>
      <c r="H12" s="26">
        <v>2.067183</v>
      </c>
      <c r="I12" s="26">
        <v>2.8423769999999999</v>
      </c>
      <c r="J12" s="26">
        <v>6.7183460000000004</v>
      </c>
      <c r="K12" s="26">
        <v>0.25839800000000002</v>
      </c>
    </row>
    <row r="13" spans="1:11" x14ac:dyDescent="0.2">
      <c r="A13" s="19" t="s">
        <v>1018</v>
      </c>
      <c r="B13" s="20">
        <v>432</v>
      </c>
      <c r="C13" s="26">
        <v>65.277777999999998</v>
      </c>
      <c r="D13" s="26">
        <v>80.324073999999996</v>
      </c>
      <c r="E13" s="26">
        <v>2.0833330000000001</v>
      </c>
      <c r="F13" s="26">
        <v>31.712962999999998</v>
      </c>
      <c r="G13" s="26">
        <v>11.342593000000001</v>
      </c>
      <c r="H13" s="26">
        <v>1.8518520000000001</v>
      </c>
      <c r="I13" s="26">
        <v>1.1574070000000001</v>
      </c>
      <c r="J13" s="26">
        <v>0.69444399999999995</v>
      </c>
      <c r="K13" s="26">
        <v>1.1574070000000001</v>
      </c>
    </row>
    <row r="14" spans="1:11" x14ac:dyDescent="0.2">
      <c r="A14" s="19" t="s">
        <v>1019</v>
      </c>
      <c r="B14" s="20">
        <v>449</v>
      </c>
      <c r="C14" s="26">
        <v>43.652560999999999</v>
      </c>
      <c r="D14" s="26">
        <v>89.532293999999993</v>
      </c>
      <c r="E14" s="26">
        <v>2.2271709999999998</v>
      </c>
      <c r="F14" s="26">
        <v>24.053452</v>
      </c>
      <c r="G14" s="26">
        <v>10.467706</v>
      </c>
      <c r="H14" s="26">
        <v>4.2316260000000003</v>
      </c>
      <c r="I14" s="26">
        <v>2.4498890000000002</v>
      </c>
      <c r="J14" s="26">
        <v>0.89086900000000002</v>
      </c>
      <c r="K14" s="26">
        <v>2.2271709999999998</v>
      </c>
    </row>
    <row r="15" spans="1:11" x14ac:dyDescent="0.2">
      <c r="A15" s="19" t="s">
        <v>1020</v>
      </c>
      <c r="B15" s="20">
        <v>427</v>
      </c>
      <c r="C15" s="26">
        <v>31.381733000000001</v>
      </c>
      <c r="D15" s="26">
        <v>86.885245999999995</v>
      </c>
      <c r="E15" s="26">
        <v>2.5761120000000002</v>
      </c>
      <c r="F15" s="26">
        <v>24.121780000000001</v>
      </c>
      <c r="G15" s="26">
        <v>14.285714</v>
      </c>
      <c r="H15" s="26">
        <v>5.3864169999999998</v>
      </c>
      <c r="I15" s="26">
        <v>2.8103039999999999</v>
      </c>
      <c r="J15" s="26">
        <v>0.93676800000000005</v>
      </c>
      <c r="K15" s="26">
        <v>1.8735360000000001</v>
      </c>
    </row>
    <row r="16" spans="1:11" x14ac:dyDescent="0.2">
      <c r="A16" s="19" t="s">
        <v>1021</v>
      </c>
      <c r="B16" s="20">
        <v>274</v>
      </c>
      <c r="C16" s="26">
        <v>11.678832</v>
      </c>
      <c r="D16" s="26">
        <v>88.321168</v>
      </c>
      <c r="E16" s="26">
        <v>1.8248180000000001</v>
      </c>
      <c r="F16" s="26">
        <v>17.518248</v>
      </c>
      <c r="G16" s="26">
        <v>7.6642340000000004</v>
      </c>
      <c r="H16" s="26">
        <v>8.7591239999999999</v>
      </c>
      <c r="I16" s="26">
        <v>3.284672</v>
      </c>
      <c r="J16" s="26">
        <v>2.189781</v>
      </c>
      <c r="K16" s="26">
        <v>1.0948910000000001</v>
      </c>
    </row>
    <row r="17" spans="1:11" x14ac:dyDescent="0.2">
      <c r="A17" s="19" t="s">
        <v>1022</v>
      </c>
      <c r="B17" s="20">
        <v>137</v>
      </c>
      <c r="C17" s="26">
        <v>6.5693429999999999</v>
      </c>
      <c r="D17" s="26">
        <v>84.671532999999997</v>
      </c>
      <c r="E17" s="26">
        <v>1.459854</v>
      </c>
      <c r="F17" s="26">
        <v>19.708029</v>
      </c>
      <c r="G17" s="26">
        <v>10.948905</v>
      </c>
      <c r="H17" s="26">
        <v>6.5693429999999999</v>
      </c>
      <c r="I17" s="26">
        <v>3.649635</v>
      </c>
      <c r="J17" s="26">
        <v>3.649635</v>
      </c>
      <c r="K17" s="26">
        <v>1.459854</v>
      </c>
    </row>
    <row r="18" spans="1:11" x14ac:dyDescent="0.2">
      <c r="A18" s="19" t="s">
        <v>1023</v>
      </c>
      <c r="B18" s="20">
        <v>71</v>
      </c>
      <c r="C18" s="26">
        <v>5.6338030000000003</v>
      </c>
      <c r="D18" s="26">
        <v>84.507041999999998</v>
      </c>
      <c r="E18" s="26">
        <v>5.6338030000000003</v>
      </c>
      <c r="F18" s="26">
        <v>9.8591549999999994</v>
      </c>
      <c r="G18" s="26">
        <v>7.0422539999999998</v>
      </c>
      <c r="H18" s="26">
        <v>8.450704</v>
      </c>
      <c r="I18" s="26">
        <v>0</v>
      </c>
      <c r="J18" s="26">
        <v>5.6338030000000003</v>
      </c>
      <c r="K18" s="26">
        <v>1.4084509999999999</v>
      </c>
    </row>
    <row r="19" spans="1:11" x14ac:dyDescent="0.2">
      <c r="A19" s="19" t="s">
        <v>1024</v>
      </c>
      <c r="B19" s="20">
        <v>11</v>
      </c>
      <c r="C19" s="26">
        <v>0</v>
      </c>
      <c r="D19" s="26">
        <v>72.727272999999997</v>
      </c>
      <c r="E19" s="26">
        <v>0</v>
      </c>
      <c r="F19" s="26">
        <v>27.272727</v>
      </c>
      <c r="G19" s="26">
        <v>9.0909089999999999</v>
      </c>
      <c r="H19" s="26">
        <v>27.272727</v>
      </c>
      <c r="I19" s="26">
        <v>0</v>
      </c>
      <c r="J19" s="26">
        <v>0</v>
      </c>
      <c r="K19" s="26">
        <v>0</v>
      </c>
    </row>
    <row r="20" spans="1:11" x14ac:dyDescent="0.2">
      <c r="A20" s="19" t="s">
        <v>1025</v>
      </c>
      <c r="B20" s="20">
        <v>881</v>
      </c>
      <c r="C20" s="26">
        <v>54.256526999999998</v>
      </c>
      <c r="D20" s="26">
        <v>85.017026000000001</v>
      </c>
      <c r="E20" s="26">
        <v>2.1566399999999999</v>
      </c>
      <c r="F20" s="26">
        <v>27.809308000000001</v>
      </c>
      <c r="G20" s="26">
        <v>10.896708</v>
      </c>
      <c r="H20" s="26">
        <v>3.0646990000000001</v>
      </c>
      <c r="I20" s="26">
        <v>1.8161179999999999</v>
      </c>
      <c r="J20" s="26">
        <v>0.79455200000000004</v>
      </c>
      <c r="K20" s="26">
        <v>1.7026110000000001</v>
      </c>
    </row>
    <row r="21" spans="1:11" x14ac:dyDescent="0.2">
      <c r="A21" s="19" t="s">
        <v>1026</v>
      </c>
      <c r="B21" s="20">
        <v>701</v>
      </c>
      <c r="C21" s="26">
        <v>23.680456</v>
      </c>
      <c r="D21" s="26">
        <v>87.446505000000002</v>
      </c>
      <c r="E21" s="26">
        <v>2.282454</v>
      </c>
      <c r="F21" s="26">
        <v>21.540655999999998</v>
      </c>
      <c r="G21" s="26">
        <v>11.697575000000001</v>
      </c>
      <c r="H21" s="26">
        <v>6.7047080000000001</v>
      </c>
      <c r="I21" s="26">
        <v>2.9957199999999999</v>
      </c>
      <c r="J21" s="26">
        <v>1.426534</v>
      </c>
      <c r="K21" s="26">
        <v>1.5691870000000001</v>
      </c>
    </row>
    <row r="22" spans="1:11" x14ac:dyDescent="0.2">
      <c r="A22" s="19" t="s">
        <v>1027</v>
      </c>
      <c r="B22" s="20">
        <v>1801</v>
      </c>
      <c r="C22" s="26">
        <v>36.479733000000003</v>
      </c>
      <c r="D22" s="26">
        <v>85.841199000000003</v>
      </c>
      <c r="E22" s="26">
        <v>2.276513</v>
      </c>
      <c r="F22" s="26">
        <v>24.042199</v>
      </c>
      <c r="G22" s="26">
        <v>11.049417</v>
      </c>
      <c r="H22" s="26">
        <v>5.1082729999999996</v>
      </c>
      <c r="I22" s="26">
        <v>2.3320379999999998</v>
      </c>
      <c r="J22" s="26">
        <v>1.4436420000000001</v>
      </c>
      <c r="K22" s="26">
        <v>1.610217</v>
      </c>
    </row>
    <row r="23" spans="1:11" x14ac:dyDescent="0.2">
      <c r="A23" s="19" t="s">
        <v>1028</v>
      </c>
      <c r="B23" s="20">
        <v>920</v>
      </c>
      <c r="C23" s="26">
        <v>19.456522</v>
      </c>
      <c r="D23" s="26">
        <v>86.630435000000006</v>
      </c>
      <c r="E23" s="26">
        <v>2.3913039999999999</v>
      </c>
      <c r="F23" s="26">
        <v>20.434782999999999</v>
      </c>
      <c r="G23" s="26">
        <v>11.195652000000001</v>
      </c>
      <c r="H23" s="26">
        <v>7.0652169999999996</v>
      </c>
      <c r="I23" s="26">
        <v>2.8260869999999998</v>
      </c>
      <c r="J23" s="26">
        <v>2.0652170000000001</v>
      </c>
      <c r="K23" s="26">
        <v>1.521739</v>
      </c>
    </row>
    <row r="24" spans="1:11" x14ac:dyDescent="0.2">
      <c r="A24" s="19" t="s">
        <v>1029</v>
      </c>
      <c r="B24" s="20">
        <v>219</v>
      </c>
      <c r="C24" s="26">
        <v>5.9360730000000004</v>
      </c>
      <c r="D24" s="26">
        <v>84.018265</v>
      </c>
      <c r="E24" s="26">
        <v>2.7397260000000001</v>
      </c>
      <c r="F24" s="26">
        <v>16.894977000000001</v>
      </c>
      <c r="G24" s="26">
        <v>9.5890409999999999</v>
      </c>
      <c r="H24" s="26">
        <v>8.2191779999999994</v>
      </c>
      <c r="I24" s="26">
        <v>2.2831049999999999</v>
      </c>
      <c r="J24" s="26">
        <v>4.1095889999999997</v>
      </c>
      <c r="K24" s="26">
        <v>1.3698630000000001</v>
      </c>
    </row>
    <row r="25" spans="1:11" x14ac:dyDescent="0.2">
      <c r="A25" s="18" t="s">
        <v>1030</v>
      </c>
      <c r="B25" s="17">
        <v>208</v>
      </c>
      <c r="C25" s="25">
        <v>86.057692000000003</v>
      </c>
      <c r="D25" s="25">
        <v>15.384615</v>
      </c>
      <c r="E25" s="25">
        <v>3.3653849999999998</v>
      </c>
      <c r="F25" s="25">
        <v>18.269231000000001</v>
      </c>
      <c r="G25" s="25">
        <v>9.6153849999999998</v>
      </c>
      <c r="H25" s="25">
        <v>0.480769</v>
      </c>
      <c r="I25" s="25">
        <v>1.9230769999999999</v>
      </c>
      <c r="J25" s="25">
        <v>7.6923079999999997</v>
      </c>
      <c r="K25" s="25">
        <v>0.480769</v>
      </c>
    </row>
    <row r="26" spans="1:11" x14ac:dyDescent="0.2">
      <c r="A26" s="19" t="s">
        <v>1018</v>
      </c>
      <c r="B26" s="20">
        <v>220</v>
      </c>
      <c r="C26" s="26">
        <v>64.090908999999996</v>
      </c>
      <c r="D26" s="26">
        <v>76.818181999999993</v>
      </c>
      <c r="E26" s="26">
        <v>1.818182</v>
      </c>
      <c r="F26" s="26">
        <v>35.909090999999997</v>
      </c>
      <c r="G26" s="26">
        <v>10.454545</v>
      </c>
      <c r="H26" s="26">
        <v>2.2727270000000002</v>
      </c>
      <c r="I26" s="26">
        <v>1.818182</v>
      </c>
      <c r="J26" s="26">
        <v>0.45454499999999998</v>
      </c>
      <c r="K26" s="26">
        <v>0.90909099999999998</v>
      </c>
    </row>
    <row r="27" spans="1:11" x14ac:dyDescent="0.2">
      <c r="A27" s="19" t="s">
        <v>1019</v>
      </c>
      <c r="B27" s="20">
        <v>226</v>
      </c>
      <c r="C27" s="26">
        <v>46.460177000000002</v>
      </c>
      <c r="D27" s="26">
        <v>91.592920000000007</v>
      </c>
      <c r="E27" s="26">
        <v>2.2123889999999999</v>
      </c>
      <c r="F27" s="26">
        <v>23.893805</v>
      </c>
      <c r="G27" s="26">
        <v>11.061947</v>
      </c>
      <c r="H27" s="26">
        <v>1.7699119999999999</v>
      </c>
      <c r="I27" s="26">
        <v>2.6548669999999999</v>
      </c>
      <c r="J27" s="26">
        <v>1.327434</v>
      </c>
      <c r="K27" s="26">
        <v>2.2123889999999999</v>
      </c>
    </row>
    <row r="28" spans="1:11" x14ac:dyDescent="0.2">
      <c r="A28" s="19" t="s">
        <v>1020</v>
      </c>
      <c r="B28" s="20">
        <v>211</v>
      </c>
      <c r="C28" s="26">
        <v>35.545023999999998</v>
      </c>
      <c r="D28" s="26">
        <v>86.729857999999993</v>
      </c>
      <c r="E28" s="26">
        <v>2.8436020000000002</v>
      </c>
      <c r="F28" s="26">
        <v>25.118483000000001</v>
      </c>
      <c r="G28" s="26">
        <v>15.639810000000001</v>
      </c>
      <c r="H28" s="26">
        <v>2.3696679999999999</v>
      </c>
      <c r="I28" s="26">
        <v>3.317536</v>
      </c>
      <c r="J28" s="26">
        <v>0.94786700000000002</v>
      </c>
      <c r="K28" s="26">
        <v>0.94786700000000002</v>
      </c>
    </row>
    <row r="29" spans="1:11" x14ac:dyDescent="0.2">
      <c r="A29" s="19" t="s">
        <v>1021</v>
      </c>
      <c r="B29" s="20">
        <v>134</v>
      </c>
      <c r="C29" s="26">
        <v>16.417909999999999</v>
      </c>
      <c r="D29" s="26">
        <v>88.805970000000002</v>
      </c>
      <c r="E29" s="26">
        <v>2.2388059999999999</v>
      </c>
      <c r="F29" s="26">
        <v>20.895522</v>
      </c>
      <c r="G29" s="26">
        <v>8.9552239999999994</v>
      </c>
      <c r="H29" s="26">
        <v>5.2238810000000004</v>
      </c>
      <c r="I29" s="26">
        <v>3.7313429999999999</v>
      </c>
      <c r="J29" s="26">
        <v>0.74626899999999996</v>
      </c>
      <c r="K29" s="26">
        <v>0.74626899999999996</v>
      </c>
    </row>
    <row r="30" spans="1:11" x14ac:dyDescent="0.2">
      <c r="A30" s="19" t="s">
        <v>1022</v>
      </c>
      <c r="B30" s="20">
        <v>65</v>
      </c>
      <c r="C30" s="26">
        <v>6.1538459999999997</v>
      </c>
      <c r="D30" s="26">
        <v>87.692307999999997</v>
      </c>
      <c r="E30" s="26">
        <v>1.538462</v>
      </c>
      <c r="F30" s="26">
        <v>20</v>
      </c>
      <c r="G30" s="26">
        <v>12.307691999999999</v>
      </c>
      <c r="H30" s="26">
        <v>3.0769229999999999</v>
      </c>
      <c r="I30" s="26">
        <v>6.1538459999999997</v>
      </c>
      <c r="J30" s="26">
        <v>4.6153849999999998</v>
      </c>
      <c r="K30" s="26">
        <v>1.538462</v>
      </c>
    </row>
    <row r="31" spans="1:11" x14ac:dyDescent="0.2">
      <c r="A31" s="19" t="s">
        <v>1023</v>
      </c>
      <c r="B31" s="20">
        <v>25</v>
      </c>
      <c r="C31" s="26">
        <v>12</v>
      </c>
      <c r="D31" s="26">
        <v>100</v>
      </c>
      <c r="E31" s="26">
        <v>4</v>
      </c>
      <c r="F31" s="26">
        <v>8</v>
      </c>
      <c r="G31" s="26">
        <v>8</v>
      </c>
      <c r="H31" s="26">
        <v>8</v>
      </c>
      <c r="I31" s="26">
        <v>0</v>
      </c>
      <c r="J31" s="26">
        <v>0</v>
      </c>
      <c r="K31" s="26">
        <v>0</v>
      </c>
    </row>
    <row r="32" spans="1:11" x14ac:dyDescent="0.2">
      <c r="A32" s="19" t="s">
        <v>1024</v>
      </c>
      <c r="B32" s="20">
        <v>3</v>
      </c>
      <c r="C32" s="26">
        <v>0</v>
      </c>
      <c r="D32" s="26">
        <v>66.666667000000004</v>
      </c>
      <c r="E32" s="26">
        <v>0</v>
      </c>
      <c r="F32" s="26">
        <v>33.333333000000003</v>
      </c>
      <c r="G32" s="26">
        <v>0</v>
      </c>
      <c r="H32" s="26">
        <v>0</v>
      </c>
      <c r="I32" s="26">
        <v>0</v>
      </c>
      <c r="J32" s="26">
        <v>0</v>
      </c>
      <c r="K32" s="26">
        <v>0</v>
      </c>
    </row>
    <row r="33" spans="1:11" x14ac:dyDescent="0.2">
      <c r="A33" s="19" t="s">
        <v>1025</v>
      </c>
      <c r="B33" s="20">
        <v>446</v>
      </c>
      <c r="C33" s="26">
        <v>55.156950999999999</v>
      </c>
      <c r="D33" s="26">
        <v>84.304933000000005</v>
      </c>
      <c r="E33" s="26">
        <v>2.0179369999999999</v>
      </c>
      <c r="F33" s="26">
        <v>29.820627999999999</v>
      </c>
      <c r="G33" s="26">
        <v>10.762332000000001</v>
      </c>
      <c r="H33" s="26">
        <v>2.0179369999999999</v>
      </c>
      <c r="I33" s="26">
        <v>2.2421519999999999</v>
      </c>
      <c r="J33" s="26">
        <v>0.89686100000000002</v>
      </c>
      <c r="K33" s="26">
        <v>1.569507</v>
      </c>
    </row>
    <row r="34" spans="1:11" x14ac:dyDescent="0.2">
      <c r="A34" s="19" t="s">
        <v>1026</v>
      </c>
      <c r="B34" s="20">
        <v>345</v>
      </c>
      <c r="C34" s="26">
        <v>28.115942</v>
      </c>
      <c r="D34" s="26">
        <v>87.536231999999998</v>
      </c>
      <c r="E34" s="26">
        <v>2.6086960000000001</v>
      </c>
      <c r="F34" s="26">
        <v>23.478261</v>
      </c>
      <c r="G34" s="26">
        <v>13.043478</v>
      </c>
      <c r="H34" s="26">
        <v>3.4782609999999998</v>
      </c>
      <c r="I34" s="26">
        <v>3.4782609999999998</v>
      </c>
      <c r="J34" s="26">
        <v>0.86956500000000003</v>
      </c>
      <c r="K34" s="26">
        <v>0.86956500000000003</v>
      </c>
    </row>
    <row r="35" spans="1:11" x14ac:dyDescent="0.2">
      <c r="A35" s="19" t="s">
        <v>1027</v>
      </c>
      <c r="B35" s="20">
        <v>884</v>
      </c>
      <c r="C35" s="26">
        <v>39.592759999999998</v>
      </c>
      <c r="D35" s="26">
        <v>86.199095</v>
      </c>
      <c r="E35" s="26">
        <v>2.2624430000000002</v>
      </c>
      <c r="F35" s="26">
        <v>26.0181</v>
      </c>
      <c r="G35" s="26">
        <v>11.651584</v>
      </c>
      <c r="H35" s="26">
        <v>2.8280539999999998</v>
      </c>
      <c r="I35" s="26">
        <v>2.941176</v>
      </c>
      <c r="J35" s="26">
        <v>1.1312219999999999</v>
      </c>
      <c r="K35" s="26">
        <v>1.2443439999999999</v>
      </c>
    </row>
    <row r="36" spans="1:11" x14ac:dyDescent="0.2">
      <c r="A36" s="19" t="s">
        <v>1028</v>
      </c>
      <c r="B36" s="20">
        <v>438</v>
      </c>
      <c r="C36" s="26">
        <v>23.744292000000002</v>
      </c>
      <c r="D36" s="26">
        <v>88.127853999999999</v>
      </c>
      <c r="E36" s="26">
        <v>2.5114160000000001</v>
      </c>
      <c r="F36" s="26">
        <v>22.146118999999999</v>
      </c>
      <c r="G36" s="26">
        <v>12.557078000000001</v>
      </c>
      <c r="H36" s="26">
        <v>3.652968</v>
      </c>
      <c r="I36" s="26">
        <v>3.652968</v>
      </c>
      <c r="J36" s="26">
        <v>1.3698630000000001</v>
      </c>
      <c r="K36" s="26">
        <v>0.913242</v>
      </c>
    </row>
    <row r="37" spans="1:11" x14ac:dyDescent="0.2">
      <c r="A37" s="19" t="s">
        <v>1029</v>
      </c>
      <c r="B37" s="20">
        <v>93</v>
      </c>
      <c r="C37" s="26">
        <v>7.5268819999999996</v>
      </c>
      <c r="D37" s="26">
        <v>90.322581</v>
      </c>
      <c r="E37" s="26">
        <v>2.1505380000000001</v>
      </c>
      <c r="F37" s="26">
        <v>17.204301000000001</v>
      </c>
      <c r="G37" s="26">
        <v>10.752687999999999</v>
      </c>
      <c r="H37" s="26">
        <v>4.301075</v>
      </c>
      <c r="I37" s="26">
        <v>4.301075</v>
      </c>
      <c r="J37" s="26">
        <v>3.225806</v>
      </c>
      <c r="K37" s="26">
        <v>1.075269</v>
      </c>
    </row>
    <row r="38" spans="1:11" x14ac:dyDescent="0.2">
      <c r="A38" s="18" t="s">
        <v>1031</v>
      </c>
      <c r="B38" s="17">
        <v>178</v>
      </c>
      <c r="C38" s="25">
        <v>78.089888000000002</v>
      </c>
      <c r="D38" s="25">
        <v>44.382021999999999</v>
      </c>
      <c r="E38" s="25">
        <v>2.808989</v>
      </c>
      <c r="F38" s="25">
        <v>21.348314999999999</v>
      </c>
      <c r="G38" s="25">
        <v>6.7415729999999998</v>
      </c>
      <c r="H38" s="25">
        <v>3.9325839999999999</v>
      </c>
      <c r="I38" s="25">
        <v>3.9325839999999999</v>
      </c>
      <c r="J38" s="25">
        <v>5.6179779999999999</v>
      </c>
      <c r="K38" s="25">
        <v>0</v>
      </c>
    </row>
    <row r="39" spans="1:11" x14ac:dyDescent="0.2">
      <c r="A39" s="19" t="s">
        <v>1018</v>
      </c>
      <c r="B39" s="20">
        <v>212</v>
      </c>
      <c r="C39" s="26">
        <v>66.509433999999999</v>
      </c>
      <c r="D39" s="26">
        <v>83.962264000000005</v>
      </c>
      <c r="E39" s="26">
        <v>2.3584909999999999</v>
      </c>
      <c r="F39" s="26">
        <v>27.358491000000001</v>
      </c>
      <c r="G39" s="26">
        <v>12.264151</v>
      </c>
      <c r="H39" s="26">
        <v>1.4150940000000001</v>
      </c>
      <c r="I39" s="26">
        <v>0.47169800000000001</v>
      </c>
      <c r="J39" s="26">
        <v>0.94339600000000001</v>
      </c>
      <c r="K39" s="26">
        <v>1.4150940000000001</v>
      </c>
    </row>
    <row r="40" spans="1:11" x14ac:dyDescent="0.2">
      <c r="A40" s="19" t="s">
        <v>1019</v>
      </c>
      <c r="B40" s="20">
        <v>223</v>
      </c>
      <c r="C40" s="26">
        <v>40.807175000000001</v>
      </c>
      <c r="D40" s="26">
        <v>87.443945999999997</v>
      </c>
      <c r="E40" s="26">
        <v>2.2421519999999999</v>
      </c>
      <c r="F40" s="26">
        <v>24.215247000000002</v>
      </c>
      <c r="G40" s="26">
        <v>9.8654709999999994</v>
      </c>
      <c r="H40" s="26">
        <v>6.7264569999999999</v>
      </c>
      <c r="I40" s="26">
        <v>2.2421519999999999</v>
      </c>
      <c r="J40" s="26">
        <v>0.44843</v>
      </c>
      <c r="K40" s="26">
        <v>2.2421519999999999</v>
      </c>
    </row>
    <row r="41" spans="1:11" x14ac:dyDescent="0.2">
      <c r="A41" s="19" t="s">
        <v>1020</v>
      </c>
      <c r="B41" s="20">
        <v>216</v>
      </c>
      <c r="C41" s="26">
        <v>27.314814999999999</v>
      </c>
      <c r="D41" s="26">
        <v>87.037036999999998</v>
      </c>
      <c r="E41" s="26">
        <v>2.3148149999999998</v>
      </c>
      <c r="F41" s="26">
        <v>23.148147999999999</v>
      </c>
      <c r="G41" s="26">
        <v>12.962963</v>
      </c>
      <c r="H41" s="26">
        <v>8.3333329999999997</v>
      </c>
      <c r="I41" s="26">
        <v>2.3148149999999998</v>
      </c>
      <c r="J41" s="26">
        <v>0.92592600000000003</v>
      </c>
      <c r="K41" s="26">
        <v>2.7777780000000001</v>
      </c>
    </row>
    <row r="42" spans="1:11" x14ac:dyDescent="0.2">
      <c r="A42" s="19" t="s">
        <v>1021</v>
      </c>
      <c r="B42" s="20">
        <v>140</v>
      </c>
      <c r="C42" s="26">
        <v>7.1428570000000002</v>
      </c>
      <c r="D42" s="26">
        <v>87.857142999999994</v>
      </c>
      <c r="E42" s="26">
        <v>1.428571</v>
      </c>
      <c r="F42" s="26">
        <v>14.285714</v>
      </c>
      <c r="G42" s="26">
        <v>6.4285709999999998</v>
      </c>
      <c r="H42" s="26">
        <v>12.142856999999999</v>
      </c>
      <c r="I42" s="26">
        <v>2.8571430000000002</v>
      </c>
      <c r="J42" s="26">
        <v>3.5714290000000002</v>
      </c>
      <c r="K42" s="26">
        <v>1.428571</v>
      </c>
    </row>
    <row r="43" spans="1:11" x14ac:dyDescent="0.2">
      <c r="A43" s="19" t="s">
        <v>1022</v>
      </c>
      <c r="B43" s="20">
        <v>72</v>
      </c>
      <c r="C43" s="26">
        <v>6.9444439999999998</v>
      </c>
      <c r="D43" s="26">
        <v>81.944444000000004</v>
      </c>
      <c r="E43" s="26">
        <v>1.388889</v>
      </c>
      <c r="F43" s="26">
        <v>19.444444000000001</v>
      </c>
      <c r="G43" s="26">
        <v>9.7222220000000004</v>
      </c>
      <c r="H43" s="26">
        <v>9.7222220000000004</v>
      </c>
      <c r="I43" s="26">
        <v>1.388889</v>
      </c>
      <c r="J43" s="26">
        <v>2.7777780000000001</v>
      </c>
      <c r="K43" s="26">
        <v>1.388889</v>
      </c>
    </row>
    <row r="44" spans="1:11" x14ac:dyDescent="0.2">
      <c r="A44" s="19" t="s">
        <v>1023</v>
      </c>
      <c r="B44" s="20">
        <v>46</v>
      </c>
      <c r="C44" s="26">
        <v>2.1739130000000002</v>
      </c>
      <c r="D44" s="26">
        <v>76.086956999999998</v>
      </c>
      <c r="E44" s="26">
        <v>6.5217390000000002</v>
      </c>
      <c r="F44" s="26">
        <v>10.869565</v>
      </c>
      <c r="G44" s="26">
        <v>6.5217390000000002</v>
      </c>
      <c r="H44" s="26">
        <v>8.6956520000000008</v>
      </c>
      <c r="I44" s="26">
        <v>0</v>
      </c>
      <c r="J44" s="26">
        <v>8.6956520000000008</v>
      </c>
      <c r="K44" s="26">
        <v>2.1739130000000002</v>
      </c>
    </row>
    <row r="45" spans="1:11" x14ac:dyDescent="0.2">
      <c r="A45" s="19" t="s">
        <v>1024</v>
      </c>
      <c r="B45" s="20">
        <v>8</v>
      </c>
      <c r="C45" s="26">
        <v>0</v>
      </c>
      <c r="D45" s="26">
        <v>75</v>
      </c>
      <c r="E45" s="26">
        <v>0</v>
      </c>
      <c r="F45" s="26">
        <v>25</v>
      </c>
      <c r="G45" s="26">
        <v>12.5</v>
      </c>
      <c r="H45" s="26">
        <v>37.5</v>
      </c>
      <c r="I45" s="26">
        <v>0</v>
      </c>
      <c r="J45" s="26">
        <v>0</v>
      </c>
      <c r="K45" s="26">
        <v>0</v>
      </c>
    </row>
    <row r="46" spans="1:11" x14ac:dyDescent="0.2">
      <c r="A46" s="19" t="s">
        <v>1025</v>
      </c>
      <c r="B46" s="20">
        <v>435</v>
      </c>
      <c r="C46" s="26">
        <v>53.333333000000003</v>
      </c>
      <c r="D46" s="26">
        <v>85.747125999999994</v>
      </c>
      <c r="E46" s="26">
        <v>2.298851</v>
      </c>
      <c r="F46" s="26">
        <v>25.747126000000002</v>
      </c>
      <c r="G46" s="26">
        <v>11.034483</v>
      </c>
      <c r="H46" s="26">
        <v>4.137931</v>
      </c>
      <c r="I46" s="26">
        <v>1.37931</v>
      </c>
      <c r="J46" s="26">
        <v>0.68965500000000002</v>
      </c>
      <c r="K46" s="26">
        <v>1.83908</v>
      </c>
    </row>
    <row r="47" spans="1:11" x14ac:dyDescent="0.2">
      <c r="A47" s="19" t="s">
        <v>1026</v>
      </c>
      <c r="B47" s="20">
        <v>356</v>
      </c>
      <c r="C47" s="26">
        <v>19.382021999999999</v>
      </c>
      <c r="D47" s="26">
        <v>87.359550999999996</v>
      </c>
      <c r="E47" s="26">
        <v>1.9662919999999999</v>
      </c>
      <c r="F47" s="26">
        <v>19.662921000000001</v>
      </c>
      <c r="G47" s="26">
        <v>10.393257999999999</v>
      </c>
      <c r="H47" s="26">
        <v>9.8314609999999991</v>
      </c>
      <c r="I47" s="26">
        <v>2.5280900000000002</v>
      </c>
      <c r="J47" s="26">
        <v>1.9662919999999999</v>
      </c>
      <c r="K47" s="26">
        <v>2.2471909999999999</v>
      </c>
    </row>
    <row r="48" spans="1:11" x14ac:dyDescent="0.2">
      <c r="A48" s="19" t="s">
        <v>1027</v>
      </c>
      <c r="B48" s="20">
        <v>917</v>
      </c>
      <c r="C48" s="26">
        <v>33.478735</v>
      </c>
      <c r="D48" s="26">
        <v>85.496183000000002</v>
      </c>
      <c r="E48" s="26">
        <v>2.290076</v>
      </c>
      <c r="F48" s="26">
        <v>22.137405000000001</v>
      </c>
      <c r="G48" s="26">
        <v>10.468920000000001</v>
      </c>
      <c r="H48" s="26">
        <v>7.3064340000000003</v>
      </c>
      <c r="I48" s="26">
        <v>1.74482</v>
      </c>
      <c r="J48" s="26">
        <v>1.74482</v>
      </c>
      <c r="K48" s="26">
        <v>1.962923</v>
      </c>
    </row>
    <row r="49" spans="1:11" x14ac:dyDescent="0.2">
      <c r="A49" s="19" t="s">
        <v>1028</v>
      </c>
      <c r="B49" s="20">
        <v>482</v>
      </c>
      <c r="C49" s="26">
        <v>15.560166000000001</v>
      </c>
      <c r="D49" s="26">
        <v>85.269710000000003</v>
      </c>
      <c r="E49" s="26">
        <v>2.2821579999999999</v>
      </c>
      <c r="F49" s="26">
        <v>18.879667999999999</v>
      </c>
      <c r="G49" s="26">
        <v>9.9585059999999999</v>
      </c>
      <c r="H49" s="26">
        <v>10.165975</v>
      </c>
      <c r="I49" s="26">
        <v>2.0746889999999998</v>
      </c>
      <c r="J49" s="26">
        <v>2.697095</v>
      </c>
      <c r="K49" s="26">
        <v>2.0746889999999998</v>
      </c>
    </row>
    <row r="50" spans="1:11" x14ac:dyDescent="0.2">
      <c r="A50" s="19" t="s">
        <v>1029</v>
      </c>
      <c r="B50" s="20">
        <v>126</v>
      </c>
      <c r="C50" s="26">
        <v>4.7619049999999996</v>
      </c>
      <c r="D50" s="26">
        <v>79.365078999999994</v>
      </c>
      <c r="E50" s="26">
        <v>3.1746029999999998</v>
      </c>
      <c r="F50" s="26">
        <v>16.666667</v>
      </c>
      <c r="G50" s="26">
        <v>8.7301590000000004</v>
      </c>
      <c r="H50" s="26">
        <v>11.111110999999999</v>
      </c>
      <c r="I50" s="26">
        <v>0.793651</v>
      </c>
      <c r="J50" s="26">
        <v>4.7619049999999996</v>
      </c>
      <c r="K50" s="26">
        <v>1.587302</v>
      </c>
    </row>
    <row r="51" spans="1:11" x14ac:dyDescent="0.2">
      <c r="A51" s="18" t="s">
        <v>1032</v>
      </c>
      <c r="B51" s="18"/>
      <c r="C51" s="18"/>
      <c r="D51" s="18"/>
      <c r="E51" s="18"/>
      <c r="F51" s="18"/>
      <c r="G51" s="18"/>
      <c r="H51" s="18"/>
      <c r="I51" s="18"/>
      <c r="J51" s="18"/>
      <c r="K51" s="18"/>
    </row>
    <row r="52" spans="1:11" x14ac:dyDescent="0.2">
      <c r="A52" s="19" t="s">
        <v>130</v>
      </c>
      <c r="B52" s="20">
        <v>151</v>
      </c>
      <c r="C52" s="26">
        <v>42.384106000000003</v>
      </c>
      <c r="D52" s="26">
        <v>55.629139000000002</v>
      </c>
      <c r="E52" s="26">
        <v>1.986755</v>
      </c>
      <c r="F52" s="26">
        <v>23.841059999999999</v>
      </c>
      <c r="G52" s="26">
        <v>9.9337750000000007</v>
      </c>
      <c r="H52" s="26">
        <v>1.986755</v>
      </c>
      <c r="I52" s="26">
        <v>7.2847679999999997</v>
      </c>
      <c r="J52" s="26">
        <v>7.9470200000000002</v>
      </c>
      <c r="K52" s="26">
        <v>1.324503</v>
      </c>
    </row>
    <row r="53" spans="1:11" x14ac:dyDescent="0.2">
      <c r="A53" s="19" t="s">
        <v>131</v>
      </c>
      <c r="B53" s="20">
        <v>1446</v>
      </c>
      <c r="C53" s="26">
        <v>50.553249999999998</v>
      </c>
      <c r="D53" s="26">
        <v>77.247579999999999</v>
      </c>
      <c r="E53" s="26">
        <v>1.9363760000000001</v>
      </c>
      <c r="F53" s="26">
        <v>25.38036</v>
      </c>
      <c r="G53" s="26">
        <v>12.30982</v>
      </c>
      <c r="H53" s="26">
        <v>3.3886579999999999</v>
      </c>
      <c r="I53" s="26">
        <v>1.659751</v>
      </c>
      <c r="J53" s="26">
        <v>1.3139700000000001</v>
      </c>
      <c r="K53" s="26">
        <v>0.96818800000000005</v>
      </c>
    </row>
    <row r="54" spans="1:11" x14ac:dyDescent="0.2">
      <c r="A54" s="19" t="s">
        <v>392</v>
      </c>
      <c r="B54" s="20">
        <v>150</v>
      </c>
      <c r="C54" s="26">
        <v>51.333333000000003</v>
      </c>
      <c r="D54" s="26">
        <v>62</v>
      </c>
      <c r="E54" s="26">
        <v>4.6666670000000003</v>
      </c>
      <c r="F54" s="26">
        <v>19.333333</v>
      </c>
      <c r="G54" s="26">
        <v>6</v>
      </c>
      <c r="H54" s="26">
        <v>7.3333329999999997</v>
      </c>
      <c r="I54" s="26">
        <v>5.3333329999999997</v>
      </c>
      <c r="J54" s="26">
        <v>4</v>
      </c>
      <c r="K54" s="26">
        <v>3.3333330000000001</v>
      </c>
    </row>
    <row r="55" spans="1:11" x14ac:dyDescent="0.2">
      <c r="A55" s="19" t="s">
        <v>132</v>
      </c>
      <c r="B55" s="20">
        <v>372</v>
      </c>
      <c r="C55" s="26">
        <v>20.161290000000001</v>
      </c>
      <c r="D55" s="26">
        <v>84.677419</v>
      </c>
      <c r="E55" s="26">
        <v>3.225806</v>
      </c>
      <c r="F55" s="26">
        <v>17.204301000000001</v>
      </c>
      <c r="G55" s="26">
        <v>7.5268819999999996</v>
      </c>
      <c r="H55" s="26">
        <v>9.4086020000000001</v>
      </c>
      <c r="I55" s="26">
        <v>2.4193549999999999</v>
      </c>
      <c r="J55" s="26">
        <v>2.6881719999999998</v>
      </c>
      <c r="K55" s="26">
        <v>2.4193549999999999</v>
      </c>
    </row>
    <row r="56" spans="1:11" x14ac:dyDescent="0.2">
      <c r="A56" s="19" t="s">
        <v>1033</v>
      </c>
      <c r="B56" s="20">
        <v>69</v>
      </c>
      <c r="C56" s="26">
        <v>42.028986000000003</v>
      </c>
      <c r="D56" s="26">
        <v>69.565217000000004</v>
      </c>
      <c r="E56" s="26">
        <v>4.3478260000000004</v>
      </c>
      <c r="F56" s="26">
        <v>20.289854999999999</v>
      </c>
      <c r="G56" s="26">
        <v>2.8985509999999999</v>
      </c>
      <c r="H56" s="26">
        <v>2.8985509999999999</v>
      </c>
      <c r="I56" s="26">
        <v>1.4492750000000001</v>
      </c>
      <c r="J56" s="26">
        <v>7.2463769999999998</v>
      </c>
      <c r="K56" s="26">
        <v>0</v>
      </c>
    </row>
    <row r="57" spans="1:11" x14ac:dyDescent="0.2">
      <c r="A57" s="18" t="s">
        <v>133</v>
      </c>
      <c r="B57" s="17">
        <v>92</v>
      </c>
      <c r="C57" s="25">
        <v>42.391303999999998</v>
      </c>
      <c r="D57" s="25">
        <v>47.826087000000001</v>
      </c>
      <c r="E57" s="25">
        <v>2.1739130000000002</v>
      </c>
      <c r="F57" s="25">
        <v>27.173912999999999</v>
      </c>
      <c r="G57" s="25">
        <v>8.6956520000000008</v>
      </c>
      <c r="H57" s="25">
        <v>2.1739130000000002</v>
      </c>
      <c r="I57" s="25">
        <v>9.7826090000000008</v>
      </c>
      <c r="J57" s="25">
        <v>9.7826090000000008</v>
      </c>
      <c r="K57" s="25">
        <v>1.086957</v>
      </c>
    </row>
    <row r="58" spans="1:11" x14ac:dyDescent="0.2">
      <c r="A58" s="19" t="s">
        <v>134</v>
      </c>
      <c r="B58" s="20">
        <v>813</v>
      </c>
      <c r="C58" s="26">
        <v>51.414513999999997</v>
      </c>
      <c r="D58" s="26">
        <v>75.276752999999999</v>
      </c>
      <c r="E58" s="26">
        <v>2.4600249999999999</v>
      </c>
      <c r="F58" s="26">
        <v>25.215252</v>
      </c>
      <c r="G58" s="26">
        <v>12.915129</v>
      </c>
      <c r="H58" s="26">
        <v>2.5830259999999998</v>
      </c>
      <c r="I58" s="26">
        <v>1.4760150000000001</v>
      </c>
      <c r="J58" s="26">
        <v>0.86100900000000002</v>
      </c>
      <c r="K58" s="26">
        <v>0.98401000000000005</v>
      </c>
    </row>
    <row r="59" spans="1:11" x14ac:dyDescent="0.2">
      <c r="A59" s="19" t="s">
        <v>393</v>
      </c>
      <c r="B59" s="20">
        <v>65</v>
      </c>
      <c r="C59" s="26">
        <v>52.307692000000003</v>
      </c>
      <c r="D59" s="26">
        <v>67.692307999999997</v>
      </c>
      <c r="E59" s="26">
        <v>4.6153849999999998</v>
      </c>
      <c r="F59" s="26">
        <v>20</v>
      </c>
      <c r="G59" s="26">
        <v>7.6923079999999997</v>
      </c>
      <c r="H59" s="26">
        <v>0</v>
      </c>
      <c r="I59" s="26">
        <v>4.6153849999999998</v>
      </c>
      <c r="J59" s="26">
        <v>4.6153849999999998</v>
      </c>
      <c r="K59" s="26">
        <v>3.0769229999999999</v>
      </c>
    </row>
    <row r="60" spans="1:11" x14ac:dyDescent="0.2">
      <c r="A60" s="19" t="s">
        <v>135</v>
      </c>
      <c r="B60" s="20">
        <v>83</v>
      </c>
      <c r="C60" s="26">
        <v>22.891566000000001</v>
      </c>
      <c r="D60" s="26">
        <v>78.313253000000003</v>
      </c>
      <c r="E60" s="26">
        <v>1.2048190000000001</v>
      </c>
      <c r="F60" s="26">
        <v>20.481928</v>
      </c>
      <c r="G60" s="26">
        <v>6.0240960000000001</v>
      </c>
      <c r="H60" s="26">
        <v>2.4096389999999999</v>
      </c>
      <c r="I60" s="26">
        <v>6.0240960000000001</v>
      </c>
      <c r="J60" s="26">
        <v>7.2289159999999999</v>
      </c>
      <c r="K60" s="26">
        <v>1.2048190000000001</v>
      </c>
    </row>
    <row r="61" spans="1:11" x14ac:dyDescent="0.2">
      <c r="A61" s="19" t="s">
        <v>1034</v>
      </c>
      <c r="B61" s="20">
        <v>39</v>
      </c>
      <c r="C61" s="26">
        <v>48.717948999999997</v>
      </c>
      <c r="D61" s="26">
        <v>74.358974000000003</v>
      </c>
      <c r="E61" s="26">
        <v>2.5641029999999998</v>
      </c>
      <c r="F61" s="26">
        <v>20.512820999999999</v>
      </c>
      <c r="G61" s="26">
        <v>0</v>
      </c>
      <c r="H61" s="26">
        <v>2.5641029999999998</v>
      </c>
      <c r="I61" s="26">
        <v>2.5641029999999998</v>
      </c>
      <c r="J61" s="26">
        <v>2.5641029999999998</v>
      </c>
      <c r="K61" s="26">
        <v>0</v>
      </c>
    </row>
    <row r="62" spans="1:11" x14ac:dyDescent="0.2">
      <c r="A62" s="18" t="s">
        <v>136</v>
      </c>
      <c r="B62" s="17">
        <v>59</v>
      </c>
      <c r="C62" s="25">
        <v>42.372881</v>
      </c>
      <c r="D62" s="25">
        <v>67.796610000000001</v>
      </c>
      <c r="E62" s="25">
        <v>1.6949149999999999</v>
      </c>
      <c r="F62" s="25">
        <v>18.644068000000001</v>
      </c>
      <c r="G62" s="25">
        <v>11.864407</v>
      </c>
      <c r="H62" s="25">
        <v>1.6949149999999999</v>
      </c>
      <c r="I62" s="25">
        <v>3.389831</v>
      </c>
      <c r="J62" s="25">
        <v>5.084746</v>
      </c>
      <c r="K62" s="25">
        <v>1.6949149999999999</v>
      </c>
    </row>
    <row r="63" spans="1:11" x14ac:dyDescent="0.2">
      <c r="A63" s="19" t="s">
        <v>134</v>
      </c>
      <c r="B63" s="20">
        <v>632</v>
      </c>
      <c r="C63" s="26">
        <v>49.367089</v>
      </c>
      <c r="D63" s="26">
        <v>79.905062999999998</v>
      </c>
      <c r="E63" s="26">
        <v>1.2658229999999999</v>
      </c>
      <c r="F63" s="26">
        <v>25.474684</v>
      </c>
      <c r="G63" s="26">
        <v>11.392405</v>
      </c>
      <c r="H63" s="26">
        <v>4.4303800000000004</v>
      </c>
      <c r="I63" s="26">
        <v>1.8987339999999999</v>
      </c>
      <c r="J63" s="26">
        <v>1.8987339999999999</v>
      </c>
      <c r="K63" s="26">
        <v>0.94936699999999996</v>
      </c>
    </row>
    <row r="64" spans="1:11" x14ac:dyDescent="0.2">
      <c r="A64" s="19" t="s">
        <v>393</v>
      </c>
      <c r="B64" s="20">
        <v>85</v>
      </c>
      <c r="C64" s="26">
        <v>50.588234999999997</v>
      </c>
      <c r="D64" s="26">
        <v>57.647058999999999</v>
      </c>
      <c r="E64" s="26">
        <v>4.7058819999999999</v>
      </c>
      <c r="F64" s="26">
        <v>18.823529000000001</v>
      </c>
      <c r="G64" s="26">
        <v>4.7058819999999999</v>
      </c>
      <c r="H64" s="26">
        <v>12.941176</v>
      </c>
      <c r="I64" s="26">
        <v>5.8823530000000002</v>
      </c>
      <c r="J64" s="26">
        <v>3.5294120000000002</v>
      </c>
      <c r="K64" s="26">
        <v>3.5294120000000002</v>
      </c>
    </row>
    <row r="65" spans="1:11" x14ac:dyDescent="0.2">
      <c r="A65" s="19" t="s">
        <v>135</v>
      </c>
      <c r="B65" s="20">
        <v>289</v>
      </c>
      <c r="C65" s="26">
        <v>19.377162999999999</v>
      </c>
      <c r="D65" s="26">
        <v>86.505189999999999</v>
      </c>
      <c r="E65" s="26">
        <v>3.8062279999999999</v>
      </c>
      <c r="F65" s="26">
        <v>16.262975999999998</v>
      </c>
      <c r="G65" s="26">
        <v>7.9584780000000004</v>
      </c>
      <c r="H65" s="26">
        <v>11.418685</v>
      </c>
      <c r="I65" s="26">
        <v>1.384083</v>
      </c>
      <c r="J65" s="26">
        <v>1.384083</v>
      </c>
      <c r="K65" s="26">
        <v>2.7681659999999999</v>
      </c>
    </row>
    <row r="66" spans="1:11" x14ac:dyDescent="0.2">
      <c r="A66" s="19" t="s">
        <v>1034</v>
      </c>
      <c r="B66" s="20">
        <v>30</v>
      </c>
      <c r="C66" s="26">
        <v>33.333333000000003</v>
      </c>
      <c r="D66" s="26">
        <v>63.333333000000003</v>
      </c>
      <c r="E66" s="26">
        <v>6.6666670000000003</v>
      </c>
      <c r="F66" s="26">
        <v>20</v>
      </c>
      <c r="G66" s="26">
        <v>6.6666670000000003</v>
      </c>
      <c r="H66" s="26">
        <v>3.3333330000000001</v>
      </c>
      <c r="I66" s="26">
        <v>0</v>
      </c>
      <c r="J66" s="26">
        <v>13.333333</v>
      </c>
      <c r="K66" s="26">
        <v>0</v>
      </c>
    </row>
    <row r="67" spans="1:11" x14ac:dyDescent="0.2">
      <c r="A67" s="18" t="s">
        <v>1035</v>
      </c>
      <c r="B67" s="18"/>
      <c r="C67" s="18"/>
      <c r="D67" s="18"/>
      <c r="E67" s="18"/>
      <c r="F67" s="18"/>
      <c r="G67" s="18"/>
      <c r="H67" s="18"/>
      <c r="I67" s="18"/>
      <c r="J67" s="18"/>
      <c r="K67" s="18"/>
    </row>
    <row r="68" spans="1:11" x14ac:dyDescent="0.2">
      <c r="A68" s="19" t="s">
        <v>1036</v>
      </c>
      <c r="B68" s="20">
        <v>366</v>
      </c>
      <c r="C68" s="26">
        <v>36.338797999999997</v>
      </c>
      <c r="D68" s="26">
        <v>71.038251000000002</v>
      </c>
      <c r="E68" s="26">
        <v>4.0983609999999997</v>
      </c>
      <c r="F68" s="26">
        <v>20.765027</v>
      </c>
      <c r="G68" s="26">
        <v>6.2841529999999999</v>
      </c>
      <c r="H68" s="26">
        <v>1.912568</v>
      </c>
      <c r="I68" s="26">
        <v>5.4644810000000001</v>
      </c>
      <c r="J68" s="26">
        <v>4.3715849999999996</v>
      </c>
      <c r="K68" s="26">
        <v>1.912568</v>
      </c>
    </row>
    <row r="69" spans="1:11" x14ac:dyDescent="0.2">
      <c r="A69" s="19" t="s">
        <v>1037</v>
      </c>
      <c r="B69" s="20">
        <v>1212</v>
      </c>
      <c r="C69" s="26">
        <v>51.155116</v>
      </c>
      <c r="D69" s="26">
        <v>77.145214999999993</v>
      </c>
      <c r="E69" s="26">
        <v>1.8976900000000001</v>
      </c>
      <c r="F69" s="26">
        <v>26.237624</v>
      </c>
      <c r="G69" s="26">
        <v>13.448845</v>
      </c>
      <c r="H69" s="26">
        <v>2.8052809999999999</v>
      </c>
      <c r="I69" s="26">
        <v>1.5676570000000001</v>
      </c>
      <c r="J69" s="26">
        <v>1.155116</v>
      </c>
      <c r="K69" s="26">
        <v>0.99009899999999995</v>
      </c>
    </row>
    <row r="70" spans="1:11" x14ac:dyDescent="0.2">
      <c r="A70" s="19" t="s">
        <v>137</v>
      </c>
      <c r="B70" s="20">
        <v>112</v>
      </c>
      <c r="C70" s="26">
        <v>75.892857000000006</v>
      </c>
      <c r="D70" s="26">
        <v>48.214286000000001</v>
      </c>
      <c r="E70" s="26">
        <v>3.5714290000000002</v>
      </c>
      <c r="F70" s="26">
        <v>17.857143000000001</v>
      </c>
      <c r="G70" s="26">
        <v>7.1428570000000002</v>
      </c>
      <c r="H70" s="26">
        <v>3.5714290000000002</v>
      </c>
      <c r="I70" s="26">
        <v>1.785714</v>
      </c>
      <c r="J70" s="26">
        <v>5.3571429999999998</v>
      </c>
      <c r="K70" s="26">
        <v>0.89285700000000001</v>
      </c>
    </row>
    <row r="71" spans="1:11" x14ac:dyDescent="0.2">
      <c r="A71" s="19" t="s">
        <v>138</v>
      </c>
      <c r="B71" s="20">
        <v>673</v>
      </c>
      <c r="C71" s="26">
        <v>44.725110999999998</v>
      </c>
      <c r="D71" s="26">
        <v>78.603268999999997</v>
      </c>
      <c r="E71" s="26">
        <v>2.5260030000000002</v>
      </c>
      <c r="F71" s="26">
        <v>21.396730999999999</v>
      </c>
      <c r="G71" s="26">
        <v>9.6582469999999994</v>
      </c>
      <c r="H71" s="26">
        <v>9.6582469999999994</v>
      </c>
      <c r="I71" s="26">
        <v>1.485884</v>
      </c>
      <c r="J71" s="26">
        <v>1.783061</v>
      </c>
      <c r="K71" s="26">
        <v>1.337296</v>
      </c>
    </row>
    <row r="72" spans="1:11" x14ac:dyDescent="0.2">
      <c r="A72" s="19" t="s">
        <v>1038</v>
      </c>
      <c r="B72" s="20">
        <v>75</v>
      </c>
      <c r="C72" s="26">
        <v>36</v>
      </c>
      <c r="D72" s="26">
        <v>77.333332999999996</v>
      </c>
      <c r="E72" s="26">
        <v>1.3333330000000001</v>
      </c>
      <c r="F72" s="26">
        <v>20</v>
      </c>
      <c r="G72" s="26">
        <v>6.6666670000000003</v>
      </c>
      <c r="H72" s="26">
        <v>5.3333329999999997</v>
      </c>
      <c r="I72" s="26">
        <v>5.3333329999999997</v>
      </c>
      <c r="J72" s="26">
        <v>2.6666669999999999</v>
      </c>
      <c r="K72" s="26">
        <v>1.3333330000000001</v>
      </c>
    </row>
    <row r="73" spans="1:11" x14ac:dyDescent="0.2">
      <c r="A73" s="19" t="s">
        <v>1011</v>
      </c>
      <c r="B73" s="20">
        <v>178</v>
      </c>
      <c r="C73" s="26">
        <v>38.202247</v>
      </c>
      <c r="D73" s="26">
        <v>76.404494</v>
      </c>
      <c r="E73" s="26">
        <v>2.2471909999999999</v>
      </c>
      <c r="F73" s="26">
        <v>22.471910000000001</v>
      </c>
      <c r="G73" s="26">
        <v>6.7415729999999998</v>
      </c>
      <c r="H73" s="26">
        <v>3.370787</v>
      </c>
      <c r="I73" s="26">
        <v>1.6853929999999999</v>
      </c>
      <c r="J73" s="26">
        <v>3.9325839999999999</v>
      </c>
      <c r="K73" s="26">
        <v>1.6853929999999999</v>
      </c>
    </row>
    <row r="74" spans="1:11" x14ac:dyDescent="0.2">
      <c r="A74" s="19" t="s">
        <v>1441</v>
      </c>
      <c r="B74" s="20">
        <v>1644</v>
      </c>
      <c r="C74" s="26">
        <v>47.141119000000003</v>
      </c>
      <c r="D74" s="26">
        <v>76.703163000000004</v>
      </c>
      <c r="E74" s="26">
        <v>2.068127</v>
      </c>
      <c r="F74" s="26">
        <v>23.965937</v>
      </c>
      <c r="G74" s="26">
        <v>11.982968</v>
      </c>
      <c r="H74" s="26">
        <v>5.2919710000000002</v>
      </c>
      <c r="I74" s="26">
        <v>1.8248180000000001</v>
      </c>
      <c r="J74" s="26">
        <v>1.7639899999999999</v>
      </c>
      <c r="K74" s="26">
        <v>1.216545</v>
      </c>
    </row>
    <row r="75" spans="1:11" x14ac:dyDescent="0.2">
      <c r="A75" s="18" t="s">
        <v>1039</v>
      </c>
      <c r="B75" s="18"/>
      <c r="C75" s="18"/>
      <c r="D75" s="18"/>
      <c r="E75" s="18"/>
      <c r="F75" s="18"/>
      <c r="G75" s="18"/>
      <c r="H75" s="18"/>
      <c r="I75" s="18"/>
      <c r="J75" s="18"/>
      <c r="K75" s="18"/>
    </row>
    <row r="76" spans="1:11" x14ac:dyDescent="0.2">
      <c r="A76" s="21" t="s">
        <v>1040</v>
      </c>
      <c r="B76" s="34">
        <v>366</v>
      </c>
      <c r="C76" s="30">
        <v>36.338797999999997</v>
      </c>
      <c r="D76" s="30">
        <v>71.038251000000002</v>
      </c>
      <c r="E76" s="30">
        <v>4.0983609999999997</v>
      </c>
      <c r="F76" s="30">
        <v>20.765027</v>
      </c>
      <c r="G76" s="30">
        <v>6.2841529999999999</v>
      </c>
      <c r="H76" s="30">
        <v>1.912568</v>
      </c>
      <c r="I76" s="30">
        <v>5.4644810000000001</v>
      </c>
      <c r="J76" s="30">
        <v>4.3715849999999996</v>
      </c>
      <c r="K76" s="30">
        <v>1.912568</v>
      </c>
    </row>
    <row r="77" spans="1:11" x14ac:dyDescent="0.2">
      <c r="A77" s="21" t="s">
        <v>1041</v>
      </c>
      <c r="B77" s="34">
        <v>954</v>
      </c>
      <c r="C77" s="30">
        <v>45.597484000000001</v>
      </c>
      <c r="D77" s="30">
        <v>77.358491000000001</v>
      </c>
      <c r="E77" s="30">
        <v>1.991614</v>
      </c>
      <c r="F77" s="30">
        <v>26.310272999999999</v>
      </c>
      <c r="G77" s="30">
        <v>13.312369</v>
      </c>
      <c r="H77" s="30">
        <v>3.6687630000000002</v>
      </c>
      <c r="I77" s="30">
        <v>2.0964360000000002</v>
      </c>
      <c r="J77" s="30">
        <v>1.572327</v>
      </c>
      <c r="K77" s="30">
        <v>1.0482180000000001</v>
      </c>
    </row>
    <row r="78" spans="1:11" x14ac:dyDescent="0.2">
      <c r="A78" s="19" t="s">
        <v>1042</v>
      </c>
      <c r="B78" s="20">
        <v>345</v>
      </c>
      <c r="C78" s="26">
        <v>52.753622999999997</v>
      </c>
      <c r="D78" s="26">
        <v>72.753623000000005</v>
      </c>
      <c r="E78" s="26">
        <v>2.8985509999999999</v>
      </c>
      <c r="F78" s="26">
        <v>22.318840999999999</v>
      </c>
      <c r="G78" s="26">
        <v>8.6956520000000008</v>
      </c>
      <c r="H78" s="26">
        <v>7.536232</v>
      </c>
      <c r="I78" s="26">
        <v>1.4492750000000001</v>
      </c>
      <c r="J78" s="26">
        <v>2.3188409999999999</v>
      </c>
      <c r="K78" s="26">
        <v>0.86956500000000003</v>
      </c>
    </row>
    <row r="79" spans="1:11" x14ac:dyDescent="0.2">
      <c r="A79" s="19" t="s">
        <v>1043</v>
      </c>
      <c r="B79" s="20">
        <v>141</v>
      </c>
      <c r="C79" s="26">
        <v>48.936169999999997</v>
      </c>
      <c r="D79" s="26">
        <v>75.177305000000004</v>
      </c>
      <c r="E79" s="26">
        <v>1.4184399999999999</v>
      </c>
      <c r="F79" s="26">
        <v>19.858156000000001</v>
      </c>
      <c r="G79" s="26">
        <v>12.765957</v>
      </c>
      <c r="H79" s="26">
        <v>9.9290780000000005</v>
      </c>
      <c r="I79" s="26">
        <v>2.8368790000000002</v>
      </c>
      <c r="J79" s="26">
        <v>2.1276600000000001</v>
      </c>
      <c r="K79" s="26">
        <v>1.4184399999999999</v>
      </c>
    </row>
    <row r="80" spans="1:11" x14ac:dyDescent="0.2">
      <c r="A80" s="19" t="s">
        <v>1044</v>
      </c>
      <c r="B80" s="20">
        <v>56</v>
      </c>
      <c r="C80" s="26">
        <v>42.857143000000001</v>
      </c>
      <c r="D80" s="26">
        <v>80.357142999999994</v>
      </c>
      <c r="E80" s="26">
        <v>0</v>
      </c>
      <c r="F80" s="26">
        <v>16.071428999999998</v>
      </c>
      <c r="G80" s="26">
        <v>7.1428570000000002</v>
      </c>
      <c r="H80" s="26">
        <v>7.1428570000000002</v>
      </c>
      <c r="I80" s="26">
        <v>0</v>
      </c>
      <c r="J80" s="26">
        <v>3.5714290000000002</v>
      </c>
      <c r="K80" s="26">
        <v>1.785714</v>
      </c>
    </row>
    <row r="81" spans="1:11" x14ac:dyDescent="0.2">
      <c r="A81" s="19" t="s">
        <v>1045</v>
      </c>
      <c r="B81" s="20">
        <v>48</v>
      </c>
      <c r="C81" s="26">
        <v>45.833333000000003</v>
      </c>
      <c r="D81" s="26">
        <v>79.166667000000004</v>
      </c>
      <c r="E81" s="26">
        <v>4.1666670000000003</v>
      </c>
      <c r="F81" s="26">
        <v>25</v>
      </c>
      <c r="G81" s="26">
        <v>8.3333329999999997</v>
      </c>
      <c r="H81" s="26">
        <v>8.3333329999999997</v>
      </c>
      <c r="I81" s="26">
        <v>2.0833330000000001</v>
      </c>
      <c r="J81" s="26">
        <v>2.0833330000000001</v>
      </c>
      <c r="K81" s="26">
        <v>0</v>
      </c>
    </row>
    <row r="82" spans="1:11" x14ac:dyDescent="0.2">
      <c r="A82" s="19" t="s">
        <v>1046</v>
      </c>
      <c r="B82" s="20">
        <v>20</v>
      </c>
      <c r="C82" s="26">
        <v>45</v>
      </c>
      <c r="D82" s="26">
        <v>80</v>
      </c>
      <c r="E82" s="26">
        <v>0</v>
      </c>
      <c r="F82" s="26">
        <v>15</v>
      </c>
      <c r="G82" s="26">
        <v>15</v>
      </c>
      <c r="H82" s="26">
        <v>5</v>
      </c>
      <c r="I82" s="26">
        <v>0</v>
      </c>
      <c r="J82" s="26">
        <v>0</v>
      </c>
      <c r="K82" s="26">
        <v>10</v>
      </c>
    </row>
    <row r="83" spans="1:11" x14ac:dyDescent="0.2">
      <c r="A83" s="19" t="s">
        <v>1047</v>
      </c>
      <c r="B83" s="20">
        <v>4</v>
      </c>
      <c r="C83" s="26">
        <v>50</v>
      </c>
      <c r="D83" s="26">
        <v>50</v>
      </c>
      <c r="E83" s="26">
        <v>0</v>
      </c>
      <c r="F83" s="26">
        <v>25</v>
      </c>
      <c r="G83" s="26">
        <v>0</v>
      </c>
      <c r="H83" s="26">
        <v>0</v>
      </c>
      <c r="I83" s="26">
        <v>0</v>
      </c>
      <c r="J83" s="26">
        <v>0</v>
      </c>
      <c r="K83" s="26">
        <v>25</v>
      </c>
    </row>
    <row r="84" spans="1:11" x14ac:dyDescent="0.2">
      <c r="A84" s="19" t="s">
        <v>1048</v>
      </c>
      <c r="B84" s="20">
        <v>2</v>
      </c>
      <c r="C84" s="26">
        <v>50</v>
      </c>
      <c r="D84" s="26">
        <v>100</v>
      </c>
      <c r="E84" s="26">
        <v>0</v>
      </c>
      <c r="F84" s="26">
        <v>0</v>
      </c>
      <c r="G84" s="26">
        <v>50</v>
      </c>
      <c r="H84" s="26">
        <v>0</v>
      </c>
      <c r="I84" s="26">
        <v>0</v>
      </c>
      <c r="J84" s="26">
        <v>0</v>
      </c>
      <c r="K84" s="26">
        <v>0</v>
      </c>
    </row>
    <row r="85" spans="1:11" x14ac:dyDescent="0.2">
      <c r="A85" s="19" t="s">
        <v>1049</v>
      </c>
      <c r="B85" s="20">
        <v>2</v>
      </c>
      <c r="C85" s="26">
        <v>0</v>
      </c>
      <c r="D85" s="26">
        <v>50</v>
      </c>
      <c r="E85" s="26">
        <v>0</v>
      </c>
      <c r="F85" s="26">
        <v>100</v>
      </c>
      <c r="G85" s="26">
        <v>0</v>
      </c>
      <c r="H85" s="26">
        <v>0</v>
      </c>
      <c r="I85" s="26">
        <v>0</v>
      </c>
      <c r="J85" s="26">
        <v>0</v>
      </c>
      <c r="K85" s="26">
        <v>0</v>
      </c>
    </row>
    <row r="86" spans="1:11" x14ac:dyDescent="0.2">
      <c r="A86" s="19" t="s">
        <v>1011</v>
      </c>
      <c r="B86" s="20">
        <v>250</v>
      </c>
      <c r="C86" s="26">
        <v>39.6</v>
      </c>
      <c r="D86" s="26">
        <v>79.2</v>
      </c>
      <c r="E86" s="26">
        <v>2</v>
      </c>
      <c r="F86" s="26">
        <v>20.399999999999999</v>
      </c>
      <c r="G86" s="26">
        <v>8.8000000000000007</v>
      </c>
      <c r="H86" s="26">
        <v>3.6</v>
      </c>
      <c r="I86" s="26">
        <v>1.2</v>
      </c>
      <c r="J86" s="26">
        <v>2.8</v>
      </c>
      <c r="K86" s="26">
        <v>1.6</v>
      </c>
    </row>
    <row r="87" spans="1:11" x14ac:dyDescent="0.2">
      <c r="A87" s="18" t="s">
        <v>1050</v>
      </c>
      <c r="B87" s="18"/>
      <c r="C87" s="18"/>
      <c r="D87" s="18"/>
      <c r="E87" s="18"/>
      <c r="F87" s="18"/>
      <c r="G87" s="18"/>
      <c r="H87" s="18"/>
      <c r="I87" s="18"/>
      <c r="J87" s="18"/>
      <c r="K87" s="18"/>
    </row>
    <row r="88" spans="1:11" x14ac:dyDescent="0.2">
      <c r="A88" s="19" t="s">
        <v>1051</v>
      </c>
      <c r="B88" s="20">
        <v>1712</v>
      </c>
      <c r="C88" s="26">
        <v>42.406542000000002</v>
      </c>
      <c r="D88" s="26">
        <v>79.030373999999995</v>
      </c>
      <c r="E88" s="26">
        <v>2.2780369999999999</v>
      </c>
      <c r="F88" s="26">
        <v>23.714953000000001</v>
      </c>
      <c r="G88" s="26">
        <v>11.682243</v>
      </c>
      <c r="H88" s="26">
        <v>4.78972</v>
      </c>
      <c r="I88" s="26">
        <v>1.985981</v>
      </c>
      <c r="J88" s="26">
        <v>1.92757</v>
      </c>
      <c r="K88" s="26">
        <v>1.343458</v>
      </c>
    </row>
    <row r="89" spans="1:11" x14ac:dyDescent="0.2">
      <c r="A89" s="19" t="s">
        <v>139</v>
      </c>
      <c r="B89" s="20">
        <v>76</v>
      </c>
      <c r="C89" s="26">
        <v>44.736842000000003</v>
      </c>
      <c r="D89" s="26">
        <v>68.421053000000001</v>
      </c>
      <c r="E89" s="26">
        <v>2.6315789999999999</v>
      </c>
      <c r="F89" s="26">
        <v>30.263158000000001</v>
      </c>
      <c r="G89" s="26">
        <v>17.105263000000001</v>
      </c>
      <c r="H89" s="26">
        <v>0</v>
      </c>
      <c r="I89" s="26">
        <v>3.947368</v>
      </c>
      <c r="J89" s="26">
        <v>0</v>
      </c>
      <c r="K89" s="26">
        <v>1.3157890000000001</v>
      </c>
    </row>
    <row r="90" spans="1:11" x14ac:dyDescent="0.2">
      <c r="A90" s="19" t="s">
        <v>1052</v>
      </c>
      <c r="B90" s="20">
        <v>59</v>
      </c>
      <c r="C90" s="26">
        <v>61.016948999999997</v>
      </c>
      <c r="D90" s="26">
        <v>66.101695000000007</v>
      </c>
      <c r="E90" s="26">
        <v>0</v>
      </c>
      <c r="F90" s="26">
        <v>23.728814</v>
      </c>
      <c r="G90" s="26">
        <v>11.864407</v>
      </c>
      <c r="H90" s="26">
        <v>8.4745760000000008</v>
      </c>
      <c r="I90" s="26">
        <v>8.4745760000000008</v>
      </c>
      <c r="J90" s="26">
        <v>1.6949149999999999</v>
      </c>
      <c r="K90" s="26">
        <v>3.389831</v>
      </c>
    </row>
    <row r="91" spans="1:11" x14ac:dyDescent="0.2">
      <c r="A91" s="19" t="s">
        <v>140</v>
      </c>
      <c r="B91" s="20">
        <v>194</v>
      </c>
      <c r="C91" s="26">
        <v>63.917526000000002</v>
      </c>
      <c r="D91" s="26">
        <v>57.216495000000002</v>
      </c>
      <c r="E91" s="26">
        <v>3.092784</v>
      </c>
      <c r="F91" s="26">
        <v>19.587629</v>
      </c>
      <c r="G91" s="26">
        <v>2.5773199999999998</v>
      </c>
      <c r="H91" s="26">
        <v>2.5773199999999998</v>
      </c>
      <c r="I91" s="26">
        <v>3.608247</v>
      </c>
      <c r="J91" s="26">
        <v>3.092784</v>
      </c>
      <c r="K91" s="26">
        <v>1.546392</v>
      </c>
    </row>
    <row r="92" spans="1:11" x14ac:dyDescent="0.2">
      <c r="A92" s="19" t="s">
        <v>141</v>
      </c>
      <c r="B92" s="20">
        <v>16</v>
      </c>
      <c r="C92" s="26">
        <v>37.5</v>
      </c>
      <c r="D92" s="26">
        <v>93.75</v>
      </c>
      <c r="E92" s="26">
        <v>0</v>
      </c>
      <c r="F92" s="26">
        <v>6.25</v>
      </c>
      <c r="G92" s="26">
        <v>0</v>
      </c>
      <c r="H92" s="26">
        <v>0</v>
      </c>
      <c r="I92" s="26">
        <v>6.25</v>
      </c>
      <c r="J92" s="26">
        <v>6.25</v>
      </c>
      <c r="K92" s="26">
        <v>0</v>
      </c>
    </row>
    <row r="93" spans="1:11" x14ac:dyDescent="0.2">
      <c r="A93" s="19" t="s">
        <v>1009</v>
      </c>
      <c r="B93" s="20">
        <v>46</v>
      </c>
      <c r="C93" s="26">
        <v>39.130434999999999</v>
      </c>
      <c r="D93" s="26">
        <v>67.391304000000005</v>
      </c>
      <c r="E93" s="26">
        <v>4.3478260000000004</v>
      </c>
      <c r="F93" s="26">
        <v>26.086957000000002</v>
      </c>
      <c r="G93" s="26">
        <v>4.3478260000000004</v>
      </c>
      <c r="H93" s="26">
        <v>13.043478</v>
      </c>
      <c r="I93" s="26">
        <v>4.3478260000000004</v>
      </c>
      <c r="J93" s="26">
        <v>6.5217390000000002</v>
      </c>
      <c r="K93" s="26">
        <v>0</v>
      </c>
    </row>
    <row r="94" spans="1:11" x14ac:dyDescent="0.2">
      <c r="A94" s="19" t="s">
        <v>1011</v>
      </c>
      <c r="B94" s="20">
        <v>85</v>
      </c>
      <c r="C94" s="26">
        <v>37.647058999999999</v>
      </c>
      <c r="D94" s="26">
        <v>65.882352999999995</v>
      </c>
      <c r="E94" s="26">
        <v>4.7058819999999999</v>
      </c>
      <c r="F94" s="26">
        <v>18.823529000000001</v>
      </c>
      <c r="G94" s="26">
        <v>5.8823530000000002</v>
      </c>
      <c r="H94" s="26">
        <v>2.3529409999999999</v>
      </c>
      <c r="I94" s="26">
        <v>1.176471</v>
      </c>
      <c r="J94" s="26">
        <v>9.4117650000000008</v>
      </c>
      <c r="K94" s="26">
        <v>1.176471</v>
      </c>
    </row>
    <row r="95" spans="1:11" x14ac:dyDescent="0.2">
      <c r="A95" s="18" t="s">
        <v>1053</v>
      </c>
      <c r="B95" s="18"/>
      <c r="C95" s="18"/>
      <c r="D95" s="18"/>
      <c r="E95" s="18"/>
      <c r="F95" s="18"/>
      <c r="G95" s="18"/>
      <c r="H95" s="18"/>
      <c r="I95" s="18"/>
      <c r="J95" s="18"/>
      <c r="K95" s="18"/>
    </row>
    <row r="96" spans="1:11" x14ac:dyDescent="0.2">
      <c r="A96" s="19" t="s">
        <v>1054</v>
      </c>
      <c r="B96" s="20">
        <v>1212</v>
      </c>
      <c r="C96" s="26">
        <v>42.986798999999998</v>
      </c>
      <c r="D96" s="26">
        <v>79.950495000000004</v>
      </c>
      <c r="E96" s="26">
        <v>2.0627059999999999</v>
      </c>
      <c r="F96" s="26">
        <v>25.577558</v>
      </c>
      <c r="G96" s="26">
        <v>13.036303999999999</v>
      </c>
      <c r="H96" s="26">
        <v>3.9603959999999998</v>
      </c>
      <c r="I96" s="26">
        <v>1.8976900000000001</v>
      </c>
      <c r="J96" s="26">
        <v>1.8151820000000001</v>
      </c>
      <c r="K96" s="26">
        <v>0.82508300000000001</v>
      </c>
    </row>
    <row r="97" spans="1:11" x14ac:dyDescent="0.2">
      <c r="A97" s="19" t="s">
        <v>1055</v>
      </c>
      <c r="B97" s="20">
        <v>24</v>
      </c>
      <c r="C97" s="26">
        <v>62.5</v>
      </c>
      <c r="D97" s="26">
        <v>70.833332999999996</v>
      </c>
      <c r="E97" s="26">
        <v>8.3333329999999997</v>
      </c>
      <c r="F97" s="26">
        <v>29.166667</v>
      </c>
      <c r="G97" s="26">
        <v>8.3333329999999997</v>
      </c>
      <c r="H97" s="26">
        <v>4.1666670000000003</v>
      </c>
      <c r="I97" s="26">
        <v>4.1666670000000003</v>
      </c>
      <c r="J97" s="26">
        <v>0</v>
      </c>
      <c r="K97" s="26">
        <v>0</v>
      </c>
    </row>
    <row r="98" spans="1:11" x14ac:dyDescent="0.2">
      <c r="A98" s="19" t="s">
        <v>1056</v>
      </c>
      <c r="B98" s="20">
        <v>76</v>
      </c>
      <c r="C98" s="26">
        <v>64.473684000000006</v>
      </c>
      <c r="D98" s="26">
        <v>69.736841999999996</v>
      </c>
      <c r="E98" s="26">
        <v>3.947368</v>
      </c>
      <c r="F98" s="26">
        <v>18.421053000000001</v>
      </c>
      <c r="G98" s="26">
        <v>6.5789470000000003</v>
      </c>
      <c r="H98" s="26">
        <v>6.5789470000000003</v>
      </c>
      <c r="I98" s="26">
        <v>3.947368</v>
      </c>
      <c r="J98" s="26">
        <v>1.3157890000000001</v>
      </c>
      <c r="K98" s="26">
        <v>0</v>
      </c>
    </row>
    <row r="99" spans="1:11" x14ac:dyDescent="0.2">
      <c r="A99" s="19" t="s">
        <v>1057</v>
      </c>
      <c r="B99" s="20">
        <v>43</v>
      </c>
      <c r="C99" s="26">
        <v>83.720929999999996</v>
      </c>
      <c r="D99" s="26">
        <v>58.139535000000002</v>
      </c>
      <c r="E99" s="26">
        <v>0</v>
      </c>
      <c r="F99" s="26">
        <v>9.3023260000000008</v>
      </c>
      <c r="G99" s="26">
        <v>11.627907</v>
      </c>
      <c r="H99" s="26">
        <v>6.9767440000000001</v>
      </c>
      <c r="I99" s="26">
        <v>0</v>
      </c>
      <c r="J99" s="26">
        <v>2.3255810000000001</v>
      </c>
      <c r="K99" s="26">
        <v>0</v>
      </c>
    </row>
    <row r="100" spans="1:11" x14ac:dyDescent="0.2">
      <c r="A100" s="19" t="s">
        <v>1058</v>
      </c>
      <c r="B100" s="20">
        <v>14</v>
      </c>
      <c r="C100" s="26">
        <v>78.571428999999995</v>
      </c>
      <c r="D100" s="26">
        <v>42.857143000000001</v>
      </c>
      <c r="E100" s="26">
        <v>7.1428570000000002</v>
      </c>
      <c r="F100" s="26">
        <v>35.714286000000001</v>
      </c>
      <c r="G100" s="26">
        <v>28.571428999999998</v>
      </c>
      <c r="H100" s="26">
        <v>7.1428570000000002</v>
      </c>
      <c r="I100" s="26">
        <v>0</v>
      </c>
      <c r="J100" s="26">
        <v>7.1428570000000002</v>
      </c>
      <c r="K100" s="26">
        <v>0</v>
      </c>
    </row>
    <row r="101" spans="1:11" x14ac:dyDescent="0.2">
      <c r="A101" s="19" t="s">
        <v>1059</v>
      </c>
      <c r="B101" s="20">
        <v>5</v>
      </c>
      <c r="C101" s="26">
        <v>100</v>
      </c>
      <c r="D101" s="26">
        <v>60</v>
      </c>
      <c r="E101" s="26">
        <v>0</v>
      </c>
      <c r="F101" s="26">
        <v>0</v>
      </c>
      <c r="G101" s="26">
        <v>60</v>
      </c>
      <c r="H101" s="26">
        <v>0</v>
      </c>
      <c r="I101" s="26">
        <v>0</v>
      </c>
      <c r="J101" s="26">
        <v>0</v>
      </c>
      <c r="K101" s="26">
        <v>0</v>
      </c>
    </row>
    <row r="102" spans="1:11" x14ac:dyDescent="0.2">
      <c r="A102" s="19" t="s">
        <v>1011</v>
      </c>
      <c r="B102" s="20">
        <v>414</v>
      </c>
      <c r="C102" s="26">
        <v>29.710145000000001</v>
      </c>
      <c r="D102" s="26">
        <v>80.193236999999996</v>
      </c>
      <c r="E102" s="26">
        <v>2.4154589999999998</v>
      </c>
      <c r="F102" s="26">
        <v>21.497585000000001</v>
      </c>
      <c r="G102" s="26">
        <v>8.6956520000000008</v>
      </c>
      <c r="H102" s="26">
        <v>5.7971009999999996</v>
      </c>
      <c r="I102" s="26">
        <v>2.4154589999999998</v>
      </c>
      <c r="J102" s="26">
        <v>1.9323669999999999</v>
      </c>
      <c r="K102" s="26">
        <v>3.381643</v>
      </c>
    </row>
    <row r="103" spans="1:11" x14ac:dyDescent="0.2">
      <c r="A103" s="18" t="s">
        <v>1060</v>
      </c>
      <c r="B103" s="18"/>
      <c r="C103" s="18"/>
      <c r="D103" s="18"/>
      <c r="E103" s="18"/>
      <c r="F103" s="18"/>
      <c r="G103" s="18"/>
      <c r="H103" s="18"/>
      <c r="I103" s="18"/>
      <c r="J103" s="18"/>
      <c r="K103" s="18"/>
    </row>
    <row r="104" spans="1:11" x14ac:dyDescent="0.2">
      <c r="A104" s="19" t="s">
        <v>1054</v>
      </c>
      <c r="B104" s="20">
        <v>13</v>
      </c>
      <c r="C104" s="26">
        <v>46.153846000000001</v>
      </c>
      <c r="D104" s="26">
        <v>76.923077000000006</v>
      </c>
      <c r="E104" s="26">
        <v>0</v>
      </c>
      <c r="F104" s="26">
        <v>23.076923000000001</v>
      </c>
      <c r="G104" s="26">
        <v>7.6923079999999997</v>
      </c>
      <c r="H104" s="26">
        <v>0</v>
      </c>
      <c r="I104" s="26">
        <v>0</v>
      </c>
      <c r="J104" s="26">
        <v>7.6923079999999997</v>
      </c>
      <c r="K104" s="26">
        <v>0</v>
      </c>
    </row>
    <row r="105" spans="1:11" x14ac:dyDescent="0.2">
      <c r="A105" s="19" t="s">
        <v>1055</v>
      </c>
      <c r="B105" s="20">
        <v>89</v>
      </c>
      <c r="C105" s="26">
        <v>49.438201999999997</v>
      </c>
      <c r="D105" s="26">
        <v>59.550561999999999</v>
      </c>
      <c r="E105" s="26">
        <v>4.4943819999999999</v>
      </c>
      <c r="F105" s="26">
        <v>21.348314999999999</v>
      </c>
      <c r="G105" s="26">
        <v>2.2471909999999999</v>
      </c>
      <c r="H105" s="26">
        <v>1.123596</v>
      </c>
      <c r="I105" s="26">
        <v>7.8651689999999999</v>
      </c>
      <c r="J105" s="26">
        <v>6.7415729999999998</v>
      </c>
      <c r="K105" s="26">
        <v>2.2471909999999999</v>
      </c>
    </row>
    <row r="106" spans="1:11" x14ac:dyDescent="0.2">
      <c r="A106" s="19" t="s">
        <v>1056</v>
      </c>
      <c r="B106" s="20">
        <v>143</v>
      </c>
      <c r="C106" s="26">
        <v>68.531469000000001</v>
      </c>
      <c r="D106" s="26">
        <v>63.636364</v>
      </c>
      <c r="E106" s="26">
        <v>2.7972030000000001</v>
      </c>
      <c r="F106" s="26">
        <v>19.58042</v>
      </c>
      <c r="G106" s="26">
        <v>2.7972030000000001</v>
      </c>
      <c r="H106" s="26">
        <v>4.895105</v>
      </c>
      <c r="I106" s="26">
        <v>2.7972030000000001</v>
      </c>
      <c r="J106" s="26">
        <v>1.398601</v>
      </c>
      <c r="K106" s="26">
        <v>1.398601</v>
      </c>
    </row>
    <row r="107" spans="1:11" x14ac:dyDescent="0.2">
      <c r="A107" s="19" t="s">
        <v>1057</v>
      </c>
      <c r="B107" s="20">
        <v>27</v>
      </c>
      <c r="C107" s="26">
        <v>70.370369999999994</v>
      </c>
      <c r="D107" s="26">
        <v>59.259259</v>
      </c>
      <c r="E107" s="26">
        <v>0</v>
      </c>
      <c r="F107" s="26">
        <v>18.518519000000001</v>
      </c>
      <c r="G107" s="26">
        <v>14.814814999999999</v>
      </c>
      <c r="H107" s="26">
        <v>3.7037040000000001</v>
      </c>
      <c r="I107" s="26">
        <v>3.7037040000000001</v>
      </c>
      <c r="J107" s="26">
        <v>0</v>
      </c>
      <c r="K107" s="26">
        <v>0</v>
      </c>
    </row>
    <row r="108" spans="1:11" x14ac:dyDescent="0.2">
      <c r="A108" s="19" t="s">
        <v>1058</v>
      </c>
      <c r="B108" s="20">
        <v>5</v>
      </c>
      <c r="C108" s="26">
        <v>100</v>
      </c>
      <c r="D108" s="26">
        <v>40</v>
      </c>
      <c r="E108" s="26">
        <v>0</v>
      </c>
      <c r="F108" s="26">
        <v>40</v>
      </c>
      <c r="G108" s="26">
        <v>0</v>
      </c>
      <c r="H108" s="26">
        <v>0</v>
      </c>
      <c r="I108" s="26">
        <v>0</v>
      </c>
      <c r="J108" s="26">
        <v>0</v>
      </c>
      <c r="K108" s="26">
        <v>0</v>
      </c>
    </row>
    <row r="109" spans="1:11" x14ac:dyDescent="0.2">
      <c r="A109" s="19" t="s">
        <v>1059</v>
      </c>
      <c r="B109" s="20">
        <v>10</v>
      </c>
      <c r="C109" s="26">
        <v>50</v>
      </c>
      <c r="D109" s="26">
        <v>60</v>
      </c>
      <c r="E109" s="26">
        <v>0</v>
      </c>
      <c r="F109" s="26">
        <v>20</v>
      </c>
      <c r="G109" s="26">
        <v>20</v>
      </c>
      <c r="H109" s="26">
        <v>10</v>
      </c>
      <c r="I109" s="26">
        <v>0</v>
      </c>
      <c r="J109" s="26">
        <v>10</v>
      </c>
      <c r="K109" s="26">
        <v>0</v>
      </c>
    </row>
    <row r="110" spans="1:11" x14ac:dyDescent="0.2">
      <c r="A110" s="19" t="s">
        <v>1011</v>
      </c>
      <c r="B110" s="20">
        <v>28</v>
      </c>
      <c r="C110" s="26">
        <v>25</v>
      </c>
      <c r="D110" s="26">
        <v>64.285713999999999</v>
      </c>
      <c r="E110" s="26">
        <v>0</v>
      </c>
      <c r="F110" s="26">
        <v>21.428571000000002</v>
      </c>
      <c r="G110" s="26">
        <v>3.5714290000000002</v>
      </c>
      <c r="H110" s="26">
        <v>21.428571000000002</v>
      </c>
      <c r="I110" s="26">
        <v>10.714286</v>
      </c>
      <c r="J110" s="26">
        <v>3.5714290000000002</v>
      </c>
      <c r="K110" s="26">
        <v>3.5714290000000002</v>
      </c>
    </row>
    <row r="111" spans="1:11" x14ac:dyDescent="0.2">
      <c r="A111" s="18" t="s">
        <v>142</v>
      </c>
      <c r="B111" s="18"/>
      <c r="C111" s="18"/>
      <c r="D111" s="18"/>
      <c r="E111" s="18"/>
      <c r="F111" s="18"/>
      <c r="G111" s="18"/>
      <c r="H111" s="18"/>
      <c r="I111" s="18"/>
      <c r="J111" s="18"/>
      <c r="K111" s="18"/>
    </row>
    <row r="112" spans="1:11" x14ac:dyDescent="0.2">
      <c r="A112" s="19" t="s">
        <v>1061</v>
      </c>
      <c r="B112" s="20">
        <v>90</v>
      </c>
      <c r="C112" s="26">
        <v>60</v>
      </c>
      <c r="D112" s="26">
        <v>67.777777999999998</v>
      </c>
      <c r="E112" s="26">
        <v>4.4444439999999998</v>
      </c>
      <c r="F112" s="26">
        <v>25.555555999999999</v>
      </c>
      <c r="G112" s="26">
        <v>26.666667</v>
      </c>
      <c r="H112" s="26">
        <v>2.2222219999999999</v>
      </c>
      <c r="I112" s="26">
        <v>1.111111</v>
      </c>
      <c r="J112" s="26">
        <v>5.5555560000000002</v>
      </c>
      <c r="K112" s="26">
        <v>1.111111</v>
      </c>
    </row>
    <row r="113" spans="1:11" x14ac:dyDescent="0.2">
      <c r="A113" s="19" t="s">
        <v>1062</v>
      </c>
      <c r="B113" s="20">
        <v>307</v>
      </c>
      <c r="C113" s="26">
        <v>61.563518000000002</v>
      </c>
      <c r="D113" s="26">
        <v>64.169381000000001</v>
      </c>
      <c r="E113" s="26">
        <v>2.2801300000000002</v>
      </c>
      <c r="F113" s="26">
        <v>28.013029</v>
      </c>
      <c r="G113" s="26">
        <v>12.37785</v>
      </c>
      <c r="H113" s="26">
        <v>3.908795</v>
      </c>
      <c r="I113" s="26">
        <v>1.9543969999999999</v>
      </c>
      <c r="J113" s="26">
        <v>3.2573289999999999</v>
      </c>
      <c r="K113" s="26">
        <v>0.97719900000000004</v>
      </c>
    </row>
    <row r="114" spans="1:11" x14ac:dyDescent="0.2">
      <c r="A114" s="19" t="s">
        <v>1063</v>
      </c>
      <c r="B114" s="20">
        <v>392</v>
      </c>
      <c r="C114" s="26">
        <v>55.102041</v>
      </c>
      <c r="D114" s="26">
        <v>71.938776000000004</v>
      </c>
      <c r="E114" s="26">
        <v>2.5510199999999998</v>
      </c>
      <c r="F114" s="26">
        <v>26.275510000000001</v>
      </c>
      <c r="G114" s="26">
        <v>13.520408</v>
      </c>
      <c r="H114" s="26">
        <v>2.2959179999999999</v>
      </c>
      <c r="I114" s="26">
        <v>2.040816</v>
      </c>
      <c r="J114" s="26">
        <v>1.2755099999999999</v>
      </c>
      <c r="K114" s="26">
        <v>1.020408</v>
      </c>
    </row>
    <row r="115" spans="1:11" x14ac:dyDescent="0.2">
      <c r="A115" s="19" t="s">
        <v>1064</v>
      </c>
      <c r="B115" s="20">
        <v>379</v>
      </c>
      <c r="C115" s="26">
        <v>46.437995000000001</v>
      </c>
      <c r="D115" s="26">
        <v>77.836411999999996</v>
      </c>
      <c r="E115" s="26">
        <v>1.319261</v>
      </c>
      <c r="F115" s="26">
        <v>22.691293000000002</v>
      </c>
      <c r="G115" s="26">
        <v>12.401054999999999</v>
      </c>
      <c r="H115" s="26">
        <v>7.1240110000000003</v>
      </c>
      <c r="I115" s="26">
        <v>3.4300790000000001</v>
      </c>
      <c r="J115" s="26">
        <v>1.583113</v>
      </c>
      <c r="K115" s="26">
        <v>1.319261</v>
      </c>
    </row>
    <row r="116" spans="1:11" x14ac:dyDescent="0.2">
      <c r="A116" s="19" t="s">
        <v>1065</v>
      </c>
      <c r="B116" s="20">
        <v>951</v>
      </c>
      <c r="C116" s="26">
        <v>32.912723</v>
      </c>
      <c r="D116" s="26">
        <v>81.072554999999994</v>
      </c>
      <c r="E116" s="26">
        <v>2.418507</v>
      </c>
      <c r="F116" s="26">
        <v>21.135646999999999</v>
      </c>
      <c r="G116" s="26">
        <v>7.1503680000000003</v>
      </c>
      <c r="H116" s="26">
        <v>4.9421660000000003</v>
      </c>
      <c r="I116" s="26">
        <v>2.5236589999999999</v>
      </c>
      <c r="J116" s="26">
        <v>2.3133539999999999</v>
      </c>
      <c r="K116" s="26">
        <v>1.7875920000000001</v>
      </c>
    </row>
    <row r="117" spans="1:11" x14ac:dyDescent="0.2">
      <c r="A117" s="19" t="s">
        <v>1011</v>
      </c>
      <c r="B117" s="20">
        <v>69</v>
      </c>
      <c r="C117" s="26">
        <v>40.579709999999999</v>
      </c>
      <c r="D117" s="26">
        <v>73.913043000000002</v>
      </c>
      <c r="E117" s="26">
        <v>5.7971009999999996</v>
      </c>
      <c r="F117" s="26">
        <v>15.942029</v>
      </c>
      <c r="G117" s="26">
        <v>2.8985509999999999</v>
      </c>
      <c r="H117" s="26">
        <v>4.3478260000000004</v>
      </c>
      <c r="I117" s="26">
        <v>1.4492750000000001</v>
      </c>
      <c r="J117" s="26">
        <v>5.7971009999999996</v>
      </c>
      <c r="K117" s="26">
        <v>0</v>
      </c>
    </row>
    <row r="118" spans="1:11" x14ac:dyDescent="0.2">
      <c r="A118" s="18" t="s">
        <v>143</v>
      </c>
      <c r="B118" s="18"/>
      <c r="C118" s="18"/>
      <c r="D118" s="18"/>
      <c r="E118" s="18"/>
      <c r="F118" s="18"/>
      <c r="G118" s="18"/>
      <c r="H118" s="18"/>
      <c r="I118" s="18"/>
      <c r="J118" s="18"/>
      <c r="K118" s="18"/>
    </row>
    <row r="119" spans="1:11" x14ac:dyDescent="0.2">
      <c r="A119" s="21" t="s">
        <v>1066</v>
      </c>
      <c r="B119" s="21"/>
      <c r="C119" s="21"/>
      <c r="D119" s="21"/>
      <c r="E119" s="21"/>
      <c r="F119" s="21"/>
      <c r="G119" s="21"/>
      <c r="H119" s="21"/>
      <c r="I119" s="21"/>
      <c r="J119" s="21"/>
      <c r="K119" s="21"/>
    </row>
    <row r="120" spans="1:11" x14ac:dyDescent="0.2">
      <c r="A120" s="19" t="s">
        <v>1067</v>
      </c>
      <c r="B120" s="20">
        <v>546</v>
      </c>
      <c r="C120" s="26">
        <v>54.761904999999999</v>
      </c>
      <c r="D120" s="26">
        <v>72.161171999999993</v>
      </c>
      <c r="E120" s="26">
        <v>3.113553</v>
      </c>
      <c r="F120" s="26">
        <v>28.571428999999998</v>
      </c>
      <c r="G120" s="26">
        <v>18.498168</v>
      </c>
      <c r="H120" s="26">
        <v>3.2967029999999999</v>
      </c>
      <c r="I120" s="26">
        <v>1.648352</v>
      </c>
      <c r="J120" s="26">
        <v>1.831502</v>
      </c>
      <c r="K120" s="26">
        <v>0.54945100000000002</v>
      </c>
    </row>
    <row r="121" spans="1:11" x14ac:dyDescent="0.2">
      <c r="A121" s="19" t="s">
        <v>1068</v>
      </c>
      <c r="B121" s="20">
        <v>531</v>
      </c>
      <c r="C121" s="26">
        <v>51.600752999999997</v>
      </c>
      <c r="D121" s="26">
        <v>76.836157999999998</v>
      </c>
      <c r="E121" s="26">
        <v>1.8832390000000001</v>
      </c>
      <c r="F121" s="26">
        <v>25.988700999999999</v>
      </c>
      <c r="G121" s="26">
        <v>11.299435000000001</v>
      </c>
      <c r="H121" s="26">
        <v>4.1431259999999996</v>
      </c>
      <c r="I121" s="26">
        <v>2.4482110000000001</v>
      </c>
      <c r="J121" s="26">
        <v>1.506591</v>
      </c>
      <c r="K121" s="26">
        <v>0.75329599999999997</v>
      </c>
    </row>
    <row r="122" spans="1:11" x14ac:dyDescent="0.2">
      <c r="A122" s="19" t="s">
        <v>1069</v>
      </c>
      <c r="B122" s="20">
        <v>205</v>
      </c>
      <c r="C122" s="26">
        <v>52.682926999999999</v>
      </c>
      <c r="D122" s="26">
        <v>75.121950999999996</v>
      </c>
      <c r="E122" s="26">
        <v>0.97560999999999998</v>
      </c>
      <c r="F122" s="26">
        <v>19.512194999999998</v>
      </c>
      <c r="G122" s="26">
        <v>8.7804880000000001</v>
      </c>
      <c r="H122" s="26">
        <v>3.4146339999999999</v>
      </c>
      <c r="I122" s="26">
        <v>3.9024390000000002</v>
      </c>
      <c r="J122" s="26">
        <v>1.95122</v>
      </c>
      <c r="K122" s="26">
        <v>1.4634149999999999</v>
      </c>
    </row>
    <row r="123" spans="1:11" x14ac:dyDescent="0.2">
      <c r="A123" s="19" t="s">
        <v>1070</v>
      </c>
      <c r="B123" s="20">
        <v>762</v>
      </c>
      <c r="C123" s="26">
        <v>32.545932000000001</v>
      </c>
      <c r="D123" s="26">
        <v>78.477689999999996</v>
      </c>
      <c r="E123" s="26">
        <v>2.3622049999999999</v>
      </c>
      <c r="F123" s="26">
        <v>18.24147</v>
      </c>
      <c r="G123" s="26">
        <v>6.299213</v>
      </c>
      <c r="H123" s="26">
        <v>6.0367449999999998</v>
      </c>
      <c r="I123" s="26">
        <v>2.2309709999999998</v>
      </c>
      <c r="J123" s="26">
        <v>2.755906</v>
      </c>
      <c r="K123" s="26">
        <v>2.0997379999999999</v>
      </c>
    </row>
    <row r="124" spans="1:11" x14ac:dyDescent="0.2">
      <c r="A124" s="19" t="s">
        <v>1011</v>
      </c>
      <c r="B124" s="20">
        <v>144</v>
      </c>
      <c r="C124" s="26">
        <v>32.638888999999999</v>
      </c>
      <c r="D124" s="26">
        <v>71.527777999999998</v>
      </c>
      <c r="E124" s="26">
        <v>4.1666670000000003</v>
      </c>
      <c r="F124" s="26">
        <v>25.694444000000001</v>
      </c>
      <c r="G124" s="26">
        <v>3.4722219999999999</v>
      </c>
      <c r="H124" s="26">
        <v>4.8611110000000002</v>
      </c>
      <c r="I124" s="26">
        <v>4.1666670000000003</v>
      </c>
      <c r="J124" s="26">
        <v>6.25</v>
      </c>
      <c r="K124" s="26">
        <v>2.7777780000000001</v>
      </c>
    </row>
    <row r="125" spans="1:11" x14ac:dyDescent="0.2">
      <c r="A125" s="18" t="s">
        <v>143</v>
      </c>
      <c r="B125" s="18"/>
      <c r="C125" s="18"/>
      <c r="D125" s="18"/>
      <c r="E125" s="18"/>
      <c r="F125" s="18"/>
      <c r="G125" s="18"/>
      <c r="H125" s="18"/>
      <c r="I125" s="18"/>
      <c r="J125" s="18"/>
      <c r="K125" s="18"/>
    </row>
    <row r="126" spans="1:11" x14ac:dyDescent="0.2">
      <c r="A126" s="21" t="s">
        <v>1071</v>
      </c>
      <c r="B126" s="21"/>
      <c r="C126" s="21"/>
      <c r="D126" s="21"/>
      <c r="E126" s="21"/>
      <c r="F126" s="21"/>
      <c r="G126" s="21"/>
      <c r="H126" s="21"/>
      <c r="I126" s="21"/>
      <c r="J126" s="21"/>
      <c r="K126" s="21"/>
    </row>
    <row r="127" spans="1:11" x14ac:dyDescent="0.2">
      <c r="A127" s="19" t="s">
        <v>1067</v>
      </c>
      <c r="B127" s="20">
        <v>285</v>
      </c>
      <c r="C127" s="26">
        <v>68.070175000000006</v>
      </c>
      <c r="D127" s="26">
        <v>68.421053000000001</v>
      </c>
      <c r="E127" s="26">
        <v>4.2105259999999998</v>
      </c>
      <c r="F127" s="26">
        <v>29.122807000000002</v>
      </c>
      <c r="G127" s="26">
        <v>16.842105</v>
      </c>
      <c r="H127" s="26">
        <v>3.1578949999999999</v>
      </c>
      <c r="I127" s="26">
        <v>0.70175399999999999</v>
      </c>
      <c r="J127" s="26">
        <v>1.754386</v>
      </c>
      <c r="K127" s="26">
        <v>0.35087699999999999</v>
      </c>
    </row>
    <row r="128" spans="1:11" x14ac:dyDescent="0.2">
      <c r="A128" s="19" t="s">
        <v>1068</v>
      </c>
      <c r="B128" s="20">
        <v>217</v>
      </c>
      <c r="C128" s="26">
        <v>57.142856999999999</v>
      </c>
      <c r="D128" s="26">
        <v>70.506912</v>
      </c>
      <c r="E128" s="26">
        <v>0.92165900000000001</v>
      </c>
      <c r="F128" s="26">
        <v>24.423963000000001</v>
      </c>
      <c r="G128" s="26">
        <v>13.364055</v>
      </c>
      <c r="H128" s="26">
        <v>2.3041469999999999</v>
      </c>
      <c r="I128" s="26">
        <v>1.843318</v>
      </c>
      <c r="J128" s="26">
        <v>0.92165900000000001</v>
      </c>
      <c r="K128" s="26">
        <v>1.3824879999999999</v>
      </c>
    </row>
    <row r="129" spans="1:11" x14ac:dyDescent="0.2">
      <c r="A129" s="19" t="s">
        <v>1069</v>
      </c>
      <c r="B129" s="20">
        <v>142</v>
      </c>
      <c r="C129" s="26">
        <v>52.112676</v>
      </c>
      <c r="D129" s="26">
        <v>67.605633999999995</v>
      </c>
      <c r="E129" s="26">
        <v>2.112676</v>
      </c>
      <c r="F129" s="26">
        <v>26.760563000000001</v>
      </c>
      <c r="G129" s="26">
        <v>12.676056000000001</v>
      </c>
      <c r="H129" s="26">
        <v>4.225352</v>
      </c>
      <c r="I129" s="26">
        <v>2.112676</v>
      </c>
      <c r="J129" s="26">
        <v>4.9295770000000001</v>
      </c>
      <c r="K129" s="26">
        <v>2.112676</v>
      </c>
    </row>
    <row r="130" spans="1:11" x14ac:dyDescent="0.2">
      <c r="A130" s="19" t="s">
        <v>1070</v>
      </c>
      <c r="B130" s="20">
        <v>1184</v>
      </c>
      <c r="C130" s="26">
        <v>38.935811000000001</v>
      </c>
      <c r="D130" s="26">
        <v>78.547297</v>
      </c>
      <c r="E130" s="26">
        <v>2.364865</v>
      </c>
      <c r="F130" s="26">
        <v>21.959458999999999</v>
      </c>
      <c r="G130" s="26">
        <v>9.8817570000000003</v>
      </c>
      <c r="H130" s="26">
        <v>4.9831079999999996</v>
      </c>
      <c r="I130" s="26">
        <v>2.4493239999999998</v>
      </c>
      <c r="J130" s="26">
        <v>2.1959460000000002</v>
      </c>
      <c r="K130" s="26">
        <v>1.351351</v>
      </c>
    </row>
    <row r="131" spans="1:11" x14ac:dyDescent="0.2">
      <c r="A131" s="19" t="s">
        <v>1011</v>
      </c>
      <c r="B131" s="20">
        <v>360</v>
      </c>
      <c r="C131" s="26">
        <v>34.166666999999997</v>
      </c>
      <c r="D131" s="26">
        <v>78.611110999999994</v>
      </c>
      <c r="E131" s="26">
        <v>2.2222219999999999</v>
      </c>
      <c r="F131" s="26">
        <v>21.111111000000001</v>
      </c>
      <c r="G131" s="26">
        <v>5.5555560000000002</v>
      </c>
      <c r="H131" s="26">
        <v>5.8333329999999997</v>
      </c>
      <c r="I131" s="26">
        <v>4.1666670000000003</v>
      </c>
      <c r="J131" s="26">
        <v>3.3333330000000001</v>
      </c>
      <c r="K131" s="26">
        <v>1.9444440000000001</v>
      </c>
    </row>
    <row r="132" spans="1:11" x14ac:dyDescent="0.2">
      <c r="A132" s="18" t="s">
        <v>143</v>
      </c>
      <c r="B132" s="18"/>
      <c r="C132" s="18"/>
      <c r="D132" s="18"/>
      <c r="E132" s="18"/>
      <c r="F132" s="18"/>
      <c r="G132" s="18"/>
      <c r="H132" s="18"/>
      <c r="I132" s="18"/>
      <c r="J132" s="18"/>
      <c r="K132" s="18"/>
    </row>
    <row r="133" spans="1:11" x14ac:dyDescent="0.2">
      <c r="A133" s="21" t="s">
        <v>1072</v>
      </c>
      <c r="B133" s="21"/>
      <c r="C133" s="21"/>
      <c r="D133" s="21"/>
      <c r="E133" s="21"/>
      <c r="F133" s="21"/>
      <c r="G133" s="21"/>
      <c r="H133" s="21"/>
      <c r="I133" s="21"/>
      <c r="J133" s="21"/>
      <c r="K133" s="21"/>
    </row>
    <row r="134" spans="1:11" x14ac:dyDescent="0.2">
      <c r="A134" s="19" t="s">
        <v>1067</v>
      </c>
      <c r="B134" s="20">
        <v>330</v>
      </c>
      <c r="C134" s="26">
        <v>60.606060999999997</v>
      </c>
      <c r="D134" s="26">
        <v>74.242424</v>
      </c>
      <c r="E134" s="26">
        <v>2.7272729999999998</v>
      </c>
      <c r="F134" s="26">
        <v>29.393939</v>
      </c>
      <c r="G134" s="26">
        <v>14.545455</v>
      </c>
      <c r="H134" s="26">
        <v>2.1212119999999999</v>
      </c>
      <c r="I134" s="26">
        <v>1.212121</v>
      </c>
      <c r="J134" s="26">
        <v>2.1212119999999999</v>
      </c>
      <c r="K134" s="26">
        <v>0.60606099999999996</v>
      </c>
    </row>
    <row r="135" spans="1:11" x14ac:dyDescent="0.2">
      <c r="A135" s="19" t="s">
        <v>1068</v>
      </c>
      <c r="B135" s="20">
        <v>326</v>
      </c>
      <c r="C135" s="26">
        <v>53.374232999999997</v>
      </c>
      <c r="D135" s="26">
        <v>75.153373999999999</v>
      </c>
      <c r="E135" s="26">
        <v>2.1472389999999999</v>
      </c>
      <c r="F135" s="26">
        <v>29.447852999999999</v>
      </c>
      <c r="G135" s="26">
        <v>13.803680999999999</v>
      </c>
      <c r="H135" s="26">
        <v>4.6012269999999997</v>
      </c>
      <c r="I135" s="26">
        <v>1.2269939999999999</v>
      </c>
      <c r="J135" s="26">
        <v>1.8404910000000001</v>
      </c>
      <c r="K135" s="26">
        <v>0.92024499999999998</v>
      </c>
    </row>
    <row r="136" spans="1:11" x14ac:dyDescent="0.2">
      <c r="A136" s="19" t="s">
        <v>1069</v>
      </c>
      <c r="B136" s="20">
        <v>133</v>
      </c>
      <c r="C136" s="26">
        <v>55.639097999999997</v>
      </c>
      <c r="D136" s="26">
        <v>63.157895000000003</v>
      </c>
      <c r="E136" s="26">
        <v>3.759398</v>
      </c>
      <c r="F136" s="26">
        <v>29.323308000000001</v>
      </c>
      <c r="G136" s="26">
        <v>13.533835</v>
      </c>
      <c r="H136" s="26">
        <v>2.2556389999999999</v>
      </c>
      <c r="I136" s="26">
        <v>2.2556389999999999</v>
      </c>
      <c r="J136" s="26">
        <v>3.759398</v>
      </c>
      <c r="K136" s="26">
        <v>1.5037590000000001</v>
      </c>
    </row>
    <row r="137" spans="1:11" x14ac:dyDescent="0.2">
      <c r="A137" s="19" t="s">
        <v>1070</v>
      </c>
      <c r="B137" s="20">
        <v>1070</v>
      </c>
      <c r="C137" s="26">
        <v>38.411214999999999</v>
      </c>
      <c r="D137" s="26">
        <v>77.383178000000001</v>
      </c>
      <c r="E137" s="26">
        <v>2.336449</v>
      </c>
      <c r="F137" s="26">
        <v>19.158878999999999</v>
      </c>
      <c r="G137" s="26">
        <v>9.6261679999999998</v>
      </c>
      <c r="H137" s="26">
        <v>5.046729</v>
      </c>
      <c r="I137" s="26">
        <v>2.8037380000000001</v>
      </c>
      <c r="J137" s="26">
        <v>2.242991</v>
      </c>
      <c r="K137" s="26">
        <v>1.5887849999999999</v>
      </c>
    </row>
    <row r="138" spans="1:11" x14ac:dyDescent="0.2">
      <c r="A138" s="19" t="s">
        <v>1011</v>
      </c>
      <c r="B138" s="20">
        <v>329</v>
      </c>
      <c r="C138" s="26">
        <v>35.562309999999997</v>
      </c>
      <c r="D138" s="26">
        <v>77.507598999999999</v>
      </c>
      <c r="E138" s="26">
        <v>2.1276600000000001</v>
      </c>
      <c r="F138" s="26">
        <v>22.18845</v>
      </c>
      <c r="G138" s="26">
        <v>5.4711249999999998</v>
      </c>
      <c r="H138" s="26">
        <v>6.3829789999999997</v>
      </c>
      <c r="I138" s="26">
        <v>3.6474160000000002</v>
      </c>
      <c r="J138" s="26">
        <v>3.039514</v>
      </c>
      <c r="K138" s="26">
        <v>1.8237080000000001</v>
      </c>
    </row>
    <row r="139" spans="1:11" x14ac:dyDescent="0.2">
      <c r="A139" s="18" t="s">
        <v>143</v>
      </c>
      <c r="B139" s="18"/>
      <c r="C139" s="18"/>
      <c r="D139" s="18"/>
      <c r="E139" s="18"/>
      <c r="F139" s="18"/>
      <c r="G139" s="18"/>
      <c r="H139" s="18"/>
      <c r="I139" s="18"/>
      <c r="J139" s="18"/>
      <c r="K139" s="18"/>
    </row>
    <row r="140" spans="1:11" x14ac:dyDescent="0.2">
      <c r="A140" s="21" t="s">
        <v>1073</v>
      </c>
      <c r="B140" s="21"/>
      <c r="C140" s="21"/>
      <c r="D140" s="21"/>
      <c r="E140" s="21"/>
      <c r="F140" s="21"/>
      <c r="G140" s="21"/>
      <c r="H140" s="21"/>
      <c r="I140" s="21"/>
      <c r="J140" s="21"/>
      <c r="K140" s="21"/>
    </row>
    <row r="141" spans="1:11" x14ac:dyDescent="0.2">
      <c r="A141" s="19" t="s">
        <v>1067</v>
      </c>
      <c r="B141" s="20">
        <v>39</v>
      </c>
      <c r="C141" s="26">
        <v>53.846153999999999</v>
      </c>
      <c r="D141" s="26">
        <v>82.051282</v>
      </c>
      <c r="E141" s="26">
        <v>5.1282050000000003</v>
      </c>
      <c r="F141" s="26">
        <v>35.897435999999999</v>
      </c>
      <c r="G141" s="26">
        <v>12.820513</v>
      </c>
      <c r="H141" s="26">
        <v>0</v>
      </c>
      <c r="I141" s="26">
        <v>0</v>
      </c>
      <c r="J141" s="26">
        <v>0</v>
      </c>
      <c r="K141" s="26">
        <v>2.5641029999999998</v>
      </c>
    </row>
    <row r="142" spans="1:11" x14ac:dyDescent="0.2">
      <c r="A142" s="19" t="s">
        <v>1068</v>
      </c>
      <c r="B142" s="20">
        <v>75</v>
      </c>
      <c r="C142" s="26">
        <v>46.666666999999997</v>
      </c>
      <c r="D142" s="26">
        <v>66.666667000000004</v>
      </c>
      <c r="E142" s="26">
        <v>4</v>
      </c>
      <c r="F142" s="26">
        <v>25.333333</v>
      </c>
      <c r="G142" s="26">
        <v>12</v>
      </c>
      <c r="H142" s="26">
        <v>2.6666669999999999</v>
      </c>
      <c r="I142" s="26">
        <v>6.6666670000000003</v>
      </c>
      <c r="J142" s="26">
        <v>1.3333330000000001</v>
      </c>
      <c r="K142" s="26">
        <v>0</v>
      </c>
    </row>
    <row r="143" spans="1:11" x14ac:dyDescent="0.2">
      <c r="A143" s="19" t="s">
        <v>1069</v>
      </c>
      <c r="B143" s="20">
        <v>117</v>
      </c>
      <c r="C143" s="26">
        <v>62.393161999999997</v>
      </c>
      <c r="D143" s="26">
        <v>71.794871999999998</v>
      </c>
      <c r="E143" s="26">
        <v>2.5641029999999998</v>
      </c>
      <c r="F143" s="26">
        <v>26.495726000000001</v>
      </c>
      <c r="G143" s="26">
        <v>17.948718</v>
      </c>
      <c r="H143" s="26">
        <v>2.5641029999999998</v>
      </c>
      <c r="I143" s="26">
        <v>0.85470100000000004</v>
      </c>
      <c r="J143" s="26">
        <v>0.85470100000000004</v>
      </c>
      <c r="K143" s="26">
        <v>0.85470100000000004</v>
      </c>
    </row>
    <row r="144" spans="1:11" x14ac:dyDescent="0.2">
      <c r="A144" s="19" t="s">
        <v>1070</v>
      </c>
      <c r="B144" s="20">
        <v>1288</v>
      </c>
      <c r="C144" s="26">
        <v>44.953415999999997</v>
      </c>
      <c r="D144" s="26">
        <v>74.844719999999995</v>
      </c>
      <c r="E144" s="26">
        <v>2.5621119999999999</v>
      </c>
      <c r="F144" s="26">
        <v>23.291924999999999</v>
      </c>
      <c r="G144" s="26">
        <v>11.335404</v>
      </c>
      <c r="H144" s="26">
        <v>4.4254660000000001</v>
      </c>
      <c r="I144" s="26">
        <v>2.4068320000000001</v>
      </c>
      <c r="J144" s="26">
        <v>2.7173910000000001</v>
      </c>
      <c r="K144" s="26">
        <v>1.009317</v>
      </c>
    </row>
    <row r="145" spans="1:11" x14ac:dyDescent="0.2">
      <c r="A145" s="19" t="s">
        <v>1011</v>
      </c>
      <c r="B145" s="20">
        <v>669</v>
      </c>
      <c r="C145" s="26">
        <v>40.059790999999997</v>
      </c>
      <c r="D145" s="26">
        <v>78.774289999999993</v>
      </c>
      <c r="E145" s="26">
        <v>1.793722</v>
      </c>
      <c r="F145" s="26">
        <v>21.823616999999999</v>
      </c>
      <c r="G145" s="26">
        <v>7.6233180000000003</v>
      </c>
      <c r="H145" s="26">
        <v>5.6801199999999996</v>
      </c>
      <c r="I145" s="26">
        <v>2.391629</v>
      </c>
      <c r="J145" s="26">
        <v>2.2421519999999999</v>
      </c>
      <c r="K145" s="26">
        <v>2.2421519999999999</v>
      </c>
    </row>
    <row r="146" spans="1:11" x14ac:dyDescent="0.2">
      <c r="A146" s="18" t="s">
        <v>1074</v>
      </c>
      <c r="B146" s="18"/>
      <c r="C146" s="18"/>
      <c r="D146" s="18"/>
      <c r="E146" s="18"/>
      <c r="F146" s="18"/>
      <c r="G146" s="18"/>
      <c r="H146" s="18"/>
      <c r="I146" s="18"/>
      <c r="J146" s="18"/>
      <c r="K146" s="18"/>
    </row>
    <row r="147" spans="1:11" x14ac:dyDescent="0.2">
      <c r="A147" s="19" t="s">
        <v>1075</v>
      </c>
      <c r="B147" s="20">
        <v>541</v>
      </c>
      <c r="C147" s="26">
        <v>44.731977999999998</v>
      </c>
      <c r="D147" s="26">
        <v>72.828096000000002</v>
      </c>
      <c r="E147" s="26">
        <v>2.2181150000000001</v>
      </c>
      <c r="F147" s="26">
        <v>25.323474999999998</v>
      </c>
      <c r="G147" s="26">
        <v>14.232901999999999</v>
      </c>
      <c r="H147" s="26">
        <v>4.8059149999999997</v>
      </c>
      <c r="I147" s="26">
        <v>3.5120149999999999</v>
      </c>
      <c r="J147" s="26">
        <v>1.663586</v>
      </c>
      <c r="K147" s="26">
        <v>1.4787429999999999</v>
      </c>
    </row>
    <row r="148" spans="1:11" x14ac:dyDescent="0.2">
      <c r="A148" s="19" t="s">
        <v>1076</v>
      </c>
      <c r="B148" s="20">
        <v>877</v>
      </c>
      <c r="C148" s="26">
        <v>42.987456999999999</v>
      </c>
      <c r="D148" s="26">
        <v>75.484606999999997</v>
      </c>
      <c r="E148" s="26">
        <v>2.6225770000000002</v>
      </c>
      <c r="F148" s="26">
        <v>21.436716000000001</v>
      </c>
      <c r="G148" s="26">
        <v>10.262257999999999</v>
      </c>
      <c r="H148" s="26">
        <v>4.218928</v>
      </c>
      <c r="I148" s="26">
        <v>2.3945270000000001</v>
      </c>
      <c r="J148" s="26">
        <v>2.8506269999999998</v>
      </c>
      <c r="K148" s="26">
        <v>1.0262260000000001</v>
      </c>
    </row>
    <row r="149" spans="1:11" x14ac:dyDescent="0.2">
      <c r="A149" s="19" t="s">
        <v>1077</v>
      </c>
      <c r="B149" s="20">
        <v>543</v>
      </c>
      <c r="C149" s="26">
        <v>45.856354000000003</v>
      </c>
      <c r="D149" s="26">
        <v>76.427256</v>
      </c>
      <c r="E149" s="26">
        <v>1.841621</v>
      </c>
      <c r="F149" s="26">
        <v>22.283609999999999</v>
      </c>
      <c r="G149" s="26">
        <v>9.7605889999999995</v>
      </c>
      <c r="H149" s="26">
        <v>4.0515650000000001</v>
      </c>
      <c r="I149" s="26">
        <v>2.0257830000000001</v>
      </c>
      <c r="J149" s="26">
        <v>2.394107</v>
      </c>
      <c r="K149" s="26">
        <v>2.0257830000000001</v>
      </c>
    </row>
    <row r="150" spans="1:11" x14ac:dyDescent="0.2">
      <c r="A150" s="19" t="s">
        <v>1078</v>
      </c>
      <c r="B150" s="20">
        <v>227</v>
      </c>
      <c r="C150" s="26">
        <v>47.577092999999998</v>
      </c>
      <c r="D150" s="26">
        <v>81.938326000000004</v>
      </c>
      <c r="E150" s="26">
        <v>3.5242290000000001</v>
      </c>
      <c r="F150" s="26">
        <v>28.193833000000001</v>
      </c>
      <c r="G150" s="26">
        <v>5.2863439999999997</v>
      </c>
      <c r="H150" s="26">
        <v>6.6079299999999996</v>
      </c>
      <c r="I150" s="26">
        <v>0.88105699999999998</v>
      </c>
      <c r="J150" s="26">
        <v>2.2026430000000001</v>
      </c>
      <c r="K150" s="26">
        <v>0.88105699999999998</v>
      </c>
    </row>
    <row r="151" spans="1:11" x14ac:dyDescent="0.2">
      <c r="A151" s="18" t="s">
        <v>1079</v>
      </c>
      <c r="B151" s="18"/>
      <c r="C151" s="18"/>
      <c r="D151" s="18"/>
      <c r="E151" s="18"/>
      <c r="F151" s="18"/>
      <c r="G151" s="18"/>
      <c r="H151" s="18"/>
      <c r="I151" s="18"/>
      <c r="J151" s="18"/>
      <c r="K151" s="18"/>
    </row>
    <row r="152" spans="1:11" x14ac:dyDescent="0.2">
      <c r="A152" s="19" t="s">
        <v>1080</v>
      </c>
      <c r="B152" s="20">
        <v>294</v>
      </c>
      <c r="C152" s="26">
        <v>44.897959</v>
      </c>
      <c r="D152" s="26">
        <v>76.190476000000004</v>
      </c>
      <c r="E152" s="26">
        <v>1.020408</v>
      </c>
      <c r="F152" s="26">
        <v>18.367346999999999</v>
      </c>
      <c r="G152" s="26">
        <v>6.1224489999999996</v>
      </c>
      <c r="H152" s="26">
        <v>5.1020409999999998</v>
      </c>
      <c r="I152" s="26">
        <v>2.040816</v>
      </c>
      <c r="J152" s="26">
        <v>3.0612240000000002</v>
      </c>
      <c r="K152" s="26">
        <v>0.68027199999999999</v>
      </c>
    </row>
    <row r="153" spans="1:11" x14ac:dyDescent="0.2">
      <c r="A153" s="19" t="s">
        <v>1081</v>
      </c>
      <c r="B153" s="20">
        <v>664</v>
      </c>
      <c r="C153" s="26">
        <v>40.813253000000003</v>
      </c>
      <c r="D153" s="26">
        <v>73.795180999999999</v>
      </c>
      <c r="E153" s="26">
        <v>1.506024</v>
      </c>
      <c r="F153" s="26">
        <v>24.548193000000001</v>
      </c>
      <c r="G153" s="26">
        <v>14.307229</v>
      </c>
      <c r="H153" s="26">
        <v>5.120482</v>
      </c>
      <c r="I153" s="26">
        <v>3.7650600000000001</v>
      </c>
      <c r="J153" s="26">
        <v>2.4096389999999999</v>
      </c>
      <c r="K153" s="26">
        <v>1.2048190000000001</v>
      </c>
    </row>
    <row r="154" spans="1:11" x14ac:dyDescent="0.2">
      <c r="A154" s="19" t="s">
        <v>1082</v>
      </c>
      <c r="B154" s="20">
        <v>421</v>
      </c>
      <c r="C154" s="26">
        <v>47.505938</v>
      </c>
      <c r="D154" s="26">
        <v>75.771970999999994</v>
      </c>
      <c r="E154" s="26">
        <v>1.9002380000000001</v>
      </c>
      <c r="F154" s="26">
        <v>23.040379999999999</v>
      </c>
      <c r="G154" s="26">
        <v>8.551069</v>
      </c>
      <c r="H154" s="26">
        <v>4.2755340000000004</v>
      </c>
      <c r="I154" s="26">
        <v>1.4251780000000001</v>
      </c>
      <c r="J154" s="26">
        <v>1.4251780000000001</v>
      </c>
      <c r="K154" s="26">
        <v>2.3752970000000002</v>
      </c>
    </row>
    <row r="155" spans="1:11" x14ac:dyDescent="0.2">
      <c r="A155" s="19" t="s">
        <v>1083</v>
      </c>
      <c r="B155" s="20">
        <v>358</v>
      </c>
      <c r="C155" s="26">
        <v>43.854748999999998</v>
      </c>
      <c r="D155" s="26">
        <v>76.256983000000005</v>
      </c>
      <c r="E155" s="26">
        <v>2.7932959999999998</v>
      </c>
      <c r="F155" s="26">
        <v>22.905028000000001</v>
      </c>
      <c r="G155" s="26">
        <v>9.2178769999999997</v>
      </c>
      <c r="H155" s="26">
        <v>5.5865919999999996</v>
      </c>
      <c r="I155" s="26">
        <v>2.2346370000000002</v>
      </c>
      <c r="J155" s="26">
        <v>1.9553069999999999</v>
      </c>
      <c r="K155" s="26">
        <v>1.675978</v>
      </c>
    </row>
    <row r="156" spans="1:11" x14ac:dyDescent="0.2">
      <c r="A156" s="19" t="s">
        <v>1084</v>
      </c>
      <c r="B156" s="20">
        <v>217</v>
      </c>
      <c r="C156" s="26">
        <v>45.622120000000002</v>
      </c>
      <c r="D156" s="26">
        <v>78.801843000000005</v>
      </c>
      <c r="E156" s="26">
        <v>5.0691240000000004</v>
      </c>
      <c r="F156" s="26">
        <v>28.110599000000001</v>
      </c>
      <c r="G156" s="26">
        <v>11.981567</v>
      </c>
      <c r="H156" s="26">
        <v>3.225806</v>
      </c>
      <c r="I156" s="26">
        <v>0.92165900000000001</v>
      </c>
      <c r="J156" s="26">
        <v>1.843318</v>
      </c>
      <c r="K156" s="26">
        <v>1.3824879999999999</v>
      </c>
    </row>
    <row r="157" spans="1:11" x14ac:dyDescent="0.2">
      <c r="A157" s="22" t="s">
        <v>1085</v>
      </c>
      <c r="B157" s="23">
        <v>234</v>
      </c>
      <c r="C157" s="27">
        <v>50</v>
      </c>
      <c r="D157" s="27">
        <v>76.923077000000006</v>
      </c>
      <c r="E157" s="27">
        <v>4.7008549999999998</v>
      </c>
      <c r="F157" s="27">
        <v>22.649573</v>
      </c>
      <c r="G157" s="27">
        <v>10.256410000000001</v>
      </c>
      <c r="H157" s="27">
        <v>2.5641029999999998</v>
      </c>
      <c r="I157" s="27">
        <v>2.5641029999999998</v>
      </c>
      <c r="J157" s="27">
        <v>4.273504</v>
      </c>
      <c r="K157" s="27">
        <v>0.42735000000000001</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BC360-4E72-4F8D-B665-3D69CFE00383}">
  <dimension ref="A1:P158"/>
  <sheetViews>
    <sheetView workbookViewId="0">
      <selection activeCell="D17" sqref="D17"/>
    </sheetView>
  </sheetViews>
  <sheetFormatPr defaultColWidth="9" defaultRowHeight="12.5" x14ac:dyDescent="0.2"/>
  <cols>
    <col min="1" max="1" width="34.08984375" style="10" bestFit="1" customWidth="1"/>
    <col min="2" max="15" width="7.6328125" style="10" customWidth="1"/>
    <col min="16" max="16" width="7.6328125" style="49" customWidth="1"/>
    <col min="17" max="256" width="7.6328125" style="10" customWidth="1"/>
    <col min="257" max="16384" width="9" style="10"/>
  </cols>
  <sheetData>
    <row r="1" spans="1:16" x14ac:dyDescent="0.2">
      <c r="A1" s="8" t="s">
        <v>126</v>
      </c>
      <c r="B1" s="9"/>
    </row>
    <row r="2" spans="1:16" x14ac:dyDescent="0.2">
      <c r="A2" s="11" t="str">
        <f xml:space="preserve"> HYPERLINK("#'目次'!B41","[35]")</f>
        <v>[35]</v>
      </c>
      <c r="B2" s="24" t="s">
        <v>352</v>
      </c>
    </row>
    <row r="3" spans="1:16" x14ac:dyDescent="0.2">
      <c r="A3" s="9" t="s">
        <v>126</v>
      </c>
      <c r="B3" s="12" t="s">
        <v>397</v>
      </c>
    </row>
    <row r="4" spans="1:16" x14ac:dyDescent="0.2">
      <c r="A4" s="9" t="s">
        <v>126</v>
      </c>
      <c r="B4" s="12" t="s">
        <v>251</v>
      </c>
    </row>
    <row r="5" spans="1:16" x14ac:dyDescent="0.2">
      <c r="A5" s="9" t="s">
        <v>126</v>
      </c>
      <c r="B5" s="12" t="s">
        <v>252</v>
      </c>
    </row>
    <row r="6" spans="1:16" s="15" customFormat="1" ht="87.5" x14ac:dyDescent="0.2">
      <c r="A6" s="13" t="s">
        <v>126</v>
      </c>
      <c r="B6" s="14" t="s">
        <v>1006</v>
      </c>
      <c r="C6" s="14" t="s">
        <v>253</v>
      </c>
      <c r="D6" s="14" t="s">
        <v>254</v>
      </c>
      <c r="E6" s="14" t="s">
        <v>255</v>
      </c>
      <c r="F6" s="14" t="s">
        <v>256</v>
      </c>
      <c r="G6" s="14" t="s">
        <v>257</v>
      </c>
      <c r="H6" s="14" t="s">
        <v>258</v>
      </c>
      <c r="I6" s="14" t="s">
        <v>259</v>
      </c>
      <c r="J6" s="14" t="s">
        <v>260</v>
      </c>
      <c r="K6" s="14" t="s">
        <v>261</v>
      </c>
      <c r="L6" s="14" t="s">
        <v>262</v>
      </c>
      <c r="M6" s="14" t="s">
        <v>1100</v>
      </c>
      <c r="N6" s="14" t="s">
        <v>1011</v>
      </c>
      <c r="O6" s="14" t="s">
        <v>674</v>
      </c>
      <c r="P6" s="50" t="s">
        <v>675</v>
      </c>
    </row>
    <row r="7" spans="1:16" x14ac:dyDescent="0.2">
      <c r="A7" s="16" t="s">
        <v>1012</v>
      </c>
      <c r="B7" s="17">
        <v>2188</v>
      </c>
      <c r="C7" s="25">
        <v>1.553931</v>
      </c>
      <c r="D7" s="25">
        <v>7.2669100000000002</v>
      </c>
      <c r="E7" s="25">
        <v>10.923218</v>
      </c>
      <c r="F7" s="25">
        <v>11.974406</v>
      </c>
      <c r="G7" s="25">
        <v>14.945155</v>
      </c>
      <c r="H7" s="25">
        <v>12.888483000000001</v>
      </c>
      <c r="I7" s="25">
        <v>15.036562999999999</v>
      </c>
      <c r="J7" s="25">
        <v>10.877514</v>
      </c>
      <c r="K7" s="25">
        <v>2.2851919999999999</v>
      </c>
      <c r="L7" s="25">
        <v>2.8336380000000001</v>
      </c>
      <c r="M7" s="25">
        <v>0.91407700000000003</v>
      </c>
      <c r="N7" s="25">
        <v>8.5009139999999999</v>
      </c>
      <c r="O7" s="25">
        <v>340.40659299999999</v>
      </c>
      <c r="P7" s="25">
        <v>280</v>
      </c>
    </row>
    <row r="8" spans="1:16" x14ac:dyDescent="0.2">
      <c r="A8" s="18" t="s">
        <v>1013</v>
      </c>
      <c r="B8" s="18"/>
      <c r="C8" s="18"/>
      <c r="D8" s="18"/>
      <c r="E8" s="18"/>
      <c r="F8" s="18"/>
      <c r="G8" s="18"/>
      <c r="H8" s="18"/>
      <c r="I8" s="18"/>
      <c r="J8" s="18"/>
      <c r="K8" s="18"/>
      <c r="L8" s="18"/>
      <c r="M8" s="18"/>
      <c r="N8" s="18"/>
      <c r="O8" s="18"/>
      <c r="P8" s="51"/>
    </row>
    <row r="9" spans="1:16" x14ac:dyDescent="0.2">
      <c r="A9" s="19" t="s">
        <v>1014</v>
      </c>
      <c r="B9" s="20">
        <v>1092</v>
      </c>
      <c r="C9" s="26">
        <v>0.54945100000000002</v>
      </c>
      <c r="D9" s="26">
        <v>4.2124540000000001</v>
      </c>
      <c r="E9" s="26">
        <v>7.234432</v>
      </c>
      <c r="F9" s="26">
        <v>12.545788</v>
      </c>
      <c r="G9" s="26">
        <v>16.575092000000001</v>
      </c>
      <c r="H9" s="26">
        <v>14.194139</v>
      </c>
      <c r="I9" s="26">
        <v>16.849817000000002</v>
      </c>
      <c r="J9" s="26">
        <v>12.087911999999999</v>
      </c>
      <c r="K9" s="26">
        <v>3.2051280000000002</v>
      </c>
      <c r="L9" s="26">
        <v>4.1208790000000004</v>
      </c>
      <c r="M9" s="26">
        <v>1.1904760000000001</v>
      </c>
      <c r="N9" s="26">
        <v>7.234432</v>
      </c>
      <c r="O9" s="26">
        <v>383</v>
      </c>
      <c r="P9" s="26">
        <v>300</v>
      </c>
    </row>
    <row r="10" spans="1:16" x14ac:dyDescent="0.2">
      <c r="A10" s="19" t="s">
        <v>1015</v>
      </c>
      <c r="B10" s="20">
        <v>1095</v>
      </c>
      <c r="C10" s="26">
        <v>2.5570780000000002</v>
      </c>
      <c r="D10" s="26">
        <v>10.319635</v>
      </c>
      <c r="E10" s="26">
        <v>14.611872</v>
      </c>
      <c r="F10" s="26">
        <v>11.415525000000001</v>
      </c>
      <c r="G10" s="26">
        <v>13.333333</v>
      </c>
      <c r="H10" s="26">
        <v>11.598174</v>
      </c>
      <c r="I10" s="26">
        <v>13.150684999999999</v>
      </c>
      <c r="J10" s="26">
        <v>9.6803650000000001</v>
      </c>
      <c r="K10" s="26">
        <v>1.3698630000000001</v>
      </c>
      <c r="L10" s="26">
        <v>1.552511</v>
      </c>
      <c r="M10" s="26">
        <v>0.63926899999999998</v>
      </c>
      <c r="N10" s="26">
        <v>9.7716890000000003</v>
      </c>
      <c r="O10" s="26">
        <v>296.61842100000001</v>
      </c>
      <c r="P10" s="26">
        <v>240</v>
      </c>
    </row>
    <row r="11" spans="1:16" x14ac:dyDescent="0.2">
      <c r="A11" s="19" t="s">
        <v>1009</v>
      </c>
      <c r="B11" s="20">
        <v>1</v>
      </c>
      <c r="C11" s="26">
        <v>0</v>
      </c>
      <c r="D11" s="26">
        <v>0</v>
      </c>
      <c r="E11" s="26">
        <v>0</v>
      </c>
      <c r="F11" s="26">
        <v>0</v>
      </c>
      <c r="G11" s="26">
        <v>0</v>
      </c>
      <c r="H11" s="26">
        <v>0</v>
      </c>
      <c r="I11" s="26">
        <v>100</v>
      </c>
      <c r="J11" s="26">
        <v>0</v>
      </c>
      <c r="K11" s="26">
        <v>0</v>
      </c>
      <c r="L11" s="26">
        <v>0</v>
      </c>
      <c r="M11" s="26">
        <v>0</v>
      </c>
      <c r="N11" s="26">
        <v>0</v>
      </c>
      <c r="O11" s="26">
        <v>456</v>
      </c>
      <c r="P11" s="26">
        <v>456</v>
      </c>
    </row>
    <row r="12" spans="1:16" x14ac:dyDescent="0.2">
      <c r="A12" s="18" t="s">
        <v>1016</v>
      </c>
      <c r="B12" s="18"/>
      <c r="C12" s="18"/>
      <c r="D12" s="18"/>
      <c r="E12" s="18"/>
      <c r="F12" s="18"/>
      <c r="G12" s="18"/>
      <c r="H12" s="18"/>
      <c r="I12" s="18"/>
      <c r="J12" s="18"/>
      <c r="K12" s="18"/>
      <c r="L12" s="18"/>
      <c r="M12" s="18"/>
      <c r="N12" s="18"/>
      <c r="O12" s="18"/>
      <c r="P12" s="51"/>
    </row>
    <row r="13" spans="1:16" x14ac:dyDescent="0.2">
      <c r="A13" s="19" t="s">
        <v>1017</v>
      </c>
      <c r="B13" s="20">
        <v>387</v>
      </c>
      <c r="C13" s="26">
        <v>0.77519400000000005</v>
      </c>
      <c r="D13" s="26">
        <v>4.3927649999999998</v>
      </c>
      <c r="E13" s="26">
        <v>8.0103360000000006</v>
      </c>
      <c r="F13" s="26">
        <v>4.9095610000000001</v>
      </c>
      <c r="G13" s="26">
        <v>10.594315</v>
      </c>
      <c r="H13" s="26">
        <v>14.728681999999999</v>
      </c>
      <c r="I13" s="26">
        <v>16.279070000000001</v>
      </c>
      <c r="J13" s="26">
        <v>16.795866</v>
      </c>
      <c r="K13" s="26">
        <v>5.9431520000000004</v>
      </c>
      <c r="L13" s="26">
        <v>6.4599479999999998</v>
      </c>
      <c r="M13" s="26">
        <v>3.875969</v>
      </c>
      <c r="N13" s="26">
        <v>7.2351419999999997</v>
      </c>
      <c r="O13" s="26">
        <v>437.11420600000002</v>
      </c>
      <c r="P13" s="26">
        <v>340</v>
      </c>
    </row>
    <row r="14" spans="1:16" x14ac:dyDescent="0.2">
      <c r="A14" s="19" t="s">
        <v>1018</v>
      </c>
      <c r="B14" s="20">
        <v>432</v>
      </c>
      <c r="C14" s="26">
        <v>1.1574070000000001</v>
      </c>
      <c r="D14" s="26">
        <v>4.1666670000000003</v>
      </c>
      <c r="E14" s="26">
        <v>7.4074070000000001</v>
      </c>
      <c r="F14" s="26">
        <v>10.185185000000001</v>
      </c>
      <c r="G14" s="26">
        <v>14.120369999999999</v>
      </c>
      <c r="H14" s="26">
        <v>12.268519</v>
      </c>
      <c r="I14" s="26">
        <v>20.370370000000001</v>
      </c>
      <c r="J14" s="26">
        <v>16.203703999999998</v>
      </c>
      <c r="K14" s="26">
        <v>3.0092590000000001</v>
      </c>
      <c r="L14" s="26">
        <v>3.7037040000000001</v>
      </c>
      <c r="M14" s="26">
        <v>0</v>
      </c>
      <c r="N14" s="26">
        <v>7.4074070000000001</v>
      </c>
      <c r="O14" s="26">
        <v>400.04</v>
      </c>
      <c r="P14" s="26">
        <v>336</v>
      </c>
    </row>
    <row r="15" spans="1:16" x14ac:dyDescent="0.2">
      <c r="A15" s="19" t="s">
        <v>1019</v>
      </c>
      <c r="B15" s="20">
        <v>449</v>
      </c>
      <c r="C15" s="26">
        <v>1.5590200000000001</v>
      </c>
      <c r="D15" s="26">
        <v>7.349666</v>
      </c>
      <c r="E15" s="26">
        <v>12.026726</v>
      </c>
      <c r="F15" s="26">
        <v>11.135857</v>
      </c>
      <c r="G15" s="26">
        <v>15.367483</v>
      </c>
      <c r="H15" s="26">
        <v>12.917595</v>
      </c>
      <c r="I15" s="26">
        <v>18.262806000000001</v>
      </c>
      <c r="J15" s="26">
        <v>10.022271999999999</v>
      </c>
      <c r="K15" s="26">
        <v>1.5590200000000001</v>
      </c>
      <c r="L15" s="26">
        <v>1.7817369999999999</v>
      </c>
      <c r="M15" s="26">
        <v>0.445434</v>
      </c>
      <c r="N15" s="26">
        <v>7.5723830000000003</v>
      </c>
      <c r="O15" s="26">
        <v>312.39036099999998</v>
      </c>
      <c r="P15" s="26">
        <v>280</v>
      </c>
    </row>
    <row r="16" spans="1:16" x14ac:dyDescent="0.2">
      <c r="A16" s="19" t="s">
        <v>1020</v>
      </c>
      <c r="B16" s="20">
        <v>427</v>
      </c>
      <c r="C16" s="26">
        <v>2.1077279999999998</v>
      </c>
      <c r="D16" s="26">
        <v>8.8992970000000007</v>
      </c>
      <c r="E16" s="26">
        <v>11.47541</v>
      </c>
      <c r="F16" s="26">
        <v>13.583138</v>
      </c>
      <c r="G16" s="26">
        <v>16.159251000000001</v>
      </c>
      <c r="H16" s="26">
        <v>12.646369999999999</v>
      </c>
      <c r="I16" s="26">
        <v>13.348946</v>
      </c>
      <c r="J16" s="26">
        <v>8.8992970000000007</v>
      </c>
      <c r="K16" s="26">
        <v>0.93676800000000005</v>
      </c>
      <c r="L16" s="26">
        <v>2.1077279999999998</v>
      </c>
      <c r="M16" s="26">
        <v>0.23419200000000001</v>
      </c>
      <c r="N16" s="26">
        <v>9.6018740000000005</v>
      </c>
      <c r="O16" s="26">
        <v>320.62953399999998</v>
      </c>
      <c r="P16" s="26">
        <v>250</v>
      </c>
    </row>
    <row r="17" spans="1:16" x14ac:dyDescent="0.2">
      <c r="A17" s="19" t="s">
        <v>1021</v>
      </c>
      <c r="B17" s="20">
        <v>274</v>
      </c>
      <c r="C17" s="26">
        <v>1.0948910000000001</v>
      </c>
      <c r="D17" s="26">
        <v>9.8540150000000004</v>
      </c>
      <c r="E17" s="26">
        <v>13.138686</v>
      </c>
      <c r="F17" s="26">
        <v>15.693431</v>
      </c>
      <c r="G17" s="26">
        <v>19.708029</v>
      </c>
      <c r="H17" s="26">
        <v>12.408759</v>
      </c>
      <c r="I17" s="26">
        <v>9.1240880000000004</v>
      </c>
      <c r="J17" s="26">
        <v>5.1094889999999999</v>
      </c>
      <c r="K17" s="26">
        <v>0.72992699999999999</v>
      </c>
      <c r="L17" s="26">
        <v>1.459854</v>
      </c>
      <c r="M17" s="26">
        <v>0.36496400000000001</v>
      </c>
      <c r="N17" s="26">
        <v>11.313869</v>
      </c>
      <c r="O17" s="26">
        <v>279.47736600000002</v>
      </c>
      <c r="P17" s="26">
        <v>240</v>
      </c>
    </row>
    <row r="18" spans="1:16" x14ac:dyDescent="0.2">
      <c r="A18" s="19" t="s">
        <v>1022</v>
      </c>
      <c r="B18" s="20">
        <v>137</v>
      </c>
      <c r="C18" s="26">
        <v>2.189781</v>
      </c>
      <c r="D18" s="26">
        <v>12.408759</v>
      </c>
      <c r="E18" s="26">
        <v>13.868613</v>
      </c>
      <c r="F18" s="26">
        <v>23.357664</v>
      </c>
      <c r="G18" s="26">
        <v>17.518248</v>
      </c>
      <c r="H18" s="26">
        <v>10.948905</v>
      </c>
      <c r="I18" s="26">
        <v>5.8394159999999999</v>
      </c>
      <c r="J18" s="26">
        <v>3.649635</v>
      </c>
      <c r="K18" s="26">
        <v>0.72992699999999999</v>
      </c>
      <c r="L18" s="26">
        <v>0</v>
      </c>
      <c r="M18" s="26">
        <v>0</v>
      </c>
      <c r="N18" s="26">
        <v>9.4890509999999999</v>
      </c>
      <c r="O18" s="26">
        <v>227.03225800000001</v>
      </c>
      <c r="P18" s="26">
        <v>216</v>
      </c>
    </row>
    <row r="19" spans="1:16" x14ac:dyDescent="0.2">
      <c r="A19" s="19" t="s">
        <v>1023</v>
      </c>
      <c r="B19" s="20">
        <v>71</v>
      </c>
      <c r="C19" s="26">
        <v>4.225352</v>
      </c>
      <c r="D19" s="26">
        <v>11.267606000000001</v>
      </c>
      <c r="E19" s="26">
        <v>22.535211</v>
      </c>
      <c r="F19" s="26">
        <v>19.718309999999999</v>
      </c>
      <c r="G19" s="26">
        <v>9.8591549999999994</v>
      </c>
      <c r="H19" s="26">
        <v>14.084507</v>
      </c>
      <c r="I19" s="26">
        <v>8.450704</v>
      </c>
      <c r="J19" s="26">
        <v>1.4084509999999999</v>
      </c>
      <c r="K19" s="26">
        <v>0</v>
      </c>
      <c r="L19" s="26">
        <v>0</v>
      </c>
      <c r="M19" s="26">
        <v>1.4084509999999999</v>
      </c>
      <c r="N19" s="26">
        <v>7.0422539999999998</v>
      </c>
      <c r="O19" s="26">
        <v>204.19696999999999</v>
      </c>
      <c r="P19" s="26">
        <v>180</v>
      </c>
    </row>
    <row r="20" spans="1:16" x14ac:dyDescent="0.2">
      <c r="A20" s="19" t="s">
        <v>1024</v>
      </c>
      <c r="B20" s="20">
        <v>11</v>
      </c>
      <c r="C20" s="26">
        <v>9.0909089999999999</v>
      </c>
      <c r="D20" s="26">
        <v>9.0909089999999999</v>
      </c>
      <c r="E20" s="26">
        <v>18.181818</v>
      </c>
      <c r="F20" s="26">
        <v>18.181818</v>
      </c>
      <c r="G20" s="26">
        <v>18.181818</v>
      </c>
      <c r="H20" s="26">
        <v>9.0909089999999999</v>
      </c>
      <c r="I20" s="26">
        <v>0</v>
      </c>
      <c r="J20" s="26">
        <v>0</v>
      </c>
      <c r="K20" s="26">
        <v>0</v>
      </c>
      <c r="L20" s="26">
        <v>0</v>
      </c>
      <c r="M20" s="26">
        <v>0</v>
      </c>
      <c r="N20" s="26">
        <v>18.181818</v>
      </c>
      <c r="O20" s="26">
        <v>178.555556</v>
      </c>
      <c r="P20" s="26">
        <v>180</v>
      </c>
    </row>
    <row r="21" spans="1:16" x14ac:dyDescent="0.2">
      <c r="A21" s="19" t="s">
        <v>1025</v>
      </c>
      <c r="B21" s="20">
        <v>881</v>
      </c>
      <c r="C21" s="26">
        <v>1.3620890000000001</v>
      </c>
      <c r="D21" s="26">
        <v>5.7888760000000001</v>
      </c>
      <c r="E21" s="26">
        <v>9.7616350000000001</v>
      </c>
      <c r="F21" s="26">
        <v>10.669694</v>
      </c>
      <c r="G21" s="26">
        <v>14.755959000000001</v>
      </c>
      <c r="H21" s="26">
        <v>12.599318999999999</v>
      </c>
      <c r="I21" s="26">
        <v>19.296254000000001</v>
      </c>
      <c r="J21" s="26">
        <v>13.053348</v>
      </c>
      <c r="K21" s="26">
        <v>2.2701479999999998</v>
      </c>
      <c r="L21" s="26">
        <v>2.7241770000000001</v>
      </c>
      <c r="M21" s="26">
        <v>0.22701499999999999</v>
      </c>
      <c r="N21" s="26">
        <v>7.4914870000000002</v>
      </c>
      <c r="O21" s="26">
        <v>355.40858900000001</v>
      </c>
      <c r="P21" s="26">
        <v>300</v>
      </c>
    </row>
    <row r="22" spans="1:16" x14ac:dyDescent="0.2">
      <c r="A22" s="19" t="s">
        <v>1026</v>
      </c>
      <c r="B22" s="20">
        <v>701</v>
      </c>
      <c r="C22" s="26">
        <v>1.71184</v>
      </c>
      <c r="D22" s="26">
        <v>9.2724679999999999</v>
      </c>
      <c r="E22" s="26">
        <v>12.125534999999999</v>
      </c>
      <c r="F22" s="26">
        <v>14.407989000000001</v>
      </c>
      <c r="G22" s="26">
        <v>17.546361999999998</v>
      </c>
      <c r="H22" s="26">
        <v>12.553495</v>
      </c>
      <c r="I22" s="26">
        <v>11.697575000000001</v>
      </c>
      <c r="J22" s="26">
        <v>7.4179740000000001</v>
      </c>
      <c r="K22" s="26">
        <v>0.85592000000000001</v>
      </c>
      <c r="L22" s="26">
        <v>1.8544940000000001</v>
      </c>
      <c r="M22" s="26">
        <v>0.28530699999999998</v>
      </c>
      <c r="N22" s="26">
        <v>10.271041</v>
      </c>
      <c r="O22" s="26">
        <v>304.73131999999998</v>
      </c>
      <c r="P22" s="26">
        <v>240</v>
      </c>
    </row>
    <row r="23" spans="1:16" x14ac:dyDescent="0.2">
      <c r="A23" s="19" t="s">
        <v>1027</v>
      </c>
      <c r="B23" s="20">
        <v>1801</v>
      </c>
      <c r="C23" s="26">
        <v>1.721266</v>
      </c>
      <c r="D23" s="26">
        <v>7.8845090000000004</v>
      </c>
      <c r="E23" s="26">
        <v>11.549139</v>
      </c>
      <c r="F23" s="26">
        <v>13.492504</v>
      </c>
      <c r="G23" s="26">
        <v>15.880067</v>
      </c>
      <c r="H23" s="26">
        <v>12.493059000000001</v>
      </c>
      <c r="I23" s="26">
        <v>14.769572</v>
      </c>
      <c r="J23" s="26">
        <v>9.6057749999999995</v>
      </c>
      <c r="K23" s="26">
        <v>1.4991669999999999</v>
      </c>
      <c r="L23" s="26">
        <v>2.054414</v>
      </c>
      <c r="M23" s="26">
        <v>0.27762399999999998</v>
      </c>
      <c r="N23" s="26">
        <v>8.7729040000000005</v>
      </c>
      <c r="O23" s="26">
        <v>319.27571499999999</v>
      </c>
      <c r="P23" s="26">
        <v>264</v>
      </c>
    </row>
    <row r="24" spans="1:16" x14ac:dyDescent="0.2">
      <c r="A24" s="19" t="s">
        <v>1028</v>
      </c>
      <c r="B24" s="20">
        <v>920</v>
      </c>
      <c r="C24" s="26">
        <v>2.0652170000000001</v>
      </c>
      <c r="D24" s="26">
        <v>9.8913039999999999</v>
      </c>
      <c r="E24" s="26">
        <v>13.260870000000001</v>
      </c>
      <c r="F24" s="26">
        <v>16.195651999999999</v>
      </c>
      <c r="G24" s="26">
        <v>16.956522</v>
      </c>
      <c r="H24" s="26">
        <v>12.391304</v>
      </c>
      <c r="I24" s="26">
        <v>10.434782999999999</v>
      </c>
      <c r="J24" s="26">
        <v>6.3043480000000001</v>
      </c>
      <c r="K24" s="26">
        <v>0.76087000000000005</v>
      </c>
      <c r="L24" s="26">
        <v>1.413043</v>
      </c>
      <c r="M24" s="26">
        <v>0.32608700000000002</v>
      </c>
      <c r="N24" s="26">
        <v>10</v>
      </c>
      <c r="O24" s="26">
        <v>283.71014500000001</v>
      </c>
      <c r="P24" s="26">
        <v>240</v>
      </c>
    </row>
    <row r="25" spans="1:16" x14ac:dyDescent="0.2">
      <c r="A25" s="19" t="s">
        <v>1029</v>
      </c>
      <c r="B25" s="20">
        <v>219</v>
      </c>
      <c r="C25" s="26">
        <v>3.1963469999999998</v>
      </c>
      <c r="D25" s="26">
        <v>11.872146000000001</v>
      </c>
      <c r="E25" s="26">
        <v>16.894977000000001</v>
      </c>
      <c r="F25" s="26">
        <v>21.917808000000001</v>
      </c>
      <c r="G25" s="26">
        <v>15.068493</v>
      </c>
      <c r="H25" s="26">
        <v>11.872146000000001</v>
      </c>
      <c r="I25" s="26">
        <v>6.3926939999999997</v>
      </c>
      <c r="J25" s="26">
        <v>2.7397260000000001</v>
      </c>
      <c r="K25" s="26">
        <v>0.456621</v>
      </c>
      <c r="L25" s="26">
        <v>0</v>
      </c>
      <c r="M25" s="26">
        <v>0.456621</v>
      </c>
      <c r="N25" s="26">
        <v>9.1324199999999998</v>
      </c>
      <c r="O25" s="26">
        <v>217.26633200000001</v>
      </c>
      <c r="P25" s="26">
        <v>204</v>
      </c>
    </row>
    <row r="26" spans="1:16" x14ac:dyDescent="0.2">
      <c r="A26" s="18" t="s">
        <v>1030</v>
      </c>
      <c r="B26" s="17">
        <v>208</v>
      </c>
      <c r="C26" s="25">
        <v>0.961538</v>
      </c>
      <c r="D26" s="25">
        <v>3.3653849999999998</v>
      </c>
      <c r="E26" s="25">
        <v>4.8076920000000003</v>
      </c>
      <c r="F26" s="25">
        <v>3.3653849999999998</v>
      </c>
      <c r="G26" s="25">
        <v>10.576923000000001</v>
      </c>
      <c r="H26" s="25">
        <v>16.346153999999999</v>
      </c>
      <c r="I26" s="25">
        <v>15.865385</v>
      </c>
      <c r="J26" s="25">
        <v>15.865385</v>
      </c>
      <c r="K26" s="25">
        <v>9.1346150000000002</v>
      </c>
      <c r="L26" s="25">
        <v>10.576923000000001</v>
      </c>
      <c r="M26" s="25">
        <v>5.288462</v>
      </c>
      <c r="N26" s="25">
        <v>3.8461539999999999</v>
      </c>
      <c r="O26" s="25">
        <v>510.58</v>
      </c>
      <c r="P26" s="25">
        <v>360</v>
      </c>
    </row>
    <row r="27" spans="1:16" x14ac:dyDescent="0.2">
      <c r="A27" s="19" t="s">
        <v>1018</v>
      </c>
      <c r="B27" s="20">
        <v>220</v>
      </c>
      <c r="C27" s="26">
        <v>0</v>
      </c>
      <c r="D27" s="26">
        <v>3.1818179999999998</v>
      </c>
      <c r="E27" s="26">
        <v>6.8181820000000002</v>
      </c>
      <c r="F27" s="26">
        <v>8.6363640000000004</v>
      </c>
      <c r="G27" s="26">
        <v>14.545455</v>
      </c>
      <c r="H27" s="26">
        <v>12.727273</v>
      </c>
      <c r="I27" s="26">
        <v>22.727273</v>
      </c>
      <c r="J27" s="26">
        <v>18.636364</v>
      </c>
      <c r="K27" s="26">
        <v>2.2727270000000002</v>
      </c>
      <c r="L27" s="26">
        <v>3.6363639999999999</v>
      </c>
      <c r="M27" s="26">
        <v>0</v>
      </c>
      <c r="N27" s="26">
        <v>6.8181820000000002</v>
      </c>
      <c r="O27" s="26">
        <v>409.05365899999998</v>
      </c>
      <c r="P27" s="26">
        <v>360</v>
      </c>
    </row>
    <row r="28" spans="1:16" x14ac:dyDescent="0.2">
      <c r="A28" s="19" t="s">
        <v>1019</v>
      </c>
      <c r="B28" s="20">
        <v>226</v>
      </c>
      <c r="C28" s="26">
        <v>0.44247799999999998</v>
      </c>
      <c r="D28" s="26">
        <v>4.424779</v>
      </c>
      <c r="E28" s="26">
        <v>7.5221239999999998</v>
      </c>
      <c r="F28" s="26">
        <v>14.159292000000001</v>
      </c>
      <c r="G28" s="26">
        <v>15.929204</v>
      </c>
      <c r="H28" s="26">
        <v>14.159292000000001</v>
      </c>
      <c r="I28" s="26">
        <v>19.911504000000001</v>
      </c>
      <c r="J28" s="26">
        <v>11.946903000000001</v>
      </c>
      <c r="K28" s="26">
        <v>2.2123889999999999</v>
      </c>
      <c r="L28" s="26">
        <v>2.2123889999999999</v>
      </c>
      <c r="M28" s="26">
        <v>0.44247799999999998</v>
      </c>
      <c r="N28" s="26">
        <v>6.637168</v>
      </c>
      <c r="O28" s="26">
        <v>340.104265</v>
      </c>
      <c r="P28" s="26">
        <v>300</v>
      </c>
    </row>
    <row r="29" spans="1:16" x14ac:dyDescent="0.2">
      <c r="A29" s="19" t="s">
        <v>1020</v>
      </c>
      <c r="B29" s="20">
        <v>211</v>
      </c>
      <c r="C29" s="26">
        <v>0.47393400000000002</v>
      </c>
      <c r="D29" s="26">
        <v>5.2132699999999996</v>
      </c>
      <c r="E29" s="26">
        <v>7.1090049999999998</v>
      </c>
      <c r="F29" s="26">
        <v>17.061610999999999</v>
      </c>
      <c r="G29" s="26">
        <v>16.587678</v>
      </c>
      <c r="H29" s="26">
        <v>14.691943</v>
      </c>
      <c r="I29" s="26">
        <v>16.587678</v>
      </c>
      <c r="J29" s="26">
        <v>9.0047390000000007</v>
      </c>
      <c r="K29" s="26">
        <v>1.4218010000000001</v>
      </c>
      <c r="L29" s="26">
        <v>2.8436020000000002</v>
      </c>
      <c r="M29" s="26">
        <v>0</v>
      </c>
      <c r="N29" s="26">
        <v>9.0047390000000007</v>
      </c>
      <c r="O29" s="26">
        <v>354.49479200000002</v>
      </c>
      <c r="P29" s="26">
        <v>278</v>
      </c>
    </row>
    <row r="30" spans="1:16" x14ac:dyDescent="0.2">
      <c r="A30" s="19" t="s">
        <v>1021</v>
      </c>
      <c r="B30" s="20">
        <v>134</v>
      </c>
      <c r="C30" s="26">
        <v>0.74626899999999996</v>
      </c>
      <c r="D30" s="26">
        <v>4.4776119999999997</v>
      </c>
      <c r="E30" s="26">
        <v>7.4626869999999998</v>
      </c>
      <c r="F30" s="26">
        <v>12.686567</v>
      </c>
      <c r="G30" s="26">
        <v>28.358208999999999</v>
      </c>
      <c r="H30" s="26">
        <v>12.686567</v>
      </c>
      <c r="I30" s="26">
        <v>10.447761</v>
      </c>
      <c r="J30" s="26">
        <v>5.9701490000000002</v>
      </c>
      <c r="K30" s="26">
        <v>1.492537</v>
      </c>
      <c r="L30" s="26">
        <v>2.9850750000000001</v>
      </c>
      <c r="M30" s="26">
        <v>0.74626899999999996</v>
      </c>
      <c r="N30" s="26">
        <v>11.940299</v>
      </c>
      <c r="O30" s="26">
        <v>344.46610199999998</v>
      </c>
      <c r="P30" s="26">
        <v>275</v>
      </c>
    </row>
    <row r="31" spans="1:16" x14ac:dyDescent="0.2">
      <c r="A31" s="19" t="s">
        <v>1022</v>
      </c>
      <c r="B31" s="20">
        <v>65</v>
      </c>
      <c r="C31" s="26">
        <v>1.538462</v>
      </c>
      <c r="D31" s="26">
        <v>6.1538459999999997</v>
      </c>
      <c r="E31" s="26">
        <v>10.769231</v>
      </c>
      <c r="F31" s="26">
        <v>30.769231000000001</v>
      </c>
      <c r="G31" s="26">
        <v>20</v>
      </c>
      <c r="H31" s="26">
        <v>9.2307690000000004</v>
      </c>
      <c r="I31" s="26">
        <v>9.2307690000000004</v>
      </c>
      <c r="J31" s="26">
        <v>4.6153849999999998</v>
      </c>
      <c r="K31" s="26">
        <v>1.538462</v>
      </c>
      <c r="L31" s="26">
        <v>0</v>
      </c>
      <c r="M31" s="26">
        <v>0</v>
      </c>
      <c r="N31" s="26">
        <v>6.1538459999999997</v>
      </c>
      <c r="O31" s="26">
        <v>249.91803300000001</v>
      </c>
      <c r="P31" s="26">
        <v>220</v>
      </c>
    </row>
    <row r="32" spans="1:16" x14ac:dyDescent="0.2">
      <c r="A32" s="19" t="s">
        <v>1023</v>
      </c>
      <c r="B32" s="20">
        <v>25</v>
      </c>
      <c r="C32" s="26">
        <v>0</v>
      </c>
      <c r="D32" s="26">
        <v>4</v>
      </c>
      <c r="E32" s="26">
        <v>20</v>
      </c>
      <c r="F32" s="26">
        <v>20</v>
      </c>
      <c r="G32" s="26">
        <v>16</v>
      </c>
      <c r="H32" s="26">
        <v>24</v>
      </c>
      <c r="I32" s="26">
        <v>4</v>
      </c>
      <c r="J32" s="26">
        <v>4</v>
      </c>
      <c r="K32" s="26">
        <v>0</v>
      </c>
      <c r="L32" s="26">
        <v>0</v>
      </c>
      <c r="M32" s="26">
        <v>0</v>
      </c>
      <c r="N32" s="26">
        <v>8</v>
      </c>
      <c r="O32" s="26">
        <v>240.60869600000001</v>
      </c>
      <c r="P32" s="26">
        <v>240</v>
      </c>
    </row>
    <row r="33" spans="1:16" x14ac:dyDescent="0.2">
      <c r="A33" s="19" t="s">
        <v>1024</v>
      </c>
      <c r="B33" s="20">
        <v>3</v>
      </c>
      <c r="C33" s="26">
        <v>0</v>
      </c>
      <c r="D33" s="26">
        <v>0</v>
      </c>
      <c r="E33" s="26">
        <v>0</v>
      </c>
      <c r="F33" s="26">
        <v>33.333333000000003</v>
      </c>
      <c r="G33" s="26">
        <v>33.333333000000003</v>
      </c>
      <c r="H33" s="26">
        <v>33.333333000000003</v>
      </c>
      <c r="I33" s="26">
        <v>0</v>
      </c>
      <c r="J33" s="26">
        <v>0</v>
      </c>
      <c r="K33" s="26">
        <v>0</v>
      </c>
      <c r="L33" s="26">
        <v>0</v>
      </c>
      <c r="M33" s="26">
        <v>0</v>
      </c>
      <c r="N33" s="26">
        <v>0</v>
      </c>
      <c r="O33" s="26">
        <v>252</v>
      </c>
      <c r="P33" s="26">
        <v>276</v>
      </c>
    </row>
    <row r="34" spans="1:16" x14ac:dyDescent="0.2">
      <c r="A34" s="19" t="s">
        <v>1025</v>
      </c>
      <c r="B34" s="20">
        <v>446</v>
      </c>
      <c r="C34" s="26">
        <v>0.224215</v>
      </c>
      <c r="D34" s="26">
        <v>3.8116590000000001</v>
      </c>
      <c r="E34" s="26">
        <v>7.1748880000000002</v>
      </c>
      <c r="F34" s="26">
        <v>11.434977999999999</v>
      </c>
      <c r="G34" s="26">
        <v>15.246637</v>
      </c>
      <c r="H34" s="26">
        <v>13.452915000000001</v>
      </c>
      <c r="I34" s="26">
        <v>21.300447999999999</v>
      </c>
      <c r="J34" s="26">
        <v>15.246637</v>
      </c>
      <c r="K34" s="26">
        <v>2.2421519999999999</v>
      </c>
      <c r="L34" s="26">
        <v>2.9147980000000002</v>
      </c>
      <c r="M34" s="26">
        <v>0.224215</v>
      </c>
      <c r="N34" s="26">
        <v>6.7264569999999999</v>
      </c>
      <c r="O34" s="26">
        <v>374.08173099999999</v>
      </c>
      <c r="P34" s="26">
        <v>318.5</v>
      </c>
    </row>
    <row r="35" spans="1:16" x14ac:dyDescent="0.2">
      <c r="A35" s="19" t="s">
        <v>1026</v>
      </c>
      <c r="B35" s="20">
        <v>345</v>
      </c>
      <c r="C35" s="26">
        <v>0.57970999999999995</v>
      </c>
      <c r="D35" s="26">
        <v>4.9275359999999999</v>
      </c>
      <c r="E35" s="26">
        <v>7.2463769999999998</v>
      </c>
      <c r="F35" s="26">
        <v>15.362318999999999</v>
      </c>
      <c r="G35" s="26">
        <v>21.159420000000001</v>
      </c>
      <c r="H35" s="26">
        <v>13.913043</v>
      </c>
      <c r="I35" s="26">
        <v>14.202899</v>
      </c>
      <c r="J35" s="26">
        <v>7.8260870000000002</v>
      </c>
      <c r="K35" s="26">
        <v>1.4492750000000001</v>
      </c>
      <c r="L35" s="26">
        <v>2.8985509999999999</v>
      </c>
      <c r="M35" s="26">
        <v>0.28985499999999997</v>
      </c>
      <c r="N35" s="26">
        <v>10.144928</v>
      </c>
      <c r="O35" s="26">
        <v>350.67741899999999</v>
      </c>
      <c r="P35" s="26">
        <v>276</v>
      </c>
    </row>
    <row r="36" spans="1:16" x14ac:dyDescent="0.2">
      <c r="A36" s="19" t="s">
        <v>1027</v>
      </c>
      <c r="B36" s="20">
        <v>884</v>
      </c>
      <c r="C36" s="26">
        <v>0.45248899999999997</v>
      </c>
      <c r="D36" s="26">
        <v>4.4117649999999999</v>
      </c>
      <c r="E36" s="26">
        <v>7.8054300000000003</v>
      </c>
      <c r="F36" s="26">
        <v>14.705882000000001</v>
      </c>
      <c r="G36" s="26">
        <v>17.986425000000001</v>
      </c>
      <c r="H36" s="26">
        <v>13.687783</v>
      </c>
      <c r="I36" s="26">
        <v>17.081448000000002</v>
      </c>
      <c r="J36" s="26">
        <v>11.199095</v>
      </c>
      <c r="K36" s="26">
        <v>1.809955</v>
      </c>
      <c r="L36" s="26">
        <v>2.60181</v>
      </c>
      <c r="M36" s="26">
        <v>0.226244</v>
      </c>
      <c r="N36" s="26">
        <v>8.0316740000000006</v>
      </c>
      <c r="O36" s="26">
        <v>351.61500599999999</v>
      </c>
      <c r="P36" s="26">
        <v>300</v>
      </c>
    </row>
    <row r="37" spans="1:16" x14ac:dyDescent="0.2">
      <c r="A37" s="19" t="s">
        <v>1028</v>
      </c>
      <c r="B37" s="20">
        <v>438</v>
      </c>
      <c r="C37" s="26">
        <v>0.68493199999999999</v>
      </c>
      <c r="D37" s="26">
        <v>5.022831</v>
      </c>
      <c r="E37" s="26">
        <v>8.4474889999999991</v>
      </c>
      <c r="F37" s="26">
        <v>18.036529999999999</v>
      </c>
      <c r="G37" s="26">
        <v>20.776256</v>
      </c>
      <c r="H37" s="26">
        <v>13.926940999999999</v>
      </c>
      <c r="I37" s="26">
        <v>12.785387999999999</v>
      </c>
      <c r="J37" s="26">
        <v>7.0776260000000004</v>
      </c>
      <c r="K37" s="26">
        <v>1.3698630000000001</v>
      </c>
      <c r="L37" s="26">
        <v>2.2831049999999999</v>
      </c>
      <c r="M37" s="26">
        <v>0.22831099999999999</v>
      </c>
      <c r="N37" s="26">
        <v>9.3607309999999995</v>
      </c>
      <c r="O37" s="26">
        <v>328.07304799999997</v>
      </c>
      <c r="P37" s="26">
        <v>264</v>
      </c>
    </row>
    <row r="38" spans="1:16" x14ac:dyDescent="0.2">
      <c r="A38" s="19" t="s">
        <v>1029</v>
      </c>
      <c r="B38" s="20">
        <v>93</v>
      </c>
      <c r="C38" s="26">
        <v>1.075269</v>
      </c>
      <c r="D38" s="26">
        <v>5.3763439999999996</v>
      </c>
      <c r="E38" s="26">
        <v>12.903226</v>
      </c>
      <c r="F38" s="26">
        <v>27.956989</v>
      </c>
      <c r="G38" s="26">
        <v>19.354838999999998</v>
      </c>
      <c r="H38" s="26">
        <v>13.978495000000001</v>
      </c>
      <c r="I38" s="26">
        <v>7.5268819999999996</v>
      </c>
      <c r="J38" s="26">
        <v>4.301075</v>
      </c>
      <c r="K38" s="26">
        <v>1.075269</v>
      </c>
      <c r="L38" s="26">
        <v>0</v>
      </c>
      <c r="M38" s="26">
        <v>0</v>
      </c>
      <c r="N38" s="26">
        <v>6.451613</v>
      </c>
      <c r="O38" s="26">
        <v>247.52873600000001</v>
      </c>
      <c r="P38" s="26">
        <v>228</v>
      </c>
    </row>
    <row r="39" spans="1:16" x14ac:dyDescent="0.2">
      <c r="A39" s="18" t="s">
        <v>1031</v>
      </c>
      <c r="B39" s="17">
        <v>178</v>
      </c>
      <c r="C39" s="25">
        <v>0.56179800000000002</v>
      </c>
      <c r="D39" s="25">
        <v>5.6179779999999999</v>
      </c>
      <c r="E39" s="25">
        <v>11.797753</v>
      </c>
      <c r="F39" s="25">
        <v>6.7415729999999998</v>
      </c>
      <c r="G39" s="25">
        <v>10.674156999999999</v>
      </c>
      <c r="H39" s="25">
        <v>12.921348</v>
      </c>
      <c r="I39" s="25">
        <v>16.292134999999998</v>
      </c>
      <c r="J39" s="25">
        <v>17.977528</v>
      </c>
      <c r="K39" s="25">
        <v>2.2471909999999999</v>
      </c>
      <c r="L39" s="25">
        <v>1.6853929999999999</v>
      </c>
      <c r="M39" s="25">
        <v>2.2471909999999999</v>
      </c>
      <c r="N39" s="25">
        <v>11.235955000000001</v>
      </c>
      <c r="O39" s="25">
        <v>344</v>
      </c>
      <c r="P39" s="25">
        <v>300</v>
      </c>
    </row>
    <row r="40" spans="1:16" x14ac:dyDescent="0.2">
      <c r="A40" s="19" t="s">
        <v>1018</v>
      </c>
      <c r="B40" s="20">
        <v>212</v>
      </c>
      <c r="C40" s="26">
        <v>2.3584909999999999</v>
      </c>
      <c r="D40" s="26">
        <v>5.1886789999999996</v>
      </c>
      <c r="E40" s="26">
        <v>8.0188679999999994</v>
      </c>
      <c r="F40" s="26">
        <v>11.792453</v>
      </c>
      <c r="G40" s="26">
        <v>13.679245</v>
      </c>
      <c r="H40" s="26">
        <v>11.792453</v>
      </c>
      <c r="I40" s="26">
        <v>17.924527999999999</v>
      </c>
      <c r="J40" s="26">
        <v>13.679245</v>
      </c>
      <c r="K40" s="26">
        <v>3.7735850000000002</v>
      </c>
      <c r="L40" s="26">
        <v>3.7735850000000002</v>
      </c>
      <c r="M40" s="26">
        <v>0</v>
      </c>
      <c r="N40" s="26">
        <v>8.0188679999999994</v>
      </c>
      <c r="O40" s="26">
        <v>390.56410299999999</v>
      </c>
      <c r="P40" s="26">
        <v>300</v>
      </c>
    </row>
    <row r="41" spans="1:16" x14ac:dyDescent="0.2">
      <c r="A41" s="19" t="s">
        <v>1019</v>
      </c>
      <c r="B41" s="20">
        <v>223</v>
      </c>
      <c r="C41" s="26">
        <v>2.6905830000000002</v>
      </c>
      <c r="D41" s="26">
        <v>10.313901</v>
      </c>
      <c r="E41" s="26">
        <v>16.591927999999999</v>
      </c>
      <c r="F41" s="26">
        <v>8.0717490000000005</v>
      </c>
      <c r="G41" s="26">
        <v>14.798206</v>
      </c>
      <c r="H41" s="26">
        <v>11.659193</v>
      </c>
      <c r="I41" s="26">
        <v>16.591927999999999</v>
      </c>
      <c r="J41" s="26">
        <v>8.0717490000000005</v>
      </c>
      <c r="K41" s="26">
        <v>0.89686100000000002</v>
      </c>
      <c r="L41" s="26">
        <v>1.345291</v>
      </c>
      <c r="M41" s="26">
        <v>0.44843</v>
      </c>
      <c r="N41" s="26">
        <v>8.5201790000000006</v>
      </c>
      <c r="O41" s="26">
        <v>283.72548999999998</v>
      </c>
      <c r="P41" s="26">
        <v>250</v>
      </c>
    </row>
    <row r="42" spans="1:16" x14ac:dyDescent="0.2">
      <c r="A42" s="19" t="s">
        <v>1020</v>
      </c>
      <c r="B42" s="20">
        <v>216</v>
      </c>
      <c r="C42" s="26">
        <v>3.7037040000000001</v>
      </c>
      <c r="D42" s="26">
        <v>12.5</v>
      </c>
      <c r="E42" s="26">
        <v>15.740741</v>
      </c>
      <c r="F42" s="26">
        <v>10.185185000000001</v>
      </c>
      <c r="G42" s="26">
        <v>15.740741</v>
      </c>
      <c r="H42" s="26">
        <v>10.648148000000001</v>
      </c>
      <c r="I42" s="26">
        <v>10.185185000000001</v>
      </c>
      <c r="J42" s="26">
        <v>8.7962959999999999</v>
      </c>
      <c r="K42" s="26">
        <v>0.46296300000000001</v>
      </c>
      <c r="L42" s="26">
        <v>1.388889</v>
      </c>
      <c r="M42" s="26">
        <v>0.46296300000000001</v>
      </c>
      <c r="N42" s="26">
        <v>10.185185000000001</v>
      </c>
      <c r="O42" s="26">
        <v>287.11340200000001</v>
      </c>
      <c r="P42" s="26">
        <v>240</v>
      </c>
    </row>
    <row r="43" spans="1:16" x14ac:dyDescent="0.2">
      <c r="A43" s="19" t="s">
        <v>1021</v>
      </c>
      <c r="B43" s="20">
        <v>140</v>
      </c>
      <c r="C43" s="26">
        <v>1.428571</v>
      </c>
      <c r="D43" s="26">
        <v>15</v>
      </c>
      <c r="E43" s="26">
        <v>18.571428999999998</v>
      </c>
      <c r="F43" s="26">
        <v>18.571428999999998</v>
      </c>
      <c r="G43" s="26">
        <v>11.428571</v>
      </c>
      <c r="H43" s="26">
        <v>12.142856999999999</v>
      </c>
      <c r="I43" s="26">
        <v>7.8571429999999998</v>
      </c>
      <c r="J43" s="26">
        <v>4.2857139999999996</v>
      </c>
      <c r="K43" s="26">
        <v>0</v>
      </c>
      <c r="L43" s="26">
        <v>0</v>
      </c>
      <c r="M43" s="26">
        <v>0</v>
      </c>
      <c r="N43" s="26">
        <v>10.714286</v>
      </c>
      <c r="O43" s="26">
        <v>218.12799999999999</v>
      </c>
      <c r="P43" s="26">
        <v>192</v>
      </c>
    </row>
    <row r="44" spans="1:16" x14ac:dyDescent="0.2">
      <c r="A44" s="19" t="s">
        <v>1022</v>
      </c>
      <c r="B44" s="20">
        <v>72</v>
      </c>
      <c r="C44" s="26">
        <v>2.7777780000000001</v>
      </c>
      <c r="D44" s="26">
        <v>18.055555999999999</v>
      </c>
      <c r="E44" s="26">
        <v>16.666667</v>
      </c>
      <c r="F44" s="26">
        <v>16.666667</v>
      </c>
      <c r="G44" s="26">
        <v>15.277778</v>
      </c>
      <c r="H44" s="26">
        <v>12.5</v>
      </c>
      <c r="I44" s="26">
        <v>2.7777780000000001</v>
      </c>
      <c r="J44" s="26">
        <v>2.7777780000000001</v>
      </c>
      <c r="K44" s="26">
        <v>0</v>
      </c>
      <c r="L44" s="26">
        <v>0</v>
      </c>
      <c r="M44" s="26">
        <v>0</v>
      </c>
      <c r="N44" s="26">
        <v>12.5</v>
      </c>
      <c r="O44" s="26">
        <v>204.87301600000001</v>
      </c>
      <c r="P44" s="26">
        <v>204</v>
      </c>
    </row>
    <row r="45" spans="1:16" x14ac:dyDescent="0.2">
      <c r="A45" s="19" t="s">
        <v>1023</v>
      </c>
      <c r="B45" s="20">
        <v>46</v>
      </c>
      <c r="C45" s="26">
        <v>6.5217390000000002</v>
      </c>
      <c r="D45" s="26">
        <v>15.217390999999999</v>
      </c>
      <c r="E45" s="26">
        <v>23.913042999999998</v>
      </c>
      <c r="F45" s="26">
        <v>19.565217000000001</v>
      </c>
      <c r="G45" s="26">
        <v>6.5217390000000002</v>
      </c>
      <c r="H45" s="26">
        <v>8.6956520000000008</v>
      </c>
      <c r="I45" s="26">
        <v>10.869565</v>
      </c>
      <c r="J45" s="26">
        <v>0</v>
      </c>
      <c r="K45" s="26">
        <v>0</v>
      </c>
      <c r="L45" s="26">
        <v>0</v>
      </c>
      <c r="M45" s="26">
        <v>2.1739130000000002</v>
      </c>
      <c r="N45" s="26">
        <v>6.5217390000000002</v>
      </c>
      <c r="O45" s="26">
        <v>184.72093000000001</v>
      </c>
      <c r="P45" s="26">
        <v>170</v>
      </c>
    </row>
    <row r="46" spans="1:16" x14ac:dyDescent="0.2">
      <c r="A46" s="19" t="s">
        <v>1024</v>
      </c>
      <c r="B46" s="20">
        <v>8</v>
      </c>
      <c r="C46" s="26">
        <v>12.5</v>
      </c>
      <c r="D46" s="26">
        <v>12.5</v>
      </c>
      <c r="E46" s="26">
        <v>25</v>
      </c>
      <c r="F46" s="26">
        <v>12.5</v>
      </c>
      <c r="G46" s="26">
        <v>12.5</v>
      </c>
      <c r="H46" s="26">
        <v>0</v>
      </c>
      <c r="I46" s="26">
        <v>0</v>
      </c>
      <c r="J46" s="26">
        <v>0</v>
      </c>
      <c r="K46" s="26">
        <v>0</v>
      </c>
      <c r="L46" s="26">
        <v>0</v>
      </c>
      <c r="M46" s="26">
        <v>0</v>
      </c>
      <c r="N46" s="26">
        <v>25</v>
      </c>
      <c r="O46" s="26">
        <v>141.83333300000001</v>
      </c>
      <c r="P46" s="26">
        <v>144</v>
      </c>
    </row>
    <row r="47" spans="1:16" x14ac:dyDescent="0.2">
      <c r="A47" s="19" t="s">
        <v>1025</v>
      </c>
      <c r="B47" s="20">
        <v>435</v>
      </c>
      <c r="C47" s="26">
        <v>2.5287359999999999</v>
      </c>
      <c r="D47" s="26">
        <v>7.8160920000000003</v>
      </c>
      <c r="E47" s="26">
        <v>12.413793</v>
      </c>
      <c r="F47" s="26">
        <v>9.8850569999999998</v>
      </c>
      <c r="G47" s="26">
        <v>14.252874</v>
      </c>
      <c r="H47" s="26">
        <v>11.724138</v>
      </c>
      <c r="I47" s="26">
        <v>17.241378999999998</v>
      </c>
      <c r="J47" s="26">
        <v>10.804598</v>
      </c>
      <c r="K47" s="26">
        <v>2.298851</v>
      </c>
      <c r="L47" s="26">
        <v>2.5287359999999999</v>
      </c>
      <c r="M47" s="26">
        <v>0.22988500000000001</v>
      </c>
      <c r="N47" s="26">
        <v>8.2758620000000001</v>
      </c>
      <c r="O47" s="26">
        <v>335.93984999999998</v>
      </c>
      <c r="P47" s="26">
        <v>288</v>
      </c>
    </row>
    <row r="48" spans="1:16" x14ac:dyDescent="0.2">
      <c r="A48" s="19" t="s">
        <v>1026</v>
      </c>
      <c r="B48" s="20">
        <v>356</v>
      </c>
      <c r="C48" s="26">
        <v>2.808989</v>
      </c>
      <c r="D48" s="26">
        <v>13.483146</v>
      </c>
      <c r="E48" s="26">
        <v>16.853933000000001</v>
      </c>
      <c r="F48" s="26">
        <v>13.483146</v>
      </c>
      <c r="G48" s="26">
        <v>14.044943999999999</v>
      </c>
      <c r="H48" s="26">
        <v>11.235955000000001</v>
      </c>
      <c r="I48" s="26">
        <v>9.2696629999999995</v>
      </c>
      <c r="J48" s="26">
        <v>7.0224719999999996</v>
      </c>
      <c r="K48" s="26">
        <v>0.28089900000000001</v>
      </c>
      <c r="L48" s="26">
        <v>0.84269700000000003</v>
      </c>
      <c r="M48" s="26">
        <v>0.28089900000000001</v>
      </c>
      <c r="N48" s="26">
        <v>10.393257999999999</v>
      </c>
      <c r="O48" s="26">
        <v>260.08150499999999</v>
      </c>
      <c r="P48" s="26">
        <v>216</v>
      </c>
    </row>
    <row r="49" spans="1:16" x14ac:dyDescent="0.2">
      <c r="A49" s="19" t="s">
        <v>1027</v>
      </c>
      <c r="B49" s="20">
        <v>917</v>
      </c>
      <c r="C49" s="26">
        <v>2.9443839999999999</v>
      </c>
      <c r="D49" s="26">
        <v>11.232279</v>
      </c>
      <c r="E49" s="26">
        <v>15.158124000000001</v>
      </c>
      <c r="F49" s="26">
        <v>12.322792</v>
      </c>
      <c r="G49" s="26">
        <v>13.849508999999999</v>
      </c>
      <c r="H49" s="26">
        <v>11.341329999999999</v>
      </c>
      <c r="I49" s="26">
        <v>12.540894</v>
      </c>
      <c r="J49" s="26">
        <v>8.0697930000000007</v>
      </c>
      <c r="K49" s="26">
        <v>1.1995640000000001</v>
      </c>
      <c r="L49" s="26">
        <v>1.526718</v>
      </c>
      <c r="M49" s="26">
        <v>0.327154</v>
      </c>
      <c r="N49" s="26">
        <v>9.4874589999999994</v>
      </c>
      <c r="O49" s="26">
        <v>287.598795</v>
      </c>
      <c r="P49" s="26">
        <v>240</v>
      </c>
    </row>
    <row r="50" spans="1:16" x14ac:dyDescent="0.2">
      <c r="A50" s="19" t="s">
        <v>1028</v>
      </c>
      <c r="B50" s="20">
        <v>482</v>
      </c>
      <c r="C50" s="26">
        <v>3.319502</v>
      </c>
      <c r="D50" s="26">
        <v>14.315353</v>
      </c>
      <c r="E50" s="26">
        <v>17.634855000000002</v>
      </c>
      <c r="F50" s="26">
        <v>14.522822</v>
      </c>
      <c r="G50" s="26">
        <v>13.485476999999999</v>
      </c>
      <c r="H50" s="26">
        <v>10.995851</v>
      </c>
      <c r="I50" s="26">
        <v>8.2987549999999999</v>
      </c>
      <c r="J50" s="26">
        <v>5.6016599999999999</v>
      </c>
      <c r="K50" s="26">
        <v>0.20746899999999999</v>
      </c>
      <c r="L50" s="26">
        <v>0.62240700000000004</v>
      </c>
      <c r="M50" s="26">
        <v>0.41493799999999997</v>
      </c>
      <c r="N50" s="26">
        <v>10.580913000000001</v>
      </c>
      <c r="O50" s="26">
        <v>242.846868</v>
      </c>
      <c r="P50" s="26">
        <v>200</v>
      </c>
    </row>
    <row r="51" spans="1:16" x14ac:dyDescent="0.2">
      <c r="A51" s="19" t="s">
        <v>1029</v>
      </c>
      <c r="B51" s="20">
        <v>126</v>
      </c>
      <c r="C51" s="26">
        <v>4.7619049999999996</v>
      </c>
      <c r="D51" s="26">
        <v>16.666667</v>
      </c>
      <c r="E51" s="26">
        <v>19.841270000000002</v>
      </c>
      <c r="F51" s="26">
        <v>17.460317</v>
      </c>
      <c r="G51" s="26">
        <v>11.904762</v>
      </c>
      <c r="H51" s="26">
        <v>10.317460000000001</v>
      </c>
      <c r="I51" s="26">
        <v>5.5555560000000002</v>
      </c>
      <c r="J51" s="26">
        <v>1.587302</v>
      </c>
      <c r="K51" s="26">
        <v>0</v>
      </c>
      <c r="L51" s="26">
        <v>0</v>
      </c>
      <c r="M51" s="26">
        <v>0.793651</v>
      </c>
      <c r="N51" s="26">
        <v>11.111110999999999</v>
      </c>
      <c r="O51" s="26">
        <v>193.75892899999999</v>
      </c>
      <c r="P51" s="26">
        <v>180</v>
      </c>
    </row>
    <row r="52" spans="1:16" x14ac:dyDescent="0.2">
      <c r="A52" s="18" t="s">
        <v>1032</v>
      </c>
      <c r="B52" s="18"/>
      <c r="C52" s="18"/>
      <c r="D52" s="18"/>
      <c r="E52" s="18"/>
      <c r="F52" s="18"/>
      <c r="G52" s="18"/>
      <c r="H52" s="18"/>
      <c r="I52" s="18"/>
      <c r="J52" s="18"/>
      <c r="K52" s="18"/>
      <c r="L52" s="18"/>
      <c r="M52" s="18"/>
      <c r="N52" s="18"/>
      <c r="O52" s="18"/>
      <c r="P52" s="51"/>
    </row>
    <row r="53" spans="1:16" x14ac:dyDescent="0.2">
      <c r="A53" s="19" t="s">
        <v>130</v>
      </c>
      <c r="B53" s="20">
        <v>151</v>
      </c>
      <c r="C53" s="26">
        <v>2.6490070000000001</v>
      </c>
      <c r="D53" s="26">
        <v>14.569535999999999</v>
      </c>
      <c r="E53" s="26">
        <v>17.218543</v>
      </c>
      <c r="F53" s="26">
        <v>10.596026</v>
      </c>
      <c r="G53" s="26">
        <v>11.920529999999999</v>
      </c>
      <c r="H53" s="26">
        <v>11.258278000000001</v>
      </c>
      <c r="I53" s="26">
        <v>7.9470200000000002</v>
      </c>
      <c r="J53" s="26">
        <v>7.2847679999999997</v>
      </c>
      <c r="K53" s="26">
        <v>0</v>
      </c>
      <c r="L53" s="26">
        <v>1.324503</v>
      </c>
      <c r="M53" s="26">
        <v>5.9602649999999997</v>
      </c>
      <c r="N53" s="26">
        <v>9.2715230000000002</v>
      </c>
      <c r="O53" s="26">
        <v>231.284672</v>
      </c>
      <c r="P53" s="26">
        <v>192</v>
      </c>
    </row>
    <row r="54" spans="1:16" x14ac:dyDescent="0.2">
      <c r="A54" s="19" t="s">
        <v>131</v>
      </c>
      <c r="B54" s="20">
        <v>1446</v>
      </c>
      <c r="C54" s="26">
        <v>0.48409400000000002</v>
      </c>
      <c r="D54" s="26">
        <v>3.6652840000000002</v>
      </c>
      <c r="E54" s="26">
        <v>6.2240659999999997</v>
      </c>
      <c r="F54" s="26">
        <v>9.2669429999999995</v>
      </c>
      <c r="G54" s="26">
        <v>15.421853</v>
      </c>
      <c r="H54" s="26">
        <v>15.836791</v>
      </c>
      <c r="I54" s="26">
        <v>19.156293000000002</v>
      </c>
      <c r="J54" s="26">
        <v>14.453665000000001</v>
      </c>
      <c r="K54" s="26">
        <v>3.1811889999999998</v>
      </c>
      <c r="L54" s="26">
        <v>4.0110650000000003</v>
      </c>
      <c r="M54" s="26">
        <v>0.27662500000000001</v>
      </c>
      <c r="N54" s="26">
        <v>8.0221300000000006</v>
      </c>
      <c r="O54" s="26">
        <v>398.374436</v>
      </c>
      <c r="P54" s="26">
        <v>324</v>
      </c>
    </row>
    <row r="55" spans="1:16" x14ac:dyDescent="0.2">
      <c r="A55" s="19" t="s">
        <v>392</v>
      </c>
      <c r="B55" s="20">
        <v>150</v>
      </c>
      <c r="C55" s="26">
        <v>4</v>
      </c>
      <c r="D55" s="26">
        <v>17.333333</v>
      </c>
      <c r="E55" s="26">
        <v>15.333333</v>
      </c>
      <c r="F55" s="26">
        <v>17.333333</v>
      </c>
      <c r="G55" s="26">
        <v>13.333333</v>
      </c>
      <c r="H55" s="26">
        <v>6</v>
      </c>
      <c r="I55" s="26">
        <v>10.666667</v>
      </c>
      <c r="J55" s="26">
        <v>3.3333330000000001</v>
      </c>
      <c r="K55" s="26">
        <v>2</v>
      </c>
      <c r="L55" s="26">
        <v>0.66666700000000001</v>
      </c>
      <c r="M55" s="26">
        <v>2.6666669999999999</v>
      </c>
      <c r="N55" s="26">
        <v>7.3333329999999997</v>
      </c>
      <c r="O55" s="26">
        <v>228.48920899999999</v>
      </c>
      <c r="P55" s="26">
        <v>200</v>
      </c>
    </row>
    <row r="56" spans="1:16" x14ac:dyDescent="0.2">
      <c r="A56" s="19" t="s">
        <v>132</v>
      </c>
      <c r="B56" s="20">
        <v>372</v>
      </c>
      <c r="C56" s="26">
        <v>3.494624</v>
      </c>
      <c r="D56" s="26">
        <v>13.709676999999999</v>
      </c>
      <c r="E56" s="26">
        <v>23.387097000000001</v>
      </c>
      <c r="F56" s="26">
        <v>20.698924999999999</v>
      </c>
      <c r="G56" s="26">
        <v>15.591398</v>
      </c>
      <c r="H56" s="26">
        <v>5.6451609999999999</v>
      </c>
      <c r="I56" s="26">
        <v>5.1075270000000002</v>
      </c>
      <c r="J56" s="26">
        <v>1.3440859999999999</v>
      </c>
      <c r="K56" s="26">
        <v>0</v>
      </c>
      <c r="L56" s="26">
        <v>0.26881699999999997</v>
      </c>
      <c r="M56" s="26">
        <v>0.53763399999999995</v>
      </c>
      <c r="N56" s="26">
        <v>10.215054</v>
      </c>
      <c r="O56" s="26">
        <v>216.81137699999999</v>
      </c>
      <c r="P56" s="26">
        <v>180</v>
      </c>
    </row>
    <row r="57" spans="1:16" x14ac:dyDescent="0.2">
      <c r="A57" s="19" t="s">
        <v>1033</v>
      </c>
      <c r="B57" s="20">
        <v>69</v>
      </c>
      <c r="C57" s="26">
        <v>5.7971009999999996</v>
      </c>
      <c r="D57" s="26">
        <v>10.144928</v>
      </c>
      <c r="E57" s="26">
        <v>18.840579999999999</v>
      </c>
      <c r="F57" s="26">
        <v>13.043478</v>
      </c>
      <c r="G57" s="26">
        <v>11.594203</v>
      </c>
      <c r="H57" s="26">
        <v>8.6956520000000008</v>
      </c>
      <c r="I57" s="26">
        <v>7.2463769999999998</v>
      </c>
      <c r="J57" s="26">
        <v>11.594203</v>
      </c>
      <c r="K57" s="26">
        <v>1.4492750000000001</v>
      </c>
      <c r="L57" s="26">
        <v>0</v>
      </c>
      <c r="M57" s="26">
        <v>1.4492750000000001</v>
      </c>
      <c r="N57" s="26">
        <v>10.144928</v>
      </c>
      <c r="O57" s="26">
        <v>254.75806499999999</v>
      </c>
      <c r="P57" s="26">
        <v>212</v>
      </c>
    </row>
    <row r="58" spans="1:16" x14ac:dyDescent="0.2">
      <c r="A58" s="18" t="s">
        <v>133</v>
      </c>
      <c r="B58" s="17">
        <v>92</v>
      </c>
      <c r="C58" s="25">
        <v>0</v>
      </c>
      <c r="D58" s="25">
        <v>17.391304000000002</v>
      </c>
      <c r="E58" s="25">
        <v>18.478261</v>
      </c>
      <c r="F58" s="25">
        <v>11.956522</v>
      </c>
      <c r="G58" s="25">
        <v>9.7826090000000008</v>
      </c>
      <c r="H58" s="25">
        <v>10.869565</v>
      </c>
      <c r="I58" s="25">
        <v>10.869565</v>
      </c>
      <c r="J58" s="25">
        <v>5.4347830000000004</v>
      </c>
      <c r="K58" s="25">
        <v>0</v>
      </c>
      <c r="L58" s="25">
        <v>1.086957</v>
      </c>
      <c r="M58" s="25">
        <v>6.5217390000000002</v>
      </c>
      <c r="N58" s="25">
        <v>7.6086960000000001</v>
      </c>
      <c r="O58" s="25">
        <v>224.92941200000001</v>
      </c>
      <c r="P58" s="25">
        <v>180</v>
      </c>
    </row>
    <row r="59" spans="1:16" x14ac:dyDescent="0.2">
      <c r="A59" s="19" t="s">
        <v>134</v>
      </c>
      <c r="B59" s="20">
        <v>813</v>
      </c>
      <c r="C59" s="26">
        <v>0.246002</v>
      </c>
      <c r="D59" s="26">
        <v>1.845018</v>
      </c>
      <c r="E59" s="26">
        <v>4.0590409999999997</v>
      </c>
      <c r="F59" s="26">
        <v>11.193111999999999</v>
      </c>
      <c r="G59" s="26">
        <v>16.482164999999998</v>
      </c>
      <c r="H59" s="26">
        <v>15.498155000000001</v>
      </c>
      <c r="I59" s="26">
        <v>19.557196000000001</v>
      </c>
      <c r="J59" s="26">
        <v>14.514144999999999</v>
      </c>
      <c r="K59" s="26">
        <v>4.0590409999999997</v>
      </c>
      <c r="L59" s="26">
        <v>5.289053</v>
      </c>
      <c r="M59" s="26">
        <v>0.49200500000000003</v>
      </c>
      <c r="N59" s="26">
        <v>6.7650680000000003</v>
      </c>
      <c r="O59" s="26">
        <v>421.41688699999997</v>
      </c>
      <c r="P59" s="26">
        <v>336</v>
      </c>
    </row>
    <row r="60" spans="1:16" x14ac:dyDescent="0.2">
      <c r="A60" s="19" t="s">
        <v>393</v>
      </c>
      <c r="B60" s="20">
        <v>65</v>
      </c>
      <c r="C60" s="26">
        <v>3.0769229999999999</v>
      </c>
      <c r="D60" s="26">
        <v>9.2307690000000004</v>
      </c>
      <c r="E60" s="26">
        <v>10.769231</v>
      </c>
      <c r="F60" s="26">
        <v>18.461538000000001</v>
      </c>
      <c r="G60" s="26">
        <v>18.461538000000001</v>
      </c>
      <c r="H60" s="26">
        <v>10.769231</v>
      </c>
      <c r="I60" s="26">
        <v>9.2307690000000004</v>
      </c>
      <c r="J60" s="26">
        <v>4.6153849999999998</v>
      </c>
      <c r="K60" s="26">
        <v>3.0769229999999999</v>
      </c>
      <c r="L60" s="26">
        <v>0</v>
      </c>
      <c r="M60" s="26">
        <v>3.0769229999999999</v>
      </c>
      <c r="N60" s="26">
        <v>9.2307690000000004</v>
      </c>
      <c r="O60" s="26">
        <v>252.542373</v>
      </c>
      <c r="P60" s="26">
        <v>240</v>
      </c>
    </row>
    <row r="61" spans="1:16" x14ac:dyDescent="0.2">
      <c r="A61" s="19" t="s">
        <v>135</v>
      </c>
      <c r="B61" s="20">
        <v>83</v>
      </c>
      <c r="C61" s="26">
        <v>0</v>
      </c>
      <c r="D61" s="26">
        <v>9.6385539999999992</v>
      </c>
      <c r="E61" s="26">
        <v>15.662651</v>
      </c>
      <c r="F61" s="26">
        <v>22.891566000000001</v>
      </c>
      <c r="G61" s="26">
        <v>22.891566000000001</v>
      </c>
      <c r="H61" s="26">
        <v>9.6385539999999992</v>
      </c>
      <c r="I61" s="26">
        <v>6.0240960000000001</v>
      </c>
      <c r="J61" s="26">
        <v>1.2048190000000001</v>
      </c>
      <c r="K61" s="26">
        <v>0</v>
      </c>
      <c r="L61" s="26">
        <v>1.2048190000000001</v>
      </c>
      <c r="M61" s="26">
        <v>1.2048190000000001</v>
      </c>
      <c r="N61" s="26">
        <v>9.6385539999999992</v>
      </c>
      <c r="O61" s="26">
        <v>328.8</v>
      </c>
      <c r="P61" s="26">
        <v>220</v>
      </c>
    </row>
    <row r="62" spans="1:16" x14ac:dyDescent="0.2">
      <c r="A62" s="19" t="s">
        <v>1034</v>
      </c>
      <c r="B62" s="20">
        <v>39</v>
      </c>
      <c r="C62" s="26">
        <v>5.1282050000000003</v>
      </c>
      <c r="D62" s="26">
        <v>2.5641029999999998</v>
      </c>
      <c r="E62" s="26">
        <v>23.076923000000001</v>
      </c>
      <c r="F62" s="26">
        <v>10.256410000000001</v>
      </c>
      <c r="G62" s="26">
        <v>17.948718</v>
      </c>
      <c r="H62" s="26">
        <v>10.256410000000001</v>
      </c>
      <c r="I62" s="26">
        <v>10.256410000000001</v>
      </c>
      <c r="J62" s="26">
        <v>12.820513</v>
      </c>
      <c r="K62" s="26">
        <v>0</v>
      </c>
      <c r="L62" s="26">
        <v>0</v>
      </c>
      <c r="M62" s="26">
        <v>0</v>
      </c>
      <c r="N62" s="26">
        <v>7.6923079999999997</v>
      </c>
      <c r="O62" s="26">
        <v>274.05555600000002</v>
      </c>
      <c r="P62" s="26">
        <v>240</v>
      </c>
    </row>
    <row r="63" spans="1:16" x14ac:dyDescent="0.2">
      <c r="A63" s="18" t="s">
        <v>136</v>
      </c>
      <c r="B63" s="17">
        <v>59</v>
      </c>
      <c r="C63" s="25">
        <v>6.7796609999999999</v>
      </c>
      <c r="D63" s="25">
        <v>10.169492</v>
      </c>
      <c r="E63" s="25">
        <v>15.254237</v>
      </c>
      <c r="F63" s="25">
        <v>8.4745760000000008</v>
      </c>
      <c r="G63" s="25">
        <v>15.254237</v>
      </c>
      <c r="H63" s="25">
        <v>11.864407</v>
      </c>
      <c r="I63" s="25">
        <v>3.389831</v>
      </c>
      <c r="J63" s="25">
        <v>10.169492</v>
      </c>
      <c r="K63" s="25">
        <v>0</v>
      </c>
      <c r="L63" s="25">
        <v>1.6949149999999999</v>
      </c>
      <c r="M63" s="25">
        <v>5.084746</v>
      </c>
      <c r="N63" s="25">
        <v>11.864407</v>
      </c>
      <c r="O63" s="25">
        <v>241.67307700000001</v>
      </c>
      <c r="P63" s="25">
        <v>213</v>
      </c>
    </row>
    <row r="64" spans="1:16" x14ac:dyDescent="0.2">
      <c r="A64" s="19" t="s">
        <v>134</v>
      </c>
      <c r="B64" s="20">
        <v>632</v>
      </c>
      <c r="C64" s="26">
        <v>0.79113900000000004</v>
      </c>
      <c r="D64" s="26">
        <v>6.0126580000000001</v>
      </c>
      <c r="E64" s="26">
        <v>9.0189869999999992</v>
      </c>
      <c r="F64" s="26">
        <v>6.8037970000000003</v>
      </c>
      <c r="G64" s="26">
        <v>14.082278000000001</v>
      </c>
      <c r="H64" s="26">
        <v>16.297467999999999</v>
      </c>
      <c r="I64" s="26">
        <v>18.512657999999998</v>
      </c>
      <c r="J64" s="26">
        <v>14.398733999999999</v>
      </c>
      <c r="K64" s="26">
        <v>2.056962</v>
      </c>
      <c r="L64" s="26">
        <v>2.373418</v>
      </c>
      <c r="M64" s="26">
        <v>0</v>
      </c>
      <c r="N64" s="26">
        <v>9.6518990000000002</v>
      </c>
      <c r="O64" s="26">
        <v>367.68476399999997</v>
      </c>
      <c r="P64" s="26">
        <v>312</v>
      </c>
    </row>
    <row r="65" spans="1:16" x14ac:dyDescent="0.2">
      <c r="A65" s="19" t="s">
        <v>393</v>
      </c>
      <c r="B65" s="20">
        <v>85</v>
      </c>
      <c r="C65" s="26">
        <v>4.7058819999999999</v>
      </c>
      <c r="D65" s="26">
        <v>23.529412000000001</v>
      </c>
      <c r="E65" s="26">
        <v>18.823529000000001</v>
      </c>
      <c r="F65" s="26">
        <v>16.470587999999999</v>
      </c>
      <c r="G65" s="26">
        <v>9.4117650000000008</v>
      </c>
      <c r="H65" s="26">
        <v>2.3529409999999999</v>
      </c>
      <c r="I65" s="26">
        <v>11.764706</v>
      </c>
      <c r="J65" s="26">
        <v>2.3529409999999999</v>
      </c>
      <c r="K65" s="26">
        <v>1.176471</v>
      </c>
      <c r="L65" s="26">
        <v>1.176471</v>
      </c>
      <c r="M65" s="26">
        <v>2.3529409999999999</v>
      </c>
      <c r="N65" s="26">
        <v>5.8823530000000002</v>
      </c>
      <c r="O65" s="26">
        <v>210.75</v>
      </c>
      <c r="P65" s="26">
        <v>168</v>
      </c>
    </row>
    <row r="66" spans="1:16" x14ac:dyDescent="0.2">
      <c r="A66" s="19" t="s">
        <v>135</v>
      </c>
      <c r="B66" s="20">
        <v>289</v>
      </c>
      <c r="C66" s="26">
        <v>4.4982699999999998</v>
      </c>
      <c r="D66" s="26">
        <v>14.878893</v>
      </c>
      <c r="E66" s="26">
        <v>25.605536000000001</v>
      </c>
      <c r="F66" s="26">
        <v>20.069203999999999</v>
      </c>
      <c r="G66" s="26">
        <v>13.494809999999999</v>
      </c>
      <c r="H66" s="26">
        <v>4.4982699999999998</v>
      </c>
      <c r="I66" s="26">
        <v>4.8442910000000001</v>
      </c>
      <c r="J66" s="26">
        <v>1.384083</v>
      </c>
      <c r="K66" s="26">
        <v>0</v>
      </c>
      <c r="L66" s="26">
        <v>0</v>
      </c>
      <c r="M66" s="26">
        <v>0.34602100000000002</v>
      </c>
      <c r="N66" s="26">
        <v>10.380623</v>
      </c>
      <c r="O66" s="26">
        <v>184.382239</v>
      </c>
      <c r="P66" s="26">
        <v>170</v>
      </c>
    </row>
    <row r="67" spans="1:16" x14ac:dyDescent="0.2">
      <c r="A67" s="19" t="s">
        <v>1034</v>
      </c>
      <c r="B67" s="20">
        <v>30</v>
      </c>
      <c r="C67" s="26">
        <v>6.6666670000000003</v>
      </c>
      <c r="D67" s="26">
        <v>20</v>
      </c>
      <c r="E67" s="26">
        <v>13.333333</v>
      </c>
      <c r="F67" s="26">
        <v>16.666667</v>
      </c>
      <c r="G67" s="26">
        <v>3.3333330000000001</v>
      </c>
      <c r="H67" s="26">
        <v>6.6666670000000003</v>
      </c>
      <c r="I67" s="26">
        <v>3.3333330000000001</v>
      </c>
      <c r="J67" s="26">
        <v>10</v>
      </c>
      <c r="K67" s="26">
        <v>3.3333330000000001</v>
      </c>
      <c r="L67" s="26">
        <v>0</v>
      </c>
      <c r="M67" s="26">
        <v>3.3333330000000001</v>
      </c>
      <c r="N67" s="26">
        <v>13.333333</v>
      </c>
      <c r="O67" s="26">
        <v>228.03846200000001</v>
      </c>
      <c r="P67" s="26">
        <v>174</v>
      </c>
    </row>
    <row r="68" spans="1:16" x14ac:dyDescent="0.2">
      <c r="A68" s="18" t="s">
        <v>1035</v>
      </c>
      <c r="B68" s="18"/>
      <c r="C68" s="18"/>
      <c r="D68" s="18"/>
      <c r="E68" s="18"/>
      <c r="F68" s="18"/>
      <c r="G68" s="18"/>
      <c r="H68" s="18"/>
      <c r="I68" s="18"/>
      <c r="J68" s="18"/>
      <c r="K68" s="18"/>
      <c r="L68" s="18"/>
      <c r="M68" s="18"/>
      <c r="N68" s="18"/>
      <c r="O68" s="18"/>
      <c r="P68" s="51"/>
    </row>
    <row r="69" spans="1:16" x14ac:dyDescent="0.2">
      <c r="A69" s="19" t="s">
        <v>1036</v>
      </c>
      <c r="B69" s="20">
        <v>366</v>
      </c>
      <c r="C69" s="26">
        <v>3.0054639999999999</v>
      </c>
      <c r="D69" s="26">
        <v>16.120218999999999</v>
      </c>
      <c r="E69" s="26">
        <v>20.765027</v>
      </c>
      <c r="F69" s="26">
        <v>16.120218999999999</v>
      </c>
      <c r="G69" s="26">
        <v>15.300546000000001</v>
      </c>
      <c r="H69" s="26">
        <v>8.1967210000000001</v>
      </c>
      <c r="I69" s="26">
        <v>6.5573769999999998</v>
      </c>
      <c r="J69" s="26">
        <v>3.0054639999999999</v>
      </c>
      <c r="K69" s="26">
        <v>0.54644800000000004</v>
      </c>
      <c r="L69" s="26">
        <v>0.27322400000000002</v>
      </c>
      <c r="M69" s="26">
        <v>1.6393439999999999</v>
      </c>
      <c r="N69" s="26">
        <v>8.4699449999999992</v>
      </c>
      <c r="O69" s="26">
        <v>232.313433</v>
      </c>
      <c r="P69" s="26">
        <v>180</v>
      </c>
    </row>
    <row r="70" spans="1:16" x14ac:dyDescent="0.2">
      <c r="A70" s="19" t="s">
        <v>1037</v>
      </c>
      <c r="B70" s="20">
        <v>1212</v>
      </c>
      <c r="C70" s="26">
        <v>0.66006600000000004</v>
      </c>
      <c r="D70" s="26">
        <v>3.465347</v>
      </c>
      <c r="E70" s="26">
        <v>6.1056109999999997</v>
      </c>
      <c r="F70" s="26">
        <v>8.3333329999999997</v>
      </c>
      <c r="G70" s="26">
        <v>15.264025999999999</v>
      </c>
      <c r="H70" s="26">
        <v>16.006601</v>
      </c>
      <c r="I70" s="26">
        <v>19.389438999999999</v>
      </c>
      <c r="J70" s="26">
        <v>15.594059</v>
      </c>
      <c r="K70" s="26">
        <v>3.382838</v>
      </c>
      <c r="L70" s="26">
        <v>4.0429040000000001</v>
      </c>
      <c r="M70" s="26">
        <v>0.165017</v>
      </c>
      <c r="N70" s="26">
        <v>7.5907590000000003</v>
      </c>
      <c r="O70" s="26">
        <v>402.085714</v>
      </c>
      <c r="P70" s="26">
        <v>333</v>
      </c>
    </row>
    <row r="71" spans="1:16" x14ac:dyDescent="0.2">
      <c r="A71" s="19" t="s">
        <v>137</v>
      </c>
      <c r="B71" s="20">
        <v>112</v>
      </c>
      <c r="C71" s="26">
        <v>0</v>
      </c>
      <c r="D71" s="26">
        <v>1.785714</v>
      </c>
      <c r="E71" s="26">
        <v>5.3571429999999998</v>
      </c>
      <c r="F71" s="26">
        <v>8.9285709999999998</v>
      </c>
      <c r="G71" s="26">
        <v>7.1428570000000002</v>
      </c>
      <c r="H71" s="26">
        <v>10.714286</v>
      </c>
      <c r="I71" s="26">
        <v>23.214286000000001</v>
      </c>
      <c r="J71" s="26">
        <v>17.857143000000001</v>
      </c>
      <c r="K71" s="26">
        <v>2.6785709999999998</v>
      </c>
      <c r="L71" s="26">
        <v>7.1428570000000002</v>
      </c>
      <c r="M71" s="26">
        <v>6.25</v>
      </c>
      <c r="N71" s="26">
        <v>8.9285709999999998</v>
      </c>
      <c r="O71" s="26">
        <v>458.02941199999998</v>
      </c>
      <c r="P71" s="26">
        <v>360</v>
      </c>
    </row>
    <row r="72" spans="1:16" x14ac:dyDescent="0.2">
      <c r="A72" s="19" t="s">
        <v>138</v>
      </c>
      <c r="B72" s="20">
        <v>673</v>
      </c>
      <c r="C72" s="26">
        <v>1.6344730000000001</v>
      </c>
      <c r="D72" s="26">
        <v>8.0237739999999995</v>
      </c>
      <c r="E72" s="26">
        <v>11.292719</v>
      </c>
      <c r="F72" s="26">
        <v>13.224368</v>
      </c>
      <c r="G72" s="26">
        <v>14.115899000000001</v>
      </c>
      <c r="H72" s="26">
        <v>11.589896</v>
      </c>
      <c r="I72" s="26">
        <v>15.750370999999999</v>
      </c>
      <c r="J72" s="26">
        <v>9.3610699999999998</v>
      </c>
      <c r="K72" s="26">
        <v>2.5260030000000002</v>
      </c>
      <c r="L72" s="26">
        <v>2.971768</v>
      </c>
      <c r="M72" s="26">
        <v>0.59435400000000005</v>
      </c>
      <c r="N72" s="26">
        <v>8.915305</v>
      </c>
      <c r="O72" s="26">
        <v>325.08319699999998</v>
      </c>
      <c r="P72" s="26">
        <v>276</v>
      </c>
    </row>
    <row r="73" spans="1:16" x14ac:dyDescent="0.2">
      <c r="A73" s="19" t="s">
        <v>1038</v>
      </c>
      <c r="B73" s="20">
        <v>75</v>
      </c>
      <c r="C73" s="26">
        <v>1.3333330000000001</v>
      </c>
      <c r="D73" s="26">
        <v>9.3333329999999997</v>
      </c>
      <c r="E73" s="26">
        <v>12</v>
      </c>
      <c r="F73" s="26">
        <v>10.666667</v>
      </c>
      <c r="G73" s="26">
        <v>18.666667</v>
      </c>
      <c r="H73" s="26">
        <v>9.3333329999999997</v>
      </c>
      <c r="I73" s="26">
        <v>13.333333</v>
      </c>
      <c r="J73" s="26">
        <v>10.666667</v>
      </c>
      <c r="K73" s="26">
        <v>1.3333330000000001</v>
      </c>
      <c r="L73" s="26">
        <v>1.3333330000000001</v>
      </c>
      <c r="M73" s="26">
        <v>2.6666669999999999</v>
      </c>
      <c r="N73" s="26">
        <v>9.3333329999999997</v>
      </c>
      <c r="O73" s="26">
        <v>282.29411800000003</v>
      </c>
      <c r="P73" s="26">
        <v>240</v>
      </c>
    </row>
    <row r="74" spans="1:16" x14ac:dyDescent="0.2">
      <c r="A74" s="19" t="s">
        <v>1011</v>
      </c>
      <c r="B74" s="20">
        <v>178</v>
      </c>
      <c r="C74" s="26">
        <v>2.808989</v>
      </c>
      <c r="D74" s="26">
        <v>6.7415729999999998</v>
      </c>
      <c r="E74" s="26">
        <v>11.235955000000001</v>
      </c>
      <c r="F74" s="26">
        <v>15.730337</v>
      </c>
      <c r="G74" s="26">
        <v>13.483146</v>
      </c>
      <c r="H74" s="26">
        <v>12.359551</v>
      </c>
      <c r="I74" s="26">
        <v>13.483146</v>
      </c>
      <c r="J74" s="26">
        <v>9.5505619999999993</v>
      </c>
      <c r="K74" s="26">
        <v>2.2471909999999999</v>
      </c>
      <c r="L74" s="26">
        <v>2.2471909999999999</v>
      </c>
      <c r="M74" s="26">
        <v>0</v>
      </c>
      <c r="N74" s="26">
        <v>10.112360000000001</v>
      </c>
      <c r="O74" s="26">
        <v>323.10000000000002</v>
      </c>
      <c r="P74" s="26">
        <v>256</v>
      </c>
    </row>
    <row r="75" spans="1:16" x14ac:dyDescent="0.2">
      <c r="A75" s="19" t="s">
        <v>1441</v>
      </c>
      <c r="B75" s="20">
        <v>1644</v>
      </c>
      <c r="C75" s="26">
        <v>1.0948910000000001</v>
      </c>
      <c r="D75" s="26">
        <v>5.3527979999999999</v>
      </c>
      <c r="E75" s="26">
        <v>8.6982970000000002</v>
      </c>
      <c r="F75" s="26">
        <v>10.644769</v>
      </c>
      <c r="G75" s="26">
        <v>15.024331</v>
      </c>
      <c r="H75" s="26">
        <v>13.990268</v>
      </c>
      <c r="I75" s="26">
        <v>17.092457</v>
      </c>
      <c r="J75" s="26">
        <v>12.773723</v>
      </c>
      <c r="K75" s="26">
        <v>2.676399</v>
      </c>
      <c r="L75" s="26">
        <v>3.4671530000000002</v>
      </c>
      <c r="M75" s="26">
        <v>0.85158199999999995</v>
      </c>
      <c r="N75" s="26">
        <v>8.3333329999999997</v>
      </c>
      <c r="O75" s="26">
        <v>366.27272699999997</v>
      </c>
      <c r="P75" s="26">
        <v>300</v>
      </c>
    </row>
    <row r="76" spans="1:16" x14ac:dyDescent="0.2">
      <c r="A76" s="18" t="s">
        <v>1039</v>
      </c>
      <c r="B76" s="18"/>
      <c r="C76" s="18"/>
      <c r="D76" s="18"/>
      <c r="E76" s="18"/>
      <c r="F76" s="18"/>
      <c r="G76" s="18"/>
      <c r="H76" s="18"/>
      <c r="I76" s="18"/>
      <c r="J76" s="18"/>
      <c r="K76" s="18"/>
      <c r="L76" s="18"/>
      <c r="M76" s="18"/>
      <c r="N76" s="18"/>
      <c r="O76" s="18"/>
      <c r="P76" s="51"/>
    </row>
    <row r="77" spans="1:16" x14ac:dyDescent="0.2">
      <c r="A77" s="21" t="s">
        <v>1040</v>
      </c>
      <c r="B77" s="34">
        <v>366</v>
      </c>
      <c r="C77" s="30">
        <v>3.0054639999999999</v>
      </c>
      <c r="D77" s="30">
        <v>16.120218999999999</v>
      </c>
      <c r="E77" s="30">
        <v>20.765027</v>
      </c>
      <c r="F77" s="30">
        <v>16.120218999999999</v>
      </c>
      <c r="G77" s="30">
        <v>15.300546000000001</v>
      </c>
      <c r="H77" s="30">
        <v>8.1967210000000001</v>
      </c>
      <c r="I77" s="30">
        <v>6.5573769999999998</v>
      </c>
      <c r="J77" s="30">
        <v>3.0054639999999999</v>
      </c>
      <c r="K77" s="30">
        <v>0.54644800000000004</v>
      </c>
      <c r="L77" s="30">
        <v>0.27322400000000002</v>
      </c>
      <c r="M77" s="30">
        <v>1.6393439999999999</v>
      </c>
      <c r="N77" s="30">
        <v>8.4699449999999992</v>
      </c>
      <c r="O77" s="30">
        <v>232.313433</v>
      </c>
      <c r="P77" s="30">
        <v>180</v>
      </c>
    </row>
    <row r="78" spans="1:16" x14ac:dyDescent="0.2">
      <c r="A78" s="21" t="s">
        <v>1041</v>
      </c>
      <c r="B78" s="34">
        <v>954</v>
      </c>
      <c r="C78" s="30">
        <v>0.83857400000000004</v>
      </c>
      <c r="D78" s="30">
        <v>4.5073379999999998</v>
      </c>
      <c r="E78" s="30">
        <v>8.3857440000000008</v>
      </c>
      <c r="F78" s="30">
        <v>9.6436060000000001</v>
      </c>
      <c r="G78" s="30">
        <v>15.932914</v>
      </c>
      <c r="H78" s="30">
        <v>14.779874</v>
      </c>
      <c r="I78" s="30">
        <v>17.610063</v>
      </c>
      <c r="J78" s="30">
        <v>14.046122</v>
      </c>
      <c r="K78" s="30">
        <v>2.5157229999999999</v>
      </c>
      <c r="L78" s="30">
        <v>3.4591189999999998</v>
      </c>
      <c r="M78" s="30">
        <v>0.73375299999999999</v>
      </c>
      <c r="N78" s="30">
        <v>7.5471700000000004</v>
      </c>
      <c r="O78" s="30">
        <v>375.019274</v>
      </c>
      <c r="P78" s="30">
        <v>300</v>
      </c>
    </row>
    <row r="79" spans="1:16" x14ac:dyDescent="0.2">
      <c r="A79" s="19" t="s">
        <v>1042</v>
      </c>
      <c r="B79" s="20">
        <v>345</v>
      </c>
      <c r="C79" s="26">
        <v>1.1594199999999999</v>
      </c>
      <c r="D79" s="26">
        <v>6.6666670000000003</v>
      </c>
      <c r="E79" s="26">
        <v>9.8550719999999998</v>
      </c>
      <c r="F79" s="26">
        <v>10.434782999999999</v>
      </c>
      <c r="G79" s="26">
        <v>12.463768</v>
      </c>
      <c r="H79" s="26">
        <v>12.463768</v>
      </c>
      <c r="I79" s="26">
        <v>16.811593999999999</v>
      </c>
      <c r="J79" s="26">
        <v>12.173913000000001</v>
      </c>
      <c r="K79" s="26">
        <v>3.768116</v>
      </c>
      <c r="L79" s="26">
        <v>5.2173910000000001</v>
      </c>
      <c r="M79" s="26">
        <v>0.86956500000000003</v>
      </c>
      <c r="N79" s="26">
        <v>8.1159420000000004</v>
      </c>
      <c r="O79" s="26">
        <v>396.391167</v>
      </c>
      <c r="P79" s="26">
        <v>300</v>
      </c>
    </row>
    <row r="80" spans="1:16" x14ac:dyDescent="0.2">
      <c r="A80" s="19" t="s">
        <v>1043</v>
      </c>
      <c r="B80" s="20">
        <v>141</v>
      </c>
      <c r="C80" s="26">
        <v>3.5460989999999999</v>
      </c>
      <c r="D80" s="26">
        <v>8.5106380000000001</v>
      </c>
      <c r="E80" s="26">
        <v>8.5106380000000001</v>
      </c>
      <c r="F80" s="26">
        <v>13.475177</v>
      </c>
      <c r="G80" s="26">
        <v>12.056737999999999</v>
      </c>
      <c r="H80" s="26">
        <v>13.475177</v>
      </c>
      <c r="I80" s="26">
        <v>18.439716000000001</v>
      </c>
      <c r="J80" s="26">
        <v>8.5106380000000001</v>
      </c>
      <c r="K80" s="26">
        <v>3.5460989999999999</v>
      </c>
      <c r="L80" s="26">
        <v>2.1276600000000001</v>
      </c>
      <c r="M80" s="26">
        <v>1.4184399999999999</v>
      </c>
      <c r="N80" s="26">
        <v>6.3829789999999997</v>
      </c>
      <c r="O80" s="26">
        <v>307.734848</v>
      </c>
      <c r="P80" s="26">
        <v>291.5</v>
      </c>
    </row>
    <row r="81" spans="1:16" x14ac:dyDescent="0.2">
      <c r="A81" s="19" t="s">
        <v>1044</v>
      </c>
      <c r="B81" s="20">
        <v>56</v>
      </c>
      <c r="C81" s="26">
        <v>0</v>
      </c>
      <c r="D81" s="26">
        <v>3.5714290000000002</v>
      </c>
      <c r="E81" s="26">
        <v>10.714286</v>
      </c>
      <c r="F81" s="26">
        <v>16.071428999999998</v>
      </c>
      <c r="G81" s="26">
        <v>17.857143000000001</v>
      </c>
      <c r="H81" s="26">
        <v>16.071428999999998</v>
      </c>
      <c r="I81" s="26">
        <v>17.857143000000001</v>
      </c>
      <c r="J81" s="26">
        <v>3.5714290000000002</v>
      </c>
      <c r="K81" s="26">
        <v>0</v>
      </c>
      <c r="L81" s="26">
        <v>3.5714290000000002</v>
      </c>
      <c r="M81" s="26">
        <v>1.785714</v>
      </c>
      <c r="N81" s="26">
        <v>8.9285709999999998</v>
      </c>
      <c r="O81" s="26">
        <v>297.96078399999999</v>
      </c>
      <c r="P81" s="26">
        <v>278</v>
      </c>
    </row>
    <row r="82" spans="1:16" x14ac:dyDescent="0.2">
      <c r="A82" s="19" t="s">
        <v>1045</v>
      </c>
      <c r="B82" s="20">
        <v>48</v>
      </c>
      <c r="C82" s="26">
        <v>0</v>
      </c>
      <c r="D82" s="26">
        <v>6.25</v>
      </c>
      <c r="E82" s="26">
        <v>4.1666670000000003</v>
      </c>
      <c r="F82" s="26">
        <v>14.583333</v>
      </c>
      <c r="G82" s="26">
        <v>20.833333</v>
      </c>
      <c r="H82" s="26">
        <v>10.416667</v>
      </c>
      <c r="I82" s="26">
        <v>14.583333</v>
      </c>
      <c r="J82" s="26">
        <v>18.75</v>
      </c>
      <c r="K82" s="26">
        <v>0</v>
      </c>
      <c r="L82" s="26">
        <v>2.0833330000000001</v>
      </c>
      <c r="M82" s="26">
        <v>2.0833330000000001</v>
      </c>
      <c r="N82" s="26">
        <v>6.25</v>
      </c>
      <c r="O82" s="26">
        <v>330.48888899999997</v>
      </c>
      <c r="P82" s="26">
        <v>288</v>
      </c>
    </row>
    <row r="83" spans="1:16" x14ac:dyDescent="0.2">
      <c r="A83" s="19" t="s">
        <v>1046</v>
      </c>
      <c r="B83" s="20">
        <v>20</v>
      </c>
      <c r="C83" s="26">
        <v>0</v>
      </c>
      <c r="D83" s="26">
        <v>5</v>
      </c>
      <c r="E83" s="26">
        <v>15</v>
      </c>
      <c r="F83" s="26">
        <v>5</v>
      </c>
      <c r="G83" s="26">
        <v>5</v>
      </c>
      <c r="H83" s="26">
        <v>15</v>
      </c>
      <c r="I83" s="26">
        <v>10</v>
      </c>
      <c r="J83" s="26">
        <v>10</v>
      </c>
      <c r="K83" s="26">
        <v>5</v>
      </c>
      <c r="L83" s="26">
        <v>0</v>
      </c>
      <c r="M83" s="26">
        <v>0</v>
      </c>
      <c r="N83" s="26">
        <v>30</v>
      </c>
      <c r="O83" s="26">
        <v>336.42857099999998</v>
      </c>
      <c r="P83" s="26">
        <v>300</v>
      </c>
    </row>
    <row r="84" spans="1:16" x14ac:dyDescent="0.2">
      <c r="A84" s="19" t="s">
        <v>1047</v>
      </c>
      <c r="B84" s="20">
        <v>4</v>
      </c>
      <c r="C84" s="26">
        <v>0</v>
      </c>
      <c r="D84" s="26">
        <v>25</v>
      </c>
      <c r="E84" s="26">
        <v>0</v>
      </c>
      <c r="F84" s="26">
        <v>0</v>
      </c>
      <c r="G84" s="26">
        <v>0</v>
      </c>
      <c r="H84" s="26">
        <v>0</v>
      </c>
      <c r="I84" s="26">
        <v>0</v>
      </c>
      <c r="J84" s="26">
        <v>50</v>
      </c>
      <c r="K84" s="26">
        <v>0</v>
      </c>
      <c r="L84" s="26">
        <v>0</v>
      </c>
      <c r="M84" s="26">
        <v>0</v>
      </c>
      <c r="N84" s="26">
        <v>25</v>
      </c>
      <c r="O84" s="26">
        <v>426</v>
      </c>
      <c r="P84" s="26">
        <v>500</v>
      </c>
    </row>
    <row r="85" spans="1:16" x14ac:dyDescent="0.2">
      <c r="A85" s="19" t="s">
        <v>1048</v>
      </c>
      <c r="B85" s="20">
        <v>2</v>
      </c>
      <c r="C85" s="26">
        <v>0</v>
      </c>
      <c r="D85" s="26">
        <v>0</v>
      </c>
      <c r="E85" s="26">
        <v>0</v>
      </c>
      <c r="F85" s="26">
        <v>0</v>
      </c>
      <c r="G85" s="26">
        <v>0</v>
      </c>
      <c r="H85" s="26">
        <v>0</v>
      </c>
      <c r="I85" s="26">
        <v>50</v>
      </c>
      <c r="J85" s="26">
        <v>50</v>
      </c>
      <c r="K85" s="26">
        <v>0</v>
      </c>
      <c r="L85" s="26">
        <v>0</v>
      </c>
      <c r="M85" s="26">
        <v>0</v>
      </c>
      <c r="N85" s="26">
        <v>0</v>
      </c>
      <c r="O85" s="26">
        <v>528</v>
      </c>
      <c r="P85" s="26">
        <v>528</v>
      </c>
    </row>
    <row r="86" spans="1:16" x14ac:dyDescent="0.2">
      <c r="A86" s="19" t="s">
        <v>1049</v>
      </c>
      <c r="B86" s="20">
        <v>2</v>
      </c>
      <c r="C86" s="26">
        <v>0</v>
      </c>
      <c r="D86" s="26">
        <v>0</v>
      </c>
      <c r="E86" s="26">
        <v>50</v>
      </c>
      <c r="F86" s="26">
        <v>50</v>
      </c>
      <c r="G86" s="26">
        <v>0</v>
      </c>
      <c r="H86" s="26">
        <v>0</v>
      </c>
      <c r="I86" s="26">
        <v>0</v>
      </c>
      <c r="J86" s="26">
        <v>0</v>
      </c>
      <c r="K86" s="26">
        <v>0</v>
      </c>
      <c r="L86" s="26">
        <v>0</v>
      </c>
      <c r="M86" s="26">
        <v>0</v>
      </c>
      <c r="N86" s="26">
        <v>0</v>
      </c>
      <c r="O86" s="26">
        <v>168</v>
      </c>
      <c r="P86" s="26">
        <v>168</v>
      </c>
    </row>
    <row r="87" spans="1:16" x14ac:dyDescent="0.2">
      <c r="A87" s="19" t="s">
        <v>1011</v>
      </c>
      <c r="B87" s="20">
        <v>250</v>
      </c>
      <c r="C87" s="26">
        <v>2.4</v>
      </c>
      <c r="D87" s="26">
        <v>6</v>
      </c>
      <c r="E87" s="26">
        <v>10</v>
      </c>
      <c r="F87" s="26">
        <v>15.2</v>
      </c>
      <c r="G87" s="26">
        <v>15.2</v>
      </c>
      <c r="H87" s="26">
        <v>12.8</v>
      </c>
      <c r="I87" s="26">
        <v>13.2</v>
      </c>
      <c r="J87" s="26">
        <v>9.1999999999999993</v>
      </c>
      <c r="K87" s="26">
        <v>2</v>
      </c>
      <c r="L87" s="26">
        <v>1.6</v>
      </c>
      <c r="M87" s="26">
        <v>0</v>
      </c>
      <c r="N87" s="26">
        <v>12.4</v>
      </c>
      <c r="O87" s="26">
        <v>315.876712</v>
      </c>
      <c r="P87" s="26">
        <v>252</v>
      </c>
    </row>
    <row r="88" spans="1:16" x14ac:dyDescent="0.2">
      <c r="A88" s="18" t="s">
        <v>1050</v>
      </c>
      <c r="B88" s="18"/>
      <c r="C88" s="18"/>
      <c r="D88" s="18"/>
      <c r="E88" s="18"/>
      <c r="F88" s="18"/>
      <c r="G88" s="18"/>
      <c r="H88" s="18"/>
      <c r="I88" s="18"/>
      <c r="J88" s="18"/>
      <c r="K88" s="18"/>
      <c r="L88" s="18"/>
      <c r="M88" s="18"/>
      <c r="N88" s="18"/>
      <c r="O88" s="18"/>
      <c r="P88" s="51"/>
    </row>
    <row r="89" spans="1:16" x14ac:dyDescent="0.2">
      <c r="A89" s="19" t="s">
        <v>1051</v>
      </c>
      <c r="B89" s="20">
        <v>1712</v>
      </c>
      <c r="C89" s="26">
        <v>1.2266360000000001</v>
      </c>
      <c r="D89" s="26">
        <v>6.366822</v>
      </c>
      <c r="E89" s="26">
        <v>9.6962620000000008</v>
      </c>
      <c r="F89" s="26">
        <v>11.974299</v>
      </c>
      <c r="G89" s="26">
        <v>16.004673</v>
      </c>
      <c r="H89" s="26">
        <v>13.025701</v>
      </c>
      <c r="I89" s="26">
        <v>16.530373999999998</v>
      </c>
      <c r="J89" s="26">
        <v>10.864485999999999</v>
      </c>
      <c r="K89" s="26">
        <v>2.511682</v>
      </c>
      <c r="L89" s="26">
        <v>2.9789720000000002</v>
      </c>
      <c r="M89" s="26">
        <v>0.93457900000000005</v>
      </c>
      <c r="N89" s="26">
        <v>7.8855139999999997</v>
      </c>
      <c r="O89" s="26">
        <v>346.19150300000001</v>
      </c>
      <c r="P89" s="26">
        <v>294</v>
      </c>
    </row>
    <row r="90" spans="1:16" x14ac:dyDescent="0.2">
      <c r="A90" s="19" t="s">
        <v>139</v>
      </c>
      <c r="B90" s="20">
        <v>76</v>
      </c>
      <c r="C90" s="26">
        <v>0</v>
      </c>
      <c r="D90" s="26">
        <v>6.5789470000000003</v>
      </c>
      <c r="E90" s="26">
        <v>13.157895</v>
      </c>
      <c r="F90" s="26">
        <v>10.526316</v>
      </c>
      <c r="G90" s="26">
        <v>6.5789470000000003</v>
      </c>
      <c r="H90" s="26">
        <v>13.157895</v>
      </c>
      <c r="I90" s="26">
        <v>11.842105</v>
      </c>
      <c r="J90" s="26">
        <v>19.736841999999999</v>
      </c>
      <c r="K90" s="26">
        <v>2.6315789999999999</v>
      </c>
      <c r="L90" s="26">
        <v>7.8947370000000001</v>
      </c>
      <c r="M90" s="26">
        <v>1.3157890000000001</v>
      </c>
      <c r="N90" s="26">
        <v>6.5789470000000003</v>
      </c>
      <c r="O90" s="26">
        <v>428.802817</v>
      </c>
      <c r="P90" s="26">
        <v>336</v>
      </c>
    </row>
    <row r="91" spans="1:16" x14ac:dyDescent="0.2">
      <c r="A91" s="19" t="s">
        <v>1052</v>
      </c>
      <c r="B91" s="20">
        <v>59</v>
      </c>
      <c r="C91" s="26">
        <v>3.389831</v>
      </c>
      <c r="D91" s="26">
        <v>13.559322</v>
      </c>
      <c r="E91" s="26">
        <v>20.338982999999999</v>
      </c>
      <c r="F91" s="26">
        <v>8.4745760000000008</v>
      </c>
      <c r="G91" s="26">
        <v>5.084746</v>
      </c>
      <c r="H91" s="26">
        <v>11.864407</v>
      </c>
      <c r="I91" s="26">
        <v>6.7796609999999999</v>
      </c>
      <c r="J91" s="26">
        <v>11.864407</v>
      </c>
      <c r="K91" s="26">
        <v>1.6949149999999999</v>
      </c>
      <c r="L91" s="26">
        <v>3.389831</v>
      </c>
      <c r="M91" s="26">
        <v>0</v>
      </c>
      <c r="N91" s="26">
        <v>13.559322</v>
      </c>
      <c r="O91" s="26">
        <v>295.72548999999998</v>
      </c>
      <c r="P91" s="26">
        <v>216</v>
      </c>
    </row>
    <row r="92" spans="1:16" x14ac:dyDescent="0.2">
      <c r="A92" s="19" t="s">
        <v>140</v>
      </c>
      <c r="B92" s="20">
        <v>194</v>
      </c>
      <c r="C92" s="26">
        <v>2.0618560000000001</v>
      </c>
      <c r="D92" s="26">
        <v>8.2474229999999995</v>
      </c>
      <c r="E92" s="26">
        <v>14.948454</v>
      </c>
      <c r="F92" s="26">
        <v>12.371134</v>
      </c>
      <c r="G92" s="26">
        <v>15.979381</v>
      </c>
      <c r="H92" s="26">
        <v>14.43299</v>
      </c>
      <c r="I92" s="26">
        <v>11.340206</v>
      </c>
      <c r="J92" s="26">
        <v>7.2164950000000001</v>
      </c>
      <c r="K92" s="26">
        <v>1.546392</v>
      </c>
      <c r="L92" s="26">
        <v>1.0309280000000001</v>
      </c>
      <c r="M92" s="26">
        <v>0.51546400000000003</v>
      </c>
      <c r="N92" s="26">
        <v>10.309278000000001</v>
      </c>
      <c r="O92" s="26">
        <v>321.33333299999998</v>
      </c>
      <c r="P92" s="26">
        <v>245</v>
      </c>
    </row>
    <row r="93" spans="1:16" x14ac:dyDescent="0.2">
      <c r="A93" s="19" t="s">
        <v>141</v>
      </c>
      <c r="B93" s="20">
        <v>16</v>
      </c>
      <c r="C93" s="26">
        <v>0</v>
      </c>
      <c r="D93" s="26">
        <v>25</v>
      </c>
      <c r="E93" s="26">
        <v>25</v>
      </c>
      <c r="F93" s="26">
        <v>0</v>
      </c>
      <c r="G93" s="26">
        <v>6.25</v>
      </c>
      <c r="H93" s="26">
        <v>6.25</v>
      </c>
      <c r="I93" s="26">
        <v>12.5</v>
      </c>
      <c r="J93" s="26">
        <v>0</v>
      </c>
      <c r="K93" s="26">
        <v>0</v>
      </c>
      <c r="L93" s="26">
        <v>0</v>
      </c>
      <c r="M93" s="26">
        <v>6.25</v>
      </c>
      <c r="N93" s="26">
        <v>18.75</v>
      </c>
      <c r="O93" s="26">
        <v>184.307692</v>
      </c>
      <c r="P93" s="26">
        <v>150</v>
      </c>
    </row>
    <row r="94" spans="1:16" x14ac:dyDescent="0.2">
      <c r="A94" s="19" t="s">
        <v>1009</v>
      </c>
      <c r="B94" s="20">
        <v>46</v>
      </c>
      <c r="C94" s="26">
        <v>4.3478260000000004</v>
      </c>
      <c r="D94" s="26">
        <v>15.217390999999999</v>
      </c>
      <c r="E94" s="26">
        <v>15.217390999999999</v>
      </c>
      <c r="F94" s="26">
        <v>17.391304000000002</v>
      </c>
      <c r="G94" s="26">
        <v>8.6956520000000008</v>
      </c>
      <c r="H94" s="26">
        <v>10.869565</v>
      </c>
      <c r="I94" s="26">
        <v>6.5217390000000002</v>
      </c>
      <c r="J94" s="26">
        <v>10.869565</v>
      </c>
      <c r="K94" s="26">
        <v>0</v>
      </c>
      <c r="L94" s="26">
        <v>0</v>
      </c>
      <c r="M94" s="26">
        <v>0</v>
      </c>
      <c r="N94" s="26">
        <v>10.869565</v>
      </c>
      <c r="O94" s="26">
        <v>232.82926800000001</v>
      </c>
      <c r="P94" s="26">
        <v>192</v>
      </c>
    </row>
    <row r="95" spans="1:16" x14ac:dyDescent="0.2">
      <c r="A95" s="19" t="s">
        <v>1011</v>
      </c>
      <c r="B95" s="20">
        <v>85</v>
      </c>
      <c r="C95" s="26">
        <v>5.8823530000000002</v>
      </c>
      <c r="D95" s="26">
        <v>11.764706</v>
      </c>
      <c r="E95" s="26">
        <v>12.941176</v>
      </c>
      <c r="F95" s="26">
        <v>14.117647</v>
      </c>
      <c r="G95" s="26">
        <v>10.588234999999999</v>
      </c>
      <c r="H95" s="26">
        <v>9.4117650000000008</v>
      </c>
      <c r="I95" s="26">
        <v>7.0588240000000004</v>
      </c>
      <c r="J95" s="26">
        <v>12.941176</v>
      </c>
      <c r="K95" s="26">
        <v>1.176471</v>
      </c>
      <c r="L95" s="26">
        <v>1.176471</v>
      </c>
      <c r="M95" s="26">
        <v>1.176471</v>
      </c>
      <c r="N95" s="26">
        <v>11.764706</v>
      </c>
      <c r="O95" s="26">
        <v>295.58666699999998</v>
      </c>
      <c r="P95" s="26">
        <v>228</v>
      </c>
    </row>
    <row r="96" spans="1:16" x14ac:dyDescent="0.2">
      <c r="A96" s="18" t="s">
        <v>1053</v>
      </c>
      <c r="B96" s="18"/>
      <c r="C96" s="18"/>
      <c r="D96" s="18"/>
      <c r="E96" s="18"/>
      <c r="F96" s="18"/>
      <c r="G96" s="18"/>
      <c r="H96" s="18"/>
      <c r="I96" s="18"/>
      <c r="J96" s="18"/>
      <c r="K96" s="18"/>
      <c r="L96" s="18"/>
      <c r="M96" s="18"/>
      <c r="N96" s="18"/>
      <c r="O96" s="18"/>
      <c r="P96" s="51"/>
    </row>
    <row r="97" spans="1:16" x14ac:dyDescent="0.2">
      <c r="A97" s="19" t="s">
        <v>1054</v>
      </c>
      <c r="B97" s="20">
        <v>1212</v>
      </c>
      <c r="C97" s="26">
        <v>0.82508300000000001</v>
      </c>
      <c r="D97" s="26">
        <v>5.4455450000000001</v>
      </c>
      <c r="E97" s="26">
        <v>8.5808579999999992</v>
      </c>
      <c r="F97" s="26">
        <v>11.056106</v>
      </c>
      <c r="G97" s="26">
        <v>16.089109000000001</v>
      </c>
      <c r="H97" s="26">
        <v>14.438943999999999</v>
      </c>
      <c r="I97" s="26">
        <v>18.564356</v>
      </c>
      <c r="J97" s="26">
        <v>11.386139</v>
      </c>
      <c r="K97" s="26">
        <v>2.722772</v>
      </c>
      <c r="L97" s="26">
        <v>3.5478550000000002</v>
      </c>
      <c r="M97" s="26">
        <v>1.3201320000000001</v>
      </c>
      <c r="N97" s="26">
        <v>6.0231019999999997</v>
      </c>
      <c r="O97" s="26">
        <v>360.95522399999999</v>
      </c>
      <c r="P97" s="26">
        <v>300</v>
      </c>
    </row>
    <row r="98" spans="1:16" x14ac:dyDescent="0.2">
      <c r="A98" s="19" t="s">
        <v>1055</v>
      </c>
      <c r="B98" s="20">
        <v>24</v>
      </c>
      <c r="C98" s="26">
        <v>0</v>
      </c>
      <c r="D98" s="26">
        <v>0</v>
      </c>
      <c r="E98" s="26">
        <v>12.5</v>
      </c>
      <c r="F98" s="26">
        <v>12.5</v>
      </c>
      <c r="G98" s="26">
        <v>8.3333329999999997</v>
      </c>
      <c r="H98" s="26">
        <v>8.3333329999999997</v>
      </c>
      <c r="I98" s="26">
        <v>25</v>
      </c>
      <c r="J98" s="26">
        <v>29.166667</v>
      </c>
      <c r="K98" s="26">
        <v>0</v>
      </c>
      <c r="L98" s="26">
        <v>0</v>
      </c>
      <c r="M98" s="26">
        <v>0</v>
      </c>
      <c r="N98" s="26">
        <v>4.1666670000000003</v>
      </c>
      <c r="O98" s="26">
        <v>348</v>
      </c>
      <c r="P98" s="26">
        <v>360</v>
      </c>
    </row>
    <row r="99" spans="1:16" x14ac:dyDescent="0.2">
      <c r="A99" s="19" t="s">
        <v>1056</v>
      </c>
      <c r="B99" s="20">
        <v>76</v>
      </c>
      <c r="C99" s="26">
        <v>2.6315789999999999</v>
      </c>
      <c r="D99" s="26">
        <v>10.526316</v>
      </c>
      <c r="E99" s="26">
        <v>6.5789470000000003</v>
      </c>
      <c r="F99" s="26">
        <v>10.526316</v>
      </c>
      <c r="G99" s="26">
        <v>13.157895</v>
      </c>
      <c r="H99" s="26">
        <v>11.842105</v>
      </c>
      <c r="I99" s="26">
        <v>15.789474</v>
      </c>
      <c r="J99" s="26">
        <v>19.736841999999999</v>
      </c>
      <c r="K99" s="26">
        <v>2.6315789999999999</v>
      </c>
      <c r="L99" s="26">
        <v>1.3157890000000001</v>
      </c>
      <c r="M99" s="26">
        <v>0</v>
      </c>
      <c r="N99" s="26">
        <v>5.2631579999999998</v>
      </c>
      <c r="O99" s="26">
        <v>327.23611099999999</v>
      </c>
      <c r="P99" s="26">
        <v>300</v>
      </c>
    </row>
    <row r="100" spans="1:16" x14ac:dyDescent="0.2">
      <c r="A100" s="19" t="s">
        <v>1057</v>
      </c>
      <c r="B100" s="20">
        <v>43</v>
      </c>
      <c r="C100" s="26">
        <v>2.3255810000000001</v>
      </c>
      <c r="D100" s="26">
        <v>4.6511630000000004</v>
      </c>
      <c r="E100" s="26">
        <v>2.3255810000000001</v>
      </c>
      <c r="F100" s="26">
        <v>4.6511630000000004</v>
      </c>
      <c r="G100" s="26">
        <v>6.9767440000000001</v>
      </c>
      <c r="H100" s="26">
        <v>2.3255810000000001</v>
      </c>
      <c r="I100" s="26">
        <v>20.930233000000001</v>
      </c>
      <c r="J100" s="26">
        <v>32.558140000000002</v>
      </c>
      <c r="K100" s="26">
        <v>11.627907</v>
      </c>
      <c r="L100" s="26">
        <v>9.3023260000000008</v>
      </c>
      <c r="M100" s="26">
        <v>0</v>
      </c>
      <c r="N100" s="26">
        <v>2.3255810000000001</v>
      </c>
      <c r="O100" s="26">
        <v>624.38095199999998</v>
      </c>
      <c r="P100" s="26">
        <v>480</v>
      </c>
    </row>
    <row r="101" spans="1:16" x14ac:dyDescent="0.2">
      <c r="A101" s="19" t="s">
        <v>1058</v>
      </c>
      <c r="B101" s="20">
        <v>14</v>
      </c>
      <c r="C101" s="26">
        <v>0</v>
      </c>
      <c r="D101" s="26">
        <v>0</v>
      </c>
      <c r="E101" s="26">
        <v>7.1428570000000002</v>
      </c>
      <c r="F101" s="26">
        <v>0</v>
      </c>
      <c r="G101" s="26">
        <v>0</v>
      </c>
      <c r="H101" s="26">
        <v>0</v>
      </c>
      <c r="I101" s="26">
        <v>7.1428570000000002</v>
      </c>
      <c r="J101" s="26">
        <v>21.428571000000002</v>
      </c>
      <c r="K101" s="26">
        <v>28.571428999999998</v>
      </c>
      <c r="L101" s="26">
        <v>35.714286000000001</v>
      </c>
      <c r="M101" s="26">
        <v>0</v>
      </c>
      <c r="N101" s="26">
        <v>0</v>
      </c>
      <c r="O101" s="26">
        <v>823.85714299999995</v>
      </c>
      <c r="P101" s="26">
        <v>795</v>
      </c>
    </row>
    <row r="102" spans="1:16" x14ac:dyDescent="0.2">
      <c r="A102" s="19" t="s">
        <v>1059</v>
      </c>
      <c r="B102" s="20">
        <v>5</v>
      </c>
      <c r="C102" s="26">
        <v>0</v>
      </c>
      <c r="D102" s="26">
        <v>0</v>
      </c>
      <c r="E102" s="26">
        <v>0</v>
      </c>
      <c r="F102" s="26">
        <v>0</v>
      </c>
      <c r="G102" s="26">
        <v>20</v>
      </c>
      <c r="H102" s="26">
        <v>20</v>
      </c>
      <c r="I102" s="26">
        <v>0</v>
      </c>
      <c r="J102" s="26">
        <v>20</v>
      </c>
      <c r="K102" s="26">
        <v>0</v>
      </c>
      <c r="L102" s="26">
        <v>40</v>
      </c>
      <c r="M102" s="26">
        <v>0</v>
      </c>
      <c r="N102" s="26">
        <v>0</v>
      </c>
      <c r="O102" s="26">
        <v>680</v>
      </c>
      <c r="P102" s="26">
        <v>660</v>
      </c>
    </row>
    <row r="103" spans="1:16" x14ac:dyDescent="0.2">
      <c r="A103" s="19" t="s">
        <v>1011</v>
      </c>
      <c r="B103" s="20">
        <v>414</v>
      </c>
      <c r="C103" s="26">
        <v>1.9323669999999999</v>
      </c>
      <c r="D103" s="26">
        <v>9.178744</v>
      </c>
      <c r="E103" s="26">
        <v>14.975845</v>
      </c>
      <c r="F103" s="26">
        <v>15.942029</v>
      </c>
      <c r="G103" s="26">
        <v>16.425121000000001</v>
      </c>
      <c r="H103" s="26">
        <v>10.869565</v>
      </c>
      <c r="I103" s="26">
        <v>9.4202899999999996</v>
      </c>
      <c r="J103" s="26">
        <v>5.5555560000000002</v>
      </c>
      <c r="K103" s="26">
        <v>0.24154600000000001</v>
      </c>
      <c r="L103" s="26">
        <v>0.48309200000000002</v>
      </c>
      <c r="M103" s="26">
        <v>0.24154600000000001</v>
      </c>
      <c r="N103" s="26">
        <v>14.734299999999999</v>
      </c>
      <c r="O103" s="26">
        <v>262.14730900000001</v>
      </c>
      <c r="P103" s="26">
        <v>240</v>
      </c>
    </row>
    <row r="104" spans="1:16" x14ac:dyDescent="0.2">
      <c r="A104" s="18" t="s">
        <v>1060</v>
      </c>
      <c r="B104" s="18"/>
      <c r="C104" s="18"/>
      <c r="D104" s="18"/>
      <c r="E104" s="18"/>
      <c r="F104" s="18"/>
      <c r="G104" s="18"/>
      <c r="H104" s="18"/>
      <c r="I104" s="18"/>
      <c r="J104" s="18"/>
      <c r="K104" s="18"/>
      <c r="L104" s="18"/>
      <c r="M104" s="18"/>
      <c r="N104" s="18"/>
      <c r="O104" s="18"/>
      <c r="P104" s="51"/>
    </row>
    <row r="105" spans="1:16" x14ac:dyDescent="0.2">
      <c r="A105" s="19" t="s">
        <v>1054</v>
      </c>
      <c r="B105" s="20">
        <v>13</v>
      </c>
      <c r="C105" s="26">
        <v>7.6923079999999997</v>
      </c>
      <c r="D105" s="26">
        <v>7.6923079999999997</v>
      </c>
      <c r="E105" s="26">
        <v>23.076923000000001</v>
      </c>
      <c r="F105" s="26">
        <v>30.769231000000001</v>
      </c>
      <c r="G105" s="26">
        <v>7.6923079999999997</v>
      </c>
      <c r="H105" s="26">
        <v>0</v>
      </c>
      <c r="I105" s="26">
        <v>0</v>
      </c>
      <c r="J105" s="26">
        <v>15.384615</v>
      </c>
      <c r="K105" s="26">
        <v>0</v>
      </c>
      <c r="L105" s="26">
        <v>0</v>
      </c>
      <c r="M105" s="26">
        <v>0</v>
      </c>
      <c r="N105" s="26">
        <v>7.6923079999999997</v>
      </c>
      <c r="O105" s="26">
        <v>209.16666699999999</v>
      </c>
      <c r="P105" s="26">
        <v>180</v>
      </c>
    </row>
    <row r="106" spans="1:16" x14ac:dyDescent="0.2">
      <c r="A106" s="19" t="s">
        <v>1055</v>
      </c>
      <c r="B106" s="20">
        <v>89</v>
      </c>
      <c r="C106" s="26">
        <v>2.2471909999999999</v>
      </c>
      <c r="D106" s="26">
        <v>16.853933000000001</v>
      </c>
      <c r="E106" s="26">
        <v>20.224719</v>
      </c>
      <c r="F106" s="26">
        <v>10.112360000000001</v>
      </c>
      <c r="G106" s="26">
        <v>12.359551</v>
      </c>
      <c r="H106" s="26">
        <v>12.359551</v>
      </c>
      <c r="I106" s="26">
        <v>6.7415729999999998</v>
      </c>
      <c r="J106" s="26">
        <v>2.2471909999999999</v>
      </c>
      <c r="K106" s="26">
        <v>0</v>
      </c>
      <c r="L106" s="26">
        <v>0</v>
      </c>
      <c r="M106" s="26">
        <v>1.123596</v>
      </c>
      <c r="N106" s="26">
        <v>15.730337</v>
      </c>
      <c r="O106" s="26">
        <v>203.026667</v>
      </c>
      <c r="P106" s="26">
        <v>180</v>
      </c>
    </row>
    <row r="107" spans="1:16" x14ac:dyDescent="0.2">
      <c r="A107" s="19" t="s">
        <v>1056</v>
      </c>
      <c r="B107" s="20">
        <v>143</v>
      </c>
      <c r="C107" s="26">
        <v>1.398601</v>
      </c>
      <c r="D107" s="26">
        <v>6.9930070000000004</v>
      </c>
      <c r="E107" s="26">
        <v>13.986014000000001</v>
      </c>
      <c r="F107" s="26">
        <v>12.587413</v>
      </c>
      <c r="G107" s="26">
        <v>15.384615</v>
      </c>
      <c r="H107" s="26">
        <v>16.083915999999999</v>
      </c>
      <c r="I107" s="26">
        <v>13.986014000000001</v>
      </c>
      <c r="J107" s="26">
        <v>9.0909089999999999</v>
      </c>
      <c r="K107" s="26">
        <v>0.69930099999999995</v>
      </c>
      <c r="L107" s="26">
        <v>0.69930099999999995</v>
      </c>
      <c r="M107" s="26">
        <v>0.69930099999999995</v>
      </c>
      <c r="N107" s="26">
        <v>8.3916079999999997</v>
      </c>
      <c r="O107" s="26">
        <v>343.64885500000003</v>
      </c>
      <c r="P107" s="26">
        <v>280</v>
      </c>
    </row>
    <row r="108" spans="1:16" x14ac:dyDescent="0.2">
      <c r="A108" s="19" t="s">
        <v>1057</v>
      </c>
      <c r="B108" s="20">
        <v>27</v>
      </c>
      <c r="C108" s="26">
        <v>0</v>
      </c>
      <c r="D108" s="26">
        <v>7.4074070000000001</v>
      </c>
      <c r="E108" s="26">
        <v>7.4074070000000001</v>
      </c>
      <c r="F108" s="26">
        <v>11.111110999999999</v>
      </c>
      <c r="G108" s="26">
        <v>11.111110999999999</v>
      </c>
      <c r="H108" s="26">
        <v>11.111110999999999</v>
      </c>
      <c r="I108" s="26">
        <v>14.814814999999999</v>
      </c>
      <c r="J108" s="26">
        <v>22.222221999999999</v>
      </c>
      <c r="K108" s="26">
        <v>7.4074070000000001</v>
      </c>
      <c r="L108" s="26">
        <v>0</v>
      </c>
      <c r="M108" s="26">
        <v>0</v>
      </c>
      <c r="N108" s="26">
        <v>7.4074070000000001</v>
      </c>
      <c r="O108" s="26">
        <v>373.04</v>
      </c>
      <c r="P108" s="26">
        <v>324</v>
      </c>
    </row>
    <row r="109" spans="1:16" x14ac:dyDescent="0.2">
      <c r="A109" s="19" t="s">
        <v>1058</v>
      </c>
      <c r="B109" s="20">
        <v>5</v>
      </c>
      <c r="C109" s="26">
        <v>0</v>
      </c>
      <c r="D109" s="26">
        <v>0</v>
      </c>
      <c r="E109" s="26">
        <v>40</v>
      </c>
      <c r="F109" s="26">
        <v>0</v>
      </c>
      <c r="G109" s="26">
        <v>0</v>
      </c>
      <c r="H109" s="26">
        <v>20</v>
      </c>
      <c r="I109" s="26">
        <v>0</v>
      </c>
      <c r="J109" s="26">
        <v>20</v>
      </c>
      <c r="K109" s="26">
        <v>20</v>
      </c>
      <c r="L109" s="26">
        <v>0</v>
      </c>
      <c r="M109" s="26">
        <v>0</v>
      </c>
      <c r="N109" s="26">
        <v>0</v>
      </c>
      <c r="O109" s="26">
        <v>393.6</v>
      </c>
      <c r="P109" s="26">
        <v>324</v>
      </c>
    </row>
    <row r="110" spans="1:16" x14ac:dyDescent="0.2">
      <c r="A110" s="19" t="s">
        <v>1059</v>
      </c>
      <c r="B110" s="20">
        <v>10</v>
      </c>
      <c r="C110" s="26">
        <v>0</v>
      </c>
      <c r="D110" s="26">
        <v>30</v>
      </c>
      <c r="E110" s="26">
        <v>20</v>
      </c>
      <c r="F110" s="26">
        <v>0</v>
      </c>
      <c r="G110" s="26">
        <v>10</v>
      </c>
      <c r="H110" s="26">
        <v>0</v>
      </c>
      <c r="I110" s="26">
        <v>0</v>
      </c>
      <c r="J110" s="26">
        <v>0</v>
      </c>
      <c r="K110" s="26">
        <v>0</v>
      </c>
      <c r="L110" s="26">
        <v>30</v>
      </c>
      <c r="M110" s="26">
        <v>0</v>
      </c>
      <c r="N110" s="26">
        <v>10</v>
      </c>
      <c r="O110" s="26">
        <v>477.77777800000001</v>
      </c>
      <c r="P110" s="26">
        <v>170</v>
      </c>
    </row>
    <row r="111" spans="1:16" x14ac:dyDescent="0.2">
      <c r="A111" s="19" t="s">
        <v>1011</v>
      </c>
      <c r="B111" s="20">
        <v>28</v>
      </c>
      <c r="C111" s="26">
        <v>10.714286</v>
      </c>
      <c r="D111" s="26">
        <v>14.285714</v>
      </c>
      <c r="E111" s="26">
        <v>17.857143000000001</v>
      </c>
      <c r="F111" s="26">
        <v>10.714286</v>
      </c>
      <c r="G111" s="26">
        <v>3.5714290000000002</v>
      </c>
      <c r="H111" s="26">
        <v>10.714286</v>
      </c>
      <c r="I111" s="26">
        <v>3.5714290000000002</v>
      </c>
      <c r="J111" s="26">
        <v>7.1428570000000002</v>
      </c>
      <c r="K111" s="26">
        <v>0</v>
      </c>
      <c r="L111" s="26">
        <v>0</v>
      </c>
      <c r="M111" s="26">
        <v>0</v>
      </c>
      <c r="N111" s="26">
        <v>21.428571000000002</v>
      </c>
      <c r="O111" s="26">
        <v>208.5</v>
      </c>
      <c r="P111" s="26">
        <v>140</v>
      </c>
    </row>
    <row r="112" spans="1:16" x14ac:dyDescent="0.2">
      <c r="A112" s="18" t="s">
        <v>142</v>
      </c>
      <c r="B112" s="18"/>
      <c r="C112" s="18"/>
      <c r="D112" s="18"/>
      <c r="E112" s="18"/>
      <c r="F112" s="18"/>
      <c r="G112" s="18"/>
      <c r="H112" s="18"/>
      <c r="I112" s="18"/>
      <c r="J112" s="18"/>
      <c r="K112" s="18"/>
      <c r="L112" s="18"/>
      <c r="M112" s="18"/>
      <c r="N112" s="18"/>
      <c r="O112" s="18"/>
      <c r="P112" s="51"/>
    </row>
    <row r="113" spans="1:16" x14ac:dyDescent="0.2">
      <c r="A113" s="19" t="s">
        <v>1061</v>
      </c>
      <c r="B113" s="20">
        <v>90</v>
      </c>
      <c r="C113" s="26">
        <v>1.111111</v>
      </c>
      <c r="D113" s="26">
        <v>4.4444439999999998</v>
      </c>
      <c r="E113" s="26">
        <v>7.7777779999999996</v>
      </c>
      <c r="F113" s="26">
        <v>12.222222</v>
      </c>
      <c r="G113" s="26">
        <v>6.6666670000000003</v>
      </c>
      <c r="H113" s="26">
        <v>14.444444000000001</v>
      </c>
      <c r="I113" s="26">
        <v>17.777778000000001</v>
      </c>
      <c r="J113" s="26">
        <v>11.111110999999999</v>
      </c>
      <c r="K113" s="26">
        <v>7.7777779999999996</v>
      </c>
      <c r="L113" s="26">
        <v>11.111110999999999</v>
      </c>
      <c r="M113" s="26">
        <v>1.111111</v>
      </c>
      <c r="N113" s="26">
        <v>4.4444439999999998</v>
      </c>
      <c r="O113" s="26">
        <v>501.523256</v>
      </c>
      <c r="P113" s="26">
        <v>355</v>
      </c>
    </row>
    <row r="114" spans="1:16" x14ac:dyDescent="0.2">
      <c r="A114" s="19" t="s">
        <v>1062</v>
      </c>
      <c r="B114" s="20">
        <v>307</v>
      </c>
      <c r="C114" s="26">
        <v>0</v>
      </c>
      <c r="D114" s="26">
        <v>4.2345280000000001</v>
      </c>
      <c r="E114" s="26">
        <v>6.8403910000000003</v>
      </c>
      <c r="F114" s="26">
        <v>5.8631919999999997</v>
      </c>
      <c r="G114" s="26">
        <v>13.029316</v>
      </c>
      <c r="H114" s="26">
        <v>13.355048999999999</v>
      </c>
      <c r="I114" s="26">
        <v>21.172637999999999</v>
      </c>
      <c r="J114" s="26">
        <v>21.172637999999999</v>
      </c>
      <c r="K114" s="26">
        <v>2.6058629999999998</v>
      </c>
      <c r="L114" s="26">
        <v>5.2117259999999996</v>
      </c>
      <c r="M114" s="26">
        <v>1.9543969999999999</v>
      </c>
      <c r="N114" s="26">
        <v>4.5602609999999997</v>
      </c>
      <c r="O114" s="26">
        <v>433.91808900000001</v>
      </c>
      <c r="P114" s="26">
        <v>360</v>
      </c>
    </row>
    <row r="115" spans="1:16" x14ac:dyDescent="0.2">
      <c r="A115" s="19" t="s">
        <v>1063</v>
      </c>
      <c r="B115" s="20">
        <v>392</v>
      </c>
      <c r="C115" s="26">
        <v>0.76530600000000004</v>
      </c>
      <c r="D115" s="26">
        <v>5.8673469999999996</v>
      </c>
      <c r="E115" s="26">
        <v>8.1632650000000009</v>
      </c>
      <c r="F115" s="26">
        <v>7.1428570000000002</v>
      </c>
      <c r="G115" s="26">
        <v>13.265306000000001</v>
      </c>
      <c r="H115" s="26">
        <v>15.816326999999999</v>
      </c>
      <c r="I115" s="26">
        <v>17.857143000000001</v>
      </c>
      <c r="J115" s="26">
        <v>14.540816</v>
      </c>
      <c r="K115" s="26">
        <v>4.336735</v>
      </c>
      <c r="L115" s="26">
        <v>4.8469389999999999</v>
      </c>
      <c r="M115" s="26">
        <v>1.2755099999999999</v>
      </c>
      <c r="N115" s="26">
        <v>6.1224489999999996</v>
      </c>
      <c r="O115" s="26">
        <v>405.28804300000002</v>
      </c>
      <c r="P115" s="26">
        <v>324</v>
      </c>
    </row>
    <row r="116" spans="1:16" x14ac:dyDescent="0.2">
      <c r="A116" s="19" t="s">
        <v>1064</v>
      </c>
      <c r="B116" s="20">
        <v>379</v>
      </c>
      <c r="C116" s="26">
        <v>1.319261</v>
      </c>
      <c r="D116" s="26">
        <v>5.8047490000000002</v>
      </c>
      <c r="E116" s="26">
        <v>10.817942</v>
      </c>
      <c r="F116" s="26">
        <v>10.817942</v>
      </c>
      <c r="G116" s="26">
        <v>13.984169</v>
      </c>
      <c r="H116" s="26">
        <v>12.401054999999999</v>
      </c>
      <c r="I116" s="26">
        <v>16.358839</v>
      </c>
      <c r="J116" s="26">
        <v>11.081794</v>
      </c>
      <c r="K116" s="26">
        <v>2.9023750000000001</v>
      </c>
      <c r="L116" s="26">
        <v>2.1108180000000001</v>
      </c>
      <c r="M116" s="26">
        <v>0.79155699999999996</v>
      </c>
      <c r="N116" s="26">
        <v>11.609499</v>
      </c>
      <c r="O116" s="26">
        <v>352.46567199999998</v>
      </c>
      <c r="P116" s="26">
        <v>300</v>
      </c>
    </row>
    <row r="117" spans="1:16" x14ac:dyDescent="0.2">
      <c r="A117" s="19" t="s">
        <v>1065</v>
      </c>
      <c r="B117" s="20">
        <v>951</v>
      </c>
      <c r="C117" s="26">
        <v>2.208202</v>
      </c>
      <c r="D117" s="26">
        <v>9.3585700000000003</v>
      </c>
      <c r="E117" s="26">
        <v>13.354364</v>
      </c>
      <c r="F117" s="26">
        <v>16.193480999999998</v>
      </c>
      <c r="G117" s="26">
        <v>17.665614999999999</v>
      </c>
      <c r="H117" s="26">
        <v>11.777077</v>
      </c>
      <c r="I117" s="26">
        <v>11.671924000000001</v>
      </c>
      <c r="J117" s="26">
        <v>5.7833860000000001</v>
      </c>
      <c r="K117" s="26">
        <v>0.630915</v>
      </c>
      <c r="L117" s="26">
        <v>0.94637199999999999</v>
      </c>
      <c r="M117" s="26">
        <v>0.52576199999999995</v>
      </c>
      <c r="N117" s="26">
        <v>9.8843320000000006</v>
      </c>
      <c r="O117" s="26">
        <v>265.50291700000002</v>
      </c>
      <c r="P117" s="26">
        <v>240</v>
      </c>
    </row>
    <row r="118" spans="1:16" x14ac:dyDescent="0.2">
      <c r="A118" s="19" t="s">
        <v>1011</v>
      </c>
      <c r="B118" s="20">
        <v>69</v>
      </c>
      <c r="C118" s="26">
        <v>5.7971009999999996</v>
      </c>
      <c r="D118" s="26">
        <v>11.594203</v>
      </c>
      <c r="E118" s="26">
        <v>15.942029</v>
      </c>
      <c r="F118" s="26">
        <v>14.492754</v>
      </c>
      <c r="G118" s="26">
        <v>11.594203</v>
      </c>
      <c r="H118" s="26">
        <v>10.144928</v>
      </c>
      <c r="I118" s="26">
        <v>7.2463769999999998</v>
      </c>
      <c r="J118" s="26">
        <v>13.043478</v>
      </c>
      <c r="K118" s="26">
        <v>1.4492750000000001</v>
      </c>
      <c r="L118" s="26">
        <v>0</v>
      </c>
      <c r="M118" s="26">
        <v>0</v>
      </c>
      <c r="N118" s="26">
        <v>8.6956520000000008</v>
      </c>
      <c r="O118" s="26">
        <v>261.38095199999998</v>
      </c>
      <c r="P118" s="26">
        <v>220</v>
      </c>
    </row>
    <row r="119" spans="1:16" x14ac:dyDescent="0.2">
      <c r="A119" s="18" t="s">
        <v>143</v>
      </c>
      <c r="B119" s="18"/>
      <c r="C119" s="18"/>
      <c r="D119" s="18"/>
      <c r="E119" s="18"/>
      <c r="F119" s="18"/>
      <c r="G119" s="18"/>
      <c r="H119" s="18"/>
      <c r="I119" s="18"/>
      <c r="J119" s="18"/>
      <c r="K119" s="18"/>
      <c r="L119" s="18"/>
      <c r="M119" s="18"/>
      <c r="N119" s="18"/>
      <c r="O119" s="18"/>
      <c r="P119" s="51"/>
    </row>
    <row r="120" spans="1:16" x14ac:dyDescent="0.2">
      <c r="A120" s="21" t="s">
        <v>1066</v>
      </c>
      <c r="B120" s="21"/>
      <c r="C120" s="21"/>
      <c r="D120" s="21"/>
      <c r="E120" s="21"/>
      <c r="F120" s="21"/>
      <c r="G120" s="21"/>
      <c r="H120" s="21"/>
      <c r="I120" s="21"/>
      <c r="J120" s="21"/>
      <c r="K120" s="21"/>
      <c r="L120" s="21"/>
      <c r="M120" s="21"/>
      <c r="N120" s="21"/>
      <c r="O120" s="21"/>
      <c r="P120" s="52"/>
    </row>
    <row r="121" spans="1:16" x14ac:dyDescent="0.2">
      <c r="A121" s="19" t="s">
        <v>1067</v>
      </c>
      <c r="B121" s="20">
        <v>546</v>
      </c>
      <c r="C121" s="26">
        <v>0.91575099999999998</v>
      </c>
      <c r="D121" s="26">
        <v>3.6630039999999999</v>
      </c>
      <c r="E121" s="26">
        <v>7.5091580000000002</v>
      </c>
      <c r="F121" s="26">
        <v>7.6923079999999997</v>
      </c>
      <c r="G121" s="26">
        <v>15.201465000000001</v>
      </c>
      <c r="H121" s="26">
        <v>13.369963</v>
      </c>
      <c r="I121" s="26">
        <v>18.315017999999998</v>
      </c>
      <c r="J121" s="26">
        <v>17.399266999999998</v>
      </c>
      <c r="K121" s="26">
        <v>3.2967029999999999</v>
      </c>
      <c r="L121" s="26">
        <v>7.1428570000000002</v>
      </c>
      <c r="M121" s="26">
        <v>0.73260099999999995</v>
      </c>
      <c r="N121" s="26">
        <v>4.7619049999999996</v>
      </c>
      <c r="O121" s="26">
        <v>434.97115400000001</v>
      </c>
      <c r="P121" s="26">
        <v>344</v>
      </c>
    </row>
    <row r="122" spans="1:16" x14ac:dyDescent="0.2">
      <c r="A122" s="19" t="s">
        <v>1068</v>
      </c>
      <c r="B122" s="20">
        <v>531</v>
      </c>
      <c r="C122" s="26">
        <v>0.75329599999999997</v>
      </c>
      <c r="D122" s="26">
        <v>6.0263650000000002</v>
      </c>
      <c r="E122" s="26">
        <v>8.4745760000000008</v>
      </c>
      <c r="F122" s="26">
        <v>9.4161959999999993</v>
      </c>
      <c r="G122" s="26">
        <v>16.007532999999999</v>
      </c>
      <c r="H122" s="26">
        <v>15.065913</v>
      </c>
      <c r="I122" s="26">
        <v>18.267420000000001</v>
      </c>
      <c r="J122" s="26">
        <v>13.182674</v>
      </c>
      <c r="K122" s="26">
        <v>3.9548019999999999</v>
      </c>
      <c r="L122" s="26">
        <v>2.6365349999999999</v>
      </c>
      <c r="M122" s="26">
        <v>1.3182670000000001</v>
      </c>
      <c r="N122" s="26">
        <v>4.8964220000000003</v>
      </c>
      <c r="O122" s="26">
        <v>355.57821799999999</v>
      </c>
      <c r="P122" s="26">
        <v>300</v>
      </c>
    </row>
    <row r="123" spans="1:16" x14ac:dyDescent="0.2">
      <c r="A123" s="19" t="s">
        <v>1069</v>
      </c>
      <c r="B123" s="20">
        <v>205</v>
      </c>
      <c r="C123" s="26">
        <v>0</v>
      </c>
      <c r="D123" s="26">
        <v>4.8780489999999999</v>
      </c>
      <c r="E123" s="26">
        <v>10.731707</v>
      </c>
      <c r="F123" s="26">
        <v>14.634145999999999</v>
      </c>
      <c r="G123" s="26">
        <v>13.170731999999999</v>
      </c>
      <c r="H123" s="26">
        <v>16.585366</v>
      </c>
      <c r="I123" s="26">
        <v>15.121950999999999</v>
      </c>
      <c r="J123" s="26">
        <v>11.707317</v>
      </c>
      <c r="K123" s="26">
        <v>0.48780499999999999</v>
      </c>
      <c r="L123" s="26">
        <v>0.97560999999999998</v>
      </c>
      <c r="M123" s="26">
        <v>1.95122</v>
      </c>
      <c r="N123" s="26">
        <v>9.7560979999999997</v>
      </c>
      <c r="O123" s="26">
        <v>311.11891900000001</v>
      </c>
      <c r="P123" s="26">
        <v>295</v>
      </c>
    </row>
    <row r="124" spans="1:16" x14ac:dyDescent="0.2">
      <c r="A124" s="19" t="s">
        <v>1070</v>
      </c>
      <c r="B124" s="20">
        <v>762</v>
      </c>
      <c r="C124" s="26">
        <v>2.3622049999999999</v>
      </c>
      <c r="D124" s="26">
        <v>11.023622</v>
      </c>
      <c r="E124" s="26">
        <v>14.173228</v>
      </c>
      <c r="F124" s="26">
        <v>15.485564</v>
      </c>
      <c r="G124" s="26">
        <v>14.96063</v>
      </c>
      <c r="H124" s="26">
        <v>10.629921</v>
      </c>
      <c r="I124" s="26">
        <v>11.548556</v>
      </c>
      <c r="J124" s="26">
        <v>5.1181099999999997</v>
      </c>
      <c r="K124" s="26">
        <v>0.91863499999999998</v>
      </c>
      <c r="L124" s="26">
        <v>0.91863499999999998</v>
      </c>
      <c r="M124" s="26">
        <v>0.65616799999999997</v>
      </c>
      <c r="N124" s="26">
        <v>12.204724000000001</v>
      </c>
      <c r="O124" s="26">
        <v>279.14947699999999</v>
      </c>
      <c r="P124" s="26">
        <v>240</v>
      </c>
    </row>
    <row r="125" spans="1:16" x14ac:dyDescent="0.2">
      <c r="A125" s="19" t="s">
        <v>1011</v>
      </c>
      <c r="B125" s="20">
        <v>144</v>
      </c>
      <c r="C125" s="26">
        <v>4.8611110000000002</v>
      </c>
      <c r="D125" s="26">
        <v>9.0277779999999996</v>
      </c>
      <c r="E125" s="26">
        <v>15.972222</v>
      </c>
      <c r="F125" s="26">
        <v>15.277778</v>
      </c>
      <c r="G125" s="26">
        <v>12.5</v>
      </c>
      <c r="H125" s="26">
        <v>9.7222220000000004</v>
      </c>
      <c r="I125" s="26">
        <v>9.0277779999999996</v>
      </c>
      <c r="J125" s="26">
        <v>6.9444439999999998</v>
      </c>
      <c r="K125" s="26">
        <v>2.0833330000000001</v>
      </c>
      <c r="L125" s="26">
        <v>0</v>
      </c>
      <c r="M125" s="26">
        <v>0</v>
      </c>
      <c r="N125" s="26">
        <v>14.583333</v>
      </c>
      <c r="O125" s="26">
        <v>255.56097600000001</v>
      </c>
      <c r="P125" s="26">
        <v>228</v>
      </c>
    </row>
    <row r="126" spans="1:16" x14ac:dyDescent="0.2">
      <c r="A126" s="18" t="s">
        <v>143</v>
      </c>
      <c r="B126" s="18"/>
      <c r="C126" s="18"/>
      <c r="D126" s="18"/>
      <c r="E126" s="18"/>
      <c r="F126" s="18"/>
      <c r="G126" s="18"/>
      <c r="H126" s="18"/>
      <c r="I126" s="18"/>
      <c r="J126" s="18"/>
      <c r="K126" s="18"/>
      <c r="L126" s="18"/>
      <c r="M126" s="18"/>
      <c r="N126" s="18"/>
      <c r="O126" s="18"/>
      <c r="P126" s="51"/>
    </row>
    <row r="127" spans="1:16" x14ac:dyDescent="0.2">
      <c r="A127" s="21" t="s">
        <v>1071</v>
      </c>
      <c r="B127" s="21"/>
      <c r="C127" s="21"/>
      <c r="D127" s="21"/>
      <c r="E127" s="21"/>
      <c r="F127" s="21"/>
      <c r="G127" s="21"/>
      <c r="H127" s="21"/>
      <c r="I127" s="21"/>
      <c r="J127" s="21"/>
      <c r="K127" s="21"/>
      <c r="L127" s="21"/>
      <c r="M127" s="21"/>
      <c r="N127" s="21"/>
      <c r="O127" s="21"/>
      <c r="P127" s="52"/>
    </row>
    <row r="128" spans="1:16" x14ac:dyDescent="0.2">
      <c r="A128" s="19" t="s">
        <v>1067</v>
      </c>
      <c r="B128" s="20">
        <v>285</v>
      </c>
      <c r="C128" s="26">
        <v>0</v>
      </c>
      <c r="D128" s="26">
        <v>3.8596490000000001</v>
      </c>
      <c r="E128" s="26">
        <v>7.7192980000000002</v>
      </c>
      <c r="F128" s="26">
        <v>5.964912</v>
      </c>
      <c r="G128" s="26">
        <v>9.1228069999999999</v>
      </c>
      <c r="H128" s="26">
        <v>16.842105</v>
      </c>
      <c r="I128" s="26">
        <v>19.649122999999999</v>
      </c>
      <c r="J128" s="26">
        <v>20.350877000000001</v>
      </c>
      <c r="K128" s="26">
        <v>4.5614039999999996</v>
      </c>
      <c r="L128" s="26">
        <v>7.017544</v>
      </c>
      <c r="M128" s="26">
        <v>1.4035089999999999</v>
      </c>
      <c r="N128" s="26">
        <v>3.508772</v>
      </c>
      <c r="O128" s="26">
        <v>454.86181800000003</v>
      </c>
      <c r="P128" s="26">
        <v>360</v>
      </c>
    </row>
    <row r="129" spans="1:16" x14ac:dyDescent="0.2">
      <c r="A129" s="19" t="s">
        <v>1068</v>
      </c>
      <c r="B129" s="20">
        <v>217</v>
      </c>
      <c r="C129" s="26">
        <v>1.3824879999999999</v>
      </c>
      <c r="D129" s="26">
        <v>2.764977</v>
      </c>
      <c r="E129" s="26">
        <v>9.2165900000000001</v>
      </c>
      <c r="F129" s="26">
        <v>9.6774190000000004</v>
      </c>
      <c r="G129" s="26">
        <v>13.824885</v>
      </c>
      <c r="H129" s="26">
        <v>15.207373</v>
      </c>
      <c r="I129" s="26">
        <v>20.737327000000001</v>
      </c>
      <c r="J129" s="26">
        <v>12.442396</v>
      </c>
      <c r="K129" s="26">
        <v>5.0691240000000004</v>
      </c>
      <c r="L129" s="26">
        <v>4.1474650000000004</v>
      </c>
      <c r="M129" s="26">
        <v>0.46082899999999999</v>
      </c>
      <c r="N129" s="26">
        <v>5.0691240000000004</v>
      </c>
      <c r="O129" s="26">
        <v>398.38835</v>
      </c>
      <c r="P129" s="26">
        <v>310</v>
      </c>
    </row>
    <row r="130" spans="1:16" x14ac:dyDescent="0.2">
      <c r="A130" s="19" t="s">
        <v>1069</v>
      </c>
      <c r="B130" s="20">
        <v>142</v>
      </c>
      <c r="C130" s="26">
        <v>0</v>
      </c>
      <c r="D130" s="26">
        <v>4.9295770000000001</v>
      </c>
      <c r="E130" s="26">
        <v>7.7464789999999999</v>
      </c>
      <c r="F130" s="26">
        <v>7.7464789999999999</v>
      </c>
      <c r="G130" s="26">
        <v>19.014085000000001</v>
      </c>
      <c r="H130" s="26">
        <v>14.788732</v>
      </c>
      <c r="I130" s="26">
        <v>17.605633999999998</v>
      </c>
      <c r="J130" s="26">
        <v>14.084507</v>
      </c>
      <c r="K130" s="26">
        <v>1.4084509999999999</v>
      </c>
      <c r="L130" s="26">
        <v>2.8169010000000001</v>
      </c>
      <c r="M130" s="26">
        <v>1.4084509999999999</v>
      </c>
      <c r="N130" s="26">
        <v>8.450704</v>
      </c>
      <c r="O130" s="26">
        <v>340.83846199999999</v>
      </c>
      <c r="P130" s="26">
        <v>300</v>
      </c>
    </row>
    <row r="131" spans="1:16" x14ac:dyDescent="0.2">
      <c r="A131" s="19" t="s">
        <v>1070</v>
      </c>
      <c r="B131" s="20">
        <v>1184</v>
      </c>
      <c r="C131" s="26">
        <v>1.6891890000000001</v>
      </c>
      <c r="D131" s="26">
        <v>9.0371620000000004</v>
      </c>
      <c r="E131" s="26">
        <v>11.739865</v>
      </c>
      <c r="F131" s="26">
        <v>13.344595</v>
      </c>
      <c r="G131" s="26">
        <v>15.793919000000001</v>
      </c>
      <c r="H131" s="26">
        <v>11.233108</v>
      </c>
      <c r="I131" s="26">
        <v>14.10473</v>
      </c>
      <c r="J131" s="26">
        <v>8.8682429999999997</v>
      </c>
      <c r="K131" s="26">
        <v>1.773649</v>
      </c>
      <c r="L131" s="26">
        <v>2.0270269999999999</v>
      </c>
      <c r="M131" s="26">
        <v>1.013514</v>
      </c>
      <c r="N131" s="26">
        <v>9.375</v>
      </c>
      <c r="O131" s="26">
        <v>318.45107200000001</v>
      </c>
      <c r="P131" s="26">
        <v>252</v>
      </c>
    </row>
    <row r="132" spans="1:16" x14ac:dyDescent="0.2">
      <c r="A132" s="19" t="s">
        <v>1011</v>
      </c>
      <c r="B132" s="20">
        <v>360</v>
      </c>
      <c r="C132" s="26">
        <v>3.0555560000000002</v>
      </c>
      <c r="D132" s="26">
        <v>7.7777779999999996</v>
      </c>
      <c r="E132" s="26">
        <v>13.055555999999999</v>
      </c>
      <c r="F132" s="26">
        <v>15.277778</v>
      </c>
      <c r="G132" s="26">
        <v>15.833333</v>
      </c>
      <c r="H132" s="26">
        <v>13.055555999999999</v>
      </c>
      <c r="I132" s="26">
        <v>10</v>
      </c>
      <c r="J132" s="26">
        <v>7.7777779999999996</v>
      </c>
      <c r="K132" s="26">
        <v>0.83333299999999999</v>
      </c>
      <c r="L132" s="26">
        <v>1.388889</v>
      </c>
      <c r="M132" s="26">
        <v>0.27777800000000002</v>
      </c>
      <c r="N132" s="26">
        <v>11.666667</v>
      </c>
      <c r="O132" s="26">
        <v>277.77358500000003</v>
      </c>
      <c r="P132" s="26">
        <v>240</v>
      </c>
    </row>
    <row r="133" spans="1:16" x14ac:dyDescent="0.2">
      <c r="A133" s="18" t="s">
        <v>143</v>
      </c>
      <c r="B133" s="18"/>
      <c r="C133" s="18"/>
      <c r="D133" s="18"/>
      <c r="E133" s="18"/>
      <c r="F133" s="18"/>
      <c r="G133" s="18"/>
      <c r="H133" s="18"/>
      <c r="I133" s="18"/>
      <c r="J133" s="18"/>
      <c r="K133" s="18"/>
      <c r="L133" s="18"/>
      <c r="M133" s="18"/>
      <c r="N133" s="18"/>
      <c r="O133" s="18"/>
      <c r="P133" s="51"/>
    </row>
    <row r="134" spans="1:16" x14ac:dyDescent="0.2">
      <c r="A134" s="21" t="s">
        <v>1072</v>
      </c>
      <c r="B134" s="21"/>
      <c r="C134" s="21"/>
      <c r="D134" s="21"/>
      <c r="E134" s="21"/>
      <c r="F134" s="21"/>
      <c r="G134" s="21"/>
      <c r="H134" s="21"/>
      <c r="I134" s="21"/>
      <c r="J134" s="21"/>
      <c r="K134" s="21"/>
      <c r="L134" s="21"/>
      <c r="M134" s="21"/>
      <c r="N134" s="21"/>
      <c r="O134" s="21"/>
      <c r="P134" s="52"/>
    </row>
    <row r="135" spans="1:16" x14ac:dyDescent="0.2">
      <c r="A135" s="19" t="s">
        <v>1067</v>
      </c>
      <c r="B135" s="20">
        <v>330</v>
      </c>
      <c r="C135" s="26">
        <v>0.30303000000000002</v>
      </c>
      <c r="D135" s="26">
        <v>4.2424239999999998</v>
      </c>
      <c r="E135" s="26">
        <v>7.2727269999999997</v>
      </c>
      <c r="F135" s="26">
        <v>7.8787880000000001</v>
      </c>
      <c r="G135" s="26">
        <v>9.3939389999999996</v>
      </c>
      <c r="H135" s="26">
        <v>17.575758</v>
      </c>
      <c r="I135" s="26">
        <v>19.090909</v>
      </c>
      <c r="J135" s="26">
        <v>15.757576</v>
      </c>
      <c r="K135" s="26">
        <v>5.4545450000000004</v>
      </c>
      <c r="L135" s="26">
        <v>4.8484850000000002</v>
      </c>
      <c r="M135" s="26">
        <v>1.818182</v>
      </c>
      <c r="N135" s="26">
        <v>6.3636359999999996</v>
      </c>
      <c r="O135" s="26">
        <v>421.20711999999997</v>
      </c>
      <c r="P135" s="26">
        <v>350</v>
      </c>
    </row>
    <row r="136" spans="1:16" x14ac:dyDescent="0.2">
      <c r="A136" s="19" t="s">
        <v>1068</v>
      </c>
      <c r="B136" s="20">
        <v>326</v>
      </c>
      <c r="C136" s="26">
        <v>0.92024499999999998</v>
      </c>
      <c r="D136" s="26">
        <v>4.2944789999999999</v>
      </c>
      <c r="E136" s="26">
        <v>9.5092020000000002</v>
      </c>
      <c r="F136" s="26">
        <v>8.2822089999999999</v>
      </c>
      <c r="G136" s="26">
        <v>13.190184</v>
      </c>
      <c r="H136" s="26">
        <v>14.723926000000001</v>
      </c>
      <c r="I136" s="26">
        <v>18.09816</v>
      </c>
      <c r="J136" s="26">
        <v>19.325153</v>
      </c>
      <c r="K136" s="26">
        <v>3.6809820000000002</v>
      </c>
      <c r="L136" s="26">
        <v>3.98773</v>
      </c>
      <c r="M136" s="26">
        <v>1.2269939999999999</v>
      </c>
      <c r="N136" s="26">
        <v>2.7607360000000001</v>
      </c>
      <c r="O136" s="26">
        <v>380.42271299999999</v>
      </c>
      <c r="P136" s="26">
        <v>324</v>
      </c>
    </row>
    <row r="137" spans="1:16" x14ac:dyDescent="0.2">
      <c r="A137" s="19" t="s">
        <v>1069</v>
      </c>
      <c r="B137" s="20">
        <v>133</v>
      </c>
      <c r="C137" s="26">
        <v>0</v>
      </c>
      <c r="D137" s="26">
        <v>4.5112779999999999</v>
      </c>
      <c r="E137" s="26">
        <v>9.7744359999999997</v>
      </c>
      <c r="F137" s="26">
        <v>10.526316</v>
      </c>
      <c r="G137" s="26">
        <v>13.533835</v>
      </c>
      <c r="H137" s="26">
        <v>15.789474</v>
      </c>
      <c r="I137" s="26">
        <v>17.293233000000001</v>
      </c>
      <c r="J137" s="26">
        <v>14.285714</v>
      </c>
      <c r="K137" s="26">
        <v>3.759398</v>
      </c>
      <c r="L137" s="26">
        <v>2.2556389999999999</v>
      </c>
      <c r="M137" s="26">
        <v>0.75187999999999999</v>
      </c>
      <c r="N137" s="26">
        <v>7.5187970000000002</v>
      </c>
      <c r="O137" s="26">
        <v>350.04065000000003</v>
      </c>
      <c r="P137" s="26">
        <v>300</v>
      </c>
    </row>
    <row r="138" spans="1:16" x14ac:dyDescent="0.2">
      <c r="A138" s="19" t="s">
        <v>1070</v>
      </c>
      <c r="B138" s="20">
        <v>1070</v>
      </c>
      <c r="C138" s="26">
        <v>1.775701</v>
      </c>
      <c r="D138" s="26">
        <v>9.2523359999999997</v>
      </c>
      <c r="E138" s="26">
        <v>12.429907</v>
      </c>
      <c r="F138" s="26">
        <v>13.738318</v>
      </c>
      <c r="G138" s="26">
        <v>17.102803999999999</v>
      </c>
      <c r="H138" s="26">
        <v>10.560748</v>
      </c>
      <c r="I138" s="26">
        <v>13.738318</v>
      </c>
      <c r="J138" s="26">
        <v>7.0093459999999999</v>
      </c>
      <c r="K138" s="26">
        <v>1.308411</v>
      </c>
      <c r="L138" s="26">
        <v>2.242991</v>
      </c>
      <c r="M138" s="26">
        <v>0.84112100000000001</v>
      </c>
      <c r="N138" s="26">
        <v>10</v>
      </c>
      <c r="O138" s="26">
        <v>314.101765</v>
      </c>
      <c r="P138" s="26">
        <v>240</v>
      </c>
    </row>
    <row r="139" spans="1:16" x14ac:dyDescent="0.2">
      <c r="A139" s="19" t="s">
        <v>1011</v>
      </c>
      <c r="B139" s="20">
        <v>329</v>
      </c>
      <c r="C139" s="26">
        <v>3.3434650000000001</v>
      </c>
      <c r="D139" s="26">
        <v>7.902736</v>
      </c>
      <c r="E139" s="26">
        <v>11.550152000000001</v>
      </c>
      <c r="F139" s="26">
        <v>14.589665999999999</v>
      </c>
      <c r="G139" s="26">
        <v>15.805471000000001</v>
      </c>
      <c r="H139" s="26">
        <v>12.765957</v>
      </c>
      <c r="I139" s="26">
        <v>11.246200999999999</v>
      </c>
      <c r="J139" s="26">
        <v>8.8145900000000008</v>
      </c>
      <c r="K139" s="26">
        <v>0.30395100000000003</v>
      </c>
      <c r="L139" s="26">
        <v>1.8237080000000001</v>
      </c>
      <c r="M139" s="26">
        <v>0</v>
      </c>
      <c r="N139" s="26">
        <v>11.854103</v>
      </c>
      <c r="O139" s="26">
        <v>293.83448299999998</v>
      </c>
      <c r="P139" s="26">
        <v>250</v>
      </c>
    </row>
    <row r="140" spans="1:16" x14ac:dyDescent="0.2">
      <c r="A140" s="18" t="s">
        <v>143</v>
      </c>
      <c r="B140" s="18"/>
      <c r="C140" s="18"/>
      <c r="D140" s="18"/>
      <c r="E140" s="18"/>
      <c r="F140" s="18"/>
      <c r="G140" s="18"/>
      <c r="H140" s="18"/>
      <c r="I140" s="18"/>
      <c r="J140" s="18"/>
      <c r="K140" s="18"/>
      <c r="L140" s="18"/>
      <c r="M140" s="18"/>
      <c r="N140" s="18"/>
      <c r="O140" s="18"/>
      <c r="P140" s="51"/>
    </row>
    <row r="141" spans="1:16" x14ac:dyDescent="0.2">
      <c r="A141" s="21" t="s">
        <v>1073</v>
      </c>
      <c r="B141" s="21"/>
      <c r="C141" s="21"/>
      <c r="D141" s="21"/>
      <c r="E141" s="21"/>
      <c r="F141" s="21"/>
      <c r="G141" s="21"/>
      <c r="H141" s="21"/>
      <c r="I141" s="21"/>
      <c r="J141" s="21"/>
      <c r="K141" s="21"/>
      <c r="L141" s="21"/>
      <c r="M141" s="21"/>
      <c r="N141" s="21"/>
      <c r="O141" s="21"/>
      <c r="P141" s="52"/>
    </row>
    <row r="142" spans="1:16" x14ac:dyDescent="0.2">
      <c r="A142" s="19" t="s">
        <v>1067</v>
      </c>
      <c r="B142" s="20">
        <v>39</v>
      </c>
      <c r="C142" s="26">
        <v>0</v>
      </c>
      <c r="D142" s="26">
        <v>5.1282050000000003</v>
      </c>
      <c r="E142" s="26">
        <v>0</v>
      </c>
      <c r="F142" s="26">
        <v>10.256410000000001</v>
      </c>
      <c r="G142" s="26">
        <v>17.948718</v>
      </c>
      <c r="H142" s="26">
        <v>12.820513</v>
      </c>
      <c r="I142" s="26">
        <v>23.076923000000001</v>
      </c>
      <c r="J142" s="26">
        <v>23.076923000000001</v>
      </c>
      <c r="K142" s="26">
        <v>0</v>
      </c>
      <c r="L142" s="26">
        <v>2.5641029999999998</v>
      </c>
      <c r="M142" s="26">
        <v>0</v>
      </c>
      <c r="N142" s="26">
        <v>5.1282050000000003</v>
      </c>
      <c r="O142" s="26">
        <v>395.67567600000001</v>
      </c>
      <c r="P142" s="26">
        <v>360</v>
      </c>
    </row>
    <row r="143" spans="1:16" x14ac:dyDescent="0.2">
      <c r="A143" s="19" t="s">
        <v>1068</v>
      </c>
      <c r="B143" s="20">
        <v>75</v>
      </c>
      <c r="C143" s="26">
        <v>1.3333330000000001</v>
      </c>
      <c r="D143" s="26">
        <v>5.3333329999999997</v>
      </c>
      <c r="E143" s="26">
        <v>5.3333329999999997</v>
      </c>
      <c r="F143" s="26">
        <v>13.333333</v>
      </c>
      <c r="G143" s="26">
        <v>17.333333</v>
      </c>
      <c r="H143" s="26">
        <v>20</v>
      </c>
      <c r="I143" s="26">
        <v>18.666667</v>
      </c>
      <c r="J143" s="26">
        <v>10.666667</v>
      </c>
      <c r="K143" s="26">
        <v>0</v>
      </c>
      <c r="L143" s="26">
        <v>5.3333329999999997</v>
      </c>
      <c r="M143" s="26">
        <v>1.3333330000000001</v>
      </c>
      <c r="N143" s="26">
        <v>1.3333330000000001</v>
      </c>
      <c r="O143" s="26">
        <v>359.5</v>
      </c>
      <c r="P143" s="26">
        <v>300</v>
      </c>
    </row>
    <row r="144" spans="1:16" x14ac:dyDescent="0.2">
      <c r="A144" s="19" t="s">
        <v>1069</v>
      </c>
      <c r="B144" s="20">
        <v>117</v>
      </c>
      <c r="C144" s="26">
        <v>1.7094020000000001</v>
      </c>
      <c r="D144" s="26">
        <v>4.273504</v>
      </c>
      <c r="E144" s="26">
        <v>11.111110999999999</v>
      </c>
      <c r="F144" s="26">
        <v>6.8376070000000002</v>
      </c>
      <c r="G144" s="26">
        <v>14.529915000000001</v>
      </c>
      <c r="H144" s="26">
        <v>13.675214</v>
      </c>
      <c r="I144" s="26">
        <v>17.094017000000001</v>
      </c>
      <c r="J144" s="26">
        <v>19.65812</v>
      </c>
      <c r="K144" s="26">
        <v>4.273504</v>
      </c>
      <c r="L144" s="26">
        <v>4.273504</v>
      </c>
      <c r="M144" s="26">
        <v>0.85470100000000004</v>
      </c>
      <c r="N144" s="26">
        <v>1.7094020000000001</v>
      </c>
      <c r="O144" s="26">
        <v>385.70434799999998</v>
      </c>
      <c r="P144" s="26">
        <v>300</v>
      </c>
    </row>
    <row r="145" spans="1:16" x14ac:dyDescent="0.2">
      <c r="A145" s="19" t="s">
        <v>1070</v>
      </c>
      <c r="B145" s="20">
        <v>1288</v>
      </c>
      <c r="C145" s="26">
        <v>1.475155</v>
      </c>
      <c r="D145" s="26">
        <v>7.3757760000000001</v>
      </c>
      <c r="E145" s="26">
        <v>10.559006</v>
      </c>
      <c r="F145" s="26">
        <v>11.801242</v>
      </c>
      <c r="G145" s="26">
        <v>14.285714</v>
      </c>
      <c r="H145" s="26">
        <v>12.189441</v>
      </c>
      <c r="I145" s="26">
        <v>15.993789</v>
      </c>
      <c r="J145" s="26">
        <v>10.636646000000001</v>
      </c>
      <c r="K145" s="26">
        <v>2.6397520000000001</v>
      </c>
      <c r="L145" s="26">
        <v>3.0279500000000001</v>
      </c>
      <c r="M145" s="26">
        <v>1.086957</v>
      </c>
      <c r="N145" s="26">
        <v>8.9285709999999998</v>
      </c>
      <c r="O145" s="26">
        <v>345.24978700000003</v>
      </c>
      <c r="P145" s="26">
        <v>288</v>
      </c>
    </row>
    <row r="146" spans="1:16" x14ac:dyDescent="0.2">
      <c r="A146" s="19" t="s">
        <v>1011</v>
      </c>
      <c r="B146" s="20">
        <v>669</v>
      </c>
      <c r="C146" s="26">
        <v>1.793722</v>
      </c>
      <c r="D146" s="26">
        <v>7.9222720000000004</v>
      </c>
      <c r="E146" s="26">
        <v>12.855007000000001</v>
      </c>
      <c r="F146" s="26">
        <v>13.153961000000001</v>
      </c>
      <c r="G146" s="26">
        <v>15.844544000000001</v>
      </c>
      <c r="H146" s="26">
        <v>13.303438</v>
      </c>
      <c r="I146" s="26">
        <v>11.958145999999999</v>
      </c>
      <c r="J146" s="26">
        <v>9.1180869999999992</v>
      </c>
      <c r="K146" s="26">
        <v>1.644245</v>
      </c>
      <c r="L146" s="26">
        <v>1.9431989999999999</v>
      </c>
      <c r="M146" s="26">
        <v>0.59790699999999997</v>
      </c>
      <c r="N146" s="26">
        <v>9.8654709999999994</v>
      </c>
      <c r="O146" s="26">
        <v>316.61194</v>
      </c>
      <c r="P146" s="26">
        <v>250</v>
      </c>
    </row>
    <row r="147" spans="1:16" x14ac:dyDescent="0.2">
      <c r="A147" s="18" t="s">
        <v>1074</v>
      </c>
      <c r="B147" s="18"/>
      <c r="C147" s="18"/>
      <c r="D147" s="18"/>
      <c r="E147" s="18"/>
      <c r="F147" s="18"/>
      <c r="G147" s="18"/>
      <c r="H147" s="18"/>
      <c r="I147" s="18"/>
      <c r="J147" s="18"/>
      <c r="K147" s="18"/>
      <c r="L147" s="18"/>
      <c r="M147" s="18"/>
      <c r="N147" s="18"/>
      <c r="O147" s="18"/>
      <c r="P147" s="51"/>
    </row>
    <row r="148" spans="1:16" x14ac:dyDescent="0.2">
      <c r="A148" s="19" t="s">
        <v>1075</v>
      </c>
      <c r="B148" s="20">
        <v>541</v>
      </c>
      <c r="C148" s="26">
        <v>2.0332720000000002</v>
      </c>
      <c r="D148" s="26">
        <v>5.7301289999999998</v>
      </c>
      <c r="E148" s="26">
        <v>12.569316000000001</v>
      </c>
      <c r="F148" s="26">
        <v>10.536044</v>
      </c>
      <c r="G148" s="26">
        <v>12.384473</v>
      </c>
      <c r="H148" s="26">
        <v>13.678373000000001</v>
      </c>
      <c r="I148" s="26">
        <v>14.232901999999999</v>
      </c>
      <c r="J148" s="26">
        <v>13.123844999999999</v>
      </c>
      <c r="K148" s="26">
        <v>3.1423290000000001</v>
      </c>
      <c r="L148" s="26">
        <v>5.1756010000000003</v>
      </c>
      <c r="M148" s="26">
        <v>0.36968600000000001</v>
      </c>
      <c r="N148" s="26">
        <v>7.0240299999999998</v>
      </c>
      <c r="O148" s="26">
        <v>382.131213</v>
      </c>
      <c r="P148" s="26">
        <v>300</v>
      </c>
    </row>
    <row r="149" spans="1:16" x14ac:dyDescent="0.2">
      <c r="A149" s="19" t="s">
        <v>1076</v>
      </c>
      <c r="B149" s="20">
        <v>877</v>
      </c>
      <c r="C149" s="26">
        <v>1.8244009999999999</v>
      </c>
      <c r="D149" s="26">
        <v>8.5518809999999998</v>
      </c>
      <c r="E149" s="26">
        <v>10.262257999999999</v>
      </c>
      <c r="F149" s="26">
        <v>11.516534</v>
      </c>
      <c r="G149" s="26">
        <v>14.709236000000001</v>
      </c>
      <c r="H149" s="26">
        <v>13.340935</v>
      </c>
      <c r="I149" s="26">
        <v>14.937286</v>
      </c>
      <c r="J149" s="26">
        <v>11.060433</v>
      </c>
      <c r="K149" s="26">
        <v>1.8244009999999999</v>
      </c>
      <c r="L149" s="26">
        <v>2.736602</v>
      </c>
      <c r="M149" s="26">
        <v>1.0262260000000001</v>
      </c>
      <c r="N149" s="26">
        <v>8.2098060000000004</v>
      </c>
      <c r="O149" s="26">
        <v>334.53291899999999</v>
      </c>
      <c r="P149" s="26">
        <v>280</v>
      </c>
    </row>
    <row r="150" spans="1:16" x14ac:dyDescent="0.2">
      <c r="A150" s="19" t="s">
        <v>1077</v>
      </c>
      <c r="B150" s="20">
        <v>543</v>
      </c>
      <c r="C150" s="26">
        <v>1.1049720000000001</v>
      </c>
      <c r="D150" s="26">
        <v>7.5506450000000003</v>
      </c>
      <c r="E150" s="26">
        <v>9.5764270000000007</v>
      </c>
      <c r="F150" s="26">
        <v>13.812155000000001</v>
      </c>
      <c r="G150" s="26">
        <v>17.679558</v>
      </c>
      <c r="H150" s="26">
        <v>11.233886</v>
      </c>
      <c r="I150" s="26">
        <v>16.022099000000001</v>
      </c>
      <c r="J150" s="26">
        <v>9.2081029999999995</v>
      </c>
      <c r="K150" s="26">
        <v>1.841621</v>
      </c>
      <c r="L150" s="26">
        <v>1.4732970000000001</v>
      </c>
      <c r="M150" s="26">
        <v>0.92081000000000002</v>
      </c>
      <c r="N150" s="26">
        <v>9.5764270000000007</v>
      </c>
      <c r="O150" s="26">
        <v>318.60081500000001</v>
      </c>
      <c r="P150" s="26">
        <v>264</v>
      </c>
    </row>
    <row r="151" spans="1:16" x14ac:dyDescent="0.2">
      <c r="A151" s="19" t="s">
        <v>1078</v>
      </c>
      <c r="B151" s="20">
        <v>227</v>
      </c>
      <c r="C151" s="26">
        <v>0.440529</v>
      </c>
      <c r="D151" s="26">
        <v>5.2863439999999997</v>
      </c>
      <c r="E151" s="26">
        <v>12.77533</v>
      </c>
      <c r="F151" s="26">
        <v>12.77533</v>
      </c>
      <c r="G151" s="26">
        <v>15.418502</v>
      </c>
      <c r="H151" s="26">
        <v>13.215859</v>
      </c>
      <c r="I151" s="26">
        <v>14.977974</v>
      </c>
      <c r="J151" s="26">
        <v>8.8105729999999998</v>
      </c>
      <c r="K151" s="26">
        <v>3.0836999999999999</v>
      </c>
      <c r="L151" s="26">
        <v>0.88105699999999998</v>
      </c>
      <c r="M151" s="26">
        <v>1.7621150000000001</v>
      </c>
      <c r="N151" s="26">
        <v>10.572687</v>
      </c>
      <c r="O151" s="26">
        <v>313.05418700000001</v>
      </c>
      <c r="P151" s="26">
        <v>276</v>
      </c>
    </row>
    <row r="152" spans="1:16" x14ac:dyDescent="0.2">
      <c r="A152" s="18" t="s">
        <v>1079</v>
      </c>
      <c r="B152" s="18"/>
      <c r="C152" s="18"/>
      <c r="D152" s="18"/>
      <c r="E152" s="18"/>
      <c r="F152" s="18"/>
      <c r="G152" s="18"/>
      <c r="H152" s="18"/>
      <c r="I152" s="18"/>
      <c r="J152" s="18"/>
      <c r="K152" s="18"/>
      <c r="L152" s="18"/>
      <c r="M152" s="18"/>
      <c r="N152" s="18"/>
      <c r="O152" s="18"/>
      <c r="P152" s="51"/>
    </row>
    <row r="153" spans="1:16" x14ac:dyDescent="0.2">
      <c r="A153" s="19" t="s">
        <v>1080</v>
      </c>
      <c r="B153" s="20">
        <v>294</v>
      </c>
      <c r="C153" s="26">
        <v>1.70068</v>
      </c>
      <c r="D153" s="26">
        <v>6.802721</v>
      </c>
      <c r="E153" s="26">
        <v>12.92517</v>
      </c>
      <c r="F153" s="26">
        <v>12.244897999999999</v>
      </c>
      <c r="G153" s="26">
        <v>17.346938999999999</v>
      </c>
      <c r="H153" s="26">
        <v>14.62585</v>
      </c>
      <c r="I153" s="26">
        <v>13.605442</v>
      </c>
      <c r="J153" s="26">
        <v>7.1428570000000002</v>
      </c>
      <c r="K153" s="26">
        <v>1.020408</v>
      </c>
      <c r="L153" s="26">
        <v>1.70068</v>
      </c>
      <c r="M153" s="26">
        <v>1.360544</v>
      </c>
      <c r="N153" s="26">
        <v>9.5238099999999992</v>
      </c>
      <c r="O153" s="26">
        <v>314.03007500000001</v>
      </c>
      <c r="P153" s="26">
        <v>254</v>
      </c>
    </row>
    <row r="154" spans="1:16" x14ac:dyDescent="0.2">
      <c r="A154" s="19" t="s">
        <v>1081</v>
      </c>
      <c r="B154" s="20">
        <v>664</v>
      </c>
      <c r="C154" s="26">
        <v>1.807229</v>
      </c>
      <c r="D154" s="26">
        <v>8.7349399999999999</v>
      </c>
      <c r="E154" s="26">
        <v>9.6385539999999992</v>
      </c>
      <c r="F154" s="26">
        <v>11.295180999999999</v>
      </c>
      <c r="G154" s="26">
        <v>13.704819000000001</v>
      </c>
      <c r="H154" s="26">
        <v>11.596386000000001</v>
      </c>
      <c r="I154" s="26">
        <v>14.909639</v>
      </c>
      <c r="J154" s="26">
        <v>12.048192999999999</v>
      </c>
      <c r="K154" s="26">
        <v>3.0120480000000001</v>
      </c>
      <c r="L154" s="26">
        <v>4.8192769999999996</v>
      </c>
      <c r="M154" s="26">
        <v>0.90361400000000003</v>
      </c>
      <c r="N154" s="26">
        <v>7.5301200000000001</v>
      </c>
      <c r="O154" s="26">
        <v>370.82247599999999</v>
      </c>
      <c r="P154" s="26">
        <v>300</v>
      </c>
    </row>
    <row r="155" spans="1:16" x14ac:dyDescent="0.2">
      <c r="A155" s="19" t="s">
        <v>1082</v>
      </c>
      <c r="B155" s="20">
        <v>421</v>
      </c>
      <c r="C155" s="26">
        <v>0.95011900000000005</v>
      </c>
      <c r="D155" s="26">
        <v>5.7007130000000004</v>
      </c>
      <c r="E155" s="26">
        <v>11.876485000000001</v>
      </c>
      <c r="F155" s="26">
        <v>14.726841</v>
      </c>
      <c r="G155" s="26">
        <v>16.389548999999999</v>
      </c>
      <c r="H155" s="26">
        <v>14.489311000000001</v>
      </c>
      <c r="I155" s="26">
        <v>11.638954999999999</v>
      </c>
      <c r="J155" s="26">
        <v>11.401425</v>
      </c>
      <c r="K155" s="26">
        <v>3.0878860000000001</v>
      </c>
      <c r="L155" s="26">
        <v>2.1377670000000002</v>
      </c>
      <c r="M155" s="26">
        <v>0.71258900000000003</v>
      </c>
      <c r="N155" s="26">
        <v>6.8883609999999997</v>
      </c>
      <c r="O155" s="26">
        <v>336.70408200000003</v>
      </c>
      <c r="P155" s="26">
        <v>276</v>
      </c>
    </row>
    <row r="156" spans="1:16" x14ac:dyDescent="0.2">
      <c r="A156" s="19" t="s">
        <v>1083</v>
      </c>
      <c r="B156" s="20">
        <v>358</v>
      </c>
      <c r="C156" s="26">
        <v>2.5139659999999999</v>
      </c>
      <c r="D156" s="26">
        <v>5.3072629999999998</v>
      </c>
      <c r="E156" s="26">
        <v>11.731844000000001</v>
      </c>
      <c r="F156" s="26">
        <v>10.614525</v>
      </c>
      <c r="G156" s="26">
        <v>15.083799000000001</v>
      </c>
      <c r="H156" s="26">
        <v>13.128492</v>
      </c>
      <c r="I156" s="26">
        <v>18.994413000000002</v>
      </c>
      <c r="J156" s="26">
        <v>8.9385469999999998</v>
      </c>
      <c r="K156" s="26">
        <v>1.675978</v>
      </c>
      <c r="L156" s="26">
        <v>2.2346370000000002</v>
      </c>
      <c r="M156" s="26">
        <v>0.55865900000000002</v>
      </c>
      <c r="N156" s="26">
        <v>9.2178769999999997</v>
      </c>
      <c r="O156" s="26">
        <v>327.31692299999997</v>
      </c>
      <c r="P156" s="26">
        <v>293</v>
      </c>
    </row>
    <row r="157" spans="1:16" x14ac:dyDescent="0.2">
      <c r="A157" s="19" t="s">
        <v>1084</v>
      </c>
      <c r="B157" s="20">
        <v>217</v>
      </c>
      <c r="C157" s="26">
        <v>0.46082899999999999</v>
      </c>
      <c r="D157" s="26">
        <v>6.9124420000000004</v>
      </c>
      <c r="E157" s="26">
        <v>10.138249</v>
      </c>
      <c r="F157" s="26">
        <v>7.8341010000000004</v>
      </c>
      <c r="G157" s="26">
        <v>15.668203</v>
      </c>
      <c r="H157" s="26">
        <v>10.138249</v>
      </c>
      <c r="I157" s="26">
        <v>19.354838999999998</v>
      </c>
      <c r="J157" s="26">
        <v>13.824885</v>
      </c>
      <c r="K157" s="26">
        <v>2.3041469999999999</v>
      </c>
      <c r="L157" s="26">
        <v>2.3041469999999999</v>
      </c>
      <c r="M157" s="26">
        <v>0</v>
      </c>
      <c r="N157" s="26">
        <v>11.059908</v>
      </c>
      <c r="O157" s="26">
        <v>355.43523299999998</v>
      </c>
      <c r="P157" s="26">
        <v>300</v>
      </c>
    </row>
    <row r="158" spans="1:16" x14ac:dyDescent="0.2">
      <c r="A158" s="22" t="s">
        <v>1085</v>
      </c>
      <c r="B158" s="23">
        <v>234</v>
      </c>
      <c r="C158" s="27">
        <v>1.2820510000000001</v>
      </c>
      <c r="D158" s="27">
        <v>9.8290600000000001</v>
      </c>
      <c r="E158" s="27">
        <v>9.8290600000000001</v>
      </c>
      <c r="F158" s="27">
        <v>14.529915000000001</v>
      </c>
      <c r="G158" s="27">
        <v>11.965812</v>
      </c>
      <c r="H158" s="27">
        <v>13.675214</v>
      </c>
      <c r="I158" s="27">
        <v>13.247863000000001</v>
      </c>
      <c r="J158" s="27">
        <v>11.538462000000001</v>
      </c>
      <c r="K158" s="27">
        <v>1.2820510000000001</v>
      </c>
      <c r="L158" s="27">
        <v>1.2820510000000001</v>
      </c>
      <c r="M158" s="27">
        <v>2.136752</v>
      </c>
      <c r="N158" s="27">
        <v>9.4017090000000003</v>
      </c>
      <c r="O158" s="27">
        <v>298.64150899999999</v>
      </c>
      <c r="P158" s="27">
        <v>262</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86F96-2B4D-4594-BD40-FFA62AB27F6E}">
  <dimension ref="A1:M159"/>
  <sheetViews>
    <sheetView workbookViewId="0">
      <selection activeCell="D17" sqref="D17"/>
    </sheetView>
  </sheetViews>
  <sheetFormatPr defaultColWidth="9" defaultRowHeight="12.5" x14ac:dyDescent="0.2"/>
  <cols>
    <col min="1" max="1" width="34.08984375" style="10" bestFit="1" customWidth="1"/>
    <col min="2" max="12" width="7.6328125" style="10" customWidth="1"/>
    <col min="13" max="13" width="7.6328125" style="49" customWidth="1"/>
    <col min="14" max="256" width="7.6328125" style="10" customWidth="1"/>
    <col min="257" max="16384" width="9" style="10"/>
  </cols>
  <sheetData>
    <row r="1" spans="1:13" x14ac:dyDescent="0.2">
      <c r="A1" s="8" t="s">
        <v>126</v>
      </c>
      <c r="B1" s="9"/>
    </row>
    <row r="2" spans="1:13" x14ac:dyDescent="0.2">
      <c r="A2" s="11" t="str">
        <f xml:space="preserve"> HYPERLINK("#'目次'!B42","[36]")</f>
        <v>[36]</v>
      </c>
      <c r="B2" s="24" t="s">
        <v>352</v>
      </c>
    </row>
    <row r="3" spans="1:13" x14ac:dyDescent="0.2">
      <c r="A3" s="9" t="s">
        <v>126</v>
      </c>
      <c r="B3" s="12" t="s">
        <v>128</v>
      </c>
    </row>
    <row r="4" spans="1:13" x14ac:dyDescent="0.2">
      <c r="A4" s="9" t="s">
        <v>126</v>
      </c>
      <c r="B4" s="12" t="s">
        <v>263</v>
      </c>
    </row>
    <row r="5" spans="1:13" x14ac:dyDescent="0.2">
      <c r="A5" s="9" t="s">
        <v>126</v>
      </c>
      <c r="B5" s="12" t="s">
        <v>264</v>
      </c>
    </row>
    <row r="6" spans="1:13" x14ac:dyDescent="0.2">
      <c r="A6" s="9" t="s">
        <v>126</v>
      </c>
      <c r="B6" s="12" t="s">
        <v>265</v>
      </c>
    </row>
    <row r="7" spans="1:13" s="15" customFormat="1" ht="25" x14ac:dyDescent="0.2">
      <c r="A7" s="13" t="s">
        <v>126</v>
      </c>
      <c r="B7" s="14" t="s">
        <v>1006</v>
      </c>
      <c r="C7" s="14" t="s">
        <v>1054</v>
      </c>
      <c r="D7" s="14" t="s">
        <v>1055</v>
      </c>
      <c r="E7" s="14" t="s">
        <v>1056</v>
      </c>
      <c r="F7" s="14" t="s">
        <v>1057</v>
      </c>
      <c r="G7" s="14" t="s">
        <v>1058</v>
      </c>
      <c r="H7" s="14" t="s">
        <v>1101</v>
      </c>
      <c r="I7" s="14" t="s">
        <v>1102</v>
      </c>
      <c r="J7" s="14" t="s">
        <v>1103</v>
      </c>
      <c r="K7" s="14" t="s">
        <v>1011</v>
      </c>
      <c r="L7" s="14" t="s">
        <v>674</v>
      </c>
      <c r="M7" s="50" t="s">
        <v>491</v>
      </c>
    </row>
    <row r="8" spans="1:13" x14ac:dyDescent="0.2">
      <c r="A8" s="16" t="s">
        <v>1012</v>
      </c>
      <c r="B8" s="17">
        <v>2188</v>
      </c>
      <c r="C8" s="25">
        <v>9.1408000000000003E-2</v>
      </c>
      <c r="D8" s="25">
        <v>1.8281540000000001</v>
      </c>
      <c r="E8" s="25">
        <v>8.5466180000000005</v>
      </c>
      <c r="F8" s="25">
        <v>13.985374999999999</v>
      </c>
      <c r="G8" s="25">
        <v>14.945155</v>
      </c>
      <c r="H8" s="25">
        <v>19.424132</v>
      </c>
      <c r="I8" s="25">
        <v>11.471664000000001</v>
      </c>
      <c r="J8" s="25">
        <v>19.149909000000001</v>
      </c>
      <c r="K8" s="25">
        <v>10.557587</v>
      </c>
      <c r="L8" s="25">
        <v>20.641287999999999</v>
      </c>
      <c r="M8" s="25">
        <v>20</v>
      </c>
    </row>
    <row r="9" spans="1:13" x14ac:dyDescent="0.2">
      <c r="A9" s="18" t="s">
        <v>1013</v>
      </c>
      <c r="B9" s="18"/>
      <c r="C9" s="18"/>
      <c r="D9" s="18"/>
      <c r="E9" s="18"/>
      <c r="F9" s="18"/>
      <c r="G9" s="18"/>
      <c r="H9" s="18"/>
      <c r="I9" s="18"/>
      <c r="J9" s="18"/>
      <c r="K9" s="18"/>
      <c r="L9" s="18"/>
      <c r="M9" s="51"/>
    </row>
    <row r="10" spans="1:13" x14ac:dyDescent="0.2">
      <c r="A10" s="19" t="s">
        <v>1014</v>
      </c>
      <c r="B10" s="20">
        <v>1092</v>
      </c>
      <c r="C10" s="26">
        <v>9.1575000000000004E-2</v>
      </c>
      <c r="D10" s="26">
        <v>1.2820510000000001</v>
      </c>
      <c r="E10" s="26">
        <v>7.0512819999999996</v>
      </c>
      <c r="F10" s="26">
        <v>11.813186999999999</v>
      </c>
      <c r="G10" s="26">
        <v>13.003663</v>
      </c>
      <c r="H10" s="26">
        <v>20.787545999999999</v>
      </c>
      <c r="I10" s="26">
        <v>13.553114000000001</v>
      </c>
      <c r="J10" s="26">
        <v>22.893772999999999</v>
      </c>
      <c r="K10" s="26">
        <v>9.5238099999999992</v>
      </c>
      <c r="L10" s="26">
        <v>22.395748999999999</v>
      </c>
      <c r="M10" s="26">
        <v>20</v>
      </c>
    </row>
    <row r="11" spans="1:13" x14ac:dyDescent="0.2">
      <c r="A11" s="19" t="s">
        <v>1015</v>
      </c>
      <c r="B11" s="20">
        <v>1095</v>
      </c>
      <c r="C11" s="26">
        <v>9.1324000000000002E-2</v>
      </c>
      <c r="D11" s="26">
        <v>2.3744290000000001</v>
      </c>
      <c r="E11" s="26">
        <v>10.045662</v>
      </c>
      <c r="F11" s="26">
        <v>16.164383999999998</v>
      </c>
      <c r="G11" s="26">
        <v>16.894977000000001</v>
      </c>
      <c r="H11" s="26">
        <v>17.990867999999999</v>
      </c>
      <c r="I11" s="26">
        <v>9.4063929999999996</v>
      </c>
      <c r="J11" s="26">
        <v>15.43379</v>
      </c>
      <c r="K11" s="26">
        <v>11.598174</v>
      </c>
      <c r="L11" s="26">
        <v>18.851240000000001</v>
      </c>
      <c r="M11" s="26">
        <v>18</v>
      </c>
    </row>
    <row r="12" spans="1:13" x14ac:dyDescent="0.2">
      <c r="A12" s="19" t="s">
        <v>1009</v>
      </c>
      <c r="B12" s="20">
        <v>1</v>
      </c>
      <c r="C12" s="26">
        <v>0</v>
      </c>
      <c r="D12" s="26">
        <v>0</v>
      </c>
      <c r="E12" s="26">
        <v>0</v>
      </c>
      <c r="F12" s="26">
        <v>0</v>
      </c>
      <c r="G12" s="26">
        <v>0</v>
      </c>
      <c r="H12" s="26">
        <v>100</v>
      </c>
      <c r="I12" s="26">
        <v>0</v>
      </c>
      <c r="J12" s="26">
        <v>0</v>
      </c>
      <c r="K12" s="26">
        <v>0</v>
      </c>
      <c r="L12" s="26">
        <v>20</v>
      </c>
      <c r="M12" s="26">
        <v>20</v>
      </c>
    </row>
    <row r="13" spans="1:13" x14ac:dyDescent="0.2">
      <c r="A13" s="18" t="s">
        <v>1016</v>
      </c>
      <c r="B13" s="18"/>
      <c r="C13" s="18"/>
      <c r="D13" s="18"/>
      <c r="E13" s="18"/>
      <c r="F13" s="18"/>
      <c r="G13" s="18"/>
      <c r="H13" s="18"/>
      <c r="I13" s="18"/>
      <c r="J13" s="18"/>
      <c r="K13" s="18"/>
      <c r="L13" s="18"/>
      <c r="M13" s="51"/>
    </row>
    <row r="14" spans="1:13" x14ac:dyDescent="0.2">
      <c r="A14" s="19" t="s">
        <v>1017</v>
      </c>
      <c r="B14" s="20">
        <v>387</v>
      </c>
      <c r="C14" s="26">
        <v>0.25839800000000002</v>
      </c>
      <c r="D14" s="26">
        <v>3.3591730000000002</v>
      </c>
      <c r="E14" s="26">
        <v>9.0439279999999993</v>
      </c>
      <c r="F14" s="26">
        <v>11.886305</v>
      </c>
      <c r="G14" s="26">
        <v>13.69509</v>
      </c>
      <c r="H14" s="26">
        <v>19.121447</v>
      </c>
      <c r="I14" s="26">
        <v>12.144703</v>
      </c>
      <c r="J14" s="26">
        <v>26.356589</v>
      </c>
      <c r="K14" s="26">
        <v>4.1343670000000001</v>
      </c>
      <c r="L14" s="26">
        <v>21.894879</v>
      </c>
      <c r="M14" s="26">
        <v>20</v>
      </c>
    </row>
    <row r="15" spans="1:13" x14ac:dyDescent="0.2">
      <c r="A15" s="19" t="s">
        <v>1018</v>
      </c>
      <c r="B15" s="20">
        <v>432</v>
      </c>
      <c r="C15" s="26">
        <v>0</v>
      </c>
      <c r="D15" s="26">
        <v>1.388889</v>
      </c>
      <c r="E15" s="26">
        <v>7.1759259999999996</v>
      </c>
      <c r="F15" s="26">
        <v>12.037037</v>
      </c>
      <c r="G15" s="26">
        <v>11.111110999999999</v>
      </c>
      <c r="H15" s="26">
        <v>20.138888999999999</v>
      </c>
      <c r="I15" s="26">
        <v>12.5</v>
      </c>
      <c r="J15" s="26">
        <v>27.314814999999999</v>
      </c>
      <c r="K15" s="26">
        <v>8.3333329999999997</v>
      </c>
      <c r="L15" s="26">
        <v>22.489899000000001</v>
      </c>
      <c r="M15" s="26">
        <v>20</v>
      </c>
    </row>
    <row r="16" spans="1:13" x14ac:dyDescent="0.2">
      <c r="A16" s="19" t="s">
        <v>1019</v>
      </c>
      <c r="B16" s="20">
        <v>449</v>
      </c>
      <c r="C16" s="26">
        <v>0</v>
      </c>
      <c r="D16" s="26">
        <v>1.7817369999999999</v>
      </c>
      <c r="E16" s="26">
        <v>10.022271999999999</v>
      </c>
      <c r="F16" s="26">
        <v>14.253898</v>
      </c>
      <c r="G16" s="26">
        <v>14.253898</v>
      </c>
      <c r="H16" s="26">
        <v>18.930958</v>
      </c>
      <c r="I16" s="26">
        <v>13.585746</v>
      </c>
      <c r="J16" s="26">
        <v>18.485523000000001</v>
      </c>
      <c r="K16" s="26">
        <v>8.6859690000000001</v>
      </c>
      <c r="L16" s="26">
        <v>20.197561</v>
      </c>
      <c r="M16" s="26">
        <v>20</v>
      </c>
    </row>
    <row r="17" spans="1:13" x14ac:dyDescent="0.2">
      <c r="A17" s="19" t="s">
        <v>1020</v>
      </c>
      <c r="B17" s="20">
        <v>427</v>
      </c>
      <c r="C17" s="26">
        <v>0</v>
      </c>
      <c r="D17" s="26">
        <v>1.17096</v>
      </c>
      <c r="E17" s="26">
        <v>7.962529</v>
      </c>
      <c r="F17" s="26">
        <v>13.348946</v>
      </c>
      <c r="G17" s="26">
        <v>16.861827000000002</v>
      </c>
      <c r="H17" s="26">
        <v>19.437939</v>
      </c>
      <c r="I17" s="26">
        <v>11.007026</v>
      </c>
      <c r="J17" s="26">
        <v>17.330210999999998</v>
      </c>
      <c r="K17" s="26">
        <v>12.880561999999999</v>
      </c>
      <c r="L17" s="26">
        <v>20.311827999999998</v>
      </c>
      <c r="M17" s="26">
        <v>20</v>
      </c>
    </row>
    <row r="18" spans="1:13" x14ac:dyDescent="0.2">
      <c r="A18" s="19" t="s">
        <v>1021</v>
      </c>
      <c r="B18" s="20">
        <v>274</v>
      </c>
      <c r="C18" s="26">
        <v>0.36496400000000001</v>
      </c>
      <c r="D18" s="26">
        <v>1.459854</v>
      </c>
      <c r="E18" s="26">
        <v>6.2043799999999996</v>
      </c>
      <c r="F18" s="26">
        <v>15.693431</v>
      </c>
      <c r="G18" s="26">
        <v>18.978102</v>
      </c>
      <c r="H18" s="26">
        <v>21.167883</v>
      </c>
      <c r="I18" s="26">
        <v>10.218978</v>
      </c>
      <c r="J18" s="26">
        <v>10.583942</v>
      </c>
      <c r="K18" s="26">
        <v>15.328467</v>
      </c>
      <c r="L18" s="26">
        <v>19.474138</v>
      </c>
      <c r="M18" s="26">
        <v>18.5</v>
      </c>
    </row>
    <row r="19" spans="1:13" x14ac:dyDescent="0.2">
      <c r="A19" s="19" t="s">
        <v>1022</v>
      </c>
      <c r="B19" s="20">
        <v>137</v>
      </c>
      <c r="C19" s="26">
        <v>0</v>
      </c>
      <c r="D19" s="26">
        <v>0.72992699999999999</v>
      </c>
      <c r="E19" s="26">
        <v>13.138686</v>
      </c>
      <c r="F19" s="26">
        <v>18.248175</v>
      </c>
      <c r="G19" s="26">
        <v>14.59854</v>
      </c>
      <c r="H19" s="26">
        <v>18.248175</v>
      </c>
      <c r="I19" s="26">
        <v>5.1094889999999999</v>
      </c>
      <c r="J19" s="26">
        <v>8.0291969999999999</v>
      </c>
      <c r="K19" s="26">
        <v>21.89781</v>
      </c>
      <c r="L19" s="26">
        <v>18.289719999999999</v>
      </c>
      <c r="M19" s="26">
        <v>15</v>
      </c>
    </row>
    <row r="20" spans="1:13" x14ac:dyDescent="0.2">
      <c r="A20" s="19" t="s">
        <v>1023</v>
      </c>
      <c r="B20" s="20">
        <v>71</v>
      </c>
      <c r="C20" s="26">
        <v>0</v>
      </c>
      <c r="D20" s="26">
        <v>4.225352</v>
      </c>
      <c r="E20" s="26">
        <v>8.450704</v>
      </c>
      <c r="F20" s="26">
        <v>25.352112999999999</v>
      </c>
      <c r="G20" s="26">
        <v>22.535211</v>
      </c>
      <c r="H20" s="26">
        <v>15.492958</v>
      </c>
      <c r="I20" s="26">
        <v>8.450704</v>
      </c>
      <c r="J20" s="26">
        <v>2.8169010000000001</v>
      </c>
      <c r="K20" s="26">
        <v>12.676056000000001</v>
      </c>
      <c r="L20" s="26">
        <v>15.096774</v>
      </c>
      <c r="M20" s="26">
        <v>15</v>
      </c>
    </row>
    <row r="21" spans="1:13" x14ac:dyDescent="0.2">
      <c r="A21" s="19" t="s">
        <v>1024</v>
      </c>
      <c r="B21" s="20">
        <v>11</v>
      </c>
      <c r="C21" s="26">
        <v>0</v>
      </c>
      <c r="D21" s="26">
        <v>0</v>
      </c>
      <c r="E21" s="26">
        <v>9.0909089999999999</v>
      </c>
      <c r="F21" s="26">
        <v>9.0909089999999999</v>
      </c>
      <c r="G21" s="26">
        <v>18.181818</v>
      </c>
      <c r="H21" s="26">
        <v>18.181818</v>
      </c>
      <c r="I21" s="26">
        <v>9.0909089999999999</v>
      </c>
      <c r="J21" s="26">
        <v>0</v>
      </c>
      <c r="K21" s="26">
        <v>36.363636</v>
      </c>
      <c r="L21" s="26">
        <v>16.857143000000001</v>
      </c>
      <c r="M21" s="26">
        <v>18</v>
      </c>
    </row>
    <row r="22" spans="1:13" x14ac:dyDescent="0.2">
      <c r="A22" s="19" t="s">
        <v>1025</v>
      </c>
      <c r="B22" s="20">
        <v>881</v>
      </c>
      <c r="C22" s="26">
        <v>0</v>
      </c>
      <c r="D22" s="26">
        <v>1.5891029999999999</v>
      </c>
      <c r="E22" s="26">
        <v>8.6265610000000006</v>
      </c>
      <c r="F22" s="26">
        <v>13.166855999999999</v>
      </c>
      <c r="G22" s="26">
        <v>12.712826</v>
      </c>
      <c r="H22" s="26">
        <v>19.523268999999999</v>
      </c>
      <c r="I22" s="26">
        <v>13.053348</v>
      </c>
      <c r="J22" s="26">
        <v>22.814983000000002</v>
      </c>
      <c r="K22" s="26">
        <v>8.5130529999999993</v>
      </c>
      <c r="L22" s="26">
        <v>21.323820999999999</v>
      </c>
      <c r="M22" s="26">
        <v>20</v>
      </c>
    </row>
    <row r="23" spans="1:13" x14ac:dyDescent="0.2">
      <c r="A23" s="19" t="s">
        <v>1026</v>
      </c>
      <c r="B23" s="20">
        <v>701</v>
      </c>
      <c r="C23" s="26">
        <v>0.142653</v>
      </c>
      <c r="D23" s="26">
        <v>1.2838799999999999</v>
      </c>
      <c r="E23" s="26">
        <v>7.2753209999999999</v>
      </c>
      <c r="F23" s="26">
        <v>14.265335</v>
      </c>
      <c r="G23" s="26">
        <v>17.689015999999999</v>
      </c>
      <c r="H23" s="26">
        <v>20.114122999999999</v>
      </c>
      <c r="I23" s="26">
        <v>10.699001000000001</v>
      </c>
      <c r="J23" s="26">
        <v>14.693295000000001</v>
      </c>
      <c r="K23" s="26">
        <v>13.837375</v>
      </c>
      <c r="L23" s="26">
        <v>19.990065999999999</v>
      </c>
      <c r="M23" s="26">
        <v>20</v>
      </c>
    </row>
    <row r="24" spans="1:13" x14ac:dyDescent="0.2">
      <c r="A24" s="19" t="s">
        <v>1027</v>
      </c>
      <c r="B24" s="20">
        <v>1801</v>
      </c>
      <c r="C24" s="26">
        <v>5.5524999999999998E-2</v>
      </c>
      <c r="D24" s="26">
        <v>1.4991669999999999</v>
      </c>
      <c r="E24" s="26">
        <v>8.4397559999999991</v>
      </c>
      <c r="F24" s="26">
        <v>14.436424000000001</v>
      </c>
      <c r="G24" s="26">
        <v>15.21377</v>
      </c>
      <c r="H24" s="26">
        <v>19.489173000000001</v>
      </c>
      <c r="I24" s="26">
        <v>11.327040999999999</v>
      </c>
      <c r="J24" s="26">
        <v>17.601333</v>
      </c>
      <c r="K24" s="26">
        <v>11.937811999999999</v>
      </c>
      <c r="L24" s="26">
        <v>20.348044999999999</v>
      </c>
      <c r="M24" s="26">
        <v>20</v>
      </c>
    </row>
    <row r="25" spans="1:13" x14ac:dyDescent="0.2">
      <c r="A25" s="19" t="s">
        <v>1028</v>
      </c>
      <c r="B25" s="20">
        <v>920</v>
      </c>
      <c r="C25" s="26">
        <v>0.108696</v>
      </c>
      <c r="D25" s="26">
        <v>1.413043</v>
      </c>
      <c r="E25" s="26">
        <v>8.2608700000000006</v>
      </c>
      <c r="F25" s="26">
        <v>15.652174</v>
      </c>
      <c r="G25" s="26">
        <v>17.608695999999998</v>
      </c>
      <c r="H25" s="26">
        <v>19.456522</v>
      </c>
      <c r="I25" s="26">
        <v>9.6739130000000007</v>
      </c>
      <c r="J25" s="26">
        <v>12.608696</v>
      </c>
      <c r="K25" s="26">
        <v>15.217390999999999</v>
      </c>
      <c r="L25" s="26">
        <v>19.339744</v>
      </c>
      <c r="M25" s="26">
        <v>18</v>
      </c>
    </row>
    <row r="26" spans="1:13" x14ac:dyDescent="0.2">
      <c r="A26" s="19" t="s">
        <v>1029</v>
      </c>
      <c r="B26" s="20">
        <v>219</v>
      </c>
      <c r="C26" s="26">
        <v>0</v>
      </c>
      <c r="D26" s="26">
        <v>1.826484</v>
      </c>
      <c r="E26" s="26">
        <v>11.415525000000001</v>
      </c>
      <c r="F26" s="26">
        <v>20.091324</v>
      </c>
      <c r="G26" s="26">
        <v>17.351597999999999</v>
      </c>
      <c r="H26" s="26">
        <v>17.351597999999999</v>
      </c>
      <c r="I26" s="26">
        <v>6.3926939999999997</v>
      </c>
      <c r="J26" s="26">
        <v>5.9360730000000004</v>
      </c>
      <c r="K26" s="26">
        <v>19.634702999999998</v>
      </c>
      <c r="L26" s="26">
        <v>17.107955</v>
      </c>
      <c r="M26" s="26">
        <v>15</v>
      </c>
    </row>
    <row r="27" spans="1:13" x14ac:dyDescent="0.2">
      <c r="A27" s="18" t="s">
        <v>1030</v>
      </c>
      <c r="B27" s="17">
        <v>208</v>
      </c>
      <c r="C27" s="25">
        <v>0.480769</v>
      </c>
      <c r="D27" s="25">
        <v>1.9230769999999999</v>
      </c>
      <c r="E27" s="25">
        <v>8.6538459999999997</v>
      </c>
      <c r="F27" s="25">
        <v>9.1346150000000002</v>
      </c>
      <c r="G27" s="25">
        <v>11.538462000000001</v>
      </c>
      <c r="H27" s="25">
        <v>18.269231000000001</v>
      </c>
      <c r="I27" s="25">
        <v>13.461537999999999</v>
      </c>
      <c r="J27" s="25">
        <v>32.211537999999997</v>
      </c>
      <c r="K27" s="25">
        <v>4.3269229999999999</v>
      </c>
      <c r="L27" s="25">
        <v>23.994975</v>
      </c>
      <c r="M27" s="25">
        <v>23</v>
      </c>
    </row>
    <row r="28" spans="1:13" x14ac:dyDescent="0.2">
      <c r="A28" s="19" t="s">
        <v>1018</v>
      </c>
      <c r="B28" s="20">
        <v>220</v>
      </c>
      <c r="C28" s="26">
        <v>0</v>
      </c>
      <c r="D28" s="26">
        <v>1.818182</v>
      </c>
      <c r="E28" s="26">
        <v>7.2727269999999997</v>
      </c>
      <c r="F28" s="26">
        <v>10.454545</v>
      </c>
      <c r="G28" s="26">
        <v>10</v>
      </c>
      <c r="H28" s="26">
        <v>20.909091</v>
      </c>
      <c r="I28" s="26">
        <v>13.181818</v>
      </c>
      <c r="J28" s="26">
        <v>26.818182</v>
      </c>
      <c r="K28" s="26">
        <v>9.5454550000000005</v>
      </c>
      <c r="L28" s="26">
        <v>22.502513</v>
      </c>
      <c r="M28" s="26">
        <v>20</v>
      </c>
    </row>
    <row r="29" spans="1:13" x14ac:dyDescent="0.2">
      <c r="A29" s="19" t="s">
        <v>1019</v>
      </c>
      <c r="B29" s="20">
        <v>226</v>
      </c>
      <c r="C29" s="26">
        <v>0</v>
      </c>
      <c r="D29" s="26">
        <v>1.7699119999999999</v>
      </c>
      <c r="E29" s="26">
        <v>9.2920350000000003</v>
      </c>
      <c r="F29" s="26">
        <v>10.176990999999999</v>
      </c>
      <c r="G29" s="26">
        <v>14.159292000000001</v>
      </c>
      <c r="H29" s="26">
        <v>19.469027000000001</v>
      </c>
      <c r="I29" s="26">
        <v>16.371680999999999</v>
      </c>
      <c r="J29" s="26">
        <v>22.123894</v>
      </c>
      <c r="K29" s="26">
        <v>6.637168</v>
      </c>
      <c r="L29" s="26">
        <v>21.758293999999999</v>
      </c>
      <c r="M29" s="26">
        <v>20</v>
      </c>
    </row>
    <row r="30" spans="1:13" x14ac:dyDescent="0.2">
      <c r="A30" s="19" t="s">
        <v>1020</v>
      </c>
      <c r="B30" s="20">
        <v>211</v>
      </c>
      <c r="C30" s="26">
        <v>0</v>
      </c>
      <c r="D30" s="26">
        <v>0</v>
      </c>
      <c r="E30" s="26">
        <v>5.6872040000000004</v>
      </c>
      <c r="F30" s="26">
        <v>14.218009</v>
      </c>
      <c r="G30" s="26">
        <v>14.218009</v>
      </c>
      <c r="H30" s="26">
        <v>19.431280000000001</v>
      </c>
      <c r="I30" s="26">
        <v>14.218009</v>
      </c>
      <c r="J30" s="26">
        <v>21.327013999999998</v>
      </c>
      <c r="K30" s="26">
        <v>10.900474000000001</v>
      </c>
      <c r="L30" s="26">
        <v>21.957446999999998</v>
      </c>
      <c r="M30" s="26">
        <v>20</v>
      </c>
    </row>
    <row r="31" spans="1:13" x14ac:dyDescent="0.2">
      <c r="A31" s="19" t="s">
        <v>1021</v>
      </c>
      <c r="B31" s="20">
        <v>134</v>
      </c>
      <c r="C31" s="26">
        <v>0</v>
      </c>
      <c r="D31" s="26">
        <v>1.492537</v>
      </c>
      <c r="E31" s="26">
        <v>2.9850750000000001</v>
      </c>
      <c r="F31" s="26">
        <v>13.432836</v>
      </c>
      <c r="G31" s="26">
        <v>17.910447999999999</v>
      </c>
      <c r="H31" s="26">
        <v>25.373134</v>
      </c>
      <c r="I31" s="26">
        <v>11.940299</v>
      </c>
      <c r="J31" s="26">
        <v>14.179104000000001</v>
      </c>
      <c r="K31" s="26">
        <v>12.686567</v>
      </c>
      <c r="L31" s="26">
        <v>21.965812</v>
      </c>
      <c r="M31" s="26">
        <v>20</v>
      </c>
    </row>
    <row r="32" spans="1:13" x14ac:dyDescent="0.2">
      <c r="A32" s="19" t="s">
        <v>1022</v>
      </c>
      <c r="B32" s="20">
        <v>65</v>
      </c>
      <c r="C32" s="26">
        <v>0</v>
      </c>
      <c r="D32" s="26">
        <v>0</v>
      </c>
      <c r="E32" s="26">
        <v>6.1538459999999997</v>
      </c>
      <c r="F32" s="26">
        <v>15.384615</v>
      </c>
      <c r="G32" s="26">
        <v>7.6923079999999997</v>
      </c>
      <c r="H32" s="26">
        <v>27.692308000000001</v>
      </c>
      <c r="I32" s="26">
        <v>7.6923079999999997</v>
      </c>
      <c r="J32" s="26">
        <v>13.846154</v>
      </c>
      <c r="K32" s="26">
        <v>21.538461999999999</v>
      </c>
      <c r="L32" s="26">
        <v>23.490196000000001</v>
      </c>
      <c r="M32" s="26">
        <v>20</v>
      </c>
    </row>
    <row r="33" spans="1:13" x14ac:dyDescent="0.2">
      <c r="A33" s="19" t="s">
        <v>1023</v>
      </c>
      <c r="B33" s="20">
        <v>25</v>
      </c>
      <c r="C33" s="26">
        <v>0</v>
      </c>
      <c r="D33" s="26">
        <v>0</v>
      </c>
      <c r="E33" s="26">
        <v>8</v>
      </c>
      <c r="F33" s="26">
        <v>24</v>
      </c>
      <c r="G33" s="26">
        <v>16</v>
      </c>
      <c r="H33" s="26">
        <v>20</v>
      </c>
      <c r="I33" s="26">
        <v>12</v>
      </c>
      <c r="J33" s="26">
        <v>4</v>
      </c>
      <c r="K33" s="26">
        <v>16</v>
      </c>
      <c r="L33" s="26">
        <v>16.619047999999999</v>
      </c>
      <c r="M33" s="26">
        <v>16</v>
      </c>
    </row>
    <row r="34" spans="1:13" x14ac:dyDescent="0.2">
      <c r="A34" s="19" t="s">
        <v>1024</v>
      </c>
      <c r="B34" s="20">
        <v>3</v>
      </c>
      <c r="C34" s="26">
        <v>0</v>
      </c>
      <c r="D34" s="26">
        <v>0</v>
      </c>
      <c r="E34" s="26">
        <v>0</v>
      </c>
      <c r="F34" s="26">
        <v>0</v>
      </c>
      <c r="G34" s="26">
        <v>33.333333000000003</v>
      </c>
      <c r="H34" s="26">
        <v>33.333333000000003</v>
      </c>
      <c r="I34" s="26">
        <v>0</v>
      </c>
      <c r="J34" s="26">
        <v>0</v>
      </c>
      <c r="K34" s="26">
        <v>33.333333000000003</v>
      </c>
      <c r="L34" s="26">
        <v>19</v>
      </c>
      <c r="M34" s="26">
        <v>19</v>
      </c>
    </row>
    <row r="35" spans="1:13" x14ac:dyDescent="0.2">
      <c r="A35" s="19" t="s">
        <v>1025</v>
      </c>
      <c r="B35" s="20">
        <v>446</v>
      </c>
      <c r="C35" s="26">
        <v>0</v>
      </c>
      <c r="D35" s="26">
        <v>1.793722</v>
      </c>
      <c r="E35" s="26">
        <v>8.2959639999999997</v>
      </c>
      <c r="F35" s="26">
        <v>10.313901</v>
      </c>
      <c r="G35" s="26">
        <v>12.107623</v>
      </c>
      <c r="H35" s="26">
        <v>20.179372000000001</v>
      </c>
      <c r="I35" s="26">
        <v>14.798206</v>
      </c>
      <c r="J35" s="26">
        <v>24.439461999999999</v>
      </c>
      <c r="K35" s="26">
        <v>8.0717490000000005</v>
      </c>
      <c r="L35" s="26">
        <v>22.119512</v>
      </c>
      <c r="M35" s="26">
        <v>20</v>
      </c>
    </row>
    <row r="36" spans="1:13" x14ac:dyDescent="0.2">
      <c r="A36" s="19" t="s">
        <v>1026</v>
      </c>
      <c r="B36" s="20">
        <v>345</v>
      </c>
      <c r="C36" s="26">
        <v>0</v>
      </c>
      <c r="D36" s="26">
        <v>0.57970999999999995</v>
      </c>
      <c r="E36" s="26">
        <v>4.6376809999999997</v>
      </c>
      <c r="F36" s="26">
        <v>13.913043</v>
      </c>
      <c r="G36" s="26">
        <v>15.652174</v>
      </c>
      <c r="H36" s="26">
        <v>21.739129999999999</v>
      </c>
      <c r="I36" s="26">
        <v>13.333333</v>
      </c>
      <c r="J36" s="26">
        <v>18.550725</v>
      </c>
      <c r="K36" s="26">
        <v>11.594203</v>
      </c>
      <c r="L36" s="26">
        <v>21.960656</v>
      </c>
      <c r="M36" s="26">
        <v>20</v>
      </c>
    </row>
    <row r="37" spans="1:13" x14ac:dyDescent="0.2">
      <c r="A37" s="19" t="s">
        <v>1027</v>
      </c>
      <c r="B37" s="20">
        <v>884</v>
      </c>
      <c r="C37" s="26">
        <v>0</v>
      </c>
      <c r="D37" s="26">
        <v>1.1312219999999999</v>
      </c>
      <c r="E37" s="26">
        <v>6.6742080000000001</v>
      </c>
      <c r="F37" s="26">
        <v>12.443439</v>
      </c>
      <c r="G37" s="26">
        <v>13.348416</v>
      </c>
      <c r="H37" s="26">
        <v>21.380089999999999</v>
      </c>
      <c r="I37" s="26">
        <v>13.574661000000001</v>
      </c>
      <c r="J37" s="26">
        <v>20.701357000000002</v>
      </c>
      <c r="K37" s="26">
        <v>10.746606</v>
      </c>
      <c r="L37" s="26">
        <v>21.992394999999998</v>
      </c>
      <c r="M37" s="26">
        <v>20</v>
      </c>
    </row>
    <row r="38" spans="1:13" x14ac:dyDescent="0.2">
      <c r="A38" s="19" t="s">
        <v>1028</v>
      </c>
      <c r="B38" s="20">
        <v>438</v>
      </c>
      <c r="C38" s="26">
        <v>0</v>
      </c>
      <c r="D38" s="26">
        <v>0.456621</v>
      </c>
      <c r="E38" s="26">
        <v>5.022831</v>
      </c>
      <c r="F38" s="26">
        <v>14.611872</v>
      </c>
      <c r="G38" s="26">
        <v>14.611872</v>
      </c>
      <c r="H38" s="26">
        <v>22.602740000000001</v>
      </c>
      <c r="I38" s="26">
        <v>12.328766999999999</v>
      </c>
      <c r="J38" s="26">
        <v>16.894977000000001</v>
      </c>
      <c r="K38" s="26">
        <v>13.470319999999999</v>
      </c>
      <c r="L38" s="26">
        <v>21.854880999999999</v>
      </c>
      <c r="M38" s="26">
        <v>20</v>
      </c>
    </row>
    <row r="39" spans="1:13" x14ac:dyDescent="0.2">
      <c r="A39" s="19" t="s">
        <v>1029</v>
      </c>
      <c r="B39" s="20">
        <v>93</v>
      </c>
      <c r="C39" s="26">
        <v>0</v>
      </c>
      <c r="D39" s="26">
        <v>0</v>
      </c>
      <c r="E39" s="26">
        <v>6.451613</v>
      </c>
      <c r="F39" s="26">
        <v>17.204301000000001</v>
      </c>
      <c r="G39" s="26">
        <v>10.752687999999999</v>
      </c>
      <c r="H39" s="26">
        <v>25.806452</v>
      </c>
      <c r="I39" s="26">
        <v>8.6021509999999992</v>
      </c>
      <c r="J39" s="26">
        <v>10.752687999999999</v>
      </c>
      <c r="K39" s="26">
        <v>20.430108000000001</v>
      </c>
      <c r="L39" s="26">
        <v>21.418918999999999</v>
      </c>
      <c r="M39" s="26">
        <v>20</v>
      </c>
    </row>
    <row r="40" spans="1:13" x14ac:dyDescent="0.2">
      <c r="A40" s="18" t="s">
        <v>1031</v>
      </c>
      <c r="B40" s="17">
        <v>178</v>
      </c>
      <c r="C40" s="25">
        <v>0</v>
      </c>
      <c r="D40" s="25">
        <v>5.0561800000000003</v>
      </c>
      <c r="E40" s="25">
        <v>9.5505619999999993</v>
      </c>
      <c r="F40" s="25">
        <v>15.168539000000001</v>
      </c>
      <c r="G40" s="25">
        <v>16.292134999999998</v>
      </c>
      <c r="H40" s="25">
        <v>19.662921000000001</v>
      </c>
      <c r="I40" s="25">
        <v>10.674156999999999</v>
      </c>
      <c r="J40" s="25">
        <v>19.662921000000001</v>
      </c>
      <c r="K40" s="25">
        <v>3.9325839999999999</v>
      </c>
      <c r="L40" s="25">
        <v>19.461988000000002</v>
      </c>
      <c r="M40" s="25">
        <v>20</v>
      </c>
    </row>
    <row r="41" spans="1:13" x14ac:dyDescent="0.2">
      <c r="A41" s="19" t="s">
        <v>1018</v>
      </c>
      <c r="B41" s="20">
        <v>212</v>
      </c>
      <c r="C41" s="26">
        <v>0</v>
      </c>
      <c r="D41" s="26">
        <v>0.94339600000000001</v>
      </c>
      <c r="E41" s="26">
        <v>7.0754720000000004</v>
      </c>
      <c r="F41" s="26">
        <v>13.679245</v>
      </c>
      <c r="G41" s="26">
        <v>12.264151</v>
      </c>
      <c r="H41" s="26">
        <v>19.339623</v>
      </c>
      <c r="I41" s="26">
        <v>11.792453</v>
      </c>
      <c r="J41" s="26">
        <v>27.830189000000001</v>
      </c>
      <c r="K41" s="26">
        <v>7.0754720000000004</v>
      </c>
      <c r="L41" s="26">
        <v>22.477156999999998</v>
      </c>
      <c r="M41" s="26">
        <v>20</v>
      </c>
    </row>
    <row r="42" spans="1:13" x14ac:dyDescent="0.2">
      <c r="A42" s="19" t="s">
        <v>1019</v>
      </c>
      <c r="B42" s="20">
        <v>223</v>
      </c>
      <c r="C42" s="26">
        <v>0</v>
      </c>
      <c r="D42" s="26">
        <v>1.793722</v>
      </c>
      <c r="E42" s="26">
        <v>10.762332000000001</v>
      </c>
      <c r="F42" s="26">
        <v>18.385649999999998</v>
      </c>
      <c r="G42" s="26">
        <v>14.349776</v>
      </c>
      <c r="H42" s="26">
        <v>18.385649999999998</v>
      </c>
      <c r="I42" s="26">
        <v>10.762332000000001</v>
      </c>
      <c r="J42" s="26">
        <v>14.798206</v>
      </c>
      <c r="K42" s="26">
        <v>10.762332000000001</v>
      </c>
      <c r="L42" s="26">
        <v>18.542714</v>
      </c>
      <c r="M42" s="26">
        <v>19</v>
      </c>
    </row>
    <row r="43" spans="1:13" x14ac:dyDescent="0.2">
      <c r="A43" s="19" t="s">
        <v>1020</v>
      </c>
      <c r="B43" s="20">
        <v>216</v>
      </c>
      <c r="C43" s="26">
        <v>0</v>
      </c>
      <c r="D43" s="26">
        <v>2.3148149999999998</v>
      </c>
      <c r="E43" s="26">
        <v>10.185185000000001</v>
      </c>
      <c r="F43" s="26">
        <v>12.5</v>
      </c>
      <c r="G43" s="26">
        <v>19.444444000000001</v>
      </c>
      <c r="H43" s="26">
        <v>19.444444000000001</v>
      </c>
      <c r="I43" s="26">
        <v>7.8703700000000003</v>
      </c>
      <c r="J43" s="26">
        <v>13.425926</v>
      </c>
      <c r="K43" s="26">
        <v>14.814814999999999</v>
      </c>
      <c r="L43" s="26">
        <v>18.630434999999999</v>
      </c>
      <c r="M43" s="26">
        <v>18</v>
      </c>
    </row>
    <row r="44" spans="1:13" x14ac:dyDescent="0.2">
      <c r="A44" s="19" t="s">
        <v>1021</v>
      </c>
      <c r="B44" s="20">
        <v>140</v>
      </c>
      <c r="C44" s="26">
        <v>0.71428599999999998</v>
      </c>
      <c r="D44" s="26">
        <v>1.428571</v>
      </c>
      <c r="E44" s="26">
        <v>9.2857140000000005</v>
      </c>
      <c r="F44" s="26">
        <v>17.857143000000001</v>
      </c>
      <c r="G44" s="26">
        <v>20</v>
      </c>
      <c r="H44" s="26">
        <v>17.142856999999999</v>
      </c>
      <c r="I44" s="26">
        <v>8.5714290000000002</v>
      </c>
      <c r="J44" s="26">
        <v>7.1428570000000002</v>
      </c>
      <c r="K44" s="26">
        <v>17.857143000000001</v>
      </c>
      <c r="L44" s="26">
        <v>16.939129999999999</v>
      </c>
      <c r="M44" s="26">
        <v>15</v>
      </c>
    </row>
    <row r="45" spans="1:13" x14ac:dyDescent="0.2">
      <c r="A45" s="19" t="s">
        <v>1022</v>
      </c>
      <c r="B45" s="20">
        <v>72</v>
      </c>
      <c r="C45" s="26">
        <v>0</v>
      </c>
      <c r="D45" s="26">
        <v>1.388889</v>
      </c>
      <c r="E45" s="26">
        <v>19.444444000000001</v>
      </c>
      <c r="F45" s="26">
        <v>20.833333</v>
      </c>
      <c r="G45" s="26">
        <v>20.833333</v>
      </c>
      <c r="H45" s="26">
        <v>9.7222220000000004</v>
      </c>
      <c r="I45" s="26">
        <v>2.7777780000000001</v>
      </c>
      <c r="J45" s="26">
        <v>2.7777780000000001</v>
      </c>
      <c r="K45" s="26">
        <v>22.222221999999999</v>
      </c>
      <c r="L45" s="26">
        <v>13.553571</v>
      </c>
      <c r="M45" s="26">
        <v>14</v>
      </c>
    </row>
    <row r="46" spans="1:13" x14ac:dyDescent="0.2">
      <c r="A46" s="19" t="s">
        <v>1023</v>
      </c>
      <c r="B46" s="20">
        <v>46</v>
      </c>
      <c r="C46" s="26">
        <v>0</v>
      </c>
      <c r="D46" s="26">
        <v>6.5217390000000002</v>
      </c>
      <c r="E46" s="26">
        <v>8.6956520000000008</v>
      </c>
      <c r="F46" s="26">
        <v>26.086957000000002</v>
      </c>
      <c r="G46" s="26">
        <v>26.086957000000002</v>
      </c>
      <c r="H46" s="26">
        <v>13.043478</v>
      </c>
      <c r="I46" s="26">
        <v>6.5217390000000002</v>
      </c>
      <c r="J46" s="26">
        <v>2.1739130000000002</v>
      </c>
      <c r="K46" s="26">
        <v>10.869565</v>
      </c>
      <c r="L46" s="26">
        <v>14.317073000000001</v>
      </c>
      <c r="M46" s="26">
        <v>15</v>
      </c>
    </row>
    <row r="47" spans="1:13" x14ac:dyDescent="0.2">
      <c r="A47" s="19" t="s">
        <v>1024</v>
      </c>
      <c r="B47" s="20">
        <v>8</v>
      </c>
      <c r="C47" s="26">
        <v>0</v>
      </c>
      <c r="D47" s="26">
        <v>0</v>
      </c>
      <c r="E47" s="26">
        <v>12.5</v>
      </c>
      <c r="F47" s="26">
        <v>12.5</v>
      </c>
      <c r="G47" s="26">
        <v>12.5</v>
      </c>
      <c r="H47" s="26">
        <v>12.5</v>
      </c>
      <c r="I47" s="26">
        <v>12.5</v>
      </c>
      <c r="J47" s="26">
        <v>0</v>
      </c>
      <c r="K47" s="26">
        <v>37.5</v>
      </c>
      <c r="L47" s="26">
        <v>16</v>
      </c>
      <c r="M47" s="26">
        <v>15</v>
      </c>
    </row>
    <row r="48" spans="1:13" x14ac:dyDescent="0.2">
      <c r="A48" s="19" t="s">
        <v>1025</v>
      </c>
      <c r="B48" s="20">
        <v>435</v>
      </c>
      <c r="C48" s="26">
        <v>0</v>
      </c>
      <c r="D48" s="26">
        <v>1.37931</v>
      </c>
      <c r="E48" s="26">
        <v>8.9655170000000002</v>
      </c>
      <c r="F48" s="26">
        <v>16.091954000000001</v>
      </c>
      <c r="G48" s="26">
        <v>13.333333</v>
      </c>
      <c r="H48" s="26">
        <v>18.850574999999999</v>
      </c>
      <c r="I48" s="26">
        <v>11.264367999999999</v>
      </c>
      <c r="J48" s="26">
        <v>21.149425000000001</v>
      </c>
      <c r="K48" s="26">
        <v>8.9655170000000002</v>
      </c>
      <c r="L48" s="26">
        <v>20.5</v>
      </c>
      <c r="M48" s="26">
        <v>20</v>
      </c>
    </row>
    <row r="49" spans="1:13" x14ac:dyDescent="0.2">
      <c r="A49" s="19" t="s">
        <v>1026</v>
      </c>
      <c r="B49" s="20">
        <v>356</v>
      </c>
      <c r="C49" s="26">
        <v>0.28089900000000001</v>
      </c>
      <c r="D49" s="26">
        <v>1.9662919999999999</v>
      </c>
      <c r="E49" s="26">
        <v>9.8314609999999991</v>
      </c>
      <c r="F49" s="26">
        <v>14.606742000000001</v>
      </c>
      <c r="G49" s="26">
        <v>19.662921000000001</v>
      </c>
      <c r="H49" s="26">
        <v>18.539325999999999</v>
      </c>
      <c r="I49" s="26">
        <v>8.1460670000000004</v>
      </c>
      <c r="J49" s="26">
        <v>10.955056000000001</v>
      </c>
      <c r="K49" s="26">
        <v>16.011236</v>
      </c>
      <c r="L49" s="26">
        <v>17.979932999999999</v>
      </c>
      <c r="M49" s="26">
        <v>18</v>
      </c>
    </row>
    <row r="50" spans="1:13" x14ac:dyDescent="0.2">
      <c r="A50" s="19" t="s">
        <v>1027</v>
      </c>
      <c r="B50" s="20">
        <v>917</v>
      </c>
      <c r="C50" s="26">
        <v>0.109051</v>
      </c>
      <c r="D50" s="26">
        <v>1.853871</v>
      </c>
      <c r="E50" s="26">
        <v>10.141767</v>
      </c>
      <c r="F50" s="26">
        <v>16.357688</v>
      </c>
      <c r="G50" s="26">
        <v>17.011996</v>
      </c>
      <c r="H50" s="26">
        <v>17.666302999999999</v>
      </c>
      <c r="I50" s="26">
        <v>9.1603049999999993</v>
      </c>
      <c r="J50" s="26">
        <v>14.612868000000001</v>
      </c>
      <c r="K50" s="26">
        <v>13.08615</v>
      </c>
      <c r="L50" s="26">
        <v>18.720200999999999</v>
      </c>
      <c r="M50" s="26">
        <v>18</v>
      </c>
    </row>
    <row r="51" spans="1:13" x14ac:dyDescent="0.2">
      <c r="A51" s="19" t="s">
        <v>1028</v>
      </c>
      <c r="B51" s="20">
        <v>482</v>
      </c>
      <c r="C51" s="26">
        <v>0.20746899999999999</v>
      </c>
      <c r="D51" s="26">
        <v>2.2821579999999999</v>
      </c>
      <c r="E51" s="26">
        <v>11.20332</v>
      </c>
      <c r="F51" s="26">
        <v>16.59751</v>
      </c>
      <c r="G51" s="26">
        <v>20.331949999999999</v>
      </c>
      <c r="H51" s="26">
        <v>16.59751</v>
      </c>
      <c r="I51" s="26">
        <v>7.2614109999999998</v>
      </c>
      <c r="J51" s="26">
        <v>8.7136929999999992</v>
      </c>
      <c r="K51" s="26">
        <v>16.804978999999999</v>
      </c>
      <c r="L51" s="26">
        <v>16.962593999999999</v>
      </c>
      <c r="M51" s="26">
        <v>15</v>
      </c>
    </row>
    <row r="52" spans="1:13" x14ac:dyDescent="0.2">
      <c r="A52" s="19" t="s">
        <v>1029</v>
      </c>
      <c r="B52" s="20">
        <v>126</v>
      </c>
      <c r="C52" s="26">
        <v>0</v>
      </c>
      <c r="D52" s="26">
        <v>3.1746029999999998</v>
      </c>
      <c r="E52" s="26">
        <v>15.079364999999999</v>
      </c>
      <c r="F52" s="26">
        <v>22.222221999999999</v>
      </c>
      <c r="G52" s="26">
        <v>22.222221999999999</v>
      </c>
      <c r="H52" s="26">
        <v>11.111110999999999</v>
      </c>
      <c r="I52" s="26">
        <v>4.7619049999999996</v>
      </c>
      <c r="J52" s="26">
        <v>2.3809520000000002</v>
      </c>
      <c r="K52" s="26">
        <v>19.047619000000001</v>
      </c>
      <c r="L52" s="26">
        <v>13.980392</v>
      </c>
      <c r="M52" s="26">
        <v>14.5</v>
      </c>
    </row>
    <row r="53" spans="1:13" x14ac:dyDescent="0.2">
      <c r="A53" s="18" t="s">
        <v>1032</v>
      </c>
      <c r="B53" s="18"/>
      <c r="C53" s="18"/>
      <c r="D53" s="18"/>
      <c r="E53" s="18"/>
      <c r="F53" s="18"/>
      <c r="G53" s="18"/>
      <c r="H53" s="18"/>
      <c r="I53" s="18"/>
      <c r="J53" s="18"/>
      <c r="K53" s="18"/>
      <c r="L53" s="18"/>
      <c r="M53" s="51"/>
    </row>
    <row r="54" spans="1:13" x14ac:dyDescent="0.2">
      <c r="A54" s="19" t="s">
        <v>130</v>
      </c>
      <c r="B54" s="20">
        <v>151</v>
      </c>
      <c r="C54" s="26">
        <v>0</v>
      </c>
      <c r="D54" s="26">
        <v>7.9470200000000002</v>
      </c>
      <c r="E54" s="26">
        <v>19.867550000000001</v>
      </c>
      <c r="F54" s="26">
        <v>19.867550000000001</v>
      </c>
      <c r="G54" s="26">
        <v>17.880794999999999</v>
      </c>
      <c r="H54" s="26">
        <v>13.907285</v>
      </c>
      <c r="I54" s="26">
        <v>5.9602649999999997</v>
      </c>
      <c r="J54" s="26">
        <v>7.2847679999999997</v>
      </c>
      <c r="K54" s="26">
        <v>7.2847679999999997</v>
      </c>
      <c r="L54" s="26">
        <v>14.178571</v>
      </c>
      <c r="M54" s="26">
        <v>13</v>
      </c>
    </row>
    <row r="55" spans="1:13" x14ac:dyDescent="0.2">
      <c r="A55" s="19" t="s">
        <v>131</v>
      </c>
      <c r="B55" s="20">
        <v>1446</v>
      </c>
      <c r="C55" s="26">
        <v>6.9155999999999995E-2</v>
      </c>
      <c r="D55" s="26">
        <v>0.55325000000000002</v>
      </c>
      <c r="E55" s="26">
        <v>4.4260029999999997</v>
      </c>
      <c r="F55" s="26">
        <v>8.9211620000000007</v>
      </c>
      <c r="G55" s="26">
        <v>12.30982</v>
      </c>
      <c r="H55" s="26">
        <v>23.443982999999999</v>
      </c>
      <c r="I55" s="26">
        <v>14.73029</v>
      </c>
      <c r="J55" s="26">
        <v>26.210235000000001</v>
      </c>
      <c r="K55" s="26">
        <v>9.3361000000000001</v>
      </c>
      <c r="L55" s="26">
        <v>23.650648</v>
      </c>
      <c r="M55" s="26">
        <v>22</v>
      </c>
    </row>
    <row r="56" spans="1:13" x14ac:dyDescent="0.2">
      <c r="A56" s="19" t="s">
        <v>392</v>
      </c>
      <c r="B56" s="20">
        <v>150</v>
      </c>
      <c r="C56" s="26">
        <v>0.66666700000000001</v>
      </c>
      <c r="D56" s="26">
        <v>4.6666670000000003</v>
      </c>
      <c r="E56" s="26">
        <v>18</v>
      </c>
      <c r="F56" s="26">
        <v>28</v>
      </c>
      <c r="G56" s="26">
        <v>16</v>
      </c>
      <c r="H56" s="26">
        <v>11.333333</v>
      </c>
      <c r="I56" s="26">
        <v>6</v>
      </c>
      <c r="J56" s="26">
        <v>4.6666670000000003</v>
      </c>
      <c r="K56" s="26">
        <v>10.666667</v>
      </c>
      <c r="L56" s="26">
        <v>13.888059999999999</v>
      </c>
      <c r="M56" s="26">
        <v>13</v>
      </c>
    </row>
    <row r="57" spans="1:13" x14ac:dyDescent="0.2">
      <c r="A57" s="19" t="s">
        <v>132</v>
      </c>
      <c r="B57" s="20">
        <v>372</v>
      </c>
      <c r="C57" s="26">
        <v>0</v>
      </c>
      <c r="D57" s="26">
        <v>3.225806</v>
      </c>
      <c r="E57" s="26">
        <v>15.053763</v>
      </c>
      <c r="F57" s="26">
        <v>25</v>
      </c>
      <c r="G57" s="26">
        <v>22.311827999999998</v>
      </c>
      <c r="H57" s="26">
        <v>11.021504999999999</v>
      </c>
      <c r="I57" s="26">
        <v>4.301075</v>
      </c>
      <c r="J57" s="26">
        <v>3.494624</v>
      </c>
      <c r="K57" s="26">
        <v>15.591398</v>
      </c>
      <c r="L57" s="26">
        <v>14.528662000000001</v>
      </c>
      <c r="M57" s="26">
        <v>14</v>
      </c>
    </row>
    <row r="58" spans="1:13" x14ac:dyDescent="0.2">
      <c r="A58" s="19" t="s">
        <v>1033</v>
      </c>
      <c r="B58" s="20">
        <v>69</v>
      </c>
      <c r="C58" s="26">
        <v>0</v>
      </c>
      <c r="D58" s="26">
        <v>1.4492750000000001</v>
      </c>
      <c r="E58" s="26">
        <v>14.492754</v>
      </c>
      <c r="F58" s="26">
        <v>17.391304000000002</v>
      </c>
      <c r="G58" s="26">
        <v>21.739129999999999</v>
      </c>
      <c r="H58" s="26">
        <v>10.144928</v>
      </c>
      <c r="I58" s="26">
        <v>5.7971009999999996</v>
      </c>
      <c r="J58" s="26">
        <v>13.043478</v>
      </c>
      <c r="K58" s="26">
        <v>15.942029</v>
      </c>
      <c r="L58" s="26">
        <v>16.913792999999998</v>
      </c>
      <c r="M58" s="26">
        <v>15</v>
      </c>
    </row>
    <row r="59" spans="1:13" x14ac:dyDescent="0.2">
      <c r="A59" s="18" t="s">
        <v>133</v>
      </c>
      <c r="B59" s="17">
        <v>92</v>
      </c>
      <c r="C59" s="25">
        <v>0</v>
      </c>
      <c r="D59" s="25">
        <v>7.6086960000000001</v>
      </c>
      <c r="E59" s="25">
        <v>18.478261</v>
      </c>
      <c r="F59" s="25">
        <v>19.565217000000001</v>
      </c>
      <c r="G59" s="25">
        <v>14.130435</v>
      </c>
      <c r="H59" s="25">
        <v>16.304348000000001</v>
      </c>
      <c r="I59" s="25">
        <v>6.5217390000000002</v>
      </c>
      <c r="J59" s="25">
        <v>7.6086960000000001</v>
      </c>
      <c r="K59" s="25">
        <v>9.7826090000000008</v>
      </c>
      <c r="L59" s="25">
        <v>14.542168999999999</v>
      </c>
      <c r="M59" s="25">
        <v>13</v>
      </c>
    </row>
    <row r="60" spans="1:13" x14ac:dyDescent="0.2">
      <c r="A60" s="19" t="s">
        <v>134</v>
      </c>
      <c r="B60" s="20">
        <v>813</v>
      </c>
      <c r="C60" s="26">
        <v>0</v>
      </c>
      <c r="D60" s="26">
        <v>0.369004</v>
      </c>
      <c r="E60" s="26">
        <v>3.8130380000000001</v>
      </c>
      <c r="F60" s="26">
        <v>8.1180810000000001</v>
      </c>
      <c r="G60" s="26">
        <v>11.685117</v>
      </c>
      <c r="H60" s="26">
        <v>22.755227999999999</v>
      </c>
      <c r="I60" s="26">
        <v>15.990159999999999</v>
      </c>
      <c r="J60" s="26">
        <v>28.044280000000001</v>
      </c>
      <c r="K60" s="26">
        <v>9.2250920000000001</v>
      </c>
      <c r="L60" s="26">
        <v>24.584011</v>
      </c>
      <c r="M60" s="26">
        <v>23</v>
      </c>
    </row>
    <row r="61" spans="1:13" x14ac:dyDescent="0.2">
      <c r="A61" s="19" t="s">
        <v>393</v>
      </c>
      <c r="B61" s="20">
        <v>65</v>
      </c>
      <c r="C61" s="26">
        <v>1.538462</v>
      </c>
      <c r="D61" s="26">
        <v>4.6153849999999998</v>
      </c>
      <c r="E61" s="26">
        <v>16.923076999999999</v>
      </c>
      <c r="F61" s="26">
        <v>26.153846000000001</v>
      </c>
      <c r="G61" s="26">
        <v>15.384615</v>
      </c>
      <c r="H61" s="26">
        <v>13.846154</v>
      </c>
      <c r="I61" s="26">
        <v>7.6923079999999997</v>
      </c>
      <c r="J61" s="26">
        <v>7.6923079999999997</v>
      </c>
      <c r="K61" s="26">
        <v>6.1538459999999997</v>
      </c>
      <c r="L61" s="26">
        <v>15.114754</v>
      </c>
      <c r="M61" s="26">
        <v>14</v>
      </c>
    </row>
    <row r="62" spans="1:13" x14ac:dyDescent="0.2">
      <c r="A62" s="19" t="s">
        <v>135</v>
      </c>
      <c r="B62" s="20">
        <v>83</v>
      </c>
      <c r="C62" s="26">
        <v>0</v>
      </c>
      <c r="D62" s="26">
        <v>1.2048190000000001</v>
      </c>
      <c r="E62" s="26">
        <v>19.277107999999998</v>
      </c>
      <c r="F62" s="26">
        <v>25.301205</v>
      </c>
      <c r="G62" s="26">
        <v>18.072289000000001</v>
      </c>
      <c r="H62" s="26">
        <v>14.457831000000001</v>
      </c>
      <c r="I62" s="26">
        <v>3.6144579999999999</v>
      </c>
      <c r="J62" s="26">
        <v>4.8192769999999996</v>
      </c>
      <c r="K62" s="26">
        <v>13.253012</v>
      </c>
      <c r="L62" s="26">
        <v>16.541667</v>
      </c>
      <c r="M62" s="26">
        <v>13</v>
      </c>
    </row>
    <row r="63" spans="1:13" x14ac:dyDescent="0.2">
      <c r="A63" s="19" t="s">
        <v>1034</v>
      </c>
      <c r="B63" s="20">
        <v>39</v>
      </c>
      <c r="C63" s="26">
        <v>0</v>
      </c>
      <c r="D63" s="26">
        <v>0</v>
      </c>
      <c r="E63" s="26">
        <v>5.1282050000000003</v>
      </c>
      <c r="F63" s="26">
        <v>17.948718</v>
      </c>
      <c r="G63" s="26">
        <v>23.076923000000001</v>
      </c>
      <c r="H63" s="26">
        <v>15.384615</v>
      </c>
      <c r="I63" s="26">
        <v>10.256410000000001</v>
      </c>
      <c r="J63" s="26">
        <v>15.384615</v>
      </c>
      <c r="K63" s="26">
        <v>12.820513</v>
      </c>
      <c r="L63" s="26">
        <v>19.529412000000001</v>
      </c>
      <c r="M63" s="26">
        <v>16</v>
      </c>
    </row>
    <row r="64" spans="1:13" x14ac:dyDescent="0.2">
      <c r="A64" s="18" t="s">
        <v>136</v>
      </c>
      <c r="B64" s="17">
        <v>59</v>
      </c>
      <c r="C64" s="25">
        <v>0</v>
      </c>
      <c r="D64" s="25">
        <v>8.4745760000000008</v>
      </c>
      <c r="E64" s="25">
        <v>22.033898000000001</v>
      </c>
      <c r="F64" s="25">
        <v>20.338982999999999</v>
      </c>
      <c r="G64" s="25">
        <v>23.728814</v>
      </c>
      <c r="H64" s="25">
        <v>10.169492</v>
      </c>
      <c r="I64" s="25">
        <v>5.084746</v>
      </c>
      <c r="J64" s="25">
        <v>6.7796609999999999</v>
      </c>
      <c r="K64" s="25">
        <v>3.389831</v>
      </c>
      <c r="L64" s="25">
        <v>13.649122999999999</v>
      </c>
      <c r="M64" s="25">
        <v>13</v>
      </c>
    </row>
    <row r="65" spans="1:13" x14ac:dyDescent="0.2">
      <c r="A65" s="19" t="s">
        <v>134</v>
      </c>
      <c r="B65" s="20">
        <v>632</v>
      </c>
      <c r="C65" s="26">
        <v>0.15822800000000001</v>
      </c>
      <c r="D65" s="26">
        <v>0.79113900000000004</v>
      </c>
      <c r="E65" s="26">
        <v>5.2215189999999998</v>
      </c>
      <c r="F65" s="26">
        <v>9.9683539999999997</v>
      </c>
      <c r="G65" s="26">
        <v>13.132911</v>
      </c>
      <c r="H65" s="26">
        <v>24.208860999999999</v>
      </c>
      <c r="I65" s="26">
        <v>13.132911</v>
      </c>
      <c r="J65" s="26">
        <v>23.892405</v>
      </c>
      <c r="K65" s="26">
        <v>9.4936710000000009</v>
      </c>
      <c r="L65" s="26">
        <v>22.452797</v>
      </c>
      <c r="M65" s="26">
        <v>20</v>
      </c>
    </row>
    <row r="66" spans="1:13" x14ac:dyDescent="0.2">
      <c r="A66" s="19" t="s">
        <v>393</v>
      </c>
      <c r="B66" s="20">
        <v>85</v>
      </c>
      <c r="C66" s="26">
        <v>0</v>
      </c>
      <c r="D66" s="26">
        <v>4.7058819999999999</v>
      </c>
      <c r="E66" s="26">
        <v>18.823529000000001</v>
      </c>
      <c r="F66" s="26">
        <v>29.411764999999999</v>
      </c>
      <c r="G66" s="26">
        <v>16.470587999999999</v>
      </c>
      <c r="H66" s="26">
        <v>9.4117650000000008</v>
      </c>
      <c r="I66" s="26">
        <v>4.7058819999999999</v>
      </c>
      <c r="J66" s="26">
        <v>2.3529409999999999</v>
      </c>
      <c r="K66" s="26">
        <v>14.117647</v>
      </c>
      <c r="L66" s="26">
        <v>12.863014</v>
      </c>
      <c r="M66" s="26">
        <v>10</v>
      </c>
    </row>
    <row r="67" spans="1:13" x14ac:dyDescent="0.2">
      <c r="A67" s="19" t="s">
        <v>135</v>
      </c>
      <c r="B67" s="20">
        <v>289</v>
      </c>
      <c r="C67" s="26">
        <v>0</v>
      </c>
      <c r="D67" s="26">
        <v>3.8062279999999999</v>
      </c>
      <c r="E67" s="26">
        <v>13.84083</v>
      </c>
      <c r="F67" s="26">
        <v>24.913495000000001</v>
      </c>
      <c r="G67" s="26">
        <v>23.529412000000001</v>
      </c>
      <c r="H67" s="26">
        <v>10.034602</v>
      </c>
      <c r="I67" s="26">
        <v>4.4982699999999998</v>
      </c>
      <c r="J67" s="26">
        <v>3.1141869999999998</v>
      </c>
      <c r="K67" s="26">
        <v>16.262975999999998</v>
      </c>
      <c r="L67" s="26">
        <v>13.929752000000001</v>
      </c>
      <c r="M67" s="26">
        <v>14</v>
      </c>
    </row>
    <row r="68" spans="1:13" x14ac:dyDescent="0.2">
      <c r="A68" s="19" t="s">
        <v>1034</v>
      </c>
      <c r="B68" s="20">
        <v>30</v>
      </c>
      <c r="C68" s="26">
        <v>0</v>
      </c>
      <c r="D68" s="26">
        <v>3.3333330000000001</v>
      </c>
      <c r="E68" s="26">
        <v>26.666667</v>
      </c>
      <c r="F68" s="26">
        <v>16.666667</v>
      </c>
      <c r="G68" s="26">
        <v>20</v>
      </c>
      <c r="H68" s="26">
        <v>3.3333330000000001</v>
      </c>
      <c r="I68" s="26">
        <v>0</v>
      </c>
      <c r="J68" s="26">
        <v>10</v>
      </c>
      <c r="K68" s="26">
        <v>20</v>
      </c>
      <c r="L68" s="26">
        <v>13.208333</v>
      </c>
      <c r="M68" s="26">
        <v>10</v>
      </c>
    </row>
    <row r="69" spans="1:13" x14ac:dyDescent="0.2">
      <c r="A69" s="18" t="s">
        <v>1035</v>
      </c>
      <c r="B69" s="18"/>
      <c r="C69" s="18"/>
      <c r="D69" s="18"/>
      <c r="E69" s="18"/>
      <c r="F69" s="18"/>
      <c r="G69" s="18"/>
      <c r="H69" s="18"/>
      <c r="I69" s="18"/>
      <c r="J69" s="18"/>
      <c r="K69" s="18"/>
      <c r="L69" s="18"/>
      <c r="M69" s="51"/>
    </row>
    <row r="70" spans="1:13" x14ac:dyDescent="0.2">
      <c r="A70" s="19" t="s">
        <v>1036</v>
      </c>
      <c r="B70" s="20">
        <v>366</v>
      </c>
      <c r="C70" s="26">
        <v>0.27322400000000002</v>
      </c>
      <c r="D70" s="26">
        <v>4.9180330000000003</v>
      </c>
      <c r="E70" s="26">
        <v>20.765027</v>
      </c>
      <c r="F70" s="26">
        <v>25.409835999999999</v>
      </c>
      <c r="G70" s="26">
        <v>21.038250999999999</v>
      </c>
      <c r="H70" s="26">
        <v>12.295082000000001</v>
      </c>
      <c r="I70" s="26">
        <v>4.9180330000000003</v>
      </c>
      <c r="J70" s="26">
        <v>3.0054639999999999</v>
      </c>
      <c r="K70" s="26">
        <v>7.3770490000000004</v>
      </c>
      <c r="L70" s="26">
        <v>13.935103</v>
      </c>
      <c r="M70" s="26">
        <v>13</v>
      </c>
    </row>
    <row r="71" spans="1:13" x14ac:dyDescent="0.2">
      <c r="A71" s="19" t="s">
        <v>1037</v>
      </c>
      <c r="B71" s="20">
        <v>1212</v>
      </c>
      <c r="C71" s="26">
        <v>8.2507999999999998E-2</v>
      </c>
      <c r="D71" s="26">
        <v>0.57755800000000002</v>
      </c>
      <c r="E71" s="26">
        <v>4.2904289999999996</v>
      </c>
      <c r="F71" s="26">
        <v>8.9108909999999995</v>
      </c>
      <c r="G71" s="26">
        <v>11.963696000000001</v>
      </c>
      <c r="H71" s="26">
        <v>23.432342999999999</v>
      </c>
      <c r="I71" s="26">
        <v>15.181518000000001</v>
      </c>
      <c r="J71" s="26">
        <v>26.650165000000001</v>
      </c>
      <c r="K71" s="26">
        <v>8.9108909999999995</v>
      </c>
      <c r="L71" s="26">
        <v>23.734601000000001</v>
      </c>
      <c r="M71" s="26">
        <v>22</v>
      </c>
    </row>
    <row r="72" spans="1:13" x14ac:dyDescent="0.2">
      <c r="A72" s="19" t="s">
        <v>137</v>
      </c>
      <c r="B72" s="20">
        <v>112</v>
      </c>
      <c r="C72" s="26">
        <v>0</v>
      </c>
      <c r="D72" s="26">
        <v>3.5714290000000002</v>
      </c>
      <c r="E72" s="26">
        <v>7.1428570000000002</v>
      </c>
      <c r="F72" s="26">
        <v>7.1428570000000002</v>
      </c>
      <c r="G72" s="26">
        <v>15.178571</v>
      </c>
      <c r="H72" s="26">
        <v>21.428571000000002</v>
      </c>
      <c r="I72" s="26">
        <v>13.392856999999999</v>
      </c>
      <c r="J72" s="26">
        <v>21.428571000000002</v>
      </c>
      <c r="K72" s="26">
        <v>10.714286</v>
      </c>
      <c r="L72" s="26">
        <v>21.52</v>
      </c>
      <c r="M72" s="26">
        <v>20</v>
      </c>
    </row>
    <row r="73" spans="1:13" x14ac:dyDescent="0.2">
      <c r="A73" s="19" t="s">
        <v>138</v>
      </c>
      <c r="B73" s="20">
        <v>673</v>
      </c>
      <c r="C73" s="26">
        <v>0</v>
      </c>
      <c r="D73" s="26">
        <v>1.9316489999999999</v>
      </c>
      <c r="E73" s="26">
        <v>8.7667160000000006</v>
      </c>
      <c r="F73" s="26">
        <v>13.818721999999999</v>
      </c>
      <c r="G73" s="26">
        <v>14.858841</v>
      </c>
      <c r="H73" s="26">
        <v>19.910847</v>
      </c>
      <c r="I73" s="26">
        <v>10.252599999999999</v>
      </c>
      <c r="J73" s="26">
        <v>18.573550999999998</v>
      </c>
      <c r="K73" s="26">
        <v>11.887073000000001</v>
      </c>
      <c r="L73" s="26">
        <v>20.67285</v>
      </c>
      <c r="M73" s="26">
        <v>20</v>
      </c>
    </row>
    <row r="74" spans="1:13" x14ac:dyDescent="0.2">
      <c r="A74" s="19" t="s">
        <v>1038</v>
      </c>
      <c r="B74" s="20">
        <v>75</v>
      </c>
      <c r="C74" s="26">
        <v>0</v>
      </c>
      <c r="D74" s="26">
        <v>4</v>
      </c>
      <c r="E74" s="26">
        <v>8</v>
      </c>
      <c r="F74" s="26">
        <v>20</v>
      </c>
      <c r="G74" s="26">
        <v>16</v>
      </c>
      <c r="H74" s="26">
        <v>21.333333</v>
      </c>
      <c r="I74" s="26">
        <v>10.666667</v>
      </c>
      <c r="J74" s="26">
        <v>12</v>
      </c>
      <c r="K74" s="26">
        <v>8</v>
      </c>
      <c r="L74" s="26">
        <v>17.753623000000001</v>
      </c>
      <c r="M74" s="26">
        <v>15</v>
      </c>
    </row>
    <row r="75" spans="1:13" x14ac:dyDescent="0.2">
      <c r="A75" s="19" t="s">
        <v>1011</v>
      </c>
      <c r="B75" s="20">
        <v>178</v>
      </c>
      <c r="C75" s="26">
        <v>0</v>
      </c>
      <c r="D75" s="26">
        <v>0.56179800000000002</v>
      </c>
      <c r="E75" s="26">
        <v>6.7415729999999998</v>
      </c>
      <c r="F75" s="26">
        <v>11.797753</v>
      </c>
      <c r="G75" s="26">
        <v>15.168539000000001</v>
      </c>
      <c r="H75" s="26">
        <v>16.853933000000001</v>
      </c>
      <c r="I75" s="26">
        <v>9.5505619999999993</v>
      </c>
      <c r="J75" s="26">
        <v>19.662921000000001</v>
      </c>
      <c r="K75" s="26">
        <v>19.662921000000001</v>
      </c>
      <c r="L75" s="26">
        <v>21.475524</v>
      </c>
      <c r="M75" s="26">
        <v>20</v>
      </c>
    </row>
    <row r="76" spans="1:13" x14ac:dyDescent="0.2">
      <c r="A76" s="19" t="s">
        <v>1441</v>
      </c>
      <c r="B76" s="20">
        <v>1644</v>
      </c>
      <c r="C76" s="26">
        <v>6.0826999999999999E-2</v>
      </c>
      <c r="D76" s="26">
        <v>1.277372</v>
      </c>
      <c r="E76" s="26">
        <v>6.0218980000000002</v>
      </c>
      <c r="F76" s="26">
        <v>11.678832</v>
      </c>
      <c r="G76" s="26">
        <v>13.564477</v>
      </c>
      <c r="H76" s="26">
        <v>21.289538</v>
      </c>
      <c r="I76" s="26">
        <v>13.138686</v>
      </c>
      <c r="J76" s="26">
        <v>22.688564</v>
      </c>
      <c r="K76" s="26">
        <v>10.279805</v>
      </c>
      <c r="L76" s="26">
        <v>22.101694999999999</v>
      </c>
      <c r="M76" s="26">
        <v>20</v>
      </c>
    </row>
    <row r="77" spans="1:13" x14ac:dyDescent="0.2">
      <c r="A77" s="18" t="s">
        <v>1039</v>
      </c>
      <c r="B77" s="18"/>
      <c r="C77" s="18"/>
      <c r="D77" s="18"/>
      <c r="E77" s="18"/>
      <c r="F77" s="18"/>
      <c r="G77" s="18"/>
      <c r="H77" s="18"/>
      <c r="I77" s="18"/>
      <c r="J77" s="18"/>
      <c r="K77" s="18"/>
      <c r="L77" s="18"/>
      <c r="M77" s="51"/>
    </row>
    <row r="78" spans="1:13" x14ac:dyDescent="0.2">
      <c r="A78" s="21" t="s">
        <v>1040</v>
      </c>
      <c r="B78" s="34">
        <v>366</v>
      </c>
      <c r="C78" s="30">
        <v>0.27322400000000002</v>
      </c>
      <c r="D78" s="30">
        <v>4.9180330000000003</v>
      </c>
      <c r="E78" s="30">
        <v>20.765027</v>
      </c>
      <c r="F78" s="30">
        <v>25.409835999999999</v>
      </c>
      <c r="G78" s="30">
        <v>21.038250999999999</v>
      </c>
      <c r="H78" s="30">
        <v>12.295082000000001</v>
      </c>
      <c r="I78" s="30">
        <v>4.9180330000000003</v>
      </c>
      <c r="J78" s="30">
        <v>3.0054639999999999</v>
      </c>
      <c r="K78" s="30">
        <v>7.3770490000000004</v>
      </c>
      <c r="L78" s="30">
        <v>13.935103</v>
      </c>
      <c r="M78" s="30">
        <v>13</v>
      </c>
    </row>
    <row r="79" spans="1:13" x14ac:dyDescent="0.2">
      <c r="A79" s="21" t="s">
        <v>1041</v>
      </c>
      <c r="B79" s="34">
        <v>954</v>
      </c>
      <c r="C79" s="30">
        <v>0.104822</v>
      </c>
      <c r="D79" s="30">
        <v>0.94339600000000001</v>
      </c>
      <c r="E79" s="30">
        <v>4.7169809999999996</v>
      </c>
      <c r="F79" s="30">
        <v>11.844863999999999</v>
      </c>
      <c r="G79" s="30">
        <v>13.312369</v>
      </c>
      <c r="H79" s="30">
        <v>21.069182000000001</v>
      </c>
      <c r="I79" s="30">
        <v>14.465408999999999</v>
      </c>
      <c r="J79" s="30">
        <v>24.633123999999999</v>
      </c>
      <c r="K79" s="30">
        <v>8.909853</v>
      </c>
      <c r="L79" s="30">
        <v>22.501726000000001</v>
      </c>
      <c r="M79" s="30">
        <v>20</v>
      </c>
    </row>
    <row r="80" spans="1:13" x14ac:dyDescent="0.2">
      <c r="A80" s="19" t="s">
        <v>1042</v>
      </c>
      <c r="B80" s="20">
        <v>345</v>
      </c>
      <c r="C80" s="26">
        <v>0</v>
      </c>
      <c r="D80" s="26">
        <v>1.4492750000000001</v>
      </c>
      <c r="E80" s="26">
        <v>7.536232</v>
      </c>
      <c r="F80" s="26">
        <v>8.9855070000000001</v>
      </c>
      <c r="G80" s="26">
        <v>14.782609000000001</v>
      </c>
      <c r="H80" s="26">
        <v>23.188406000000001</v>
      </c>
      <c r="I80" s="26">
        <v>11.304347999999999</v>
      </c>
      <c r="J80" s="26">
        <v>22.898551000000001</v>
      </c>
      <c r="K80" s="26">
        <v>9.8550719999999998</v>
      </c>
      <c r="L80" s="26">
        <v>22.990354</v>
      </c>
      <c r="M80" s="26">
        <v>20</v>
      </c>
    </row>
    <row r="81" spans="1:13" x14ac:dyDescent="0.2">
      <c r="A81" s="19" t="s">
        <v>1043</v>
      </c>
      <c r="B81" s="20">
        <v>141</v>
      </c>
      <c r="C81" s="26">
        <v>0</v>
      </c>
      <c r="D81" s="26">
        <v>2.8368790000000002</v>
      </c>
      <c r="E81" s="26">
        <v>9.9290780000000005</v>
      </c>
      <c r="F81" s="26">
        <v>13.475177</v>
      </c>
      <c r="G81" s="26">
        <v>14.893617000000001</v>
      </c>
      <c r="H81" s="26">
        <v>14.893617000000001</v>
      </c>
      <c r="I81" s="26">
        <v>14.184397000000001</v>
      </c>
      <c r="J81" s="26">
        <v>19.148935999999999</v>
      </c>
      <c r="K81" s="26">
        <v>10.638298000000001</v>
      </c>
      <c r="L81" s="26">
        <v>19.936508</v>
      </c>
      <c r="M81" s="26">
        <v>20</v>
      </c>
    </row>
    <row r="82" spans="1:13" x14ac:dyDescent="0.2">
      <c r="A82" s="19" t="s">
        <v>1044</v>
      </c>
      <c r="B82" s="20">
        <v>56</v>
      </c>
      <c r="C82" s="26">
        <v>0</v>
      </c>
      <c r="D82" s="26">
        <v>3.5714290000000002</v>
      </c>
      <c r="E82" s="26">
        <v>10.714286</v>
      </c>
      <c r="F82" s="26">
        <v>12.5</v>
      </c>
      <c r="G82" s="26">
        <v>10.714286</v>
      </c>
      <c r="H82" s="26">
        <v>23.214286000000001</v>
      </c>
      <c r="I82" s="26">
        <v>7.1428570000000002</v>
      </c>
      <c r="J82" s="26">
        <v>21.428571000000002</v>
      </c>
      <c r="K82" s="26">
        <v>10.714286</v>
      </c>
      <c r="L82" s="26">
        <v>19.88</v>
      </c>
      <c r="M82" s="26">
        <v>20</v>
      </c>
    </row>
    <row r="83" spans="1:13" x14ac:dyDescent="0.2">
      <c r="A83" s="19" t="s">
        <v>1045</v>
      </c>
      <c r="B83" s="20">
        <v>48</v>
      </c>
      <c r="C83" s="26">
        <v>0</v>
      </c>
      <c r="D83" s="26">
        <v>2.0833330000000001</v>
      </c>
      <c r="E83" s="26">
        <v>6.25</v>
      </c>
      <c r="F83" s="26">
        <v>14.583333</v>
      </c>
      <c r="G83" s="26">
        <v>16.666667</v>
      </c>
      <c r="H83" s="26">
        <v>16.666667</v>
      </c>
      <c r="I83" s="26">
        <v>10.416667</v>
      </c>
      <c r="J83" s="26">
        <v>16.666667</v>
      </c>
      <c r="K83" s="26">
        <v>16.666667</v>
      </c>
      <c r="L83" s="26">
        <v>19.8</v>
      </c>
      <c r="M83" s="26">
        <v>20</v>
      </c>
    </row>
    <row r="84" spans="1:13" x14ac:dyDescent="0.2">
      <c r="A84" s="19" t="s">
        <v>1046</v>
      </c>
      <c r="B84" s="20">
        <v>20</v>
      </c>
      <c r="C84" s="26">
        <v>0</v>
      </c>
      <c r="D84" s="26">
        <v>0</v>
      </c>
      <c r="E84" s="26">
        <v>5</v>
      </c>
      <c r="F84" s="26">
        <v>5</v>
      </c>
      <c r="G84" s="26">
        <v>5</v>
      </c>
      <c r="H84" s="26">
        <v>40</v>
      </c>
      <c r="I84" s="26">
        <v>5</v>
      </c>
      <c r="J84" s="26">
        <v>10</v>
      </c>
      <c r="K84" s="26">
        <v>30</v>
      </c>
      <c r="L84" s="26">
        <v>21.642856999999999</v>
      </c>
      <c r="M84" s="26">
        <v>20</v>
      </c>
    </row>
    <row r="85" spans="1:13" x14ac:dyDescent="0.2">
      <c r="A85" s="19" t="s">
        <v>1047</v>
      </c>
      <c r="B85" s="20">
        <v>4</v>
      </c>
      <c r="C85" s="26">
        <v>0</v>
      </c>
      <c r="D85" s="26">
        <v>0</v>
      </c>
      <c r="E85" s="26">
        <v>0</v>
      </c>
      <c r="F85" s="26">
        <v>0</v>
      </c>
      <c r="G85" s="26">
        <v>25</v>
      </c>
      <c r="H85" s="26">
        <v>50</v>
      </c>
      <c r="I85" s="26">
        <v>0</v>
      </c>
      <c r="J85" s="26">
        <v>0</v>
      </c>
      <c r="K85" s="26">
        <v>25</v>
      </c>
      <c r="L85" s="26">
        <v>18.333333</v>
      </c>
      <c r="M85" s="26">
        <v>20</v>
      </c>
    </row>
    <row r="86" spans="1:13" x14ac:dyDescent="0.2">
      <c r="A86" s="19" t="s">
        <v>1048</v>
      </c>
      <c r="B86" s="20">
        <v>2</v>
      </c>
      <c r="C86" s="26">
        <v>0</v>
      </c>
      <c r="D86" s="26">
        <v>0</v>
      </c>
      <c r="E86" s="26">
        <v>0</v>
      </c>
      <c r="F86" s="26">
        <v>0</v>
      </c>
      <c r="G86" s="26">
        <v>0</v>
      </c>
      <c r="H86" s="26">
        <v>0</v>
      </c>
      <c r="I86" s="26">
        <v>50</v>
      </c>
      <c r="J86" s="26">
        <v>50</v>
      </c>
      <c r="K86" s="26">
        <v>0</v>
      </c>
      <c r="L86" s="26">
        <v>32.5</v>
      </c>
      <c r="M86" s="26">
        <v>32.5</v>
      </c>
    </row>
    <row r="87" spans="1:13" x14ac:dyDescent="0.2">
      <c r="A87" s="19" t="s">
        <v>1049</v>
      </c>
      <c r="B87" s="20">
        <v>2</v>
      </c>
      <c r="C87" s="26">
        <v>0</v>
      </c>
      <c r="D87" s="26">
        <v>0</v>
      </c>
      <c r="E87" s="26">
        <v>0</v>
      </c>
      <c r="F87" s="26">
        <v>100</v>
      </c>
      <c r="G87" s="26">
        <v>0</v>
      </c>
      <c r="H87" s="26">
        <v>0</v>
      </c>
      <c r="I87" s="26">
        <v>0</v>
      </c>
      <c r="J87" s="26">
        <v>0</v>
      </c>
      <c r="K87" s="26">
        <v>0</v>
      </c>
      <c r="L87" s="26">
        <v>10</v>
      </c>
      <c r="M87" s="26">
        <v>10</v>
      </c>
    </row>
    <row r="88" spans="1:13" x14ac:dyDescent="0.2">
      <c r="A88" s="19" t="s">
        <v>1011</v>
      </c>
      <c r="B88" s="20">
        <v>250</v>
      </c>
      <c r="C88" s="26">
        <v>0</v>
      </c>
      <c r="D88" s="26">
        <v>0.4</v>
      </c>
      <c r="E88" s="26">
        <v>6.4</v>
      </c>
      <c r="F88" s="26">
        <v>13.2</v>
      </c>
      <c r="G88" s="26">
        <v>14</v>
      </c>
      <c r="H88" s="26">
        <v>18.8</v>
      </c>
      <c r="I88" s="26">
        <v>10</v>
      </c>
      <c r="J88" s="26">
        <v>17.600000000000001</v>
      </c>
      <c r="K88" s="26">
        <v>19.600000000000001</v>
      </c>
      <c r="L88" s="26">
        <v>21.024875999999999</v>
      </c>
      <c r="M88" s="26">
        <v>20</v>
      </c>
    </row>
    <row r="89" spans="1:13" x14ac:dyDescent="0.2">
      <c r="A89" s="18" t="s">
        <v>1050</v>
      </c>
      <c r="B89" s="18"/>
      <c r="C89" s="18"/>
      <c r="D89" s="18"/>
      <c r="E89" s="18"/>
      <c r="F89" s="18"/>
      <c r="G89" s="18"/>
      <c r="H89" s="18"/>
      <c r="I89" s="18"/>
      <c r="J89" s="18"/>
      <c r="K89" s="18"/>
      <c r="L89" s="18"/>
      <c r="M89" s="51"/>
    </row>
    <row r="90" spans="1:13" x14ac:dyDescent="0.2">
      <c r="A90" s="19" t="s">
        <v>1051</v>
      </c>
      <c r="B90" s="20">
        <v>1712</v>
      </c>
      <c r="C90" s="26">
        <v>5.8410999999999998E-2</v>
      </c>
      <c r="D90" s="26">
        <v>1.5186919999999999</v>
      </c>
      <c r="E90" s="26">
        <v>6.6588789999999998</v>
      </c>
      <c r="F90" s="26">
        <v>12.5</v>
      </c>
      <c r="G90" s="26">
        <v>15.478972000000001</v>
      </c>
      <c r="H90" s="26">
        <v>20.911214999999999</v>
      </c>
      <c r="I90" s="26">
        <v>12.5</v>
      </c>
      <c r="J90" s="26">
        <v>19.976635999999999</v>
      </c>
      <c r="K90" s="26">
        <v>10.397195999999999</v>
      </c>
      <c r="L90" s="26">
        <v>21.349412999999998</v>
      </c>
      <c r="M90" s="26">
        <v>20</v>
      </c>
    </row>
    <row r="91" spans="1:13" x14ac:dyDescent="0.2">
      <c r="A91" s="19" t="s">
        <v>139</v>
      </c>
      <c r="B91" s="20">
        <v>76</v>
      </c>
      <c r="C91" s="26">
        <v>0</v>
      </c>
      <c r="D91" s="26">
        <v>0</v>
      </c>
      <c r="E91" s="26">
        <v>6.5789470000000003</v>
      </c>
      <c r="F91" s="26">
        <v>15.789474</v>
      </c>
      <c r="G91" s="26">
        <v>9.2105259999999998</v>
      </c>
      <c r="H91" s="26">
        <v>15.789474</v>
      </c>
      <c r="I91" s="26">
        <v>11.842105</v>
      </c>
      <c r="J91" s="26">
        <v>35.526316000000001</v>
      </c>
      <c r="K91" s="26">
        <v>5.2631579999999998</v>
      </c>
      <c r="L91" s="26">
        <v>25.569444000000001</v>
      </c>
      <c r="M91" s="26">
        <v>24</v>
      </c>
    </row>
    <row r="92" spans="1:13" x14ac:dyDescent="0.2">
      <c r="A92" s="19" t="s">
        <v>1052</v>
      </c>
      <c r="B92" s="20">
        <v>59</v>
      </c>
      <c r="C92" s="26">
        <v>0</v>
      </c>
      <c r="D92" s="26">
        <v>0</v>
      </c>
      <c r="E92" s="26">
        <v>8.4745760000000008</v>
      </c>
      <c r="F92" s="26">
        <v>16.949152999999999</v>
      </c>
      <c r="G92" s="26">
        <v>13.559322</v>
      </c>
      <c r="H92" s="26">
        <v>15.254237</v>
      </c>
      <c r="I92" s="26">
        <v>10.169492</v>
      </c>
      <c r="J92" s="26">
        <v>16.949152999999999</v>
      </c>
      <c r="K92" s="26">
        <v>18.644068000000001</v>
      </c>
      <c r="L92" s="26">
        <v>21.395833</v>
      </c>
      <c r="M92" s="26">
        <v>20</v>
      </c>
    </row>
    <row r="93" spans="1:13" x14ac:dyDescent="0.2">
      <c r="A93" s="19" t="s">
        <v>140</v>
      </c>
      <c r="B93" s="20">
        <v>194</v>
      </c>
      <c r="C93" s="26">
        <v>0.51546400000000003</v>
      </c>
      <c r="D93" s="26">
        <v>4.6391749999999998</v>
      </c>
      <c r="E93" s="26">
        <v>19.587629</v>
      </c>
      <c r="F93" s="26">
        <v>22.680412</v>
      </c>
      <c r="G93" s="26">
        <v>9.7938139999999994</v>
      </c>
      <c r="H93" s="26">
        <v>15.463918</v>
      </c>
      <c r="I93" s="26">
        <v>7.7319589999999998</v>
      </c>
      <c r="J93" s="26">
        <v>10.309278000000001</v>
      </c>
      <c r="K93" s="26">
        <v>9.2783510000000007</v>
      </c>
      <c r="L93" s="26">
        <v>15.443182</v>
      </c>
      <c r="M93" s="26">
        <v>13</v>
      </c>
    </row>
    <row r="94" spans="1:13" x14ac:dyDescent="0.2">
      <c r="A94" s="19" t="s">
        <v>141</v>
      </c>
      <c r="B94" s="20">
        <v>16</v>
      </c>
      <c r="C94" s="26">
        <v>0</v>
      </c>
      <c r="D94" s="26">
        <v>6.25</v>
      </c>
      <c r="E94" s="26">
        <v>31.25</v>
      </c>
      <c r="F94" s="26">
        <v>25</v>
      </c>
      <c r="G94" s="26">
        <v>6.25</v>
      </c>
      <c r="H94" s="26">
        <v>12.5</v>
      </c>
      <c r="I94" s="26">
        <v>0</v>
      </c>
      <c r="J94" s="26">
        <v>6.25</v>
      </c>
      <c r="K94" s="26">
        <v>12.5</v>
      </c>
      <c r="L94" s="26">
        <v>12.214286</v>
      </c>
      <c r="M94" s="26">
        <v>10</v>
      </c>
    </row>
    <row r="95" spans="1:13" x14ac:dyDescent="0.2">
      <c r="A95" s="19" t="s">
        <v>1009</v>
      </c>
      <c r="B95" s="20">
        <v>46</v>
      </c>
      <c r="C95" s="26">
        <v>0</v>
      </c>
      <c r="D95" s="26">
        <v>2.1739130000000002</v>
      </c>
      <c r="E95" s="26">
        <v>19.565217000000001</v>
      </c>
      <c r="F95" s="26">
        <v>19.565217000000001</v>
      </c>
      <c r="G95" s="26">
        <v>15.217390999999999</v>
      </c>
      <c r="H95" s="26">
        <v>8.6956520000000008</v>
      </c>
      <c r="I95" s="26">
        <v>6.5217390000000002</v>
      </c>
      <c r="J95" s="26">
        <v>17.391304000000002</v>
      </c>
      <c r="K95" s="26">
        <v>10.869565</v>
      </c>
      <c r="L95" s="26">
        <v>16.365853999999999</v>
      </c>
      <c r="M95" s="26">
        <v>15</v>
      </c>
    </row>
    <row r="96" spans="1:13" x14ac:dyDescent="0.2">
      <c r="A96" s="19" t="s">
        <v>1011</v>
      </c>
      <c r="B96" s="20">
        <v>85</v>
      </c>
      <c r="C96" s="26">
        <v>0</v>
      </c>
      <c r="D96" s="26">
        <v>3.5294120000000002</v>
      </c>
      <c r="E96" s="26">
        <v>12.941176</v>
      </c>
      <c r="F96" s="26">
        <v>15.294117999999999</v>
      </c>
      <c r="G96" s="26">
        <v>23.529412000000001</v>
      </c>
      <c r="H96" s="26">
        <v>11.764706</v>
      </c>
      <c r="I96" s="26">
        <v>4.7058819999999999</v>
      </c>
      <c r="J96" s="26">
        <v>12.941176</v>
      </c>
      <c r="K96" s="26">
        <v>15.294117999999999</v>
      </c>
      <c r="L96" s="26">
        <v>16.902778000000001</v>
      </c>
      <c r="M96" s="26">
        <v>15</v>
      </c>
    </row>
    <row r="97" spans="1:13" x14ac:dyDescent="0.2">
      <c r="A97" s="18" t="s">
        <v>1053</v>
      </c>
      <c r="B97" s="18"/>
      <c r="C97" s="18"/>
      <c r="D97" s="18"/>
      <c r="E97" s="18"/>
      <c r="F97" s="18"/>
      <c r="G97" s="18"/>
      <c r="H97" s="18"/>
      <c r="I97" s="18"/>
      <c r="J97" s="18"/>
      <c r="K97" s="18"/>
      <c r="L97" s="18"/>
      <c r="M97" s="51"/>
    </row>
    <row r="98" spans="1:13" x14ac:dyDescent="0.2">
      <c r="A98" s="19" t="s">
        <v>1054</v>
      </c>
      <c r="B98" s="20">
        <v>1212</v>
      </c>
      <c r="C98" s="26">
        <v>0</v>
      </c>
      <c r="D98" s="26">
        <v>1.6501650000000001</v>
      </c>
      <c r="E98" s="26">
        <v>5.8580860000000001</v>
      </c>
      <c r="F98" s="26">
        <v>11.633663</v>
      </c>
      <c r="G98" s="26">
        <v>16.089109000000001</v>
      </c>
      <c r="H98" s="26">
        <v>20.379538</v>
      </c>
      <c r="I98" s="26">
        <v>13.861386</v>
      </c>
      <c r="J98" s="26">
        <v>23.432342999999999</v>
      </c>
      <c r="K98" s="26">
        <v>7.0957100000000004</v>
      </c>
      <c r="L98" s="26">
        <v>22.253996000000001</v>
      </c>
      <c r="M98" s="26">
        <v>20</v>
      </c>
    </row>
    <row r="99" spans="1:13" x14ac:dyDescent="0.2">
      <c r="A99" s="19" t="s">
        <v>1055</v>
      </c>
      <c r="B99" s="20">
        <v>24</v>
      </c>
      <c r="C99" s="26">
        <v>0</v>
      </c>
      <c r="D99" s="26">
        <v>0</v>
      </c>
      <c r="E99" s="26">
        <v>0</v>
      </c>
      <c r="F99" s="26">
        <v>20.833333</v>
      </c>
      <c r="G99" s="26">
        <v>8.3333329999999997</v>
      </c>
      <c r="H99" s="26">
        <v>33.333333000000003</v>
      </c>
      <c r="I99" s="26">
        <v>29.166667</v>
      </c>
      <c r="J99" s="26">
        <v>4.1666670000000003</v>
      </c>
      <c r="K99" s="26">
        <v>4.1666670000000003</v>
      </c>
      <c r="L99" s="26">
        <v>20.782609000000001</v>
      </c>
      <c r="M99" s="26">
        <v>20</v>
      </c>
    </row>
    <row r="100" spans="1:13" x14ac:dyDescent="0.2">
      <c r="A100" s="19" t="s">
        <v>1056</v>
      </c>
      <c r="B100" s="20">
        <v>76</v>
      </c>
      <c r="C100" s="26">
        <v>0</v>
      </c>
      <c r="D100" s="26">
        <v>0</v>
      </c>
      <c r="E100" s="26">
        <v>10.526316</v>
      </c>
      <c r="F100" s="26">
        <v>14.473684</v>
      </c>
      <c r="G100" s="26">
        <v>7.8947370000000001</v>
      </c>
      <c r="H100" s="26">
        <v>22.368421000000001</v>
      </c>
      <c r="I100" s="26">
        <v>9.2105259999999998</v>
      </c>
      <c r="J100" s="26">
        <v>23.684211000000001</v>
      </c>
      <c r="K100" s="26">
        <v>11.842105</v>
      </c>
      <c r="L100" s="26">
        <v>21.701492999999999</v>
      </c>
      <c r="M100" s="26">
        <v>20</v>
      </c>
    </row>
    <row r="101" spans="1:13" x14ac:dyDescent="0.2">
      <c r="A101" s="19" t="s">
        <v>1057</v>
      </c>
      <c r="B101" s="20">
        <v>43</v>
      </c>
      <c r="C101" s="26">
        <v>0</v>
      </c>
      <c r="D101" s="26">
        <v>0</v>
      </c>
      <c r="E101" s="26">
        <v>9.3023260000000008</v>
      </c>
      <c r="F101" s="26">
        <v>6.9767440000000001</v>
      </c>
      <c r="G101" s="26">
        <v>11.627907</v>
      </c>
      <c r="H101" s="26">
        <v>30.232558000000001</v>
      </c>
      <c r="I101" s="26">
        <v>11.627907</v>
      </c>
      <c r="J101" s="26">
        <v>23.255814000000001</v>
      </c>
      <c r="K101" s="26">
        <v>6.9767440000000001</v>
      </c>
      <c r="L101" s="26">
        <v>22.925000000000001</v>
      </c>
      <c r="M101" s="26">
        <v>20</v>
      </c>
    </row>
    <row r="102" spans="1:13" x14ac:dyDescent="0.2">
      <c r="A102" s="19" t="s">
        <v>1058</v>
      </c>
      <c r="B102" s="20">
        <v>14</v>
      </c>
      <c r="C102" s="26">
        <v>0</v>
      </c>
      <c r="D102" s="26">
        <v>0</v>
      </c>
      <c r="E102" s="26">
        <v>7.1428570000000002</v>
      </c>
      <c r="F102" s="26">
        <v>0</v>
      </c>
      <c r="G102" s="26">
        <v>0</v>
      </c>
      <c r="H102" s="26">
        <v>7.1428570000000002</v>
      </c>
      <c r="I102" s="26">
        <v>7.1428570000000002</v>
      </c>
      <c r="J102" s="26">
        <v>64.285713999999999</v>
      </c>
      <c r="K102" s="26">
        <v>14.285714</v>
      </c>
      <c r="L102" s="26">
        <v>37.833333000000003</v>
      </c>
      <c r="M102" s="26">
        <v>36</v>
      </c>
    </row>
    <row r="103" spans="1:13" x14ac:dyDescent="0.2">
      <c r="A103" s="19" t="s">
        <v>1059</v>
      </c>
      <c r="B103" s="20">
        <v>5</v>
      </c>
      <c r="C103" s="26">
        <v>0</v>
      </c>
      <c r="D103" s="26">
        <v>0</v>
      </c>
      <c r="E103" s="26">
        <v>0</v>
      </c>
      <c r="F103" s="26">
        <v>20</v>
      </c>
      <c r="G103" s="26">
        <v>20</v>
      </c>
      <c r="H103" s="26">
        <v>20</v>
      </c>
      <c r="I103" s="26">
        <v>0</v>
      </c>
      <c r="J103" s="26">
        <v>40</v>
      </c>
      <c r="K103" s="26">
        <v>0</v>
      </c>
      <c r="L103" s="26">
        <v>31.2</v>
      </c>
      <c r="M103" s="26">
        <v>23</v>
      </c>
    </row>
    <row r="104" spans="1:13" x14ac:dyDescent="0.2">
      <c r="A104" s="19" t="s">
        <v>1011</v>
      </c>
      <c r="B104" s="20">
        <v>414</v>
      </c>
      <c r="C104" s="26">
        <v>0.24154600000000001</v>
      </c>
      <c r="D104" s="26">
        <v>1.4492750000000001</v>
      </c>
      <c r="E104" s="26">
        <v>8.4541059999999995</v>
      </c>
      <c r="F104" s="26">
        <v>15.700483</v>
      </c>
      <c r="G104" s="26">
        <v>15.217390999999999</v>
      </c>
      <c r="H104" s="26">
        <v>20.048309</v>
      </c>
      <c r="I104" s="26">
        <v>8.4541059999999995</v>
      </c>
      <c r="J104" s="26">
        <v>10.869565</v>
      </c>
      <c r="K104" s="26">
        <v>19.565217000000001</v>
      </c>
      <c r="L104" s="26">
        <v>18.24024</v>
      </c>
      <c r="M104" s="26">
        <v>18</v>
      </c>
    </row>
    <row r="105" spans="1:13" x14ac:dyDescent="0.2">
      <c r="A105" s="18" t="s">
        <v>1060</v>
      </c>
      <c r="B105" s="18"/>
      <c r="C105" s="18"/>
      <c r="D105" s="18"/>
      <c r="E105" s="18"/>
      <c r="F105" s="18"/>
      <c r="G105" s="18"/>
      <c r="H105" s="18"/>
      <c r="I105" s="18"/>
      <c r="J105" s="18"/>
      <c r="K105" s="18"/>
      <c r="L105" s="18"/>
      <c r="M105" s="51"/>
    </row>
    <row r="106" spans="1:13" x14ac:dyDescent="0.2">
      <c r="A106" s="19" t="s">
        <v>1054</v>
      </c>
      <c r="B106" s="20">
        <v>13</v>
      </c>
      <c r="C106" s="26">
        <v>0</v>
      </c>
      <c r="D106" s="26">
        <v>0</v>
      </c>
      <c r="E106" s="26">
        <v>15.384615</v>
      </c>
      <c r="F106" s="26">
        <v>23.076923000000001</v>
      </c>
      <c r="G106" s="26">
        <v>23.076923000000001</v>
      </c>
      <c r="H106" s="26">
        <v>0</v>
      </c>
      <c r="I106" s="26">
        <v>7.6923079999999997</v>
      </c>
      <c r="J106" s="26">
        <v>7.6923079999999997</v>
      </c>
      <c r="K106" s="26">
        <v>23.076923000000001</v>
      </c>
      <c r="L106" s="26">
        <v>15.5</v>
      </c>
      <c r="M106" s="26">
        <v>14</v>
      </c>
    </row>
    <row r="107" spans="1:13" x14ac:dyDescent="0.2">
      <c r="A107" s="19" t="s">
        <v>1055</v>
      </c>
      <c r="B107" s="20">
        <v>89</v>
      </c>
      <c r="C107" s="26">
        <v>1.123596</v>
      </c>
      <c r="D107" s="26">
        <v>6.7415729999999998</v>
      </c>
      <c r="E107" s="26">
        <v>22.471910000000001</v>
      </c>
      <c r="F107" s="26">
        <v>29.213483</v>
      </c>
      <c r="G107" s="26">
        <v>13.483146</v>
      </c>
      <c r="H107" s="26">
        <v>8.9887639999999998</v>
      </c>
      <c r="I107" s="26">
        <v>2.2471909999999999</v>
      </c>
      <c r="J107" s="26">
        <v>6.7415729999999998</v>
      </c>
      <c r="K107" s="26">
        <v>8.9887639999999998</v>
      </c>
      <c r="L107" s="26">
        <v>13.012346000000001</v>
      </c>
      <c r="M107" s="26">
        <v>10</v>
      </c>
    </row>
    <row r="108" spans="1:13" x14ac:dyDescent="0.2">
      <c r="A108" s="19" t="s">
        <v>1056</v>
      </c>
      <c r="B108" s="20">
        <v>143</v>
      </c>
      <c r="C108" s="26">
        <v>0</v>
      </c>
      <c r="D108" s="26">
        <v>2.0979019999999999</v>
      </c>
      <c r="E108" s="26">
        <v>16.783217</v>
      </c>
      <c r="F108" s="26">
        <v>23.776223999999999</v>
      </c>
      <c r="G108" s="26">
        <v>9.0909089999999999</v>
      </c>
      <c r="H108" s="26">
        <v>15.384615</v>
      </c>
      <c r="I108" s="26">
        <v>11.188810999999999</v>
      </c>
      <c r="J108" s="26">
        <v>12.587413</v>
      </c>
      <c r="K108" s="26">
        <v>9.0909089999999999</v>
      </c>
      <c r="L108" s="26">
        <v>16.853846000000001</v>
      </c>
      <c r="M108" s="26">
        <v>15</v>
      </c>
    </row>
    <row r="109" spans="1:13" x14ac:dyDescent="0.2">
      <c r="A109" s="19" t="s">
        <v>1057</v>
      </c>
      <c r="B109" s="20">
        <v>27</v>
      </c>
      <c r="C109" s="26">
        <v>0</v>
      </c>
      <c r="D109" s="26">
        <v>0</v>
      </c>
      <c r="E109" s="26">
        <v>7.4074070000000001</v>
      </c>
      <c r="F109" s="26">
        <v>7.4074070000000001</v>
      </c>
      <c r="G109" s="26">
        <v>11.111110999999999</v>
      </c>
      <c r="H109" s="26">
        <v>40.740741</v>
      </c>
      <c r="I109" s="26">
        <v>7.4074070000000001</v>
      </c>
      <c r="J109" s="26">
        <v>22.222221999999999</v>
      </c>
      <c r="K109" s="26">
        <v>3.7037040000000001</v>
      </c>
      <c r="L109" s="26">
        <v>22.653846000000001</v>
      </c>
      <c r="M109" s="26">
        <v>20</v>
      </c>
    </row>
    <row r="110" spans="1:13" x14ac:dyDescent="0.2">
      <c r="A110" s="19" t="s">
        <v>1058</v>
      </c>
      <c r="B110" s="20">
        <v>5</v>
      </c>
      <c r="C110" s="26">
        <v>0</v>
      </c>
      <c r="D110" s="26">
        <v>0</v>
      </c>
      <c r="E110" s="26">
        <v>20</v>
      </c>
      <c r="F110" s="26">
        <v>0</v>
      </c>
      <c r="G110" s="26">
        <v>0</v>
      </c>
      <c r="H110" s="26">
        <v>20</v>
      </c>
      <c r="I110" s="26">
        <v>20</v>
      </c>
      <c r="J110" s="26">
        <v>20</v>
      </c>
      <c r="K110" s="26">
        <v>20</v>
      </c>
      <c r="L110" s="26">
        <v>21</v>
      </c>
      <c r="M110" s="26">
        <v>23.5</v>
      </c>
    </row>
    <row r="111" spans="1:13" x14ac:dyDescent="0.2">
      <c r="A111" s="19" t="s">
        <v>1059</v>
      </c>
      <c r="B111" s="20">
        <v>10</v>
      </c>
      <c r="C111" s="26">
        <v>0</v>
      </c>
      <c r="D111" s="26">
        <v>0</v>
      </c>
      <c r="E111" s="26">
        <v>20</v>
      </c>
      <c r="F111" s="26">
        <v>0</v>
      </c>
      <c r="G111" s="26">
        <v>10</v>
      </c>
      <c r="H111" s="26">
        <v>0</v>
      </c>
      <c r="I111" s="26">
        <v>0</v>
      </c>
      <c r="J111" s="26">
        <v>40</v>
      </c>
      <c r="K111" s="26">
        <v>30</v>
      </c>
      <c r="L111" s="26">
        <v>28.285713999999999</v>
      </c>
      <c r="M111" s="26">
        <v>30</v>
      </c>
    </row>
    <row r="112" spans="1:13" x14ac:dyDescent="0.2">
      <c r="A112" s="19" t="s">
        <v>1011</v>
      </c>
      <c r="B112" s="20">
        <v>28</v>
      </c>
      <c r="C112" s="26">
        <v>0</v>
      </c>
      <c r="D112" s="26">
        <v>7.1428570000000002</v>
      </c>
      <c r="E112" s="26">
        <v>21.428571000000002</v>
      </c>
      <c r="F112" s="26">
        <v>7.1428570000000002</v>
      </c>
      <c r="G112" s="26">
        <v>10.714286</v>
      </c>
      <c r="H112" s="26">
        <v>10.714286</v>
      </c>
      <c r="I112" s="26">
        <v>7.1428570000000002</v>
      </c>
      <c r="J112" s="26">
        <v>10.714286</v>
      </c>
      <c r="K112" s="26">
        <v>25</v>
      </c>
      <c r="L112" s="26">
        <v>15.047618999999999</v>
      </c>
      <c r="M112" s="26">
        <v>15</v>
      </c>
    </row>
    <row r="113" spans="1:13" x14ac:dyDescent="0.2">
      <c r="A113" s="18" t="s">
        <v>142</v>
      </c>
      <c r="B113" s="18"/>
      <c r="C113" s="18"/>
      <c r="D113" s="18"/>
      <c r="E113" s="18"/>
      <c r="F113" s="18"/>
      <c r="G113" s="18"/>
      <c r="H113" s="18"/>
      <c r="I113" s="18"/>
      <c r="J113" s="18"/>
      <c r="K113" s="18"/>
      <c r="L113" s="18"/>
      <c r="M113" s="51"/>
    </row>
    <row r="114" spans="1:13" x14ac:dyDescent="0.2">
      <c r="A114" s="19" t="s">
        <v>1061</v>
      </c>
      <c r="B114" s="20">
        <v>90</v>
      </c>
      <c r="C114" s="26">
        <v>0</v>
      </c>
      <c r="D114" s="26">
        <v>0</v>
      </c>
      <c r="E114" s="26">
        <v>4.4444439999999998</v>
      </c>
      <c r="F114" s="26">
        <v>11.111110999999999</v>
      </c>
      <c r="G114" s="26">
        <v>6.6666670000000003</v>
      </c>
      <c r="H114" s="26">
        <v>23.333333</v>
      </c>
      <c r="I114" s="26">
        <v>8.8888890000000007</v>
      </c>
      <c r="J114" s="26">
        <v>43.333333000000003</v>
      </c>
      <c r="K114" s="26">
        <v>2.2222219999999999</v>
      </c>
      <c r="L114" s="26">
        <v>28.5</v>
      </c>
      <c r="M114" s="26">
        <v>25</v>
      </c>
    </row>
    <row r="115" spans="1:13" x14ac:dyDescent="0.2">
      <c r="A115" s="19" t="s">
        <v>1062</v>
      </c>
      <c r="B115" s="20">
        <v>307</v>
      </c>
      <c r="C115" s="26">
        <v>0</v>
      </c>
      <c r="D115" s="26">
        <v>1.302932</v>
      </c>
      <c r="E115" s="26">
        <v>6.8403910000000003</v>
      </c>
      <c r="F115" s="26">
        <v>11.400651</v>
      </c>
      <c r="G115" s="26">
        <v>10.097720000000001</v>
      </c>
      <c r="H115" s="26">
        <v>14.332248</v>
      </c>
      <c r="I115" s="26">
        <v>14.006515</v>
      </c>
      <c r="J115" s="26">
        <v>36.156351999999998</v>
      </c>
      <c r="K115" s="26">
        <v>5.8631919999999997</v>
      </c>
      <c r="L115" s="26">
        <v>23.982699</v>
      </c>
      <c r="M115" s="26">
        <v>25</v>
      </c>
    </row>
    <row r="116" spans="1:13" x14ac:dyDescent="0.2">
      <c r="A116" s="19" t="s">
        <v>1063</v>
      </c>
      <c r="B116" s="20">
        <v>392</v>
      </c>
      <c r="C116" s="26">
        <v>0</v>
      </c>
      <c r="D116" s="26">
        <v>1.2755099999999999</v>
      </c>
      <c r="E116" s="26">
        <v>5.1020409999999998</v>
      </c>
      <c r="F116" s="26">
        <v>10.969388</v>
      </c>
      <c r="G116" s="26">
        <v>13.010204</v>
      </c>
      <c r="H116" s="26">
        <v>21.938776000000001</v>
      </c>
      <c r="I116" s="26">
        <v>16.071428999999998</v>
      </c>
      <c r="J116" s="26">
        <v>25</v>
      </c>
      <c r="K116" s="26">
        <v>6.6326530000000004</v>
      </c>
      <c r="L116" s="26">
        <v>23.428961999999999</v>
      </c>
      <c r="M116" s="26">
        <v>20</v>
      </c>
    </row>
    <row r="117" spans="1:13" x14ac:dyDescent="0.2">
      <c r="A117" s="19" t="s">
        <v>1064</v>
      </c>
      <c r="B117" s="20">
        <v>379</v>
      </c>
      <c r="C117" s="26">
        <v>0</v>
      </c>
      <c r="D117" s="26">
        <v>0.79155699999999996</v>
      </c>
      <c r="E117" s="26">
        <v>9.7625329999999995</v>
      </c>
      <c r="F117" s="26">
        <v>12.401054999999999</v>
      </c>
      <c r="G117" s="26">
        <v>14.775726000000001</v>
      </c>
      <c r="H117" s="26">
        <v>20.052769999999999</v>
      </c>
      <c r="I117" s="26">
        <v>12.401054999999999</v>
      </c>
      <c r="J117" s="26">
        <v>17.414248000000001</v>
      </c>
      <c r="K117" s="26">
        <v>12.401054999999999</v>
      </c>
      <c r="L117" s="26">
        <v>20.292169000000001</v>
      </c>
      <c r="M117" s="26">
        <v>20</v>
      </c>
    </row>
    <row r="118" spans="1:13" x14ac:dyDescent="0.2">
      <c r="A118" s="19" t="s">
        <v>1065</v>
      </c>
      <c r="B118" s="20">
        <v>951</v>
      </c>
      <c r="C118" s="26">
        <v>0.105152</v>
      </c>
      <c r="D118" s="26">
        <v>2.9442689999999998</v>
      </c>
      <c r="E118" s="26">
        <v>10.19979</v>
      </c>
      <c r="F118" s="26">
        <v>16.824394999999999</v>
      </c>
      <c r="G118" s="26">
        <v>17.350158</v>
      </c>
      <c r="H118" s="26">
        <v>19.97897</v>
      </c>
      <c r="I118" s="26">
        <v>9.1482650000000003</v>
      </c>
      <c r="J118" s="26">
        <v>10.094637000000001</v>
      </c>
      <c r="K118" s="26">
        <v>13.354364</v>
      </c>
      <c r="L118" s="26">
        <v>17.773057999999999</v>
      </c>
      <c r="M118" s="26">
        <v>17.5</v>
      </c>
    </row>
    <row r="119" spans="1:13" x14ac:dyDescent="0.2">
      <c r="A119" s="19" t="s">
        <v>1011</v>
      </c>
      <c r="B119" s="20">
        <v>69</v>
      </c>
      <c r="C119" s="26">
        <v>1.4492750000000001</v>
      </c>
      <c r="D119" s="26">
        <v>0</v>
      </c>
      <c r="E119" s="26">
        <v>11.594203</v>
      </c>
      <c r="F119" s="26">
        <v>15.942029</v>
      </c>
      <c r="G119" s="26">
        <v>26.086957000000002</v>
      </c>
      <c r="H119" s="26">
        <v>11.594203</v>
      </c>
      <c r="I119" s="26">
        <v>4.3478260000000004</v>
      </c>
      <c r="J119" s="26">
        <v>13.043478</v>
      </c>
      <c r="K119" s="26">
        <v>15.942029</v>
      </c>
      <c r="L119" s="26">
        <v>17.224138</v>
      </c>
      <c r="M119" s="26">
        <v>15</v>
      </c>
    </row>
    <row r="120" spans="1:13" x14ac:dyDescent="0.2">
      <c r="A120" s="18" t="s">
        <v>143</v>
      </c>
      <c r="B120" s="18"/>
      <c r="C120" s="18"/>
      <c r="D120" s="18"/>
      <c r="E120" s="18"/>
      <c r="F120" s="18"/>
      <c r="G120" s="18"/>
      <c r="H120" s="18"/>
      <c r="I120" s="18"/>
      <c r="J120" s="18"/>
      <c r="K120" s="18"/>
      <c r="L120" s="18"/>
      <c r="M120" s="51"/>
    </row>
    <row r="121" spans="1:13" x14ac:dyDescent="0.2">
      <c r="A121" s="21" t="s">
        <v>1066</v>
      </c>
      <c r="B121" s="21"/>
      <c r="C121" s="21"/>
      <c r="D121" s="21"/>
      <c r="E121" s="21"/>
      <c r="F121" s="21"/>
      <c r="G121" s="21"/>
      <c r="H121" s="21"/>
      <c r="I121" s="21"/>
      <c r="J121" s="21"/>
      <c r="K121" s="21"/>
      <c r="L121" s="21"/>
      <c r="M121" s="52"/>
    </row>
    <row r="122" spans="1:13" x14ac:dyDescent="0.2">
      <c r="A122" s="19" t="s">
        <v>1067</v>
      </c>
      <c r="B122" s="20">
        <v>546</v>
      </c>
      <c r="C122" s="26">
        <v>0</v>
      </c>
      <c r="D122" s="26">
        <v>0.73260099999999995</v>
      </c>
      <c r="E122" s="26">
        <v>4.2124540000000001</v>
      </c>
      <c r="F122" s="26">
        <v>9.3406590000000005</v>
      </c>
      <c r="G122" s="26">
        <v>10.805861</v>
      </c>
      <c r="H122" s="26">
        <v>18.681318999999998</v>
      </c>
      <c r="I122" s="26">
        <v>16.849817000000002</v>
      </c>
      <c r="J122" s="26">
        <v>34.981684999999999</v>
      </c>
      <c r="K122" s="26">
        <v>4.3956039999999996</v>
      </c>
      <c r="L122" s="26">
        <v>26.005747</v>
      </c>
      <c r="M122" s="26">
        <v>25</v>
      </c>
    </row>
    <row r="123" spans="1:13" x14ac:dyDescent="0.2">
      <c r="A123" s="19" t="s">
        <v>1068</v>
      </c>
      <c r="B123" s="20">
        <v>531</v>
      </c>
      <c r="C123" s="26">
        <v>0</v>
      </c>
      <c r="D123" s="26">
        <v>0.94162000000000001</v>
      </c>
      <c r="E123" s="26">
        <v>6.9679849999999997</v>
      </c>
      <c r="F123" s="26">
        <v>13.370998</v>
      </c>
      <c r="G123" s="26">
        <v>14.877589</v>
      </c>
      <c r="H123" s="26">
        <v>21.092279000000001</v>
      </c>
      <c r="I123" s="26">
        <v>12.806025999999999</v>
      </c>
      <c r="J123" s="26">
        <v>20.715630999999998</v>
      </c>
      <c r="K123" s="26">
        <v>9.2278719999999996</v>
      </c>
      <c r="L123" s="26">
        <v>20.948132999999999</v>
      </c>
      <c r="M123" s="26">
        <v>20</v>
      </c>
    </row>
    <row r="124" spans="1:13" x14ac:dyDescent="0.2">
      <c r="A124" s="19" t="s">
        <v>1069</v>
      </c>
      <c r="B124" s="20">
        <v>205</v>
      </c>
      <c r="C124" s="26">
        <v>0</v>
      </c>
      <c r="D124" s="26">
        <v>1.4634149999999999</v>
      </c>
      <c r="E124" s="26">
        <v>6.8292679999999999</v>
      </c>
      <c r="F124" s="26">
        <v>17.560976</v>
      </c>
      <c r="G124" s="26">
        <v>15.121950999999999</v>
      </c>
      <c r="H124" s="26">
        <v>19.02439</v>
      </c>
      <c r="I124" s="26">
        <v>12.682926999999999</v>
      </c>
      <c r="J124" s="26">
        <v>15.609756000000001</v>
      </c>
      <c r="K124" s="26">
        <v>11.707317</v>
      </c>
      <c r="L124" s="26">
        <v>19.690608000000001</v>
      </c>
      <c r="M124" s="26">
        <v>20</v>
      </c>
    </row>
    <row r="125" spans="1:13" x14ac:dyDescent="0.2">
      <c r="A125" s="19" t="s">
        <v>1070</v>
      </c>
      <c r="B125" s="20">
        <v>762</v>
      </c>
      <c r="C125" s="26">
        <v>0.13123399999999999</v>
      </c>
      <c r="D125" s="26">
        <v>3.543307</v>
      </c>
      <c r="E125" s="26">
        <v>12.729659</v>
      </c>
      <c r="F125" s="26">
        <v>16.272966</v>
      </c>
      <c r="G125" s="26">
        <v>17.454067999999999</v>
      </c>
      <c r="H125" s="26">
        <v>19.291339000000001</v>
      </c>
      <c r="I125" s="26">
        <v>7.086614</v>
      </c>
      <c r="J125" s="26">
        <v>9.5800520000000002</v>
      </c>
      <c r="K125" s="26">
        <v>13.910761000000001</v>
      </c>
      <c r="L125" s="26">
        <v>17.032012000000002</v>
      </c>
      <c r="M125" s="26">
        <v>15</v>
      </c>
    </row>
    <row r="126" spans="1:13" x14ac:dyDescent="0.2">
      <c r="A126" s="19" t="s">
        <v>1011</v>
      </c>
      <c r="B126" s="20">
        <v>144</v>
      </c>
      <c r="C126" s="26">
        <v>0.69444399999999995</v>
      </c>
      <c r="D126" s="26">
        <v>0.69444399999999995</v>
      </c>
      <c r="E126" s="26">
        <v>11.111110999999999</v>
      </c>
      <c r="F126" s="26">
        <v>16.666667</v>
      </c>
      <c r="G126" s="26">
        <v>17.361111000000001</v>
      </c>
      <c r="H126" s="26">
        <v>17.361111000000001</v>
      </c>
      <c r="I126" s="26">
        <v>7.6388889999999998</v>
      </c>
      <c r="J126" s="26">
        <v>9.0277779999999996</v>
      </c>
      <c r="K126" s="26">
        <v>19.444444000000001</v>
      </c>
      <c r="L126" s="26">
        <v>17.12069</v>
      </c>
      <c r="M126" s="26">
        <v>16</v>
      </c>
    </row>
    <row r="127" spans="1:13" x14ac:dyDescent="0.2">
      <c r="A127" s="18" t="s">
        <v>143</v>
      </c>
      <c r="B127" s="18"/>
      <c r="C127" s="18"/>
      <c r="D127" s="18"/>
      <c r="E127" s="18"/>
      <c r="F127" s="18"/>
      <c r="G127" s="18"/>
      <c r="H127" s="18"/>
      <c r="I127" s="18"/>
      <c r="J127" s="18"/>
      <c r="K127" s="18"/>
      <c r="L127" s="18"/>
      <c r="M127" s="51"/>
    </row>
    <row r="128" spans="1:13" x14ac:dyDescent="0.2">
      <c r="A128" s="21" t="s">
        <v>1071</v>
      </c>
      <c r="B128" s="21"/>
      <c r="C128" s="21"/>
      <c r="D128" s="21"/>
      <c r="E128" s="21"/>
      <c r="F128" s="21"/>
      <c r="G128" s="21"/>
      <c r="H128" s="21"/>
      <c r="I128" s="21"/>
      <c r="J128" s="21"/>
      <c r="K128" s="21"/>
      <c r="L128" s="21"/>
      <c r="M128" s="52"/>
    </row>
    <row r="129" spans="1:13" x14ac:dyDescent="0.2">
      <c r="A129" s="19" t="s">
        <v>1067</v>
      </c>
      <c r="B129" s="20">
        <v>285</v>
      </c>
      <c r="C129" s="26">
        <v>0</v>
      </c>
      <c r="D129" s="26">
        <v>1.4035089999999999</v>
      </c>
      <c r="E129" s="26">
        <v>5.2631579999999998</v>
      </c>
      <c r="F129" s="26">
        <v>9.1228069999999999</v>
      </c>
      <c r="G129" s="26">
        <v>9.1228069999999999</v>
      </c>
      <c r="H129" s="26">
        <v>17.894736999999999</v>
      </c>
      <c r="I129" s="26">
        <v>17.543859999999999</v>
      </c>
      <c r="J129" s="26">
        <v>36.140351000000003</v>
      </c>
      <c r="K129" s="26">
        <v>3.508772</v>
      </c>
      <c r="L129" s="26">
        <v>25.207273000000001</v>
      </c>
      <c r="M129" s="26">
        <v>25</v>
      </c>
    </row>
    <row r="130" spans="1:13" x14ac:dyDescent="0.2">
      <c r="A130" s="19" t="s">
        <v>1068</v>
      </c>
      <c r="B130" s="20">
        <v>217</v>
      </c>
      <c r="C130" s="26">
        <v>0</v>
      </c>
      <c r="D130" s="26">
        <v>1.843318</v>
      </c>
      <c r="E130" s="26">
        <v>5.0691240000000004</v>
      </c>
      <c r="F130" s="26">
        <v>14.285714</v>
      </c>
      <c r="G130" s="26">
        <v>14.285714</v>
      </c>
      <c r="H130" s="26">
        <v>19.815667999999999</v>
      </c>
      <c r="I130" s="26">
        <v>13.824885</v>
      </c>
      <c r="J130" s="26">
        <v>23.963134</v>
      </c>
      <c r="K130" s="26">
        <v>6.9124420000000004</v>
      </c>
      <c r="L130" s="26">
        <v>23.30198</v>
      </c>
      <c r="M130" s="26">
        <v>20</v>
      </c>
    </row>
    <row r="131" spans="1:13" x14ac:dyDescent="0.2">
      <c r="A131" s="19" t="s">
        <v>1069</v>
      </c>
      <c r="B131" s="20">
        <v>142</v>
      </c>
      <c r="C131" s="26">
        <v>0</v>
      </c>
      <c r="D131" s="26">
        <v>2.8169010000000001</v>
      </c>
      <c r="E131" s="26">
        <v>7.0422539999999998</v>
      </c>
      <c r="F131" s="26">
        <v>10.56338</v>
      </c>
      <c r="G131" s="26">
        <v>15.492958</v>
      </c>
      <c r="H131" s="26">
        <v>21.126760999999998</v>
      </c>
      <c r="I131" s="26">
        <v>15.492958</v>
      </c>
      <c r="J131" s="26">
        <v>22.535211</v>
      </c>
      <c r="K131" s="26">
        <v>4.9295770000000001</v>
      </c>
      <c r="L131" s="26">
        <v>21.948148</v>
      </c>
      <c r="M131" s="26">
        <v>20</v>
      </c>
    </row>
    <row r="132" spans="1:13" x14ac:dyDescent="0.2">
      <c r="A132" s="19" t="s">
        <v>1070</v>
      </c>
      <c r="B132" s="20">
        <v>1184</v>
      </c>
      <c r="C132" s="26">
        <v>8.4459000000000006E-2</v>
      </c>
      <c r="D132" s="26">
        <v>2.1959460000000002</v>
      </c>
      <c r="E132" s="26">
        <v>10.135135</v>
      </c>
      <c r="F132" s="26">
        <v>15.202703</v>
      </c>
      <c r="G132" s="26">
        <v>15.371622</v>
      </c>
      <c r="H132" s="26">
        <v>20.016891999999999</v>
      </c>
      <c r="I132" s="26">
        <v>9.7128379999999996</v>
      </c>
      <c r="J132" s="26">
        <v>15.878378</v>
      </c>
      <c r="K132" s="26">
        <v>11.402027</v>
      </c>
      <c r="L132" s="26">
        <v>19.308865999999998</v>
      </c>
      <c r="M132" s="26">
        <v>20</v>
      </c>
    </row>
    <row r="133" spans="1:13" x14ac:dyDescent="0.2">
      <c r="A133" s="19" t="s">
        <v>1011</v>
      </c>
      <c r="B133" s="20">
        <v>360</v>
      </c>
      <c r="C133" s="26">
        <v>0.27777800000000002</v>
      </c>
      <c r="D133" s="26">
        <v>0.55555600000000005</v>
      </c>
      <c r="E133" s="26">
        <v>8.6111109999999993</v>
      </c>
      <c r="F133" s="26">
        <v>15</v>
      </c>
      <c r="G133" s="26">
        <v>18.333333</v>
      </c>
      <c r="H133" s="26">
        <v>17.777778000000001</v>
      </c>
      <c r="I133" s="26">
        <v>9.4444440000000007</v>
      </c>
      <c r="J133" s="26">
        <v>12.222222</v>
      </c>
      <c r="K133" s="26">
        <v>17.777778000000001</v>
      </c>
      <c r="L133" s="26">
        <v>18.709458999999999</v>
      </c>
      <c r="M133" s="26">
        <v>18</v>
      </c>
    </row>
    <row r="134" spans="1:13" x14ac:dyDescent="0.2">
      <c r="A134" s="18" t="s">
        <v>143</v>
      </c>
      <c r="B134" s="18"/>
      <c r="C134" s="18"/>
      <c r="D134" s="18"/>
      <c r="E134" s="18"/>
      <c r="F134" s="18"/>
      <c r="G134" s="18"/>
      <c r="H134" s="18"/>
      <c r="I134" s="18"/>
      <c r="J134" s="18"/>
      <c r="K134" s="18"/>
      <c r="L134" s="18"/>
      <c r="M134" s="51"/>
    </row>
    <row r="135" spans="1:13" x14ac:dyDescent="0.2">
      <c r="A135" s="21" t="s">
        <v>1072</v>
      </c>
      <c r="B135" s="21"/>
      <c r="C135" s="21"/>
      <c r="D135" s="21"/>
      <c r="E135" s="21"/>
      <c r="F135" s="21"/>
      <c r="G135" s="21"/>
      <c r="H135" s="21"/>
      <c r="I135" s="21"/>
      <c r="J135" s="21"/>
      <c r="K135" s="21"/>
      <c r="L135" s="21"/>
      <c r="M135" s="52"/>
    </row>
    <row r="136" spans="1:13" x14ac:dyDescent="0.2">
      <c r="A136" s="19" t="s">
        <v>1067</v>
      </c>
      <c r="B136" s="20">
        <v>330</v>
      </c>
      <c r="C136" s="26">
        <v>0</v>
      </c>
      <c r="D136" s="26">
        <v>0.60606099999999996</v>
      </c>
      <c r="E136" s="26">
        <v>6.6666670000000003</v>
      </c>
      <c r="F136" s="26">
        <v>12.121212</v>
      </c>
      <c r="G136" s="26">
        <v>11.818182</v>
      </c>
      <c r="H136" s="26">
        <v>19.393939</v>
      </c>
      <c r="I136" s="26">
        <v>13.636364</v>
      </c>
      <c r="J136" s="26">
        <v>30.909091</v>
      </c>
      <c r="K136" s="26">
        <v>4.8484850000000002</v>
      </c>
      <c r="L136" s="26">
        <v>23.850318000000001</v>
      </c>
      <c r="M136" s="26">
        <v>23</v>
      </c>
    </row>
    <row r="137" spans="1:13" x14ac:dyDescent="0.2">
      <c r="A137" s="19" t="s">
        <v>1068</v>
      </c>
      <c r="B137" s="20">
        <v>326</v>
      </c>
      <c r="C137" s="26">
        <v>0</v>
      </c>
      <c r="D137" s="26">
        <v>2.1472389999999999</v>
      </c>
      <c r="E137" s="26">
        <v>6.4417179999999998</v>
      </c>
      <c r="F137" s="26">
        <v>9.8159510000000001</v>
      </c>
      <c r="G137" s="26">
        <v>15.030675</v>
      </c>
      <c r="H137" s="26">
        <v>22.085889999999999</v>
      </c>
      <c r="I137" s="26">
        <v>14.417178</v>
      </c>
      <c r="J137" s="26">
        <v>26.073619999999998</v>
      </c>
      <c r="K137" s="26">
        <v>3.98773</v>
      </c>
      <c r="L137" s="26">
        <v>22.527156999999999</v>
      </c>
      <c r="M137" s="26">
        <v>20</v>
      </c>
    </row>
    <row r="138" spans="1:13" x14ac:dyDescent="0.2">
      <c r="A138" s="19" t="s">
        <v>1069</v>
      </c>
      <c r="B138" s="20">
        <v>133</v>
      </c>
      <c r="C138" s="26">
        <v>0</v>
      </c>
      <c r="D138" s="26">
        <v>0</v>
      </c>
      <c r="E138" s="26">
        <v>9.7744359999999997</v>
      </c>
      <c r="F138" s="26">
        <v>12.030075</v>
      </c>
      <c r="G138" s="26">
        <v>8.2706769999999992</v>
      </c>
      <c r="H138" s="26">
        <v>20.300751999999999</v>
      </c>
      <c r="I138" s="26">
        <v>14.285714</v>
      </c>
      <c r="J138" s="26">
        <v>26.315788999999999</v>
      </c>
      <c r="K138" s="26">
        <v>9.0225559999999998</v>
      </c>
      <c r="L138" s="26">
        <v>22.338843000000001</v>
      </c>
      <c r="M138" s="26">
        <v>20</v>
      </c>
    </row>
    <row r="139" spans="1:13" x14ac:dyDescent="0.2">
      <c r="A139" s="19" t="s">
        <v>1070</v>
      </c>
      <c r="B139" s="20">
        <v>1070</v>
      </c>
      <c r="C139" s="26">
        <v>9.3457999999999999E-2</v>
      </c>
      <c r="D139" s="26">
        <v>2.71028</v>
      </c>
      <c r="E139" s="26">
        <v>9.3457939999999997</v>
      </c>
      <c r="F139" s="26">
        <v>15.794392999999999</v>
      </c>
      <c r="G139" s="26">
        <v>16.448598</v>
      </c>
      <c r="H139" s="26">
        <v>19.158878999999999</v>
      </c>
      <c r="I139" s="26">
        <v>9.8130839999999999</v>
      </c>
      <c r="J139" s="26">
        <v>14.299065000000001</v>
      </c>
      <c r="K139" s="26">
        <v>12.336449</v>
      </c>
      <c r="L139" s="26">
        <v>18.998933999999998</v>
      </c>
      <c r="M139" s="26">
        <v>19</v>
      </c>
    </row>
    <row r="140" spans="1:13" x14ac:dyDescent="0.2">
      <c r="A140" s="19" t="s">
        <v>1011</v>
      </c>
      <c r="B140" s="20">
        <v>329</v>
      </c>
      <c r="C140" s="26">
        <v>0.30395100000000003</v>
      </c>
      <c r="D140" s="26">
        <v>0.60790299999999997</v>
      </c>
      <c r="E140" s="26">
        <v>9.4224920000000001</v>
      </c>
      <c r="F140" s="26">
        <v>14.893617000000001</v>
      </c>
      <c r="G140" s="26">
        <v>15.805471000000001</v>
      </c>
      <c r="H140" s="26">
        <v>17.325227999999999</v>
      </c>
      <c r="I140" s="26">
        <v>10.638298000000001</v>
      </c>
      <c r="J140" s="26">
        <v>13.373860000000001</v>
      </c>
      <c r="K140" s="26">
        <v>17.629179000000001</v>
      </c>
      <c r="L140" s="26">
        <v>19.671586999999999</v>
      </c>
      <c r="M140" s="26">
        <v>20</v>
      </c>
    </row>
    <row r="141" spans="1:13" x14ac:dyDescent="0.2">
      <c r="A141" s="18" t="s">
        <v>143</v>
      </c>
      <c r="B141" s="18"/>
      <c r="C141" s="18"/>
      <c r="D141" s="18"/>
      <c r="E141" s="18"/>
      <c r="F141" s="18"/>
      <c r="G141" s="18"/>
      <c r="H141" s="18"/>
      <c r="I141" s="18"/>
      <c r="J141" s="18"/>
      <c r="K141" s="18"/>
      <c r="L141" s="18"/>
      <c r="M141" s="51"/>
    </row>
    <row r="142" spans="1:13" x14ac:dyDescent="0.2">
      <c r="A142" s="21" t="s">
        <v>1073</v>
      </c>
      <c r="B142" s="21"/>
      <c r="C142" s="21"/>
      <c r="D142" s="21"/>
      <c r="E142" s="21"/>
      <c r="F142" s="21"/>
      <c r="G142" s="21"/>
      <c r="H142" s="21"/>
      <c r="I142" s="21"/>
      <c r="J142" s="21"/>
      <c r="K142" s="21"/>
      <c r="L142" s="21"/>
      <c r="M142" s="52"/>
    </row>
    <row r="143" spans="1:13" x14ac:dyDescent="0.2">
      <c r="A143" s="19" t="s">
        <v>1067</v>
      </c>
      <c r="B143" s="20">
        <v>39</v>
      </c>
      <c r="C143" s="26">
        <v>0</v>
      </c>
      <c r="D143" s="26">
        <v>2.5641029999999998</v>
      </c>
      <c r="E143" s="26">
        <v>12.820513</v>
      </c>
      <c r="F143" s="26">
        <v>23.076923000000001</v>
      </c>
      <c r="G143" s="26">
        <v>15.384615</v>
      </c>
      <c r="H143" s="26">
        <v>10.256410000000001</v>
      </c>
      <c r="I143" s="26">
        <v>10.256410000000001</v>
      </c>
      <c r="J143" s="26">
        <v>23.076923000000001</v>
      </c>
      <c r="K143" s="26">
        <v>2.5641029999999998</v>
      </c>
      <c r="L143" s="26">
        <v>19.210526000000002</v>
      </c>
      <c r="M143" s="26">
        <v>16.5</v>
      </c>
    </row>
    <row r="144" spans="1:13" x14ac:dyDescent="0.2">
      <c r="A144" s="19" t="s">
        <v>1068</v>
      </c>
      <c r="B144" s="20">
        <v>75</v>
      </c>
      <c r="C144" s="26">
        <v>0</v>
      </c>
      <c r="D144" s="26">
        <v>4</v>
      </c>
      <c r="E144" s="26">
        <v>1.3333330000000001</v>
      </c>
      <c r="F144" s="26">
        <v>16</v>
      </c>
      <c r="G144" s="26">
        <v>10.666667</v>
      </c>
      <c r="H144" s="26">
        <v>20</v>
      </c>
      <c r="I144" s="26">
        <v>13.333333</v>
      </c>
      <c r="J144" s="26">
        <v>29.333333</v>
      </c>
      <c r="K144" s="26">
        <v>5.3333329999999997</v>
      </c>
      <c r="L144" s="26">
        <v>22.985914999999999</v>
      </c>
      <c r="M144" s="26">
        <v>23</v>
      </c>
    </row>
    <row r="145" spans="1:13" x14ac:dyDescent="0.2">
      <c r="A145" s="19" t="s">
        <v>1069</v>
      </c>
      <c r="B145" s="20">
        <v>117</v>
      </c>
      <c r="C145" s="26">
        <v>0</v>
      </c>
      <c r="D145" s="26">
        <v>0.85470100000000004</v>
      </c>
      <c r="E145" s="26">
        <v>10.256410000000001</v>
      </c>
      <c r="F145" s="26">
        <v>9.4017090000000003</v>
      </c>
      <c r="G145" s="26">
        <v>15.384615</v>
      </c>
      <c r="H145" s="26">
        <v>21.367521</v>
      </c>
      <c r="I145" s="26">
        <v>13.675214</v>
      </c>
      <c r="J145" s="26">
        <v>26.495726000000001</v>
      </c>
      <c r="K145" s="26">
        <v>2.5641029999999998</v>
      </c>
      <c r="L145" s="26">
        <v>22.877192999999998</v>
      </c>
      <c r="M145" s="26">
        <v>20</v>
      </c>
    </row>
    <row r="146" spans="1:13" x14ac:dyDescent="0.2">
      <c r="A146" s="19" t="s">
        <v>1070</v>
      </c>
      <c r="B146" s="20">
        <v>1288</v>
      </c>
      <c r="C146" s="26">
        <v>7.7640000000000001E-2</v>
      </c>
      <c r="D146" s="26">
        <v>1.863354</v>
      </c>
      <c r="E146" s="26">
        <v>8.5403730000000007</v>
      </c>
      <c r="F146" s="26">
        <v>14.052795</v>
      </c>
      <c r="G146" s="26">
        <v>14.518634</v>
      </c>
      <c r="H146" s="26">
        <v>19.254657999999999</v>
      </c>
      <c r="I146" s="26">
        <v>12.111801</v>
      </c>
      <c r="J146" s="26">
        <v>19.332298000000002</v>
      </c>
      <c r="K146" s="26">
        <v>10.248447000000001</v>
      </c>
      <c r="L146" s="26">
        <v>20.5</v>
      </c>
      <c r="M146" s="26">
        <v>20</v>
      </c>
    </row>
    <row r="147" spans="1:13" x14ac:dyDescent="0.2">
      <c r="A147" s="19" t="s">
        <v>1011</v>
      </c>
      <c r="B147" s="20">
        <v>669</v>
      </c>
      <c r="C147" s="26">
        <v>0.149477</v>
      </c>
      <c r="D147" s="26">
        <v>1.644245</v>
      </c>
      <c r="E147" s="26">
        <v>8.8191330000000008</v>
      </c>
      <c r="F147" s="26">
        <v>13.901344999999999</v>
      </c>
      <c r="G147" s="26">
        <v>16.143498000000001</v>
      </c>
      <c r="H147" s="26">
        <v>19.880419</v>
      </c>
      <c r="I147" s="26">
        <v>9.7159940000000002</v>
      </c>
      <c r="J147" s="26">
        <v>16.143498000000001</v>
      </c>
      <c r="K147" s="26">
        <v>13.602392</v>
      </c>
      <c r="L147" s="26">
        <v>20.288927000000001</v>
      </c>
      <c r="M147" s="26">
        <v>20</v>
      </c>
    </row>
    <row r="148" spans="1:13" x14ac:dyDescent="0.2">
      <c r="A148" s="18" t="s">
        <v>1074</v>
      </c>
      <c r="B148" s="18"/>
      <c r="C148" s="18"/>
      <c r="D148" s="18"/>
      <c r="E148" s="18"/>
      <c r="F148" s="18"/>
      <c r="G148" s="18"/>
      <c r="H148" s="18"/>
      <c r="I148" s="18"/>
      <c r="J148" s="18"/>
      <c r="K148" s="18"/>
      <c r="L148" s="18"/>
      <c r="M148" s="51"/>
    </row>
    <row r="149" spans="1:13" x14ac:dyDescent="0.2">
      <c r="A149" s="19" t="s">
        <v>1075</v>
      </c>
      <c r="B149" s="20">
        <v>541</v>
      </c>
      <c r="C149" s="26">
        <v>0.18484300000000001</v>
      </c>
      <c r="D149" s="26">
        <v>1.4787429999999999</v>
      </c>
      <c r="E149" s="26">
        <v>7.763401</v>
      </c>
      <c r="F149" s="26">
        <v>14.417745</v>
      </c>
      <c r="G149" s="26">
        <v>12.754159</v>
      </c>
      <c r="H149" s="26">
        <v>18.299444999999999</v>
      </c>
      <c r="I149" s="26">
        <v>11.275416</v>
      </c>
      <c r="J149" s="26">
        <v>26.062847000000001</v>
      </c>
      <c r="K149" s="26">
        <v>7.763401</v>
      </c>
      <c r="L149" s="26">
        <v>22.472946</v>
      </c>
      <c r="M149" s="26">
        <v>20</v>
      </c>
    </row>
    <row r="150" spans="1:13" x14ac:dyDescent="0.2">
      <c r="A150" s="19" t="s">
        <v>1076</v>
      </c>
      <c r="B150" s="20">
        <v>877</v>
      </c>
      <c r="C150" s="26">
        <v>0.114025</v>
      </c>
      <c r="D150" s="26">
        <v>1.8244009999999999</v>
      </c>
      <c r="E150" s="26">
        <v>8.8939570000000003</v>
      </c>
      <c r="F150" s="26">
        <v>14.139111</v>
      </c>
      <c r="G150" s="26">
        <v>14.709236000000001</v>
      </c>
      <c r="H150" s="26">
        <v>20.410489999999999</v>
      </c>
      <c r="I150" s="26">
        <v>12.086658999999999</v>
      </c>
      <c r="J150" s="26">
        <v>18.244014</v>
      </c>
      <c r="K150" s="26">
        <v>9.5781069999999993</v>
      </c>
      <c r="L150" s="26">
        <v>20.306431</v>
      </c>
      <c r="M150" s="26">
        <v>20</v>
      </c>
    </row>
    <row r="151" spans="1:13" x14ac:dyDescent="0.2">
      <c r="A151" s="19" t="s">
        <v>1077</v>
      </c>
      <c r="B151" s="20">
        <v>543</v>
      </c>
      <c r="C151" s="26">
        <v>0</v>
      </c>
      <c r="D151" s="26">
        <v>2.2099449999999998</v>
      </c>
      <c r="E151" s="26">
        <v>10.313076000000001</v>
      </c>
      <c r="F151" s="26">
        <v>12.891344</v>
      </c>
      <c r="G151" s="26">
        <v>16.206261999999999</v>
      </c>
      <c r="H151" s="26">
        <v>19.521179</v>
      </c>
      <c r="I151" s="26">
        <v>10.128913000000001</v>
      </c>
      <c r="J151" s="26">
        <v>15.837937</v>
      </c>
      <c r="K151" s="26">
        <v>12.891344</v>
      </c>
      <c r="L151" s="26">
        <v>19.693446000000002</v>
      </c>
      <c r="M151" s="26">
        <v>20</v>
      </c>
    </row>
    <row r="152" spans="1:13" x14ac:dyDescent="0.2">
      <c r="A152" s="19" t="s">
        <v>1078</v>
      </c>
      <c r="B152" s="20">
        <v>227</v>
      </c>
      <c r="C152" s="26">
        <v>0</v>
      </c>
      <c r="D152" s="26">
        <v>1.7621150000000001</v>
      </c>
      <c r="E152" s="26">
        <v>4.845815</v>
      </c>
      <c r="F152" s="26">
        <v>14.977974</v>
      </c>
      <c r="G152" s="26">
        <v>18.061674</v>
      </c>
      <c r="H152" s="26">
        <v>18.061674</v>
      </c>
      <c r="I152" s="26">
        <v>12.77533</v>
      </c>
      <c r="J152" s="26">
        <v>14.096916</v>
      </c>
      <c r="K152" s="26">
        <v>15.418502</v>
      </c>
      <c r="L152" s="26">
        <v>19.598958</v>
      </c>
      <c r="M152" s="26">
        <v>20</v>
      </c>
    </row>
    <row r="153" spans="1:13" x14ac:dyDescent="0.2">
      <c r="A153" s="18" t="s">
        <v>1079</v>
      </c>
      <c r="B153" s="18"/>
      <c r="C153" s="18"/>
      <c r="D153" s="18"/>
      <c r="E153" s="18"/>
      <c r="F153" s="18"/>
      <c r="G153" s="18"/>
      <c r="H153" s="18"/>
      <c r="I153" s="18"/>
      <c r="J153" s="18"/>
      <c r="K153" s="18"/>
      <c r="L153" s="18"/>
      <c r="M153" s="51"/>
    </row>
    <row r="154" spans="1:13" x14ac:dyDescent="0.2">
      <c r="A154" s="19" t="s">
        <v>1080</v>
      </c>
      <c r="B154" s="20">
        <v>294</v>
      </c>
      <c r="C154" s="26">
        <v>0.34013599999999999</v>
      </c>
      <c r="D154" s="26">
        <v>3.4013610000000001</v>
      </c>
      <c r="E154" s="26">
        <v>9.5238099999999992</v>
      </c>
      <c r="F154" s="26">
        <v>14.62585</v>
      </c>
      <c r="G154" s="26">
        <v>14.62585</v>
      </c>
      <c r="H154" s="26">
        <v>21.088435</v>
      </c>
      <c r="I154" s="26">
        <v>8.8435369999999995</v>
      </c>
      <c r="J154" s="26">
        <v>15.986395</v>
      </c>
      <c r="K154" s="26">
        <v>11.564626000000001</v>
      </c>
      <c r="L154" s="26">
        <v>18.776923</v>
      </c>
      <c r="M154" s="26">
        <v>20</v>
      </c>
    </row>
    <row r="155" spans="1:13" x14ac:dyDescent="0.2">
      <c r="A155" s="19" t="s">
        <v>1081</v>
      </c>
      <c r="B155" s="20">
        <v>664</v>
      </c>
      <c r="C155" s="26">
        <v>0</v>
      </c>
      <c r="D155" s="26">
        <v>2.1084339999999999</v>
      </c>
      <c r="E155" s="26">
        <v>8.2831329999999994</v>
      </c>
      <c r="F155" s="26">
        <v>12.951807000000001</v>
      </c>
      <c r="G155" s="26">
        <v>14.457831000000001</v>
      </c>
      <c r="H155" s="26">
        <v>16.867470000000001</v>
      </c>
      <c r="I155" s="26">
        <v>11.295180999999999</v>
      </c>
      <c r="J155" s="26">
        <v>24.849398000000001</v>
      </c>
      <c r="K155" s="26">
        <v>9.1867470000000004</v>
      </c>
      <c r="L155" s="26">
        <v>22.119402999999998</v>
      </c>
      <c r="M155" s="26">
        <v>20</v>
      </c>
    </row>
    <row r="156" spans="1:13" x14ac:dyDescent="0.2">
      <c r="A156" s="19" t="s">
        <v>1082</v>
      </c>
      <c r="B156" s="20">
        <v>421</v>
      </c>
      <c r="C156" s="26">
        <v>0</v>
      </c>
      <c r="D156" s="26">
        <v>0.95011900000000005</v>
      </c>
      <c r="E156" s="26">
        <v>7.8384799999999997</v>
      </c>
      <c r="F156" s="26">
        <v>12.589074</v>
      </c>
      <c r="G156" s="26">
        <v>15.914489</v>
      </c>
      <c r="H156" s="26">
        <v>21.615202</v>
      </c>
      <c r="I156" s="26">
        <v>14.251780999999999</v>
      </c>
      <c r="J156" s="26">
        <v>15.2019</v>
      </c>
      <c r="K156" s="26">
        <v>11.638954999999999</v>
      </c>
      <c r="L156" s="26">
        <v>20.612902999999999</v>
      </c>
      <c r="M156" s="26">
        <v>20</v>
      </c>
    </row>
    <row r="157" spans="1:13" x14ac:dyDescent="0.2">
      <c r="A157" s="19" t="s">
        <v>1083</v>
      </c>
      <c r="B157" s="20">
        <v>358</v>
      </c>
      <c r="C157" s="26">
        <v>0.27933000000000002</v>
      </c>
      <c r="D157" s="26">
        <v>0.27933000000000002</v>
      </c>
      <c r="E157" s="26">
        <v>6.9832400000000003</v>
      </c>
      <c r="F157" s="26">
        <v>16.201117</v>
      </c>
      <c r="G157" s="26">
        <v>13.687151</v>
      </c>
      <c r="H157" s="26">
        <v>18.994413000000002</v>
      </c>
      <c r="I157" s="26">
        <v>12.011172999999999</v>
      </c>
      <c r="J157" s="26">
        <v>20.949721</v>
      </c>
      <c r="K157" s="26">
        <v>10.614525</v>
      </c>
      <c r="L157" s="26">
        <v>21.409375000000001</v>
      </c>
      <c r="M157" s="26">
        <v>20</v>
      </c>
    </row>
    <row r="158" spans="1:13" x14ac:dyDescent="0.2">
      <c r="A158" s="19" t="s">
        <v>1084</v>
      </c>
      <c r="B158" s="20">
        <v>217</v>
      </c>
      <c r="C158" s="26">
        <v>0</v>
      </c>
      <c r="D158" s="26">
        <v>1.3824879999999999</v>
      </c>
      <c r="E158" s="26">
        <v>9.2165900000000001</v>
      </c>
      <c r="F158" s="26">
        <v>13.364055</v>
      </c>
      <c r="G158" s="26">
        <v>12.903226</v>
      </c>
      <c r="H158" s="26">
        <v>23.041474999999998</v>
      </c>
      <c r="I158" s="26">
        <v>11.981567</v>
      </c>
      <c r="J158" s="26">
        <v>18.894009</v>
      </c>
      <c r="K158" s="26">
        <v>9.2165900000000001</v>
      </c>
      <c r="L158" s="26">
        <v>20.532995</v>
      </c>
      <c r="M158" s="26">
        <v>20</v>
      </c>
    </row>
    <row r="159" spans="1:13" x14ac:dyDescent="0.2">
      <c r="A159" s="22" t="s">
        <v>1085</v>
      </c>
      <c r="B159" s="23">
        <v>234</v>
      </c>
      <c r="C159" s="27">
        <v>0</v>
      </c>
      <c r="D159" s="27">
        <v>3.418803</v>
      </c>
      <c r="E159" s="27">
        <v>11.111110999999999</v>
      </c>
      <c r="F159" s="27">
        <v>15.811966</v>
      </c>
      <c r="G159" s="27">
        <v>18.803419000000002</v>
      </c>
      <c r="H159" s="27">
        <v>17.948718</v>
      </c>
      <c r="I159" s="27">
        <v>8.9743589999999998</v>
      </c>
      <c r="J159" s="27">
        <v>11.538462000000001</v>
      </c>
      <c r="K159" s="27">
        <v>12.393162</v>
      </c>
      <c r="L159" s="27">
        <v>17.614633999999999</v>
      </c>
      <c r="M159" s="27">
        <v>17</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AEBC50-80AA-4D3D-970E-DB1976E8CCBA}">
  <dimension ref="A1:M158"/>
  <sheetViews>
    <sheetView workbookViewId="0">
      <selection activeCell="D17" sqref="D17"/>
    </sheetView>
  </sheetViews>
  <sheetFormatPr defaultColWidth="9" defaultRowHeight="12.5" x14ac:dyDescent="0.2"/>
  <cols>
    <col min="1" max="1" width="34.08984375" style="10" bestFit="1" customWidth="1"/>
    <col min="2" max="12" width="7.6328125" style="10" customWidth="1"/>
    <col min="13" max="13" width="7.6328125" style="49" customWidth="1"/>
    <col min="14" max="256" width="7.6328125" style="10" customWidth="1"/>
    <col min="257" max="16384" width="9" style="10"/>
  </cols>
  <sheetData>
    <row r="1" spans="1:13" x14ac:dyDescent="0.2">
      <c r="A1" s="8" t="s">
        <v>126</v>
      </c>
      <c r="B1" s="9"/>
    </row>
    <row r="2" spans="1:13" x14ac:dyDescent="0.2">
      <c r="A2" s="11" t="str">
        <f xml:space="preserve"> HYPERLINK("#'目次'!B43","[37]")</f>
        <v>[37]</v>
      </c>
      <c r="B2" s="24" t="s">
        <v>352</v>
      </c>
    </row>
    <row r="3" spans="1:13" x14ac:dyDescent="0.2">
      <c r="A3" s="9" t="s">
        <v>126</v>
      </c>
      <c r="B3" s="12" t="s">
        <v>266</v>
      </c>
    </row>
    <row r="4" spans="1:13" x14ac:dyDescent="0.2">
      <c r="A4" s="9" t="s">
        <v>126</v>
      </c>
      <c r="B4" s="12" t="s">
        <v>267</v>
      </c>
    </row>
    <row r="5" spans="1:13" x14ac:dyDescent="0.2">
      <c r="A5" s="9" t="s">
        <v>126</v>
      </c>
      <c r="B5" s="12" t="s">
        <v>268</v>
      </c>
    </row>
    <row r="6" spans="1:13" s="15" customFormat="1" ht="25" x14ac:dyDescent="0.2">
      <c r="A6" s="13" t="s">
        <v>126</v>
      </c>
      <c r="B6" s="14" t="s">
        <v>1006</v>
      </c>
      <c r="C6" s="14" t="s">
        <v>1054</v>
      </c>
      <c r="D6" s="14" t="s">
        <v>1055</v>
      </c>
      <c r="E6" s="14" t="s">
        <v>1056</v>
      </c>
      <c r="F6" s="14" t="s">
        <v>1057</v>
      </c>
      <c r="G6" s="14" t="s">
        <v>1058</v>
      </c>
      <c r="H6" s="14" t="s">
        <v>1101</v>
      </c>
      <c r="I6" s="14" t="s">
        <v>1102</v>
      </c>
      <c r="J6" s="14" t="s">
        <v>1103</v>
      </c>
      <c r="K6" s="14" t="s">
        <v>1011</v>
      </c>
      <c r="L6" s="14" t="s">
        <v>674</v>
      </c>
      <c r="M6" s="50" t="s">
        <v>491</v>
      </c>
    </row>
    <row r="7" spans="1:13" x14ac:dyDescent="0.2">
      <c r="A7" s="16" t="s">
        <v>1012</v>
      </c>
      <c r="B7" s="17">
        <v>2188</v>
      </c>
      <c r="C7" s="25">
        <v>4.5704000000000002E-2</v>
      </c>
      <c r="D7" s="25">
        <v>0.36563099999999998</v>
      </c>
      <c r="E7" s="25">
        <v>4.0219379999999996</v>
      </c>
      <c r="F7" s="25">
        <v>9.2321760000000008</v>
      </c>
      <c r="G7" s="25">
        <v>11.197441</v>
      </c>
      <c r="H7" s="25">
        <v>17.413163000000001</v>
      </c>
      <c r="I7" s="25">
        <v>14.899452</v>
      </c>
      <c r="J7" s="25">
        <v>31.992687</v>
      </c>
      <c r="K7" s="25">
        <v>10.831810000000001</v>
      </c>
      <c r="L7" s="25">
        <v>24.787289000000001</v>
      </c>
      <c r="M7" s="25">
        <v>25</v>
      </c>
    </row>
    <row r="8" spans="1:13" x14ac:dyDescent="0.2">
      <c r="A8" s="18" t="s">
        <v>1013</v>
      </c>
      <c r="B8" s="18"/>
      <c r="C8" s="18"/>
      <c r="D8" s="18"/>
      <c r="E8" s="18"/>
      <c r="F8" s="18"/>
      <c r="G8" s="18"/>
      <c r="H8" s="18"/>
      <c r="I8" s="18"/>
      <c r="J8" s="18"/>
      <c r="K8" s="18"/>
      <c r="L8" s="18"/>
      <c r="M8" s="51"/>
    </row>
    <row r="9" spans="1:13" x14ac:dyDescent="0.2">
      <c r="A9" s="19" t="s">
        <v>1014</v>
      </c>
      <c r="B9" s="20">
        <v>1092</v>
      </c>
      <c r="C9" s="26">
        <v>9.1575000000000004E-2</v>
      </c>
      <c r="D9" s="26">
        <v>0.18315000000000001</v>
      </c>
      <c r="E9" s="26">
        <v>3.2051280000000002</v>
      </c>
      <c r="F9" s="26">
        <v>7.5091580000000002</v>
      </c>
      <c r="G9" s="26">
        <v>8.2417580000000008</v>
      </c>
      <c r="H9" s="26">
        <v>16.575092000000001</v>
      </c>
      <c r="I9" s="26">
        <v>16.575092000000001</v>
      </c>
      <c r="J9" s="26">
        <v>37.454211999999998</v>
      </c>
      <c r="K9" s="26">
        <v>10.164835</v>
      </c>
      <c r="L9" s="26">
        <v>26.600408000000002</v>
      </c>
      <c r="M9" s="26">
        <v>25</v>
      </c>
    </row>
    <row r="10" spans="1:13" x14ac:dyDescent="0.2">
      <c r="A10" s="19" t="s">
        <v>1015</v>
      </c>
      <c r="B10" s="20">
        <v>1095</v>
      </c>
      <c r="C10" s="26">
        <v>0</v>
      </c>
      <c r="D10" s="26">
        <v>0.54794500000000002</v>
      </c>
      <c r="E10" s="26">
        <v>4.8401829999999997</v>
      </c>
      <c r="F10" s="26">
        <v>10.958904</v>
      </c>
      <c r="G10" s="26">
        <v>14.155251</v>
      </c>
      <c r="H10" s="26">
        <v>18.26484</v>
      </c>
      <c r="I10" s="26">
        <v>13.242008999999999</v>
      </c>
      <c r="J10" s="26">
        <v>26.484017999999999</v>
      </c>
      <c r="K10" s="26">
        <v>11.506849000000001</v>
      </c>
      <c r="L10" s="26">
        <v>22.946335999999999</v>
      </c>
      <c r="M10" s="26">
        <v>20</v>
      </c>
    </row>
    <row r="11" spans="1:13" x14ac:dyDescent="0.2">
      <c r="A11" s="19" t="s">
        <v>1009</v>
      </c>
      <c r="B11" s="20">
        <v>1</v>
      </c>
      <c r="C11" s="26">
        <v>0</v>
      </c>
      <c r="D11" s="26">
        <v>0</v>
      </c>
      <c r="E11" s="26">
        <v>0</v>
      </c>
      <c r="F11" s="26">
        <v>0</v>
      </c>
      <c r="G11" s="26">
        <v>0</v>
      </c>
      <c r="H11" s="26">
        <v>0</v>
      </c>
      <c r="I11" s="26">
        <v>0</v>
      </c>
      <c r="J11" s="26">
        <v>100</v>
      </c>
      <c r="K11" s="26">
        <v>0</v>
      </c>
      <c r="L11" s="26">
        <v>30</v>
      </c>
      <c r="M11" s="26">
        <v>30</v>
      </c>
    </row>
    <row r="12" spans="1:13" x14ac:dyDescent="0.2">
      <c r="A12" s="18" t="s">
        <v>1016</v>
      </c>
      <c r="B12" s="18"/>
      <c r="C12" s="18"/>
      <c r="D12" s="18"/>
      <c r="E12" s="18"/>
      <c r="F12" s="18"/>
      <c r="G12" s="18"/>
      <c r="H12" s="18"/>
      <c r="I12" s="18"/>
      <c r="J12" s="18"/>
      <c r="K12" s="18"/>
      <c r="L12" s="18"/>
      <c r="M12" s="51"/>
    </row>
    <row r="13" spans="1:13" x14ac:dyDescent="0.2">
      <c r="A13" s="19" t="s">
        <v>1017</v>
      </c>
      <c r="B13" s="20">
        <v>387</v>
      </c>
      <c r="C13" s="26">
        <v>0.25839800000000002</v>
      </c>
      <c r="D13" s="26">
        <v>0.51679600000000003</v>
      </c>
      <c r="E13" s="26">
        <v>4.9095610000000001</v>
      </c>
      <c r="F13" s="26">
        <v>9.5607240000000004</v>
      </c>
      <c r="G13" s="26">
        <v>9.3023260000000008</v>
      </c>
      <c r="H13" s="26">
        <v>16.795866</v>
      </c>
      <c r="I13" s="26">
        <v>14.211886</v>
      </c>
      <c r="J13" s="26">
        <v>39.793281999999998</v>
      </c>
      <c r="K13" s="26">
        <v>4.6511630000000004</v>
      </c>
      <c r="L13" s="26">
        <v>26.065041000000001</v>
      </c>
      <c r="M13" s="26">
        <v>25</v>
      </c>
    </row>
    <row r="14" spans="1:13" x14ac:dyDescent="0.2">
      <c r="A14" s="19" t="s">
        <v>1018</v>
      </c>
      <c r="B14" s="20">
        <v>432</v>
      </c>
      <c r="C14" s="26">
        <v>0</v>
      </c>
      <c r="D14" s="26">
        <v>0</v>
      </c>
      <c r="E14" s="26">
        <v>3.4722219999999999</v>
      </c>
      <c r="F14" s="26">
        <v>6.9444439999999998</v>
      </c>
      <c r="G14" s="26">
        <v>8.5648149999999994</v>
      </c>
      <c r="H14" s="26">
        <v>16.435185000000001</v>
      </c>
      <c r="I14" s="26">
        <v>12.5</v>
      </c>
      <c r="J14" s="26">
        <v>43.75</v>
      </c>
      <c r="K14" s="26">
        <v>8.3333329999999997</v>
      </c>
      <c r="L14" s="26">
        <v>26.94697</v>
      </c>
      <c r="M14" s="26">
        <v>25</v>
      </c>
    </row>
    <row r="15" spans="1:13" x14ac:dyDescent="0.2">
      <c r="A15" s="19" t="s">
        <v>1019</v>
      </c>
      <c r="B15" s="20">
        <v>449</v>
      </c>
      <c r="C15" s="26">
        <v>0</v>
      </c>
      <c r="D15" s="26">
        <v>0.222717</v>
      </c>
      <c r="E15" s="26">
        <v>5.3452120000000001</v>
      </c>
      <c r="F15" s="26">
        <v>10.022271999999999</v>
      </c>
      <c r="G15" s="26">
        <v>9.1314030000000006</v>
      </c>
      <c r="H15" s="26">
        <v>18.040088999999998</v>
      </c>
      <c r="I15" s="26">
        <v>16.703786000000001</v>
      </c>
      <c r="J15" s="26">
        <v>33.407572000000002</v>
      </c>
      <c r="K15" s="26">
        <v>7.1269489999999998</v>
      </c>
      <c r="L15" s="26">
        <v>24.549161000000002</v>
      </c>
      <c r="M15" s="26">
        <v>25</v>
      </c>
    </row>
    <row r="16" spans="1:13" x14ac:dyDescent="0.2">
      <c r="A16" s="19" t="s">
        <v>1020</v>
      </c>
      <c r="B16" s="20">
        <v>427</v>
      </c>
      <c r="C16" s="26">
        <v>0</v>
      </c>
      <c r="D16" s="26">
        <v>0.70257599999999998</v>
      </c>
      <c r="E16" s="26">
        <v>2.34192</v>
      </c>
      <c r="F16" s="26">
        <v>9.3676809999999993</v>
      </c>
      <c r="G16" s="26">
        <v>13.348946</v>
      </c>
      <c r="H16" s="26">
        <v>15.456674</v>
      </c>
      <c r="I16" s="26">
        <v>16.393443000000001</v>
      </c>
      <c r="J16" s="26">
        <v>28.103044000000001</v>
      </c>
      <c r="K16" s="26">
        <v>14.285714</v>
      </c>
      <c r="L16" s="26">
        <v>24.038250999999999</v>
      </c>
      <c r="M16" s="26">
        <v>25</v>
      </c>
    </row>
    <row r="17" spans="1:13" x14ac:dyDescent="0.2">
      <c r="A17" s="19" t="s">
        <v>1021</v>
      </c>
      <c r="B17" s="20">
        <v>274</v>
      </c>
      <c r="C17" s="26">
        <v>0</v>
      </c>
      <c r="D17" s="26">
        <v>0.72992699999999999</v>
      </c>
      <c r="E17" s="26">
        <v>2.919708</v>
      </c>
      <c r="F17" s="26">
        <v>8.7591239999999999</v>
      </c>
      <c r="G17" s="26">
        <v>14.233577</v>
      </c>
      <c r="H17" s="26">
        <v>21.167883</v>
      </c>
      <c r="I17" s="26">
        <v>17.883212</v>
      </c>
      <c r="J17" s="26">
        <v>19.708029</v>
      </c>
      <c r="K17" s="26">
        <v>14.59854</v>
      </c>
      <c r="L17" s="26">
        <v>23.264956999999999</v>
      </c>
      <c r="M17" s="26">
        <v>21.5</v>
      </c>
    </row>
    <row r="18" spans="1:13" x14ac:dyDescent="0.2">
      <c r="A18" s="19" t="s">
        <v>1022</v>
      </c>
      <c r="B18" s="20">
        <v>137</v>
      </c>
      <c r="C18" s="26">
        <v>0</v>
      </c>
      <c r="D18" s="26">
        <v>0</v>
      </c>
      <c r="E18" s="26">
        <v>5.1094889999999999</v>
      </c>
      <c r="F18" s="26">
        <v>10.948905</v>
      </c>
      <c r="G18" s="26">
        <v>12.408759</v>
      </c>
      <c r="H18" s="26">
        <v>17.518248</v>
      </c>
      <c r="I18" s="26">
        <v>9.4890509999999999</v>
      </c>
      <c r="J18" s="26">
        <v>17.518248</v>
      </c>
      <c r="K18" s="26">
        <v>27.007299</v>
      </c>
      <c r="L18" s="26">
        <v>22.99</v>
      </c>
      <c r="M18" s="26">
        <v>20</v>
      </c>
    </row>
    <row r="19" spans="1:13" x14ac:dyDescent="0.2">
      <c r="A19" s="19" t="s">
        <v>1023</v>
      </c>
      <c r="B19" s="20">
        <v>71</v>
      </c>
      <c r="C19" s="26">
        <v>0</v>
      </c>
      <c r="D19" s="26">
        <v>0</v>
      </c>
      <c r="E19" s="26">
        <v>5.6338030000000003</v>
      </c>
      <c r="F19" s="26">
        <v>15.492958</v>
      </c>
      <c r="G19" s="26">
        <v>22.535211</v>
      </c>
      <c r="H19" s="26">
        <v>18.309858999999999</v>
      </c>
      <c r="I19" s="26">
        <v>11.267606000000001</v>
      </c>
      <c r="J19" s="26">
        <v>12.676056000000001</v>
      </c>
      <c r="K19" s="26">
        <v>14.084507</v>
      </c>
      <c r="L19" s="26">
        <v>18.770492000000001</v>
      </c>
      <c r="M19" s="26">
        <v>18</v>
      </c>
    </row>
    <row r="20" spans="1:13" x14ac:dyDescent="0.2">
      <c r="A20" s="19" t="s">
        <v>1024</v>
      </c>
      <c r="B20" s="20">
        <v>11</v>
      </c>
      <c r="C20" s="26">
        <v>0</v>
      </c>
      <c r="D20" s="26">
        <v>0</v>
      </c>
      <c r="E20" s="26">
        <v>9.0909089999999999</v>
      </c>
      <c r="F20" s="26">
        <v>0</v>
      </c>
      <c r="G20" s="26">
        <v>18.181818</v>
      </c>
      <c r="H20" s="26">
        <v>27.272727</v>
      </c>
      <c r="I20" s="26">
        <v>18.181818</v>
      </c>
      <c r="J20" s="26">
        <v>0</v>
      </c>
      <c r="K20" s="26">
        <v>27.272727</v>
      </c>
      <c r="L20" s="26">
        <v>18.5</v>
      </c>
      <c r="M20" s="26">
        <v>20</v>
      </c>
    </row>
    <row r="21" spans="1:13" x14ac:dyDescent="0.2">
      <c r="A21" s="19" t="s">
        <v>1025</v>
      </c>
      <c r="B21" s="20">
        <v>881</v>
      </c>
      <c r="C21" s="26">
        <v>0</v>
      </c>
      <c r="D21" s="26">
        <v>0.113507</v>
      </c>
      <c r="E21" s="26">
        <v>4.4267880000000002</v>
      </c>
      <c r="F21" s="26">
        <v>8.5130529999999993</v>
      </c>
      <c r="G21" s="26">
        <v>8.8535749999999993</v>
      </c>
      <c r="H21" s="26">
        <v>17.253121</v>
      </c>
      <c r="I21" s="26">
        <v>14.642452</v>
      </c>
      <c r="J21" s="26">
        <v>38.479000999999997</v>
      </c>
      <c r="K21" s="26">
        <v>7.718502</v>
      </c>
      <c r="L21" s="26">
        <v>25.717096999999999</v>
      </c>
      <c r="M21" s="26">
        <v>25</v>
      </c>
    </row>
    <row r="22" spans="1:13" x14ac:dyDescent="0.2">
      <c r="A22" s="19" t="s">
        <v>1026</v>
      </c>
      <c r="B22" s="20">
        <v>701</v>
      </c>
      <c r="C22" s="26">
        <v>0</v>
      </c>
      <c r="D22" s="26">
        <v>0.71326699999999998</v>
      </c>
      <c r="E22" s="26">
        <v>2.5677599999999998</v>
      </c>
      <c r="F22" s="26">
        <v>9.1298150000000007</v>
      </c>
      <c r="G22" s="26">
        <v>13.694722000000001</v>
      </c>
      <c r="H22" s="26">
        <v>17.689015999999999</v>
      </c>
      <c r="I22" s="26">
        <v>16.975749</v>
      </c>
      <c r="J22" s="26">
        <v>24.821683</v>
      </c>
      <c r="K22" s="26">
        <v>14.407989000000001</v>
      </c>
      <c r="L22" s="26">
        <v>23.736667000000001</v>
      </c>
      <c r="M22" s="26">
        <v>23</v>
      </c>
    </row>
    <row r="23" spans="1:13" x14ac:dyDescent="0.2">
      <c r="A23" s="19" t="s">
        <v>1027</v>
      </c>
      <c r="B23" s="20">
        <v>1801</v>
      </c>
      <c r="C23" s="26">
        <v>0</v>
      </c>
      <c r="D23" s="26">
        <v>0.333148</v>
      </c>
      <c r="E23" s="26">
        <v>3.8312050000000002</v>
      </c>
      <c r="F23" s="26">
        <v>9.1615769999999994</v>
      </c>
      <c r="G23" s="26">
        <v>11.604664</v>
      </c>
      <c r="H23" s="26">
        <v>17.545808000000001</v>
      </c>
      <c r="I23" s="26">
        <v>15.047196</v>
      </c>
      <c r="J23" s="26">
        <v>30.316490999999999</v>
      </c>
      <c r="K23" s="26">
        <v>12.159910999999999</v>
      </c>
      <c r="L23" s="26">
        <v>24.489253999999999</v>
      </c>
      <c r="M23" s="26">
        <v>25</v>
      </c>
    </row>
    <row r="24" spans="1:13" x14ac:dyDescent="0.2">
      <c r="A24" s="19" t="s">
        <v>1028</v>
      </c>
      <c r="B24" s="20">
        <v>920</v>
      </c>
      <c r="C24" s="26">
        <v>0</v>
      </c>
      <c r="D24" s="26">
        <v>0.54347800000000002</v>
      </c>
      <c r="E24" s="26">
        <v>3.2608700000000002</v>
      </c>
      <c r="F24" s="26">
        <v>9.7826090000000008</v>
      </c>
      <c r="G24" s="26">
        <v>14.239129999999999</v>
      </c>
      <c r="H24" s="26">
        <v>17.826087000000001</v>
      </c>
      <c r="I24" s="26">
        <v>15.434782999999999</v>
      </c>
      <c r="J24" s="26">
        <v>22.5</v>
      </c>
      <c r="K24" s="26">
        <v>16.413042999999998</v>
      </c>
      <c r="L24" s="26">
        <v>23.191157</v>
      </c>
      <c r="M24" s="26">
        <v>20</v>
      </c>
    </row>
    <row r="25" spans="1:13" x14ac:dyDescent="0.2">
      <c r="A25" s="19" t="s">
        <v>1029</v>
      </c>
      <c r="B25" s="20">
        <v>219</v>
      </c>
      <c r="C25" s="26">
        <v>0</v>
      </c>
      <c r="D25" s="26">
        <v>0</v>
      </c>
      <c r="E25" s="26">
        <v>5.4794520000000002</v>
      </c>
      <c r="F25" s="26">
        <v>11.872146000000001</v>
      </c>
      <c r="G25" s="26">
        <v>15.981735</v>
      </c>
      <c r="H25" s="26">
        <v>18.26484</v>
      </c>
      <c r="I25" s="26">
        <v>10.502283</v>
      </c>
      <c r="J25" s="26">
        <v>15.068493</v>
      </c>
      <c r="K25" s="26">
        <v>22.831050000000001</v>
      </c>
      <c r="L25" s="26">
        <v>21.254438</v>
      </c>
      <c r="M25" s="26">
        <v>20</v>
      </c>
    </row>
    <row r="26" spans="1:13" x14ac:dyDescent="0.2">
      <c r="A26" s="18" t="s">
        <v>1030</v>
      </c>
      <c r="B26" s="17">
        <v>208</v>
      </c>
      <c r="C26" s="25">
        <v>0.480769</v>
      </c>
      <c r="D26" s="25">
        <v>0.480769</v>
      </c>
      <c r="E26" s="25">
        <v>3.8461539999999999</v>
      </c>
      <c r="F26" s="25">
        <v>7.6923079999999997</v>
      </c>
      <c r="G26" s="25">
        <v>6.25</v>
      </c>
      <c r="H26" s="25">
        <v>18.269231000000001</v>
      </c>
      <c r="I26" s="25">
        <v>12.019231</v>
      </c>
      <c r="J26" s="25">
        <v>45.673076999999999</v>
      </c>
      <c r="K26" s="25">
        <v>5.288462</v>
      </c>
      <c r="L26" s="25">
        <v>27.598984999999999</v>
      </c>
      <c r="M26" s="25">
        <v>25</v>
      </c>
    </row>
    <row r="27" spans="1:13" x14ac:dyDescent="0.2">
      <c r="A27" s="19" t="s">
        <v>1018</v>
      </c>
      <c r="B27" s="20">
        <v>220</v>
      </c>
      <c r="C27" s="26">
        <v>0</v>
      </c>
      <c r="D27" s="26">
        <v>0</v>
      </c>
      <c r="E27" s="26">
        <v>4.0909089999999999</v>
      </c>
      <c r="F27" s="26">
        <v>5.4545450000000004</v>
      </c>
      <c r="G27" s="26">
        <v>8.1818179999999998</v>
      </c>
      <c r="H27" s="26">
        <v>13.181818</v>
      </c>
      <c r="I27" s="26">
        <v>14.090909</v>
      </c>
      <c r="J27" s="26">
        <v>45.909090999999997</v>
      </c>
      <c r="K27" s="26">
        <v>9.0909089999999999</v>
      </c>
      <c r="L27" s="26">
        <v>27.32</v>
      </c>
      <c r="M27" s="26">
        <v>30</v>
      </c>
    </row>
    <row r="28" spans="1:13" x14ac:dyDescent="0.2">
      <c r="A28" s="19" t="s">
        <v>1019</v>
      </c>
      <c r="B28" s="20">
        <v>226</v>
      </c>
      <c r="C28" s="26">
        <v>0</v>
      </c>
      <c r="D28" s="26">
        <v>0</v>
      </c>
      <c r="E28" s="26">
        <v>4.8672570000000004</v>
      </c>
      <c r="F28" s="26">
        <v>10.176990999999999</v>
      </c>
      <c r="G28" s="26">
        <v>5.3097349999999999</v>
      </c>
      <c r="H28" s="26">
        <v>15.929204</v>
      </c>
      <c r="I28" s="26">
        <v>18.584071000000002</v>
      </c>
      <c r="J28" s="26">
        <v>39.380530999999998</v>
      </c>
      <c r="K28" s="26">
        <v>5.7522120000000001</v>
      </c>
      <c r="L28" s="26">
        <v>25.976526</v>
      </c>
      <c r="M28" s="26">
        <v>25</v>
      </c>
    </row>
    <row r="29" spans="1:13" x14ac:dyDescent="0.2">
      <c r="A29" s="19" t="s">
        <v>1020</v>
      </c>
      <c r="B29" s="20">
        <v>211</v>
      </c>
      <c r="C29" s="26">
        <v>0</v>
      </c>
      <c r="D29" s="26">
        <v>0</v>
      </c>
      <c r="E29" s="26">
        <v>0.94786700000000002</v>
      </c>
      <c r="F29" s="26">
        <v>7.5829380000000004</v>
      </c>
      <c r="G29" s="26">
        <v>12.322274999999999</v>
      </c>
      <c r="H29" s="26">
        <v>14.218009</v>
      </c>
      <c r="I29" s="26">
        <v>17.535544999999999</v>
      </c>
      <c r="J29" s="26">
        <v>32.701422000000001</v>
      </c>
      <c r="K29" s="26">
        <v>14.691943</v>
      </c>
      <c r="L29" s="26">
        <v>25.944444000000001</v>
      </c>
      <c r="M29" s="26">
        <v>25</v>
      </c>
    </row>
    <row r="30" spans="1:13" x14ac:dyDescent="0.2">
      <c r="A30" s="19" t="s">
        <v>1021</v>
      </c>
      <c r="B30" s="20">
        <v>134</v>
      </c>
      <c r="C30" s="26">
        <v>0</v>
      </c>
      <c r="D30" s="26">
        <v>0.74626899999999996</v>
      </c>
      <c r="E30" s="26">
        <v>1.492537</v>
      </c>
      <c r="F30" s="26">
        <v>6.716418</v>
      </c>
      <c r="G30" s="26">
        <v>7.4626869999999998</v>
      </c>
      <c r="H30" s="26">
        <v>23.134328</v>
      </c>
      <c r="I30" s="26">
        <v>23.880597000000002</v>
      </c>
      <c r="J30" s="26">
        <v>24.626866</v>
      </c>
      <c r="K30" s="26">
        <v>11.940299</v>
      </c>
      <c r="L30" s="26">
        <v>26.330507999999998</v>
      </c>
      <c r="M30" s="26">
        <v>25</v>
      </c>
    </row>
    <row r="31" spans="1:13" x14ac:dyDescent="0.2">
      <c r="A31" s="19" t="s">
        <v>1022</v>
      </c>
      <c r="B31" s="20">
        <v>65</v>
      </c>
      <c r="C31" s="26">
        <v>0</v>
      </c>
      <c r="D31" s="26">
        <v>0</v>
      </c>
      <c r="E31" s="26">
        <v>3.0769229999999999</v>
      </c>
      <c r="F31" s="26">
        <v>6.1538459999999997</v>
      </c>
      <c r="G31" s="26">
        <v>7.6923079999999997</v>
      </c>
      <c r="H31" s="26">
        <v>18.461538000000001</v>
      </c>
      <c r="I31" s="26">
        <v>12.307691999999999</v>
      </c>
      <c r="J31" s="26">
        <v>27.692308000000001</v>
      </c>
      <c r="K31" s="26">
        <v>24.615385</v>
      </c>
      <c r="L31" s="26">
        <v>28.408162999999998</v>
      </c>
      <c r="M31" s="26">
        <v>25</v>
      </c>
    </row>
    <row r="32" spans="1:13" x14ac:dyDescent="0.2">
      <c r="A32" s="19" t="s">
        <v>1023</v>
      </c>
      <c r="B32" s="20">
        <v>25</v>
      </c>
      <c r="C32" s="26">
        <v>0</v>
      </c>
      <c r="D32" s="26">
        <v>0</v>
      </c>
      <c r="E32" s="26">
        <v>4</v>
      </c>
      <c r="F32" s="26">
        <v>8</v>
      </c>
      <c r="G32" s="26">
        <v>24</v>
      </c>
      <c r="H32" s="26">
        <v>8</v>
      </c>
      <c r="I32" s="26">
        <v>24</v>
      </c>
      <c r="J32" s="26">
        <v>16</v>
      </c>
      <c r="K32" s="26">
        <v>16</v>
      </c>
      <c r="L32" s="26">
        <v>20.571428999999998</v>
      </c>
      <c r="M32" s="26">
        <v>20</v>
      </c>
    </row>
    <row r="33" spans="1:13" x14ac:dyDescent="0.2">
      <c r="A33" s="19" t="s">
        <v>1024</v>
      </c>
      <c r="B33" s="20">
        <v>3</v>
      </c>
      <c r="C33" s="26">
        <v>0</v>
      </c>
      <c r="D33" s="26">
        <v>0</v>
      </c>
      <c r="E33" s="26">
        <v>0</v>
      </c>
      <c r="F33" s="26">
        <v>0</v>
      </c>
      <c r="G33" s="26">
        <v>0</v>
      </c>
      <c r="H33" s="26">
        <v>100</v>
      </c>
      <c r="I33" s="26">
        <v>0</v>
      </c>
      <c r="J33" s="26">
        <v>0</v>
      </c>
      <c r="K33" s="26">
        <v>0</v>
      </c>
      <c r="L33" s="26">
        <v>20</v>
      </c>
      <c r="M33" s="26">
        <v>20</v>
      </c>
    </row>
    <row r="34" spans="1:13" x14ac:dyDescent="0.2">
      <c r="A34" s="19" t="s">
        <v>1025</v>
      </c>
      <c r="B34" s="20">
        <v>446</v>
      </c>
      <c r="C34" s="26">
        <v>0</v>
      </c>
      <c r="D34" s="26">
        <v>0</v>
      </c>
      <c r="E34" s="26">
        <v>4.484305</v>
      </c>
      <c r="F34" s="26">
        <v>7.8475339999999996</v>
      </c>
      <c r="G34" s="26">
        <v>6.7264569999999999</v>
      </c>
      <c r="H34" s="26">
        <v>14.573990999999999</v>
      </c>
      <c r="I34" s="26">
        <v>16.367712999999998</v>
      </c>
      <c r="J34" s="26">
        <v>42.600897000000003</v>
      </c>
      <c r="K34" s="26">
        <v>7.3991030000000002</v>
      </c>
      <c r="L34" s="26">
        <v>26.627119</v>
      </c>
      <c r="M34" s="26">
        <v>26</v>
      </c>
    </row>
    <row r="35" spans="1:13" x14ac:dyDescent="0.2">
      <c r="A35" s="19" t="s">
        <v>1026</v>
      </c>
      <c r="B35" s="20">
        <v>345</v>
      </c>
      <c r="C35" s="26">
        <v>0</v>
      </c>
      <c r="D35" s="26">
        <v>0.28985499999999997</v>
      </c>
      <c r="E35" s="26">
        <v>1.1594199999999999</v>
      </c>
      <c r="F35" s="26">
        <v>7.2463769999999998</v>
      </c>
      <c r="G35" s="26">
        <v>10.434782999999999</v>
      </c>
      <c r="H35" s="26">
        <v>17.681159000000001</v>
      </c>
      <c r="I35" s="26">
        <v>20</v>
      </c>
      <c r="J35" s="26">
        <v>29.565217000000001</v>
      </c>
      <c r="K35" s="26">
        <v>13.623188000000001</v>
      </c>
      <c r="L35" s="26">
        <v>26.097314999999998</v>
      </c>
      <c r="M35" s="26">
        <v>25</v>
      </c>
    </row>
    <row r="36" spans="1:13" x14ac:dyDescent="0.2">
      <c r="A36" s="19" t="s">
        <v>1027</v>
      </c>
      <c r="B36" s="20">
        <v>884</v>
      </c>
      <c r="C36" s="26">
        <v>0</v>
      </c>
      <c r="D36" s="26">
        <v>0.113122</v>
      </c>
      <c r="E36" s="26">
        <v>3.0542989999999999</v>
      </c>
      <c r="F36" s="26">
        <v>7.4660630000000001</v>
      </c>
      <c r="G36" s="26">
        <v>8.710407</v>
      </c>
      <c r="H36" s="26">
        <v>16.176470999999999</v>
      </c>
      <c r="I36" s="26">
        <v>17.647058999999999</v>
      </c>
      <c r="J36" s="26">
        <v>35.520361999999999</v>
      </c>
      <c r="K36" s="26">
        <v>11.312217</v>
      </c>
      <c r="L36" s="26">
        <v>26.349489999999999</v>
      </c>
      <c r="M36" s="26">
        <v>25</v>
      </c>
    </row>
    <row r="37" spans="1:13" x14ac:dyDescent="0.2">
      <c r="A37" s="19" t="s">
        <v>1028</v>
      </c>
      <c r="B37" s="20">
        <v>438</v>
      </c>
      <c r="C37" s="26">
        <v>0</v>
      </c>
      <c r="D37" s="26">
        <v>0.22831099999999999</v>
      </c>
      <c r="E37" s="26">
        <v>1.598174</v>
      </c>
      <c r="F37" s="26">
        <v>7.0776260000000004</v>
      </c>
      <c r="G37" s="26">
        <v>10.730594</v>
      </c>
      <c r="H37" s="26">
        <v>17.808219000000001</v>
      </c>
      <c r="I37" s="26">
        <v>18.949771999999999</v>
      </c>
      <c r="J37" s="26">
        <v>28.310502</v>
      </c>
      <c r="K37" s="26">
        <v>15.296804</v>
      </c>
      <c r="L37" s="26">
        <v>26.040431000000002</v>
      </c>
      <c r="M37" s="26">
        <v>25</v>
      </c>
    </row>
    <row r="38" spans="1:13" x14ac:dyDescent="0.2">
      <c r="A38" s="19" t="s">
        <v>1029</v>
      </c>
      <c r="B38" s="20">
        <v>93</v>
      </c>
      <c r="C38" s="26">
        <v>0</v>
      </c>
      <c r="D38" s="26">
        <v>0</v>
      </c>
      <c r="E38" s="26">
        <v>3.225806</v>
      </c>
      <c r="F38" s="26">
        <v>6.451613</v>
      </c>
      <c r="G38" s="26">
        <v>11.827957</v>
      </c>
      <c r="H38" s="26">
        <v>18.27957</v>
      </c>
      <c r="I38" s="26">
        <v>15.053763</v>
      </c>
      <c r="J38" s="26">
        <v>23.655913999999999</v>
      </c>
      <c r="K38" s="26">
        <v>21.505375999999998</v>
      </c>
      <c r="L38" s="26">
        <v>25.808219000000001</v>
      </c>
      <c r="M38" s="26">
        <v>24</v>
      </c>
    </row>
    <row r="39" spans="1:13" x14ac:dyDescent="0.2">
      <c r="A39" s="18" t="s">
        <v>1031</v>
      </c>
      <c r="B39" s="17">
        <v>178</v>
      </c>
      <c r="C39" s="25">
        <v>0</v>
      </c>
      <c r="D39" s="25">
        <v>0.56179800000000002</v>
      </c>
      <c r="E39" s="25">
        <v>6.1797750000000002</v>
      </c>
      <c r="F39" s="25">
        <v>11.797753</v>
      </c>
      <c r="G39" s="25">
        <v>12.921348</v>
      </c>
      <c r="H39" s="25">
        <v>15.168539000000001</v>
      </c>
      <c r="I39" s="25">
        <v>16.853933000000001</v>
      </c>
      <c r="J39" s="25">
        <v>32.584269999999997</v>
      </c>
      <c r="K39" s="25">
        <v>3.9325839999999999</v>
      </c>
      <c r="L39" s="25">
        <v>24.274854000000001</v>
      </c>
      <c r="M39" s="25">
        <v>25</v>
      </c>
    </row>
    <row r="40" spans="1:13" x14ac:dyDescent="0.2">
      <c r="A40" s="19" t="s">
        <v>1018</v>
      </c>
      <c r="B40" s="20">
        <v>212</v>
      </c>
      <c r="C40" s="26">
        <v>0</v>
      </c>
      <c r="D40" s="26">
        <v>0</v>
      </c>
      <c r="E40" s="26">
        <v>2.8301889999999998</v>
      </c>
      <c r="F40" s="26">
        <v>8.4905659999999994</v>
      </c>
      <c r="G40" s="26">
        <v>8.9622639999999993</v>
      </c>
      <c r="H40" s="26">
        <v>19.811321</v>
      </c>
      <c r="I40" s="26">
        <v>10.849057</v>
      </c>
      <c r="J40" s="26">
        <v>41.509433999999999</v>
      </c>
      <c r="K40" s="26">
        <v>7.5471700000000004</v>
      </c>
      <c r="L40" s="26">
        <v>26.566327000000001</v>
      </c>
      <c r="M40" s="26">
        <v>25</v>
      </c>
    </row>
    <row r="41" spans="1:13" x14ac:dyDescent="0.2">
      <c r="A41" s="19" t="s">
        <v>1019</v>
      </c>
      <c r="B41" s="20">
        <v>223</v>
      </c>
      <c r="C41" s="26">
        <v>0</v>
      </c>
      <c r="D41" s="26">
        <v>0.44843</v>
      </c>
      <c r="E41" s="26">
        <v>5.8295960000000004</v>
      </c>
      <c r="F41" s="26">
        <v>9.8654709999999994</v>
      </c>
      <c r="G41" s="26">
        <v>13.004484</v>
      </c>
      <c r="H41" s="26">
        <v>20.179372000000001</v>
      </c>
      <c r="I41" s="26">
        <v>14.798206</v>
      </c>
      <c r="J41" s="26">
        <v>27.35426</v>
      </c>
      <c r="K41" s="26">
        <v>8.5201790000000006</v>
      </c>
      <c r="L41" s="26">
        <v>23.058824000000001</v>
      </c>
      <c r="M41" s="26">
        <v>20</v>
      </c>
    </row>
    <row r="42" spans="1:13" x14ac:dyDescent="0.2">
      <c r="A42" s="19" t="s">
        <v>1020</v>
      </c>
      <c r="B42" s="20">
        <v>216</v>
      </c>
      <c r="C42" s="26">
        <v>0</v>
      </c>
      <c r="D42" s="26">
        <v>1.388889</v>
      </c>
      <c r="E42" s="26">
        <v>3.7037040000000001</v>
      </c>
      <c r="F42" s="26">
        <v>11.111110999999999</v>
      </c>
      <c r="G42" s="26">
        <v>14.351851999999999</v>
      </c>
      <c r="H42" s="26">
        <v>16.666667</v>
      </c>
      <c r="I42" s="26">
        <v>15.277778</v>
      </c>
      <c r="J42" s="26">
        <v>23.611111000000001</v>
      </c>
      <c r="K42" s="26">
        <v>13.888889000000001</v>
      </c>
      <c r="L42" s="26">
        <v>22.193548</v>
      </c>
      <c r="M42" s="26">
        <v>20</v>
      </c>
    </row>
    <row r="43" spans="1:13" x14ac:dyDescent="0.2">
      <c r="A43" s="19" t="s">
        <v>1021</v>
      </c>
      <c r="B43" s="20">
        <v>140</v>
      </c>
      <c r="C43" s="26">
        <v>0</v>
      </c>
      <c r="D43" s="26">
        <v>0.71428599999999998</v>
      </c>
      <c r="E43" s="26">
        <v>4.2857139999999996</v>
      </c>
      <c r="F43" s="26">
        <v>10.714286</v>
      </c>
      <c r="G43" s="26">
        <v>20.714286000000001</v>
      </c>
      <c r="H43" s="26">
        <v>19.285713999999999</v>
      </c>
      <c r="I43" s="26">
        <v>12.142856999999999</v>
      </c>
      <c r="J43" s="26">
        <v>15</v>
      </c>
      <c r="K43" s="26">
        <v>17.142856999999999</v>
      </c>
      <c r="L43" s="26">
        <v>20.146552</v>
      </c>
      <c r="M43" s="26">
        <v>20</v>
      </c>
    </row>
    <row r="44" spans="1:13" x14ac:dyDescent="0.2">
      <c r="A44" s="19" t="s">
        <v>1022</v>
      </c>
      <c r="B44" s="20">
        <v>72</v>
      </c>
      <c r="C44" s="26">
        <v>0</v>
      </c>
      <c r="D44" s="26">
        <v>0</v>
      </c>
      <c r="E44" s="26">
        <v>6.9444439999999998</v>
      </c>
      <c r="F44" s="26">
        <v>15.277778</v>
      </c>
      <c r="G44" s="26">
        <v>16.666667</v>
      </c>
      <c r="H44" s="26">
        <v>16.666667</v>
      </c>
      <c r="I44" s="26">
        <v>6.9444439999999998</v>
      </c>
      <c r="J44" s="26">
        <v>8.3333329999999997</v>
      </c>
      <c r="K44" s="26">
        <v>29.166667</v>
      </c>
      <c r="L44" s="26">
        <v>17.784313999999998</v>
      </c>
      <c r="M44" s="26">
        <v>18</v>
      </c>
    </row>
    <row r="45" spans="1:13" x14ac:dyDescent="0.2">
      <c r="A45" s="19" t="s">
        <v>1023</v>
      </c>
      <c r="B45" s="20">
        <v>46</v>
      </c>
      <c r="C45" s="26">
        <v>0</v>
      </c>
      <c r="D45" s="26">
        <v>0</v>
      </c>
      <c r="E45" s="26">
        <v>6.5217390000000002</v>
      </c>
      <c r="F45" s="26">
        <v>19.565217000000001</v>
      </c>
      <c r="G45" s="26">
        <v>21.739129999999999</v>
      </c>
      <c r="H45" s="26">
        <v>23.913042999999998</v>
      </c>
      <c r="I45" s="26">
        <v>4.3478260000000004</v>
      </c>
      <c r="J45" s="26">
        <v>10.869565</v>
      </c>
      <c r="K45" s="26">
        <v>13.043478</v>
      </c>
      <c r="L45" s="26">
        <v>17.824999999999999</v>
      </c>
      <c r="M45" s="26">
        <v>17.5</v>
      </c>
    </row>
    <row r="46" spans="1:13" x14ac:dyDescent="0.2">
      <c r="A46" s="19" t="s">
        <v>1024</v>
      </c>
      <c r="B46" s="20">
        <v>8</v>
      </c>
      <c r="C46" s="26">
        <v>0</v>
      </c>
      <c r="D46" s="26">
        <v>0</v>
      </c>
      <c r="E46" s="26">
        <v>12.5</v>
      </c>
      <c r="F46" s="26">
        <v>0</v>
      </c>
      <c r="G46" s="26">
        <v>25</v>
      </c>
      <c r="H46" s="26">
        <v>0</v>
      </c>
      <c r="I46" s="26">
        <v>25</v>
      </c>
      <c r="J46" s="26">
        <v>0</v>
      </c>
      <c r="K46" s="26">
        <v>37.5</v>
      </c>
      <c r="L46" s="26">
        <v>17.600000000000001</v>
      </c>
      <c r="M46" s="26">
        <v>15</v>
      </c>
    </row>
    <row r="47" spans="1:13" x14ac:dyDescent="0.2">
      <c r="A47" s="19" t="s">
        <v>1025</v>
      </c>
      <c r="B47" s="20">
        <v>435</v>
      </c>
      <c r="C47" s="26">
        <v>0</v>
      </c>
      <c r="D47" s="26">
        <v>0.22988500000000001</v>
      </c>
      <c r="E47" s="26">
        <v>4.3678160000000004</v>
      </c>
      <c r="F47" s="26">
        <v>9.1954019999999996</v>
      </c>
      <c r="G47" s="26">
        <v>11.034483</v>
      </c>
      <c r="H47" s="26">
        <v>20</v>
      </c>
      <c r="I47" s="26">
        <v>12.873563000000001</v>
      </c>
      <c r="J47" s="26">
        <v>34.252873999999998</v>
      </c>
      <c r="K47" s="26">
        <v>8.0459770000000006</v>
      </c>
      <c r="L47" s="26">
        <v>24.7775</v>
      </c>
      <c r="M47" s="26">
        <v>25</v>
      </c>
    </row>
    <row r="48" spans="1:13" x14ac:dyDescent="0.2">
      <c r="A48" s="19" t="s">
        <v>1026</v>
      </c>
      <c r="B48" s="20">
        <v>356</v>
      </c>
      <c r="C48" s="26">
        <v>0</v>
      </c>
      <c r="D48" s="26">
        <v>1.123596</v>
      </c>
      <c r="E48" s="26">
        <v>3.9325839999999999</v>
      </c>
      <c r="F48" s="26">
        <v>10.955056000000001</v>
      </c>
      <c r="G48" s="26">
        <v>16.853933000000001</v>
      </c>
      <c r="H48" s="26">
        <v>17.696629000000001</v>
      </c>
      <c r="I48" s="26">
        <v>14.044943999999999</v>
      </c>
      <c r="J48" s="26">
        <v>20.224719</v>
      </c>
      <c r="K48" s="26">
        <v>15.168539000000001</v>
      </c>
      <c r="L48" s="26">
        <v>21.407285000000002</v>
      </c>
      <c r="M48" s="26">
        <v>20</v>
      </c>
    </row>
    <row r="49" spans="1:13" x14ac:dyDescent="0.2">
      <c r="A49" s="19" t="s">
        <v>1027</v>
      </c>
      <c r="B49" s="20">
        <v>917</v>
      </c>
      <c r="C49" s="26">
        <v>0</v>
      </c>
      <c r="D49" s="26">
        <v>0.54525599999999996</v>
      </c>
      <c r="E49" s="26">
        <v>4.5801530000000001</v>
      </c>
      <c r="F49" s="26">
        <v>10.796074000000001</v>
      </c>
      <c r="G49" s="26">
        <v>14.394766000000001</v>
      </c>
      <c r="H49" s="26">
        <v>18.865867000000001</v>
      </c>
      <c r="I49" s="26">
        <v>12.540894</v>
      </c>
      <c r="J49" s="26">
        <v>25.299890999999999</v>
      </c>
      <c r="K49" s="26">
        <v>12.977099000000001</v>
      </c>
      <c r="L49" s="26">
        <v>22.661653999999999</v>
      </c>
      <c r="M49" s="26">
        <v>20</v>
      </c>
    </row>
    <row r="50" spans="1:13" x14ac:dyDescent="0.2">
      <c r="A50" s="19" t="s">
        <v>1028</v>
      </c>
      <c r="B50" s="20">
        <v>482</v>
      </c>
      <c r="C50" s="26">
        <v>0</v>
      </c>
      <c r="D50" s="26">
        <v>0.82987599999999995</v>
      </c>
      <c r="E50" s="26">
        <v>4.7717840000000002</v>
      </c>
      <c r="F50" s="26">
        <v>12.240664000000001</v>
      </c>
      <c r="G50" s="26">
        <v>17.427385999999998</v>
      </c>
      <c r="H50" s="26">
        <v>17.842324000000001</v>
      </c>
      <c r="I50" s="26">
        <v>12.240664000000001</v>
      </c>
      <c r="J50" s="26">
        <v>17.219916999999999</v>
      </c>
      <c r="K50" s="26">
        <v>17.427385999999998</v>
      </c>
      <c r="L50" s="26">
        <v>20.535176</v>
      </c>
      <c r="M50" s="26">
        <v>20</v>
      </c>
    </row>
    <row r="51" spans="1:13" x14ac:dyDescent="0.2">
      <c r="A51" s="19" t="s">
        <v>1029</v>
      </c>
      <c r="B51" s="20">
        <v>126</v>
      </c>
      <c r="C51" s="26">
        <v>0</v>
      </c>
      <c r="D51" s="26">
        <v>0</v>
      </c>
      <c r="E51" s="26">
        <v>7.1428570000000002</v>
      </c>
      <c r="F51" s="26">
        <v>15.873016</v>
      </c>
      <c r="G51" s="26">
        <v>19.047619000000001</v>
      </c>
      <c r="H51" s="26">
        <v>18.253968</v>
      </c>
      <c r="I51" s="26">
        <v>7.1428570000000002</v>
      </c>
      <c r="J51" s="26">
        <v>8.7301590000000004</v>
      </c>
      <c r="K51" s="26">
        <v>23.809524</v>
      </c>
      <c r="L51" s="26">
        <v>17.791667</v>
      </c>
      <c r="M51" s="26">
        <v>18</v>
      </c>
    </row>
    <row r="52" spans="1:13" x14ac:dyDescent="0.2">
      <c r="A52" s="18" t="s">
        <v>1032</v>
      </c>
      <c r="B52" s="18"/>
      <c r="C52" s="18"/>
      <c r="D52" s="18"/>
      <c r="E52" s="18"/>
      <c r="F52" s="18"/>
      <c r="G52" s="18"/>
      <c r="H52" s="18"/>
      <c r="I52" s="18"/>
      <c r="J52" s="18"/>
      <c r="K52" s="18"/>
      <c r="L52" s="18"/>
      <c r="M52" s="51"/>
    </row>
    <row r="53" spans="1:13" x14ac:dyDescent="0.2">
      <c r="A53" s="19" t="s">
        <v>130</v>
      </c>
      <c r="B53" s="20">
        <v>151</v>
      </c>
      <c r="C53" s="26">
        <v>0</v>
      </c>
      <c r="D53" s="26">
        <v>0</v>
      </c>
      <c r="E53" s="26">
        <v>13.907285</v>
      </c>
      <c r="F53" s="26">
        <v>17.880794999999999</v>
      </c>
      <c r="G53" s="26">
        <v>22.516556000000001</v>
      </c>
      <c r="H53" s="26">
        <v>11.920529999999999</v>
      </c>
      <c r="I53" s="26">
        <v>9.9337750000000007</v>
      </c>
      <c r="J53" s="26">
        <v>13.245032999999999</v>
      </c>
      <c r="K53" s="26">
        <v>10.596026</v>
      </c>
      <c r="L53" s="26">
        <v>17.874074</v>
      </c>
      <c r="M53" s="26">
        <v>15</v>
      </c>
    </row>
    <row r="54" spans="1:13" x14ac:dyDescent="0.2">
      <c r="A54" s="19" t="s">
        <v>131</v>
      </c>
      <c r="B54" s="20">
        <v>1446</v>
      </c>
      <c r="C54" s="26">
        <v>0</v>
      </c>
      <c r="D54" s="26">
        <v>0.13831299999999999</v>
      </c>
      <c r="E54" s="26">
        <v>1.590595</v>
      </c>
      <c r="F54" s="26">
        <v>4.8409409999999999</v>
      </c>
      <c r="G54" s="26">
        <v>6.8464729999999996</v>
      </c>
      <c r="H54" s="26">
        <v>16.735823</v>
      </c>
      <c r="I54" s="26">
        <v>17.565698000000001</v>
      </c>
      <c r="J54" s="26">
        <v>43.222683000000004</v>
      </c>
      <c r="K54" s="26">
        <v>9.0594739999999998</v>
      </c>
      <c r="L54" s="26">
        <v>28.011406999999998</v>
      </c>
      <c r="M54" s="26">
        <v>26</v>
      </c>
    </row>
    <row r="55" spans="1:13" x14ac:dyDescent="0.2">
      <c r="A55" s="19" t="s">
        <v>392</v>
      </c>
      <c r="B55" s="20">
        <v>150</v>
      </c>
      <c r="C55" s="26">
        <v>0.66666700000000001</v>
      </c>
      <c r="D55" s="26">
        <v>1.3333330000000001</v>
      </c>
      <c r="E55" s="26">
        <v>6.6666670000000003</v>
      </c>
      <c r="F55" s="26">
        <v>22.666667</v>
      </c>
      <c r="G55" s="26">
        <v>18.666667</v>
      </c>
      <c r="H55" s="26">
        <v>18.666667</v>
      </c>
      <c r="I55" s="26">
        <v>12</v>
      </c>
      <c r="J55" s="26">
        <v>7.3333329999999997</v>
      </c>
      <c r="K55" s="26">
        <v>12</v>
      </c>
      <c r="L55" s="26">
        <v>17.136364</v>
      </c>
      <c r="M55" s="26">
        <v>15</v>
      </c>
    </row>
    <row r="56" spans="1:13" x14ac:dyDescent="0.2">
      <c r="A56" s="19" t="s">
        <v>132</v>
      </c>
      <c r="B56" s="20">
        <v>372</v>
      </c>
      <c r="C56" s="26">
        <v>0</v>
      </c>
      <c r="D56" s="26">
        <v>0.80645199999999995</v>
      </c>
      <c r="E56" s="26">
        <v>8.0645159999999994</v>
      </c>
      <c r="F56" s="26">
        <v>15.322581</v>
      </c>
      <c r="G56" s="26">
        <v>20.161290000000001</v>
      </c>
      <c r="H56" s="26">
        <v>21.774194000000001</v>
      </c>
      <c r="I56" s="26">
        <v>8.3333329999999997</v>
      </c>
      <c r="J56" s="26">
        <v>8.3333329999999997</v>
      </c>
      <c r="K56" s="26">
        <v>17.204301000000001</v>
      </c>
      <c r="L56" s="26">
        <v>18.314934999999998</v>
      </c>
      <c r="M56" s="26">
        <v>18</v>
      </c>
    </row>
    <row r="57" spans="1:13" x14ac:dyDescent="0.2">
      <c r="A57" s="19" t="s">
        <v>1033</v>
      </c>
      <c r="B57" s="20">
        <v>69</v>
      </c>
      <c r="C57" s="26">
        <v>0</v>
      </c>
      <c r="D57" s="26">
        <v>1.4492750000000001</v>
      </c>
      <c r="E57" s="26">
        <v>5.7971009999999996</v>
      </c>
      <c r="F57" s="26">
        <v>20.289854999999999</v>
      </c>
      <c r="G57" s="26">
        <v>13.043478</v>
      </c>
      <c r="H57" s="26">
        <v>17.391304000000002</v>
      </c>
      <c r="I57" s="26">
        <v>11.594203</v>
      </c>
      <c r="J57" s="26">
        <v>18.840579999999999</v>
      </c>
      <c r="K57" s="26">
        <v>11.594203</v>
      </c>
      <c r="L57" s="26">
        <v>19.819672000000001</v>
      </c>
      <c r="M57" s="26">
        <v>20</v>
      </c>
    </row>
    <row r="58" spans="1:13" x14ac:dyDescent="0.2">
      <c r="A58" s="18" t="s">
        <v>133</v>
      </c>
      <c r="B58" s="17">
        <v>92</v>
      </c>
      <c r="C58" s="25">
        <v>0</v>
      </c>
      <c r="D58" s="25">
        <v>0</v>
      </c>
      <c r="E58" s="25">
        <v>16.304348000000001</v>
      </c>
      <c r="F58" s="25">
        <v>17.391304000000002</v>
      </c>
      <c r="G58" s="25">
        <v>17.391304000000002</v>
      </c>
      <c r="H58" s="25">
        <v>9.7826090000000008</v>
      </c>
      <c r="I58" s="25">
        <v>13.043478</v>
      </c>
      <c r="J58" s="25">
        <v>14.130435</v>
      </c>
      <c r="K58" s="25">
        <v>11.956522</v>
      </c>
      <c r="L58" s="25">
        <v>18.395061999999999</v>
      </c>
      <c r="M58" s="25">
        <v>15</v>
      </c>
    </row>
    <row r="59" spans="1:13" x14ac:dyDescent="0.2">
      <c r="A59" s="19" t="s">
        <v>134</v>
      </c>
      <c r="B59" s="20">
        <v>813</v>
      </c>
      <c r="C59" s="26">
        <v>0</v>
      </c>
      <c r="D59" s="26">
        <v>0</v>
      </c>
      <c r="E59" s="26">
        <v>0.98401000000000005</v>
      </c>
      <c r="F59" s="26">
        <v>5.04305</v>
      </c>
      <c r="G59" s="26">
        <v>4.9200489999999997</v>
      </c>
      <c r="H59" s="26">
        <v>16.359164</v>
      </c>
      <c r="I59" s="26">
        <v>17.589175999999998</v>
      </c>
      <c r="J59" s="26">
        <v>45.510455</v>
      </c>
      <c r="K59" s="26">
        <v>9.5940960000000004</v>
      </c>
      <c r="L59" s="26">
        <v>28.851700999999998</v>
      </c>
      <c r="M59" s="26">
        <v>30</v>
      </c>
    </row>
    <row r="60" spans="1:13" x14ac:dyDescent="0.2">
      <c r="A60" s="19" t="s">
        <v>393</v>
      </c>
      <c r="B60" s="20">
        <v>65</v>
      </c>
      <c r="C60" s="26">
        <v>1.538462</v>
      </c>
      <c r="D60" s="26">
        <v>1.538462</v>
      </c>
      <c r="E60" s="26">
        <v>6.1538459999999997</v>
      </c>
      <c r="F60" s="26">
        <v>16.923076999999999</v>
      </c>
      <c r="G60" s="26">
        <v>16.923076999999999</v>
      </c>
      <c r="H60" s="26">
        <v>21.538461999999999</v>
      </c>
      <c r="I60" s="26">
        <v>12.307691999999999</v>
      </c>
      <c r="J60" s="26">
        <v>13.846154</v>
      </c>
      <c r="K60" s="26">
        <v>9.2307690000000004</v>
      </c>
      <c r="L60" s="26">
        <v>18.627119</v>
      </c>
      <c r="M60" s="26">
        <v>20</v>
      </c>
    </row>
    <row r="61" spans="1:13" x14ac:dyDescent="0.2">
      <c r="A61" s="19" t="s">
        <v>135</v>
      </c>
      <c r="B61" s="20">
        <v>83</v>
      </c>
      <c r="C61" s="26">
        <v>0</v>
      </c>
      <c r="D61" s="26">
        <v>1.2048190000000001</v>
      </c>
      <c r="E61" s="26">
        <v>8.4337350000000004</v>
      </c>
      <c r="F61" s="26">
        <v>8.4337350000000004</v>
      </c>
      <c r="G61" s="26">
        <v>22.891566000000001</v>
      </c>
      <c r="H61" s="26">
        <v>24.096385999999999</v>
      </c>
      <c r="I61" s="26">
        <v>13.253012</v>
      </c>
      <c r="J61" s="26">
        <v>8.4337350000000004</v>
      </c>
      <c r="K61" s="26">
        <v>13.253012</v>
      </c>
      <c r="L61" s="26">
        <v>21.305555999999999</v>
      </c>
      <c r="M61" s="26">
        <v>20</v>
      </c>
    </row>
    <row r="62" spans="1:13" x14ac:dyDescent="0.2">
      <c r="A62" s="19" t="s">
        <v>1034</v>
      </c>
      <c r="B62" s="20">
        <v>39</v>
      </c>
      <c r="C62" s="26">
        <v>0</v>
      </c>
      <c r="D62" s="26">
        <v>0</v>
      </c>
      <c r="E62" s="26">
        <v>2.5641029999999998</v>
      </c>
      <c r="F62" s="26">
        <v>17.948718</v>
      </c>
      <c r="G62" s="26">
        <v>10.256410000000001</v>
      </c>
      <c r="H62" s="26">
        <v>12.820513</v>
      </c>
      <c r="I62" s="26">
        <v>17.948718</v>
      </c>
      <c r="J62" s="26">
        <v>25.641026</v>
      </c>
      <c r="K62" s="26">
        <v>12.820513</v>
      </c>
      <c r="L62" s="26">
        <v>22.529412000000001</v>
      </c>
      <c r="M62" s="26">
        <v>24.5</v>
      </c>
    </row>
    <row r="63" spans="1:13" x14ac:dyDescent="0.2">
      <c r="A63" s="18" t="s">
        <v>136</v>
      </c>
      <c r="B63" s="17">
        <v>59</v>
      </c>
      <c r="C63" s="25">
        <v>0</v>
      </c>
      <c r="D63" s="25">
        <v>0</v>
      </c>
      <c r="E63" s="25">
        <v>10.169492</v>
      </c>
      <c r="F63" s="25">
        <v>18.644068000000001</v>
      </c>
      <c r="G63" s="25">
        <v>30.508475000000001</v>
      </c>
      <c r="H63" s="25">
        <v>15.254237</v>
      </c>
      <c r="I63" s="25">
        <v>5.084746</v>
      </c>
      <c r="J63" s="25">
        <v>11.864407</v>
      </c>
      <c r="K63" s="25">
        <v>8.4745760000000008</v>
      </c>
      <c r="L63" s="25">
        <v>17.092593000000001</v>
      </c>
      <c r="M63" s="25">
        <v>15</v>
      </c>
    </row>
    <row r="64" spans="1:13" x14ac:dyDescent="0.2">
      <c r="A64" s="19" t="s">
        <v>134</v>
      </c>
      <c r="B64" s="20">
        <v>632</v>
      </c>
      <c r="C64" s="26">
        <v>0</v>
      </c>
      <c r="D64" s="26">
        <v>0.31645600000000002</v>
      </c>
      <c r="E64" s="26">
        <v>2.373418</v>
      </c>
      <c r="F64" s="26">
        <v>4.5886079999999998</v>
      </c>
      <c r="G64" s="26">
        <v>9.3354429999999997</v>
      </c>
      <c r="H64" s="26">
        <v>17.246835000000001</v>
      </c>
      <c r="I64" s="26">
        <v>17.563291</v>
      </c>
      <c r="J64" s="26">
        <v>40.189872999999999</v>
      </c>
      <c r="K64" s="26">
        <v>8.3860759999999992</v>
      </c>
      <c r="L64" s="26">
        <v>26.941278000000001</v>
      </c>
      <c r="M64" s="26">
        <v>25</v>
      </c>
    </row>
    <row r="65" spans="1:13" x14ac:dyDescent="0.2">
      <c r="A65" s="19" t="s">
        <v>393</v>
      </c>
      <c r="B65" s="20">
        <v>85</v>
      </c>
      <c r="C65" s="26">
        <v>0</v>
      </c>
      <c r="D65" s="26">
        <v>1.176471</v>
      </c>
      <c r="E65" s="26">
        <v>7.0588240000000004</v>
      </c>
      <c r="F65" s="26">
        <v>27.058824000000001</v>
      </c>
      <c r="G65" s="26">
        <v>20</v>
      </c>
      <c r="H65" s="26">
        <v>16.470587999999999</v>
      </c>
      <c r="I65" s="26">
        <v>11.764706</v>
      </c>
      <c r="J65" s="26">
        <v>2.3529409999999999</v>
      </c>
      <c r="K65" s="26">
        <v>14.117647</v>
      </c>
      <c r="L65" s="26">
        <v>15.931507</v>
      </c>
      <c r="M65" s="26">
        <v>15</v>
      </c>
    </row>
    <row r="66" spans="1:13" x14ac:dyDescent="0.2">
      <c r="A66" s="19" t="s">
        <v>135</v>
      </c>
      <c r="B66" s="20">
        <v>289</v>
      </c>
      <c r="C66" s="26">
        <v>0</v>
      </c>
      <c r="D66" s="26">
        <v>0.69204200000000005</v>
      </c>
      <c r="E66" s="26">
        <v>7.9584780000000004</v>
      </c>
      <c r="F66" s="26">
        <v>17.301037999999998</v>
      </c>
      <c r="G66" s="26">
        <v>19.377162999999999</v>
      </c>
      <c r="H66" s="26">
        <v>21.107265999999999</v>
      </c>
      <c r="I66" s="26">
        <v>6.9204150000000002</v>
      </c>
      <c r="J66" s="26">
        <v>8.3044980000000006</v>
      </c>
      <c r="K66" s="26">
        <v>18.339099999999998</v>
      </c>
      <c r="L66" s="26">
        <v>17.402542</v>
      </c>
      <c r="M66" s="26">
        <v>17</v>
      </c>
    </row>
    <row r="67" spans="1:13" x14ac:dyDescent="0.2">
      <c r="A67" s="19" t="s">
        <v>1034</v>
      </c>
      <c r="B67" s="20">
        <v>30</v>
      </c>
      <c r="C67" s="26">
        <v>0</v>
      </c>
      <c r="D67" s="26">
        <v>3.3333330000000001</v>
      </c>
      <c r="E67" s="26">
        <v>10</v>
      </c>
      <c r="F67" s="26">
        <v>23.333333</v>
      </c>
      <c r="G67" s="26">
        <v>16.666667</v>
      </c>
      <c r="H67" s="26">
        <v>23.333333</v>
      </c>
      <c r="I67" s="26">
        <v>3.3333330000000001</v>
      </c>
      <c r="J67" s="26">
        <v>10</v>
      </c>
      <c r="K67" s="26">
        <v>10</v>
      </c>
      <c r="L67" s="26">
        <v>16.407406999999999</v>
      </c>
      <c r="M67" s="26">
        <v>15</v>
      </c>
    </row>
    <row r="68" spans="1:13" x14ac:dyDescent="0.2">
      <c r="A68" s="18" t="s">
        <v>1035</v>
      </c>
      <c r="B68" s="18"/>
      <c r="C68" s="18"/>
      <c r="D68" s="18"/>
      <c r="E68" s="18"/>
      <c r="F68" s="18"/>
      <c r="G68" s="18"/>
      <c r="H68" s="18"/>
      <c r="I68" s="18"/>
      <c r="J68" s="18"/>
      <c r="K68" s="18"/>
      <c r="L68" s="18"/>
      <c r="M68" s="51"/>
    </row>
    <row r="69" spans="1:13" x14ac:dyDescent="0.2">
      <c r="A69" s="19" t="s">
        <v>1036</v>
      </c>
      <c r="B69" s="20">
        <v>366</v>
      </c>
      <c r="C69" s="26">
        <v>0.27322400000000002</v>
      </c>
      <c r="D69" s="26">
        <v>0.81967199999999996</v>
      </c>
      <c r="E69" s="26">
        <v>10.655737999999999</v>
      </c>
      <c r="F69" s="26">
        <v>18.306011000000002</v>
      </c>
      <c r="G69" s="26">
        <v>22.95082</v>
      </c>
      <c r="H69" s="26">
        <v>19.945354999999999</v>
      </c>
      <c r="I69" s="26">
        <v>8.743169</v>
      </c>
      <c r="J69" s="26">
        <v>7.9234970000000002</v>
      </c>
      <c r="K69" s="26">
        <v>10.382514</v>
      </c>
      <c r="L69" s="26">
        <v>17.5</v>
      </c>
      <c r="M69" s="26">
        <v>15</v>
      </c>
    </row>
    <row r="70" spans="1:13" x14ac:dyDescent="0.2">
      <c r="A70" s="19" t="s">
        <v>1037</v>
      </c>
      <c r="B70" s="20">
        <v>1212</v>
      </c>
      <c r="C70" s="26">
        <v>0</v>
      </c>
      <c r="D70" s="26">
        <v>8.2507999999999998E-2</v>
      </c>
      <c r="E70" s="26">
        <v>1.6501650000000001</v>
      </c>
      <c r="F70" s="26">
        <v>5.0330029999999999</v>
      </c>
      <c r="G70" s="26">
        <v>6.6831680000000002</v>
      </c>
      <c r="H70" s="26">
        <v>16.831683000000002</v>
      </c>
      <c r="I70" s="26">
        <v>17.161715999999998</v>
      </c>
      <c r="J70" s="26">
        <v>43.976897999999998</v>
      </c>
      <c r="K70" s="26">
        <v>8.5808579999999992</v>
      </c>
      <c r="L70" s="26">
        <v>28.085740000000001</v>
      </c>
      <c r="M70" s="26">
        <v>27</v>
      </c>
    </row>
    <row r="71" spans="1:13" x14ac:dyDescent="0.2">
      <c r="A71" s="19" t="s">
        <v>137</v>
      </c>
      <c r="B71" s="20">
        <v>112</v>
      </c>
      <c r="C71" s="26">
        <v>0</v>
      </c>
      <c r="D71" s="26">
        <v>0</v>
      </c>
      <c r="E71" s="26">
        <v>7.1428570000000002</v>
      </c>
      <c r="F71" s="26">
        <v>7.1428570000000002</v>
      </c>
      <c r="G71" s="26">
        <v>10.714286</v>
      </c>
      <c r="H71" s="26">
        <v>16.964286000000001</v>
      </c>
      <c r="I71" s="26">
        <v>14.285714</v>
      </c>
      <c r="J71" s="26">
        <v>33.928570999999998</v>
      </c>
      <c r="K71" s="26">
        <v>9.8214290000000002</v>
      </c>
      <c r="L71" s="26">
        <v>25.821781999999999</v>
      </c>
      <c r="M71" s="26">
        <v>25</v>
      </c>
    </row>
    <row r="72" spans="1:13" x14ac:dyDescent="0.2">
      <c r="A72" s="19" t="s">
        <v>138</v>
      </c>
      <c r="B72" s="20">
        <v>673</v>
      </c>
      <c r="C72" s="26">
        <v>0</v>
      </c>
      <c r="D72" s="26">
        <v>0.59435400000000005</v>
      </c>
      <c r="E72" s="26">
        <v>3.863299</v>
      </c>
      <c r="F72" s="26">
        <v>8.915305</v>
      </c>
      <c r="G72" s="26">
        <v>10.104012000000001</v>
      </c>
      <c r="H72" s="26">
        <v>17.979198</v>
      </c>
      <c r="I72" s="26">
        <v>15.156018</v>
      </c>
      <c r="J72" s="26">
        <v>31.500743</v>
      </c>
      <c r="K72" s="26">
        <v>11.887073000000001</v>
      </c>
      <c r="L72" s="26">
        <v>25.259696000000002</v>
      </c>
      <c r="M72" s="26">
        <v>25</v>
      </c>
    </row>
    <row r="73" spans="1:13" x14ac:dyDescent="0.2">
      <c r="A73" s="19" t="s">
        <v>1038</v>
      </c>
      <c r="B73" s="20">
        <v>75</v>
      </c>
      <c r="C73" s="26">
        <v>0</v>
      </c>
      <c r="D73" s="26">
        <v>0</v>
      </c>
      <c r="E73" s="26">
        <v>6.6666670000000003</v>
      </c>
      <c r="F73" s="26">
        <v>9.3333329999999997</v>
      </c>
      <c r="G73" s="26">
        <v>18.666667</v>
      </c>
      <c r="H73" s="26">
        <v>20</v>
      </c>
      <c r="I73" s="26">
        <v>10.666667</v>
      </c>
      <c r="J73" s="26">
        <v>26.666667</v>
      </c>
      <c r="K73" s="26">
        <v>8</v>
      </c>
      <c r="L73" s="26">
        <v>22.478261</v>
      </c>
      <c r="M73" s="26">
        <v>20</v>
      </c>
    </row>
    <row r="74" spans="1:13" x14ac:dyDescent="0.2">
      <c r="A74" s="19" t="s">
        <v>1011</v>
      </c>
      <c r="B74" s="20">
        <v>178</v>
      </c>
      <c r="C74" s="26">
        <v>0</v>
      </c>
      <c r="D74" s="26">
        <v>0.56179800000000002</v>
      </c>
      <c r="E74" s="26">
        <v>2.808989</v>
      </c>
      <c r="F74" s="26">
        <v>8.4269660000000002</v>
      </c>
      <c r="G74" s="26">
        <v>11.797753</v>
      </c>
      <c r="H74" s="26">
        <v>11.797753</v>
      </c>
      <c r="I74" s="26">
        <v>16.853933000000001</v>
      </c>
      <c r="J74" s="26">
        <v>29.775281</v>
      </c>
      <c r="K74" s="26">
        <v>17.977528</v>
      </c>
      <c r="L74" s="26">
        <v>25.232876999999998</v>
      </c>
      <c r="M74" s="26">
        <v>25</v>
      </c>
    </row>
    <row r="75" spans="1:13" x14ac:dyDescent="0.2">
      <c r="A75" s="19" t="s">
        <v>1441</v>
      </c>
      <c r="B75" s="20">
        <v>1644</v>
      </c>
      <c r="C75" s="26">
        <v>0</v>
      </c>
      <c r="D75" s="26">
        <v>0.243309</v>
      </c>
      <c r="E75" s="26">
        <v>2.676399</v>
      </c>
      <c r="F75" s="26">
        <v>7.2992699999999999</v>
      </c>
      <c r="G75" s="26">
        <v>8.5158149999999999</v>
      </c>
      <c r="H75" s="26">
        <v>17.457421</v>
      </c>
      <c r="I75" s="26">
        <v>16.058394</v>
      </c>
      <c r="J75" s="26">
        <v>37.591240999999997</v>
      </c>
      <c r="K75" s="26">
        <v>10.158151</v>
      </c>
      <c r="L75" s="26">
        <v>26.361543999999999</v>
      </c>
      <c r="M75" s="26">
        <v>25</v>
      </c>
    </row>
    <row r="76" spans="1:13" x14ac:dyDescent="0.2">
      <c r="A76" s="18" t="s">
        <v>1039</v>
      </c>
      <c r="B76" s="18"/>
      <c r="C76" s="18"/>
      <c r="D76" s="18"/>
      <c r="E76" s="18"/>
      <c r="F76" s="18"/>
      <c r="G76" s="18"/>
      <c r="H76" s="18"/>
      <c r="I76" s="18"/>
      <c r="J76" s="18"/>
      <c r="K76" s="18"/>
      <c r="L76" s="18"/>
      <c r="M76" s="51"/>
    </row>
    <row r="77" spans="1:13" x14ac:dyDescent="0.2">
      <c r="A77" s="21" t="s">
        <v>1040</v>
      </c>
      <c r="B77" s="34">
        <v>366</v>
      </c>
      <c r="C77" s="30">
        <v>0.27322400000000002</v>
      </c>
      <c r="D77" s="30">
        <v>0.81967199999999996</v>
      </c>
      <c r="E77" s="30">
        <v>10.655737999999999</v>
      </c>
      <c r="F77" s="30">
        <v>18.306011000000002</v>
      </c>
      <c r="G77" s="30">
        <v>22.95082</v>
      </c>
      <c r="H77" s="30">
        <v>19.945354999999999</v>
      </c>
      <c r="I77" s="30">
        <v>8.743169</v>
      </c>
      <c r="J77" s="30">
        <v>7.9234970000000002</v>
      </c>
      <c r="K77" s="30">
        <v>10.382514</v>
      </c>
      <c r="L77" s="30">
        <v>17.5</v>
      </c>
      <c r="M77" s="30">
        <v>15</v>
      </c>
    </row>
    <row r="78" spans="1:13" x14ac:dyDescent="0.2">
      <c r="A78" s="21" t="s">
        <v>1041</v>
      </c>
      <c r="B78" s="34">
        <v>954</v>
      </c>
      <c r="C78" s="30">
        <v>0</v>
      </c>
      <c r="D78" s="30">
        <v>0.104822</v>
      </c>
      <c r="E78" s="30">
        <v>1.886792</v>
      </c>
      <c r="F78" s="30">
        <v>6.6037739999999996</v>
      </c>
      <c r="G78" s="30">
        <v>8.1761009999999992</v>
      </c>
      <c r="H78" s="30">
        <v>18.134172</v>
      </c>
      <c r="I78" s="30">
        <v>15.932914</v>
      </c>
      <c r="J78" s="30">
        <v>40.461216</v>
      </c>
      <c r="K78" s="30">
        <v>8.7002100000000002</v>
      </c>
      <c r="L78" s="30">
        <v>26.740528000000001</v>
      </c>
      <c r="M78" s="30">
        <v>25</v>
      </c>
    </row>
    <row r="79" spans="1:13" x14ac:dyDescent="0.2">
      <c r="A79" s="19" t="s">
        <v>1042</v>
      </c>
      <c r="B79" s="20">
        <v>345</v>
      </c>
      <c r="C79" s="26">
        <v>0</v>
      </c>
      <c r="D79" s="26">
        <v>0.57970999999999995</v>
      </c>
      <c r="E79" s="26">
        <v>2.0289860000000002</v>
      </c>
      <c r="F79" s="26">
        <v>8.1159420000000004</v>
      </c>
      <c r="G79" s="26">
        <v>7.2463769999999998</v>
      </c>
      <c r="H79" s="26">
        <v>18.260870000000001</v>
      </c>
      <c r="I79" s="26">
        <v>16.521739</v>
      </c>
      <c r="J79" s="26">
        <v>36.521738999999997</v>
      </c>
      <c r="K79" s="26">
        <v>10.724638000000001</v>
      </c>
      <c r="L79" s="26">
        <v>27.061688</v>
      </c>
      <c r="M79" s="26">
        <v>25</v>
      </c>
    </row>
    <row r="80" spans="1:13" x14ac:dyDescent="0.2">
      <c r="A80" s="19" t="s">
        <v>1043</v>
      </c>
      <c r="B80" s="20">
        <v>141</v>
      </c>
      <c r="C80" s="26">
        <v>0</v>
      </c>
      <c r="D80" s="26">
        <v>0.70921999999999996</v>
      </c>
      <c r="E80" s="26">
        <v>9.9290780000000005</v>
      </c>
      <c r="F80" s="26">
        <v>3.5460989999999999</v>
      </c>
      <c r="G80" s="26">
        <v>14.184397000000001</v>
      </c>
      <c r="H80" s="26">
        <v>15.602836999999999</v>
      </c>
      <c r="I80" s="26">
        <v>14.184397000000001</v>
      </c>
      <c r="J80" s="26">
        <v>30.496454</v>
      </c>
      <c r="K80" s="26">
        <v>11.347518000000001</v>
      </c>
      <c r="L80" s="26">
        <v>24.2</v>
      </c>
      <c r="M80" s="26">
        <v>25</v>
      </c>
    </row>
    <row r="81" spans="1:13" x14ac:dyDescent="0.2">
      <c r="A81" s="19" t="s">
        <v>1044</v>
      </c>
      <c r="B81" s="20">
        <v>56</v>
      </c>
      <c r="C81" s="26">
        <v>0</v>
      </c>
      <c r="D81" s="26">
        <v>0</v>
      </c>
      <c r="E81" s="26">
        <v>5.3571429999999998</v>
      </c>
      <c r="F81" s="26">
        <v>10.714286</v>
      </c>
      <c r="G81" s="26">
        <v>8.9285709999999998</v>
      </c>
      <c r="H81" s="26">
        <v>16.071428999999998</v>
      </c>
      <c r="I81" s="26">
        <v>16.071428999999998</v>
      </c>
      <c r="J81" s="26">
        <v>33.928570999999998</v>
      </c>
      <c r="K81" s="26">
        <v>8.9285709999999998</v>
      </c>
      <c r="L81" s="26">
        <v>25.333333</v>
      </c>
      <c r="M81" s="26">
        <v>25</v>
      </c>
    </row>
    <row r="82" spans="1:13" x14ac:dyDescent="0.2">
      <c r="A82" s="19" t="s">
        <v>1045</v>
      </c>
      <c r="B82" s="20">
        <v>48</v>
      </c>
      <c r="C82" s="26">
        <v>0</v>
      </c>
      <c r="D82" s="26">
        <v>0</v>
      </c>
      <c r="E82" s="26">
        <v>2.0833330000000001</v>
      </c>
      <c r="F82" s="26">
        <v>16.666667</v>
      </c>
      <c r="G82" s="26">
        <v>6.25</v>
      </c>
      <c r="H82" s="26">
        <v>14.583333</v>
      </c>
      <c r="I82" s="26">
        <v>12.5</v>
      </c>
      <c r="J82" s="26">
        <v>33.333333000000003</v>
      </c>
      <c r="K82" s="26">
        <v>14.583333</v>
      </c>
      <c r="L82" s="26">
        <v>25.121950999999999</v>
      </c>
      <c r="M82" s="26">
        <v>25</v>
      </c>
    </row>
    <row r="83" spans="1:13" x14ac:dyDescent="0.2">
      <c r="A83" s="19" t="s">
        <v>1046</v>
      </c>
      <c r="B83" s="20">
        <v>20</v>
      </c>
      <c r="C83" s="26">
        <v>0</v>
      </c>
      <c r="D83" s="26">
        <v>0</v>
      </c>
      <c r="E83" s="26">
        <v>5</v>
      </c>
      <c r="F83" s="26">
        <v>0</v>
      </c>
      <c r="G83" s="26">
        <v>10</v>
      </c>
      <c r="H83" s="26">
        <v>10</v>
      </c>
      <c r="I83" s="26">
        <v>15</v>
      </c>
      <c r="J83" s="26">
        <v>35</v>
      </c>
      <c r="K83" s="26">
        <v>25</v>
      </c>
      <c r="L83" s="26">
        <v>26.2</v>
      </c>
      <c r="M83" s="26">
        <v>25</v>
      </c>
    </row>
    <row r="84" spans="1:13" x14ac:dyDescent="0.2">
      <c r="A84" s="19" t="s">
        <v>1047</v>
      </c>
      <c r="B84" s="20">
        <v>4</v>
      </c>
      <c r="C84" s="26">
        <v>0</v>
      </c>
      <c r="D84" s="26">
        <v>0</v>
      </c>
      <c r="E84" s="26">
        <v>0</v>
      </c>
      <c r="F84" s="26">
        <v>0</v>
      </c>
      <c r="G84" s="26">
        <v>0</v>
      </c>
      <c r="H84" s="26">
        <v>50</v>
      </c>
      <c r="I84" s="26">
        <v>0</v>
      </c>
      <c r="J84" s="26">
        <v>25</v>
      </c>
      <c r="K84" s="26">
        <v>25</v>
      </c>
      <c r="L84" s="26">
        <v>23.333333</v>
      </c>
      <c r="M84" s="26">
        <v>20</v>
      </c>
    </row>
    <row r="85" spans="1:13" x14ac:dyDescent="0.2">
      <c r="A85" s="19" t="s">
        <v>1048</v>
      </c>
      <c r="B85" s="20">
        <v>2</v>
      </c>
      <c r="C85" s="26">
        <v>0</v>
      </c>
      <c r="D85" s="26">
        <v>0</v>
      </c>
      <c r="E85" s="26">
        <v>0</v>
      </c>
      <c r="F85" s="26">
        <v>0</v>
      </c>
      <c r="G85" s="26">
        <v>0</v>
      </c>
      <c r="H85" s="26">
        <v>0</v>
      </c>
      <c r="I85" s="26">
        <v>0</v>
      </c>
      <c r="J85" s="26">
        <v>100</v>
      </c>
      <c r="K85" s="26">
        <v>0</v>
      </c>
      <c r="L85" s="26">
        <v>37.5</v>
      </c>
      <c r="M85" s="26">
        <v>37.5</v>
      </c>
    </row>
    <row r="86" spans="1:13" x14ac:dyDescent="0.2">
      <c r="A86" s="19" t="s">
        <v>1049</v>
      </c>
      <c r="B86" s="20">
        <v>2</v>
      </c>
      <c r="C86" s="26">
        <v>0</v>
      </c>
      <c r="D86" s="26">
        <v>0</v>
      </c>
      <c r="E86" s="26">
        <v>0</v>
      </c>
      <c r="F86" s="26">
        <v>50</v>
      </c>
      <c r="G86" s="26">
        <v>0</v>
      </c>
      <c r="H86" s="26">
        <v>0</v>
      </c>
      <c r="I86" s="26">
        <v>0</v>
      </c>
      <c r="J86" s="26">
        <v>50</v>
      </c>
      <c r="K86" s="26">
        <v>0</v>
      </c>
      <c r="L86" s="26">
        <v>21</v>
      </c>
      <c r="M86" s="26">
        <v>21</v>
      </c>
    </row>
    <row r="87" spans="1:13" x14ac:dyDescent="0.2">
      <c r="A87" s="19" t="s">
        <v>1011</v>
      </c>
      <c r="B87" s="20">
        <v>250</v>
      </c>
      <c r="C87" s="26">
        <v>0</v>
      </c>
      <c r="D87" s="26">
        <v>0.4</v>
      </c>
      <c r="E87" s="26">
        <v>2</v>
      </c>
      <c r="F87" s="26">
        <v>9.6</v>
      </c>
      <c r="G87" s="26">
        <v>11.2</v>
      </c>
      <c r="H87" s="26">
        <v>12</v>
      </c>
      <c r="I87" s="26">
        <v>18.8</v>
      </c>
      <c r="J87" s="26">
        <v>28</v>
      </c>
      <c r="K87" s="26">
        <v>18</v>
      </c>
      <c r="L87" s="26">
        <v>24.717072999999999</v>
      </c>
      <c r="M87" s="26">
        <v>25</v>
      </c>
    </row>
    <row r="88" spans="1:13" x14ac:dyDescent="0.2">
      <c r="A88" s="18" t="s">
        <v>1050</v>
      </c>
      <c r="B88" s="18"/>
      <c r="C88" s="18"/>
      <c r="D88" s="18"/>
      <c r="E88" s="18"/>
      <c r="F88" s="18"/>
      <c r="G88" s="18"/>
      <c r="H88" s="18"/>
      <c r="I88" s="18"/>
      <c r="J88" s="18"/>
      <c r="K88" s="18"/>
      <c r="L88" s="18"/>
      <c r="M88" s="51"/>
    </row>
    <row r="89" spans="1:13" x14ac:dyDescent="0.2">
      <c r="A89" s="19" t="s">
        <v>1051</v>
      </c>
      <c r="B89" s="20">
        <v>1712</v>
      </c>
      <c r="C89" s="26">
        <v>0</v>
      </c>
      <c r="D89" s="26">
        <v>0.35046699999999997</v>
      </c>
      <c r="E89" s="26">
        <v>2.8621500000000002</v>
      </c>
      <c r="F89" s="26">
        <v>7.4766360000000001</v>
      </c>
      <c r="G89" s="26">
        <v>10.747664</v>
      </c>
      <c r="H89" s="26">
        <v>17.873832</v>
      </c>
      <c r="I89" s="26">
        <v>16.121494999999999</v>
      </c>
      <c r="J89" s="26">
        <v>33.995327000000003</v>
      </c>
      <c r="K89" s="26">
        <v>10.572430000000001</v>
      </c>
      <c r="L89" s="26">
        <v>25.626387999999999</v>
      </c>
      <c r="M89" s="26">
        <v>25</v>
      </c>
    </row>
    <row r="90" spans="1:13" x14ac:dyDescent="0.2">
      <c r="A90" s="19" t="s">
        <v>139</v>
      </c>
      <c r="B90" s="20">
        <v>76</v>
      </c>
      <c r="C90" s="26">
        <v>0</v>
      </c>
      <c r="D90" s="26">
        <v>0</v>
      </c>
      <c r="E90" s="26">
        <v>2.6315789999999999</v>
      </c>
      <c r="F90" s="26">
        <v>10.526316</v>
      </c>
      <c r="G90" s="26">
        <v>5.2631579999999998</v>
      </c>
      <c r="H90" s="26">
        <v>19.736841999999999</v>
      </c>
      <c r="I90" s="26">
        <v>9.2105259999999998</v>
      </c>
      <c r="J90" s="26">
        <v>47.368420999999998</v>
      </c>
      <c r="K90" s="26">
        <v>5.2631579999999998</v>
      </c>
      <c r="L90" s="26">
        <v>29.847221999999999</v>
      </c>
      <c r="M90" s="26">
        <v>29</v>
      </c>
    </row>
    <row r="91" spans="1:13" x14ac:dyDescent="0.2">
      <c r="A91" s="19" t="s">
        <v>1052</v>
      </c>
      <c r="B91" s="20">
        <v>59</v>
      </c>
      <c r="C91" s="26">
        <v>0</v>
      </c>
      <c r="D91" s="26">
        <v>0</v>
      </c>
      <c r="E91" s="26">
        <v>3.389831</v>
      </c>
      <c r="F91" s="26">
        <v>13.559322</v>
      </c>
      <c r="G91" s="26">
        <v>15.254237</v>
      </c>
      <c r="H91" s="26">
        <v>11.864407</v>
      </c>
      <c r="I91" s="26">
        <v>16.949152999999999</v>
      </c>
      <c r="J91" s="26">
        <v>23.728814</v>
      </c>
      <c r="K91" s="26">
        <v>15.254237</v>
      </c>
      <c r="L91" s="26">
        <v>23.14</v>
      </c>
      <c r="M91" s="26">
        <v>22.5</v>
      </c>
    </row>
    <row r="92" spans="1:13" x14ac:dyDescent="0.2">
      <c r="A92" s="19" t="s">
        <v>140</v>
      </c>
      <c r="B92" s="20">
        <v>194</v>
      </c>
      <c r="C92" s="26">
        <v>0.51546400000000003</v>
      </c>
      <c r="D92" s="26">
        <v>0</v>
      </c>
      <c r="E92" s="26">
        <v>11.340206</v>
      </c>
      <c r="F92" s="26">
        <v>20.618556999999999</v>
      </c>
      <c r="G92" s="26">
        <v>13.402062000000001</v>
      </c>
      <c r="H92" s="26">
        <v>14.43299</v>
      </c>
      <c r="I92" s="26">
        <v>8.7628869999999992</v>
      </c>
      <c r="J92" s="26">
        <v>20.103093000000001</v>
      </c>
      <c r="K92" s="26">
        <v>10.824742000000001</v>
      </c>
      <c r="L92" s="26">
        <v>19.080925000000001</v>
      </c>
      <c r="M92" s="26">
        <v>18</v>
      </c>
    </row>
    <row r="93" spans="1:13" x14ac:dyDescent="0.2">
      <c r="A93" s="19" t="s">
        <v>141</v>
      </c>
      <c r="B93" s="20">
        <v>16</v>
      </c>
      <c r="C93" s="26">
        <v>0</v>
      </c>
      <c r="D93" s="26">
        <v>0</v>
      </c>
      <c r="E93" s="26">
        <v>18.75</v>
      </c>
      <c r="F93" s="26">
        <v>12.5</v>
      </c>
      <c r="G93" s="26">
        <v>18.75</v>
      </c>
      <c r="H93" s="26">
        <v>6.25</v>
      </c>
      <c r="I93" s="26">
        <v>12.5</v>
      </c>
      <c r="J93" s="26">
        <v>12.5</v>
      </c>
      <c r="K93" s="26">
        <v>18.75</v>
      </c>
      <c r="L93" s="26">
        <v>16.692308000000001</v>
      </c>
      <c r="M93" s="26">
        <v>16</v>
      </c>
    </row>
    <row r="94" spans="1:13" x14ac:dyDescent="0.2">
      <c r="A94" s="19" t="s">
        <v>1009</v>
      </c>
      <c r="B94" s="20">
        <v>46</v>
      </c>
      <c r="C94" s="26">
        <v>0</v>
      </c>
      <c r="D94" s="26">
        <v>0</v>
      </c>
      <c r="E94" s="26">
        <v>8.6956520000000008</v>
      </c>
      <c r="F94" s="26">
        <v>10.869565</v>
      </c>
      <c r="G94" s="26">
        <v>15.217390999999999</v>
      </c>
      <c r="H94" s="26">
        <v>17.391304000000002</v>
      </c>
      <c r="I94" s="26">
        <v>4.3478260000000004</v>
      </c>
      <c r="J94" s="26">
        <v>28.260870000000001</v>
      </c>
      <c r="K94" s="26">
        <v>15.217390999999999</v>
      </c>
      <c r="L94" s="26">
        <v>21.179487000000002</v>
      </c>
      <c r="M94" s="26">
        <v>20</v>
      </c>
    </row>
    <row r="95" spans="1:13" x14ac:dyDescent="0.2">
      <c r="A95" s="19" t="s">
        <v>1011</v>
      </c>
      <c r="B95" s="20">
        <v>85</v>
      </c>
      <c r="C95" s="26">
        <v>0</v>
      </c>
      <c r="D95" s="26">
        <v>2.3529409999999999</v>
      </c>
      <c r="E95" s="26">
        <v>7.0588240000000004</v>
      </c>
      <c r="F95" s="26">
        <v>12.941176</v>
      </c>
      <c r="G95" s="26">
        <v>14.117647</v>
      </c>
      <c r="H95" s="26">
        <v>18.823529000000001</v>
      </c>
      <c r="I95" s="26">
        <v>14.117647</v>
      </c>
      <c r="J95" s="26">
        <v>16.470587999999999</v>
      </c>
      <c r="K95" s="26">
        <v>14.117647</v>
      </c>
      <c r="L95" s="26">
        <v>20.219177999999999</v>
      </c>
      <c r="M95" s="26">
        <v>20</v>
      </c>
    </row>
    <row r="96" spans="1:13" x14ac:dyDescent="0.2">
      <c r="A96" s="18" t="s">
        <v>1053</v>
      </c>
      <c r="B96" s="18"/>
      <c r="C96" s="18"/>
      <c r="D96" s="18"/>
      <c r="E96" s="18"/>
      <c r="F96" s="18"/>
      <c r="G96" s="18"/>
      <c r="H96" s="18"/>
      <c r="I96" s="18"/>
      <c r="J96" s="18"/>
      <c r="K96" s="18"/>
      <c r="L96" s="18"/>
      <c r="M96" s="51"/>
    </row>
    <row r="97" spans="1:13" x14ac:dyDescent="0.2">
      <c r="A97" s="19" t="s">
        <v>1054</v>
      </c>
      <c r="B97" s="20">
        <v>1212</v>
      </c>
      <c r="C97" s="26">
        <v>0</v>
      </c>
      <c r="D97" s="26">
        <v>0.33003300000000002</v>
      </c>
      <c r="E97" s="26">
        <v>2.5577559999999999</v>
      </c>
      <c r="F97" s="26">
        <v>6.6831680000000002</v>
      </c>
      <c r="G97" s="26">
        <v>10.808581</v>
      </c>
      <c r="H97" s="26">
        <v>18.811881</v>
      </c>
      <c r="I97" s="26">
        <v>16.501650000000001</v>
      </c>
      <c r="J97" s="26">
        <v>37.128712999999998</v>
      </c>
      <c r="K97" s="26">
        <v>7.1782180000000002</v>
      </c>
      <c r="L97" s="26">
        <v>26.423999999999999</v>
      </c>
      <c r="M97" s="26">
        <v>25</v>
      </c>
    </row>
    <row r="98" spans="1:13" x14ac:dyDescent="0.2">
      <c r="A98" s="19" t="s">
        <v>1055</v>
      </c>
      <c r="B98" s="20">
        <v>24</v>
      </c>
      <c r="C98" s="26">
        <v>0</v>
      </c>
      <c r="D98" s="26">
        <v>0</v>
      </c>
      <c r="E98" s="26">
        <v>0</v>
      </c>
      <c r="F98" s="26">
        <v>0</v>
      </c>
      <c r="G98" s="26">
        <v>16.666667</v>
      </c>
      <c r="H98" s="26">
        <v>29.166667</v>
      </c>
      <c r="I98" s="26">
        <v>12.5</v>
      </c>
      <c r="J98" s="26">
        <v>37.5</v>
      </c>
      <c r="K98" s="26">
        <v>4.1666670000000003</v>
      </c>
      <c r="L98" s="26">
        <v>25</v>
      </c>
      <c r="M98" s="26">
        <v>25</v>
      </c>
    </row>
    <row r="99" spans="1:13" x14ac:dyDescent="0.2">
      <c r="A99" s="19" t="s">
        <v>1056</v>
      </c>
      <c r="B99" s="20">
        <v>76</v>
      </c>
      <c r="C99" s="26">
        <v>0</v>
      </c>
      <c r="D99" s="26">
        <v>1.3157890000000001</v>
      </c>
      <c r="E99" s="26">
        <v>1.3157890000000001</v>
      </c>
      <c r="F99" s="26">
        <v>10.526316</v>
      </c>
      <c r="G99" s="26">
        <v>9.2105259999999998</v>
      </c>
      <c r="H99" s="26">
        <v>11.842105</v>
      </c>
      <c r="I99" s="26">
        <v>18.421053000000001</v>
      </c>
      <c r="J99" s="26">
        <v>39.473683999999999</v>
      </c>
      <c r="K99" s="26">
        <v>7.8947370000000001</v>
      </c>
      <c r="L99" s="26">
        <v>26.014285999999998</v>
      </c>
      <c r="M99" s="26">
        <v>25</v>
      </c>
    </row>
    <row r="100" spans="1:13" x14ac:dyDescent="0.2">
      <c r="A100" s="19" t="s">
        <v>1057</v>
      </c>
      <c r="B100" s="20">
        <v>43</v>
      </c>
      <c r="C100" s="26">
        <v>0</v>
      </c>
      <c r="D100" s="26">
        <v>0</v>
      </c>
      <c r="E100" s="26">
        <v>2.3255810000000001</v>
      </c>
      <c r="F100" s="26">
        <v>6.9767440000000001</v>
      </c>
      <c r="G100" s="26">
        <v>9.3023260000000008</v>
      </c>
      <c r="H100" s="26">
        <v>9.3023260000000008</v>
      </c>
      <c r="I100" s="26">
        <v>23.255814000000001</v>
      </c>
      <c r="J100" s="26">
        <v>39.534883999999998</v>
      </c>
      <c r="K100" s="26">
        <v>9.3023260000000008</v>
      </c>
      <c r="L100" s="26">
        <v>28.384615</v>
      </c>
      <c r="M100" s="26">
        <v>25</v>
      </c>
    </row>
    <row r="101" spans="1:13" x14ac:dyDescent="0.2">
      <c r="A101" s="19" t="s">
        <v>1058</v>
      </c>
      <c r="B101" s="20">
        <v>14</v>
      </c>
      <c r="C101" s="26">
        <v>0</v>
      </c>
      <c r="D101" s="26">
        <v>0</v>
      </c>
      <c r="E101" s="26">
        <v>7.1428570000000002</v>
      </c>
      <c r="F101" s="26">
        <v>0</v>
      </c>
      <c r="G101" s="26">
        <v>7.1428570000000002</v>
      </c>
      <c r="H101" s="26">
        <v>0</v>
      </c>
      <c r="I101" s="26">
        <v>7.1428570000000002</v>
      </c>
      <c r="J101" s="26">
        <v>64.285713999999999</v>
      </c>
      <c r="K101" s="26">
        <v>14.285714</v>
      </c>
      <c r="L101" s="26">
        <v>39.583333000000003</v>
      </c>
      <c r="M101" s="26">
        <v>40</v>
      </c>
    </row>
    <row r="102" spans="1:13" x14ac:dyDescent="0.2">
      <c r="A102" s="19" t="s">
        <v>1059</v>
      </c>
      <c r="B102" s="20">
        <v>5</v>
      </c>
      <c r="C102" s="26">
        <v>0</v>
      </c>
      <c r="D102" s="26">
        <v>0</v>
      </c>
      <c r="E102" s="26">
        <v>0</v>
      </c>
      <c r="F102" s="26">
        <v>0</v>
      </c>
      <c r="G102" s="26">
        <v>0</v>
      </c>
      <c r="H102" s="26">
        <v>20</v>
      </c>
      <c r="I102" s="26">
        <v>20</v>
      </c>
      <c r="J102" s="26">
        <v>60</v>
      </c>
      <c r="K102" s="26">
        <v>0</v>
      </c>
      <c r="L102" s="26">
        <v>48.6</v>
      </c>
      <c r="M102" s="26">
        <v>35</v>
      </c>
    </row>
    <row r="103" spans="1:13" x14ac:dyDescent="0.2">
      <c r="A103" s="19" t="s">
        <v>1011</v>
      </c>
      <c r="B103" s="20">
        <v>414</v>
      </c>
      <c r="C103" s="26">
        <v>0</v>
      </c>
      <c r="D103" s="26">
        <v>0.24154600000000001</v>
      </c>
      <c r="E103" s="26">
        <v>4.1062799999999999</v>
      </c>
      <c r="F103" s="26">
        <v>10.628019</v>
      </c>
      <c r="G103" s="26">
        <v>9.9033820000000006</v>
      </c>
      <c r="H103" s="26">
        <v>17.391304000000002</v>
      </c>
      <c r="I103" s="26">
        <v>13.043478</v>
      </c>
      <c r="J103" s="26">
        <v>24.154589000000001</v>
      </c>
      <c r="K103" s="26">
        <v>20.531400999999999</v>
      </c>
      <c r="L103" s="26">
        <v>22.598783999999998</v>
      </c>
      <c r="M103" s="26">
        <v>23</v>
      </c>
    </row>
    <row r="104" spans="1:13" x14ac:dyDescent="0.2">
      <c r="A104" s="18" t="s">
        <v>1060</v>
      </c>
      <c r="B104" s="18"/>
      <c r="C104" s="18"/>
      <c r="D104" s="18"/>
      <c r="E104" s="18"/>
      <c r="F104" s="18"/>
      <c r="G104" s="18"/>
      <c r="H104" s="18"/>
      <c r="I104" s="18"/>
      <c r="J104" s="18"/>
      <c r="K104" s="18"/>
      <c r="L104" s="18"/>
      <c r="M104" s="51"/>
    </row>
    <row r="105" spans="1:13" x14ac:dyDescent="0.2">
      <c r="A105" s="19" t="s">
        <v>1054</v>
      </c>
      <c r="B105" s="20">
        <v>13</v>
      </c>
      <c r="C105" s="26">
        <v>0</v>
      </c>
      <c r="D105" s="26">
        <v>0</v>
      </c>
      <c r="E105" s="26">
        <v>7.6923079999999997</v>
      </c>
      <c r="F105" s="26">
        <v>7.6923079999999997</v>
      </c>
      <c r="G105" s="26">
        <v>30.769231000000001</v>
      </c>
      <c r="H105" s="26">
        <v>15.384615</v>
      </c>
      <c r="I105" s="26">
        <v>0</v>
      </c>
      <c r="J105" s="26">
        <v>15.384615</v>
      </c>
      <c r="K105" s="26">
        <v>23.076923000000001</v>
      </c>
      <c r="L105" s="26">
        <v>19.3</v>
      </c>
      <c r="M105" s="26">
        <v>17.5</v>
      </c>
    </row>
    <row r="106" spans="1:13" x14ac:dyDescent="0.2">
      <c r="A106" s="19" t="s">
        <v>1055</v>
      </c>
      <c r="B106" s="20">
        <v>89</v>
      </c>
      <c r="C106" s="26">
        <v>1.123596</v>
      </c>
      <c r="D106" s="26">
        <v>0</v>
      </c>
      <c r="E106" s="26">
        <v>13.483146</v>
      </c>
      <c r="F106" s="26">
        <v>22.471910000000001</v>
      </c>
      <c r="G106" s="26">
        <v>21.348314999999999</v>
      </c>
      <c r="H106" s="26">
        <v>11.235955000000001</v>
      </c>
      <c r="I106" s="26">
        <v>8.9887639999999998</v>
      </c>
      <c r="J106" s="26">
        <v>10.112360000000001</v>
      </c>
      <c r="K106" s="26">
        <v>11.235955000000001</v>
      </c>
      <c r="L106" s="26">
        <v>16.822785</v>
      </c>
      <c r="M106" s="26">
        <v>15</v>
      </c>
    </row>
    <row r="107" spans="1:13" x14ac:dyDescent="0.2">
      <c r="A107" s="19" t="s">
        <v>1056</v>
      </c>
      <c r="B107" s="20">
        <v>143</v>
      </c>
      <c r="C107" s="26">
        <v>0</v>
      </c>
      <c r="D107" s="26">
        <v>0</v>
      </c>
      <c r="E107" s="26">
        <v>9.0909089999999999</v>
      </c>
      <c r="F107" s="26">
        <v>19.58042</v>
      </c>
      <c r="G107" s="26">
        <v>11.888112</v>
      </c>
      <c r="H107" s="26">
        <v>13.986014000000001</v>
      </c>
      <c r="I107" s="26">
        <v>9.0909089999999999</v>
      </c>
      <c r="J107" s="26">
        <v>27.272727</v>
      </c>
      <c r="K107" s="26">
        <v>9.0909089999999999</v>
      </c>
      <c r="L107" s="26">
        <v>20.661538</v>
      </c>
      <c r="M107" s="26">
        <v>20</v>
      </c>
    </row>
    <row r="108" spans="1:13" x14ac:dyDescent="0.2">
      <c r="A108" s="19" t="s">
        <v>1057</v>
      </c>
      <c r="B108" s="20">
        <v>27</v>
      </c>
      <c r="C108" s="26">
        <v>0</v>
      </c>
      <c r="D108" s="26">
        <v>0</v>
      </c>
      <c r="E108" s="26">
        <v>3.7037040000000001</v>
      </c>
      <c r="F108" s="26">
        <v>0</v>
      </c>
      <c r="G108" s="26">
        <v>11.111110999999999</v>
      </c>
      <c r="H108" s="26">
        <v>22.222221999999999</v>
      </c>
      <c r="I108" s="26">
        <v>25.925926</v>
      </c>
      <c r="J108" s="26">
        <v>25.925926</v>
      </c>
      <c r="K108" s="26">
        <v>11.111110999999999</v>
      </c>
      <c r="L108" s="26">
        <v>25.458333</v>
      </c>
      <c r="M108" s="26">
        <v>25</v>
      </c>
    </row>
    <row r="109" spans="1:13" x14ac:dyDescent="0.2">
      <c r="A109" s="19" t="s">
        <v>1058</v>
      </c>
      <c r="B109" s="20">
        <v>5</v>
      </c>
      <c r="C109" s="26">
        <v>0</v>
      </c>
      <c r="D109" s="26">
        <v>0</v>
      </c>
      <c r="E109" s="26">
        <v>0</v>
      </c>
      <c r="F109" s="26">
        <v>20</v>
      </c>
      <c r="G109" s="26">
        <v>20</v>
      </c>
      <c r="H109" s="26">
        <v>20</v>
      </c>
      <c r="I109" s="26">
        <v>0</v>
      </c>
      <c r="J109" s="26">
        <v>20</v>
      </c>
      <c r="K109" s="26">
        <v>20</v>
      </c>
      <c r="L109" s="26">
        <v>18.75</v>
      </c>
      <c r="M109" s="26">
        <v>17.5</v>
      </c>
    </row>
    <row r="110" spans="1:13" x14ac:dyDescent="0.2">
      <c r="A110" s="19" t="s">
        <v>1059</v>
      </c>
      <c r="B110" s="20">
        <v>10</v>
      </c>
      <c r="C110" s="26">
        <v>0</v>
      </c>
      <c r="D110" s="26">
        <v>0</v>
      </c>
      <c r="E110" s="26">
        <v>0</v>
      </c>
      <c r="F110" s="26">
        <v>20</v>
      </c>
      <c r="G110" s="26">
        <v>0</v>
      </c>
      <c r="H110" s="26">
        <v>0</v>
      </c>
      <c r="I110" s="26">
        <v>20</v>
      </c>
      <c r="J110" s="26">
        <v>30</v>
      </c>
      <c r="K110" s="26">
        <v>30</v>
      </c>
      <c r="L110" s="26">
        <v>25.714286000000001</v>
      </c>
      <c r="M110" s="26">
        <v>25</v>
      </c>
    </row>
    <row r="111" spans="1:13" x14ac:dyDescent="0.2">
      <c r="A111" s="19" t="s">
        <v>1011</v>
      </c>
      <c r="B111" s="20">
        <v>28</v>
      </c>
      <c r="C111" s="26">
        <v>0</v>
      </c>
      <c r="D111" s="26">
        <v>0</v>
      </c>
      <c r="E111" s="26">
        <v>14.285714</v>
      </c>
      <c r="F111" s="26">
        <v>10.714286</v>
      </c>
      <c r="G111" s="26">
        <v>3.5714290000000002</v>
      </c>
      <c r="H111" s="26">
        <v>17.857143000000001</v>
      </c>
      <c r="I111" s="26">
        <v>3.5714290000000002</v>
      </c>
      <c r="J111" s="26">
        <v>25</v>
      </c>
      <c r="K111" s="26">
        <v>25</v>
      </c>
      <c r="L111" s="26">
        <v>20.333333</v>
      </c>
      <c r="M111" s="26">
        <v>20</v>
      </c>
    </row>
    <row r="112" spans="1:13" x14ac:dyDescent="0.2">
      <c r="A112" s="18" t="s">
        <v>142</v>
      </c>
      <c r="B112" s="18"/>
      <c r="C112" s="18"/>
      <c r="D112" s="18"/>
      <c r="E112" s="18"/>
      <c r="F112" s="18"/>
      <c r="G112" s="18"/>
      <c r="H112" s="18"/>
      <c r="I112" s="18"/>
      <c r="J112" s="18"/>
      <c r="K112" s="18"/>
      <c r="L112" s="18"/>
      <c r="M112" s="51"/>
    </row>
    <row r="113" spans="1:13" x14ac:dyDescent="0.2">
      <c r="A113" s="19" t="s">
        <v>1061</v>
      </c>
      <c r="B113" s="20">
        <v>90</v>
      </c>
      <c r="C113" s="26">
        <v>0</v>
      </c>
      <c r="D113" s="26">
        <v>0</v>
      </c>
      <c r="E113" s="26">
        <v>0</v>
      </c>
      <c r="F113" s="26">
        <v>2.2222219999999999</v>
      </c>
      <c r="G113" s="26">
        <v>5.5555560000000002</v>
      </c>
      <c r="H113" s="26">
        <v>17.777778000000001</v>
      </c>
      <c r="I113" s="26">
        <v>14.444444000000001</v>
      </c>
      <c r="J113" s="26">
        <v>52.222222000000002</v>
      </c>
      <c r="K113" s="26">
        <v>7.7777779999999996</v>
      </c>
      <c r="L113" s="26">
        <v>32.819277</v>
      </c>
      <c r="M113" s="26">
        <v>30</v>
      </c>
    </row>
    <row r="114" spans="1:13" x14ac:dyDescent="0.2">
      <c r="A114" s="19" t="s">
        <v>1062</v>
      </c>
      <c r="B114" s="20">
        <v>307</v>
      </c>
      <c r="C114" s="26">
        <v>0</v>
      </c>
      <c r="D114" s="26">
        <v>0</v>
      </c>
      <c r="E114" s="26">
        <v>2.9315959999999999</v>
      </c>
      <c r="F114" s="26">
        <v>6.8403910000000003</v>
      </c>
      <c r="G114" s="26">
        <v>9.1205210000000001</v>
      </c>
      <c r="H114" s="26">
        <v>14.332248</v>
      </c>
      <c r="I114" s="26">
        <v>10.749186</v>
      </c>
      <c r="J114" s="26">
        <v>49.185668</v>
      </c>
      <c r="K114" s="26">
        <v>6.8403910000000003</v>
      </c>
      <c r="L114" s="26">
        <v>28.164335999999999</v>
      </c>
      <c r="M114" s="26">
        <v>30</v>
      </c>
    </row>
    <row r="115" spans="1:13" x14ac:dyDescent="0.2">
      <c r="A115" s="19" t="s">
        <v>1063</v>
      </c>
      <c r="B115" s="20">
        <v>392</v>
      </c>
      <c r="C115" s="26">
        <v>0</v>
      </c>
      <c r="D115" s="26">
        <v>0.76530600000000004</v>
      </c>
      <c r="E115" s="26">
        <v>2.5510199999999998</v>
      </c>
      <c r="F115" s="26">
        <v>6.1224489999999996</v>
      </c>
      <c r="G115" s="26">
        <v>8.9285709999999998</v>
      </c>
      <c r="H115" s="26">
        <v>15.306122</v>
      </c>
      <c r="I115" s="26">
        <v>18.622449</v>
      </c>
      <c r="J115" s="26">
        <v>41.071429000000002</v>
      </c>
      <c r="K115" s="26">
        <v>6.6326530000000004</v>
      </c>
      <c r="L115" s="26">
        <v>27.407104</v>
      </c>
      <c r="M115" s="26">
        <v>25</v>
      </c>
    </row>
    <row r="116" spans="1:13" x14ac:dyDescent="0.2">
      <c r="A116" s="19" t="s">
        <v>1064</v>
      </c>
      <c r="B116" s="20">
        <v>379</v>
      </c>
      <c r="C116" s="26">
        <v>0</v>
      </c>
      <c r="D116" s="26">
        <v>0</v>
      </c>
      <c r="E116" s="26">
        <v>2.9023750000000001</v>
      </c>
      <c r="F116" s="26">
        <v>9.2348280000000003</v>
      </c>
      <c r="G116" s="26">
        <v>12.401054999999999</v>
      </c>
      <c r="H116" s="26">
        <v>16.622691</v>
      </c>
      <c r="I116" s="26">
        <v>15.303430000000001</v>
      </c>
      <c r="J116" s="26">
        <v>31.662268999999998</v>
      </c>
      <c r="K116" s="26">
        <v>11.873351</v>
      </c>
      <c r="L116" s="26">
        <v>24.847304999999999</v>
      </c>
      <c r="M116" s="26">
        <v>25</v>
      </c>
    </row>
    <row r="117" spans="1:13" x14ac:dyDescent="0.2">
      <c r="A117" s="19" t="s">
        <v>1065</v>
      </c>
      <c r="B117" s="20">
        <v>951</v>
      </c>
      <c r="C117" s="26">
        <v>0.105152</v>
      </c>
      <c r="D117" s="26">
        <v>0.52576199999999995</v>
      </c>
      <c r="E117" s="26">
        <v>5.7833860000000001</v>
      </c>
      <c r="F117" s="26">
        <v>11.356467</v>
      </c>
      <c r="G117" s="26">
        <v>12.513144</v>
      </c>
      <c r="H117" s="26">
        <v>19.348054999999999</v>
      </c>
      <c r="I117" s="26">
        <v>14.721346</v>
      </c>
      <c r="J117" s="26">
        <v>21.976866000000001</v>
      </c>
      <c r="K117" s="26">
        <v>13.669821000000001</v>
      </c>
      <c r="L117" s="26">
        <v>21.936662999999999</v>
      </c>
      <c r="M117" s="26">
        <v>20</v>
      </c>
    </row>
    <row r="118" spans="1:13" x14ac:dyDescent="0.2">
      <c r="A118" s="19" t="s">
        <v>1011</v>
      </c>
      <c r="B118" s="20">
        <v>69</v>
      </c>
      <c r="C118" s="26">
        <v>0</v>
      </c>
      <c r="D118" s="26">
        <v>0</v>
      </c>
      <c r="E118" s="26">
        <v>4.3478260000000004</v>
      </c>
      <c r="F118" s="26">
        <v>17.391304000000002</v>
      </c>
      <c r="G118" s="26">
        <v>15.942029</v>
      </c>
      <c r="H118" s="26">
        <v>20.289854999999999</v>
      </c>
      <c r="I118" s="26">
        <v>13.043478</v>
      </c>
      <c r="J118" s="26">
        <v>17.391304000000002</v>
      </c>
      <c r="K118" s="26">
        <v>11.594203</v>
      </c>
      <c r="L118" s="26">
        <v>20.344262000000001</v>
      </c>
      <c r="M118" s="26">
        <v>20</v>
      </c>
    </row>
    <row r="119" spans="1:13" x14ac:dyDescent="0.2">
      <c r="A119" s="18" t="s">
        <v>143</v>
      </c>
      <c r="B119" s="18"/>
      <c r="C119" s="18"/>
      <c r="D119" s="18"/>
      <c r="E119" s="18"/>
      <c r="F119" s="18"/>
      <c r="G119" s="18"/>
      <c r="H119" s="18"/>
      <c r="I119" s="18"/>
      <c r="J119" s="18"/>
      <c r="K119" s="18"/>
      <c r="L119" s="18"/>
      <c r="M119" s="51"/>
    </row>
    <row r="120" spans="1:13" x14ac:dyDescent="0.2">
      <c r="A120" s="21" t="s">
        <v>1066</v>
      </c>
      <c r="B120" s="21"/>
      <c r="C120" s="21"/>
      <c r="D120" s="21"/>
      <c r="E120" s="21"/>
      <c r="F120" s="21"/>
      <c r="G120" s="21"/>
      <c r="H120" s="21"/>
      <c r="I120" s="21"/>
      <c r="J120" s="21"/>
      <c r="K120" s="21"/>
      <c r="L120" s="21"/>
      <c r="M120" s="52"/>
    </row>
    <row r="121" spans="1:13" x14ac:dyDescent="0.2">
      <c r="A121" s="19" t="s">
        <v>1067</v>
      </c>
      <c r="B121" s="20">
        <v>546</v>
      </c>
      <c r="C121" s="26">
        <v>0</v>
      </c>
      <c r="D121" s="26">
        <v>0.18315000000000001</v>
      </c>
      <c r="E121" s="26">
        <v>2.3809520000000002</v>
      </c>
      <c r="F121" s="26">
        <v>4.7619049999999996</v>
      </c>
      <c r="G121" s="26">
        <v>7.1428570000000002</v>
      </c>
      <c r="H121" s="26">
        <v>13.919414</v>
      </c>
      <c r="I121" s="26">
        <v>17.399266999999998</v>
      </c>
      <c r="J121" s="26">
        <v>48.534799</v>
      </c>
      <c r="K121" s="26">
        <v>5.6776559999999998</v>
      </c>
      <c r="L121" s="26">
        <v>30.040776999999999</v>
      </c>
      <c r="M121" s="26">
        <v>30</v>
      </c>
    </row>
    <row r="122" spans="1:13" x14ac:dyDescent="0.2">
      <c r="A122" s="19" t="s">
        <v>1068</v>
      </c>
      <c r="B122" s="20">
        <v>531</v>
      </c>
      <c r="C122" s="26">
        <v>0</v>
      </c>
      <c r="D122" s="26">
        <v>0.18832399999999999</v>
      </c>
      <c r="E122" s="26">
        <v>2.824859</v>
      </c>
      <c r="F122" s="26">
        <v>8.0979279999999996</v>
      </c>
      <c r="G122" s="26">
        <v>11.111110999999999</v>
      </c>
      <c r="H122" s="26">
        <v>18.455743999999999</v>
      </c>
      <c r="I122" s="26">
        <v>16.572505</v>
      </c>
      <c r="J122" s="26">
        <v>33.709980999999999</v>
      </c>
      <c r="K122" s="26">
        <v>9.0395479999999999</v>
      </c>
      <c r="L122" s="26">
        <v>24.842649999999999</v>
      </c>
      <c r="M122" s="26">
        <v>25</v>
      </c>
    </row>
    <row r="123" spans="1:13" x14ac:dyDescent="0.2">
      <c r="A123" s="19" t="s">
        <v>1069</v>
      </c>
      <c r="B123" s="20">
        <v>205</v>
      </c>
      <c r="C123" s="26">
        <v>0</v>
      </c>
      <c r="D123" s="26">
        <v>0</v>
      </c>
      <c r="E123" s="26">
        <v>3.4146339999999999</v>
      </c>
      <c r="F123" s="26">
        <v>9.7560979999999997</v>
      </c>
      <c r="G123" s="26">
        <v>10.243902</v>
      </c>
      <c r="H123" s="26">
        <v>21.463415000000001</v>
      </c>
      <c r="I123" s="26">
        <v>15.121950999999999</v>
      </c>
      <c r="J123" s="26">
        <v>29.756098000000001</v>
      </c>
      <c r="K123" s="26">
        <v>10.243902</v>
      </c>
      <c r="L123" s="26">
        <v>23.869565000000001</v>
      </c>
      <c r="M123" s="26">
        <v>24.5</v>
      </c>
    </row>
    <row r="124" spans="1:13" x14ac:dyDescent="0.2">
      <c r="A124" s="19" t="s">
        <v>1070</v>
      </c>
      <c r="B124" s="20">
        <v>762</v>
      </c>
      <c r="C124" s="26">
        <v>0.13123399999999999</v>
      </c>
      <c r="D124" s="26">
        <v>0.78740200000000005</v>
      </c>
      <c r="E124" s="26">
        <v>6.1679789999999999</v>
      </c>
      <c r="F124" s="26">
        <v>12.073491000000001</v>
      </c>
      <c r="G124" s="26">
        <v>13.648294</v>
      </c>
      <c r="H124" s="26">
        <v>18.503937000000001</v>
      </c>
      <c r="I124" s="26">
        <v>11.811024</v>
      </c>
      <c r="J124" s="26">
        <v>21.91601</v>
      </c>
      <c r="K124" s="26">
        <v>14.96063</v>
      </c>
      <c r="L124" s="26">
        <v>21.541667</v>
      </c>
      <c r="M124" s="26">
        <v>20</v>
      </c>
    </row>
    <row r="125" spans="1:13" x14ac:dyDescent="0.2">
      <c r="A125" s="19" t="s">
        <v>1011</v>
      </c>
      <c r="B125" s="20">
        <v>144</v>
      </c>
      <c r="C125" s="26">
        <v>0</v>
      </c>
      <c r="D125" s="26">
        <v>0</v>
      </c>
      <c r="E125" s="26">
        <v>4.1666670000000003</v>
      </c>
      <c r="F125" s="26">
        <v>14.583333</v>
      </c>
      <c r="G125" s="26">
        <v>15.277778</v>
      </c>
      <c r="H125" s="26">
        <v>15.277778</v>
      </c>
      <c r="I125" s="26">
        <v>15.277778</v>
      </c>
      <c r="J125" s="26">
        <v>19.444444000000001</v>
      </c>
      <c r="K125" s="26">
        <v>15.972222</v>
      </c>
      <c r="L125" s="26">
        <v>20.983471000000002</v>
      </c>
      <c r="M125" s="26">
        <v>20</v>
      </c>
    </row>
    <row r="126" spans="1:13" x14ac:dyDescent="0.2">
      <c r="A126" s="18" t="s">
        <v>143</v>
      </c>
      <c r="B126" s="18"/>
      <c r="C126" s="18"/>
      <c r="D126" s="18"/>
      <c r="E126" s="18"/>
      <c r="F126" s="18"/>
      <c r="G126" s="18"/>
      <c r="H126" s="18"/>
      <c r="I126" s="18"/>
      <c r="J126" s="18"/>
      <c r="K126" s="18"/>
      <c r="L126" s="18"/>
      <c r="M126" s="51"/>
    </row>
    <row r="127" spans="1:13" x14ac:dyDescent="0.2">
      <c r="A127" s="21" t="s">
        <v>1071</v>
      </c>
      <c r="B127" s="21"/>
      <c r="C127" s="21"/>
      <c r="D127" s="21"/>
      <c r="E127" s="21"/>
      <c r="F127" s="21"/>
      <c r="G127" s="21"/>
      <c r="H127" s="21"/>
      <c r="I127" s="21"/>
      <c r="J127" s="21"/>
      <c r="K127" s="21"/>
      <c r="L127" s="21"/>
      <c r="M127" s="52"/>
    </row>
    <row r="128" spans="1:13" x14ac:dyDescent="0.2">
      <c r="A128" s="19" t="s">
        <v>1067</v>
      </c>
      <c r="B128" s="20">
        <v>285</v>
      </c>
      <c r="C128" s="26">
        <v>0</v>
      </c>
      <c r="D128" s="26">
        <v>0</v>
      </c>
      <c r="E128" s="26">
        <v>3.1578949999999999</v>
      </c>
      <c r="F128" s="26">
        <v>5.964912</v>
      </c>
      <c r="G128" s="26">
        <v>6.3157889999999997</v>
      </c>
      <c r="H128" s="26">
        <v>13.333333</v>
      </c>
      <c r="I128" s="26">
        <v>14.035088</v>
      </c>
      <c r="J128" s="26">
        <v>51.929825000000001</v>
      </c>
      <c r="K128" s="26">
        <v>5.2631579999999998</v>
      </c>
      <c r="L128" s="26">
        <v>28.966667000000001</v>
      </c>
      <c r="M128" s="26">
        <v>30</v>
      </c>
    </row>
    <row r="129" spans="1:13" x14ac:dyDescent="0.2">
      <c r="A129" s="19" t="s">
        <v>1068</v>
      </c>
      <c r="B129" s="20">
        <v>217</v>
      </c>
      <c r="C129" s="26">
        <v>0</v>
      </c>
      <c r="D129" s="26">
        <v>0.92165900000000001</v>
      </c>
      <c r="E129" s="26">
        <v>3.225806</v>
      </c>
      <c r="F129" s="26">
        <v>6.9124420000000004</v>
      </c>
      <c r="G129" s="26">
        <v>10.599078</v>
      </c>
      <c r="H129" s="26">
        <v>16.589862</v>
      </c>
      <c r="I129" s="26">
        <v>15.668203</v>
      </c>
      <c r="J129" s="26">
        <v>38.248848000000002</v>
      </c>
      <c r="K129" s="26">
        <v>7.8341010000000004</v>
      </c>
      <c r="L129" s="26">
        <v>27.66</v>
      </c>
      <c r="M129" s="26">
        <v>25</v>
      </c>
    </row>
    <row r="130" spans="1:13" x14ac:dyDescent="0.2">
      <c r="A130" s="19" t="s">
        <v>1069</v>
      </c>
      <c r="B130" s="20">
        <v>142</v>
      </c>
      <c r="C130" s="26">
        <v>0</v>
      </c>
      <c r="D130" s="26">
        <v>0</v>
      </c>
      <c r="E130" s="26">
        <v>4.9295770000000001</v>
      </c>
      <c r="F130" s="26">
        <v>4.225352</v>
      </c>
      <c r="G130" s="26">
        <v>9.1549300000000002</v>
      </c>
      <c r="H130" s="26">
        <v>24.647887000000001</v>
      </c>
      <c r="I130" s="26">
        <v>17.605633999999998</v>
      </c>
      <c r="J130" s="26">
        <v>33.098591999999996</v>
      </c>
      <c r="K130" s="26">
        <v>6.3380280000000004</v>
      </c>
      <c r="L130" s="26">
        <v>25.879698999999999</v>
      </c>
      <c r="M130" s="26">
        <v>25</v>
      </c>
    </row>
    <row r="131" spans="1:13" x14ac:dyDescent="0.2">
      <c r="A131" s="19" t="s">
        <v>1070</v>
      </c>
      <c r="B131" s="20">
        <v>1184</v>
      </c>
      <c r="C131" s="26">
        <v>8.4459000000000006E-2</v>
      </c>
      <c r="D131" s="26">
        <v>0.50675700000000001</v>
      </c>
      <c r="E131" s="26">
        <v>4.64527</v>
      </c>
      <c r="F131" s="26">
        <v>10.97973</v>
      </c>
      <c r="G131" s="26">
        <v>11.824324000000001</v>
      </c>
      <c r="H131" s="26">
        <v>18.074324000000001</v>
      </c>
      <c r="I131" s="26">
        <v>14.273649000000001</v>
      </c>
      <c r="J131" s="26">
        <v>28.462838000000001</v>
      </c>
      <c r="K131" s="26">
        <v>11.148649000000001</v>
      </c>
      <c r="L131" s="26">
        <v>23.548479</v>
      </c>
      <c r="M131" s="26">
        <v>23</v>
      </c>
    </row>
    <row r="132" spans="1:13" x14ac:dyDescent="0.2">
      <c r="A132" s="19" t="s">
        <v>1011</v>
      </c>
      <c r="B132" s="20">
        <v>360</v>
      </c>
      <c r="C132" s="26">
        <v>0</v>
      </c>
      <c r="D132" s="26">
        <v>0</v>
      </c>
      <c r="E132" s="26">
        <v>2.7777780000000001</v>
      </c>
      <c r="F132" s="26">
        <v>9.4444440000000007</v>
      </c>
      <c r="G132" s="26">
        <v>14.166667</v>
      </c>
      <c r="H132" s="26">
        <v>16.111111000000001</v>
      </c>
      <c r="I132" s="26">
        <v>16.111111000000001</v>
      </c>
      <c r="J132" s="26">
        <v>23.611111000000001</v>
      </c>
      <c r="K132" s="26">
        <v>17.777778000000001</v>
      </c>
      <c r="L132" s="26">
        <v>22.945945999999999</v>
      </c>
      <c r="M132" s="26">
        <v>23</v>
      </c>
    </row>
    <row r="133" spans="1:13" x14ac:dyDescent="0.2">
      <c r="A133" s="18" t="s">
        <v>143</v>
      </c>
      <c r="B133" s="18"/>
      <c r="C133" s="18"/>
      <c r="D133" s="18"/>
      <c r="E133" s="18"/>
      <c r="F133" s="18"/>
      <c r="G133" s="18"/>
      <c r="H133" s="18"/>
      <c r="I133" s="18"/>
      <c r="J133" s="18"/>
      <c r="K133" s="18"/>
      <c r="L133" s="18"/>
      <c r="M133" s="51"/>
    </row>
    <row r="134" spans="1:13" x14ac:dyDescent="0.2">
      <c r="A134" s="21" t="s">
        <v>1072</v>
      </c>
      <c r="B134" s="21"/>
      <c r="C134" s="21"/>
      <c r="D134" s="21"/>
      <c r="E134" s="21"/>
      <c r="F134" s="21"/>
      <c r="G134" s="21"/>
      <c r="H134" s="21"/>
      <c r="I134" s="21"/>
      <c r="J134" s="21"/>
      <c r="K134" s="21"/>
      <c r="L134" s="21"/>
      <c r="M134" s="52"/>
    </row>
    <row r="135" spans="1:13" x14ac:dyDescent="0.2">
      <c r="A135" s="19" t="s">
        <v>1067</v>
      </c>
      <c r="B135" s="20">
        <v>330</v>
      </c>
      <c r="C135" s="26">
        <v>0</v>
      </c>
      <c r="D135" s="26">
        <v>0</v>
      </c>
      <c r="E135" s="26">
        <v>2.7272729999999998</v>
      </c>
      <c r="F135" s="26">
        <v>7.5757580000000004</v>
      </c>
      <c r="G135" s="26">
        <v>8.4848479999999995</v>
      </c>
      <c r="H135" s="26">
        <v>16.969697</v>
      </c>
      <c r="I135" s="26">
        <v>13.636364</v>
      </c>
      <c r="J135" s="26">
        <v>44.848484999999997</v>
      </c>
      <c r="K135" s="26">
        <v>5.7575760000000002</v>
      </c>
      <c r="L135" s="26">
        <v>27.495177000000002</v>
      </c>
      <c r="M135" s="26">
        <v>25</v>
      </c>
    </row>
    <row r="136" spans="1:13" x14ac:dyDescent="0.2">
      <c r="A136" s="19" t="s">
        <v>1068</v>
      </c>
      <c r="B136" s="20">
        <v>326</v>
      </c>
      <c r="C136" s="26">
        <v>0</v>
      </c>
      <c r="D136" s="26">
        <v>0.30674800000000002</v>
      </c>
      <c r="E136" s="26">
        <v>3.6809820000000002</v>
      </c>
      <c r="F136" s="26">
        <v>6.1349689999999999</v>
      </c>
      <c r="G136" s="26">
        <v>11.656442</v>
      </c>
      <c r="H136" s="26">
        <v>16.257669</v>
      </c>
      <c r="I136" s="26">
        <v>17.177914000000001</v>
      </c>
      <c r="J136" s="26">
        <v>38.957054999999997</v>
      </c>
      <c r="K136" s="26">
        <v>5.8282210000000001</v>
      </c>
      <c r="L136" s="26">
        <v>26.625406999999999</v>
      </c>
      <c r="M136" s="26">
        <v>25</v>
      </c>
    </row>
    <row r="137" spans="1:13" x14ac:dyDescent="0.2">
      <c r="A137" s="19" t="s">
        <v>1069</v>
      </c>
      <c r="B137" s="20">
        <v>133</v>
      </c>
      <c r="C137" s="26">
        <v>0</v>
      </c>
      <c r="D137" s="26">
        <v>0</v>
      </c>
      <c r="E137" s="26">
        <v>4.5112779999999999</v>
      </c>
      <c r="F137" s="26">
        <v>9.7744359999999997</v>
      </c>
      <c r="G137" s="26">
        <v>6.0150379999999997</v>
      </c>
      <c r="H137" s="26">
        <v>16.541353000000001</v>
      </c>
      <c r="I137" s="26">
        <v>14.285714</v>
      </c>
      <c r="J137" s="26">
        <v>39.849623999999999</v>
      </c>
      <c r="K137" s="26">
        <v>9.0225559999999998</v>
      </c>
      <c r="L137" s="26">
        <v>26.272727</v>
      </c>
      <c r="M137" s="26">
        <v>25</v>
      </c>
    </row>
    <row r="138" spans="1:13" x14ac:dyDescent="0.2">
      <c r="A138" s="19" t="s">
        <v>1070</v>
      </c>
      <c r="B138" s="20">
        <v>1070</v>
      </c>
      <c r="C138" s="26">
        <v>9.3457999999999999E-2</v>
      </c>
      <c r="D138" s="26">
        <v>0.65420599999999995</v>
      </c>
      <c r="E138" s="26">
        <v>4.6728969999999999</v>
      </c>
      <c r="F138" s="26">
        <v>10.280374</v>
      </c>
      <c r="G138" s="26">
        <v>11.869159</v>
      </c>
      <c r="H138" s="26">
        <v>18.878505000000001</v>
      </c>
      <c r="I138" s="26">
        <v>14.485981000000001</v>
      </c>
      <c r="J138" s="26">
        <v>27.009346000000001</v>
      </c>
      <c r="K138" s="26">
        <v>12.056075</v>
      </c>
      <c r="L138" s="26">
        <v>23.370882000000002</v>
      </c>
      <c r="M138" s="26">
        <v>22</v>
      </c>
    </row>
    <row r="139" spans="1:13" x14ac:dyDescent="0.2">
      <c r="A139" s="19" t="s">
        <v>1011</v>
      </c>
      <c r="B139" s="20">
        <v>329</v>
      </c>
      <c r="C139" s="26">
        <v>0</v>
      </c>
      <c r="D139" s="26">
        <v>0</v>
      </c>
      <c r="E139" s="26">
        <v>3.3434650000000001</v>
      </c>
      <c r="F139" s="26">
        <v>10.334346999999999</v>
      </c>
      <c r="G139" s="26">
        <v>13.373860000000001</v>
      </c>
      <c r="H139" s="26">
        <v>14.589665999999999</v>
      </c>
      <c r="I139" s="26">
        <v>15.501519999999999</v>
      </c>
      <c r="J139" s="26">
        <v>25.227964</v>
      </c>
      <c r="K139" s="26">
        <v>17.629179000000001</v>
      </c>
      <c r="L139" s="26">
        <v>23.852398999999998</v>
      </c>
      <c r="M139" s="26">
        <v>24</v>
      </c>
    </row>
    <row r="140" spans="1:13" x14ac:dyDescent="0.2">
      <c r="A140" s="18" t="s">
        <v>143</v>
      </c>
      <c r="B140" s="18"/>
      <c r="C140" s="18"/>
      <c r="D140" s="18"/>
      <c r="E140" s="18"/>
      <c r="F140" s="18"/>
      <c r="G140" s="18"/>
      <c r="H140" s="18"/>
      <c r="I140" s="18"/>
      <c r="J140" s="18"/>
      <c r="K140" s="18"/>
      <c r="L140" s="18"/>
      <c r="M140" s="51"/>
    </row>
    <row r="141" spans="1:13" x14ac:dyDescent="0.2">
      <c r="A141" s="21" t="s">
        <v>1073</v>
      </c>
      <c r="B141" s="21"/>
      <c r="C141" s="21"/>
      <c r="D141" s="21"/>
      <c r="E141" s="21"/>
      <c r="F141" s="21"/>
      <c r="G141" s="21"/>
      <c r="H141" s="21"/>
      <c r="I141" s="21"/>
      <c r="J141" s="21"/>
      <c r="K141" s="21"/>
      <c r="L141" s="21"/>
      <c r="M141" s="52"/>
    </row>
    <row r="142" spans="1:13" x14ac:dyDescent="0.2">
      <c r="A142" s="19" t="s">
        <v>1067</v>
      </c>
      <c r="B142" s="20">
        <v>39</v>
      </c>
      <c r="C142" s="26">
        <v>0</v>
      </c>
      <c r="D142" s="26">
        <v>0</v>
      </c>
      <c r="E142" s="26">
        <v>0</v>
      </c>
      <c r="F142" s="26">
        <v>12.820513</v>
      </c>
      <c r="G142" s="26">
        <v>15.384615</v>
      </c>
      <c r="H142" s="26">
        <v>25.641026</v>
      </c>
      <c r="I142" s="26">
        <v>12.820513</v>
      </c>
      <c r="J142" s="26">
        <v>30.769231000000001</v>
      </c>
      <c r="K142" s="26">
        <v>2.5641029999999998</v>
      </c>
      <c r="L142" s="26">
        <v>24</v>
      </c>
      <c r="M142" s="26">
        <v>20</v>
      </c>
    </row>
    <row r="143" spans="1:13" x14ac:dyDescent="0.2">
      <c r="A143" s="19" t="s">
        <v>1068</v>
      </c>
      <c r="B143" s="20">
        <v>75</v>
      </c>
      <c r="C143" s="26">
        <v>0</v>
      </c>
      <c r="D143" s="26">
        <v>1.3333330000000001</v>
      </c>
      <c r="E143" s="26">
        <v>2.6666669999999999</v>
      </c>
      <c r="F143" s="26">
        <v>9.3333329999999997</v>
      </c>
      <c r="G143" s="26">
        <v>9.3333329999999997</v>
      </c>
      <c r="H143" s="26">
        <v>14.666667</v>
      </c>
      <c r="I143" s="26">
        <v>20</v>
      </c>
      <c r="J143" s="26">
        <v>37.333333000000003</v>
      </c>
      <c r="K143" s="26">
        <v>5.3333329999999997</v>
      </c>
      <c r="L143" s="26">
        <v>26.422535</v>
      </c>
      <c r="M143" s="26">
        <v>25</v>
      </c>
    </row>
    <row r="144" spans="1:13" x14ac:dyDescent="0.2">
      <c r="A144" s="19" t="s">
        <v>1069</v>
      </c>
      <c r="B144" s="20">
        <v>117</v>
      </c>
      <c r="C144" s="26">
        <v>0</v>
      </c>
      <c r="D144" s="26">
        <v>0</v>
      </c>
      <c r="E144" s="26">
        <v>4.273504</v>
      </c>
      <c r="F144" s="26">
        <v>11.111110999999999</v>
      </c>
      <c r="G144" s="26">
        <v>6.8376070000000002</v>
      </c>
      <c r="H144" s="26">
        <v>16.239315999999999</v>
      </c>
      <c r="I144" s="26">
        <v>17.948718</v>
      </c>
      <c r="J144" s="26">
        <v>41.880341999999999</v>
      </c>
      <c r="K144" s="26">
        <v>1.7094020000000001</v>
      </c>
      <c r="L144" s="26">
        <v>26.573913000000001</v>
      </c>
      <c r="M144" s="26">
        <v>25</v>
      </c>
    </row>
    <row r="145" spans="1:13" x14ac:dyDescent="0.2">
      <c r="A145" s="19" t="s">
        <v>1070</v>
      </c>
      <c r="B145" s="20">
        <v>1288</v>
      </c>
      <c r="C145" s="26">
        <v>7.7640000000000001E-2</v>
      </c>
      <c r="D145" s="26">
        <v>0.38819900000000002</v>
      </c>
      <c r="E145" s="26">
        <v>4.0372669999999999</v>
      </c>
      <c r="F145" s="26">
        <v>9.0838509999999992</v>
      </c>
      <c r="G145" s="26">
        <v>11.102484</v>
      </c>
      <c r="H145" s="26">
        <v>17.779502999999998</v>
      </c>
      <c r="I145" s="26">
        <v>13.742236</v>
      </c>
      <c r="J145" s="26">
        <v>33.152174000000002</v>
      </c>
      <c r="K145" s="26">
        <v>10.636646000000001</v>
      </c>
      <c r="L145" s="26">
        <v>24.751519999999999</v>
      </c>
      <c r="M145" s="26">
        <v>25</v>
      </c>
    </row>
    <row r="146" spans="1:13" x14ac:dyDescent="0.2">
      <c r="A146" s="19" t="s">
        <v>1011</v>
      </c>
      <c r="B146" s="20">
        <v>669</v>
      </c>
      <c r="C146" s="26">
        <v>0</v>
      </c>
      <c r="D146" s="26">
        <v>0.298954</v>
      </c>
      <c r="E146" s="26">
        <v>4.3348279999999999</v>
      </c>
      <c r="F146" s="26">
        <v>8.96861</v>
      </c>
      <c r="G146" s="26">
        <v>12.107623</v>
      </c>
      <c r="H146" s="26">
        <v>16.741405</v>
      </c>
      <c r="I146" s="26">
        <v>16.143498000000001</v>
      </c>
      <c r="J146" s="26">
        <v>27.503737000000001</v>
      </c>
      <c r="K146" s="26">
        <v>13.901344999999999</v>
      </c>
      <c r="L146" s="26">
        <v>24.352430999999999</v>
      </c>
      <c r="M146" s="26">
        <v>25</v>
      </c>
    </row>
    <row r="147" spans="1:13" x14ac:dyDescent="0.2">
      <c r="A147" s="18" t="s">
        <v>1074</v>
      </c>
      <c r="B147" s="18"/>
      <c r="C147" s="18"/>
      <c r="D147" s="18"/>
      <c r="E147" s="18"/>
      <c r="F147" s="18"/>
      <c r="G147" s="18"/>
      <c r="H147" s="18"/>
      <c r="I147" s="18"/>
      <c r="J147" s="18"/>
      <c r="K147" s="18"/>
      <c r="L147" s="18"/>
      <c r="M147" s="51"/>
    </row>
    <row r="148" spans="1:13" x14ac:dyDescent="0.2">
      <c r="A148" s="19" t="s">
        <v>1075</v>
      </c>
      <c r="B148" s="20">
        <v>541</v>
      </c>
      <c r="C148" s="26">
        <v>0.18484300000000001</v>
      </c>
      <c r="D148" s="26">
        <v>0.18484300000000001</v>
      </c>
      <c r="E148" s="26">
        <v>3.8817010000000001</v>
      </c>
      <c r="F148" s="26">
        <v>8.3179300000000005</v>
      </c>
      <c r="G148" s="26">
        <v>10.536044</v>
      </c>
      <c r="H148" s="26">
        <v>15.157116</v>
      </c>
      <c r="I148" s="26">
        <v>15.526802</v>
      </c>
      <c r="J148" s="26">
        <v>37.153419999999997</v>
      </c>
      <c r="K148" s="26">
        <v>9.0573010000000007</v>
      </c>
      <c r="L148" s="26">
        <v>26.331301</v>
      </c>
      <c r="M148" s="26">
        <v>25</v>
      </c>
    </row>
    <row r="149" spans="1:13" x14ac:dyDescent="0.2">
      <c r="A149" s="19" t="s">
        <v>1076</v>
      </c>
      <c r="B149" s="20">
        <v>877</v>
      </c>
      <c r="C149" s="26">
        <v>0</v>
      </c>
      <c r="D149" s="26">
        <v>0.22805</v>
      </c>
      <c r="E149" s="26">
        <v>3.1927020000000002</v>
      </c>
      <c r="F149" s="26">
        <v>10.262257999999999</v>
      </c>
      <c r="G149" s="26">
        <v>11.858609</v>
      </c>
      <c r="H149" s="26">
        <v>18.244014</v>
      </c>
      <c r="I149" s="26">
        <v>14.367160999999999</v>
      </c>
      <c r="J149" s="26">
        <v>31.927023999999999</v>
      </c>
      <c r="K149" s="26">
        <v>9.9201820000000005</v>
      </c>
      <c r="L149" s="26">
        <v>24.694936999999999</v>
      </c>
      <c r="M149" s="26">
        <v>25</v>
      </c>
    </row>
    <row r="150" spans="1:13" x14ac:dyDescent="0.2">
      <c r="A150" s="19" t="s">
        <v>1077</v>
      </c>
      <c r="B150" s="20">
        <v>543</v>
      </c>
      <c r="C150" s="26">
        <v>0</v>
      </c>
      <c r="D150" s="26">
        <v>0.36832399999999998</v>
      </c>
      <c r="E150" s="26">
        <v>5.893186</v>
      </c>
      <c r="F150" s="26">
        <v>9.0239410000000007</v>
      </c>
      <c r="G150" s="26">
        <v>11.602209999999999</v>
      </c>
      <c r="H150" s="26">
        <v>15.653775</v>
      </c>
      <c r="I150" s="26">
        <v>15.285451</v>
      </c>
      <c r="J150" s="26">
        <v>29.281768</v>
      </c>
      <c r="K150" s="26">
        <v>12.891344</v>
      </c>
      <c r="L150" s="26">
        <v>23.913319000000001</v>
      </c>
      <c r="M150" s="26">
        <v>25</v>
      </c>
    </row>
    <row r="151" spans="1:13" x14ac:dyDescent="0.2">
      <c r="A151" s="19" t="s">
        <v>1078</v>
      </c>
      <c r="B151" s="20">
        <v>227</v>
      </c>
      <c r="C151" s="26">
        <v>0</v>
      </c>
      <c r="D151" s="26">
        <v>1.3215859999999999</v>
      </c>
      <c r="E151" s="26">
        <v>3.0836999999999999</v>
      </c>
      <c r="F151" s="26">
        <v>7.9295150000000003</v>
      </c>
      <c r="G151" s="26">
        <v>9.2511010000000002</v>
      </c>
      <c r="H151" s="26">
        <v>23.788546</v>
      </c>
      <c r="I151" s="26">
        <v>14.537445</v>
      </c>
      <c r="J151" s="26">
        <v>26.431718</v>
      </c>
      <c r="K151" s="26">
        <v>13.656388</v>
      </c>
      <c r="L151" s="26">
        <v>23.392856999999999</v>
      </c>
      <c r="M151" s="26">
        <v>23</v>
      </c>
    </row>
    <row r="152" spans="1:13" x14ac:dyDescent="0.2">
      <c r="A152" s="18" t="s">
        <v>1079</v>
      </c>
      <c r="B152" s="18"/>
      <c r="C152" s="18"/>
      <c r="D152" s="18"/>
      <c r="E152" s="18"/>
      <c r="F152" s="18"/>
      <c r="G152" s="18"/>
      <c r="H152" s="18"/>
      <c r="I152" s="18"/>
      <c r="J152" s="18"/>
      <c r="K152" s="18"/>
      <c r="L152" s="18"/>
      <c r="M152" s="51"/>
    </row>
    <row r="153" spans="1:13" x14ac:dyDescent="0.2">
      <c r="A153" s="19" t="s">
        <v>1080</v>
      </c>
      <c r="B153" s="20">
        <v>294</v>
      </c>
      <c r="C153" s="26">
        <v>0</v>
      </c>
      <c r="D153" s="26">
        <v>0.68027199999999999</v>
      </c>
      <c r="E153" s="26">
        <v>3.4013610000000001</v>
      </c>
      <c r="F153" s="26">
        <v>11.904762</v>
      </c>
      <c r="G153" s="26">
        <v>11.564626000000001</v>
      </c>
      <c r="H153" s="26">
        <v>19.047619000000001</v>
      </c>
      <c r="I153" s="26">
        <v>15.986395</v>
      </c>
      <c r="J153" s="26">
        <v>26.530612000000001</v>
      </c>
      <c r="K153" s="26">
        <v>10.884354</v>
      </c>
      <c r="L153" s="26">
        <v>23.045801999999998</v>
      </c>
      <c r="M153" s="26">
        <v>23</v>
      </c>
    </row>
    <row r="154" spans="1:13" x14ac:dyDescent="0.2">
      <c r="A154" s="19" t="s">
        <v>1081</v>
      </c>
      <c r="B154" s="20">
        <v>664</v>
      </c>
      <c r="C154" s="26">
        <v>0</v>
      </c>
      <c r="D154" s="26">
        <v>0.301205</v>
      </c>
      <c r="E154" s="26">
        <v>3.7650600000000001</v>
      </c>
      <c r="F154" s="26">
        <v>9.1867470000000004</v>
      </c>
      <c r="G154" s="26">
        <v>10.542168999999999</v>
      </c>
      <c r="H154" s="26">
        <v>17.319277</v>
      </c>
      <c r="I154" s="26">
        <v>13.253012</v>
      </c>
      <c r="J154" s="26">
        <v>35.692771</v>
      </c>
      <c r="K154" s="26">
        <v>9.9397590000000005</v>
      </c>
      <c r="L154" s="26">
        <v>25.988294</v>
      </c>
      <c r="M154" s="26">
        <v>25</v>
      </c>
    </row>
    <row r="155" spans="1:13" x14ac:dyDescent="0.2">
      <c r="A155" s="19" t="s">
        <v>1082</v>
      </c>
      <c r="B155" s="20">
        <v>421</v>
      </c>
      <c r="C155" s="26">
        <v>0</v>
      </c>
      <c r="D155" s="26">
        <v>0.47505900000000001</v>
      </c>
      <c r="E155" s="26">
        <v>3.562945</v>
      </c>
      <c r="F155" s="26">
        <v>8.3135390000000005</v>
      </c>
      <c r="G155" s="26">
        <v>10.213777</v>
      </c>
      <c r="H155" s="26">
        <v>15.676959999999999</v>
      </c>
      <c r="I155" s="26">
        <v>17.814727000000001</v>
      </c>
      <c r="J155" s="26">
        <v>31.353919000000001</v>
      </c>
      <c r="K155" s="26">
        <v>12.589074</v>
      </c>
      <c r="L155" s="26">
        <v>25.013587000000001</v>
      </c>
      <c r="M155" s="26">
        <v>25</v>
      </c>
    </row>
    <row r="156" spans="1:13" x14ac:dyDescent="0.2">
      <c r="A156" s="19" t="s">
        <v>1083</v>
      </c>
      <c r="B156" s="20">
        <v>358</v>
      </c>
      <c r="C156" s="26">
        <v>0.27933000000000002</v>
      </c>
      <c r="D156" s="26">
        <v>0.27933000000000002</v>
      </c>
      <c r="E156" s="26">
        <v>2.2346370000000002</v>
      </c>
      <c r="F156" s="26">
        <v>7.5418989999999999</v>
      </c>
      <c r="G156" s="26">
        <v>11.173183999999999</v>
      </c>
      <c r="H156" s="26">
        <v>15.921787999999999</v>
      </c>
      <c r="I156" s="26">
        <v>18.156424999999999</v>
      </c>
      <c r="J156" s="26">
        <v>33.798882999999996</v>
      </c>
      <c r="K156" s="26">
        <v>10.614525</v>
      </c>
      <c r="L156" s="26">
        <v>25.9</v>
      </c>
      <c r="M156" s="26">
        <v>25</v>
      </c>
    </row>
    <row r="157" spans="1:13" x14ac:dyDescent="0.2">
      <c r="A157" s="19" t="s">
        <v>1084</v>
      </c>
      <c r="B157" s="20">
        <v>217</v>
      </c>
      <c r="C157" s="26">
        <v>0</v>
      </c>
      <c r="D157" s="26">
        <v>0.46082899999999999</v>
      </c>
      <c r="E157" s="26">
        <v>3.225806</v>
      </c>
      <c r="F157" s="26">
        <v>9.6774190000000004</v>
      </c>
      <c r="G157" s="26">
        <v>10.599078</v>
      </c>
      <c r="H157" s="26">
        <v>20.737327000000001</v>
      </c>
      <c r="I157" s="26">
        <v>11.981567</v>
      </c>
      <c r="J157" s="26">
        <v>34.101382000000001</v>
      </c>
      <c r="K157" s="26">
        <v>9.2165900000000001</v>
      </c>
      <c r="L157" s="26">
        <v>24.984772</v>
      </c>
      <c r="M157" s="26">
        <v>25</v>
      </c>
    </row>
    <row r="158" spans="1:13" x14ac:dyDescent="0.2">
      <c r="A158" s="22" t="s">
        <v>1085</v>
      </c>
      <c r="B158" s="23">
        <v>234</v>
      </c>
      <c r="C158" s="27">
        <v>0</v>
      </c>
      <c r="D158" s="27">
        <v>0</v>
      </c>
      <c r="E158" s="27">
        <v>9.8290600000000001</v>
      </c>
      <c r="F158" s="27">
        <v>9.8290600000000001</v>
      </c>
      <c r="G158" s="27">
        <v>14.957265</v>
      </c>
      <c r="H158" s="27">
        <v>17.948718</v>
      </c>
      <c r="I158" s="27">
        <v>10.683761000000001</v>
      </c>
      <c r="J158" s="27">
        <v>24.786325000000001</v>
      </c>
      <c r="K158" s="27">
        <v>11.965812</v>
      </c>
      <c r="L158" s="27">
        <v>21.194175000000001</v>
      </c>
      <c r="M158" s="27">
        <v>20</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CC36C3-F1B5-4C78-876E-5C177D82C708}">
  <dimension ref="A1:H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HYPERLINK("#'目次'!B44","[38]")</f>
        <v>[38]</v>
      </c>
      <c r="B2" s="24" t="s">
        <v>352</v>
      </c>
    </row>
    <row r="3" spans="1:8" x14ac:dyDescent="0.2">
      <c r="A3" s="9" t="s">
        <v>126</v>
      </c>
      <c r="B3" s="12" t="s">
        <v>269</v>
      </c>
    </row>
    <row r="4" spans="1:8" x14ac:dyDescent="0.2">
      <c r="A4" s="9" t="s">
        <v>126</v>
      </c>
      <c r="B4" s="12" t="s">
        <v>270</v>
      </c>
    </row>
    <row r="5" spans="1:8" x14ac:dyDescent="0.2">
      <c r="A5" s="9" t="s">
        <v>126</v>
      </c>
      <c r="B5" s="12" t="s">
        <v>271</v>
      </c>
    </row>
    <row r="6" spans="1:8" s="15" customFormat="1" ht="50" x14ac:dyDescent="0.2">
      <c r="A6" s="13" t="s">
        <v>126</v>
      </c>
      <c r="B6" s="14" t="s">
        <v>1006</v>
      </c>
      <c r="C6" s="14" t="s">
        <v>272</v>
      </c>
      <c r="D6" s="14" t="s">
        <v>273</v>
      </c>
      <c r="E6" s="14" t="s">
        <v>1104</v>
      </c>
      <c r="F6" s="14" t="s">
        <v>1105</v>
      </c>
      <c r="G6" s="14" t="s">
        <v>1011</v>
      </c>
      <c r="H6" s="14" t="s">
        <v>1106</v>
      </c>
    </row>
    <row r="7" spans="1:8" x14ac:dyDescent="0.2">
      <c r="A7" s="16" t="s">
        <v>1012</v>
      </c>
      <c r="B7" s="17">
        <v>2188</v>
      </c>
      <c r="C7" s="25">
        <v>6.581353</v>
      </c>
      <c r="D7" s="25">
        <v>18.647165999999999</v>
      </c>
      <c r="E7" s="25">
        <v>59.140768000000001</v>
      </c>
      <c r="F7" s="25">
        <v>11.791589999999999</v>
      </c>
      <c r="G7" s="25">
        <v>3.8391220000000001</v>
      </c>
      <c r="H7" s="25">
        <v>25.228518999999999</v>
      </c>
    </row>
    <row r="8" spans="1:8" x14ac:dyDescent="0.2">
      <c r="A8" s="18" t="s">
        <v>1013</v>
      </c>
      <c r="B8" s="18"/>
      <c r="C8" s="18"/>
      <c r="D8" s="18"/>
      <c r="E8" s="18"/>
      <c r="F8" s="18"/>
      <c r="G8" s="18"/>
      <c r="H8" s="18"/>
    </row>
    <row r="9" spans="1:8" x14ac:dyDescent="0.2">
      <c r="A9" s="19" t="s">
        <v>1014</v>
      </c>
      <c r="B9" s="20">
        <v>1092</v>
      </c>
      <c r="C9" s="26">
        <v>7.9670329999999998</v>
      </c>
      <c r="D9" s="26">
        <v>18.406593000000001</v>
      </c>
      <c r="E9" s="26">
        <v>56.410255999999997</v>
      </c>
      <c r="F9" s="26">
        <v>13.461537999999999</v>
      </c>
      <c r="G9" s="26">
        <v>3.7545790000000001</v>
      </c>
      <c r="H9" s="26">
        <v>26.373626000000002</v>
      </c>
    </row>
    <row r="10" spans="1:8" x14ac:dyDescent="0.2">
      <c r="A10" s="19" t="s">
        <v>1015</v>
      </c>
      <c r="B10" s="20">
        <v>1095</v>
      </c>
      <c r="C10" s="26">
        <v>5.2054790000000004</v>
      </c>
      <c r="D10" s="26">
        <v>18.904109999999999</v>
      </c>
      <c r="E10" s="26">
        <v>61.917808000000001</v>
      </c>
      <c r="F10" s="26">
        <v>10.045662</v>
      </c>
      <c r="G10" s="26">
        <v>3.9269409999999998</v>
      </c>
      <c r="H10" s="26">
        <v>24.109589</v>
      </c>
    </row>
    <row r="11" spans="1:8" x14ac:dyDescent="0.2">
      <c r="A11" s="19" t="s">
        <v>1009</v>
      </c>
      <c r="B11" s="20">
        <v>1</v>
      </c>
      <c r="C11" s="26">
        <v>0</v>
      </c>
      <c r="D11" s="26">
        <v>0</v>
      </c>
      <c r="E11" s="26">
        <v>0</v>
      </c>
      <c r="F11" s="26">
        <v>100</v>
      </c>
      <c r="G11" s="26">
        <v>0</v>
      </c>
      <c r="H11" s="26">
        <v>0</v>
      </c>
    </row>
    <row r="12" spans="1:8" x14ac:dyDescent="0.2">
      <c r="A12" s="18" t="s">
        <v>1016</v>
      </c>
      <c r="B12" s="18"/>
      <c r="C12" s="18"/>
      <c r="D12" s="18"/>
      <c r="E12" s="18"/>
      <c r="F12" s="18"/>
      <c r="G12" s="18"/>
      <c r="H12" s="18"/>
    </row>
    <row r="13" spans="1:8" x14ac:dyDescent="0.2">
      <c r="A13" s="19" t="s">
        <v>1017</v>
      </c>
      <c r="B13" s="20">
        <v>387</v>
      </c>
      <c r="C13" s="26">
        <v>13.436693</v>
      </c>
      <c r="D13" s="26">
        <v>19.896640999999999</v>
      </c>
      <c r="E13" s="26">
        <v>43.152455000000003</v>
      </c>
      <c r="F13" s="26">
        <v>20.930233000000001</v>
      </c>
      <c r="G13" s="26">
        <v>2.5839789999999998</v>
      </c>
      <c r="H13" s="26">
        <v>33.333333000000003</v>
      </c>
    </row>
    <row r="14" spans="1:8" x14ac:dyDescent="0.2">
      <c r="A14" s="19" t="s">
        <v>1018</v>
      </c>
      <c r="B14" s="20">
        <v>432</v>
      </c>
      <c r="C14" s="26">
        <v>6.7129630000000002</v>
      </c>
      <c r="D14" s="26">
        <v>20.833333</v>
      </c>
      <c r="E14" s="26">
        <v>54.861111000000001</v>
      </c>
      <c r="F14" s="26">
        <v>15.046296</v>
      </c>
      <c r="G14" s="26">
        <v>2.5462959999999999</v>
      </c>
      <c r="H14" s="26">
        <v>27.546296000000002</v>
      </c>
    </row>
    <row r="15" spans="1:8" x14ac:dyDescent="0.2">
      <c r="A15" s="19" t="s">
        <v>1019</v>
      </c>
      <c r="B15" s="20">
        <v>449</v>
      </c>
      <c r="C15" s="26">
        <v>4.8997770000000003</v>
      </c>
      <c r="D15" s="26">
        <v>18.040088999999998</v>
      </c>
      <c r="E15" s="26">
        <v>63.697105000000001</v>
      </c>
      <c r="F15" s="26">
        <v>10.467706</v>
      </c>
      <c r="G15" s="26">
        <v>2.8953229999999999</v>
      </c>
      <c r="H15" s="26">
        <v>22.939865999999999</v>
      </c>
    </row>
    <row r="16" spans="1:8" x14ac:dyDescent="0.2">
      <c r="A16" s="19" t="s">
        <v>1020</v>
      </c>
      <c r="B16" s="20">
        <v>427</v>
      </c>
      <c r="C16" s="26">
        <v>4.449649</v>
      </c>
      <c r="D16" s="26">
        <v>19.203747</v>
      </c>
      <c r="E16" s="26">
        <v>62.060890000000001</v>
      </c>
      <c r="F16" s="26">
        <v>10.070258000000001</v>
      </c>
      <c r="G16" s="26">
        <v>4.2154569999999998</v>
      </c>
      <c r="H16" s="26">
        <v>23.653396000000001</v>
      </c>
    </row>
    <row r="17" spans="1:8" x14ac:dyDescent="0.2">
      <c r="A17" s="19" t="s">
        <v>1021</v>
      </c>
      <c r="B17" s="20">
        <v>274</v>
      </c>
      <c r="C17" s="26">
        <v>4.7445259999999996</v>
      </c>
      <c r="D17" s="26">
        <v>17.883212</v>
      </c>
      <c r="E17" s="26">
        <v>66.788320999999996</v>
      </c>
      <c r="F17" s="26">
        <v>5.1094889999999999</v>
      </c>
      <c r="G17" s="26">
        <v>5.4744529999999996</v>
      </c>
      <c r="H17" s="26">
        <v>22.627737</v>
      </c>
    </row>
    <row r="18" spans="1:8" x14ac:dyDescent="0.2">
      <c r="A18" s="19" t="s">
        <v>1022</v>
      </c>
      <c r="B18" s="20">
        <v>137</v>
      </c>
      <c r="C18" s="26">
        <v>4.379562</v>
      </c>
      <c r="D18" s="26">
        <v>13.868613</v>
      </c>
      <c r="E18" s="26">
        <v>68.613139000000004</v>
      </c>
      <c r="F18" s="26">
        <v>5.1094889999999999</v>
      </c>
      <c r="G18" s="26">
        <v>8.0291969999999999</v>
      </c>
      <c r="H18" s="26">
        <v>18.248175</v>
      </c>
    </row>
    <row r="19" spans="1:8" x14ac:dyDescent="0.2">
      <c r="A19" s="19" t="s">
        <v>1023</v>
      </c>
      <c r="B19" s="20">
        <v>71</v>
      </c>
      <c r="C19" s="26">
        <v>4.225352</v>
      </c>
      <c r="D19" s="26">
        <v>9.8591549999999994</v>
      </c>
      <c r="E19" s="26">
        <v>76.056337999999997</v>
      </c>
      <c r="F19" s="26">
        <v>1.4084509999999999</v>
      </c>
      <c r="G19" s="26">
        <v>8.450704</v>
      </c>
      <c r="H19" s="26">
        <v>14.084507</v>
      </c>
    </row>
    <row r="20" spans="1:8" x14ac:dyDescent="0.2">
      <c r="A20" s="19" t="s">
        <v>1024</v>
      </c>
      <c r="B20" s="20">
        <v>11</v>
      </c>
      <c r="C20" s="26">
        <v>0</v>
      </c>
      <c r="D20" s="26">
        <v>27.272727</v>
      </c>
      <c r="E20" s="26">
        <v>72.727272999999997</v>
      </c>
      <c r="F20" s="26">
        <v>0</v>
      </c>
      <c r="G20" s="26">
        <v>0</v>
      </c>
      <c r="H20" s="26">
        <v>27.272727</v>
      </c>
    </row>
    <row r="21" spans="1:8" x14ac:dyDescent="0.2">
      <c r="A21" s="19" t="s">
        <v>1025</v>
      </c>
      <c r="B21" s="20">
        <v>881</v>
      </c>
      <c r="C21" s="26">
        <v>5.7888760000000001</v>
      </c>
      <c r="D21" s="26">
        <v>19.409762000000001</v>
      </c>
      <c r="E21" s="26">
        <v>59.364359</v>
      </c>
      <c r="F21" s="26">
        <v>12.712826</v>
      </c>
      <c r="G21" s="26">
        <v>2.7241770000000001</v>
      </c>
      <c r="H21" s="26">
        <v>25.198637999999999</v>
      </c>
    </row>
    <row r="22" spans="1:8" x14ac:dyDescent="0.2">
      <c r="A22" s="19" t="s">
        <v>1026</v>
      </c>
      <c r="B22" s="20">
        <v>701</v>
      </c>
      <c r="C22" s="26">
        <v>4.5649069999999998</v>
      </c>
      <c r="D22" s="26">
        <v>18.687588999999999</v>
      </c>
      <c r="E22" s="26">
        <v>63.908701999999998</v>
      </c>
      <c r="F22" s="26">
        <v>8.1312409999999993</v>
      </c>
      <c r="G22" s="26">
        <v>4.7075610000000001</v>
      </c>
      <c r="H22" s="26">
        <v>23.252496000000001</v>
      </c>
    </row>
    <row r="23" spans="1:8" x14ac:dyDescent="0.2">
      <c r="A23" s="19" t="s">
        <v>1027</v>
      </c>
      <c r="B23" s="20">
        <v>1801</v>
      </c>
      <c r="C23" s="26">
        <v>5.1082729999999996</v>
      </c>
      <c r="D23" s="26">
        <v>18.378679000000002</v>
      </c>
      <c r="E23" s="26">
        <v>62.576346000000001</v>
      </c>
      <c r="F23" s="26">
        <v>9.8278730000000003</v>
      </c>
      <c r="G23" s="26">
        <v>4.1088279999999999</v>
      </c>
      <c r="H23" s="26">
        <v>23.486951999999999</v>
      </c>
    </row>
    <row r="24" spans="1:8" x14ac:dyDescent="0.2">
      <c r="A24" s="19" t="s">
        <v>1028</v>
      </c>
      <c r="B24" s="20">
        <v>920</v>
      </c>
      <c r="C24" s="26">
        <v>4.4565219999999997</v>
      </c>
      <c r="D24" s="26">
        <v>17.391304000000002</v>
      </c>
      <c r="E24" s="26">
        <v>65.652174000000002</v>
      </c>
      <c r="F24" s="26">
        <v>7.0652169999999996</v>
      </c>
      <c r="G24" s="26">
        <v>5.4347830000000004</v>
      </c>
      <c r="H24" s="26">
        <v>21.847826000000001</v>
      </c>
    </row>
    <row r="25" spans="1:8" x14ac:dyDescent="0.2">
      <c r="A25" s="19" t="s">
        <v>1029</v>
      </c>
      <c r="B25" s="20">
        <v>219</v>
      </c>
      <c r="C25" s="26">
        <v>4.1095889999999997</v>
      </c>
      <c r="D25" s="26">
        <v>13.242008999999999</v>
      </c>
      <c r="E25" s="26">
        <v>71.232877000000002</v>
      </c>
      <c r="F25" s="26">
        <v>3.652968</v>
      </c>
      <c r="G25" s="26">
        <v>7.7625570000000002</v>
      </c>
      <c r="H25" s="26">
        <v>17.351597999999999</v>
      </c>
    </row>
    <row r="26" spans="1:8" x14ac:dyDescent="0.2">
      <c r="A26" s="18" t="s">
        <v>1030</v>
      </c>
      <c r="B26" s="17">
        <v>208</v>
      </c>
      <c r="C26" s="25">
        <v>18.269231000000001</v>
      </c>
      <c r="D26" s="25">
        <v>14.903846</v>
      </c>
      <c r="E26" s="25">
        <v>42.788462000000003</v>
      </c>
      <c r="F26" s="25">
        <v>21.153846000000001</v>
      </c>
      <c r="G26" s="25">
        <v>2.8846150000000002</v>
      </c>
      <c r="H26" s="25">
        <v>33.173076999999999</v>
      </c>
    </row>
    <row r="27" spans="1:8" x14ac:dyDescent="0.2">
      <c r="A27" s="19" t="s">
        <v>1018</v>
      </c>
      <c r="B27" s="20">
        <v>220</v>
      </c>
      <c r="C27" s="26">
        <v>9.0909089999999999</v>
      </c>
      <c r="D27" s="26">
        <v>21.363636</v>
      </c>
      <c r="E27" s="26">
        <v>48.636364</v>
      </c>
      <c r="F27" s="26">
        <v>18.636364</v>
      </c>
      <c r="G27" s="26">
        <v>2.2727270000000002</v>
      </c>
      <c r="H27" s="26">
        <v>30.454545</v>
      </c>
    </row>
    <row r="28" spans="1:8" x14ac:dyDescent="0.2">
      <c r="A28" s="19" t="s">
        <v>1019</v>
      </c>
      <c r="B28" s="20">
        <v>226</v>
      </c>
      <c r="C28" s="26">
        <v>4.424779</v>
      </c>
      <c r="D28" s="26">
        <v>18.584071000000002</v>
      </c>
      <c r="E28" s="26">
        <v>59.734513</v>
      </c>
      <c r="F28" s="26">
        <v>14.60177</v>
      </c>
      <c r="G28" s="26">
        <v>2.6548669999999999</v>
      </c>
      <c r="H28" s="26">
        <v>23.008849999999999</v>
      </c>
    </row>
    <row r="29" spans="1:8" x14ac:dyDescent="0.2">
      <c r="A29" s="19" t="s">
        <v>1020</v>
      </c>
      <c r="B29" s="20">
        <v>211</v>
      </c>
      <c r="C29" s="26">
        <v>4.2654030000000001</v>
      </c>
      <c r="D29" s="26">
        <v>21.327013999999998</v>
      </c>
      <c r="E29" s="26">
        <v>61.137441000000003</v>
      </c>
      <c r="F29" s="26">
        <v>8.5308060000000001</v>
      </c>
      <c r="G29" s="26">
        <v>4.7393359999999998</v>
      </c>
      <c r="H29" s="26">
        <v>25.592417000000001</v>
      </c>
    </row>
    <row r="30" spans="1:8" x14ac:dyDescent="0.2">
      <c r="A30" s="19" t="s">
        <v>1021</v>
      </c>
      <c r="B30" s="20">
        <v>134</v>
      </c>
      <c r="C30" s="26">
        <v>5.2238810000000004</v>
      </c>
      <c r="D30" s="26">
        <v>16.417909999999999</v>
      </c>
      <c r="E30" s="26">
        <v>67.910448000000002</v>
      </c>
      <c r="F30" s="26">
        <v>5.2238810000000004</v>
      </c>
      <c r="G30" s="26">
        <v>5.2238810000000004</v>
      </c>
      <c r="H30" s="26">
        <v>21.641791000000001</v>
      </c>
    </row>
    <row r="31" spans="1:8" x14ac:dyDescent="0.2">
      <c r="A31" s="19" t="s">
        <v>1022</v>
      </c>
      <c r="B31" s="20">
        <v>65</v>
      </c>
      <c r="C31" s="26">
        <v>1.538462</v>
      </c>
      <c r="D31" s="26">
        <v>16.923076999999999</v>
      </c>
      <c r="E31" s="26">
        <v>67.692307999999997</v>
      </c>
      <c r="F31" s="26">
        <v>6.1538459999999997</v>
      </c>
      <c r="G31" s="26">
        <v>7.6923079999999997</v>
      </c>
      <c r="H31" s="26">
        <v>18.461538000000001</v>
      </c>
    </row>
    <row r="32" spans="1:8" x14ac:dyDescent="0.2">
      <c r="A32" s="19" t="s">
        <v>1023</v>
      </c>
      <c r="B32" s="20">
        <v>25</v>
      </c>
      <c r="C32" s="26">
        <v>8</v>
      </c>
      <c r="D32" s="26">
        <v>8</v>
      </c>
      <c r="E32" s="26">
        <v>76</v>
      </c>
      <c r="F32" s="26">
        <v>0</v>
      </c>
      <c r="G32" s="26">
        <v>8</v>
      </c>
      <c r="H32" s="26">
        <v>16</v>
      </c>
    </row>
    <row r="33" spans="1:8" x14ac:dyDescent="0.2">
      <c r="A33" s="19" t="s">
        <v>1024</v>
      </c>
      <c r="B33" s="20">
        <v>3</v>
      </c>
      <c r="C33" s="26">
        <v>0</v>
      </c>
      <c r="D33" s="26">
        <v>33.333333000000003</v>
      </c>
      <c r="E33" s="26">
        <v>66.666667000000004</v>
      </c>
      <c r="F33" s="26">
        <v>0</v>
      </c>
      <c r="G33" s="26">
        <v>0</v>
      </c>
      <c r="H33" s="26">
        <v>33.333333000000003</v>
      </c>
    </row>
    <row r="34" spans="1:8" x14ac:dyDescent="0.2">
      <c r="A34" s="19" t="s">
        <v>1025</v>
      </c>
      <c r="B34" s="20">
        <v>446</v>
      </c>
      <c r="C34" s="26">
        <v>6.7264569999999999</v>
      </c>
      <c r="D34" s="26">
        <v>19.955157</v>
      </c>
      <c r="E34" s="26">
        <v>54.260089999999998</v>
      </c>
      <c r="F34" s="26">
        <v>16.591927999999999</v>
      </c>
      <c r="G34" s="26">
        <v>2.4663680000000001</v>
      </c>
      <c r="H34" s="26">
        <v>26.681614</v>
      </c>
    </row>
    <row r="35" spans="1:8" x14ac:dyDescent="0.2">
      <c r="A35" s="19" t="s">
        <v>1026</v>
      </c>
      <c r="B35" s="20">
        <v>345</v>
      </c>
      <c r="C35" s="26">
        <v>4.6376809999999997</v>
      </c>
      <c r="D35" s="26">
        <v>19.420290000000001</v>
      </c>
      <c r="E35" s="26">
        <v>63.768115999999999</v>
      </c>
      <c r="F35" s="26">
        <v>7.2463769999999998</v>
      </c>
      <c r="G35" s="26">
        <v>4.9275359999999999</v>
      </c>
      <c r="H35" s="26">
        <v>24.057970999999998</v>
      </c>
    </row>
    <row r="36" spans="1:8" x14ac:dyDescent="0.2">
      <c r="A36" s="19" t="s">
        <v>1027</v>
      </c>
      <c r="B36" s="20">
        <v>884</v>
      </c>
      <c r="C36" s="26">
        <v>5.542986</v>
      </c>
      <c r="D36" s="26">
        <v>19.230768999999999</v>
      </c>
      <c r="E36" s="26">
        <v>59.615385000000003</v>
      </c>
      <c r="F36" s="26">
        <v>11.651584</v>
      </c>
      <c r="G36" s="26">
        <v>3.959276</v>
      </c>
      <c r="H36" s="26">
        <v>24.773755999999999</v>
      </c>
    </row>
    <row r="37" spans="1:8" x14ac:dyDescent="0.2">
      <c r="A37" s="19" t="s">
        <v>1028</v>
      </c>
      <c r="B37" s="20">
        <v>438</v>
      </c>
      <c r="C37" s="26">
        <v>4.3379000000000003</v>
      </c>
      <c r="D37" s="26">
        <v>18.493151000000001</v>
      </c>
      <c r="E37" s="26">
        <v>65.068493000000004</v>
      </c>
      <c r="F37" s="26">
        <v>6.6210050000000003</v>
      </c>
      <c r="G37" s="26">
        <v>5.4794520000000002</v>
      </c>
      <c r="H37" s="26">
        <v>22.831050000000001</v>
      </c>
    </row>
    <row r="38" spans="1:8" x14ac:dyDescent="0.2">
      <c r="A38" s="19" t="s">
        <v>1029</v>
      </c>
      <c r="B38" s="20">
        <v>93</v>
      </c>
      <c r="C38" s="26">
        <v>3.225806</v>
      </c>
      <c r="D38" s="26">
        <v>15.053763</v>
      </c>
      <c r="E38" s="26">
        <v>69.892472999999995</v>
      </c>
      <c r="F38" s="26">
        <v>4.301075</v>
      </c>
      <c r="G38" s="26">
        <v>7.5268819999999996</v>
      </c>
      <c r="H38" s="26">
        <v>18.27957</v>
      </c>
    </row>
    <row r="39" spans="1:8" x14ac:dyDescent="0.2">
      <c r="A39" s="18" t="s">
        <v>1031</v>
      </c>
      <c r="B39" s="17">
        <v>178</v>
      </c>
      <c r="C39" s="25">
        <v>7.8651689999999999</v>
      </c>
      <c r="D39" s="25">
        <v>25.842697000000001</v>
      </c>
      <c r="E39" s="25">
        <v>43.820225000000001</v>
      </c>
      <c r="F39" s="25">
        <v>20.224719</v>
      </c>
      <c r="G39" s="25">
        <v>2.2471909999999999</v>
      </c>
      <c r="H39" s="25">
        <v>33.707864999999998</v>
      </c>
    </row>
    <row r="40" spans="1:8" x14ac:dyDescent="0.2">
      <c r="A40" s="19" t="s">
        <v>1018</v>
      </c>
      <c r="B40" s="20">
        <v>212</v>
      </c>
      <c r="C40" s="26">
        <v>4.2452829999999997</v>
      </c>
      <c r="D40" s="26">
        <v>20.283018999999999</v>
      </c>
      <c r="E40" s="26">
        <v>61.320754999999998</v>
      </c>
      <c r="F40" s="26">
        <v>11.320755</v>
      </c>
      <c r="G40" s="26">
        <v>2.8301889999999998</v>
      </c>
      <c r="H40" s="26">
        <v>24.528302</v>
      </c>
    </row>
    <row r="41" spans="1:8" x14ac:dyDescent="0.2">
      <c r="A41" s="19" t="s">
        <v>1019</v>
      </c>
      <c r="B41" s="20">
        <v>223</v>
      </c>
      <c r="C41" s="26">
        <v>5.3811660000000003</v>
      </c>
      <c r="D41" s="26">
        <v>17.488789000000001</v>
      </c>
      <c r="E41" s="26">
        <v>67.713003999999998</v>
      </c>
      <c r="F41" s="26">
        <v>6.2780269999999998</v>
      </c>
      <c r="G41" s="26">
        <v>3.1390129999999998</v>
      </c>
      <c r="H41" s="26">
        <v>22.869955000000001</v>
      </c>
    </row>
    <row r="42" spans="1:8" x14ac:dyDescent="0.2">
      <c r="A42" s="19" t="s">
        <v>1020</v>
      </c>
      <c r="B42" s="20">
        <v>216</v>
      </c>
      <c r="C42" s="26">
        <v>4.6296299999999997</v>
      </c>
      <c r="D42" s="26">
        <v>17.129629999999999</v>
      </c>
      <c r="E42" s="26">
        <v>62.962963000000002</v>
      </c>
      <c r="F42" s="26">
        <v>11.574074</v>
      </c>
      <c r="G42" s="26">
        <v>3.7037040000000001</v>
      </c>
      <c r="H42" s="26">
        <v>21.759259</v>
      </c>
    </row>
    <row r="43" spans="1:8" x14ac:dyDescent="0.2">
      <c r="A43" s="19" t="s">
        <v>1021</v>
      </c>
      <c r="B43" s="20">
        <v>140</v>
      </c>
      <c r="C43" s="26">
        <v>4.2857139999999996</v>
      </c>
      <c r="D43" s="26">
        <v>19.285713999999999</v>
      </c>
      <c r="E43" s="26">
        <v>65.714286000000001</v>
      </c>
      <c r="F43" s="26">
        <v>5</v>
      </c>
      <c r="G43" s="26">
        <v>5.7142860000000004</v>
      </c>
      <c r="H43" s="26">
        <v>23.571428999999998</v>
      </c>
    </row>
    <row r="44" spans="1:8" x14ac:dyDescent="0.2">
      <c r="A44" s="19" t="s">
        <v>1022</v>
      </c>
      <c r="B44" s="20">
        <v>72</v>
      </c>
      <c r="C44" s="26">
        <v>6.9444439999999998</v>
      </c>
      <c r="D44" s="26">
        <v>11.111110999999999</v>
      </c>
      <c r="E44" s="26">
        <v>69.444444000000004</v>
      </c>
      <c r="F44" s="26">
        <v>4.1666670000000003</v>
      </c>
      <c r="G44" s="26">
        <v>8.3333329999999997</v>
      </c>
      <c r="H44" s="26">
        <v>18.055555999999999</v>
      </c>
    </row>
    <row r="45" spans="1:8" x14ac:dyDescent="0.2">
      <c r="A45" s="19" t="s">
        <v>1023</v>
      </c>
      <c r="B45" s="20">
        <v>46</v>
      </c>
      <c r="C45" s="26">
        <v>2.1739130000000002</v>
      </c>
      <c r="D45" s="26">
        <v>10.869565</v>
      </c>
      <c r="E45" s="26">
        <v>76.086956999999998</v>
      </c>
      <c r="F45" s="26">
        <v>2.1739130000000002</v>
      </c>
      <c r="G45" s="26">
        <v>8.6956520000000008</v>
      </c>
      <c r="H45" s="26">
        <v>13.043478</v>
      </c>
    </row>
    <row r="46" spans="1:8" x14ac:dyDescent="0.2">
      <c r="A46" s="19" t="s">
        <v>1024</v>
      </c>
      <c r="B46" s="20">
        <v>8</v>
      </c>
      <c r="C46" s="26">
        <v>0</v>
      </c>
      <c r="D46" s="26">
        <v>25</v>
      </c>
      <c r="E46" s="26">
        <v>75</v>
      </c>
      <c r="F46" s="26">
        <v>0</v>
      </c>
      <c r="G46" s="26">
        <v>0</v>
      </c>
      <c r="H46" s="26">
        <v>25</v>
      </c>
    </row>
    <row r="47" spans="1:8" x14ac:dyDescent="0.2">
      <c r="A47" s="19" t="s">
        <v>1025</v>
      </c>
      <c r="B47" s="20">
        <v>435</v>
      </c>
      <c r="C47" s="26">
        <v>4.8275860000000002</v>
      </c>
      <c r="D47" s="26">
        <v>18.850574999999999</v>
      </c>
      <c r="E47" s="26">
        <v>64.597701000000001</v>
      </c>
      <c r="F47" s="26">
        <v>8.7356320000000007</v>
      </c>
      <c r="G47" s="26">
        <v>2.9885060000000001</v>
      </c>
      <c r="H47" s="26">
        <v>23.678160999999999</v>
      </c>
    </row>
    <row r="48" spans="1:8" x14ac:dyDescent="0.2">
      <c r="A48" s="19" t="s">
        <v>1026</v>
      </c>
      <c r="B48" s="20">
        <v>356</v>
      </c>
      <c r="C48" s="26">
        <v>4.4943819999999999</v>
      </c>
      <c r="D48" s="26">
        <v>17.977528</v>
      </c>
      <c r="E48" s="26">
        <v>64.044944000000001</v>
      </c>
      <c r="F48" s="26">
        <v>8.9887639999999998</v>
      </c>
      <c r="G48" s="26">
        <v>4.4943819999999999</v>
      </c>
      <c r="H48" s="26">
        <v>22.471910000000001</v>
      </c>
    </row>
    <row r="49" spans="1:8" x14ac:dyDescent="0.2">
      <c r="A49" s="19" t="s">
        <v>1027</v>
      </c>
      <c r="B49" s="20">
        <v>917</v>
      </c>
      <c r="C49" s="26">
        <v>4.6892040000000001</v>
      </c>
      <c r="D49" s="26">
        <v>17.557251999999998</v>
      </c>
      <c r="E49" s="26">
        <v>65.430751999999998</v>
      </c>
      <c r="F49" s="26">
        <v>8.0697930000000007</v>
      </c>
      <c r="G49" s="26">
        <v>4.252999</v>
      </c>
      <c r="H49" s="26">
        <v>22.246455999999998</v>
      </c>
    </row>
    <row r="50" spans="1:8" x14ac:dyDescent="0.2">
      <c r="A50" s="19" t="s">
        <v>1028</v>
      </c>
      <c r="B50" s="20">
        <v>482</v>
      </c>
      <c r="C50" s="26">
        <v>4.5643149999999997</v>
      </c>
      <c r="D50" s="26">
        <v>16.390041</v>
      </c>
      <c r="E50" s="26">
        <v>66.182573000000005</v>
      </c>
      <c r="F50" s="26">
        <v>7.4688800000000004</v>
      </c>
      <c r="G50" s="26">
        <v>5.3941910000000002</v>
      </c>
      <c r="H50" s="26">
        <v>20.954357000000002</v>
      </c>
    </row>
    <row r="51" spans="1:8" x14ac:dyDescent="0.2">
      <c r="A51" s="19" t="s">
        <v>1029</v>
      </c>
      <c r="B51" s="20">
        <v>126</v>
      </c>
      <c r="C51" s="26">
        <v>4.7619049999999996</v>
      </c>
      <c r="D51" s="26">
        <v>11.904762</v>
      </c>
      <c r="E51" s="26">
        <v>72.222222000000002</v>
      </c>
      <c r="F51" s="26">
        <v>3.1746029999999998</v>
      </c>
      <c r="G51" s="26">
        <v>7.9365079999999999</v>
      </c>
      <c r="H51" s="26">
        <v>16.666667</v>
      </c>
    </row>
    <row r="52" spans="1:8" x14ac:dyDescent="0.2">
      <c r="A52" s="18" t="s">
        <v>1032</v>
      </c>
      <c r="B52" s="18"/>
      <c r="C52" s="18"/>
      <c r="D52" s="18"/>
      <c r="E52" s="18"/>
      <c r="F52" s="18"/>
      <c r="G52" s="18"/>
      <c r="H52" s="18"/>
    </row>
    <row r="53" spans="1:8" x14ac:dyDescent="0.2">
      <c r="A53" s="19" t="s">
        <v>130</v>
      </c>
      <c r="B53" s="20">
        <v>151</v>
      </c>
      <c r="C53" s="26">
        <v>0.66225199999999995</v>
      </c>
      <c r="D53" s="26">
        <v>1.324503</v>
      </c>
      <c r="E53" s="26">
        <v>7.9470200000000002</v>
      </c>
      <c r="F53" s="26">
        <v>85.430464000000001</v>
      </c>
      <c r="G53" s="26">
        <v>4.6357619999999997</v>
      </c>
      <c r="H53" s="26">
        <v>1.986755</v>
      </c>
    </row>
    <row r="54" spans="1:8" x14ac:dyDescent="0.2">
      <c r="A54" s="19" t="s">
        <v>131</v>
      </c>
      <c r="B54" s="20">
        <v>1446</v>
      </c>
      <c r="C54" s="26">
        <v>7.6071920000000004</v>
      </c>
      <c r="D54" s="26">
        <v>21.023513000000001</v>
      </c>
      <c r="E54" s="26">
        <v>63.070538999999997</v>
      </c>
      <c r="F54" s="26">
        <v>5.1867219999999996</v>
      </c>
      <c r="G54" s="26">
        <v>3.1120329999999998</v>
      </c>
      <c r="H54" s="26">
        <v>28.630704999999999</v>
      </c>
    </row>
    <row r="55" spans="1:8" x14ac:dyDescent="0.2">
      <c r="A55" s="19" t="s">
        <v>392</v>
      </c>
      <c r="B55" s="20">
        <v>150</v>
      </c>
      <c r="C55" s="26">
        <v>7.3333329999999997</v>
      </c>
      <c r="D55" s="26">
        <v>13.333333</v>
      </c>
      <c r="E55" s="26">
        <v>65.333332999999996</v>
      </c>
      <c r="F55" s="26">
        <v>11.333333</v>
      </c>
      <c r="G55" s="26">
        <v>2.6666669999999999</v>
      </c>
      <c r="H55" s="26">
        <v>20.666667</v>
      </c>
    </row>
    <row r="56" spans="1:8" x14ac:dyDescent="0.2">
      <c r="A56" s="19" t="s">
        <v>132</v>
      </c>
      <c r="B56" s="20">
        <v>372</v>
      </c>
      <c r="C56" s="26">
        <v>4.8387099999999998</v>
      </c>
      <c r="D56" s="26">
        <v>19.892472999999999</v>
      </c>
      <c r="E56" s="26">
        <v>62.903225999999997</v>
      </c>
      <c r="F56" s="26">
        <v>5.9139780000000002</v>
      </c>
      <c r="G56" s="26">
        <v>6.451613</v>
      </c>
      <c r="H56" s="26">
        <v>24.731183000000001</v>
      </c>
    </row>
    <row r="57" spans="1:8" x14ac:dyDescent="0.2">
      <c r="A57" s="19" t="s">
        <v>1033</v>
      </c>
      <c r="B57" s="20">
        <v>69</v>
      </c>
      <c r="C57" s="26">
        <v>5.7971009999999996</v>
      </c>
      <c r="D57" s="26">
        <v>11.594203</v>
      </c>
      <c r="E57" s="26">
        <v>55.072463999999997</v>
      </c>
      <c r="F57" s="26">
        <v>21.739129999999999</v>
      </c>
      <c r="G57" s="26">
        <v>5.7971009999999996</v>
      </c>
      <c r="H57" s="26">
        <v>17.391304000000002</v>
      </c>
    </row>
    <row r="58" spans="1:8" x14ac:dyDescent="0.2">
      <c r="A58" s="18" t="s">
        <v>133</v>
      </c>
      <c r="B58" s="17">
        <v>92</v>
      </c>
      <c r="C58" s="25">
        <v>1.086957</v>
      </c>
      <c r="D58" s="25">
        <v>0</v>
      </c>
      <c r="E58" s="25">
        <v>4.3478260000000004</v>
      </c>
      <c r="F58" s="25">
        <v>88.043477999999993</v>
      </c>
      <c r="G58" s="25">
        <v>6.5217390000000002</v>
      </c>
      <c r="H58" s="25">
        <v>1.086957</v>
      </c>
    </row>
    <row r="59" spans="1:8" x14ac:dyDescent="0.2">
      <c r="A59" s="19" t="s">
        <v>134</v>
      </c>
      <c r="B59" s="20">
        <v>813</v>
      </c>
      <c r="C59" s="26">
        <v>8.9790899999999993</v>
      </c>
      <c r="D59" s="26">
        <v>21.648216000000001</v>
      </c>
      <c r="E59" s="26">
        <v>61.254612999999999</v>
      </c>
      <c r="F59" s="26">
        <v>5.1660519999999996</v>
      </c>
      <c r="G59" s="26">
        <v>2.9520300000000002</v>
      </c>
      <c r="H59" s="26">
        <v>30.627306000000001</v>
      </c>
    </row>
    <row r="60" spans="1:8" x14ac:dyDescent="0.2">
      <c r="A60" s="19" t="s">
        <v>393</v>
      </c>
      <c r="B60" s="20">
        <v>65</v>
      </c>
      <c r="C60" s="26">
        <v>7.6923079999999997</v>
      </c>
      <c r="D60" s="26">
        <v>12.307691999999999</v>
      </c>
      <c r="E60" s="26">
        <v>67.692307999999997</v>
      </c>
      <c r="F60" s="26">
        <v>9.2307690000000004</v>
      </c>
      <c r="G60" s="26">
        <v>3.0769229999999999</v>
      </c>
      <c r="H60" s="26">
        <v>20</v>
      </c>
    </row>
    <row r="61" spans="1:8" x14ac:dyDescent="0.2">
      <c r="A61" s="19" t="s">
        <v>135</v>
      </c>
      <c r="B61" s="20">
        <v>83</v>
      </c>
      <c r="C61" s="26">
        <v>7.2289159999999999</v>
      </c>
      <c r="D61" s="26">
        <v>15.662651</v>
      </c>
      <c r="E61" s="26">
        <v>57.831325</v>
      </c>
      <c r="F61" s="26">
        <v>10.843373</v>
      </c>
      <c r="G61" s="26">
        <v>8.4337350000000004</v>
      </c>
      <c r="H61" s="26">
        <v>22.891566000000001</v>
      </c>
    </row>
    <row r="62" spans="1:8" x14ac:dyDescent="0.2">
      <c r="A62" s="19" t="s">
        <v>1034</v>
      </c>
      <c r="B62" s="20">
        <v>39</v>
      </c>
      <c r="C62" s="26">
        <v>5.1282050000000003</v>
      </c>
      <c r="D62" s="26">
        <v>10.256410000000001</v>
      </c>
      <c r="E62" s="26">
        <v>56.410255999999997</v>
      </c>
      <c r="F62" s="26">
        <v>23.076923000000001</v>
      </c>
      <c r="G62" s="26">
        <v>5.1282050000000003</v>
      </c>
      <c r="H62" s="26">
        <v>15.384615</v>
      </c>
    </row>
    <row r="63" spans="1:8" x14ac:dyDescent="0.2">
      <c r="A63" s="18" t="s">
        <v>136</v>
      </c>
      <c r="B63" s="17">
        <v>59</v>
      </c>
      <c r="C63" s="25">
        <v>0</v>
      </c>
      <c r="D63" s="25">
        <v>3.389831</v>
      </c>
      <c r="E63" s="25">
        <v>13.559322</v>
      </c>
      <c r="F63" s="25">
        <v>81.355931999999996</v>
      </c>
      <c r="G63" s="25">
        <v>1.6949149999999999</v>
      </c>
      <c r="H63" s="25">
        <v>3.389831</v>
      </c>
    </row>
    <row r="64" spans="1:8" x14ac:dyDescent="0.2">
      <c r="A64" s="19" t="s">
        <v>134</v>
      </c>
      <c r="B64" s="20">
        <v>632</v>
      </c>
      <c r="C64" s="26">
        <v>5.8544299999999998</v>
      </c>
      <c r="D64" s="26">
        <v>20.253164999999999</v>
      </c>
      <c r="E64" s="26">
        <v>65.506328999999994</v>
      </c>
      <c r="F64" s="26">
        <v>5.0632910000000004</v>
      </c>
      <c r="G64" s="26">
        <v>3.3227850000000001</v>
      </c>
      <c r="H64" s="26">
        <v>26.107595</v>
      </c>
    </row>
    <row r="65" spans="1:8" x14ac:dyDescent="0.2">
      <c r="A65" s="19" t="s">
        <v>393</v>
      </c>
      <c r="B65" s="20">
        <v>85</v>
      </c>
      <c r="C65" s="26">
        <v>7.0588240000000004</v>
      </c>
      <c r="D65" s="26">
        <v>14.117647</v>
      </c>
      <c r="E65" s="26">
        <v>63.529412000000001</v>
      </c>
      <c r="F65" s="26">
        <v>12.941176</v>
      </c>
      <c r="G65" s="26">
        <v>2.3529409999999999</v>
      </c>
      <c r="H65" s="26">
        <v>21.176470999999999</v>
      </c>
    </row>
    <row r="66" spans="1:8" x14ac:dyDescent="0.2">
      <c r="A66" s="19" t="s">
        <v>135</v>
      </c>
      <c r="B66" s="20">
        <v>289</v>
      </c>
      <c r="C66" s="26">
        <v>4.1522490000000003</v>
      </c>
      <c r="D66" s="26">
        <v>21.107265999999999</v>
      </c>
      <c r="E66" s="26">
        <v>64.359862000000007</v>
      </c>
      <c r="F66" s="26">
        <v>4.4982699999999998</v>
      </c>
      <c r="G66" s="26">
        <v>5.8823530000000002</v>
      </c>
      <c r="H66" s="26">
        <v>25.259516000000001</v>
      </c>
    </row>
    <row r="67" spans="1:8" x14ac:dyDescent="0.2">
      <c r="A67" s="19" t="s">
        <v>1034</v>
      </c>
      <c r="B67" s="20">
        <v>30</v>
      </c>
      <c r="C67" s="26">
        <v>6.6666670000000003</v>
      </c>
      <c r="D67" s="26">
        <v>13.333333</v>
      </c>
      <c r="E67" s="26">
        <v>53.333333000000003</v>
      </c>
      <c r="F67" s="26">
        <v>20</v>
      </c>
      <c r="G67" s="26">
        <v>6.6666670000000003</v>
      </c>
      <c r="H67" s="26">
        <v>20</v>
      </c>
    </row>
    <row r="68" spans="1:8" x14ac:dyDescent="0.2">
      <c r="A68" s="18" t="s">
        <v>1035</v>
      </c>
      <c r="B68" s="18"/>
      <c r="C68" s="18"/>
      <c r="D68" s="18"/>
      <c r="E68" s="18"/>
      <c r="F68" s="18"/>
      <c r="G68" s="18"/>
      <c r="H68" s="18"/>
    </row>
    <row r="69" spans="1:8" x14ac:dyDescent="0.2">
      <c r="A69" s="19" t="s">
        <v>1036</v>
      </c>
      <c r="B69" s="20">
        <v>366</v>
      </c>
      <c r="C69" s="26">
        <v>1.0928960000000001</v>
      </c>
      <c r="D69" s="26">
        <v>3.8251369999999998</v>
      </c>
      <c r="E69" s="26">
        <v>55.191257</v>
      </c>
      <c r="F69" s="26">
        <v>33.879781000000001</v>
      </c>
      <c r="G69" s="26">
        <v>6.010929</v>
      </c>
      <c r="H69" s="26">
        <v>4.9180330000000003</v>
      </c>
    </row>
    <row r="70" spans="1:8" x14ac:dyDescent="0.2">
      <c r="A70" s="19" t="s">
        <v>1037</v>
      </c>
      <c r="B70" s="20">
        <v>1212</v>
      </c>
      <c r="C70" s="26">
        <v>7.5082509999999996</v>
      </c>
      <c r="D70" s="26">
        <v>19.389438999999999</v>
      </c>
      <c r="E70" s="26">
        <v>64.768977000000007</v>
      </c>
      <c r="F70" s="26">
        <v>5.4455450000000001</v>
      </c>
      <c r="G70" s="26">
        <v>2.8877890000000002</v>
      </c>
      <c r="H70" s="26">
        <v>26.897690000000001</v>
      </c>
    </row>
    <row r="71" spans="1:8" x14ac:dyDescent="0.2">
      <c r="A71" s="19" t="s">
        <v>137</v>
      </c>
      <c r="B71" s="20">
        <v>112</v>
      </c>
      <c r="C71" s="26">
        <v>14.285714</v>
      </c>
      <c r="D71" s="26">
        <v>16.071428999999998</v>
      </c>
      <c r="E71" s="26">
        <v>43.75</v>
      </c>
      <c r="F71" s="26">
        <v>22.321428999999998</v>
      </c>
      <c r="G71" s="26">
        <v>3.5714290000000002</v>
      </c>
      <c r="H71" s="26">
        <v>30.357143000000001</v>
      </c>
    </row>
    <row r="72" spans="1:8" x14ac:dyDescent="0.2">
      <c r="A72" s="19" t="s">
        <v>138</v>
      </c>
      <c r="B72" s="20">
        <v>673</v>
      </c>
      <c r="C72" s="26">
        <v>14.264487000000001</v>
      </c>
      <c r="D72" s="26">
        <v>35.512630000000001</v>
      </c>
      <c r="E72" s="26">
        <v>47.251114000000001</v>
      </c>
      <c r="F72" s="26">
        <v>0</v>
      </c>
      <c r="G72" s="26">
        <v>2.971768</v>
      </c>
      <c r="H72" s="26">
        <v>49.777116999999997</v>
      </c>
    </row>
    <row r="73" spans="1:8" x14ac:dyDescent="0.2">
      <c r="A73" s="19" t="s">
        <v>1038</v>
      </c>
      <c r="B73" s="20">
        <v>75</v>
      </c>
      <c r="C73" s="26">
        <v>9.3333329999999997</v>
      </c>
      <c r="D73" s="26">
        <v>24</v>
      </c>
      <c r="E73" s="26">
        <v>33.333333000000003</v>
      </c>
      <c r="F73" s="26">
        <v>29.333333</v>
      </c>
      <c r="G73" s="26">
        <v>4</v>
      </c>
      <c r="H73" s="26">
        <v>33.333333000000003</v>
      </c>
    </row>
    <row r="74" spans="1:8" x14ac:dyDescent="0.2">
      <c r="A74" s="19" t="s">
        <v>1011</v>
      </c>
      <c r="B74" s="20">
        <v>178</v>
      </c>
      <c r="C74" s="26">
        <v>5.6179779999999999</v>
      </c>
      <c r="D74" s="26">
        <v>18.539325999999999</v>
      </c>
      <c r="E74" s="26">
        <v>58.426966</v>
      </c>
      <c r="F74" s="26">
        <v>13.483146</v>
      </c>
      <c r="G74" s="26">
        <v>3.9325839999999999</v>
      </c>
      <c r="H74" s="26">
        <v>24.157302999999999</v>
      </c>
    </row>
    <row r="75" spans="1:8" x14ac:dyDescent="0.2">
      <c r="A75" s="19" t="s">
        <v>1441</v>
      </c>
      <c r="B75" s="20">
        <v>1644</v>
      </c>
      <c r="C75" s="26">
        <v>7.9075430000000004</v>
      </c>
      <c r="D75" s="26">
        <v>21.958637</v>
      </c>
      <c r="E75" s="26">
        <v>60.097324</v>
      </c>
      <c r="F75" s="26">
        <v>6.6909979999999996</v>
      </c>
      <c r="G75" s="26">
        <v>3.3454989999999998</v>
      </c>
      <c r="H75" s="26">
        <v>29.86618</v>
      </c>
    </row>
    <row r="76" spans="1:8" x14ac:dyDescent="0.2">
      <c r="A76" s="18" t="s">
        <v>1039</v>
      </c>
      <c r="B76" s="18"/>
      <c r="C76" s="18"/>
      <c r="D76" s="18"/>
      <c r="E76" s="18"/>
      <c r="F76" s="18"/>
      <c r="G76" s="18"/>
      <c r="H76" s="18"/>
    </row>
    <row r="77" spans="1:8" x14ac:dyDescent="0.2">
      <c r="A77" s="21" t="s">
        <v>1040</v>
      </c>
      <c r="B77" s="34">
        <v>366</v>
      </c>
      <c r="C77" s="30">
        <v>1.0928960000000001</v>
      </c>
      <c r="D77" s="30">
        <v>3.8251369999999998</v>
      </c>
      <c r="E77" s="30">
        <v>55.191257</v>
      </c>
      <c r="F77" s="30">
        <v>33.879781000000001</v>
      </c>
      <c r="G77" s="30">
        <v>6.010929</v>
      </c>
      <c r="H77" s="30">
        <v>4.9180330000000003</v>
      </c>
    </row>
    <row r="78" spans="1:8" x14ac:dyDescent="0.2">
      <c r="A78" s="21" t="s">
        <v>1041</v>
      </c>
      <c r="B78" s="34">
        <v>954</v>
      </c>
      <c r="C78" s="30">
        <v>3.8784070000000002</v>
      </c>
      <c r="D78" s="30">
        <v>14.989518</v>
      </c>
      <c r="E78" s="30">
        <v>68.238994000000005</v>
      </c>
      <c r="F78" s="30">
        <v>9.5387839999999997</v>
      </c>
      <c r="G78" s="30">
        <v>3.354298</v>
      </c>
      <c r="H78" s="30">
        <v>18.867925</v>
      </c>
    </row>
    <row r="79" spans="1:8" x14ac:dyDescent="0.2">
      <c r="A79" s="19" t="s">
        <v>1042</v>
      </c>
      <c r="B79" s="20">
        <v>345</v>
      </c>
      <c r="C79" s="26">
        <v>13.623188000000001</v>
      </c>
      <c r="D79" s="26">
        <v>30.724637999999999</v>
      </c>
      <c r="E79" s="26">
        <v>50.144928</v>
      </c>
      <c r="F79" s="26">
        <v>3.4782609999999998</v>
      </c>
      <c r="G79" s="26">
        <v>2.0289860000000002</v>
      </c>
      <c r="H79" s="26">
        <v>44.347825999999998</v>
      </c>
    </row>
    <row r="80" spans="1:8" x14ac:dyDescent="0.2">
      <c r="A80" s="19" t="s">
        <v>1043</v>
      </c>
      <c r="B80" s="20">
        <v>141</v>
      </c>
      <c r="C80" s="26">
        <v>14.184397000000001</v>
      </c>
      <c r="D80" s="26">
        <v>36.879432999999999</v>
      </c>
      <c r="E80" s="26">
        <v>42.553190999999998</v>
      </c>
      <c r="F80" s="26">
        <v>2.1276600000000001</v>
      </c>
      <c r="G80" s="26">
        <v>4.2553190000000001</v>
      </c>
      <c r="H80" s="26">
        <v>51.063830000000003</v>
      </c>
    </row>
    <row r="81" spans="1:8" x14ac:dyDescent="0.2">
      <c r="A81" s="19" t="s">
        <v>1044</v>
      </c>
      <c r="B81" s="20">
        <v>56</v>
      </c>
      <c r="C81" s="26">
        <v>17.857143000000001</v>
      </c>
      <c r="D81" s="26">
        <v>37.5</v>
      </c>
      <c r="E81" s="26">
        <v>41.071429000000002</v>
      </c>
      <c r="F81" s="26">
        <v>0</v>
      </c>
      <c r="G81" s="26">
        <v>3.5714290000000002</v>
      </c>
      <c r="H81" s="26">
        <v>55.357143000000001</v>
      </c>
    </row>
    <row r="82" spans="1:8" x14ac:dyDescent="0.2">
      <c r="A82" s="19" t="s">
        <v>1045</v>
      </c>
      <c r="B82" s="20">
        <v>48</v>
      </c>
      <c r="C82" s="26">
        <v>16.666667</v>
      </c>
      <c r="D82" s="26">
        <v>27.083333</v>
      </c>
      <c r="E82" s="26">
        <v>54.166666999999997</v>
      </c>
      <c r="F82" s="26">
        <v>2.0833330000000001</v>
      </c>
      <c r="G82" s="26">
        <v>0</v>
      </c>
      <c r="H82" s="26">
        <v>43.75</v>
      </c>
    </row>
    <row r="83" spans="1:8" x14ac:dyDescent="0.2">
      <c r="A83" s="19" t="s">
        <v>1046</v>
      </c>
      <c r="B83" s="20">
        <v>20</v>
      </c>
      <c r="C83" s="26">
        <v>10</v>
      </c>
      <c r="D83" s="26">
        <v>60</v>
      </c>
      <c r="E83" s="26">
        <v>30</v>
      </c>
      <c r="F83" s="26">
        <v>0</v>
      </c>
      <c r="G83" s="26">
        <v>0</v>
      </c>
      <c r="H83" s="26">
        <v>70</v>
      </c>
    </row>
    <row r="84" spans="1:8" x14ac:dyDescent="0.2">
      <c r="A84" s="19" t="s">
        <v>1047</v>
      </c>
      <c r="B84" s="20">
        <v>4</v>
      </c>
      <c r="C84" s="26">
        <v>0</v>
      </c>
      <c r="D84" s="26">
        <v>50</v>
      </c>
      <c r="E84" s="26">
        <v>25</v>
      </c>
      <c r="F84" s="26">
        <v>0</v>
      </c>
      <c r="G84" s="26">
        <v>25</v>
      </c>
      <c r="H84" s="26">
        <v>50</v>
      </c>
    </row>
    <row r="85" spans="1:8" x14ac:dyDescent="0.2">
      <c r="A85" s="19" t="s">
        <v>1048</v>
      </c>
      <c r="B85" s="20">
        <v>2</v>
      </c>
      <c r="C85" s="26">
        <v>0</v>
      </c>
      <c r="D85" s="26">
        <v>50</v>
      </c>
      <c r="E85" s="26">
        <v>50</v>
      </c>
      <c r="F85" s="26">
        <v>0</v>
      </c>
      <c r="G85" s="26">
        <v>0</v>
      </c>
      <c r="H85" s="26">
        <v>50</v>
      </c>
    </row>
    <row r="86" spans="1:8" x14ac:dyDescent="0.2">
      <c r="A86" s="19" t="s">
        <v>1049</v>
      </c>
      <c r="B86" s="20">
        <v>2</v>
      </c>
      <c r="C86" s="26">
        <v>0</v>
      </c>
      <c r="D86" s="26">
        <v>0</v>
      </c>
      <c r="E86" s="26">
        <v>0</v>
      </c>
      <c r="F86" s="26">
        <v>50</v>
      </c>
      <c r="G86" s="26">
        <v>50</v>
      </c>
      <c r="H86" s="26">
        <v>0</v>
      </c>
    </row>
    <row r="87" spans="1:8" x14ac:dyDescent="0.2">
      <c r="A87" s="19" t="s">
        <v>1011</v>
      </c>
      <c r="B87" s="20">
        <v>250</v>
      </c>
      <c r="C87" s="26">
        <v>6.4</v>
      </c>
      <c r="D87" s="26">
        <v>17.600000000000001</v>
      </c>
      <c r="E87" s="26">
        <v>60.4</v>
      </c>
      <c r="F87" s="26">
        <v>10.4</v>
      </c>
      <c r="G87" s="26">
        <v>5.2</v>
      </c>
      <c r="H87" s="26">
        <v>24</v>
      </c>
    </row>
    <row r="88" spans="1:8" x14ac:dyDescent="0.2">
      <c r="A88" s="18" t="s">
        <v>1050</v>
      </c>
      <c r="B88" s="18"/>
      <c r="C88" s="18"/>
      <c r="D88" s="18"/>
      <c r="E88" s="18"/>
      <c r="F88" s="18"/>
      <c r="G88" s="18"/>
      <c r="H88" s="18"/>
    </row>
    <row r="89" spans="1:8" x14ac:dyDescent="0.2">
      <c r="A89" s="19" t="s">
        <v>1051</v>
      </c>
      <c r="B89" s="20">
        <v>1712</v>
      </c>
      <c r="C89" s="26">
        <v>6.7757009999999998</v>
      </c>
      <c r="D89" s="26">
        <v>20.268692000000001</v>
      </c>
      <c r="E89" s="26">
        <v>60.747664</v>
      </c>
      <c r="F89" s="26">
        <v>8.7616820000000004</v>
      </c>
      <c r="G89" s="26">
        <v>3.4462619999999999</v>
      </c>
      <c r="H89" s="26">
        <v>27.044392999999999</v>
      </c>
    </row>
    <row r="90" spans="1:8" x14ac:dyDescent="0.2">
      <c r="A90" s="19" t="s">
        <v>139</v>
      </c>
      <c r="B90" s="20">
        <v>76</v>
      </c>
      <c r="C90" s="26">
        <v>3.947368</v>
      </c>
      <c r="D90" s="26">
        <v>17.105263000000001</v>
      </c>
      <c r="E90" s="26">
        <v>61.842104999999997</v>
      </c>
      <c r="F90" s="26">
        <v>14.473684</v>
      </c>
      <c r="G90" s="26">
        <v>2.6315789999999999</v>
      </c>
      <c r="H90" s="26">
        <v>21.052631999999999</v>
      </c>
    </row>
    <row r="91" spans="1:8" x14ac:dyDescent="0.2">
      <c r="A91" s="19" t="s">
        <v>1052</v>
      </c>
      <c r="B91" s="20">
        <v>59</v>
      </c>
      <c r="C91" s="26">
        <v>10.169492</v>
      </c>
      <c r="D91" s="26">
        <v>15.254237</v>
      </c>
      <c r="E91" s="26">
        <v>47.457627000000002</v>
      </c>
      <c r="F91" s="26">
        <v>16.949152999999999</v>
      </c>
      <c r="G91" s="26">
        <v>10.169492</v>
      </c>
      <c r="H91" s="26">
        <v>25.423729000000002</v>
      </c>
    </row>
    <row r="92" spans="1:8" x14ac:dyDescent="0.2">
      <c r="A92" s="19" t="s">
        <v>140</v>
      </c>
      <c r="B92" s="20">
        <v>194</v>
      </c>
      <c r="C92" s="26">
        <v>4.6391749999999998</v>
      </c>
      <c r="D92" s="26">
        <v>9.2783510000000007</v>
      </c>
      <c r="E92" s="26">
        <v>51.030928000000003</v>
      </c>
      <c r="F92" s="26">
        <v>29.896906999999999</v>
      </c>
      <c r="G92" s="26">
        <v>5.1546390000000004</v>
      </c>
      <c r="H92" s="26">
        <v>13.917526000000001</v>
      </c>
    </row>
    <row r="93" spans="1:8" x14ac:dyDescent="0.2">
      <c r="A93" s="19" t="s">
        <v>141</v>
      </c>
      <c r="B93" s="20">
        <v>16</v>
      </c>
      <c r="C93" s="26">
        <v>6.25</v>
      </c>
      <c r="D93" s="26">
        <v>12.5</v>
      </c>
      <c r="E93" s="26">
        <v>56.25</v>
      </c>
      <c r="F93" s="26">
        <v>25</v>
      </c>
      <c r="G93" s="26">
        <v>0</v>
      </c>
      <c r="H93" s="26">
        <v>18.75</v>
      </c>
    </row>
    <row r="94" spans="1:8" x14ac:dyDescent="0.2">
      <c r="A94" s="19" t="s">
        <v>1009</v>
      </c>
      <c r="B94" s="20">
        <v>46</v>
      </c>
      <c r="C94" s="26">
        <v>8.6956520000000008</v>
      </c>
      <c r="D94" s="26">
        <v>17.391304000000002</v>
      </c>
      <c r="E94" s="26">
        <v>47.826087000000001</v>
      </c>
      <c r="F94" s="26">
        <v>23.913042999999998</v>
      </c>
      <c r="G94" s="26">
        <v>2.1739130000000002</v>
      </c>
      <c r="H94" s="26">
        <v>26.086957000000002</v>
      </c>
    </row>
    <row r="95" spans="1:8" x14ac:dyDescent="0.2">
      <c r="A95" s="19" t="s">
        <v>1011</v>
      </c>
      <c r="B95" s="20">
        <v>85</v>
      </c>
      <c r="C95" s="26">
        <v>5.8823530000000002</v>
      </c>
      <c r="D95" s="26">
        <v>12.941176</v>
      </c>
      <c r="E95" s="26">
        <v>57.647058999999999</v>
      </c>
      <c r="F95" s="26">
        <v>16.470587999999999</v>
      </c>
      <c r="G95" s="26">
        <v>7.0588240000000004</v>
      </c>
      <c r="H95" s="26">
        <v>18.823529000000001</v>
      </c>
    </row>
    <row r="96" spans="1:8" x14ac:dyDescent="0.2">
      <c r="A96" s="18" t="s">
        <v>1053</v>
      </c>
      <c r="B96" s="18"/>
      <c r="C96" s="18"/>
      <c r="D96" s="18"/>
      <c r="E96" s="18"/>
      <c r="F96" s="18"/>
      <c r="G96" s="18"/>
      <c r="H96" s="18"/>
    </row>
    <row r="97" spans="1:8" x14ac:dyDescent="0.2">
      <c r="A97" s="19" t="s">
        <v>1054</v>
      </c>
      <c r="B97" s="20">
        <v>1212</v>
      </c>
      <c r="C97" s="26">
        <v>6.6831680000000002</v>
      </c>
      <c r="D97" s="26">
        <v>19.306930999999999</v>
      </c>
      <c r="E97" s="26">
        <v>61.963695999999999</v>
      </c>
      <c r="F97" s="26">
        <v>9.5709569999999999</v>
      </c>
      <c r="G97" s="26">
        <v>2.4752480000000001</v>
      </c>
      <c r="H97" s="26">
        <v>25.990099000000001</v>
      </c>
    </row>
    <row r="98" spans="1:8" x14ac:dyDescent="0.2">
      <c r="A98" s="19" t="s">
        <v>1055</v>
      </c>
      <c r="B98" s="20">
        <v>24</v>
      </c>
      <c r="C98" s="26">
        <v>4.1666670000000003</v>
      </c>
      <c r="D98" s="26">
        <v>20.833333</v>
      </c>
      <c r="E98" s="26">
        <v>62.5</v>
      </c>
      <c r="F98" s="26">
        <v>12.5</v>
      </c>
      <c r="G98" s="26">
        <v>0</v>
      </c>
      <c r="H98" s="26">
        <v>25</v>
      </c>
    </row>
    <row r="99" spans="1:8" x14ac:dyDescent="0.2">
      <c r="A99" s="19" t="s">
        <v>1056</v>
      </c>
      <c r="B99" s="20">
        <v>76</v>
      </c>
      <c r="C99" s="26">
        <v>7.8947370000000001</v>
      </c>
      <c r="D99" s="26">
        <v>35.526316000000001</v>
      </c>
      <c r="E99" s="26">
        <v>53.947367999999997</v>
      </c>
      <c r="F99" s="26">
        <v>1.3157890000000001</v>
      </c>
      <c r="G99" s="26">
        <v>1.3157890000000001</v>
      </c>
      <c r="H99" s="26">
        <v>43.421053000000001</v>
      </c>
    </row>
    <row r="100" spans="1:8" x14ac:dyDescent="0.2">
      <c r="A100" s="19" t="s">
        <v>1057</v>
      </c>
      <c r="B100" s="20">
        <v>43</v>
      </c>
      <c r="C100" s="26">
        <v>6.9767440000000001</v>
      </c>
      <c r="D100" s="26">
        <v>23.255814000000001</v>
      </c>
      <c r="E100" s="26">
        <v>60.465116000000002</v>
      </c>
      <c r="F100" s="26">
        <v>4.6511630000000004</v>
      </c>
      <c r="G100" s="26">
        <v>4.6511630000000004</v>
      </c>
      <c r="H100" s="26">
        <v>30.232558000000001</v>
      </c>
    </row>
    <row r="101" spans="1:8" x14ac:dyDescent="0.2">
      <c r="A101" s="19" t="s">
        <v>1058</v>
      </c>
      <c r="B101" s="20">
        <v>14</v>
      </c>
      <c r="C101" s="26">
        <v>7.1428570000000002</v>
      </c>
      <c r="D101" s="26">
        <v>35.714286000000001</v>
      </c>
      <c r="E101" s="26">
        <v>50</v>
      </c>
      <c r="F101" s="26">
        <v>7.1428570000000002</v>
      </c>
      <c r="G101" s="26">
        <v>0</v>
      </c>
      <c r="H101" s="26">
        <v>42.857143000000001</v>
      </c>
    </row>
    <row r="102" spans="1:8" x14ac:dyDescent="0.2">
      <c r="A102" s="19" t="s">
        <v>1059</v>
      </c>
      <c r="B102" s="20">
        <v>5</v>
      </c>
      <c r="C102" s="26">
        <v>60</v>
      </c>
      <c r="D102" s="26">
        <v>40</v>
      </c>
      <c r="E102" s="26">
        <v>0</v>
      </c>
      <c r="F102" s="26">
        <v>0</v>
      </c>
      <c r="G102" s="26">
        <v>0</v>
      </c>
      <c r="H102" s="26">
        <v>100</v>
      </c>
    </row>
    <row r="103" spans="1:8" x14ac:dyDescent="0.2">
      <c r="A103" s="19" t="s">
        <v>1011</v>
      </c>
      <c r="B103" s="20">
        <v>414</v>
      </c>
      <c r="C103" s="26">
        <v>5.7971009999999996</v>
      </c>
      <c r="D103" s="26">
        <v>18.599034</v>
      </c>
      <c r="E103" s="26">
        <v>59.661836000000001</v>
      </c>
      <c r="F103" s="26">
        <v>9.178744</v>
      </c>
      <c r="G103" s="26">
        <v>6.7632849999999998</v>
      </c>
      <c r="H103" s="26">
        <v>24.396135000000001</v>
      </c>
    </row>
    <row r="104" spans="1:8" x14ac:dyDescent="0.2">
      <c r="A104" s="18" t="s">
        <v>1060</v>
      </c>
      <c r="B104" s="18"/>
      <c r="C104" s="18"/>
      <c r="D104" s="18"/>
      <c r="E104" s="18"/>
      <c r="F104" s="18"/>
      <c r="G104" s="18"/>
      <c r="H104" s="18"/>
    </row>
    <row r="105" spans="1:8" x14ac:dyDescent="0.2">
      <c r="A105" s="19" t="s">
        <v>1054</v>
      </c>
      <c r="B105" s="20">
        <v>13</v>
      </c>
      <c r="C105" s="26">
        <v>15.384615</v>
      </c>
      <c r="D105" s="26">
        <v>15.384615</v>
      </c>
      <c r="E105" s="26">
        <v>30.769231000000001</v>
      </c>
      <c r="F105" s="26">
        <v>30.769231000000001</v>
      </c>
      <c r="G105" s="26">
        <v>7.6923079999999997</v>
      </c>
      <c r="H105" s="26">
        <v>30.769231000000001</v>
      </c>
    </row>
    <row r="106" spans="1:8" x14ac:dyDescent="0.2">
      <c r="A106" s="19" t="s">
        <v>1055</v>
      </c>
      <c r="B106" s="20">
        <v>89</v>
      </c>
      <c r="C106" s="26">
        <v>2.2471909999999999</v>
      </c>
      <c r="D106" s="26">
        <v>8.9887639999999998</v>
      </c>
      <c r="E106" s="26">
        <v>56.179774999999999</v>
      </c>
      <c r="F106" s="26">
        <v>29.213483</v>
      </c>
      <c r="G106" s="26">
        <v>3.370787</v>
      </c>
      <c r="H106" s="26">
        <v>11.235955000000001</v>
      </c>
    </row>
    <row r="107" spans="1:8" x14ac:dyDescent="0.2">
      <c r="A107" s="19" t="s">
        <v>1056</v>
      </c>
      <c r="B107" s="20">
        <v>143</v>
      </c>
      <c r="C107" s="26">
        <v>6.9930070000000004</v>
      </c>
      <c r="D107" s="26">
        <v>11.188810999999999</v>
      </c>
      <c r="E107" s="26">
        <v>52.447552000000002</v>
      </c>
      <c r="F107" s="26">
        <v>25.874126</v>
      </c>
      <c r="G107" s="26">
        <v>3.4965030000000001</v>
      </c>
      <c r="H107" s="26">
        <v>18.181818</v>
      </c>
    </row>
    <row r="108" spans="1:8" x14ac:dyDescent="0.2">
      <c r="A108" s="19" t="s">
        <v>1057</v>
      </c>
      <c r="B108" s="20">
        <v>27</v>
      </c>
      <c r="C108" s="26">
        <v>7.4074070000000001</v>
      </c>
      <c r="D108" s="26">
        <v>18.518519000000001</v>
      </c>
      <c r="E108" s="26">
        <v>51.851852000000001</v>
      </c>
      <c r="F108" s="26">
        <v>22.222221999999999</v>
      </c>
      <c r="G108" s="26">
        <v>0</v>
      </c>
      <c r="H108" s="26">
        <v>25.925926</v>
      </c>
    </row>
    <row r="109" spans="1:8" x14ac:dyDescent="0.2">
      <c r="A109" s="19" t="s">
        <v>1058</v>
      </c>
      <c r="B109" s="20">
        <v>5</v>
      </c>
      <c r="C109" s="26">
        <v>20</v>
      </c>
      <c r="D109" s="26">
        <v>20</v>
      </c>
      <c r="E109" s="26">
        <v>0</v>
      </c>
      <c r="F109" s="26">
        <v>40</v>
      </c>
      <c r="G109" s="26">
        <v>20</v>
      </c>
      <c r="H109" s="26">
        <v>40</v>
      </c>
    </row>
    <row r="110" spans="1:8" x14ac:dyDescent="0.2">
      <c r="A110" s="19" t="s">
        <v>1059</v>
      </c>
      <c r="B110" s="20">
        <v>10</v>
      </c>
      <c r="C110" s="26">
        <v>20</v>
      </c>
      <c r="D110" s="26">
        <v>10</v>
      </c>
      <c r="E110" s="26">
        <v>40</v>
      </c>
      <c r="F110" s="26">
        <v>10</v>
      </c>
      <c r="G110" s="26">
        <v>20</v>
      </c>
      <c r="H110" s="26">
        <v>30</v>
      </c>
    </row>
    <row r="111" spans="1:8" x14ac:dyDescent="0.2">
      <c r="A111" s="19" t="s">
        <v>1011</v>
      </c>
      <c r="B111" s="20">
        <v>28</v>
      </c>
      <c r="C111" s="26">
        <v>3.5714290000000002</v>
      </c>
      <c r="D111" s="26">
        <v>14.285714</v>
      </c>
      <c r="E111" s="26">
        <v>39.285713999999999</v>
      </c>
      <c r="F111" s="26">
        <v>25</v>
      </c>
      <c r="G111" s="26">
        <v>17.857143000000001</v>
      </c>
      <c r="H111" s="26">
        <v>17.857143000000001</v>
      </c>
    </row>
    <row r="112" spans="1:8" x14ac:dyDescent="0.2">
      <c r="A112" s="18" t="s">
        <v>142</v>
      </c>
      <c r="B112" s="18"/>
      <c r="C112" s="18"/>
      <c r="D112" s="18"/>
      <c r="E112" s="18"/>
      <c r="F112" s="18"/>
      <c r="G112" s="18"/>
      <c r="H112" s="18"/>
    </row>
    <row r="113" spans="1:8" x14ac:dyDescent="0.2">
      <c r="A113" s="19" t="s">
        <v>1061</v>
      </c>
      <c r="B113" s="20">
        <v>90</v>
      </c>
      <c r="C113" s="26">
        <v>12.222222</v>
      </c>
      <c r="D113" s="26">
        <v>15.555555999999999</v>
      </c>
      <c r="E113" s="26">
        <v>56.666666999999997</v>
      </c>
      <c r="F113" s="26">
        <v>11.111110999999999</v>
      </c>
      <c r="G113" s="26">
        <v>4.4444439999999998</v>
      </c>
      <c r="H113" s="26">
        <v>27.777778000000001</v>
      </c>
    </row>
    <row r="114" spans="1:8" x14ac:dyDescent="0.2">
      <c r="A114" s="19" t="s">
        <v>1062</v>
      </c>
      <c r="B114" s="20">
        <v>307</v>
      </c>
      <c r="C114" s="26">
        <v>8.4690550000000009</v>
      </c>
      <c r="D114" s="26">
        <v>16.612378</v>
      </c>
      <c r="E114" s="26">
        <v>59.283388000000002</v>
      </c>
      <c r="F114" s="26">
        <v>13.355048999999999</v>
      </c>
      <c r="G114" s="26">
        <v>2.2801300000000002</v>
      </c>
      <c r="H114" s="26">
        <v>25.081433000000001</v>
      </c>
    </row>
    <row r="115" spans="1:8" x14ac:dyDescent="0.2">
      <c r="A115" s="19" t="s">
        <v>1063</v>
      </c>
      <c r="B115" s="20">
        <v>392</v>
      </c>
      <c r="C115" s="26">
        <v>7.9081630000000001</v>
      </c>
      <c r="D115" s="26">
        <v>21.938776000000001</v>
      </c>
      <c r="E115" s="26">
        <v>56.377550999999997</v>
      </c>
      <c r="F115" s="26">
        <v>11.479592</v>
      </c>
      <c r="G115" s="26">
        <v>2.2959179999999999</v>
      </c>
      <c r="H115" s="26">
        <v>29.846938999999999</v>
      </c>
    </row>
    <row r="116" spans="1:8" x14ac:dyDescent="0.2">
      <c r="A116" s="19" t="s">
        <v>1064</v>
      </c>
      <c r="B116" s="20">
        <v>379</v>
      </c>
      <c r="C116" s="26">
        <v>6.8601580000000002</v>
      </c>
      <c r="D116" s="26">
        <v>21.899736000000001</v>
      </c>
      <c r="E116" s="26">
        <v>56.992083999999998</v>
      </c>
      <c r="F116" s="26">
        <v>9.7625329999999995</v>
      </c>
      <c r="G116" s="26">
        <v>4.4854880000000001</v>
      </c>
      <c r="H116" s="26">
        <v>28.759893999999999</v>
      </c>
    </row>
    <row r="117" spans="1:8" x14ac:dyDescent="0.2">
      <c r="A117" s="19" t="s">
        <v>1065</v>
      </c>
      <c r="B117" s="20">
        <v>951</v>
      </c>
      <c r="C117" s="26">
        <v>4.8370139999999999</v>
      </c>
      <c r="D117" s="26">
        <v>17.350158</v>
      </c>
      <c r="E117" s="26">
        <v>61.724500999999997</v>
      </c>
      <c r="F117" s="26">
        <v>11.777077</v>
      </c>
      <c r="G117" s="26">
        <v>4.3112510000000004</v>
      </c>
      <c r="H117" s="26">
        <v>22.187170999999999</v>
      </c>
    </row>
    <row r="118" spans="1:8" x14ac:dyDescent="0.2">
      <c r="A118" s="19" t="s">
        <v>1011</v>
      </c>
      <c r="B118" s="20">
        <v>69</v>
      </c>
      <c r="C118" s="26">
        <v>5.7971009999999996</v>
      </c>
      <c r="D118" s="26">
        <v>13.043478</v>
      </c>
      <c r="E118" s="26">
        <v>53.623187999999999</v>
      </c>
      <c r="F118" s="26">
        <v>18.840579999999999</v>
      </c>
      <c r="G118" s="26">
        <v>8.6956520000000008</v>
      </c>
      <c r="H118" s="26">
        <v>18.840579999999999</v>
      </c>
    </row>
    <row r="119" spans="1:8" x14ac:dyDescent="0.2">
      <c r="A119" s="18" t="s">
        <v>143</v>
      </c>
      <c r="B119" s="18"/>
      <c r="C119" s="18"/>
      <c r="D119" s="18"/>
      <c r="E119" s="18"/>
      <c r="F119" s="18"/>
      <c r="G119" s="18"/>
      <c r="H119" s="18"/>
    </row>
    <row r="120" spans="1:8" x14ac:dyDescent="0.2">
      <c r="A120" s="21" t="s">
        <v>1066</v>
      </c>
      <c r="B120" s="21"/>
      <c r="C120" s="21"/>
      <c r="D120" s="21"/>
      <c r="E120" s="21"/>
      <c r="F120" s="21"/>
      <c r="G120" s="21"/>
      <c r="H120" s="21"/>
    </row>
    <row r="121" spans="1:8" x14ac:dyDescent="0.2">
      <c r="A121" s="19" t="s">
        <v>1067</v>
      </c>
      <c r="B121" s="20">
        <v>546</v>
      </c>
      <c r="C121" s="26">
        <v>7.1428570000000002</v>
      </c>
      <c r="D121" s="26">
        <v>19.963370000000001</v>
      </c>
      <c r="E121" s="26">
        <v>58.608058999999997</v>
      </c>
      <c r="F121" s="26">
        <v>12.820513</v>
      </c>
      <c r="G121" s="26">
        <v>1.465201</v>
      </c>
      <c r="H121" s="26">
        <v>27.106227000000001</v>
      </c>
    </row>
    <row r="122" spans="1:8" x14ac:dyDescent="0.2">
      <c r="A122" s="19" t="s">
        <v>1068</v>
      </c>
      <c r="B122" s="20">
        <v>531</v>
      </c>
      <c r="C122" s="26">
        <v>7.344633</v>
      </c>
      <c r="D122" s="26">
        <v>18.832391999999999</v>
      </c>
      <c r="E122" s="26">
        <v>61.205272999999998</v>
      </c>
      <c r="F122" s="26">
        <v>10.357815</v>
      </c>
      <c r="G122" s="26">
        <v>2.259887</v>
      </c>
      <c r="H122" s="26">
        <v>26.177023999999999</v>
      </c>
    </row>
    <row r="123" spans="1:8" x14ac:dyDescent="0.2">
      <c r="A123" s="19" t="s">
        <v>1069</v>
      </c>
      <c r="B123" s="20">
        <v>205</v>
      </c>
      <c r="C123" s="26">
        <v>6.3414630000000001</v>
      </c>
      <c r="D123" s="26">
        <v>21.951219999999999</v>
      </c>
      <c r="E123" s="26">
        <v>57.560975999999997</v>
      </c>
      <c r="F123" s="26">
        <v>8.7804880000000001</v>
      </c>
      <c r="G123" s="26">
        <v>5.3658539999999997</v>
      </c>
      <c r="H123" s="26">
        <v>28.292683</v>
      </c>
    </row>
    <row r="124" spans="1:8" x14ac:dyDescent="0.2">
      <c r="A124" s="19" t="s">
        <v>1070</v>
      </c>
      <c r="B124" s="20">
        <v>762</v>
      </c>
      <c r="C124" s="26">
        <v>5.3805769999999997</v>
      </c>
      <c r="D124" s="26">
        <v>16.797899999999998</v>
      </c>
      <c r="E124" s="26">
        <v>60.761155000000002</v>
      </c>
      <c r="F124" s="26">
        <v>12.204724000000001</v>
      </c>
      <c r="G124" s="26">
        <v>4.8556429999999997</v>
      </c>
      <c r="H124" s="26">
        <v>22.178477999999998</v>
      </c>
    </row>
    <row r="125" spans="1:8" x14ac:dyDescent="0.2">
      <c r="A125" s="19" t="s">
        <v>1011</v>
      </c>
      <c r="B125" s="20">
        <v>144</v>
      </c>
      <c r="C125" s="26">
        <v>8.3333329999999997</v>
      </c>
      <c r="D125" s="26">
        <v>18.055555999999999</v>
      </c>
      <c r="E125" s="26">
        <v>47.222222000000002</v>
      </c>
      <c r="F125" s="26">
        <v>15.277778</v>
      </c>
      <c r="G125" s="26">
        <v>11.111110999999999</v>
      </c>
      <c r="H125" s="26">
        <v>26.388888999999999</v>
      </c>
    </row>
    <row r="126" spans="1:8" x14ac:dyDescent="0.2">
      <c r="A126" s="18" t="s">
        <v>143</v>
      </c>
      <c r="B126" s="18"/>
      <c r="C126" s="18"/>
      <c r="D126" s="18"/>
      <c r="E126" s="18"/>
      <c r="F126" s="18"/>
      <c r="G126" s="18"/>
      <c r="H126" s="18"/>
    </row>
    <row r="127" spans="1:8" x14ac:dyDescent="0.2">
      <c r="A127" s="21" t="s">
        <v>1071</v>
      </c>
      <c r="B127" s="21"/>
      <c r="C127" s="21"/>
      <c r="D127" s="21"/>
      <c r="E127" s="21"/>
      <c r="F127" s="21"/>
      <c r="G127" s="21"/>
      <c r="H127" s="21"/>
    </row>
    <row r="128" spans="1:8" x14ac:dyDescent="0.2">
      <c r="A128" s="19" t="s">
        <v>1067</v>
      </c>
      <c r="B128" s="20">
        <v>285</v>
      </c>
      <c r="C128" s="26">
        <v>10.526316</v>
      </c>
      <c r="D128" s="26">
        <v>17.543859999999999</v>
      </c>
      <c r="E128" s="26">
        <v>59.649123000000003</v>
      </c>
      <c r="F128" s="26">
        <v>11.228070000000001</v>
      </c>
      <c r="G128" s="26">
        <v>1.052632</v>
      </c>
      <c r="H128" s="26">
        <v>28.070174999999999</v>
      </c>
    </row>
    <row r="129" spans="1:8" x14ac:dyDescent="0.2">
      <c r="A129" s="19" t="s">
        <v>1068</v>
      </c>
      <c r="B129" s="20">
        <v>217</v>
      </c>
      <c r="C129" s="26">
        <v>7.373272</v>
      </c>
      <c r="D129" s="26">
        <v>18.43318</v>
      </c>
      <c r="E129" s="26">
        <v>59.447004999999997</v>
      </c>
      <c r="F129" s="26">
        <v>11.059908</v>
      </c>
      <c r="G129" s="26">
        <v>3.686636</v>
      </c>
      <c r="H129" s="26">
        <v>25.806452</v>
      </c>
    </row>
    <row r="130" spans="1:8" x14ac:dyDescent="0.2">
      <c r="A130" s="19" t="s">
        <v>1069</v>
      </c>
      <c r="B130" s="20">
        <v>142</v>
      </c>
      <c r="C130" s="26">
        <v>9.1549300000000002</v>
      </c>
      <c r="D130" s="26">
        <v>23.239436999999999</v>
      </c>
      <c r="E130" s="26">
        <v>51.408450999999999</v>
      </c>
      <c r="F130" s="26">
        <v>14.788732</v>
      </c>
      <c r="G130" s="26">
        <v>1.4084509999999999</v>
      </c>
      <c r="H130" s="26">
        <v>32.394365999999998</v>
      </c>
    </row>
    <row r="131" spans="1:8" x14ac:dyDescent="0.2">
      <c r="A131" s="19" t="s">
        <v>1070</v>
      </c>
      <c r="B131" s="20">
        <v>1184</v>
      </c>
      <c r="C131" s="26">
        <v>5.8277029999999996</v>
      </c>
      <c r="D131" s="26">
        <v>18.243243</v>
      </c>
      <c r="E131" s="26">
        <v>60.219594999999998</v>
      </c>
      <c r="F131" s="26">
        <v>11.908784000000001</v>
      </c>
      <c r="G131" s="26">
        <v>3.8006760000000002</v>
      </c>
      <c r="H131" s="26">
        <v>24.070945999999999</v>
      </c>
    </row>
    <row r="132" spans="1:8" x14ac:dyDescent="0.2">
      <c r="A132" s="19" t="s">
        <v>1011</v>
      </c>
      <c r="B132" s="20">
        <v>360</v>
      </c>
      <c r="C132" s="26">
        <v>4.4444439999999998</v>
      </c>
      <c r="D132" s="26">
        <v>19.166667</v>
      </c>
      <c r="E132" s="26">
        <v>58.055556000000003</v>
      </c>
      <c r="F132" s="26">
        <v>11.111110999999999</v>
      </c>
      <c r="G132" s="26">
        <v>7.2222220000000004</v>
      </c>
      <c r="H132" s="26">
        <v>23.611111000000001</v>
      </c>
    </row>
    <row r="133" spans="1:8" x14ac:dyDescent="0.2">
      <c r="A133" s="18" t="s">
        <v>143</v>
      </c>
      <c r="B133" s="18"/>
      <c r="C133" s="18"/>
      <c r="D133" s="18"/>
      <c r="E133" s="18"/>
      <c r="F133" s="18"/>
      <c r="G133" s="18"/>
      <c r="H133" s="18"/>
    </row>
    <row r="134" spans="1:8" x14ac:dyDescent="0.2">
      <c r="A134" s="21" t="s">
        <v>1072</v>
      </c>
      <c r="B134" s="21"/>
      <c r="C134" s="21"/>
      <c r="D134" s="21"/>
      <c r="E134" s="21"/>
      <c r="F134" s="21"/>
      <c r="G134" s="21"/>
      <c r="H134" s="21"/>
    </row>
    <row r="135" spans="1:8" x14ac:dyDescent="0.2">
      <c r="A135" s="19" t="s">
        <v>1067</v>
      </c>
      <c r="B135" s="20">
        <v>330</v>
      </c>
      <c r="C135" s="26">
        <v>7.5757580000000004</v>
      </c>
      <c r="D135" s="26">
        <v>17.272727</v>
      </c>
      <c r="E135" s="26">
        <v>56.969696999999996</v>
      </c>
      <c r="F135" s="26">
        <v>16.363636</v>
      </c>
      <c r="G135" s="26">
        <v>1.818182</v>
      </c>
      <c r="H135" s="26">
        <v>24.848485</v>
      </c>
    </row>
    <row r="136" spans="1:8" x14ac:dyDescent="0.2">
      <c r="A136" s="19" t="s">
        <v>1068</v>
      </c>
      <c r="B136" s="20">
        <v>326</v>
      </c>
      <c r="C136" s="26">
        <v>9.2024539999999995</v>
      </c>
      <c r="D136" s="26">
        <v>17.177914000000001</v>
      </c>
      <c r="E136" s="26">
        <v>58.895705999999997</v>
      </c>
      <c r="F136" s="26">
        <v>11.349693</v>
      </c>
      <c r="G136" s="26">
        <v>3.3742329999999998</v>
      </c>
      <c r="H136" s="26">
        <v>26.380368000000001</v>
      </c>
    </row>
    <row r="137" spans="1:8" x14ac:dyDescent="0.2">
      <c r="A137" s="19" t="s">
        <v>1069</v>
      </c>
      <c r="B137" s="20">
        <v>133</v>
      </c>
      <c r="C137" s="26">
        <v>13.533835</v>
      </c>
      <c r="D137" s="26">
        <v>21.804511000000002</v>
      </c>
      <c r="E137" s="26">
        <v>52.631579000000002</v>
      </c>
      <c r="F137" s="26">
        <v>9.7744359999999997</v>
      </c>
      <c r="G137" s="26">
        <v>2.2556389999999999</v>
      </c>
      <c r="H137" s="26">
        <v>35.338346000000001</v>
      </c>
    </row>
    <row r="138" spans="1:8" x14ac:dyDescent="0.2">
      <c r="A138" s="19" t="s">
        <v>1070</v>
      </c>
      <c r="B138" s="20">
        <v>1070</v>
      </c>
      <c r="C138" s="26">
        <v>5.4205610000000002</v>
      </c>
      <c r="D138" s="26">
        <v>18.691589</v>
      </c>
      <c r="E138" s="26">
        <v>60.747664</v>
      </c>
      <c r="F138" s="26">
        <v>11.214953</v>
      </c>
      <c r="G138" s="26">
        <v>3.9252340000000001</v>
      </c>
      <c r="H138" s="26">
        <v>24.11215</v>
      </c>
    </row>
    <row r="139" spans="1:8" x14ac:dyDescent="0.2">
      <c r="A139" s="19" t="s">
        <v>1011</v>
      </c>
      <c r="B139" s="20">
        <v>329</v>
      </c>
      <c r="C139" s="26">
        <v>3.951368</v>
      </c>
      <c r="D139" s="26">
        <v>20.060790000000001</v>
      </c>
      <c r="E139" s="26">
        <v>58.966565000000003</v>
      </c>
      <c r="F139" s="26">
        <v>10.334346999999999</v>
      </c>
      <c r="G139" s="26">
        <v>6.6869300000000003</v>
      </c>
      <c r="H139" s="26">
        <v>24.012157999999999</v>
      </c>
    </row>
    <row r="140" spans="1:8" x14ac:dyDescent="0.2">
      <c r="A140" s="18" t="s">
        <v>143</v>
      </c>
      <c r="B140" s="18"/>
      <c r="C140" s="18"/>
      <c r="D140" s="18"/>
      <c r="E140" s="18"/>
      <c r="F140" s="18"/>
      <c r="G140" s="18"/>
      <c r="H140" s="18"/>
    </row>
    <row r="141" spans="1:8" x14ac:dyDescent="0.2">
      <c r="A141" s="21" t="s">
        <v>1073</v>
      </c>
      <c r="B141" s="21"/>
      <c r="C141" s="21"/>
      <c r="D141" s="21"/>
      <c r="E141" s="21"/>
      <c r="F141" s="21"/>
      <c r="G141" s="21"/>
      <c r="H141" s="21"/>
    </row>
    <row r="142" spans="1:8" x14ac:dyDescent="0.2">
      <c r="A142" s="19" t="s">
        <v>1067</v>
      </c>
      <c r="B142" s="20">
        <v>39</v>
      </c>
      <c r="C142" s="26">
        <v>10.256410000000001</v>
      </c>
      <c r="D142" s="26">
        <v>17.948718</v>
      </c>
      <c r="E142" s="26">
        <v>51.282051000000003</v>
      </c>
      <c r="F142" s="26">
        <v>20.512820999999999</v>
      </c>
      <c r="G142" s="26">
        <v>0</v>
      </c>
      <c r="H142" s="26">
        <v>28.205127999999998</v>
      </c>
    </row>
    <row r="143" spans="1:8" x14ac:dyDescent="0.2">
      <c r="A143" s="19" t="s">
        <v>1068</v>
      </c>
      <c r="B143" s="20">
        <v>75</v>
      </c>
      <c r="C143" s="26">
        <v>6.6666670000000003</v>
      </c>
      <c r="D143" s="26">
        <v>16</v>
      </c>
      <c r="E143" s="26">
        <v>60</v>
      </c>
      <c r="F143" s="26">
        <v>14.666667</v>
      </c>
      <c r="G143" s="26">
        <v>2.6666669999999999</v>
      </c>
      <c r="H143" s="26">
        <v>22.666667</v>
      </c>
    </row>
    <row r="144" spans="1:8" x14ac:dyDescent="0.2">
      <c r="A144" s="19" t="s">
        <v>1069</v>
      </c>
      <c r="B144" s="20">
        <v>117</v>
      </c>
      <c r="C144" s="26">
        <v>11.111110999999999</v>
      </c>
      <c r="D144" s="26">
        <v>23.931623999999999</v>
      </c>
      <c r="E144" s="26">
        <v>51.282051000000003</v>
      </c>
      <c r="F144" s="26">
        <v>12.820513</v>
      </c>
      <c r="G144" s="26">
        <v>0.85470100000000004</v>
      </c>
      <c r="H144" s="26">
        <v>35.042735</v>
      </c>
    </row>
    <row r="145" spans="1:8" x14ac:dyDescent="0.2">
      <c r="A145" s="19" t="s">
        <v>1070</v>
      </c>
      <c r="B145" s="20">
        <v>1288</v>
      </c>
      <c r="C145" s="26">
        <v>7.4534159999999998</v>
      </c>
      <c r="D145" s="26">
        <v>18.711179999999999</v>
      </c>
      <c r="E145" s="26">
        <v>59.083851000000003</v>
      </c>
      <c r="F145" s="26">
        <v>11.490683000000001</v>
      </c>
      <c r="G145" s="26">
        <v>3.2608700000000002</v>
      </c>
      <c r="H145" s="26">
        <v>26.164596</v>
      </c>
    </row>
    <row r="146" spans="1:8" x14ac:dyDescent="0.2">
      <c r="A146" s="19" t="s">
        <v>1011</v>
      </c>
      <c r="B146" s="20">
        <v>669</v>
      </c>
      <c r="C146" s="26">
        <v>3.8863979999999998</v>
      </c>
      <c r="D146" s="26">
        <v>17.93722</v>
      </c>
      <c r="E146" s="26">
        <v>60.986547000000002</v>
      </c>
      <c r="F146" s="26">
        <v>11.360239</v>
      </c>
      <c r="G146" s="26">
        <v>5.8295960000000004</v>
      </c>
      <c r="H146" s="26">
        <v>21.823616999999999</v>
      </c>
    </row>
    <row r="147" spans="1:8" x14ac:dyDescent="0.2">
      <c r="A147" s="18" t="s">
        <v>1074</v>
      </c>
      <c r="B147" s="18"/>
      <c r="C147" s="18"/>
      <c r="D147" s="18"/>
      <c r="E147" s="18"/>
      <c r="F147" s="18"/>
      <c r="G147" s="18"/>
      <c r="H147" s="18"/>
    </row>
    <row r="148" spans="1:8" x14ac:dyDescent="0.2">
      <c r="A148" s="19" t="s">
        <v>1075</v>
      </c>
      <c r="B148" s="20">
        <v>541</v>
      </c>
      <c r="C148" s="26">
        <v>6.2846580000000003</v>
      </c>
      <c r="D148" s="26">
        <v>15.711645000000001</v>
      </c>
      <c r="E148" s="26">
        <v>60.258780000000002</v>
      </c>
      <c r="F148" s="26">
        <v>14.787431</v>
      </c>
      <c r="G148" s="26">
        <v>2.9574859999999998</v>
      </c>
      <c r="H148" s="26">
        <v>21.996303000000001</v>
      </c>
    </row>
    <row r="149" spans="1:8" x14ac:dyDescent="0.2">
      <c r="A149" s="19" t="s">
        <v>1076</v>
      </c>
      <c r="B149" s="20">
        <v>877</v>
      </c>
      <c r="C149" s="26">
        <v>7.0695550000000003</v>
      </c>
      <c r="D149" s="26">
        <v>18.244014</v>
      </c>
      <c r="E149" s="26">
        <v>58.836944000000003</v>
      </c>
      <c r="F149" s="26">
        <v>11.858609</v>
      </c>
      <c r="G149" s="26">
        <v>3.9908779999999999</v>
      </c>
      <c r="H149" s="26">
        <v>25.313569000000001</v>
      </c>
    </row>
    <row r="150" spans="1:8" x14ac:dyDescent="0.2">
      <c r="A150" s="19" t="s">
        <v>1077</v>
      </c>
      <c r="B150" s="20">
        <v>543</v>
      </c>
      <c r="C150" s="26">
        <v>5.893186</v>
      </c>
      <c r="D150" s="26">
        <v>20.994475000000001</v>
      </c>
      <c r="E150" s="26">
        <v>59.300184000000002</v>
      </c>
      <c r="F150" s="26">
        <v>9.3922650000000001</v>
      </c>
      <c r="G150" s="26">
        <v>4.4198899999999997</v>
      </c>
      <c r="H150" s="26">
        <v>26.887661000000001</v>
      </c>
    </row>
    <row r="151" spans="1:8" x14ac:dyDescent="0.2">
      <c r="A151" s="19" t="s">
        <v>1078</v>
      </c>
      <c r="B151" s="20">
        <v>227</v>
      </c>
      <c r="C151" s="26">
        <v>7.0484580000000001</v>
      </c>
      <c r="D151" s="26">
        <v>21.585902999999998</v>
      </c>
      <c r="E151" s="26">
        <v>57.268721999999997</v>
      </c>
      <c r="F151" s="26">
        <v>10.132159</v>
      </c>
      <c r="G151" s="26">
        <v>3.9647579999999998</v>
      </c>
      <c r="H151" s="26">
        <v>28.634360999999998</v>
      </c>
    </row>
    <row r="152" spans="1:8" x14ac:dyDescent="0.2">
      <c r="A152" s="18" t="s">
        <v>1079</v>
      </c>
      <c r="B152" s="18"/>
      <c r="C152" s="18"/>
      <c r="D152" s="18"/>
      <c r="E152" s="18"/>
      <c r="F152" s="18"/>
      <c r="G152" s="18"/>
      <c r="H152" s="18"/>
    </row>
    <row r="153" spans="1:8" x14ac:dyDescent="0.2">
      <c r="A153" s="19" t="s">
        <v>1080</v>
      </c>
      <c r="B153" s="20">
        <v>294</v>
      </c>
      <c r="C153" s="26">
        <v>4.7619049999999996</v>
      </c>
      <c r="D153" s="26">
        <v>18.027211000000001</v>
      </c>
      <c r="E153" s="26">
        <v>58.163265000000003</v>
      </c>
      <c r="F153" s="26">
        <v>15.646259000000001</v>
      </c>
      <c r="G153" s="26">
        <v>3.4013610000000001</v>
      </c>
      <c r="H153" s="26">
        <v>22.789116</v>
      </c>
    </row>
    <row r="154" spans="1:8" x14ac:dyDescent="0.2">
      <c r="A154" s="19" t="s">
        <v>1081</v>
      </c>
      <c r="B154" s="20">
        <v>664</v>
      </c>
      <c r="C154" s="26">
        <v>6.7771080000000001</v>
      </c>
      <c r="D154" s="26">
        <v>17.168675</v>
      </c>
      <c r="E154" s="26">
        <v>57.981928000000003</v>
      </c>
      <c r="F154" s="26">
        <v>13.855422000000001</v>
      </c>
      <c r="G154" s="26">
        <v>4.2168669999999997</v>
      </c>
      <c r="H154" s="26">
        <v>23.945782999999999</v>
      </c>
    </row>
    <row r="155" spans="1:8" x14ac:dyDescent="0.2">
      <c r="A155" s="19" t="s">
        <v>1082</v>
      </c>
      <c r="B155" s="20">
        <v>421</v>
      </c>
      <c r="C155" s="26">
        <v>8.0760100000000001</v>
      </c>
      <c r="D155" s="26">
        <v>25.178146999999999</v>
      </c>
      <c r="E155" s="26">
        <v>55.106887999999998</v>
      </c>
      <c r="F155" s="26">
        <v>8.0760100000000001</v>
      </c>
      <c r="G155" s="26">
        <v>3.562945</v>
      </c>
      <c r="H155" s="26">
        <v>33.254156999999999</v>
      </c>
    </row>
    <row r="156" spans="1:8" x14ac:dyDescent="0.2">
      <c r="A156" s="19" t="s">
        <v>1083</v>
      </c>
      <c r="B156" s="20">
        <v>358</v>
      </c>
      <c r="C156" s="26">
        <v>5.3072629999999998</v>
      </c>
      <c r="D156" s="26">
        <v>15.921787999999999</v>
      </c>
      <c r="E156" s="26">
        <v>64.525139999999993</v>
      </c>
      <c r="F156" s="26">
        <v>10.335196</v>
      </c>
      <c r="G156" s="26">
        <v>3.910615</v>
      </c>
      <c r="H156" s="26">
        <v>21.229050000000001</v>
      </c>
    </row>
    <row r="157" spans="1:8" x14ac:dyDescent="0.2">
      <c r="A157" s="19" t="s">
        <v>1084</v>
      </c>
      <c r="B157" s="20">
        <v>217</v>
      </c>
      <c r="C157" s="26">
        <v>6.9124420000000004</v>
      </c>
      <c r="D157" s="26">
        <v>20.737327000000001</v>
      </c>
      <c r="E157" s="26">
        <v>62.211981999999999</v>
      </c>
      <c r="F157" s="26">
        <v>8.2949310000000001</v>
      </c>
      <c r="G157" s="26">
        <v>1.843318</v>
      </c>
      <c r="H157" s="26">
        <v>27.64977</v>
      </c>
    </row>
    <row r="158" spans="1:8" x14ac:dyDescent="0.2">
      <c r="A158" s="22" t="s">
        <v>1085</v>
      </c>
      <c r="B158" s="23">
        <v>234</v>
      </c>
      <c r="C158" s="27">
        <v>7.2649569999999999</v>
      </c>
      <c r="D158" s="27">
        <v>14.102563999999999</v>
      </c>
      <c r="E158" s="27">
        <v>59.829059999999998</v>
      </c>
      <c r="F158" s="27">
        <v>13.247863000000001</v>
      </c>
      <c r="G158" s="27">
        <v>5.5555560000000002</v>
      </c>
      <c r="H158" s="27">
        <v>21.367521</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48223-711C-4019-8195-C1491A8AAC0A}">
  <dimension ref="A1:I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HYPERLINK("#'目次'!B45","[39]")</f>
        <v>[39]</v>
      </c>
      <c r="B2" s="24" t="s">
        <v>352</v>
      </c>
    </row>
    <row r="3" spans="1:9" x14ac:dyDescent="0.2">
      <c r="A3" s="9" t="s">
        <v>126</v>
      </c>
      <c r="B3" s="12" t="s">
        <v>274</v>
      </c>
    </row>
    <row r="4" spans="1:9" x14ac:dyDescent="0.2">
      <c r="A4" s="9" t="s">
        <v>126</v>
      </c>
      <c r="B4" s="12" t="s">
        <v>275</v>
      </c>
    </row>
    <row r="5" spans="1:9" s="15" customFormat="1" ht="25" x14ac:dyDescent="0.2">
      <c r="A5" s="13" t="s">
        <v>126</v>
      </c>
      <c r="B5" s="14" t="s">
        <v>1006</v>
      </c>
      <c r="C5" s="14" t="s">
        <v>1107</v>
      </c>
      <c r="D5" s="14" t="s">
        <v>1108</v>
      </c>
      <c r="E5" s="14" t="s">
        <v>1109</v>
      </c>
      <c r="F5" s="14" t="s">
        <v>1110</v>
      </c>
      <c r="G5" s="14" t="s">
        <v>1011</v>
      </c>
      <c r="H5" s="14" t="s">
        <v>1111</v>
      </c>
      <c r="I5" s="14" t="s">
        <v>1112</v>
      </c>
    </row>
    <row r="6" spans="1:9" x14ac:dyDescent="0.2">
      <c r="A6" s="16" t="s">
        <v>1012</v>
      </c>
      <c r="B6" s="17">
        <v>2188</v>
      </c>
      <c r="C6" s="25">
        <v>22.714808000000001</v>
      </c>
      <c r="D6" s="25">
        <v>38.436928999999999</v>
      </c>
      <c r="E6" s="25">
        <v>25.594149999999999</v>
      </c>
      <c r="F6" s="25">
        <v>10.374771000000001</v>
      </c>
      <c r="G6" s="25">
        <v>2.8793419999999998</v>
      </c>
      <c r="H6" s="25">
        <v>61.151736999999997</v>
      </c>
      <c r="I6" s="25">
        <v>35.968921000000002</v>
      </c>
    </row>
    <row r="7" spans="1:9" x14ac:dyDescent="0.2">
      <c r="A7" s="18" t="s">
        <v>1013</v>
      </c>
      <c r="B7" s="18"/>
      <c r="C7" s="18"/>
      <c r="D7" s="18"/>
      <c r="E7" s="18"/>
      <c r="F7" s="18"/>
      <c r="G7" s="18"/>
      <c r="H7" s="18"/>
      <c r="I7" s="18"/>
    </row>
    <row r="8" spans="1:9" x14ac:dyDescent="0.2">
      <c r="A8" s="19" t="s">
        <v>1014</v>
      </c>
      <c r="B8" s="20">
        <v>1092</v>
      </c>
      <c r="C8" s="26">
        <v>21.794872000000002</v>
      </c>
      <c r="D8" s="26">
        <v>38.827838999999997</v>
      </c>
      <c r="E8" s="26">
        <v>25.915751</v>
      </c>
      <c r="F8" s="26">
        <v>10.897436000000001</v>
      </c>
      <c r="G8" s="26">
        <v>2.5641029999999998</v>
      </c>
      <c r="H8" s="26">
        <v>60.622711000000002</v>
      </c>
      <c r="I8" s="26">
        <v>36.813186999999999</v>
      </c>
    </row>
    <row r="9" spans="1:9" x14ac:dyDescent="0.2">
      <c r="A9" s="19" t="s">
        <v>1015</v>
      </c>
      <c r="B9" s="20">
        <v>1095</v>
      </c>
      <c r="C9" s="26">
        <v>23.652968000000001</v>
      </c>
      <c r="D9" s="26">
        <v>38.082191999999999</v>
      </c>
      <c r="E9" s="26">
        <v>25.205479</v>
      </c>
      <c r="F9" s="26">
        <v>9.8630139999999997</v>
      </c>
      <c r="G9" s="26">
        <v>3.1963469999999998</v>
      </c>
      <c r="H9" s="26">
        <v>61.73516</v>
      </c>
      <c r="I9" s="26">
        <v>35.068492999999997</v>
      </c>
    </row>
    <row r="10" spans="1:9" x14ac:dyDescent="0.2">
      <c r="A10" s="19" t="s">
        <v>1009</v>
      </c>
      <c r="B10" s="20">
        <v>1</v>
      </c>
      <c r="C10" s="26">
        <v>0</v>
      </c>
      <c r="D10" s="26">
        <v>0</v>
      </c>
      <c r="E10" s="26">
        <v>100</v>
      </c>
      <c r="F10" s="26">
        <v>0</v>
      </c>
      <c r="G10" s="26">
        <v>0</v>
      </c>
      <c r="H10" s="26">
        <v>0</v>
      </c>
      <c r="I10" s="26">
        <v>100</v>
      </c>
    </row>
    <row r="11" spans="1:9" x14ac:dyDescent="0.2">
      <c r="A11" s="18" t="s">
        <v>1016</v>
      </c>
      <c r="B11" s="18"/>
      <c r="C11" s="18"/>
      <c r="D11" s="18"/>
      <c r="E11" s="18"/>
      <c r="F11" s="18"/>
      <c r="G11" s="18"/>
      <c r="H11" s="18"/>
      <c r="I11" s="18"/>
    </row>
    <row r="12" spans="1:9" x14ac:dyDescent="0.2">
      <c r="A12" s="19" t="s">
        <v>1017</v>
      </c>
      <c r="B12" s="20">
        <v>387</v>
      </c>
      <c r="C12" s="26">
        <v>26.614986999999999</v>
      </c>
      <c r="D12" s="26">
        <v>34.108527000000002</v>
      </c>
      <c r="E12" s="26">
        <v>27.131782999999999</v>
      </c>
      <c r="F12" s="26">
        <v>10.335917</v>
      </c>
      <c r="G12" s="26">
        <v>1.808786</v>
      </c>
      <c r="H12" s="26">
        <v>60.723514000000002</v>
      </c>
      <c r="I12" s="26">
        <v>37.467700000000001</v>
      </c>
    </row>
    <row r="13" spans="1:9" x14ac:dyDescent="0.2">
      <c r="A13" s="19" t="s">
        <v>1018</v>
      </c>
      <c r="B13" s="20">
        <v>432</v>
      </c>
      <c r="C13" s="26">
        <v>22.222221999999999</v>
      </c>
      <c r="D13" s="26">
        <v>38.425925999999997</v>
      </c>
      <c r="E13" s="26">
        <v>23.842593000000001</v>
      </c>
      <c r="F13" s="26">
        <v>12.962963</v>
      </c>
      <c r="G13" s="26">
        <v>2.5462959999999999</v>
      </c>
      <c r="H13" s="26">
        <v>60.648147999999999</v>
      </c>
      <c r="I13" s="26">
        <v>36.805556000000003</v>
      </c>
    </row>
    <row r="14" spans="1:9" x14ac:dyDescent="0.2">
      <c r="A14" s="19" t="s">
        <v>1019</v>
      </c>
      <c r="B14" s="20">
        <v>449</v>
      </c>
      <c r="C14" s="26">
        <v>20.712695</v>
      </c>
      <c r="D14" s="26">
        <v>42.538975999999998</v>
      </c>
      <c r="E14" s="26">
        <v>25.612472</v>
      </c>
      <c r="F14" s="26">
        <v>8.0178170000000009</v>
      </c>
      <c r="G14" s="26">
        <v>3.1180400000000001</v>
      </c>
      <c r="H14" s="26">
        <v>63.251669999999997</v>
      </c>
      <c r="I14" s="26">
        <v>33.630290000000002</v>
      </c>
    </row>
    <row r="15" spans="1:9" x14ac:dyDescent="0.2">
      <c r="A15" s="19" t="s">
        <v>1020</v>
      </c>
      <c r="B15" s="20">
        <v>427</v>
      </c>
      <c r="C15" s="26">
        <v>22.248244</v>
      </c>
      <c r="D15" s="26">
        <v>38.173302</v>
      </c>
      <c r="E15" s="26">
        <v>27.63466</v>
      </c>
      <c r="F15" s="26">
        <v>9.1334890000000009</v>
      </c>
      <c r="G15" s="26">
        <v>2.8103039999999999</v>
      </c>
      <c r="H15" s="26">
        <v>60.421545999999999</v>
      </c>
      <c r="I15" s="26">
        <v>36.768149999999999</v>
      </c>
    </row>
    <row r="16" spans="1:9" x14ac:dyDescent="0.2">
      <c r="A16" s="19" t="s">
        <v>1021</v>
      </c>
      <c r="B16" s="20">
        <v>274</v>
      </c>
      <c r="C16" s="26">
        <v>25.182482</v>
      </c>
      <c r="D16" s="26">
        <v>43.065693000000003</v>
      </c>
      <c r="E16" s="26">
        <v>17.518248</v>
      </c>
      <c r="F16" s="26">
        <v>10.583942</v>
      </c>
      <c r="G16" s="26">
        <v>3.649635</v>
      </c>
      <c r="H16" s="26">
        <v>68.248175000000003</v>
      </c>
      <c r="I16" s="26">
        <v>28.10219</v>
      </c>
    </row>
    <row r="17" spans="1:9" x14ac:dyDescent="0.2">
      <c r="A17" s="19" t="s">
        <v>1022</v>
      </c>
      <c r="B17" s="20">
        <v>137</v>
      </c>
      <c r="C17" s="26">
        <v>19.708029</v>
      </c>
      <c r="D17" s="26">
        <v>32.846715000000003</v>
      </c>
      <c r="E17" s="26">
        <v>32.116788</v>
      </c>
      <c r="F17" s="26">
        <v>10.948905</v>
      </c>
      <c r="G17" s="26">
        <v>4.379562</v>
      </c>
      <c r="H17" s="26">
        <v>52.554744999999997</v>
      </c>
      <c r="I17" s="26">
        <v>43.065693000000003</v>
      </c>
    </row>
    <row r="18" spans="1:9" x14ac:dyDescent="0.2">
      <c r="A18" s="19" t="s">
        <v>1023</v>
      </c>
      <c r="B18" s="20">
        <v>71</v>
      </c>
      <c r="C18" s="26">
        <v>16.901408</v>
      </c>
      <c r="D18" s="26">
        <v>29.577465</v>
      </c>
      <c r="E18" s="26">
        <v>33.802816999999997</v>
      </c>
      <c r="F18" s="26">
        <v>15.492958</v>
      </c>
      <c r="G18" s="26">
        <v>4.225352</v>
      </c>
      <c r="H18" s="26">
        <v>46.478873</v>
      </c>
      <c r="I18" s="26">
        <v>49.295774999999999</v>
      </c>
    </row>
    <row r="19" spans="1:9" x14ac:dyDescent="0.2">
      <c r="A19" s="19" t="s">
        <v>1024</v>
      </c>
      <c r="B19" s="20">
        <v>11</v>
      </c>
      <c r="C19" s="26">
        <v>18.181818</v>
      </c>
      <c r="D19" s="26">
        <v>45.454545000000003</v>
      </c>
      <c r="E19" s="26">
        <v>27.272727</v>
      </c>
      <c r="F19" s="26">
        <v>9.0909089999999999</v>
      </c>
      <c r="G19" s="26">
        <v>0</v>
      </c>
      <c r="H19" s="26">
        <v>63.636364</v>
      </c>
      <c r="I19" s="26">
        <v>36.363636</v>
      </c>
    </row>
    <row r="20" spans="1:9" x14ac:dyDescent="0.2">
      <c r="A20" s="19" t="s">
        <v>1025</v>
      </c>
      <c r="B20" s="20">
        <v>881</v>
      </c>
      <c r="C20" s="26">
        <v>21.452894000000001</v>
      </c>
      <c r="D20" s="26">
        <v>40.522134000000001</v>
      </c>
      <c r="E20" s="26">
        <v>24.744607999999999</v>
      </c>
      <c r="F20" s="26">
        <v>10.442679</v>
      </c>
      <c r="G20" s="26">
        <v>2.8376839999999999</v>
      </c>
      <c r="H20" s="26">
        <v>61.975028000000002</v>
      </c>
      <c r="I20" s="26">
        <v>35.187286999999998</v>
      </c>
    </row>
    <row r="21" spans="1:9" x14ac:dyDescent="0.2">
      <c r="A21" s="19" t="s">
        <v>1026</v>
      </c>
      <c r="B21" s="20">
        <v>701</v>
      </c>
      <c r="C21" s="26">
        <v>23.395150000000001</v>
      </c>
      <c r="D21" s="26">
        <v>40.085591999999998</v>
      </c>
      <c r="E21" s="26">
        <v>23.680456</v>
      </c>
      <c r="F21" s="26">
        <v>9.7004280000000005</v>
      </c>
      <c r="G21" s="26">
        <v>3.1383740000000002</v>
      </c>
      <c r="H21" s="26">
        <v>63.480741999999999</v>
      </c>
      <c r="I21" s="26">
        <v>33.380884000000002</v>
      </c>
    </row>
    <row r="22" spans="1:9" x14ac:dyDescent="0.2">
      <c r="A22" s="19" t="s">
        <v>1027</v>
      </c>
      <c r="B22" s="20">
        <v>1801</v>
      </c>
      <c r="C22" s="26">
        <v>21.876735</v>
      </c>
      <c r="D22" s="26">
        <v>39.367018000000002</v>
      </c>
      <c r="E22" s="26">
        <v>25.263742000000001</v>
      </c>
      <c r="F22" s="26">
        <v>10.38312</v>
      </c>
      <c r="G22" s="26">
        <v>3.1093839999999999</v>
      </c>
      <c r="H22" s="26">
        <v>61.243752999999998</v>
      </c>
      <c r="I22" s="26">
        <v>35.646863000000003</v>
      </c>
    </row>
    <row r="23" spans="1:9" x14ac:dyDescent="0.2">
      <c r="A23" s="19" t="s">
        <v>1028</v>
      </c>
      <c r="B23" s="20">
        <v>920</v>
      </c>
      <c r="C23" s="26">
        <v>22.282609000000001</v>
      </c>
      <c r="D23" s="26">
        <v>38.260869999999997</v>
      </c>
      <c r="E23" s="26">
        <v>25.760870000000001</v>
      </c>
      <c r="F23" s="26">
        <v>10.326086999999999</v>
      </c>
      <c r="G23" s="26">
        <v>3.3695650000000001</v>
      </c>
      <c r="H23" s="26">
        <v>60.543478</v>
      </c>
      <c r="I23" s="26">
        <v>36.086956999999998</v>
      </c>
    </row>
    <row r="24" spans="1:9" x14ac:dyDescent="0.2">
      <c r="A24" s="19" t="s">
        <v>1029</v>
      </c>
      <c r="B24" s="20">
        <v>219</v>
      </c>
      <c r="C24" s="26">
        <v>18.721461000000001</v>
      </c>
      <c r="D24" s="26">
        <v>32.420090999999999</v>
      </c>
      <c r="E24" s="26">
        <v>32.420090999999999</v>
      </c>
      <c r="F24" s="26">
        <v>12.328766999999999</v>
      </c>
      <c r="G24" s="26">
        <v>4.1095889999999997</v>
      </c>
      <c r="H24" s="26">
        <v>51.141553000000002</v>
      </c>
      <c r="I24" s="26">
        <v>44.748857999999998</v>
      </c>
    </row>
    <row r="25" spans="1:9" x14ac:dyDescent="0.2">
      <c r="A25" s="18" t="s">
        <v>1030</v>
      </c>
      <c r="B25" s="17">
        <v>208</v>
      </c>
      <c r="C25" s="25">
        <v>28.846153999999999</v>
      </c>
      <c r="D25" s="25">
        <v>34.134614999999997</v>
      </c>
      <c r="E25" s="25">
        <v>25.480768999999999</v>
      </c>
      <c r="F25" s="25">
        <v>9.6153849999999998</v>
      </c>
      <c r="G25" s="25">
        <v>1.9230769999999999</v>
      </c>
      <c r="H25" s="25">
        <v>62.980769000000002</v>
      </c>
      <c r="I25" s="25">
        <v>35.096153999999999</v>
      </c>
    </row>
    <row r="26" spans="1:9" x14ac:dyDescent="0.2">
      <c r="A26" s="19" t="s">
        <v>1018</v>
      </c>
      <c r="B26" s="20">
        <v>220</v>
      </c>
      <c r="C26" s="26">
        <v>20</v>
      </c>
      <c r="D26" s="26">
        <v>37.727272999999997</v>
      </c>
      <c r="E26" s="26">
        <v>25.909091</v>
      </c>
      <c r="F26" s="26">
        <v>14.090909</v>
      </c>
      <c r="G26" s="26">
        <v>2.2727270000000002</v>
      </c>
      <c r="H26" s="26">
        <v>57.727272999999997</v>
      </c>
      <c r="I26" s="26">
        <v>40</v>
      </c>
    </row>
    <row r="27" spans="1:9" x14ac:dyDescent="0.2">
      <c r="A27" s="19" t="s">
        <v>1019</v>
      </c>
      <c r="B27" s="20">
        <v>226</v>
      </c>
      <c r="C27" s="26">
        <v>21.238938000000001</v>
      </c>
      <c r="D27" s="26">
        <v>39.380530999999998</v>
      </c>
      <c r="E27" s="26">
        <v>26.991150000000001</v>
      </c>
      <c r="F27" s="26">
        <v>10.619469</v>
      </c>
      <c r="G27" s="26">
        <v>1.7699119999999999</v>
      </c>
      <c r="H27" s="26">
        <v>60.619469000000002</v>
      </c>
      <c r="I27" s="26">
        <v>37.610619</v>
      </c>
    </row>
    <row r="28" spans="1:9" x14ac:dyDescent="0.2">
      <c r="A28" s="19" t="s">
        <v>1020</v>
      </c>
      <c r="B28" s="20">
        <v>211</v>
      </c>
      <c r="C28" s="26">
        <v>19.431280000000001</v>
      </c>
      <c r="D28" s="26">
        <v>36.492891</v>
      </c>
      <c r="E28" s="26">
        <v>30.331754</v>
      </c>
      <c r="F28" s="26">
        <v>10.426539999999999</v>
      </c>
      <c r="G28" s="26">
        <v>3.317536</v>
      </c>
      <c r="H28" s="26">
        <v>55.924171000000001</v>
      </c>
      <c r="I28" s="26">
        <v>40.758293999999999</v>
      </c>
    </row>
    <row r="29" spans="1:9" x14ac:dyDescent="0.2">
      <c r="A29" s="19" t="s">
        <v>1021</v>
      </c>
      <c r="B29" s="20">
        <v>134</v>
      </c>
      <c r="C29" s="26">
        <v>18.656715999999999</v>
      </c>
      <c r="D29" s="26">
        <v>52.238805999999997</v>
      </c>
      <c r="E29" s="26">
        <v>16.417909999999999</v>
      </c>
      <c r="F29" s="26">
        <v>9.7014929999999993</v>
      </c>
      <c r="G29" s="26">
        <v>2.9850750000000001</v>
      </c>
      <c r="H29" s="26">
        <v>70.895522</v>
      </c>
      <c r="I29" s="26">
        <v>26.119402999999998</v>
      </c>
    </row>
    <row r="30" spans="1:9" x14ac:dyDescent="0.2">
      <c r="A30" s="19" t="s">
        <v>1022</v>
      </c>
      <c r="B30" s="20">
        <v>65</v>
      </c>
      <c r="C30" s="26">
        <v>21.538461999999999</v>
      </c>
      <c r="D30" s="26">
        <v>38.461537999999997</v>
      </c>
      <c r="E30" s="26">
        <v>26.153846000000001</v>
      </c>
      <c r="F30" s="26">
        <v>9.2307690000000004</v>
      </c>
      <c r="G30" s="26">
        <v>4.6153849999999998</v>
      </c>
      <c r="H30" s="26">
        <v>60</v>
      </c>
      <c r="I30" s="26">
        <v>35.384614999999997</v>
      </c>
    </row>
    <row r="31" spans="1:9" x14ac:dyDescent="0.2">
      <c r="A31" s="19" t="s">
        <v>1023</v>
      </c>
      <c r="B31" s="20">
        <v>25</v>
      </c>
      <c r="C31" s="26">
        <v>20</v>
      </c>
      <c r="D31" s="26">
        <v>32</v>
      </c>
      <c r="E31" s="26">
        <v>32</v>
      </c>
      <c r="F31" s="26">
        <v>12</v>
      </c>
      <c r="G31" s="26">
        <v>4</v>
      </c>
      <c r="H31" s="26">
        <v>52</v>
      </c>
      <c r="I31" s="26">
        <v>44</v>
      </c>
    </row>
    <row r="32" spans="1:9" x14ac:dyDescent="0.2">
      <c r="A32" s="19" t="s">
        <v>1024</v>
      </c>
      <c r="B32" s="20">
        <v>3</v>
      </c>
      <c r="C32" s="26">
        <v>33.333333000000003</v>
      </c>
      <c r="D32" s="26">
        <v>33.333333000000003</v>
      </c>
      <c r="E32" s="26">
        <v>33.333333000000003</v>
      </c>
      <c r="F32" s="26">
        <v>0</v>
      </c>
      <c r="G32" s="26">
        <v>0</v>
      </c>
      <c r="H32" s="26">
        <v>66.666667000000004</v>
      </c>
      <c r="I32" s="26">
        <v>33.333333000000003</v>
      </c>
    </row>
    <row r="33" spans="1:9" x14ac:dyDescent="0.2">
      <c r="A33" s="19" t="s">
        <v>1025</v>
      </c>
      <c r="B33" s="20">
        <v>446</v>
      </c>
      <c r="C33" s="26">
        <v>20.627803</v>
      </c>
      <c r="D33" s="26">
        <v>38.565021999999999</v>
      </c>
      <c r="E33" s="26">
        <v>26.457398999999999</v>
      </c>
      <c r="F33" s="26">
        <v>12.331839</v>
      </c>
      <c r="G33" s="26">
        <v>2.0179369999999999</v>
      </c>
      <c r="H33" s="26">
        <v>59.192824999999999</v>
      </c>
      <c r="I33" s="26">
        <v>38.789237999999997</v>
      </c>
    </row>
    <row r="34" spans="1:9" x14ac:dyDescent="0.2">
      <c r="A34" s="19" t="s">
        <v>1026</v>
      </c>
      <c r="B34" s="20">
        <v>345</v>
      </c>
      <c r="C34" s="26">
        <v>19.130434999999999</v>
      </c>
      <c r="D34" s="26">
        <v>42.608696000000002</v>
      </c>
      <c r="E34" s="26">
        <v>24.927536</v>
      </c>
      <c r="F34" s="26">
        <v>10.144928</v>
      </c>
      <c r="G34" s="26">
        <v>3.1884060000000001</v>
      </c>
      <c r="H34" s="26">
        <v>61.739130000000003</v>
      </c>
      <c r="I34" s="26">
        <v>35.072463999999997</v>
      </c>
    </row>
    <row r="35" spans="1:9" x14ac:dyDescent="0.2">
      <c r="A35" s="19" t="s">
        <v>1027</v>
      </c>
      <c r="B35" s="20">
        <v>884</v>
      </c>
      <c r="C35" s="26">
        <v>20.135746999999999</v>
      </c>
      <c r="D35" s="26">
        <v>39.932127000000001</v>
      </c>
      <c r="E35" s="26">
        <v>26.0181</v>
      </c>
      <c r="F35" s="26">
        <v>11.199095</v>
      </c>
      <c r="G35" s="26">
        <v>2.7149320000000001</v>
      </c>
      <c r="H35" s="26">
        <v>60.067872999999999</v>
      </c>
      <c r="I35" s="26">
        <v>37.217194999999997</v>
      </c>
    </row>
    <row r="36" spans="1:9" x14ac:dyDescent="0.2">
      <c r="A36" s="19" t="s">
        <v>1028</v>
      </c>
      <c r="B36" s="20">
        <v>438</v>
      </c>
      <c r="C36" s="26">
        <v>19.634702999999998</v>
      </c>
      <c r="D36" s="26">
        <v>41.324201000000002</v>
      </c>
      <c r="E36" s="26">
        <v>25.570775999999999</v>
      </c>
      <c r="F36" s="26">
        <v>10.045662</v>
      </c>
      <c r="G36" s="26">
        <v>3.424658</v>
      </c>
      <c r="H36" s="26">
        <v>60.958903999999997</v>
      </c>
      <c r="I36" s="26">
        <v>35.616438000000002</v>
      </c>
    </row>
    <row r="37" spans="1:9" x14ac:dyDescent="0.2">
      <c r="A37" s="19" t="s">
        <v>1029</v>
      </c>
      <c r="B37" s="20">
        <v>93</v>
      </c>
      <c r="C37" s="26">
        <v>21.505375999999998</v>
      </c>
      <c r="D37" s="26">
        <v>36.559139999999999</v>
      </c>
      <c r="E37" s="26">
        <v>27.956989</v>
      </c>
      <c r="F37" s="26">
        <v>9.6774190000000004</v>
      </c>
      <c r="G37" s="26">
        <v>4.301075</v>
      </c>
      <c r="H37" s="26">
        <v>58.064515999999998</v>
      </c>
      <c r="I37" s="26">
        <v>37.634408999999998</v>
      </c>
    </row>
    <row r="38" spans="1:9" x14ac:dyDescent="0.2">
      <c r="A38" s="18" t="s">
        <v>1031</v>
      </c>
      <c r="B38" s="17">
        <v>178</v>
      </c>
      <c r="C38" s="25">
        <v>24.157302999999999</v>
      </c>
      <c r="D38" s="25">
        <v>34.269663000000001</v>
      </c>
      <c r="E38" s="25">
        <v>28.651685000000001</v>
      </c>
      <c r="F38" s="25">
        <v>11.235955000000001</v>
      </c>
      <c r="G38" s="25">
        <v>1.6853929999999999</v>
      </c>
      <c r="H38" s="25">
        <v>58.426966</v>
      </c>
      <c r="I38" s="25">
        <v>39.887639999999998</v>
      </c>
    </row>
    <row r="39" spans="1:9" x14ac:dyDescent="0.2">
      <c r="A39" s="19" t="s">
        <v>1018</v>
      </c>
      <c r="B39" s="20">
        <v>212</v>
      </c>
      <c r="C39" s="26">
        <v>24.528302</v>
      </c>
      <c r="D39" s="26">
        <v>39.150942999999998</v>
      </c>
      <c r="E39" s="26">
        <v>21.698112999999999</v>
      </c>
      <c r="F39" s="26">
        <v>11.792453</v>
      </c>
      <c r="G39" s="26">
        <v>2.8301889999999998</v>
      </c>
      <c r="H39" s="26">
        <v>63.679245000000002</v>
      </c>
      <c r="I39" s="26">
        <v>33.490566000000001</v>
      </c>
    </row>
    <row r="40" spans="1:9" x14ac:dyDescent="0.2">
      <c r="A40" s="19" t="s">
        <v>1019</v>
      </c>
      <c r="B40" s="20">
        <v>223</v>
      </c>
      <c r="C40" s="26">
        <v>20.179372000000001</v>
      </c>
      <c r="D40" s="26">
        <v>45.739910000000002</v>
      </c>
      <c r="E40" s="26">
        <v>24.215247000000002</v>
      </c>
      <c r="F40" s="26">
        <v>5.3811660000000003</v>
      </c>
      <c r="G40" s="26">
        <v>4.484305</v>
      </c>
      <c r="H40" s="26">
        <v>65.919282999999993</v>
      </c>
      <c r="I40" s="26">
        <v>29.596412999999998</v>
      </c>
    </row>
    <row r="41" spans="1:9" x14ac:dyDescent="0.2">
      <c r="A41" s="19" t="s">
        <v>1020</v>
      </c>
      <c r="B41" s="20">
        <v>216</v>
      </c>
      <c r="C41" s="26">
        <v>25</v>
      </c>
      <c r="D41" s="26">
        <v>39.814815000000003</v>
      </c>
      <c r="E41" s="26">
        <v>25</v>
      </c>
      <c r="F41" s="26">
        <v>7.8703700000000003</v>
      </c>
      <c r="G41" s="26">
        <v>2.3148149999999998</v>
      </c>
      <c r="H41" s="26">
        <v>64.814814999999996</v>
      </c>
      <c r="I41" s="26">
        <v>32.870370000000001</v>
      </c>
    </row>
    <row r="42" spans="1:9" x14ac:dyDescent="0.2">
      <c r="A42" s="19" t="s">
        <v>1021</v>
      </c>
      <c r="B42" s="20">
        <v>140</v>
      </c>
      <c r="C42" s="26">
        <v>31.428571000000002</v>
      </c>
      <c r="D42" s="26">
        <v>34.285713999999999</v>
      </c>
      <c r="E42" s="26">
        <v>18.571428999999998</v>
      </c>
      <c r="F42" s="26">
        <v>11.428571</v>
      </c>
      <c r="G42" s="26">
        <v>4.2857139999999996</v>
      </c>
      <c r="H42" s="26">
        <v>65.714286000000001</v>
      </c>
      <c r="I42" s="26">
        <v>30</v>
      </c>
    </row>
    <row r="43" spans="1:9" x14ac:dyDescent="0.2">
      <c r="A43" s="19" t="s">
        <v>1022</v>
      </c>
      <c r="B43" s="20">
        <v>72</v>
      </c>
      <c r="C43" s="26">
        <v>18.055555999999999</v>
      </c>
      <c r="D43" s="26">
        <v>27.777778000000001</v>
      </c>
      <c r="E43" s="26">
        <v>37.5</v>
      </c>
      <c r="F43" s="26">
        <v>12.5</v>
      </c>
      <c r="G43" s="26">
        <v>4.1666670000000003</v>
      </c>
      <c r="H43" s="26">
        <v>45.833333000000003</v>
      </c>
      <c r="I43" s="26">
        <v>50</v>
      </c>
    </row>
    <row r="44" spans="1:9" x14ac:dyDescent="0.2">
      <c r="A44" s="19" t="s">
        <v>1023</v>
      </c>
      <c r="B44" s="20">
        <v>46</v>
      </c>
      <c r="C44" s="26">
        <v>15.217390999999999</v>
      </c>
      <c r="D44" s="26">
        <v>28.260870000000001</v>
      </c>
      <c r="E44" s="26">
        <v>34.782609000000001</v>
      </c>
      <c r="F44" s="26">
        <v>17.391304000000002</v>
      </c>
      <c r="G44" s="26">
        <v>4.3478260000000004</v>
      </c>
      <c r="H44" s="26">
        <v>43.478261000000003</v>
      </c>
      <c r="I44" s="26">
        <v>52.173912999999999</v>
      </c>
    </row>
    <row r="45" spans="1:9" x14ac:dyDescent="0.2">
      <c r="A45" s="19" t="s">
        <v>1024</v>
      </c>
      <c r="B45" s="20">
        <v>8</v>
      </c>
      <c r="C45" s="26">
        <v>12.5</v>
      </c>
      <c r="D45" s="26">
        <v>50</v>
      </c>
      <c r="E45" s="26">
        <v>25</v>
      </c>
      <c r="F45" s="26">
        <v>12.5</v>
      </c>
      <c r="G45" s="26">
        <v>0</v>
      </c>
      <c r="H45" s="26">
        <v>62.5</v>
      </c>
      <c r="I45" s="26">
        <v>37.5</v>
      </c>
    </row>
    <row r="46" spans="1:9" x14ac:dyDescent="0.2">
      <c r="A46" s="19" t="s">
        <v>1025</v>
      </c>
      <c r="B46" s="20">
        <v>435</v>
      </c>
      <c r="C46" s="26">
        <v>22.298850999999999</v>
      </c>
      <c r="D46" s="26">
        <v>42.528736000000002</v>
      </c>
      <c r="E46" s="26">
        <v>22.988506000000001</v>
      </c>
      <c r="F46" s="26">
        <v>8.5057469999999995</v>
      </c>
      <c r="G46" s="26">
        <v>3.6781609999999998</v>
      </c>
      <c r="H46" s="26">
        <v>64.827585999999997</v>
      </c>
      <c r="I46" s="26">
        <v>31.494253</v>
      </c>
    </row>
    <row r="47" spans="1:9" x14ac:dyDescent="0.2">
      <c r="A47" s="19" t="s">
        <v>1026</v>
      </c>
      <c r="B47" s="20">
        <v>356</v>
      </c>
      <c r="C47" s="26">
        <v>27.528089999999999</v>
      </c>
      <c r="D47" s="26">
        <v>37.640448999999997</v>
      </c>
      <c r="E47" s="26">
        <v>22.471910000000001</v>
      </c>
      <c r="F47" s="26">
        <v>9.2696629999999995</v>
      </c>
      <c r="G47" s="26">
        <v>3.0898880000000002</v>
      </c>
      <c r="H47" s="26">
        <v>65.168538999999996</v>
      </c>
      <c r="I47" s="26">
        <v>31.741572999999999</v>
      </c>
    </row>
    <row r="48" spans="1:9" x14ac:dyDescent="0.2">
      <c r="A48" s="19" t="s">
        <v>1027</v>
      </c>
      <c r="B48" s="20">
        <v>917</v>
      </c>
      <c r="C48" s="26">
        <v>23.555071000000002</v>
      </c>
      <c r="D48" s="26">
        <v>38.822246</v>
      </c>
      <c r="E48" s="26">
        <v>24.536532000000001</v>
      </c>
      <c r="F48" s="26">
        <v>9.5965100000000003</v>
      </c>
      <c r="G48" s="26">
        <v>3.4896400000000001</v>
      </c>
      <c r="H48" s="26">
        <v>62.377316999999998</v>
      </c>
      <c r="I48" s="26">
        <v>34.133043000000001</v>
      </c>
    </row>
    <row r="49" spans="1:9" x14ac:dyDescent="0.2">
      <c r="A49" s="19" t="s">
        <v>1028</v>
      </c>
      <c r="B49" s="20">
        <v>482</v>
      </c>
      <c r="C49" s="26">
        <v>24.688797000000001</v>
      </c>
      <c r="D49" s="26">
        <v>35.477178000000002</v>
      </c>
      <c r="E49" s="26">
        <v>25.933610000000002</v>
      </c>
      <c r="F49" s="26">
        <v>10.580913000000001</v>
      </c>
      <c r="G49" s="26">
        <v>3.319502</v>
      </c>
      <c r="H49" s="26">
        <v>60.165975000000003</v>
      </c>
      <c r="I49" s="26">
        <v>36.514522999999997</v>
      </c>
    </row>
    <row r="50" spans="1:9" x14ac:dyDescent="0.2">
      <c r="A50" s="19" t="s">
        <v>1029</v>
      </c>
      <c r="B50" s="20">
        <v>126</v>
      </c>
      <c r="C50" s="26">
        <v>16.666667</v>
      </c>
      <c r="D50" s="26">
        <v>29.365079000000001</v>
      </c>
      <c r="E50" s="26">
        <v>35.714286000000001</v>
      </c>
      <c r="F50" s="26">
        <v>14.285714</v>
      </c>
      <c r="G50" s="26">
        <v>3.9682539999999999</v>
      </c>
      <c r="H50" s="26">
        <v>46.031745999999998</v>
      </c>
      <c r="I50" s="26">
        <v>50</v>
      </c>
    </row>
    <row r="51" spans="1:9" x14ac:dyDescent="0.2">
      <c r="A51" s="18" t="s">
        <v>1032</v>
      </c>
      <c r="B51" s="18"/>
      <c r="C51" s="18"/>
      <c r="D51" s="18"/>
      <c r="E51" s="18"/>
      <c r="F51" s="18"/>
      <c r="G51" s="18"/>
      <c r="H51" s="18"/>
      <c r="I51" s="18"/>
    </row>
    <row r="52" spans="1:9" x14ac:dyDescent="0.2">
      <c r="A52" s="19" t="s">
        <v>130</v>
      </c>
      <c r="B52" s="20">
        <v>151</v>
      </c>
      <c r="C52" s="26">
        <v>29.139073</v>
      </c>
      <c r="D52" s="26">
        <v>28.476821000000001</v>
      </c>
      <c r="E52" s="26">
        <v>23.178808</v>
      </c>
      <c r="F52" s="26">
        <v>15.231788</v>
      </c>
      <c r="G52" s="26">
        <v>3.9735100000000001</v>
      </c>
      <c r="H52" s="26">
        <v>57.615893999999997</v>
      </c>
      <c r="I52" s="26">
        <v>38.410595999999998</v>
      </c>
    </row>
    <row r="53" spans="1:9" x14ac:dyDescent="0.2">
      <c r="A53" s="19" t="s">
        <v>131</v>
      </c>
      <c r="B53" s="20">
        <v>1446</v>
      </c>
      <c r="C53" s="26">
        <v>20.262794</v>
      </c>
      <c r="D53" s="26">
        <v>41.493775999999997</v>
      </c>
      <c r="E53" s="26">
        <v>26.417704000000001</v>
      </c>
      <c r="F53" s="26">
        <v>9.4052559999999996</v>
      </c>
      <c r="G53" s="26">
        <v>2.4204699999999999</v>
      </c>
      <c r="H53" s="26">
        <v>61.756570000000004</v>
      </c>
      <c r="I53" s="26">
        <v>35.822960000000002</v>
      </c>
    </row>
    <row r="54" spans="1:9" x14ac:dyDescent="0.2">
      <c r="A54" s="19" t="s">
        <v>392</v>
      </c>
      <c r="B54" s="20">
        <v>150</v>
      </c>
      <c r="C54" s="26">
        <v>36.666666999999997</v>
      </c>
      <c r="D54" s="26">
        <v>30</v>
      </c>
      <c r="E54" s="26">
        <v>21.333333</v>
      </c>
      <c r="F54" s="26">
        <v>10.666667</v>
      </c>
      <c r="G54" s="26">
        <v>1.3333330000000001</v>
      </c>
      <c r="H54" s="26">
        <v>66.666667000000004</v>
      </c>
      <c r="I54" s="26">
        <v>32</v>
      </c>
    </row>
    <row r="55" spans="1:9" x14ac:dyDescent="0.2">
      <c r="A55" s="19" t="s">
        <v>132</v>
      </c>
      <c r="B55" s="20">
        <v>372</v>
      </c>
      <c r="C55" s="26">
        <v>23.387097000000001</v>
      </c>
      <c r="D55" s="26">
        <v>33.870967999999998</v>
      </c>
      <c r="E55" s="26">
        <v>26.075268999999999</v>
      </c>
      <c r="F55" s="26">
        <v>12.096774</v>
      </c>
      <c r="G55" s="26">
        <v>4.5698920000000003</v>
      </c>
      <c r="H55" s="26">
        <v>57.258065000000002</v>
      </c>
      <c r="I55" s="26">
        <v>38.172043000000002</v>
      </c>
    </row>
    <row r="56" spans="1:9" x14ac:dyDescent="0.2">
      <c r="A56" s="19" t="s">
        <v>1033</v>
      </c>
      <c r="B56" s="20">
        <v>69</v>
      </c>
      <c r="C56" s="26">
        <v>26.086957000000002</v>
      </c>
      <c r="D56" s="26">
        <v>39.130434999999999</v>
      </c>
      <c r="E56" s="26">
        <v>20.289854999999999</v>
      </c>
      <c r="F56" s="26">
        <v>10.144928</v>
      </c>
      <c r="G56" s="26">
        <v>4.3478260000000004</v>
      </c>
      <c r="H56" s="26">
        <v>65.217391000000006</v>
      </c>
      <c r="I56" s="26">
        <v>30.434782999999999</v>
      </c>
    </row>
    <row r="57" spans="1:9" x14ac:dyDescent="0.2">
      <c r="A57" s="18" t="s">
        <v>133</v>
      </c>
      <c r="B57" s="17">
        <v>92</v>
      </c>
      <c r="C57" s="25">
        <v>32.608696000000002</v>
      </c>
      <c r="D57" s="25">
        <v>27.173912999999999</v>
      </c>
      <c r="E57" s="25">
        <v>19.565217000000001</v>
      </c>
      <c r="F57" s="25">
        <v>16.304348000000001</v>
      </c>
      <c r="G57" s="25">
        <v>4.3478260000000004</v>
      </c>
      <c r="H57" s="25">
        <v>59.782609000000001</v>
      </c>
      <c r="I57" s="25">
        <v>35.869565000000001</v>
      </c>
    </row>
    <row r="58" spans="1:9" x14ac:dyDescent="0.2">
      <c r="A58" s="19" t="s">
        <v>134</v>
      </c>
      <c r="B58" s="20">
        <v>813</v>
      </c>
      <c r="C58" s="26">
        <v>19.188192000000001</v>
      </c>
      <c r="D58" s="26">
        <v>40.836407999999999</v>
      </c>
      <c r="E58" s="26">
        <v>27.921278999999998</v>
      </c>
      <c r="F58" s="26">
        <v>10.086100999999999</v>
      </c>
      <c r="G58" s="26">
        <v>1.9680200000000001</v>
      </c>
      <c r="H58" s="26">
        <v>60.0246</v>
      </c>
      <c r="I58" s="26">
        <v>38.007379999999998</v>
      </c>
    </row>
    <row r="59" spans="1:9" x14ac:dyDescent="0.2">
      <c r="A59" s="19" t="s">
        <v>393</v>
      </c>
      <c r="B59" s="20">
        <v>65</v>
      </c>
      <c r="C59" s="26">
        <v>33.846153999999999</v>
      </c>
      <c r="D59" s="26">
        <v>36.923076999999999</v>
      </c>
      <c r="E59" s="26">
        <v>20</v>
      </c>
      <c r="F59" s="26">
        <v>7.6923079999999997</v>
      </c>
      <c r="G59" s="26">
        <v>1.538462</v>
      </c>
      <c r="H59" s="26">
        <v>70.769231000000005</v>
      </c>
      <c r="I59" s="26">
        <v>27.692308000000001</v>
      </c>
    </row>
    <row r="60" spans="1:9" x14ac:dyDescent="0.2">
      <c r="A60" s="19" t="s">
        <v>135</v>
      </c>
      <c r="B60" s="20">
        <v>83</v>
      </c>
      <c r="C60" s="26">
        <v>22.891566000000001</v>
      </c>
      <c r="D60" s="26">
        <v>36.144578000000003</v>
      </c>
      <c r="E60" s="26">
        <v>19.277107999999998</v>
      </c>
      <c r="F60" s="26">
        <v>15.662651</v>
      </c>
      <c r="G60" s="26">
        <v>6.0240960000000001</v>
      </c>
      <c r="H60" s="26">
        <v>59.036144999999998</v>
      </c>
      <c r="I60" s="26">
        <v>34.939759000000002</v>
      </c>
    </row>
    <row r="61" spans="1:9" x14ac:dyDescent="0.2">
      <c r="A61" s="19" t="s">
        <v>1034</v>
      </c>
      <c r="B61" s="20">
        <v>39</v>
      </c>
      <c r="C61" s="26">
        <v>28.205127999999998</v>
      </c>
      <c r="D61" s="26">
        <v>33.333333000000003</v>
      </c>
      <c r="E61" s="26">
        <v>23.076923000000001</v>
      </c>
      <c r="F61" s="26">
        <v>10.256410000000001</v>
      </c>
      <c r="G61" s="26">
        <v>5.1282050000000003</v>
      </c>
      <c r="H61" s="26">
        <v>61.538462000000003</v>
      </c>
      <c r="I61" s="26">
        <v>33.333333000000003</v>
      </c>
    </row>
    <row r="62" spans="1:9" x14ac:dyDescent="0.2">
      <c r="A62" s="18" t="s">
        <v>136</v>
      </c>
      <c r="B62" s="17">
        <v>59</v>
      </c>
      <c r="C62" s="25">
        <v>23.728814</v>
      </c>
      <c r="D62" s="25">
        <v>30.508475000000001</v>
      </c>
      <c r="E62" s="25">
        <v>28.813559000000001</v>
      </c>
      <c r="F62" s="25">
        <v>13.559322</v>
      </c>
      <c r="G62" s="25">
        <v>3.389831</v>
      </c>
      <c r="H62" s="25">
        <v>54.237287999999999</v>
      </c>
      <c r="I62" s="25">
        <v>42.372881</v>
      </c>
    </row>
    <row r="63" spans="1:9" x14ac:dyDescent="0.2">
      <c r="A63" s="19" t="s">
        <v>134</v>
      </c>
      <c r="B63" s="20">
        <v>632</v>
      </c>
      <c r="C63" s="26">
        <v>21.677215</v>
      </c>
      <c r="D63" s="26">
        <v>42.405062999999998</v>
      </c>
      <c r="E63" s="26">
        <v>24.367089</v>
      </c>
      <c r="F63" s="26">
        <v>8.5443040000000003</v>
      </c>
      <c r="G63" s="26">
        <v>3.006329</v>
      </c>
      <c r="H63" s="26">
        <v>64.082278000000002</v>
      </c>
      <c r="I63" s="26">
        <v>32.911391999999999</v>
      </c>
    </row>
    <row r="64" spans="1:9" x14ac:dyDescent="0.2">
      <c r="A64" s="19" t="s">
        <v>393</v>
      </c>
      <c r="B64" s="20">
        <v>85</v>
      </c>
      <c r="C64" s="26">
        <v>38.823529000000001</v>
      </c>
      <c r="D64" s="26">
        <v>24.705881999999999</v>
      </c>
      <c r="E64" s="26">
        <v>22.352941000000001</v>
      </c>
      <c r="F64" s="26">
        <v>12.941176</v>
      </c>
      <c r="G64" s="26">
        <v>1.176471</v>
      </c>
      <c r="H64" s="26">
        <v>63.529412000000001</v>
      </c>
      <c r="I64" s="26">
        <v>35.294117999999997</v>
      </c>
    </row>
    <row r="65" spans="1:9" x14ac:dyDescent="0.2">
      <c r="A65" s="19" t="s">
        <v>135</v>
      </c>
      <c r="B65" s="20">
        <v>289</v>
      </c>
      <c r="C65" s="26">
        <v>23.529412000000001</v>
      </c>
      <c r="D65" s="26">
        <v>33.217993</v>
      </c>
      <c r="E65" s="26">
        <v>28.027681999999999</v>
      </c>
      <c r="F65" s="26">
        <v>11.072664</v>
      </c>
      <c r="G65" s="26">
        <v>4.1522490000000003</v>
      </c>
      <c r="H65" s="26">
        <v>56.747405000000001</v>
      </c>
      <c r="I65" s="26">
        <v>39.100346000000002</v>
      </c>
    </row>
    <row r="66" spans="1:9" x14ac:dyDescent="0.2">
      <c r="A66" s="19" t="s">
        <v>1034</v>
      </c>
      <c r="B66" s="20">
        <v>30</v>
      </c>
      <c r="C66" s="26">
        <v>23.333333</v>
      </c>
      <c r="D66" s="26">
        <v>46.666666999999997</v>
      </c>
      <c r="E66" s="26">
        <v>16.666667</v>
      </c>
      <c r="F66" s="26">
        <v>10</v>
      </c>
      <c r="G66" s="26">
        <v>3.3333330000000001</v>
      </c>
      <c r="H66" s="26">
        <v>70</v>
      </c>
      <c r="I66" s="26">
        <v>26.666667</v>
      </c>
    </row>
    <row r="67" spans="1:9" x14ac:dyDescent="0.2">
      <c r="A67" s="18" t="s">
        <v>1035</v>
      </c>
      <c r="B67" s="18"/>
      <c r="C67" s="18"/>
      <c r="D67" s="18"/>
      <c r="E67" s="18"/>
      <c r="F67" s="18"/>
      <c r="G67" s="18"/>
      <c r="H67" s="18"/>
      <c r="I67" s="18"/>
    </row>
    <row r="68" spans="1:9" x14ac:dyDescent="0.2">
      <c r="A68" s="19" t="s">
        <v>1036</v>
      </c>
      <c r="B68" s="20">
        <v>366</v>
      </c>
      <c r="C68" s="26">
        <v>31.693988999999998</v>
      </c>
      <c r="D68" s="26">
        <v>31.147541</v>
      </c>
      <c r="E68" s="26">
        <v>18.852459</v>
      </c>
      <c r="F68" s="26">
        <v>14.480874</v>
      </c>
      <c r="G68" s="26">
        <v>3.8251369999999998</v>
      </c>
      <c r="H68" s="26">
        <v>62.841529999999999</v>
      </c>
      <c r="I68" s="26">
        <v>33.333333000000003</v>
      </c>
    </row>
    <row r="69" spans="1:9" x14ac:dyDescent="0.2">
      <c r="A69" s="19" t="s">
        <v>1037</v>
      </c>
      <c r="B69" s="20">
        <v>1212</v>
      </c>
      <c r="C69" s="26">
        <v>19.636963999999999</v>
      </c>
      <c r="D69" s="26">
        <v>40.924092000000002</v>
      </c>
      <c r="E69" s="26">
        <v>27.392738999999999</v>
      </c>
      <c r="F69" s="26">
        <v>9.6534650000000006</v>
      </c>
      <c r="G69" s="26">
        <v>2.3927390000000002</v>
      </c>
      <c r="H69" s="26">
        <v>60.561056000000001</v>
      </c>
      <c r="I69" s="26">
        <v>37.046205</v>
      </c>
    </row>
    <row r="70" spans="1:9" x14ac:dyDescent="0.2">
      <c r="A70" s="19" t="s">
        <v>137</v>
      </c>
      <c r="B70" s="20">
        <v>112</v>
      </c>
      <c r="C70" s="26">
        <v>16.964286000000001</v>
      </c>
      <c r="D70" s="26">
        <v>33.928570999999998</v>
      </c>
      <c r="E70" s="26">
        <v>31.25</v>
      </c>
      <c r="F70" s="26">
        <v>15.178571</v>
      </c>
      <c r="G70" s="26">
        <v>2.6785709999999998</v>
      </c>
      <c r="H70" s="26">
        <v>50.892856999999999</v>
      </c>
      <c r="I70" s="26">
        <v>46.428570999999998</v>
      </c>
    </row>
    <row r="71" spans="1:9" x14ac:dyDescent="0.2">
      <c r="A71" s="19" t="s">
        <v>138</v>
      </c>
      <c r="B71" s="20">
        <v>673</v>
      </c>
      <c r="C71" s="26">
        <v>23.922733999999998</v>
      </c>
      <c r="D71" s="26">
        <v>36.404159999999997</v>
      </c>
      <c r="E71" s="26">
        <v>28.677562999999999</v>
      </c>
      <c r="F71" s="26">
        <v>9.0638930000000002</v>
      </c>
      <c r="G71" s="26">
        <v>1.9316489999999999</v>
      </c>
      <c r="H71" s="26">
        <v>60.326895</v>
      </c>
      <c r="I71" s="26">
        <v>37.741455999999999</v>
      </c>
    </row>
    <row r="72" spans="1:9" x14ac:dyDescent="0.2">
      <c r="A72" s="19" t="s">
        <v>1038</v>
      </c>
      <c r="B72" s="20">
        <v>75</v>
      </c>
      <c r="C72" s="26">
        <v>20</v>
      </c>
      <c r="D72" s="26">
        <v>40</v>
      </c>
      <c r="E72" s="26">
        <v>24</v>
      </c>
      <c r="F72" s="26">
        <v>12</v>
      </c>
      <c r="G72" s="26">
        <v>4</v>
      </c>
      <c r="H72" s="26">
        <v>60</v>
      </c>
      <c r="I72" s="26">
        <v>36</v>
      </c>
    </row>
    <row r="73" spans="1:9" x14ac:dyDescent="0.2">
      <c r="A73" s="19" t="s">
        <v>1011</v>
      </c>
      <c r="B73" s="20">
        <v>178</v>
      </c>
      <c r="C73" s="26">
        <v>19.662921000000001</v>
      </c>
      <c r="D73" s="26">
        <v>44.943820000000002</v>
      </c>
      <c r="E73" s="26">
        <v>24.157302999999999</v>
      </c>
      <c r="F73" s="26">
        <v>7.3033710000000003</v>
      </c>
      <c r="G73" s="26">
        <v>3.9325839999999999</v>
      </c>
      <c r="H73" s="26">
        <v>64.606741999999997</v>
      </c>
      <c r="I73" s="26">
        <v>31.460674000000001</v>
      </c>
    </row>
    <row r="74" spans="1:9" x14ac:dyDescent="0.2">
      <c r="A74" s="19" t="s">
        <v>1441</v>
      </c>
      <c r="B74" s="20">
        <v>1644</v>
      </c>
      <c r="C74" s="26">
        <v>21.046229</v>
      </c>
      <c r="D74" s="26">
        <v>39.355231000000003</v>
      </c>
      <c r="E74" s="26">
        <v>27.250608</v>
      </c>
      <c r="F74" s="26">
        <v>9.7931869999999996</v>
      </c>
      <c r="G74" s="26">
        <v>2.554745</v>
      </c>
      <c r="H74" s="26">
        <v>60.40146</v>
      </c>
      <c r="I74" s="26">
        <v>37.043796</v>
      </c>
    </row>
    <row r="75" spans="1:9" x14ac:dyDescent="0.2">
      <c r="A75" s="18" t="s">
        <v>1039</v>
      </c>
      <c r="B75" s="18"/>
      <c r="C75" s="18"/>
      <c r="D75" s="18"/>
      <c r="E75" s="18"/>
      <c r="F75" s="18"/>
      <c r="G75" s="18"/>
      <c r="H75" s="18"/>
      <c r="I75" s="18"/>
    </row>
    <row r="76" spans="1:9" x14ac:dyDescent="0.2">
      <c r="A76" s="21" t="s">
        <v>1040</v>
      </c>
      <c r="B76" s="34">
        <v>366</v>
      </c>
      <c r="C76" s="30">
        <v>31.693988999999998</v>
      </c>
      <c r="D76" s="30">
        <v>31.147541</v>
      </c>
      <c r="E76" s="30">
        <v>18.852459</v>
      </c>
      <c r="F76" s="30">
        <v>14.480874</v>
      </c>
      <c r="G76" s="30">
        <v>3.8251369999999998</v>
      </c>
      <c r="H76" s="30">
        <v>62.841529999999999</v>
      </c>
      <c r="I76" s="30">
        <v>33.333333000000003</v>
      </c>
    </row>
    <row r="77" spans="1:9" x14ac:dyDescent="0.2">
      <c r="A77" s="21" t="s">
        <v>1041</v>
      </c>
      <c r="B77" s="34">
        <v>954</v>
      </c>
      <c r="C77" s="30">
        <v>20.230608</v>
      </c>
      <c r="D77" s="30">
        <v>40.251572000000003</v>
      </c>
      <c r="E77" s="30">
        <v>26.834382000000002</v>
      </c>
      <c r="F77" s="30">
        <v>10.062893000000001</v>
      </c>
      <c r="G77" s="30">
        <v>2.6205449999999999</v>
      </c>
      <c r="H77" s="30">
        <v>60.48218</v>
      </c>
      <c r="I77" s="30">
        <v>36.897275</v>
      </c>
    </row>
    <row r="78" spans="1:9" x14ac:dyDescent="0.2">
      <c r="A78" s="19" t="s">
        <v>1042</v>
      </c>
      <c r="B78" s="20">
        <v>345</v>
      </c>
      <c r="C78" s="26">
        <v>22.318840999999999</v>
      </c>
      <c r="D78" s="26">
        <v>37.391303999999998</v>
      </c>
      <c r="E78" s="26">
        <v>29.855072</v>
      </c>
      <c r="F78" s="26">
        <v>8.9855070000000001</v>
      </c>
      <c r="G78" s="26">
        <v>1.4492750000000001</v>
      </c>
      <c r="H78" s="26">
        <v>59.710144999999997</v>
      </c>
      <c r="I78" s="26">
        <v>38.840580000000003</v>
      </c>
    </row>
    <row r="79" spans="1:9" x14ac:dyDescent="0.2">
      <c r="A79" s="19" t="s">
        <v>1043</v>
      </c>
      <c r="B79" s="20">
        <v>141</v>
      </c>
      <c r="C79" s="26">
        <v>20.567375999999999</v>
      </c>
      <c r="D79" s="26">
        <v>37.588652000000003</v>
      </c>
      <c r="E79" s="26">
        <v>31.205673999999998</v>
      </c>
      <c r="F79" s="26">
        <v>7.801418</v>
      </c>
      <c r="G79" s="26">
        <v>2.8368790000000002</v>
      </c>
      <c r="H79" s="26">
        <v>58.156027999999999</v>
      </c>
      <c r="I79" s="26">
        <v>39.007092</v>
      </c>
    </row>
    <row r="80" spans="1:9" x14ac:dyDescent="0.2">
      <c r="A80" s="19" t="s">
        <v>1044</v>
      </c>
      <c r="B80" s="20">
        <v>56</v>
      </c>
      <c r="C80" s="26">
        <v>35.714286000000001</v>
      </c>
      <c r="D80" s="26">
        <v>33.928570999999998</v>
      </c>
      <c r="E80" s="26">
        <v>23.214286000000001</v>
      </c>
      <c r="F80" s="26">
        <v>5.3571429999999998</v>
      </c>
      <c r="G80" s="26">
        <v>1.785714</v>
      </c>
      <c r="H80" s="26">
        <v>69.642857000000006</v>
      </c>
      <c r="I80" s="26">
        <v>28.571428999999998</v>
      </c>
    </row>
    <row r="81" spans="1:9" x14ac:dyDescent="0.2">
      <c r="A81" s="19" t="s">
        <v>1045</v>
      </c>
      <c r="B81" s="20">
        <v>48</v>
      </c>
      <c r="C81" s="26">
        <v>8.3333329999999997</v>
      </c>
      <c r="D81" s="26">
        <v>45.833333000000003</v>
      </c>
      <c r="E81" s="26">
        <v>27.083333</v>
      </c>
      <c r="F81" s="26">
        <v>18.75</v>
      </c>
      <c r="G81" s="26">
        <v>0</v>
      </c>
      <c r="H81" s="26">
        <v>54.166666999999997</v>
      </c>
      <c r="I81" s="26">
        <v>45.833333000000003</v>
      </c>
    </row>
    <row r="82" spans="1:9" x14ac:dyDescent="0.2">
      <c r="A82" s="19" t="s">
        <v>1046</v>
      </c>
      <c r="B82" s="20">
        <v>20</v>
      </c>
      <c r="C82" s="26">
        <v>25</v>
      </c>
      <c r="D82" s="26">
        <v>25</v>
      </c>
      <c r="E82" s="26">
        <v>35</v>
      </c>
      <c r="F82" s="26">
        <v>15</v>
      </c>
      <c r="G82" s="26">
        <v>0</v>
      </c>
      <c r="H82" s="26">
        <v>50</v>
      </c>
      <c r="I82" s="26">
        <v>50</v>
      </c>
    </row>
    <row r="83" spans="1:9" x14ac:dyDescent="0.2">
      <c r="A83" s="19" t="s">
        <v>1047</v>
      </c>
      <c r="B83" s="20">
        <v>4</v>
      </c>
      <c r="C83" s="26">
        <v>25</v>
      </c>
      <c r="D83" s="26">
        <v>0</v>
      </c>
      <c r="E83" s="26">
        <v>25</v>
      </c>
      <c r="F83" s="26">
        <v>25</v>
      </c>
      <c r="G83" s="26">
        <v>25</v>
      </c>
      <c r="H83" s="26">
        <v>25</v>
      </c>
      <c r="I83" s="26">
        <v>50</v>
      </c>
    </row>
    <row r="84" spans="1:9" x14ac:dyDescent="0.2">
      <c r="A84" s="19" t="s">
        <v>1048</v>
      </c>
      <c r="B84" s="20">
        <v>2</v>
      </c>
      <c r="C84" s="26">
        <v>50</v>
      </c>
      <c r="D84" s="26">
        <v>50</v>
      </c>
      <c r="E84" s="26">
        <v>0</v>
      </c>
      <c r="F84" s="26">
        <v>0</v>
      </c>
      <c r="G84" s="26">
        <v>0</v>
      </c>
      <c r="H84" s="26">
        <v>100</v>
      </c>
      <c r="I84" s="26">
        <v>0</v>
      </c>
    </row>
    <row r="85" spans="1:9" x14ac:dyDescent="0.2">
      <c r="A85" s="19" t="s">
        <v>1049</v>
      </c>
      <c r="B85" s="20">
        <v>2</v>
      </c>
      <c r="C85" s="26">
        <v>0</v>
      </c>
      <c r="D85" s="26">
        <v>100</v>
      </c>
      <c r="E85" s="26">
        <v>0</v>
      </c>
      <c r="F85" s="26">
        <v>0</v>
      </c>
      <c r="G85" s="26">
        <v>0</v>
      </c>
      <c r="H85" s="26">
        <v>100</v>
      </c>
      <c r="I85" s="26">
        <v>0</v>
      </c>
    </row>
    <row r="86" spans="1:9" x14ac:dyDescent="0.2">
      <c r="A86" s="19" t="s">
        <v>1011</v>
      </c>
      <c r="B86" s="20">
        <v>250</v>
      </c>
      <c r="C86" s="26">
        <v>20.399999999999999</v>
      </c>
      <c r="D86" s="26">
        <v>44.8</v>
      </c>
      <c r="E86" s="26">
        <v>21.6</v>
      </c>
      <c r="F86" s="26">
        <v>8</v>
      </c>
      <c r="G86" s="26">
        <v>5.2</v>
      </c>
      <c r="H86" s="26">
        <v>65.2</v>
      </c>
      <c r="I86" s="26">
        <v>29.6</v>
      </c>
    </row>
    <row r="87" spans="1:9" x14ac:dyDescent="0.2">
      <c r="A87" s="18" t="s">
        <v>1050</v>
      </c>
      <c r="B87" s="18"/>
      <c r="C87" s="18"/>
      <c r="D87" s="18"/>
      <c r="E87" s="18"/>
      <c r="F87" s="18"/>
      <c r="G87" s="18"/>
      <c r="H87" s="18"/>
      <c r="I87" s="18"/>
    </row>
    <row r="88" spans="1:9" x14ac:dyDescent="0.2">
      <c r="A88" s="19" t="s">
        <v>1051</v>
      </c>
      <c r="B88" s="20">
        <v>1712</v>
      </c>
      <c r="C88" s="26">
        <v>21.495327</v>
      </c>
      <c r="D88" s="26">
        <v>39.135514000000001</v>
      </c>
      <c r="E88" s="26">
        <v>26.927569999999999</v>
      </c>
      <c r="F88" s="26">
        <v>9.929907</v>
      </c>
      <c r="G88" s="26">
        <v>2.511682</v>
      </c>
      <c r="H88" s="26">
        <v>60.630840999999997</v>
      </c>
      <c r="I88" s="26">
        <v>36.857477000000003</v>
      </c>
    </row>
    <row r="89" spans="1:9" x14ac:dyDescent="0.2">
      <c r="A89" s="19" t="s">
        <v>139</v>
      </c>
      <c r="B89" s="20">
        <v>76</v>
      </c>
      <c r="C89" s="26">
        <v>22.368421000000001</v>
      </c>
      <c r="D89" s="26">
        <v>40.789473999999998</v>
      </c>
      <c r="E89" s="26">
        <v>27.631578999999999</v>
      </c>
      <c r="F89" s="26">
        <v>9.2105259999999998</v>
      </c>
      <c r="G89" s="26">
        <v>0</v>
      </c>
      <c r="H89" s="26">
        <v>63.157895000000003</v>
      </c>
      <c r="I89" s="26">
        <v>36.842104999999997</v>
      </c>
    </row>
    <row r="90" spans="1:9" x14ac:dyDescent="0.2">
      <c r="A90" s="19" t="s">
        <v>1052</v>
      </c>
      <c r="B90" s="20">
        <v>59</v>
      </c>
      <c r="C90" s="26">
        <v>22.033898000000001</v>
      </c>
      <c r="D90" s="26">
        <v>37.288136000000002</v>
      </c>
      <c r="E90" s="26">
        <v>22.033898000000001</v>
      </c>
      <c r="F90" s="26">
        <v>13.559322</v>
      </c>
      <c r="G90" s="26">
        <v>5.084746</v>
      </c>
      <c r="H90" s="26">
        <v>59.322034000000002</v>
      </c>
      <c r="I90" s="26">
        <v>35.593220000000002</v>
      </c>
    </row>
    <row r="91" spans="1:9" x14ac:dyDescent="0.2">
      <c r="A91" s="19" t="s">
        <v>140</v>
      </c>
      <c r="B91" s="20">
        <v>194</v>
      </c>
      <c r="C91" s="26">
        <v>31.958763000000001</v>
      </c>
      <c r="D91" s="26">
        <v>31.958763000000001</v>
      </c>
      <c r="E91" s="26">
        <v>17.525773000000001</v>
      </c>
      <c r="F91" s="26">
        <v>13.917526000000001</v>
      </c>
      <c r="G91" s="26">
        <v>4.6391749999999998</v>
      </c>
      <c r="H91" s="26">
        <v>63.917526000000002</v>
      </c>
      <c r="I91" s="26">
        <v>31.443299</v>
      </c>
    </row>
    <row r="92" spans="1:9" x14ac:dyDescent="0.2">
      <c r="A92" s="19" t="s">
        <v>141</v>
      </c>
      <c r="B92" s="20">
        <v>16</v>
      </c>
      <c r="C92" s="26">
        <v>43.75</v>
      </c>
      <c r="D92" s="26">
        <v>31.25</v>
      </c>
      <c r="E92" s="26">
        <v>25</v>
      </c>
      <c r="F92" s="26">
        <v>0</v>
      </c>
      <c r="G92" s="26">
        <v>0</v>
      </c>
      <c r="H92" s="26">
        <v>75</v>
      </c>
      <c r="I92" s="26">
        <v>25</v>
      </c>
    </row>
    <row r="93" spans="1:9" x14ac:dyDescent="0.2">
      <c r="A93" s="19" t="s">
        <v>1009</v>
      </c>
      <c r="B93" s="20">
        <v>46</v>
      </c>
      <c r="C93" s="26">
        <v>23.913042999999998</v>
      </c>
      <c r="D93" s="26">
        <v>36.956522</v>
      </c>
      <c r="E93" s="26">
        <v>19.565217000000001</v>
      </c>
      <c r="F93" s="26">
        <v>15.217390999999999</v>
      </c>
      <c r="G93" s="26">
        <v>4.3478260000000004</v>
      </c>
      <c r="H93" s="26">
        <v>60.869565000000001</v>
      </c>
      <c r="I93" s="26">
        <v>34.782609000000001</v>
      </c>
    </row>
    <row r="94" spans="1:9" x14ac:dyDescent="0.2">
      <c r="A94" s="19" t="s">
        <v>1011</v>
      </c>
      <c r="B94" s="20">
        <v>85</v>
      </c>
      <c r="C94" s="26">
        <v>22.352941000000001</v>
      </c>
      <c r="D94" s="26">
        <v>40</v>
      </c>
      <c r="E94" s="26">
        <v>21.176470999999999</v>
      </c>
      <c r="F94" s="26">
        <v>9.4117650000000008</v>
      </c>
      <c r="G94" s="26">
        <v>7.0588240000000004</v>
      </c>
      <c r="H94" s="26">
        <v>62.352941000000001</v>
      </c>
      <c r="I94" s="26">
        <v>30.588235000000001</v>
      </c>
    </row>
    <row r="95" spans="1:9" x14ac:dyDescent="0.2">
      <c r="A95" s="18" t="s">
        <v>1053</v>
      </c>
      <c r="B95" s="18"/>
      <c r="C95" s="18"/>
      <c r="D95" s="18"/>
      <c r="E95" s="18"/>
      <c r="F95" s="18"/>
      <c r="G95" s="18"/>
      <c r="H95" s="18"/>
      <c r="I95" s="18"/>
    </row>
    <row r="96" spans="1:9" x14ac:dyDescent="0.2">
      <c r="A96" s="19" t="s">
        <v>1054</v>
      </c>
      <c r="B96" s="20">
        <v>1212</v>
      </c>
      <c r="C96" s="26">
        <v>20.627063</v>
      </c>
      <c r="D96" s="26">
        <v>38.943894</v>
      </c>
      <c r="E96" s="26">
        <v>27.970296999999999</v>
      </c>
      <c r="F96" s="26">
        <v>10.643564</v>
      </c>
      <c r="G96" s="26">
        <v>1.8151820000000001</v>
      </c>
      <c r="H96" s="26">
        <v>59.570957</v>
      </c>
      <c r="I96" s="26">
        <v>38.613861</v>
      </c>
    </row>
    <row r="97" spans="1:9" x14ac:dyDescent="0.2">
      <c r="A97" s="19" t="s">
        <v>1055</v>
      </c>
      <c r="B97" s="20">
        <v>24</v>
      </c>
      <c r="C97" s="26">
        <v>16.666667</v>
      </c>
      <c r="D97" s="26">
        <v>37.5</v>
      </c>
      <c r="E97" s="26">
        <v>41.666666999999997</v>
      </c>
      <c r="F97" s="26">
        <v>4.1666670000000003</v>
      </c>
      <c r="G97" s="26">
        <v>0</v>
      </c>
      <c r="H97" s="26">
        <v>54.166666999999997</v>
      </c>
      <c r="I97" s="26">
        <v>45.833333000000003</v>
      </c>
    </row>
    <row r="98" spans="1:9" x14ac:dyDescent="0.2">
      <c r="A98" s="19" t="s">
        <v>1056</v>
      </c>
      <c r="B98" s="20">
        <v>76</v>
      </c>
      <c r="C98" s="26">
        <v>23.684211000000001</v>
      </c>
      <c r="D98" s="26">
        <v>46.052632000000003</v>
      </c>
      <c r="E98" s="26">
        <v>23.684211000000001</v>
      </c>
      <c r="F98" s="26">
        <v>5.2631579999999998</v>
      </c>
      <c r="G98" s="26">
        <v>1.3157890000000001</v>
      </c>
      <c r="H98" s="26">
        <v>69.736841999999996</v>
      </c>
      <c r="I98" s="26">
        <v>28.947368000000001</v>
      </c>
    </row>
    <row r="99" spans="1:9" x14ac:dyDescent="0.2">
      <c r="A99" s="19" t="s">
        <v>1057</v>
      </c>
      <c r="B99" s="20">
        <v>43</v>
      </c>
      <c r="C99" s="26">
        <v>30.232558000000001</v>
      </c>
      <c r="D99" s="26">
        <v>44.186047000000002</v>
      </c>
      <c r="E99" s="26">
        <v>20.930233000000001</v>
      </c>
      <c r="F99" s="26">
        <v>0</v>
      </c>
      <c r="G99" s="26">
        <v>4.6511630000000004</v>
      </c>
      <c r="H99" s="26">
        <v>74.418604999999999</v>
      </c>
      <c r="I99" s="26">
        <v>20.930233000000001</v>
      </c>
    </row>
    <row r="100" spans="1:9" x14ac:dyDescent="0.2">
      <c r="A100" s="19" t="s">
        <v>1058</v>
      </c>
      <c r="B100" s="20">
        <v>14</v>
      </c>
      <c r="C100" s="26">
        <v>0</v>
      </c>
      <c r="D100" s="26">
        <v>50</v>
      </c>
      <c r="E100" s="26">
        <v>21.428571000000002</v>
      </c>
      <c r="F100" s="26">
        <v>28.571428999999998</v>
      </c>
      <c r="G100" s="26">
        <v>0</v>
      </c>
      <c r="H100" s="26">
        <v>50</v>
      </c>
      <c r="I100" s="26">
        <v>50</v>
      </c>
    </row>
    <row r="101" spans="1:9" x14ac:dyDescent="0.2">
      <c r="A101" s="19" t="s">
        <v>1059</v>
      </c>
      <c r="B101" s="20">
        <v>5</v>
      </c>
      <c r="C101" s="26">
        <v>20</v>
      </c>
      <c r="D101" s="26">
        <v>60</v>
      </c>
      <c r="E101" s="26">
        <v>0</v>
      </c>
      <c r="F101" s="26">
        <v>20</v>
      </c>
      <c r="G101" s="26">
        <v>0</v>
      </c>
      <c r="H101" s="26">
        <v>80</v>
      </c>
      <c r="I101" s="26">
        <v>20</v>
      </c>
    </row>
    <row r="102" spans="1:9" x14ac:dyDescent="0.2">
      <c r="A102" s="19" t="s">
        <v>1011</v>
      </c>
      <c r="B102" s="20">
        <v>414</v>
      </c>
      <c r="C102" s="26">
        <v>23.913042999999998</v>
      </c>
      <c r="D102" s="26">
        <v>37.681159000000001</v>
      </c>
      <c r="E102" s="26">
        <v>24.879227</v>
      </c>
      <c r="F102" s="26">
        <v>9.178744</v>
      </c>
      <c r="G102" s="26">
        <v>4.3478260000000004</v>
      </c>
      <c r="H102" s="26">
        <v>61.594203</v>
      </c>
      <c r="I102" s="26">
        <v>34.057971000000002</v>
      </c>
    </row>
    <row r="103" spans="1:9" x14ac:dyDescent="0.2">
      <c r="A103" s="18" t="s">
        <v>1060</v>
      </c>
      <c r="B103" s="18"/>
      <c r="C103" s="18"/>
      <c r="D103" s="18"/>
      <c r="E103" s="18"/>
      <c r="F103" s="18"/>
      <c r="G103" s="18"/>
      <c r="H103" s="18"/>
      <c r="I103" s="18"/>
    </row>
    <row r="104" spans="1:9" x14ac:dyDescent="0.2">
      <c r="A104" s="19" t="s">
        <v>1054</v>
      </c>
      <c r="B104" s="20">
        <v>13</v>
      </c>
      <c r="C104" s="26">
        <v>15.384615</v>
      </c>
      <c r="D104" s="26">
        <v>46.153846000000001</v>
      </c>
      <c r="E104" s="26">
        <v>23.076923000000001</v>
      </c>
      <c r="F104" s="26">
        <v>7.6923079999999997</v>
      </c>
      <c r="G104" s="26">
        <v>7.6923079999999997</v>
      </c>
      <c r="H104" s="26">
        <v>61.538462000000003</v>
      </c>
      <c r="I104" s="26">
        <v>30.769231000000001</v>
      </c>
    </row>
    <row r="105" spans="1:9" x14ac:dyDescent="0.2">
      <c r="A105" s="19" t="s">
        <v>1055</v>
      </c>
      <c r="B105" s="20">
        <v>89</v>
      </c>
      <c r="C105" s="26">
        <v>31.460674000000001</v>
      </c>
      <c r="D105" s="26">
        <v>32.584269999999997</v>
      </c>
      <c r="E105" s="26">
        <v>19.101123999999999</v>
      </c>
      <c r="F105" s="26">
        <v>13.483146</v>
      </c>
      <c r="G105" s="26">
        <v>3.370787</v>
      </c>
      <c r="H105" s="26">
        <v>64.044944000000001</v>
      </c>
      <c r="I105" s="26">
        <v>32.584269999999997</v>
      </c>
    </row>
    <row r="106" spans="1:9" x14ac:dyDescent="0.2">
      <c r="A106" s="19" t="s">
        <v>1056</v>
      </c>
      <c r="B106" s="20">
        <v>143</v>
      </c>
      <c r="C106" s="26">
        <v>27.972028000000002</v>
      </c>
      <c r="D106" s="26">
        <v>32.867133000000003</v>
      </c>
      <c r="E106" s="26">
        <v>20.979020999999999</v>
      </c>
      <c r="F106" s="26">
        <v>15.384615</v>
      </c>
      <c r="G106" s="26">
        <v>2.7972030000000001</v>
      </c>
      <c r="H106" s="26">
        <v>60.839160999999997</v>
      </c>
      <c r="I106" s="26">
        <v>36.363636</v>
      </c>
    </row>
    <row r="107" spans="1:9" x14ac:dyDescent="0.2">
      <c r="A107" s="19" t="s">
        <v>1057</v>
      </c>
      <c r="B107" s="20">
        <v>27</v>
      </c>
      <c r="C107" s="26">
        <v>33.333333000000003</v>
      </c>
      <c r="D107" s="26">
        <v>44.444443999999997</v>
      </c>
      <c r="E107" s="26">
        <v>14.814814999999999</v>
      </c>
      <c r="F107" s="26">
        <v>7.4074070000000001</v>
      </c>
      <c r="G107" s="26">
        <v>0</v>
      </c>
      <c r="H107" s="26">
        <v>77.777777999999998</v>
      </c>
      <c r="I107" s="26">
        <v>22.222221999999999</v>
      </c>
    </row>
    <row r="108" spans="1:9" x14ac:dyDescent="0.2">
      <c r="A108" s="19" t="s">
        <v>1058</v>
      </c>
      <c r="B108" s="20">
        <v>5</v>
      </c>
      <c r="C108" s="26">
        <v>40</v>
      </c>
      <c r="D108" s="26">
        <v>20</v>
      </c>
      <c r="E108" s="26">
        <v>20</v>
      </c>
      <c r="F108" s="26">
        <v>0</v>
      </c>
      <c r="G108" s="26">
        <v>20</v>
      </c>
      <c r="H108" s="26">
        <v>60</v>
      </c>
      <c r="I108" s="26">
        <v>20</v>
      </c>
    </row>
    <row r="109" spans="1:9" x14ac:dyDescent="0.2">
      <c r="A109" s="19" t="s">
        <v>1059</v>
      </c>
      <c r="B109" s="20">
        <v>10</v>
      </c>
      <c r="C109" s="26">
        <v>30</v>
      </c>
      <c r="D109" s="26">
        <v>20</v>
      </c>
      <c r="E109" s="26">
        <v>20</v>
      </c>
      <c r="F109" s="26">
        <v>10</v>
      </c>
      <c r="G109" s="26">
        <v>20</v>
      </c>
      <c r="H109" s="26">
        <v>50</v>
      </c>
      <c r="I109" s="26">
        <v>30</v>
      </c>
    </row>
    <row r="110" spans="1:9" x14ac:dyDescent="0.2">
      <c r="A110" s="19" t="s">
        <v>1011</v>
      </c>
      <c r="B110" s="20">
        <v>28</v>
      </c>
      <c r="C110" s="26">
        <v>32.142856999999999</v>
      </c>
      <c r="D110" s="26">
        <v>32.142856999999999</v>
      </c>
      <c r="E110" s="26">
        <v>10.714286</v>
      </c>
      <c r="F110" s="26">
        <v>14.285714</v>
      </c>
      <c r="G110" s="26">
        <v>10.714286</v>
      </c>
      <c r="H110" s="26">
        <v>64.285713999999999</v>
      </c>
      <c r="I110" s="26">
        <v>25</v>
      </c>
    </row>
    <row r="111" spans="1:9" x14ac:dyDescent="0.2">
      <c r="A111" s="18" t="s">
        <v>142</v>
      </c>
      <c r="B111" s="18"/>
      <c r="C111" s="18"/>
      <c r="D111" s="18"/>
      <c r="E111" s="18"/>
      <c r="F111" s="18"/>
      <c r="G111" s="18"/>
      <c r="H111" s="18"/>
      <c r="I111" s="18"/>
    </row>
    <row r="112" spans="1:9" x14ac:dyDescent="0.2">
      <c r="A112" s="19" t="s">
        <v>1061</v>
      </c>
      <c r="B112" s="20">
        <v>90</v>
      </c>
      <c r="C112" s="26">
        <v>28.888888999999999</v>
      </c>
      <c r="D112" s="26">
        <v>34.444443999999997</v>
      </c>
      <c r="E112" s="26">
        <v>25.555555999999999</v>
      </c>
      <c r="F112" s="26">
        <v>10</v>
      </c>
      <c r="G112" s="26">
        <v>1.111111</v>
      </c>
      <c r="H112" s="26">
        <v>63.333333000000003</v>
      </c>
      <c r="I112" s="26">
        <v>35.555556000000003</v>
      </c>
    </row>
    <row r="113" spans="1:9" x14ac:dyDescent="0.2">
      <c r="A113" s="19" t="s">
        <v>1062</v>
      </c>
      <c r="B113" s="20">
        <v>307</v>
      </c>
      <c r="C113" s="26">
        <v>18.566775</v>
      </c>
      <c r="D113" s="26">
        <v>40.716611999999998</v>
      </c>
      <c r="E113" s="26">
        <v>26.384364999999999</v>
      </c>
      <c r="F113" s="26">
        <v>12.37785</v>
      </c>
      <c r="G113" s="26">
        <v>1.9543969999999999</v>
      </c>
      <c r="H113" s="26">
        <v>59.283388000000002</v>
      </c>
      <c r="I113" s="26">
        <v>38.762214999999998</v>
      </c>
    </row>
    <row r="114" spans="1:9" x14ac:dyDescent="0.2">
      <c r="A114" s="19" t="s">
        <v>1063</v>
      </c>
      <c r="B114" s="20">
        <v>392</v>
      </c>
      <c r="C114" s="26">
        <v>21.938776000000001</v>
      </c>
      <c r="D114" s="26">
        <v>38.265306000000002</v>
      </c>
      <c r="E114" s="26">
        <v>29.081633</v>
      </c>
      <c r="F114" s="26">
        <v>9.4387760000000007</v>
      </c>
      <c r="G114" s="26">
        <v>1.2755099999999999</v>
      </c>
      <c r="H114" s="26">
        <v>60.204082</v>
      </c>
      <c r="I114" s="26">
        <v>38.520408000000003</v>
      </c>
    </row>
    <row r="115" spans="1:9" x14ac:dyDescent="0.2">
      <c r="A115" s="19" t="s">
        <v>1064</v>
      </c>
      <c r="B115" s="20">
        <v>379</v>
      </c>
      <c r="C115" s="26">
        <v>21.899736000000001</v>
      </c>
      <c r="D115" s="26">
        <v>41.952506999999997</v>
      </c>
      <c r="E115" s="26">
        <v>26.649076999999998</v>
      </c>
      <c r="F115" s="26">
        <v>6.8601580000000002</v>
      </c>
      <c r="G115" s="26">
        <v>2.638522</v>
      </c>
      <c r="H115" s="26">
        <v>63.852243000000001</v>
      </c>
      <c r="I115" s="26">
        <v>33.509234999999997</v>
      </c>
    </row>
    <row r="116" spans="1:9" x14ac:dyDescent="0.2">
      <c r="A116" s="19" t="s">
        <v>1065</v>
      </c>
      <c r="B116" s="20">
        <v>951</v>
      </c>
      <c r="C116" s="26">
        <v>23.869610999999999</v>
      </c>
      <c r="D116" s="26">
        <v>36.908517000000003</v>
      </c>
      <c r="E116" s="26">
        <v>23.974762999999999</v>
      </c>
      <c r="F116" s="26">
        <v>11.461619000000001</v>
      </c>
      <c r="G116" s="26">
        <v>3.7854890000000001</v>
      </c>
      <c r="H116" s="26">
        <v>60.778128000000002</v>
      </c>
      <c r="I116" s="26">
        <v>35.436382999999999</v>
      </c>
    </row>
    <row r="117" spans="1:9" x14ac:dyDescent="0.2">
      <c r="A117" s="19" t="s">
        <v>1011</v>
      </c>
      <c r="B117" s="20">
        <v>69</v>
      </c>
      <c r="C117" s="26">
        <v>26.086957000000002</v>
      </c>
      <c r="D117" s="26">
        <v>36.231884000000001</v>
      </c>
      <c r="E117" s="26">
        <v>18.840579999999999</v>
      </c>
      <c r="F117" s="26">
        <v>11.594203</v>
      </c>
      <c r="G117" s="26">
        <v>7.2463769999999998</v>
      </c>
      <c r="H117" s="26">
        <v>62.318840999999999</v>
      </c>
      <c r="I117" s="26">
        <v>30.434782999999999</v>
      </c>
    </row>
    <row r="118" spans="1:9" x14ac:dyDescent="0.2">
      <c r="A118" s="18" t="s">
        <v>143</v>
      </c>
      <c r="B118" s="18"/>
      <c r="C118" s="18"/>
      <c r="D118" s="18"/>
      <c r="E118" s="18"/>
      <c r="F118" s="18"/>
      <c r="G118" s="18"/>
      <c r="H118" s="18"/>
      <c r="I118" s="18"/>
    </row>
    <row r="119" spans="1:9" x14ac:dyDescent="0.2">
      <c r="A119" s="21" t="s">
        <v>1066</v>
      </c>
      <c r="B119" s="21"/>
      <c r="C119" s="21"/>
      <c r="D119" s="21"/>
      <c r="E119" s="21"/>
      <c r="F119" s="21"/>
      <c r="G119" s="21"/>
      <c r="H119" s="21"/>
      <c r="I119" s="21"/>
    </row>
    <row r="120" spans="1:9" x14ac:dyDescent="0.2">
      <c r="A120" s="19" t="s">
        <v>1067</v>
      </c>
      <c r="B120" s="20">
        <v>546</v>
      </c>
      <c r="C120" s="26">
        <v>21.428571000000002</v>
      </c>
      <c r="D120" s="26">
        <v>39.377288999999998</v>
      </c>
      <c r="E120" s="26">
        <v>26.007325999999999</v>
      </c>
      <c r="F120" s="26">
        <v>12.087911999999999</v>
      </c>
      <c r="G120" s="26">
        <v>1.0989009999999999</v>
      </c>
      <c r="H120" s="26">
        <v>60.805861</v>
      </c>
      <c r="I120" s="26">
        <v>38.095238000000002</v>
      </c>
    </row>
    <row r="121" spans="1:9" x14ac:dyDescent="0.2">
      <c r="A121" s="19" t="s">
        <v>1068</v>
      </c>
      <c r="B121" s="20">
        <v>531</v>
      </c>
      <c r="C121" s="26">
        <v>20.338982999999999</v>
      </c>
      <c r="D121" s="26">
        <v>38.418078999999999</v>
      </c>
      <c r="E121" s="26">
        <v>29.755178999999998</v>
      </c>
      <c r="F121" s="26">
        <v>9.6045200000000008</v>
      </c>
      <c r="G121" s="26">
        <v>1.8832390000000001</v>
      </c>
      <c r="H121" s="26">
        <v>58.757061999999998</v>
      </c>
      <c r="I121" s="26">
        <v>39.359698999999999</v>
      </c>
    </row>
    <row r="122" spans="1:9" x14ac:dyDescent="0.2">
      <c r="A122" s="19" t="s">
        <v>1069</v>
      </c>
      <c r="B122" s="20">
        <v>205</v>
      </c>
      <c r="C122" s="26">
        <v>22.926829000000001</v>
      </c>
      <c r="D122" s="26">
        <v>40.487805000000002</v>
      </c>
      <c r="E122" s="26">
        <v>26.341463000000001</v>
      </c>
      <c r="F122" s="26">
        <v>5.8536590000000004</v>
      </c>
      <c r="G122" s="26">
        <v>4.390244</v>
      </c>
      <c r="H122" s="26">
        <v>63.414634</v>
      </c>
      <c r="I122" s="26">
        <v>32.195121999999998</v>
      </c>
    </row>
    <row r="123" spans="1:9" x14ac:dyDescent="0.2">
      <c r="A123" s="19" t="s">
        <v>1070</v>
      </c>
      <c r="B123" s="20">
        <v>762</v>
      </c>
      <c r="C123" s="26">
        <v>25.196850000000001</v>
      </c>
      <c r="D123" s="26">
        <v>36.745407</v>
      </c>
      <c r="E123" s="26">
        <v>23.097113</v>
      </c>
      <c r="F123" s="26">
        <v>11.154856000000001</v>
      </c>
      <c r="G123" s="26">
        <v>3.805774</v>
      </c>
      <c r="H123" s="26">
        <v>61.942256999999998</v>
      </c>
      <c r="I123" s="26">
        <v>34.251969000000003</v>
      </c>
    </row>
    <row r="124" spans="1:9" x14ac:dyDescent="0.2">
      <c r="A124" s="19" t="s">
        <v>1011</v>
      </c>
      <c r="B124" s="20">
        <v>144</v>
      </c>
      <c r="C124" s="26">
        <v>22.916667</v>
      </c>
      <c r="D124" s="26">
        <v>40.972222000000002</v>
      </c>
      <c r="E124" s="26">
        <v>20.833333</v>
      </c>
      <c r="F124" s="26">
        <v>9.0277779999999996</v>
      </c>
      <c r="G124" s="26">
        <v>6.25</v>
      </c>
      <c r="H124" s="26">
        <v>63.888888999999999</v>
      </c>
      <c r="I124" s="26">
        <v>29.861111000000001</v>
      </c>
    </row>
    <row r="125" spans="1:9" x14ac:dyDescent="0.2">
      <c r="A125" s="18" t="s">
        <v>143</v>
      </c>
      <c r="B125" s="18"/>
      <c r="C125" s="18"/>
      <c r="D125" s="18"/>
      <c r="E125" s="18"/>
      <c r="F125" s="18"/>
      <c r="G125" s="18"/>
      <c r="H125" s="18"/>
      <c r="I125" s="18"/>
    </row>
    <row r="126" spans="1:9" x14ac:dyDescent="0.2">
      <c r="A126" s="21" t="s">
        <v>1071</v>
      </c>
      <c r="B126" s="21"/>
      <c r="C126" s="21"/>
      <c r="D126" s="21"/>
      <c r="E126" s="21"/>
      <c r="F126" s="21"/>
      <c r="G126" s="21"/>
      <c r="H126" s="21"/>
      <c r="I126" s="21"/>
    </row>
    <row r="127" spans="1:9" x14ac:dyDescent="0.2">
      <c r="A127" s="19" t="s">
        <v>1067</v>
      </c>
      <c r="B127" s="20">
        <v>285</v>
      </c>
      <c r="C127" s="26">
        <v>18.245614</v>
      </c>
      <c r="D127" s="26">
        <v>39.298245999999999</v>
      </c>
      <c r="E127" s="26">
        <v>29.473683999999999</v>
      </c>
      <c r="F127" s="26">
        <v>11.929824999999999</v>
      </c>
      <c r="G127" s="26">
        <v>1.052632</v>
      </c>
      <c r="H127" s="26">
        <v>57.543860000000002</v>
      </c>
      <c r="I127" s="26">
        <v>41.403509</v>
      </c>
    </row>
    <row r="128" spans="1:9" x14ac:dyDescent="0.2">
      <c r="A128" s="19" t="s">
        <v>1068</v>
      </c>
      <c r="B128" s="20">
        <v>217</v>
      </c>
      <c r="C128" s="26">
        <v>20.276498</v>
      </c>
      <c r="D128" s="26">
        <v>41.474654000000001</v>
      </c>
      <c r="E128" s="26">
        <v>27.64977</v>
      </c>
      <c r="F128" s="26">
        <v>7.373272</v>
      </c>
      <c r="G128" s="26">
        <v>3.225806</v>
      </c>
      <c r="H128" s="26">
        <v>61.751151999999998</v>
      </c>
      <c r="I128" s="26">
        <v>35.023040999999999</v>
      </c>
    </row>
    <row r="129" spans="1:9" x14ac:dyDescent="0.2">
      <c r="A129" s="19" t="s">
        <v>1069</v>
      </c>
      <c r="B129" s="20">
        <v>142</v>
      </c>
      <c r="C129" s="26">
        <v>28.873239000000002</v>
      </c>
      <c r="D129" s="26">
        <v>39.436619999999998</v>
      </c>
      <c r="E129" s="26">
        <v>23.943662</v>
      </c>
      <c r="F129" s="26">
        <v>7.0422539999999998</v>
      </c>
      <c r="G129" s="26">
        <v>0.70422499999999999</v>
      </c>
      <c r="H129" s="26">
        <v>68.309859000000003</v>
      </c>
      <c r="I129" s="26">
        <v>30.985914999999999</v>
      </c>
    </row>
    <row r="130" spans="1:9" x14ac:dyDescent="0.2">
      <c r="A130" s="19" t="s">
        <v>1070</v>
      </c>
      <c r="B130" s="20">
        <v>1184</v>
      </c>
      <c r="C130" s="26">
        <v>22.972973</v>
      </c>
      <c r="D130" s="26">
        <v>36.739865000000002</v>
      </c>
      <c r="E130" s="26">
        <v>25.760134999999998</v>
      </c>
      <c r="F130" s="26">
        <v>11.402027</v>
      </c>
      <c r="G130" s="26">
        <v>3.125</v>
      </c>
      <c r="H130" s="26">
        <v>59.712837999999998</v>
      </c>
      <c r="I130" s="26">
        <v>37.162162000000002</v>
      </c>
    </row>
    <row r="131" spans="1:9" x14ac:dyDescent="0.2">
      <c r="A131" s="19" t="s">
        <v>1011</v>
      </c>
      <c r="B131" s="20">
        <v>360</v>
      </c>
      <c r="C131" s="26">
        <v>24.444444000000001</v>
      </c>
      <c r="D131" s="26">
        <v>41.111111000000001</v>
      </c>
      <c r="E131" s="26">
        <v>21.388888999999999</v>
      </c>
      <c r="F131" s="26">
        <v>8.8888890000000007</v>
      </c>
      <c r="G131" s="26">
        <v>4.1666670000000003</v>
      </c>
      <c r="H131" s="26">
        <v>65.555555999999996</v>
      </c>
      <c r="I131" s="26">
        <v>30.277778000000001</v>
      </c>
    </row>
    <row r="132" spans="1:9" x14ac:dyDescent="0.2">
      <c r="A132" s="18" t="s">
        <v>143</v>
      </c>
      <c r="B132" s="18"/>
      <c r="C132" s="18"/>
      <c r="D132" s="18"/>
      <c r="E132" s="18"/>
      <c r="F132" s="18"/>
      <c r="G132" s="18"/>
      <c r="H132" s="18"/>
      <c r="I132" s="18"/>
    </row>
    <row r="133" spans="1:9" x14ac:dyDescent="0.2">
      <c r="A133" s="21" t="s">
        <v>1072</v>
      </c>
      <c r="B133" s="21"/>
      <c r="C133" s="21"/>
      <c r="D133" s="21"/>
      <c r="E133" s="21"/>
      <c r="F133" s="21"/>
      <c r="G133" s="21"/>
      <c r="H133" s="21"/>
      <c r="I133" s="21"/>
    </row>
    <row r="134" spans="1:9" x14ac:dyDescent="0.2">
      <c r="A134" s="19" t="s">
        <v>1067</v>
      </c>
      <c r="B134" s="20">
        <v>330</v>
      </c>
      <c r="C134" s="26">
        <v>20</v>
      </c>
      <c r="D134" s="26">
        <v>38.787878999999997</v>
      </c>
      <c r="E134" s="26">
        <v>26.363636</v>
      </c>
      <c r="F134" s="26">
        <v>13.333333</v>
      </c>
      <c r="G134" s="26">
        <v>1.5151520000000001</v>
      </c>
      <c r="H134" s="26">
        <v>58.787878999999997</v>
      </c>
      <c r="I134" s="26">
        <v>39.69697</v>
      </c>
    </row>
    <row r="135" spans="1:9" x14ac:dyDescent="0.2">
      <c r="A135" s="19" t="s">
        <v>1068</v>
      </c>
      <c r="B135" s="20">
        <v>326</v>
      </c>
      <c r="C135" s="26">
        <v>20.245398999999999</v>
      </c>
      <c r="D135" s="26">
        <v>42.331288000000001</v>
      </c>
      <c r="E135" s="26">
        <v>25.153373999999999</v>
      </c>
      <c r="F135" s="26">
        <v>10.429448000000001</v>
      </c>
      <c r="G135" s="26">
        <v>1.8404910000000001</v>
      </c>
      <c r="H135" s="26">
        <v>62.576687</v>
      </c>
      <c r="I135" s="26">
        <v>35.582822</v>
      </c>
    </row>
    <row r="136" spans="1:9" x14ac:dyDescent="0.2">
      <c r="A136" s="19" t="s">
        <v>1069</v>
      </c>
      <c r="B136" s="20">
        <v>133</v>
      </c>
      <c r="C136" s="26">
        <v>26.315788999999999</v>
      </c>
      <c r="D136" s="26">
        <v>34.586466000000001</v>
      </c>
      <c r="E136" s="26">
        <v>25.56391</v>
      </c>
      <c r="F136" s="26">
        <v>11.278195</v>
      </c>
      <c r="G136" s="26">
        <v>2.2556389999999999</v>
      </c>
      <c r="H136" s="26">
        <v>60.902256000000001</v>
      </c>
      <c r="I136" s="26">
        <v>36.842104999999997</v>
      </c>
    </row>
    <row r="137" spans="1:9" x14ac:dyDescent="0.2">
      <c r="A137" s="19" t="s">
        <v>1070</v>
      </c>
      <c r="B137" s="20">
        <v>1070</v>
      </c>
      <c r="C137" s="26">
        <v>23.738318</v>
      </c>
      <c r="D137" s="26">
        <v>36.728971999999999</v>
      </c>
      <c r="E137" s="26">
        <v>26.168223999999999</v>
      </c>
      <c r="F137" s="26">
        <v>9.906542</v>
      </c>
      <c r="G137" s="26">
        <v>3.4579439999999999</v>
      </c>
      <c r="H137" s="26">
        <v>60.467289999999998</v>
      </c>
      <c r="I137" s="26">
        <v>36.074765999999997</v>
      </c>
    </row>
    <row r="138" spans="1:9" x14ac:dyDescent="0.2">
      <c r="A138" s="19" t="s">
        <v>1011</v>
      </c>
      <c r="B138" s="20">
        <v>329</v>
      </c>
      <c r="C138" s="26">
        <v>23.100304000000001</v>
      </c>
      <c r="D138" s="26">
        <v>41.337386000000002</v>
      </c>
      <c r="E138" s="26">
        <v>23.404254999999999</v>
      </c>
      <c r="F138" s="26">
        <v>8.5106380000000001</v>
      </c>
      <c r="G138" s="26">
        <v>3.6474160000000002</v>
      </c>
      <c r="H138" s="26">
        <v>64.437690000000003</v>
      </c>
      <c r="I138" s="26">
        <v>31.914894</v>
      </c>
    </row>
    <row r="139" spans="1:9" x14ac:dyDescent="0.2">
      <c r="A139" s="18" t="s">
        <v>143</v>
      </c>
      <c r="B139" s="18"/>
      <c r="C139" s="18"/>
      <c r="D139" s="18"/>
      <c r="E139" s="18"/>
      <c r="F139" s="18"/>
      <c r="G139" s="18"/>
      <c r="H139" s="18"/>
      <c r="I139" s="18"/>
    </row>
    <row r="140" spans="1:9" x14ac:dyDescent="0.2">
      <c r="A140" s="21" t="s">
        <v>1073</v>
      </c>
      <c r="B140" s="21"/>
      <c r="C140" s="21"/>
      <c r="D140" s="21"/>
      <c r="E140" s="21"/>
      <c r="F140" s="21"/>
      <c r="G140" s="21"/>
      <c r="H140" s="21"/>
      <c r="I140" s="21"/>
    </row>
    <row r="141" spans="1:9" x14ac:dyDescent="0.2">
      <c r="A141" s="19" t="s">
        <v>1067</v>
      </c>
      <c r="B141" s="20">
        <v>39</v>
      </c>
      <c r="C141" s="26">
        <v>15.384615</v>
      </c>
      <c r="D141" s="26">
        <v>53.846153999999999</v>
      </c>
      <c r="E141" s="26">
        <v>25.641026</v>
      </c>
      <c r="F141" s="26">
        <v>5.1282050000000003</v>
      </c>
      <c r="G141" s="26">
        <v>0</v>
      </c>
      <c r="H141" s="26">
        <v>69.230768999999995</v>
      </c>
      <c r="I141" s="26">
        <v>30.769231000000001</v>
      </c>
    </row>
    <row r="142" spans="1:9" x14ac:dyDescent="0.2">
      <c r="A142" s="19" t="s">
        <v>1068</v>
      </c>
      <c r="B142" s="20">
        <v>75</v>
      </c>
      <c r="C142" s="26">
        <v>28</v>
      </c>
      <c r="D142" s="26">
        <v>41.333333000000003</v>
      </c>
      <c r="E142" s="26">
        <v>24</v>
      </c>
      <c r="F142" s="26">
        <v>6.6666670000000003</v>
      </c>
      <c r="G142" s="26">
        <v>0</v>
      </c>
      <c r="H142" s="26">
        <v>69.333332999999996</v>
      </c>
      <c r="I142" s="26">
        <v>30.666667</v>
      </c>
    </row>
    <row r="143" spans="1:9" x14ac:dyDescent="0.2">
      <c r="A143" s="19" t="s">
        <v>1069</v>
      </c>
      <c r="B143" s="20">
        <v>117</v>
      </c>
      <c r="C143" s="26">
        <v>19.65812</v>
      </c>
      <c r="D143" s="26">
        <v>37.606838000000003</v>
      </c>
      <c r="E143" s="26">
        <v>31.623932</v>
      </c>
      <c r="F143" s="26">
        <v>10.256410000000001</v>
      </c>
      <c r="G143" s="26">
        <v>0.85470100000000004</v>
      </c>
      <c r="H143" s="26">
        <v>57.264957000000003</v>
      </c>
      <c r="I143" s="26">
        <v>41.880341999999999</v>
      </c>
    </row>
    <row r="144" spans="1:9" x14ac:dyDescent="0.2">
      <c r="A144" s="19" t="s">
        <v>1070</v>
      </c>
      <c r="B144" s="20">
        <v>1288</v>
      </c>
      <c r="C144" s="26">
        <v>21.350932</v>
      </c>
      <c r="D144" s="26">
        <v>37.111801</v>
      </c>
      <c r="E144" s="26">
        <v>26.940994</v>
      </c>
      <c r="F144" s="26">
        <v>11.723602</v>
      </c>
      <c r="G144" s="26">
        <v>2.872671</v>
      </c>
      <c r="H144" s="26">
        <v>58.462733</v>
      </c>
      <c r="I144" s="26">
        <v>38.664596000000003</v>
      </c>
    </row>
    <row r="145" spans="1:9" x14ac:dyDescent="0.2">
      <c r="A145" s="19" t="s">
        <v>1011</v>
      </c>
      <c r="B145" s="20">
        <v>669</v>
      </c>
      <c r="C145" s="26">
        <v>25.710014999999999</v>
      </c>
      <c r="D145" s="26">
        <v>39.910314</v>
      </c>
      <c r="E145" s="26">
        <v>22.122571000000001</v>
      </c>
      <c r="F145" s="26">
        <v>8.5201790000000006</v>
      </c>
      <c r="G145" s="26">
        <v>3.7369210000000002</v>
      </c>
      <c r="H145" s="26">
        <v>65.620328999999998</v>
      </c>
      <c r="I145" s="26">
        <v>30.642749999999999</v>
      </c>
    </row>
    <row r="146" spans="1:9" x14ac:dyDescent="0.2">
      <c r="A146" s="18" t="s">
        <v>1074</v>
      </c>
      <c r="B146" s="18"/>
      <c r="C146" s="18"/>
      <c r="D146" s="18"/>
      <c r="E146" s="18"/>
      <c r="F146" s="18"/>
      <c r="G146" s="18"/>
      <c r="H146" s="18"/>
      <c r="I146" s="18"/>
    </row>
    <row r="147" spans="1:9" x14ac:dyDescent="0.2">
      <c r="A147" s="19" t="s">
        <v>1075</v>
      </c>
      <c r="B147" s="20">
        <v>541</v>
      </c>
      <c r="C147" s="26">
        <v>21.256931999999999</v>
      </c>
      <c r="D147" s="26">
        <v>40.110906</v>
      </c>
      <c r="E147" s="26">
        <v>23.475045999999999</v>
      </c>
      <c r="F147" s="26">
        <v>12.384473</v>
      </c>
      <c r="G147" s="26">
        <v>2.772643</v>
      </c>
      <c r="H147" s="26">
        <v>61.367837000000002</v>
      </c>
      <c r="I147" s="26">
        <v>35.859518999999999</v>
      </c>
    </row>
    <row r="148" spans="1:9" x14ac:dyDescent="0.2">
      <c r="A148" s="19" t="s">
        <v>1076</v>
      </c>
      <c r="B148" s="20">
        <v>877</v>
      </c>
      <c r="C148" s="26">
        <v>23.489167999999999</v>
      </c>
      <c r="D148" s="26">
        <v>38.882553999999999</v>
      </c>
      <c r="E148" s="26">
        <v>24.287343</v>
      </c>
      <c r="F148" s="26">
        <v>10.718358</v>
      </c>
      <c r="G148" s="26">
        <v>2.6225770000000002</v>
      </c>
      <c r="H148" s="26">
        <v>62.371721999999998</v>
      </c>
      <c r="I148" s="26">
        <v>35.005701000000002</v>
      </c>
    </row>
    <row r="149" spans="1:9" x14ac:dyDescent="0.2">
      <c r="A149" s="19" t="s">
        <v>1077</v>
      </c>
      <c r="B149" s="20">
        <v>543</v>
      </c>
      <c r="C149" s="26">
        <v>22.099447999999999</v>
      </c>
      <c r="D149" s="26">
        <v>39.410680999999997</v>
      </c>
      <c r="E149" s="26">
        <v>26.887661000000001</v>
      </c>
      <c r="F149" s="26">
        <v>8.4714550000000006</v>
      </c>
      <c r="G149" s="26">
        <v>3.1307550000000002</v>
      </c>
      <c r="H149" s="26">
        <v>61.510128999999999</v>
      </c>
      <c r="I149" s="26">
        <v>35.359116</v>
      </c>
    </row>
    <row r="150" spans="1:9" x14ac:dyDescent="0.2">
      <c r="A150" s="19" t="s">
        <v>1078</v>
      </c>
      <c r="B150" s="20">
        <v>227</v>
      </c>
      <c r="C150" s="26">
        <v>24.669604</v>
      </c>
      <c r="D150" s="26">
        <v>30.396476</v>
      </c>
      <c r="E150" s="26">
        <v>32.599119000000002</v>
      </c>
      <c r="F150" s="26">
        <v>8.8105729999999998</v>
      </c>
      <c r="G150" s="26">
        <v>3.5242290000000001</v>
      </c>
      <c r="H150" s="26">
        <v>55.066079000000002</v>
      </c>
      <c r="I150" s="26">
        <v>41.409692</v>
      </c>
    </row>
    <row r="151" spans="1:9" x14ac:dyDescent="0.2">
      <c r="A151" s="18" t="s">
        <v>1079</v>
      </c>
      <c r="B151" s="18"/>
      <c r="C151" s="18"/>
      <c r="D151" s="18"/>
      <c r="E151" s="18"/>
      <c r="F151" s="18"/>
      <c r="G151" s="18"/>
      <c r="H151" s="18"/>
      <c r="I151" s="18"/>
    </row>
    <row r="152" spans="1:9" x14ac:dyDescent="0.2">
      <c r="A152" s="19" t="s">
        <v>1080</v>
      </c>
      <c r="B152" s="20">
        <v>294</v>
      </c>
      <c r="C152" s="26">
        <v>27.551020000000001</v>
      </c>
      <c r="D152" s="26">
        <v>41.156463000000002</v>
      </c>
      <c r="E152" s="26">
        <v>21.088435</v>
      </c>
      <c r="F152" s="26">
        <v>7.4829929999999996</v>
      </c>
      <c r="G152" s="26">
        <v>2.721088</v>
      </c>
      <c r="H152" s="26">
        <v>68.707482999999996</v>
      </c>
      <c r="I152" s="26">
        <v>28.571428999999998</v>
      </c>
    </row>
    <row r="153" spans="1:9" x14ac:dyDescent="0.2">
      <c r="A153" s="19" t="s">
        <v>1081</v>
      </c>
      <c r="B153" s="20">
        <v>664</v>
      </c>
      <c r="C153" s="26">
        <v>24.246988000000002</v>
      </c>
      <c r="D153" s="26">
        <v>34.036144999999998</v>
      </c>
      <c r="E153" s="26">
        <v>28.012048</v>
      </c>
      <c r="F153" s="26">
        <v>10.692771</v>
      </c>
      <c r="G153" s="26">
        <v>3.0120480000000001</v>
      </c>
      <c r="H153" s="26">
        <v>58.283132999999999</v>
      </c>
      <c r="I153" s="26">
        <v>38.704819000000001</v>
      </c>
    </row>
    <row r="154" spans="1:9" x14ac:dyDescent="0.2">
      <c r="A154" s="19" t="s">
        <v>1082</v>
      </c>
      <c r="B154" s="20">
        <v>421</v>
      </c>
      <c r="C154" s="26">
        <v>23.752969</v>
      </c>
      <c r="D154" s="26">
        <v>38.004750999999999</v>
      </c>
      <c r="E154" s="26">
        <v>27.078385000000001</v>
      </c>
      <c r="F154" s="26">
        <v>8.7885989999999996</v>
      </c>
      <c r="G154" s="26">
        <v>2.3752970000000002</v>
      </c>
      <c r="H154" s="26">
        <v>61.757719999999999</v>
      </c>
      <c r="I154" s="26">
        <v>35.866982999999998</v>
      </c>
    </row>
    <row r="155" spans="1:9" x14ac:dyDescent="0.2">
      <c r="A155" s="19" t="s">
        <v>1083</v>
      </c>
      <c r="B155" s="20">
        <v>358</v>
      </c>
      <c r="C155" s="26">
        <v>20.391061000000001</v>
      </c>
      <c r="D155" s="26">
        <v>43.854748999999998</v>
      </c>
      <c r="E155" s="26">
        <v>22.625698</v>
      </c>
      <c r="F155" s="26">
        <v>10.335196</v>
      </c>
      <c r="G155" s="26">
        <v>2.7932959999999998</v>
      </c>
      <c r="H155" s="26">
        <v>64.245810000000006</v>
      </c>
      <c r="I155" s="26">
        <v>32.960894000000003</v>
      </c>
    </row>
    <row r="156" spans="1:9" x14ac:dyDescent="0.2">
      <c r="A156" s="19" t="s">
        <v>1084</v>
      </c>
      <c r="B156" s="20">
        <v>217</v>
      </c>
      <c r="C156" s="26">
        <v>17.972349999999999</v>
      </c>
      <c r="D156" s="26">
        <v>36.405529999999999</v>
      </c>
      <c r="E156" s="26">
        <v>29.032257999999999</v>
      </c>
      <c r="F156" s="26">
        <v>15.207373</v>
      </c>
      <c r="G156" s="26">
        <v>1.3824879999999999</v>
      </c>
      <c r="H156" s="26">
        <v>54.377879999999998</v>
      </c>
      <c r="I156" s="26">
        <v>44.239631000000003</v>
      </c>
    </row>
    <row r="157" spans="1:9" x14ac:dyDescent="0.2">
      <c r="A157" s="22" t="s">
        <v>1085</v>
      </c>
      <c r="B157" s="23">
        <v>234</v>
      </c>
      <c r="C157" s="27">
        <v>18.376068</v>
      </c>
      <c r="D157" s="27">
        <v>41.880341999999999</v>
      </c>
      <c r="E157" s="27">
        <v>23.076923000000001</v>
      </c>
      <c r="F157" s="27">
        <v>11.538462000000001</v>
      </c>
      <c r="G157" s="27">
        <v>5.1282050000000003</v>
      </c>
      <c r="H157" s="27">
        <v>60.256410000000002</v>
      </c>
      <c r="I157" s="27">
        <v>34.615385000000003</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5297C-225D-481B-9844-7A7C4DF6A1F1}">
  <dimension ref="A1:J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HYPERLINK("#'目次'!B46","[40]")</f>
        <v>[40]</v>
      </c>
      <c r="B2" s="24" t="s">
        <v>352</v>
      </c>
    </row>
    <row r="3" spans="1:10" x14ac:dyDescent="0.2">
      <c r="A3" s="9" t="s">
        <v>126</v>
      </c>
      <c r="B3" s="12" t="s">
        <v>276</v>
      </c>
    </row>
    <row r="4" spans="1:10" x14ac:dyDescent="0.2">
      <c r="A4" s="9"/>
      <c r="B4" s="12" t="s">
        <v>277</v>
      </c>
    </row>
    <row r="5" spans="1:10" ht="25" x14ac:dyDescent="0.2">
      <c r="A5" s="9" t="s">
        <v>126</v>
      </c>
      <c r="B5" s="14" t="s">
        <v>398</v>
      </c>
      <c r="C5" s="14" t="s">
        <v>688</v>
      </c>
      <c r="D5" s="14" t="s">
        <v>689</v>
      </c>
      <c r="E5" s="14" t="s">
        <v>690</v>
      </c>
      <c r="F5" s="14" t="s">
        <v>447</v>
      </c>
      <c r="G5" s="14" t="s">
        <v>691</v>
      </c>
      <c r="H5" s="14" t="s">
        <v>429</v>
      </c>
      <c r="I5" s="14" t="s">
        <v>353</v>
      </c>
      <c r="J5" s="14" t="s">
        <v>491</v>
      </c>
    </row>
    <row r="6" spans="1:10" s="15" customFormat="1" x14ac:dyDescent="0.2">
      <c r="A6" s="54" t="s">
        <v>1012</v>
      </c>
      <c r="B6" s="57">
        <v>1338</v>
      </c>
      <c r="C6" s="58">
        <v>2.092676</v>
      </c>
      <c r="D6" s="58">
        <v>10.463378000000001</v>
      </c>
      <c r="E6" s="58">
        <v>36.397607999999998</v>
      </c>
      <c r="F6" s="58">
        <v>23.243646999999999</v>
      </c>
      <c r="G6" s="58">
        <v>17.115096999999999</v>
      </c>
      <c r="H6" s="58">
        <v>10.687593</v>
      </c>
      <c r="I6" s="53">
        <v>6.7792469999999998</v>
      </c>
      <c r="J6" s="25">
        <v>3.5</v>
      </c>
    </row>
    <row r="7" spans="1:10" x14ac:dyDescent="0.2">
      <c r="A7" s="18" t="s">
        <v>1013</v>
      </c>
      <c r="B7" s="18"/>
      <c r="C7" s="18"/>
      <c r="D7" s="18"/>
      <c r="E7" s="18"/>
      <c r="F7" s="18"/>
      <c r="G7" s="18"/>
      <c r="H7" s="18"/>
      <c r="I7" s="18"/>
      <c r="J7" s="18"/>
    </row>
    <row r="8" spans="1:10" x14ac:dyDescent="0.2">
      <c r="A8" s="19" t="s">
        <v>1014</v>
      </c>
      <c r="B8" s="20">
        <v>662</v>
      </c>
      <c r="C8" s="26">
        <v>2.5679759999999998</v>
      </c>
      <c r="D8" s="26">
        <v>10.574018000000001</v>
      </c>
      <c r="E8" s="26">
        <v>33.987915000000001</v>
      </c>
      <c r="F8" s="26">
        <v>24.622356</v>
      </c>
      <c r="G8" s="26">
        <v>18.882175</v>
      </c>
      <c r="H8" s="26">
        <v>9.3655589999999993</v>
      </c>
      <c r="I8" s="26">
        <v>7.4548329999999998</v>
      </c>
      <c r="J8" s="26">
        <v>4</v>
      </c>
    </row>
    <row r="9" spans="1:10" x14ac:dyDescent="0.2">
      <c r="A9" s="19" t="s">
        <v>1015</v>
      </c>
      <c r="B9" s="20">
        <v>676</v>
      </c>
      <c r="C9" s="26">
        <v>1.627219</v>
      </c>
      <c r="D9" s="26">
        <v>10.355029999999999</v>
      </c>
      <c r="E9" s="26">
        <v>38.757396</v>
      </c>
      <c r="F9" s="26">
        <v>21.893491000000001</v>
      </c>
      <c r="G9" s="26">
        <v>15.384615</v>
      </c>
      <c r="H9" s="26">
        <v>11.982248999999999</v>
      </c>
      <c r="I9" s="26">
        <v>6.0979830000000002</v>
      </c>
      <c r="J9" s="26">
        <v>3</v>
      </c>
    </row>
    <row r="10" spans="1:10" x14ac:dyDescent="0.2">
      <c r="A10" s="19" t="s">
        <v>1009</v>
      </c>
      <c r="B10" s="20">
        <v>0</v>
      </c>
      <c r="C10" s="26">
        <v>0</v>
      </c>
      <c r="D10" s="26">
        <v>0</v>
      </c>
      <c r="E10" s="26">
        <v>0</v>
      </c>
      <c r="F10" s="26">
        <v>0</v>
      </c>
      <c r="G10" s="26">
        <v>0</v>
      </c>
      <c r="H10" s="26">
        <v>0</v>
      </c>
      <c r="I10" s="26">
        <v>0</v>
      </c>
      <c r="J10" s="26">
        <v>0</v>
      </c>
    </row>
    <row r="11" spans="1:10" x14ac:dyDescent="0.2">
      <c r="A11" s="18" t="s">
        <v>1016</v>
      </c>
      <c r="B11" s="18"/>
      <c r="C11" s="18"/>
      <c r="D11" s="18"/>
      <c r="E11" s="18"/>
      <c r="F11" s="18"/>
      <c r="G11" s="18"/>
      <c r="H11" s="18"/>
      <c r="I11" s="18"/>
      <c r="J11" s="18"/>
    </row>
    <row r="12" spans="1:10" x14ac:dyDescent="0.2">
      <c r="A12" s="19" t="s">
        <v>1017</v>
      </c>
      <c r="B12" s="20">
        <v>235</v>
      </c>
      <c r="C12" s="26">
        <v>1.2765960000000001</v>
      </c>
      <c r="D12" s="26">
        <v>7.2340429999999998</v>
      </c>
      <c r="E12" s="26">
        <v>36.170212999999997</v>
      </c>
      <c r="F12" s="26">
        <v>25.531915000000001</v>
      </c>
      <c r="G12" s="26">
        <v>22.978722999999999</v>
      </c>
      <c r="H12" s="26">
        <v>6.8085110000000002</v>
      </c>
      <c r="I12" s="26">
        <v>7.9433790000000002</v>
      </c>
      <c r="J12" s="26">
        <v>5</v>
      </c>
    </row>
    <row r="13" spans="1:10" x14ac:dyDescent="0.2">
      <c r="A13" s="19" t="s">
        <v>1018</v>
      </c>
      <c r="B13" s="20">
        <v>262</v>
      </c>
      <c r="C13" s="26">
        <v>1.526718</v>
      </c>
      <c r="D13" s="26">
        <v>10.687023</v>
      </c>
      <c r="E13" s="26">
        <v>32.824427</v>
      </c>
      <c r="F13" s="26">
        <v>23.664121999999999</v>
      </c>
      <c r="G13" s="26">
        <v>23.282443000000001</v>
      </c>
      <c r="H13" s="26">
        <v>8.0152669999999997</v>
      </c>
      <c r="I13" s="26">
        <v>8.4987549999999992</v>
      </c>
      <c r="J13" s="26">
        <v>5</v>
      </c>
    </row>
    <row r="14" spans="1:10" x14ac:dyDescent="0.2">
      <c r="A14" s="19" t="s">
        <v>1019</v>
      </c>
      <c r="B14" s="20">
        <v>284</v>
      </c>
      <c r="C14" s="26">
        <v>1.7605630000000001</v>
      </c>
      <c r="D14" s="26">
        <v>12.323943999999999</v>
      </c>
      <c r="E14" s="26">
        <v>37.676056000000003</v>
      </c>
      <c r="F14" s="26">
        <v>26.760563000000001</v>
      </c>
      <c r="G14" s="26">
        <v>10.915493</v>
      </c>
      <c r="H14" s="26">
        <v>10.56338</v>
      </c>
      <c r="I14" s="26">
        <v>5.3070870000000001</v>
      </c>
      <c r="J14" s="26">
        <v>3.25</v>
      </c>
    </row>
    <row r="15" spans="1:10" x14ac:dyDescent="0.2">
      <c r="A15" s="19" t="s">
        <v>1020</v>
      </c>
      <c r="B15" s="20">
        <v>258</v>
      </c>
      <c r="C15" s="26">
        <v>3.488372</v>
      </c>
      <c r="D15" s="26">
        <v>10.852713</v>
      </c>
      <c r="E15" s="26">
        <v>39.147286999999999</v>
      </c>
      <c r="F15" s="26">
        <v>22.093022999999999</v>
      </c>
      <c r="G15" s="26">
        <v>16.666667</v>
      </c>
      <c r="H15" s="26">
        <v>7.751938</v>
      </c>
      <c r="I15" s="26">
        <v>5.9428570000000001</v>
      </c>
      <c r="J15" s="26">
        <v>3.25</v>
      </c>
    </row>
    <row r="16" spans="1:10" x14ac:dyDescent="0.2">
      <c r="A16" s="19" t="s">
        <v>1021</v>
      </c>
      <c r="B16" s="20">
        <v>187</v>
      </c>
      <c r="C16" s="26">
        <v>2.673797</v>
      </c>
      <c r="D16" s="26">
        <v>9.6256679999999992</v>
      </c>
      <c r="E16" s="26">
        <v>37.433154999999999</v>
      </c>
      <c r="F16" s="26">
        <v>18.181818</v>
      </c>
      <c r="G16" s="26">
        <v>14.973262</v>
      </c>
      <c r="H16" s="26">
        <v>17.112299</v>
      </c>
      <c r="I16" s="26">
        <v>7.0187099999999996</v>
      </c>
      <c r="J16" s="26">
        <v>3</v>
      </c>
    </row>
    <row r="17" spans="1:10" x14ac:dyDescent="0.2">
      <c r="A17" s="19" t="s">
        <v>1022</v>
      </c>
      <c r="B17" s="20">
        <v>72</v>
      </c>
      <c r="C17" s="26">
        <v>2.7777780000000001</v>
      </c>
      <c r="D17" s="26">
        <v>16.666667</v>
      </c>
      <c r="E17" s="26">
        <v>27.777778000000001</v>
      </c>
      <c r="F17" s="26">
        <v>19.444444000000001</v>
      </c>
      <c r="G17" s="26">
        <v>8.3333329999999997</v>
      </c>
      <c r="H17" s="26">
        <v>25</v>
      </c>
      <c r="I17" s="26">
        <v>5.3907410000000002</v>
      </c>
      <c r="J17" s="26">
        <v>3.25</v>
      </c>
    </row>
    <row r="18" spans="1:10" x14ac:dyDescent="0.2">
      <c r="A18" s="19" t="s">
        <v>1023</v>
      </c>
      <c r="B18" s="20">
        <v>33</v>
      </c>
      <c r="C18" s="26">
        <v>0</v>
      </c>
      <c r="D18" s="26">
        <v>6.0606059999999999</v>
      </c>
      <c r="E18" s="26">
        <v>42.424242</v>
      </c>
      <c r="F18" s="26">
        <v>21.212121</v>
      </c>
      <c r="G18" s="26">
        <v>18.181818</v>
      </c>
      <c r="H18" s="26">
        <v>12.121212</v>
      </c>
      <c r="I18" s="26">
        <v>5.3793100000000003</v>
      </c>
      <c r="J18" s="26">
        <v>3.5</v>
      </c>
    </row>
    <row r="19" spans="1:10" x14ac:dyDescent="0.2">
      <c r="A19" s="19" t="s">
        <v>1024</v>
      </c>
      <c r="B19" s="20">
        <v>7</v>
      </c>
      <c r="C19" s="26">
        <v>0</v>
      </c>
      <c r="D19" s="26">
        <v>0</v>
      </c>
      <c r="E19" s="26">
        <v>57.142856999999999</v>
      </c>
      <c r="F19" s="26">
        <v>14.285714</v>
      </c>
      <c r="G19" s="26">
        <v>0</v>
      </c>
      <c r="H19" s="26">
        <v>28.571428999999998</v>
      </c>
      <c r="I19" s="26">
        <v>3.2</v>
      </c>
      <c r="J19" s="26">
        <v>3</v>
      </c>
    </row>
    <row r="20" spans="1:10" x14ac:dyDescent="0.2">
      <c r="A20" s="19" t="s">
        <v>1025</v>
      </c>
      <c r="B20" s="20">
        <v>546</v>
      </c>
      <c r="C20" s="26">
        <v>1.648352</v>
      </c>
      <c r="D20" s="26">
        <v>11.538462000000001</v>
      </c>
      <c r="E20" s="26">
        <v>35.347985000000001</v>
      </c>
      <c r="F20" s="26">
        <v>25.274725</v>
      </c>
      <c r="G20" s="26">
        <v>16.849817000000002</v>
      </c>
      <c r="H20" s="26">
        <v>9.3406590000000005</v>
      </c>
      <c r="I20" s="26">
        <v>6.8610100000000003</v>
      </c>
      <c r="J20" s="26">
        <v>4</v>
      </c>
    </row>
    <row r="21" spans="1:10" x14ac:dyDescent="0.2">
      <c r="A21" s="19" t="s">
        <v>1026</v>
      </c>
      <c r="B21" s="20">
        <v>445</v>
      </c>
      <c r="C21" s="26">
        <v>3.1460669999999999</v>
      </c>
      <c r="D21" s="26">
        <v>10.337078999999999</v>
      </c>
      <c r="E21" s="26">
        <v>38.426966</v>
      </c>
      <c r="F21" s="26">
        <v>20.449438000000001</v>
      </c>
      <c r="G21" s="26">
        <v>15.955056000000001</v>
      </c>
      <c r="H21" s="26">
        <v>11.685392999999999</v>
      </c>
      <c r="I21" s="26">
        <v>6.3671759999999997</v>
      </c>
      <c r="J21" s="26">
        <v>3</v>
      </c>
    </row>
    <row r="22" spans="1:10" x14ac:dyDescent="0.2">
      <c r="A22" s="19" t="s">
        <v>1027</v>
      </c>
      <c r="B22" s="20">
        <v>1103</v>
      </c>
      <c r="C22" s="26">
        <v>2.2665459999999999</v>
      </c>
      <c r="D22" s="26">
        <v>11.151405</v>
      </c>
      <c r="E22" s="26">
        <v>36.446055999999999</v>
      </c>
      <c r="F22" s="26">
        <v>22.756119999999999</v>
      </c>
      <c r="G22" s="26">
        <v>15.865819999999999</v>
      </c>
      <c r="H22" s="26">
        <v>11.514053000000001</v>
      </c>
      <c r="I22" s="26">
        <v>6.518033</v>
      </c>
      <c r="J22" s="26">
        <v>3.5</v>
      </c>
    </row>
    <row r="23" spans="1:10" x14ac:dyDescent="0.2">
      <c r="A23" s="19" t="s">
        <v>1028</v>
      </c>
      <c r="B23" s="20">
        <v>557</v>
      </c>
      <c r="C23" s="26">
        <v>2.8725309999999999</v>
      </c>
      <c r="D23" s="26">
        <v>10.771993</v>
      </c>
      <c r="E23" s="26">
        <v>37.522441999999998</v>
      </c>
      <c r="F23" s="26">
        <v>20.287253</v>
      </c>
      <c r="G23" s="26">
        <v>14.901256999999999</v>
      </c>
      <c r="H23" s="26">
        <v>13.644524000000001</v>
      </c>
      <c r="I23" s="26">
        <v>6.1650729999999996</v>
      </c>
      <c r="J23" s="26">
        <v>3</v>
      </c>
    </row>
    <row r="24" spans="1:10" x14ac:dyDescent="0.2">
      <c r="A24" s="19" t="s">
        <v>1029</v>
      </c>
      <c r="B24" s="20">
        <v>112</v>
      </c>
      <c r="C24" s="26">
        <v>1.785714</v>
      </c>
      <c r="D24" s="26">
        <v>12.5</v>
      </c>
      <c r="E24" s="26">
        <v>33.928570999999998</v>
      </c>
      <c r="F24" s="26">
        <v>19.642856999999999</v>
      </c>
      <c r="G24" s="26">
        <v>10.714286</v>
      </c>
      <c r="H24" s="26">
        <v>21.428571000000002</v>
      </c>
      <c r="I24" s="26">
        <v>5.2625000000000002</v>
      </c>
      <c r="J24" s="26">
        <v>3</v>
      </c>
    </row>
    <row r="25" spans="1:10" x14ac:dyDescent="0.2">
      <c r="A25" s="18" t="s">
        <v>1030</v>
      </c>
      <c r="B25" s="17">
        <v>131</v>
      </c>
      <c r="C25" s="25">
        <v>1.526718</v>
      </c>
      <c r="D25" s="25">
        <v>5.3435110000000003</v>
      </c>
      <c r="E25" s="25">
        <v>35.114503999999997</v>
      </c>
      <c r="F25" s="25">
        <v>25.954198000000002</v>
      </c>
      <c r="G25" s="25">
        <v>26.717556999999999</v>
      </c>
      <c r="H25" s="25">
        <v>5.3435110000000003</v>
      </c>
      <c r="I25" s="25">
        <v>8.2588709999999992</v>
      </c>
      <c r="J25" s="25">
        <v>5</v>
      </c>
    </row>
    <row r="26" spans="1:10" x14ac:dyDescent="0.2">
      <c r="A26" s="19" t="s">
        <v>1018</v>
      </c>
      <c r="B26" s="20">
        <v>127</v>
      </c>
      <c r="C26" s="26">
        <v>3.1496059999999999</v>
      </c>
      <c r="D26" s="26">
        <v>10.236219999999999</v>
      </c>
      <c r="E26" s="26">
        <v>32.283465</v>
      </c>
      <c r="F26" s="26">
        <v>25.196850000000001</v>
      </c>
      <c r="G26" s="26">
        <v>22.047243999999999</v>
      </c>
      <c r="H26" s="26">
        <v>7.086614</v>
      </c>
      <c r="I26" s="26">
        <v>8.2440680000000004</v>
      </c>
      <c r="J26" s="26">
        <v>5</v>
      </c>
    </row>
    <row r="27" spans="1:10" x14ac:dyDescent="0.2">
      <c r="A27" s="19" t="s">
        <v>1019</v>
      </c>
      <c r="B27" s="20">
        <v>137</v>
      </c>
      <c r="C27" s="26">
        <v>1.459854</v>
      </c>
      <c r="D27" s="26">
        <v>11.678832</v>
      </c>
      <c r="E27" s="26">
        <v>35.036496</v>
      </c>
      <c r="F27" s="26">
        <v>29.19708</v>
      </c>
      <c r="G27" s="26">
        <v>13.868613</v>
      </c>
      <c r="H27" s="26">
        <v>8.7591239999999999</v>
      </c>
      <c r="I27" s="26">
        <v>6.2127999999999997</v>
      </c>
      <c r="J27" s="26">
        <v>4</v>
      </c>
    </row>
    <row r="28" spans="1:10" x14ac:dyDescent="0.2">
      <c r="A28" s="19" t="s">
        <v>1020</v>
      </c>
      <c r="B28" s="20">
        <v>118</v>
      </c>
      <c r="C28" s="26">
        <v>3.389831</v>
      </c>
      <c r="D28" s="26">
        <v>12.711864</v>
      </c>
      <c r="E28" s="26">
        <v>36.440677999999998</v>
      </c>
      <c r="F28" s="26">
        <v>22.881356</v>
      </c>
      <c r="G28" s="26">
        <v>19.491524999999999</v>
      </c>
      <c r="H28" s="26">
        <v>5.084746</v>
      </c>
      <c r="I28" s="26">
        <v>7.0178570000000002</v>
      </c>
      <c r="J28" s="26">
        <v>3.75</v>
      </c>
    </row>
    <row r="29" spans="1:10" x14ac:dyDescent="0.2">
      <c r="A29" s="19" t="s">
        <v>1021</v>
      </c>
      <c r="B29" s="20">
        <v>95</v>
      </c>
      <c r="C29" s="26">
        <v>4.2105259999999998</v>
      </c>
      <c r="D29" s="26">
        <v>10.526316</v>
      </c>
      <c r="E29" s="26">
        <v>35.789473999999998</v>
      </c>
      <c r="F29" s="26">
        <v>18.947368000000001</v>
      </c>
      <c r="G29" s="26">
        <v>14.736841999999999</v>
      </c>
      <c r="H29" s="26">
        <v>15.789474</v>
      </c>
      <c r="I29" s="26">
        <v>8.3012499999999996</v>
      </c>
      <c r="J29" s="26">
        <v>3</v>
      </c>
    </row>
    <row r="30" spans="1:10" x14ac:dyDescent="0.2">
      <c r="A30" s="19" t="s">
        <v>1022</v>
      </c>
      <c r="B30" s="20">
        <v>39</v>
      </c>
      <c r="C30" s="26">
        <v>2.5641029999999998</v>
      </c>
      <c r="D30" s="26">
        <v>20.512820999999999</v>
      </c>
      <c r="E30" s="26">
        <v>17.948718</v>
      </c>
      <c r="F30" s="26">
        <v>25.641026</v>
      </c>
      <c r="G30" s="26">
        <v>10.256410000000001</v>
      </c>
      <c r="H30" s="26">
        <v>23.076923000000001</v>
      </c>
      <c r="I30" s="26">
        <v>6.51</v>
      </c>
      <c r="J30" s="26">
        <v>4</v>
      </c>
    </row>
    <row r="31" spans="1:10" x14ac:dyDescent="0.2">
      <c r="A31" s="19" t="s">
        <v>1023</v>
      </c>
      <c r="B31" s="20">
        <v>13</v>
      </c>
      <c r="C31" s="26">
        <v>0</v>
      </c>
      <c r="D31" s="26">
        <v>7.6923079999999997</v>
      </c>
      <c r="E31" s="26">
        <v>30.769231000000001</v>
      </c>
      <c r="F31" s="26">
        <v>15.384615</v>
      </c>
      <c r="G31" s="26">
        <v>15.384615</v>
      </c>
      <c r="H31" s="26">
        <v>30.769231000000001</v>
      </c>
      <c r="I31" s="26">
        <v>5.3333329999999997</v>
      </c>
      <c r="J31" s="26">
        <v>3.5</v>
      </c>
    </row>
    <row r="32" spans="1:10" x14ac:dyDescent="0.2">
      <c r="A32" s="19" t="s">
        <v>1024</v>
      </c>
      <c r="B32" s="20">
        <v>2</v>
      </c>
      <c r="C32" s="26">
        <v>0</v>
      </c>
      <c r="D32" s="26">
        <v>0</v>
      </c>
      <c r="E32" s="26">
        <v>100</v>
      </c>
      <c r="F32" s="26">
        <v>0</v>
      </c>
      <c r="G32" s="26">
        <v>0</v>
      </c>
      <c r="H32" s="26">
        <v>0</v>
      </c>
      <c r="I32" s="26">
        <v>3</v>
      </c>
      <c r="J32" s="26">
        <v>3</v>
      </c>
    </row>
    <row r="33" spans="1:10" x14ac:dyDescent="0.2">
      <c r="A33" s="19" t="s">
        <v>1025</v>
      </c>
      <c r="B33" s="20">
        <v>264</v>
      </c>
      <c r="C33" s="26">
        <v>2.2727270000000002</v>
      </c>
      <c r="D33" s="26">
        <v>10.984848</v>
      </c>
      <c r="E33" s="26">
        <v>33.712121000000003</v>
      </c>
      <c r="F33" s="26">
        <v>27.272727</v>
      </c>
      <c r="G33" s="26">
        <v>17.80303</v>
      </c>
      <c r="H33" s="26">
        <v>7.9545450000000004</v>
      </c>
      <c r="I33" s="26">
        <v>7.1991769999999997</v>
      </c>
      <c r="J33" s="26">
        <v>4</v>
      </c>
    </row>
    <row r="34" spans="1:10" x14ac:dyDescent="0.2">
      <c r="A34" s="19" t="s">
        <v>1026</v>
      </c>
      <c r="B34" s="20">
        <v>213</v>
      </c>
      <c r="C34" s="26">
        <v>3.7558690000000001</v>
      </c>
      <c r="D34" s="26">
        <v>11.737088999999999</v>
      </c>
      <c r="E34" s="26">
        <v>36.150235000000002</v>
      </c>
      <c r="F34" s="26">
        <v>21.126760999999998</v>
      </c>
      <c r="G34" s="26">
        <v>17.370892000000001</v>
      </c>
      <c r="H34" s="26">
        <v>9.8591549999999994</v>
      </c>
      <c r="I34" s="26">
        <v>7.5526039999999997</v>
      </c>
      <c r="J34" s="26">
        <v>3.5</v>
      </c>
    </row>
    <row r="35" spans="1:10" x14ac:dyDescent="0.2">
      <c r="A35" s="19" t="s">
        <v>1027</v>
      </c>
      <c r="B35" s="20">
        <v>531</v>
      </c>
      <c r="C35" s="26">
        <v>2.824859</v>
      </c>
      <c r="D35" s="26">
        <v>11.864407</v>
      </c>
      <c r="E35" s="26">
        <v>33.709980999999999</v>
      </c>
      <c r="F35" s="26">
        <v>24.293785</v>
      </c>
      <c r="G35" s="26">
        <v>16.949152999999999</v>
      </c>
      <c r="H35" s="26">
        <v>10.357815</v>
      </c>
      <c r="I35" s="26">
        <v>7.2453779999999997</v>
      </c>
      <c r="J35" s="26">
        <v>4</v>
      </c>
    </row>
    <row r="36" spans="1:10" x14ac:dyDescent="0.2">
      <c r="A36" s="19" t="s">
        <v>1028</v>
      </c>
      <c r="B36" s="20">
        <v>267</v>
      </c>
      <c r="C36" s="26">
        <v>3.370787</v>
      </c>
      <c r="D36" s="26">
        <v>12.734082000000001</v>
      </c>
      <c r="E36" s="26">
        <v>33.707864999999998</v>
      </c>
      <c r="F36" s="26">
        <v>21.348314999999999</v>
      </c>
      <c r="G36" s="26">
        <v>16.104869000000001</v>
      </c>
      <c r="H36" s="26">
        <v>12.734082000000001</v>
      </c>
      <c r="I36" s="26">
        <v>7.2935619999999997</v>
      </c>
      <c r="J36" s="26">
        <v>3.5</v>
      </c>
    </row>
    <row r="37" spans="1:10" x14ac:dyDescent="0.2">
      <c r="A37" s="19" t="s">
        <v>1029</v>
      </c>
      <c r="B37" s="20">
        <v>54</v>
      </c>
      <c r="C37" s="26">
        <v>1.8518520000000001</v>
      </c>
      <c r="D37" s="26">
        <v>16.666667</v>
      </c>
      <c r="E37" s="26">
        <v>24.074074</v>
      </c>
      <c r="F37" s="26">
        <v>22.222221999999999</v>
      </c>
      <c r="G37" s="26">
        <v>11.111110999999999</v>
      </c>
      <c r="H37" s="26">
        <v>24.074074</v>
      </c>
      <c r="I37" s="26">
        <v>6.0804879999999999</v>
      </c>
      <c r="J37" s="26">
        <v>4</v>
      </c>
    </row>
    <row r="38" spans="1:10" x14ac:dyDescent="0.2">
      <c r="A38" s="18" t="s">
        <v>1031</v>
      </c>
      <c r="B38" s="17">
        <v>104</v>
      </c>
      <c r="C38" s="25">
        <v>0.961538</v>
      </c>
      <c r="D38" s="25">
        <v>9.6153849999999998</v>
      </c>
      <c r="E38" s="25">
        <v>37.5</v>
      </c>
      <c r="F38" s="25">
        <v>25</v>
      </c>
      <c r="G38" s="25">
        <v>18.269231000000001</v>
      </c>
      <c r="H38" s="25">
        <v>8.6538459999999997</v>
      </c>
      <c r="I38" s="25">
        <v>7.5315789999999998</v>
      </c>
      <c r="J38" s="25">
        <v>4</v>
      </c>
    </row>
    <row r="39" spans="1:10" x14ac:dyDescent="0.2">
      <c r="A39" s="19" t="s">
        <v>1018</v>
      </c>
      <c r="B39" s="20">
        <v>135</v>
      </c>
      <c r="C39" s="26">
        <v>0</v>
      </c>
      <c r="D39" s="26">
        <v>11.111110999999999</v>
      </c>
      <c r="E39" s="26">
        <v>33.333333000000003</v>
      </c>
      <c r="F39" s="26">
        <v>22.222221999999999</v>
      </c>
      <c r="G39" s="26">
        <v>24.444444000000001</v>
      </c>
      <c r="H39" s="26">
        <v>8.8888890000000007</v>
      </c>
      <c r="I39" s="26">
        <v>8.7430889999999994</v>
      </c>
      <c r="J39" s="26">
        <v>5</v>
      </c>
    </row>
    <row r="40" spans="1:10" x14ac:dyDescent="0.2">
      <c r="A40" s="19" t="s">
        <v>1019</v>
      </c>
      <c r="B40" s="20">
        <v>147</v>
      </c>
      <c r="C40" s="26">
        <v>2.040816</v>
      </c>
      <c r="D40" s="26">
        <v>12.92517</v>
      </c>
      <c r="E40" s="26">
        <v>40.136054000000001</v>
      </c>
      <c r="F40" s="26">
        <v>24.489795999999998</v>
      </c>
      <c r="G40" s="26">
        <v>8.1632650000000009</v>
      </c>
      <c r="H40" s="26">
        <v>12.244897999999999</v>
      </c>
      <c r="I40" s="26">
        <v>4.4294570000000002</v>
      </c>
      <c r="J40" s="26">
        <v>3</v>
      </c>
    </row>
    <row r="41" spans="1:10" x14ac:dyDescent="0.2">
      <c r="A41" s="19" t="s">
        <v>1020</v>
      </c>
      <c r="B41" s="20">
        <v>140</v>
      </c>
      <c r="C41" s="26">
        <v>3.5714290000000002</v>
      </c>
      <c r="D41" s="26">
        <v>9.2857140000000005</v>
      </c>
      <c r="E41" s="26">
        <v>41.428570999999998</v>
      </c>
      <c r="F41" s="26">
        <v>21.428571000000002</v>
      </c>
      <c r="G41" s="26">
        <v>14.285714</v>
      </c>
      <c r="H41" s="26">
        <v>10</v>
      </c>
      <c r="I41" s="26">
        <v>4.9873019999999997</v>
      </c>
      <c r="J41" s="26">
        <v>3</v>
      </c>
    </row>
    <row r="42" spans="1:10" x14ac:dyDescent="0.2">
      <c r="A42" s="19" t="s">
        <v>1021</v>
      </c>
      <c r="B42" s="20">
        <v>92</v>
      </c>
      <c r="C42" s="26">
        <v>1.086957</v>
      </c>
      <c r="D42" s="26">
        <v>8.6956520000000008</v>
      </c>
      <c r="E42" s="26">
        <v>39.130434999999999</v>
      </c>
      <c r="F42" s="26">
        <v>17.391304000000002</v>
      </c>
      <c r="G42" s="26">
        <v>15.217390999999999</v>
      </c>
      <c r="H42" s="26">
        <v>18.478261</v>
      </c>
      <c r="I42" s="26">
        <v>5.6506670000000003</v>
      </c>
      <c r="J42" s="26">
        <v>3</v>
      </c>
    </row>
    <row r="43" spans="1:10" x14ac:dyDescent="0.2">
      <c r="A43" s="19" t="s">
        <v>1022</v>
      </c>
      <c r="B43" s="20">
        <v>33</v>
      </c>
      <c r="C43" s="26">
        <v>3.030303</v>
      </c>
      <c r="D43" s="26">
        <v>12.121212</v>
      </c>
      <c r="E43" s="26">
        <v>39.393939000000003</v>
      </c>
      <c r="F43" s="26">
        <v>12.121212</v>
      </c>
      <c r="G43" s="26">
        <v>6.0606059999999999</v>
      </c>
      <c r="H43" s="26">
        <v>27.272727</v>
      </c>
      <c r="I43" s="26">
        <v>3.9916670000000001</v>
      </c>
      <c r="J43" s="26">
        <v>3</v>
      </c>
    </row>
    <row r="44" spans="1:10" x14ac:dyDescent="0.2">
      <c r="A44" s="19" t="s">
        <v>1023</v>
      </c>
      <c r="B44" s="20">
        <v>20</v>
      </c>
      <c r="C44" s="26">
        <v>0</v>
      </c>
      <c r="D44" s="26">
        <v>5</v>
      </c>
      <c r="E44" s="26">
        <v>50</v>
      </c>
      <c r="F44" s="26">
        <v>25</v>
      </c>
      <c r="G44" s="26">
        <v>20</v>
      </c>
      <c r="H44" s="26">
        <v>0</v>
      </c>
      <c r="I44" s="26">
        <v>5.4</v>
      </c>
      <c r="J44" s="26">
        <v>3.25</v>
      </c>
    </row>
    <row r="45" spans="1:10" x14ac:dyDescent="0.2">
      <c r="A45" s="19" t="s">
        <v>1024</v>
      </c>
      <c r="B45" s="20">
        <v>5</v>
      </c>
      <c r="C45" s="26">
        <v>0</v>
      </c>
      <c r="D45" s="26">
        <v>0</v>
      </c>
      <c r="E45" s="26">
        <v>40</v>
      </c>
      <c r="F45" s="26">
        <v>20</v>
      </c>
      <c r="G45" s="26">
        <v>0</v>
      </c>
      <c r="H45" s="26">
        <v>40</v>
      </c>
      <c r="I45" s="26">
        <v>3.3333330000000001</v>
      </c>
      <c r="J45" s="26">
        <v>3</v>
      </c>
    </row>
    <row r="46" spans="1:10" x14ac:dyDescent="0.2">
      <c r="A46" s="19" t="s">
        <v>1025</v>
      </c>
      <c r="B46" s="20">
        <v>282</v>
      </c>
      <c r="C46" s="26">
        <v>1.0638300000000001</v>
      </c>
      <c r="D46" s="26">
        <v>12.056737999999999</v>
      </c>
      <c r="E46" s="26">
        <v>36.879432999999999</v>
      </c>
      <c r="F46" s="26">
        <v>23.404254999999999</v>
      </c>
      <c r="G46" s="26">
        <v>15.957447</v>
      </c>
      <c r="H46" s="26">
        <v>10.638298000000001</v>
      </c>
      <c r="I46" s="26">
        <v>6.5349209999999998</v>
      </c>
      <c r="J46" s="26">
        <v>3.5</v>
      </c>
    </row>
    <row r="47" spans="1:10" x14ac:dyDescent="0.2">
      <c r="A47" s="19" t="s">
        <v>1026</v>
      </c>
      <c r="B47" s="20">
        <v>232</v>
      </c>
      <c r="C47" s="26">
        <v>2.5862069999999999</v>
      </c>
      <c r="D47" s="26">
        <v>9.0517240000000001</v>
      </c>
      <c r="E47" s="26">
        <v>40.517240999999999</v>
      </c>
      <c r="F47" s="26">
        <v>19.827586</v>
      </c>
      <c r="G47" s="26">
        <v>14.655172</v>
      </c>
      <c r="H47" s="26">
        <v>13.362069</v>
      </c>
      <c r="I47" s="26">
        <v>5.234826</v>
      </c>
      <c r="J47" s="26">
        <v>3</v>
      </c>
    </row>
    <row r="48" spans="1:10" x14ac:dyDescent="0.2">
      <c r="A48" s="19" t="s">
        <v>1027</v>
      </c>
      <c r="B48" s="20">
        <v>572</v>
      </c>
      <c r="C48" s="26">
        <v>1.7482519999999999</v>
      </c>
      <c r="D48" s="26">
        <v>10.489509999999999</v>
      </c>
      <c r="E48" s="26">
        <v>38.986013999999997</v>
      </c>
      <c r="F48" s="26">
        <v>21.328671</v>
      </c>
      <c r="G48" s="26">
        <v>14.860139999999999</v>
      </c>
      <c r="H48" s="26">
        <v>12.587413</v>
      </c>
      <c r="I48" s="26">
        <v>5.8255999999999997</v>
      </c>
      <c r="J48" s="26">
        <v>3</v>
      </c>
    </row>
    <row r="49" spans="1:10" x14ac:dyDescent="0.2">
      <c r="A49" s="19" t="s">
        <v>1028</v>
      </c>
      <c r="B49" s="20">
        <v>290</v>
      </c>
      <c r="C49" s="26">
        <v>2.4137930000000001</v>
      </c>
      <c r="D49" s="26">
        <v>8.9655170000000002</v>
      </c>
      <c r="E49" s="26">
        <v>41.034483000000002</v>
      </c>
      <c r="F49" s="26">
        <v>19.310345000000002</v>
      </c>
      <c r="G49" s="26">
        <v>13.793103</v>
      </c>
      <c r="H49" s="26">
        <v>14.482759</v>
      </c>
      <c r="I49" s="26">
        <v>5.1048390000000001</v>
      </c>
      <c r="J49" s="26">
        <v>3</v>
      </c>
    </row>
    <row r="50" spans="1:10" x14ac:dyDescent="0.2">
      <c r="A50" s="19" t="s">
        <v>1029</v>
      </c>
      <c r="B50" s="20">
        <v>58</v>
      </c>
      <c r="C50" s="26">
        <v>1.7241379999999999</v>
      </c>
      <c r="D50" s="26">
        <v>8.6206899999999997</v>
      </c>
      <c r="E50" s="26">
        <v>43.103448</v>
      </c>
      <c r="F50" s="26">
        <v>17.241378999999998</v>
      </c>
      <c r="G50" s="26">
        <v>10.344828</v>
      </c>
      <c r="H50" s="26">
        <v>18.965516999999998</v>
      </c>
      <c r="I50" s="26">
        <v>4.5489360000000003</v>
      </c>
      <c r="J50" s="26">
        <v>3</v>
      </c>
    </row>
    <row r="51" spans="1:10" x14ac:dyDescent="0.2">
      <c r="A51" s="18" t="s">
        <v>1032</v>
      </c>
      <c r="B51" s="18"/>
      <c r="C51" s="18"/>
      <c r="D51" s="18"/>
      <c r="E51" s="18"/>
      <c r="F51" s="18"/>
      <c r="G51" s="18"/>
      <c r="H51" s="18"/>
      <c r="I51" s="18"/>
      <c r="J51" s="18"/>
    </row>
    <row r="52" spans="1:10" x14ac:dyDescent="0.2">
      <c r="A52" s="19" t="s">
        <v>130</v>
      </c>
      <c r="B52" s="20">
        <v>87</v>
      </c>
      <c r="C52" s="26">
        <v>5.7471259999999997</v>
      </c>
      <c r="D52" s="26">
        <v>11.494253</v>
      </c>
      <c r="E52" s="26">
        <v>36.781609000000003</v>
      </c>
      <c r="F52" s="26">
        <v>18.390805</v>
      </c>
      <c r="G52" s="26">
        <v>19.540230000000001</v>
      </c>
      <c r="H52" s="26">
        <v>8.0459770000000006</v>
      </c>
      <c r="I52" s="26">
        <v>5.3612500000000001</v>
      </c>
      <c r="J52" s="26">
        <v>3</v>
      </c>
    </row>
    <row r="53" spans="1:10" x14ac:dyDescent="0.2">
      <c r="A53" s="19" t="s">
        <v>131</v>
      </c>
      <c r="B53" s="20">
        <v>893</v>
      </c>
      <c r="C53" s="26">
        <v>1.5677490000000001</v>
      </c>
      <c r="D53" s="26">
        <v>9.6304590000000001</v>
      </c>
      <c r="E53" s="26">
        <v>35.722284000000002</v>
      </c>
      <c r="F53" s="26">
        <v>25.419933</v>
      </c>
      <c r="G53" s="26">
        <v>17.357223000000001</v>
      </c>
      <c r="H53" s="26">
        <v>10.302352000000001</v>
      </c>
      <c r="I53" s="26">
        <v>7.0674159999999997</v>
      </c>
      <c r="J53" s="26">
        <v>4</v>
      </c>
    </row>
    <row r="54" spans="1:10" x14ac:dyDescent="0.2">
      <c r="A54" s="19" t="s">
        <v>392</v>
      </c>
      <c r="B54" s="20">
        <v>100</v>
      </c>
      <c r="C54" s="26">
        <v>2</v>
      </c>
      <c r="D54" s="26">
        <v>18</v>
      </c>
      <c r="E54" s="26">
        <v>40</v>
      </c>
      <c r="F54" s="26">
        <v>16</v>
      </c>
      <c r="G54" s="26">
        <v>17</v>
      </c>
      <c r="H54" s="26">
        <v>7</v>
      </c>
      <c r="I54" s="26">
        <v>6.6774190000000004</v>
      </c>
      <c r="J54" s="26">
        <v>3</v>
      </c>
    </row>
    <row r="55" spans="1:10" x14ac:dyDescent="0.2">
      <c r="A55" s="19" t="s">
        <v>132</v>
      </c>
      <c r="B55" s="20">
        <v>213</v>
      </c>
      <c r="C55" s="26">
        <v>1.877934</v>
      </c>
      <c r="D55" s="26">
        <v>9.8591549999999994</v>
      </c>
      <c r="E55" s="26">
        <v>39.906103000000002</v>
      </c>
      <c r="F55" s="26">
        <v>19.718309999999999</v>
      </c>
      <c r="G55" s="26">
        <v>15.962441</v>
      </c>
      <c r="H55" s="26">
        <v>12.676056000000001</v>
      </c>
      <c r="I55" s="26">
        <v>5.483333</v>
      </c>
      <c r="J55" s="26">
        <v>3</v>
      </c>
    </row>
    <row r="56" spans="1:10" x14ac:dyDescent="0.2">
      <c r="A56" s="19" t="s">
        <v>1033</v>
      </c>
      <c r="B56" s="20">
        <v>45</v>
      </c>
      <c r="C56" s="26">
        <v>6.6666670000000003</v>
      </c>
      <c r="D56" s="26">
        <v>11.111110999999999</v>
      </c>
      <c r="E56" s="26">
        <v>24.444444000000001</v>
      </c>
      <c r="F56" s="26">
        <v>22.222221999999999</v>
      </c>
      <c r="G56" s="26">
        <v>13.333333</v>
      </c>
      <c r="H56" s="26">
        <v>22.222221999999999</v>
      </c>
      <c r="I56" s="26">
        <v>10.582857000000001</v>
      </c>
      <c r="J56" s="26">
        <v>4</v>
      </c>
    </row>
    <row r="57" spans="1:10" x14ac:dyDescent="0.2">
      <c r="A57" s="18" t="s">
        <v>133</v>
      </c>
      <c r="B57" s="17">
        <v>55</v>
      </c>
      <c r="C57" s="25">
        <v>7.2727269999999997</v>
      </c>
      <c r="D57" s="25">
        <v>9.0909089999999999</v>
      </c>
      <c r="E57" s="25">
        <v>32.727272999999997</v>
      </c>
      <c r="F57" s="25">
        <v>12.727273</v>
      </c>
      <c r="G57" s="25">
        <v>25.454545</v>
      </c>
      <c r="H57" s="25">
        <v>12.727273</v>
      </c>
      <c r="I57" s="25">
        <v>6.3479169999999998</v>
      </c>
      <c r="J57" s="25">
        <v>3</v>
      </c>
    </row>
    <row r="58" spans="1:10" x14ac:dyDescent="0.2">
      <c r="A58" s="19" t="s">
        <v>134</v>
      </c>
      <c r="B58" s="20">
        <v>488</v>
      </c>
      <c r="C58" s="26">
        <v>1.8442620000000001</v>
      </c>
      <c r="D58" s="26">
        <v>9.8360660000000006</v>
      </c>
      <c r="E58" s="26">
        <v>33.811475000000002</v>
      </c>
      <c r="F58" s="26">
        <v>27.868852</v>
      </c>
      <c r="G58" s="26">
        <v>17.213114999999998</v>
      </c>
      <c r="H58" s="26">
        <v>9.4262300000000003</v>
      </c>
      <c r="I58" s="26">
        <v>7.315385</v>
      </c>
      <c r="J58" s="26">
        <v>4.5</v>
      </c>
    </row>
    <row r="59" spans="1:10" x14ac:dyDescent="0.2">
      <c r="A59" s="19" t="s">
        <v>393</v>
      </c>
      <c r="B59" s="20">
        <v>46</v>
      </c>
      <c r="C59" s="26">
        <v>4.3478260000000004</v>
      </c>
      <c r="D59" s="26">
        <v>21.739129999999999</v>
      </c>
      <c r="E59" s="26">
        <v>32.608696000000002</v>
      </c>
      <c r="F59" s="26">
        <v>17.391304000000002</v>
      </c>
      <c r="G59" s="26">
        <v>21.739129999999999</v>
      </c>
      <c r="H59" s="26">
        <v>2.1739130000000002</v>
      </c>
      <c r="I59" s="26">
        <v>6.8733329999999997</v>
      </c>
      <c r="J59" s="26">
        <v>3</v>
      </c>
    </row>
    <row r="60" spans="1:10" x14ac:dyDescent="0.2">
      <c r="A60" s="19" t="s">
        <v>135</v>
      </c>
      <c r="B60" s="20">
        <v>49</v>
      </c>
      <c r="C60" s="26">
        <v>4.0816330000000001</v>
      </c>
      <c r="D60" s="26">
        <v>8.1632650000000009</v>
      </c>
      <c r="E60" s="26">
        <v>36.734693999999998</v>
      </c>
      <c r="F60" s="26">
        <v>14.285714</v>
      </c>
      <c r="G60" s="26">
        <v>26.530612000000001</v>
      </c>
      <c r="H60" s="26">
        <v>10.204082</v>
      </c>
      <c r="I60" s="26">
        <v>7.2204550000000003</v>
      </c>
      <c r="J60" s="26">
        <v>3.75</v>
      </c>
    </row>
    <row r="61" spans="1:10" x14ac:dyDescent="0.2">
      <c r="A61" s="19" t="s">
        <v>1034</v>
      </c>
      <c r="B61" s="20">
        <v>24</v>
      </c>
      <c r="C61" s="26">
        <v>0</v>
      </c>
      <c r="D61" s="26">
        <v>12.5</v>
      </c>
      <c r="E61" s="26">
        <v>37.5</v>
      </c>
      <c r="F61" s="26">
        <v>20.833333</v>
      </c>
      <c r="G61" s="26">
        <v>16.666667</v>
      </c>
      <c r="H61" s="26">
        <v>12.5</v>
      </c>
      <c r="I61" s="26">
        <v>14.657143</v>
      </c>
      <c r="J61" s="26">
        <v>4</v>
      </c>
    </row>
    <row r="62" spans="1:10" x14ac:dyDescent="0.2">
      <c r="A62" s="18" t="s">
        <v>136</v>
      </c>
      <c r="B62" s="17">
        <v>32</v>
      </c>
      <c r="C62" s="25">
        <v>3.125</v>
      </c>
      <c r="D62" s="25">
        <v>15.625</v>
      </c>
      <c r="E62" s="25">
        <v>43.75</v>
      </c>
      <c r="F62" s="25">
        <v>28.125</v>
      </c>
      <c r="G62" s="25">
        <v>9.375</v>
      </c>
      <c r="H62" s="25">
        <v>0</v>
      </c>
      <c r="I62" s="25">
        <v>3.8812500000000001</v>
      </c>
      <c r="J62" s="25">
        <v>3</v>
      </c>
    </row>
    <row r="63" spans="1:10" x14ac:dyDescent="0.2">
      <c r="A63" s="19" t="s">
        <v>134</v>
      </c>
      <c r="B63" s="20">
        <v>405</v>
      </c>
      <c r="C63" s="26">
        <v>1.2345680000000001</v>
      </c>
      <c r="D63" s="26">
        <v>9.3827160000000003</v>
      </c>
      <c r="E63" s="26">
        <v>38.024690999999997</v>
      </c>
      <c r="F63" s="26">
        <v>22.469135999999999</v>
      </c>
      <c r="G63" s="26">
        <v>17.530864000000001</v>
      </c>
      <c r="H63" s="26">
        <v>11.358025</v>
      </c>
      <c r="I63" s="26">
        <v>6.7621169999999999</v>
      </c>
      <c r="J63" s="26">
        <v>3.5</v>
      </c>
    </row>
    <row r="64" spans="1:10" x14ac:dyDescent="0.2">
      <c r="A64" s="19" t="s">
        <v>393</v>
      </c>
      <c r="B64" s="20">
        <v>54</v>
      </c>
      <c r="C64" s="26">
        <v>0</v>
      </c>
      <c r="D64" s="26">
        <v>14.814814999999999</v>
      </c>
      <c r="E64" s="26">
        <v>46.296295999999998</v>
      </c>
      <c r="F64" s="26">
        <v>14.814814999999999</v>
      </c>
      <c r="G64" s="26">
        <v>12.962963</v>
      </c>
      <c r="H64" s="26">
        <v>11.111110999999999</v>
      </c>
      <c r="I64" s="26">
        <v>6.4937500000000004</v>
      </c>
      <c r="J64" s="26">
        <v>3</v>
      </c>
    </row>
    <row r="65" spans="1:10" x14ac:dyDescent="0.2">
      <c r="A65" s="19" t="s">
        <v>135</v>
      </c>
      <c r="B65" s="20">
        <v>164</v>
      </c>
      <c r="C65" s="26">
        <v>1.2195119999999999</v>
      </c>
      <c r="D65" s="26">
        <v>10.365854000000001</v>
      </c>
      <c r="E65" s="26">
        <v>40.853659</v>
      </c>
      <c r="F65" s="26">
        <v>21.341463000000001</v>
      </c>
      <c r="G65" s="26">
        <v>12.804878</v>
      </c>
      <c r="H65" s="26">
        <v>13.414634</v>
      </c>
      <c r="I65" s="26">
        <v>4.9450700000000003</v>
      </c>
      <c r="J65" s="26">
        <v>3</v>
      </c>
    </row>
    <row r="66" spans="1:10" x14ac:dyDescent="0.2">
      <c r="A66" s="19" t="s">
        <v>1034</v>
      </c>
      <c r="B66" s="20">
        <v>21</v>
      </c>
      <c r="C66" s="26">
        <v>14.285714</v>
      </c>
      <c r="D66" s="26">
        <v>9.5238099999999992</v>
      </c>
      <c r="E66" s="26">
        <v>9.5238099999999992</v>
      </c>
      <c r="F66" s="26">
        <v>23.809524</v>
      </c>
      <c r="G66" s="26">
        <v>9.5238099999999992</v>
      </c>
      <c r="H66" s="26">
        <v>33.333333000000003</v>
      </c>
      <c r="I66" s="26">
        <v>4.4714289999999997</v>
      </c>
      <c r="J66" s="26">
        <v>4.25</v>
      </c>
    </row>
    <row r="67" spans="1:10" x14ac:dyDescent="0.2">
      <c r="A67" s="18" t="s">
        <v>1035</v>
      </c>
      <c r="B67" s="18"/>
      <c r="C67" s="18"/>
      <c r="D67" s="18"/>
      <c r="E67" s="18"/>
      <c r="F67" s="18"/>
      <c r="G67" s="18"/>
      <c r="H67" s="18"/>
      <c r="I67" s="18"/>
      <c r="J67" s="18"/>
    </row>
    <row r="68" spans="1:10" x14ac:dyDescent="0.2">
      <c r="A68" s="19" t="s">
        <v>1036</v>
      </c>
      <c r="B68" s="20">
        <v>230</v>
      </c>
      <c r="C68" s="26">
        <v>3.913043</v>
      </c>
      <c r="D68" s="26">
        <v>13.913043</v>
      </c>
      <c r="E68" s="26">
        <v>36.086956999999998</v>
      </c>
      <c r="F68" s="26">
        <v>18.260870000000001</v>
      </c>
      <c r="G68" s="26">
        <v>19.130434999999999</v>
      </c>
      <c r="H68" s="26">
        <v>8.6956520000000008</v>
      </c>
      <c r="I68" s="26">
        <v>5.8557139999999999</v>
      </c>
      <c r="J68" s="26">
        <v>3</v>
      </c>
    </row>
    <row r="69" spans="1:10" x14ac:dyDescent="0.2">
      <c r="A69" s="19" t="s">
        <v>1037</v>
      </c>
      <c r="B69" s="20">
        <v>734</v>
      </c>
      <c r="C69" s="26">
        <v>1.4986379999999999</v>
      </c>
      <c r="D69" s="26">
        <v>9.5367850000000001</v>
      </c>
      <c r="E69" s="26">
        <v>37.602179999999997</v>
      </c>
      <c r="F69" s="26">
        <v>25.204360000000001</v>
      </c>
      <c r="G69" s="26">
        <v>17.166212999999999</v>
      </c>
      <c r="H69" s="26">
        <v>8.9918259999999997</v>
      </c>
      <c r="I69" s="26">
        <v>6.8727539999999996</v>
      </c>
      <c r="J69" s="26">
        <v>4</v>
      </c>
    </row>
    <row r="70" spans="1:10" x14ac:dyDescent="0.2">
      <c r="A70" s="19" t="s">
        <v>137</v>
      </c>
      <c r="B70" s="20">
        <v>57</v>
      </c>
      <c r="C70" s="26">
        <v>1.754386</v>
      </c>
      <c r="D70" s="26">
        <v>10.526316</v>
      </c>
      <c r="E70" s="26">
        <v>31.578946999999999</v>
      </c>
      <c r="F70" s="26">
        <v>28.070174999999999</v>
      </c>
      <c r="G70" s="26">
        <v>17.543859999999999</v>
      </c>
      <c r="H70" s="26">
        <v>10.526316</v>
      </c>
      <c r="I70" s="26">
        <v>5.6470589999999996</v>
      </c>
      <c r="J70" s="26">
        <v>5</v>
      </c>
    </row>
    <row r="71" spans="1:10" x14ac:dyDescent="0.2">
      <c r="A71" s="19" t="s">
        <v>138</v>
      </c>
      <c r="B71" s="20">
        <v>406</v>
      </c>
      <c r="C71" s="26">
        <v>1.477833</v>
      </c>
      <c r="D71" s="26">
        <v>7.1428570000000002</v>
      </c>
      <c r="E71" s="26">
        <v>38.423645</v>
      </c>
      <c r="F71" s="26">
        <v>27.339901000000001</v>
      </c>
      <c r="G71" s="26">
        <v>15.763547000000001</v>
      </c>
      <c r="H71" s="26">
        <v>9.8522169999999996</v>
      </c>
      <c r="I71" s="26">
        <v>6.474863</v>
      </c>
      <c r="J71" s="26">
        <v>4</v>
      </c>
    </row>
    <row r="72" spans="1:10" x14ac:dyDescent="0.2">
      <c r="A72" s="19" t="s">
        <v>1038</v>
      </c>
      <c r="B72" s="20">
        <v>45</v>
      </c>
      <c r="C72" s="26">
        <v>0</v>
      </c>
      <c r="D72" s="26">
        <v>8.8888890000000007</v>
      </c>
      <c r="E72" s="26">
        <v>51.111111000000001</v>
      </c>
      <c r="F72" s="26">
        <v>17.777778000000001</v>
      </c>
      <c r="G72" s="26">
        <v>11.111110999999999</v>
      </c>
      <c r="H72" s="26">
        <v>11.111110999999999</v>
      </c>
      <c r="I72" s="26">
        <v>4.4924999999999997</v>
      </c>
      <c r="J72" s="26">
        <v>3</v>
      </c>
    </row>
    <row r="73" spans="1:10" x14ac:dyDescent="0.2">
      <c r="A73" s="19" t="s">
        <v>1011</v>
      </c>
      <c r="B73" s="20">
        <v>115</v>
      </c>
      <c r="C73" s="26">
        <v>3.4782609999999998</v>
      </c>
      <c r="D73" s="26">
        <v>13.043478</v>
      </c>
      <c r="E73" s="26">
        <v>26.956522</v>
      </c>
      <c r="F73" s="26">
        <v>22.608695999999998</v>
      </c>
      <c r="G73" s="26">
        <v>12.173913000000001</v>
      </c>
      <c r="H73" s="26">
        <v>21.739129999999999</v>
      </c>
      <c r="I73" s="26">
        <v>9.8911110000000004</v>
      </c>
      <c r="J73" s="26">
        <v>4</v>
      </c>
    </row>
    <row r="74" spans="1:10" x14ac:dyDescent="0.2">
      <c r="A74" s="19" t="s">
        <v>1441</v>
      </c>
      <c r="B74" s="20">
        <v>993</v>
      </c>
      <c r="C74" s="26">
        <v>1.5105740000000001</v>
      </c>
      <c r="D74" s="26">
        <v>9.3655589999999993</v>
      </c>
      <c r="E74" s="26">
        <v>37.562941000000002</v>
      </c>
      <c r="F74" s="26">
        <v>24.471298999999998</v>
      </c>
      <c r="G74" s="26">
        <v>17.220544</v>
      </c>
      <c r="H74" s="26">
        <v>9.8690840000000009</v>
      </c>
      <c r="I74" s="26">
        <v>6.6830170000000004</v>
      </c>
      <c r="J74" s="26">
        <v>3.5</v>
      </c>
    </row>
    <row r="75" spans="1:10" x14ac:dyDescent="0.2">
      <c r="A75" s="18" t="s">
        <v>1039</v>
      </c>
      <c r="B75" s="18"/>
      <c r="C75" s="18"/>
      <c r="D75" s="18"/>
      <c r="E75" s="18"/>
      <c r="F75" s="18"/>
      <c r="G75" s="18"/>
      <c r="H75" s="18"/>
      <c r="I75" s="18"/>
      <c r="J75" s="18"/>
    </row>
    <row r="76" spans="1:10" x14ac:dyDescent="0.2">
      <c r="A76" s="21" t="s">
        <v>1040</v>
      </c>
      <c r="B76" s="34">
        <v>230</v>
      </c>
      <c r="C76" s="30">
        <v>3.913043</v>
      </c>
      <c r="D76" s="30">
        <v>13.913043</v>
      </c>
      <c r="E76" s="30">
        <v>36.086956999999998</v>
      </c>
      <c r="F76" s="30">
        <v>18.260870000000001</v>
      </c>
      <c r="G76" s="30">
        <v>19.130434999999999</v>
      </c>
      <c r="H76" s="30">
        <v>8.6956520000000008</v>
      </c>
      <c r="I76" s="30">
        <v>5.8557139999999999</v>
      </c>
      <c r="J76" s="30">
        <v>3</v>
      </c>
    </row>
    <row r="77" spans="1:10" x14ac:dyDescent="0.2">
      <c r="A77" s="21" t="s">
        <v>1041</v>
      </c>
      <c r="B77" s="34">
        <v>577</v>
      </c>
      <c r="C77" s="30">
        <v>1.386482</v>
      </c>
      <c r="D77" s="30">
        <v>10.398614</v>
      </c>
      <c r="E77" s="30">
        <v>36.915078000000001</v>
      </c>
      <c r="F77" s="30">
        <v>23.050260000000002</v>
      </c>
      <c r="G77" s="30">
        <v>18.370884</v>
      </c>
      <c r="H77" s="30">
        <v>9.8786830000000005</v>
      </c>
      <c r="I77" s="30">
        <v>6.9057690000000003</v>
      </c>
      <c r="J77" s="30">
        <v>3.9</v>
      </c>
    </row>
    <row r="78" spans="1:10" x14ac:dyDescent="0.2">
      <c r="A78" s="19" t="s">
        <v>1042</v>
      </c>
      <c r="B78" s="20">
        <v>206</v>
      </c>
      <c r="C78" s="26">
        <v>0.97087400000000001</v>
      </c>
      <c r="D78" s="26">
        <v>7.2815529999999997</v>
      </c>
      <c r="E78" s="26">
        <v>39.805824999999999</v>
      </c>
      <c r="F78" s="26">
        <v>26.699028999999999</v>
      </c>
      <c r="G78" s="26">
        <v>15.533981000000001</v>
      </c>
      <c r="H78" s="26">
        <v>9.7087380000000003</v>
      </c>
      <c r="I78" s="26">
        <v>6.772043</v>
      </c>
      <c r="J78" s="26">
        <v>3.5</v>
      </c>
    </row>
    <row r="79" spans="1:10" x14ac:dyDescent="0.2">
      <c r="A79" s="19" t="s">
        <v>1043</v>
      </c>
      <c r="B79" s="20">
        <v>82</v>
      </c>
      <c r="C79" s="26">
        <v>2.4390239999999999</v>
      </c>
      <c r="D79" s="26">
        <v>8.5365850000000005</v>
      </c>
      <c r="E79" s="26">
        <v>36.585366</v>
      </c>
      <c r="F79" s="26">
        <v>29.268293</v>
      </c>
      <c r="G79" s="26">
        <v>17.073170999999999</v>
      </c>
      <c r="H79" s="26">
        <v>6.0975609999999998</v>
      </c>
      <c r="I79" s="26">
        <v>6.9480519999999997</v>
      </c>
      <c r="J79" s="26">
        <v>4</v>
      </c>
    </row>
    <row r="80" spans="1:10" x14ac:dyDescent="0.2">
      <c r="A80" s="19" t="s">
        <v>1044</v>
      </c>
      <c r="B80" s="20">
        <v>39</v>
      </c>
      <c r="C80" s="26">
        <v>2.5641029999999998</v>
      </c>
      <c r="D80" s="26">
        <v>5.1282050000000003</v>
      </c>
      <c r="E80" s="26">
        <v>33.333333000000003</v>
      </c>
      <c r="F80" s="26">
        <v>30.769231000000001</v>
      </c>
      <c r="G80" s="26">
        <v>20.512820999999999</v>
      </c>
      <c r="H80" s="26">
        <v>7.6923079999999997</v>
      </c>
      <c r="I80" s="26">
        <v>6.0333329999999998</v>
      </c>
      <c r="J80" s="26">
        <v>5</v>
      </c>
    </row>
    <row r="81" spans="1:10" x14ac:dyDescent="0.2">
      <c r="A81" s="19" t="s">
        <v>1045</v>
      </c>
      <c r="B81" s="20">
        <v>26</v>
      </c>
      <c r="C81" s="26">
        <v>0</v>
      </c>
      <c r="D81" s="26">
        <v>3.8461539999999999</v>
      </c>
      <c r="E81" s="26">
        <v>38.461537999999997</v>
      </c>
      <c r="F81" s="26">
        <v>34.615385000000003</v>
      </c>
      <c r="G81" s="26">
        <v>11.538462000000001</v>
      </c>
      <c r="H81" s="26">
        <v>11.538462000000001</v>
      </c>
      <c r="I81" s="26">
        <v>6.7173910000000001</v>
      </c>
      <c r="J81" s="26">
        <v>5</v>
      </c>
    </row>
    <row r="82" spans="1:10" x14ac:dyDescent="0.2">
      <c r="A82" s="19" t="s">
        <v>1046</v>
      </c>
      <c r="B82" s="20">
        <v>10</v>
      </c>
      <c r="C82" s="26">
        <v>0</v>
      </c>
      <c r="D82" s="26">
        <v>20</v>
      </c>
      <c r="E82" s="26">
        <v>30</v>
      </c>
      <c r="F82" s="26">
        <v>10</v>
      </c>
      <c r="G82" s="26">
        <v>20</v>
      </c>
      <c r="H82" s="26">
        <v>20</v>
      </c>
      <c r="I82" s="26">
        <v>4.5625</v>
      </c>
      <c r="J82" s="26">
        <v>3</v>
      </c>
    </row>
    <row r="83" spans="1:10" x14ac:dyDescent="0.2">
      <c r="A83" s="19" t="s">
        <v>1047</v>
      </c>
      <c r="B83" s="20">
        <v>1</v>
      </c>
      <c r="C83" s="26">
        <v>0</v>
      </c>
      <c r="D83" s="26">
        <v>0</v>
      </c>
      <c r="E83" s="26">
        <v>0</v>
      </c>
      <c r="F83" s="26">
        <v>100</v>
      </c>
      <c r="G83" s="26">
        <v>0</v>
      </c>
      <c r="H83" s="26">
        <v>0</v>
      </c>
      <c r="I83" s="26">
        <v>6</v>
      </c>
      <c r="J83" s="26">
        <v>6</v>
      </c>
    </row>
    <row r="84" spans="1:10" x14ac:dyDescent="0.2">
      <c r="A84" s="19" t="s">
        <v>1048</v>
      </c>
      <c r="B84" s="20">
        <v>2</v>
      </c>
      <c r="C84" s="26">
        <v>0</v>
      </c>
      <c r="D84" s="26">
        <v>0</v>
      </c>
      <c r="E84" s="26">
        <v>50</v>
      </c>
      <c r="F84" s="26">
        <v>0</v>
      </c>
      <c r="G84" s="26">
        <v>50</v>
      </c>
      <c r="H84" s="26">
        <v>0</v>
      </c>
      <c r="I84" s="26">
        <v>6.5</v>
      </c>
      <c r="J84" s="26">
        <v>6.5</v>
      </c>
    </row>
    <row r="85" spans="1:10" x14ac:dyDescent="0.2">
      <c r="A85" s="19" t="s">
        <v>1049</v>
      </c>
      <c r="B85" s="20">
        <v>2</v>
      </c>
      <c r="C85" s="26">
        <v>0</v>
      </c>
      <c r="D85" s="26">
        <v>0</v>
      </c>
      <c r="E85" s="26">
        <v>50</v>
      </c>
      <c r="F85" s="26">
        <v>0</v>
      </c>
      <c r="G85" s="26">
        <v>0</v>
      </c>
      <c r="H85" s="26">
        <v>50</v>
      </c>
      <c r="I85" s="26">
        <v>2</v>
      </c>
      <c r="J85" s="26">
        <v>2</v>
      </c>
    </row>
    <row r="86" spans="1:10" x14ac:dyDescent="0.2">
      <c r="A86" s="19" t="s">
        <v>1011</v>
      </c>
      <c r="B86" s="20">
        <v>163</v>
      </c>
      <c r="C86" s="26">
        <v>3.6809820000000002</v>
      </c>
      <c r="D86" s="26">
        <v>12.883436</v>
      </c>
      <c r="E86" s="26">
        <v>31.288343999999999</v>
      </c>
      <c r="F86" s="26">
        <v>20.858896000000001</v>
      </c>
      <c r="G86" s="26">
        <v>11.656442</v>
      </c>
      <c r="H86" s="26">
        <v>19.631902</v>
      </c>
      <c r="I86" s="26">
        <v>8.0664119999999997</v>
      </c>
      <c r="J86" s="26">
        <v>3.5</v>
      </c>
    </row>
    <row r="87" spans="1:10" x14ac:dyDescent="0.2">
      <c r="A87" s="18" t="s">
        <v>1050</v>
      </c>
      <c r="B87" s="18"/>
      <c r="C87" s="18"/>
      <c r="D87" s="18"/>
      <c r="E87" s="18"/>
      <c r="F87" s="18"/>
      <c r="G87" s="18"/>
      <c r="H87" s="18"/>
      <c r="I87" s="18"/>
      <c r="J87" s="18"/>
    </row>
    <row r="88" spans="1:10" x14ac:dyDescent="0.2">
      <c r="A88" s="19" t="s">
        <v>1051</v>
      </c>
      <c r="B88" s="20">
        <v>1038</v>
      </c>
      <c r="C88" s="26">
        <v>2.1194609999999998</v>
      </c>
      <c r="D88" s="26">
        <v>9.5375720000000008</v>
      </c>
      <c r="E88" s="26">
        <v>36.512523999999999</v>
      </c>
      <c r="F88" s="26">
        <v>23.699421999999998</v>
      </c>
      <c r="G88" s="26">
        <v>17.437380000000001</v>
      </c>
      <c r="H88" s="26">
        <v>10.693642000000001</v>
      </c>
      <c r="I88" s="26">
        <v>6.9073349999999998</v>
      </c>
      <c r="J88" s="26">
        <v>3.5</v>
      </c>
    </row>
    <row r="89" spans="1:10" x14ac:dyDescent="0.2">
      <c r="A89" s="19" t="s">
        <v>139</v>
      </c>
      <c r="B89" s="20">
        <v>48</v>
      </c>
      <c r="C89" s="26">
        <v>0</v>
      </c>
      <c r="D89" s="26">
        <v>12.5</v>
      </c>
      <c r="E89" s="26">
        <v>29.166667</v>
      </c>
      <c r="F89" s="26">
        <v>29.166667</v>
      </c>
      <c r="G89" s="26">
        <v>20.833333</v>
      </c>
      <c r="H89" s="26">
        <v>8.3333329999999997</v>
      </c>
      <c r="I89" s="26">
        <v>8.0272729999999992</v>
      </c>
      <c r="J89" s="26">
        <v>5</v>
      </c>
    </row>
    <row r="90" spans="1:10" x14ac:dyDescent="0.2">
      <c r="A90" s="19" t="s">
        <v>1052</v>
      </c>
      <c r="B90" s="20">
        <v>35</v>
      </c>
      <c r="C90" s="26">
        <v>0</v>
      </c>
      <c r="D90" s="26">
        <v>14.285714</v>
      </c>
      <c r="E90" s="26">
        <v>25.714286000000001</v>
      </c>
      <c r="F90" s="26">
        <v>31.428571000000002</v>
      </c>
      <c r="G90" s="26">
        <v>14.285714</v>
      </c>
      <c r="H90" s="26">
        <v>14.285714</v>
      </c>
      <c r="I90" s="26">
        <v>4.9566670000000004</v>
      </c>
      <c r="J90" s="26">
        <v>5</v>
      </c>
    </row>
    <row r="91" spans="1:10" x14ac:dyDescent="0.2">
      <c r="A91" s="19" t="s">
        <v>140</v>
      </c>
      <c r="B91" s="20">
        <v>124</v>
      </c>
      <c r="C91" s="26">
        <v>1.612903</v>
      </c>
      <c r="D91" s="26">
        <v>13.709676999999999</v>
      </c>
      <c r="E91" s="26">
        <v>38.709676999999999</v>
      </c>
      <c r="F91" s="26">
        <v>20.161290000000001</v>
      </c>
      <c r="G91" s="26">
        <v>19.354838999999998</v>
      </c>
      <c r="H91" s="26">
        <v>6.451613</v>
      </c>
      <c r="I91" s="26">
        <v>5.7327589999999997</v>
      </c>
      <c r="J91" s="26">
        <v>3</v>
      </c>
    </row>
    <row r="92" spans="1:10" x14ac:dyDescent="0.2">
      <c r="A92" s="19" t="s">
        <v>141</v>
      </c>
      <c r="B92" s="20">
        <v>12</v>
      </c>
      <c r="C92" s="26">
        <v>8.3333329999999997</v>
      </c>
      <c r="D92" s="26">
        <v>16.666667</v>
      </c>
      <c r="E92" s="26">
        <v>41.666666999999997</v>
      </c>
      <c r="F92" s="26">
        <v>8.3333329999999997</v>
      </c>
      <c r="G92" s="26">
        <v>16.666667</v>
      </c>
      <c r="H92" s="26">
        <v>8.3333329999999997</v>
      </c>
      <c r="I92" s="26">
        <v>4.4636360000000002</v>
      </c>
      <c r="J92" s="26">
        <v>2</v>
      </c>
    </row>
    <row r="93" spans="1:10" x14ac:dyDescent="0.2">
      <c r="A93" s="19" t="s">
        <v>1009</v>
      </c>
      <c r="B93" s="20">
        <v>28</v>
      </c>
      <c r="C93" s="26">
        <v>0</v>
      </c>
      <c r="D93" s="26">
        <v>17.857143000000001</v>
      </c>
      <c r="E93" s="26">
        <v>57.142856999999999</v>
      </c>
      <c r="F93" s="26">
        <v>14.285714</v>
      </c>
      <c r="G93" s="26">
        <v>7.1428570000000002</v>
      </c>
      <c r="H93" s="26">
        <v>3.5714290000000002</v>
      </c>
      <c r="I93" s="26">
        <v>3.9888889999999999</v>
      </c>
      <c r="J93" s="26">
        <v>2</v>
      </c>
    </row>
    <row r="94" spans="1:10" x14ac:dyDescent="0.2">
      <c r="A94" s="19" t="s">
        <v>1011</v>
      </c>
      <c r="B94" s="20">
        <v>53</v>
      </c>
      <c r="C94" s="26">
        <v>5.6603770000000004</v>
      </c>
      <c r="D94" s="26">
        <v>11.320755</v>
      </c>
      <c r="E94" s="26">
        <v>30.188679</v>
      </c>
      <c r="F94" s="26">
        <v>18.867925</v>
      </c>
      <c r="G94" s="26">
        <v>9.4339619999999993</v>
      </c>
      <c r="H94" s="26">
        <v>24.528302</v>
      </c>
      <c r="I94" s="26">
        <v>9.36</v>
      </c>
      <c r="J94" s="26">
        <v>4</v>
      </c>
    </row>
    <row r="95" spans="1:10" x14ac:dyDescent="0.2">
      <c r="A95" s="18" t="s">
        <v>1053</v>
      </c>
      <c r="B95" s="18"/>
      <c r="C95" s="18"/>
      <c r="D95" s="18"/>
      <c r="E95" s="18"/>
      <c r="F95" s="18"/>
      <c r="G95" s="18"/>
      <c r="H95" s="18"/>
      <c r="I95" s="18"/>
      <c r="J95" s="18"/>
    </row>
    <row r="96" spans="1:10" x14ac:dyDescent="0.2">
      <c r="A96" s="19" t="s">
        <v>1054</v>
      </c>
      <c r="B96" s="20">
        <v>722</v>
      </c>
      <c r="C96" s="26">
        <v>1.66205</v>
      </c>
      <c r="D96" s="26">
        <v>9.8337950000000003</v>
      </c>
      <c r="E96" s="26">
        <v>37.396121999999998</v>
      </c>
      <c r="F96" s="26">
        <v>24.653739999999999</v>
      </c>
      <c r="G96" s="26">
        <v>19.252078000000001</v>
      </c>
      <c r="H96" s="26">
        <v>7.202216</v>
      </c>
      <c r="I96" s="26">
        <v>7.1167160000000003</v>
      </c>
      <c r="J96" s="26">
        <v>4</v>
      </c>
    </row>
    <row r="97" spans="1:10" x14ac:dyDescent="0.2">
      <c r="A97" s="19" t="s">
        <v>1055</v>
      </c>
      <c r="B97" s="20">
        <v>13</v>
      </c>
      <c r="C97" s="26">
        <v>0</v>
      </c>
      <c r="D97" s="26">
        <v>15.384615</v>
      </c>
      <c r="E97" s="26">
        <v>46.153846000000001</v>
      </c>
      <c r="F97" s="26">
        <v>38.461537999999997</v>
      </c>
      <c r="G97" s="26">
        <v>0</v>
      </c>
      <c r="H97" s="26">
        <v>0</v>
      </c>
      <c r="I97" s="26">
        <v>3.730769</v>
      </c>
      <c r="J97" s="26">
        <v>3</v>
      </c>
    </row>
    <row r="98" spans="1:10" x14ac:dyDescent="0.2">
      <c r="A98" s="19" t="s">
        <v>1056</v>
      </c>
      <c r="B98" s="20">
        <v>53</v>
      </c>
      <c r="C98" s="26">
        <v>1.886792</v>
      </c>
      <c r="D98" s="26">
        <v>7.5471700000000004</v>
      </c>
      <c r="E98" s="26">
        <v>33.962263999999998</v>
      </c>
      <c r="F98" s="26">
        <v>35.849057000000002</v>
      </c>
      <c r="G98" s="26">
        <v>13.207547</v>
      </c>
      <c r="H98" s="26">
        <v>7.5471700000000004</v>
      </c>
      <c r="I98" s="26">
        <v>5.2795920000000001</v>
      </c>
      <c r="J98" s="26">
        <v>5</v>
      </c>
    </row>
    <row r="99" spans="1:10" x14ac:dyDescent="0.2">
      <c r="A99" s="19" t="s">
        <v>1057</v>
      </c>
      <c r="B99" s="20">
        <v>32</v>
      </c>
      <c r="C99" s="26">
        <v>3.125</v>
      </c>
      <c r="D99" s="26">
        <v>3.125</v>
      </c>
      <c r="E99" s="26">
        <v>40.625</v>
      </c>
      <c r="F99" s="26">
        <v>40.625</v>
      </c>
      <c r="G99" s="26">
        <v>6.25</v>
      </c>
      <c r="H99" s="26">
        <v>6.25</v>
      </c>
      <c r="I99" s="26">
        <v>4.2166670000000002</v>
      </c>
      <c r="J99" s="26">
        <v>4.75</v>
      </c>
    </row>
    <row r="100" spans="1:10" x14ac:dyDescent="0.2">
      <c r="A100" s="19" t="s">
        <v>1058</v>
      </c>
      <c r="B100" s="20">
        <v>7</v>
      </c>
      <c r="C100" s="26">
        <v>0</v>
      </c>
      <c r="D100" s="26">
        <v>14.285714</v>
      </c>
      <c r="E100" s="26">
        <v>28.571428999999998</v>
      </c>
      <c r="F100" s="26">
        <v>28.571428999999998</v>
      </c>
      <c r="G100" s="26">
        <v>0</v>
      </c>
      <c r="H100" s="26">
        <v>28.571428999999998</v>
      </c>
      <c r="I100" s="26">
        <v>3.18</v>
      </c>
      <c r="J100" s="26">
        <v>2.5</v>
      </c>
    </row>
    <row r="101" spans="1:10" x14ac:dyDescent="0.2">
      <c r="A101" s="19" t="s">
        <v>1059</v>
      </c>
      <c r="B101" s="20">
        <v>4</v>
      </c>
      <c r="C101" s="26">
        <v>0</v>
      </c>
      <c r="D101" s="26">
        <v>0</v>
      </c>
      <c r="E101" s="26">
        <v>50</v>
      </c>
      <c r="F101" s="26">
        <v>25</v>
      </c>
      <c r="G101" s="26">
        <v>25</v>
      </c>
      <c r="H101" s="26">
        <v>0</v>
      </c>
      <c r="I101" s="26">
        <v>7.5</v>
      </c>
      <c r="J101" s="26">
        <v>4</v>
      </c>
    </row>
    <row r="102" spans="1:10" x14ac:dyDescent="0.2">
      <c r="A102" s="19" t="s">
        <v>1011</v>
      </c>
      <c r="B102" s="20">
        <v>255</v>
      </c>
      <c r="C102" s="26">
        <v>3.1372550000000001</v>
      </c>
      <c r="D102" s="26">
        <v>10.196078</v>
      </c>
      <c r="E102" s="26">
        <v>32.156863000000001</v>
      </c>
      <c r="F102" s="26">
        <v>16.470587999999999</v>
      </c>
      <c r="G102" s="26">
        <v>16.470587999999999</v>
      </c>
      <c r="H102" s="26">
        <v>21.568626999999999</v>
      </c>
      <c r="I102" s="26">
        <v>7.5425000000000004</v>
      </c>
      <c r="J102" s="26">
        <v>3</v>
      </c>
    </row>
    <row r="103" spans="1:10" x14ac:dyDescent="0.2">
      <c r="A103" s="18" t="s">
        <v>1060</v>
      </c>
      <c r="B103" s="18"/>
      <c r="C103" s="18"/>
      <c r="D103" s="18"/>
      <c r="E103" s="18"/>
      <c r="F103" s="18"/>
      <c r="G103" s="18"/>
      <c r="H103" s="18"/>
      <c r="I103" s="18"/>
      <c r="J103" s="18"/>
    </row>
    <row r="104" spans="1:10" x14ac:dyDescent="0.2">
      <c r="A104" s="19" t="s">
        <v>1054</v>
      </c>
      <c r="B104" s="20">
        <v>8</v>
      </c>
      <c r="C104" s="26">
        <v>0</v>
      </c>
      <c r="D104" s="26">
        <v>12.5</v>
      </c>
      <c r="E104" s="26">
        <v>75</v>
      </c>
      <c r="F104" s="26">
        <v>12.5</v>
      </c>
      <c r="G104" s="26">
        <v>0</v>
      </c>
      <c r="H104" s="26">
        <v>0</v>
      </c>
      <c r="I104" s="26">
        <v>2.8125</v>
      </c>
      <c r="J104" s="26">
        <v>2.5</v>
      </c>
    </row>
    <row r="105" spans="1:10" x14ac:dyDescent="0.2">
      <c r="A105" s="19" t="s">
        <v>1055</v>
      </c>
      <c r="B105" s="20">
        <v>57</v>
      </c>
      <c r="C105" s="26">
        <v>1.754386</v>
      </c>
      <c r="D105" s="26">
        <v>17.543859999999999</v>
      </c>
      <c r="E105" s="26">
        <v>45.614035000000001</v>
      </c>
      <c r="F105" s="26">
        <v>17.543859999999999</v>
      </c>
      <c r="G105" s="26">
        <v>10.526316</v>
      </c>
      <c r="H105" s="26">
        <v>7.017544</v>
      </c>
      <c r="I105" s="26">
        <v>4.9207549999999998</v>
      </c>
      <c r="J105" s="26">
        <v>3</v>
      </c>
    </row>
    <row r="106" spans="1:10" x14ac:dyDescent="0.2">
      <c r="A106" s="19" t="s">
        <v>1056</v>
      </c>
      <c r="B106" s="20">
        <v>87</v>
      </c>
      <c r="C106" s="26">
        <v>1.1494249999999999</v>
      </c>
      <c r="D106" s="26">
        <v>11.494253</v>
      </c>
      <c r="E106" s="26">
        <v>34.482759000000001</v>
      </c>
      <c r="F106" s="26">
        <v>27.586207000000002</v>
      </c>
      <c r="G106" s="26">
        <v>19.540230000000001</v>
      </c>
      <c r="H106" s="26">
        <v>5.7471259999999997</v>
      </c>
      <c r="I106" s="26">
        <v>5.6195120000000003</v>
      </c>
      <c r="J106" s="26">
        <v>4.75</v>
      </c>
    </row>
    <row r="107" spans="1:10" x14ac:dyDescent="0.2">
      <c r="A107" s="19" t="s">
        <v>1057</v>
      </c>
      <c r="B107" s="20">
        <v>21</v>
      </c>
      <c r="C107" s="26">
        <v>0</v>
      </c>
      <c r="D107" s="26">
        <v>9.5238099999999992</v>
      </c>
      <c r="E107" s="26">
        <v>38.095238000000002</v>
      </c>
      <c r="F107" s="26">
        <v>19.047619000000001</v>
      </c>
      <c r="G107" s="26">
        <v>23.809524</v>
      </c>
      <c r="H107" s="26">
        <v>9.5238099999999992</v>
      </c>
      <c r="I107" s="26">
        <v>6.1578949999999999</v>
      </c>
      <c r="J107" s="26">
        <v>4.5</v>
      </c>
    </row>
    <row r="108" spans="1:10" x14ac:dyDescent="0.2">
      <c r="A108" s="19" t="s">
        <v>1058</v>
      </c>
      <c r="B108" s="20">
        <v>3</v>
      </c>
      <c r="C108" s="26">
        <v>0</v>
      </c>
      <c r="D108" s="26">
        <v>0</v>
      </c>
      <c r="E108" s="26">
        <v>33.333333000000003</v>
      </c>
      <c r="F108" s="26">
        <v>33.333333000000003</v>
      </c>
      <c r="G108" s="26">
        <v>33.333333000000003</v>
      </c>
      <c r="H108" s="26">
        <v>0</v>
      </c>
      <c r="I108" s="26">
        <v>5.733333</v>
      </c>
      <c r="J108" s="26">
        <v>5</v>
      </c>
    </row>
    <row r="109" spans="1:10" x14ac:dyDescent="0.2">
      <c r="A109" s="19" t="s">
        <v>1059</v>
      </c>
      <c r="B109" s="20">
        <v>5</v>
      </c>
      <c r="C109" s="26">
        <v>0</v>
      </c>
      <c r="D109" s="26">
        <v>20</v>
      </c>
      <c r="E109" s="26">
        <v>20</v>
      </c>
      <c r="F109" s="26">
        <v>0</v>
      </c>
      <c r="G109" s="26">
        <v>40</v>
      </c>
      <c r="H109" s="26">
        <v>20</v>
      </c>
      <c r="I109" s="26">
        <v>6.375</v>
      </c>
      <c r="J109" s="26">
        <v>7</v>
      </c>
    </row>
    <row r="110" spans="1:10" x14ac:dyDescent="0.2">
      <c r="A110" s="19" t="s">
        <v>1011</v>
      </c>
      <c r="B110" s="20">
        <v>18</v>
      </c>
      <c r="C110" s="26">
        <v>5.5555560000000002</v>
      </c>
      <c r="D110" s="26">
        <v>27.777778000000001</v>
      </c>
      <c r="E110" s="26">
        <v>33.333333000000003</v>
      </c>
      <c r="F110" s="26">
        <v>5.5555560000000002</v>
      </c>
      <c r="G110" s="26">
        <v>11.111110999999999</v>
      </c>
      <c r="H110" s="26">
        <v>16.666667</v>
      </c>
      <c r="I110" s="26">
        <v>4.4466669999999997</v>
      </c>
      <c r="J110" s="26">
        <v>2</v>
      </c>
    </row>
    <row r="111" spans="1:10" x14ac:dyDescent="0.2">
      <c r="A111" s="18" t="s">
        <v>142</v>
      </c>
      <c r="B111" s="18"/>
      <c r="C111" s="18"/>
      <c r="D111" s="18"/>
      <c r="E111" s="18"/>
      <c r="F111" s="18"/>
      <c r="G111" s="18"/>
      <c r="H111" s="18"/>
      <c r="I111" s="18"/>
      <c r="J111" s="18"/>
    </row>
    <row r="112" spans="1:10" x14ac:dyDescent="0.2">
      <c r="A112" s="19" t="s">
        <v>1061</v>
      </c>
      <c r="B112" s="20">
        <v>57</v>
      </c>
      <c r="C112" s="26">
        <v>1.754386</v>
      </c>
      <c r="D112" s="26">
        <v>8.7719299999999993</v>
      </c>
      <c r="E112" s="26">
        <v>22.807017999999999</v>
      </c>
      <c r="F112" s="26">
        <v>31.578946999999999</v>
      </c>
      <c r="G112" s="26">
        <v>31.578946999999999</v>
      </c>
      <c r="H112" s="26">
        <v>3.508772</v>
      </c>
      <c r="I112" s="26">
        <v>10.332727</v>
      </c>
      <c r="J112" s="26">
        <v>5</v>
      </c>
    </row>
    <row r="113" spans="1:10" x14ac:dyDescent="0.2">
      <c r="A113" s="19" t="s">
        <v>1062</v>
      </c>
      <c r="B113" s="20">
        <v>182</v>
      </c>
      <c r="C113" s="26">
        <v>0.54945100000000002</v>
      </c>
      <c r="D113" s="26">
        <v>7.1428570000000002</v>
      </c>
      <c r="E113" s="26">
        <v>40.10989</v>
      </c>
      <c r="F113" s="26">
        <v>25.824176000000001</v>
      </c>
      <c r="G113" s="26">
        <v>20.879121000000001</v>
      </c>
      <c r="H113" s="26">
        <v>5.4945050000000002</v>
      </c>
      <c r="I113" s="26">
        <v>7</v>
      </c>
      <c r="J113" s="26">
        <v>4</v>
      </c>
    </row>
    <row r="114" spans="1:10" x14ac:dyDescent="0.2">
      <c r="A114" s="19" t="s">
        <v>1063</v>
      </c>
      <c r="B114" s="20">
        <v>236</v>
      </c>
      <c r="C114" s="26">
        <v>1.6949149999999999</v>
      </c>
      <c r="D114" s="26">
        <v>8.8983050000000006</v>
      </c>
      <c r="E114" s="26">
        <v>36.016948999999997</v>
      </c>
      <c r="F114" s="26">
        <v>25.847458</v>
      </c>
      <c r="G114" s="26">
        <v>18.644068000000001</v>
      </c>
      <c r="H114" s="26">
        <v>8.8983050000000006</v>
      </c>
      <c r="I114" s="26">
        <v>7.0432560000000004</v>
      </c>
      <c r="J114" s="26">
        <v>4</v>
      </c>
    </row>
    <row r="115" spans="1:10" x14ac:dyDescent="0.2">
      <c r="A115" s="19" t="s">
        <v>1064</v>
      </c>
      <c r="B115" s="20">
        <v>242</v>
      </c>
      <c r="C115" s="26">
        <v>2.0661160000000001</v>
      </c>
      <c r="D115" s="26">
        <v>9.0909089999999999</v>
      </c>
      <c r="E115" s="26">
        <v>35.537190000000002</v>
      </c>
      <c r="F115" s="26">
        <v>23.140495999999999</v>
      </c>
      <c r="G115" s="26">
        <v>16.528925999999998</v>
      </c>
      <c r="H115" s="26">
        <v>13.636364</v>
      </c>
      <c r="I115" s="26">
        <v>5.6631580000000001</v>
      </c>
      <c r="J115" s="26">
        <v>4</v>
      </c>
    </row>
    <row r="116" spans="1:10" x14ac:dyDescent="0.2">
      <c r="A116" s="19" t="s">
        <v>1065</v>
      </c>
      <c r="B116" s="20">
        <v>578</v>
      </c>
      <c r="C116" s="26">
        <v>2.5951559999999998</v>
      </c>
      <c r="D116" s="26">
        <v>12.975778999999999</v>
      </c>
      <c r="E116" s="26">
        <v>37.716262999999998</v>
      </c>
      <c r="F116" s="26">
        <v>20.588235000000001</v>
      </c>
      <c r="G116" s="26">
        <v>14.705882000000001</v>
      </c>
      <c r="H116" s="26">
        <v>11.418685</v>
      </c>
      <c r="I116" s="26">
        <v>6.4074220000000004</v>
      </c>
      <c r="J116" s="26">
        <v>3</v>
      </c>
    </row>
    <row r="117" spans="1:10" x14ac:dyDescent="0.2">
      <c r="A117" s="19" t="s">
        <v>1011</v>
      </c>
      <c r="B117" s="20">
        <v>43</v>
      </c>
      <c r="C117" s="26">
        <v>4.6511630000000004</v>
      </c>
      <c r="D117" s="26">
        <v>9.3023260000000008</v>
      </c>
      <c r="E117" s="26">
        <v>27.906977000000001</v>
      </c>
      <c r="F117" s="26">
        <v>23.255814000000001</v>
      </c>
      <c r="G117" s="26">
        <v>9.3023260000000008</v>
      </c>
      <c r="H117" s="26">
        <v>25.581395000000001</v>
      </c>
      <c r="I117" s="26">
        <v>10.95</v>
      </c>
      <c r="J117" s="26">
        <v>4</v>
      </c>
    </row>
    <row r="118" spans="1:10" x14ac:dyDescent="0.2">
      <c r="A118" s="18" t="s">
        <v>143</v>
      </c>
      <c r="B118" s="18"/>
      <c r="C118" s="18"/>
      <c r="D118" s="18"/>
      <c r="E118" s="18"/>
      <c r="F118" s="18"/>
      <c r="G118" s="18"/>
      <c r="H118" s="18"/>
      <c r="I118" s="18"/>
      <c r="J118" s="18"/>
    </row>
    <row r="119" spans="1:10" x14ac:dyDescent="0.2">
      <c r="A119" s="21" t="s">
        <v>1066</v>
      </c>
      <c r="B119" s="21"/>
      <c r="C119" s="21"/>
      <c r="D119" s="21"/>
      <c r="E119" s="21"/>
      <c r="F119" s="21"/>
      <c r="G119" s="21"/>
      <c r="H119" s="21"/>
      <c r="I119" s="21"/>
      <c r="J119" s="21"/>
    </row>
    <row r="120" spans="1:10" x14ac:dyDescent="0.2">
      <c r="A120" s="19" t="s">
        <v>1067</v>
      </c>
      <c r="B120" s="20">
        <v>332</v>
      </c>
      <c r="C120" s="26">
        <v>1.807229</v>
      </c>
      <c r="D120" s="26">
        <v>9.9397590000000005</v>
      </c>
      <c r="E120" s="26">
        <v>34.036144999999998</v>
      </c>
      <c r="F120" s="26">
        <v>24.698795</v>
      </c>
      <c r="G120" s="26">
        <v>24.397590000000001</v>
      </c>
      <c r="H120" s="26">
        <v>5.120482</v>
      </c>
      <c r="I120" s="26">
        <v>8.0073019999999993</v>
      </c>
      <c r="J120" s="26">
        <v>5</v>
      </c>
    </row>
    <row r="121" spans="1:10" x14ac:dyDescent="0.2">
      <c r="A121" s="19" t="s">
        <v>1068</v>
      </c>
      <c r="B121" s="20">
        <v>312</v>
      </c>
      <c r="C121" s="26">
        <v>1.6025640000000001</v>
      </c>
      <c r="D121" s="26">
        <v>9.6153849999999998</v>
      </c>
      <c r="E121" s="26">
        <v>40.064103000000003</v>
      </c>
      <c r="F121" s="26">
        <v>26.602564000000001</v>
      </c>
      <c r="G121" s="26">
        <v>13.782050999999999</v>
      </c>
      <c r="H121" s="26">
        <v>8.3333329999999997</v>
      </c>
      <c r="I121" s="26">
        <v>5.7213289999999999</v>
      </c>
      <c r="J121" s="26">
        <v>3.5</v>
      </c>
    </row>
    <row r="122" spans="1:10" x14ac:dyDescent="0.2">
      <c r="A122" s="19" t="s">
        <v>1069</v>
      </c>
      <c r="B122" s="20">
        <v>130</v>
      </c>
      <c r="C122" s="26">
        <v>0.769231</v>
      </c>
      <c r="D122" s="26">
        <v>10</v>
      </c>
      <c r="E122" s="26">
        <v>34.615385000000003</v>
      </c>
      <c r="F122" s="26">
        <v>24.615385</v>
      </c>
      <c r="G122" s="26">
        <v>17.692308000000001</v>
      </c>
      <c r="H122" s="26">
        <v>12.307691999999999</v>
      </c>
      <c r="I122" s="26">
        <v>6.0929820000000001</v>
      </c>
      <c r="J122" s="26">
        <v>4.25</v>
      </c>
    </row>
    <row r="123" spans="1:10" x14ac:dyDescent="0.2">
      <c r="A123" s="19" t="s">
        <v>1070</v>
      </c>
      <c r="B123" s="20">
        <v>472</v>
      </c>
      <c r="C123" s="26">
        <v>2.7542369999999998</v>
      </c>
      <c r="D123" s="26">
        <v>10.381356</v>
      </c>
      <c r="E123" s="26">
        <v>37.5</v>
      </c>
      <c r="F123" s="26">
        <v>20.127119</v>
      </c>
      <c r="G123" s="26">
        <v>15.254237</v>
      </c>
      <c r="H123" s="26">
        <v>13.983051</v>
      </c>
      <c r="I123" s="26">
        <v>6.6889159999999999</v>
      </c>
      <c r="J123" s="26">
        <v>3</v>
      </c>
    </row>
    <row r="124" spans="1:10" x14ac:dyDescent="0.2">
      <c r="A124" s="19" t="s">
        <v>1011</v>
      </c>
      <c r="B124" s="20">
        <v>92</v>
      </c>
      <c r="C124" s="26">
        <v>3.2608700000000002</v>
      </c>
      <c r="D124" s="26">
        <v>16.304348000000001</v>
      </c>
      <c r="E124" s="26">
        <v>29.347826000000001</v>
      </c>
      <c r="F124" s="26">
        <v>20.652173999999999</v>
      </c>
      <c r="G124" s="26">
        <v>10.869565</v>
      </c>
      <c r="H124" s="26">
        <v>19.565217000000001</v>
      </c>
      <c r="I124" s="26">
        <v>7.1932429999999998</v>
      </c>
      <c r="J124" s="26">
        <v>3.25</v>
      </c>
    </row>
    <row r="125" spans="1:10" x14ac:dyDescent="0.2">
      <c r="A125" s="18" t="s">
        <v>143</v>
      </c>
      <c r="B125" s="18"/>
      <c r="C125" s="18"/>
      <c r="D125" s="18"/>
      <c r="E125" s="18"/>
      <c r="F125" s="18"/>
      <c r="G125" s="18"/>
      <c r="H125" s="18"/>
      <c r="I125" s="18"/>
      <c r="J125" s="18"/>
    </row>
    <row r="126" spans="1:10" x14ac:dyDescent="0.2">
      <c r="A126" s="21" t="s">
        <v>1071</v>
      </c>
      <c r="B126" s="21"/>
      <c r="C126" s="21"/>
      <c r="D126" s="21"/>
      <c r="E126" s="21"/>
      <c r="F126" s="21"/>
      <c r="G126" s="21"/>
      <c r="H126" s="21"/>
      <c r="I126" s="21"/>
      <c r="J126" s="21"/>
    </row>
    <row r="127" spans="1:10" x14ac:dyDescent="0.2">
      <c r="A127" s="19" t="s">
        <v>1067</v>
      </c>
      <c r="B127" s="20">
        <v>164</v>
      </c>
      <c r="C127" s="26">
        <v>0.60975599999999996</v>
      </c>
      <c r="D127" s="26">
        <v>12.804878</v>
      </c>
      <c r="E127" s="26">
        <v>38.414634</v>
      </c>
      <c r="F127" s="26">
        <v>25</v>
      </c>
      <c r="G127" s="26">
        <v>18.292683</v>
      </c>
      <c r="H127" s="26">
        <v>4.8780489999999999</v>
      </c>
      <c r="I127" s="26">
        <v>7.473077</v>
      </c>
      <c r="J127" s="26">
        <v>3.5</v>
      </c>
    </row>
    <row r="128" spans="1:10" x14ac:dyDescent="0.2">
      <c r="A128" s="19" t="s">
        <v>1068</v>
      </c>
      <c r="B128" s="20">
        <v>134</v>
      </c>
      <c r="C128" s="26">
        <v>1.492537</v>
      </c>
      <c r="D128" s="26">
        <v>9.7014929999999993</v>
      </c>
      <c r="E128" s="26">
        <v>34.328358000000001</v>
      </c>
      <c r="F128" s="26">
        <v>30.597014999999999</v>
      </c>
      <c r="G128" s="26">
        <v>19.402985000000001</v>
      </c>
      <c r="H128" s="26">
        <v>4.4776119999999997</v>
      </c>
      <c r="I128" s="26">
        <v>6.9929690000000004</v>
      </c>
      <c r="J128" s="26">
        <v>5</v>
      </c>
    </row>
    <row r="129" spans="1:10" x14ac:dyDescent="0.2">
      <c r="A129" s="19" t="s">
        <v>1069</v>
      </c>
      <c r="B129" s="20">
        <v>97</v>
      </c>
      <c r="C129" s="26">
        <v>3.092784</v>
      </c>
      <c r="D129" s="26">
        <v>11.340206</v>
      </c>
      <c r="E129" s="26">
        <v>30.927835000000002</v>
      </c>
      <c r="F129" s="26">
        <v>24.742267999999999</v>
      </c>
      <c r="G129" s="26">
        <v>22.680412</v>
      </c>
      <c r="H129" s="26">
        <v>7.2164950000000001</v>
      </c>
      <c r="I129" s="26">
        <v>6.0777780000000003</v>
      </c>
      <c r="J129" s="26">
        <v>5</v>
      </c>
    </row>
    <row r="130" spans="1:10" x14ac:dyDescent="0.2">
      <c r="A130" s="19" t="s">
        <v>1070</v>
      </c>
      <c r="B130" s="20">
        <v>707</v>
      </c>
      <c r="C130" s="26">
        <v>2.1216409999999999</v>
      </c>
      <c r="D130" s="26">
        <v>10.042433000000001</v>
      </c>
      <c r="E130" s="26">
        <v>37.482320000000001</v>
      </c>
      <c r="F130" s="26">
        <v>21.923621000000001</v>
      </c>
      <c r="G130" s="26">
        <v>16.973126000000001</v>
      </c>
      <c r="H130" s="26">
        <v>11.456860000000001</v>
      </c>
      <c r="I130" s="26">
        <v>6.5437700000000003</v>
      </c>
      <c r="J130" s="26">
        <v>3.5</v>
      </c>
    </row>
    <row r="131" spans="1:10" x14ac:dyDescent="0.2">
      <c r="A131" s="19" t="s">
        <v>1011</v>
      </c>
      <c r="B131" s="20">
        <v>236</v>
      </c>
      <c r="C131" s="26">
        <v>2.9661019999999998</v>
      </c>
      <c r="D131" s="26">
        <v>10.169492</v>
      </c>
      <c r="E131" s="26">
        <v>35.169491999999998</v>
      </c>
      <c r="F131" s="26">
        <v>21.186440999999999</v>
      </c>
      <c r="G131" s="26">
        <v>13.135593</v>
      </c>
      <c r="H131" s="26">
        <v>17.372881</v>
      </c>
      <c r="I131" s="26">
        <v>7.1635900000000001</v>
      </c>
      <c r="J131" s="26">
        <v>3.5</v>
      </c>
    </row>
    <row r="132" spans="1:10" x14ac:dyDescent="0.2">
      <c r="A132" s="18" t="s">
        <v>143</v>
      </c>
      <c r="B132" s="18"/>
      <c r="C132" s="18"/>
      <c r="D132" s="18"/>
      <c r="E132" s="18"/>
      <c r="F132" s="18"/>
      <c r="G132" s="18"/>
      <c r="H132" s="18"/>
      <c r="I132" s="18"/>
      <c r="J132" s="18"/>
    </row>
    <row r="133" spans="1:10" x14ac:dyDescent="0.2">
      <c r="A133" s="21" t="s">
        <v>1072</v>
      </c>
      <c r="B133" s="21"/>
      <c r="C133" s="21"/>
      <c r="D133" s="21"/>
      <c r="E133" s="21"/>
      <c r="F133" s="21"/>
      <c r="G133" s="21"/>
      <c r="H133" s="21"/>
      <c r="I133" s="21"/>
      <c r="J133" s="21"/>
    </row>
    <row r="134" spans="1:10" x14ac:dyDescent="0.2">
      <c r="A134" s="19" t="s">
        <v>1067</v>
      </c>
      <c r="B134" s="20">
        <v>194</v>
      </c>
      <c r="C134" s="26">
        <v>1.0309280000000001</v>
      </c>
      <c r="D134" s="26">
        <v>11.85567</v>
      </c>
      <c r="E134" s="26">
        <v>34.536082</v>
      </c>
      <c r="F134" s="26">
        <v>26.804124000000002</v>
      </c>
      <c r="G134" s="26">
        <v>18.556701</v>
      </c>
      <c r="H134" s="26">
        <v>7.2164950000000001</v>
      </c>
      <c r="I134" s="26">
        <v>6.3777780000000002</v>
      </c>
      <c r="J134" s="26">
        <v>4.25</v>
      </c>
    </row>
    <row r="135" spans="1:10" x14ac:dyDescent="0.2">
      <c r="A135" s="19" t="s">
        <v>1068</v>
      </c>
      <c r="B135" s="20">
        <v>204</v>
      </c>
      <c r="C135" s="26">
        <v>0.49019600000000002</v>
      </c>
      <c r="D135" s="26">
        <v>11.274509999999999</v>
      </c>
      <c r="E135" s="26">
        <v>40.686275000000002</v>
      </c>
      <c r="F135" s="26">
        <v>27.941175999999999</v>
      </c>
      <c r="G135" s="26">
        <v>17.647058999999999</v>
      </c>
      <c r="H135" s="26">
        <v>1.9607840000000001</v>
      </c>
      <c r="I135" s="26">
        <v>5.75</v>
      </c>
      <c r="J135" s="26">
        <v>3.75</v>
      </c>
    </row>
    <row r="136" spans="1:10" x14ac:dyDescent="0.2">
      <c r="A136" s="19" t="s">
        <v>1069</v>
      </c>
      <c r="B136" s="20">
        <v>81</v>
      </c>
      <c r="C136" s="26">
        <v>1.2345680000000001</v>
      </c>
      <c r="D136" s="26">
        <v>8.6419750000000004</v>
      </c>
      <c r="E136" s="26">
        <v>34.567900999999999</v>
      </c>
      <c r="F136" s="26">
        <v>25.925926</v>
      </c>
      <c r="G136" s="26">
        <v>20.987653999999999</v>
      </c>
      <c r="H136" s="26">
        <v>8.6419750000000004</v>
      </c>
      <c r="I136" s="26">
        <v>6.6770269999999998</v>
      </c>
      <c r="J136" s="26">
        <v>5</v>
      </c>
    </row>
    <row r="137" spans="1:10" x14ac:dyDescent="0.2">
      <c r="A137" s="19" t="s">
        <v>1070</v>
      </c>
      <c r="B137" s="20">
        <v>647</v>
      </c>
      <c r="C137" s="26">
        <v>2.6275119999999998</v>
      </c>
      <c r="D137" s="26">
        <v>10.200927</v>
      </c>
      <c r="E137" s="26">
        <v>35.548685999999996</v>
      </c>
      <c r="F137" s="26">
        <v>20.865532999999999</v>
      </c>
      <c r="G137" s="26">
        <v>18.238022000000001</v>
      </c>
      <c r="H137" s="26">
        <v>12.51932</v>
      </c>
      <c r="I137" s="26">
        <v>7.0685510000000003</v>
      </c>
      <c r="J137" s="26">
        <v>3.5</v>
      </c>
    </row>
    <row r="138" spans="1:10" x14ac:dyDescent="0.2">
      <c r="A138" s="19" t="s">
        <v>1011</v>
      </c>
      <c r="B138" s="20">
        <v>212</v>
      </c>
      <c r="C138" s="26">
        <v>3.3018869999999998</v>
      </c>
      <c r="D138" s="26">
        <v>9.9056599999999992</v>
      </c>
      <c r="E138" s="26">
        <v>37.264150999999998</v>
      </c>
      <c r="F138" s="26">
        <v>21.698112999999999</v>
      </c>
      <c r="G138" s="26">
        <v>10.377357999999999</v>
      </c>
      <c r="H138" s="26">
        <v>17.452829999999999</v>
      </c>
      <c r="I138" s="26">
        <v>7.476</v>
      </c>
      <c r="J138" s="26">
        <v>3</v>
      </c>
    </row>
    <row r="139" spans="1:10" x14ac:dyDescent="0.2">
      <c r="A139" s="18" t="s">
        <v>143</v>
      </c>
      <c r="B139" s="18"/>
      <c r="C139" s="18"/>
      <c r="D139" s="18"/>
      <c r="E139" s="18"/>
      <c r="F139" s="18"/>
      <c r="G139" s="18"/>
      <c r="H139" s="18"/>
      <c r="I139" s="18"/>
      <c r="J139" s="18"/>
    </row>
    <row r="140" spans="1:10" x14ac:dyDescent="0.2">
      <c r="A140" s="21" t="s">
        <v>1073</v>
      </c>
      <c r="B140" s="21"/>
      <c r="C140" s="21"/>
      <c r="D140" s="21"/>
      <c r="E140" s="21"/>
      <c r="F140" s="21"/>
      <c r="G140" s="21"/>
      <c r="H140" s="21"/>
      <c r="I140" s="21"/>
      <c r="J140" s="21"/>
    </row>
    <row r="141" spans="1:10" x14ac:dyDescent="0.2">
      <c r="A141" s="19" t="s">
        <v>1067</v>
      </c>
      <c r="B141" s="20">
        <v>27</v>
      </c>
      <c r="C141" s="26">
        <v>3.7037040000000001</v>
      </c>
      <c r="D141" s="26">
        <v>18.518519000000001</v>
      </c>
      <c r="E141" s="26">
        <v>29.629629999999999</v>
      </c>
      <c r="F141" s="26">
        <v>33.333333000000003</v>
      </c>
      <c r="G141" s="26">
        <v>7.4074070000000001</v>
      </c>
      <c r="H141" s="26">
        <v>7.4074070000000001</v>
      </c>
      <c r="I141" s="26">
        <v>4.1920000000000002</v>
      </c>
      <c r="J141" s="26">
        <v>3.5</v>
      </c>
    </row>
    <row r="142" spans="1:10" x14ac:dyDescent="0.2">
      <c r="A142" s="19" t="s">
        <v>1068</v>
      </c>
      <c r="B142" s="20">
        <v>52</v>
      </c>
      <c r="C142" s="26">
        <v>0</v>
      </c>
      <c r="D142" s="26">
        <v>11.538462000000001</v>
      </c>
      <c r="E142" s="26">
        <v>36.538462000000003</v>
      </c>
      <c r="F142" s="26">
        <v>32.692307999999997</v>
      </c>
      <c r="G142" s="26">
        <v>17.307691999999999</v>
      </c>
      <c r="H142" s="26">
        <v>1.9230769999999999</v>
      </c>
      <c r="I142" s="26">
        <v>5.3294119999999996</v>
      </c>
      <c r="J142" s="26">
        <v>5</v>
      </c>
    </row>
    <row r="143" spans="1:10" x14ac:dyDescent="0.2">
      <c r="A143" s="19" t="s">
        <v>1069</v>
      </c>
      <c r="B143" s="20">
        <v>67</v>
      </c>
      <c r="C143" s="26">
        <v>1.492537</v>
      </c>
      <c r="D143" s="26">
        <v>14.925373</v>
      </c>
      <c r="E143" s="26">
        <v>29.850746000000001</v>
      </c>
      <c r="F143" s="26">
        <v>29.850746000000001</v>
      </c>
      <c r="G143" s="26">
        <v>19.402985000000001</v>
      </c>
      <c r="H143" s="26">
        <v>4.4776119999999997</v>
      </c>
      <c r="I143" s="26">
        <v>7.0421880000000003</v>
      </c>
      <c r="J143" s="26">
        <v>5</v>
      </c>
    </row>
    <row r="144" spans="1:10" x14ac:dyDescent="0.2">
      <c r="A144" s="19" t="s">
        <v>1070</v>
      </c>
      <c r="B144" s="20">
        <v>753</v>
      </c>
      <c r="C144" s="26">
        <v>1.7264280000000001</v>
      </c>
      <c r="D144" s="26">
        <v>9.4289509999999996</v>
      </c>
      <c r="E144" s="26">
        <v>36.520583999999999</v>
      </c>
      <c r="F144" s="26">
        <v>22.841964999999998</v>
      </c>
      <c r="G144" s="26">
        <v>19.389109999999999</v>
      </c>
      <c r="H144" s="26">
        <v>10.092961000000001</v>
      </c>
      <c r="I144" s="26">
        <v>7.058789</v>
      </c>
      <c r="J144" s="26">
        <v>4</v>
      </c>
    </row>
    <row r="145" spans="1:10" x14ac:dyDescent="0.2">
      <c r="A145" s="19" t="s">
        <v>1011</v>
      </c>
      <c r="B145" s="20">
        <v>439</v>
      </c>
      <c r="C145" s="26">
        <v>2.9612759999999998</v>
      </c>
      <c r="D145" s="26">
        <v>10.933941000000001</v>
      </c>
      <c r="E145" s="26">
        <v>37.585420999999997</v>
      </c>
      <c r="F145" s="26">
        <v>21.18451</v>
      </c>
      <c r="G145" s="26">
        <v>13.439636</v>
      </c>
      <c r="H145" s="26">
        <v>13.895216</v>
      </c>
      <c r="I145" s="26">
        <v>6.6007939999999996</v>
      </c>
      <c r="J145" s="26">
        <v>3</v>
      </c>
    </row>
    <row r="146" spans="1:10" x14ac:dyDescent="0.2">
      <c r="A146" s="18" t="s">
        <v>1074</v>
      </c>
      <c r="B146" s="18"/>
      <c r="C146" s="18"/>
      <c r="D146" s="18"/>
      <c r="E146" s="18"/>
      <c r="F146" s="18"/>
      <c r="G146" s="18"/>
      <c r="H146" s="18"/>
      <c r="I146" s="18"/>
      <c r="J146" s="18"/>
    </row>
    <row r="147" spans="1:10" x14ac:dyDescent="0.2">
      <c r="A147" s="19" t="s">
        <v>1075</v>
      </c>
      <c r="B147" s="20">
        <v>332</v>
      </c>
      <c r="C147" s="26">
        <v>1.506024</v>
      </c>
      <c r="D147" s="26">
        <v>13.855422000000001</v>
      </c>
      <c r="E147" s="26">
        <v>34.638553999999999</v>
      </c>
      <c r="F147" s="26">
        <v>24.698795</v>
      </c>
      <c r="G147" s="26">
        <v>16.566265000000001</v>
      </c>
      <c r="H147" s="26">
        <v>8.7349399999999999</v>
      </c>
      <c r="I147" s="26">
        <v>7.0943889999999996</v>
      </c>
      <c r="J147" s="26">
        <v>3.2</v>
      </c>
    </row>
    <row r="148" spans="1:10" x14ac:dyDescent="0.2">
      <c r="A148" s="19" t="s">
        <v>1076</v>
      </c>
      <c r="B148" s="20">
        <v>547</v>
      </c>
      <c r="C148" s="26">
        <v>2.559415</v>
      </c>
      <c r="D148" s="26">
        <v>8.0438759999999991</v>
      </c>
      <c r="E148" s="26">
        <v>36.745887000000003</v>
      </c>
      <c r="F148" s="26">
        <v>23.034735000000001</v>
      </c>
      <c r="G148" s="26">
        <v>18.829982000000001</v>
      </c>
      <c r="H148" s="26">
        <v>10.786106</v>
      </c>
      <c r="I148" s="26">
        <v>7.0637299999999996</v>
      </c>
      <c r="J148" s="26">
        <v>4</v>
      </c>
    </row>
    <row r="149" spans="1:10" x14ac:dyDescent="0.2">
      <c r="A149" s="19" t="s">
        <v>1077</v>
      </c>
      <c r="B149" s="20">
        <v>334</v>
      </c>
      <c r="C149" s="26">
        <v>2.3952100000000001</v>
      </c>
      <c r="D149" s="26">
        <v>11.676647000000001</v>
      </c>
      <c r="E149" s="26">
        <v>40.419162</v>
      </c>
      <c r="F149" s="26">
        <v>19.760479</v>
      </c>
      <c r="G149" s="26">
        <v>14.670659000000001</v>
      </c>
      <c r="H149" s="26">
        <v>11.077844000000001</v>
      </c>
      <c r="I149" s="26">
        <v>5.5272730000000001</v>
      </c>
      <c r="J149" s="26">
        <v>3</v>
      </c>
    </row>
    <row r="150" spans="1:10" x14ac:dyDescent="0.2">
      <c r="A150" s="19" t="s">
        <v>1078</v>
      </c>
      <c r="B150" s="20">
        <v>125</v>
      </c>
      <c r="C150" s="26">
        <v>0.8</v>
      </c>
      <c r="D150" s="26">
        <v>8.8000000000000007</v>
      </c>
      <c r="E150" s="26">
        <v>28.8</v>
      </c>
      <c r="F150" s="26">
        <v>29.6</v>
      </c>
      <c r="G150" s="26">
        <v>17.600000000000001</v>
      </c>
      <c r="H150" s="26">
        <v>14.4</v>
      </c>
      <c r="I150" s="26">
        <v>8.0644860000000005</v>
      </c>
      <c r="J150" s="26">
        <v>5</v>
      </c>
    </row>
    <row r="151" spans="1:10" x14ac:dyDescent="0.2">
      <c r="A151" s="18" t="s">
        <v>1079</v>
      </c>
      <c r="B151" s="18"/>
      <c r="C151" s="18"/>
      <c r="D151" s="18"/>
      <c r="E151" s="18"/>
      <c r="F151" s="18"/>
      <c r="G151" s="18"/>
      <c r="H151" s="18"/>
      <c r="I151" s="18"/>
      <c r="J151" s="18"/>
    </row>
    <row r="152" spans="1:10" x14ac:dyDescent="0.2">
      <c r="A152" s="19" t="s">
        <v>1080</v>
      </c>
      <c r="B152" s="20">
        <v>202</v>
      </c>
      <c r="C152" s="26">
        <v>1.9801979999999999</v>
      </c>
      <c r="D152" s="26">
        <v>12.376238000000001</v>
      </c>
      <c r="E152" s="26">
        <v>36.138613999999997</v>
      </c>
      <c r="F152" s="26">
        <v>26.732672999999998</v>
      </c>
      <c r="G152" s="26">
        <v>10.891088999999999</v>
      </c>
      <c r="H152" s="26">
        <v>11.881188</v>
      </c>
      <c r="I152" s="26">
        <v>5.8747189999999998</v>
      </c>
      <c r="J152" s="26">
        <v>3</v>
      </c>
    </row>
    <row r="153" spans="1:10" x14ac:dyDescent="0.2">
      <c r="A153" s="19" t="s">
        <v>1081</v>
      </c>
      <c r="B153" s="20">
        <v>387</v>
      </c>
      <c r="C153" s="26">
        <v>1.5503880000000001</v>
      </c>
      <c r="D153" s="26">
        <v>9.8191210000000009</v>
      </c>
      <c r="E153" s="26">
        <v>36.692506000000002</v>
      </c>
      <c r="F153" s="26">
        <v>24.806201999999999</v>
      </c>
      <c r="G153" s="26">
        <v>18.087855000000001</v>
      </c>
      <c r="H153" s="26">
        <v>9.0439279999999993</v>
      </c>
      <c r="I153" s="26">
        <v>7.9102269999999999</v>
      </c>
      <c r="J153" s="26">
        <v>4</v>
      </c>
    </row>
    <row r="154" spans="1:10" x14ac:dyDescent="0.2">
      <c r="A154" s="19" t="s">
        <v>1082</v>
      </c>
      <c r="B154" s="20">
        <v>260</v>
      </c>
      <c r="C154" s="26">
        <v>2.3076919999999999</v>
      </c>
      <c r="D154" s="26">
        <v>9.6153849999999998</v>
      </c>
      <c r="E154" s="26">
        <v>35.384614999999997</v>
      </c>
      <c r="F154" s="26">
        <v>24.615385</v>
      </c>
      <c r="G154" s="26">
        <v>20.769231000000001</v>
      </c>
      <c r="H154" s="26">
        <v>7.3076920000000003</v>
      </c>
      <c r="I154" s="26">
        <v>6.2896270000000003</v>
      </c>
      <c r="J154" s="26">
        <v>4</v>
      </c>
    </row>
    <row r="155" spans="1:10" x14ac:dyDescent="0.2">
      <c r="A155" s="19" t="s">
        <v>1083</v>
      </c>
      <c r="B155" s="20">
        <v>230</v>
      </c>
      <c r="C155" s="26">
        <v>2.1739130000000002</v>
      </c>
      <c r="D155" s="26">
        <v>11.304347999999999</v>
      </c>
      <c r="E155" s="26">
        <v>38.695652000000003</v>
      </c>
      <c r="F155" s="26">
        <v>20</v>
      </c>
      <c r="G155" s="26">
        <v>16.956522</v>
      </c>
      <c r="H155" s="26">
        <v>10.869565</v>
      </c>
      <c r="I155" s="26">
        <v>6.1248779999999998</v>
      </c>
      <c r="J155" s="26">
        <v>3</v>
      </c>
    </row>
    <row r="156" spans="1:10" x14ac:dyDescent="0.2">
      <c r="A156" s="19" t="s">
        <v>1084</v>
      </c>
      <c r="B156" s="20">
        <v>118</v>
      </c>
      <c r="C156" s="26">
        <v>2.542373</v>
      </c>
      <c r="D156" s="26">
        <v>11.016949</v>
      </c>
      <c r="E156" s="26">
        <v>36.440677999999998</v>
      </c>
      <c r="F156" s="26">
        <v>16.949152999999999</v>
      </c>
      <c r="G156" s="26">
        <v>16.101694999999999</v>
      </c>
      <c r="H156" s="26">
        <v>16.949152999999999</v>
      </c>
      <c r="I156" s="26">
        <v>6.6336729999999999</v>
      </c>
      <c r="J156" s="26">
        <v>3</v>
      </c>
    </row>
    <row r="157" spans="1:10" x14ac:dyDescent="0.2">
      <c r="A157" s="22" t="s">
        <v>1085</v>
      </c>
      <c r="B157" s="23">
        <v>141</v>
      </c>
      <c r="C157" s="27">
        <v>2.8368790000000002</v>
      </c>
      <c r="D157" s="27">
        <v>9.2198580000000003</v>
      </c>
      <c r="E157" s="27">
        <v>34.042552999999998</v>
      </c>
      <c r="F157" s="27">
        <v>21.985816</v>
      </c>
      <c r="G157" s="27">
        <v>17.730495999999999</v>
      </c>
      <c r="H157" s="27">
        <v>14.184397000000001</v>
      </c>
      <c r="I157" s="27">
        <v>7.0214879999999997</v>
      </c>
      <c r="J157" s="27">
        <v>4</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CED79-273D-46E5-99E4-E59E34CEF263}">
  <dimension ref="A1:M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3" x14ac:dyDescent="0.2">
      <c r="A1" s="8" t="s">
        <v>126</v>
      </c>
      <c r="B1" s="9"/>
    </row>
    <row r="2" spans="1:13" x14ac:dyDescent="0.2">
      <c r="A2" s="11" t="str">
        <f xml:space="preserve"> HYPERLINK("#'目次'!B47","[41]")</f>
        <v>[41]</v>
      </c>
      <c r="B2" s="24" t="s">
        <v>352</v>
      </c>
    </row>
    <row r="3" spans="1:13" x14ac:dyDescent="0.2">
      <c r="A3" s="9" t="s">
        <v>126</v>
      </c>
      <c r="B3" s="12" t="s">
        <v>128</v>
      </c>
    </row>
    <row r="4" spans="1:13" x14ac:dyDescent="0.2">
      <c r="A4" s="9" t="s">
        <v>126</v>
      </c>
      <c r="B4" s="12" t="s">
        <v>278</v>
      </c>
    </row>
    <row r="5" spans="1:13" x14ac:dyDescent="0.2">
      <c r="A5" s="9" t="s">
        <v>126</v>
      </c>
      <c r="B5" s="12" t="s">
        <v>279</v>
      </c>
    </row>
    <row r="6" spans="1:13" s="15" customFormat="1" ht="62.5" x14ac:dyDescent="0.2">
      <c r="A6" s="13" t="s">
        <v>126</v>
      </c>
      <c r="B6" s="14" t="s">
        <v>1006</v>
      </c>
      <c r="C6" s="14" t="s">
        <v>1113</v>
      </c>
      <c r="D6" s="14" t="s">
        <v>1114</v>
      </c>
      <c r="E6" s="14" t="s">
        <v>280</v>
      </c>
      <c r="F6" s="14" t="s">
        <v>1115</v>
      </c>
      <c r="G6" s="14" t="s">
        <v>1116</v>
      </c>
      <c r="H6" s="14" t="s">
        <v>281</v>
      </c>
      <c r="I6" s="14" t="s">
        <v>1117</v>
      </c>
      <c r="J6" s="14" t="s">
        <v>1118</v>
      </c>
      <c r="K6" s="14" t="s">
        <v>1009</v>
      </c>
      <c r="L6" s="14" t="s">
        <v>1119</v>
      </c>
      <c r="M6" s="14" t="s">
        <v>1011</v>
      </c>
    </row>
    <row r="7" spans="1:13" x14ac:dyDescent="0.2">
      <c r="A7" s="16" t="s">
        <v>1012</v>
      </c>
      <c r="B7" s="17">
        <v>2188</v>
      </c>
      <c r="C7" s="25">
        <v>29.387568999999999</v>
      </c>
      <c r="D7" s="25">
        <v>9.8263250000000006</v>
      </c>
      <c r="E7" s="25">
        <v>12.797075</v>
      </c>
      <c r="F7" s="25">
        <v>54.296160999999998</v>
      </c>
      <c r="G7" s="25">
        <v>40.173675000000003</v>
      </c>
      <c r="H7" s="25">
        <v>5.3473490000000004</v>
      </c>
      <c r="I7" s="25">
        <v>0.27422299999999999</v>
      </c>
      <c r="J7" s="25">
        <v>1.553931</v>
      </c>
      <c r="K7" s="25">
        <v>3.2906759999999999</v>
      </c>
      <c r="L7" s="25">
        <v>12.294333</v>
      </c>
      <c r="M7" s="25">
        <v>3.8848259999999999</v>
      </c>
    </row>
    <row r="8" spans="1:13" x14ac:dyDescent="0.2">
      <c r="A8" s="18" t="s">
        <v>1013</v>
      </c>
      <c r="B8" s="18"/>
      <c r="C8" s="18"/>
      <c r="D8" s="18"/>
      <c r="E8" s="18"/>
      <c r="F8" s="18"/>
      <c r="G8" s="18"/>
      <c r="H8" s="18"/>
      <c r="I8" s="18"/>
      <c r="J8" s="18"/>
      <c r="K8" s="18"/>
      <c r="L8" s="18"/>
      <c r="M8" s="18"/>
    </row>
    <row r="9" spans="1:13" x14ac:dyDescent="0.2">
      <c r="A9" s="19" t="s">
        <v>1014</v>
      </c>
      <c r="B9" s="20">
        <v>1092</v>
      </c>
      <c r="C9" s="26">
        <v>35.805861</v>
      </c>
      <c r="D9" s="26">
        <v>9.3406590000000005</v>
      </c>
      <c r="E9" s="26">
        <v>14.652015</v>
      </c>
      <c r="F9" s="26">
        <v>51.923076999999999</v>
      </c>
      <c r="G9" s="26">
        <v>39.743589999999998</v>
      </c>
      <c r="H9" s="26">
        <v>3.8461539999999999</v>
      </c>
      <c r="I9" s="26">
        <v>0.36630000000000001</v>
      </c>
      <c r="J9" s="26">
        <v>1.9230769999999999</v>
      </c>
      <c r="K9" s="26">
        <v>3.7545790000000001</v>
      </c>
      <c r="L9" s="26">
        <v>11.538462000000001</v>
      </c>
      <c r="M9" s="26">
        <v>3.937729</v>
      </c>
    </row>
    <row r="10" spans="1:13" x14ac:dyDescent="0.2">
      <c r="A10" s="19" t="s">
        <v>1015</v>
      </c>
      <c r="B10" s="20">
        <v>1095</v>
      </c>
      <c r="C10" s="26">
        <v>22.922374000000001</v>
      </c>
      <c r="D10" s="26">
        <v>10.228311</v>
      </c>
      <c r="E10" s="26">
        <v>10.86758</v>
      </c>
      <c r="F10" s="26">
        <v>56.712328999999997</v>
      </c>
      <c r="G10" s="26">
        <v>40.547944999999999</v>
      </c>
      <c r="H10" s="26">
        <v>6.8493149999999998</v>
      </c>
      <c r="I10" s="26">
        <v>0.182648</v>
      </c>
      <c r="J10" s="26">
        <v>1.1872149999999999</v>
      </c>
      <c r="K10" s="26">
        <v>2.8310499999999998</v>
      </c>
      <c r="L10" s="26">
        <v>13.059361000000001</v>
      </c>
      <c r="M10" s="26">
        <v>3.8356159999999999</v>
      </c>
    </row>
    <row r="11" spans="1:13" x14ac:dyDescent="0.2">
      <c r="A11" s="19" t="s">
        <v>1009</v>
      </c>
      <c r="B11" s="20">
        <v>1</v>
      </c>
      <c r="C11" s="26">
        <v>100</v>
      </c>
      <c r="D11" s="26">
        <v>100</v>
      </c>
      <c r="E11" s="26">
        <v>100</v>
      </c>
      <c r="F11" s="26">
        <v>0</v>
      </c>
      <c r="G11" s="26">
        <v>100</v>
      </c>
      <c r="H11" s="26">
        <v>0</v>
      </c>
      <c r="I11" s="26">
        <v>0</v>
      </c>
      <c r="J11" s="26">
        <v>0</v>
      </c>
      <c r="K11" s="26">
        <v>0</v>
      </c>
      <c r="L11" s="26">
        <v>0</v>
      </c>
      <c r="M11" s="26">
        <v>0</v>
      </c>
    </row>
    <row r="12" spans="1:13" x14ac:dyDescent="0.2">
      <c r="A12" s="18" t="s">
        <v>1016</v>
      </c>
      <c r="B12" s="18"/>
      <c r="C12" s="18"/>
      <c r="D12" s="18"/>
      <c r="E12" s="18"/>
      <c r="F12" s="18"/>
      <c r="G12" s="18"/>
      <c r="H12" s="18"/>
      <c r="I12" s="18"/>
      <c r="J12" s="18"/>
      <c r="K12" s="18"/>
      <c r="L12" s="18"/>
      <c r="M12" s="18"/>
    </row>
    <row r="13" spans="1:13" x14ac:dyDescent="0.2">
      <c r="A13" s="19" t="s">
        <v>1017</v>
      </c>
      <c r="B13" s="20">
        <v>387</v>
      </c>
      <c r="C13" s="26">
        <v>58.139535000000002</v>
      </c>
      <c r="D13" s="26">
        <v>16.795866</v>
      </c>
      <c r="E13" s="26">
        <v>15.762274</v>
      </c>
      <c r="F13" s="26">
        <v>62.532299999999999</v>
      </c>
      <c r="G13" s="26">
        <v>34.366925000000002</v>
      </c>
      <c r="H13" s="26">
        <v>3.875969</v>
      </c>
      <c r="I13" s="26">
        <v>0.25839800000000002</v>
      </c>
      <c r="J13" s="26">
        <v>2.8423769999999999</v>
      </c>
      <c r="K13" s="26">
        <v>3.875969</v>
      </c>
      <c r="L13" s="26">
        <v>3.875969</v>
      </c>
      <c r="M13" s="26">
        <v>1.29199</v>
      </c>
    </row>
    <row r="14" spans="1:13" x14ac:dyDescent="0.2">
      <c r="A14" s="19" t="s">
        <v>1018</v>
      </c>
      <c r="B14" s="20">
        <v>432</v>
      </c>
      <c r="C14" s="26">
        <v>44.444443999999997</v>
      </c>
      <c r="D14" s="26">
        <v>16.435185000000001</v>
      </c>
      <c r="E14" s="26">
        <v>17.592593000000001</v>
      </c>
      <c r="F14" s="26">
        <v>57.870370000000001</v>
      </c>
      <c r="G14" s="26">
        <v>43.055556000000003</v>
      </c>
      <c r="H14" s="26">
        <v>3.2407409999999999</v>
      </c>
      <c r="I14" s="26">
        <v>0.46296300000000001</v>
      </c>
      <c r="J14" s="26">
        <v>1.6203700000000001</v>
      </c>
      <c r="K14" s="26">
        <v>3.4722219999999999</v>
      </c>
      <c r="L14" s="26">
        <v>6.9444439999999998</v>
      </c>
      <c r="M14" s="26">
        <v>1.8518520000000001</v>
      </c>
    </row>
    <row r="15" spans="1:13" x14ac:dyDescent="0.2">
      <c r="A15" s="19" t="s">
        <v>1019</v>
      </c>
      <c r="B15" s="20">
        <v>449</v>
      </c>
      <c r="C15" s="26">
        <v>27.616927</v>
      </c>
      <c r="D15" s="26">
        <v>11.581291999999999</v>
      </c>
      <c r="E15" s="26">
        <v>10.91314</v>
      </c>
      <c r="F15" s="26">
        <v>56.792873</v>
      </c>
      <c r="G15" s="26">
        <v>39.866370000000003</v>
      </c>
      <c r="H15" s="26">
        <v>5.3452120000000001</v>
      </c>
      <c r="I15" s="26">
        <v>0</v>
      </c>
      <c r="J15" s="26">
        <v>1.7817369999999999</v>
      </c>
      <c r="K15" s="26">
        <v>2.004454</v>
      </c>
      <c r="L15" s="26">
        <v>11.358575</v>
      </c>
      <c r="M15" s="26">
        <v>4.4543429999999997</v>
      </c>
    </row>
    <row r="16" spans="1:13" x14ac:dyDescent="0.2">
      <c r="A16" s="19" t="s">
        <v>1020</v>
      </c>
      <c r="B16" s="20">
        <v>427</v>
      </c>
      <c r="C16" s="26">
        <v>17.096018999999998</v>
      </c>
      <c r="D16" s="26">
        <v>4.6838410000000001</v>
      </c>
      <c r="E16" s="26">
        <v>13.348946</v>
      </c>
      <c r="F16" s="26">
        <v>50.117095999999997</v>
      </c>
      <c r="G16" s="26">
        <v>43.091335000000001</v>
      </c>
      <c r="H16" s="26">
        <v>4.9180330000000003</v>
      </c>
      <c r="I16" s="26">
        <v>0.23419200000000001</v>
      </c>
      <c r="J16" s="26">
        <v>1.17096</v>
      </c>
      <c r="K16" s="26">
        <v>4.2154569999999998</v>
      </c>
      <c r="L16" s="26">
        <v>13.583138</v>
      </c>
      <c r="M16" s="26">
        <v>5.1522249999999996</v>
      </c>
    </row>
    <row r="17" spans="1:13" x14ac:dyDescent="0.2">
      <c r="A17" s="19" t="s">
        <v>1021</v>
      </c>
      <c r="B17" s="20">
        <v>274</v>
      </c>
      <c r="C17" s="26">
        <v>8.7591239999999999</v>
      </c>
      <c r="D17" s="26">
        <v>2.189781</v>
      </c>
      <c r="E17" s="26">
        <v>9.4890509999999999</v>
      </c>
      <c r="F17" s="26">
        <v>53.284672</v>
      </c>
      <c r="G17" s="26">
        <v>45.255474</v>
      </c>
      <c r="H17" s="26">
        <v>8.0291969999999999</v>
      </c>
      <c r="I17" s="26">
        <v>0.36496400000000001</v>
      </c>
      <c r="J17" s="26">
        <v>1.0948910000000001</v>
      </c>
      <c r="K17" s="26">
        <v>4.0145989999999996</v>
      </c>
      <c r="L17" s="26">
        <v>15.328467</v>
      </c>
      <c r="M17" s="26">
        <v>5.1094889999999999</v>
      </c>
    </row>
    <row r="18" spans="1:13" x14ac:dyDescent="0.2">
      <c r="A18" s="19" t="s">
        <v>1022</v>
      </c>
      <c r="B18" s="20">
        <v>137</v>
      </c>
      <c r="C18" s="26">
        <v>2.919708</v>
      </c>
      <c r="D18" s="26">
        <v>0.72992699999999999</v>
      </c>
      <c r="E18" s="26">
        <v>4.379562</v>
      </c>
      <c r="F18" s="26">
        <v>40.145985000000003</v>
      </c>
      <c r="G18" s="26">
        <v>39.416058</v>
      </c>
      <c r="H18" s="26">
        <v>8.7591239999999999</v>
      </c>
      <c r="I18" s="26">
        <v>0.72992699999999999</v>
      </c>
      <c r="J18" s="26">
        <v>0</v>
      </c>
      <c r="K18" s="26">
        <v>1.459854</v>
      </c>
      <c r="L18" s="26">
        <v>26.277372</v>
      </c>
      <c r="M18" s="26">
        <v>10.218978</v>
      </c>
    </row>
    <row r="19" spans="1:13" x14ac:dyDescent="0.2">
      <c r="A19" s="19" t="s">
        <v>1023</v>
      </c>
      <c r="B19" s="20">
        <v>71</v>
      </c>
      <c r="C19" s="26">
        <v>1.4084509999999999</v>
      </c>
      <c r="D19" s="26">
        <v>0</v>
      </c>
      <c r="E19" s="26">
        <v>5.6338030000000003</v>
      </c>
      <c r="F19" s="26">
        <v>33.802816999999997</v>
      </c>
      <c r="G19" s="26">
        <v>23.943662</v>
      </c>
      <c r="H19" s="26">
        <v>9.8591549999999994</v>
      </c>
      <c r="I19" s="26">
        <v>0</v>
      </c>
      <c r="J19" s="26">
        <v>0</v>
      </c>
      <c r="K19" s="26">
        <v>1.4084509999999999</v>
      </c>
      <c r="L19" s="26">
        <v>43.661971999999999</v>
      </c>
      <c r="M19" s="26">
        <v>2.8169010000000001</v>
      </c>
    </row>
    <row r="20" spans="1:13" x14ac:dyDescent="0.2">
      <c r="A20" s="19" t="s">
        <v>1024</v>
      </c>
      <c r="B20" s="20">
        <v>11</v>
      </c>
      <c r="C20" s="26">
        <v>0</v>
      </c>
      <c r="D20" s="26">
        <v>0</v>
      </c>
      <c r="E20" s="26">
        <v>9.0909089999999999</v>
      </c>
      <c r="F20" s="26">
        <v>18.181818</v>
      </c>
      <c r="G20" s="26">
        <v>18.181818</v>
      </c>
      <c r="H20" s="26">
        <v>18.181818</v>
      </c>
      <c r="I20" s="26">
        <v>0</v>
      </c>
      <c r="J20" s="26">
        <v>0</v>
      </c>
      <c r="K20" s="26">
        <v>9.0909089999999999</v>
      </c>
      <c r="L20" s="26">
        <v>54.545454999999997</v>
      </c>
      <c r="M20" s="26">
        <v>0</v>
      </c>
    </row>
    <row r="21" spans="1:13" x14ac:dyDescent="0.2">
      <c r="A21" s="19" t="s">
        <v>1025</v>
      </c>
      <c r="B21" s="20">
        <v>881</v>
      </c>
      <c r="C21" s="26">
        <v>35.868330999999998</v>
      </c>
      <c r="D21" s="26">
        <v>13.961406999999999</v>
      </c>
      <c r="E21" s="26">
        <v>14.188421999999999</v>
      </c>
      <c r="F21" s="26">
        <v>57.321226000000003</v>
      </c>
      <c r="G21" s="26">
        <v>41.430193000000003</v>
      </c>
      <c r="H21" s="26">
        <v>4.3132799999999998</v>
      </c>
      <c r="I21" s="26">
        <v>0.22701499999999999</v>
      </c>
      <c r="J21" s="26">
        <v>1.7026110000000001</v>
      </c>
      <c r="K21" s="26">
        <v>2.7241770000000001</v>
      </c>
      <c r="L21" s="26">
        <v>9.1940980000000003</v>
      </c>
      <c r="M21" s="26">
        <v>3.178207</v>
      </c>
    </row>
    <row r="22" spans="1:13" x14ac:dyDescent="0.2">
      <c r="A22" s="19" t="s">
        <v>1026</v>
      </c>
      <c r="B22" s="20">
        <v>701</v>
      </c>
      <c r="C22" s="26">
        <v>13.837375</v>
      </c>
      <c r="D22" s="26">
        <v>3.708987</v>
      </c>
      <c r="E22" s="26">
        <v>11.840228</v>
      </c>
      <c r="F22" s="26">
        <v>51.355207</v>
      </c>
      <c r="G22" s="26">
        <v>43.937232999999999</v>
      </c>
      <c r="H22" s="26">
        <v>6.1340940000000002</v>
      </c>
      <c r="I22" s="26">
        <v>0.28530699999999998</v>
      </c>
      <c r="J22" s="26">
        <v>1.141227</v>
      </c>
      <c r="K22" s="26">
        <v>4.1369470000000002</v>
      </c>
      <c r="L22" s="26">
        <v>14.265335</v>
      </c>
      <c r="M22" s="26">
        <v>5.1355209999999998</v>
      </c>
    </row>
    <row r="23" spans="1:13" x14ac:dyDescent="0.2">
      <c r="A23" s="19" t="s">
        <v>1027</v>
      </c>
      <c r="B23" s="20">
        <v>1801</v>
      </c>
      <c r="C23" s="26">
        <v>23.209327999999999</v>
      </c>
      <c r="D23" s="26">
        <v>8.3287060000000004</v>
      </c>
      <c r="E23" s="26">
        <v>12.159910999999999</v>
      </c>
      <c r="F23" s="26">
        <v>52.526373999999997</v>
      </c>
      <c r="G23" s="26">
        <v>41.421433</v>
      </c>
      <c r="H23" s="26">
        <v>5.6635200000000001</v>
      </c>
      <c r="I23" s="26">
        <v>0.27762399999999998</v>
      </c>
      <c r="J23" s="26">
        <v>1.2770680000000001</v>
      </c>
      <c r="K23" s="26">
        <v>3.1649080000000001</v>
      </c>
      <c r="L23" s="26">
        <v>14.103275999999999</v>
      </c>
      <c r="M23" s="26">
        <v>4.4419769999999996</v>
      </c>
    </row>
    <row r="24" spans="1:13" x14ac:dyDescent="0.2">
      <c r="A24" s="19" t="s">
        <v>1028</v>
      </c>
      <c r="B24" s="20">
        <v>920</v>
      </c>
      <c r="C24" s="26">
        <v>11.086957</v>
      </c>
      <c r="D24" s="26">
        <v>2.9347829999999999</v>
      </c>
      <c r="E24" s="26">
        <v>10.217390999999999</v>
      </c>
      <c r="F24" s="26">
        <v>47.934783000000003</v>
      </c>
      <c r="G24" s="26">
        <v>41.413043000000002</v>
      </c>
      <c r="H24" s="26">
        <v>6.9565219999999997</v>
      </c>
      <c r="I24" s="26">
        <v>0.32608700000000002</v>
      </c>
      <c r="J24" s="26">
        <v>0.86956500000000003</v>
      </c>
      <c r="K24" s="26">
        <v>3.586957</v>
      </c>
      <c r="L24" s="26">
        <v>18.804348000000001</v>
      </c>
      <c r="M24" s="26">
        <v>5.6521739999999996</v>
      </c>
    </row>
    <row r="25" spans="1:13" x14ac:dyDescent="0.2">
      <c r="A25" s="19" t="s">
        <v>1029</v>
      </c>
      <c r="B25" s="20">
        <v>219</v>
      </c>
      <c r="C25" s="26">
        <v>2.2831049999999999</v>
      </c>
      <c r="D25" s="26">
        <v>0.456621</v>
      </c>
      <c r="E25" s="26">
        <v>5.022831</v>
      </c>
      <c r="F25" s="26">
        <v>36.986300999999997</v>
      </c>
      <c r="G25" s="26">
        <v>33.333333000000003</v>
      </c>
      <c r="H25" s="26">
        <v>9.5890409999999999</v>
      </c>
      <c r="I25" s="26">
        <v>0.456621</v>
      </c>
      <c r="J25" s="26">
        <v>0</v>
      </c>
      <c r="K25" s="26">
        <v>1.826484</v>
      </c>
      <c r="L25" s="26">
        <v>33.333333000000003</v>
      </c>
      <c r="M25" s="26">
        <v>7.305936</v>
      </c>
    </row>
    <row r="26" spans="1:13" x14ac:dyDescent="0.2">
      <c r="A26" s="18" t="s">
        <v>1030</v>
      </c>
      <c r="B26" s="17">
        <v>208</v>
      </c>
      <c r="C26" s="25">
        <v>62.980769000000002</v>
      </c>
      <c r="D26" s="25">
        <v>12.980769</v>
      </c>
      <c r="E26" s="25">
        <v>16.826923000000001</v>
      </c>
      <c r="F26" s="25">
        <v>55.769230999999998</v>
      </c>
      <c r="G26" s="25">
        <v>34.134614999999997</v>
      </c>
      <c r="H26" s="25">
        <v>4.3269229999999999</v>
      </c>
      <c r="I26" s="25">
        <v>0.480769</v>
      </c>
      <c r="J26" s="25">
        <v>3.8461539999999999</v>
      </c>
      <c r="K26" s="25">
        <v>4.8076920000000003</v>
      </c>
      <c r="L26" s="25">
        <v>3.8461539999999999</v>
      </c>
      <c r="M26" s="25">
        <v>1.4423079999999999</v>
      </c>
    </row>
    <row r="27" spans="1:13" x14ac:dyDescent="0.2">
      <c r="A27" s="19" t="s">
        <v>1018</v>
      </c>
      <c r="B27" s="20">
        <v>220</v>
      </c>
      <c r="C27" s="26">
        <v>47.272727000000003</v>
      </c>
      <c r="D27" s="26">
        <v>15</v>
      </c>
      <c r="E27" s="26">
        <v>20.454545</v>
      </c>
      <c r="F27" s="26">
        <v>54.090909000000003</v>
      </c>
      <c r="G27" s="26">
        <v>40.454545000000003</v>
      </c>
      <c r="H27" s="26">
        <v>2.7272729999999998</v>
      </c>
      <c r="I27" s="26">
        <v>0.45454499999999998</v>
      </c>
      <c r="J27" s="26">
        <v>1.3636360000000001</v>
      </c>
      <c r="K27" s="26">
        <v>4.0909089999999999</v>
      </c>
      <c r="L27" s="26">
        <v>9.5454550000000005</v>
      </c>
      <c r="M27" s="26">
        <v>1.818182</v>
      </c>
    </row>
    <row r="28" spans="1:13" x14ac:dyDescent="0.2">
      <c r="A28" s="19" t="s">
        <v>1019</v>
      </c>
      <c r="B28" s="20">
        <v>226</v>
      </c>
      <c r="C28" s="26">
        <v>36.283186000000001</v>
      </c>
      <c r="D28" s="26">
        <v>12.389381</v>
      </c>
      <c r="E28" s="26">
        <v>14.159292000000001</v>
      </c>
      <c r="F28" s="26">
        <v>56.194690000000001</v>
      </c>
      <c r="G28" s="26">
        <v>39.823008999999999</v>
      </c>
      <c r="H28" s="26">
        <v>4.424779</v>
      </c>
      <c r="I28" s="26">
        <v>0</v>
      </c>
      <c r="J28" s="26">
        <v>3.0973449999999998</v>
      </c>
      <c r="K28" s="26">
        <v>1.327434</v>
      </c>
      <c r="L28" s="26">
        <v>10.619469</v>
      </c>
      <c r="M28" s="26">
        <v>3.5398230000000002</v>
      </c>
    </row>
    <row r="29" spans="1:13" x14ac:dyDescent="0.2">
      <c r="A29" s="19" t="s">
        <v>1020</v>
      </c>
      <c r="B29" s="20">
        <v>211</v>
      </c>
      <c r="C29" s="26">
        <v>24.644549999999999</v>
      </c>
      <c r="D29" s="26">
        <v>4.7393359999999998</v>
      </c>
      <c r="E29" s="26">
        <v>14.218009</v>
      </c>
      <c r="F29" s="26">
        <v>43.127961999999997</v>
      </c>
      <c r="G29" s="26">
        <v>41.706161000000002</v>
      </c>
      <c r="H29" s="26">
        <v>2.8436020000000002</v>
      </c>
      <c r="I29" s="26">
        <v>0</v>
      </c>
      <c r="J29" s="26">
        <v>0.94786700000000002</v>
      </c>
      <c r="K29" s="26">
        <v>4.2654030000000001</v>
      </c>
      <c r="L29" s="26">
        <v>11.848341</v>
      </c>
      <c r="M29" s="26">
        <v>7.1090049999999998</v>
      </c>
    </row>
    <row r="30" spans="1:13" x14ac:dyDescent="0.2">
      <c r="A30" s="19" t="s">
        <v>1021</v>
      </c>
      <c r="B30" s="20">
        <v>134</v>
      </c>
      <c r="C30" s="26">
        <v>14.179104000000001</v>
      </c>
      <c r="D30" s="26">
        <v>2.2388059999999999</v>
      </c>
      <c r="E30" s="26">
        <v>9.7014929999999993</v>
      </c>
      <c r="F30" s="26">
        <v>54.477612000000001</v>
      </c>
      <c r="G30" s="26">
        <v>46.268656999999997</v>
      </c>
      <c r="H30" s="26">
        <v>3.7313429999999999</v>
      </c>
      <c r="I30" s="26">
        <v>0.74626899999999996</v>
      </c>
      <c r="J30" s="26">
        <v>0.74626899999999996</v>
      </c>
      <c r="K30" s="26">
        <v>5.2238810000000004</v>
      </c>
      <c r="L30" s="26">
        <v>14.925373</v>
      </c>
      <c r="M30" s="26">
        <v>4.4776119999999997</v>
      </c>
    </row>
    <row r="31" spans="1:13" x14ac:dyDescent="0.2">
      <c r="A31" s="19" t="s">
        <v>1022</v>
      </c>
      <c r="B31" s="20">
        <v>65</v>
      </c>
      <c r="C31" s="26">
        <v>4.6153849999999998</v>
      </c>
      <c r="D31" s="26">
        <v>1.538462</v>
      </c>
      <c r="E31" s="26">
        <v>6.1538459999999997</v>
      </c>
      <c r="F31" s="26">
        <v>47.692307999999997</v>
      </c>
      <c r="G31" s="26">
        <v>41.538462000000003</v>
      </c>
      <c r="H31" s="26">
        <v>4.6153849999999998</v>
      </c>
      <c r="I31" s="26">
        <v>1.538462</v>
      </c>
      <c r="J31" s="26">
        <v>0</v>
      </c>
      <c r="K31" s="26">
        <v>3.0769229999999999</v>
      </c>
      <c r="L31" s="26">
        <v>23.076923000000001</v>
      </c>
      <c r="M31" s="26">
        <v>9.2307690000000004</v>
      </c>
    </row>
    <row r="32" spans="1:13" x14ac:dyDescent="0.2">
      <c r="A32" s="19" t="s">
        <v>1023</v>
      </c>
      <c r="B32" s="20">
        <v>25</v>
      </c>
      <c r="C32" s="26">
        <v>0</v>
      </c>
      <c r="D32" s="26">
        <v>0</v>
      </c>
      <c r="E32" s="26">
        <v>4</v>
      </c>
      <c r="F32" s="26">
        <v>36</v>
      </c>
      <c r="G32" s="26">
        <v>20</v>
      </c>
      <c r="H32" s="26">
        <v>8</v>
      </c>
      <c r="I32" s="26">
        <v>0</v>
      </c>
      <c r="J32" s="26">
        <v>0</v>
      </c>
      <c r="K32" s="26">
        <v>4</v>
      </c>
      <c r="L32" s="26">
        <v>48</v>
      </c>
      <c r="M32" s="26">
        <v>4</v>
      </c>
    </row>
    <row r="33" spans="1:13" x14ac:dyDescent="0.2">
      <c r="A33" s="19" t="s">
        <v>1024</v>
      </c>
      <c r="B33" s="20">
        <v>3</v>
      </c>
      <c r="C33" s="26">
        <v>0</v>
      </c>
      <c r="D33" s="26">
        <v>0</v>
      </c>
      <c r="E33" s="26">
        <v>0</v>
      </c>
      <c r="F33" s="26">
        <v>33.333333000000003</v>
      </c>
      <c r="G33" s="26">
        <v>66.666667000000004</v>
      </c>
      <c r="H33" s="26">
        <v>33.333333000000003</v>
      </c>
      <c r="I33" s="26">
        <v>0</v>
      </c>
      <c r="J33" s="26">
        <v>0</v>
      </c>
      <c r="K33" s="26">
        <v>0</v>
      </c>
      <c r="L33" s="26">
        <v>33.333333000000003</v>
      </c>
      <c r="M33" s="26">
        <v>0</v>
      </c>
    </row>
    <row r="34" spans="1:13" x14ac:dyDescent="0.2">
      <c r="A34" s="19" t="s">
        <v>1025</v>
      </c>
      <c r="B34" s="20">
        <v>446</v>
      </c>
      <c r="C34" s="26">
        <v>41.704036000000002</v>
      </c>
      <c r="D34" s="26">
        <v>13.67713</v>
      </c>
      <c r="E34" s="26">
        <v>17.264574</v>
      </c>
      <c r="F34" s="26">
        <v>55.156950999999999</v>
      </c>
      <c r="G34" s="26">
        <v>40.134529000000001</v>
      </c>
      <c r="H34" s="26">
        <v>3.5874440000000001</v>
      </c>
      <c r="I34" s="26">
        <v>0.224215</v>
      </c>
      <c r="J34" s="26">
        <v>2.2421519999999999</v>
      </c>
      <c r="K34" s="26">
        <v>2.6905830000000002</v>
      </c>
      <c r="L34" s="26">
        <v>10.089686</v>
      </c>
      <c r="M34" s="26">
        <v>2.6905830000000002</v>
      </c>
    </row>
    <row r="35" spans="1:13" x14ac:dyDescent="0.2">
      <c r="A35" s="19" t="s">
        <v>1026</v>
      </c>
      <c r="B35" s="20">
        <v>345</v>
      </c>
      <c r="C35" s="26">
        <v>20.579709999999999</v>
      </c>
      <c r="D35" s="26">
        <v>3.768116</v>
      </c>
      <c r="E35" s="26">
        <v>12.463768</v>
      </c>
      <c r="F35" s="26">
        <v>47.536231999999998</v>
      </c>
      <c r="G35" s="26">
        <v>43.478261000000003</v>
      </c>
      <c r="H35" s="26">
        <v>3.1884060000000001</v>
      </c>
      <c r="I35" s="26">
        <v>0.28985499999999997</v>
      </c>
      <c r="J35" s="26">
        <v>0.86956500000000003</v>
      </c>
      <c r="K35" s="26">
        <v>4.6376809999999997</v>
      </c>
      <c r="L35" s="26">
        <v>13.043478</v>
      </c>
      <c r="M35" s="26">
        <v>6.086957</v>
      </c>
    </row>
    <row r="36" spans="1:13" x14ac:dyDescent="0.2">
      <c r="A36" s="19" t="s">
        <v>1027</v>
      </c>
      <c r="B36" s="20">
        <v>884</v>
      </c>
      <c r="C36" s="26">
        <v>29.411764999999999</v>
      </c>
      <c r="D36" s="26">
        <v>8.4841630000000006</v>
      </c>
      <c r="E36" s="26">
        <v>14.140271</v>
      </c>
      <c r="F36" s="26">
        <v>51.018099999999997</v>
      </c>
      <c r="G36" s="26">
        <v>41.063347999999998</v>
      </c>
      <c r="H36" s="26">
        <v>3.7330320000000001</v>
      </c>
      <c r="I36" s="26">
        <v>0.33936699999999997</v>
      </c>
      <c r="J36" s="26">
        <v>1.470588</v>
      </c>
      <c r="K36" s="26">
        <v>3.5067870000000001</v>
      </c>
      <c r="L36" s="26">
        <v>13.348416</v>
      </c>
      <c r="M36" s="26">
        <v>4.5248869999999997</v>
      </c>
    </row>
    <row r="37" spans="1:13" x14ac:dyDescent="0.2">
      <c r="A37" s="19" t="s">
        <v>1028</v>
      </c>
      <c r="B37" s="20">
        <v>438</v>
      </c>
      <c r="C37" s="26">
        <v>16.894977000000001</v>
      </c>
      <c r="D37" s="26">
        <v>3.1963469999999998</v>
      </c>
      <c r="E37" s="26">
        <v>10.958904</v>
      </c>
      <c r="F37" s="26">
        <v>46.803652999999997</v>
      </c>
      <c r="G37" s="26">
        <v>42.009132000000001</v>
      </c>
      <c r="H37" s="26">
        <v>3.8812790000000001</v>
      </c>
      <c r="I37" s="26">
        <v>0.456621</v>
      </c>
      <c r="J37" s="26">
        <v>0.68493199999999999</v>
      </c>
      <c r="K37" s="26">
        <v>4.3379000000000003</v>
      </c>
      <c r="L37" s="26">
        <v>16.666667</v>
      </c>
      <c r="M37" s="26">
        <v>6.3926939999999997</v>
      </c>
    </row>
    <row r="38" spans="1:13" x14ac:dyDescent="0.2">
      <c r="A38" s="19" t="s">
        <v>1029</v>
      </c>
      <c r="B38" s="20">
        <v>93</v>
      </c>
      <c r="C38" s="26">
        <v>3.225806</v>
      </c>
      <c r="D38" s="26">
        <v>1.075269</v>
      </c>
      <c r="E38" s="26">
        <v>5.3763439999999996</v>
      </c>
      <c r="F38" s="26">
        <v>44.086022</v>
      </c>
      <c r="G38" s="26">
        <v>36.559139999999999</v>
      </c>
      <c r="H38" s="26">
        <v>6.451613</v>
      </c>
      <c r="I38" s="26">
        <v>1.075269</v>
      </c>
      <c r="J38" s="26">
        <v>0</v>
      </c>
      <c r="K38" s="26">
        <v>3.225806</v>
      </c>
      <c r="L38" s="26">
        <v>30.107527000000001</v>
      </c>
      <c r="M38" s="26">
        <v>7.5268819999999996</v>
      </c>
    </row>
    <row r="39" spans="1:13" x14ac:dyDescent="0.2">
      <c r="A39" s="18" t="s">
        <v>1031</v>
      </c>
      <c r="B39" s="17">
        <v>178</v>
      </c>
      <c r="C39" s="25">
        <v>52.247191000000001</v>
      </c>
      <c r="D39" s="25">
        <v>20.786517</v>
      </c>
      <c r="E39" s="25">
        <v>14.044943999999999</v>
      </c>
      <c r="F39" s="25">
        <v>70.786517000000003</v>
      </c>
      <c r="G39" s="25">
        <v>34.269663000000001</v>
      </c>
      <c r="H39" s="25">
        <v>3.370787</v>
      </c>
      <c r="I39" s="25">
        <v>0</v>
      </c>
      <c r="J39" s="25">
        <v>1.6853929999999999</v>
      </c>
      <c r="K39" s="25">
        <v>2.808989</v>
      </c>
      <c r="L39" s="25">
        <v>3.9325839999999999</v>
      </c>
      <c r="M39" s="25">
        <v>1.123596</v>
      </c>
    </row>
    <row r="40" spans="1:13" x14ac:dyDescent="0.2">
      <c r="A40" s="19" t="s">
        <v>1018</v>
      </c>
      <c r="B40" s="20">
        <v>212</v>
      </c>
      <c r="C40" s="26">
        <v>41.509433999999999</v>
      </c>
      <c r="D40" s="26">
        <v>17.924527999999999</v>
      </c>
      <c r="E40" s="26">
        <v>14.622642000000001</v>
      </c>
      <c r="F40" s="26">
        <v>61.792453000000002</v>
      </c>
      <c r="G40" s="26">
        <v>45.754716999999999</v>
      </c>
      <c r="H40" s="26">
        <v>3.7735850000000002</v>
      </c>
      <c r="I40" s="26">
        <v>0.47169800000000001</v>
      </c>
      <c r="J40" s="26">
        <v>1.886792</v>
      </c>
      <c r="K40" s="26">
        <v>2.8301889999999998</v>
      </c>
      <c r="L40" s="26">
        <v>4.2452829999999997</v>
      </c>
      <c r="M40" s="26">
        <v>1.886792</v>
      </c>
    </row>
    <row r="41" spans="1:13" x14ac:dyDescent="0.2">
      <c r="A41" s="19" t="s">
        <v>1019</v>
      </c>
      <c r="B41" s="20">
        <v>223</v>
      </c>
      <c r="C41" s="26">
        <v>18.834081000000001</v>
      </c>
      <c r="D41" s="26">
        <v>10.762332000000001</v>
      </c>
      <c r="E41" s="26">
        <v>7.6233180000000003</v>
      </c>
      <c r="F41" s="26">
        <v>57.399102999999997</v>
      </c>
      <c r="G41" s="26">
        <v>39.910314</v>
      </c>
      <c r="H41" s="26">
        <v>6.2780269999999998</v>
      </c>
      <c r="I41" s="26">
        <v>0</v>
      </c>
      <c r="J41" s="26">
        <v>0.44843</v>
      </c>
      <c r="K41" s="26">
        <v>2.6905830000000002</v>
      </c>
      <c r="L41" s="26">
        <v>12.107623</v>
      </c>
      <c r="M41" s="26">
        <v>5.3811660000000003</v>
      </c>
    </row>
    <row r="42" spans="1:13" x14ac:dyDescent="0.2">
      <c r="A42" s="19" t="s">
        <v>1020</v>
      </c>
      <c r="B42" s="20">
        <v>216</v>
      </c>
      <c r="C42" s="26">
        <v>9.7222220000000004</v>
      </c>
      <c r="D42" s="26">
        <v>4.6296299999999997</v>
      </c>
      <c r="E42" s="26">
        <v>12.5</v>
      </c>
      <c r="F42" s="26">
        <v>56.944443999999997</v>
      </c>
      <c r="G42" s="26">
        <v>44.444443999999997</v>
      </c>
      <c r="H42" s="26">
        <v>6.9444439999999998</v>
      </c>
      <c r="I42" s="26">
        <v>0.46296300000000001</v>
      </c>
      <c r="J42" s="26">
        <v>1.388889</v>
      </c>
      <c r="K42" s="26">
        <v>4.1666670000000003</v>
      </c>
      <c r="L42" s="26">
        <v>15.277778</v>
      </c>
      <c r="M42" s="26">
        <v>3.2407409999999999</v>
      </c>
    </row>
    <row r="43" spans="1:13" x14ac:dyDescent="0.2">
      <c r="A43" s="19" t="s">
        <v>1021</v>
      </c>
      <c r="B43" s="20">
        <v>140</v>
      </c>
      <c r="C43" s="26">
        <v>3.5714290000000002</v>
      </c>
      <c r="D43" s="26">
        <v>2.1428569999999998</v>
      </c>
      <c r="E43" s="26">
        <v>9.2857140000000005</v>
      </c>
      <c r="F43" s="26">
        <v>52.142856999999999</v>
      </c>
      <c r="G43" s="26">
        <v>44.285713999999999</v>
      </c>
      <c r="H43" s="26">
        <v>12.142856999999999</v>
      </c>
      <c r="I43" s="26">
        <v>0</v>
      </c>
      <c r="J43" s="26">
        <v>1.428571</v>
      </c>
      <c r="K43" s="26">
        <v>2.8571430000000002</v>
      </c>
      <c r="L43" s="26">
        <v>15.714286</v>
      </c>
      <c r="M43" s="26">
        <v>5.7142860000000004</v>
      </c>
    </row>
    <row r="44" spans="1:13" x14ac:dyDescent="0.2">
      <c r="A44" s="19" t="s">
        <v>1022</v>
      </c>
      <c r="B44" s="20">
        <v>72</v>
      </c>
      <c r="C44" s="26">
        <v>1.388889</v>
      </c>
      <c r="D44" s="26">
        <v>0</v>
      </c>
      <c r="E44" s="26">
        <v>2.7777780000000001</v>
      </c>
      <c r="F44" s="26">
        <v>33.333333000000003</v>
      </c>
      <c r="G44" s="26">
        <v>37.5</v>
      </c>
      <c r="H44" s="26">
        <v>12.5</v>
      </c>
      <c r="I44" s="26">
        <v>0</v>
      </c>
      <c r="J44" s="26">
        <v>0</v>
      </c>
      <c r="K44" s="26">
        <v>0</v>
      </c>
      <c r="L44" s="26">
        <v>29.166667</v>
      </c>
      <c r="M44" s="26">
        <v>11.111110999999999</v>
      </c>
    </row>
    <row r="45" spans="1:13" x14ac:dyDescent="0.2">
      <c r="A45" s="19" t="s">
        <v>1023</v>
      </c>
      <c r="B45" s="20">
        <v>46</v>
      </c>
      <c r="C45" s="26">
        <v>2.1739130000000002</v>
      </c>
      <c r="D45" s="26">
        <v>0</v>
      </c>
      <c r="E45" s="26">
        <v>6.5217390000000002</v>
      </c>
      <c r="F45" s="26">
        <v>32.608696000000002</v>
      </c>
      <c r="G45" s="26">
        <v>26.086957000000002</v>
      </c>
      <c r="H45" s="26">
        <v>10.869565</v>
      </c>
      <c r="I45" s="26">
        <v>0</v>
      </c>
      <c r="J45" s="26">
        <v>0</v>
      </c>
      <c r="K45" s="26">
        <v>0</v>
      </c>
      <c r="L45" s="26">
        <v>41.304347999999997</v>
      </c>
      <c r="M45" s="26">
        <v>2.1739130000000002</v>
      </c>
    </row>
    <row r="46" spans="1:13" x14ac:dyDescent="0.2">
      <c r="A46" s="19" t="s">
        <v>1024</v>
      </c>
      <c r="B46" s="20">
        <v>8</v>
      </c>
      <c r="C46" s="26">
        <v>0</v>
      </c>
      <c r="D46" s="26">
        <v>0</v>
      </c>
      <c r="E46" s="26">
        <v>12.5</v>
      </c>
      <c r="F46" s="26">
        <v>12.5</v>
      </c>
      <c r="G46" s="26">
        <v>0</v>
      </c>
      <c r="H46" s="26">
        <v>12.5</v>
      </c>
      <c r="I46" s="26">
        <v>0</v>
      </c>
      <c r="J46" s="26">
        <v>0</v>
      </c>
      <c r="K46" s="26">
        <v>12.5</v>
      </c>
      <c r="L46" s="26">
        <v>62.5</v>
      </c>
      <c r="M46" s="26">
        <v>0</v>
      </c>
    </row>
    <row r="47" spans="1:13" x14ac:dyDescent="0.2">
      <c r="A47" s="19" t="s">
        <v>1025</v>
      </c>
      <c r="B47" s="20">
        <v>435</v>
      </c>
      <c r="C47" s="26">
        <v>29.885057</v>
      </c>
      <c r="D47" s="26">
        <v>14.252874</v>
      </c>
      <c r="E47" s="26">
        <v>11.034483</v>
      </c>
      <c r="F47" s="26">
        <v>59.540230000000001</v>
      </c>
      <c r="G47" s="26">
        <v>42.758620999999998</v>
      </c>
      <c r="H47" s="26">
        <v>5.0574709999999996</v>
      </c>
      <c r="I47" s="26">
        <v>0.22988500000000001</v>
      </c>
      <c r="J47" s="26">
        <v>1.1494249999999999</v>
      </c>
      <c r="K47" s="26">
        <v>2.7586210000000002</v>
      </c>
      <c r="L47" s="26">
        <v>8.2758620000000001</v>
      </c>
      <c r="M47" s="26">
        <v>3.6781609999999998</v>
      </c>
    </row>
    <row r="48" spans="1:13" x14ac:dyDescent="0.2">
      <c r="A48" s="19" t="s">
        <v>1026</v>
      </c>
      <c r="B48" s="20">
        <v>356</v>
      </c>
      <c r="C48" s="26">
        <v>7.3033710000000003</v>
      </c>
      <c r="D48" s="26">
        <v>3.6516850000000001</v>
      </c>
      <c r="E48" s="26">
        <v>11.235955000000001</v>
      </c>
      <c r="F48" s="26">
        <v>55.056179999999998</v>
      </c>
      <c r="G48" s="26">
        <v>44.382021999999999</v>
      </c>
      <c r="H48" s="26">
        <v>8.9887639999999998</v>
      </c>
      <c r="I48" s="26">
        <v>0.28089900000000001</v>
      </c>
      <c r="J48" s="26">
        <v>1.4044939999999999</v>
      </c>
      <c r="K48" s="26">
        <v>3.6516850000000001</v>
      </c>
      <c r="L48" s="26">
        <v>15.449438000000001</v>
      </c>
      <c r="M48" s="26">
        <v>4.2134830000000001</v>
      </c>
    </row>
    <row r="49" spans="1:13" x14ac:dyDescent="0.2">
      <c r="A49" s="19" t="s">
        <v>1027</v>
      </c>
      <c r="B49" s="20">
        <v>917</v>
      </c>
      <c r="C49" s="26">
        <v>17.230098000000002</v>
      </c>
      <c r="D49" s="26">
        <v>8.1788439999999998</v>
      </c>
      <c r="E49" s="26">
        <v>10.250818000000001</v>
      </c>
      <c r="F49" s="26">
        <v>53.980370999999998</v>
      </c>
      <c r="G49" s="26">
        <v>41.766629999999999</v>
      </c>
      <c r="H49" s="26">
        <v>7.5245369999999996</v>
      </c>
      <c r="I49" s="26">
        <v>0.21810299999999999</v>
      </c>
      <c r="J49" s="26">
        <v>1.0905130000000001</v>
      </c>
      <c r="K49" s="26">
        <v>2.8353329999999999</v>
      </c>
      <c r="L49" s="26">
        <v>14.830971</v>
      </c>
      <c r="M49" s="26">
        <v>4.36205</v>
      </c>
    </row>
    <row r="50" spans="1:13" x14ac:dyDescent="0.2">
      <c r="A50" s="19" t="s">
        <v>1028</v>
      </c>
      <c r="B50" s="20">
        <v>482</v>
      </c>
      <c r="C50" s="26">
        <v>5.8091290000000004</v>
      </c>
      <c r="D50" s="26">
        <v>2.697095</v>
      </c>
      <c r="E50" s="26">
        <v>9.5435680000000005</v>
      </c>
      <c r="F50" s="26">
        <v>48.962656000000003</v>
      </c>
      <c r="G50" s="26">
        <v>40.871369000000001</v>
      </c>
      <c r="H50" s="26">
        <v>9.7510370000000002</v>
      </c>
      <c r="I50" s="26">
        <v>0.20746899999999999</v>
      </c>
      <c r="J50" s="26">
        <v>1.037344</v>
      </c>
      <c r="K50" s="26">
        <v>2.9045640000000001</v>
      </c>
      <c r="L50" s="26">
        <v>20.746887999999998</v>
      </c>
      <c r="M50" s="26">
        <v>4.9792529999999999</v>
      </c>
    </row>
    <row r="51" spans="1:13" x14ac:dyDescent="0.2">
      <c r="A51" s="19" t="s">
        <v>1029</v>
      </c>
      <c r="B51" s="20">
        <v>126</v>
      </c>
      <c r="C51" s="26">
        <v>1.587302</v>
      </c>
      <c r="D51" s="26">
        <v>0</v>
      </c>
      <c r="E51" s="26">
        <v>4.7619049999999996</v>
      </c>
      <c r="F51" s="26">
        <v>31.746032</v>
      </c>
      <c r="G51" s="26">
        <v>30.952380999999999</v>
      </c>
      <c r="H51" s="26">
        <v>11.904762</v>
      </c>
      <c r="I51" s="26">
        <v>0</v>
      </c>
      <c r="J51" s="26">
        <v>0</v>
      </c>
      <c r="K51" s="26">
        <v>0.793651</v>
      </c>
      <c r="L51" s="26">
        <v>35.714286000000001</v>
      </c>
      <c r="M51" s="26">
        <v>7.1428570000000002</v>
      </c>
    </row>
    <row r="52" spans="1:13" x14ac:dyDescent="0.2">
      <c r="A52" s="18" t="s">
        <v>1032</v>
      </c>
      <c r="B52" s="18"/>
      <c r="C52" s="18"/>
      <c r="D52" s="18"/>
      <c r="E52" s="18"/>
      <c r="F52" s="18"/>
      <c r="G52" s="18"/>
      <c r="H52" s="18"/>
      <c r="I52" s="18"/>
      <c r="J52" s="18"/>
      <c r="K52" s="18"/>
      <c r="L52" s="18"/>
      <c r="M52" s="18"/>
    </row>
    <row r="53" spans="1:13" x14ac:dyDescent="0.2">
      <c r="A53" s="19" t="s">
        <v>130</v>
      </c>
      <c r="B53" s="20">
        <v>151</v>
      </c>
      <c r="C53" s="26">
        <v>45.033113</v>
      </c>
      <c r="D53" s="26">
        <v>0.66225199999999995</v>
      </c>
      <c r="E53" s="26">
        <v>14.569535999999999</v>
      </c>
      <c r="F53" s="26">
        <v>52.980131999999998</v>
      </c>
      <c r="G53" s="26">
        <v>37.748344000000003</v>
      </c>
      <c r="H53" s="26">
        <v>5.9602649999999997</v>
      </c>
      <c r="I53" s="26">
        <v>0.66225199999999995</v>
      </c>
      <c r="J53" s="26">
        <v>2.6490070000000001</v>
      </c>
      <c r="K53" s="26">
        <v>5.2980130000000001</v>
      </c>
      <c r="L53" s="26">
        <v>12.582781000000001</v>
      </c>
      <c r="M53" s="26">
        <v>2.6490070000000001</v>
      </c>
    </row>
    <row r="54" spans="1:13" x14ac:dyDescent="0.2">
      <c r="A54" s="19" t="s">
        <v>131</v>
      </c>
      <c r="B54" s="20">
        <v>1446</v>
      </c>
      <c r="C54" s="26">
        <v>30.982019000000001</v>
      </c>
      <c r="D54" s="26">
        <v>14.384509</v>
      </c>
      <c r="E54" s="26">
        <v>14.384509</v>
      </c>
      <c r="F54" s="26">
        <v>57.261411000000003</v>
      </c>
      <c r="G54" s="26">
        <v>41.977870000000003</v>
      </c>
      <c r="H54" s="26">
        <v>3.5269710000000001</v>
      </c>
      <c r="I54" s="26">
        <v>0.27662500000000001</v>
      </c>
      <c r="J54" s="26">
        <v>1.3831260000000001</v>
      </c>
      <c r="K54" s="26">
        <v>3.1811889999999998</v>
      </c>
      <c r="L54" s="26">
        <v>10.165975</v>
      </c>
      <c r="M54" s="26">
        <v>3.3886579999999999</v>
      </c>
    </row>
    <row r="55" spans="1:13" x14ac:dyDescent="0.2">
      <c r="A55" s="19" t="s">
        <v>392</v>
      </c>
      <c r="B55" s="20">
        <v>150</v>
      </c>
      <c r="C55" s="26">
        <v>45.333333000000003</v>
      </c>
      <c r="D55" s="26">
        <v>0</v>
      </c>
      <c r="E55" s="26">
        <v>6</v>
      </c>
      <c r="F55" s="26">
        <v>50.666666999999997</v>
      </c>
      <c r="G55" s="26">
        <v>34.666666999999997</v>
      </c>
      <c r="H55" s="26">
        <v>8</v>
      </c>
      <c r="I55" s="26">
        <v>0</v>
      </c>
      <c r="J55" s="26">
        <v>4.6666670000000003</v>
      </c>
      <c r="K55" s="26">
        <v>4</v>
      </c>
      <c r="L55" s="26">
        <v>10.666667</v>
      </c>
      <c r="M55" s="26">
        <v>1.3333330000000001</v>
      </c>
    </row>
    <row r="56" spans="1:13" x14ac:dyDescent="0.2">
      <c r="A56" s="19" t="s">
        <v>132</v>
      </c>
      <c r="B56" s="20">
        <v>372</v>
      </c>
      <c r="C56" s="26">
        <v>11.559139999999999</v>
      </c>
      <c r="D56" s="26">
        <v>0.53763399999999995</v>
      </c>
      <c r="E56" s="26">
        <v>9.4086020000000001</v>
      </c>
      <c r="F56" s="26">
        <v>47.580644999999997</v>
      </c>
      <c r="G56" s="26">
        <v>36.290323000000001</v>
      </c>
      <c r="H56" s="26">
        <v>11.021504999999999</v>
      </c>
      <c r="I56" s="26">
        <v>0</v>
      </c>
      <c r="J56" s="26">
        <v>0.80645199999999995</v>
      </c>
      <c r="K56" s="26">
        <v>2.9569890000000001</v>
      </c>
      <c r="L56" s="26">
        <v>20.967742000000001</v>
      </c>
      <c r="M56" s="26">
        <v>6.1827959999999997</v>
      </c>
    </row>
    <row r="57" spans="1:13" x14ac:dyDescent="0.2">
      <c r="A57" s="19" t="s">
        <v>1033</v>
      </c>
      <c r="B57" s="20">
        <v>69</v>
      </c>
      <c r="C57" s="26">
        <v>23.188406000000001</v>
      </c>
      <c r="D57" s="26">
        <v>5.7971009999999996</v>
      </c>
      <c r="E57" s="26">
        <v>8.6956520000000008</v>
      </c>
      <c r="F57" s="26">
        <v>39.130434999999999</v>
      </c>
      <c r="G57" s="26">
        <v>40.579709999999999</v>
      </c>
      <c r="H57" s="26">
        <v>5.7971009999999996</v>
      </c>
      <c r="I57" s="26">
        <v>1.4492750000000001</v>
      </c>
      <c r="J57" s="26">
        <v>0</v>
      </c>
      <c r="K57" s="26">
        <v>1.4492750000000001</v>
      </c>
      <c r="L57" s="26">
        <v>13.043478</v>
      </c>
      <c r="M57" s="26">
        <v>10.144928</v>
      </c>
    </row>
    <row r="58" spans="1:13" x14ac:dyDescent="0.2">
      <c r="A58" s="18" t="s">
        <v>133</v>
      </c>
      <c r="B58" s="17">
        <v>92</v>
      </c>
      <c r="C58" s="25">
        <v>50</v>
      </c>
      <c r="D58" s="25">
        <v>0</v>
      </c>
      <c r="E58" s="25">
        <v>14.130435</v>
      </c>
      <c r="F58" s="25">
        <v>48.913043000000002</v>
      </c>
      <c r="G58" s="25">
        <v>34.782609000000001</v>
      </c>
      <c r="H58" s="25">
        <v>5.4347830000000004</v>
      </c>
      <c r="I58" s="25">
        <v>1.086957</v>
      </c>
      <c r="J58" s="25">
        <v>3.2608700000000002</v>
      </c>
      <c r="K58" s="25">
        <v>6.5217390000000002</v>
      </c>
      <c r="L58" s="25">
        <v>11.956522</v>
      </c>
      <c r="M58" s="25">
        <v>4.3478260000000004</v>
      </c>
    </row>
    <row r="59" spans="1:13" x14ac:dyDescent="0.2">
      <c r="A59" s="19" t="s">
        <v>134</v>
      </c>
      <c r="B59" s="20">
        <v>813</v>
      </c>
      <c r="C59" s="26">
        <v>35.178351999999997</v>
      </c>
      <c r="D59" s="26">
        <v>12.300122999999999</v>
      </c>
      <c r="E59" s="26">
        <v>15.867158999999999</v>
      </c>
      <c r="F59" s="26">
        <v>54.120541000000003</v>
      </c>
      <c r="G59" s="26">
        <v>42.558425999999997</v>
      </c>
      <c r="H59" s="26">
        <v>2.8290280000000001</v>
      </c>
      <c r="I59" s="26">
        <v>0.369004</v>
      </c>
      <c r="J59" s="26">
        <v>1.3530139999999999</v>
      </c>
      <c r="K59" s="26">
        <v>3.8130380000000001</v>
      </c>
      <c r="L59" s="26">
        <v>9.9631000000000007</v>
      </c>
      <c r="M59" s="26">
        <v>3.3210329999999999</v>
      </c>
    </row>
    <row r="60" spans="1:13" x14ac:dyDescent="0.2">
      <c r="A60" s="19" t="s">
        <v>393</v>
      </c>
      <c r="B60" s="20">
        <v>65</v>
      </c>
      <c r="C60" s="26">
        <v>49.230769000000002</v>
      </c>
      <c r="D60" s="26">
        <v>0</v>
      </c>
      <c r="E60" s="26">
        <v>7.6923079999999997</v>
      </c>
      <c r="F60" s="26">
        <v>46.153846000000001</v>
      </c>
      <c r="G60" s="26">
        <v>24.615385</v>
      </c>
      <c r="H60" s="26">
        <v>6.1538459999999997</v>
      </c>
      <c r="I60" s="26">
        <v>0</v>
      </c>
      <c r="J60" s="26">
        <v>9.2307690000000004</v>
      </c>
      <c r="K60" s="26">
        <v>3.0769229999999999</v>
      </c>
      <c r="L60" s="26">
        <v>12.307691999999999</v>
      </c>
      <c r="M60" s="26">
        <v>1.538462</v>
      </c>
    </row>
    <row r="61" spans="1:13" x14ac:dyDescent="0.2">
      <c r="A61" s="19" t="s">
        <v>135</v>
      </c>
      <c r="B61" s="20">
        <v>83</v>
      </c>
      <c r="C61" s="26">
        <v>20.481928</v>
      </c>
      <c r="D61" s="26">
        <v>0</v>
      </c>
      <c r="E61" s="26">
        <v>10.843373</v>
      </c>
      <c r="F61" s="26">
        <v>43.373494000000001</v>
      </c>
      <c r="G61" s="26">
        <v>31.325301</v>
      </c>
      <c r="H61" s="26">
        <v>8.4337350000000004</v>
      </c>
      <c r="I61" s="26">
        <v>0</v>
      </c>
      <c r="J61" s="26">
        <v>1.2048190000000001</v>
      </c>
      <c r="K61" s="26">
        <v>1.2048190000000001</v>
      </c>
      <c r="L61" s="26">
        <v>25.301205</v>
      </c>
      <c r="M61" s="26">
        <v>7.2289159999999999</v>
      </c>
    </row>
    <row r="62" spans="1:13" x14ac:dyDescent="0.2">
      <c r="A62" s="19" t="s">
        <v>1034</v>
      </c>
      <c r="B62" s="20">
        <v>39</v>
      </c>
      <c r="C62" s="26">
        <v>25.641026</v>
      </c>
      <c r="D62" s="26">
        <v>5.1282050000000003</v>
      </c>
      <c r="E62" s="26">
        <v>10.256410000000001</v>
      </c>
      <c r="F62" s="26">
        <v>41.025641</v>
      </c>
      <c r="G62" s="26">
        <v>35.897435999999999</v>
      </c>
      <c r="H62" s="26">
        <v>7.6923079999999997</v>
      </c>
      <c r="I62" s="26">
        <v>0</v>
      </c>
      <c r="J62" s="26">
        <v>0</v>
      </c>
      <c r="K62" s="26">
        <v>2.5641029999999998</v>
      </c>
      <c r="L62" s="26">
        <v>12.820513</v>
      </c>
      <c r="M62" s="26">
        <v>12.820513</v>
      </c>
    </row>
    <row r="63" spans="1:13" x14ac:dyDescent="0.2">
      <c r="A63" s="18" t="s">
        <v>136</v>
      </c>
      <c r="B63" s="17">
        <v>59</v>
      </c>
      <c r="C63" s="25">
        <v>37.288136000000002</v>
      </c>
      <c r="D63" s="25">
        <v>1.6949149999999999</v>
      </c>
      <c r="E63" s="25">
        <v>15.254237</v>
      </c>
      <c r="F63" s="25">
        <v>59.322034000000002</v>
      </c>
      <c r="G63" s="25">
        <v>42.372881</v>
      </c>
      <c r="H63" s="25">
        <v>6.7796609999999999</v>
      </c>
      <c r="I63" s="25">
        <v>0</v>
      </c>
      <c r="J63" s="25">
        <v>1.6949149999999999</v>
      </c>
      <c r="K63" s="25">
        <v>3.389831</v>
      </c>
      <c r="L63" s="25">
        <v>13.559322</v>
      </c>
      <c r="M63" s="25">
        <v>0</v>
      </c>
    </row>
    <row r="64" spans="1:13" x14ac:dyDescent="0.2">
      <c r="A64" s="19" t="s">
        <v>134</v>
      </c>
      <c r="B64" s="20">
        <v>632</v>
      </c>
      <c r="C64" s="26">
        <v>25.474684</v>
      </c>
      <c r="D64" s="26">
        <v>16.93038</v>
      </c>
      <c r="E64" s="26">
        <v>12.341772000000001</v>
      </c>
      <c r="F64" s="26">
        <v>61.392404999999997</v>
      </c>
      <c r="G64" s="26">
        <v>41.139240999999998</v>
      </c>
      <c r="H64" s="26">
        <v>4.4303800000000004</v>
      </c>
      <c r="I64" s="26">
        <v>0.15822800000000001</v>
      </c>
      <c r="J64" s="26">
        <v>1.424051</v>
      </c>
      <c r="K64" s="26">
        <v>2.373418</v>
      </c>
      <c r="L64" s="26">
        <v>10.443038</v>
      </c>
      <c r="M64" s="26">
        <v>3.4810129999999999</v>
      </c>
    </row>
    <row r="65" spans="1:13" x14ac:dyDescent="0.2">
      <c r="A65" s="19" t="s">
        <v>393</v>
      </c>
      <c r="B65" s="20">
        <v>85</v>
      </c>
      <c r="C65" s="26">
        <v>42.352941000000001</v>
      </c>
      <c r="D65" s="26">
        <v>0</v>
      </c>
      <c r="E65" s="26">
        <v>4.7058819999999999</v>
      </c>
      <c r="F65" s="26">
        <v>54.117646999999998</v>
      </c>
      <c r="G65" s="26">
        <v>42.352941000000001</v>
      </c>
      <c r="H65" s="26">
        <v>9.4117650000000008</v>
      </c>
      <c r="I65" s="26">
        <v>0</v>
      </c>
      <c r="J65" s="26">
        <v>1.176471</v>
      </c>
      <c r="K65" s="26">
        <v>4.7058819999999999</v>
      </c>
      <c r="L65" s="26">
        <v>9.4117650000000008</v>
      </c>
      <c r="M65" s="26">
        <v>1.176471</v>
      </c>
    </row>
    <row r="66" spans="1:13" x14ac:dyDescent="0.2">
      <c r="A66" s="19" t="s">
        <v>135</v>
      </c>
      <c r="B66" s="20">
        <v>289</v>
      </c>
      <c r="C66" s="26">
        <v>8.9965399999999995</v>
      </c>
      <c r="D66" s="26">
        <v>0.69204200000000005</v>
      </c>
      <c r="E66" s="26">
        <v>8.9965399999999995</v>
      </c>
      <c r="F66" s="26">
        <v>48.788927000000001</v>
      </c>
      <c r="G66" s="26">
        <v>37.716262999999998</v>
      </c>
      <c r="H66" s="26">
        <v>11.764706</v>
      </c>
      <c r="I66" s="26">
        <v>0</v>
      </c>
      <c r="J66" s="26">
        <v>0.69204200000000005</v>
      </c>
      <c r="K66" s="26">
        <v>3.4602080000000002</v>
      </c>
      <c r="L66" s="26">
        <v>19.723182999999999</v>
      </c>
      <c r="M66" s="26">
        <v>5.8823530000000002</v>
      </c>
    </row>
    <row r="67" spans="1:13" x14ac:dyDescent="0.2">
      <c r="A67" s="19" t="s">
        <v>1034</v>
      </c>
      <c r="B67" s="20">
        <v>30</v>
      </c>
      <c r="C67" s="26">
        <v>20</v>
      </c>
      <c r="D67" s="26">
        <v>6.6666670000000003</v>
      </c>
      <c r="E67" s="26">
        <v>6.6666670000000003</v>
      </c>
      <c r="F67" s="26">
        <v>36.666666999999997</v>
      </c>
      <c r="G67" s="26">
        <v>46.666666999999997</v>
      </c>
      <c r="H67" s="26">
        <v>3.3333330000000001</v>
      </c>
      <c r="I67" s="26">
        <v>3.3333330000000001</v>
      </c>
      <c r="J67" s="26">
        <v>0</v>
      </c>
      <c r="K67" s="26">
        <v>0</v>
      </c>
      <c r="L67" s="26">
        <v>13.333333</v>
      </c>
      <c r="M67" s="26">
        <v>6.6666670000000003</v>
      </c>
    </row>
    <row r="68" spans="1:13" x14ac:dyDescent="0.2">
      <c r="A68" s="18" t="s">
        <v>1035</v>
      </c>
      <c r="B68" s="18"/>
      <c r="C68" s="18"/>
      <c r="D68" s="18"/>
      <c r="E68" s="18"/>
      <c r="F68" s="18"/>
      <c r="G68" s="18"/>
      <c r="H68" s="18"/>
      <c r="I68" s="18"/>
      <c r="J68" s="18"/>
      <c r="K68" s="18"/>
      <c r="L68" s="18"/>
      <c r="M68" s="18"/>
    </row>
    <row r="69" spans="1:13" x14ac:dyDescent="0.2">
      <c r="A69" s="19" t="s">
        <v>1036</v>
      </c>
      <c r="B69" s="20">
        <v>366</v>
      </c>
      <c r="C69" s="26">
        <v>31.693988999999998</v>
      </c>
      <c r="D69" s="26">
        <v>0.27322400000000002</v>
      </c>
      <c r="E69" s="26">
        <v>10.10929</v>
      </c>
      <c r="F69" s="26">
        <v>50</v>
      </c>
      <c r="G69" s="26">
        <v>39.071038000000001</v>
      </c>
      <c r="H69" s="26">
        <v>6.010929</v>
      </c>
      <c r="I69" s="26">
        <v>0.27322400000000002</v>
      </c>
      <c r="J69" s="26">
        <v>1.36612</v>
      </c>
      <c r="K69" s="26">
        <v>3.5519129999999999</v>
      </c>
      <c r="L69" s="26">
        <v>15.300546000000001</v>
      </c>
      <c r="M69" s="26">
        <v>5.1912570000000002</v>
      </c>
    </row>
    <row r="70" spans="1:13" x14ac:dyDescent="0.2">
      <c r="A70" s="19" t="s">
        <v>1037</v>
      </c>
      <c r="B70" s="20">
        <v>1212</v>
      </c>
      <c r="C70" s="26">
        <v>31.023102000000002</v>
      </c>
      <c r="D70" s="26">
        <v>15.016501999999999</v>
      </c>
      <c r="E70" s="26">
        <v>15.594059</v>
      </c>
      <c r="F70" s="26">
        <v>58.910890999999999</v>
      </c>
      <c r="G70" s="26">
        <v>41.914191000000002</v>
      </c>
      <c r="H70" s="26">
        <v>3.1353140000000002</v>
      </c>
      <c r="I70" s="26">
        <v>0.247525</v>
      </c>
      <c r="J70" s="26">
        <v>1.3201320000000001</v>
      </c>
      <c r="K70" s="26">
        <v>2.5577559999999999</v>
      </c>
      <c r="L70" s="26">
        <v>10.148515</v>
      </c>
      <c r="M70" s="26">
        <v>3.3003300000000002</v>
      </c>
    </row>
    <row r="71" spans="1:13" x14ac:dyDescent="0.2">
      <c r="A71" s="19" t="s">
        <v>137</v>
      </c>
      <c r="B71" s="20">
        <v>112</v>
      </c>
      <c r="C71" s="26">
        <v>58.928570999999998</v>
      </c>
      <c r="D71" s="26">
        <v>14.285714</v>
      </c>
      <c r="E71" s="26">
        <v>17.857143000000001</v>
      </c>
      <c r="F71" s="26">
        <v>56.25</v>
      </c>
      <c r="G71" s="26">
        <v>36.607143000000001</v>
      </c>
      <c r="H71" s="26">
        <v>4.4642860000000004</v>
      </c>
      <c r="I71" s="26">
        <v>0</v>
      </c>
      <c r="J71" s="26">
        <v>2.6785709999999998</v>
      </c>
      <c r="K71" s="26">
        <v>4.4642860000000004</v>
      </c>
      <c r="L71" s="26">
        <v>4.4642860000000004</v>
      </c>
      <c r="M71" s="26">
        <v>3.5714290000000002</v>
      </c>
    </row>
    <row r="72" spans="1:13" x14ac:dyDescent="0.2">
      <c r="A72" s="19" t="s">
        <v>138</v>
      </c>
      <c r="B72" s="20">
        <v>673</v>
      </c>
      <c r="C72" s="26">
        <v>27.043091</v>
      </c>
      <c r="D72" s="26">
        <v>10.252599999999999</v>
      </c>
      <c r="E72" s="26">
        <v>12.927192</v>
      </c>
      <c r="F72" s="26">
        <v>56.463596000000003</v>
      </c>
      <c r="G72" s="26">
        <v>40.564636</v>
      </c>
      <c r="H72" s="26">
        <v>10.401189</v>
      </c>
      <c r="I72" s="26">
        <v>0.44576500000000002</v>
      </c>
      <c r="J72" s="26">
        <v>1.6344730000000001</v>
      </c>
      <c r="K72" s="26">
        <v>3.4175330000000002</v>
      </c>
      <c r="L72" s="26">
        <v>12.927192</v>
      </c>
      <c r="M72" s="26">
        <v>2.8231799999999998</v>
      </c>
    </row>
    <row r="73" spans="1:13" x14ac:dyDescent="0.2">
      <c r="A73" s="19" t="s">
        <v>1038</v>
      </c>
      <c r="B73" s="20">
        <v>75</v>
      </c>
      <c r="C73" s="26">
        <v>25.333333</v>
      </c>
      <c r="D73" s="26">
        <v>4</v>
      </c>
      <c r="E73" s="26">
        <v>9.3333329999999997</v>
      </c>
      <c r="F73" s="26">
        <v>46.666666999999997</v>
      </c>
      <c r="G73" s="26">
        <v>40</v>
      </c>
      <c r="H73" s="26">
        <v>6.6666670000000003</v>
      </c>
      <c r="I73" s="26">
        <v>0</v>
      </c>
      <c r="J73" s="26">
        <v>2.6666669999999999</v>
      </c>
      <c r="K73" s="26">
        <v>8</v>
      </c>
      <c r="L73" s="26">
        <v>16</v>
      </c>
      <c r="M73" s="26">
        <v>5.3333329999999997</v>
      </c>
    </row>
    <row r="74" spans="1:13" x14ac:dyDescent="0.2">
      <c r="A74" s="19" t="s">
        <v>1011</v>
      </c>
      <c r="B74" s="20">
        <v>178</v>
      </c>
      <c r="C74" s="26">
        <v>21.348314999999999</v>
      </c>
      <c r="D74" s="26">
        <v>8.4269660000000002</v>
      </c>
      <c r="E74" s="26">
        <v>6.1797750000000002</v>
      </c>
      <c r="F74" s="26">
        <v>43.258426999999998</v>
      </c>
      <c r="G74" s="26">
        <v>40.449438000000001</v>
      </c>
      <c r="H74" s="26">
        <v>4.4943819999999999</v>
      </c>
      <c r="I74" s="26">
        <v>0</v>
      </c>
      <c r="J74" s="26">
        <v>0.56179800000000002</v>
      </c>
      <c r="K74" s="26">
        <v>3.9325839999999999</v>
      </c>
      <c r="L74" s="26">
        <v>13.483146</v>
      </c>
      <c r="M74" s="26">
        <v>6.1797750000000002</v>
      </c>
    </row>
    <row r="75" spans="1:13" x14ac:dyDescent="0.2">
      <c r="A75" s="19" t="s">
        <v>1441</v>
      </c>
      <c r="B75" s="20">
        <v>1644</v>
      </c>
      <c r="C75" s="26">
        <v>29.744526</v>
      </c>
      <c r="D75" s="26">
        <v>12.104623</v>
      </c>
      <c r="E75" s="26">
        <v>14.111922</v>
      </c>
      <c r="F75" s="26">
        <v>56.447688999999997</v>
      </c>
      <c r="G75" s="26">
        <v>40.389294</v>
      </c>
      <c r="H75" s="26">
        <v>5.2919710000000002</v>
      </c>
      <c r="I75" s="26">
        <v>0.30413600000000002</v>
      </c>
      <c r="J75" s="26">
        <v>1.703163</v>
      </c>
      <c r="K75" s="26">
        <v>3.163017</v>
      </c>
      <c r="L75" s="26">
        <v>11.49635</v>
      </c>
      <c r="M75" s="26">
        <v>3.3454989999999998</v>
      </c>
    </row>
    <row r="76" spans="1:13" x14ac:dyDescent="0.2">
      <c r="A76" s="18" t="s">
        <v>1039</v>
      </c>
      <c r="B76" s="18"/>
      <c r="C76" s="18"/>
      <c r="D76" s="18"/>
      <c r="E76" s="18"/>
      <c r="F76" s="18"/>
      <c r="G76" s="18"/>
      <c r="H76" s="18"/>
      <c r="I76" s="18"/>
      <c r="J76" s="18"/>
      <c r="K76" s="18"/>
      <c r="L76" s="18"/>
      <c r="M76" s="18"/>
    </row>
    <row r="77" spans="1:13" x14ac:dyDescent="0.2">
      <c r="A77" s="21" t="s">
        <v>1040</v>
      </c>
      <c r="B77" s="34">
        <v>366</v>
      </c>
      <c r="C77" s="30">
        <v>31.693988999999998</v>
      </c>
      <c r="D77" s="30">
        <v>0.27322400000000002</v>
      </c>
      <c r="E77" s="30">
        <v>10.10929</v>
      </c>
      <c r="F77" s="30">
        <v>50</v>
      </c>
      <c r="G77" s="30">
        <v>39.071038000000001</v>
      </c>
      <c r="H77" s="30">
        <v>6.010929</v>
      </c>
      <c r="I77" s="30">
        <v>0.27322400000000002</v>
      </c>
      <c r="J77" s="30">
        <v>1.36612</v>
      </c>
      <c r="K77" s="30">
        <v>3.5519129999999999</v>
      </c>
      <c r="L77" s="30">
        <v>15.300546000000001</v>
      </c>
      <c r="M77" s="30">
        <v>5.1912570000000002</v>
      </c>
    </row>
    <row r="78" spans="1:13" x14ac:dyDescent="0.2">
      <c r="A78" s="21" t="s">
        <v>1041</v>
      </c>
      <c r="B78" s="34">
        <v>954</v>
      </c>
      <c r="C78" s="30">
        <v>29.454927000000001</v>
      </c>
      <c r="D78" s="30">
        <v>12.159329</v>
      </c>
      <c r="E78" s="30">
        <v>14.465408999999999</v>
      </c>
      <c r="F78" s="30">
        <v>57.651992</v>
      </c>
      <c r="G78" s="30">
        <v>39.937106999999997</v>
      </c>
      <c r="H78" s="30">
        <v>3.1446540000000001</v>
      </c>
      <c r="I78" s="30">
        <v>0.209644</v>
      </c>
      <c r="J78" s="30">
        <v>1.886792</v>
      </c>
      <c r="K78" s="30">
        <v>2.8301889999999998</v>
      </c>
      <c r="L78" s="30">
        <v>10.901467999999999</v>
      </c>
      <c r="M78" s="30">
        <v>3.249476</v>
      </c>
    </row>
    <row r="79" spans="1:13" x14ac:dyDescent="0.2">
      <c r="A79" s="19" t="s">
        <v>1042</v>
      </c>
      <c r="B79" s="20">
        <v>345</v>
      </c>
      <c r="C79" s="26">
        <v>34.492753999999998</v>
      </c>
      <c r="D79" s="26">
        <v>13.623188000000001</v>
      </c>
      <c r="E79" s="26">
        <v>15.942029</v>
      </c>
      <c r="F79" s="26">
        <v>59.420290000000001</v>
      </c>
      <c r="G79" s="26">
        <v>44.637681000000001</v>
      </c>
      <c r="H79" s="26">
        <v>9.8550719999999998</v>
      </c>
      <c r="I79" s="26">
        <v>0.28985499999999997</v>
      </c>
      <c r="J79" s="26">
        <v>0.86956500000000003</v>
      </c>
      <c r="K79" s="26">
        <v>3.1884060000000001</v>
      </c>
      <c r="L79" s="26">
        <v>9.8550719999999998</v>
      </c>
      <c r="M79" s="26">
        <v>2.6086960000000001</v>
      </c>
    </row>
    <row r="80" spans="1:13" x14ac:dyDescent="0.2">
      <c r="A80" s="19" t="s">
        <v>1043</v>
      </c>
      <c r="B80" s="20">
        <v>141</v>
      </c>
      <c r="C80" s="26">
        <v>26.950354999999998</v>
      </c>
      <c r="D80" s="26">
        <v>14.184397000000001</v>
      </c>
      <c r="E80" s="26">
        <v>14.184397000000001</v>
      </c>
      <c r="F80" s="26">
        <v>47.51773</v>
      </c>
      <c r="G80" s="26">
        <v>39.716312000000002</v>
      </c>
      <c r="H80" s="26">
        <v>11.347518000000001</v>
      </c>
      <c r="I80" s="26">
        <v>1.4184399999999999</v>
      </c>
      <c r="J80" s="26">
        <v>1.4184399999999999</v>
      </c>
      <c r="K80" s="26">
        <v>2.8368790000000002</v>
      </c>
      <c r="L80" s="26">
        <v>14.893617000000001</v>
      </c>
      <c r="M80" s="26">
        <v>3.5460989999999999</v>
      </c>
    </row>
    <row r="81" spans="1:13" x14ac:dyDescent="0.2">
      <c r="A81" s="19" t="s">
        <v>1044</v>
      </c>
      <c r="B81" s="20">
        <v>56</v>
      </c>
      <c r="C81" s="26">
        <v>19.642856999999999</v>
      </c>
      <c r="D81" s="26">
        <v>10.714286</v>
      </c>
      <c r="E81" s="26">
        <v>10.714286</v>
      </c>
      <c r="F81" s="26">
        <v>50</v>
      </c>
      <c r="G81" s="26">
        <v>39.285713999999999</v>
      </c>
      <c r="H81" s="26">
        <v>5.3571429999999998</v>
      </c>
      <c r="I81" s="26">
        <v>0</v>
      </c>
      <c r="J81" s="26">
        <v>3.5714290000000002</v>
      </c>
      <c r="K81" s="26">
        <v>7.1428570000000002</v>
      </c>
      <c r="L81" s="26">
        <v>10.714286</v>
      </c>
      <c r="M81" s="26">
        <v>1.785714</v>
      </c>
    </row>
    <row r="82" spans="1:13" x14ac:dyDescent="0.2">
      <c r="A82" s="19" t="s">
        <v>1045</v>
      </c>
      <c r="B82" s="20">
        <v>48</v>
      </c>
      <c r="C82" s="26">
        <v>33.333333000000003</v>
      </c>
      <c r="D82" s="26">
        <v>6.25</v>
      </c>
      <c r="E82" s="26">
        <v>14.583333</v>
      </c>
      <c r="F82" s="26">
        <v>64.583332999999996</v>
      </c>
      <c r="G82" s="26">
        <v>31.25</v>
      </c>
      <c r="H82" s="26">
        <v>4.1666670000000003</v>
      </c>
      <c r="I82" s="26">
        <v>0</v>
      </c>
      <c r="J82" s="26">
        <v>4.1666670000000003</v>
      </c>
      <c r="K82" s="26">
        <v>6.25</v>
      </c>
      <c r="L82" s="26">
        <v>12.5</v>
      </c>
      <c r="M82" s="26">
        <v>4.1666670000000003</v>
      </c>
    </row>
    <row r="83" spans="1:13" x14ac:dyDescent="0.2">
      <c r="A83" s="19" t="s">
        <v>1046</v>
      </c>
      <c r="B83" s="20">
        <v>20</v>
      </c>
      <c r="C83" s="26">
        <v>30</v>
      </c>
      <c r="D83" s="26">
        <v>5</v>
      </c>
      <c r="E83" s="26">
        <v>5</v>
      </c>
      <c r="F83" s="26">
        <v>50</v>
      </c>
      <c r="G83" s="26">
        <v>30</v>
      </c>
      <c r="H83" s="26">
        <v>5</v>
      </c>
      <c r="I83" s="26">
        <v>0</v>
      </c>
      <c r="J83" s="26">
        <v>5</v>
      </c>
      <c r="K83" s="26">
        <v>5</v>
      </c>
      <c r="L83" s="26">
        <v>25</v>
      </c>
      <c r="M83" s="26">
        <v>5</v>
      </c>
    </row>
    <row r="84" spans="1:13" x14ac:dyDescent="0.2">
      <c r="A84" s="19" t="s">
        <v>1047</v>
      </c>
      <c r="B84" s="20">
        <v>4</v>
      </c>
      <c r="C84" s="26">
        <v>50</v>
      </c>
      <c r="D84" s="26">
        <v>0</v>
      </c>
      <c r="E84" s="26">
        <v>0</v>
      </c>
      <c r="F84" s="26">
        <v>25</v>
      </c>
      <c r="G84" s="26">
        <v>0</v>
      </c>
      <c r="H84" s="26">
        <v>0</v>
      </c>
      <c r="I84" s="26">
        <v>0</v>
      </c>
      <c r="J84" s="26">
        <v>0</v>
      </c>
      <c r="K84" s="26">
        <v>0</v>
      </c>
      <c r="L84" s="26">
        <v>25</v>
      </c>
      <c r="M84" s="26">
        <v>25</v>
      </c>
    </row>
    <row r="85" spans="1:13" x14ac:dyDescent="0.2">
      <c r="A85" s="19" t="s">
        <v>1048</v>
      </c>
      <c r="B85" s="20">
        <v>2</v>
      </c>
      <c r="C85" s="26">
        <v>50</v>
      </c>
      <c r="D85" s="26">
        <v>50</v>
      </c>
      <c r="E85" s="26">
        <v>0</v>
      </c>
      <c r="F85" s="26">
        <v>50</v>
      </c>
      <c r="G85" s="26">
        <v>100</v>
      </c>
      <c r="H85" s="26">
        <v>0</v>
      </c>
      <c r="I85" s="26">
        <v>0</v>
      </c>
      <c r="J85" s="26">
        <v>0</v>
      </c>
      <c r="K85" s="26">
        <v>0</v>
      </c>
      <c r="L85" s="26">
        <v>0</v>
      </c>
      <c r="M85" s="26">
        <v>0</v>
      </c>
    </row>
    <row r="86" spans="1:13" x14ac:dyDescent="0.2">
      <c r="A86" s="19" t="s">
        <v>1049</v>
      </c>
      <c r="B86" s="20">
        <v>2</v>
      </c>
      <c r="C86" s="26">
        <v>0</v>
      </c>
      <c r="D86" s="26">
        <v>0</v>
      </c>
      <c r="E86" s="26">
        <v>0</v>
      </c>
      <c r="F86" s="26">
        <v>0</v>
      </c>
      <c r="G86" s="26">
        <v>50</v>
      </c>
      <c r="H86" s="26">
        <v>0</v>
      </c>
      <c r="I86" s="26">
        <v>0</v>
      </c>
      <c r="J86" s="26">
        <v>0</v>
      </c>
      <c r="K86" s="26">
        <v>0</v>
      </c>
      <c r="L86" s="26">
        <v>50</v>
      </c>
      <c r="M86" s="26">
        <v>0</v>
      </c>
    </row>
    <row r="87" spans="1:13" x14ac:dyDescent="0.2">
      <c r="A87" s="19" t="s">
        <v>1011</v>
      </c>
      <c r="B87" s="20">
        <v>250</v>
      </c>
      <c r="C87" s="26">
        <v>21.2</v>
      </c>
      <c r="D87" s="26">
        <v>8</v>
      </c>
      <c r="E87" s="26">
        <v>6.4</v>
      </c>
      <c r="F87" s="26">
        <v>44.8</v>
      </c>
      <c r="G87" s="26">
        <v>39.6</v>
      </c>
      <c r="H87" s="26">
        <v>3.6</v>
      </c>
      <c r="I87" s="26">
        <v>0</v>
      </c>
      <c r="J87" s="26">
        <v>0.4</v>
      </c>
      <c r="K87" s="26">
        <v>3.6</v>
      </c>
      <c r="L87" s="26">
        <v>14</v>
      </c>
      <c r="M87" s="26">
        <v>6.4</v>
      </c>
    </row>
    <row r="88" spans="1:13" x14ac:dyDescent="0.2">
      <c r="A88" s="18" t="s">
        <v>1050</v>
      </c>
      <c r="B88" s="18"/>
      <c r="C88" s="18"/>
      <c r="D88" s="18"/>
      <c r="E88" s="18"/>
      <c r="F88" s="18"/>
      <c r="G88" s="18"/>
      <c r="H88" s="18"/>
      <c r="I88" s="18"/>
      <c r="J88" s="18"/>
      <c r="K88" s="18"/>
      <c r="L88" s="18"/>
      <c r="M88" s="18"/>
    </row>
    <row r="89" spans="1:13" x14ac:dyDescent="0.2">
      <c r="A89" s="19" t="s">
        <v>1051</v>
      </c>
      <c r="B89" s="20">
        <v>1712</v>
      </c>
      <c r="C89" s="26">
        <v>27.511682</v>
      </c>
      <c r="D89" s="26">
        <v>10.10514</v>
      </c>
      <c r="E89" s="26">
        <v>13.843458</v>
      </c>
      <c r="F89" s="26">
        <v>55.607477000000003</v>
      </c>
      <c r="G89" s="26">
        <v>41.939252000000003</v>
      </c>
      <c r="H89" s="26">
        <v>5.3154209999999997</v>
      </c>
      <c r="I89" s="26">
        <v>0.116822</v>
      </c>
      <c r="J89" s="26">
        <v>1.5771029999999999</v>
      </c>
      <c r="K89" s="26">
        <v>3.3294389999999998</v>
      </c>
      <c r="L89" s="26">
        <v>12.149533</v>
      </c>
      <c r="M89" s="26">
        <v>3.679907</v>
      </c>
    </row>
    <row r="90" spans="1:13" x14ac:dyDescent="0.2">
      <c r="A90" s="19" t="s">
        <v>139</v>
      </c>
      <c r="B90" s="20">
        <v>76</v>
      </c>
      <c r="C90" s="26">
        <v>25</v>
      </c>
      <c r="D90" s="26">
        <v>14.473684</v>
      </c>
      <c r="E90" s="26">
        <v>14.473684</v>
      </c>
      <c r="F90" s="26">
        <v>57.894736999999999</v>
      </c>
      <c r="G90" s="26">
        <v>42.105263000000001</v>
      </c>
      <c r="H90" s="26">
        <v>3.947368</v>
      </c>
      <c r="I90" s="26">
        <v>0</v>
      </c>
      <c r="J90" s="26">
        <v>0</v>
      </c>
      <c r="K90" s="26">
        <v>1.3157890000000001</v>
      </c>
      <c r="L90" s="26">
        <v>13.157895</v>
      </c>
      <c r="M90" s="26">
        <v>2.6315789999999999</v>
      </c>
    </row>
    <row r="91" spans="1:13" x14ac:dyDescent="0.2">
      <c r="A91" s="19" t="s">
        <v>1052</v>
      </c>
      <c r="B91" s="20">
        <v>59</v>
      </c>
      <c r="C91" s="26">
        <v>47.457627000000002</v>
      </c>
      <c r="D91" s="26">
        <v>11.864407</v>
      </c>
      <c r="E91" s="26">
        <v>11.864407</v>
      </c>
      <c r="F91" s="26">
        <v>50.847458000000003</v>
      </c>
      <c r="G91" s="26">
        <v>27.118644</v>
      </c>
      <c r="H91" s="26">
        <v>6.7796609999999999</v>
      </c>
      <c r="I91" s="26">
        <v>0</v>
      </c>
      <c r="J91" s="26">
        <v>10.169492</v>
      </c>
      <c r="K91" s="26">
        <v>0</v>
      </c>
      <c r="L91" s="26">
        <v>10.169492</v>
      </c>
      <c r="M91" s="26">
        <v>8.4745760000000008</v>
      </c>
    </row>
    <row r="92" spans="1:13" x14ac:dyDescent="0.2">
      <c r="A92" s="19" t="s">
        <v>140</v>
      </c>
      <c r="B92" s="20">
        <v>194</v>
      </c>
      <c r="C92" s="26">
        <v>49.484535999999999</v>
      </c>
      <c r="D92" s="26">
        <v>7.2164950000000001</v>
      </c>
      <c r="E92" s="26">
        <v>7.7319589999999998</v>
      </c>
      <c r="F92" s="26">
        <v>48.969071999999997</v>
      </c>
      <c r="G92" s="26">
        <v>31.958763000000001</v>
      </c>
      <c r="H92" s="26">
        <v>3.092784</v>
      </c>
      <c r="I92" s="26">
        <v>1.546392</v>
      </c>
      <c r="J92" s="26">
        <v>0.51546400000000003</v>
      </c>
      <c r="K92" s="26">
        <v>4.1237110000000001</v>
      </c>
      <c r="L92" s="26">
        <v>10.824742000000001</v>
      </c>
      <c r="M92" s="26">
        <v>3.608247</v>
      </c>
    </row>
    <row r="93" spans="1:13" x14ac:dyDescent="0.2">
      <c r="A93" s="19" t="s">
        <v>141</v>
      </c>
      <c r="B93" s="20">
        <v>16</v>
      </c>
      <c r="C93" s="26">
        <v>25</v>
      </c>
      <c r="D93" s="26">
        <v>6.25</v>
      </c>
      <c r="E93" s="26">
        <v>0</v>
      </c>
      <c r="F93" s="26">
        <v>68.75</v>
      </c>
      <c r="G93" s="26">
        <v>18.75</v>
      </c>
      <c r="H93" s="26">
        <v>18.75</v>
      </c>
      <c r="I93" s="26">
        <v>0</v>
      </c>
      <c r="J93" s="26">
        <v>0</v>
      </c>
      <c r="K93" s="26">
        <v>0</v>
      </c>
      <c r="L93" s="26">
        <v>12.5</v>
      </c>
      <c r="M93" s="26">
        <v>0</v>
      </c>
    </row>
    <row r="94" spans="1:13" x14ac:dyDescent="0.2">
      <c r="A94" s="19" t="s">
        <v>1009</v>
      </c>
      <c r="B94" s="20">
        <v>46</v>
      </c>
      <c r="C94" s="26">
        <v>13.043478</v>
      </c>
      <c r="D94" s="26">
        <v>4.3478260000000004</v>
      </c>
      <c r="E94" s="26">
        <v>8.6956520000000008</v>
      </c>
      <c r="F94" s="26">
        <v>43.478261000000003</v>
      </c>
      <c r="G94" s="26">
        <v>32.608696000000002</v>
      </c>
      <c r="H94" s="26">
        <v>10.869565</v>
      </c>
      <c r="I94" s="26">
        <v>0</v>
      </c>
      <c r="J94" s="26">
        <v>0</v>
      </c>
      <c r="K94" s="26">
        <v>8.6956520000000008</v>
      </c>
      <c r="L94" s="26">
        <v>17.391304000000002</v>
      </c>
      <c r="M94" s="26">
        <v>2.1739130000000002</v>
      </c>
    </row>
    <row r="95" spans="1:13" x14ac:dyDescent="0.2">
      <c r="A95" s="19" t="s">
        <v>1011</v>
      </c>
      <c r="B95" s="20">
        <v>85</v>
      </c>
      <c r="C95" s="26">
        <v>22.352941000000001</v>
      </c>
      <c r="D95" s="26">
        <v>8.2352939999999997</v>
      </c>
      <c r="E95" s="26">
        <v>7.0588240000000004</v>
      </c>
      <c r="F95" s="26">
        <v>42.352941000000001</v>
      </c>
      <c r="G95" s="26">
        <v>38.823529000000001</v>
      </c>
      <c r="H95" s="26">
        <v>5.8823530000000002</v>
      </c>
      <c r="I95" s="26">
        <v>1.176471</v>
      </c>
      <c r="J95" s="26">
        <v>0</v>
      </c>
      <c r="K95" s="26">
        <v>2.3529409999999999</v>
      </c>
      <c r="L95" s="26">
        <v>16.470587999999999</v>
      </c>
      <c r="M95" s="26">
        <v>8.2352939999999997</v>
      </c>
    </row>
    <row r="96" spans="1:13" x14ac:dyDescent="0.2">
      <c r="A96" s="18" t="s">
        <v>1053</v>
      </c>
      <c r="B96" s="18"/>
      <c r="C96" s="18"/>
      <c r="D96" s="18"/>
      <c r="E96" s="18"/>
      <c r="F96" s="18"/>
      <c r="G96" s="18"/>
      <c r="H96" s="18"/>
      <c r="I96" s="18"/>
      <c r="J96" s="18"/>
      <c r="K96" s="18"/>
      <c r="L96" s="18"/>
      <c r="M96" s="18"/>
    </row>
    <row r="97" spans="1:13" x14ac:dyDescent="0.2">
      <c r="A97" s="19" t="s">
        <v>1054</v>
      </c>
      <c r="B97" s="20">
        <v>1212</v>
      </c>
      <c r="C97" s="26">
        <v>28.300329999999999</v>
      </c>
      <c r="D97" s="26">
        <v>10.066007000000001</v>
      </c>
      <c r="E97" s="26">
        <v>15.676568</v>
      </c>
      <c r="F97" s="26">
        <v>58.828383000000002</v>
      </c>
      <c r="G97" s="26">
        <v>45.132013000000001</v>
      </c>
      <c r="H97" s="26">
        <v>4.2904289999999996</v>
      </c>
      <c r="I97" s="26">
        <v>8.2507999999999998E-2</v>
      </c>
      <c r="J97" s="26">
        <v>1.0726070000000001</v>
      </c>
      <c r="K97" s="26">
        <v>2.8052809999999999</v>
      </c>
      <c r="L97" s="26">
        <v>10.973597</v>
      </c>
      <c r="M97" s="26">
        <v>2.6402640000000002</v>
      </c>
    </row>
    <row r="98" spans="1:13" x14ac:dyDescent="0.2">
      <c r="A98" s="19" t="s">
        <v>1055</v>
      </c>
      <c r="B98" s="20">
        <v>24</v>
      </c>
      <c r="C98" s="26">
        <v>37.5</v>
      </c>
      <c r="D98" s="26">
        <v>8.3333329999999997</v>
      </c>
      <c r="E98" s="26">
        <v>8.3333329999999997</v>
      </c>
      <c r="F98" s="26">
        <v>75</v>
      </c>
      <c r="G98" s="26">
        <v>41.666666999999997</v>
      </c>
      <c r="H98" s="26">
        <v>4.1666670000000003</v>
      </c>
      <c r="I98" s="26">
        <v>0</v>
      </c>
      <c r="J98" s="26">
        <v>8.3333329999999997</v>
      </c>
      <c r="K98" s="26">
        <v>0</v>
      </c>
      <c r="L98" s="26">
        <v>0</v>
      </c>
      <c r="M98" s="26">
        <v>0</v>
      </c>
    </row>
    <row r="99" spans="1:13" x14ac:dyDescent="0.2">
      <c r="A99" s="19" t="s">
        <v>1056</v>
      </c>
      <c r="B99" s="20">
        <v>76</v>
      </c>
      <c r="C99" s="26">
        <v>40.789473999999998</v>
      </c>
      <c r="D99" s="26">
        <v>26.315788999999999</v>
      </c>
      <c r="E99" s="26">
        <v>14.473684</v>
      </c>
      <c r="F99" s="26">
        <v>60.526316000000001</v>
      </c>
      <c r="G99" s="26">
        <v>38.157895000000003</v>
      </c>
      <c r="H99" s="26">
        <v>7.8947370000000001</v>
      </c>
      <c r="I99" s="26">
        <v>0</v>
      </c>
      <c r="J99" s="26">
        <v>6.5789470000000003</v>
      </c>
      <c r="K99" s="26">
        <v>3.947368</v>
      </c>
      <c r="L99" s="26">
        <v>5.2631579999999998</v>
      </c>
      <c r="M99" s="26">
        <v>0</v>
      </c>
    </row>
    <row r="100" spans="1:13" x14ac:dyDescent="0.2">
      <c r="A100" s="19" t="s">
        <v>1057</v>
      </c>
      <c r="B100" s="20">
        <v>43</v>
      </c>
      <c r="C100" s="26">
        <v>51.162790999999999</v>
      </c>
      <c r="D100" s="26">
        <v>30.232558000000001</v>
      </c>
      <c r="E100" s="26">
        <v>9.3023260000000008</v>
      </c>
      <c r="F100" s="26">
        <v>48.837209000000001</v>
      </c>
      <c r="G100" s="26">
        <v>32.558140000000002</v>
      </c>
      <c r="H100" s="26">
        <v>9.3023260000000008</v>
      </c>
      <c r="I100" s="26">
        <v>0</v>
      </c>
      <c r="J100" s="26">
        <v>9.3023260000000008</v>
      </c>
      <c r="K100" s="26">
        <v>0</v>
      </c>
      <c r="L100" s="26">
        <v>4.6511630000000004</v>
      </c>
      <c r="M100" s="26">
        <v>6.9767440000000001</v>
      </c>
    </row>
    <row r="101" spans="1:13" x14ac:dyDescent="0.2">
      <c r="A101" s="19" t="s">
        <v>1058</v>
      </c>
      <c r="B101" s="20">
        <v>14</v>
      </c>
      <c r="C101" s="26">
        <v>42.857143000000001</v>
      </c>
      <c r="D101" s="26">
        <v>14.285714</v>
      </c>
      <c r="E101" s="26">
        <v>35.714286000000001</v>
      </c>
      <c r="F101" s="26">
        <v>42.857143000000001</v>
      </c>
      <c r="G101" s="26">
        <v>21.428571000000002</v>
      </c>
      <c r="H101" s="26">
        <v>7.1428570000000002</v>
      </c>
      <c r="I101" s="26">
        <v>0</v>
      </c>
      <c r="J101" s="26">
        <v>0</v>
      </c>
      <c r="K101" s="26">
        <v>7.1428570000000002</v>
      </c>
      <c r="L101" s="26">
        <v>14.285714</v>
      </c>
      <c r="M101" s="26">
        <v>0</v>
      </c>
    </row>
    <row r="102" spans="1:13" x14ac:dyDescent="0.2">
      <c r="A102" s="19" t="s">
        <v>1059</v>
      </c>
      <c r="B102" s="20">
        <v>5</v>
      </c>
      <c r="C102" s="26">
        <v>60</v>
      </c>
      <c r="D102" s="26">
        <v>20</v>
      </c>
      <c r="E102" s="26">
        <v>40</v>
      </c>
      <c r="F102" s="26">
        <v>80</v>
      </c>
      <c r="G102" s="26">
        <v>60</v>
      </c>
      <c r="H102" s="26">
        <v>0</v>
      </c>
      <c r="I102" s="26">
        <v>0</v>
      </c>
      <c r="J102" s="26">
        <v>0</v>
      </c>
      <c r="K102" s="26">
        <v>20</v>
      </c>
      <c r="L102" s="26">
        <v>0</v>
      </c>
      <c r="M102" s="26">
        <v>0</v>
      </c>
    </row>
    <row r="103" spans="1:13" x14ac:dyDescent="0.2">
      <c r="A103" s="19" t="s">
        <v>1011</v>
      </c>
      <c r="B103" s="20">
        <v>414</v>
      </c>
      <c r="C103" s="26">
        <v>18.357488</v>
      </c>
      <c r="D103" s="26">
        <v>5.7971009999999996</v>
      </c>
      <c r="E103" s="26">
        <v>8.2125599999999999</v>
      </c>
      <c r="F103" s="26">
        <v>45.410628000000003</v>
      </c>
      <c r="G103" s="26">
        <v>34.782609000000001</v>
      </c>
      <c r="H103" s="26">
        <v>7.2463769999999998</v>
      </c>
      <c r="I103" s="26">
        <v>0.24154600000000001</v>
      </c>
      <c r="J103" s="26">
        <v>0.724638</v>
      </c>
      <c r="K103" s="26">
        <v>4.589372</v>
      </c>
      <c r="L103" s="26">
        <v>18.599034</v>
      </c>
      <c r="M103" s="26">
        <v>7.2463769999999998</v>
      </c>
    </row>
    <row r="104" spans="1:13" x14ac:dyDescent="0.2">
      <c r="A104" s="18" t="s">
        <v>1060</v>
      </c>
      <c r="B104" s="18"/>
      <c r="C104" s="18"/>
      <c r="D104" s="18"/>
      <c r="E104" s="18"/>
      <c r="F104" s="18"/>
      <c r="G104" s="18"/>
      <c r="H104" s="18"/>
      <c r="I104" s="18"/>
      <c r="J104" s="18"/>
      <c r="K104" s="18"/>
      <c r="L104" s="18"/>
      <c r="M104" s="18"/>
    </row>
    <row r="105" spans="1:13" x14ac:dyDescent="0.2">
      <c r="A105" s="19" t="s">
        <v>1054</v>
      </c>
      <c r="B105" s="20">
        <v>13</v>
      </c>
      <c r="C105" s="26">
        <v>23.076923000000001</v>
      </c>
      <c r="D105" s="26">
        <v>7.6923079999999997</v>
      </c>
      <c r="E105" s="26">
        <v>0</v>
      </c>
      <c r="F105" s="26">
        <v>38.461537999999997</v>
      </c>
      <c r="G105" s="26">
        <v>38.461537999999997</v>
      </c>
      <c r="H105" s="26">
        <v>7.6923079999999997</v>
      </c>
      <c r="I105" s="26">
        <v>0</v>
      </c>
      <c r="J105" s="26">
        <v>0</v>
      </c>
      <c r="K105" s="26">
        <v>0</v>
      </c>
      <c r="L105" s="26">
        <v>23.076923000000001</v>
      </c>
      <c r="M105" s="26">
        <v>7.6923079999999997</v>
      </c>
    </row>
    <row r="106" spans="1:13" x14ac:dyDescent="0.2">
      <c r="A106" s="19" t="s">
        <v>1055</v>
      </c>
      <c r="B106" s="20">
        <v>89</v>
      </c>
      <c r="C106" s="26">
        <v>39.325842999999999</v>
      </c>
      <c r="D106" s="26">
        <v>3.370787</v>
      </c>
      <c r="E106" s="26">
        <v>4.4943819999999999</v>
      </c>
      <c r="F106" s="26">
        <v>47.191011000000003</v>
      </c>
      <c r="G106" s="26">
        <v>26.966291999999999</v>
      </c>
      <c r="H106" s="26">
        <v>7.8651689999999999</v>
      </c>
      <c r="I106" s="26">
        <v>1.123596</v>
      </c>
      <c r="J106" s="26">
        <v>3.370787</v>
      </c>
      <c r="K106" s="26">
        <v>3.370787</v>
      </c>
      <c r="L106" s="26">
        <v>16.853933000000001</v>
      </c>
      <c r="M106" s="26">
        <v>2.2471909999999999</v>
      </c>
    </row>
    <row r="107" spans="1:13" x14ac:dyDescent="0.2">
      <c r="A107" s="19" t="s">
        <v>1056</v>
      </c>
      <c r="B107" s="20">
        <v>143</v>
      </c>
      <c r="C107" s="26">
        <v>52.447552000000002</v>
      </c>
      <c r="D107" s="26">
        <v>11.188810999999999</v>
      </c>
      <c r="E107" s="26">
        <v>9.0909089999999999</v>
      </c>
      <c r="F107" s="26">
        <v>54.545454999999997</v>
      </c>
      <c r="G107" s="26">
        <v>31.468530999999999</v>
      </c>
      <c r="H107" s="26">
        <v>4.895105</v>
      </c>
      <c r="I107" s="26">
        <v>1.398601</v>
      </c>
      <c r="J107" s="26">
        <v>2.0979019999999999</v>
      </c>
      <c r="K107" s="26">
        <v>2.0979019999999999</v>
      </c>
      <c r="L107" s="26">
        <v>9.7902100000000001</v>
      </c>
      <c r="M107" s="26">
        <v>2.7972030000000001</v>
      </c>
    </row>
    <row r="108" spans="1:13" x14ac:dyDescent="0.2">
      <c r="A108" s="19" t="s">
        <v>1057</v>
      </c>
      <c r="B108" s="20">
        <v>27</v>
      </c>
      <c r="C108" s="26">
        <v>37.037036999999998</v>
      </c>
      <c r="D108" s="26">
        <v>11.111110999999999</v>
      </c>
      <c r="E108" s="26">
        <v>14.814814999999999</v>
      </c>
      <c r="F108" s="26">
        <v>44.444443999999997</v>
      </c>
      <c r="G108" s="26">
        <v>33.333333000000003</v>
      </c>
      <c r="H108" s="26">
        <v>3.7037040000000001</v>
      </c>
      <c r="I108" s="26">
        <v>0</v>
      </c>
      <c r="J108" s="26">
        <v>3.7037040000000001</v>
      </c>
      <c r="K108" s="26">
        <v>7.4074070000000001</v>
      </c>
      <c r="L108" s="26">
        <v>11.111110999999999</v>
      </c>
      <c r="M108" s="26">
        <v>0</v>
      </c>
    </row>
    <row r="109" spans="1:13" x14ac:dyDescent="0.2">
      <c r="A109" s="19" t="s">
        <v>1058</v>
      </c>
      <c r="B109" s="20">
        <v>5</v>
      </c>
      <c r="C109" s="26">
        <v>80</v>
      </c>
      <c r="D109" s="26">
        <v>20</v>
      </c>
      <c r="E109" s="26">
        <v>20</v>
      </c>
      <c r="F109" s="26">
        <v>80</v>
      </c>
      <c r="G109" s="26">
        <v>60</v>
      </c>
      <c r="H109" s="26">
        <v>0</v>
      </c>
      <c r="I109" s="26">
        <v>0</v>
      </c>
      <c r="J109" s="26">
        <v>0</v>
      </c>
      <c r="K109" s="26">
        <v>0</v>
      </c>
      <c r="L109" s="26">
        <v>0</v>
      </c>
      <c r="M109" s="26">
        <v>20</v>
      </c>
    </row>
    <row r="110" spans="1:13" x14ac:dyDescent="0.2">
      <c r="A110" s="19" t="s">
        <v>1059</v>
      </c>
      <c r="B110" s="20">
        <v>10</v>
      </c>
      <c r="C110" s="26">
        <v>40</v>
      </c>
      <c r="D110" s="26">
        <v>0</v>
      </c>
      <c r="E110" s="26">
        <v>20</v>
      </c>
      <c r="F110" s="26">
        <v>20</v>
      </c>
      <c r="G110" s="26">
        <v>20</v>
      </c>
      <c r="H110" s="26">
        <v>0</v>
      </c>
      <c r="I110" s="26">
        <v>0</v>
      </c>
      <c r="J110" s="26">
        <v>0</v>
      </c>
      <c r="K110" s="26">
        <v>0</v>
      </c>
      <c r="L110" s="26">
        <v>10</v>
      </c>
      <c r="M110" s="26">
        <v>20</v>
      </c>
    </row>
    <row r="111" spans="1:13" x14ac:dyDescent="0.2">
      <c r="A111" s="19" t="s">
        <v>1011</v>
      </c>
      <c r="B111" s="20">
        <v>28</v>
      </c>
      <c r="C111" s="26">
        <v>10.714286</v>
      </c>
      <c r="D111" s="26">
        <v>0</v>
      </c>
      <c r="E111" s="26">
        <v>7.1428570000000002</v>
      </c>
      <c r="F111" s="26">
        <v>46.428570999999998</v>
      </c>
      <c r="G111" s="26">
        <v>28.571428999999998</v>
      </c>
      <c r="H111" s="26">
        <v>7.1428570000000002</v>
      </c>
      <c r="I111" s="26">
        <v>0</v>
      </c>
      <c r="J111" s="26">
        <v>0</v>
      </c>
      <c r="K111" s="26">
        <v>14.285714</v>
      </c>
      <c r="L111" s="26">
        <v>3.5714290000000002</v>
      </c>
      <c r="M111" s="26">
        <v>10.714286</v>
      </c>
    </row>
    <row r="112" spans="1:13" x14ac:dyDescent="0.2">
      <c r="A112" s="18" t="s">
        <v>142</v>
      </c>
      <c r="B112" s="18"/>
      <c r="C112" s="18"/>
      <c r="D112" s="18"/>
      <c r="E112" s="18"/>
      <c r="F112" s="18"/>
      <c r="G112" s="18"/>
      <c r="H112" s="18"/>
      <c r="I112" s="18"/>
      <c r="J112" s="18"/>
      <c r="K112" s="18"/>
      <c r="L112" s="18"/>
      <c r="M112" s="18"/>
    </row>
    <row r="113" spans="1:13" x14ac:dyDescent="0.2">
      <c r="A113" s="19" t="s">
        <v>1061</v>
      </c>
      <c r="B113" s="20">
        <v>90</v>
      </c>
      <c r="C113" s="26">
        <v>41.111111000000001</v>
      </c>
      <c r="D113" s="26">
        <v>14.444444000000001</v>
      </c>
      <c r="E113" s="26">
        <v>22.222221999999999</v>
      </c>
      <c r="F113" s="26">
        <v>45.555556000000003</v>
      </c>
      <c r="G113" s="26">
        <v>43.333333000000003</v>
      </c>
      <c r="H113" s="26">
        <v>4.4444439999999998</v>
      </c>
      <c r="I113" s="26">
        <v>0</v>
      </c>
      <c r="J113" s="26">
        <v>0</v>
      </c>
      <c r="K113" s="26">
        <v>4.4444439999999998</v>
      </c>
      <c r="L113" s="26">
        <v>4.4444439999999998</v>
      </c>
      <c r="M113" s="26">
        <v>4.4444439999999998</v>
      </c>
    </row>
    <row r="114" spans="1:13" x14ac:dyDescent="0.2">
      <c r="A114" s="19" t="s">
        <v>1062</v>
      </c>
      <c r="B114" s="20">
        <v>307</v>
      </c>
      <c r="C114" s="26">
        <v>41.042344999999997</v>
      </c>
      <c r="D114" s="26">
        <v>11.400651</v>
      </c>
      <c r="E114" s="26">
        <v>24.104234999999999</v>
      </c>
      <c r="F114" s="26">
        <v>58.306189000000003</v>
      </c>
      <c r="G114" s="26">
        <v>43.322476000000002</v>
      </c>
      <c r="H114" s="26">
        <v>4.2345280000000001</v>
      </c>
      <c r="I114" s="26">
        <v>0.65146599999999999</v>
      </c>
      <c r="J114" s="26">
        <v>2.6058629999999998</v>
      </c>
      <c r="K114" s="26">
        <v>2.2801300000000002</v>
      </c>
      <c r="L114" s="26">
        <v>7.1661239999999999</v>
      </c>
      <c r="M114" s="26">
        <v>1.9543969999999999</v>
      </c>
    </row>
    <row r="115" spans="1:13" x14ac:dyDescent="0.2">
      <c r="A115" s="19" t="s">
        <v>1063</v>
      </c>
      <c r="B115" s="20">
        <v>392</v>
      </c>
      <c r="C115" s="26">
        <v>33.928570999999998</v>
      </c>
      <c r="D115" s="26">
        <v>15.051019999999999</v>
      </c>
      <c r="E115" s="26">
        <v>17.602041</v>
      </c>
      <c r="F115" s="26">
        <v>61.224490000000003</v>
      </c>
      <c r="G115" s="26">
        <v>42.091836999999998</v>
      </c>
      <c r="H115" s="26">
        <v>3.5714290000000002</v>
      </c>
      <c r="I115" s="26">
        <v>0.51020399999999999</v>
      </c>
      <c r="J115" s="26">
        <v>1.2755099999999999</v>
      </c>
      <c r="K115" s="26">
        <v>3.5714290000000002</v>
      </c>
      <c r="L115" s="26">
        <v>9.1836730000000006</v>
      </c>
      <c r="M115" s="26">
        <v>2.040816</v>
      </c>
    </row>
    <row r="116" spans="1:13" x14ac:dyDescent="0.2">
      <c r="A116" s="19" t="s">
        <v>1064</v>
      </c>
      <c r="B116" s="20">
        <v>379</v>
      </c>
      <c r="C116" s="26">
        <v>29.551451</v>
      </c>
      <c r="D116" s="26">
        <v>11.345646</v>
      </c>
      <c r="E116" s="26">
        <v>12.664908</v>
      </c>
      <c r="F116" s="26">
        <v>56.728231999999998</v>
      </c>
      <c r="G116" s="26">
        <v>40.369393000000002</v>
      </c>
      <c r="H116" s="26">
        <v>5.8047490000000002</v>
      </c>
      <c r="I116" s="26">
        <v>0.26385199999999998</v>
      </c>
      <c r="J116" s="26">
        <v>2.3746700000000001</v>
      </c>
      <c r="K116" s="26">
        <v>3.9577840000000002</v>
      </c>
      <c r="L116" s="26">
        <v>8.9709760000000003</v>
      </c>
      <c r="M116" s="26">
        <v>4.2216360000000002</v>
      </c>
    </row>
    <row r="117" spans="1:13" x14ac:dyDescent="0.2">
      <c r="A117" s="19" t="s">
        <v>1065</v>
      </c>
      <c r="B117" s="20">
        <v>951</v>
      </c>
      <c r="C117" s="26">
        <v>23.238696000000001</v>
      </c>
      <c r="D117" s="26">
        <v>6.414301</v>
      </c>
      <c r="E117" s="26">
        <v>6.624606</v>
      </c>
      <c r="F117" s="26">
        <v>50.893796000000002</v>
      </c>
      <c r="G117" s="26">
        <v>38.065195000000003</v>
      </c>
      <c r="H117" s="26">
        <v>6.3091480000000004</v>
      </c>
      <c r="I117" s="26">
        <v>0.105152</v>
      </c>
      <c r="J117" s="26">
        <v>1.26183</v>
      </c>
      <c r="K117" s="26">
        <v>3.2597269999999998</v>
      </c>
      <c r="L117" s="26">
        <v>17.350158</v>
      </c>
      <c r="M117" s="26">
        <v>4.416404</v>
      </c>
    </row>
    <row r="118" spans="1:13" x14ac:dyDescent="0.2">
      <c r="A118" s="19" t="s">
        <v>1011</v>
      </c>
      <c r="B118" s="20">
        <v>69</v>
      </c>
      <c r="C118" s="26">
        <v>20.289854999999999</v>
      </c>
      <c r="D118" s="26">
        <v>5.7971009999999996</v>
      </c>
      <c r="E118" s="26">
        <v>8.6956520000000008</v>
      </c>
      <c r="F118" s="26">
        <v>42.028986000000003</v>
      </c>
      <c r="G118" s="26">
        <v>39.130434999999999</v>
      </c>
      <c r="H118" s="26">
        <v>5.7971009999999996</v>
      </c>
      <c r="I118" s="26">
        <v>0</v>
      </c>
      <c r="J118" s="26">
        <v>0</v>
      </c>
      <c r="K118" s="26">
        <v>1.4492750000000001</v>
      </c>
      <c r="L118" s="26">
        <v>11.594203</v>
      </c>
      <c r="M118" s="26">
        <v>13.043478</v>
      </c>
    </row>
    <row r="119" spans="1:13" x14ac:dyDescent="0.2">
      <c r="A119" s="18" t="s">
        <v>143</v>
      </c>
      <c r="B119" s="18"/>
      <c r="C119" s="18"/>
      <c r="D119" s="18"/>
      <c r="E119" s="18"/>
      <c r="F119" s="18"/>
      <c r="G119" s="18"/>
      <c r="H119" s="18"/>
      <c r="I119" s="18"/>
      <c r="J119" s="18"/>
      <c r="K119" s="18"/>
      <c r="L119" s="18"/>
      <c r="M119" s="18"/>
    </row>
    <row r="120" spans="1:13" x14ac:dyDescent="0.2">
      <c r="A120" s="21" t="s">
        <v>1066</v>
      </c>
      <c r="B120" s="21"/>
      <c r="C120" s="21"/>
      <c r="D120" s="21"/>
      <c r="E120" s="21"/>
      <c r="F120" s="21"/>
      <c r="G120" s="21"/>
      <c r="H120" s="21"/>
      <c r="I120" s="21"/>
      <c r="J120" s="21"/>
      <c r="K120" s="21"/>
      <c r="L120" s="21"/>
      <c r="M120" s="21"/>
    </row>
    <row r="121" spans="1:13" x14ac:dyDescent="0.2">
      <c r="A121" s="19" t="s">
        <v>1067</v>
      </c>
      <c r="B121" s="20">
        <v>546</v>
      </c>
      <c r="C121" s="26">
        <v>34.249084000000003</v>
      </c>
      <c r="D121" s="26">
        <v>13.003663</v>
      </c>
      <c r="E121" s="26">
        <v>23.809524</v>
      </c>
      <c r="F121" s="26">
        <v>58.608058999999997</v>
      </c>
      <c r="G121" s="26">
        <v>44.688645000000001</v>
      </c>
      <c r="H121" s="26">
        <v>2.3809520000000002</v>
      </c>
      <c r="I121" s="26">
        <v>0</v>
      </c>
      <c r="J121" s="26">
        <v>1.2820510000000001</v>
      </c>
      <c r="K121" s="26">
        <v>2.9304030000000001</v>
      </c>
      <c r="L121" s="26">
        <v>9.1575089999999992</v>
      </c>
      <c r="M121" s="26">
        <v>1.648352</v>
      </c>
    </row>
    <row r="122" spans="1:13" x14ac:dyDescent="0.2">
      <c r="A122" s="19" t="s">
        <v>1068</v>
      </c>
      <c r="B122" s="20">
        <v>531</v>
      </c>
      <c r="C122" s="26">
        <v>33.898305000000001</v>
      </c>
      <c r="D122" s="26">
        <v>12.617702</v>
      </c>
      <c r="E122" s="26">
        <v>14.877589</v>
      </c>
      <c r="F122" s="26">
        <v>57.438794999999999</v>
      </c>
      <c r="G122" s="26">
        <v>43.502825000000001</v>
      </c>
      <c r="H122" s="26">
        <v>4.7080979999999997</v>
      </c>
      <c r="I122" s="26">
        <v>0.37664799999999998</v>
      </c>
      <c r="J122" s="26">
        <v>1.8832390000000001</v>
      </c>
      <c r="K122" s="26">
        <v>3.2015069999999999</v>
      </c>
      <c r="L122" s="26">
        <v>9.4161959999999993</v>
      </c>
      <c r="M122" s="26">
        <v>2.824859</v>
      </c>
    </row>
    <row r="123" spans="1:13" x14ac:dyDescent="0.2">
      <c r="A123" s="19" t="s">
        <v>1069</v>
      </c>
      <c r="B123" s="20">
        <v>205</v>
      </c>
      <c r="C123" s="26">
        <v>30.243901999999999</v>
      </c>
      <c r="D123" s="26">
        <v>13.170731999999999</v>
      </c>
      <c r="E123" s="26">
        <v>11.219512</v>
      </c>
      <c r="F123" s="26">
        <v>59.512194999999998</v>
      </c>
      <c r="G123" s="26">
        <v>43.414634</v>
      </c>
      <c r="H123" s="26">
        <v>6.3414630000000001</v>
      </c>
      <c r="I123" s="26">
        <v>0</v>
      </c>
      <c r="J123" s="26">
        <v>1.95122</v>
      </c>
      <c r="K123" s="26">
        <v>2.9268290000000001</v>
      </c>
      <c r="L123" s="26">
        <v>6.3414630000000001</v>
      </c>
      <c r="M123" s="26">
        <v>4.390244</v>
      </c>
    </row>
    <row r="124" spans="1:13" x14ac:dyDescent="0.2">
      <c r="A124" s="19" t="s">
        <v>1070</v>
      </c>
      <c r="B124" s="20">
        <v>762</v>
      </c>
      <c r="C124" s="26">
        <v>23.884513999999999</v>
      </c>
      <c r="D124" s="26">
        <v>5.3805769999999997</v>
      </c>
      <c r="E124" s="26">
        <v>5.3805769999999997</v>
      </c>
      <c r="F124" s="26">
        <v>48.556429999999999</v>
      </c>
      <c r="G124" s="26">
        <v>35.039369999999998</v>
      </c>
      <c r="H124" s="26">
        <v>7.480315</v>
      </c>
      <c r="I124" s="26">
        <v>0.26246700000000001</v>
      </c>
      <c r="J124" s="26">
        <v>1.44357</v>
      </c>
      <c r="K124" s="26">
        <v>3.543307</v>
      </c>
      <c r="L124" s="26">
        <v>18.635171</v>
      </c>
      <c r="M124" s="26">
        <v>5.1181099999999997</v>
      </c>
    </row>
    <row r="125" spans="1:13" x14ac:dyDescent="0.2">
      <c r="A125" s="19" t="s">
        <v>1011</v>
      </c>
      <c r="B125" s="20">
        <v>144</v>
      </c>
      <c r="C125" s="26">
        <v>22.222221999999999</v>
      </c>
      <c r="D125" s="26">
        <v>6.25</v>
      </c>
      <c r="E125" s="26">
        <v>4.8611110000000002</v>
      </c>
      <c r="F125" s="26">
        <v>49.305556000000003</v>
      </c>
      <c r="G125" s="26">
        <v>33.333333000000003</v>
      </c>
      <c r="H125" s="26">
        <v>6.25</v>
      </c>
      <c r="I125" s="26">
        <v>1.388889</v>
      </c>
      <c r="J125" s="26">
        <v>1.388889</v>
      </c>
      <c r="K125" s="26">
        <v>4.1666670000000003</v>
      </c>
      <c r="L125" s="26">
        <v>9.7222220000000004</v>
      </c>
      <c r="M125" s="26">
        <v>9.0277779999999996</v>
      </c>
    </row>
    <row r="126" spans="1:13" x14ac:dyDescent="0.2">
      <c r="A126" s="18" t="s">
        <v>143</v>
      </c>
      <c r="B126" s="18"/>
      <c r="C126" s="18"/>
      <c r="D126" s="18"/>
      <c r="E126" s="18"/>
      <c r="F126" s="18"/>
      <c r="G126" s="18"/>
      <c r="H126" s="18"/>
      <c r="I126" s="18"/>
      <c r="J126" s="18"/>
      <c r="K126" s="18"/>
      <c r="L126" s="18"/>
      <c r="M126" s="18"/>
    </row>
    <row r="127" spans="1:13" x14ac:dyDescent="0.2">
      <c r="A127" s="21" t="s">
        <v>1071</v>
      </c>
      <c r="B127" s="21"/>
      <c r="C127" s="21"/>
      <c r="D127" s="21"/>
      <c r="E127" s="21"/>
      <c r="F127" s="21"/>
      <c r="G127" s="21"/>
      <c r="H127" s="21"/>
      <c r="I127" s="21"/>
      <c r="J127" s="21"/>
      <c r="K127" s="21"/>
      <c r="L127" s="21"/>
      <c r="M127" s="21"/>
    </row>
    <row r="128" spans="1:13" x14ac:dyDescent="0.2">
      <c r="A128" s="19" t="s">
        <v>1067</v>
      </c>
      <c r="B128" s="20">
        <v>285</v>
      </c>
      <c r="C128" s="26">
        <v>43.157895000000003</v>
      </c>
      <c r="D128" s="26">
        <v>17.543859999999999</v>
      </c>
      <c r="E128" s="26">
        <v>24.210526000000002</v>
      </c>
      <c r="F128" s="26">
        <v>56.491228</v>
      </c>
      <c r="G128" s="26">
        <v>40.701754000000001</v>
      </c>
      <c r="H128" s="26">
        <v>2.8070179999999998</v>
      </c>
      <c r="I128" s="26">
        <v>0</v>
      </c>
      <c r="J128" s="26">
        <v>2.1052629999999999</v>
      </c>
      <c r="K128" s="26">
        <v>1.4035089999999999</v>
      </c>
      <c r="L128" s="26">
        <v>6.6666670000000003</v>
      </c>
      <c r="M128" s="26">
        <v>1.4035089999999999</v>
      </c>
    </row>
    <row r="129" spans="1:13" x14ac:dyDescent="0.2">
      <c r="A129" s="19" t="s">
        <v>1068</v>
      </c>
      <c r="B129" s="20">
        <v>217</v>
      </c>
      <c r="C129" s="26">
        <v>36.405529999999999</v>
      </c>
      <c r="D129" s="26">
        <v>14.285714</v>
      </c>
      <c r="E129" s="26">
        <v>21.198156999999998</v>
      </c>
      <c r="F129" s="26">
        <v>65.437787999999998</v>
      </c>
      <c r="G129" s="26">
        <v>40.552995000000003</v>
      </c>
      <c r="H129" s="26">
        <v>4.1474650000000004</v>
      </c>
      <c r="I129" s="26">
        <v>0.46082899999999999</v>
      </c>
      <c r="J129" s="26">
        <v>3.225806</v>
      </c>
      <c r="K129" s="26">
        <v>3.225806</v>
      </c>
      <c r="L129" s="26">
        <v>6.9124420000000004</v>
      </c>
      <c r="M129" s="26">
        <v>3.686636</v>
      </c>
    </row>
    <row r="130" spans="1:13" x14ac:dyDescent="0.2">
      <c r="A130" s="19" t="s">
        <v>1069</v>
      </c>
      <c r="B130" s="20">
        <v>142</v>
      </c>
      <c r="C130" s="26">
        <v>37.323943999999997</v>
      </c>
      <c r="D130" s="26">
        <v>13.380281999999999</v>
      </c>
      <c r="E130" s="26">
        <v>19.014085000000001</v>
      </c>
      <c r="F130" s="26">
        <v>58.450704000000002</v>
      </c>
      <c r="G130" s="26">
        <v>45.070422999999998</v>
      </c>
      <c r="H130" s="26">
        <v>7.0422539999999998</v>
      </c>
      <c r="I130" s="26">
        <v>0.70422499999999999</v>
      </c>
      <c r="J130" s="26">
        <v>1.4084509999999999</v>
      </c>
      <c r="K130" s="26">
        <v>6.3380280000000004</v>
      </c>
      <c r="L130" s="26">
        <v>4.9295770000000001</v>
      </c>
      <c r="M130" s="26">
        <v>2.112676</v>
      </c>
    </row>
    <row r="131" spans="1:13" x14ac:dyDescent="0.2">
      <c r="A131" s="19" t="s">
        <v>1070</v>
      </c>
      <c r="B131" s="20">
        <v>1184</v>
      </c>
      <c r="C131" s="26">
        <v>26.435811000000001</v>
      </c>
      <c r="D131" s="26">
        <v>7.85473</v>
      </c>
      <c r="E131" s="26">
        <v>9.5439190000000007</v>
      </c>
      <c r="F131" s="26">
        <v>51.351351000000001</v>
      </c>
      <c r="G131" s="26">
        <v>40.287162000000002</v>
      </c>
      <c r="H131" s="26">
        <v>6.3344589999999998</v>
      </c>
      <c r="I131" s="26">
        <v>0.16891900000000001</v>
      </c>
      <c r="J131" s="26">
        <v>1.0979730000000001</v>
      </c>
      <c r="K131" s="26">
        <v>3.0405410000000002</v>
      </c>
      <c r="L131" s="26">
        <v>15.540540999999999</v>
      </c>
      <c r="M131" s="26">
        <v>3.8006760000000002</v>
      </c>
    </row>
    <row r="132" spans="1:13" x14ac:dyDescent="0.2">
      <c r="A132" s="19" t="s">
        <v>1011</v>
      </c>
      <c r="B132" s="20">
        <v>360</v>
      </c>
      <c r="C132" s="26">
        <v>20.833333</v>
      </c>
      <c r="D132" s="26">
        <v>6.1111110000000002</v>
      </c>
      <c r="E132" s="26">
        <v>6.9444439999999998</v>
      </c>
      <c r="F132" s="26">
        <v>53.888888999999999</v>
      </c>
      <c r="G132" s="26">
        <v>37.222222000000002</v>
      </c>
      <c r="H132" s="26">
        <v>4.1666670000000003</v>
      </c>
      <c r="I132" s="26">
        <v>0.55555600000000005</v>
      </c>
      <c r="J132" s="26">
        <v>1.6666669999999999</v>
      </c>
      <c r="K132" s="26">
        <v>4.4444439999999998</v>
      </c>
      <c r="L132" s="26">
        <v>12.222222</v>
      </c>
      <c r="M132" s="26">
        <v>6.9444439999999998</v>
      </c>
    </row>
    <row r="133" spans="1:13" x14ac:dyDescent="0.2">
      <c r="A133" s="18" t="s">
        <v>143</v>
      </c>
      <c r="B133" s="18"/>
      <c r="C133" s="18"/>
      <c r="D133" s="18"/>
      <c r="E133" s="18"/>
      <c r="F133" s="18"/>
      <c r="G133" s="18"/>
      <c r="H133" s="18"/>
      <c r="I133" s="18"/>
      <c r="J133" s="18"/>
      <c r="K133" s="18"/>
      <c r="L133" s="18"/>
      <c r="M133" s="18"/>
    </row>
    <row r="134" spans="1:13" x14ac:dyDescent="0.2">
      <c r="A134" s="21" t="s">
        <v>1072</v>
      </c>
      <c r="B134" s="21"/>
      <c r="C134" s="21"/>
      <c r="D134" s="21"/>
      <c r="E134" s="21"/>
      <c r="F134" s="21"/>
      <c r="G134" s="21"/>
      <c r="H134" s="21"/>
      <c r="I134" s="21"/>
      <c r="J134" s="21"/>
      <c r="K134" s="21"/>
      <c r="L134" s="21"/>
      <c r="M134" s="21"/>
    </row>
    <row r="135" spans="1:13" x14ac:dyDescent="0.2">
      <c r="A135" s="19" t="s">
        <v>1067</v>
      </c>
      <c r="B135" s="20">
        <v>330</v>
      </c>
      <c r="C135" s="26">
        <v>38.787878999999997</v>
      </c>
      <c r="D135" s="26">
        <v>14.242424</v>
      </c>
      <c r="E135" s="26">
        <v>20</v>
      </c>
      <c r="F135" s="26">
        <v>62.727272999999997</v>
      </c>
      <c r="G135" s="26">
        <v>42.424242</v>
      </c>
      <c r="H135" s="26">
        <v>2.7272729999999998</v>
      </c>
      <c r="I135" s="26">
        <v>0.30303000000000002</v>
      </c>
      <c r="J135" s="26">
        <v>1.818182</v>
      </c>
      <c r="K135" s="26">
        <v>3.3333330000000001</v>
      </c>
      <c r="L135" s="26">
        <v>5.1515149999999998</v>
      </c>
      <c r="M135" s="26">
        <v>2.424242</v>
      </c>
    </row>
    <row r="136" spans="1:13" x14ac:dyDescent="0.2">
      <c r="A136" s="19" t="s">
        <v>1068</v>
      </c>
      <c r="B136" s="20">
        <v>326</v>
      </c>
      <c r="C136" s="26">
        <v>32.515337000000002</v>
      </c>
      <c r="D136" s="26">
        <v>14.110429</v>
      </c>
      <c r="E136" s="26">
        <v>20.552147000000001</v>
      </c>
      <c r="F136" s="26">
        <v>61.349693000000002</v>
      </c>
      <c r="G136" s="26">
        <v>47.852761000000001</v>
      </c>
      <c r="H136" s="26">
        <v>4.2944789999999999</v>
      </c>
      <c r="I136" s="26">
        <v>0.30674800000000002</v>
      </c>
      <c r="J136" s="26">
        <v>1.5337419999999999</v>
      </c>
      <c r="K136" s="26">
        <v>3.067485</v>
      </c>
      <c r="L136" s="26">
        <v>7.3619630000000003</v>
      </c>
      <c r="M136" s="26">
        <v>2.1472389999999999</v>
      </c>
    </row>
    <row r="137" spans="1:13" x14ac:dyDescent="0.2">
      <c r="A137" s="19" t="s">
        <v>1069</v>
      </c>
      <c r="B137" s="20">
        <v>133</v>
      </c>
      <c r="C137" s="26">
        <v>43.609023000000001</v>
      </c>
      <c r="D137" s="26">
        <v>15.037594</v>
      </c>
      <c r="E137" s="26">
        <v>13.533835</v>
      </c>
      <c r="F137" s="26">
        <v>57.894736999999999</v>
      </c>
      <c r="G137" s="26">
        <v>42.857143000000001</v>
      </c>
      <c r="H137" s="26">
        <v>6.7669170000000003</v>
      </c>
      <c r="I137" s="26">
        <v>0</v>
      </c>
      <c r="J137" s="26">
        <v>1.5037590000000001</v>
      </c>
      <c r="K137" s="26">
        <v>2.2556389999999999</v>
      </c>
      <c r="L137" s="26">
        <v>6.0150379999999997</v>
      </c>
      <c r="M137" s="26">
        <v>2.2556389999999999</v>
      </c>
    </row>
    <row r="138" spans="1:13" x14ac:dyDescent="0.2">
      <c r="A138" s="19" t="s">
        <v>1070</v>
      </c>
      <c r="B138" s="20">
        <v>1070</v>
      </c>
      <c r="C138" s="26">
        <v>25.794392999999999</v>
      </c>
      <c r="D138" s="26">
        <v>7.1028039999999999</v>
      </c>
      <c r="E138" s="26">
        <v>9.8130839999999999</v>
      </c>
      <c r="F138" s="26">
        <v>49.719625999999998</v>
      </c>
      <c r="G138" s="26">
        <v>38.411214999999999</v>
      </c>
      <c r="H138" s="26">
        <v>6.6355139999999997</v>
      </c>
      <c r="I138" s="26">
        <v>0.186916</v>
      </c>
      <c r="J138" s="26">
        <v>1.4953270000000001</v>
      </c>
      <c r="K138" s="26">
        <v>2.8971960000000001</v>
      </c>
      <c r="L138" s="26">
        <v>16.542055999999999</v>
      </c>
      <c r="M138" s="26">
        <v>4.3925229999999997</v>
      </c>
    </row>
    <row r="139" spans="1:13" x14ac:dyDescent="0.2">
      <c r="A139" s="19" t="s">
        <v>1011</v>
      </c>
      <c r="B139" s="20">
        <v>329</v>
      </c>
      <c r="C139" s="26">
        <v>22.796353</v>
      </c>
      <c r="D139" s="26">
        <v>7.902736</v>
      </c>
      <c r="E139" s="26">
        <v>7.2948329999999997</v>
      </c>
      <c r="F139" s="26">
        <v>52.279634999999999</v>
      </c>
      <c r="G139" s="26">
        <v>34.954407000000003</v>
      </c>
      <c r="H139" s="26">
        <v>4.2553190000000001</v>
      </c>
      <c r="I139" s="26">
        <v>0.60790299999999997</v>
      </c>
      <c r="J139" s="26">
        <v>1.519757</v>
      </c>
      <c r="K139" s="26">
        <v>5.167173</v>
      </c>
      <c r="L139" s="26">
        <v>13.069909000000001</v>
      </c>
      <c r="M139" s="26">
        <v>6.079027</v>
      </c>
    </row>
    <row r="140" spans="1:13" x14ac:dyDescent="0.2">
      <c r="A140" s="18" t="s">
        <v>143</v>
      </c>
      <c r="B140" s="18"/>
      <c r="C140" s="18"/>
      <c r="D140" s="18"/>
      <c r="E140" s="18"/>
      <c r="F140" s="18"/>
      <c r="G140" s="18"/>
      <c r="H140" s="18"/>
      <c r="I140" s="18"/>
      <c r="J140" s="18"/>
      <c r="K140" s="18"/>
      <c r="L140" s="18"/>
      <c r="M140" s="18"/>
    </row>
    <row r="141" spans="1:13" x14ac:dyDescent="0.2">
      <c r="A141" s="21" t="s">
        <v>1073</v>
      </c>
      <c r="B141" s="21"/>
      <c r="C141" s="21"/>
      <c r="D141" s="21"/>
      <c r="E141" s="21"/>
      <c r="F141" s="21"/>
      <c r="G141" s="21"/>
      <c r="H141" s="21"/>
      <c r="I141" s="21"/>
      <c r="J141" s="21"/>
      <c r="K141" s="21"/>
      <c r="L141" s="21"/>
      <c r="M141" s="21"/>
    </row>
    <row r="142" spans="1:13" x14ac:dyDescent="0.2">
      <c r="A142" s="19" t="s">
        <v>1067</v>
      </c>
      <c r="B142" s="20">
        <v>39</v>
      </c>
      <c r="C142" s="26">
        <v>30.769231000000001</v>
      </c>
      <c r="D142" s="26">
        <v>5.1282050000000003</v>
      </c>
      <c r="E142" s="26">
        <v>15.384615</v>
      </c>
      <c r="F142" s="26">
        <v>61.538462000000003</v>
      </c>
      <c r="G142" s="26">
        <v>43.589744000000003</v>
      </c>
      <c r="H142" s="26">
        <v>2.5641029999999998</v>
      </c>
      <c r="I142" s="26">
        <v>2.5641029999999998</v>
      </c>
      <c r="J142" s="26">
        <v>5.1282050000000003</v>
      </c>
      <c r="K142" s="26">
        <v>5.1282050000000003</v>
      </c>
      <c r="L142" s="26">
        <v>2.5641029999999998</v>
      </c>
      <c r="M142" s="26">
        <v>2.5641029999999998</v>
      </c>
    </row>
    <row r="143" spans="1:13" x14ac:dyDescent="0.2">
      <c r="A143" s="19" t="s">
        <v>1068</v>
      </c>
      <c r="B143" s="20">
        <v>75</v>
      </c>
      <c r="C143" s="26">
        <v>29.333333</v>
      </c>
      <c r="D143" s="26">
        <v>13.333333</v>
      </c>
      <c r="E143" s="26">
        <v>20</v>
      </c>
      <c r="F143" s="26">
        <v>61.333333000000003</v>
      </c>
      <c r="G143" s="26">
        <v>58.666666999999997</v>
      </c>
      <c r="H143" s="26">
        <v>1.3333330000000001</v>
      </c>
      <c r="I143" s="26">
        <v>0</v>
      </c>
      <c r="J143" s="26">
        <v>1.3333330000000001</v>
      </c>
      <c r="K143" s="26">
        <v>2.6666669999999999</v>
      </c>
      <c r="L143" s="26">
        <v>6.6666670000000003</v>
      </c>
      <c r="M143" s="26">
        <v>0</v>
      </c>
    </row>
    <row r="144" spans="1:13" x14ac:dyDescent="0.2">
      <c r="A144" s="19" t="s">
        <v>1069</v>
      </c>
      <c r="B144" s="20">
        <v>117</v>
      </c>
      <c r="C144" s="26">
        <v>39.316239000000003</v>
      </c>
      <c r="D144" s="26">
        <v>17.948718</v>
      </c>
      <c r="E144" s="26">
        <v>24.786325000000001</v>
      </c>
      <c r="F144" s="26">
        <v>58.974359</v>
      </c>
      <c r="G144" s="26">
        <v>42.735042999999997</v>
      </c>
      <c r="H144" s="26">
        <v>5.9829059999999998</v>
      </c>
      <c r="I144" s="26">
        <v>0.85470100000000004</v>
      </c>
      <c r="J144" s="26">
        <v>0.85470100000000004</v>
      </c>
      <c r="K144" s="26">
        <v>1.7094020000000001</v>
      </c>
      <c r="L144" s="26">
        <v>5.9829059999999998</v>
      </c>
      <c r="M144" s="26">
        <v>0.85470100000000004</v>
      </c>
    </row>
    <row r="145" spans="1:13" x14ac:dyDescent="0.2">
      <c r="A145" s="19" t="s">
        <v>1070</v>
      </c>
      <c r="B145" s="20">
        <v>1288</v>
      </c>
      <c r="C145" s="26">
        <v>30.124224000000002</v>
      </c>
      <c r="D145" s="26">
        <v>9.0838509999999992</v>
      </c>
      <c r="E145" s="26">
        <v>13.509316999999999</v>
      </c>
      <c r="F145" s="26">
        <v>52.717390999999999</v>
      </c>
      <c r="G145" s="26">
        <v>40.450310999999999</v>
      </c>
      <c r="H145" s="26">
        <v>6.2111799999999997</v>
      </c>
      <c r="I145" s="26">
        <v>7.7640000000000001E-2</v>
      </c>
      <c r="J145" s="26">
        <v>1.5527949999999999</v>
      </c>
      <c r="K145" s="26">
        <v>2.7173910000000001</v>
      </c>
      <c r="L145" s="26">
        <v>14.285714</v>
      </c>
      <c r="M145" s="26">
        <v>3.3385090000000002</v>
      </c>
    </row>
    <row r="146" spans="1:13" x14ac:dyDescent="0.2">
      <c r="A146" s="19" t="s">
        <v>1011</v>
      </c>
      <c r="B146" s="20">
        <v>669</v>
      </c>
      <c r="C146" s="26">
        <v>26.158445</v>
      </c>
      <c r="D146" s="26">
        <v>9.7159940000000002</v>
      </c>
      <c r="E146" s="26">
        <v>8.3707030000000007</v>
      </c>
      <c r="F146" s="26">
        <v>55.306427999999997</v>
      </c>
      <c r="G146" s="26">
        <v>36.920777000000001</v>
      </c>
      <c r="H146" s="26">
        <v>4.1853509999999998</v>
      </c>
      <c r="I146" s="26">
        <v>0.44843</v>
      </c>
      <c r="J146" s="26">
        <v>1.4947680000000001</v>
      </c>
      <c r="K146" s="26">
        <v>4.6337820000000001</v>
      </c>
      <c r="L146" s="26">
        <v>10.762332000000001</v>
      </c>
      <c r="M146" s="26">
        <v>5.9790729999999996</v>
      </c>
    </row>
    <row r="147" spans="1:13" x14ac:dyDescent="0.2">
      <c r="A147" s="18" t="s">
        <v>1074</v>
      </c>
      <c r="B147" s="18"/>
      <c r="C147" s="18"/>
      <c r="D147" s="18"/>
      <c r="E147" s="18"/>
      <c r="F147" s="18"/>
      <c r="G147" s="18"/>
      <c r="H147" s="18"/>
      <c r="I147" s="18"/>
      <c r="J147" s="18"/>
      <c r="K147" s="18"/>
      <c r="L147" s="18"/>
      <c r="M147" s="18"/>
    </row>
    <row r="148" spans="1:13" x14ac:dyDescent="0.2">
      <c r="A148" s="19" t="s">
        <v>1075</v>
      </c>
      <c r="B148" s="20">
        <v>541</v>
      </c>
      <c r="C148" s="26">
        <v>27.911275</v>
      </c>
      <c r="D148" s="26">
        <v>10.351201</v>
      </c>
      <c r="E148" s="26">
        <v>16.451017</v>
      </c>
      <c r="F148" s="26">
        <v>53.049908000000002</v>
      </c>
      <c r="G148" s="26">
        <v>40.295749000000001</v>
      </c>
      <c r="H148" s="26">
        <v>5.3604440000000002</v>
      </c>
      <c r="I148" s="26">
        <v>0.18484300000000001</v>
      </c>
      <c r="J148" s="26">
        <v>1.4787429999999999</v>
      </c>
      <c r="K148" s="26">
        <v>2.5878000000000001</v>
      </c>
      <c r="L148" s="26">
        <v>13.308688</v>
      </c>
      <c r="M148" s="26">
        <v>3.327172</v>
      </c>
    </row>
    <row r="149" spans="1:13" x14ac:dyDescent="0.2">
      <c r="A149" s="19" t="s">
        <v>1076</v>
      </c>
      <c r="B149" s="20">
        <v>877</v>
      </c>
      <c r="C149" s="26">
        <v>29.532496999999999</v>
      </c>
      <c r="D149" s="26">
        <v>9.4640819999999994</v>
      </c>
      <c r="E149" s="26">
        <v>14.025086</v>
      </c>
      <c r="F149" s="26">
        <v>54.618015999999997</v>
      </c>
      <c r="G149" s="26">
        <v>41.619155999999997</v>
      </c>
      <c r="H149" s="26">
        <v>5.2451540000000003</v>
      </c>
      <c r="I149" s="26">
        <v>0.22805</v>
      </c>
      <c r="J149" s="26">
        <v>1.368301</v>
      </c>
      <c r="K149" s="26">
        <v>3.4207529999999999</v>
      </c>
      <c r="L149" s="26">
        <v>12.086658999999999</v>
      </c>
      <c r="M149" s="26">
        <v>3.5347780000000002</v>
      </c>
    </row>
    <row r="150" spans="1:13" x14ac:dyDescent="0.2">
      <c r="A150" s="19" t="s">
        <v>1077</v>
      </c>
      <c r="B150" s="20">
        <v>543</v>
      </c>
      <c r="C150" s="26">
        <v>29.834254000000001</v>
      </c>
      <c r="D150" s="26">
        <v>9.9447510000000001</v>
      </c>
      <c r="E150" s="26">
        <v>8.8397790000000001</v>
      </c>
      <c r="F150" s="26">
        <v>55.248618999999998</v>
      </c>
      <c r="G150" s="26">
        <v>38.858195000000002</v>
      </c>
      <c r="H150" s="26">
        <v>4.6040520000000003</v>
      </c>
      <c r="I150" s="26">
        <v>0.36832399999999998</v>
      </c>
      <c r="J150" s="26">
        <v>1.841621</v>
      </c>
      <c r="K150" s="26">
        <v>3.3149169999999999</v>
      </c>
      <c r="L150" s="26">
        <v>12.154696</v>
      </c>
      <c r="M150" s="26">
        <v>4.2357269999999998</v>
      </c>
    </row>
    <row r="151" spans="1:13" x14ac:dyDescent="0.2">
      <c r="A151" s="19" t="s">
        <v>1078</v>
      </c>
      <c r="B151" s="20">
        <v>227</v>
      </c>
      <c r="C151" s="26">
        <v>31.277532999999998</v>
      </c>
      <c r="D151" s="26">
        <v>9.69163</v>
      </c>
      <c r="E151" s="26">
        <v>8.8105729999999998</v>
      </c>
      <c r="F151" s="26">
        <v>53.744492999999999</v>
      </c>
      <c r="G151" s="26">
        <v>37.444934000000003</v>
      </c>
      <c r="H151" s="26">
        <v>7.4889869999999998</v>
      </c>
      <c r="I151" s="26">
        <v>0.440529</v>
      </c>
      <c r="J151" s="26">
        <v>1.7621150000000001</v>
      </c>
      <c r="K151" s="26">
        <v>4.4052860000000003</v>
      </c>
      <c r="L151" s="26">
        <v>11.013216</v>
      </c>
      <c r="M151" s="26">
        <v>5.7268720000000002</v>
      </c>
    </row>
    <row r="152" spans="1:13" x14ac:dyDescent="0.2">
      <c r="A152" s="18" t="s">
        <v>1079</v>
      </c>
      <c r="B152" s="18"/>
      <c r="C152" s="18"/>
      <c r="D152" s="18"/>
      <c r="E152" s="18"/>
      <c r="F152" s="18"/>
      <c r="G152" s="18"/>
      <c r="H152" s="18"/>
      <c r="I152" s="18"/>
      <c r="J152" s="18"/>
      <c r="K152" s="18"/>
      <c r="L152" s="18"/>
      <c r="M152" s="18"/>
    </row>
    <row r="153" spans="1:13" x14ac:dyDescent="0.2">
      <c r="A153" s="19" t="s">
        <v>1080</v>
      </c>
      <c r="B153" s="20">
        <v>294</v>
      </c>
      <c r="C153" s="26">
        <v>34.013604999999998</v>
      </c>
      <c r="D153" s="26">
        <v>9.8639460000000003</v>
      </c>
      <c r="E153" s="26">
        <v>9.5238099999999992</v>
      </c>
      <c r="F153" s="26">
        <v>59.863945999999999</v>
      </c>
      <c r="G153" s="26">
        <v>39.795918</v>
      </c>
      <c r="H153" s="26">
        <v>4.4217690000000003</v>
      </c>
      <c r="I153" s="26">
        <v>0</v>
      </c>
      <c r="J153" s="26">
        <v>1.360544</v>
      </c>
      <c r="K153" s="26">
        <v>3.7414969999999999</v>
      </c>
      <c r="L153" s="26">
        <v>9.5238099999999992</v>
      </c>
      <c r="M153" s="26">
        <v>3.7414969999999999</v>
      </c>
    </row>
    <row r="154" spans="1:13" x14ac:dyDescent="0.2">
      <c r="A154" s="19" t="s">
        <v>1081</v>
      </c>
      <c r="B154" s="20">
        <v>664</v>
      </c>
      <c r="C154" s="26">
        <v>28.162651</v>
      </c>
      <c r="D154" s="26">
        <v>8.7349399999999999</v>
      </c>
      <c r="E154" s="26">
        <v>16.415662999999999</v>
      </c>
      <c r="F154" s="26">
        <v>52.710842999999997</v>
      </c>
      <c r="G154" s="26">
        <v>41.716867000000001</v>
      </c>
      <c r="H154" s="26">
        <v>4.8192769999999996</v>
      </c>
      <c r="I154" s="26">
        <v>0.45180700000000001</v>
      </c>
      <c r="J154" s="26">
        <v>0.90361400000000003</v>
      </c>
      <c r="K154" s="26">
        <v>2.8614459999999999</v>
      </c>
      <c r="L154" s="26">
        <v>12.5</v>
      </c>
      <c r="M154" s="26">
        <v>3.7650600000000001</v>
      </c>
    </row>
    <row r="155" spans="1:13" x14ac:dyDescent="0.2">
      <c r="A155" s="19" t="s">
        <v>1082</v>
      </c>
      <c r="B155" s="20">
        <v>421</v>
      </c>
      <c r="C155" s="26">
        <v>27.315913999999999</v>
      </c>
      <c r="D155" s="26">
        <v>10.926366</v>
      </c>
      <c r="E155" s="26">
        <v>11.638954999999999</v>
      </c>
      <c r="F155" s="26">
        <v>55.344417999999997</v>
      </c>
      <c r="G155" s="26">
        <v>40.380048000000002</v>
      </c>
      <c r="H155" s="26">
        <v>5.7007130000000004</v>
      </c>
      <c r="I155" s="26">
        <v>0.71258900000000003</v>
      </c>
      <c r="J155" s="26">
        <v>2.1377670000000002</v>
      </c>
      <c r="K155" s="26">
        <v>3.3254160000000001</v>
      </c>
      <c r="L155" s="26">
        <v>11.638954999999999</v>
      </c>
      <c r="M155" s="26">
        <v>4.513064</v>
      </c>
    </row>
    <row r="156" spans="1:13" x14ac:dyDescent="0.2">
      <c r="A156" s="19" t="s">
        <v>1083</v>
      </c>
      <c r="B156" s="20">
        <v>358</v>
      </c>
      <c r="C156" s="26">
        <v>27.653631000000001</v>
      </c>
      <c r="D156" s="26">
        <v>10.893855</v>
      </c>
      <c r="E156" s="26">
        <v>11.731844000000001</v>
      </c>
      <c r="F156" s="26">
        <v>51.117317999999997</v>
      </c>
      <c r="G156" s="26">
        <v>41.620111999999999</v>
      </c>
      <c r="H156" s="26">
        <v>5.8659220000000003</v>
      </c>
      <c r="I156" s="26">
        <v>0</v>
      </c>
      <c r="J156" s="26">
        <v>2.5139659999999999</v>
      </c>
      <c r="K156" s="26">
        <v>3.6312850000000001</v>
      </c>
      <c r="L156" s="26">
        <v>12.290502999999999</v>
      </c>
      <c r="M156" s="26">
        <v>3.910615</v>
      </c>
    </row>
    <row r="157" spans="1:13" x14ac:dyDescent="0.2">
      <c r="A157" s="19" t="s">
        <v>1084</v>
      </c>
      <c r="B157" s="20">
        <v>217</v>
      </c>
      <c r="C157" s="26">
        <v>30.414746999999998</v>
      </c>
      <c r="D157" s="26">
        <v>8.2949310000000001</v>
      </c>
      <c r="E157" s="26">
        <v>12.903226</v>
      </c>
      <c r="F157" s="26">
        <v>58.525345999999999</v>
      </c>
      <c r="G157" s="26">
        <v>37.327188999999997</v>
      </c>
      <c r="H157" s="26">
        <v>5.529954</v>
      </c>
      <c r="I157" s="26">
        <v>0</v>
      </c>
      <c r="J157" s="26">
        <v>1.3824879999999999</v>
      </c>
      <c r="K157" s="26">
        <v>3.225806</v>
      </c>
      <c r="L157" s="26">
        <v>15.668203</v>
      </c>
      <c r="M157" s="26">
        <v>0.92165900000000001</v>
      </c>
    </row>
    <row r="158" spans="1:13" x14ac:dyDescent="0.2">
      <c r="A158" s="22" t="s">
        <v>1085</v>
      </c>
      <c r="B158" s="23">
        <v>234</v>
      </c>
      <c r="C158" s="27">
        <v>32.478631999999998</v>
      </c>
      <c r="D158" s="27">
        <v>10.683761000000001</v>
      </c>
      <c r="E158" s="27">
        <v>10.256410000000001</v>
      </c>
      <c r="F158" s="27">
        <v>50.854700999999999</v>
      </c>
      <c r="G158" s="27">
        <v>36.324786000000003</v>
      </c>
      <c r="H158" s="27">
        <v>6.4102560000000004</v>
      </c>
      <c r="I158" s="27">
        <v>0</v>
      </c>
      <c r="J158" s="27">
        <v>1.2820510000000001</v>
      </c>
      <c r="K158" s="27">
        <v>3.418803</v>
      </c>
      <c r="L158" s="27">
        <v>13.247863000000001</v>
      </c>
      <c r="M158" s="27">
        <v>5.9829059999999998</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CFB073-D428-4CC8-8E1F-17A8996BFD20}">
  <dimension ref="A1:L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2" x14ac:dyDescent="0.2">
      <c r="A1" s="8" t="s">
        <v>126</v>
      </c>
      <c r="B1" s="9"/>
    </row>
    <row r="2" spans="1:12" x14ac:dyDescent="0.2">
      <c r="A2" s="11" t="str">
        <f xml:space="preserve"> HYPERLINK("#'目次'!B48","[42]")</f>
        <v>[42]</v>
      </c>
      <c r="B2" s="24" t="s">
        <v>352</v>
      </c>
    </row>
    <row r="3" spans="1:12" x14ac:dyDescent="0.2">
      <c r="A3" s="9" t="s">
        <v>126</v>
      </c>
      <c r="B3" s="12" t="s">
        <v>282</v>
      </c>
    </row>
    <row r="4" spans="1:12" x14ac:dyDescent="0.2">
      <c r="A4" s="9" t="s">
        <v>126</v>
      </c>
      <c r="B4" s="12" t="s">
        <v>283</v>
      </c>
    </row>
    <row r="5" spans="1:12" s="15" customFormat="1" ht="150" x14ac:dyDescent="0.2">
      <c r="A5" s="13" t="s">
        <v>126</v>
      </c>
      <c r="B5" s="14" t="s">
        <v>1006</v>
      </c>
      <c r="C5" s="14" t="s">
        <v>1120</v>
      </c>
      <c r="D5" s="14" t="s">
        <v>1121</v>
      </c>
      <c r="E5" s="14" t="s">
        <v>1122</v>
      </c>
      <c r="F5" s="14" t="s">
        <v>1123</v>
      </c>
      <c r="G5" s="14" t="s">
        <v>284</v>
      </c>
      <c r="H5" s="14" t="s">
        <v>1124</v>
      </c>
      <c r="I5" s="14" t="s">
        <v>1009</v>
      </c>
      <c r="J5" s="14" t="s">
        <v>1125</v>
      </c>
      <c r="K5" s="14" t="s">
        <v>285</v>
      </c>
      <c r="L5" s="14" t="s">
        <v>1011</v>
      </c>
    </row>
    <row r="6" spans="1:12" x14ac:dyDescent="0.2">
      <c r="A6" s="16" t="s">
        <v>1012</v>
      </c>
      <c r="B6" s="17">
        <v>2188</v>
      </c>
      <c r="C6" s="25">
        <v>61.700183000000003</v>
      </c>
      <c r="D6" s="25">
        <v>4.52468</v>
      </c>
      <c r="E6" s="25">
        <v>0.228519</v>
      </c>
      <c r="F6" s="25">
        <v>0.50274200000000002</v>
      </c>
      <c r="G6" s="25">
        <v>3.1078610000000002</v>
      </c>
      <c r="H6" s="25">
        <v>1.3711150000000001</v>
      </c>
      <c r="I6" s="25">
        <v>2.8793419999999998</v>
      </c>
      <c r="J6" s="25">
        <v>14.533821</v>
      </c>
      <c r="K6" s="25">
        <v>19.561243000000001</v>
      </c>
      <c r="L6" s="25">
        <v>2.7879339999999999</v>
      </c>
    </row>
    <row r="7" spans="1:12" x14ac:dyDescent="0.2">
      <c r="A7" s="18" t="s">
        <v>1013</v>
      </c>
      <c r="B7" s="18"/>
      <c r="C7" s="18"/>
      <c r="D7" s="18"/>
      <c r="E7" s="18"/>
      <c r="F7" s="18"/>
      <c r="G7" s="18"/>
      <c r="H7" s="18"/>
      <c r="I7" s="18"/>
      <c r="J7" s="18"/>
      <c r="K7" s="18"/>
      <c r="L7" s="18"/>
    </row>
    <row r="8" spans="1:12" x14ac:dyDescent="0.2">
      <c r="A8" s="19" t="s">
        <v>1014</v>
      </c>
      <c r="B8" s="20">
        <v>1092</v>
      </c>
      <c r="C8" s="26">
        <v>55.769230999999998</v>
      </c>
      <c r="D8" s="26">
        <v>4.5787550000000001</v>
      </c>
      <c r="E8" s="26">
        <v>0.274725</v>
      </c>
      <c r="F8" s="26">
        <v>1.0073259999999999</v>
      </c>
      <c r="G8" s="26">
        <v>2.9304030000000001</v>
      </c>
      <c r="H8" s="26">
        <v>1.739927</v>
      </c>
      <c r="I8" s="26">
        <v>3.7545790000000001</v>
      </c>
      <c r="J8" s="26">
        <v>17.765567999999998</v>
      </c>
      <c r="K8" s="26">
        <v>22.344321999999998</v>
      </c>
      <c r="L8" s="26">
        <v>2.4725269999999999</v>
      </c>
    </row>
    <row r="9" spans="1:12" x14ac:dyDescent="0.2">
      <c r="A9" s="19" t="s">
        <v>1015</v>
      </c>
      <c r="B9" s="20">
        <v>1095</v>
      </c>
      <c r="C9" s="26">
        <v>67.579909000000001</v>
      </c>
      <c r="D9" s="26">
        <v>4.3835620000000004</v>
      </c>
      <c r="E9" s="26">
        <v>0.182648</v>
      </c>
      <c r="F9" s="26">
        <v>0</v>
      </c>
      <c r="G9" s="26">
        <v>3.287671</v>
      </c>
      <c r="H9" s="26">
        <v>1.0045660000000001</v>
      </c>
      <c r="I9" s="26">
        <v>2.0091320000000001</v>
      </c>
      <c r="J9" s="26">
        <v>11.324201</v>
      </c>
      <c r="K9" s="26">
        <v>16.803653000000001</v>
      </c>
      <c r="L9" s="26">
        <v>3.1050230000000001</v>
      </c>
    </row>
    <row r="10" spans="1:12" x14ac:dyDescent="0.2">
      <c r="A10" s="19" t="s">
        <v>1009</v>
      </c>
      <c r="B10" s="20">
        <v>1</v>
      </c>
      <c r="C10" s="26">
        <v>100</v>
      </c>
      <c r="D10" s="26">
        <v>100</v>
      </c>
      <c r="E10" s="26">
        <v>0</v>
      </c>
      <c r="F10" s="26">
        <v>0</v>
      </c>
      <c r="G10" s="26">
        <v>0</v>
      </c>
      <c r="H10" s="26">
        <v>0</v>
      </c>
      <c r="I10" s="26">
        <v>0</v>
      </c>
      <c r="J10" s="26">
        <v>0</v>
      </c>
      <c r="K10" s="26">
        <v>0</v>
      </c>
      <c r="L10" s="26">
        <v>0</v>
      </c>
    </row>
    <row r="11" spans="1:12" x14ac:dyDescent="0.2">
      <c r="A11" s="18" t="s">
        <v>1016</v>
      </c>
      <c r="B11" s="18"/>
      <c r="C11" s="18"/>
      <c r="D11" s="18"/>
      <c r="E11" s="18"/>
      <c r="F11" s="18"/>
      <c r="G11" s="18"/>
      <c r="H11" s="18"/>
      <c r="I11" s="18"/>
      <c r="J11" s="18"/>
      <c r="K11" s="18"/>
      <c r="L11" s="18"/>
    </row>
    <row r="12" spans="1:12" x14ac:dyDescent="0.2">
      <c r="A12" s="19" t="s">
        <v>1017</v>
      </c>
      <c r="B12" s="20">
        <v>387</v>
      </c>
      <c r="C12" s="26">
        <v>60.723514000000002</v>
      </c>
      <c r="D12" s="26">
        <v>6.2015500000000001</v>
      </c>
      <c r="E12" s="26">
        <v>0</v>
      </c>
      <c r="F12" s="26">
        <v>1.29199</v>
      </c>
      <c r="G12" s="26">
        <v>2.067183</v>
      </c>
      <c r="H12" s="26">
        <v>2.5839789999999998</v>
      </c>
      <c r="I12" s="26">
        <v>2.067183</v>
      </c>
      <c r="J12" s="26">
        <v>18.087855000000001</v>
      </c>
      <c r="K12" s="26">
        <v>18.863049</v>
      </c>
      <c r="L12" s="26">
        <v>1.0335920000000001</v>
      </c>
    </row>
    <row r="13" spans="1:12" x14ac:dyDescent="0.2">
      <c r="A13" s="19" t="s">
        <v>1018</v>
      </c>
      <c r="B13" s="20">
        <v>432</v>
      </c>
      <c r="C13" s="26">
        <v>60.416666999999997</v>
      </c>
      <c r="D13" s="26">
        <v>7.1759259999999996</v>
      </c>
      <c r="E13" s="26">
        <v>0.23148099999999999</v>
      </c>
      <c r="F13" s="26">
        <v>0.69444399999999995</v>
      </c>
      <c r="G13" s="26">
        <v>3.2407409999999999</v>
      </c>
      <c r="H13" s="26">
        <v>0.92592600000000003</v>
      </c>
      <c r="I13" s="26">
        <v>2.5462959999999999</v>
      </c>
      <c r="J13" s="26">
        <v>15.972222</v>
      </c>
      <c r="K13" s="26">
        <v>20.138888999999999</v>
      </c>
      <c r="L13" s="26">
        <v>1.8518520000000001</v>
      </c>
    </row>
    <row r="14" spans="1:12" x14ac:dyDescent="0.2">
      <c r="A14" s="19" t="s">
        <v>1019</v>
      </c>
      <c r="B14" s="20">
        <v>449</v>
      </c>
      <c r="C14" s="26">
        <v>62.806235999999998</v>
      </c>
      <c r="D14" s="26">
        <v>4.67706</v>
      </c>
      <c r="E14" s="26">
        <v>0</v>
      </c>
      <c r="F14" s="26">
        <v>0</v>
      </c>
      <c r="G14" s="26">
        <v>3.7861919999999998</v>
      </c>
      <c r="H14" s="26">
        <v>1.113586</v>
      </c>
      <c r="I14" s="26">
        <v>2.4498890000000002</v>
      </c>
      <c r="J14" s="26">
        <v>13.140312</v>
      </c>
      <c r="K14" s="26">
        <v>18.708241000000001</v>
      </c>
      <c r="L14" s="26">
        <v>3.1180400000000001</v>
      </c>
    </row>
    <row r="15" spans="1:12" x14ac:dyDescent="0.2">
      <c r="A15" s="19" t="s">
        <v>1020</v>
      </c>
      <c r="B15" s="20">
        <v>427</v>
      </c>
      <c r="C15" s="26">
        <v>60.187353999999999</v>
      </c>
      <c r="D15" s="26">
        <v>3.278689</v>
      </c>
      <c r="E15" s="26">
        <v>0.46838400000000002</v>
      </c>
      <c r="F15" s="26">
        <v>0.46838400000000002</v>
      </c>
      <c r="G15" s="26">
        <v>3.278689</v>
      </c>
      <c r="H15" s="26">
        <v>2.1077279999999998</v>
      </c>
      <c r="I15" s="26">
        <v>3.9812650000000001</v>
      </c>
      <c r="J15" s="26">
        <v>14.754098000000001</v>
      </c>
      <c r="K15" s="26">
        <v>20.608899000000001</v>
      </c>
      <c r="L15" s="26">
        <v>2.34192</v>
      </c>
    </row>
    <row r="16" spans="1:12" x14ac:dyDescent="0.2">
      <c r="A16" s="19" t="s">
        <v>1021</v>
      </c>
      <c r="B16" s="20">
        <v>274</v>
      </c>
      <c r="C16" s="26">
        <v>63.868613000000003</v>
      </c>
      <c r="D16" s="26">
        <v>2.189781</v>
      </c>
      <c r="E16" s="26">
        <v>0.72992699999999999</v>
      </c>
      <c r="F16" s="26">
        <v>0.36496400000000001</v>
      </c>
      <c r="G16" s="26">
        <v>3.649635</v>
      </c>
      <c r="H16" s="26">
        <v>0.72992699999999999</v>
      </c>
      <c r="I16" s="26">
        <v>4.379562</v>
      </c>
      <c r="J16" s="26">
        <v>10.583942</v>
      </c>
      <c r="K16" s="26">
        <v>18.613139</v>
      </c>
      <c r="L16" s="26">
        <v>4.0145989999999996</v>
      </c>
    </row>
    <row r="17" spans="1:12" x14ac:dyDescent="0.2">
      <c r="A17" s="19" t="s">
        <v>1022</v>
      </c>
      <c r="B17" s="20">
        <v>137</v>
      </c>
      <c r="C17" s="26">
        <v>54.744526</v>
      </c>
      <c r="D17" s="26">
        <v>2.189781</v>
      </c>
      <c r="E17" s="26">
        <v>0</v>
      </c>
      <c r="F17" s="26">
        <v>0</v>
      </c>
      <c r="G17" s="26">
        <v>0.72992699999999999</v>
      </c>
      <c r="H17" s="26">
        <v>0</v>
      </c>
      <c r="I17" s="26">
        <v>2.189781</v>
      </c>
      <c r="J17" s="26">
        <v>18.248175</v>
      </c>
      <c r="K17" s="26">
        <v>25.547445</v>
      </c>
      <c r="L17" s="26">
        <v>8.7591239999999999</v>
      </c>
    </row>
    <row r="18" spans="1:12" x14ac:dyDescent="0.2">
      <c r="A18" s="19" t="s">
        <v>1023</v>
      </c>
      <c r="B18" s="20">
        <v>71</v>
      </c>
      <c r="C18" s="26">
        <v>77.464788999999996</v>
      </c>
      <c r="D18" s="26">
        <v>0</v>
      </c>
      <c r="E18" s="26">
        <v>0</v>
      </c>
      <c r="F18" s="26">
        <v>0</v>
      </c>
      <c r="G18" s="26">
        <v>5.6338030000000003</v>
      </c>
      <c r="H18" s="26">
        <v>0</v>
      </c>
      <c r="I18" s="26">
        <v>1.4084509999999999</v>
      </c>
      <c r="J18" s="26">
        <v>4.225352</v>
      </c>
      <c r="K18" s="26">
        <v>12.676056000000001</v>
      </c>
      <c r="L18" s="26">
        <v>2.8169010000000001</v>
      </c>
    </row>
    <row r="19" spans="1:12" x14ac:dyDescent="0.2">
      <c r="A19" s="19" t="s">
        <v>1024</v>
      </c>
      <c r="B19" s="20">
        <v>11</v>
      </c>
      <c r="C19" s="26">
        <v>90.909091000000004</v>
      </c>
      <c r="D19" s="26">
        <v>0</v>
      </c>
      <c r="E19" s="26">
        <v>0</v>
      </c>
      <c r="F19" s="26">
        <v>0</v>
      </c>
      <c r="G19" s="26">
        <v>0</v>
      </c>
      <c r="H19" s="26">
        <v>0</v>
      </c>
      <c r="I19" s="26">
        <v>0</v>
      </c>
      <c r="J19" s="26">
        <v>0</v>
      </c>
      <c r="K19" s="26">
        <v>9.0909089999999999</v>
      </c>
      <c r="L19" s="26">
        <v>0</v>
      </c>
    </row>
    <row r="20" spans="1:12" x14ac:dyDescent="0.2">
      <c r="A20" s="19" t="s">
        <v>1025</v>
      </c>
      <c r="B20" s="20">
        <v>881</v>
      </c>
      <c r="C20" s="26">
        <v>61.634506000000002</v>
      </c>
      <c r="D20" s="26">
        <v>5.9023839999999996</v>
      </c>
      <c r="E20" s="26">
        <v>0.113507</v>
      </c>
      <c r="F20" s="26">
        <v>0.34052199999999999</v>
      </c>
      <c r="G20" s="26">
        <v>3.518729</v>
      </c>
      <c r="H20" s="26">
        <v>1.021566</v>
      </c>
      <c r="I20" s="26">
        <v>2.4971619999999999</v>
      </c>
      <c r="J20" s="26">
        <v>14.528943999999999</v>
      </c>
      <c r="K20" s="26">
        <v>19.409762000000001</v>
      </c>
      <c r="L20" s="26">
        <v>2.4971619999999999</v>
      </c>
    </row>
    <row r="21" spans="1:12" x14ac:dyDescent="0.2">
      <c r="A21" s="19" t="s">
        <v>1026</v>
      </c>
      <c r="B21" s="20">
        <v>701</v>
      </c>
      <c r="C21" s="26">
        <v>61.626247999999997</v>
      </c>
      <c r="D21" s="26">
        <v>2.8530669999999998</v>
      </c>
      <c r="E21" s="26">
        <v>0.57061300000000004</v>
      </c>
      <c r="F21" s="26">
        <v>0.42796000000000001</v>
      </c>
      <c r="G21" s="26">
        <v>3.4236800000000001</v>
      </c>
      <c r="H21" s="26">
        <v>1.5691870000000001</v>
      </c>
      <c r="I21" s="26">
        <v>4.1369470000000002</v>
      </c>
      <c r="J21" s="26">
        <v>13.124108</v>
      </c>
      <c r="K21" s="26">
        <v>19.828816</v>
      </c>
      <c r="L21" s="26">
        <v>2.9957199999999999</v>
      </c>
    </row>
    <row r="22" spans="1:12" x14ac:dyDescent="0.2">
      <c r="A22" s="19" t="s">
        <v>1027</v>
      </c>
      <c r="B22" s="20">
        <v>1801</v>
      </c>
      <c r="C22" s="26">
        <v>61.910049999999998</v>
      </c>
      <c r="D22" s="26">
        <v>4.1643530000000002</v>
      </c>
      <c r="E22" s="26">
        <v>0.27762399999999998</v>
      </c>
      <c r="F22" s="26">
        <v>0.333148</v>
      </c>
      <c r="G22" s="26">
        <v>3.331483</v>
      </c>
      <c r="H22" s="26">
        <v>1.1104940000000001</v>
      </c>
      <c r="I22" s="26">
        <v>3.0538590000000001</v>
      </c>
      <c r="J22" s="26">
        <v>13.770128</v>
      </c>
      <c r="K22" s="26">
        <v>19.711272000000001</v>
      </c>
      <c r="L22" s="26">
        <v>3.1649080000000001</v>
      </c>
    </row>
    <row r="23" spans="1:12" x14ac:dyDescent="0.2">
      <c r="A23" s="19" t="s">
        <v>1028</v>
      </c>
      <c r="B23" s="20">
        <v>920</v>
      </c>
      <c r="C23" s="26">
        <v>62.173912999999999</v>
      </c>
      <c r="D23" s="26">
        <v>2.5</v>
      </c>
      <c r="E23" s="26">
        <v>0.43478299999999998</v>
      </c>
      <c r="F23" s="26">
        <v>0.32608700000000002</v>
      </c>
      <c r="G23" s="26">
        <v>3.152174</v>
      </c>
      <c r="H23" s="26">
        <v>1.1956519999999999</v>
      </c>
      <c r="I23" s="26">
        <v>3.586957</v>
      </c>
      <c r="J23" s="26">
        <v>13.043478</v>
      </c>
      <c r="K23" s="26">
        <v>20</v>
      </c>
      <c r="L23" s="26">
        <v>3.8043480000000001</v>
      </c>
    </row>
    <row r="24" spans="1:12" x14ac:dyDescent="0.2">
      <c r="A24" s="19" t="s">
        <v>1029</v>
      </c>
      <c r="B24" s="20">
        <v>219</v>
      </c>
      <c r="C24" s="26">
        <v>63.926940999999999</v>
      </c>
      <c r="D24" s="26">
        <v>1.3698630000000001</v>
      </c>
      <c r="E24" s="26">
        <v>0</v>
      </c>
      <c r="F24" s="26">
        <v>0</v>
      </c>
      <c r="G24" s="26">
        <v>2.2831049999999999</v>
      </c>
      <c r="H24" s="26">
        <v>0</v>
      </c>
      <c r="I24" s="26">
        <v>1.826484</v>
      </c>
      <c r="J24" s="26">
        <v>12.785387999999999</v>
      </c>
      <c r="K24" s="26">
        <v>20.547944999999999</v>
      </c>
      <c r="L24" s="26">
        <v>6.3926939999999997</v>
      </c>
    </row>
    <row r="25" spans="1:12" x14ac:dyDescent="0.2">
      <c r="A25" s="18" t="s">
        <v>1030</v>
      </c>
      <c r="B25" s="17">
        <v>208</v>
      </c>
      <c r="C25" s="25">
        <v>54.807692000000003</v>
      </c>
      <c r="D25" s="25">
        <v>5.7692310000000004</v>
      </c>
      <c r="E25" s="25">
        <v>0</v>
      </c>
      <c r="F25" s="25">
        <v>2.4038460000000001</v>
      </c>
      <c r="G25" s="25">
        <v>0.961538</v>
      </c>
      <c r="H25" s="25">
        <v>3.3653849999999998</v>
      </c>
      <c r="I25" s="25">
        <v>2.8846150000000002</v>
      </c>
      <c r="J25" s="25">
        <v>21.153846000000001</v>
      </c>
      <c r="K25" s="25">
        <v>21.634615</v>
      </c>
      <c r="L25" s="25">
        <v>0.961538</v>
      </c>
    </row>
    <row r="26" spans="1:12" x14ac:dyDescent="0.2">
      <c r="A26" s="19" t="s">
        <v>1018</v>
      </c>
      <c r="B26" s="20">
        <v>220</v>
      </c>
      <c r="C26" s="26">
        <v>55</v>
      </c>
      <c r="D26" s="26">
        <v>6.8181820000000002</v>
      </c>
      <c r="E26" s="26">
        <v>0</v>
      </c>
      <c r="F26" s="26">
        <v>1.3636360000000001</v>
      </c>
      <c r="G26" s="26">
        <v>4.5454549999999996</v>
      </c>
      <c r="H26" s="26">
        <v>1.3636360000000001</v>
      </c>
      <c r="I26" s="26">
        <v>4.0909089999999999</v>
      </c>
      <c r="J26" s="26">
        <v>19.545455</v>
      </c>
      <c r="K26" s="26">
        <v>21.363636</v>
      </c>
      <c r="L26" s="26">
        <v>1.818182</v>
      </c>
    </row>
    <row r="27" spans="1:12" x14ac:dyDescent="0.2">
      <c r="A27" s="19" t="s">
        <v>1019</v>
      </c>
      <c r="B27" s="20">
        <v>226</v>
      </c>
      <c r="C27" s="26">
        <v>55.309735000000003</v>
      </c>
      <c r="D27" s="26">
        <v>3.9823010000000001</v>
      </c>
      <c r="E27" s="26">
        <v>0</v>
      </c>
      <c r="F27" s="26">
        <v>0</v>
      </c>
      <c r="G27" s="26">
        <v>3.9823010000000001</v>
      </c>
      <c r="H27" s="26">
        <v>0.88495599999999996</v>
      </c>
      <c r="I27" s="26">
        <v>3.5398230000000002</v>
      </c>
      <c r="J27" s="26">
        <v>18.584071000000002</v>
      </c>
      <c r="K27" s="26">
        <v>23.451326999999999</v>
      </c>
      <c r="L27" s="26">
        <v>1.7699119999999999</v>
      </c>
    </row>
    <row r="28" spans="1:12" x14ac:dyDescent="0.2">
      <c r="A28" s="19" t="s">
        <v>1020</v>
      </c>
      <c r="B28" s="20">
        <v>211</v>
      </c>
      <c r="C28" s="26">
        <v>54.502369999999999</v>
      </c>
      <c r="D28" s="26">
        <v>3.317536</v>
      </c>
      <c r="E28" s="26">
        <v>0.47393400000000002</v>
      </c>
      <c r="F28" s="26">
        <v>0.94786700000000002</v>
      </c>
      <c r="G28" s="26">
        <v>2.3696679999999999</v>
      </c>
      <c r="H28" s="26">
        <v>2.3696679999999999</v>
      </c>
      <c r="I28" s="26">
        <v>3.7914690000000002</v>
      </c>
      <c r="J28" s="26">
        <v>17.061610999999999</v>
      </c>
      <c r="K28" s="26">
        <v>24.170615999999999</v>
      </c>
      <c r="L28" s="26">
        <v>2.8436020000000002</v>
      </c>
    </row>
    <row r="29" spans="1:12" x14ac:dyDescent="0.2">
      <c r="A29" s="19" t="s">
        <v>1021</v>
      </c>
      <c r="B29" s="20">
        <v>134</v>
      </c>
      <c r="C29" s="26">
        <v>61.194029999999998</v>
      </c>
      <c r="D29" s="26">
        <v>4.4776119999999997</v>
      </c>
      <c r="E29" s="26">
        <v>1.492537</v>
      </c>
      <c r="F29" s="26">
        <v>0.74626899999999996</v>
      </c>
      <c r="G29" s="26">
        <v>2.9850750000000001</v>
      </c>
      <c r="H29" s="26">
        <v>1.492537</v>
      </c>
      <c r="I29" s="26">
        <v>5.2238810000000004</v>
      </c>
      <c r="J29" s="26">
        <v>11.940299</v>
      </c>
      <c r="K29" s="26">
        <v>17.910447999999999</v>
      </c>
      <c r="L29" s="26">
        <v>2.9850750000000001</v>
      </c>
    </row>
    <row r="30" spans="1:12" x14ac:dyDescent="0.2">
      <c r="A30" s="19" t="s">
        <v>1022</v>
      </c>
      <c r="B30" s="20">
        <v>65</v>
      </c>
      <c r="C30" s="26">
        <v>49.230769000000002</v>
      </c>
      <c r="D30" s="26">
        <v>1.538462</v>
      </c>
      <c r="E30" s="26">
        <v>0</v>
      </c>
      <c r="F30" s="26">
        <v>0</v>
      </c>
      <c r="G30" s="26">
        <v>1.538462</v>
      </c>
      <c r="H30" s="26">
        <v>0</v>
      </c>
      <c r="I30" s="26">
        <v>4.6153849999999998</v>
      </c>
      <c r="J30" s="26">
        <v>18.461538000000001</v>
      </c>
      <c r="K30" s="26">
        <v>29.230768999999999</v>
      </c>
      <c r="L30" s="26">
        <v>9.2307690000000004</v>
      </c>
    </row>
    <row r="31" spans="1:12" x14ac:dyDescent="0.2">
      <c r="A31" s="19" t="s">
        <v>1023</v>
      </c>
      <c r="B31" s="20">
        <v>25</v>
      </c>
      <c r="C31" s="26">
        <v>72</v>
      </c>
      <c r="D31" s="26">
        <v>0</v>
      </c>
      <c r="E31" s="26">
        <v>0</v>
      </c>
      <c r="F31" s="26">
        <v>0</v>
      </c>
      <c r="G31" s="26">
        <v>4</v>
      </c>
      <c r="H31" s="26">
        <v>0</v>
      </c>
      <c r="I31" s="26">
        <v>0</v>
      </c>
      <c r="J31" s="26">
        <v>4</v>
      </c>
      <c r="K31" s="26">
        <v>16</v>
      </c>
      <c r="L31" s="26">
        <v>4</v>
      </c>
    </row>
    <row r="32" spans="1:12" x14ac:dyDescent="0.2">
      <c r="A32" s="19" t="s">
        <v>1024</v>
      </c>
      <c r="B32" s="20">
        <v>3</v>
      </c>
      <c r="C32" s="26">
        <v>66.666667000000004</v>
      </c>
      <c r="D32" s="26">
        <v>0</v>
      </c>
      <c r="E32" s="26">
        <v>0</v>
      </c>
      <c r="F32" s="26">
        <v>0</v>
      </c>
      <c r="G32" s="26">
        <v>0</v>
      </c>
      <c r="H32" s="26">
        <v>0</v>
      </c>
      <c r="I32" s="26">
        <v>0</v>
      </c>
      <c r="J32" s="26">
        <v>0</v>
      </c>
      <c r="K32" s="26">
        <v>33.333333000000003</v>
      </c>
      <c r="L32" s="26">
        <v>0</v>
      </c>
    </row>
    <row r="33" spans="1:12" x14ac:dyDescent="0.2">
      <c r="A33" s="19" t="s">
        <v>1025</v>
      </c>
      <c r="B33" s="20">
        <v>446</v>
      </c>
      <c r="C33" s="26">
        <v>55.156950999999999</v>
      </c>
      <c r="D33" s="26">
        <v>5.3811660000000003</v>
      </c>
      <c r="E33" s="26">
        <v>0</v>
      </c>
      <c r="F33" s="26">
        <v>0.67264599999999997</v>
      </c>
      <c r="G33" s="26">
        <v>4.2600899999999999</v>
      </c>
      <c r="H33" s="26">
        <v>1.121076</v>
      </c>
      <c r="I33" s="26">
        <v>3.8116590000000001</v>
      </c>
      <c r="J33" s="26">
        <v>19.058295999999999</v>
      </c>
      <c r="K33" s="26">
        <v>22.421524999999999</v>
      </c>
      <c r="L33" s="26">
        <v>1.793722</v>
      </c>
    </row>
    <row r="34" spans="1:12" x14ac:dyDescent="0.2">
      <c r="A34" s="19" t="s">
        <v>1026</v>
      </c>
      <c r="B34" s="20">
        <v>345</v>
      </c>
      <c r="C34" s="26">
        <v>57.101449000000002</v>
      </c>
      <c r="D34" s="26">
        <v>3.768116</v>
      </c>
      <c r="E34" s="26">
        <v>0.86956500000000003</v>
      </c>
      <c r="F34" s="26">
        <v>0.86956500000000003</v>
      </c>
      <c r="G34" s="26">
        <v>2.6086960000000001</v>
      </c>
      <c r="H34" s="26">
        <v>2.0289860000000002</v>
      </c>
      <c r="I34" s="26">
        <v>4.3478260000000004</v>
      </c>
      <c r="J34" s="26">
        <v>15.072464</v>
      </c>
      <c r="K34" s="26">
        <v>21.739129999999999</v>
      </c>
      <c r="L34" s="26">
        <v>2.8985509999999999</v>
      </c>
    </row>
    <row r="35" spans="1:12" x14ac:dyDescent="0.2">
      <c r="A35" s="19" t="s">
        <v>1027</v>
      </c>
      <c r="B35" s="20">
        <v>884</v>
      </c>
      <c r="C35" s="26">
        <v>55.995474999999999</v>
      </c>
      <c r="D35" s="26">
        <v>4.2986430000000002</v>
      </c>
      <c r="E35" s="26">
        <v>0.33936699999999997</v>
      </c>
      <c r="F35" s="26">
        <v>0.67873300000000003</v>
      </c>
      <c r="G35" s="26">
        <v>3.3936649999999999</v>
      </c>
      <c r="H35" s="26">
        <v>1.3574660000000001</v>
      </c>
      <c r="I35" s="26">
        <v>3.959276</v>
      </c>
      <c r="J35" s="26">
        <v>16.968326000000001</v>
      </c>
      <c r="K35" s="26">
        <v>22.511312</v>
      </c>
      <c r="L35" s="26">
        <v>2.8280539999999998</v>
      </c>
    </row>
    <row r="36" spans="1:12" x14ac:dyDescent="0.2">
      <c r="A36" s="19" t="s">
        <v>1028</v>
      </c>
      <c r="B36" s="20">
        <v>438</v>
      </c>
      <c r="C36" s="26">
        <v>56.849314999999997</v>
      </c>
      <c r="D36" s="26">
        <v>3.1963469999999998</v>
      </c>
      <c r="E36" s="26">
        <v>0.68493199999999999</v>
      </c>
      <c r="F36" s="26">
        <v>0.68493199999999999</v>
      </c>
      <c r="G36" s="26">
        <v>2.5114160000000001</v>
      </c>
      <c r="H36" s="26">
        <v>1.598174</v>
      </c>
      <c r="I36" s="26">
        <v>4.1095889999999997</v>
      </c>
      <c r="J36" s="26">
        <v>14.840183</v>
      </c>
      <c r="K36" s="26">
        <v>22.602740000000001</v>
      </c>
      <c r="L36" s="26">
        <v>3.8812790000000001</v>
      </c>
    </row>
    <row r="37" spans="1:12" x14ac:dyDescent="0.2">
      <c r="A37" s="19" t="s">
        <v>1029</v>
      </c>
      <c r="B37" s="20">
        <v>93</v>
      </c>
      <c r="C37" s="26">
        <v>55.913978</v>
      </c>
      <c r="D37" s="26">
        <v>1.075269</v>
      </c>
      <c r="E37" s="26">
        <v>0</v>
      </c>
      <c r="F37" s="26">
        <v>0</v>
      </c>
      <c r="G37" s="26">
        <v>2.1505380000000001</v>
      </c>
      <c r="H37" s="26">
        <v>0</v>
      </c>
      <c r="I37" s="26">
        <v>3.225806</v>
      </c>
      <c r="J37" s="26">
        <v>13.978495000000001</v>
      </c>
      <c r="K37" s="26">
        <v>25.806452</v>
      </c>
      <c r="L37" s="26">
        <v>7.5268819999999996</v>
      </c>
    </row>
    <row r="38" spans="1:12" x14ac:dyDescent="0.2">
      <c r="A38" s="18" t="s">
        <v>1031</v>
      </c>
      <c r="B38" s="17">
        <v>178</v>
      </c>
      <c r="C38" s="25">
        <v>67.415729999999996</v>
      </c>
      <c r="D38" s="25">
        <v>6.1797750000000002</v>
      </c>
      <c r="E38" s="25">
        <v>0</v>
      </c>
      <c r="F38" s="25">
        <v>0</v>
      </c>
      <c r="G38" s="25">
        <v>3.370787</v>
      </c>
      <c r="H38" s="25">
        <v>1.6853929999999999</v>
      </c>
      <c r="I38" s="25">
        <v>1.123596</v>
      </c>
      <c r="J38" s="25">
        <v>14.606742000000001</v>
      </c>
      <c r="K38" s="25">
        <v>15.730337</v>
      </c>
      <c r="L38" s="25">
        <v>1.123596</v>
      </c>
    </row>
    <row r="39" spans="1:12" x14ac:dyDescent="0.2">
      <c r="A39" s="19" t="s">
        <v>1018</v>
      </c>
      <c r="B39" s="20">
        <v>212</v>
      </c>
      <c r="C39" s="26">
        <v>66.037735999999995</v>
      </c>
      <c r="D39" s="26">
        <v>7.5471700000000004</v>
      </c>
      <c r="E39" s="26">
        <v>0.47169800000000001</v>
      </c>
      <c r="F39" s="26">
        <v>0</v>
      </c>
      <c r="G39" s="26">
        <v>1.886792</v>
      </c>
      <c r="H39" s="26">
        <v>0.47169800000000001</v>
      </c>
      <c r="I39" s="26">
        <v>0.94339600000000001</v>
      </c>
      <c r="J39" s="26">
        <v>12.264151</v>
      </c>
      <c r="K39" s="26">
        <v>18.867925</v>
      </c>
      <c r="L39" s="26">
        <v>1.886792</v>
      </c>
    </row>
    <row r="40" spans="1:12" x14ac:dyDescent="0.2">
      <c r="A40" s="19" t="s">
        <v>1019</v>
      </c>
      <c r="B40" s="20">
        <v>223</v>
      </c>
      <c r="C40" s="26">
        <v>70.403587000000002</v>
      </c>
      <c r="D40" s="26">
        <v>5.3811660000000003</v>
      </c>
      <c r="E40" s="26">
        <v>0</v>
      </c>
      <c r="F40" s="26">
        <v>0</v>
      </c>
      <c r="G40" s="26">
        <v>3.5874440000000001</v>
      </c>
      <c r="H40" s="26">
        <v>1.345291</v>
      </c>
      <c r="I40" s="26">
        <v>1.345291</v>
      </c>
      <c r="J40" s="26">
        <v>7.6233180000000003</v>
      </c>
      <c r="K40" s="26">
        <v>13.901344999999999</v>
      </c>
      <c r="L40" s="26">
        <v>4.484305</v>
      </c>
    </row>
    <row r="41" spans="1:12" x14ac:dyDescent="0.2">
      <c r="A41" s="19" t="s">
        <v>1020</v>
      </c>
      <c r="B41" s="20">
        <v>216</v>
      </c>
      <c r="C41" s="26">
        <v>65.740741</v>
      </c>
      <c r="D41" s="26">
        <v>3.2407409999999999</v>
      </c>
      <c r="E41" s="26">
        <v>0.46296300000000001</v>
      </c>
      <c r="F41" s="26">
        <v>0</v>
      </c>
      <c r="G41" s="26">
        <v>4.1666670000000003</v>
      </c>
      <c r="H41" s="26">
        <v>1.8518520000000001</v>
      </c>
      <c r="I41" s="26">
        <v>4.1666670000000003</v>
      </c>
      <c r="J41" s="26">
        <v>12.5</v>
      </c>
      <c r="K41" s="26">
        <v>17.129629999999999</v>
      </c>
      <c r="L41" s="26">
        <v>1.8518520000000001</v>
      </c>
    </row>
    <row r="42" spans="1:12" x14ac:dyDescent="0.2">
      <c r="A42" s="19" t="s">
        <v>1021</v>
      </c>
      <c r="B42" s="20">
        <v>140</v>
      </c>
      <c r="C42" s="26">
        <v>66.428571000000005</v>
      </c>
      <c r="D42" s="26">
        <v>0</v>
      </c>
      <c r="E42" s="26">
        <v>0</v>
      </c>
      <c r="F42" s="26">
        <v>0</v>
      </c>
      <c r="G42" s="26">
        <v>4.2857139999999996</v>
      </c>
      <c r="H42" s="26">
        <v>0</v>
      </c>
      <c r="I42" s="26">
        <v>3.5714290000000002</v>
      </c>
      <c r="J42" s="26">
        <v>9.2857140000000005</v>
      </c>
      <c r="K42" s="26">
        <v>19.285713999999999</v>
      </c>
      <c r="L42" s="26">
        <v>5</v>
      </c>
    </row>
    <row r="43" spans="1:12" x14ac:dyDescent="0.2">
      <c r="A43" s="19" t="s">
        <v>1022</v>
      </c>
      <c r="B43" s="20">
        <v>72</v>
      </c>
      <c r="C43" s="26">
        <v>59.722222000000002</v>
      </c>
      <c r="D43" s="26">
        <v>2.7777780000000001</v>
      </c>
      <c r="E43" s="26">
        <v>0</v>
      </c>
      <c r="F43" s="26">
        <v>0</v>
      </c>
      <c r="G43" s="26">
        <v>0</v>
      </c>
      <c r="H43" s="26">
        <v>0</v>
      </c>
      <c r="I43" s="26">
        <v>0</v>
      </c>
      <c r="J43" s="26">
        <v>18.055555999999999</v>
      </c>
      <c r="K43" s="26">
        <v>22.222221999999999</v>
      </c>
      <c r="L43" s="26">
        <v>8.3333329999999997</v>
      </c>
    </row>
    <row r="44" spans="1:12" x14ac:dyDescent="0.2">
      <c r="A44" s="19" t="s">
        <v>1023</v>
      </c>
      <c r="B44" s="20">
        <v>46</v>
      </c>
      <c r="C44" s="26">
        <v>80.434782999999996</v>
      </c>
      <c r="D44" s="26">
        <v>0</v>
      </c>
      <c r="E44" s="26">
        <v>0</v>
      </c>
      <c r="F44" s="26">
        <v>0</v>
      </c>
      <c r="G44" s="26">
        <v>6.5217390000000002</v>
      </c>
      <c r="H44" s="26">
        <v>0</v>
      </c>
      <c r="I44" s="26">
        <v>2.1739130000000002</v>
      </c>
      <c r="J44" s="26">
        <v>4.3478260000000004</v>
      </c>
      <c r="K44" s="26">
        <v>10.869565</v>
      </c>
      <c r="L44" s="26">
        <v>2.1739130000000002</v>
      </c>
    </row>
    <row r="45" spans="1:12" x14ac:dyDescent="0.2">
      <c r="A45" s="19" t="s">
        <v>1024</v>
      </c>
      <c r="B45" s="20">
        <v>8</v>
      </c>
      <c r="C45" s="26">
        <v>100</v>
      </c>
      <c r="D45" s="26">
        <v>0</v>
      </c>
      <c r="E45" s="26">
        <v>0</v>
      </c>
      <c r="F45" s="26">
        <v>0</v>
      </c>
      <c r="G45" s="26">
        <v>0</v>
      </c>
      <c r="H45" s="26">
        <v>0</v>
      </c>
      <c r="I45" s="26">
        <v>0</v>
      </c>
      <c r="J45" s="26">
        <v>0</v>
      </c>
      <c r="K45" s="26">
        <v>0</v>
      </c>
      <c r="L45" s="26">
        <v>0</v>
      </c>
    </row>
    <row r="46" spans="1:12" x14ac:dyDescent="0.2">
      <c r="A46" s="19" t="s">
        <v>1025</v>
      </c>
      <c r="B46" s="20">
        <v>435</v>
      </c>
      <c r="C46" s="26">
        <v>68.275862000000004</v>
      </c>
      <c r="D46" s="26">
        <v>6.436782</v>
      </c>
      <c r="E46" s="26">
        <v>0.22988500000000001</v>
      </c>
      <c r="F46" s="26">
        <v>0</v>
      </c>
      <c r="G46" s="26">
        <v>2.7586210000000002</v>
      </c>
      <c r="H46" s="26">
        <v>0.91954000000000002</v>
      </c>
      <c r="I46" s="26">
        <v>1.1494249999999999</v>
      </c>
      <c r="J46" s="26">
        <v>9.8850569999999998</v>
      </c>
      <c r="K46" s="26">
        <v>16.321839000000001</v>
      </c>
      <c r="L46" s="26">
        <v>3.218391</v>
      </c>
    </row>
    <row r="47" spans="1:12" x14ac:dyDescent="0.2">
      <c r="A47" s="19" t="s">
        <v>1026</v>
      </c>
      <c r="B47" s="20">
        <v>356</v>
      </c>
      <c r="C47" s="26">
        <v>66.011235999999997</v>
      </c>
      <c r="D47" s="26">
        <v>1.9662919999999999</v>
      </c>
      <c r="E47" s="26">
        <v>0.28089900000000001</v>
      </c>
      <c r="F47" s="26">
        <v>0</v>
      </c>
      <c r="G47" s="26">
        <v>4.2134830000000001</v>
      </c>
      <c r="H47" s="26">
        <v>1.123596</v>
      </c>
      <c r="I47" s="26">
        <v>3.9325839999999999</v>
      </c>
      <c r="J47" s="26">
        <v>11.235955000000001</v>
      </c>
      <c r="K47" s="26">
        <v>17.977528</v>
      </c>
      <c r="L47" s="26">
        <v>3.0898880000000002</v>
      </c>
    </row>
    <row r="48" spans="1:12" x14ac:dyDescent="0.2">
      <c r="A48" s="19" t="s">
        <v>1027</v>
      </c>
      <c r="B48" s="20">
        <v>917</v>
      </c>
      <c r="C48" s="26">
        <v>67.611778000000001</v>
      </c>
      <c r="D48" s="26">
        <v>4.0348959999999998</v>
      </c>
      <c r="E48" s="26">
        <v>0.21810299999999999</v>
      </c>
      <c r="F48" s="26">
        <v>0</v>
      </c>
      <c r="G48" s="26">
        <v>3.2715380000000001</v>
      </c>
      <c r="H48" s="26">
        <v>0.87241000000000002</v>
      </c>
      <c r="I48" s="26">
        <v>2.181025</v>
      </c>
      <c r="J48" s="26">
        <v>10.687023</v>
      </c>
      <c r="K48" s="26">
        <v>17.011996</v>
      </c>
      <c r="L48" s="26">
        <v>3.4896400000000001</v>
      </c>
    </row>
    <row r="49" spans="1:12" x14ac:dyDescent="0.2">
      <c r="A49" s="19" t="s">
        <v>1028</v>
      </c>
      <c r="B49" s="20">
        <v>482</v>
      </c>
      <c r="C49" s="26">
        <v>67.012448000000006</v>
      </c>
      <c r="D49" s="26">
        <v>1.8672200000000001</v>
      </c>
      <c r="E49" s="26">
        <v>0.20746899999999999</v>
      </c>
      <c r="F49" s="26">
        <v>0</v>
      </c>
      <c r="G49" s="26">
        <v>3.7344400000000002</v>
      </c>
      <c r="H49" s="26">
        <v>0.82987599999999995</v>
      </c>
      <c r="I49" s="26">
        <v>3.1120329999999998</v>
      </c>
      <c r="J49" s="26">
        <v>11.410788</v>
      </c>
      <c r="K49" s="26">
        <v>17.634855000000002</v>
      </c>
      <c r="L49" s="26">
        <v>3.7344400000000002</v>
      </c>
    </row>
    <row r="50" spans="1:12" x14ac:dyDescent="0.2">
      <c r="A50" s="19" t="s">
        <v>1029</v>
      </c>
      <c r="B50" s="20">
        <v>126</v>
      </c>
      <c r="C50" s="26">
        <v>69.841269999999994</v>
      </c>
      <c r="D50" s="26">
        <v>1.587302</v>
      </c>
      <c r="E50" s="26">
        <v>0</v>
      </c>
      <c r="F50" s="26">
        <v>0</v>
      </c>
      <c r="G50" s="26">
        <v>2.3809520000000002</v>
      </c>
      <c r="H50" s="26">
        <v>0</v>
      </c>
      <c r="I50" s="26">
        <v>0.793651</v>
      </c>
      <c r="J50" s="26">
        <v>11.904762</v>
      </c>
      <c r="K50" s="26">
        <v>16.666667</v>
      </c>
      <c r="L50" s="26">
        <v>5.5555560000000002</v>
      </c>
    </row>
    <row r="51" spans="1:12" x14ac:dyDescent="0.2">
      <c r="A51" s="18" t="s">
        <v>1032</v>
      </c>
      <c r="B51" s="18"/>
      <c r="C51" s="18"/>
      <c r="D51" s="18"/>
      <c r="E51" s="18"/>
      <c r="F51" s="18"/>
      <c r="G51" s="18"/>
      <c r="H51" s="18"/>
      <c r="I51" s="18"/>
      <c r="J51" s="18"/>
      <c r="K51" s="18"/>
      <c r="L51" s="18"/>
    </row>
    <row r="52" spans="1:12" x14ac:dyDescent="0.2">
      <c r="A52" s="19" t="s">
        <v>130</v>
      </c>
      <c r="B52" s="20">
        <v>151</v>
      </c>
      <c r="C52" s="26">
        <v>43.708609000000003</v>
      </c>
      <c r="D52" s="26">
        <v>13.907285</v>
      </c>
      <c r="E52" s="26">
        <v>0.66225199999999995</v>
      </c>
      <c r="F52" s="26">
        <v>1.324503</v>
      </c>
      <c r="G52" s="26">
        <v>5.2980130000000001</v>
      </c>
      <c r="H52" s="26">
        <v>1.324503</v>
      </c>
      <c r="I52" s="26">
        <v>3.9735100000000001</v>
      </c>
      <c r="J52" s="26">
        <v>27.152318000000001</v>
      </c>
      <c r="K52" s="26">
        <v>23.178808</v>
      </c>
      <c r="L52" s="26">
        <v>0.66225199999999995</v>
      </c>
    </row>
    <row r="53" spans="1:12" x14ac:dyDescent="0.2">
      <c r="A53" s="19" t="s">
        <v>131</v>
      </c>
      <c r="B53" s="20">
        <v>1446</v>
      </c>
      <c r="C53" s="26">
        <v>63.001382999999997</v>
      </c>
      <c r="D53" s="26">
        <v>3.8727520000000002</v>
      </c>
      <c r="E53" s="26">
        <v>0.27662500000000001</v>
      </c>
      <c r="F53" s="26">
        <v>0.62240700000000004</v>
      </c>
      <c r="G53" s="26">
        <v>2.7662520000000002</v>
      </c>
      <c r="H53" s="26">
        <v>1.5214380000000001</v>
      </c>
      <c r="I53" s="26">
        <v>2.9737209999999998</v>
      </c>
      <c r="J53" s="26">
        <v>13.001383000000001</v>
      </c>
      <c r="K53" s="26">
        <v>19.640387</v>
      </c>
      <c r="L53" s="26">
        <v>2.627939</v>
      </c>
    </row>
    <row r="54" spans="1:12" x14ac:dyDescent="0.2">
      <c r="A54" s="19" t="s">
        <v>392</v>
      </c>
      <c r="B54" s="20">
        <v>150</v>
      </c>
      <c r="C54" s="26">
        <v>47.333333000000003</v>
      </c>
      <c r="D54" s="26">
        <v>4.6666670000000003</v>
      </c>
      <c r="E54" s="26">
        <v>0</v>
      </c>
      <c r="F54" s="26">
        <v>0</v>
      </c>
      <c r="G54" s="26">
        <v>2</v>
      </c>
      <c r="H54" s="26">
        <v>0.66666700000000001</v>
      </c>
      <c r="I54" s="26">
        <v>2</v>
      </c>
      <c r="J54" s="26">
        <v>32</v>
      </c>
      <c r="K54" s="26">
        <v>24.666667</v>
      </c>
      <c r="L54" s="26">
        <v>1.3333330000000001</v>
      </c>
    </row>
    <row r="55" spans="1:12" x14ac:dyDescent="0.2">
      <c r="A55" s="19" t="s">
        <v>132</v>
      </c>
      <c r="B55" s="20">
        <v>372</v>
      </c>
      <c r="C55" s="26">
        <v>70.161289999999994</v>
      </c>
      <c r="D55" s="26">
        <v>2.9569890000000001</v>
      </c>
      <c r="E55" s="26">
        <v>0</v>
      </c>
      <c r="F55" s="26">
        <v>0</v>
      </c>
      <c r="G55" s="26">
        <v>4.0322579999999997</v>
      </c>
      <c r="H55" s="26">
        <v>1.3440859999999999</v>
      </c>
      <c r="I55" s="26">
        <v>2.1505380000000001</v>
      </c>
      <c r="J55" s="26">
        <v>9.1397849999999998</v>
      </c>
      <c r="K55" s="26">
        <v>15.591398</v>
      </c>
      <c r="L55" s="26">
        <v>4.301075</v>
      </c>
    </row>
    <row r="56" spans="1:12" x14ac:dyDescent="0.2">
      <c r="A56" s="19" t="s">
        <v>1033</v>
      </c>
      <c r="B56" s="20">
        <v>69</v>
      </c>
      <c r="C56" s="26">
        <v>59.420290000000001</v>
      </c>
      <c r="D56" s="26">
        <v>5.7971009999999996</v>
      </c>
      <c r="E56" s="26">
        <v>0</v>
      </c>
      <c r="F56" s="26">
        <v>0</v>
      </c>
      <c r="G56" s="26">
        <v>2.8985509999999999</v>
      </c>
      <c r="H56" s="26">
        <v>0</v>
      </c>
      <c r="I56" s="26">
        <v>4.3478260000000004</v>
      </c>
      <c r="J56" s="26">
        <v>10.144928</v>
      </c>
      <c r="K56" s="26">
        <v>20.289854999999999</v>
      </c>
      <c r="L56" s="26">
        <v>5.7971009999999996</v>
      </c>
    </row>
    <row r="57" spans="1:12" x14ac:dyDescent="0.2">
      <c r="A57" s="18" t="s">
        <v>133</v>
      </c>
      <c r="B57" s="17">
        <v>92</v>
      </c>
      <c r="C57" s="25">
        <v>39.130434999999999</v>
      </c>
      <c r="D57" s="25">
        <v>9.7826090000000008</v>
      </c>
      <c r="E57" s="25">
        <v>1.086957</v>
      </c>
      <c r="F57" s="25">
        <v>2.1739130000000002</v>
      </c>
      <c r="G57" s="25">
        <v>4.3478260000000004</v>
      </c>
      <c r="H57" s="25">
        <v>2.1739130000000002</v>
      </c>
      <c r="I57" s="25">
        <v>4.3478260000000004</v>
      </c>
      <c r="J57" s="25">
        <v>32.608696000000002</v>
      </c>
      <c r="K57" s="25">
        <v>23.913042999999998</v>
      </c>
      <c r="L57" s="25">
        <v>1.086957</v>
      </c>
    </row>
    <row r="58" spans="1:12" x14ac:dyDescent="0.2">
      <c r="A58" s="19" t="s">
        <v>134</v>
      </c>
      <c r="B58" s="20">
        <v>813</v>
      </c>
      <c r="C58" s="26">
        <v>59.163592000000001</v>
      </c>
      <c r="D58" s="26">
        <v>4.182042</v>
      </c>
      <c r="E58" s="26">
        <v>0.246002</v>
      </c>
      <c r="F58" s="26">
        <v>1.107011</v>
      </c>
      <c r="G58" s="26">
        <v>2.4600249999999999</v>
      </c>
      <c r="H58" s="26">
        <v>1.7220169999999999</v>
      </c>
      <c r="I58" s="26">
        <v>3.9360390000000001</v>
      </c>
      <c r="J58" s="26">
        <v>15.252153</v>
      </c>
      <c r="K58" s="26">
        <v>21.525214999999999</v>
      </c>
      <c r="L58" s="26">
        <v>2.3370229999999999</v>
      </c>
    </row>
    <row r="59" spans="1:12" x14ac:dyDescent="0.2">
      <c r="A59" s="19" t="s">
        <v>393</v>
      </c>
      <c r="B59" s="20">
        <v>65</v>
      </c>
      <c r="C59" s="26">
        <v>36.923076999999999</v>
      </c>
      <c r="D59" s="26">
        <v>4.6153849999999998</v>
      </c>
      <c r="E59" s="26">
        <v>0</v>
      </c>
      <c r="F59" s="26">
        <v>0</v>
      </c>
      <c r="G59" s="26">
        <v>4.6153849999999998</v>
      </c>
      <c r="H59" s="26">
        <v>1.538462</v>
      </c>
      <c r="I59" s="26">
        <v>3.0769229999999999</v>
      </c>
      <c r="J59" s="26">
        <v>38.461537999999997</v>
      </c>
      <c r="K59" s="26">
        <v>29.230768999999999</v>
      </c>
      <c r="L59" s="26">
        <v>1.538462</v>
      </c>
    </row>
    <row r="60" spans="1:12" x14ac:dyDescent="0.2">
      <c r="A60" s="19" t="s">
        <v>135</v>
      </c>
      <c r="B60" s="20">
        <v>83</v>
      </c>
      <c r="C60" s="26">
        <v>62.650601999999999</v>
      </c>
      <c r="D60" s="26">
        <v>3.6144579999999999</v>
      </c>
      <c r="E60" s="26">
        <v>0</v>
      </c>
      <c r="F60" s="26">
        <v>0</v>
      </c>
      <c r="G60" s="26">
        <v>4.8192769999999996</v>
      </c>
      <c r="H60" s="26">
        <v>2.4096389999999999</v>
      </c>
      <c r="I60" s="26">
        <v>2.4096389999999999</v>
      </c>
      <c r="J60" s="26">
        <v>10.843373</v>
      </c>
      <c r="K60" s="26">
        <v>20.481928</v>
      </c>
      <c r="L60" s="26">
        <v>3.6144579999999999</v>
      </c>
    </row>
    <row r="61" spans="1:12" x14ac:dyDescent="0.2">
      <c r="A61" s="19" t="s">
        <v>1034</v>
      </c>
      <c r="B61" s="20">
        <v>39</v>
      </c>
      <c r="C61" s="26">
        <v>41.025641</v>
      </c>
      <c r="D61" s="26">
        <v>2.5641029999999998</v>
      </c>
      <c r="E61" s="26">
        <v>0</v>
      </c>
      <c r="F61" s="26">
        <v>0</v>
      </c>
      <c r="G61" s="26">
        <v>2.5641029999999998</v>
      </c>
      <c r="H61" s="26">
        <v>0</v>
      </c>
      <c r="I61" s="26">
        <v>2.5641029999999998</v>
      </c>
      <c r="J61" s="26">
        <v>15.384615</v>
      </c>
      <c r="K61" s="26">
        <v>28.205127999999998</v>
      </c>
      <c r="L61" s="26">
        <v>7.6923079999999997</v>
      </c>
    </row>
    <row r="62" spans="1:12" x14ac:dyDescent="0.2">
      <c r="A62" s="18" t="s">
        <v>136</v>
      </c>
      <c r="B62" s="17">
        <v>59</v>
      </c>
      <c r="C62" s="25">
        <v>50.847458000000003</v>
      </c>
      <c r="D62" s="25">
        <v>20.338982999999999</v>
      </c>
      <c r="E62" s="25">
        <v>0</v>
      </c>
      <c r="F62" s="25">
        <v>0</v>
      </c>
      <c r="G62" s="25">
        <v>6.7796609999999999</v>
      </c>
      <c r="H62" s="25">
        <v>0</v>
      </c>
      <c r="I62" s="25">
        <v>3.389831</v>
      </c>
      <c r="J62" s="25">
        <v>18.644068000000001</v>
      </c>
      <c r="K62" s="25">
        <v>22.033898000000001</v>
      </c>
      <c r="L62" s="25">
        <v>0</v>
      </c>
    </row>
    <row r="63" spans="1:12" x14ac:dyDescent="0.2">
      <c r="A63" s="19" t="s">
        <v>134</v>
      </c>
      <c r="B63" s="20">
        <v>632</v>
      </c>
      <c r="C63" s="26">
        <v>67.879746999999995</v>
      </c>
      <c r="D63" s="26">
        <v>3.3227850000000001</v>
      </c>
      <c r="E63" s="26">
        <v>0.31645600000000002</v>
      </c>
      <c r="F63" s="26">
        <v>0</v>
      </c>
      <c r="G63" s="26">
        <v>3.1645569999999998</v>
      </c>
      <c r="H63" s="26">
        <v>1.2658229999999999</v>
      </c>
      <c r="I63" s="26">
        <v>1.7405060000000001</v>
      </c>
      <c r="J63" s="26">
        <v>10.126582000000001</v>
      </c>
      <c r="K63" s="26">
        <v>17.246835000000001</v>
      </c>
      <c r="L63" s="26">
        <v>3.006329</v>
      </c>
    </row>
    <row r="64" spans="1:12" x14ac:dyDescent="0.2">
      <c r="A64" s="19" t="s">
        <v>393</v>
      </c>
      <c r="B64" s="20">
        <v>85</v>
      </c>
      <c r="C64" s="26">
        <v>55.294117999999997</v>
      </c>
      <c r="D64" s="26">
        <v>4.7058819999999999</v>
      </c>
      <c r="E64" s="26">
        <v>0</v>
      </c>
      <c r="F64" s="26">
        <v>0</v>
      </c>
      <c r="G64" s="26">
        <v>0</v>
      </c>
      <c r="H64" s="26">
        <v>0</v>
      </c>
      <c r="I64" s="26">
        <v>1.176471</v>
      </c>
      <c r="J64" s="26">
        <v>27.058824000000001</v>
      </c>
      <c r="K64" s="26">
        <v>21.176470999999999</v>
      </c>
      <c r="L64" s="26">
        <v>1.176471</v>
      </c>
    </row>
    <row r="65" spans="1:12" x14ac:dyDescent="0.2">
      <c r="A65" s="19" t="s">
        <v>135</v>
      </c>
      <c r="B65" s="20">
        <v>289</v>
      </c>
      <c r="C65" s="26">
        <v>72.318338999999995</v>
      </c>
      <c r="D65" s="26">
        <v>2.7681659999999999</v>
      </c>
      <c r="E65" s="26">
        <v>0</v>
      </c>
      <c r="F65" s="26">
        <v>0</v>
      </c>
      <c r="G65" s="26">
        <v>3.8062279999999999</v>
      </c>
      <c r="H65" s="26">
        <v>1.038062</v>
      </c>
      <c r="I65" s="26">
        <v>2.0761250000000002</v>
      </c>
      <c r="J65" s="26">
        <v>8.6505189999999992</v>
      </c>
      <c r="K65" s="26">
        <v>14.186851000000001</v>
      </c>
      <c r="L65" s="26">
        <v>4.4982699999999998</v>
      </c>
    </row>
    <row r="66" spans="1:12" x14ac:dyDescent="0.2">
      <c r="A66" s="19" t="s">
        <v>1034</v>
      </c>
      <c r="B66" s="20">
        <v>30</v>
      </c>
      <c r="C66" s="26">
        <v>83.333332999999996</v>
      </c>
      <c r="D66" s="26">
        <v>10</v>
      </c>
      <c r="E66" s="26">
        <v>0</v>
      </c>
      <c r="F66" s="26">
        <v>0</v>
      </c>
      <c r="G66" s="26">
        <v>3.3333330000000001</v>
      </c>
      <c r="H66" s="26">
        <v>0</v>
      </c>
      <c r="I66" s="26">
        <v>6.6666670000000003</v>
      </c>
      <c r="J66" s="26">
        <v>3.3333330000000001</v>
      </c>
      <c r="K66" s="26">
        <v>10</v>
      </c>
      <c r="L66" s="26">
        <v>3.3333330000000001</v>
      </c>
    </row>
    <row r="67" spans="1:12" x14ac:dyDescent="0.2">
      <c r="A67" s="18" t="s">
        <v>1035</v>
      </c>
      <c r="B67" s="18"/>
      <c r="C67" s="18"/>
      <c r="D67" s="18"/>
      <c r="E67" s="18"/>
      <c r="F67" s="18"/>
      <c r="G67" s="18"/>
      <c r="H67" s="18"/>
      <c r="I67" s="18"/>
      <c r="J67" s="18"/>
      <c r="K67" s="18"/>
      <c r="L67" s="18"/>
    </row>
    <row r="68" spans="1:12" x14ac:dyDescent="0.2">
      <c r="A68" s="19" t="s">
        <v>1036</v>
      </c>
      <c r="B68" s="20">
        <v>366</v>
      </c>
      <c r="C68" s="26">
        <v>51.092896000000003</v>
      </c>
      <c r="D68" s="26">
        <v>8.1967210000000001</v>
      </c>
      <c r="E68" s="26">
        <v>0.27322400000000002</v>
      </c>
      <c r="F68" s="26">
        <v>0.81967199999999996</v>
      </c>
      <c r="G68" s="26">
        <v>4.9180330000000003</v>
      </c>
      <c r="H68" s="26">
        <v>1.0928960000000001</v>
      </c>
      <c r="I68" s="26">
        <v>2.73224</v>
      </c>
      <c r="J68" s="26">
        <v>20.491803000000001</v>
      </c>
      <c r="K68" s="26">
        <v>22.404371999999999</v>
      </c>
      <c r="L68" s="26">
        <v>2.73224</v>
      </c>
    </row>
    <row r="69" spans="1:12" x14ac:dyDescent="0.2">
      <c r="A69" s="19" t="s">
        <v>1037</v>
      </c>
      <c r="B69" s="20">
        <v>1212</v>
      </c>
      <c r="C69" s="26">
        <v>63.366337000000001</v>
      </c>
      <c r="D69" s="26">
        <v>3.5478550000000002</v>
      </c>
      <c r="E69" s="26">
        <v>0.165017</v>
      </c>
      <c r="F69" s="26">
        <v>0.57755800000000002</v>
      </c>
      <c r="G69" s="26">
        <v>2.722772</v>
      </c>
      <c r="H69" s="26">
        <v>1.4851490000000001</v>
      </c>
      <c r="I69" s="26">
        <v>2.8052809999999999</v>
      </c>
      <c r="J69" s="26">
        <v>13.201320000000001</v>
      </c>
      <c r="K69" s="26">
        <v>19.636963999999999</v>
      </c>
      <c r="L69" s="26">
        <v>2.722772</v>
      </c>
    </row>
    <row r="70" spans="1:12" x14ac:dyDescent="0.2">
      <c r="A70" s="19" t="s">
        <v>137</v>
      </c>
      <c r="B70" s="20">
        <v>112</v>
      </c>
      <c r="C70" s="26">
        <v>65.178571000000005</v>
      </c>
      <c r="D70" s="26">
        <v>5.3571429999999998</v>
      </c>
      <c r="E70" s="26">
        <v>0</v>
      </c>
      <c r="F70" s="26">
        <v>0.89285700000000001</v>
      </c>
      <c r="G70" s="26">
        <v>3.5714290000000002</v>
      </c>
      <c r="H70" s="26">
        <v>2.6785709999999998</v>
      </c>
      <c r="I70" s="26">
        <v>1.785714</v>
      </c>
      <c r="J70" s="26">
        <v>13.392856999999999</v>
      </c>
      <c r="K70" s="26">
        <v>16.964286000000001</v>
      </c>
      <c r="L70" s="26">
        <v>2.6785709999999998</v>
      </c>
    </row>
    <row r="71" spans="1:12" x14ac:dyDescent="0.2">
      <c r="A71" s="19" t="s">
        <v>138</v>
      </c>
      <c r="B71" s="20">
        <v>673</v>
      </c>
      <c r="C71" s="26">
        <v>69.836552999999995</v>
      </c>
      <c r="D71" s="26">
        <v>3.1203569999999998</v>
      </c>
      <c r="E71" s="26">
        <v>0</v>
      </c>
      <c r="F71" s="26">
        <v>0.148588</v>
      </c>
      <c r="G71" s="26">
        <v>2.3774150000000001</v>
      </c>
      <c r="H71" s="26">
        <v>2.080238</v>
      </c>
      <c r="I71" s="26">
        <v>2.080238</v>
      </c>
      <c r="J71" s="26">
        <v>12.035660999999999</v>
      </c>
      <c r="K71" s="26">
        <v>17.087667</v>
      </c>
      <c r="L71" s="26">
        <v>2.080238</v>
      </c>
    </row>
    <row r="72" spans="1:12" x14ac:dyDescent="0.2">
      <c r="A72" s="19" t="s">
        <v>1038</v>
      </c>
      <c r="B72" s="20">
        <v>75</v>
      </c>
      <c r="C72" s="26">
        <v>61.333333000000003</v>
      </c>
      <c r="D72" s="26">
        <v>5.3333329999999997</v>
      </c>
      <c r="E72" s="26">
        <v>0</v>
      </c>
      <c r="F72" s="26">
        <v>0</v>
      </c>
      <c r="G72" s="26">
        <v>1.3333330000000001</v>
      </c>
      <c r="H72" s="26">
        <v>2.6666669999999999</v>
      </c>
      <c r="I72" s="26">
        <v>6.6666670000000003</v>
      </c>
      <c r="J72" s="26">
        <v>10.666667</v>
      </c>
      <c r="K72" s="26">
        <v>13.333333</v>
      </c>
      <c r="L72" s="26">
        <v>5.3333329999999997</v>
      </c>
    </row>
    <row r="73" spans="1:12" x14ac:dyDescent="0.2">
      <c r="A73" s="19" t="s">
        <v>1011</v>
      </c>
      <c r="B73" s="20">
        <v>178</v>
      </c>
      <c r="C73" s="26">
        <v>60.112360000000002</v>
      </c>
      <c r="D73" s="26">
        <v>5.0561800000000003</v>
      </c>
      <c r="E73" s="26">
        <v>1.123596</v>
      </c>
      <c r="F73" s="26">
        <v>0</v>
      </c>
      <c r="G73" s="26">
        <v>1.6853929999999999</v>
      </c>
      <c r="H73" s="26">
        <v>0.56179800000000002</v>
      </c>
      <c r="I73" s="26">
        <v>4.4943819999999999</v>
      </c>
      <c r="J73" s="26">
        <v>16.292134999999998</v>
      </c>
      <c r="K73" s="26">
        <v>19.101123999999999</v>
      </c>
      <c r="L73" s="26">
        <v>2.808989</v>
      </c>
    </row>
    <row r="74" spans="1:12" x14ac:dyDescent="0.2">
      <c r="A74" s="19" t="s">
        <v>1441</v>
      </c>
      <c r="B74" s="20">
        <v>1644</v>
      </c>
      <c r="C74" s="26">
        <v>64.233576999999997</v>
      </c>
      <c r="D74" s="26">
        <v>3.649635</v>
      </c>
      <c r="E74" s="26">
        <v>0.121655</v>
      </c>
      <c r="F74" s="26">
        <v>0.48661799999999999</v>
      </c>
      <c r="G74" s="26">
        <v>2.8588809999999998</v>
      </c>
      <c r="H74" s="26">
        <v>1.5206809999999999</v>
      </c>
      <c r="I74" s="26">
        <v>2.7372260000000002</v>
      </c>
      <c r="J74" s="26">
        <v>13.017032</v>
      </c>
      <c r="K74" s="26">
        <v>18.978102</v>
      </c>
      <c r="L74" s="26">
        <v>2.798054</v>
      </c>
    </row>
    <row r="75" spans="1:12" x14ac:dyDescent="0.2">
      <c r="A75" s="18" t="s">
        <v>1039</v>
      </c>
      <c r="B75" s="18"/>
      <c r="C75" s="18"/>
      <c r="D75" s="18"/>
      <c r="E75" s="18"/>
      <c r="F75" s="18"/>
      <c r="G75" s="18"/>
      <c r="H75" s="18"/>
      <c r="I75" s="18"/>
      <c r="J75" s="18"/>
      <c r="K75" s="18"/>
      <c r="L75" s="18"/>
    </row>
    <row r="76" spans="1:12" x14ac:dyDescent="0.2">
      <c r="A76" s="21" t="s">
        <v>1040</v>
      </c>
      <c r="B76" s="34">
        <v>366</v>
      </c>
      <c r="C76" s="30">
        <v>51.092896000000003</v>
      </c>
      <c r="D76" s="30">
        <v>8.1967210000000001</v>
      </c>
      <c r="E76" s="30">
        <v>0.27322400000000002</v>
      </c>
      <c r="F76" s="30">
        <v>0.81967199999999996</v>
      </c>
      <c r="G76" s="30">
        <v>4.9180330000000003</v>
      </c>
      <c r="H76" s="30">
        <v>1.0928960000000001</v>
      </c>
      <c r="I76" s="30">
        <v>2.73224</v>
      </c>
      <c r="J76" s="30">
        <v>20.491803000000001</v>
      </c>
      <c r="K76" s="30">
        <v>22.404371999999999</v>
      </c>
      <c r="L76" s="30">
        <v>2.73224</v>
      </c>
    </row>
    <row r="77" spans="1:12" x14ac:dyDescent="0.2">
      <c r="A77" s="21" t="s">
        <v>1041</v>
      </c>
      <c r="B77" s="34">
        <v>954</v>
      </c>
      <c r="C77" s="30">
        <v>61.320754999999998</v>
      </c>
      <c r="D77" s="30">
        <v>3.8784070000000002</v>
      </c>
      <c r="E77" s="30">
        <v>0.209644</v>
      </c>
      <c r="F77" s="30">
        <v>0.62893100000000002</v>
      </c>
      <c r="G77" s="30">
        <v>2.9350100000000001</v>
      </c>
      <c r="H77" s="30">
        <v>1.257862</v>
      </c>
      <c r="I77" s="30">
        <v>2.9350100000000001</v>
      </c>
      <c r="J77" s="30">
        <v>14.046122</v>
      </c>
      <c r="K77" s="30">
        <v>20.230608</v>
      </c>
      <c r="L77" s="30">
        <v>2.7253669999999999</v>
      </c>
    </row>
    <row r="78" spans="1:12" x14ac:dyDescent="0.2">
      <c r="A78" s="19" t="s">
        <v>1042</v>
      </c>
      <c r="B78" s="20">
        <v>345</v>
      </c>
      <c r="C78" s="26">
        <v>69.275362000000001</v>
      </c>
      <c r="D78" s="26">
        <v>4.0579710000000002</v>
      </c>
      <c r="E78" s="26">
        <v>0</v>
      </c>
      <c r="F78" s="26">
        <v>0.57970999999999995</v>
      </c>
      <c r="G78" s="26">
        <v>2.8985509999999999</v>
      </c>
      <c r="H78" s="26">
        <v>1.7391300000000001</v>
      </c>
      <c r="I78" s="26">
        <v>2.3188409999999999</v>
      </c>
      <c r="J78" s="26">
        <v>13.333333</v>
      </c>
      <c r="K78" s="26">
        <v>16.811593999999999</v>
      </c>
      <c r="L78" s="26">
        <v>1.4492750000000001</v>
      </c>
    </row>
    <row r="79" spans="1:12" x14ac:dyDescent="0.2">
      <c r="A79" s="19" t="s">
        <v>1043</v>
      </c>
      <c r="B79" s="20">
        <v>141</v>
      </c>
      <c r="C79" s="26">
        <v>69.503546</v>
      </c>
      <c r="D79" s="26">
        <v>3.5460989999999999</v>
      </c>
      <c r="E79" s="26">
        <v>0</v>
      </c>
      <c r="F79" s="26">
        <v>0</v>
      </c>
      <c r="G79" s="26">
        <v>2.1276600000000001</v>
      </c>
      <c r="H79" s="26">
        <v>1.4184399999999999</v>
      </c>
      <c r="I79" s="26">
        <v>3.5460989999999999</v>
      </c>
      <c r="J79" s="26">
        <v>5.6737590000000004</v>
      </c>
      <c r="K79" s="26">
        <v>19.858156000000001</v>
      </c>
      <c r="L79" s="26">
        <v>4.2553190000000001</v>
      </c>
    </row>
    <row r="80" spans="1:12" x14ac:dyDescent="0.2">
      <c r="A80" s="19" t="s">
        <v>1044</v>
      </c>
      <c r="B80" s="20">
        <v>56</v>
      </c>
      <c r="C80" s="26">
        <v>66.071428999999995</v>
      </c>
      <c r="D80" s="26">
        <v>0</v>
      </c>
      <c r="E80" s="26">
        <v>0</v>
      </c>
      <c r="F80" s="26">
        <v>0</v>
      </c>
      <c r="G80" s="26">
        <v>1.785714</v>
      </c>
      <c r="H80" s="26">
        <v>1.785714</v>
      </c>
      <c r="I80" s="26">
        <v>0</v>
      </c>
      <c r="J80" s="26">
        <v>10.714286</v>
      </c>
      <c r="K80" s="26">
        <v>19.642856999999999</v>
      </c>
      <c r="L80" s="26">
        <v>1.785714</v>
      </c>
    </row>
    <row r="81" spans="1:12" x14ac:dyDescent="0.2">
      <c r="A81" s="19" t="s">
        <v>1045</v>
      </c>
      <c r="B81" s="20">
        <v>48</v>
      </c>
      <c r="C81" s="26">
        <v>72.916667000000004</v>
      </c>
      <c r="D81" s="26">
        <v>4.1666670000000003</v>
      </c>
      <c r="E81" s="26">
        <v>0</v>
      </c>
      <c r="F81" s="26">
        <v>0</v>
      </c>
      <c r="G81" s="26">
        <v>2.0833330000000001</v>
      </c>
      <c r="H81" s="26">
        <v>4.1666670000000003</v>
      </c>
      <c r="I81" s="26">
        <v>8.3333329999999997</v>
      </c>
      <c r="J81" s="26">
        <v>10.416667</v>
      </c>
      <c r="K81" s="26">
        <v>10.416667</v>
      </c>
      <c r="L81" s="26">
        <v>2.0833330000000001</v>
      </c>
    </row>
    <row r="82" spans="1:12" x14ac:dyDescent="0.2">
      <c r="A82" s="19" t="s">
        <v>1046</v>
      </c>
      <c r="B82" s="20">
        <v>20</v>
      </c>
      <c r="C82" s="26">
        <v>70</v>
      </c>
      <c r="D82" s="26">
        <v>0</v>
      </c>
      <c r="E82" s="26">
        <v>0</v>
      </c>
      <c r="F82" s="26">
        <v>0</v>
      </c>
      <c r="G82" s="26">
        <v>0</v>
      </c>
      <c r="H82" s="26">
        <v>5</v>
      </c>
      <c r="I82" s="26">
        <v>0</v>
      </c>
      <c r="J82" s="26">
        <v>5</v>
      </c>
      <c r="K82" s="26">
        <v>10</v>
      </c>
      <c r="L82" s="26">
        <v>10</v>
      </c>
    </row>
    <row r="83" spans="1:12" x14ac:dyDescent="0.2">
      <c r="A83" s="19" t="s">
        <v>1047</v>
      </c>
      <c r="B83" s="20">
        <v>4</v>
      </c>
      <c r="C83" s="26">
        <v>50</v>
      </c>
      <c r="D83" s="26">
        <v>0</v>
      </c>
      <c r="E83" s="26">
        <v>0</v>
      </c>
      <c r="F83" s="26">
        <v>0</v>
      </c>
      <c r="G83" s="26">
        <v>0</v>
      </c>
      <c r="H83" s="26">
        <v>0</v>
      </c>
      <c r="I83" s="26">
        <v>0</v>
      </c>
      <c r="J83" s="26">
        <v>25</v>
      </c>
      <c r="K83" s="26">
        <v>0</v>
      </c>
      <c r="L83" s="26">
        <v>25</v>
      </c>
    </row>
    <row r="84" spans="1:12" x14ac:dyDescent="0.2">
      <c r="A84" s="19" t="s">
        <v>1048</v>
      </c>
      <c r="B84" s="20">
        <v>2</v>
      </c>
      <c r="C84" s="26">
        <v>100</v>
      </c>
      <c r="D84" s="26">
        <v>0</v>
      </c>
      <c r="E84" s="26">
        <v>0</v>
      </c>
      <c r="F84" s="26">
        <v>0</v>
      </c>
      <c r="G84" s="26">
        <v>0</v>
      </c>
      <c r="H84" s="26">
        <v>0</v>
      </c>
      <c r="I84" s="26">
        <v>0</v>
      </c>
      <c r="J84" s="26">
        <v>0</v>
      </c>
      <c r="K84" s="26">
        <v>0</v>
      </c>
      <c r="L84" s="26">
        <v>0</v>
      </c>
    </row>
    <row r="85" spans="1:12" x14ac:dyDescent="0.2">
      <c r="A85" s="19" t="s">
        <v>1049</v>
      </c>
      <c r="B85" s="20">
        <v>2</v>
      </c>
      <c r="C85" s="26">
        <v>100</v>
      </c>
      <c r="D85" s="26">
        <v>0</v>
      </c>
      <c r="E85" s="26">
        <v>0</v>
      </c>
      <c r="F85" s="26">
        <v>0</v>
      </c>
      <c r="G85" s="26">
        <v>0</v>
      </c>
      <c r="H85" s="26">
        <v>0</v>
      </c>
      <c r="I85" s="26">
        <v>0</v>
      </c>
      <c r="J85" s="26">
        <v>0</v>
      </c>
      <c r="K85" s="26">
        <v>0</v>
      </c>
      <c r="L85" s="26">
        <v>0</v>
      </c>
    </row>
    <row r="86" spans="1:12" x14ac:dyDescent="0.2">
      <c r="A86" s="19" t="s">
        <v>1011</v>
      </c>
      <c r="B86" s="20">
        <v>250</v>
      </c>
      <c r="C86" s="26">
        <v>59.6</v>
      </c>
      <c r="D86" s="26">
        <v>4.4000000000000004</v>
      </c>
      <c r="E86" s="26">
        <v>0.8</v>
      </c>
      <c r="F86" s="26">
        <v>0</v>
      </c>
      <c r="G86" s="26">
        <v>2.8</v>
      </c>
      <c r="H86" s="26">
        <v>0.8</v>
      </c>
      <c r="I86" s="26">
        <v>3.2</v>
      </c>
      <c r="J86" s="26">
        <v>16.8</v>
      </c>
      <c r="K86" s="26">
        <v>19.600000000000001</v>
      </c>
      <c r="L86" s="26">
        <v>3.6</v>
      </c>
    </row>
    <row r="87" spans="1:12" x14ac:dyDescent="0.2">
      <c r="A87" s="18" t="s">
        <v>1050</v>
      </c>
      <c r="B87" s="18"/>
      <c r="C87" s="18"/>
      <c r="D87" s="18"/>
      <c r="E87" s="18"/>
      <c r="F87" s="18"/>
      <c r="G87" s="18"/>
      <c r="H87" s="18"/>
      <c r="I87" s="18"/>
      <c r="J87" s="18"/>
      <c r="K87" s="18"/>
      <c r="L87" s="18"/>
    </row>
    <row r="88" spans="1:12" x14ac:dyDescent="0.2">
      <c r="A88" s="19" t="s">
        <v>1051</v>
      </c>
      <c r="B88" s="20">
        <v>1712</v>
      </c>
      <c r="C88" s="26">
        <v>64.018692000000001</v>
      </c>
      <c r="D88" s="26">
        <v>3.2710279999999998</v>
      </c>
      <c r="E88" s="26">
        <v>0.23364499999999999</v>
      </c>
      <c r="F88" s="26">
        <v>0.40887899999999999</v>
      </c>
      <c r="G88" s="26">
        <v>2.9205610000000002</v>
      </c>
      <c r="H88" s="26">
        <v>1.2850470000000001</v>
      </c>
      <c r="I88" s="26">
        <v>2.9789720000000002</v>
      </c>
      <c r="J88" s="26">
        <v>12.850467</v>
      </c>
      <c r="K88" s="26">
        <v>19.801402</v>
      </c>
      <c r="L88" s="26">
        <v>2.570093</v>
      </c>
    </row>
    <row r="89" spans="1:12" x14ac:dyDescent="0.2">
      <c r="A89" s="19" t="s">
        <v>139</v>
      </c>
      <c r="B89" s="20">
        <v>76</v>
      </c>
      <c r="C89" s="26">
        <v>50</v>
      </c>
      <c r="D89" s="26">
        <v>7.8947370000000001</v>
      </c>
      <c r="E89" s="26">
        <v>1.3157890000000001</v>
      </c>
      <c r="F89" s="26">
        <v>0</v>
      </c>
      <c r="G89" s="26">
        <v>2.6315789999999999</v>
      </c>
      <c r="H89" s="26">
        <v>2.6315789999999999</v>
      </c>
      <c r="I89" s="26">
        <v>5.2631579999999998</v>
      </c>
      <c r="J89" s="26">
        <v>21.052631999999999</v>
      </c>
      <c r="K89" s="26">
        <v>25</v>
      </c>
      <c r="L89" s="26">
        <v>2.6315789999999999</v>
      </c>
    </row>
    <row r="90" spans="1:12" x14ac:dyDescent="0.2">
      <c r="A90" s="19" t="s">
        <v>1052</v>
      </c>
      <c r="B90" s="20">
        <v>59</v>
      </c>
      <c r="C90" s="26">
        <v>54.237287999999999</v>
      </c>
      <c r="D90" s="26">
        <v>6.7796609999999999</v>
      </c>
      <c r="E90" s="26">
        <v>0</v>
      </c>
      <c r="F90" s="26">
        <v>1.6949149999999999</v>
      </c>
      <c r="G90" s="26">
        <v>6.7796609999999999</v>
      </c>
      <c r="H90" s="26">
        <v>1.6949149999999999</v>
      </c>
      <c r="I90" s="26">
        <v>1.6949149999999999</v>
      </c>
      <c r="J90" s="26">
        <v>22.033898000000001</v>
      </c>
      <c r="K90" s="26">
        <v>22.033898000000001</v>
      </c>
      <c r="L90" s="26">
        <v>5.084746</v>
      </c>
    </row>
    <row r="91" spans="1:12" x14ac:dyDescent="0.2">
      <c r="A91" s="19" t="s">
        <v>140</v>
      </c>
      <c r="B91" s="20">
        <v>194</v>
      </c>
      <c r="C91" s="26">
        <v>47.42268</v>
      </c>
      <c r="D91" s="26">
        <v>12.371134</v>
      </c>
      <c r="E91" s="26">
        <v>0</v>
      </c>
      <c r="F91" s="26">
        <v>1.546392</v>
      </c>
      <c r="G91" s="26">
        <v>3.608247</v>
      </c>
      <c r="H91" s="26">
        <v>2.0618560000000001</v>
      </c>
      <c r="I91" s="26">
        <v>1.546392</v>
      </c>
      <c r="J91" s="26">
        <v>26.804124000000002</v>
      </c>
      <c r="K91" s="26">
        <v>17.525773000000001</v>
      </c>
      <c r="L91" s="26">
        <v>2.5773199999999998</v>
      </c>
    </row>
    <row r="92" spans="1:12" x14ac:dyDescent="0.2">
      <c r="A92" s="19" t="s">
        <v>141</v>
      </c>
      <c r="B92" s="20">
        <v>16</v>
      </c>
      <c r="C92" s="26">
        <v>62.5</v>
      </c>
      <c r="D92" s="26">
        <v>0</v>
      </c>
      <c r="E92" s="26">
        <v>0</v>
      </c>
      <c r="F92" s="26">
        <v>0</v>
      </c>
      <c r="G92" s="26">
        <v>18.75</v>
      </c>
      <c r="H92" s="26">
        <v>0</v>
      </c>
      <c r="I92" s="26">
        <v>0</v>
      </c>
      <c r="J92" s="26">
        <v>6.25</v>
      </c>
      <c r="K92" s="26">
        <v>12.5</v>
      </c>
      <c r="L92" s="26">
        <v>0</v>
      </c>
    </row>
    <row r="93" spans="1:12" x14ac:dyDescent="0.2">
      <c r="A93" s="19" t="s">
        <v>1009</v>
      </c>
      <c r="B93" s="20">
        <v>46</v>
      </c>
      <c r="C93" s="26">
        <v>65.217391000000006</v>
      </c>
      <c r="D93" s="26">
        <v>4.3478260000000004</v>
      </c>
      <c r="E93" s="26">
        <v>0</v>
      </c>
      <c r="F93" s="26">
        <v>0</v>
      </c>
      <c r="G93" s="26">
        <v>2.1739130000000002</v>
      </c>
      <c r="H93" s="26">
        <v>0</v>
      </c>
      <c r="I93" s="26">
        <v>6.5217390000000002</v>
      </c>
      <c r="J93" s="26">
        <v>10.869565</v>
      </c>
      <c r="K93" s="26">
        <v>13.043478</v>
      </c>
      <c r="L93" s="26">
        <v>2.1739130000000002</v>
      </c>
    </row>
    <row r="94" spans="1:12" x14ac:dyDescent="0.2">
      <c r="A94" s="19" t="s">
        <v>1011</v>
      </c>
      <c r="B94" s="20">
        <v>85</v>
      </c>
      <c r="C94" s="26">
        <v>61.176470999999999</v>
      </c>
      <c r="D94" s="26">
        <v>8.2352939999999997</v>
      </c>
      <c r="E94" s="26">
        <v>0</v>
      </c>
      <c r="F94" s="26">
        <v>0</v>
      </c>
      <c r="G94" s="26">
        <v>1.176471</v>
      </c>
      <c r="H94" s="26">
        <v>1.176471</v>
      </c>
      <c r="I94" s="26">
        <v>1.176471</v>
      </c>
      <c r="J94" s="26">
        <v>12.941176</v>
      </c>
      <c r="K94" s="26">
        <v>17.647058999999999</v>
      </c>
      <c r="L94" s="26">
        <v>7.0588240000000004</v>
      </c>
    </row>
    <row r="95" spans="1:12" x14ac:dyDescent="0.2">
      <c r="A95" s="18" t="s">
        <v>1053</v>
      </c>
      <c r="B95" s="18"/>
      <c r="C95" s="18"/>
      <c r="D95" s="18"/>
      <c r="E95" s="18"/>
      <c r="F95" s="18"/>
      <c r="G95" s="18"/>
      <c r="H95" s="18"/>
      <c r="I95" s="18"/>
      <c r="J95" s="18"/>
      <c r="K95" s="18"/>
      <c r="L95" s="18"/>
    </row>
    <row r="96" spans="1:12" x14ac:dyDescent="0.2">
      <c r="A96" s="19" t="s">
        <v>1054</v>
      </c>
      <c r="B96" s="20">
        <v>1212</v>
      </c>
      <c r="C96" s="26">
        <v>63.778877999999999</v>
      </c>
      <c r="D96" s="26">
        <v>3.3003300000000002</v>
      </c>
      <c r="E96" s="26">
        <v>0.33003300000000002</v>
      </c>
      <c r="F96" s="26">
        <v>0.49504999999999999</v>
      </c>
      <c r="G96" s="26">
        <v>2.8877890000000002</v>
      </c>
      <c r="H96" s="26">
        <v>1.5676570000000001</v>
      </c>
      <c r="I96" s="26">
        <v>2.722772</v>
      </c>
      <c r="J96" s="26">
        <v>13.366337</v>
      </c>
      <c r="K96" s="26">
        <v>20.379538</v>
      </c>
      <c r="L96" s="26">
        <v>1.9801979999999999</v>
      </c>
    </row>
    <row r="97" spans="1:12" x14ac:dyDescent="0.2">
      <c r="A97" s="19" t="s">
        <v>1055</v>
      </c>
      <c r="B97" s="20">
        <v>24</v>
      </c>
      <c r="C97" s="26">
        <v>75</v>
      </c>
      <c r="D97" s="26">
        <v>4.1666670000000003</v>
      </c>
      <c r="E97" s="26">
        <v>0</v>
      </c>
      <c r="F97" s="26">
        <v>0</v>
      </c>
      <c r="G97" s="26">
        <v>0</v>
      </c>
      <c r="H97" s="26">
        <v>8.3333329999999997</v>
      </c>
      <c r="I97" s="26">
        <v>4.1666670000000003</v>
      </c>
      <c r="J97" s="26">
        <v>12.5</v>
      </c>
      <c r="K97" s="26">
        <v>16.666667</v>
      </c>
      <c r="L97" s="26">
        <v>0</v>
      </c>
    </row>
    <row r="98" spans="1:12" x14ac:dyDescent="0.2">
      <c r="A98" s="19" t="s">
        <v>1056</v>
      </c>
      <c r="B98" s="20">
        <v>76</v>
      </c>
      <c r="C98" s="26">
        <v>63.157895000000003</v>
      </c>
      <c r="D98" s="26">
        <v>6.5789470000000003</v>
      </c>
      <c r="E98" s="26">
        <v>0</v>
      </c>
      <c r="F98" s="26">
        <v>0</v>
      </c>
      <c r="G98" s="26">
        <v>0</v>
      </c>
      <c r="H98" s="26">
        <v>1.3157890000000001</v>
      </c>
      <c r="I98" s="26">
        <v>6.5789470000000003</v>
      </c>
      <c r="J98" s="26">
        <v>15.789474</v>
      </c>
      <c r="K98" s="26">
        <v>18.421053000000001</v>
      </c>
      <c r="L98" s="26">
        <v>0</v>
      </c>
    </row>
    <row r="99" spans="1:12" x14ac:dyDescent="0.2">
      <c r="A99" s="19" t="s">
        <v>1057</v>
      </c>
      <c r="B99" s="20">
        <v>43</v>
      </c>
      <c r="C99" s="26">
        <v>67.441860000000005</v>
      </c>
      <c r="D99" s="26">
        <v>2.3255810000000001</v>
      </c>
      <c r="E99" s="26">
        <v>0</v>
      </c>
      <c r="F99" s="26">
        <v>2.3255810000000001</v>
      </c>
      <c r="G99" s="26">
        <v>4.6511630000000004</v>
      </c>
      <c r="H99" s="26">
        <v>0</v>
      </c>
      <c r="I99" s="26">
        <v>0</v>
      </c>
      <c r="J99" s="26">
        <v>16.279070000000001</v>
      </c>
      <c r="K99" s="26">
        <v>16.279070000000001</v>
      </c>
      <c r="L99" s="26">
        <v>2.3255810000000001</v>
      </c>
    </row>
    <row r="100" spans="1:12" x14ac:dyDescent="0.2">
      <c r="A100" s="19" t="s">
        <v>1058</v>
      </c>
      <c r="B100" s="20">
        <v>14</v>
      </c>
      <c r="C100" s="26">
        <v>57.142856999999999</v>
      </c>
      <c r="D100" s="26">
        <v>7.1428570000000002</v>
      </c>
      <c r="E100" s="26">
        <v>0</v>
      </c>
      <c r="F100" s="26">
        <v>0</v>
      </c>
      <c r="G100" s="26">
        <v>7.1428570000000002</v>
      </c>
      <c r="H100" s="26">
        <v>0</v>
      </c>
      <c r="I100" s="26">
        <v>7.1428570000000002</v>
      </c>
      <c r="J100" s="26">
        <v>7.1428570000000002</v>
      </c>
      <c r="K100" s="26">
        <v>14.285714</v>
      </c>
      <c r="L100" s="26">
        <v>0</v>
      </c>
    </row>
    <row r="101" spans="1:12" x14ac:dyDescent="0.2">
      <c r="A101" s="19" t="s">
        <v>1059</v>
      </c>
      <c r="B101" s="20">
        <v>5</v>
      </c>
      <c r="C101" s="26">
        <v>60</v>
      </c>
      <c r="D101" s="26">
        <v>0</v>
      </c>
      <c r="E101" s="26">
        <v>0</v>
      </c>
      <c r="F101" s="26">
        <v>0</v>
      </c>
      <c r="G101" s="26">
        <v>0</v>
      </c>
      <c r="H101" s="26">
        <v>0</v>
      </c>
      <c r="I101" s="26">
        <v>0</v>
      </c>
      <c r="J101" s="26">
        <v>40</v>
      </c>
      <c r="K101" s="26">
        <v>0</v>
      </c>
      <c r="L101" s="26">
        <v>0</v>
      </c>
    </row>
    <row r="102" spans="1:12" x14ac:dyDescent="0.2">
      <c r="A102" s="19" t="s">
        <v>1011</v>
      </c>
      <c r="B102" s="20">
        <v>414</v>
      </c>
      <c r="C102" s="26">
        <v>61.594203</v>
      </c>
      <c r="D102" s="26">
        <v>3.381643</v>
      </c>
      <c r="E102" s="26">
        <v>0.24154600000000001</v>
      </c>
      <c r="F102" s="26">
        <v>0</v>
      </c>
      <c r="G102" s="26">
        <v>3.381643</v>
      </c>
      <c r="H102" s="26">
        <v>0.48309200000000002</v>
      </c>
      <c r="I102" s="26">
        <v>3.6231879999999999</v>
      </c>
      <c r="J102" s="26">
        <v>11.835749</v>
      </c>
      <c r="K102" s="26">
        <v>20.289854999999999</v>
      </c>
      <c r="L102" s="26">
        <v>5.0724640000000001</v>
      </c>
    </row>
    <row r="103" spans="1:12" x14ac:dyDescent="0.2">
      <c r="A103" s="18" t="s">
        <v>1060</v>
      </c>
      <c r="B103" s="18"/>
      <c r="C103" s="18"/>
      <c r="D103" s="18"/>
      <c r="E103" s="18"/>
      <c r="F103" s="18"/>
      <c r="G103" s="18"/>
      <c r="H103" s="18"/>
      <c r="I103" s="18"/>
      <c r="J103" s="18"/>
      <c r="K103" s="18"/>
      <c r="L103" s="18"/>
    </row>
    <row r="104" spans="1:12" x14ac:dyDescent="0.2">
      <c r="A104" s="19" t="s">
        <v>1054</v>
      </c>
      <c r="B104" s="20">
        <v>13</v>
      </c>
      <c r="C104" s="26">
        <v>53.846153999999999</v>
      </c>
      <c r="D104" s="26">
        <v>7.6923079999999997</v>
      </c>
      <c r="E104" s="26">
        <v>0</v>
      </c>
      <c r="F104" s="26">
        <v>0</v>
      </c>
      <c r="G104" s="26">
        <v>7.6923079999999997</v>
      </c>
      <c r="H104" s="26">
        <v>0</v>
      </c>
      <c r="I104" s="26">
        <v>7.6923079999999997</v>
      </c>
      <c r="J104" s="26">
        <v>7.6923079999999997</v>
      </c>
      <c r="K104" s="26">
        <v>30.769231000000001</v>
      </c>
      <c r="L104" s="26">
        <v>7.6923079999999997</v>
      </c>
    </row>
    <row r="105" spans="1:12" x14ac:dyDescent="0.2">
      <c r="A105" s="19" t="s">
        <v>1055</v>
      </c>
      <c r="B105" s="20">
        <v>89</v>
      </c>
      <c r="C105" s="26">
        <v>41.573034</v>
      </c>
      <c r="D105" s="26">
        <v>8.9887639999999998</v>
      </c>
      <c r="E105" s="26">
        <v>0</v>
      </c>
      <c r="F105" s="26">
        <v>1.123596</v>
      </c>
      <c r="G105" s="26">
        <v>8.9887639999999998</v>
      </c>
      <c r="H105" s="26">
        <v>1.123596</v>
      </c>
      <c r="I105" s="26">
        <v>2.2471909999999999</v>
      </c>
      <c r="J105" s="26">
        <v>28.089887999999998</v>
      </c>
      <c r="K105" s="26">
        <v>24.719100999999998</v>
      </c>
      <c r="L105" s="26">
        <v>1.123596</v>
      </c>
    </row>
    <row r="106" spans="1:12" x14ac:dyDescent="0.2">
      <c r="A106" s="19" t="s">
        <v>1056</v>
      </c>
      <c r="B106" s="20">
        <v>143</v>
      </c>
      <c r="C106" s="26">
        <v>57.342657000000003</v>
      </c>
      <c r="D106" s="26">
        <v>11.188810999999999</v>
      </c>
      <c r="E106" s="26">
        <v>0</v>
      </c>
      <c r="F106" s="26">
        <v>2.0979019999999999</v>
      </c>
      <c r="G106" s="26">
        <v>2.7972030000000001</v>
      </c>
      <c r="H106" s="26">
        <v>2.0979019999999999</v>
      </c>
      <c r="I106" s="26">
        <v>0.69930099999999995</v>
      </c>
      <c r="J106" s="26">
        <v>22.377621999999999</v>
      </c>
      <c r="K106" s="26">
        <v>15.384615</v>
      </c>
      <c r="L106" s="26">
        <v>2.7972030000000001</v>
      </c>
    </row>
    <row r="107" spans="1:12" x14ac:dyDescent="0.2">
      <c r="A107" s="19" t="s">
        <v>1057</v>
      </c>
      <c r="B107" s="20">
        <v>27</v>
      </c>
      <c r="C107" s="26">
        <v>70.370369999999994</v>
      </c>
      <c r="D107" s="26">
        <v>7.4074070000000001</v>
      </c>
      <c r="E107" s="26">
        <v>0</v>
      </c>
      <c r="F107" s="26">
        <v>0</v>
      </c>
      <c r="G107" s="26">
        <v>0</v>
      </c>
      <c r="H107" s="26">
        <v>3.7037040000000001</v>
      </c>
      <c r="I107" s="26">
        <v>0</v>
      </c>
      <c r="J107" s="26">
        <v>11.111110999999999</v>
      </c>
      <c r="K107" s="26">
        <v>11.111110999999999</v>
      </c>
      <c r="L107" s="26">
        <v>0</v>
      </c>
    </row>
    <row r="108" spans="1:12" x14ac:dyDescent="0.2">
      <c r="A108" s="19" t="s">
        <v>1058</v>
      </c>
      <c r="B108" s="20">
        <v>5</v>
      </c>
      <c r="C108" s="26">
        <v>40</v>
      </c>
      <c r="D108" s="26">
        <v>20</v>
      </c>
      <c r="E108" s="26">
        <v>0</v>
      </c>
      <c r="F108" s="26">
        <v>0</v>
      </c>
      <c r="G108" s="26">
        <v>0</v>
      </c>
      <c r="H108" s="26">
        <v>0</v>
      </c>
      <c r="I108" s="26">
        <v>0</v>
      </c>
      <c r="J108" s="26">
        <v>0</v>
      </c>
      <c r="K108" s="26">
        <v>20</v>
      </c>
      <c r="L108" s="26">
        <v>20</v>
      </c>
    </row>
    <row r="109" spans="1:12" x14ac:dyDescent="0.2">
      <c r="A109" s="19" t="s">
        <v>1059</v>
      </c>
      <c r="B109" s="20">
        <v>10</v>
      </c>
      <c r="C109" s="26">
        <v>30</v>
      </c>
      <c r="D109" s="26">
        <v>0</v>
      </c>
      <c r="E109" s="26">
        <v>0</v>
      </c>
      <c r="F109" s="26">
        <v>0</v>
      </c>
      <c r="G109" s="26">
        <v>0</v>
      </c>
      <c r="H109" s="26">
        <v>0</v>
      </c>
      <c r="I109" s="26">
        <v>0</v>
      </c>
      <c r="J109" s="26">
        <v>40</v>
      </c>
      <c r="K109" s="26">
        <v>10</v>
      </c>
      <c r="L109" s="26">
        <v>20</v>
      </c>
    </row>
    <row r="110" spans="1:12" x14ac:dyDescent="0.2">
      <c r="A110" s="19" t="s">
        <v>1011</v>
      </c>
      <c r="B110" s="20">
        <v>28</v>
      </c>
      <c r="C110" s="26">
        <v>50</v>
      </c>
      <c r="D110" s="26">
        <v>7.1428570000000002</v>
      </c>
      <c r="E110" s="26">
        <v>0</v>
      </c>
      <c r="F110" s="26">
        <v>0</v>
      </c>
      <c r="G110" s="26">
        <v>7.1428570000000002</v>
      </c>
      <c r="H110" s="26">
        <v>0</v>
      </c>
      <c r="I110" s="26">
        <v>10.714286</v>
      </c>
      <c r="J110" s="26">
        <v>21.428571000000002</v>
      </c>
      <c r="K110" s="26">
        <v>7.1428570000000002</v>
      </c>
      <c r="L110" s="26">
        <v>0</v>
      </c>
    </row>
    <row r="111" spans="1:12" x14ac:dyDescent="0.2">
      <c r="A111" s="18" t="s">
        <v>142</v>
      </c>
      <c r="B111" s="18"/>
      <c r="C111" s="18"/>
      <c r="D111" s="18"/>
      <c r="E111" s="18"/>
      <c r="F111" s="18"/>
      <c r="G111" s="18"/>
      <c r="H111" s="18"/>
      <c r="I111" s="18"/>
      <c r="J111" s="18"/>
      <c r="K111" s="18"/>
      <c r="L111" s="18"/>
    </row>
    <row r="112" spans="1:12" x14ac:dyDescent="0.2">
      <c r="A112" s="19" t="s">
        <v>1061</v>
      </c>
      <c r="B112" s="20">
        <v>90</v>
      </c>
      <c r="C112" s="26">
        <v>53.333333000000003</v>
      </c>
      <c r="D112" s="26">
        <v>6.6666670000000003</v>
      </c>
      <c r="E112" s="26">
        <v>0</v>
      </c>
      <c r="F112" s="26">
        <v>1.111111</v>
      </c>
      <c r="G112" s="26">
        <v>2.2222219999999999</v>
      </c>
      <c r="H112" s="26">
        <v>4.4444439999999998</v>
      </c>
      <c r="I112" s="26">
        <v>3.3333330000000001</v>
      </c>
      <c r="J112" s="26">
        <v>16.666667</v>
      </c>
      <c r="K112" s="26">
        <v>26.666667</v>
      </c>
      <c r="L112" s="26">
        <v>1.111111</v>
      </c>
    </row>
    <row r="113" spans="1:12" x14ac:dyDescent="0.2">
      <c r="A113" s="19" t="s">
        <v>1062</v>
      </c>
      <c r="B113" s="20">
        <v>307</v>
      </c>
      <c r="C113" s="26">
        <v>61.237785000000002</v>
      </c>
      <c r="D113" s="26">
        <v>7.4918570000000004</v>
      </c>
      <c r="E113" s="26">
        <v>0</v>
      </c>
      <c r="F113" s="26">
        <v>0.32573299999999999</v>
      </c>
      <c r="G113" s="26">
        <v>3.2573289999999999</v>
      </c>
      <c r="H113" s="26">
        <v>1.9543969999999999</v>
      </c>
      <c r="I113" s="26">
        <v>1.6286639999999999</v>
      </c>
      <c r="J113" s="26">
        <v>14.65798</v>
      </c>
      <c r="K113" s="26">
        <v>19.218240999999999</v>
      </c>
      <c r="L113" s="26">
        <v>1.6286639999999999</v>
      </c>
    </row>
    <row r="114" spans="1:12" x14ac:dyDescent="0.2">
      <c r="A114" s="19" t="s">
        <v>1063</v>
      </c>
      <c r="B114" s="20">
        <v>392</v>
      </c>
      <c r="C114" s="26">
        <v>64.030612000000005</v>
      </c>
      <c r="D114" s="26">
        <v>4.8469389999999999</v>
      </c>
      <c r="E114" s="26">
        <v>0.51020399999999999</v>
      </c>
      <c r="F114" s="26">
        <v>1.020408</v>
      </c>
      <c r="G114" s="26">
        <v>2.5510199999999998</v>
      </c>
      <c r="H114" s="26">
        <v>1.785714</v>
      </c>
      <c r="I114" s="26">
        <v>3.3163269999999998</v>
      </c>
      <c r="J114" s="26">
        <v>12.755102000000001</v>
      </c>
      <c r="K114" s="26">
        <v>20.408162999999998</v>
      </c>
      <c r="L114" s="26">
        <v>1.5306120000000001</v>
      </c>
    </row>
    <row r="115" spans="1:12" x14ac:dyDescent="0.2">
      <c r="A115" s="19" t="s">
        <v>1064</v>
      </c>
      <c r="B115" s="20">
        <v>379</v>
      </c>
      <c r="C115" s="26">
        <v>61.477573</v>
      </c>
      <c r="D115" s="26">
        <v>3.6939310000000001</v>
      </c>
      <c r="E115" s="26">
        <v>0.52770399999999995</v>
      </c>
      <c r="F115" s="26">
        <v>0.52770399999999995</v>
      </c>
      <c r="G115" s="26">
        <v>3.9577840000000002</v>
      </c>
      <c r="H115" s="26">
        <v>1.055409</v>
      </c>
      <c r="I115" s="26">
        <v>2.638522</v>
      </c>
      <c r="J115" s="26">
        <v>15.303430000000001</v>
      </c>
      <c r="K115" s="26">
        <v>18.469657000000002</v>
      </c>
      <c r="L115" s="26">
        <v>3.4300790000000001</v>
      </c>
    </row>
    <row r="116" spans="1:12" x14ac:dyDescent="0.2">
      <c r="A116" s="19" t="s">
        <v>1065</v>
      </c>
      <c r="B116" s="20">
        <v>951</v>
      </c>
      <c r="C116" s="26">
        <v>62.039957999999999</v>
      </c>
      <c r="D116" s="26">
        <v>3.5751840000000001</v>
      </c>
      <c r="E116" s="26">
        <v>0.105152</v>
      </c>
      <c r="F116" s="26">
        <v>0.31545699999999999</v>
      </c>
      <c r="G116" s="26">
        <v>3.0494219999999999</v>
      </c>
      <c r="H116" s="26">
        <v>0.94637199999999999</v>
      </c>
      <c r="I116" s="26">
        <v>3.2597269999999998</v>
      </c>
      <c r="J116" s="26">
        <v>15.036803000000001</v>
      </c>
      <c r="K116" s="26">
        <v>18.927444999999999</v>
      </c>
      <c r="L116" s="26">
        <v>3.1545740000000002</v>
      </c>
    </row>
    <row r="117" spans="1:12" x14ac:dyDescent="0.2">
      <c r="A117" s="19" t="s">
        <v>1011</v>
      </c>
      <c r="B117" s="20">
        <v>69</v>
      </c>
      <c r="C117" s="26">
        <v>57.971013999999997</v>
      </c>
      <c r="D117" s="26">
        <v>4.3478260000000004</v>
      </c>
      <c r="E117" s="26">
        <v>0</v>
      </c>
      <c r="F117" s="26">
        <v>0</v>
      </c>
      <c r="G117" s="26">
        <v>2.8985509999999999</v>
      </c>
      <c r="H117" s="26">
        <v>0</v>
      </c>
      <c r="I117" s="26">
        <v>1.4492750000000001</v>
      </c>
      <c r="J117" s="26">
        <v>10.144928</v>
      </c>
      <c r="K117" s="26">
        <v>21.739129999999999</v>
      </c>
      <c r="L117" s="26">
        <v>8.6956520000000008</v>
      </c>
    </row>
    <row r="118" spans="1:12" x14ac:dyDescent="0.2">
      <c r="A118" s="18" t="s">
        <v>143</v>
      </c>
      <c r="B118" s="18"/>
      <c r="C118" s="18"/>
      <c r="D118" s="18"/>
      <c r="E118" s="18"/>
      <c r="F118" s="18"/>
      <c r="G118" s="18"/>
      <c r="H118" s="18"/>
      <c r="I118" s="18"/>
      <c r="J118" s="18"/>
      <c r="K118" s="18"/>
      <c r="L118" s="18"/>
    </row>
    <row r="119" spans="1:12" x14ac:dyDescent="0.2">
      <c r="A119" s="21" t="s">
        <v>1066</v>
      </c>
      <c r="B119" s="21"/>
      <c r="C119" s="21"/>
      <c r="D119" s="21"/>
      <c r="E119" s="21"/>
      <c r="F119" s="21"/>
      <c r="G119" s="21"/>
      <c r="H119" s="21"/>
      <c r="I119" s="21"/>
      <c r="J119" s="21"/>
      <c r="K119" s="21"/>
      <c r="L119" s="21"/>
    </row>
    <row r="120" spans="1:12" x14ac:dyDescent="0.2">
      <c r="A120" s="19" t="s">
        <v>1067</v>
      </c>
      <c r="B120" s="20">
        <v>546</v>
      </c>
      <c r="C120" s="26">
        <v>63.369962999999998</v>
      </c>
      <c r="D120" s="26">
        <v>6.7765570000000004</v>
      </c>
      <c r="E120" s="26">
        <v>0.36630000000000001</v>
      </c>
      <c r="F120" s="26">
        <v>0.91575099999999998</v>
      </c>
      <c r="G120" s="26">
        <v>2.9304030000000001</v>
      </c>
      <c r="H120" s="26">
        <v>2.3809520000000002</v>
      </c>
      <c r="I120" s="26">
        <v>2.5641029999999998</v>
      </c>
      <c r="J120" s="26">
        <v>11.355311</v>
      </c>
      <c r="K120" s="26">
        <v>21.428571000000002</v>
      </c>
      <c r="L120" s="26">
        <v>0.91575099999999998</v>
      </c>
    </row>
    <row r="121" spans="1:12" x14ac:dyDescent="0.2">
      <c r="A121" s="19" t="s">
        <v>1068</v>
      </c>
      <c r="B121" s="20">
        <v>531</v>
      </c>
      <c r="C121" s="26">
        <v>63.276836000000003</v>
      </c>
      <c r="D121" s="26">
        <v>3.389831</v>
      </c>
      <c r="E121" s="26">
        <v>0</v>
      </c>
      <c r="F121" s="26">
        <v>0.37664799999999998</v>
      </c>
      <c r="G121" s="26">
        <v>2.0715629999999998</v>
      </c>
      <c r="H121" s="26">
        <v>1.3182670000000001</v>
      </c>
      <c r="I121" s="26">
        <v>4.1431259999999996</v>
      </c>
      <c r="J121" s="26">
        <v>15.065913</v>
      </c>
      <c r="K121" s="26">
        <v>16.760829000000001</v>
      </c>
      <c r="L121" s="26">
        <v>2.259887</v>
      </c>
    </row>
    <row r="122" spans="1:12" x14ac:dyDescent="0.2">
      <c r="A122" s="19" t="s">
        <v>1069</v>
      </c>
      <c r="B122" s="20">
        <v>205</v>
      </c>
      <c r="C122" s="26">
        <v>66.341463000000005</v>
      </c>
      <c r="D122" s="26">
        <v>4.390244</v>
      </c>
      <c r="E122" s="26">
        <v>0.97560999999999998</v>
      </c>
      <c r="F122" s="26">
        <v>0.48780499999999999</v>
      </c>
      <c r="G122" s="26">
        <v>3.4146339999999999</v>
      </c>
      <c r="H122" s="26">
        <v>1.4634149999999999</v>
      </c>
      <c r="I122" s="26">
        <v>0.48780499999999999</v>
      </c>
      <c r="J122" s="26">
        <v>15.121950999999999</v>
      </c>
      <c r="K122" s="26">
        <v>16.097560999999999</v>
      </c>
      <c r="L122" s="26">
        <v>3.9024390000000002</v>
      </c>
    </row>
    <row r="123" spans="1:12" x14ac:dyDescent="0.2">
      <c r="A123" s="19" t="s">
        <v>1070</v>
      </c>
      <c r="B123" s="20">
        <v>762</v>
      </c>
      <c r="C123" s="26">
        <v>59.317585000000001</v>
      </c>
      <c r="D123" s="26">
        <v>3.1496059999999999</v>
      </c>
      <c r="E123" s="26">
        <v>0.13123399999999999</v>
      </c>
      <c r="F123" s="26">
        <v>0.26246700000000001</v>
      </c>
      <c r="G123" s="26">
        <v>3.9370080000000001</v>
      </c>
      <c r="H123" s="26">
        <v>0.78740200000000005</v>
      </c>
      <c r="I123" s="26">
        <v>2.6246719999999999</v>
      </c>
      <c r="J123" s="26">
        <v>16.272966</v>
      </c>
      <c r="K123" s="26">
        <v>20.341207000000001</v>
      </c>
      <c r="L123" s="26">
        <v>3.4120729999999999</v>
      </c>
    </row>
    <row r="124" spans="1:12" x14ac:dyDescent="0.2">
      <c r="A124" s="19" t="s">
        <v>1011</v>
      </c>
      <c r="B124" s="20">
        <v>144</v>
      </c>
      <c r="C124" s="26">
        <v>55.555556000000003</v>
      </c>
      <c r="D124" s="26">
        <v>7.6388889999999998</v>
      </c>
      <c r="E124" s="26">
        <v>0</v>
      </c>
      <c r="F124" s="26">
        <v>0.69444399999999995</v>
      </c>
      <c r="G124" s="26">
        <v>2.7777780000000001</v>
      </c>
      <c r="H124" s="26">
        <v>0.69444399999999995</v>
      </c>
      <c r="I124" s="26">
        <v>4.1666670000000003</v>
      </c>
      <c r="J124" s="26">
        <v>14.583333</v>
      </c>
      <c r="K124" s="26">
        <v>23.611111000000001</v>
      </c>
      <c r="L124" s="26">
        <v>6.9444439999999998</v>
      </c>
    </row>
    <row r="125" spans="1:12" x14ac:dyDescent="0.2">
      <c r="A125" s="18" t="s">
        <v>143</v>
      </c>
      <c r="B125" s="18"/>
      <c r="C125" s="18"/>
      <c r="D125" s="18"/>
      <c r="E125" s="18"/>
      <c r="F125" s="18"/>
      <c r="G125" s="18"/>
      <c r="H125" s="18"/>
      <c r="I125" s="18"/>
      <c r="J125" s="18"/>
      <c r="K125" s="18"/>
      <c r="L125" s="18"/>
    </row>
    <row r="126" spans="1:12" x14ac:dyDescent="0.2">
      <c r="A126" s="21" t="s">
        <v>1071</v>
      </c>
      <c r="B126" s="21"/>
      <c r="C126" s="21"/>
      <c r="D126" s="21"/>
      <c r="E126" s="21"/>
      <c r="F126" s="21"/>
      <c r="G126" s="21"/>
      <c r="H126" s="21"/>
      <c r="I126" s="21"/>
      <c r="J126" s="21"/>
      <c r="K126" s="21"/>
      <c r="L126" s="21"/>
    </row>
    <row r="127" spans="1:12" x14ac:dyDescent="0.2">
      <c r="A127" s="19" t="s">
        <v>1067</v>
      </c>
      <c r="B127" s="20">
        <v>285</v>
      </c>
      <c r="C127" s="26">
        <v>64.912280999999993</v>
      </c>
      <c r="D127" s="26">
        <v>6.6666670000000003</v>
      </c>
      <c r="E127" s="26">
        <v>0.35087699999999999</v>
      </c>
      <c r="F127" s="26">
        <v>0.35087699999999999</v>
      </c>
      <c r="G127" s="26">
        <v>1.754386</v>
      </c>
      <c r="H127" s="26">
        <v>3.1578949999999999</v>
      </c>
      <c r="I127" s="26">
        <v>2.8070179999999998</v>
      </c>
      <c r="J127" s="26">
        <v>10.175439000000001</v>
      </c>
      <c r="K127" s="26">
        <v>20</v>
      </c>
      <c r="L127" s="26">
        <v>1.052632</v>
      </c>
    </row>
    <row r="128" spans="1:12" x14ac:dyDescent="0.2">
      <c r="A128" s="19" t="s">
        <v>1068</v>
      </c>
      <c r="B128" s="20">
        <v>217</v>
      </c>
      <c r="C128" s="26">
        <v>60.829492999999999</v>
      </c>
      <c r="D128" s="26">
        <v>7.8341010000000004</v>
      </c>
      <c r="E128" s="26">
        <v>0</v>
      </c>
      <c r="F128" s="26">
        <v>1.843318</v>
      </c>
      <c r="G128" s="26">
        <v>0.46082899999999999</v>
      </c>
      <c r="H128" s="26">
        <v>0.92165900000000001</v>
      </c>
      <c r="I128" s="26">
        <v>3.225806</v>
      </c>
      <c r="J128" s="26">
        <v>14.746544</v>
      </c>
      <c r="K128" s="26">
        <v>19.815667999999999</v>
      </c>
      <c r="L128" s="26">
        <v>2.764977</v>
      </c>
    </row>
    <row r="129" spans="1:12" x14ac:dyDescent="0.2">
      <c r="A129" s="19" t="s">
        <v>1069</v>
      </c>
      <c r="B129" s="20">
        <v>142</v>
      </c>
      <c r="C129" s="26">
        <v>67.605633999999995</v>
      </c>
      <c r="D129" s="26">
        <v>4.9295770000000001</v>
      </c>
      <c r="E129" s="26">
        <v>0</v>
      </c>
      <c r="F129" s="26">
        <v>1.4084509999999999</v>
      </c>
      <c r="G129" s="26">
        <v>5.6338030000000003</v>
      </c>
      <c r="H129" s="26">
        <v>1.4084509999999999</v>
      </c>
      <c r="I129" s="26">
        <v>2.8169010000000001</v>
      </c>
      <c r="J129" s="26">
        <v>13.380281999999999</v>
      </c>
      <c r="K129" s="26">
        <v>12.676056000000001</v>
      </c>
      <c r="L129" s="26">
        <v>2.112676</v>
      </c>
    </row>
    <row r="130" spans="1:12" x14ac:dyDescent="0.2">
      <c r="A130" s="19" t="s">
        <v>1070</v>
      </c>
      <c r="B130" s="20">
        <v>1184</v>
      </c>
      <c r="C130" s="26">
        <v>61.486485999999999</v>
      </c>
      <c r="D130" s="26">
        <v>3.7162160000000002</v>
      </c>
      <c r="E130" s="26">
        <v>0.33783800000000003</v>
      </c>
      <c r="F130" s="26">
        <v>0.25337799999999999</v>
      </c>
      <c r="G130" s="26">
        <v>3.5472969999999999</v>
      </c>
      <c r="H130" s="26">
        <v>1.1824319999999999</v>
      </c>
      <c r="I130" s="26">
        <v>2.5337839999999998</v>
      </c>
      <c r="J130" s="26">
        <v>15.625</v>
      </c>
      <c r="K130" s="26">
        <v>19.341215999999999</v>
      </c>
      <c r="L130" s="26">
        <v>2.7027030000000001</v>
      </c>
    </row>
    <row r="131" spans="1:12" x14ac:dyDescent="0.2">
      <c r="A131" s="19" t="s">
        <v>1011</v>
      </c>
      <c r="B131" s="20">
        <v>360</v>
      </c>
      <c r="C131" s="26">
        <v>58.055556000000003</v>
      </c>
      <c r="D131" s="26">
        <v>3.3333330000000001</v>
      </c>
      <c r="E131" s="26">
        <v>0</v>
      </c>
      <c r="F131" s="26">
        <v>0.27777800000000002</v>
      </c>
      <c r="G131" s="26">
        <v>3.3333330000000001</v>
      </c>
      <c r="H131" s="26">
        <v>0.83333299999999999</v>
      </c>
      <c r="I131" s="26">
        <v>3.8888889999999998</v>
      </c>
      <c r="J131" s="26">
        <v>14.722222</v>
      </c>
      <c r="K131" s="26">
        <v>22.5</v>
      </c>
      <c r="L131" s="26">
        <v>4.7222220000000004</v>
      </c>
    </row>
    <row r="132" spans="1:12" x14ac:dyDescent="0.2">
      <c r="A132" s="18" t="s">
        <v>143</v>
      </c>
      <c r="B132" s="18"/>
      <c r="C132" s="18"/>
      <c r="D132" s="18"/>
      <c r="E132" s="18"/>
      <c r="F132" s="18"/>
      <c r="G132" s="18"/>
      <c r="H132" s="18"/>
      <c r="I132" s="18"/>
      <c r="J132" s="18"/>
      <c r="K132" s="18"/>
      <c r="L132" s="18"/>
    </row>
    <row r="133" spans="1:12" x14ac:dyDescent="0.2">
      <c r="A133" s="21" t="s">
        <v>1072</v>
      </c>
      <c r="B133" s="21"/>
      <c r="C133" s="21"/>
      <c r="D133" s="21"/>
      <c r="E133" s="21"/>
      <c r="F133" s="21"/>
      <c r="G133" s="21"/>
      <c r="H133" s="21"/>
      <c r="I133" s="21"/>
      <c r="J133" s="21"/>
      <c r="K133" s="21"/>
      <c r="L133" s="21"/>
    </row>
    <row r="134" spans="1:12" x14ac:dyDescent="0.2">
      <c r="A134" s="19" t="s">
        <v>1067</v>
      </c>
      <c r="B134" s="20">
        <v>330</v>
      </c>
      <c r="C134" s="26">
        <v>63.939394</v>
      </c>
      <c r="D134" s="26">
        <v>6.0606059999999999</v>
      </c>
      <c r="E134" s="26">
        <v>0.30303000000000002</v>
      </c>
      <c r="F134" s="26">
        <v>0.60606099999999996</v>
      </c>
      <c r="G134" s="26">
        <v>3.3333330000000001</v>
      </c>
      <c r="H134" s="26">
        <v>1.818182</v>
      </c>
      <c r="I134" s="26">
        <v>2.7272729999999998</v>
      </c>
      <c r="J134" s="26">
        <v>11.818182</v>
      </c>
      <c r="K134" s="26">
        <v>19.69697</v>
      </c>
      <c r="L134" s="26">
        <v>1.5151520000000001</v>
      </c>
    </row>
    <row r="135" spans="1:12" x14ac:dyDescent="0.2">
      <c r="A135" s="19" t="s">
        <v>1068</v>
      </c>
      <c r="B135" s="20">
        <v>326</v>
      </c>
      <c r="C135" s="26">
        <v>61.042945000000003</v>
      </c>
      <c r="D135" s="26">
        <v>6.1349689999999999</v>
      </c>
      <c r="E135" s="26">
        <v>0.30674800000000002</v>
      </c>
      <c r="F135" s="26">
        <v>0.30674800000000002</v>
      </c>
      <c r="G135" s="26">
        <v>1.2269939999999999</v>
      </c>
      <c r="H135" s="26">
        <v>1.8404910000000001</v>
      </c>
      <c r="I135" s="26">
        <v>1.8404910000000001</v>
      </c>
      <c r="J135" s="26">
        <v>15.030675</v>
      </c>
      <c r="K135" s="26">
        <v>19.631902</v>
      </c>
      <c r="L135" s="26">
        <v>2.1472389999999999</v>
      </c>
    </row>
    <row r="136" spans="1:12" x14ac:dyDescent="0.2">
      <c r="A136" s="19" t="s">
        <v>1069</v>
      </c>
      <c r="B136" s="20">
        <v>133</v>
      </c>
      <c r="C136" s="26">
        <v>62.406014999999996</v>
      </c>
      <c r="D136" s="26">
        <v>6.0150379999999997</v>
      </c>
      <c r="E136" s="26">
        <v>0</v>
      </c>
      <c r="F136" s="26">
        <v>0.75187999999999999</v>
      </c>
      <c r="G136" s="26">
        <v>2.2556389999999999</v>
      </c>
      <c r="H136" s="26">
        <v>1.5037590000000001</v>
      </c>
      <c r="I136" s="26">
        <v>2.2556389999999999</v>
      </c>
      <c r="J136" s="26">
        <v>15.789474</v>
      </c>
      <c r="K136" s="26">
        <v>17.293233000000001</v>
      </c>
      <c r="L136" s="26">
        <v>3.0075189999999998</v>
      </c>
    </row>
    <row r="137" spans="1:12" x14ac:dyDescent="0.2">
      <c r="A137" s="19" t="s">
        <v>1070</v>
      </c>
      <c r="B137" s="20">
        <v>1070</v>
      </c>
      <c r="C137" s="26">
        <v>61.869159000000003</v>
      </c>
      <c r="D137" s="26">
        <v>3.4579439999999999</v>
      </c>
      <c r="E137" s="26">
        <v>0.28037400000000001</v>
      </c>
      <c r="F137" s="26">
        <v>0.56074800000000002</v>
      </c>
      <c r="G137" s="26">
        <v>3.64486</v>
      </c>
      <c r="H137" s="26">
        <v>1.1214949999999999</v>
      </c>
      <c r="I137" s="26">
        <v>2.8037380000000001</v>
      </c>
      <c r="J137" s="26">
        <v>15.140186999999999</v>
      </c>
      <c r="K137" s="26">
        <v>19.252336</v>
      </c>
      <c r="L137" s="26">
        <v>2.9906540000000001</v>
      </c>
    </row>
    <row r="138" spans="1:12" x14ac:dyDescent="0.2">
      <c r="A138" s="19" t="s">
        <v>1011</v>
      </c>
      <c r="B138" s="20">
        <v>329</v>
      </c>
      <c r="C138" s="26">
        <v>59.270516999999998</v>
      </c>
      <c r="D138" s="26">
        <v>4.2553190000000001</v>
      </c>
      <c r="E138" s="26">
        <v>0</v>
      </c>
      <c r="F138" s="26">
        <v>0.30395100000000003</v>
      </c>
      <c r="G138" s="26">
        <v>3.3434650000000001</v>
      </c>
      <c r="H138" s="26">
        <v>1.215805</v>
      </c>
      <c r="I138" s="26">
        <v>4.5592709999999999</v>
      </c>
      <c r="J138" s="26">
        <v>14.285714</v>
      </c>
      <c r="K138" s="26">
        <v>21.276596000000001</v>
      </c>
      <c r="L138" s="26">
        <v>3.951368</v>
      </c>
    </row>
    <row r="139" spans="1:12" x14ac:dyDescent="0.2">
      <c r="A139" s="18" t="s">
        <v>143</v>
      </c>
      <c r="B139" s="18"/>
      <c r="C139" s="18"/>
      <c r="D139" s="18"/>
      <c r="E139" s="18"/>
      <c r="F139" s="18"/>
      <c r="G139" s="18"/>
      <c r="H139" s="18"/>
      <c r="I139" s="18"/>
      <c r="J139" s="18"/>
      <c r="K139" s="18"/>
      <c r="L139" s="18"/>
    </row>
    <row r="140" spans="1:12" x14ac:dyDescent="0.2">
      <c r="A140" s="21" t="s">
        <v>1073</v>
      </c>
      <c r="B140" s="21"/>
      <c r="C140" s="21"/>
      <c r="D140" s="21"/>
      <c r="E140" s="21"/>
      <c r="F140" s="21"/>
      <c r="G140" s="21"/>
      <c r="H140" s="21"/>
      <c r="I140" s="21"/>
      <c r="J140" s="21"/>
      <c r="K140" s="21"/>
      <c r="L140" s="21"/>
    </row>
    <row r="141" spans="1:12" x14ac:dyDescent="0.2">
      <c r="A141" s="19" t="s">
        <v>1067</v>
      </c>
      <c r="B141" s="20">
        <v>39</v>
      </c>
      <c r="C141" s="26">
        <v>58.974359</v>
      </c>
      <c r="D141" s="26">
        <v>7.6923079999999997</v>
      </c>
      <c r="E141" s="26">
        <v>0</v>
      </c>
      <c r="F141" s="26">
        <v>0</v>
      </c>
      <c r="G141" s="26">
        <v>5.1282050000000003</v>
      </c>
      <c r="H141" s="26">
        <v>0</v>
      </c>
      <c r="I141" s="26">
        <v>7.6923079999999997</v>
      </c>
      <c r="J141" s="26">
        <v>10.256410000000001</v>
      </c>
      <c r="K141" s="26">
        <v>28.205127999999998</v>
      </c>
      <c r="L141" s="26">
        <v>0</v>
      </c>
    </row>
    <row r="142" spans="1:12" x14ac:dyDescent="0.2">
      <c r="A142" s="19" t="s">
        <v>1068</v>
      </c>
      <c r="B142" s="20">
        <v>75</v>
      </c>
      <c r="C142" s="26">
        <v>65.333332999999996</v>
      </c>
      <c r="D142" s="26">
        <v>6.6666670000000003</v>
      </c>
      <c r="E142" s="26">
        <v>0</v>
      </c>
      <c r="F142" s="26">
        <v>0</v>
      </c>
      <c r="G142" s="26">
        <v>6.6666670000000003</v>
      </c>
      <c r="H142" s="26">
        <v>4</v>
      </c>
      <c r="I142" s="26">
        <v>2.6666669999999999</v>
      </c>
      <c r="J142" s="26">
        <v>13.333333</v>
      </c>
      <c r="K142" s="26">
        <v>13.333333</v>
      </c>
      <c r="L142" s="26">
        <v>0</v>
      </c>
    </row>
    <row r="143" spans="1:12" x14ac:dyDescent="0.2">
      <c r="A143" s="19" t="s">
        <v>1069</v>
      </c>
      <c r="B143" s="20">
        <v>117</v>
      </c>
      <c r="C143" s="26">
        <v>67.521367999999995</v>
      </c>
      <c r="D143" s="26">
        <v>7.6923079999999997</v>
      </c>
      <c r="E143" s="26">
        <v>0.85470100000000004</v>
      </c>
      <c r="F143" s="26">
        <v>2.5641029999999998</v>
      </c>
      <c r="G143" s="26">
        <v>2.5641029999999998</v>
      </c>
      <c r="H143" s="26">
        <v>2.5641029999999998</v>
      </c>
      <c r="I143" s="26">
        <v>1.7094020000000001</v>
      </c>
      <c r="J143" s="26">
        <v>11.965812</v>
      </c>
      <c r="K143" s="26">
        <v>16.239315999999999</v>
      </c>
      <c r="L143" s="26">
        <v>1.7094020000000001</v>
      </c>
    </row>
    <row r="144" spans="1:12" x14ac:dyDescent="0.2">
      <c r="A144" s="19" t="s">
        <v>1070</v>
      </c>
      <c r="B144" s="20">
        <v>1288</v>
      </c>
      <c r="C144" s="26">
        <v>61.956522</v>
      </c>
      <c r="D144" s="26">
        <v>4.1925470000000002</v>
      </c>
      <c r="E144" s="26">
        <v>0.31055899999999997</v>
      </c>
      <c r="F144" s="26">
        <v>0.38819900000000002</v>
      </c>
      <c r="G144" s="26">
        <v>3.1055899999999999</v>
      </c>
      <c r="H144" s="26">
        <v>1.475155</v>
      </c>
      <c r="I144" s="26">
        <v>2.872671</v>
      </c>
      <c r="J144" s="26">
        <v>15.372671</v>
      </c>
      <c r="K144" s="26">
        <v>19.254657999999999</v>
      </c>
      <c r="L144" s="26">
        <v>2.6397520000000001</v>
      </c>
    </row>
    <row r="145" spans="1:12" x14ac:dyDescent="0.2">
      <c r="A145" s="19" t="s">
        <v>1011</v>
      </c>
      <c r="B145" s="20">
        <v>669</v>
      </c>
      <c r="C145" s="26">
        <v>59.940209000000003</v>
      </c>
      <c r="D145" s="26">
        <v>4.1853509999999998</v>
      </c>
      <c r="E145" s="26">
        <v>0</v>
      </c>
      <c r="F145" s="26">
        <v>0.44843</v>
      </c>
      <c r="G145" s="26">
        <v>2.6905830000000002</v>
      </c>
      <c r="H145" s="26">
        <v>0.74738400000000005</v>
      </c>
      <c r="I145" s="26">
        <v>2.8400599999999998</v>
      </c>
      <c r="J145" s="26">
        <v>13.751868</v>
      </c>
      <c r="K145" s="26">
        <v>20.926756000000001</v>
      </c>
      <c r="L145" s="26">
        <v>3.7369210000000002</v>
      </c>
    </row>
    <row r="146" spans="1:12" x14ac:dyDescent="0.2">
      <c r="A146" s="18" t="s">
        <v>1074</v>
      </c>
      <c r="B146" s="18"/>
      <c r="C146" s="18"/>
      <c r="D146" s="18"/>
      <c r="E146" s="18"/>
      <c r="F146" s="18"/>
      <c r="G146" s="18"/>
      <c r="H146" s="18"/>
      <c r="I146" s="18"/>
      <c r="J146" s="18"/>
      <c r="K146" s="18"/>
      <c r="L146" s="18"/>
    </row>
    <row r="147" spans="1:12" x14ac:dyDescent="0.2">
      <c r="A147" s="19" t="s">
        <v>1075</v>
      </c>
      <c r="B147" s="20">
        <v>541</v>
      </c>
      <c r="C147" s="26">
        <v>59.149723000000002</v>
      </c>
      <c r="D147" s="26">
        <v>3.8817010000000001</v>
      </c>
      <c r="E147" s="26">
        <v>0.36968600000000001</v>
      </c>
      <c r="F147" s="26">
        <v>0.92421399999999998</v>
      </c>
      <c r="G147" s="26">
        <v>2.772643</v>
      </c>
      <c r="H147" s="26">
        <v>1.4787429999999999</v>
      </c>
      <c r="I147" s="26">
        <v>2.2181150000000001</v>
      </c>
      <c r="J147" s="26">
        <v>14.787431</v>
      </c>
      <c r="K147" s="26">
        <v>22.735675000000001</v>
      </c>
      <c r="L147" s="26">
        <v>2.5878000000000001</v>
      </c>
    </row>
    <row r="148" spans="1:12" x14ac:dyDescent="0.2">
      <c r="A148" s="19" t="s">
        <v>1076</v>
      </c>
      <c r="B148" s="20">
        <v>877</v>
      </c>
      <c r="C148" s="26">
        <v>60.09122</v>
      </c>
      <c r="D148" s="26">
        <v>4.7890540000000001</v>
      </c>
      <c r="E148" s="26">
        <v>0.22805</v>
      </c>
      <c r="F148" s="26">
        <v>0.114025</v>
      </c>
      <c r="G148" s="26">
        <v>2.9646520000000001</v>
      </c>
      <c r="H148" s="26">
        <v>1.482326</v>
      </c>
      <c r="I148" s="26">
        <v>3.306727</v>
      </c>
      <c r="J148" s="26">
        <v>15.393387000000001</v>
      </c>
      <c r="K148" s="26">
        <v>21.208666000000001</v>
      </c>
      <c r="L148" s="26">
        <v>2.9646520000000001</v>
      </c>
    </row>
    <row r="149" spans="1:12" x14ac:dyDescent="0.2">
      <c r="A149" s="19" t="s">
        <v>1077</v>
      </c>
      <c r="B149" s="20">
        <v>543</v>
      </c>
      <c r="C149" s="26">
        <v>64.272559999999999</v>
      </c>
      <c r="D149" s="26">
        <v>4.4198899999999997</v>
      </c>
      <c r="E149" s="26">
        <v>0.18416199999999999</v>
      </c>
      <c r="F149" s="26">
        <v>0.55248600000000003</v>
      </c>
      <c r="G149" s="26">
        <v>3.1307550000000002</v>
      </c>
      <c r="H149" s="26">
        <v>1.1049720000000001</v>
      </c>
      <c r="I149" s="26">
        <v>2.2099449999999998</v>
      </c>
      <c r="J149" s="26">
        <v>13.812155000000001</v>
      </c>
      <c r="K149" s="26">
        <v>16.942910000000001</v>
      </c>
      <c r="L149" s="26">
        <v>2.7624309999999999</v>
      </c>
    </row>
    <row r="150" spans="1:12" x14ac:dyDescent="0.2">
      <c r="A150" s="19" t="s">
        <v>1078</v>
      </c>
      <c r="B150" s="20">
        <v>227</v>
      </c>
      <c r="C150" s="26">
        <v>67.841409999999996</v>
      </c>
      <c r="D150" s="26">
        <v>5.2863439999999997</v>
      </c>
      <c r="E150" s="26">
        <v>0</v>
      </c>
      <c r="F150" s="26">
        <v>0.88105699999999998</v>
      </c>
      <c r="G150" s="26">
        <v>4.4052860000000003</v>
      </c>
      <c r="H150" s="26">
        <v>1.3215859999999999</v>
      </c>
      <c r="I150" s="26">
        <v>4.4052860000000003</v>
      </c>
      <c r="J150" s="26">
        <v>12.334802</v>
      </c>
      <c r="K150" s="26">
        <v>11.894273</v>
      </c>
      <c r="L150" s="26">
        <v>2.6431719999999999</v>
      </c>
    </row>
    <row r="151" spans="1:12" x14ac:dyDescent="0.2">
      <c r="A151" s="18" t="s">
        <v>1079</v>
      </c>
      <c r="B151" s="18"/>
      <c r="C151" s="18"/>
      <c r="D151" s="18"/>
      <c r="E151" s="18"/>
      <c r="F151" s="18"/>
      <c r="G151" s="18"/>
      <c r="H151" s="18"/>
      <c r="I151" s="18"/>
      <c r="J151" s="18"/>
      <c r="K151" s="18"/>
      <c r="L151" s="18"/>
    </row>
    <row r="152" spans="1:12" x14ac:dyDescent="0.2">
      <c r="A152" s="19" t="s">
        <v>1080</v>
      </c>
      <c r="B152" s="20">
        <v>294</v>
      </c>
      <c r="C152" s="26">
        <v>59.523809999999997</v>
      </c>
      <c r="D152" s="26">
        <v>5.1020409999999998</v>
      </c>
      <c r="E152" s="26">
        <v>0.34013599999999999</v>
      </c>
      <c r="F152" s="26">
        <v>0.68027199999999999</v>
      </c>
      <c r="G152" s="26">
        <v>3.7414969999999999</v>
      </c>
      <c r="H152" s="26">
        <v>1.020408</v>
      </c>
      <c r="I152" s="26">
        <v>2.040816</v>
      </c>
      <c r="J152" s="26">
        <v>19.047619000000001</v>
      </c>
      <c r="K152" s="26">
        <v>18.367346999999999</v>
      </c>
      <c r="L152" s="26">
        <v>2.721088</v>
      </c>
    </row>
    <row r="153" spans="1:12" x14ac:dyDescent="0.2">
      <c r="A153" s="19" t="s">
        <v>1081</v>
      </c>
      <c r="B153" s="20">
        <v>664</v>
      </c>
      <c r="C153" s="26">
        <v>58.433734999999999</v>
      </c>
      <c r="D153" s="26">
        <v>4.2168669999999997</v>
      </c>
      <c r="E153" s="26">
        <v>0</v>
      </c>
      <c r="F153" s="26">
        <v>0.301205</v>
      </c>
      <c r="G153" s="26">
        <v>3.1626509999999999</v>
      </c>
      <c r="H153" s="26">
        <v>1.807229</v>
      </c>
      <c r="I153" s="26">
        <v>2.8614459999999999</v>
      </c>
      <c r="J153" s="26">
        <v>17.620481999999999</v>
      </c>
      <c r="K153" s="26">
        <v>22.439758999999999</v>
      </c>
      <c r="L153" s="26">
        <v>2.4096389999999999</v>
      </c>
    </row>
    <row r="154" spans="1:12" x14ac:dyDescent="0.2">
      <c r="A154" s="19" t="s">
        <v>1082</v>
      </c>
      <c r="B154" s="20">
        <v>421</v>
      </c>
      <c r="C154" s="26">
        <v>64.845606000000004</v>
      </c>
      <c r="D154" s="26">
        <v>3.3254160000000001</v>
      </c>
      <c r="E154" s="26">
        <v>0</v>
      </c>
      <c r="F154" s="26">
        <v>0.23752999999999999</v>
      </c>
      <c r="G154" s="26">
        <v>1.9002380000000001</v>
      </c>
      <c r="H154" s="26">
        <v>0.95011900000000005</v>
      </c>
      <c r="I154" s="26">
        <v>3.562945</v>
      </c>
      <c r="J154" s="26">
        <v>14.014252000000001</v>
      </c>
      <c r="K154" s="26">
        <v>16.627078000000001</v>
      </c>
      <c r="L154" s="26">
        <v>2.6128269999999998</v>
      </c>
    </row>
    <row r="155" spans="1:12" x14ac:dyDescent="0.2">
      <c r="A155" s="19" t="s">
        <v>1083</v>
      </c>
      <c r="B155" s="20">
        <v>358</v>
      </c>
      <c r="C155" s="26">
        <v>61.452514000000001</v>
      </c>
      <c r="D155" s="26">
        <v>4.4692740000000004</v>
      </c>
      <c r="E155" s="26">
        <v>0.83798899999999998</v>
      </c>
      <c r="F155" s="26">
        <v>1.117318</v>
      </c>
      <c r="G155" s="26">
        <v>1.9553069999999999</v>
      </c>
      <c r="H155" s="26">
        <v>0.55865900000000002</v>
      </c>
      <c r="I155" s="26">
        <v>3.3519549999999998</v>
      </c>
      <c r="J155" s="26">
        <v>13.966480000000001</v>
      </c>
      <c r="K155" s="26">
        <v>19.273743</v>
      </c>
      <c r="L155" s="26">
        <v>3.0726260000000001</v>
      </c>
    </row>
    <row r="156" spans="1:12" x14ac:dyDescent="0.2">
      <c r="A156" s="19" t="s">
        <v>1084</v>
      </c>
      <c r="B156" s="20">
        <v>217</v>
      </c>
      <c r="C156" s="26">
        <v>65.898617999999999</v>
      </c>
      <c r="D156" s="26">
        <v>6.451613</v>
      </c>
      <c r="E156" s="26">
        <v>0</v>
      </c>
      <c r="F156" s="26">
        <v>0.46082899999999999</v>
      </c>
      <c r="G156" s="26">
        <v>4.1474650000000004</v>
      </c>
      <c r="H156" s="26">
        <v>3.225806</v>
      </c>
      <c r="I156" s="26">
        <v>2.3041469999999999</v>
      </c>
      <c r="J156" s="26">
        <v>6.451613</v>
      </c>
      <c r="K156" s="26">
        <v>19.815667999999999</v>
      </c>
      <c r="L156" s="26">
        <v>0.46082899999999999</v>
      </c>
    </row>
    <row r="157" spans="1:12" x14ac:dyDescent="0.2">
      <c r="A157" s="22" t="s">
        <v>1085</v>
      </c>
      <c r="B157" s="23">
        <v>234</v>
      </c>
      <c r="C157" s="27">
        <v>64.529915000000003</v>
      </c>
      <c r="D157" s="27">
        <v>5.1282050000000003</v>
      </c>
      <c r="E157" s="27">
        <v>0.42735000000000001</v>
      </c>
      <c r="F157" s="27">
        <v>0.42735000000000001</v>
      </c>
      <c r="G157" s="27">
        <v>5.1282050000000003</v>
      </c>
      <c r="H157" s="27">
        <v>0.85470100000000004</v>
      </c>
      <c r="I157" s="27">
        <v>2.5641029999999998</v>
      </c>
      <c r="J157" s="27">
        <v>9.4017090000000003</v>
      </c>
      <c r="K157" s="27">
        <v>18.376068</v>
      </c>
      <c r="L157" s="27">
        <v>5.9829059999999998</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AD6D8-74F9-4F37-B1B6-BF6BC410F6A4}">
  <dimension ref="A1:W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23" x14ac:dyDescent="0.2">
      <c r="A1" s="8" t="s">
        <v>126</v>
      </c>
      <c r="B1" s="9"/>
    </row>
    <row r="2" spans="1:23" x14ac:dyDescent="0.2">
      <c r="A2" s="11" t="str">
        <f xml:space="preserve"> HYPERLINK("#'目次'!B49","[43]")</f>
        <v>[43]</v>
      </c>
      <c r="B2" s="24" t="s">
        <v>352</v>
      </c>
    </row>
    <row r="3" spans="1:23" x14ac:dyDescent="0.2">
      <c r="A3" s="9" t="s">
        <v>126</v>
      </c>
      <c r="B3" s="12" t="s">
        <v>128</v>
      </c>
    </row>
    <row r="4" spans="1:23" x14ac:dyDescent="0.2">
      <c r="A4" s="9" t="s">
        <v>126</v>
      </c>
      <c r="B4" s="12" t="s">
        <v>286</v>
      </c>
    </row>
    <row r="5" spans="1:23" x14ac:dyDescent="0.2">
      <c r="A5" s="9" t="s">
        <v>126</v>
      </c>
      <c r="B5" s="12" t="s">
        <v>287</v>
      </c>
    </row>
    <row r="6" spans="1:23" x14ac:dyDescent="0.2">
      <c r="A6" s="9" t="s">
        <v>126</v>
      </c>
      <c r="B6" s="12" t="s">
        <v>288</v>
      </c>
    </row>
    <row r="7" spans="1:23" s="15" customFormat="1" ht="100" x14ac:dyDescent="0.2">
      <c r="A7" s="13" t="s">
        <v>126</v>
      </c>
      <c r="B7" s="14" t="s">
        <v>1006</v>
      </c>
      <c r="C7" s="14" t="s">
        <v>1126</v>
      </c>
      <c r="D7" s="14" t="s">
        <v>1127</v>
      </c>
      <c r="E7" s="14" t="s">
        <v>1128</v>
      </c>
      <c r="F7" s="14" t="s">
        <v>289</v>
      </c>
      <c r="G7" s="14" t="s">
        <v>290</v>
      </c>
      <c r="H7" s="14" t="s">
        <v>1129</v>
      </c>
      <c r="I7" s="14" t="s">
        <v>1130</v>
      </c>
      <c r="J7" s="14" t="s">
        <v>1131</v>
      </c>
      <c r="K7" s="14" t="s">
        <v>1132</v>
      </c>
      <c r="L7" s="14" t="s">
        <v>291</v>
      </c>
      <c r="M7" s="14" t="s">
        <v>292</v>
      </c>
      <c r="N7" s="14" t="s">
        <v>293</v>
      </c>
      <c r="O7" s="14" t="s">
        <v>294</v>
      </c>
      <c r="P7" s="14" t="s">
        <v>1133</v>
      </c>
      <c r="Q7" s="14" t="s">
        <v>1134</v>
      </c>
      <c r="R7" s="14" t="s">
        <v>1135</v>
      </c>
      <c r="S7" s="14" t="s">
        <v>295</v>
      </c>
      <c r="T7" s="14" t="s">
        <v>296</v>
      </c>
      <c r="U7" s="14" t="s">
        <v>1009</v>
      </c>
      <c r="V7" s="14" t="s">
        <v>1136</v>
      </c>
      <c r="W7" s="14" t="s">
        <v>1011</v>
      </c>
    </row>
    <row r="8" spans="1:23" x14ac:dyDescent="0.2">
      <c r="A8" s="16" t="s">
        <v>1012</v>
      </c>
      <c r="B8" s="17">
        <v>2188</v>
      </c>
      <c r="C8" s="25">
        <v>43.235832000000002</v>
      </c>
      <c r="D8" s="25">
        <v>14.168189999999999</v>
      </c>
      <c r="E8" s="25">
        <v>6.5356490000000003</v>
      </c>
      <c r="F8" s="25">
        <v>18.327238999999999</v>
      </c>
      <c r="G8" s="25">
        <v>9.5521019999999996</v>
      </c>
      <c r="H8" s="25">
        <v>14.945155</v>
      </c>
      <c r="I8" s="25">
        <v>23.583181</v>
      </c>
      <c r="J8" s="25">
        <v>12.065814</v>
      </c>
      <c r="K8" s="25">
        <v>6.124314</v>
      </c>
      <c r="L8" s="25">
        <v>47.531993</v>
      </c>
      <c r="M8" s="25">
        <v>24.131627000000002</v>
      </c>
      <c r="N8" s="25">
        <v>9.9634370000000008</v>
      </c>
      <c r="O8" s="25">
        <v>25.776965000000001</v>
      </c>
      <c r="P8" s="25">
        <v>32.358317999999997</v>
      </c>
      <c r="Q8" s="25">
        <v>20.201097000000001</v>
      </c>
      <c r="R8" s="25">
        <v>8.4552099999999992</v>
      </c>
      <c r="S8" s="25">
        <v>9.9634370000000008</v>
      </c>
      <c r="T8" s="25">
        <v>5.6215719999999996</v>
      </c>
      <c r="U8" s="25">
        <v>1.3711150000000001</v>
      </c>
      <c r="V8" s="25">
        <v>4.3418650000000003</v>
      </c>
      <c r="W8" s="25">
        <v>13.848262999999999</v>
      </c>
    </row>
    <row r="9" spans="1:23" x14ac:dyDescent="0.2">
      <c r="A9" s="18" t="s">
        <v>1013</v>
      </c>
      <c r="B9" s="18"/>
      <c r="C9" s="18"/>
      <c r="D9" s="18"/>
      <c r="E9" s="18"/>
      <c r="F9" s="18"/>
      <c r="G9" s="18"/>
      <c r="H9" s="18"/>
      <c r="I9" s="18"/>
      <c r="J9" s="18"/>
      <c r="K9" s="18"/>
      <c r="L9" s="18"/>
      <c r="M9" s="18"/>
      <c r="N9" s="18"/>
      <c r="O9" s="18"/>
      <c r="P9" s="18"/>
      <c r="Q9" s="18"/>
      <c r="R9" s="18"/>
      <c r="S9" s="18"/>
      <c r="T9" s="18"/>
      <c r="U9" s="18"/>
      <c r="V9" s="18"/>
      <c r="W9" s="18"/>
    </row>
    <row r="10" spans="1:23" x14ac:dyDescent="0.2">
      <c r="A10" s="19" t="s">
        <v>1014</v>
      </c>
      <c r="B10" s="20">
        <v>1092</v>
      </c>
      <c r="C10" s="26">
        <v>45.238095000000001</v>
      </c>
      <c r="D10" s="26">
        <v>15.018314999999999</v>
      </c>
      <c r="E10" s="26">
        <v>7.5091580000000002</v>
      </c>
      <c r="F10" s="26">
        <v>20.054945</v>
      </c>
      <c r="G10" s="26">
        <v>10.897436000000001</v>
      </c>
      <c r="H10" s="26">
        <v>16.300366</v>
      </c>
      <c r="I10" s="26">
        <v>23.260072999999998</v>
      </c>
      <c r="J10" s="26">
        <v>13.278388</v>
      </c>
      <c r="K10" s="26">
        <v>6.5018320000000003</v>
      </c>
      <c r="L10" s="26">
        <v>47.161172000000001</v>
      </c>
      <c r="M10" s="26">
        <v>25.824176000000001</v>
      </c>
      <c r="N10" s="26">
        <v>9.4322339999999993</v>
      </c>
      <c r="O10" s="26">
        <v>27.197801999999999</v>
      </c>
      <c r="P10" s="26">
        <v>34.249084000000003</v>
      </c>
      <c r="Q10" s="26">
        <v>17.673992999999999</v>
      </c>
      <c r="R10" s="26">
        <v>7.9670329999999998</v>
      </c>
      <c r="S10" s="26">
        <v>9.7069600000000005</v>
      </c>
      <c r="T10" s="26">
        <v>5.9523809999999999</v>
      </c>
      <c r="U10" s="26">
        <v>1.5567770000000001</v>
      </c>
      <c r="V10" s="26">
        <v>5.1282050000000003</v>
      </c>
      <c r="W10" s="26">
        <v>14.468864</v>
      </c>
    </row>
    <row r="11" spans="1:23" x14ac:dyDescent="0.2">
      <c r="A11" s="19" t="s">
        <v>1015</v>
      </c>
      <c r="B11" s="20">
        <v>1095</v>
      </c>
      <c r="C11" s="26">
        <v>41.187215000000002</v>
      </c>
      <c r="D11" s="26">
        <v>13.242008999999999</v>
      </c>
      <c r="E11" s="26">
        <v>5.4794520000000002</v>
      </c>
      <c r="F11" s="26">
        <v>16.621005</v>
      </c>
      <c r="G11" s="26">
        <v>8.2191779999999994</v>
      </c>
      <c r="H11" s="26">
        <v>13.607305999999999</v>
      </c>
      <c r="I11" s="26">
        <v>23.835616000000002</v>
      </c>
      <c r="J11" s="26">
        <v>10.86758</v>
      </c>
      <c r="K11" s="26">
        <v>5.753425</v>
      </c>
      <c r="L11" s="26">
        <v>47.853881000000001</v>
      </c>
      <c r="M11" s="26">
        <v>22.374428999999999</v>
      </c>
      <c r="N11" s="26">
        <v>10.502283</v>
      </c>
      <c r="O11" s="26">
        <v>24.383562000000001</v>
      </c>
      <c r="P11" s="26">
        <v>30.502282999999998</v>
      </c>
      <c r="Q11" s="26">
        <v>22.739726000000001</v>
      </c>
      <c r="R11" s="26">
        <v>8.9497719999999994</v>
      </c>
      <c r="S11" s="26">
        <v>10.136986</v>
      </c>
      <c r="T11" s="26">
        <v>5.2968039999999998</v>
      </c>
      <c r="U11" s="26">
        <v>1.1872149999999999</v>
      </c>
      <c r="V11" s="26">
        <v>3.5616439999999998</v>
      </c>
      <c r="W11" s="26">
        <v>13.242008999999999</v>
      </c>
    </row>
    <row r="12" spans="1:23" x14ac:dyDescent="0.2">
      <c r="A12" s="19" t="s">
        <v>1009</v>
      </c>
      <c r="B12" s="20">
        <v>1</v>
      </c>
      <c r="C12" s="26">
        <v>100</v>
      </c>
      <c r="D12" s="26">
        <v>100</v>
      </c>
      <c r="E12" s="26">
        <v>100</v>
      </c>
      <c r="F12" s="26">
        <v>0</v>
      </c>
      <c r="G12" s="26">
        <v>0</v>
      </c>
      <c r="H12" s="26">
        <v>0</v>
      </c>
      <c r="I12" s="26">
        <v>100</v>
      </c>
      <c r="J12" s="26">
        <v>0</v>
      </c>
      <c r="K12" s="26">
        <v>0</v>
      </c>
      <c r="L12" s="26">
        <v>100</v>
      </c>
      <c r="M12" s="26">
        <v>100</v>
      </c>
      <c r="N12" s="26">
        <v>0</v>
      </c>
      <c r="O12" s="26">
        <v>0</v>
      </c>
      <c r="P12" s="26">
        <v>0</v>
      </c>
      <c r="Q12" s="26">
        <v>0</v>
      </c>
      <c r="R12" s="26">
        <v>0</v>
      </c>
      <c r="S12" s="26">
        <v>100</v>
      </c>
      <c r="T12" s="26">
        <v>0</v>
      </c>
      <c r="U12" s="26">
        <v>0</v>
      </c>
      <c r="V12" s="26">
        <v>0</v>
      </c>
      <c r="W12" s="26">
        <v>0</v>
      </c>
    </row>
    <row r="13" spans="1:23" x14ac:dyDescent="0.2">
      <c r="A13" s="18" t="s">
        <v>1016</v>
      </c>
      <c r="B13" s="18"/>
      <c r="C13" s="18"/>
      <c r="D13" s="18"/>
      <c r="E13" s="18"/>
      <c r="F13" s="18"/>
      <c r="G13" s="18"/>
      <c r="H13" s="18"/>
      <c r="I13" s="18"/>
      <c r="J13" s="18"/>
      <c r="K13" s="18"/>
      <c r="L13" s="18"/>
      <c r="M13" s="18"/>
      <c r="N13" s="18"/>
      <c r="O13" s="18"/>
      <c r="P13" s="18"/>
      <c r="Q13" s="18"/>
      <c r="R13" s="18"/>
      <c r="S13" s="18"/>
      <c r="T13" s="18"/>
      <c r="U13" s="18"/>
      <c r="V13" s="18"/>
      <c r="W13" s="18"/>
    </row>
    <row r="14" spans="1:23" x14ac:dyDescent="0.2">
      <c r="A14" s="19" t="s">
        <v>1017</v>
      </c>
      <c r="B14" s="20">
        <v>387</v>
      </c>
      <c r="C14" s="26">
        <v>44.702841999999997</v>
      </c>
      <c r="D14" s="26">
        <v>16.279070000000001</v>
      </c>
      <c r="E14" s="26">
        <v>10.852713</v>
      </c>
      <c r="F14" s="26">
        <v>18.863049</v>
      </c>
      <c r="G14" s="26">
        <v>13.178295</v>
      </c>
      <c r="H14" s="26">
        <v>15.762274</v>
      </c>
      <c r="I14" s="26">
        <v>25.581395000000001</v>
      </c>
      <c r="J14" s="26">
        <v>11.369509000000001</v>
      </c>
      <c r="K14" s="26">
        <v>7.751938</v>
      </c>
      <c r="L14" s="26">
        <v>43.927649000000002</v>
      </c>
      <c r="M14" s="26">
        <v>26.614986999999999</v>
      </c>
      <c r="N14" s="26">
        <v>17.829457000000001</v>
      </c>
      <c r="O14" s="26">
        <v>25.839793</v>
      </c>
      <c r="P14" s="26">
        <v>43.669251000000003</v>
      </c>
      <c r="Q14" s="26">
        <v>22.222221999999999</v>
      </c>
      <c r="R14" s="26">
        <v>6.4599479999999998</v>
      </c>
      <c r="S14" s="26">
        <v>13.436693</v>
      </c>
      <c r="T14" s="26">
        <v>5.4263570000000003</v>
      </c>
      <c r="U14" s="26">
        <v>1.0335920000000001</v>
      </c>
      <c r="V14" s="26">
        <v>4.3927649999999998</v>
      </c>
      <c r="W14" s="26">
        <v>11.111110999999999</v>
      </c>
    </row>
    <row r="15" spans="1:23" x14ac:dyDescent="0.2">
      <c r="A15" s="19" t="s">
        <v>1018</v>
      </c>
      <c r="B15" s="20">
        <v>432</v>
      </c>
      <c r="C15" s="26">
        <v>44.907406999999999</v>
      </c>
      <c r="D15" s="26">
        <v>12.731481</v>
      </c>
      <c r="E15" s="26">
        <v>9.9537040000000001</v>
      </c>
      <c r="F15" s="26">
        <v>20.833333</v>
      </c>
      <c r="G15" s="26">
        <v>11.574074</v>
      </c>
      <c r="H15" s="26">
        <v>17.824074</v>
      </c>
      <c r="I15" s="26">
        <v>24.305555999999999</v>
      </c>
      <c r="J15" s="26">
        <v>13.194444000000001</v>
      </c>
      <c r="K15" s="26">
        <v>4.6296299999999997</v>
      </c>
      <c r="L15" s="26">
        <v>51.620370000000001</v>
      </c>
      <c r="M15" s="26">
        <v>28.009259</v>
      </c>
      <c r="N15" s="26">
        <v>14.120369999999999</v>
      </c>
      <c r="O15" s="26">
        <v>30.324074</v>
      </c>
      <c r="P15" s="26">
        <v>39.814815000000003</v>
      </c>
      <c r="Q15" s="26">
        <v>27.314814999999999</v>
      </c>
      <c r="R15" s="26">
        <v>5.3240740000000004</v>
      </c>
      <c r="S15" s="26">
        <v>13.425926</v>
      </c>
      <c r="T15" s="26">
        <v>5.3240740000000004</v>
      </c>
      <c r="U15" s="26">
        <v>2.7777780000000001</v>
      </c>
      <c r="V15" s="26">
        <v>2.3148149999999998</v>
      </c>
      <c r="W15" s="26">
        <v>11.342593000000001</v>
      </c>
    </row>
    <row r="16" spans="1:23" x14ac:dyDescent="0.2">
      <c r="A16" s="19" t="s">
        <v>1019</v>
      </c>
      <c r="B16" s="20">
        <v>449</v>
      </c>
      <c r="C16" s="26">
        <v>40.089086999999999</v>
      </c>
      <c r="D16" s="26">
        <v>14.253898</v>
      </c>
      <c r="E16" s="26">
        <v>6.4587969999999997</v>
      </c>
      <c r="F16" s="26">
        <v>14.922048999999999</v>
      </c>
      <c r="G16" s="26">
        <v>8.2405349999999995</v>
      </c>
      <c r="H16" s="26">
        <v>16.258351999999999</v>
      </c>
      <c r="I16" s="26">
        <v>22.939865999999999</v>
      </c>
      <c r="J16" s="26">
        <v>10.91314</v>
      </c>
      <c r="K16" s="26">
        <v>4.0089090000000001</v>
      </c>
      <c r="L16" s="26">
        <v>49.665923999999997</v>
      </c>
      <c r="M16" s="26">
        <v>23.385300999999998</v>
      </c>
      <c r="N16" s="26">
        <v>9.7995549999999998</v>
      </c>
      <c r="O16" s="26">
        <v>26.948775000000001</v>
      </c>
      <c r="P16" s="26">
        <v>33.630290000000002</v>
      </c>
      <c r="Q16" s="26">
        <v>18.930958</v>
      </c>
      <c r="R16" s="26">
        <v>7.7950999999999997</v>
      </c>
      <c r="S16" s="26">
        <v>8.6859690000000001</v>
      </c>
      <c r="T16" s="26">
        <v>5.7906459999999997</v>
      </c>
      <c r="U16" s="26">
        <v>0.445434</v>
      </c>
      <c r="V16" s="26">
        <v>3.5634739999999998</v>
      </c>
      <c r="W16" s="26">
        <v>13.808463</v>
      </c>
    </row>
    <row r="17" spans="1:23" x14ac:dyDescent="0.2">
      <c r="A17" s="19" t="s">
        <v>1020</v>
      </c>
      <c r="B17" s="20">
        <v>427</v>
      </c>
      <c r="C17" s="26">
        <v>40.749414999999999</v>
      </c>
      <c r="D17" s="26">
        <v>11.241218</v>
      </c>
      <c r="E17" s="26">
        <v>3.9812650000000001</v>
      </c>
      <c r="F17" s="26">
        <v>20.140515000000001</v>
      </c>
      <c r="G17" s="26">
        <v>8.4309130000000003</v>
      </c>
      <c r="H17" s="26">
        <v>13.348946</v>
      </c>
      <c r="I17" s="26">
        <v>23.185012</v>
      </c>
      <c r="J17" s="26">
        <v>12.646369999999999</v>
      </c>
      <c r="K17" s="26">
        <v>6.791569</v>
      </c>
      <c r="L17" s="26">
        <v>41.451991</v>
      </c>
      <c r="M17" s="26">
        <v>21.779858999999998</v>
      </c>
      <c r="N17" s="26">
        <v>6.3231849999999996</v>
      </c>
      <c r="O17" s="26">
        <v>26.697892</v>
      </c>
      <c r="P17" s="26">
        <v>32.084308999999998</v>
      </c>
      <c r="Q17" s="26">
        <v>19.437939</v>
      </c>
      <c r="R17" s="26">
        <v>8.4309130000000003</v>
      </c>
      <c r="S17" s="26">
        <v>9.3676809999999993</v>
      </c>
      <c r="T17" s="26">
        <v>6.791569</v>
      </c>
      <c r="U17" s="26">
        <v>1.17096</v>
      </c>
      <c r="V17" s="26">
        <v>5.3864169999999998</v>
      </c>
      <c r="W17" s="26">
        <v>15.690867000000001</v>
      </c>
    </row>
    <row r="18" spans="1:23" x14ac:dyDescent="0.2">
      <c r="A18" s="19" t="s">
        <v>1021</v>
      </c>
      <c r="B18" s="20">
        <v>274</v>
      </c>
      <c r="C18" s="26">
        <v>43.065693000000003</v>
      </c>
      <c r="D18" s="26">
        <v>11.313869</v>
      </c>
      <c r="E18" s="26">
        <v>1.8248180000000001</v>
      </c>
      <c r="F18" s="26">
        <v>17.518248</v>
      </c>
      <c r="G18" s="26">
        <v>6.9343070000000004</v>
      </c>
      <c r="H18" s="26">
        <v>12.043796</v>
      </c>
      <c r="I18" s="26">
        <v>24.817518</v>
      </c>
      <c r="J18" s="26">
        <v>11.313869</v>
      </c>
      <c r="K18" s="26">
        <v>5.8394159999999999</v>
      </c>
      <c r="L18" s="26">
        <v>48.905109000000003</v>
      </c>
      <c r="M18" s="26">
        <v>24.087591</v>
      </c>
      <c r="N18" s="26">
        <v>2.919708</v>
      </c>
      <c r="O18" s="26">
        <v>23.722628</v>
      </c>
      <c r="P18" s="26">
        <v>19.708029</v>
      </c>
      <c r="Q18" s="26">
        <v>17.518248</v>
      </c>
      <c r="R18" s="26">
        <v>11.678832</v>
      </c>
      <c r="S18" s="26">
        <v>5.8394159999999999</v>
      </c>
      <c r="T18" s="26">
        <v>5.4744529999999996</v>
      </c>
      <c r="U18" s="26">
        <v>1.8248180000000001</v>
      </c>
      <c r="V18" s="26">
        <v>3.284672</v>
      </c>
      <c r="W18" s="26">
        <v>19.343066</v>
      </c>
    </row>
    <row r="19" spans="1:23" x14ac:dyDescent="0.2">
      <c r="A19" s="19" t="s">
        <v>1022</v>
      </c>
      <c r="B19" s="20">
        <v>137</v>
      </c>
      <c r="C19" s="26">
        <v>48.905109000000003</v>
      </c>
      <c r="D19" s="26">
        <v>21.167883</v>
      </c>
      <c r="E19" s="26">
        <v>2.189781</v>
      </c>
      <c r="F19" s="26">
        <v>20.437956</v>
      </c>
      <c r="G19" s="26">
        <v>6.5693429999999999</v>
      </c>
      <c r="H19" s="26">
        <v>14.59854</v>
      </c>
      <c r="I19" s="26">
        <v>20.437956</v>
      </c>
      <c r="J19" s="26">
        <v>13.138686</v>
      </c>
      <c r="K19" s="26">
        <v>9.4890509999999999</v>
      </c>
      <c r="L19" s="26">
        <v>52.554744999999997</v>
      </c>
      <c r="M19" s="26">
        <v>19.708029</v>
      </c>
      <c r="N19" s="26">
        <v>4.379562</v>
      </c>
      <c r="O19" s="26">
        <v>13.868613</v>
      </c>
      <c r="P19" s="26">
        <v>15.328467</v>
      </c>
      <c r="Q19" s="26">
        <v>10.948905</v>
      </c>
      <c r="R19" s="26">
        <v>13.868613</v>
      </c>
      <c r="S19" s="26">
        <v>7.2992699999999999</v>
      </c>
      <c r="T19" s="26">
        <v>5.1094889999999999</v>
      </c>
      <c r="U19" s="26">
        <v>0.72992699999999999</v>
      </c>
      <c r="V19" s="26">
        <v>6.5693429999999999</v>
      </c>
      <c r="W19" s="26">
        <v>16.058394</v>
      </c>
    </row>
    <row r="20" spans="1:23" x14ac:dyDescent="0.2">
      <c r="A20" s="19" t="s">
        <v>1023</v>
      </c>
      <c r="B20" s="20">
        <v>71</v>
      </c>
      <c r="C20" s="26">
        <v>52.112676</v>
      </c>
      <c r="D20" s="26">
        <v>25.352112999999999</v>
      </c>
      <c r="E20" s="26">
        <v>5.6338030000000003</v>
      </c>
      <c r="F20" s="26">
        <v>11.267606000000001</v>
      </c>
      <c r="G20" s="26">
        <v>8.450704</v>
      </c>
      <c r="H20" s="26">
        <v>4.225352</v>
      </c>
      <c r="I20" s="26">
        <v>19.718309999999999</v>
      </c>
      <c r="J20" s="26">
        <v>14.084507</v>
      </c>
      <c r="K20" s="26">
        <v>9.8591549999999994</v>
      </c>
      <c r="L20" s="26">
        <v>52.112676</v>
      </c>
      <c r="M20" s="26">
        <v>16.901408</v>
      </c>
      <c r="N20" s="26">
        <v>4.225352</v>
      </c>
      <c r="O20" s="26">
        <v>16.901408</v>
      </c>
      <c r="P20" s="26">
        <v>4.225352</v>
      </c>
      <c r="Q20" s="26">
        <v>9.8591549999999994</v>
      </c>
      <c r="R20" s="26">
        <v>19.718309999999999</v>
      </c>
      <c r="S20" s="26">
        <v>4.225352</v>
      </c>
      <c r="T20" s="26">
        <v>2.8169010000000001</v>
      </c>
      <c r="U20" s="26">
        <v>0</v>
      </c>
      <c r="V20" s="26">
        <v>12.676056000000001</v>
      </c>
      <c r="W20" s="26">
        <v>7.0422539999999998</v>
      </c>
    </row>
    <row r="21" spans="1:23" x14ac:dyDescent="0.2">
      <c r="A21" s="19" t="s">
        <v>1024</v>
      </c>
      <c r="B21" s="20">
        <v>11</v>
      </c>
      <c r="C21" s="26">
        <v>27.272727</v>
      </c>
      <c r="D21" s="26">
        <v>18.181818</v>
      </c>
      <c r="E21" s="26">
        <v>0</v>
      </c>
      <c r="F21" s="26">
        <v>9.0909089999999999</v>
      </c>
      <c r="G21" s="26">
        <v>9.0909089999999999</v>
      </c>
      <c r="H21" s="26">
        <v>27.272727</v>
      </c>
      <c r="I21" s="26">
        <v>0</v>
      </c>
      <c r="J21" s="26">
        <v>9.0909089999999999</v>
      </c>
      <c r="K21" s="26">
        <v>9.0909089999999999</v>
      </c>
      <c r="L21" s="26">
        <v>36.363636</v>
      </c>
      <c r="M21" s="26">
        <v>9.0909089999999999</v>
      </c>
      <c r="N21" s="26">
        <v>0</v>
      </c>
      <c r="O21" s="26">
        <v>18.181818</v>
      </c>
      <c r="P21" s="26">
        <v>9.0909089999999999</v>
      </c>
      <c r="Q21" s="26">
        <v>0</v>
      </c>
      <c r="R21" s="26">
        <v>9.0909089999999999</v>
      </c>
      <c r="S21" s="26">
        <v>0</v>
      </c>
      <c r="T21" s="26">
        <v>0</v>
      </c>
      <c r="U21" s="26">
        <v>9.0909089999999999</v>
      </c>
      <c r="V21" s="26">
        <v>18.181818</v>
      </c>
      <c r="W21" s="26">
        <v>18.181818</v>
      </c>
    </row>
    <row r="22" spans="1:23" x14ac:dyDescent="0.2">
      <c r="A22" s="19" t="s">
        <v>1025</v>
      </c>
      <c r="B22" s="20">
        <v>881</v>
      </c>
      <c r="C22" s="26">
        <v>42.451759000000003</v>
      </c>
      <c r="D22" s="26">
        <v>13.507377999999999</v>
      </c>
      <c r="E22" s="26">
        <v>8.1725309999999993</v>
      </c>
      <c r="F22" s="26">
        <v>17.820658000000002</v>
      </c>
      <c r="G22" s="26">
        <v>9.8751420000000003</v>
      </c>
      <c r="H22" s="26">
        <v>17.026107</v>
      </c>
      <c r="I22" s="26">
        <v>23.609535000000001</v>
      </c>
      <c r="J22" s="26">
        <v>12.031782</v>
      </c>
      <c r="K22" s="26">
        <v>4.3132799999999998</v>
      </c>
      <c r="L22" s="26">
        <v>50.624290999999999</v>
      </c>
      <c r="M22" s="26">
        <v>25.652667000000001</v>
      </c>
      <c r="N22" s="26">
        <v>11.918275</v>
      </c>
      <c r="O22" s="26">
        <v>28.603859</v>
      </c>
      <c r="P22" s="26">
        <v>36.662883000000001</v>
      </c>
      <c r="Q22" s="26">
        <v>23.041998</v>
      </c>
      <c r="R22" s="26">
        <v>6.5834279999999996</v>
      </c>
      <c r="S22" s="26">
        <v>11.010216</v>
      </c>
      <c r="T22" s="26">
        <v>5.5618619999999996</v>
      </c>
      <c r="U22" s="26">
        <v>1.5891029999999999</v>
      </c>
      <c r="V22" s="26">
        <v>2.9511919999999998</v>
      </c>
      <c r="W22" s="26">
        <v>12.599318999999999</v>
      </c>
    </row>
    <row r="23" spans="1:23" x14ac:dyDescent="0.2">
      <c r="A23" s="19" t="s">
        <v>1026</v>
      </c>
      <c r="B23" s="20">
        <v>701</v>
      </c>
      <c r="C23" s="26">
        <v>41.654778999999998</v>
      </c>
      <c r="D23" s="26">
        <v>11.269615</v>
      </c>
      <c r="E23" s="26">
        <v>3.1383740000000002</v>
      </c>
      <c r="F23" s="26">
        <v>19.115549000000001</v>
      </c>
      <c r="G23" s="26">
        <v>7.8459339999999997</v>
      </c>
      <c r="H23" s="26">
        <v>12.838801999999999</v>
      </c>
      <c r="I23" s="26">
        <v>23.82311</v>
      </c>
      <c r="J23" s="26">
        <v>12.125534999999999</v>
      </c>
      <c r="K23" s="26">
        <v>6.4194009999999997</v>
      </c>
      <c r="L23" s="26">
        <v>44.365192999999998</v>
      </c>
      <c r="M23" s="26">
        <v>22.681882999999999</v>
      </c>
      <c r="N23" s="26">
        <v>4.9928670000000004</v>
      </c>
      <c r="O23" s="26">
        <v>25.534949999999998</v>
      </c>
      <c r="P23" s="26">
        <v>27.246790000000001</v>
      </c>
      <c r="Q23" s="26">
        <v>18.687588999999999</v>
      </c>
      <c r="R23" s="26">
        <v>9.7004280000000005</v>
      </c>
      <c r="S23" s="26">
        <v>7.988588</v>
      </c>
      <c r="T23" s="26">
        <v>6.2767480000000004</v>
      </c>
      <c r="U23" s="26">
        <v>1.426534</v>
      </c>
      <c r="V23" s="26">
        <v>4.5649069999999998</v>
      </c>
      <c r="W23" s="26">
        <v>17.118402</v>
      </c>
    </row>
    <row r="24" spans="1:23" x14ac:dyDescent="0.2">
      <c r="A24" s="19" t="s">
        <v>1027</v>
      </c>
      <c r="B24" s="20">
        <v>1801</v>
      </c>
      <c r="C24" s="26">
        <v>42.9206</v>
      </c>
      <c r="D24" s="26">
        <v>13.714603</v>
      </c>
      <c r="E24" s="26">
        <v>5.607996</v>
      </c>
      <c r="F24" s="26">
        <v>18.212104</v>
      </c>
      <c r="G24" s="26">
        <v>8.7729040000000005</v>
      </c>
      <c r="H24" s="26">
        <v>14.769572</v>
      </c>
      <c r="I24" s="26">
        <v>23.153803</v>
      </c>
      <c r="J24" s="26">
        <v>12.215436</v>
      </c>
      <c r="K24" s="26">
        <v>5.7745699999999998</v>
      </c>
      <c r="L24" s="26">
        <v>48.306496000000003</v>
      </c>
      <c r="M24" s="26">
        <v>23.598001</v>
      </c>
      <c r="N24" s="26">
        <v>8.2731820000000003</v>
      </c>
      <c r="O24" s="26">
        <v>25.763465</v>
      </c>
      <c r="P24" s="26">
        <v>29.927817999999998</v>
      </c>
      <c r="Q24" s="26">
        <v>19.766795999999999</v>
      </c>
      <c r="R24" s="26">
        <v>8.883953</v>
      </c>
      <c r="S24" s="26">
        <v>9.2171020000000006</v>
      </c>
      <c r="T24" s="26">
        <v>5.6635200000000001</v>
      </c>
      <c r="U24" s="26">
        <v>1.4436420000000001</v>
      </c>
      <c r="V24" s="26">
        <v>4.330927</v>
      </c>
      <c r="W24" s="26">
        <v>14.436424000000001</v>
      </c>
    </row>
    <row r="25" spans="1:23" x14ac:dyDescent="0.2">
      <c r="A25" s="19" t="s">
        <v>1028</v>
      </c>
      <c r="B25" s="20">
        <v>920</v>
      </c>
      <c r="C25" s="26">
        <v>43.369565000000001</v>
      </c>
      <c r="D25" s="26">
        <v>13.913043</v>
      </c>
      <c r="E25" s="26">
        <v>3.152174</v>
      </c>
      <c r="F25" s="26">
        <v>18.586957000000002</v>
      </c>
      <c r="G25" s="26">
        <v>7.7173910000000001</v>
      </c>
      <c r="H25" s="26">
        <v>12.608696</v>
      </c>
      <c r="I25" s="26">
        <v>22.717390999999999</v>
      </c>
      <c r="J25" s="26">
        <v>12.391304</v>
      </c>
      <c r="K25" s="26">
        <v>7.1739129999999998</v>
      </c>
      <c r="L25" s="26">
        <v>46.086956999999998</v>
      </c>
      <c r="M25" s="26">
        <v>21.630434999999999</v>
      </c>
      <c r="N25" s="26">
        <v>4.7826089999999999</v>
      </c>
      <c r="O25" s="26">
        <v>23.043478</v>
      </c>
      <c r="P25" s="26">
        <v>23.478261</v>
      </c>
      <c r="Q25" s="26">
        <v>16.630434999999999</v>
      </c>
      <c r="R25" s="26">
        <v>11.086957</v>
      </c>
      <c r="S25" s="26">
        <v>7.5</v>
      </c>
      <c r="T25" s="26">
        <v>5.7608699999999997</v>
      </c>
      <c r="U25" s="26">
        <v>1.3043480000000001</v>
      </c>
      <c r="V25" s="26">
        <v>5.6521739999999996</v>
      </c>
      <c r="W25" s="26">
        <v>16.195651999999999</v>
      </c>
    </row>
    <row r="26" spans="1:23" x14ac:dyDescent="0.2">
      <c r="A26" s="19" t="s">
        <v>1029</v>
      </c>
      <c r="B26" s="20">
        <v>219</v>
      </c>
      <c r="C26" s="26">
        <v>48.858446999999998</v>
      </c>
      <c r="D26" s="26">
        <v>22.374428999999999</v>
      </c>
      <c r="E26" s="26">
        <v>3.1963469999999998</v>
      </c>
      <c r="F26" s="26">
        <v>16.894977000000001</v>
      </c>
      <c r="G26" s="26">
        <v>7.305936</v>
      </c>
      <c r="H26" s="26">
        <v>11.872146000000001</v>
      </c>
      <c r="I26" s="26">
        <v>19.178082</v>
      </c>
      <c r="J26" s="26">
        <v>13.242008999999999</v>
      </c>
      <c r="K26" s="26">
        <v>9.5890409999999999</v>
      </c>
      <c r="L26" s="26">
        <v>51.598174</v>
      </c>
      <c r="M26" s="26">
        <v>18.26484</v>
      </c>
      <c r="N26" s="26">
        <v>4.1095889999999997</v>
      </c>
      <c r="O26" s="26">
        <v>15.068493</v>
      </c>
      <c r="P26" s="26">
        <v>11.415525000000001</v>
      </c>
      <c r="Q26" s="26">
        <v>10.045662</v>
      </c>
      <c r="R26" s="26">
        <v>15.525114</v>
      </c>
      <c r="S26" s="26">
        <v>5.9360730000000004</v>
      </c>
      <c r="T26" s="26">
        <v>4.1095889999999997</v>
      </c>
      <c r="U26" s="26">
        <v>0.913242</v>
      </c>
      <c r="V26" s="26">
        <v>9.1324199999999998</v>
      </c>
      <c r="W26" s="26">
        <v>13.242008999999999</v>
      </c>
    </row>
    <row r="27" spans="1:23" x14ac:dyDescent="0.2">
      <c r="A27" s="18" t="s">
        <v>1030</v>
      </c>
      <c r="B27" s="17">
        <v>208</v>
      </c>
      <c r="C27" s="25">
        <v>49.038462000000003</v>
      </c>
      <c r="D27" s="25">
        <v>15.865385</v>
      </c>
      <c r="E27" s="25">
        <v>13.461537999999999</v>
      </c>
      <c r="F27" s="25">
        <v>21.153846000000001</v>
      </c>
      <c r="G27" s="25">
        <v>12.980769</v>
      </c>
      <c r="H27" s="25">
        <v>17.307691999999999</v>
      </c>
      <c r="I27" s="25">
        <v>23.076923000000001</v>
      </c>
      <c r="J27" s="25">
        <v>13.942308000000001</v>
      </c>
      <c r="K27" s="25">
        <v>11.057691999999999</v>
      </c>
      <c r="L27" s="25">
        <v>38.942307999999997</v>
      </c>
      <c r="M27" s="25">
        <v>27.403846000000001</v>
      </c>
      <c r="N27" s="25">
        <v>13.461537999999999</v>
      </c>
      <c r="O27" s="25">
        <v>24.519231000000001</v>
      </c>
      <c r="P27" s="25">
        <v>46.634614999999997</v>
      </c>
      <c r="Q27" s="25">
        <v>22.596153999999999</v>
      </c>
      <c r="R27" s="25">
        <v>5.288462</v>
      </c>
      <c r="S27" s="25">
        <v>11.538462000000001</v>
      </c>
      <c r="T27" s="25">
        <v>4.8076920000000003</v>
      </c>
      <c r="U27" s="25">
        <v>1.4423079999999999</v>
      </c>
      <c r="V27" s="25">
        <v>6.25</v>
      </c>
      <c r="W27" s="25">
        <v>12.019231</v>
      </c>
    </row>
    <row r="28" spans="1:23" x14ac:dyDescent="0.2">
      <c r="A28" s="19" t="s">
        <v>1018</v>
      </c>
      <c r="B28" s="20">
        <v>220</v>
      </c>
      <c r="C28" s="26">
        <v>49.090909000000003</v>
      </c>
      <c r="D28" s="26">
        <v>14.545455</v>
      </c>
      <c r="E28" s="26">
        <v>10.454545</v>
      </c>
      <c r="F28" s="26">
        <v>23.636364</v>
      </c>
      <c r="G28" s="26">
        <v>12.727273</v>
      </c>
      <c r="H28" s="26">
        <v>18.181818</v>
      </c>
      <c r="I28" s="26">
        <v>25</v>
      </c>
      <c r="J28" s="26">
        <v>11.818182</v>
      </c>
      <c r="K28" s="26">
        <v>4.5454549999999996</v>
      </c>
      <c r="L28" s="26">
        <v>51.818182</v>
      </c>
      <c r="M28" s="26">
        <v>29.090909</v>
      </c>
      <c r="N28" s="26">
        <v>16.363636</v>
      </c>
      <c r="O28" s="26">
        <v>32.727272999999997</v>
      </c>
      <c r="P28" s="26">
        <v>40</v>
      </c>
      <c r="Q28" s="26">
        <v>21.363636</v>
      </c>
      <c r="R28" s="26">
        <v>4.5454549999999996</v>
      </c>
      <c r="S28" s="26">
        <v>12.727273</v>
      </c>
      <c r="T28" s="26">
        <v>7.2727269999999997</v>
      </c>
      <c r="U28" s="26">
        <v>4.0909089999999999</v>
      </c>
      <c r="V28" s="26">
        <v>2.2727270000000002</v>
      </c>
      <c r="W28" s="26">
        <v>11.818182</v>
      </c>
    </row>
    <row r="29" spans="1:23" x14ac:dyDescent="0.2">
      <c r="A29" s="19" t="s">
        <v>1019</v>
      </c>
      <c r="B29" s="20">
        <v>226</v>
      </c>
      <c r="C29" s="26">
        <v>38.053097000000001</v>
      </c>
      <c r="D29" s="26">
        <v>15.486726000000001</v>
      </c>
      <c r="E29" s="26">
        <v>7.0796460000000003</v>
      </c>
      <c r="F29" s="26">
        <v>19.026548999999999</v>
      </c>
      <c r="G29" s="26">
        <v>8.849558</v>
      </c>
      <c r="H29" s="26">
        <v>18.584071000000002</v>
      </c>
      <c r="I29" s="26">
        <v>22.566372000000001</v>
      </c>
      <c r="J29" s="26">
        <v>12.831858</v>
      </c>
      <c r="K29" s="26">
        <v>4.8672570000000004</v>
      </c>
      <c r="L29" s="26">
        <v>49.557521999999999</v>
      </c>
      <c r="M29" s="26">
        <v>23.008849999999999</v>
      </c>
      <c r="N29" s="26">
        <v>7.9646020000000002</v>
      </c>
      <c r="O29" s="26">
        <v>25.221239000000001</v>
      </c>
      <c r="P29" s="26">
        <v>34.955751999999997</v>
      </c>
      <c r="Q29" s="26">
        <v>15.044248</v>
      </c>
      <c r="R29" s="26">
        <v>6.637168</v>
      </c>
      <c r="S29" s="26">
        <v>7.9646020000000002</v>
      </c>
      <c r="T29" s="26">
        <v>5.3097349999999999</v>
      </c>
      <c r="U29" s="26">
        <v>0</v>
      </c>
      <c r="V29" s="26">
        <v>4.8672570000000004</v>
      </c>
      <c r="W29" s="26">
        <v>15.044248</v>
      </c>
    </row>
    <row r="30" spans="1:23" x14ac:dyDescent="0.2">
      <c r="A30" s="19" t="s">
        <v>1020</v>
      </c>
      <c r="B30" s="20">
        <v>211</v>
      </c>
      <c r="C30" s="26">
        <v>44.549762999999999</v>
      </c>
      <c r="D30" s="26">
        <v>15.165877</v>
      </c>
      <c r="E30" s="26">
        <v>3.317536</v>
      </c>
      <c r="F30" s="26">
        <v>21.800948000000002</v>
      </c>
      <c r="G30" s="26">
        <v>11.374408000000001</v>
      </c>
      <c r="H30" s="26">
        <v>13.744076</v>
      </c>
      <c r="I30" s="26">
        <v>23.222749</v>
      </c>
      <c r="J30" s="26">
        <v>14.691943</v>
      </c>
      <c r="K30" s="26">
        <v>6.1611370000000001</v>
      </c>
      <c r="L30" s="26">
        <v>43.127961999999997</v>
      </c>
      <c r="M30" s="26">
        <v>27.014218</v>
      </c>
      <c r="N30" s="26">
        <v>7.5829380000000004</v>
      </c>
      <c r="O30" s="26">
        <v>31.279620999999999</v>
      </c>
      <c r="P30" s="26">
        <v>36.492891</v>
      </c>
      <c r="Q30" s="26">
        <v>18.483412000000001</v>
      </c>
      <c r="R30" s="26">
        <v>10.426539999999999</v>
      </c>
      <c r="S30" s="26">
        <v>10.900474000000001</v>
      </c>
      <c r="T30" s="26">
        <v>7.1090049999999998</v>
      </c>
      <c r="U30" s="26">
        <v>0.94786700000000002</v>
      </c>
      <c r="V30" s="26">
        <v>5.6872040000000004</v>
      </c>
      <c r="W30" s="26">
        <v>15.165877</v>
      </c>
    </row>
    <row r="31" spans="1:23" x14ac:dyDescent="0.2">
      <c r="A31" s="19" t="s">
        <v>1021</v>
      </c>
      <c r="B31" s="20">
        <v>134</v>
      </c>
      <c r="C31" s="26">
        <v>44.776119000000001</v>
      </c>
      <c r="D31" s="26">
        <v>11.940299</v>
      </c>
      <c r="E31" s="26">
        <v>3.7313429999999999</v>
      </c>
      <c r="F31" s="26">
        <v>14.925373</v>
      </c>
      <c r="G31" s="26">
        <v>7.4626869999999998</v>
      </c>
      <c r="H31" s="26">
        <v>15.671642</v>
      </c>
      <c r="I31" s="26">
        <v>24.626866</v>
      </c>
      <c r="J31" s="26">
        <v>11.19403</v>
      </c>
      <c r="K31" s="26">
        <v>4.4776119999999997</v>
      </c>
      <c r="L31" s="26">
        <v>52.238805999999997</v>
      </c>
      <c r="M31" s="26">
        <v>26.119402999999998</v>
      </c>
      <c r="N31" s="26">
        <v>1.492537</v>
      </c>
      <c r="O31" s="26">
        <v>29.850746000000001</v>
      </c>
      <c r="P31" s="26">
        <v>18.656715999999999</v>
      </c>
      <c r="Q31" s="26">
        <v>13.432836</v>
      </c>
      <c r="R31" s="26">
        <v>8.9552239999999994</v>
      </c>
      <c r="S31" s="26">
        <v>5.2238810000000004</v>
      </c>
      <c r="T31" s="26">
        <v>5.2238810000000004</v>
      </c>
      <c r="U31" s="26">
        <v>2.2388059999999999</v>
      </c>
      <c r="V31" s="26">
        <v>3.7313429999999999</v>
      </c>
      <c r="W31" s="26">
        <v>17.164179000000001</v>
      </c>
    </row>
    <row r="32" spans="1:23" x14ac:dyDescent="0.2">
      <c r="A32" s="19" t="s">
        <v>1022</v>
      </c>
      <c r="B32" s="20">
        <v>65</v>
      </c>
      <c r="C32" s="26">
        <v>44.615385000000003</v>
      </c>
      <c r="D32" s="26">
        <v>15.384615</v>
      </c>
      <c r="E32" s="26">
        <v>1.538462</v>
      </c>
      <c r="F32" s="26">
        <v>20</v>
      </c>
      <c r="G32" s="26">
        <v>9.2307690000000004</v>
      </c>
      <c r="H32" s="26">
        <v>13.846154</v>
      </c>
      <c r="I32" s="26">
        <v>21.538461999999999</v>
      </c>
      <c r="J32" s="26">
        <v>16.923076999999999</v>
      </c>
      <c r="K32" s="26">
        <v>9.2307690000000004</v>
      </c>
      <c r="L32" s="26">
        <v>52.307692000000003</v>
      </c>
      <c r="M32" s="26">
        <v>16.923076999999999</v>
      </c>
      <c r="N32" s="26">
        <v>4.6153849999999998</v>
      </c>
      <c r="O32" s="26">
        <v>10.769231</v>
      </c>
      <c r="P32" s="26">
        <v>10.769231</v>
      </c>
      <c r="Q32" s="26">
        <v>7.6923079999999997</v>
      </c>
      <c r="R32" s="26">
        <v>13.846154</v>
      </c>
      <c r="S32" s="26">
        <v>7.6923079999999997</v>
      </c>
      <c r="T32" s="26">
        <v>7.6923079999999997</v>
      </c>
      <c r="U32" s="26">
        <v>0</v>
      </c>
      <c r="V32" s="26">
        <v>9.2307690000000004</v>
      </c>
      <c r="W32" s="26">
        <v>20</v>
      </c>
    </row>
    <row r="33" spans="1:23" x14ac:dyDescent="0.2">
      <c r="A33" s="19" t="s">
        <v>1023</v>
      </c>
      <c r="B33" s="20">
        <v>25</v>
      </c>
      <c r="C33" s="26">
        <v>60</v>
      </c>
      <c r="D33" s="26">
        <v>24</v>
      </c>
      <c r="E33" s="26">
        <v>8</v>
      </c>
      <c r="F33" s="26">
        <v>4</v>
      </c>
      <c r="G33" s="26">
        <v>16</v>
      </c>
      <c r="H33" s="26">
        <v>4</v>
      </c>
      <c r="I33" s="26">
        <v>16</v>
      </c>
      <c r="J33" s="26">
        <v>16</v>
      </c>
      <c r="K33" s="26">
        <v>8</v>
      </c>
      <c r="L33" s="26">
        <v>48</v>
      </c>
      <c r="M33" s="26">
        <v>24</v>
      </c>
      <c r="N33" s="26">
        <v>0</v>
      </c>
      <c r="O33" s="26">
        <v>16</v>
      </c>
      <c r="P33" s="26">
        <v>4</v>
      </c>
      <c r="Q33" s="26">
        <v>12</v>
      </c>
      <c r="R33" s="26">
        <v>32</v>
      </c>
      <c r="S33" s="26">
        <v>4</v>
      </c>
      <c r="T33" s="26">
        <v>0</v>
      </c>
      <c r="U33" s="26">
        <v>0</v>
      </c>
      <c r="V33" s="26">
        <v>12</v>
      </c>
      <c r="W33" s="26">
        <v>16</v>
      </c>
    </row>
    <row r="34" spans="1:23" x14ac:dyDescent="0.2">
      <c r="A34" s="19" t="s">
        <v>1024</v>
      </c>
      <c r="B34" s="20">
        <v>3</v>
      </c>
      <c r="C34" s="26">
        <v>0</v>
      </c>
      <c r="D34" s="26">
        <v>0</v>
      </c>
      <c r="E34" s="26">
        <v>0</v>
      </c>
      <c r="F34" s="26">
        <v>0</v>
      </c>
      <c r="G34" s="26">
        <v>0</v>
      </c>
      <c r="H34" s="26">
        <v>0</v>
      </c>
      <c r="I34" s="26">
        <v>0</v>
      </c>
      <c r="J34" s="26">
        <v>0</v>
      </c>
      <c r="K34" s="26">
        <v>0</v>
      </c>
      <c r="L34" s="26">
        <v>33.333333000000003</v>
      </c>
      <c r="M34" s="26">
        <v>0</v>
      </c>
      <c r="N34" s="26">
        <v>0</v>
      </c>
      <c r="O34" s="26">
        <v>0</v>
      </c>
      <c r="P34" s="26">
        <v>0</v>
      </c>
      <c r="Q34" s="26">
        <v>0</v>
      </c>
      <c r="R34" s="26">
        <v>0</v>
      </c>
      <c r="S34" s="26">
        <v>0</v>
      </c>
      <c r="T34" s="26">
        <v>0</v>
      </c>
      <c r="U34" s="26">
        <v>0</v>
      </c>
      <c r="V34" s="26">
        <v>33.333333000000003</v>
      </c>
      <c r="W34" s="26">
        <v>33.333333000000003</v>
      </c>
    </row>
    <row r="35" spans="1:23" x14ac:dyDescent="0.2">
      <c r="A35" s="19" t="s">
        <v>1025</v>
      </c>
      <c r="B35" s="20">
        <v>446</v>
      </c>
      <c r="C35" s="26">
        <v>43.497757999999997</v>
      </c>
      <c r="D35" s="26">
        <v>15.022422000000001</v>
      </c>
      <c r="E35" s="26">
        <v>8.7443950000000008</v>
      </c>
      <c r="F35" s="26">
        <v>21.300447999999999</v>
      </c>
      <c r="G35" s="26">
        <v>10.762332000000001</v>
      </c>
      <c r="H35" s="26">
        <v>18.385649999999998</v>
      </c>
      <c r="I35" s="26">
        <v>23.766815999999999</v>
      </c>
      <c r="J35" s="26">
        <v>12.331839</v>
      </c>
      <c r="K35" s="26">
        <v>4.70852</v>
      </c>
      <c r="L35" s="26">
        <v>50.672646</v>
      </c>
      <c r="M35" s="26">
        <v>26.008969</v>
      </c>
      <c r="N35" s="26">
        <v>12.107623</v>
      </c>
      <c r="O35" s="26">
        <v>28.923767000000002</v>
      </c>
      <c r="P35" s="26">
        <v>37.443945999999997</v>
      </c>
      <c r="Q35" s="26">
        <v>18.161435000000001</v>
      </c>
      <c r="R35" s="26">
        <v>5.6053810000000004</v>
      </c>
      <c r="S35" s="26">
        <v>10.313901</v>
      </c>
      <c r="T35" s="26">
        <v>6.2780269999999998</v>
      </c>
      <c r="U35" s="26">
        <v>2.0179369999999999</v>
      </c>
      <c r="V35" s="26">
        <v>3.5874440000000001</v>
      </c>
      <c r="W35" s="26">
        <v>13.452915000000001</v>
      </c>
    </row>
    <row r="36" spans="1:23" x14ac:dyDescent="0.2">
      <c r="A36" s="19" t="s">
        <v>1026</v>
      </c>
      <c r="B36" s="20">
        <v>345</v>
      </c>
      <c r="C36" s="26">
        <v>44.637681000000001</v>
      </c>
      <c r="D36" s="26">
        <v>13.913043</v>
      </c>
      <c r="E36" s="26">
        <v>3.4782609999999998</v>
      </c>
      <c r="F36" s="26">
        <v>19.130434999999999</v>
      </c>
      <c r="G36" s="26">
        <v>9.8550719999999998</v>
      </c>
      <c r="H36" s="26">
        <v>14.492754</v>
      </c>
      <c r="I36" s="26">
        <v>23.768115999999999</v>
      </c>
      <c r="J36" s="26">
        <v>13.333333</v>
      </c>
      <c r="K36" s="26">
        <v>5.5072460000000003</v>
      </c>
      <c r="L36" s="26">
        <v>46.666666999999997</v>
      </c>
      <c r="M36" s="26">
        <v>26.666667</v>
      </c>
      <c r="N36" s="26">
        <v>5.2173910000000001</v>
      </c>
      <c r="O36" s="26">
        <v>30.724637999999999</v>
      </c>
      <c r="P36" s="26">
        <v>29.565217000000001</v>
      </c>
      <c r="Q36" s="26">
        <v>16.521739</v>
      </c>
      <c r="R36" s="26">
        <v>9.8550719999999998</v>
      </c>
      <c r="S36" s="26">
        <v>8.6956520000000008</v>
      </c>
      <c r="T36" s="26">
        <v>6.3768120000000001</v>
      </c>
      <c r="U36" s="26">
        <v>1.4492750000000001</v>
      </c>
      <c r="V36" s="26">
        <v>4.9275359999999999</v>
      </c>
      <c r="W36" s="26">
        <v>15.942029</v>
      </c>
    </row>
    <row r="37" spans="1:23" x14ac:dyDescent="0.2">
      <c r="A37" s="19" t="s">
        <v>1027</v>
      </c>
      <c r="B37" s="20">
        <v>884</v>
      </c>
      <c r="C37" s="26">
        <v>44.343890999999999</v>
      </c>
      <c r="D37" s="26">
        <v>14.819005000000001</v>
      </c>
      <c r="E37" s="26">
        <v>6.1085969999999996</v>
      </c>
      <c r="F37" s="26">
        <v>19.796379999999999</v>
      </c>
      <c r="G37" s="26">
        <v>10.40724</v>
      </c>
      <c r="H37" s="26">
        <v>16.063348000000001</v>
      </c>
      <c r="I37" s="26">
        <v>23.303166999999998</v>
      </c>
      <c r="J37" s="26">
        <v>13.122172000000001</v>
      </c>
      <c r="K37" s="26">
        <v>5.4298640000000002</v>
      </c>
      <c r="L37" s="26">
        <v>49.095022999999998</v>
      </c>
      <c r="M37" s="26">
        <v>25.452489</v>
      </c>
      <c r="N37" s="26">
        <v>8.4841630000000006</v>
      </c>
      <c r="O37" s="26">
        <v>27.828054000000002</v>
      </c>
      <c r="P37" s="26">
        <v>31.334841999999998</v>
      </c>
      <c r="Q37" s="26">
        <v>16.515837000000001</v>
      </c>
      <c r="R37" s="26">
        <v>8.5972849999999994</v>
      </c>
      <c r="S37" s="26">
        <v>9.2760180000000005</v>
      </c>
      <c r="T37" s="26">
        <v>6.2217190000000002</v>
      </c>
      <c r="U37" s="26">
        <v>1.58371</v>
      </c>
      <c r="V37" s="26">
        <v>4.8642529999999997</v>
      </c>
      <c r="W37" s="26">
        <v>15.045249</v>
      </c>
    </row>
    <row r="38" spans="1:23" x14ac:dyDescent="0.2">
      <c r="A38" s="19" t="s">
        <v>1028</v>
      </c>
      <c r="B38" s="20">
        <v>438</v>
      </c>
      <c r="C38" s="26">
        <v>45.205478999999997</v>
      </c>
      <c r="D38" s="26">
        <v>14.611872</v>
      </c>
      <c r="E38" s="26">
        <v>3.424658</v>
      </c>
      <c r="F38" s="26">
        <v>18.26484</v>
      </c>
      <c r="G38" s="26">
        <v>10.045662</v>
      </c>
      <c r="H38" s="26">
        <v>13.69863</v>
      </c>
      <c r="I38" s="26">
        <v>22.831050000000001</v>
      </c>
      <c r="J38" s="26">
        <v>13.926940999999999</v>
      </c>
      <c r="K38" s="26">
        <v>6.1643840000000001</v>
      </c>
      <c r="L38" s="26">
        <v>47.488584000000003</v>
      </c>
      <c r="M38" s="26">
        <v>24.885845</v>
      </c>
      <c r="N38" s="26">
        <v>4.7945209999999996</v>
      </c>
      <c r="O38" s="26">
        <v>26.712329</v>
      </c>
      <c r="P38" s="26">
        <v>25.114155</v>
      </c>
      <c r="Q38" s="26">
        <v>14.840183</v>
      </c>
      <c r="R38" s="26">
        <v>11.643836</v>
      </c>
      <c r="S38" s="26">
        <v>8.2191779999999994</v>
      </c>
      <c r="T38" s="26">
        <v>6.1643840000000001</v>
      </c>
      <c r="U38" s="26">
        <v>1.141553</v>
      </c>
      <c r="V38" s="26">
        <v>6.1643840000000001</v>
      </c>
      <c r="W38" s="26">
        <v>16.666667</v>
      </c>
    </row>
    <row r="39" spans="1:23" x14ac:dyDescent="0.2">
      <c r="A39" s="19" t="s">
        <v>1029</v>
      </c>
      <c r="B39" s="20">
        <v>93</v>
      </c>
      <c r="C39" s="26">
        <v>47.311827999999998</v>
      </c>
      <c r="D39" s="26">
        <v>17.204301000000001</v>
      </c>
      <c r="E39" s="26">
        <v>3.225806</v>
      </c>
      <c r="F39" s="26">
        <v>15.053763</v>
      </c>
      <c r="G39" s="26">
        <v>10.752687999999999</v>
      </c>
      <c r="H39" s="26">
        <v>10.752687999999999</v>
      </c>
      <c r="I39" s="26">
        <v>19.354838999999998</v>
      </c>
      <c r="J39" s="26">
        <v>16.129031999999999</v>
      </c>
      <c r="K39" s="26">
        <v>8.6021509999999992</v>
      </c>
      <c r="L39" s="26">
        <v>50.537633999999997</v>
      </c>
      <c r="M39" s="26">
        <v>18.27957</v>
      </c>
      <c r="N39" s="26">
        <v>3.225806</v>
      </c>
      <c r="O39" s="26">
        <v>11.827957</v>
      </c>
      <c r="P39" s="26">
        <v>8.6021509999999992</v>
      </c>
      <c r="Q39" s="26">
        <v>8.6021509999999992</v>
      </c>
      <c r="R39" s="26">
        <v>18.27957</v>
      </c>
      <c r="S39" s="26">
        <v>6.451613</v>
      </c>
      <c r="T39" s="26">
        <v>5.3763439999999996</v>
      </c>
      <c r="U39" s="26">
        <v>0</v>
      </c>
      <c r="V39" s="26">
        <v>10.752687999999999</v>
      </c>
      <c r="W39" s="26">
        <v>19.354838999999998</v>
      </c>
    </row>
    <row r="40" spans="1:23" x14ac:dyDescent="0.2">
      <c r="A40" s="18" t="s">
        <v>1031</v>
      </c>
      <c r="B40" s="17">
        <v>178</v>
      </c>
      <c r="C40" s="25">
        <v>39.325842999999999</v>
      </c>
      <c r="D40" s="25">
        <v>16.292134999999998</v>
      </c>
      <c r="E40" s="25">
        <v>7.3033710000000003</v>
      </c>
      <c r="F40" s="25">
        <v>16.292134999999998</v>
      </c>
      <c r="G40" s="25">
        <v>13.483146</v>
      </c>
      <c r="H40" s="25">
        <v>14.044943999999999</v>
      </c>
      <c r="I40" s="25">
        <v>28.089887999999998</v>
      </c>
      <c r="J40" s="25">
        <v>8.4269660000000002</v>
      </c>
      <c r="K40" s="25">
        <v>3.9325839999999999</v>
      </c>
      <c r="L40" s="25">
        <v>49.438201999999997</v>
      </c>
      <c r="M40" s="25">
        <v>25.280899000000002</v>
      </c>
      <c r="N40" s="25">
        <v>23.033708000000001</v>
      </c>
      <c r="O40" s="25">
        <v>27.528089999999999</v>
      </c>
      <c r="P40" s="25">
        <v>40.449438000000001</v>
      </c>
      <c r="Q40" s="25">
        <v>21.910112000000002</v>
      </c>
      <c r="R40" s="25">
        <v>7.8651689999999999</v>
      </c>
      <c r="S40" s="25">
        <v>15.168539000000001</v>
      </c>
      <c r="T40" s="25">
        <v>6.1797750000000002</v>
      </c>
      <c r="U40" s="25">
        <v>0.56179800000000002</v>
      </c>
      <c r="V40" s="25">
        <v>2.2471909999999999</v>
      </c>
      <c r="W40" s="25">
        <v>10.112360000000001</v>
      </c>
    </row>
    <row r="41" spans="1:23" x14ac:dyDescent="0.2">
      <c r="A41" s="19" t="s">
        <v>1018</v>
      </c>
      <c r="B41" s="20">
        <v>212</v>
      </c>
      <c r="C41" s="26">
        <v>40.566037999999999</v>
      </c>
      <c r="D41" s="26">
        <v>10.849057</v>
      </c>
      <c r="E41" s="26">
        <v>9.4339619999999993</v>
      </c>
      <c r="F41" s="26">
        <v>17.924527999999999</v>
      </c>
      <c r="G41" s="26">
        <v>10.377357999999999</v>
      </c>
      <c r="H41" s="26">
        <v>17.452829999999999</v>
      </c>
      <c r="I41" s="26">
        <v>23.584906</v>
      </c>
      <c r="J41" s="26">
        <v>14.622642000000001</v>
      </c>
      <c r="K41" s="26">
        <v>4.7169809999999996</v>
      </c>
      <c r="L41" s="26">
        <v>51.415094000000003</v>
      </c>
      <c r="M41" s="26">
        <v>26.886792</v>
      </c>
      <c r="N41" s="26">
        <v>11.792453</v>
      </c>
      <c r="O41" s="26">
        <v>27.830189000000001</v>
      </c>
      <c r="P41" s="26">
        <v>39.622641999999999</v>
      </c>
      <c r="Q41" s="26">
        <v>33.490566000000001</v>
      </c>
      <c r="R41" s="26">
        <v>6.1320750000000004</v>
      </c>
      <c r="S41" s="26">
        <v>14.150943</v>
      </c>
      <c r="T41" s="26">
        <v>3.3018869999999998</v>
      </c>
      <c r="U41" s="26">
        <v>1.4150940000000001</v>
      </c>
      <c r="V41" s="26">
        <v>2.3584909999999999</v>
      </c>
      <c r="W41" s="26">
        <v>10.849057</v>
      </c>
    </row>
    <row r="42" spans="1:23" x14ac:dyDescent="0.2">
      <c r="A42" s="19" t="s">
        <v>1019</v>
      </c>
      <c r="B42" s="20">
        <v>223</v>
      </c>
      <c r="C42" s="26">
        <v>42.152465999999997</v>
      </c>
      <c r="D42" s="26">
        <v>13.004484</v>
      </c>
      <c r="E42" s="26">
        <v>5.8295960000000004</v>
      </c>
      <c r="F42" s="26">
        <v>10.762332000000001</v>
      </c>
      <c r="G42" s="26">
        <v>7.6233180000000003</v>
      </c>
      <c r="H42" s="26">
        <v>13.901344999999999</v>
      </c>
      <c r="I42" s="26">
        <v>23.318386</v>
      </c>
      <c r="J42" s="26">
        <v>8.96861</v>
      </c>
      <c r="K42" s="26">
        <v>3.1390129999999998</v>
      </c>
      <c r="L42" s="26">
        <v>49.775784999999999</v>
      </c>
      <c r="M42" s="26">
        <v>23.766815999999999</v>
      </c>
      <c r="N42" s="26">
        <v>11.659193</v>
      </c>
      <c r="O42" s="26">
        <v>28.699552000000001</v>
      </c>
      <c r="P42" s="26">
        <v>32.286996000000002</v>
      </c>
      <c r="Q42" s="26">
        <v>22.869955000000001</v>
      </c>
      <c r="R42" s="26">
        <v>8.96861</v>
      </c>
      <c r="S42" s="26">
        <v>9.4170400000000001</v>
      </c>
      <c r="T42" s="26">
        <v>6.2780269999999998</v>
      </c>
      <c r="U42" s="26">
        <v>0.89686100000000002</v>
      </c>
      <c r="V42" s="26">
        <v>2.2421519999999999</v>
      </c>
      <c r="W42" s="26">
        <v>12.556054</v>
      </c>
    </row>
    <row r="43" spans="1:23" x14ac:dyDescent="0.2">
      <c r="A43" s="19" t="s">
        <v>1020</v>
      </c>
      <c r="B43" s="20">
        <v>216</v>
      </c>
      <c r="C43" s="26">
        <v>37.037036999999998</v>
      </c>
      <c r="D43" s="26">
        <v>7.4074070000000001</v>
      </c>
      <c r="E43" s="26">
        <v>4.6296299999999997</v>
      </c>
      <c r="F43" s="26">
        <v>18.518519000000001</v>
      </c>
      <c r="G43" s="26">
        <v>5.5555560000000002</v>
      </c>
      <c r="H43" s="26">
        <v>12.962963</v>
      </c>
      <c r="I43" s="26">
        <v>23.148147999999999</v>
      </c>
      <c r="J43" s="26">
        <v>10.648148000000001</v>
      </c>
      <c r="K43" s="26">
        <v>7.4074070000000001</v>
      </c>
      <c r="L43" s="26">
        <v>39.814815000000003</v>
      </c>
      <c r="M43" s="26">
        <v>16.666667</v>
      </c>
      <c r="N43" s="26">
        <v>5.0925929999999999</v>
      </c>
      <c r="O43" s="26">
        <v>22.222221999999999</v>
      </c>
      <c r="P43" s="26">
        <v>27.777778000000001</v>
      </c>
      <c r="Q43" s="26">
        <v>20.370370000000001</v>
      </c>
      <c r="R43" s="26">
        <v>6.4814809999999996</v>
      </c>
      <c r="S43" s="26">
        <v>7.8703700000000003</v>
      </c>
      <c r="T43" s="26">
        <v>6.4814809999999996</v>
      </c>
      <c r="U43" s="26">
        <v>1.388889</v>
      </c>
      <c r="V43" s="26">
        <v>5.0925929999999999</v>
      </c>
      <c r="W43" s="26">
        <v>16.203703999999998</v>
      </c>
    </row>
    <row r="44" spans="1:23" x14ac:dyDescent="0.2">
      <c r="A44" s="19" t="s">
        <v>1021</v>
      </c>
      <c r="B44" s="20">
        <v>140</v>
      </c>
      <c r="C44" s="26">
        <v>41.428570999999998</v>
      </c>
      <c r="D44" s="26">
        <v>10.714286</v>
      </c>
      <c r="E44" s="26">
        <v>0</v>
      </c>
      <c r="F44" s="26">
        <v>20</v>
      </c>
      <c r="G44" s="26">
        <v>6.4285709999999998</v>
      </c>
      <c r="H44" s="26">
        <v>8.5714290000000002</v>
      </c>
      <c r="I44" s="26">
        <v>25</v>
      </c>
      <c r="J44" s="26">
        <v>11.428571</v>
      </c>
      <c r="K44" s="26">
        <v>7.1428570000000002</v>
      </c>
      <c r="L44" s="26">
        <v>45.714286000000001</v>
      </c>
      <c r="M44" s="26">
        <v>22.142856999999999</v>
      </c>
      <c r="N44" s="26">
        <v>4.2857139999999996</v>
      </c>
      <c r="O44" s="26">
        <v>17.857143000000001</v>
      </c>
      <c r="P44" s="26">
        <v>20.714286000000001</v>
      </c>
      <c r="Q44" s="26">
        <v>21.428571000000002</v>
      </c>
      <c r="R44" s="26">
        <v>14.285714</v>
      </c>
      <c r="S44" s="26">
        <v>6.4285709999999998</v>
      </c>
      <c r="T44" s="26">
        <v>5.7142860000000004</v>
      </c>
      <c r="U44" s="26">
        <v>1.428571</v>
      </c>
      <c r="V44" s="26">
        <v>2.8571430000000002</v>
      </c>
      <c r="W44" s="26">
        <v>21.428571000000002</v>
      </c>
    </row>
    <row r="45" spans="1:23" x14ac:dyDescent="0.2">
      <c r="A45" s="19" t="s">
        <v>1022</v>
      </c>
      <c r="B45" s="20">
        <v>72</v>
      </c>
      <c r="C45" s="26">
        <v>52.777777999999998</v>
      </c>
      <c r="D45" s="26">
        <v>26.388888999999999</v>
      </c>
      <c r="E45" s="26">
        <v>2.7777780000000001</v>
      </c>
      <c r="F45" s="26">
        <v>20.833333</v>
      </c>
      <c r="G45" s="26">
        <v>4.1666670000000003</v>
      </c>
      <c r="H45" s="26">
        <v>15.277778</v>
      </c>
      <c r="I45" s="26">
        <v>19.444444000000001</v>
      </c>
      <c r="J45" s="26">
        <v>9.7222220000000004</v>
      </c>
      <c r="K45" s="26">
        <v>9.7222220000000004</v>
      </c>
      <c r="L45" s="26">
        <v>52.777777999999998</v>
      </c>
      <c r="M45" s="26">
        <v>22.222221999999999</v>
      </c>
      <c r="N45" s="26">
        <v>4.1666670000000003</v>
      </c>
      <c r="O45" s="26">
        <v>16.666667</v>
      </c>
      <c r="P45" s="26">
        <v>19.444444000000001</v>
      </c>
      <c r="Q45" s="26">
        <v>13.888889000000001</v>
      </c>
      <c r="R45" s="26">
        <v>13.888889000000001</v>
      </c>
      <c r="S45" s="26">
        <v>6.9444439999999998</v>
      </c>
      <c r="T45" s="26">
        <v>2.7777780000000001</v>
      </c>
      <c r="U45" s="26">
        <v>1.388889</v>
      </c>
      <c r="V45" s="26">
        <v>4.1666670000000003</v>
      </c>
      <c r="W45" s="26">
        <v>12.5</v>
      </c>
    </row>
    <row r="46" spans="1:23" x14ac:dyDescent="0.2">
      <c r="A46" s="19" t="s">
        <v>1023</v>
      </c>
      <c r="B46" s="20">
        <v>46</v>
      </c>
      <c r="C46" s="26">
        <v>47.826087000000001</v>
      </c>
      <c r="D46" s="26">
        <v>26.086957000000002</v>
      </c>
      <c r="E46" s="26">
        <v>4.3478260000000004</v>
      </c>
      <c r="F46" s="26">
        <v>15.217390999999999</v>
      </c>
      <c r="G46" s="26">
        <v>4.3478260000000004</v>
      </c>
      <c r="H46" s="26">
        <v>4.3478260000000004</v>
      </c>
      <c r="I46" s="26">
        <v>21.739129999999999</v>
      </c>
      <c r="J46" s="26">
        <v>13.043478</v>
      </c>
      <c r="K46" s="26">
        <v>10.869565</v>
      </c>
      <c r="L46" s="26">
        <v>54.347825999999998</v>
      </c>
      <c r="M46" s="26">
        <v>13.043478</v>
      </c>
      <c r="N46" s="26">
        <v>6.5217390000000002</v>
      </c>
      <c r="O46" s="26">
        <v>17.391304000000002</v>
      </c>
      <c r="P46" s="26">
        <v>4.3478260000000004</v>
      </c>
      <c r="Q46" s="26">
        <v>8.6956520000000008</v>
      </c>
      <c r="R46" s="26">
        <v>13.043478</v>
      </c>
      <c r="S46" s="26">
        <v>4.3478260000000004</v>
      </c>
      <c r="T46" s="26">
        <v>4.3478260000000004</v>
      </c>
      <c r="U46" s="26">
        <v>0</v>
      </c>
      <c r="V46" s="26">
        <v>13.043478</v>
      </c>
      <c r="W46" s="26">
        <v>2.1739130000000002</v>
      </c>
    </row>
    <row r="47" spans="1:23" x14ac:dyDescent="0.2">
      <c r="A47" s="19" t="s">
        <v>1024</v>
      </c>
      <c r="B47" s="20">
        <v>8</v>
      </c>
      <c r="C47" s="26">
        <v>37.5</v>
      </c>
      <c r="D47" s="26">
        <v>25</v>
      </c>
      <c r="E47" s="26">
        <v>0</v>
      </c>
      <c r="F47" s="26">
        <v>12.5</v>
      </c>
      <c r="G47" s="26">
        <v>12.5</v>
      </c>
      <c r="H47" s="26">
        <v>37.5</v>
      </c>
      <c r="I47" s="26">
        <v>0</v>
      </c>
      <c r="J47" s="26">
        <v>12.5</v>
      </c>
      <c r="K47" s="26">
        <v>12.5</v>
      </c>
      <c r="L47" s="26">
        <v>37.5</v>
      </c>
      <c r="M47" s="26">
        <v>12.5</v>
      </c>
      <c r="N47" s="26">
        <v>0</v>
      </c>
      <c r="O47" s="26">
        <v>25</v>
      </c>
      <c r="P47" s="26">
        <v>12.5</v>
      </c>
      <c r="Q47" s="26">
        <v>0</v>
      </c>
      <c r="R47" s="26">
        <v>12.5</v>
      </c>
      <c r="S47" s="26">
        <v>0</v>
      </c>
      <c r="T47" s="26">
        <v>0</v>
      </c>
      <c r="U47" s="26">
        <v>12.5</v>
      </c>
      <c r="V47" s="26">
        <v>12.5</v>
      </c>
      <c r="W47" s="26">
        <v>12.5</v>
      </c>
    </row>
    <row r="48" spans="1:23" x14ac:dyDescent="0.2">
      <c r="A48" s="19" t="s">
        <v>1025</v>
      </c>
      <c r="B48" s="20">
        <v>435</v>
      </c>
      <c r="C48" s="26">
        <v>41.379309999999997</v>
      </c>
      <c r="D48" s="26">
        <v>11.954022999999999</v>
      </c>
      <c r="E48" s="26">
        <v>7.5862069999999999</v>
      </c>
      <c r="F48" s="26">
        <v>14.252874</v>
      </c>
      <c r="G48" s="26">
        <v>8.9655170000000002</v>
      </c>
      <c r="H48" s="26">
        <v>15.632184000000001</v>
      </c>
      <c r="I48" s="26">
        <v>23.448276</v>
      </c>
      <c r="J48" s="26">
        <v>11.724138</v>
      </c>
      <c r="K48" s="26">
        <v>3.9080460000000001</v>
      </c>
      <c r="L48" s="26">
        <v>50.574713000000003</v>
      </c>
      <c r="M48" s="26">
        <v>25.287355999999999</v>
      </c>
      <c r="N48" s="26">
        <v>11.724138</v>
      </c>
      <c r="O48" s="26">
        <v>28.275862</v>
      </c>
      <c r="P48" s="26">
        <v>35.862068999999998</v>
      </c>
      <c r="Q48" s="26">
        <v>28.045977000000001</v>
      </c>
      <c r="R48" s="26">
        <v>7.5862069999999999</v>
      </c>
      <c r="S48" s="26">
        <v>11.724138</v>
      </c>
      <c r="T48" s="26">
        <v>4.8275860000000002</v>
      </c>
      <c r="U48" s="26">
        <v>1.1494249999999999</v>
      </c>
      <c r="V48" s="26">
        <v>2.298851</v>
      </c>
      <c r="W48" s="26">
        <v>11.724138</v>
      </c>
    </row>
    <row r="49" spans="1:23" x14ac:dyDescent="0.2">
      <c r="A49" s="19" t="s">
        <v>1026</v>
      </c>
      <c r="B49" s="20">
        <v>356</v>
      </c>
      <c r="C49" s="26">
        <v>38.764045000000003</v>
      </c>
      <c r="D49" s="26">
        <v>8.707865</v>
      </c>
      <c r="E49" s="26">
        <v>2.808989</v>
      </c>
      <c r="F49" s="26">
        <v>19.101123999999999</v>
      </c>
      <c r="G49" s="26">
        <v>5.8988759999999996</v>
      </c>
      <c r="H49" s="26">
        <v>11.235955000000001</v>
      </c>
      <c r="I49" s="26">
        <v>23.876404000000001</v>
      </c>
      <c r="J49" s="26">
        <v>10.955056000000001</v>
      </c>
      <c r="K49" s="26">
        <v>7.3033710000000003</v>
      </c>
      <c r="L49" s="26">
        <v>42.134830999999998</v>
      </c>
      <c r="M49" s="26">
        <v>18.820225000000001</v>
      </c>
      <c r="N49" s="26">
        <v>4.7752809999999997</v>
      </c>
      <c r="O49" s="26">
        <v>20.505617999999998</v>
      </c>
      <c r="P49" s="26">
        <v>25</v>
      </c>
      <c r="Q49" s="26">
        <v>20.786517</v>
      </c>
      <c r="R49" s="26">
        <v>9.5505619999999993</v>
      </c>
      <c r="S49" s="26">
        <v>7.3033710000000003</v>
      </c>
      <c r="T49" s="26">
        <v>6.1797750000000002</v>
      </c>
      <c r="U49" s="26">
        <v>1.4044939999999999</v>
      </c>
      <c r="V49" s="26">
        <v>4.2134830000000001</v>
      </c>
      <c r="W49" s="26">
        <v>18.258427000000001</v>
      </c>
    </row>
    <row r="50" spans="1:23" x14ac:dyDescent="0.2">
      <c r="A50" s="19" t="s">
        <v>1027</v>
      </c>
      <c r="B50" s="20">
        <v>917</v>
      </c>
      <c r="C50" s="26">
        <v>41.548527999999997</v>
      </c>
      <c r="D50" s="26">
        <v>12.649945000000001</v>
      </c>
      <c r="E50" s="26">
        <v>5.1254090000000003</v>
      </c>
      <c r="F50" s="26">
        <v>16.684842</v>
      </c>
      <c r="G50" s="26">
        <v>7.1973830000000003</v>
      </c>
      <c r="H50" s="26">
        <v>13.522356</v>
      </c>
      <c r="I50" s="26">
        <v>23.009815</v>
      </c>
      <c r="J50" s="26">
        <v>11.341329999999999</v>
      </c>
      <c r="K50" s="26">
        <v>6.1068699999999998</v>
      </c>
      <c r="L50" s="26">
        <v>47.546346999999997</v>
      </c>
      <c r="M50" s="26">
        <v>21.810251000000001</v>
      </c>
      <c r="N50" s="26">
        <v>8.0697930000000007</v>
      </c>
      <c r="O50" s="26">
        <v>23.773173</v>
      </c>
      <c r="P50" s="26">
        <v>28.571428999999998</v>
      </c>
      <c r="Q50" s="26">
        <v>22.900763000000001</v>
      </c>
      <c r="R50" s="26">
        <v>9.1603049999999993</v>
      </c>
      <c r="S50" s="26">
        <v>9.1603049999999993</v>
      </c>
      <c r="T50" s="26">
        <v>5.1254090000000003</v>
      </c>
      <c r="U50" s="26">
        <v>1.3086150000000001</v>
      </c>
      <c r="V50" s="26">
        <v>3.8167939999999998</v>
      </c>
      <c r="W50" s="26">
        <v>13.849508999999999</v>
      </c>
    </row>
    <row r="51" spans="1:23" x14ac:dyDescent="0.2">
      <c r="A51" s="19" t="s">
        <v>1028</v>
      </c>
      <c r="B51" s="20">
        <v>482</v>
      </c>
      <c r="C51" s="26">
        <v>41.701245</v>
      </c>
      <c r="D51" s="26">
        <v>13.278008</v>
      </c>
      <c r="E51" s="26">
        <v>2.9045640000000001</v>
      </c>
      <c r="F51" s="26">
        <v>18.879667999999999</v>
      </c>
      <c r="G51" s="26">
        <v>5.6016599999999999</v>
      </c>
      <c r="H51" s="26">
        <v>11.618257</v>
      </c>
      <c r="I51" s="26">
        <v>22.614108000000002</v>
      </c>
      <c r="J51" s="26">
        <v>10.995851</v>
      </c>
      <c r="K51" s="26">
        <v>8.0912860000000002</v>
      </c>
      <c r="L51" s="26">
        <v>44.813277999999997</v>
      </c>
      <c r="M51" s="26">
        <v>18.672198999999999</v>
      </c>
      <c r="N51" s="26">
        <v>4.7717840000000002</v>
      </c>
      <c r="O51" s="26">
        <v>19.709544000000001</v>
      </c>
      <c r="P51" s="26">
        <v>21.991700999999999</v>
      </c>
      <c r="Q51" s="26">
        <v>18.257261</v>
      </c>
      <c r="R51" s="26">
        <v>10.580913000000001</v>
      </c>
      <c r="S51" s="26">
        <v>6.8464729999999996</v>
      </c>
      <c r="T51" s="26">
        <v>5.3941910000000002</v>
      </c>
      <c r="U51" s="26">
        <v>1.4522820000000001</v>
      </c>
      <c r="V51" s="26">
        <v>5.1867219999999996</v>
      </c>
      <c r="W51" s="26">
        <v>15.767635</v>
      </c>
    </row>
    <row r="52" spans="1:23" x14ac:dyDescent="0.2">
      <c r="A52" s="19" t="s">
        <v>1029</v>
      </c>
      <c r="B52" s="20">
        <v>126</v>
      </c>
      <c r="C52" s="26">
        <v>50</v>
      </c>
      <c r="D52" s="26">
        <v>26.190476</v>
      </c>
      <c r="E52" s="26">
        <v>3.1746029999999998</v>
      </c>
      <c r="F52" s="26">
        <v>18.253968</v>
      </c>
      <c r="G52" s="26">
        <v>4.7619049999999996</v>
      </c>
      <c r="H52" s="26">
        <v>12.698413</v>
      </c>
      <c r="I52" s="26">
        <v>19.047619000000001</v>
      </c>
      <c r="J52" s="26">
        <v>11.111110999999999</v>
      </c>
      <c r="K52" s="26">
        <v>10.317460000000001</v>
      </c>
      <c r="L52" s="26">
        <v>52.380952000000001</v>
      </c>
      <c r="M52" s="26">
        <v>18.253968</v>
      </c>
      <c r="N52" s="26">
        <v>4.7619049999999996</v>
      </c>
      <c r="O52" s="26">
        <v>17.460317</v>
      </c>
      <c r="P52" s="26">
        <v>13.492063</v>
      </c>
      <c r="Q52" s="26">
        <v>11.111110999999999</v>
      </c>
      <c r="R52" s="26">
        <v>13.492063</v>
      </c>
      <c r="S52" s="26">
        <v>5.5555560000000002</v>
      </c>
      <c r="T52" s="26">
        <v>3.1746029999999998</v>
      </c>
      <c r="U52" s="26">
        <v>1.587302</v>
      </c>
      <c r="V52" s="26">
        <v>7.9365079999999999</v>
      </c>
      <c r="W52" s="26">
        <v>8.7301590000000004</v>
      </c>
    </row>
    <row r="53" spans="1:23" x14ac:dyDescent="0.2">
      <c r="A53" s="18" t="s">
        <v>1032</v>
      </c>
      <c r="B53" s="18"/>
      <c r="C53" s="18"/>
      <c r="D53" s="18"/>
      <c r="E53" s="18"/>
      <c r="F53" s="18"/>
      <c r="G53" s="18"/>
      <c r="H53" s="18"/>
      <c r="I53" s="18"/>
      <c r="J53" s="18"/>
      <c r="K53" s="18"/>
      <c r="L53" s="18"/>
      <c r="M53" s="18"/>
      <c r="N53" s="18"/>
      <c r="O53" s="18"/>
      <c r="P53" s="18"/>
      <c r="Q53" s="18"/>
      <c r="R53" s="18"/>
      <c r="S53" s="18"/>
      <c r="T53" s="18"/>
      <c r="U53" s="18"/>
      <c r="V53" s="18"/>
      <c r="W53" s="18"/>
    </row>
    <row r="54" spans="1:23" x14ac:dyDescent="0.2">
      <c r="A54" s="19" t="s">
        <v>130</v>
      </c>
      <c r="B54" s="20">
        <v>151</v>
      </c>
      <c r="C54" s="26">
        <v>41.721854</v>
      </c>
      <c r="D54" s="26">
        <v>12.582781000000001</v>
      </c>
      <c r="E54" s="26">
        <v>9.2715230000000002</v>
      </c>
      <c r="F54" s="26">
        <v>13.245032999999999</v>
      </c>
      <c r="G54" s="26">
        <v>8.6092720000000007</v>
      </c>
      <c r="H54" s="26">
        <v>9.9337750000000007</v>
      </c>
      <c r="I54" s="26">
        <v>19.205297999999999</v>
      </c>
      <c r="J54" s="26">
        <v>8.6092720000000007</v>
      </c>
      <c r="K54" s="26">
        <v>9.9337750000000007</v>
      </c>
      <c r="L54" s="26">
        <v>29.139073</v>
      </c>
      <c r="M54" s="26">
        <v>27.152318000000001</v>
      </c>
      <c r="N54" s="26">
        <v>15.231788</v>
      </c>
      <c r="O54" s="26">
        <v>3.311258</v>
      </c>
      <c r="P54" s="26">
        <v>31.788079</v>
      </c>
      <c r="Q54" s="26">
        <v>23.841059999999999</v>
      </c>
      <c r="R54" s="26">
        <v>7.2847679999999997</v>
      </c>
      <c r="S54" s="26">
        <v>13.907285</v>
      </c>
      <c r="T54" s="26">
        <v>4.6357619999999997</v>
      </c>
      <c r="U54" s="26">
        <v>1.324503</v>
      </c>
      <c r="V54" s="26">
        <v>5.2980130000000001</v>
      </c>
      <c r="W54" s="26">
        <v>20.529800999999999</v>
      </c>
    </row>
    <row r="55" spans="1:23" x14ac:dyDescent="0.2">
      <c r="A55" s="19" t="s">
        <v>131</v>
      </c>
      <c r="B55" s="20">
        <v>1446</v>
      </c>
      <c r="C55" s="26">
        <v>44.744121999999997</v>
      </c>
      <c r="D55" s="26">
        <v>15.145227999999999</v>
      </c>
      <c r="E55" s="26">
        <v>6.7081600000000003</v>
      </c>
      <c r="F55" s="26">
        <v>20.331949999999999</v>
      </c>
      <c r="G55" s="26">
        <v>10.857538</v>
      </c>
      <c r="H55" s="26">
        <v>17.012447999999999</v>
      </c>
      <c r="I55" s="26">
        <v>26.48686</v>
      </c>
      <c r="J55" s="26">
        <v>13.139696000000001</v>
      </c>
      <c r="K55" s="26">
        <v>4.9100970000000004</v>
      </c>
      <c r="L55" s="26">
        <v>54.702627999999997</v>
      </c>
      <c r="M55" s="26">
        <v>26.071923000000002</v>
      </c>
      <c r="N55" s="26">
        <v>10.926693999999999</v>
      </c>
      <c r="O55" s="26">
        <v>30.082988</v>
      </c>
      <c r="P55" s="26">
        <v>36.37621</v>
      </c>
      <c r="Q55" s="26">
        <v>20.539418999999999</v>
      </c>
      <c r="R55" s="26">
        <v>8.0221300000000006</v>
      </c>
      <c r="S55" s="26">
        <v>10.304288</v>
      </c>
      <c r="T55" s="26">
        <v>6.2240659999999997</v>
      </c>
      <c r="U55" s="26">
        <v>1.590595</v>
      </c>
      <c r="V55" s="26">
        <v>3.4578150000000001</v>
      </c>
      <c r="W55" s="26">
        <v>11.825726</v>
      </c>
    </row>
    <row r="56" spans="1:23" x14ac:dyDescent="0.2">
      <c r="A56" s="19" t="s">
        <v>392</v>
      </c>
      <c r="B56" s="20">
        <v>150</v>
      </c>
      <c r="C56" s="26">
        <v>35.333333000000003</v>
      </c>
      <c r="D56" s="26">
        <v>8</v>
      </c>
      <c r="E56" s="26">
        <v>10.666667</v>
      </c>
      <c r="F56" s="26">
        <v>11.333333</v>
      </c>
      <c r="G56" s="26">
        <v>6</v>
      </c>
      <c r="H56" s="26">
        <v>10.666667</v>
      </c>
      <c r="I56" s="26">
        <v>16</v>
      </c>
      <c r="J56" s="26">
        <v>10</v>
      </c>
      <c r="K56" s="26">
        <v>8</v>
      </c>
      <c r="L56" s="26">
        <v>26</v>
      </c>
      <c r="M56" s="26">
        <v>18.666667</v>
      </c>
      <c r="N56" s="26">
        <v>9.3333329999999997</v>
      </c>
      <c r="O56" s="26">
        <v>19.333333</v>
      </c>
      <c r="P56" s="26">
        <v>20.666667</v>
      </c>
      <c r="Q56" s="26">
        <v>17.333333</v>
      </c>
      <c r="R56" s="26">
        <v>3.3333330000000001</v>
      </c>
      <c r="S56" s="26">
        <v>8</v>
      </c>
      <c r="T56" s="26">
        <v>3.3333330000000001</v>
      </c>
      <c r="U56" s="26">
        <v>0.66666700000000001</v>
      </c>
      <c r="V56" s="26">
        <v>7.3333329999999997</v>
      </c>
      <c r="W56" s="26">
        <v>22.666667</v>
      </c>
    </row>
    <row r="57" spans="1:23" x14ac:dyDescent="0.2">
      <c r="A57" s="19" t="s">
        <v>132</v>
      </c>
      <c r="B57" s="20">
        <v>372</v>
      </c>
      <c r="C57" s="26">
        <v>42.473117999999999</v>
      </c>
      <c r="D57" s="26">
        <v>13.709676999999999</v>
      </c>
      <c r="E57" s="26">
        <v>3.225806</v>
      </c>
      <c r="F57" s="26">
        <v>15.322581</v>
      </c>
      <c r="G57" s="26">
        <v>6.7204300000000003</v>
      </c>
      <c r="H57" s="26">
        <v>11.559139999999999</v>
      </c>
      <c r="I57" s="26">
        <v>19.086022</v>
      </c>
      <c r="J57" s="26">
        <v>11.827957</v>
      </c>
      <c r="K57" s="26">
        <v>7.7956989999999999</v>
      </c>
      <c r="L57" s="26">
        <v>38.172043000000002</v>
      </c>
      <c r="M57" s="26">
        <v>19.623656</v>
      </c>
      <c r="N57" s="26">
        <v>5.1075270000000002</v>
      </c>
      <c r="O57" s="26">
        <v>22.043011</v>
      </c>
      <c r="P57" s="26">
        <v>24.462365999999999</v>
      </c>
      <c r="Q57" s="26">
        <v>20.161290000000001</v>
      </c>
      <c r="R57" s="26">
        <v>12.903226</v>
      </c>
      <c r="S57" s="26">
        <v>8.0645159999999994</v>
      </c>
      <c r="T57" s="26">
        <v>4.0322579999999997</v>
      </c>
      <c r="U57" s="26">
        <v>1.075269</v>
      </c>
      <c r="V57" s="26">
        <v>6.1827959999999997</v>
      </c>
      <c r="W57" s="26">
        <v>14.516128999999999</v>
      </c>
    </row>
    <row r="58" spans="1:23" x14ac:dyDescent="0.2">
      <c r="A58" s="19" t="s">
        <v>1033</v>
      </c>
      <c r="B58" s="20">
        <v>69</v>
      </c>
      <c r="C58" s="26">
        <v>36.231884000000001</v>
      </c>
      <c r="D58" s="26">
        <v>13.043478</v>
      </c>
      <c r="E58" s="26">
        <v>5.7971009999999996</v>
      </c>
      <c r="F58" s="26">
        <v>18.840579999999999</v>
      </c>
      <c r="G58" s="26">
        <v>7.2463769999999998</v>
      </c>
      <c r="H58" s="26">
        <v>10.144928</v>
      </c>
      <c r="I58" s="26">
        <v>13.043478</v>
      </c>
      <c r="J58" s="26">
        <v>2.8985509999999999</v>
      </c>
      <c r="K58" s="26">
        <v>10.144928</v>
      </c>
      <c r="L58" s="26">
        <v>34.782609000000001</v>
      </c>
      <c r="M58" s="26">
        <v>13.043478</v>
      </c>
      <c r="N58" s="26">
        <v>5.7971009999999996</v>
      </c>
      <c r="O58" s="26">
        <v>18.840579999999999</v>
      </c>
      <c r="P58" s="26">
        <v>17.391304000000002</v>
      </c>
      <c r="Q58" s="26">
        <v>11.594203</v>
      </c>
      <c r="R58" s="26">
        <v>7.2463769999999998</v>
      </c>
      <c r="S58" s="26">
        <v>8.6956520000000008</v>
      </c>
      <c r="T58" s="26">
        <v>8.6956520000000008</v>
      </c>
      <c r="U58" s="26">
        <v>0</v>
      </c>
      <c r="V58" s="26">
        <v>4.3478260000000004</v>
      </c>
      <c r="W58" s="26">
        <v>18.840579999999999</v>
      </c>
    </row>
    <row r="59" spans="1:23" x14ac:dyDescent="0.2">
      <c r="A59" s="18" t="s">
        <v>133</v>
      </c>
      <c r="B59" s="17">
        <v>92</v>
      </c>
      <c r="C59" s="25">
        <v>32.608696000000002</v>
      </c>
      <c r="D59" s="25">
        <v>10.869565</v>
      </c>
      <c r="E59" s="25">
        <v>8.6956520000000008</v>
      </c>
      <c r="F59" s="25">
        <v>10.869565</v>
      </c>
      <c r="G59" s="25">
        <v>8.6956520000000008</v>
      </c>
      <c r="H59" s="25">
        <v>7.6086960000000001</v>
      </c>
      <c r="I59" s="25">
        <v>13.043478</v>
      </c>
      <c r="J59" s="25">
        <v>6.5217390000000002</v>
      </c>
      <c r="K59" s="25">
        <v>7.6086960000000001</v>
      </c>
      <c r="L59" s="25">
        <v>23.913042999999998</v>
      </c>
      <c r="M59" s="25">
        <v>26.086957000000002</v>
      </c>
      <c r="N59" s="25">
        <v>13.043478</v>
      </c>
      <c r="O59" s="25">
        <v>3.2608700000000002</v>
      </c>
      <c r="P59" s="25">
        <v>29.347826000000001</v>
      </c>
      <c r="Q59" s="25">
        <v>16.304348000000001</v>
      </c>
      <c r="R59" s="25">
        <v>5.4347830000000004</v>
      </c>
      <c r="S59" s="25">
        <v>7.6086960000000001</v>
      </c>
      <c r="T59" s="25">
        <v>3.2608700000000002</v>
      </c>
      <c r="U59" s="25">
        <v>1.086957</v>
      </c>
      <c r="V59" s="25">
        <v>7.6086960000000001</v>
      </c>
      <c r="W59" s="25">
        <v>28.260870000000001</v>
      </c>
    </row>
    <row r="60" spans="1:23" x14ac:dyDescent="0.2">
      <c r="A60" s="19" t="s">
        <v>134</v>
      </c>
      <c r="B60" s="20">
        <v>813</v>
      </c>
      <c r="C60" s="26">
        <v>46.986469999999997</v>
      </c>
      <c r="D60" s="26">
        <v>16.605166000000001</v>
      </c>
      <c r="E60" s="26">
        <v>7.5030749999999999</v>
      </c>
      <c r="F60" s="26">
        <v>22.755227999999999</v>
      </c>
      <c r="G60" s="26">
        <v>11.562116</v>
      </c>
      <c r="H60" s="26">
        <v>17.958179999999999</v>
      </c>
      <c r="I60" s="26">
        <v>26.568266000000001</v>
      </c>
      <c r="J60" s="26">
        <v>14.514144999999999</v>
      </c>
      <c r="K60" s="26">
        <v>5.6580570000000003</v>
      </c>
      <c r="L60" s="26">
        <v>52.767527999999999</v>
      </c>
      <c r="M60" s="26">
        <v>27.429273999999999</v>
      </c>
      <c r="N60" s="26">
        <v>9.3480930000000004</v>
      </c>
      <c r="O60" s="26">
        <v>31.242311999999998</v>
      </c>
      <c r="P60" s="26">
        <v>37.02337</v>
      </c>
      <c r="Q60" s="26">
        <v>18.081181000000001</v>
      </c>
      <c r="R60" s="26">
        <v>7.7490769999999998</v>
      </c>
      <c r="S60" s="26">
        <v>9.9631000000000007</v>
      </c>
      <c r="T60" s="26">
        <v>6.396064</v>
      </c>
      <c r="U60" s="26">
        <v>1.845018</v>
      </c>
      <c r="V60" s="26">
        <v>4.4280439999999999</v>
      </c>
      <c r="W60" s="26">
        <v>11.931119000000001</v>
      </c>
    </row>
    <row r="61" spans="1:23" x14ac:dyDescent="0.2">
      <c r="A61" s="19" t="s">
        <v>393</v>
      </c>
      <c r="B61" s="20">
        <v>65</v>
      </c>
      <c r="C61" s="26">
        <v>43.076923000000001</v>
      </c>
      <c r="D61" s="26">
        <v>9.2307690000000004</v>
      </c>
      <c r="E61" s="26">
        <v>9.2307690000000004</v>
      </c>
      <c r="F61" s="26">
        <v>13.846154</v>
      </c>
      <c r="G61" s="26">
        <v>9.2307690000000004</v>
      </c>
      <c r="H61" s="26">
        <v>13.846154</v>
      </c>
      <c r="I61" s="26">
        <v>13.846154</v>
      </c>
      <c r="J61" s="26">
        <v>10.769231</v>
      </c>
      <c r="K61" s="26">
        <v>12.307691999999999</v>
      </c>
      <c r="L61" s="26">
        <v>27.692308000000001</v>
      </c>
      <c r="M61" s="26">
        <v>20</v>
      </c>
      <c r="N61" s="26">
        <v>15.384615</v>
      </c>
      <c r="O61" s="26">
        <v>20</v>
      </c>
      <c r="P61" s="26">
        <v>23.076923000000001</v>
      </c>
      <c r="Q61" s="26">
        <v>18.461538000000001</v>
      </c>
      <c r="R61" s="26">
        <v>3.0769229999999999</v>
      </c>
      <c r="S61" s="26">
        <v>7.6923079999999997</v>
      </c>
      <c r="T61" s="26">
        <v>3.0769229999999999</v>
      </c>
      <c r="U61" s="26">
        <v>1.538462</v>
      </c>
      <c r="V61" s="26">
        <v>7.6923079999999997</v>
      </c>
      <c r="W61" s="26">
        <v>26.153846000000001</v>
      </c>
    </row>
    <row r="62" spans="1:23" x14ac:dyDescent="0.2">
      <c r="A62" s="19" t="s">
        <v>135</v>
      </c>
      <c r="B62" s="20">
        <v>83</v>
      </c>
      <c r="C62" s="26">
        <v>46.987952</v>
      </c>
      <c r="D62" s="26">
        <v>10.843373</v>
      </c>
      <c r="E62" s="26">
        <v>4.8192769999999996</v>
      </c>
      <c r="F62" s="26">
        <v>13.253012</v>
      </c>
      <c r="G62" s="26">
        <v>8.4337350000000004</v>
      </c>
      <c r="H62" s="26">
        <v>12.048192999999999</v>
      </c>
      <c r="I62" s="26">
        <v>13.253012</v>
      </c>
      <c r="J62" s="26">
        <v>14.457831000000001</v>
      </c>
      <c r="K62" s="26">
        <v>6.0240960000000001</v>
      </c>
      <c r="L62" s="26">
        <v>39.759036000000002</v>
      </c>
      <c r="M62" s="26">
        <v>16.867470000000001</v>
      </c>
      <c r="N62" s="26">
        <v>2.4096389999999999</v>
      </c>
      <c r="O62" s="26">
        <v>21.686747</v>
      </c>
      <c r="P62" s="26">
        <v>26.506024</v>
      </c>
      <c r="Q62" s="26">
        <v>16.867470000000001</v>
      </c>
      <c r="R62" s="26">
        <v>18.072289000000001</v>
      </c>
      <c r="S62" s="26">
        <v>9.6385539999999992</v>
      </c>
      <c r="T62" s="26">
        <v>6.0240960000000001</v>
      </c>
      <c r="U62" s="26">
        <v>0</v>
      </c>
      <c r="V62" s="26">
        <v>7.2289159999999999</v>
      </c>
      <c r="W62" s="26">
        <v>14.457831000000001</v>
      </c>
    </row>
    <row r="63" spans="1:23" x14ac:dyDescent="0.2">
      <c r="A63" s="19" t="s">
        <v>1034</v>
      </c>
      <c r="B63" s="20">
        <v>39</v>
      </c>
      <c r="C63" s="26">
        <v>38.461537999999997</v>
      </c>
      <c r="D63" s="26">
        <v>10.256410000000001</v>
      </c>
      <c r="E63" s="26">
        <v>7.6923079999999997</v>
      </c>
      <c r="F63" s="26">
        <v>10.256410000000001</v>
      </c>
      <c r="G63" s="26">
        <v>10.256410000000001</v>
      </c>
      <c r="H63" s="26">
        <v>15.384615</v>
      </c>
      <c r="I63" s="26">
        <v>15.384615</v>
      </c>
      <c r="J63" s="26">
        <v>5.1282050000000003</v>
      </c>
      <c r="K63" s="26">
        <v>12.820513</v>
      </c>
      <c r="L63" s="26">
        <v>33.333333000000003</v>
      </c>
      <c r="M63" s="26">
        <v>20.512820999999999</v>
      </c>
      <c r="N63" s="26">
        <v>7.6923079999999997</v>
      </c>
      <c r="O63" s="26">
        <v>23.076923000000001</v>
      </c>
      <c r="P63" s="26">
        <v>23.076923000000001</v>
      </c>
      <c r="Q63" s="26">
        <v>12.820513</v>
      </c>
      <c r="R63" s="26">
        <v>5.1282050000000003</v>
      </c>
      <c r="S63" s="26">
        <v>12.820513</v>
      </c>
      <c r="T63" s="26">
        <v>7.6923079999999997</v>
      </c>
      <c r="U63" s="26">
        <v>0</v>
      </c>
      <c r="V63" s="26">
        <v>5.1282050000000003</v>
      </c>
      <c r="W63" s="26">
        <v>15.384615</v>
      </c>
    </row>
    <row r="64" spans="1:23" x14ac:dyDescent="0.2">
      <c r="A64" s="18" t="s">
        <v>136</v>
      </c>
      <c r="B64" s="17">
        <v>59</v>
      </c>
      <c r="C64" s="25">
        <v>55.932203000000001</v>
      </c>
      <c r="D64" s="25">
        <v>15.254237</v>
      </c>
      <c r="E64" s="25">
        <v>10.169492</v>
      </c>
      <c r="F64" s="25">
        <v>16.949152999999999</v>
      </c>
      <c r="G64" s="25">
        <v>8.4745760000000008</v>
      </c>
      <c r="H64" s="25">
        <v>13.559322</v>
      </c>
      <c r="I64" s="25">
        <v>28.813559000000001</v>
      </c>
      <c r="J64" s="25">
        <v>11.864407</v>
      </c>
      <c r="K64" s="25">
        <v>13.559322</v>
      </c>
      <c r="L64" s="25">
        <v>37.288136000000002</v>
      </c>
      <c r="M64" s="25">
        <v>28.813559000000001</v>
      </c>
      <c r="N64" s="25">
        <v>18.644068000000001</v>
      </c>
      <c r="O64" s="25">
        <v>3.389831</v>
      </c>
      <c r="P64" s="25">
        <v>35.593220000000002</v>
      </c>
      <c r="Q64" s="25">
        <v>35.593220000000002</v>
      </c>
      <c r="R64" s="25">
        <v>10.169492</v>
      </c>
      <c r="S64" s="25">
        <v>23.728814</v>
      </c>
      <c r="T64" s="25">
        <v>6.7796609999999999</v>
      </c>
      <c r="U64" s="25">
        <v>1.6949149999999999</v>
      </c>
      <c r="V64" s="25">
        <v>1.6949149999999999</v>
      </c>
      <c r="W64" s="25">
        <v>8.4745760000000008</v>
      </c>
    </row>
    <row r="65" spans="1:23" x14ac:dyDescent="0.2">
      <c r="A65" s="19" t="s">
        <v>134</v>
      </c>
      <c r="B65" s="20">
        <v>632</v>
      </c>
      <c r="C65" s="26">
        <v>41.772151999999998</v>
      </c>
      <c r="D65" s="26">
        <v>13.132911</v>
      </c>
      <c r="E65" s="26">
        <v>5.5379750000000003</v>
      </c>
      <c r="F65" s="26">
        <v>17.246835000000001</v>
      </c>
      <c r="G65" s="26">
        <v>9.9683539999999997</v>
      </c>
      <c r="H65" s="26">
        <v>15.822785</v>
      </c>
      <c r="I65" s="26">
        <v>26.265823000000001</v>
      </c>
      <c r="J65" s="26">
        <v>11.392405</v>
      </c>
      <c r="K65" s="26">
        <v>3.9556960000000001</v>
      </c>
      <c r="L65" s="26">
        <v>57.120252999999998</v>
      </c>
      <c r="M65" s="26">
        <v>24.208860999999999</v>
      </c>
      <c r="N65" s="26">
        <v>12.974684</v>
      </c>
      <c r="O65" s="26">
        <v>28.639240999999998</v>
      </c>
      <c r="P65" s="26">
        <v>35.601266000000003</v>
      </c>
      <c r="Q65" s="26">
        <v>23.734176999999999</v>
      </c>
      <c r="R65" s="26">
        <v>8.3860759999999992</v>
      </c>
      <c r="S65" s="26">
        <v>10.601266000000001</v>
      </c>
      <c r="T65" s="26">
        <v>6.0126580000000001</v>
      </c>
      <c r="U65" s="26">
        <v>1.2658229999999999</v>
      </c>
      <c r="V65" s="26">
        <v>2.2151900000000002</v>
      </c>
      <c r="W65" s="26">
        <v>11.708861000000001</v>
      </c>
    </row>
    <row r="66" spans="1:23" x14ac:dyDescent="0.2">
      <c r="A66" s="19" t="s">
        <v>393</v>
      </c>
      <c r="B66" s="20">
        <v>85</v>
      </c>
      <c r="C66" s="26">
        <v>29.411764999999999</v>
      </c>
      <c r="D66" s="26">
        <v>7.0588240000000004</v>
      </c>
      <c r="E66" s="26">
        <v>11.764706</v>
      </c>
      <c r="F66" s="26">
        <v>9.4117650000000008</v>
      </c>
      <c r="G66" s="26">
        <v>3.5294120000000002</v>
      </c>
      <c r="H66" s="26">
        <v>8.2352939999999997</v>
      </c>
      <c r="I66" s="26">
        <v>17.647058999999999</v>
      </c>
      <c r="J66" s="26">
        <v>9.4117650000000008</v>
      </c>
      <c r="K66" s="26">
        <v>4.7058819999999999</v>
      </c>
      <c r="L66" s="26">
        <v>24.705881999999999</v>
      </c>
      <c r="M66" s="26">
        <v>17.647058999999999</v>
      </c>
      <c r="N66" s="26">
        <v>4.7058819999999999</v>
      </c>
      <c r="O66" s="26">
        <v>18.823529000000001</v>
      </c>
      <c r="P66" s="26">
        <v>18.823529000000001</v>
      </c>
      <c r="Q66" s="26">
        <v>16.470587999999999</v>
      </c>
      <c r="R66" s="26">
        <v>3.5294120000000002</v>
      </c>
      <c r="S66" s="26">
        <v>8.2352939999999997</v>
      </c>
      <c r="T66" s="26">
        <v>3.5294120000000002</v>
      </c>
      <c r="U66" s="26">
        <v>0</v>
      </c>
      <c r="V66" s="26">
        <v>7.0588240000000004</v>
      </c>
      <c r="W66" s="26">
        <v>20</v>
      </c>
    </row>
    <row r="67" spans="1:23" x14ac:dyDescent="0.2">
      <c r="A67" s="19" t="s">
        <v>135</v>
      </c>
      <c r="B67" s="20">
        <v>289</v>
      </c>
      <c r="C67" s="26">
        <v>41.176470999999999</v>
      </c>
      <c r="D67" s="26">
        <v>14.532871999999999</v>
      </c>
      <c r="E67" s="26">
        <v>2.7681659999999999</v>
      </c>
      <c r="F67" s="26">
        <v>15.916955</v>
      </c>
      <c r="G67" s="26">
        <v>6.2283739999999996</v>
      </c>
      <c r="H67" s="26">
        <v>11.418685</v>
      </c>
      <c r="I67" s="26">
        <v>20.761246</v>
      </c>
      <c r="J67" s="26">
        <v>11.072664</v>
      </c>
      <c r="K67" s="26">
        <v>8.3044980000000006</v>
      </c>
      <c r="L67" s="26">
        <v>37.716262999999998</v>
      </c>
      <c r="M67" s="26">
        <v>20.415225</v>
      </c>
      <c r="N67" s="26">
        <v>5.8823530000000002</v>
      </c>
      <c r="O67" s="26">
        <v>22.145329</v>
      </c>
      <c r="P67" s="26">
        <v>23.875433000000001</v>
      </c>
      <c r="Q67" s="26">
        <v>21.107265999999999</v>
      </c>
      <c r="R67" s="26">
        <v>11.418685</v>
      </c>
      <c r="S67" s="26">
        <v>7.612457</v>
      </c>
      <c r="T67" s="26">
        <v>3.4602080000000002</v>
      </c>
      <c r="U67" s="26">
        <v>1.384083</v>
      </c>
      <c r="V67" s="26">
        <v>5.8823530000000002</v>
      </c>
      <c r="W67" s="26">
        <v>14.532871999999999</v>
      </c>
    </row>
    <row r="68" spans="1:23" x14ac:dyDescent="0.2">
      <c r="A68" s="19" t="s">
        <v>1034</v>
      </c>
      <c r="B68" s="20">
        <v>30</v>
      </c>
      <c r="C68" s="26">
        <v>33.333333000000003</v>
      </c>
      <c r="D68" s="26">
        <v>16.666667</v>
      </c>
      <c r="E68" s="26">
        <v>3.3333330000000001</v>
      </c>
      <c r="F68" s="26">
        <v>30</v>
      </c>
      <c r="G68" s="26">
        <v>3.3333330000000001</v>
      </c>
      <c r="H68" s="26">
        <v>3.3333330000000001</v>
      </c>
      <c r="I68" s="26">
        <v>10</v>
      </c>
      <c r="J68" s="26">
        <v>0</v>
      </c>
      <c r="K68" s="26">
        <v>6.6666670000000003</v>
      </c>
      <c r="L68" s="26">
        <v>36.666666999999997</v>
      </c>
      <c r="M68" s="26">
        <v>3.3333330000000001</v>
      </c>
      <c r="N68" s="26">
        <v>3.3333330000000001</v>
      </c>
      <c r="O68" s="26">
        <v>13.333333</v>
      </c>
      <c r="P68" s="26">
        <v>10</v>
      </c>
      <c r="Q68" s="26">
        <v>10</v>
      </c>
      <c r="R68" s="26">
        <v>10</v>
      </c>
      <c r="S68" s="26">
        <v>3.3333330000000001</v>
      </c>
      <c r="T68" s="26">
        <v>10</v>
      </c>
      <c r="U68" s="26">
        <v>0</v>
      </c>
      <c r="V68" s="26">
        <v>3.3333330000000001</v>
      </c>
      <c r="W68" s="26">
        <v>23.333333</v>
      </c>
    </row>
    <row r="69" spans="1:23" x14ac:dyDescent="0.2">
      <c r="A69" s="18" t="s">
        <v>1035</v>
      </c>
      <c r="B69" s="18"/>
      <c r="C69" s="18"/>
      <c r="D69" s="18"/>
      <c r="E69" s="18"/>
      <c r="F69" s="18"/>
      <c r="G69" s="18"/>
      <c r="H69" s="18"/>
      <c r="I69" s="18"/>
      <c r="J69" s="18"/>
      <c r="K69" s="18"/>
      <c r="L69" s="18"/>
      <c r="M69" s="18"/>
      <c r="N69" s="18"/>
      <c r="O69" s="18"/>
      <c r="P69" s="18"/>
      <c r="Q69" s="18"/>
      <c r="R69" s="18"/>
      <c r="S69" s="18"/>
      <c r="T69" s="18"/>
      <c r="U69" s="18"/>
      <c r="V69" s="18"/>
      <c r="W69" s="18"/>
    </row>
    <row r="70" spans="1:23" x14ac:dyDescent="0.2">
      <c r="A70" s="19" t="s">
        <v>1036</v>
      </c>
      <c r="B70" s="20">
        <v>366</v>
      </c>
      <c r="C70" s="26">
        <v>40.983606999999999</v>
      </c>
      <c r="D70" s="26">
        <v>13.114754</v>
      </c>
      <c r="E70" s="26">
        <v>9.2896169999999998</v>
      </c>
      <c r="F70" s="26">
        <v>11.748633999999999</v>
      </c>
      <c r="G70" s="26">
        <v>5.7377050000000001</v>
      </c>
      <c r="H70" s="26">
        <v>11.748633999999999</v>
      </c>
      <c r="I70" s="26">
        <v>18.852459</v>
      </c>
      <c r="J70" s="26">
        <v>10.382514</v>
      </c>
      <c r="K70" s="26">
        <v>6.8306009999999997</v>
      </c>
      <c r="L70" s="26">
        <v>28.961749000000001</v>
      </c>
      <c r="M70" s="26">
        <v>21.857923</v>
      </c>
      <c r="N70" s="26">
        <v>5.1912570000000002</v>
      </c>
      <c r="O70" s="26">
        <v>16.120218999999999</v>
      </c>
      <c r="P70" s="26">
        <v>27.322403999999999</v>
      </c>
      <c r="Q70" s="26">
        <v>21.584699000000001</v>
      </c>
      <c r="R70" s="26">
        <v>9.8360660000000006</v>
      </c>
      <c r="S70" s="26">
        <v>9.5628419999999998</v>
      </c>
      <c r="T70" s="26">
        <v>4.0983609999999997</v>
      </c>
      <c r="U70" s="26">
        <v>1.6393439999999999</v>
      </c>
      <c r="V70" s="26">
        <v>5.7377050000000001</v>
      </c>
      <c r="W70" s="26">
        <v>19.672131</v>
      </c>
    </row>
    <row r="71" spans="1:23" x14ac:dyDescent="0.2">
      <c r="A71" s="19" t="s">
        <v>1037</v>
      </c>
      <c r="B71" s="20">
        <v>1212</v>
      </c>
      <c r="C71" s="26">
        <v>46.369636999999997</v>
      </c>
      <c r="D71" s="26">
        <v>15.511551000000001</v>
      </c>
      <c r="E71" s="26">
        <v>6.848185</v>
      </c>
      <c r="F71" s="26">
        <v>20.544554000000002</v>
      </c>
      <c r="G71" s="26">
        <v>11.221121999999999</v>
      </c>
      <c r="H71" s="26">
        <v>16.666667</v>
      </c>
      <c r="I71" s="26">
        <v>26.320132000000001</v>
      </c>
      <c r="J71" s="26">
        <v>13.69637</v>
      </c>
      <c r="K71" s="26">
        <v>5.3630360000000001</v>
      </c>
      <c r="L71" s="26">
        <v>55.445545000000003</v>
      </c>
      <c r="M71" s="26">
        <v>25.082508000000001</v>
      </c>
      <c r="N71" s="26">
        <v>10.643564</v>
      </c>
      <c r="O71" s="26">
        <v>31.023102000000002</v>
      </c>
      <c r="P71" s="26">
        <v>37.293728999999999</v>
      </c>
      <c r="Q71" s="26">
        <v>20.957096</v>
      </c>
      <c r="R71" s="26">
        <v>7.5907590000000003</v>
      </c>
      <c r="S71" s="26">
        <v>10.973597</v>
      </c>
      <c r="T71" s="26">
        <v>6.6006600000000004</v>
      </c>
      <c r="U71" s="26">
        <v>1.7326729999999999</v>
      </c>
      <c r="V71" s="26">
        <v>3.5478550000000002</v>
      </c>
      <c r="W71" s="26">
        <v>11.30363</v>
      </c>
    </row>
    <row r="72" spans="1:23" x14ac:dyDescent="0.2">
      <c r="A72" s="19" t="s">
        <v>137</v>
      </c>
      <c r="B72" s="20">
        <v>112</v>
      </c>
      <c r="C72" s="26">
        <v>42.857143000000001</v>
      </c>
      <c r="D72" s="26">
        <v>8.9285709999999998</v>
      </c>
      <c r="E72" s="26">
        <v>6.25</v>
      </c>
      <c r="F72" s="26">
        <v>26.785713999999999</v>
      </c>
      <c r="G72" s="26">
        <v>11.607143000000001</v>
      </c>
      <c r="H72" s="26">
        <v>15.178571</v>
      </c>
      <c r="I72" s="26">
        <v>25</v>
      </c>
      <c r="J72" s="26">
        <v>14.285714</v>
      </c>
      <c r="K72" s="26">
        <v>5.3571429999999998</v>
      </c>
      <c r="L72" s="26">
        <v>50.892856999999999</v>
      </c>
      <c r="M72" s="26">
        <v>22.321428999999998</v>
      </c>
      <c r="N72" s="26">
        <v>41.964286000000001</v>
      </c>
      <c r="O72" s="26">
        <v>25</v>
      </c>
      <c r="P72" s="26">
        <v>38.392856999999999</v>
      </c>
      <c r="Q72" s="26">
        <v>22.321428999999998</v>
      </c>
      <c r="R72" s="26">
        <v>9.8214290000000002</v>
      </c>
      <c r="S72" s="26">
        <v>13.392856999999999</v>
      </c>
      <c r="T72" s="26">
        <v>2.6785709999999998</v>
      </c>
      <c r="U72" s="26">
        <v>1.785714</v>
      </c>
      <c r="V72" s="26">
        <v>3.5714290000000002</v>
      </c>
      <c r="W72" s="26">
        <v>11.607143000000001</v>
      </c>
    </row>
    <row r="73" spans="1:23" x14ac:dyDescent="0.2">
      <c r="A73" s="19" t="s">
        <v>138</v>
      </c>
      <c r="B73" s="20">
        <v>673</v>
      </c>
      <c r="C73" s="26">
        <v>41.456166000000003</v>
      </c>
      <c r="D73" s="26">
        <v>13.967311</v>
      </c>
      <c r="E73" s="26">
        <v>5.6463599999999996</v>
      </c>
      <c r="F73" s="26">
        <v>20.653789</v>
      </c>
      <c r="G73" s="26">
        <v>8.915305</v>
      </c>
      <c r="H73" s="26">
        <v>13.818721999999999</v>
      </c>
      <c r="I73" s="26">
        <v>25.111440999999999</v>
      </c>
      <c r="J73" s="26">
        <v>14.264487000000001</v>
      </c>
      <c r="K73" s="26">
        <v>5.6463599999999996</v>
      </c>
      <c r="L73" s="26">
        <v>47.845467999999997</v>
      </c>
      <c r="M73" s="26">
        <v>23.179791999999999</v>
      </c>
      <c r="N73" s="26">
        <v>9.2124810000000004</v>
      </c>
      <c r="O73" s="26">
        <v>25.854382999999999</v>
      </c>
      <c r="P73" s="26">
        <v>32.243684999999999</v>
      </c>
      <c r="Q73" s="26">
        <v>19.019316</v>
      </c>
      <c r="R73" s="26">
        <v>8.3209510000000009</v>
      </c>
      <c r="S73" s="26">
        <v>8.4695389999999993</v>
      </c>
      <c r="T73" s="26">
        <v>5.349183</v>
      </c>
      <c r="U73" s="26">
        <v>1.783061</v>
      </c>
      <c r="V73" s="26">
        <v>4.754829</v>
      </c>
      <c r="W73" s="26">
        <v>13.224368</v>
      </c>
    </row>
    <row r="74" spans="1:23" x14ac:dyDescent="0.2">
      <c r="A74" s="19" t="s">
        <v>1038</v>
      </c>
      <c r="B74" s="20">
        <v>75</v>
      </c>
      <c r="C74" s="26">
        <v>32</v>
      </c>
      <c r="D74" s="26">
        <v>12</v>
      </c>
      <c r="E74" s="26">
        <v>4</v>
      </c>
      <c r="F74" s="26">
        <v>16</v>
      </c>
      <c r="G74" s="26">
        <v>10.666667</v>
      </c>
      <c r="H74" s="26">
        <v>10.666667</v>
      </c>
      <c r="I74" s="26">
        <v>18.666667</v>
      </c>
      <c r="J74" s="26">
        <v>9.3333329999999997</v>
      </c>
      <c r="K74" s="26">
        <v>9.3333329999999997</v>
      </c>
      <c r="L74" s="26">
        <v>41.333333000000003</v>
      </c>
      <c r="M74" s="26">
        <v>25.333333</v>
      </c>
      <c r="N74" s="26">
        <v>10.666667</v>
      </c>
      <c r="O74" s="26">
        <v>26.666667</v>
      </c>
      <c r="P74" s="26">
        <v>30.666667</v>
      </c>
      <c r="Q74" s="26">
        <v>21.333333</v>
      </c>
      <c r="R74" s="26">
        <v>4</v>
      </c>
      <c r="S74" s="26">
        <v>10.666667</v>
      </c>
      <c r="T74" s="26">
        <v>4</v>
      </c>
      <c r="U74" s="26">
        <v>1.3333330000000001</v>
      </c>
      <c r="V74" s="26">
        <v>6.6666670000000003</v>
      </c>
      <c r="W74" s="26">
        <v>10.666667</v>
      </c>
    </row>
    <row r="75" spans="1:23" x14ac:dyDescent="0.2">
      <c r="A75" s="19" t="s">
        <v>1011</v>
      </c>
      <c r="B75" s="20">
        <v>178</v>
      </c>
      <c r="C75" s="26">
        <v>35.955055999999999</v>
      </c>
      <c r="D75" s="26">
        <v>10.112360000000001</v>
      </c>
      <c r="E75" s="26">
        <v>4.4943819999999999</v>
      </c>
      <c r="F75" s="26">
        <v>15.730337</v>
      </c>
      <c r="G75" s="26">
        <v>7.3033710000000003</v>
      </c>
      <c r="H75" s="26">
        <v>12.921348</v>
      </c>
      <c r="I75" s="26">
        <v>21.348314999999999</v>
      </c>
      <c r="J75" s="26">
        <v>6.1797750000000002</v>
      </c>
      <c r="K75" s="26">
        <v>5.6179779999999999</v>
      </c>
      <c r="L75" s="26">
        <v>44.382021999999999</v>
      </c>
      <c r="M75" s="26">
        <v>22.471910000000001</v>
      </c>
      <c r="N75" s="26">
        <v>8.4269660000000002</v>
      </c>
      <c r="O75" s="26">
        <v>24.719100999999998</v>
      </c>
      <c r="P75" s="26">
        <v>21.910112000000002</v>
      </c>
      <c r="Q75" s="26">
        <v>16.292134999999998</v>
      </c>
      <c r="R75" s="26">
        <v>9.5505619999999993</v>
      </c>
      <c r="S75" s="26">
        <v>8.4269660000000002</v>
      </c>
      <c r="T75" s="26">
        <v>5.6179779999999999</v>
      </c>
      <c r="U75" s="26">
        <v>0</v>
      </c>
      <c r="V75" s="26">
        <v>5.0561800000000003</v>
      </c>
      <c r="W75" s="26">
        <v>17.977528</v>
      </c>
    </row>
    <row r="76" spans="1:23" x14ac:dyDescent="0.2">
      <c r="A76" s="19" t="s">
        <v>1441</v>
      </c>
      <c r="B76" s="20">
        <v>1644</v>
      </c>
      <c r="C76" s="26">
        <v>44.525547000000003</v>
      </c>
      <c r="D76" s="26">
        <v>14.841849</v>
      </c>
      <c r="E76" s="26">
        <v>6.1435519999999997</v>
      </c>
      <c r="F76" s="26">
        <v>20.072993</v>
      </c>
      <c r="G76" s="26">
        <v>10.644769</v>
      </c>
      <c r="H76" s="26">
        <v>15.875912</v>
      </c>
      <c r="I76" s="26">
        <v>24.878344999999999</v>
      </c>
      <c r="J76" s="26">
        <v>13.077859</v>
      </c>
      <c r="K76" s="26">
        <v>6.0218980000000002</v>
      </c>
      <c r="L76" s="26">
        <v>52.007299000000003</v>
      </c>
      <c r="M76" s="26">
        <v>24.817518</v>
      </c>
      <c r="N76" s="26">
        <v>11.192214</v>
      </c>
      <c r="O76" s="26">
        <v>28.041363</v>
      </c>
      <c r="P76" s="26">
        <v>34.610706</v>
      </c>
      <c r="Q76" s="26">
        <v>20.316302</v>
      </c>
      <c r="R76" s="26">
        <v>8.0291969999999999</v>
      </c>
      <c r="S76" s="26">
        <v>10.218978</v>
      </c>
      <c r="T76" s="26">
        <v>5.9610709999999996</v>
      </c>
      <c r="U76" s="26">
        <v>1.459854</v>
      </c>
      <c r="V76" s="26">
        <v>3.9537710000000001</v>
      </c>
      <c r="W76" s="26">
        <v>12.104623</v>
      </c>
    </row>
    <row r="77" spans="1:23" x14ac:dyDescent="0.2">
      <c r="A77" s="18" t="s">
        <v>1039</v>
      </c>
      <c r="B77" s="18"/>
      <c r="C77" s="18"/>
      <c r="D77" s="18"/>
      <c r="E77" s="18"/>
      <c r="F77" s="18"/>
      <c r="G77" s="18"/>
      <c r="H77" s="18"/>
      <c r="I77" s="18"/>
      <c r="J77" s="18"/>
      <c r="K77" s="18"/>
      <c r="L77" s="18"/>
      <c r="M77" s="18"/>
      <c r="N77" s="18"/>
      <c r="O77" s="18"/>
      <c r="P77" s="18"/>
      <c r="Q77" s="18"/>
      <c r="R77" s="18"/>
      <c r="S77" s="18"/>
      <c r="T77" s="18"/>
      <c r="U77" s="18"/>
      <c r="V77" s="18"/>
      <c r="W77" s="18"/>
    </row>
    <row r="78" spans="1:23" x14ac:dyDescent="0.2">
      <c r="A78" s="21" t="s">
        <v>1040</v>
      </c>
      <c r="B78" s="34">
        <v>366</v>
      </c>
      <c r="C78" s="30">
        <v>40.983606999999999</v>
      </c>
      <c r="D78" s="30">
        <v>13.114754</v>
      </c>
      <c r="E78" s="30">
        <v>9.2896169999999998</v>
      </c>
      <c r="F78" s="30">
        <v>11.748633999999999</v>
      </c>
      <c r="G78" s="30">
        <v>5.7377050000000001</v>
      </c>
      <c r="H78" s="30">
        <v>11.748633999999999</v>
      </c>
      <c r="I78" s="30">
        <v>18.852459</v>
      </c>
      <c r="J78" s="30">
        <v>10.382514</v>
      </c>
      <c r="K78" s="30">
        <v>6.8306009999999997</v>
      </c>
      <c r="L78" s="30">
        <v>28.961749000000001</v>
      </c>
      <c r="M78" s="30">
        <v>21.857923</v>
      </c>
      <c r="N78" s="30">
        <v>5.1912570000000002</v>
      </c>
      <c r="O78" s="30">
        <v>16.120218999999999</v>
      </c>
      <c r="P78" s="30">
        <v>27.322403999999999</v>
      </c>
      <c r="Q78" s="30">
        <v>21.584699000000001</v>
      </c>
      <c r="R78" s="30">
        <v>9.8360660000000006</v>
      </c>
      <c r="S78" s="30">
        <v>9.5628419999999998</v>
      </c>
      <c r="T78" s="30">
        <v>4.0983609999999997</v>
      </c>
      <c r="U78" s="30">
        <v>1.6393439999999999</v>
      </c>
      <c r="V78" s="30">
        <v>5.7377050000000001</v>
      </c>
      <c r="W78" s="30">
        <v>19.672131</v>
      </c>
    </row>
    <row r="79" spans="1:23" x14ac:dyDescent="0.2">
      <c r="A79" s="21" t="s">
        <v>1041</v>
      </c>
      <c r="B79" s="34">
        <v>954</v>
      </c>
      <c r="C79" s="30">
        <v>47.379455</v>
      </c>
      <c r="D79" s="30">
        <v>15.513627</v>
      </c>
      <c r="E79" s="30">
        <v>6.0796650000000003</v>
      </c>
      <c r="F79" s="30">
        <v>19.601676999999999</v>
      </c>
      <c r="G79" s="30">
        <v>11.530398</v>
      </c>
      <c r="H79" s="30">
        <v>16.561845000000002</v>
      </c>
      <c r="I79" s="30">
        <v>24.318657999999999</v>
      </c>
      <c r="J79" s="30">
        <v>12.578616</v>
      </c>
      <c r="K79" s="30">
        <v>7.1278829999999997</v>
      </c>
      <c r="L79" s="30">
        <v>53.563941</v>
      </c>
      <c r="M79" s="30">
        <v>25.681342000000001</v>
      </c>
      <c r="N79" s="30">
        <v>10.691824</v>
      </c>
      <c r="O79" s="30">
        <v>27.463311999999998</v>
      </c>
      <c r="P79" s="30">
        <v>35.115304000000002</v>
      </c>
      <c r="Q79" s="30">
        <v>20.964361</v>
      </c>
      <c r="R79" s="30">
        <v>7.9664570000000001</v>
      </c>
      <c r="S79" s="30">
        <v>11.006289000000001</v>
      </c>
      <c r="T79" s="30">
        <v>6.8134170000000003</v>
      </c>
      <c r="U79" s="30">
        <v>1.1530400000000001</v>
      </c>
      <c r="V79" s="30">
        <v>3.7735850000000002</v>
      </c>
      <c r="W79" s="30">
        <v>11.320755</v>
      </c>
    </row>
    <row r="80" spans="1:23" x14ac:dyDescent="0.2">
      <c r="A80" s="19" t="s">
        <v>1042</v>
      </c>
      <c r="B80" s="20">
        <v>345</v>
      </c>
      <c r="C80" s="26">
        <v>43.188406000000001</v>
      </c>
      <c r="D80" s="26">
        <v>17.101448999999999</v>
      </c>
      <c r="E80" s="26">
        <v>8.1159420000000004</v>
      </c>
      <c r="F80" s="26">
        <v>22.028986</v>
      </c>
      <c r="G80" s="26">
        <v>10.724638000000001</v>
      </c>
      <c r="H80" s="26">
        <v>15.652174</v>
      </c>
      <c r="I80" s="26">
        <v>23.768115999999999</v>
      </c>
      <c r="J80" s="26">
        <v>13.623188000000001</v>
      </c>
      <c r="K80" s="26">
        <v>4.3478260000000004</v>
      </c>
      <c r="L80" s="26">
        <v>50.434783000000003</v>
      </c>
      <c r="M80" s="26">
        <v>21.739129999999999</v>
      </c>
      <c r="N80" s="26">
        <v>12.463768</v>
      </c>
      <c r="O80" s="26">
        <v>24.637681000000001</v>
      </c>
      <c r="P80" s="26">
        <v>32.173912999999999</v>
      </c>
      <c r="Q80" s="26">
        <v>17.971014</v>
      </c>
      <c r="R80" s="26">
        <v>8.1159420000000004</v>
      </c>
      <c r="S80" s="26">
        <v>8.4057969999999997</v>
      </c>
      <c r="T80" s="26">
        <v>5.5072460000000003</v>
      </c>
      <c r="U80" s="26">
        <v>2.3188409999999999</v>
      </c>
      <c r="V80" s="26">
        <v>4.9275359999999999</v>
      </c>
      <c r="W80" s="26">
        <v>12.173913000000001</v>
      </c>
    </row>
    <row r="81" spans="1:23" x14ac:dyDescent="0.2">
      <c r="A81" s="19" t="s">
        <v>1043</v>
      </c>
      <c r="B81" s="20">
        <v>141</v>
      </c>
      <c r="C81" s="26">
        <v>42.553190999999998</v>
      </c>
      <c r="D81" s="26">
        <v>11.347518000000001</v>
      </c>
      <c r="E81" s="26">
        <v>4.2553190000000001</v>
      </c>
      <c r="F81" s="26">
        <v>19.148935999999999</v>
      </c>
      <c r="G81" s="26">
        <v>8.5106380000000001</v>
      </c>
      <c r="H81" s="26">
        <v>14.893617000000001</v>
      </c>
      <c r="I81" s="26">
        <v>31.914894</v>
      </c>
      <c r="J81" s="26">
        <v>15.602836999999999</v>
      </c>
      <c r="K81" s="26">
        <v>5.6737590000000004</v>
      </c>
      <c r="L81" s="26">
        <v>47.51773</v>
      </c>
      <c r="M81" s="26">
        <v>26.241135</v>
      </c>
      <c r="N81" s="26">
        <v>10.638298000000001</v>
      </c>
      <c r="O81" s="26">
        <v>29.787234000000002</v>
      </c>
      <c r="P81" s="26">
        <v>35.460993000000002</v>
      </c>
      <c r="Q81" s="26">
        <v>21.276596000000001</v>
      </c>
      <c r="R81" s="26">
        <v>7.801418</v>
      </c>
      <c r="S81" s="26">
        <v>10.638298000000001</v>
      </c>
      <c r="T81" s="26">
        <v>4.9645390000000003</v>
      </c>
      <c r="U81" s="26">
        <v>2.1276600000000001</v>
      </c>
      <c r="V81" s="26">
        <v>3.5460989999999999</v>
      </c>
      <c r="W81" s="26">
        <v>12.765957</v>
      </c>
    </row>
    <row r="82" spans="1:23" x14ac:dyDescent="0.2">
      <c r="A82" s="19" t="s">
        <v>1044</v>
      </c>
      <c r="B82" s="20">
        <v>56</v>
      </c>
      <c r="C82" s="26">
        <v>32.142856999999999</v>
      </c>
      <c r="D82" s="26">
        <v>7.1428570000000002</v>
      </c>
      <c r="E82" s="26">
        <v>5.3571429999999998</v>
      </c>
      <c r="F82" s="26">
        <v>21.428571000000002</v>
      </c>
      <c r="G82" s="26">
        <v>10.714286</v>
      </c>
      <c r="H82" s="26">
        <v>16.071428999999998</v>
      </c>
      <c r="I82" s="26">
        <v>25</v>
      </c>
      <c r="J82" s="26">
        <v>12.5</v>
      </c>
      <c r="K82" s="26">
        <v>3.5714290000000002</v>
      </c>
      <c r="L82" s="26">
        <v>46.428570999999998</v>
      </c>
      <c r="M82" s="26">
        <v>19.642856999999999</v>
      </c>
      <c r="N82" s="26">
        <v>17.857143000000001</v>
      </c>
      <c r="O82" s="26">
        <v>42.857143000000001</v>
      </c>
      <c r="P82" s="26">
        <v>39.285713999999999</v>
      </c>
      <c r="Q82" s="26">
        <v>28.571428999999998</v>
      </c>
      <c r="R82" s="26">
        <v>16.071428999999998</v>
      </c>
      <c r="S82" s="26">
        <v>12.5</v>
      </c>
      <c r="T82" s="26">
        <v>8.9285709999999998</v>
      </c>
      <c r="U82" s="26">
        <v>1.785714</v>
      </c>
      <c r="V82" s="26">
        <v>0</v>
      </c>
      <c r="W82" s="26">
        <v>12.5</v>
      </c>
    </row>
    <row r="83" spans="1:23" x14ac:dyDescent="0.2">
      <c r="A83" s="19" t="s">
        <v>1045</v>
      </c>
      <c r="B83" s="20">
        <v>48</v>
      </c>
      <c r="C83" s="26">
        <v>37.5</v>
      </c>
      <c r="D83" s="26">
        <v>10.416667</v>
      </c>
      <c r="E83" s="26">
        <v>4.1666670000000003</v>
      </c>
      <c r="F83" s="26">
        <v>16.666667</v>
      </c>
      <c r="G83" s="26">
        <v>4.1666670000000003</v>
      </c>
      <c r="H83" s="26">
        <v>8.3333329999999997</v>
      </c>
      <c r="I83" s="26">
        <v>25</v>
      </c>
      <c r="J83" s="26">
        <v>12.5</v>
      </c>
      <c r="K83" s="26">
        <v>2.0833330000000001</v>
      </c>
      <c r="L83" s="26">
        <v>47.916666999999997</v>
      </c>
      <c r="M83" s="26">
        <v>27.083333</v>
      </c>
      <c r="N83" s="26">
        <v>16.666667</v>
      </c>
      <c r="O83" s="26">
        <v>37.5</v>
      </c>
      <c r="P83" s="26">
        <v>41.666666999999997</v>
      </c>
      <c r="Q83" s="26">
        <v>22.916667</v>
      </c>
      <c r="R83" s="26">
        <v>8.3333329999999997</v>
      </c>
      <c r="S83" s="26">
        <v>12.5</v>
      </c>
      <c r="T83" s="26">
        <v>2.0833330000000001</v>
      </c>
      <c r="U83" s="26">
        <v>2.0833330000000001</v>
      </c>
      <c r="V83" s="26">
        <v>6.25</v>
      </c>
      <c r="W83" s="26">
        <v>12.5</v>
      </c>
    </row>
    <row r="84" spans="1:23" x14ac:dyDescent="0.2">
      <c r="A84" s="19" t="s">
        <v>1046</v>
      </c>
      <c r="B84" s="20">
        <v>20</v>
      </c>
      <c r="C84" s="26">
        <v>40</v>
      </c>
      <c r="D84" s="26">
        <v>10</v>
      </c>
      <c r="E84" s="26">
        <v>5</v>
      </c>
      <c r="F84" s="26">
        <v>15</v>
      </c>
      <c r="G84" s="26">
        <v>10</v>
      </c>
      <c r="H84" s="26">
        <v>20</v>
      </c>
      <c r="I84" s="26">
        <v>35</v>
      </c>
      <c r="J84" s="26">
        <v>15</v>
      </c>
      <c r="K84" s="26">
        <v>5</v>
      </c>
      <c r="L84" s="26">
        <v>50</v>
      </c>
      <c r="M84" s="26">
        <v>25</v>
      </c>
      <c r="N84" s="26">
        <v>0</v>
      </c>
      <c r="O84" s="26">
        <v>45</v>
      </c>
      <c r="P84" s="26">
        <v>45</v>
      </c>
      <c r="Q84" s="26">
        <v>15</v>
      </c>
      <c r="R84" s="26">
        <v>0</v>
      </c>
      <c r="S84" s="26">
        <v>5</v>
      </c>
      <c r="T84" s="26">
        <v>0</v>
      </c>
      <c r="U84" s="26">
        <v>0</v>
      </c>
      <c r="V84" s="26">
        <v>10</v>
      </c>
      <c r="W84" s="26">
        <v>15</v>
      </c>
    </row>
    <row r="85" spans="1:23" x14ac:dyDescent="0.2">
      <c r="A85" s="19" t="s">
        <v>1047</v>
      </c>
      <c r="B85" s="20">
        <v>4</v>
      </c>
      <c r="C85" s="26">
        <v>0</v>
      </c>
      <c r="D85" s="26">
        <v>0</v>
      </c>
      <c r="E85" s="26">
        <v>0</v>
      </c>
      <c r="F85" s="26">
        <v>25</v>
      </c>
      <c r="G85" s="26">
        <v>0</v>
      </c>
      <c r="H85" s="26">
        <v>0</v>
      </c>
      <c r="I85" s="26">
        <v>0</v>
      </c>
      <c r="J85" s="26">
        <v>25</v>
      </c>
      <c r="K85" s="26">
        <v>0</v>
      </c>
      <c r="L85" s="26">
        <v>25</v>
      </c>
      <c r="M85" s="26">
        <v>0</v>
      </c>
      <c r="N85" s="26">
        <v>25</v>
      </c>
      <c r="O85" s="26">
        <v>25</v>
      </c>
      <c r="P85" s="26">
        <v>50</v>
      </c>
      <c r="Q85" s="26">
        <v>0</v>
      </c>
      <c r="R85" s="26">
        <v>0</v>
      </c>
      <c r="S85" s="26">
        <v>0</v>
      </c>
      <c r="T85" s="26">
        <v>0</v>
      </c>
      <c r="U85" s="26">
        <v>0</v>
      </c>
      <c r="V85" s="26">
        <v>25</v>
      </c>
      <c r="W85" s="26">
        <v>25</v>
      </c>
    </row>
    <row r="86" spans="1:23" x14ac:dyDescent="0.2">
      <c r="A86" s="19" t="s">
        <v>1048</v>
      </c>
      <c r="B86" s="20">
        <v>2</v>
      </c>
      <c r="C86" s="26">
        <v>50</v>
      </c>
      <c r="D86" s="26">
        <v>0</v>
      </c>
      <c r="E86" s="26">
        <v>0</v>
      </c>
      <c r="F86" s="26">
        <v>100</v>
      </c>
      <c r="G86" s="26">
        <v>0</v>
      </c>
      <c r="H86" s="26">
        <v>0</v>
      </c>
      <c r="I86" s="26">
        <v>0</v>
      </c>
      <c r="J86" s="26">
        <v>100</v>
      </c>
      <c r="K86" s="26">
        <v>0</v>
      </c>
      <c r="L86" s="26">
        <v>100</v>
      </c>
      <c r="M86" s="26">
        <v>50</v>
      </c>
      <c r="N86" s="26">
        <v>0</v>
      </c>
      <c r="O86" s="26">
        <v>50</v>
      </c>
      <c r="P86" s="26">
        <v>0</v>
      </c>
      <c r="Q86" s="26">
        <v>50</v>
      </c>
      <c r="R86" s="26">
        <v>0</v>
      </c>
      <c r="S86" s="26">
        <v>0</v>
      </c>
      <c r="T86" s="26">
        <v>0</v>
      </c>
      <c r="U86" s="26">
        <v>0</v>
      </c>
      <c r="V86" s="26">
        <v>0</v>
      </c>
      <c r="W86" s="26">
        <v>0</v>
      </c>
    </row>
    <row r="87" spans="1:23" x14ac:dyDescent="0.2">
      <c r="A87" s="19" t="s">
        <v>1049</v>
      </c>
      <c r="B87" s="20">
        <v>2</v>
      </c>
      <c r="C87" s="26">
        <v>0</v>
      </c>
      <c r="D87" s="26">
        <v>0</v>
      </c>
      <c r="E87" s="26">
        <v>50</v>
      </c>
      <c r="F87" s="26">
        <v>0</v>
      </c>
      <c r="G87" s="26">
        <v>0</v>
      </c>
      <c r="H87" s="26">
        <v>0</v>
      </c>
      <c r="I87" s="26">
        <v>50</v>
      </c>
      <c r="J87" s="26">
        <v>0</v>
      </c>
      <c r="K87" s="26">
        <v>0</v>
      </c>
      <c r="L87" s="26">
        <v>50</v>
      </c>
      <c r="M87" s="26">
        <v>50</v>
      </c>
      <c r="N87" s="26">
        <v>0</v>
      </c>
      <c r="O87" s="26">
        <v>0</v>
      </c>
      <c r="P87" s="26">
        <v>0</v>
      </c>
      <c r="Q87" s="26">
        <v>0</v>
      </c>
      <c r="R87" s="26">
        <v>0</v>
      </c>
      <c r="S87" s="26">
        <v>0</v>
      </c>
      <c r="T87" s="26">
        <v>0</v>
      </c>
      <c r="U87" s="26">
        <v>0</v>
      </c>
      <c r="V87" s="26">
        <v>0</v>
      </c>
      <c r="W87" s="26">
        <v>0</v>
      </c>
    </row>
    <row r="88" spans="1:23" x14ac:dyDescent="0.2">
      <c r="A88" s="19" t="s">
        <v>1011</v>
      </c>
      <c r="B88" s="20">
        <v>250</v>
      </c>
      <c r="C88" s="26">
        <v>36</v>
      </c>
      <c r="D88" s="26">
        <v>11.2</v>
      </c>
      <c r="E88" s="26">
        <v>4</v>
      </c>
      <c r="F88" s="26">
        <v>16.8</v>
      </c>
      <c r="G88" s="26">
        <v>7.6</v>
      </c>
      <c r="H88" s="26">
        <v>13.6</v>
      </c>
      <c r="I88" s="26">
        <v>21.6</v>
      </c>
      <c r="J88" s="26">
        <v>7.2</v>
      </c>
      <c r="K88" s="26">
        <v>5.6</v>
      </c>
      <c r="L88" s="26">
        <v>47.6</v>
      </c>
      <c r="M88" s="26">
        <v>24</v>
      </c>
      <c r="N88" s="26">
        <v>8</v>
      </c>
      <c r="O88" s="26">
        <v>25.2</v>
      </c>
      <c r="P88" s="26">
        <v>23.6</v>
      </c>
      <c r="Q88" s="26">
        <v>16</v>
      </c>
      <c r="R88" s="26">
        <v>8.4</v>
      </c>
      <c r="S88" s="26">
        <v>8</v>
      </c>
      <c r="T88" s="26">
        <v>4.4000000000000004</v>
      </c>
      <c r="U88" s="26">
        <v>0</v>
      </c>
      <c r="V88" s="26">
        <v>4</v>
      </c>
      <c r="W88" s="26">
        <v>18.399999999999999</v>
      </c>
    </row>
    <row r="89" spans="1:23" x14ac:dyDescent="0.2">
      <c r="A89" s="18" t="s">
        <v>1050</v>
      </c>
      <c r="B89" s="18"/>
      <c r="C89" s="18"/>
      <c r="D89" s="18"/>
      <c r="E89" s="18"/>
      <c r="F89" s="18"/>
      <c r="G89" s="18"/>
      <c r="H89" s="18"/>
      <c r="I89" s="18"/>
      <c r="J89" s="18"/>
      <c r="K89" s="18"/>
      <c r="L89" s="18"/>
      <c r="M89" s="18"/>
      <c r="N89" s="18"/>
      <c r="O89" s="18"/>
      <c r="P89" s="18"/>
      <c r="Q89" s="18"/>
      <c r="R89" s="18"/>
      <c r="S89" s="18"/>
      <c r="T89" s="18"/>
      <c r="U89" s="18"/>
      <c r="V89" s="18"/>
      <c r="W89" s="18"/>
    </row>
    <row r="90" spans="1:23" x14ac:dyDescent="0.2">
      <c r="A90" s="19" t="s">
        <v>1051</v>
      </c>
      <c r="B90" s="20">
        <v>1712</v>
      </c>
      <c r="C90" s="26">
        <v>44.042056000000002</v>
      </c>
      <c r="D90" s="26">
        <v>14.018692</v>
      </c>
      <c r="E90" s="26">
        <v>3.796729</v>
      </c>
      <c r="F90" s="26">
        <v>20.443925</v>
      </c>
      <c r="G90" s="26">
        <v>9.7546730000000004</v>
      </c>
      <c r="H90" s="26">
        <v>15.829439000000001</v>
      </c>
      <c r="I90" s="26">
        <v>25.934578999999999</v>
      </c>
      <c r="J90" s="26">
        <v>13.259346000000001</v>
      </c>
      <c r="K90" s="26">
        <v>6.133178</v>
      </c>
      <c r="L90" s="26">
        <v>50</v>
      </c>
      <c r="M90" s="26">
        <v>25.058411</v>
      </c>
      <c r="N90" s="26">
        <v>9.6962620000000008</v>
      </c>
      <c r="O90" s="26">
        <v>27.920560999999999</v>
      </c>
      <c r="P90" s="26">
        <v>34.462617000000002</v>
      </c>
      <c r="Q90" s="26">
        <v>20.619159</v>
      </c>
      <c r="R90" s="26">
        <v>9.2873830000000002</v>
      </c>
      <c r="S90" s="26">
        <v>10.338785</v>
      </c>
      <c r="T90" s="26">
        <v>5.6658879999999998</v>
      </c>
      <c r="U90" s="26">
        <v>1.2266360000000001</v>
      </c>
      <c r="V90" s="26">
        <v>3.738318</v>
      </c>
      <c r="W90" s="26">
        <v>12.96729</v>
      </c>
    </row>
    <row r="91" spans="1:23" x14ac:dyDescent="0.2">
      <c r="A91" s="19" t="s">
        <v>139</v>
      </c>
      <c r="B91" s="20">
        <v>76</v>
      </c>
      <c r="C91" s="26">
        <v>50</v>
      </c>
      <c r="D91" s="26">
        <v>18.421053000000001</v>
      </c>
      <c r="E91" s="26">
        <v>11.842105</v>
      </c>
      <c r="F91" s="26">
        <v>18.421053000000001</v>
      </c>
      <c r="G91" s="26">
        <v>10.526316</v>
      </c>
      <c r="H91" s="26">
        <v>10.526316</v>
      </c>
      <c r="I91" s="26">
        <v>18.421053000000001</v>
      </c>
      <c r="J91" s="26">
        <v>14.473684</v>
      </c>
      <c r="K91" s="26">
        <v>7.8947370000000001</v>
      </c>
      <c r="L91" s="26">
        <v>47.368420999999998</v>
      </c>
      <c r="M91" s="26">
        <v>25</v>
      </c>
      <c r="N91" s="26">
        <v>14.473684</v>
      </c>
      <c r="O91" s="26">
        <v>22.368421000000001</v>
      </c>
      <c r="P91" s="26">
        <v>36.842104999999997</v>
      </c>
      <c r="Q91" s="26">
        <v>25</v>
      </c>
      <c r="R91" s="26">
        <v>13.157895</v>
      </c>
      <c r="S91" s="26">
        <v>13.157895</v>
      </c>
      <c r="T91" s="26">
        <v>10.526316</v>
      </c>
      <c r="U91" s="26">
        <v>2.6315789999999999</v>
      </c>
      <c r="V91" s="26">
        <v>9.2105259999999998</v>
      </c>
      <c r="W91" s="26">
        <v>5.2631579999999998</v>
      </c>
    </row>
    <row r="92" spans="1:23" x14ac:dyDescent="0.2">
      <c r="A92" s="19" t="s">
        <v>1052</v>
      </c>
      <c r="B92" s="20">
        <v>59</v>
      </c>
      <c r="C92" s="26">
        <v>37.288136000000002</v>
      </c>
      <c r="D92" s="26">
        <v>15.254237</v>
      </c>
      <c r="E92" s="26">
        <v>27.118644</v>
      </c>
      <c r="F92" s="26">
        <v>6.7796609999999999</v>
      </c>
      <c r="G92" s="26">
        <v>8.4745760000000008</v>
      </c>
      <c r="H92" s="26">
        <v>11.864407</v>
      </c>
      <c r="I92" s="26">
        <v>11.864407</v>
      </c>
      <c r="J92" s="26">
        <v>5.084746</v>
      </c>
      <c r="K92" s="26">
        <v>6.7796609999999999</v>
      </c>
      <c r="L92" s="26">
        <v>44.067796999999999</v>
      </c>
      <c r="M92" s="26">
        <v>27.118644</v>
      </c>
      <c r="N92" s="26">
        <v>13.559322</v>
      </c>
      <c r="O92" s="26">
        <v>16.949152999999999</v>
      </c>
      <c r="P92" s="26">
        <v>15.254237</v>
      </c>
      <c r="Q92" s="26">
        <v>15.254237</v>
      </c>
      <c r="R92" s="26">
        <v>5.084746</v>
      </c>
      <c r="S92" s="26">
        <v>6.7796609999999999</v>
      </c>
      <c r="T92" s="26">
        <v>6.7796609999999999</v>
      </c>
      <c r="U92" s="26">
        <v>1.6949149999999999</v>
      </c>
      <c r="V92" s="26">
        <v>8.4745760000000008</v>
      </c>
      <c r="W92" s="26">
        <v>18.644068000000001</v>
      </c>
    </row>
    <row r="93" spans="1:23" x14ac:dyDescent="0.2">
      <c r="A93" s="19" t="s">
        <v>140</v>
      </c>
      <c r="B93" s="20">
        <v>194</v>
      </c>
      <c r="C93" s="26">
        <v>37.628866000000002</v>
      </c>
      <c r="D93" s="26">
        <v>12.886597999999999</v>
      </c>
      <c r="E93" s="26">
        <v>22.164947999999999</v>
      </c>
      <c r="F93" s="26">
        <v>5.1546390000000004</v>
      </c>
      <c r="G93" s="26">
        <v>8.7628869999999992</v>
      </c>
      <c r="H93" s="26">
        <v>12.886597999999999</v>
      </c>
      <c r="I93" s="26">
        <v>14.948454</v>
      </c>
      <c r="J93" s="26">
        <v>7.7319589999999998</v>
      </c>
      <c r="K93" s="26">
        <v>5.6701030000000001</v>
      </c>
      <c r="L93" s="26">
        <v>32.989691000000001</v>
      </c>
      <c r="M93" s="26">
        <v>20.618556999999999</v>
      </c>
      <c r="N93" s="26">
        <v>10.824742000000001</v>
      </c>
      <c r="O93" s="26">
        <v>15.979381</v>
      </c>
      <c r="P93" s="26">
        <v>28.350515000000001</v>
      </c>
      <c r="Q93" s="26">
        <v>20.618556999999999</v>
      </c>
      <c r="R93" s="26">
        <v>3.608247</v>
      </c>
      <c r="S93" s="26">
        <v>8.7628869999999992</v>
      </c>
      <c r="T93" s="26">
        <v>4.1237110000000001</v>
      </c>
      <c r="U93" s="26">
        <v>1.546392</v>
      </c>
      <c r="V93" s="26">
        <v>4.6391749999999998</v>
      </c>
      <c r="W93" s="26">
        <v>21.649484999999999</v>
      </c>
    </row>
    <row r="94" spans="1:23" x14ac:dyDescent="0.2">
      <c r="A94" s="19" t="s">
        <v>141</v>
      </c>
      <c r="B94" s="20">
        <v>16</v>
      </c>
      <c r="C94" s="26">
        <v>43.75</v>
      </c>
      <c r="D94" s="26">
        <v>25</v>
      </c>
      <c r="E94" s="26">
        <v>18.75</v>
      </c>
      <c r="F94" s="26">
        <v>12.5</v>
      </c>
      <c r="G94" s="26">
        <v>18.75</v>
      </c>
      <c r="H94" s="26">
        <v>12.5</v>
      </c>
      <c r="I94" s="26">
        <v>18.75</v>
      </c>
      <c r="J94" s="26">
        <v>0</v>
      </c>
      <c r="K94" s="26">
        <v>6.25</v>
      </c>
      <c r="L94" s="26">
        <v>43.75</v>
      </c>
      <c r="M94" s="26">
        <v>31.25</v>
      </c>
      <c r="N94" s="26">
        <v>12.5</v>
      </c>
      <c r="O94" s="26">
        <v>31.25</v>
      </c>
      <c r="P94" s="26">
        <v>31.25</v>
      </c>
      <c r="Q94" s="26">
        <v>18.75</v>
      </c>
      <c r="R94" s="26">
        <v>6.25</v>
      </c>
      <c r="S94" s="26">
        <v>12.5</v>
      </c>
      <c r="T94" s="26">
        <v>0</v>
      </c>
      <c r="U94" s="26">
        <v>6.25</v>
      </c>
      <c r="V94" s="26">
        <v>0</v>
      </c>
      <c r="W94" s="26">
        <v>25</v>
      </c>
    </row>
    <row r="95" spans="1:23" x14ac:dyDescent="0.2">
      <c r="A95" s="19" t="s">
        <v>1009</v>
      </c>
      <c r="B95" s="20">
        <v>46</v>
      </c>
      <c r="C95" s="26">
        <v>43.478261000000003</v>
      </c>
      <c r="D95" s="26">
        <v>10.869565</v>
      </c>
      <c r="E95" s="26">
        <v>8.6956520000000008</v>
      </c>
      <c r="F95" s="26">
        <v>8.6956520000000008</v>
      </c>
      <c r="G95" s="26">
        <v>4.3478260000000004</v>
      </c>
      <c r="H95" s="26">
        <v>8.6956520000000008</v>
      </c>
      <c r="I95" s="26">
        <v>15.217390999999999</v>
      </c>
      <c r="J95" s="26">
        <v>8.6956520000000008</v>
      </c>
      <c r="K95" s="26">
        <v>4.3478260000000004</v>
      </c>
      <c r="L95" s="26">
        <v>39.130434999999999</v>
      </c>
      <c r="M95" s="26">
        <v>15.217390999999999</v>
      </c>
      <c r="N95" s="26">
        <v>6.5217390000000002</v>
      </c>
      <c r="O95" s="26">
        <v>10.869565</v>
      </c>
      <c r="P95" s="26">
        <v>15.217390999999999</v>
      </c>
      <c r="Q95" s="26">
        <v>19.565217000000001</v>
      </c>
      <c r="R95" s="26">
        <v>2.1739130000000002</v>
      </c>
      <c r="S95" s="26">
        <v>2.1739130000000002</v>
      </c>
      <c r="T95" s="26">
        <v>0</v>
      </c>
      <c r="U95" s="26">
        <v>4.3478260000000004</v>
      </c>
      <c r="V95" s="26">
        <v>13.043478</v>
      </c>
      <c r="W95" s="26">
        <v>13.043478</v>
      </c>
    </row>
    <row r="96" spans="1:23" x14ac:dyDescent="0.2">
      <c r="A96" s="19" t="s">
        <v>1011</v>
      </c>
      <c r="B96" s="20">
        <v>85</v>
      </c>
      <c r="C96" s="26">
        <v>37.647058999999999</v>
      </c>
      <c r="D96" s="26">
        <v>15.294117999999999</v>
      </c>
      <c r="E96" s="26">
        <v>3.5294120000000002</v>
      </c>
      <c r="F96" s="26">
        <v>20</v>
      </c>
      <c r="G96" s="26">
        <v>8.2352939999999997</v>
      </c>
      <c r="H96" s="26">
        <v>11.764706</v>
      </c>
      <c r="I96" s="26">
        <v>14.117647</v>
      </c>
      <c r="J96" s="26">
        <v>4.7058819999999999</v>
      </c>
      <c r="K96" s="26">
        <v>5.8823530000000002</v>
      </c>
      <c r="L96" s="26">
        <v>38.823529000000001</v>
      </c>
      <c r="M96" s="26">
        <v>14.117647</v>
      </c>
      <c r="N96" s="26">
        <v>8.2352939999999997</v>
      </c>
      <c r="O96" s="26">
        <v>21.176470999999999</v>
      </c>
      <c r="P96" s="26">
        <v>16.470587999999999</v>
      </c>
      <c r="Q96" s="26">
        <v>10.588234999999999</v>
      </c>
      <c r="R96" s="26">
        <v>4.7058819999999999</v>
      </c>
      <c r="S96" s="26">
        <v>8.2352939999999997</v>
      </c>
      <c r="T96" s="26">
        <v>7.0588240000000004</v>
      </c>
      <c r="U96" s="26">
        <v>0</v>
      </c>
      <c r="V96" s="26">
        <v>4.7058819999999999</v>
      </c>
      <c r="W96" s="26">
        <v>16.470587999999999</v>
      </c>
    </row>
    <row r="97" spans="1:23" x14ac:dyDescent="0.2">
      <c r="A97" s="18" t="s">
        <v>1053</v>
      </c>
      <c r="B97" s="18"/>
      <c r="C97" s="18"/>
      <c r="D97" s="18"/>
      <c r="E97" s="18"/>
      <c r="F97" s="18"/>
      <c r="G97" s="18"/>
      <c r="H97" s="18"/>
      <c r="I97" s="18"/>
      <c r="J97" s="18"/>
      <c r="K97" s="18"/>
      <c r="L97" s="18"/>
      <c r="M97" s="18"/>
      <c r="N97" s="18"/>
      <c r="O97" s="18"/>
      <c r="P97" s="18"/>
      <c r="Q97" s="18"/>
      <c r="R97" s="18"/>
      <c r="S97" s="18"/>
      <c r="T97" s="18"/>
      <c r="U97" s="18"/>
      <c r="V97" s="18"/>
      <c r="W97" s="18"/>
    </row>
    <row r="98" spans="1:23" x14ac:dyDescent="0.2">
      <c r="A98" s="19" t="s">
        <v>1054</v>
      </c>
      <c r="B98" s="20">
        <v>1212</v>
      </c>
      <c r="C98" s="26">
        <v>46.204619999999998</v>
      </c>
      <c r="D98" s="26">
        <v>14.191419</v>
      </c>
      <c r="E98" s="26">
        <v>0.99009899999999995</v>
      </c>
      <c r="F98" s="26">
        <v>21.699670000000001</v>
      </c>
      <c r="G98" s="26">
        <v>10.066007000000001</v>
      </c>
      <c r="H98" s="26">
        <v>16.089109000000001</v>
      </c>
      <c r="I98" s="26">
        <v>26.567657000000001</v>
      </c>
      <c r="J98" s="26">
        <v>13.613861</v>
      </c>
      <c r="K98" s="26">
        <v>5.6105609999999997</v>
      </c>
      <c r="L98" s="26">
        <v>51.320132000000001</v>
      </c>
      <c r="M98" s="26">
        <v>26.485149</v>
      </c>
      <c r="N98" s="26">
        <v>10.148515</v>
      </c>
      <c r="O98" s="26">
        <v>28.300329999999999</v>
      </c>
      <c r="P98" s="26">
        <v>38.696370000000002</v>
      </c>
      <c r="Q98" s="26">
        <v>22.112210999999999</v>
      </c>
      <c r="R98" s="26">
        <v>9.9009900000000002</v>
      </c>
      <c r="S98" s="26">
        <v>11.551155</v>
      </c>
      <c r="T98" s="26">
        <v>6.353135</v>
      </c>
      <c r="U98" s="26">
        <v>1.3201320000000001</v>
      </c>
      <c r="V98" s="26">
        <v>3.5478550000000002</v>
      </c>
      <c r="W98" s="26">
        <v>10.973597</v>
      </c>
    </row>
    <row r="99" spans="1:23" x14ac:dyDescent="0.2">
      <c r="A99" s="19" t="s">
        <v>1055</v>
      </c>
      <c r="B99" s="20">
        <v>24</v>
      </c>
      <c r="C99" s="26">
        <v>37.5</v>
      </c>
      <c r="D99" s="26">
        <v>16.666667</v>
      </c>
      <c r="E99" s="26">
        <v>29.166667</v>
      </c>
      <c r="F99" s="26">
        <v>25</v>
      </c>
      <c r="G99" s="26">
        <v>16.666667</v>
      </c>
      <c r="H99" s="26">
        <v>20.833333</v>
      </c>
      <c r="I99" s="26">
        <v>41.666666999999997</v>
      </c>
      <c r="J99" s="26">
        <v>16.666667</v>
      </c>
      <c r="K99" s="26">
        <v>4.1666670000000003</v>
      </c>
      <c r="L99" s="26">
        <v>50</v>
      </c>
      <c r="M99" s="26">
        <v>25</v>
      </c>
      <c r="N99" s="26">
        <v>20.833333</v>
      </c>
      <c r="O99" s="26">
        <v>25</v>
      </c>
      <c r="P99" s="26">
        <v>41.666666999999997</v>
      </c>
      <c r="Q99" s="26">
        <v>16.666667</v>
      </c>
      <c r="R99" s="26">
        <v>4.1666670000000003</v>
      </c>
      <c r="S99" s="26">
        <v>4.1666670000000003</v>
      </c>
      <c r="T99" s="26">
        <v>4.1666670000000003</v>
      </c>
      <c r="U99" s="26">
        <v>0</v>
      </c>
      <c r="V99" s="26">
        <v>0</v>
      </c>
      <c r="W99" s="26">
        <v>16.666667</v>
      </c>
    </row>
    <row r="100" spans="1:23" x14ac:dyDescent="0.2">
      <c r="A100" s="19" t="s">
        <v>1056</v>
      </c>
      <c r="B100" s="20">
        <v>76</v>
      </c>
      <c r="C100" s="26">
        <v>30.263158000000001</v>
      </c>
      <c r="D100" s="26">
        <v>11.842105</v>
      </c>
      <c r="E100" s="26">
        <v>32.894736999999999</v>
      </c>
      <c r="F100" s="26">
        <v>19.736841999999999</v>
      </c>
      <c r="G100" s="26">
        <v>11.842105</v>
      </c>
      <c r="H100" s="26">
        <v>17.105263000000001</v>
      </c>
      <c r="I100" s="26">
        <v>25</v>
      </c>
      <c r="J100" s="26">
        <v>18.421053000000001</v>
      </c>
      <c r="K100" s="26">
        <v>7.8947370000000001</v>
      </c>
      <c r="L100" s="26">
        <v>50</v>
      </c>
      <c r="M100" s="26">
        <v>22.368421000000001</v>
      </c>
      <c r="N100" s="26">
        <v>17.105263000000001</v>
      </c>
      <c r="O100" s="26">
        <v>30.263158000000001</v>
      </c>
      <c r="P100" s="26">
        <v>32.894736999999999</v>
      </c>
      <c r="Q100" s="26">
        <v>17.105263000000001</v>
      </c>
      <c r="R100" s="26">
        <v>0</v>
      </c>
      <c r="S100" s="26">
        <v>9.2105259999999998</v>
      </c>
      <c r="T100" s="26">
        <v>1.3157890000000001</v>
      </c>
      <c r="U100" s="26">
        <v>0</v>
      </c>
      <c r="V100" s="26">
        <v>5.2631579999999998</v>
      </c>
      <c r="W100" s="26">
        <v>13.157895</v>
      </c>
    </row>
    <row r="101" spans="1:23" x14ac:dyDescent="0.2">
      <c r="A101" s="19" t="s">
        <v>1057</v>
      </c>
      <c r="B101" s="20">
        <v>43</v>
      </c>
      <c r="C101" s="26">
        <v>44.186047000000002</v>
      </c>
      <c r="D101" s="26">
        <v>18.604651</v>
      </c>
      <c r="E101" s="26">
        <v>41.860464999999998</v>
      </c>
      <c r="F101" s="26">
        <v>18.604651</v>
      </c>
      <c r="G101" s="26">
        <v>11.627907</v>
      </c>
      <c r="H101" s="26">
        <v>20.930233000000001</v>
      </c>
      <c r="I101" s="26">
        <v>25.581395000000001</v>
      </c>
      <c r="J101" s="26">
        <v>9.3023260000000008</v>
      </c>
      <c r="K101" s="26">
        <v>11.627907</v>
      </c>
      <c r="L101" s="26">
        <v>55.813952999999998</v>
      </c>
      <c r="M101" s="26">
        <v>18.604651</v>
      </c>
      <c r="N101" s="26">
        <v>9.3023260000000008</v>
      </c>
      <c r="O101" s="26">
        <v>30.232558000000001</v>
      </c>
      <c r="P101" s="26">
        <v>37.209302000000001</v>
      </c>
      <c r="Q101" s="26">
        <v>23.255814000000001</v>
      </c>
      <c r="R101" s="26">
        <v>13.953488</v>
      </c>
      <c r="S101" s="26">
        <v>6.9767440000000001</v>
      </c>
      <c r="T101" s="26">
        <v>2.3255810000000001</v>
      </c>
      <c r="U101" s="26">
        <v>6.9767440000000001</v>
      </c>
      <c r="V101" s="26">
        <v>2.3255810000000001</v>
      </c>
      <c r="W101" s="26">
        <v>9.3023260000000008</v>
      </c>
    </row>
    <row r="102" spans="1:23" x14ac:dyDescent="0.2">
      <c r="A102" s="19" t="s">
        <v>1058</v>
      </c>
      <c r="B102" s="20">
        <v>14</v>
      </c>
      <c r="C102" s="26">
        <v>64.285713999999999</v>
      </c>
      <c r="D102" s="26">
        <v>21.428571000000002</v>
      </c>
      <c r="E102" s="26">
        <v>28.571428999999998</v>
      </c>
      <c r="F102" s="26">
        <v>14.285714</v>
      </c>
      <c r="G102" s="26">
        <v>0</v>
      </c>
      <c r="H102" s="26">
        <v>21.428571000000002</v>
      </c>
      <c r="I102" s="26">
        <v>21.428571000000002</v>
      </c>
      <c r="J102" s="26">
        <v>14.285714</v>
      </c>
      <c r="K102" s="26">
        <v>14.285714</v>
      </c>
      <c r="L102" s="26">
        <v>57.142856999999999</v>
      </c>
      <c r="M102" s="26">
        <v>35.714286000000001</v>
      </c>
      <c r="N102" s="26">
        <v>21.428571000000002</v>
      </c>
      <c r="O102" s="26">
        <v>42.857143000000001</v>
      </c>
      <c r="P102" s="26">
        <v>64.285713999999999</v>
      </c>
      <c r="Q102" s="26">
        <v>28.571428999999998</v>
      </c>
      <c r="R102" s="26">
        <v>14.285714</v>
      </c>
      <c r="S102" s="26">
        <v>14.285714</v>
      </c>
      <c r="T102" s="26">
        <v>14.285714</v>
      </c>
      <c r="U102" s="26">
        <v>0</v>
      </c>
      <c r="V102" s="26">
        <v>0</v>
      </c>
      <c r="W102" s="26">
        <v>14.285714</v>
      </c>
    </row>
    <row r="103" spans="1:23" x14ac:dyDescent="0.2">
      <c r="A103" s="19" t="s">
        <v>1059</v>
      </c>
      <c r="B103" s="20">
        <v>5</v>
      </c>
      <c r="C103" s="26">
        <v>20</v>
      </c>
      <c r="D103" s="26">
        <v>20</v>
      </c>
      <c r="E103" s="26">
        <v>20</v>
      </c>
      <c r="F103" s="26">
        <v>20</v>
      </c>
      <c r="G103" s="26">
        <v>0</v>
      </c>
      <c r="H103" s="26">
        <v>0</v>
      </c>
      <c r="I103" s="26">
        <v>20</v>
      </c>
      <c r="J103" s="26">
        <v>0</v>
      </c>
      <c r="K103" s="26">
        <v>0</v>
      </c>
      <c r="L103" s="26">
        <v>40</v>
      </c>
      <c r="M103" s="26">
        <v>40</v>
      </c>
      <c r="N103" s="26">
        <v>20</v>
      </c>
      <c r="O103" s="26">
        <v>20</v>
      </c>
      <c r="P103" s="26">
        <v>20</v>
      </c>
      <c r="Q103" s="26">
        <v>0</v>
      </c>
      <c r="R103" s="26">
        <v>0</v>
      </c>
      <c r="S103" s="26">
        <v>0</v>
      </c>
      <c r="T103" s="26">
        <v>20</v>
      </c>
      <c r="U103" s="26">
        <v>0</v>
      </c>
      <c r="V103" s="26">
        <v>40</v>
      </c>
      <c r="W103" s="26">
        <v>0</v>
      </c>
    </row>
    <row r="104" spans="1:23" x14ac:dyDescent="0.2">
      <c r="A104" s="19" t="s">
        <v>1011</v>
      </c>
      <c r="B104" s="20">
        <v>414</v>
      </c>
      <c r="C104" s="26">
        <v>41.304347999999997</v>
      </c>
      <c r="D104" s="26">
        <v>13.768115999999999</v>
      </c>
      <c r="E104" s="26">
        <v>1.6908209999999999</v>
      </c>
      <c r="F104" s="26">
        <v>16.666667</v>
      </c>
      <c r="G104" s="26">
        <v>8.4541059999999995</v>
      </c>
      <c r="H104" s="26">
        <v>13.043478</v>
      </c>
      <c r="I104" s="26">
        <v>22.222221999999999</v>
      </c>
      <c r="J104" s="26">
        <v>11.835749</v>
      </c>
      <c r="K104" s="26">
        <v>7.0048310000000003</v>
      </c>
      <c r="L104" s="26">
        <v>44.927536000000003</v>
      </c>
      <c r="M104" s="26">
        <v>21.497585000000001</v>
      </c>
      <c r="N104" s="26">
        <v>6.7632849999999998</v>
      </c>
      <c r="O104" s="26">
        <v>24.879227</v>
      </c>
      <c r="P104" s="26">
        <v>21.256039000000001</v>
      </c>
      <c r="Q104" s="26">
        <v>17.632850000000001</v>
      </c>
      <c r="R104" s="26">
        <v>9.6618359999999992</v>
      </c>
      <c r="S104" s="26">
        <v>8.2125599999999999</v>
      </c>
      <c r="T104" s="26">
        <v>5.3140099999999997</v>
      </c>
      <c r="U104" s="26">
        <v>0.96618400000000004</v>
      </c>
      <c r="V104" s="26">
        <v>5.0724640000000001</v>
      </c>
      <c r="W104" s="26">
        <v>17.632850000000001</v>
      </c>
    </row>
    <row r="105" spans="1:23" x14ac:dyDescent="0.2">
      <c r="A105" s="18" t="s">
        <v>1060</v>
      </c>
      <c r="B105" s="18"/>
      <c r="C105" s="18"/>
      <c r="D105" s="18"/>
      <c r="E105" s="18"/>
      <c r="F105" s="18"/>
      <c r="G105" s="18"/>
      <c r="H105" s="18"/>
      <c r="I105" s="18"/>
      <c r="J105" s="18"/>
      <c r="K105" s="18"/>
      <c r="L105" s="18"/>
      <c r="M105" s="18"/>
      <c r="N105" s="18"/>
      <c r="O105" s="18"/>
      <c r="P105" s="18"/>
      <c r="Q105" s="18"/>
      <c r="R105" s="18"/>
      <c r="S105" s="18"/>
      <c r="T105" s="18"/>
      <c r="U105" s="18"/>
      <c r="V105" s="18"/>
      <c r="W105" s="18"/>
    </row>
    <row r="106" spans="1:23" x14ac:dyDescent="0.2">
      <c r="A106" s="19" t="s">
        <v>1054</v>
      </c>
      <c r="B106" s="20">
        <v>13</v>
      </c>
      <c r="C106" s="26">
        <v>46.153846000000001</v>
      </c>
      <c r="D106" s="26">
        <v>7.6923079999999997</v>
      </c>
      <c r="E106" s="26">
        <v>0</v>
      </c>
      <c r="F106" s="26">
        <v>7.6923079999999997</v>
      </c>
      <c r="G106" s="26">
        <v>7.6923079999999997</v>
      </c>
      <c r="H106" s="26">
        <v>7.6923079999999997</v>
      </c>
      <c r="I106" s="26">
        <v>7.6923079999999997</v>
      </c>
      <c r="J106" s="26">
        <v>7.6923079999999997</v>
      </c>
      <c r="K106" s="26">
        <v>0</v>
      </c>
      <c r="L106" s="26">
        <v>23.076923000000001</v>
      </c>
      <c r="M106" s="26">
        <v>15.384615</v>
      </c>
      <c r="N106" s="26">
        <v>7.6923079999999997</v>
      </c>
      <c r="O106" s="26">
        <v>23.076923000000001</v>
      </c>
      <c r="P106" s="26">
        <v>7.6923079999999997</v>
      </c>
      <c r="Q106" s="26">
        <v>15.384615</v>
      </c>
      <c r="R106" s="26">
        <v>7.6923079999999997</v>
      </c>
      <c r="S106" s="26">
        <v>7.6923079999999997</v>
      </c>
      <c r="T106" s="26">
        <v>0</v>
      </c>
      <c r="U106" s="26">
        <v>0</v>
      </c>
      <c r="V106" s="26">
        <v>7.6923079999999997</v>
      </c>
      <c r="W106" s="26">
        <v>23.076923000000001</v>
      </c>
    </row>
    <row r="107" spans="1:23" x14ac:dyDescent="0.2">
      <c r="A107" s="19" t="s">
        <v>1055</v>
      </c>
      <c r="B107" s="20">
        <v>89</v>
      </c>
      <c r="C107" s="26">
        <v>34.831460999999997</v>
      </c>
      <c r="D107" s="26">
        <v>21.348314999999999</v>
      </c>
      <c r="E107" s="26">
        <v>26.966291999999999</v>
      </c>
      <c r="F107" s="26">
        <v>8.9887639999999998</v>
      </c>
      <c r="G107" s="26">
        <v>13.483146</v>
      </c>
      <c r="H107" s="26">
        <v>14.606742000000001</v>
      </c>
      <c r="I107" s="26">
        <v>12.359551</v>
      </c>
      <c r="J107" s="26">
        <v>8.9887639999999998</v>
      </c>
      <c r="K107" s="26">
        <v>10.112360000000001</v>
      </c>
      <c r="L107" s="26">
        <v>39.325842999999999</v>
      </c>
      <c r="M107" s="26">
        <v>21.348314999999999</v>
      </c>
      <c r="N107" s="26">
        <v>13.483146</v>
      </c>
      <c r="O107" s="26">
        <v>17.977528</v>
      </c>
      <c r="P107" s="26">
        <v>16.853933000000001</v>
      </c>
      <c r="Q107" s="26">
        <v>16.853933000000001</v>
      </c>
      <c r="R107" s="26">
        <v>6.7415729999999998</v>
      </c>
      <c r="S107" s="26">
        <v>7.8651689999999999</v>
      </c>
      <c r="T107" s="26">
        <v>4.4943819999999999</v>
      </c>
      <c r="U107" s="26">
        <v>1.123596</v>
      </c>
      <c r="V107" s="26">
        <v>4.4943819999999999</v>
      </c>
      <c r="W107" s="26">
        <v>22.471910000000001</v>
      </c>
    </row>
    <row r="108" spans="1:23" x14ac:dyDescent="0.2">
      <c r="A108" s="19" t="s">
        <v>1056</v>
      </c>
      <c r="B108" s="20">
        <v>143</v>
      </c>
      <c r="C108" s="26">
        <v>39.860140000000001</v>
      </c>
      <c r="D108" s="26">
        <v>13.986014000000001</v>
      </c>
      <c r="E108" s="26">
        <v>24.475524</v>
      </c>
      <c r="F108" s="26">
        <v>4.1958039999999999</v>
      </c>
      <c r="G108" s="26">
        <v>7.6923079999999997</v>
      </c>
      <c r="H108" s="26">
        <v>13.286713000000001</v>
      </c>
      <c r="I108" s="26">
        <v>18.881119000000002</v>
      </c>
      <c r="J108" s="26">
        <v>5.5944060000000002</v>
      </c>
      <c r="K108" s="26">
        <v>3.4965030000000001</v>
      </c>
      <c r="L108" s="26">
        <v>37.762238000000004</v>
      </c>
      <c r="M108" s="26">
        <v>24.475524</v>
      </c>
      <c r="N108" s="26">
        <v>13.286713000000001</v>
      </c>
      <c r="O108" s="26">
        <v>17.482517000000001</v>
      </c>
      <c r="P108" s="26">
        <v>30.069929999999999</v>
      </c>
      <c r="Q108" s="26">
        <v>20.279720000000001</v>
      </c>
      <c r="R108" s="26">
        <v>2.0979019999999999</v>
      </c>
      <c r="S108" s="26">
        <v>10.489509999999999</v>
      </c>
      <c r="T108" s="26">
        <v>5.5944060000000002</v>
      </c>
      <c r="U108" s="26">
        <v>1.398601</v>
      </c>
      <c r="V108" s="26">
        <v>4.895105</v>
      </c>
      <c r="W108" s="26">
        <v>18.181818</v>
      </c>
    </row>
    <row r="109" spans="1:23" x14ac:dyDescent="0.2">
      <c r="A109" s="19" t="s">
        <v>1057</v>
      </c>
      <c r="B109" s="20">
        <v>27</v>
      </c>
      <c r="C109" s="26">
        <v>40.740741</v>
      </c>
      <c r="D109" s="26">
        <v>3.7037040000000001</v>
      </c>
      <c r="E109" s="26">
        <v>22.222221999999999</v>
      </c>
      <c r="F109" s="26">
        <v>7.4074070000000001</v>
      </c>
      <c r="G109" s="26">
        <v>7.4074070000000001</v>
      </c>
      <c r="H109" s="26">
        <v>11.111110999999999</v>
      </c>
      <c r="I109" s="26">
        <v>7.4074070000000001</v>
      </c>
      <c r="J109" s="26">
        <v>14.814814999999999</v>
      </c>
      <c r="K109" s="26">
        <v>7.4074070000000001</v>
      </c>
      <c r="L109" s="26">
        <v>33.333333000000003</v>
      </c>
      <c r="M109" s="26">
        <v>11.111110999999999</v>
      </c>
      <c r="N109" s="26">
        <v>7.4074070000000001</v>
      </c>
      <c r="O109" s="26">
        <v>14.814814999999999</v>
      </c>
      <c r="P109" s="26">
        <v>25.925926</v>
      </c>
      <c r="Q109" s="26">
        <v>29.629629999999999</v>
      </c>
      <c r="R109" s="26">
        <v>3.7037040000000001</v>
      </c>
      <c r="S109" s="26">
        <v>0</v>
      </c>
      <c r="T109" s="26">
        <v>0</v>
      </c>
      <c r="U109" s="26">
        <v>3.7037040000000001</v>
      </c>
      <c r="V109" s="26">
        <v>11.111110999999999</v>
      </c>
      <c r="W109" s="26">
        <v>18.518519000000001</v>
      </c>
    </row>
    <row r="110" spans="1:23" x14ac:dyDescent="0.2">
      <c r="A110" s="19" t="s">
        <v>1058</v>
      </c>
      <c r="B110" s="20">
        <v>5</v>
      </c>
      <c r="C110" s="26">
        <v>40</v>
      </c>
      <c r="D110" s="26">
        <v>0</v>
      </c>
      <c r="E110" s="26">
        <v>0</v>
      </c>
      <c r="F110" s="26">
        <v>0</v>
      </c>
      <c r="G110" s="26">
        <v>20</v>
      </c>
      <c r="H110" s="26">
        <v>20</v>
      </c>
      <c r="I110" s="26">
        <v>20</v>
      </c>
      <c r="J110" s="26">
        <v>0</v>
      </c>
      <c r="K110" s="26">
        <v>20</v>
      </c>
      <c r="L110" s="26">
        <v>40</v>
      </c>
      <c r="M110" s="26">
        <v>40</v>
      </c>
      <c r="N110" s="26">
        <v>0</v>
      </c>
      <c r="O110" s="26">
        <v>0</v>
      </c>
      <c r="P110" s="26">
        <v>40</v>
      </c>
      <c r="Q110" s="26">
        <v>20</v>
      </c>
      <c r="R110" s="26">
        <v>20</v>
      </c>
      <c r="S110" s="26">
        <v>0</v>
      </c>
      <c r="T110" s="26">
        <v>0</v>
      </c>
      <c r="U110" s="26">
        <v>0</v>
      </c>
      <c r="V110" s="26">
        <v>0</v>
      </c>
      <c r="W110" s="26">
        <v>20</v>
      </c>
    </row>
    <row r="111" spans="1:23" x14ac:dyDescent="0.2">
      <c r="A111" s="19" t="s">
        <v>1059</v>
      </c>
      <c r="B111" s="20">
        <v>10</v>
      </c>
      <c r="C111" s="26">
        <v>30</v>
      </c>
      <c r="D111" s="26">
        <v>0</v>
      </c>
      <c r="E111" s="26">
        <v>0</v>
      </c>
      <c r="F111" s="26">
        <v>10</v>
      </c>
      <c r="G111" s="26">
        <v>0</v>
      </c>
      <c r="H111" s="26">
        <v>0</v>
      </c>
      <c r="I111" s="26">
        <v>10</v>
      </c>
      <c r="J111" s="26">
        <v>0</v>
      </c>
      <c r="K111" s="26">
        <v>0</v>
      </c>
      <c r="L111" s="26">
        <v>20</v>
      </c>
      <c r="M111" s="26">
        <v>40</v>
      </c>
      <c r="N111" s="26">
        <v>0</v>
      </c>
      <c r="O111" s="26">
        <v>20</v>
      </c>
      <c r="P111" s="26">
        <v>30</v>
      </c>
      <c r="Q111" s="26">
        <v>10</v>
      </c>
      <c r="R111" s="26">
        <v>0</v>
      </c>
      <c r="S111" s="26">
        <v>10</v>
      </c>
      <c r="T111" s="26">
        <v>0</v>
      </c>
      <c r="U111" s="26">
        <v>10</v>
      </c>
      <c r="V111" s="26">
        <v>20</v>
      </c>
      <c r="W111" s="26">
        <v>30</v>
      </c>
    </row>
    <row r="112" spans="1:23" x14ac:dyDescent="0.2">
      <c r="A112" s="19" t="s">
        <v>1011</v>
      </c>
      <c r="B112" s="20">
        <v>28</v>
      </c>
      <c r="C112" s="26">
        <v>42.857143000000001</v>
      </c>
      <c r="D112" s="26">
        <v>7.1428570000000002</v>
      </c>
      <c r="E112" s="26">
        <v>3.5714290000000002</v>
      </c>
      <c r="F112" s="26">
        <v>7.1428570000000002</v>
      </c>
      <c r="G112" s="26">
        <v>0</v>
      </c>
      <c r="H112" s="26">
        <v>3.5714290000000002</v>
      </c>
      <c r="I112" s="26">
        <v>10.714286</v>
      </c>
      <c r="J112" s="26">
        <v>3.5714290000000002</v>
      </c>
      <c r="K112" s="26">
        <v>3.5714290000000002</v>
      </c>
      <c r="L112" s="26">
        <v>35.714286000000001</v>
      </c>
      <c r="M112" s="26">
        <v>10.714286</v>
      </c>
      <c r="N112" s="26">
        <v>0</v>
      </c>
      <c r="O112" s="26">
        <v>3.5714290000000002</v>
      </c>
      <c r="P112" s="26">
        <v>17.857143000000001</v>
      </c>
      <c r="Q112" s="26">
        <v>17.857143000000001</v>
      </c>
      <c r="R112" s="26">
        <v>0</v>
      </c>
      <c r="S112" s="26">
        <v>0</v>
      </c>
      <c r="T112" s="26">
        <v>0</v>
      </c>
      <c r="U112" s="26">
        <v>7.1428570000000002</v>
      </c>
      <c r="V112" s="26">
        <v>10.714286</v>
      </c>
      <c r="W112" s="26">
        <v>17.857143000000001</v>
      </c>
    </row>
    <row r="113" spans="1:23" x14ac:dyDescent="0.2">
      <c r="A113" s="18" t="s">
        <v>142</v>
      </c>
      <c r="B113" s="18"/>
      <c r="C113" s="18"/>
      <c r="D113" s="18"/>
      <c r="E113" s="18"/>
      <c r="F113" s="18"/>
      <c r="G113" s="18"/>
      <c r="H113" s="18"/>
      <c r="I113" s="18"/>
      <c r="J113" s="18"/>
      <c r="K113" s="18"/>
      <c r="L113" s="18"/>
      <c r="M113" s="18"/>
      <c r="N113" s="18"/>
      <c r="O113" s="18"/>
      <c r="P113" s="18"/>
      <c r="Q113" s="18"/>
      <c r="R113" s="18"/>
      <c r="S113" s="18"/>
      <c r="T113" s="18"/>
      <c r="U113" s="18"/>
      <c r="V113" s="18"/>
      <c r="W113" s="18"/>
    </row>
    <row r="114" spans="1:23" x14ac:dyDescent="0.2">
      <c r="A114" s="19" t="s">
        <v>1061</v>
      </c>
      <c r="B114" s="20">
        <v>90</v>
      </c>
      <c r="C114" s="26">
        <v>65.555555999999996</v>
      </c>
      <c r="D114" s="26">
        <v>33.333333000000003</v>
      </c>
      <c r="E114" s="26">
        <v>13.333333</v>
      </c>
      <c r="F114" s="26">
        <v>28.888888999999999</v>
      </c>
      <c r="G114" s="26">
        <v>28.888888999999999</v>
      </c>
      <c r="H114" s="26">
        <v>22.222221999999999</v>
      </c>
      <c r="I114" s="26">
        <v>35.555556000000003</v>
      </c>
      <c r="J114" s="26">
        <v>15.555555999999999</v>
      </c>
      <c r="K114" s="26">
        <v>10</v>
      </c>
      <c r="L114" s="26">
        <v>58.888888999999999</v>
      </c>
      <c r="M114" s="26">
        <v>42.222222000000002</v>
      </c>
      <c r="N114" s="26">
        <v>17.777778000000001</v>
      </c>
      <c r="O114" s="26">
        <v>31.111111000000001</v>
      </c>
      <c r="P114" s="26">
        <v>52.222222000000002</v>
      </c>
      <c r="Q114" s="26">
        <v>23.333333</v>
      </c>
      <c r="R114" s="26">
        <v>13.333333</v>
      </c>
      <c r="S114" s="26">
        <v>17.777778000000001</v>
      </c>
      <c r="T114" s="26">
        <v>8.8888890000000007</v>
      </c>
      <c r="U114" s="26">
        <v>3.3333330000000001</v>
      </c>
      <c r="V114" s="26">
        <v>2.2222219999999999</v>
      </c>
      <c r="W114" s="26">
        <v>6.6666670000000003</v>
      </c>
    </row>
    <row r="115" spans="1:23" x14ac:dyDescent="0.2">
      <c r="A115" s="19" t="s">
        <v>1062</v>
      </c>
      <c r="B115" s="20">
        <v>307</v>
      </c>
      <c r="C115" s="26">
        <v>51.465797999999999</v>
      </c>
      <c r="D115" s="26">
        <v>17.263843999999999</v>
      </c>
      <c r="E115" s="26">
        <v>7.4918570000000004</v>
      </c>
      <c r="F115" s="26">
        <v>17.263843999999999</v>
      </c>
      <c r="G115" s="26">
        <v>17.589576999999998</v>
      </c>
      <c r="H115" s="26">
        <v>18.566775</v>
      </c>
      <c r="I115" s="26">
        <v>27.687296</v>
      </c>
      <c r="J115" s="26">
        <v>15.960912</v>
      </c>
      <c r="K115" s="26">
        <v>7.4918570000000004</v>
      </c>
      <c r="L115" s="26">
        <v>46.254072000000001</v>
      </c>
      <c r="M115" s="26">
        <v>31.921824000000001</v>
      </c>
      <c r="N115" s="26">
        <v>12.703583</v>
      </c>
      <c r="O115" s="26">
        <v>25.081433000000001</v>
      </c>
      <c r="P115" s="26">
        <v>48.859935</v>
      </c>
      <c r="Q115" s="26">
        <v>28.013029</v>
      </c>
      <c r="R115" s="26">
        <v>6.1889250000000002</v>
      </c>
      <c r="S115" s="26">
        <v>16.612378</v>
      </c>
      <c r="T115" s="26">
        <v>8.4690550000000009</v>
      </c>
      <c r="U115" s="26">
        <v>0.97719900000000004</v>
      </c>
      <c r="V115" s="26">
        <v>3.908795</v>
      </c>
      <c r="W115" s="26">
        <v>8.7947880000000005</v>
      </c>
    </row>
    <row r="116" spans="1:23" x14ac:dyDescent="0.2">
      <c r="A116" s="19" t="s">
        <v>1063</v>
      </c>
      <c r="B116" s="20">
        <v>392</v>
      </c>
      <c r="C116" s="26">
        <v>44.387754999999999</v>
      </c>
      <c r="D116" s="26">
        <v>13.010204</v>
      </c>
      <c r="E116" s="26">
        <v>7.6530610000000001</v>
      </c>
      <c r="F116" s="26">
        <v>20.918367</v>
      </c>
      <c r="G116" s="26">
        <v>11.734693999999999</v>
      </c>
      <c r="H116" s="26">
        <v>17.091837000000002</v>
      </c>
      <c r="I116" s="26">
        <v>25.255102000000001</v>
      </c>
      <c r="J116" s="26">
        <v>13.520408</v>
      </c>
      <c r="K116" s="26">
        <v>5.1020409999999998</v>
      </c>
      <c r="L116" s="26">
        <v>52.806122000000002</v>
      </c>
      <c r="M116" s="26">
        <v>28.826530999999999</v>
      </c>
      <c r="N116" s="26">
        <v>14.540816</v>
      </c>
      <c r="O116" s="26">
        <v>32.653061000000001</v>
      </c>
      <c r="P116" s="26">
        <v>42.857143000000001</v>
      </c>
      <c r="Q116" s="26">
        <v>24.744897999999999</v>
      </c>
      <c r="R116" s="26">
        <v>8.6734690000000008</v>
      </c>
      <c r="S116" s="26">
        <v>11.479592</v>
      </c>
      <c r="T116" s="26">
        <v>5.8673469999999996</v>
      </c>
      <c r="U116" s="26">
        <v>2.2959179999999999</v>
      </c>
      <c r="V116" s="26">
        <v>2.8061219999999998</v>
      </c>
      <c r="W116" s="26">
        <v>11.224489999999999</v>
      </c>
    </row>
    <row r="117" spans="1:23" x14ac:dyDescent="0.2">
      <c r="A117" s="19" t="s">
        <v>1064</v>
      </c>
      <c r="B117" s="20">
        <v>379</v>
      </c>
      <c r="C117" s="26">
        <v>38.522427</v>
      </c>
      <c r="D117" s="26">
        <v>9.4986809999999995</v>
      </c>
      <c r="E117" s="26">
        <v>6.0686020000000003</v>
      </c>
      <c r="F117" s="26">
        <v>21.635884000000001</v>
      </c>
      <c r="G117" s="26">
        <v>6.5963060000000002</v>
      </c>
      <c r="H117" s="26">
        <v>14.775726000000001</v>
      </c>
      <c r="I117" s="26">
        <v>24.274405999999999</v>
      </c>
      <c r="J117" s="26">
        <v>11.873351</v>
      </c>
      <c r="K117" s="26">
        <v>6.0686020000000003</v>
      </c>
      <c r="L117" s="26">
        <v>47.757255999999998</v>
      </c>
      <c r="M117" s="26">
        <v>25.065963</v>
      </c>
      <c r="N117" s="26">
        <v>11.609499</v>
      </c>
      <c r="O117" s="26">
        <v>28.496041999999999</v>
      </c>
      <c r="P117" s="26">
        <v>30.079156000000001</v>
      </c>
      <c r="Q117" s="26">
        <v>22.955145000000002</v>
      </c>
      <c r="R117" s="26">
        <v>8.4432720000000003</v>
      </c>
      <c r="S117" s="26">
        <v>10.290236999999999</v>
      </c>
      <c r="T117" s="26">
        <v>5.0131930000000002</v>
      </c>
      <c r="U117" s="26">
        <v>1.055409</v>
      </c>
      <c r="V117" s="26">
        <v>3.1662270000000001</v>
      </c>
      <c r="W117" s="26">
        <v>14.775726000000001</v>
      </c>
    </row>
    <row r="118" spans="1:23" x14ac:dyDescent="0.2">
      <c r="A118" s="19" t="s">
        <v>1065</v>
      </c>
      <c r="B118" s="20">
        <v>951</v>
      </c>
      <c r="C118" s="26">
        <v>40.483701000000003</v>
      </c>
      <c r="D118" s="26">
        <v>13.985279</v>
      </c>
      <c r="E118" s="26">
        <v>5.3627760000000002</v>
      </c>
      <c r="F118" s="26">
        <v>15.352261</v>
      </c>
      <c r="G118" s="26">
        <v>5.4679279999999997</v>
      </c>
      <c r="H118" s="26">
        <v>12.513144</v>
      </c>
      <c r="I118" s="26">
        <v>20.925342000000001</v>
      </c>
      <c r="J118" s="26">
        <v>10.410095</v>
      </c>
      <c r="K118" s="26">
        <v>5.5730810000000002</v>
      </c>
      <c r="L118" s="26">
        <v>45.215563000000003</v>
      </c>
      <c r="M118" s="26">
        <v>18.401682000000001</v>
      </c>
      <c r="N118" s="26">
        <v>6.0988429999999996</v>
      </c>
      <c r="O118" s="26">
        <v>21.871714000000001</v>
      </c>
      <c r="P118" s="26">
        <v>22.712934000000001</v>
      </c>
      <c r="Q118" s="26">
        <v>14.931651</v>
      </c>
      <c r="R118" s="26">
        <v>8.622503</v>
      </c>
      <c r="S118" s="26">
        <v>6.3091480000000004</v>
      </c>
      <c r="T118" s="26">
        <v>4.3112510000000004</v>
      </c>
      <c r="U118" s="26">
        <v>1.156677</v>
      </c>
      <c r="V118" s="26">
        <v>5.7833860000000001</v>
      </c>
      <c r="W118" s="26">
        <v>16.824394999999999</v>
      </c>
    </row>
    <row r="119" spans="1:23" x14ac:dyDescent="0.2">
      <c r="A119" s="19" t="s">
        <v>1011</v>
      </c>
      <c r="B119" s="20">
        <v>69</v>
      </c>
      <c r="C119" s="26">
        <v>34.782609000000001</v>
      </c>
      <c r="D119" s="26">
        <v>10.144928</v>
      </c>
      <c r="E119" s="26">
        <v>5.7971009999999996</v>
      </c>
      <c r="F119" s="26">
        <v>17.391304000000002</v>
      </c>
      <c r="G119" s="26">
        <v>8.6956520000000008</v>
      </c>
      <c r="H119" s="26">
        <v>11.594203</v>
      </c>
      <c r="I119" s="26">
        <v>13.043478</v>
      </c>
      <c r="J119" s="26">
        <v>5.7971009999999996</v>
      </c>
      <c r="K119" s="26">
        <v>8.6956520000000008</v>
      </c>
      <c r="L119" s="26">
        <v>39.130434999999999</v>
      </c>
      <c r="M119" s="26">
        <v>13.043478</v>
      </c>
      <c r="N119" s="26">
        <v>5.7971009999999996</v>
      </c>
      <c r="O119" s="26">
        <v>21.739129999999999</v>
      </c>
      <c r="P119" s="26">
        <v>18.840579999999999</v>
      </c>
      <c r="Q119" s="26">
        <v>13.043478</v>
      </c>
      <c r="R119" s="26">
        <v>8.6956520000000008</v>
      </c>
      <c r="S119" s="26">
        <v>10.144928</v>
      </c>
      <c r="T119" s="26">
        <v>8.6956520000000008</v>
      </c>
      <c r="U119" s="26">
        <v>0</v>
      </c>
      <c r="V119" s="26">
        <v>4.3478260000000004</v>
      </c>
      <c r="W119" s="26">
        <v>14.492754</v>
      </c>
    </row>
    <row r="120" spans="1:23" x14ac:dyDescent="0.2">
      <c r="A120" s="18" t="s">
        <v>143</v>
      </c>
      <c r="B120" s="18"/>
      <c r="C120" s="18"/>
      <c r="D120" s="18"/>
      <c r="E120" s="18"/>
      <c r="F120" s="18"/>
      <c r="G120" s="18"/>
      <c r="H120" s="18"/>
      <c r="I120" s="18"/>
      <c r="J120" s="18"/>
      <c r="K120" s="18"/>
      <c r="L120" s="18"/>
      <c r="M120" s="18"/>
      <c r="N120" s="18"/>
      <c r="O120" s="18"/>
      <c r="P120" s="18"/>
      <c r="Q120" s="18"/>
      <c r="R120" s="18"/>
      <c r="S120" s="18"/>
      <c r="T120" s="18"/>
      <c r="U120" s="18"/>
      <c r="V120" s="18"/>
      <c r="W120" s="18"/>
    </row>
    <row r="121" spans="1:23" x14ac:dyDescent="0.2">
      <c r="A121" s="21" t="s">
        <v>1066</v>
      </c>
      <c r="B121" s="21"/>
      <c r="C121" s="21"/>
      <c r="D121" s="21"/>
      <c r="E121" s="21"/>
      <c r="F121" s="21"/>
      <c r="G121" s="21"/>
      <c r="H121" s="21"/>
      <c r="I121" s="21"/>
      <c r="J121" s="21"/>
      <c r="K121" s="21"/>
      <c r="L121" s="21"/>
      <c r="M121" s="21"/>
      <c r="N121" s="21"/>
      <c r="O121" s="21"/>
      <c r="P121" s="21"/>
      <c r="Q121" s="21"/>
      <c r="R121" s="21"/>
      <c r="S121" s="21"/>
      <c r="T121" s="21"/>
      <c r="U121" s="21"/>
      <c r="V121" s="21"/>
      <c r="W121" s="21"/>
    </row>
    <row r="122" spans="1:23" x14ac:dyDescent="0.2">
      <c r="A122" s="19" t="s">
        <v>1067</v>
      </c>
      <c r="B122" s="20">
        <v>546</v>
      </c>
      <c r="C122" s="26">
        <v>53.113553000000003</v>
      </c>
      <c r="D122" s="26">
        <v>18.131868000000001</v>
      </c>
      <c r="E122" s="26">
        <v>7.8754580000000001</v>
      </c>
      <c r="F122" s="26">
        <v>19.963370000000001</v>
      </c>
      <c r="G122" s="26">
        <v>15.201465000000001</v>
      </c>
      <c r="H122" s="26">
        <v>19.413919</v>
      </c>
      <c r="I122" s="26">
        <v>28.021978000000001</v>
      </c>
      <c r="J122" s="26">
        <v>14.285714</v>
      </c>
      <c r="K122" s="26">
        <v>6.593407</v>
      </c>
      <c r="L122" s="26">
        <v>51.465201</v>
      </c>
      <c r="M122" s="26">
        <v>33.516483999999998</v>
      </c>
      <c r="N122" s="26">
        <v>12.820513</v>
      </c>
      <c r="O122" s="26">
        <v>31.135531</v>
      </c>
      <c r="P122" s="26">
        <v>49.633699999999997</v>
      </c>
      <c r="Q122" s="26">
        <v>29.487179000000001</v>
      </c>
      <c r="R122" s="26">
        <v>8.6080590000000008</v>
      </c>
      <c r="S122" s="26">
        <v>16.117215999999999</v>
      </c>
      <c r="T122" s="26">
        <v>8.2417580000000008</v>
      </c>
      <c r="U122" s="26">
        <v>1.648352</v>
      </c>
      <c r="V122" s="26">
        <v>3.2967029999999999</v>
      </c>
      <c r="W122" s="26">
        <v>7.8754580000000001</v>
      </c>
    </row>
    <row r="123" spans="1:23" x14ac:dyDescent="0.2">
      <c r="A123" s="19" t="s">
        <v>1068</v>
      </c>
      <c r="B123" s="20">
        <v>531</v>
      </c>
      <c r="C123" s="26">
        <v>43.502825000000001</v>
      </c>
      <c r="D123" s="26">
        <v>13.182674</v>
      </c>
      <c r="E123" s="26">
        <v>7.1563090000000003</v>
      </c>
      <c r="F123" s="26">
        <v>20.715630999999998</v>
      </c>
      <c r="G123" s="26">
        <v>10.546139</v>
      </c>
      <c r="H123" s="26">
        <v>15.819209000000001</v>
      </c>
      <c r="I123" s="26">
        <v>25.800377000000001</v>
      </c>
      <c r="J123" s="26">
        <v>13.935969999999999</v>
      </c>
      <c r="K123" s="26">
        <v>5.649718</v>
      </c>
      <c r="L123" s="26">
        <v>51.224105000000002</v>
      </c>
      <c r="M123" s="26">
        <v>28.248588000000002</v>
      </c>
      <c r="N123" s="26">
        <v>12.241054999999999</v>
      </c>
      <c r="O123" s="26">
        <v>28.436910999999998</v>
      </c>
      <c r="P123" s="26">
        <v>39.736347000000002</v>
      </c>
      <c r="Q123" s="26">
        <v>23.917137</v>
      </c>
      <c r="R123" s="26">
        <v>9.4161959999999993</v>
      </c>
      <c r="S123" s="26">
        <v>11.487759</v>
      </c>
      <c r="T123" s="26">
        <v>6.7796609999999999</v>
      </c>
      <c r="U123" s="26">
        <v>1.506591</v>
      </c>
      <c r="V123" s="26">
        <v>2.259887</v>
      </c>
      <c r="W123" s="26">
        <v>10.734463</v>
      </c>
    </row>
    <row r="124" spans="1:23" x14ac:dyDescent="0.2">
      <c r="A124" s="19" t="s">
        <v>1069</v>
      </c>
      <c r="B124" s="20">
        <v>205</v>
      </c>
      <c r="C124" s="26">
        <v>38.048780000000001</v>
      </c>
      <c r="D124" s="26">
        <v>9.2682929999999999</v>
      </c>
      <c r="E124" s="26">
        <v>8.7804880000000001</v>
      </c>
      <c r="F124" s="26">
        <v>20.487805000000002</v>
      </c>
      <c r="G124" s="26">
        <v>7.8048780000000004</v>
      </c>
      <c r="H124" s="26">
        <v>13.658537000000001</v>
      </c>
      <c r="I124" s="26">
        <v>27.317073000000001</v>
      </c>
      <c r="J124" s="26">
        <v>11.219512</v>
      </c>
      <c r="K124" s="26">
        <v>3.9024390000000002</v>
      </c>
      <c r="L124" s="26">
        <v>42.439024000000003</v>
      </c>
      <c r="M124" s="26">
        <v>18.048780000000001</v>
      </c>
      <c r="N124" s="26">
        <v>5.3658539999999997</v>
      </c>
      <c r="O124" s="26">
        <v>26.829267999999999</v>
      </c>
      <c r="P124" s="26">
        <v>26.829267999999999</v>
      </c>
      <c r="Q124" s="26">
        <v>18.536584999999999</v>
      </c>
      <c r="R124" s="26">
        <v>6.8292679999999999</v>
      </c>
      <c r="S124" s="26">
        <v>7.3170729999999997</v>
      </c>
      <c r="T124" s="26">
        <v>2.4390239999999999</v>
      </c>
      <c r="U124" s="26">
        <v>0.97560999999999998</v>
      </c>
      <c r="V124" s="26">
        <v>6.8292679999999999</v>
      </c>
      <c r="W124" s="26">
        <v>14.634145999999999</v>
      </c>
    </row>
    <row r="125" spans="1:23" x14ac:dyDescent="0.2">
      <c r="A125" s="19" t="s">
        <v>1070</v>
      </c>
      <c r="B125" s="20">
        <v>762</v>
      </c>
      <c r="C125" s="26">
        <v>39.632545999999998</v>
      </c>
      <c r="D125" s="26">
        <v>14.041995</v>
      </c>
      <c r="E125" s="26">
        <v>4.9868769999999998</v>
      </c>
      <c r="F125" s="26">
        <v>16.010498999999999</v>
      </c>
      <c r="G125" s="26">
        <v>6.0367449999999998</v>
      </c>
      <c r="H125" s="26">
        <v>12.467192000000001</v>
      </c>
      <c r="I125" s="26">
        <v>20.07874</v>
      </c>
      <c r="J125" s="26">
        <v>10.498688</v>
      </c>
      <c r="K125" s="26">
        <v>6.56168</v>
      </c>
      <c r="L125" s="26">
        <v>45.538057999999999</v>
      </c>
      <c r="M125" s="26">
        <v>17.585301999999999</v>
      </c>
      <c r="N125" s="26">
        <v>8.1364830000000001</v>
      </c>
      <c r="O125" s="26">
        <v>21.653542999999999</v>
      </c>
      <c r="P125" s="26">
        <v>19.553806000000002</v>
      </c>
      <c r="Q125" s="26">
        <v>13.648294</v>
      </c>
      <c r="R125" s="26">
        <v>9.0551180000000002</v>
      </c>
      <c r="S125" s="26">
        <v>5.9055119999999999</v>
      </c>
      <c r="T125" s="26">
        <v>3.9370080000000001</v>
      </c>
      <c r="U125" s="26">
        <v>1.3123359999999999</v>
      </c>
      <c r="V125" s="26">
        <v>6.0367449999999998</v>
      </c>
      <c r="W125" s="26">
        <v>18.24147</v>
      </c>
    </row>
    <row r="126" spans="1:23" x14ac:dyDescent="0.2">
      <c r="A126" s="19" t="s">
        <v>1011</v>
      </c>
      <c r="B126" s="20">
        <v>144</v>
      </c>
      <c r="C126" s="26">
        <v>31.25</v>
      </c>
      <c r="D126" s="26">
        <v>10.416667</v>
      </c>
      <c r="E126" s="26">
        <v>4.1666670000000003</v>
      </c>
      <c r="F126" s="26">
        <v>12.5</v>
      </c>
      <c r="G126" s="26">
        <v>5.5555560000000002</v>
      </c>
      <c r="H126" s="26">
        <v>9.7222220000000004</v>
      </c>
      <c r="I126" s="26">
        <v>11.805555999999999</v>
      </c>
      <c r="J126" s="26">
        <v>6.25</v>
      </c>
      <c r="K126" s="26">
        <v>6.9444439999999998</v>
      </c>
      <c r="L126" s="26">
        <v>36.805556000000003</v>
      </c>
      <c r="M126" s="26">
        <v>16.666667</v>
      </c>
      <c r="N126" s="26">
        <v>6.9444439999999998</v>
      </c>
      <c r="O126" s="26">
        <v>15.972222</v>
      </c>
      <c r="P126" s="26">
        <v>15.277778</v>
      </c>
      <c r="Q126" s="26">
        <v>8.3333329999999997</v>
      </c>
      <c r="R126" s="26">
        <v>3.4722219999999999</v>
      </c>
      <c r="S126" s="26">
        <v>6.25</v>
      </c>
      <c r="T126" s="26">
        <v>4.8611110000000002</v>
      </c>
      <c r="U126" s="26">
        <v>0.69444399999999995</v>
      </c>
      <c r="V126" s="26">
        <v>3.4722219999999999</v>
      </c>
      <c r="W126" s="26">
        <v>23.611111000000001</v>
      </c>
    </row>
    <row r="127" spans="1:23" x14ac:dyDescent="0.2">
      <c r="A127" s="18" t="s">
        <v>143</v>
      </c>
      <c r="B127" s="18"/>
      <c r="C127" s="18"/>
      <c r="D127" s="18"/>
      <c r="E127" s="18"/>
      <c r="F127" s="18"/>
      <c r="G127" s="18"/>
      <c r="H127" s="18"/>
      <c r="I127" s="18"/>
      <c r="J127" s="18"/>
      <c r="K127" s="18"/>
      <c r="L127" s="18"/>
      <c r="M127" s="18"/>
      <c r="N127" s="18"/>
      <c r="O127" s="18"/>
      <c r="P127" s="18"/>
      <c r="Q127" s="18"/>
      <c r="R127" s="18"/>
      <c r="S127" s="18"/>
      <c r="T127" s="18"/>
      <c r="U127" s="18"/>
      <c r="V127" s="18"/>
      <c r="W127" s="18"/>
    </row>
    <row r="128" spans="1:23" x14ac:dyDescent="0.2">
      <c r="A128" s="21" t="s">
        <v>1071</v>
      </c>
      <c r="B128" s="21"/>
      <c r="C128" s="21"/>
      <c r="D128" s="21"/>
      <c r="E128" s="21"/>
      <c r="F128" s="21"/>
      <c r="G128" s="21"/>
      <c r="H128" s="21"/>
      <c r="I128" s="21"/>
      <c r="J128" s="21"/>
      <c r="K128" s="21"/>
      <c r="L128" s="21"/>
      <c r="M128" s="21"/>
      <c r="N128" s="21"/>
      <c r="O128" s="21"/>
      <c r="P128" s="21"/>
      <c r="Q128" s="21"/>
      <c r="R128" s="21"/>
      <c r="S128" s="21"/>
      <c r="T128" s="21"/>
      <c r="U128" s="21"/>
      <c r="V128" s="21"/>
      <c r="W128" s="21"/>
    </row>
    <row r="129" spans="1:23" x14ac:dyDescent="0.2">
      <c r="A129" s="19" t="s">
        <v>1067</v>
      </c>
      <c r="B129" s="20">
        <v>285</v>
      </c>
      <c r="C129" s="26">
        <v>53.684210999999998</v>
      </c>
      <c r="D129" s="26">
        <v>14.035088</v>
      </c>
      <c r="E129" s="26">
        <v>6.6666670000000003</v>
      </c>
      <c r="F129" s="26">
        <v>17.192982000000001</v>
      </c>
      <c r="G129" s="26">
        <v>18.245614</v>
      </c>
      <c r="H129" s="26">
        <v>17.894736999999999</v>
      </c>
      <c r="I129" s="26">
        <v>27.719297999999998</v>
      </c>
      <c r="J129" s="26">
        <v>11.929824999999999</v>
      </c>
      <c r="K129" s="26">
        <v>7.017544</v>
      </c>
      <c r="L129" s="26">
        <v>49.824561000000003</v>
      </c>
      <c r="M129" s="26">
        <v>38.245614000000003</v>
      </c>
      <c r="N129" s="26">
        <v>16.140350999999999</v>
      </c>
      <c r="O129" s="26">
        <v>32.280701999999998</v>
      </c>
      <c r="P129" s="26">
        <v>54.385964999999999</v>
      </c>
      <c r="Q129" s="26">
        <v>27.719297999999998</v>
      </c>
      <c r="R129" s="26">
        <v>7.017544</v>
      </c>
      <c r="S129" s="26">
        <v>17.894736999999999</v>
      </c>
      <c r="T129" s="26">
        <v>6.3157889999999997</v>
      </c>
      <c r="U129" s="26">
        <v>0.70175399999999999</v>
      </c>
      <c r="V129" s="26">
        <v>1.4035089999999999</v>
      </c>
      <c r="W129" s="26">
        <v>5.6140350000000003</v>
      </c>
    </row>
    <row r="130" spans="1:23" x14ac:dyDescent="0.2">
      <c r="A130" s="19" t="s">
        <v>1068</v>
      </c>
      <c r="B130" s="20">
        <v>217</v>
      </c>
      <c r="C130" s="26">
        <v>45.622120000000002</v>
      </c>
      <c r="D130" s="26">
        <v>17.511520999999998</v>
      </c>
      <c r="E130" s="26">
        <v>9.6774190000000004</v>
      </c>
      <c r="F130" s="26">
        <v>19.815667999999999</v>
      </c>
      <c r="G130" s="26">
        <v>13.364055</v>
      </c>
      <c r="H130" s="26">
        <v>16.129031999999999</v>
      </c>
      <c r="I130" s="26">
        <v>26.267281000000001</v>
      </c>
      <c r="J130" s="26">
        <v>12.903226</v>
      </c>
      <c r="K130" s="26">
        <v>4.608295</v>
      </c>
      <c r="L130" s="26">
        <v>50.230415000000001</v>
      </c>
      <c r="M130" s="26">
        <v>30.875575999999999</v>
      </c>
      <c r="N130" s="26">
        <v>16.129031999999999</v>
      </c>
      <c r="O130" s="26">
        <v>33.179724</v>
      </c>
      <c r="P130" s="26">
        <v>44.239631000000003</v>
      </c>
      <c r="Q130" s="26">
        <v>31.797235000000001</v>
      </c>
      <c r="R130" s="26">
        <v>6.9124420000000004</v>
      </c>
      <c r="S130" s="26">
        <v>13.824885</v>
      </c>
      <c r="T130" s="26">
        <v>5.9907830000000004</v>
      </c>
      <c r="U130" s="26">
        <v>1.3824879999999999</v>
      </c>
      <c r="V130" s="26">
        <v>4.1474650000000004</v>
      </c>
      <c r="W130" s="26">
        <v>11.520737</v>
      </c>
    </row>
    <row r="131" spans="1:23" x14ac:dyDescent="0.2">
      <c r="A131" s="19" t="s">
        <v>1069</v>
      </c>
      <c r="B131" s="20">
        <v>142</v>
      </c>
      <c r="C131" s="26">
        <v>40.84507</v>
      </c>
      <c r="D131" s="26">
        <v>9.8591549999999994</v>
      </c>
      <c r="E131" s="26">
        <v>9.8591549999999994</v>
      </c>
      <c r="F131" s="26">
        <v>21.126760999999998</v>
      </c>
      <c r="G131" s="26">
        <v>10.56338</v>
      </c>
      <c r="H131" s="26">
        <v>16.197182999999999</v>
      </c>
      <c r="I131" s="26">
        <v>29.577465</v>
      </c>
      <c r="J131" s="26">
        <v>14.084507</v>
      </c>
      <c r="K131" s="26">
        <v>8.450704</v>
      </c>
      <c r="L131" s="26">
        <v>51.408450999999999</v>
      </c>
      <c r="M131" s="26">
        <v>25.352112999999999</v>
      </c>
      <c r="N131" s="26">
        <v>9.1549300000000002</v>
      </c>
      <c r="O131" s="26">
        <v>23.239436999999999</v>
      </c>
      <c r="P131" s="26">
        <v>40.140844999999999</v>
      </c>
      <c r="Q131" s="26">
        <v>23.943662</v>
      </c>
      <c r="R131" s="26">
        <v>11.267606000000001</v>
      </c>
      <c r="S131" s="26">
        <v>12.676056000000001</v>
      </c>
      <c r="T131" s="26">
        <v>7.7464789999999999</v>
      </c>
      <c r="U131" s="26">
        <v>1.4084509999999999</v>
      </c>
      <c r="V131" s="26">
        <v>4.9295770000000001</v>
      </c>
      <c r="W131" s="26">
        <v>12.676056000000001</v>
      </c>
    </row>
    <row r="132" spans="1:23" x14ac:dyDescent="0.2">
      <c r="A132" s="19" t="s">
        <v>1070</v>
      </c>
      <c r="B132" s="20">
        <v>1184</v>
      </c>
      <c r="C132" s="26">
        <v>42.145269999999996</v>
      </c>
      <c r="D132" s="26">
        <v>14.273649000000001</v>
      </c>
      <c r="E132" s="26">
        <v>5.6587839999999998</v>
      </c>
      <c r="F132" s="26">
        <v>18.412161999999999</v>
      </c>
      <c r="G132" s="26">
        <v>6.6722970000000004</v>
      </c>
      <c r="H132" s="26">
        <v>13.682432</v>
      </c>
      <c r="I132" s="26">
        <v>22.972973</v>
      </c>
      <c r="J132" s="26">
        <v>12.415540999999999</v>
      </c>
      <c r="K132" s="26">
        <v>6.3344589999999998</v>
      </c>
      <c r="L132" s="26">
        <v>47.972973000000003</v>
      </c>
      <c r="M132" s="26">
        <v>20.945945999999999</v>
      </c>
      <c r="N132" s="26">
        <v>8.4459459999999993</v>
      </c>
      <c r="O132" s="26">
        <v>24.155404999999998</v>
      </c>
      <c r="P132" s="26">
        <v>26.351351000000001</v>
      </c>
      <c r="Q132" s="26">
        <v>17.398648999999999</v>
      </c>
      <c r="R132" s="26">
        <v>8.4459459999999993</v>
      </c>
      <c r="S132" s="26">
        <v>7.6858110000000002</v>
      </c>
      <c r="T132" s="26">
        <v>4.8141889999999998</v>
      </c>
      <c r="U132" s="26">
        <v>1.2668919999999999</v>
      </c>
      <c r="V132" s="26">
        <v>5.405405</v>
      </c>
      <c r="W132" s="26">
        <v>14.780405</v>
      </c>
    </row>
    <row r="133" spans="1:23" x14ac:dyDescent="0.2">
      <c r="A133" s="19" t="s">
        <v>1011</v>
      </c>
      <c r="B133" s="20">
        <v>360</v>
      </c>
      <c r="C133" s="26">
        <v>38.055556000000003</v>
      </c>
      <c r="D133" s="26">
        <v>13.611110999999999</v>
      </c>
      <c r="E133" s="26">
        <v>6.1111110000000002</v>
      </c>
      <c r="F133" s="26">
        <v>16.944444000000001</v>
      </c>
      <c r="G133" s="26">
        <v>9.4444440000000007</v>
      </c>
      <c r="H133" s="26">
        <v>15.555555999999999</v>
      </c>
      <c r="I133" s="26">
        <v>18.333333</v>
      </c>
      <c r="J133" s="26">
        <v>9.7222220000000004</v>
      </c>
      <c r="K133" s="26">
        <v>4.7222220000000004</v>
      </c>
      <c r="L133" s="26">
        <v>41.111111000000001</v>
      </c>
      <c r="M133" s="26">
        <v>18.888888999999999</v>
      </c>
      <c r="N133" s="26">
        <v>6.6666670000000003</v>
      </c>
      <c r="O133" s="26">
        <v>22.5</v>
      </c>
      <c r="P133" s="26">
        <v>24.444444000000001</v>
      </c>
      <c r="Q133" s="26">
        <v>15</v>
      </c>
      <c r="R133" s="26">
        <v>9.4444440000000007</v>
      </c>
      <c r="S133" s="26">
        <v>7.7777779999999996</v>
      </c>
      <c r="T133" s="26">
        <v>6.6666670000000003</v>
      </c>
      <c r="U133" s="26">
        <v>2.2222219999999999</v>
      </c>
      <c r="V133" s="26">
        <v>3.0555560000000002</v>
      </c>
      <c r="W133" s="26">
        <v>19.166667</v>
      </c>
    </row>
    <row r="134" spans="1:23" x14ac:dyDescent="0.2">
      <c r="A134" s="18" t="s">
        <v>143</v>
      </c>
      <c r="B134" s="18"/>
      <c r="C134" s="18"/>
      <c r="D134" s="18"/>
      <c r="E134" s="18"/>
      <c r="F134" s="18"/>
      <c r="G134" s="18"/>
      <c r="H134" s="18"/>
      <c r="I134" s="18"/>
      <c r="J134" s="18"/>
      <c r="K134" s="18"/>
      <c r="L134" s="18"/>
      <c r="M134" s="18"/>
      <c r="N134" s="18"/>
      <c r="O134" s="18"/>
      <c r="P134" s="18"/>
      <c r="Q134" s="18"/>
      <c r="R134" s="18"/>
      <c r="S134" s="18"/>
      <c r="T134" s="18"/>
      <c r="U134" s="18"/>
      <c r="V134" s="18"/>
      <c r="W134" s="18"/>
    </row>
    <row r="135" spans="1:23" x14ac:dyDescent="0.2">
      <c r="A135" s="21" t="s">
        <v>1072</v>
      </c>
      <c r="B135" s="21"/>
      <c r="C135" s="21"/>
      <c r="D135" s="21"/>
      <c r="E135" s="21"/>
      <c r="F135" s="21"/>
      <c r="G135" s="21"/>
      <c r="H135" s="21"/>
      <c r="I135" s="21"/>
      <c r="J135" s="21"/>
      <c r="K135" s="21"/>
      <c r="L135" s="21"/>
      <c r="M135" s="21"/>
      <c r="N135" s="21"/>
      <c r="O135" s="21"/>
      <c r="P135" s="21"/>
      <c r="Q135" s="21"/>
      <c r="R135" s="21"/>
      <c r="S135" s="21"/>
      <c r="T135" s="21"/>
      <c r="U135" s="21"/>
      <c r="V135" s="21"/>
      <c r="W135" s="21"/>
    </row>
    <row r="136" spans="1:23" x14ac:dyDescent="0.2">
      <c r="A136" s="19" t="s">
        <v>1067</v>
      </c>
      <c r="B136" s="20">
        <v>330</v>
      </c>
      <c r="C136" s="26">
        <v>46.060606</v>
      </c>
      <c r="D136" s="26">
        <v>15.454545</v>
      </c>
      <c r="E136" s="26">
        <v>8.1818179999999998</v>
      </c>
      <c r="F136" s="26">
        <v>20.606061</v>
      </c>
      <c r="G136" s="26">
        <v>13.333333</v>
      </c>
      <c r="H136" s="26">
        <v>13.636364</v>
      </c>
      <c r="I136" s="26">
        <v>29.69697</v>
      </c>
      <c r="J136" s="26">
        <v>14.848485</v>
      </c>
      <c r="K136" s="26">
        <v>4.8484850000000002</v>
      </c>
      <c r="L136" s="26">
        <v>50</v>
      </c>
      <c r="M136" s="26">
        <v>30.909091</v>
      </c>
      <c r="N136" s="26">
        <v>15.454545</v>
      </c>
      <c r="O136" s="26">
        <v>27.575758</v>
      </c>
      <c r="P136" s="26">
        <v>40.909090999999997</v>
      </c>
      <c r="Q136" s="26">
        <v>26.666667</v>
      </c>
      <c r="R136" s="26">
        <v>8.4848479999999995</v>
      </c>
      <c r="S136" s="26">
        <v>16.060606</v>
      </c>
      <c r="T136" s="26">
        <v>6.0606059999999999</v>
      </c>
      <c r="U136" s="26">
        <v>0.60606099999999996</v>
      </c>
      <c r="V136" s="26">
        <v>3.6363639999999999</v>
      </c>
      <c r="W136" s="26">
        <v>10.30303</v>
      </c>
    </row>
    <row r="137" spans="1:23" x14ac:dyDescent="0.2">
      <c r="A137" s="19" t="s">
        <v>1068</v>
      </c>
      <c r="B137" s="20">
        <v>326</v>
      </c>
      <c r="C137" s="26">
        <v>46.625767000000003</v>
      </c>
      <c r="D137" s="26">
        <v>14.417178</v>
      </c>
      <c r="E137" s="26">
        <v>8.5889570000000006</v>
      </c>
      <c r="F137" s="26">
        <v>19.018405000000001</v>
      </c>
      <c r="G137" s="26">
        <v>11.349693</v>
      </c>
      <c r="H137" s="26">
        <v>15.95092</v>
      </c>
      <c r="I137" s="26">
        <v>28.834356</v>
      </c>
      <c r="J137" s="26">
        <v>13.803680999999999</v>
      </c>
      <c r="K137" s="26">
        <v>6.4417179999999998</v>
      </c>
      <c r="L137" s="26">
        <v>55.214723999999997</v>
      </c>
      <c r="M137" s="26">
        <v>33.128833999999998</v>
      </c>
      <c r="N137" s="26">
        <v>14.110429</v>
      </c>
      <c r="O137" s="26">
        <v>30.368098</v>
      </c>
      <c r="P137" s="26">
        <v>50.306747999999999</v>
      </c>
      <c r="Q137" s="26">
        <v>30.674847</v>
      </c>
      <c r="R137" s="26">
        <v>10.122699000000001</v>
      </c>
      <c r="S137" s="26">
        <v>16.564416999999999</v>
      </c>
      <c r="T137" s="26">
        <v>7.97546</v>
      </c>
      <c r="U137" s="26">
        <v>2.7607360000000001</v>
      </c>
      <c r="V137" s="26">
        <v>3.3742329999999998</v>
      </c>
      <c r="W137" s="26">
        <v>7.3619630000000003</v>
      </c>
    </row>
    <row r="138" spans="1:23" x14ac:dyDescent="0.2">
      <c r="A138" s="19" t="s">
        <v>1069</v>
      </c>
      <c r="B138" s="20">
        <v>133</v>
      </c>
      <c r="C138" s="26">
        <v>48.120300999999998</v>
      </c>
      <c r="D138" s="26">
        <v>15.789474</v>
      </c>
      <c r="E138" s="26">
        <v>6.7669170000000003</v>
      </c>
      <c r="F138" s="26">
        <v>23.308271000000001</v>
      </c>
      <c r="G138" s="26">
        <v>16.541353000000001</v>
      </c>
      <c r="H138" s="26">
        <v>19.548871999999999</v>
      </c>
      <c r="I138" s="26">
        <v>19.548871999999999</v>
      </c>
      <c r="J138" s="26">
        <v>11.278195</v>
      </c>
      <c r="K138" s="26">
        <v>5.2631579999999998</v>
      </c>
      <c r="L138" s="26">
        <v>50.37594</v>
      </c>
      <c r="M138" s="26">
        <v>18.796991999999999</v>
      </c>
      <c r="N138" s="26">
        <v>11.278195</v>
      </c>
      <c r="O138" s="26">
        <v>25.56391</v>
      </c>
      <c r="P138" s="26">
        <v>39.849623999999999</v>
      </c>
      <c r="Q138" s="26">
        <v>21.804511000000002</v>
      </c>
      <c r="R138" s="26">
        <v>6.7669170000000003</v>
      </c>
      <c r="S138" s="26">
        <v>6.7669170000000003</v>
      </c>
      <c r="T138" s="26">
        <v>3.759398</v>
      </c>
      <c r="U138" s="26">
        <v>0</v>
      </c>
      <c r="V138" s="26">
        <v>2.2556389999999999</v>
      </c>
      <c r="W138" s="26">
        <v>9.7744359999999997</v>
      </c>
    </row>
    <row r="139" spans="1:23" x14ac:dyDescent="0.2">
      <c r="A139" s="19" t="s">
        <v>1070</v>
      </c>
      <c r="B139" s="20">
        <v>1070</v>
      </c>
      <c r="C139" s="26">
        <v>42.429907</v>
      </c>
      <c r="D139" s="26">
        <v>13.364485999999999</v>
      </c>
      <c r="E139" s="26">
        <v>5.4205610000000002</v>
      </c>
      <c r="F139" s="26">
        <v>17.850466999999998</v>
      </c>
      <c r="G139" s="26">
        <v>6.8224299999999998</v>
      </c>
      <c r="H139" s="26">
        <v>14.11215</v>
      </c>
      <c r="I139" s="26">
        <v>22.336449000000002</v>
      </c>
      <c r="J139" s="26">
        <v>11.401869</v>
      </c>
      <c r="K139" s="26">
        <v>6.8224299999999998</v>
      </c>
      <c r="L139" s="26">
        <v>46.728971999999999</v>
      </c>
      <c r="M139" s="26">
        <v>21.401869000000001</v>
      </c>
      <c r="N139" s="26">
        <v>7.8504670000000001</v>
      </c>
      <c r="O139" s="26">
        <v>24.859812999999999</v>
      </c>
      <c r="P139" s="26">
        <v>25.981307999999999</v>
      </c>
      <c r="Q139" s="26">
        <v>16.261682</v>
      </c>
      <c r="R139" s="26">
        <v>8.1308410000000002</v>
      </c>
      <c r="S139" s="26">
        <v>7.4766360000000001</v>
      </c>
      <c r="T139" s="26">
        <v>4.6728969999999999</v>
      </c>
      <c r="U139" s="26">
        <v>1.1214949999999999</v>
      </c>
      <c r="V139" s="26">
        <v>5.3271030000000001</v>
      </c>
      <c r="W139" s="26">
        <v>15.981308</v>
      </c>
    </row>
    <row r="140" spans="1:23" x14ac:dyDescent="0.2">
      <c r="A140" s="19" t="s">
        <v>1011</v>
      </c>
      <c r="B140" s="20">
        <v>329</v>
      </c>
      <c r="C140" s="26">
        <v>37.689970000000002</v>
      </c>
      <c r="D140" s="26">
        <v>14.589665999999999</v>
      </c>
      <c r="E140" s="26">
        <v>6.3829789999999997</v>
      </c>
      <c r="F140" s="26">
        <v>14.893617000000001</v>
      </c>
      <c r="G140" s="26">
        <v>10.030395</v>
      </c>
      <c r="H140" s="26">
        <v>16.109421999999999</v>
      </c>
      <c r="I140" s="26">
        <v>17.933130999999999</v>
      </c>
      <c r="J140" s="26">
        <v>10.030395</v>
      </c>
      <c r="K140" s="26">
        <v>5.167173</v>
      </c>
      <c r="L140" s="26">
        <v>38.905774999999998</v>
      </c>
      <c r="M140" s="26">
        <v>19.452888000000002</v>
      </c>
      <c r="N140" s="26">
        <v>6.6869300000000003</v>
      </c>
      <c r="O140" s="26">
        <v>22.492401000000001</v>
      </c>
      <c r="P140" s="26">
        <v>23.708207000000002</v>
      </c>
      <c r="Q140" s="26">
        <v>15.501519999999999</v>
      </c>
      <c r="R140" s="26">
        <v>8.5106380000000001</v>
      </c>
      <c r="S140" s="26">
        <v>6.6869300000000003</v>
      </c>
      <c r="T140" s="26">
        <v>6.6869300000000003</v>
      </c>
      <c r="U140" s="26">
        <v>2.1276600000000001</v>
      </c>
      <c r="V140" s="26">
        <v>3.6474160000000002</v>
      </c>
      <c r="W140" s="26">
        <v>18.541032999999999</v>
      </c>
    </row>
    <row r="141" spans="1:23" x14ac:dyDescent="0.2">
      <c r="A141" s="18" t="s">
        <v>143</v>
      </c>
      <c r="B141" s="18"/>
      <c r="C141" s="18"/>
      <c r="D141" s="18"/>
      <c r="E141" s="18"/>
      <c r="F141" s="18"/>
      <c r="G141" s="18"/>
      <c r="H141" s="18"/>
      <c r="I141" s="18"/>
      <c r="J141" s="18"/>
      <c r="K141" s="18"/>
      <c r="L141" s="18"/>
      <c r="M141" s="18"/>
      <c r="N141" s="18"/>
      <c r="O141" s="18"/>
      <c r="P141" s="18"/>
      <c r="Q141" s="18"/>
      <c r="R141" s="18"/>
      <c r="S141" s="18"/>
      <c r="T141" s="18"/>
      <c r="U141" s="18"/>
      <c r="V141" s="18"/>
      <c r="W141" s="18"/>
    </row>
    <row r="142" spans="1:23" x14ac:dyDescent="0.2">
      <c r="A142" s="21" t="s">
        <v>1073</v>
      </c>
      <c r="B142" s="21"/>
      <c r="C142" s="21"/>
      <c r="D142" s="21"/>
      <c r="E142" s="21"/>
      <c r="F142" s="21"/>
      <c r="G142" s="21"/>
      <c r="H142" s="21"/>
      <c r="I142" s="21"/>
      <c r="J142" s="21"/>
      <c r="K142" s="21"/>
      <c r="L142" s="21"/>
      <c r="M142" s="21"/>
      <c r="N142" s="21"/>
      <c r="O142" s="21"/>
      <c r="P142" s="21"/>
      <c r="Q142" s="21"/>
      <c r="R142" s="21"/>
      <c r="S142" s="21"/>
      <c r="T142" s="21"/>
      <c r="U142" s="21"/>
      <c r="V142" s="21"/>
      <c r="W142" s="21"/>
    </row>
    <row r="143" spans="1:23" x14ac:dyDescent="0.2">
      <c r="A143" s="19" t="s">
        <v>1067</v>
      </c>
      <c r="B143" s="20">
        <v>39</v>
      </c>
      <c r="C143" s="26">
        <v>48.717948999999997</v>
      </c>
      <c r="D143" s="26">
        <v>20.512820999999999</v>
      </c>
      <c r="E143" s="26">
        <v>2.5641029999999998</v>
      </c>
      <c r="F143" s="26">
        <v>20.512820999999999</v>
      </c>
      <c r="G143" s="26">
        <v>20.512820999999999</v>
      </c>
      <c r="H143" s="26">
        <v>25.641026</v>
      </c>
      <c r="I143" s="26">
        <v>41.025641</v>
      </c>
      <c r="J143" s="26">
        <v>12.820513</v>
      </c>
      <c r="K143" s="26">
        <v>0</v>
      </c>
      <c r="L143" s="26">
        <v>53.846153999999999</v>
      </c>
      <c r="M143" s="26">
        <v>43.589744000000003</v>
      </c>
      <c r="N143" s="26">
        <v>25.641026</v>
      </c>
      <c r="O143" s="26">
        <v>33.333333000000003</v>
      </c>
      <c r="P143" s="26">
        <v>30.769231000000001</v>
      </c>
      <c r="Q143" s="26">
        <v>15.384615</v>
      </c>
      <c r="R143" s="26">
        <v>12.820513</v>
      </c>
      <c r="S143" s="26">
        <v>17.948718</v>
      </c>
      <c r="T143" s="26">
        <v>5.1282050000000003</v>
      </c>
      <c r="U143" s="26">
        <v>0</v>
      </c>
      <c r="V143" s="26">
        <v>5.1282050000000003</v>
      </c>
      <c r="W143" s="26">
        <v>5.1282050000000003</v>
      </c>
    </row>
    <row r="144" spans="1:23" x14ac:dyDescent="0.2">
      <c r="A144" s="19" t="s">
        <v>1068</v>
      </c>
      <c r="B144" s="20">
        <v>75</v>
      </c>
      <c r="C144" s="26">
        <v>53.333333000000003</v>
      </c>
      <c r="D144" s="26">
        <v>24</v>
      </c>
      <c r="E144" s="26">
        <v>13.333333</v>
      </c>
      <c r="F144" s="26">
        <v>16</v>
      </c>
      <c r="G144" s="26">
        <v>16</v>
      </c>
      <c r="H144" s="26">
        <v>21.333333</v>
      </c>
      <c r="I144" s="26">
        <v>28</v>
      </c>
      <c r="J144" s="26">
        <v>13.333333</v>
      </c>
      <c r="K144" s="26">
        <v>2.6666669999999999</v>
      </c>
      <c r="L144" s="26">
        <v>56</v>
      </c>
      <c r="M144" s="26">
        <v>26.666667</v>
      </c>
      <c r="N144" s="26">
        <v>14.666667</v>
      </c>
      <c r="O144" s="26">
        <v>30.666667</v>
      </c>
      <c r="P144" s="26">
        <v>42.666666999999997</v>
      </c>
      <c r="Q144" s="26">
        <v>24</v>
      </c>
      <c r="R144" s="26">
        <v>5.3333329999999997</v>
      </c>
      <c r="S144" s="26">
        <v>18.666667</v>
      </c>
      <c r="T144" s="26">
        <v>8</v>
      </c>
      <c r="U144" s="26">
        <v>5.3333329999999997</v>
      </c>
      <c r="V144" s="26">
        <v>1.3333330000000001</v>
      </c>
      <c r="W144" s="26">
        <v>9.3333329999999997</v>
      </c>
    </row>
    <row r="145" spans="1:23" x14ac:dyDescent="0.2">
      <c r="A145" s="19" t="s">
        <v>1069</v>
      </c>
      <c r="B145" s="20">
        <v>117</v>
      </c>
      <c r="C145" s="26">
        <v>49.572650000000003</v>
      </c>
      <c r="D145" s="26">
        <v>13.675214</v>
      </c>
      <c r="E145" s="26">
        <v>5.9829059999999998</v>
      </c>
      <c r="F145" s="26">
        <v>19.65812</v>
      </c>
      <c r="G145" s="26">
        <v>13.675214</v>
      </c>
      <c r="H145" s="26">
        <v>14.529915000000001</v>
      </c>
      <c r="I145" s="26">
        <v>29.059829000000001</v>
      </c>
      <c r="J145" s="26">
        <v>13.675214</v>
      </c>
      <c r="K145" s="26">
        <v>7.6923079999999997</v>
      </c>
      <c r="L145" s="26">
        <v>56.410255999999997</v>
      </c>
      <c r="M145" s="26">
        <v>33.333333000000003</v>
      </c>
      <c r="N145" s="26">
        <v>16.239315999999999</v>
      </c>
      <c r="O145" s="26">
        <v>31.623932</v>
      </c>
      <c r="P145" s="26">
        <v>44.444443999999997</v>
      </c>
      <c r="Q145" s="26">
        <v>23.931623999999999</v>
      </c>
      <c r="R145" s="26">
        <v>9.4017090000000003</v>
      </c>
      <c r="S145" s="26">
        <v>17.094017000000001</v>
      </c>
      <c r="T145" s="26">
        <v>9.4017090000000003</v>
      </c>
      <c r="U145" s="26">
        <v>0.85470100000000004</v>
      </c>
      <c r="V145" s="26">
        <v>5.9829059999999998</v>
      </c>
      <c r="W145" s="26">
        <v>9.4017090000000003</v>
      </c>
    </row>
    <row r="146" spans="1:23" x14ac:dyDescent="0.2">
      <c r="A146" s="19" t="s">
        <v>1070</v>
      </c>
      <c r="B146" s="20">
        <v>1288</v>
      </c>
      <c r="C146" s="26">
        <v>43.866459999999996</v>
      </c>
      <c r="D146" s="26">
        <v>14.052795</v>
      </c>
      <c r="E146" s="26">
        <v>6.9875780000000001</v>
      </c>
      <c r="F146" s="26">
        <v>19.254657999999999</v>
      </c>
      <c r="G146" s="26">
        <v>8.8509320000000002</v>
      </c>
      <c r="H146" s="26">
        <v>14.751552999999999</v>
      </c>
      <c r="I146" s="26">
        <v>24.068322999999999</v>
      </c>
      <c r="J146" s="26">
        <v>12.267080999999999</v>
      </c>
      <c r="K146" s="26">
        <v>6.5993789999999999</v>
      </c>
      <c r="L146" s="26">
        <v>48.136645999999999</v>
      </c>
      <c r="M146" s="26">
        <v>23.447205</v>
      </c>
      <c r="N146" s="26">
        <v>9.4720499999999994</v>
      </c>
      <c r="O146" s="26">
        <v>25.854037000000002</v>
      </c>
      <c r="P146" s="26">
        <v>31.677019000000001</v>
      </c>
      <c r="Q146" s="26">
        <v>20.419255</v>
      </c>
      <c r="R146" s="26">
        <v>8.1521740000000005</v>
      </c>
      <c r="S146" s="26">
        <v>9.1614909999999998</v>
      </c>
      <c r="T146" s="26">
        <v>5.2018630000000003</v>
      </c>
      <c r="U146" s="26">
        <v>1.009317</v>
      </c>
      <c r="V146" s="26">
        <v>4.8913039999999999</v>
      </c>
      <c r="W146" s="26">
        <v>13.664596</v>
      </c>
    </row>
    <row r="147" spans="1:23" x14ac:dyDescent="0.2">
      <c r="A147" s="19" t="s">
        <v>1011</v>
      </c>
      <c r="B147" s="20">
        <v>669</v>
      </c>
      <c r="C147" s="26">
        <v>39.461883</v>
      </c>
      <c r="D147" s="26">
        <v>13.004484</v>
      </c>
      <c r="E147" s="26">
        <v>5.2316890000000003</v>
      </c>
      <c r="F147" s="26">
        <v>16.442450999999998</v>
      </c>
      <c r="G147" s="26">
        <v>8.8191330000000008</v>
      </c>
      <c r="H147" s="26">
        <v>14.050822</v>
      </c>
      <c r="I147" s="26">
        <v>20.179372000000001</v>
      </c>
      <c r="J147" s="26">
        <v>11.210762000000001</v>
      </c>
      <c r="K147" s="26">
        <v>5.6801199999999996</v>
      </c>
      <c r="L147" s="26">
        <v>43.497757999999997</v>
      </c>
      <c r="M147" s="26">
        <v>22.421524999999999</v>
      </c>
      <c r="N147" s="26">
        <v>8.3707030000000007</v>
      </c>
      <c r="O147" s="26">
        <v>23.617339000000001</v>
      </c>
      <c r="P147" s="26">
        <v>30.493274</v>
      </c>
      <c r="Q147" s="26">
        <v>18.983557999999999</v>
      </c>
      <c r="R147" s="26">
        <v>8.96861</v>
      </c>
      <c r="S147" s="26">
        <v>8.8191330000000008</v>
      </c>
      <c r="T147" s="26">
        <v>5.5306430000000004</v>
      </c>
      <c r="U147" s="26">
        <v>1.793722</v>
      </c>
      <c r="V147" s="26">
        <v>3.2884899999999999</v>
      </c>
      <c r="W147" s="26">
        <v>15.994021</v>
      </c>
    </row>
    <row r="148" spans="1:23" x14ac:dyDescent="0.2">
      <c r="A148" s="18" t="s">
        <v>1074</v>
      </c>
      <c r="B148" s="18"/>
      <c r="C148" s="18"/>
      <c r="D148" s="18"/>
      <c r="E148" s="18"/>
      <c r="F148" s="18"/>
      <c r="G148" s="18"/>
      <c r="H148" s="18"/>
      <c r="I148" s="18"/>
      <c r="J148" s="18"/>
      <c r="K148" s="18"/>
      <c r="L148" s="18"/>
      <c r="M148" s="18"/>
      <c r="N148" s="18"/>
      <c r="O148" s="18"/>
      <c r="P148" s="18"/>
      <c r="Q148" s="18"/>
      <c r="R148" s="18"/>
      <c r="S148" s="18"/>
      <c r="T148" s="18"/>
      <c r="U148" s="18"/>
      <c r="V148" s="18"/>
      <c r="W148" s="18"/>
    </row>
    <row r="149" spans="1:23" x14ac:dyDescent="0.2">
      <c r="A149" s="19" t="s">
        <v>1075</v>
      </c>
      <c r="B149" s="20">
        <v>541</v>
      </c>
      <c r="C149" s="26">
        <v>43.622920999999998</v>
      </c>
      <c r="D149" s="26">
        <v>13.123844999999999</v>
      </c>
      <c r="E149" s="26">
        <v>8.3179300000000005</v>
      </c>
      <c r="F149" s="26">
        <v>16.451017</v>
      </c>
      <c r="G149" s="26">
        <v>8.1330869999999997</v>
      </c>
      <c r="H149" s="26">
        <v>9.9815159999999992</v>
      </c>
      <c r="I149" s="26">
        <v>23.290203000000002</v>
      </c>
      <c r="J149" s="26">
        <v>10.351201</v>
      </c>
      <c r="K149" s="26">
        <v>6.8391869999999999</v>
      </c>
      <c r="L149" s="26">
        <v>45.101664</v>
      </c>
      <c r="M149" s="26">
        <v>21.996303000000001</v>
      </c>
      <c r="N149" s="26">
        <v>9.4269870000000004</v>
      </c>
      <c r="O149" s="26">
        <v>22.365988999999999</v>
      </c>
      <c r="P149" s="26">
        <v>36.414048000000001</v>
      </c>
      <c r="Q149" s="26">
        <v>22.920518000000001</v>
      </c>
      <c r="R149" s="26">
        <v>8.1330869999999997</v>
      </c>
      <c r="S149" s="26">
        <v>12.384473</v>
      </c>
      <c r="T149" s="26">
        <v>6.2846580000000003</v>
      </c>
      <c r="U149" s="26">
        <v>1.2939000000000001</v>
      </c>
      <c r="V149" s="26">
        <v>5.5452870000000001</v>
      </c>
      <c r="W149" s="26">
        <v>12.754159</v>
      </c>
    </row>
    <row r="150" spans="1:23" x14ac:dyDescent="0.2">
      <c r="A150" s="19" t="s">
        <v>1076</v>
      </c>
      <c r="B150" s="20">
        <v>877</v>
      </c>
      <c r="C150" s="26">
        <v>44.013683</v>
      </c>
      <c r="D150" s="26">
        <v>14.367160999999999</v>
      </c>
      <c r="E150" s="26">
        <v>7.4116309999999999</v>
      </c>
      <c r="F150" s="26">
        <v>19.384264999999999</v>
      </c>
      <c r="G150" s="26">
        <v>10.148232999999999</v>
      </c>
      <c r="H150" s="26">
        <v>15.963512</v>
      </c>
      <c r="I150" s="26">
        <v>24.971494</v>
      </c>
      <c r="J150" s="26">
        <v>12.314709000000001</v>
      </c>
      <c r="K150" s="26">
        <v>5.5872289999999998</v>
      </c>
      <c r="L150" s="26">
        <v>46.750284999999998</v>
      </c>
      <c r="M150" s="26">
        <v>25.769669</v>
      </c>
      <c r="N150" s="26">
        <v>9.2360319999999998</v>
      </c>
      <c r="O150" s="26">
        <v>26.45382</v>
      </c>
      <c r="P150" s="26">
        <v>31.470924</v>
      </c>
      <c r="Q150" s="26">
        <v>21.436716000000001</v>
      </c>
      <c r="R150" s="26">
        <v>9.4640819999999994</v>
      </c>
      <c r="S150" s="26">
        <v>10.490308000000001</v>
      </c>
      <c r="T150" s="26">
        <v>6.3854050000000004</v>
      </c>
      <c r="U150" s="26">
        <v>1.5963510000000001</v>
      </c>
      <c r="V150" s="26">
        <v>3.8768530000000001</v>
      </c>
      <c r="W150" s="26">
        <v>13.797034999999999</v>
      </c>
    </row>
    <row r="151" spans="1:23" x14ac:dyDescent="0.2">
      <c r="A151" s="19" t="s">
        <v>1077</v>
      </c>
      <c r="B151" s="20">
        <v>543</v>
      </c>
      <c r="C151" s="26">
        <v>42.909761000000003</v>
      </c>
      <c r="D151" s="26">
        <v>14.732965</v>
      </c>
      <c r="E151" s="26">
        <v>4.9723759999999997</v>
      </c>
      <c r="F151" s="26">
        <v>19.889503000000001</v>
      </c>
      <c r="G151" s="26">
        <v>10.6814</v>
      </c>
      <c r="H151" s="26">
        <v>16.022099000000001</v>
      </c>
      <c r="I151" s="26">
        <v>21.546961</v>
      </c>
      <c r="J151" s="26">
        <v>13.075506000000001</v>
      </c>
      <c r="K151" s="26">
        <v>7.3664829999999997</v>
      </c>
      <c r="L151" s="26">
        <v>49.171270999999997</v>
      </c>
      <c r="M151" s="26">
        <v>24.309391999999999</v>
      </c>
      <c r="N151" s="26">
        <v>10.313076000000001</v>
      </c>
      <c r="O151" s="26">
        <v>25.598527000000001</v>
      </c>
      <c r="P151" s="26">
        <v>30.202577999999999</v>
      </c>
      <c r="Q151" s="26">
        <v>18.416205999999999</v>
      </c>
      <c r="R151" s="26">
        <v>8.4714550000000006</v>
      </c>
      <c r="S151" s="26">
        <v>8.287293</v>
      </c>
      <c r="T151" s="26">
        <v>4.9723759999999997</v>
      </c>
      <c r="U151" s="26">
        <v>1.657459</v>
      </c>
      <c r="V151" s="26">
        <v>4.4198899999999997</v>
      </c>
      <c r="W151" s="26">
        <v>15.469613000000001</v>
      </c>
    </row>
    <row r="152" spans="1:23" x14ac:dyDescent="0.2">
      <c r="A152" s="19" t="s">
        <v>1078</v>
      </c>
      <c r="B152" s="20">
        <v>227</v>
      </c>
      <c r="C152" s="26">
        <v>40.088106000000003</v>
      </c>
      <c r="D152" s="26">
        <v>14.537445</v>
      </c>
      <c r="E152" s="26">
        <v>2.6431719999999999</v>
      </c>
      <c r="F152" s="26">
        <v>14.977974</v>
      </c>
      <c r="G152" s="26">
        <v>7.9295150000000003</v>
      </c>
      <c r="H152" s="26">
        <v>20.264316999999998</v>
      </c>
      <c r="I152" s="26">
        <v>23.788546</v>
      </c>
      <c r="J152" s="26">
        <v>12.77533</v>
      </c>
      <c r="K152" s="26">
        <v>3.5242290000000001</v>
      </c>
      <c r="L152" s="26">
        <v>52.422907000000002</v>
      </c>
      <c r="M152" s="26">
        <v>22.46696</v>
      </c>
      <c r="N152" s="26">
        <v>13.215859</v>
      </c>
      <c r="O152" s="26">
        <v>31.718062</v>
      </c>
      <c r="P152" s="26">
        <v>31.277532999999998</v>
      </c>
      <c r="Q152" s="26">
        <v>13.215859</v>
      </c>
      <c r="R152" s="26">
        <v>5.2863439999999997</v>
      </c>
      <c r="S152" s="26">
        <v>6.1674009999999999</v>
      </c>
      <c r="T152" s="26">
        <v>2.6431719999999999</v>
      </c>
      <c r="U152" s="26">
        <v>0</v>
      </c>
      <c r="V152" s="26">
        <v>3.0836999999999999</v>
      </c>
      <c r="W152" s="26">
        <v>12.77533</v>
      </c>
    </row>
    <row r="153" spans="1:23" x14ac:dyDescent="0.2">
      <c r="A153" s="18" t="s">
        <v>1079</v>
      </c>
      <c r="B153" s="18"/>
      <c r="C153" s="18"/>
      <c r="D153" s="18"/>
      <c r="E153" s="18"/>
      <c r="F153" s="18"/>
      <c r="G153" s="18"/>
      <c r="H153" s="18"/>
      <c r="I153" s="18"/>
      <c r="J153" s="18"/>
      <c r="K153" s="18"/>
      <c r="L153" s="18"/>
      <c r="M153" s="18"/>
      <c r="N153" s="18"/>
      <c r="O153" s="18"/>
      <c r="P153" s="18"/>
      <c r="Q153" s="18"/>
      <c r="R153" s="18"/>
      <c r="S153" s="18"/>
      <c r="T153" s="18"/>
      <c r="U153" s="18"/>
      <c r="V153" s="18"/>
      <c r="W153" s="18"/>
    </row>
    <row r="154" spans="1:23" x14ac:dyDescent="0.2">
      <c r="A154" s="19" t="s">
        <v>1080</v>
      </c>
      <c r="B154" s="20">
        <v>294</v>
      </c>
      <c r="C154" s="26">
        <v>40.476190000000003</v>
      </c>
      <c r="D154" s="26">
        <v>17.346938999999999</v>
      </c>
      <c r="E154" s="26">
        <v>8.1632650000000009</v>
      </c>
      <c r="F154" s="26">
        <v>19.387754999999999</v>
      </c>
      <c r="G154" s="26">
        <v>9.5238099999999992</v>
      </c>
      <c r="H154" s="26">
        <v>18.027211000000001</v>
      </c>
      <c r="I154" s="26">
        <v>20.068027000000001</v>
      </c>
      <c r="J154" s="26">
        <v>12.585034</v>
      </c>
      <c r="K154" s="26">
        <v>4.7619049999999996</v>
      </c>
      <c r="L154" s="26">
        <v>52.040816</v>
      </c>
      <c r="M154" s="26">
        <v>21.428571000000002</v>
      </c>
      <c r="N154" s="26">
        <v>10.884354</v>
      </c>
      <c r="O154" s="26">
        <v>21.428571000000002</v>
      </c>
      <c r="P154" s="26">
        <v>31.292517</v>
      </c>
      <c r="Q154" s="26">
        <v>17.346938999999999</v>
      </c>
      <c r="R154" s="26">
        <v>6.1224489999999996</v>
      </c>
      <c r="S154" s="26">
        <v>9.8639460000000003</v>
      </c>
      <c r="T154" s="26">
        <v>4.7619049999999996</v>
      </c>
      <c r="U154" s="26">
        <v>1.020408</v>
      </c>
      <c r="V154" s="26">
        <v>3.7414969999999999</v>
      </c>
      <c r="W154" s="26">
        <v>14.62585</v>
      </c>
    </row>
    <row r="155" spans="1:23" x14ac:dyDescent="0.2">
      <c r="A155" s="19" t="s">
        <v>1081</v>
      </c>
      <c r="B155" s="20">
        <v>664</v>
      </c>
      <c r="C155" s="26">
        <v>42.469880000000003</v>
      </c>
      <c r="D155" s="26">
        <v>13.102410000000001</v>
      </c>
      <c r="E155" s="26">
        <v>5.5722889999999996</v>
      </c>
      <c r="F155" s="26">
        <v>20.481928</v>
      </c>
      <c r="G155" s="26">
        <v>8.8855419999999992</v>
      </c>
      <c r="H155" s="26">
        <v>12.5</v>
      </c>
      <c r="I155" s="26">
        <v>25.753011999999998</v>
      </c>
      <c r="J155" s="26">
        <v>11.445783</v>
      </c>
      <c r="K155" s="26">
        <v>6.4759039999999999</v>
      </c>
      <c r="L155" s="26">
        <v>46.234940000000002</v>
      </c>
      <c r="M155" s="26">
        <v>26.506024</v>
      </c>
      <c r="N155" s="26">
        <v>9.1867470000000004</v>
      </c>
      <c r="O155" s="26">
        <v>22.439758999999999</v>
      </c>
      <c r="P155" s="26">
        <v>36.897590000000001</v>
      </c>
      <c r="Q155" s="26">
        <v>22.590361000000001</v>
      </c>
      <c r="R155" s="26">
        <v>9.7891569999999994</v>
      </c>
      <c r="S155" s="26">
        <v>12.801205</v>
      </c>
      <c r="T155" s="26">
        <v>6.4759039999999999</v>
      </c>
      <c r="U155" s="26">
        <v>1.807229</v>
      </c>
      <c r="V155" s="26">
        <v>3.4638550000000001</v>
      </c>
      <c r="W155" s="26">
        <v>14.156627</v>
      </c>
    </row>
    <row r="156" spans="1:23" x14ac:dyDescent="0.2">
      <c r="A156" s="19" t="s">
        <v>1082</v>
      </c>
      <c r="B156" s="20">
        <v>421</v>
      </c>
      <c r="C156" s="26">
        <v>45.605701000000003</v>
      </c>
      <c r="D156" s="26">
        <v>15.676959999999999</v>
      </c>
      <c r="E156" s="26">
        <v>7.3634199999999996</v>
      </c>
      <c r="F156" s="26">
        <v>19.952494000000002</v>
      </c>
      <c r="G156" s="26">
        <v>9.2636579999999995</v>
      </c>
      <c r="H156" s="26">
        <v>17.339666999999999</v>
      </c>
      <c r="I156" s="26">
        <v>26.128266</v>
      </c>
      <c r="J156" s="26">
        <v>12.826603</v>
      </c>
      <c r="K156" s="26">
        <v>5.2256530000000003</v>
      </c>
      <c r="L156" s="26">
        <v>47.505938</v>
      </c>
      <c r="M156" s="26">
        <v>23.990499</v>
      </c>
      <c r="N156" s="26">
        <v>9.2636579999999995</v>
      </c>
      <c r="O156" s="26">
        <v>31.591449000000001</v>
      </c>
      <c r="P156" s="26">
        <v>28.978622000000001</v>
      </c>
      <c r="Q156" s="26">
        <v>18.764845999999999</v>
      </c>
      <c r="R156" s="26">
        <v>6.1757720000000003</v>
      </c>
      <c r="S156" s="26">
        <v>8.7885989999999996</v>
      </c>
      <c r="T156" s="26">
        <v>6.8883609999999997</v>
      </c>
      <c r="U156" s="26">
        <v>0.95011900000000005</v>
      </c>
      <c r="V156" s="26">
        <v>3.562945</v>
      </c>
      <c r="W156" s="26">
        <v>13.776721999999999</v>
      </c>
    </row>
    <row r="157" spans="1:23" x14ac:dyDescent="0.2">
      <c r="A157" s="19" t="s">
        <v>1083</v>
      </c>
      <c r="B157" s="20">
        <v>358</v>
      </c>
      <c r="C157" s="26">
        <v>42.737430000000003</v>
      </c>
      <c r="D157" s="26">
        <v>10.055866</v>
      </c>
      <c r="E157" s="26">
        <v>7.2625700000000002</v>
      </c>
      <c r="F157" s="26">
        <v>13.128492</v>
      </c>
      <c r="G157" s="26">
        <v>7.8212289999999998</v>
      </c>
      <c r="H157" s="26">
        <v>10.335196</v>
      </c>
      <c r="I157" s="26">
        <v>19.832401999999998</v>
      </c>
      <c r="J157" s="26">
        <v>9.2178769999999997</v>
      </c>
      <c r="K157" s="26">
        <v>6.7039109999999997</v>
      </c>
      <c r="L157" s="26">
        <v>45.251396999999997</v>
      </c>
      <c r="M157" s="26">
        <v>22.346368999999999</v>
      </c>
      <c r="N157" s="26">
        <v>8.9385469999999998</v>
      </c>
      <c r="O157" s="26">
        <v>22.625698</v>
      </c>
      <c r="P157" s="26">
        <v>33.798882999999996</v>
      </c>
      <c r="Q157" s="26">
        <v>20.670390999999999</v>
      </c>
      <c r="R157" s="26">
        <v>10.335196</v>
      </c>
      <c r="S157" s="26">
        <v>9.4972069999999995</v>
      </c>
      <c r="T157" s="26">
        <v>3.3519549999999998</v>
      </c>
      <c r="U157" s="26">
        <v>1.3966479999999999</v>
      </c>
      <c r="V157" s="26">
        <v>6.7039109999999997</v>
      </c>
      <c r="W157" s="26">
        <v>14.804468999999999</v>
      </c>
    </row>
    <row r="158" spans="1:23" x14ac:dyDescent="0.2">
      <c r="A158" s="19" t="s">
        <v>1084</v>
      </c>
      <c r="B158" s="20">
        <v>217</v>
      </c>
      <c r="C158" s="26">
        <v>43.317971999999997</v>
      </c>
      <c r="D158" s="26">
        <v>14.285714</v>
      </c>
      <c r="E158" s="26">
        <v>4.1474650000000004</v>
      </c>
      <c r="F158" s="26">
        <v>16.129031999999999</v>
      </c>
      <c r="G158" s="26">
        <v>10.138249</v>
      </c>
      <c r="H158" s="26">
        <v>17.972349999999999</v>
      </c>
      <c r="I158" s="26">
        <v>27.64977</v>
      </c>
      <c r="J158" s="26">
        <v>14.746544</v>
      </c>
      <c r="K158" s="26">
        <v>7.8341010000000004</v>
      </c>
      <c r="L158" s="26">
        <v>51.152073999999999</v>
      </c>
      <c r="M158" s="26">
        <v>24.884792999999998</v>
      </c>
      <c r="N158" s="26">
        <v>11.520737</v>
      </c>
      <c r="O158" s="26">
        <v>31.336406</v>
      </c>
      <c r="P158" s="26">
        <v>30.875575999999999</v>
      </c>
      <c r="Q158" s="26">
        <v>17.972349999999999</v>
      </c>
      <c r="R158" s="26">
        <v>10.599078</v>
      </c>
      <c r="S158" s="26">
        <v>7.8341010000000004</v>
      </c>
      <c r="T158" s="26">
        <v>6.9124420000000004</v>
      </c>
      <c r="U158" s="26">
        <v>2.3041469999999999</v>
      </c>
      <c r="V158" s="26">
        <v>4.608295</v>
      </c>
      <c r="W158" s="26">
        <v>10.599078</v>
      </c>
    </row>
    <row r="159" spans="1:23" x14ac:dyDescent="0.2">
      <c r="A159" s="22" t="s">
        <v>1085</v>
      </c>
      <c r="B159" s="23">
        <v>234</v>
      </c>
      <c r="C159" s="27">
        <v>45.299145000000003</v>
      </c>
      <c r="D159" s="27">
        <v>16.666667</v>
      </c>
      <c r="E159" s="27">
        <v>6.8376070000000002</v>
      </c>
      <c r="F159" s="27">
        <v>17.948718</v>
      </c>
      <c r="G159" s="27">
        <v>14.102563999999999</v>
      </c>
      <c r="H159" s="27">
        <v>17.948718</v>
      </c>
      <c r="I159" s="27">
        <v>19.230768999999999</v>
      </c>
      <c r="J159" s="27">
        <v>13.675214</v>
      </c>
      <c r="K159" s="27">
        <v>5.9829059999999998</v>
      </c>
      <c r="L159" s="27">
        <v>45.726495999999997</v>
      </c>
      <c r="M159" s="27">
        <v>23.076923000000001</v>
      </c>
      <c r="N159" s="27">
        <v>12.393162</v>
      </c>
      <c r="O159" s="27">
        <v>29.914529999999999</v>
      </c>
      <c r="P159" s="27">
        <v>26.068376000000001</v>
      </c>
      <c r="Q159" s="27">
        <v>20.940170999999999</v>
      </c>
      <c r="R159" s="27">
        <v>6.8376070000000002</v>
      </c>
      <c r="S159" s="27">
        <v>6.8376070000000002</v>
      </c>
      <c r="T159" s="27">
        <v>4.273504</v>
      </c>
      <c r="U159" s="27">
        <v>0.42735000000000001</v>
      </c>
      <c r="V159" s="27">
        <v>5.1282050000000003</v>
      </c>
      <c r="W159" s="27">
        <v>13.675214</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C9B25-EDDC-4950-95E0-B0603B120BB4}">
  <dimension ref="A1:W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23" x14ac:dyDescent="0.2">
      <c r="A1" s="8" t="s">
        <v>126</v>
      </c>
      <c r="B1" s="9"/>
    </row>
    <row r="2" spans="1:23" x14ac:dyDescent="0.2">
      <c r="A2" s="11" t="str">
        <f xml:space="preserve"> HYPERLINK("#'目次'!B50","[44]")</f>
        <v>[44]</v>
      </c>
      <c r="B2" s="24" t="s">
        <v>352</v>
      </c>
    </row>
    <row r="3" spans="1:23" x14ac:dyDescent="0.2">
      <c r="A3" s="9" t="s">
        <v>126</v>
      </c>
      <c r="B3" s="12" t="s">
        <v>128</v>
      </c>
    </row>
    <row r="4" spans="1:23" x14ac:dyDescent="0.2">
      <c r="A4" s="9" t="s">
        <v>126</v>
      </c>
      <c r="B4" s="12" t="s">
        <v>286</v>
      </c>
    </row>
    <row r="5" spans="1:23" x14ac:dyDescent="0.2">
      <c r="A5" s="9" t="s">
        <v>126</v>
      </c>
      <c r="B5" s="12" t="s">
        <v>287</v>
      </c>
    </row>
    <row r="6" spans="1:23" x14ac:dyDescent="0.2">
      <c r="A6" s="9" t="s">
        <v>126</v>
      </c>
      <c r="B6" s="12" t="s">
        <v>297</v>
      </c>
    </row>
    <row r="7" spans="1:23" s="15" customFormat="1" ht="100" x14ac:dyDescent="0.2">
      <c r="A7" s="13" t="s">
        <v>126</v>
      </c>
      <c r="B7" s="14" t="s">
        <v>1006</v>
      </c>
      <c r="C7" s="14" t="s">
        <v>1126</v>
      </c>
      <c r="D7" s="14" t="s">
        <v>1127</v>
      </c>
      <c r="E7" s="14" t="s">
        <v>1128</v>
      </c>
      <c r="F7" s="14" t="s">
        <v>289</v>
      </c>
      <c r="G7" s="14" t="s">
        <v>290</v>
      </c>
      <c r="H7" s="14" t="s">
        <v>1129</v>
      </c>
      <c r="I7" s="14" t="s">
        <v>1130</v>
      </c>
      <c r="J7" s="14" t="s">
        <v>1131</v>
      </c>
      <c r="K7" s="14" t="s">
        <v>1132</v>
      </c>
      <c r="L7" s="14" t="s">
        <v>291</v>
      </c>
      <c r="M7" s="14" t="s">
        <v>292</v>
      </c>
      <c r="N7" s="14" t="s">
        <v>293</v>
      </c>
      <c r="O7" s="14" t="s">
        <v>294</v>
      </c>
      <c r="P7" s="14" t="s">
        <v>1133</v>
      </c>
      <c r="Q7" s="14" t="s">
        <v>1134</v>
      </c>
      <c r="R7" s="14" t="s">
        <v>1135</v>
      </c>
      <c r="S7" s="14" t="s">
        <v>295</v>
      </c>
      <c r="T7" s="14" t="s">
        <v>296</v>
      </c>
      <c r="U7" s="14" t="s">
        <v>1009</v>
      </c>
      <c r="V7" s="14" t="s">
        <v>1136</v>
      </c>
      <c r="W7" s="14" t="s">
        <v>1011</v>
      </c>
    </row>
    <row r="8" spans="1:23" x14ac:dyDescent="0.2">
      <c r="A8" s="16" t="s">
        <v>1012</v>
      </c>
      <c r="B8" s="17">
        <v>2188</v>
      </c>
      <c r="C8" s="25">
        <v>37.842779</v>
      </c>
      <c r="D8" s="25">
        <v>60.466178999999997</v>
      </c>
      <c r="E8" s="25">
        <v>14.990859</v>
      </c>
      <c r="F8" s="25">
        <v>26.371115</v>
      </c>
      <c r="G8" s="25">
        <v>44.972577999999999</v>
      </c>
      <c r="H8" s="25">
        <v>40.904935999999999</v>
      </c>
      <c r="I8" s="25">
        <v>16.727605000000001</v>
      </c>
      <c r="J8" s="25">
        <v>40.585008999999999</v>
      </c>
      <c r="K8" s="25">
        <v>52.833638000000001</v>
      </c>
      <c r="L8" s="25">
        <v>12.294333</v>
      </c>
      <c r="M8" s="25">
        <v>23.400366000000002</v>
      </c>
      <c r="N8" s="25">
        <v>11.471664000000001</v>
      </c>
      <c r="O8" s="25">
        <v>17.230346999999998</v>
      </c>
      <c r="P8" s="25">
        <v>26.645337999999999</v>
      </c>
      <c r="Q8" s="25">
        <v>26.279706999999998</v>
      </c>
      <c r="R8" s="25">
        <v>24.360146</v>
      </c>
      <c r="S8" s="25">
        <v>22.120657999999999</v>
      </c>
      <c r="T8" s="25">
        <v>25.045704000000001</v>
      </c>
      <c r="U8" s="25">
        <v>10.603291</v>
      </c>
      <c r="V8" s="25">
        <v>6.0329069999999998</v>
      </c>
      <c r="W8" s="25">
        <v>12.202925</v>
      </c>
    </row>
    <row r="9" spans="1:23" x14ac:dyDescent="0.2">
      <c r="A9" s="18" t="s">
        <v>1013</v>
      </c>
      <c r="B9" s="18"/>
      <c r="C9" s="18"/>
      <c r="D9" s="18"/>
      <c r="E9" s="18"/>
      <c r="F9" s="18"/>
      <c r="G9" s="18"/>
      <c r="H9" s="18"/>
      <c r="I9" s="18"/>
      <c r="J9" s="18"/>
      <c r="K9" s="18"/>
      <c r="L9" s="18"/>
      <c r="M9" s="18"/>
      <c r="N9" s="18"/>
      <c r="O9" s="18"/>
      <c r="P9" s="18"/>
      <c r="Q9" s="18"/>
      <c r="R9" s="18"/>
      <c r="S9" s="18"/>
      <c r="T9" s="18"/>
      <c r="U9" s="18"/>
      <c r="V9" s="18"/>
      <c r="W9" s="18"/>
    </row>
    <row r="10" spans="1:23" x14ac:dyDescent="0.2">
      <c r="A10" s="19" t="s">
        <v>1014</v>
      </c>
      <c r="B10" s="20">
        <v>1092</v>
      </c>
      <c r="C10" s="26">
        <v>34.523809999999997</v>
      </c>
      <c r="D10" s="26">
        <v>59.249084000000003</v>
      </c>
      <c r="E10" s="26">
        <v>15.842491000000001</v>
      </c>
      <c r="F10" s="26">
        <v>27.289377000000002</v>
      </c>
      <c r="G10" s="26">
        <v>45.512821000000002</v>
      </c>
      <c r="H10" s="26">
        <v>43.864469</v>
      </c>
      <c r="I10" s="26">
        <v>18.040292999999998</v>
      </c>
      <c r="J10" s="26">
        <v>41.483516000000002</v>
      </c>
      <c r="K10" s="26">
        <v>49.450549000000002</v>
      </c>
      <c r="L10" s="26">
        <v>12.820513</v>
      </c>
      <c r="M10" s="26">
        <v>22.619047999999999</v>
      </c>
      <c r="N10" s="26">
        <v>13.186813000000001</v>
      </c>
      <c r="O10" s="26">
        <v>16.666667</v>
      </c>
      <c r="P10" s="26">
        <v>26.923076999999999</v>
      </c>
      <c r="Q10" s="26">
        <v>27.197801999999999</v>
      </c>
      <c r="R10" s="26">
        <v>24.358974</v>
      </c>
      <c r="S10" s="26">
        <v>22.527473000000001</v>
      </c>
      <c r="T10" s="26">
        <v>25.641026</v>
      </c>
      <c r="U10" s="26">
        <v>12.087911999999999</v>
      </c>
      <c r="V10" s="26">
        <v>6.4102560000000004</v>
      </c>
      <c r="W10" s="26">
        <v>12.179487</v>
      </c>
    </row>
    <row r="11" spans="1:23" x14ac:dyDescent="0.2">
      <c r="A11" s="19" t="s">
        <v>1015</v>
      </c>
      <c r="B11" s="20">
        <v>1095</v>
      </c>
      <c r="C11" s="26">
        <v>41.187215000000002</v>
      </c>
      <c r="D11" s="26">
        <v>61.73516</v>
      </c>
      <c r="E11" s="26">
        <v>14.155251</v>
      </c>
      <c r="F11" s="26">
        <v>25.388127999999998</v>
      </c>
      <c r="G11" s="26">
        <v>44.383561999999998</v>
      </c>
      <c r="H11" s="26">
        <v>37.899543000000001</v>
      </c>
      <c r="I11" s="26">
        <v>15.43379</v>
      </c>
      <c r="J11" s="26">
        <v>39.634703000000002</v>
      </c>
      <c r="K11" s="26">
        <v>56.164383999999998</v>
      </c>
      <c r="L11" s="26">
        <v>11.780822000000001</v>
      </c>
      <c r="M11" s="26">
        <v>24.200913</v>
      </c>
      <c r="N11" s="26">
        <v>9.6803650000000001</v>
      </c>
      <c r="O11" s="26">
        <v>17.716895000000001</v>
      </c>
      <c r="P11" s="26">
        <v>26.392693999999999</v>
      </c>
      <c r="Q11" s="26">
        <v>25.388127999999998</v>
      </c>
      <c r="R11" s="26">
        <v>24.383562000000001</v>
      </c>
      <c r="S11" s="26">
        <v>21.73516</v>
      </c>
      <c r="T11" s="26">
        <v>24.474886000000001</v>
      </c>
      <c r="U11" s="26">
        <v>9.1324199999999998</v>
      </c>
      <c r="V11" s="26">
        <v>5.6620999999999997</v>
      </c>
      <c r="W11" s="26">
        <v>12.237443000000001</v>
      </c>
    </row>
    <row r="12" spans="1:23" x14ac:dyDescent="0.2">
      <c r="A12" s="19" t="s">
        <v>1009</v>
      </c>
      <c r="B12" s="20">
        <v>1</v>
      </c>
      <c r="C12" s="26">
        <v>0</v>
      </c>
      <c r="D12" s="26">
        <v>0</v>
      </c>
      <c r="E12" s="26">
        <v>0</v>
      </c>
      <c r="F12" s="26">
        <v>100</v>
      </c>
      <c r="G12" s="26">
        <v>100</v>
      </c>
      <c r="H12" s="26">
        <v>100</v>
      </c>
      <c r="I12" s="26">
        <v>0</v>
      </c>
      <c r="J12" s="26">
        <v>100</v>
      </c>
      <c r="K12" s="26">
        <v>100</v>
      </c>
      <c r="L12" s="26">
        <v>0</v>
      </c>
      <c r="M12" s="26">
        <v>0</v>
      </c>
      <c r="N12" s="26">
        <v>100</v>
      </c>
      <c r="O12" s="26">
        <v>100</v>
      </c>
      <c r="P12" s="26">
        <v>0</v>
      </c>
      <c r="Q12" s="26">
        <v>0</v>
      </c>
      <c r="R12" s="26">
        <v>0</v>
      </c>
      <c r="S12" s="26">
        <v>0</v>
      </c>
      <c r="T12" s="26">
        <v>0</v>
      </c>
      <c r="U12" s="26">
        <v>0</v>
      </c>
      <c r="V12" s="26">
        <v>0</v>
      </c>
      <c r="W12" s="26">
        <v>0</v>
      </c>
    </row>
    <row r="13" spans="1:23" x14ac:dyDescent="0.2">
      <c r="A13" s="18" t="s">
        <v>1016</v>
      </c>
      <c r="B13" s="18"/>
      <c r="C13" s="18"/>
      <c r="D13" s="18"/>
      <c r="E13" s="18"/>
      <c r="F13" s="18"/>
      <c r="G13" s="18"/>
      <c r="H13" s="18"/>
      <c r="I13" s="18"/>
      <c r="J13" s="18"/>
      <c r="K13" s="18"/>
      <c r="L13" s="18"/>
      <c r="M13" s="18"/>
      <c r="N13" s="18"/>
      <c r="O13" s="18"/>
      <c r="P13" s="18"/>
      <c r="Q13" s="18"/>
      <c r="R13" s="18"/>
      <c r="S13" s="18"/>
      <c r="T13" s="18"/>
      <c r="U13" s="18"/>
      <c r="V13" s="18"/>
      <c r="W13" s="18"/>
    </row>
    <row r="14" spans="1:23" x14ac:dyDescent="0.2">
      <c r="A14" s="19" t="s">
        <v>1017</v>
      </c>
      <c r="B14" s="20">
        <v>387</v>
      </c>
      <c r="C14" s="26">
        <v>41.860464999999998</v>
      </c>
      <c r="D14" s="26">
        <v>65.891473000000005</v>
      </c>
      <c r="E14" s="26">
        <v>27.648579000000002</v>
      </c>
      <c r="F14" s="26">
        <v>37.726098</v>
      </c>
      <c r="G14" s="26">
        <v>57.622739000000003</v>
      </c>
      <c r="H14" s="26">
        <v>50.129199</v>
      </c>
      <c r="I14" s="26">
        <v>23.255814000000001</v>
      </c>
      <c r="J14" s="26">
        <v>47.286822000000001</v>
      </c>
      <c r="K14" s="26">
        <v>61.498708000000001</v>
      </c>
      <c r="L14" s="26">
        <v>16.537468000000001</v>
      </c>
      <c r="M14" s="26">
        <v>27.906977000000001</v>
      </c>
      <c r="N14" s="26">
        <v>21.447028</v>
      </c>
      <c r="O14" s="26">
        <v>20.930233000000001</v>
      </c>
      <c r="P14" s="26">
        <v>28.165375000000001</v>
      </c>
      <c r="Q14" s="26">
        <v>32.558140000000002</v>
      </c>
      <c r="R14" s="26">
        <v>35.658915</v>
      </c>
      <c r="S14" s="26">
        <v>32.558140000000002</v>
      </c>
      <c r="T14" s="26">
        <v>34.366925000000002</v>
      </c>
      <c r="U14" s="26">
        <v>16.537468000000001</v>
      </c>
      <c r="V14" s="26">
        <v>4.6511630000000004</v>
      </c>
      <c r="W14" s="26">
        <v>6.2015500000000001</v>
      </c>
    </row>
    <row r="15" spans="1:23" x14ac:dyDescent="0.2">
      <c r="A15" s="19" t="s">
        <v>1018</v>
      </c>
      <c r="B15" s="20">
        <v>432</v>
      </c>
      <c r="C15" s="26">
        <v>41.435184999999997</v>
      </c>
      <c r="D15" s="26">
        <v>66.666667000000004</v>
      </c>
      <c r="E15" s="26">
        <v>18.055555999999999</v>
      </c>
      <c r="F15" s="26">
        <v>30.092593000000001</v>
      </c>
      <c r="G15" s="26">
        <v>52.546295999999998</v>
      </c>
      <c r="H15" s="26">
        <v>45.370370000000001</v>
      </c>
      <c r="I15" s="26">
        <v>19.907406999999999</v>
      </c>
      <c r="J15" s="26">
        <v>44.212963000000002</v>
      </c>
      <c r="K15" s="26">
        <v>56.25</v>
      </c>
      <c r="L15" s="26">
        <v>11.805555999999999</v>
      </c>
      <c r="M15" s="26">
        <v>25.462962999999998</v>
      </c>
      <c r="N15" s="26">
        <v>13.657406999999999</v>
      </c>
      <c r="O15" s="26">
        <v>18.518519000000001</v>
      </c>
      <c r="P15" s="26">
        <v>27.083333</v>
      </c>
      <c r="Q15" s="26">
        <v>26.851852000000001</v>
      </c>
      <c r="R15" s="26">
        <v>27.083333</v>
      </c>
      <c r="S15" s="26">
        <v>24.537037000000002</v>
      </c>
      <c r="T15" s="26">
        <v>29.166667</v>
      </c>
      <c r="U15" s="26">
        <v>12.5</v>
      </c>
      <c r="V15" s="26">
        <v>4.6296299999999997</v>
      </c>
      <c r="W15" s="26">
        <v>9.2592590000000001</v>
      </c>
    </row>
    <row r="16" spans="1:23" x14ac:dyDescent="0.2">
      <c r="A16" s="19" t="s">
        <v>1019</v>
      </c>
      <c r="B16" s="20">
        <v>449</v>
      </c>
      <c r="C16" s="26">
        <v>44.320712999999998</v>
      </c>
      <c r="D16" s="26">
        <v>63.697105000000001</v>
      </c>
      <c r="E16" s="26">
        <v>11.804009000000001</v>
      </c>
      <c r="F16" s="26">
        <v>24.276168999999999</v>
      </c>
      <c r="G16" s="26">
        <v>47.661470000000001</v>
      </c>
      <c r="H16" s="26">
        <v>43.652560999999999</v>
      </c>
      <c r="I16" s="26">
        <v>16.703786000000001</v>
      </c>
      <c r="J16" s="26">
        <v>41.42539</v>
      </c>
      <c r="K16" s="26">
        <v>55.679287000000002</v>
      </c>
      <c r="L16" s="26">
        <v>11.581291999999999</v>
      </c>
      <c r="M16" s="26">
        <v>24.276168999999999</v>
      </c>
      <c r="N16" s="26">
        <v>8.2405349999999995</v>
      </c>
      <c r="O16" s="26">
        <v>16.926503</v>
      </c>
      <c r="P16" s="26">
        <v>27.839644</v>
      </c>
      <c r="Q16" s="26">
        <v>28.285077999999999</v>
      </c>
      <c r="R16" s="26">
        <v>21.826281000000002</v>
      </c>
      <c r="S16" s="26">
        <v>20.489978000000001</v>
      </c>
      <c r="T16" s="26">
        <v>23.608018000000001</v>
      </c>
      <c r="U16" s="26">
        <v>8.4632520000000007</v>
      </c>
      <c r="V16" s="26">
        <v>4.67706</v>
      </c>
      <c r="W16" s="26">
        <v>9.35412</v>
      </c>
    </row>
    <row r="17" spans="1:23" x14ac:dyDescent="0.2">
      <c r="A17" s="19" t="s">
        <v>1020</v>
      </c>
      <c r="B17" s="20">
        <v>427</v>
      </c>
      <c r="C17" s="26">
        <v>35.597189999999998</v>
      </c>
      <c r="D17" s="26">
        <v>58.782201000000001</v>
      </c>
      <c r="E17" s="26">
        <v>10.070258000000001</v>
      </c>
      <c r="F17" s="26">
        <v>22.248244</v>
      </c>
      <c r="G17" s="26">
        <v>39.344262000000001</v>
      </c>
      <c r="H17" s="26">
        <v>37.704917999999999</v>
      </c>
      <c r="I17" s="26">
        <v>14.519906000000001</v>
      </c>
      <c r="J17" s="26">
        <v>38.407494</v>
      </c>
      <c r="K17" s="26">
        <v>51.756439999999998</v>
      </c>
      <c r="L17" s="26">
        <v>12.412178000000001</v>
      </c>
      <c r="M17" s="26">
        <v>20.374707000000001</v>
      </c>
      <c r="N17" s="26">
        <v>6.791569</v>
      </c>
      <c r="O17" s="26">
        <v>14.285714</v>
      </c>
      <c r="P17" s="26">
        <v>24.121780000000001</v>
      </c>
      <c r="Q17" s="26">
        <v>22.014052</v>
      </c>
      <c r="R17" s="26">
        <v>22.482436</v>
      </c>
      <c r="S17" s="26">
        <v>17.564402999999999</v>
      </c>
      <c r="T17" s="26">
        <v>19.906323</v>
      </c>
      <c r="U17" s="26">
        <v>8.4309130000000003</v>
      </c>
      <c r="V17" s="26">
        <v>6.5573769999999998</v>
      </c>
      <c r="W17" s="26">
        <v>14.051522</v>
      </c>
    </row>
    <row r="18" spans="1:23" x14ac:dyDescent="0.2">
      <c r="A18" s="19" t="s">
        <v>1021</v>
      </c>
      <c r="B18" s="20">
        <v>274</v>
      </c>
      <c r="C18" s="26">
        <v>32.846715000000003</v>
      </c>
      <c r="D18" s="26">
        <v>55.839416</v>
      </c>
      <c r="E18" s="26">
        <v>8.0291969999999999</v>
      </c>
      <c r="F18" s="26">
        <v>20.80292</v>
      </c>
      <c r="G18" s="26">
        <v>34.306569000000003</v>
      </c>
      <c r="H18" s="26">
        <v>35.766423000000003</v>
      </c>
      <c r="I18" s="26">
        <v>10.583942</v>
      </c>
      <c r="J18" s="26">
        <v>36.861314</v>
      </c>
      <c r="K18" s="26">
        <v>49.270072999999996</v>
      </c>
      <c r="L18" s="26">
        <v>10.583942</v>
      </c>
      <c r="M18" s="26">
        <v>21.167883</v>
      </c>
      <c r="N18" s="26">
        <v>7.6642340000000004</v>
      </c>
      <c r="O18" s="26">
        <v>18.248175</v>
      </c>
      <c r="P18" s="26">
        <v>30.656934</v>
      </c>
      <c r="Q18" s="26">
        <v>24.452555</v>
      </c>
      <c r="R18" s="26">
        <v>17.883212</v>
      </c>
      <c r="S18" s="26">
        <v>17.153285</v>
      </c>
      <c r="T18" s="26">
        <v>20.437956</v>
      </c>
      <c r="U18" s="26">
        <v>8.3941610000000004</v>
      </c>
      <c r="V18" s="26">
        <v>5.8394159999999999</v>
      </c>
      <c r="W18" s="26">
        <v>16.058394</v>
      </c>
    </row>
    <row r="19" spans="1:23" x14ac:dyDescent="0.2">
      <c r="A19" s="19" t="s">
        <v>1022</v>
      </c>
      <c r="B19" s="20">
        <v>137</v>
      </c>
      <c r="C19" s="26">
        <v>24.817518</v>
      </c>
      <c r="D19" s="26">
        <v>45.985401000000003</v>
      </c>
      <c r="E19" s="26">
        <v>12.408759</v>
      </c>
      <c r="F19" s="26">
        <v>20.437956</v>
      </c>
      <c r="G19" s="26">
        <v>26.277372</v>
      </c>
      <c r="H19" s="26">
        <v>24.817518</v>
      </c>
      <c r="I19" s="26">
        <v>10.948905</v>
      </c>
      <c r="J19" s="26">
        <v>32.846715000000003</v>
      </c>
      <c r="K19" s="26">
        <v>35.766423000000003</v>
      </c>
      <c r="L19" s="26">
        <v>9.4890509999999999</v>
      </c>
      <c r="M19" s="26">
        <v>18.978102</v>
      </c>
      <c r="N19" s="26">
        <v>11.678832</v>
      </c>
      <c r="O19" s="26">
        <v>14.59854</v>
      </c>
      <c r="P19" s="26">
        <v>21.89781</v>
      </c>
      <c r="Q19" s="26">
        <v>24.087591</v>
      </c>
      <c r="R19" s="26">
        <v>17.518248</v>
      </c>
      <c r="S19" s="26">
        <v>16.058394</v>
      </c>
      <c r="T19" s="26">
        <v>19.708029</v>
      </c>
      <c r="U19" s="26">
        <v>8.0291969999999999</v>
      </c>
      <c r="V19" s="26">
        <v>6.5693429999999999</v>
      </c>
      <c r="W19" s="26">
        <v>27.007299</v>
      </c>
    </row>
    <row r="20" spans="1:23" x14ac:dyDescent="0.2">
      <c r="A20" s="19" t="s">
        <v>1023</v>
      </c>
      <c r="B20" s="20">
        <v>71</v>
      </c>
      <c r="C20" s="26">
        <v>15.492958</v>
      </c>
      <c r="D20" s="26">
        <v>35.211267999999997</v>
      </c>
      <c r="E20" s="26">
        <v>9.8591549999999994</v>
      </c>
      <c r="F20" s="26">
        <v>16.901408</v>
      </c>
      <c r="G20" s="26">
        <v>29.577465</v>
      </c>
      <c r="H20" s="26">
        <v>21.126760999999998</v>
      </c>
      <c r="I20" s="26">
        <v>11.267606000000001</v>
      </c>
      <c r="J20" s="26">
        <v>25.352112999999999</v>
      </c>
      <c r="K20" s="26">
        <v>26.760563000000001</v>
      </c>
      <c r="L20" s="26">
        <v>9.8591549999999994</v>
      </c>
      <c r="M20" s="26">
        <v>18.309858999999999</v>
      </c>
      <c r="N20" s="26">
        <v>7.0422539999999998</v>
      </c>
      <c r="O20" s="26">
        <v>11.267606000000001</v>
      </c>
      <c r="P20" s="26">
        <v>19.718309999999999</v>
      </c>
      <c r="Q20" s="26">
        <v>15.492958</v>
      </c>
      <c r="R20" s="26">
        <v>14.084507</v>
      </c>
      <c r="S20" s="26">
        <v>19.718309999999999</v>
      </c>
      <c r="T20" s="26">
        <v>18.309858999999999</v>
      </c>
      <c r="U20" s="26">
        <v>7.0422539999999998</v>
      </c>
      <c r="V20" s="26">
        <v>23.943662</v>
      </c>
      <c r="W20" s="26">
        <v>23.943662</v>
      </c>
    </row>
    <row r="21" spans="1:23" x14ac:dyDescent="0.2">
      <c r="A21" s="19" t="s">
        <v>1024</v>
      </c>
      <c r="B21" s="20">
        <v>11</v>
      </c>
      <c r="C21" s="26">
        <v>9.0909089999999999</v>
      </c>
      <c r="D21" s="26">
        <v>18.181818</v>
      </c>
      <c r="E21" s="26">
        <v>9.0909089999999999</v>
      </c>
      <c r="F21" s="26">
        <v>0</v>
      </c>
      <c r="G21" s="26">
        <v>9.0909089999999999</v>
      </c>
      <c r="H21" s="26">
        <v>9.0909089999999999</v>
      </c>
      <c r="I21" s="26">
        <v>9.0909089999999999</v>
      </c>
      <c r="J21" s="26">
        <v>0</v>
      </c>
      <c r="K21" s="26">
        <v>9.0909089999999999</v>
      </c>
      <c r="L21" s="26">
        <v>0</v>
      </c>
      <c r="M21" s="26">
        <v>9.0909089999999999</v>
      </c>
      <c r="N21" s="26">
        <v>9.0909089999999999</v>
      </c>
      <c r="O21" s="26">
        <v>9.0909089999999999</v>
      </c>
      <c r="P21" s="26">
        <v>9.0909089999999999</v>
      </c>
      <c r="Q21" s="26">
        <v>9.0909089999999999</v>
      </c>
      <c r="R21" s="26">
        <v>9.0909089999999999</v>
      </c>
      <c r="S21" s="26">
        <v>18.181818</v>
      </c>
      <c r="T21" s="26">
        <v>18.181818</v>
      </c>
      <c r="U21" s="26">
        <v>9.0909089999999999</v>
      </c>
      <c r="V21" s="26">
        <v>27.272727</v>
      </c>
      <c r="W21" s="26">
        <v>27.272727</v>
      </c>
    </row>
    <row r="22" spans="1:23" x14ac:dyDescent="0.2">
      <c r="A22" s="19" t="s">
        <v>1025</v>
      </c>
      <c r="B22" s="20">
        <v>881</v>
      </c>
      <c r="C22" s="26">
        <v>42.905788999999999</v>
      </c>
      <c r="D22" s="26">
        <v>65.153234999999995</v>
      </c>
      <c r="E22" s="26">
        <v>14.869467</v>
      </c>
      <c r="F22" s="26">
        <v>27.128263</v>
      </c>
      <c r="G22" s="26">
        <v>50.056753999999998</v>
      </c>
      <c r="H22" s="26">
        <v>44.494892</v>
      </c>
      <c r="I22" s="26">
        <v>18.274688000000001</v>
      </c>
      <c r="J22" s="26">
        <v>42.792281000000003</v>
      </c>
      <c r="K22" s="26">
        <v>55.959136999999998</v>
      </c>
      <c r="L22" s="26">
        <v>11.69126</v>
      </c>
      <c r="M22" s="26">
        <v>24.858115999999999</v>
      </c>
      <c r="N22" s="26">
        <v>10.896708</v>
      </c>
      <c r="O22" s="26">
        <v>17.707151</v>
      </c>
      <c r="P22" s="26">
        <v>27.468785</v>
      </c>
      <c r="Q22" s="26">
        <v>27.582293</v>
      </c>
      <c r="R22" s="26">
        <v>24.404086</v>
      </c>
      <c r="S22" s="26">
        <v>22.474461000000002</v>
      </c>
      <c r="T22" s="26">
        <v>26.333711999999998</v>
      </c>
      <c r="U22" s="26">
        <v>10.442679</v>
      </c>
      <c r="V22" s="26">
        <v>4.6538019999999998</v>
      </c>
      <c r="W22" s="26">
        <v>9.3076050000000006</v>
      </c>
    </row>
    <row r="23" spans="1:23" x14ac:dyDescent="0.2">
      <c r="A23" s="19" t="s">
        <v>1026</v>
      </c>
      <c r="B23" s="20">
        <v>701</v>
      </c>
      <c r="C23" s="26">
        <v>34.522111000000002</v>
      </c>
      <c r="D23" s="26">
        <v>57.631954</v>
      </c>
      <c r="E23" s="26">
        <v>9.2724679999999999</v>
      </c>
      <c r="F23" s="26">
        <v>21.683309999999999</v>
      </c>
      <c r="G23" s="26">
        <v>37.375177999999998</v>
      </c>
      <c r="H23" s="26">
        <v>36.947217999999999</v>
      </c>
      <c r="I23" s="26">
        <v>12.981455</v>
      </c>
      <c r="J23" s="26">
        <v>37.803137999999997</v>
      </c>
      <c r="K23" s="26">
        <v>50.784593000000001</v>
      </c>
      <c r="L23" s="26">
        <v>11.697575000000001</v>
      </c>
      <c r="M23" s="26">
        <v>20.684736000000001</v>
      </c>
      <c r="N23" s="26">
        <v>7.1326679999999998</v>
      </c>
      <c r="O23" s="26">
        <v>15.834522</v>
      </c>
      <c r="P23" s="26">
        <v>26.676176999999999</v>
      </c>
      <c r="Q23" s="26">
        <v>22.967189999999999</v>
      </c>
      <c r="R23" s="26">
        <v>20.684736000000001</v>
      </c>
      <c r="S23" s="26">
        <v>17.403708999999999</v>
      </c>
      <c r="T23" s="26">
        <v>20.114122999999999</v>
      </c>
      <c r="U23" s="26">
        <v>8.4165480000000006</v>
      </c>
      <c r="V23" s="26">
        <v>6.2767480000000004</v>
      </c>
      <c r="W23" s="26">
        <v>14.835948999999999</v>
      </c>
    </row>
    <row r="24" spans="1:23" x14ac:dyDescent="0.2">
      <c r="A24" s="19" t="s">
        <v>1027</v>
      </c>
      <c r="B24" s="20">
        <v>1801</v>
      </c>
      <c r="C24" s="26">
        <v>36.979455999999999</v>
      </c>
      <c r="D24" s="26">
        <v>59.300389000000003</v>
      </c>
      <c r="E24" s="26">
        <v>12.270961</v>
      </c>
      <c r="F24" s="26">
        <v>23.931149000000001</v>
      </c>
      <c r="G24" s="26">
        <v>42.254303</v>
      </c>
      <c r="H24" s="26">
        <v>38.922820999999999</v>
      </c>
      <c r="I24" s="26">
        <v>15.324820000000001</v>
      </c>
      <c r="J24" s="26">
        <v>39.144919000000002</v>
      </c>
      <c r="K24" s="26">
        <v>50.971682000000001</v>
      </c>
      <c r="L24" s="26">
        <v>11.382565</v>
      </c>
      <c r="M24" s="26">
        <v>22.431982000000001</v>
      </c>
      <c r="N24" s="26">
        <v>9.3281510000000001</v>
      </c>
      <c r="O24" s="26">
        <v>16.435314000000002</v>
      </c>
      <c r="P24" s="26">
        <v>26.318712000000001</v>
      </c>
      <c r="Q24" s="26">
        <v>24.930593999999999</v>
      </c>
      <c r="R24" s="26">
        <v>21.932259999999999</v>
      </c>
      <c r="S24" s="26">
        <v>19.877846000000002</v>
      </c>
      <c r="T24" s="26">
        <v>23.042753999999999</v>
      </c>
      <c r="U24" s="26">
        <v>9.3281510000000001</v>
      </c>
      <c r="V24" s="26">
        <v>6.3298170000000002</v>
      </c>
      <c r="W24" s="26">
        <v>13.492504</v>
      </c>
    </row>
    <row r="25" spans="1:23" x14ac:dyDescent="0.2">
      <c r="A25" s="19" t="s">
        <v>1028</v>
      </c>
      <c r="B25" s="20">
        <v>920</v>
      </c>
      <c r="C25" s="26">
        <v>31.304348000000001</v>
      </c>
      <c r="D25" s="26">
        <v>53.695652000000003</v>
      </c>
      <c r="E25" s="26">
        <v>9.7826090000000008</v>
      </c>
      <c r="F25" s="26">
        <v>20.869565000000001</v>
      </c>
      <c r="G25" s="26">
        <v>34.782609000000001</v>
      </c>
      <c r="H25" s="26">
        <v>33.586956999999998</v>
      </c>
      <c r="I25" s="26">
        <v>12.5</v>
      </c>
      <c r="J25" s="26">
        <v>35.652174000000002</v>
      </c>
      <c r="K25" s="26">
        <v>46.195652000000003</v>
      </c>
      <c r="L25" s="26">
        <v>11.086957</v>
      </c>
      <c r="M25" s="26">
        <v>20.108695999999998</v>
      </c>
      <c r="N25" s="26">
        <v>7.8260870000000002</v>
      </c>
      <c r="O25" s="26">
        <v>15.217390999999999</v>
      </c>
      <c r="P25" s="26">
        <v>25.217390999999999</v>
      </c>
      <c r="Q25" s="26">
        <v>22.391304000000002</v>
      </c>
      <c r="R25" s="26">
        <v>19.565217000000001</v>
      </c>
      <c r="S25" s="26">
        <v>17.391304000000002</v>
      </c>
      <c r="T25" s="26">
        <v>19.891304000000002</v>
      </c>
      <c r="U25" s="26">
        <v>8.2608700000000006</v>
      </c>
      <c r="V25" s="26">
        <v>7.9347830000000004</v>
      </c>
      <c r="W25" s="26">
        <v>17.5</v>
      </c>
    </row>
    <row r="26" spans="1:23" x14ac:dyDescent="0.2">
      <c r="A26" s="19" t="s">
        <v>1029</v>
      </c>
      <c r="B26" s="20">
        <v>219</v>
      </c>
      <c r="C26" s="26">
        <v>21.004566000000001</v>
      </c>
      <c r="D26" s="26">
        <v>41.095889999999997</v>
      </c>
      <c r="E26" s="26">
        <v>11.415525000000001</v>
      </c>
      <c r="F26" s="26">
        <v>18.26484</v>
      </c>
      <c r="G26" s="26">
        <v>26.484017999999999</v>
      </c>
      <c r="H26" s="26">
        <v>22.831050000000001</v>
      </c>
      <c r="I26" s="26">
        <v>10.958904</v>
      </c>
      <c r="J26" s="26">
        <v>28.767123000000002</v>
      </c>
      <c r="K26" s="26">
        <v>31.506848999999999</v>
      </c>
      <c r="L26" s="26">
        <v>9.1324199999999998</v>
      </c>
      <c r="M26" s="26">
        <v>18.26484</v>
      </c>
      <c r="N26" s="26">
        <v>10.045662</v>
      </c>
      <c r="O26" s="26">
        <v>13.242008999999999</v>
      </c>
      <c r="P26" s="26">
        <v>20.547944999999999</v>
      </c>
      <c r="Q26" s="26">
        <v>20.547944999999999</v>
      </c>
      <c r="R26" s="26">
        <v>15.981735</v>
      </c>
      <c r="S26" s="26">
        <v>17.351597999999999</v>
      </c>
      <c r="T26" s="26">
        <v>19.178082</v>
      </c>
      <c r="U26" s="26">
        <v>7.7625570000000002</v>
      </c>
      <c r="V26" s="26">
        <v>13.242008999999999</v>
      </c>
      <c r="W26" s="26">
        <v>26.027397000000001</v>
      </c>
    </row>
    <row r="27" spans="1:23" x14ac:dyDescent="0.2">
      <c r="A27" s="18" t="s">
        <v>1030</v>
      </c>
      <c r="B27" s="17">
        <v>208</v>
      </c>
      <c r="C27" s="25">
        <v>35.096153999999999</v>
      </c>
      <c r="D27" s="25">
        <v>62.5</v>
      </c>
      <c r="E27" s="25">
        <v>30.288461999999999</v>
      </c>
      <c r="F27" s="25">
        <v>37.980769000000002</v>
      </c>
      <c r="G27" s="25">
        <v>55.769230999999998</v>
      </c>
      <c r="H27" s="25">
        <v>49.038462000000003</v>
      </c>
      <c r="I27" s="25">
        <v>24.519231000000001</v>
      </c>
      <c r="J27" s="25">
        <v>48.557692000000003</v>
      </c>
      <c r="K27" s="25">
        <v>53.365385000000003</v>
      </c>
      <c r="L27" s="25">
        <v>18.269231000000001</v>
      </c>
      <c r="M27" s="25">
        <v>26.923076999999999</v>
      </c>
      <c r="N27" s="25">
        <v>25.961538000000001</v>
      </c>
      <c r="O27" s="25">
        <v>22.115385</v>
      </c>
      <c r="P27" s="25">
        <v>26.442308000000001</v>
      </c>
      <c r="Q27" s="25">
        <v>32.211537999999997</v>
      </c>
      <c r="R27" s="25">
        <v>33.653846000000001</v>
      </c>
      <c r="S27" s="25">
        <v>35.096153999999999</v>
      </c>
      <c r="T27" s="25">
        <v>36.057692000000003</v>
      </c>
      <c r="U27" s="25">
        <v>19.230768999999999</v>
      </c>
      <c r="V27" s="25">
        <v>6.7307689999999996</v>
      </c>
      <c r="W27" s="25">
        <v>6.25</v>
      </c>
    </row>
    <row r="28" spans="1:23" x14ac:dyDescent="0.2">
      <c r="A28" s="19" t="s">
        <v>1018</v>
      </c>
      <c r="B28" s="20">
        <v>220</v>
      </c>
      <c r="C28" s="26">
        <v>37.272727000000003</v>
      </c>
      <c r="D28" s="26">
        <v>66.363636</v>
      </c>
      <c r="E28" s="26">
        <v>18.636364</v>
      </c>
      <c r="F28" s="26">
        <v>30.909091</v>
      </c>
      <c r="G28" s="26">
        <v>53.181818</v>
      </c>
      <c r="H28" s="26">
        <v>50.909090999999997</v>
      </c>
      <c r="I28" s="26">
        <v>21.363636</v>
      </c>
      <c r="J28" s="26">
        <v>44.090909000000003</v>
      </c>
      <c r="K28" s="26">
        <v>53.636364</v>
      </c>
      <c r="L28" s="26">
        <v>12.272727</v>
      </c>
      <c r="M28" s="26">
        <v>25.454545</v>
      </c>
      <c r="N28" s="26">
        <v>15.454545</v>
      </c>
      <c r="O28" s="26">
        <v>17.272727</v>
      </c>
      <c r="P28" s="26">
        <v>26.818182</v>
      </c>
      <c r="Q28" s="26">
        <v>28.636364</v>
      </c>
      <c r="R28" s="26">
        <v>27.727273</v>
      </c>
      <c r="S28" s="26">
        <v>22.727273</v>
      </c>
      <c r="T28" s="26">
        <v>27.272727</v>
      </c>
      <c r="U28" s="26">
        <v>14.090909</v>
      </c>
      <c r="V28" s="26">
        <v>5</v>
      </c>
      <c r="W28" s="26">
        <v>9.5454550000000005</v>
      </c>
    </row>
    <row r="29" spans="1:23" x14ac:dyDescent="0.2">
      <c r="A29" s="19" t="s">
        <v>1019</v>
      </c>
      <c r="B29" s="20">
        <v>226</v>
      </c>
      <c r="C29" s="26">
        <v>41.592919999999999</v>
      </c>
      <c r="D29" s="26">
        <v>60.619469000000002</v>
      </c>
      <c r="E29" s="26">
        <v>11.504424999999999</v>
      </c>
      <c r="F29" s="26">
        <v>24.336283000000002</v>
      </c>
      <c r="G29" s="26">
        <v>48.672566000000003</v>
      </c>
      <c r="H29" s="26">
        <v>45.132742999999998</v>
      </c>
      <c r="I29" s="26">
        <v>18.584071000000002</v>
      </c>
      <c r="J29" s="26">
        <v>40.265487</v>
      </c>
      <c r="K29" s="26">
        <v>51.327433999999997</v>
      </c>
      <c r="L29" s="26">
        <v>11.061947</v>
      </c>
      <c r="M29" s="26">
        <v>24.336283000000002</v>
      </c>
      <c r="N29" s="26">
        <v>9.2920350000000003</v>
      </c>
      <c r="O29" s="26">
        <v>15.486726000000001</v>
      </c>
      <c r="P29" s="26">
        <v>29.646018000000002</v>
      </c>
      <c r="Q29" s="26">
        <v>29.20354</v>
      </c>
      <c r="R29" s="26">
        <v>19.911504000000001</v>
      </c>
      <c r="S29" s="26">
        <v>20.353981999999998</v>
      </c>
      <c r="T29" s="26">
        <v>24.336283000000002</v>
      </c>
      <c r="U29" s="26">
        <v>9.7345129999999997</v>
      </c>
      <c r="V29" s="26">
        <v>6.637168</v>
      </c>
      <c r="W29" s="26">
        <v>9.2920350000000003</v>
      </c>
    </row>
    <row r="30" spans="1:23" x14ac:dyDescent="0.2">
      <c r="A30" s="19" t="s">
        <v>1020</v>
      </c>
      <c r="B30" s="20">
        <v>211</v>
      </c>
      <c r="C30" s="26">
        <v>31.279620999999999</v>
      </c>
      <c r="D30" s="26">
        <v>54.976303000000001</v>
      </c>
      <c r="E30" s="26">
        <v>9.0047390000000007</v>
      </c>
      <c r="F30" s="26">
        <v>18.957346000000001</v>
      </c>
      <c r="G30" s="26">
        <v>39.336492999999997</v>
      </c>
      <c r="H30" s="26">
        <v>38.388626000000002</v>
      </c>
      <c r="I30" s="26">
        <v>14.691943</v>
      </c>
      <c r="J30" s="26">
        <v>39.336492999999997</v>
      </c>
      <c r="K30" s="26">
        <v>47.867299000000003</v>
      </c>
      <c r="L30" s="26">
        <v>13.744076</v>
      </c>
      <c r="M30" s="26">
        <v>16.113744000000001</v>
      </c>
      <c r="N30" s="26">
        <v>6.1611370000000001</v>
      </c>
      <c r="O30" s="26">
        <v>13.270142</v>
      </c>
      <c r="P30" s="26">
        <v>22.748815</v>
      </c>
      <c r="Q30" s="26">
        <v>21.327013999999998</v>
      </c>
      <c r="R30" s="26">
        <v>21.800948000000002</v>
      </c>
      <c r="S30" s="26">
        <v>15.165877</v>
      </c>
      <c r="T30" s="26">
        <v>18.957346000000001</v>
      </c>
      <c r="U30" s="26">
        <v>8.0568720000000003</v>
      </c>
      <c r="V30" s="26">
        <v>5.6872040000000004</v>
      </c>
      <c r="W30" s="26">
        <v>16.587678</v>
      </c>
    </row>
    <row r="31" spans="1:23" x14ac:dyDescent="0.2">
      <c r="A31" s="19" t="s">
        <v>1021</v>
      </c>
      <c r="B31" s="20">
        <v>134</v>
      </c>
      <c r="C31" s="26">
        <v>32.835821000000003</v>
      </c>
      <c r="D31" s="26">
        <v>55.970148999999999</v>
      </c>
      <c r="E31" s="26">
        <v>8.9552239999999994</v>
      </c>
      <c r="F31" s="26">
        <v>26.865672</v>
      </c>
      <c r="G31" s="26">
        <v>35.074627</v>
      </c>
      <c r="H31" s="26">
        <v>41.791044999999997</v>
      </c>
      <c r="I31" s="26">
        <v>11.940299</v>
      </c>
      <c r="J31" s="26">
        <v>39.552239</v>
      </c>
      <c r="K31" s="26">
        <v>45.522387999999999</v>
      </c>
      <c r="L31" s="26">
        <v>11.19403</v>
      </c>
      <c r="M31" s="26">
        <v>20.895522</v>
      </c>
      <c r="N31" s="26">
        <v>8.9552239999999994</v>
      </c>
      <c r="O31" s="26">
        <v>16.417909999999999</v>
      </c>
      <c r="P31" s="26">
        <v>30.597014999999999</v>
      </c>
      <c r="Q31" s="26">
        <v>23.134328</v>
      </c>
      <c r="R31" s="26">
        <v>21.641791000000001</v>
      </c>
      <c r="S31" s="26">
        <v>20.895522</v>
      </c>
      <c r="T31" s="26">
        <v>23.880597000000002</v>
      </c>
      <c r="U31" s="26">
        <v>9.7014929999999993</v>
      </c>
      <c r="V31" s="26">
        <v>5.9701490000000002</v>
      </c>
      <c r="W31" s="26">
        <v>15.671642</v>
      </c>
    </row>
    <row r="32" spans="1:23" x14ac:dyDescent="0.2">
      <c r="A32" s="19" t="s">
        <v>1022</v>
      </c>
      <c r="B32" s="20">
        <v>65</v>
      </c>
      <c r="C32" s="26">
        <v>26.153846000000001</v>
      </c>
      <c r="D32" s="26">
        <v>53.846153999999999</v>
      </c>
      <c r="E32" s="26">
        <v>18.461538000000001</v>
      </c>
      <c r="F32" s="26">
        <v>27.692308000000001</v>
      </c>
      <c r="G32" s="26">
        <v>27.692308000000001</v>
      </c>
      <c r="H32" s="26">
        <v>33.846153999999999</v>
      </c>
      <c r="I32" s="26">
        <v>13.846154</v>
      </c>
      <c r="J32" s="26">
        <v>36.923076999999999</v>
      </c>
      <c r="K32" s="26">
        <v>47.692307999999997</v>
      </c>
      <c r="L32" s="26">
        <v>7.6923079999999997</v>
      </c>
      <c r="M32" s="26">
        <v>24.615385</v>
      </c>
      <c r="N32" s="26">
        <v>15.384615</v>
      </c>
      <c r="O32" s="26">
        <v>20</v>
      </c>
      <c r="P32" s="26">
        <v>33.846153999999999</v>
      </c>
      <c r="Q32" s="26">
        <v>36.923076999999999</v>
      </c>
      <c r="R32" s="26">
        <v>21.538461999999999</v>
      </c>
      <c r="S32" s="26">
        <v>21.538461999999999</v>
      </c>
      <c r="T32" s="26">
        <v>24.615385</v>
      </c>
      <c r="U32" s="26">
        <v>12.307691999999999</v>
      </c>
      <c r="V32" s="26">
        <v>3.0769229999999999</v>
      </c>
      <c r="W32" s="26">
        <v>24.615385</v>
      </c>
    </row>
    <row r="33" spans="1:23" x14ac:dyDescent="0.2">
      <c r="A33" s="19" t="s">
        <v>1023</v>
      </c>
      <c r="B33" s="20">
        <v>25</v>
      </c>
      <c r="C33" s="26">
        <v>0</v>
      </c>
      <c r="D33" s="26">
        <v>28</v>
      </c>
      <c r="E33" s="26">
        <v>0</v>
      </c>
      <c r="F33" s="26">
        <v>8</v>
      </c>
      <c r="G33" s="26">
        <v>24</v>
      </c>
      <c r="H33" s="26">
        <v>16</v>
      </c>
      <c r="I33" s="26">
        <v>4</v>
      </c>
      <c r="J33" s="26">
        <v>16</v>
      </c>
      <c r="K33" s="26">
        <v>8</v>
      </c>
      <c r="L33" s="26">
        <v>4</v>
      </c>
      <c r="M33" s="26">
        <v>8</v>
      </c>
      <c r="N33" s="26">
        <v>0</v>
      </c>
      <c r="O33" s="26">
        <v>0</v>
      </c>
      <c r="P33" s="26">
        <v>8</v>
      </c>
      <c r="Q33" s="26">
        <v>4</v>
      </c>
      <c r="R33" s="26">
        <v>4</v>
      </c>
      <c r="S33" s="26">
        <v>12</v>
      </c>
      <c r="T33" s="26">
        <v>8</v>
      </c>
      <c r="U33" s="26">
        <v>4</v>
      </c>
      <c r="V33" s="26">
        <v>24</v>
      </c>
      <c r="W33" s="26">
        <v>24</v>
      </c>
    </row>
    <row r="34" spans="1:23" x14ac:dyDescent="0.2">
      <c r="A34" s="19" t="s">
        <v>1024</v>
      </c>
      <c r="B34" s="20">
        <v>3</v>
      </c>
      <c r="C34" s="26">
        <v>33.333333000000003</v>
      </c>
      <c r="D34" s="26">
        <v>33.333333000000003</v>
      </c>
      <c r="E34" s="26">
        <v>0</v>
      </c>
      <c r="F34" s="26">
        <v>0</v>
      </c>
      <c r="G34" s="26">
        <v>0</v>
      </c>
      <c r="H34" s="26">
        <v>0</v>
      </c>
      <c r="I34" s="26">
        <v>0</v>
      </c>
      <c r="J34" s="26">
        <v>0</v>
      </c>
      <c r="K34" s="26">
        <v>0</v>
      </c>
      <c r="L34" s="26">
        <v>0</v>
      </c>
      <c r="M34" s="26">
        <v>0</v>
      </c>
      <c r="N34" s="26">
        <v>0</v>
      </c>
      <c r="O34" s="26">
        <v>0</v>
      </c>
      <c r="P34" s="26">
        <v>0</v>
      </c>
      <c r="Q34" s="26">
        <v>0</v>
      </c>
      <c r="R34" s="26">
        <v>0</v>
      </c>
      <c r="S34" s="26">
        <v>0</v>
      </c>
      <c r="T34" s="26">
        <v>0</v>
      </c>
      <c r="U34" s="26">
        <v>0</v>
      </c>
      <c r="V34" s="26">
        <v>66.666667000000004</v>
      </c>
      <c r="W34" s="26">
        <v>0</v>
      </c>
    </row>
    <row r="35" spans="1:23" x14ac:dyDescent="0.2">
      <c r="A35" s="19" t="s">
        <v>1025</v>
      </c>
      <c r="B35" s="20">
        <v>446</v>
      </c>
      <c r="C35" s="26">
        <v>39.461883</v>
      </c>
      <c r="D35" s="26">
        <v>63.452914999999997</v>
      </c>
      <c r="E35" s="26">
        <v>15.022422000000001</v>
      </c>
      <c r="F35" s="26">
        <v>27.578475000000001</v>
      </c>
      <c r="G35" s="26">
        <v>50.896861000000001</v>
      </c>
      <c r="H35" s="26">
        <v>47.982062999999997</v>
      </c>
      <c r="I35" s="26">
        <v>19.955157</v>
      </c>
      <c r="J35" s="26">
        <v>42.152465999999997</v>
      </c>
      <c r="K35" s="26">
        <v>52.466368000000003</v>
      </c>
      <c r="L35" s="26">
        <v>11.659193</v>
      </c>
      <c r="M35" s="26">
        <v>24.887892000000001</v>
      </c>
      <c r="N35" s="26">
        <v>12.331839</v>
      </c>
      <c r="O35" s="26">
        <v>16.367712999999998</v>
      </c>
      <c r="P35" s="26">
        <v>28.251121000000001</v>
      </c>
      <c r="Q35" s="26">
        <v>28.923767000000002</v>
      </c>
      <c r="R35" s="26">
        <v>23.766815999999999</v>
      </c>
      <c r="S35" s="26">
        <v>21.524664000000001</v>
      </c>
      <c r="T35" s="26">
        <v>25.784752999999998</v>
      </c>
      <c r="U35" s="26">
        <v>11.883407999999999</v>
      </c>
      <c r="V35" s="26">
        <v>5.8295960000000004</v>
      </c>
      <c r="W35" s="26">
        <v>9.4170400000000001</v>
      </c>
    </row>
    <row r="36" spans="1:23" x14ac:dyDescent="0.2">
      <c r="A36" s="19" t="s">
        <v>1026</v>
      </c>
      <c r="B36" s="20">
        <v>345</v>
      </c>
      <c r="C36" s="26">
        <v>31.884058</v>
      </c>
      <c r="D36" s="26">
        <v>55.362318999999999</v>
      </c>
      <c r="E36" s="26">
        <v>8.9855070000000001</v>
      </c>
      <c r="F36" s="26">
        <v>22.028986</v>
      </c>
      <c r="G36" s="26">
        <v>37.681159000000001</v>
      </c>
      <c r="H36" s="26">
        <v>39.710144999999997</v>
      </c>
      <c r="I36" s="26">
        <v>13.623188000000001</v>
      </c>
      <c r="J36" s="26">
        <v>39.420290000000001</v>
      </c>
      <c r="K36" s="26">
        <v>46.956522</v>
      </c>
      <c r="L36" s="26">
        <v>12.753622999999999</v>
      </c>
      <c r="M36" s="26">
        <v>17.971014</v>
      </c>
      <c r="N36" s="26">
        <v>7.2463769999999998</v>
      </c>
      <c r="O36" s="26">
        <v>14.492754</v>
      </c>
      <c r="P36" s="26">
        <v>25.797101000000001</v>
      </c>
      <c r="Q36" s="26">
        <v>22.028986</v>
      </c>
      <c r="R36" s="26">
        <v>21.739129999999999</v>
      </c>
      <c r="S36" s="26">
        <v>17.391304000000002</v>
      </c>
      <c r="T36" s="26">
        <v>20.869565000000001</v>
      </c>
      <c r="U36" s="26">
        <v>8.6956520000000008</v>
      </c>
      <c r="V36" s="26">
        <v>5.7971009999999996</v>
      </c>
      <c r="W36" s="26">
        <v>16.231884000000001</v>
      </c>
    </row>
    <row r="37" spans="1:23" x14ac:dyDescent="0.2">
      <c r="A37" s="19" t="s">
        <v>1027</v>
      </c>
      <c r="B37" s="20">
        <v>884</v>
      </c>
      <c r="C37" s="26">
        <v>34.389139999999998</v>
      </c>
      <c r="D37" s="26">
        <v>58.484163000000002</v>
      </c>
      <c r="E37" s="26">
        <v>12.443439</v>
      </c>
      <c r="F37" s="26">
        <v>24.773755999999999</v>
      </c>
      <c r="G37" s="26">
        <v>43.099547999999999</v>
      </c>
      <c r="H37" s="26">
        <v>42.647058999999999</v>
      </c>
      <c r="I37" s="26">
        <v>16.515837000000001</v>
      </c>
      <c r="J37" s="26">
        <v>39.819004999999997</v>
      </c>
      <c r="K37" s="26">
        <v>48.529412000000001</v>
      </c>
      <c r="L37" s="26">
        <v>11.538462000000001</v>
      </c>
      <c r="M37" s="26">
        <v>21.606335000000001</v>
      </c>
      <c r="N37" s="26">
        <v>10.180994999999999</v>
      </c>
      <c r="O37" s="26">
        <v>15.384615</v>
      </c>
      <c r="P37" s="26">
        <v>27.036199</v>
      </c>
      <c r="Q37" s="26">
        <v>26.0181</v>
      </c>
      <c r="R37" s="26">
        <v>22.171945999999998</v>
      </c>
      <c r="S37" s="26">
        <v>19.570136000000002</v>
      </c>
      <c r="T37" s="26">
        <v>23.190045000000001</v>
      </c>
      <c r="U37" s="26">
        <v>10.40724</v>
      </c>
      <c r="V37" s="26">
        <v>6.3348420000000001</v>
      </c>
      <c r="W37" s="26">
        <v>13.574661000000001</v>
      </c>
    </row>
    <row r="38" spans="1:23" x14ac:dyDescent="0.2">
      <c r="A38" s="19" t="s">
        <v>1028</v>
      </c>
      <c r="B38" s="20">
        <v>438</v>
      </c>
      <c r="C38" s="26">
        <v>29.223744</v>
      </c>
      <c r="D38" s="26">
        <v>53.424658000000001</v>
      </c>
      <c r="E38" s="26">
        <v>9.8173519999999996</v>
      </c>
      <c r="F38" s="26">
        <v>21.917808000000001</v>
      </c>
      <c r="G38" s="26">
        <v>35.159816999999997</v>
      </c>
      <c r="H38" s="26">
        <v>37.214612000000002</v>
      </c>
      <c r="I38" s="26">
        <v>13.013699000000001</v>
      </c>
      <c r="J38" s="26">
        <v>37.442922000000003</v>
      </c>
      <c r="K38" s="26">
        <v>44.520547999999998</v>
      </c>
      <c r="L38" s="26">
        <v>11.415525000000001</v>
      </c>
      <c r="M38" s="26">
        <v>18.26484</v>
      </c>
      <c r="N38" s="26">
        <v>7.9908679999999999</v>
      </c>
      <c r="O38" s="26">
        <v>14.383562</v>
      </c>
      <c r="P38" s="26">
        <v>25.799087</v>
      </c>
      <c r="Q38" s="26">
        <v>23.059360999999999</v>
      </c>
      <c r="R38" s="26">
        <v>20.547944999999999</v>
      </c>
      <c r="S38" s="26">
        <v>17.579909000000001</v>
      </c>
      <c r="T38" s="26">
        <v>20.547944999999999</v>
      </c>
      <c r="U38" s="26">
        <v>8.9041099999999993</v>
      </c>
      <c r="V38" s="26">
        <v>6.8493149999999998</v>
      </c>
      <c r="W38" s="26">
        <v>17.808219000000001</v>
      </c>
    </row>
    <row r="39" spans="1:23" x14ac:dyDescent="0.2">
      <c r="A39" s="19" t="s">
        <v>1029</v>
      </c>
      <c r="B39" s="20">
        <v>93</v>
      </c>
      <c r="C39" s="26">
        <v>19.354838999999998</v>
      </c>
      <c r="D39" s="26">
        <v>46.236559</v>
      </c>
      <c r="E39" s="26">
        <v>12.903226</v>
      </c>
      <c r="F39" s="26">
        <v>21.505375999999998</v>
      </c>
      <c r="G39" s="26">
        <v>25.806452</v>
      </c>
      <c r="H39" s="26">
        <v>27.956989</v>
      </c>
      <c r="I39" s="26">
        <v>10.752687999999999</v>
      </c>
      <c r="J39" s="26">
        <v>30.107527000000001</v>
      </c>
      <c r="K39" s="26">
        <v>35.483871000000001</v>
      </c>
      <c r="L39" s="26">
        <v>6.451613</v>
      </c>
      <c r="M39" s="26">
        <v>19.354838999999998</v>
      </c>
      <c r="N39" s="26">
        <v>10.752687999999999</v>
      </c>
      <c r="O39" s="26">
        <v>13.978495000000001</v>
      </c>
      <c r="P39" s="26">
        <v>25.806452</v>
      </c>
      <c r="Q39" s="26">
        <v>26.881720000000001</v>
      </c>
      <c r="R39" s="26">
        <v>16.129031999999999</v>
      </c>
      <c r="S39" s="26">
        <v>18.27957</v>
      </c>
      <c r="T39" s="26">
        <v>19.354838999999998</v>
      </c>
      <c r="U39" s="26">
        <v>9.6774190000000004</v>
      </c>
      <c r="V39" s="26">
        <v>10.752687999999999</v>
      </c>
      <c r="W39" s="26">
        <v>23.655913999999999</v>
      </c>
    </row>
    <row r="40" spans="1:23" x14ac:dyDescent="0.2">
      <c r="A40" s="18" t="s">
        <v>1031</v>
      </c>
      <c r="B40" s="17">
        <v>178</v>
      </c>
      <c r="C40" s="25">
        <v>50</v>
      </c>
      <c r="D40" s="25">
        <v>70.224718999999993</v>
      </c>
      <c r="E40" s="25">
        <v>24.719100999999998</v>
      </c>
      <c r="F40" s="25">
        <v>37.078651999999998</v>
      </c>
      <c r="G40" s="25">
        <v>59.550561999999999</v>
      </c>
      <c r="H40" s="25">
        <v>51.123595999999999</v>
      </c>
      <c r="I40" s="25">
        <v>21.910112000000002</v>
      </c>
      <c r="J40" s="25">
        <v>45.505617999999998</v>
      </c>
      <c r="K40" s="25">
        <v>70.786517000000003</v>
      </c>
      <c r="L40" s="25">
        <v>14.606742000000001</v>
      </c>
      <c r="M40" s="25">
        <v>29.213483</v>
      </c>
      <c r="N40" s="25">
        <v>15.730337</v>
      </c>
      <c r="O40" s="25">
        <v>19.101123999999999</v>
      </c>
      <c r="P40" s="25">
        <v>30.337078999999999</v>
      </c>
      <c r="Q40" s="25">
        <v>33.146067000000002</v>
      </c>
      <c r="R40" s="25">
        <v>38.202247</v>
      </c>
      <c r="S40" s="25">
        <v>29.775281</v>
      </c>
      <c r="T40" s="25">
        <v>32.584269999999997</v>
      </c>
      <c r="U40" s="25">
        <v>13.483146</v>
      </c>
      <c r="V40" s="25">
        <v>2.2471909999999999</v>
      </c>
      <c r="W40" s="25">
        <v>6.1797750000000002</v>
      </c>
    </row>
    <row r="41" spans="1:23" x14ac:dyDescent="0.2">
      <c r="A41" s="19" t="s">
        <v>1018</v>
      </c>
      <c r="B41" s="20">
        <v>212</v>
      </c>
      <c r="C41" s="26">
        <v>45.754716999999999</v>
      </c>
      <c r="D41" s="26">
        <v>66.981132000000002</v>
      </c>
      <c r="E41" s="26">
        <v>17.452829999999999</v>
      </c>
      <c r="F41" s="26">
        <v>29.245283000000001</v>
      </c>
      <c r="G41" s="26">
        <v>51.886792</v>
      </c>
      <c r="H41" s="26">
        <v>39.622641999999999</v>
      </c>
      <c r="I41" s="26">
        <v>18.396225999999999</v>
      </c>
      <c r="J41" s="26">
        <v>44.339623000000003</v>
      </c>
      <c r="K41" s="26">
        <v>58.962263999999998</v>
      </c>
      <c r="L41" s="26">
        <v>11.320755</v>
      </c>
      <c r="M41" s="26">
        <v>25.471698</v>
      </c>
      <c r="N41" s="26">
        <v>11.792453</v>
      </c>
      <c r="O41" s="26">
        <v>19.811321</v>
      </c>
      <c r="P41" s="26">
        <v>27.358491000000001</v>
      </c>
      <c r="Q41" s="26">
        <v>25</v>
      </c>
      <c r="R41" s="26">
        <v>26.415094</v>
      </c>
      <c r="S41" s="26">
        <v>26.415094</v>
      </c>
      <c r="T41" s="26">
        <v>31.132075</v>
      </c>
      <c r="U41" s="26">
        <v>10.849057</v>
      </c>
      <c r="V41" s="26">
        <v>4.2452829999999997</v>
      </c>
      <c r="W41" s="26">
        <v>8.9622639999999993</v>
      </c>
    </row>
    <row r="42" spans="1:23" x14ac:dyDescent="0.2">
      <c r="A42" s="19" t="s">
        <v>1019</v>
      </c>
      <c r="B42" s="20">
        <v>223</v>
      </c>
      <c r="C42" s="26">
        <v>47.085202000000002</v>
      </c>
      <c r="D42" s="26">
        <v>66.816142999999997</v>
      </c>
      <c r="E42" s="26">
        <v>12.107623</v>
      </c>
      <c r="F42" s="26">
        <v>24.215247000000002</v>
      </c>
      <c r="G42" s="26">
        <v>46.636771000000003</v>
      </c>
      <c r="H42" s="26">
        <v>42.152465999999997</v>
      </c>
      <c r="I42" s="26">
        <v>14.798206</v>
      </c>
      <c r="J42" s="26">
        <v>42.600897000000003</v>
      </c>
      <c r="K42" s="26">
        <v>60.089686</v>
      </c>
      <c r="L42" s="26">
        <v>12.107623</v>
      </c>
      <c r="M42" s="26">
        <v>24.215247000000002</v>
      </c>
      <c r="N42" s="26">
        <v>7.1748880000000002</v>
      </c>
      <c r="O42" s="26">
        <v>18.385649999999998</v>
      </c>
      <c r="P42" s="26">
        <v>26.008969</v>
      </c>
      <c r="Q42" s="26">
        <v>27.35426</v>
      </c>
      <c r="R42" s="26">
        <v>23.766815999999999</v>
      </c>
      <c r="S42" s="26">
        <v>20.627803</v>
      </c>
      <c r="T42" s="26">
        <v>22.869955000000001</v>
      </c>
      <c r="U42" s="26">
        <v>7.1748880000000002</v>
      </c>
      <c r="V42" s="26">
        <v>2.6905830000000002</v>
      </c>
      <c r="W42" s="26">
        <v>9.4170400000000001</v>
      </c>
    </row>
    <row r="43" spans="1:23" x14ac:dyDescent="0.2">
      <c r="A43" s="19" t="s">
        <v>1020</v>
      </c>
      <c r="B43" s="20">
        <v>216</v>
      </c>
      <c r="C43" s="26">
        <v>39.814815000000003</v>
      </c>
      <c r="D43" s="26">
        <v>62.5</v>
      </c>
      <c r="E43" s="26">
        <v>11.111110999999999</v>
      </c>
      <c r="F43" s="26">
        <v>25.462962999999998</v>
      </c>
      <c r="G43" s="26">
        <v>39.351852000000001</v>
      </c>
      <c r="H43" s="26">
        <v>37.037036999999998</v>
      </c>
      <c r="I43" s="26">
        <v>14.351851999999999</v>
      </c>
      <c r="J43" s="26">
        <v>37.5</v>
      </c>
      <c r="K43" s="26">
        <v>55.555556000000003</v>
      </c>
      <c r="L43" s="26">
        <v>11.111110999999999</v>
      </c>
      <c r="M43" s="26">
        <v>24.537037000000002</v>
      </c>
      <c r="N43" s="26">
        <v>7.4074070000000001</v>
      </c>
      <c r="O43" s="26">
        <v>15.277778</v>
      </c>
      <c r="P43" s="26">
        <v>25.462962999999998</v>
      </c>
      <c r="Q43" s="26">
        <v>22.685185000000001</v>
      </c>
      <c r="R43" s="26">
        <v>23.148147999999999</v>
      </c>
      <c r="S43" s="26">
        <v>19.907406999999999</v>
      </c>
      <c r="T43" s="26">
        <v>20.833333</v>
      </c>
      <c r="U43" s="26">
        <v>8.7962959999999999</v>
      </c>
      <c r="V43" s="26">
        <v>7.4074070000000001</v>
      </c>
      <c r="W43" s="26">
        <v>11.574074</v>
      </c>
    </row>
    <row r="44" spans="1:23" x14ac:dyDescent="0.2">
      <c r="A44" s="19" t="s">
        <v>1021</v>
      </c>
      <c r="B44" s="20">
        <v>140</v>
      </c>
      <c r="C44" s="26">
        <v>32.857143000000001</v>
      </c>
      <c r="D44" s="26">
        <v>55.714286000000001</v>
      </c>
      <c r="E44" s="26">
        <v>7.1428570000000002</v>
      </c>
      <c r="F44" s="26">
        <v>15</v>
      </c>
      <c r="G44" s="26">
        <v>33.571429000000002</v>
      </c>
      <c r="H44" s="26">
        <v>30</v>
      </c>
      <c r="I44" s="26">
        <v>9.2857140000000005</v>
      </c>
      <c r="J44" s="26">
        <v>34.285713999999999</v>
      </c>
      <c r="K44" s="26">
        <v>52.857143000000001</v>
      </c>
      <c r="L44" s="26">
        <v>10</v>
      </c>
      <c r="M44" s="26">
        <v>21.428571000000002</v>
      </c>
      <c r="N44" s="26">
        <v>6.4285709999999998</v>
      </c>
      <c r="O44" s="26">
        <v>20</v>
      </c>
      <c r="P44" s="26">
        <v>30.714286000000001</v>
      </c>
      <c r="Q44" s="26">
        <v>25.714286000000001</v>
      </c>
      <c r="R44" s="26">
        <v>14.285714</v>
      </c>
      <c r="S44" s="26">
        <v>13.571429</v>
      </c>
      <c r="T44" s="26">
        <v>17.142856999999999</v>
      </c>
      <c r="U44" s="26">
        <v>7.1428570000000002</v>
      </c>
      <c r="V44" s="26">
        <v>5.7142860000000004</v>
      </c>
      <c r="W44" s="26">
        <v>16.428571000000002</v>
      </c>
    </row>
    <row r="45" spans="1:23" x14ac:dyDescent="0.2">
      <c r="A45" s="19" t="s">
        <v>1022</v>
      </c>
      <c r="B45" s="20">
        <v>72</v>
      </c>
      <c r="C45" s="26">
        <v>23.611111000000001</v>
      </c>
      <c r="D45" s="26">
        <v>38.888888999999999</v>
      </c>
      <c r="E45" s="26">
        <v>6.9444439999999998</v>
      </c>
      <c r="F45" s="26">
        <v>13.888889000000001</v>
      </c>
      <c r="G45" s="26">
        <v>25</v>
      </c>
      <c r="H45" s="26">
        <v>16.666667</v>
      </c>
      <c r="I45" s="26">
        <v>8.3333329999999997</v>
      </c>
      <c r="J45" s="26">
        <v>29.166667</v>
      </c>
      <c r="K45" s="26">
        <v>25</v>
      </c>
      <c r="L45" s="26">
        <v>11.111110999999999</v>
      </c>
      <c r="M45" s="26">
        <v>13.888889000000001</v>
      </c>
      <c r="N45" s="26">
        <v>8.3333329999999997</v>
      </c>
      <c r="O45" s="26">
        <v>9.7222220000000004</v>
      </c>
      <c r="P45" s="26">
        <v>11.111110999999999</v>
      </c>
      <c r="Q45" s="26">
        <v>12.5</v>
      </c>
      <c r="R45" s="26">
        <v>13.888889000000001</v>
      </c>
      <c r="S45" s="26">
        <v>11.111110999999999</v>
      </c>
      <c r="T45" s="26">
        <v>15.277778</v>
      </c>
      <c r="U45" s="26">
        <v>4.1666670000000003</v>
      </c>
      <c r="V45" s="26">
        <v>9.7222220000000004</v>
      </c>
      <c r="W45" s="26">
        <v>29.166667</v>
      </c>
    </row>
    <row r="46" spans="1:23" x14ac:dyDescent="0.2">
      <c r="A46" s="19" t="s">
        <v>1023</v>
      </c>
      <c r="B46" s="20">
        <v>46</v>
      </c>
      <c r="C46" s="26">
        <v>23.913042999999998</v>
      </c>
      <c r="D46" s="26">
        <v>39.130434999999999</v>
      </c>
      <c r="E46" s="26">
        <v>15.217390999999999</v>
      </c>
      <c r="F46" s="26">
        <v>21.739129999999999</v>
      </c>
      <c r="G46" s="26">
        <v>32.608696000000002</v>
      </c>
      <c r="H46" s="26">
        <v>23.913042999999998</v>
      </c>
      <c r="I46" s="26">
        <v>15.217390999999999</v>
      </c>
      <c r="J46" s="26">
        <v>30.434782999999999</v>
      </c>
      <c r="K46" s="26">
        <v>36.956522</v>
      </c>
      <c r="L46" s="26">
        <v>13.043478</v>
      </c>
      <c r="M46" s="26">
        <v>23.913042999999998</v>
      </c>
      <c r="N46" s="26">
        <v>10.869565</v>
      </c>
      <c r="O46" s="26">
        <v>17.391304000000002</v>
      </c>
      <c r="P46" s="26">
        <v>26.086957000000002</v>
      </c>
      <c r="Q46" s="26">
        <v>21.739129999999999</v>
      </c>
      <c r="R46" s="26">
        <v>19.565217000000001</v>
      </c>
      <c r="S46" s="26">
        <v>23.913042999999998</v>
      </c>
      <c r="T46" s="26">
        <v>23.913042999999998</v>
      </c>
      <c r="U46" s="26">
        <v>8.6956520000000008</v>
      </c>
      <c r="V46" s="26">
        <v>23.913042999999998</v>
      </c>
      <c r="W46" s="26">
        <v>23.913042999999998</v>
      </c>
    </row>
    <row r="47" spans="1:23" x14ac:dyDescent="0.2">
      <c r="A47" s="19" t="s">
        <v>1024</v>
      </c>
      <c r="B47" s="20">
        <v>8</v>
      </c>
      <c r="C47" s="26">
        <v>0</v>
      </c>
      <c r="D47" s="26">
        <v>12.5</v>
      </c>
      <c r="E47" s="26">
        <v>12.5</v>
      </c>
      <c r="F47" s="26">
        <v>0</v>
      </c>
      <c r="G47" s="26">
        <v>12.5</v>
      </c>
      <c r="H47" s="26">
        <v>12.5</v>
      </c>
      <c r="I47" s="26">
        <v>12.5</v>
      </c>
      <c r="J47" s="26">
        <v>0</v>
      </c>
      <c r="K47" s="26">
        <v>12.5</v>
      </c>
      <c r="L47" s="26">
        <v>0</v>
      </c>
      <c r="M47" s="26">
        <v>12.5</v>
      </c>
      <c r="N47" s="26">
        <v>12.5</v>
      </c>
      <c r="O47" s="26">
        <v>12.5</v>
      </c>
      <c r="P47" s="26">
        <v>12.5</v>
      </c>
      <c r="Q47" s="26">
        <v>12.5</v>
      </c>
      <c r="R47" s="26">
        <v>12.5</v>
      </c>
      <c r="S47" s="26">
        <v>25</v>
      </c>
      <c r="T47" s="26">
        <v>25</v>
      </c>
      <c r="U47" s="26">
        <v>12.5</v>
      </c>
      <c r="V47" s="26">
        <v>12.5</v>
      </c>
      <c r="W47" s="26">
        <v>37.5</v>
      </c>
    </row>
    <row r="48" spans="1:23" x14ac:dyDescent="0.2">
      <c r="A48" s="19" t="s">
        <v>1025</v>
      </c>
      <c r="B48" s="20">
        <v>435</v>
      </c>
      <c r="C48" s="26">
        <v>46.436782000000001</v>
      </c>
      <c r="D48" s="26">
        <v>66.896552</v>
      </c>
      <c r="E48" s="26">
        <v>14.712643999999999</v>
      </c>
      <c r="F48" s="26">
        <v>26.666667</v>
      </c>
      <c r="G48" s="26">
        <v>49.195402000000001</v>
      </c>
      <c r="H48" s="26">
        <v>40.919539999999998</v>
      </c>
      <c r="I48" s="26">
        <v>16.551724</v>
      </c>
      <c r="J48" s="26">
        <v>43.448276</v>
      </c>
      <c r="K48" s="26">
        <v>59.540230000000001</v>
      </c>
      <c r="L48" s="26">
        <v>11.724138</v>
      </c>
      <c r="M48" s="26">
        <v>24.827586</v>
      </c>
      <c r="N48" s="26">
        <v>9.4252870000000009</v>
      </c>
      <c r="O48" s="26">
        <v>19.080459999999999</v>
      </c>
      <c r="P48" s="26">
        <v>26.666667</v>
      </c>
      <c r="Q48" s="26">
        <v>26.206897000000001</v>
      </c>
      <c r="R48" s="26">
        <v>25.057471</v>
      </c>
      <c r="S48" s="26">
        <v>23.448276</v>
      </c>
      <c r="T48" s="26">
        <v>26.896552</v>
      </c>
      <c r="U48" s="26">
        <v>8.9655170000000002</v>
      </c>
      <c r="V48" s="26">
        <v>3.4482759999999999</v>
      </c>
      <c r="W48" s="26">
        <v>9.1954019999999996</v>
      </c>
    </row>
    <row r="49" spans="1:23" x14ac:dyDescent="0.2">
      <c r="A49" s="19" t="s">
        <v>1026</v>
      </c>
      <c r="B49" s="20">
        <v>356</v>
      </c>
      <c r="C49" s="26">
        <v>37.078651999999998</v>
      </c>
      <c r="D49" s="26">
        <v>59.831460999999997</v>
      </c>
      <c r="E49" s="26">
        <v>9.5505619999999993</v>
      </c>
      <c r="F49" s="26">
        <v>21.348314999999999</v>
      </c>
      <c r="G49" s="26">
        <v>37.078651999999998</v>
      </c>
      <c r="H49" s="26">
        <v>34.269663000000001</v>
      </c>
      <c r="I49" s="26">
        <v>12.359551</v>
      </c>
      <c r="J49" s="26">
        <v>36.235954999999997</v>
      </c>
      <c r="K49" s="26">
        <v>54.494382000000002</v>
      </c>
      <c r="L49" s="26">
        <v>10.674156999999999</v>
      </c>
      <c r="M49" s="26">
        <v>23.314606999999999</v>
      </c>
      <c r="N49" s="26">
        <v>7.0224719999999996</v>
      </c>
      <c r="O49" s="26">
        <v>17.134830999999998</v>
      </c>
      <c r="P49" s="26">
        <v>27.528089999999999</v>
      </c>
      <c r="Q49" s="26">
        <v>23.876404000000001</v>
      </c>
      <c r="R49" s="26">
        <v>19.662921000000001</v>
      </c>
      <c r="S49" s="26">
        <v>17.41573</v>
      </c>
      <c r="T49" s="26">
        <v>19.382021999999999</v>
      </c>
      <c r="U49" s="26">
        <v>8.1460670000000004</v>
      </c>
      <c r="V49" s="26">
        <v>6.7415729999999998</v>
      </c>
      <c r="W49" s="26">
        <v>13.483146</v>
      </c>
    </row>
    <row r="50" spans="1:23" x14ac:dyDescent="0.2">
      <c r="A50" s="19" t="s">
        <v>1027</v>
      </c>
      <c r="B50" s="20">
        <v>917</v>
      </c>
      <c r="C50" s="26">
        <v>39.476554</v>
      </c>
      <c r="D50" s="26">
        <v>60.087240999999999</v>
      </c>
      <c r="E50" s="26">
        <v>12.104689</v>
      </c>
      <c r="F50" s="26">
        <v>23.118866000000001</v>
      </c>
      <c r="G50" s="26">
        <v>41.439476999999997</v>
      </c>
      <c r="H50" s="26">
        <v>35.332605999999998</v>
      </c>
      <c r="I50" s="26">
        <v>14.176663</v>
      </c>
      <c r="J50" s="26">
        <v>38.495092999999997</v>
      </c>
      <c r="K50" s="26">
        <v>53.326062999999998</v>
      </c>
      <c r="L50" s="26">
        <v>11.232279</v>
      </c>
      <c r="M50" s="26">
        <v>23.227917000000001</v>
      </c>
      <c r="N50" s="26">
        <v>8.5059979999999999</v>
      </c>
      <c r="O50" s="26">
        <v>17.448201000000001</v>
      </c>
      <c r="P50" s="26">
        <v>25.627044999999999</v>
      </c>
      <c r="Q50" s="26">
        <v>23.882224999999998</v>
      </c>
      <c r="R50" s="26">
        <v>21.7012</v>
      </c>
      <c r="S50" s="26">
        <v>20.174482000000001</v>
      </c>
      <c r="T50" s="26">
        <v>22.900763000000001</v>
      </c>
      <c r="U50" s="26">
        <v>8.2878950000000007</v>
      </c>
      <c r="V50" s="26">
        <v>6.324973</v>
      </c>
      <c r="W50" s="26">
        <v>13.413304</v>
      </c>
    </row>
    <row r="51" spans="1:23" x14ac:dyDescent="0.2">
      <c r="A51" s="19" t="s">
        <v>1028</v>
      </c>
      <c r="B51" s="20">
        <v>482</v>
      </c>
      <c r="C51" s="26">
        <v>33.195020999999997</v>
      </c>
      <c r="D51" s="26">
        <v>53.941909000000003</v>
      </c>
      <c r="E51" s="26">
        <v>9.7510370000000002</v>
      </c>
      <c r="F51" s="26">
        <v>19.917012</v>
      </c>
      <c r="G51" s="26">
        <v>34.439833999999998</v>
      </c>
      <c r="H51" s="26">
        <v>30.290455999999999</v>
      </c>
      <c r="I51" s="26">
        <v>12.033194999999999</v>
      </c>
      <c r="J51" s="26">
        <v>34.024895999999998</v>
      </c>
      <c r="K51" s="26">
        <v>47.717841999999997</v>
      </c>
      <c r="L51" s="26">
        <v>10.788382</v>
      </c>
      <c r="M51" s="26">
        <v>21.784231999999999</v>
      </c>
      <c r="N51" s="26">
        <v>7.6763490000000001</v>
      </c>
      <c r="O51" s="26">
        <v>15.975104</v>
      </c>
      <c r="P51" s="26">
        <v>24.688797000000001</v>
      </c>
      <c r="Q51" s="26">
        <v>21.784231999999999</v>
      </c>
      <c r="R51" s="26">
        <v>18.672198999999999</v>
      </c>
      <c r="S51" s="26">
        <v>17.219916999999999</v>
      </c>
      <c r="T51" s="26">
        <v>19.294606000000002</v>
      </c>
      <c r="U51" s="26">
        <v>7.6763490000000001</v>
      </c>
      <c r="V51" s="26">
        <v>8.9211620000000007</v>
      </c>
      <c r="W51" s="26">
        <v>17.219916999999999</v>
      </c>
    </row>
    <row r="52" spans="1:23" x14ac:dyDescent="0.2">
      <c r="A52" s="19" t="s">
        <v>1029</v>
      </c>
      <c r="B52" s="20">
        <v>126</v>
      </c>
      <c r="C52" s="26">
        <v>22.222221999999999</v>
      </c>
      <c r="D52" s="26">
        <v>37.301586999999998</v>
      </c>
      <c r="E52" s="26">
        <v>10.317460000000001</v>
      </c>
      <c r="F52" s="26">
        <v>15.873016</v>
      </c>
      <c r="G52" s="26">
        <v>26.984127000000001</v>
      </c>
      <c r="H52" s="26">
        <v>19.047619000000001</v>
      </c>
      <c r="I52" s="26">
        <v>11.111110999999999</v>
      </c>
      <c r="J52" s="26">
        <v>27.777778000000001</v>
      </c>
      <c r="K52" s="26">
        <v>28.571428999999998</v>
      </c>
      <c r="L52" s="26">
        <v>11.111110999999999</v>
      </c>
      <c r="M52" s="26">
        <v>17.460317</v>
      </c>
      <c r="N52" s="26">
        <v>9.5238099999999992</v>
      </c>
      <c r="O52" s="26">
        <v>12.698413</v>
      </c>
      <c r="P52" s="26">
        <v>16.666667</v>
      </c>
      <c r="Q52" s="26">
        <v>15.873016</v>
      </c>
      <c r="R52" s="26">
        <v>15.873016</v>
      </c>
      <c r="S52" s="26">
        <v>16.666667</v>
      </c>
      <c r="T52" s="26">
        <v>19.047619000000001</v>
      </c>
      <c r="U52" s="26">
        <v>6.3492059999999997</v>
      </c>
      <c r="V52" s="26">
        <v>15.079364999999999</v>
      </c>
      <c r="W52" s="26">
        <v>27.777778000000001</v>
      </c>
    </row>
    <row r="53" spans="1:23" x14ac:dyDescent="0.2">
      <c r="A53" s="18" t="s">
        <v>1032</v>
      </c>
      <c r="B53" s="18"/>
      <c r="C53" s="18"/>
      <c r="D53" s="18"/>
      <c r="E53" s="18"/>
      <c r="F53" s="18"/>
      <c r="G53" s="18"/>
      <c r="H53" s="18"/>
      <c r="I53" s="18"/>
      <c r="J53" s="18"/>
      <c r="K53" s="18"/>
      <c r="L53" s="18"/>
      <c r="M53" s="18"/>
      <c r="N53" s="18"/>
      <c r="O53" s="18"/>
      <c r="P53" s="18"/>
      <c r="Q53" s="18"/>
      <c r="R53" s="18"/>
      <c r="S53" s="18"/>
      <c r="T53" s="18"/>
      <c r="U53" s="18"/>
      <c r="V53" s="18"/>
      <c r="W53" s="18"/>
    </row>
    <row r="54" spans="1:23" x14ac:dyDescent="0.2">
      <c r="A54" s="19" t="s">
        <v>130</v>
      </c>
      <c r="B54" s="20">
        <v>151</v>
      </c>
      <c r="C54" s="26">
        <v>36.423841000000003</v>
      </c>
      <c r="D54" s="26">
        <v>60.264901000000002</v>
      </c>
      <c r="E54" s="26">
        <v>21.854305</v>
      </c>
      <c r="F54" s="26">
        <v>31.788079</v>
      </c>
      <c r="G54" s="26">
        <v>52.317881</v>
      </c>
      <c r="H54" s="26">
        <v>45.033113</v>
      </c>
      <c r="I54" s="26">
        <v>25.827815000000001</v>
      </c>
      <c r="J54" s="26">
        <v>43.708609000000003</v>
      </c>
      <c r="K54" s="26">
        <v>52.980131999999998</v>
      </c>
      <c r="L54" s="26">
        <v>17.880794999999999</v>
      </c>
      <c r="M54" s="26">
        <v>27.152318000000001</v>
      </c>
      <c r="N54" s="26">
        <v>15.231788</v>
      </c>
      <c r="O54" s="26">
        <v>18.543046</v>
      </c>
      <c r="P54" s="26">
        <v>29.139073</v>
      </c>
      <c r="Q54" s="26">
        <v>23.841059999999999</v>
      </c>
      <c r="R54" s="26">
        <v>28.476821000000001</v>
      </c>
      <c r="S54" s="26">
        <v>26.490065999999999</v>
      </c>
      <c r="T54" s="26">
        <v>31.125827999999998</v>
      </c>
      <c r="U54" s="26">
        <v>19.205297999999999</v>
      </c>
      <c r="V54" s="26">
        <v>3.9735100000000001</v>
      </c>
      <c r="W54" s="26">
        <v>15.231788</v>
      </c>
    </row>
    <row r="55" spans="1:23" x14ac:dyDescent="0.2">
      <c r="A55" s="19" t="s">
        <v>131</v>
      </c>
      <c r="B55" s="20">
        <v>1446</v>
      </c>
      <c r="C55" s="26">
        <v>38.450899</v>
      </c>
      <c r="D55" s="26">
        <v>62.448132999999999</v>
      </c>
      <c r="E55" s="26">
        <v>14.315353</v>
      </c>
      <c r="F55" s="26">
        <v>27.869986000000001</v>
      </c>
      <c r="G55" s="26">
        <v>47.026279000000002</v>
      </c>
      <c r="H55" s="26">
        <v>44.190871000000001</v>
      </c>
      <c r="I55" s="26">
        <v>16.59751</v>
      </c>
      <c r="J55" s="26">
        <v>43.291840000000001</v>
      </c>
      <c r="K55" s="26">
        <v>55.670816000000002</v>
      </c>
      <c r="L55" s="26">
        <v>11.479945000000001</v>
      </c>
      <c r="M55" s="26">
        <v>23.928076999999998</v>
      </c>
      <c r="N55" s="26">
        <v>11.549101</v>
      </c>
      <c r="O55" s="26">
        <v>17.634855000000002</v>
      </c>
      <c r="P55" s="26">
        <v>27.247579999999999</v>
      </c>
      <c r="Q55" s="26">
        <v>28.146611</v>
      </c>
      <c r="R55" s="26">
        <v>25.311202999999999</v>
      </c>
      <c r="S55" s="26">
        <v>23.305671</v>
      </c>
      <c r="T55" s="26">
        <v>26.002766000000001</v>
      </c>
      <c r="U55" s="26">
        <v>10.373443999999999</v>
      </c>
      <c r="V55" s="26">
        <v>4.9100970000000004</v>
      </c>
      <c r="W55" s="26">
        <v>10.511756999999999</v>
      </c>
    </row>
    <row r="56" spans="1:23" x14ac:dyDescent="0.2">
      <c r="A56" s="19" t="s">
        <v>392</v>
      </c>
      <c r="B56" s="20">
        <v>150</v>
      </c>
      <c r="C56" s="26">
        <v>49.333333000000003</v>
      </c>
      <c r="D56" s="26">
        <v>64</v>
      </c>
      <c r="E56" s="26">
        <v>19.333333</v>
      </c>
      <c r="F56" s="26">
        <v>25.333333</v>
      </c>
      <c r="G56" s="26">
        <v>49.333333000000003</v>
      </c>
      <c r="H56" s="26">
        <v>40</v>
      </c>
      <c r="I56" s="26">
        <v>18</v>
      </c>
      <c r="J56" s="26">
        <v>34.666666999999997</v>
      </c>
      <c r="K56" s="26">
        <v>54</v>
      </c>
      <c r="L56" s="26">
        <v>15.333333</v>
      </c>
      <c r="M56" s="26">
        <v>23.333333</v>
      </c>
      <c r="N56" s="26">
        <v>11.333333</v>
      </c>
      <c r="O56" s="26">
        <v>14.666667</v>
      </c>
      <c r="P56" s="26">
        <v>27.333333</v>
      </c>
      <c r="Q56" s="26">
        <v>25.333333</v>
      </c>
      <c r="R56" s="26">
        <v>24.666667</v>
      </c>
      <c r="S56" s="26">
        <v>21.333333</v>
      </c>
      <c r="T56" s="26">
        <v>24.666667</v>
      </c>
      <c r="U56" s="26">
        <v>8.6666670000000003</v>
      </c>
      <c r="V56" s="26">
        <v>5.3333329999999997</v>
      </c>
      <c r="W56" s="26">
        <v>9.3333329999999997</v>
      </c>
    </row>
    <row r="57" spans="1:23" x14ac:dyDescent="0.2">
      <c r="A57" s="19" t="s">
        <v>132</v>
      </c>
      <c r="B57" s="20">
        <v>372</v>
      </c>
      <c r="C57" s="26">
        <v>31.182796</v>
      </c>
      <c r="D57" s="26">
        <v>51.881720000000001</v>
      </c>
      <c r="E57" s="26">
        <v>12.903226</v>
      </c>
      <c r="F57" s="26">
        <v>20.430108000000001</v>
      </c>
      <c r="G57" s="26">
        <v>34.408602000000002</v>
      </c>
      <c r="H57" s="26">
        <v>28.494624000000002</v>
      </c>
      <c r="I57" s="26">
        <v>13.440860000000001</v>
      </c>
      <c r="J57" s="26">
        <v>32.526882000000001</v>
      </c>
      <c r="K57" s="26">
        <v>44.892473000000003</v>
      </c>
      <c r="L57" s="26">
        <v>11.827957</v>
      </c>
      <c r="M57" s="26">
        <v>20.967742000000001</v>
      </c>
      <c r="N57" s="26">
        <v>10.752687999999999</v>
      </c>
      <c r="O57" s="26">
        <v>17.741935000000002</v>
      </c>
      <c r="P57" s="26">
        <v>23.924731000000001</v>
      </c>
      <c r="Q57" s="26">
        <v>20.967742000000001</v>
      </c>
      <c r="R57" s="26">
        <v>20.161290000000001</v>
      </c>
      <c r="S57" s="26">
        <v>17.473117999999999</v>
      </c>
      <c r="T57" s="26">
        <v>20.161290000000001</v>
      </c>
      <c r="U57" s="26">
        <v>9.1397849999999998</v>
      </c>
      <c r="V57" s="26">
        <v>11.021504999999999</v>
      </c>
      <c r="W57" s="26">
        <v>17.473117999999999</v>
      </c>
    </row>
    <row r="58" spans="1:23" x14ac:dyDescent="0.2">
      <c r="A58" s="19" t="s">
        <v>1033</v>
      </c>
      <c r="B58" s="20">
        <v>69</v>
      </c>
      <c r="C58" s="26">
        <v>39.130434999999999</v>
      </c>
      <c r="D58" s="26">
        <v>57.971013999999997</v>
      </c>
      <c r="E58" s="26">
        <v>15.942029</v>
      </c>
      <c r="F58" s="26">
        <v>17.391304000000002</v>
      </c>
      <c r="G58" s="26">
        <v>33.333333000000003</v>
      </c>
      <c r="H58" s="26">
        <v>31.884058</v>
      </c>
      <c r="I58" s="26">
        <v>14.492754</v>
      </c>
      <c r="J58" s="26">
        <v>33.333333000000003</v>
      </c>
      <c r="K58" s="26">
        <v>33.333333000000003</v>
      </c>
      <c r="L58" s="26">
        <v>13.043478</v>
      </c>
      <c r="M58" s="26">
        <v>17.391304000000002</v>
      </c>
      <c r="N58" s="26">
        <v>5.7971009999999996</v>
      </c>
      <c r="O58" s="26">
        <v>8.6956520000000008</v>
      </c>
      <c r="P58" s="26">
        <v>21.739129999999999</v>
      </c>
      <c r="Q58" s="26">
        <v>23.188406000000001</v>
      </c>
      <c r="R58" s="26">
        <v>17.391304000000002</v>
      </c>
      <c r="S58" s="26">
        <v>14.492754</v>
      </c>
      <c r="T58" s="26">
        <v>18.840579999999999</v>
      </c>
      <c r="U58" s="26">
        <v>8.6956520000000008</v>
      </c>
      <c r="V58" s="26">
        <v>8.6956520000000008</v>
      </c>
      <c r="W58" s="26">
        <v>18.840579999999999</v>
      </c>
    </row>
    <row r="59" spans="1:23" x14ac:dyDescent="0.2">
      <c r="A59" s="18" t="s">
        <v>133</v>
      </c>
      <c r="B59" s="17">
        <v>92</v>
      </c>
      <c r="C59" s="25">
        <v>44.565216999999997</v>
      </c>
      <c r="D59" s="25">
        <v>61.956522</v>
      </c>
      <c r="E59" s="25">
        <v>23.913042999999998</v>
      </c>
      <c r="F59" s="25">
        <v>36.956522</v>
      </c>
      <c r="G59" s="25">
        <v>50</v>
      </c>
      <c r="H59" s="25">
        <v>47.826087000000001</v>
      </c>
      <c r="I59" s="25">
        <v>29.347826000000001</v>
      </c>
      <c r="J59" s="25">
        <v>46.739130000000003</v>
      </c>
      <c r="K59" s="25">
        <v>52.173912999999999</v>
      </c>
      <c r="L59" s="25">
        <v>20.652173999999999</v>
      </c>
      <c r="M59" s="25">
        <v>28.260870000000001</v>
      </c>
      <c r="N59" s="25">
        <v>20.652173999999999</v>
      </c>
      <c r="O59" s="25">
        <v>22.826087000000001</v>
      </c>
      <c r="P59" s="25">
        <v>31.521739</v>
      </c>
      <c r="Q59" s="25">
        <v>31.521739</v>
      </c>
      <c r="R59" s="25">
        <v>29.347826000000001</v>
      </c>
      <c r="S59" s="25">
        <v>30.434782999999999</v>
      </c>
      <c r="T59" s="25">
        <v>33.695652000000003</v>
      </c>
      <c r="U59" s="25">
        <v>26.086957000000002</v>
      </c>
      <c r="V59" s="25">
        <v>4.3478260000000004</v>
      </c>
      <c r="W59" s="25">
        <v>14.130435</v>
      </c>
    </row>
    <row r="60" spans="1:23" x14ac:dyDescent="0.2">
      <c r="A60" s="19" t="s">
        <v>134</v>
      </c>
      <c r="B60" s="20">
        <v>813</v>
      </c>
      <c r="C60" s="26">
        <v>33.210332000000001</v>
      </c>
      <c r="D60" s="26">
        <v>59.286593000000003</v>
      </c>
      <c r="E60" s="26">
        <v>14.514144999999999</v>
      </c>
      <c r="F60" s="26">
        <v>26.937269000000001</v>
      </c>
      <c r="G60" s="26">
        <v>46.371464000000003</v>
      </c>
      <c r="H60" s="26">
        <v>45.141451000000004</v>
      </c>
      <c r="I60" s="26">
        <v>16.359164</v>
      </c>
      <c r="J60" s="26">
        <v>42.066420999999998</v>
      </c>
      <c r="K60" s="26">
        <v>51.537514999999999</v>
      </c>
      <c r="L60" s="26">
        <v>11.316113</v>
      </c>
      <c r="M60" s="26">
        <v>22.140221</v>
      </c>
      <c r="N60" s="26">
        <v>11.931119000000001</v>
      </c>
      <c r="O60" s="26">
        <v>16.113161000000002</v>
      </c>
      <c r="P60" s="26">
        <v>26.568266000000001</v>
      </c>
      <c r="Q60" s="26">
        <v>27.306273000000001</v>
      </c>
      <c r="R60" s="26">
        <v>23.862238999999999</v>
      </c>
      <c r="S60" s="26">
        <v>22.386223999999999</v>
      </c>
      <c r="T60" s="26">
        <v>25.092251000000001</v>
      </c>
      <c r="U60" s="26">
        <v>10.209102</v>
      </c>
      <c r="V60" s="26">
        <v>5.5350549999999998</v>
      </c>
      <c r="W60" s="26">
        <v>10.947108999999999</v>
      </c>
    </row>
    <row r="61" spans="1:23" x14ac:dyDescent="0.2">
      <c r="A61" s="19" t="s">
        <v>393</v>
      </c>
      <c r="B61" s="20">
        <v>65</v>
      </c>
      <c r="C61" s="26">
        <v>44.615385000000003</v>
      </c>
      <c r="D61" s="26">
        <v>69.230768999999995</v>
      </c>
      <c r="E61" s="26">
        <v>26.153846000000001</v>
      </c>
      <c r="F61" s="26">
        <v>32.307692000000003</v>
      </c>
      <c r="G61" s="26">
        <v>49.230769000000002</v>
      </c>
      <c r="H61" s="26">
        <v>41.538462000000003</v>
      </c>
      <c r="I61" s="26">
        <v>23.076923000000001</v>
      </c>
      <c r="J61" s="26">
        <v>36.923076999999999</v>
      </c>
      <c r="K61" s="26">
        <v>43.076923000000001</v>
      </c>
      <c r="L61" s="26">
        <v>16.923076999999999</v>
      </c>
      <c r="M61" s="26">
        <v>26.153846000000001</v>
      </c>
      <c r="N61" s="26">
        <v>15.384615</v>
      </c>
      <c r="O61" s="26">
        <v>16.923076999999999</v>
      </c>
      <c r="P61" s="26">
        <v>27.692308000000001</v>
      </c>
      <c r="Q61" s="26">
        <v>26.153846000000001</v>
      </c>
      <c r="R61" s="26">
        <v>27.692308000000001</v>
      </c>
      <c r="S61" s="26">
        <v>23.076923000000001</v>
      </c>
      <c r="T61" s="26">
        <v>26.153846000000001</v>
      </c>
      <c r="U61" s="26">
        <v>10.769231</v>
      </c>
      <c r="V61" s="26">
        <v>10.769231</v>
      </c>
      <c r="W61" s="26">
        <v>12.307691999999999</v>
      </c>
    </row>
    <row r="62" spans="1:23" x14ac:dyDescent="0.2">
      <c r="A62" s="19" t="s">
        <v>135</v>
      </c>
      <c r="B62" s="20">
        <v>83</v>
      </c>
      <c r="C62" s="26">
        <v>26.506024</v>
      </c>
      <c r="D62" s="26">
        <v>45.783132999999999</v>
      </c>
      <c r="E62" s="26">
        <v>13.253012</v>
      </c>
      <c r="F62" s="26">
        <v>21.686747</v>
      </c>
      <c r="G62" s="26">
        <v>32.530119999999997</v>
      </c>
      <c r="H62" s="26">
        <v>32.530119999999997</v>
      </c>
      <c r="I62" s="26">
        <v>21.686747</v>
      </c>
      <c r="J62" s="26">
        <v>34.939759000000002</v>
      </c>
      <c r="K62" s="26">
        <v>38.554217000000001</v>
      </c>
      <c r="L62" s="26">
        <v>15.662651</v>
      </c>
      <c r="M62" s="26">
        <v>21.686747</v>
      </c>
      <c r="N62" s="26">
        <v>19.277107999999998</v>
      </c>
      <c r="O62" s="26">
        <v>19.277107999999998</v>
      </c>
      <c r="P62" s="26">
        <v>24.096385999999999</v>
      </c>
      <c r="Q62" s="26">
        <v>24.096385999999999</v>
      </c>
      <c r="R62" s="26">
        <v>24.096385999999999</v>
      </c>
      <c r="S62" s="26">
        <v>19.277107999999998</v>
      </c>
      <c r="T62" s="26">
        <v>22.891566000000001</v>
      </c>
      <c r="U62" s="26">
        <v>16.867470000000001</v>
      </c>
      <c r="V62" s="26">
        <v>12.048192999999999</v>
      </c>
      <c r="W62" s="26">
        <v>20.481928</v>
      </c>
    </row>
    <row r="63" spans="1:23" x14ac:dyDescent="0.2">
      <c r="A63" s="19" t="s">
        <v>1034</v>
      </c>
      <c r="B63" s="20">
        <v>39</v>
      </c>
      <c r="C63" s="26">
        <v>38.461537999999997</v>
      </c>
      <c r="D63" s="26">
        <v>64.102564000000001</v>
      </c>
      <c r="E63" s="26">
        <v>12.820513</v>
      </c>
      <c r="F63" s="26">
        <v>15.384615</v>
      </c>
      <c r="G63" s="26">
        <v>38.461537999999997</v>
      </c>
      <c r="H63" s="26">
        <v>35.897435999999999</v>
      </c>
      <c r="I63" s="26">
        <v>10.256410000000001</v>
      </c>
      <c r="J63" s="26">
        <v>38.461537999999997</v>
      </c>
      <c r="K63" s="26">
        <v>33.333333000000003</v>
      </c>
      <c r="L63" s="26">
        <v>12.820513</v>
      </c>
      <c r="M63" s="26">
        <v>15.384615</v>
      </c>
      <c r="N63" s="26">
        <v>5.1282050000000003</v>
      </c>
      <c r="O63" s="26">
        <v>7.6923079999999997</v>
      </c>
      <c r="P63" s="26">
        <v>28.205127999999998</v>
      </c>
      <c r="Q63" s="26">
        <v>23.076923000000001</v>
      </c>
      <c r="R63" s="26">
        <v>17.948718</v>
      </c>
      <c r="S63" s="26">
        <v>12.820513</v>
      </c>
      <c r="T63" s="26">
        <v>23.076923000000001</v>
      </c>
      <c r="U63" s="26">
        <v>10.256410000000001</v>
      </c>
      <c r="V63" s="26">
        <v>10.256410000000001</v>
      </c>
      <c r="W63" s="26">
        <v>15.384615</v>
      </c>
    </row>
    <row r="64" spans="1:23" x14ac:dyDescent="0.2">
      <c r="A64" s="18" t="s">
        <v>136</v>
      </c>
      <c r="B64" s="17">
        <v>59</v>
      </c>
      <c r="C64" s="25">
        <v>23.728814</v>
      </c>
      <c r="D64" s="25">
        <v>57.627119</v>
      </c>
      <c r="E64" s="25">
        <v>18.644068000000001</v>
      </c>
      <c r="F64" s="25">
        <v>23.728814</v>
      </c>
      <c r="G64" s="25">
        <v>55.932203000000001</v>
      </c>
      <c r="H64" s="25">
        <v>40.677965999999998</v>
      </c>
      <c r="I64" s="25">
        <v>20.338982999999999</v>
      </c>
      <c r="J64" s="25">
        <v>38.983051000000003</v>
      </c>
      <c r="K64" s="25">
        <v>54.237287999999999</v>
      </c>
      <c r="L64" s="25">
        <v>13.559322</v>
      </c>
      <c r="M64" s="25">
        <v>25.423729000000002</v>
      </c>
      <c r="N64" s="25">
        <v>6.7796609999999999</v>
      </c>
      <c r="O64" s="25">
        <v>11.864407</v>
      </c>
      <c r="P64" s="25">
        <v>25.423729000000002</v>
      </c>
      <c r="Q64" s="25">
        <v>11.864407</v>
      </c>
      <c r="R64" s="25">
        <v>27.118644</v>
      </c>
      <c r="S64" s="25">
        <v>20.338982999999999</v>
      </c>
      <c r="T64" s="25">
        <v>27.118644</v>
      </c>
      <c r="U64" s="25">
        <v>8.4745760000000008</v>
      </c>
      <c r="V64" s="25">
        <v>3.389831</v>
      </c>
      <c r="W64" s="25">
        <v>16.949152999999999</v>
      </c>
    </row>
    <row r="65" spans="1:23" x14ac:dyDescent="0.2">
      <c r="A65" s="19" t="s">
        <v>134</v>
      </c>
      <c r="B65" s="20">
        <v>632</v>
      </c>
      <c r="C65" s="26">
        <v>45.253165000000003</v>
      </c>
      <c r="D65" s="26">
        <v>66.613923999999997</v>
      </c>
      <c r="E65" s="26">
        <v>14.082278000000001</v>
      </c>
      <c r="F65" s="26">
        <v>28.955696</v>
      </c>
      <c r="G65" s="26">
        <v>47.78481</v>
      </c>
      <c r="H65" s="26">
        <v>42.879747000000002</v>
      </c>
      <c r="I65" s="26">
        <v>16.93038</v>
      </c>
      <c r="J65" s="26">
        <v>44.778480999999999</v>
      </c>
      <c r="K65" s="26">
        <v>60.917721999999998</v>
      </c>
      <c r="L65" s="26">
        <v>11.708861000000001</v>
      </c>
      <c r="M65" s="26">
        <v>26.265823000000001</v>
      </c>
      <c r="N65" s="26">
        <v>10.917721999999999</v>
      </c>
      <c r="O65" s="26">
        <v>19.462025000000001</v>
      </c>
      <c r="P65" s="26">
        <v>28.164556999999999</v>
      </c>
      <c r="Q65" s="26">
        <v>29.272151999999998</v>
      </c>
      <c r="R65" s="26">
        <v>27.21519</v>
      </c>
      <c r="S65" s="26">
        <v>24.525316</v>
      </c>
      <c r="T65" s="26">
        <v>27.21519</v>
      </c>
      <c r="U65" s="26">
        <v>10.601266000000001</v>
      </c>
      <c r="V65" s="26">
        <v>4.1139239999999999</v>
      </c>
      <c r="W65" s="26">
        <v>9.9683539999999997</v>
      </c>
    </row>
    <row r="66" spans="1:23" x14ac:dyDescent="0.2">
      <c r="A66" s="19" t="s">
        <v>393</v>
      </c>
      <c r="B66" s="20">
        <v>85</v>
      </c>
      <c r="C66" s="26">
        <v>52.941175999999999</v>
      </c>
      <c r="D66" s="26">
        <v>60</v>
      </c>
      <c r="E66" s="26">
        <v>14.117647</v>
      </c>
      <c r="F66" s="26">
        <v>20</v>
      </c>
      <c r="G66" s="26">
        <v>49.411765000000003</v>
      </c>
      <c r="H66" s="26">
        <v>38.823529000000001</v>
      </c>
      <c r="I66" s="26">
        <v>14.117647</v>
      </c>
      <c r="J66" s="26">
        <v>32.941175999999999</v>
      </c>
      <c r="K66" s="26">
        <v>62.352941000000001</v>
      </c>
      <c r="L66" s="26">
        <v>14.117647</v>
      </c>
      <c r="M66" s="26">
        <v>21.176470999999999</v>
      </c>
      <c r="N66" s="26">
        <v>8.2352939999999997</v>
      </c>
      <c r="O66" s="26">
        <v>12.941176</v>
      </c>
      <c r="P66" s="26">
        <v>27.058824000000001</v>
      </c>
      <c r="Q66" s="26">
        <v>24.705881999999999</v>
      </c>
      <c r="R66" s="26">
        <v>22.352941000000001</v>
      </c>
      <c r="S66" s="26">
        <v>20</v>
      </c>
      <c r="T66" s="26">
        <v>23.529412000000001</v>
      </c>
      <c r="U66" s="26">
        <v>7.0588240000000004</v>
      </c>
      <c r="V66" s="26">
        <v>1.176471</v>
      </c>
      <c r="W66" s="26">
        <v>7.0588240000000004</v>
      </c>
    </row>
    <row r="67" spans="1:23" x14ac:dyDescent="0.2">
      <c r="A67" s="19" t="s">
        <v>135</v>
      </c>
      <c r="B67" s="20">
        <v>289</v>
      </c>
      <c r="C67" s="26">
        <v>32.525951999999997</v>
      </c>
      <c r="D67" s="26">
        <v>53.633217999999999</v>
      </c>
      <c r="E67" s="26">
        <v>12.802768</v>
      </c>
      <c r="F67" s="26">
        <v>20.069203999999999</v>
      </c>
      <c r="G67" s="26">
        <v>34.948096999999997</v>
      </c>
      <c r="H67" s="26">
        <v>27.335640000000001</v>
      </c>
      <c r="I67" s="26">
        <v>11.072664</v>
      </c>
      <c r="J67" s="26">
        <v>31.833909999999999</v>
      </c>
      <c r="K67" s="26">
        <v>46.712803000000001</v>
      </c>
      <c r="L67" s="26">
        <v>10.726644</v>
      </c>
      <c r="M67" s="26">
        <v>20.761246</v>
      </c>
      <c r="N67" s="26">
        <v>8.3044980000000006</v>
      </c>
      <c r="O67" s="26">
        <v>17.301037999999998</v>
      </c>
      <c r="P67" s="26">
        <v>23.875433000000001</v>
      </c>
      <c r="Q67" s="26">
        <v>20.069203999999999</v>
      </c>
      <c r="R67" s="26">
        <v>19.031141999999999</v>
      </c>
      <c r="S67" s="26">
        <v>16.955017000000002</v>
      </c>
      <c r="T67" s="26">
        <v>19.377162999999999</v>
      </c>
      <c r="U67" s="26">
        <v>6.9204150000000002</v>
      </c>
      <c r="V67" s="26">
        <v>10.726644</v>
      </c>
      <c r="W67" s="26">
        <v>16.608996999999999</v>
      </c>
    </row>
    <row r="68" spans="1:23" x14ac:dyDescent="0.2">
      <c r="A68" s="19" t="s">
        <v>1034</v>
      </c>
      <c r="B68" s="20">
        <v>30</v>
      </c>
      <c r="C68" s="26">
        <v>40</v>
      </c>
      <c r="D68" s="26">
        <v>50</v>
      </c>
      <c r="E68" s="26">
        <v>20</v>
      </c>
      <c r="F68" s="26">
        <v>20</v>
      </c>
      <c r="G68" s="26">
        <v>26.666667</v>
      </c>
      <c r="H68" s="26">
        <v>26.666667</v>
      </c>
      <c r="I68" s="26">
        <v>20</v>
      </c>
      <c r="J68" s="26">
        <v>26.666667</v>
      </c>
      <c r="K68" s="26">
        <v>33.333333000000003</v>
      </c>
      <c r="L68" s="26">
        <v>13.333333</v>
      </c>
      <c r="M68" s="26">
        <v>20</v>
      </c>
      <c r="N68" s="26">
        <v>6.6666670000000003</v>
      </c>
      <c r="O68" s="26">
        <v>10</v>
      </c>
      <c r="P68" s="26">
        <v>13.333333</v>
      </c>
      <c r="Q68" s="26">
        <v>23.333333</v>
      </c>
      <c r="R68" s="26">
        <v>16.666667</v>
      </c>
      <c r="S68" s="26">
        <v>16.666667</v>
      </c>
      <c r="T68" s="26">
        <v>13.333333</v>
      </c>
      <c r="U68" s="26">
        <v>6.6666670000000003</v>
      </c>
      <c r="V68" s="26">
        <v>6.6666670000000003</v>
      </c>
      <c r="W68" s="26">
        <v>23.333333</v>
      </c>
    </row>
    <row r="69" spans="1:23" x14ac:dyDescent="0.2">
      <c r="A69" s="18" t="s">
        <v>1035</v>
      </c>
      <c r="B69" s="18"/>
      <c r="C69" s="18"/>
      <c r="D69" s="18"/>
      <c r="E69" s="18"/>
      <c r="F69" s="18"/>
      <c r="G69" s="18"/>
      <c r="H69" s="18"/>
      <c r="I69" s="18"/>
      <c r="J69" s="18"/>
      <c r="K69" s="18"/>
      <c r="L69" s="18"/>
      <c r="M69" s="18"/>
      <c r="N69" s="18"/>
      <c r="O69" s="18"/>
      <c r="P69" s="18"/>
      <c r="Q69" s="18"/>
      <c r="R69" s="18"/>
      <c r="S69" s="18"/>
      <c r="T69" s="18"/>
      <c r="U69" s="18"/>
      <c r="V69" s="18"/>
      <c r="W69" s="18"/>
    </row>
    <row r="70" spans="1:23" x14ac:dyDescent="0.2">
      <c r="A70" s="19" t="s">
        <v>1036</v>
      </c>
      <c r="B70" s="20">
        <v>366</v>
      </c>
      <c r="C70" s="26">
        <v>36.338797999999997</v>
      </c>
      <c r="D70" s="26">
        <v>57.103825000000001</v>
      </c>
      <c r="E70" s="26">
        <v>17.759563</v>
      </c>
      <c r="F70" s="26">
        <v>27.322403999999999</v>
      </c>
      <c r="G70" s="26">
        <v>44.535519000000001</v>
      </c>
      <c r="H70" s="26">
        <v>36.612022000000003</v>
      </c>
      <c r="I70" s="26">
        <v>19.672131</v>
      </c>
      <c r="J70" s="26">
        <v>37.431694</v>
      </c>
      <c r="K70" s="26">
        <v>49.726776000000001</v>
      </c>
      <c r="L70" s="26">
        <v>15.300546000000001</v>
      </c>
      <c r="M70" s="26">
        <v>22.131148</v>
      </c>
      <c r="N70" s="26">
        <v>12.021858</v>
      </c>
      <c r="O70" s="26">
        <v>15.027322</v>
      </c>
      <c r="P70" s="26">
        <v>24.043716</v>
      </c>
      <c r="Q70" s="26">
        <v>21.584699000000001</v>
      </c>
      <c r="R70" s="26">
        <v>23.224043999999999</v>
      </c>
      <c r="S70" s="26">
        <v>20.491803000000001</v>
      </c>
      <c r="T70" s="26">
        <v>24.043716</v>
      </c>
      <c r="U70" s="26">
        <v>11.202185999999999</v>
      </c>
      <c r="V70" s="26">
        <v>6.5573769999999998</v>
      </c>
      <c r="W70" s="26">
        <v>13.934426</v>
      </c>
    </row>
    <row r="71" spans="1:23" x14ac:dyDescent="0.2">
      <c r="A71" s="19" t="s">
        <v>1037</v>
      </c>
      <c r="B71" s="20">
        <v>1212</v>
      </c>
      <c r="C71" s="26">
        <v>38.036304000000001</v>
      </c>
      <c r="D71" s="26">
        <v>62.953795</v>
      </c>
      <c r="E71" s="26">
        <v>13.943894</v>
      </c>
      <c r="F71" s="26">
        <v>27.970296999999999</v>
      </c>
      <c r="G71" s="26">
        <v>48.184818</v>
      </c>
      <c r="H71" s="26">
        <v>44.636963999999999</v>
      </c>
      <c r="I71" s="26">
        <v>16.749175000000001</v>
      </c>
      <c r="J71" s="26">
        <v>42.574257000000003</v>
      </c>
      <c r="K71" s="26">
        <v>56.188119</v>
      </c>
      <c r="L71" s="26">
        <v>11.468647000000001</v>
      </c>
      <c r="M71" s="26">
        <v>24.669967</v>
      </c>
      <c r="N71" s="26">
        <v>11.716172</v>
      </c>
      <c r="O71" s="26">
        <v>17.739274000000002</v>
      </c>
      <c r="P71" s="26">
        <v>26.897690000000001</v>
      </c>
      <c r="Q71" s="26">
        <v>27.970296999999999</v>
      </c>
      <c r="R71" s="26">
        <v>24.752475</v>
      </c>
      <c r="S71" s="26">
        <v>22.359736000000002</v>
      </c>
      <c r="T71" s="26">
        <v>25.742574000000001</v>
      </c>
      <c r="U71" s="26">
        <v>10.478548</v>
      </c>
      <c r="V71" s="26">
        <v>4.7029699999999997</v>
      </c>
      <c r="W71" s="26">
        <v>9.9834980000000009</v>
      </c>
    </row>
    <row r="72" spans="1:23" x14ac:dyDescent="0.2">
      <c r="A72" s="19" t="s">
        <v>137</v>
      </c>
      <c r="B72" s="20">
        <v>112</v>
      </c>
      <c r="C72" s="26">
        <v>40.178570999999998</v>
      </c>
      <c r="D72" s="26">
        <v>65.178571000000005</v>
      </c>
      <c r="E72" s="26">
        <v>20.535713999999999</v>
      </c>
      <c r="F72" s="26">
        <v>32.142856999999999</v>
      </c>
      <c r="G72" s="26">
        <v>61.607143000000001</v>
      </c>
      <c r="H72" s="26">
        <v>53.571429000000002</v>
      </c>
      <c r="I72" s="26">
        <v>21.428571000000002</v>
      </c>
      <c r="J72" s="26">
        <v>49.107143000000001</v>
      </c>
      <c r="K72" s="26">
        <v>63.392856999999999</v>
      </c>
      <c r="L72" s="26">
        <v>12.5</v>
      </c>
      <c r="M72" s="26">
        <v>32.142856999999999</v>
      </c>
      <c r="N72" s="26">
        <v>13.392856999999999</v>
      </c>
      <c r="O72" s="26">
        <v>25.892856999999999</v>
      </c>
      <c r="P72" s="26">
        <v>35.714286000000001</v>
      </c>
      <c r="Q72" s="26">
        <v>38.392856999999999</v>
      </c>
      <c r="R72" s="26">
        <v>33.035713999999999</v>
      </c>
      <c r="S72" s="26">
        <v>33.035713999999999</v>
      </c>
      <c r="T72" s="26">
        <v>39.285713999999999</v>
      </c>
      <c r="U72" s="26">
        <v>13.392856999999999</v>
      </c>
      <c r="V72" s="26">
        <v>6.25</v>
      </c>
      <c r="W72" s="26">
        <v>4.4642860000000004</v>
      </c>
    </row>
    <row r="73" spans="1:23" x14ac:dyDescent="0.2">
      <c r="A73" s="19" t="s">
        <v>138</v>
      </c>
      <c r="B73" s="20">
        <v>673</v>
      </c>
      <c r="C73" s="26">
        <v>38.484397999999999</v>
      </c>
      <c r="D73" s="26">
        <v>61.515602000000001</v>
      </c>
      <c r="E73" s="26">
        <v>16.344725</v>
      </c>
      <c r="F73" s="26">
        <v>26.745913999999999</v>
      </c>
      <c r="G73" s="26">
        <v>44.873699999999999</v>
      </c>
      <c r="H73" s="26">
        <v>39.970281999999997</v>
      </c>
      <c r="I73" s="26">
        <v>15.750370999999999</v>
      </c>
      <c r="J73" s="26">
        <v>39.524517000000003</v>
      </c>
      <c r="K73" s="26">
        <v>54.086181000000003</v>
      </c>
      <c r="L73" s="26">
        <v>13.07578</v>
      </c>
      <c r="M73" s="26">
        <v>23.922733999999998</v>
      </c>
      <c r="N73" s="26">
        <v>13.224368</v>
      </c>
      <c r="O73" s="26">
        <v>19.019316</v>
      </c>
      <c r="P73" s="26">
        <v>27.191679000000001</v>
      </c>
      <c r="Q73" s="26">
        <v>27.786033</v>
      </c>
      <c r="R73" s="26">
        <v>25.557206999999998</v>
      </c>
      <c r="S73" s="26">
        <v>24.517088000000001</v>
      </c>
      <c r="T73" s="26">
        <v>25.557206999999998</v>
      </c>
      <c r="U73" s="26">
        <v>10.995542</v>
      </c>
      <c r="V73" s="26">
        <v>7.7265969999999999</v>
      </c>
      <c r="W73" s="26">
        <v>12.18425</v>
      </c>
    </row>
    <row r="74" spans="1:23" x14ac:dyDescent="0.2">
      <c r="A74" s="19" t="s">
        <v>1038</v>
      </c>
      <c r="B74" s="20">
        <v>75</v>
      </c>
      <c r="C74" s="26">
        <v>41.333333000000003</v>
      </c>
      <c r="D74" s="26">
        <v>56</v>
      </c>
      <c r="E74" s="26">
        <v>18.666667</v>
      </c>
      <c r="F74" s="26">
        <v>32</v>
      </c>
      <c r="G74" s="26">
        <v>38.666666999999997</v>
      </c>
      <c r="H74" s="26">
        <v>42.666666999999997</v>
      </c>
      <c r="I74" s="26">
        <v>20</v>
      </c>
      <c r="J74" s="26">
        <v>41.333333000000003</v>
      </c>
      <c r="K74" s="26">
        <v>44</v>
      </c>
      <c r="L74" s="26">
        <v>16</v>
      </c>
      <c r="M74" s="26">
        <v>24</v>
      </c>
      <c r="N74" s="26">
        <v>14.666667</v>
      </c>
      <c r="O74" s="26">
        <v>17.333333</v>
      </c>
      <c r="P74" s="26">
        <v>28</v>
      </c>
      <c r="Q74" s="26">
        <v>24</v>
      </c>
      <c r="R74" s="26">
        <v>33.333333000000003</v>
      </c>
      <c r="S74" s="26">
        <v>30.666667</v>
      </c>
      <c r="T74" s="26">
        <v>30.666667</v>
      </c>
      <c r="U74" s="26">
        <v>16</v>
      </c>
      <c r="V74" s="26">
        <v>10.666667</v>
      </c>
      <c r="W74" s="26">
        <v>20</v>
      </c>
    </row>
    <row r="75" spans="1:23" x14ac:dyDescent="0.2">
      <c r="A75" s="19" t="s">
        <v>1011</v>
      </c>
      <c r="B75" s="20">
        <v>178</v>
      </c>
      <c r="C75" s="26">
        <v>37.640448999999997</v>
      </c>
      <c r="D75" s="26">
        <v>55.617978000000001</v>
      </c>
      <c r="E75" s="26">
        <v>12.921348</v>
      </c>
      <c r="F75" s="26">
        <v>17.977528</v>
      </c>
      <c r="G75" s="26">
        <v>34.269663000000001</v>
      </c>
      <c r="H75" s="26">
        <v>35.955055999999999</v>
      </c>
      <c r="I75" s="26">
        <v>11.235955000000001</v>
      </c>
      <c r="J75" s="26">
        <v>37.640448999999997</v>
      </c>
      <c r="K75" s="26">
        <v>42.134830999999998</v>
      </c>
      <c r="L75" s="26">
        <v>9.5505619999999993</v>
      </c>
      <c r="M75" s="26">
        <v>17.41573</v>
      </c>
      <c r="N75" s="26">
        <v>6.7415729999999998</v>
      </c>
      <c r="O75" s="26">
        <v>8.4269660000000002</v>
      </c>
      <c r="P75" s="26">
        <v>23.595506</v>
      </c>
      <c r="Q75" s="26">
        <v>23.595506</v>
      </c>
      <c r="R75" s="26">
        <v>20.224719</v>
      </c>
      <c r="S75" s="26">
        <v>16.292134999999998</v>
      </c>
      <c r="T75" s="26">
        <v>20.224719</v>
      </c>
      <c r="U75" s="26">
        <v>7.3033710000000003</v>
      </c>
      <c r="V75" s="26">
        <v>7.3033710000000003</v>
      </c>
      <c r="W75" s="26">
        <v>17.977528</v>
      </c>
    </row>
    <row r="76" spans="1:23" x14ac:dyDescent="0.2">
      <c r="A76" s="19" t="s">
        <v>1441</v>
      </c>
      <c r="B76" s="20">
        <v>1644</v>
      </c>
      <c r="C76" s="26">
        <v>38.199513000000003</v>
      </c>
      <c r="D76" s="26">
        <v>61.739659000000003</v>
      </c>
      <c r="E76" s="26">
        <v>14.59854</v>
      </c>
      <c r="F76" s="26">
        <v>27.068127</v>
      </c>
      <c r="G76" s="26">
        <v>46.22871</v>
      </c>
      <c r="H76" s="26">
        <v>42.396594</v>
      </c>
      <c r="I76" s="26">
        <v>16.666667</v>
      </c>
      <c r="J76" s="26">
        <v>41.605839000000003</v>
      </c>
      <c r="K76" s="26">
        <v>54.683698</v>
      </c>
      <c r="L76" s="26">
        <v>11.922141</v>
      </c>
      <c r="M76" s="26">
        <v>24.3309</v>
      </c>
      <c r="N76" s="26">
        <v>11.861314</v>
      </c>
      <c r="O76" s="26">
        <v>18.673966</v>
      </c>
      <c r="P76" s="26">
        <v>27.554745</v>
      </c>
      <c r="Q76" s="26">
        <v>27.615572</v>
      </c>
      <c r="R76" s="26">
        <v>25.060827</v>
      </c>
      <c r="S76" s="26">
        <v>23.114355</v>
      </c>
      <c r="T76" s="26">
        <v>25.790754</v>
      </c>
      <c r="U76" s="26">
        <v>10.827251</v>
      </c>
      <c r="V76" s="26">
        <v>5.7785890000000002</v>
      </c>
      <c r="W76" s="26">
        <v>11.192214</v>
      </c>
    </row>
    <row r="77" spans="1:23" x14ac:dyDescent="0.2">
      <c r="A77" s="18" t="s">
        <v>1039</v>
      </c>
      <c r="B77" s="18"/>
      <c r="C77" s="18"/>
      <c r="D77" s="18"/>
      <c r="E77" s="18"/>
      <c r="F77" s="18"/>
      <c r="G77" s="18"/>
      <c r="H77" s="18"/>
      <c r="I77" s="18"/>
      <c r="J77" s="18"/>
      <c r="K77" s="18"/>
      <c r="L77" s="18"/>
      <c r="M77" s="18"/>
      <c r="N77" s="18"/>
      <c r="O77" s="18"/>
      <c r="P77" s="18"/>
      <c r="Q77" s="18"/>
      <c r="R77" s="18"/>
      <c r="S77" s="18"/>
      <c r="T77" s="18"/>
      <c r="U77" s="18"/>
      <c r="V77" s="18"/>
      <c r="W77" s="18"/>
    </row>
    <row r="78" spans="1:23" x14ac:dyDescent="0.2">
      <c r="A78" s="21" t="s">
        <v>1040</v>
      </c>
      <c r="B78" s="34">
        <v>366</v>
      </c>
      <c r="C78" s="30">
        <v>36.338797999999997</v>
      </c>
      <c r="D78" s="30">
        <v>57.103825000000001</v>
      </c>
      <c r="E78" s="30">
        <v>17.759563</v>
      </c>
      <c r="F78" s="30">
        <v>27.322403999999999</v>
      </c>
      <c r="G78" s="30">
        <v>44.535519000000001</v>
      </c>
      <c r="H78" s="30">
        <v>36.612022000000003</v>
      </c>
      <c r="I78" s="30">
        <v>19.672131</v>
      </c>
      <c r="J78" s="30">
        <v>37.431694</v>
      </c>
      <c r="K78" s="30">
        <v>49.726776000000001</v>
      </c>
      <c r="L78" s="30">
        <v>15.300546000000001</v>
      </c>
      <c r="M78" s="30">
        <v>22.131148</v>
      </c>
      <c r="N78" s="30">
        <v>12.021858</v>
      </c>
      <c r="O78" s="30">
        <v>15.027322</v>
      </c>
      <c r="P78" s="30">
        <v>24.043716</v>
      </c>
      <c r="Q78" s="30">
        <v>21.584699000000001</v>
      </c>
      <c r="R78" s="30">
        <v>23.224043999999999</v>
      </c>
      <c r="S78" s="30">
        <v>20.491803000000001</v>
      </c>
      <c r="T78" s="30">
        <v>24.043716</v>
      </c>
      <c r="U78" s="30">
        <v>11.202185999999999</v>
      </c>
      <c r="V78" s="30">
        <v>6.5573769999999998</v>
      </c>
      <c r="W78" s="30">
        <v>13.934426</v>
      </c>
    </row>
    <row r="79" spans="1:23" x14ac:dyDescent="0.2">
      <c r="A79" s="21" t="s">
        <v>1041</v>
      </c>
      <c r="B79" s="34">
        <v>954</v>
      </c>
      <c r="C79" s="30">
        <v>37.316561999999998</v>
      </c>
      <c r="D79" s="30">
        <v>61.635219999999997</v>
      </c>
      <c r="E79" s="30">
        <v>13.9413</v>
      </c>
      <c r="F79" s="30">
        <v>26.729559999999999</v>
      </c>
      <c r="G79" s="30">
        <v>46.331237000000002</v>
      </c>
      <c r="H79" s="30">
        <v>42.138365</v>
      </c>
      <c r="I79" s="30">
        <v>17.190776</v>
      </c>
      <c r="J79" s="30">
        <v>42.243186999999999</v>
      </c>
      <c r="K79" s="30">
        <v>54.297694</v>
      </c>
      <c r="L79" s="30">
        <v>11.111110999999999</v>
      </c>
      <c r="M79" s="30">
        <v>24.423480000000001</v>
      </c>
      <c r="N79" s="30">
        <v>11.215933</v>
      </c>
      <c r="O79" s="30">
        <v>19.182390000000002</v>
      </c>
      <c r="P79" s="30">
        <v>28.092243</v>
      </c>
      <c r="Q79" s="30">
        <v>27.148847</v>
      </c>
      <c r="R79" s="30">
        <v>24.318657999999999</v>
      </c>
      <c r="S79" s="30">
        <v>21.802935000000002</v>
      </c>
      <c r="T79" s="30">
        <v>25.052410999999999</v>
      </c>
      <c r="U79" s="30">
        <v>10.48218</v>
      </c>
      <c r="V79" s="30">
        <v>4.8218030000000001</v>
      </c>
      <c r="W79" s="30">
        <v>10.901467999999999</v>
      </c>
    </row>
    <row r="80" spans="1:23" x14ac:dyDescent="0.2">
      <c r="A80" s="19" t="s">
        <v>1042</v>
      </c>
      <c r="B80" s="20">
        <v>345</v>
      </c>
      <c r="C80" s="26">
        <v>38.840580000000003</v>
      </c>
      <c r="D80" s="26">
        <v>60</v>
      </c>
      <c r="E80" s="26">
        <v>14.782609000000001</v>
      </c>
      <c r="F80" s="26">
        <v>28.985506999999998</v>
      </c>
      <c r="G80" s="26">
        <v>47.826087000000001</v>
      </c>
      <c r="H80" s="26">
        <v>42.318840999999999</v>
      </c>
      <c r="I80" s="26">
        <v>17.391304000000002</v>
      </c>
      <c r="J80" s="26">
        <v>40.579709999999999</v>
      </c>
      <c r="K80" s="26">
        <v>54.782609000000001</v>
      </c>
      <c r="L80" s="26">
        <v>12.463768</v>
      </c>
      <c r="M80" s="26">
        <v>23.478261</v>
      </c>
      <c r="N80" s="26">
        <v>13.333333</v>
      </c>
      <c r="O80" s="26">
        <v>18.840579999999999</v>
      </c>
      <c r="P80" s="26">
        <v>26.956522</v>
      </c>
      <c r="Q80" s="26">
        <v>29.275362000000001</v>
      </c>
      <c r="R80" s="26">
        <v>24.637681000000001</v>
      </c>
      <c r="S80" s="26">
        <v>23.768115999999999</v>
      </c>
      <c r="T80" s="26">
        <v>24.927536</v>
      </c>
      <c r="U80" s="26">
        <v>11.304347999999999</v>
      </c>
      <c r="V80" s="26">
        <v>6.9565219999999997</v>
      </c>
      <c r="W80" s="26">
        <v>11.304347999999999</v>
      </c>
    </row>
    <row r="81" spans="1:23" x14ac:dyDescent="0.2">
      <c r="A81" s="19" t="s">
        <v>1043</v>
      </c>
      <c r="B81" s="20">
        <v>141</v>
      </c>
      <c r="C81" s="26">
        <v>36.879432999999999</v>
      </c>
      <c r="D81" s="26">
        <v>60.992908</v>
      </c>
      <c r="E81" s="26">
        <v>26.241135</v>
      </c>
      <c r="F81" s="26">
        <v>27.659573999999999</v>
      </c>
      <c r="G81" s="26">
        <v>52.48227</v>
      </c>
      <c r="H81" s="26">
        <v>48.226950000000002</v>
      </c>
      <c r="I81" s="26">
        <v>17.730495999999999</v>
      </c>
      <c r="J81" s="26">
        <v>44.680850999999997</v>
      </c>
      <c r="K81" s="26">
        <v>57.446809000000002</v>
      </c>
      <c r="L81" s="26">
        <v>19.148935999999999</v>
      </c>
      <c r="M81" s="26">
        <v>27.659573999999999</v>
      </c>
      <c r="N81" s="26">
        <v>18.439716000000001</v>
      </c>
      <c r="O81" s="26">
        <v>25.531915000000001</v>
      </c>
      <c r="P81" s="26">
        <v>29.787234000000002</v>
      </c>
      <c r="Q81" s="26">
        <v>33.333333000000003</v>
      </c>
      <c r="R81" s="26">
        <v>34.042552999999998</v>
      </c>
      <c r="S81" s="26">
        <v>32.624113000000001</v>
      </c>
      <c r="T81" s="26">
        <v>33.333333000000003</v>
      </c>
      <c r="U81" s="26">
        <v>14.893617000000001</v>
      </c>
      <c r="V81" s="26">
        <v>7.801418</v>
      </c>
      <c r="W81" s="26">
        <v>11.347518000000001</v>
      </c>
    </row>
    <row r="82" spans="1:23" x14ac:dyDescent="0.2">
      <c r="A82" s="19" t="s">
        <v>1044</v>
      </c>
      <c r="B82" s="20">
        <v>56</v>
      </c>
      <c r="C82" s="26">
        <v>44.642856999999999</v>
      </c>
      <c r="D82" s="26">
        <v>73.214286000000001</v>
      </c>
      <c r="E82" s="26">
        <v>16.071428999999998</v>
      </c>
      <c r="F82" s="26">
        <v>30.357143000000001</v>
      </c>
      <c r="G82" s="26">
        <v>37.5</v>
      </c>
      <c r="H82" s="26">
        <v>39.285713999999999</v>
      </c>
      <c r="I82" s="26">
        <v>12.5</v>
      </c>
      <c r="J82" s="26">
        <v>41.071429000000002</v>
      </c>
      <c r="K82" s="26">
        <v>57.142856999999999</v>
      </c>
      <c r="L82" s="26">
        <v>12.5</v>
      </c>
      <c r="M82" s="26">
        <v>32.142856999999999</v>
      </c>
      <c r="N82" s="26">
        <v>12.5</v>
      </c>
      <c r="O82" s="26">
        <v>12.5</v>
      </c>
      <c r="P82" s="26">
        <v>35.714286000000001</v>
      </c>
      <c r="Q82" s="26">
        <v>25</v>
      </c>
      <c r="R82" s="26">
        <v>25</v>
      </c>
      <c r="S82" s="26">
        <v>30.357143000000001</v>
      </c>
      <c r="T82" s="26">
        <v>30.357143000000001</v>
      </c>
      <c r="U82" s="26">
        <v>19.642856999999999</v>
      </c>
      <c r="V82" s="26">
        <v>0</v>
      </c>
      <c r="W82" s="26">
        <v>5.3571429999999998</v>
      </c>
    </row>
    <row r="83" spans="1:23" x14ac:dyDescent="0.2">
      <c r="A83" s="19" t="s">
        <v>1045</v>
      </c>
      <c r="B83" s="20">
        <v>48</v>
      </c>
      <c r="C83" s="26">
        <v>33.333333000000003</v>
      </c>
      <c r="D83" s="26">
        <v>56.25</v>
      </c>
      <c r="E83" s="26">
        <v>8.3333329999999997</v>
      </c>
      <c r="F83" s="26">
        <v>27.083333</v>
      </c>
      <c r="G83" s="26">
        <v>41.666666999999997</v>
      </c>
      <c r="H83" s="26">
        <v>43.75</v>
      </c>
      <c r="I83" s="26">
        <v>12.5</v>
      </c>
      <c r="J83" s="26">
        <v>41.666666999999997</v>
      </c>
      <c r="K83" s="26">
        <v>52.083333000000003</v>
      </c>
      <c r="L83" s="26">
        <v>8.3333329999999997</v>
      </c>
      <c r="M83" s="26">
        <v>25</v>
      </c>
      <c r="N83" s="26">
        <v>4.1666670000000003</v>
      </c>
      <c r="O83" s="26">
        <v>14.583333</v>
      </c>
      <c r="P83" s="26">
        <v>18.75</v>
      </c>
      <c r="Q83" s="26">
        <v>25</v>
      </c>
      <c r="R83" s="26">
        <v>25</v>
      </c>
      <c r="S83" s="26">
        <v>25</v>
      </c>
      <c r="T83" s="26">
        <v>31.25</v>
      </c>
      <c r="U83" s="26">
        <v>4.1666670000000003</v>
      </c>
      <c r="V83" s="26">
        <v>14.583333</v>
      </c>
      <c r="W83" s="26">
        <v>20.833333</v>
      </c>
    </row>
    <row r="84" spans="1:23" x14ac:dyDescent="0.2">
      <c r="A84" s="19" t="s">
        <v>1046</v>
      </c>
      <c r="B84" s="20">
        <v>20</v>
      </c>
      <c r="C84" s="26">
        <v>45</v>
      </c>
      <c r="D84" s="26">
        <v>70</v>
      </c>
      <c r="E84" s="26">
        <v>5</v>
      </c>
      <c r="F84" s="26">
        <v>15</v>
      </c>
      <c r="G84" s="26">
        <v>45</v>
      </c>
      <c r="H84" s="26">
        <v>35</v>
      </c>
      <c r="I84" s="26">
        <v>10</v>
      </c>
      <c r="J84" s="26">
        <v>30</v>
      </c>
      <c r="K84" s="26">
        <v>40</v>
      </c>
      <c r="L84" s="26">
        <v>0</v>
      </c>
      <c r="M84" s="26">
        <v>20</v>
      </c>
      <c r="N84" s="26">
        <v>5</v>
      </c>
      <c r="O84" s="26">
        <v>5</v>
      </c>
      <c r="P84" s="26">
        <v>20</v>
      </c>
      <c r="Q84" s="26">
        <v>15</v>
      </c>
      <c r="R84" s="26">
        <v>20</v>
      </c>
      <c r="S84" s="26">
        <v>20</v>
      </c>
      <c r="T84" s="26">
        <v>25</v>
      </c>
      <c r="U84" s="26">
        <v>5</v>
      </c>
      <c r="V84" s="26">
        <v>10</v>
      </c>
      <c r="W84" s="26">
        <v>10</v>
      </c>
    </row>
    <row r="85" spans="1:23" x14ac:dyDescent="0.2">
      <c r="A85" s="19" t="s">
        <v>1047</v>
      </c>
      <c r="B85" s="20">
        <v>4</v>
      </c>
      <c r="C85" s="26">
        <v>25</v>
      </c>
      <c r="D85" s="26">
        <v>25</v>
      </c>
      <c r="E85" s="26">
        <v>0</v>
      </c>
      <c r="F85" s="26">
        <v>0</v>
      </c>
      <c r="G85" s="26">
        <v>0</v>
      </c>
      <c r="H85" s="26">
        <v>0</v>
      </c>
      <c r="I85" s="26">
        <v>0</v>
      </c>
      <c r="J85" s="26">
        <v>0</v>
      </c>
      <c r="K85" s="26">
        <v>25</v>
      </c>
      <c r="L85" s="26">
        <v>0</v>
      </c>
      <c r="M85" s="26">
        <v>0</v>
      </c>
      <c r="N85" s="26">
        <v>0</v>
      </c>
      <c r="O85" s="26">
        <v>0</v>
      </c>
      <c r="P85" s="26">
        <v>0</v>
      </c>
      <c r="Q85" s="26">
        <v>0</v>
      </c>
      <c r="R85" s="26">
        <v>0</v>
      </c>
      <c r="S85" s="26">
        <v>0</v>
      </c>
      <c r="T85" s="26">
        <v>0</v>
      </c>
      <c r="U85" s="26">
        <v>0</v>
      </c>
      <c r="V85" s="26">
        <v>0</v>
      </c>
      <c r="W85" s="26">
        <v>50</v>
      </c>
    </row>
    <row r="86" spans="1:23" x14ac:dyDescent="0.2">
      <c r="A86" s="19" t="s">
        <v>1048</v>
      </c>
      <c r="B86" s="20">
        <v>2</v>
      </c>
      <c r="C86" s="26">
        <v>0</v>
      </c>
      <c r="D86" s="26">
        <v>50</v>
      </c>
      <c r="E86" s="26">
        <v>0</v>
      </c>
      <c r="F86" s="26">
        <v>0</v>
      </c>
      <c r="G86" s="26">
        <v>0</v>
      </c>
      <c r="H86" s="26">
        <v>50</v>
      </c>
      <c r="I86" s="26">
        <v>0</v>
      </c>
      <c r="J86" s="26">
        <v>0</v>
      </c>
      <c r="K86" s="26">
        <v>100</v>
      </c>
      <c r="L86" s="26">
        <v>0</v>
      </c>
      <c r="M86" s="26">
        <v>0</v>
      </c>
      <c r="N86" s="26">
        <v>0</v>
      </c>
      <c r="O86" s="26">
        <v>0</v>
      </c>
      <c r="P86" s="26">
        <v>0</v>
      </c>
      <c r="Q86" s="26">
        <v>0</v>
      </c>
      <c r="R86" s="26">
        <v>0</v>
      </c>
      <c r="S86" s="26">
        <v>0</v>
      </c>
      <c r="T86" s="26">
        <v>0</v>
      </c>
      <c r="U86" s="26">
        <v>0</v>
      </c>
      <c r="V86" s="26">
        <v>0</v>
      </c>
      <c r="W86" s="26">
        <v>0</v>
      </c>
    </row>
    <row r="87" spans="1:23" x14ac:dyDescent="0.2">
      <c r="A87" s="19" t="s">
        <v>1049</v>
      </c>
      <c r="B87" s="20">
        <v>2</v>
      </c>
      <c r="C87" s="26">
        <v>100</v>
      </c>
      <c r="D87" s="26">
        <v>100</v>
      </c>
      <c r="E87" s="26">
        <v>50</v>
      </c>
      <c r="F87" s="26">
        <v>100</v>
      </c>
      <c r="G87" s="26">
        <v>100</v>
      </c>
      <c r="H87" s="26">
        <v>100</v>
      </c>
      <c r="I87" s="26">
        <v>50</v>
      </c>
      <c r="J87" s="26">
        <v>100</v>
      </c>
      <c r="K87" s="26">
        <v>100</v>
      </c>
      <c r="L87" s="26">
        <v>50</v>
      </c>
      <c r="M87" s="26">
        <v>50</v>
      </c>
      <c r="N87" s="26">
        <v>100</v>
      </c>
      <c r="O87" s="26">
        <v>100</v>
      </c>
      <c r="P87" s="26">
        <v>100</v>
      </c>
      <c r="Q87" s="26">
        <v>100</v>
      </c>
      <c r="R87" s="26">
        <v>100</v>
      </c>
      <c r="S87" s="26">
        <v>100</v>
      </c>
      <c r="T87" s="26">
        <v>100</v>
      </c>
      <c r="U87" s="26">
        <v>50</v>
      </c>
      <c r="V87" s="26">
        <v>0</v>
      </c>
      <c r="W87" s="26">
        <v>0</v>
      </c>
    </row>
    <row r="88" spans="1:23" x14ac:dyDescent="0.2">
      <c r="A88" s="19" t="s">
        <v>1011</v>
      </c>
      <c r="B88" s="20">
        <v>250</v>
      </c>
      <c r="C88" s="26">
        <v>40</v>
      </c>
      <c r="D88" s="26">
        <v>58.8</v>
      </c>
      <c r="E88" s="26">
        <v>10.8</v>
      </c>
      <c r="F88" s="26">
        <v>19.2</v>
      </c>
      <c r="G88" s="26">
        <v>35.200000000000003</v>
      </c>
      <c r="H88" s="26">
        <v>36.799999999999997</v>
      </c>
      <c r="I88" s="26">
        <v>11.6</v>
      </c>
      <c r="J88" s="26">
        <v>37.6</v>
      </c>
      <c r="K88" s="26">
        <v>46.4</v>
      </c>
      <c r="L88" s="26">
        <v>10</v>
      </c>
      <c r="M88" s="26">
        <v>17.2</v>
      </c>
      <c r="N88" s="26">
        <v>6.4</v>
      </c>
      <c r="O88" s="26">
        <v>8.4</v>
      </c>
      <c r="P88" s="26">
        <v>22.8</v>
      </c>
      <c r="Q88" s="26">
        <v>23.2</v>
      </c>
      <c r="R88" s="26">
        <v>20.399999999999999</v>
      </c>
      <c r="S88" s="26">
        <v>15.2</v>
      </c>
      <c r="T88" s="26">
        <v>19.600000000000001</v>
      </c>
      <c r="U88" s="26">
        <v>6.4</v>
      </c>
      <c r="V88" s="26">
        <v>7.2</v>
      </c>
      <c r="W88" s="26">
        <v>16</v>
      </c>
    </row>
    <row r="89" spans="1:23" x14ac:dyDescent="0.2">
      <c r="A89" s="18" t="s">
        <v>1050</v>
      </c>
      <c r="B89" s="18"/>
      <c r="C89" s="18"/>
      <c r="D89" s="18"/>
      <c r="E89" s="18"/>
      <c r="F89" s="18"/>
      <c r="G89" s="18"/>
      <c r="H89" s="18"/>
      <c r="I89" s="18"/>
      <c r="J89" s="18"/>
      <c r="K89" s="18"/>
      <c r="L89" s="18"/>
      <c r="M89" s="18"/>
      <c r="N89" s="18"/>
      <c r="O89" s="18"/>
      <c r="P89" s="18"/>
      <c r="Q89" s="18"/>
      <c r="R89" s="18"/>
      <c r="S89" s="18"/>
      <c r="T89" s="18"/>
      <c r="U89" s="18"/>
      <c r="V89" s="18"/>
      <c r="W89" s="18"/>
    </row>
    <row r="90" spans="1:23" x14ac:dyDescent="0.2">
      <c r="A90" s="19" t="s">
        <v>1051</v>
      </c>
      <c r="B90" s="20">
        <v>1712</v>
      </c>
      <c r="C90" s="26">
        <v>37.091121000000001</v>
      </c>
      <c r="D90" s="26">
        <v>60.922896999999999</v>
      </c>
      <c r="E90" s="26">
        <v>12.03271</v>
      </c>
      <c r="F90" s="26">
        <v>26.752336</v>
      </c>
      <c r="G90" s="26">
        <v>45.502336</v>
      </c>
      <c r="H90" s="26">
        <v>42.231307999999999</v>
      </c>
      <c r="I90" s="26">
        <v>16.063084</v>
      </c>
      <c r="J90" s="26">
        <v>40.88785</v>
      </c>
      <c r="K90" s="26">
        <v>54.205607000000001</v>
      </c>
      <c r="L90" s="26">
        <v>11.331776</v>
      </c>
      <c r="M90" s="26">
        <v>22.897196000000001</v>
      </c>
      <c r="N90" s="26">
        <v>10.922897000000001</v>
      </c>
      <c r="O90" s="26">
        <v>17.172896999999999</v>
      </c>
      <c r="P90" s="26">
        <v>26.635514000000001</v>
      </c>
      <c r="Q90" s="26">
        <v>26.460280000000001</v>
      </c>
      <c r="R90" s="26">
        <v>24.299064999999999</v>
      </c>
      <c r="S90" s="26">
        <v>22.371494999999999</v>
      </c>
      <c r="T90" s="26">
        <v>25.467289999999998</v>
      </c>
      <c r="U90" s="26">
        <v>10.397195999999999</v>
      </c>
      <c r="V90" s="26">
        <v>5.6658879999999998</v>
      </c>
      <c r="W90" s="26">
        <v>12.383177999999999</v>
      </c>
    </row>
    <row r="91" spans="1:23" x14ac:dyDescent="0.2">
      <c r="A91" s="19" t="s">
        <v>139</v>
      </c>
      <c r="B91" s="20">
        <v>76</v>
      </c>
      <c r="C91" s="26">
        <v>25</v>
      </c>
      <c r="D91" s="26">
        <v>56.578946999999999</v>
      </c>
      <c r="E91" s="26">
        <v>14.473684</v>
      </c>
      <c r="F91" s="26">
        <v>25</v>
      </c>
      <c r="G91" s="26">
        <v>47.368420999999998</v>
      </c>
      <c r="H91" s="26">
        <v>43.421053000000001</v>
      </c>
      <c r="I91" s="26">
        <v>18.421053000000001</v>
      </c>
      <c r="J91" s="26">
        <v>43.421053000000001</v>
      </c>
      <c r="K91" s="26">
        <v>53.947367999999997</v>
      </c>
      <c r="L91" s="26">
        <v>13.157895</v>
      </c>
      <c r="M91" s="26">
        <v>32.894736999999999</v>
      </c>
      <c r="N91" s="26">
        <v>11.842105</v>
      </c>
      <c r="O91" s="26">
        <v>18.421053000000001</v>
      </c>
      <c r="P91" s="26">
        <v>23.684211000000001</v>
      </c>
      <c r="Q91" s="26">
        <v>23.684211000000001</v>
      </c>
      <c r="R91" s="26">
        <v>25</v>
      </c>
      <c r="S91" s="26">
        <v>21.052631999999999</v>
      </c>
      <c r="T91" s="26">
        <v>22.368421000000001</v>
      </c>
      <c r="U91" s="26">
        <v>9.2105259999999998</v>
      </c>
      <c r="V91" s="26">
        <v>10.526316</v>
      </c>
      <c r="W91" s="26">
        <v>10.526316</v>
      </c>
    </row>
    <row r="92" spans="1:23" x14ac:dyDescent="0.2">
      <c r="A92" s="19" t="s">
        <v>1052</v>
      </c>
      <c r="B92" s="20">
        <v>59</v>
      </c>
      <c r="C92" s="26">
        <v>52.542372999999998</v>
      </c>
      <c r="D92" s="26">
        <v>64.406779999999998</v>
      </c>
      <c r="E92" s="26">
        <v>25.423729000000002</v>
      </c>
      <c r="F92" s="26">
        <v>32.203389999999999</v>
      </c>
      <c r="G92" s="26">
        <v>47.457627000000002</v>
      </c>
      <c r="H92" s="26">
        <v>28.813559000000001</v>
      </c>
      <c r="I92" s="26">
        <v>18.644068000000001</v>
      </c>
      <c r="J92" s="26">
        <v>42.372881</v>
      </c>
      <c r="K92" s="26">
        <v>45.762712000000001</v>
      </c>
      <c r="L92" s="26">
        <v>8.4745760000000008</v>
      </c>
      <c r="M92" s="26">
        <v>15.254237</v>
      </c>
      <c r="N92" s="26">
        <v>16.949152999999999</v>
      </c>
      <c r="O92" s="26">
        <v>15.254237</v>
      </c>
      <c r="P92" s="26">
        <v>35.593220000000002</v>
      </c>
      <c r="Q92" s="26">
        <v>25.423729000000002</v>
      </c>
      <c r="R92" s="26">
        <v>27.118644</v>
      </c>
      <c r="S92" s="26">
        <v>20.338982999999999</v>
      </c>
      <c r="T92" s="26">
        <v>20.338982999999999</v>
      </c>
      <c r="U92" s="26">
        <v>8.4745760000000008</v>
      </c>
      <c r="V92" s="26">
        <v>6.7796609999999999</v>
      </c>
      <c r="W92" s="26">
        <v>5.084746</v>
      </c>
    </row>
    <row r="93" spans="1:23" x14ac:dyDescent="0.2">
      <c r="A93" s="19" t="s">
        <v>140</v>
      </c>
      <c r="B93" s="20">
        <v>194</v>
      </c>
      <c r="C93" s="26">
        <v>46.907215999999998</v>
      </c>
      <c r="D93" s="26">
        <v>65.979381000000004</v>
      </c>
      <c r="E93" s="26">
        <v>38.659793999999998</v>
      </c>
      <c r="F93" s="26">
        <v>28.350515000000001</v>
      </c>
      <c r="G93" s="26">
        <v>50.515464000000001</v>
      </c>
      <c r="H93" s="26">
        <v>41.752577000000002</v>
      </c>
      <c r="I93" s="26">
        <v>23.71134</v>
      </c>
      <c r="J93" s="26">
        <v>42.783504999999998</v>
      </c>
      <c r="K93" s="26">
        <v>52.57732</v>
      </c>
      <c r="L93" s="26">
        <v>21.649484999999999</v>
      </c>
      <c r="M93" s="26">
        <v>28.865978999999999</v>
      </c>
      <c r="N93" s="26">
        <v>18.041236999999999</v>
      </c>
      <c r="O93" s="26">
        <v>22.164947999999999</v>
      </c>
      <c r="P93" s="26">
        <v>28.350515000000001</v>
      </c>
      <c r="Q93" s="26">
        <v>29.896906999999999</v>
      </c>
      <c r="R93" s="26">
        <v>26.804124000000002</v>
      </c>
      <c r="S93" s="26">
        <v>24.226804000000001</v>
      </c>
      <c r="T93" s="26">
        <v>27.319588</v>
      </c>
      <c r="U93" s="26">
        <v>14.43299</v>
      </c>
      <c r="V93" s="26">
        <v>3.092784</v>
      </c>
      <c r="W93" s="26">
        <v>9.2783510000000007</v>
      </c>
    </row>
    <row r="94" spans="1:23" x14ac:dyDescent="0.2">
      <c r="A94" s="19" t="s">
        <v>141</v>
      </c>
      <c r="B94" s="20">
        <v>16</v>
      </c>
      <c r="C94" s="26">
        <v>37.5</v>
      </c>
      <c r="D94" s="26">
        <v>50</v>
      </c>
      <c r="E94" s="26">
        <v>12.5</v>
      </c>
      <c r="F94" s="26">
        <v>18.75</v>
      </c>
      <c r="G94" s="26">
        <v>31.25</v>
      </c>
      <c r="H94" s="26">
        <v>37.5</v>
      </c>
      <c r="I94" s="26">
        <v>25</v>
      </c>
      <c r="J94" s="26">
        <v>50</v>
      </c>
      <c r="K94" s="26">
        <v>56.25</v>
      </c>
      <c r="L94" s="26">
        <v>18.75</v>
      </c>
      <c r="M94" s="26">
        <v>37.5</v>
      </c>
      <c r="N94" s="26">
        <v>12.5</v>
      </c>
      <c r="O94" s="26">
        <v>25</v>
      </c>
      <c r="P94" s="26">
        <v>31.25</v>
      </c>
      <c r="Q94" s="26">
        <v>31.25</v>
      </c>
      <c r="R94" s="26">
        <v>31.25</v>
      </c>
      <c r="S94" s="26">
        <v>31.25</v>
      </c>
      <c r="T94" s="26">
        <v>31.25</v>
      </c>
      <c r="U94" s="26">
        <v>6.25</v>
      </c>
      <c r="V94" s="26">
        <v>6.25</v>
      </c>
      <c r="W94" s="26">
        <v>12.5</v>
      </c>
    </row>
    <row r="95" spans="1:23" x14ac:dyDescent="0.2">
      <c r="A95" s="19" t="s">
        <v>1009</v>
      </c>
      <c r="B95" s="20">
        <v>46</v>
      </c>
      <c r="C95" s="26">
        <v>28.260870000000001</v>
      </c>
      <c r="D95" s="26">
        <v>39.130434999999999</v>
      </c>
      <c r="E95" s="26">
        <v>8.6956520000000008</v>
      </c>
      <c r="F95" s="26">
        <v>19.565217000000001</v>
      </c>
      <c r="G95" s="26">
        <v>26.086957000000002</v>
      </c>
      <c r="H95" s="26">
        <v>21.739129999999999</v>
      </c>
      <c r="I95" s="26">
        <v>10.869565</v>
      </c>
      <c r="J95" s="26">
        <v>32.608696000000002</v>
      </c>
      <c r="K95" s="26">
        <v>39.130434999999999</v>
      </c>
      <c r="L95" s="26">
        <v>10.869565</v>
      </c>
      <c r="M95" s="26">
        <v>17.391304000000002</v>
      </c>
      <c r="N95" s="26">
        <v>4.3478260000000004</v>
      </c>
      <c r="O95" s="26">
        <v>15.217390999999999</v>
      </c>
      <c r="P95" s="26">
        <v>17.391304000000002</v>
      </c>
      <c r="Q95" s="26">
        <v>13.043478</v>
      </c>
      <c r="R95" s="26">
        <v>21.739129999999999</v>
      </c>
      <c r="S95" s="26">
        <v>19.565217000000001</v>
      </c>
      <c r="T95" s="26">
        <v>19.565217000000001</v>
      </c>
      <c r="U95" s="26">
        <v>8.6956520000000008</v>
      </c>
      <c r="V95" s="26">
        <v>15.217390999999999</v>
      </c>
      <c r="W95" s="26">
        <v>17.391304000000002</v>
      </c>
    </row>
    <row r="96" spans="1:23" x14ac:dyDescent="0.2">
      <c r="A96" s="19" t="s">
        <v>1011</v>
      </c>
      <c r="B96" s="20">
        <v>85</v>
      </c>
      <c r="C96" s="26">
        <v>38.823529000000001</v>
      </c>
      <c r="D96" s="26">
        <v>52.941175999999999</v>
      </c>
      <c r="E96" s="26">
        <v>17.647058999999999</v>
      </c>
      <c r="F96" s="26">
        <v>16.470587999999999</v>
      </c>
      <c r="G96" s="26">
        <v>30.588235000000001</v>
      </c>
      <c r="H96" s="26">
        <v>29.411764999999999</v>
      </c>
      <c r="I96" s="26">
        <v>12.941176</v>
      </c>
      <c r="J96" s="26">
        <v>28.235294</v>
      </c>
      <c r="K96" s="26">
        <v>36.470587999999999</v>
      </c>
      <c r="L96" s="26">
        <v>11.764706</v>
      </c>
      <c r="M96" s="26">
        <v>18.823529000000001</v>
      </c>
      <c r="N96" s="26">
        <v>7.0588240000000004</v>
      </c>
      <c r="O96" s="26">
        <v>7.0588240000000004</v>
      </c>
      <c r="P96" s="26">
        <v>23.529412000000001</v>
      </c>
      <c r="Q96" s="26">
        <v>23.529412000000001</v>
      </c>
      <c r="R96" s="26">
        <v>17.647058999999999</v>
      </c>
      <c r="S96" s="26">
        <v>14.117647</v>
      </c>
      <c r="T96" s="26">
        <v>18.823529000000001</v>
      </c>
      <c r="U96" s="26">
        <v>10.588234999999999</v>
      </c>
      <c r="V96" s="26">
        <v>10.588234999999999</v>
      </c>
      <c r="W96" s="26">
        <v>18.823529000000001</v>
      </c>
    </row>
    <row r="97" spans="1:23" x14ac:dyDescent="0.2">
      <c r="A97" s="18" t="s">
        <v>1053</v>
      </c>
      <c r="B97" s="18"/>
      <c r="C97" s="18"/>
      <c r="D97" s="18"/>
      <c r="E97" s="18"/>
      <c r="F97" s="18"/>
      <c r="G97" s="18"/>
      <c r="H97" s="18"/>
      <c r="I97" s="18"/>
      <c r="J97" s="18"/>
      <c r="K97" s="18"/>
      <c r="L97" s="18"/>
      <c r="M97" s="18"/>
      <c r="N97" s="18"/>
      <c r="O97" s="18"/>
      <c r="P97" s="18"/>
      <c r="Q97" s="18"/>
      <c r="R97" s="18"/>
      <c r="S97" s="18"/>
      <c r="T97" s="18"/>
      <c r="U97" s="18"/>
      <c r="V97" s="18"/>
      <c r="W97" s="18"/>
    </row>
    <row r="98" spans="1:23" x14ac:dyDescent="0.2">
      <c r="A98" s="19" t="s">
        <v>1054</v>
      </c>
      <c r="B98" s="20">
        <v>1212</v>
      </c>
      <c r="C98" s="26">
        <v>34.488449000000003</v>
      </c>
      <c r="D98" s="26">
        <v>61.881188000000002</v>
      </c>
      <c r="E98" s="26">
        <v>11.881188</v>
      </c>
      <c r="F98" s="26">
        <v>26.485149</v>
      </c>
      <c r="G98" s="26">
        <v>47.937294000000001</v>
      </c>
      <c r="H98" s="26">
        <v>42.656765999999998</v>
      </c>
      <c r="I98" s="26">
        <v>16.419142000000001</v>
      </c>
      <c r="J98" s="26">
        <v>42.244224000000003</v>
      </c>
      <c r="K98" s="26">
        <v>54.372937</v>
      </c>
      <c r="L98" s="26">
        <v>11.30363</v>
      </c>
      <c r="M98" s="26">
        <v>22.937294000000001</v>
      </c>
      <c r="N98" s="26">
        <v>10.726073</v>
      </c>
      <c r="O98" s="26">
        <v>16.831683000000002</v>
      </c>
      <c r="P98" s="26">
        <v>25.247525</v>
      </c>
      <c r="Q98" s="26">
        <v>25.330033</v>
      </c>
      <c r="R98" s="26">
        <v>23.597359999999998</v>
      </c>
      <c r="S98" s="26">
        <v>22.359736000000002</v>
      </c>
      <c r="T98" s="26">
        <v>25.330033</v>
      </c>
      <c r="U98" s="26">
        <v>9.4884489999999992</v>
      </c>
      <c r="V98" s="26">
        <v>6.1881190000000004</v>
      </c>
      <c r="W98" s="26">
        <v>11.30363</v>
      </c>
    </row>
    <row r="99" spans="1:23" x14ac:dyDescent="0.2">
      <c r="A99" s="19" t="s">
        <v>1055</v>
      </c>
      <c r="B99" s="20">
        <v>24</v>
      </c>
      <c r="C99" s="26">
        <v>54.166666999999997</v>
      </c>
      <c r="D99" s="26">
        <v>70.833332999999996</v>
      </c>
      <c r="E99" s="26">
        <v>29.166667</v>
      </c>
      <c r="F99" s="26">
        <v>62.5</v>
      </c>
      <c r="G99" s="26">
        <v>66.666667000000004</v>
      </c>
      <c r="H99" s="26">
        <v>58.333333000000003</v>
      </c>
      <c r="I99" s="26">
        <v>20.833333</v>
      </c>
      <c r="J99" s="26">
        <v>58.333333000000003</v>
      </c>
      <c r="K99" s="26">
        <v>79.166667000000004</v>
      </c>
      <c r="L99" s="26">
        <v>16.666667</v>
      </c>
      <c r="M99" s="26">
        <v>50</v>
      </c>
      <c r="N99" s="26">
        <v>20.833333</v>
      </c>
      <c r="O99" s="26">
        <v>37.5</v>
      </c>
      <c r="P99" s="26">
        <v>45.833333000000003</v>
      </c>
      <c r="Q99" s="26">
        <v>50</v>
      </c>
      <c r="R99" s="26">
        <v>45.833333000000003</v>
      </c>
      <c r="S99" s="26">
        <v>45.833333000000003</v>
      </c>
      <c r="T99" s="26">
        <v>41.666666999999997</v>
      </c>
      <c r="U99" s="26">
        <v>12.5</v>
      </c>
      <c r="V99" s="26">
        <v>0</v>
      </c>
      <c r="W99" s="26">
        <v>0</v>
      </c>
    </row>
    <row r="100" spans="1:23" x14ac:dyDescent="0.2">
      <c r="A100" s="19" t="s">
        <v>1056</v>
      </c>
      <c r="B100" s="20">
        <v>76</v>
      </c>
      <c r="C100" s="26">
        <v>56.578946999999999</v>
      </c>
      <c r="D100" s="26">
        <v>69.736841999999996</v>
      </c>
      <c r="E100" s="26">
        <v>26.315788999999999</v>
      </c>
      <c r="F100" s="26">
        <v>38.157895000000003</v>
      </c>
      <c r="G100" s="26">
        <v>59.210526000000002</v>
      </c>
      <c r="H100" s="26">
        <v>57.894736999999999</v>
      </c>
      <c r="I100" s="26">
        <v>22.368421000000001</v>
      </c>
      <c r="J100" s="26">
        <v>39.473683999999999</v>
      </c>
      <c r="K100" s="26">
        <v>61.842104999999997</v>
      </c>
      <c r="L100" s="26">
        <v>19.736841999999999</v>
      </c>
      <c r="M100" s="26">
        <v>31.578946999999999</v>
      </c>
      <c r="N100" s="26">
        <v>19.736841999999999</v>
      </c>
      <c r="O100" s="26">
        <v>25</v>
      </c>
      <c r="P100" s="26">
        <v>35.526316000000001</v>
      </c>
      <c r="Q100" s="26">
        <v>40.789473999999998</v>
      </c>
      <c r="R100" s="26">
        <v>44.736842000000003</v>
      </c>
      <c r="S100" s="26">
        <v>36.842104999999997</v>
      </c>
      <c r="T100" s="26">
        <v>43.421053000000001</v>
      </c>
      <c r="U100" s="26">
        <v>26.315788999999999</v>
      </c>
      <c r="V100" s="26">
        <v>7.8947370000000001</v>
      </c>
      <c r="W100" s="26">
        <v>3.947368</v>
      </c>
    </row>
    <row r="101" spans="1:23" x14ac:dyDescent="0.2">
      <c r="A101" s="19" t="s">
        <v>1057</v>
      </c>
      <c r="B101" s="20">
        <v>43</v>
      </c>
      <c r="C101" s="26">
        <v>53.488371999999998</v>
      </c>
      <c r="D101" s="26">
        <v>69.767442000000003</v>
      </c>
      <c r="E101" s="26">
        <v>25.581395000000001</v>
      </c>
      <c r="F101" s="26">
        <v>41.860464999999998</v>
      </c>
      <c r="G101" s="26">
        <v>53.488371999999998</v>
      </c>
      <c r="H101" s="26">
        <v>44.186047000000002</v>
      </c>
      <c r="I101" s="26">
        <v>23.255814000000001</v>
      </c>
      <c r="J101" s="26">
        <v>62.790697999999999</v>
      </c>
      <c r="K101" s="26">
        <v>65.116279000000006</v>
      </c>
      <c r="L101" s="26">
        <v>18.604651</v>
      </c>
      <c r="M101" s="26">
        <v>32.558140000000002</v>
      </c>
      <c r="N101" s="26">
        <v>25.581395000000001</v>
      </c>
      <c r="O101" s="26">
        <v>30.232558000000001</v>
      </c>
      <c r="P101" s="26">
        <v>37.209302000000001</v>
      </c>
      <c r="Q101" s="26">
        <v>37.209302000000001</v>
      </c>
      <c r="R101" s="26">
        <v>37.209302000000001</v>
      </c>
      <c r="S101" s="26">
        <v>41.860464999999998</v>
      </c>
      <c r="T101" s="26">
        <v>44.186047000000002</v>
      </c>
      <c r="U101" s="26">
        <v>23.255814000000001</v>
      </c>
      <c r="V101" s="26">
        <v>2.3255810000000001</v>
      </c>
      <c r="W101" s="26">
        <v>6.9767440000000001</v>
      </c>
    </row>
    <row r="102" spans="1:23" x14ac:dyDescent="0.2">
      <c r="A102" s="19" t="s">
        <v>1058</v>
      </c>
      <c r="B102" s="20">
        <v>14</v>
      </c>
      <c r="C102" s="26">
        <v>28.571428999999998</v>
      </c>
      <c r="D102" s="26">
        <v>42.857143000000001</v>
      </c>
      <c r="E102" s="26">
        <v>35.714286000000001</v>
      </c>
      <c r="F102" s="26">
        <v>35.714286000000001</v>
      </c>
      <c r="G102" s="26">
        <v>50</v>
      </c>
      <c r="H102" s="26">
        <v>35.714286000000001</v>
      </c>
      <c r="I102" s="26">
        <v>35.714286000000001</v>
      </c>
      <c r="J102" s="26">
        <v>42.857143000000001</v>
      </c>
      <c r="K102" s="26">
        <v>42.857143000000001</v>
      </c>
      <c r="L102" s="26">
        <v>14.285714</v>
      </c>
      <c r="M102" s="26">
        <v>21.428571000000002</v>
      </c>
      <c r="N102" s="26">
        <v>21.428571000000002</v>
      </c>
      <c r="O102" s="26">
        <v>28.571428999999998</v>
      </c>
      <c r="P102" s="26">
        <v>14.285714</v>
      </c>
      <c r="Q102" s="26">
        <v>28.571428999999998</v>
      </c>
      <c r="R102" s="26">
        <v>28.571428999999998</v>
      </c>
      <c r="S102" s="26">
        <v>28.571428999999998</v>
      </c>
      <c r="T102" s="26">
        <v>28.571428999999998</v>
      </c>
      <c r="U102" s="26">
        <v>35.714286000000001</v>
      </c>
      <c r="V102" s="26">
        <v>14.285714</v>
      </c>
      <c r="W102" s="26">
        <v>14.285714</v>
      </c>
    </row>
    <row r="103" spans="1:23" x14ac:dyDescent="0.2">
      <c r="A103" s="19" t="s">
        <v>1059</v>
      </c>
      <c r="B103" s="20">
        <v>5</v>
      </c>
      <c r="C103" s="26">
        <v>40</v>
      </c>
      <c r="D103" s="26">
        <v>40</v>
      </c>
      <c r="E103" s="26">
        <v>20</v>
      </c>
      <c r="F103" s="26">
        <v>20</v>
      </c>
      <c r="G103" s="26">
        <v>40</v>
      </c>
      <c r="H103" s="26">
        <v>60</v>
      </c>
      <c r="I103" s="26">
        <v>0</v>
      </c>
      <c r="J103" s="26">
        <v>40</v>
      </c>
      <c r="K103" s="26">
        <v>80</v>
      </c>
      <c r="L103" s="26">
        <v>0</v>
      </c>
      <c r="M103" s="26">
        <v>20</v>
      </c>
      <c r="N103" s="26">
        <v>0</v>
      </c>
      <c r="O103" s="26">
        <v>0</v>
      </c>
      <c r="P103" s="26">
        <v>20</v>
      </c>
      <c r="Q103" s="26">
        <v>40</v>
      </c>
      <c r="R103" s="26">
        <v>20</v>
      </c>
      <c r="S103" s="26">
        <v>40</v>
      </c>
      <c r="T103" s="26">
        <v>0</v>
      </c>
      <c r="U103" s="26">
        <v>20</v>
      </c>
      <c r="V103" s="26">
        <v>20</v>
      </c>
      <c r="W103" s="26">
        <v>0</v>
      </c>
    </row>
    <row r="104" spans="1:23" x14ac:dyDescent="0.2">
      <c r="A104" s="19" t="s">
        <v>1011</v>
      </c>
      <c r="B104" s="20">
        <v>414</v>
      </c>
      <c r="C104" s="26">
        <v>36.47343</v>
      </c>
      <c r="D104" s="26">
        <v>55.072463999999997</v>
      </c>
      <c r="E104" s="26">
        <v>7.0048310000000003</v>
      </c>
      <c r="F104" s="26">
        <v>21.256039000000001</v>
      </c>
      <c r="G104" s="26">
        <v>34.057971000000002</v>
      </c>
      <c r="H104" s="26">
        <v>37.198067999999999</v>
      </c>
      <c r="I104" s="26">
        <v>12.801932000000001</v>
      </c>
      <c r="J104" s="26">
        <v>34.299517000000002</v>
      </c>
      <c r="K104" s="26">
        <v>49.758454</v>
      </c>
      <c r="L104" s="26">
        <v>9.178744</v>
      </c>
      <c r="M104" s="26">
        <v>20.531400999999999</v>
      </c>
      <c r="N104" s="26">
        <v>7.7294689999999999</v>
      </c>
      <c r="O104" s="26">
        <v>14.251208</v>
      </c>
      <c r="P104" s="26">
        <v>26.811593999999999</v>
      </c>
      <c r="Q104" s="26">
        <v>23.913042999999998</v>
      </c>
      <c r="R104" s="26">
        <v>20.048309</v>
      </c>
      <c r="S104" s="26">
        <v>15.700483</v>
      </c>
      <c r="T104" s="26">
        <v>19.323671000000001</v>
      </c>
      <c r="U104" s="26">
        <v>7.4879230000000003</v>
      </c>
      <c r="V104" s="26">
        <v>4.8309179999999996</v>
      </c>
      <c r="W104" s="26">
        <v>18.115942</v>
      </c>
    </row>
    <row r="105" spans="1:23" x14ac:dyDescent="0.2">
      <c r="A105" s="18" t="s">
        <v>1060</v>
      </c>
      <c r="B105" s="18"/>
      <c r="C105" s="18"/>
      <c r="D105" s="18"/>
      <c r="E105" s="18"/>
      <c r="F105" s="18"/>
      <c r="G105" s="18"/>
      <c r="H105" s="18"/>
      <c r="I105" s="18"/>
      <c r="J105" s="18"/>
      <c r="K105" s="18"/>
      <c r="L105" s="18"/>
      <c r="M105" s="18"/>
      <c r="N105" s="18"/>
      <c r="O105" s="18"/>
      <c r="P105" s="18"/>
      <c r="Q105" s="18"/>
      <c r="R105" s="18"/>
      <c r="S105" s="18"/>
      <c r="T105" s="18"/>
      <c r="U105" s="18"/>
      <c r="V105" s="18"/>
      <c r="W105" s="18"/>
    </row>
    <row r="106" spans="1:23" x14ac:dyDescent="0.2">
      <c r="A106" s="19" t="s">
        <v>1054</v>
      </c>
      <c r="B106" s="20">
        <v>13</v>
      </c>
      <c r="C106" s="26">
        <v>38.461537999999997</v>
      </c>
      <c r="D106" s="26">
        <v>30.769231000000001</v>
      </c>
      <c r="E106" s="26">
        <v>7.6923079999999997</v>
      </c>
      <c r="F106" s="26">
        <v>7.6923079999999997</v>
      </c>
      <c r="G106" s="26">
        <v>0</v>
      </c>
      <c r="H106" s="26">
        <v>7.6923079999999997</v>
      </c>
      <c r="I106" s="26">
        <v>0</v>
      </c>
      <c r="J106" s="26">
        <v>23.076923000000001</v>
      </c>
      <c r="K106" s="26">
        <v>46.153846000000001</v>
      </c>
      <c r="L106" s="26">
        <v>0</v>
      </c>
      <c r="M106" s="26">
        <v>7.6923079999999997</v>
      </c>
      <c r="N106" s="26">
        <v>0</v>
      </c>
      <c r="O106" s="26">
        <v>0</v>
      </c>
      <c r="P106" s="26">
        <v>15.384615</v>
      </c>
      <c r="Q106" s="26">
        <v>0</v>
      </c>
      <c r="R106" s="26">
        <v>7.6923079999999997</v>
      </c>
      <c r="S106" s="26">
        <v>7.6923079999999997</v>
      </c>
      <c r="T106" s="26">
        <v>0</v>
      </c>
      <c r="U106" s="26">
        <v>0</v>
      </c>
      <c r="V106" s="26">
        <v>15.384615</v>
      </c>
      <c r="W106" s="26">
        <v>38.461537999999997</v>
      </c>
    </row>
    <row r="107" spans="1:23" x14ac:dyDescent="0.2">
      <c r="A107" s="19" t="s">
        <v>1055</v>
      </c>
      <c r="B107" s="20">
        <v>89</v>
      </c>
      <c r="C107" s="26">
        <v>46.067416000000001</v>
      </c>
      <c r="D107" s="26">
        <v>57.303370999999999</v>
      </c>
      <c r="E107" s="26">
        <v>20.224719</v>
      </c>
      <c r="F107" s="26">
        <v>24.719100999999998</v>
      </c>
      <c r="G107" s="26">
        <v>42.696629000000001</v>
      </c>
      <c r="H107" s="26">
        <v>34.831460999999997</v>
      </c>
      <c r="I107" s="26">
        <v>21.348314999999999</v>
      </c>
      <c r="J107" s="26">
        <v>38.202247</v>
      </c>
      <c r="K107" s="26">
        <v>47.191011000000003</v>
      </c>
      <c r="L107" s="26">
        <v>15.730337</v>
      </c>
      <c r="M107" s="26">
        <v>22.471910000000001</v>
      </c>
      <c r="N107" s="26">
        <v>12.359551</v>
      </c>
      <c r="O107" s="26">
        <v>16.853933000000001</v>
      </c>
      <c r="P107" s="26">
        <v>31.460674000000001</v>
      </c>
      <c r="Q107" s="26">
        <v>25.842697000000001</v>
      </c>
      <c r="R107" s="26">
        <v>28.089887999999998</v>
      </c>
      <c r="S107" s="26">
        <v>19.101123999999999</v>
      </c>
      <c r="T107" s="26">
        <v>23.595506</v>
      </c>
      <c r="U107" s="26">
        <v>7.8651689999999999</v>
      </c>
      <c r="V107" s="26">
        <v>4.4943819999999999</v>
      </c>
      <c r="W107" s="26">
        <v>10.112360000000001</v>
      </c>
    </row>
    <row r="108" spans="1:23" x14ac:dyDescent="0.2">
      <c r="A108" s="19" t="s">
        <v>1056</v>
      </c>
      <c r="B108" s="20">
        <v>143</v>
      </c>
      <c r="C108" s="26">
        <v>46.153846000000001</v>
      </c>
      <c r="D108" s="26">
        <v>65.734266000000005</v>
      </c>
      <c r="E108" s="26">
        <v>38.461537999999997</v>
      </c>
      <c r="F108" s="26">
        <v>31.468530999999999</v>
      </c>
      <c r="G108" s="26">
        <v>51.048951000000002</v>
      </c>
      <c r="H108" s="26">
        <v>41.258741000000001</v>
      </c>
      <c r="I108" s="26">
        <v>21.678322000000001</v>
      </c>
      <c r="J108" s="26">
        <v>46.853147</v>
      </c>
      <c r="K108" s="26">
        <v>53.846153999999999</v>
      </c>
      <c r="L108" s="26">
        <v>23.076923000000001</v>
      </c>
      <c r="M108" s="26">
        <v>29.370629000000001</v>
      </c>
      <c r="N108" s="26">
        <v>19.58042</v>
      </c>
      <c r="O108" s="26">
        <v>21.678322000000001</v>
      </c>
      <c r="P108" s="26">
        <v>30.769231000000001</v>
      </c>
      <c r="Q108" s="26">
        <v>32.167831999999997</v>
      </c>
      <c r="R108" s="26">
        <v>29.370629000000001</v>
      </c>
      <c r="S108" s="26">
        <v>26.573426999999999</v>
      </c>
      <c r="T108" s="26">
        <v>28.671329</v>
      </c>
      <c r="U108" s="26">
        <v>17.482517000000001</v>
      </c>
      <c r="V108" s="26">
        <v>4.1958039999999999</v>
      </c>
      <c r="W108" s="26">
        <v>5.5944060000000002</v>
      </c>
    </row>
    <row r="109" spans="1:23" x14ac:dyDescent="0.2">
      <c r="A109" s="19" t="s">
        <v>1057</v>
      </c>
      <c r="B109" s="20">
        <v>27</v>
      </c>
      <c r="C109" s="26">
        <v>44.444443999999997</v>
      </c>
      <c r="D109" s="26">
        <v>66.666667000000004</v>
      </c>
      <c r="E109" s="26">
        <v>37.037036999999998</v>
      </c>
      <c r="F109" s="26">
        <v>37.037036999999998</v>
      </c>
      <c r="G109" s="26">
        <v>51.851852000000001</v>
      </c>
      <c r="H109" s="26">
        <v>44.444443999999997</v>
      </c>
      <c r="I109" s="26">
        <v>33.333333000000003</v>
      </c>
      <c r="J109" s="26">
        <v>44.444443999999997</v>
      </c>
      <c r="K109" s="26">
        <v>55.555556000000003</v>
      </c>
      <c r="L109" s="26">
        <v>14.814814999999999</v>
      </c>
      <c r="M109" s="26">
        <v>33.333333000000003</v>
      </c>
      <c r="N109" s="26">
        <v>25.925926</v>
      </c>
      <c r="O109" s="26">
        <v>33.333333000000003</v>
      </c>
      <c r="P109" s="26">
        <v>29.629629999999999</v>
      </c>
      <c r="Q109" s="26">
        <v>25.925926</v>
      </c>
      <c r="R109" s="26">
        <v>25.925926</v>
      </c>
      <c r="S109" s="26">
        <v>33.333333000000003</v>
      </c>
      <c r="T109" s="26">
        <v>33.333333000000003</v>
      </c>
      <c r="U109" s="26">
        <v>14.814814999999999</v>
      </c>
      <c r="V109" s="26">
        <v>7.4074070000000001</v>
      </c>
      <c r="W109" s="26">
        <v>11.111110999999999</v>
      </c>
    </row>
    <row r="110" spans="1:23" x14ac:dyDescent="0.2">
      <c r="A110" s="19" t="s">
        <v>1058</v>
      </c>
      <c r="B110" s="20">
        <v>5</v>
      </c>
      <c r="C110" s="26">
        <v>60</v>
      </c>
      <c r="D110" s="26">
        <v>60</v>
      </c>
      <c r="E110" s="26">
        <v>80</v>
      </c>
      <c r="F110" s="26">
        <v>20</v>
      </c>
      <c r="G110" s="26">
        <v>60</v>
      </c>
      <c r="H110" s="26">
        <v>40</v>
      </c>
      <c r="I110" s="26">
        <v>20</v>
      </c>
      <c r="J110" s="26">
        <v>40</v>
      </c>
      <c r="K110" s="26">
        <v>60</v>
      </c>
      <c r="L110" s="26">
        <v>20</v>
      </c>
      <c r="M110" s="26">
        <v>20</v>
      </c>
      <c r="N110" s="26">
        <v>20</v>
      </c>
      <c r="O110" s="26">
        <v>40</v>
      </c>
      <c r="P110" s="26">
        <v>40</v>
      </c>
      <c r="Q110" s="26">
        <v>60</v>
      </c>
      <c r="R110" s="26">
        <v>20</v>
      </c>
      <c r="S110" s="26">
        <v>20</v>
      </c>
      <c r="T110" s="26">
        <v>20</v>
      </c>
      <c r="U110" s="26">
        <v>20</v>
      </c>
      <c r="V110" s="26">
        <v>0</v>
      </c>
      <c r="W110" s="26">
        <v>0</v>
      </c>
    </row>
    <row r="111" spans="1:23" x14ac:dyDescent="0.2">
      <c r="A111" s="19" t="s">
        <v>1059</v>
      </c>
      <c r="B111" s="20">
        <v>10</v>
      </c>
      <c r="C111" s="26">
        <v>40</v>
      </c>
      <c r="D111" s="26">
        <v>70</v>
      </c>
      <c r="E111" s="26">
        <v>40</v>
      </c>
      <c r="F111" s="26">
        <v>40</v>
      </c>
      <c r="G111" s="26">
        <v>30</v>
      </c>
      <c r="H111" s="26">
        <v>20</v>
      </c>
      <c r="I111" s="26">
        <v>20</v>
      </c>
      <c r="J111" s="26">
        <v>30</v>
      </c>
      <c r="K111" s="26">
        <v>30</v>
      </c>
      <c r="L111" s="26">
        <v>20</v>
      </c>
      <c r="M111" s="26">
        <v>10</v>
      </c>
      <c r="N111" s="26">
        <v>20</v>
      </c>
      <c r="O111" s="26">
        <v>20</v>
      </c>
      <c r="P111" s="26">
        <v>10</v>
      </c>
      <c r="Q111" s="26">
        <v>20</v>
      </c>
      <c r="R111" s="26">
        <v>20</v>
      </c>
      <c r="S111" s="26">
        <v>30</v>
      </c>
      <c r="T111" s="26">
        <v>30</v>
      </c>
      <c r="U111" s="26">
        <v>10</v>
      </c>
      <c r="V111" s="26">
        <v>0</v>
      </c>
      <c r="W111" s="26">
        <v>30</v>
      </c>
    </row>
    <row r="112" spans="1:23" x14ac:dyDescent="0.2">
      <c r="A112" s="19" t="s">
        <v>1011</v>
      </c>
      <c r="B112" s="20">
        <v>28</v>
      </c>
      <c r="C112" s="26">
        <v>35.714286000000001</v>
      </c>
      <c r="D112" s="26">
        <v>53.571429000000002</v>
      </c>
      <c r="E112" s="26">
        <v>14.285714</v>
      </c>
      <c r="F112" s="26">
        <v>10.714286</v>
      </c>
      <c r="G112" s="26">
        <v>42.857143000000001</v>
      </c>
      <c r="H112" s="26">
        <v>25</v>
      </c>
      <c r="I112" s="26">
        <v>14.285714</v>
      </c>
      <c r="J112" s="26">
        <v>35.714286000000001</v>
      </c>
      <c r="K112" s="26">
        <v>35.714286000000001</v>
      </c>
      <c r="L112" s="26">
        <v>3.5714290000000002</v>
      </c>
      <c r="M112" s="26">
        <v>17.857143000000001</v>
      </c>
      <c r="N112" s="26">
        <v>0</v>
      </c>
      <c r="O112" s="26">
        <v>14.285714</v>
      </c>
      <c r="P112" s="26">
        <v>14.285714</v>
      </c>
      <c r="Q112" s="26">
        <v>10.714286</v>
      </c>
      <c r="R112" s="26">
        <v>17.857143000000001</v>
      </c>
      <c r="S112" s="26">
        <v>14.285714</v>
      </c>
      <c r="T112" s="26">
        <v>14.285714</v>
      </c>
      <c r="U112" s="26">
        <v>0</v>
      </c>
      <c r="V112" s="26">
        <v>14.285714</v>
      </c>
      <c r="W112" s="26">
        <v>10.714286</v>
      </c>
    </row>
    <row r="113" spans="1:23" x14ac:dyDescent="0.2">
      <c r="A113" s="18" t="s">
        <v>142</v>
      </c>
      <c r="B113" s="18"/>
      <c r="C113" s="18"/>
      <c r="D113" s="18"/>
      <c r="E113" s="18"/>
      <c r="F113" s="18"/>
      <c r="G113" s="18"/>
      <c r="H113" s="18"/>
      <c r="I113" s="18"/>
      <c r="J113" s="18"/>
      <c r="K113" s="18"/>
      <c r="L113" s="18"/>
      <c r="M113" s="18"/>
      <c r="N113" s="18"/>
      <c r="O113" s="18"/>
      <c r="P113" s="18"/>
      <c r="Q113" s="18"/>
      <c r="R113" s="18"/>
      <c r="S113" s="18"/>
      <c r="T113" s="18"/>
      <c r="U113" s="18"/>
      <c r="V113" s="18"/>
      <c r="W113" s="18"/>
    </row>
    <row r="114" spans="1:23" x14ac:dyDescent="0.2">
      <c r="A114" s="19" t="s">
        <v>1061</v>
      </c>
      <c r="B114" s="20">
        <v>90</v>
      </c>
      <c r="C114" s="26">
        <v>24.444444000000001</v>
      </c>
      <c r="D114" s="26">
        <v>53.333333000000003</v>
      </c>
      <c r="E114" s="26">
        <v>22.222221999999999</v>
      </c>
      <c r="F114" s="26">
        <v>31.111111000000001</v>
      </c>
      <c r="G114" s="26">
        <v>41.111111000000001</v>
      </c>
      <c r="H114" s="26">
        <v>47.777777999999998</v>
      </c>
      <c r="I114" s="26">
        <v>18.888888999999999</v>
      </c>
      <c r="J114" s="26">
        <v>52.222222000000002</v>
      </c>
      <c r="K114" s="26">
        <v>56.666666999999997</v>
      </c>
      <c r="L114" s="26">
        <v>11.111110999999999</v>
      </c>
      <c r="M114" s="26">
        <v>24.444444000000001</v>
      </c>
      <c r="N114" s="26">
        <v>15.555555999999999</v>
      </c>
      <c r="O114" s="26">
        <v>22.222221999999999</v>
      </c>
      <c r="P114" s="26">
        <v>24.444444000000001</v>
      </c>
      <c r="Q114" s="26">
        <v>32.222222000000002</v>
      </c>
      <c r="R114" s="26">
        <v>31.111111000000001</v>
      </c>
      <c r="S114" s="26">
        <v>27.777778000000001</v>
      </c>
      <c r="T114" s="26">
        <v>32.222222000000002</v>
      </c>
      <c r="U114" s="26">
        <v>14.444444000000001</v>
      </c>
      <c r="V114" s="26">
        <v>2.2222219999999999</v>
      </c>
      <c r="W114" s="26">
        <v>8.8888890000000007</v>
      </c>
    </row>
    <row r="115" spans="1:23" x14ac:dyDescent="0.2">
      <c r="A115" s="19" t="s">
        <v>1062</v>
      </c>
      <c r="B115" s="20">
        <v>307</v>
      </c>
      <c r="C115" s="26">
        <v>30.944624999999998</v>
      </c>
      <c r="D115" s="26">
        <v>60.586319000000003</v>
      </c>
      <c r="E115" s="26">
        <v>20.846906000000001</v>
      </c>
      <c r="F115" s="26">
        <v>31.596091000000001</v>
      </c>
      <c r="G115" s="26">
        <v>47.882736000000001</v>
      </c>
      <c r="H115" s="26">
        <v>45.928339000000001</v>
      </c>
      <c r="I115" s="26">
        <v>19.218240999999999</v>
      </c>
      <c r="J115" s="26">
        <v>39.739413999999996</v>
      </c>
      <c r="K115" s="26">
        <v>55.048859999999998</v>
      </c>
      <c r="L115" s="26">
        <v>13.029316</v>
      </c>
      <c r="M115" s="26">
        <v>24.755700000000001</v>
      </c>
      <c r="N115" s="26">
        <v>14.983713</v>
      </c>
      <c r="O115" s="26">
        <v>16.612378</v>
      </c>
      <c r="P115" s="26">
        <v>19.543973999999999</v>
      </c>
      <c r="Q115" s="26">
        <v>26.710097999999999</v>
      </c>
      <c r="R115" s="26">
        <v>27.361564000000001</v>
      </c>
      <c r="S115" s="26">
        <v>22.149837000000002</v>
      </c>
      <c r="T115" s="26">
        <v>28.013029</v>
      </c>
      <c r="U115" s="26">
        <v>11.726383999999999</v>
      </c>
      <c r="V115" s="26">
        <v>4.885993</v>
      </c>
      <c r="W115" s="26">
        <v>10.097720000000001</v>
      </c>
    </row>
    <row r="116" spans="1:23" x14ac:dyDescent="0.2">
      <c r="A116" s="19" t="s">
        <v>1063</v>
      </c>
      <c r="B116" s="20">
        <v>392</v>
      </c>
      <c r="C116" s="26">
        <v>38.010204000000002</v>
      </c>
      <c r="D116" s="26">
        <v>61.989795999999998</v>
      </c>
      <c r="E116" s="26">
        <v>15.816326999999999</v>
      </c>
      <c r="F116" s="26">
        <v>30.102041</v>
      </c>
      <c r="G116" s="26">
        <v>50.255102000000001</v>
      </c>
      <c r="H116" s="26">
        <v>46.173468999999997</v>
      </c>
      <c r="I116" s="26">
        <v>19.132653000000001</v>
      </c>
      <c r="J116" s="26">
        <v>43.877550999999997</v>
      </c>
      <c r="K116" s="26">
        <v>58.418367000000003</v>
      </c>
      <c r="L116" s="26">
        <v>10.459184</v>
      </c>
      <c r="M116" s="26">
        <v>25.510204000000002</v>
      </c>
      <c r="N116" s="26">
        <v>13.265306000000001</v>
      </c>
      <c r="O116" s="26">
        <v>19.132653000000001</v>
      </c>
      <c r="P116" s="26">
        <v>25.765305999999999</v>
      </c>
      <c r="Q116" s="26">
        <v>27.806121999999998</v>
      </c>
      <c r="R116" s="26">
        <v>28.571428999999998</v>
      </c>
      <c r="S116" s="26">
        <v>26.785713999999999</v>
      </c>
      <c r="T116" s="26">
        <v>29.591837000000002</v>
      </c>
      <c r="U116" s="26">
        <v>12.5</v>
      </c>
      <c r="V116" s="26">
        <v>3.5714290000000002</v>
      </c>
      <c r="W116" s="26">
        <v>11.734693999999999</v>
      </c>
    </row>
    <row r="117" spans="1:23" x14ac:dyDescent="0.2">
      <c r="A117" s="19" t="s">
        <v>1064</v>
      </c>
      <c r="B117" s="20">
        <v>379</v>
      </c>
      <c r="C117" s="26">
        <v>41.16095</v>
      </c>
      <c r="D117" s="26">
        <v>63.324537999999997</v>
      </c>
      <c r="E117" s="26">
        <v>12.92876</v>
      </c>
      <c r="F117" s="26">
        <v>26.121372000000001</v>
      </c>
      <c r="G117" s="26">
        <v>47.493403999999998</v>
      </c>
      <c r="H117" s="26">
        <v>42.744062999999997</v>
      </c>
      <c r="I117" s="26">
        <v>15.831135</v>
      </c>
      <c r="J117" s="26">
        <v>43.799472000000002</v>
      </c>
      <c r="K117" s="26">
        <v>53.562004999999999</v>
      </c>
      <c r="L117" s="26">
        <v>13.192612</v>
      </c>
      <c r="M117" s="26">
        <v>21.372032000000001</v>
      </c>
      <c r="N117" s="26">
        <v>8.9709760000000003</v>
      </c>
      <c r="O117" s="26">
        <v>16.886544000000001</v>
      </c>
      <c r="P117" s="26">
        <v>30.343008000000001</v>
      </c>
      <c r="Q117" s="26">
        <v>27.176780999999998</v>
      </c>
      <c r="R117" s="26">
        <v>25.329815</v>
      </c>
      <c r="S117" s="26">
        <v>21.372032000000001</v>
      </c>
      <c r="T117" s="26">
        <v>24.010553999999999</v>
      </c>
      <c r="U117" s="26">
        <v>11.081794</v>
      </c>
      <c r="V117" s="26">
        <v>5.5408970000000002</v>
      </c>
      <c r="W117" s="26">
        <v>11.345646</v>
      </c>
    </row>
    <row r="118" spans="1:23" x14ac:dyDescent="0.2">
      <c r="A118" s="19" t="s">
        <v>1065</v>
      </c>
      <c r="B118" s="20">
        <v>951</v>
      </c>
      <c r="C118" s="26">
        <v>39.957939000000003</v>
      </c>
      <c r="D118" s="26">
        <v>59.621451</v>
      </c>
      <c r="E118" s="26">
        <v>13.038906000000001</v>
      </c>
      <c r="F118" s="26">
        <v>23.449000999999999</v>
      </c>
      <c r="G118" s="26">
        <v>42.166141000000003</v>
      </c>
      <c r="H118" s="26">
        <v>36.277602999999999</v>
      </c>
      <c r="I118" s="26">
        <v>15.457413000000001</v>
      </c>
      <c r="J118" s="26">
        <v>37.854889999999997</v>
      </c>
      <c r="K118" s="26">
        <v>50.578339</v>
      </c>
      <c r="L118" s="26">
        <v>12.723449</v>
      </c>
      <c r="M118" s="26">
        <v>23.133544000000001</v>
      </c>
      <c r="N118" s="26">
        <v>10.6204</v>
      </c>
      <c r="O118" s="26">
        <v>16.929548</v>
      </c>
      <c r="P118" s="26">
        <v>28.391166999999999</v>
      </c>
      <c r="Q118" s="26">
        <v>24.710830999999999</v>
      </c>
      <c r="R118" s="26">
        <v>21.240798999999999</v>
      </c>
      <c r="S118" s="26">
        <v>20.609884000000001</v>
      </c>
      <c r="T118" s="26">
        <v>22.397476000000001</v>
      </c>
      <c r="U118" s="26">
        <v>9.043113</v>
      </c>
      <c r="V118" s="26">
        <v>7.7812830000000002</v>
      </c>
      <c r="W118" s="26">
        <v>13.144059</v>
      </c>
    </row>
    <row r="119" spans="1:23" x14ac:dyDescent="0.2">
      <c r="A119" s="19" t="s">
        <v>1011</v>
      </c>
      <c r="B119" s="20">
        <v>69</v>
      </c>
      <c r="C119" s="26">
        <v>37.681159000000001</v>
      </c>
      <c r="D119" s="26">
        <v>56.521738999999997</v>
      </c>
      <c r="E119" s="26">
        <v>13.043478</v>
      </c>
      <c r="F119" s="26">
        <v>17.391304000000002</v>
      </c>
      <c r="G119" s="26">
        <v>31.884058</v>
      </c>
      <c r="H119" s="26">
        <v>33.333333000000003</v>
      </c>
      <c r="I119" s="26">
        <v>11.594203</v>
      </c>
      <c r="J119" s="26">
        <v>30.434782999999999</v>
      </c>
      <c r="K119" s="26">
        <v>33.333333000000003</v>
      </c>
      <c r="L119" s="26">
        <v>10.144928</v>
      </c>
      <c r="M119" s="26">
        <v>18.840579999999999</v>
      </c>
      <c r="N119" s="26">
        <v>5.7971009999999996</v>
      </c>
      <c r="O119" s="26">
        <v>8.6956520000000008</v>
      </c>
      <c r="P119" s="26">
        <v>21.739129999999999</v>
      </c>
      <c r="Q119" s="26">
        <v>24.637681000000001</v>
      </c>
      <c r="R119" s="26">
        <v>15.942029</v>
      </c>
      <c r="S119" s="26">
        <v>13.043478</v>
      </c>
      <c r="T119" s="26">
        <v>18.840579999999999</v>
      </c>
      <c r="U119" s="26">
        <v>8.6956520000000008</v>
      </c>
      <c r="V119" s="26">
        <v>8.6956520000000008</v>
      </c>
      <c r="W119" s="26">
        <v>20.289854999999999</v>
      </c>
    </row>
    <row r="120" spans="1:23" x14ac:dyDescent="0.2">
      <c r="A120" s="18" t="s">
        <v>143</v>
      </c>
      <c r="B120" s="18"/>
      <c r="C120" s="18"/>
      <c r="D120" s="18"/>
      <c r="E120" s="18"/>
      <c r="F120" s="18"/>
      <c r="G120" s="18"/>
      <c r="H120" s="18"/>
      <c r="I120" s="18"/>
      <c r="J120" s="18"/>
      <c r="K120" s="18"/>
      <c r="L120" s="18"/>
      <c r="M120" s="18"/>
      <c r="N120" s="18"/>
      <c r="O120" s="18"/>
      <c r="P120" s="18"/>
      <c r="Q120" s="18"/>
      <c r="R120" s="18"/>
      <c r="S120" s="18"/>
      <c r="T120" s="18"/>
      <c r="U120" s="18"/>
      <c r="V120" s="18"/>
      <c r="W120" s="18"/>
    </row>
    <row r="121" spans="1:23" x14ac:dyDescent="0.2">
      <c r="A121" s="21" t="s">
        <v>1066</v>
      </c>
      <c r="B121" s="21"/>
      <c r="C121" s="21"/>
      <c r="D121" s="21"/>
      <c r="E121" s="21"/>
      <c r="F121" s="21"/>
      <c r="G121" s="21"/>
      <c r="H121" s="21"/>
      <c r="I121" s="21"/>
      <c r="J121" s="21"/>
      <c r="K121" s="21"/>
      <c r="L121" s="21"/>
      <c r="M121" s="21"/>
      <c r="N121" s="21"/>
      <c r="O121" s="21"/>
      <c r="P121" s="21"/>
      <c r="Q121" s="21"/>
      <c r="R121" s="21"/>
      <c r="S121" s="21"/>
      <c r="T121" s="21"/>
      <c r="U121" s="21"/>
      <c r="V121" s="21"/>
      <c r="W121" s="21"/>
    </row>
    <row r="122" spans="1:23" x14ac:dyDescent="0.2">
      <c r="A122" s="19" t="s">
        <v>1067</v>
      </c>
      <c r="B122" s="20">
        <v>546</v>
      </c>
      <c r="C122" s="26">
        <v>30.21978</v>
      </c>
      <c r="D122" s="26">
        <v>57.509157999999999</v>
      </c>
      <c r="E122" s="26">
        <v>13.919414</v>
      </c>
      <c r="F122" s="26">
        <v>29.120878999999999</v>
      </c>
      <c r="G122" s="26">
        <v>47.619047999999999</v>
      </c>
      <c r="H122" s="26">
        <v>41.575091999999998</v>
      </c>
      <c r="I122" s="26">
        <v>17.399266999999998</v>
      </c>
      <c r="J122" s="26">
        <v>43.589744000000003</v>
      </c>
      <c r="K122" s="26">
        <v>56.043956000000001</v>
      </c>
      <c r="L122" s="26">
        <v>10.989011</v>
      </c>
      <c r="M122" s="26">
        <v>22.710622999999998</v>
      </c>
      <c r="N122" s="26">
        <v>11.721612</v>
      </c>
      <c r="O122" s="26">
        <v>17.582418000000001</v>
      </c>
      <c r="P122" s="26">
        <v>22.893772999999999</v>
      </c>
      <c r="Q122" s="26">
        <v>24.175823999999999</v>
      </c>
      <c r="R122" s="26">
        <v>26.007325999999999</v>
      </c>
      <c r="S122" s="26">
        <v>22.344321999999998</v>
      </c>
      <c r="T122" s="26">
        <v>26.556777</v>
      </c>
      <c r="U122" s="26">
        <v>11.172160999999999</v>
      </c>
      <c r="V122" s="26">
        <v>4.3956039999999996</v>
      </c>
      <c r="W122" s="26">
        <v>10.989011</v>
      </c>
    </row>
    <row r="123" spans="1:23" x14ac:dyDescent="0.2">
      <c r="A123" s="19" t="s">
        <v>1068</v>
      </c>
      <c r="B123" s="20">
        <v>531</v>
      </c>
      <c r="C123" s="26">
        <v>39.359698999999999</v>
      </c>
      <c r="D123" s="26">
        <v>64.406779999999998</v>
      </c>
      <c r="E123" s="26">
        <v>18.832391999999999</v>
      </c>
      <c r="F123" s="26">
        <v>28.625235</v>
      </c>
      <c r="G123" s="26">
        <v>50.282485999999999</v>
      </c>
      <c r="H123" s="26">
        <v>47.834274999999998</v>
      </c>
      <c r="I123" s="26">
        <v>18.079096</v>
      </c>
      <c r="J123" s="26">
        <v>43.879472999999997</v>
      </c>
      <c r="K123" s="26">
        <v>59.133710000000001</v>
      </c>
      <c r="L123" s="26">
        <v>11.111110999999999</v>
      </c>
      <c r="M123" s="26">
        <v>24.105460999999998</v>
      </c>
      <c r="N123" s="26">
        <v>13.370998</v>
      </c>
      <c r="O123" s="26">
        <v>18.455743999999999</v>
      </c>
      <c r="P123" s="26">
        <v>27.683616000000001</v>
      </c>
      <c r="Q123" s="26">
        <v>29.566855</v>
      </c>
      <c r="R123" s="26">
        <v>26.741996</v>
      </c>
      <c r="S123" s="26">
        <v>24.670432999999999</v>
      </c>
      <c r="T123" s="26">
        <v>27.118644</v>
      </c>
      <c r="U123" s="26">
        <v>11.299435000000001</v>
      </c>
      <c r="V123" s="26">
        <v>3.9548019999999999</v>
      </c>
      <c r="W123" s="26">
        <v>8.8512240000000002</v>
      </c>
    </row>
    <row r="124" spans="1:23" x14ac:dyDescent="0.2">
      <c r="A124" s="19" t="s">
        <v>1069</v>
      </c>
      <c r="B124" s="20">
        <v>205</v>
      </c>
      <c r="C124" s="26">
        <v>43.902439000000001</v>
      </c>
      <c r="D124" s="26">
        <v>69.268293</v>
      </c>
      <c r="E124" s="26">
        <v>13.658537000000001</v>
      </c>
      <c r="F124" s="26">
        <v>29.756098000000001</v>
      </c>
      <c r="G124" s="26">
        <v>50.243901999999999</v>
      </c>
      <c r="H124" s="26">
        <v>46.341462999999997</v>
      </c>
      <c r="I124" s="26">
        <v>19.02439</v>
      </c>
      <c r="J124" s="26">
        <v>44.390244000000003</v>
      </c>
      <c r="K124" s="26">
        <v>56.585366</v>
      </c>
      <c r="L124" s="26">
        <v>19.02439</v>
      </c>
      <c r="M124" s="26">
        <v>27.317073000000001</v>
      </c>
      <c r="N124" s="26">
        <v>16.097560999999999</v>
      </c>
      <c r="O124" s="26">
        <v>22.439024</v>
      </c>
      <c r="P124" s="26">
        <v>32.195121999999998</v>
      </c>
      <c r="Q124" s="26">
        <v>30.243901999999999</v>
      </c>
      <c r="R124" s="26">
        <v>27.804877999999999</v>
      </c>
      <c r="S124" s="26">
        <v>25.365853999999999</v>
      </c>
      <c r="T124" s="26">
        <v>29.268293</v>
      </c>
      <c r="U124" s="26">
        <v>14.634145999999999</v>
      </c>
      <c r="V124" s="26">
        <v>5.8536590000000004</v>
      </c>
      <c r="W124" s="26">
        <v>8.2926830000000002</v>
      </c>
    </row>
    <row r="125" spans="1:23" x14ac:dyDescent="0.2">
      <c r="A125" s="19" t="s">
        <v>1070</v>
      </c>
      <c r="B125" s="20">
        <v>762</v>
      </c>
      <c r="C125" s="26">
        <v>40.15748</v>
      </c>
      <c r="D125" s="26">
        <v>58.923884999999999</v>
      </c>
      <c r="E125" s="26">
        <v>13.254593</v>
      </c>
      <c r="F125" s="26">
        <v>23.622046999999998</v>
      </c>
      <c r="G125" s="26">
        <v>40.419947999999998</v>
      </c>
      <c r="H125" s="26">
        <v>36.089238999999999</v>
      </c>
      <c r="I125" s="26">
        <v>15.485564</v>
      </c>
      <c r="J125" s="26">
        <v>36.351706</v>
      </c>
      <c r="K125" s="26">
        <v>47.637794999999997</v>
      </c>
      <c r="L125" s="26">
        <v>12.204724000000001</v>
      </c>
      <c r="M125" s="26">
        <v>23.490814</v>
      </c>
      <c r="N125" s="26">
        <v>9.1863519999999994</v>
      </c>
      <c r="O125" s="26">
        <v>15.616797999999999</v>
      </c>
      <c r="P125" s="26">
        <v>27.821522000000002</v>
      </c>
      <c r="Q125" s="26">
        <v>25.328084</v>
      </c>
      <c r="R125" s="26">
        <v>21.259843</v>
      </c>
      <c r="S125" s="26">
        <v>20.866142</v>
      </c>
      <c r="T125" s="26">
        <v>22.572178000000001</v>
      </c>
      <c r="U125" s="26">
        <v>9.4488190000000003</v>
      </c>
      <c r="V125" s="26">
        <v>8.7926509999999993</v>
      </c>
      <c r="W125" s="26">
        <v>14.304461999999999</v>
      </c>
    </row>
    <row r="126" spans="1:23" x14ac:dyDescent="0.2">
      <c r="A126" s="19" t="s">
        <v>1011</v>
      </c>
      <c r="B126" s="20">
        <v>144</v>
      </c>
      <c r="C126" s="26">
        <v>40.277777999999998</v>
      </c>
      <c r="D126" s="26">
        <v>52.777777999999998</v>
      </c>
      <c r="E126" s="26">
        <v>15.972222</v>
      </c>
      <c r="F126" s="26">
        <v>17.361111000000001</v>
      </c>
      <c r="G126" s="26">
        <v>31.944444000000001</v>
      </c>
      <c r="H126" s="26">
        <v>30.555555999999999</v>
      </c>
      <c r="I126" s="26">
        <v>12.5</v>
      </c>
      <c r="J126" s="26">
        <v>34.027777999999998</v>
      </c>
      <c r="K126" s="26">
        <v>39.583333000000003</v>
      </c>
      <c r="L126" s="26">
        <v>12.5</v>
      </c>
      <c r="M126" s="26">
        <v>17.361111000000001</v>
      </c>
      <c r="N126" s="26">
        <v>9.0277779999999996</v>
      </c>
      <c r="O126" s="26">
        <v>12.5</v>
      </c>
      <c r="P126" s="26">
        <v>22.916667</v>
      </c>
      <c r="Q126" s="26">
        <v>21.527778000000001</v>
      </c>
      <c r="R126" s="26">
        <v>20.833333</v>
      </c>
      <c r="S126" s="26">
        <v>13.888889000000001</v>
      </c>
      <c r="T126" s="26">
        <v>18.75</v>
      </c>
      <c r="U126" s="26">
        <v>6.25</v>
      </c>
      <c r="V126" s="26">
        <v>5.5555560000000002</v>
      </c>
      <c r="W126" s="26">
        <v>23.611111000000001</v>
      </c>
    </row>
    <row r="127" spans="1:23" x14ac:dyDescent="0.2">
      <c r="A127" s="18" t="s">
        <v>143</v>
      </c>
      <c r="B127" s="18"/>
      <c r="C127" s="18"/>
      <c r="D127" s="18"/>
      <c r="E127" s="18"/>
      <c r="F127" s="18"/>
      <c r="G127" s="18"/>
      <c r="H127" s="18"/>
      <c r="I127" s="18"/>
      <c r="J127" s="18"/>
      <c r="K127" s="18"/>
      <c r="L127" s="18"/>
      <c r="M127" s="18"/>
      <c r="N127" s="18"/>
      <c r="O127" s="18"/>
      <c r="P127" s="18"/>
      <c r="Q127" s="18"/>
      <c r="R127" s="18"/>
      <c r="S127" s="18"/>
      <c r="T127" s="18"/>
      <c r="U127" s="18"/>
      <c r="V127" s="18"/>
      <c r="W127" s="18"/>
    </row>
    <row r="128" spans="1:23" x14ac:dyDescent="0.2">
      <c r="A128" s="21" t="s">
        <v>1071</v>
      </c>
      <c r="B128" s="21"/>
      <c r="C128" s="21"/>
      <c r="D128" s="21"/>
      <c r="E128" s="21"/>
      <c r="F128" s="21"/>
      <c r="G128" s="21"/>
      <c r="H128" s="21"/>
      <c r="I128" s="21"/>
      <c r="J128" s="21"/>
      <c r="K128" s="21"/>
      <c r="L128" s="21"/>
      <c r="M128" s="21"/>
      <c r="N128" s="21"/>
      <c r="O128" s="21"/>
      <c r="P128" s="21"/>
      <c r="Q128" s="21"/>
      <c r="R128" s="21"/>
      <c r="S128" s="21"/>
      <c r="T128" s="21"/>
      <c r="U128" s="21"/>
      <c r="V128" s="21"/>
      <c r="W128" s="21"/>
    </row>
    <row r="129" spans="1:23" x14ac:dyDescent="0.2">
      <c r="A129" s="19" t="s">
        <v>1067</v>
      </c>
      <c r="B129" s="20">
        <v>285</v>
      </c>
      <c r="C129" s="26">
        <v>31.228069999999999</v>
      </c>
      <c r="D129" s="26">
        <v>64.912280999999993</v>
      </c>
      <c r="E129" s="26">
        <v>24.210526000000002</v>
      </c>
      <c r="F129" s="26">
        <v>36.842104999999997</v>
      </c>
      <c r="G129" s="26">
        <v>50.175438999999997</v>
      </c>
      <c r="H129" s="26">
        <v>50.175438999999997</v>
      </c>
      <c r="I129" s="26">
        <v>20.701754000000001</v>
      </c>
      <c r="J129" s="26">
        <v>47.017544000000001</v>
      </c>
      <c r="K129" s="26">
        <v>66.315788999999995</v>
      </c>
      <c r="L129" s="26">
        <v>11.929824999999999</v>
      </c>
      <c r="M129" s="26">
        <v>27.368421000000001</v>
      </c>
      <c r="N129" s="26">
        <v>18.596491</v>
      </c>
      <c r="O129" s="26">
        <v>19.649122999999999</v>
      </c>
      <c r="P129" s="26">
        <v>24.561404</v>
      </c>
      <c r="Q129" s="26">
        <v>28.771930000000001</v>
      </c>
      <c r="R129" s="26">
        <v>32.631579000000002</v>
      </c>
      <c r="S129" s="26">
        <v>27.368421000000001</v>
      </c>
      <c r="T129" s="26">
        <v>32.982455999999999</v>
      </c>
      <c r="U129" s="26">
        <v>12.631579</v>
      </c>
      <c r="V129" s="26">
        <v>3.508772</v>
      </c>
      <c r="W129" s="26">
        <v>5.964912</v>
      </c>
    </row>
    <row r="130" spans="1:23" x14ac:dyDescent="0.2">
      <c r="A130" s="19" t="s">
        <v>1068</v>
      </c>
      <c r="B130" s="20">
        <v>217</v>
      </c>
      <c r="C130" s="26">
        <v>38.248848000000002</v>
      </c>
      <c r="D130" s="26">
        <v>58.986175000000003</v>
      </c>
      <c r="E130" s="26">
        <v>18.894009</v>
      </c>
      <c r="F130" s="26">
        <v>31.336406</v>
      </c>
      <c r="G130" s="26">
        <v>53.456220999999999</v>
      </c>
      <c r="H130" s="26">
        <v>48.847926000000001</v>
      </c>
      <c r="I130" s="26">
        <v>19.815667999999999</v>
      </c>
      <c r="J130" s="26">
        <v>48.387096999999997</v>
      </c>
      <c r="K130" s="26">
        <v>59.447004999999997</v>
      </c>
      <c r="L130" s="26">
        <v>13.824885</v>
      </c>
      <c r="M130" s="26">
        <v>22.580645000000001</v>
      </c>
      <c r="N130" s="26">
        <v>11.520737</v>
      </c>
      <c r="O130" s="26">
        <v>18.894009</v>
      </c>
      <c r="P130" s="26">
        <v>28.110599000000001</v>
      </c>
      <c r="Q130" s="26">
        <v>28.571428999999998</v>
      </c>
      <c r="R130" s="26">
        <v>33.179724</v>
      </c>
      <c r="S130" s="26">
        <v>26.267281000000001</v>
      </c>
      <c r="T130" s="26">
        <v>29.953917000000001</v>
      </c>
      <c r="U130" s="26">
        <v>12.903226</v>
      </c>
      <c r="V130" s="26">
        <v>3.686636</v>
      </c>
      <c r="W130" s="26">
        <v>9.6774190000000004</v>
      </c>
    </row>
    <row r="131" spans="1:23" x14ac:dyDescent="0.2">
      <c r="A131" s="19" t="s">
        <v>1069</v>
      </c>
      <c r="B131" s="20">
        <v>142</v>
      </c>
      <c r="C131" s="26">
        <v>43.661971999999999</v>
      </c>
      <c r="D131" s="26">
        <v>75.352113000000003</v>
      </c>
      <c r="E131" s="26">
        <v>21.126760999999998</v>
      </c>
      <c r="F131" s="26">
        <v>28.169014000000001</v>
      </c>
      <c r="G131" s="26">
        <v>58.450704000000002</v>
      </c>
      <c r="H131" s="26">
        <v>52.816901000000001</v>
      </c>
      <c r="I131" s="26">
        <v>19.014085000000001</v>
      </c>
      <c r="J131" s="26">
        <v>48.591549000000001</v>
      </c>
      <c r="K131" s="26">
        <v>54.929577000000002</v>
      </c>
      <c r="L131" s="26">
        <v>12.676056000000001</v>
      </c>
      <c r="M131" s="26">
        <v>29.577465</v>
      </c>
      <c r="N131" s="26">
        <v>14.084507</v>
      </c>
      <c r="O131" s="26">
        <v>18.309858999999999</v>
      </c>
      <c r="P131" s="26">
        <v>27.464789</v>
      </c>
      <c r="Q131" s="26">
        <v>28.169014000000001</v>
      </c>
      <c r="R131" s="26">
        <v>27.464789</v>
      </c>
      <c r="S131" s="26">
        <v>26.056338</v>
      </c>
      <c r="T131" s="26">
        <v>30.281690000000001</v>
      </c>
      <c r="U131" s="26">
        <v>14.084507</v>
      </c>
      <c r="V131" s="26">
        <v>2.8169010000000001</v>
      </c>
      <c r="W131" s="26">
        <v>9.8591549999999994</v>
      </c>
    </row>
    <row r="132" spans="1:23" x14ac:dyDescent="0.2">
      <c r="A132" s="19" t="s">
        <v>1070</v>
      </c>
      <c r="B132" s="20">
        <v>1184</v>
      </c>
      <c r="C132" s="26">
        <v>38.682431999999999</v>
      </c>
      <c r="D132" s="26">
        <v>59.543919000000002</v>
      </c>
      <c r="E132" s="26">
        <v>12.753378</v>
      </c>
      <c r="F132" s="26">
        <v>25.253378000000001</v>
      </c>
      <c r="G132" s="26">
        <v>43.665540999999997</v>
      </c>
      <c r="H132" s="26">
        <v>38.091216000000003</v>
      </c>
      <c r="I132" s="26">
        <v>16.807431999999999</v>
      </c>
      <c r="J132" s="26">
        <v>38.766891999999999</v>
      </c>
      <c r="K132" s="26">
        <v>51.520269999999996</v>
      </c>
      <c r="L132" s="26">
        <v>12.753378</v>
      </c>
      <c r="M132" s="26">
        <v>23.226351000000001</v>
      </c>
      <c r="N132" s="26">
        <v>10.810810999999999</v>
      </c>
      <c r="O132" s="26">
        <v>16.976351000000001</v>
      </c>
      <c r="P132" s="26">
        <v>27.871621999999999</v>
      </c>
      <c r="Q132" s="26">
        <v>26.351351000000001</v>
      </c>
      <c r="R132" s="26">
        <v>22.719595000000002</v>
      </c>
      <c r="S132" s="26">
        <v>22.550675999999999</v>
      </c>
      <c r="T132" s="26">
        <v>24.239865000000002</v>
      </c>
      <c r="U132" s="26">
        <v>10.557432</v>
      </c>
      <c r="V132" s="26">
        <v>7.5168920000000004</v>
      </c>
      <c r="W132" s="26">
        <v>12.162162</v>
      </c>
    </row>
    <row r="133" spans="1:23" x14ac:dyDescent="0.2">
      <c r="A133" s="19" t="s">
        <v>1011</v>
      </c>
      <c r="B133" s="20">
        <v>360</v>
      </c>
      <c r="C133" s="26">
        <v>37.777777999999998</v>
      </c>
      <c r="D133" s="26">
        <v>55</v>
      </c>
      <c r="E133" s="26">
        <v>10.277778</v>
      </c>
      <c r="F133" s="26">
        <v>18.055555999999999</v>
      </c>
      <c r="G133" s="26">
        <v>34.722222000000002</v>
      </c>
      <c r="H133" s="26">
        <v>33.333333000000003</v>
      </c>
      <c r="I133" s="26">
        <v>10.555555999999999</v>
      </c>
      <c r="J133" s="26">
        <v>33.611111000000001</v>
      </c>
      <c r="K133" s="26">
        <v>41.666666999999997</v>
      </c>
      <c r="L133" s="26">
        <v>10</v>
      </c>
      <c r="M133" s="26">
        <v>18.888888999999999</v>
      </c>
      <c r="N133" s="26">
        <v>6.9444439999999998</v>
      </c>
      <c r="O133" s="26">
        <v>14.722222</v>
      </c>
      <c r="P133" s="26">
        <v>23.055555999999999</v>
      </c>
      <c r="Q133" s="26">
        <v>21.944444000000001</v>
      </c>
      <c r="R133" s="26">
        <v>16.666667</v>
      </c>
      <c r="S133" s="26">
        <v>12.5</v>
      </c>
      <c r="T133" s="26">
        <v>16.388888999999999</v>
      </c>
      <c r="U133" s="26">
        <v>6.3888889999999998</v>
      </c>
      <c r="V133" s="26">
        <v>5.8333329999999997</v>
      </c>
      <c r="W133" s="26">
        <v>19.722221999999999</v>
      </c>
    </row>
    <row r="134" spans="1:23" x14ac:dyDescent="0.2">
      <c r="A134" s="18" t="s">
        <v>143</v>
      </c>
      <c r="B134" s="18"/>
      <c r="C134" s="18"/>
      <c r="D134" s="18"/>
      <c r="E134" s="18"/>
      <c r="F134" s="18"/>
      <c r="G134" s="18"/>
      <c r="H134" s="18"/>
      <c r="I134" s="18"/>
      <c r="J134" s="18"/>
      <c r="K134" s="18"/>
      <c r="L134" s="18"/>
      <c r="M134" s="18"/>
      <c r="N134" s="18"/>
      <c r="O134" s="18"/>
      <c r="P134" s="18"/>
      <c r="Q134" s="18"/>
      <c r="R134" s="18"/>
      <c r="S134" s="18"/>
      <c r="T134" s="18"/>
      <c r="U134" s="18"/>
      <c r="V134" s="18"/>
      <c r="W134" s="18"/>
    </row>
    <row r="135" spans="1:23" x14ac:dyDescent="0.2">
      <c r="A135" s="21" t="s">
        <v>1072</v>
      </c>
      <c r="B135" s="21"/>
      <c r="C135" s="21"/>
      <c r="D135" s="21"/>
      <c r="E135" s="21"/>
      <c r="F135" s="21"/>
      <c r="G135" s="21"/>
      <c r="H135" s="21"/>
      <c r="I135" s="21"/>
      <c r="J135" s="21"/>
      <c r="K135" s="21"/>
      <c r="L135" s="21"/>
      <c r="M135" s="21"/>
      <c r="N135" s="21"/>
      <c r="O135" s="21"/>
      <c r="P135" s="21"/>
      <c r="Q135" s="21"/>
      <c r="R135" s="21"/>
      <c r="S135" s="21"/>
      <c r="T135" s="21"/>
      <c r="U135" s="21"/>
      <c r="V135" s="21"/>
      <c r="W135" s="21"/>
    </row>
    <row r="136" spans="1:23" x14ac:dyDescent="0.2">
      <c r="A136" s="19" t="s">
        <v>1067</v>
      </c>
      <c r="B136" s="20">
        <v>330</v>
      </c>
      <c r="C136" s="26">
        <v>38.484848</v>
      </c>
      <c r="D136" s="26">
        <v>66.363636</v>
      </c>
      <c r="E136" s="26">
        <v>19.393939</v>
      </c>
      <c r="F136" s="26">
        <v>33.333333000000003</v>
      </c>
      <c r="G136" s="26">
        <v>52.121212</v>
      </c>
      <c r="H136" s="26">
        <v>51.818182</v>
      </c>
      <c r="I136" s="26">
        <v>19.69697</v>
      </c>
      <c r="J136" s="26">
        <v>46.666666999999997</v>
      </c>
      <c r="K136" s="26">
        <v>62.121212</v>
      </c>
      <c r="L136" s="26">
        <v>14.545455</v>
      </c>
      <c r="M136" s="26">
        <v>27.272727</v>
      </c>
      <c r="N136" s="26">
        <v>12.727273</v>
      </c>
      <c r="O136" s="26">
        <v>20.909091</v>
      </c>
      <c r="P136" s="26">
        <v>29.090909</v>
      </c>
      <c r="Q136" s="26">
        <v>30.30303</v>
      </c>
      <c r="R136" s="26">
        <v>29.69697</v>
      </c>
      <c r="S136" s="26">
        <v>26.363636</v>
      </c>
      <c r="T136" s="26">
        <v>31.515152</v>
      </c>
      <c r="U136" s="26">
        <v>16.060606</v>
      </c>
      <c r="V136" s="26">
        <v>3.9393940000000001</v>
      </c>
      <c r="W136" s="26">
        <v>6.969697</v>
      </c>
    </row>
    <row r="137" spans="1:23" x14ac:dyDescent="0.2">
      <c r="A137" s="19" t="s">
        <v>1068</v>
      </c>
      <c r="B137" s="20">
        <v>326</v>
      </c>
      <c r="C137" s="26">
        <v>39.263804</v>
      </c>
      <c r="D137" s="26">
        <v>64.723926000000006</v>
      </c>
      <c r="E137" s="26">
        <v>19.018405000000001</v>
      </c>
      <c r="F137" s="26">
        <v>31.288343999999999</v>
      </c>
      <c r="G137" s="26">
        <v>53.067484999999998</v>
      </c>
      <c r="H137" s="26">
        <v>44.478527999999997</v>
      </c>
      <c r="I137" s="26">
        <v>19.631902</v>
      </c>
      <c r="J137" s="26">
        <v>46.012270000000001</v>
      </c>
      <c r="K137" s="26">
        <v>59.202454000000003</v>
      </c>
      <c r="L137" s="26">
        <v>10.736196</v>
      </c>
      <c r="M137" s="26">
        <v>23.619631999999999</v>
      </c>
      <c r="N137" s="26">
        <v>13.190184</v>
      </c>
      <c r="O137" s="26">
        <v>16.564416999999999</v>
      </c>
      <c r="P137" s="26">
        <v>23.926380000000002</v>
      </c>
      <c r="Q137" s="26">
        <v>29.447852999999999</v>
      </c>
      <c r="R137" s="26">
        <v>29.447852999999999</v>
      </c>
      <c r="S137" s="26">
        <v>24.233129000000002</v>
      </c>
      <c r="T137" s="26">
        <v>28.834356</v>
      </c>
      <c r="U137" s="26">
        <v>10.429448000000001</v>
      </c>
      <c r="V137" s="26">
        <v>4.2944789999999999</v>
      </c>
      <c r="W137" s="26">
        <v>7.6687120000000002</v>
      </c>
    </row>
    <row r="138" spans="1:23" x14ac:dyDescent="0.2">
      <c r="A138" s="19" t="s">
        <v>1069</v>
      </c>
      <c r="B138" s="20">
        <v>133</v>
      </c>
      <c r="C138" s="26">
        <v>37.593985000000004</v>
      </c>
      <c r="D138" s="26">
        <v>60.902256000000001</v>
      </c>
      <c r="E138" s="26">
        <v>15.037594</v>
      </c>
      <c r="F138" s="26">
        <v>24.06015</v>
      </c>
      <c r="G138" s="26">
        <v>48.120300999999998</v>
      </c>
      <c r="H138" s="26">
        <v>41.353383000000001</v>
      </c>
      <c r="I138" s="26">
        <v>18.796991999999999</v>
      </c>
      <c r="J138" s="26">
        <v>43.609023000000001</v>
      </c>
      <c r="K138" s="26">
        <v>57.142856999999999</v>
      </c>
      <c r="L138" s="26">
        <v>10.526316</v>
      </c>
      <c r="M138" s="26">
        <v>26.315788999999999</v>
      </c>
      <c r="N138" s="26">
        <v>12.030075</v>
      </c>
      <c r="O138" s="26">
        <v>14.285714</v>
      </c>
      <c r="P138" s="26">
        <v>18.796991999999999</v>
      </c>
      <c r="Q138" s="26">
        <v>23.308271000000001</v>
      </c>
      <c r="R138" s="26">
        <v>30.075188000000001</v>
      </c>
      <c r="S138" s="26">
        <v>24.81203</v>
      </c>
      <c r="T138" s="26">
        <v>28.571428999999998</v>
      </c>
      <c r="U138" s="26">
        <v>13.533835</v>
      </c>
      <c r="V138" s="26">
        <v>5.2631579999999998</v>
      </c>
      <c r="W138" s="26">
        <v>9.7744359999999997</v>
      </c>
    </row>
    <row r="139" spans="1:23" x14ac:dyDescent="0.2">
      <c r="A139" s="19" t="s">
        <v>1070</v>
      </c>
      <c r="B139" s="20">
        <v>1070</v>
      </c>
      <c r="C139" s="26">
        <v>37.102803999999999</v>
      </c>
      <c r="D139" s="26">
        <v>59.532710000000002</v>
      </c>
      <c r="E139" s="26">
        <v>13.551402</v>
      </c>
      <c r="F139" s="26">
        <v>25.233644999999999</v>
      </c>
      <c r="G139" s="26">
        <v>43.738318</v>
      </c>
      <c r="H139" s="26">
        <v>39.065421000000001</v>
      </c>
      <c r="I139" s="26">
        <v>17.009346000000001</v>
      </c>
      <c r="J139" s="26">
        <v>39.532710000000002</v>
      </c>
      <c r="K139" s="26">
        <v>51.682243</v>
      </c>
      <c r="L139" s="26">
        <v>13.084111999999999</v>
      </c>
      <c r="M139" s="26">
        <v>23.364485999999999</v>
      </c>
      <c r="N139" s="26">
        <v>11.682243</v>
      </c>
      <c r="O139" s="26">
        <v>17.289719999999999</v>
      </c>
      <c r="P139" s="26">
        <v>28.598130999999999</v>
      </c>
      <c r="Q139" s="26">
        <v>26.261682</v>
      </c>
      <c r="R139" s="26">
        <v>23.084112000000001</v>
      </c>
      <c r="S139" s="26">
        <v>23.084112000000001</v>
      </c>
      <c r="T139" s="26">
        <v>24.485980999999999</v>
      </c>
      <c r="U139" s="26">
        <v>10.373832</v>
      </c>
      <c r="V139" s="26">
        <v>7.383178</v>
      </c>
      <c r="W139" s="26">
        <v>12.803737999999999</v>
      </c>
    </row>
    <row r="140" spans="1:23" x14ac:dyDescent="0.2">
      <c r="A140" s="19" t="s">
        <v>1011</v>
      </c>
      <c r="B140" s="20">
        <v>329</v>
      </c>
      <c r="C140" s="26">
        <v>38.297871999999998</v>
      </c>
      <c r="D140" s="26">
        <v>53.191488999999997</v>
      </c>
      <c r="E140" s="26">
        <v>11.246200999999999</v>
      </c>
      <c r="F140" s="26">
        <v>19.148935999999999</v>
      </c>
      <c r="G140" s="26">
        <v>32.522796</v>
      </c>
      <c r="H140" s="26">
        <v>32.218845000000002</v>
      </c>
      <c r="I140" s="26">
        <v>9.1185410000000005</v>
      </c>
      <c r="J140" s="26">
        <v>31.306991</v>
      </c>
      <c r="K140" s="26">
        <v>39.209726000000003</v>
      </c>
      <c r="L140" s="26">
        <v>9.7264440000000008</v>
      </c>
      <c r="M140" s="26">
        <v>18.237082000000001</v>
      </c>
      <c r="N140" s="26">
        <v>7.5987840000000002</v>
      </c>
      <c r="O140" s="26">
        <v>15.197568</v>
      </c>
      <c r="P140" s="26">
        <v>23.708207000000002</v>
      </c>
      <c r="Q140" s="26">
        <v>20.364742</v>
      </c>
      <c r="R140" s="26">
        <v>15.805471000000001</v>
      </c>
      <c r="S140" s="26">
        <v>11.550152000000001</v>
      </c>
      <c r="T140" s="26">
        <v>15.197568</v>
      </c>
      <c r="U140" s="26">
        <v>4.8632220000000004</v>
      </c>
      <c r="V140" s="26">
        <v>5.7750760000000003</v>
      </c>
      <c r="W140" s="26">
        <v>20.972643999999999</v>
      </c>
    </row>
    <row r="141" spans="1:23" x14ac:dyDescent="0.2">
      <c r="A141" s="18" t="s">
        <v>143</v>
      </c>
      <c r="B141" s="18"/>
      <c r="C141" s="18"/>
      <c r="D141" s="18"/>
      <c r="E141" s="18"/>
      <c r="F141" s="18"/>
      <c r="G141" s="18"/>
      <c r="H141" s="18"/>
      <c r="I141" s="18"/>
      <c r="J141" s="18"/>
      <c r="K141" s="18"/>
      <c r="L141" s="18"/>
      <c r="M141" s="18"/>
      <c r="N141" s="18"/>
      <c r="O141" s="18"/>
      <c r="P141" s="18"/>
      <c r="Q141" s="18"/>
      <c r="R141" s="18"/>
      <c r="S141" s="18"/>
      <c r="T141" s="18"/>
      <c r="U141" s="18"/>
      <c r="V141" s="18"/>
      <c r="W141" s="18"/>
    </row>
    <row r="142" spans="1:23" x14ac:dyDescent="0.2">
      <c r="A142" s="21" t="s">
        <v>1073</v>
      </c>
      <c r="B142" s="21"/>
      <c r="C142" s="21"/>
      <c r="D142" s="21"/>
      <c r="E142" s="21"/>
      <c r="F142" s="21"/>
      <c r="G142" s="21"/>
      <c r="H142" s="21"/>
      <c r="I142" s="21"/>
      <c r="J142" s="21"/>
      <c r="K142" s="21"/>
      <c r="L142" s="21"/>
      <c r="M142" s="21"/>
      <c r="N142" s="21"/>
      <c r="O142" s="21"/>
      <c r="P142" s="21"/>
      <c r="Q142" s="21"/>
      <c r="R142" s="21"/>
      <c r="S142" s="21"/>
      <c r="T142" s="21"/>
      <c r="U142" s="21"/>
      <c r="V142" s="21"/>
      <c r="W142" s="21"/>
    </row>
    <row r="143" spans="1:23" x14ac:dyDescent="0.2">
      <c r="A143" s="19" t="s">
        <v>1067</v>
      </c>
      <c r="B143" s="20">
        <v>39</v>
      </c>
      <c r="C143" s="26">
        <v>38.461537999999997</v>
      </c>
      <c r="D143" s="26">
        <v>71.794871999999998</v>
      </c>
      <c r="E143" s="26">
        <v>28.205127999999998</v>
      </c>
      <c r="F143" s="26">
        <v>41.025641</v>
      </c>
      <c r="G143" s="26">
        <v>51.282051000000003</v>
      </c>
      <c r="H143" s="26">
        <v>51.282051000000003</v>
      </c>
      <c r="I143" s="26">
        <v>25.641026</v>
      </c>
      <c r="J143" s="26">
        <v>56.410255999999997</v>
      </c>
      <c r="K143" s="26">
        <v>64.102564000000001</v>
      </c>
      <c r="L143" s="26">
        <v>17.948718</v>
      </c>
      <c r="M143" s="26">
        <v>28.205127999999998</v>
      </c>
      <c r="N143" s="26">
        <v>17.948718</v>
      </c>
      <c r="O143" s="26">
        <v>23.076923000000001</v>
      </c>
      <c r="P143" s="26">
        <v>38.461537999999997</v>
      </c>
      <c r="Q143" s="26">
        <v>41.025641</v>
      </c>
      <c r="R143" s="26">
        <v>48.717948999999997</v>
      </c>
      <c r="S143" s="26">
        <v>38.461537999999997</v>
      </c>
      <c r="T143" s="26">
        <v>48.717948999999997</v>
      </c>
      <c r="U143" s="26">
        <v>28.205127999999998</v>
      </c>
      <c r="V143" s="26">
        <v>5.1282050000000003</v>
      </c>
      <c r="W143" s="26">
        <v>2.5641029999999998</v>
      </c>
    </row>
    <row r="144" spans="1:23" x14ac:dyDescent="0.2">
      <c r="A144" s="19" t="s">
        <v>1068</v>
      </c>
      <c r="B144" s="20">
        <v>75</v>
      </c>
      <c r="C144" s="26">
        <v>36</v>
      </c>
      <c r="D144" s="26">
        <v>69.333332999999996</v>
      </c>
      <c r="E144" s="26">
        <v>14.666667</v>
      </c>
      <c r="F144" s="26">
        <v>34.666666999999997</v>
      </c>
      <c r="G144" s="26">
        <v>60</v>
      </c>
      <c r="H144" s="26">
        <v>50.666666999999997</v>
      </c>
      <c r="I144" s="26">
        <v>21.333333</v>
      </c>
      <c r="J144" s="26">
        <v>45.333333000000003</v>
      </c>
      <c r="K144" s="26">
        <v>65.333332999999996</v>
      </c>
      <c r="L144" s="26">
        <v>13.333333</v>
      </c>
      <c r="M144" s="26">
        <v>33.333333000000003</v>
      </c>
      <c r="N144" s="26">
        <v>9.3333329999999997</v>
      </c>
      <c r="O144" s="26">
        <v>20</v>
      </c>
      <c r="P144" s="26">
        <v>29.333333</v>
      </c>
      <c r="Q144" s="26">
        <v>26.666667</v>
      </c>
      <c r="R144" s="26">
        <v>29.333333</v>
      </c>
      <c r="S144" s="26">
        <v>22.666667</v>
      </c>
      <c r="T144" s="26">
        <v>29.333333</v>
      </c>
      <c r="U144" s="26">
        <v>13.333333</v>
      </c>
      <c r="V144" s="26">
        <v>4</v>
      </c>
      <c r="W144" s="26">
        <v>4</v>
      </c>
    </row>
    <row r="145" spans="1:23" x14ac:dyDescent="0.2">
      <c r="A145" s="19" t="s">
        <v>1069</v>
      </c>
      <c r="B145" s="20">
        <v>117</v>
      </c>
      <c r="C145" s="26">
        <v>33.333333000000003</v>
      </c>
      <c r="D145" s="26">
        <v>61.538462000000003</v>
      </c>
      <c r="E145" s="26">
        <v>23.931623999999999</v>
      </c>
      <c r="F145" s="26">
        <v>35.897435999999999</v>
      </c>
      <c r="G145" s="26">
        <v>52.136752000000001</v>
      </c>
      <c r="H145" s="26">
        <v>44.444443999999997</v>
      </c>
      <c r="I145" s="26">
        <v>17.948718</v>
      </c>
      <c r="J145" s="26">
        <v>51.282051000000003</v>
      </c>
      <c r="K145" s="26">
        <v>55.555556000000003</v>
      </c>
      <c r="L145" s="26">
        <v>11.965812</v>
      </c>
      <c r="M145" s="26">
        <v>24.786325000000001</v>
      </c>
      <c r="N145" s="26">
        <v>17.094017000000001</v>
      </c>
      <c r="O145" s="26">
        <v>17.094017000000001</v>
      </c>
      <c r="P145" s="26">
        <v>22.222221999999999</v>
      </c>
      <c r="Q145" s="26">
        <v>32.478631999999998</v>
      </c>
      <c r="R145" s="26">
        <v>32.478631999999998</v>
      </c>
      <c r="S145" s="26">
        <v>29.914529999999999</v>
      </c>
      <c r="T145" s="26">
        <v>32.478631999999998</v>
      </c>
      <c r="U145" s="26">
        <v>17.948718</v>
      </c>
      <c r="V145" s="26">
        <v>5.1282050000000003</v>
      </c>
      <c r="W145" s="26">
        <v>10.256410000000001</v>
      </c>
    </row>
    <row r="146" spans="1:23" x14ac:dyDescent="0.2">
      <c r="A146" s="19" t="s">
        <v>1070</v>
      </c>
      <c r="B146" s="20">
        <v>1288</v>
      </c>
      <c r="C146" s="26">
        <v>36.956522</v>
      </c>
      <c r="D146" s="26">
        <v>60.326087000000001</v>
      </c>
      <c r="E146" s="26">
        <v>14.984472</v>
      </c>
      <c r="F146" s="26">
        <v>26.708075000000001</v>
      </c>
      <c r="G146" s="26">
        <v>44.720497000000002</v>
      </c>
      <c r="H146" s="26">
        <v>40.527949999999997</v>
      </c>
      <c r="I146" s="26">
        <v>17.468944</v>
      </c>
      <c r="J146" s="26">
        <v>40.295031000000002</v>
      </c>
      <c r="K146" s="26">
        <v>52.872670999999997</v>
      </c>
      <c r="L146" s="26">
        <v>12.732919000000001</v>
      </c>
      <c r="M146" s="26">
        <v>23.757764000000002</v>
      </c>
      <c r="N146" s="26">
        <v>12.189441</v>
      </c>
      <c r="O146" s="26">
        <v>17.158384999999999</v>
      </c>
      <c r="P146" s="26">
        <v>27.173912999999999</v>
      </c>
      <c r="Q146" s="26">
        <v>26.009316999999999</v>
      </c>
      <c r="R146" s="26">
        <v>24.922360000000001</v>
      </c>
      <c r="S146" s="26">
        <v>22.981366000000001</v>
      </c>
      <c r="T146" s="26">
        <v>25.155280000000001</v>
      </c>
      <c r="U146" s="26">
        <v>11.413043</v>
      </c>
      <c r="V146" s="26">
        <v>6.9875780000000001</v>
      </c>
      <c r="W146" s="26">
        <v>11.257764</v>
      </c>
    </row>
    <row r="147" spans="1:23" x14ac:dyDescent="0.2">
      <c r="A147" s="19" t="s">
        <v>1011</v>
      </c>
      <c r="B147" s="20">
        <v>669</v>
      </c>
      <c r="C147" s="26">
        <v>40.508220999999999</v>
      </c>
      <c r="D147" s="26">
        <v>58.893870999999997</v>
      </c>
      <c r="E147" s="26">
        <v>12.705531000000001</v>
      </c>
      <c r="F147" s="26">
        <v>22.272048000000002</v>
      </c>
      <c r="G147" s="26">
        <v>42.152465999999997</v>
      </c>
      <c r="H147" s="26">
        <v>39.312407</v>
      </c>
      <c r="I147" s="26">
        <v>14.050822</v>
      </c>
      <c r="J147" s="26">
        <v>37.817638000000002</v>
      </c>
      <c r="K147" s="26">
        <v>50.224215000000001</v>
      </c>
      <c r="L147" s="26">
        <v>11.061286000000001</v>
      </c>
      <c r="M147" s="26">
        <v>21.076232999999998</v>
      </c>
      <c r="N147" s="26">
        <v>8.96861</v>
      </c>
      <c r="O147" s="26">
        <v>16.741405</v>
      </c>
      <c r="P147" s="26">
        <v>25.411061</v>
      </c>
      <c r="Q147" s="26">
        <v>24.813154000000001</v>
      </c>
      <c r="R147" s="26">
        <v>19.880419</v>
      </c>
      <c r="S147" s="26">
        <v>18.086697000000001</v>
      </c>
      <c r="T147" s="26">
        <v>21.674140999999999</v>
      </c>
      <c r="U147" s="26">
        <v>6.4275039999999999</v>
      </c>
      <c r="V147" s="26">
        <v>4.6337820000000001</v>
      </c>
      <c r="W147" s="26">
        <v>15.844544000000001</v>
      </c>
    </row>
    <row r="148" spans="1:23" x14ac:dyDescent="0.2">
      <c r="A148" s="18" t="s">
        <v>1074</v>
      </c>
      <c r="B148" s="18"/>
      <c r="C148" s="18"/>
      <c r="D148" s="18"/>
      <c r="E148" s="18"/>
      <c r="F148" s="18"/>
      <c r="G148" s="18"/>
      <c r="H148" s="18"/>
      <c r="I148" s="18"/>
      <c r="J148" s="18"/>
      <c r="K148" s="18"/>
      <c r="L148" s="18"/>
      <c r="M148" s="18"/>
      <c r="N148" s="18"/>
      <c r="O148" s="18"/>
      <c r="P148" s="18"/>
      <c r="Q148" s="18"/>
      <c r="R148" s="18"/>
      <c r="S148" s="18"/>
      <c r="T148" s="18"/>
      <c r="U148" s="18"/>
      <c r="V148" s="18"/>
      <c r="W148" s="18"/>
    </row>
    <row r="149" spans="1:23" x14ac:dyDescent="0.2">
      <c r="A149" s="19" t="s">
        <v>1075</v>
      </c>
      <c r="B149" s="20">
        <v>541</v>
      </c>
      <c r="C149" s="26">
        <v>34.195932999999997</v>
      </c>
      <c r="D149" s="26">
        <v>58.780037</v>
      </c>
      <c r="E149" s="26">
        <v>16.266173999999999</v>
      </c>
      <c r="F149" s="26">
        <v>26.617374999999999</v>
      </c>
      <c r="G149" s="26">
        <v>46.210720999999999</v>
      </c>
      <c r="H149" s="26">
        <v>40.110906</v>
      </c>
      <c r="I149" s="26">
        <v>18.299444999999999</v>
      </c>
      <c r="J149" s="26">
        <v>41.959335000000003</v>
      </c>
      <c r="K149" s="26">
        <v>51.940849999999998</v>
      </c>
      <c r="L149" s="26">
        <v>14.602588000000001</v>
      </c>
      <c r="M149" s="26">
        <v>25.138632000000001</v>
      </c>
      <c r="N149" s="26">
        <v>13.123844999999999</v>
      </c>
      <c r="O149" s="26">
        <v>17.929760000000002</v>
      </c>
      <c r="P149" s="26">
        <v>25.693161</v>
      </c>
      <c r="Q149" s="26">
        <v>25.878004000000001</v>
      </c>
      <c r="R149" s="26">
        <v>25.323474999999998</v>
      </c>
      <c r="S149" s="26">
        <v>21.996303000000001</v>
      </c>
      <c r="T149" s="26">
        <v>24.214417999999998</v>
      </c>
      <c r="U149" s="26">
        <v>12.384473</v>
      </c>
      <c r="V149" s="26">
        <v>7.2088720000000004</v>
      </c>
      <c r="W149" s="26">
        <v>12.199630000000001</v>
      </c>
    </row>
    <row r="150" spans="1:23" x14ac:dyDescent="0.2">
      <c r="A150" s="19" t="s">
        <v>1076</v>
      </c>
      <c r="B150" s="20">
        <v>877</v>
      </c>
      <c r="C150" s="26">
        <v>39.566704999999999</v>
      </c>
      <c r="D150" s="26">
        <v>61.687570999999998</v>
      </c>
      <c r="E150" s="26">
        <v>15.735462</v>
      </c>
      <c r="F150" s="26">
        <v>26.90992</v>
      </c>
      <c r="G150" s="26">
        <v>46.066135000000003</v>
      </c>
      <c r="H150" s="26">
        <v>41.505130999999999</v>
      </c>
      <c r="I150" s="26">
        <v>15.963512</v>
      </c>
      <c r="J150" s="26">
        <v>39.338655000000003</v>
      </c>
      <c r="K150" s="26">
        <v>53.021664999999999</v>
      </c>
      <c r="L150" s="26">
        <v>12.314709000000001</v>
      </c>
      <c r="M150" s="26">
        <v>22.576967</v>
      </c>
      <c r="N150" s="26">
        <v>12.542759</v>
      </c>
      <c r="O150" s="26">
        <v>16.989737999999999</v>
      </c>
      <c r="P150" s="26">
        <v>26.795895000000002</v>
      </c>
      <c r="Q150" s="26">
        <v>26.45382</v>
      </c>
      <c r="R150" s="26">
        <v>23.945267999999999</v>
      </c>
      <c r="S150" s="26">
        <v>22.234891999999999</v>
      </c>
      <c r="T150" s="26">
        <v>25.427593999999999</v>
      </c>
      <c r="U150" s="26">
        <v>10.262257999999999</v>
      </c>
      <c r="V150" s="26">
        <v>5.7012539999999996</v>
      </c>
      <c r="W150" s="26">
        <v>11.288482999999999</v>
      </c>
    </row>
    <row r="151" spans="1:23" x14ac:dyDescent="0.2">
      <c r="A151" s="19" t="s">
        <v>1077</v>
      </c>
      <c r="B151" s="20">
        <v>543</v>
      </c>
      <c r="C151" s="26">
        <v>36.648249999999997</v>
      </c>
      <c r="D151" s="26">
        <v>58.93186</v>
      </c>
      <c r="E151" s="26">
        <v>12.338858</v>
      </c>
      <c r="F151" s="26">
        <v>23.941068000000001</v>
      </c>
      <c r="G151" s="26">
        <v>41.252302</v>
      </c>
      <c r="H151" s="26">
        <v>37.569060999999998</v>
      </c>
      <c r="I151" s="26">
        <v>16.942910000000001</v>
      </c>
      <c r="J151" s="26">
        <v>38.305709</v>
      </c>
      <c r="K151" s="26">
        <v>51.197052999999997</v>
      </c>
      <c r="L151" s="26">
        <v>10.865562000000001</v>
      </c>
      <c r="M151" s="26">
        <v>21.731123</v>
      </c>
      <c r="N151" s="26">
        <v>9.2081029999999995</v>
      </c>
      <c r="O151" s="26">
        <v>16.942910000000001</v>
      </c>
      <c r="P151" s="26">
        <v>25.966850999999998</v>
      </c>
      <c r="Q151" s="26">
        <v>25.046040999999999</v>
      </c>
      <c r="R151" s="26">
        <v>23.204419999999999</v>
      </c>
      <c r="S151" s="26">
        <v>20.441989</v>
      </c>
      <c r="T151" s="26">
        <v>23.756906000000001</v>
      </c>
      <c r="U151" s="26">
        <v>9.5764270000000007</v>
      </c>
      <c r="V151" s="26">
        <v>6.2615100000000004</v>
      </c>
      <c r="W151" s="26">
        <v>14.180479</v>
      </c>
    </row>
    <row r="152" spans="1:23" x14ac:dyDescent="0.2">
      <c r="A152" s="19" t="s">
        <v>1078</v>
      </c>
      <c r="B152" s="20">
        <v>227</v>
      </c>
      <c r="C152" s="26">
        <v>42.731278000000003</v>
      </c>
      <c r="D152" s="26">
        <v>63.436123000000002</v>
      </c>
      <c r="E152" s="26">
        <v>15.418502</v>
      </c>
      <c r="F152" s="26">
        <v>29.515419000000001</v>
      </c>
      <c r="G152" s="26">
        <v>46.696035000000002</v>
      </c>
      <c r="H152" s="26">
        <v>48.458150000000003</v>
      </c>
      <c r="I152" s="26">
        <v>15.418502</v>
      </c>
      <c r="J152" s="26">
        <v>47.577092999999998</v>
      </c>
      <c r="K152" s="26">
        <v>58.14978</v>
      </c>
      <c r="L152" s="26">
        <v>10.132159</v>
      </c>
      <c r="M152" s="26">
        <v>26.431718</v>
      </c>
      <c r="N152" s="26">
        <v>8.8105729999999998</v>
      </c>
      <c r="O152" s="26">
        <v>17.180617000000002</v>
      </c>
      <c r="P152" s="26">
        <v>29.955946999999998</v>
      </c>
      <c r="Q152" s="26">
        <v>29.515419000000001</v>
      </c>
      <c r="R152" s="26">
        <v>26.431718</v>
      </c>
      <c r="S152" s="26">
        <v>25.991188999999999</v>
      </c>
      <c r="T152" s="26">
        <v>28.634360999999998</v>
      </c>
      <c r="U152" s="26">
        <v>10.132159</v>
      </c>
      <c r="V152" s="26">
        <v>3.9647579999999998</v>
      </c>
      <c r="W152" s="26">
        <v>11.013216</v>
      </c>
    </row>
    <row r="153" spans="1:23" x14ac:dyDescent="0.2">
      <c r="A153" s="18" t="s">
        <v>1079</v>
      </c>
      <c r="B153" s="18"/>
      <c r="C153" s="18"/>
      <c r="D153" s="18"/>
      <c r="E153" s="18"/>
      <c r="F153" s="18"/>
      <c r="G153" s="18"/>
      <c r="H153" s="18"/>
      <c r="I153" s="18"/>
      <c r="J153" s="18"/>
      <c r="K153" s="18"/>
      <c r="L153" s="18"/>
      <c r="M153" s="18"/>
      <c r="N153" s="18"/>
      <c r="O153" s="18"/>
      <c r="P153" s="18"/>
      <c r="Q153" s="18"/>
      <c r="R153" s="18"/>
      <c r="S153" s="18"/>
      <c r="T153" s="18"/>
      <c r="U153" s="18"/>
      <c r="V153" s="18"/>
      <c r="W153" s="18"/>
    </row>
    <row r="154" spans="1:23" x14ac:dyDescent="0.2">
      <c r="A154" s="19" t="s">
        <v>1080</v>
      </c>
      <c r="B154" s="20">
        <v>294</v>
      </c>
      <c r="C154" s="26">
        <v>46.598638999999999</v>
      </c>
      <c r="D154" s="26">
        <v>64.62585</v>
      </c>
      <c r="E154" s="26">
        <v>13.945577999999999</v>
      </c>
      <c r="F154" s="26">
        <v>24.829931999999999</v>
      </c>
      <c r="G154" s="26">
        <v>51.020408000000003</v>
      </c>
      <c r="H154" s="26">
        <v>47.278911999999998</v>
      </c>
      <c r="I154" s="26">
        <v>16.666667</v>
      </c>
      <c r="J154" s="26">
        <v>43.877550999999997</v>
      </c>
      <c r="K154" s="26">
        <v>54.761904999999999</v>
      </c>
      <c r="L154" s="26">
        <v>10.884354</v>
      </c>
      <c r="M154" s="26">
        <v>25.170068000000001</v>
      </c>
      <c r="N154" s="26">
        <v>10.204082</v>
      </c>
      <c r="O154" s="26">
        <v>19.047619000000001</v>
      </c>
      <c r="P154" s="26">
        <v>30.272109</v>
      </c>
      <c r="Q154" s="26">
        <v>29.931972999999999</v>
      </c>
      <c r="R154" s="26">
        <v>25.850339999999999</v>
      </c>
      <c r="S154" s="26">
        <v>22.448979999999999</v>
      </c>
      <c r="T154" s="26">
        <v>27.210884</v>
      </c>
      <c r="U154" s="26">
        <v>9.5238099999999992</v>
      </c>
      <c r="V154" s="26">
        <v>4.4217690000000003</v>
      </c>
      <c r="W154" s="26">
        <v>9.8639460000000003</v>
      </c>
    </row>
    <row r="155" spans="1:23" x14ac:dyDescent="0.2">
      <c r="A155" s="19" t="s">
        <v>1081</v>
      </c>
      <c r="B155" s="20">
        <v>664</v>
      </c>
      <c r="C155" s="26">
        <v>35.843373</v>
      </c>
      <c r="D155" s="26">
        <v>60.391565999999997</v>
      </c>
      <c r="E155" s="26">
        <v>15.963855000000001</v>
      </c>
      <c r="F155" s="26">
        <v>26.054217000000001</v>
      </c>
      <c r="G155" s="26">
        <v>44.277107999999998</v>
      </c>
      <c r="H155" s="26">
        <v>38.253011999999998</v>
      </c>
      <c r="I155" s="26">
        <v>18.373494000000001</v>
      </c>
      <c r="J155" s="26">
        <v>38.855421999999997</v>
      </c>
      <c r="K155" s="26">
        <v>52.108434000000003</v>
      </c>
      <c r="L155" s="26">
        <v>15.210843000000001</v>
      </c>
      <c r="M155" s="26">
        <v>23.192771</v>
      </c>
      <c r="N155" s="26">
        <v>11.746988</v>
      </c>
      <c r="O155" s="26">
        <v>19.126505999999999</v>
      </c>
      <c r="P155" s="26">
        <v>24.849398000000001</v>
      </c>
      <c r="Q155" s="26">
        <v>24.397590000000001</v>
      </c>
      <c r="R155" s="26">
        <v>23.493976</v>
      </c>
      <c r="S155" s="26">
        <v>20.632529999999999</v>
      </c>
      <c r="T155" s="26">
        <v>24.698795</v>
      </c>
      <c r="U155" s="26">
        <v>12.801205</v>
      </c>
      <c r="V155" s="26">
        <v>7.0783129999999996</v>
      </c>
      <c r="W155" s="26">
        <v>12.198795</v>
      </c>
    </row>
    <row r="156" spans="1:23" x14ac:dyDescent="0.2">
      <c r="A156" s="19" t="s">
        <v>1082</v>
      </c>
      <c r="B156" s="20">
        <v>421</v>
      </c>
      <c r="C156" s="26">
        <v>35.866982999999998</v>
      </c>
      <c r="D156" s="26">
        <v>59.144893000000003</v>
      </c>
      <c r="E156" s="26">
        <v>15.676959999999999</v>
      </c>
      <c r="F156" s="26">
        <v>26.365796</v>
      </c>
      <c r="G156" s="26">
        <v>45.605701000000003</v>
      </c>
      <c r="H156" s="26">
        <v>42.992874</v>
      </c>
      <c r="I156" s="26">
        <v>15.914489</v>
      </c>
      <c r="J156" s="26">
        <v>42.992874</v>
      </c>
      <c r="K156" s="26">
        <v>57.482185000000001</v>
      </c>
      <c r="L156" s="26">
        <v>12.826603</v>
      </c>
      <c r="M156" s="26">
        <v>22.565321000000001</v>
      </c>
      <c r="N156" s="26">
        <v>14.489311000000001</v>
      </c>
      <c r="O156" s="26">
        <v>19.002375000000001</v>
      </c>
      <c r="P156" s="26">
        <v>29.453682000000001</v>
      </c>
      <c r="Q156" s="26">
        <v>28.503563</v>
      </c>
      <c r="R156" s="26">
        <v>27.553443999999999</v>
      </c>
      <c r="S156" s="26">
        <v>24.228028999999999</v>
      </c>
      <c r="T156" s="26">
        <v>25.178146999999999</v>
      </c>
      <c r="U156" s="26">
        <v>10.451306000000001</v>
      </c>
      <c r="V156" s="26">
        <v>4.2755340000000004</v>
      </c>
      <c r="W156" s="26">
        <v>12.589074</v>
      </c>
    </row>
    <row r="157" spans="1:23" x14ac:dyDescent="0.2">
      <c r="A157" s="19" t="s">
        <v>1083</v>
      </c>
      <c r="B157" s="20">
        <v>358</v>
      </c>
      <c r="C157" s="26">
        <v>38.826816000000001</v>
      </c>
      <c r="D157" s="26">
        <v>64.525139999999993</v>
      </c>
      <c r="E157" s="26">
        <v>17.318435999999998</v>
      </c>
      <c r="F157" s="26">
        <v>29.050279</v>
      </c>
      <c r="G157" s="26">
        <v>46.648045000000003</v>
      </c>
      <c r="H157" s="26">
        <v>41.899441000000003</v>
      </c>
      <c r="I157" s="26">
        <v>19.832401999999998</v>
      </c>
      <c r="J157" s="26">
        <v>43.016759999999998</v>
      </c>
      <c r="K157" s="26">
        <v>51.396647999999999</v>
      </c>
      <c r="L157" s="26">
        <v>13.407821</v>
      </c>
      <c r="M157" s="26">
        <v>23.463687</v>
      </c>
      <c r="N157" s="26">
        <v>12.569832</v>
      </c>
      <c r="O157" s="26">
        <v>13.966480000000001</v>
      </c>
      <c r="P157" s="26">
        <v>24.581005999999999</v>
      </c>
      <c r="Q157" s="26">
        <v>27.094971999999999</v>
      </c>
      <c r="R157" s="26">
        <v>24.581005999999999</v>
      </c>
      <c r="S157" s="26">
        <v>22.346368999999999</v>
      </c>
      <c r="T157" s="26">
        <v>26.536313</v>
      </c>
      <c r="U157" s="26">
        <v>10.055866</v>
      </c>
      <c r="V157" s="26">
        <v>5.8659220000000003</v>
      </c>
      <c r="W157" s="26">
        <v>10.893855</v>
      </c>
    </row>
    <row r="158" spans="1:23" x14ac:dyDescent="0.2">
      <c r="A158" s="19" t="s">
        <v>1084</v>
      </c>
      <c r="B158" s="20">
        <v>217</v>
      </c>
      <c r="C158" s="26">
        <v>34.101382000000001</v>
      </c>
      <c r="D158" s="26">
        <v>57.142856999999999</v>
      </c>
      <c r="E158" s="26">
        <v>13.824885</v>
      </c>
      <c r="F158" s="26">
        <v>29.953917000000001</v>
      </c>
      <c r="G158" s="26">
        <v>43.778801999999999</v>
      </c>
      <c r="H158" s="26">
        <v>42.857143000000001</v>
      </c>
      <c r="I158" s="26">
        <v>13.364055</v>
      </c>
      <c r="J158" s="26">
        <v>39.170507000000001</v>
      </c>
      <c r="K158" s="26">
        <v>53.917051000000001</v>
      </c>
      <c r="L158" s="26">
        <v>6.9124420000000004</v>
      </c>
      <c r="M158" s="26">
        <v>25.345621999999999</v>
      </c>
      <c r="N158" s="26">
        <v>7.373272</v>
      </c>
      <c r="O158" s="26">
        <v>13.824885</v>
      </c>
      <c r="P158" s="26">
        <v>25.345621999999999</v>
      </c>
      <c r="Q158" s="26">
        <v>24.423963000000001</v>
      </c>
      <c r="R158" s="26">
        <v>19.815667999999999</v>
      </c>
      <c r="S158" s="26">
        <v>21.658985999999999</v>
      </c>
      <c r="T158" s="26">
        <v>22.580645000000001</v>
      </c>
      <c r="U158" s="26">
        <v>8.2949310000000001</v>
      </c>
      <c r="V158" s="26">
        <v>8.2949310000000001</v>
      </c>
      <c r="W158" s="26">
        <v>13.364055</v>
      </c>
    </row>
    <row r="159" spans="1:23" x14ac:dyDescent="0.2">
      <c r="A159" s="22" t="s">
        <v>1085</v>
      </c>
      <c r="B159" s="23">
        <v>234</v>
      </c>
      <c r="C159" s="27">
        <v>38.034188</v>
      </c>
      <c r="D159" s="27">
        <v>54.700854999999997</v>
      </c>
      <c r="E159" s="27">
        <v>9.8290600000000001</v>
      </c>
      <c r="F159" s="27">
        <v>21.794872000000002</v>
      </c>
      <c r="G159" s="27">
        <v>36.752136999999998</v>
      </c>
      <c r="H159" s="27">
        <v>33.333333000000003</v>
      </c>
      <c r="I159" s="27">
        <v>11.965812</v>
      </c>
      <c r="J159" s="27">
        <v>34.615385000000003</v>
      </c>
      <c r="K159" s="27">
        <v>45.299145000000003</v>
      </c>
      <c r="L159" s="27">
        <v>8.1196579999999994</v>
      </c>
      <c r="M159" s="27">
        <v>21.367521</v>
      </c>
      <c r="N159" s="27">
        <v>8.9743589999999998</v>
      </c>
      <c r="O159" s="27">
        <v>14.529915000000001</v>
      </c>
      <c r="P159" s="27">
        <v>26.495726000000001</v>
      </c>
      <c r="Q159" s="27">
        <v>23.504273999999999</v>
      </c>
      <c r="R159" s="27">
        <v>23.076923000000001</v>
      </c>
      <c r="S159" s="27">
        <v>22.222221999999999</v>
      </c>
      <c r="T159" s="27">
        <v>23.076923000000001</v>
      </c>
      <c r="U159" s="27">
        <v>8.9743589999999998</v>
      </c>
      <c r="V159" s="27">
        <v>6.4102560000000004</v>
      </c>
      <c r="W159" s="27">
        <v>15.384615</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9B6F5-F6C6-4F09-8BFD-25D47A3B9A57}">
  <dimension ref="A1:O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5" x14ac:dyDescent="0.2">
      <c r="A1" s="8" t="s">
        <v>126</v>
      </c>
      <c r="B1" s="9"/>
    </row>
    <row r="2" spans="1:15" x14ac:dyDescent="0.2">
      <c r="A2" s="11" t="str">
        <f xml:space="preserve"> HYPERLINK("#'目次'!B51","[45]")</f>
        <v>[45]</v>
      </c>
      <c r="B2" s="24" t="s">
        <v>352</v>
      </c>
    </row>
    <row r="3" spans="1:15" x14ac:dyDescent="0.2">
      <c r="A3" s="9" t="s">
        <v>126</v>
      </c>
      <c r="B3" s="12" t="s">
        <v>128</v>
      </c>
    </row>
    <row r="4" spans="1:15" x14ac:dyDescent="0.2">
      <c r="A4" s="9" t="s">
        <v>126</v>
      </c>
      <c r="B4" s="12" t="s">
        <v>298</v>
      </c>
    </row>
    <row r="5" spans="1:15" x14ac:dyDescent="0.2">
      <c r="A5" s="9" t="s">
        <v>126</v>
      </c>
      <c r="B5" s="12" t="s">
        <v>287</v>
      </c>
    </row>
    <row r="6" spans="1:15" s="15" customFormat="1" ht="100" x14ac:dyDescent="0.2">
      <c r="A6" s="13" t="s">
        <v>126</v>
      </c>
      <c r="B6" s="14" t="s">
        <v>1006</v>
      </c>
      <c r="C6" s="14" t="s">
        <v>1137</v>
      </c>
      <c r="D6" s="14" t="s">
        <v>1138</v>
      </c>
      <c r="E6" s="14" t="s">
        <v>299</v>
      </c>
      <c r="F6" s="14" t="s">
        <v>300</v>
      </c>
      <c r="G6" s="14" t="s">
        <v>301</v>
      </c>
      <c r="H6" s="14" t="s">
        <v>1139</v>
      </c>
      <c r="I6" s="14" t="s">
        <v>1140</v>
      </c>
      <c r="J6" s="14" t="s">
        <v>302</v>
      </c>
      <c r="K6" s="14" t="s">
        <v>303</v>
      </c>
      <c r="L6" s="14" t="s">
        <v>1009</v>
      </c>
      <c r="M6" s="14" t="s">
        <v>1141</v>
      </c>
      <c r="N6" s="14" t="s">
        <v>1011</v>
      </c>
      <c r="O6" s="14" t="s">
        <v>1142</v>
      </c>
    </row>
    <row r="7" spans="1:15" x14ac:dyDescent="0.2">
      <c r="A7" s="16" t="s">
        <v>1012</v>
      </c>
      <c r="B7" s="17">
        <v>2188</v>
      </c>
      <c r="C7" s="25">
        <v>47.120657999999999</v>
      </c>
      <c r="D7" s="25">
        <v>74.542962000000003</v>
      </c>
      <c r="E7" s="25">
        <v>7.5868370000000001</v>
      </c>
      <c r="F7" s="25">
        <v>36.608775000000001</v>
      </c>
      <c r="G7" s="25">
        <v>43.144424000000001</v>
      </c>
      <c r="H7" s="25">
        <v>41.453381999999998</v>
      </c>
      <c r="I7" s="25">
        <v>23.765996000000001</v>
      </c>
      <c r="J7" s="25">
        <v>25.411335000000001</v>
      </c>
      <c r="K7" s="25">
        <v>16.544789999999999</v>
      </c>
      <c r="L7" s="25">
        <v>3.564899</v>
      </c>
      <c r="M7" s="25">
        <v>4.6160880000000004</v>
      </c>
      <c r="N7" s="25">
        <v>2.7422300000000002</v>
      </c>
      <c r="O7" s="25">
        <v>92.641682000000003</v>
      </c>
    </row>
    <row r="8" spans="1:15" x14ac:dyDescent="0.2">
      <c r="A8" s="18" t="s">
        <v>1013</v>
      </c>
      <c r="B8" s="18"/>
      <c r="C8" s="18"/>
      <c r="D8" s="18"/>
      <c r="E8" s="18"/>
      <c r="F8" s="18"/>
      <c r="G8" s="18"/>
      <c r="H8" s="18"/>
      <c r="I8" s="18"/>
      <c r="J8" s="18"/>
      <c r="K8" s="18"/>
      <c r="L8" s="18"/>
      <c r="M8" s="18"/>
      <c r="N8" s="18"/>
      <c r="O8" s="18"/>
    </row>
    <row r="9" spans="1:15" x14ac:dyDescent="0.2">
      <c r="A9" s="19" t="s">
        <v>1014</v>
      </c>
      <c r="B9" s="20">
        <v>1092</v>
      </c>
      <c r="C9" s="26">
        <v>46.794871999999998</v>
      </c>
      <c r="D9" s="26">
        <v>73.626373999999998</v>
      </c>
      <c r="E9" s="26">
        <v>7.8754580000000001</v>
      </c>
      <c r="F9" s="26">
        <v>37.637363000000001</v>
      </c>
      <c r="G9" s="26">
        <v>39.468864000000004</v>
      </c>
      <c r="H9" s="26">
        <v>38.736263999999998</v>
      </c>
      <c r="I9" s="26">
        <v>23.351648000000001</v>
      </c>
      <c r="J9" s="26">
        <v>22.619047999999999</v>
      </c>
      <c r="K9" s="26">
        <v>18.498168</v>
      </c>
      <c r="L9" s="26">
        <v>3.5714290000000002</v>
      </c>
      <c r="M9" s="26">
        <v>4.6703299999999999</v>
      </c>
      <c r="N9" s="26">
        <v>3.2967029999999999</v>
      </c>
      <c r="O9" s="26">
        <v>92.032966999999999</v>
      </c>
    </row>
    <row r="10" spans="1:15" x14ac:dyDescent="0.2">
      <c r="A10" s="19" t="s">
        <v>1015</v>
      </c>
      <c r="B10" s="20">
        <v>1095</v>
      </c>
      <c r="C10" s="26">
        <v>47.488584000000003</v>
      </c>
      <c r="D10" s="26">
        <v>75.433790000000002</v>
      </c>
      <c r="E10" s="26">
        <v>7.305936</v>
      </c>
      <c r="F10" s="26">
        <v>35.525114000000002</v>
      </c>
      <c r="G10" s="26">
        <v>46.849314999999997</v>
      </c>
      <c r="H10" s="26">
        <v>44.109589</v>
      </c>
      <c r="I10" s="26">
        <v>24.200913</v>
      </c>
      <c r="J10" s="26">
        <v>28.219177999999999</v>
      </c>
      <c r="K10" s="26">
        <v>14.611872</v>
      </c>
      <c r="L10" s="26">
        <v>3.5616439999999998</v>
      </c>
      <c r="M10" s="26">
        <v>4.5662099999999999</v>
      </c>
      <c r="N10" s="26">
        <v>2.1917810000000002</v>
      </c>
      <c r="O10" s="26">
        <v>93.242008999999996</v>
      </c>
    </row>
    <row r="11" spans="1:15" x14ac:dyDescent="0.2">
      <c r="A11" s="19" t="s">
        <v>1009</v>
      </c>
      <c r="B11" s="20">
        <v>1</v>
      </c>
      <c r="C11" s="26">
        <v>0</v>
      </c>
      <c r="D11" s="26">
        <v>100</v>
      </c>
      <c r="E11" s="26">
        <v>0</v>
      </c>
      <c r="F11" s="26">
        <v>100</v>
      </c>
      <c r="G11" s="26">
        <v>0</v>
      </c>
      <c r="H11" s="26">
        <v>100</v>
      </c>
      <c r="I11" s="26">
        <v>0</v>
      </c>
      <c r="J11" s="26">
        <v>0</v>
      </c>
      <c r="K11" s="26">
        <v>0</v>
      </c>
      <c r="L11" s="26">
        <v>0</v>
      </c>
      <c r="M11" s="26">
        <v>0</v>
      </c>
      <c r="N11" s="26">
        <v>0</v>
      </c>
      <c r="O11" s="26">
        <v>100</v>
      </c>
    </row>
    <row r="12" spans="1:15" x14ac:dyDescent="0.2">
      <c r="A12" s="18" t="s">
        <v>1016</v>
      </c>
      <c r="B12" s="18"/>
      <c r="C12" s="18"/>
      <c r="D12" s="18"/>
      <c r="E12" s="18"/>
      <c r="F12" s="18"/>
      <c r="G12" s="18"/>
      <c r="H12" s="18"/>
      <c r="I12" s="18"/>
      <c r="J12" s="18"/>
      <c r="K12" s="18"/>
      <c r="L12" s="18"/>
      <c r="M12" s="18"/>
      <c r="N12" s="18"/>
      <c r="O12" s="18"/>
    </row>
    <row r="13" spans="1:15" x14ac:dyDescent="0.2">
      <c r="A13" s="19" t="s">
        <v>1017</v>
      </c>
      <c r="B13" s="20">
        <v>387</v>
      </c>
      <c r="C13" s="26">
        <v>51.421188999999998</v>
      </c>
      <c r="D13" s="26">
        <v>78.036175999999998</v>
      </c>
      <c r="E13" s="26">
        <v>15.762274</v>
      </c>
      <c r="F13" s="26">
        <v>36.692506000000002</v>
      </c>
      <c r="G13" s="26">
        <v>42.635658999999997</v>
      </c>
      <c r="H13" s="26">
        <v>42.894056999999997</v>
      </c>
      <c r="I13" s="26">
        <v>25.581395000000001</v>
      </c>
      <c r="J13" s="26">
        <v>29.974160000000001</v>
      </c>
      <c r="K13" s="26">
        <v>20.155038999999999</v>
      </c>
      <c r="L13" s="26">
        <v>3.1007750000000001</v>
      </c>
      <c r="M13" s="26">
        <v>3.875969</v>
      </c>
      <c r="N13" s="26">
        <v>1.0335920000000001</v>
      </c>
      <c r="O13" s="26">
        <v>95.090439000000003</v>
      </c>
    </row>
    <row r="14" spans="1:15" x14ac:dyDescent="0.2">
      <c r="A14" s="19" t="s">
        <v>1018</v>
      </c>
      <c r="B14" s="20">
        <v>432</v>
      </c>
      <c r="C14" s="26">
        <v>46.296295999999998</v>
      </c>
      <c r="D14" s="26">
        <v>77.546295999999998</v>
      </c>
      <c r="E14" s="26">
        <v>9.4907409999999999</v>
      </c>
      <c r="F14" s="26">
        <v>40.740741</v>
      </c>
      <c r="G14" s="26">
        <v>43.055556000000003</v>
      </c>
      <c r="H14" s="26">
        <v>46.296295999999998</v>
      </c>
      <c r="I14" s="26">
        <v>27.777778000000001</v>
      </c>
      <c r="J14" s="26">
        <v>23.842593000000001</v>
      </c>
      <c r="K14" s="26">
        <v>15.046296</v>
      </c>
      <c r="L14" s="26">
        <v>4.6296299999999997</v>
      </c>
      <c r="M14" s="26">
        <v>2.5462959999999999</v>
      </c>
      <c r="N14" s="26">
        <v>2.7777780000000001</v>
      </c>
      <c r="O14" s="26">
        <v>94.675926000000004</v>
      </c>
    </row>
    <row r="15" spans="1:15" x14ac:dyDescent="0.2">
      <c r="A15" s="19" t="s">
        <v>1019</v>
      </c>
      <c r="B15" s="20">
        <v>449</v>
      </c>
      <c r="C15" s="26">
        <v>48.775055999999999</v>
      </c>
      <c r="D15" s="26">
        <v>77.505567999999997</v>
      </c>
      <c r="E15" s="26">
        <v>6.9042320000000004</v>
      </c>
      <c r="F15" s="26">
        <v>37.416480999999997</v>
      </c>
      <c r="G15" s="26">
        <v>46.102449999999997</v>
      </c>
      <c r="H15" s="26">
        <v>42.538975999999998</v>
      </c>
      <c r="I15" s="26">
        <v>20.712695</v>
      </c>
      <c r="J15" s="26">
        <v>23.608018000000001</v>
      </c>
      <c r="K15" s="26">
        <v>13.808463</v>
      </c>
      <c r="L15" s="26">
        <v>2.004454</v>
      </c>
      <c r="M15" s="26">
        <v>3.340757</v>
      </c>
      <c r="N15" s="26">
        <v>2.2271709999999998</v>
      </c>
      <c r="O15" s="26">
        <v>94.432070999999993</v>
      </c>
    </row>
    <row r="16" spans="1:15" x14ac:dyDescent="0.2">
      <c r="A16" s="19" t="s">
        <v>1020</v>
      </c>
      <c r="B16" s="20">
        <v>427</v>
      </c>
      <c r="C16" s="26">
        <v>44.496487000000002</v>
      </c>
      <c r="D16" s="26">
        <v>69.086651000000003</v>
      </c>
      <c r="E16" s="26">
        <v>4.9180330000000003</v>
      </c>
      <c r="F16" s="26">
        <v>30.444965</v>
      </c>
      <c r="G16" s="26">
        <v>39.11007</v>
      </c>
      <c r="H16" s="26">
        <v>40.046838000000001</v>
      </c>
      <c r="I16" s="26">
        <v>23.185012</v>
      </c>
      <c r="J16" s="26">
        <v>24.824356000000002</v>
      </c>
      <c r="K16" s="26">
        <v>16.159251000000001</v>
      </c>
      <c r="L16" s="26">
        <v>3.5128810000000001</v>
      </c>
      <c r="M16" s="26">
        <v>6.0889930000000003</v>
      </c>
      <c r="N16" s="26">
        <v>4.2154569999999998</v>
      </c>
      <c r="O16" s="26">
        <v>89.695549999999997</v>
      </c>
    </row>
    <row r="17" spans="1:15" x14ac:dyDescent="0.2">
      <c r="A17" s="19" t="s">
        <v>1021</v>
      </c>
      <c r="B17" s="20">
        <v>274</v>
      </c>
      <c r="C17" s="26">
        <v>49.635035999999999</v>
      </c>
      <c r="D17" s="26">
        <v>75.182481999999993</v>
      </c>
      <c r="E17" s="26">
        <v>2.919708</v>
      </c>
      <c r="F17" s="26">
        <v>40.510948999999997</v>
      </c>
      <c r="G17" s="26">
        <v>45.985401000000003</v>
      </c>
      <c r="H17" s="26">
        <v>38.686131000000003</v>
      </c>
      <c r="I17" s="26">
        <v>21.532847</v>
      </c>
      <c r="J17" s="26">
        <v>24.087591</v>
      </c>
      <c r="K17" s="26">
        <v>16.058394</v>
      </c>
      <c r="L17" s="26">
        <v>4.0145989999999996</v>
      </c>
      <c r="M17" s="26">
        <v>5.4744529999999996</v>
      </c>
      <c r="N17" s="26">
        <v>3.284672</v>
      </c>
      <c r="O17" s="26">
        <v>91.240876</v>
      </c>
    </row>
    <row r="18" spans="1:15" x14ac:dyDescent="0.2">
      <c r="A18" s="19" t="s">
        <v>1022</v>
      </c>
      <c r="B18" s="20">
        <v>137</v>
      </c>
      <c r="C18" s="26">
        <v>37.956204</v>
      </c>
      <c r="D18" s="26">
        <v>71.532847000000004</v>
      </c>
      <c r="E18" s="26">
        <v>2.189781</v>
      </c>
      <c r="F18" s="26">
        <v>35.036496</v>
      </c>
      <c r="G18" s="26">
        <v>40.145985000000003</v>
      </c>
      <c r="H18" s="26">
        <v>31.386861</v>
      </c>
      <c r="I18" s="26">
        <v>23.357664</v>
      </c>
      <c r="J18" s="26">
        <v>27.737226</v>
      </c>
      <c r="K18" s="26">
        <v>21.167883</v>
      </c>
      <c r="L18" s="26">
        <v>5.1094889999999999</v>
      </c>
      <c r="M18" s="26">
        <v>7.2992699999999999</v>
      </c>
      <c r="N18" s="26">
        <v>2.919708</v>
      </c>
      <c r="O18" s="26">
        <v>89.781021999999993</v>
      </c>
    </row>
    <row r="19" spans="1:15" x14ac:dyDescent="0.2">
      <c r="A19" s="19" t="s">
        <v>1023</v>
      </c>
      <c r="B19" s="20">
        <v>71</v>
      </c>
      <c r="C19" s="26">
        <v>45.070422999999998</v>
      </c>
      <c r="D19" s="26">
        <v>60.563380000000002</v>
      </c>
      <c r="E19" s="26">
        <v>1.4084509999999999</v>
      </c>
      <c r="F19" s="26">
        <v>29.577465</v>
      </c>
      <c r="G19" s="26">
        <v>45.070422999999998</v>
      </c>
      <c r="H19" s="26">
        <v>39.436619999999998</v>
      </c>
      <c r="I19" s="26">
        <v>25.352112999999999</v>
      </c>
      <c r="J19" s="26">
        <v>29.577465</v>
      </c>
      <c r="K19" s="26">
        <v>21.126760999999998</v>
      </c>
      <c r="L19" s="26">
        <v>4.225352</v>
      </c>
      <c r="M19" s="26">
        <v>7.0422539999999998</v>
      </c>
      <c r="N19" s="26">
        <v>4.225352</v>
      </c>
      <c r="O19" s="26">
        <v>88.732393999999999</v>
      </c>
    </row>
    <row r="20" spans="1:15" x14ac:dyDescent="0.2">
      <c r="A20" s="19" t="s">
        <v>1024</v>
      </c>
      <c r="B20" s="20">
        <v>11</v>
      </c>
      <c r="C20" s="26">
        <v>27.272727</v>
      </c>
      <c r="D20" s="26">
        <v>36.363636</v>
      </c>
      <c r="E20" s="26">
        <v>0</v>
      </c>
      <c r="F20" s="26">
        <v>45.454545000000003</v>
      </c>
      <c r="G20" s="26">
        <v>54.545454999999997</v>
      </c>
      <c r="H20" s="26">
        <v>18.181818</v>
      </c>
      <c r="I20" s="26">
        <v>0</v>
      </c>
      <c r="J20" s="26">
        <v>0</v>
      </c>
      <c r="K20" s="26">
        <v>0</v>
      </c>
      <c r="L20" s="26">
        <v>9.0909089999999999</v>
      </c>
      <c r="M20" s="26">
        <v>36.363636</v>
      </c>
      <c r="N20" s="26">
        <v>0</v>
      </c>
      <c r="O20" s="26">
        <v>63.636364</v>
      </c>
    </row>
    <row r="21" spans="1:15" x14ac:dyDescent="0.2">
      <c r="A21" s="19" t="s">
        <v>1025</v>
      </c>
      <c r="B21" s="20">
        <v>881</v>
      </c>
      <c r="C21" s="26">
        <v>47.559590999999998</v>
      </c>
      <c r="D21" s="26">
        <v>77.525538999999995</v>
      </c>
      <c r="E21" s="26">
        <v>8.1725309999999993</v>
      </c>
      <c r="F21" s="26">
        <v>39.046537999999998</v>
      </c>
      <c r="G21" s="26">
        <v>44.608400000000003</v>
      </c>
      <c r="H21" s="26">
        <v>44.381385000000002</v>
      </c>
      <c r="I21" s="26">
        <v>24.177071999999999</v>
      </c>
      <c r="J21" s="26">
        <v>23.723042</v>
      </c>
      <c r="K21" s="26">
        <v>14.415437000000001</v>
      </c>
      <c r="L21" s="26">
        <v>3.2917139999999998</v>
      </c>
      <c r="M21" s="26">
        <v>2.9511919999999998</v>
      </c>
      <c r="N21" s="26">
        <v>2.4971619999999999</v>
      </c>
      <c r="O21" s="26">
        <v>94.551646000000005</v>
      </c>
    </row>
    <row r="22" spans="1:15" x14ac:dyDescent="0.2">
      <c r="A22" s="19" t="s">
        <v>1026</v>
      </c>
      <c r="B22" s="20">
        <v>701</v>
      </c>
      <c r="C22" s="26">
        <v>46.504992999999999</v>
      </c>
      <c r="D22" s="26">
        <v>71.469329999999999</v>
      </c>
      <c r="E22" s="26">
        <v>4.1369470000000002</v>
      </c>
      <c r="F22" s="26">
        <v>34.379458</v>
      </c>
      <c r="G22" s="26">
        <v>41.797432000000001</v>
      </c>
      <c r="H22" s="26">
        <v>39.514978999999997</v>
      </c>
      <c r="I22" s="26">
        <v>22.53923</v>
      </c>
      <c r="J22" s="26">
        <v>24.536377000000002</v>
      </c>
      <c r="K22" s="26">
        <v>16.119828999999999</v>
      </c>
      <c r="L22" s="26">
        <v>3.708987</v>
      </c>
      <c r="M22" s="26">
        <v>5.8487869999999997</v>
      </c>
      <c r="N22" s="26">
        <v>3.8516409999999999</v>
      </c>
      <c r="O22" s="26">
        <v>90.299571999999998</v>
      </c>
    </row>
    <row r="23" spans="1:15" x14ac:dyDescent="0.2">
      <c r="A23" s="19" t="s">
        <v>1027</v>
      </c>
      <c r="B23" s="20">
        <v>1801</v>
      </c>
      <c r="C23" s="26">
        <v>46.196556999999999</v>
      </c>
      <c r="D23" s="26">
        <v>73.792338000000001</v>
      </c>
      <c r="E23" s="26">
        <v>5.8300939999999999</v>
      </c>
      <c r="F23" s="26">
        <v>36.590783000000002</v>
      </c>
      <c r="G23" s="26">
        <v>43.253748000000002</v>
      </c>
      <c r="H23" s="26">
        <v>41.143808999999997</v>
      </c>
      <c r="I23" s="26">
        <v>23.375902</v>
      </c>
      <c r="J23" s="26">
        <v>24.430872000000001</v>
      </c>
      <c r="K23" s="26">
        <v>15.769017</v>
      </c>
      <c r="L23" s="26">
        <v>3.664631</v>
      </c>
      <c r="M23" s="26">
        <v>4.7751250000000001</v>
      </c>
      <c r="N23" s="26">
        <v>3.1093839999999999</v>
      </c>
      <c r="O23" s="26">
        <v>92.115491000000006</v>
      </c>
    </row>
    <row r="24" spans="1:15" x14ac:dyDescent="0.2">
      <c r="A24" s="19" t="s">
        <v>1028</v>
      </c>
      <c r="B24" s="20">
        <v>920</v>
      </c>
      <c r="C24" s="26">
        <v>44.891303999999998</v>
      </c>
      <c r="D24" s="26">
        <v>70.217391000000006</v>
      </c>
      <c r="E24" s="26">
        <v>3.586957</v>
      </c>
      <c r="F24" s="26">
        <v>34.239130000000003</v>
      </c>
      <c r="G24" s="26">
        <v>41.956522</v>
      </c>
      <c r="H24" s="26">
        <v>38.043478</v>
      </c>
      <c r="I24" s="26">
        <v>22.608695999999998</v>
      </c>
      <c r="J24" s="26">
        <v>25.108695999999998</v>
      </c>
      <c r="K24" s="26">
        <v>17.065217000000001</v>
      </c>
      <c r="L24" s="26">
        <v>4.0217390000000002</v>
      </c>
      <c r="M24" s="26">
        <v>6.5217390000000002</v>
      </c>
      <c r="N24" s="26">
        <v>3.6956519999999999</v>
      </c>
      <c r="O24" s="26">
        <v>89.782608999999994</v>
      </c>
    </row>
    <row r="25" spans="1:15" x14ac:dyDescent="0.2">
      <c r="A25" s="19" t="s">
        <v>1029</v>
      </c>
      <c r="B25" s="20">
        <v>219</v>
      </c>
      <c r="C25" s="26">
        <v>39.726027000000002</v>
      </c>
      <c r="D25" s="26">
        <v>66.210046000000006</v>
      </c>
      <c r="E25" s="26">
        <v>1.826484</v>
      </c>
      <c r="F25" s="26">
        <v>33.789954000000002</v>
      </c>
      <c r="G25" s="26">
        <v>42.465752999999999</v>
      </c>
      <c r="H25" s="26">
        <v>33.333333000000003</v>
      </c>
      <c r="I25" s="26">
        <v>22.831050000000001</v>
      </c>
      <c r="J25" s="26">
        <v>26.940639000000001</v>
      </c>
      <c r="K25" s="26">
        <v>20.091324</v>
      </c>
      <c r="L25" s="26">
        <v>5.022831</v>
      </c>
      <c r="M25" s="26">
        <v>8.6757989999999996</v>
      </c>
      <c r="N25" s="26">
        <v>3.1963469999999998</v>
      </c>
      <c r="O25" s="26">
        <v>88.127853999999999</v>
      </c>
    </row>
    <row r="26" spans="1:15" x14ac:dyDescent="0.2">
      <c r="A26" s="18" t="s">
        <v>1030</v>
      </c>
      <c r="B26" s="17">
        <v>208</v>
      </c>
      <c r="C26" s="25">
        <v>50</v>
      </c>
      <c r="D26" s="25">
        <v>73.076922999999994</v>
      </c>
      <c r="E26" s="25">
        <v>16.346153999999999</v>
      </c>
      <c r="F26" s="25">
        <v>36.057692000000003</v>
      </c>
      <c r="G26" s="25">
        <v>38.942307999999997</v>
      </c>
      <c r="H26" s="25">
        <v>38.461537999999997</v>
      </c>
      <c r="I26" s="25">
        <v>25.480768999999999</v>
      </c>
      <c r="J26" s="25">
        <v>28.365385</v>
      </c>
      <c r="K26" s="25">
        <v>24.038461999999999</v>
      </c>
      <c r="L26" s="25">
        <v>3.3653849999999998</v>
      </c>
      <c r="M26" s="25">
        <v>4.8076920000000003</v>
      </c>
      <c r="N26" s="25">
        <v>1.4423079999999999</v>
      </c>
      <c r="O26" s="25">
        <v>93.75</v>
      </c>
    </row>
    <row r="27" spans="1:15" x14ac:dyDescent="0.2">
      <c r="A27" s="19" t="s">
        <v>1018</v>
      </c>
      <c r="B27" s="20">
        <v>220</v>
      </c>
      <c r="C27" s="26">
        <v>51.363636</v>
      </c>
      <c r="D27" s="26">
        <v>77.727272999999997</v>
      </c>
      <c r="E27" s="26">
        <v>10</v>
      </c>
      <c r="F27" s="26">
        <v>40</v>
      </c>
      <c r="G27" s="26">
        <v>35.454545000000003</v>
      </c>
      <c r="H27" s="26">
        <v>43.636364</v>
      </c>
      <c r="I27" s="26">
        <v>29.090909</v>
      </c>
      <c r="J27" s="26">
        <v>21.363636</v>
      </c>
      <c r="K27" s="26">
        <v>15</v>
      </c>
      <c r="L27" s="26">
        <v>6.8181820000000002</v>
      </c>
      <c r="M27" s="26">
        <v>2.2727270000000002</v>
      </c>
      <c r="N27" s="26">
        <v>3.1818179999999998</v>
      </c>
      <c r="O27" s="26">
        <v>94.545455000000004</v>
      </c>
    </row>
    <row r="28" spans="1:15" x14ac:dyDescent="0.2">
      <c r="A28" s="19" t="s">
        <v>1019</v>
      </c>
      <c r="B28" s="20">
        <v>226</v>
      </c>
      <c r="C28" s="26">
        <v>47.345132999999997</v>
      </c>
      <c r="D28" s="26">
        <v>76.991150000000005</v>
      </c>
      <c r="E28" s="26">
        <v>7.0796460000000003</v>
      </c>
      <c r="F28" s="26">
        <v>34.513274000000003</v>
      </c>
      <c r="G28" s="26">
        <v>43.362831999999997</v>
      </c>
      <c r="H28" s="26">
        <v>38.495575000000002</v>
      </c>
      <c r="I28" s="26">
        <v>18.141593</v>
      </c>
      <c r="J28" s="26">
        <v>21.238938000000001</v>
      </c>
      <c r="K28" s="26">
        <v>15.486726000000001</v>
      </c>
      <c r="L28" s="26">
        <v>2.2123889999999999</v>
      </c>
      <c r="M28" s="26">
        <v>3.0973449999999998</v>
      </c>
      <c r="N28" s="26">
        <v>1.7699119999999999</v>
      </c>
      <c r="O28" s="26">
        <v>95.132743000000005</v>
      </c>
    </row>
    <row r="29" spans="1:15" x14ac:dyDescent="0.2">
      <c r="A29" s="19" t="s">
        <v>1020</v>
      </c>
      <c r="B29" s="20">
        <v>211</v>
      </c>
      <c r="C29" s="26">
        <v>43.601896000000004</v>
      </c>
      <c r="D29" s="26">
        <v>68.720378999999994</v>
      </c>
      <c r="E29" s="26">
        <v>3.317536</v>
      </c>
      <c r="F29" s="26">
        <v>33.649289000000003</v>
      </c>
      <c r="G29" s="26">
        <v>36.966825</v>
      </c>
      <c r="H29" s="26">
        <v>37.440758000000002</v>
      </c>
      <c r="I29" s="26">
        <v>23.222749</v>
      </c>
      <c r="J29" s="26">
        <v>20.379147</v>
      </c>
      <c r="K29" s="26">
        <v>17.535544999999999</v>
      </c>
      <c r="L29" s="26">
        <v>1.8957349999999999</v>
      </c>
      <c r="M29" s="26">
        <v>5.6872040000000004</v>
      </c>
      <c r="N29" s="26">
        <v>5.6872040000000004</v>
      </c>
      <c r="O29" s="26">
        <v>88.625591999999997</v>
      </c>
    </row>
    <row r="30" spans="1:15" x14ac:dyDescent="0.2">
      <c r="A30" s="19" t="s">
        <v>1021</v>
      </c>
      <c r="B30" s="20">
        <v>134</v>
      </c>
      <c r="C30" s="26">
        <v>46.268656999999997</v>
      </c>
      <c r="D30" s="26">
        <v>76.865672000000004</v>
      </c>
      <c r="E30" s="26">
        <v>3.7313429999999999</v>
      </c>
      <c r="F30" s="26">
        <v>47.014924999999998</v>
      </c>
      <c r="G30" s="26">
        <v>44.029851000000001</v>
      </c>
      <c r="H30" s="26">
        <v>36.567163999999998</v>
      </c>
      <c r="I30" s="26">
        <v>18.656715999999999</v>
      </c>
      <c r="J30" s="26">
        <v>22.388059999999999</v>
      </c>
      <c r="K30" s="26">
        <v>21.641791000000001</v>
      </c>
      <c r="L30" s="26">
        <v>2.9850750000000001</v>
      </c>
      <c r="M30" s="26">
        <v>5.2238810000000004</v>
      </c>
      <c r="N30" s="26">
        <v>3.7313429999999999</v>
      </c>
      <c r="O30" s="26">
        <v>91.044775999999999</v>
      </c>
    </row>
    <row r="31" spans="1:15" x14ac:dyDescent="0.2">
      <c r="A31" s="19" t="s">
        <v>1022</v>
      </c>
      <c r="B31" s="20">
        <v>65</v>
      </c>
      <c r="C31" s="26">
        <v>30.769231000000001</v>
      </c>
      <c r="D31" s="26">
        <v>64.615385000000003</v>
      </c>
      <c r="E31" s="26">
        <v>1.538462</v>
      </c>
      <c r="F31" s="26">
        <v>40</v>
      </c>
      <c r="G31" s="26">
        <v>33.846153999999999</v>
      </c>
      <c r="H31" s="26">
        <v>35.384614999999997</v>
      </c>
      <c r="I31" s="26">
        <v>21.538461999999999</v>
      </c>
      <c r="J31" s="26">
        <v>23.076923000000001</v>
      </c>
      <c r="K31" s="26">
        <v>20</v>
      </c>
      <c r="L31" s="26">
        <v>4.6153849999999998</v>
      </c>
      <c r="M31" s="26">
        <v>12.307691999999999</v>
      </c>
      <c r="N31" s="26">
        <v>4.6153849999999998</v>
      </c>
      <c r="O31" s="26">
        <v>83.076922999999994</v>
      </c>
    </row>
    <row r="32" spans="1:15" x14ac:dyDescent="0.2">
      <c r="A32" s="19" t="s">
        <v>1023</v>
      </c>
      <c r="B32" s="20">
        <v>25</v>
      </c>
      <c r="C32" s="26">
        <v>48</v>
      </c>
      <c r="D32" s="26">
        <v>64</v>
      </c>
      <c r="E32" s="26">
        <v>4</v>
      </c>
      <c r="F32" s="26">
        <v>32</v>
      </c>
      <c r="G32" s="26">
        <v>52</v>
      </c>
      <c r="H32" s="26">
        <v>36</v>
      </c>
      <c r="I32" s="26">
        <v>36</v>
      </c>
      <c r="J32" s="26">
        <v>20</v>
      </c>
      <c r="K32" s="26">
        <v>20</v>
      </c>
      <c r="L32" s="26">
        <v>4</v>
      </c>
      <c r="M32" s="26">
        <v>4</v>
      </c>
      <c r="N32" s="26">
        <v>8</v>
      </c>
      <c r="O32" s="26">
        <v>88</v>
      </c>
    </row>
    <row r="33" spans="1:15" x14ac:dyDescent="0.2">
      <c r="A33" s="19" t="s">
        <v>1024</v>
      </c>
      <c r="B33" s="20">
        <v>3</v>
      </c>
      <c r="C33" s="26">
        <v>33.333333000000003</v>
      </c>
      <c r="D33" s="26">
        <v>33.333333000000003</v>
      </c>
      <c r="E33" s="26">
        <v>0</v>
      </c>
      <c r="F33" s="26">
        <v>66.666667000000004</v>
      </c>
      <c r="G33" s="26">
        <v>66.666667000000004</v>
      </c>
      <c r="H33" s="26">
        <v>0</v>
      </c>
      <c r="I33" s="26">
        <v>0</v>
      </c>
      <c r="J33" s="26">
        <v>0</v>
      </c>
      <c r="K33" s="26">
        <v>0</v>
      </c>
      <c r="L33" s="26">
        <v>0</v>
      </c>
      <c r="M33" s="26">
        <v>33.333333000000003</v>
      </c>
      <c r="N33" s="26">
        <v>0</v>
      </c>
      <c r="O33" s="26">
        <v>66.666667000000004</v>
      </c>
    </row>
    <row r="34" spans="1:15" x14ac:dyDescent="0.2">
      <c r="A34" s="19" t="s">
        <v>1025</v>
      </c>
      <c r="B34" s="20">
        <v>446</v>
      </c>
      <c r="C34" s="26">
        <v>49.327354</v>
      </c>
      <c r="D34" s="26">
        <v>77.354259999999996</v>
      </c>
      <c r="E34" s="26">
        <v>8.5201790000000006</v>
      </c>
      <c r="F34" s="26">
        <v>37.219731000000003</v>
      </c>
      <c r="G34" s="26">
        <v>39.461883</v>
      </c>
      <c r="H34" s="26">
        <v>41.031390000000002</v>
      </c>
      <c r="I34" s="26">
        <v>23.542601000000001</v>
      </c>
      <c r="J34" s="26">
        <v>21.300447999999999</v>
      </c>
      <c r="K34" s="26">
        <v>15.246637</v>
      </c>
      <c r="L34" s="26">
        <v>4.484305</v>
      </c>
      <c r="M34" s="26">
        <v>2.6905830000000002</v>
      </c>
      <c r="N34" s="26">
        <v>2.4663680000000001</v>
      </c>
      <c r="O34" s="26">
        <v>94.843048999999993</v>
      </c>
    </row>
    <row r="35" spans="1:15" x14ac:dyDescent="0.2">
      <c r="A35" s="19" t="s">
        <v>1026</v>
      </c>
      <c r="B35" s="20">
        <v>345</v>
      </c>
      <c r="C35" s="26">
        <v>44.637681000000001</v>
      </c>
      <c r="D35" s="26">
        <v>71.884057999999996</v>
      </c>
      <c r="E35" s="26">
        <v>3.4782609999999998</v>
      </c>
      <c r="F35" s="26">
        <v>38.840580000000003</v>
      </c>
      <c r="G35" s="26">
        <v>39.710144999999997</v>
      </c>
      <c r="H35" s="26">
        <v>37.101449000000002</v>
      </c>
      <c r="I35" s="26">
        <v>21.449275</v>
      </c>
      <c r="J35" s="26">
        <v>21.159420000000001</v>
      </c>
      <c r="K35" s="26">
        <v>19.130434999999999</v>
      </c>
      <c r="L35" s="26">
        <v>2.3188409999999999</v>
      </c>
      <c r="M35" s="26">
        <v>5.5072460000000003</v>
      </c>
      <c r="N35" s="26">
        <v>4.9275359999999999</v>
      </c>
      <c r="O35" s="26">
        <v>89.565217000000004</v>
      </c>
    </row>
    <row r="36" spans="1:15" x14ac:dyDescent="0.2">
      <c r="A36" s="19" t="s">
        <v>1027</v>
      </c>
      <c r="B36" s="20">
        <v>884</v>
      </c>
      <c r="C36" s="26">
        <v>46.040723999999997</v>
      </c>
      <c r="D36" s="26">
        <v>73.755656000000002</v>
      </c>
      <c r="E36" s="26">
        <v>5.8823530000000002</v>
      </c>
      <c r="F36" s="26">
        <v>38.009050000000002</v>
      </c>
      <c r="G36" s="26">
        <v>39.592759999999998</v>
      </c>
      <c r="H36" s="26">
        <v>38.800905</v>
      </c>
      <c r="I36" s="26">
        <v>22.850679</v>
      </c>
      <c r="J36" s="26">
        <v>21.266967999999999</v>
      </c>
      <c r="K36" s="26">
        <v>17.194569999999999</v>
      </c>
      <c r="L36" s="26">
        <v>3.61991</v>
      </c>
      <c r="M36" s="26">
        <v>4.6380090000000003</v>
      </c>
      <c r="N36" s="26">
        <v>3.7330320000000001</v>
      </c>
      <c r="O36" s="26">
        <v>91.628958999999995</v>
      </c>
    </row>
    <row r="37" spans="1:15" x14ac:dyDescent="0.2">
      <c r="A37" s="19" t="s">
        <v>1028</v>
      </c>
      <c r="B37" s="20">
        <v>438</v>
      </c>
      <c r="C37" s="26">
        <v>42.694063999999997</v>
      </c>
      <c r="D37" s="26">
        <v>70.091324</v>
      </c>
      <c r="E37" s="26">
        <v>3.1963469999999998</v>
      </c>
      <c r="F37" s="26">
        <v>38.812784999999998</v>
      </c>
      <c r="G37" s="26">
        <v>39.726027000000002</v>
      </c>
      <c r="H37" s="26">
        <v>36.529679999999999</v>
      </c>
      <c r="I37" s="26">
        <v>22.146118999999999</v>
      </c>
      <c r="J37" s="26">
        <v>21.232876999999998</v>
      </c>
      <c r="K37" s="26">
        <v>19.178082</v>
      </c>
      <c r="L37" s="26">
        <v>2.7397260000000001</v>
      </c>
      <c r="M37" s="26">
        <v>6.6210050000000003</v>
      </c>
      <c r="N37" s="26">
        <v>5.022831</v>
      </c>
      <c r="O37" s="26">
        <v>88.356164000000007</v>
      </c>
    </row>
    <row r="38" spans="1:15" x14ac:dyDescent="0.2">
      <c r="A38" s="19" t="s">
        <v>1029</v>
      </c>
      <c r="B38" s="20">
        <v>93</v>
      </c>
      <c r="C38" s="26">
        <v>35.483871000000001</v>
      </c>
      <c r="D38" s="26">
        <v>63.440860000000001</v>
      </c>
      <c r="E38" s="26">
        <v>2.1505380000000001</v>
      </c>
      <c r="F38" s="26">
        <v>38.709676999999999</v>
      </c>
      <c r="G38" s="26">
        <v>39.784945999999998</v>
      </c>
      <c r="H38" s="26">
        <v>34.408602000000002</v>
      </c>
      <c r="I38" s="26">
        <v>24.731183000000001</v>
      </c>
      <c r="J38" s="26">
        <v>21.505375999999998</v>
      </c>
      <c r="K38" s="26">
        <v>19.354838999999998</v>
      </c>
      <c r="L38" s="26">
        <v>4.301075</v>
      </c>
      <c r="M38" s="26">
        <v>10.752687999999999</v>
      </c>
      <c r="N38" s="26">
        <v>5.3763439999999996</v>
      </c>
      <c r="O38" s="26">
        <v>83.870968000000005</v>
      </c>
    </row>
    <row r="39" spans="1:15" x14ac:dyDescent="0.2">
      <c r="A39" s="18" t="s">
        <v>1031</v>
      </c>
      <c r="B39" s="17">
        <v>178</v>
      </c>
      <c r="C39" s="25">
        <v>53.370787</v>
      </c>
      <c r="D39" s="25">
        <v>83.707864999999998</v>
      </c>
      <c r="E39" s="25">
        <v>15.168539000000001</v>
      </c>
      <c r="F39" s="25">
        <v>37.078651999999998</v>
      </c>
      <c r="G39" s="25">
        <v>47.191011000000003</v>
      </c>
      <c r="H39" s="25">
        <v>47.752808999999999</v>
      </c>
      <c r="I39" s="25">
        <v>25.842697000000001</v>
      </c>
      <c r="J39" s="25">
        <v>32.022472</v>
      </c>
      <c r="K39" s="25">
        <v>15.730337</v>
      </c>
      <c r="L39" s="25">
        <v>2.808989</v>
      </c>
      <c r="M39" s="25">
        <v>2.808989</v>
      </c>
      <c r="N39" s="25">
        <v>0.56179800000000002</v>
      </c>
      <c r="O39" s="25">
        <v>96.629212999999993</v>
      </c>
    </row>
    <row r="40" spans="1:15" x14ac:dyDescent="0.2">
      <c r="A40" s="19" t="s">
        <v>1018</v>
      </c>
      <c r="B40" s="20">
        <v>212</v>
      </c>
      <c r="C40" s="26">
        <v>41.037736000000002</v>
      </c>
      <c r="D40" s="26">
        <v>77.358491000000001</v>
      </c>
      <c r="E40" s="26">
        <v>8.9622639999999993</v>
      </c>
      <c r="F40" s="26">
        <v>41.509433999999999</v>
      </c>
      <c r="G40" s="26">
        <v>50.943396</v>
      </c>
      <c r="H40" s="26">
        <v>49.056604</v>
      </c>
      <c r="I40" s="26">
        <v>26.415094</v>
      </c>
      <c r="J40" s="26">
        <v>26.415094</v>
      </c>
      <c r="K40" s="26">
        <v>15.094340000000001</v>
      </c>
      <c r="L40" s="26">
        <v>2.3584909999999999</v>
      </c>
      <c r="M40" s="26">
        <v>2.8301889999999998</v>
      </c>
      <c r="N40" s="26">
        <v>2.3584909999999999</v>
      </c>
      <c r="O40" s="26">
        <v>94.811321000000007</v>
      </c>
    </row>
    <row r="41" spans="1:15" x14ac:dyDescent="0.2">
      <c r="A41" s="19" t="s">
        <v>1019</v>
      </c>
      <c r="B41" s="20">
        <v>223</v>
      </c>
      <c r="C41" s="26">
        <v>50.224215000000001</v>
      </c>
      <c r="D41" s="26">
        <v>78.026905999999997</v>
      </c>
      <c r="E41" s="26">
        <v>6.7264569999999999</v>
      </c>
      <c r="F41" s="26">
        <v>40.358744000000002</v>
      </c>
      <c r="G41" s="26">
        <v>48.878923999999998</v>
      </c>
      <c r="H41" s="26">
        <v>46.636771000000003</v>
      </c>
      <c r="I41" s="26">
        <v>23.318386</v>
      </c>
      <c r="J41" s="26">
        <v>26.008969</v>
      </c>
      <c r="K41" s="26">
        <v>12.107623</v>
      </c>
      <c r="L41" s="26">
        <v>1.793722</v>
      </c>
      <c r="M41" s="26">
        <v>3.5874440000000001</v>
      </c>
      <c r="N41" s="26">
        <v>2.6905830000000002</v>
      </c>
      <c r="O41" s="26">
        <v>93.721973000000006</v>
      </c>
    </row>
    <row r="42" spans="1:15" x14ac:dyDescent="0.2">
      <c r="A42" s="19" t="s">
        <v>1020</v>
      </c>
      <c r="B42" s="20">
        <v>216</v>
      </c>
      <c r="C42" s="26">
        <v>45.370370000000001</v>
      </c>
      <c r="D42" s="26">
        <v>69.444444000000004</v>
      </c>
      <c r="E42" s="26">
        <v>6.4814809999999996</v>
      </c>
      <c r="F42" s="26">
        <v>27.314814999999999</v>
      </c>
      <c r="G42" s="26">
        <v>41.203704000000002</v>
      </c>
      <c r="H42" s="26">
        <v>42.592593000000001</v>
      </c>
      <c r="I42" s="26">
        <v>23.148147999999999</v>
      </c>
      <c r="J42" s="26">
        <v>29.166667</v>
      </c>
      <c r="K42" s="26">
        <v>14.814814999999999</v>
      </c>
      <c r="L42" s="26">
        <v>5.0925929999999999</v>
      </c>
      <c r="M42" s="26">
        <v>6.4814809999999996</v>
      </c>
      <c r="N42" s="26">
        <v>2.7777780000000001</v>
      </c>
      <c r="O42" s="26">
        <v>90.740741</v>
      </c>
    </row>
    <row r="43" spans="1:15" x14ac:dyDescent="0.2">
      <c r="A43" s="19" t="s">
        <v>1021</v>
      </c>
      <c r="B43" s="20">
        <v>140</v>
      </c>
      <c r="C43" s="26">
        <v>52.857143000000001</v>
      </c>
      <c r="D43" s="26">
        <v>73.571428999999995</v>
      </c>
      <c r="E43" s="26">
        <v>2.1428569999999998</v>
      </c>
      <c r="F43" s="26">
        <v>34.285713999999999</v>
      </c>
      <c r="G43" s="26">
        <v>47.857143000000001</v>
      </c>
      <c r="H43" s="26">
        <v>40.714286000000001</v>
      </c>
      <c r="I43" s="26">
        <v>24.285713999999999</v>
      </c>
      <c r="J43" s="26">
        <v>25.714286000000001</v>
      </c>
      <c r="K43" s="26">
        <v>10.714286</v>
      </c>
      <c r="L43" s="26">
        <v>5</v>
      </c>
      <c r="M43" s="26">
        <v>5.7142860000000004</v>
      </c>
      <c r="N43" s="26">
        <v>2.8571430000000002</v>
      </c>
      <c r="O43" s="26">
        <v>91.428571000000005</v>
      </c>
    </row>
    <row r="44" spans="1:15" x14ac:dyDescent="0.2">
      <c r="A44" s="19" t="s">
        <v>1022</v>
      </c>
      <c r="B44" s="20">
        <v>72</v>
      </c>
      <c r="C44" s="26">
        <v>44.444443999999997</v>
      </c>
      <c r="D44" s="26">
        <v>77.777777999999998</v>
      </c>
      <c r="E44" s="26">
        <v>2.7777780000000001</v>
      </c>
      <c r="F44" s="26">
        <v>30.555555999999999</v>
      </c>
      <c r="G44" s="26">
        <v>45.833333000000003</v>
      </c>
      <c r="H44" s="26">
        <v>27.777778000000001</v>
      </c>
      <c r="I44" s="26">
        <v>25</v>
      </c>
      <c r="J44" s="26">
        <v>31.944444000000001</v>
      </c>
      <c r="K44" s="26">
        <v>22.222221999999999</v>
      </c>
      <c r="L44" s="26">
        <v>5.5555560000000002</v>
      </c>
      <c r="M44" s="26">
        <v>2.7777780000000001</v>
      </c>
      <c r="N44" s="26">
        <v>1.388889</v>
      </c>
      <c r="O44" s="26">
        <v>95.833332999999996</v>
      </c>
    </row>
    <row r="45" spans="1:15" x14ac:dyDescent="0.2">
      <c r="A45" s="19" t="s">
        <v>1023</v>
      </c>
      <c r="B45" s="20">
        <v>46</v>
      </c>
      <c r="C45" s="26">
        <v>43.478261000000003</v>
      </c>
      <c r="D45" s="26">
        <v>58.695652000000003</v>
      </c>
      <c r="E45" s="26">
        <v>0</v>
      </c>
      <c r="F45" s="26">
        <v>28.260870000000001</v>
      </c>
      <c r="G45" s="26">
        <v>41.304347999999997</v>
      </c>
      <c r="H45" s="26">
        <v>41.304347999999997</v>
      </c>
      <c r="I45" s="26">
        <v>19.565217000000001</v>
      </c>
      <c r="J45" s="26">
        <v>34.782609000000001</v>
      </c>
      <c r="K45" s="26">
        <v>21.739129999999999</v>
      </c>
      <c r="L45" s="26">
        <v>4.3478260000000004</v>
      </c>
      <c r="M45" s="26">
        <v>8.6956520000000008</v>
      </c>
      <c r="N45" s="26">
        <v>2.1739130000000002</v>
      </c>
      <c r="O45" s="26">
        <v>89.130435000000006</v>
      </c>
    </row>
    <row r="46" spans="1:15" x14ac:dyDescent="0.2">
      <c r="A46" s="19" t="s">
        <v>1024</v>
      </c>
      <c r="B46" s="20">
        <v>8</v>
      </c>
      <c r="C46" s="26">
        <v>25</v>
      </c>
      <c r="D46" s="26">
        <v>37.5</v>
      </c>
      <c r="E46" s="26">
        <v>0</v>
      </c>
      <c r="F46" s="26">
        <v>37.5</v>
      </c>
      <c r="G46" s="26">
        <v>50</v>
      </c>
      <c r="H46" s="26">
        <v>25</v>
      </c>
      <c r="I46" s="26">
        <v>0</v>
      </c>
      <c r="J46" s="26">
        <v>0</v>
      </c>
      <c r="K46" s="26">
        <v>0</v>
      </c>
      <c r="L46" s="26">
        <v>12.5</v>
      </c>
      <c r="M46" s="26">
        <v>37.5</v>
      </c>
      <c r="N46" s="26">
        <v>0</v>
      </c>
      <c r="O46" s="26">
        <v>62.5</v>
      </c>
    </row>
    <row r="47" spans="1:15" x14ac:dyDescent="0.2">
      <c r="A47" s="19" t="s">
        <v>1025</v>
      </c>
      <c r="B47" s="20">
        <v>435</v>
      </c>
      <c r="C47" s="26">
        <v>45.747126000000002</v>
      </c>
      <c r="D47" s="26">
        <v>77.701149000000001</v>
      </c>
      <c r="E47" s="26">
        <v>7.8160920000000003</v>
      </c>
      <c r="F47" s="26">
        <v>40.919539999999998</v>
      </c>
      <c r="G47" s="26">
        <v>49.885057000000003</v>
      </c>
      <c r="H47" s="26">
        <v>47.816091999999998</v>
      </c>
      <c r="I47" s="26">
        <v>24.827586</v>
      </c>
      <c r="J47" s="26">
        <v>26.206897000000001</v>
      </c>
      <c r="K47" s="26">
        <v>13.563218000000001</v>
      </c>
      <c r="L47" s="26">
        <v>2.0689660000000001</v>
      </c>
      <c r="M47" s="26">
        <v>3.218391</v>
      </c>
      <c r="N47" s="26">
        <v>2.5287359999999999</v>
      </c>
      <c r="O47" s="26">
        <v>94.252874000000006</v>
      </c>
    </row>
    <row r="48" spans="1:15" x14ac:dyDescent="0.2">
      <c r="A48" s="19" t="s">
        <v>1026</v>
      </c>
      <c r="B48" s="20">
        <v>356</v>
      </c>
      <c r="C48" s="26">
        <v>48.314607000000002</v>
      </c>
      <c r="D48" s="26">
        <v>71.067415999999994</v>
      </c>
      <c r="E48" s="26">
        <v>4.7752809999999997</v>
      </c>
      <c r="F48" s="26">
        <v>30.056180000000001</v>
      </c>
      <c r="G48" s="26">
        <v>43.820225000000001</v>
      </c>
      <c r="H48" s="26">
        <v>41.853932999999998</v>
      </c>
      <c r="I48" s="26">
        <v>23.595506</v>
      </c>
      <c r="J48" s="26">
        <v>27.808989</v>
      </c>
      <c r="K48" s="26">
        <v>13.202247</v>
      </c>
      <c r="L48" s="26">
        <v>5.0561800000000003</v>
      </c>
      <c r="M48" s="26">
        <v>6.1797750000000002</v>
      </c>
      <c r="N48" s="26">
        <v>2.808989</v>
      </c>
      <c r="O48" s="26">
        <v>91.011235999999997</v>
      </c>
    </row>
    <row r="49" spans="1:15" x14ac:dyDescent="0.2">
      <c r="A49" s="19" t="s">
        <v>1027</v>
      </c>
      <c r="B49" s="20">
        <v>917</v>
      </c>
      <c r="C49" s="26">
        <v>46.346783000000002</v>
      </c>
      <c r="D49" s="26">
        <v>73.827698999999996</v>
      </c>
      <c r="E49" s="26">
        <v>5.7797159999999996</v>
      </c>
      <c r="F49" s="26">
        <v>35.223554999999998</v>
      </c>
      <c r="G49" s="26">
        <v>46.782988000000003</v>
      </c>
      <c r="H49" s="26">
        <v>43.402399000000003</v>
      </c>
      <c r="I49" s="26">
        <v>23.882224999999998</v>
      </c>
      <c r="J49" s="26">
        <v>27.480916000000001</v>
      </c>
      <c r="K49" s="26">
        <v>14.394766000000001</v>
      </c>
      <c r="L49" s="26">
        <v>3.7077429999999998</v>
      </c>
      <c r="M49" s="26">
        <v>4.9073060000000002</v>
      </c>
      <c r="N49" s="26">
        <v>2.5081790000000002</v>
      </c>
      <c r="O49" s="26">
        <v>92.584514999999996</v>
      </c>
    </row>
    <row r="50" spans="1:15" x14ac:dyDescent="0.2">
      <c r="A50" s="19" t="s">
        <v>1028</v>
      </c>
      <c r="B50" s="20">
        <v>482</v>
      </c>
      <c r="C50" s="26">
        <v>46.887967000000003</v>
      </c>
      <c r="D50" s="26">
        <v>70.331950000000006</v>
      </c>
      <c r="E50" s="26">
        <v>3.9419089999999999</v>
      </c>
      <c r="F50" s="26">
        <v>30.082988</v>
      </c>
      <c r="G50" s="26">
        <v>43.983401999999998</v>
      </c>
      <c r="H50" s="26">
        <v>39.419086999999998</v>
      </c>
      <c r="I50" s="26">
        <v>23.029046000000001</v>
      </c>
      <c r="J50" s="26">
        <v>28.630704999999999</v>
      </c>
      <c r="K50" s="26">
        <v>15.145227999999999</v>
      </c>
      <c r="L50" s="26">
        <v>5.1867219999999996</v>
      </c>
      <c r="M50" s="26">
        <v>6.4315350000000002</v>
      </c>
      <c r="N50" s="26">
        <v>2.489627</v>
      </c>
      <c r="O50" s="26">
        <v>91.078838000000005</v>
      </c>
    </row>
    <row r="51" spans="1:15" x14ac:dyDescent="0.2">
      <c r="A51" s="19" t="s">
        <v>1029</v>
      </c>
      <c r="B51" s="20">
        <v>126</v>
      </c>
      <c r="C51" s="26">
        <v>42.857143000000001</v>
      </c>
      <c r="D51" s="26">
        <v>68.253968</v>
      </c>
      <c r="E51" s="26">
        <v>1.587302</v>
      </c>
      <c r="F51" s="26">
        <v>30.158729999999998</v>
      </c>
      <c r="G51" s="26">
        <v>44.444443999999997</v>
      </c>
      <c r="H51" s="26">
        <v>32.539682999999997</v>
      </c>
      <c r="I51" s="26">
        <v>21.428571000000002</v>
      </c>
      <c r="J51" s="26">
        <v>30.952380999999999</v>
      </c>
      <c r="K51" s="26">
        <v>20.634920999999999</v>
      </c>
      <c r="L51" s="26">
        <v>5.5555560000000002</v>
      </c>
      <c r="M51" s="26">
        <v>7.1428570000000002</v>
      </c>
      <c r="N51" s="26">
        <v>1.587302</v>
      </c>
      <c r="O51" s="26">
        <v>91.269841</v>
      </c>
    </row>
    <row r="52" spans="1:15" x14ac:dyDescent="0.2">
      <c r="A52" s="18" t="s">
        <v>1032</v>
      </c>
      <c r="B52" s="18"/>
      <c r="C52" s="18"/>
      <c r="D52" s="18"/>
      <c r="E52" s="18"/>
      <c r="F52" s="18"/>
      <c r="G52" s="18"/>
      <c r="H52" s="18"/>
      <c r="I52" s="18"/>
      <c r="J52" s="18"/>
      <c r="K52" s="18"/>
      <c r="L52" s="18"/>
      <c r="M52" s="18"/>
      <c r="N52" s="18"/>
      <c r="O52" s="18"/>
    </row>
    <row r="53" spans="1:15" x14ac:dyDescent="0.2">
      <c r="A53" s="19" t="s">
        <v>130</v>
      </c>
      <c r="B53" s="20">
        <v>151</v>
      </c>
      <c r="C53" s="26">
        <v>51.655628999999998</v>
      </c>
      <c r="D53" s="26">
        <v>71.523178999999999</v>
      </c>
      <c r="E53" s="26">
        <v>13.907285</v>
      </c>
      <c r="F53" s="26">
        <v>26.490065999999999</v>
      </c>
      <c r="G53" s="26">
        <v>43.046357999999998</v>
      </c>
      <c r="H53" s="26">
        <v>31.788079</v>
      </c>
      <c r="I53" s="26">
        <v>25.165562999999999</v>
      </c>
      <c r="J53" s="26">
        <v>27.152318000000001</v>
      </c>
      <c r="K53" s="26">
        <v>19.867550000000001</v>
      </c>
      <c r="L53" s="26">
        <v>7.2847679999999997</v>
      </c>
      <c r="M53" s="26">
        <v>3.9735100000000001</v>
      </c>
      <c r="N53" s="26">
        <v>4.6357619999999997</v>
      </c>
      <c r="O53" s="26">
        <v>91.390727999999996</v>
      </c>
    </row>
    <row r="54" spans="1:15" x14ac:dyDescent="0.2">
      <c r="A54" s="19" t="s">
        <v>131</v>
      </c>
      <c r="B54" s="20">
        <v>1446</v>
      </c>
      <c r="C54" s="26">
        <v>45.297372000000003</v>
      </c>
      <c r="D54" s="26">
        <v>76.348547999999994</v>
      </c>
      <c r="E54" s="26">
        <v>6.1549100000000001</v>
      </c>
      <c r="F54" s="26">
        <v>41.977870000000003</v>
      </c>
      <c r="G54" s="26">
        <v>41.977870000000003</v>
      </c>
      <c r="H54" s="26">
        <v>43.845089999999999</v>
      </c>
      <c r="I54" s="26">
        <v>24.481328000000001</v>
      </c>
      <c r="J54" s="26">
        <v>25.587827999999998</v>
      </c>
      <c r="K54" s="26">
        <v>16.390041</v>
      </c>
      <c r="L54" s="26">
        <v>3.1120329999999998</v>
      </c>
      <c r="M54" s="26">
        <v>4.218534</v>
      </c>
      <c r="N54" s="26">
        <v>2.2821579999999999</v>
      </c>
      <c r="O54" s="26">
        <v>93.499307999999999</v>
      </c>
    </row>
    <row r="55" spans="1:15" x14ac:dyDescent="0.2">
      <c r="A55" s="19" t="s">
        <v>392</v>
      </c>
      <c r="B55" s="20">
        <v>150</v>
      </c>
      <c r="C55" s="26">
        <v>68</v>
      </c>
      <c r="D55" s="26">
        <v>77.333332999999996</v>
      </c>
      <c r="E55" s="26">
        <v>22</v>
      </c>
      <c r="F55" s="26">
        <v>23.333333</v>
      </c>
      <c r="G55" s="26">
        <v>52</v>
      </c>
      <c r="H55" s="26">
        <v>36.666666999999997</v>
      </c>
      <c r="I55" s="26">
        <v>19.333333</v>
      </c>
      <c r="J55" s="26">
        <v>25.333333</v>
      </c>
      <c r="K55" s="26">
        <v>14.666667</v>
      </c>
      <c r="L55" s="26">
        <v>3.3333330000000001</v>
      </c>
      <c r="M55" s="26">
        <v>2.6666669999999999</v>
      </c>
      <c r="N55" s="26">
        <v>4</v>
      </c>
      <c r="O55" s="26">
        <v>93.333332999999996</v>
      </c>
    </row>
    <row r="56" spans="1:15" x14ac:dyDescent="0.2">
      <c r="A56" s="19" t="s">
        <v>132</v>
      </c>
      <c r="B56" s="20">
        <v>372</v>
      </c>
      <c r="C56" s="26">
        <v>44.086022</v>
      </c>
      <c r="D56" s="26">
        <v>67.473117999999999</v>
      </c>
      <c r="E56" s="26">
        <v>4.0322579999999997</v>
      </c>
      <c r="F56" s="26">
        <v>27.150538000000001</v>
      </c>
      <c r="G56" s="26">
        <v>45.967742000000001</v>
      </c>
      <c r="H56" s="26">
        <v>39.247312000000001</v>
      </c>
      <c r="I56" s="26">
        <v>23.655913999999999</v>
      </c>
      <c r="J56" s="26">
        <v>25.268816999999999</v>
      </c>
      <c r="K56" s="26">
        <v>17.741935000000002</v>
      </c>
      <c r="L56" s="26">
        <v>4.0322579999999997</v>
      </c>
      <c r="M56" s="26">
        <v>6.451613</v>
      </c>
      <c r="N56" s="26">
        <v>2.9569890000000001</v>
      </c>
      <c r="O56" s="26">
        <v>90.591397999999998</v>
      </c>
    </row>
    <row r="57" spans="1:15" x14ac:dyDescent="0.2">
      <c r="A57" s="19" t="s">
        <v>1033</v>
      </c>
      <c r="B57" s="20">
        <v>69</v>
      </c>
      <c r="C57" s="26">
        <v>46.376812000000001</v>
      </c>
      <c r="D57" s="26">
        <v>75.362318999999999</v>
      </c>
      <c r="E57" s="26">
        <v>11.594203</v>
      </c>
      <c r="F57" s="26">
        <v>26.086957000000002</v>
      </c>
      <c r="G57" s="26">
        <v>33.333333000000003</v>
      </c>
      <c r="H57" s="26">
        <v>34.782609000000001</v>
      </c>
      <c r="I57" s="26">
        <v>15.942029</v>
      </c>
      <c r="J57" s="26">
        <v>18.840579999999999</v>
      </c>
      <c r="K57" s="26">
        <v>10.144928</v>
      </c>
      <c r="L57" s="26">
        <v>2.8985509999999999</v>
      </c>
      <c r="M57" s="26">
        <v>8.6956520000000008</v>
      </c>
      <c r="N57" s="26">
        <v>4.3478260000000004</v>
      </c>
      <c r="O57" s="26">
        <v>86.956522000000007</v>
      </c>
    </row>
    <row r="58" spans="1:15" x14ac:dyDescent="0.2">
      <c r="A58" s="18" t="s">
        <v>133</v>
      </c>
      <c r="B58" s="17">
        <v>92</v>
      </c>
      <c r="C58" s="25">
        <v>52.173912999999999</v>
      </c>
      <c r="D58" s="25">
        <v>67.391304000000005</v>
      </c>
      <c r="E58" s="25">
        <v>13.043478</v>
      </c>
      <c r="F58" s="25">
        <v>27.173912999999999</v>
      </c>
      <c r="G58" s="25">
        <v>33.695652000000003</v>
      </c>
      <c r="H58" s="25">
        <v>19.565217000000001</v>
      </c>
      <c r="I58" s="25">
        <v>20.652173999999999</v>
      </c>
      <c r="J58" s="25">
        <v>22.826087000000001</v>
      </c>
      <c r="K58" s="25">
        <v>18.478261</v>
      </c>
      <c r="L58" s="25">
        <v>6.5217390000000002</v>
      </c>
      <c r="M58" s="25">
        <v>3.2608700000000002</v>
      </c>
      <c r="N58" s="25">
        <v>7.6086960000000001</v>
      </c>
      <c r="O58" s="25">
        <v>89.130435000000006</v>
      </c>
    </row>
    <row r="59" spans="1:15" x14ac:dyDescent="0.2">
      <c r="A59" s="19" t="s">
        <v>134</v>
      </c>
      <c r="B59" s="20">
        <v>813</v>
      </c>
      <c r="C59" s="26">
        <v>45.264453000000003</v>
      </c>
      <c r="D59" s="26">
        <v>75.645756000000006</v>
      </c>
      <c r="E59" s="26">
        <v>6.396064</v>
      </c>
      <c r="F59" s="26">
        <v>41.451414999999997</v>
      </c>
      <c r="G59" s="26">
        <v>39.114390999999998</v>
      </c>
      <c r="H59" s="26">
        <v>42.066420999999998</v>
      </c>
      <c r="I59" s="26">
        <v>24.969249999999999</v>
      </c>
      <c r="J59" s="26">
        <v>23.370234</v>
      </c>
      <c r="K59" s="26">
        <v>18.450185000000001</v>
      </c>
      <c r="L59" s="26">
        <v>3.0750310000000001</v>
      </c>
      <c r="M59" s="26">
        <v>4.5510460000000004</v>
      </c>
      <c r="N59" s="26">
        <v>2.091021</v>
      </c>
      <c r="O59" s="26">
        <v>93.357934</v>
      </c>
    </row>
    <row r="60" spans="1:15" x14ac:dyDescent="0.2">
      <c r="A60" s="19" t="s">
        <v>393</v>
      </c>
      <c r="B60" s="20">
        <v>65</v>
      </c>
      <c r="C60" s="26">
        <v>66.153846000000001</v>
      </c>
      <c r="D60" s="26">
        <v>72.307692000000003</v>
      </c>
      <c r="E60" s="26">
        <v>21.538461999999999</v>
      </c>
      <c r="F60" s="26">
        <v>23.076923000000001</v>
      </c>
      <c r="G60" s="26">
        <v>46.153846000000001</v>
      </c>
      <c r="H60" s="26">
        <v>41.538462000000003</v>
      </c>
      <c r="I60" s="26">
        <v>21.538461999999999</v>
      </c>
      <c r="J60" s="26">
        <v>23.076923000000001</v>
      </c>
      <c r="K60" s="26">
        <v>15.384615</v>
      </c>
      <c r="L60" s="26">
        <v>4.6153849999999998</v>
      </c>
      <c r="M60" s="26">
        <v>4.6153849999999998</v>
      </c>
      <c r="N60" s="26">
        <v>6.1538459999999997</v>
      </c>
      <c r="O60" s="26">
        <v>89.230768999999995</v>
      </c>
    </row>
    <row r="61" spans="1:15" x14ac:dyDescent="0.2">
      <c r="A61" s="19" t="s">
        <v>135</v>
      </c>
      <c r="B61" s="20">
        <v>83</v>
      </c>
      <c r="C61" s="26">
        <v>36.144578000000003</v>
      </c>
      <c r="D61" s="26">
        <v>60.240963999999998</v>
      </c>
      <c r="E61" s="26">
        <v>3.6144579999999999</v>
      </c>
      <c r="F61" s="26">
        <v>26.506024</v>
      </c>
      <c r="G61" s="26">
        <v>44.578313000000001</v>
      </c>
      <c r="H61" s="26">
        <v>30.120481999999999</v>
      </c>
      <c r="I61" s="26">
        <v>19.277107999999998</v>
      </c>
      <c r="J61" s="26">
        <v>14.457831000000001</v>
      </c>
      <c r="K61" s="26">
        <v>22.891566000000001</v>
      </c>
      <c r="L61" s="26">
        <v>6.0240960000000001</v>
      </c>
      <c r="M61" s="26">
        <v>7.2289159999999999</v>
      </c>
      <c r="N61" s="26">
        <v>6.0240960000000001</v>
      </c>
      <c r="O61" s="26">
        <v>86.746988000000002</v>
      </c>
    </row>
    <row r="62" spans="1:15" x14ac:dyDescent="0.2">
      <c r="A62" s="19" t="s">
        <v>1034</v>
      </c>
      <c r="B62" s="20">
        <v>39</v>
      </c>
      <c r="C62" s="26">
        <v>56.410255999999997</v>
      </c>
      <c r="D62" s="26">
        <v>76.923077000000006</v>
      </c>
      <c r="E62" s="26">
        <v>12.820513</v>
      </c>
      <c r="F62" s="26">
        <v>30.769231000000001</v>
      </c>
      <c r="G62" s="26">
        <v>38.461537999999997</v>
      </c>
      <c r="H62" s="26">
        <v>28.205127999999998</v>
      </c>
      <c r="I62" s="26">
        <v>7.6923079999999997</v>
      </c>
      <c r="J62" s="26">
        <v>23.076923000000001</v>
      </c>
      <c r="K62" s="26">
        <v>15.384615</v>
      </c>
      <c r="L62" s="26">
        <v>0</v>
      </c>
      <c r="M62" s="26">
        <v>5.1282050000000003</v>
      </c>
      <c r="N62" s="26">
        <v>7.6923079999999997</v>
      </c>
      <c r="O62" s="26">
        <v>87.179486999999995</v>
      </c>
    </row>
    <row r="63" spans="1:15" x14ac:dyDescent="0.2">
      <c r="A63" s="18" t="s">
        <v>136</v>
      </c>
      <c r="B63" s="17">
        <v>59</v>
      </c>
      <c r="C63" s="25">
        <v>50.847458000000003</v>
      </c>
      <c r="D63" s="25">
        <v>77.966102000000006</v>
      </c>
      <c r="E63" s="25">
        <v>15.254237</v>
      </c>
      <c r="F63" s="25">
        <v>25.423729000000002</v>
      </c>
      <c r="G63" s="25">
        <v>57.627119</v>
      </c>
      <c r="H63" s="25">
        <v>50.847458000000003</v>
      </c>
      <c r="I63" s="25">
        <v>32.203389999999999</v>
      </c>
      <c r="J63" s="25">
        <v>33.898305000000001</v>
      </c>
      <c r="K63" s="25">
        <v>22.033898000000001</v>
      </c>
      <c r="L63" s="25">
        <v>8.4745760000000008</v>
      </c>
      <c r="M63" s="25">
        <v>5.084746</v>
      </c>
      <c r="N63" s="25">
        <v>0</v>
      </c>
      <c r="O63" s="25">
        <v>94.915254000000004</v>
      </c>
    </row>
    <row r="64" spans="1:15" x14ac:dyDescent="0.2">
      <c r="A64" s="19" t="s">
        <v>134</v>
      </c>
      <c r="B64" s="20">
        <v>632</v>
      </c>
      <c r="C64" s="26">
        <v>45.411391999999999</v>
      </c>
      <c r="D64" s="26">
        <v>77.215190000000007</v>
      </c>
      <c r="E64" s="26">
        <v>5.8544299999999998</v>
      </c>
      <c r="F64" s="26">
        <v>42.563291</v>
      </c>
      <c r="G64" s="26">
        <v>45.727848000000002</v>
      </c>
      <c r="H64" s="26">
        <v>46.044303999999997</v>
      </c>
      <c r="I64" s="26">
        <v>23.892405</v>
      </c>
      <c r="J64" s="26">
        <v>28.481013000000001</v>
      </c>
      <c r="K64" s="26">
        <v>13.765822999999999</v>
      </c>
      <c r="L64" s="26">
        <v>3.1645569999999998</v>
      </c>
      <c r="M64" s="26">
        <v>3.7974679999999998</v>
      </c>
      <c r="N64" s="26">
        <v>2.5316459999999998</v>
      </c>
      <c r="O64" s="26">
        <v>93.670885999999996</v>
      </c>
    </row>
    <row r="65" spans="1:15" x14ac:dyDescent="0.2">
      <c r="A65" s="19" t="s">
        <v>393</v>
      </c>
      <c r="B65" s="20">
        <v>85</v>
      </c>
      <c r="C65" s="26">
        <v>69.411765000000003</v>
      </c>
      <c r="D65" s="26">
        <v>81.176471000000006</v>
      </c>
      <c r="E65" s="26">
        <v>22.352941000000001</v>
      </c>
      <c r="F65" s="26">
        <v>23.529412000000001</v>
      </c>
      <c r="G65" s="26">
        <v>56.470587999999999</v>
      </c>
      <c r="H65" s="26">
        <v>32.941175999999999</v>
      </c>
      <c r="I65" s="26">
        <v>17.647058999999999</v>
      </c>
      <c r="J65" s="26">
        <v>27.058824000000001</v>
      </c>
      <c r="K65" s="26">
        <v>14.117647</v>
      </c>
      <c r="L65" s="26">
        <v>2.3529409999999999</v>
      </c>
      <c r="M65" s="26">
        <v>1.176471</v>
      </c>
      <c r="N65" s="26">
        <v>2.3529409999999999</v>
      </c>
      <c r="O65" s="26">
        <v>96.470588000000006</v>
      </c>
    </row>
    <row r="66" spans="1:15" x14ac:dyDescent="0.2">
      <c r="A66" s="19" t="s">
        <v>135</v>
      </c>
      <c r="B66" s="20">
        <v>289</v>
      </c>
      <c r="C66" s="26">
        <v>46.366782000000001</v>
      </c>
      <c r="D66" s="26">
        <v>69.550173000000001</v>
      </c>
      <c r="E66" s="26">
        <v>4.1522490000000003</v>
      </c>
      <c r="F66" s="26">
        <v>27.335640000000001</v>
      </c>
      <c r="G66" s="26">
        <v>46.366782000000001</v>
      </c>
      <c r="H66" s="26">
        <v>41.868512000000003</v>
      </c>
      <c r="I66" s="26">
        <v>24.913495000000001</v>
      </c>
      <c r="J66" s="26">
        <v>28.373702000000002</v>
      </c>
      <c r="K66" s="26">
        <v>16.262975999999998</v>
      </c>
      <c r="L66" s="26">
        <v>3.4602080000000002</v>
      </c>
      <c r="M66" s="26">
        <v>6.2283739999999996</v>
      </c>
      <c r="N66" s="26">
        <v>2.0761250000000002</v>
      </c>
      <c r="O66" s="26">
        <v>91.695502000000005</v>
      </c>
    </row>
    <row r="67" spans="1:15" x14ac:dyDescent="0.2">
      <c r="A67" s="19" t="s">
        <v>1034</v>
      </c>
      <c r="B67" s="20">
        <v>30</v>
      </c>
      <c r="C67" s="26">
        <v>33.333333000000003</v>
      </c>
      <c r="D67" s="26">
        <v>73.333332999999996</v>
      </c>
      <c r="E67" s="26">
        <v>10</v>
      </c>
      <c r="F67" s="26">
        <v>20</v>
      </c>
      <c r="G67" s="26">
        <v>26.666667</v>
      </c>
      <c r="H67" s="26">
        <v>43.333333000000003</v>
      </c>
      <c r="I67" s="26">
        <v>26.666667</v>
      </c>
      <c r="J67" s="26">
        <v>13.333333</v>
      </c>
      <c r="K67" s="26">
        <v>3.3333330000000001</v>
      </c>
      <c r="L67" s="26">
        <v>6.6666670000000003</v>
      </c>
      <c r="M67" s="26">
        <v>13.333333</v>
      </c>
      <c r="N67" s="26">
        <v>0</v>
      </c>
      <c r="O67" s="26">
        <v>86.666667000000004</v>
      </c>
    </row>
    <row r="68" spans="1:15" x14ac:dyDescent="0.2">
      <c r="A68" s="18" t="s">
        <v>1035</v>
      </c>
      <c r="B68" s="18"/>
      <c r="C68" s="18"/>
      <c r="D68" s="18"/>
      <c r="E68" s="18"/>
      <c r="F68" s="18"/>
      <c r="G68" s="18"/>
      <c r="H68" s="18"/>
      <c r="I68" s="18"/>
      <c r="J68" s="18"/>
      <c r="K68" s="18"/>
      <c r="L68" s="18"/>
      <c r="M68" s="18"/>
      <c r="N68" s="18"/>
      <c r="O68" s="18"/>
    </row>
    <row r="69" spans="1:15" x14ac:dyDescent="0.2">
      <c r="A69" s="19" t="s">
        <v>1036</v>
      </c>
      <c r="B69" s="20">
        <v>366</v>
      </c>
      <c r="C69" s="26">
        <v>52.732239999999997</v>
      </c>
      <c r="D69" s="26">
        <v>69.672130999999993</v>
      </c>
      <c r="E69" s="26">
        <v>13.661201999999999</v>
      </c>
      <c r="F69" s="26">
        <v>25.683060000000001</v>
      </c>
      <c r="G69" s="26">
        <v>50.273223999999999</v>
      </c>
      <c r="H69" s="26">
        <v>33.606557000000002</v>
      </c>
      <c r="I69" s="26">
        <v>23.224043999999999</v>
      </c>
      <c r="J69" s="26">
        <v>24.043716</v>
      </c>
      <c r="K69" s="26">
        <v>18.579235000000001</v>
      </c>
      <c r="L69" s="26">
        <v>6.010929</v>
      </c>
      <c r="M69" s="26">
        <v>2.4590160000000001</v>
      </c>
      <c r="N69" s="26">
        <v>4.0983609999999997</v>
      </c>
      <c r="O69" s="26">
        <v>93.442622999999998</v>
      </c>
    </row>
    <row r="70" spans="1:15" x14ac:dyDescent="0.2">
      <c r="A70" s="19" t="s">
        <v>1037</v>
      </c>
      <c r="B70" s="20">
        <v>1212</v>
      </c>
      <c r="C70" s="26">
        <v>44.966996999999999</v>
      </c>
      <c r="D70" s="26">
        <v>76.650165000000001</v>
      </c>
      <c r="E70" s="26">
        <v>5.6105609999999997</v>
      </c>
      <c r="F70" s="26">
        <v>42.161715999999998</v>
      </c>
      <c r="G70" s="26">
        <v>42.821781999999999</v>
      </c>
      <c r="H70" s="26">
        <v>44.636963999999999</v>
      </c>
      <c r="I70" s="26">
        <v>24.917491999999999</v>
      </c>
      <c r="J70" s="26">
        <v>25.825082999999999</v>
      </c>
      <c r="K70" s="26">
        <v>16.584157999999999</v>
      </c>
      <c r="L70" s="26">
        <v>2.6402640000000002</v>
      </c>
      <c r="M70" s="26">
        <v>4.2079209999999998</v>
      </c>
      <c r="N70" s="26">
        <v>2.2277230000000001</v>
      </c>
      <c r="O70" s="26">
        <v>93.564356000000004</v>
      </c>
    </row>
    <row r="71" spans="1:15" x14ac:dyDescent="0.2">
      <c r="A71" s="19" t="s">
        <v>137</v>
      </c>
      <c r="B71" s="20">
        <v>112</v>
      </c>
      <c r="C71" s="26">
        <v>52.678570999999998</v>
      </c>
      <c r="D71" s="26">
        <v>78.571428999999995</v>
      </c>
      <c r="E71" s="26">
        <v>8.9285709999999998</v>
      </c>
      <c r="F71" s="26">
        <v>35.714286000000001</v>
      </c>
      <c r="G71" s="26">
        <v>41.071429000000002</v>
      </c>
      <c r="H71" s="26">
        <v>42.857143000000001</v>
      </c>
      <c r="I71" s="26">
        <v>24.107143000000001</v>
      </c>
      <c r="J71" s="26">
        <v>24.107143000000001</v>
      </c>
      <c r="K71" s="26">
        <v>20.535713999999999</v>
      </c>
      <c r="L71" s="26">
        <v>1.785714</v>
      </c>
      <c r="M71" s="26">
        <v>6.25</v>
      </c>
      <c r="N71" s="26">
        <v>0.89285700000000001</v>
      </c>
      <c r="O71" s="26">
        <v>92.857142999999994</v>
      </c>
    </row>
    <row r="72" spans="1:15" x14ac:dyDescent="0.2">
      <c r="A72" s="19" t="s">
        <v>138</v>
      </c>
      <c r="B72" s="20">
        <v>673</v>
      </c>
      <c r="C72" s="26">
        <v>47.399703000000002</v>
      </c>
      <c r="D72" s="26">
        <v>75.928678000000005</v>
      </c>
      <c r="E72" s="26">
        <v>6.53789</v>
      </c>
      <c r="F72" s="26">
        <v>37.444279000000002</v>
      </c>
      <c r="G72" s="26">
        <v>41.307577999999999</v>
      </c>
      <c r="H72" s="26">
        <v>44.873699999999999</v>
      </c>
      <c r="I72" s="26">
        <v>23.774146000000002</v>
      </c>
      <c r="J72" s="26">
        <v>27.637443999999999</v>
      </c>
      <c r="K72" s="26">
        <v>16.196137</v>
      </c>
      <c r="L72" s="26">
        <v>2.971768</v>
      </c>
      <c r="M72" s="26">
        <v>6.2407130000000004</v>
      </c>
      <c r="N72" s="26">
        <v>2.2288260000000002</v>
      </c>
      <c r="O72" s="26">
        <v>91.530461000000003</v>
      </c>
    </row>
    <row r="73" spans="1:15" x14ac:dyDescent="0.2">
      <c r="A73" s="19" t="s">
        <v>1038</v>
      </c>
      <c r="B73" s="20">
        <v>75</v>
      </c>
      <c r="C73" s="26">
        <v>57.333333000000003</v>
      </c>
      <c r="D73" s="26">
        <v>68</v>
      </c>
      <c r="E73" s="26">
        <v>5.3333329999999997</v>
      </c>
      <c r="F73" s="26">
        <v>40</v>
      </c>
      <c r="G73" s="26">
        <v>46.666666999999997</v>
      </c>
      <c r="H73" s="26">
        <v>36</v>
      </c>
      <c r="I73" s="26">
        <v>20</v>
      </c>
      <c r="J73" s="26">
        <v>24</v>
      </c>
      <c r="K73" s="26">
        <v>12</v>
      </c>
      <c r="L73" s="26">
        <v>4</v>
      </c>
      <c r="M73" s="26">
        <v>6.6666670000000003</v>
      </c>
      <c r="N73" s="26">
        <v>2.6666669999999999</v>
      </c>
      <c r="O73" s="26">
        <v>90.666667000000004</v>
      </c>
    </row>
    <row r="74" spans="1:15" x14ac:dyDescent="0.2">
      <c r="A74" s="19" t="s">
        <v>1011</v>
      </c>
      <c r="B74" s="20">
        <v>178</v>
      </c>
      <c r="C74" s="26">
        <v>43.258426999999998</v>
      </c>
      <c r="D74" s="26">
        <v>71.910111999999998</v>
      </c>
      <c r="E74" s="26">
        <v>9.5505619999999993</v>
      </c>
      <c r="F74" s="26">
        <v>30.898876000000001</v>
      </c>
      <c r="G74" s="26">
        <v>36.516854000000002</v>
      </c>
      <c r="H74" s="26">
        <v>36.516854000000002</v>
      </c>
      <c r="I74" s="26">
        <v>19.662921000000001</v>
      </c>
      <c r="J74" s="26">
        <v>21.910112000000002</v>
      </c>
      <c r="K74" s="26">
        <v>11.797753</v>
      </c>
      <c r="L74" s="26">
        <v>5.6179779999999999</v>
      </c>
      <c r="M74" s="26">
        <v>6.7415729999999998</v>
      </c>
      <c r="N74" s="26">
        <v>4.4943819999999999</v>
      </c>
      <c r="O74" s="26">
        <v>88.764044999999996</v>
      </c>
    </row>
    <row r="75" spans="1:15" x14ac:dyDescent="0.2">
      <c r="A75" s="19" t="s">
        <v>1441</v>
      </c>
      <c r="B75" s="20">
        <v>1644</v>
      </c>
      <c r="C75" s="26">
        <v>46.289538</v>
      </c>
      <c r="D75" s="26">
        <v>75.912408999999997</v>
      </c>
      <c r="E75" s="26">
        <v>6.0218980000000002</v>
      </c>
      <c r="F75" s="26">
        <v>39.659367000000003</v>
      </c>
      <c r="G75" s="26">
        <v>42.274939000000003</v>
      </c>
      <c r="H75" s="26">
        <v>43.734793000000003</v>
      </c>
      <c r="I75" s="26">
        <v>24.3309</v>
      </c>
      <c r="J75" s="26">
        <v>26.094891000000001</v>
      </c>
      <c r="K75" s="26">
        <v>16.605839</v>
      </c>
      <c r="L75" s="26">
        <v>2.798054</v>
      </c>
      <c r="M75" s="26">
        <v>4.8661799999999999</v>
      </c>
      <c r="N75" s="26">
        <v>2.2506080000000002</v>
      </c>
      <c r="O75" s="26">
        <v>92.883212</v>
      </c>
    </row>
    <row r="76" spans="1:15" x14ac:dyDescent="0.2">
      <c r="A76" s="18" t="s">
        <v>1039</v>
      </c>
      <c r="B76" s="18"/>
      <c r="C76" s="18"/>
      <c r="D76" s="18"/>
      <c r="E76" s="18"/>
      <c r="F76" s="18"/>
      <c r="G76" s="18"/>
      <c r="H76" s="18"/>
      <c r="I76" s="18"/>
      <c r="J76" s="18"/>
      <c r="K76" s="18"/>
      <c r="L76" s="18"/>
      <c r="M76" s="18"/>
      <c r="N76" s="18"/>
      <c r="O76" s="18"/>
    </row>
    <row r="77" spans="1:15" x14ac:dyDescent="0.2">
      <c r="A77" s="21" t="s">
        <v>1040</v>
      </c>
      <c r="B77" s="34">
        <v>366</v>
      </c>
      <c r="C77" s="30">
        <v>52.732239999999997</v>
      </c>
      <c r="D77" s="30">
        <v>69.672130999999993</v>
      </c>
      <c r="E77" s="30">
        <v>13.661201999999999</v>
      </c>
      <c r="F77" s="30">
        <v>25.683060000000001</v>
      </c>
      <c r="G77" s="30">
        <v>50.273223999999999</v>
      </c>
      <c r="H77" s="30">
        <v>33.606557000000002</v>
      </c>
      <c r="I77" s="30">
        <v>23.224043999999999</v>
      </c>
      <c r="J77" s="30">
        <v>24.043716</v>
      </c>
      <c r="K77" s="30">
        <v>18.579235000000001</v>
      </c>
      <c r="L77" s="30">
        <v>6.010929</v>
      </c>
      <c r="M77" s="30">
        <v>2.4590160000000001</v>
      </c>
      <c r="N77" s="30">
        <v>4.0983609999999997</v>
      </c>
      <c r="O77" s="30">
        <v>93.442622999999998</v>
      </c>
    </row>
    <row r="78" spans="1:15" x14ac:dyDescent="0.2">
      <c r="A78" s="21" t="s">
        <v>1041</v>
      </c>
      <c r="B78" s="34">
        <v>954</v>
      </c>
      <c r="C78" s="30">
        <v>44.863731999999999</v>
      </c>
      <c r="D78" s="30">
        <v>76.624737999999994</v>
      </c>
      <c r="E78" s="30">
        <v>6.0796650000000003</v>
      </c>
      <c r="F78" s="30">
        <v>39.727463</v>
      </c>
      <c r="G78" s="30">
        <v>41.928721000000003</v>
      </c>
      <c r="H78" s="30">
        <v>43.920335000000001</v>
      </c>
      <c r="I78" s="30">
        <v>25.786163999999999</v>
      </c>
      <c r="J78" s="30">
        <v>25.262055</v>
      </c>
      <c r="K78" s="30">
        <v>16.457023</v>
      </c>
      <c r="L78" s="30">
        <v>3.0398320000000001</v>
      </c>
      <c r="M78" s="30">
        <v>3.8784070000000002</v>
      </c>
      <c r="N78" s="30">
        <v>2.3060800000000001</v>
      </c>
      <c r="O78" s="30">
        <v>93.815513999999993</v>
      </c>
    </row>
    <row r="79" spans="1:15" x14ac:dyDescent="0.2">
      <c r="A79" s="19" t="s">
        <v>1042</v>
      </c>
      <c r="B79" s="20">
        <v>345</v>
      </c>
      <c r="C79" s="26">
        <v>50.434783000000003</v>
      </c>
      <c r="D79" s="26">
        <v>75.652174000000002</v>
      </c>
      <c r="E79" s="26">
        <v>6.6666670000000003</v>
      </c>
      <c r="F79" s="26">
        <v>40.289855000000003</v>
      </c>
      <c r="G79" s="26">
        <v>42.608696000000002</v>
      </c>
      <c r="H79" s="26">
        <v>42.318840999999999</v>
      </c>
      <c r="I79" s="26">
        <v>19.710145000000001</v>
      </c>
      <c r="J79" s="26">
        <v>29.855072</v>
      </c>
      <c r="K79" s="26">
        <v>16.811593999999999</v>
      </c>
      <c r="L79" s="26">
        <v>2.6086960000000001</v>
      </c>
      <c r="M79" s="26">
        <v>6.6666670000000003</v>
      </c>
      <c r="N79" s="26">
        <v>2.0289860000000002</v>
      </c>
      <c r="O79" s="26">
        <v>91.304348000000005</v>
      </c>
    </row>
    <row r="80" spans="1:15" x14ac:dyDescent="0.2">
      <c r="A80" s="19" t="s">
        <v>1043</v>
      </c>
      <c r="B80" s="20">
        <v>141</v>
      </c>
      <c r="C80" s="26">
        <v>48.936169999999997</v>
      </c>
      <c r="D80" s="26">
        <v>78.723404000000002</v>
      </c>
      <c r="E80" s="26">
        <v>4.2553190000000001</v>
      </c>
      <c r="F80" s="26">
        <v>44.680850999999997</v>
      </c>
      <c r="G80" s="26">
        <v>42.553190999999998</v>
      </c>
      <c r="H80" s="26">
        <v>50.354610000000001</v>
      </c>
      <c r="I80" s="26">
        <v>27.659573999999999</v>
      </c>
      <c r="J80" s="26">
        <v>23.404254999999999</v>
      </c>
      <c r="K80" s="26">
        <v>17.730495999999999</v>
      </c>
      <c r="L80" s="26">
        <v>3.5460989999999999</v>
      </c>
      <c r="M80" s="26">
        <v>4.2553190000000001</v>
      </c>
      <c r="N80" s="26">
        <v>1.4184399999999999</v>
      </c>
      <c r="O80" s="26">
        <v>94.326240999999996</v>
      </c>
    </row>
    <row r="81" spans="1:15" x14ac:dyDescent="0.2">
      <c r="A81" s="19" t="s">
        <v>1044</v>
      </c>
      <c r="B81" s="20">
        <v>56</v>
      </c>
      <c r="C81" s="26">
        <v>51.785713999999999</v>
      </c>
      <c r="D81" s="26">
        <v>78.571428999999995</v>
      </c>
      <c r="E81" s="26">
        <v>10.714286</v>
      </c>
      <c r="F81" s="26">
        <v>44.642856999999999</v>
      </c>
      <c r="G81" s="26">
        <v>50</v>
      </c>
      <c r="H81" s="26">
        <v>39.285713999999999</v>
      </c>
      <c r="I81" s="26">
        <v>19.642856999999999</v>
      </c>
      <c r="J81" s="26">
        <v>26.785713999999999</v>
      </c>
      <c r="K81" s="26">
        <v>16.071428999999998</v>
      </c>
      <c r="L81" s="26">
        <v>0</v>
      </c>
      <c r="M81" s="26">
        <v>1.785714</v>
      </c>
      <c r="N81" s="26">
        <v>1.785714</v>
      </c>
      <c r="O81" s="26">
        <v>96.428571000000005</v>
      </c>
    </row>
    <row r="82" spans="1:15" x14ac:dyDescent="0.2">
      <c r="A82" s="19" t="s">
        <v>1045</v>
      </c>
      <c r="B82" s="20">
        <v>48</v>
      </c>
      <c r="C82" s="26">
        <v>35.416666999999997</v>
      </c>
      <c r="D82" s="26">
        <v>60.416666999999997</v>
      </c>
      <c r="E82" s="26">
        <v>2.0833330000000001</v>
      </c>
      <c r="F82" s="26">
        <v>12.5</v>
      </c>
      <c r="G82" s="26">
        <v>31.25</v>
      </c>
      <c r="H82" s="26">
        <v>41.666666999999997</v>
      </c>
      <c r="I82" s="26">
        <v>18.75</v>
      </c>
      <c r="J82" s="26">
        <v>27.083333</v>
      </c>
      <c r="K82" s="26">
        <v>10.416667</v>
      </c>
      <c r="L82" s="26">
        <v>2.0833330000000001</v>
      </c>
      <c r="M82" s="26">
        <v>14.583333</v>
      </c>
      <c r="N82" s="26">
        <v>2.0833330000000001</v>
      </c>
      <c r="O82" s="26">
        <v>83.333332999999996</v>
      </c>
    </row>
    <row r="83" spans="1:15" x14ac:dyDescent="0.2">
      <c r="A83" s="19" t="s">
        <v>1046</v>
      </c>
      <c r="B83" s="20">
        <v>20</v>
      </c>
      <c r="C83" s="26">
        <v>35</v>
      </c>
      <c r="D83" s="26">
        <v>65</v>
      </c>
      <c r="E83" s="26">
        <v>5</v>
      </c>
      <c r="F83" s="26">
        <v>30</v>
      </c>
      <c r="G83" s="26">
        <v>25</v>
      </c>
      <c r="H83" s="26">
        <v>45</v>
      </c>
      <c r="I83" s="26">
        <v>30</v>
      </c>
      <c r="J83" s="26">
        <v>15</v>
      </c>
      <c r="K83" s="26">
        <v>5</v>
      </c>
      <c r="L83" s="26">
        <v>0</v>
      </c>
      <c r="M83" s="26">
        <v>15</v>
      </c>
      <c r="N83" s="26">
        <v>5</v>
      </c>
      <c r="O83" s="26">
        <v>80</v>
      </c>
    </row>
    <row r="84" spans="1:15" x14ac:dyDescent="0.2">
      <c r="A84" s="19" t="s">
        <v>1047</v>
      </c>
      <c r="B84" s="20">
        <v>4</v>
      </c>
      <c r="C84" s="26">
        <v>25</v>
      </c>
      <c r="D84" s="26">
        <v>50</v>
      </c>
      <c r="E84" s="26">
        <v>0</v>
      </c>
      <c r="F84" s="26">
        <v>0</v>
      </c>
      <c r="G84" s="26">
        <v>25</v>
      </c>
      <c r="H84" s="26">
        <v>50</v>
      </c>
      <c r="I84" s="26">
        <v>25</v>
      </c>
      <c r="J84" s="26">
        <v>25</v>
      </c>
      <c r="K84" s="26">
        <v>0</v>
      </c>
      <c r="L84" s="26">
        <v>25</v>
      </c>
      <c r="M84" s="26">
        <v>0</v>
      </c>
      <c r="N84" s="26">
        <v>25</v>
      </c>
      <c r="O84" s="26">
        <v>75</v>
      </c>
    </row>
    <row r="85" spans="1:15" x14ac:dyDescent="0.2">
      <c r="A85" s="19" t="s">
        <v>1048</v>
      </c>
      <c r="B85" s="20">
        <v>2</v>
      </c>
      <c r="C85" s="26">
        <v>50</v>
      </c>
      <c r="D85" s="26">
        <v>100</v>
      </c>
      <c r="E85" s="26">
        <v>0</v>
      </c>
      <c r="F85" s="26">
        <v>0</v>
      </c>
      <c r="G85" s="26">
        <v>50</v>
      </c>
      <c r="H85" s="26">
        <v>100</v>
      </c>
      <c r="I85" s="26">
        <v>0</v>
      </c>
      <c r="J85" s="26">
        <v>100</v>
      </c>
      <c r="K85" s="26">
        <v>100</v>
      </c>
      <c r="L85" s="26">
        <v>0</v>
      </c>
      <c r="M85" s="26">
        <v>0</v>
      </c>
      <c r="N85" s="26">
        <v>0</v>
      </c>
      <c r="O85" s="26">
        <v>100</v>
      </c>
    </row>
    <row r="86" spans="1:15" x14ac:dyDescent="0.2">
      <c r="A86" s="19" t="s">
        <v>1049</v>
      </c>
      <c r="B86" s="20">
        <v>2</v>
      </c>
      <c r="C86" s="26">
        <v>0</v>
      </c>
      <c r="D86" s="26">
        <v>50</v>
      </c>
      <c r="E86" s="26">
        <v>0</v>
      </c>
      <c r="F86" s="26">
        <v>0</v>
      </c>
      <c r="G86" s="26">
        <v>0</v>
      </c>
      <c r="H86" s="26">
        <v>0</v>
      </c>
      <c r="I86" s="26">
        <v>50</v>
      </c>
      <c r="J86" s="26">
        <v>50</v>
      </c>
      <c r="K86" s="26">
        <v>50</v>
      </c>
      <c r="L86" s="26">
        <v>0</v>
      </c>
      <c r="M86" s="26">
        <v>0</v>
      </c>
      <c r="N86" s="26">
        <v>0</v>
      </c>
      <c r="O86" s="26">
        <v>100</v>
      </c>
    </row>
    <row r="87" spans="1:15" x14ac:dyDescent="0.2">
      <c r="A87" s="19" t="s">
        <v>1011</v>
      </c>
      <c r="B87" s="20">
        <v>250</v>
      </c>
      <c r="C87" s="26">
        <v>44.8</v>
      </c>
      <c r="D87" s="26">
        <v>72.8</v>
      </c>
      <c r="E87" s="26">
        <v>8.4</v>
      </c>
      <c r="F87" s="26">
        <v>35.6</v>
      </c>
      <c r="G87" s="26">
        <v>41.2</v>
      </c>
      <c r="H87" s="26">
        <v>37.200000000000003</v>
      </c>
      <c r="I87" s="26">
        <v>21.6</v>
      </c>
      <c r="J87" s="26">
        <v>22.4</v>
      </c>
      <c r="K87" s="26">
        <v>14.4</v>
      </c>
      <c r="L87" s="26">
        <v>4.4000000000000004</v>
      </c>
      <c r="M87" s="26">
        <v>6</v>
      </c>
      <c r="N87" s="26">
        <v>4</v>
      </c>
      <c r="O87" s="26">
        <v>90</v>
      </c>
    </row>
    <row r="88" spans="1:15" x14ac:dyDescent="0.2">
      <c r="A88" s="18" t="s">
        <v>1050</v>
      </c>
      <c r="B88" s="18"/>
      <c r="C88" s="18"/>
      <c r="D88" s="18"/>
      <c r="E88" s="18"/>
      <c r="F88" s="18"/>
      <c r="G88" s="18"/>
      <c r="H88" s="18"/>
      <c r="I88" s="18"/>
      <c r="J88" s="18"/>
      <c r="K88" s="18"/>
      <c r="L88" s="18"/>
      <c r="M88" s="18"/>
      <c r="N88" s="18"/>
      <c r="O88" s="18"/>
    </row>
    <row r="89" spans="1:15" x14ac:dyDescent="0.2">
      <c r="A89" s="19" t="s">
        <v>1051</v>
      </c>
      <c r="B89" s="20">
        <v>1712</v>
      </c>
      <c r="C89" s="26">
        <v>44.801402000000003</v>
      </c>
      <c r="D89" s="26">
        <v>75.292056000000002</v>
      </c>
      <c r="E89" s="26">
        <v>4.1471960000000001</v>
      </c>
      <c r="F89" s="26">
        <v>37.850467000000002</v>
      </c>
      <c r="G89" s="26">
        <v>43.224299000000002</v>
      </c>
      <c r="H89" s="26">
        <v>43.925234000000003</v>
      </c>
      <c r="I89" s="26">
        <v>25.233644999999999</v>
      </c>
      <c r="J89" s="26">
        <v>26.343457999999998</v>
      </c>
      <c r="K89" s="26">
        <v>18.107476999999999</v>
      </c>
      <c r="L89" s="26">
        <v>3.2710279999999998</v>
      </c>
      <c r="M89" s="26">
        <v>4.7313080000000003</v>
      </c>
      <c r="N89" s="26">
        <v>2.336449</v>
      </c>
      <c r="O89" s="26">
        <v>92.932243</v>
      </c>
    </row>
    <row r="90" spans="1:15" x14ac:dyDescent="0.2">
      <c r="A90" s="19" t="s">
        <v>139</v>
      </c>
      <c r="B90" s="20">
        <v>76</v>
      </c>
      <c r="C90" s="26">
        <v>34.210526000000002</v>
      </c>
      <c r="D90" s="26">
        <v>57.894736999999999</v>
      </c>
      <c r="E90" s="26">
        <v>5.2631579999999998</v>
      </c>
      <c r="F90" s="26">
        <v>32.894736999999999</v>
      </c>
      <c r="G90" s="26">
        <v>39.473683999999999</v>
      </c>
      <c r="H90" s="26">
        <v>35.526316000000001</v>
      </c>
      <c r="I90" s="26">
        <v>21.052631999999999</v>
      </c>
      <c r="J90" s="26">
        <v>34.210526000000002</v>
      </c>
      <c r="K90" s="26">
        <v>14.473684</v>
      </c>
      <c r="L90" s="26">
        <v>7.8947370000000001</v>
      </c>
      <c r="M90" s="26">
        <v>5.2631579999999998</v>
      </c>
      <c r="N90" s="26">
        <v>3.947368</v>
      </c>
      <c r="O90" s="26">
        <v>90.789473999999998</v>
      </c>
    </row>
    <row r="91" spans="1:15" x14ac:dyDescent="0.2">
      <c r="A91" s="19" t="s">
        <v>1052</v>
      </c>
      <c r="B91" s="20">
        <v>59</v>
      </c>
      <c r="C91" s="26">
        <v>66.101695000000007</v>
      </c>
      <c r="D91" s="26">
        <v>76.271186</v>
      </c>
      <c r="E91" s="26">
        <v>27.118644</v>
      </c>
      <c r="F91" s="26">
        <v>28.813559000000001</v>
      </c>
      <c r="G91" s="26">
        <v>40.677965999999998</v>
      </c>
      <c r="H91" s="26">
        <v>33.898305000000001</v>
      </c>
      <c r="I91" s="26">
        <v>20.338982999999999</v>
      </c>
      <c r="J91" s="26">
        <v>11.864407</v>
      </c>
      <c r="K91" s="26">
        <v>8.4745760000000008</v>
      </c>
      <c r="L91" s="26">
        <v>5.084746</v>
      </c>
      <c r="M91" s="26">
        <v>5.084746</v>
      </c>
      <c r="N91" s="26">
        <v>3.389831</v>
      </c>
      <c r="O91" s="26">
        <v>91.525424000000001</v>
      </c>
    </row>
    <row r="92" spans="1:15" x14ac:dyDescent="0.2">
      <c r="A92" s="19" t="s">
        <v>140</v>
      </c>
      <c r="B92" s="20">
        <v>194</v>
      </c>
      <c r="C92" s="26">
        <v>65.463918000000007</v>
      </c>
      <c r="D92" s="26">
        <v>76.288659999999993</v>
      </c>
      <c r="E92" s="26">
        <v>32.474226999999999</v>
      </c>
      <c r="F92" s="26">
        <v>29.381443000000001</v>
      </c>
      <c r="G92" s="26">
        <v>45.360824999999998</v>
      </c>
      <c r="H92" s="26">
        <v>27.319588</v>
      </c>
      <c r="I92" s="26">
        <v>15.463918</v>
      </c>
      <c r="J92" s="26">
        <v>18.041236999999999</v>
      </c>
      <c r="K92" s="26">
        <v>10.309278000000001</v>
      </c>
      <c r="L92" s="26">
        <v>4.1237110000000001</v>
      </c>
      <c r="M92" s="26">
        <v>1.0309280000000001</v>
      </c>
      <c r="N92" s="26">
        <v>5.1546390000000004</v>
      </c>
      <c r="O92" s="26">
        <v>93.814432999999994</v>
      </c>
    </row>
    <row r="93" spans="1:15" x14ac:dyDescent="0.2">
      <c r="A93" s="19" t="s">
        <v>141</v>
      </c>
      <c r="B93" s="20">
        <v>16</v>
      </c>
      <c r="C93" s="26">
        <v>56.25</v>
      </c>
      <c r="D93" s="26">
        <v>75</v>
      </c>
      <c r="E93" s="26">
        <v>18.75</v>
      </c>
      <c r="F93" s="26">
        <v>56.25</v>
      </c>
      <c r="G93" s="26">
        <v>62.5</v>
      </c>
      <c r="H93" s="26">
        <v>43.75</v>
      </c>
      <c r="I93" s="26">
        <v>31.25</v>
      </c>
      <c r="J93" s="26">
        <v>31.25</v>
      </c>
      <c r="K93" s="26">
        <v>12.5</v>
      </c>
      <c r="L93" s="26">
        <v>6.25</v>
      </c>
      <c r="M93" s="26">
        <v>0</v>
      </c>
      <c r="N93" s="26">
        <v>6.25</v>
      </c>
      <c r="O93" s="26">
        <v>93.75</v>
      </c>
    </row>
    <row r="94" spans="1:15" x14ac:dyDescent="0.2">
      <c r="A94" s="19" t="s">
        <v>1009</v>
      </c>
      <c r="B94" s="20">
        <v>46</v>
      </c>
      <c r="C94" s="26">
        <v>52.173912999999999</v>
      </c>
      <c r="D94" s="26">
        <v>67.391304000000005</v>
      </c>
      <c r="E94" s="26">
        <v>4.3478260000000004</v>
      </c>
      <c r="F94" s="26">
        <v>45.652174000000002</v>
      </c>
      <c r="G94" s="26">
        <v>47.826087000000001</v>
      </c>
      <c r="H94" s="26">
        <v>32.608696000000002</v>
      </c>
      <c r="I94" s="26">
        <v>17.391304000000002</v>
      </c>
      <c r="J94" s="26">
        <v>26.086957000000002</v>
      </c>
      <c r="K94" s="26">
        <v>13.043478</v>
      </c>
      <c r="L94" s="26">
        <v>4.3478260000000004</v>
      </c>
      <c r="M94" s="26">
        <v>4.3478260000000004</v>
      </c>
      <c r="N94" s="26">
        <v>2.1739130000000002</v>
      </c>
      <c r="O94" s="26">
        <v>93.478261000000003</v>
      </c>
    </row>
    <row r="95" spans="1:15" x14ac:dyDescent="0.2">
      <c r="A95" s="19" t="s">
        <v>1011</v>
      </c>
      <c r="B95" s="20">
        <v>85</v>
      </c>
      <c r="C95" s="26">
        <v>45.882353000000002</v>
      </c>
      <c r="D95" s="26">
        <v>72.941175999999999</v>
      </c>
      <c r="E95" s="26">
        <v>8.2352939999999997</v>
      </c>
      <c r="F95" s="26">
        <v>28.235294</v>
      </c>
      <c r="G95" s="26">
        <v>35.294117999999997</v>
      </c>
      <c r="H95" s="26">
        <v>38.823529000000001</v>
      </c>
      <c r="I95" s="26">
        <v>20</v>
      </c>
      <c r="J95" s="26">
        <v>23.529412000000001</v>
      </c>
      <c r="K95" s="26">
        <v>9.4117650000000008</v>
      </c>
      <c r="L95" s="26">
        <v>2.3529409999999999</v>
      </c>
      <c r="M95" s="26">
        <v>10.588234999999999</v>
      </c>
      <c r="N95" s="26">
        <v>3.5294120000000002</v>
      </c>
      <c r="O95" s="26">
        <v>85.882352999999995</v>
      </c>
    </row>
    <row r="96" spans="1:15" x14ac:dyDescent="0.2">
      <c r="A96" s="18" t="s">
        <v>1053</v>
      </c>
      <c r="B96" s="18"/>
      <c r="C96" s="18"/>
      <c r="D96" s="18"/>
      <c r="E96" s="18"/>
      <c r="F96" s="18"/>
      <c r="G96" s="18"/>
      <c r="H96" s="18"/>
      <c r="I96" s="18"/>
      <c r="J96" s="18"/>
      <c r="K96" s="18"/>
      <c r="L96" s="18"/>
      <c r="M96" s="18"/>
      <c r="N96" s="18"/>
      <c r="O96" s="18"/>
    </row>
    <row r="97" spans="1:15" x14ac:dyDescent="0.2">
      <c r="A97" s="19" t="s">
        <v>1054</v>
      </c>
      <c r="B97" s="20">
        <v>1212</v>
      </c>
      <c r="C97" s="26">
        <v>42.409241000000002</v>
      </c>
      <c r="D97" s="26">
        <v>75.660066</v>
      </c>
      <c r="E97" s="26">
        <v>1.0726070000000001</v>
      </c>
      <c r="F97" s="26">
        <v>38.531353000000003</v>
      </c>
      <c r="G97" s="26">
        <v>45.049505000000003</v>
      </c>
      <c r="H97" s="26">
        <v>44.141914</v>
      </c>
      <c r="I97" s="26">
        <v>24.752475</v>
      </c>
      <c r="J97" s="26">
        <v>28.382838</v>
      </c>
      <c r="K97" s="26">
        <v>18.811881</v>
      </c>
      <c r="L97" s="26">
        <v>3.877888</v>
      </c>
      <c r="M97" s="26">
        <v>4.8679870000000003</v>
      </c>
      <c r="N97" s="26">
        <v>1.8976900000000001</v>
      </c>
      <c r="O97" s="26">
        <v>93.234323000000003</v>
      </c>
    </row>
    <row r="98" spans="1:15" x14ac:dyDescent="0.2">
      <c r="A98" s="19" t="s">
        <v>1055</v>
      </c>
      <c r="B98" s="20">
        <v>24</v>
      </c>
      <c r="C98" s="26">
        <v>45.833333000000003</v>
      </c>
      <c r="D98" s="26">
        <v>66.666667000000004</v>
      </c>
      <c r="E98" s="26">
        <v>4.1666670000000003</v>
      </c>
      <c r="F98" s="26">
        <v>50</v>
      </c>
      <c r="G98" s="26">
        <v>54.166666999999997</v>
      </c>
      <c r="H98" s="26">
        <v>62.5</v>
      </c>
      <c r="I98" s="26">
        <v>41.666666999999997</v>
      </c>
      <c r="J98" s="26">
        <v>25</v>
      </c>
      <c r="K98" s="26">
        <v>4.1666670000000003</v>
      </c>
      <c r="L98" s="26">
        <v>0</v>
      </c>
      <c r="M98" s="26">
        <v>0</v>
      </c>
      <c r="N98" s="26">
        <v>0</v>
      </c>
      <c r="O98" s="26">
        <v>100</v>
      </c>
    </row>
    <row r="99" spans="1:15" x14ac:dyDescent="0.2">
      <c r="A99" s="19" t="s">
        <v>1056</v>
      </c>
      <c r="B99" s="20">
        <v>76</v>
      </c>
      <c r="C99" s="26">
        <v>55.263157999999997</v>
      </c>
      <c r="D99" s="26">
        <v>80.263158000000004</v>
      </c>
      <c r="E99" s="26">
        <v>32.894736999999999</v>
      </c>
      <c r="F99" s="26">
        <v>46.052632000000003</v>
      </c>
      <c r="G99" s="26">
        <v>34.210526000000002</v>
      </c>
      <c r="H99" s="26">
        <v>46.052632000000003</v>
      </c>
      <c r="I99" s="26">
        <v>26.315788999999999</v>
      </c>
      <c r="J99" s="26">
        <v>25</v>
      </c>
      <c r="K99" s="26">
        <v>14.473684</v>
      </c>
      <c r="L99" s="26">
        <v>0</v>
      </c>
      <c r="M99" s="26">
        <v>3.947368</v>
      </c>
      <c r="N99" s="26">
        <v>1.3157890000000001</v>
      </c>
      <c r="O99" s="26">
        <v>94.736841999999996</v>
      </c>
    </row>
    <row r="100" spans="1:15" x14ac:dyDescent="0.2">
      <c r="A100" s="19" t="s">
        <v>1057</v>
      </c>
      <c r="B100" s="20">
        <v>43</v>
      </c>
      <c r="C100" s="26">
        <v>51.162790999999999</v>
      </c>
      <c r="D100" s="26">
        <v>81.395348999999996</v>
      </c>
      <c r="E100" s="26">
        <v>46.511628000000002</v>
      </c>
      <c r="F100" s="26">
        <v>39.534883999999998</v>
      </c>
      <c r="G100" s="26">
        <v>48.837209000000001</v>
      </c>
      <c r="H100" s="26">
        <v>53.488371999999998</v>
      </c>
      <c r="I100" s="26">
        <v>27.906977000000001</v>
      </c>
      <c r="J100" s="26">
        <v>30.232558000000001</v>
      </c>
      <c r="K100" s="26">
        <v>16.279070000000001</v>
      </c>
      <c r="L100" s="26">
        <v>2.3255810000000001</v>
      </c>
      <c r="M100" s="26">
        <v>0</v>
      </c>
      <c r="N100" s="26">
        <v>2.3255810000000001</v>
      </c>
      <c r="O100" s="26">
        <v>97.674419</v>
      </c>
    </row>
    <row r="101" spans="1:15" x14ac:dyDescent="0.2">
      <c r="A101" s="19" t="s">
        <v>1058</v>
      </c>
      <c r="B101" s="20">
        <v>14</v>
      </c>
      <c r="C101" s="26">
        <v>28.571428999999998</v>
      </c>
      <c r="D101" s="26">
        <v>50</v>
      </c>
      <c r="E101" s="26">
        <v>28.571428999999998</v>
      </c>
      <c r="F101" s="26">
        <v>21.428571000000002</v>
      </c>
      <c r="G101" s="26">
        <v>14.285714</v>
      </c>
      <c r="H101" s="26">
        <v>50</v>
      </c>
      <c r="I101" s="26">
        <v>35.714286000000001</v>
      </c>
      <c r="J101" s="26">
        <v>21.428571000000002</v>
      </c>
      <c r="K101" s="26">
        <v>35.714286000000001</v>
      </c>
      <c r="L101" s="26">
        <v>7.1428570000000002</v>
      </c>
      <c r="M101" s="26">
        <v>0</v>
      </c>
      <c r="N101" s="26">
        <v>0</v>
      </c>
      <c r="O101" s="26">
        <v>100</v>
      </c>
    </row>
    <row r="102" spans="1:15" x14ac:dyDescent="0.2">
      <c r="A102" s="19" t="s">
        <v>1059</v>
      </c>
      <c r="B102" s="20">
        <v>5</v>
      </c>
      <c r="C102" s="26">
        <v>80</v>
      </c>
      <c r="D102" s="26">
        <v>80</v>
      </c>
      <c r="E102" s="26">
        <v>40</v>
      </c>
      <c r="F102" s="26">
        <v>40</v>
      </c>
      <c r="G102" s="26">
        <v>40</v>
      </c>
      <c r="H102" s="26">
        <v>40</v>
      </c>
      <c r="I102" s="26">
        <v>0</v>
      </c>
      <c r="J102" s="26">
        <v>20</v>
      </c>
      <c r="K102" s="26">
        <v>20</v>
      </c>
      <c r="L102" s="26">
        <v>0</v>
      </c>
      <c r="M102" s="26">
        <v>0</v>
      </c>
      <c r="N102" s="26">
        <v>0</v>
      </c>
      <c r="O102" s="26">
        <v>100</v>
      </c>
    </row>
    <row r="103" spans="1:15" x14ac:dyDescent="0.2">
      <c r="A103" s="19" t="s">
        <v>1011</v>
      </c>
      <c r="B103" s="20">
        <v>414</v>
      </c>
      <c r="C103" s="26">
        <v>47.342995000000002</v>
      </c>
      <c r="D103" s="26">
        <v>70.772947000000002</v>
      </c>
      <c r="E103" s="26">
        <v>2.4154589999999998</v>
      </c>
      <c r="F103" s="26">
        <v>33.091786999999997</v>
      </c>
      <c r="G103" s="26">
        <v>38.647342999999999</v>
      </c>
      <c r="H103" s="26">
        <v>39.130434999999999</v>
      </c>
      <c r="I103" s="26">
        <v>24.396135000000001</v>
      </c>
      <c r="J103" s="26">
        <v>21.980675999999999</v>
      </c>
      <c r="K103" s="26">
        <v>16.425121000000001</v>
      </c>
      <c r="L103" s="26">
        <v>3.1400969999999999</v>
      </c>
      <c r="M103" s="26">
        <v>5.5555560000000002</v>
      </c>
      <c r="N103" s="26">
        <v>4.3478260000000004</v>
      </c>
      <c r="O103" s="26">
        <v>90.096618000000007</v>
      </c>
    </row>
    <row r="104" spans="1:15" x14ac:dyDescent="0.2">
      <c r="A104" s="18" t="s">
        <v>1060</v>
      </c>
      <c r="B104" s="18"/>
      <c r="C104" s="18"/>
      <c r="D104" s="18"/>
      <c r="E104" s="18"/>
      <c r="F104" s="18"/>
      <c r="G104" s="18"/>
      <c r="H104" s="18"/>
      <c r="I104" s="18"/>
      <c r="J104" s="18"/>
      <c r="K104" s="18"/>
      <c r="L104" s="18"/>
      <c r="M104" s="18"/>
      <c r="N104" s="18"/>
      <c r="O104" s="18"/>
    </row>
    <row r="105" spans="1:15" x14ac:dyDescent="0.2">
      <c r="A105" s="19" t="s">
        <v>1054</v>
      </c>
      <c r="B105" s="20">
        <v>13</v>
      </c>
      <c r="C105" s="26">
        <v>53.846153999999999</v>
      </c>
      <c r="D105" s="26">
        <v>76.923077000000006</v>
      </c>
      <c r="E105" s="26">
        <v>7.6923079999999997</v>
      </c>
      <c r="F105" s="26">
        <v>30.769231000000001</v>
      </c>
      <c r="G105" s="26">
        <v>53.846153999999999</v>
      </c>
      <c r="H105" s="26">
        <v>38.461537999999997</v>
      </c>
      <c r="I105" s="26">
        <v>23.076923000000001</v>
      </c>
      <c r="J105" s="26">
        <v>38.461537999999997</v>
      </c>
      <c r="K105" s="26">
        <v>0</v>
      </c>
      <c r="L105" s="26">
        <v>7.6923079999999997</v>
      </c>
      <c r="M105" s="26">
        <v>0</v>
      </c>
      <c r="N105" s="26">
        <v>0</v>
      </c>
      <c r="O105" s="26">
        <v>100</v>
      </c>
    </row>
    <row r="106" spans="1:15" x14ac:dyDescent="0.2">
      <c r="A106" s="19" t="s">
        <v>1055</v>
      </c>
      <c r="B106" s="20">
        <v>89</v>
      </c>
      <c r="C106" s="26">
        <v>68.539326000000003</v>
      </c>
      <c r="D106" s="26">
        <v>79.775281000000007</v>
      </c>
      <c r="E106" s="26">
        <v>26.966291999999999</v>
      </c>
      <c r="F106" s="26">
        <v>39.325842999999999</v>
      </c>
      <c r="G106" s="26">
        <v>53.932583999999999</v>
      </c>
      <c r="H106" s="26">
        <v>33.707864999999998</v>
      </c>
      <c r="I106" s="26">
        <v>20.224719</v>
      </c>
      <c r="J106" s="26">
        <v>17.977528</v>
      </c>
      <c r="K106" s="26">
        <v>5.6179779999999999</v>
      </c>
      <c r="L106" s="26">
        <v>4.4943819999999999</v>
      </c>
      <c r="M106" s="26">
        <v>1.123596</v>
      </c>
      <c r="N106" s="26">
        <v>4.4943819999999999</v>
      </c>
      <c r="O106" s="26">
        <v>94.382022000000006</v>
      </c>
    </row>
    <row r="107" spans="1:15" x14ac:dyDescent="0.2">
      <c r="A107" s="19" t="s">
        <v>1056</v>
      </c>
      <c r="B107" s="20">
        <v>143</v>
      </c>
      <c r="C107" s="26">
        <v>63.636364</v>
      </c>
      <c r="D107" s="26">
        <v>77.622377999999998</v>
      </c>
      <c r="E107" s="26">
        <v>28.671329</v>
      </c>
      <c r="F107" s="26">
        <v>30.769231000000001</v>
      </c>
      <c r="G107" s="26">
        <v>42.657342999999997</v>
      </c>
      <c r="H107" s="26">
        <v>30.769231000000001</v>
      </c>
      <c r="I107" s="26">
        <v>16.783217</v>
      </c>
      <c r="J107" s="26">
        <v>18.181818</v>
      </c>
      <c r="K107" s="26">
        <v>11.888112</v>
      </c>
      <c r="L107" s="26">
        <v>3.4965030000000001</v>
      </c>
      <c r="M107" s="26">
        <v>2.7972030000000001</v>
      </c>
      <c r="N107" s="26">
        <v>4.1958039999999999</v>
      </c>
      <c r="O107" s="26">
        <v>93.006992999999994</v>
      </c>
    </row>
    <row r="108" spans="1:15" x14ac:dyDescent="0.2">
      <c r="A108" s="19" t="s">
        <v>1057</v>
      </c>
      <c r="B108" s="20">
        <v>27</v>
      </c>
      <c r="C108" s="26">
        <v>55.555556000000003</v>
      </c>
      <c r="D108" s="26">
        <v>59.259259</v>
      </c>
      <c r="E108" s="26">
        <v>33.333333000000003</v>
      </c>
      <c r="F108" s="26">
        <v>18.518519000000001</v>
      </c>
      <c r="G108" s="26">
        <v>44.444443999999997</v>
      </c>
      <c r="H108" s="26">
        <v>25.925926</v>
      </c>
      <c r="I108" s="26">
        <v>11.111110999999999</v>
      </c>
      <c r="J108" s="26">
        <v>18.518519000000001</v>
      </c>
      <c r="K108" s="26">
        <v>14.814814999999999</v>
      </c>
      <c r="L108" s="26">
        <v>3.7037040000000001</v>
      </c>
      <c r="M108" s="26">
        <v>0</v>
      </c>
      <c r="N108" s="26">
        <v>7.4074070000000001</v>
      </c>
      <c r="O108" s="26">
        <v>92.592592999999994</v>
      </c>
    </row>
    <row r="109" spans="1:15" x14ac:dyDescent="0.2">
      <c r="A109" s="19" t="s">
        <v>1058</v>
      </c>
      <c r="B109" s="20">
        <v>5</v>
      </c>
      <c r="C109" s="26">
        <v>40</v>
      </c>
      <c r="D109" s="26">
        <v>80</v>
      </c>
      <c r="E109" s="26">
        <v>80</v>
      </c>
      <c r="F109" s="26">
        <v>40</v>
      </c>
      <c r="G109" s="26">
        <v>20</v>
      </c>
      <c r="H109" s="26">
        <v>20</v>
      </c>
      <c r="I109" s="26">
        <v>40</v>
      </c>
      <c r="J109" s="26">
        <v>20</v>
      </c>
      <c r="K109" s="26">
        <v>40</v>
      </c>
      <c r="L109" s="26">
        <v>0</v>
      </c>
      <c r="M109" s="26">
        <v>0</v>
      </c>
      <c r="N109" s="26">
        <v>0</v>
      </c>
      <c r="O109" s="26">
        <v>100</v>
      </c>
    </row>
    <row r="110" spans="1:15" x14ac:dyDescent="0.2">
      <c r="A110" s="19" t="s">
        <v>1059</v>
      </c>
      <c r="B110" s="20">
        <v>10</v>
      </c>
      <c r="C110" s="26">
        <v>50</v>
      </c>
      <c r="D110" s="26">
        <v>60</v>
      </c>
      <c r="E110" s="26">
        <v>20</v>
      </c>
      <c r="F110" s="26">
        <v>30</v>
      </c>
      <c r="G110" s="26">
        <v>40</v>
      </c>
      <c r="H110" s="26">
        <v>10</v>
      </c>
      <c r="I110" s="26">
        <v>20</v>
      </c>
      <c r="J110" s="26">
        <v>20</v>
      </c>
      <c r="K110" s="26">
        <v>10</v>
      </c>
      <c r="L110" s="26">
        <v>0</v>
      </c>
      <c r="M110" s="26">
        <v>10</v>
      </c>
      <c r="N110" s="26">
        <v>0</v>
      </c>
      <c r="O110" s="26">
        <v>90</v>
      </c>
    </row>
    <row r="111" spans="1:15" x14ac:dyDescent="0.2">
      <c r="A111" s="19" t="s">
        <v>1011</v>
      </c>
      <c r="B111" s="20">
        <v>28</v>
      </c>
      <c r="C111" s="26">
        <v>64.285713999999999</v>
      </c>
      <c r="D111" s="26">
        <v>64.285713999999999</v>
      </c>
      <c r="E111" s="26">
        <v>10.714286</v>
      </c>
      <c r="F111" s="26">
        <v>39.285713999999999</v>
      </c>
      <c r="G111" s="26">
        <v>39.285713999999999</v>
      </c>
      <c r="H111" s="26">
        <v>25</v>
      </c>
      <c r="I111" s="26">
        <v>10.714286</v>
      </c>
      <c r="J111" s="26">
        <v>14.285714</v>
      </c>
      <c r="K111" s="26">
        <v>14.285714</v>
      </c>
      <c r="L111" s="26">
        <v>10.714286</v>
      </c>
      <c r="M111" s="26">
        <v>3.5714290000000002</v>
      </c>
      <c r="N111" s="26">
        <v>7.1428570000000002</v>
      </c>
      <c r="O111" s="26">
        <v>89.285713999999999</v>
      </c>
    </row>
    <row r="112" spans="1:15" x14ac:dyDescent="0.2">
      <c r="A112" s="18" t="s">
        <v>142</v>
      </c>
      <c r="B112" s="18"/>
      <c r="C112" s="18"/>
      <c r="D112" s="18"/>
      <c r="E112" s="18"/>
      <c r="F112" s="18"/>
      <c r="G112" s="18"/>
      <c r="H112" s="18"/>
      <c r="I112" s="18"/>
      <c r="J112" s="18"/>
      <c r="K112" s="18"/>
      <c r="L112" s="18"/>
      <c r="M112" s="18"/>
      <c r="N112" s="18"/>
      <c r="O112" s="18"/>
    </row>
    <row r="113" spans="1:15" x14ac:dyDescent="0.2">
      <c r="A113" s="19" t="s">
        <v>1061</v>
      </c>
      <c r="B113" s="20">
        <v>90</v>
      </c>
      <c r="C113" s="26">
        <v>46.666666999999997</v>
      </c>
      <c r="D113" s="26">
        <v>73.333332999999996</v>
      </c>
      <c r="E113" s="26">
        <v>7.7777779999999996</v>
      </c>
      <c r="F113" s="26">
        <v>43.333333000000003</v>
      </c>
      <c r="G113" s="26">
        <v>51.111111000000001</v>
      </c>
      <c r="H113" s="26">
        <v>48.888888999999999</v>
      </c>
      <c r="I113" s="26">
        <v>35.555556000000003</v>
      </c>
      <c r="J113" s="26">
        <v>31.111111000000001</v>
      </c>
      <c r="K113" s="26">
        <v>22.222221999999999</v>
      </c>
      <c r="L113" s="26">
        <v>4.4444439999999998</v>
      </c>
      <c r="M113" s="26">
        <v>5.5555560000000002</v>
      </c>
      <c r="N113" s="26">
        <v>0</v>
      </c>
      <c r="O113" s="26">
        <v>94.444444000000004</v>
      </c>
    </row>
    <row r="114" spans="1:15" x14ac:dyDescent="0.2">
      <c r="A114" s="19" t="s">
        <v>1062</v>
      </c>
      <c r="B114" s="20">
        <v>307</v>
      </c>
      <c r="C114" s="26">
        <v>38.436481999999998</v>
      </c>
      <c r="D114" s="26">
        <v>74.592833999999996</v>
      </c>
      <c r="E114" s="26">
        <v>9.1205210000000001</v>
      </c>
      <c r="F114" s="26">
        <v>35.830618999999999</v>
      </c>
      <c r="G114" s="26">
        <v>39.739413999999996</v>
      </c>
      <c r="H114" s="26">
        <v>43.973941000000003</v>
      </c>
      <c r="I114" s="26">
        <v>27.361564000000001</v>
      </c>
      <c r="J114" s="26">
        <v>33.224755999999999</v>
      </c>
      <c r="K114" s="26">
        <v>21.172637999999999</v>
      </c>
      <c r="L114" s="26">
        <v>2.6058629999999998</v>
      </c>
      <c r="M114" s="26">
        <v>4.2345280000000001</v>
      </c>
      <c r="N114" s="26">
        <v>1.9543969999999999</v>
      </c>
      <c r="O114" s="26">
        <v>93.811075000000002</v>
      </c>
    </row>
    <row r="115" spans="1:15" x14ac:dyDescent="0.2">
      <c r="A115" s="19" t="s">
        <v>1063</v>
      </c>
      <c r="B115" s="20">
        <v>392</v>
      </c>
      <c r="C115" s="26">
        <v>44.132652999999998</v>
      </c>
      <c r="D115" s="26">
        <v>75.765305999999995</v>
      </c>
      <c r="E115" s="26">
        <v>5.8673469999999996</v>
      </c>
      <c r="F115" s="26">
        <v>39.030611999999998</v>
      </c>
      <c r="G115" s="26">
        <v>40.306122000000002</v>
      </c>
      <c r="H115" s="26">
        <v>43.877550999999997</v>
      </c>
      <c r="I115" s="26">
        <v>23.724489999999999</v>
      </c>
      <c r="J115" s="26">
        <v>26.020408</v>
      </c>
      <c r="K115" s="26">
        <v>16.326530999999999</v>
      </c>
      <c r="L115" s="26">
        <v>2.5510199999999998</v>
      </c>
      <c r="M115" s="26">
        <v>4.8469389999999999</v>
      </c>
      <c r="N115" s="26">
        <v>3.5714290000000002</v>
      </c>
      <c r="O115" s="26">
        <v>91.581632999999997</v>
      </c>
    </row>
    <row r="116" spans="1:15" x14ac:dyDescent="0.2">
      <c r="A116" s="19" t="s">
        <v>1064</v>
      </c>
      <c r="B116" s="20">
        <v>379</v>
      </c>
      <c r="C116" s="26">
        <v>49.868074</v>
      </c>
      <c r="D116" s="26">
        <v>77.836411999999996</v>
      </c>
      <c r="E116" s="26">
        <v>6.8601580000000002</v>
      </c>
      <c r="F116" s="26">
        <v>37.203166000000003</v>
      </c>
      <c r="G116" s="26">
        <v>42.744062999999997</v>
      </c>
      <c r="H116" s="26">
        <v>47.493403999999998</v>
      </c>
      <c r="I116" s="26">
        <v>26.121372000000001</v>
      </c>
      <c r="J116" s="26">
        <v>24.274405999999999</v>
      </c>
      <c r="K116" s="26">
        <v>16.094987</v>
      </c>
      <c r="L116" s="26">
        <v>3.6939310000000001</v>
      </c>
      <c r="M116" s="26">
        <v>2.9023750000000001</v>
      </c>
      <c r="N116" s="26">
        <v>3.4300790000000001</v>
      </c>
      <c r="O116" s="26">
        <v>93.667546000000002</v>
      </c>
    </row>
    <row r="117" spans="1:15" x14ac:dyDescent="0.2">
      <c r="A117" s="19" t="s">
        <v>1065</v>
      </c>
      <c r="B117" s="20">
        <v>951</v>
      </c>
      <c r="C117" s="26">
        <v>50.157729000000003</v>
      </c>
      <c r="D117" s="26">
        <v>72.450052999999997</v>
      </c>
      <c r="E117" s="26">
        <v>7.7812830000000002</v>
      </c>
      <c r="F117" s="26">
        <v>35.541535000000003</v>
      </c>
      <c r="G117" s="26">
        <v>45.320715</v>
      </c>
      <c r="H117" s="26">
        <v>36.908517000000003</v>
      </c>
      <c r="I117" s="26">
        <v>21.135646999999999</v>
      </c>
      <c r="J117" s="26">
        <v>22.923238999999999</v>
      </c>
      <c r="K117" s="26">
        <v>15.352261</v>
      </c>
      <c r="L117" s="26">
        <v>4.206099</v>
      </c>
      <c r="M117" s="26">
        <v>5.0473189999999999</v>
      </c>
      <c r="N117" s="26">
        <v>2.5236589999999999</v>
      </c>
      <c r="O117" s="26">
        <v>92.429022000000003</v>
      </c>
    </row>
    <row r="118" spans="1:15" x14ac:dyDescent="0.2">
      <c r="A118" s="19" t="s">
        <v>1011</v>
      </c>
      <c r="B118" s="20">
        <v>69</v>
      </c>
      <c r="C118" s="26">
        <v>46.376812000000001</v>
      </c>
      <c r="D118" s="26">
        <v>79.710144999999997</v>
      </c>
      <c r="E118" s="26">
        <v>11.594203</v>
      </c>
      <c r="F118" s="26">
        <v>28.985506999999998</v>
      </c>
      <c r="G118" s="26">
        <v>36.231884000000001</v>
      </c>
      <c r="H118" s="26">
        <v>36.231884000000001</v>
      </c>
      <c r="I118" s="26">
        <v>15.942029</v>
      </c>
      <c r="J118" s="26">
        <v>20.289854999999999</v>
      </c>
      <c r="K118" s="26">
        <v>8.6956520000000008</v>
      </c>
      <c r="L118" s="26">
        <v>2.8985509999999999</v>
      </c>
      <c r="M118" s="26">
        <v>7.2463769999999998</v>
      </c>
      <c r="N118" s="26">
        <v>4.3478260000000004</v>
      </c>
      <c r="O118" s="26">
        <v>88.405797000000007</v>
      </c>
    </row>
    <row r="119" spans="1:15" x14ac:dyDescent="0.2">
      <c r="A119" s="18" t="s">
        <v>143</v>
      </c>
      <c r="B119" s="18"/>
      <c r="C119" s="18"/>
      <c r="D119" s="18"/>
      <c r="E119" s="18"/>
      <c r="F119" s="18"/>
      <c r="G119" s="18"/>
      <c r="H119" s="18"/>
      <c r="I119" s="18"/>
      <c r="J119" s="18"/>
      <c r="K119" s="18"/>
      <c r="L119" s="18"/>
      <c r="M119" s="18"/>
      <c r="N119" s="18"/>
      <c r="O119" s="18"/>
    </row>
    <row r="120" spans="1:15" x14ac:dyDescent="0.2">
      <c r="A120" s="21" t="s">
        <v>1066</v>
      </c>
      <c r="B120" s="21"/>
      <c r="C120" s="21"/>
      <c r="D120" s="21"/>
      <c r="E120" s="21"/>
      <c r="F120" s="21"/>
      <c r="G120" s="21"/>
      <c r="H120" s="21"/>
      <c r="I120" s="21"/>
      <c r="J120" s="21"/>
      <c r="K120" s="21"/>
      <c r="L120" s="21"/>
      <c r="M120" s="21"/>
      <c r="N120" s="21"/>
      <c r="O120" s="21"/>
    </row>
    <row r="121" spans="1:15" x14ac:dyDescent="0.2">
      <c r="A121" s="19" t="s">
        <v>1067</v>
      </c>
      <c r="B121" s="20">
        <v>546</v>
      </c>
      <c r="C121" s="26">
        <v>36.996336999999997</v>
      </c>
      <c r="D121" s="26">
        <v>74.542124999999999</v>
      </c>
      <c r="E121" s="26">
        <v>6.0439559999999997</v>
      </c>
      <c r="F121" s="26">
        <v>36.630037000000002</v>
      </c>
      <c r="G121" s="26">
        <v>40.10989</v>
      </c>
      <c r="H121" s="26">
        <v>45.421244999999999</v>
      </c>
      <c r="I121" s="26">
        <v>28.021978000000001</v>
      </c>
      <c r="J121" s="26">
        <v>29.120878999999999</v>
      </c>
      <c r="K121" s="26">
        <v>19.597069999999999</v>
      </c>
      <c r="L121" s="26">
        <v>4.0293039999999998</v>
      </c>
      <c r="M121" s="26">
        <v>4.0293039999999998</v>
      </c>
      <c r="N121" s="26">
        <v>2.1978019999999998</v>
      </c>
      <c r="O121" s="26">
        <v>93.772893999999994</v>
      </c>
    </row>
    <row r="122" spans="1:15" x14ac:dyDescent="0.2">
      <c r="A122" s="19" t="s">
        <v>1068</v>
      </c>
      <c r="B122" s="20">
        <v>531</v>
      </c>
      <c r="C122" s="26">
        <v>45.574387999999999</v>
      </c>
      <c r="D122" s="26">
        <v>76.836157999999998</v>
      </c>
      <c r="E122" s="26">
        <v>7.7212810000000003</v>
      </c>
      <c r="F122" s="26">
        <v>37.664783</v>
      </c>
      <c r="G122" s="26">
        <v>41.80791</v>
      </c>
      <c r="H122" s="26">
        <v>45.197740000000003</v>
      </c>
      <c r="I122" s="26">
        <v>26.365348000000001</v>
      </c>
      <c r="J122" s="26">
        <v>27.495291999999999</v>
      </c>
      <c r="K122" s="26">
        <v>15.630884999999999</v>
      </c>
      <c r="L122" s="26">
        <v>3.2015069999999999</v>
      </c>
      <c r="M122" s="26">
        <v>4.7080979999999997</v>
      </c>
      <c r="N122" s="26">
        <v>2.259887</v>
      </c>
      <c r="O122" s="26">
        <v>93.032015000000001</v>
      </c>
    </row>
    <row r="123" spans="1:15" x14ac:dyDescent="0.2">
      <c r="A123" s="19" t="s">
        <v>1069</v>
      </c>
      <c r="B123" s="20">
        <v>205</v>
      </c>
      <c r="C123" s="26">
        <v>55.609755999999997</v>
      </c>
      <c r="D123" s="26">
        <v>80.487804999999994</v>
      </c>
      <c r="E123" s="26">
        <v>9.2682929999999999</v>
      </c>
      <c r="F123" s="26">
        <v>42.926828999999998</v>
      </c>
      <c r="G123" s="26">
        <v>53.170732000000001</v>
      </c>
      <c r="H123" s="26">
        <v>45.853659</v>
      </c>
      <c r="I123" s="26">
        <v>26.341463000000001</v>
      </c>
      <c r="J123" s="26">
        <v>26.829267999999999</v>
      </c>
      <c r="K123" s="26">
        <v>19.02439</v>
      </c>
      <c r="L123" s="26">
        <v>3.4146339999999999</v>
      </c>
      <c r="M123" s="26">
        <v>1.95122</v>
      </c>
      <c r="N123" s="26">
        <v>0.97560999999999998</v>
      </c>
      <c r="O123" s="26">
        <v>97.073171000000002</v>
      </c>
    </row>
    <row r="124" spans="1:15" x14ac:dyDescent="0.2">
      <c r="A124" s="19" t="s">
        <v>1070</v>
      </c>
      <c r="B124" s="20">
        <v>762</v>
      </c>
      <c r="C124" s="26">
        <v>52.099738000000002</v>
      </c>
      <c r="D124" s="26">
        <v>71.391075999999998</v>
      </c>
      <c r="E124" s="26">
        <v>6.955381</v>
      </c>
      <c r="F124" s="26">
        <v>34.776902999999997</v>
      </c>
      <c r="G124" s="26">
        <v>45.406824</v>
      </c>
      <c r="H124" s="26">
        <v>36.482939999999999</v>
      </c>
      <c r="I124" s="26">
        <v>19.816272999999999</v>
      </c>
      <c r="J124" s="26">
        <v>22.178477999999998</v>
      </c>
      <c r="K124" s="26">
        <v>15.091863999999999</v>
      </c>
      <c r="L124" s="26">
        <v>3.1496059999999999</v>
      </c>
      <c r="M124" s="26">
        <v>5.2493439999999998</v>
      </c>
      <c r="N124" s="26">
        <v>3.28084</v>
      </c>
      <c r="O124" s="26">
        <v>91.469815999999994</v>
      </c>
    </row>
    <row r="125" spans="1:15" x14ac:dyDescent="0.2">
      <c r="A125" s="19" t="s">
        <v>1011</v>
      </c>
      <c r="B125" s="20">
        <v>144</v>
      </c>
      <c r="C125" s="26">
        <v>52.777777999999998</v>
      </c>
      <c r="D125" s="26">
        <v>74.305555999999996</v>
      </c>
      <c r="E125" s="26">
        <v>13.888889000000001</v>
      </c>
      <c r="F125" s="26">
        <v>33.333333000000003</v>
      </c>
      <c r="G125" s="26">
        <v>33.333333000000003</v>
      </c>
      <c r="H125" s="26">
        <v>32.638888999999999</v>
      </c>
      <c r="I125" s="26">
        <v>15.277778</v>
      </c>
      <c r="J125" s="26">
        <v>18.75</v>
      </c>
      <c r="K125" s="26">
        <v>12.5</v>
      </c>
      <c r="L125" s="26">
        <v>5.5555560000000002</v>
      </c>
      <c r="M125" s="26">
        <v>6.9444439999999998</v>
      </c>
      <c r="N125" s="26">
        <v>6.25</v>
      </c>
      <c r="O125" s="26">
        <v>86.805555999999996</v>
      </c>
    </row>
    <row r="126" spans="1:15" x14ac:dyDescent="0.2">
      <c r="A126" s="18" t="s">
        <v>143</v>
      </c>
      <c r="B126" s="18"/>
      <c r="C126" s="18"/>
      <c r="D126" s="18"/>
      <c r="E126" s="18"/>
      <c r="F126" s="18"/>
      <c r="G126" s="18"/>
      <c r="H126" s="18"/>
      <c r="I126" s="18"/>
      <c r="J126" s="18"/>
      <c r="K126" s="18"/>
      <c r="L126" s="18"/>
      <c r="M126" s="18"/>
      <c r="N126" s="18"/>
      <c r="O126" s="18"/>
    </row>
    <row r="127" spans="1:15" x14ac:dyDescent="0.2">
      <c r="A127" s="21" t="s">
        <v>1071</v>
      </c>
      <c r="B127" s="21"/>
      <c r="C127" s="21"/>
      <c r="D127" s="21"/>
      <c r="E127" s="21"/>
      <c r="F127" s="21"/>
      <c r="G127" s="21"/>
      <c r="H127" s="21"/>
      <c r="I127" s="21"/>
      <c r="J127" s="21"/>
      <c r="K127" s="21"/>
      <c r="L127" s="21"/>
      <c r="M127" s="21"/>
      <c r="N127" s="21"/>
      <c r="O127" s="21"/>
    </row>
    <row r="128" spans="1:15" x14ac:dyDescent="0.2">
      <c r="A128" s="19" t="s">
        <v>1067</v>
      </c>
      <c r="B128" s="20">
        <v>285</v>
      </c>
      <c r="C128" s="26">
        <v>37.192982000000001</v>
      </c>
      <c r="D128" s="26">
        <v>75.087719000000007</v>
      </c>
      <c r="E128" s="26">
        <v>7.3684209999999997</v>
      </c>
      <c r="F128" s="26">
        <v>37.192982000000001</v>
      </c>
      <c r="G128" s="26">
        <v>44.210526000000002</v>
      </c>
      <c r="H128" s="26">
        <v>46.315789000000002</v>
      </c>
      <c r="I128" s="26">
        <v>26.315788999999999</v>
      </c>
      <c r="J128" s="26">
        <v>33.333333000000003</v>
      </c>
      <c r="K128" s="26">
        <v>20</v>
      </c>
      <c r="L128" s="26">
        <v>3.1578949999999999</v>
      </c>
      <c r="M128" s="26">
        <v>5.964912</v>
      </c>
      <c r="N128" s="26">
        <v>1.4035089999999999</v>
      </c>
      <c r="O128" s="26">
        <v>92.631579000000002</v>
      </c>
    </row>
    <row r="129" spans="1:15" x14ac:dyDescent="0.2">
      <c r="A129" s="19" t="s">
        <v>1068</v>
      </c>
      <c r="B129" s="20">
        <v>217</v>
      </c>
      <c r="C129" s="26">
        <v>46.543779000000001</v>
      </c>
      <c r="D129" s="26">
        <v>79.262673000000007</v>
      </c>
      <c r="E129" s="26">
        <v>8.7557600000000004</v>
      </c>
      <c r="F129" s="26">
        <v>35.483871000000001</v>
      </c>
      <c r="G129" s="26">
        <v>36.866359000000003</v>
      </c>
      <c r="H129" s="26">
        <v>41.474654000000001</v>
      </c>
      <c r="I129" s="26">
        <v>21.198156999999998</v>
      </c>
      <c r="J129" s="26">
        <v>23.963134</v>
      </c>
      <c r="K129" s="26">
        <v>20.276498</v>
      </c>
      <c r="L129" s="26">
        <v>2.764977</v>
      </c>
      <c r="M129" s="26">
        <v>2.3041469999999999</v>
      </c>
      <c r="N129" s="26">
        <v>3.686636</v>
      </c>
      <c r="O129" s="26">
        <v>94.009217000000007</v>
      </c>
    </row>
    <row r="130" spans="1:15" x14ac:dyDescent="0.2">
      <c r="A130" s="19" t="s">
        <v>1069</v>
      </c>
      <c r="B130" s="20">
        <v>142</v>
      </c>
      <c r="C130" s="26">
        <v>55.633803</v>
      </c>
      <c r="D130" s="26">
        <v>76.760563000000005</v>
      </c>
      <c r="E130" s="26">
        <v>11.267606000000001</v>
      </c>
      <c r="F130" s="26">
        <v>46.478873</v>
      </c>
      <c r="G130" s="26">
        <v>42.957746</v>
      </c>
      <c r="H130" s="26">
        <v>49.295774999999999</v>
      </c>
      <c r="I130" s="26">
        <v>32.394365999999998</v>
      </c>
      <c r="J130" s="26">
        <v>31.690141000000001</v>
      </c>
      <c r="K130" s="26">
        <v>14.788732</v>
      </c>
      <c r="L130" s="26">
        <v>2.112676</v>
      </c>
      <c r="M130" s="26">
        <v>2.8169010000000001</v>
      </c>
      <c r="N130" s="26">
        <v>1.4084509999999999</v>
      </c>
      <c r="O130" s="26">
        <v>95.774647999999999</v>
      </c>
    </row>
    <row r="131" spans="1:15" x14ac:dyDescent="0.2">
      <c r="A131" s="19" t="s">
        <v>1070</v>
      </c>
      <c r="B131" s="20">
        <v>1184</v>
      </c>
      <c r="C131" s="26">
        <v>47.804054000000001</v>
      </c>
      <c r="D131" s="26">
        <v>72.888514000000001</v>
      </c>
      <c r="E131" s="26">
        <v>6.4189189999999998</v>
      </c>
      <c r="F131" s="26">
        <v>36.064188999999999</v>
      </c>
      <c r="G131" s="26">
        <v>45.523648999999999</v>
      </c>
      <c r="H131" s="26">
        <v>40.709459000000003</v>
      </c>
      <c r="I131" s="26">
        <v>23.648648999999999</v>
      </c>
      <c r="J131" s="26">
        <v>24.155404999999998</v>
      </c>
      <c r="K131" s="26">
        <v>16.469595000000002</v>
      </c>
      <c r="L131" s="26">
        <v>3.3783780000000001</v>
      </c>
      <c r="M131" s="26">
        <v>4.4763510000000002</v>
      </c>
      <c r="N131" s="26">
        <v>2.4493239999999998</v>
      </c>
      <c r="O131" s="26">
        <v>93.074324000000004</v>
      </c>
    </row>
    <row r="132" spans="1:15" x14ac:dyDescent="0.2">
      <c r="A132" s="19" t="s">
        <v>1011</v>
      </c>
      <c r="B132" s="20">
        <v>360</v>
      </c>
      <c r="C132" s="26">
        <v>49.722222000000002</v>
      </c>
      <c r="D132" s="26">
        <v>75.833332999999996</v>
      </c>
      <c r="E132" s="26">
        <v>9.4444440000000007</v>
      </c>
      <c r="F132" s="26">
        <v>34.722222000000002</v>
      </c>
      <c r="G132" s="26">
        <v>38.333333000000003</v>
      </c>
      <c r="H132" s="26">
        <v>36.944443999999997</v>
      </c>
      <c r="I132" s="26">
        <v>20.277778000000001</v>
      </c>
      <c r="J132" s="26">
        <v>21.666667</v>
      </c>
      <c r="K132" s="26">
        <v>12.5</v>
      </c>
      <c r="L132" s="26">
        <v>5.5555560000000002</v>
      </c>
      <c r="M132" s="26">
        <v>6.1111110000000002</v>
      </c>
      <c r="N132" s="26">
        <v>4.7222220000000004</v>
      </c>
      <c r="O132" s="26">
        <v>89.166667000000004</v>
      </c>
    </row>
    <row r="133" spans="1:15" x14ac:dyDescent="0.2">
      <c r="A133" s="18" t="s">
        <v>143</v>
      </c>
      <c r="B133" s="18"/>
      <c r="C133" s="18"/>
      <c r="D133" s="18"/>
      <c r="E133" s="18"/>
      <c r="F133" s="18"/>
      <c r="G133" s="18"/>
      <c r="H133" s="18"/>
      <c r="I133" s="18"/>
      <c r="J133" s="18"/>
      <c r="K133" s="18"/>
      <c r="L133" s="18"/>
      <c r="M133" s="18"/>
      <c r="N133" s="18"/>
      <c r="O133" s="18"/>
    </row>
    <row r="134" spans="1:15" x14ac:dyDescent="0.2">
      <c r="A134" s="21" t="s">
        <v>1072</v>
      </c>
      <c r="B134" s="21"/>
      <c r="C134" s="21"/>
      <c r="D134" s="21"/>
      <c r="E134" s="21"/>
      <c r="F134" s="21"/>
      <c r="G134" s="21"/>
      <c r="H134" s="21"/>
      <c r="I134" s="21"/>
      <c r="J134" s="21"/>
      <c r="K134" s="21"/>
      <c r="L134" s="21"/>
      <c r="M134" s="21"/>
      <c r="N134" s="21"/>
      <c r="O134" s="21"/>
    </row>
    <row r="135" spans="1:15" x14ac:dyDescent="0.2">
      <c r="A135" s="19" t="s">
        <v>1067</v>
      </c>
      <c r="B135" s="20">
        <v>330</v>
      </c>
      <c r="C135" s="26">
        <v>43.636364</v>
      </c>
      <c r="D135" s="26">
        <v>77.575757999999993</v>
      </c>
      <c r="E135" s="26">
        <v>7.8787880000000001</v>
      </c>
      <c r="F135" s="26">
        <v>42.424242</v>
      </c>
      <c r="G135" s="26">
        <v>44.242424</v>
      </c>
      <c r="H135" s="26">
        <v>51.515152</v>
      </c>
      <c r="I135" s="26">
        <v>30.30303</v>
      </c>
      <c r="J135" s="26">
        <v>36.666666999999997</v>
      </c>
      <c r="K135" s="26">
        <v>16.363636</v>
      </c>
      <c r="L135" s="26">
        <v>4.2424239999999998</v>
      </c>
      <c r="M135" s="26">
        <v>3.3333330000000001</v>
      </c>
      <c r="N135" s="26">
        <v>1.5151520000000001</v>
      </c>
      <c r="O135" s="26">
        <v>95.151515000000003</v>
      </c>
    </row>
    <row r="136" spans="1:15" x14ac:dyDescent="0.2">
      <c r="A136" s="19" t="s">
        <v>1068</v>
      </c>
      <c r="B136" s="20">
        <v>326</v>
      </c>
      <c r="C136" s="26">
        <v>46.012270000000001</v>
      </c>
      <c r="D136" s="26">
        <v>82.515337000000002</v>
      </c>
      <c r="E136" s="26">
        <v>8.5889570000000006</v>
      </c>
      <c r="F136" s="26">
        <v>38.957054999999997</v>
      </c>
      <c r="G136" s="26">
        <v>43.558281999999998</v>
      </c>
      <c r="H136" s="26">
        <v>49.079754999999999</v>
      </c>
      <c r="I136" s="26">
        <v>29.141103999999999</v>
      </c>
      <c r="J136" s="26">
        <v>31.288343999999999</v>
      </c>
      <c r="K136" s="26">
        <v>18.404907999999999</v>
      </c>
      <c r="L136" s="26">
        <v>3.3742329999999998</v>
      </c>
      <c r="M136" s="26">
        <v>3.067485</v>
      </c>
      <c r="N136" s="26">
        <v>1.5337419999999999</v>
      </c>
      <c r="O136" s="26">
        <v>95.398773000000006</v>
      </c>
    </row>
    <row r="137" spans="1:15" x14ac:dyDescent="0.2">
      <c r="A137" s="19" t="s">
        <v>1069</v>
      </c>
      <c r="B137" s="20">
        <v>133</v>
      </c>
      <c r="C137" s="26">
        <v>51.12782</v>
      </c>
      <c r="D137" s="26">
        <v>71.428571000000005</v>
      </c>
      <c r="E137" s="26">
        <v>6.7669170000000003</v>
      </c>
      <c r="F137" s="26">
        <v>33.834586000000002</v>
      </c>
      <c r="G137" s="26">
        <v>42.857143000000001</v>
      </c>
      <c r="H137" s="26">
        <v>37.593985000000004</v>
      </c>
      <c r="I137" s="26">
        <v>22.556391000000001</v>
      </c>
      <c r="J137" s="26">
        <v>25.56391</v>
      </c>
      <c r="K137" s="26">
        <v>25.56391</v>
      </c>
      <c r="L137" s="26">
        <v>1.5037590000000001</v>
      </c>
      <c r="M137" s="26">
        <v>6.7669170000000003</v>
      </c>
      <c r="N137" s="26">
        <v>1.5037590000000001</v>
      </c>
      <c r="O137" s="26">
        <v>91.729322999999994</v>
      </c>
    </row>
    <row r="138" spans="1:15" x14ac:dyDescent="0.2">
      <c r="A138" s="19" t="s">
        <v>1070</v>
      </c>
      <c r="B138" s="20">
        <v>1070</v>
      </c>
      <c r="C138" s="26">
        <v>46.915888000000002</v>
      </c>
      <c r="D138" s="26">
        <v>72.056075000000007</v>
      </c>
      <c r="E138" s="26">
        <v>6.2616820000000004</v>
      </c>
      <c r="F138" s="26">
        <v>35.700935000000001</v>
      </c>
      <c r="G138" s="26">
        <v>45.140186999999997</v>
      </c>
      <c r="H138" s="26">
        <v>39.158878999999999</v>
      </c>
      <c r="I138" s="26">
        <v>22.336449000000002</v>
      </c>
      <c r="J138" s="26">
        <v>22.056075</v>
      </c>
      <c r="K138" s="26">
        <v>15.981308</v>
      </c>
      <c r="L138" s="26">
        <v>3.1775699999999998</v>
      </c>
      <c r="M138" s="26">
        <v>4.5794389999999998</v>
      </c>
      <c r="N138" s="26">
        <v>2.8971960000000001</v>
      </c>
      <c r="O138" s="26">
        <v>92.523364000000001</v>
      </c>
    </row>
    <row r="139" spans="1:15" x14ac:dyDescent="0.2">
      <c r="A139" s="19" t="s">
        <v>1011</v>
      </c>
      <c r="B139" s="20">
        <v>329</v>
      </c>
      <c r="C139" s="26">
        <v>50.759878</v>
      </c>
      <c r="D139" s="26">
        <v>72.948328000000004</v>
      </c>
      <c r="E139" s="26">
        <v>10.942249</v>
      </c>
      <c r="F139" s="26">
        <v>32.522796</v>
      </c>
      <c r="G139" s="26">
        <v>35.258358999999999</v>
      </c>
      <c r="H139" s="26">
        <v>32.826748000000002</v>
      </c>
      <c r="I139" s="26">
        <v>17.021277000000001</v>
      </c>
      <c r="J139" s="26">
        <v>19.148935999999999</v>
      </c>
      <c r="K139" s="26">
        <v>13.069909000000001</v>
      </c>
      <c r="L139" s="26">
        <v>5.167173</v>
      </c>
      <c r="M139" s="26">
        <v>6.6869300000000003</v>
      </c>
      <c r="N139" s="26">
        <v>5.167173</v>
      </c>
      <c r="O139" s="26">
        <v>88.145897000000005</v>
      </c>
    </row>
    <row r="140" spans="1:15" x14ac:dyDescent="0.2">
      <c r="A140" s="18" t="s">
        <v>143</v>
      </c>
      <c r="B140" s="18"/>
      <c r="C140" s="18"/>
      <c r="D140" s="18"/>
      <c r="E140" s="18"/>
      <c r="F140" s="18"/>
      <c r="G140" s="18"/>
      <c r="H140" s="18"/>
      <c r="I140" s="18"/>
      <c r="J140" s="18"/>
      <c r="K140" s="18"/>
      <c r="L140" s="18"/>
      <c r="M140" s="18"/>
      <c r="N140" s="18"/>
      <c r="O140" s="18"/>
    </row>
    <row r="141" spans="1:15" x14ac:dyDescent="0.2">
      <c r="A141" s="21" t="s">
        <v>1073</v>
      </c>
      <c r="B141" s="21"/>
      <c r="C141" s="21"/>
      <c r="D141" s="21"/>
      <c r="E141" s="21"/>
      <c r="F141" s="21"/>
      <c r="G141" s="21"/>
      <c r="H141" s="21"/>
      <c r="I141" s="21"/>
      <c r="J141" s="21"/>
      <c r="K141" s="21"/>
      <c r="L141" s="21"/>
      <c r="M141" s="21"/>
      <c r="N141" s="21"/>
      <c r="O141" s="21"/>
    </row>
    <row r="142" spans="1:15" x14ac:dyDescent="0.2">
      <c r="A142" s="19" t="s">
        <v>1067</v>
      </c>
      <c r="B142" s="20">
        <v>39</v>
      </c>
      <c r="C142" s="26">
        <v>48.717948999999997</v>
      </c>
      <c r="D142" s="26">
        <v>66.666667000000004</v>
      </c>
      <c r="E142" s="26">
        <v>10.256410000000001</v>
      </c>
      <c r="F142" s="26">
        <v>48.717948999999997</v>
      </c>
      <c r="G142" s="26">
        <v>53.846153999999999</v>
      </c>
      <c r="H142" s="26">
        <v>61.538462000000003</v>
      </c>
      <c r="I142" s="26">
        <v>20.512820999999999</v>
      </c>
      <c r="J142" s="26">
        <v>35.897435999999999</v>
      </c>
      <c r="K142" s="26">
        <v>25.641026</v>
      </c>
      <c r="L142" s="26">
        <v>7.6923079999999997</v>
      </c>
      <c r="M142" s="26">
        <v>5.1282050000000003</v>
      </c>
      <c r="N142" s="26">
        <v>0</v>
      </c>
      <c r="O142" s="26">
        <v>94.871795000000006</v>
      </c>
    </row>
    <row r="143" spans="1:15" x14ac:dyDescent="0.2">
      <c r="A143" s="19" t="s">
        <v>1068</v>
      </c>
      <c r="B143" s="20">
        <v>75</v>
      </c>
      <c r="C143" s="26">
        <v>41.333333000000003</v>
      </c>
      <c r="D143" s="26">
        <v>80</v>
      </c>
      <c r="E143" s="26">
        <v>9.3333329999999997</v>
      </c>
      <c r="F143" s="26">
        <v>38.666666999999997</v>
      </c>
      <c r="G143" s="26">
        <v>44</v>
      </c>
      <c r="H143" s="26">
        <v>50.666666999999997</v>
      </c>
      <c r="I143" s="26">
        <v>34.666666999999997</v>
      </c>
      <c r="J143" s="26">
        <v>32</v>
      </c>
      <c r="K143" s="26">
        <v>12</v>
      </c>
      <c r="L143" s="26">
        <v>6.6666670000000003</v>
      </c>
      <c r="M143" s="26">
        <v>5.3333329999999997</v>
      </c>
      <c r="N143" s="26">
        <v>1.3333330000000001</v>
      </c>
      <c r="O143" s="26">
        <v>93.333332999999996</v>
      </c>
    </row>
    <row r="144" spans="1:15" x14ac:dyDescent="0.2">
      <c r="A144" s="19" t="s">
        <v>1069</v>
      </c>
      <c r="B144" s="20">
        <v>117</v>
      </c>
      <c r="C144" s="26">
        <v>42.735042999999997</v>
      </c>
      <c r="D144" s="26">
        <v>79.487178999999998</v>
      </c>
      <c r="E144" s="26">
        <v>9.4017090000000003</v>
      </c>
      <c r="F144" s="26">
        <v>44.444443999999997</v>
      </c>
      <c r="G144" s="26">
        <v>43.589744000000003</v>
      </c>
      <c r="H144" s="26">
        <v>48.717948999999997</v>
      </c>
      <c r="I144" s="26">
        <v>28.205127999999998</v>
      </c>
      <c r="J144" s="26">
        <v>37.606838000000003</v>
      </c>
      <c r="K144" s="26">
        <v>22.222221999999999</v>
      </c>
      <c r="L144" s="26">
        <v>2.5641029999999998</v>
      </c>
      <c r="M144" s="26">
        <v>1.7094020000000001</v>
      </c>
      <c r="N144" s="26">
        <v>2.5641029999999998</v>
      </c>
      <c r="O144" s="26">
        <v>95.726495999999997</v>
      </c>
    </row>
    <row r="145" spans="1:15" x14ac:dyDescent="0.2">
      <c r="A145" s="19" t="s">
        <v>1070</v>
      </c>
      <c r="B145" s="20">
        <v>1288</v>
      </c>
      <c r="C145" s="26">
        <v>46.273291999999998</v>
      </c>
      <c r="D145" s="26">
        <v>73.369564999999994</v>
      </c>
      <c r="E145" s="26">
        <v>7.0652169999999996</v>
      </c>
      <c r="F145" s="26">
        <v>37.577640000000002</v>
      </c>
      <c r="G145" s="26">
        <v>44.642856999999999</v>
      </c>
      <c r="H145" s="26">
        <v>41.149068</v>
      </c>
      <c r="I145" s="26">
        <v>23.835404</v>
      </c>
      <c r="J145" s="26">
        <v>25.232918999999999</v>
      </c>
      <c r="K145" s="26">
        <v>17.313665</v>
      </c>
      <c r="L145" s="26">
        <v>3.493789</v>
      </c>
      <c r="M145" s="26">
        <v>4.7360249999999997</v>
      </c>
      <c r="N145" s="26">
        <v>2.1739130000000002</v>
      </c>
      <c r="O145" s="26">
        <v>93.090062000000003</v>
      </c>
    </row>
    <row r="146" spans="1:15" x14ac:dyDescent="0.2">
      <c r="A146" s="19" t="s">
        <v>1011</v>
      </c>
      <c r="B146" s="20">
        <v>669</v>
      </c>
      <c r="C146" s="26">
        <v>50.074738000000004</v>
      </c>
      <c r="D146" s="26">
        <v>75.784752999999995</v>
      </c>
      <c r="E146" s="26">
        <v>7.9222720000000004</v>
      </c>
      <c r="F146" s="26">
        <v>32.436472000000002</v>
      </c>
      <c r="G146" s="26">
        <v>39.461883</v>
      </c>
      <c r="H146" s="26">
        <v>38.565021999999999</v>
      </c>
      <c r="I146" s="26">
        <v>21.823616999999999</v>
      </c>
      <c r="J146" s="26">
        <v>22.272048000000002</v>
      </c>
      <c r="K146" s="26">
        <v>14.050822</v>
      </c>
      <c r="L146" s="26">
        <v>3.2884899999999999</v>
      </c>
      <c r="M146" s="26">
        <v>4.7832590000000001</v>
      </c>
      <c r="N146" s="26">
        <v>4.1853509999999998</v>
      </c>
      <c r="O146" s="26">
        <v>91.031390000000002</v>
      </c>
    </row>
    <row r="147" spans="1:15" x14ac:dyDescent="0.2">
      <c r="A147" s="18" t="s">
        <v>1074</v>
      </c>
      <c r="B147" s="18"/>
      <c r="C147" s="18"/>
      <c r="D147" s="18"/>
      <c r="E147" s="18"/>
      <c r="F147" s="18"/>
      <c r="G147" s="18"/>
      <c r="H147" s="18"/>
      <c r="I147" s="18"/>
      <c r="J147" s="18"/>
      <c r="K147" s="18"/>
      <c r="L147" s="18"/>
      <c r="M147" s="18"/>
      <c r="N147" s="18"/>
      <c r="O147" s="18"/>
    </row>
    <row r="148" spans="1:15" x14ac:dyDescent="0.2">
      <c r="A148" s="19" t="s">
        <v>1075</v>
      </c>
      <c r="B148" s="20">
        <v>541</v>
      </c>
      <c r="C148" s="26">
        <v>41.219963</v>
      </c>
      <c r="D148" s="26">
        <v>73.382625000000004</v>
      </c>
      <c r="E148" s="26">
        <v>7.5785580000000001</v>
      </c>
      <c r="F148" s="26">
        <v>36.968577000000003</v>
      </c>
      <c r="G148" s="26">
        <v>45.471348999999996</v>
      </c>
      <c r="H148" s="26">
        <v>41.959335000000003</v>
      </c>
      <c r="I148" s="26">
        <v>27.356746999999999</v>
      </c>
      <c r="J148" s="26">
        <v>28.280961000000001</v>
      </c>
      <c r="K148" s="26">
        <v>15.526802</v>
      </c>
      <c r="L148" s="26">
        <v>3.8817010000000001</v>
      </c>
      <c r="M148" s="26">
        <v>4.436229</v>
      </c>
      <c r="N148" s="26">
        <v>2.5878000000000001</v>
      </c>
      <c r="O148" s="26">
        <v>92.975970000000004</v>
      </c>
    </row>
    <row r="149" spans="1:15" x14ac:dyDescent="0.2">
      <c r="A149" s="19" t="s">
        <v>1076</v>
      </c>
      <c r="B149" s="20">
        <v>877</v>
      </c>
      <c r="C149" s="26">
        <v>50.057012999999998</v>
      </c>
      <c r="D149" s="26">
        <v>75.940707000000003</v>
      </c>
      <c r="E149" s="26">
        <v>9.3500569999999996</v>
      </c>
      <c r="F149" s="26">
        <v>38.198403999999996</v>
      </c>
      <c r="G149" s="26">
        <v>45.039909000000002</v>
      </c>
      <c r="H149" s="26">
        <v>43.443558000000003</v>
      </c>
      <c r="I149" s="26">
        <v>24.629418000000001</v>
      </c>
      <c r="J149" s="26">
        <v>24.173317999999998</v>
      </c>
      <c r="K149" s="26">
        <v>16.305586999999999</v>
      </c>
      <c r="L149" s="26">
        <v>3.5347780000000002</v>
      </c>
      <c r="M149" s="26">
        <v>4.218928</v>
      </c>
      <c r="N149" s="26">
        <v>2.5085519999999999</v>
      </c>
      <c r="O149" s="26">
        <v>93.27252</v>
      </c>
    </row>
    <row r="150" spans="1:15" x14ac:dyDescent="0.2">
      <c r="A150" s="19" t="s">
        <v>1077</v>
      </c>
      <c r="B150" s="20">
        <v>543</v>
      </c>
      <c r="C150" s="26">
        <v>48.250459999999997</v>
      </c>
      <c r="D150" s="26">
        <v>72.559853000000004</v>
      </c>
      <c r="E150" s="26">
        <v>5.7090240000000003</v>
      </c>
      <c r="F150" s="26">
        <v>33.333333000000003</v>
      </c>
      <c r="G150" s="26">
        <v>40.515653999999998</v>
      </c>
      <c r="H150" s="26">
        <v>40.331491999999997</v>
      </c>
      <c r="I150" s="26">
        <v>20.994475000000001</v>
      </c>
      <c r="J150" s="26">
        <v>25.414365</v>
      </c>
      <c r="K150" s="26">
        <v>16.574586</v>
      </c>
      <c r="L150" s="26">
        <v>3.4990790000000001</v>
      </c>
      <c r="M150" s="26">
        <v>5.1565380000000003</v>
      </c>
      <c r="N150" s="26">
        <v>3.6832410000000002</v>
      </c>
      <c r="O150" s="26">
        <v>91.160221000000007</v>
      </c>
    </row>
    <row r="151" spans="1:15" x14ac:dyDescent="0.2">
      <c r="A151" s="19" t="s">
        <v>1078</v>
      </c>
      <c r="B151" s="20">
        <v>227</v>
      </c>
      <c r="C151" s="26">
        <v>47.136564</v>
      </c>
      <c r="D151" s="26">
        <v>76.651982000000004</v>
      </c>
      <c r="E151" s="26">
        <v>5.2863439999999997</v>
      </c>
      <c r="F151" s="26">
        <v>37.444934000000003</v>
      </c>
      <c r="G151" s="26">
        <v>36.563876999999998</v>
      </c>
      <c r="H151" s="26">
        <v>35.242291000000002</v>
      </c>
      <c r="I151" s="26">
        <v>18.502203000000002</v>
      </c>
      <c r="J151" s="26">
        <v>23.348018</v>
      </c>
      <c r="K151" s="26">
        <v>19.823789000000001</v>
      </c>
      <c r="L151" s="26">
        <v>3.0836999999999999</v>
      </c>
      <c r="M151" s="26">
        <v>5.2863439999999997</v>
      </c>
      <c r="N151" s="26">
        <v>1.7621150000000001</v>
      </c>
      <c r="O151" s="26">
        <v>92.951542000000003</v>
      </c>
    </row>
    <row r="152" spans="1:15" x14ac:dyDescent="0.2">
      <c r="A152" s="18" t="s">
        <v>1079</v>
      </c>
      <c r="B152" s="18"/>
      <c r="C152" s="18"/>
      <c r="D152" s="18"/>
      <c r="E152" s="18"/>
      <c r="F152" s="18"/>
      <c r="G152" s="18"/>
      <c r="H152" s="18"/>
      <c r="I152" s="18"/>
      <c r="J152" s="18"/>
      <c r="K152" s="18"/>
      <c r="L152" s="18"/>
      <c r="M152" s="18"/>
      <c r="N152" s="18"/>
      <c r="O152" s="18"/>
    </row>
    <row r="153" spans="1:15" x14ac:dyDescent="0.2">
      <c r="A153" s="19" t="s">
        <v>1080</v>
      </c>
      <c r="B153" s="20">
        <v>294</v>
      </c>
      <c r="C153" s="26">
        <v>53.401361000000001</v>
      </c>
      <c r="D153" s="26">
        <v>78.571428999999995</v>
      </c>
      <c r="E153" s="26">
        <v>10.884354</v>
      </c>
      <c r="F153" s="26">
        <v>38.095238000000002</v>
      </c>
      <c r="G153" s="26">
        <v>46.938775999999997</v>
      </c>
      <c r="H153" s="26">
        <v>36.734693999999998</v>
      </c>
      <c r="I153" s="26">
        <v>21.768706999999999</v>
      </c>
      <c r="J153" s="26">
        <v>23.129252000000001</v>
      </c>
      <c r="K153" s="26">
        <v>17.687075</v>
      </c>
      <c r="L153" s="26">
        <v>2.721088</v>
      </c>
      <c r="M153" s="26">
        <v>3.0612240000000002</v>
      </c>
      <c r="N153" s="26">
        <v>2.3809520000000002</v>
      </c>
      <c r="O153" s="26">
        <v>94.557822999999999</v>
      </c>
    </row>
    <row r="154" spans="1:15" x14ac:dyDescent="0.2">
      <c r="A154" s="19" t="s">
        <v>1081</v>
      </c>
      <c r="B154" s="20">
        <v>664</v>
      </c>
      <c r="C154" s="26">
        <v>43.072288999999998</v>
      </c>
      <c r="D154" s="26">
        <v>73.795180999999999</v>
      </c>
      <c r="E154" s="26">
        <v>7.379518</v>
      </c>
      <c r="F154" s="26">
        <v>36.596386000000003</v>
      </c>
      <c r="G154" s="26">
        <v>43.524096</v>
      </c>
      <c r="H154" s="26">
        <v>42.018071999999997</v>
      </c>
      <c r="I154" s="26">
        <v>29.066265000000001</v>
      </c>
      <c r="J154" s="26">
        <v>28.012048</v>
      </c>
      <c r="K154" s="26">
        <v>17.620481999999999</v>
      </c>
      <c r="L154" s="26">
        <v>3.9156629999999999</v>
      </c>
      <c r="M154" s="26">
        <v>4.8192769999999996</v>
      </c>
      <c r="N154" s="26">
        <v>2.8614459999999999</v>
      </c>
      <c r="O154" s="26">
        <v>92.319277</v>
      </c>
    </row>
    <row r="155" spans="1:15" x14ac:dyDescent="0.2">
      <c r="A155" s="19" t="s">
        <v>1082</v>
      </c>
      <c r="B155" s="20">
        <v>421</v>
      </c>
      <c r="C155" s="26">
        <v>48.931116000000003</v>
      </c>
      <c r="D155" s="26">
        <v>76.722089999999994</v>
      </c>
      <c r="E155" s="26">
        <v>6.8883609999999997</v>
      </c>
      <c r="F155" s="26">
        <v>35.866982999999998</v>
      </c>
      <c r="G155" s="26">
        <v>44.655582000000003</v>
      </c>
      <c r="H155" s="26">
        <v>42.280284999999999</v>
      </c>
      <c r="I155" s="26">
        <v>19.714963999999998</v>
      </c>
      <c r="J155" s="26">
        <v>28.741092999999999</v>
      </c>
      <c r="K155" s="26">
        <v>17.102138</v>
      </c>
      <c r="L155" s="26">
        <v>3.3254160000000001</v>
      </c>
      <c r="M155" s="26">
        <v>3.0878860000000001</v>
      </c>
      <c r="N155" s="26">
        <v>4.0380050000000001</v>
      </c>
      <c r="O155" s="26">
        <v>92.874109000000004</v>
      </c>
    </row>
    <row r="156" spans="1:15" x14ac:dyDescent="0.2">
      <c r="A156" s="19" t="s">
        <v>1083</v>
      </c>
      <c r="B156" s="20">
        <v>358</v>
      </c>
      <c r="C156" s="26">
        <v>46.089385</v>
      </c>
      <c r="D156" s="26">
        <v>75.139664999999994</v>
      </c>
      <c r="E156" s="26">
        <v>8.6592179999999992</v>
      </c>
      <c r="F156" s="26">
        <v>34.636871999999997</v>
      </c>
      <c r="G156" s="26">
        <v>35.47486</v>
      </c>
      <c r="H156" s="26">
        <v>44.692737000000001</v>
      </c>
      <c r="I156" s="26">
        <v>22.905028000000001</v>
      </c>
      <c r="J156" s="26">
        <v>21.229050000000001</v>
      </c>
      <c r="K156" s="26">
        <v>12.290502999999999</v>
      </c>
      <c r="L156" s="26">
        <v>4.1899439999999997</v>
      </c>
      <c r="M156" s="26">
        <v>5.3072629999999998</v>
      </c>
      <c r="N156" s="26">
        <v>1.9553069999999999</v>
      </c>
      <c r="O156" s="26">
        <v>92.737430000000003</v>
      </c>
    </row>
    <row r="157" spans="1:15" x14ac:dyDescent="0.2">
      <c r="A157" s="19" t="s">
        <v>1084</v>
      </c>
      <c r="B157" s="20">
        <v>217</v>
      </c>
      <c r="C157" s="26">
        <v>43.778801999999999</v>
      </c>
      <c r="D157" s="26">
        <v>69.585252999999994</v>
      </c>
      <c r="E157" s="26">
        <v>5.0691240000000004</v>
      </c>
      <c r="F157" s="26">
        <v>41.013824999999997</v>
      </c>
      <c r="G157" s="26">
        <v>49.308756000000002</v>
      </c>
      <c r="H157" s="26">
        <v>42.857143000000001</v>
      </c>
      <c r="I157" s="26">
        <v>23.963134</v>
      </c>
      <c r="J157" s="26">
        <v>22.580645000000001</v>
      </c>
      <c r="K157" s="26">
        <v>17.050691</v>
      </c>
      <c r="L157" s="26">
        <v>3.686636</v>
      </c>
      <c r="M157" s="26">
        <v>5.9907830000000004</v>
      </c>
      <c r="N157" s="26">
        <v>1.843318</v>
      </c>
      <c r="O157" s="26">
        <v>92.165898999999996</v>
      </c>
    </row>
    <row r="158" spans="1:15" x14ac:dyDescent="0.2">
      <c r="A158" s="22" t="s">
        <v>1085</v>
      </c>
      <c r="B158" s="23">
        <v>234</v>
      </c>
      <c r="C158" s="27">
        <v>52.136752000000001</v>
      </c>
      <c r="D158" s="27">
        <v>71.367520999999996</v>
      </c>
      <c r="E158" s="27">
        <v>5.9829059999999998</v>
      </c>
      <c r="F158" s="27">
        <v>35.042735</v>
      </c>
      <c r="G158" s="27">
        <v>40.598291000000003</v>
      </c>
      <c r="H158" s="27">
        <v>38.034188</v>
      </c>
      <c r="I158" s="27">
        <v>19.65812</v>
      </c>
      <c r="J158" s="27">
        <v>23.931623999999999</v>
      </c>
      <c r="K158" s="27">
        <v>17.094017000000001</v>
      </c>
      <c r="L158" s="27">
        <v>2.9914529999999999</v>
      </c>
      <c r="M158" s="27">
        <v>6.4102560000000004</v>
      </c>
      <c r="N158" s="27">
        <v>2.5641029999999998</v>
      </c>
      <c r="O158" s="27">
        <v>91.025640999999993</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E700D-6574-49BD-8C2F-CCDA6E2FC80B}">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HYPERLINK("#'目次'!B52","[46]")</f>
        <v>[46]</v>
      </c>
      <c r="B2" s="24" t="s">
        <v>352</v>
      </c>
    </row>
    <row r="3" spans="1:10" x14ac:dyDescent="0.2">
      <c r="A3" s="9" t="s">
        <v>126</v>
      </c>
      <c r="B3" s="12" t="s">
        <v>304</v>
      </c>
    </row>
    <row r="4" spans="1:10" x14ac:dyDescent="0.2">
      <c r="A4" s="9" t="s">
        <v>126</v>
      </c>
      <c r="B4" s="12" t="s">
        <v>305</v>
      </c>
    </row>
    <row r="5" spans="1:10" x14ac:dyDescent="0.2">
      <c r="A5" s="9" t="s">
        <v>126</v>
      </c>
      <c r="B5" s="12" t="s">
        <v>306</v>
      </c>
    </row>
    <row r="6" spans="1:10" s="15" customFormat="1" ht="150" x14ac:dyDescent="0.2">
      <c r="A6" s="13" t="s">
        <v>126</v>
      </c>
      <c r="B6" s="14" t="s">
        <v>1006</v>
      </c>
      <c r="C6" s="14" t="s">
        <v>1143</v>
      </c>
      <c r="D6" s="14" t="s">
        <v>307</v>
      </c>
      <c r="E6" s="14" t="s">
        <v>308</v>
      </c>
      <c r="F6" s="14" t="s">
        <v>309</v>
      </c>
      <c r="G6" s="14" t="s">
        <v>310</v>
      </c>
      <c r="H6" s="14" t="s">
        <v>311</v>
      </c>
      <c r="I6" s="14" t="s">
        <v>312</v>
      </c>
      <c r="J6" s="14" t="s">
        <v>1011</v>
      </c>
    </row>
    <row r="7" spans="1:10" x14ac:dyDescent="0.2">
      <c r="A7" s="16" t="s">
        <v>1012</v>
      </c>
      <c r="B7" s="17">
        <v>2188</v>
      </c>
      <c r="C7" s="25">
        <v>24.177330999999999</v>
      </c>
      <c r="D7" s="25">
        <v>80.667276000000001</v>
      </c>
      <c r="E7" s="25">
        <v>21.617916000000001</v>
      </c>
      <c r="F7" s="25">
        <v>25.457038000000001</v>
      </c>
      <c r="G7" s="25">
        <v>12.431444000000001</v>
      </c>
      <c r="H7" s="25">
        <v>7.8153560000000004</v>
      </c>
      <c r="I7" s="25">
        <v>38.117001999999999</v>
      </c>
      <c r="J7" s="25">
        <v>7.9524679999999996</v>
      </c>
    </row>
    <row r="8" spans="1:10" x14ac:dyDescent="0.2">
      <c r="A8" s="18" t="s">
        <v>1013</v>
      </c>
      <c r="B8" s="18"/>
      <c r="C8" s="18"/>
      <c r="D8" s="18"/>
      <c r="E8" s="18"/>
      <c r="F8" s="18"/>
      <c r="G8" s="18"/>
      <c r="H8" s="18"/>
      <c r="I8" s="18"/>
      <c r="J8" s="18"/>
    </row>
    <row r="9" spans="1:10" x14ac:dyDescent="0.2">
      <c r="A9" s="19" t="s">
        <v>1014</v>
      </c>
      <c r="B9" s="20">
        <v>1092</v>
      </c>
      <c r="C9" s="26">
        <v>27.838827999999999</v>
      </c>
      <c r="D9" s="26">
        <v>81.410256000000004</v>
      </c>
      <c r="E9" s="26">
        <v>19.139194</v>
      </c>
      <c r="F9" s="26">
        <v>28.296703000000001</v>
      </c>
      <c r="G9" s="26">
        <v>11.904762</v>
      </c>
      <c r="H9" s="26">
        <v>8.5164840000000002</v>
      </c>
      <c r="I9" s="26">
        <v>36.263736000000002</v>
      </c>
      <c r="J9" s="26">
        <v>7.4175820000000003</v>
      </c>
    </row>
    <row r="10" spans="1:10" x14ac:dyDescent="0.2">
      <c r="A10" s="19" t="s">
        <v>1015</v>
      </c>
      <c r="B10" s="20">
        <v>1095</v>
      </c>
      <c r="C10" s="26">
        <v>20.456620999999998</v>
      </c>
      <c r="D10" s="26">
        <v>80</v>
      </c>
      <c r="E10" s="26">
        <v>24.109589</v>
      </c>
      <c r="F10" s="26">
        <v>22.557078000000001</v>
      </c>
      <c r="G10" s="26">
        <v>12.968037000000001</v>
      </c>
      <c r="H10" s="26">
        <v>7.1232879999999996</v>
      </c>
      <c r="I10" s="26">
        <v>40</v>
      </c>
      <c r="J10" s="26">
        <v>8.4931509999999992</v>
      </c>
    </row>
    <row r="11" spans="1:10" x14ac:dyDescent="0.2">
      <c r="A11" s="19" t="s">
        <v>1009</v>
      </c>
      <c r="B11" s="20">
        <v>1</v>
      </c>
      <c r="C11" s="26">
        <v>100</v>
      </c>
      <c r="D11" s="26">
        <v>0</v>
      </c>
      <c r="E11" s="26">
        <v>0</v>
      </c>
      <c r="F11" s="26">
        <v>100</v>
      </c>
      <c r="G11" s="26">
        <v>0</v>
      </c>
      <c r="H11" s="26">
        <v>0</v>
      </c>
      <c r="I11" s="26">
        <v>0</v>
      </c>
      <c r="J11" s="26">
        <v>0</v>
      </c>
    </row>
    <row r="12" spans="1:10" x14ac:dyDescent="0.2">
      <c r="A12" s="18" t="s">
        <v>1016</v>
      </c>
      <c r="B12" s="18"/>
      <c r="C12" s="18"/>
      <c r="D12" s="18"/>
      <c r="E12" s="18"/>
      <c r="F12" s="18"/>
      <c r="G12" s="18"/>
      <c r="H12" s="18"/>
      <c r="I12" s="18"/>
      <c r="J12" s="18"/>
    </row>
    <row r="13" spans="1:10" x14ac:dyDescent="0.2">
      <c r="A13" s="19" t="s">
        <v>1017</v>
      </c>
      <c r="B13" s="20">
        <v>387</v>
      </c>
      <c r="C13" s="26">
        <v>43.669251000000003</v>
      </c>
      <c r="D13" s="26">
        <v>81.395348999999996</v>
      </c>
      <c r="E13" s="26">
        <v>19.121447</v>
      </c>
      <c r="F13" s="26">
        <v>24.806201999999999</v>
      </c>
      <c r="G13" s="26">
        <v>15.762274</v>
      </c>
      <c r="H13" s="26">
        <v>10.077519000000001</v>
      </c>
      <c r="I13" s="26">
        <v>33.074935000000004</v>
      </c>
      <c r="J13" s="26">
        <v>5.4263570000000003</v>
      </c>
    </row>
    <row r="14" spans="1:10" x14ac:dyDescent="0.2">
      <c r="A14" s="19" t="s">
        <v>1018</v>
      </c>
      <c r="B14" s="20">
        <v>432</v>
      </c>
      <c r="C14" s="26">
        <v>29.861111000000001</v>
      </c>
      <c r="D14" s="26">
        <v>87.037036999999998</v>
      </c>
      <c r="E14" s="26">
        <v>20.601852000000001</v>
      </c>
      <c r="F14" s="26">
        <v>30.324074</v>
      </c>
      <c r="G14" s="26">
        <v>12.037037</v>
      </c>
      <c r="H14" s="26">
        <v>7.8703700000000003</v>
      </c>
      <c r="I14" s="26">
        <v>40.509259</v>
      </c>
      <c r="J14" s="26">
        <v>5.7870369999999998</v>
      </c>
    </row>
    <row r="15" spans="1:10" x14ac:dyDescent="0.2">
      <c r="A15" s="19" t="s">
        <v>1019</v>
      </c>
      <c r="B15" s="20">
        <v>449</v>
      </c>
      <c r="C15" s="26">
        <v>24.944320999999999</v>
      </c>
      <c r="D15" s="26">
        <v>83.964365000000001</v>
      </c>
      <c r="E15" s="26">
        <v>22.939865999999999</v>
      </c>
      <c r="F15" s="26">
        <v>24.944320999999999</v>
      </c>
      <c r="G15" s="26">
        <v>10.467706</v>
      </c>
      <c r="H15" s="26">
        <v>6.4587969999999997</v>
      </c>
      <c r="I15" s="26">
        <v>40.534520999999998</v>
      </c>
      <c r="J15" s="26">
        <v>6.013363</v>
      </c>
    </row>
    <row r="16" spans="1:10" x14ac:dyDescent="0.2">
      <c r="A16" s="19" t="s">
        <v>1020</v>
      </c>
      <c r="B16" s="20">
        <v>427</v>
      </c>
      <c r="C16" s="26">
        <v>15.222481999999999</v>
      </c>
      <c r="D16" s="26">
        <v>77.517563999999993</v>
      </c>
      <c r="E16" s="26">
        <v>23.185012</v>
      </c>
      <c r="F16" s="26">
        <v>23.653396000000001</v>
      </c>
      <c r="G16" s="26">
        <v>14.519906000000001</v>
      </c>
      <c r="H16" s="26">
        <v>6.3231849999999996</v>
      </c>
      <c r="I16" s="26">
        <v>35.128805999999997</v>
      </c>
      <c r="J16" s="26">
        <v>11.007026</v>
      </c>
    </row>
    <row r="17" spans="1:10" x14ac:dyDescent="0.2">
      <c r="A17" s="19" t="s">
        <v>1021</v>
      </c>
      <c r="B17" s="20">
        <v>274</v>
      </c>
      <c r="C17" s="26">
        <v>13.50365</v>
      </c>
      <c r="D17" s="26">
        <v>76.277372</v>
      </c>
      <c r="E17" s="26">
        <v>24.817518</v>
      </c>
      <c r="F17" s="26">
        <v>27.372263</v>
      </c>
      <c r="G17" s="26">
        <v>12.043796</v>
      </c>
      <c r="H17" s="26">
        <v>5.4744529999999996</v>
      </c>
      <c r="I17" s="26">
        <v>40.875912</v>
      </c>
      <c r="J17" s="26">
        <v>10.583942</v>
      </c>
    </row>
    <row r="18" spans="1:10" x14ac:dyDescent="0.2">
      <c r="A18" s="19" t="s">
        <v>1022</v>
      </c>
      <c r="B18" s="20">
        <v>137</v>
      </c>
      <c r="C18" s="26">
        <v>7.2992699999999999</v>
      </c>
      <c r="D18" s="26">
        <v>74.452555000000004</v>
      </c>
      <c r="E18" s="26">
        <v>18.248175</v>
      </c>
      <c r="F18" s="26">
        <v>20.437956</v>
      </c>
      <c r="G18" s="26">
        <v>10.218978</v>
      </c>
      <c r="H18" s="26">
        <v>13.138686</v>
      </c>
      <c r="I18" s="26">
        <v>36.49635</v>
      </c>
      <c r="J18" s="26">
        <v>11.678832</v>
      </c>
    </row>
    <row r="19" spans="1:10" x14ac:dyDescent="0.2">
      <c r="A19" s="19" t="s">
        <v>1023</v>
      </c>
      <c r="B19" s="20">
        <v>71</v>
      </c>
      <c r="C19" s="26">
        <v>9.8591549999999994</v>
      </c>
      <c r="D19" s="26">
        <v>66.197182999999995</v>
      </c>
      <c r="E19" s="26">
        <v>18.309858999999999</v>
      </c>
      <c r="F19" s="26">
        <v>14.084507</v>
      </c>
      <c r="G19" s="26">
        <v>4.225352</v>
      </c>
      <c r="H19" s="26">
        <v>12.676056000000001</v>
      </c>
      <c r="I19" s="26">
        <v>45.070422999999998</v>
      </c>
      <c r="J19" s="26">
        <v>12.676056000000001</v>
      </c>
    </row>
    <row r="20" spans="1:10" x14ac:dyDescent="0.2">
      <c r="A20" s="19" t="s">
        <v>1024</v>
      </c>
      <c r="B20" s="20">
        <v>11</v>
      </c>
      <c r="C20" s="26">
        <v>0</v>
      </c>
      <c r="D20" s="26">
        <v>72.727272999999997</v>
      </c>
      <c r="E20" s="26">
        <v>18.181818</v>
      </c>
      <c r="F20" s="26">
        <v>36.363636</v>
      </c>
      <c r="G20" s="26">
        <v>0</v>
      </c>
      <c r="H20" s="26">
        <v>0</v>
      </c>
      <c r="I20" s="26">
        <v>45.454545000000003</v>
      </c>
      <c r="J20" s="26">
        <v>0</v>
      </c>
    </row>
    <row r="21" spans="1:10" x14ac:dyDescent="0.2">
      <c r="A21" s="19" t="s">
        <v>1025</v>
      </c>
      <c r="B21" s="20">
        <v>881</v>
      </c>
      <c r="C21" s="26">
        <v>27.355277999999998</v>
      </c>
      <c r="D21" s="26">
        <v>85.471056000000004</v>
      </c>
      <c r="E21" s="26">
        <v>21.793417000000002</v>
      </c>
      <c r="F21" s="26">
        <v>27.582293</v>
      </c>
      <c r="G21" s="26">
        <v>11.23723</v>
      </c>
      <c r="H21" s="26">
        <v>7.1509650000000002</v>
      </c>
      <c r="I21" s="26">
        <v>40.522134000000001</v>
      </c>
      <c r="J21" s="26">
        <v>5.9023839999999996</v>
      </c>
    </row>
    <row r="22" spans="1:10" x14ac:dyDescent="0.2">
      <c r="A22" s="19" t="s">
        <v>1026</v>
      </c>
      <c r="B22" s="20">
        <v>701</v>
      </c>
      <c r="C22" s="26">
        <v>14.550642</v>
      </c>
      <c r="D22" s="26">
        <v>77.032809999999998</v>
      </c>
      <c r="E22" s="26">
        <v>23.82311</v>
      </c>
      <c r="F22" s="26">
        <v>25.10699</v>
      </c>
      <c r="G22" s="26">
        <v>13.552068</v>
      </c>
      <c r="H22" s="26">
        <v>5.991441</v>
      </c>
      <c r="I22" s="26">
        <v>37.375177999999998</v>
      </c>
      <c r="J22" s="26">
        <v>10.841654999999999</v>
      </c>
    </row>
    <row r="23" spans="1:10" x14ac:dyDescent="0.2">
      <c r="A23" s="19" t="s">
        <v>1027</v>
      </c>
      <c r="B23" s="20">
        <v>1801</v>
      </c>
      <c r="C23" s="26">
        <v>19.988894999999999</v>
      </c>
      <c r="D23" s="26">
        <v>80.510827000000006</v>
      </c>
      <c r="E23" s="26">
        <v>22.154358999999999</v>
      </c>
      <c r="F23" s="26">
        <v>25.596890999999999</v>
      </c>
      <c r="G23" s="26">
        <v>11.715712999999999</v>
      </c>
      <c r="H23" s="26">
        <v>7.3292619999999999</v>
      </c>
      <c r="I23" s="26">
        <v>39.200443999999997</v>
      </c>
      <c r="J23" s="26">
        <v>8.4952799999999993</v>
      </c>
    </row>
    <row r="24" spans="1:10" x14ac:dyDescent="0.2">
      <c r="A24" s="19" t="s">
        <v>1028</v>
      </c>
      <c r="B24" s="20">
        <v>920</v>
      </c>
      <c r="C24" s="26">
        <v>12.934782999999999</v>
      </c>
      <c r="D24" s="26">
        <v>75.760869999999997</v>
      </c>
      <c r="E24" s="26">
        <v>22.5</v>
      </c>
      <c r="F24" s="26">
        <v>23.695651999999999</v>
      </c>
      <c r="G24" s="26">
        <v>12.173913000000001</v>
      </c>
      <c r="H24" s="26">
        <v>7.5</v>
      </c>
      <c r="I24" s="26">
        <v>37.934783000000003</v>
      </c>
      <c r="J24" s="26">
        <v>10.978261</v>
      </c>
    </row>
    <row r="25" spans="1:10" x14ac:dyDescent="0.2">
      <c r="A25" s="19" t="s">
        <v>1029</v>
      </c>
      <c r="B25" s="20">
        <v>219</v>
      </c>
      <c r="C25" s="26">
        <v>7.7625570000000002</v>
      </c>
      <c r="D25" s="26">
        <v>71.689498</v>
      </c>
      <c r="E25" s="26">
        <v>18.26484</v>
      </c>
      <c r="F25" s="26">
        <v>19.178082</v>
      </c>
      <c r="G25" s="26">
        <v>7.7625570000000002</v>
      </c>
      <c r="H25" s="26">
        <v>12.328766999999999</v>
      </c>
      <c r="I25" s="26">
        <v>39.726027000000002</v>
      </c>
      <c r="J25" s="26">
        <v>11.415525000000001</v>
      </c>
    </row>
    <row r="26" spans="1:10" x14ac:dyDescent="0.2">
      <c r="A26" s="18" t="s">
        <v>1030</v>
      </c>
      <c r="B26" s="17">
        <v>208</v>
      </c>
      <c r="C26" s="25">
        <v>44.711537999999997</v>
      </c>
      <c r="D26" s="25">
        <v>81.730768999999995</v>
      </c>
      <c r="E26" s="25">
        <v>15.865385</v>
      </c>
      <c r="F26" s="25">
        <v>28.846153999999999</v>
      </c>
      <c r="G26" s="25">
        <v>17.307691999999999</v>
      </c>
      <c r="H26" s="25">
        <v>10.096154</v>
      </c>
      <c r="I26" s="25">
        <v>28.365385</v>
      </c>
      <c r="J26" s="25">
        <v>5.288462</v>
      </c>
    </row>
    <row r="27" spans="1:10" x14ac:dyDescent="0.2">
      <c r="A27" s="19" t="s">
        <v>1018</v>
      </c>
      <c r="B27" s="20">
        <v>220</v>
      </c>
      <c r="C27" s="26">
        <v>35</v>
      </c>
      <c r="D27" s="26">
        <v>87.272727000000003</v>
      </c>
      <c r="E27" s="26">
        <v>18.181818</v>
      </c>
      <c r="F27" s="26">
        <v>35</v>
      </c>
      <c r="G27" s="26">
        <v>11.363636</v>
      </c>
      <c r="H27" s="26">
        <v>9.0909089999999999</v>
      </c>
      <c r="I27" s="26">
        <v>36.363636</v>
      </c>
      <c r="J27" s="26">
        <v>5.9090910000000001</v>
      </c>
    </row>
    <row r="28" spans="1:10" x14ac:dyDescent="0.2">
      <c r="A28" s="19" t="s">
        <v>1019</v>
      </c>
      <c r="B28" s="20">
        <v>226</v>
      </c>
      <c r="C28" s="26">
        <v>30.088495999999999</v>
      </c>
      <c r="D28" s="26">
        <v>83.185840999999996</v>
      </c>
      <c r="E28" s="26">
        <v>20.79646</v>
      </c>
      <c r="F28" s="26">
        <v>25.663716999999998</v>
      </c>
      <c r="G28" s="26">
        <v>9.2920350000000003</v>
      </c>
      <c r="H28" s="26">
        <v>8.4070800000000006</v>
      </c>
      <c r="I28" s="26">
        <v>39.823008999999999</v>
      </c>
      <c r="J28" s="26">
        <v>4.8672570000000004</v>
      </c>
    </row>
    <row r="29" spans="1:10" x14ac:dyDescent="0.2">
      <c r="A29" s="19" t="s">
        <v>1020</v>
      </c>
      <c r="B29" s="20">
        <v>211</v>
      </c>
      <c r="C29" s="26">
        <v>17.535544999999999</v>
      </c>
      <c r="D29" s="26">
        <v>78.199051999999995</v>
      </c>
      <c r="E29" s="26">
        <v>21.327013999999998</v>
      </c>
      <c r="F29" s="26">
        <v>27.014218</v>
      </c>
      <c r="G29" s="26">
        <v>11.848341</v>
      </c>
      <c r="H29" s="26">
        <v>5.6872040000000004</v>
      </c>
      <c r="I29" s="26">
        <v>35.545023999999998</v>
      </c>
      <c r="J29" s="26">
        <v>10.900474000000001</v>
      </c>
    </row>
    <row r="30" spans="1:10" x14ac:dyDescent="0.2">
      <c r="A30" s="19" t="s">
        <v>1021</v>
      </c>
      <c r="B30" s="20">
        <v>134</v>
      </c>
      <c r="C30" s="26">
        <v>15.671642</v>
      </c>
      <c r="D30" s="26">
        <v>82.835820999999996</v>
      </c>
      <c r="E30" s="26">
        <v>21.641791000000001</v>
      </c>
      <c r="F30" s="26">
        <v>29.850746000000001</v>
      </c>
      <c r="G30" s="26">
        <v>11.19403</v>
      </c>
      <c r="H30" s="26">
        <v>5.9701490000000002</v>
      </c>
      <c r="I30" s="26">
        <v>44.029851000000001</v>
      </c>
      <c r="J30" s="26">
        <v>5.2238810000000004</v>
      </c>
    </row>
    <row r="31" spans="1:10" x14ac:dyDescent="0.2">
      <c r="A31" s="19" t="s">
        <v>1022</v>
      </c>
      <c r="B31" s="20">
        <v>65</v>
      </c>
      <c r="C31" s="26">
        <v>7.6923079999999997</v>
      </c>
      <c r="D31" s="26">
        <v>67.692307999999997</v>
      </c>
      <c r="E31" s="26">
        <v>13.846154</v>
      </c>
      <c r="F31" s="26">
        <v>20</v>
      </c>
      <c r="G31" s="26">
        <v>12.307691999999999</v>
      </c>
      <c r="H31" s="26">
        <v>15.384615</v>
      </c>
      <c r="I31" s="26">
        <v>30.769231000000001</v>
      </c>
      <c r="J31" s="26">
        <v>18.461538000000001</v>
      </c>
    </row>
    <row r="32" spans="1:10" x14ac:dyDescent="0.2">
      <c r="A32" s="19" t="s">
        <v>1023</v>
      </c>
      <c r="B32" s="20">
        <v>25</v>
      </c>
      <c r="C32" s="26">
        <v>12</v>
      </c>
      <c r="D32" s="26">
        <v>68</v>
      </c>
      <c r="E32" s="26">
        <v>24</v>
      </c>
      <c r="F32" s="26">
        <v>12</v>
      </c>
      <c r="G32" s="26">
        <v>0</v>
      </c>
      <c r="H32" s="26">
        <v>12</v>
      </c>
      <c r="I32" s="26">
        <v>44</v>
      </c>
      <c r="J32" s="26">
        <v>16</v>
      </c>
    </row>
    <row r="33" spans="1:10" x14ac:dyDescent="0.2">
      <c r="A33" s="19" t="s">
        <v>1024</v>
      </c>
      <c r="B33" s="20">
        <v>3</v>
      </c>
      <c r="C33" s="26">
        <v>0</v>
      </c>
      <c r="D33" s="26">
        <v>66.666667000000004</v>
      </c>
      <c r="E33" s="26">
        <v>0</v>
      </c>
      <c r="F33" s="26">
        <v>33.333333000000003</v>
      </c>
      <c r="G33" s="26">
        <v>0</v>
      </c>
      <c r="H33" s="26">
        <v>0</v>
      </c>
      <c r="I33" s="26">
        <v>66.666667000000004</v>
      </c>
      <c r="J33" s="26">
        <v>0</v>
      </c>
    </row>
    <row r="34" spans="1:10" x14ac:dyDescent="0.2">
      <c r="A34" s="19" t="s">
        <v>1025</v>
      </c>
      <c r="B34" s="20">
        <v>446</v>
      </c>
      <c r="C34" s="26">
        <v>32.511211000000003</v>
      </c>
      <c r="D34" s="26">
        <v>85.201794000000007</v>
      </c>
      <c r="E34" s="26">
        <v>19.506726</v>
      </c>
      <c r="F34" s="26">
        <v>30.269058000000001</v>
      </c>
      <c r="G34" s="26">
        <v>10.313901</v>
      </c>
      <c r="H34" s="26">
        <v>8.7443950000000008</v>
      </c>
      <c r="I34" s="26">
        <v>38.116591999999997</v>
      </c>
      <c r="J34" s="26">
        <v>5.3811660000000003</v>
      </c>
    </row>
    <row r="35" spans="1:10" x14ac:dyDescent="0.2">
      <c r="A35" s="19" t="s">
        <v>1026</v>
      </c>
      <c r="B35" s="20">
        <v>345</v>
      </c>
      <c r="C35" s="26">
        <v>16.811593999999999</v>
      </c>
      <c r="D35" s="26">
        <v>80</v>
      </c>
      <c r="E35" s="26">
        <v>21.449275</v>
      </c>
      <c r="F35" s="26">
        <v>28.115942</v>
      </c>
      <c r="G35" s="26">
        <v>11.594203</v>
      </c>
      <c r="H35" s="26">
        <v>5.7971009999999996</v>
      </c>
      <c r="I35" s="26">
        <v>38.840580000000003</v>
      </c>
      <c r="J35" s="26">
        <v>8.6956520000000008</v>
      </c>
    </row>
    <row r="36" spans="1:10" x14ac:dyDescent="0.2">
      <c r="A36" s="19" t="s">
        <v>1027</v>
      </c>
      <c r="B36" s="20">
        <v>884</v>
      </c>
      <c r="C36" s="26">
        <v>23.868777999999999</v>
      </c>
      <c r="D36" s="26">
        <v>81.334841999999995</v>
      </c>
      <c r="E36" s="26">
        <v>19.909502</v>
      </c>
      <c r="F36" s="26">
        <v>28.167421000000001</v>
      </c>
      <c r="G36" s="26">
        <v>10.633483999999999</v>
      </c>
      <c r="H36" s="26">
        <v>8.1447959999999995</v>
      </c>
      <c r="I36" s="26">
        <v>38.122171999999999</v>
      </c>
      <c r="J36" s="26">
        <v>7.918552</v>
      </c>
    </row>
    <row r="37" spans="1:10" x14ac:dyDescent="0.2">
      <c r="A37" s="19" t="s">
        <v>1028</v>
      </c>
      <c r="B37" s="20">
        <v>438</v>
      </c>
      <c r="C37" s="26">
        <v>15.068493</v>
      </c>
      <c r="D37" s="26">
        <v>77.397260000000003</v>
      </c>
      <c r="E37" s="26">
        <v>20.319635000000002</v>
      </c>
      <c r="F37" s="26">
        <v>26.027397000000001</v>
      </c>
      <c r="G37" s="26">
        <v>10.958904</v>
      </c>
      <c r="H37" s="26">
        <v>7.5342469999999997</v>
      </c>
      <c r="I37" s="26">
        <v>38.127853999999999</v>
      </c>
      <c r="J37" s="26">
        <v>10.502283</v>
      </c>
    </row>
    <row r="38" spans="1:10" x14ac:dyDescent="0.2">
      <c r="A38" s="19" t="s">
        <v>1029</v>
      </c>
      <c r="B38" s="20">
        <v>93</v>
      </c>
      <c r="C38" s="26">
        <v>8.6021509999999992</v>
      </c>
      <c r="D38" s="26">
        <v>67.741934999999998</v>
      </c>
      <c r="E38" s="26">
        <v>16.129031999999999</v>
      </c>
      <c r="F38" s="26">
        <v>18.27957</v>
      </c>
      <c r="G38" s="26">
        <v>8.6021509999999992</v>
      </c>
      <c r="H38" s="26">
        <v>13.978495000000001</v>
      </c>
      <c r="I38" s="26">
        <v>35.483871000000001</v>
      </c>
      <c r="J38" s="26">
        <v>17.204301000000001</v>
      </c>
    </row>
    <row r="39" spans="1:10" x14ac:dyDescent="0.2">
      <c r="A39" s="18" t="s">
        <v>1031</v>
      </c>
      <c r="B39" s="17">
        <v>178</v>
      </c>
      <c r="C39" s="25">
        <v>42.134830999999998</v>
      </c>
      <c r="D39" s="25">
        <v>81.460673999999997</v>
      </c>
      <c r="E39" s="25">
        <v>23.033708000000001</v>
      </c>
      <c r="F39" s="25">
        <v>19.662921000000001</v>
      </c>
      <c r="G39" s="25">
        <v>14.044943999999999</v>
      </c>
      <c r="H39" s="25">
        <v>10.112360000000001</v>
      </c>
      <c r="I39" s="25">
        <v>38.764045000000003</v>
      </c>
      <c r="J39" s="25">
        <v>5.6179779999999999</v>
      </c>
    </row>
    <row r="40" spans="1:10" x14ac:dyDescent="0.2">
      <c r="A40" s="19" t="s">
        <v>1018</v>
      </c>
      <c r="B40" s="20">
        <v>212</v>
      </c>
      <c r="C40" s="26">
        <v>24.528302</v>
      </c>
      <c r="D40" s="26">
        <v>86.792452999999995</v>
      </c>
      <c r="E40" s="26">
        <v>23.113208</v>
      </c>
      <c r="F40" s="26">
        <v>25.471698</v>
      </c>
      <c r="G40" s="26">
        <v>12.735849</v>
      </c>
      <c r="H40" s="26">
        <v>6.6037739999999996</v>
      </c>
      <c r="I40" s="26">
        <v>44.811321</v>
      </c>
      <c r="J40" s="26">
        <v>5.6603770000000004</v>
      </c>
    </row>
    <row r="41" spans="1:10" x14ac:dyDescent="0.2">
      <c r="A41" s="19" t="s">
        <v>1019</v>
      </c>
      <c r="B41" s="20">
        <v>223</v>
      </c>
      <c r="C41" s="26">
        <v>19.730941999999999</v>
      </c>
      <c r="D41" s="26">
        <v>84.753362999999993</v>
      </c>
      <c r="E41" s="26">
        <v>25.112107999999999</v>
      </c>
      <c r="F41" s="26">
        <v>24.215247000000002</v>
      </c>
      <c r="G41" s="26">
        <v>11.659193</v>
      </c>
      <c r="H41" s="26">
        <v>4.484305</v>
      </c>
      <c r="I41" s="26">
        <v>41.255605000000003</v>
      </c>
      <c r="J41" s="26">
        <v>7.1748880000000002</v>
      </c>
    </row>
    <row r="42" spans="1:10" x14ac:dyDescent="0.2">
      <c r="A42" s="19" t="s">
        <v>1020</v>
      </c>
      <c r="B42" s="20">
        <v>216</v>
      </c>
      <c r="C42" s="26">
        <v>12.962963</v>
      </c>
      <c r="D42" s="26">
        <v>76.851851999999994</v>
      </c>
      <c r="E42" s="26">
        <v>25</v>
      </c>
      <c r="F42" s="26">
        <v>20.370370000000001</v>
      </c>
      <c r="G42" s="26">
        <v>17.129629999999999</v>
      </c>
      <c r="H42" s="26">
        <v>6.9444439999999998</v>
      </c>
      <c r="I42" s="26">
        <v>34.722222000000002</v>
      </c>
      <c r="J42" s="26">
        <v>11.111110999999999</v>
      </c>
    </row>
    <row r="43" spans="1:10" x14ac:dyDescent="0.2">
      <c r="A43" s="19" t="s">
        <v>1021</v>
      </c>
      <c r="B43" s="20">
        <v>140</v>
      </c>
      <c r="C43" s="26">
        <v>11.428571</v>
      </c>
      <c r="D43" s="26">
        <v>70</v>
      </c>
      <c r="E43" s="26">
        <v>27.857143000000001</v>
      </c>
      <c r="F43" s="26">
        <v>25</v>
      </c>
      <c r="G43" s="26">
        <v>12.857143000000001</v>
      </c>
      <c r="H43" s="26">
        <v>5</v>
      </c>
      <c r="I43" s="26">
        <v>37.857143000000001</v>
      </c>
      <c r="J43" s="26">
        <v>15.714286</v>
      </c>
    </row>
    <row r="44" spans="1:10" x14ac:dyDescent="0.2">
      <c r="A44" s="19" t="s">
        <v>1022</v>
      </c>
      <c r="B44" s="20">
        <v>72</v>
      </c>
      <c r="C44" s="26">
        <v>6.9444439999999998</v>
      </c>
      <c r="D44" s="26">
        <v>80.555555999999996</v>
      </c>
      <c r="E44" s="26">
        <v>22.222221999999999</v>
      </c>
      <c r="F44" s="26">
        <v>20.833333</v>
      </c>
      <c r="G44" s="26">
        <v>8.3333329999999997</v>
      </c>
      <c r="H44" s="26">
        <v>11.111110999999999</v>
      </c>
      <c r="I44" s="26">
        <v>41.666666999999997</v>
      </c>
      <c r="J44" s="26">
        <v>5.5555560000000002</v>
      </c>
    </row>
    <row r="45" spans="1:10" x14ac:dyDescent="0.2">
      <c r="A45" s="19" t="s">
        <v>1023</v>
      </c>
      <c r="B45" s="20">
        <v>46</v>
      </c>
      <c r="C45" s="26">
        <v>8.6956520000000008</v>
      </c>
      <c r="D45" s="26">
        <v>65.217391000000006</v>
      </c>
      <c r="E45" s="26">
        <v>15.217390999999999</v>
      </c>
      <c r="F45" s="26">
        <v>15.217390999999999</v>
      </c>
      <c r="G45" s="26">
        <v>6.5217390000000002</v>
      </c>
      <c r="H45" s="26">
        <v>13.043478</v>
      </c>
      <c r="I45" s="26">
        <v>45.652174000000002</v>
      </c>
      <c r="J45" s="26">
        <v>10.869565</v>
      </c>
    </row>
    <row r="46" spans="1:10" x14ac:dyDescent="0.2">
      <c r="A46" s="19" t="s">
        <v>1024</v>
      </c>
      <c r="B46" s="20">
        <v>8</v>
      </c>
      <c r="C46" s="26">
        <v>0</v>
      </c>
      <c r="D46" s="26">
        <v>75</v>
      </c>
      <c r="E46" s="26">
        <v>25</v>
      </c>
      <c r="F46" s="26">
        <v>37.5</v>
      </c>
      <c r="G46" s="26">
        <v>0</v>
      </c>
      <c r="H46" s="26">
        <v>0</v>
      </c>
      <c r="I46" s="26">
        <v>37.5</v>
      </c>
      <c r="J46" s="26">
        <v>0</v>
      </c>
    </row>
    <row r="47" spans="1:10" x14ac:dyDescent="0.2">
      <c r="A47" s="19" t="s">
        <v>1025</v>
      </c>
      <c r="B47" s="20">
        <v>435</v>
      </c>
      <c r="C47" s="26">
        <v>22.068966</v>
      </c>
      <c r="D47" s="26">
        <v>85.747125999999994</v>
      </c>
      <c r="E47" s="26">
        <v>24.137930999999998</v>
      </c>
      <c r="F47" s="26">
        <v>24.827586</v>
      </c>
      <c r="G47" s="26">
        <v>12.183908000000001</v>
      </c>
      <c r="H47" s="26">
        <v>5.5172410000000003</v>
      </c>
      <c r="I47" s="26">
        <v>42.988506000000001</v>
      </c>
      <c r="J47" s="26">
        <v>6.436782</v>
      </c>
    </row>
    <row r="48" spans="1:10" x14ac:dyDescent="0.2">
      <c r="A48" s="19" t="s">
        <v>1026</v>
      </c>
      <c r="B48" s="20">
        <v>356</v>
      </c>
      <c r="C48" s="26">
        <v>12.359551</v>
      </c>
      <c r="D48" s="26">
        <v>74.157302999999999</v>
      </c>
      <c r="E48" s="26">
        <v>26.123595999999999</v>
      </c>
      <c r="F48" s="26">
        <v>22.191011</v>
      </c>
      <c r="G48" s="26">
        <v>15.449438000000001</v>
      </c>
      <c r="H48" s="26">
        <v>6.1797750000000002</v>
      </c>
      <c r="I48" s="26">
        <v>35.955055999999999</v>
      </c>
      <c r="J48" s="26">
        <v>12.921348</v>
      </c>
    </row>
    <row r="49" spans="1:10" x14ac:dyDescent="0.2">
      <c r="A49" s="19" t="s">
        <v>1027</v>
      </c>
      <c r="B49" s="20">
        <v>917</v>
      </c>
      <c r="C49" s="26">
        <v>16.248636999999999</v>
      </c>
      <c r="D49" s="26">
        <v>79.716466999999994</v>
      </c>
      <c r="E49" s="26">
        <v>24.318429999999999</v>
      </c>
      <c r="F49" s="26">
        <v>23.118866000000001</v>
      </c>
      <c r="G49" s="26">
        <v>12.758997000000001</v>
      </c>
      <c r="H49" s="26">
        <v>6.543075</v>
      </c>
      <c r="I49" s="26">
        <v>40.239913000000001</v>
      </c>
      <c r="J49" s="26">
        <v>9.0512540000000001</v>
      </c>
    </row>
    <row r="50" spans="1:10" x14ac:dyDescent="0.2">
      <c r="A50" s="19" t="s">
        <v>1028</v>
      </c>
      <c r="B50" s="20">
        <v>482</v>
      </c>
      <c r="C50" s="26">
        <v>10.995851</v>
      </c>
      <c r="D50" s="26">
        <v>74.273859000000002</v>
      </c>
      <c r="E50" s="26">
        <v>24.481328000000001</v>
      </c>
      <c r="F50" s="26">
        <v>21.576763</v>
      </c>
      <c r="G50" s="26">
        <v>13.278008</v>
      </c>
      <c r="H50" s="26">
        <v>7.4688800000000004</v>
      </c>
      <c r="I50" s="26">
        <v>37.759335999999998</v>
      </c>
      <c r="J50" s="26">
        <v>11.410788</v>
      </c>
    </row>
    <row r="51" spans="1:10" x14ac:dyDescent="0.2">
      <c r="A51" s="19" t="s">
        <v>1029</v>
      </c>
      <c r="B51" s="20">
        <v>126</v>
      </c>
      <c r="C51" s="26">
        <v>7.1428570000000002</v>
      </c>
      <c r="D51" s="26">
        <v>74.603174999999993</v>
      </c>
      <c r="E51" s="26">
        <v>19.841270000000002</v>
      </c>
      <c r="F51" s="26">
        <v>19.841270000000002</v>
      </c>
      <c r="G51" s="26">
        <v>7.1428570000000002</v>
      </c>
      <c r="H51" s="26">
        <v>11.111110999999999</v>
      </c>
      <c r="I51" s="26">
        <v>42.857143000000001</v>
      </c>
      <c r="J51" s="26">
        <v>7.1428570000000002</v>
      </c>
    </row>
    <row r="52" spans="1:10" x14ac:dyDescent="0.2">
      <c r="A52" s="18" t="s">
        <v>1032</v>
      </c>
      <c r="B52" s="18"/>
      <c r="C52" s="18"/>
      <c r="D52" s="18"/>
      <c r="E52" s="18"/>
      <c r="F52" s="18"/>
      <c r="G52" s="18"/>
      <c r="H52" s="18"/>
      <c r="I52" s="18"/>
      <c r="J52" s="18"/>
    </row>
    <row r="53" spans="1:10" x14ac:dyDescent="0.2">
      <c r="A53" s="19" t="s">
        <v>130</v>
      </c>
      <c r="B53" s="20">
        <v>151</v>
      </c>
      <c r="C53" s="26">
        <v>31.125827999999998</v>
      </c>
      <c r="D53" s="26">
        <v>77.483444000000006</v>
      </c>
      <c r="E53" s="26">
        <v>18.543046</v>
      </c>
      <c r="F53" s="26">
        <v>14.569535999999999</v>
      </c>
      <c r="G53" s="26">
        <v>16.556291000000002</v>
      </c>
      <c r="H53" s="26">
        <v>14.569535999999999</v>
      </c>
      <c r="I53" s="26">
        <v>31.788079</v>
      </c>
      <c r="J53" s="26">
        <v>10.596026</v>
      </c>
    </row>
    <row r="54" spans="1:10" x14ac:dyDescent="0.2">
      <c r="A54" s="19" t="s">
        <v>131</v>
      </c>
      <c r="B54" s="20">
        <v>1446</v>
      </c>
      <c r="C54" s="26">
        <v>27.316735999999999</v>
      </c>
      <c r="D54" s="26">
        <v>84.301520999999994</v>
      </c>
      <c r="E54" s="26">
        <v>22.337482999999999</v>
      </c>
      <c r="F54" s="26">
        <v>27.869986000000001</v>
      </c>
      <c r="G54" s="26">
        <v>12.932226999999999</v>
      </c>
      <c r="H54" s="26">
        <v>7.538036</v>
      </c>
      <c r="I54" s="26">
        <v>39.004148999999998</v>
      </c>
      <c r="J54" s="26">
        <v>6.0165980000000001</v>
      </c>
    </row>
    <row r="55" spans="1:10" x14ac:dyDescent="0.2">
      <c r="A55" s="19" t="s">
        <v>392</v>
      </c>
      <c r="B55" s="20">
        <v>150</v>
      </c>
      <c r="C55" s="26">
        <v>24.666667</v>
      </c>
      <c r="D55" s="26">
        <v>77.333332999999996</v>
      </c>
      <c r="E55" s="26">
        <v>12.666667</v>
      </c>
      <c r="F55" s="26">
        <v>22.666667</v>
      </c>
      <c r="G55" s="26">
        <v>12</v>
      </c>
      <c r="H55" s="26">
        <v>6.6666670000000003</v>
      </c>
      <c r="I55" s="26">
        <v>41.333333000000003</v>
      </c>
      <c r="J55" s="26">
        <v>11.333333</v>
      </c>
    </row>
    <row r="56" spans="1:10" x14ac:dyDescent="0.2">
      <c r="A56" s="19" t="s">
        <v>132</v>
      </c>
      <c r="B56" s="20">
        <v>372</v>
      </c>
      <c r="C56" s="26">
        <v>11.021504999999999</v>
      </c>
      <c r="D56" s="26">
        <v>70.967742000000001</v>
      </c>
      <c r="E56" s="26">
        <v>23.655913999999999</v>
      </c>
      <c r="F56" s="26">
        <v>21.774194000000001</v>
      </c>
      <c r="G56" s="26">
        <v>10.215054</v>
      </c>
      <c r="H56" s="26">
        <v>7.2580650000000002</v>
      </c>
      <c r="I56" s="26">
        <v>37.903225999999997</v>
      </c>
      <c r="J56" s="26">
        <v>11.827957</v>
      </c>
    </row>
    <row r="57" spans="1:10" x14ac:dyDescent="0.2">
      <c r="A57" s="19" t="s">
        <v>1033</v>
      </c>
      <c r="B57" s="20">
        <v>69</v>
      </c>
      <c r="C57" s="26">
        <v>13.043478</v>
      </c>
      <c r="D57" s="26">
        <v>71.014493000000002</v>
      </c>
      <c r="E57" s="26">
        <v>21.739129999999999</v>
      </c>
      <c r="F57" s="26">
        <v>24.637681000000001</v>
      </c>
      <c r="G57" s="26">
        <v>5.7971009999999996</v>
      </c>
      <c r="H57" s="26">
        <v>4.3478260000000004</v>
      </c>
      <c r="I57" s="26">
        <v>27.536231999999998</v>
      </c>
      <c r="J57" s="26">
        <v>14.492754</v>
      </c>
    </row>
    <row r="58" spans="1:10" x14ac:dyDescent="0.2">
      <c r="A58" s="18" t="s">
        <v>133</v>
      </c>
      <c r="B58" s="17">
        <v>92</v>
      </c>
      <c r="C58" s="25">
        <v>35.869565000000001</v>
      </c>
      <c r="D58" s="25">
        <v>73.913043000000002</v>
      </c>
      <c r="E58" s="25">
        <v>15.217390999999999</v>
      </c>
      <c r="F58" s="25">
        <v>14.130435</v>
      </c>
      <c r="G58" s="25">
        <v>13.043478</v>
      </c>
      <c r="H58" s="25">
        <v>14.130435</v>
      </c>
      <c r="I58" s="25">
        <v>30.434782999999999</v>
      </c>
      <c r="J58" s="25">
        <v>13.043478</v>
      </c>
    </row>
    <row r="59" spans="1:10" x14ac:dyDescent="0.2">
      <c r="A59" s="19" t="s">
        <v>134</v>
      </c>
      <c r="B59" s="20">
        <v>813</v>
      </c>
      <c r="C59" s="26">
        <v>29.028289999999998</v>
      </c>
      <c r="D59" s="26">
        <v>83.640835999999993</v>
      </c>
      <c r="E59" s="26">
        <v>19.926199</v>
      </c>
      <c r="F59" s="26">
        <v>30.873308999999999</v>
      </c>
      <c r="G59" s="26">
        <v>12.792128</v>
      </c>
      <c r="H59" s="26">
        <v>8.6100860000000008</v>
      </c>
      <c r="I59" s="26">
        <v>36.285362999999997</v>
      </c>
      <c r="J59" s="26">
        <v>6.2730629999999996</v>
      </c>
    </row>
    <row r="60" spans="1:10" x14ac:dyDescent="0.2">
      <c r="A60" s="19" t="s">
        <v>393</v>
      </c>
      <c r="B60" s="20">
        <v>65</v>
      </c>
      <c r="C60" s="26">
        <v>23.076923000000001</v>
      </c>
      <c r="D60" s="26">
        <v>76.923077000000006</v>
      </c>
      <c r="E60" s="26">
        <v>10.769231</v>
      </c>
      <c r="F60" s="26">
        <v>29.230768999999999</v>
      </c>
      <c r="G60" s="26">
        <v>10.769231</v>
      </c>
      <c r="H60" s="26">
        <v>3.0769229999999999</v>
      </c>
      <c r="I60" s="26">
        <v>36.923076999999999</v>
      </c>
      <c r="J60" s="26">
        <v>10.769231</v>
      </c>
    </row>
    <row r="61" spans="1:10" x14ac:dyDescent="0.2">
      <c r="A61" s="19" t="s">
        <v>135</v>
      </c>
      <c r="B61" s="20">
        <v>83</v>
      </c>
      <c r="C61" s="26">
        <v>15.662651</v>
      </c>
      <c r="D61" s="26">
        <v>73.493976000000004</v>
      </c>
      <c r="E61" s="26">
        <v>21.686747</v>
      </c>
      <c r="F61" s="26">
        <v>22.891566000000001</v>
      </c>
      <c r="G61" s="26">
        <v>7.2289159999999999</v>
      </c>
      <c r="H61" s="26">
        <v>8.4337350000000004</v>
      </c>
      <c r="I61" s="26">
        <v>43.373494000000001</v>
      </c>
      <c r="J61" s="26">
        <v>6.0240960000000001</v>
      </c>
    </row>
    <row r="62" spans="1:10" x14ac:dyDescent="0.2">
      <c r="A62" s="19" t="s">
        <v>1034</v>
      </c>
      <c r="B62" s="20">
        <v>39</v>
      </c>
      <c r="C62" s="26">
        <v>17.948718</v>
      </c>
      <c r="D62" s="26">
        <v>76.923077000000006</v>
      </c>
      <c r="E62" s="26">
        <v>20.512820999999999</v>
      </c>
      <c r="F62" s="26">
        <v>17.948718</v>
      </c>
      <c r="G62" s="26">
        <v>2.5641029999999998</v>
      </c>
      <c r="H62" s="26">
        <v>2.5641029999999998</v>
      </c>
      <c r="I62" s="26">
        <v>33.333333000000003</v>
      </c>
      <c r="J62" s="26">
        <v>15.384615</v>
      </c>
    </row>
    <row r="63" spans="1:10" x14ac:dyDescent="0.2">
      <c r="A63" s="18" t="s">
        <v>136</v>
      </c>
      <c r="B63" s="17">
        <v>59</v>
      </c>
      <c r="C63" s="25">
        <v>23.728814</v>
      </c>
      <c r="D63" s="25">
        <v>83.050847000000005</v>
      </c>
      <c r="E63" s="25">
        <v>23.728814</v>
      </c>
      <c r="F63" s="25">
        <v>15.254237</v>
      </c>
      <c r="G63" s="25">
        <v>22.033898000000001</v>
      </c>
      <c r="H63" s="25">
        <v>15.254237</v>
      </c>
      <c r="I63" s="25">
        <v>33.898305000000001</v>
      </c>
      <c r="J63" s="25">
        <v>6.7796609999999999</v>
      </c>
    </row>
    <row r="64" spans="1:10" x14ac:dyDescent="0.2">
      <c r="A64" s="19" t="s">
        <v>134</v>
      </c>
      <c r="B64" s="20">
        <v>632</v>
      </c>
      <c r="C64" s="26">
        <v>25</v>
      </c>
      <c r="D64" s="26">
        <v>85.284809999999993</v>
      </c>
      <c r="E64" s="26">
        <v>25.474684</v>
      </c>
      <c r="F64" s="26">
        <v>23.892405</v>
      </c>
      <c r="G64" s="26">
        <v>13.132911</v>
      </c>
      <c r="H64" s="26">
        <v>6.1708860000000003</v>
      </c>
      <c r="I64" s="26">
        <v>42.563291</v>
      </c>
      <c r="J64" s="26">
        <v>5.6962029999999997</v>
      </c>
    </row>
    <row r="65" spans="1:10" x14ac:dyDescent="0.2">
      <c r="A65" s="19" t="s">
        <v>393</v>
      </c>
      <c r="B65" s="20">
        <v>85</v>
      </c>
      <c r="C65" s="26">
        <v>25.882352999999998</v>
      </c>
      <c r="D65" s="26">
        <v>77.647058999999999</v>
      </c>
      <c r="E65" s="26">
        <v>14.117647</v>
      </c>
      <c r="F65" s="26">
        <v>17.647058999999999</v>
      </c>
      <c r="G65" s="26">
        <v>12.941176</v>
      </c>
      <c r="H65" s="26">
        <v>9.4117650000000008</v>
      </c>
      <c r="I65" s="26">
        <v>44.705882000000003</v>
      </c>
      <c r="J65" s="26">
        <v>11.764706</v>
      </c>
    </row>
    <row r="66" spans="1:10" x14ac:dyDescent="0.2">
      <c r="A66" s="19" t="s">
        <v>135</v>
      </c>
      <c r="B66" s="20">
        <v>289</v>
      </c>
      <c r="C66" s="26">
        <v>9.6885809999999992</v>
      </c>
      <c r="D66" s="26">
        <v>70.242215000000002</v>
      </c>
      <c r="E66" s="26">
        <v>24.221453</v>
      </c>
      <c r="F66" s="26">
        <v>21.453287</v>
      </c>
      <c r="G66" s="26">
        <v>11.072664</v>
      </c>
      <c r="H66" s="26">
        <v>6.9204150000000002</v>
      </c>
      <c r="I66" s="26">
        <v>36.332180000000001</v>
      </c>
      <c r="J66" s="26">
        <v>13.494809999999999</v>
      </c>
    </row>
    <row r="67" spans="1:10" x14ac:dyDescent="0.2">
      <c r="A67" s="19" t="s">
        <v>1034</v>
      </c>
      <c r="B67" s="20">
        <v>30</v>
      </c>
      <c r="C67" s="26">
        <v>6.6666670000000003</v>
      </c>
      <c r="D67" s="26">
        <v>63.333333000000003</v>
      </c>
      <c r="E67" s="26">
        <v>23.333333</v>
      </c>
      <c r="F67" s="26">
        <v>33.333333000000003</v>
      </c>
      <c r="G67" s="26">
        <v>10</v>
      </c>
      <c r="H67" s="26">
        <v>6.6666670000000003</v>
      </c>
      <c r="I67" s="26">
        <v>20</v>
      </c>
      <c r="J67" s="26">
        <v>13.333333</v>
      </c>
    </row>
    <row r="68" spans="1:10" x14ac:dyDescent="0.2">
      <c r="A68" s="18" t="s">
        <v>1035</v>
      </c>
      <c r="B68" s="18"/>
      <c r="C68" s="18"/>
      <c r="D68" s="18"/>
      <c r="E68" s="18"/>
      <c r="F68" s="18"/>
      <c r="G68" s="18"/>
      <c r="H68" s="18"/>
      <c r="I68" s="18"/>
      <c r="J68" s="18"/>
    </row>
    <row r="69" spans="1:10" x14ac:dyDescent="0.2">
      <c r="A69" s="19" t="s">
        <v>1036</v>
      </c>
      <c r="B69" s="20">
        <v>366</v>
      </c>
      <c r="C69" s="26">
        <v>17.759563</v>
      </c>
      <c r="D69" s="26">
        <v>75.136612</v>
      </c>
      <c r="E69" s="26">
        <v>18.032786999999999</v>
      </c>
      <c r="F69" s="26">
        <v>18.032786999999999</v>
      </c>
      <c r="G69" s="26">
        <v>14.480874</v>
      </c>
      <c r="H69" s="26">
        <v>10.382514</v>
      </c>
      <c r="I69" s="26">
        <v>36.338797999999997</v>
      </c>
      <c r="J69" s="26">
        <v>12.568306</v>
      </c>
    </row>
    <row r="70" spans="1:10" x14ac:dyDescent="0.2">
      <c r="A70" s="19" t="s">
        <v>1037</v>
      </c>
      <c r="B70" s="20">
        <v>1212</v>
      </c>
      <c r="C70" s="26">
        <v>28.547854999999998</v>
      </c>
      <c r="D70" s="26">
        <v>84.570957000000007</v>
      </c>
      <c r="E70" s="26">
        <v>23.184818</v>
      </c>
      <c r="F70" s="26">
        <v>27.640263999999998</v>
      </c>
      <c r="G70" s="26">
        <v>13.283828</v>
      </c>
      <c r="H70" s="26">
        <v>7.5082509999999996</v>
      </c>
      <c r="I70" s="26">
        <v>38.118811999999998</v>
      </c>
      <c r="J70" s="26">
        <v>5.8580860000000001</v>
      </c>
    </row>
    <row r="71" spans="1:10" x14ac:dyDescent="0.2">
      <c r="A71" s="19" t="s">
        <v>137</v>
      </c>
      <c r="B71" s="20">
        <v>112</v>
      </c>
      <c r="C71" s="26">
        <v>45.535713999999999</v>
      </c>
      <c r="D71" s="26">
        <v>80.357142999999994</v>
      </c>
      <c r="E71" s="26">
        <v>15.178571</v>
      </c>
      <c r="F71" s="26">
        <v>33.035713999999999</v>
      </c>
      <c r="G71" s="26">
        <v>8.9285709999999998</v>
      </c>
      <c r="H71" s="26">
        <v>4.4642860000000004</v>
      </c>
      <c r="I71" s="26">
        <v>32.142856999999999</v>
      </c>
      <c r="J71" s="26">
        <v>6.25</v>
      </c>
    </row>
    <row r="72" spans="1:10" x14ac:dyDescent="0.2">
      <c r="A72" s="19" t="s">
        <v>138</v>
      </c>
      <c r="B72" s="20">
        <v>673</v>
      </c>
      <c r="C72" s="26">
        <v>23.922733999999998</v>
      </c>
      <c r="D72" s="26">
        <v>78.454680999999994</v>
      </c>
      <c r="E72" s="26">
        <v>23.922733999999998</v>
      </c>
      <c r="F72" s="26">
        <v>26.002972</v>
      </c>
      <c r="G72" s="26">
        <v>11.144131</v>
      </c>
      <c r="H72" s="26">
        <v>6.3893019999999998</v>
      </c>
      <c r="I72" s="26">
        <v>39.821694000000001</v>
      </c>
      <c r="J72" s="26">
        <v>7.2808320000000002</v>
      </c>
    </row>
    <row r="73" spans="1:10" x14ac:dyDescent="0.2">
      <c r="A73" s="19" t="s">
        <v>1038</v>
      </c>
      <c r="B73" s="20">
        <v>75</v>
      </c>
      <c r="C73" s="26">
        <v>29.333333</v>
      </c>
      <c r="D73" s="26">
        <v>77.333332999999996</v>
      </c>
      <c r="E73" s="26">
        <v>17.333333</v>
      </c>
      <c r="F73" s="26">
        <v>25.333333</v>
      </c>
      <c r="G73" s="26">
        <v>13.333333</v>
      </c>
      <c r="H73" s="26">
        <v>10.666667</v>
      </c>
      <c r="I73" s="26">
        <v>38.666666999999997</v>
      </c>
      <c r="J73" s="26">
        <v>10.666667</v>
      </c>
    </row>
    <row r="74" spans="1:10" x14ac:dyDescent="0.2">
      <c r="A74" s="19" t="s">
        <v>1011</v>
      </c>
      <c r="B74" s="20">
        <v>178</v>
      </c>
      <c r="C74" s="26">
        <v>12.921348</v>
      </c>
      <c r="D74" s="26">
        <v>79.775281000000007</v>
      </c>
      <c r="E74" s="26">
        <v>19.662921000000001</v>
      </c>
      <c r="F74" s="26">
        <v>25.842697000000001</v>
      </c>
      <c r="G74" s="26">
        <v>10.674156999999999</v>
      </c>
      <c r="H74" s="26">
        <v>5.6179779999999999</v>
      </c>
      <c r="I74" s="26">
        <v>38.202247</v>
      </c>
      <c r="J74" s="26">
        <v>10.674156999999999</v>
      </c>
    </row>
    <row r="75" spans="1:10" x14ac:dyDescent="0.2">
      <c r="A75" s="19" t="s">
        <v>1441</v>
      </c>
      <c r="B75" s="20">
        <v>1644</v>
      </c>
      <c r="C75" s="26">
        <v>26.824818</v>
      </c>
      <c r="D75" s="26">
        <v>81.995133999999993</v>
      </c>
      <c r="E75" s="26">
        <v>22.627737</v>
      </c>
      <c r="F75" s="26">
        <v>27.068127</v>
      </c>
      <c r="G75" s="26">
        <v>12.16545</v>
      </c>
      <c r="H75" s="26">
        <v>7.4817520000000002</v>
      </c>
      <c r="I75" s="26">
        <v>38.50365</v>
      </c>
      <c r="J75" s="26">
        <v>6.6301699999999997</v>
      </c>
    </row>
    <row r="76" spans="1:10" x14ac:dyDescent="0.2">
      <c r="A76" s="18" t="s">
        <v>1039</v>
      </c>
      <c r="B76" s="18"/>
      <c r="C76" s="18"/>
      <c r="D76" s="18"/>
      <c r="E76" s="18"/>
      <c r="F76" s="18"/>
      <c r="G76" s="18"/>
      <c r="H76" s="18"/>
      <c r="I76" s="18"/>
      <c r="J76" s="18"/>
    </row>
    <row r="77" spans="1:10" x14ac:dyDescent="0.2">
      <c r="A77" s="21" t="s">
        <v>1040</v>
      </c>
      <c r="B77" s="34">
        <v>366</v>
      </c>
      <c r="C77" s="30">
        <v>17.759563</v>
      </c>
      <c r="D77" s="30">
        <v>75.136612</v>
      </c>
      <c r="E77" s="30">
        <v>18.032786999999999</v>
      </c>
      <c r="F77" s="30">
        <v>18.032786999999999</v>
      </c>
      <c r="G77" s="30">
        <v>14.480874</v>
      </c>
      <c r="H77" s="30">
        <v>10.382514</v>
      </c>
      <c r="I77" s="30">
        <v>36.338797999999997</v>
      </c>
      <c r="J77" s="30">
        <v>12.568306</v>
      </c>
    </row>
    <row r="78" spans="1:10" x14ac:dyDescent="0.2">
      <c r="A78" s="21" t="s">
        <v>1041</v>
      </c>
      <c r="B78" s="34">
        <v>954</v>
      </c>
      <c r="C78" s="30">
        <v>25.890985000000001</v>
      </c>
      <c r="D78" s="30">
        <v>83.333332999999996</v>
      </c>
      <c r="E78" s="30">
        <v>22.851153</v>
      </c>
      <c r="F78" s="30">
        <v>28.197064999999998</v>
      </c>
      <c r="G78" s="30">
        <v>12.788259999999999</v>
      </c>
      <c r="H78" s="30">
        <v>7.9664570000000001</v>
      </c>
      <c r="I78" s="30">
        <v>38.469602000000002</v>
      </c>
      <c r="J78" s="30">
        <v>6.4989520000000001</v>
      </c>
    </row>
    <row r="79" spans="1:10" x14ac:dyDescent="0.2">
      <c r="A79" s="19" t="s">
        <v>1042</v>
      </c>
      <c r="B79" s="20">
        <v>345</v>
      </c>
      <c r="C79" s="26">
        <v>30.724637999999999</v>
      </c>
      <c r="D79" s="26">
        <v>79.420289999999994</v>
      </c>
      <c r="E79" s="26">
        <v>20.579709999999999</v>
      </c>
      <c r="F79" s="26">
        <v>27.536231999999998</v>
      </c>
      <c r="G79" s="26">
        <v>10.434782999999999</v>
      </c>
      <c r="H79" s="26">
        <v>7.2463769999999998</v>
      </c>
      <c r="I79" s="26">
        <v>40.579709999999999</v>
      </c>
      <c r="J79" s="26">
        <v>6.6666670000000003</v>
      </c>
    </row>
    <row r="80" spans="1:10" x14ac:dyDescent="0.2">
      <c r="A80" s="19" t="s">
        <v>1043</v>
      </c>
      <c r="B80" s="20">
        <v>141</v>
      </c>
      <c r="C80" s="26">
        <v>26.241135</v>
      </c>
      <c r="D80" s="26">
        <v>84.397163000000006</v>
      </c>
      <c r="E80" s="26">
        <v>26.950354999999998</v>
      </c>
      <c r="F80" s="26">
        <v>24.113475000000001</v>
      </c>
      <c r="G80" s="26">
        <v>12.765957</v>
      </c>
      <c r="H80" s="26">
        <v>5.6737590000000004</v>
      </c>
      <c r="I80" s="26">
        <v>40.425531999999997</v>
      </c>
      <c r="J80" s="26">
        <v>4.9645390000000003</v>
      </c>
    </row>
    <row r="81" spans="1:10" x14ac:dyDescent="0.2">
      <c r="A81" s="19" t="s">
        <v>1044</v>
      </c>
      <c r="B81" s="20">
        <v>56</v>
      </c>
      <c r="C81" s="26">
        <v>25</v>
      </c>
      <c r="D81" s="26">
        <v>76.785713999999999</v>
      </c>
      <c r="E81" s="26">
        <v>25</v>
      </c>
      <c r="F81" s="26">
        <v>25</v>
      </c>
      <c r="G81" s="26">
        <v>14.285714</v>
      </c>
      <c r="H81" s="26">
        <v>12.5</v>
      </c>
      <c r="I81" s="26">
        <v>44.642856999999999</v>
      </c>
      <c r="J81" s="26">
        <v>5.3571429999999998</v>
      </c>
    </row>
    <row r="82" spans="1:10" x14ac:dyDescent="0.2">
      <c r="A82" s="19" t="s">
        <v>1045</v>
      </c>
      <c r="B82" s="20">
        <v>48</v>
      </c>
      <c r="C82" s="26">
        <v>27.083333</v>
      </c>
      <c r="D82" s="26">
        <v>85.416667000000004</v>
      </c>
      <c r="E82" s="26">
        <v>20.833333</v>
      </c>
      <c r="F82" s="26">
        <v>25</v>
      </c>
      <c r="G82" s="26">
        <v>6.25</v>
      </c>
      <c r="H82" s="26">
        <v>0</v>
      </c>
      <c r="I82" s="26">
        <v>35.416666999999997</v>
      </c>
      <c r="J82" s="26">
        <v>8.3333329999999997</v>
      </c>
    </row>
    <row r="83" spans="1:10" x14ac:dyDescent="0.2">
      <c r="A83" s="19" t="s">
        <v>1046</v>
      </c>
      <c r="B83" s="20">
        <v>20</v>
      </c>
      <c r="C83" s="26">
        <v>25</v>
      </c>
      <c r="D83" s="26">
        <v>70</v>
      </c>
      <c r="E83" s="26">
        <v>10</v>
      </c>
      <c r="F83" s="26">
        <v>20</v>
      </c>
      <c r="G83" s="26">
        <v>10</v>
      </c>
      <c r="H83" s="26">
        <v>0</v>
      </c>
      <c r="I83" s="26">
        <v>20</v>
      </c>
      <c r="J83" s="26">
        <v>15</v>
      </c>
    </row>
    <row r="84" spans="1:10" x14ac:dyDescent="0.2">
      <c r="A84" s="19" t="s">
        <v>1047</v>
      </c>
      <c r="B84" s="20">
        <v>4</v>
      </c>
      <c r="C84" s="26">
        <v>25</v>
      </c>
      <c r="D84" s="26">
        <v>50</v>
      </c>
      <c r="E84" s="26">
        <v>0</v>
      </c>
      <c r="F84" s="26">
        <v>50</v>
      </c>
      <c r="G84" s="26">
        <v>0</v>
      </c>
      <c r="H84" s="26">
        <v>0</v>
      </c>
      <c r="I84" s="26">
        <v>0</v>
      </c>
      <c r="J84" s="26">
        <v>25</v>
      </c>
    </row>
    <row r="85" spans="1:10" x14ac:dyDescent="0.2">
      <c r="A85" s="19" t="s">
        <v>1048</v>
      </c>
      <c r="B85" s="20">
        <v>2</v>
      </c>
      <c r="C85" s="26">
        <v>0</v>
      </c>
      <c r="D85" s="26">
        <v>100</v>
      </c>
      <c r="E85" s="26">
        <v>0</v>
      </c>
      <c r="F85" s="26">
        <v>50</v>
      </c>
      <c r="G85" s="26">
        <v>0</v>
      </c>
      <c r="H85" s="26">
        <v>50</v>
      </c>
      <c r="I85" s="26">
        <v>100</v>
      </c>
      <c r="J85" s="26">
        <v>0</v>
      </c>
    </row>
    <row r="86" spans="1:10" x14ac:dyDescent="0.2">
      <c r="A86" s="19" t="s">
        <v>1049</v>
      </c>
      <c r="B86" s="20">
        <v>2</v>
      </c>
      <c r="C86" s="26">
        <v>0</v>
      </c>
      <c r="D86" s="26">
        <v>100</v>
      </c>
      <c r="E86" s="26">
        <v>50</v>
      </c>
      <c r="F86" s="26">
        <v>0</v>
      </c>
      <c r="G86" s="26">
        <v>50</v>
      </c>
      <c r="H86" s="26">
        <v>50</v>
      </c>
      <c r="I86" s="26">
        <v>50</v>
      </c>
      <c r="J86" s="26">
        <v>0</v>
      </c>
    </row>
    <row r="87" spans="1:10" x14ac:dyDescent="0.2">
      <c r="A87" s="19" t="s">
        <v>1011</v>
      </c>
      <c r="B87" s="20">
        <v>250</v>
      </c>
      <c r="C87" s="26">
        <v>16.399999999999999</v>
      </c>
      <c r="D87" s="26">
        <v>79.2</v>
      </c>
      <c r="E87" s="26">
        <v>21.2</v>
      </c>
      <c r="F87" s="26">
        <v>24</v>
      </c>
      <c r="G87" s="26">
        <v>11.6</v>
      </c>
      <c r="H87" s="26">
        <v>6</v>
      </c>
      <c r="I87" s="26">
        <v>35.200000000000003</v>
      </c>
      <c r="J87" s="26">
        <v>10</v>
      </c>
    </row>
    <row r="88" spans="1:10" x14ac:dyDescent="0.2">
      <c r="A88" s="18" t="s">
        <v>1050</v>
      </c>
      <c r="B88" s="18"/>
      <c r="C88" s="18"/>
      <c r="D88" s="18"/>
      <c r="E88" s="18"/>
      <c r="F88" s="18"/>
      <c r="G88" s="18"/>
      <c r="H88" s="18"/>
      <c r="I88" s="18"/>
      <c r="J88" s="18"/>
    </row>
    <row r="89" spans="1:10" x14ac:dyDescent="0.2">
      <c r="A89" s="19" t="s">
        <v>1051</v>
      </c>
      <c r="B89" s="20">
        <v>1712</v>
      </c>
      <c r="C89" s="26">
        <v>24.299064999999999</v>
      </c>
      <c r="D89" s="26">
        <v>81.25</v>
      </c>
      <c r="E89" s="26">
        <v>23.714953000000001</v>
      </c>
      <c r="F89" s="26">
        <v>27.803737999999999</v>
      </c>
      <c r="G89" s="26">
        <v>11.857476999999999</v>
      </c>
      <c r="H89" s="26">
        <v>7.593458</v>
      </c>
      <c r="I89" s="26">
        <v>39.427570000000003</v>
      </c>
      <c r="J89" s="26">
        <v>6.9509350000000003</v>
      </c>
    </row>
    <row r="90" spans="1:10" x14ac:dyDescent="0.2">
      <c r="A90" s="19" t="s">
        <v>139</v>
      </c>
      <c r="B90" s="20">
        <v>76</v>
      </c>
      <c r="C90" s="26">
        <v>27.631578999999999</v>
      </c>
      <c r="D90" s="26">
        <v>80.263158000000004</v>
      </c>
      <c r="E90" s="26">
        <v>14.473684</v>
      </c>
      <c r="F90" s="26">
        <v>21.052631999999999</v>
      </c>
      <c r="G90" s="26">
        <v>15.789474</v>
      </c>
      <c r="H90" s="26">
        <v>13.157895</v>
      </c>
      <c r="I90" s="26">
        <v>40.789473999999998</v>
      </c>
      <c r="J90" s="26">
        <v>6.5789470000000003</v>
      </c>
    </row>
    <row r="91" spans="1:10" x14ac:dyDescent="0.2">
      <c r="A91" s="19" t="s">
        <v>1052</v>
      </c>
      <c r="B91" s="20">
        <v>59</v>
      </c>
      <c r="C91" s="26">
        <v>23.728814</v>
      </c>
      <c r="D91" s="26">
        <v>79.661017000000001</v>
      </c>
      <c r="E91" s="26">
        <v>13.559322</v>
      </c>
      <c r="F91" s="26">
        <v>22.033898000000001</v>
      </c>
      <c r="G91" s="26">
        <v>20.338982999999999</v>
      </c>
      <c r="H91" s="26">
        <v>3.389831</v>
      </c>
      <c r="I91" s="26">
        <v>18.644068000000001</v>
      </c>
      <c r="J91" s="26">
        <v>16.949152999999999</v>
      </c>
    </row>
    <row r="92" spans="1:10" x14ac:dyDescent="0.2">
      <c r="A92" s="19" t="s">
        <v>140</v>
      </c>
      <c r="B92" s="20">
        <v>194</v>
      </c>
      <c r="C92" s="26">
        <v>29.896906999999999</v>
      </c>
      <c r="D92" s="26">
        <v>80.412370999999993</v>
      </c>
      <c r="E92" s="26">
        <v>12.371134</v>
      </c>
      <c r="F92" s="26">
        <v>10.309278000000001</v>
      </c>
      <c r="G92" s="26">
        <v>14.43299</v>
      </c>
      <c r="H92" s="26">
        <v>8.7628869999999992</v>
      </c>
      <c r="I92" s="26">
        <v>34.536082</v>
      </c>
      <c r="J92" s="26">
        <v>10.824742000000001</v>
      </c>
    </row>
    <row r="93" spans="1:10" x14ac:dyDescent="0.2">
      <c r="A93" s="19" t="s">
        <v>141</v>
      </c>
      <c r="B93" s="20">
        <v>16</v>
      </c>
      <c r="C93" s="26">
        <v>12.5</v>
      </c>
      <c r="D93" s="26">
        <v>68.75</v>
      </c>
      <c r="E93" s="26">
        <v>25</v>
      </c>
      <c r="F93" s="26">
        <v>6.25</v>
      </c>
      <c r="G93" s="26">
        <v>31.25</v>
      </c>
      <c r="H93" s="26">
        <v>6.25</v>
      </c>
      <c r="I93" s="26">
        <v>37.5</v>
      </c>
      <c r="J93" s="26">
        <v>18.75</v>
      </c>
    </row>
    <row r="94" spans="1:10" x14ac:dyDescent="0.2">
      <c r="A94" s="19" t="s">
        <v>1009</v>
      </c>
      <c r="B94" s="20">
        <v>46</v>
      </c>
      <c r="C94" s="26">
        <v>13.043478</v>
      </c>
      <c r="D94" s="26">
        <v>80.434782999999996</v>
      </c>
      <c r="E94" s="26">
        <v>10.869565</v>
      </c>
      <c r="F94" s="26">
        <v>13.043478</v>
      </c>
      <c r="G94" s="26">
        <v>13.043478</v>
      </c>
      <c r="H94" s="26">
        <v>13.043478</v>
      </c>
      <c r="I94" s="26">
        <v>39.130434999999999</v>
      </c>
      <c r="J94" s="26">
        <v>13.043478</v>
      </c>
    </row>
    <row r="95" spans="1:10" x14ac:dyDescent="0.2">
      <c r="A95" s="19" t="s">
        <v>1011</v>
      </c>
      <c r="B95" s="20">
        <v>85</v>
      </c>
      <c r="C95" s="26">
        <v>14.117647</v>
      </c>
      <c r="D95" s="26">
        <v>72.941175999999999</v>
      </c>
      <c r="E95" s="26">
        <v>17.647058999999999</v>
      </c>
      <c r="F95" s="26">
        <v>29.411764999999999</v>
      </c>
      <c r="G95" s="26">
        <v>7.0588240000000004</v>
      </c>
      <c r="H95" s="26">
        <v>5.8823530000000002</v>
      </c>
      <c r="I95" s="26">
        <v>30.588235000000001</v>
      </c>
      <c r="J95" s="26">
        <v>11.764706</v>
      </c>
    </row>
    <row r="96" spans="1:10" x14ac:dyDescent="0.2">
      <c r="A96" s="18" t="s">
        <v>1053</v>
      </c>
      <c r="B96" s="18"/>
      <c r="C96" s="18"/>
      <c r="D96" s="18"/>
      <c r="E96" s="18"/>
      <c r="F96" s="18"/>
      <c r="G96" s="18"/>
      <c r="H96" s="18"/>
      <c r="I96" s="18"/>
      <c r="J96" s="18"/>
    </row>
    <row r="97" spans="1:10" x14ac:dyDescent="0.2">
      <c r="A97" s="19" t="s">
        <v>1054</v>
      </c>
      <c r="B97" s="20">
        <v>1212</v>
      </c>
      <c r="C97" s="26">
        <v>25.247525</v>
      </c>
      <c r="D97" s="26">
        <v>82.590759000000006</v>
      </c>
      <c r="E97" s="26">
        <v>23.349834999999999</v>
      </c>
      <c r="F97" s="26">
        <v>30.033003000000001</v>
      </c>
      <c r="G97" s="26">
        <v>11.798679999999999</v>
      </c>
      <c r="H97" s="26">
        <v>7.6732670000000001</v>
      </c>
      <c r="I97" s="26">
        <v>41.089109000000001</v>
      </c>
      <c r="J97" s="26">
        <v>5.5280529999999999</v>
      </c>
    </row>
    <row r="98" spans="1:10" x14ac:dyDescent="0.2">
      <c r="A98" s="19" t="s">
        <v>1055</v>
      </c>
      <c r="B98" s="20">
        <v>24</v>
      </c>
      <c r="C98" s="26">
        <v>33.333333000000003</v>
      </c>
      <c r="D98" s="26">
        <v>95.833332999999996</v>
      </c>
      <c r="E98" s="26">
        <v>29.166667</v>
      </c>
      <c r="F98" s="26">
        <v>37.5</v>
      </c>
      <c r="G98" s="26">
        <v>12.5</v>
      </c>
      <c r="H98" s="26">
        <v>4.1666670000000003</v>
      </c>
      <c r="I98" s="26">
        <v>54.166666999999997</v>
      </c>
      <c r="J98" s="26">
        <v>0</v>
      </c>
    </row>
    <row r="99" spans="1:10" x14ac:dyDescent="0.2">
      <c r="A99" s="19" t="s">
        <v>1056</v>
      </c>
      <c r="B99" s="20">
        <v>76</v>
      </c>
      <c r="C99" s="26">
        <v>38.157895000000003</v>
      </c>
      <c r="D99" s="26">
        <v>84.210526000000002</v>
      </c>
      <c r="E99" s="26">
        <v>19.736841999999999</v>
      </c>
      <c r="F99" s="26">
        <v>27.631578999999999</v>
      </c>
      <c r="G99" s="26">
        <v>9.2105259999999998</v>
      </c>
      <c r="H99" s="26">
        <v>9.2105259999999998</v>
      </c>
      <c r="I99" s="26">
        <v>38.157895000000003</v>
      </c>
      <c r="J99" s="26">
        <v>3.947368</v>
      </c>
    </row>
    <row r="100" spans="1:10" x14ac:dyDescent="0.2">
      <c r="A100" s="19" t="s">
        <v>1057</v>
      </c>
      <c r="B100" s="20">
        <v>43</v>
      </c>
      <c r="C100" s="26">
        <v>30.232558000000001</v>
      </c>
      <c r="D100" s="26">
        <v>76.744185999999999</v>
      </c>
      <c r="E100" s="26">
        <v>16.279070000000001</v>
      </c>
      <c r="F100" s="26">
        <v>20.930233000000001</v>
      </c>
      <c r="G100" s="26">
        <v>20.930233000000001</v>
      </c>
      <c r="H100" s="26">
        <v>9.3023260000000008</v>
      </c>
      <c r="I100" s="26">
        <v>39.534883999999998</v>
      </c>
      <c r="J100" s="26">
        <v>11.627907</v>
      </c>
    </row>
    <row r="101" spans="1:10" x14ac:dyDescent="0.2">
      <c r="A101" s="19" t="s">
        <v>1058</v>
      </c>
      <c r="B101" s="20">
        <v>14</v>
      </c>
      <c r="C101" s="26">
        <v>64.285713999999999</v>
      </c>
      <c r="D101" s="26">
        <v>78.571428999999995</v>
      </c>
      <c r="E101" s="26">
        <v>28.571428999999998</v>
      </c>
      <c r="F101" s="26">
        <v>14.285714</v>
      </c>
      <c r="G101" s="26">
        <v>7.1428570000000002</v>
      </c>
      <c r="H101" s="26">
        <v>14.285714</v>
      </c>
      <c r="I101" s="26">
        <v>35.714286000000001</v>
      </c>
      <c r="J101" s="26">
        <v>0</v>
      </c>
    </row>
    <row r="102" spans="1:10" x14ac:dyDescent="0.2">
      <c r="A102" s="19" t="s">
        <v>1059</v>
      </c>
      <c r="B102" s="20">
        <v>5</v>
      </c>
      <c r="C102" s="26">
        <v>20</v>
      </c>
      <c r="D102" s="26">
        <v>80</v>
      </c>
      <c r="E102" s="26">
        <v>20</v>
      </c>
      <c r="F102" s="26">
        <v>40</v>
      </c>
      <c r="G102" s="26">
        <v>0</v>
      </c>
      <c r="H102" s="26">
        <v>0</v>
      </c>
      <c r="I102" s="26">
        <v>60</v>
      </c>
      <c r="J102" s="26">
        <v>20</v>
      </c>
    </row>
    <row r="103" spans="1:10" x14ac:dyDescent="0.2">
      <c r="A103" s="19" t="s">
        <v>1011</v>
      </c>
      <c r="B103" s="20">
        <v>414</v>
      </c>
      <c r="C103" s="26">
        <v>17.149757999999999</v>
      </c>
      <c r="D103" s="26">
        <v>76.328502</v>
      </c>
      <c r="E103" s="26">
        <v>24.154589000000001</v>
      </c>
      <c r="F103" s="26">
        <v>20.531400999999999</v>
      </c>
      <c r="G103" s="26">
        <v>12.560385999999999</v>
      </c>
      <c r="H103" s="26">
        <v>7.9710140000000003</v>
      </c>
      <c r="I103" s="26">
        <v>34.057971000000002</v>
      </c>
      <c r="J103" s="26">
        <v>11.594203</v>
      </c>
    </row>
    <row r="104" spans="1:10" x14ac:dyDescent="0.2">
      <c r="A104" s="18" t="s">
        <v>1060</v>
      </c>
      <c r="B104" s="18"/>
      <c r="C104" s="18"/>
      <c r="D104" s="18"/>
      <c r="E104" s="18"/>
      <c r="F104" s="18"/>
      <c r="G104" s="18"/>
      <c r="H104" s="18"/>
      <c r="I104" s="18"/>
      <c r="J104" s="18"/>
    </row>
    <row r="105" spans="1:10" x14ac:dyDescent="0.2">
      <c r="A105" s="19" t="s">
        <v>1054</v>
      </c>
      <c r="B105" s="20">
        <v>13</v>
      </c>
      <c r="C105" s="26">
        <v>7.6923079999999997</v>
      </c>
      <c r="D105" s="26">
        <v>84.615385000000003</v>
      </c>
      <c r="E105" s="26">
        <v>30.769231000000001</v>
      </c>
      <c r="F105" s="26">
        <v>7.6923079999999997</v>
      </c>
      <c r="G105" s="26">
        <v>15.384615</v>
      </c>
      <c r="H105" s="26">
        <v>7.6923079999999997</v>
      </c>
      <c r="I105" s="26">
        <v>30.769231000000001</v>
      </c>
      <c r="J105" s="26">
        <v>15.384615</v>
      </c>
    </row>
    <row r="106" spans="1:10" x14ac:dyDescent="0.2">
      <c r="A106" s="19" t="s">
        <v>1055</v>
      </c>
      <c r="B106" s="20">
        <v>89</v>
      </c>
      <c r="C106" s="26">
        <v>20.224719</v>
      </c>
      <c r="D106" s="26">
        <v>77.528090000000006</v>
      </c>
      <c r="E106" s="26">
        <v>12.359551</v>
      </c>
      <c r="F106" s="26">
        <v>14.606742000000001</v>
      </c>
      <c r="G106" s="26">
        <v>15.730337</v>
      </c>
      <c r="H106" s="26">
        <v>7.8651689999999999</v>
      </c>
      <c r="I106" s="26">
        <v>32.584269999999997</v>
      </c>
      <c r="J106" s="26">
        <v>16.853933000000001</v>
      </c>
    </row>
    <row r="107" spans="1:10" x14ac:dyDescent="0.2">
      <c r="A107" s="19" t="s">
        <v>1056</v>
      </c>
      <c r="B107" s="20">
        <v>143</v>
      </c>
      <c r="C107" s="26">
        <v>30.069929999999999</v>
      </c>
      <c r="D107" s="26">
        <v>83.216783000000007</v>
      </c>
      <c r="E107" s="26">
        <v>16.783217</v>
      </c>
      <c r="F107" s="26">
        <v>11.888112</v>
      </c>
      <c r="G107" s="26">
        <v>19.58042</v>
      </c>
      <c r="H107" s="26">
        <v>5.5944060000000002</v>
      </c>
      <c r="I107" s="26">
        <v>30.069929999999999</v>
      </c>
      <c r="J107" s="26">
        <v>8.3916079999999997</v>
      </c>
    </row>
    <row r="108" spans="1:10" x14ac:dyDescent="0.2">
      <c r="A108" s="19" t="s">
        <v>1057</v>
      </c>
      <c r="B108" s="20">
        <v>27</v>
      </c>
      <c r="C108" s="26">
        <v>37.037036999999998</v>
      </c>
      <c r="D108" s="26">
        <v>81.481481000000002</v>
      </c>
      <c r="E108" s="26">
        <v>7.4074070000000001</v>
      </c>
      <c r="F108" s="26">
        <v>25.925926</v>
      </c>
      <c r="G108" s="26">
        <v>11.111110999999999</v>
      </c>
      <c r="H108" s="26">
        <v>14.814814999999999</v>
      </c>
      <c r="I108" s="26">
        <v>22.222221999999999</v>
      </c>
      <c r="J108" s="26">
        <v>11.111110999999999</v>
      </c>
    </row>
    <row r="109" spans="1:10" x14ac:dyDescent="0.2">
      <c r="A109" s="19" t="s">
        <v>1058</v>
      </c>
      <c r="B109" s="20">
        <v>5</v>
      </c>
      <c r="C109" s="26">
        <v>20</v>
      </c>
      <c r="D109" s="26">
        <v>60</v>
      </c>
      <c r="E109" s="26">
        <v>0</v>
      </c>
      <c r="F109" s="26">
        <v>0</v>
      </c>
      <c r="G109" s="26">
        <v>0</v>
      </c>
      <c r="H109" s="26">
        <v>40</v>
      </c>
      <c r="I109" s="26">
        <v>80</v>
      </c>
      <c r="J109" s="26">
        <v>0</v>
      </c>
    </row>
    <row r="110" spans="1:10" x14ac:dyDescent="0.2">
      <c r="A110" s="19" t="s">
        <v>1059</v>
      </c>
      <c r="B110" s="20">
        <v>10</v>
      </c>
      <c r="C110" s="26">
        <v>50</v>
      </c>
      <c r="D110" s="26">
        <v>80</v>
      </c>
      <c r="E110" s="26">
        <v>0</v>
      </c>
      <c r="F110" s="26">
        <v>0</v>
      </c>
      <c r="G110" s="26">
        <v>10</v>
      </c>
      <c r="H110" s="26">
        <v>10</v>
      </c>
      <c r="I110" s="26">
        <v>30</v>
      </c>
      <c r="J110" s="26">
        <v>20</v>
      </c>
    </row>
    <row r="111" spans="1:10" x14ac:dyDescent="0.2">
      <c r="A111" s="19" t="s">
        <v>1011</v>
      </c>
      <c r="B111" s="20">
        <v>28</v>
      </c>
      <c r="C111" s="26">
        <v>7.1428570000000002</v>
      </c>
      <c r="D111" s="26">
        <v>67.857142999999994</v>
      </c>
      <c r="E111" s="26">
        <v>0</v>
      </c>
      <c r="F111" s="26">
        <v>7.1428570000000002</v>
      </c>
      <c r="G111" s="26">
        <v>10.714286</v>
      </c>
      <c r="H111" s="26">
        <v>10.714286</v>
      </c>
      <c r="I111" s="26">
        <v>46.428570999999998</v>
      </c>
      <c r="J111" s="26">
        <v>21.428571000000002</v>
      </c>
    </row>
    <row r="112" spans="1:10" x14ac:dyDescent="0.2">
      <c r="A112" s="18" t="s">
        <v>142</v>
      </c>
      <c r="B112" s="18"/>
      <c r="C112" s="18"/>
      <c r="D112" s="18"/>
      <c r="E112" s="18"/>
      <c r="F112" s="18"/>
      <c r="G112" s="18"/>
      <c r="H112" s="18"/>
      <c r="I112" s="18"/>
      <c r="J112" s="18"/>
    </row>
    <row r="113" spans="1:10" x14ac:dyDescent="0.2">
      <c r="A113" s="19" t="s">
        <v>1061</v>
      </c>
      <c r="B113" s="20">
        <v>90</v>
      </c>
      <c r="C113" s="26">
        <v>36.666666999999997</v>
      </c>
      <c r="D113" s="26">
        <v>83.333332999999996</v>
      </c>
      <c r="E113" s="26">
        <v>30</v>
      </c>
      <c r="F113" s="26">
        <v>30</v>
      </c>
      <c r="G113" s="26">
        <v>10</v>
      </c>
      <c r="H113" s="26">
        <v>12.222222</v>
      </c>
      <c r="I113" s="26">
        <v>32.222222000000002</v>
      </c>
      <c r="J113" s="26">
        <v>7.7777779999999996</v>
      </c>
    </row>
    <row r="114" spans="1:10" x14ac:dyDescent="0.2">
      <c r="A114" s="19" t="s">
        <v>1062</v>
      </c>
      <c r="B114" s="20">
        <v>307</v>
      </c>
      <c r="C114" s="26">
        <v>35.179152999999999</v>
      </c>
      <c r="D114" s="26">
        <v>83.713355000000007</v>
      </c>
      <c r="E114" s="26">
        <v>27.687296</v>
      </c>
      <c r="F114" s="26">
        <v>25.081433000000001</v>
      </c>
      <c r="G114" s="26">
        <v>14.332248</v>
      </c>
      <c r="H114" s="26">
        <v>9.7719869999999993</v>
      </c>
      <c r="I114" s="26">
        <v>37.785015999999999</v>
      </c>
      <c r="J114" s="26">
        <v>5.8631919999999997</v>
      </c>
    </row>
    <row r="115" spans="1:10" x14ac:dyDescent="0.2">
      <c r="A115" s="19" t="s">
        <v>1063</v>
      </c>
      <c r="B115" s="20">
        <v>392</v>
      </c>
      <c r="C115" s="26">
        <v>34.183672999999999</v>
      </c>
      <c r="D115" s="26">
        <v>83.673468999999997</v>
      </c>
      <c r="E115" s="26">
        <v>21.173469000000001</v>
      </c>
      <c r="F115" s="26">
        <v>27.551020000000001</v>
      </c>
      <c r="G115" s="26">
        <v>13.775510000000001</v>
      </c>
      <c r="H115" s="26">
        <v>6.6326530000000004</v>
      </c>
      <c r="I115" s="26">
        <v>41.581632999999997</v>
      </c>
      <c r="J115" s="26">
        <v>6.1224489999999996</v>
      </c>
    </row>
    <row r="116" spans="1:10" x14ac:dyDescent="0.2">
      <c r="A116" s="19" t="s">
        <v>1064</v>
      </c>
      <c r="B116" s="20">
        <v>379</v>
      </c>
      <c r="C116" s="26">
        <v>22.955145000000002</v>
      </c>
      <c r="D116" s="26">
        <v>80.738786000000005</v>
      </c>
      <c r="E116" s="26">
        <v>21.108179</v>
      </c>
      <c r="F116" s="26">
        <v>26.649076999999998</v>
      </c>
      <c r="G116" s="26">
        <v>13.720317</v>
      </c>
      <c r="H116" s="26">
        <v>6.3324540000000002</v>
      </c>
      <c r="I116" s="26">
        <v>36.147756999999999</v>
      </c>
      <c r="J116" s="26">
        <v>8.4432720000000003</v>
      </c>
    </row>
    <row r="117" spans="1:10" x14ac:dyDescent="0.2">
      <c r="A117" s="19" t="s">
        <v>1065</v>
      </c>
      <c r="B117" s="20">
        <v>951</v>
      </c>
      <c r="C117" s="26">
        <v>16.403784999999999</v>
      </c>
      <c r="D117" s="26">
        <v>78.654048000000003</v>
      </c>
      <c r="E117" s="26">
        <v>19.55836</v>
      </c>
      <c r="F117" s="26">
        <v>23.659306000000001</v>
      </c>
      <c r="G117" s="26">
        <v>11.356467</v>
      </c>
      <c r="H117" s="26">
        <v>7.9915880000000001</v>
      </c>
      <c r="I117" s="26">
        <v>38.906413999999998</v>
      </c>
      <c r="J117" s="26">
        <v>8.7276550000000004</v>
      </c>
    </row>
    <row r="118" spans="1:10" x14ac:dyDescent="0.2">
      <c r="A118" s="19" t="s">
        <v>1011</v>
      </c>
      <c r="B118" s="20">
        <v>69</v>
      </c>
      <c r="C118" s="26">
        <v>15.942029</v>
      </c>
      <c r="D118" s="26">
        <v>73.913043000000002</v>
      </c>
      <c r="E118" s="26">
        <v>17.391304000000002</v>
      </c>
      <c r="F118" s="26">
        <v>27.536231999999998</v>
      </c>
      <c r="G118" s="26">
        <v>7.2463769999999998</v>
      </c>
      <c r="H118" s="26">
        <v>5.7971009999999996</v>
      </c>
      <c r="I118" s="26">
        <v>27.536231999999998</v>
      </c>
      <c r="J118" s="26">
        <v>14.492754</v>
      </c>
    </row>
    <row r="119" spans="1:10" x14ac:dyDescent="0.2">
      <c r="A119" s="18" t="s">
        <v>143</v>
      </c>
      <c r="B119" s="18"/>
      <c r="C119" s="18"/>
      <c r="D119" s="18"/>
      <c r="E119" s="18"/>
      <c r="F119" s="18"/>
      <c r="G119" s="18"/>
      <c r="H119" s="18"/>
      <c r="I119" s="18"/>
      <c r="J119" s="18"/>
    </row>
    <row r="120" spans="1:10" x14ac:dyDescent="0.2">
      <c r="A120" s="21" t="s">
        <v>1066</v>
      </c>
      <c r="B120" s="21"/>
      <c r="C120" s="21"/>
      <c r="D120" s="21"/>
      <c r="E120" s="21"/>
      <c r="F120" s="21"/>
      <c r="G120" s="21"/>
      <c r="H120" s="21"/>
      <c r="I120" s="21"/>
      <c r="J120" s="21"/>
    </row>
    <row r="121" spans="1:10" x14ac:dyDescent="0.2">
      <c r="A121" s="19" t="s">
        <v>1067</v>
      </c>
      <c r="B121" s="20">
        <v>546</v>
      </c>
      <c r="C121" s="26">
        <v>32.600732999999998</v>
      </c>
      <c r="D121" s="26">
        <v>83.150182999999998</v>
      </c>
      <c r="E121" s="26">
        <v>25.641026</v>
      </c>
      <c r="F121" s="26">
        <v>29.304029</v>
      </c>
      <c r="G121" s="26">
        <v>12.820513</v>
      </c>
      <c r="H121" s="26">
        <v>9.89011</v>
      </c>
      <c r="I121" s="26">
        <v>39.010989000000002</v>
      </c>
      <c r="J121" s="26">
        <v>6.227106</v>
      </c>
    </row>
    <row r="122" spans="1:10" x14ac:dyDescent="0.2">
      <c r="A122" s="19" t="s">
        <v>1068</v>
      </c>
      <c r="B122" s="20">
        <v>531</v>
      </c>
      <c r="C122" s="26">
        <v>28.813559000000001</v>
      </c>
      <c r="D122" s="26">
        <v>84.369114999999994</v>
      </c>
      <c r="E122" s="26">
        <v>23.728814</v>
      </c>
      <c r="F122" s="26">
        <v>26.930319999999998</v>
      </c>
      <c r="G122" s="26">
        <v>16.572505</v>
      </c>
      <c r="H122" s="26">
        <v>8.2862519999999993</v>
      </c>
      <c r="I122" s="26">
        <v>37.476460000000003</v>
      </c>
      <c r="J122" s="26">
        <v>7.1563090000000003</v>
      </c>
    </row>
    <row r="123" spans="1:10" x14ac:dyDescent="0.2">
      <c r="A123" s="19" t="s">
        <v>1069</v>
      </c>
      <c r="B123" s="20">
        <v>205</v>
      </c>
      <c r="C123" s="26">
        <v>24.390243999999999</v>
      </c>
      <c r="D123" s="26">
        <v>79.024389999999997</v>
      </c>
      <c r="E123" s="26">
        <v>20</v>
      </c>
      <c r="F123" s="26">
        <v>25.365853999999999</v>
      </c>
      <c r="G123" s="26">
        <v>9.2682929999999999</v>
      </c>
      <c r="H123" s="26">
        <v>7.3170729999999997</v>
      </c>
      <c r="I123" s="26">
        <v>39.024389999999997</v>
      </c>
      <c r="J123" s="26">
        <v>8.7804880000000001</v>
      </c>
    </row>
    <row r="124" spans="1:10" x14ac:dyDescent="0.2">
      <c r="A124" s="19" t="s">
        <v>1070</v>
      </c>
      <c r="B124" s="20">
        <v>762</v>
      </c>
      <c r="C124" s="26">
        <v>16.141732000000001</v>
      </c>
      <c r="D124" s="26">
        <v>77.952755999999994</v>
      </c>
      <c r="E124" s="26">
        <v>18.766404000000001</v>
      </c>
      <c r="F124" s="26">
        <v>22.834645999999999</v>
      </c>
      <c r="G124" s="26">
        <v>10.367454</v>
      </c>
      <c r="H124" s="26">
        <v>6.6929129999999999</v>
      </c>
      <c r="I124" s="26">
        <v>38.320210000000003</v>
      </c>
      <c r="J124" s="26">
        <v>8.3989499999999992</v>
      </c>
    </row>
    <row r="125" spans="1:10" x14ac:dyDescent="0.2">
      <c r="A125" s="19" t="s">
        <v>1011</v>
      </c>
      <c r="B125" s="20">
        <v>144</v>
      </c>
      <c r="C125" s="26">
        <v>17.361111000000001</v>
      </c>
      <c r="D125" s="26">
        <v>74.305555999999996</v>
      </c>
      <c r="E125" s="26">
        <v>15.972222</v>
      </c>
      <c r="F125" s="26">
        <v>19.444444000000001</v>
      </c>
      <c r="G125" s="26">
        <v>11.111110999999999</v>
      </c>
      <c r="H125" s="26">
        <v>4.8611110000000002</v>
      </c>
      <c r="I125" s="26">
        <v>34.722222000000002</v>
      </c>
      <c r="J125" s="26">
        <v>13.888889000000001</v>
      </c>
    </row>
    <row r="126" spans="1:10" x14ac:dyDescent="0.2">
      <c r="A126" s="18" t="s">
        <v>143</v>
      </c>
      <c r="B126" s="18"/>
      <c r="C126" s="18"/>
      <c r="D126" s="18"/>
      <c r="E126" s="18"/>
      <c r="F126" s="18"/>
      <c r="G126" s="18"/>
      <c r="H126" s="18"/>
      <c r="I126" s="18"/>
      <c r="J126" s="18"/>
    </row>
    <row r="127" spans="1:10" x14ac:dyDescent="0.2">
      <c r="A127" s="21" t="s">
        <v>1071</v>
      </c>
      <c r="B127" s="21"/>
      <c r="C127" s="21"/>
      <c r="D127" s="21"/>
      <c r="E127" s="21"/>
      <c r="F127" s="21"/>
      <c r="G127" s="21"/>
      <c r="H127" s="21"/>
      <c r="I127" s="21"/>
      <c r="J127" s="21"/>
    </row>
    <row r="128" spans="1:10" x14ac:dyDescent="0.2">
      <c r="A128" s="19" t="s">
        <v>1067</v>
      </c>
      <c r="B128" s="20">
        <v>285</v>
      </c>
      <c r="C128" s="26">
        <v>38.947367999999997</v>
      </c>
      <c r="D128" s="26">
        <v>85.263158000000004</v>
      </c>
      <c r="E128" s="26">
        <v>21.754386</v>
      </c>
      <c r="F128" s="26">
        <v>27.368421000000001</v>
      </c>
      <c r="G128" s="26">
        <v>14.736841999999999</v>
      </c>
      <c r="H128" s="26">
        <v>10.877193</v>
      </c>
      <c r="I128" s="26">
        <v>39.298245999999999</v>
      </c>
      <c r="J128" s="26">
        <v>5.2631579999999998</v>
      </c>
    </row>
    <row r="129" spans="1:10" x14ac:dyDescent="0.2">
      <c r="A129" s="19" t="s">
        <v>1068</v>
      </c>
      <c r="B129" s="20">
        <v>217</v>
      </c>
      <c r="C129" s="26">
        <v>33.640552999999997</v>
      </c>
      <c r="D129" s="26">
        <v>83.870968000000005</v>
      </c>
      <c r="E129" s="26">
        <v>25.345621999999999</v>
      </c>
      <c r="F129" s="26">
        <v>26.267281000000001</v>
      </c>
      <c r="G129" s="26">
        <v>18.894009</v>
      </c>
      <c r="H129" s="26">
        <v>5.0691240000000004</v>
      </c>
      <c r="I129" s="26">
        <v>36.866359000000003</v>
      </c>
      <c r="J129" s="26">
        <v>7.8341010000000004</v>
      </c>
    </row>
    <row r="130" spans="1:10" x14ac:dyDescent="0.2">
      <c r="A130" s="19" t="s">
        <v>1069</v>
      </c>
      <c r="B130" s="20">
        <v>142</v>
      </c>
      <c r="C130" s="26">
        <v>33.098591999999996</v>
      </c>
      <c r="D130" s="26">
        <v>83.802817000000005</v>
      </c>
      <c r="E130" s="26">
        <v>26.760563000000001</v>
      </c>
      <c r="F130" s="26">
        <v>29.577465</v>
      </c>
      <c r="G130" s="26">
        <v>11.971831</v>
      </c>
      <c r="H130" s="26">
        <v>9.1549300000000002</v>
      </c>
      <c r="I130" s="26">
        <v>36.619717999999999</v>
      </c>
      <c r="J130" s="26">
        <v>5.6338030000000003</v>
      </c>
    </row>
    <row r="131" spans="1:10" x14ac:dyDescent="0.2">
      <c r="A131" s="19" t="s">
        <v>1070</v>
      </c>
      <c r="B131" s="20">
        <v>1184</v>
      </c>
      <c r="C131" s="26">
        <v>20.185811000000001</v>
      </c>
      <c r="D131" s="26">
        <v>79.814188999999999</v>
      </c>
      <c r="E131" s="26">
        <v>21.199324000000001</v>
      </c>
      <c r="F131" s="26">
        <v>25.844595000000002</v>
      </c>
      <c r="G131" s="26">
        <v>10.810810999999999</v>
      </c>
      <c r="H131" s="26">
        <v>7.4324320000000004</v>
      </c>
      <c r="I131" s="26">
        <v>39.104730000000004</v>
      </c>
      <c r="J131" s="26">
        <v>7.3479729999999996</v>
      </c>
    </row>
    <row r="132" spans="1:10" x14ac:dyDescent="0.2">
      <c r="A132" s="19" t="s">
        <v>1011</v>
      </c>
      <c r="B132" s="20">
        <v>360</v>
      </c>
      <c r="C132" s="26">
        <v>16.388888999999999</v>
      </c>
      <c r="D132" s="26">
        <v>76.666667000000004</v>
      </c>
      <c r="E132" s="26">
        <v>18.611111000000001</v>
      </c>
      <c r="F132" s="26">
        <v>20.555555999999999</v>
      </c>
      <c r="G132" s="26">
        <v>12.222222</v>
      </c>
      <c r="H132" s="26">
        <v>7.7777779999999996</v>
      </c>
      <c r="I132" s="26">
        <v>35.277777999999998</v>
      </c>
      <c r="J132" s="26">
        <v>13.055555999999999</v>
      </c>
    </row>
    <row r="133" spans="1:10" x14ac:dyDescent="0.2">
      <c r="A133" s="18" t="s">
        <v>143</v>
      </c>
      <c r="B133" s="18"/>
      <c r="C133" s="18"/>
      <c r="D133" s="18"/>
      <c r="E133" s="18"/>
      <c r="F133" s="18"/>
      <c r="G133" s="18"/>
      <c r="H133" s="18"/>
      <c r="I133" s="18"/>
      <c r="J133" s="18"/>
    </row>
    <row r="134" spans="1:10" x14ac:dyDescent="0.2">
      <c r="A134" s="21" t="s">
        <v>1072</v>
      </c>
      <c r="B134" s="21"/>
      <c r="C134" s="21"/>
      <c r="D134" s="21"/>
      <c r="E134" s="21"/>
      <c r="F134" s="21"/>
      <c r="G134" s="21"/>
      <c r="H134" s="21"/>
      <c r="I134" s="21"/>
      <c r="J134" s="21"/>
    </row>
    <row r="135" spans="1:10" x14ac:dyDescent="0.2">
      <c r="A135" s="19" t="s">
        <v>1067</v>
      </c>
      <c r="B135" s="20">
        <v>330</v>
      </c>
      <c r="C135" s="26">
        <v>31.515152</v>
      </c>
      <c r="D135" s="26">
        <v>85.151515000000003</v>
      </c>
      <c r="E135" s="26">
        <v>24.242424</v>
      </c>
      <c r="F135" s="26">
        <v>30.30303</v>
      </c>
      <c r="G135" s="26">
        <v>18.787879</v>
      </c>
      <c r="H135" s="26">
        <v>10.606061</v>
      </c>
      <c r="I135" s="26">
        <v>39.090909000000003</v>
      </c>
      <c r="J135" s="26">
        <v>3.9393940000000001</v>
      </c>
    </row>
    <row r="136" spans="1:10" x14ac:dyDescent="0.2">
      <c r="A136" s="19" t="s">
        <v>1068</v>
      </c>
      <c r="B136" s="20">
        <v>326</v>
      </c>
      <c r="C136" s="26">
        <v>34.355828000000002</v>
      </c>
      <c r="D136" s="26">
        <v>86.503067000000001</v>
      </c>
      <c r="E136" s="26">
        <v>24.846626000000001</v>
      </c>
      <c r="F136" s="26">
        <v>26.687117000000001</v>
      </c>
      <c r="G136" s="26">
        <v>11.349693</v>
      </c>
      <c r="H136" s="26">
        <v>8.2822089999999999</v>
      </c>
      <c r="I136" s="26">
        <v>41.411042999999999</v>
      </c>
      <c r="J136" s="26">
        <v>6.7484659999999996</v>
      </c>
    </row>
    <row r="137" spans="1:10" x14ac:dyDescent="0.2">
      <c r="A137" s="19" t="s">
        <v>1069</v>
      </c>
      <c r="B137" s="20">
        <v>133</v>
      </c>
      <c r="C137" s="26">
        <v>33.834586000000002</v>
      </c>
      <c r="D137" s="26">
        <v>81.954886999999999</v>
      </c>
      <c r="E137" s="26">
        <v>15.037594</v>
      </c>
      <c r="F137" s="26">
        <v>30.075188000000001</v>
      </c>
      <c r="G137" s="26">
        <v>15.037594</v>
      </c>
      <c r="H137" s="26">
        <v>9.7744359999999997</v>
      </c>
      <c r="I137" s="26">
        <v>37.593985000000004</v>
      </c>
      <c r="J137" s="26">
        <v>4.5112779999999999</v>
      </c>
    </row>
    <row r="138" spans="1:10" x14ac:dyDescent="0.2">
      <c r="A138" s="19" t="s">
        <v>1070</v>
      </c>
      <c r="B138" s="20">
        <v>1070</v>
      </c>
      <c r="C138" s="26">
        <v>19.813084</v>
      </c>
      <c r="D138" s="26">
        <v>78.691588999999993</v>
      </c>
      <c r="E138" s="26">
        <v>21.495327</v>
      </c>
      <c r="F138" s="26">
        <v>24.485980999999999</v>
      </c>
      <c r="G138" s="26">
        <v>10.841120999999999</v>
      </c>
      <c r="H138" s="26">
        <v>6.4485979999999996</v>
      </c>
      <c r="I138" s="26">
        <v>37.943925</v>
      </c>
      <c r="J138" s="26">
        <v>8.2242990000000002</v>
      </c>
    </row>
    <row r="139" spans="1:10" x14ac:dyDescent="0.2">
      <c r="A139" s="19" t="s">
        <v>1011</v>
      </c>
      <c r="B139" s="20">
        <v>329</v>
      </c>
      <c r="C139" s="26">
        <v>17.021277000000001</v>
      </c>
      <c r="D139" s="26">
        <v>76.291792999999998</v>
      </c>
      <c r="E139" s="26">
        <v>18.844985000000001</v>
      </c>
      <c r="F139" s="26">
        <v>20.668693000000001</v>
      </c>
      <c r="G139" s="26">
        <v>11.246200999999999</v>
      </c>
      <c r="H139" s="26">
        <v>8.2066870000000005</v>
      </c>
      <c r="I139" s="26">
        <v>34.650455999999998</v>
      </c>
      <c r="J139" s="26">
        <v>13.677811999999999</v>
      </c>
    </row>
    <row r="140" spans="1:10" x14ac:dyDescent="0.2">
      <c r="A140" s="18" t="s">
        <v>143</v>
      </c>
      <c r="B140" s="18"/>
      <c r="C140" s="18"/>
      <c r="D140" s="18"/>
      <c r="E140" s="18"/>
      <c r="F140" s="18"/>
      <c r="G140" s="18"/>
      <c r="H140" s="18"/>
      <c r="I140" s="18"/>
      <c r="J140" s="18"/>
    </row>
    <row r="141" spans="1:10" x14ac:dyDescent="0.2">
      <c r="A141" s="21" t="s">
        <v>1073</v>
      </c>
      <c r="B141" s="21"/>
      <c r="C141" s="21"/>
      <c r="D141" s="21"/>
      <c r="E141" s="21"/>
      <c r="F141" s="21"/>
      <c r="G141" s="21"/>
      <c r="H141" s="21"/>
      <c r="I141" s="21"/>
      <c r="J141" s="21"/>
    </row>
    <row r="142" spans="1:10" x14ac:dyDescent="0.2">
      <c r="A142" s="19" t="s">
        <v>1067</v>
      </c>
      <c r="B142" s="20">
        <v>39</v>
      </c>
      <c r="C142" s="26">
        <v>38.461537999999997</v>
      </c>
      <c r="D142" s="26">
        <v>89.743589999999998</v>
      </c>
      <c r="E142" s="26">
        <v>25.641026</v>
      </c>
      <c r="F142" s="26">
        <v>28.205127999999998</v>
      </c>
      <c r="G142" s="26">
        <v>17.948718</v>
      </c>
      <c r="H142" s="26">
        <v>10.256410000000001</v>
      </c>
      <c r="I142" s="26">
        <v>38.461537999999997</v>
      </c>
      <c r="J142" s="26">
        <v>0</v>
      </c>
    </row>
    <row r="143" spans="1:10" x14ac:dyDescent="0.2">
      <c r="A143" s="19" t="s">
        <v>1068</v>
      </c>
      <c r="B143" s="20">
        <v>75</v>
      </c>
      <c r="C143" s="26">
        <v>32</v>
      </c>
      <c r="D143" s="26">
        <v>89.333332999999996</v>
      </c>
      <c r="E143" s="26">
        <v>20</v>
      </c>
      <c r="F143" s="26">
        <v>40</v>
      </c>
      <c r="G143" s="26">
        <v>20</v>
      </c>
      <c r="H143" s="26">
        <v>6.6666670000000003</v>
      </c>
      <c r="I143" s="26">
        <v>38.666666999999997</v>
      </c>
      <c r="J143" s="26">
        <v>2.6666669999999999</v>
      </c>
    </row>
    <row r="144" spans="1:10" x14ac:dyDescent="0.2">
      <c r="A144" s="19" t="s">
        <v>1069</v>
      </c>
      <c r="B144" s="20">
        <v>117</v>
      </c>
      <c r="C144" s="26">
        <v>37.606838000000003</v>
      </c>
      <c r="D144" s="26">
        <v>85.470084999999997</v>
      </c>
      <c r="E144" s="26">
        <v>23.076923000000001</v>
      </c>
      <c r="F144" s="26">
        <v>33.333333000000003</v>
      </c>
      <c r="G144" s="26">
        <v>10.256410000000001</v>
      </c>
      <c r="H144" s="26">
        <v>9.4017090000000003</v>
      </c>
      <c r="I144" s="26">
        <v>37.606838000000003</v>
      </c>
      <c r="J144" s="26">
        <v>3.418803</v>
      </c>
    </row>
    <row r="145" spans="1:10" x14ac:dyDescent="0.2">
      <c r="A145" s="19" t="s">
        <v>1070</v>
      </c>
      <c r="B145" s="20">
        <v>1288</v>
      </c>
      <c r="C145" s="26">
        <v>24.456522</v>
      </c>
      <c r="D145" s="26">
        <v>80.745341999999994</v>
      </c>
      <c r="E145" s="26">
        <v>22.437888000000001</v>
      </c>
      <c r="F145" s="26">
        <v>25.776398</v>
      </c>
      <c r="G145" s="26">
        <v>11.723602</v>
      </c>
      <c r="H145" s="26">
        <v>8.2298139999999993</v>
      </c>
      <c r="I145" s="26">
        <v>39.829192999999997</v>
      </c>
      <c r="J145" s="26">
        <v>6.9099380000000004</v>
      </c>
    </row>
    <row r="146" spans="1:10" x14ac:dyDescent="0.2">
      <c r="A146" s="19" t="s">
        <v>1011</v>
      </c>
      <c r="B146" s="20">
        <v>669</v>
      </c>
      <c r="C146" s="26">
        <v>19.581465000000001</v>
      </c>
      <c r="D146" s="26">
        <v>78.176383000000001</v>
      </c>
      <c r="E146" s="26">
        <v>19.730941999999999</v>
      </c>
      <c r="F146" s="26">
        <v>21.674140999999999</v>
      </c>
      <c r="G146" s="26">
        <v>13.004484</v>
      </c>
      <c r="H146" s="26">
        <v>6.7264569999999999</v>
      </c>
      <c r="I146" s="26">
        <v>34.828102000000001</v>
      </c>
      <c r="J146" s="26">
        <v>11.808669999999999</v>
      </c>
    </row>
    <row r="147" spans="1:10" x14ac:dyDescent="0.2">
      <c r="A147" s="18" t="s">
        <v>1074</v>
      </c>
      <c r="B147" s="18"/>
      <c r="C147" s="18"/>
      <c r="D147" s="18"/>
      <c r="E147" s="18"/>
      <c r="F147" s="18"/>
      <c r="G147" s="18"/>
      <c r="H147" s="18"/>
      <c r="I147" s="18"/>
      <c r="J147" s="18"/>
    </row>
    <row r="148" spans="1:10" x14ac:dyDescent="0.2">
      <c r="A148" s="19" t="s">
        <v>1075</v>
      </c>
      <c r="B148" s="20">
        <v>541</v>
      </c>
      <c r="C148" s="26">
        <v>26.247689000000001</v>
      </c>
      <c r="D148" s="26">
        <v>80.406654000000003</v>
      </c>
      <c r="E148" s="26">
        <v>23.659889</v>
      </c>
      <c r="F148" s="26">
        <v>25.693161</v>
      </c>
      <c r="G148" s="26">
        <v>11.829945</v>
      </c>
      <c r="H148" s="26">
        <v>7.0240299999999998</v>
      </c>
      <c r="I148" s="26">
        <v>39.186691000000003</v>
      </c>
      <c r="J148" s="26">
        <v>6.2846580000000003</v>
      </c>
    </row>
    <row r="149" spans="1:10" x14ac:dyDescent="0.2">
      <c r="A149" s="19" t="s">
        <v>1076</v>
      </c>
      <c r="B149" s="20">
        <v>877</v>
      </c>
      <c r="C149" s="26">
        <v>24.515393</v>
      </c>
      <c r="D149" s="26">
        <v>80.843785999999994</v>
      </c>
      <c r="E149" s="26">
        <v>22.348917</v>
      </c>
      <c r="F149" s="26">
        <v>25.541619000000001</v>
      </c>
      <c r="G149" s="26">
        <v>11.972633999999999</v>
      </c>
      <c r="H149" s="26">
        <v>8.2098060000000004</v>
      </c>
      <c r="I149" s="26">
        <v>37.172178000000002</v>
      </c>
      <c r="J149" s="26">
        <v>8.8939570000000003</v>
      </c>
    </row>
    <row r="150" spans="1:10" x14ac:dyDescent="0.2">
      <c r="A150" s="19" t="s">
        <v>1077</v>
      </c>
      <c r="B150" s="20">
        <v>543</v>
      </c>
      <c r="C150" s="26">
        <v>21.546961</v>
      </c>
      <c r="D150" s="26">
        <v>80.662982999999997</v>
      </c>
      <c r="E150" s="26">
        <v>20.441989</v>
      </c>
      <c r="F150" s="26">
        <v>24.677716</v>
      </c>
      <c r="G150" s="26">
        <v>13.075506000000001</v>
      </c>
      <c r="H150" s="26">
        <v>7.5506450000000003</v>
      </c>
      <c r="I150" s="26">
        <v>37.200736999999997</v>
      </c>
      <c r="J150" s="26">
        <v>8.4714550000000006</v>
      </c>
    </row>
    <row r="151" spans="1:10" x14ac:dyDescent="0.2">
      <c r="A151" s="19" t="s">
        <v>1078</v>
      </c>
      <c r="B151" s="20">
        <v>227</v>
      </c>
      <c r="C151" s="26">
        <v>24.229075000000002</v>
      </c>
      <c r="D151" s="26">
        <v>80.616739999999993</v>
      </c>
      <c r="E151" s="26">
        <v>16.740088</v>
      </c>
      <c r="F151" s="26">
        <v>26.431718</v>
      </c>
      <c r="G151" s="26">
        <v>14.096916</v>
      </c>
      <c r="H151" s="26">
        <v>8.8105729999999998</v>
      </c>
      <c r="I151" s="26">
        <v>41.409692</v>
      </c>
      <c r="J151" s="26">
        <v>7.0484580000000001</v>
      </c>
    </row>
    <row r="152" spans="1:10" x14ac:dyDescent="0.2">
      <c r="A152" s="18" t="s">
        <v>1079</v>
      </c>
      <c r="B152" s="18"/>
      <c r="C152" s="18"/>
      <c r="D152" s="18"/>
      <c r="E152" s="18"/>
      <c r="F152" s="18"/>
      <c r="G152" s="18"/>
      <c r="H152" s="18"/>
      <c r="I152" s="18"/>
      <c r="J152" s="18"/>
    </row>
    <row r="153" spans="1:10" x14ac:dyDescent="0.2">
      <c r="A153" s="19" t="s">
        <v>1080</v>
      </c>
      <c r="B153" s="20">
        <v>294</v>
      </c>
      <c r="C153" s="26">
        <v>20.748298999999999</v>
      </c>
      <c r="D153" s="26">
        <v>80.952381000000003</v>
      </c>
      <c r="E153" s="26">
        <v>14.285714</v>
      </c>
      <c r="F153" s="26">
        <v>26.190476</v>
      </c>
      <c r="G153" s="26">
        <v>13.265306000000001</v>
      </c>
      <c r="H153" s="26">
        <v>9.1836730000000006</v>
      </c>
      <c r="I153" s="26">
        <v>43.877550999999997</v>
      </c>
      <c r="J153" s="26">
        <v>9.1836730000000006</v>
      </c>
    </row>
    <row r="154" spans="1:10" x14ac:dyDescent="0.2">
      <c r="A154" s="19" t="s">
        <v>1081</v>
      </c>
      <c r="B154" s="20">
        <v>664</v>
      </c>
      <c r="C154" s="26">
        <v>25.301205</v>
      </c>
      <c r="D154" s="26">
        <v>81.475904</v>
      </c>
      <c r="E154" s="26">
        <v>25</v>
      </c>
      <c r="F154" s="26">
        <v>26.656627</v>
      </c>
      <c r="G154" s="26">
        <v>11.897589999999999</v>
      </c>
      <c r="H154" s="26">
        <v>7.5301200000000001</v>
      </c>
      <c r="I154" s="26">
        <v>37.5</v>
      </c>
      <c r="J154" s="26">
        <v>7.379518</v>
      </c>
    </row>
    <row r="155" spans="1:10" x14ac:dyDescent="0.2">
      <c r="A155" s="19" t="s">
        <v>1082</v>
      </c>
      <c r="B155" s="20">
        <v>421</v>
      </c>
      <c r="C155" s="26">
        <v>26.365796</v>
      </c>
      <c r="D155" s="26">
        <v>80.760095000000007</v>
      </c>
      <c r="E155" s="26">
        <v>22.090261000000002</v>
      </c>
      <c r="F155" s="26">
        <v>26.128266</v>
      </c>
      <c r="G155" s="26">
        <v>10.213777</v>
      </c>
      <c r="H155" s="26">
        <v>7.3634199999999996</v>
      </c>
      <c r="I155" s="26">
        <v>36.342042999999997</v>
      </c>
      <c r="J155" s="26">
        <v>9.0261279999999999</v>
      </c>
    </row>
    <row r="156" spans="1:10" x14ac:dyDescent="0.2">
      <c r="A156" s="19" t="s">
        <v>1083</v>
      </c>
      <c r="B156" s="20">
        <v>358</v>
      </c>
      <c r="C156" s="26">
        <v>19.273743</v>
      </c>
      <c r="D156" s="26">
        <v>80.446927000000002</v>
      </c>
      <c r="E156" s="26">
        <v>19.832401999999998</v>
      </c>
      <c r="F156" s="26">
        <v>23.184358</v>
      </c>
      <c r="G156" s="26">
        <v>13.128492</v>
      </c>
      <c r="H156" s="26">
        <v>6.9832400000000003</v>
      </c>
      <c r="I156" s="26">
        <v>36.033520000000003</v>
      </c>
      <c r="J156" s="26">
        <v>7.8212289999999998</v>
      </c>
    </row>
    <row r="157" spans="1:10" x14ac:dyDescent="0.2">
      <c r="A157" s="19" t="s">
        <v>1084</v>
      </c>
      <c r="B157" s="20">
        <v>217</v>
      </c>
      <c r="C157" s="26">
        <v>28.110599000000001</v>
      </c>
      <c r="D157" s="26">
        <v>74.654377999999994</v>
      </c>
      <c r="E157" s="26">
        <v>23.502303999999999</v>
      </c>
      <c r="F157" s="26">
        <v>26.728110999999998</v>
      </c>
      <c r="G157" s="26">
        <v>16.589862</v>
      </c>
      <c r="H157" s="26">
        <v>8.7557600000000004</v>
      </c>
      <c r="I157" s="26">
        <v>37.788018000000001</v>
      </c>
      <c r="J157" s="26">
        <v>6.9124420000000004</v>
      </c>
    </row>
    <row r="158" spans="1:10" x14ac:dyDescent="0.2">
      <c r="A158" s="22" t="s">
        <v>1085</v>
      </c>
      <c r="B158" s="23">
        <v>234</v>
      </c>
      <c r="C158" s="27">
        <v>25.213674999999999</v>
      </c>
      <c r="D158" s="27">
        <v>83.760683999999998</v>
      </c>
      <c r="E158" s="27">
        <v>21.367521</v>
      </c>
      <c r="F158" s="27">
        <v>22.222221999999999</v>
      </c>
      <c r="G158" s="27">
        <v>11.965812</v>
      </c>
      <c r="H158" s="27">
        <v>8.1196579999999994</v>
      </c>
      <c r="I158" s="27">
        <v>39.316239000000003</v>
      </c>
      <c r="J158" s="27">
        <v>7.2649569999999999</v>
      </c>
    </row>
  </sheetData>
  <phoneticPr fontId="1"/>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E0E87-2C1E-4027-9016-3400EB976118}">
  <dimension ref="A1:L158"/>
  <sheetViews>
    <sheetView workbookViewId="0">
      <selection activeCell="D17" sqref="D17"/>
    </sheetView>
  </sheetViews>
  <sheetFormatPr defaultColWidth="9" defaultRowHeight="12.5" x14ac:dyDescent="0.2"/>
  <cols>
    <col min="1" max="1" width="34.08984375" style="10" bestFit="1" customWidth="1"/>
    <col min="2" max="11" width="7.6328125" style="10" customWidth="1"/>
    <col min="12" max="12" width="7.6328125" style="49" customWidth="1"/>
    <col min="13" max="256" width="7.6328125" style="10" customWidth="1"/>
    <col min="257" max="16384" width="9" style="10"/>
  </cols>
  <sheetData>
    <row r="1" spans="1:12" x14ac:dyDescent="0.2">
      <c r="A1" s="8" t="s">
        <v>126</v>
      </c>
      <c r="B1" s="9"/>
    </row>
    <row r="2" spans="1:12" x14ac:dyDescent="0.2">
      <c r="A2" s="11" t="str">
        <f xml:space="preserve"> HYPERLINK("#'目次'!B53","[47]")</f>
        <v>[47]</v>
      </c>
      <c r="B2" s="24" t="s">
        <v>352</v>
      </c>
    </row>
    <row r="3" spans="1:12" x14ac:dyDescent="0.2">
      <c r="A3" s="9" t="s">
        <v>126</v>
      </c>
      <c r="B3" s="12" t="s">
        <v>128</v>
      </c>
    </row>
    <row r="4" spans="1:12" x14ac:dyDescent="0.2">
      <c r="A4" s="9" t="s">
        <v>126</v>
      </c>
      <c r="B4" s="12" t="s">
        <v>313</v>
      </c>
    </row>
    <row r="5" spans="1:12" x14ac:dyDescent="0.2">
      <c r="A5" s="9" t="s">
        <v>126</v>
      </c>
      <c r="B5" s="12" t="s">
        <v>314</v>
      </c>
    </row>
    <row r="6" spans="1:12" s="15" customFormat="1" ht="37.5" x14ac:dyDescent="0.2">
      <c r="A6" s="13" t="s">
        <v>126</v>
      </c>
      <c r="B6" s="14" t="s">
        <v>1006</v>
      </c>
      <c r="C6" s="14" t="s">
        <v>1054</v>
      </c>
      <c r="D6" s="14" t="s">
        <v>1144</v>
      </c>
      <c r="E6" s="14" t="s">
        <v>1145</v>
      </c>
      <c r="F6" s="14" t="s">
        <v>1146</v>
      </c>
      <c r="G6" s="14" t="s">
        <v>1147</v>
      </c>
      <c r="H6" s="14" t="s">
        <v>1148</v>
      </c>
      <c r="I6" s="14" t="s">
        <v>1149</v>
      </c>
      <c r="J6" s="14" t="s">
        <v>1011</v>
      </c>
      <c r="K6" s="14" t="s">
        <v>674</v>
      </c>
      <c r="L6" s="50" t="s">
        <v>491</v>
      </c>
    </row>
    <row r="7" spans="1:12" x14ac:dyDescent="0.2">
      <c r="A7" s="16" t="s">
        <v>1012</v>
      </c>
      <c r="B7" s="17">
        <v>2188</v>
      </c>
      <c r="C7" s="25">
        <v>5.3473490000000004</v>
      </c>
      <c r="D7" s="25">
        <v>16.042048000000001</v>
      </c>
      <c r="E7" s="25">
        <v>12.522852</v>
      </c>
      <c r="F7" s="25">
        <v>14.351005000000001</v>
      </c>
      <c r="G7" s="25">
        <v>9.506399</v>
      </c>
      <c r="H7" s="25">
        <v>7.9524679999999996</v>
      </c>
      <c r="I7" s="25">
        <v>6.718464</v>
      </c>
      <c r="J7" s="25">
        <v>27.559415000000001</v>
      </c>
      <c r="K7" s="25">
        <v>1768.8233439999999</v>
      </c>
      <c r="L7" s="25">
        <v>1000</v>
      </c>
    </row>
    <row r="8" spans="1:12" x14ac:dyDescent="0.2">
      <c r="A8" s="18" t="s">
        <v>1013</v>
      </c>
      <c r="B8" s="18"/>
      <c r="C8" s="18"/>
      <c r="D8" s="18"/>
      <c r="E8" s="18"/>
      <c r="F8" s="18"/>
      <c r="G8" s="18"/>
      <c r="H8" s="18"/>
      <c r="I8" s="18"/>
      <c r="J8" s="18"/>
      <c r="K8" s="18"/>
      <c r="L8" s="51"/>
    </row>
    <row r="9" spans="1:12" x14ac:dyDescent="0.2">
      <c r="A9" s="19" t="s">
        <v>1014</v>
      </c>
      <c r="B9" s="20">
        <v>1092</v>
      </c>
      <c r="C9" s="26">
        <v>6.0439559999999997</v>
      </c>
      <c r="D9" s="26">
        <v>16.117215999999999</v>
      </c>
      <c r="E9" s="26">
        <v>11.721612</v>
      </c>
      <c r="F9" s="26">
        <v>14.743589999999999</v>
      </c>
      <c r="G9" s="26">
        <v>10.164835</v>
      </c>
      <c r="H9" s="26">
        <v>8.8827839999999991</v>
      </c>
      <c r="I9" s="26">
        <v>7.8754580000000001</v>
      </c>
      <c r="J9" s="26">
        <v>24.450548999999999</v>
      </c>
      <c r="K9" s="26">
        <v>1899.5272729999999</v>
      </c>
      <c r="L9" s="26">
        <v>1000</v>
      </c>
    </row>
    <row r="10" spans="1:12" x14ac:dyDescent="0.2">
      <c r="A10" s="19" t="s">
        <v>1015</v>
      </c>
      <c r="B10" s="20">
        <v>1095</v>
      </c>
      <c r="C10" s="26">
        <v>4.6575340000000001</v>
      </c>
      <c r="D10" s="26">
        <v>15.981735</v>
      </c>
      <c r="E10" s="26">
        <v>13.242008999999999</v>
      </c>
      <c r="F10" s="26">
        <v>13.972602999999999</v>
      </c>
      <c r="G10" s="26">
        <v>8.858447</v>
      </c>
      <c r="H10" s="26">
        <v>7.0319630000000002</v>
      </c>
      <c r="I10" s="26">
        <v>5.5707760000000004</v>
      </c>
      <c r="J10" s="26">
        <v>30.684932</v>
      </c>
      <c r="K10" s="26">
        <v>1628.2938079999999</v>
      </c>
      <c r="L10" s="26">
        <v>1000</v>
      </c>
    </row>
    <row r="11" spans="1:12" x14ac:dyDescent="0.2">
      <c r="A11" s="19" t="s">
        <v>1009</v>
      </c>
      <c r="B11" s="20">
        <v>1</v>
      </c>
      <c r="C11" s="26">
        <v>0</v>
      </c>
      <c r="D11" s="26">
        <v>0</v>
      </c>
      <c r="E11" s="26">
        <v>100</v>
      </c>
      <c r="F11" s="26">
        <v>0</v>
      </c>
      <c r="G11" s="26">
        <v>0</v>
      </c>
      <c r="H11" s="26">
        <v>0</v>
      </c>
      <c r="I11" s="26">
        <v>0</v>
      </c>
      <c r="J11" s="26">
        <v>0</v>
      </c>
      <c r="K11" s="26">
        <v>600</v>
      </c>
      <c r="L11" s="26">
        <v>600</v>
      </c>
    </row>
    <row r="12" spans="1:12" x14ac:dyDescent="0.2">
      <c r="A12" s="18" t="s">
        <v>1016</v>
      </c>
      <c r="B12" s="18"/>
      <c r="C12" s="18"/>
      <c r="D12" s="18"/>
      <c r="E12" s="18"/>
      <c r="F12" s="18"/>
      <c r="G12" s="18"/>
      <c r="H12" s="18"/>
      <c r="I12" s="18"/>
      <c r="J12" s="18"/>
      <c r="K12" s="18"/>
      <c r="L12" s="51"/>
    </row>
    <row r="13" spans="1:12" x14ac:dyDescent="0.2">
      <c r="A13" s="19" t="s">
        <v>1017</v>
      </c>
      <c r="B13" s="20">
        <v>387</v>
      </c>
      <c r="C13" s="26">
        <v>8.5271319999999999</v>
      </c>
      <c r="D13" s="26">
        <v>19.121447</v>
      </c>
      <c r="E13" s="26">
        <v>11.627907</v>
      </c>
      <c r="F13" s="26">
        <v>12.919897000000001</v>
      </c>
      <c r="G13" s="26">
        <v>11.369509000000001</v>
      </c>
      <c r="H13" s="26">
        <v>10.077519000000001</v>
      </c>
      <c r="I13" s="26">
        <v>8.7855299999999996</v>
      </c>
      <c r="J13" s="26">
        <v>17.571059000000002</v>
      </c>
      <c r="K13" s="26">
        <v>2003.7742949999999</v>
      </c>
      <c r="L13" s="26">
        <v>1000</v>
      </c>
    </row>
    <row r="14" spans="1:12" x14ac:dyDescent="0.2">
      <c r="A14" s="19" t="s">
        <v>1018</v>
      </c>
      <c r="B14" s="20">
        <v>432</v>
      </c>
      <c r="C14" s="26">
        <v>3.0092590000000001</v>
      </c>
      <c r="D14" s="26">
        <v>16.666667</v>
      </c>
      <c r="E14" s="26">
        <v>14.583333</v>
      </c>
      <c r="F14" s="26">
        <v>16.203703999999998</v>
      </c>
      <c r="G14" s="26">
        <v>13.194444000000001</v>
      </c>
      <c r="H14" s="26">
        <v>8.7962959999999999</v>
      </c>
      <c r="I14" s="26">
        <v>7.6388889999999998</v>
      </c>
      <c r="J14" s="26">
        <v>19.907406999999999</v>
      </c>
      <c r="K14" s="26">
        <v>1829.7283239999999</v>
      </c>
      <c r="L14" s="26">
        <v>1000</v>
      </c>
    </row>
    <row r="15" spans="1:12" x14ac:dyDescent="0.2">
      <c r="A15" s="19" t="s">
        <v>1019</v>
      </c>
      <c r="B15" s="20">
        <v>449</v>
      </c>
      <c r="C15" s="26">
        <v>5.5679290000000004</v>
      </c>
      <c r="D15" s="26">
        <v>13.808463</v>
      </c>
      <c r="E15" s="26">
        <v>14.031180000000001</v>
      </c>
      <c r="F15" s="26">
        <v>15.812918</v>
      </c>
      <c r="G15" s="26">
        <v>8.9086859999999994</v>
      </c>
      <c r="H15" s="26">
        <v>6.681514</v>
      </c>
      <c r="I15" s="26">
        <v>6.4587969999999997</v>
      </c>
      <c r="J15" s="26">
        <v>28.730512000000001</v>
      </c>
      <c r="K15" s="26">
        <v>1747.778125</v>
      </c>
      <c r="L15" s="26">
        <v>1000</v>
      </c>
    </row>
    <row r="16" spans="1:12" x14ac:dyDescent="0.2">
      <c r="A16" s="19" t="s">
        <v>1020</v>
      </c>
      <c r="B16" s="20">
        <v>427</v>
      </c>
      <c r="C16" s="26">
        <v>5.620609</v>
      </c>
      <c r="D16" s="26">
        <v>12.646369999999999</v>
      </c>
      <c r="E16" s="26">
        <v>11.007026</v>
      </c>
      <c r="F16" s="26">
        <v>13.348946</v>
      </c>
      <c r="G16" s="26">
        <v>9.8360660000000006</v>
      </c>
      <c r="H16" s="26">
        <v>8.6651050000000005</v>
      </c>
      <c r="I16" s="26">
        <v>7.2599530000000003</v>
      </c>
      <c r="J16" s="26">
        <v>31.615925000000001</v>
      </c>
      <c r="K16" s="26">
        <v>1872.8493149999999</v>
      </c>
      <c r="L16" s="26">
        <v>1000</v>
      </c>
    </row>
    <row r="17" spans="1:12" x14ac:dyDescent="0.2">
      <c r="A17" s="19" t="s">
        <v>1021</v>
      </c>
      <c r="B17" s="20">
        <v>274</v>
      </c>
      <c r="C17" s="26">
        <v>4.379562</v>
      </c>
      <c r="D17" s="26">
        <v>16.423358</v>
      </c>
      <c r="E17" s="26">
        <v>11.313869</v>
      </c>
      <c r="F17" s="26">
        <v>12.773723</v>
      </c>
      <c r="G17" s="26">
        <v>5.8394159999999999</v>
      </c>
      <c r="H17" s="26">
        <v>6.5693429999999999</v>
      </c>
      <c r="I17" s="26">
        <v>3.649635</v>
      </c>
      <c r="J17" s="26">
        <v>39.051094999999997</v>
      </c>
      <c r="K17" s="26">
        <v>1371.4670659999999</v>
      </c>
      <c r="L17" s="26">
        <v>800</v>
      </c>
    </row>
    <row r="18" spans="1:12" x14ac:dyDescent="0.2">
      <c r="A18" s="19" t="s">
        <v>1022</v>
      </c>
      <c r="B18" s="20">
        <v>137</v>
      </c>
      <c r="C18" s="26">
        <v>5.8394159999999999</v>
      </c>
      <c r="D18" s="26">
        <v>17.518248</v>
      </c>
      <c r="E18" s="26">
        <v>10.218978</v>
      </c>
      <c r="F18" s="26">
        <v>13.138686</v>
      </c>
      <c r="G18" s="26">
        <v>4.379562</v>
      </c>
      <c r="H18" s="26">
        <v>8.7591239999999999</v>
      </c>
      <c r="I18" s="26">
        <v>5.1094889999999999</v>
      </c>
      <c r="J18" s="26">
        <v>35.036496</v>
      </c>
      <c r="K18" s="26">
        <v>1581.898876</v>
      </c>
      <c r="L18" s="26">
        <v>700</v>
      </c>
    </row>
    <row r="19" spans="1:12" x14ac:dyDescent="0.2">
      <c r="A19" s="19" t="s">
        <v>1023</v>
      </c>
      <c r="B19" s="20">
        <v>71</v>
      </c>
      <c r="C19" s="26">
        <v>2.8169010000000001</v>
      </c>
      <c r="D19" s="26">
        <v>21.126760999999998</v>
      </c>
      <c r="E19" s="26">
        <v>15.492958</v>
      </c>
      <c r="F19" s="26">
        <v>15.492958</v>
      </c>
      <c r="G19" s="26">
        <v>4.225352</v>
      </c>
      <c r="H19" s="26">
        <v>0</v>
      </c>
      <c r="I19" s="26">
        <v>4.225352</v>
      </c>
      <c r="J19" s="26">
        <v>36.619717999999999</v>
      </c>
      <c r="K19" s="26">
        <v>1159.1111109999999</v>
      </c>
      <c r="L19" s="26">
        <v>500</v>
      </c>
    </row>
    <row r="20" spans="1:12" x14ac:dyDescent="0.2">
      <c r="A20" s="19" t="s">
        <v>1024</v>
      </c>
      <c r="B20" s="20">
        <v>11</v>
      </c>
      <c r="C20" s="26">
        <v>0</v>
      </c>
      <c r="D20" s="26">
        <v>45.454545000000003</v>
      </c>
      <c r="E20" s="26">
        <v>0</v>
      </c>
      <c r="F20" s="26">
        <v>18.181818</v>
      </c>
      <c r="G20" s="26">
        <v>0</v>
      </c>
      <c r="H20" s="26">
        <v>0</v>
      </c>
      <c r="I20" s="26">
        <v>0</v>
      </c>
      <c r="J20" s="26">
        <v>36.363636</v>
      </c>
      <c r="K20" s="26">
        <v>450</v>
      </c>
      <c r="L20" s="26">
        <v>300</v>
      </c>
    </row>
    <row r="21" spans="1:12" x14ac:dyDescent="0.2">
      <c r="A21" s="19" t="s">
        <v>1025</v>
      </c>
      <c r="B21" s="20">
        <v>881</v>
      </c>
      <c r="C21" s="26">
        <v>4.3132799999999998</v>
      </c>
      <c r="D21" s="26">
        <v>15.209989</v>
      </c>
      <c r="E21" s="26">
        <v>14.30193</v>
      </c>
      <c r="F21" s="26">
        <v>16.004539999999999</v>
      </c>
      <c r="G21" s="26">
        <v>11.010216</v>
      </c>
      <c r="H21" s="26">
        <v>7.718502</v>
      </c>
      <c r="I21" s="26">
        <v>7.0374569999999999</v>
      </c>
      <c r="J21" s="26">
        <v>24.404086</v>
      </c>
      <c r="K21" s="26">
        <v>1790.3528530000001</v>
      </c>
      <c r="L21" s="26">
        <v>1000</v>
      </c>
    </row>
    <row r="22" spans="1:12" x14ac:dyDescent="0.2">
      <c r="A22" s="19" t="s">
        <v>1026</v>
      </c>
      <c r="B22" s="20">
        <v>701</v>
      </c>
      <c r="C22" s="26">
        <v>5.1355209999999998</v>
      </c>
      <c r="D22" s="26">
        <v>14.122681999999999</v>
      </c>
      <c r="E22" s="26">
        <v>11.126961</v>
      </c>
      <c r="F22" s="26">
        <v>13.124108</v>
      </c>
      <c r="G22" s="26">
        <v>8.2738940000000003</v>
      </c>
      <c r="H22" s="26">
        <v>7.8459339999999997</v>
      </c>
      <c r="I22" s="26">
        <v>5.8487869999999997</v>
      </c>
      <c r="J22" s="26">
        <v>34.522111000000002</v>
      </c>
      <c r="K22" s="26">
        <v>1690.4291940000001</v>
      </c>
      <c r="L22" s="26">
        <v>1000</v>
      </c>
    </row>
    <row r="23" spans="1:12" x14ac:dyDescent="0.2">
      <c r="A23" s="19" t="s">
        <v>1027</v>
      </c>
      <c r="B23" s="20">
        <v>1801</v>
      </c>
      <c r="C23" s="26">
        <v>4.6640759999999997</v>
      </c>
      <c r="D23" s="26">
        <v>15.380343999999999</v>
      </c>
      <c r="E23" s="26">
        <v>12.715158000000001</v>
      </c>
      <c r="F23" s="26">
        <v>14.658523000000001</v>
      </c>
      <c r="G23" s="26">
        <v>9.106052</v>
      </c>
      <c r="H23" s="26">
        <v>7.4958359999999997</v>
      </c>
      <c r="I23" s="26">
        <v>6.274292</v>
      </c>
      <c r="J23" s="26">
        <v>29.705718999999998</v>
      </c>
      <c r="K23" s="26">
        <v>1709.6216429999999</v>
      </c>
      <c r="L23" s="26">
        <v>1000</v>
      </c>
    </row>
    <row r="24" spans="1:12" x14ac:dyDescent="0.2">
      <c r="A24" s="19" t="s">
        <v>1028</v>
      </c>
      <c r="B24" s="20">
        <v>920</v>
      </c>
      <c r="C24" s="26">
        <v>5</v>
      </c>
      <c r="D24" s="26">
        <v>15.543478</v>
      </c>
      <c r="E24" s="26">
        <v>11.195652000000001</v>
      </c>
      <c r="F24" s="26">
        <v>13.369565</v>
      </c>
      <c r="G24" s="26">
        <v>7.2826089999999999</v>
      </c>
      <c r="H24" s="26">
        <v>7.2826089999999999</v>
      </c>
      <c r="I24" s="26">
        <v>5.5434780000000003</v>
      </c>
      <c r="J24" s="26">
        <v>34.782609000000001</v>
      </c>
      <c r="K24" s="26">
        <v>1620.01</v>
      </c>
      <c r="L24" s="26">
        <v>1000</v>
      </c>
    </row>
    <row r="25" spans="1:12" x14ac:dyDescent="0.2">
      <c r="A25" s="19" t="s">
        <v>1029</v>
      </c>
      <c r="B25" s="20">
        <v>219</v>
      </c>
      <c r="C25" s="26">
        <v>4.5662099999999999</v>
      </c>
      <c r="D25" s="26">
        <v>20.091324</v>
      </c>
      <c r="E25" s="26">
        <v>11.415525000000001</v>
      </c>
      <c r="F25" s="26">
        <v>14.155251</v>
      </c>
      <c r="G25" s="26">
        <v>4.1095889999999997</v>
      </c>
      <c r="H25" s="26">
        <v>5.4794520000000002</v>
      </c>
      <c r="I25" s="26">
        <v>4.5662099999999999</v>
      </c>
      <c r="J25" s="26">
        <v>35.616438000000002</v>
      </c>
      <c r="K25" s="26">
        <v>1390.77305</v>
      </c>
      <c r="L25" s="26">
        <v>500</v>
      </c>
    </row>
    <row r="26" spans="1:12" x14ac:dyDescent="0.2">
      <c r="A26" s="18" t="s">
        <v>1030</v>
      </c>
      <c r="B26" s="17">
        <v>208</v>
      </c>
      <c r="C26" s="25">
        <v>8.6538459999999997</v>
      </c>
      <c r="D26" s="25">
        <v>20.192308000000001</v>
      </c>
      <c r="E26" s="25">
        <v>11.538462000000001</v>
      </c>
      <c r="F26" s="25">
        <v>11.538462000000001</v>
      </c>
      <c r="G26" s="25">
        <v>10.096154</v>
      </c>
      <c r="H26" s="25">
        <v>11.538462000000001</v>
      </c>
      <c r="I26" s="25">
        <v>11.057691999999999</v>
      </c>
      <c r="J26" s="25">
        <v>15.384615</v>
      </c>
      <c r="K26" s="25">
        <v>2331.6875</v>
      </c>
      <c r="L26" s="25">
        <v>1000</v>
      </c>
    </row>
    <row r="27" spans="1:12" x14ac:dyDescent="0.2">
      <c r="A27" s="19" t="s">
        <v>1018</v>
      </c>
      <c r="B27" s="20">
        <v>220</v>
      </c>
      <c r="C27" s="26">
        <v>4.5454549999999996</v>
      </c>
      <c r="D27" s="26">
        <v>15.454545</v>
      </c>
      <c r="E27" s="26">
        <v>14.090909</v>
      </c>
      <c r="F27" s="26">
        <v>17.272727</v>
      </c>
      <c r="G27" s="26">
        <v>15.454545</v>
      </c>
      <c r="H27" s="26">
        <v>8.1818179999999998</v>
      </c>
      <c r="I27" s="26">
        <v>6.3636359999999996</v>
      </c>
      <c r="J27" s="26">
        <v>18.636364</v>
      </c>
      <c r="K27" s="26">
        <v>1806.5027930000001</v>
      </c>
      <c r="L27" s="26">
        <v>1000</v>
      </c>
    </row>
    <row r="28" spans="1:12" x14ac:dyDescent="0.2">
      <c r="A28" s="19" t="s">
        <v>1019</v>
      </c>
      <c r="B28" s="20">
        <v>226</v>
      </c>
      <c r="C28" s="26">
        <v>5.3097349999999999</v>
      </c>
      <c r="D28" s="26">
        <v>12.831858</v>
      </c>
      <c r="E28" s="26">
        <v>14.159292000000001</v>
      </c>
      <c r="F28" s="26">
        <v>18.141593</v>
      </c>
      <c r="G28" s="26">
        <v>10.619469</v>
      </c>
      <c r="H28" s="26">
        <v>8.849558</v>
      </c>
      <c r="I28" s="26">
        <v>7.0796460000000003</v>
      </c>
      <c r="J28" s="26">
        <v>23.008849999999999</v>
      </c>
      <c r="K28" s="26">
        <v>1678.3505749999999</v>
      </c>
      <c r="L28" s="26">
        <v>1000</v>
      </c>
    </row>
    <row r="29" spans="1:12" x14ac:dyDescent="0.2">
      <c r="A29" s="19" t="s">
        <v>1020</v>
      </c>
      <c r="B29" s="20">
        <v>211</v>
      </c>
      <c r="C29" s="26">
        <v>6.1611370000000001</v>
      </c>
      <c r="D29" s="26">
        <v>13.270142</v>
      </c>
      <c r="E29" s="26">
        <v>9.9526070000000004</v>
      </c>
      <c r="F29" s="26">
        <v>13.744076</v>
      </c>
      <c r="G29" s="26">
        <v>9.4786730000000006</v>
      </c>
      <c r="H29" s="26">
        <v>9.0047390000000007</v>
      </c>
      <c r="I29" s="26">
        <v>9.9526070000000004</v>
      </c>
      <c r="J29" s="26">
        <v>28.436019000000002</v>
      </c>
      <c r="K29" s="26">
        <v>2171.0066230000002</v>
      </c>
      <c r="L29" s="26">
        <v>1000</v>
      </c>
    </row>
    <row r="30" spans="1:12" x14ac:dyDescent="0.2">
      <c r="A30" s="19" t="s">
        <v>1021</v>
      </c>
      <c r="B30" s="20">
        <v>134</v>
      </c>
      <c r="C30" s="26">
        <v>5.2238810000000004</v>
      </c>
      <c r="D30" s="26">
        <v>17.910447999999999</v>
      </c>
      <c r="E30" s="26">
        <v>9.7014929999999993</v>
      </c>
      <c r="F30" s="26">
        <v>12.686567</v>
      </c>
      <c r="G30" s="26">
        <v>6.716418</v>
      </c>
      <c r="H30" s="26">
        <v>7.4626869999999998</v>
      </c>
      <c r="I30" s="26">
        <v>4.4776119999999997</v>
      </c>
      <c r="J30" s="26">
        <v>35.820895999999998</v>
      </c>
      <c r="K30" s="26">
        <v>1450.7558140000001</v>
      </c>
      <c r="L30" s="26">
        <v>875</v>
      </c>
    </row>
    <row r="31" spans="1:12" x14ac:dyDescent="0.2">
      <c r="A31" s="19" t="s">
        <v>1022</v>
      </c>
      <c r="B31" s="20">
        <v>65</v>
      </c>
      <c r="C31" s="26">
        <v>7.6923079999999997</v>
      </c>
      <c r="D31" s="26">
        <v>18.461538000000001</v>
      </c>
      <c r="E31" s="26">
        <v>6.1538459999999997</v>
      </c>
      <c r="F31" s="26">
        <v>15.384615</v>
      </c>
      <c r="G31" s="26">
        <v>3.0769229999999999</v>
      </c>
      <c r="H31" s="26">
        <v>9.2307690000000004</v>
      </c>
      <c r="I31" s="26">
        <v>6.1538459999999997</v>
      </c>
      <c r="J31" s="26">
        <v>33.846153999999999</v>
      </c>
      <c r="K31" s="26">
        <v>1559.27907</v>
      </c>
      <c r="L31" s="26">
        <v>1000</v>
      </c>
    </row>
    <row r="32" spans="1:12" x14ac:dyDescent="0.2">
      <c r="A32" s="19" t="s">
        <v>1023</v>
      </c>
      <c r="B32" s="20">
        <v>25</v>
      </c>
      <c r="C32" s="26">
        <v>4</v>
      </c>
      <c r="D32" s="26">
        <v>24</v>
      </c>
      <c r="E32" s="26">
        <v>12</v>
      </c>
      <c r="F32" s="26">
        <v>8</v>
      </c>
      <c r="G32" s="26">
        <v>4</v>
      </c>
      <c r="H32" s="26">
        <v>0</v>
      </c>
      <c r="I32" s="26">
        <v>8</v>
      </c>
      <c r="J32" s="26">
        <v>40</v>
      </c>
      <c r="K32" s="26">
        <v>1426.666667</v>
      </c>
      <c r="L32" s="26">
        <v>500</v>
      </c>
    </row>
    <row r="33" spans="1:12" x14ac:dyDescent="0.2">
      <c r="A33" s="19" t="s">
        <v>1024</v>
      </c>
      <c r="B33" s="20">
        <v>3</v>
      </c>
      <c r="C33" s="26">
        <v>0</v>
      </c>
      <c r="D33" s="26">
        <v>33.333333000000003</v>
      </c>
      <c r="E33" s="26">
        <v>0</v>
      </c>
      <c r="F33" s="26">
        <v>0</v>
      </c>
      <c r="G33" s="26">
        <v>0</v>
      </c>
      <c r="H33" s="26">
        <v>0</v>
      </c>
      <c r="I33" s="26">
        <v>0</v>
      </c>
      <c r="J33" s="26">
        <v>66.666667000000004</v>
      </c>
      <c r="K33" s="26">
        <v>300</v>
      </c>
      <c r="L33" s="26">
        <v>300</v>
      </c>
    </row>
    <row r="34" spans="1:12" x14ac:dyDescent="0.2">
      <c r="A34" s="19" t="s">
        <v>1025</v>
      </c>
      <c r="B34" s="20">
        <v>446</v>
      </c>
      <c r="C34" s="26">
        <v>4.9327350000000001</v>
      </c>
      <c r="D34" s="26">
        <v>14.125560999999999</v>
      </c>
      <c r="E34" s="26">
        <v>14.125560999999999</v>
      </c>
      <c r="F34" s="26">
        <v>17.713004000000002</v>
      </c>
      <c r="G34" s="26">
        <v>13.004484</v>
      </c>
      <c r="H34" s="26">
        <v>8.5201790000000006</v>
      </c>
      <c r="I34" s="26">
        <v>6.7264569999999999</v>
      </c>
      <c r="J34" s="26">
        <v>20.852018000000001</v>
      </c>
      <c r="K34" s="26">
        <v>1743.334278</v>
      </c>
      <c r="L34" s="26">
        <v>1000</v>
      </c>
    </row>
    <row r="35" spans="1:12" x14ac:dyDescent="0.2">
      <c r="A35" s="19" t="s">
        <v>1026</v>
      </c>
      <c r="B35" s="20">
        <v>345</v>
      </c>
      <c r="C35" s="26">
        <v>5.7971009999999996</v>
      </c>
      <c r="D35" s="26">
        <v>15.072464</v>
      </c>
      <c r="E35" s="26">
        <v>9.8550719999999998</v>
      </c>
      <c r="F35" s="26">
        <v>13.333333</v>
      </c>
      <c r="G35" s="26">
        <v>8.4057969999999997</v>
      </c>
      <c r="H35" s="26">
        <v>8.4057969999999997</v>
      </c>
      <c r="I35" s="26">
        <v>7.8260870000000002</v>
      </c>
      <c r="J35" s="26">
        <v>31.304348000000001</v>
      </c>
      <c r="K35" s="26">
        <v>1909.6497890000001</v>
      </c>
      <c r="L35" s="26">
        <v>1000</v>
      </c>
    </row>
    <row r="36" spans="1:12" x14ac:dyDescent="0.2">
      <c r="A36" s="19" t="s">
        <v>1027</v>
      </c>
      <c r="B36" s="20">
        <v>884</v>
      </c>
      <c r="C36" s="26">
        <v>5.4298640000000002</v>
      </c>
      <c r="D36" s="26">
        <v>15.158371000000001</v>
      </c>
      <c r="E36" s="26">
        <v>11.764706</v>
      </c>
      <c r="F36" s="26">
        <v>15.497738</v>
      </c>
      <c r="G36" s="26">
        <v>10.180994999999999</v>
      </c>
      <c r="H36" s="26">
        <v>8.2579189999999993</v>
      </c>
      <c r="I36" s="26">
        <v>7.1266970000000001</v>
      </c>
      <c r="J36" s="26">
        <v>26.58371</v>
      </c>
      <c r="K36" s="26">
        <v>1782.331279</v>
      </c>
      <c r="L36" s="26">
        <v>1000</v>
      </c>
    </row>
    <row r="37" spans="1:12" x14ac:dyDescent="0.2">
      <c r="A37" s="19" t="s">
        <v>1028</v>
      </c>
      <c r="B37" s="20">
        <v>438</v>
      </c>
      <c r="C37" s="26">
        <v>5.9360730000000004</v>
      </c>
      <c r="D37" s="26">
        <v>16.210045999999998</v>
      </c>
      <c r="E37" s="26">
        <v>9.3607309999999995</v>
      </c>
      <c r="F37" s="26">
        <v>13.242008999999999</v>
      </c>
      <c r="G37" s="26">
        <v>7.305936</v>
      </c>
      <c r="H37" s="26">
        <v>7.9908679999999999</v>
      </c>
      <c r="I37" s="26">
        <v>7.5342469999999997</v>
      </c>
      <c r="J37" s="26">
        <v>32.420090999999999</v>
      </c>
      <c r="K37" s="26">
        <v>1828.8378379999999</v>
      </c>
      <c r="L37" s="26">
        <v>1000</v>
      </c>
    </row>
    <row r="38" spans="1:12" x14ac:dyDescent="0.2">
      <c r="A38" s="19" t="s">
        <v>1029</v>
      </c>
      <c r="B38" s="20">
        <v>93</v>
      </c>
      <c r="C38" s="26">
        <v>6.451613</v>
      </c>
      <c r="D38" s="26">
        <v>20.430108000000001</v>
      </c>
      <c r="E38" s="26">
        <v>7.5268819999999996</v>
      </c>
      <c r="F38" s="26">
        <v>12.903226</v>
      </c>
      <c r="G38" s="26">
        <v>3.225806</v>
      </c>
      <c r="H38" s="26">
        <v>6.451613</v>
      </c>
      <c r="I38" s="26">
        <v>6.451613</v>
      </c>
      <c r="J38" s="26">
        <v>36.559139999999999</v>
      </c>
      <c r="K38" s="26">
        <v>1504.220339</v>
      </c>
      <c r="L38" s="26">
        <v>500</v>
      </c>
    </row>
    <row r="39" spans="1:12" x14ac:dyDescent="0.2">
      <c r="A39" s="18" t="s">
        <v>1031</v>
      </c>
      <c r="B39" s="17">
        <v>178</v>
      </c>
      <c r="C39" s="25">
        <v>8.4269660000000002</v>
      </c>
      <c r="D39" s="25">
        <v>17.977528</v>
      </c>
      <c r="E39" s="25">
        <v>11.235955000000001</v>
      </c>
      <c r="F39" s="25">
        <v>14.606742000000001</v>
      </c>
      <c r="G39" s="25">
        <v>12.921348</v>
      </c>
      <c r="H39" s="25">
        <v>8.4269660000000002</v>
      </c>
      <c r="I39" s="25">
        <v>6.1797750000000002</v>
      </c>
      <c r="J39" s="25">
        <v>20.224719</v>
      </c>
      <c r="K39" s="25">
        <v>1607.2323940000001</v>
      </c>
      <c r="L39" s="25">
        <v>1000</v>
      </c>
    </row>
    <row r="40" spans="1:12" x14ac:dyDescent="0.2">
      <c r="A40" s="19" t="s">
        <v>1018</v>
      </c>
      <c r="B40" s="20">
        <v>212</v>
      </c>
      <c r="C40" s="26">
        <v>1.4150940000000001</v>
      </c>
      <c r="D40" s="26">
        <v>17.924527999999999</v>
      </c>
      <c r="E40" s="26">
        <v>15.094340000000001</v>
      </c>
      <c r="F40" s="26">
        <v>15.094340000000001</v>
      </c>
      <c r="G40" s="26">
        <v>10.849057</v>
      </c>
      <c r="H40" s="26">
        <v>9.4339619999999993</v>
      </c>
      <c r="I40" s="26">
        <v>8.9622639999999993</v>
      </c>
      <c r="J40" s="26">
        <v>21.226414999999999</v>
      </c>
      <c r="K40" s="26">
        <v>1854.622754</v>
      </c>
      <c r="L40" s="26">
        <v>1000</v>
      </c>
    </row>
    <row r="41" spans="1:12" x14ac:dyDescent="0.2">
      <c r="A41" s="19" t="s">
        <v>1019</v>
      </c>
      <c r="B41" s="20">
        <v>223</v>
      </c>
      <c r="C41" s="26">
        <v>5.8295960000000004</v>
      </c>
      <c r="D41" s="26">
        <v>14.798206</v>
      </c>
      <c r="E41" s="26">
        <v>13.901344999999999</v>
      </c>
      <c r="F41" s="26">
        <v>13.452915000000001</v>
      </c>
      <c r="G41" s="26">
        <v>7.1748880000000002</v>
      </c>
      <c r="H41" s="26">
        <v>4.484305</v>
      </c>
      <c r="I41" s="26">
        <v>5.8295960000000004</v>
      </c>
      <c r="J41" s="26">
        <v>34.529147999999999</v>
      </c>
      <c r="K41" s="26">
        <v>1830.520548</v>
      </c>
      <c r="L41" s="26">
        <v>800</v>
      </c>
    </row>
    <row r="42" spans="1:12" x14ac:dyDescent="0.2">
      <c r="A42" s="19" t="s">
        <v>1020</v>
      </c>
      <c r="B42" s="20">
        <v>216</v>
      </c>
      <c r="C42" s="26">
        <v>5.0925929999999999</v>
      </c>
      <c r="D42" s="26">
        <v>12.037037</v>
      </c>
      <c r="E42" s="26">
        <v>12.037037</v>
      </c>
      <c r="F42" s="26">
        <v>12.962963</v>
      </c>
      <c r="G42" s="26">
        <v>10.185185000000001</v>
      </c>
      <c r="H42" s="26">
        <v>8.3333329999999997</v>
      </c>
      <c r="I42" s="26">
        <v>4.6296299999999997</v>
      </c>
      <c r="J42" s="26">
        <v>34.722222000000002</v>
      </c>
      <c r="K42" s="26">
        <v>1553.5460989999999</v>
      </c>
      <c r="L42" s="26">
        <v>1000</v>
      </c>
    </row>
    <row r="43" spans="1:12" x14ac:dyDescent="0.2">
      <c r="A43" s="19" t="s">
        <v>1021</v>
      </c>
      <c r="B43" s="20">
        <v>140</v>
      </c>
      <c r="C43" s="26">
        <v>3.5714290000000002</v>
      </c>
      <c r="D43" s="26">
        <v>15</v>
      </c>
      <c r="E43" s="26">
        <v>12.857143000000001</v>
      </c>
      <c r="F43" s="26">
        <v>12.857143000000001</v>
      </c>
      <c r="G43" s="26">
        <v>5</v>
      </c>
      <c r="H43" s="26">
        <v>5.7142860000000004</v>
      </c>
      <c r="I43" s="26">
        <v>2.8571430000000002</v>
      </c>
      <c r="J43" s="26">
        <v>42.142856999999999</v>
      </c>
      <c r="K43" s="26">
        <v>1287.2839509999999</v>
      </c>
      <c r="L43" s="26">
        <v>800</v>
      </c>
    </row>
    <row r="44" spans="1:12" x14ac:dyDescent="0.2">
      <c r="A44" s="19" t="s">
        <v>1022</v>
      </c>
      <c r="B44" s="20">
        <v>72</v>
      </c>
      <c r="C44" s="26">
        <v>4.1666670000000003</v>
      </c>
      <c r="D44" s="26">
        <v>16.666667</v>
      </c>
      <c r="E44" s="26">
        <v>13.888889000000001</v>
      </c>
      <c r="F44" s="26">
        <v>11.111110999999999</v>
      </c>
      <c r="G44" s="26">
        <v>5.5555560000000002</v>
      </c>
      <c r="H44" s="26">
        <v>8.3333329999999997</v>
      </c>
      <c r="I44" s="26">
        <v>4.1666670000000003</v>
      </c>
      <c r="J44" s="26">
        <v>36.111111000000001</v>
      </c>
      <c r="K44" s="26">
        <v>1603.0434780000001</v>
      </c>
      <c r="L44" s="26">
        <v>600</v>
      </c>
    </row>
    <row r="45" spans="1:12" x14ac:dyDescent="0.2">
      <c r="A45" s="19" t="s">
        <v>1023</v>
      </c>
      <c r="B45" s="20">
        <v>46</v>
      </c>
      <c r="C45" s="26">
        <v>2.1739130000000002</v>
      </c>
      <c r="D45" s="26">
        <v>19.565217000000001</v>
      </c>
      <c r="E45" s="26">
        <v>17.391304000000002</v>
      </c>
      <c r="F45" s="26">
        <v>19.565217000000001</v>
      </c>
      <c r="G45" s="26">
        <v>4.3478260000000004</v>
      </c>
      <c r="H45" s="26">
        <v>0</v>
      </c>
      <c r="I45" s="26">
        <v>2.1739130000000002</v>
      </c>
      <c r="J45" s="26">
        <v>34.782609000000001</v>
      </c>
      <c r="K45" s="26">
        <v>1025.333333</v>
      </c>
      <c r="L45" s="26">
        <v>500</v>
      </c>
    </row>
    <row r="46" spans="1:12" x14ac:dyDescent="0.2">
      <c r="A46" s="19" t="s">
        <v>1024</v>
      </c>
      <c r="B46" s="20">
        <v>8</v>
      </c>
      <c r="C46" s="26">
        <v>0</v>
      </c>
      <c r="D46" s="26">
        <v>50</v>
      </c>
      <c r="E46" s="26">
        <v>0</v>
      </c>
      <c r="F46" s="26">
        <v>25</v>
      </c>
      <c r="G46" s="26">
        <v>0</v>
      </c>
      <c r="H46" s="26">
        <v>0</v>
      </c>
      <c r="I46" s="26">
        <v>0</v>
      </c>
      <c r="J46" s="26">
        <v>25</v>
      </c>
      <c r="K46" s="26">
        <v>475</v>
      </c>
      <c r="L46" s="26">
        <v>250</v>
      </c>
    </row>
    <row r="47" spans="1:12" x14ac:dyDescent="0.2">
      <c r="A47" s="19" t="s">
        <v>1025</v>
      </c>
      <c r="B47" s="20">
        <v>435</v>
      </c>
      <c r="C47" s="26">
        <v>3.6781609999999998</v>
      </c>
      <c r="D47" s="26">
        <v>16.321839000000001</v>
      </c>
      <c r="E47" s="26">
        <v>14.482759</v>
      </c>
      <c r="F47" s="26">
        <v>14.252874</v>
      </c>
      <c r="G47" s="26">
        <v>8.9655170000000002</v>
      </c>
      <c r="H47" s="26">
        <v>6.8965519999999998</v>
      </c>
      <c r="I47" s="26">
        <v>7.3563219999999996</v>
      </c>
      <c r="J47" s="26">
        <v>28.045977000000001</v>
      </c>
      <c r="K47" s="26">
        <v>1843.3801920000001</v>
      </c>
      <c r="L47" s="26">
        <v>1000</v>
      </c>
    </row>
    <row r="48" spans="1:12" x14ac:dyDescent="0.2">
      <c r="A48" s="19" t="s">
        <v>1026</v>
      </c>
      <c r="B48" s="20">
        <v>356</v>
      </c>
      <c r="C48" s="26">
        <v>4.4943819999999999</v>
      </c>
      <c r="D48" s="26">
        <v>13.202247</v>
      </c>
      <c r="E48" s="26">
        <v>12.359551</v>
      </c>
      <c r="F48" s="26">
        <v>12.921348</v>
      </c>
      <c r="G48" s="26">
        <v>8.1460670000000004</v>
      </c>
      <c r="H48" s="26">
        <v>7.3033710000000003</v>
      </c>
      <c r="I48" s="26">
        <v>3.9325839999999999</v>
      </c>
      <c r="J48" s="26">
        <v>37.640448999999997</v>
      </c>
      <c r="K48" s="26">
        <v>1456.3963960000001</v>
      </c>
      <c r="L48" s="26">
        <v>1000</v>
      </c>
    </row>
    <row r="49" spans="1:12" x14ac:dyDescent="0.2">
      <c r="A49" s="19" t="s">
        <v>1027</v>
      </c>
      <c r="B49" s="20">
        <v>917</v>
      </c>
      <c r="C49" s="26">
        <v>3.9258449999999998</v>
      </c>
      <c r="D49" s="26">
        <v>15.594329</v>
      </c>
      <c r="E49" s="26">
        <v>13.631406999999999</v>
      </c>
      <c r="F49" s="26">
        <v>13.849508999999999</v>
      </c>
      <c r="G49" s="26">
        <v>8.0697930000000007</v>
      </c>
      <c r="H49" s="26">
        <v>6.7611780000000001</v>
      </c>
      <c r="I49" s="26">
        <v>5.4525629999999996</v>
      </c>
      <c r="J49" s="26">
        <v>32.715375999999999</v>
      </c>
      <c r="K49" s="26">
        <v>1633.141005</v>
      </c>
      <c r="L49" s="26">
        <v>1000</v>
      </c>
    </row>
    <row r="50" spans="1:12" x14ac:dyDescent="0.2">
      <c r="A50" s="19" t="s">
        <v>1028</v>
      </c>
      <c r="B50" s="20">
        <v>482</v>
      </c>
      <c r="C50" s="26">
        <v>4.1493779999999996</v>
      </c>
      <c r="D50" s="26">
        <v>14.937759</v>
      </c>
      <c r="E50" s="26">
        <v>12.863071</v>
      </c>
      <c r="F50" s="26">
        <v>13.485476999999999</v>
      </c>
      <c r="G50" s="26">
        <v>7.2614109999999998</v>
      </c>
      <c r="H50" s="26">
        <v>6.6390039999999999</v>
      </c>
      <c r="I50" s="26">
        <v>3.7344400000000002</v>
      </c>
      <c r="J50" s="26">
        <v>36.929461000000003</v>
      </c>
      <c r="K50" s="26">
        <v>1416.6776319999999</v>
      </c>
      <c r="L50" s="26">
        <v>800</v>
      </c>
    </row>
    <row r="51" spans="1:12" x14ac:dyDescent="0.2">
      <c r="A51" s="19" t="s">
        <v>1029</v>
      </c>
      <c r="B51" s="20">
        <v>126</v>
      </c>
      <c r="C51" s="26">
        <v>3.1746029999999998</v>
      </c>
      <c r="D51" s="26">
        <v>19.841270000000002</v>
      </c>
      <c r="E51" s="26">
        <v>14.285714</v>
      </c>
      <c r="F51" s="26">
        <v>15.079364999999999</v>
      </c>
      <c r="G51" s="26">
        <v>4.7619049999999996</v>
      </c>
      <c r="H51" s="26">
        <v>4.7619049999999996</v>
      </c>
      <c r="I51" s="26">
        <v>3.1746029999999998</v>
      </c>
      <c r="J51" s="26">
        <v>34.920634999999997</v>
      </c>
      <c r="K51" s="26">
        <v>1309.1463409999999</v>
      </c>
      <c r="L51" s="26">
        <v>500</v>
      </c>
    </row>
    <row r="52" spans="1:12" x14ac:dyDescent="0.2">
      <c r="A52" s="18" t="s">
        <v>1032</v>
      </c>
      <c r="B52" s="18"/>
      <c r="C52" s="18"/>
      <c r="D52" s="18"/>
      <c r="E52" s="18"/>
      <c r="F52" s="18"/>
      <c r="G52" s="18"/>
      <c r="H52" s="18"/>
      <c r="I52" s="18"/>
      <c r="J52" s="18"/>
      <c r="K52" s="18"/>
      <c r="L52" s="51"/>
    </row>
    <row r="53" spans="1:12" x14ac:dyDescent="0.2">
      <c r="A53" s="19" t="s">
        <v>130</v>
      </c>
      <c r="B53" s="20">
        <v>151</v>
      </c>
      <c r="C53" s="26">
        <v>7.9470200000000002</v>
      </c>
      <c r="D53" s="26">
        <v>19.205297999999999</v>
      </c>
      <c r="E53" s="26">
        <v>9.2715230000000002</v>
      </c>
      <c r="F53" s="26">
        <v>11.258278000000001</v>
      </c>
      <c r="G53" s="26">
        <v>10.596026</v>
      </c>
      <c r="H53" s="26">
        <v>7.9470200000000002</v>
      </c>
      <c r="I53" s="26">
        <v>7.2847679999999997</v>
      </c>
      <c r="J53" s="26">
        <v>26.490065999999999</v>
      </c>
      <c r="K53" s="26">
        <v>1664.8378379999999</v>
      </c>
      <c r="L53" s="26">
        <v>1000</v>
      </c>
    </row>
    <row r="54" spans="1:12" x14ac:dyDescent="0.2">
      <c r="A54" s="19" t="s">
        <v>131</v>
      </c>
      <c r="B54" s="20">
        <v>1446</v>
      </c>
      <c r="C54" s="26">
        <v>3.9419089999999999</v>
      </c>
      <c r="D54" s="26">
        <v>14.73029</v>
      </c>
      <c r="E54" s="26">
        <v>12.863071</v>
      </c>
      <c r="F54" s="26">
        <v>15.283541</v>
      </c>
      <c r="G54" s="26">
        <v>10.304288</v>
      </c>
      <c r="H54" s="26">
        <v>9.0594739999999998</v>
      </c>
      <c r="I54" s="26">
        <v>8.2987549999999999</v>
      </c>
      <c r="J54" s="26">
        <v>25.518671999999999</v>
      </c>
      <c r="K54" s="26">
        <v>1997.390901</v>
      </c>
      <c r="L54" s="26">
        <v>1000</v>
      </c>
    </row>
    <row r="55" spans="1:12" x14ac:dyDescent="0.2">
      <c r="A55" s="19" t="s">
        <v>392</v>
      </c>
      <c r="B55" s="20">
        <v>150</v>
      </c>
      <c r="C55" s="26">
        <v>16</v>
      </c>
      <c r="D55" s="26">
        <v>23.333333</v>
      </c>
      <c r="E55" s="26">
        <v>11.333333</v>
      </c>
      <c r="F55" s="26">
        <v>12</v>
      </c>
      <c r="G55" s="26">
        <v>8</v>
      </c>
      <c r="H55" s="26">
        <v>5.3333329999999997</v>
      </c>
      <c r="I55" s="26">
        <v>0.66666700000000001</v>
      </c>
      <c r="J55" s="26">
        <v>23.333333</v>
      </c>
      <c r="K55" s="26">
        <v>816.70434799999998</v>
      </c>
      <c r="L55" s="26">
        <v>400</v>
      </c>
    </row>
    <row r="56" spans="1:12" x14ac:dyDescent="0.2">
      <c r="A56" s="19" t="s">
        <v>132</v>
      </c>
      <c r="B56" s="20">
        <v>372</v>
      </c>
      <c r="C56" s="26">
        <v>4.8387099999999998</v>
      </c>
      <c r="D56" s="26">
        <v>17.204301000000001</v>
      </c>
      <c r="E56" s="26">
        <v>12.903226</v>
      </c>
      <c r="F56" s="26">
        <v>12.634409</v>
      </c>
      <c r="G56" s="26">
        <v>6.7204300000000003</v>
      </c>
      <c r="H56" s="26">
        <v>5.3763439999999996</v>
      </c>
      <c r="I56" s="26">
        <v>3.494624</v>
      </c>
      <c r="J56" s="26">
        <v>36.827956999999998</v>
      </c>
      <c r="K56" s="26">
        <v>1361.8595740000001</v>
      </c>
      <c r="L56" s="26">
        <v>700</v>
      </c>
    </row>
    <row r="57" spans="1:12" x14ac:dyDescent="0.2">
      <c r="A57" s="19" t="s">
        <v>1033</v>
      </c>
      <c r="B57" s="20">
        <v>69</v>
      </c>
      <c r="C57" s="26">
        <v>8.6956520000000008</v>
      </c>
      <c r="D57" s="26">
        <v>14.492754</v>
      </c>
      <c r="E57" s="26">
        <v>13.043478</v>
      </c>
      <c r="F57" s="26">
        <v>15.942029</v>
      </c>
      <c r="G57" s="26">
        <v>8.6956520000000008</v>
      </c>
      <c r="H57" s="26">
        <v>4.3478260000000004</v>
      </c>
      <c r="I57" s="26">
        <v>2.8985509999999999</v>
      </c>
      <c r="J57" s="26">
        <v>31.884058</v>
      </c>
      <c r="K57" s="26">
        <v>1141.2765959999999</v>
      </c>
      <c r="L57" s="26">
        <v>600</v>
      </c>
    </row>
    <row r="58" spans="1:12" x14ac:dyDescent="0.2">
      <c r="A58" s="18" t="s">
        <v>133</v>
      </c>
      <c r="B58" s="17">
        <v>92</v>
      </c>
      <c r="C58" s="25">
        <v>10.869565</v>
      </c>
      <c r="D58" s="25">
        <v>20.652173999999999</v>
      </c>
      <c r="E58" s="25">
        <v>7.6086960000000001</v>
      </c>
      <c r="F58" s="25">
        <v>10.869565</v>
      </c>
      <c r="G58" s="25">
        <v>8.6956520000000008</v>
      </c>
      <c r="H58" s="25">
        <v>5.4347830000000004</v>
      </c>
      <c r="I58" s="25">
        <v>8.6956520000000008</v>
      </c>
      <c r="J58" s="25">
        <v>27.173912999999999</v>
      </c>
      <c r="K58" s="25">
        <v>1626.7761190000001</v>
      </c>
      <c r="L58" s="25">
        <v>500</v>
      </c>
    </row>
    <row r="59" spans="1:12" x14ac:dyDescent="0.2">
      <c r="A59" s="19" t="s">
        <v>134</v>
      </c>
      <c r="B59" s="20">
        <v>813</v>
      </c>
      <c r="C59" s="26">
        <v>4.0590409999999997</v>
      </c>
      <c r="D59" s="26">
        <v>14.514144999999999</v>
      </c>
      <c r="E59" s="26">
        <v>12.300122999999999</v>
      </c>
      <c r="F59" s="26">
        <v>16.236162</v>
      </c>
      <c r="G59" s="26">
        <v>10.578106</v>
      </c>
      <c r="H59" s="26">
        <v>10.086100999999999</v>
      </c>
      <c r="I59" s="26">
        <v>8.6100860000000008</v>
      </c>
      <c r="J59" s="26">
        <v>23.616236000000001</v>
      </c>
      <c r="K59" s="26">
        <v>2088.099839</v>
      </c>
      <c r="L59" s="26">
        <v>1000</v>
      </c>
    </row>
    <row r="60" spans="1:12" x14ac:dyDescent="0.2">
      <c r="A60" s="19" t="s">
        <v>393</v>
      </c>
      <c r="B60" s="20">
        <v>65</v>
      </c>
      <c r="C60" s="26">
        <v>16.923076999999999</v>
      </c>
      <c r="D60" s="26">
        <v>29.230768999999999</v>
      </c>
      <c r="E60" s="26">
        <v>7.6923079999999997</v>
      </c>
      <c r="F60" s="26">
        <v>7.6923079999999997</v>
      </c>
      <c r="G60" s="26">
        <v>9.2307690000000004</v>
      </c>
      <c r="H60" s="26">
        <v>6.1538459999999997</v>
      </c>
      <c r="I60" s="26">
        <v>1.538462</v>
      </c>
      <c r="J60" s="26">
        <v>21.538461999999999</v>
      </c>
      <c r="K60" s="26">
        <v>817.82352900000001</v>
      </c>
      <c r="L60" s="26">
        <v>300</v>
      </c>
    </row>
    <row r="61" spans="1:12" x14ac:dyDescent="0.2">
      <c r="A61" s="19" t="s">
        <v>135</v>
      </c>
      <c r="B61" s="20">
        <v>83</v>
      </c>
      <c r="C61" s="26">
        <v>7.2289159999999999</v>
      </c>
      <c r="D61" s="26">
        <v>15.662651</v>
      </c>
      <c r="E61" s="26">
        <v>12.048192999999999</v>
      </c>
      <c r="F61" s="26">
        <v>13.253012</v>
      </c>
      <c r="G61" s="26">
        <v>8.4337350000000004</v>
      </c>
      <c r="H61" s="26">
        <v>6.0240960000000001</v>
      </c>
      <c r="I61" s="26">
        <v>6.0240960000000001</v>
      </c>
      <c r="J61" s="26">
        <v>31.325301</v>
      </c>
      <c r="K61" s="26">
        <v>1559.2456139999999</v>
      </c>
      <c r="L61" s="26">
        <v>900</v>
      </c>
    </row>
    <row r="62" spans="1:12" x14ac:dyDescent="0.2">
      <c r="A62" s="19" t="s">
        <v>1034</v>
      </c>
      <c r="B62" s="20">
        <v>39</v>
      </c>
      <c r="C62" s="26">
        <v>15.384615</v>
      </c>
      <c r="D62" s="26">
        <v>17.948718</v>
      </c>
      <c r="E62" s="26">
        <v>15.384615</v>
      </c>
      <c r="F62" s="26">
        <v>7.6923079999999997</v>
      </c>
      <c r="G62" s="26">
        <v>10.256410000000001</v>
      </c>
      <c r="H62" s="26">
        <v>2.5641029999999998</v>
      </c>
      <c r="I62" s="26">
        <v>5.1282050000000003</v>
      </c>
      <c r="J62" s="26">
        <v>25.641026</v>
      </c>
      <c r="K62" s="26">
        <v>1062.7586209999999</v>
      </c>
      <c r="L62" s="26">
        <v>500</v>
      </c>
    </row>
    <row r="63" spans="1:12" x14ac:dyDescent="0.2">
      <c r="A63" s="18" t="s">
        <v>136</v>
      </c>
      <c r="B63" s="17">
        <v>59</v>
      </c>
      <c r="C63" s="25">
        <v>3.389831</v>
      </c>
      <c r="D63" s="25">
        <v>16.949152999999999</v>
      </c>
      <c r="E63" s="25">
        <v>11.864407</v>
      </c>
      <c r="F63" s="25">
        <v>11.864407</v>
      </c>
      <c r="G63" s="25">
        <v>13.559322</v>
      </c>
      <c r="H63" s="25">
        <v>11.864407</v>
      </c>
      <c r="I63" s="25">
        <v>5.084746</v>
      </c>
      <c r="J63" s="25">
        <v>25.423729000000002</v>
      </c>
      <c r="K63" s="25">
        <v>1722.7954549999999</v>
      </c>
      <c r="L63" s="25">
        <v>1000</v>
      </c>
    </row>
    <row r="64" spans="1:12" x14ac:dyDescent="0.2">
      <c r="A64" s="19" t="s">
        <v>134</v>
      </c>
      <c r="B64" s="20">
        <v>632</v>
      </c>
      <c r="C64" s="26">
        <v>3.7974679999999998</v>
      </c>
      <c r="D64" s="26">
        <v>15.031646</v>
      </c>
      <c r="E64" s="26">
        <v>13.449367000000001</v>
      </c>
      <c r="F64" s="26">
        <v>14.082278000000001</v>
      </c>
      <c r="G64" s="26">
        <v>9.9683539999999997</v>
      </c>
      <c r="H64" s="26">
        <v>7.7531650000000001</v>
      </c>
      <c r="I64" s="26">
        <v>7.9113920000000002</v>
      </c>
      <c r="J64" s="26">
        <v>28.006329000000001</v>
      </c>
      <c r="K64" s="26">
        <v>1876.659341</v>
      </c>
      <c r="L64" s="26">
        <v>1000</v>
      </c>
    </row>
    <row r="65" spans="1:12" x14ac:dyDescent="0.2">
      <c r="A65" s="19" t="s">
        <v>393</v>
      </c>
      <c r="B65" s="20">
        <v>85</v>
      </c>
      <c r="C65" s="26">
        <v>15.294117999999999</v>
      </c>
      <c r="D65" s="26">
        <v>18.823529000000001</v>
      </c>
      <c r="E65" s="26">
        <v>14.117647</v>
      </c>
      <c r="F65" s="26">
        <v>15.294117999999999</v>
      </c>
      <c r="G65" s="26">
        <v>7.0588240000000004</v>
      </c>
      <c r="H65" s="26">
        <v>4.7058819999999999</v>
      </c>
      <c r="I65" s="26">
        <v>0</v>
      </c>
      <c r="J65" s="26">
        <v>24.705881999999999</v>
      </c>
      <c r="K65" s="26">
        <v>815.8125</v>
      </c>
      <c r="L65" s="26">
        <v>500</v>
      </c>
    </row>
    <row r="66" spans="1:12" x14ac:dyDescent="0.2">
      <c r="A66" s="19" t="s">
        <v>135</v>
      </c>
      <c r="B66" s="20">
        <v>289</v>
      </c>
      <c r="C66" s="26">
        <v>4.1522490000000003</v>
      </c>
      <c r="D66" s="26">
        <v>17.647058999999999</v>
      </c>
      <c r="E66" s="26">
        <v>13.148789000000001</v>
      </c>
      <c r="F66" s="26">
        <v>12.456747</v>
      </c>
      <c r="G66" s="26">
        <v>6.2283739999999996</v>
      </c>
      <c r="H66" s="26">
        <v>5.1903110000000003</v>
      </c>
      <c r="I66" s="26">
        <v>2.7681659999999999</v>
      </c>
      <c r="J66" s="26">
        <v>38.408304000000001</v>
      </c>
      <c r="K66" s="26">
        <v>1298.651685</v>
      </c>
      <c r="L66" s="26">
        <v>625</v>
      </c>
    </row>
    <row r="67" spans="1:12" x14ac:dyDescent="0.2">
      <c r="A67" s="19" t="s">
        <v>1034</v>
      </c>
      <c r="B67" s="20">
        <v>30</v>
      </c>
      <c r="C67" s="26">
        <v>0</v>
      </c>
      <c r="D67" s="26">
        <v>10</v>
      </c>
      <c r="E67" s="26">
        <v>10</v>
      </c>
      <c r="F67" s="26">
        <v>26.666667</v>
      </c>
      <c r="G67" s="26">
        <v>6.6666670000000003</v>
      </c>
      <c r="H67" s="26">
        <v>6.6666670000000003</v>
      </c>
      <c r="I67" s="26">
        <v>0</v>
      </c>
      <c r="J67" s="26">
        <v>40</v>
      </c>
      <c r="K67" s="26">
        <v>1267.7777779999999</v>
      </c>
      <c r="L67" s="26">
        <v>1000</v>
      </c>
    </row>
    <row r="68" spans="1:12" x14ac:dyDescent="0.2">
      <c r="A68" s="18" t="s">
        <v>1035</v>
      </c>
      <c r="B68" s="18"/>
      <c r="C68" s="18"/>
      <c r="D68" s="18"/>
      <c r="E68" s="18"/>
      <c r="F68" s="18"/>
      <c r="G68" s="18"/>
      <c r="H68" s="18"/>
      <c r="I68" s="18"/>
      <c r="J68" s="18"/>
      <c r="K68" s="18"/>
      <c r="L68" s="51"/>
    </row>
    <row r="69" spans="1:12" x14ac:dyDescent="0.2">
      <c r="A69" s="19" t="s">
        <v>1036</v>
      </c>
      <c r="B69" s="20">
        <v>366</v>
      </c>
      <c r="C69" s="26">
        <v>8.4699449999999992</v>
      </c>
      <c r="D69" s="26">
        <v>20.491803000000001</v>
      </c>
      <c r="E69" s="26">
        <v>9.8360660000000006</v>
      </c>
      <c r="F69" s="26">
        <v>12.841530000000001</v>
      </c>
      <c r="G69" s="26">
        <v>9.0163930000000008</v>
      </c>
      <c r="H69" s="26">
        <v>5.7377050000000001</v>
      </c>
      <c r="I69" s="26">
        <v>4.0983609999999997</v>
      </c>
      <c r="J69" s="26">
        <v>29.508196999999999</v>
      </c>
      <c r="K69" s="26">
        <v>1292.9224810000001</v>
      </c>
      <c r="L69" s="26">
        <v>550</v>
      </c>
    </row>
    <row r="70" spans="1:12" x14ac:dyDescent="0.2">
      <c r="A70" s="19" t="s">
        <v>1037</v>
      </c>
      <c r="B70" s="20">
        <v>1212</v>
      </c>
      <c r="C70" s="26">
        <v>3.5478550000000002</v>
      </c>
      <c r="D70" s="26">
        <v>14.026403</v>
      </c>
      <c r="E70" s="26">
        <v>13.613861</v>
      </c>
      <c r="F70" s="26">
        <v>15.841583999999999</v>
      </c>
      <c r="G70" s="26">
        <v>10.396039999999999</v>
      </c>
      <c r="H70" s="26">
        <v>9.5709569999999999</v>
      </c>
      <c r="I70" s="26">
        <v>8.4983500000000003</v>
      </c>
      <c r="J70" s="26">
        <v>24.504950000000001</v>
      </c>
      <c r="K70" s="26">
        <v>2028.7398909999999</v>
      </c>
      <c r="L70" s="26">
        <v>1000</v>
      </c>
    </row>
    <row r="71" spans="1:12" x14ac:dyDescent="0.2">
      <c r="A71" s="19" t="s">
        <v>137</v>
      </c>
      <c r="B71" s="20">
        <v>112</v>
      </c>
      <c r="C71" s="26">
        <v>5.3571429999999998</v>
      </c>
      <c r="D71" s="26">
        <v>15.178571</v>
      </c>
      <c r="E71" s="26">
        <v>11.607143000000001</v>
      </c>
      <c r="F71" s="26">
        <v>14.285714</v>
      </c>
      <c r="G71" s="26">
        <v>16.964286000000001</v>
      </c>
      <c r="H71" s="26">
        <v>8.9285709999999998</v>
      </c>
      <c r="I71" s="26">
        <v>8.0357140000000005</v>
      </c>
      <c r="J71" s="26">
        <v>19.642856999999999</v>
      </c>
      <c r="K71" s="26">
        <v>2158.144444</v>
      </c>
      <c r="L71" s="26">
        <v>1500</v>
      </c>
    </row>
    <row r="72" spans="1:12" x14ac:dyDescent="0.2">
      <c r="A72" s="19" t="s">
        <v>138</v>
      </c>
      <c r="B72" s="20">
        <v>673</v>
      </c>
      <c r="C72" s="26">
        <v>5.9435359999999999</v>
      </c>
      <c r="D72" s="26">
        <v>17.384844000000001</v>
      </c>
      <c r="E72" s="26">
        <v>13.07578</v>
      </c>
      <c r="F72" s="26">
        <v>13.521545</v>
      </c>
      <c r="G72" s="26">
        <v>8.4695389999999993</v>
      </c>
      <c r="H72" s="26">
        <v>7.5780089999999998</v>
      </c>
      <c r="I72" s="26">
        <v>5.4977710000000002</v>
      </c>
      <c r="J72" s="26">
        <v>28.528974999999999</v>
      </c>
      <c r="K72" s="26">
        <v>1612.0769230000001</v>
      </c>
      <c r="L72" s="26">
        <v>800</v>
      </c>
    </row>
    <row r="73" spans="1:12" x14ac:dyDescent="0.2">
      <c r="A73" s="19" t="s">
        <v>1038</v>
      </c>
      <c r="B73" s="20">
        <v>75</v>
      </c>
      <c r="C73" s="26">
        <v>9.3333329999999997</v>
      </c>
      <c r="D73" s="26">
        <v>22.666667</v>
      </c>
      <c r="E73" s="26">
        <v>18.666667</v>
      </c>
      <c r="F73" s="26">
        <v>14.666667</v>
      </c>
      <c r="G73" s="26">
        <v>9.3333329999999997</v>
      </c>
      <c r="H73" s="26">
        <v>4</v>
      </c>
      <c r="I73" s="26">
        <v>2.6666669999999999</v>
      </c>
      <c r="J73" s="26">
        <v>18.666667</v>
      </c>
      <c r="K73" s="26">
        <v>1039.5081970000001</v>
      </c>
      <c r="L73" s="26">
        <v>500</v>
      </c>
    </row>
    <row r="74" spans="1:12" x14ac:dyDescent="0.2">
      <c r="A74" s="19" t="s">
        <v>1011</v>
      </c>
      <c r="B74" s="20">
        <v>178</v>
      </c>
      <c r="C74" s="26">
        <v>6.1797750000000002</v>
      </c>
      <c r="D74" s="26">
        <v>13.483146</v>
      </c>
      <c r="E74" s="26">
        <v>11.235955000000001</v>
      </c>
      <c r="F74" s="26">
        <v>12.921348</v>
      </c>
      <c r="G74" s="26">
        <v>10.112360000000001</v>
      </c>
      <c r="H74" s="26">
        <v>4.4943819999999999</v>
      </c>
      <c r="I74" s="26">
        <v>5.6179779999999999</v>
      </c>
      <c r="J74" s="26">
        <v>35.955055999999999</v>
      </c>
      <c r="K74" s="26">
        <v>1638.1578950000001</v>
      </c>
      <c r="L74" s="26">
        <v>1000</v>
      </c>
    </row>
    <row r="75" spans="1:12" x14ac:dyDescent="0.2">
      <c r="A75" s="19" t="s">
        <v>1441</v>
      </c>
      <c r="B75" s="20">
        <v>1644</v>
      </c>
      <c r="C75" s="26">
        <v>4.5620440000000002</v>
      </c>
      <c r="D75" s="26">
        <v>15.328467</v>
      </c>
      <c r="E75" s="26">
        <v>13.260341</v>
      </c>
      <c r="F75" s="26">
        <v>14.841849</v>
      </c>
      <c r="G75" s="26">
        <v>9.5498779999999996</v>
      </c>
      <c r="H75" s="26">
        <v>8.8199509999999997</v>
      </c>
      <c r="I75" s="26">
        <v>7.4209250000000004</v>
      </c>
      <c r="J75" s="26">
        <v>26.216545</v>
      </c>
      <c r="K75" s="26">
        <v>1882.3256389999999</v>
      </c>
      <c r="L75" s="26">
        <v>1000</v>
      </c>
    </row>
    <row r="76" spans="1:12" x14ac:dyDescent="0.2">
      <c r="A76" s="18" t="s">
        <v>1039</v>
      </c>
      <c r="B76" s="18"/>
      <c r="C76" s="18"/>
      <c r="D76" s="18"/>
      <c r="E76" s="18"/>
      <c r="F76" s="18"/>
      <c r="G76" s="18"/>
      <c r="H76" s="18"/>
      <c r="I76" s="18"/>
      <c r="J76" s="18"/>
      <c r="K76" s="18"/>
      <c r="L76" s="51"/>
    </row>
    <row r="77" spans="1:12" x14ac:dyDescent="0.2">
      <c r="A77" s="21" t="s">
        <v>1040</v>
      </c>
      <c r="B77" s="34">
        <v>366</v>
      </c>
      <c r="C77" s="30">
        <v>8.4699449999999992</v>
      </c>
      <c r="D77" s="30">
        <v>20.491803000000001</v>
      </c>
      <c r="E77" s="30">
        <v>9.8360660000000006</v>
      </c>
      <c r="F77" s="30">
        <v>12.841530000000001</v>
      </c>
      <c r="G77" s="30">
        <v>9.0163930000000008</v>
      </c>
      <c r="H77" s="30">
        <v>5.7377050000000001</v>
      </c>
      <c r="I77" s="30">
        <v>4.0983609999999997</v>
      </c>
      <c r="J77" s="30">
        <v>29.508196999999999</v>
      </c>
      <c r="K77" s="30">
        <v>1292.9224810000001</v>
      </c>
      <c r="L77" s="30">
        <v>550</v>
      </c>
    </row>
    <row r="78" spans="1:12" x14ac:dyDescent="0.2">
      <c r="A78" s="21" t="s">
        <v>1041</v>
      </c>
      <c r="B78" s="34">
        <v>954</v>
      </c>
      <c r="C78" s="30">
        <v>3.9832290000000001</v>
      </c>
      <c r="D78" s="30">
        <v>13.9413</v>
      </c>
      <c r="E78" s="30">
        <v>13.312369</v>
      </c>
      <c r="F78" s="30">
        <v>15.932914</v>
      </c>
      <c r="G78" s="30">
        <v>9.7484280000000005</v>
      </c>
      <c r="H78" s="30">
        <v>9.7484280000000005</v>
      </c>
      <c r="I78" s="30">
        <v>8.1761009999999992</v>
      </c>
      <c r="J78" s="30">
        <v>25.157233000000002</v>
      </c>
      <c r="K78" s="30">
        <v>1983.7352940000001</v>
      </c>
      <c r="L78" s="30">
        <v>1000</v>
      </c>
    </row>
    <row r="79" spans="1:12" x14ac:dyDescent="0.2">
      <c r="A79" s="19" t="s">
        <v>1042</v>
      </c>
      <c r="B79" s="20">
        <v>345</v>
      </c>
      <c r="C79" s="26">
        <v>5.2173910000000001</v>
      </c>
      <c r="D79" s="26">
        <v>17.681159000000001</v>
      </c>
      <c r="E79" s="26">
        <v>12.463768</v>
      </c>
      <c r="F79" s="26">
        <v>12.753622999999999</v>
      </c>
      <c r="G79" s="26">
        <v>10.144928</v>
      </c>
      <c r="H79" s="26">
        <v>7.8260870000000002</v>
      </c>
      <c r="I79" s="26">
        <v>5.5072460000000003</v>
      </c>
      <c r="J79" s="26">
        <v>28.405797</v>
      </c>
      <c r="K79" s="26">
        <v>1775.3846149999999</v>
      </c>
      <c r="L79" s="26">
        <v>1000</v>
      </c>
    </row>
    <row r="80" spans="1:12" x14ac:dyDescent="0.2">
      <c r="A80" s="19" t="s">
        <v>1043</v>
      </c>
      <c r="B80" s="20">
        <v>141</v>
      </c>
      <c r="C80" s="26">
        <v>6.3829789999999997</v>
      </c>
      <c r="D80" s="26">
        <v>19.148935999999999</v>
      </c>
      <c r="E80" s="26">
        <v>16.312056999999999</v>
      </c>
      <c r="F80" s="26">
        <v>14.184397000000001</v>
      </c>
      <c r="G80" s="26">
        <v>7.0921989999999999</v>
      </c>
      <c r="H80" s="26">
        <v>7.801418</v>
      </c>
      <c r="I80" s="26">
        <v>5.6737590000000004</v>
      </c>
      <c r="J80" s="26">
        <v>23.404254999999999</v>
      </c>
      <c r="K80" s="26">
        <v>1577.1296299999999</v>
      </c>
      <c r="L80" s="26">
        <v>750</v>
      </c>
    </row>
    <row r="81" spans="1:12" x14ac:dyDescent="0.2">
      <c r="A81" s="19" t="s">
        <v>1044</v>
      </c>
      <c r="B81" s="20">
        <v>56</v>
      </c>
      <c r="C81" s="26">
        <v>7.1428570000000002</v>
      </c>
      <c r="D81" s="26">
        <v>16.071428999999998</v>
      </c>
      <c r="E81" s="26">
        <v>7.1428570000000002</v>
      </c>
      <c r="F81" s="26">
        <v>14.285714</v>
      </c>
      <c r="G81" s="26">
        <v>10.714286</v>
      </c>
      <c r="H81" s="26">
        <v>7.1428570000000002</v>
      </c>
      <c r="I81" s="26">
        <v>8.9285709999999998</v>
      </c>
      <c r="J81" s="26">
        <v>28.571428999999998</v>
      </c>
      <c r="K81" s="26">
        <v>1909.6</v>
      </c>
      <c r="L81" s="26">
        <v>1000</v>
      </c>
    </row>
    <row r="82" spans="1:12" x14ac:dyDescent="0.2">
      <c r="A82" s="19" t="s">
        <v>1045</v>
      </c>
      <c r="B82" s="20">
        <v>48</v>
      </c>
      <c r="C82" s="26">
        <v>4.1666670000000003</v>
      </c>
      <c r="D82" s="26">
        <v>14.583333</v>
      </c>
      <c r="E82" s="26">
        <v>10.416667</v>
      </c>
      <c r="F82" s="26">
        <v>20.833333</v>
      </c>
      <c r="G82" s="26">
        <v>10.416667</v>
      </c>
      <c r="H82" s="26">
        <v>10.416667</v>
      </c>
      <c r="I82" s="26">
        <v>8.3333329999999997</v>
      </c>
      <c r="J82" s="26">
        <v>20.833333</v>
      </c>
      <c r="K82" s="26">
        <v>1814.2105260000001</v>
      </c>
      <c r="L82" s="26">
        <v>1150</v>
      </c>
    </row>
    <row r="83" spans="1:12" x14ac:dyDescent="0.2">
      <c r="A83" s="19" t="s">
        <v>1046</v>
      </c>
      <c r="B83" s="20">
        <v>20</v>
      </c>
      <c r="C83" s="26">
        <v>10</v>
      </c>
      <c r="D83" s="26">
        <v>15</v>
      </c>
      <c r="E83" s="26">
        <v>20</v>
      </c>
      <c r="F83" s="26">
        <v>5</v>
      </c>
      <c r="G83" s="26">
        <v>10</v>
      </c>
      <c r="H83" s="26">
        <v>10</v>
      </c>
      <c r="I83" s="26">
        <v>10</v>
      </c>
      <c r="J83" s="26">
        <v>20</v>
      </c>
      <c r="K83" s="26">
        <v>1833.75</v>
      </c>
      <c r="L83" s="26">
        <v>500</v>
      </c>
    </row>
    <row r="84" spans="1:12" x14ac:dyDescent="0.2">
      <c r="A84" s="19" t="s">
        <v>1047</v>
      </c>
      <c r="B84" s="20">
        <v>4</v>
      </c>
      <c r="C84" s="26">
        <v>25</v>
      </c>
      <c r="D84" s="26">
        <v>0</v>
      </c>
      <c r="E84" s="26">
        <v>0</v>
      </c>
      <c r="F84" s="26">
        <v>0</v>
      </c>
      <c r="G84" s="26">
        <v>25</v>
      </c>
      <c r="H84" s="26">
        <v>0</v>
      </c>
      <c r="I84" s="26">
        <v>25</v>
      </c>
      <c r="J84" s="26">
        <v>25</v>
      </c>
      <c r="K84" s="26">
        <v>3333.333333</v>
      </c>
      <c r="L84" s="26">
        <v>2000</v>
      </c>
    </row>
    <row r="85" spans="1:12" x14ac:dyDescent="0.2">
      <c r="A85" s="19" t="s">
        <v>1048</v>
      </c>
      <c r="B85" s="20">
        <v>2</v>
      </c>
      <c r="C85" s="26">
        <v>0</v>
      </c>
      <c r="D85" s="26">
        <v>0</v>
      </c>
      <c r="E85" s="26">
        <v>50</v>
      </c>
      <c r="F85" s="26">
        <v>0</v>
      </c>
      <c r="G85" s="26">
        <v>50</v>
      </c>
      <c r="H85" s="26">
        <v>0</v>
      </c>
      <c r="I85" s="26">
        <v>0</v>
      </c>
      <c r="J85" s="26">
        <v>0</v>
      </c>
      <c r="K85" s="26">
        <v>1250</v>
      </c>
      <c r="L85" s="26">
        <v>1250</v>
      </c>
    </row>
    <row r="86" spans="1:12" x14ac:dyDescent="0.2">
      <c r="A86" s="19" t="s">
        <v>1049</v>
      </c>
      <c r="B86" s="20">
        <v>2</v>
      </c>
      <c r="C86" s="26">
        <v>0</v>
      </c>
      <c r="D86" s="26">
        <v>0</v>
      </c>
      <c r="E86" s="26">
        <v>0</v>
      </c>
      <c r="F86" s="26">
        <v>50</v>
      </c>
      <c r="G86" s="26">
        <v>0</v>
      </c>
      <c r="H86" s="26">
        <v>0</v>
      </c>
      <c r="I86" s="26">
        <v>0</v>
      </c>
      <c r="J86" s="26">
        <v>50</v>
      </c>
      <c r="K86" s="26">
        <v>1000</v>
      </c>
      <c r="L86" s="26">
        <v>1000</v>
      </c>
    </row>
    <row r="87" spans="1:12" x14ac:dyDescent="0.2">
      <c r="A87" s="19" t="s">
        <v>1011</v>
      </c>
      <c r="B87" s="20">
        <v>250</v>
      </c>
      <c r="C87" s="26">
        <v>4.8</v>
      </c>
      <c r="D87" s="26">
        <v>14.4</v>
      </c>
      <c r="E87" s="26">
        <v>12.4</v>
      </c>
      <c r="F87" s="26">
        <v>12.4</v>
      </c>
      <c r="G87" s="26">
        <v>8.8000000000000007</v>
      </c>
      <c r="H87" s="26">
        <v>4.4000000000000004</v>
      </c>
      <c r="I87" s="26">
        <v>6</v>
      </c>
      <c r="J87" s="26">
        <v>36.799999999999997</v>
      </c>
      <c r="K87" s="26">
        <v>1624.113924</v>
      </c>
      <c r="L87" s="26">
        <v>950</v>
      </c>
    </row>
    <row r="88" spans="1:12" x14ac:dyDescent="0.2">
      <c r="A88" s="18" t="s">
        <v>1050</v>
      </c>
      <c r="B88" s="18"/>
      <c r="C88" s="18"/>
      <c r="D88" s="18"/>
      <c r="E88" s="18"/>
      <c r="F88" s="18"/>
      <c r="G88" s="18"/>
      <c r="H88" s="18"/>
      <c r="I88" s="18"/>
      <c r="J88" s="18"/>
      <c r="K88" s="18"/>
      <c r="L88" s="51"/>
    </row>
    <row r="89" spans="1:12" x14ac:dyDescent="0.2">
      <c r="A89" s="19" t="s">
        <v>1051</v>
      </c>
      <c r="B89" s="20">
        <v>1712</v>
      </c>
      <c r="C89" s="26">
        <v>4.0887849999999997</v>
      </c>
      <c r="D89" s="26">
        <v>14.836449</v>
      </c>
      <c r="E89" s="26">
        <v>12.675234</v>
      </c>
      <c r="F89" s="26">
        <v>15.478972000000001</v>
      </c>
      <c r="G89" s="26">
        <v>10.163551</v>
      </c>
      <c r="H89" s="26">
        <v>8.7032710000000009</v>
      </c>
      <c r="I89" s="26">
        <v>6.9509350000000003</v>
      </c>
      <c r="J89" s="26">
        <v>27.102803999999999</v>
      </c>
      <c r="K89" s="26">
        <v>1842.6642629999999</v>
      </c>
      <c r="L89" s="26">
        <v>1000</v>
      </c>
    </row>
    <row r="90" spans="1:12" x14ac:dyDescent="0.2">
      <c r="A90" s="19" t="s">
        <v>139</v>
      </c>
      <c r="B90" s="20">
        <v>76</v>
      </c>
      <c r="C90" s="26">
        <v>3.947368</v>
      </c>
      <c r="D90" s="26">
        <v>13.157895</v>
      </c>
      <c r="E90" s="26">
        <v>13.157895</v>
      </c>
      <c r="F90" s="26">
        <v>14.473684</v>
      </c>
      <c r="G90" s="26">
        <v>14.473684</v>
      </c>
      <c r="H90" s="26">
        <v>7.8947370000000001</v>
      </c>
      <c r="I90" s="26">
        <v>13.157895</v>
      </c>
      <c r="J90" s="26">
        <v>19.736841999999999</v>
      </c>
      <c r="K90" s="26">
        <v>2404.9180329999999</v>
      </c>
      <c r="L90" s="26">
        <v>1500</v>
      </c>
    </row>
    <row r="91" spans="1:12" x14ac:dyDescent="0.2">
      <c r="A91" s="19" t="s">
        <v>1052</v>
      </c>
      <c r="B91" s="20">
        <v>59</v>
      </c>
      <c r="C91" s="26">
        <v>11.864407</v>
      </c>
      <c r="D91" s="26">
        <v>28.813559000000001</v>
      </c>
      <c r="E91" s="26">
        <v>8.4745760000000008</v>
      </c>
      <c r="F91" s="26">
        <v>5.084746</v>
      </c>
      <c r="G91" s="26">
        <v>0</v>
      </c>
      <c r="H91" s="26">
        <v>1.6949149999999999</v>
      </c>
      <c r="I91" s="26">
        <v>10.169492</v>
      </c>
      <c r="J91" s="26">
        <v>33.898305000000001</v>
      </c>
      <c r="K91" s="26">
        <v>2607.5641030000002</v>
      </c>
      <c r="L91" s="26">
        <v>200</v>
      </c>
    </row>
    <row r="92" spans="1:12" x14ac:dyDescent="0.2">
      <c r="A92" s="19" t="s">
        <v>140</v>
      </c>
      <c r="B92" s="20">
        <v>194</v>
      </c>
      <c r="C92" s="26">
        <v>10.824742000000001</v>
      </c>
      <c r="D92" s="26">
        <v>24.226804000000001</v>
      </c>
      <c r="E92" s="26">
        <v>15.463918</v>
      </c>
      <c r="F92" s="26">
        <v>8.2474229999999995</v>
      </c>
      <c r="G92" s="26">
        <v>4.6391749999999998</v>
      </c>
      <c r="H92" s="26">
        <v>6.7010310000000004</v>
      </c>
      <c r="I92" s="26">
        <v>2.0618560000000001</v>
      </c>
      <c r="J92" s="26">
        <v>27.835052000000001</v>
      </c>
      <c r="K92" s="26">
        <v>931.25</v>
      </c>
      <c r="L92" s="26">
        <v>500</v>
      </c>
    </row>
    <row r="93" spans="1:12" x14ac:dyDescent="0.2">
      <c r="A93" s="19" t="s">
        <v>141</v>
      </c>
      <c r="B93" s="20">
        <v>16</v>
      </c>
      <c r="C93" s="26">
        <v>12.5</v>
      </c>
      <c r="D93" s="26">
        <v>12.5</v>
      </c>
      <c r="E93" s="26">
        <v>12.5</v>
      </c>
      <c r="F93" s="26">
        <v>6.25</v>
      </c>
      <c r="G93" s="26">
        <v>6.25</v>
      </c>
      <c r="H93" s="26">
        <v>0</v>
      </c>
      <c r="I93" s="26">
        <v>6.25</v>
      </c>
      <c r="J93" s="26">
        <v>43.75</v>
      </c>
      <c r="K93" s="26">
        <v>1222.2222220000001</v>
      </c>
      <c r="L93" s="26">
        <v>500</v>
      </c>
    </row>
    <row r="94" spans="1:12" x14ac:dyDescent="0.2">
      <c r="A94" s="19" t="s">
        <v>1009</v>
      </c>
      <c r="B94" s="20">
        <v>46</v>
      </c>
      <c r="C94" s="26">
        <v>10.869565</v>
      </c>
      <c r="D94" s="26">
        <v>26.086957000000002</v>
      </c>
      <c r="E94" s="26">
        <v>0</v>
      </c>
      <c r="F94" s="26">
        <v>15.217390999999999</v>
      </c>
      <c r="G94" s="26">
        <v>10.869565</v>
      </c>
      <c r="H94" s="26">
        <v>4.3478260000000004</v>
      </c>
      <c r="I94" s="26">
        <v>2.1739130000000002</v>
      </c>
      <c r="J94" s="26">
        <v>30.434782999999999</v>
      </c>
      <c r="K94" s="26">
        <v>1083.4375</v>
      </c>
      <c r="L94" s="26">
        <v>200</v>
      </c>
    </row>
    <row r="95" spans="1:12" x14ac:dyDescent="0.2">
      <c r="A95" s="19" t="s">
        <v>1011</v>
      </c>
      <c r="B95" s="20">
        <v>85</v>
      </c>
      <c r="C95" s="26">
        <v>10.588234999999999</v>
      </c>
      <c r="D95" s="26">
        <v>10.588234999999999</v>
      </c>
      <c r="E95" s="26">
        <v>11.764706</v>
      </c>
      <c r="F95" s="26">
        <v>12.941176</v>
      </c>
      <c r="G95" s="26">
        <v>9.4117650000000008</v>
      </c>
      <c r="H95" s="26">
        <v>3.5294120000000002</v>
      </c>
      <c r="I95" s="26">
        <v>7.0588240000000004</v>
      </c>
      <c r="J95" s="26">
        <v>34.117646999999998</v>
      </c>
      <c r="K95" s="26">
        <v>1419.642857</v>
      </c>
      <c r="L95" s="26">
        <v>850</v>
      </c>
    </row>
    <row r="96" spans="1:12" x14ac:dyDescent="0.2">
      <c r="A96" s="18" t="s">
        <v>1053</v>
      </c>
      <c r="B96" s="18"/>
      <c r="C96" s="18"/>
      <c r="D96" s="18"/>
      <c r="E96" s="18"/>
      <c r="F96" s="18"/>
      <c r="G96" s="18"/>
      <c r="H96" s="18"/>
      <c r="I96" s="18"/>
      <c r="J96" s="18"/>
      <c r="K96" s="18"/>
      <c r="L96" s="51"/>
    </row>
    <row r="97" spans="1:12" x14ac:dyDescent="0.2">
      <c r="A97" s="19" t="s">
        <v>1054</v>
      </c>
      <c r="B97" s="20">
        <v>1212</v>
      </c>
      <c r="C97" s="26">
        <v>3.7128709999999998</v>
      </c>
      <c r="D97" s="26">
        <v>11.798679999999999</v>
      </c>
      <c r="E97" s="26">
        <v>13.283828</v>
      </c>
      <c r="F97" s="26">
        <v>17.986799000000001</v>
      </c>
      <c r="G97" s="26">
        <v>12.706270999999999</v>
      </c>
      <c r="H97" s="26">
        <v>9.8184819999999995</v>
      </c>
      <c r="I97" s="26">
        <v>8.9933990000000001</v>
      </c>
      <c r="J97" s="26">
        <v>21.699670000000001</v>
      </c>
      <c r="K97" s="26">
        <v>2029.484721</v>
      </c>
      <c r="L97" s="26">
        <v>1200</v>
      </c>
    </row>
    <row r="98" spans="1:12" x14ac:dyDescent="0.2">
      <c r="A98" s="19" t="s">
        <v>1055</v>
      </c>
      <c r="B98" s="20">
        <v>24</v>
      </c>
      <c r="C98" s="26">
        <v>0</v>
      </c>
      <c r="D98" s="26">
        <v>33.333333000000003</v>
      </c>
      <c r="E98" s="26">
        <v>29.166667</v>
      </c>
      <c r="F98" s="26">
        <v>4.1666670000000003</v>
      </c>
      <c r="G98" s="26">
        <v>8.3333329999999997</v>
      </c>
      <c r="H98" s="26">
        <v>8.3333329999999997</v>
      </c>
      <c r="I98" s="26">
        <v>4.1666670000000003</v>
      </c>
      <c r="J98" s="26">
        <v>12.5</v>
      </c>
      <c r="K98" s="26">
        <v>1027.619048</v>
      </c>
      <c r="L98" s="26">
        <v>500</v>
      </c>
    </row>
    <row r="99" spans="1:12" x14ac:dyDescent="0.2">
      <c r="A99" s="19" t="s">
        <v>1056</v>
      </c>
      <c r="B99" s="20">
        <v>76</v>
      </c>
      <c r="C99" s="26">
        <v>9.2105259999999998</v>
      </c>
      <c r="D99" s="26">
        <v>23.684211000000001</v>
      </c>
      <c r="E99" s="26">
        <v>18.421053000000001</v>
      </c>
      <c r="F99" s="26">
        <v>6.5789470000000003</v>
      </c>
      <c r="G99" s="26">
        <v>7.8947370000000001</v>
      </c>
      <c r="H99" s="26">
        <v>6.5789470000000003</v>
      </c>
      <c r="I99" s="26">
        <v>1.3157890000000001</v>
      </c>
      <c r="J99" s="26">
        <v>26.315788999999999</v>
      </c>
      <c r="K99" s="26">
        <v>958.10714299999995</v>
      </c>
      <c r="L99" s="26">
        <v>500</v>
      </c>
    </row>
    <row r="100" spans="1:12" x14ac:dyDescent="0.2">
      <c r="A100" s="19" t="s">
        <v>1057</v>
      </c>
      <c r="B100" s="20">
        <v>43</v>
      </c>
      <c r="C100" s="26">
        <v>11.627907</v>
      </c>
      <c r="D100" s="26">
        <v>34.883721000000001</v>
      </c>
      <c r="E100" s="26">
        <v>9.3023260000000008</v>
      </c>
      <c r="F100" s="26">
        <v>13.953488</v>
      </c>
      <c r="G100" s="26">
        <v>2.3255810000000001</v>
      </c>
      <c r="H100" s="26">
        <v>4.6511630000000004</v>
      </c>
      <c r="I100" s="26">
        <v>2.3255810000000001</v>
      </c>
      <c r="J100" s="26">
        <v>20.930233000000001</v>
      </c>
      <c r="K100" s="26">
        <v>792.05882399999996</v>
      </c>
      <c r="L100" s="26">
        <v>275</v>
      </c>
    </row>
    <row r="101" spans="1:12" x14ac:dyDescent="0.2">
      <c r="A101" s="19" t="s">
        <v>1058</v>
      </c>
      <c r="B101" s="20">
        <v>14</v>
      </c>
      <c r="C101" s="26">
        <v>0</v>
      </c>
      <c r="D101" s="26">
        <v>21.428571000000002</v>
      </c>
      <c r="E101" s="26">
        <v>14.285714</v>
      </c>
      <c r="F101" s="26">
        <v>7.1428570000000002</v>
      </c>
      <c r="G101" s="26">
        <v>0</v>
      </c>
      <c r="H101" s="26">
        <v>28.571428999999998</v>
      </c>
      <c r="I101" s="26">
        <v>14.285714</v>
      </c>
      <c r="J101" s="26">
        <v>14.285714</v>
      </c>
      <c r="K101" s="26">
        <v>8758.3333330000005</v>
      </c>
      <c r="L101" s="26">
        <v>2200</v>
      </c>
    </row>
    <row r="102" spans="1:12" x14ac:dyDescent="0.2">
      <c r="A102" s="19" t="s">
        <v>1059</v>
      </c>
      <c r="B102" s="20">
        <v>5</v>
      </c>
      <c r="C102" s="26">
        <v>0</v>
      </c>
      <c r="D102" s="26">
        <v>20</v>
      </c>
      <c r="E102" s="26">
        <v>20</v>
      </c>
      <c r="F102" s="26">
        <v>20</v>
      </c>
      <c r="G102" s="26">
        <v>0</v>
      </c>
      <c r="H102" s="26">
        <v>0</v>
      </c>
      <c r="I102" s="26">
        <v>20</v>
      </c>
      <c r="J102" s="26">
        <v>20</v>
      </c>
      <c r="K102" s="26">
        <v>1750</v>
      </c>
      <c r="L102" s="26">
        <v>850</v>
      </c>
    </row>
    <row r="103" spans="1:12" x14ac:dyDescent="0.2">
      <c r="A103" s="19" t="s">
        <v>1011</v>
      </c>
      <c r="B103" s="20">
        <v>414</v>
      </c>
      <c r="C103" s="26">
        <v>3.8647339999999999</v>
      </c>
      <c r="D103" s="26">
        <v>18.357488</v>
      </c>
      <c r="E103" s="26">
        <v>9.178744</v>
      </c>
      <c r="F103" s="26">
        <v>10.628019</v>
      </c>
      <c r="G103" s="26">
        <v>5.3140099999999997</v>
      </c>
      <c r="H103" s="26">
        <v>5.5555560000000002</v>
      </c>
      <c r="I103" s="26">
        <v>3.381643</v>
      </c>
      <c r="J103" s="26">
        <v>43.719807000000003</v>
      </c>
      <c r="K103" s="26">
        <v>1313.7339059999999</v>
      </c>
      <c r="L103" s="26">
        <v>650</v>
      </c>
    </row>
    <row r="104" spans="1:12" x14ac:dyDescent="0.2">
      <c r="A104" s="18" t="s">
        <v>1060</v>
      </c>
      <c r="B104" s="18"/>
      <c r="C104" s="18"/>
      <c r="D104" s="18"/>
      <c r="E104" s="18"/>
      <c r="F104" s="18"/>
      <c r="G104" s="18"/>
      <c r="H104" s="18"/>
      <c r="I104" s="18"/>
      <c r="J104" s="18"/>
      <c r="K104" s="18"/>
      <c r="L104" s="51"/>
    </row>
    <row r="105" spans="1:12" x14ac:dyDescent="0.2">
      <c r="A105" s="19" t="s">
        <v>1054</v>
      </c>
      <c r="B105" s="20">
        <v>13</v>
      </c>
      <c r="C105" s="26">
        <v>15.384615</v>
      </c>
      <c r="D105" s="26">
        <v>30.769231000000001</v>
      </c>
      <c r="E105" s="26">
        <v>0</v>
      </c>
      <c r="F105" s="26">
        <v>15.384615</v>
      </c>
      <c r="G105" s="26">
        <v>15.384615</v>
      </c>
      <c r="H105" s="26">
        <v>7.6923079999999997</v>
      </c>
      <c r="I105" s="26">
        <v>0</v>
      </c>
      <c r="J105" s="26">
        <v>15.384615</v>
      </c>
      <c r="K105" s="26">
        <v>876.36363600000004</v>
      </c>
      <c r="L105" s="26">
        <v>200</v>
      </c>
    </row>
    <row r="106" spans="1:12" x14ac:dyDescent="0.2">
      <c r="A106" s="19" t="s">
        <v>1055</v>
      </c>
      <c r="B106" s="20">
        <v>89</v>
      </c>
      <c r="C106" s="26">
        <v>17.977528</v>
      </c>
      <c r="D106" s="26">
        <v>32.584269999999997</v>
      </c>
      <c r="E106" s="26">
        <v>10.112360000000001</v>
      </c>
      <c r="F106" s="26">
        <v>3.370787</v>
      </c>
      <c r="G106" s="26">
        <v>3.370787</v>
      </c>
      <c r="H106" s="26">
        <v>2.2471909999999999</v>
      </c>
      <c r="I106" s="26">
        <v>3.370787</v>
      </c>
      <c r="J106" s="26">
        <v>26.966291999999999</v>
      </c>
      <c r="K106" s="26">
        <v>766.907692</v>
      </c>
      <c r="L106" s="26">
        <v>100</v>
      </c>
    </row>
    <row r="107" spans="1:12" x14ac:dyDescent="0.2">
      <c r="A107" s="19" t="s">
        <v>1056</v>
      </c>
      <c r="B107" s="20">
        <v>143</v>
      </c>
      <c r="C107" s="26">
        <v>9.7902100000000001</v>
      </c>
      <c r="D107" s="26">
        <v>20.979020999999999</v>
      </c>
      <c r="E107" s="26">
        <v>16.083915999999999</v>
      </c>
      <c r="F107" s="26">
        <v>11.188810999999999</v>
      </c>
      <c r="G107" s="26">
        <v>4.1958039999999999</v>
      </c>
      <c r="H107" s="26">
        <v>6.2937060000000002</v>
      </c>
      <c r="I107" s="26">
        <v>1.398601</v>
      </c>
      <c r="J107" s="26">
        <v>30.069929999999999</v>
      </c>
      <c r="K107" s="26">
        <v>926.17</v>
      </c>
      <c r="L107" s="26">
        <v>500</v>
      </c>
    </row>
    <row r="108" spans="1:12" x14ac:dyDescent="0.2">
      <c r="A108" s="19" t="s">
        <v>1057</v>
      </c>
      <c r="B108" s="20">
        <v>27</v>
      </c>
      <c r="C108" s="26">
        <v>0</v>
      </c>
      <c r="D108" s="26">
        <v>22.222221999999999</v>
      </c>
      <c r="E108" s="26">
        <v>14.814814999999999</v>
      </c>
      <c r="F108" s="26">
        <v>11.111110999999999</v>
      </c>
      <c r="G108" s="26">
        <v>3.7037040000000001</v>
      </c>
      <c r="H108" s="26">
        <v>14.814814999999999</v>
      </c>
      <c r="I108" s="26">
        <v>11.111110999999999</v>
      </c>
      <c r="J108" s="26">
        <v>22.222221999999999</v>
      </c>
      <c r="K108" s="26">
        <v>2897.1428569999998</v>
      </c>
      <c r="L108" s="26">
        <v>1000</v>
      </c>
    </row>
    <row r="109" spans="1:12" x14ac:dyDescent="0.2">
      <c r="A109" s="19" t="s">
        <v>1058</v>
      </c>
      <c r="B109" s="20">
        <v>5</v>
      </c>
      <c r="C109" s="26">
        <v>20</v>
      </c>
      <c r="D109" s="26">
        <v>20</v>
      </c>
      <c r="E109" s="26">
        <v>0</v>
      </c>
      <c r="F109" s="26">
        <v>20</v>
      </c>
      <c r="G109" s="26">
        <v>0</v>
      </c>
      <c r="H109" s="26">
        <v>0</v>
      </c>
      <c r="I109" s="26">
        <v>20</v>
      </c>
      <c r="J109" s="26">
        <v>20</v>
      </c>
      <c r="K109" s="26">
        <v>1552.5</v>
      </c>
      <c r="L109" s="26">
        <v>605</v>
      </c>
    </row>
    <row r="110" spans="1:12" x14ac:dyDescent="0.2">
      <c r="A110" s="19" t="s">
        <v>1059</v>
      </c>
      <c r="B110" s="20">
        <v>10</v>
      </c>
      <c r="C110" s="26">
        <v>10</v>
      </c>
      <c r="D110" s="26">
        <v>20</v>
      </c>
      <c r="E110" s="26">
        <v>10</v>
      </c>
      <c r="F110" s="26">
        <v>0</v>
      </c>
      <c r="G110" s="26">
        <v>20</v>
      </c>
      <c r="H110" s="26">
        <v>0</v>
      </c>
      <c r="I110" s="26">
        <v>20</v>
      </c>
      <c r="J110" s="26">
        <v>20</v>
      </c>
      <c r="K110" s="26">
        <v>5454.25</v>
      </c>
      <c r="L110" s="26">
        <v>1300</v>
      </c>
    </row>
    <row r="111" spans="1:12" x14ac:dyDescent="0.2">
      <c r="A111" s="19" t="s">
        <v>1011</v>
      </c>
      <c r="B111" s="20">
        <v>28</v>
      </c>
      <c r="C111" s="26">
        <v>3.5714290000000002</v>
      </c>
      <c r="D111" s="26">
        <v>21.428571000000002</v>
      </c>
      <c r="E111" s="26">
        <v>0</v>
      </c>
      <c r="F111" s="26">
        <v>7.1428570000000002</v>
      </c>
      <c r="G111" s="26">
        <v>3.5714290000000002</v>
      </c>
      <c r="H111" s="26">
        <v>0</v>
      </c>
      <c r="I111" s="26">
        <v>3.5714290000000002</v>
      </c>
      <c r="J111" s="26">
        <v>60.714286000000001</v>
      </c>
      <c r="K111" s="26">
        <v>1359.090909</v>
      </c>
      <c r="L111" s="26">
        <v>70</v>
      </c>
    </row>
    <row r="112" spans="1:12" x14ac:dyDescent="0.2">
      <c r="A112" s="18" t="s">
        <v>142</v>
      </c>
      <c r="B112" s="18"/>
      <c r="C112" s="18"/>
      <c r="D112" s="18"/>
      <c r="E112" s="18"/>
      <c r="F112" s="18"/>
      <c r="G112" s="18"/>
      <c r="H112" s="18"/>
      <c r="I112" s="18"/>
      <c r="J112" s="18"/>
      <c r="K112" s="18"/>
      <c r="L112" s="51"/>
    </row>
    <row r="113" spans="1:12" x14ac:dyDescent="0.2">
      <c r="A113" s="19" t="s">
        <v>1061</v>
      </c>
      <c r="B113" s="20">
        <v>90</v>
      </c>
      <c r="C113" s="26">
        <v>4.4444439999999998</v>
      </c>
      <c r="D113" s="26">
        <v>8.8888890000000007</v>
      </c>
      <c r="E113" s="26">
        <v>11.111110999999999</v>
      </c>
      <c r="F113" s="26">
        <v>17.777778000000001</v>
      </c>
      <c r="G113" s="26">
        <v>8.8888890000000007</v>
      </c>
      <c r="H113" s="26">
        <v>8.8888890000000007</v>
      </c>
      <c r="I113" s="26">
        <v>22.222221999999999</v>
      </c>
      <c r="J113" s="26">
        <v>17.777778000000001</v>
      </c>
      <c r="K113" s="26">
        <v>3738.7027029999999</v>
      </c>
      <c r="L113" s="26">
        <v>1650</v>
      </c>
    </row>
    <row r="114" spans="1:12" x14ac:dyDescent="0.2">
      <c r="A114" s="19" t="s">
        <v>1062</v>
      </c>
      <c r="B114" s="20">
        <v>307</v>
      </c>
      <c r="C114" s="26">
        <v>3.2573289999999999</v>
      </c>
      <c r="D114" s="26">
        <v>15.635179000000001</v>
      </c>
      <c r="E114" s="26">
        <v>10.097720000000001</v>
      </c>
      <c r="F114" s="26">
        <v>16.938110999999999</v>
      </c>
      <c r="G114" s="26">
        <v>16.612378</v>
      </c>
      <c r="H114" s="26">
        <v>10.423453</v>
      </c>
      <c r="I114" s="26">
        <v>11.400651</v>
      </c>
      <c r="J114" s="26">
        <v>15.635179000000001</v>
      </c>
      <c r="K114" s="26">
        <v>2366.2046329999998</v>
      </c>
      <c r="L114" s="26">
        <v>1500</v>
      </c>
    </row>
    <row r="115" spans="1:12" x14ac:dyDescent="0.2">
      <c r="A115" s="19" t="s">
        <v>1063</v>
      </c>
      <c r="B115" s="20">
        <v>392</v>
      </c>
      <c r="C115" s="26">
        <v>2.8061219999999998</v>
      </c>
      <c r="D115" s="26">
        <v>14.285714</v>
      </c>
      <c r="E115" s="26">
        <v>15.561223999999999</v>
      </c>
      <c r="F115" s="26">
        <v>19.387754999999999</v>
      </c>
      <c r="G115" s="26">
        <v>10.459184</v>
      </c>
      <c r="H115" s="26">
        <v>10.969388</v>
      </c>
      <c r="I115" s="26">
        <v>7.9081630000000001</v>
      </c>
      <c r="J115" s="26">
        <v>18.622449</v>
      </c>
      <c r="K115" s="26">
        <v>1952.2413790000001</v>
      </c>
      <c r="L115" s="26">
        <v>1000</v>
      </c>
    </row>
    <row r="116" spans="1:12" x14ac:dyDescent="0.2">
      <c r="A116" s="19" t="s">
        <v>1064</v>
      </c>
      <c r="B116" s="20">
        <v>379</v>
      </c>
      <c r="C116" s="26">
        <v>5.8047490000000002</v>
      </c>
      <c r="D116" s="26">
        <v>15.303430000000001</v>
      </c>
      <c r="E116" s="26">
        <v>12.401054999999999</v>
      </c>
      <c r="F116" s="26">
        <v>9.4986809999999995</v>
      </c>
      <c r="G116" s="26">
        <v>9.4986809999999995</v>
      </c>
      <c r="H116" s="26">
        <v>9.2348280000000003</v>
      </c>
      <c r="I116" s="26">
        <v>6.5963060000000002</v>
      </c>
      <c r="J116" s="26">
        <v>31.662268999999998</v>
      </c>
      <c r="K116" s="26">
        <v>1742.8185329999999</v>
      </c>
      <c r="L116" s="26">
        <v>1000</v>
      </c>
    </row>
    <row r="117" spans="1:12" x14ac:dyDescent="0.2">
      <c r="A117" s="19" t="s">
        <v>1065</v>
      </c>
      <c r="B117" s="20">
        <v>951</v>
      </c>
      <c r="C117" s="26">
        <v>6.5194530000000004</v>
      </c>
      <c r="D117" s="26">
        <v>18.191376999999999</v>
      </c>
      <c r="E117" s="26">
        <v>12.197687</v>
      </c>
      <c r="F117" s="26">
        <v>12.723449</v>
      </c>
      <c r="G117" s="26">
        <v>7.0452159999999999</v>
      </c>
      <c r="H117" s="26">
        <v>5.5730810000000002</v>
      </c>
      <c r="I117" s="26">
        <v>3.5751840000000001</v>
      </c>
      <c r="J117" s="26">
        <v>34.174553000000003</v>
      </c>
      <c r="K117" s="26">
        <v>1257.1709269999999</v>
      </c>
      <c r="L117" s="26">
        <v>600</v>
      </c>
    </row>
    <row r="118" spans="1:12" x14ac:dyDescent="0.2">
      <c r="A118" s="19" t="s">
        <v>1011</v>
      </c>
      <c r="B118" s="20">
        <v>69</v>
      </c>
      <c r="C118" s="26">
        <v>11.594203</v>
      </c>
      <c r="D118" s="26">
        <v>11.594203</v>
      </c>
      <c r="E118" s="26">
        <v>13.043478</v>
      </c>
      <c r="F118" s="26">
        <v>18.840579999999999</v>
      </c>
      <c r="G118" s="26">
        <v>7.2463769999999998</v>
      </c>
      <c r="H118" s="26">
        <v>4.3478260000000004</v>
      </c>
      <c r="I118" s="26">
        <v>2.8985509999999999</v>
      </c>
      <c r="J118" s="26">
        <v>30.434782999999999</v>
      </c>
      <c r="K118" s="26">
        <v>1102.708333</v>
      </c>
      <c r="L118" s="26">
        <v>650</v>
      </c>
    </row>
    <row r="119" spans="1:12" x14ac:dyDescent="0.2">
      <c r="A119" s="18" t="s">
        <v>143</v>
      </c>
      <c r="B119" s="18"/>
      <c r="C119" s="18"/>
      <c r="D119" s="18"/>
      <c r="E119" s="18"/>
      <c r="F119" s="18"/>
      <c r="G119" s="18"/>
      <c r="H119" s="18"/>
      <c r="I119" s="18"/>
      <c r="J119" s="18"/>
      <c r="K119" s="18"/>
      <c r="L119" s="51"/>
    </row>
    <row r="120" spans="1:12" x14ac:dyDescent="0.2">
      <c r="A120" s="21" t="s">
        <v>1066</v>
      </c>
      <c r="B120" s="21"/>
      <c r="C120" s="21"/>
      <c r="D120" s="21"/>
      <c r="E120" s="21"/>
      <c r="F120" s="21"/>
      <c r="G120" s="21"/>
      <c r="H120" s="21"/>
      <c r="I120" s="21"/>
      <c r="J120" s="21"/>
      <c r="K120" s="21"/>
      <c r="L120" s="52"/>
    </row>
    <row r="121" spans="1:12" x14ac:dyDescent="0.2">
      <c r="A121" s="19" t="s">
        <v>1067</v>
      </c>
      <c r="B121" s="20">
        <v>546</v>
      </c>
      <c r="C121" s="26">
        <v>2.9304030000000001</v>
      </c>
      <c r="D121" s="26">
        <v>12.454212</v>
      </c>
      <c r="E121" s="26">
        <v>11.355311</v>
      </c>
      <c r="F121" s="26">
        <v>15.384615</v>
      </c>
      <c r="G121" s="26">
        <v>12.820513</v>
      </c>
      <c r="H121" s="26">
        <v>13.553114000000001</v>
      </c>
      <c r="I121" s="26">
        <v>13.186813000000001</v>
      </c>
      <c r="J121" s="26">
        <v>18.315017999999998</v>
      </c>
      <c r="K121" s="26">
        <v>2700.522422</v>
      </c>
      <c r="L121" s="26">
        <v>1500</v>
      </c>
    </row>
    <row r="122" spans="1:12" x14ac:dyDescent="0.2">
      <c r="A122" s="19" t="s">
        <v>1068</v>
      </c>
      <c r="B122" s="20">
        <v>531</v>
      </c>
      <c r="C122" s="26">
        <v>2.824859</v>
      </c>
      <c r="D122" s="26">
        <v>16.195857</v>
      </c>
      <c r="E122" s="26">
        <v>14.312618000000001</v>
      </c>
      <c r="F122" s="26">
        <v>17.325800000000001</v>
      </c>
      <c r="G122" s="26">
        <v>11.487759</v>
      </c>
      <c r="H122" s="26">
        <v>9.9811680000000003</v>
      </c>
      <c r="I122" s="26">
        <v>6.7796609999999999</v>
      </c>
      <c r="J122" s="26">
        <v>21.092279000000001</v>
      </c>
      <c r="K122" s="26">
        <v>1763.1479710000001</v>
      </c>
      <c r="L122" s="26">
        <v>1000</v>
      </c>
    </row>
    <row r="123" spans="1:12" x14ac:dyDescent="0.2">
      <c r="A123" s="19" t="s">
        <v>1069</v>
      </c>
      <c r="B123" s="20">
        <v>205</v>
      </c>
      <c r="C123" s="26">
        <v>6.8292679999999999</v>
      </c>
      <c r="D123" s="26">
        <v>15.121950999999999</v>
      </c>
      <c r="E123" s="26">
        <v>11.219512</v>
      </c>
      <c r="F123" s="26">
        <v>19.512194999999998</v>
      </c>
      <c r="G123" s="26">
        <v>10.731707</v>
      </c>
      <c r="H123" s="26">
        <v>6.3414630000000001</v>
      </c>
      <c r="I123" s="26">
        <v>4.390244</v>
      </c>
      <c r="J123" s="26">
        <v>25.853659</v>
      </c>
      <c r="K123" s="26">
        <v>1432.5</v>
      </c>
      <c r="L123" s="26">
        <v>1000</v>
      </c>
    </row>
    <row r="124" spans="1:12" x14ac:dyDescent="0.2">
      <c r="A124" s="19" t="s">
        <v>1070</v>
      </c>
      <c r="B124" s="20">
        <v>762</v>
      </c>
      <c r="C124" s="26">
        <v>7.7427820000000001</v>
      </c>
      <c r="D124" s="26">
        <v>19.028870999999999</v>
      </c>
      <c r="E124" s="26">
        <v>12.335958</v>
      </c>
      <c r="F124" s="26">
        <v>10.629921</v>
      </c>
      <c r="G124" s="26">
        <v>6.1679789999999999</v>
      </c>
      <c r="H124" s="26">
        <v>3.6745410000000001</v>
      </c>
      <c r="I124" s="26">
        <v>3.4120729999999999</v>
      </c>
      <c r="J124" s="26">
        <v>37.007874000000001</v>
      </c>
      <c r="K124" s="26">
        <v>1146.96875</v>
      </c>
      <c r="L124" s="26">
        <v>500</v>
      </c>
    </row>
    <row r="125" spans="1:12" x14ac:dyDescent="0.2">
      <c r="A125" s="19" t="s">
        <v>1011</v>
      </c>
      <c r="B125" s="20">
        <v>144</v>
      </c>
      <c r="C125" s="26">
        <v>9.0277779999999996</v>
      </c>
      <c r="D125" s="26">
        <v>14.583333</v>
      </c>
      <c r="E125" s="26">
        <v>13.194444000000001</v>
      </c>
      <c r="F125" s="26">
        <v>11.805555999999999</v>
      </c>
      <c r="G125" s="26">
        <v>5.5555560000000002</v>
      </c>
      <c r="H125" s="26">
        <v>4.1666670000000003</v>
      </c>
      <c r="I125" s="26">
        <v>2.7777780000000001</v>
      </c>
      <c r="J125" s="26">
        <v>38.888888999999999</v>
      </c>
      <c r="K125" s="26">
        <v>1046.681818</v>
      </c>
      <c r="L125" s="26">
        <v>500</v>
      </c>
    </row>
    <row r="126" spans="1:12" x14ac:dyDescent="0.2">
      <c r="A126" s="18" t="s">
        <v>143</v>
      </c>
      <c r="B126" s="18"/>
      <c r="C126" s="18"/>
      <c r="D126" s="18"/>
      <c r="E126" s="18"/>
      <c r="F126" s="18"/>
      <c r="G126" s="18"/>
      <c r="H126" s="18"/>
      <c r="I126" s="18"/>
      <c r="J126" s="18"/>
      <c r="K126" s="18"/>
      <c r="L126" s="51"/>
    </row>
    <row r="127" spans="1:12" x14ac:dyDescent="0.2">
      <c r="A127" s="21" t="s">
        <v>1071</v>
      </c>
      <c r="B127" s="21"/>
      <c r="C127" s="21"/>
      <c r="D127" s="21"/>
      <c r="E127" s="21"/>
      <c r="F127" s="21"/>
      <c r="G127" s="21"/>
      <c r="H127" s="21"/>
      <c r="I127" s="21"/>
      <c r="J127" s="21"/>
      <c r="K127" s="21"/>
      <c r="L127" s="52"/>
    </row>
    <row r="128" spans="1:12" x14ac:dyDescent="0.2">
      <c r="A128" s="19" t="s">
        <v>1067</v>
      </c>
      <c r="B128" s="20">
        <v>285</v>
      </c>
      <c r="C128" s="26">
        <v>2.45614</v>
      </c>
      <c r="D128" s="26">
        <v>14.736841999999999</v>
      </c>
      <c r="E128" s="26">
        <v>10.877193</v>
      </c>
      <c r="F128" s="26">
        <v>18.947368000000001</v>
      </c>
      <c r="G128" s="26">
        <v>15.789474</v>
      </c>
      <c r="H128" s="26">
        <v>10.877193</v>
      </c>
      <c r="I128" s="26">
        <v>14.385965000000001</v>
      </c>
      <c r="J128" s="26">
        <v>11.929824999999999</v>
      </c>
      <c r="K128" s="26">
        <v>2497.2191240000002</v>
      </c>
      <c r="L128" s="26">
        <v>1500</v>
      </c>
    </row>
    <row r="129" spans="1:12" x14ac:dyDescent="0.2">
      <c r="A129" s="19" t="s">
        <v>1068</v>
      </c>
      <c r="B129" s="20">
        <v>217</v>
      </c>
      <c r="C129" s="26">
        <v>5.0691240000000004</v>
      </c>
      <c r="D129" s="26">
        <v>17.511520999999998</v>
      </c>
      <c r="E129" s="26">
        <v>12.903226</v>
      </c>
      <c r="F129" s="26">
        <v>14.285714</v>
      </c>
      <c r="G129" s="26">
        <v>11.520737</v>
      </c>
      <c r="H129" s="26">
        <v>9.6774190000000004</v>
      </c>
      <c r="I129" s="26">
        <v>9.6774190000000004</v>
      </c>
      <c r="J129" s="26">
        <v>19.354838999999998</v>
      </c>
      <c r="K129" s="26">
        <v>2216.7314289999999</v>
      </c>
      <c r="L129" s="26">
        <v>1000</v>
      </c>
    </row>
    <row r="130" spans="1:12" x14ac:dyDescent="0.2">
      <c r="A130" s="19" t="s">
        <v>1069</v>
      </c>
      <c r="B130" s="20">
        <v>142</v>
      </c>
      <c r="C130" s="26">
        <v>6.3380280000000004</v>
      </c>
      <c r="D130" s="26">
        <v>17.605633999999998</v>
      </c>
      <c r="E130" s="26">
        <v>11.267606000000001</v>
      </c>
      <c r="F130" s="26">
        <v>14.788732</v>
      </c>
      <c r="G130" s="26">
        <v>13.380281999999999</v>
      </c>
      <c r="H130" s="26">
        <v>11.267606000000001</v>
      </c>
      <c r="I130" s="26">
        <v>8.450704</v>
      </c>
      <c r="J130" s="26">
        <v>16.901408</v>
      </c>
      <c r="K130" s="26">
        <v>1847.7118640000001</v>
      </c>
      <c r="L130" s="26">
        <v>1000</v>
      </c>
    </row>
    <row r="131" spans="1:12" x14ac:dyDescent="0.2">
      <c r="A131" s="19" t="s">
        <v>1070</v>
      </c>
      <c r="B131" s="20">
        <v>1184</v>
      </c>
      <c r="C131" s="26">
        <v>5.5743239999999998</v>
      </c>
      <c r="D131" s="26">
        <v>16.131757</v>
      </c>
      <c r="E131" s="26">
        <v>13.006757</v>
      </c>
      <c r="F131" s="26">
        <v>13.682432</v>
      </c>
      <c r="G131" s="26">
        <v>8.0236490000000007</v>
      </c>
      <c r="H131" s="26">
        <v>7.3479729999999996</v>
      </c>
      <c r="I131" s="26">
        <v>5.3209460000000002</v>
      </c>
      <c r="J131" s="26">
        <v>30.912161999999999</v>
      </c>
      <c r="K131" s="26">
        <v>1595.761614</v>
      </c>
      <c r="L131" s="26">
        <v>900</v>
      </c>
    </row>
    <row r="132" spans="1:12" x14ac:dyDescent="0.2">
      <c r="A132" s="19" t="s">
        <v>1011</v>
      </c>
      <c r="B132" s="20">
        <v>360</v>
      </c>
      <c r="C132" s="26">
        <v>6.6666670000000003</v>
      </c>
      <c r="D132" s="26">
        <v>15.277778</v>
      </c>
      <c r="E132" s="26">
        <v>12.5</v>
      </c>
      <c r="F132" s="26">
        <v>12.777778</v>
      </c>
      <c r="G132" s="26">
        <v>6.6666670000000003</v>
      </c>
      <c r="H132" s="26">
        <v>5.2777779999999996</v>
      </c>
      <c r="I132" s="26">
        <v>2.7777780000000001</v>
      </c>
      <c r="J132" s="26">
        <v>38.055556000000003</v>
      </c>
      <c r="K132" s="26">
        <v>1190.5470849999999</v>
      </c>
      <c r="L132" s="26">
        <v>600</v>
      </c>
    </row>
    <row r="133" spans="1:12" x14ac:dyDescent="0.2">
      <c r="A133" s="18" t="s">
        <v>143</v>
      </c>
      <c r="B133" s="18"/>
      <c r="C133" s="18"/>
      <c r="D133" s="18"/>
      <c r="E133" s="18"/>
      <c r="F133" s="18"/>
      <c r="G133" s="18"/>
      <c r="H133" s="18"/>
      <c r="I133" s="18"/>
      <c r="J133" s="18"/>
      <c r="K133" s="18"/>
      <c r="L133" s="51"/>
    </row>
    <row r="134" spans="1:12" x14ac:dyDescent="0.2">
      <c r="A134" s="21" t="s">
        <v>1072</v>
      </c>
      <c r="B134" s="21"/>
      <c r="C134" s="21"/>
      <c r="D134" s="21"/>
      <c r="E134" s="21"/>
      <c r="F134" s="21"/>
      <c r="G134" s="21"/>
      <c r="H134" s="21"/>
      <c r="I134" s="21"/>
      <c r="J134" s="21"/>
      <c r="K134" s="21"/>
      <c r="L134" s="52"/>
    </row>
    <row r="135" spans="1:12" x14ac:dyDescent="0.2">
      <c r="A135" s="19" t="s">
        <v>1067</v>
      </c>
      <c r="B135" s="20">
        <v>330</v>
      </c>
      <c r="C135" s="26">
        <v>5.1515149999999998</v>
      </c>
      <c r="D135" s="26">
        <v>15.454545</v>
      </c>
      <c r="E135" s="26">
        <v>14.242424</v>
      </c>
      <c r="F135" s="26">
        <v>14.242424</v>
      </c>
      <c r="G135" s="26">
        <v>11.818182</v>
      </c>
      <c r="H135" s="26">
        <v>10.30303</v>
      </c>
      <c r="I135" s="26">
        <v>9.6969700000000003</v>
      </c>
      <c r="J135" s="26">
        <v>19.090909</v>
      </c>
      <c r="K135" s="26">
        <v>2129.8951310000002</v>
      </c>
      <c r="L135" s="26">
        <v>1000</v>
      </c>
    </row>
    <row r="136" spans="1:12" x14ac:dyDescent="0.2">
      <c r="A136" s="19" t="s">
        <v>1068</v>
      </c>
      <c r="B136" s="20">
        <v>326</v>
      </c>
      <c r="C136" s="26">
        <v>2.7607360000000001</v>
      </c>
      <c r="D136" s="26">
        <v>15.030675</v>
      </c>
      <c r="E136" s="26">
        <v>13.803680999999999</v>
      </c>
      <c r="F136" s="26">
        <v>20.245398999999999</v>
      </c>
      <c r="G136" s="26">
        <v>14.110429</v>
      </c>
      <c r="H136" s="26">
        <v>8.5889570000000006</v>
      </c>
      <c r="I136" s="26">
        <v>9.8159510000000001</v>
      </c>
      <c r="J136" s="26">
        <v>15.644171999999999</v>
      </c>
      <c r="K136" s="26">
        <v>2156</v>
      </c>
      <c r="L136" s="26">
        <v>1000</v>
      </c>
    </row>
    <row r="137" spans="1:12" x14ac:dyDescent="0.2">
      <c r="A137" s="19" t="s">
        <v>1069</v>
      </c>
      <c r="B137" s="20">
        <v>133</v>
      </c>
      <c r="C137" s="26">
        <v>2.2556389999999999</v>
      </c>
      <c r="D137" s="26">
        <v>19.548871999999999</v>
      </c>
      <c r="E137" s="26">
        <v>9.7744359999999997</v>
      </c>
      <c r="F137" s="26">
        <v>18.045113000000001</v>
      </c>
      <c r="G137" s="26">
        <v>12.030075</v>
      </c>
      <c r="H137" s="26">
        <v>12.781955</v>
      </c>
      <c r="I137" s="26">
        <v>10.526316</v>
      </c>
      <c r="J137" s="26">
        <v>15.037594</v>
      </c>
      <c r="K137" s="26">
        <v>2074.4247789999999</v>
      </c>
      <c r="L137" s="26">
        <v>1500</v>
      </c>
    </row>
    <row r="138" spans="1:12" x14ac:dyDescent="0.2">
      <c r="A138" s="19" t="s">
        <v>1070</v>
      </c>
      <c r="B138" s="20">
        <v>1070</v>
      </c>
      <c r="C138" s="26">
        <v>6.1682240000000004</v>
      </c>
      <c r="D138" s="26">
        <v>16.355139999999999</v>
      </c>
      <c r="E138" s="26">
        <v>12.242991</v>
      </c>
      <c r="F138" s="26">
        <v>12.336449</v>
      </c>
      <c r="G138" s="26">
        <v>8.1308410000000002</v>
      </c>
      <c r="H138" s="26">
        <v>7.1962619999999999</v>
      </c>
      <c r="I138" s="26">
        <v>5.7009350000000003</v>
      </c>
      <c r="J138" s="26">
        <v>31.869159</v>
      </c>
      <c r="K138" s="26">
        <v>1610.40192</v>
      </c>
      <c r="L138" s="26">
        <v>800</v>
      </c>
    </row>
    <row r="139" spans="1:12" x14ac:dyDescent="0.2">
      <c r="A139" s="19" t="s">
        <v>1011</v>
      </c>
      <c r="B139" s="20">
        <v>329</v>
      </c>
      <c r="C139" s="26">
        <v>6.6869300000000003</v>
      </c>
      <c r="D139" s="26">
        <v>15.197568</v>
      </c>
      <c r="E139" s="26">
        <v>11.550152000000001</v>
      </c>
      <c r="F139" s="26">
        <v>13.677811999999999</v>
      </c>
      <c r="G139" s="26">
        <v>6.079027</v>
      </c>
      <c r="H139" s="26">
        <v>5.4711249999999998</v>
      </c>
      <c r="I139" s="26">
        <v>2.4316110000000002</v>
      </c>
      <c r="J139" s="26">
        <v>38.905774999999998</v>
      </c>
      <c r="K139" s="26">
        <v>1162.2388060000001</v>
      </c>
      <c r="L139" s="26">
        <v>700</v>
      </c>
    </row>
    <row r="140" spans="1:12" x14ac:dyDescent="0.2">
      <c r="A140" s="18" t="s">
        <v>143</v>
      </c>
      <c r="B140" s="18"/>
      <c r="C140" s="18"/>
      <c r="D140" s="18"/>
      <c r="E140" s="18"/>
      <c r="F140" s="18"/>
      <c r="G140" s="18"/>
      <c r="H140" s="18"/>
      <c r="I140" s="18"/>
      <c r="J140" s="18"/>
      <c r="K140" s="18"/>
      <c r="L140" s="51"/>
    </row>
    <row r="141" spans="1:12" x14ac:dyDescent="0.2">
      <c r="A141" s="21" t="s">
        <v>1073</v>
      </c>
      <c r="B141" s="21"/>
      <c r="C141" s="21"/>
      <c r="D141" s="21"/>
      <c r="E141" s="21"/>
      <c r="F141" s="21"/>
      <c r="G141" s="21"/>
      <c r="H141" s="21"/>
      <c r="I141" s="21"/>
      <c r="J141" s="21"/>
      <c r="K141" s="21"/>
      <c r="L141" s="52"/>
    </row>
    <row r="142" spans="1:12" x14ac:dyDescent="0.2">
      <c r="A142" s="19" t="s">
        <v>1067</v>
      </c>
      <c r="B142" s="20">
        <v>39</v>
      </c>
      <c r="C142" s="26">
        <v>5.1282050000000003</v>
      </c>
      <c r="D142" s="26">
        <v>10.256410000000001</v>
      </c>
      <c r="E142" s="26">
        <v>30.769231000000001</v>
      </c>
      <c r="F142" s="26">
        <v>10.256410000000001</v>
      </c>
      <c r="G142" s="26">
        <v>7.6923079999999997</v>
      </c>
      <c r="H142" s="26">
        <v>7.6923079999999997</v>
      </c>
      <c r="I142" s="26">
        <v>10.256410000000001</v>
      </c>
      <c r="J142" s="26">
        <v>17.948718</v>
      </c>
      <c r="K142" s="26">
        <v>1917.8125</v>
      </c>
      <c r="L142" s="26">
        <v>800</v>
      </c>
    </row>
    <row r="143" spans="1:12" x14ac:dyDescent="0.2">
      <c r="A143" s="19" t="s">
        <v>1068</v>
      </c>
      <c r="B143" s="20">
        <v>75</v>
      </c>
      <c r="C143" s="26">
        <v>2.6666669999999999</v>
      </c>
      <c r="D143" s="26">
        <v>13.333333</v>
      </c>
      <c r="E143" s="26">
        <v>16</v>
      </c>
      <c r="F143" s="26">
        <v>20</v>
      </c>
      <c r="G143" s="26">
        <v>17.333333</v>
      </c>
      <c r="H143" s="26">
        <v>12</v>
      </c>
      <c r="I143" s="26">
        <v>8</v>
      </c>
      <c r="J143" s="26">
        <v>10.666667</v>
      </c>
      <c r="K143" s="26">
        <v>1775.970149</v>
      </c>
      <c r="L143" s="26">
        <v>1000</v>
      </c>
    </row>
    <row r="144" spans="1:12" x14ac:dyDescent="0.2">
      <c r="A144" s="19" t="s">
        <v>1069</v>
      </c>
      <c r="B144" s="20">
        <v>117</v>
      </c>
      <c r="C144" s="26">
        <v>1.7094020000000001</v>
      </c>
      <c r="D144" s="26">
        <v>23.931623999999999</v>
      </c>
      <c r="E144" s="26">
        <v>11.111110999999999</v>
      </c>
      <c r="F144" s="26">
        <v>16.239315999999999</v>
      </c>
      <c r="G144" s="26">
        <v>12.820513</v>
      </c>
      <c r="H144" s="26">
        <v>11.111110999999999</v>
      </c>
      <c r="I144" s="26">
        <v>12.820513</v>
      </c>
      <c r="J144" s="26">
        <v>10.256410000000001</v>
      </c>
      <c r="K144" s="26">
        <v>2374.9333329999999</v>
      </c>
      <c r="L144" s="26">
        <v>1000</v>
      </c>
    </row>
    <row r="145" spans="1:12" x14ac:dyDescent="0.2">
      <c r="A145" s="19" t="s">
        <v>1070</v>
      </c>
      <c r="B145" s="20">
        <v>1288</v>
      </c>
      <c r="C145" s="26">
        <v>6.13354</v>
      </c>
      <c r="D145" s="26">
        <v>15.838509</v>
      </c>
      <c r="E145" s="26">
        <v>11.413043</v>
      </c>
      <c r="F145" s="26">
        <v>14.052795</v>
      </c>
      <c r="G145" s="26">
        <v>9.7826090000000008</v>
      </c>
      <c r="H145" s="26">
        <v>8.3074530000000006</v>
      </c>
      <c r="I145" s="26">
        <v>7.6086960000000001</v>
      </c>
      <c r="J145" s="26">
        <v>26.863354000000001</v>
      </c>
      <c r="K145" s="26">
        <v>1890.409766</v>
      </c>
      <c r="L145" s="26">
        <v>1000</v>
      </c>
    </row>
    <row r="146" spans="1:12" x14ac:dyDescent="0.2">
      <c r="A146" s="19" t="s">
        <v>1011</v>
      </c>
      <c r="B146" s="20">
        <v>669</v>
      </c>
      <c r="C146" s="26">
        <v>4.7832590000000001</v>
      </c>
      <c r="D146" s="26">
        <v>15.695067</v>
      </c>
      <c r="E146" s="26">
        <v>13.452915000000001</v>
      </c>
      <c r="F146" s="26">
        <v>14.200298999999999</v>
      </c>
      <c r="G146" s="26">
        <v>7.6233180000000003</v>
      </c>
      <c r="H146" s="26">
        <v>6.2780269999999998</v>
      </c>
      <c r="I146" s="26">
        <v>3.5874440000000001</v>
      </c>
      <c r="J146" s="26">
        <v>34.379671000000002</v>
      </c>
      <c r="K146" s="26">
        <v>1351.0045560000001</v>
      </c>
      <c r="L146" s="26">
        <v>800</v>
      </c>
    </row>
    <row r="147" spans="1:12" x14ac:dyDescent="0.2">
      <c r="A147" s="18" t="s">
        <v>1074</v>
      </c>
      <c r="B147" s="18"/>
      <c r="C147" s="18"/>
      <c r="D147" s="18"/>
      <c r="E147" s="18"/>
      <c r="F147" s="18"/>
      <c r="G147" s="18"/>
      <c r="H147" s="18"/>
      <c r="I147" s="18"/>
      <c r="J147" s="18"/>
      <c r="K147" s="18"/>
      <c r="L147" s="51"/>
    </row>
    <row r="148" spans="1:12" x14ac:dyDescent="0.2">
      <c r="A148" s="19" t="s">
        <v>1075</v>
      </c>
      <c r="B148" s="20">
        <v>541</v>
      </c>
      <c r="C148" s="26">
        <v>4.9907579999999996</v>
      </c>
      <c r="D148" s="26">
        <v>14.972274000000001</v>
      </c>
      <c r="E148" s="26">
        <v>13.123844999999999</v>
      </c>
      <c r="F148" s="26">
        <v>13.308688</v>
      </c>
      <c r="G148" s="26">
        <v>10.90573</v>
      </c>
      <c r="H148" s="26">
        <v>8.3179300000000005</v>
      </c>
      <c r="I148" s="26">
        <v>11.829945</v>
      </c>
      <c r="J148" s="26">
        <v>22.550832</v>
      </c>
      <c r="K148" s="26">
        <v>2456.4510740000001</v>
      </c>
      <c r="L148" s="26">
        <v>1000</v>
      </c>
    </row>
    <row r="149" spans="1:12" x14ac:dyDescent="0.2">
      <c r="A149" s="19" t="s">
        <v>1076</v>
      </c>
      <c r="B149" s="20">
        <v>877</v>
      </c>
      <c r="C149" s="26">
        <v>5.2451540000000003</v>
      </c>
      <c r="D149" s="26">
        <v>16.875713000000001</v>
      </c>
      <c r="E149" s="26">
        <v>11.516534</v>
      </c>
      <c r="F149" s="26">
        <v>15.051311</v>
      </c>
      <c r="G149" s="26">
        <v>9.0079820000000002</v>
      </c>
      <c r="H149" s="26">
        <v>8.5518809999999998</v>
      </c>
      <c r="I149" s="26">
        <v>6.1573549999999999</v>
      </c>
      <c r="J149" s="26">
        <v>27.594071</v>
      </c>
      <c r="K149" s="26">
        <v>1632.6755909999999</v>
      </c>
      <c r="L149" s="26">
        <v>1000</v>
      </c>
    </row>
    <row r="150" spans="1:12" x14ac:dyDescent="0.2">
      <c r="A150" s="19" t="s">
        <v>1077</v>
      </c>
      <c r="B150" s="20">
        <v>543</v>
      </c>
      <c r="C150" s="26">
        <v>5.893186</v>
      </c>
      <c r="D150" s="26">
        <v>16.942910000000001</v>
      </c>
      <c r="E150" s="26">
        <v>13.443830999999999</v>
      </c>
      <c r="F150" s="26">
        <v>12.154696</v>
      </c>
      <c r="G150" s="26">
        <v>8.287293</v>
      </c>
      <c r="H150" s="26">
        <v>7.5506450000000003</v>
      </c>
      <c r="I150" s="26">
        <v>4.0515650000000001</v>
      </c>
      <c r="J150" s="26">
        <v>31.675875000000001</v>
      </c>
      <c r="K150" s="26">
        <v>1372.716981</v>
      </c>
      <c r="L150" s="26">
        <v>700</v>
      </c>
    </row>
    <row r="151" spans="1:12" x14ac:dyDescent="0.2">
      <c r="A151" s="19" t="s">
        <v>1078</v>
      </c>
      <c r="B151" s="20">
        <v>227</v>
      </c>
      <c r="C151" s="26">
        <v>5.2863439999999997</v>
      </c>
      <c r="D151" s="26">
        <v>13.215859</v>
      </c>
      <c r="E151" s="26">
        <v>12.77533</v>
      </c>
      <c r="F151" s="26">
        <v>19.38326</v>
      </c>
      <c r="G151" s="26">
        <v>11.013216</v>
      </c>
      <c r="H151" s="26">
        <v>5.7268720000000002</v>
      </c>
      <c r="I151" s="26">
        <v>3.0836999999999999</v>
      </c>
      <c r="J151" s="26">
        <v>29.515419000000001</v>
      </c>
      <c r="K151" s="26">
        <v>1426.90625</v>
      </c>
      <c r="L151" s="26">
        <v>1000</v>
      </c>
    </row>
    <row r="152" spans="1:12" x14ac:dyDescent="0.2">
      <c r="A152" s="18" t="s">
        <v>1079</v>
      </c>
      <c r="B152" s="18"/>
      <c r="C152" s="18"/>
      <c r="D152" s="18"/>
      <c r="E152" s="18"/>
      <c r="F152" s="18"/>
      <c r="G152" s="18"/>
      <c r="H152" s="18"/>
      <c r="I152" s="18"/>
      <c r="J152" s="18"/>
      <c r="K152" s="18"/>
      <c r="L152" s="51"/>
    </row>
    <row r="153" spans="1:12" x14ac:dyDescent="0.2">
      <c r="A153" s="19" t="s">
        <v>1080</v>
      </c>
      <c r="B153" s="20">
        <v>294</v>
      </c>
      <c r="C153" s="26">
        <v>7.4829929999999996</v>
      </c>
      <c r="D153" s="26">
        <v>21.428571000000002</v>
      </c>
      <c r="E153" s="26">
        <v>15.646259000000001</v>
      </c>
      <c r="F153" s="26">
        <v>12.92517</v>
      </c>
      <c r="G153" s="26">
        <v>7.8231289999999998</v>
      </c>
      <c r="H153" s="26">
        <v>6.1224489999999996</v>
      </c>
      <c r="I153" s="26">
        <v>1.360544</v>
      </c>
      <c r="J153" s="26">
        <v>27.210884</v>
      </c>
      <c r="K153" s="26">
        <v>1038.4485979999999</v>
      </c>
      <c r="L153" s="26">
        <v>500</v>
      </c>
    </row>
    <row r="154" spans="1:12" x14ac:dyDescent="0.2">
      <c r="A154" s="19" t="s">
        <v>1081</v>
      </c>
      <c r="B154" s="20">
        <v>664</v>
      </c>
      <c r="C154" s="26">
        <v>4.2168669999999997</v>
      </c>
      <c r="D154" s="26">
        <v>12.349398000000001</v>
      </c>
      <c r="E154" s="26">
        <v>10.993976</v>
      </c>
      <c r="F154" s="26">
        <v>14.759036</v>
      </c>
      <c r="G154" s="26">
        <v>10.090361</v>
      </c>
      <c r="H154" s="26">
        <v>9.0361449999999994</v>
      </c>
      <c r="I154" s="26">
        <v>10.843373</v>
      </c>
      <c r="J154" s="26">
        <v>27.710843000000001</v>
      </c>
      <c r="K154" s="26">
        <v>2384.1916670000001</v>
      </c>
      <c r="L154" s="26">
        <v>1000</v>
      </c>
    </row>
    <row r="155" spans="1:12" x14ac:dyDescent="0.2">
      <c r="A155" s="19" t="s">
        <v>1082</v>
      </c>
      <c r="B155" s="20">
        <v>421</v>
      </c>
      <c r="C155" s="26">
        <v>5.2256530000000003</v>
      </c>
      <c r="D155" s="26">
        <v>17.102138</v>
      </c>
      <c r="E155" s="26">
        <v>15.2019</v>
      </c>
      <c r="F155" s="26">
        <v>14.251780999999999</v>
      </c>
      <c r="G155" s="26">
        <v>10.926366</v>
      </c>
      <c r="H155" s="26">
        <v>4.988124</v>
      </c>
      <c r="I155" s="26">
        <v>4.513064</v>
      </c>
      <c r="J155" s="26">
        <v>27.790973999999999</v>
      </c>
      <c r="K155" s="26">
        <v>1383.5559209999999</v>
      </c>
      <c r="L155" s="26">
        <v>800</v>
      </c>
    </row>
    <row r="156" spans="1:12" x14ac:dyDescent="0.2">
      <c r="A156" s="19" t="s">
        <v>1083</v>
      </c>
      <c r="B156" s="20">
        <v>358</v>
      </c>
      <c r="C156" s="26">
        <v>4.4692740000000004</v>
      </c>
      <c r="D156" s="26">
        <v>18.435753999999999</v>
      </c>
      <c r="E156" s="26">
        <v>12.290502999999999</v>
      </c>
      <c r="F156" s="26">
        <v>13.966480000000001</v>
      </c>
      <c r="G156" s="26">
        <v>8.9385469999999998</v>
      </c>
      <c r="H156" s="26">
        <v>10.055866</v>
      </c>
      <c r="I156" s="26">
        <v>5.3072629999999998</v>
      </c>
      <c r="J156" s="26">
        <v>26.536313</v>
      </c>
      <c r="K156" s="26">
        <v>1743.4144490000001</v>
      </c>
      <c r="L156" s="26">
        <v>1000</v>
      </c>
    </row>
    <row r="157" spans="1:12" x14ac:dyDescent="0.2">
      <c r="A157" s="19" t="s">
        <v>1084</v>
      </c>
      <c r="B157" s="20">
        <v>217</v>
      </c>
      <c r="C157" s="26">
        <v>5.529954</v>
      </c>
      <c r="D157" s="26">
        <v>13.364055</v>
      </c>
      <c r="E157" s="26">
        <v>7.8341010000000004</v>
      </c>
      <c r="F157" s="26">
        <v>17.972349999999999</v>
      </c>
      <c r="G157" s="26">
        <v>10.138249</v>
      </c>
      <c r="H157" s="26">
        <v>10.138249</v>
      </c>
      <c r="I157" s="26">
        <v>10.138249</v>
      </c>
      <c r="J157" s="26">
        <v>24.884792999999998</v>
      </c>
      <c r="K157" s="26">
        <v>1959.5214719999999</v>
      </c>
      <c r="L157" s="26">
        <v>1300</v>
      </c>
    </row>
    <row r="158" spans="1:12" x14ac:dyDescent="0.2">
      <c r="A158" s="22" t="s">
        <v>1085</v>
      </c>
      <c r="B158" s="23">
        <v>234</v>
      </c>
      <c r="C158" s="27">
        <v>7.2649569999999999</v>
      </c>
      <c r="D158" s="27">
        <v>16.666667</v>
      </c>
      <c r="E158" s="27">
        <v>12.820513</v>
      </c>
      <c r="F158" s="27">
        <v>12.393162</v>
      </c>
      <c r="G158" s="27">
        <v>7.6923079999999997</v>
      </c>
      <c r="H158" s="27">
        <v>7.2649569999999999</v>
      </c>
      <c r="I158" s="27">
        <v>4.7008549999999998</v>
      </c>
      <c r="J158" s="27">
        <v>31.196580999999998</v>
      </c>
      <c r="K158" s="27">
        <v>1480.8944100000001</v>
      </c>
      <c r="L158" s="27">
        <v>700</v>
      </c>
    </row>
  </sheetData>
  <phoneticPr fontId="1"/>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2E19C-6C6D-4389-80CE-ACFFDD9915F1}">
  <dimension ref="A1:L157"/>
  <sheetViews>
    <sheetView workbookViewId="0">
      <selection activeCell="D17" sqref="D17"/>
    </sheetView>
  </sheetViews>
  <sheetFormatPr defaultColWidth="9" defaultRowHeight="12.5" x14ac:dyDescent="0.2"/>
  <cols>
    <col min="1" max="1" width="34.08984375" style="10" bestFit="1" customWidth="1"/>
    <col min="2" max="11" width="7.6328125" style="10" customWidth="1"/>
    <col min="12" max="12" width="7.6328125" style="49" customWidth="1"/>
    <col min="13" max="256" width="7.6328125" style="10" customWidth="1"/>
    <col min="257" max="16384" width="9" style="10"/>
  </cols>
  <sheetData>
    <row r="1" spans="1:12" x14ac:dyDescent="0.2">
      <c r="A1" s="8" t="s">
        <v>126</v>
      </c>
      <c r="B1" s="9"/>
    </row>
    <row r="2" spans="1:12" x14ac:dyDescent="0.2">
      <c r="A2" s="11" t="str">
        <f xml:space="preserve"> HYPERLINK("#'目次'!B54","[48]")</f>
        <v>[48]</v>
      </c>
      <c r="B2" s="24" t="s">
        <v>352</v>
      </c>
    </row>
    <row r="3" spans="1:12" x14ac:dyDescent="0.2">
      <c r="A3" s="9" t="s">
        <v>126</v>
      </c>
      <c r="B3" s="12" t="s">
        <v>315</v>
      </c>
    </row>
    <row r="4" spans="1:12" x14ac:dyDescent="0.2">
      <c r="A4" s="9" t="s">
        <v>126</v>
      </c>
      <c r="B4" s="12" t="s">
        <v>316</v>
      </c>
    </row>
    <row r="5" spans="1:12" s="15" customFormat="1" ht="37.5" x14ac:dyDescent="0.2">
      <c r="A5" s="13" t="s">
        <v>126</v>
      </c>
      <c r="B5" s="14" t="s">
        <v>1006</v>
      </c>
      <c r="C5" s="14" t="s">
        <v>1054</v>
      </c>
      <c r="D5" s="14" t="s">
        <v>1144</v>
      </c>
      <c r="E5" s="14" t="s">
        <v>1145</v>
      </c>
      <c r="F5" s="14" t="s">
        <v>1146</v>
      </c>
      <c r="G5" s="14" t="s">
        <v>1147</v>
      </c>
      <c r="H5" s="14" t="s">
        <v>1148</v>
      </c>
      <c r="I5" s="14" t="s">
        <v>1149</v>
      </c>
      <c r="J5" s="14" t="s">
        <v>1011</v>
      </c>
      <c r="K5" s="14" t="s">
        <v>674</v>
      </c>
      <c r="L5" s="50" t="s">
        <v>491</v>
      </c>
    </row>
    <row r="6" spans="1:12" x14ac:dyDescent="0.2">
      <c r="A6" s="16" t="s">
        <v>1012</v>
      </c>
      <c r="B6" s="17">
        <v>2188</v>
      </c>
      <c r="C6" s="25">
        <v>1.3711150000000001</v>
      </c>
      <c r="D6" s="25">
        <v>4.8446069999999999</v>
      </c>
      <c r="E6" s="25">
        <v>6.124314</v>
      </c>
      <c r="F6" s="25">
        <v>15.95064</v>
      </c>
      <c r="G6" s="25">
        <v>17.093236000000001</v>
      </c>
      <c r="H6" s="25">
        <v>14.579525</v>
      </c>
      <c r="I6" s="25">
        <v>10.283364000000001</v>
      </c>
      <c r="J6" s="25">
        <v>29.753198999999999</v>
      </c>
      <c r="K6" s="25">
        <v>2647.6135330000002</v>
      </c>
      <c r="L6" s="25">
        <v>2000</v>
      </c>
    </row>
    <row r="7" spans="1:12" x14ac:dyDescent="0.2">
      <c r="A7" s="18" t="s">
        <v>1013</v>
      </c>
      <c r="B7" s="18"/>
      <c r="C7" s="18"/>
      <c r="D7" s="18"/>
      <c r="E7" s="18"/>
      <c r="F7" s="18"/>
      <c r="G7" s="18"/>
      <c r="H7" s="18"/>
      <c r="I7" s="18"/>
      <c r="J7" s="18"/>
      <c r="K7" s="18"/>
      <c r="L7" s="51"/>
    </row>
    <row r="8" spans="1:12" x14ac:dyDescent="0.2">
      <c r="A8" s="19" t="s">
        <v>1014</v>
      </c>
      <c r="B8" s="20">
        <v>1092</v>
      </c>
      <c r="C8" s="26">
        <v>1.373626</v>
      </c>
      <c r="D8" s="26">
        <v>5.2197800000000001</v>
      </c>
      <c r="E8" s="26">
        <v>6.1355310000000003</v>
      </c>
      <c r="F8" s="26">
        <v>16.483516000000002</v>
      </c>
      <c r="G8" s="26">
        <v>17.765567999999998</v>
      </c>
      <c r="H8" s="26">
        <v>15.384615</v>
      </c>
      <c r="I8" s="26">
        <v>11.446885999999999</v>
      </c>
      <c r="J8" s="26">
        <v>26.190476</v>
      </c>
      <c r="K8" s="26">
        <v>2705.6066999999998</v>
      </c>
      <c r="L8" s="26">
        <v>2000</v>
      </c>
    </row>
    <row r="9" spans="1:12" x14ac:dyDescent="0.2">
      <c r="A9" s="19" t="s">
        <v>1015</v>
      </c>
      <c r="B9" s="20">
        <v>1095</v>
      </c>
      <c r="C9" s="26">
        <v>1.3698630000000001</v>
      </c>
      <c r="D9" s="26">
        <v>4.4748859999999997</v>
      </c>
      <c r="E9" s="26">
        <v>6.0273969999999997</v>
      </c>
      <c r="F9" s="26">
        <v>15.43379</v>
      </c>
      <c r="G9" s="26">
        <v>16.438355999999999</v>
      </c>
      <c r="H9" s="26">
        <v>13.789954</v>
      </c>
      <c r="I9" s="26">
        <v>9.1324199999999998</v>
      </c>
      <c r="J9" s="26">
        <v>33.333333000000003</v>
      </c>
      <c r="K9" s="26">
        <v>2586.5246579999998</v>
      </c>
      <c r="L9" s="26">
        <v>2000</v>
      </c>
    </row>
    <row r="10" spans="1:12" x14ac:dyDescent="0.2">
      <c r="A10" s="19" t="s">
        <v>1009</v>
      </c>
      <c r="B10" s="20">
        <v>1</v>
      </c>
      <c r="C10" s="26">
        <v>0</v>
      </c>
      <c r="D10" s="26">
        <v>0</v>
      </c>
      <c r="E10" s="26">
        <v>100</v>
      </c>
      <c r="F10" s="26">
        <v>0</v>
      </c>
      <c r="G10" s="26">
        <v>0</v>
      </c>
      <c r="H10" s="26">
        <v>0</v>
      </c>
      <c r="I10" s="26">
        <v>0</v>
      </c>
      <c r="J10" s="26">
        <v>0</v>
      </c>
      <c r="K10" s="26">
        <v>500</v>
      </c>
      <c r="L10" s="26">
        <v>500</v>
      </c>
    </row>
    <row r="11" spans="1:12" x14ac:dyDescent="0.2">
      <c r="A11" s="18" t="s">
        <v>1016</v>
      </c>
      <c r="B11" s="18"/>
      <c r="C11" s="18"/>
      <c r="D11" s="18"/>
      <c r="E11" s="18"/>
      <c r="F11" s="18"/>
      <c r="G11" s="18"/>
      <c r="H11" s="18"/>
      <c r="I11" s="18"/>
      <c r="J11" s="18"/>
      <c r="K11" s="18"/>
      <c r="L11" s="51"/>
    </row>
    <row r="12" spans="1:12" x14ac:dyDescent="0.2">
      <c r="A12" s="19" t="s">
        <v>1017</v>
      </c>
      <c r="B12" s="20">
        <v>387</v>
      </c>
      <c r="C12" s="26">
        <v>2.067183</v>
      </c>
      <c r="D12" s="26">
        <v>4.1343670000000001</v>
      </c>
      <c r="E12" s="26">
        <v>4.3927649999999998</v>
      </c>
      <c r="F12" s="26">
        <v>15.503876</v>
      </c>
      <c r="G12" s="26">
        <v>20.930233000000001</v>
      </c>
      <c r="H12" s="26">
        <v>18.346253000000001</v>
      </c>
      <c r="I12" s="26">
        <v>18.604651</v>
      </c>
      <c r="J12" s="26">
        <v>16.020672000000001</v>
      </c>
      <c r="K12" s="26">
        <v>3163.9230769999999</v>
      </c>
      <c r="L12" s="26">
        <v>2000</v>
      </c>
    </row>
    <row r="13" spans="1:12" x14ac:dyDescent="0.2">
      <c r="A13" s="19" t="s">
        <v>1018</v>
      </c>
      <c r="B13" s="20">
        <v>432</v>
      </c>
      <c r="C13" s="26">
        <v>1.1574070000000001</v>
      </c>
      <c r="D13" s="26">
        <v>3.7037040000000001</v>
      </c>
      <c r="E13" s="26">
        <v>3.2407409999999999</v>
      </c>
      <c r="F13" s="26">
        <v>15.509259</v>
      </c>
      <c r="G13" s="26">
        <v>22.916667</v>
      </c>
      <c r="H13" s="26">
        <v>21.527778000000001</v>
      </c>
      <c r="I13" s="26">
        <v>11.805555999999999</v>
      </c>
      <c r="J13" s="26">
        <v>20.138888999999999</v>
      </c>
      <c r="K13" s="26">
        <v>2780.7246380000001</v>
      </c>
      <c r="L13" s="26">
        <v>2000</v>
      </c>
    </row>
    <row r="14" spans="1:12" x14ac:dyDescent="0.2">
      <c r="A14" s="19" t="s">
        <v>1019</v>
      </c>
      <c r="B14" s="20">
        <v>449</v>
      </c>
      <c r="C14" s="26">
        <v>1.113586</v>
      </c>
      <c r="D14" s="26">
        <v>4.8997770000000003</v>
      </c>
      <c r="E14" s="26">
        <v>6.013363</v>
      </c>
      <c r="F14" s="26">
        <v>19.153675</v>
      </c>
      <c r="G14" s="26">
        <v>18.040088999999998</v>
      </c>
      <c r="H14" s="26">
        <v>13.140312</v>
      </c>
      <c r="I14" s="26">
        <v>8.4632520000000007</v>
      </c>
      <c r="J14" s="26">
        <v>29.175947000000001</v>
      </c>
      <c r="K14" s="26">
        <v>2555.6352200000001</v>
      </c>
      <c r="L14" s="26">
        <v>2000</v>
      </c>
    </row>
    <row r="15" spans="1:12" x14ac:dyDescent="0.2">
      <c r="A15" s="19" t="s">
        <v>1020</v>
      </c>
      <c r="B15" s="20">
        <v>427</v>
      </c>
      <c r="C15" s="26">
        <v>1.17096</v>
      </c>
      <c r="D15" s="26">
        <v>4.2154569999999998</v>
      </c>
      <c r="E15" s="26">
        <v>6.5573769999999998</v>
      </c>
      <c r="F15" s="26">
        <v>15.690867000000001</v>
      </c>
      <c r="G15" s="26">
        <v>13.583138</v>
      </c>
      <c r="H15" s="26">
        <v>13.583138</v>
      </c>
      <c r="I15" s="26">
        <v>9.6018740000000005</v>
      </c>
      <c r="J15" s="26">
        <v>35.597189999999998</v>
      </c>
      <c r="K15" s="26">
        <v>2890.6181820000002</v>
      </c>
      <c r="L15" s="26">
        <v>2000</v>
      </c>
    </row>
    <row r="16" spans="1:12" x14ac:dyDescent="0.2">
      <c r="A16" s="19" t="s">
        <v>1021</v>
      </c>
      <c r="B16" s="20">
        <v>274</v>
      </c>
      <c r="C16" s="26">
        <v>1.0948910000000001</v>
      </c>
      <c r="D16" s="26">
        <v>6.5693429999999999</v>
      </c>
      <c r="E16" s="26">
        <v>8.3941610000000004</v>
      </c>
      <c r="F16" s="26">
        <v>13.138686</v>
      </c>
      <c r="G16" s="26">
        <v>10.218978</v>
      </c>
      <c r="H16" s="26">
        <v>8.7591239999999999</v>
      </c>
      <c r="I16" s="26">
        <v>5.1094889999999999</v>
      </c>
      <c r="J16" s="26">
        <v>46.715328</v>
      </c>
      <c r="K16" s="26">
        <v>1836.8493149999999</v>
      </c>
      <c r="L16" s="26">
        <v>1000</v>
      </c>
    </row>
    <row r="17" spans="1:12" x14ac:dyDescent="0.2">
      <c r="A17" s="19" t="s">
        <v>1022</v>
      </c>
      <c r="B17" s="20">
        <v>137</v>
      </c>
      <c r="C17" s="26">
        <v>1.459854</v>
      </c>
      <c r="D17" s="26">
        <v>6.5693429999999999</v>
      </c>
      <c r="E17" s="26">
        <v>10.218978</v>
      </c>
      <c r="F17" s="26">
        <v>12.408759</v>
      </c>
      <c r="G17" s="26">
        <v>10.218978</v>
      </c>
      <c r="H17" s="26">
        <v>8.0291969999999999</v>
      </c>
      <c r="I17" s="26">
        <v>5.8394159999999999</v>
      </c>
      <c r="J17" s="26">
        <v>45.255474</v>
      </c>
      <c r="K17" s="26">
        <v>1871.2666670000001</v>
      </c>
      <c r="L17" s="26">
        <v>1000</v>
      </c>
    </row>
    <row r="18" spans="1:12" x14ac:dyDescent="0.2">
      <c r="A18" s="19" t="s">
        <v>1023</v>
      </c>
      <c r="B18" s="20">
        <v>71</v>
      </c>
      <c r="C18" s="26">
        <v>2.8169010000000001</v>
      </c>
      <c r="D18" s="26">
        <v>8.450704</v>
      </c>
      <c r="E18" s="26">
        <v>9.8591549999999994</v>
      </c>
      <c r="F18" s="26">
        <v>19.718309999999999</v>
      </c>
      <c r="G18" s="26">
        <v>18.309858999999999</v>
      </c>
      <c r="H18" s="26">
        <v>4.225352</v>
      </c>
      <c r="I18" s="26">
        <v>1.4084509999999999</v>
      </c>
      <c r="J18" s="26">
        <v>35.211267999999997</v>
      </c>
      <c r="K18" s="26">
        <v>1333.0434780000001</v>
      </c>
      <c r="L18" s="26">
        <v>1000</v>
      </c>
    </row>
    <row r="19" spans="1:12" x14ac:dyDescent="0.2">
      <c r="A19" s="19" t="s">
        <v>1024</v>
      </c>
      <c r="B19" s="20">
        <v>11</v>
      </c>
      <c r="C19" s="26">
        <v>0</v>
      </c>
      <c r="D19" s="26">
        <v>9.0909089999999999</v>
      </c>
      <c r="E19" s="26">
        <v>36.363636</v>
      </c>
      <c r="F19" s="26">
        <v>18.181818</v>
      </c>
      <c r="G19" s="26">
        <v>0</v>
      </c>
      <c r="H19" s="26">
        <v>0</v>
      </c>
      <c r="I19" s="26">
        <v>0</v>
      </c>
      <c r="J19" s="26">
        <v>36.363636</v>
      </c>
      <c r="K19" s="26">
        <v>614.28571399999998</v>
      </c>
      <c r="L19" s="26">
        <v>500</v>
      </c>
    </row>
    <row r="20" spans="1:12" x14ac:dyDescent="0.2">
      <c r="A20" s="19" t="s">
        <v>1025</v>
      </c>
      <c r="B20" s="20">
        <v>881</v>
      </c>
      <c r="C20" s="26">
        <v>1.1350739999999999</v>
      </c>
      <c r="D20" s="26">
        <v>4.3132799999999998</v>
      </c>
      <c r="E20" s="26">
        <v>4.6538019999999998</v>
      </c>
      <c r="F20" s="26">
        <v>17.366629</v>
      </c>
      <c r="G20" s="26">
        <v>20.431328000000001</v>
      </c>
      <c r="H20" s="26">
        <v>17.253121</v>
      </c>
      <c r="I20" s="26">
        <v>10.102157</v>
      </c>
      <c r="J20" s="26">
        <v>24.744607999999999</v>
      </c>
      <c r="K20" s="26">
        <v>2672.7631980000001</v>
      </c>
      <c r="L20" s="26">
        <v>2000</v>
      </c>
    </row>
    <row r="21" spans="1:12" x14ac:dyDescent="0.2">
      <c r="A21" s="19" t="s">
        <v>1026</v>
      </c>
      <c r="B21" s="20">
        <v>701</v>
      </c>
      <c r="C21" s="26">
        <v>1.141227</v>
      </c>
      <c r="D21" s="26">
        <v>5.1355209999999998</v>
      </c>
      <c r="E21" s="26">
        <v>7.2753209999999999</v>
      </c>
      <c r="F21" s="26">
        <v>14.693295000000001</v>
      </c>
      <c r="G21" s="26">
        <v>12.268188</v>
      </c>
      <c r="H21" s="26">
        <v>11.697575000000001</v>
      </c>
      <c r="I21" s="26">
        <v>7.8459339999999997</v>
      </c>
      <c r="J21" s="26">
        <v>39.942939000000003</v>
      </c>
      <c r="K21" s="26">
        <v>2525.1781470000001</v>
      </c>
      <c r="L21" s="26">
        <v>2000</v>
      </c>
    </row>
    <row r="22" spans="1:12" x14ac:dyDescent="0.2">
      <c r="A22" s="19" t="s">
        <v>1027</v>
      </c>
      <c r="B22" s="20">
        <v>1801</v>
      </c>
      <c r="C22" s="26">
        <v>1.221544</v>
      </c>
      <c r="D22" s="26">
        <v>4.9972240000000001</v>
      </c>
      <c r="E22" s="26">
        <v>6.496391</v>
      </c>
      <c r="F22" s="26">
        <v>16.046641000000001</v>
      </c>
      <c r="G22" s="26">
        <v>16.268740000000001</v>
      </c>
      <c r="H22" s="26">
        <v>13.770128</v>
      </c>
      <c r="I22" s="26">
        <v>8.4952799999999993</v>
      </c>
      <c r="J22" s="26">
        <v>32.704053000000002</v>
      </c>
      <c r="K22" s="26">
        <v>2509.1641909999998</v>
      </c>
      <c r="L22" s="26">
        <v>2000</v>
      </c>
    </row>
    <row r="23" spans="1:12" x14ac:dyDescent="0.2">
      <c r="A23" s="19" t="s">
        <v>1028</v>
      </c>
      <c r="B23" s="20">
        <v>920</v>
      </c>
      <c r="C23" s="26">
        <v>1.3043480000000001</v>
      </c>
      <c r="D23" s="26">
        <v>5.6521739999999996</v>
      </c>
      <c r="E23" s="26">
        <v>8.2608700000000006</v>
      </c>
      <c r="F23" s="26">
        <v>14.782609000000001</v>
      </c>
      <c r="G23" s="26">
        <v>12.282609000000001</v>
      </c>
      <c r="H23" s="26">
        <v>10.434782999999999</v>
      </c>
      <c r="I23" s="26">
        <v>6.9565219999999997</v>
      </c>
      <c r="J23" s="26">
        <v>40.326087000000001</v>
      </c>
      <c r="K23" s="26">
        <v>2311.5938070000002</v>
      </c>
      <c r="L23" s="26">
        <v>1680</v>
      </c>
    </row>
    <row r="24" spans="1:12" x14ac:dyDescent="0.2">
      <c r="A24" s="19" t="s">
        <v>1029</v>
      </c>
      <c r="B24" s="20">
        <v>219</v>
      </c>
      <c r="C24" s="26">
        <v>1.826484</v>
      </c>
      <c r="D24" s="26">
        <v>7.305936</v>
      </c>
      <c r="E24" s="26">
        <v>11.415525000000001</v>
      </c>
      <c r="F24" s="26">
        <v>15.068493</v>
      </c>
      <c r="G24" s="26">
        <v>12.328766999999999</v>
      </c>
      <c r="H24" s="26">
        <v>6.3926939999999997</v>
      </c>
      <c r="I24" s="26">
        <v>4.1095889999999997</v>
      </c>
      <c r="J24" s="26">
        <v>41.552511000000003</v>
      </c>
      <c r="K24" s="26">
        <v>1609.1015620000001</v>
      </c>
      <c r="L24" s="26">
        <v>1000</v>
      </c>
    </row>
    <row r="25" spans="1:12" x14ac:dyDescent="0.2">
      <c r="A25" s="18" t="s">
        <v>1030</v>
      </c>
      <c r="B25" s="17">
        <v>208</v>
      </c>
      <c r="C25" s="25">
        <v>2.4038460000000001</v>
      </c>
      <c r="D25" s="25">
        <v>4.3269229999999999</v>
      </c>
      <c r="E25" s="25">
        <v>4.3269229999999999</v>
      </c>
      <c r="F25" s="25">
        <v>16.826923000000001</v>
      </c>
      <c r="G25" s="25">
        <v>20.673076999999999</v>
      </c>
      <c r="H25" s="25">
        <v>18.269231000000001</v>
      </c>
      <c r="I25" s="25">
        <v>19.230768999999999</v>
      </c>
      <c r="J25" s="25">
        <v>13.942308000000001</v>
      </c>
      <c r="K25" s="25">
        <v>3264.8603349999998</v>
      </c>
      <c r="L25" s="25">
        <v>2000</v>
      </c>
    </row>
    <row r="26" spans="1:12" x14ac:dyDescent="0.2">
      <c r="A26" s="19" t="s">
        <v>1018</v>
      </c>
      <c r="B26" s="20">
        <v>220</v>
      </c>
      <c r="C26" s="26">
        <v>1.3636360000000001</v>
      </c>
      <c r="D26" s="26">
        <v>4.5454549999999996</v>
      </c>
      <c r="E26" s="26">
        <v>3.1818179999999998</v>
      </c>
      <c r="F26" s="26">
        <v>15.454545</v>
      </c>
      <c r="G26" s="26">
        <v>23.181818</v>
      </c>
      <c r="H26" s="26">
        <v>22.272727</v>
      </c>
      <c r="I26" s="26">
        <v>10.909091</v>
      </c>
      <c r="J26" s="26">
        <v>19.090909</v>
      </c>
      <c r="K26" s="26">
        <v>2698.8764040000001</v>
      </c>
      <c r="L26" s="26">
        <v>2000</v>
      </c>
    </row>
    <row r="27" spans="1:12" x14ac:dyDescent="0.2">
      <c r="A27" s="19" t="s">
        <v>1019</v>
      </c>
      <c r="B27" s="20">
        <v>226</v>
      </c>
      <c r="C27" s="26">
        <v>0.44247799999999998</v>
      </c>
      <c r="D27" s="26">
        <v>5.3097349999999999</v>
      </c>
      <c r="E27" s="26">
        <v>4.8672570000000004</v>
      </c>
      <c r="F27" s="26">
        <v>20.79646</v>
      </c>
      <c r="G27" s="26">
        <v>22.123894</v>
      </c>
      <c r="H27" s="26">
        <v>12.389381</v>
      </c>
      <c r="I27" s="26">
        <v>9.7345129999999997</v>
      </c>
      <c r="J27" s="26">
        <v>24.336283000000002</v>
      </c>
      <c r="K27" s="26">
        <v>2715.3742689999999</v>
      </c>
      <c r="L27" s="26">
        <v>2000</v>
      </c>
    </row>
    <row r="28" spans="1:12" x14ac:dyDescent="0.2">
      <c r="A28" s="19" t="s">
        <v>1020</v>
      </c>
      <c r="B28" s="20">
        <v>211</v>
      </c>
      <c r="C28" s="26">
        <v>1.4218010000000001</v>
      </c>
      <c r="D28" s="26">
        <v>4.2654030000000001</v>
      </c>
      <c r="E28" s="26">
        <v>8.5308060000000001</v>
      </c>
      <c r="F28" s="26">
        <v>15.165877</v>
      </c>
      <c r="G28" s="26">
        <v>12.322274999999999</v>
      </c>
      <c r="H28" s="26">
        <v>15.639810000000001</v>
      </c>
      <c r="I28" s="26">
        <v>12.322274999999999</v>
      </c>
      <c r="J28" s="26">
        <v>30.331754</v>
      </c>
      <c r="K28" s="26">
        <v>2796.666667</v>
      </c>
      <c r="L28" s="26">
        <v>2000</v>
      </c>
    </row>
    <row r="29" spans="1:12" x14ac:dyDescent="0.2">
      <c r="A29" s="19" t="s">
        <v>1021</v>
      </c>
      <c r="B29" s="20">
        <v>134</v>
      </c>
      <c r="C29" s="26">
        <v>1.492537</v>
      </c>
      <c r="D29" s="26">
        <v>8.2089549999999996</v>
      </c>
      <c r="E29" s="26">
        <v>11.19403</v>
      </c>
      <c r="F29" s="26">
        <v>14.179104000000001</v>
      </c>
      <c r="G29" s="26">
        <v>8.9552239999999994</v>
      </c>
      <c r="H29" s="26">
        <v>8.9552239999999994</v>
      </c>
      <c r="I29" s="26">
        <v>8.2089549999999996</v>
      </c>
      <c r="J29" s="26">
        <v>38.805970000000002</v>
      </c>
      <c r="K29" s="26">
        <v>1925.1219510000001</v>
      </c>
      <c r="L29" s="26">
        <v>1000</v>
      </c>
    </row>
    <row r="30" spans="1:12" x14ac:dyDescent="0.2">
      <c r="A30" s="19" t="s">
        <v>1022</v>
      </c>
      <c r="B30" s="20">
        <v>65</v>
      </c>
      <c r="C30" s="26">
        <v>1.538462</v>
      </c>
      <c r="D30" s="26">
        <v>7.6923079999999997</v>
      </c>
      <c r="E30" s="26">
        <v>4.6153849999999998</v>
      </c>
      <c r="F30" s="26">
        <v>7.6923079999999997</v>
      </c>
      <c r="G30" s="26">
        <v>10.769231</v>
      </c>
      <c r="H30" s="26">
        <v>12.307691999999999</v>
      </c>
      <c r="I30" s="26">
        <v>3.0769229999999999</v>
      </c>
      <c r="J30" s="26">
        <v>52.307692000000003</v>
      </c>
      <c r="K30" s="26">
        <v>1974.5161290000001</v>
      </c>
      <c r="L30" s="26">
        <v>2000</v>
      </c>
    </row>
    <row r="31" spans="1:12" x14ac:dyDescent="0.2">
      <c r="A31" s="19" t="s">
        <v>1023</v>
      </c>
      <c r="B31" s="20">
        <v>25</v>
      </c>
      <c r="C31" s="26">
        <v>0</v>
      </c>
      <c r="D31" s="26">
        <v>4</v>
      </c>
      <c r="E31" s="26">
        <v>12</v>
      </c>
      <c r="F31" s="26">
        <v>28</v>
      </c>
      <c r="G31" s="26">
        <v>20</v>
      </c>
      <c r="H31" s="26">
        <v>0</v>
      </c>
      <c r="I31" s="26">
        <v>0</v>
      </c>
      <c r="J31" s="26">
        <v>36</v>
      </c>
      <c r="K31" s="26">
        <v>1243.75</v>
      </c>
      <c r="L31" s="26">
        <v>1000</v>
      </c>
    </row>
    <row r="32" spans="1:12" x14ac:dyDescent="0.2">
      <c r="A32" s="19" t="s">
        <v>1024</v>
      </c>
      <c r="B32" s="20">
        <v>3</v>
      </c>
      <c r="C32" s="26">
        <v>0</v>
      </c>
      <c r="D32" s="26">
        <v>0</v>
      </c>
      <c r="E32" s="26">
        <v>33.333333000000003</v>
      </c>
      <c r="F32" s="26">
        <v>33.333333000000003</v>
      </c>
      <c r="G32" s="26">
        <v>0</v>
      </c>
      <c r="H32" s="26">
        <v>0</v>
      </c>
      <c r="I32" s="26">
        <v>0</v>
      </c>
      <c r="J32" s="26">
        <v>33.333333000000003</v>
      </c>
      <c r="K32" s="26">
        <v>750</v>
      </c>
      <c r="L32" s="26">
        <v>750</v>
      </c>
    </row>
    <row r="33" spans="1:12" x14ac:dyDescent="0.2">
      <c r="A33" s="19" t="s">
        <v>1025</v>
      </c>
      <c r="B33" s="20">
        <v>446</v>
      </c>
      <c r="C33" s="26">
        <v>0.89686100000000002</v>
      </c>
      <c r="D33" s="26">
        <v>4.9327350000000001</v>
      </c>
      <c r="E33" s="26">
        <v>4.0358739999999997</v>
      </c>
      <c r="F33" s="26">
        <v>18.161435000000001</v>
      </c>
      <c r="G33" s="26">
        <v>22.64574</v>
      </c>
      <c r="H33" s="26">
        <v>17.264574</v>
      </c>
      <c r="I33" s="26">
        <v>10.313901</v>
      </c>
      <c r="J33" s="26">
        <v>21.748878999999999</v>
      </c>
      <c r="K33" s="26">
        <v>2706.9598850000002</v>
      </c>
      <c r="L33" s="26">
        <v>2000</v>
      </c>
    </row>
    <row r="34" spans="1:12" x14ac:dyDescent="0.2">
      <c r="A34" s="19" t="s">
        <v>1026</v>
      </c>
      <c r="B34" s="20">
        <v>345</v>
      </c>
      <c r="C34" s="26">
        <v>1.4492750000000001</v>
      </c>
      <c r="D34" s="26">
        <v>5.7971009999999996</v>
      </c>
      <c r="E34" s="26">
        <v>9.5652170000000005</v>
      </c>
      <c r="F34" s="26">
        <v>14.782609000000001</v>
      </c>
      <c r="G34" s="26">
        <v>11.014493</v>
      </c>
      <c r="H34" s="26">
        <v>13.043478</v>
      </c>
      <c r="I34" s="26">
        <v>10.724638000000001</v>
      </c>
      <c r="J34" s="26">
        <v>33.623187999999999</v>
      </c>
      <c r="K34" s="26">
        <v>2484.585153</v>
      </c>
      <c r="L34" s="26">
        <v>2000</v>
      </c>
    </row>
    <row r="35" spans="1:12" x14ac:dyDescent="0.2">
      <c r="A35" s="19" t="s">
        <v>1027</v>
      </c>
      <c r="B35" s="20">
        <v>884</v>
      </c>
      <c r="C35" s="26">
        <v>1.1312219999999999</v>
      </c>
      <c r="D35" s="26">
        <v>5.4298640000000002</v>
      </c>
      <c r="E35" s="26">
        <v>6.5610860000000004</v>
      </c>
      <c r="F35" s="26">
        <v>16.402715000000001</v>
      </c>
      <c r="G35" s="26">
        <v>17.081448000000002</v>
      </c>
      <c r="H35" s="26">
        <v>14.705882000000001</v>
      </c>
      <c r="I35" s="26">
        <v>9.6153849999999998</v>
      </c>
      <c r="J35" s="26">
        <v>29.072398</v>
      </c>
      <c r="K35" s="26">
        <v>2545.9473680000001</v>
      </c>
      <c r="L35" s="26">
        <v>2000</v>
      </c>
    </row>
    <row r="36" spans="1:12" x14ac:dyDescent="0.2">
      <c r="A36" s="19" t="s">
        <v>1028</v>
      </c>
      <c r="B36" s="20">
        <v>438</v>
      </c>
      <c r="C36" s="26">
        <v>1.3698630000000001</v>
      </c>
      <c r="D36" s="26">
        <v>5.9360730000000004</v>
      </c>
      <c r="E36" s="26">
        <v>9.1324199999999998</v>
      </c>
      <c r="F36" s="26">
        <v>14.611872</v>
      </c>
      <c r="G36" s="26">
        <v>11.415525000000001</v>
      </c>
      <c r="H36" s="26">
        <v>12.100457</v>
      </c>
      <c r="I36" s="26">
        <v>8.9041099999999993</v>
      </c>
      <c r="J36" s="26">
        <v>36.529679999999999</v>
      </c>
      <c r="K36" s="26">
        <v>2343.81295</v>
      </c>
      <c r="L36" s="26">
        <v>2000</v>
      </c>
    </row>
    <row r="37" spans="1:12" x14ac:dyDescent="0.2">
      <c r="A37" s="19" t="s">
        <v>1029</v>
      </c>
      <c r="B37" s="20">
        <v>93</v>
      </c>
      <c r="C37" s="26">
        <v>1.075269</v>
      </c>
      <c r="D37" s="26">
        <v>6.451613</v>
      </c>
      <c r="E37" s="26">
        <v>7.5268819999999996</v>
      </c>
      <c r="F37" s="26">
        <v>13.978495000000001</v>
      </c>
      <c r="G37" s="26">
        <v>12.903226</v>
      </c>
      <c r="H37" s="26">
        <v>8.6021509999999992</v>
      </c>
      <c r="I37" s="26">
        <v>2.1505380000000001</v>
      </c>
      <c r="J37" s="26">
        <v>47.311827999999998</v>
      </c>
      <c r="K37" s="26">
        <v>1685.918367</v>
      </c>
      <c r="L37" s="26">
        <v>1000</v>
      </c>
    </row>
    <row r="38" spans="1:12" x14ac:dyDescent="0.2">
      <c r="A38" s="18" t="s">
        <v>1031</v>
      </c>
      <c r="B38" s="17">
        <v>178</v>
      </c>
      <c r="C38" s="25">
        <v>1.6853929999999999</v>
      </c>
      <c r="D38" s="25">
        <v>3.9325839999999999</v>
      </c>
      <c r="E38" s="25">
        <v>3.9325839999999999</v>
      </c>
      <c r="F38" s="25">
        <v>14.044943999999999</v>
      </c>
      <c r="G38" s="25">
        <v>21.348314999999999</v>
      </c>
      <c r="H38" s="25">
        <v>18.539325999999999</v>
      </c>
      <c r="I38" s="25">
        <v>17.977528</v>
      </c>
      <c r="J38" s="25">
        <v>18.539325999999999</v>
      </c>
      <c r="K38" s="25">
        <v>3057.6896550000001</v>
      </c>
      <c r="L38" s="25">
        <v>2000</v>
      </c>
    </row>
    <row r="39" spans="1:12" x14ac:dyDescent="0.2">
      <c r="A39" s="19" t="s">
        <v>1018</v>
      </c>
      <c r="B39" s="20">
        <v>212</v>
      </c>
      <c r="C39" s="26">
        <v>0.94339600000000001</v>
      </c>
      <c r="D39" s="26">
        <v>2.8301889999999998</v>
      </c>
      <c r="E39" s="26">
        <v>3.3018869999999998</v>
      </c>
      <c r="F39" s="26">
        <v>15.566038000000001</v>
      </c>
      <c r="G39" s="26">
        <v>22.641508999999999</v>
      </c>
      <c r="H39" s="26">
        <v>20.754716999999999</v>
      </c>
      <c r="I39" s="26">
        <v>12.735849</v>
      </c>
      <c r="J39" s="26">
        <v>21.226414999999999</v>
      </c>
      <c r="K39" s="26">
        <v>2867.9640720000002</v>
      </c>
      <c r="L39" s="26">
        <v>2000</v>
      </c>
    </row>
    <row r="40" spans="1:12" x14ac:dyDescent="0.2">
      <c r="A40" s="19" t="s">
        <v>1019</v>
      </c>
      <c r="B40" s="20">
        <v>223</v>
      </c>
      <c r="C40" s="26">
        <v>1.793722</v>
      </c>
      <c r="D40" s="26">
        <v>4.484305</v>
      </c>
      <c r="E40" s="26">
        <v>7.1748880000000002</v>
      </c>
      <c r="F40" s="26">
        <v>17.488789000000001</v>
      </c>
      <c r="G40" s="26">
        <v>13.901344999999999</v>
      </c>
      <c r="H40" s="26">
        <v>13.901344999999999</v>
      </c>
      <c r="I40" s="26">
        <v>7.1748880000000002</v>
      </c>
      <c r="J40" s="26">
        <v>34.080717</v>
      </c>
      <c r="K40" s="26">
        <v>2369.816327</v>
      </c>
      <c r="L40" s="26">
        <v>2000</v>
      </c>
    </row>
    <row r="41" spans="1:12" x14ac:dyDescent="0.2">
      <c r="A41" s="19" t="s">
        <v>1020</v>
      </c>
      <c r="B41" s="20">
        <v>216</v>
      </c>
      <c r="C41" s="26">
        <v>0.92592600000000003</v>
      </c>
      <c r="D41" s="26">
        <v>4.1666670000000003</v>
      </c>
      <c r="E41" s="26">
        <v>4.6296299999999997</v>
      </c>
      <c r="F41" s="26">
        <v>16.203703999999998</v>
      </c>
      <c r="G41" s="26">
        <v>14.814814999999999</v>
      </c>
      <c r="H41" s="26">
        <v>11.574074</v>
      </c>
      <c r="I41" s="26">
        <v>6.9444439999999998</v>
      </c>
      <c r="J41" s="26">
        <v>40.740741</v>
      </c>
      <c r="K41" s="26">
        <v>2998.515625</v>
      </c>
      <c r="L41" s="26">
        <v>2000</v>
      </c>
    </row>
    <row r="42" spans="1:12" x14ac:dyDescent="0.2">
      <c r="A42" s="19" t="s">
        <v>1021</v>
      </c>
      <c r="B42" s="20">
        <v>140</v>
      </c>
      <c r="C42" s="26">
        <v>0.71428599999999998</v>
      </c>
      <c r="D42" s="26">
        <v>5</v>
      </c>
      <c r="E42" s="26">
        <v>5.7142860000000004</v>
      </c>
      <c r="F42" s="26">
        <v>12.142856999999999</v>
      </c>
      <c r="G42" s="26">
        <v>11.428571</v>
      </c>
      <c r="H42" s="26">
        <v>8.5714290000000002</v>
      </c>
      <c r="I42" s="26">
        <v>2.1428569999999998</v>
      </c>
      <c r="J42" s="26">
        <v>54.285713999999999</v>
      </c>
      <c r="K42" s="26">
        <v>1723.75</v>
      </c>
      <c r="L42" s="26">
        <v>1000</v>
      </c>
    </row>
    <row r="43" spans="1:12" x14ac:dyDescent="0.2">
      <c r="A43" s="19" t="s">
        <v>1022</v>
      </c>
      <c r="B43" s="20">
        <v>72</v>
      </c>
      <c r="C43" s="26">
        <v>1.388889</v>
      </c>
      <c r="D43" s="26">
        <v>5.5555560000000002</v>
      </c>
      <c r="E43" s="26">
        <v>15.277778</v>
      </c>
      <c r="F43" s="26">
        <v>16.666667</v>
      </c>
      <c r="G43" s="26">
        <v>9.7222220000000004</v>
      </c>
      <c r="H43" s="26">
        <v>4.1666670000000003</v>
      </c>
      <c r="I43" s="26">
        <v>8.3333329999999997</v>
      </c>
      <c r="J43" s="26">
        <v>38.888888999999999</v>
      </c>
      <c r="K43" s="26">
        <v>1798.522727</v>
      </c>
      <c r="L43" s="26">
        <v>1000</v>
      </c>
    </row>
    <row r="44" spans="1:12" x14ac:dyDescent="0.2">
      <c r="A44" s="19" t="s">
        <v>1023</v>
      </c>
      <c r="B44" s="20">
        <v>46</v>
      </c>
      <c r="C44" s="26">
        <v>4.3478260000000004</v>
      </c>
      <c r="D44" s="26">
        <v>10.869565</v>
      </c>
      <c r="E44" s="26">
        <v>8.6956520000000008</v>
      </c>
      <c r="F44" s="26">
        <v>15.217390999999999</v>
      </c>
      <c r="G44" s="26">
        <v>17.391304000000002</v>
      </c>
      <c r="H44" s="26">
        <v>6.5217390000000002</v>
      </c>
      <c r="I44" s="26">
        <v>2.1739130000000002</v>
      </c>
      <c r="J44" s="26">
        <v>34.782609000000001</v>
      </c>
      <c r="K44" s="26">
        <v>1380.666667</v>
      </c>
      <c r="L44" s="26">
        <v>1000</v>
      </c>
    </row>
    <row r="45" spans="1:12" x14ac:dyDescent="0.2">
      <c r="A45" s="19" t="s">
        <v>1024</v>
      </c>
      <c r="B45" s="20">
        <v>8</v>
      </c>
      <c r="C45" s="26">
        <v>0</v>
      </c>
      <c r="D45" s="26">
        <v>12.5</v>
      </c>
      <c r="E45" s="26">
        <v>37.5</v>
      </c>
      <c r="F45" s="26">
        <v>12.5</v>
      </c>
      <c r="G45" s="26">
        <v>0</v>
      </c>
      <c r="H45" s="26">
        <v>0</v>
      </c>
      <c r="I45" s="26">
        <v>0</v>
      </c>
      <c r="J45" s="26">
        <v>37.5</v>
      </c>
      <c r="K45" s="26">
        <v>560</v>
      </c>
      <c r="L45" s="26">
        <v>500</v>
      </c>
    </row>
    <row r="46" spans="1:12" x14ac:dyDescent="0.2">
      <c r="A46" s="19" t="s">
        <v>1025</v>
      </c>
      <c r="B46" s="20">
        <v>435</v>
      </c>
      <c r="C46" s="26">
        <v>1.37931</v>
      </c>
      <c r="D46" s="26">
        <v>3.6781609999999998</v>
      </c>
      <c r="E46" s="26">
        <v>5.2873559999999999</v>
      </c>
      <c r="F46" s="26">
        <v>16.551724</v>
      </c>
      <c r="G46" s="26">
        <v>18.160920000000001</v>
      </c>
      <c r="H46" s="26">
        <v>17.241378999999998</v>
      </c>
      <c r="I46" s="26">
        <v>9.8850569999999998</v>
      </c>
      <c r="J46" s="26">
        <v>27.816092000000001</v>
      </c>
      <c r="K46" s="26">
        <v>2634.7547770000001</v>
      </c>
      <c r="L46" s="26">
        <v>2000</v>
      </c>
    </row>
    <row r="47" spans="1:12" x14ac:dyDescent="0.2">
      <c r="A47" s="19" t="s">
        <v>1026</v>
      </c>
      <c r="B47" s="20">
        <v>356</v>
      </c>
      <c r="C47" s="26">
        <v>0.84269700000000003</v>
      </c>
      <c r="D47" s="26">
        <v>4.4943819999999999</v>
      </c>
      <c r="E47" s="26">
        <v>5.0561800000000003</v>
      </c>
      <c r="F47" s="26">
        <v>14.606742000000001</v>
      </c>
      <c r="G47" s="26">
        <v>13.483146</v>
      </c>
      <c r="H47" s="26">
        <v>10.393257999999999</v>
      </c>
      <c r="I47" s="26">
        <v>5.0561800000000003</v>
      </c>
      <c r="J47" s="26">
        <v>46.067416000000001</v>
      </c>
      <c r="K47" s="26">
        <v>2573.59375</v>
      </c>
      <c r="L47" s="26">
        <v>2000</v>
      </c>
    </row>
    <row r="48" spans="1:12" x14ac:dyDescent="0.2">
      <c r="A48" s="19" t="s">
        <v>1027</v>
      </c>
      <c r="B48" s="20">
        <v>917</v>
      </c>
      <c r="C48" s="26">
        <v>1.3086150000000001</v>
      </c>
      <c r="D48" s="26">
        <v>4.5801530000000001</v>
      </c>
      <c r="E48" s="26">
        <v>6.434024</v>
      </c>
      <c r="F48" s="26">
        <v>15.703381</v>
      </c>
      <c r="G48" s="26">
        <v>15.485277999999999</v>
      </c>
      <c r="H48" s="26">
        <v>12.868048</v>
      </c>
      <c r="I48" s="26">
        <v>7.4154850000000003</v>
      </c>
      <c r="J48" s="26">
        <v>36.205016000000001</v>
      </c>
      <c r="K48" s="26">
        <v>2469.7401709999999</v>
      </c>
      <c r="L48" s="26">
        <v>2000</v>
      </c>
    </row>
    <row r="49" spans="1:12" x14ac:dyDescent="0.2">
      <c r="A49" s="19" t="s">
        <v>1028</v>
      </c>
      <c r="B49" s="20">
        <v>482</v>
      </c>
      <c r="C49" s="26">
        <v>1.2448129999999999</v>
      </c>
      <c r="D49" s="26">
        <v>5.3941910000000002</v>
      </c>
      <c r="E49" s="26">
        <v>7.4688800000000004</v>
      </c>
      <c r="F49" s="26">
        <v>14.937759</v>
      </c>
      <c r="G49" s="26">
        <v>13.070539</v>
      </c>
      <c r="H49" s="26">
        <v>8.9211620000000007</v>
      </c>
      <c r="I49" s="26">
        <v>5.1867219999999996</v>
      </c>
      <c r="J49" s="26">
        <v>43.775933999999999</v>
      </c>
      <c r="K49" s="26">
        <v>2278.5424349999998</v>
      </c>
      <c r="L49" s="26">
        <v>1500</v>
      </c>
    </row>
    <row r="50" spans="1:12" x14ac:dyDescent="0.2">
      <c r="A50" s="19" t="s">
        <v>1029</v>
      </c>
      <c r="B50" s="20">
        <v>126</v>
      </c>
      <c r="C50" s="26">
        <v>2.3809520000000002</v>
      </c>
      <c r="D50" s="26">
        <v>7.9365079999999999</v>
      </c>
      <c r="E50" s="26">
        <v>14.285714</v>
      </c>
      <c r="F50" s="26">
        <v>15.873016</v>
      </c>
      <c r="G50" s="26">
        <v>11.904762</v>
      </c>
      <c r="H50" s="26">
        <v>4.7619049999999996</v>
      </c>
      <c r="I50" s="26">
        <v>5.5555560000000002</v>
      </c>
      <c r="J50" s="26">
        <v>37.301586999999998</v>
      </c>
      <c r="K50" s="26">
        <v>1561.455696</v>
      </c>
      <c r="L50" s="26">
        <v>1000</v>
      </c>
    </row>
    <row r="51" spans="1:12" x14ac:dyDescent="0.2">
      <c r="A51" s="18" t="s">
        <v>1032</v>
      </c>
      <c r="B51" s="18"/>
      <c r="C51" s="18"/>
      <c r="D51" s="18"/>
      <c r="E51" s="18"/>
      <c r="F51" s="18"/>
      <c r="G51" s="18"/>
      <c r="H51" s="18"/>
      <c r="I51" s="18"/>
      <c r="J51" s="18"/>
      <c r="K51" s="18"/>
      <c r="L51" s="51"/>
    </row>
    <row r="52" spans="1:12" x14ac:dyDescent="0.2">
      <c r="A52" s="19" t="s">
        <v>130</v>
      </c>
      <c r="B52" s="20">
        <v>151</v>
      </c>
      <c r="C52" s="26">
        <v>1.324503</v>
      </c>
      <c r="D52" s="26">
        <v>9.2715230000000002</v>
      </c>
      <c r="E52" s="26">
        <v>5.9602649999999997</v>
      </c>
      <c r="F52" s="26">
        <v>11.258278000000001</v>
      </c>
      <c r="G52" s="26">
        <v>15.89404</v>
      </c>
      <c r="H52" s="26">
        <v>13.907285</v>
      </c>
      <c r="I52" s="26">
        <v>11.920529999999999</v>
      </c>
      <c r="J52" s="26">
        <v>30.463576</v>
      </c>
      <c r="K52" s="26">
        <v>3078.3714289999998</v>
      </c>
      <c r="L52" s="26">
        <v>2000</v>
      </c>
    </row>
    <row r="53" spans="1:12" x14ac:dyDescent="0.2">
      <c r="A53" s="19" t="s">
        <v>131</v>
      </c>
      <c r="B53" s="20">
        <v>1446</v>
      </c>
      <c r="C53" s="26">
        <v>1.106501</v>
      </c>
      <c r="D53" s="26">
        <v>3.6652840000000002</v>
      </c>
      <c r="E53" s="26">
        <v>5.4633469999999997</v>
      </c>
      <c r="F53" s="26">
        <v>15.767635</v>
      </c>
      <c r="G53" s="26">
        <v>18.257261</v>
      </c>
      <c r="H53" s="26">
        <v>17.289072999999998</v>
      </c>
      <c r="I53" s="26">
        <v>12.30982</v>
      </c>
      <c r="J53" s="26">
        <v>26.141079000000001</v>
      </c>
      <c r="K53" s="26">
        <v>2879.9887640000002</v>
      </c>
      <c r="L53" s="26">
        <v>2000</v>
      </c>
    </row>
    <row r="54" spans="1:12" x14ac:dyDescent="0.2">
      <c r="A54" s="19" t="s">
        <v>392</v>
      </c>
      <c r="B54" s="20">
        <v>150</v>
      </c>
      <c r="C54" s="26">
        <v>3.3333330000000001</v>
      </c>
      <c r="D54" s="26">
        <v>6</v>
      </c>
      <c r="E54" s="26">
        <v>6</v>
      </c>
      <c r="F54" s="26">
        <v>26.666667</v>
      </c>
      <c r="G54" s="26">
        <v>12.666667</v>
      </c>
      <c r="H54" s="26">
        <v>10</v>
      </c>
      <c r="I54" s="26">
        <v>5.3333329999999997</v>
      </c>
      <c r="J54" s="26">
        <v>30</v>
      </c>
      <c r="K54" s="26">
        <v>1755.333333</v>
      </c>
      <c r="L54" s="26">
        <v>1000</v>
      </c>
    </row>
    <row r="55" spans="1:12" x14ac:dyDescent="0.2">
      <c r="A55" s="19" t="s">
        <v>132</v>
      </c>
      <c r="B55" s="20">
        <v>372</v>
      </c>
      <c r="C55" s="26">
        <v>1.8817200000000001</v>
      </c>
      <c r="D55" s="26">
        <v>6.7204300000000003</v>
      </c>
      <c r="E55" s="26">
        <v>8.8709679999999995</v>
      </c>
      <c r="F55" s="26">
        <v>14.247312000000001</v>
      </c>
      <c r="G55" s="26">
        <v>15.053763</v>
      </c>
      <c r="H55" s="26">
        <v>7.2580650000000002</v>
      </c>
      <c r="I55" s="26">
        <v>4.301075</v>
      </c>
      <c r="J55" s="26">
        <v>41.666666999999997</v>
      </c>
      <c r="K55" s="26">
        <v>1777.764977</v>
      </c>
      <c r="L55" s="26">
        <v>1500</v>
      </c>
    </row>
    <row r="56" spans="1:12" x14ac:dyDescent="0.2">
      <c r="A56" s="19" t="s">
        <v>1033</v>
      </c>
      <c r="B56" s="20">
        <v>69</v>
      </c>
      <c r="C56" s="26">
        <v>0</v>
      </c>
      <c r="D56" s="26">
        <v>7.2463769999999998</v>
      </c>
      <c r="E56" s="26">
        <v>5.7971009999999996</v>
      </c>
      <c r="F56" s="26">
        <v>15.942029</v>
      </c>
      <c r="G56" s="26">
        <v>15.942029</v>
      </c>
      <c r="H56" s="26">
        <v>8.6956520000000008</v>
      </c>
      <c r="I56" s="26">
        <v>7.2463769999999998</v>
      </c>
      <c r="J56" s="26">
        <v>39.130434999999999</v>
      </c>
      <c r="K56" s="26">
        <v>2386.666667</v>
      </c>
      <c r="L56" s="26">
        <v>2000</v>
      </c>
    </row>
    <row r="57" spans="1:12" x14ac:dyDescent="0.2">
      <c r="A57" s="18" t="s">
        <v>133</v>
      </c>
      <c r="B57" s="17">
        <v>92</v>
      </c>
      <c r="C57" s="25">
        <v>2.1739130000000002</v>
      </c>
      <c r="D57" s="25">
        <v>10.869565</v>
      </c>
      <c r="E57" s="25">
        <v>6.5217390000000002</v>
      </c>
      <c r="F57" s="25">
        <v>14.130435</v>
      </c>
      <c r="G57" s="25">
        <v>13.043478</v>
      </c>
      <c r="H57" s="25">
        <v>8.6956520000000008</v>
      </c>
      <c r="I57" s="25">
        <v>14.130435</v>
      </c>
      <c r="J57" s="25">
        <v>30.434782999999999</v>
      </c>
      <c r="K57" s="25">
        <v>3418.140625</v>
      </c>
      <c r="L57" s="25">
        <v>2000</v>
      </c>
    </row>
    <row r="58" spans="1:12" x14ac:dyDescent="0.2">
      <c r="A58" s="19" t="s">
        <v>134</v>
      </c>
      <c r="B58" s="20">
        <v>813</v>
      </c>
      <c r="C58" s="26">
        <v>1.107011</v>
      </c>
      <c r="D58" s="26">
        <v>3.3210329999999999</v>
      </c>
      <c r="E58" s="26">
        <v>5.9040590000000002</v>
      </c>
      <c r="F58" s="26">
        <v>15.990159999999999</v>
      </c>
      <c r="G58" s="26">
        <v>18.942188999999999</v>
      </c>
      <c r="H58" s="26">
        <v>17.835177999999999</v>
      </c>
      <c r="I58" s="26">
        <v>12.177122000000001</v>
      </c>
      <c r="J58" s="26">
        <v>24.723247000000001</v>
      </c>
      <c r="K58" s="26">
        <v>2822.5294119999999</v>
      </c>
      <c r="L58" s="26">
        <v>2000</v>
      </c>
    </row>
    <row r="59" spans="1:12" x14ac:dyDescent="0.2">
      <c r="A59" s="19" t="s">
        <v>393</v>
      </c>
      <c r="B59" s="20">
        <v>65</v>
      </c>
      <c r="C59" s="26">
        <v>3.0769229999999999</v>
      </c>
      <c r="D59" s="26">
        <v>12.307691999999999</v>
      </c>
      <c r="E59" s="26">
        <v>3.0769229999999999</v>
      </c>
      <c r="F59" s="26">
        <v>32.307692000000003</v>
      </c>
      <c r="G59" s="26">
        <v>7.6923079999999997</v>
      </c>
      <c r="H59" s="26">
        <v>12.307691999999999</v>
      </c>
      <c r="I59" s="26">
        <v>7.6923079999999997</v>
      </c>
      <c r="J59" s="26">
        <v>21.538461999999999</v>
      </c>
      <c r="K59" s="26">
        <v>1829.607843</v>
      </c>
      <c r="L59" s="26">
        <v>1000</v>
      </c>
    </row>
    <row r="60" spans="1:12" x14ac:dyDescent="0.2">
      <c r="A60" s="19" t="s">
        <v>135</v>
      </c>
      <c r="B60" s="20">
        <v>83</v>
      </c>
      <c r="C60" s="26">
        <v>2.4096389999999999</v>
      </c>
      <c r="D60" s="26">
        <v>10.843373</v>
      </c>
      <c r="E60" s="26">
        <v>10.843373</v>
      </c>
      <c r="F60" s="26">
        <v>10.843373</v>
      </c>
      <c r="G60" s="26">
        <v>19.277107999999998</v>
      </c>
      <c r="H60" s="26">
        <v>7.2289159999999999</v>
      </c>
      <c r="I60" s="26">
        <v>4.8192769999999996</v>
      </c>
      <c r="J60" s="26">
        <v>33.734940000000002</v>
      </c>
      <c r="K60" s="26">
        <v>1689.818182</v>
      </c>
      <c r="L60" s="26">
        <v>1000</v>
      </c>
    </row>
    <row r="61" spans="1:12" x14ac:dyDescent="0.2">
      <c r="A61" s="19" t="s">
        <v>1034</v>
      </c>
      <c r="B61" s="20">
        <v>39</v>
      </c>
      <c r="C61" s="26">
        <v>0</v>
      </c>
      <c r="D61" s="26">
        <v>7.6923079999999997</v>
      </c>
      <c r="E61" s="26">
        <v>5.1282050000000003</v>
      </c>
      <c r="F61" s="26">
        <v>17.948718</v>
      </c>
      <c r="G61" s="26">
        <v>17.948718</v>
      </c>
      <c r="H61" s="26">
        <v>2.5641029999999998</v>
      </c>
      <c r="I61" s="26">
        <v>10.256410000000001</v>
      </c>
      <c r="J61" s="26">
        <v>38.461537999999997</v>
      </c>
      <c r="K61" s="26">
        <v>2013.333333</v>
      </c>
      <c r="L61" s="26">
        <v>1750</v>
      </c>
    </row>
    <row r="62" spans="1:12" x14ac:dyDescent="0.2">
      <c r="A62" s="18" t="s">
        <v>136</v>
      </c>
      <c r="B62" s="17">
        <v>59</v>
      </c>
      <c r="C62" s="25">
        <v>0</v>
      </c>
      <c r="D62" s="25">
        <v>6.7796609999999999</v>
      </c>
      <c r="E62" s="25">
        <v>5.084746</v>
      </c>
      <c r="F62" s="25">
        <v>6.7796609999999999</v>
      </c>
      <c r="G62" s="25">
        <v>20.338982999999999</v>
      </c>
      <c r="H62" s="25">
        <v>22.033898000000001</v>
      </c>
      <c r="I62" s="25">
        <v>8.4745760000000008</v>
      </c>
      <c r="J62" s="25">
        <v>30.508475000000001</v>
      </c>
      <c r="K62" s="25">
        <v>2548</v>
      </c>
      <c r="L62" s="25">
        <v>2000</v>
      </c>
    </row>
    <row r="63" spans="1:12" x14ac:dyDescent="0.2">
      <c r="A63" s="19" t="s">
        <v>134</v>
      </c>
      <c r="B63" s="20">
        <v>632</v>
      </c>
      <c r="C63" s="26">
        <v>1.1075950000000001</v>
      </c>
      <c r="D63" s="26">
        <v>4.1139239999999999</v>
      </c>
      <c r="E63" s="26">
        <v>4.7468349999999999</v>
      </c>
      <c r="F63" s="26">
        <v>15.506328999999999</v>
      </c>
      <c r="G63" s="26">
        <v>17.405062999999998</v>
      </c>
      <c r="H63" s="26">
        <v>16.613924000000001</v>
      </c>
      <c r="I63" s="26">
        <v>12.5</v>
      </c>
      <c r="J63" s="26">
        <v>28.006329000000001</v>
      </c>
      <c r="K63" s="26">
        <v>2962.5054949999999</v>
      </c>
      <c r="L63" s="26">
        <v>2000</v>
      </c>
    </row>
    <row r="64" spans="1:12" x14ac:dyDescent="0.2">
      <c r="A64" s="19" t="s">
        <v>393</v>
      </c>
      <c r="B64" s="20">
        <v>85</v>
      </c>
      <c r="C64" s="26">
        <v>3.5294120000000002</v>
      </c>
      <c r="D64" s="26">
        <v>1.176471</v>
      </c>
      <c r="E64" s="26">
        <v>8.2352939999999997</v>
      </c>
      <c r="F64" s="26">
        <v>22.352941000000001</v>
      </c>
      <c r="G64" s="26">
        <v>16.470587999999999</v>
      </c>
      <c r="H64" s="26">
        <v>8.2352939999999997</v>
      </c>
      <c r="I64" s="26">
        <v>3.5294120000000002</v>
      </c>
      <c r="J64" s="26">
        <v>36.470587999999999</v>
      </c>
      <c r="K64" s="26">
        <v>1685.185185</v>
      </c>
      <c r="L64" s="26">
        <v>1250</v>
      </c>
    </row>
    <row r="65" spans="1:12" x14ac:dyDescent="0.2">
      <c r="A65" s="19" t="s">
        <v>135</v>
      </c>
      <c r="B65" s="20">
        <v>289</v>
      </c>
      <c r="C65" s="26">
        <v>1.7301040000000001</v>
      </c>
      <c r="D65" s="26">
        <v>5.5363319999999998</v>
      </c>
      <c r="E65" s="26">
        <v>8.3044980000000006</v>
      </c>
      <c r="F65" s="26">
        <v>15.224913000000001</v>
      </c>
      <c r="G65" s="26">
        <v>13.84083</v>
      </c>
      <c r="H65" s="26">
        <v>7.2664359999999997</v>
      </c>
      <c r="I65" s="26">
        <v>4.1522490000000003</v>
      </c>
      <c r="J65" s="26">
        <v>43.944637</v>
      </c>
      <c r="K65" s="26">
        <v>1807.6234569999999</v>
      </c>
      <c r="L65" s="26">
        <v>1500</v>
      </c>
    </row>
    <row r="66" spans="1:12" x14ac:dyDescent="0.2">
      <c r="A66" s="19" t="s">
        <v>1034</v>
      </c>
      <c r="B66" s="20">
        <v>30</v>
      </c>
      <c r="C66" s="26">
        <v>0</v>
      </c>
      <c r="D66" s="26">
        <v>6.6666670000000003</v>
      </c>
      <c r="E66" s="26">
        <v>6.6666670000000003</v>
      </c>
      <c r="F66" s="26">
        <v>13.333333</v>
      </c>
      <c r="G66" s="26">
        <v>13.333333</v>
      </c>
      <c r="H66" s="26">
        <v>16.666667</v>
      </c>
      <c r="I66" s="26">
        <v>3.3333330000000001</v>
      </c>
      <c r="J66" s="26">
        <v>40</v>
      </c>
      <c r="K66" s="26">
        <v>2884.4444440000002</v>
      </c>
      <c r="L66" s="26">
        <v>2000</v>
      </c>
    </row>
    <row r="67" spans="1:12" x14ac:dyDescent="0.2">
      <c r="A67" s="18" t="s">
        <v>1035</v>
      </c>
      <c r="B67" s="18"/>
      <c r="C67" s="18"/>
      <c r="D67" s="18"/>
      <c r="E67" s="18"/>
      <c r="F67" s="18"/>
      <c r="G67" s="18"/>
      <c r="H67" s="18"/>
      <c r="I67" s="18"/>
      <c r="J67" s="18"/>
      <c r="K67" s="18"/>
      <c r="L67" s="51"/>
    </row>
    <row r="68" spans="1:12" x14ac:dyDescent="0.2">
      <c r="A68" s="19" t="s">
        <v>1036</v>
      </c>
      <c r="B68" s="20">
        <v>366</v>
      </c>
      <c r="C68" s="26">
        <v>2.1857920000000002</v>
      </c>
      <c r="D68" s="26">
        <v>8.743169</v>
      </c>
      <c r="E68" s="26">
        <v>7.3770490000000004</v>
      </c>
      <c r="F68" s="26">
        <v>16.666667</v>
      </c>
      <c r="G68" s="26">
        <v>15.027322</v>
      </c>
      <c r="H68" s="26">
        <v>8.1967210000000001</v>
      </c>
      <c r="I68" s="26">
        <v>6.2841529999999999</v>
      </c>
      <c r="J68" s="26">
        <v>35.519126</v>
      </c>
      <c r="K68" s="26">
        <v>2012.5169490000001</v>
      </c>
      <c r="L68" s="26">
        <v>1500</v>
      </c>
    </row>
    <row r="69" spans="1:12" x14ac:dyDescent="0.2">
      <c r="A69" s="19" t="s">
        <v>1037</v>
      </c>
      <c r="B69" s="20">
        <v>1212</v>
      </c>
      <c r="C69" s="26">
        <v>0.99009899999999995</v>
      </c>
      <c r="D69" s="26">
        <v>3.465347</v>
      </c>
      <c r="E69" s="26">
        <v>5.1980199999999996</v>
      </c>
      <c r="F69" s="26">
        <v>15.09901</v>
      </c>
      <c r="G69" s="26">
        <v>19.389438999999999</v>
      </c>
      <c r="H69" s="26">
        <v>17.739274000000002</v>
      </c>
      <c r="I69" s="26">
        <v>12.376238000000001</v>
      </c>
      <c r="J69" s="26">
        <v>25.742574000000001</v>
      </c>
      <c r="K69" s="26">
        <v>2930.3211110000002</v>
      </c>
      <c r="L69" s="26">
        <v>2000</v>
      </c>
    </row>
    <row r="70" spans="1:12" x14ac:dyDescent="0.2">
      <c r="A70" s="19" t="s">
        <v>137</v>
      </c>
      <c r="B70" s="20">
        <v>112</v>
      </c>
      <c r="C70" s="26">
        <v>1.785714</v>
      </c>
      <c r="D70" s="26">
        <v>3.5714290000000002</v>
      </c>
      <c r="E70" s="26">
        <v>3.5714290000000002</v>
      </c>
      <c r="F70" s="26">
        <v>15.178571</v>
      </c>
      <c r="G70" s="26">
        <v>22.321428999999998</v>
      </c>
      <c r="H70" s="26">
        <v>23.214286000000001</v>
      </c>
      <c r="I70" s="26">
        <v>14.285714</v>
      </c>
      <c r="J70" s="26">
        <v>16.071428999999998</v>
      </c>
      <c r="K70" s="26">
        <v>3509.2553189999999</v>
      </c>
      <c r="L70" s="26">
        <v>2000</v>
      </c>
    </row>
    <row r="71" spans="1:12" x14ac:dyDescent="0.2">
      <c r="A71" s="19" t="s">
        <v>138</v>
      </c>
      <c r="B71" s="20">
        <v>673</v>
      </c>
      <c r="C71" s="26">
        <v>1.040119</v>
      </c>
      <c r="D71" s="26">
        <v>4.9034180000000003</v>
      </c>
      <c r="E71" s="26">
        <v>5.9435359999999999</v>
      </c>
      <c r="F71" s="26">
        <v>16.344725</v>
      </c>
      <c r="G71" s="26">
        <v>16.790489999999998</v>
      </c>
      <c r="H71" s="26">
        <v>15.007429</v>
      </c>
      <c r="I71" s="26">
        <v>9.2124810000000004</v>
      </c>
      <c r="J71" s="26">
        <v>30.757801000000001</v>
      </c>
      <c r="K71" s="26">
        <v>2368.0257510000001</v>
      </c>
      <c r="L71" s="26">
        <v>2000</v>
      </c>
    </row>
    <row r="72" spans="1:12" x14ac:dyDescent="0.2">
      <c r="A72" s="19" t="s">
        <v>1038</v>
      </c>
      <c r="B72" s="20">
        <v>75</v>
      </c>
      <c r="C72" s="26">
        <v>4</v>
      </c>
      <c r="D72" s="26">
        <v>8</v>
      </c>
      <c r="E72" s="26">
        <v>8</v>
      </c>
      <c r="F72" s="26">
        <v>21.333333</v>
      </c>
      <c r="G72" s="26">
        <v>14.666667</v>
      </c>
      <c r="H72" s="26">
        <v>17.333333</v>
      </c>
      <c r="I72" s="26">
        <v>4</v>
      </c>
      <c r="J72" s="26">
        <v>22.666667</v>
      </c>
      <c r="K72" s="26">
        <v>1694.8275860000001</v>
      </c>
      <c r="L72" s="26">
        <v>1000</v>
      </c>
    </row>
    <row r="73" spans="1:12" x14ac:dyDescent="0.2">
      <c r="A73" s="19" t="s">
        <v>1011</v>
      </c>
      <c r="B73" s="20">
        <v>178</v>
      </c>
      <c r="C73" s="26">
        <v>2.2471909999999999</v>
      </c>
      <c r="D73" s="26">
        <v>3.370787</v>
      </c>
      <c r="E73" s="26">
        <v>7.3033710000000003</v>
      </c>
      <c r="F73" s="26">
        <v>15.168539000000001</v>
      </c>
      <c r="G73" s="26">
        <v>13.483146</v>
      </c>
      <c r="H73" s="26">
        <v>14.044943999999999</v>
      </c>
      <c r="I73" s="26">
        <v>8.9887639999999998</v>
      </c>
      <c r="J73" s="26">
        <v>35.393258000000003</v>
      </c>
      <c r="K73" s="26">
        <v>2509.2086960000001</v>
      </c>
      <c r="L73" s="26">
        <v>2000</v>
      </c>
    </row>
    <row r="74" spans="1:12" x14ac:dyDescent="0.2">
      <c r="A74" s="19" t="s">
        <v>1441</v>
      </c>
      <c r="B74" s="20">
        <v>1644</v>
      </c>
      <c r="C74" s="26">
        <v>1.0948910000000001</v>
      </c>
      <c r="D74" s="26">
        <v>4.136253</v>
      </c>
      <c r="E74" s="26">
        <v>5.7177619999999996</v>
      </c>
      <c r="F74" s="26">
        <v>15.875912</v>
      </c>
      <c r="G74" s="26">
        <v>17.944039</v>
      </c>
      <c r="H74" s="26">
        <v>16.058394</v>
      </c>
      <c r="I74" s="26">
        <v>11.313869</v>
      </c>
      <c r="J74" s="26">
        <v>27.858881</v>
      </c>
      <c r="K74" s="26">
        <v>2787.4106240000001</v>
      </c>
      <c r="L74" s="26">
        <v>2000</v>
      </c>
    </row>
    <row r="75" spans="1:12" x14ac:dyDescent="0.2">
      <c r="A75" s="18" t="s">
        <v>1039</v>
      </c>
      <c r="B75" s="18"/>
      <c r="C75" s="18"/>
      <c r="D75" s="18"/>
      <c r="E75" s="18"/>
      <c r="F75" s="18"/>
      <c r="G75" s="18"/>
      <c r="H75" s="18"/>
      <c r="I75" s="18"/>
      <c r="J75" s="18"/>
      <c r="K75" s="18"/>
      <c r="L75" s="51"/>
    </row>
    <row r="76" spans="1:12" x14ac:dyDescent="0.2">
      <c r="A76" s="21" t="s">
        <v>1040</v>
      </c>
      <c r="B76" s="34">
        <v>366</v>
      </c>
      <c r="C76" s="30">
        <v>2.1857920000000002</v>
      </c>
      <c r="D76" s="30">
        <v>8.743169</v>
      </c>
      <c r="E76" s="30">
        <v>7.3770490000000004</v>
      </c>
      <c r="F76" s="30">
        <v>16.666667</v>
      </c>
      <c r="G76" s="30">
        <v>15.027322</v>
      </c>
      <c r="H76" s="30">
        <v>8.1967210000000001</v>
      </c>
      <c r="I76" s="30">
        <v>6.2841529999999999</v>
      </c>
      <c r="J76" s="30">
        <v>35.519126</v>
      </c>
      <c r="K76" s="30">
        <v>2012.5169490000001</v>
      </c>
      <c r="L76" s="30">
        <v>1500</v>
      </c>
    </row>
    <row r="77" spans="1:12" x14ac:dyDescent="0.2">
      <c r="A77" s="21" t="s">
        <v>1041</v>
      </c>
      <c r="B77" s="34">
        <v>954</v>
      </c>
      <c r="C77" s="30">
        <v>1.0482180000000001</v>
      </c>
      <c r="D77" s="30">
        <v>3.4591189999999998</v>
      </c>
      <c r="E77" s="30">
        <v>5.8700210000000004</v>
      </c>
      <c r="F77" s="30">
        <v>15.828092</v>
      </c>
      <c r="G77" s="30">
        <v>18.343816</v>
      </c>
      <c r="H77" s="30">
        <v>16.457023</v>
      </c>
      <c r="I77" s="30">
        <v>12.578616</v>
      </c>
      <c r="J77" s="30">
        <v>26.415094</v>
      </c>
      <c r="K77" s="30">
        <v>3029.2578349999999</v>
      </c>
      <c r="L77" s="30">
        <v>2000</v>
      </c>
    </row>
    <row r="78" spans="1:12" x14ac:dyDescent="0.2">
      <c r="A78" s="19" t="s">
        <v>1042</v>
      </c>
      <c r="B78" s="20">
        <v>345</v>
      </c>
      <c r="C78" s="26">
        <v>0.86956500000000003</v>
      </c>
      <c r="D78" s="26">
        <v>3.768116</v>
      </c>
      <c r="E78" s="26">
        <v>5.2173910000000001</v>
      </c>
      <c r="F78" s="26">
        <v>15.362318999999999</v>
      </c>
      <c r="G78" s="26">
        <v>17.971014</v>
      </c>
      <c r="H78" s="26">
        <v>17.101448999999999</v>
      </c>
      <c r="I78" s="26">
        <v>11.304347999999999</v>
      </c>
      <c r="J78" s="26">
        <v>28.405797</v>
      </c>
      <c r="K78" s="26">
        <v>2605.34413</v>
      </c>
      <c r="L78" s="26">
        <v>2000</v>
      </c>
    </row>
    <row r="79" spans="1:12" x14ac:dyDescent="0.2">
      <c r="A79" s="19" t="s">
        <v>1043</v>
      </c>
      <c r="B79" s="20">
        <v>141</v>
      </c>
      <c r="C79" s="26">
        <v>1.4184399999999999</v>
      </c>
      <c r="D79" s="26">
        <v>7.0921989999999999</v>
      </c>
      <c r="E79" s="26">
        <v>8.5106380000000001</v>
      </c>
      <c r="F79" s="26">
        <v>16.312056999999999</v>
      </c>
      <c r="G79" s="26">
        <v>16.312056999999999</v>
      </c>
      <c r="H79" s="26">
        <v>16.312056999999999</v>
      </c>
      <c r="I79" s="26">
        <v>8.5106380000000001</v>
      </c>
      <c r="J79" s="26">
        <v>25.531915000000001</v>
      </c>
      <c r="K79" s="26">
        <v>2265.2380950000002</v>
      </c>
      <c r="L79" s="26">
        <v>2000</v>
      </c>
    </row>
    <row r="80" spans="1:12" x14ac:dyDescent="0.2">
      <c r="A80" s="19" t="s">
        <v>1044</v>
      </c>
      <c r="B80" s="20">
        <v>56</v>
      </c>
      <c r="C80" s="26">
        <v>0</v>
      </c>
      <c r="D80" s="26">
        <v>3.5714290000000002</v>
      </c>
      <c r="E80" s="26">
        <v>1.785714</v>
      </c>
      <c r="F80" s="26">
        <v>14.285714</v>
      </c>
      <c r="G80" s="26">
        <v>21.428571000000002</v>
      </c>
      <c r="H80" s="26">
        <v>16.071428999999998</v>
      </c>
      <c r="I80" s="26">
        <v>12.5</v>
      </c>
      <c r="J80" s="26">
        <v>30.357143000000001</v>
      </c>
      <c r="K80" s="26">
        <v>2951.2820510000001</v>
      </c>
      <c r="L80" s="26">
        <v>2000</v>
      </c>
    </row>
    <row r="81" spans="1:12" x14ac:dyDescent="0.2">
      <c r="A81" s="19" t="s">
        <v>1045</v>
      </c>
      <c r="B81" s="20">
        <v>48</v>
      </c>
      <c r="C81" s="26">
        <v>2.0833330000000001</v>
      </c>
      <c r="D81" s="26">
        <v>6.25</v>
      </c>
      <c r="E81" s="26">
        <v>2.0833330000000001</v>
      </c>
      <c r="F81" s="26">
        <v>25</v>
      </c>
      <c r="G81" s="26">
        <v>20.833333</v>
      </c>
      <c r="H81" s="26">
        <v>12.5</v>
      </c>
      <c r="I81" s="26">
        <v>4.1666670000000003</v>
      </c>
      <c r="J81" s="26">
        <v>27.083333</v>
      </c>
      <c r="K81" s="26">
        <v>1971.4285709999999</v>
      </c>
      <c r="L81" s="26">
        <v>2000</v>
      </c>
    </row>
    <row r="82" spans="1:12" x14ac:dyDescent="0.2">
      <c r="A82" s="19" t="s">
        <v>1046</v>
      </c>
      <c r="B82" s="20">
        <v>20</v>
      </c>
      <c r="C82" s="26">
        <v>0</v>
      </c>
      <c r="D82" s="26">
        <v>15</v>
      </c>
      <c r="E82" s="26">
        <v>5</v>
      </c>
      <c r="F82" s="26">
        <v>20</v>
      </c>
      <c r="G82" s="26">
        <v>10</v>
      </c>
      <c r="H82" s="26">
        <v>20</v>
      </c>
      <c r="I82" s="26">
        <v>10</v>
      </c>
      <c r="J82" s="26">
        <v>20</v>
      </c>
      <c r="K82" s="26">
        <v>2307.5</v>
      </c>
      <c r="L82" s="26">
        <v>1500</v>
      </c>
    </row>
    <row r="83" spans="1:12" x14ac:dyDescent="0.2">
      <c r="A83" s="19" t="s">
        <v>1047</v>
      </c>
      <c r="B83" s="20">
        <v>4</v>
      </c>
      <c r="C83" s="26">
        <v>0</v>
      </c>
      <c r="D83" s="26">
        <v>0</v>
      </c>
      <c r="E83" s="26">
        <v>0</v>
      </c>
      <c r="F83" s="26">
        <v>0</v>
      </c>
      <c r="G83" s="26">
        <v>0</v>
      </c>
      <c r="H83" s="26">
        <v>50</v>
      </c>
      <c r="I83" s="26">
        <v>0</v>
      </c>
      <c r="J83" s="26">
        <v>50</v>
      </c>
      <c r="K83" s="26">
        <v>3500</v>
      </c>
      <c r="L83" s="26">
        <v>3500</v>
      </c>
    </row>
    <row r="84" spans="1:12" x14ac:dyDescent="0.2">
      <c r="A84" s="19" t="s">
        <v>1048</v>
      </c>
      <c r="B84" s="20">
        <v>2</v>
      </c>
      <c r="C84" s="26">
        <v>0</v>
      </c>
      <c r="D84" s="26">
        <v>0</v>
      </c>
      <c r="E84" s="26">
        <v>0</v>
      </c>
      <c r="F84" s="26">
        <v>0</v>
      </c>
      <c r="G84" s="26">
        <v>50</v>
      </c>
      <c r="H84" s="26">
        <v>0</v>
      </c>
      <c r="I84" s="26">
        <v>0</v>
      </c>
      <c r="J84" s="26">
        <v>50</v>
      </c>
      <c r="K84" s="26">
        <v>2500</v>
      </c>
      <c r="L84" s="26">
        <v>2500</v>
      </c>
    </row>
    <row r="85" spans="1:12" x14ac:dyDescent="0.2">
      <c r="A85" s="19" t="s">
        <v>1049</v>
      </c>
      <c r="B85" s="20">
        <v>2</v>
      </c>
      <c r="C85" s="26">
        <v>0</v>
      </c>
      <c r="D85" s="26">
        <v>0</v>
      </c>
      <c r="E85" s="26">
        <v>0</v>
      </c>
      <c r="F85" s="26">
        <v>0</v>
      </c>
      <c r="G85" s="26">
        <v>50</v>
      </c>
      <c r="H85" s="26">
        <v>0</v>
      </c>
      <c r="I85" s="26">
        <v>0</v>
      </c>
      <c r="J85" s="26">
        <v>50</v>
      </c>
      <c r="K85" s="26">
        <v>2000</v>
      </c>
      <c r="L85" s="26">
        <v>2000</v>
      </c>
    </row>
    <row r="86" spans="1:12" x14ac:dyDescent="0.2">
      <c r="A86" s="19" t="s">
        <v>1011</v>
      </c>
      <c r="B86" s="20">
        <v>250</v>
      </c>
      <c r="C86" s="26">
        <v>2.4</v>
      </c>
      <c r="D86" s="26">
        <v>4</v>
      </c>
      <c r="E86" s="26">
        <v>7.2</v>
      </c>
      <c r="F86" s="26">
        <v>14.8</v>
      </c>
      <c r="G86" s="26">
        <v>13.2</v>
      </c>
      <c r="H86" s="26">
        <v>11.6</v>
      </c>
      <c r="I86" s="26">
        <v>8</v>
      </c>
      <c r="J86" s="26">
        <v>38.799999999999997</v>
      </c>
      <c r="K86" s="26">
        <v>2313.7189539999999</v>
      </c>
      <c r="L86" s="26">
        <v>2000</v>
      </c>
    </row>
    <row r="87" spans="1:12" x14ac:dyDescent="0.2">
      <c r="A87" s="18" t="s">
        <v>1050</v>
      </c>
      <c r="B87" s="18"/>
      <c r="C87" s="18"/>
      <c r="D87" s="18"/>
      <c r="E87" s="18"/>
      <c r="F87" s="18"/>
      <c r="G87" s="18"/>
      <c r="H87" s="18"/>
      <c r="I87" s="18"/>
      <c r="J87" s="18"/>
      <c r="K87" s="18"/>
      <c r="L87" s="51"/>
    </row>
    <row r="88" spans="1:12" x14ac:dyDescent="0.2">
      <c r="A88" s="19" t="s">
        <v>1051</v>
      </c>
      <c r="B88" s="20">
        <v>1712</v>
      </c>
      <c r="C88" s="26">
        <v>1.2850470000000001</v>
      </c>
      <c r="D88" s="26">
        <v>4.0303740000000001</v>
      </c>
      <c r="E88" s="26">
        <v>6.25</v>
      </c>
      <c r="F88" s="26">
        <v>15.595794</v>
      </c>
      <c r="G88" s="26">
        <v>18.457944000000001</v>
      </c>
      <c r="H88" s="26">
        <v>15.186916</v>
      </c>
      <c r="I88" s="26">
        <v>10.163551</v>
      </c>
      <c r="J88" s="26">
        <v>29.030373999999998</v>
      </c>
      <c r="K88" s="26">
        <v>2572.423045</v>
      </c>
      <c r="L88" s="26">
        <v>2000</v>
      </c>
    </row>
    <row r="89" spans="1:12" x14ac:dyDescent="0.2">
      <c r="A89" s="19" t="s">
        <v>139</v>
      </c>
      <c r="B89" s="20">
        <v>76</v>
      </c>
      <c r="C89" s="26">
        <v>1.3157890000000001</v>
      </c>
      <c r="D89" s="26">
        <v>5.2631579999999998</v>
      </c>
      <c r="E89" s="26">
        <v>5.2631579999999998</v>
      </c>
      <c r="F89" s="26">
        <v>15.789474</v>
      </c>
      <c r="G89" s="26">
        <v>15.789474</v>
      </c>
      <c r="H89" s="26">
        <v>18.421053000000001</v>
      </c>
      <c r="I89" s="26">
        <v>18.421053000000001</v>
      </c>
      <c r="J89" s="26">
        <v>19.736841999999999</v>
      </c>
      <c r="K89" s="26">
        <v>3360.9016390000002</v>
      </c>
      <c r="L89" s="26">
        <v>2000</v>
      </c>
    </row>
    <row r="90" spans="1:12" x14ac:dyDescent="0.2">
      <c r="A90" s="19" t="s">
        <v>1052</v>
      </c>
      <c r="B90" s="20">
        <v>59</v>
      </c>
      <c r="C90" s="26">
        <v>1.6949149999999999</v>
      </c>
      <c r="D90" s="26">
        <v>10.169492</v>
      </c>
      <c r="E90" s="26">
        <v>6.7796609999999999</v>
      </c>
      <c r="F90" s="26">
        <v>15.254237</v>
      </c>
      <c r="G90" s="26">
        <v>8.4745760000000008</v>
      </c>
      <c r="H90" s="26">
        <v>6.7796609999999999</v>
      </c>
      <c r="I90" s="26">
        <v>13.559322</v>
      </c>
      <c r="J90" s="26">
        <v>37.288136000000002</v>
      </c>
      <c r="K90" s="26">
        <v>4387.0270270000001</v>
      </c>
      <c r="L90" s="26">
        <v>1000</v>
      </c>
    </row>
    <row r="91" spans="1:12" x14ac:dyDescent="0.2">
      <c r="A91" s="19" t="s">
        <v>140</v>
      </c>
      <c r="B91" s="20">
        <v>194</v>
      </c>
      <c r="C91" s="26">
        <v>2.0618560000000001</v>
      </c>
      <c r="D91" s="26">
        <v>8.7628869999999992</v>
      </c>
      <c r="E91" s="26">
        <v>5.6701030000000001</v>
      </c>
      <c r="F91" s="26">
        <v>19.587629</v>
      </c>
      <c r="G91" s="26">
        <v>12.371134</v>
      </c>
      <c r="H91" s="26">
        <v>10.824742000000001</v>
      </c>
      <c r="I91" s="26">
        <v>8.7628869999999992</v>
      </c>
      <c r="J91" s="26">
        <v>31.958763000000001</v>
      </c>
      <c r="K91" s="26">
        <v>2130.212121</v>
      </c>
      <c r="L91" s="26">
        <v>1500</v>
      </c>
    </row>
    <row r="92" spans="1:12" x14ac:dyDescent="0.2">
      <c r="A92" s="19" t="s">
        <v>141</v>
      </c>
      <c r="B92" s="20">
        <v>16</v>
      </c>
      <c r="C92" s="26">
        <v>0</v>
      </c>
      <c r="D92" s="26">
        <v>12.5</v>
      </c>
      <c r="E92" s="26">
        <v>0</v>
      </c>
      <c r="F92" s="26">
        <v>25</v>
      </c>
      <c r="G92" s="26">
        <v>0</v>
      </c>
      <c r="H92" s="26">
        <v>18.75</v>
      </c>
      <c r="I92" s="26">
        <v>0</v>
      </c>
      <c r="J92" s="26">
        <v>43.75</v>
      </c>
      <c r="K92" s="26">
        <v>1711.1111109999999</v>
      </c>
      <c r="L92" s="26">
        <v>1500</v>
      </c>
    </row>
    <row r="93" spans="1:12" x14ac:dyDescent="0.2">
      <c r="A93" s="19" t="s">
        <v>1009</v>
      </c>
      <c r="B93" s="20">
        <v>46</v>
      </c>
      <c r="C93" s="26">
        <v>2.1739130000000002</v>
      </c>
      <c r="D93" s="26">
        <v>13.043478</v>
      </c>
      <c r="E93" s="26">
        <v>8.6956520000000008</v>
      </c>
      <c r="F93" s="26">
        <v>13.043478</v>
      </c>
      <c r="G93" s="26">
        <v>8.6956520000000008</v>
      </c>
      <c r="H93" s="26">
        <v>21.739129999999999</v>
      </c>
      <c r="I93" s="26">
        <v>4.3478260000000004</v>
      </c>
      <c r="J93" s="26">
        <v>28.260870000000001</v>
      </c>
      <c r="K93" s="26">
        <v>1920.151515</v>
      </c>
      <c r="L93" s="26">
        <v>1800</v>
      </c>
    </row>
    <row r="94" spans="1:12" x14ac:dyDescent="0.2">
      <c r="A94" s="19" t="s">
        <v>1011</v>
      </c>
      <c r="B94" s="20">
        <v>85</v>
      </c>
      <c r="C94" s="26">
        <v>1.176471</v>
      </c>
      <c r="D94" s="26">
        <v>2.3529409999999999</v>
      </c>
      <c r="E94" s="26">
        <v>4.7058819999999999</v>
      </c>
      <c r="F94" s="26">
        <v>15.294117999999999</v>
      </c>
      <c r="G94" s="26">
        <v>15.294117999999999</v>
      </c>
      <c r="H94" s="26">
        <v>8.2352939999999997</v>
      </c>
      <c r="I94" s="26">
        <v>11.764706</v>
      </c>
      <c r="J94" s="26">
        <v>41.176470999999999</v>
      </c>
      <c r="K94" s="26">
        <v>4332</v>
      </c>
      <c r="L94" s="26">
        <v>2000</v>
      </c>
    </row>
    <row r="95" spans="1:12" x14ac:dyDescent="0.2">
      <c r="A95" s="18" t="s">
        <v>1053</v>
      </c>
      <c r="B95" s="18"/>
      <c r="C95" s="18"/>
      <c r="D95" s="18"/>
      <c r="E95" s="18"/>
      <c r="F95" s="18"/>
      <c r="G95" s="18"/>
      <c r="H95" s="18"/>
      <c r="I95" s="18"/>
      <c r="J95" s="18"/>
      <c r="K95" s="18"/>
      <c r="L95" s="51"/>
    </row>
    <row r="96" spans="1:12" x14ac:dyDescent="0.2">
      <c r="A96" s="19" t="s">
        <v>1054</v>
      </c>
      <c r="B96" s="20">
        <v>1212</v>
      </c>
      <c r="C96" s="26">
        <v>1.2376240000000001</v>
      </c>
      <c r="D96" s="26">
        <v>3.1353140000000002</v>
      </c>
      <c r="E96" s="26">
        <v>5.9405939999999999</v>
      </c>
      <c r="F96" s="26">
        <v>16.254124999999998</v>
      </c>
      <c r="G96" s="26">
        <v>19.306930999999999</v>
      </c>
      <c r="H96" s="26">
        <v>17.326733000000001</v>
      </c>
      <c r="I96" s="26">
        <v>13.118812</v>
      </c>
      <c r="J96" s="26">
        <v>23.679867999999999</v>
      </c>
      <c r="K96" s="26">
        <v>2815.1675679999998</v>
      </c>
      <c r="L96" s="26">
        <v>2000</v>
      </c>
    </row>
    <row r="97" spans="1:12" x14ac:dyDescent="0.2">
      <c r="A97" s="19" t="s">
        <v>1055</v>
      </c>
      <c r="B97" s="20">
        <v>24</v>
      </c>
      <c r="C97" s="26">
        <v>0</v>
      </c>
      <c r="D97" s="26">
        <v>0</v>
      </c>
      <c r="E97" s="26">
        <v>12.5</v>
      </c>
      <c r="F97" s="26">
        <v>25</v>
      </c>
      <c r="G97" s="26">
        <v>25</v>
      </c>
      <c r="H97" s="26">
        <v>12.5</v>
      </c>
      <c r="I97" s="26">
        <v>8.3333329999999997</v>
      </c>
      <c r="J97" s="26">
        <v>16.666667</v>
      </c>
      <c r="K97" s="26">
        <v>1955</v>
      </c>
      <c r="L97" s="26">
        <v>2000</v>
      </c>
    </row>
    <row r="98" spans="1:12" x14ac:dyDescent="0.2">
      <c r="A98" s="19" t="s">
        <v>1056</v>
      </c>
      <c r="B98" s="20">
        <v>76</v>
      </c>
      <c r="C98" s="26">
        <v>1.3157890000000001</v>
      </c>
      <c r="D98" s="26">
        <v>5.2631579999999998</v>
      </c>
      <c r="E98" s="26">
        <v>9.2105259999999998</v>
      </c>
      <c r="F98" s="26">
        <v>26.315788999999999</v>
      </c>
      <c r="G98" s="26">
        <v>19.736841999999999</v>
      </c>
      <c r="H98" s="26">
        <v>13.157895</v>
      </c>
      <c r="I98" s="26">
        <v>2.6315789999999999</v>
      </c>
      <c r="J98" s="26">
        <v>22.368421000000001</v>
      </c>
      <c r="K98" s="26">
        <v>1698.305085</v>
      </c>
      <c r="L98" s="26">
        <v>1500</v>
      </c>
    </row>
    <row r="99" spans="1:12" x14ac:dyDescent="0.2">
      <c r="A99" s="19" t="s">
        <v>1057</v>
      </c>
      <c r="B99" s="20">
        <v>43</v>
      </c>
      <c r="C99" s="26">
        <v>4.6511630000000004</v>
      </c>
      <c r="D99" s="26">
        <v>9.3023260000000008</v>
      </c>
      <c r="E99" s="26">
        <v>6.9767440000000001</v>
      </c>
      <c r="F99" s="26">
        <v>16.279070000000001</v>
      </c>
      <c r="G99" s="26">
        <v>16.279070000000001</v>
      </c>
      <c r="H99" s="26">
        <v>13.953488</v>
      </c>
      <c r="I99" s="26">
        <v>6.9767440000000001</v>
      </c>
      <c r="J99" s="26">
        <v>25.581395000000001</v>
      </c>
      <c r="K99" s="26">
        <v>1973.4375</v>
      </c>
      <c r="L99" s="26">
        <v>1750</v>
      </c>
    </row>
    <row r="100" spans="1:12" x14ac:dyDescent="0.2">
      <c r="A100" s="19" t="s">
        <v>1058</v>
      </c>
      <c r="B100" s="20">
        <v>14</v>
      </c>
      <c r="C100" s="26">
        <v>0</v>
      </c>
      <c r="D100" s="26">
        <v>0</v>
      </c>
      <c r="E100" s="26">
        <v>0</v>
      </c>
      <c r="F100" s="26">
        <v>14.285714</v>
      </c>
      <c r="G100" s="26">
        <v>21.428571000000002</v>
      </c>
      <c r="H100" s="26">
        <v>28.571428999999998</v>
      </c>
      <c r="I100" s="26">
        <v>21.428571000000002</v>
      </c>
      <c r="J100" s="26">
        <v>14.285714</v>
      </c>
      <c r="K100" s="26">
        <v>5666.6666670000004</v>
      </c>
      <c r="L100" s="26">
        <v>3000</v>
      </c>
    </row>
    <row r="101" spans="1:12" x14ac:dyDescent="0.2">
      <c r="A101" s="19" t="s">
        <v>1059</v>
      </c>
      <c r="B101" s="20">
        <v>5</v>
      </c>
      <c r="C101" s="26">
        <v>0</v>
      </c>
      <c r="D101" s="26">
        <v>0</v>
      </c>
      <c r="E101" s="26">
        <v>0</v>
      </c>
      <c r="F101" s="26">
        <v>20</v>
      </c>
      <c r="G101" s="26">
        <v>40</v>
      </c>
      <c r="H101" s="26">
        <v>20</v>
      </c>
      <c r="I101" s="26">
        <v>20</v>
      </c>
      <c r="J101" s="26">
        <v>0</v>
      </c>
      <c r="K101" s="26">
        <v>3500</v>
      </c>
      <c r="L101" s="26">
        <v>2500</v>
      </c>
    </row>
    <row r="102" spans="1:12" x14ac:dyDescent="0.2">
      <c r="A102" s="19" t="s">
        <v>1011</v>
      </c>
      <c r="B102" s="20">
        <v>414</v>
      </c>
      <c r="C102" s="26">
        <v>1.2077290000000001</v>
      </c>
      <c r="D102" s="26">
        <v>6.5217390000000002</v>
      </c>
      <c r="E102" s="26">
        <v>6.2801929999999997</v>
      </c>
      <c r="F102" s="26">
        <v>11.111110999999999</v>
      </c>
      <c r="G102" s="26">
        <v>14.734299999999999</v>
      </c>
      <c r="H102" s="26">
        <v>9.6618359999999992</v>
      </c>
      <c r="I102" s="26">
        <v>4.3478260000000004</v>
      </c>
      <c r="J102" s="26">
        <v>46.135266000000001</v>
      </c>
      <c r="K102" s="26">
        <v>1966.497758</v>
      </c>
      <c r="L102" s="26">
        <v>2000</v>
      </c>
    </row>
    <row r="103" spans="1:12" x14ac:dyDescent="0.2">
      <c r="A103" s="18" t="s">
        <v>1060</v>
      </c>
      <c r="B103" s="18"/>
      <c r="C103" s="18"/>
      <c r="D103" s="18"/>
      <c r="E103" s="18"/>
      <c r="F103" s="18"/>
      <c r="G103" s="18"/>
      <c r="H103" s="18"/>
      <c r="I103" s="18"/>
      <c r="J103" s="18"/>
      <c r="K103" s="18"/>
      <c r="L103" s="51"/>
    </row>
    <row r="104" spans="1:12" x14ac:dyDescent="0.2">
      <c r="A104" s="19" t="s">
        <v>1054</v>
      </c>
      <c r="B104" s="20">
        <v>13</v>
      </c>
      <c r="C104" s="26">
        <v>0</v>
      </c>
      <c r="D104" s="26">
        <v>30.769231000000001</v>
      </c>
      <c r="E104" s="26">
        <v>7.6923079999999997</v>
      </c>
      <c r="F104" s="26">
        <v>7.6923079999999997</v>
      </c>
      <c r="G104" s="26">
        <v>7.6923079999999997</v>
      </c>
      <c r="H104" s="26">
        <v>30.769231000000001</v>
      </c>
      <c r="I104" s="26">
        <v>0</v>
      </c>
      <c r="J104" s="26">
        <v>15.384615</v>
      </c>
      <c r="K104" s="26">
        <v>1633.181818</v>
      </c>
      <c r="L104" s="26">
        <v>1800</v>
      </c>
    </row>
    <row r="105" spans="1:12" x14ac:dyDescent="0.2">
      <c r="A105" s="19" t="s">
        <v>1055</v>
      </c>
      <c r="B105" s="20">
        <v>89</v>
      </c>
      <c r="C105" s="26">
        <v>4.4943819999999999</v>
      </c>
      <c r="D105" s="26">
        <v>15.730337</v>
      </c>
      <c r="E105" s="26">
        <v>1.123596</v>
      </c>
      <c r="F105" s="26">
        <v>19.101123999999999</v>
      </c>
      <c r="G105" s="26">
        <v>5.6179779999999999</v>
      </c>
      <c r="H105" s="26">
        <v>11.235955000000001</v>
      </c>
      <c r="I105" s="26">
        <v>5.6179779999999999</v>
      </c>
      <c r="J105" s="26">
        <v>37.078651999999998</v>
      </c>
      <c r="K105" s="26">
        <v>1969.3392859999999</v>
      </c>
      <c r="L105" s="26">
        <v>1000</v>
      </c>
    </row>
    <row r="106" spans="1:12" x14ac:dyDescent="0.2">
      <c r="A106" s="19" t="s">
        <v>1056</v>
      </c>
      <c r="B106" s="20">
        <v>143</v>
      </c>
      <c r="C106" s="26">
        <v>0.69930099999999995</v>
      </c>
      <c r="D106" s="26">
        <v>5.5944060000000002</v>
      </c>
      <c r="E106" s="26">
        <v>6.9930070000000004</v>
      </c>
      <c r="F106" s="26">
        <v>20.279720000000001</v>
      </c>
      <c r="G106" s="26">
        <v>13.986014000000001</v>
      </c>
      <c r="H106" s="26">
        <v>12.587413</v>
      </c>
      <c r="I106" s="26">
        <v>9.0909089999999999</v>
      </c>
      <c r="J106" s="26">
        <v>30.769231000000001</v>
      </c>
      <c r="K106" s="26">
        <v>2207.0808080000002</v>
      </c>
      <c r="L106" s="26">
        <v>2000</v>
      </c>
    </row>
    <row r="107" spans="1:12" x14ac:dyDescent="0.2">
      <c r="A107" s="19" t="s">
        <v>1057</v>
      </c>
      <c r="B107" s="20">
        <v>27</v>
      </c>
      <c r="C107" s="26">
        <v>0</v>
      </c>
      <c r="D107" s="26">
        <v>0</v>
      </c>
      <c r="E107" s="26">
        <v>11.111110999999999</v>
      </c>
      <c r="F107" s="26">
        <v>22.222221999999999</v>
      </c>
      <c r="G107" s="26">
        <v>22.222221999999999</v>
      </c>
      <c r="H107" s="26">
        <v>3.7037040000000001</v>
      </c>
      <c r="I107" s="26">
        <v>14.814814999999999</v>
      </c>
      <c r="J107" s="26">
        <v>25.925926</v>
      </c>
      <c r="K107" s="26">
        <v>3700</v>
      </c>
      <c r="L107" s="26">
        <v>2000</v>
      </c>
    </row>
    <row r="108" spans="1:12" x14ac:dyDescent="0.2">
      <c r="A108" s="19" t="s">
        <v>1058</v>
      </c>
      <c r="B108" s="20">
        <v>5</v>
      </c>
      <c r="C108" s="26">
        <v>20</v>
      </c>
      <c r="D108" s="26">
        <v>0</v>
      </c>
      <c r="E108" s="26">
        <v>0</v>
      </c>
      <c r="F108" s="26">
        <v>20</v>
      </c>
      <c r="G108" s="26">
        <v>0</v>
      </c>
      <c r="H108" s="26">
        <v>20</v>
      </c>
      <c r="I108" s="26">
        <v>20</v>
      </c>
      <c r="J108" s="26">
        <v>20</v>
      </c>
      <c r="K108" s="26">
        <v>3500</v>
      </c>
      <c r="L108" s="26">
        <v>2000</v>
      </c>
    </row>
    <row r="109" spans="1:12" x14ac:dyDescent="0.2">
      <c r="A109" s="19" t="s">
        <v>1059</v>
      </c>
      <c r="B109" s="20">
        <v>10</v>
      </c>
      <c r="C109" s="26">
        <v>0</v>
      </c>
      <c r="D109" s="26">
        <v>10</v>
      </c>
      <c r="E109" s="26">
        <v>10</v>
      </c>
      <c r="F109" s="26">
        <v>10</v>
      </c>
      <c r="G109" s="26">
        <v>0</v>
      </c>
      <c r="H109" s="26">
        <v>30</v>
      </c>
      <c r="I109" s="26">
        <v>20</v>
      </c>
      <c r="J109" s="26">
        <v>20</v>
      </c>
      <c r="K109" s="26">
        <v>6225</v>
      </c>
      <c r="L109" s="26">
        <v>3000</v>
      </c>
    </row>
    <row r="110" spans="1:12" x14ac:dyDescent="0.2">
      <c r="A110" s="19" t="s">
        <v>1011</v>
      </c>
      <c r="B110" s="20">
        <v>28</v>
      </c>
      <c r="C110" s="26">
        <v>0</v>
      </c>
      <c r="D110" s="26">
        <v>14.285714</v>
      </c>
      <c r="E110" s="26">
        <v>10.714286</v>
      </c>
      <c r="F110" s="26">
        <v>7.1428570000000002</v>
      </c>
      <c r="G110" s="26">
        <v>3.5714290000000002</v>
      </c>
      <c r="H110" s="26">
        <v>3.5714290000000002</v>
      </c>
      <c r="I110" s="26">
        <v>7.1428570000000002</v>
      </c>
      <c r="J110" s="26">
        <v>53.571429000000002</v>
      </c>
      <c r="K110" s="26">
        <v>2901.8461539999998</v>
      </c>
      <c r="L110" s="26">
        <v>500</v>
      </c>
    </row>
    <row r="111" spans="1:12" x14ac:dyDescent="0.2">
      <c r="A111" s="18" t="s">
        <v>142</v>
      </c>
      <c r="B111" s="18"/>
      <c r="C111" s="18"/>
      <c r="D111" s="18"/>
      <c r="E111" s="18"/>
      <c r="F111" s="18"/>
      <c r="G111" s="18"/>
      <c r="H111" s="18"/>
      <c r="I111" s="18"/>
      <c r="J111" s="18"/>
      <c r="K111" s="18"/>
      <c r="L111" s="51"/>
    </row>
    <row r="112" spans="1:12" x14ac:dyDescent="0.2">
      <c r="A112" s="19" t="s">
        <v>1061</v>
      </c>
      <c r="B112" s="20">
        <v>90</v>
      </c>
      <c r="C112" s="26">
        <v>1.111111</v>
      </c>
      <c r="D112" s="26">
        <v>2.2222219999999999</v>
      </c>
      <c r="E112" s="26">
        <v>1.111111</v>
      </c>
      <c r="F112" s="26">
        <v>13.333333</v>
      </c>
      <c r="G112" s="26">
        <v>18.888888999999999</v>
      </c>
      <c r="H112" s="26">
        <v>18.888888999999999</v>
      </c>
      <c r="I112" s="26">
        <v>25.555555999999999</v>
      </c>
      <c r="J112" s="26">
        <v>18.888888999999999</v>
      </c>
      <c r="K112" s="26">
        <v>4776.712329</v>
      </c>
      <c r="L112" s="26">
        <v>3000</v>
      </c>
    </row>
    <row r="113" spans="1:12" x14ac:dyDescent="0.2">
      <c r="A113" s="19" t="s">
        <v>1062</v>
      </c>
      <c r="B113" s="20">
        <v>307</v>
      </c>
      <c r="C113" s="26">
        <v>0.97719900000000004</v>
      </c>
      <c r="D113" s="26">
        <v>3.908795</v>
      </c>
      <c r="E113" s="26">
        <v>5.2117259999999996</v>
      </c>
      <c r="F113" s="26">
        <v>15.960912</v>
      </c>
      <c r="G113" s="26">
        <v>23.127036</v>
      </c>
      <c r="H113" s="26">
        <v>20.521173000000001</v>
      </c>
      <c r="I113" s="26">
        <v>16.612378</v>
      </c>
      <c r="J113" s="26">
        <v>13.680782000000001</v>
      </c>
      <c r="K113" s="26">
        <v>3311.1622640000001</v>
      </c>
      <c r="L113" s="26">
        <v>2000</v>
      </c>
    </row>
    <row r="114" spans="1:12" x14ac:dyDescent="0.2">
      <c r="A114" s="19" t="s">
        <v>1063</v>
      </c>
      <c r="B114" s="20">
        <v>392</v>
      </c>
      <c r="C114" s="26">
        <v>0.51020399999999999</v>
      </c>
      <c r="D114" s="26">
        <v>3.3163269999999998</v>
      </c>
      <c r="E114" s="26">
        <v>6.3775510000000004</v>
      </c>
      <c r="F114" s="26">
        <v>17.091837000000002</v>
      </c>
      <c r="G114" s="26">
        <v>20.408162999999998</v>
      </c>
      <c r="H114" s="26">
        <v>19.387754999999999</v>
      </c>
      <c r="I114" s="26">
        <v>13.520408</v>
      </c>
      <c r="J114" s="26">
        <v>19.387754999999999</v>
      </c>
      <c r="K114" s="26">
        <v>2834.4145570000001</v>
      </c>
      <c r="L114" s="26">
        <v>2000</v>
      </c>
    </row>
    <row r="115" spans="1:12" x14ac:dyDescent="0.2">
      <c r="A115" s="19" t="s">
        <v>1064</v>
      </c>
      <c r="B115" s="20">
        <v>379</v>
      </c>
      <c r="C115" s="26">
        <v>1.583113</v>
      </c>
      <c r="D115" s="26">
        <v>4.2216360000000002</v>
      </c>
      <c r="E115" s="26">
        <v>5.2770450000000002</v>
      </c>
      <c r="F115" s="26">
        <v>13.984169</v>
      </c>
      <c r="G115" s="26">
        <v>14.511873</v>
      </c>
      <c r="H115" s="26">
        <v>15.303430000000001</v>
      </c>
      <c r="I115" s="26">
        <v>11.081794</v>
      </c>
      <c r="J115" s="26">
        <v>34.036938999999997</v>
      </c>
      <c r="K115" s="26">
        <v>2590.16</v>
      </c>
      <c r="L115" s="26">
        <v>2000</v>
      </c>
    </row>
    <row r="116" spans="1:12" x14ac:dyDescent="0.2">
      <c r="A116" s="19" t="s">
        <v>1065</v>
      </c>
      <c r="B116" s="20">
        <v>951</v>
      </c>
      <c r="C116" s="26">
        <v>1.892744</v>
      </c>
      <c r="D116" s="26">
        <v>6.3091480000000004</v>
      </c>
      <c r="E116" s="26">
        <v>7.2555209999999999</v>
      </c>
      <c r="F116" s="26">
        <v>16.298632999999999</v>
      </c>
      <c r="G116" s="26">
        <v>14.826498000000001</v>
      </c>
      <c r="H116" s="26">
        <v>10.410095</v>
      </c>
      <c r="I116" s="26">
        <v>5.4679279999999997</v>
      </c>
      <c r="J116" s="26">
        <v>37.539431999999998</v>
      </c>
      <c r="K116" s="26">
        <v>2055.3686870000001</v>
      </c>
      <c r="L116" s="26">
        <v>1500</v>
      </c>
    </row>
    <row r="117" spans="1:12" x14ac:dyDescent="0.2">
      <c r="A117" s="19" t="s">
        <v>1011</v>
      </c>
      <c r="B117" s="20">
        <v>69</v>
      </c>
      <c r="C117" s="26">
        <v>0</v>
      </c>
      <c r="D117" s="26">
        <v>4.3478260000000004</v>
      </c>
      <c r="E117" s="26">
        <v>4.3478260000000004</v>
      </c>
      <c r="F117" s="26">
        <v>18.840579999999999</v>
      </c>
      <c r="G117" s="26">
        <v>14.492754</v>
      </c>
      <c r="H117" s="26">
        <v>8.6956520000000008</v>
      </c>
      <c r="I117" s="26">
        <v>5.7971009999999996</v>
      </c>
      <c r="J117" s="26">
        <v>43.478261000000003</v>
      </c>
      <c r="K117" s="26">
        <v>2028.7179490000001</v>
      </c>
      <c r="L117" s="26">
        <v>2000</v>
      </c>
    </row>
    <row r="118" spans="1:12" x14ac:dyDescent="0.2">
      <c r="A118" s="18" t="s">
        <v>143</v>
      </c>
      <c r="B118" s="18"/>
      <c r="C118" s="18"/>
      <c r="D118" s="18"/>
      <c r="E118" s="18"/>
      <c r="F118" s="18"/>
      <c r="G118" s="18"/>
      <c r="H118" s="18"/>
      <c r="I118" s="18"/>
      <c r="J118" s="18"/>
      <c r="K118" s="18"/>
      <c r="L118" s="51"/>
    </row>
    <row r="119" spans="1:12" x14ac:dyDescent="0.2">
      <c r="A119" s="21" t="s">
        <v>1066</v>
      </c>
      <c r="B119" s="21"/>
      <c r="C119" s="21"/>
      <c r="D119" s="21"/>
      <c r="E119" s="21"/>
      <c r="F119" s="21"/>
      <c r="G119" s="21"/>
      <c r="H119" s="21"/>
      <c r="I119" s="21"/>
      <c r="J119" s="21"/>
      <c r="K119" s="21"/>
      <c r="L119" s="52"/>
    </row>
    <row r="120" spans="1:12" x14ac:dyDescent="0.2">
      <c r="A120" s="19" t="s">
        <v>1067</v>
      </c>
      <c r="B120" s="20">
        <v>546</v>
      </c>
      <c r="C120" s="26">
        <v>0.73260099999999995</v>
      </c>
      <c r="D120" s="26">
        <v>3.4798529999999999</v>
      </c>
      <c r="E120" s="26">
        <v>4.2124540000000001</v>
      </c>
      <c r="F120" s="26">
        <v>15.018314999999999</v>
      </c>
      <c r="G120" s="26">
        <v>19.047619000000001</v>
      </c>
      <c r="H120" s="26">
        <v>20.695971</v>
      </c>
      <c r="I120" s="26">
        <v>19.413919</v>
      </c>
      <c r="J120" s="26">
        <v>17.399266999999998</v>
      </c>
      <c r="K120" s="26">
        <v>3605.8847009999999</v>
      </c>
      <c r="L120" s="26">
        <v>2500</v>
      </c>
    </row>
    <row r="121" spans="1:12" x14ac:dyDescent="0.2">
      <c r="A121" s="19" t="s">
        <v>1068</v>
      </c>
      <c r="B121" s="20">
        <v>531</v>
      </c>
      <c r="C121" s="26">
        <v>0.94162000000000001</v>
      </c>
      <c r="D121" s="26">
        <v>3.9548019999999999</v>
      </c>
      <c r="E121" s="26">
        <v>5.649718</v>
      </c>
      <c r="F121" s="26">
        <v>16.760829000000001</v>
      </c>
      <c r="G121" s="26">
        <v>20.338982999999999</v>
      </c>
      <c r="H121" s="26">
        <v>19.397362999999999</v>
      </c>
      <c r="I121" s="26">
        <v>10.357815</v>
      </c>
      <c r="J121" s="26">
        <v>22.598870000000002</v>
      </c>
      <c r="K121" s="26">
        <v>2567.8929440000002</v>
      </c>
      <c r="L121" s="26">
        <v>2000</v>
      </c>
    </row>
    <row r="122" spans="1:12" x14ac:dyDescent="0.2">
      <c r="A122" s="19" t="s">
        <v>1069</v>
      </c>
      <c r="B122" s="20">
        <v>205</v>
      </c>
      <c r="C122" s="26">
        <v>0.97560999999999998</v>
      </c>
      <c r="D122" s="26">
        <v>4.8780489999999999</v>
      </c>
      <c r="E122" s="26">
        <v>4.8780489999999999</v>
      </c>
      <c r="F122" s="26">
        <v>20</v>
      </c>
      <c r="G122" s="26">
        <v>20.487805000000002</v>
      </c>
      <c r="H122" s="26">
        <v>14.146341</v>
      </c>
      <c r="I122" s="26">
        <v>8.2926830000000002</v>
      </c>
      <c r="J122" s="26">
        <v>26.341463000000001</v>
      </c>
      <c r="K122" s="26">
        <v>2182.3178809999999</v>
      </c>
      <c r="L122" s="26">
        <v>2000</v>
      </c>
    </row>
    <row r="123" spans="1:12" x14ac:dyDescent="0.2">
      <c r="A123" s="19" t="s">
        <v>1070</v>
      </c>
      <c r="B123" s="20">
        <v>762</v>
      </c>
      <c r="C123" s="26">
        <v>2.3622049999999999</v>
      </c>
      <c r="D123" s="26">
        <v>6.56168</v>
      </c>
      <c r="E123" s="26">
        <v>8.3989499999999992</v>
      </c>
      <c r="F123" s="26">
        <v>14.698162999999999</v>
      </c>
      <c r="G123" s="26">
        <v>13.517060000000001</v>
      </c>
      <c r="H123" s="26">
        <v>8.6614170000000001</v>
      </c>
      <c r="I123" s="26">
        <v>4.9868769999999998</v>
      </c>
      <c r="J123" s="26">
        <v>40.813648000000001</v>
      </c>
      <c r="K123" s="26">
        <v>2029.6097560000001</v>
      </c>
      <c r="L123" s="26">
        <v>1200</v>
      </c>
    </row>
    <row r="124" spans="1:12" x14ac:dyDescent="0.2">
      <c r="A124" s="19" t="s">
        <v>1011</v>
      </c>
      <c r="B124" s="20">
        <v>144</v>
      </c>
      <c r="C124" s="26">
        <v>0.69444399999999995</v>
      </c>
      <c r="D124" s="26">
        <v>4.1666670000000003</v>
      </c>
      <c r="E124" s="26">
        <v>4.8611110000000002</v>
      </c>
      <c r="F124" s="26">
        <v>17.361111000000001</v>
      </c>
      <c r="G124" s="26">
        <v>11.805555999999999</v>
      </c>
      <c r="H124" s="26">
        <v>5.5555560000000002</v>
      </c>
      <c r="I124" s="26">
        <v>6.25</v>
      </c>
      <c r="J124" s="26">
        <v>49.305556000000003</v>
      </c>
      <c r="K124" s="26">
        <v>1956.712329</v>
      </c>
      <c r="L124" s="26">
        <v>1500</v>
      </c>
    </row>
    <row r="125" spans="1:12" x14ac:dyDescent="0.2">
      <c r="A125" s="18" t="s">
        <v>143</v>
      </c>
      <c r="B125" s="18"/>
      <c r="C125" s="18"/>
      <c r="D125" s="18"/>
      <c r="E125" s="18"/>
      <c r="F125" s="18"/>
      <c r="G125" s="18"/>
      <c r="H125" s="18"/>
      <c r="I125" s="18"/>
      <c r="J125" s="18"/>
      <c r="K125" s="18"/>
      <c r="L125" s="51"/>
    </row>
    <row r="126" spans="1:12" x14ac:dyDescent="0.2">
      <c r="A126" s="21" t="s">
        <v>1071</v>
      </c>
      <c r="B126" s="21"/>
      <c r="C126" s="21"/>
      <c r="D126" s="21"/>
      <c r="E126" s="21"/>
      <c r="F126" s="21"/>
      <c r="G126" s="21"/>
      <c r="H126" s="21"/>
      <c r="I126" s="21"/>
      <c r="J126" s="21"/>
      <c r="K126" s="21"/>
      <c r="L126" s="52"/>
    </row>
    <row r="127" spans="1:12" x14ac:dyDescent="0.2">
      <c r="A127" s="19" t="s">
        <v>1067</v>
      </c>
      <c r="B127" s="20">
        <v>285</v>
      </c>
      <c r="C127" s="26">
        <v>0.70175399999999999</v>
      </c>
      <c r="D127" s="26">
        <v>2.8070179999999998</v>
      </c>
      <c r="E127" s="26">
        <v>2.8070179999999998</v>
      </c>
      <c r="F127" s="26">
        <v>17.192982000000001</v>
      </c>
      <c r="G127" s="26">
        <v>22.807017999999999</v>
      </c>
      <c r="H127" s="26">
        <v>21.754386</v>
      </c>
      <c r="I127" s="26">
        <v>20.350877000000001</v>
      </c>
      <c r="J127" s="26">
        <v>11.578946999999999</v>
      </c>
      <c r="K127" s="26">
        <v>3812.6984130000001</v>
      </c>
      <c r="L127" s="26">
        <v>2000</v>
      </c>
    </row>
    <row r="128" spans="1:12" x14ac:dyDescent="0.2">
      <c r="A128" s="19" t="s">
        <v>1068</v>
      </c>
      <c r="B128" s="20">
        <v>217</v>
      </c>
      <c r="C128" s="26">
        <v>2.3041469999999999</v>
      </c>
      <c r="D128" s="26">
        <v>2.764977</v>
      </c>
      <c r="E128" s="26">
        <v>5.9907830000000004</v>
      </c>
      <c r="F128" s="26">
        <v>21.198156999999998</v>
      </c>
      <c r="G128" s="26">
        <v>16.129031999999999</v>
      </c>
      <c r="H128" s="26">
        <v>21.198156999999998</v>
      </c>
      <c r="I128" s="26">
        <v>11.059908</v>
      </c>
      <c r="J128" s="26">
        <v>19.354838999999998</v>
      </c>
      <c r="K128" s="26">
        <v>2540.8628570000001</v>
      </c>
      <c r="L128" s="26">
        <v>2000</v>
      </c>
    </row>
    <row r="129" spans="1:12" x14ac:dyDescent="0.2">
      <c r="A129" s="19" t="s">
        <v>1069</v>
      </c>
      <c r="B129" s="20">
        <v>142</v>
      </c>
      <c r="C129" s="26">
        <v>2.112676</v>
      </c>
      <c r="D129" s="26">
        <v>2.8169010000000001</v>
      </c>
      <c r="E129" s="26">
        <v>6.3380280000000004</v>
      </c>
      <c r="F129" s="26">
        <v>19.014085000000001</v>
      </c>
      <c r="G129" s="26">
        <v>21.126760999999998</v>
      </c>
      <c r="H129" s="26">
        <v>17.605633999999998</v>
      </c>
      <c r="I129" s="26">
        <v>16.901408</v>
      </c>
      <c r="J129" s="26">
        <v>14.084507</v>
      </c>
      <c r="K129" s="26">
        <v>2942.6229509999998</v>
      </c>
      <c r="L129" s="26">
        <v>2000</v>
      </c>
    </row>
    <row r="130" spans="1:12" x14ac:dyDescent="0.2">
      <c r="A130" s="19" t="s">
        <v>1070</v>
      </c>
      <c r="B130" s="20">
        <v>1184</v>
      </c>
      <c r="C130" s="26">
        <v>1.2668919999999999</v>
      </c>
      <c r="D130" s="26">
        <v>5.405405</v>
      </c>
      <c r="E130" s="26">
        <v>6.8412160000000002</v>
      </c>
      <c r="F130" s="26">
        <v>14.864865</v>
      </c>
      <c r="G130" s="26">
        <v>16.722973</v>
      </c>
      <c r="H130" s="26">
        <v>13.091215999999999</v>
      </c>
      <c r="I130" s="26">
        <v>8.3614859999999993</v>
      </c>
      <c r="J130" s="26">
        <v>33.445945999999999</v>
      </c>
      <c r="K130" s="26">
        <v>2433.741117</v>
      </c>
      <c r="L130" s="26">
        <v>2000</v>
      </c>
    </row>
    <row r="131" spans="1:12" x14ac:dyDescent="0.2">
      <c r="A131" s="19" t="s">
        <v>1011</v>
      </c>
      <c r="B131" s="20">
        <v>360</v>
      </c>
      <c r="C131" s="26">
        <v>1.388889</v>
      </c>
      <c r="D131" s="26">
        <v>6.6666670000000003</v>
      </c>
      <c r="E131" s="26">
        <v>6.3888889999999998</v>
      </c>
      <c r="F131" s="26">
        <v>14.166667</v>
      </c>
      <c r="G131" s="26">
        <v>12.777778</v>
      </c>
      <c r="H131" s="26">
        <v>8.6111109999999993</v>
      </c>
      <c r="I131" s="26">
        <v>5.5555560000000002</v>
      </c>
      <c r="J131" s="26">
        <v>44.444443999999997</v>
      </c>
      <c r="K131" s="26">
        <v>1935.7149999999999</v>
      </c>
      <c r="L131" s="26">
        <v>1500</v>
      </c>
    </row>
    <row r="132" spans="1:12" x14ac:dyDescent="0.2">
      <c r="A132" s="18" t="s">
        <v>143</v>
      </c>
      <c r="B132" s="18"/>
      <c r="C132" s="18"/>
      <c r="D132" s="18"/>
      <c r="E132" s="18"/>
      <c r="F132" s="18"/>
      <c r="G132" s="18"/>
      <c r="H132" s="18"/>
      <c r="I132" s="18"/>
      <c r="J132" s="18"/>
      <c r="K132" s="18"/>
      <c r="L132" s="51"/>
    </row>
    <row r="133" spans="1:12" x14ac:dyDescent="0.2">
      <c r="A133" s="21" t="s">
        <v>1072</v>
      </c>
      <c r="B133" s="21"/>
      <c r="C133" s="21"/>
      <c r="D133" s="21"/>
      <c r="E133" s="21"/>
      <c r="F133" s="21"/>
      <c r="G133" s="21"/>
      <c r="H133" s="21"/>
      <c r="I133" s="21"/>
      <c r="J133" s="21"/>
      <c r="K133" s="21"/>
      <c r="L133" s="52"/>
    </row>
    <row r="134" spans="1:12" x14ac:dyDescent="0.2">
      <c r="A134" s="19" t="s">
        <v>1067</v>
      </c>
      <c r="B134" s="20">
        <v>330</v>
      </c>
      <c r="C134" s="26">
        <v>1.212121</v>
      </c>
      <c r="D134" s="26">
        <v>3.6363639999999999</v>
      </c>
      <c r="E134" s="26">
        <v>4.2424239999999998</v>
      </c>
      <c r="F134" s="26">
        <v>16.666667</v>
      </c>
      <c r="G134" s="26">
        <v>20.909091</v>
      </c>
      <c r="H134" s="26">
        <v>18.787879</v>
      </c>
      <c r="I134" s="26">
        <v>15.454545</v>
      </c>
      <c r="J134" s="26">
        <v>19.090909</v>
      </c>
      <c r="K134" s="26">
        <v>2970.6741569999999</v>
      </c>
      <c r="L134" s="26">
        <v>2000</v>
      </c>
    </row>
    <row r="135" spans="1:12" x14ac:dyDescent="0.2">
      <c r="A135" s="19" t="s">
        <v>1068</v>
      </c>
      <c r="B135" s="20">
        <v>326</v>
      </c>
      <c r="C135" s="26">
        <v>0.61349699999999996</v>
      </c>
      <c r="D135" s="26">
        <v>1.2269939999999999</v>
      </c>
      <c r="E135" s="26">
        <v>4.2944789999999999</v>
      </c>
      <c r="F135" s="26">
        <v>18.404907999999999</v>
      </c>
      <c r="G135" s="26">
        <v>24.846626000000001</v>
      </c>
      <c r="H135" s="26">
        <v>17.484663000000001</v>
      </c>
      <c r="I135" s="26">
        <v>16.257669</v>
      </c>
      <c r="J135" s="26">
        <v>16.871165999999999</v>
      </c>
      <c r="K135" s="26">
        <v>3321.2546130000001</v>
      </c>
      <c r="L135" s="26">
        <v>2000</v>
      </c>
    </row>
    <row r="136" spans="1:12" x14ac:dyDescent="0.2">
      <c r="A136" s="19" t="s">
        <v>1069</v>
      </c>
      <c r="B136" s="20">
        <v>133</v>
      </c>
      <c r="C136" s="26">
        <v>1.5037590000000001</v>
      </c>
      <c r="D136" s="26">
        <v>2.2556389999999999</v>
      </c>
      <c r="E136" s="26">
        <v>7.5187970000000002</v>
      </c>
      <c r="F136" s="26">
        <v>16.541353000000001</v>
      </c>
      <c r="G136" s="26">
        <v>21.052631999999999</v>
      </c>
      <c r="H136" s="26">
        <v>18.045113000000001</v>
      </c>
      <c r="I136" s="26">
        <v>19.548871999999999</v>
      </c>
      <c r="J136" s="26">
        <v>13.533835</v>
      </c>
      <c r="K136" s="26">
        <v>3019.130435</v>
      </c>
      <c r="L136" s="26">
        <v>2000</v>
      </c>
    </row>
    <row r="137" spans="1:12" x14ac:dyDescent="0.2">
      <c r="A137" s="19" t="s">
        <v>1070</v>
      </c>
      <c r="B137" s="20">
        <v>1070</v>
      </c>
      <c r="C137" s="26">
        <v>1.6822429999999999</v>
      </c>
      <c r="D137" s="26">
        <v>5.9813080000000003</v>
      </c>
      <c r="E137" s="26">
        <v>6.9158879999999998</v>
      </c>
      <c r="F137" s="26">
        <v>15.327102999999999</v>
      </c>
      <c r="G137" s="26">
        <v>14.766355000000001</v>
      </c>
      <c r="H137" s="26">
        <v>13.64486</v>
      </c>
      <c r="I137" s="26">
        <v>7.0093459999999999</v>
      </c>
      <c r="J137" s="26">
        <v>34.672896999999999</v>
      </c>
      <c r="K137" s="26">
        <v>2373.7997140000002</v>
      </c>
      <c r="L137" s="26">
        <v>2000</v>
      </c>
    </row>
    <row r="138" spans="1:12" x14ac:dyDescent="0.2">
      <c r="A138" s="19" t="s">
        <v>1011</v>
      </c>
      <c r="B138" s="20">
        <v>329</v>
      </c>
      <c r="C138" s="26">
        <v>1.215805</v>
      </c>
      <c r="D138" s="26">
        <v>6.9908809999999999</v>
      </c>
      <c r="E138" s="26">
        <v>6.6869300000000003</v>
      </c>
      <c r="F138" s="26">
        <v>14.589665999999999</v>
      </c>
      <c r="G138" s="26">
        <v>11.550152000000001</v>
      </c>
      <c r="H138" s="26">
        <v>9.1185410000000005</v>
      </c>
      <c r="I138" s="26">
        <v>6.079027</v>
      </c>
      <c r="J138" s="26">
        <v>43.768996999999999</v>
      </c>
      <c r="K138" s="26">
        <v>1998.1945949999999</v>
      </c>
      <c r="L138" s="26">
        <v>1500</v>
      </c>
    </row>
    <row r="139" spans="1:12" x14ac:dyDescent="0.2">
      <c r="A139" s="18" t="s">
        <v>143</v>
      </c>
      <c r="B139" s="18"/>
      <c r="C139" s="18"/>
      <c r="D139" s="18"/>
      <c r="E139" s="18"/>
      <c r="F139" s="18"/>
      <c r="G139" s="18"/>
      <c r="H139" s="18"/>
      <c r="I139" s="18"/>
      <c r="J139" s="18"/>
      <c r="K139" s="18"/>
      <c r="L139" s="51"/>
    </row>
    <row r="140" spans="1:12" x14ac:dyDescent="0.2">
      <c r="A140" s="21" t="s">
        <v>1073</v>
      </c>
      <c r="B140" s="21"/>
      <c r="C140" s="21"/>
      <c r="D140" s="21"/>
      <c r="E140" s="21"/>
      <c r="F140" s="21"/>
      <c r="G140" s="21"/>
      <c r="H140" s="21"/>
      <c r="I140" s="21"/>
      <c r="J140" s="21"/>
      <c r="K140" s="21"/>
      <c r="L140" s="52"/>
    </row>
    <row r="141" spans="1:12" x14ac:dyDescent="0.2">
      <c r="A141" s="19" t="s">
        <v>1067</v>
      </c>
      <c r="B141" s="20">
        <v>39</v>
      </c>
      <c r="C141" s="26">
        <v>0</v>
      </c>
      <c r="D141" s="26">
        <v>5.1282050000000003</v>
      </c>
      <c r="E141" s="26">
        <v>2.5641029999999998</v>
      </c>
      <c r="F141" s="26">
        <v>25.641026</v>
      </c>
      <c r="G141" s="26">
        <v>5.1282050000000003</v>
      </c>
      <c r="H141" s="26">
        <v>17.948718</v>
      </c>
      <c r="I141" s="26">
        <v>15.384615</v>
      </c>
      <c r="J141" s="26">
        <v>28.205127999999998</v>
      </c>
      <c r="K141" s="26">
        <v>2752.1428569999998</v>
      </c>
      <c r="L141" s="26">
        <v>2000</v>
      </c>
    </row>
    <row r="142" spans="1:12" x14ac:dyDescent="0.2">
      <c r="A142" s="19" t="s">
        <v>1068</v>
      </c>
      <c r="B142" s="20">
        <v>75</v>
      </c>
      <c r="C142" s="26">
        <v>0</v>
      </c>
      <c r="D142" s="26">
        <v>2.6666669999999999</v>
      </c>
      <c r="E142" s="26">
        <v>6.6666670000000003</v>
      </c>
      <c r="F142" s="26">
        <v>16</v>
      </c>
      <c r="G142" s="26">
        <v>22.666667</v>
      </c>
      <c r="H142" s="26">
        <v>21.333333</v>
      </c>
      <c r="I142" s="26">
        <v>14.666667</v>
      </c>
      <c r="J142" s="26">
        <v>16</v>
      </c>
      <c r="K142" s="26">
        <v>2712.6984130000001</v>
      </c>
      <c r="L142" s="26">
        <v>2000</v>
      </c>
    </row>
    <row r="143" spans="1:12" x14ac:dyDescent="0.2">
      <c r="A143" s="19" t="s">
        <v>1069</v>
      </c>
      <c r="B143" s="20">
        <v>117</v>
      </c>
      <c r="C143" s="26">
        <v>0</v>
      </c>
      <c r="D143" s="26">
        <v>4.273504</v>
      </c>
      <c r="E143" s="26">
        <v>7.6923079999999997</v>
      </c>
      <c r="F143" s="26">
        <v>19.65812</v>
      </c>
      <c r="G143" s="26">
        <v>17.094017000000001</v>
      </c>
      <c r="H143" s="26">
        <v>23.076923000000001</v>
      </c>
      <c r="I143" s="26">
        <v>20.512820999999999</v>
      </c>
      <c r="J143" s="26">
        <v>7.6923079999999997</v>
      </c>
      <c r="K143" s="26">
        <v>3115.7407410000001</v>
      </c>
      <c r="L143" s="26">
        <v>2000</v>
      </c>
    </row>
    <row r="144" spans="1:12" x14ac:dyDescent="0.2">
      <c r="A144" s="19" t="s">
        <v>1070</v>
      </c>
      <c r="B144" s="20">
        <v>1288</v>
      </c>
      <c r="C144" s="26">
        <v>1.708075</v>
      </c>
      <c r="D144" s="26">
        <v>4.658385</v>
      </c>
      <c r="E144" s="26">
        <v>5.9006210000000001</v>
      </c>
      <c r="F144" s="26">
        <v>15.062112000000001</v>
      </c>
      <c r="G144" s="26">
        <v>17.857143000000001</v>
      </c>
      <c r="H144" s="26">
        <v>15.605589999999999</v>
      </c>
      <c r="I144" s="26">
        <v>10.403727</v>
      </c>
      <c r="J144" s="26">
        <v>28.804348000000001</v>
      </c>
      <c r="K144" s="26">
        <v>2712.9160310000002</v>
      </c>
      <c r="L144" s="26">
        <v>2000</v>
      </c>
    </row>
    <row r="145" spans="1:12" x14ac:dyDescent="0.2">
      <c r="A145" s="19" t="s">
        <v>1011</v>
      </c>
      <c r="B145" s="20">
        <v>669</v>
      </c>
      <c r="C145" s="26">
        <v>1.1958150000000001</v>
      </c>
      <c r="D145" s="26">
        <v>5.5306430000000004</v>
      </c>
      <c r="E145" s="26">
        <v>6.4275039999999999</v>
      </c>
      <c r="F145" s="26">
        <v>16.442450999999998</v>
      </c>
      <c r="G145" s="26">
        <v>15.695067</v>
      </c>
      <c r="H145" s="26">
        <v>10.164425</v>
      </c>
      <c r="I145" s="26">
        <v>7.4738420000000003</v>
      </c>
      <c r="J145" s="26">
        <v>37.070253999999998</v>
      </c>
      <c r="K145" s="26">
        <v>2368.593824</v>
      </c>
      <c r="L145" s="26">
        <v>2000</v>
      </c>
    </row>
    <row r="146" spans="1:12" x14ac:dyDescent="0.2">
      <c r="A146" s="18" t="s">
        <v>1074</v>
      </c>
      <c r="B146" s="18"/>
      <c r="C146" s="18"/>
      <c r="D146" s="18"/>
      <c r="E146" s="18"/>
      <c r="F146" s="18"/>
      <c r="G146" s="18"/>
      <c r="H146" s="18"/>
      <c r="I146" s="18"/>
      <c r="J146" s="18"/>
      <c r="K146" s="18"/>
      <c r="L146" s="51"/>
    </row>
    <row r="147" spans="1:12" x14ac:dyDescent="0.2">
      <c r="A147" s="19" t="s">
        <v>1075</v>
      </c>
      <c r="B147" s="20">
        <v>541</v>
      </c>
      <c r="C147" s="26">
        <v>1.2939000000000001</v>
      </c>
      <c r="D147" s="26">
        <v>4.6210719999999998</v>
      </c>
      <c r="E147" s="26">
        <v>4.436229</v>
      </c>
      <c r="F147" s="26">
        <v>15.526802</v>
      </c>
      <c r="G147" s="26">
        <v>16.820702000000001</v>
      </c>
      <c r="H147" s="26">
        <v>19.963031000000001</v>
      </c>
      <c r="I147" s="26">
        <v>13.49353</v>
      </c>
      <c r="J147" s="26">
        <v>23.844732</v>
      </c>
      <c r="K147" s="26">
        <v>3216.660194</v>
      </c>
      <c r="L147" s="26">
        <v>2000</v>
      </c>
    </row>
    <row r="148" spans="1:12" x14ac:dyDescent="0.2">
      <c r="A148" s="19" t="s">
        <v>1076</v>
      </c>
      <c r="B148" s="20">
        <v>877</v>
      </c>
      <c r="C148" s="26">
        <v>1.7103759999999999</v>
      </c>
      <c r="D148" s="26">
        <v>4.1049030000000002</v>
      </c>
      <c r="E148" s="26">
        <v>6.6134550000000001</v>
      </c>
      <c r="F148" s="26">
        <v>15.735462</v>
      </c>
      <c r="G148" s="26">
        <v>17.559863</v>
      </c>
      <c r="H148" s="26">
        <v>12.656784</v>
      </c>
      <c r="I148" s="26">
        <v>10.718358</v>
      </c>
      <c r="J148" s="26">
        <v>30.900798000000002</v>
      </c>
      <c r="K148" s="26">
        <v>2676.9323429999999</v>
      </c>
      <c r="L148" s="26">
        <v>2000</v>
      </c>
    </row>
    <row r="149" spans="1:12" x14ac:dyDescent="0.2">
      <c r="A149" s="19" t="s">
        <v>1077</v>
      </c>
      <c r="B149" s="20">
        <v>543</v>
      </c>
      <c r="C149" s="26">
        <v>0.73664799999999997</v>
      </c>
      <c r="D149" s="26">
        <v>6.6298339999999998</v>
      </c>
      <c r="E149" s="26">
        <v>7.3664829999999997</v>
      </c>
      <c r="F149" s="26">
        <v>15.285451</v>
      </c>
      <c r="G149" s="26">
        <v>16.758748000000001</v>
      </c>
      <c r="H149" s="26">
        <v>13.812155000000001</v>
      </c>
      <c r="I149" s="26">
        <v>7.734807</v>
      </c>
      <c r="J149" s="26">
        <v>31.675875000000001</v>
      </c>
      <c r="K149" s="26">
        <v>2130.9892180000002</v>
      </c>
      <c r="L149" s="26">
        <v>2000</v>
      </c>
    </row>
    <row r="150" spans="1:12" x14ac:dyDescent="0.2">
      <c r="A150" s="19" t="s">
        <v>1078</v>
      </c>
      <c r="B150" s="20">
        <v>227</v>
      </c>
      <c r="C150" s="26">
        <v>1.7621150000000001</v>
      </c>
      <c r="D150" s="26">
        <v>3.9647579999999998</v>
      </c>
      <c r="E150" s="26">
        <v>5.2863439999999997</v>
      </c>
      <c r="F150" s="26">
        <v>19.38326</v>
      </c>
      <c r="G150" s="26">
        <v>16.740088</v>
      </c>
      <c r="H150" s="26">
        <v>11.013216</v>
      </c>
      <c r="I150" s="26">
        <v>7.0484580000000001</v>
      </c>
      <c r="J150" s="26">
        <v>34.801761999999997</v>
      </c>
      <c r="K150" s="26">
        <v>2238.5135140000002</v>
      </c>
      <c r="L150" s="26">
        <v>2000</v>
      </c>
    </row>
    <row r="151" spans="1:12" x14ac:dyDescent="0.2">
      <c r="A151" s="18" t="s">
        <v>1079</v>
      </c>
      <c r="B151" s="18"/>
      <c r="C151" s="18"/>
      <c r="D151" s="18"/>
      <c r="E151" s="18"/>
      <c r="F151" s="18"/>
      <c r="G151" s="18"/>
      <c r="H151" s="18"/>
      <c r="I151" s="18"/>
      <c r="J151" s="18"/>
      <c r="K151" s="18"/>
      <c r="L151" s="51"/>
    </row>
    <row r="152" spans="1:12" x14ac:dyDescent="0.2">
      <c r="A152" s="19" t="s">
        <v>1080</v>
      </c>
      <c r="B152" s="20">
        <v>294</v>
      </c>
      <c r="C152" s="26">
        <v>2.040816</v>
      </c>
      <c r="D152" s="26">
        <v>8.5034010000000002</v>
      </c>
      <c r="E152" s="26">
        <v>5.1020409999999998</v>
      </c>
      <c r="F152" s="26">
        <v>20.408162999999998</v>
      </c>
      <c r="G152" s="26">
        <v>16.326530999999999</v>
      </c>
      <c r="H152" s="26">
        <v>10.544218000000001</v>
      </c>
      <c r="I152" s="26">
        <v>6.4625849999999998</v>
      </c>
      <c r="J152" s="26">
        <v>30.612245000000001</v>
      </c>
      <c r="K152" s="26">
        <v>1904.490196</v>
      </c>
      <c r="L152" s="26">
        <v>1500</v>
      </c>
    </row>
    <row r="153" spans="1:12" x14ac:dyDescent="0.2">
      <c r="A153" s="19" t="s">
        <v>1081</v>
      </c>
      <c r="B153" s="20">
        <v>664</v>
      </c>
      <c r="C153" s="26">
        <v>0.90361400000000003</v>
      </c>
      <c r="D153" s="26">
        <v>3.6144579999999999</v>
      </c>
      <c r="E153" s="26">
        <v>4.8192769999999996</v>
      </c>
      <c r="F153" s="26">
        <v>14.759036</v>
      </c>
      <c r="G153" s="26">
        <v>16.415662999999999</v>
      </c>
      <c r="H153" s="26">
        <v>15.813253</v>
      </c>
      <c r="I153" s="26">
        <v>15.210843000000001</v>
      </c>
      <c r="J153" s="26">
        <v>28.463854999999999</v>
      </c>
      <c r="K153" s="26">
        <v>3311.2736839999998</v>
      </c>
      <c r="L153" s="26">
        <v>2000</v>
      </c>
    </row>
    <row r="154" spans="1:12" x14ac:dyDescent="0.2">
      <c r="A154" s="19" t="s">
        <v>1082</v>
      </c>
      <c r="B154" s="20">
        <v>421</v>
      </c>
      <c r="C154" s="26">
        <v>1.9002380000000001</v>
      </c>
      <c r="D154" s="26">
        <v>4.0380050000000001</v>
      </c>
      <c r="E154" s="26">
        <v>7.6009500000000001</v>
      </c>
      <c r="F154" s="26">
        <v>15.914489</v>
      </c>
      <c r="G154" s="26">
        <v>18.764845999999999</v>
      </c>
      <c r="H154" s="26">
        <v>15.676959999999999</v>
      </c>
      <c r="I154" s="26">
        <v>7.1258910000000002</v>
      </c>
      <c r="J154" s="26">
        <v>28.978622000000001</v>
      </c>
      <c r="K154" s="26">
        <v>2122.4113710000001</v>
      </c>
      <c r="L154" s="26">
        <v>2000</v>
      </c>
    </row>
    <row r="155" spans="1:12" x14ac:dyDescent="0.2">
      <c r="A155" s="19" t="s">
        <v>1083</v>
      </c>
      <c r="B155" s="20">
        <v>358</v>
      </c>
      <c r="C155" s="26">
        <v>0.83798899999999998</v>
      </c>
      <c r="D155" s="26">
        <v>4.4692740000000004</v>
      </c>
      <c r="E155" s="26">
        <v>5.8659220000000003</v>
      </c>
      <c r="F155" s="26">
        <v>17.597764999999999</v>
      </c>
      <c r="G155" s="26">
        <v>17.039106</v>
      </c>
      <c r="H155" s="26">
        <v>14.804468999999999</v>
      </c>
      <c r="I155" s="26">
        <v>8.6592179999999992</v>
      </c>
      <c r="J155" s="26">
        <v>30.726257</v>
      </c>
      <c r="K155" s="26">
        <v>2717.8427419999998</v>
      </c>
      <c r="L155" s="26">
        <v>2000</v>
      </c>
    </row>
    <row r="156" spans="1:12" x14ac:dyDescent="0.2">
      <c r="A156" s="19" t="s">
        <v>1084</v>
      </c>
      <c r="B156" s="20">
        <v>217</v>
      </c>
      <c r="C156" s="26">
        <v>1.3824879999999999</v>
      </c>
      <c r="D156" s="26">
        <v>5.529954</v>
      </c>
      <c r="E156" s="26">
        <v>5.9907830000000004</v>
      </c>
      <c r="F156" s="26">
        <v>10.599078</v>
      </c>
      <c r="G156" s="26">
        <v>20.276498</v>
      </c>
      <c r="H156" s="26">
        <v>16.129031999999999</v>
      </c>
      <c r="I156" s="26">
        <v>12.903226</v>
      </c>
      <c r="J156" s="26">
        <v>27.188939999999999</v>
      </c>
      <c r="K156" s="26">
        <v>2941.1392409999999</v>
      </c>
      <c r="L156" s="26">
        <v>2000</v>
      </c>
    </row>
    <row r="157" spans="1:12" x14ac:dyDescent="0.2">
      <c r="A157" s="22" t="s">
        <v>1085</v>
      </c>
      <c r="B157" s="23">
        <v>234</v>
      </c>
      <c r="C157" s="27">
        <v>1.7094020000000001</v>
      </c>
      <c r="D157" s="27">
        <v>5.1282050000000003</v>
      </c>
      <c r="E157" s="27">
        <v>8.9743589999999998</v>
      </c>
      <c r="F157" s="27">
        <v>16.239315999999999</v>
      </c>
      <c r="G157" s="27">
        <v>14.102563999999999</v>
      </c>
      <c r="H157" s="27">
        <v>12.393162</v>
      </c>
      <c r="I157" s="27">
        <v>6.8376070000000002</v>
      </c>
      <c r="J157" s="27">
        <v>34.615385000000003</v>
      </c>
      <c r="K157" s="27">
        <v>2187.4836599999999</v>
      </c>
      <c r="L157" s="27">
        <v>2000</v>
      </c>
    </row>
  </sheetData>
  <phoneticPr fontId="1"/>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BDBD9-7285-41AD-A7EB-4828549CEB3B}">
  <dimension ref="A1:J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HYPERLINK("#'目次'!B55","[49]")</f>
        <v>[49]</v>
      </c>
      <c r="B2" s="24" t="s">
        <v>352</v>
      </c>
    </row>
    <row r="3" spans="1:10" x14ac:dyDescent="0.2">
      <c r="A3" s="9" t="s">
        <v>126</v>
      </c>
      <c r="B3" s="12" t="s">
        <v>317</v>
      </c>
    </row>
    <row r="4" spans="1:10" x14ac:dyDescent="0.2">
      <c r="A4" s="9" t="s">
        <v>126</v>
      </c>
      <c r="B4" s="12" t="s">
        <v>318</v>
      </c>
    </row>
    <row r="5" spans="1:10" s="15" customFormat="1" ht="37.5" x14ac:dyDescent="0.2">
      <c r="A5" s="13" t="s">
        <v>126</v>
      </c>
      <c r="B5" s="14" t="s">
        <v>1006</v>
      </c>
      <c r="C5" s="14" t="s">
        <v>1150</v>
      </c>
      <c r="D5" s="14" t="s">
        <v>1151</v>
      </c>
      <c r="E5" s="14" t="s">
        <v>1152</v>
      </c>
      <c r="F5" s="14" t="s">
        <v>1153</v>
      </c>
      <c r="G5" s="14" t="s">
        <v>1154</v>
      </c>
      <c r="H5" s="14" t="s">
        <v>1009</v>
      </c>
      <c r="I5" s="14" t="s">
        <v>1155</v>
      </c>
      <c r="J5" s="14" t="s">
        <v>1011</v>
      </c>
    </row>
    <row r="6" spans="1:10" x14ac:dyDescent="0.2">
      <c r="A6" s="16" t="s">
        <v>1012</v>
      </c>
      <c r="B6" s="17">
        <v>2188</v>
      </c>
      <c r="C6" s="25">
        <v>19.744059</v>
      </c>
      <c r="D6" s="25">
        <v>13.025594</v>
      </c>
      <c r="E6" s="25">
        <v>50.731261000000003</v>
      </c>
      <c r="F6" s="25">
        <v>13.299817000000001</v>
      </c>
      <c r="G6" s="25">
        <v>56.032907000000002</v>
      </c>
      <c r="H6" s="25">
        <v>1.8738570000000001</v>
      </c>
      <c r="I6" s="25">
        <v>17.184643999999999</v>
      </c>
      <c r="J6" s="25">
        <v>6.3985370000000001</v>
      </c>
    </row>
    <row r="7" spans="1:10" x14ac:dyDescent="0.2">
      <c r="A7" s="18" t="s">
        <v>1013</v>
      </c>
      <c r="B7" s="18"/>
      <c r="C7" s="18"/>
      <c r="D7" s="18"/>
      <c r="E7" s="18"/>
      <c r="F7" s="18"/>
      <c r="G7" s="18"/>
      <c r="H7" s="18"/>
      <c r="I7" s="18"/>
      <c r="J7" s="18"/>
    </row>
    <row r="8" spans="1:10" x14ac:dyDescent="0.2">
      <c r="A8" s="19" t="s">
        <v>1014</v>
      </c>
      <c r="B8" s="20">
        <v>1092</v>
      </c>
      <c r="C8" s="26">
        <v>19.505495</v>
      </c>
      <c r="D8" s="26">
        <v>16.941392</v>
      </c>
      <c r="E8" s="26">
        <v>50.366300000000003</v>
      </c>
      <c r="F8" s="26">
        <v>14.010989</v>
      </c>
      <c r="G8" s="26">
        <v>56.135531</v>
      </c>
      <c r="H8" s="26">
        <v>1.739927</v>
      </c>
      <c r="I8" s="26">
        <v>17.216117000000001</v>
      </c>
      <c r="J8" s="26">
        <v>6.593407</v>
      </c>
    </row>
    <row r="9" spans="1:10" x14ac:dyDescent="0.2">
      <c r="A9" s="19" t="s">
        <v>1015</v>
      </c>
      <c r="B9" s="20">
        <v>1095</v>
      </c>
      <c r="C9" s="26">
        <v>19.908676</v>
      </c>
      <c r="D9" s="26">
        <v>9.0410959999999996</v>
      </c>
      <c r="E9" s="26">
        <v>51.141553000000002</v>
      </c>
      <c r="F9" s="26">
        <v>12.602740000000001</v>
      </c>
      <c r="G9" s="26">
        <v>55.890411</v>
      </c>
      <c r="H9" s="26">
        <v>1.917808</v>
      </c>
      <c r="I9" s="26">
        <v>17.168949999999999</v>
      </c>
      <c r="J9" s="26">
        <v>6.2100460000000002</v>
      </c>
    </row>
    <row r="10" spans="1:10" x14ac:dyDescent="0.2">
      <c r="A10" s="19" t="s">
        <v>1009</v>
      </c>
      <c r="B10" s="20">
        <v>1</v>
      </c>
      <c r="C10" s="26">
        <v>100</v>
      </c>
      <c r="D10" s="26">
        <v>100</v>
      </c>
      <c r="E10" s="26">
        <v>0</v>
      </c>
      <c r="F10" s="26">
        <v>0</v>
      </c>
      <c r="G10" s="26">
        <v>100</v>
      </c>
      <c r="H10" s="26">
        <v>100</v>
      </c>
      <c r="I10" s="26">
        <v>0</v>
      </c>
      <c r="J10" s="26">
        <v>0</v>
      </c>
    </row>
    <row r="11" spans="1:10" x14ac:dyDescent="0.2">
      <c r="A11" s="18" t="s">
        <v>1016</v>
      </c>
      <c r="B11" s="18"/>
      <c r="C11" s="18"/>
      <c r="D11" s="18"/>
      <c r="E11" s="18"/>
      <c r="F11" s="18"/>
      <c r="G11" s="18"/>
      <c r="H11" s="18"/>
      <c r="I11" s="18"/>
      <c r="J11" s="18"/>
    </row>
    <row r="12" spans="1:10" x14ac:dyDescent="0.2">
      <c r="A12" s="19" t="s">
        <v>1017</v>
      </c>
      <c r="B12" s="20">
        <v>387</v>
      </c>
      <c r="C12" s="26">
        <v>35.917313</v>
      </c>
      <c r="D12" s="26">
        <v>19.121447</v>
      </c>
      <c r="E12" s="26">
        <v>55.555556000000003</v>
      </c>
      <c r="F12" s="26">
        <v>16.795866</v>
      </c>
      <c r="G12" s="26">
        <v>63.565891000000001</v>
      </c>
      <c r="H12" s="26">
        <v>2.067183</v>
      </c>
      <c r="I12" s="26">
        <v>12.919897000000001</v>
      </c>
      <c r="J12" s="26">
        <v>3.3591730000000002</v>
      </c>
    </row>
    <row r="13" spans="1:10" x14ac:dyDescent="0.2">
      <c r="A13" s="19" t="s">
        <v>1018</v>
      </c>
      <c r="B13" s="20">
        <v>432</v>
      </c>
      <c r="C13" s="26">
        <v>23.148147999999999</v>
      </c>
      <c r="D13" s="26">
        <v>14.814814999999999</v>
      </c>
      <c r="E13" s="26">
        <v>63.425925999999997</v>
      </c>
      <c r="F13" s="26">
        <v>18.287037000000002</v>
      </c>
      <c r="G13" s="26">
        <v>64.814814999999996</v>
      </c>
      <c r="H13" s="26">
        <v>1.388889</v>
      </c>
      <c r="I13" s="26">
        <v>9.4907409999999999</v>
      </c>
      <c r="J13" s="26">
        <v>5.0925929999999999</v>
      </c>
    </row>
    <row r="14" spans="1:10" x14ac:dyDescent="0.2">
      <c r="A14" s="19" t="s">
        <v>1019</v>
      </c>
      <c r="B14" s="20">
        <v>449</v>
      </c>
      <c r="C14" s="26">
        <v>16.035634999999999</v>
      </c>
      <c r="D14" s="26">
        <v>11.358575</v>
      </c>
      <c r="E14" s="26">
        <v>56.792873</v>
      </c>
      <c r="F14" s="26">
        <v>13.363028999999999</v>
      </c>
      <c r="G14" s="26">
        <v>55.679287000000002</v>
      </c>
      <c r="H14" s="26">
        <v>1.7817369999999999</v>
      </c>
      <c r="I14" s="26">
        <v>14.031180000000001</v>
      </c>
      <c r="J14" s="26">
        <v>7.1269489999999998</v>
      </c>
    </row>
    <row r="15" spans="1:10" x14ac:dyDescent="0.2">
      <c r="A15" s="19" t="s">
        <v>1020</v>
      </c>
      <c r="B15" s="20">
        <v>427</v>
      </c>
      <c r="C15" s="26">
        <v>16.393443000000001</v>
      </c>
      <c r="D15" s="26">
        <v>11.007026</v>
      </c>
      <c r="E15" s="26">
        <v>48.477752000000002</v>
      </c>
      <c r="F15" s="26">
        <v>12.177986000000001</v>
      </c>
      <c r="G15" s="26">
        <v>55.035128999999998</v>
      </c>
      <c r="H15" s="26">
        <v>2.1077279999999998</v>
      </c>
      <c r="I15" s="26">
        <v>16.393443000000001</v>
      </c>
      <c r="J15" s="26">
        <v>8.4309130000000003</v>
      </c>
    </row>
    <row r="16" spans="1:10" x14ac:dyDescent="0.2">
      <c r="A16" s="19" t="s">
        <v>1021</v>
      </c>
      <c r="B16" s="20">
        <v>274</v>
      </c>
      <c r="C16" s="26">
        <v>11.678832</v>
      </c>
      <c r="D16" s="26">
        <v>8.7591239999999999</v>
      </c>
      <c r="E16" s="26">
        <v>40.875912</v>
      </c>
      <c r="F16" s="26">
        <v>8.3941610000000004</v>
      </c>
      <c r="G16" s="26">
        <v>48.175182</v>
      </c>
      <c r="H16" s="26">
        <v>2.189781</v>
      </c>
      <c r="I16" s="26">
        <v>25.547445</v>
      </c>
      <c r="J16" s="26">
        <v>8.7591239999999999</v>
      </c>
    </row>
    <row r="17" spans="1:10" x14ac:dyDescent="0.2">
      <c r="A17" s="19" t="s">
        <v>1022</v>
      </c>
      <c r="B17" s="20">
        <v>137</v>
      </c>
      <c r="C17" s="26">
        <v>8.7591239999999999</v>
      </c>
      <c r="D17" s="26">
        <v>11.678832</v>
      </c>
      <c r="E17" s="26">
        <v>23.357664</v>
      </c>
      <c r="F17" s="26">
        <v>5.1094889999999999</v>
      </c>
      <c r="G17" s="26">
        <v>38.686131000000003</v>
      </c>
      <c r="H17" s="26">
        <v>2.189781</v>
      </c>
      <c r="I17" s="26">
        <v>32.846715000000003</v>
      </c>
      <c r="J17" s="26">
        <v>7.2992699999999999</v>
      </c>
    </row>
    <row r="18" spans="1:10" x14ac:dyDescent="0.2">
      <c r="A18" s="19" t="s">
        <v>1023</v>
      </c>
      <c r="B18" s="20">
        <v>71</v>
      </c>
      <c r="C18" s="26">
        <v>8.450704</v>
      </c>
      <c r="D18" s="26">
        <v>11.267606000000001</v>
      </c>
      <c r="E18" s="26">
        <v>18.309858999999999</v>
      </c>
      <c r="F18" s="26">
        <v>7.0422539999999998</v>
      </c>
      <c r="G18" s="26">
        <v>40.84507</v>
      </c>
      <c r="H18" s="26">
        <v>1.4084509999999999</v>
      </c>
      <c r="I18" s="26">
        <v>43.661971999999999</v>
      </c>
      <c r="J18" s="26">
        <v>2.8169010000000001</v>
      </c>
    </row>
    <row r="19" spans="1:10" x14ac:dyDescent="0.2">
      <c r="A19" s="19" t="s">
        <v>1024</v>
      </c>
      <c r="B19" s="20">
        <v>11</v>
      </c>
      <c r="C19" s="26">
        <v>9.0909089999999999</v>
      </c>
      <c r="D19" s="26">
        <v>9.0909089999999999</v>
      </c>
      <c r="E19" s="26">
        <v>18.181818</v>
      </c>
      <c r="F19" s="26">
        <v>0</v>
      </c>
      <c r="G19" s="26">
        <v>9.0909089999999999</v>
      </c>
      <c r="H19" s="26">
        <v>0</v>
      </c>
      <c r="I19" s="26">
        <v>54.545454999999997</v>
      </c>
      <c r="J19" s="26">
        <v>9.0909089999999999</v>
      </c>
    </row>
    <row r="20" spans="1:10" x14ac:dyDescent="0.2">
      <c r="A20" s="19" t="s">
        <v>1025</v>
      </c>
      <c r="B20" s="20">
        <v>881</v>
      </c>
      <c r="C20" s="26">
        <v>19.523268999999999</v>
      </c>
      <c r="D20" s="26">
        <v>13.053348</v>
      </c>
      <c r="E20" s="26">
        <v>60.045403</v>
      </c>
      <c r="F20" s="26">
        <v>15.777526</v>
      </c>
      <c r="G20" s="26">
        <v>60.158909999999999</v>
      </c>
      <c r="H20" s="26">
        <v>1.5891029999999999</v>
      </c>
      <c r="I20" s="26">
        <v>11.804767</v>
      </c>
      <c r="J20" s="26">
        <v>6.1293980000000001</v>
      </c>
    </row>
    <row r="21" spans="1:10" x14ac:dyDescent="0.2">
      <c r="A21" s="19" t="s">
        <v>1026</v>
      </c>
      <c r="B21" s="20">
        <v>701</v>
      </c>
      <c r="C21" s="26">
        <v>14.550642</v>
      </c>
      <c r="D21" s="26">
        <v>10.128387999999999</v>
      </c>
      <c r="E21" s="26">
        <v>45.506419000000001</v>
      </c>
      <c r="F21" s="26">
        <v>10.699001000000001</v>
      </c>
      <c r="G21" s="26">
        <v>52.35378</v>
      </c>
      <c r="H21" s="26">
        <v>2.1398000000000001</v>
      </c>
      <c r="I21" s="26">
        <v>19.971468999999999</v>
      </c>
      <c r="J21" s="26">
        <v>8.5592009999999998</v>
      </c>
    </row>
    <row r="22" spans="1:10" x14ac:dyDescent="0.2">
      <c r="A22" s="19" t="s">
        <v>1027</v>
      </c>
      <c r="B22" s="20">
        <v>1801</v>
      </c>
      <c r="C22" s="26">
        <v>16.268740000000001</v>
      </c>
      <c r="D22" s="26">
        <v>11.715712999999999</v>
      </c>
      <c r="E22" s="26">
        <v>49.694614000000001</v>
      </c>
      <c r="F22" s="26">
        <v>12.548584</v>
      </c>
      <c r="G22" s="26">
        <v>54.414214000000001</v>
      </c>
      <c r="H22" s="26">
        <v>1.8323149999999999</v>
      </c>
      <c r="I22" s="26">
        <v>18.101054999999999</v>
      </c>
      <c r="J22" s="26">
        <v>7.0516379999999996</v>
      </c>
    </row>
    <row r="23" spans="1:10" x14ac:dyDescent="0.2">
      <c r="A23" s="19" t="s">
        <v>1028</v>
      </c>
      <c r="B23" s="20">
        <v>920</v>
      </c>
      <c r="C23" s="26">
        <v>13.152174</v>
      </c>
      <c r="D23" s="26">
        <v>10.434782999999999</v>
      </c>
      <c r="E23" s="26">
        <v>39.782609000000001</v>
      </c>
      <c r="F23" s="26">
        <v>9.4565219999999997</v>
      </c>
      <c r="G23" s="26">
        <v>48.913043000000002</v>
      </c>
      <c r="H23" s="26">
        <v>2.0652170000000001</v>
      </c>
      <c r="I23" s="26">
        <v>24.130434999999999</v>
      </c>
      <c r="J23" s="26">
        <v>7.9347830000000004</v>
      </c>
    </row>
    <row r="24" spans="1:10" x14ac:dyDescent="0.2">
      <c r="A24" s="19" t="s">
        <v>1029</v>
      </c>
      <c r="B24" s="20">
        <v>219</v>
      </c>
      <c r="C24" s="26">
        <v>8.6757989999999996</v>
      </c>
      <c r="D24" s="26">
        <v>11.415525000000001</v>
      </c>
      <c r="E24" s="26">
        <v>21.461186999999999</v>
      </c>
      <c r="F24" s="26">
        <v>5.4794520000000002</v>
      </c>
      <c r="G24" s="26">
        <v>37.899543000000001</v>
      </c>
      <c r="H24" s="26">
        <v>1.826484</v>
      </c>
      <c r="I24" s="26">
        <v>37.442922000000003</v>
      </c>
      <c r="J24" s="26">
        <v>5.9360730000000004</v>
      </c>
    </row>
    <row r="25" spans="1:10" x14ac:dyDescent="0.2">
      <c r="A25" s="18" t="s">
        <v>1030</v>
      </c>
      <c r="B25" s="17">
        <v>208</v>
      </c>
      <c r="C25" s="25">
        <v>37.019230999999998</v>
      </c>
      <c r="D25" s="25">
        <v>22.596153999999999</v>
      </c>
      <c r="E25" s="25">
        <v>53.365385000000003</v>
      </c>
      <c r="F25" s="25">
        <v>15.384615</v>
      </c>
      <c r="G25" s="25">
        <v>63.942307999999997</v>
      </c>
      <c r="H25" s="25">
        <v>1.9230769999999999</v>
      </c>
      <c r="I25" s="25">
        <v>13.942308000000001</v>
      </c>
      <c r="J25" s="25">
        <v>3.8461539999999999</v>
      </c>
    </row>
    <row r="26" spans="1:10" x14ac:dyDescent="0.2">
      <c r="A26" s="19" t="s">
        <v>1018</v>
      </c>
      <c r="B26" s="20">
        <v>220</v>
      </c>
      <c r="C26" s="26">
        <v>21.818182</v>
      </c>
      <c r="D26" s="26">
        <v>19.545455</v>
      </c>
      <c r="E26" s="26">
        <v>59.545454999999997</v>
      </c>
      <c r="F26" s="26">
        <v>19.545455</v>
      </c>
      <c r="G26" s="26">
        <v>61.818182</v>
      </c>
      <c r="H26" s="26">
        <v>1.3636360000000001</v>
      </c>
      <c r="I26" s="26">
        <v>10.909091</v>
      </c>
      <c r="J26" s="26">
        <v>5.9090910000000001</v>
      </c>
    </row>
    <row r="27" spans="1:10" x14ac:dyDescent="0.2">
      <c r="A27" s="19" t="s">
        <v>1019</v>
      </c>
      <c r="B27" s="20">
        <v>226</v>
      </c>
      <c r="C27" s="26">
        <v>15.929204</v>
      </c>
      <c r="D27" s="26">
        <v>13.716813999999999</v>
      </c>
      <c r="E27" s="26">
        <v>57.522123999999998</v>
      </c>
      <c r="F27" s="26">
        <v>12.389381</v>
      </c>
      <c r="G27" s="26">
        <v>55.309735000000003</v>
      </c>
      <c r="H27" s="26">
        <v>1.7699119999999999</v>
      </c>
      <c r="I27" s="26">
        <v>14.60177</v>
      </c>
      <c r="J27" s="26">
        <v>6.637168</v>
      </c>
    </row>
    <row r="28" spans="1:10" x14ac:dyDescent="0.2">
      <c r="A28" s="19" t="s">
        <v>1020</v>
      </c>
      <c r="B28" s="20">
        <v>211</v>
      </c>
      <c r="C28" s="26">
        <v>14.691943</v>
      </c>
      <c r="D28" s="26">
        <v>13.744076</v>
      </c>
      <c r="E28" s="26">
        <v>49.763033</v>
      </c>
      <c r="F28" s="26">
        <v>12.796208999999999</v>
      </c>
      <c r="G28" s="26">
        <v>55.924171000000001</v>
      </c>
      <c r="H28" s="26">
        <v>1.8957349999999999</v>
      </c>
      <c r="I28" s="26">
        <v>17.535544999999999</v>
      </c>
      <c r="J28" s="26">
        <v>8.0568720000000003</v>
      </c>
    </row>
    <row r="29" spans="1:10" x14ac:dyDescent="0.2">
      <c r="A29" s="19" t="s">
        <v>1021</v>
      </c>
      <c r="B29" s="20">
        <v>134</v>
      </c>
      <c r="C29" s="26">
        <v>12.686567</v>
      </c>
      <c r="D29" s="26">
        <v>14.179104000000001</v>
      </c>
      <c r="E29" s="26">
        <v>38.805970000000002</v>
      </c>
      <c r="F29" s="26">
        <v>11.19403</v>
      </c>
      <c r="G29" s="26">
        <v>47.761194000000003</v>
      </c>
      <c r="H29" s="26">
        <v>2.2388059999999999</v>
      </c>
      <c r="I29" s="26">
        <v>24.626866</v>
      </c>
      <c r="J29" s="26">
        <v>8.9552239999999994</v>
      </c>
    </row>
    <row r="30" spans="1:10" x14ac:dyDescent="0.2">
      <c r="A30" s="19" t="s">
        <v>1022</v>
      </c>
      <c r="B30" s="20">
        <v>65</v>
      </c>
      <c r="C30" s="26">
        <v>4.6153849999999998</v>
      </c>
      <c r="D30" s="26">
        <v>18.461538000000001</v>
      </c>
      <c r="E30" s="26">
        <v>23.076923000000001</v>
      </c>
      <c r="F30" s="26">
        <v>9.2307690000000004</v>
      </c>
      <c r="G30" s="26">
        <v>40</v>
      </c>
      <c r="H30" s="26">
        <v>1.538462</v>
      </c>
      <c r="I30" s="26">
        <v>27.692308000000001</v>
      </c>
      <c r="J30" s="26">
        <v>10.769231</v>
      </c>
    </row>
    <row r="31" spans="1:10" x14ac:dyDescent="0.2">
      <c r="A31" s="19" t="s">
        <v>1023</v>
      </c>
      <c r="B31" s="20">
        <v>25</v>
      </c>
      <c r="C31" s="26">
        <v>4</v>
      </c>
      <c r="D31" s="26">
        <v>12</v>
      </c>
      <c r="E31" s="26">
        <v>24</v>
      </c>
      <c r="F31" s="26">
        <v>8</v>
      </c>
      <c r="G31" s="26">
        <v>40</v>
      </c>
      <c r="H31" s="26">
        <v>0</v>
      </c>
      <c r="I31" s="26">
        <v>48</v>
      </c>
      <c r="J31" s="26">
        <v>0</v>
      </c>
    </row>
    <row r="32" spans="1:10" x14ac:dyDescent="0.2">
      <c r="A32" s="19" t="s">
        <v>1024</v>
      </c>
      <c r="B32" s="20">
        <v>3</v>
      </c>
      <c r="C32" s="26">
        <v>0</v>
      </c>
      <c r="D32" s="26">
        <v>33.333333000000003</v>
      </c>
      <c r="E32" s="26">
        <v>0</v>
      </c>
      <c r="F32" s="26">
        <v>0</v>
      </c>
      <c r="G32" s="26">
        <v>33.333333000000003</v>
      </c>
      <c r="H32" s="26">
        <v>0</v>
      </c>
      <c r="I32" s="26">
        <v>66.666667000000004</v>
      </c>
      <c r="J32" s="26">
        <v>0</v>
      </c>
    </row>
    <row r="33" spans="1:10" x14ac:dyDescent="0.2">
      <c r="A33" s="19" t="s">
        <v>1025</v>
      </c>
      <c r="B33" s="20">
        <v>446</v>
      </c>
      <c r="C33" s="26">
        <v>18.834081000000001</v>
      </c>
      <c r="D33" s="26">
        <v>16.591927999999999</v>
      </c>
      <c r="E33" s="26">
        <v>58.520178999999999</v>
      </c>
      <c r="F33" s="26">
        <v>15.919283</v>
      </c>
      <c r="G33" s="26">
        <v>58.520178999999999</v>
      </c>
      <c r="H33" s="26">
        <v>1.569507</v>
      </c>
      <c r="I33" s="26">
        <v>12.780269000000001</v>
      </c>
      <c r="J33" s="26">
        <v>6.2780269999999998</v>
      </c>
    </row>
    <row r="34" spans="1:10" x14ac:dyDescent="0.2">
      <c r="A34" s="19" t="s">
        <v>1026</v>
      </c>
      <c r="B34" s="20">
        <v>345</v>
      </c>
      <c r="C34" s="26">
        <v>13.913043</v>
      </c>
      <c r="D34" s="26">
        <v>13.913043</v>
      </c>
      <c r="E34" s="26">
        <v>45.507246000000002</v>
      </c>
      <c r="F34" s="26">
        <v>12.173913000000001</v>
      </c>
      <c r="G34" s="26">
        <v>52.753622999999997</v>
      </c>
      <c r="H34" s="26">
        <v>2.0289860000000002</v>
      </c>
      <c r="I34" s="26">
        <v>20.289854999999999</v>
      </c>
      <c r="J34" s="26">
        <v>8.4057969999999997</v>
      </c>
    </row>
    <row r="35" spans="1:10" x14ac:dyDescent="0.2">
      <c r="A35" s="19" t="s">
        <v>1027</v>
      </c>
      <c r="B35" s="20">
        <v>884</v>
      </c>
      <c r="C35" s="26">
        <v>15.384615</v>
      </c>
      <c r="D35" s="26">
        <v>15.610860000000001</v>
      </c>
      <c r="E35" s="26">
        <v>49.660632999999997</v>
      </c>
      <c r="F35" s="26">
        <v>13.687783</v>
      </c>
      <c r="G35" s="26">
        <v>54.298642999999998</v>
      </c>
      <c r="H35" s="26">
        <v>1.696833</v>
      </c>
      <c r="I35" s="26">
        <v>17.986425000000001</v>
      </c>
      <c r="J35" s="26">
        <v>7.2398189999999998</v>
      </c>
    </row>
    <row r="36" spans="1:10" x14ac:dyDescent="0.2">
      <c r="A36" s="19" t="s">
        <v>1028</v>
      </c>
      <c r="B36" s="20">
        <v>438</v>
      </c>
      <c r="C36" s="26">
        <v>11.872146000000001</v>
      </c>
      <c r="D36" s="26">
        <v>14.611872</v>
      </c>
      <c r="E36" s="26">
        <v>40.639268999999999</v>
      </c>
      <c r="F36" s="26">
        <v>11.415525000000001</v>
      </c>
      <c r="G36" s="26">
        <v>50</v>
      </c>
      <c r="H36" s="26">
        <v>1.826484</v>
      </c>
      <c r="I36" s="26">
        <v>23.287671</v>
      </c>
      <c r="J36" s="26">
        <v>8.2191779999999994</v>
      </c>
    </row>
    <row r="37" spans="1:10" x14ac:dyDescent="0.2">
      <c r="A37" s="19" t="s">
        <v>1029</v>
      </c>
      <c r="B37" s="20">
        <v>93</v>
      </c>
      <c r="C37" s="26">
        <v>4.301075</v>
      </c>
      <c r="D37" s="26">
        <v>17.204301000000001</v>
      </c>
      <c r="E37" s="26">
        <v>22.580645000000001</v>
      </c>
      <c r="F37" s="26">
        <v>8.6021509999999992</v>
      </c>
      <c r="G37" s="26">
        <v>39.784945999999998</v>
      </c>
      <c r="H37" s="26">
        <v>1.075269</v>
      </c>
      <c r="I37" s="26">
        <v>34.408602000000002</v>
      </c>
      <c r="J37" s="26">
        <v>7.5268819999999996</v>
      </c>
    </row>
    <row r="38" spans="1:10" x14ac:dyDescent="0.2">
      <c r="A38" s="18" t="s">
        <v>1031</v>
      </c>
      <c r="B38" s="17">
        <v>178</v>
      </c>
      <c r="C38" s="25">
        <v>34.269663000000001</v>
      </c>
      <c r="D38" s="25">
        <v>14.606742000000001</v>
      </c>
      <c r="E38" s="25">
        <v>58.426966</v>
      </c>
      <c r="F38" s="25">
        <v>18.539325999999999</v>
      </c>
      <c r="G38" s="25">
        <v>62.921348000000002</v>
      </c>
      <c r="H38" s="25">
        <v>1.6853929999999999</v>
      </c>
      <c r="I38" s="25">
        <v>11.797753</v>
      </c>
      <c r="J38" s="25">
        <v>2.808989</v>
      </c>
    </row>
    <row r="39" spans="1:10" x14ac:dyDescent="0.2">
      <c r="A39" s="19" t="s">
        <v>1018</v>
      </c>
      <c r="B39" s="20">
        <v>212</v>
      </c>
      <c r="C39" s="26">
        <v>24.528302</v>
      </c>
      <c r="D39" s="26">
        <v>9.9056599999999992</v>
      </c>
      <c r="E39" s="26">
        <v>67.452830000000006</v>
      </c>
      <c r="F39" s="26">
        <v>16.981131999999999</v>
      </c>
      <c r="G39" s="26">
        <v>67.924527999999995</v>
      </c>
      <c r="H39" s="26">
        <v>1.4150940000000001</v>
      </c>
      <c r="I39" s="26">
        <v>8.0188679999999994</v>
      </c>
      <c r="J39" s="26">
        <v>4.2452829999999997</v>
      </c>
    </row>
    <row r="40" spans="1:10" x14ac:dyDescent="0.2">
      <c r="A40" s="19" t="s">
        <v>1019</v>
      </c>
      <c r="B40" s="20">
        <v>223</v>
      </c>
      <c r="C40" s="26">
        <v>16.143498000000001</v>
      </c>
      <c r="D40" s="26">
        <v>8.96861</v>
      </c>
      <c r="E40" s="26">
        <v>56.053812000000001</v>
      </c>
      <c r="F40" s="26">
        <v>14.349776</v>
      </c>
      <c r="G40" s="26">
        <v>56.053812000000001</v>
      </c>
      <c r="H40" s="26">
        <v>1.793722</v>
      </c>
      <c r="I40" s="26">
        <v>13.452915000000001</v>
      </c>
      <c r="J40" s="26">
        <v>7.6233180000000003</v>
      </c>
    </row>
    <row r="41" spans="1:10" x14ac:dyDescent="0.2">
      <c r="A41" s="19" t="s">
        <v>1020</v>
      </c>
      <c r="B41" s="20">
        <v>216</v>
      </c>
      <c r="C41" s="26">
        <v>18.055555999999999</v>
      </c>
      <c r="D41" s="26">
        <v>8.3333329999999997</v>
      </c>
      <c r="E41" s="26">
        <v>47.222222000000002</v>
      </c>
      <c r="F41" s="26">
        <v>11.574074</v>
      </c>
      <c r="G41" s="26">
        <v>54.166666999999997</v>
      </c>
      <c r="H41" s="26">
        <v>2.3148149999999998</v>
      </c>
      <c r="I41" s="26">
        <v>15.277778</v>
      </c>
      <c r="J41" s="26">
        <v>8.7962959999999999</v>
      </c>
    </row>
    <row r="42" spans="1:10" x14ac:dyDescent="0.2">
      <c r="A42" s="19" t="s">
        <v>1021</v>
      </c>
      <c r="B42" s="20">
        <v>140</v>
      </c>
      <c r="C42" s="26">
        <v>10.714286</v>
      </c>
      <c r="D42" s="26">
        <v>3.5714290000000002</v>
      </c>
      <c r="E42" s="26">
        <v>42.857143000000001</v>
      </c>
      <c r="F42" s="26">
        <v>5.7142860000000004</v>
      </c>
      <c r="G42" s="26">
        <v>48.571429000000002</v>
      </c>
      <c r="H42" s="26">
        <v>2.1428569999999998</v>
      </c>
      <c r="I42" s="26">
        <v>26.428571000000002</v>
      </c>
      <c r="J42" s="26">
        <v>8.5714290000000002</v>
      </c>
    </row>
    <row r="43" spans="1:10" x14ac:dyDescent="0.2">
      <c r="A43" s="19" t="s">
        <v>1022</v>
      </c>
      <c r="B43" s="20">
        <v>72</v>
      </c>
      <c r="C43" s="26">
        <v>12.5</v>
      </c>
      <c r="D43" s="26">
        <v>5.5555560000000002</v>
      </c>
      <c r="E43" s="26">
        <v>23.611111000000001</v>
      </c>
      <c r="F43" s="26">
        <v>1.388889</v>
      </c>
      <c r="G43" s="26">
        <v>37.5</v>
      </c>
      <c r="H43" s="26">
        <v>2.7777780000000001</v>
      </c>
      <c r="I43" s="26">
        <v>37.5</v>
      </c>
      <c r="J43" s="26">
        <v>4.1666670000000003</v>
      </c>
    </row>
    <row r="44" spans="1:10" x14ac:dyDescent="0.2">
      <c r="A44" s="19" t="s">
        <v>1023</v>
      </c>
      <c r="B44" s="20">
        <v>46</v>
      </c>
      <c r="C44" s="26">
        <v>10.869565</v>
      </c>
      <c r="D44" s="26">
        <v>10.869565</v>
      </c>
      <c r="E44" s="26">
        <v>15.217390999999999</v>
      </c>
      <c r="F44" s="26">
        <v>6.5217390000000002</v>
      </c>
      <c r="G44" s="26">
        <v>41.304347999999997</v>
      </c>
      <c r="H44" s="26">
        <v>2.1739130000000002</v>
      </c>
      <c r="I44" s="26">
        <v>41.304347999999997</v>
      </c>
      <c r="J44" s="26">
        <v>4.3478260000000004</v>
      </c>
    </row>
    <row r="45" spans="1:10" x14ac:dyDescent="0.2">
      <c r="A45" s="19" t="s">
        <v>1024</v>
      </c>
      <c r="B45" s="20">
        <v>8</v>
      </c>
      <c r="C45" s="26">
        <v>12.5</v>
      </c>
      <c r="D45" s="26">
        <v>0</v>
      </c>
      <c r="E45" s="26">
        <v>25</v>
      </c>
      <c r="F45" s="26">
        <v>0</v>
      </c>
      <c r="G45" s="26">
        <v>0</v>
      </c>
      <c r="H45" s="26">
        <v>0</v>
      </c>
      <c r="I45" s="26">
        <v>50</v>
      </c>
      <c r="J45" s="26">
        <v>12.5</v>
      </c>
    </row>
    <row r="46" spans="1:10" x14ac:dyDescent="0.2">
      <c r="A46" s="19" t="s">
        <v>1025</v>
      </c>
      <c r="B46" s="20">
        <v>435</v>
      </c>
      <c r="C46" s="26">
        <v>20.229884999999999</v>
      </c>
      <c r="D46" s="26">
        <v>9.4252870000000009</v>
      </c>
      <c r="E46" s="26">
        <v>61.609195</v>
      </c>
      <c r="F46" s="26">
        <v>15.632184000000001</v>
      </c>
      <c r="G46" s="26">
        <v>61.839080000000003</v>
      </c>
      <c r="H46" s="26">
        <v>1.6091949999999999</v>
      </c>
      <c r="I46" s="26">
        <v>10.804598</v>
      </c>
      <c r="J46" s="26">
        <v>5.9770110000000001</v>
      </c>
    </row>
    <row r="47" spans="1:10" x14ac:dyDescent="0.2">
      <c r="A47" s="19" t="s">
        <v>1026</v>
      </c>
      <c r="B47" s="20">
        <v>356</v>
      </c>
      <c r="C47" s="26">
        <v>15.168539000000001</v>
      </c>
      <c r="D47" s="26">
        <v>6.460674</v>
      </c>
      <c r="E47" s="26">
        <v>45.505617999999998</v>
      </c>
      <c r="F47" s="26">
        <v>9.2696629999999995</v>
      </c>
      <c r="G47" s="26">
        <v>51.966292000000003</v>
      </c>
      <c r="H47" s="26">
        <v>2.2471909999999999</v>
      </c>
      <c r="I47" s="26">
        <v>19.662921000000001</v>
      </c>
      <c r="J47" s="26">
        <v>8.707865</v>
      </c>
    </row>
    <row r="48" spans="1:10" x14ac:dyDescent="0.2">
      <c r="A48" s="19" t="s">
        <v>1027</v>
      </c>
      <c r="B48" s="20">
        <v>917</v>
      </c>
      <c r="C48" s="26">
        <v>17.121047000000001</v>
      </c>
      <c r="D48" s="26">
        <v>7.9607419999999998</v>
      </c>
      <c r="E48" s="26">
        <v>49.727372000000003</v>
      </c>
      <c r="F48" s="26">
        <v>11.450381999999999</v>
      </c>
      <c r="G48" s="26">
        <v>54.525627</v>
      </c>
      <c r="H48" s="26">
        <v>1.962923</v>
      </c>
      <c r="I48" s="26">
        <v>18.211559000000001</v>
      </c>
      <c r="J48" s="26">
        <v>6.8702290000000001</v>
      </c>
    </row>
    <row r="49" spans="1:10" x14ac:dyDescent="0.2">
      <c r="A49" s="19" t="s">
        <v>1028</v>
      </c>
      <c r="B49" s="20">
        <v>482</v>
      </c>
      <c r="C49" s="26">
        <v>14.315353</v>
      </c>
      <c r="D49" s="26">
        <v>6.6390039999999999</v>
      </c>
      <c r="E49" s="26">
        <v>39.004148999999998</v>
      </c>
      <c r="F49" s="26">
        <v>7.6763490000000001</v>
      </c>
      <c r="G49" s="26">
        <v>47.925311000000001</v>
      </c>
      <c r="H49" s="26">
        <v>2.2821579999999999</v>
      </c>
      <c r="I49" s="26">
        <v>24.896266000000001</v>
      </c>
      <c r="J49" s="26">
        <v>7.6763490000000001</v>
      </c>
    </row>
    <row r="50" spans="1:10" x14ac:dyDescent="0.2">
      <c r="A50" s="19" t="s">
        <v>1029</v>
      </c>
      <c r="B50" s="20">
        <v>126</v>
      </c>
      <c r="C50" s="26">
        <v>11.904762</v>
      </c>
      <c r="D50" s="26">
        <v>7.1428570000000002</v>
      </c>
      <c r="E50" s="26">
        <v>20.634920999999999</v>
      </c>
      <c r="F50" s="26">
        <v>3.1746029999999998</v>
      </c>
      <c r="G50" s="26">
        <v>36.507936999999998</v>
      </c>
      <c r="H50" s="26">
        <v>2.3809520000000002</v>
      </c>
      <c r="I50" s="26">
        <v>39.682540000000003</v>
      </c>
      <c r="J50" s="26">
        <v>4.7619049999999996</v>
      </c>
    </row>
    <row r="51" spans="1:10" x14ac:dyDescent="0.2">
      <c r="A51" s="18" t="s">
        <v>1032</v>
      </c>
      <c r="B51" s="18"/>
      <c r="C51" s="18"/>
      <c r="D51" s="18"/>
      <c r="E51" s="18"/>
      <c r="F51" s="18"/>
      <c r="G51" s="18"/>
      <c r="H51" s="18"/>
      <c r="I51" s="18"/>
      <c r="J51" s="18"/>
    </row>
    <row r="52" spans="1:10" x14ac:dyDescent="0.2">
      <c r="A52" s="19" t="s">
        <v>130</v>
      </c>
      <c r="B52" s="20">
        <v>151</v>
      </c>
      <c r="C52" s="26">
        <v>21.192053000000001</v>
      </c>
      <c r="D52" s="26">
        <v>15.89404</v>
      </c>
      <c r="E52" s="26">
        <v>39.735098999999998</v>
      </c>
      <c r="F52" s="26">
        <v>11.258278000000001</v>
      </c>
      <c r="G52" s="26">
        <v>39.072848</v>
      </c>
      <c r="H52" s="26">
        <v>3.311258</v>
      </c>
      <c r="I52" s="26">
        <v>25.165562999999999</v>
      </c>
      <c r="J52" s="26">
        <v>9.2715230000000002</v>
      </c>
    </row>
    <row r="53" spans="1:10" x14ac:dyDescent="0.2">
      <c r="A53" s="19" t="s">
        <v>131</v>
      </c>
      <c r="B53" s="20">
        <v>1446</v>
      </c>
      <c r="C53" s="26">
        <v>21.784231999999999</v>
      </c>
      <c r="D53" s="26">
        <v>15.352696999999999</v>
      </c>
      <c r="E53" s="26">
        <v>56.293222999999998</v>
      </c>
      <c r="F53" s="26">
        <v>14.937759</v>
      </c>
      <c r="G53" s="26">
        <v>61.618257</v>
      </c>
      <c r="H53" s="26">
        <v>1.8672200000000001</v>
      </c>
      <c r="I53" s="26">
        <v>12.655602</v>
      </c>
      <c r="J53" s="26">
        <v>5.8091290000000004</v>
      </c>
    </row>
    <row r="54" spans="1:10" x14ac:dyDescent="0.2">
      <c r="A54" s="19" t="s">
        <v>392</v>
      </c>
      <c r="B54" s="20">
        <v>150</v>
      </c>
      <c r="C54" s="26">
        <v>15.333333</v>
      </c>
      <c r="D54" s="26">
        <v>5.3333329999999997</v>
      </c>
      <c r="E54" s="26">
        <v>47.333333000000003</v>
      </c>
      <c r="F54" s="26">
        <v>10.666667</v>
      </c>
      <c r="G54" s="26">
        <v>47.333333000000003</v>
      </c>
      <c r="H54" s="26">
        <v>0.66666700000000001</v>
      </c>
      <c r="I54" s="26">
        <v>24</v>
      </c>
      <c r="J54" s="26">
        <v>3.3333330000000001</v>
      </c>
    </row>
    <row r="55" spans="1:10" x14ac:dyDescent="0.2">
      <c r="A55" s="19" t="s">
        <v>132</v>
      </c>
      <c r="B55" s="20">
        <v>372</v>
      </c>
      <c r="C55" s="26">
        <v>13.709676999999999</v>
      </c>
      <c r="D55" s="26">
        <v>5.6451609999999999</v>
      </c>
      <c r="E55" s="26">
        <v>37.096774000000003</v>
      </c>
      <c r="F55" s="26">
        <v>9.1397849999999998</v>
      </c>
      <c r="G55" s="26">
        <v>47.043011</v>
      </c>
      <c r="H55" s="26">
        <v>2.1505380000000001</v>
      </c>
      <c r="I55" s="26">
        <v>28.225805999999999</v>
      </c>
      <c r="J55" s="26">
        <v>8.0645159999999994</v>
      </c>
    </row>
    <row r="56" spans="1:10" x14ac:dyDescent="0.2">
      <c r="A56" s="19" t="s">
        <v>1033</v>
      </c>
      <c r="B56" s="20">
        <v>69</v>
      </c>
      <c r="C56" s="26">
        <v>15.942029</v>
      </c>
      <c r="D56" s="26">
        <v>14.492754</v>
      </c>
      <c r="E56" s="26">
        <v>39.130434999999999</v>
      </c>
      <c r="F56" s="26">
        <v>11.594203</v>
      </c>
      <c r="G56" s="26">
        <v>43.478261000000003</v>
      </c>
      <c r="H56" s="26">
        <v>0</v>
      </c>
      <c r="I56" s="26">
        <v>20.289854999999999</v>
      </c>
      <c r="J56" s="26">
        <v>10.144928</v>
      </c>
    </row>
    <row r="57" spans="1:10" x14ac:dyDescent="0.2">
      <c r="A57" s="18" t="s">
        <v>133</v>
      </c>
      <c r="B57" s="17">
        <v>92</v>
      </c>
      <c r="C57" s="25">
        <v>17.391304000000002</v>
      </c>
      <c r="D57" s="25">
        <v>15.217390999999999</v>
      </c>
      <c r="E57" s="25">
        <v>33.695652000000003</v>
      </c>
      <c r="F57" s="25">
        <v>11.956522</v>
      </c>
      <c r="G57" s="25">
        <v>30.434782999999999</v>
      </c>
      <c r="H57" s="25">
        <v>3.2608700000000002</v>
      </c>
      <c r="I57" s="25">
        <v>28.260870000000001</v>
      </c>
      <c r="J57" s="25">
        <v>13.043478</v>
      </c>
    </row>
    <row r="58" spans="1:10" x14ac:dyDescent="0.2">
      <c r="A58" s="19" t="s">
        <v>134</v>
      </c>
      <c r="B58" s="20">
        <v>813</v>
      </c>
      <c r="C58" s="26">
        <v>20.787208</v>
      </c>
      <c r="D58" s="26">
        <v>18.573186</v>
      </c>
      <c r="E58" s="26">
        <v>55.473554999999998</v>
      </c>
      <c r="F58" s="26">
        <v>14.760147999999999</v>
      </c>
      <c r="G58" s="26">
        <v>61.254612999999999</v>
      </c>
      <c r="H58" s="26">
        <v>1.845018</v>
      </c>
      <c r="I58" s="26">
        <v>13.653136999999999</v>
      </c>
      <c r="J58" s="26">
        <v>5.6580570000000003</v>
      </c>
    </row>
    <row r="59" spans="1:10" x14ac:dyDescent="0.2">
      <c r="A59" s="19" t="s">
        <v>393</v>
      </c>
      <c r="B59" s="20">
        <v>65</v>
      </c>
      <c r="C59" s="26">
        <v>15.384615</v>
      </c>
      <c r="D59" s="26">
        <v>6.1538459999999997</v>
      </c>
      <c r="E59" s="26">
        <v>33.846153999999999</v>
      </c>
      <c r="F59" s="26">
        <v>10.769231</v>
      </c>
      <c r="G59" s="26">
        <v>43.076923000000001</v>
      </c>
      <c r="H59" s="26">
        <v>1.538462</v>
      </c>
      <c r="I59" s="26">
        <v>33.846153999999999</v>
      </c>
      <c r="J59" s="26">
        <v>6.1538459999999997</v>
      </c>
    </row>
    <row r="60" spans="1:10" x14ac:dyDescent="0.2">
      <c r="A60" s="19" t="s">
        <v>135</v>
      </c>
      <c r="B60" s="20">
        <v>83</v>
      </c>
      <c r="C60" s="26">
        <v>14.457831000000001</v>
      </c>
      <c r="D60" s="26">
        <v>13.253012</v>
      </c>
      <c r="E60" s="26">
        <v>36.144578000000003</v>
      </c>
      <c r="F60" s="26">
        <v>12.048192999999999</v>
      </c>
      <c r="G60" s="26">
        <v>49.397590000000001</v>
      </c>
      <c r="H60" s="26">
        <v>0</v>
      </c>
      <c r="I60" s="26">
        <v>27.710843000000001</v>
      </c>
      <c r="J60" s="26">
        <v>7.2289159999999999</v>
      </c>
    </row>
    <row r="61" spans="1:10" x14ac:dyDescent="0.2">
      <c r="A61" s="19" t="s">
        <v>1034</v>
      </c>
      <c r="B61" s="20">
        <v>39</v>
      </c>
      <c r="C61" s="26">
        <v>15.384615</v>
      </c>
      <c r="D61" s="26">
        <v>12.820513</v>
      </c>
      <c r="E61" s="26">
        <v>41.025641</v>
      </c>
      <c r="F61" s="26">
        <v>12.820513</v>
      </c>
      <c r="G61" s="26">
        <v>46.153846000000001</v>
      </c>
      <c r="H61" s="26">
        <v>0</v>
      </c>
      <c r="I61" s="26">
        <v>15.384615</v>
      </c>
      <c r="J61" s="26">
        <v>10.256410000000001</v>
      </c>
    </row>
    <row r="62" spans="1:10" x14ac:dyDescent="0.2">
      <c r="A62" s="18" t="s">
        <v>136</v>
      </c>
      <c r="B62" s="17">
        <v>59</v>
      </c>
      <c r="C62" s="25">
        <v>27.118644</v>
      </c>
      <c r="D62" s="25">
        <v>16.949152999999999</v>
      </c>
      <c r="E62" s="25">
        <v>49.152541999999997</v>
      </c>
      <c r="F62" s="25">
        <v>10.169492</v>
      </c>
      <c r="G62" s="25">
        <v>52.542372999999998</v>
      </c>
      <c r="H62" s="25">
        <v>3.389831</v>
      </c>
      <c r="I62" s="25">
        <v>20.338982999999999</v>
      </c>
      <c r="J62" s="25">
        <v>3.389831</v>
      </c>
    </row>
    <row r="63" spans="1:10" x14ac:dyDescent="0.2">
      <c r="A63" s="19" t="s">
        <v>134</v>
      </c>
      <c r="B63" s="20">
        <v>632</v>
      </c>
      <c r="C63" s="26">
        <v>22.943038000000001</v>
      </c>
      <c r="D63" s="26">
        <v>11.075949</v>
      </c>
      <c r="E63" s="26">
        <v>57.436709</v>
      </c>
      <c r="F63" s="26">
        <v>15.189873</v>
      </c>
      <c r="G63" s="26">
        <v>62.025315999999997</v>
      </c>
      <c r="H63" s="26">
        <v>1.7405060000000001</v>
      </c>
      <c r="I63" s="26">
        <v>11.392405</v>
      </c>
      <c r="J63" s="26">
        <v>6.0126580000000001</v>
      </c>
    </row>
    <row r="64" spans="1:10" x14ac:dyDescent="0.2">
      <c r="A64" s="19" t="s">
        <v>393</v>
      </c>
      <c r="B64" s="20">
        <v>85</v>
      </c>
      <c r="C64" s="26">
        <v>15.294117999999999</v>
      </c>
      <c r="D64" s="26">
        <v>4.7058819999999999</v>
      </c>
      <c r="E64" s="26">
        <v>57.647058999999999</v>
      </c>
      <c r="F64" s="26">
        <v>10.588234999999999</v>
      </c>
      <c r="G64" s="26">
        <v>50.588234999999997</v>
      </c>
      <c r="H64" s="26">
        <v>0</v>
      </c>
      <c r="I64" s="26">
        <v>16.470587999999999</v>
      </c>
      <c r="J64" s="26">
        <v>1.176471</v>
      </c>
    </row>
    <row r="65" spans="1:10" x14ac:dyDescent="0.2">
      <c r="A65" s="19" t="s">
        <v>135</v>
      </c>
      <c r="B65" s="20">
        <v>289</v>
      </c>
      <c r="C65" s="26">
        <v>13.494809999999999</v>
      </c>
      <c r="D65" s="26">
        <v>3.4602080000000002</v>
      </c>
      <c r="E65" s="26">
        <v>37.370241999999998</v>
      </c>
      <c r="F65" s="26">
        <v>8.3044980000000006</v>
      </c>
      <c r="G65" s="26">
        <v>46.366782000000001</v>
      </c>
      <c r="H65" s="26">
        <v>2.7681659999999999</v>
      </c>
      <c r="I65" s="26">
        <v>28.373702000000002</v>
      </c>
      <c r="J65" s="26">
        <v>8.3044980000000006</v>
      </c>
    </row>
    <row r="66" spans="1:10" x14ac:dyDescent="0.2">
      <c r="A66" s="19" t="s">
        <v>1034</v>
      </c>
      <c r="B66" s="20">
        <v>30</v>
      </c>
      <c r="C66" s="26">
        <v>16.666667</v>
      </c>
      <c r="D66" s="26">
        <v>16.666667</v>
      </c>
      <c r="E66" s="26">
        <v>36.666666999999997</v>
      </c>
      <c r="F66" s="26">
        <v>10</v>
      </c>
      <c r="G66" s="26">
        <v>40</v>
      </c>
      <c r="H66" s="26">
        <v>0</v>
      </c>
      <c r="I66" s="26">
        <v>26.666667</v>
      </c>
      <c r="J66" s="26">
        <v>10</v>
      </c>
    </row>
    <row r="67" spans="1:10" x14ac:dyDescent="0.2">
      <c r="A67" s="18" t="s">
        <v>1035</v>
      </c>
      <c r="B67" s="18"/>
      <c r="C67" s="18"/>
      <c r="D67" s="18"/>
      <c r="E67" s="18"/>
      <c r="F67" s="18"/>
      <c r="G67" s="18"/>
      <c r="H67" s="18"/>
      <c r="I67" s="18"/>
      <c r="J67" s="18"/>
    </row>
    <row r="68" spans="1:10" x14ac:dyDescent="0.2">
      <c r="A68" s="19" t="s">
        <v>1036</v>
      </c>
      <c r="B68" s="20">
        <v>366</v>
      </c>
      <c r="C68" s="26">
        <v>16.393443000000001</v>
      </c>
      <c r="D68" s="26">
        <v>8.743169</v>
      </c>
      <c r="E68" s="26">
        <v>41.530054999999997</v>
      </c>
      <c r="F68" s="26">
        <v>9.8360660000000006</v>
      </c>
      <c r="G68" s="26">
        <v>39.617486</v>
      </c>
      <c r="H68" s="26">
        <v>1.6393439999999999</v>
      </c>
      <c r="I68" s="26">
        <v>25.409835999999999</v>
      </c>
      <c r="J68" s="26">
        <v>9.2896169999999998</v>
      </c>
    </row>
    <row r="69" spans="1:10" x14ac:dyDescent="0.2">
      <c r="A69" s="19" t="s">
        <v>1037</v>
      </c>
      <c r="B69" s="20">
        <v>1212</v>
      </c>
      <c r="C69" s="26">
        <v>22.112210999999999</v>
      </c>
      <c r="D69" s="26">
        <v>15.759076</v>
      </c>
      <c r="E69" s="26">
        <v>56.683168000000002</v>
      </c>
      <c r="F69" s="26">
        <v>14.933992999999999</v>
      </c>
      <c r="G69" s="26">
        <v>63.036304000000001</v>
      </c>
      <c r="H69" s="26">
        <v>1.8976900000000001</v>
      </c>
      <c r="I69" s="26">
        <v>12.706270999999999</v>
      </c>
      <c r="J69" s="26">
        <v>5.3630360000000001</v>
      </c>
    </row>
    <row r="70" spans="1:10" x14ac:dyDescent="0.2">
      <c r="A70" s="19" t="s">
        <v>137</v>
      </c>
      <c r="B70" s="20">
        <v>112</v>
      </c>
      <c r="C70" s="26">
        <v>34.821429000000002</v>
      </c>
      <c r="D70" s="26">
        <v>16.071428999999998</v>
      </c>
      <c r="E70" s="26">
        <v>56.25</v>
      </c>
      <c r="F70" s="26">
        <v>21.428571000000002</v>
      </c>
      <c r="G70" s="26">
        <v>65.178571000000005</v>
      </c>
      <c r="H70" s="26">
        <v>1.785714</v>
      </c>
      <c r="I70" s="26">
        <v>14.285714</v>
      </c>
      <c r="J70" s="26">
        <v>4.4642860000000004</v>
      </c>
    </row>
    <row r="71" spans="1:10" x14ac:dyDescent="0.2">
      <c r="A71" s="19" t="s">
        <v>138</v>
      </c>
      <c r="B71" s="20">
        <v>673</v>
      </c>
      <c r="C71" s="26">
        <v>17.236256000000001</v>
      </c>
      <c r="D71" s="26">
        <v>10.846954</v>
      </c>
      <c r="E71" s="26">
        <v>50.520059000000003</v>
      </c>
      <c r="F71" s="26">
        <v>13.670133999999999</v>
      </c>
      <c r="G71" s="26">
        <v>58.692422000000001</v>
      </c>
      <c r="H71" s="26">
        <v>1.6344730000000001</v>
      </c>
      <c r="I71" s="26">
        <v>17.979198</v>
      </c>
      <c r="J71" s="26">
        <v>5.4977710000000002</v>
      </c>
    </row>
    <row r="72" spans="1:10" x14ac:dyDescent="0.2">
      <c r="A72" s="19" t="s">
        <v>1038</v>
      </c>
      <c r="B72" s="20">
        <v>75</v>
      </c>
      <c r="C72" s="26">
        <v>13.333333</v>
      </c>
      <c r="D72" s="26">
        <v>12</v>
      </c>
      <c r="E72" s="26">
        <v>46.666666999999997</v>
      </c>
      <c r="F72" s="26">
        <v>8</v>
      </c>
      <c r="G72" s="26">
        <v>57.333333000000003</v>
      </c>
      <c r="H72" s="26">
        <v>4</v>
      </c>
      <c r="I72" s="26">
        <v>24</v>
      </c>
      <c r="J72" s="26">
        <v>4</v>
      </c>
    </row>
    <row r="73" spans="1:10" x14ac:dyDescent="0.2">
      <c r="A73" s="19" t="s">
        <v>1011</v>
      </c>
      <c r="B73" s="20">
        <v>178</v>
      </c>
      <c r="C73" s="26">
        <v>19.662921000000001</v>
      </c>
      <c r="D73" s="26">
        <v>18.539325999999999</v>
      </c>
      <c r="E73" s="26">
        <v>45.505617999999998</v>
      </c>
      <c r="F73" s="26">
        <v>12.359551</v>
      </c>
      <c r="G73" s="26">
        <v>48.876404000000001</v>
      </c>
      <c r="H73" s="26">
        <v>0</v>
      </c>
      <c r="I73" s="26">
        <v>16.292134999999998</v>
      </c>
      <c r="J73" s="26">
        <v>10.112360000000001</v>
      </c>
    </row>
    <row r="74" spans="1:10" x14ac:dyDescent="0.2">
      <c r="A74" s="19" t="s">
        <v>1441</v>
      </c>
      <c r="B74" s="20">
        <v>1644</v>
      </c>
      <c r="C74" s="26">
        <v>20.498783</v>
      </c>
      <c r="D74" s="26">
        <v>13.381995</v>
      </c>
      <c r="E74" s="26">
        <v>53.345498999999997</v>
      </c>
      <c r="F74" s="26">
        <v>14.172749</v>
      </c>
      <c r="G74" s="26">
        <v>60.462287000000003</v>
      </c>
      <c r="H74" s="26">
        <v>2.1289539999999998</v>
      </c>
      <c r="I74" s="26">
        <v>15.450122</v>
      </c>
      <c r="J74" s="26">
        <v>5.3527979999999999</v>
      </c>
    </row>
    <row r="75" spans="1:10" x14ac:dyDescent="0.2">
      <c r="A75" s="18" t="s">
        <v>1039</v>
      </c>
      <c r="B75" s="18"/>
      <c r="C75" s="18"/>
      <c r="D75" s="18"/>
      <c r="E75" s="18"/>
      <c r="F75" s="18"/>
      <c r="G75" s="18"/>
      <c r="H75" s="18"/>
      <c r="I75" s="18"/>
      <c r="J75" s="18"/>
    </row>
    <row r="76" spans="1:10" x14ac:dyDescent="0.2">
      <c r="A76" s="21" t="s">
        <v>1040</v>
      </c>
      <c r="B76" s="34">
        <v>366</v>
      </c>
      <c r="C76" s="30">
        <v>16.393443000000001</v>
      </c>
      <c r="D76" s="30">
        <v>8.743169</v>
      </c>
      <c r="E76" s="30">
        <v>41.530054999999997</v>
      </c>
      <c r="F76" s="30">
        <v>9.8360660000000006</v>
      </c>
      <c r="G76" s="30">
        <v>39.617486</v>
      </c>
      <c r="H76" s="30">
        <v>1.6393439999999999</v>
      </c>
      <c r="I76" s="30">
        <v>25.409835999999999</v>
      </c>
      <c r="J76" s="30">
        <v>9.2896169999999998</v>
      </c>
    </row>
    <row r="77" spans="1:10" x14ac:dyDescent="0.2">
      <c r="A77" s="21" t="s">
        <v>1041</v>
      </c>
      <c r="B77" s="34">
        <v>954</v>
      </c>
      <c r="C77" s="30">
        <v>21.383648000000001</v>
      </c>
      <c r="D77" s="30">
        <v>14.150943</v>
      </c>
      <c r="E77" s="30">
        <v>53.354298</v>
      </c>
      <c r="F77" s="30">
        <v>13.731655999999999</v>
      </c>
      <c r="G77" s="30">
        <v>60.691823999999997</v>
      </c>
      <c r="H77" s="30">
        <v>2.2012580000000002</v>
      </c>
      <c r="I77" s="30">
        <v>14.779874</v>
      </c>
      <c r="J77" s="30">
        <v>5.6603770000000004</v>
      </c>
    </row>
    <row r="78" spans="1:10" x14ac:dyDescent="0.2">
      <c r="A78" s="19" t="s">
        <v>1042</v>
      </c>
      <c r="B78" s="20">
        <v>345</v>
      </c>
      <c r="C78" s="26">
        <v>19.130434999999999</v>
      </c>
      <c r="D78" s="26">
        <v>13.333333</v>
      </c>
      <c r="E78" s="26">
        <v>54.202899000000002</v>
      </c>
      <c r="F78" s="26">
        <v>14.202899</v>
      </c>
      <c r="G78" s="26">
        <v>56.811593999999999</v>
      </c>
      <c r="H78" s="26">
        <v>2.0289860000000002</v>
      </c>
      <c r="I78" s="26">
        <v>15.942029</v>
      </c>
      <c r="J78" s="26">
        <v>5.7971009999999996</v>
      </c>
    </row>
    <row r="79" spans="1:10" x14ac:dyDescent="0.2">
      <c r="A79" s="19" t="s">
        <v>1043</v>
      </c>
      <c r="B79" s="20">
        <v>141</v>
      </c>
      <c r="C79" s="26">
        <v>18.439716000000001</v>
      </c>
      <c r="D79" s="26">
        <v>11.347518000000001</v>
      </c>
      <c r="E79" s="26">
        <v>53.900708999999999</v>
      </c>
      <c r="F79" s="26">
        <v>15.602836999999999</v>
      </c>
      <c r="G79" s="26">
        <v>61.702128000000002</v>
      </c>
      <c r="H79" s="26">
        <v>1.4184399999999999</v>
      </c>
      <c r="I79" s="26">
        <v>20.567375999999999</v>
      </c>
      <c r="J79" s="26">
        <v>1.4184399999999999</v>
      </c>
    </row>
    <row r="80" spans="1:10" x14ac:dyDescent="0.2">
      <c r="A80" s="19" t="s">
        <v>1044</v>
      </c>
      <c r="B80" s="20">
        <v>56</v>
      </c>
      <c r="C80" s="26">
        <v>17.857143000000001</v>
      </c>
      <c r="D80" s="26">
        <v>14.285714</v>
      </c>
      <c r="E80" s="26">
        <v>51.785713999999999</v>
      </c>
      <c r="F80" s="26">
        <v>8.9285709999999998</v>
      </c>
      <c r="G80" s="26">
        <v>64.285713999999999</v>
      </c>
      <c r="H80" s="26">
        <v>0</v>
      </c>
      <c r="I80" s="26">
        <v>16.071428999999998</v>
      </c>
      <c r="J80" s="26">
        <v>7.1428570000000002</v>
      </c>
    </row>
    <row r="81" spans="1:10" x14ac:dyDescent="0.2">
      <c r="A81" s="19" t="s">
        <v>1045</v>
      </c>
      <c r="B81" s="20">
        <v>48</v>
      </c>
      <c r="C81" s="26">
        <v>25</v>
      </c>
      <c r="D81" s="26">
        <v>12.5</v>
      </c>
      <c r="E81" s="26">
        <v>58.333333000000003</v>
      </c>
      <c r="F81" s="26">
        <v>18.75</v>
      </c>
      <c r="G81" s="26">
        <v>62.5</v>
      </c>
      <c r="H81" s="26">
        <v>2.0833330000000001</v>
      </c>
      <c r="I81" s="26">
        <v>10.416667</v>
      </c>
      <c r="J81" s="26">
        <v>8.3333329999999997</v>
      </c>
    </row>
    <row r="82" spans="1:10" x14ac:dyDescent="0.2">
      <c r="A82" s="19" t="s">
        <v>1046</v>
      </c>
      <c r="B82" s="20">
        <v>20</v>
      </c>
      <c r="C82" s="26">
        <v>35</v>
      </c>
      <c r="D82" s="26">
        <v>0</v>
      </c>
      <c r="E82" s="26">
        <v>60</v>
      </c>
      <c r="F82" s="26">
        <v>10</v>
      </c>
      <c r="G82" s="26">
        <v>70</v>
      </c>
      <c r="H82" s="26">
        <v>0</v>
      </c>
      <c r="I82" s="26">
        <v>5</v>
      </c>
      <c r="J82" s="26">
        <v>0</v>
      </c>
    </row>
    <row r="83" spans="1:10" x14ac:dyDescent="0.2">
      <c r="A83" s="19" t="s">
        <v>1047</v>
      </c>
      <c r="B83" s="20">
        <v>4</v>
      </c>
      <c r="C83" s="26">
        <v>0</v>
      </c>
      <c r="D83" s="26">
        <v>25</v>
      </c>
      <c r="E83" s="26">
        <v>25</v>
      </c>
      <c r="F83" s="26">
        <v>0</v>
      </c>
      <c r="G83" s="26">
        <v>75</v>
      </c>
      <c r="H83" s="26">
        <v>0</v>
      </c>
      <c r="I83" s="26">
        <v>25</v>
      </c>
      <c r="J83" s="26">
        <v>0</v>
      </c>
    </row>
    <row r="84" spans="1:10" x14ac:dyDescent="0.2">
      <c r="A84" s="19" t="s">
        <v>1048</v>
      </c>
      <c r="B84" s="20">
        <v>2</v>
      </c>
      <c r="C84" s="26">
        <v>0</v>
      </c>
      <c r="D84" s="26">
        <v>0</v>
      </c>
      <c r="E84" s="26">
        <v>50</v>
      </c>
      <c r="F84" s="26">
        <v>0</v>
      </c>
      <c r="G84" s="26">
        <v>50</v>
      </c>
      <c r="H84" s="26">
        <v>0</v>
      </c>
      <c r="I84" s="26">
        <v>50</v>
      </c>
      <c r="J84" s="26">
        <v>0</v>
      </c>
    </row>
    <row r="85" spans="1:10" x14ac:dyDescent="0.2">
      <c r="A85" s="19" t="s">
        <v>1049</v>
      </c>
      <c r="B85" s="20">
        <v>2</v>
      </c>
      <c r="C85" s="26">
        <v>50</v>
      </c>
      <c r="D85" s="26">
        <v>50</v>
      </c>
      <c r="E85" s="26">
        <v>100</v>
      </c>
      <c r="F85" s="26">
        <v>0</v>
      </c>
      <c r="G85" s="26">
        <v>100</v>
      </c>
      <c r="H85" s="26">
        <v>0</v>
      </c>
      <c r="I85" s="26">
        <v>0</v>
      </c>
      <c r="J85" s="26">
        <v>0</v>
      </c>
    </row>
    <row r="86" spans="1:10" x14ac:dyDescent="0.2">
      <c r="A86" s="19" t="s">
        <v>1011</v>
      </c>
      <c r="B86" s="20">
        <v>250</v>
      </c>
      <c r="C86" s="26">
        <v>18.399999999999999</v>
      </c>
      <c r="D86" s="26">
        <v>16</v>
      </c>
      <c r="E86" s="26">
        <v>45.2</v>
      </c>
      <c r="F86" s="26">
        <v>14.8</v>
      </c>
      <c r="G86" s="26">
        <v>53.2</v>
      </c>
      <c r="H86" s="26">
        <v>1.6</v>
      </c>
      <c r="I86" s="26">
        <v>16.399999999999999</v>
      </c>
      <c r="J86" s="26">
        <v>8.8000000000000007</v>
      </c>
    </row>
    <row r="87" spans="1:10" x14ac:dyDescent="0.2">
      <c r="A87" s="18" t="s">
        <v>1050</v>
      </c>
      <c r="B87" s="18"/>
      <c r="C87" s="18"/>
      <c r="D87" s="18"/>
      <c r="E87" s="18"/>
      <c r="F87" s="18"/>
      <c r="G87" s="18"/>
      <c r="H87" s="18"/>
      <c r="I87" s="18"/>
      <c r="J87" s="18"/>
    </row>
    <row r="88" spans="1:10" x14ac:dyDescent="0.2">
      <c r="A88" s="19" t="s">
        <v>1051</v>
      </c>
      <c r="B88" s="20">
        <v>1712</v>
      </c>
      <c r="C88" s="26">
        <v>20.327103000000001</v>
      </c>
      <c r="D88" s="26">
        <v>12.733644999999999</v>
      </c>
      <c r="E88" s="26">
        <v>52.161214999999999</v>
      </c>
      <c r="F88" s="26">
        <v>14.135514000000001</v>
      </c>
      <c r="G88" s="26">
        <v>58.936915999999997</v>
      </c>
      <c r="H88" s="26">
        <v>1.869159</v>
      </c>
      <c r="I88" s="26">
        <v>16.063084</v>
      </c>
      <c r="J88" s="26">
        <v>5.8995329999999999</v>
      </c>
    </row>
    <row r="89" spans="1:10" x14ac:dyDescent="0.2">
      <c r="A89" s="19" t="s">
        <v>139</v>
      </c>
      <c r="B89" s="20">
        <v>76</v>
      </c>
      <c r="C89" s="26">
        <v>26.315788999999999</v>
      </c>
      <c r="D89" s="26">
        <v>22.368421000000001</v>
      </c>
      <c r="E89" s="26">
        <v>52.631579000000002</v>
      </c>
      <c r="F89" s="26">
        <v>14.473684</v>
      </c>
      <c r="G89" s="26">
        <v>57.894736999999999</v>
      </c>
      <c r="H89" s="26">
        <v>0</v>
      </c>
      <c r="I89" s="26">
        <v>15.789474</v>
      </c>
      <c r="J89" s="26">
        <v>6.5789470000000003</v>
      </c>
    </row>
    <row r="90" spans="1:10" x14ac:dyDescent="0.2">
      <c r="A90" s="19" t="s">
        <v>1052</v>
      </c>
      <c r="B90" s="20">
        <v>59</v>
      </c>
      <c r="C90" s="26">
        <v>10.169492</v>
      </c>
      <c r="D90" s="26">
        <v>15.254237</v>
      </c>
      <c r="E90" s="26">
        <v>45.762712000000001</v>
      </c>
      <c r="F90" s="26">
        <v>15.254237</v>
      </c>
      <c r="G90" s="26">
        <v>54.237287999999999</v>
      </c>
      <c r="H90" s="26">
        <v>1.6949149999999999</v>
      </c>
      <c r="I90" s="26">
        <v>25.423729000000002</v>
      </c>
      <c r="J90" s="26">
        <v>6.7796609999999999</v>
      </c>
    </row>
    <row r="91" spans="1:10" x14ac:dyDescent="0.2">
      <c r="A91" s="19" t="s">
        <v>140</v>
      </c>
      <c r="B91" s="20">
        <v>194</v>
      </c>
      <c r="C91" s="26">
        <v>15.463918</v>
      </c>
      <c r="D91" s="26">
        <v>9.7938139999999994</v>
      </c>
      <c r="E91" s="26">
        <v>47.42268</v>
      </c>
      <c r="F91" s="26">
        <v>8.2474229999999995</v>
      </c>
      <c r="G91" s="26">
        <v>40.206186000000002</v>
      </c>
      <c r="H91" s="26">
        <v>1.546392</v>
      </c>
      <c r="I91" s="26">
        <v>24.226804000000001</v>
      </c>
      <c r="J91" s="26">
        <v>7.7319589999999998</v>
      </c>
    </row>
    <row r="92" spans="1:10" x14ac:dyDescent="0.2">
      <c r="A92" s="19" t="s">
        <v>141</v>
      </c>
      <c r="B92" s="20">
        <v>16</v>
      </c>
      <c r="C92" s="26">
        <v>12.5</v>
      </c>
      <c r="D92" s="26">
        <v>0</v>
      </c>
      <c r="E92" s="26">
        <v>56.25</v>
      </c>
      <c r="F92" s="26">
        <v>6.25</v>
      </c>
      <c r="G92" s="26">
        <v>62.5</v>
      </c>
      <c r="H92" s="26">
        <v>0</v>
      </c>
      <c r="I92" s="26">
        <v>12.5</v>
      </c>
      <c r="J92" s="26">
        <v>12.5</v>
      </c>
    </row>
    <row r="93" spans="1:10" x14ac:dyDescent="0.2">
      <c r="A93" s="19" t="s">
        <v>1009</v>
      </c>
      <c r="B93" s="20">
        <v>46</v>
      </c>
      <c r="C93" s="26">
        <v>21.739129999999999</v>
      </c>
      <c r="D93" s="26">
        <v>21.739129999999999</v>
      </c>
      <c r="E93" s="26">
        <v>32.608696000000002</v>
      </c>
      <c r="F93" s="26">
        <v>4.3478260000000004</v>
      </c>
      <c r="G93" s="26">
        <v>43.478261000000003</v>
      </c>
      <c r="H93" s="26">
        <v>10.869565</v>
      </c>
      <c r="I93" s="26">
        <v>19.565217000000001</v>
      </c>
      <c r="J93" s="26">
        <v>6.5217390000000002</v>
      </c>
    </row>
    <row r="94" spans="1:10" x14ac:dyDescent="0.2">
      <c r="A94" s="19" t="s">
        <v>1011</v>
      </c>
      <c r="B94" s="20">
        <v>85</v>
      </c>
      <c r="C94" s="26">
        <v>18.823529000000001</v>
      </c>
      <c r="D94" s="26">
        <v>14.117647</v>
      </c>
      <c r="E94" s="26">
        <v>40</v>
      </c>
      <c r="F94" s="26">
        <v>11.764706</v>
      </c>
      <c r="G94" s="26">
        <v>38.823529000000001</v>
      </c>
      <c r="H94" s="26">
        <v>0</v>
      </c>
      <c r="I94" s="26">
        <v>18.823529000000001</v>
      </c>
      <c r="J94" s="26">
        <v>11.764706</v>
      </c>
    </row>
    <row r="95" spans="1:10" x14ac:dyDescent="0.2">
      <c r="A95" s="18" t="s">
        <v>1053</v>
      </c>
      <c r="B95" s="18"/>
      <c r="C95" s="18"/>
      <c r="D95" s="18"/>
      <c r="E95" s="18"/>
      <c r="F95" s="18"/>
      <c r="G95" s="18"/>
      <c r="H95" s="18"/>
      <c r="I95" s="18"/>
      <c r="J95" s="18"/>
    </row>
    <row r="96" spans="1:10" x14ac:dyDescent="0.2">
      <c r="A96" s="19" t="s">
        <v>1054</v>
      </c>
      <c r="B96" s="20">
        <v>1212</v>
      </c>
      <c r="C96" s="26">
        <v>21.122112000000001</v>
      </c>
      <c r="D96" s="26">
        <v>14.521452</v>
      </c>
      <c r="E96" s="26">
        <v>54.537953999999999</v>
      </c>
      <c r="F96" s="26">
        <v>14.603960000000001</v>
      </c>
      <c r="G96" s="26">
        <v>60.478548000000004</v>
      </c>
      <c r="H96" s="26">
        <v>1.8976900000000001</v>
      </c>
      <c r="I96" s="26">
        <v>15.511551000000001</v>
      </c>
      <c r="J96" s="26">
        <v>5.1155119999999998</v>
      </c>
    </row>
    <row r="97" spans="1:10" x14ac:dyDescent="0.2">
      <c r="A97" s="19" t="s">
        <v>1055</v>
      </c>
      <c r="B97" s="20">
        <v>24</v>
      </c>
      <c r="C97" s="26">
        <v>20.833333</v>
      </c>
      <c r="D97" s="26">
        <v>4.1666670000000003</v>
      </c>
      <c r="E97" s="26">
        <v>54.166666999999997</v>
      </c>
      <c r="F97" s="26">
        <v>16.666667</v>
      </c>
      <c r="G97" s="26">
        <v>54.166666999999997</v>
      </c>
      <c r="H97" s="26">
        <v>0</v>
      </c>
      <c r="I97" s="26">
        <v>20.833333</v>
      </c>
      <c r="J97" s="26">
        <v>4.1666670000000003</v>
      </c>
    </row>
    <row r="98" spans="1:10" x14ac:dyDescent="0.2">
      <c r="A98" s="19" t="s">
        <v>1056</v>
      </c>
      <c r="B98" s="20">
        <v>76</v>
      </c>
      <c r="C98" s="26">
        <v>19.736841999999999</v>
      </c>
      <c r="D98" s="26">
        <v>10.526316</v>
      </c>
      <c r="E98" s="26">
        <v>56.578946999999999</v>
      </c>
      <c r="F98" s="26">
        <v>11.842105</v>
      </c>
      <c r="G98" s="26">
        <v>65.789473999999998</v>
      </c>
      <c r="H98" s="26">
        <v>1.3157890000000001</v>
      </c>
      <c r="I98" s="26">
        <v>13.157895</v>
      </c>
      <c r="J98" s="26">
        <v>5.2631579999999998</v>
      </c>
    </row>
    <row r="99" spans="1:10" x14ac:dyDescent="0.2">
      <c r="A99" s="19" t="s">
        <v>1057</v>
      </c>
      <c r="B99" s="20">
        <v>43</v>
      </c>
      <c r="C99" s="26">
        <v>16.279070000000001</v>
      </c>
      <c r="D99" s="26">
        <v>13.953488</v>
      </c>
      <c r="E99" s="26">
        <v>67.441860000000005</v>
      </c>
      <c r="F99" s="26">
        <v>27.906977000000001</v>
      </c>
      <c r="G99" s="26">
        <v>58.139535000000002</v>
      </c>
      <c r="H99" s="26">
        <v>0</v>
      </c>
      <c r="I99" s="26">
        <v>11.627907</v>
      </c>
      <c r="J99" s="26">
        <v>6.9767440000000001</v>
      </c>
    </row>
    <row r="100" spans="1:10" x14ac:dyDescent="0.2">
      <c r="A100" s="19" t="s">
        <v>1058</v>
      </c>
      <c r="B100" s="20">
        <v>14</v>
      </c>
      <c r="C100" s="26">
        <v>21.428571000000002</v>
      </c>
      <c r="D100" s="26">
        <v>28.571428999999998</v>
      </c>
      <c r="E100" s="26">
        <v>50</v>
      </c>
      <c r="F100" s="26">
        <v>0</v>
      </c>
      <c r="G100" s="26">
        <v>78.571428999999995</v>
      </c>
      <c r="H100" s="26">
        <v>14.285714</v>
      </c>
      <c r="I100" s="26">
        <v>7.1428570000000002</v>
      </c>
      <c r="J100" s="26">
        <v>0</v>
      </c>
    </row>
    <row r="101" spans="1:10" x14ac:dyDescent="0.2">
      <c r="A101" s="19" t="s">
        <v>1059</v>
      </c>
      <c r="B101" s="20">
        <v>5</v>
      </c>
      <c r="C101" s="26">
        <v>40</v>
      </c>
      <c r="D101" s="26">
        <v>0</v>
      </c>
      <c r="E101" s="26">
        <v>80</v>
      </c>
      <c r="F101" s="26">
        <v>20</v>
      </c>
      <c r="G101" s="26">
        <v>100</v>
      </c>
      <c r="H101" s="26">
        <v>0</v>
      </c>
      <c r="I101" s="26">
        <v>0</v>
      </c>
      <c r="J101" s="26">
        <v>0</v>
      </c>
    </row>
    <row r="102" spans="1:10" x14ac:dyDescent="0.2">
      <c r="A102" s="19" t="s">
        <v>1011</v>
      </c>
      <c r="B102" s="20">
        <v>414</v>
      </c>
      <c r="C102" s="26">
        <v>19.323671000000001</v>
      </c>
      <c r="D102" s="26">
        <v>9.6618359999999992</v>
      </c>
      <c r="E102" s="26">
        <v>42.512076999999998</v>
      </c>
      <c r="F102" s="26">
        <v>12.077294999999999</v>
      </c>
      <c r="G102" s="26">
        <v>52.173912999999999</v>
      </c>
      <c r="H102" s="26">
        <v>1.4492750000000001</v>
      </c>
      <c r="I102" s="26">
        <v>18.840579999999999</v>
      </c>
      <c r="J102" s="26">
        <v>8.6956520000000008</v>
      </c>
    </row>
    <row r="103" spans="1:10" x14ac:dyDescent="0.2">
      <c r="A103" s="18" t="s">
        <v>1060</v>
      </c>
      <c r="B103" s="18"/>
      <c r="C103" s="18"/>
      <c r="D103" s="18"/>
      <c r="E103" s="18"/>
      <c r="F103" s="18"/>
      <c r="G103" s="18"/>
      <c r="H103" s="18"/>
      <c r="I103" s="18"/>
      <c r="J103" s="18"/>
    </row>
    <row r="104" spans="1:10" x14ac:dyDescent="0.2">
      <c r="A104" s="19" t="s">
        <v>1054</v>
      </c>
      <c r="B104" s="20">
        <v>13</v>
      </c>
      <c r="C104" s="26">
        <v>15.384615</v>
      </c>
      <c r="D104" s="26">
        <v>23.076923000000001</v>
      </c>
      <c r="E104" s="26">
        <v>38.461537999999997</v>
      </c>
      <c r="F104" s="26">
        <v>7.6923079999999997</v>
      </c>
      <c r="G104" s="26">
        <v>46.153846000000001</v>
      </c>
      <c r="H104" s="26">
        <v>15.384615</v>
      </c>
      <c r="I104" s="26">
        <v>23.076923000000001</v>
      </c>
      <c r="J104" s="26">
        <v>7.6923079999999997</v>
      </c>
    </row>
    <row r="105" spans="1:10" x14ac:dyDescent="0.2">
      <c r="A105" s="19" t="s">
        <v>1055</v>
      </c>
      <c r="B105" s="20">
        <v>89</v>
      </c>
      <c r="C105" s="26">
        <v>14.606742000000001</v>
      </c>
      <c r="D105" s="26">
        <v>6.7415729999999998</v>
      </c>
      <c r="E105" s="26">
        <v>41.573034</v>
      </c>
      <c r="F105" s="26">
        <v>10.112360000000001</v>
      </c>
      <c r="G105" s="26">
        <v>37.078651999999998</v>
      </c>
      <c r="H105" s="26">
        <v>2.2471909999999999</v>
      </c>
      <c r="I105" s="26">
        <v>33.707864999999998</v>
      </c>
      <c r="J105" s="26">
        <v>5.6179779999999999</v>
      </c>
    </row>
    <row r="106" spans="1:10" x14ac:dyDescent="0.2">
      <c r="A106" s="19" t="s">
        <v>1056</v>
      </c>
      <c r="B106" s="20">
        <v>143</v>
      </c>
      <c r="C106" s="26">
        <v>16.783217</v>
      </c>
      <c r="D106" s="26">
        <v>11.888112</v>
      </c>
      <c r="E106" s="26">
        <v>52.447552000000002</v>
      </c>
      <c r="F106" s="26">
        <v>7.6923079999999997</v>
      </c>
      <c r="G106" s="26">
        <v>46.153846000000001</v>
      </c>
      <c r="H106" s="26">
        <v>2.0979019999999999</v>
      </c>
      <c r="I106" s="26">
        <v>15.384615</v>
      </c>
      <c r="J106" s="26">
        <v>9.0909089999999999</v>
      </c>
    </row>
    <row r="107" spans="1:10" x14ac:dyDescent="0.2">
      <c r="A107" s="19" t="s">
        <v>1057</v>
      </c>
      <c r="B107" s="20">
        <v>27</v>
      </c>
      <c r="C107" s="26">
        <v>18.518519000000001</v>
      </c>
      <c r="D107" s="26">
        <v>25.925926</v>
      </c>
      <c r="E107" s="26">
        <v>48.148147999999999</v>
      </c>
      <c r="F107" s="26">
        <v>14.814814999999999</v>
      </c>
      <c r="G107" s="26">
        <v>48.148147999999999</v>
      </c>
      <c r="H107" s="26">
        <v>3.7037040000000001</v>
      </c>
      <c r="I107" s="26">
        <v>29.629629999999999</v>
      </c>
      <c r="J107" s="26">
        <v>7.4074070000000001</v>
      </c>
    </row>
    <row r="108" spans="1:10" x14ac:dyDescent="0.2">
      <c r="A108" s="19" t="s">
        <v>1058</v>
      </c>
      <c r="B108" s="20">
        <v>5</v>
      </c>
      <c r="C108" s="26">
        <v>0</v>
      </c>
      <c r="D108" s="26">
        <v>20</v>
      </c>
      <c r="E108" s="26">
        <v>40</v>
      </c>
      <c r="F108" s="26">
        <v>20</v>
      </c>
      <c r="G108" s="26">
        <v>40</v>
      </c>
      <c r="H108" s="26">
        <v>0</v>
      </c>
      <c r="I108" s="26">
        <v>20</v>
      </c>
      <c r="J108" s="26">
        <v>0</v>
      </c>
    </row>
    <row r="109" spans="1:10" x14ac:dyDescent="0.2">
      <c r="A109" s="19" t="s">
        <v>1059</v>
      </c>
      <c r="B109" s="20">
        <v>10</v>
      </c>
      <c r="C109" s="26">
        <v>10</v>
      </c>
      <c r="D109" s="26">
        <v>10</v>
      </c>
      <c r="E109" s="26">
        <v>30</v>
      </c>
      <c r="F109" s="26">
        <v>10</v>
      </c>
      <c r="G109" s="26">
        <v>60</v>
      </c>
      <c r="H109" s="26">
        <v>0</v>
      </c>
      <c r="I109" s="26">
        <v>20</v>
      </c>
      <c r="J109" s="26">
        <v>10</v>
      </c>
    </row>
    <row r="110" spans="1:10" x14ac:dyDescent="0.2">
      <c r="A110" s="19" t="s">
        <v>1011</v>
      </c>
      <c r="B110" s="20">
        <v>28</v>
      </c>
      <c r="C110" s="26">
        <v>10.714286</v>
      </c>
      <c r="D110" s="26">
        <v>10.714286</v>
      </c>
      <c r="E110" s="26">
        <v>28.571428999999998</v>
      </c>
      <c r="F110" s="26">
        <v>3.5714290000000002</v>
      </c>
      <c r="G110" s="26">
        <v>50</v>
      </c>
      <c r="H110" s="26">
        <v>3.5714290000000002</v>
      </c>
      <c r="I110" s="26">
        <v>25</v>
      </c>
      <c r="J110" s="26">
        <v>7.1428570000000002</v>
      </c>
    </row>
    <row r="111" spans="1:10" x14ac:dyDescent="0.2">
      <c r="A111" s="18" t="s">
        <v>142</v>
      </c>
      <c r="B111" s="18"/>
      <c r="C111" s="18"/>
      <c r="D111" s="18"/>
      <c r="E111" s="18"/>
      <c r="F111" s="18"/>
      <c r="G111" s="18"/>
      <c r="H111" s="18"/>
      <c r="I111" s="18"/>
      <c r="J111" s="18"/>
    </row>
    <row r="112" spans="1:10" x14ac:dyDescent="0.2">
      <c r="A112" s="19" t="s">
        <v>1061</v>
      </c>
      <c r="B112" s="20">
        <v>90</v>
      </c>
      <c r="C112" s="26">
        <v>30</v>
      </c>
      <c r="D112" s="26">
        <v>25.555555999999999</v>
      </c>
      <c r="E112" s="26">
        <v>55.555556000000003</v>
      </c>
      <c r="F112" s="26">
        <v>16.666667</v>
      </c>
      <c r="G112" s="26">
        <v>65.555555999999996</v>
      </c>
      <c r="H112" s="26">
        <v>2.2222219999999999</v>
      </c>
      <c r="I112" s="26">
        <v>12.222222</v>
      </c>
      <c r="J112" s="26">
        <v>4.4444439999999998</v>
      </c>
    </row>
    <row r="113" spans="1:10" x14ac:dyDescent="0.2">
      <c r="A113" s="19" t="s">
        <v>1062</v>
      </c>
      <c r="B113" s="20">
        <v>307</v>
      </c>
      <c r="C113" s="26">
        <v>28.990227999999998</v>
      </c>
      <c r="D113" s="26">
        <v>16.612378</v>
      </c>
      <c r="E113" s="26">
        <v>64.495114000000001</v>
      </c>
      <c r="F113" s="26">
        <v>20.195440000000001</v>
      </c>
      <c r="G113" s="26">
        <v>63.192182000000003</v>
      </c>
      <c r="H113" s="26">
        <v>1.9543969999999999</v>
      </c>
      <c r="I113" s="26">
        <v>11.726383999999999</v>
      </c>
      <c r="J113" s="26">
        <v>2.9315959999999999</v>
      </c>
    </row>
    <row r="114" spans="1:10" x14ac:dyDescent="0.2">
      <c r="A114" s="19" t="s">
        <v>1063</v>
      </c>
      <c r="B114" s="20">
        <v>392</v>
      </c>
      <c r="C114" s="26">
        <v>24.744897999999999</v>
      </c>
      <c r="D114" s="26">
        <v>16.326530999999999</v>
      </c>
      <c r="E114" s="26">
        <v>63.265306000000002</v>
      </c>
      <c r="F114" s="26">
        <v>16.071428999999998</v>
      </c>
      <c r="G114" s="26">
        <v>62.755102000000001</v>
      </c>
      <c r="H114" s="26">
        <v>1.5306120000000001</v>
      </c>
      <c r="I114" s="26">
        <v>8.9285709999999998</v>
      </c>
      <c r="J114" s="26">
        <v>3.5714290000000002</v>
      </c>
    </row>
    <row r="115" spans="1:10" x14ac:dyDescent="0.2">
      <c r="A115" s="19" t="s">
        <v>1064</v>
      </c>
      <c r="B115" s="20">
        <v>379</v>
      </c>
      <c r="C115" s="26">
        <v>18.205805000000002</v>
      </c>
      <c r="D115" s="26">
        <v>13.984169</v>
      </c>
      <c r="E115" s="26">
        <v>53.034300999999999</v>
      </c>
      <c r="F115" s="26">
        <v>15.831135</v>
      </c>
      <c r="G115" s="26">
        <v>58.047493000000003</v>
      </c>
      <c r="H115" s="26">
        <v>2.1108180000000001</v>
      </c>
      <c r="I115" s="26">
        <v>17.150396000000001</v>
      </c>
      <c r="J115" s="26">
        <v>7.3878630000000003</v>
      </c>
    </row>
    <row r="116" spans="1:10" x14ac:dyDescent="0.2">
      <c r="A116" s="19" t="s">
        <v>1065</v>
      </c>
      <c r="B116" s="20">
        <v>951</v>
      </c>
      <c r="C116" s="26">
        <v>14.511041000000001</v>
      </c>
      <c r="D116" s="26">
        <v>8.622503</v>
      </c>
      <c r="E116" s="26">
        <v>40.588853999999998</v>
      </c>
      <c r="F116" s="26">
        <v>8.622503</v>
      </c>
      <c r="G116" s="26">
        <v>50.262881</v>
      </c>
      <c r="H116" s="26">
        <v>1.997897</v>
      </c>
      <c r="I116" s="26">
        <v>22.607780999999999</v>
      </c>
      <c r="J116" s="26">
        <v>8.3070450000000005</v>
      </c>
    </row>
    <row r="117" spans="1:10" x14ac:dyDescent="0.2">
      <c r="A117" s="19" t="s">
        <v>1011</v>
      </c>
      <c r="B117" s="20">
        <v>69</v>
      </c>
      <c r="C117" s="26">
        <v>17.391304000000002</v>
      </c>
      <c r="D117" s="26">
        <v>17.391304000000002</v>
      </c>
      <c r="E117" s="26">
        <v>39.130434999999999</v>
      </c>
      <c r="F117" s="26">
        <v>13.043478</v>
      </c>
      <c r="G117" s="26">
        <v>42.028986000000003</v>
      </c>
      <c r="H117" s="26">
        <v>0</v>
      </c>
      <c r="I117" s="26">
        <v>20.289854999999999</v>
      </c>
      <c r="J117" s="26">
        <v>8.6956520000000008</v>
      </c>
    </row>
    <row r="118" spans="1:10" x14ac:dyDescent="0.2">
      <c r="A118" s="18" t="s">
        <v>143</v>
      </c>
      <c r="B118" s="18"/>
      <c r="C118" s="18"/>
      <c r="D118" s="18"/>
      <c r="E118" s="18"/>
      <c r="F118" s="18"/>
      <c r="G118" s="18"/>
      <c r="H118" s="18"/>
      <c r="I118" s="18"/>
      <c r="J118" s="18"/>
    </row>
    <row r="119" spans="1:10" x14ac:dyDescent="0.2">
      <c r="A119" s="21" t="s">
        <v>1066</v>
      </c>
      <c r="B119" s="21"/>
      <c r="C119" s="21"/>
      <c r="D119" s="21"/>
      <c r="E119" s="21"/>
      <c r="F119" s="21"/>
      <c r="G119" s="21"/>
      <c r="H119" s="21"/>
      <c r="I119" s="21"/>
      <c r="J119" s="21"/>
    </row>
    <row r="120" spans="1:10" x14ac:dyDescent="0.2">
      <c r="A120" s="19" t="s">
        <v>1067</v>
      </c>
      <c r="B120" s="20">
        <v>546</v>
      </c>
      <c r="C120" s="26">
        <v>25.641026</v>
      </c>
      <c r="D120" s="26">
        <v>18.131868000000001</v>
      </c>
      <c r="E120" s="26">
        <v>60.256410000000002</v>
      </c>
      <c r="F120" s="26">
        <v>17.032966999999999</v>
      </c>
      <c r="G120" s="26">
        <v>63.553114000000001</v>
      </c>
      <c r="H120" s="26">
        <v>2.0146519999999999</v>
      </c>
      <c r="I120" s="26">
        <v>12.820513</v>
      </c>
      <c r="J120" s="26">
        <v>3.8461539999999999</v>
      </c>
    </row>
    <row r="121" spans="1:10" x14ac:dyDescent="0.2">
      <c r="A121" s="19" t="s">
        <v>1068</v>
      </c>
      <c r="B121" s="20">
        <v>531</v>
      </c>
      <c r="C121" s="26">
        <v>23.163841999999999</v>
      </c>
      <c r="D121" s="26">
        <v>13.935969999999999</v>
      </c>
      <c r="E121" s="26">
        <v>61.958568999999997</v>
      </c>
      <c r="F121" s="26">
        <v>18.079096</v>
      </c>
      <c r="G121" s="26">
        <v>64.030131999999995</v>
      </c>
      <c r="H121" s="26">
        <v>2.0715629999999998</v>
      </c>
      <c r="I121" s="26">
        <v>10.922787</v>
      </c>
      <c r="J121" s="26">
        <v>4.519774</v>
      </c>
    </row>
    <row r="122" spans="1:10" x14ac:dyDescent="0.2">
      <c r="A122" s="19" t="s">
        <v>1069</v>
      </c>
      <c r="B122" s="20">
        <v>205</v>
      </c>
      <c r="C122" s="26">
        <v>14.634145999999999</v>
      </c>
      <c r="D122" s="26">
        <v>13.658537000000001</v>
      </c>
      <c r="E122" s="26">
        <v>46.829267999999999</v>
      </c>
      <c r="F122" s="26">
        <v>15.609756000000001</v>
      </c>
      <c r="G122" s="26">
        <v>52.195121999999998</v>
      </c>
      <c r="H122" s="26">
        <v>0.97560999999999998</v>
      </c>
      <c r="I122" s="26">
        <v>20.97561</v>
      </c>
      <c r="J122" s="26">
        <v>7.8048780000000004</v>
      </c>
    </row>
    <row r="123" spans="1:10" x14ac:dyDescent="0.2">
      <c r="A123" s="19" t="s">
        <v>1070</v>
      </c>
      <c r="B123" s="20">
        <v>762</v>
      </c>
      <c r="C123" s="26">
        <v>14.698162999999999</v>
      </c>
      <c r="D123" s="26">
        <v>8.5301840000000002</v>
      </c>
      <c r="E123" s="26">
        <v>39.370078999999997</v>
      </c>
      <c r="F123" s="26">
        <v>7.217848</v>
      </c>
      <c r="G123" s="26">
        <v>47.506562000000002</v>
      </c>
      <c r="H123" s="26">
        <v>1.968504</v>
      </c>
      <c r="I123" s="26">
        <v>23.359580000000001</v>
      </c>
      <c r="J123" s="26">
        <v>8.7926509999999993</v>
      </c>
    </row>
    <row r="124" spans="1:10" x14ac:dyDescent="0.2">
      <c r="A124" s="19" t="s">
        <v>1011</v>
      </c>
      <c r="B124" s="20">
        <v>144</v>
      </c>
      <c r="C124" s="26">
        <v>18.75</v>
      </c>
      <c r="D124" s="26">
        <v>13.194444000000001</v>
      </c>
      <c r="E124" s="26">
        <v>38.888888999999999</v>
      </c>
      <c r="F124" s="26">
        <v>10.416667</v>
      </c>
      <c r="G124" s="26">
        <v>48.611111000000001</v>
      </c>
      <c r="H124" s="26">
        <v>1.388889</v>
      </c>
      <c r="I124" s="26">
        <v>18.75</v>
      </c>
      <c r="J124" s="26">
        <v>8.3333329999999997</v>
      </c>
    </row>
    <row r="125" spans="1:10" x14ac:dyDescent="0.2">
      <c r="A125" s="18" t="s">
        <v>143</v>
      </c>
      <c r="B125" s="18"/>
      <c r="C125" s="18"/>
      <c r="D125" s="18"/>
      <c r="E125" s="18"/>
      <c r="F125" s="18"/>
      <c r="G125" s="18"/>
      <c r="H125" s="18"/>
      <c r="I125" s="18"/>
      <c r="J125" s="18"/>
    </row>
    <row r="126" spans="1:10" x14ac:dyDescent="0.2">
      <c r="A126" s="21" t="s">
        <v>1071</v>
      </c>
      <c r="B126" s="21"/>
      <c r="C126" s="21"/>
      <c r="D126" s="21"/>
      <c r="E126" s="21"/>
      <c r="F126" s="21"/>
      <c r="G126" s="21"/>
      <c r="H126" s="21"/>
      <c r="I126" s="21"/>
      <c r="J126" s="21"/>
    </row>
    <row r="127" spans="1:10" x14ac:dyDescent="0.2">
      <c r="A127" s="19" t="s">
        <v>1067</v>
      </c>
      <c r="B127" s="20">
        <v>285</v>
      </c>
      <c r="C127" s="26">
        <v>28.771930000000001</v>
      </c>
      <c r="D127" s="26">
        <v>19.298245999999999</v>
      </c>
      <c r="E127" s="26">
        <v>68.421053000000001</v>
      </c>
      <c r="F127" s="26">
        <v>18.596491</v>
      </c>
      <c r="G127" s="26">
        <v>68.771929999999998</v>
      </c>
      <c r="H127" s="26">
        <v>1.754386</v>
      </c>
      <c r="I127" s="26">
        <v>10.175439000000001</v>
      </c>
      <c r="J127" s="26">
        <v>1.052632</v>
      </c>
    </row>
    <row r="128" spans="1:10" x14ac:dyDescent="0.2">
      <c r="A128" s="19" t="s">
        <v>1068</v>
      </c>
      <c r="B128" s="20">
        <v>217</v>
      </c>
      <c r="C128" s="26">
        <v>24.884792999999998</v>
      </c>
      <c r="D128" s="26">
        <v>13.364055</v>
      </c>
      <c r="E128" s="26">
        <v>67.281105999999994</v>
      </c>
      <c r="F128" s="26">
        <v>17.972349999999999</v>
      </c>
      <c r="G128" s="26">
        <v>64.516129000000006</v>
      </c>
      <c r="H128" s="26">
        <v>1.3824879999999999</v>
      </c>
      <c r="I128" s="26">
        <v>11.059908</v>
      </c>
      <c r="J128" s="26">
        <v>4.608295</v>
      </c>
    </row>
    <row r="129" spans="1:10" x14ac:dyDescent="0.2">
      <c r="A129" s="19" t="s">
        <v>1069</v>
      </c>
      <c r="B129" s="20">
        <v>142</v>
      </c>
      <c r="C129" s="26">
        <v>22.535211</v>
      </c>
      <c r="D129" s="26">
        <v>19.718309999999999</v>
      </c>
      <c r="E129" s="26">
        <v>65.492958000000002</v>
      </c>
      <c r="F129" s="26">
        <v>20.422535</v>
      </c>
      <c r="G129" s="26">
        <v>61.971831000000002</v>
      </c>
      <c r="H129" s="26">
        <v>2.112676</v>
      </c>
      <c r="I129" s="26">
        <v>12.676056000000001</v>
      </c>
      <c r="J129" s="26">
        <v>3.5211269999999999</v>
      </c>
    </row>
    <row r="130" spans="1:10" x14ac:dyDescent="0.2">
      <c r="A130" s="19" t="s">
        <v>1070</v>
      </c>
      <c r="B130" s="20">
        <v>1184</v>
      </c>
      <c r="C130" s="26">
        <v>17.314188999999999</v>
      </c>
      <c r="D130" s="26">
        <v>10.97973</v>
      </c>
      <c r="E130" s="26">
        <v>44.172297</v>
      </c>
      <c r="F130" s="26">
        <v>10.472973</v>
      </c>
      <c r="G130" s="26">
        <v>52.111485999999999</v>
      </c>
      <c r="H130" s="26">
        <v>1.773649</v>
      </c>
      <c r="I130" s="26">
        <v>20.185811000000001</v>
      </c>
      <c r="J130" s="26">
        <v>7.6013510000000002</v>
      </c>
    </row>
    <row r="131" spans="1:10" x14ac:dyDescent="0.2">
      <c r="A131" s="19" t="s">
        <v>1011</v>
      </c>
      <c r="B131" s="20">
        <v>360</v>
      </c>
      <c r="C131" s="26">
        <v>16.388888999999999</v>
      </c>
      <c r="D131" s="26">
        <v>11.944444000000001</v>
      </c>
      <c r="E131" s="26">
        <v>42.5</v>
      </c>
      <c r="F131" s="26">
        <v>12.777778</v>
      </c>
      <c r="G131" s="26">
        <v>51.388888999999999</v>
      </c>
      <c r="H131" s="26">
        <v>2.5</v>
      </c>
      <c r="I131" s="26">
        <v>18.333333</v>
      </c>
      <c r="J131" s="26">
        <v>8.8888890000000007</v>
      </c>
    </row>
    <row r="132" spans="1:10" x14ac:dyDescent="0.2">
      <c r="A132" s="18" t="s">
        <v>143</v>
      </c>
      <c r="B132" s="18"/>
      <c r="C132" s="18"/>
      <c r="D132" s="18"/>
      <c r="E132" s="18"/>
      <c r="F132" s="18"/>
      <c r="G132" s="18"/>
      <c r="H132" s="18"/>
      <c r="I132" s="18"/>
      <c r="J132" s="18"/>
    </row>
    <row r="133" spans="1:10" x14ac:dyDescent="0.2">
      <c r="A133" s="21" t="s">
        <v>1072</v>
      </c>
      <c r="B133" s="21"/>
      <c r="C133" s="21"/>
      <c r="D133" s="21"/>
      <c r="E133" s="21"/>
      <c r="F133" s="21"/>
      <c r="G133" s="21"/>
      <c r="H133" s="21"/>
      <c r="I133" s="21"/>
      <c r="J133" s="21"/>
    </row>
    <row r="134" spans="1:10" x14ac:dyDescent="0.2">
      <c r="A134" s="19" t="s">
        <v>1067</v>
      </c>
      <c r="B134" s="20">
        <v>330</v>
      </c>
      <c r="C134" s="26">
        <v>26.060606</v>
      </c>
      <c r="D134" s="26">
        <v>17.272727</v>
      </c>
      <c r="E134" s="26">
        <v>63.030303000000004</v>
      </c>
      <c r="F134" s="26">
        <v>19.393939</v>
      </c>
      <c r="G134" s="26">
        <v>63.939394</v>
      </c>
      <c r="H134" s="26">
        <v>1.5151520000000001</v>
      </c>
      <c r="I134" s="26">
        <v>12.121212</v>
      </c>
      <c r="J134" s="26">
        <v>3.9393940000000001</v>
      </c>
    </row>
    <row r="135" spans="1:10" x14ac:dyDescent="0.2">
      <c r="A135" s="19" t="s">
        <v>1068</v>
      </c>
      <c r="B135" s="20">
        <v>326</v>
      </c>
      <c r="C135" s="26">
        <v>25.460122999999999</v>
      </c>
      <c r="D135" s="26">
        <v>18.09816</v>
      </c>
      <c r="E135" s="26">
        <v>63.803680999999997</v>
      </c>
      <c r="F135" s="26">
        <v>19.018405000000001</v>
      </c>
      <c r="G135" s="26">
        <v>64.723926000000006</v>
      </c>
      <c r="H135" s="26">
        <v>1.2269939999999999</v>
      </c>
      <c r="I135" s="26">
        <v>12.576687</v>
      </c>
      <c r="J135" s="26">
        <v>3.067485</v>
      </c>
    </row>
    <row r="136" spans="1:10" x14ac:dyDescent="0.2">
      <c r="A136" s="19" t="s">
        <v>1069</v>
      </c>
      <c r="B136" s="20">
        <v>133</v>
      </c>
      <c r="C136" s="26">
        <v>22.556391000000001</v>
      </c>
      <c r="D136" s="26">
        <v>13.533835</v>
      </c>
      <c r="E136" s="26">
        <v>64.661653999999999</v>
      </c>
      <c r="F136" s="26">
        <v>18.045113000000001</v>
      </c>
      <c r="G136" s="26">
        <v>59.398496000000002</v>
      </c>
      <c r="H136" s="26">
        <v>1.5037590000000001</v>
      </c>
      <c r="I136" s="26">
        <v>12.781955</v>
      </c>
      <c r="J136" s="26">
        <v>4.5112779999999999</v>
      </c>
    </row>
    <row r="137" spans="1:10" x14ac:dyDescent="0.2">
      <c r="A137" s="19" t="s">
        <v>1070</v>
      </c>
      <c r="B137" s="20">
        <v>1070</v>
      </c>
      <c r="C137" s="26">
        <v>17.009346000000001</v>
      </c>
      <c r="D137" s="26">
        <v>10</v>
      </c>
      <c r="E137" s="26">
        <v>43.644860000000001</v>
      </c>
      <c r="F137" s="26">
        <v>9.906542</v>
      </c>
      <c r="G137" s="26">
        <v>52.336449000000002</v>
      </c>
      <c r="H137" s="26">
        <v>1.9626170000000001</v>
      </c>
      <c r="I137" s="26">
        <v>20.186916</v>
      </c>
      <c r="J137" s="26">
        <v>7.757009</v>
      </c>
    </row>
    <row r="138" spans="1:10" x14ac:dyDescent="0.2">
      <c r="A138" s="19" t="s">
        <v>1011</v>
      </c>
      <c r="B138" s="20">
        <v>329</v>
      </c>
      <c r="C138" s="26">
        <v>15.501519999999999</v>
      </c>
      <c r="D138" s="26">
        <v>13.373860000000001</v>
      </c>
      <c r="E138" s="26">
        <v>42.857143000000001</v>
      </c>
      <c r="F138" s="26">
        <v>10.638298000000001</v>
      </c>
      <c r="G138" s="26">
        <v>50.151975999999998</v>
      </c>
      <c r="H138" s="26">
        <v>2.7355619999999998</v>
      </c>
      <c r="I138" s="26">
        <v>18.844985000000001</v>
      </c>
      <c r="J138" s="26">
        <v>8.5106380000000001</v>
      </c>
    </row>
    <row r="139" spans="1:10" x14ac:dyDescent="0.2">
      <c r="A139" s="18" t="s">
        <v>143</v>
      </c>
      <c r="B139" s="18"/>
      <c r="C139" s="18"/>
      <c r="D139" s="18"/>
      <c r="E139" s="18"/>
      <c r="F139" s="18"/>
      <c r="G139" s="18"/>
      <c r="H139" s="18"/>
      <c r="I139" s="18"/>
      <c r="J139" s="18"/>
    </row>
    <row r="140" spans="1:10" x14ac:dyDescent="0.2">
      <c r="A140" s="21" t="s">
        <v>1073</v>
      </c>
      <c r="B140" s="21"/>
      <c r="C140" s="21"/>
      <c r="D140" s="21"/>
      <c r="E140" s="21"/>
      <c r="F140" s="21"/>
      <c r="G140" s="21"/>
      <c r="H140" s="21"/>
      <c r="I140" s="21"/>
      <c r="J140" s="21"/>
    </row>
    <row r="141" spans="1:10" x14ac:dyDescent="0.2">
      <c r="A141" s="19" t="s">
        <v>1067</v>
      </c>
      <c r="B141" s="20">
        <v>39</v>
      </c>
      <c r="C141" s="26">
        <v>30.769231000000001</v>
      </c>
      <c r="D141" s="26">
        <v>20.512820999999999</v>
      </c>
      <c r="E141" s="26">
        <v>48.717948999999997</v>
      </c>
      <c r="F141" s="26">
        <v>23.076923000000001</v>
      </c>
      <c r="G141" s="26">
        <v>51.282051000000003</v>
      </c>
      <c r="H141" s="26">
        <v>5.1282050000000003</v>
      </c>
      <c r="I141" s="26">
        <v>12.820513</v>
      </c>
      <c r="J141" s="26">
        <v>7.6923079999999997</v>
      </c>
    </row>
    <row r="142" spans="1:10" x14ac:dyDescent="0.2">
      <c r="A142" s="19" t="s">
        <v>1068</v>
      </c>
      <c r="B142" s="20">
        <v>75</v>
      </c>
      <c r="C142" s="26">
        <v>26.666667</v>
      </c>
      <c r="D142" s="26">
        <v>16</v>
      </c>
      <c r="E142" s="26">
        <v>61.333333000000003</v>
      </c>
      <c r="F142" s="26">
        <v>28</v>
      </c>
      <c r="G142" s="26">
        <v>57.333333000000003</v>
      </c>
      <c r="H142" s="26">
        <v>0</v>
      </c>
      <c r="I142" s="26">
        <v>18.666667</v>
      </c>
      <c r="J142" s="26">
        <v>2.6666669999999999</v>
      </c>
    </row>
    <row r="143" spans="1:10" x14ac:dyDescent="0.2">
      <c r="A143" s="19" t="s">
        <v>1069</v>
      </c>
      <c r="B143" s="20">
        <v>117</v>
      </c>
      <c r="C143" s="26">
        <v>29.914529999999999</v>
      </c>
      <c r="D143" s="26">
        <v>16.239315999999999</v>
      </c>
      <c r="E143" s="26">
        <v>71.794871999999998</v>
      </c>
      <c r="F143" s="26">
        <v>19.65812</v>
      </c>
      <c r="G143" s="26">
        <v>71.794871999999998</v>
      </c>
      <c r="H143" s="26">
        <v>3.418803</v>
      </c>
      <c r="I143" s="26">
        <v>5.9829059999999998</v>
      </c>
      <c r="J143" s="26">
        <v>0.85470100000000004</v>
      </c>
    </row>
    <row r="144" spans="1:10" x14ac:dyDescent="0.2">
      <c r="A144" s="19" t="s">
        <v>1070</v>
      </c>
      <c r="B144" s="20">
        <v>1288</v>
      </c>
      <c r="C144" s="26">
        <v>18.63354</v>
      </c>
      <c r="D144" s="26">
        <v>12.5</v>
      </c>
      <c r="E144" s="26">
        <v>49.068322999999999</v>
      </c>
      <c r="F144" s="26">
        <v>11.335404</v>
      </c>
      <c r="G144" s="26">
        <v>54.891303999999998</v>
      </c>
      <c r="H144" s="26">
        <v>1.6304350000000001</v>
      </c>
      <c r="I144" s="26">
        <v>18.63354</v>
      </c>
      <c r="J144" s="26">
        <v>6.13354</v>
      </c>
    </row>
    <row r="145" spans="1:10" x14ac:dyDescent="0.2">
      <c r="A145" s="19" t="s">
        <v>1011</v>
      </c>
      <c r="B145" s="20">
        <v>669</v>
      </c>
      <c r="C145" s="26">
        <v>18.684604</v>
      </c>
      <c r="D145" s="26">
        <v>12.705531000000001</v>
      </c>
      <c r="E145" s="26">
        <v>49.177877000000002</v>
      </c>
      <c r="F145" s="26">
        <v>13.751868</v>
      </c>
      <c r="G145" s="26">
        <v>55.605381000000001</v>
      </c>
      <c r="H145" s="26">
        <v>2.092676</v>
      </c>
      <c r="I145" s="26">
        <v>16.442450999999998</v>
      </c>
      <c r="J145" s="26">
        <v>8.2212259999999997</v>
      </c>
    </row>
    <row r="146" spans="1:10" x14ac:dyDescent="0.2">
      <c r="A146" s="18" t="s">
        <v>1074</v>
      </c>
      <c r="B146" s="18"/>
      <c r="C146" s="18"/>
      <c r="D146" s="18"/>
      <c r="E146" s="18"/>
      <c r="F146" s="18"/>
      <c r="G146" s="18"/>
      <c r="H146" s="18"/>
      <c r="I146" s="18"/>
      <c r="J146" s="18"/>
    </row>
    <row r="147" spans="1:10" x14ac:dyDescent="0.2">
      <c r="A147" s="19" t="s">
        <v>1075</v>
      </c>
      <c r="B147" s="20">
        <v>541</v>
      </c>
      <c r="C147" s="26">
        <v>19.963031000000001</v>
      </c>
      <c r="D147" s="26">
        <v>14.787431</v>
      </c>
      <c r="E147" s="26">
        <v>49.353050000000003</v>
      </c>
      <c r="F147" s="26">
        <v>13.123844999999999</v>
      </c>
      <c r="G147" s="26">
        <v>55.822550999999997</v>
      </c>
      <c r="H147" s="26">
        <v>1.4787429999999999</v>
      </c>
      <c r="I147" s="26">
        <v>19.223659999999999</v>
      </c>
      <c r="J147" s="26">
        <v>4.9907579999999996</v>
      </c>
    </row>
    <row r="148" spans="1:10" x14ac:dyDescent="0.2">
      <c r="A148" s="19" t="s">
        <v>1076</v>
      </c>
      <c r="B148" s="20">
        <v>877</v>
      </c>
      <c r="C148" s="26">
        <v>19.384264999999999</v>
      </c>
      <c r="D148" s="26">
        <v>13.22691</v>
      </c>
      <c r="E148" s="26">
        <v>51.539338999999998</v>
      </c>
      <c r="F148" s="26">
        <v>13.568985</v>
      </c>
      <c r="G148" s="26">
        <v>54.275941000000003</v>
      </c>
      <c r="H148" s="26">
        <v>1.8244009999999999</v>
      </c>
      <c r="I148" s="26">
        <v>17.217787999999999</v>
      </c>
      <c r="J148" s="26">
        <v>6.1573549999999999</v>
      </c>
    </row>
    <row r="149" spans="1:10" x14ac:dyDescent="0.2">
      <c r="A149" s="19" t="s">
        <v>1077</v>
      </c>
      <c r="B149" s="20">
        <v>543</v>
      </c>
      <c r="C149" s="26">
        <v>18.968692000000001</v>
      </c>
      <c r="D149" s="26">
        <v>11.049723999999999</v>
      </c>
      <c r="E149" s="26">
        <v>51.381214999999997</v>
      </c>
      <c r="F149" s="26">
        <v>13.075506000000001</v>
      </c>
      <c r="G149" s="26">
        <v>57.458564000000003</v>
      </c>
      <c r="H149" s="26">
        <v>2.0257830000000001</v>
      </c>
      <c r="I149" s="26">
        <v>16.574586</v>
      </c>
      <c r="J149" s="26">
        <v>7.5506450000000003</v>
      </c>
    </row>
    <row r="150" spans="1:10" x14ac:dyDescent="0.2">
      <c r="A150" s="19" t="s">
        <v>1078</v>
      </c>
      <c r="B150" s="20">
        <v>227</v>
      </c>
      <c r="C150" s="26">
        <v>22.46696</v>
      </c>
      <c r="D150" s="26">
        <v>12.77533</v>
      </c>
      <c r="E150" s="26">
        <v>49.339207000000002</v>
      </c>
      <c r="F150" s="26">
        <v>13.215859</v>
      </c>
      <c r="G150" s="26">
        <v>59.911893999999997</v>
      </c>
      <c r="H150" s="26">
        <v>2.6431719999999999</v>
      </c>
      <c r="I150" s="26">
        <v>13.656388</v>
      </c>
      <c r="J150" s="26">
        <v>7.9295150000000003</v>
      </c>
    </row>
    <row r="151" spans="1:10" x14ac:dyDescent="0.2">
      <c r="A151" s="18" t="s">
        <v>1079</v>
      </c>
      <c r="B151" s="18"/>
      <c r="C151" s="18"/>
      <c r="D151" s="18"/>
      <c r="E151" s="18"/>
      <c r="F151" s="18"/>
      <c r="G151" s="18"/>
      <c r="H151" s="18"/>
      <c r="I151" s="18"/>
      <c r="J151" s="18"/>
    </row>
    <row r="152" spans="1:10" x14ac:dyDescent="0.2">
      <c r="A152" s="19" t="s">
        <v>1080</v>
      </c>
      <c r="B152" s="20">
        <v>294</v>
      </c>
      <c r="C152" s="26">
        <v>16.666667</v>
      </c>
      <c r="D152" s="26">
        <v>10.204082</v>
      </c>
      <c r="E152" s="26">
        <v>48.979591999999997</v>
      </c>
      <c r="F152" s="26">
        <v>12.244897999999999</v>
      </c>
      <c r="G152" s="26">
        <v>56.122449000000003</v>
      </c>
      <c r="H152" s="26">
        <v>1.020408</v>
      </c>
      <c r="I152" s="26">
        <v>19.387754999999999</v>
      </c>
      <c r="J152" s="26">
        <v>5.7823130000000003</v>
      </c>
    </row>
    <row r="153" spans="1:10" x14ac:dyDescent="0.2">
      <c r="A153" s="19" t="s">
        <v>1081</v>
      </c>
      <c r="B153" s="20">
        <v>664</v>
      </c>
      <c r="C153" s="26">
        <v>20.481928</v>
      </c>
      <c r="D153" s="26">
        <v>14.006024</v>
      </c>
      <c r="E153" s="26">
        <v>49.246988000000002</v>
      </c>
      <c r="F153" s="26">
        <v>14.457831000000001</v>
      </c>
      <c r="G153" s="26">
        <v>55.120482000000003</v>
      </c>
      <c r="H153" s="26">
        <v>1.3554219999999999</v>
      </c>
      <c r="I153" s="26">
        <v>15.963855000000001</v>
      </c>
      <c r="J153" s="26">
        <v>7.379518</v>
      </c>
    </row>
    <row r="154" spans="1:10" x14ac:dyDescent="0.2">
      <c r="A154" s="19" t="s">
        <v>1082</v>
      </c>
      <c r="B154" s="20">
        <v>421</v>
      </c>
      <c r="C154" s="26">
        <v>19.714963999999998</v>
      </c>
      <c r="D154" s="26">
        <v>14.251780999999999</v>
      </c>
      <c r="E154" s="26">
        <v>52.494062</v>
      </c>
      <c r="F154" s="26">
        <v>14.251780999999999</v>
      </c>
      <c r="G154" s="26">
        <v>56.769596</v>
      </c>
      <c r="H154" s="26">
        <v>1.9002380000000001</v>
      </c>
      <c r="I154" s="26">
        <v>14.489311000000001</v>
      </c>
      <c r="J154" s="26">
        <v>8.551069</v>
      </c>
    </row>
    <row r="155" spans="1:10" x14ac:dyDescent="0.2">
      <c r="A155" s="19" t="s">
        <v>1083</v>
      </c>
      <c r="B155" s="20">
        <v>358</v>
      </c>
      <c r="C155" s="26">
        <v>18.994413000000002</v>
      </c>
      <c r="D155" s="26">
        <v>13.687151</v>
      </c>
      <c r="E155" s="26">
        <v>50</v>
      </c>
      <c r="F155" s="26">
        <v>12.569832</v>
      </c>
      <c r="G155" s="26">
        <v>53.072626</v>
      </c>
      <c r="H155" s="26">
        <v>3.0726260000000001</v>
      </c>
      <c r="I155" s="26">
        <v>23.184358</v>
      </c>
      <c r="J155" s="26">
        <v>3.0726260000000001</v>
      </c>
    </row>
    <row r="156" spans="1:10" x14ac:dyDescent="0.2">
      <c r="A156" s="19" t="s">
        <v>1084</v>
      </c>
      <c r="B156" s="20">
        <v>217</v>
      </c>
      <c r="C156" s="26">
        <v>20.276498</v>
      </c>
      <c r="D156" s="26">
        <v>12.442396</v>
      </c>
      <c r="E156" s="26">
        <v>55.760368999999997</v>
      </c>
      <c r="F156" s="26">
        <v>13.824885</v>
      </c>
      <c r="G156" s="26">
        <v>59.907834000000001</v>
      </c>
      <c r="H156" s="26">
        <v>1.3824879999999999</v>
      </c>
      <c r="I156" s="26">
        <v>14.746544</v>
      </c>
      <c r="J156" s="26">
        <v>4.608295</v>
      </c>
    </row>
    <row r="157" spans="1:10" x14ac:dyDescent="0.2">
      <c r="A157" s="22" t="s">
        <v>1085</v>
      </c>
      <c r="B157" s="23">
        <v>234</v>
      </c>
      <c r="C157" s="27">
        <v>22.222221999999999</v>
      </c>
      <c r="D157" s="27">
        <v>11.111110999999999</v>
      </c>
      <c r="E157" s="27">
        <v>50.427349999999997</v>
      </c>
      <c r="F157" s="27">
        <v>10.256410000000001</v>
      </c>
      <c r="G157" s="27">
        <v>58.119658000000001</v>
      </c>
      <c r="H157" s="27">
        <v>2.9914529999999999</v>
      </c>
      <c r="I157" s="27">
        <v>15.811966</v>
      </c>
      <c r="J157" s="27">
        <v>7.2649569999999999</v>
      </c>
    </row>
  </sheetData>
  <phoneticPr fontId="1"/>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9B77E4-27BE-4737-8041-6D48017FED20}">
  <dimension ref="A1:I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HYPERLINK("#'目次'!B56","[50]")</f>
        <v>[50]</v>
      </c>
      <c r="B2" s="24" t="s">
        <v>352</v>
      </c>
    </row>
    <row r="3" spans="1:9" x14ac:dyDescent="0.2">
      <c r="A3" s="9" t="s">
        <v>126</v>
      </c>
      <c r="B3" s="12" t="s">
        <v>319</v>
      </c>
    </row>
    <row r="4" spans="1:9" x14ac:dyDescent="0.2">
      <c r="A4" s="9" t="s">
        <v>126</v>
      </c>
      <c r="B4" s="12" t="s">
        <v>320</v>
      </c>
    </row>
    <row r="5" spans="1:9" s="15" customFormat="1" ht="25" x14ac:dyDescent="0.2">
      <c r="A5" s="13" t="s">
        <v>126</v>
      </c>
      <c r="B5" s="14" t="s">
        <v>1006</v>
      </c>
      <c r="C5" s="14" t="s">
        <v>1156</v>
      </c>
      <c r="D5" s="14" t="s">
        <v>1157</v>
      </c>
      <c r="E5" s="14" t="s">
        <v>1158</v>
      </c>
      <c r="F5" s="14" t="s">
        <v>1159</v>
      </c>
      <c r="G5" s="14" t="s">
        <v>1011</v>
      </c>
      <c r="H5" s="14" t="s">
        <v>1111</v>
      </c>
      <c r="I5" s="14" t="s">
        <v>1160</v>
      </c>
    </row>
    <row r="6" spans="1:9" x14ac:dyDescent="0.2">
      <c r="A6" s="16" t="s">
        <v>1012</v>
      </c>
      <c r="B6" s="17">
        <v>2188</v>
      </c>
      <c r="C6" s="25">
        <v>5.9414990000000003</v>
      </c>
      <c r="D6" s="25">
        <v>30.758683999999999</v>
      </c>
      <c r="E6" s="25">
        <v>21.937843000000001</v>
      </c>
      <c r="F6" s="25">
        <v>35.191955999999998</v>
      </c>
      <c r="G6" s="25">
        <v>6.1700179999999998</v>
      </c>
      <c r="H6" s="25">
        <v>36.700183000000003</v>
      </c>
      <c r="I6" s="25">
        <v>57.129798999999998</v>
      </c>
    </row>
    <row r="7" spans="1:9" x14ac:dyDescent="0.2">
      <c r="A7" s="18" t="s">
        <v>1013</v>
      </c>
      <c r="B7" s="18"/>
      <c r="C7" s="18"/>
      <c r="D7" s="18"/>
      <c r="E7" s="18"/>
      <c r="F7" s="18"/>
      <c r="G7" s="18"/>
      <c r="H7" s="18"/>
      <c r="I7" s="18"/>
    </row>
    <row r="8" spans="1:9" x14ac:dyDescent="0.2">
      <c r="A8" s="19" t="s">
        <v>1014</v>
      </c>
      <c r="B8" s="20">
        <v>1092</v>
      </c>
      <c r="C8" s="26">
        <v>6.0439559999999997</v>
      </c>
      <c r="D8" s="26">
        <v>31.776557</v>
      </c>
      <c r="E8" s="26">
        <v>21.978021999999999</v>
      </c>
      <c r="F8" s="26">
        <v>33.882784000000001</v>
      </c>
      <c r="G8" s="26">
        <v>6.3186809999999998</v>
      </c>
      <c r="H8" s="26">
        <v>37.820512999999998</v>
      </c>
      <c r="I8" s="26">
        <v>55.860805999999997</v>
      </c>
    </row>
    <row r="9" spans="1:9" x14ac:dyDescent="0.2">
      <c r="A9" s="19" t="s">
        <v>1015</v>
      </c>
      <c r="B9" s="20">
        <v>1095</v>
      </c>
      <c r="C9" s="26">
        <v>5.8447490000000002</v>
      </c>
      <c r="D9" s="26">
        <v>29.680364999999998</v>
      </c>
      <c r="E9" s="26">
        <v>21.917808000000001</v>
      </c>
      <c r="F9" s="26">
        <v>36.529679999999999</v>
      </c>
      <c r="G9" s="26">
        <v>6.0273969999999997</v>
      </c>
      <c r="H9" s="26">
        <v>35.525114000000002</v>
      </c>
      <c r="I9" s="26">
        <v>58.447488999999997</v>
      </c>
    </row>
    <row r="10" spans="1:9" x14ac:dyDescent="0.2">
      <c r="A10" s="19" t="s">
        <v>1009</v>
      </c>
      <c r="B10" s="20">
        <v>1</v>
      </c>
      <c r="C10" s="26">
        <v>0</v>
      </c>
      <c r="D10" s="26">
        <v>100</v>
      </c>
      <c r="E10" s="26">
        <v>0</v>
      </c>
      <c r="F10" s="26">
        <v>0</v>
      </c>
      <c r="G10" s="26">
        <v>0</v>
      </c>
      <c r="H10" s="26">
        <v>100</v>
      </c>
      <c r="I10" s="26">
        <v>0</v>
      </c>
    </row>
    <row r="11" spans="1:9" x14ac:dyDescent="0.2">
      <c r="A11" s="18" t="s">
        <v>1016</v>
      </c>
      <c r="B11" s="18"/>
      <c r="C11" s="18"/>
      <c r="D11" s="18"/>
      <c r="E11" s="18"/>
      <c r="F11" s="18"/>
      <c r="G11" s="18"/>
      <c r="H11" s="18"/>
      <c r="I11" s="18"/>
    </row>
    <row r="12" spans="1:9" x14ac:dyDescent="0.2">
      <c r="A12" s="19" t="s">
        <v>1017</v>
      </c>
      <c r="B12" s="20">
        <v>387</v>
      </c>
      <c r="C12" s="26">
        <v>5.4263570000000003</v>
      </c>
      <c r="D12" s="26">
        <v>26.356589</v>
      </c>
      <c r="E12" s="26">
        <v>21.705425999999999</v>
      </c>
      <c r="F12" s="26">
        <v>42.894056999999997</v>
      </c>
      <c r="G12" s="26">
        <v>3.6175709999999999</v>
      </c>
      <c r="H12" s="26">
        <v>31.782945999999999</v>
      </c>
      <c r="I12" s="26">
        <v>64.599483000000006</v>
      </c>
    </row>
    <row r="13" spans="1:9" x14ac:dyDescent="0.2">
      <c r="A13" s="19" t="s">
        <v>1018</v>
      </c>
      <c r="B13" s="20">
        <v>432</v>
      </c>
      <c r="C13" s="26">
        <v>5.7870369999999998</v>
      </c>
      <c r="D13" s="26">
        <v>28.009259</v>
      </c>
      <c r="E13" s="26">
        <v>26.157406999999999</v>
      </c>
      <c r="F13" s="26">
        <v>35.416666999999997</v>
      </c>
      <c r="G13" s="26">
        <v>4.6296299999999997</v>
      </c>
      <c r="H13" s="26">
        <v>33.796295999999998</v>
      </c>
      <c r="I13" s="26">
        <v>61.574074000000003</v>
      </c>
    </row>
    <row r="14" spans="1:9" x14ac:dyDescent="0.2">
      <c r="A14" s="19" t="s">
        <v>1019</v>
      </c>
      <c r="B14" s="20">
        <v>449</v>
      </c>
      <c r="C14" s="26">
        <v>4.4543429999999997</v>
      </c>
      <c r="D14" s="26">
        <v>26.948775000000001</v>
      </c>
      <c r="E14" s="26">
        <v>26.503340999999999</v>
      </c>
      <c r="F14" s="26">
        <v>34.743875000000003</v>
      </c>
      <c r="G14" s="26">
        <v>7.349666</v>
      </c>
      <c r="H14" s="26">
        <v>31.403117999999999</v>
      </c>
      <c r="I14" s="26">
        <v>61.247216000000002</v>
      </c>
    </row>
    <row r="15" spans="1:9" x14ac:dyDescent="0.2">
      <c r="A15" s="19" t="s">
        <v>1020</v>
      </c>
      <c r="B15" s="20">
        <v>427</v>
      </c>
      <c r="C15" s="26">
        <v>6.5573769999999998</v>
      </c>
      <c r="D15" s="26">
        <v>34.192036999999999</v>
      </c>
      <c r="E15" s="26">
        <v>19.437939</v>
      </c>
      <c r="F15" s="26">
        <v>31.147541</v>
      </c>
      <c r="G15" s="26">
        <v>8.6651050000000005</v>
      </c>
      <c r="H15" s="26">
        <v>40.749414999999999</v>
      </c>
      <c r="I15" s="26">
        <v>50.585479999999997</v>
      </c>
    </row>
    <row r="16" spans="1:9" x14ac:dyDescent="0.2">
      <c r="A16" s="19" t="s">
        <v>1021</v>
      </c>
      <c r="B16" s="20">
        <v>274</v>
      </c>
      <c r="C16" s="26">
        <v>4.0145989999999996</v>
      </c>
      <c r="D16" s="26">
        <v>35.40146</v>
      </c>
      <c r="E16" s="26">
        <v>16.423358</v>
      </c>
      <c r="F16" s="26">
        <v>36.49635</v>
      </c>
      <c r="G16" s="26">
        <v>7.6642340000000004</v>
      </c>
      <c r="H16" s="26">
        <v>39.416058</v>
      </c>
      <c r="I16" s="26">
        <v>52.919708</v>
      </c>
    </row>
    <row r="17" spans="1:9" x14ac:dyDescent="0.2">
      <c r="A17" s="19" t="s">
        <v>1022</v>
      </c>
      <c r="B17" s="20">
        <v>137</v>
      </c>
      <c r="C17" s="26">
        <v>10.218978</v>
      </c>
      <c r="D17" s="26">
        <v>41.605839000000003</v>
      </c>
      <c r="E17" s="26">
        <v>13.868613</v>
      </c>
      <c r="F17" s="26">
        <v>28.467153</v>
      </c>
      <c r="G17" s="26">
        <v>5.8394159999999999</v>
      </c>
      <c r="H17" s="26">
        <v>51.824818</v>
      </c>
      <c r="I17" s="26">
        <v>42.335766</v>
      </c>
    </row>
    <row r="18" spans="1:9" x14ac:dyDescent="0.2">
      <c r="A18" s="19" t="s">
        <v>1023</v>
      </c>
      <c r="B18" s="20">
        <v>71</v>
      </c>
      <c r="C18" s="26">
        <v>14.084507</v>
      </c>
      <c r="D18" s="26">
        <v>33.802816999999997</v>
      </c>
      <c r="E18" s="26">
        <v>22.535211</v>
      </c>
      <c r="F18" s="26">
        <v>26.760563000000001</v>
      </c>
      <c r="G18" s="26">
        <v>2.8169010000000001</v>
      </c>
      <c r="H18" s="26">
        <v>47.887324</v>
      </c>
      <c r="I18" s="26">
        <v>49.295774999999999</v>
      </c>
    </row>
    <row r="19" spans="1:9" x14ac:dyDescent="0.2">
      <c r="A19" s="19" t="s">
        <v>1024</v>
      </c>
      <c r="B19" s="20">
        <v>11</v>
      </c>
      <c r="C19" s="26">
        <v>9.0909089999999999</v>
      </c>
      <c r="D19" s="26">
        <v>45.454545000000003</v>
      </c>
      <c r="E19" s="26">
        <v>9.0909089999999999</v>
      </c>
      <c r="F19" s="26">
        <v>36.363636</v>
      </c>
      <c r="G19" s="26">
        <v>0</v>
      </c>
      <c r="H19" s="26">
        <v>54.545454999999997</v>
      </c>
      <c r="I19" s="26">
        <v>45.454545000000003</v>
      </c>
    </row>
    <row r="20" spans="1:9" x14ac:dyDescent="0.2">
      <c r="A20" s="19" t="s">
        <v>1025</v>
      </c>
      <c r="B20" s="20">
        <v>881</v>
      </c>
      <c r="C20" s="26">
        <v>5.1078320000000001</v>
      </c>
      <c r="D20" s="26">
        <v>27.468785</v>
      </c>
      <c r="E20" s="26">
        <v>26.333711999999998</v>
      </c>
      <c r="F20" s="26">
        <v>35.073779999999999</v>
      </c>
      <c r="G20" s="26">
        <v>6.0158909999999999</v>
      </c>
      <c r="H20" s="26">
        <v>32.576616999999999</v>
      </c>
      <c r="I20" s="26">
        <v>61.407491</v>
      </c>
    </row>
    <row r="21" spans="1:9" x14ac:dyDescent="0.2">
      <c r="A21" s="19" t="s">
        <v>1026</v>
      </c>
      <c r="B21" s="20">
        <v>701</v>
      </c>
      <c r="C21" s="26">
        <v>5.5634810000000003</v>
      </c>
      <c r="D21" s="26">
        <v>34.664765000000003</v>
      </c>
      <c r="E21" s="26">
        <v>18.259629</v>
      </c>
      <c r="F21" s="26">
        <v>33.238230999999999</v>
      </c>
      <c r="G21" s="26">
        <v>8.2738940000000003</v>
      </c>
      <c r="H21" s="26">
        <v>40.228245000000001</v>
      </c>
      <c r="I21" s="26">
        <v>51.497860000000003</v>
      </c>
    </row>
    <row r="22" spans="1:9" x14ac:dyDescent="0.2">
      <c r="A22" s="19" t="s">
        <v>1027</v>
      </c>
      <c r="B22" s="20">
        <v>1801</v>
      </c>
      <c r="C22" s="26">
        <v>6.0521929999999999</v>
      </c>
      <c r="D22" s="26">
        <v>31.704609000000001</v>
      </c>
      <c r="E22" s="26">
        <v>21.987784999999999</v>
      </c>
      <c r="F22" s="26">
        <v>33.536923999999999</v>
      </c>
      <c r="G22" s="26">
        <v>6.7184900000000001</v>
      </c>
      <c r="H22" s="26">
        <v>37.756802</v>
      </c>
      <c r="I22" s="26">
        <v>55.524707999999997</v>
      </c>
    </row>
    <row r="23" spans="1:9" x14ac:dyDescent="0.2">
      <c r="A23" s="19" t="s">
        <v>1028</v>
      </c>
      <c r="B23" s="20">
        <v>920</v>
      </c>
      <c r="C23" s="26">
        <v>6.9565219999999997</v>
      </c>
      <c r="D23" s="26">
        <v>35.760869999999997</v>
      </c>
      <c r="E23" s="26">
        <v>17.826087000000001</v>
      </c>
      <c r="F23" s="26">
        <v>32.065216999999997</v>
      </c>
      <c r="G23" s="26">
        <v>7.3913039999999999</v>
      </c>
      <c r="H23" s="26">
        <v>42.717390999999999</v>
      </c>
      <c r="I23" s="26">
        <v>49.891303999999998</v>
      </c>
    </row>
    <row r="24" spans="1:9" x14ac:dyDescent="0.2">
      <c r="A24" s="19" t="s">
        <v>1029</v>
      </c>
      <c r="B24" s="20">
        <v>219</v>
      </c>
      <c r="C24" s="26">
        <v>11.415525000000001</v>
      </c>
      <c r="D24" s="26">
        <v>39.269405999999996</v>
      </c>
      <c r="E24" s="26">
        <v>16.438355999999999</v>
      </c>
      <c r="F24" s="26">
        <v>28.310502</v>
      </c>
      <c r="G24" s="26">
        <v>4.5662099999999999</v>
      </c>
      <c r="H24" s="26">
        <v>50.684932000000003</v>
      </c>
      <c r="I24" s="26">
        <v>44.748857999999998</v>
      </c>
    </row>
    <row r="25" spans="1:9" x14ac:dyDescent="0.2">
      <c r="A25" s="18" t="s">
        <v>1030</v>
      </c>
      <c r="B25" s="17">
        <v>208</v>
      </c>
      <c r="C25" s="25">
        <v>8.1730769999999993</v>
      </c>
      <c r="D25" s="25">
        <v>26.442308000000001</v>
      </c>
      <c r="E25" s="25">
        <v>21.153846000000001</v>
      </c>
      <c r="F25" s="25">
        <v>40.384614999999997</v>
      </c>
      <c r="G25" s="25">
        <v>3.8461539999999999</v>
      </c>
      <c r="H25" s="25">
        <v>34.615385000000003</v>
      </c>
      <c r="I25" s="25">
        <v>61.538462000000003</v>
      </c>
    </row>
    <row r="26" spans="1:9" x14ac:dyDescent="0.2">
      <c r="A26" s="19" t="s">
        <v>1018</v>
      </c>
      <c r="B26" s="20">
        <v>220</v>
      </c>
      <c r="C26" s="26">
        <v>4.5454549999999996</v>
      </c>
      <c r="D26" s="26">
        <v>26.818182</v>
      </c>
      <c r="E26" s="26">
        <v>25.909091</v>
      </c>
      <c r="F26" s="26">
        <v>36.818182</v>
      </c>
      <c r="G26" s="26">
        <v>5.9090910000000001</v>
      </c>
      <c r="H26" s="26">
        <v>31.363636</v>
      </c>
      <c r="I26" s="26">
        <v>62.727272999999997</v>
      </c>
    </row>
    <row r="27" spans="1:9" x14ac:dyDescent="0.2">
      <c r="A27" s="19" t="s">
        <v>1019</v>
      </c>
      <c r="B27" s="20">
        <v>226</v>
      </c>
      <c r="C27" s="26">
        <v>3.5398230000000002</v>
      </c>
      <c r="D27" s="26">
        <v>29.646018000000002</v>
      </c>
      <c r="E27" s="26">
        <v>27.876106</v>
      </c>
      <c r="F27" s="26">
        <v>31.858407</v>
      </c>
      <c r="G27" s="26">
        <v>7.0796460000000003</v>
      </c>
      <c r="H27" s="26">
        <v>33.185841000000003</v>
      </c>
      <c r="I27" s="26">
        <v>59.734513</v>
      </c>
    </row>
    <row r="28" spans="1:9" x14ac:dyDescent="0.2">
      <c r="A28" s="19" t="s">
        <v>1020</v>
      </c>
      <c r="B28" s="20">
        <v>211</v>
      </c>
      <c r="C28" s="26">
        <v>8.0568720000000003</v>
      </c>
      <c r="D28" s="26">
        <v>36.492891</v>
      </c>
      <c r="E28" s="26">
        <v>18.009478999999999</v>
      </c>
      <c r="F28" s="26">
        <v>29.85782</v>
      </c>
      <c r="G28" s="26">
        <v>7.5829380000000004</v>
      </c>
      <c r="H28" s="26">
        <v>44.549762999999999</v>
      </c>
      <c r="I28" s="26">
        <v>47.867299000000003</v>
      </c>
    </row>
    <row r="29" spans="1:9" x14ac:dyDescent="0.2">
      <c r="A29" s="19" t="s">
        <v>1021</v>
      </c>
      <c r="B29" s="20">
        <v>134</v>
      </c>
      <c r="C29" s="26">
        <v>5.2238810000000004</v>
      </c>
      <c r="D29" s="26">
        <v>37.313433000000003</v>
      </c>
      <c r="E29" s="26">
        <v>18.656715999999999</v>
      </c>
      <c r="F29" s="26">
        <v>31.343284000000001</v>
      </c>
      <c r="G29" s="26">
        <v>7.4626869999999998</v>
      </c>
      <c r="H29" s="26">
        <v>42.537312999999997</v>
      </c>
      <c r="I29" s="26">
        <v>50</v>
      </c>
    </row>
    <row r="30" spans="1:9" x14ac:dyDescent="0.2">
      <c r="A30" s="19" t="s">
        <v>1022</v>
      </c>
      <c r="B30" s="20">
        <v>65</v>
      </c>
      <c r="C30" s="26">
        <v>6.1538459999999997</v>
      </c>
      <c r="D30" s="26">
        <v>44.615385000000003</v>
      </c>
      <c r="E30" s="26">
        <v>10.769231</v>
      </c>
      <c r="F30" s="26">
        <v>29.230768999999999</v>
      </c>
      <c r="G30" s="26">
        <v>9.2307690000000004</v>
      </c>
      <c r="H30" s="26">
        <v>50.769230999999998</v>
      </c>
      <c r="I30" s="26">
        <v>40</v>
      </c>
    </row>
    <row r="31" spans="1:9" x14ac:dyDescent="0.2">
      <c r="A31" s="19" t="s">
        <v>1023</v>
      </c>
      <c r="B31" s="20">
        <v>25</v>
      </c>
      <c r="C31" s="26">
        <v>12</v>
      </c>
      <c r="D31" s="26">
        <v>36</v>
      </c>
      <c r="E31" s="26">
        <v>24</v>
      </c>
      <c r="F31" s="26">
        <v>28</v>
      </c>
      <c r="G31" s="26">
        <v>0</v>
      </c>
      <c r="H31" s="26">
        <v>48</v>
      </c>
      <c r="I31" s="26">
        <v>52</v>
      </c>
    </row>
    <row r="32" spans="1:9" x14ac:dyDescent="0.2">
      <c r="A32" s="19" t="s">
        <v>1024</v>
      </c>
      <c r="B32" s="20">
        <v>3</v>
      </c>
      <c r="C32" s="26">
        <v>0</v>
      </c>
      <c r="D32" s="26">
        <v>33.333333000000003</v>
      </c>
      <c r="E32" s="26">
        <v>0</v>
      </c>
      <c r="F32" s="26">
        <v>66.666667000000004</v>
      </c>
      <c r="G32" s="26">
        <v>0</v>
      </c>
      <c r="H32" s="26">
        <v>33.333333000000003</v>
      </c>
      <c r="I32" s="26">
        <v>66.666667000000004</v>
      </c>
    </row>
    <row r="33" spans="1:9" x14ac:dyDescent="0.2">
      <c r="A33" s="19" t="s">
        <v>1025</v>
      </c>
      <c r="B33" s="20">
        <v>446</v>
      </c>
      <c r="C33" s="26">
        <v>4.0358739999999997</v>
      </c>
      <c r="D33" s="26">
        <v>28.251121000000001</v>
      </c>
      <c r="E33" s="26">
        <v>26.905830000000002</v>
      </c>
      <c r="F33" s="26">
        <v>34.304932999999998</v>
      </c>
      <c r="G33" s="26">
        <v>6.5022419999999999</v>
      </c>
      <c r="H33" s="26">
        <v>32.286996000000002</v>
      </c>
      <c r="I33" s="26">
        <v>61.210762000000003</v>
      </c>
    </row>
    <row r="34" spans="1:9" x14ac:dyDescent="0.2">
      <c r="A34" s="19" t="s">
        <v>1026</v>
      </c>
      <c r="B34" s="20">
        <v>345</v>
      </c>
      <c r="C34" s="26">
        <v>6.9565219999999997</v>
      </c>
      <c r="D34" s="26">
        <v>36.811593999999999</v>
      </c>
      <c r="E34" s="26">
        <v>18.260870000000001</v>
      </c>
      <c r="F34" s="26">
        <v>30.434782999999999</v>
      </c>
      <c r="G34" s="26">
        <v>7.536232</v>
      </c>
      <c r="H34" s="26">
        <v>43.768115999999999</v>
      </c>
      <c r="I34" s="26">
        <v>48.695652000000003</v>
      </c>
    </row>
    <row r="35" spans="1:9" x14ac:dyDescent="0.2">
      <c r="A35" s="19" t="s">
        <v>1027</v>
      </c>
      <c r="B35" s="20">
        <v>884</v>
      </c>
      <c r="C35" s="26">
        <v>5.542986</v>
      </c>
      <c r="D35" s="26">
        <v>33.031674000000002</v>
      </c>
      <c r="E35" s="26">
        <v>22.171945999999998</v>
      </c>
      <c r="F35" s="26">
        <v>32.352941000000001</v>
      </c>
      <c r="G35" s="26">
        <v>6.9004519999999996</v>
      </c>
      <c r="H35" s="26">
        <v>38.574660999999999</v>
      </c>
      <c r="I35" s="26">
        <v>54.524887</v>
      </c>
    </row>
    <row r="36" spans="1:9" x14ac:dyDescent="0.2">
      <c r="A36" s="19" t="s">
        <v>1028</v>
      </c>
      <c r="B36" s="20">
        <v>438</v>
      </c>
      <c r="C36" s="26">
        <v>7.0776260000000004</v>
      </c>
      <c r="D36" s="26">
        <v>37.899543000000001</v>
      </c>
      <c r="E36" s="26">
        <v>17.351597999999999</v>
      </c>
      <c r="F36" s="26">
        <v>30.365297000000002</v>
      </c>
      <c r="G36" s="26">
        <v>7.305936</v>
      </c>
      <c r="H36" s="26">
        <v>44.977169000000004</v>
      </c>
      <c r="I36" s="26">
        <v>47.716895000000001</v>
      </c>
    </row>
    <row r="37" spans="1:9" x14ac:dyDescent="0.2">
      <c r="A37" s="19" t="s">
        <v>1029</v>
      </c>
      <c r="B37" s="20">
        <v>93</v>
      </c>
      <c r="C37" s="26">
        <v>7.5268819999999996</v>
      </c>
      <c r="D37" s="26">
        <v>41.935484000000002</v>
      </c>
      <c r="E37" s="26">
        <v>13.978495000000001</v>
      </c>
      <c r="F37" s="26">
        <v>30.107527000000001</v>
      </c>
      <c r="G37" s="26">
        <v>6.451613</v>
      </c>
      <c r="H37" s="26">
        <v>49.462366000000003</v>
      </c>
      <c r="I37" s="26">
        <v>44.086022</v>
      </c>
    </row>
    <row r="38" spans="1:9" x14ac:dyDescent="0.2">
      <c r="A38" s="18" t="s">
        <v>1031</v>
      </c>
      <c r="B38" s="17">
        <v>178</v>
      </c>
      <c r="C38" s="25">
        <v>2.2471909999999999</v>
      </c>
      <c r="D38" s="25">
        <v>25.842697000000001</v>
      </c>
      <c r="E38" s="25">
        <v>22.471910000000001</v>
      </c>
      <c r="F38" s="25">
        <v>46.067416000000001</v>
      </c>
      <c r="G38" s="25">
        <v>3.370787</v>
      </c>
      <c r="H38" s="25">
        <v>28.089887999999998</v>
      </c>
      <c r="I38" s="25">
        <v>68.539326000000003</v>
      </c>
    </row>
    <row r="39" spans="1:9" x14ac:dyDescent="0.2">
      <c r="A39" s="19" t="s">
        <v>1018</v>
      </c>
      <c r="B39" s="20">
        <v>212</v>
      </c>
      <c r="C39" s="26">
        <v>7.0754720000000004</v>
      </c>
      <c r="D39" s="26">
        <v>29.245283000000001</v>
      </c>
      <c r="E39" s="26">
        <v>26.415094</v>
      </c>
      <c r="F39" s="26">
        <v>33.962263999999998</v>
      </c>
      <c r="G39" s="26">
        <v>3.3018869999999998</v>
      </c>
      <c r="H39" s="26">
        <v>36.320754999999998</v>
      </c>
      <c r="I39" s="26">
        <v>60.377358000000001</v>
      </c>
    </row>
    <row r="40" spans="1:9" x14ac:dyDescent="0.2">
      <c r="A40" s="19" t="s">
        <v>1019</v>
      </c>
      <c r="B40" s="20">
        <v>223</v>
      </c>
      <c r="C40" s="26">
        <v>5.3811660000000003</v>
      </c>
      <c r="D40" s="26">
        <v>24.215247000000002</v>
      </c>
      <c r="E40" s="26">
        <v>25.112107999999999</v>
      </c>
      <c r="F40" s="26">
        <v>37.668160999999998</v>
      </c>
      <c r="G40" s="26">
        <v>7.6233180000000003</v>
      </c>
      <c r="H40" s="26">
        <v>29.596412999999998</v>
      </c>
      <c r="I40" s="26">
        <v>62.780268999999997</v>
      </c>
    </row>
    <row r="41" spans="1:9" x14ac:dyDescent="0.2">
      <c r="A41" s="19" t="s">
        <v>1020</v>
      </c>
      <c r="B41" s="20">
        <v>216</v>
      </c>
      <c r="C41" s="26">
        <v>5.0925929999999999</v>
      </c>
      <c r="D41" s="26">
        <v>31.944444000000001</v>
      </c>
      <c r="E41" s="26">
        <v>20.833333</v>
      </c>
      <c r="F41" s="26">
        <v>32.407406999999999</v>
      </c>
      <c r="G41" s="26">
        <v>9.7222220000000004</v>
      </c>
      <c r="H41" s="26">
        <v>37.037036999999998</v>
      </c>
      <c r="I41" s="26">
        <v>53.240741</v>
      </c>
    </row>
    <row r="42" spans="1:9" x14ac:dyDescent="0.2">
      <c r="A42" s="19" t="s">
        <v>1021</v>
      </c>
      <c r="B42" s="20">
        <v>140</v>
      </c>
      <c r="C42" s="26">
        <v>2.8571430000000002</v>
      </c>
      <c r="D42" s="26">
        <v>33.571429000000002</v>
      </c>
      <c r="E42" s="26">
        <v>14.285714</v>
      </c>
      <c r="F42" s="26">
        <v>41.428570999999998</v>
      </c>
      <c r="G42" s="26">
        <v>7.8571429999999998</v>
      </c>
      <c r="H42" s="26">
        <v>36.428570999999998</v>
      </c>
      <c r="I42" s="26">
        <v>55.714286000000001</v>
      </c>
    </row>
    <row r="43" spans="1:9" x14ac:dyDescent="0.2">
      <c r="A43" s="19" t="s">
        <v>1022</v>
      </c>
      <c r="B43" s="20">
        <v>72</v>
      </c>
      <c r="C43" s="26">
        <v>13.888889000000001</v>
      </c>
      <c r="D43" s="26">
        <v>38.888888999999999</v>
      </c>
      <c r="E43" s="26">
        <v>16.666667</v>
      </c>
      <c r="F43" s="26">
        <v>27.777778000000001</v>
      </c>
      <c r="G43" s="26">
        <v>2.7777780000000001</v>
      </c>
      <c r="H43" s="26">
        <v>52.777777999999998</v>
      </c>
      <c r="I43" s="26">
        <v>44.444443999999997</v>
      </c>
    </row>
    <row r="44" spans="1:9" x14ac:dyDescent="0.2">
      <c r="A44" s="19" t="s">
        <v>1023</v>
      </c>
      <c r="B44" s="20">
        <v>46</v>
      </c>
      <c r="C44" s="26">
        <v>15.217390999999999</v>
      </c>
      <c r="D44" s="26">
        <v>32.608696000000002</v>
      </c>
      <c r="E44" s="26">
        <v>21.739129999999999</v>
      </c>
      <c r="F44" s="26">
        <v>26.086957000000002</v>
      </c>
      <c r="G44" s="26">
        <v>4.3478260000000004</v>
      </c>
      <c r="H44" s="26">
        <v>47.826087000000001</v>
      </c>
      <c r="I44" s="26">
        <v>47.826087000000001</v>
      </c>
    </row>
    <row r="45" spans="1:9" x14ac:dyDescent="0.2">
      <c r="A45" s="19" t="s">
        <v>1024</v>
      </c>
      <c r="B45" s="20">
        <v>8</v>
      </c>
      <c r="C45" s="26">
        <v>12.5</v>
      </c>
      <c r="D45" s="26">
        <v>50</v>
      </c>
      <c r="E45" s="26">
        <v>12.5</v>
      </c>
      <c r="F45" s="26">
        <v>25</v>
      </c>
      <c r="G45" s="26">
        <v>0</v>
      </c>
      <c r="H45" s="26">
        <v>62.5</v>
      </c>
      <c r="I45" s="26">
        <v>37.5</v>
      </c>
    </row>
    <row r="46" spans="1:9" x14ac:dyDescent="0.2">
      <c r="A46" s="19" t="s">
        <v>1025</v>
      </c>
      <c r="B46" s="20">
        <v>435</v>
      </c>
      <c r="C46" s="26">
        <v>6.2068969999999997</v>
      </c>
      <c r="D46" s="26">
        <v>26.666667</v>
      </c>
      <c r="E46" s="26">
        <v>25.747126000000002</v>
      </c>
      <c r="F46" s="26">
        <v>35.862068999999998</v>
      </c>
      <c r="G46" s="26">
        <v>5.5172410000000003</v>
      </c>
      <c r="H46" s="26">
        <v>32.873562999999997</v>
      </c>
      <c r="I46" s="26">
        <v>61.609195</v>
      </c>
    </row>
    <row r="47" spans="1:9" x14ac:dyDescent="0.2">
      <c r="A47" s="19" t="s">
        <v>1026</v>
      </c>
      <c r="B47" s="20">
        <v>356</v>
      </c>
      <c r="C47" s="26">
        <v>4.2134830000000001</v>
      </c>
      <c r="D47" s="26">
        <v>32.584269999999997</v>
      </c>
      <c r="E47" s="26">
        <v>18.258427000000001</v>
      </c>
      <c r="F47" s="26">
        <v>35.955055999999999</v>
      </c>
      <c r="G47" s="26">
        <v>8.9887639999999998</v>
      </c>
      <c r="H47" s="26">
        <v>36.797753</v>
      </c>
      <c r="I47" s="26">
        <v>54.213482999999997</v>
      </c>
    </row>
    <row r="48" spans="1:9" x14ac:dyDescent="0.2">
      <c r="A48" s="19" t="s">
        <v>1027</v>
      </c>
      <c r="B48" s="20">
        <v>917</v>
      </c>
      <c r="C48" s="26">
        <v>6.543075</v>
      </c>
      <c r="D48" s="26">
        <v>30.4253</v>
      </c>
      <c r="E48" s="26">
        <v>21.810251000000001</v>
      </c>
      <c r="F48" s="26">
        <v>34.678299000000003</v>
      </c>
      <c r="G48" s="26">
        <v>6.543075</v>
      </c>
      <c r="H48" s="26">
        <v>36.968375000000002</v>
      </c>
      <c r="I48" s="26">
        <v>56.488549999999996</v>
      </c>
    </row>
    <row r="49" spans="1:9" x14ac:dyDescent="0.2">
      <c r="A49" s="19" t="s">
        <v>1028</v>
      </c>
      <c r="B49" s="20">
        <v>482</v>
      </c>
      <c r="C49" s="26">
        <v>6.8464729999999996</v>
      </c>
      <c r="D49" s="26">
        <v>33.817427000000002</v>
      </c>
      <c r="E49" s="26">
        <v>18.257261</v>
      </c>
      <c r="F49" s="26">
        <v>33.609959000000003</v>
      </c>
      <c r="G49" s="26">
        <v>7.4688800000000004</v>
      </c>
      <c r="H49" s="26">
        <v>40.663899999999998</v>
      </c>
      <c r="I49" s="26">
        <v>51.867220000000003</v>
      </c>
    </row>
    <row r="50" spans="1:9" x14ac:dyDescent="0.2">
      <c r="A50" s="19" t="s">
        <v>1029</v>
      </c>
      <c r="B50" s="20">
        <v>126</v>
      </c>
      <c r="C50" s="26">
        <v>14.285714</v>
      </c>
      <c r="D50" s="26">
        <v>37.301586999999998</v>
      </c>
      <c r="E50" s="26">
        <v>18.253968</v>
      </c>
      <c r="F50" s="26">
        <v>26.984127000000001</v>
      </c>
      <c r="G50" s="26">
        <v>3.1746029999999998</v>
      </c>
      <c r="H50" s="26">
        <v>51.587302000000001</v>
      </c>
      <c r="I50" s="26">
        <v>45.238095000000001</v>
      </c>
    </row>
    <row r="51" spans="1:9" x14ac:dyDescent="0.2">
      <c r="A51" s="18" t="s">
        <v>1032</v>
      </c>
      <c r="B51" s="18"/>
      <c r="C51" s="18"/>
      <c r="D51" s="18"/>
      <c r="E51" s="18"/>
      <c r="F51" s="18"/>
      <c r="G51" s="18"/>
      <c r="H51" s="18"/>
      <c r="I51" s="18"/>
    </row>
    <row r="52" spans="1:9" x14ac:dyDescent="0.2">
      <c r="A52" s="19" t="s">
        <v>130</v>
      </c>
      <c r="B52" s="20">
        <v>151</v>
      </c>
      <c r="C52" s="26">
        <v>3.9735100000000001</v>
      </c>
      <c r="D52" s="26">
        <v>25.827815000000001</v>
      </c>
      <c r="E52" s="26">
        <v>21.192053000000001</v>
      </c>
      <c r="F52" s="26">
        <v>39.072848</v>
      </c>
      <c r="G52" s="26">
        <v>9.9337750000000007</v>
      </c>
      <c r="H52" s="26">
        <v>29.801324999999999</v>
      </c>
      <c r="I52" s="26">
        <v>60.264901000000002</v>
      </c>
    </row>
    <row r="53" spans="1:9" x14ac:dyDescent="0.2">
      <c r="A53" s="19" t="s">
        <v>131</v>
      </c>
      <c r="B53" s="20">
        <v>1446</v>
      </c>
      <c r="C53" s="26">
        <v>5.7399719999999999</v>
      </c>
      <c r="D53" s="26">
        <v>32.572614000000002</v>
      </c>
      <c r="E53" s="26">
        <v>23.720609</v>
      </c>
      <c r="F53" s="26">
        <v>32.572614000000002</v>
      </c>
      <c r="G53" s="26">
        <v>5.3941910000000002</v>
      </c>
      <c r="H53" s="26">
        <v>38.312586000000003</v>
      </c>
      <c r="I53" s="26">
        <v>56.293222999999998</v>
      </c>
    </row>
    <row r="54" spans="1:9" x14ac:dyDescent="0.2">
      <c r="A54" s="19" t="s">
        <v>392</v>
      </c>
      <c r="B54" s="20">
        <v>150</v>
      </c>
      <c r="C54" s="26">
        <v>2</v>
      </c>
      <c r="D54" s="26">
        <v>17.333333</v>
      </c>
      <c r="E54" s="26">
        <v>18.666667</v>
      </c>
      <c r="F54" s="26">
        <v>57.333333000000003</v>
      </c>
      <c r="G54" s="26">
        <v>4.6666670000000003</v>
      </c>
      <c r="H54" s="26">
        <v>19.333333</v>
      </c>
      <c r="I54" s="26">
        <v>76</v>
      </c>
    </row>
    <row r="55" spans="1:9" x14ac:dyDescent="0.2">
      <c r="A55" s="19" t="s">
        <v>132</v>
      </c>
      <c r="B55" s="20">
        <v>372</v>
      </c>
      <c r="C55" s="26">
        <v>9.1397849999999998</v>
      </c>
      <c r="D55" s="26">
        <v>31.182796</v>
      </c>
      <c r="E55" s="26">
        <v>18.27957</v>
      </c>
      <c r="F55" s="26">
        <v>33.602150999999999</v>
      </c>
      <c r="G55" s="26">
        <v>7.7956989999999999</v>
      </c>
      <c r="H55" s="26">
        <v>40.322581</v>
      </c>
      <c r="I55" s="26">
        <v>51.881720000000001</v>
      </c>
    </row>
    <row r="56" spans="1:9" x14ac:dyDescent="0.2">
      <c r="A56" s="19" t="s">
        <v>1033</v>
      </c>
      <c r="B56" s="20">
        <v>69</v>
      </c>
      <c r="C56" s="26">
        <v>5.7971009999999996</v>
      </c>
      <c r="D56" s="26">
        <v>30.434782999999999</v>
      </c>
      <c r="E56" s="26">
        <v>13.043478</v>
      </c>
      <c r="F56" s="26">
        <v>42.028986000000003</v>
      </c>
      <c r="G56" s="26">
        <v>8.6956520000000008</v>
      </c>
      <c r="H56" s="26">
        <v>36.231884000000001</v>
      </c>
      <c r="I56" s="26">
        <v>55.072463999999997</v>
      </c>
    </row>
    <row r="57" spans="1:9" x14ac:dyDescent="0.2">
      <c r="A57" s="18" t="s">
        <v>133</v>
      </c>
      <c r="B57" s="17">
        <v>92</v>
      </c>
      <c r="C57" s="25">
        <v>3.2608700000000002</v>
      </c>
      <c r="D57" s="25">
        <v>22.826087000000001</v>
      </c>
      <c r="E57" s="25">
        <v>21.739129999999999</v>
      </c>
      <c r="F57" s="25">
        <v>39.130434999999999</v>
      </c>
      <c r="G57" s="25">
        <v>13.043478</v>
      </c>
      <c r="H57" s="25">
        <v>26.086957000000002</v>
      </c>
      <c r="I57" s="25">
        <v>60.869565000000001</v>
      </c>
    </row>
    <row r="58" spans="1:9" x14ac:dyDescent="0.2">
      <c r="A58" s="19" t="s">
        <v>134</v>
      </c>
      <c r="B58" s="20">
        <v>813</v>
      </c>
      <c r="C58" s="26">
        <v>6.2730629999999996</v>
      </c>
      <c r="D58" s="26">
        <v>33.333333000000003</v>
      </c>
      <c r="E58" s="26">
        <v>23.616236000000001</v>
      </c>
      <c r="F58" s="26">
        <v>31.365314000000001</v>
      </c>
      <c r="G58" s="26">
        <v>5.4120540000000004</v>
      </c>
      <c r="H58" s="26">
        <v>39.606395999999997</v>
      </c>
      <c r="I58" s="26">
        <v>54.981549999999999</v>
      </c>
    </row>
    <row r="59" spans="1:9" x14ac:dyDescent="0.2">
      <c r="A59" s="19" t="s">
        <v>393</v>
      </c>
      <c r="B59" s="20">
        <v>65</v>
      </c>
      <c r="C59" s="26">
        <v>3.0769229999999999</v>
      </c>
      <c r="D59" s="26">
        <v>18.461538000000001</v>
      </c>
      <c r="E59" s="26">
        <v>16.923076999999999</v>
      </c>
      <c r="F59" s="26">
        <v>55.384614999999997</v>
      </c>
      <c r="G59" s="26">
        <v>6.1538459999999997</v>
      </c>
      <c r="H59" s="26">
        <v>21.538461999999999</v>
      </c>
      <c r="I59" s="26">
        <v>72.307692000000003</v>
      </c>
    </row>
    <row r="60" spans="1:9" x14ac:dyDescent="0.2">
      <c r="A60" s="19" t="s">
        <v>135</v>
      </c>
      <c r="B60" s="20">
        <v>83</v>
      </c>
      <c r="C60" s="26">
        <v>10.843373</v>
      </c>
      <c r="D60" s="26">
        <v>36.144578000000003</v>
      </c>
      <c r="E60" s="26">
        <v>16.867470000000001</v>
      </c>
      <c r="F60" s="26">
        <v>28.915662999999999</v>
      </c>
      <c r="G60" s="26">
        <v>7.2289159999999999</v>
      </c>
      <c r="H60" s="26">
        <v>46.987952</v>
      </c>
      <c r="I60" s="26">
        <v>45.783132999999999</v>
      </c>
    </row>
    <row r="61" spans="1:9" x14ac:dyDescent="0.2">
      <c r="A61" s="19" t="s">
        <v>1034</v>
      </c>
      <c r="B61" s="20">
        <v>39</v>
      </c>
      <c r="C61" s="26">
        <v>2.5641029999999998</v>
      </c>
      <c r="D61" s="26">
        <v>33.333333000000003</v>
      </c>
      <c r="E61" s="26">
        <v>7.6923079999999997</v>
      </c>
      <c r="F61" s="26">
        <v>48.717948999999997</v>
      </c>
      <c r="G61" s="26">
        <v>7.6923079999999997</v>
      </c>
      <c r="H61" s="26">
        <v>35.897435999999999</v>
      </c>
      <c r="I61" s="26">
        <v>56.410255999999997</v>
      </c>
    </row>
    <row r="62" spans="1:9" x14ac:dyDescent="0.2">
      <c r="A62" s="18" t="s">
        <v>136</v>
      </c>
      <c r="B62" s="17">
        <v>59</v>
      </c>
      <c r="C62" s="25">
        <v>5.084746</v>
      </c>
      <c r="D62" s="25">
        <v>30.508475000000001</v>
      </c>
      <c r="E62" s="25">
        <v>20.338982999999999</v>
      </c>
      <c r="F62" s="25">
        <v>38.983051000000003</v>
      </c>
      <c r="G62" s="25">
        <v>5.084746</v>
      </c>
      <c r="H62" s="25">
        <v>35.593220000000002</v>
      </c>
      <c r="I62" s="25">
        <v>59.322034000000002</v>
      </c>
    </row>
    <row r="63" spans="1:9" x14ac:dyDescent="0.2">
      <c r="A63" s="19" t="s">
        <v>134</v>
      </c>
      <c r="B63" s="20">
        <v>632</v>
      </c>
      <c r="C63" s="26">
        <v>5.0632910000000004</v>
      </c>
      <c r="D63" s="26">
        <v>31.487342000000002</v>
      </c>
      <c r="E63" s="26">
        <v>23.892405</v>
      </c>
      <c r="F63" s="26">
        <v>34.177214999999997</v>
      </c>
      <c r="G63" s="26">
        <v>5.3797470000000001</v>
      </c>
      <c r="H63" s="26">
        <v>36.550632999999998</v>
      </c>
      <c r="I63" s="26">
        <v>58.06962</v>
      </c>
    </row>
    <row r="64" spans="1:9" x14ac:dyDescent="0.2">
      <c r="A64" s="19" t="s">
        <v>393</v>
      </c>
      <c r="B64" s="20">
        <v>85</v>
      </c>
      <c r="C64" s="26">
        <v>1.176471</v>
      </c>
      <c r="D64" s="26">
        <v>16.470587999999999</v>
      </c>
      <c r="E64" s="26">
        <v>20</v>
      </c>
      <c r="F64" s="26">
        <v>58.823529000000001</v>
      </c>
      <c r="G64" s="26">
        <v>3.5294120000000002</v>
      </c>
      <c r="H64" s="26">
        <v>17.647058999999999</v>
      </c>
      <c r="I64" s="26">
        <v>78.823528999999994</v>
      </c>
    </row>
    <row r="65" spans="1:9" x14ac:dyDescent="0.2">
      <c r="A65" s="19" t="s">
        <v>135</v>
      </c>
      <c r="B65" s="20">
        <v>289</v>
      </c>
      <c r="C65" s="26">
        <v>8.6505189999999992</v>
      </c>
      <c r="D65" s="26">
        <v>29.757784999999998</v>
      </c>
      <c r="E65" s="26">
        <v>18.685120999999999</v>
      </c>
      <c r="F65" s="26">
        <v>34.948096999999997</v>
      </c>
      <c r="G65" s="26">
        <v>7.9584780000000004</v>
      </c>
      <c r="H65" s="26">
        <v>38.408304000000001</v>
      </c>
      <c r="I65" s="26">
        <v>53.633217999999999</v>
      </c>
    </row>
    <row r="66" spans="1:9" x14ac:dyDescent="0.2">
      <c r="A66" s="19" t="s">
        <v>1034</v>
      </c>
      <c r="B66" s="20">
        <v>30</v>
      </c>
      <c r="C66" s="26">
        <v>10</v>
      </c>
      <c r="D66" s="26">
        <v>26.666667</v>
      </c>
      <c r="E66" s="26">
        <v>20</v>
      </c>
      <c r="F66" s="26">
        <v>33.333333000000003</v>
      </c>
      <c r="G66" s="26">
        <v>10</v>
      </c>
      <c r="H66" s="26">
        <v>36.666666999999997</v>
      </c>
      <c r="I66" s="26">
        <v>53.333333000000003</v>
      </c>
    </row>
    <row r="67" spans="1:9" x14ac:dyDescent="0.2">
      <c r="A67" s="18" t="s">
        <v>1035</v>
      </c>
      <c r="B67" s="18"/>
      <c r="C67" s="18"/>
      <c r="D67" s="18"/>
      <c r="E67" s="18"/>
      <c r="F67" s="18"/>
      <c r="G67" s="18"/>
      <c r="H67" s="18"/>
      <c r="I67" s="18"/>
    </row>
    <row r="68" spans="1:9" x14ac:dyDescent="0.2">
      <c r="A68" s="19" t="s">
        <v>1036</v>
      </c>
      <c r="B68" s="20">
        <v>366</v>
      </c>
      <c r="C68" s="26">
        <v>5.1912570000000002</v>
      </c>
      <c r="D68" s="26">
        <v>26.502732000000002</v>
      </c>
      <c r="E68" s="26">
        <v>19.125682999999999</v>
      </c>
      <c r="F68" s="26">
        <v>39.890709999999999</v>
      </c>
      <c r="G68" s="26">
        <v>9.2896169999999998</v>
      </c>
      <c r="H68" s="26">
        <v>31.693988999999998</v>
      </c>
      <c r="I68" s="26">
        <v>59.016393000000001</v>
      </c>
    </row>
    <row r="69" spans="1:9" x14ac:dyDescent="0.2">
      <c r="A69" s="19" t="s">
        <v>1037</v>
      </c>
      <c r="B69" s="20">
        <v>1212</v>
      </c>
      <c r="C69" s="26">
        <v>5.7755780000000003</v>
      </c>
      <c r="D69" s="26">
        <v>33.580857999999999</v>
      </c>
      <c r="E69" s="26">
        <v>24.092409</v>
      </c>
      <c r="F69" s="26">
        <v>31.435644</v>
      </c>
      <c r="G69" s="26">
        <v>5.1155119999999998</v>
      </c>
      <c r="H69" s="26">
        <v>39.356436000000002</v>
      </c>
      <c r="I69" s="26">
        <v>55.528053</v>
      </c>
    </row>
    <row r="70" spans="1:9" x14ac:dyDescent="0.2">
      <c r="A70" s="19" t="s">
        <v>137</v>
      </c>
      <c r="B70" s="20">
        <v>112</v>
      </c>
      <c r="C70" s="26">
        <v>7.1428570000000002</v>
      </c>
      <c r="D70" s="26">
        <v>30.357143000000001</v>
      </c>
      <c r="E70" s="26">
        <v>25.892856999999999</v>
      </c>
      <c r="F70" s="26">
        <v>32.142856999999999</v>
      </c>
      <c r="G70" s="26">
        <v>4.4642860000000004</v>
      </c>
      <c r="H70" s="26">
        <v>37.5</v>
      </c>
      <c r="I70" s="26">
        <v>58.035713999999999</v>
      </c>
    </row>
    <row r="71" spans="1:9" x14ac:dyDescent="0.2">
      <c r="A71" s="19" t="s">
        <v>138</v>
      </c>
      <c r="B71" s="20">
        <v>673</v>
      </c>
      <c r="C71" s="26">
        <v>5.7949479999999998</v>
      </c>
      <c r="D71" s="26">
        <v>30.312035999999999</v>
      </c>
      <c r="E71" s="26">
        <v>20.505201</v>
      </c>
      <c r="F71" s="26">
        <v>37.890045000000001</v>
      </c>
      <c r="G71" s="26">
        <v>5.4977710000000002</v>
      </c>
      <c r="H71" s="26">
        <v>36.106983999999997</v>
      </c>
      <c r="I71" s="26">
        <v>58.395245000000003</v>
      </c>
    </row>
    <row r="72" spans="1:9" x14ac:dyDescent="0.2">
      <c r="A72" s="19" t="s">
        <v>1038</v>
      </c>
      <c r="B72" s="20">
        <v>75</v>
      </c>
      <c r="C72" s="26">
        <v>6.6666670000000003</v>
      </c>
      <c r="D72" s="26">
        <v>20</v>
      </c>
      <c r="E72" s="26">
        <v>25.333333</v>
      </c>
      <c r="F72" s="26">
        <v>44</v>
      </c>
      <c r="G72" s="26">
        <v>4</v>
      </c>
      <c r="H72" s="26">
        <v>26.666667</v>
      </c>
      <c r="I72" s="26">
        <v>69.333332999999996</v>
      </c>
    </row>
    <row r="73" spans="1:9" x14ac:dyDescent="0.2">
      <c r="A73" s="19" t="s">
        <v>1011</v>
      </c>
      <c r="B73" s="20">
        <v>178</v>
      </c>
      <c r="C73" s="26">
        <v>3.9325839999999999</v>
      </c>
      <c r="D73" s="26">
        <v>28.089887999999998</v>
      </c>
      <c r="E73" s="26">
        <v>20.224719</v>
      </c>
      <c r="F73" s="26">
        <v>39.325842999999999</v>
      </c>
      <c r="G73" s="26">
        <v>8.4269660000000002</v>
      </c>
      <c r="H73" s="26">
        <v>32.022472</v>
      </c>
      <c r="I73" s="26">
        <v>59.550561999999999</v>
      </c>
    </row>
    <row r="74" spans="1:9" x14ac:dyDescent="0.2">
      <c r="A74" s="19" t="s">
        <v>1441</v>
      </c>
      <c r="B74" s="20">
        <v>1644</v>
      </c>
      <c r="C74" s="26">
        <v>6.3260339999999999</v>
      </c>
      <c r="D74" s="26">
        <v>31.995134</v>
      </c>
      <c r="E74" s="26">
        <v>22.749392</v>
      </c>
      <c r="F74" s="26">
        <v>33.698296999999997</v>
      </c>
      <c r="G74" s="26">
        <v>5.2311439999999996</v>
      </c>
      <c r="H74" s="26">
        <v>38.321168</v>
      </c>
      <c r="I74" s="26">
        <v>56.447688999999997</v>
      </c>
    </row>
    <row r="75" spans="1:9" x14ac:dyDescent="0.2">
      <c r="A75" s="18" t="s">
        <v>1039</v>
      </c>
      <c r="B75" s="18"/>
      <c r="C75" s="18"/>
      <c r="D75" s="18"/>
      <c r="E75" s="18"/>
      <c r="F75" s="18"/>
      <c r="G75" s="18"/>
      <c r="H75" s="18"/>
      <c r="I75" s="18"/>
    </row>
    <row r="76" spans="1:9" x14ac:dyDescent="0.2">
      <c r="A76" s="21" t="s">
        <v>1040</v>
      </c>
      <c r="B76" s="34">
        <v>366</v>
      </c>
      <c r="C76" s="30">
        <v>5.1912570000000002</v>
      </c>
      <c r="D76" s="30">
        <v>26.502732000000002</v>
      </c>
      <c r="E76" s="30">
        <v>19.125682999999999</v>
      </c>
      <c r="F76" s="30">
        <v>39.890709999999999</v>
      </c>
      <c r="G76" s="30">
        <v>9.2896169999999998</v>
      </c>
      <c r="H76" s="30">
        <v>31.693988999999998</v>
      </c>
      <c r="I76" s="30">
        <v>59.016393000000001</v>
      </c>
    </row>
    <row r="77" spans="1:9" x14ac:dyDescent="0.2">
      <c r="A77" s="21" t="s">
        <v>1041</v>
      </c>
      <c r="B77" s="34">
        <v>954</v>
      </c>
      <c r="C77" s="30">
        <v>7.232704</v>
      </c>
      <c r="D77" s="30">
        <v>31.970649999999999</v>
      </c>
      <c r="E77" s="30">
        <v>24.109014999999999</v>
      </c>
      <c r="F77" s="30">
        <v>31.236896999999999</v>
      </c>
      <c r="G77" s="30">
        <v>5.4507339999999997</v>
      </c>
      <c r="H77" s="30">
        <v>39.203353999999997</v>
      </c>
      <c r="I77" s="30">
        <v>55.345911999999998</v>
      </c>
    </row>
    <row r="78" spans="1:9" x14ac:dyDescent="0.2">
      <c r="A78" s="19" t="s">
        <v>1042</v>
      </c>
      <c r="B78" s="20">
        <v>345</v>
      </c>
      <c r="C78" s="26">
        <v>4.6376809999999997</v>
      </c>
      <c r="D78" s="26">
        <v>30.144928</v>
      </c>
      <c r="E78" s="26">
        <v>20.579709999999999</v>
      </c>
      <c r="F78" s="26">
        <v>39.420290000000001</v>
      </c>
      <c r="G78" s="26">
        <v>5.2173910000000001</v>
      </c>
      <c r="H78" s="26">
        <v>34.782609000000001</v>
      </c>
      <c r="I78" s="26">
        <v>60</v>
      </c>
    </row>
    <row r="79" spans="1:9" x14ac:dyDescent="0.2">
      <c r="A79" s="19" t="s">
        <v>1043</v>
      </c>
      <c r="B79" s="20">
        <v>141</v>
      </c>
      <c r="C79" s="26">
        <v>4.2553190000000001</v>
      </c>
      <c r="D79" s="26">
        <v>33.333333000000003</v>
      </c>
      <c r="E79" s="26">
        <v>20.567375999999999</v>
      </c>
      <c r="F79" s="26">
        <v>40.425531999999997</v>
      </c>
      <c r="G79" s="26">
        <v>1.4184399999999999</v>
      </c>
      <c r="H79" s="26">
        <v>37.588652000000003</v>
      </c>
      <c r="I79" s="26">
        <v>60.992908</v>
      </c>
    </row>
    <row r="80" spans="1:9" x14ac:dyDescent="0.2">
      <c r="A80" s="19" t="s">
        <v>1044</v>
      </c>
      <c r="B80" s="20">
        <v>56</v>
      </c>
      <c r="C80" s="26">
        <v>3.5714290000000002</v>
      </c>
      <c r="D80" s="26">
        <v>19.642856999999999</v>
      </c>
      <c r="E80" s="26">
        <v>26.785713999999999</v>
      </c>
      <c r="F80" s="26">
        <v>39.285713999999999</v>
      </c>
      <c r="G80" s="26">
        <v>10.714286</v>
      </c>
      <c r="H80" s="26">
        <v>23.214286000000001</v>
      </c>
      <c r="I80" s="26">
        <v>66.071428999999995</v>
      </c>
    </row>
    <row r="81" spans="1:9" x14ac:dyDescent="0.2">
      <c r="A81" s="19" t="s">
        <v>1045</v>
      </c>
      <c r="B81" s="20">
        <v>48</v>
      </c>
      <c r="C81" s="26">
        <v>12.5</v>
      </c>
      <c r="D81" s="26">
        <v>37.5</v>
      </c>
      <c r="E81" s="26">
        <v>25</v>
      </c>
      <c r="F81" s="26">
        <v>20.833333</v>
      </c>
      <c r="G81" s="26">
        <v>4.1666670000000003</v>
      </c>
      <c r="H81" s="26">
        <v>50</v>
      </c>
      <c r="I81" s="26">
        <v>45.833333000000003</v>
      </c>
    </row>
    <row r="82" spans="1:9" x14ac:dyDescent="0.2">
      <c r="A82" s="19" t="s">
        <v>1046</v>
      </c>
      <c r="B82" s="20">
        <v>20</v>
      </c>
      <c r="C82" s="26">
        <v>10</v>
      </c>
      <c r="D82" s="26">
        <v>30</v>
      </c>
      <c r="E82" s="26">
        <v>20</v>
      </c>
      <c r="F82" s="26">
        <v>35</v>
      </c>
      <c r="G82" s="26">
        <v>5</v>
      </c>
      <c r="H82" s="26">
        <v>40</v>
      </c>
      <c r="I82" s="26">
        <v>55</v>
      </c>
    </row>
    <row r="83" spans="1:9" x14ac:dyDescent="0.2">
      <c r="A83" s="19" t="s">
        <v>1047</v>
      </c>
      <c r="B83" s="20">
        <v>4</v>
      </c>
      <c r="C83" s="26">
        <v>25</v>
      </c>
      <c r="D83" s="26">
        <v>0</v>
      </c>
      <c r="E83" s="26">
        <v>50</v>
      </c>
      <c r="F83" s="26">
        <v>25</v>
      </c>
      <c r="G83" s="26">
        <v>0</v>
      </c>
      <c r="H83" s="26">
        <v>25</v>
      </c>
      <c r="I83" s="26">
        <v>75</v>
      </c>
    </row>
    <row r="84" spans="1:9" x14ac:dyDescent="0.2">
      <c r="A84" s="19" t="s">
        <v>1048</v>
      </c>
      <c r="B84" s="20">
        <v>2</v>
      </c>
      <c r="C84" s="26">
        <v>0</v>
      </c>
      <c r="D84" s="26">
        <v>50</v>
      </c>
      <c r="E84" s="26">
        <v>0</v>
      </c>
      <c r="F84" s="26">
        <v>50</v>
      </c>
      <c r="G84" s="26">
        <v>0</v>
      </c>
      <c r="H84" s="26">
        <v>50</v>
      </c>
      <c r="I84" s="26">
        <v>50</v>
      </c>
    </row>
    <row r="85" spans="1:9" x14ac:dyDescent="0.2">
      <c r="A85" s="19" t="s">
        <v>1049</v>
      </c>
      <c r="B85" s="20">
        <v>2</v>
      </c>
      <c r="C85" s="26">
        <v>0</v>
      </c>
      <c r="D85" s="26">
        <v>50</v>
      </c>
      <c r="E85" s="26">
        <v>50</v>
      </c>
      <c r="F85" s="26">
        <v>0</v>
      </c>
      <c r="G85" s="26">
        <v>0</v>
      </c>
      <c r="H85" s="26">
        <v>50</v>
      </c>
      <c r="I85" s="26">
        <v>50</v>
      </c>
    </row>
    <row r="86" spans="1:9" x14ac:dyDescent="0.2">
      <c r="A86" s="19" t="s">
        <v>1011</v>
      </c>
      <c r="B86" s="20">
        <v>250</v>
      </c>
      <c r="C86" s="26">
        <v>3.6</v>
      </c>
      <c r="D86" s="26">
        <v>33.200000000000003</v>
      </c>
      <c r="E86" s="26">
        <v>18.399999999999999</v>
      </c>
      <c r="F86" s="26">
        <v>36.799999999999997</v>
      </c>
      <c r="G86" s="26">
        <v>8</v>
      </c>
      <c r="H86" s="26">
        <v>36.799999999999997</v>
      </c>
      <c r="I86" s="26">
        <v>55.2</v>
      </c>
    </row>
    <row r="87" spans="1:9" x14ac:dyDescent="0.2">
      <c r="A87" s="18" t="s">
        <v>1050</v>
      </c>
      <c r="B87" s="18"/>
      <c r="C87" s="18"/>
      <c r="D87" s="18"/>
      <c r="E87" s="18"/>
      <c r="F87" s="18"/>
      <c r="G87" s="18"/>
      <c r="H87" s="18"/>
      <c r="I87" s="18"/>
    </row>
    <row r="88" spans="1:9" x14ac:dyDescent="0.2">
      <c r="A88" s="19" t="s">
        <v>1051</v>
      </c>
      <c r="B88" s="20">
        <v>1712</v>
      </c>
      <c r="C88" s="26">
        <v>6.3084110000000004</v>
      </c>
      <c r="D88" s="26">
        <v>33.644860000000001</v>
      </c>
      <c r="E88" s="26">
        <v>22.838785000000001</v>
      </c>
      <c r="F88" s="26">
        <v>31.717289999999998</v>
      </c>
      <c r="G88" s="26">
        <v>5.4906540000000001</v>
      </c>
      <c r="H88" s="26">
        <v>39.953271000000001</v>
      </c>
      <c r="I88" s="26">
        <v>54.556075</v>
      </c>
    </row>
    <row r="89" spans="1:9" x14ac:dyDescent="0.2">
      <c r="A89" s="19" t="s">
        <v>139</v>
      </c>
      <c r="B89" s="20">
        <v>76</v>
      </c>
      <c r="C89" s="26">
        <v>10.526316</v>
      </c>
      <c r="D89" s="26">
        <v>32.894736999999999</v>
      </c>
      <c r="E89" s="26">
        <v>26.315788999999999</v>
      </c>
      <c r="F89" s="26">
        <v>25</v>
      </c>
      <c r="G89" s="26">
        <v>5.2631579999999998</v>
      </c>
      <c r="H89" s="26">
        <v>43.421053000000001</v>
      </c>
      <c r="I89" s="26">
        <v>51.315789000000002</v>
      </c>
    </row>
    <row r="90" spans="1:9" x14ac:dyDescent="0.2">
      <c r="A90" s="19" t="s">
        <v>1052</v>
      </c>
      <c r="B90" s="20">
        <v>59</v>
      </c>
      <c r="C90" s="26">
        <v>8.4745760000000008</v>
      </c>
      <c r="D90" s="26">
        <v>13.559322</v>
      </c>
      <c r="E90" s="26">
        <v>8.4745760000000008</v>
      </c>
      <c r="F90" s="26">
        <v>64.406779999999998</v>
      </c>
      <c r="G90" s="26">
        <v>5.084746</v>
      </c>
      <c r="H90" s="26">
        <v>22.033898000000001</v>
      </c>
      <c r="I90" s="26">
        <v>72.881355999999997</v>
      </c>
    </row>
    <row r="91" spans="1:9" x14ac:dyDescent="0.2">
      <c r="A91" s="19" t="s">
        <v>140</v>
      </c>
      <c r="B91" s="20">
        <v>194</v>
      </c>
      <c r="C91" s="26">
        <v>2.0618560000000001</v>
      </c>
      <c r="D91" s="26">
        <v>13.917526000000001</v>
      </c>
      <c r="E91" s="26">
        <v>19.587629</v>
      </c>
      <c r="F91" s="26">
        <v>54.639175000000002</v>
      </c>
      <c r="G91" s="26">
        <v>9.7938139999999994</v>
      </c>
      <c r="H91" s="26">
        <v>15.979381</v>
      </c>
      <c r="I91" s="26">
        <v>74.226804000000001</v>
      </c>
    </row>
    <row r="92" spans="1:9" x14ac:dyDescent="0.2">
      <c r="A92" s="19" t="s">
        <v>141</v>
      </c>
      <c r="B92" s="20">
        <v>16</v>
      </c>
      <c r="C92" s="26">
        <v>0</v>
      </c>
      <c r="D92" s="26">
        <v>18.75</v>
      </c>
      <c r="E92" s="26">
        <v>18.75</v>
      </c>
      <c r="F92" s="26">
        <v>43.75</v>
      </c>
      <c r="G92" s="26">
        <v>18.75</v>
      </c>
      <c r="H92" s="26">
        <v>18.75</v>
      </c>
      <c r="I92" s="26">
        <v>62.5</v>
      </c>
    </row>
    <row r="93" spans="1:9" x14ac:dyDescent="0.2">
      <c r="A93" s="19" t="s">
        <v>1009</v>
      </c>
      <c r="B93" s="20">
        <v>46</v>
      </c>
      <c r="C93" s="26">
        <v>4.3478260000000004</v>
      </c>
      <c r="D93" s="26">
        <v>21.739129999999999</v>
      </c>
      <c r="E93" s="26">
        <v>19.565217000000001</v>
      </c>
      <c r="F93" s="26">
        <v>45.652174000000002</v>
      </c>
      <c r="G93" s="26">
        <v>8.6956520000000008</v>
      </c>
      <c r="H93" s="26">
        <v>26.086957000000002</v>
      </c>
      <c r="I93" s="26">
        <v>65.217391000000006</v>
      </c>
    </row>
    <row r="94" spans="1:9" x14ac:dyDescent="0.2">
      <c r="A94" s="19" t="s">
        <v>1011</v>
      </c>
      <c r="B94" s="20">
        <v>85</v>
      </c>
      <c r="C94" s="26">
        <v>3.5294120000000002</v>
      </c>
      <c r="D94" s="26">
        <v>28.235294</v>
      </c>
      <c r="E94" s="26">
        <v>16.470587999999999</v>
      </c>
      <c r="F94" s="26">
        <v>42.352941000000001</v>
      </c>
      <c r="G94" s="26">
        <v>9.4117650000000008</v>
      </c>
      <c r="H94" s="26">
        <v>31.764706</v>
      </c>
      <c r="I94" s="26">
        <v>58.823529000000001</v>
      </c>
    </row>
    <row r="95" spans="1:9" x14ac:dyDescent="0.2">
      <c r="A95" s="18" t="s">
        <v>1053</v>
      </c>
      <c r="B95" s="18"/>
      <c r="C95" s="18"/>
      <c r="D95" s="18"/>
      <c r="E95" s="18"/>
      <c r="F95" s="18"/>
      <c r="G95" s="18"/>
      <c r="H95" s="18"/>
      <c r="I95" s="18"/>
    </row>
    <row r="96" spans="1:9" x14ac:dyDescent="0.2">
      <c r="A96" s="19" t="s">
        <v>1054</v>
      </c>
      <c r="B96" s="20">
        <v>1212</v>
      </c>
      <c r="C96" s="26">
        <v>7.0957100000000004</v>
      </c>
      <c r="D96" s="26">
        <v>36.551155000000001</v>
      </c>
      <c r="E96" s="26">
        <v>23.597359999999998</v>
      </c>
      <c r="F96" s="26">
        <v>28.217822000000002</v>
      </c>
      <c r="G96" s="26">
        <v>4.537954</v>
      </c>
      <c r="H96" s="26">
        <v>43.646864999999998</v>
      </c>
      <c r="I96" s="26">
        <v>51.815182</v>
      </c>
    </row>
    <row r="97" spans="1:9" x14ac:dyDescent="0.2">
      <c r="A97" s="19" t="s">
        <v>1055</v>
      </c>
      <c r="B97" s="20">
        <v>24</v>
      </c>
      <c r="C97" s="26">
        <v>0</v>
      </c>
      <c r="D97" s="26">
        <v>25</v>
      </c>
      <c r="E97" s="26">
        <v>20.833333</v>
      </c>
      <c r="F97" s="26">
        <v>50</v>
      </c>
      <c r="G97" s="26">
        <v>4.1666670000000003</v>
      </c>
      <c r="H97" s="26">
        <v>25</v>
      </c>
      <c r="I97" s="26">
        <v>70.833332999999996</v>
      </c>
    </row>
    <row r="98" spans="1:9" x14ac:dyDescent="0.2">
      <c r="A98" s="19" t="s">
        <v>1056</v>
      </c>
      <c r="B98" s="20">
        <v>76</v>
      </c>
      <c r="C98" s="26">
        <v>3.947368</v>
      </c>
      <c r="D98" s="26">
        <v>13.157895</v>
      </c>
      <c r="E98" s="26">
        <v>23.684211000000001</v>
      </c>
      <c r="F98" s="26">
        <v>55.263157999999997</v>
      </c>
      <c r="G98" s="26">
        <v>3.947368</v>
      </c>
      <c r="H98" s="26">
        <v>17.105263000000001</v>
      </c>
      <c r="I98" s="26">
        <v>78.947367999999997</v>
      </c>
    </row>
    <row r="99" spans="1:9" x14ac:dyDescent="0.2">
      <c r="A99" s="19" t="s">
        <v>1057</v>
      </c>
      <c r="B99" s="20">
        <v>43</v>
      </c>
      <c r="C99" s="26">
        <v>0</v>
      </c>
      <c r="D99" s="26">
        <v>16.279070000000001</v>
      </c>
      <c r="E99" s="26">
        <v>23.255814000000001</v>
      </c>
      <c r="F99" s="26">
        <v>53.488371999999998</v>
      </c>
      <c r="G99" s="26">
        <v>6.9767440000000001</v>
      </c>
      <c r="H99" s="26">
        <v>16.279070000000001</v>
      </c>
      <c r="I99" s="26">
        <v>76.744185999999999</v>
      </c>
    </row>
    <row r="100" spans="1:9" x14ac:dyDescent="0.2">
      <c r="A100" s="19" t="s">
        <v>1058</v>
      </c>
      <c r="B100" s="20">
        <v>14</v>
      </c>
      <c r="C100" s="26">
        <v>21.428571000000002</v>
      </c>
      <c r="D100" s="26">
        <v>14.285714</v>
      </c>
      <c r="E100" s="26">
        <v>35.714286000000001</v>
      </c>
      <c r="F100" s="26">
        <v>28.571428999999998</v>
      </c>
      <c r="G100" s="26">
        <v>0</v>
      </c>
      <c r="H100" s="26">
        <v>35.714286000000001</v>
      </c>
      <c r="I100" s="26">
        <v>64.285713999999999</v>
      </c>
    </row>
    <row r="101" spans="1:9" x14ac:dyDescent="0.2">
      <c r="A101" s="19" t="s">
        <v>1059</v>
      </c>
      <c r="B101" s="20">
        <v>5</v>
      </c>
      <c r="C101" s="26">
        <v>0</v>
      </c>
      <c r="D101" s="26">
        <v>0</v>
      </c>
      <c r="E101" s="26">
        <v>40</v>
      </c>
      <c r="F101" s="26">
        <v>60</v>
      </c>
      <c r="G101" s="26">
        <v>0</v>
      </c>
      <c r="H101" s="26">
        <v>0</v>
      </c>
      <c r="I101" s="26">
        <v>100</v>
      </c>
    </row>
    <row r="102" spans="1:9" x14ac:dyDescent="0.2">
      <c r="A102" s="19" t="s">
        <v>1011</v>
      </c>
      <c r="B102" s="20">
        <v>414</v>
      </c>
      <c r="C102" s="26">
        <v>5.7971009999999996</v>
      </c>
      <c r="D102" s="26">
        <v>32.125604000000003</v>
      </c>
      <c r="E102" s="26">
        <v>20.531400999999999</v>
      </c>
      <c r="F102" s="26">
        <v>32.850242000000001</v>
      </c>
      <c r="G102" s="26">
        <v>8.6956520000000008</v>
      </c>
      <c r="H102" s="26">
        <v>37.922705000000001</v>
      </c>
      <c r="I102" s="26">
        <v>53.381642999999997</v>
      </c>
    </row>
    <row r="103" spans="1:9" x14ac:dyDescent="0.2">
      <c r="A103" s="18" t="s">
        <v>1060</v>
      </c>
      <c r="B103" s="18"/>
      <c r="C103" s="18"/>
      <c r="D103" s="18"/>
      <c r="E103" s="18"/>
      <c r="F103" s="18"/>
      <c r="G103" s="18"/>
      <c r="H103" s="18"/>
      <c r="I103" s="18"/>
    </row>
    <row r="104" spans="1:9" x14ac:dyDescent="0.2">
      <c r="A104" s="19" t="s">
        <v>1054</v>
      </c>
      <c r="B104" s="20">
        <v>13</v>
      </c>
      <c r="C104" s="26">
        <v>0</v>
      </c>
      <c r="D104" s="26">
        <v>23.076923000000001</v>
      </c>
      <c r="E104" s="26">
        <v>23.076923000000001</v>
      </c>
      <c r="F104" s="26">
        <v>38.461537999999997</v>
      </c>
      <c r="G104" s="26">
        <v>15.384615</v>
      </c>
      <c r="H104" s="26">
        <v>23.076923000000001</v>
      </c>
      <c r="I104" s="26">
        <v>61.538462000000003</v>
      </c>
    </row>
    <row r="105" spans="1:9" x14ac:dyDescent="0.2">
      <c r="A105" s="19" t="s">
        <v>1055</v>
      </c>
      <c r="B105" s="20">
        <v>89</v>
      </c>
      <c r="C105" s="26">
        <v>1.123596</v>
      </c>
      <c r="D105" s="26">
        <v>13.483146</v>
      </c>
      <c r="E105" s="26">
        <v>15.730337</v>
      </c>
      <c r="F105" s="26">
        <v>60.674157000000001</v>
      </c>
      <c r="G105" s="26">
        <v>8.9887639999999998</v>
      </c>
      <c r="H105" s="26">
        <v>14.606742000000001</v>
      </c>
      <c r="I105" s="26">
        <v>76.404494</v>
      </c>
    </row>
    <row r="106" spans="1:9" x14ac:dyDescent="0.2">
      <c r="A106" s="19" t="s">
        <v>1056</v>
      </c>
      <c r="B106" s="20">
        <v>143</v>
      </c>
      <c r="C106" s="26">
        <v>3.4965030000000001</v>
      </c>
      <c r="D106" s="26">
        <v>15.384615</v>
      </c>
      <c r="E106" s="26">
        <v>17.482517000000001</v>
      </c>
      <c r="F106" s="26">
        <v>53.846153999999999</v>
      </c>
      <c r="G106" s="26">
        <v>9.7902100000000001</v>
      </c>
      <c r="H106" s="26">
        <v>18.881119000000002</v>
      </c>
      <c r="I106" s="26">
        <v>71.328671</v>
      </c>
    </row>
    <row r="107" spans="1:9" x14ac:dyDescent="0.2">
      <c r="A107" s="19" t="s">
        <v>1057</v>
      </c>
      <c r="B107" s="20">
        <v>27</v>
      </c>
      <c r="C107" s="26">
        <v>7.4074070000000001</v>
      </c>
      <c r="D107" s="26">
        <v>14.814814999999999</v>
      </c>
      <c r="E107" s="26">
        <v>25.925926</v>
      </c>
      <c r="F107" s="26">
        <v>44.444443999999997</v>
      </c>
      <c r="G107" s="26">
        <v>7.4074070000000001</v>
      </c>
      <c r="H107" s="26">
        <v>22.222221999999999</v>
      </c>
      <c r="I107" s="26">
        <v>70.370369999999994</v>
      </c>
    </row>
    <row r="108" spans="1:9" x14ac:dyDescent="0.2">
      <c r="A108" s="19" t="s">
        <v>1058</v>
      </c>
      <c r="B108" s="20">
        <v>5</v>
      </c>
      <c r="C108" s="26">
        <v>0</v>
      </c>
      <c r="D108" s="26">
        <v>20</v>
      </c>
      <c r="E108" s="26">
        <v>20</v>
      </c>
      <c r="F108" s="26">
        <v>60</v>
      </c>
      <c r="G108" s="26">
        <v>0</v>
      </c>
      <c r="H108" s="26">
        <v>20</v>
      </c>
      <c r="I108" s="26">
        <v>80</v>
      </c>
    </row>
    <row r="109" spans="1:9" x14ac:dyDescent="0.2">
      <c r="A109" s="19" t="s">
        <v>1059</v>
      </c>
      <c r="B109" s="20">
        <v>10</v>
      </c>
      <c r="C109" s="26">
        <v>20</v>
      </c>
      <c r="D109" s="26">
        <v>10</v>
      </c>
      <c r="E109" s="26">
        <v>20</v>
      </c>
      <c r="F109" s="26">
        <v>40</v>
      </c>
      <c r="G109" s="26">
        <v>10</v>
      </c>
      <c r="H109" s="26">
        <v>30</v>
      </c>
      <c r="I109" s="26">
        <v>60</v>
      </c>
    </row>
    <row r="110" spans="1:9" x14ac:dyDescent="0.2">
      <c r="A110" s="19" t="s">
        <v>1011</v>
      </c>
      <c r="B110" s="20">
        <v>28</v>
      </c>
      <c r="C110" s="26">
        <v>3.5714290000000002</v>
      </c>
      <c r="D110" s="26">
        <v>17.857143000000001</v>
      </c>
      <c r="E110" s="26">
        <v>10.714286</v>
      </c>
      <c r="F110" s="26">
        <v>60.714286000000001</v>
      </c>
      <c r="G110" s="26">
        <v>7.1428570000000002</v>
      </c>
      <c r="H110" s="26">
        <v>21.428571000000002</v>
      </c>
      <c r="I110" s="26">
        <v>71.428571000000005</v>
      </c>
    </row>
    <row r="111" spans="1:9" x14ac:dyDescent="0.2">
      <c r="A111" s="18" t="s">
        <v>142</v>
      </c>
      <c r="B111" s="18"/>
      <c r="C111" s="18"/>
      <c r="D111" s="18"/>
      <c r="E111" s="18"/>
      <c r="F111" s="18"/>
      <c r="G111" s="18"/>
      <c r="H111" s="18"/>
      <c r="I111" s="18"/>
    </row>
    <row r="112" spans="1:9" x14ac:dyDescent="0.2">
      <c r="A112" s="19" t="s">
        <v>1061</v>
      </c>
      <c r="B112" s="20">
        <v>90</v>
      </c>
      <c r="C112" s="26">
        <v>17.777778000000001</v>
      </c>
      <c r="D112" s="26">
        <v>31.111111000000001</v>
      </c>
      <c r="E112" s="26">
        <v>18.888888999999999</v>
      </c>
      <c r="F112" s="26">
        <v>27.777778000000001</v>
      </c>
      <c r="G112" s="26">
        <v>4.4444439999999998</v>
      </c>
      <c r="H112" s="26">
        <v>48.888888999999999</v>
      </c>
      <c r="I112" s="26">
        <v>46.666666999999997</v>
      </c>
    </row>
    <row r="113" spans="1:9" x14ac:dyDescent="0.2">
      <c r="A113" s="19" t="s">
        <v>1062</v>
      </c>
      <c r="B113" s="20">
        <v>307</v>
      </c>
      <c r="C113" s="26">
        <v>7.4918570000000004</v>
      </c>
      <c r="D113" s="26">
        <v>37.459282999999999</v>
      </c>
      <c r="E113" s="26">
        <v>19.543973999999999</v>
      </c>
      <c r="F113" s="26">
        <v>32.57329</v>
      </c>
      <c r="G113" s="26">
        <v>2.9315959999999999</v>
      </c>
      <c r="H113" s="26">
        <v>44.951140000000002</v>
      </c>
      <c r="I113" s="26">
        <v>52.117263999999999</v>
      </c>
    </row>
    <row r="114" spans="1:9" x14ac:dyDescent="0.2">
      <c r="A114" s="19" t="s">
        <v>1063</v>
      </c>
      <c r="B114" s="20">
        <v>392</v>
      </c>
      <c r="C114" s="26">
        <v>4.0816330000000001</v>
      </c>
      <c r="D114" s="26">
        <v>35.459184</v>
      </c>
      <c r="E114" s="26">
        <v>27.040816</v>
      </c>
      <c r="F114" s="26">
        <v>29.336735000000001</v>
      </c>
      <c r="G114" s="26">
        <v>4.0816330000000001</v>
      </c>
      <c r="H114" s="26">
        <v>39.540816</v>
      </c>
      <c r="I114" s="26">
        <v>56.377550999999997</v>
      </c>
    </row>
    <row r="115" spans="1:9" x14ac:dyDescent="0.2">
      <c r="A115" s="19" t="s">
        <v>1064</v>
      </c>
      <c r="B115" s="20">
        <v>379</v>
      </c>
      <c r="C115" s="26">
        <v>5.5408970000000002</v>
      </c>
      <c r="D115" s="26">
        <v>29.287599</v>
      </c>
      <c r="E115" s="26">
        <v>24.538259</v>
      </c>
      <c r="F115" s="26">
        <v>34.300792000000001</v>
      </c>
      <c r="G115" s="26">
        <v>6.3324540000000002</v>
      </c>
      <c r="H115" s="26">
        <v>34.828496000000001</v>
      </c>
      <c r="I115" s="26">
        <v>58.83905</v>
      </c>
    </row>
    <row r="116" spans="1:9" x14ac:dyDescent="0.2">
      <c r="A116" s="19" t="s">
        <v>1065</v>
      </c>
      <c r="B116" s="20">
        <v>951</v>
      </c>
      <c r="C116" s="26">
        <v>5.2576239999999999</v>
      </c>
      <c r="D116" s="26">
        <v>27.024184999999999</v>
      </c>
      <c r="E116" s="26">
        <v>20.715036999999999</v>
      </c>
      <c r="F116" s="26">
        <v>38.906413999999998</v>
      </c>
      <c r="G116" s="26">
        <v>8.0967400000000005</v>
      </c>
      <c r="H116" s="26">
        <v>32.281809000000003</v>
      </c>
      <c r="I116" s="26">
        <v>59.621451</v>
      </c>
    </row>
    <row r="117" spans="1:9" x14ac:dyDescent="0.2">
      <c r="A117" s="19" t="s">
        <v>1011</v>
      </c>
      <c r="B117" s="20">
        <v>69</v>
      </c>
      <c r="C117" s="26">
        <v>5.7971009999999996</v>
      </c>
      <c r="D117" s="26">
        <v>33.333333000000003</v>
      </c>
      <c r="E117" s="26">
        <v>10.144928</v>
      </c>
      <c r="F117" s="26">
        <v>43.478261000000003</v>
      </c>
      <c r="G117" s="26">
        <v>7.2463769999999998</v>
      </c>
      <c r="H117" s="26">
        <v>39.130434999999999</v>
      </c>
      <c r="I117" s="26">
        <v>53.623187999999999</v>
      </c>
    </row>
    <row r="118" spans="1:9" x14ac:dyDescent="0.2">
      <c r="A118" s="18" t="s">
        <v>143</v>
      </c>
      <c r="B118" s="18"/>
      <c r="C118" s="18"/>
      <c r="D118" s="18"/>
      <c r="E118" s="18"/>
      <c r="F118" s="18"/>
      <c r="G118" s="18"/>
      <c r="H118" s="18"/>
      <c r="I118" s="18"/>
    </row>
    <row r="119" spans="1:9" x14ac:dyDescent="0.2">
      <c r="A119" s="21" t="s">
        <v>1066</v>
      </c>
      <c r="B119" s="21"/>
      <c r="C119" s="21"/>
      <c r="D119" s="21"/>
      <c r="E119" s="21"/>
      <c r="F119" s="21"/>
      <c r="G119" s="21"/>
      <c r="H119" s="21"/>
      <c r="I119" s="21"/>
    </row>
    <row r="120" spans="1:9" x14ac:dyDescent="0.2">
      <c r="A120" s="19" t="s">
        <v>1067</v>
      </c>
      <c r="B120" s="20">
        <v>546</v>
      </c>
      <c r="C120" s="26">
        <v>10.256410000000001</v>
      </c>
      <c r="D120" s="26">
        <v>38.278388</v>
      </c>
      <c r="E120" s="26">
        <v>22.344321999999998</v>
      </c>
      <c r="F120" s="26">
        <v>25.457875000000001</v>
      </c>
      <c r="G120" s="26">
        <v>3.6630039999999999</v>
      </c>
      <c r="H120" s="26">
        <v>48.534799</v>
      </c>
      <c r="I120" s="26">
        <v>47.802197999999997</v>
      </c>
    </row>
    <row r="121" spans="1:9" x14ac:dyDescent="0.2">
      <c r="A121" s="19" t="s">
        <v>1068</v>
      </c>
      <c r="B121" s="20">
        <v>531</v>
      </c>
      <c r="C121" s="26">
        <v>3.5781540000000001</v>
      </c>
      <c r="D121" s="26">
        <v>35.593220000000002</v>
      </c>
      <c r="E121" s="26">
        <v>23.728814</v>
      </c>
      <c r="F121" s="26">
        <v>33.333333000000003</v>
      </c>
      <c r="G121" s="26">
        <v>3.7664780000000002</v>
      </c>
      <c r="H121" s="26">
        <v>39.171374999999998</v>
      </c>
      <c r="I121" s="26">
        <v>57.062147000000003</v>
      </c>
    </row>
    <row r="122" spans="1:9" x14ac:dyDescent="0.2">
      <c r="A122" s="19" t="s">
        <v>1069</v>
      </c>
      <c r="B122" s="20">
        <v>205</v>
      </c>
      <c r="C122" s="26">
        <v>3.9024390000000002</v>
      </c>
      <c r="D122" s="26">
        <v>27.317073000000001</v>
      </c>
      <c r="E122" s="26">
        <v>24.390243999999999</v>
      </c>
      <c r="F122" s="26">
        <v>36.585366</v>
      </c>
      <c r="G122" s="26">
        <v>7.8048780000000004</v>
      </c>
      <c r="H122" s="26">
        <v>31.219512000000002</v>
      </c>
      <c r="I122" s="26">
        <v>60.975610000000003</v>
      </c>
    </row>
    <row r="123" spans="1:9" x14ac:dyDescent="0.2">
      <c r="A123" s="19" t="s">
        <v>1070</v>
      </c>
      <c r="B123" s="20">
        <v>762</v>
      </c>
      <c r="C123" s="26">
        <v>5.6430449999999999</v>
      </c>
      <c r="D123" s="26">
        <v>23.884513999999999</v>
      </c>
      <c r="E123" s="26">
        <v>20.734908000000001</v>
      </c>
      <c r="F123" s="26">
        <v>40.551181</v>
      </c>
      <c r="G123" s="26">
        <v>9.1863519999999994</v>
      </c>
      <c r="H123" s="26">
        <v>29.527559</v>
      </c>
      <c r="I123" s="26">
        <v>61.286088999999997</v>
      </c>
    </row>
    <row r="124" spans="1:9" x14ac:dyDescent="0.2">
      <c r="A124" s="19" t="s">
        <v>1011</v>
      </c>
      <c r="B124" s="20">
        <v>144</v>
      </c>
      <c r="C124" s="26">
        <v>2.7777780000000001</v>
      </c>
      <c r="D124" s="26">
        <v>25.694444000000001</v>
      </c>
      <c r="E124" s="26">
        <v>16.666667</v>
      </c>
      <c r="F124" s="26">
        <v>48.611111000000001</v>
      </c>
      <c r="G124" s="26">
        <v>6.25</v>
      </c>
      <c r="H124" s="26">
        <v>28.472221999999999</v>
      </c>
      <c r="I124" s="26">
        <v>65.277777999999998</v>
      </c>
    </row>
    <row r="125" spans="1:9" x14ac:dyDescent="0.2">
      <c r="A125" s="18" t="s">
        <v>143</v>
      </c>
      <c r="B125" s="18"/>
      <c r="C125" s="18"/>
      <c r="D125" s="18"/>
      <c r="E125" s="18"/>
      <c r="F125" s="18"/>
      <c r="G125" s="18"/>
      <c r="H125" s="18"/>
      <c r="I125" s="18"/>
    </row>
    <row r="126" spans="1:9" x14ac:dyDescent="0.2">
      <c r="A126" s="21" t="s">
        <v>1071</v>
      </c>
      <c r="B126" s="21"/>
      <c r="C126" s="21"/>
      <c r="D126" s="21"/>
      <c r="E126" s="21"/>
      <c r="F126" s="21"/>
      <c r="G126" s="21"/>
      <c r="H126" s="21"/>
      <c r="I126" s="21"/>
    </row>
    <row r="127" spans="1:9" x14ac:dyDescent="0.2">
      <c r="A127" s="19" t="s">
        <v>1067</v>
      </c>
      <c r="B127" s="20">
        <v>285</v>
      </c>
      <c r="C127" s="26">
        <v>8.7719299999999993</v>
      </c>
      <c r="D127" s="26">
        <v>38.245614000000003</v>
      </c>
      <c r="E127" s="26">
        <v>24.912281</v>
      </c>
      <c r="F127" s="26">
        <v>27.017544000000001</v>
      </c>
      <c r="G127" s="26">
        <v>1.052632</v>
      </c>
      <c r="H127" s="26">
        <v>47.017544000000001</v>
      </c>
      <c r="I127" s="26">
        <v>51.929825000000001</v>
      </c>
    </row>
    <row r="128" spans="1:9" x14ac:dyDescent="0.2">
      <c r="A128" s="19" t="s">
        <v>1068</v>
      </c>
      <c r="B128" s="20">
        <v>217</v>
      </c>
      <c r="C128" s="26">
        <v>7.373272</v>
      </c>
      <c r="D128" s="26">
        <v>31.797235000000001</v>
      </c>
      <c r="E128" s="26">
        <v>24.884792999999998</v>
      </c>
      <c r="F128" s="26">
        <v>32.258065000000002</v>
      </c>
      <c r="G128" s="26">
        <v>3.686636</v>
      </c>
      <c r="H128" s="26">
        <v>39.170507000000001</v>
      </c>
      <c r="I128" s="26">
        <v>57.142856999999999</v>
      </c>
    </row>
    <row r="129" spans="1:9" x14ac:dyDescent="0.2">
      <c r="A129" s="19" t="s">
        <v>1069</v>
      </c>
      <c r="B129" s="20">
        <v>142</v>
      </c>
      <c r="C129" s="26">
        <v>3.5211269999999999</v>
      </c>
      <c r="D129" s="26">
        <v>33.098591999999996</v>
      </c>
      <c r="E129" s="26">
        <v>19.014085000000001</v>
      </c>
      <c r="F129" s="26">
        <v>40.84507</v>
      </c>
      <c r="G129" s="26">
        <v>3.5211269999999999</v>
      </c>
      <c r="H129" s="26">
        <v>36.619717999999999</v>
      </c>
      <c r="I129" s="26">
        <v>59.859155000000001</v>
      </c>
    </row>
    <row r="130" spans="1:9" x14ac:dyDescent="0.2">
      <c r="A130" s="19" t="s">
        <v>1070</v>
      </c>
      <c r="B130" s="20">
        <v>1184</v>
      </c>
      <c r="C130" s="26">
        <v>6.4189189999999998</v>
      </c>
      <c r="D130" s="26">
        <v>27.702703</v>
      </c>
      <c r="E130" s="26">
        <v>22.297297</v>
      </c>
      <c r="F130" s="26">
        <v>35.895269999999996</v>
      </c>
      <c r="G130" s="26">
        <v>7.6858110000000002</v>
      </c>
      <c r="H130" s="26">
        <v>34.121622000000002</v>
      </c>
      <c r="I130" s="26">
        <v>58.192568000000001</v>
      </c>
    </row>
    <row r="131" spans="1:9" x14ac:dyDescent="0.2">
      <c r="A131" s="19" t="s">
        <v>1011</v>
      </c>
      <c r="B131" s="20">
        <v>360</v>
      </c>
      <c r="C131" s="26">
        <v>2.2222219999999999</v>
      </c>
      <c r="D131" s="26">
        <v>33.333333000000003</v>
      </c>
      <c r="E131" s="26">
        <v>17.777778000000001</v>
      </c>
      <c r="F131" s="26">
        <v>38.888888999999999</v>
      </c>
      <c r="G131" s="26">
        <v>7.7777779999999996</v>
      </c>
      <c r="H131" s="26">
        <v>35.555556000000003</v>
      </c>
      <c r="I131" s="26">
        <v>56.666666999999997</v>
      </c>
    </row>
    <row r="132" spans="1:9" x14ac:dyDescent="0.2">
      <c r="A132" s="18" t="s">
        <v>143</v>
      </c>
      <c r="B132" s="18"/>
      <c r="C132" s="18"/>
      <c r="D132" s="18"/>
      <c r="E132" s="18"/>
      <c r="F132" s="18"/>
      <c r="G132" s="18"/>
      <c r="H132" s="18"/>
      <c r="I132" s="18"/>
    </row>
    <row r="133" spans="1:9" x14ac:dyDescent="0.2">
      <c r="A133" s="21" t="s">
        <v>1072</v>
      </c>
      <c r="B133" s="21"/>
      <c r="C133" s="21"/>
      <c r="D133" s="21"/>
      <c r="E133" s="21"/>
      <c r="F133" s="21"/>
      <c r="G133" s="21"/>
      <c r="H133" s="21"/>
      <c r="I133" s="21"/>
    </row>
    <row r="134" spans="1:9" x14ac:dyDescent="0.2">
      <c r="A134" s="19" t="s">
        <v>1067</v>
      </c>
      <c r="B134" s="20">
        <v>330</v>
      </c>
      <c r="C134" s="26">
        <v>8.7878790000000002</v>
      </c>
      <c r="D134" s="26">
        <v>31.212121</v>
      </c>
      <c r="E134" s="26">
        <v>21.212121</v>
      </c>
      <c r="F134" s="26">
        <v>34.545454999999997</v>
      </c>
      <c r="G134" s="26">
        <v>4.2424239999999998</v>
      </c>
      <c r="H134" s="26">
        <v>40</v>
      </c>
      <c r="I134" s="26">
        <v>55.757576</v>
      </c>
    </row>
    <row r="135" spans="1:9" x14ac:dyDescent="0.2">
      <c r="A135" s="19" t="s">
        <v>1068</v>
      </c>
      <c r="B135" s="20">
        <v>326</v>
      </c>
      <c r="C135" s="26">
        <v>4.2944789999999999</v>
      </c>
      <c r="D135" s="26">
        <v>35.276074000000001</v>
      </c>
      <c r="E135" s="26">
        <v>27.914110000000001</v>
      </c>
      <c r="F135" s="26">
        <v>29.754601000000001</v>
      </c>
      <c r="G135" s="26">
        <v>2.7607360000000001</v>
      </c>
      <c r="H135" s="26">
        <v>39.570551999999999</v>
      </c>
      <c r="I135" s="26">
        <v>57.668711999999999</v>
      </c>
    </row>
    <row r="136" spans="1:9" x14ac:dyDescent="0.2">
      <c r="A136" s="19" t="s">
        <v>1069</v>
      </c>
      <c r="B136" s="20">
        <v>133</v>
      </c>
      <c r="C136" s="26">
        <v>7.5187970000000002</v>
      </c>
      <c r="D136" s="26">
        <v>33.834586000000002</v>
      </c>
      <c r="E136" s="26">
        <v>20.300751999999999</v>
      </c>
      <c r="F136" s="26">
        <v>35.338346000000001</v>
      </c>
      <c r="G136" s="26">
        <v>3.0075189999999998</v>
      </c>
      <c r="H136" s="26">
        <v>41.353383000000001</v>
      </c>
      <c r="I136" s="26">
        <v>55.639097999999997</v>
      </c>
    </row>
    <row r="137" spans="1:9" x14ac:dyDescent="0.2">
      <c r="A137" s="19" t="s">
        <v>1070</v>
      </c>
      <c r="B137" s="20">
        <v>1070</v>
      </c>
      <c r="C137" s="26">
        <v>6.3551399999999996</v>
      </c>
      <c r="D137" s="26">
        <v>28.224298999999998</v>
      </c>
      <c r="E137" s="26">
        <v>21.495327</v>
      </c>
      <c r="F137" s="26">
        <v>36.168224000000002</v>
      </c>
      <c r="G137" s="26">
        <v>7.757009</v>
      </c>
      <c r="H137" s="26">
        <v>34.579439000000001</v>
      </c>
      <c r="I137" s="26">
        <v>57.663550999999998</v>
      </c>
    </row>
    <row r="138" spans="1:9" x14ac:dyDescent="0.2">
      <c r="A138" s="19" t="s">
        <v>1011</v>
      </c>
      <c r="B138" s="20">
        <v>329</v>
      </c>
      <c r="C138" s="26">
        <v>2.7355619999999998</v>
      </c>
      <c r="D138" s="26">
        <v>32.826748000000002</v>
      </c>
      <c r="E138" s="26">
        <v>18.844985000000001</v>
      </c>
      <c r="F138" s="26">
        <v>37.993921</v>
      </c>
      <c r="G138" s="26">
        <v>7.5987840000000002</v>
      </c>
      <c r="H138" s="26">
        <v>35.562309999999997</v>
      </c>
      <c r="I138" s="26">
        <v>56.838906000000001</v>
      </c>
    </row>
    <row r="139" spans="1:9" x14ac:dyDescent="0.2">
      <c r="A139" s="18" t="s">
        <v>143</v>
      </c>
      <c r="B139" s="18"/>
      <c r="C139" s="18"/>
      <c r="D139" s="18"/>
      <c r="E139" s="18"/>
      <c r="F139" s="18"/>
      <c r="G139" s="18"/>
      <c r="H139" s="18"/>
      <c r="I139" s="18"/>
    </row>
    <row r="140" spans="1:9" x14ac:dyDescent="0.2">
      <c r="A140" s="21" t="s">
        <v>1073</v>
      </c>
      <c r="B140" s="21"/>
      <c r="C140" s="21"/>
      <c r="D140" s="21"/>
      <c r="E140" s="21"/>
      <c r="F140" s="21"/>
      <c r="G140" s="21"/>
      <c r="H140" s="21"/>
      <c r="I140" s="21"/>
    </row>
    <row r="141" spans="1:9" x14ac:dyDescent="0.2">
      <c r="A141" s="19" t="s">
        <v>1067</v>
      </c>
      <c r="B141" s="20">
        <v>39</v>
      </c>
      <c r="C141" s="26">
        <v>2.5641029999999998</v>
      </c>
      <c r="D141" s="26">
        <v>41.025641</v>
      </c>
      <c r="E141" s="26">
        <v>12.820513</v>
      </c>
      <c r="F141" s="26">
        <v>35.897435999999999</v>
      </c>
      <c r="G141" s="26">
        <v>7.6923079999999997</v>
      </c>
      <c r="H141" s="26">
        <v>43.589744000000003</v>
      </c>
      <c r="I141" s="26">
        <v>48.717948999999997</v>
      </c>
    </row>
    <row r="142" spans="1:9" x14ac:dyDescent="0.2">
      <c r="A142" s="19" t="s">
        <v>1068</v>
      </c>
      <c r="B142" s="20">
        <v>75</v>
      </c>
      <c r="C142" s="26">
        <v>4</v>
      </c>
      <c r="D142" s="26">
        <v>42.666666999999997</v>
      </c>
      <c r="E142" s="26">
        <v>22.666667</v>
      </c>
      <c r="F142" s="26">
        <v>29.333333</v>
      </c>
      <c r="G142" s="26">
        <v>1.3333330000000001</v>
      </c>
      <c r="H142" s="26">
        <v>46.666666999999997</v>
      </c>
      <c r="I142" s="26">
        <v>52</v>
      </c>
    </row>
    <row r="143" spans="1:9" x14ac:dyDescent="0.2">
      <c r="A143" s="19" t="s">
        <v>1069</v>
      </c>
      <c r="B143" s="20">
        <v>117</v>
      </c>
      <c r="C143" s="26">
        <v>5.1282050000000003</v>
      </c>
      <c r="D143" s="26">
        <v>43.589744000000003</v>
      </c>
      <c r="E143" s="26">
        <v>19.65812</v>
      </c>
      <c r="F143" s="26">
        <v>30.769231000000001</v>
      </c>
      <c r="G143" s="26">
        <v>0.85470100000000004</v>
      </c>
      <c r="H143" s="26">
        <v>48.717948999999997</v>
      </c>
      <c r="I143" s="26">
        <v>50.427349999999997</v>
      </c>
    </row>
    <row r="144" spans="1:9" x14ac:dyDescent="0.2">
      <c r="A144" s="19" t="s">
        <v>1070</v>
      </c>
      <c r="B144" s="20">
        <v>1288</v>
      </c>
      <c r="C144" s="26">
        <v>7.2981369999999997</v>
      </c>
      <c r="D144" s="26">
        <v>28.804348000000001</v>
      </c>
      <c r="E144" s="26">
        <v>22.670807</v>
      </c>
      <c r="F144" s="26">
        <v>35.015528000000003</v>
      </c>
      <c r="G144" s="26">
        <v>6.2111799999999997</v>
      </c>
      <c r="H144" s="26">
        <v>36.102483999999997</v>
      </c>
      <c r="I144" s="26">
        <v>57.686335</v>
      </c>
    </row>
    <row r="145" spans="1:9" x14ac:dyDescent="0.2">
      <c r="A145" s="19" t="s">
        <v>1011</v>
      </c>
      <c r="B145" s="20">
        <v>669</v>
      </c>
      <c r="C145" s="26">
        <v>3.8863979999999998</v>
      </c>
      <c r="D145" s="26">
        <v>30.343796999999999</v>
      </c>
      <c r="E145" s="26">
        <v>21.375187</v>
      </c>
      <c r="F145" s="26">
        <v>36.920777000000001</v>
      </c>
      <c r="G145" s="26">
        <v>7.4738420000000003</v>
      </c>
      <c r="H145" s="26">
        <v>34.230193999999997</v>
      </c>
      <c r="I145" s="26">
        <v>58.295963999999998</v>
      </c>
    </row>
    <row r="146" spans="1:9" x14ac:dyDescent="0.2">
      <c r="A146" s="18" t="s">
        <v>1074</v>
      </c>
      <c r="B146" s="18"/>
      <c r="C146" s="18"/>
      <c r="D146" s="18"/>
      <c r="E146" s="18"/>
      <c r="F146" s="18"/>
      <c r="G146" s="18"/>
      <c r="H146" s="18"/>
      <c r="I146" s="18"/>
    </row>
    <row r="147" spans="1:9" x14ac:dyDescent="0.2">
      <c r="A147" s="19" t="s">
        <v>1075</v>
      </c>
      <c r="B147" s="20">
        <v>541</v>
      </c>
      <c r="C147" s="26">
        <v>9.2421439999999997</v>
      </c>
      <c r="D147" s="26">
        <v>31.608132999999999</v>
      </c>
      <c r="E147" s="26">
        <v>21.626617</v>
      </c>
      <c r="F147" s="26">
        <v>32.902033000000003</v>
      </c>
      <c r="G147" s="26">
        <v>4.6210719999999998</v>
      </c>
      <c r="H147" s="26">
        <v>40.850276999999998</v>
      </c>
      <c r="I147" s="26">
        <v>54.528651000000004</v>
      </c>
    </row>
    <row r="148" spans="1:9" x14ac:dyDescent="0.2">
      <c r="A148" s="19" t="s">
        <v>1076</v>
      </c>
      <c r="B148" s="20">
        <v>877</v>
      </c>
      <c r="C148" s="26">
        <v>5.0171039999999998</v>
      </c>
      <c r="D148" s="26">
        <v>29.874572000000001</v>
      </c>
      <c r="E148" s="26">
        <v>22.348917</v>
      </c>
      <c r="F148" s="26">
        <v>36.716078000000003</v>
      </c>
      <c r="G148" s="26">
        <v>6.0433300000000001</v>
      </c>
      <c r="H148" s="26">
        <v>34.891675999999997</v>
      </c>
      <c r="I148" s="26">
        <v>59.064993999999999</v>
      </c>
    </row>
    <row r="149" spans="1:9" x14ac:dyDescent="0.2">
      <c r="A149" s="19" t="s">
        <v>1077</v>
      </c>
      <c r="B149" s="20">
        <v>543</v>
      </c>
      <c r="C149" s="26">
        <v>5.3407</v>
      </c>
      <c r="D149" s="26">
        <v>29.281768</v>
      </c>
      <c r="E149" s="26">
        <v>21.546961</v>
      </c>
      <c r="F149" s="26">
        <v>35.727440000000001</v>
      </c>
      <c r="G149" s="26">
        <v>8.1031309999999994</v>
      </c>
      <c r="H149" s="26">
        <v>34.622467999999998</v>
      </c>
      <c r="I149" s="26">
        <v>57.274400999999997</v>
      </c>
    </row>
    <row r="150" spans="1:9" x14ac:dyDescent="0.2">
      <c r="A150" s="19" t="s">
        <v>1078</v>
      </c>
      <c r="B150" s="20">
        <v>227</v>
      </c>
      <c r="C150" s="26">
        <v>3.0836999999999999</v>
      </c>
      <c r="D150" s="26">
        <v>35.682819000000002</v>
      </c>
      <c r="E150" s="26">
        <v>22.026432</v>
      </c>
      <c r="F150" s="26">
        <v>33.480176</v>
      </c>
      <c r="G150" s="26">
        <v>5.7268720000000002</v>
      </c>
      <c r="H150" s="26">
        <v>38.76652</v>
      </c>
      <c r="I150" s="26">
        <v>55.506608</v>
      </c>
    </row>
    <row r="151" spans="1:9" x14ac:dyDescent="0.2">
      <c r="A151" s="18" t="s">
        <v>1079</v>
      </c>
      <c r="B151" s="18"/>
      <c r="C151" s="18"/>
      <c r="D151" s="18"/>
      <c r="E151" s="18"/>
      <c r="F151" s="18"/>
      <c r="G151" s="18"/>
      <c r="H151" s="18"/>
      <c r="I151" s="18"/>
    </row>
    <row r="152" spans="1:9" x14ac:dyDescent="0.2">
      <c r="A152" s="19" t="s">
        <v>1080</v>
      </c>
      <c r="B152" s="20">
        <v>294</v>
      </c>
      <c r="C152" s="26">
        <v>4.0816330000000001</v>
      </c>
      <c r="D152" s="26">
        <v>23.469387999999999</v>
      </c>
      <c r="E152" s="26">
        <v>19.387754999999999</v>
      </c>
      <c r="F152" s="26">
        <v>47.278911999999998</v>
      </c>
      <c r="G152" s="26">
        <v>5.7823130000000003</v>
      </c>
      <c r="H152" s="26">
        <v>27.551020000000001</v>
      </c>
      <c r="I152" s="26">
        <v>66.666667000000004</v>
      </c>
    </row>
    <row r="153" spans="1:9" x14ac:dyDescent="0.2">
      <c r="A153" s="19" t="s">
        <v>1081</v>
      </c>
      <c r="B153" s="20">
        <v>664</v>
      </c>
      <c r="C153" s="26">
        <v>8.7349399999999999</v>
      </c>
      <c r="D153" s="26">
        <v>30.271083999999998</v>
      </c>
      <c r="E153" s="26">
        <v>22.590361000000001</v>
      </c>
      <c r="F153" s="26">
        <v>31.325301</v>
      </c>
      <c r="G153" s="26">
        <v>7.0783129999999996</v>
      </c>
      <c r="H153" s="26">
        <v>39.006023999999996</v>
      </c>
      <c r="I153" s="26">
        <v>53.915663000000002</v>
      </c>
    </row>
    <row r="154" spans="1:9" x14ac:dyDescent="0.2">
      <c r="A154" s="19" t="s">
        <v>1082</v>
      </c>
      <c r="B154" s="20">
        <v>421</v>
      </c>
      <c r="C154" s="26">
        <v>3.0878860000000001</v>
      </c>
      <c r="D154" s="26">
        <v>31.116389999999999</v>
      </c>
      <c r="E154" s="26">
        <v>19.714963999999998</v>
      </c>
      <c r="F154" s="26">
        <v>38.004750999999999</v>
      </c>
      <c r="G154" s="26">
        <v>8.0760100000000001</v>
      </c>
      <c r="H154" s="26">
        <v>34.204276</v>
      </c>
      <c r="I154" s="26">
        <v>57.719715000000001</v>
      </c>
    </row>
    <row r="155" spans="1:9" x14ac:dyDescent="0.2">
      <c r="A155" s="19" t="s">
        <v>1083</v>
      </c>
      <c r="B155" s="20">
        <v>358</v>
      </c>
      <c r="C155" s="26">
        <v>4.4692740000000004</v>
      </c>
      <c r="D155" s="26">
        <v>32.402234999999997</v>
      </c>
      <c r="E155" s="26">
        <v>24.860334999999999</v>
      </c>
      <c r="F155" s="26">
        <v>35.47486</v>
      </c>
      <c r="G155" s="26">
        <v>2.7932959999999998</v>
      </c>
      <c r="H155" s="26">
        <v>36.871507999999999</v>
      </c>
      <c r="I155" s="26">
        <v>60.335196000000003</v>
      </c>
    </row>
    <row r="156" spans="1:9" x14ac:dyDescent="0.2">
      <c r="A156" s="19" t="s">
        <v>1084</v>
      </c>
      <c r="B156" s="20">
        <v>217</v>
      </c>
      <c r="C156" s="26">
        <v>7.373272</v>
      </c>
      <c r="D156" s="26">
        <v>37.327188999999997</v>
      </c>
      <c r="E156" s="26">
        <v>26.267281000000001</v>
      </c>
      <c r="F156" s="26">
        <v>25.345621999999999</v>
      </c>
      <c r="G156" s="26">
        <v>3.686636</v>
      </c>
      <c r="H156" s="26">
        <v>44.700460999999997</v>
      </c>
      <c r="I156" s="26">
        <v>51.612903000000003</v>
      </c>
    </row>
    <row r="157" spans="1:9" x14ac:dyDescent="0.2">
      <c r="A157" s="22" t="s">
        <v>1085</v>
      </c>
      <c r="B157" s="23">
        <v>234</v>
      </c>
      <c r="C157" s="27">
        <v>6.4102560000000004</v>
      </c>
      <c r="D157" s="27">
        <v>32.051282</v>
      </c>
      <c r="E157" s="27">
        <v>18.803419000000002</v>
      </c>
      <c r="F157" s="27">
        <v>34.615385000000003</v>
      </c>
      <c r="G157" s="27">
        <v>8.1196579999999994</v>
      </c>
      <c r="H157" s="27">
        <v>38.461537999999997</v>
      </c>
      <c r="I157" s="27">
        <v>53.418802999999997</v>
      </c>
    </row>
  </sheetData>
  <phoneticPr fontId="1"/>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B6A393-1099-42B5-9EBA-66E91B1934E1}">
  <dimension ref="A1:H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HYPERLINK("#'目次'!B57","[51]")</f>
        <v>[51]</v>
      </c>
      <c r="B2" s="24" t="s">
        <v>352</v>
      </c>
    </row>
    <row r="3" spans="1:8" x14ac:dyDescent="0.2">
      <c r="A3" s="9" t="s">
        <v>126</v>
      </c>
      <c r="B3" s="12" t="s">
        <v>128</v>
      </c>
    </row>
    <row r="4" spans="1:8" x14ac:dyDescent="0.2">
      <c r="A4" s="9" t="s">
        <v>126</v>
      </c>
      <c r="B4" s="12" t="s">
        <v>321</v>
      </c>
    </row>
    <row r="5" spans="1:8" x14ac:dyDescent="0.2">
      <c r="A5" s="9" t="s">
        <v>126</v>
      </c>
      <c r="B5" s="12" t="s">
        <v>322</v>
      </c>
    </row>
    <row r="6" spans="1:8" s="15" customFormat="1" ht="87.5" x14ac:dyDescent="0.2">
      <c r="A6" s="13" t="s">
        <v>126</v>
      </c>
      <c r="B6" s="14" t="s">
        <v>1006</v>
      </c>
      <c r="C6" s="14" t="s">
        <v>1161</v>
      </c>
      <c r="D6" s="14" t="s">
        <v>1162</v>
      </c>
      <c r="E6" s="14" t="s">
        <v>323</v>
      </c>
      <c r="F6" s="14" t="s">
        <v>1163</v>
      </c>
      <c r="G6" s="14" t="s">
        <v>324</v>
      </c>
      <c r="H6" s="14" t="s">
        <v>1011</v>
      </c>
    </row>
    <row r="7" spans="1:8" x14ac:dyDescent="0.2">
      <c r="A7" s="16" t="s">
        <v>1012</v>
      </c>
      <c r="B7" s="17">
        <v>2188</v>
      </c>
      <c r="C7" s="25">
        <v>32.998171999999997</v>
      </c>
      <c r="D7" s="25">
        <v>35.877513999999998</v>
      </c>
      <c r="E7" s="25">
        <v>3.0164529999999998</v>
      </c>
      <c r="F7" s="25">
        <v>24.542961999999999</v>
      </c>
      <c r="G7" s="25">
        <v>14.351005000000001</v>
      </c>
      <c r="H7" s="25">
        <v>6.3071299999999999</v>
      </c>
    </row>
    <row r="8" spans="1:8" x14ac:dyDescent="0.2">
      <c r="A8" s="18" t="s">
        <v>1013</v>
      </c>
      <c r="B8" s="18"/>
      <c r="C8" s="18"/>
      <c r="D8" s="18"/>
      <c r="E8" s="18"/>
      <c r="F8" s="18"/>
      <c r="G8" s="18"/>
      <c r="H8" s="18"/>
    </row>
    <row r="9" spans="1:8" x14ac:dyDescent="0.2">
      <c r="A9" s="19" t="s">
        <v>1014</v>
      </c>
      <c r="B9" s="20">
        <v>1092</v>
      </c>
      <c r="C9" s="26">
        <v>34.981684999999999</v>
      </c>
      <c r="D9" s="26">
        <v>37.179487000000002</v>
      </c>
      <c r="E9" s="26">
        <v>3.3882780000000001</v>
      </c>
      <c r="F9" s="26">
        <v>20.970696</v>
      </c>
      <c r="G9" s="26">
        <v>15.842491000000001</v>
      </c>
      <c r="H9" s="26">
        <v>6.0439559999999997</v>
      </c>
    </row>
    <row r="10" spans="1:8" x14ac:dyDescent="0.2">
      <c r="A10" s="19" t="s">
        <v>1015</v>
      </c>
      <c r="B10" s="20">
        <v>1095</v>
      </c>
      <c r="C10" s="26">
        <v>30.958904</v>
      </c>
      <c r="D10" s="26">
        <v>34.611871999999998</v>
      </c>
      <c r="E10" s="26">
        <v>2.6484019999999999</v>
      </c>
      <c r="F10" s="26">
        <v>28.127853999999999</v>
      </c>
      <c r="G10" s="26">
        <v>12.876711999999999</v>
      </c>
      <c r="H10" s="26">
        <v>6.575342</v>
      </c>
    </row>
    <row r="11" spans="1:8" x14ac:dyDescent="0.2">
      <c r="A11" s="19" t="s">
        <v>1009</v>
      </c>
      <c r="B11" s="20">
        <v>1</v>
      </c>
      <c r="C11" s="26">
        <v>100</v>
      </c>
      <c r="D11" s="26">
        <v>0</v>
      </c>
      <c r="E11" s="26">
        <v>0</v>
      </c>
      <c r="F11" s="26">
        <v>0</v>
      </c>
      <c r="G11" s="26">
        <v>0</v>
      </c>
      <c r="H11" s="26">
        <v>0</v>
      </c>
    </row>
    <row r="12" spans="1:8" x14ac:dyDescent="0.2">
      <c r="A12" s="18" t="s">
        <v>1016</v>
      </c>
      <c r="B12" s="18"/>
      <c r="C12" s="18"/>
      <c r="D12" s="18"/>
      <c r="E12" s="18"/>
      <c r="F12" s="18"/>
      <c r="G12" s="18"/>
      <c r="H12" s="18"/>
    </row>
    <row r="13" spans="1:8" x14ac:dyDescent="0.2">
      <c r="A13" s="19" t="s">
        <v>1017</v>
      </c>
      <c r="B13" s="20">
        <v>387</v>
      </c>
      <c r="C13" s="26">
        <v>41.085270999999999</v>
      </c>
      <c r="D13" s="26">
        <v>33.074935000000004</v>
      </c>
      <c r="E13" s="26">
        <v>4.9095610000000001</v>
      </c>
      <c r="F13" s="26">
        <v>23.77261</v>
      </c>
      <c r="G13" s="26">
        <v>14.470283999999999</v>
      </c>
      <c r="H13" s="26">
        <v>3.6175709999999999</v>
      </c>
    </row>
    <row r="14" spans="1:8" x14ac:dyDescent="0.2">
      <c r="A14" s="19" t="s">
        <v>1018</v>
      </c>
      <c r="B14" s="20">
        <v>432</v>
      </c>
      <c r="C14" s="26">
        <v>37.037036999999998</v>
      </c>
      <c r="D14" s="26">
        <v>37.962963000000002</v>
      </c>
      <c r="E14" s="26">
        <v>3.9351850000000002</v>
      </c>
      <c r="F14" s="26">
        <v>24.074074</v>
      </c>
      <c r="G14" s="26">
        <v>14.120369999999999</v>
      </c>
      <c r="H14" s="26">
        <v>3.9351850000000002</v>
      </c>
    </row>
    <row r="15" spans="1:8" x14ac:dyDescent="0.2">
      <c r="A15" s="19" t="s">
        <v>1019</v>
      </c>
      <c r="B15" s="20">
        <v>449</v>
      </c>
      <c r="C15" s="26">
        <v>34.743875000000003</v>
      </c>
      <c r="D15" s="26">
        <v>34.521158</v>
      </c>
      <c r="E15" s="26">
        <v>1.336303</v>
      </c>
      <c r="F15" s="26">
        <v>25.389755000000001</v>
      </c>
      <c r="G15" s="26">
        <v>12.694877999999999</v>
      </c>
      <c r="H15" s="26">
        <v>7.7950999999999997</v>
      </c>
    </row>
    <row r="16" spans="1:8" x14ac:dyDescent="0.2">
      <c r="A16" s="19" t="s">
        <v>1020</v>
      </c>
      <c r="B16" s="20">
        <v>427</v>
      </c>
      <c r="C16" s="26">
        <v>30.444965</v>
      </c>
      <c r="D16" s="26">
        <v>37.704917999999999</v>
      </c>
      <c r="E16" s="26">
        <v>3.0444960000000001</v>
      </c>
      <c r="F16" s="26">
        <v>24.355972000000001</v>
      </c>
      <c r="G16" s="26">
        <v>13.114754</v>
      </c>
      <c r="H16" s="26">
        <v>8.6651050000000005</v>
      </c>
    </row>
    <row r="17" spans="1:8" x14ac:dyDescent="0.2">
      <c r="A17" s="19" t="s">
        <v>1021</v>
      </c>
      <c r="B17" s="20">
        <v>274</v>
      </c>
      <c r="C17" s="26">
        <v>23.357664</v>
      </c>
      <c r="D17" s="26">
        <v>37.226277000000003</v>
      </c>
      <c r="E17" s="26">
        <v>3.284672</v>
      </c>
      <c r="F17" s="26">
        <v>24.817518</v>
      </c>
      <c r="G17" s="26">
        <v>13.868613</v>
      </c>
      <c r="H17" s="26">
        <v>8.3941610000000004</v>
      </c>
    </row>
    <row r="18" spans="1:8" x14ac:dyDescent="0.2">
      <c r="A18" s="19" t="s">
        <v>1022</v>
      </c>
      <c r="B18" s="20">
        <v>137</v>
      </c>
      <c r="C18" s="26">
        <v>26.277372</v>
      </c>
      <c r="D18" s="26">
        <v>32.846715000000003</v>
      </c>
      <c r="E18" s="26">
        <v>0.72992699999999999</v>
      </c>
      <c r="F18" s="26">
        <v>27.737226</v>
      </c>
      <c r="G18" s="26">
        <v>16.058394</v>
      </c>
      <c r="H18" s="26">
        <v>8.0291969999999999</v>
      </c>
    </row>
    <row r="19" spans="1:8" x14ac:dyDescent="0.2">
      <c r="A19" s="19" t="s">
        <v>1023</v>
      </c>
      <c r="B19" s="20">
        <v>71</v>
      </c>
      <c r="C19" s="26">
        <v>19.718309999999999</v>
      </c>
      <c r="D19" s="26">
        <v>38.028168999999998</v>
      </c>
      <c r="E19" s="26">
        <v>1.4084509999999999</v>
      </c>
      <c r="F19" s="26">
        <v>19.718309999999999</v>
      </c>
      <c r="G19" s="26">
        <v>28.169014000000001</v>
      </c>
      <c r="H19" s="26">
        <v>1.4084509999999999</v>
      </c>
    </row>
    <row r="20" spans="1:8" x14ac:dyDescent="0.2">
      <c r="A20" s="19" t="s">
        <v>1024</v>
      </c>
      <c r="B20" s="20">
        <v>11</v>
      </c>
      <c r="C20" s="26">
        <v>27.272727</v>
      </c>
      <c r="D20" s="26">
        <v>27.272727</v>
      </c>
      <c r="E20" s="26">
        <v>0</v>
      </c>
      <c r="F20" s="26">
        <v>27.272727</v>
      </c>
      <c r="G20" s="26">
        <v>36.363636</v>
      </c>
      <c r="H20" s="26">
        <v>0</v>
      </c>
    </row>
    <row r="21" spans="1:8" x14ac:dyDescent="0.2">
      <c r="A21" s="19" t="s">
        <v>1025</v>
      </c>
      <c r="B21" s="20">
        <v>881</v>
      </c>
      <c r="C21" s="26">
        <v>35.868330999999998</v>
      </c>
      <c r="D21" s="26">
        <v>36.208854000000002</v>
      </c>
      <c r="E21" s="26">
        <v>2.6106699999999998</v>
      </c>
      <c r="F21" s="26">
        <v>24.744607999999999</v>
      </c>
      <c r="G21" s="26">
        <v>13.393871000000001</v>
      </c>
      <c r="H21" s="26">
        <v>5.9023839999999996</v>
      </c>
    </row>
    <row r="22" spans="1:8" x14ac:dyDescent="0.2">
      <c r="A22" s="19" t="s">
        <v>1026</v>
      </c>
      <c r="B22" s="20">
        <v>701</v>
      </c>
      <c r="C22" s="26">
        <v>27.67475</v>
      </c>
      <c r="D22" s="26">
        <v>37.517831999999999</v>
      </c>
      <c r="E22" s="26">
        <v>3.1383740000000002</v>
      </c>
      <c r="F22" s="26">
        <v>24.536377000000002</v>
      </c>
      <c r="G22" s="26">
        <v>13.409414999999999</v>
      </c>
      <c r="H22" s="26">
        <v>8.5592009999999998</v>
      </c>
    </row>
    <row r="23" spans="1:8" x14ac:dyDescent="0.2">
      <c r="A23" s="19" t="s">
        <v>1027</v>
      </c>
      <c r="B23" s="20">
        <v>1801</v>
      </c>
      <c r="C23" s="26">
        <v>31.260411000000001</v>
      </c>
      <c r="D23" s="26">
        <v>36.479733000000003</v>
      </c>
      <c r="E23" s="26">
        <v>2.609661</v>
      </c>
      <c r="F23" s="26">
        <v>24.708494999999999</v>
      </c>
      <c r="G23" s="26">
        <v>14.325374999999999</v>
      </c>
      <c r="H23" s="26">
        <v>6.8850639999999999</v>
      </c>
    </row>
    <row r="24" spans="1:8" x14ac:dyDescent="0.2">
      <c r="A24" s="19" t="s">
        <v>1028</v>
      </c>
      <c r="B24" s="20">
        <v>920</v>
      </c>
      <c r="C24" s="26">
        <v>26.847826000000001</v>
      </c>
      <c r="D24" s="26">
        <v>36.739130000000003</v>
      </c>
      <c r="E24" s="26">
        <v>2.6086960000000001</v>
      </c>
      <c r="F24" s="26">
        <v>24.673912999999999</v>
      </c>
      <c r="G24" s="26">
        <v>15.217390999999999</v>
      </c>
      <c r="H24" s="26">
        <v>7.8260870000000002</v>
      </c>
    </row>
    <row r="25" spans="1:8" x14ac:dyDescent="0.2">
      <c r="A25" s="19" t="s">
        <v>1029</v>
      </c>
      <c r="B25" s="20">
        <v>219</v>
      </c>
      <c r="C25" s="26">
        <v>24.200913</v>
      </c>
      <c r="D25" s="26">
        <v>34.246575</v>
      </c>
      <c r="E25" s="26">
        <v>0.913242</v>
      </c>
      <c r="F25" s="26">
        <v>25.114155</v>
      </c>
      <c r="G25" s="26">
        <v>21.004566000000001</v>
      </c>
      <c r="H25" s="26">
        <v>5.4794520000000002</v>
      </c>
    </row>
    <row r="26" spans="1:8" x14ac:dyDescent="0.2">
      <c r="A26" s="18" t="s">
        <v>1030</v>
      </c>
      <c r="B26" s="17">
        <v>208</v>
      </c>
      <c r="C26" s="25">
        <v>43.269230999999998</v>
      </c>
      <c r="D26" s="25">
        <v>33.653846000000001</v>
      </c>
      <c r="E26" s="25">
        <v>5.7692310000000004</v>
      </c>
      <c r="F26" s="25">
        <v>16.346153999999999</v>
      </c>
      <c r="G26" s="25">
        <v>16.826923000000001</v>
      </c>
      <c r="H26" s="25">
        <v>4.3269229999999999</v>
      </c>
    </row>
    <row r="27" spans="1:8" x14ac:dyDescent="0.2">
      <c r="A27" s="19" t="s">
        <v>1018</v>
      </c>
      <c r="B27" s="20">
        <v>220</v>
      </c>
      <c r="C27" s="26">
        <v>36.363636</v>
      </c>
      <c r="D27" s="26">
        <v>35.909090999999997</v>
      </c>
      <c r="E27" s="26">
        <v>4.0909089999999999</v>
      </c>
      <c r="F27" s="26">
        <v>23.181818</v>
      </c>
      <c r="G27" s="26">
        <v>16.818182</v>
      </c>
      <c r="H27" s="26">
        <v>5</v>
      </c>
    </row>
    <row r="28" spans="1:8" x14ac:dyDescent="0.2">
      <c r="A28" s="19" t="s">
        <v>1019</v>
      </c>
      <c r="B28" s="20">
        <v>226</v>
      </c>
      <c r="C28" s="26">
        <v>35.398229999999998</v>
      </c>
      <c r="D28" s="26">
        <v>36.725664000000002</v>
      </c>
      <c r="E28" s="26">
        <v>1.327434</v>
      </c>
      <c r="F28" s="26">
        <v>23.008849999999999</v>
      </c>
      <c r="G28" s="26">
        <v>14.60177</v>
      </c>
      <c r="H28" s="26">
        <v>7.0796460000000003</v>
      </c>
    </row>
    <row r="29" spans="1:8" x14ac:dyDescent="0.2">
      <c r="A29" s="19" t="s">
        <v>1020</v>
      </c>
      <c r="B29" s="20">
        <v>211</v>
      </c>
      <c r="C29" s="26">
        <v>32.227488000000001</v>
      </c>
      <c r="D29" s="26">
        <v>42.180095000000001</v>
      </c>
      <c r="E29" s="26">
        <v>3.317536</v>
      </c>
      <c r="F29" s="26">
        <v>20.853081</v>
      </c>
      <c r="G29" s="26">
        <v>14.218009</v>
      </c>
      <c r="H29" s="26">
        <v>7.1090049999999998</v>
      </c>
    </row>
    <row r="30" spans="1:8" x14ac:dyDescent="0.2">
      <c r="A30" s="19" t="s">
        <v>1021</v>
      </c>
      <c r="B30" s="20">
        <v>134</v>
      </c>
      <c r="C30" s="26">
        <v>29.850746000000001</v>
      </c>
      <c r="D30" s="26">
        <v>39.552239</v>
      </c>
      <c r="E30" s="26">
        <v>3.7313429999999999</v>
      </c>
      <c r="F30" s="26">
        <v>20.149253999999999</v>
      </c>
      <c r="G30" s="26">
        <v>12.686567</v>
      </c>
      <c r="H30" s="26">
        <v>6.716418</v>
      </c>
    </row>
    <row r="31" spans="1:8" x14ac:dyDescent="0.2">
      <c r="A31" s="19" t="s">
        <v>1022</v>
      </c>
      <c r="B31" s="20">
        <v>65</v>
      </c>
      <c r="C31" s="26">
        <v>26.153846000000001</v>
      </c>
      <c r="D31" s="26">
        <v>29.230768999999999</v>
      </c>
      <c r="E31" s="26">
        <v>1.538462</v>
      </c>
      <c r="F31" s="26">
        <v>23.076923000000001</v>
      </c>
      <c r="G31" s="26">
        <v>21.538461999999999</v>
      </c>
      <c r="H31" s="26">
        <v>9.2307690000000004</v>
      </c>
    </row>
    <row r="32" spans="1:8" x14ac:dyDescent="0.2">
      <c r="A32" s="19" t="s">
        <v>1023</v>
      </c>
      <c r="B32" s="20">
        <v>25</v>
      </c>
      <c r="C32" s="26">
        <v>24</v>
      </c>
      <c r="D32" s="26">
        <v>48</v>
      </c>
      <c r="E32" s="26">
        <v>0</v>
      </c>
      <c r="F32" s="26">
        <v>20</v>
      </c>
      <c r="G32" s="26">
        <v>24</v>
      </c>
      <c r="H32" s="26">
        <v>0</v>
      </c>
    </row>
    <row r="33" spans="1:8" x14ac:dyDescent="0.2">
      <c r="A33" s="19" t="s">
        <v>1024</v>
      </c>
      <c r="B33" s="20">
        <v>3</v>
      </c>
      <c r="C33" s="26">
        <v>33.333333000000003</v>
      </c>
      <c r="D33" s="26">
        <v>33.333333000000003</v>
      </c>
      <c r="E33" s="26">
        <v>0</v>
      </c>
      <c r="F33" s="26">
        <v>33.333333000000003</v>
      </c>
      <c r="G33" s="26">
        <v>33.333333000000003</v>
      </c>
      <c r="H33" s="26">
        <v>0</v>
      </c>
    </row>
    <row r="34" spans="1:8" x14ac:dyDescent="0.2">
      <c r="A34" s="19" t="s">
        <v>1025</v>
      </c>
      <c r="B34" s="20">
        <v>446</v>
      </c>
      <c r="C34" s="26">
        <v>35.874439000000002</v>
      </c>
      <c r="D34" s="26">
        <v>36.322870000000002</v>
      </c>
      <c r="E34" s="26">
        <v>2.6905830000000002</v>
      </c>
      <c r="F34" s="26">
        <v>23.094169999999998</v>
      </c>
      <c r="G34" s="26">
        <v>15.695067</v>
      </c>
      <c r="H34" s="26">
        <v>6.0538119999999997</v>
      </c>
    </row>
    <row r="35" spans="1:8" x14ac:dyDescent="0.2">
      <c r="A35" s="19" t="s">
        <v>1026</v>
      </c>
      <c r="B35" s="20">
        <v>345</v>
      </c>
      <c r="C35" s="26">
        <v>31.304348000000001</v>
      </c>
      <c r="D35" s="26">
        <v>41.159419999999997</v>
      </c>
      <c r="E35" s="26">
        <v>3.4782609999999998</v>
      </c>
      <c r="F35" s="26">
        <v>20.579709999999999</v>
      </c>
      <c r="G35" s="26">
        <v>13.623188000000001</v>
      </c>
      <c r="H35" s="26">
        <v>6.9565219999999997</v>
      </c>
    </row>
    <row r="36" spans="1:8" x14ac:dyDescent="0.2">
      <c r="A36" s="19" t="s">
        <v>1027</v>
      </c>
      <c r="B36" s="20">
        <v>884</v>
      </c>
      <c r="C36" s="26">
        <v>33.031674000000002</v>
      </c>
      <c r="D36" s="26">
        <v>38.009050000000002</v>
      </c>
      <c r="E36" s="26">
        <v>2.8280539999999998</v>
      </c>
      <c r="F36" s="26">
        <v>22.058824000000001</v>
      </c>
      <c r="G36" s="26">
        <v>15.610860000000001</v>
      </c>
      <c r="H36" s="26">
        <v>6.4479639999999998</v>
      </c>
    </row>
    <row r="37" spans="1:8" x14ac:dyDescent="0.2">
      <c r="A37" s="19" t="s">
        <v>1028</v>
      </c>
      <c r="B37" s="20">
        <v>438</v>
      </c>
      <c r="C37" s="26">
        <v>30.136986</v>
      </c>
      <c r="D37" s="26">
        <v>39.726027000000002</v>
      </c>
      <c r="E37" s="26">
        <v>2.9680369999999998</v>
      </c>
      <c r="F37" s="26">
        <v>21.004566000000001</v>
      </c>
      <c r="G37" s="26">
        <v>15.525114</v>
      </c>
      <c r="H37" s="26">
        <v>6.8493149999999998</v>
      </c>
    </row>
    <row r="38" spans="1:8" x14ac:dyDescent="0.2">
      <c r="A38" s="19" t="s">
        <v>1029</v>
      </c>
      <c r="B38" s="20">
        <v>93</v>
      </c>
      <c r="C38" s="26">
        <v>25.806452</v>
      </c>
      <c r="D38" s="26">
        <v>34.408602000000002</v>
      </c>
      <c r="E38" s="26">
        <v>1.075269</v>
      </c>
      <c r="F38" s="26">
        <v>22.580645000000001</v>
      </c>
      <c r="G38" s="26">
        <v>22.580645000000001</v>
      </c>
      <c r="H38" s="26">
        <v>6.451613</v>
      </c>
    </row>
    <row r="39" spans="1:8" x14ac:dyDescent="0.2">
      <c r="A39" s="18" t="s">
        <v>1031</v>
      </c>
      <c r="B39" s="17">
        <v>178</v>
      </c>
      <c r="C39" s="25">
        <v>38.202247</v>
      </c>
      <c r="D39" s="25">
        <v>32.584269999999997</v>
      </c>
      <c r="E39" s="25">
        <v>3.9325839999999999</v>
      </c>
      <c r="F39" s="25">
        <v>32.584269999999997</v>
      </c>
      <c r="G39" s="25">
        <v>11.797753</v>
      </c>
      <c r="H39" s="25">
        <v>2.808989</v>
      </c>
    </row>
    <row r="40" spans="1:8" x14ac:dyDescent="0.2">
      <c r="A40" s="19" t="s">
        <v>1018</v>
      </c>
      <c r="B40" s="20">
        <v>212</v>
      </c>
      <c r="C40" s="26">
        <v>37.735849000000002</v>
      </c>
      <c r="D40" s="26">
        <v>40.094340000000003</v>
      </c>
      <c r="E40" s="26">
        <v>3.7735850000000002</v>
      </c>
      <c r="F40" s="26">
        <v>25</v>
      </c>
      <c r="G40" s="26">
        <v>11.320755</v>
      </c>
      <c r="H40" s="26">
        <v>2.8301889999999998</v>
      </c>
    </row>
    <row r="41" spans="1:8" x14ac:dyDescent="0.2">
      <c r="A41" s="19" t="s">
        <v>1019</v>
      </c>
      <c r="B41" s="20">
        <v>223</v>
      </c>
      <c r="C41" s="26">
        <v>34.080717</v>
      </c>
      <c r="D41" s="26">
        <v>32.286996000000002</v>
      </c>
      <c r="E41" s="26">
        <v>1.345291</v>
      </c>
      <c r="F41" s="26">
        <v>27.802690999999999</v>
      </c>
      <c r="G41" s="26">
        <v>10.762332000000001</v>
      </c>
      <c r="H41" s="26">
        <v>8.5201790000000006</v>
      </c>
    </row>
    <row r="42" spans="1:8" x14ac:dyDescent="0.2">
      <c r="A42" s="19" t="s">
        <v>1020</v>
      </c>
      <c r="B42" s="20">
        <v>216</v>
      </c>
      <c r="C42" s="26">
        <v>28.703703999999998</v>
      </c>
      <c r="D42" s="26">
        <v>33.333333000000003</v>
      </c>
      <c r="E42" s="26">
        <v>2.7777780000000001</v>
      </c>
      <c r="F42" s="26">
        <v>27.777778000000001</v>
      </c>
      <c r="G42" s="26">
        <v>12.037037</v>
      </c>
      <c r="H42" s="26">
        <v>10.185185000000001</v>
      </c>
    </row>
    <row r="43" spans="1:8" x14ac:dyDescent="0.2">
      <c r="A43" s="19" t="s">
        <v>1021</v>
      </c>
      <c r="B43" s="20">
        <v>140</v>
      </c>
      <c r="C43" s="26">
        <v>17.142856999999999</v>
      </c>
      <c r="D43" s="26">
        <v>35</v>
      </c>
      <c r="E43" s="26">
        <v>2.8571430000000002</v>
      </c>
      <c r="F43" s="26">
        <v>29.285713999999999</v>
      </c>
      <c r="G43" s="26">
        <v>15</v>
      </c>
      <c r="H43" s="26">
        <v>10</v>
      </c>
    </row>
    <row r="44" spans="1:8" x14ac:dyDescent="0.2">
      <c r="A44" s="19" t="s">
        <v>1022</v>
      </c>
      <c r="B44" s="20">
        <v>72</v>
      </c>
      <c r="C44" s="26">
        <v>26.388888999999999</v>
      </c>
      <c r="D44" s="26">
        <v>36.111111000000001</v>
      </c>
      <c r="E44" s="26">
        <v>0</v>
      </c>
      <c r="F44" s="26">
        <v>31.944444000000001</v>
      </c>
      <c r="G44" s="26">
        <v>11.111110999999999</v>
      </c>
      <c r="H44" s="26">
        <v>6.9444439999999998</v>
      </c>
    </row>
    <row r="45" spans="1:8" x14ac:dyDescent="0.2">
      <c r="A45" s="19" t="s">
        <v>1023</v>
      </c>
      <c r="B45" s="20">
        <v>46</v>
      </c>
      <c r="C45" s="26">
        <v>17.391304000000002</v>
      </c>
      <c r="D45" s="26">
        <v>32.608696000000002</v>
      </c>
      <c r="E45" s="26">
        <v>2.1739130000000002</v>
      </c>
      <c r="F45" s="26">
        <v>19.565217000000001</v>
      </c>
      <c r="G45" s="26">
        <v>30.434782999999999</v>
      </c>
      <c r="H45" s="26">
        <v>2.1739130000000002</v>
      </c>
    </row>
    <row r="46" spans="1:8" x14ac:dyDescent="0.2">
      <c r="A46" s="19" t="s">
        <v>1024</v>
      </c>
      <c r="B46" s="20">
        <v>8</v>
      </c>
      <c r="C46" s="26">
        <v>25</v>
      </c>
      <c r="D46" s="26">
        <v>25</v>
      </c>
      <c r="E46" s="26">
        <v>0</v>
      </c>
      <c r="F46" s="26">
        <v>25</v>
      </c>
      <c r="G46" s="26">
        <v>37.5</v>
      </c>
      <c r="H46" s="26">
        <v>0</v>
      </c>
    </row>
    <row r="47" spans="1:8" x14ac:dyDescent="0.2">
      <c r="A47" s="19" t="s">
        <v>1025</v>
      </c>
      <c r="B47" s="20">
        <v>435</v>
      </c>
      <c r="C47" s="26">
        <v>35.862068999999998</v>
      </c>
      <c r="D47" s="26">
        <v>36.091954000000001</v>
      </c>
      <c r="E47" s="26">
        <v>2.5287359999999999</v>
      </c>
      <c r="F47" s="26">
        <v>26.436782000000001</v>
      </c>
      <c r="G47" s="26">
        <v>11.034483</v>
      </c>
      <c r="H47" s="26">
        <v>5.7471259999999997</v>
      </c>
    </row>
    <row r="48" spans="1:8" x14ac:dyDescent="0.2">
      <c r="A48" s="19" t="s">
        <v>1026</v>
      </c>
      <c r="B48" s="20">
        <v>356</v>
      </c>
      <c r="C48" s="26">
        <v>24.157302999999999</v>
      </c>
      <c r="D48" s="26">
        <v>33.988764000000003</v>
      </c>
      <c r="E48" s="26">
        <v>2.808989</v>
      </c>
      <c r="F48" s="26">
        <v>28.370787</v>
      </c>
      <c r="G48" s="26">
        <v>13.202247</v>
      </c>
      <c r="H48" s="26">
        <v>10.112360000000001</v>
      </c>
    </row>
    <row r="49" spans="1:8" x14ac:dyDescent="0.2">
      <c r="A49" s="19" t="s">
        <v>1027</v>
      </c>
      <c r="B49" s="20">
        <v>917</v>
      </c>
      <c r="C49" s="26">
        <v>29.552890000000001</v>
      </c>
      <c r="D49" s="26">
        <v>35.005453000000003</v>
      </c>
      <c r="E49" s="26">
        <v>2.3991280000000001</v>
      </c>
      <c r="F49" s="26">
        <v>27.262813999999999</v>
      </c>
      <c r="G49" s="26">
        <v>13.08615</v>
      </c>
      <c r="H49" s="26">
        <v>7.3064340000000003</v>
      </c>
    </row>
    <row r="50" spans="1:8" x14ac:dyDescent="0.2">
      <c r="A50" s="19" t="s">
        <v>1028</v>
      </c>
      <c r="B50" s="20">
        <v>482</v>
      </c>
      <c r="C50" s="26">
        <v>23.858920999999999</v>
      </c>
      <c r="D50" s="26">
        <v>34.024895999999998</v>
      </c>
      <c r="E50" s="26">
        <v>2.2821579999999999</v>
      </c>
      <c r="F50" s="26">
        <v>28.008299000000001</v>
      </c>
      <c r="G50" s="26">
        <v>14.937759</v>
      </c>
      <c r="H50" s="26">
        <v>8.7136929999999992</v>
      </c>
    </row>
    <row r="51" spans="1:8" x14ac:dyDescent="0.2">
      <c r="A51" s="19" t="s">
        <v>1029</v>
      </c>
      <c r="B51" s="20">
        <v>126</v>
      </c>
      <c r="C51" s="26">
        <v>23.015872999999999</v>
      </c>
      <c r="D51" s="26">
        <v>34.126984</v>
      </c>
      <c r="E51" s="26">
        <v>0.793651</v>
      </c>
      <c r="F51" s="26">
        <v>26.984127000000001</v>
      </c>
      <c r="G51" s="26">
        <v>19.841270000000002</v>
      </c>
      <c r="H51" s="26">
        <v>4.7619049999999996</v>
      </c>
    </row>
    <row r="52" spans="1:8" x14ac:dyDescent="0.2">
      <c r="A52" s="18" t="s">
        <v>1032</v>
      </c>
      <c r="B52" s="18"/>
      <c r="C52" s="18"/>
      <c r="D52" s="18"/>
      <c r="E52" s="18"/>
      <c r="F52" s="18"/>
      <c r="G52" s="18"/>
      <c r="H52" s="18"/>
    </row>
    <row r="53" spans="1:8" x14ac:dyDescent="0.2">
      <c r="A53" s="19" t="s">
        <v>130</v>
      </c>
      <c r="B53" s="20">
        <v>151</v>
      </c>
      <c r="C53" s="26">
        <v>42.384106000000003</v>
      </c>
      <c r="D53" s="26">
        <v>13.907285</v>
      </c>
      <c r="E53" s="26">
        <v>7.9470200000000002</v>
      </c>
      <c r="F53" s="26">
        <v>29.139073</v>
      </c>
      <c r="G53" s="26">
        <v>11.920529999999999</v>
      </c>
      <c r="H53" s="26">
        <v>8.6092720000000007</v>
      </c>
    </row>
    <row r="54" spans="1:8" x14ac:dyDescent="0.2">
      <c r="A54" s="19" t="s">
        <v>131</v>
      </c>
      <c r="B54" s="20">
        <v>1446</v>
      </c>
      <c r="C54" s="26">
        <v>34.854771999999997</v>
      </c>
      <c r="D54" s="26">
        <v>39.626556000000001</v>
      </c>
      <c r="E54" s="26">
        <v>2.9737209999999998</v>
      </c>
      <c r="F54" s="26">
        <v>21.092669000000001</v>
      </c>
      <c r="G54" s="26">
        <v>15.214385</v>
      </c>
      <c r="H54" s="26">
        <v>5.5325030000000002</v>
      </c>
    </row>
    <row r="55" spans="1:8" x14ac:dyDescent="0.2">
      <c r="A55" s="19" t="s">
        <v>392</v>
      </c>
      <c r="B55" s="20">
        <v>150</v>
      </c>
      <c r="C55" s="26">
        <v>26.666667</v>
      </c>
      <c r="D55" s="26">
        <v>25.333333</v>
      </c>
      <c r="E55" s="26">
        <v>1.3333330000000001</v>
      </c>
      <c r="F55" s="26">
        <v>42</v>
      </c>
      <c r="G55" s="26">
        <v>8.6666670000000003</v>
      </c>
      <c r="H55" s="26">
        <v>5.3333329999999997</v>
      </c>
    </row>
    <row r="56" spans="1:8" x14ac:dyDescent="0.2">
      <c r="A56" s="19" t="s">
        <v>132</v>
      </c>
      <c r="B56" s="20">
        <v>372</v>
      </c>
      <c r="C56" s="26">
        <v>26.612902999999999</v>
      </c>
      <c r="D56" s="26">
        <v>36.021504999999998</v>
      </c>
      <c r="E56" s="26">
        <v>1.612903</v>
      </c>
      <c r="F56" s="26">
        <v>29.032257999999999</v>
      </c>
      <c r="G56" s="26">
        <v>13.172043</v>
      </c>
      <c r="H56" s="26">
        <v>8.0645159999999994</v>
      </c>
    </row>
    <row r="57" spans="1:8" x14ac:dyDescent="0.2">
      <c r="A57" s="19" t="s">
        <v>1033</v>
      </c>
      <c r="B57" s="20">
        <v>69</v>
      </c>
      <c r="C57" s="26">
        <v>21.739129999999999</v>
      </c>
      <c r="D57" s="26">
        <v>27.536231999999998</v>
      </c>
      <c r="E57" s="26">
        <v>4.3478260000000004</v>
      </c>
      <c r="F57" s="26">
        <v>24.637681000000001</v>
      </c>
      <c r="G57" s="26">
        <v>20.289854999999999</v>
      </c>
      <c r="H57" s="26">
        <v>10.144928</v>
      </c>
    </row>
    <row r="58" spans="1:8" x14ac:dyDescent="0.2">
      <c r="A58" s="18" t="s">
        <v>133</v>
      </c>
      <c r="B58" s="17">
        <v>92</v>
      </c>
      <c r="C58" s="25">
        <v>41.304347999999997</v>
      </c>
      <c r="D58" s="25">
        <v>13.043478</v>
      </c>
      <c r="E58" s="25">
        <v>8.6956520000000008</v>
      </c>
      <c r="F58" s="25">
        <v>25</v>
      </c>
      <c r="G58" s="25">
        <v>17.391304000000002</v>
      </c>
      <c r="H58" s="25">
        <v>10.869565</v>
      </c>
    </row>
    <row r="59" spans="1:8" x14ac:dyDescent="0.2">
      <c r="A59" s="19" t="s">
        <v>134</v>
      </c>
      <c r="B59" s="20">
        <v>813</v>
      </c>
      <c r="C59" s="26">
        <v>35.424354000000001</v>
      </c>
      <c r="D59" s="26">
        <v>41.943418999999999</v>
      </c>
      <c r="E59" s="26">
        <v>3.0750310000000001</v>
      </c>
      <c r="F59" s="26">
        <v>18.696186999999998</v>
      </c>
      <c r="G59" s="26">
        <v>15.621155999999999</v>
      </c>
      <c r="H59" s="26">
        <v>5.289053</v>
      </c>
    </row>
    <row r="60" spans="1:8" x14ac:dyDescent="0.2">
      <c r="A60" s="19" t="s">
        <v>393</v>
      </c>
      <c r="B60" s="20">
        <v>65</v>
      </c>
      <c r="C60" s="26">
        <v>26.153846000000001</v>
      </c>
      <c r="D60" s="26">
        <v>16.923076999999999</v>
      </c>
      <c r="E60" s="26">
        <v>1.538462</v>
      </c>
      <c r="F60" s="26">
        <v>40</v>
      </c>
      <c r="G60" s="26">
        <v>13.846154</v>
      </c>
      <c r="H60" s="26">
        <v>4.6153849999999998</v>
      </c>
    </row>
    <row r="61" spans="1:8" x14ac:dyDescent="0.2">
      <c r="A61" s="19" t="s">
        <v>135</v>
      </c>
      <c r="B61" s="20">
        <v>83</v>
      </c>
      <c r="C61" s="26">
        <v>37.349398000000001</v>
      </c>
      <c r="D61" s="26">
        <v>39.759036000000002</v>
      </c>
      <c r="E61" s="26">
        <v>2.4096389999999999</v>
      </c>
      <c r="F61" s="26">
        <v>21.686747</v>
      </c>
      <c r="G61" s="26">
        <v>13.253012</v>
      </c>
      <c r="H61" s="26">
        <v>8.4337350000000004</v>
      </c>
    </row>
    <row r="62" spans="1:8" x14ac:dyDescent="0.2">
      <c r="A62" s="19" t="s">
        <v>1034</v>
      </c>
      <c r="B62" s="20">
        <v>39</v>
      </c>
      <c r="C62" s="26">
        <v>20.512820999999999</v>
      </c>
      <c r="D62" s="26">
        <v>23.076923000000001</v>
      </c>
      <c r="E62" s="26">
        <v>2.5641029999999998</v>
      </c>
      <c r="F62" s="26">
        <v>25.641026</v>
      </c>
      <c r="G62" s="26">
        <v>25.641026</v>
      </c>
      <c r="H62" s="26">
        <v>7.6923079999999997</v>
      </c>
    </row>
    <row r="63" spans="1:8" x14ac:dyDescent="0.2">
      <c r="A63" s="18" t="s">
        <v>136</v>
      </c>
      <c r="B63" s="17">
        <v>59</v>
      </c>
      <c r="C63" s="25">
        <v>44.067796999999999</v>
      </c>
      <c r="D63" s="25">
        <v>15.254237</v>
      </c>
      <c r="E63" s="25">
        <v>6.7796609999999999</v>
      </c>
      <c r="F63" s="25">
        <v>35.593220000000002</v>
      </c>
      <c r="G63" s="25">
        <v>3.389831</v>
      </c>
      <c r="H63" s="25">
        <v>5.084746</v>
      </c>
    </row>
    <row r="64" spans="1:8" x14ac:dyDescent="0.2">
      <c r="A64" s="19" t="s">
        <v>134</v>
      </c>
      <c r="B64" s="20">
        <v>632</v>
      </c>
      <c r="C64" s="26">
        <v>34.018987000000003</v>
      </c>
      <c r="D64" s="26">
        <v>36.708860999999999</v>
      </c>
      <c r="E64" s="26">
        <v>2.8481010000000002</v>
      </c>
      <c r="F64" s="26">
        <v>24.208860999999999</v>
      </c>
      <c r="G64" s="26">
        <v>14.71519</v>
      </c>
      <c r="H64" s="26">
        <v>5.8544299999999998</v>
      </c>
    </row>
    <row r="65" spans="1:8" x14ac:dyDescent="0.2">
      <c r="A65" s="19" t="s">
        <v>393</v>
      </c>
      <c r="B65" s="20">
        <v>85</v>
      </c>
      <c r="C65" s="26">
        <v>27.058824000000001</v>
      </c>
      <c r="D65" s="26">
        <v>31.764706</v>
      </c>
      <c r="E65" s="26">
        <v>1.176471</v>
      </c>
      <c r="F65" s="26">
        <v>43.529412000000001</v>
      </c>
      <c r="G65" s="26">
        <v>4.7058819999999999</v>
      </c>
      <c r="H65" s="26">
        <v>5.8823530000000002</v>
      </c>
    </row>
    <row r="66" spans="1:8" x14ac:dyDescent="0.2">
      <c r="A66" s="19" t="s">
        <v>135</v>
      </c>
      <c r="B66" s="20">
        <v>289</v>
      </c>
      <c r="C66" s="26">
        <v>23.529412000000001</v>
      </c>
      <c r="D66" s="26">
        <v>34.948096999999997</v>
      </c>
      <c r="E66" s="26">
        <v>1.384083</v>
      </c>
      <c r="F66" s="26">
        <v>31.141869</v>
      </c>
      <c r="G66" s="26">
        <v>13.148789000000001</v>
      </c>
      <c r="H66" s="26">
        <v>7.9584780000000004</v>
      </c>
    </row>
    <row r="67" spans="1:8" x14ac:dyDescent="0.2">
      <c r="A67" s="19" t="s">
        <v>1034</v>
      </c>
      <c r="B67" s="20">
        <v>30</v>
      </c>
      <c r="C67" s="26">
        <v>23.333333</v>
      </c>
      <c r="D67" s="26">
        <v>33.333333000000003</v>
      </c>
      <c r="E67" s="26">
        <v>6.6666670000000003</v>
      </c>
      <c r="F67" s="26">
        <v>23.333333</v>
      </c>
      <c r="G67" s="26">
        <v>13.333333</v>
      </c>
      <c r="H67" s="26">
        <v>13.333333</v>
      </c>
    </row>
    <row r="68" spans="1:8" x14ac:dyDescent="0.2">
      <c r="A68" s="18" t="s">
        <v>1035</v>
      </c>
      <c r="B68" s="18"/>
      <c r="C68" s="18"/>
      <c r="D68" s="18"/>
      <c r="E68" s="18"/>
      <c r="F68" s="18"/>
      <c r="G68" s="18"/>
      <c r="H68" s="18"/>
    </row>
    <row r="69" spans="1:8" x14ac:dyDescent="0.2">
      <c r="A69" s="19" t="s">
        <v>1036</v>
      </c>
      <c r="B69" s="20">
        <v>366</v>
      </c>
      <c r="C69" s="26">
        <v>32.240437</v>
      </c>
      <c r="D69" s="26">
        <v>23.224043999999999</v>
      </c>
      <c r="E69" s="26">
        <v>3.278689</v>
      </c>
      <c r="F69" s="26">
        <v>33.606557000000002</v>
      </c>
      <c r="G69" s="26">
        <v>10.655737999999999</v>
      </c>
      <c r="H69" s="26">
        <v>9.2896169999999998</v>
      </c>
    </row>
    <row r="70" spans="1:8" x14ac:dyDescent="0.2">
      <c r="A70" s="19" t="s">
        <v>1037</v>
      </c>
      <c r="B70" s="20">
        <v>1212</v>
      </c>
      <c r="C70" s="26">
        <v>37.046205</v>
      </c>
      <c r="D70" s="26">
        <v>40.346535000000003</v>
      </c>
      <c r="E70" s="26">
        <v>3.465347</v>
      </c>
      <c r="F70" s="26">
        <v>18.976897999999998</v>
      </c>
      <c r="G70" s="26">
        <v>15.264025999999999</v>
      </c>
      <c r="H70" s="26">
        <v>5.4455450000000001</v>
      </c>
    </row>
    <row r="71" spans="1:8" x14ac:dyDescent="0.2">
      <c r="A71" s="19" t="s">
        <v>137</v>
      </c>
      <c r="B71" s="20">
        <v>112</v>
      </c>
      <c r="C71" s="26">
        <v>46.428570999999998</v>
      </c>
      <c r="D71" s="26">
        <v>36.607143000000001</v>
      </c>
      <c r="E71" s="26">
        <v>4.4642860000000004</v>
      </c>
      <c r="F71" s="26">
        <v>16.964286000000001</v>
      </c>
      <c r="G71" s="26">
        <v>13.392856999999999</v>
      </c>
      <c r="H71" s="26">
        <v>4.4642860000000004</v>
      </c>
    </row>
    <row r="72" spans="1:8" x14ac:dyDescent="0.2">
      <c r="A72" s="19" t="s">
        <v>138</v>
      </c>
      <c r="B72" s="20">
        <v>673</v>
      </c>
      <c r="C72" s="26">
        <v>26.448737000000001</v>
      </c>
      <c r="D72" s="26">
        <v>42.793461999999998</v>
      </c>
      <c r="E72" s="26">
        <v>1.9316489999999999</v>
      </c>
      <c r="F72" s="26">
        <v>27.043091</v>
      </c>
      <c r="G72" s="26">
        <v>15.007429</v>
      </c>
      <c r="H72" s="26">
        <v>5.2005939999999997</v>
      </c>
    </row>
    <row r="73" spans="1:8" x14ac:dyDescent="0.2">
      <c r="A73" s="19" t="s">
        <v>1038</v>
      </c>
      <c r="B73" s="20">
        <v>75</v>
      </c>
      <c r="C73" s="26">
        <v>22.666667</v>
      </c>
      <c r="D73" s="26">
        <v>30.666667</v>
      </c>
      <c r="E73" s="26">
        <v>2.6666669999999999</v>
      </c>
      <c r="F73" s="26">
        <v>32</v>
      </c>
      <c r="G73" s="26">
        <v>14.666667</v>
      </c>
      <c r="H73" s="26">
        <v>4</v>
      </c>
    </row>
    <row r="74" spans="1:8" x14ac:dyDescent="0.2">
      <c r="A74" s="19" t="s">
        <v>1011</v>
      </c>
      <c r="B74" s="20">
        <v>178</v>
      </c>
      <c r="C74" s="26">
        <v>24.719100999999998</v>
      </c>
      <c r="D74" s="26">
        <v>30.898876000000001</v>
      </c>
      <c r="E74" s="26">
        <v>1.6853929999999999</v>
      </c>
      <c r="F74" s="26">
        <v>27.528089999999999</v>
      </c>
      <c r="G74" s="26">
        <v>16.292134999999998</v>
      </c>
      <c r="H74" s="26">
        <v>10.112360000000001</v>
      </c>
    </row>
    <row r="75" spans="1:8" x14ac:dyDescent="0.2">
      <c r="A75" s="19" t="s">
        <v>1441</v>
      </c>
      <c r="B75" s="20">
        <v>1644</v>
      </c>
      <c r="C75" s="26">
        <v>34.06326</v>
      </c>
      <c r="D75" s="26">
        <v>39.233576999999997</v>
      </c>
      <c r="E75" s="26">
        <v>3.1021899999999998</v>
      </c>
      <c r="F75" s="26">
        <v>22.201946</v>
      </c>
      <c r="G75" s="26">
        <v>14.963504</v>
      </c>
      <c r="H75" s="26">
        <v>5.2311439999999996</v>
      </c>
    </row>
    <row r="76" spans="1:8" x14ac:dyDescent="0.2">
      <c r="A76" s="18" t="s">
        <v>1039</v>
      </c>
      <c r="B76" s="18"/>
      <c r="C76" s="18"/>
      <c r="D76" s="18"/>
      <c r="E76" s="18"/>
      <c r="F76" s="18"/>
      <c r="G76" s="18"/>
      <c r="H76" s="18"/>
    </row>
    <row r="77" spans="1:8" x14ac:dyDescent="0.2">
      <c r="A77" s="21" t="s">
        <v>1040</v>
      </c>
      <c r="B77" s="34">
        <v>366</v>
      </c>
      <c r="C77" s="30">
        <v>32.240437</v>
      </c>
      <c r="D77" s="30">
        <v>23.224043999999999</v>
      </c>
      <c r="E77" s="30">
        <v>3.278689</v>
      </c>
      <c r="F77" s="30">
        <v>33.606557000000002</v>
      </c>
      <c r="G77" s="30">
        <v>10.655737999999999</v>
      </c>
      <c r="H77" s="30">
        <v>9.2896169999999998</v>
      </c>
    </row>
    <row r="78" spans="1:8" x14ac:dyDescent="0.2">
      <c r="A78" s="21" t="s">
        <v>1041</v>
      </c>
      <c r="B78" s="34">
        <v>954</v>
      </c>
      <c r="C78" s="30">
        <v>36.687631000000003</v>
      </c>
      <c r="D78" s="30">
        <v>37.631027000000003</v>
      </c>
      <c r="E78" s="30">
        <v>3.9832290000000001</v>
      </c>
      <c r="F78" s="30">
        <v>19.496855</v>
      </c>
      <c r="G78" s="30">
        <v>15.618449</v>
      </c>
      <c r="H78" s="30">
        <v>5.4507339999999997</v>
      </c>
    </row>
    <row r="79" spans="1:8" x14ac:dyDescent="0.2">
      <c r="A79" s="19" t="s">
        <v>1042</v>
      </c>
      <c r="B79" s="20">
        <v>345</v>
      </c>
      <c r="C79" s="26">
        <v>29.565217000000001</v>
      </c>
      <c r="D79" s="26">
        <v>40.579709999999999</v>
      </c>
      <c r="E79" s="26">
        <v>2.0289860000000002</v>
      </c>
      <c r="F79" s="26">
        <v>25.217390999999999</v>
      </c>
      <c r="G79" s="26">
        <v>15.942029</v>
      </c>
      <c r="H79" s="26">
        <v>5.5072460000000003</v>
      </c>
    </row>
    <row r="80" spans="1:8" x14ac:dyDescent="0.2">
      <c r="A80" s="19" t="s">
        <v>1043</v>
      </c>
      <c r="B80" s="20">
        <v>141</v>
      </c>
      <c r="C80" s="26">
        <v>32.624113000000001</v>
      </c>
      <c r="D80" s="26">
        <v>46.099291000000001</v>
      </c>
      <c r="E80" s="26">
        <v>3.5460989999999999</v>
      </c>
      <c r="F80" s="26">
        <v>29.787234000000002</v>
      </c>
      <c r="G80" s="26">
        <v>10.638298000000001</v>
      </c>
      <c r="H80" s="26">
        <v>2.1276600000000001</v>
      </c>
    </row>
    <row r="81" spans="1:8" x14ac:dyDescent="0.2">
      <c r="A81" s="19" t="s">
        <v>1044</v>
      </c>
      <c r="B81" s="20">
        <v>56</v>
      </c>
      <c r="C81" s="26">
        <v>28.571428999999998</v>
      </c>
      <c r="D81" s="26">
        <v>46.428570999999998</v>
      </c>
      <c r="E81" s="26">
        <v>1.785714</v>
      </c>
      <c r="F81" s="26">
        <v>26.785713999999999</v>
      </c>
      <c r="G81" s="26">
        <v>8.9285709999999998</v>
      </c>
      <c r="H81" s="26">
        <v>7.1428570000000002</v>
      </c>
    </row>
    <row r="82" spans="1:8" x14ac:dyDescent="0.2">
      <c r="A82" s="19" t="s">
        <v>1045</v>
      </c>
      <c r="B82" s="20">
        <v>48</v>
      </c>
      <c r="C82" s="26">
        <v>33.333333000000003</v>
      </c>
      <c r="D82" s="26">
        <v>45.833333000000003</v>
      </c>
      <c r="E82" s="26">
        <v>0</v>
      </c>
      <c r="F82" s="26">
        <v>16.666667</v>
      </c>
      <c r="G82" s="26">
        <v>16.666667</v>
      </c>
      <c r="H82" s="26">
        <v>4.1666670000000003</v>
      </c>
    </row>
    <row r="83" spans="1:8" x14ac:dyDescent="0.2">
      <c r="A83" s="19" t="s">
        <v>1046</v>
      </c>
      <c r="B83" s="20">
        <v>20</v>
      </c>
      <c r="C83" s="26">
        <v>10</v>
      </c>
      <c r="D83" s="26">
        <v>55</v>
      </c>
      <c r="E83" s="26">
        <v>0</v>
      </c>
      <c r="F83" s="26">
        <v>15</v>
      </c>
      <c r="G83" s="26">
        <v>25</v>
      </c>
      <c r="H83" s="26">
        <v>5</v>
      </c>
    </row>
    <row r="84" spans="1:8" x14ac:dyDescent="0.2">
      <c r="A84" s="19" t="s">
        <v>1047</v>
      </c>
      <c r="B84" s="20">
        <v>4</v>
      </c>
      <c r="C84" s="26">
        <v>0</v>
      </c>
      <c r="D84" s="26">
        <v>50</v>
      </c>
      <c r="E84" s="26">
        <v>0</v>
      </c>
      <c r="F84" s="26">
        <v>25</v>
      </c>
      <c r="G84" s="26">
        <v>0</v>
      </c>
      <c r="H84" s="26">
        <v>25</v>
      </c>
    </row>
    <row r="85" spans="1:8" x14ac:dyDescent="0.2">
      <c r="A85" s="19" t="s">
        <v>1048</v>
      </c>
      <c r="B85" s="20">
        <v>2</v>
      </c>
      <c r="C85" s="26">
        <v>50</v>
      </c>
      <c r="D85" s="26">
        <v>50</v>
      </c>
      <c r="E85" s="26">
        <v>0</v>
      </c>
      <c r="F85" s="26">
        <v>0</v>
      </c>
      <c r="G85" s="26">
        <v>50</v>
      </c>
      <c r="H85" s="26">
        <v>0</v>
      </c>
    </row>
    <row r="86" spans="1:8" x14ac:dyDescent="0.2">
      <c r="A86" s="19" t="s">
        <v>1049</v>
      </c>
      <c r="B86" s="20">
        <v>2</v>
      </c>
      <c r="C86" s="26">
        <v>100</v>
      </c>
      <c r="D86" s="26">
        <v>0</v>
      </c>
      <c r="E86" s="26">
        <v>0</v>
      </c>
      <c r="F86" s="26">
        <v>0</v>
      </c>
      <c r="G86" s="26">
        <v>0</v>
      </c>
      <c r="H86" s="26">
        <v>0</v>
      </c>
    </row>
    <row r="87" spans="1:8" x14ac:dyDescent="0.2">
      <c r="A87" s="19" t="s">
        <v>1011</v>
      </c>
      <c r="B87" s="20">
        <v>250</v>
      </c>
      <c r="C87" s="26">
        <v>27.6</v>
      </c>
      <c r="D87" s="26">
        <v>29.6</v>
      </c>
      <c r="E87" s="26">
        <v>1.2</v>
      </c>
      <c r="F87" s="26">
        <v>28.8</v>
      </c>
      <c r="G87" s="26">
        <v>14.8</v>
      </c>
      <c r="H87" s="26">
        <v>8.8000000000000007</v>
      </c>
    </row>
    <row r="88" spans="1:8" x14ac:dyDescent="0.2">
      <c r="A88" s="18" t="s">
        <v>1050</v>
      </c>
      <c r="B88" s="18"/>
      <c r="C88" s="18"/>
      <c r="D88" s="18"/>
      <c r="E88" s="18"/>
      <c r="F88" s="18"/>
      <c r="G88" s="18"/>
      <c r="H88" s="18"/>
    </row>
    <row r="89" spans="1:8" x14ac:dyDescent="0.2">
      <c r="A89" s="19" t="s">
        <v>1051</v>
      </c>
      <c r="B89" s="20">
        <v>1712</v>
      </c>
      <c r="C89" s="26">
        <v>34.929907</v>
      </c>
      <c r="D89" s="26">
        <v>39.602803999999999</v>
      </c>
      <c r="E89" s="26">
        <v>2.8621500000000002</v>
      </c>
      <c r="F89" s="26">
        <v>20.327103000000001</v>
      </c>
      <c r="G89" s="26">
        <v>15.420560999999999</v>
      </c>
      <c r="H89" s="26">
        <v>5.7827099999999998</v>
      </c>
    </row>
    <row r="90" spans="1:8" x14ac:dyDescent="0.2">
      <c r="A90" s="19" t="s">
        <v>139</v>
      </c>
      <c r="B90" s="20">
        <v>76</v>
      </c>
      <c r="C90" s="26">
        <v>40.789473999999998</v>
      </c>
      <c r="D90" s="26">
        <v>30.263158000000001</v>
      </c>
      <c r="E90" s="26">
        <v>7.8947370000000001</v>
      </c>
      <c r="F90" s="26">
        <v>19.736841999999999</v>
      </c>
      <c r="G90" s="26">
        <v>13.157895</v>
      </c>
      <c r="H90" s="26">
        <v>5.2631579999999998</v>
      </c>
    </row>
    <row r="91" spans="1:8" x14ac:dyDescent="0.2">
      <c r="A91" s="19" t="s">
        <v>1052</v>
      </c>
      <c r="B91" s="20">
        <v>59</v>
      </c>
      <c r="C91" s="26">
        <v>18.644068000000001</v>
      </c>
      <c r="D91" s="26">
        <v>18.644068000000001</v>
      </c>
      <c r="E91" s="26">
        <v>3.389831</v>
      </c>
      <c r="F91" s="26">
        <v>55.932203000000001</v>
      </c>
      <c r="G91" s="26">
        <v>8.4745760000000008</v>
      </c>
      <c r="H91" s="26">
        <v>6.7796609999999999</v>
      </c>
    </row>
    <row r="92" spans="1:8" x14ac:dyDescent="0.2">
      <c r="A92" s="19" t="s">
        <v>140</v>
      </c>
      <c r="B92" s="20">
        <v>194</v>
      </c>
      <c r="C92" s="26">
        <v>24.742267999999999</v>
      </c>
      <c r="D92" s="26">
        <v>15.979381</v>
      </c>
      <c r="E92" s="26">
        <v>2.0618560000000001</v>
      </c>
      <c r="F92" s="26">
        <v>46.391753000000001</v>
      </c>
      <c r="G92" s="26">
        <v>9.2783510000000007</v>
      </c>
      <c r="H92" s="26">
        <v>8.2474229999999995</v>
      </c>
    </row>
    <row r="93" spans="1:8" x14ac:dyDescent="0.2">
      <c r="A93" s="19" t="s">
        <v>141</v>
      </c>
      <c r="B93" s="20">
        <v>16</v>
      </c>
      <c r="C93" s="26">
        <v>18.75</v>
      </c>
      <c r="D93" s="26">
        <v>31.25</v>
      </c>
      <c r="E93" s="26">
        <v>6.25</v>
      </c>
      <c r="F93" s="26">
        <v>43.75</v>
      </c>
      <c r="G93" s="26">
        <v>0</v>
      </c>
      <c r="H93" s="26">
        <v>12.5</v>
      </c>
    </row>
    <row r="94" spans="1:8" x14ac:dyDescent="0.2">
      <c r="A94" s="19" t="s">
        <v>1009</v>
      </c>
      <c r="B94" s="20">
        <v>46</v>
      </c>
      <c r="C94" s="26">
        <v>23.913042999999998</v>
      </c>
      <c r="D94" s="26">
        <v>26.086957000000002</v>
      </c>
      <c r="E94" s="26">
        <v>2.1739130000000002</v>
      </c>
      <c r="F94" s="26">
        <v>45.652174000000002</v>
      </c>
      <c r="G94" s="26">
        <v>4.3478260000000004</v>
      </c>
      <c r="H94" s="26">
        <v>8.6956520000000008</v>
      </c>
    </row>
    <row r="95" spans="1:8" x14ac:dyDescent="0.2">
      <c r="A95" s="19" t="s">
        <v>1011</v>
      </c>
      <c r="B95" s="20">
        <v>85</v>
      </c>
      <c r="C95" s="26">
        <v>23.529412000000001</v>
      </c>
      <c r="D95" s="26">
        <v>29.411764999999999</v>
      </c>
      <c r="E95" s="26">
        <v>3.5294120000000002</v>
      </c>
      <c r="F95" s="26">
        <v>27.058824000000001</v>
      </c>
      <c r="G95" s="26">
        <v>17.647058999999999</v>
      </c>
      <c r="H95" s="26">
        <v>10.588234999999999</v>
      </c>
    </row>
    <row r="96" spans="1:8" x14ac:dyDescent="0.2">
      <c r="A96" s="18" t="s">
        <v>1053</v>
      </c>
      <c r="B96" s="18"/>
      <c r="C96" s="18"/>
      <c r="D96" s="18"/>
      <c r="E96" s="18"/>
      <c r="F96" s="18"/>
      <c r="G96" s="18"/>
      <c r="H96" s="18"/>
    </row>
    <row r="97" spans="1:8" x14ac:dyDescent="0.2">
      <c r="A97" s="19" t="s">
        <v>1054</v>
      </c>
      <c r="B97" s="20">
        <v>1212</v>
      </c>
      <c r="C97" s="26">
        <v>39.026403000000002</v>
      </c>
      <c r="D97" s="26">
        <v>41.254125000000002</v>
      </c>
      <c r="E97" s="26">
        <v>3.7128709999999998</v>
      </c>
      <c r="F97" s="26">
        <v>17.079208000000001</v>
      </c>
      <c r="G97" s="26">
        <v>15.594059</v>
      </c>
      <c r="H97" s="26">
        <v>4.7029699999999997</v>
      </c>
    </row>
    <row r="98" spans="1:8" x14ac:dyDescent="0.2">
      <c r="A98" s="19" t="s">
        <v>1055</v>
      </c>
      <c r="B98" s="20">
        <v>24</v>
      </c>
      <c r="C98" s="26">
        <v>41.666666999999997</v>
      </c>
      <c r="D98" s="26">
        <v>29.166667</v>
      </c>
      <c r="E98" s="26">
        <v>4.1666670000000003</v>
      </c>
      <c r="F98" s="26">
        <v>29.166667</v>
      </c>
      <c r="G98" s="26">
        <v>8.3333329999999997</v>
      </c>
      <c r="H98" s="26">
        <v>8.3333329999999997</v>
      </c>
    </row>
    <row r="99" spans="1:8" x14ac:dyDescent="0.2">
      <c r="A99" s="19" t="s">
        <v>1056</v>
      </c>
      <c r="B99" s="20">
        <v>76</v>
      </c>
      <c r="C99" s="26">
        <v>27.631578999999999</v>
      </c>
      <c r="D99" s="26">
        <v>26.315788999999999</v>
      </c>
      <c r="E99" s="26">
        <v>0</v>
      </c>
      <c r="F99" s="26">
        <v>36.842104999999997</v>
      </c>
      <c r="G99" s="26">
        <v>19.736841999999999</v>
      </c>
      <c r="H99" s="26">
        <v>2.6315789999999999</v>
      </c>
    </row>
    <row r="100" spans="1:8" x14ac:dyDescent="0.2">
      <c r="A100" s="19" t="s">
        <v>1057</v>
      </c>
      <c r="B100" s="20">
        <v>43</v>
      </c>
      <c r="C100" s="26">
        <v>25.581395000000001</v>
      </c>
      <c r="D100" s="26">
        <v>27.906977000000001</v>
      </c>
      <c r="E100" s="26">
        <v>4.6511630000000004</v>
      </c>
      <c r="F100" s="26">
        <v>34.883721000000001</v>
      </c>
      <c r="G100" s="26">
        <v>9.3023260000000008</v>
      </c>
      <c r="H100" s="26">
        <v>9.3023260000000008</v>
      </c>
    </row>
    <row r="101" spans="1:8" x14ac:dyDescent="0.2">
      <c r="A101" s="19" t="s">
        <v>1058</v>
      </c>
      <c r="B101" s="20">
        <v>14</v>
      </c>
      <c r="C101" s="26">
        <v>42.857143000000001</v>
      </c>
      <c r="D101" s="26">
        <v>57.142856999999999</v>
      </c>
      <c r="E101" s="26">
        <v>14.285714</v>
      </c>
      <c r="F101" s="26">
        <v>14.285714</v>
      </c>
      <c r="G101" s="26">
        <v>0</v>
      </c>
      <c r="H101" s="26">
        <v>0</v>
      </c>
    </row>
    <row r="102" spans="1:8" x14ac:dyDescent="0.2">
      <c r="A102" s="19" t="s">
        <v>1059</v>
      </c>
      <c r="B102" s="20">
        <v>5</v>
      </c>
      <c r="C102" s="26">
        <v>20</v>
      </c>
      <c r="D102" s="26">
        <v>20</v>
      </c>
      <c r="E102" s="26">
        <v>20</v>
      </c>
      <c r="F102" s="26">
        <v>20</v>
      </c>
      <c r="G102" s="26">
        <v>60</v>
      </c>
      <c r="H102" s="26">
        <v>0</v>
      </c>
    </row>
    <row r="103" spans="1:8" x14ac:dyDescent="0.2">
      <c r="A103" s="19" t="s">
        <v>1011</v>
      </c>
      <c r="B103" s="20">
        <v>414</v>
      </c>
      <c r="C103" s="26">
        <v>25.845410999999999</v>
      </c>
      <c r="D103" s="26">
        <v>36.956522</v>
      </c>
      <c r="E103" s="26">
        <v>0.96618400000000004</v>
      </c>
      <c r="F103" s="26">
        <v>24.879227</v>
      </c>
      <c r="G103" s="26">
        <v>14.734299999999999</v>
      </c>
      <c r="H103" s="26">
        <v>9.178744</v>
      </c>
    </row>
    <row r="104" spans="1:8" x14ac:dyDescent="0.2">
      <c r="A104" s="18" t="s">
        <v>1060</v>
      </c>
      <c r="B104" s="18"/>
      <c r="C104" s="18"/>
      <c r="D104" s="18"/>
      <c r="E104" s="18"/>
      <c r="F104" s="18"/>
      <c r="G104" s="18"/>
      <c r="H104" s="18"/>
    </row>
    <row r="105" spans="1:8" x14ac:dyDescent="0.2">
      <c r="A105" s="19" t="s">
        <v>1054</v>
      </c>
      <c r="B105" s="20">
        <v>13</v>
      </c>
      <c r="C105" s="26">
        <v>15.384615</v>
      </c>
      <c r="D105" s="26">
        <v>30.769231000000001</v>
      </c>
      <c r="E105" s="26">
        <v>7.6923079999999997</v>
      </c>
      <c r="F105" s="26">
        <v>46.153846000000001</v>
      </c>
      <c r="G105" s="26">
        <v>0</v>
      </c>
      <c r="H105" s="26">
        <v>7.6923079999999997</v>
      </c>
    </row>
    <row r="106" spans="1:8" x14ac:dyDescent="0.2">
      <c r="A106" s="19" t="s">
        <v>1055</v>
      </c>
      <c r="B106" s="20">
        <v>89</v>
      </c>
      <c r="C106" s="26">
        <v>15.730337</v>
      </c>
      <c r="D106" s="26">
        <v>17.977528</v>
      </c>
      <c r="E106" s="26">
        <v>4.4943819999999999</v>
      </c>
      <c r="F106" s="26">
        <v>55.056179999999998</v>
      </c>
      <c r="G106" s="26">
        <v>8.9887639999999998</v>
      </c>
      <c r="H106" s="26">
        <v>6.7415729999999998</v>
      </c>
    </row>
    <row r="107" spans="1:8" x14ac:dyDescent="0.2">
      <c r="A107" s="19" t="s">
        <v>1056</v>
      </c>
      <c r="B107" s="20">
        <v>143</v>
      </c>
      <c r="C107" s="26">
        <v>25.874126</v>
      </c>
      <c r="D107" s="26">
        <v>17.482517000000001</v>
      </c>
      <c r="E107" s="26">
        <v>2.0979019999999999</v>
      </c>
      <c r="F107" s="26">
        <v>44.755245000000002</v>
      </c>
      <c r="G107" s="26">
        <v>9.7902100000000001</v>
      </c>
      <c r="H107" s="26">
        <v>9.0909089999999999</v>
      </c>
    </row>
    <row r="108" spans="1:8" x14ac:dyDescent="0.2">
      <c r="A108" s="19" t="s">
        <v>1057</v>
      </c>
      <c r="B108" s="20">
        <v>27</v>
      </c>
      <c r="C108" s="26">
        <v>33.333333000000003</v>
      </c>
      <c r="D108" s="26">
        <v>25.925926</v>
      </c>
      <c r="E108" s="26">
        <v>0</v>
      </c>
      <c r="F108" s="26">
        <v>40.740741</v>
      </c>
      <c r="G108" s="26">
        <v>7.4074070000000001</v>
      </c>
      <c r="H108" s="26">
        <v>3.7037040000000001</v>
      </c>
    </row>
    <row r="109" spans="1:8" x14ac:dyDescent="0.2">
      <c r="A109" s="19" t="s">
        <v>1058</v>
      </c>
      <c r="B109" s="20">
        <v>5</v>
      </c>
      <c r="C109" s="26">
        <v>60</v>
      </c>
      <c r="D109" s="26">
        <v>20</v>
      </c>
      <c r="E109" s="26">
        <v>0</v>
      </c>
      <c r="F109" s="26">
        <v>20</v>
      </c>
      <c r="G109" s="26">
        <v>0</v>
      </c>
      <c r="H109" s="26">
        <v>0</v>
      </c>
    </row>
    <row r="110" spans="1:8" x14ac:dyDescent="0.2">
      <c r="A110" s="19" t="s">
        <v>1059</v>
      </c>
      <c r="B110" s="20">
        <v>10</v>
      </c>
      <c r="C110" s="26">
        <v>50</v>
      </c>
      <c r="D110" s="26">
        <v>30</v>
      </c>
      <c r="E110" s="26">
        <v>0</v>
      </c>
      <c r="F110" s="26">
        <v>30</v>
      </c>
      <c r="G110" s="26">
        <v>0</v>
      </c>
      <c r="H110" s="26">
        <v>10</v>
      </c>
    </row>
    <row r="111" spans="1:8" x14ac:dyDescent="0.2">
      <c r="A111" s="19" t="s">
        <v>1011</v>
      </c>
      <c r="B111" s="20">
        <v>28</v>
      </c>
      <c r="C111" s="26">
        <v>10.714286</v>
      </c>
      <c r="D111" s="26">
        <v>10.714286</v>
      </c>
      <c r="E111" s="26">
        <v>0</v>
      </c>
      <c r="F111" s="26">
        <v>60.714286000000001</v>
      </c>
      <c r="G111" s="26">
        <v>3.5714290000000002</v>
      </c>
      <c r="H111" s="26">
        <v>14.285714</v>
      </c>
    </row>
    <row r="112" spans="1:8" x14ac:dyDescent="0.2">
      <c r="A112" s="18" t="s">
        <v>142</v>
      </c>
      <c r="B112" s="18"/>
      <c r="C112" s="18"/>
      <c r="D112" s="18"/>
      <c r="E112" s="18"/>
      <c r="F112" s="18"/>
      <c r="G112" s="18"/>
      <c r="H112" s="18"/>
    </row>
    <row r="113" spans="1:8" x14ac:dyDescent="0.2">
      <c r="A113" s="19" t="s">
        <v>1061</v>
      </c>
      <c r="B113" s="20">
        <v>90</v>
      </c>
      <c r="C113" s="26">
        <v>56.666666999999997</v>
      </c>
      <c r="D113" s="26">
        <v>40</v>
      </c>
      <c r="E113" s="26">
        <v>8.8888890000000007</v>
      </c>
      <c r="F113" s="26">
        <v>14.444444000000001</v>
      </c>
      <c r="G113" s="26">
        <v>10</v>
      </c>
      <c r="H113" s="26">
        <v>5.5555560000000002</v>
      </c>
    </row>
    <row r="114" spans="1:8" x14ac:dyDescent="0.2">
      <c r="A114" s="19" t="s">
        <v>1062</v>
      </c>
      <c r="B114" s="20">
        <v>307</v>
      </c>
      <c r="C114" s="26">
        <v>45.602606000000002</v>
      </c>
      <c r="D114" s="26">
        <v>38.436481999999998</v>
      </c>
      <c r="E114" s="26">
        <v>5.5374590000000001</v>
      </c>
      <c r="F114" s="26">
        <v>20.195440000000001</v>
      </c>
      <c r="G114" s="26">
        <v>12.37785</v>
      </c>
      <c r="H114" s="26">
        <v>2.9315959999999999</v>
      </c>
    </row>
    <row r="115" spans="1:8" x14ac:dyDescent="0.2">
      <c r="A115" s="19" t="s">
        <v>1063</v>
      </c>
      <c r="B115" s="20">
        <v>392</v>
      </c>
      <c r="C115" s="26">
        <v>41.071429000000002</v>
      </c>
      <c r="D115" s="26">
        <v>41.836734999999997</v>
      </c>
      <c r="E115" s="26">
        <v>3.5714290000000002</v>
      </c>
      <c r="F115" s="26">
        <v>18.877551</v>
      </c>
      <c r="G115" s="26">
        <v>11.224489999999999</v>
      </c>
      <c r="H115" s="26">
        <v>4.5918369999999999</v>
      </c>
    </row>
    <row r="116" spans="1:8" x14ac:dyDescent="0.2">
      <c r="A116" s="19" t="s">
        <v>1064</v>
      </c>
      <c r="B116" s="20">
        <v>379</v>
      </c>
      <c r="C116" s="26">
        <v>29.815303</v>
      </c>
      <c r="D116" s="26">
        <v>37.467018000000003</v>
      </c>
      <c r="E116" s="26">
        <v>2.9023750000000001</v>
      </c>
      <c r="F116" s="26">
        <v>25.593668000000001</v>
      </c>
      <c r="G116" s="26">
        <v>15.303430000000001</v>
      </c>
      <c r="H116" s="26">
        <v>7.3878630000000003</v>
      </c>
    </row>
    <row r="117" spans="1:8" x14ac:dyDescent="0.2">
      <c r="A117" s="19" t="s">
        <v>1065</v>
      </c>
      <c r="B117" s="20">
        <v>951</v>
      </c>
      <c r="C117" s="26">
        <v>25.341746000000001</v>
      </c>
      <c r="D117" s="26">
        <v>32.176656000000001</v>
      </c>
      <c r="E117" s="26">
        <v>1.3669819999999999</v>
      </c>
      <c r="F117" s="26">
        <v>28.706624999999999</v>
      </c>
      <c r="G117" s="26">
        <v>16.088328000000001</v>
      </c>
      <c r="H117" s="26">
        <v>7.4658249999999997</v>
      </c>
    </row>
    <row r="118" spans="1:8" x14ac:dyDescent="0.2">
      <c r="A118" s="19" t="s">
        <v>1011</v>
      </c>
      <c r="B118" s="20">
        <v>69</v>
      </c>
      <c r="C118" s="26">
        <v>23.188406000000001</v>
      </c>
      <c r="D118" s="26">
        <v>27.536231999999998</v>
      </c>
      <c r="E118" s="26">
        <v>4.3478260000000004</v>
      </c>
      <c r="F118" s="26">
        <v>26.086957000000002</v>
      </c>
      <c r="G118" s="26">
        <v>17.391304000000002</v>
      </c>
      <c r="H118" s="26">
        <v>10.144928</v>
      </c>
    </row>
    <row r="119" spans="1:8" x14ac:dyDescent="0.2">
      <c r="A119" s="18" t="s">
        <v>143</v>
      </c>
      <c r="B119" s="18"/>
      <c r="C119" s="18"/>
      <c r="D119" s="18"/>
      <c r="E119" s="18"/>
      <c r="F119" s="18"/>
      <c r="G119" s="18"/>
      <c r="H119" s="18"/>
    </row>
    <row r="120" spans="1:8" x14ac:dyDescent="0.2">
      <c r="A120" s="21" t="s">
        <v>1066</v>
      </c>
      <c r="B120" s="21"/>
      <c r="C120" s="21"/>
      <c r="D120" s="21"/>
      <c r="E120" s="21"/>
      <c r="F120" s="21"/>
      <c r="G120" s="21"/>
      <c r="H120" s="21"/>
    </row>
    <row r="121" spans="1:8" x14ac:dyDescent="0.2">
      <c r="A121" s="19" t="s">
        <v>1067</v>
      </c>
      <c r="B121" s="20">
        <v>546</v>
      </c>
      <c r="C121" s="26">
        <v>47.435896999999997</v>
      </c>
      <c r="D121" s="26">
        <v>41.941392</v>
      </c>
      <c r="E121" s="26">
        <v>6.7765570000000004</v>
      </c>
      <c r="F121" s="26">
        <v>15.018314999999999</v>
      </c>
      <c r="G121" s="26">
        <v>12.271062000000001</v>
      </c>
      <c r="H121" s="26">
        <v>4.3956039999999996</v>
      </c>
    </row>
    <row r="122" spans="1:8" x14ac:dyDescent="0.2">
      <c r="A122" s="19" t="s">
        <v>1068</v>
      </c>
      <c r="B122" s="20">
        <v>531</v>
      </c>
      <c r="C122" s="26">
        <v>40.489642000000003</v>
      </c>
      <c r="D122" s="26">
        <v>39.359698999999999</v>
      </c>
      <c r="E122" s="26">
        <v>2.4482110000000001</v>
      </c>
      <c r="F122" s="26">
        <v>22.410546</v>
      </c>
      <c r="G122" s="26">
        <v>12.429379000000001</v>
      </c>
      <c r="H122" s="26">
        <v>3.7664780000000002</v>
      </c>
    </row>
    <row r="123" spans="1:8" x14ac:dyDescent="0.2">
      <c r="A123" s="19" t="s">
        <v>1069</v>
      </c>
      <c r="B123" s="20">
        <v>205</v>
      </c>
      <c r="C123" s="26">
        <v>26.341463000000001</v>
      </c>
      <c r="D123" s="26">
        <v>41.951219999999999</v>
      </c>
      <c r="E123" s="26">
        <v>1.4634149999999999</v>
      </c>
      <c r="F123" s="26">
        <v>23.902439000000001</v>
      </c>
      <c r="G123" s="26">
        <v>13.170731999999999</v>
      </c>
      <c r="H123" s="26">
        <v>7.8048780000000004</v>
      </c>
    </row>
    <row r="124" spans="1:8" x14ac:dyDescent="0.2">
      <c r="A124" s="19" t="s">
        <v>1070</v>
      </c>
      <c r="B124" s="20">
        <v>762</v>
      </c>
      <c r="C124" s="26">
        <v>21.522310000000001</v>
      </c>
      <c r="D124" s="26">
        <v>29.265091999999999</v>
      </c>
      <c r="E124" s="26">
        <v>1.3123359999999999</v>
      </c>
      <c r="F124" s="26">
        <v>30.971129000000001</v>
      </c>
      <c r="G124" s="26">
        <v>17.454067999999999</v>
      </c>
      <c r="H124" s="26">
        <v>8.3989499999999992</v>
      </c>
    </row>
    <row r="125" spans="1:8" x14ac:dyDescent="0.2">
      <c r="A125" s="19" t="s">
        <v>1011</v>
      </c>
      <c r="B125" s="20">
        <v>144</v>
      </c>
      <c r="C125" s="26">
        <v>20.833333</v>
      </c>
      <c r="D125" s="26">
        <v>26.388888999999999</v>
      </c>
      <c r="E125" s="26">
        <v>2.0833330000000001</v>
      </c>
      <c r="F125" s="26">
        <v>35.416666999999997</v>
      </c>
      <c r="G125" s="26">
        <v>14.583333</v>
      </c>
      <c r="H125" s="26">
        <v>9.7222220000000004</v>
      </c>
    </row>
    <row r="126" spans="1:8" x14ac:dyDescent="0.2">
      <c r="A126" s="18" t="s">
        <v>143</v>
      </c>
      <c r="B126" s="18"/>
      <c r="C126" s="18"/>
      <c r="D126" s="18"/>
      <c r="E126" s="18"/>
      <c r="F126" s="18"/>
      <c r="G126" s="18"/>
      <c r="H126" s="18"/>
    </row>
    <row r="127" spans="1:8" x14ac:dyDescent="0.2">
      <c r="A127" s="21" t="s">
        <v>1071</v>
      </c>
      <c r="B127" s="21"/>
      <c r="C127" s="21"/>
      <c r="D127" s="21"/>
      <c r="E127" s="21"/>
      <c r="F127" s="21"/>
      <c r="G127" s="21"/>
      <c r="H127" s="21"/>
    </row>
    <row r="128" spans="1:8" x14ac:dyDescent="0.2">
      <c r="A128" s="19" t="s">
        <v>1067</v>
      </c>
      <c r="B128" s="20">
        <v>285</v>
      </c>
      <c r="C128" s="26">
        <v>52.631579000000002</v>
      </c>
      <c r="D128" s="26">
        <v>40.350876999999997</v>
      </c>
      <c r="E128" s="26">
        <v>4.9122810000000001</v>
      </c>
      <c r="F128" s="26">
        <v>16.140350999999999</v>
      </c>
      <c r="G128" s="26">
        <v>11.578946999999999</v>
      </c>
      <c r="H128" s="26">
        <v>1.4035089999999999</v>
      </c>
    </row>
    <row r="129" spans="1:8" x14ac:dyDescent="0.2">
      <c r="A129" s="19" t="s">
        <v>1068</v>
      </c>
      <c r="B129" s="20">
        <v>217</v>
      </c>
      <c r="C129" s="26">
        <v>47.004607999999998</v>
      </c>
      <c r="D129" s="26">
        <v>42.857143000000001</v>
      </c>
      <c r="E129" s="26">
        <v>5.529954</v>
      </c>
      <c r="F129" s="26">
        <v>19.815667999999999</v>
      </c>
      <c r="G129" s="26">
        <v>11.981567</v>
      </c>
      <c r="H129" s="26">
        <v>3.686636</v>
      </c>
    </row>
    <row r="130" spans="1:8" x14ac:dyDescent="0.2">
      <c r="A130" s="19" t="s">
        <v>1069</v>
      </c>
      <c r="B130" s="20">
        <v>142</v>
      </c>
      <c r="C130" s="26">
        <v>41.549295999999998</v>
      </c>
      <c r="D130" s="26">
        <v>41.549295999999998</v>
      </c>
      <c r="E130" s="26">
        <v>2.8169010000000001</v>
      </c>
      <c r="F130" s="26">
        <v>24.647887000000001</v>
      </c>
      <c r="G130" s="26">
        <v>9.8591549999999994</v>
      </c>
      <c r="H130" s="26">
        <v>4.225352</v>
      </c>
    </row>
    <row r="131" spans="1:8" x14ac:dyDescent="0.2">
      <c r="A131" s="19" t="s">
        <v>1070</v>
      </c>
      <c r="B131" s="20">
        <v>1184</v>
      </c>
      <c r="C131" s="26">
        <v>27.702703</v>
      </c>
      <c r="D131" s="26">
        <v>34.121622000000002</v>
      </c>
      <c r="E131" s="26">
        <v>2.4493239999999998</v>
      </c>
      <c r="F131" s="26">
        <v>25.675675999999999</v>
      </c>
      <c r="G131" s="26">
        <v>16.300675999999999</v>
      </c>
      <c r="H131" s="26">
        <v>7.010135</v>
      </c>
    </row>
    <row r="132" spans="1:8" x14ac:dyDescent="0.2">
      <c r="A132" s="19" t="s">
        <v>1011</v>
      </c>
      <c r="B132" s="20">
        <v>360</v>
      </c>
      <c r="C132" s="26">
        <v>23.055555999999999</v>
      </c>
      <c r="D132" s="26">
        <v>31.666667</v>
      </c>
      <c r="E132" s="26">
        <v>1.9444440000000001</v>
      </c>
      <c r="F132" s="26">
        <v>30.277778000000001</v>
      </c>
      <c r="G132" s="26">
        <v>13.333333</v>
      </c>
      <c r="H132" s="26">
        <v>10.277778</v>
      </c>
    </row>
    <row r="133" spans="1:8" x14ac:dyDescent="0.2">
      <c r="A133" s="18" t="s">
        <v>143</v>
      </c>
      <c r="B133" s="18"/>
      <c r="C133" s="18"/>
      <c r="D133" s="18"/>
      <c r="E133" s="18"/>
      <c r="F133" s="18"/>
      <c r="G133" s="18"/>
      <c r="H133" s="18"/>
    </row>
    <row r="134" spans="1:8" x14ac:dyDescent="0.2">
      <c r="A134" s="21" t="s">
        <v>1072</v>
      </c>
      <c r="B134" s="21"/>
      <c r="C134" s="21"/>
      <c r="D134" s="21"/>
      <c r="E134" s="21"/>
      <c r="F134" s="21"/>
      <c r="G134" s="21"/>
      <c r="H134" s="21"/>
    </row>
    <row r="135" spans="1:8" x14ac:dyDescent="0.2">
      <c r="A135" s="19" t="s">
        <v>1067</v>
      </c>
      <c r="B135" s="20">
        <v>330</v>
      </c>
      <c r="C135" s="26">
        <v>43.333333000000003</v>
      </c>
      <c r="D135" s="26">
        <v>40</v>
      </c>
      <c r="E135" s="26">
        <v>5.7575760000000002</v>
      </c>
      <c r="F135" s="26">
        <v>20.30303</v>
      </c>
      <c r="G135" s="26">
        <v>11.212121</v>
      </c>
      <c r="H135" s="26">
        <v>3.9393940000000001</v>
      </c>
    </row>
    <row r="136" spans="1:8" x14ac:dyDescent="0.2">
      <c r="A136" s="19" t="s">
        <v>1068</v>
      </c>
      <c r="B136" s="20">
        <v>326</v>
      </c>
      <c r="C136" s="26">
        <v>47.546011999999997</v>
      </c>
      <c r="D136" s="26">
        <v>40.797545999999997</v>
      </c>
      <c r="E136" s="26">
        <v>4.6012269999999997</v>
      </c>
      <c r="F136" s="26">
        <v>19.631902</v>
      </c>
      <c r="G136" s="26">
        <v>9.2024539999999995</v>
      </c>
      <c r="H136" s="26">
        <v>3.3742329999999998</v>
      </c>
    </row>
    <row r="137" spans="1:8" x14ac:dyDescent="0.2">
      <c r="A137" s="19" t="s">
        <v>1069</v>
      </c>
      <c r="B137" s="20">
        <v>133</v>
      </c>
      <c r="C137" s="26">
        <v>36.842104999999997</v>
      </c>
      <c r="D137" s="26">
        <v>37.593985000000004</v>
      </c>
      <c r="E137" s="26">
        <v>3.0075189999999998</v>
      </c>
      <c r="F137" s="26">
        <v>23.308271000000001</v>
      </c>
      <c r="G137" s="26">
        <v>18.045113000000001</v>
      </c>
      <c r="H137" s="26">
        <v>3.0075189999999998</v>
      </c>
    </row>
    <row r="138" spans="1:8" x14ac:dyDescent="0.2">
      <c r="A138" s="19" t="s">
        <v>1070</v>
      </c>
      <c r="B138" s="20">
        <v>1070</v>
      </c>
      <c r="C138" s="26">
        <v>28.317757</v>
      </c>
      <c r="D138" s="26">
        <v>33.551402000000003</v>
      </c>
      <c r="E138" s="26">
        <v>2.0560749999999999</v>
      </c>
      <c r="F138" s="26">
        <v>25.88785</v>
      </c>
      <c r="G138" s="26">
        <v>16.448598</v>
      </c>
      <c r="H138" s="26">
        <v>7.28972</v>
      </c>
    </row>
    <row r="139" spans="1:8" x14ac:dyDescent="0.2">
      <c r="A139" s="19" t="s">
        <v>1011</v>
      </c>
      <c r="B139" s="20">
        <v>329</v>
      </c>
      <c r="C139" s="26">
        <v>21.884498000000001</v>
      </c>
      <c r="D139" s="26">
        <v>33.738602</v>
      </c>
      <c r="E139" s="26">
        <v>1.8237080000000001</v>
      </c>
      <c r="F139" s="26">
        <v>29.787234000000002</v>
      </c>
      <c r="G139" s="26">
        <v>14.285714</v>
      </c>
      <c r="H139" s="26">
        <v>9.7264440000000008</v>
      </c>
    </row>
    <row r="140" spans="1:8" x14ac:dyDescent="0.2">
      <c r="A140" s="18" t="s">
        <v>143</v>
      </c>
      <c r="B140" s="18"/>
      <c r="C140" s="18"/>
      <c r="D140" s="18"/>
      <c r="E140" s="18"/>
      <c r="F140" s="18"/>
      <c r="G140" s="18"/>
      <c r="H140" s="18"/>
    </row>
    <row r="141" spans="1:8" x14ac:dyDescent="0.2">
      <c r="A141" s="21" t="s">
        <v>1073</v>
      </c>
      <c r="B141" s="21"/>
      <c r="C141" s="21"/>
      <c r="D141" s="21"/>
      <c r="E141" s="21"/>
      <c r="F141" s="21"/>
      <c r="G141" s="21"/>
      <c r="H141" s="21"/>
    </row>
    <row r="142" spans="1:8" x14ac:dyDescent="0.2">
      <c r="A142" s="19" t="s">
        <v>1067</v>
      </c>
      <c r="B142" s="20">
        <v>39</v>
      </c>
      <c r="C142" s="26">
        <v>41.025641</v>
      </c>
      <c r="D142" s="26">
        <v>25.641026</v>
      </c>
      <c r="E142" s="26">
        <v>5.1282050000000003</v>
      </c>
      <c r="F142" s="26">
        <v>23.076923000000001</v>
      </c>
      <c r="G142" s="26">
        <v>17.948718</v>
      </c>
      <c r="H142" s="26">
        <v>5.1282050000000003</v>
      </c>
    </row>
    <row r="143" spans="1:8" x14ac:dyDescent="0.2">
      <c r="A143" s="19" t="s">
        <v>1068</v>
      </c>
      <c r="B143" s="20">
        <v>75</v>
      </c>
      <c r="C143" s="26">
        <v>54.666666999999997</v>
      </c>
      <c r="D143" s="26">
        <v>42.666666999999997</v>
      </c>
      <c r="E143" s="26">
        <v>6.6666670000000003</v>
      </c>
      <c r="F143" s="26">
        <v>12</v>
      </c>
      <c r="G143" s="26">
        <v>10.666667</v>
      </c>
      <c r="H143" s="26">
        <v>1.3333330000000001</v>
      </c>
    </row>
    <row r="144" spans="1:8" x14ac:dyDescent="0.2">
      <c r="A144" s="19" t="s">
        <v>1069</v>
      </c>
      <c r="B144" s="20">
        <v>117</v>
      </c>
      <c r="C144" s="26">
        <v>47.863247999999999</v>
      </c>
      <c r="D144" s="26">
        <v>45.299145000000003</v>
      </c>
      <c r="E144" s="26">
        <v>4.273504</v>
      </c>
      <c r="F144" s="26">
        <v>18.803419000000002</v>
      </c>
      <c r="G144" s="26">
        <v>9.4017090000000003</v>
      </c>
      <c r="H144" s="26">
        <v>0.85470100000000004</v>
      </c>
    </row>
    <row r="145" spans="1:8" x14ac:dyDescent="0.2">
      <c r="A145" s="19" t="s">
        <v>1070</v>
      </c>
      <c r="B145" s="20">
        <v>1288</v>
      </c>
      <c r="C145" s="26">
        <v>33.152174000000002</v>
      </c>
      <c r="D145" s="26">
        <v>36.102483999999997</v>
      </c>
      <c r="E145" s="26">
        <v>3.3385090000000002</v>
      </c>
      <c r="F145" s="26">
        <v>24.844719999999999</v>
      </c>
      <c r="G145" s="26">
        <v>14.751552999999999</v>
      </c>
      <c r="H145" s="26">
        <v>6.0559010000000004</v>
      </c>
    </row>
    <row r="146" spans="1:8" x14ac:dyDescent="0.2">
      <c r="A146" s="19" t="s">
        <v>1011</v>
      </c>
      <c r="B146" s="20">
        <v>669</v>
      </c>
      <c r="C146" s="26">
        <v>27.204782999999999</v>
      </c>
      <c r="D146" s="26">
        <v>33.632286999999998</v>
      </c>
      <c r="E146" s="26">
        <v>1.644245</v>
      </c>
      <c r="F146" s="26">
        <v>26.457398999999999</v>
      </c>
      <c r="G146" s="26">
        <v>14.648728999999999</v>
      </c>
      <c r="H146" s="26">
        <v>8.3707030000000007</v>
      </c>
    </row>
    <row r="147" spans="1:8" x14ac:dyDescent="0.2">
      <c r="A147" s="18" t="s">
        <v>1074</v>
      </c>
      <c r="B147" s="18"/>
      <c r="C147" s="18"/>
      <c r="D147" s="18"/>
      <c r="E147" s="18"/>
      <c r="F147" s="18"/>
      <c r="G147" s="18"/>
      <c r="H147" s="18"/>
    </row>
    <row r="148" spans="1:8" x14ac:dyDescent="0.2">
      <c r="A148" s="19" t="s">
        <v>1075</v>
      </c>
      <c r="B148" s="20">
        <v>541</v>
      </c>
      <c r="C148" s="26">
        <v>38.817005999999999</v>
      </c>
      <c r="D148" s="26">
        <v>35.120148</v>
      </c>
      <c r="E148" s="26">
        <v>4.2513860000000001</v>
      </c>
      <c r="F148" s="26">
        <v>24.214417999999998</v>
      </c>
      <c r="G148" s="26">
        <v>12.014787</v>
      </c>
      <c r="H148" s="26">
        <v>5.1756010000000003</v>
      </c>
    </row>
    <row r="149" spans="1:8" x14ac:dyDescent="0.2">
      <c r="A149" s="19" t="s">
        <v>1076</v>
      </c>
      <c r="B149" s="20">
        <v>877</v>
      </c>
      <c r="C149" s="26">
        <v>32.497149</v>
      </c>
      <c r="D149" s="26">
        <v>34.777650999999999</v>
      </c>
      <c r="E149" s="26">
        <v>3.1927020000000002</v>
      </c>
      <c r="F149" s="26">
        <v>25.997719</v>
      </c>
      <c r="G149" s="26">
        <v>13.911060000000001</v>
      </c>
      <c r="H149" s="26">
        <v>6.2713799999999997</v>
      </c>
    </row>
    <row r="150" spans="1:8" x14ac:dyDescent="0.2">
      <c r="A150" s="19" t="s">
        <v>1077</v>
      </c>
      <c r="B150" s="20">
        <v>543</v>
      </c>
      <c r="C150" s="26">
        <v>30.570902</v>
      </c>
      <c r="D150" s="26">
        <v>36.279926000000003</v>
      </c>
      <c r="E150" s="26">
        <v>2.2099449999999998</v>
      </c>
      <c r="F150" s="26">
        <v>22.651934000000001</v>
      </c>
      <c r="G150" s="26">
        <v>16.574586</v>
      </c>
      <c r="H150" s="26">
        <v>7.3664829999999997</v>
      </c>
    </row>
    <row r="151" spans="1:8" x14ac:dyDescent="0.2">
      <c r="A151" s="19" t="s">
        <v>1078</v>
      </c>
      <c r="B151" s="20">
        <v>227</v>
      </c>
      <c r="C151" s="26">
        <v>26.872247000000002</v>
      </c>
      <c r="D151" s="26">
        <v>40.969163000000002</v>
      </c>
      <c r="E151" s="26">
        <v>1.3215859999999999</v>
      </c>
      <c r="F151" s="26">
        <v>24.229075000000002</v>
      </c>
      <c r="G151" s="26">
        <v>16.299558999999999</v>
      </c>
      <c r="H151" s="26">
        <v>6.6079299999999996</v>
      </c>
    </row>
    <row r="152" spans="1:8" x14ac:dyDescent="0.2">
      <c r="A152" s="18" t="s">
        <v>1079</v>
      </c>
      <c r="B152" s="18"/>
      <c r="C152" s="18"/>
      <c r="D152" s="18"/>
      <c r="E152" s="18"/>
      <c r="F152" s="18"/>
      <c r="G152" s="18"/>
      <c r="H152" s="18"/>
    </row>
    <row r="153" spans="1:8" x14ac:dyDescent="0.2">
      <c r="A153" s="19" t="s">
        <v>1080</v>
      </c>
      <c r="B153" s="20">
        <v>294</v>
      </c>
      <c r="C153" s="26">
        <v>28.231293000000001</v>
      </c>
      <c r="D153" s="26">
        <v>37.074829999999999</v>
      </c>
      <c r="E153" s="26">
        <v>2.3809520000000002</v>
      </c>
      <c r="F153" s="26">
        <v>31.632653000000001</v>
      </c>
      <c r="G153" s="26">
        <v>12.585034</v>
      </c>
      <c r="H153" s="26">
        <v>6.4625849999999998</v>
      </c>
    </row>
    <row r="154" spans="1:8" x14ac:dyDescent="0.2">
      <c r="A154" s="19" t="s">
        <v>1081</v>
      </c>
      <c r="B154" s="20">
        <v>664</v>
      </c>
      <c r="C154" s="26">
        <v>37.198794999999997</v>
      </c>
      <c r="D154" s="26">
        <v>35.993976000000004</v>
      </c>
      <c r="E154" s="26">
        <v>4.9698799999999999</v>
      </c>
      <c r="F154" s="26">
        <v>21.837349</v>
      </c>
      <c r="G154" s="26">
        <v>12.349398000000001</v>
      </c>
      <c r="H154" s="26">
        <v>6.7771080000000001</v>
      </c>
    </row>
    <row r="155" spans="1:8" x14ac:dyDescent="0.2">
      <c r="A155" s="19" t="s">
        <v>1082</v>
      </c>
      <c r="B155" s="20">
        <v>421</v>
      </c>
      <c r="C155" s="26">
        <v>29.928740999999999</v>
      </c>
      <c r="D155" s="26">
        <v>36.104512999999997</v>
      </c>
      <c r="E155" s="26">
        <v>1.4251780000000001</v>
      </c>
      <c r="F155" s="26">
        <v>22.090261000000002</v>
      </c>
      <c r="G155" s="26">
        <v>16.389548999999999</v>
      </c>
      <c r="H155" s="26">
        <v>8.7885989999999996</v>
      </c>
    </row>
    <row r="156" spans="1:8" x14ac:dyDescent="0.2">
      <c r="A156" s="19" t="s">
        <v>1083</v>
      </c>
      <c r="B156" s="20">
        <v>358</v>
      </c>
      <c r="C156" s="26">
        <v>34.078212000000001</v>
      </c>
      <c r="D156" s="26">
        <v>31.005586999999998</v>
      </c>
      <c r="E156" s="26">
        <v>1.675978</v>
      </c>
      <c r="F156" s="26">
        <v>27.374302</v>
      </c>
      <c r="G156" s="26">
        <v>15.921787999999999</v>
      </c>
      <c r="H156" s="26">
        <v>4.4692740000000004</v>
      </c>
    </row>
    <row r="157" spans="1:8" x14ac:dyDescent="0.2">
      <c r="A157" s="19" t="s">
        <v>1084</v>
      </c>
      <c r="B157" s="20">
        <v>217</v>
      </c>
      <c r="C157" s="26">
        <v>38.248848000000002</v>
      </c>
      <c r="D157" s="26">
        <v>43.317971999999997</v>
      </c>
      <c r="E157" s="26">
        <v>5.0691240000000004</v>
      </c>
      <c r="F157" s="26">
        <v>19.815667999999999</v>
      </c>
      <c r="G157" s="26">
        <v>15.207373</v>
      </c>
      <c r="H157" s="26">
        <v>2.3041469999999999</v>
      </c>
    </row>
    <row r="158" spans="1:8" x14ac:dyDescent="0.2">
      <c r="A158" s="22" t="s">
        <v>1085</v>
      </c>
      <c r="B158" s="23">
        <v>234</v>
      </c>
      <c r="C158" s="27">
        <v>26.068376000000001</v>
      </c>
      <c r="D158" s="27">
        <v>34.188034000000002</v>
      </c>
      <c r="E158" s="27">
        <v>1.2820510000000001</v>
      </c>
      <c r="F158" s="27">
        <v>27.777778000000001</v>
      </c>
      <c r="G158" s="27">
        <v>15.384615</v>
      </c>
      <c r="H158" s="27">
        <v>6.8376070000000002</v>
      </c>
    </row>
  </sheetData>
  <phoneticPr fontId="1"/>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AB3E82-871C-4670-86EF-335B0A63C5DD}">
  <dimension ref="A1:J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HYPERLINK("#'目次'!B58","[52]")</f>
        <v>[52]</v>
      </c>
      <c r="B2" s="24" t="s">
        <v>352</v>
      </c>
    </row>
    <row r="3" spans="1:10" x14ac:dyDescent="0.2">
      <c r="A3" s="9" t="s">
        <v>126</v>
      </c>
      <c r="B3" s="12" t="s">
        <v>325</v>
      </c>
    </row>
    <row r="4" spans="1:10" x14ac:dyDescent="0.2">
      <c r="A4" s="9" t="s">
        <v>126</v>
      </c>
      <c r="B4" s="12" t="s">
        <v>326</v>
      </c>
    </row>
    <row r="5" spans="1:10" x14ac:dyDescent="0.2">
      <c r="A5" s="9" t="s">
        <v>126</v>
      </c>
      <c r="B5" s="12" t="s">
        <v>327</v>
      </c>
    </row>
    <row r="6" spans="1:10" s="15" customFormat="1" ht="112.5" x14ac:dyDescent="0.2">
      <c r="A6" s="13" t="s">
        <v>126</v>
      </c>
      <c r="B6" s="14" t="s">
        <v>1006</v>
      </c>
      <c r="C6" s="14" t="s">
        <v>328</v>
      </c>
      <c r="D6" s="14" t="s">
        <v>329</v>
      </c>
      <c r="E6" s="14" t="s">
        <v>1164</v>
      </c>
      <c r="F6" s="14" t="s">
        <v>330</v>
      </c>
      <c r="G6" s="14" t="s">
        <v>331</v>
      </c>
      <c r="H6" s="14" t="s">
        <v>1009</v>
      </c>
      <c r="I6" s="14" t="s">
        <v>1165</v>
      </c>
      <c r="J6" s="14" t="s">
        <v>1011</v>
      </c>
    </row>
    <row r="7" spans="1:10" x14ac:dyDescent="0.2">
      <c r="A7" s="16" t="s">
        <v>1012</v>
      </c>
      <c r="B7" s="17">
        <v>2188</v>
      </c>
      <c r="C7" s="25">
        <v>6.8555760000000001</v>
      </c>
      <c r="D7" s="25">
        <v>32.038390999999997</v>
      </c>
      <c r="E7" s="25">
        <v>36.380256000000003</v>
      </c>
      <c r="F7" s="25">
        <v>0.77696500000000002</v>
      </c>
      <c r="G7" s="25">
        <v>2.1023770000000002</v>
      </c>
      <c r="H7" s="25">
        <v>2.3308960000000001</v>
      </c>
      <c r="I7" s="25">
        <v>10.786106</v>
      </c>
      <c r="J7" s="25">
        <v>8.7294330000000002</v>
      </c>
    </row>
    <row r="8" spans="1:10" x14ac:dyDescent="0.2">
      <c r="A8" s="18" t="s">
        <v>1013</v>
      </c>
      <c r="B8" s="18"/>
      <c r="C8" s="18"/>
      <c r="D8" s="18"/>
      <c r="E8" s="18"/>
      <c r="F8" s="18"/>
      <c r="G8" s="18"/>
      <c r="H8" s="18"/>
      <c r="I8" s="18"/>
      <c r="J8" s="18"/>
    </row>
    <row r="9" spans="1:10" x14ac:dyDescent="0.2">
      <c r="A9" s="19" t="s">
        <v>1014</v>
      </c>
      <c r="B9" s="20">
        <v>1092</v>
      </c>
      <c r="C9" s="26">
        <v>7.6923079999999997</v>
      </c>
      <c r="D9" s="26">
        <v>42.216116999999997</v>
      </c>
      <c r="E9" s="26">
        <v>25.824176000000001</v>
      </c>
      <c r="F9" s="26">
        <v>0.73260099999999995</v>
      </c>
      <c r="G9" s="26">
        <v>1.9230769999999999</v>
      </c>
      <c r="H9" s="26">
        <v>2.4725269999999999</v>
      </c>
      <c r="I9" s="26">
        <v>10.714286</v>
      </c>
      <c r="J9" s="26">
        <v>8.4249080000000003</v>
      </c>
    </row>
    <row r="10" spans="1:10" x14ac:dyDescent="0.2">
      <c r="A10" s="19" t="s">
        <v>1015</v>
      </c>
      <c r="B10" s="20">
        <v>1095</v>
      </c>
      <c r="C10" s="26">
        <v>6.0273969999999997</v>
      </c>
      <c r="D10" s="26">
        <v>21.826484000000001</v>
      </c>
      <c r="E10" s="26">
        <v>46.940638999999997</v>
      </c>
      <c r="F10" s="26">
        <v>0.82191800000000004</v>
      </c>
      <c r="G10" s="26">
        <v>2.2831049999999999</v>
      </c>
      <c r="H10" s="26">
        <v>2.1917810000000002</v>
      </c>
      <c r="I10" s="26">
        <v>10.86758</v>
      </c>
      <c r="J10" s="26">
        <v>9.0410959999999996</v>
      </c>
    </row>
    <row r="11" spans="1:10" x14ac:dyDescent="0.2">
      <c r="A11" s="19" t="s">
        <v>1009</v>
      </c>
      <c r="B11" s="20">
        <v>1</v>
      </c>
      <c r="C11" s="26">
        <v>0</v>
      </c>
      <c r="D11" s="26">
        <v>100</v>
      </c>
      <c r="E11" s="26">
        <v>0</v>
      </c>
      <c r="F11" s="26">
        <v>0</v>
      </c>
      <c r="G11" s="26">
        <v>0</v>
      </c>
      <c r="H11" s="26">
        <v>0</v>
      </c>
      <c r="I11" s="26">
        <v>0</v>
      </c>
      <c r="J11" s="26">
        <v>0</v>
      </c>
    </row>
    <row r="12" spans="1:10" x14ac:dyDescent="0.2">
      <c r="A12" s="18" t="s">
        <v>1016</v>
      </c>
      <c r="B12" s="18"/>
      <c r="C12" s="18"/>
      <c r="D12" s="18"/>
      <c r="E12" s="18"/>
      <c r="F12" s="18"/>
      <c r="G12" s="18"/>
      <c r="H12" s="18"/>
      <c r="I12" s="18"/>
      <c r="J12" s="18"/>
    </row>
    <row r="13" spans="1:10" x14ac:dyDescent="0.2">
      <c r="A13" s="19" t="s">
        <v>1017</v>
      </c>
      <c r="B13" s="20">
        <v>387</v>
      </c>
      <c r="C13" s="26">
        <v>9.0439279999999993</v>
      </c>
      <c r="D13" s="26">
        <v>34.883721000000001</v>
      </c>
      <c r="E13" s="26">
        <v>28.682171</v>
      </c>
      <c r="F13" s="26">
        <v>1.29199</v>
      </c>
      <c r="G13" s="26">
        <v>5.1679589999999997</v>
      </c>
      <c r="H13" s="26">
        <v>1.808786</v>
      </c>
      <c r="I13" s="26">
        <v>13.69509</v>
      </c>
      <c r="J13" s="26">
        <v>5.4263570000000003</v>
      </c>
    </row>
    <row r="14" spans="1:10" x14ac:dyDescent="0.2">
      <c r="A14" s="19" t="s">
        <v>1018</v>
      </c>
      <c r="B14" s="20">
        <v>432</v>
      </c>
      <c r="C14" s="26">
        <v>6.4814809999999996</v>
      </c>
      <c r="D14" s="26">
        <v>38.657406999999999</v>
      </c>
      <c r="E14" s="26">
        <v>31.018519000000001</v>
      </c>
      <c r="F14" s="26">
        <v>0.92592600000000003</v>
      </c>
      <c r="G14" s="26">
        <v>1.388889</v>
      </c>
      <c r="H14" s="26">
        <v>1.6203700000000001</v>
      </c>
      <c r="I14" s="26">
        <v>11.342593000000001</v>
      </c>
      <c r="J14" s="26">
        <v>8.5648149999999994</v>
      </c>
    </row>
    <row r="15" spans="1:10" x14ac:dyDescent="0.2">
      <c r="A15" s="19" t="s">
        <v>1019</v>
      </c>
      <c r="B15" s="20">
        <v>449</v>
      </c>
      <c r="C15" s="26">
        <v>6.681514</v>
      </c>
      <c r="D15" s="26">
        <v>34.521158</v>
      </c>
      <c r="E15" s="26">
        <v>33.853006999999998</v>
      </c>
      <c r="F15" s="26">
        <v>0.445434</v>
      </c>
      <c r="G15" s="26">
        <v>1.336303</v>
      </c>
      <c r="H15" s="26">
        <v>2.004454</v>
      </c>
      <c r="I15" s="26">
        <v>11.581291999999999</v>
      </c>
      <c r="J15" s="26">
        <v>9.5768369999999994</v>
      </c>
    </row>
    <row r="16" spans="1:10" x14ac:dyDescent="0.2">
      <c r="A16" s="19" t="s">
        <v>1020</v>
      </c>
      <c r="B16" s="20">
        <v>427</v>
      </c>
      <c r="C16" s="26">
        <v>6.3231849999999996</v>
      </c>
      <c r="D16" s="26">
        <v>32.786884999999998</v>
      </c>
      <c r="E16" s="26">
        <v>36.065573999999998</v>
      </c>
      <c r="F16" s="26">
        <v>0.46838400000000002</v>
      </c>
      <c r="G16" s="26">
        <v>1.6393439999999999</v>
      </c>
      <c r="H16" s="26">
        <v>3.5128810000000001</v>
      </c>
      <c r="I16" s="26">
        <v>8.6651050000000005</v>
      </c>
      <c r="J16" s="26">
        <v>10.538641999999999</v>
      </c>
    </row>
    <row r="17" spans="1:10" x14ac:dyDescent="0.2">
      <c r="A17" s="19" t="s">
        <v>1021</v>
      </c>
      <c r="B17" s="20">
        <v>274</v>
      </c>
      <c r="C17" s="26">
        <v>4.379562</v>
      </c>
      <c r="D17" s="26">
        <v>27.372263</v>
      </c>
      <c r="E17" s="26">
        <v>41.970802999999997</v>
      </c>
      <c r="F17" s="26">
        <v>1.0948910000000001</v>
      </c>
      <c r="G17" s="26">
        <v>1.8248180000000001</v>
      </c>
      <c r="H17" s="26">
        <v>2.919708</v>
      </c>
      <c r="I17" s="26">
        <v>9.8540150000000004</v>
      </c>
      <c r="J17" s="26">
        <v>10.583942</v>
      </c>
    </row>
    <row r="18" spans="1:10" x14ac:dyDescent="0.2">
      <c r="A18" s="19" t="s">
        <v>1022</v>
      </c>
      <c r="B18" s="20">
        <v>137</v>
      </c>
      <c r="C18" s="26">
        <v>9.4890509999999999</v>
      </c>
      <c r="D18" s="26">
        <v>17.518248</v>
      </c>
      <c r="E18" s="26">
        <v>47.445255000000003</v>
      </c>
      <c r="F18" s="26">
        <v>0.72992699999999999</v>
      </c>
      <c r="G18" s="26">
        <v>1.459854</v>
      </c>
      <c r="H18" s="26">
        <v>2.919708</v>
      </c>
      <c r="I18" s="26">
        <v>10.948905</v>
      </c>
      <c r="J18" s="26">
        <v>9.4890509999999999</v>
      </c>
    </row>
    <row r="19" spans="1:10" x14ac:dyDescent="0.2">
      <c r="A19" s="19" t="s">
        <v>1023</v>
      </c>
      <c r="B19" s="20">
        <v>71</v>
      </c>
      <c r="C19" s="26">
        <v>5.6338030000000003</v>
      </c>
      <c r="D19" s="26">
        <v>7.0422539999999998</v>
      </c>
      <c r="E19" s="26">
        <v>77.464788999999996</v>
      </c>
      <c r="F19" s="26">
        <v>0</v>
      </c>
      <c r="G19" s="26">
        <v>0</v>
      </c>
      <c r="H19" s="26">
        <v>1.4084509999999999</v>
      </c>
      <c r="I19" s="26">
        <v>4.225352</v>
      </c>
      <c r="J19" s="26">
        <v>4.225352</v>
      </c>
    </row>
    <row r="20" spans="1:10" x14ac:dyDescent="0.2">
      <c r="A20" s="19" t="s">
        <v>1024</v>
      </c>
      <c r="B20" s="20">
        <v>11</v>
      </c>
      <c r="C20" s="26">
        <v>9.0909089999999999</v>
      </c>
      <c r="D20" s="26">
        <v>0</v>
      </c>
      <c r="E20" s="26">
        <v>90.909091000000004</v>
      </c>
      <c r="F20" s="26">
        <v>0</v>
      </c>
      <c r="G20" s="26">
        <v>0</v>
      </c>
      <c r="H20" s="26">
        <v>0</v>
      </c>
      <c r="I20" s="26">
        <v>0</v>
      </c>
      <c r="J20" s="26">
        <v>0</v>
      </c>
    </row>
    <row r="21" spans="1:10" x14ac:dyDescent="0.2">
      <c r="A21" s="19" t="s">
        <v>1025</v>
      </c>
      <c r="B21" s="20">
        <v>881</v>
      </c>
      <c r="C21" s="26">
        <v>6.5834279999999996</v>
      </c>
      <c r="D21" s="26">
        <v>36.549376000000002</v>
      </c>
      <c r="E21" s="26">
        <v>32.46311</v>
      </c>
      <c r="F21" s="26">
        <v>0.68104399999999998</v>
      </c>
      <c r="G21" s="26">
        <v>1.3620890000000001</v>
      </c>
      <c r="H21" s="26">
        <v>1.8161179999999999</v>
      </c>
      <c r="I21" s="26">
        <v>11.464245</v>
      </c>
      <c r="J21" s="26">
        <v>9.0805900000000008</v>
      </c>
    </row>
    <row r="22" spans="1:10" x14ac:dyDescent="0.2">
      <c r="A22" s="19" t="s">
        <v>1026</v>
      </c>
      <c r="B22" s="20">
        <v>701</v>
      </c>
      <c r="C22" s="26">
        <v>5.5634810000000003</v>
      </c>
      <c r="D22" s="26">
        <v>30.670470999999999</v>
      </c>
      <c r="E22" s="26">
        <v>38.373752000000003</v>
      </c>
      <c r="F22" s="26">
        <v>0.71326699999999998</v>
      </c>
      <c r="G22" s="26">
        <v>1.71184</v>
      </c>
      <c r="H22" s="26">
        <v>3.2810269999999999</v>
      </c>
      <c r="I22" s="26">
        <v>9.1298150000000007</v>
      </c>
      <c r="J22" s="26">
        <v>10.556348</v>
      </c>
    </row>
    <row r="23" spans="1:10" x14ac:dyDescent="0.2">
      <c r="A23" s="19" t="s">
        <v>1027</v>
      </c>
      <c r="B23" s="20">
        <v>1801</v>
      </c>
      <c r="C23" s="26">
        <v>6.3853410000000004</v>
      </c>
      <c r="D23" s="26">
        <v>31.426984999999998</v>
      </c>
      <c r="E23" s="26">
        <v>38.034424999999999</v>
      </c>
      <c r="F23" s="26">
        <v>0.66629700000000003</v>
      </c>
      <c r="G23" s="26">
        <v>1.4436420000000001</v>
      </c>
      <c r="H23" s="26">
        <v>2.4430869999999998</v>
      </c>
      <c r="I23" s="26">
        <v>10.161022000000001</v>
      </c>
      <c r="J23" s="26">
        <v>9.4391999999999996</v>
      </c>
    </row>
    <row r="24" spans="1:10" x14ac:dyDescent="0.2">
      <c r="A24" s="19" t="s">
        <v>1028</v>
      </c>
      <c r="B24" s="20">
        <v>920</v>
      </c>
      <c r="C24" s="26">
        <v>6.1956519999999999</v>
      </c>
      <c r="D24" s="26">
        <v>26.521739</v>
      </c>
      <c r="E24" s="26">
        <v>43.369565000000001</v>
      </c>
      <c r="F24" s="26">
        <v>0.65217400000000003</v>
      </c>
      <c r="G24" s="26">
        <v>1.521739</v>
      </c>
      <c r="H24" s="26">
        <v>3.0434779999999999</v>
      </c>
      <c r="I24" s="26">
        <v>8.913043</v>
      </c>
      <c r="J24" s="26">
        <v>9.7826090000000008</v>
      </c>
    </row>
    <row r="25" spans="1:10" x14ac:dyDescent="0.2">
      <c r="A25" s="19" t="s">
        <v>1029</v>
      </c>
      <c r="B25" s="20">
        <v>219</v>
      </c>
      <c r="C25" s="26">
        <v>8.2191779999999994</v>
      </c>
      <c r="D25" s="26">
        <v>13.242008999999999</v>
      </c>
      <c r="E25" s="26">
        <v>59.360731000000001</v>
      </c>
      <c r="F25" s="26">
        <v>0.456621</v>
      </c>
      <c r="G25" s="26">
        <v>0.913242</v>
      </c>
      <c r="H25" s="26">
        <v>2.2831049999999999</v>
      </c>
      <c r="I25" s="26">
        <v>8.2191779999999994</v>
      </c>
      <c r="J25" s="26">
        <v>7.305936</v>
      </c>
    </row>
    <row r="26" spans="1:10" x14ac:dyDescent="0.2">
      <c r="A26" s="18" t="s">
        <v>1030</v>
      </c>
      <c r="B26" s="17">
        <v>208</v>
      </c>
      <c r="C26" s="25">
        <v>10.096154</v>
      </c>
      <c r="D26" s="25">
        <v>43.75</v>
      </c>
      <c r="E26" s="25">
        <v>19.230768999999999</v>
      </c>
      <c r="F26" s="25">
        <v>1.9230769999999999</v>
      </c>
      <c r="G26" s="25">
        <v>4.3269229999999999</v>
      </c>
      <c r="H26" s="25">
        <v>0.961538</v>
      </c>
      <c r="I26" s="25">
        <v>12.980769</v>
      </c>
      <c r="J26" s="25">
        <v>6.7307689999999996</v>
      </c>
    </row>
    <row r="27" spans="1:10" x14ac:dyDescent="0.2">
      <c r="A27" s="19" t="s">
        <v>1018</v>
      </c>
      <c r="B27" s="20">
        <v>220</v>
      </c>
      <c r="C27" s="26">
        <v>8.1818179999999998</v>
      </c>
      <c r="D27" s="26">
        <v>49.090909000000003</v>
      </c>
      <c r="E27" s="26">
        <v>17.272727</v>
      </c>
      <c r="F27" s="26">
        <v>0.90909099999999998</v>
      </c>
      <c r="G27" s="26">
        <v>1.3636360000000001</v>
      </c>
      <c r="H27" s="26">
        <v>3.1818179999999998</v>
      </c>
      <c r="I27" s="26">
        <v>12.272727</v>
      </c>
      <c r="J27" s="26">
        <v>7.7272730000000003</v>
      </c>
    </row>
    <row r="28" spans="1:10" x14ac:dyDescent="0.2">
      <c r="A28" s="19" t="s">
        <v>1019</v>
      </c>
      <c r="B28" s="20">
        <v>226</v>
      </c>
      <c r="C28" s="26">
        <v>7.0796460000000003</v>
      </c>
      <c r="D28" s="26">
        <v>42.920354000000003</v>
      </c>
      <c r="E28" s="26">
        <v>25.663716999999998</v>
      </c>
      <c r="F28" s="26">
        <v>0.44247799999999998</v>
      </c>
      <c r="G28" s="26">
        <v>0.88495599999999996</v>
      </c>
      <c r="H28" s="26">
        <v>1.7699119999999999</v>
      </c>
      <c r="I28" s="26">
        <v>12.389381</v>
      </c>
      <c r="J28" s="26">
        <v>8.849558</v>
      </c>
    </row>
    <row r="29" spans="1:10" x14ac:dyDescent="0.2">
      <c r="A29" s="19" t="s">
        <v>1020</v>
      </c>
      <c r="B29" s="20">
        <v>211</v>
      </c>
      <c r="C29" s="26">
        <v>6.1611370000000001</v>
      </c>
      <c r="D29" s="26">
        <v>43.601896000000004</v>
      </c>
      <c r="E29" s="26">
        <v>26.066351000000001</v>
      </c>
      <c r="F29" s="26">
        <v>0</v>
      </c>
      <c r="G29" s="26">
        <v>1.4218010000000001</v>
      </c>
      <c r="H29" s="26">
        <v>4.2654030000000001</v>
      </c>
      <c r="I29" s="26">
        <v>9.0047390000000007</v>
      </c>
      <c r="J29" s="26">
        <v>9.4786730000000006</v>
      </c>
    </row>
    <row r="30" spans="1:10" x14ac:dyDescent="0.2">
      <c r="A30" s="19" t="s">
        <v>1021</v>
      </c>
      <c r="B30" s="20">
        <v>134</v>
      </c>
      <c r="C30" s="26">
        <v>5.2238810000000004</v>
      </c>
      <c r="D30" s="26">
        <v>41.044775999999999</v>
      </c>
      <c r="E30" s="26">
        <v>32.089551999999998</v>
      </c>
      <c r="F30" s="26">
        <v>0.74626899999999996</v>
      </c>
      <c r="G30" s="26">
        <v>2.2388059999999999</v>
      </c>
      <c r="H30" s="26">
        <v>2.9850750000000001</v>
      </c>
      <c r="I30" s="26">
        <v>6.716418</v>
      </c>
      <c r="J30" s="26">
        <v>8.9552239999999994</v>
      </c>
    </row>
    <row r="31" spans="1:10" x14ac:dyDescent="0.2">
      <c r="A31" s="19" t="s">
        <v>1022</v>
      </c>
      <c r="B31" s="20">
        <v>65</v>
      </c>
      <c r="C31" s="26">
        <v>10.769231</v>
      </c>
      <c r="D31" s="26">
        <v>23.076923000000001</v>
      </c>
      <c r="E31" s="26">
        <v>40</v>
      </c>
      <c r="F31" s="26">
        <v>0</v>
      </c>
      <c r="G31" s="26">
        <v>1.538462</v>
      </c>
      <c r="H31" s="26">
        <v>1.538462</v>
      </c>
      <c r="I31" s="26">
        <v>10.769231</v>
      </c>
      <c r="J31" s="26">
        <v>12.307691999999999</v>
      </c>
    </row>
    <row r="32" spans="1:10" x14ac:dyDescent="0.2">
      <c r="A32" s="19" t="s">
        <v>1023</v>
      </c>
      <c r="B32" s="20">
        <v>25</v>
      </c>
      <c r="C32" s="26">
        <v>4</v>
      </c>
      <c r="D32" s="26">
        <v>12</v>
      </c>
      <c r="E32" s="26">
        <v>80</v>
      </c>
      <c r="F32" s="26">
        <v>0</v>
      </c>
      <c r="G32" s="26">
        <v>0</v>
      </c>
      <c r="H32" s="26">
        <v>0</v>
      </c>
      <c r="I32" s="26">
        <v>0</v>
      </c>
      <c r="J32" s="26">
        <v>4</v>
      </c>
    </row>
    <row r="33" spans="1:10" x14ac:dyDescent="0.2">
      <c r="A33" s="19" t="s">
        <v>1024</v>
      </c>
      <c r="B33" s="20">
        <v>3</v>
      </c>
      <c r="C33" s="26">
        <v>33.333333000000003</v>
      </c>
      <c r="D33" s="26">
        <v>0</v>
      </c>
      <c r="E33" s="26">
        <v>66.666667000000004</v>
      </c>
      <c r="F33" s="26">
        <v>0</v>
      </c>
      <c r="G33" s="26">
        <v>0</v>
      </c>
      <c r="H33" s="26">
        <v>0</v>
      </c>
      <c r="I33" s="26">
        <v>0</v>
      </c>
      <c r="J33" s="26">
        <v>0</v>
      </c>
    </row>
    <row r="34" spans="1:10" x14ac:dyDescent="0.2">
      <c r="A34" s="19" t="s">
        <v>1025</v>
      </c>
      <c r="B34" s="20">
        <v>446</v>
      </c>
      <c r="C34" s="26">
        <v>7.6233180000000003</v>
      </c>
      <c r="D34" s="26">
        <v>45.964126</v>
      </c>
      <c r="E34" s="26">
        <v>21.524664000000001</v>
      </c>
      <c r="F34" s="26">
        <v>0.67264599999999997</v>
      </c>
      <c r="G34" s="26">
        <v>1.121076</v>
      </c>
      <c r="H34" s="26">
        <v>2.4663680000000001</v>
      </c>
      <c r="I34" s="26">
        <v>12.331839</v>
      </c>
      <c r="J34" s="26">
        <v>8.2959639999999997</v>
      </c>
    </row>
    <row r="35" spans="1:10" x14ac:dyDescent="0.2">
      <c r="A35" s="19" t="s">
        <v>1026</v>
      </c>
      <c r="B35" s="20">
        <v>345</v>
      </c>
      <c r="C35" s="26">
        <v>5.7971009999999996</v>
      </c>
      <c r="D35" s="26">
        <v>42.608696000000002</v>
      </c>
      <c r="E35" s="26">
        <v>28.405797</v>
      </c>
      <c r="F35" s="26">
        <v>0.28985499999999997</v>
      </c>
      <c r="G35" s="26">
        <v>1.7391300000000001</v>
      </c>
      <c r="H35" s="26">
        <v>3.768116</v>
      </c>
      <c r="I35" s="26">
        <v>8.1159420000000004</v>
      </c>
      <c r="J35" s="26">
        <v>9.2753619999999994</v>
      </c>
    </row>
    <row r="36" spans="1:10" x14ac:dyDescent="0.2">
      <c r="A36" s="19" t="s">
        <v>1027</v>
      </c>
      <c r="B36" s="20">
        <v>884</v>
      </c>
      <c r="C36" s="26">
        <v>7.1266970000000001</v>
      </c>
      <c r="D36" s="26">
        <v>41.855204000000001</v>
      </c>
      <c r="E36" s="26">
        <v>27.375565999999999</v>
      </c>
      <c r="F36" s="26">
        <v>0.45248899999999997</v>
      </c>
      <c r="G36" s="26">
        <v>1.3574660000000001</v>
      </c>
      <c r="H36" s="26">
        <v>2.8280539999999998</v>
      </c>
      <c r="I36" s="26">
        <v>10.180994999999999</v>
      </c>
      <c r="J36" s="26">
        <v>8.8235290000000006</v>
      </c>
    </row>
    <row r="37" spans="1:10" x14ac:dyDescent="0.2">
      <c r="A37" s="19" t="s">
        <v>1028</v>
      </c>
      <c r="B37" s="20">
        <v>438</v>
      </c>
      <c r="C37" s="26">
        <v>6.6210050000000003</v>
      </c>
      <c r="D37" s="26">
        <v>37.671233000000001</v>
      </c>
      <c r="E37" s="26">
        <v>33.333333000000003</v>
      </c>
      <c r="F37" s="26">
        <v>0.22831099999999999</v>
      </c>
      <c r="G37" s="26">
        <v>1.598174</v>
      </c>
      <c r="H37" s="26">
        <v>3.1963469999999998</v>
      </c>
      <c r="I37" s="26">
        <v>7.9908679999999999</v>
      </c>
      <c r="J37" s="26">
        <v>9.3607309999999995</v>
      </c>
    </row>
    <row r="38" spans="1:10" x14ac:dyDescent="0.2">
      <c r="A38" s="19" t="s">
        <v>1029</v>
      </c>
      <c r="B38" s="20">
        <v>93</v>
      </c>
      <c r="C38" s="26">
        <v>9.6774190000000004</v>
      </c>
      <c r="D38" s="26">
        <v>19.354838999999998</v>
      </c>
      <c r="E38" s="26">
        <v>51.612903000000003</v>
      </c>
      <c r="F38" s="26">
        <v>0</v>
      </c>
      <c r="G38" s="26">
        <v>1.075269</v>
      </c>
      <c r="H38" s="26">
        <v>1.075269</v>
      </c>
      <c r="I38" s="26">
        <v>7.5268819999999996</v>
      </c>
      <c r="J38" s="26">
        <v>9.6774190000000004</v>
      </c>
    </row>
    <row r="39" spans="1:10" x14ac:dyDescent="0.2">
      <c r="A39" s="18" t="s">
        <v>1031</v>
      </c>
      <c r="B39" s="17">
        <v>178</v>
      </c>
      <c r="C39" s="25">
        <v>7.8651689999999999</v>
      </c>
      <c r="D39" s="25">
        <v>24.157302999999999</v>
      </c>
      <c r="E39" s="25">
        <v>39.887639999999998</v>
      </c>
      <c r="F39" s="25">
        <v>0.56179800000000002</v>
      </c>
      <c r="G39" s="25">
        <v>6.1797750000000002</v>
      </c>
      <c r="H39" s="25">
        <v>2.808989</v>
      </c>
      <c r="I39" s="25">
        <v>14.606742000000001</v>
      </c>
      <c r="J39" s="25">
        <v>3.9325839999999999</v>
      </c>
    </row>
    <row r="40" spans="1:10" x14ac:dyDescent="0.2">
      <c r="A40" s="19" t="s">
        <v>1018</v>
      </c>
      <c r="B40" s="20">
        <v>212</v>
      </c>
      <c r="C40" s="26">
        <v>4.7169809999999996</v>
      </c>
      <c r="D40" s="26">
        <v>27.830189000000001</v>
      </c>
      <c r="E40" s="26">
        <v>45.283019000000003</v>
      </c>
      <c r="F40" s="26">
        <v>0.94339600000000001</v>
      </c>
      <c r="G40" s="26">
        <v>1.4150940000000001</v>
      </c>
      <c r="H40" s="26">
        <v>0</v>
      </c>
      <c r="I40" s="26">
        <v>10.377357999999999</v>
      </c>
      <c r="J40" s="26">
        <v>9.4339619999999993</v>
      </c>
    </row>
    <row r="41" spans="1:10" x14ac:dyDescent="0.2">
      <c r="A41" s="19" t="s">
        <v>1019</v>
      </c>
      <c r="B41" s="20">
        <v>223</v>
      </c>
      <c r="C41" s="26">
        <v>6.2780269999999998</v>
      </c>
      <c r="D41" s="26">
        <v>26.008969</v>
      </c>
      <c r="E41" s="26">
        <v>42.152465999999997</v>
      </c>
      <c r="F41" s="26">
        <v>0.44843</v>
      </c>
      <c r="G41" s="26">
        <v>1.793722</v>
      </c>
      <c r="H41" s="26">
        <v>2.2421519999999999</v>
      </c>
      <c r="I41" s="26">
        <v>10.762332000000001</v>
      </c>
      <c r="J41" s="26">
        <v>10.313901</v>
      </c>
    </row>
    <row r="42" spans="1:10" x14ac:dyDescent="0.2">
      <c r="A42" s="19" t="s">
        <v>1020</v>
      </c>
      <c r="B42" s="20">
        <v>216</v>
      </c>
      <c r="C42" s="26">
        <v>6.4814809999999996</v>
      </c>
      <c r="D42" s="26">
        <v>22.222221999999999</v>
      </c>
      <c r="E42" s="26">
        <v>45.833333000000003</v>
      </c>
      <c r="F42" s="26">
        <v>0.92592600000000003</v>
      </c>
      <c r="G42" s="26">
        <v>1.8518520000000001</v>
      </c>
      <c r="H42" s="26">
        <v>2.7777780000000001</v>
      </c>
      <c r="I42" s="26">
        <v>8.3333329999999997</v>
      </c>
      <c r="J42" s="26">
        <v>11.574074</v>
      </c>
    </row>
    <row r="43" spans="1:10" x14ac:dyDescent="0.2">
      <c r="A43" s="19" t="s">
        <v>1021</v>
      </c>
      <c r="B43" s="20">
        <v>140</v>
      </c>
      <c r="C43" s="26">
        <v>3.5714290000000002</v>
      </c>
      <c r="D43" s="26">
        <v>14.285714</v>
      </c>
      <c r="E43" s="26">
        <v>51.428570999999998</v>
      </c>
      <c r="F43" s="26">
        <v>1.428571</v>
      </c>
      <c r="G43" s="26">
        <v>1.428571</v>
      </c>
      <c r="H43" s="26">
        <v>2.8571430000000002</v>
      </c>
      <c r="I43" s="26">
        <v>12.857143000000001</v>
      </c>
      <c r="J43" s="26">
        <v>12.142856999999999</v>
      </c>
    </row>
    <row r="44" spans="1:10" x14ac:dyDescent="0.2">
      <c r="A44" s="19" t="s">
        <v>1022</v>
      </c>
      <c r="B44" s="20">
        <v>72</v>
      </c>
      <c r="C44" s="26">
        <v>8.3333329999999997</v>
      </c>
      <c r="D44" s="26">
        <v>12.5</v>
      </c>
      <c r="E44" s="26">
        <v>54.166666999999997</v>
      </c>
      <c r="F44" s="26">
        <v>1.388889</v>
      </c>
      <c r="G44" s="26">
        <v>1.388889</v>
      </c>
      <c r="H44" s="26">
        <v>4.1666670000000003</v>
      </c>
      <c r="I44" s="26">
        <v>11.111110999999999</v>
      </c>
      <c r="J44" s="26">
        <v>6.9444439999999998</v>
      </c>
    </row>
    <row r="45" spans="1:10" x14ac:dyDescent="0.2">
      <c r="A45" s="19" t="s">
        <v>1023</v>
      </c>
      <c r="B45" s="20">
        <v>46</v>
      </c>
      <c r="C45" s="26">
        <v>6.5217390000000002</v>
      </c>
      <c r="D45" s="26">
        <v>4.3478260000000004</v>
      </c>
      <c r="E45" s="26">
        <v>76.086956999999998</v>
      </c>
      <c r="F45" s="26">
        <v>0</v>
      </c>
      <c r="G45" s="26">
        <v>0</v>
      </c>
      <c r="H45" s="26">
        <v>2.1739130000000002</v>
      </c>
      <c r="I45" s="26">
        <v>6.5217390000000002</v>
      </c>
      <c r="J45" s="26">
        <v>4.3478260000000004</v>
      </c>
    </row>
    <row r="46" spans="1:10" x14ac:dyDescent="0.2">
      <c r="A46" s="19" t="s">
        <v>1024</v>
      </c>
      <c r="B46" s="20">
        <v>8</v>
      </c>
      <c r="C46" s="26">
        <v>0</v>
      </c>
      <c r="D46" s="26">
        <v>0</v>
      </c>
      <c r="E46" s="26">
        <v>100</v>
      </c>
      <c r="F46" s="26">
        <v>0</v>
      </c>
      <c r="G46" s="26">
        <v>0</v>
      </c>
      <c r="H46" s="26">
        <v>0</v>
      </c>
      <c r="I46" s="26">
        <v>0</v>
      </c>
      <c r="J46" s="26">
        <v>0</v>
      </c>
    </row>
    <row r="47" spans="1:10" x14ac:dyDescent="0.2">
      <c r="A47" s="19" t="s">
        <v>1025</v>
      </c>
      <c r="B47" s="20">
        <v>435</v>
      </c>
      <c r="C47" s="26">
        <v>5.5172410000000003</v>
      </c>
      <c r="D47" s="26">
        <v>26.896552</v>
      </c>
      <c r="E47" s="26">
        <v>43.678161000000003</v>
      </c>
      <c r="F47" s="26">
        <v>0.68965500000000002</v>
      </c>
      <c r="G47" s="26">
        <v>1.6091949999999999</v>
      </c>
      <c r="H47" s="26">
        <v>1.1494249999999999</v>
      </c>
      <c r="I47" s="26">
        <v>10.574712999999999</v>
      </c>
      <c r="J47" s="26">
        <v>9.8850569999999998</v>
      </c>
    </row>
    <row r="48" spans="1:10" x14ac:dyDescent="0.2">
      <c r="A48" s="19" t="s">
        <v>1026</v>
      </c>
      <c r="B48" s="20">
        <v>356</v>
      </c>
      <c r="C48" s="26">
        <v>5.3370790000000001</v>
      </c>
      <c r="D48" s="26">
        <v>19.101123999999999</v>
      </c>
      <c r="E48" s="26">
        <v>48.033707999999997</v>
      </c>
      <c r="F48" s="26">
        <v>1.123596</v>
      </c>
      <c r="G48" s="26">
        <v>1.6853929999999999</v>
      </c>
      <c r="H48" s="26">
        <v>2.808989</v>
      </c>
      <c r="I48" s="26">
        <v>10.112360000000001</v>
      </c>
      <c r="J48" s="26">
        <v>11.797753</v>
      </c>
    </row>
    <row r="49" spans="1:10" x14ac:dyDescent="0.2">
      <c r="A49" s="19" t="s">
        <v>1027</v>
      </c>
      <c r="B49" s="20">
        <v>917</v>
      </c>
      <c r="C49" s="26">
        <v>5.6706649999999996</v>
      </c>
      <c r="D49" s="26">
        <v>21.374046</v>
      </c>
      <c r="E49" s="26">
        <v>48.309705999999998</v>
      </c>
      <c r="F49" s="26">
        <v>0.87241000000000002</v>
      </c>
      <c r="G49" s="26">
        <v>1.526718</v>
      </c>
      <c r="H49" s="26">
        <v>2.071974</v>
      </c>
      <c r="I49" s="26">
        <v>10.141767</v>
      </c>
      <c r="J49" s="26">
        <v>10.032715</v>
      </c>
    </row>
    <row r="50" spans="1:10" x14ac:dyDescent="0.2">
      <c r="A50" s="19" t="s">
        <v>1028</v>
      </c>
      <c r="B50" s="20">
        <v>482</v>
      </c>
      <c r="C50" s="26">
        <v>5.8091290000000004</v>
      </c>
      <c r="D50" s="26">
        <v>16.390041</v>
      </c>
      <c r="E50" s="26">
        <v>52.489626999999999</v>
      </c>
      <c r="F50" s="26">
        <v>1.037344</v>
      </c>
      <c r="G50" s="26">
        <v>1.4522820000000001</v>
      </c>
      <c r="H50" s="26">
        <v>2.9045640000000001</v>
      </c>
      <c r="I50" s="26">
        <v>9.7510370000000002</v>
      </c>
      <c r="J50" s="26">
        <v>10.165975</v>
      </c>
    </row>
    <row r="51" spans="1:10" x14ac:dyDescent="0.2">
      <c r="A51" s="19" t="s">
        <v>1029</v>
      </c>
      <c r="B51" s="20">
        <v>126</v>
      </c>
      <c r="C51" s="26">
        <v>7.1428570000000002</v>
      </c>
      <c r="D51" s="26">
        <v>8.7301590000000004</v>
      </c>
      <c r="E51" s="26">
        <v>65.079364999999996</v>
      </c>
      <c r="F51" s="26">
        <v>0.793651</v>
      </c>
      <c r="G51" s="26">
        <v>0.793651</v>
      </c>
      <c r="H51" s="26">
        <v>3.1746029999999998</v>
      </c>
      <c r="I51" s="26">
        <v>8.7301590000000004</v>
      </c>
      <c r="J51" s="26">
        <v>5.5555560000000002</v>
      </c>
    </row>
    <row r="52" spans="1:10" x14ac:dyDescent="0.2">
      <c r="A52" s="18" t="s">
        <v>1032</v>
      </c>
      <c r="B52" s="18"/>
      <c r="C52" s="18"/>
      <c r="D52" s="18"/>
      <c r="E52" s="18"/>
      <c r="F52" s="18"/>
      <c r="G52" s="18"/>
      <c r="H52" s="18"/>
      <c r="I52" s="18"/>
      <c r="J52" s="18"/>
    </row>
    <row r="53" spans="1:10" x14ac:dyDescent="0.2">
      <c r="A53" s="19" t="s">
        <v>130</v>
      </c>
      <c r="B53" s="20">
        <v>151</v>
      </c>
      <c r="C53" s="26">
        <v>21.192053000000001</v>
      </c>
      <c r="D53" s="26">
        <v>3.9735100000000001</v>
      </c>
      <c r="E53" s="26">
        <v>22.516556000000001</v>
      </c>
      <c r="F53" s="26">
        <v>2.6490070000000001</v>
      </c>
      <c r="G53" s="26">
        <v>5.2980130000000001</v>
      </c>
      <c r="H53" s="26">
        <v>8.6092720000000007</v>
      </c>
      <c r="I53" s="26">
        <v>27.152318000000001</v>
      </c>
      <c r="J53" s="26">
        <v>8.6092720000000007</v>
      </c>
    </row>
    <row r="54" spans="1:10" x14ac:dyDescent="0.2">
      <c r="A54" s="19" t="s">
        <v>131</v>
      </c>
      <c r="B54" s="20">
        <v>1446</v>
      </c>
      <c r="C54" s="26">
        <v>5.4633469999999997</v>
      </c>
      <c r="D54" s="26">
        <v>45.919778999999998</v>
      </c>
      <c r="E54" s="26">
        <v>30.013831</v>
      </c>
      <c r="F54" s="26">
        <v>0.41493799999999997</v>
      </c>
      <c r="G54" s="26">
        <v>2.0746889999999998</v>
      </c>
      <c r="H54" s="26">
        <v>0.96818800000000005</v>
      </c>
      <c r="I54" s="26">
        <v>6.777317</v>
      </c>
      <c r="J54" s="26">
        <v>8.3679109999999994</v>
      </c>
    </row>
    <row r="55" spans="1:10" x14ac:dyDescent="0.2">
      <c r="A55" s="19" t="s">
        <v>392</v>
      </c>
      <c r="B55" s="20">
        <v>150</v>
      </c>
      <c r="C55" s="26">
        <v>8.6666670000000003</v>
      </c>
      <c r="D55" s="26">
        <v>1.3333330000000001</v>
      </c>
      <c r="E55" s="26">
        <v>44</v>
      </c>
      <c r="F55" s="26">
        <v>3.3333330000000001</v>
      </c>
      <c r="G55" s="26">
        <v>1.3333330000000001</v>
      </c>
      <c r="H55" s="26">
        <v>4</v>
      </c>
      <c r="I55" s="26">
        <v>29.333333</v>
      </c>
      <c r="J55" s="26">
        <v>8</v>
      </c>
    </row>
    <row r="56" spans="1:10" x14ac:dyDescent="0.2">
      <c r="A56" s="19" t="s">
        <v>132</v>
      </c>
      <c r="B56" s="20">
        <v>372</v>
      </c>
      <c r="C56" s="26">
        <v>6.1827959999999997</v>
      </c>
      <c r="D56" s="26">
        <v>2.4193549999999999</v>
      </c>
      <c r="E56" s="26">
        <v>65.860214999999997</v>
      </c>
      <c r="F56" s="26">
        <v>0.53763399999999995</v>
      </c>
      <c r="G56" s="26">
        <v>1.612903</v>
      </c>
      <c r="H56" s="26">
        <v>3.494624</v>
      </c>
      <c r="I56" s="26">
        <v>9.946237</v>
      </c>
      <c r="J56" s="26">
        <v>9.946237</v>
      </c>
    </row>
    <row r="57" spans="1:10" x14ac:dyDescent="0.2">
      <c r="A57" s="19" t="s">
        <v>1033</v>
      </c>
      <c r="B57" s="20">
        <v>69</v>
      </c>
      <c r="C57" s="26">
        <v>4.3478260000000004</v>
      </c>
      <c r="D57" s="26">
        <v>28.985506999999998</v>
      </c>
      <c r="E57" s="26">
        <v>24.637681000000001</v>
      </c>
      <c r="F57" s="26">
        <v>0</v>
      </c>
      <c r="G57" s="26">
        <v>0</v>
      </c>
      <c r="H57" s="26">
        <v>7.2463769999999998</v>
      </c>
      <c r="I57" s="26">
        <v>23.188406000000001</v>
      </c>
      <c r="J57" s="26">
        <v>11.594203</v>
      </c>
    </row>
    <row r="58" spans="1:10" x14ac:dyDescent="0.2">
      <c r="A58" s="18" t="s">
        <v>133</v>
      </c>
      <c r="B58" s="17">
        <v>92</v>
      </c>
      <c r="C58" s="25">
        <v>19.565217000000001</v>
      </c>
      <c r="D58" s="25">
        <v>3.2608700000000002</v>
      </c>
      <c r="E58" s="25">
        <v>21.739129999999999</v>
      </c>
      <c r="F58" s="25">
        <v>2.1739130000000002</v>
      </c>
      <c r="G58" s="25">
        <v>3.2608700000000002</v>
      </c>
      <c r="H58" s="25">
        <v>10.869565</v>
      </c>
      <c r="I58" s="25">
        <v>27.173912999999999</v>
      </c>
      <c r="J58" s="25">
        <v>11.956522</v>
      </c>
    </row>
    <row r="59" spans="1:10" x14ac:dyDescent="0.2">
      <c r="A59" s="19" t="s">
        <v>134</v>
      </c>
      <c r="B59" s="20">
        <v>813</v>
      </c>
      <c r="C59" s="26">
        <v>5.9040590000000002</v>
      </c>
      <c r="D59" s="26">
        <v>53.751537999999996</v>
      </c>
      <c r="E59" s="26">
        <v>22.263223</v>
      </c>
      <c r="F59" s="26">
        <v>0.369004</v>
      </c>
      <c r="G59" s="26">
        <v>2.2140219999999999</v>
      </c>
      <c r="H59" s="26">
        <v>1.3530139999999999</v>
      </c>
      <c r="I59" s="26">
        <v>6.1500620000000001</v>
      </c>
      <c r="J59" s="26">
        <v>7.9950799999999997</v>
      </c>
    </row>
    <row r="60" spans="1:10" x14ac:dyDescent="0.2">
      <c r="A60" s="19" t="s">
        <v>393</v>
      </c>
      <c r="B60" s="20">
        <v>65</v>
      </c>
      <c r="C60" s="26">
        <v>13.846154</v>
      </c>
      <c r="D60" s="26">
        <v>1.538462</v>
      </c>
      <c r="E60" s="26">
        <v>33.846153999999999</v>
      </c>
      <c r="F60" s="26">
        <v>4.6153849999999998</v>
      </c>
      <c r="G60" s="26">
        <v>0</v>
      </c>
      <c r="H60" s="26">
        <v>3.0769229999999999</v>
      </c>
      <c r="I60" s="26">
        <v>35.384614999999997</v>
      </c>
      <c r="J60" s="26">
        <v>7.6923079999999997</v>
      </c>
    </row>
    <row r="61" spans="1:10" x14ac:dyDescent="0.2">
      <c r="A61" s="19" t="s">
        <v>135</v>
      </c>
      <c r="B61" s="20">
        <v>83</v>
      </c>
      <c r="C61" s="26">
        <v>9.6385539999999992</v>
      </c>
      <c r="D61" s="26">
        <v>4.8192769999999996</v>
      </c>
      <c r="E61" s="26">
        <v>62.650601999999999</v>
      </c>
      <c r="F61" s="26">
        <v>0</v>
      </c>
      <c r="G61" s="26">
        <v>0</v>
      </c>
      <c r="H61" s="26">
        <v>2.4096389999999999</v>
      </c>
      <c r="I61" s="26">
        <v>10.843373</v>
      </c>
      <c r="J61" s="26">
        <v>9.6385539999999992</v>
      </c>
    </row>
    <row r="62" spans="1:10" x14ac:dyDescent="0.2">
      <c r="A62" s="19" t="s">
        <v>1034</v>
      </c>
      <c r="B62" s="20">
        <v>39</v>
      </c>
      <c r="C62" s="26">
        <v>2.5641029999999998</v>
      </c>
      <c r="D62" s="26">
        <v>41.025641</v>
      </c>
      <c r="E62" s="26">
        <v>17.948718</v>
      </c>
      <c r="F62" s="26">
        <v>0</v>
      </c>
      <c r="G62" s="26">
        <v>0</v>
      </c>
      <c r="H62" s="26">
        <v>5.1282050000000003</v>
      </c>
      <c r="I62" s="26">
        <v>25.641026</v>
      </c>
      <c r="J62" s="26">
        <v>7.6923079999999997</v>
      </c>
    </row>
    <row r="63" spans="1:10" x14ac:dyDescent="0.2">
      <c r="A63" s="18" t="s">
        <v>136</v>
      </c>
      <c r="B63" s="17">
        <v>59</v>
      </c>
      <c r="C63" s="25">
        <v>23.728814</v>
      </c>
      <c r="D63" s="25">
        <v>5.084746</v>
      </c>
      <c r="E63" s="25">
        <v>23.728814</v>
      </c>
      <c r="F63" s="25">
        <v>3.389831</v>
      </c>
      <c r="G63" s="25">
        <v>8.4745760000000008</v>
      </c>
      <c r="H63" s="25">
        <v>5.084746</v>
      </c>
      <c r="I63" s="25">
        <v>27.118644</v>
      </c>
      <c r="J63" s="25">
        <v>3.389831</v>
      </c>
    </row>
    <row r="64" spans="1:10" x14ac:dyDescent="0.2">
      <c r="A64" s="19" t="s">
        <v>134</v>
      </c>
      <c r="B64" s="20">
        <v>632</v>
      </c>
      <c r="C64" s="26">
        <v>4.9050630000000002</v>
      </c>
      <c r="D64" s="26">
        <v>35.759493999999997</v>
      </c>
      <c r="E64" s="26">
        <v>40.031646000000002</v>
      </c>
      <c r="F64" s="26">
        <v>0.47468399999999999</v>
      </c>
      <c r="G64" s="26">
        <v>1.8987339999999999</v>
      </c>
      <c r="H64" s="26">
        <v>0.47468399999999999</v>
      </c>
      <c r="I64" s="26">
        <v>7.5949369999999998</v>
      </c>
      <c r="J64" s="26">
        <v>8.8607589999999998</v>
      </c>
    </row>
    <row r="65" spans="1:10" x14ac:dyDescent="0.2">
      <c r="A65" s="19" t="s">
        <v>393</v>
      </c>
      <c r="B65" s="20">
        <v>85</v>
      </c>
      <c r="C65" s="26">
        <v>4.7058819999999999</v>
      </c>
      <c r="D65" s="26">
        <v>1.176471</v>
      </c>
      <c r="E65" s="26">
        <v>51.764705999999997</v>
      </c>
      <c r="F65" s="26">
        <v>2.3529409999999999</v>
      </c>
      <c r="G65" s="26">
        <v>2.3529409999999999</v>
      </c>
      <c r="H65" s="26">
        <v>4.7058819999999999</v>
      </c>
      <c r="I65" s="26">
        <v>24.705881999999999</v>
      </c>
      <c r="J65" s="26">
        <v>8.2352939999999997</v>
      </c>
    </row>
    <row r="66" spans="1:10" x14ac:dyDescent="0.2">
      <c r="A66" s="19" t="s">
        <v>135</v>
      </c>
      <c r="B66" s="20">
        <v>289</v>
      </c>
      <c r="C66" s="26">
        <v>5.1903110000000003</v>
      </c>
      <c r="D66" s="26">
        <v>1.7301040000000001</v>
      </c>
      <c r="E66" s="26">
        <v>66.782006999999993</v>
      </c>
      <c r="F66" s="26">
        <v>0.69204200000000005</v>
      </c>
      <c r="G66" s="26">
        <v>2.0761250000000002</v>
      </c>
      <c r="H66" s="26">
        <v>3.8062279999999999</v>
      </c>
      <c r="I66" s="26">
        <v>9.6885809999999992</v>
      </c>
      <c r="J66" s="26">
        <v>10.034602</v>
      </c>
    </row>
    <row r="67" spans="1:10" x14ac:dyDescent="0.2">
      <c r="A67" s="19" t="s">
        <v>1034</v>
      </c>
      <c r="B67" s="20">
        <v>30</v>
      </c>
      <c r="C67" s="26">
        <v>6.6666670000000003</v>
      </c>
      <c r="D67" s="26">
        <v>13.333333</v>
      </c>
      <c r="E67" s="26">
        <v>33.333333000000003</v>
      </c>
      <c r="F67" s="26">
        <v>0</v>
      </c>
      <c r="G67" s="26">
        <v>0</v>
      </c>
      <c r="H67" s="26">
        <v>10</v>
      </c>
      <c r="I67" s="26">
        <v>20</v>
      </c>
      <c r="J67" s="26">
        <v>16.666667</v>
      </c>
    </row>
    <row r="68" spans="1:10" x14ac:dyDescent="0.2">
      <c r="A68" s="18" t="s">
        <v>1035</v>
      </c>
      <c r="B68" s="18"/>
      <c r="C68" s="18"/>
      <c r="D68" s="18"/>
      <c r="E68" s="18"/>
      <c r="F68" s="18"/>
      <c r="G68" s="18"/>
      <c r="H68" s="18"/>
      <c r="I68" s="18"/>
      <c r="J68" s="18"/>
    </row>
    <row r="69" spans="1:10" x14ac:dyDescent="0.2">
      <c r="A69" s="19" t="s">
        <v>1036</v>
      </c>
      <c r="B69" s="20">
        <v>366</v>
      </c>
      <c r="C69" s="26">
        <v>11.202185999999999</v>
      </c>
      <c r="D69" s="26">
        <v>2.73224</v>
      </c>
      <c r="E69" s="26">
        <v>40.983606999999999</v>
      </c>
      <c r="F69" s="26">
        <v>2.4590160000000001</v>
      </c>
      <c r="G69" s="26">
        <v>3.5519129999999999</v>
      </c>
      <c r="H69" s="26">
        <v>5.1912570000000002</v>
      </c>
      <c r="I69" s="26">
        <v>23.770492000000001</v>
      </c>
      <c r="J69" s="26">
        <v>10.10929</v>
      </c>
    </row>
    <row r="70" spans="1:10" x14ac:dyDescent="0.2">
      <c r="A70" s="19" t="s">
        <v>1037</v>
      </c>
      <c r="B70" s="20">
        <v>1212</v>
      </c>
      <c r="C70" s="26">
        <v>6.0231019999999997</v>
      </c>
      <c r="D70" s="26">
        <v>47.772277000000003</v>
      </c>
      <c r="E70" s="26">
        <v>28.465347000000001</v>
      </c>
      <c r="F70" s="26">
        <v>0.41254099999999999</v>
      </c>
      <c r="G70" s="26">
        <v>1.9801979999999999</v>
      </c>
      <c r="H70" s="26">
        <v>0.66006600000000004</v>
      </c>
      <c r="I70" s="26">
        <v>7.0957100000000004</v>
      </c>
      <c r="J70" s="26">
        <v>7.5907590000000003</v>
      </c>
    </row>
    <row r="71" spans="1:10" x14ac:dyDescent="0.2">
      <c r="A71" s="19" t="s">
        <v>137</v>
      </c>
      <c r="B71" s="20">
        <v>112</v>
      </c>
      <c r="C71" s="26">
        <v>9.8214290000000002</v>
      </c>
      <c r="D71" s="26">
        <v>37.5</v>
      </c>
      <c r="E71" s="26">
        <v>28.571428999999998</v>
      </c>
      <c r="F71" s="26">
        <v>0.89285700000000001</v>
      </c>
      <c r="G71" s="26">
        <v>3.5714290000000002</v>
      </c>
      <c r="H71" s="26">
        <v>0.89285700000000001</v>
      </c>
      <c r="I71" s="26">
        <v>10.714286</v>
      </c>
      <c r="J71" s="26">
        <v>8.0357140000000005</v>
      </c>
    </row>
    <row r="72" spans="1:10" x14ac:dyDescent="0.2">
      <c r="A72" s="19" t="s">
        <v>138</v>
      </c>
      <c r="B72" s="20">
        <v>673</v>
      </c>
      <c r="C72" s="26">
        <v>4.6062409999999998</v>
      </c>
      <c r="D72" s="26">
        <v>30.312035999999999</v>
      </c>
      <c r="E72" s="26">
        <v>46.953938000000001</v>
      </c>
      <c r="F72" s="26">
        <v>0.29717700000000002</v>
      </c>
      <c r="G72" s="26">
        <v>1.6344730000000001</v>
      </c>
      <c r="H72" s="26">
        <v>1.9316489999999999</v>
      </c>
      <c r="I72" s="26">
        <v>6.2407130000000004</v>
      </c>
      <c r="J72" s="26">
        <v>8.0237739999999995</v>
      </c>
    </row>
    <row r="73" spans="1:10" x14ac:dyDescent="0.2">
      <c r="A73" s="19" t="s">
        <v>1038</v>
      </c>
      <c r="B73" s="20">
        <v>75</v>
      </c>
      <c r="C73" s="26">
        <v>8</v>
      </c>
      <c r="D73" s="26">
        <v>17.333333</v>
      </c>
      <c r="E73" s="26">
        <v>46.666666999999997</v>
      </c>
      <c r="F73" s="26">
        <v>2.6666669999999999</v>
      </c>
      <c r="G73" s="26">
        <v>2.6666669999999999</v>
      </c>
      <c r="H73" s="26">
        <v>4</v>
      </c>
      <c r="I73" s="26">
        <v>12</v>
      </c>
      <c r="J73" s="26">
        <v>6.6666670000000003</v>
      </c>
    </row>
    <row r="74" spans="1:10" x14ac:dyDescent="0.2">
      <c r="A74" s="19" t="s">
        <v>1011</v>
      </c>
      <c r="B74" s="20">
        <v>178</v>
      </c>
      <c r="C74" s="26">
        <v>2.808989</v>
      </c>
      <c r="D74" s="26">
        <v>30.337078999999999</v>
      </c>
      <c r="E74" s="26">
        <v>29.775281</v>
      </c>
      <c r="F74" s="26">
        <v>0</v>
      </c>
      <c r="G74" s="26">
        <v>0.56179800000000002</v>
      </c>
      <c r="H74" s="26">
        <v>5.0561800000000003</v>
      </c>
      <c r="I74" s="26">
        <v>15.168539000000001</v>
      </c>
      <c r="J74" s="26">
        <v>16.292134999999998</v>
      </c>
    </row>
    <row r="75" spans="1:10" x14ac:dyDescent="0.2">
      <c r="A75" s="19" t="s">
        <v>1441</v>
      </c>
      <c r="B75" s="20">
        <v>1644</v>
      </c>
      <c r="C75" s="26">
        <v>6.3260339999999999</v>
      </c>
      <c r="D75" s="26">
        <v>38.746958999999997</v>
      </c>
      <c r="E75" s="26">
        <v>36.07056</v>
      </c>
      <c r="F75" s="26">
        <v>0.48661799999999999</v>
      </c>
      <c r="G75" s="26">
        <v>1.946472</v>
      </c>
      <c r="H75" s="26">
        <v>1.399027</v>
      </c>
      <c r="I75" s="26">
        <v>7.4209250000000004</v>
      </c>
      <c r="J75" s="26">
        <v>7.6034059999999997</v>
      </c>
    </row>
    <row r="76" spans="1:10" x14ac:dyDescent="0.2">
      <c r="A76" s="18" t="s">
        <v>1039</v>
      </c>
      <c r="B76" s="18"/>
      <c r="C76" s="18"/>
      <c r="D76" s="18"/>
      <c r="E76" s="18"/>
      <c r="F76" s="18"/>
      <c r="G76" s="18"/>
      <c r="H76" s="18"/>
      <c r="I76" s="18"/>
      <c r="J76" s="18"/>
    </row>
    <row r="77" spans="1:10" x14ac:dyDescent="0.2">
      <c r="A77" s="21" t="s">
        <v>1040</v>
      </c>
      <c r="B77" s="34">
        <v>366</v>
      </c>
      <c r="C77" s="30">
        <v>11.202185999999999</v>
      </c>
      <c r="D77" s="30">
        <v>2.73224</v>
      </c>
      <c r="E77" s="30">
        <v>40.983606999999999</v>
      </c>
      <c r="F77" s="30">
        <v>2.4590160000000001</v>
      </c>
      <c r="G77" s="30">
        <v>3.5519129999999999</v>
      </c>
      <c r="H77" s="30">
        <v>5.1912570000000002</v>
      </c>
      <c r="I77" s="30">
        <v>23.770492000000001</v>
      </c>
      <c r="J77" s="30">
        <v>10.10929</v>
      </c>
    </row>
    <row r="78" spans="1:10" x14ac:dyDescent="0.2">
      <c r="A78" s="21" t="s">
        <v>1041</v>
      </c>
      <c r="B78" s="34">
        <v>954</v>
      </c>
      <c r="C78" s="30">
        <v>7.442348</v>
      </c>
      <c r="D78" s="30">
        <v>40.041929000000003</v>
      </c>
      <c r="E78" s="30">
        <v>33.333333000000003</v>
      </c>
      <c r="F78" s="30">
        <v>0.62893100000000002</v>
      </c>
      <c r="G78" s="30">
        <v>1.991614</v>
      </c>
      <c r="H78" s="30">
        <v>1.3626830000000001</v>
      </c>
      <c r="I78" s="30">
        <v>8.0712790000000005</v>
      </c>
      <c r="J78" s="30">
        <v>7.1278829999999997</v>
      </c>
    </row>
    <row r="79" spans="1:10" x14ac:dyDescent="0.2">
      <c r="A79" s="19" t="s">
        <v>1042</v>
      </c>
      <c r="B79" s="20">
        <v>345</v>
      </c>
      <c r="C79" s="26">
        <v>3.768116</v>
      </c>
      <c r="D79" s="26">
        <v>40.289855000000003</v>
      </c>
      <c r="E79" s="26">
        <v>37.971013999999997</v>
      </c>
      <c r="F79" s="26">
        <v>0</v>
      </c>
      <c r="G79" s="26">
        <v>2.3188409999999999</v>
      </c>
      <c r="H79" s="26">
        <v>0.57970999999999995</v>
      </c>
      <c r="I79" s="26">
        <v>6.6666670000000003</v>
      </c>
      <c r="J79" s="26">
        <v>8.4057969999999997</v>
      </c>
    </row>
    <row r="80" spans="1:10" x14ac:dyDescent="0.2">
      <c r="A80" s="19" t="s">
        <v>1043</v>
      </c>
      <c r="B80" s="20">
        <v>141</v>
      </c>
      <c r="C80" s="26">
        <v>7.801418</v>
      </c>
      <c r="D80" s="26">
        <v>34.042552999999998</v>
      </c>
      <c r="E80" s="26">
        <v>42.553190999999998</v>
      </c>
      <c r="F80" s="26">
        <v>1.4184399999999999</v>
      </c>
      <c r="G80" s="26">
        <v>1.4184399999999999</v>
      </c>
      <c r="H80" s="26">
        <v>1.4184399999999999</v>
      </c>
      <c r="I80" s="26">
        <v>6.3829789999999997</v>
      </c>
      <c r="J80" s="26">
        <v>4.9645390000000003</v>
      </c>
    </row>
    <row r="81" spans="1:10" x14ac:dyDescent="0.2">
      <c r="A81" s="19" t="s">
        <v>1044</v>
      </c>
      <c r="B81" s="20">
        <v>56</v>
      </c>
      <c r="C81" s="26">
        <v>3.5714290000000002</v>
      </c>
      <c r="D81" s="26">
        <v>30.357143000000001</v>
      </c>
      <c r="E81" s="26">
        <v>46.428570999999998</v>
      </c>
      <c r="F81" s="26">
        <v>0</v>
      </c>
      <c r="G81" s="26">
        <v>1.785714</v>
      </c>
      <c r="H81" s="26">
        <v>3.5714290000000002</v>
      </c>
      <c r="I81" s="26">
        <v>3.5714290000000002</v>
      </c>
      <c r="J81" s="26">
        <v>10.714286</v>
      </c>
    </row>
    <row r="82" spans="1:10" x14ac:dyDescent="0.2">
      <c r="A82" s="19" t="s">
        <v>1045</v>
      </c>
      <c r="B82" s="20">
        <v>48</v>
      </c>
      <c r="C82" s="26">
        <v>6.25</v>
      </c>
      <c r="D82" s="26">
        <v>29.166667</v>
      </c>
      <c r="E82" s="26">
        <v>45.833333000000003</v>
      </c>
      <c r="F82" s="26">
        <v>0</v>
      </c>
      <c r="G82" s="26">
        <v>2.0833330000000001</v>
      </c>
      <c r="H82" s="26">
        <v>0</v>
      </c>
      <c r="I82" s="26">
        <v>8.3333329999999997</v>
      </c>
      <c r="J82" s="26">
        <v>8.3333329999999997</v>
      </c>
    </row>
    <row r="83" spans="1:10" x14ac:dyDescent="0.2">
      <c r="A83" s="19" t="s">
        <v>1046</v>
      </c>
      <c r="B83" s="20">
        <v>20</v>
      </c>
      <c r="C83" s="26">
        <v>5</v>
      </c>
      <c r="D83" s="26">
        <v>35</v>
      </c>
      <c r="E83" s="26">
        <v>40</v>
      </c>
      <c r="F83" s="26">
        <v>0</v>
      </c>
      <c r="G83" s="26">
        <v>0</v>
      </c>
      <c r="H83" s="26">
        <v>10</v>
      </c>
      <c r="I83" s="26">
        <v>5</v>
      </c>
      <c r="J83" s="26">
        <v>5</v>
      </c>
    </row>
    <row r="84" spans="1:10" x14ac:dyDescent="0.2">
      <c r="A84" s="19" t="s">
        <v>1047</v>
      </c>
      <c r="B84" s="20">
        <v>4</v>
      </c>
      <c r="C84" s="26">
        <v>0</v>
      </c>
      <c r="D84" s="26">
        <v>25</v>
      </c>
      <c r="E84" s="26">
        <v>25</v>
      </c>
      <c r="F84" s="26">
        <v>0</v>
      </c>
      <c r="G84" s="26">
        <v>0</v>
      </c>
      <c r="H84" s="26">
        <v>0</v>
      </c>
      <c r="I84" s="26">
        <v>25</v>
      </c>
      <c r="J84" s="26">
        <v>25</v>
      </c>
    </row>
    <row r="85" spans="1:10" x14ac:dyDescent="0.2">
      <c r="A85" s="19" t="s">
        <v>1048</v>
      </c>
      <c r="B85" s="20">
        <v>2</v>
      </c>
      <c r="C85" s="26">
        <v>0</v>
      </c>
      <c r="D85" s="26">
        <v>0</v>
      </c>
      <c r="E85" s="26">
        <v>100</v>
      </c>
      <c r="F85" s="26">
        <v>0</v>
      </c>
      <c r="G85" s="26">
        <v>0</v>
      </c>
      <c r="H85" s="26">
        <v>0</v>
      </c>
      <c r="I85" s="26">
        <v>0</v>
      </c>
      <c r="J85" s="26">
        <v>0</v>
      </c>
    </row>
    <row r="86" spans="1:10" x14ac:dyDescent="0.2">
      <c r="A86" s="19" t="s">
        <v>1049</v>
      </c>
      <c r="B86" s="20">
        <v>2</v>
      </c>
      <c r="C86" s="26">
        <v>0</v>
      </c>
      <c r="D86" s="26">
        <v>50</v>
      </c>
      <c r="E86" s="26">
        <v>50</v>
      </c>
      <c r="F86" s="26">
        <v>0</v>
      </c>
      <c r="G86" s="26">
        <v>0</v>
      </c>
      <c r="H86" s="26">
        <v>0</v>
      </c>
      <c r="I86" s="26">
        <v>0</v>
      </c>
      <c r="J86" s="26">
        <v>0</v>
      </c>
    </row>
    <row r="87" spans="1:10" x14ac:dyDescent="0.2">
      <c r="A87" s="19" t="s">
        <v>1011</v>
      </c>
      <c r="B87" s="20">
        <v>250</v>
      </c>
      <c r="C87" s="26">
        <v>3.2</v>
      </c>
      <c r="D87" s="26">
        <v>32.799999999999997</v>
      </c>
      <c r="E87" s="26">
        <v>30.8</v>
      </c>
      <c r="F87" s="26">
        <v>0</v>
      </c>
      <c r="G87" s="26">
        <v>0.8</v>
      </c>
      <c r="H87" s="26">
        <v>4.4000000000000004</v>
      </c>
      <c r="I87" s="26">
        <v>12.8</v>
      </c>
      <c r="J87" s="26">
        <v>15.2</v>
      </c>
    </row>
    <row r="88" spans="1:10" x14ac:dyDescent="0.2">
      <c r="A88" s="18" t="s">
        <v>1050</v>
      </c>
      <c r="B88" s="18"/>
      <c r="C88" s="18"/>
      <c r="D88" s="18"/>
      <c r="E88" s="18"/>
      <c r="F88" s="18"/>
      <c r="G88" s="18"/>
      <c r="H88" s="18"/>
      <c r="I88" s="18"/>
      <c r="J88" s="18"/>
    </row>
    <row r="89" spans="1:10" x14ac:dyDescent="0.2">
      <c r="A89" s="19" t="s">
        <v>1051</v>
      </c>
      <c r="B89" s="20">
        <v>1712</v>
      </c>
      <c r="C89" s="26">
        <v>6.6004670000000001</v>
      </c>
      <c r="D89" s="26">
        <v>34.696261999999997</v>
      </c>
      <c r="E89" s="26">
        <v>38.492991000000004</v>
      </c>
      <c r="F89" s="26">
        <v>0.35046699999999997</v>
      </c>
      <c r="G89" s="26">
        <v>2.1612149999999999</v>
      </c>
      <c r="H89" s="26">
        <v>1.343458</v>
      </c>
      <c r="I89" s="26">
        <v>7.7686919999999997</v>
      </c>
      <c r="J89" s="26">
        <v>8.586449</v>
      </c>
    </row>
    <row r="90" spans="1:10" x14ac:dyDescent="0.2">
      <c r="A90" s="19" t="s">
        <v>139</v>
      </c>
      <c r="B90" s="20">
        <v>76</v>
      </c>
      <c r="C90" s="26">
        <v>11.842105</v>
      </c>
      <c r="D90" s="26">
        <v>39.473683999999999</v>
      </c>
      <c r="E90" s="26">
        <v>26.315788999999999</v>
      </c>
      <c r="F90" s="26">
        <v>2.6315789999999999</v>
      </c>
      <c r="G90" s="26">
        <v>7.8947370000000001</v>
      </c>
      <c r="H90" s="26">
        <v>1.3157890000000001</v>
      </c>
      <c r="I90" s="26">
        <v>3.947368</v>
      </c>
      <c r="J90" s="26">
        <v>6.5789470000000003</v>
      </c>
    </row>
    <row r="91" spans="1:10" x14ac:dyDescent="0.2">
      <c r="A91" s="19" t="s">
        <v>1052</v>
      </c>
      <c r="B91" s="20">
        <v>59</v>
      </c>
      <c r="C91" s="26">
        <v>3.389831</v>
      </c>
      <c r="D91" s="26">
        <v>25.423729000000002</v>
      </c>
      <c r="E91" s="26">
        <v>28.813559000000001</v>
      </c>
      <c r="F91" s="26">
        <v>1.6949149999999999</v>
      </c>
      <c r="G91" s="26">
        <v>0</v>
      </c>
      <c r="H91" s="26">
        <v>13.559322</v>
      </c>
      <c r="I91" s="26">
        <v>22.033898000000001</v>
      </c>
      <c r="J91" s="26">
        <v>5.084746</v>
      </c>
    </row>
    <row r="92" spans="1:10" x14ac:dyDescent="0.2">
      <c r="A92" s="19" t="s">
        <v>140</v>
      </c>
      <c r="B92" s="20">
        <v>194</v>
      </c>
      <c r="C92" s="26">
        <v>10.309278000000001</v>
      </c>
      <c r="D92" s="26">
        <v>13.917526000000001</v>
      </c>
      <c r="E92" s="26">
        <v>26.804124000000002</v>
      </c>
      <c r="F92" s="26">
        <v>3.092784</v>
      </c>
      <c r="G92" s="26">
        <v>1.546392</v>
      </c>
      <c r="H92" s="26">
        <v>6.1855669999999998</v>
      </c>
      <c r="I92" s="26">
        <v>28.350515000000001</v>
      </c>
      <c r="J92" s="26">
        <v>9.7938139999999994</v>
      </c>
    </row>
    <row r="93" spans="1:10" x14ac:dyDescent="0.2">
      <c r="A93" s="19" t="s">
        <v>141</v>
      </c>
      <c r="B93" s="20">
        <v>16</v>
      </c>
      <c r="C93" s="26">
        <v>6.25</v>
      </c>
      <c r="D93" s="26">
        <v>6.25</v>
      </c>
      <c r="E93" s="26">
        <v>56.25</v>
      </c>
      <c r="F93" s="26">
        <v>6.25</v>
      </c>
      <c r="G93" s="26">
        <v>0</v>
      </c>
      <c r="H93" s="26">
        <v>0</v>
      </c>
      <c r="I93" s="26">
        <v>6.25</v>
      </c>
      <c r="J93" s="26">
        <v>18.75</v>
      </c>
    </row>
    <row r="94" spans="1:10" x14ac:dyDescent="0.2">
      <c r="A94" s="19" t="s">
        <v>1009</v>
      </c>
      <c r="B94" s="20">
        <v>46</v>
      </c>
      <c r="C94" s="26">
        <v>4.3478260000000004</v>
      </c>
      <c r="D94" s="26">
        <v>19.565217000000001</v>
      </c>
      <c r="E94" s="26">
        <v>36.956522</v>
      </c>
      <c r="F94" s="26">
        <v>2.1739130000000002</v>
      </c>
      <c r="G94" s="26">
        <v>0</v>
      </c>
      <c r="H94" s="26">
        <v>6.5217390000000002</v>
      </c>
      <c r="I94" s="26">
        <v>26.086957000000002</v>
      </c>
      <c r="J94" s="26">
        <v>4.3478260000000004</v>
      </c>
    </row>
    <row r="95" spans="1:10" x14ac:dyDescent="0.2">
      <c r="A95" s="19" t="s">
        <v>1011</v>
      </c>
      <c r="B95" s="20">
        <v>85</v>
      </c>
      <c r="C95" s="26">
        <v>3.5294120000000002</v>
      </c>
      <c r="D95" s="26">
        <v>29.411764999999999</v>
      </c>
      <c r="E95" s="26">
        <v>25.882352999999998</v>
      </c>
      <c r="F95" s="26">
        <v>0</v>
      </c>
      <c r="G95" s="26">
        <v>0</v>
      </c>
      <c r="H95" s="26">
        <v>4.7058819999999999</v>
      </c>
      <c r="I95" s="26">
        <v>22.352941000000001</v>
      </c>
      <c r="J95" s="26">
        <v>14.117647</v>
      </c>
    </row>
    <row r="96" spans="1:10" x14ac:dyDescent="0.2">
      <c r="A96" s="18" t="s">
        <v>1053</v>
      </c>
      <c r="B96" s="18"/>
      <c r="C96" s="18"/>
      <c r="D96" s="18"/>
      <c r="E96" s="18"/>
      <c r="F96" s="18"/>
      <c r="G96" s="18"/>
      <c r="H96" s="18"/>
      <c r="I96" s="18"/>
      <c r="J96" s="18"/>
    </row>
    <row r="97" spans="1:10" x14ac:dyDescent="0.2">
      <c r="A97" s="19" t="s">
        <v>1054</v>
      </c>
      <c r="B97" s="20">
        <v>1212</v>
      </c>
      <c r="C97" s="26">
        <v>6.1881190000000004</v>
      </c>
      <c r="D97" s="26">
        <v>36.303629999999998</v>
      </c>
      <c r="E97" s="26">
        <v>39.686469000000002</v>
      </c>
      <c r="F97" s="26">
        <v>0.33003300000000002</v>
      </c>
      <c r="G97" s="26">
        <v>2.3927390000000002</v>
      </c>
      <c r="H97" s="26">
        <v>1.155116</v>
      </c>
      <c r="I97" s="26">
        <v>6.9306929999999998</v>
      </c>
      <c r="J97" s="26">
        <v>7.0132009999999996</v>
      </c>
    </row>
    <row r="98" spans="1:10" x14ac:dyDescent="0.2">
      <c r="A98" s="19" t="s">
        <v>1055</v>
      </c>
      <c r="B98" s="20">
        <v>24</v>
      </c>
      <c r="C98" s="26">
        <v>12.5</v>
      </c>
      <c r="D98" s="26">
        <v>54.166666999999997</v>
      </c>
      <c r="E98" s="26">
        <v>16.666667</v>
      </c>
      <c r="F98" s="26">
        <v>0</v>
      </c>
      <c r="G98" s="26">
        <v>0</v>
      </c>
      <c r="H98" s="26">
        <v>0</v>
      </c>
      <c r="I98" s="26">
        <v>12.5</v>
      </c>
      <c r="J98" s="26">
        <v>4.1666670000000003</v>
      </c>
    </row>
    <row r="99" spans="1:10" x14ac:dyDescent="0.2">
      <c r="A99" s="19" t="s">
        <v>1056</v>
      </c>
      <c r="B99" s="20">
        <v>76</v>
      </c>
      <c r="C99" s="26">
        <v>5.2631579999999998</v>
      </c>
      <c r="D99" s="26">
        <v>40.789473999999998</v>
      </c>
      <c r="E99" s="26">
        <v>31.578946999999999</v>
      </c>
      <c r="F99" s="26">
        <v>0</v>
      </c>
      <c r="G99" s="26">
        <v>2.6315789999999999</v>
      </c>
      <c r="H99" s="26">
        <v>1.3157890000000001</v>
      </c>
      <c r="I99" s="26">
        <v>9.2105259999999998</v>
      </c>
      <c r="J99" s="26">
        <v>9.2105259999999998</v>
      </c>
    </row>
    <row r="100" spans="1:10" x14ac:dyDescent="0.2">
      <c r="A100" s="19" t="s">
        <v>1057</v>
      </c>
      <c r="B100" s="20">
        <v>43</v>
      </c>
      <c r="C100" s="26">
        <v>6.9767440000000001</v>
      </c>
      <c r="D100" s="26">
        <v>39.534883999999998</v>
      </c>
      <c r="E100" s="26">
        <v>30.232558000000001</v>
      </c>
      <c r="F100" s="26">
        <v>0</v>
      </c>
      <c r="G100" s="26">
        <v>0</v>
      </c>
      <c r="H100" s="26">
        <v>2.3255810000000001</v>
      </c>
      <c r="I100" s="26">
        <v>9.3023260000000008</v>
      </c>
      <c r="J100" s="26">
        <v>11.627907</v>
      </c>
    </row>
    <row r="101" spans="1:10" x14ac:dyDescent="0.2">
      <c r="A101" s="19" t="s">
        <v>1058</v>
      </c>
      <c r="B101" s="20">
        <v>14</v>
      </c>
      <c r="C101" s="26">
        <v>7.1428570000000002</v>
      </c>
      <c r="D101" s="26">
        <v>42.857143000000001</v>
      </c>
      <c r="E101" s="26">
        <v>14.285714</v>
      </c>
      <c r="F101" s="26">
        <v>7.1428570000000002</v>
      </c>
      <c r="G101" s="26">
        <v>14.285714</v>
      </c>
      <c r="H101" s="26">
        <v>7.1428570000000002</v>
      </c>
      <c r="I101" s="26">
        <v>7.1428570000000002</v>
      </c>
      <c r="J101" s="26">
        <v>0</v>
      </c>
    </row>
    <row r="102" spans="1:10" x14ac:dyDescent="0.2">
      <c r="A102" s="19" t="s">
        <v>1059</v>
      </c>
      <c r="B102" s="20">
        <v>5</v>
      </c>
      <c r="C102" s="26">
        <v>20</v>
      </c>
      <c r="D102" s="26">
        <v>40</v>
      </c>
      <c r="E102" s="26">
        <v>0</v>
      </c>
      <c r="F102" s="26">
        <v>0</v>
      </c>
      <c r="G102" s="26">
        <v>0</v>
      </c>
      <c r="H102" s="26">
        <v>0</v>
      </c>
      <c r="I102" s="26">
        <v>20</v>
      </c>
      <c r="J102" s="26">
        <v>20</v>
      </c>
    </row>
    <row r="103" spans="1:10" x14ac:dyDescent="0.2">
      <c r="A103" s="19" t="s">
        <v>1011</v>
      </c>
      <c r="B103" s="20">
        <v>414</v>
      </c>
      <c r="C103" s="26">
        <v>8.4541059999999995</v>
      </c>
      <c r="D103" s="26">
        <v>27.777778000000001</v>
      </c>
      <c r="E103" s="26">
        <v>37.439613999999999</v>
      </c>
      <c r="F103" s="26">
        <v>0.724638</v>
      </c>
      <c r="G103" s="26">
        <v>2.4154589999999998</v>
      </c>
      <c r="H103" s="26">
        <v>1.6908209999999999</v>
      </c>
      <c r="I103" s="26">
        <v>8.6956520000000008</v>
      </c>
      <c r="J103" s="26">
        <v>12.801932000000001</v>
      </c>
    </row>
    <row r="104" spans="1:10" x14ac:dyDescent="0.2">
      <c r="A104" s="18" t="s">
        <v>1060</v>
      </c>
      <c r="B104" s="18"/>
      <c r="C104" s="18"/>
      <c r="D104" s="18"/>
      <c r="E104" s="18"/>
      <c r="F104" s="18"/>
      <c r="G104" s="18"/>
      <c r="H104" s="18"/>
      <c r="I104" s="18"/>
      <c r="J104" s="18"/>
    </row>
    <row r="105" spans="1:10" x14ac:dyDescent="0.2">
      <c r="A105" s="19" t="s">
        <v>1054</v>
      </c>
      <c r="B105" s="20">
        <v>13</v>
      </c>
      <c r="C105" s="26">
        <v>0</v>
      </c>
      <c r="D105" s="26">
        <v>15.384615</v>
      </c>
      <c r="E105" s="26">
        <v>23.076923000000001</v>
      </c>
      <c r="F105" s="26">
        <v>7.6923079999999997</v>
      </c>
      <c r="G105" s="26">
        <v>0</v>
      </c>
      <c r="H105" s="26">
        <v>7.6923079999999997</v>
      </c>
      <c r="I105" s="26">
        <v>38.461537999999997</v>
      </c>
      <c r="J105" s="26">
        <v>7.6923079999999997</v>
      </c>
    </row>
    <row r="106" spans="1:10" x14ac:dyDescent="0.2">
      <c r="A106" s="19" t="s">
        <v>1055</v>
      </c>
      <c r="B106" s="20">
        <v>89</v>
      </c>
      <c r="C106" s="26">
        <v>7.8651689999999999</v>
      </c>
      <c r="D106" s="26">
        <v>11.235955000000001</v>
      </c>
      <c r="E106" s="26">
        <v>28.089887999999998</v>
      </c>
      <c r="F106" s="26">
        <v>3.370787</v>
      </c>
      <c r="G106" s="26">
        <v>0</v>
      </c>
      <c r="H106" s="26">
        <v>8.9887639999999998</v>
      </c>
      <c r="I106" s="26">
        <v>31.460674000000001</v>
      </c>
      <c r="J106" s="26">
        <v>8.9887639999999998</v>
      </c>
    </row>
    <row r="107" spans="1:10" x14ac:dyDescent="0.2">
      <c r="A107" s="19" t="s">
        <v>1056</v>
      </c>
      <c r="B107" s="20">
        <v>143</v>
      </c>
      <c r="C107" s="26">
        <v>8.3916079999999997</v>
      </c>
      <c r="D107" s="26">
        <v>19.58042</v>
      </c>
      <c r="E107" s="26">
        <v>27.972028000000002</v>
      </c>
      <c r="F107" s="26">
        <v>2.7972030000000001</v>
      </c>
      <c r="G107" s="26">
        <v>0.69930099999999995</v>
      </c>
      <c r="H107" s="26">
        <v>6.9930070000000004</v>
      </c>
      <c r="I107" s="26">
        <v>23.776223999999999</v>
      </c>
      <c r="J107" s="26">
        <v>9.7902100000000001</v>
      </c>
    </row>
    <row r="108" spans="1:10" x14ac:dyDescent="0.2">
      <c r="A108" s="19" t="s">
        <v>1057</v>
      </c>
      <c r="B108" s="20">
        <v>27</v>
      </c>
      <c r="C108" s="26">
        <v>3.7037040000000001</v>
      </c>
      <c r="D108" s="26">
        <v>14.814814999999999</v>
      </c>
      <c r="E108" s="26">
        <v>55.555556000000003</v>
      </c>
      <c r="F108" s="26">
        <v>0</v>
      </c>
      <c r="G108" s="26">
        <v>7.4074070000000001</v>
      </c>
      <c r="H108" s="26">
        <v>0</v>
      </c>
      <c r="I108" s="26">
        <v>11.111110999999999</v>
      </c>
      <c r="J108" s="26">
        <v>7.4074070000000001</v>
      </c>
    </row>
    <row r="109" spans="1:10" x14ac:dyDescent="0.2">
      <c r="A109" s="19" t="s">
        <v>1058</v>
      </c>
      <c r="B109" s="20">
        <v>5</v>
      </c>
      <c r="C109" s="26">
        <v>20</v>
      </c>
      <c r="D109" s="26">
        <v>20</v>
      </c>
      <c r="E109" s="26">
        <v>40</v>
      </c>
      <c r="F109" s="26">
        <v>0</v>
      </c>
      <c r="G109" s="26">
        <v>0</v>
      </c>
      <c r="H109" s="26">
        <v>0</v>
      </c>
      <c r="I109" s="26">
        <v>0</v>
      </c>
      <c r="J109" s="26">
        <v>20</v>
      </c>
    </row>
    <row r="110" spans="1:10" x14ac:dyDescent="0.2">
      <c r="A110" s="19" t="s">
        <v>1059</v>
      </c>
      <c r="B110" s="20">
        <v>10</v>
      </c>
      <c r="C110" s="26">
        <v>20</v>
      </c>
      <c r="D110" s="26">
        <v>30</v>
      </c>
      <c r="E110" s="26">
        <v>10</v>
      </c>
      <c r="F110" s="26">
        <v>0</v>
      </c>
      <c r="G110" s="26">
        <v>0</v>
      </c>
      <c r="H110" s="26">
        <v>0</v>
      </c>
      <c r="I110" s="26">
        <v>30</v>
      </c>
      <c r="J110" s="26">
        <v>10</v>
      </c>
    </row>
    <row r="111" spans="1:10" x14ac:dyDescent="0.2">
      <c r="A111" s="19" t="s">
        <v>1011</v>
      </c>
      <c r="B111" s="20">
        <v>28</v>
      </c>
      <c r="C111" s="26">
        <v>7.1428570000000002</v>
      </c>
      <c r="D111" s="26">
        <v>14.285714</v>
      </c>
      <c r="E111" s="26">
        <v>32.142856999999999</v>
      </c>
      <c r="F111" s="26">
        <v>3.5714290000000002</v>
      </c>
      <c r="G111" s="26">
        <v>0</v>
      </c>
      <c r="H111" s="26">
        <v>14.285714</v>
      </c>
      <c r="I111" s="26">
        <v>28.571428999999998</v>
      </c>
      <c r="J111" s="26">
        <v>0</v>
      </c>
    </row>
    <row r="112" spans="1:10" x14ac:dyDescent="0.2">
      <c r="A112" s="18" t="s">
        <v>142</v>
      </c>
      <c r="B112" s="18"/>
      <c r="C112" s="18"/>
      <c r="D112" s="18"/>
      <c r="E112" s="18"/>
      <c r="F112" s="18"/>
      <c r="G112" s="18"/>
      <c r="H112" s="18"/>
      <c r="I112" s="18"/>
      <c r="J112" s="18"/>
    </row>
    <row r="113" spans="1:10" x14ac:dyDescent="0.2">
      <c r="A113" s="19" t="s">
        <v>1061</v>
      </c>
      <c r="B113" s="20">
        <v>90</v>
      </c>
      <c r="C113" s="26">
        <v>12.222222</v>
      </c>
      <c r="D113" s="26">
        <v>37.777777999999998</v>
      </c>
      <c r="E113" s="26">
        <v>28.888888999999999</v>
      </c>
      <c r="F113" s="26">
        <v>0</v>
      </c>
      <c r="G113" s="26">
        <v>7.7777779999999996</v>
      </c>
      <c r="H113" s="26">
        <v>0</v>
      </c>
      <c r="I113" s="26">
        <v>5.5555560000000002</v>
      </c>
      <c r="J113" s="26">
        <v>7.7777779999999996</v>
      </c>
    </row>
    <row r="114" spans="1:10" x14ac:dyDescent="0.2">
      <c r="A114" s="19" t="s">
        <v>1062</v>
      </c>
      <c r="B114" s="20">
        <v>307</v>
      </c>
      <c r="C114" s="26">
        <v>6.5146579999999998</v>
      </c>
      <c r="D114" s="26">
        <v>37.459282999999999</v>
      </c>
      <c r="E114" s="26">
        <v>35.504885999999999</v>
      </c>
      <c r="F114" s="26">
        <v>1.302932</v>
      </c>
      <c r="G114" s="26">
        <v>3.2573289999999999</v>
      </c>
      <c r="H114" s="26">
        <v>1.302932</v>
      </c>
      <c r="I114" s="26">
        <v>9.4462539999999997</v>
      </c>
      <c r="J114" s="26">
        <v>5.2117259999999996</v>
      </c>
    </row>
    <row r="115" spans="1:10" x14ac:dyDescent="0.2">
      <c r="A115" s="19" t="s">
        <v>1063</v>
      </c>
      <c r="B115" s="20">
        <v>392</v>
      </c>
      <c r="C115" s="26">
        <v>6.1224489999999996</v>
      </c>
      <c r="D115" s="26">
        <v>38.010204000000002</v>
      </c>
      <c r="E115" s="26">
        <v>35.204082</v>
      </c>
      <c r="F115" s="26">
        <v>1.5306120000000001</v>
      </c>
      <c r="G115" s="26">
        <v>2.5510199999999998</v>
      </c>
      <c r="H115" s="26">
        <v>1.2755099999999999</v>
      </c>
      <c r="I115" s="26">
        <v>8.1632650000000009</v>
      </c>
      <c r="J115" s="26">
        <v>7.1428570000000002</v>
      </c>
    </row>
    <row r="116" spans="1:10" x14ac:dyDescent="0.2">
      <c r="A116" s="19" t="s">
        <v>1064</v>
      </c>
      <c r="B116" s="20">
        <v>379</v>
      </c>
      <c r="C116" s="26">
        <v>5.2770450000000002</v>
      </c>
      <c r="D116" s="26">
        <v>36.147756999999999</v>
      </c>
      <c r="E116" s="26">
        <v>34.036938999999997</v>
      </c>
      <c r="F116" s="26">
        <v>0.26385199999999998</v>
      </c>
      <c r="G116" s="26">
        <v>1.319261</v>
      </c>
      <c r="H116" s="26">
        <v>2.1108180000000001</v>
      </c>
      <c r="I116" s="26">
        <v>10.290236999999999</v>
      </c>
      <c r="J116" s="26">
        <v>10.55409</v>
      </c>
    </row>
    <row r="117" spans="1:10" x14ac:dyDescent="0.2">
      <c r="A117" s="19" t="s">
        <v>1065</v>
      </c>
      <c r="B117" s="20">
        <v>951</v>
      </c>
      <c r="C117" s="26">
        <v>7.5709780000000002</v>
      </c>
      <c r="D117" s="26">
        <v>25.762354999999999</v>
      </c>
      <c r="E117" s="26">
        <v>39.327024000000002</v>
      </c>
      <c r="F117" s="26">
        <v>0.630915</v>
      </c>
      <c r="G117" s="26">
        <v>1.472135</v>
      </c>
      <c r="H117" s="26">
        <v>3.1545740000000002</v>
      </c>
      <c r="I117" s="26">
        <v>12.302839000000001</v>
      </c>
      <c r="J117" s="26">
        <v>9.7791800000000002</v>
      </c>
    </row>
    <row r="118" spans="1:10" x14ac:dyDescent="0.2">
      <c r="A118" s="19" t="s">
        <v>1011</v>
      </c>
      <c r="B118" s="20">
        <v>69</v>
      </c>
      <c r="C118" s="26">
        <v>4.3478260000000004</v>
      </c>
      <c r="D118" s="26">
        <v>30.434782999999999</v>
      </c>
      <c r="E118" s="26">
        <v>28.985506999999998</v>
      </c>
      <c r="F118" s="26">
        <v>0</v>
      </c>
      <c r="G118" s="26">
        <v>0</v>
      </c>
      <c r="H118" s="26">
        <v>5.7971009999999996</v>
      </c>
      <c r="I118" s="26">
        <v>20.289854999999999</v>
      </c>
      <c r="J118" s="26">
        <v>10.144928</v>
      </c>
    </row>
    <row r="119" spans="1:10" x14ac:dyDescent="0.2">
      <c r="A119" s="18" t="s">
        <v>143</v>
      </c>
      <c r="B119" s="18"/>
      <c r="C119" s="18"/>
      <c r="D119" s="18"/>
      <c r="E119" s="18"/>
      <c r="F119" s="18"/>
      <c r="G119" s="18"/>
      <c r="H119" s="18"/>
      <c r="I119" s="18"/>
      <c r="J119" s="18"/>
    </row>
    <row r="120" spans="1:10" x14ac:dyDescent="0.2">
      <c r="A120" s="21" t="s">
        <v>1066</v>
      </c>
      <c r="B120" s="21"/>
      <c r="C120" s="21"/>
      <c r="D120" s="21"/>
      <c r="E120" s="21"/>
      <c r="F120" s="21"/>
      <c r="G120" s="21"/>
      <c r="H120" s="21"/>
      <c r="I120" s="21"/>
      <c r="J120" s="21"/>
    </row>
    <row r="121" spans="1:10" x14ac:dyDescent="0.2">
      <c r="A121" s="19" t="s">
        <v>1067</v>
      </c>
      <c r="B121" s="20">
        <v>546</v>
      </c>
      <c r="C121" s="26">
        <v>8.0586079999999995</v>
      </c>
      <c r="D121" s="26">
        <v>34.615385000000003</v>
      </c>
      <c r="E121" s="26">
        <v>36.080585999999997</v>
      </c>
      <c r="F121" s="26">
        <v>0.91575099999999998</v>
      </c>
      <c r="G121" s="26">
        <v>2.7472530000000002</v>
      </c>
      <c r="H121" s="26">
        <v>1.648352</v>
      </c>
      <c r="I121" s="26">
        <v>9.1575089999999992</v>
      </c>
      <c r="J121" s="26">
        <v>6.7765570000000004</v>
      </c>
    </row>
    <row r="122" spans="1:10" x14ac:dyDescent="0.2">
      <c r="A122" s="19" t="s">
        <v>1068</v>
      </c>
      <c r="B122" s="20">
        <v>531</v>
      </c>
      <c r="C122" s="26">
        <v>7.344633</v>
      </c>
      <c r="D122" s="26">
        <v>37.853107000000001</v>
      </c>
      <c r="E122" s="26">
        <v>35.969867999999998</v>
      </c>
      <c r="F122" s="26">
        <v>0.75329599999999997</v>
      </c>
      <c r="G122" s="26">
        <v>2.4482110000000001</v>
      </c>
      <c r="H122" s="26">
        <v>1.506591</v>
      </c>
      <c r="I122" s="26">
        <v>7.1563090000000003</v>
      </c>
      <c r="J122" s="26">
        <v>6.9679849999999997</v>
      </c>
    </row>
    <row r="123" spans="1:10" x14ac:dyDescent="0.2">
      <c r="A123" s="19" t="s">
        <v>1069</v>
      </c>
      <c r="B123" s="20">
        <v>205</v>
      </c>
      <c r="C123" s="26">
        <v>3.4146339999999999</v>
      </c>
      <c r="D123" s="26">
        <v>39.024389999999997</v>
      </c>
      <c r="E123" s="26">
        <v>32.195121999999998</v>
      </c>
      <c r="F123" s="26">
        <v>0.48780499999999999</v>
      </c>
      <c r="G123" s="26">
        <v>2.4390239999999999</v>
      </c>
      <c r="H123" s="26">
        <v>2.9268290000000001</v>
      </c>
      <c r="I123" s="26">
        <v>9.7560979999999997</v>
      </c>
      <c r="J123" s="26">
        <v>9.7560979999999997</v>
      </c>
    </row>
    <row r="124" spans="1:10" x14ac:dyDescent="0.2">
      <c r="A124" s="19" t="s">
        <v>1070</v>
      </c>
      <c r="B124" s="20">
        <v>762</v>
      </c>
      <c r="C124" s="26">
        <v>6.824147</v>
      </c>
      <c r="D124" s="26">
        <v>25.590551000000001</v>
      </c>
      <c r="E124" s="26">
        <v>38.845143999999998</v>
      </c>
      <c r="F124" s="26">
        <v>0.52493400000000001</v>
      </c>
      <c r="G124" s="26">
        <v>1.574803</v>
      </c>
      <c r="H124" s="26">
        <v>3.018373</v>
      </c>
      <c r="I124" s="26">
        <v>12.860892</v>
      </c>
      <c r="J124" s="26">
        <v>10.761155</v>
      </c>
    </row>
    <row r="125" spans="1:10" x14ac:dyDescent="0.2">
      <c r="A125" s="19" t="s">
        <v>1011</v>
      </c>
      <c r="B125" s="20">
        <v>144</v>
      </c>
      <c r="C125" s="26">
        <v>5.5555560000000002</v>
      </c>
      <c r="D125" s="26">
        <v>25</v>
      </c>
      <c r="E125" s="26">
        <v>31.944444000000001</v>
      </c>
      <c r="F125" s="26">
        <v>2.0833330000000001</v>
      </c>
      <c r="G125" s="26">
        <v>0.69444399999999995</v>
      </c>
      <c r="H125" s="26">
        <v>3.4722219999999999</v>
      </c>
      <c r="I125" s="26">
        <v>20.833333</v>
      </c>
      <c r="J125" s="26">
        <v>10.416667</v>
      </c>
    </row>
    <row r="126" spans="1:10" x14ac:dyDescent="0.2">
      <c r="A126" s="18" t="s">
        <v>143</v>
      </c>
      <c r="B126" s="18"/>
      <c r="C126" s="18"/>
      <c r="D126" s="18"/>
      <c r="E126" s="18"/>
      <c r="F126" s="18"/>
      <c r="G126" s="18"/>
      <c r="H126" s="18"/>
      <c r="I126" s="18"/>
      <c r="J126" s="18"/>
    </row>
    <row r="127" spans="1:10" x14ac:dyDescent="0.2">
      <c r="A127" s="21" t="s">
        <v>1071</v>
      </c>
      <c r="B127" s="21"/>
      <c r="C127" s="21"/>
      <c r="D127" s="21"/>
      <c r="E127" s="21"/>
      <c r="F127" s="21"/>
      <c r="G127" s="21"/>
      <c r="H127" s="21"/>
      <c r="I127" s="21"/>
      <c r="J127" s="21"/>
    </row>
    <row r="128" spans="1:10" x14ac:dyDescent="0.2">
      <c r="A128" s="19" t="s">
        <v>1067</v>
      </c>
      <c r="B128" s="20">
        <v>285</v>
      </c>
      <c r="C128" s="26">
        <v>7.3684209999999997</v>
      </c>
      <c r="D128" s="26">
        <v>36.842104999999997</v>
      </c>
      <c r="E128" s="26">
        <v>38.245614000000003</v>
      </c>
      <c r="F128" s="26">
        <v>1.754386</v>
      </c>
      <c r="G128" s="26">
        <v>2.45614</v>
      </c>
      <c r="H128" s="26">
        <v>0.35087699999999999</v>
      </c>
      <c r="I128" s="26">
        <v>9.1228069999999999</v>
      </c>
      <c r="J128" s="26">
        <v>3.8596490000000001</v>
      </c>
    </row>
    <row r="129" spans="1:10" x14ac:dyDescent="0.2">
      <c r="A129" s="19" t="s">
        <v>1068</v>
      </c>
      <c r="B129" s="20">
        <v>217</v>
      </c>
      <c r="C129" s="26">
        <v>7.373272</v>
      </c>
      <c r="D129" s="26">
        <v>37.788018000000001</v>
      </c>
      <c r="E129" s="26">
        <v>33.179724</v>
      </c>
      <c r="F129" s="26">
        <v>0.92165900000000001</v>
      </c>
      <c r="G129" s="26">
        <v>1.3824879999999999</v>
      </c>
      <c r="H129" s="26">
        <v>1.843318</v>
      </c>
      <c r="I129" s="26">
        <v>9.2165900000000001</v>
      </c>
      <c r="J129" s="26">
        <v>8.2949310000000001</v>
      </c>
    </row>
    <row r="130" spans="1:10" x14ac:dyDescent="0.2">
      <c r="A130" s="19" t="s">
        <v>1069</v>
      </c>
      <c r="B130" s="20">
        <v>142</v>
      </c>
      <c r="C130" s="26">
        <v>8.450704</v>
      </c>
      <c r="D130" s="26">
        <v>34.507041999999998</v>
      </c>
      <c r="E130" s="26">
        <v>36.619717999999999</v>
      </c>
      <c r="F130" s="26">
        <v>0</v>
      </c>
      <c r="G130" s="26">
        <v>4.225352</v>
      </c>
      <c r="H130" s="26">
        <v>1.4084509999999999</v>
      </c>
      <c r="I130" s="26">
        <v>10.56338</v>
      </c>
      <c r="J130" s="26">
        <v>4.225352</v>
      </c>
    </row>
    <row r="131" spans="1:10" x14ac:dyDescent="0.2">
      <c r="A131" s="19" t="s">
        <v>1070</v>
      </c>
      <c r="B131" s="20">
        <v>1184</v>
      </c>
      <c r="C131" s="26">
        <v>6.9256760000000002</v>
      </c>
      <c r="D131" s="26">
        <v>30.489865000000002</v>
      </c>
      <c r="E131" s="26">
        <v>37.753377999999998</v>
      </c>
      <c r="F131" s="26">
        <v>0.67567600000000005</v>
      </c>
      <c r="G131" s="26">
        <v>2.1959460000000002</v>
      </c>
      <c r="H131" s="26">
        <v>2.280405</v>
      </c>
      <c r="I131" s="26">
        <v>10.388514000000001</v>
      </c>
      <c r="J131" s="26">
        <v>9.2905409999999993</v>
      </c>
    </row>
    <row r="132" spans="1:10" x14ac:dyDescent="0.2">
      <c r="A132" s="19" t="s">
        <v>1011</v>
      </c>
      <c r="B132" s="20">
        <v>360</v>
      </c>
      <c r="C132" s="26">
        <v>5.2777779999999996</v>
      </c>
      <c r="D132" s="26">
        <v>28.888888999999999</v>
      </c>
      <c r="E132" s="26">
        <v>32.222222000000002</v>
      </c>
      <c r="F132" s="26">
        <v>0.55555600000000005</v>
      </c>
      <c r="G132" s="26">
        <v>1.111111</v>
      </c>
      <c r="H132" s="26">
        <v>4.7222220000000004</v>
      </c>
      <c r="I132" s="26">
        <v>14.444444000000001</v>
      </c>
      <c r="J132" s="26">
        <v>12.777778</v>
      </c>
    </row>
    <row r="133" spans="1:10" x14ac:dyDescent="0.2">
      <c r="A133" s="18" t="s">
        <v>143</v>
      </c>
      <c r="B133" s="18"/>
      <c r="C133" s="18"/>
      <c r="D133" s="18"/>
      <c r="E133" s="18"/>
      <c r="F133" s="18"/>
      <c r="G133" s="18"/>
      <c r="H133" s="18"/>
      <c r="I133" s="18"/>
      <c r="J133" s="18"/>
    </row>
    <row r="134" spans="1:10" x14ac:dyDescent="0.2">
      <c r="A134" s="21" t="s">
        <v>1072</v>
      </c>
      <c r="B134" s="21"/>
      <c r="C134" s="21"/>
      <c r="D134" s="21"/>
      <c r="E134" s="21"/>
      <c r="F134" s="21"/>
      <c r="G134" s="21"/>
      <c r="H134" s="21"/>
      <c r="I134" s="21"/>
      <c r="J134" s="21"/>
    </row>
    <row r="135" spans="1:10" x14ac:dyDescent="0.2">
      <c r="A135" s="19" t="s">
        <v>1067</v>
      </c>
      <c r="B135" s="20">
        <v>330</v>
      </c>
      <c r="C135" s="26">
        <v>5.7575760000000002</v>
      </c>
      <c r="D135" s="26">
        <v>33.030303000000004</v>
      </c>
      <c r="E135" s="26">
        <v>39.090909000000003</v>
      </c>
      <c r="F135" s="26">
        <v>1.212121</v>
      </c>
      <c r="G135" s="26">
        <v>5.4545450000000004</v>
      </c>
      <c r="H135" s="26">
        <v>0.90909099999999998</v>
      </c>
      <c r="I135" s="26">
        <v>8.4848479999999995</v>
      </c>
      <c r="J135" s="26">
        <v>6.0606059999999999</v>
      </c>
    </row>
    <row r="136" spans="1:10" x14ac:dyDescent="0.2">
      <c r="A136" s="19" t="s">
        <v>1068</v>
      </c>
      <c r="B136" s="20">
        <v>326</v>
      </c>
      <c r="C136" s="26">
        <v>8.2822089999999999</v>
      </c>
      <c r="D136" s="26">
        <v>35.276074000000001</v>
      </c>
      <c r="E136" s="26">
        <v>37.730060999999999</v>
      </c>
      <c r="F136" s="26">
        <v>0.61349699999999996</v>
      </c>
      <c r="G136" s="26">
        <v>2.4539879999999998</v>
      </c>
      <c r="H136" s="26">
        <v>0.61349699999999996</v>
      </c>
      <c r="I136" s="26">
        <v>9.2024539999999995</v>
      </c>
      <c r="J136" s="26">
        <v>5.8282210000000001</v>
      </c>
    </row>
    <row r="137" spans="1:10" x14ac:dyDescent="0.2">
      <c r="A137" s="19" t="s">
        <v>1069</v>
      </c>
      <c r="B137" s="20">
        <v>133</v>
      </c>
      <c r="C137" s="26">
        <v>7.5187970000000002</v>
      </c>
      <c r="D137" s="26">
        <v>33.834586000000002</v>
      </c>
      <c r="E137" s="26">
        <v>38.345865000000003</v>
      </c>
      <c r="F137" s="26">
        <v>2.2556389999999999</v>
      </c>
      <c r="G137" s="26">
        <v>3.0075189999999998</v>
      </c>
      <c r="H137" s="26">
        <v>3.0075189999999998</v>
      </c>
      <c r="I137" s="26">
        <v>6.0150379999999997</v>
      </c>
      <c r="J137" s="26">
        <v>6.0150379999999997</v>
      </c>
    </row>
    <row r="138" spans="1:10" x14ac:dyDescent="0.2">
      <c r="A138" s="19" t="s">
        <v>1070</v>
      </c>
      <c r="B138" s="20">
        <v>1070</v>
      </c>
      <c r="C138" s="26">
        <v>7.28972</v>
      </c>
      <c r="D138" s="26">
        <v>30.841121000000001</v>
      </c>
      <c r="E138" s="26">
        <v>36.915888000000002</v>
      </c>
      <c r="F138" s="26">
        <v>0.46728999999999998</v>
      </c>
      <c r="G138" s="26">
        <v>1.2149529999999999</v>
      </c>
      <c r="H138" s="26">
        <v>2.242991</v>
      </c>
      <c r="I138" s="26">
        <v>11.401869</v>
      </c>
      <c r="J138" s="26">
        <v>9.6261679999999998</v>
      </c>
    </row>
    <row r="139" spans="1:10" x14ac:dyDescent="0.2">
      <c r="A139" s="19" t="s">
        <v>1011</v>
      </c>
      <c r="B139" s="20">
        <v>329</v>
      </c>
      <c r="C139" s="26">
        <v>4.8632220000000004</v>
      </c>
      <c r="D139" s="26">
        <v>31.003039999999999</v>
      </c>
      <c r="E139" s="26">
        <v>29.787234000000002</v>
      </c>
      <c r="F139" s="26">
        <v>0.91185400000000005</v>
      </c>
      <c r="G139" s="26">
        <v>0.91185400000000005</v>
      </c>
      <c r="H139" s="26">
        <v>5.4711249999999998</v>
      </c>
      <c r="I139" s="26">
        <v>14.589665999999999</v>
      </c>
      <c r="J139" s="26">
        <v>12.462006000000001</v>
      </c>
    </row>
    <row r="140" spans="1:10" x14ac:dyDescent="0.2">
      <c r="A140" s="18" t="s">
        <v>143</v>
      </c>
      <c r="B140" s="18"/>
      <c r="C140" s="18"/>
      <c r="D140" s="18"/>
      <c r="E140" s="18"/>
      <c r="F140" s="18"/>
      <c r="G140" s="18"/>
      <c r="H140" s="18"/>
      <c r="I140" s="18"/>
      <c r="J140" s="18"/>
    </row>
    <row r="141" spans="1:10" x14ac:dyDescent="0.2">
      <c r="A141" s="21" t="s">
        <v>1073</v>
      </c>
      <c r="B141" s="21"/>
      <c r="C141" s="21"/>
      <c r="D141" s="21"/>
      <c r="E141" s="21"/>
      <c r="F141" s="21"/>
      <c r="G141" s="21"/>
      <c r="H141" s="21"/>
      <c r="I141" s="21"/>
      <c r="J141" s="21"/>
    </row>
    <row r="142" spans="1:10" x14ac:dyDescent="0.2">
      <c r="A142" s="19" t="s">
        <v>1067</v>
      </c>
      <c r="B142" s="20">
        <v>39</v>
      </c>
      <c r="C142" s="26">
        <v>17.948718</v>
      </c>
      <c r="D142" s="26">
        <v>20.512820999999999</v>
      </c>
      <c r="E142" s="26">
        <v>38.461537999999997</v>
      </c>
      <c r="F142" s="26">
        <v>5.1282050000000003</v>
      </c>
      <c r="G142" s="26">
        <v>0</v>
      </c>
      <c r="H142" s="26">
        <v>0</v>
      </c>
      <c r="I142" s="26">
        <v>10.256410000000001</v>
      </c>
      <c r="J142" s="26">
        <v>7.6923079999999997</v>
      </c>
    </row>
    <row r="143" spans="1:10" x14ac:dyDescent="0.2">
      <c r="A143" s="19" t="s">
        <v>1068</v>
      </c>
      <c r="B143" s="20">
        <v>75</v>
      </c>
      <c r="C143" s="26">
        <v>5.3333329999999997</v>
      </c>
      <c r="D143" s="26">
        <v>38.666666999999997</v>
      </c>
      <c r="E143" s="26">
        <v>42.666666999999997</v>
      </c>
      <c r="F143" s="26">
        <v>1.3333330000000001</v>
      </c>
      <c r="G143" s="26">
        <v>1.3333330000000001</v>
      </c>
      <c r="H143" s="26">
        <v>0</v>
      </c>
      <c r="I143" s="26">
        <v>8</v>
      </c>
      <c r="J143" s="26">
        <v>2.6666669999999999</v>
      </c>
    </row>
    <row r="144" spans="1:10" x14ac:dyDescent="0.2">
      <c r="A144" s="19" t="s">
        <v>1069</v>
      </c>
      <c r="B144" s="20">
        <v>117</v>
      </c>
      <c r="C144" s="26">
        <v>8.5470089999999992</v>
      </c>
      <c r="D144" s="26">
        <v>37.606838000000003</v>
      </c>
      <c r="E144" s="26">
        <v>38.461537999999997</v>
      </c>
      <c r="F144" s="26">
        <v>0.85470100000000004</v>
      </c>
      <c r="G144" s="26">
        <v>3.418803</v>
      </c>
      <c r="H144" s="26">
        <v>0.85470100000000004</v>
      </c>
      <c r="I144" s="26">
        <v>5.9829059999999998</v>
      </c>
      <c r="J144" s="26">
        <v>4.273504</v>
      </c>
    </row>
    <row r="145" spans="1:10" x14ac:dyDescent="0.2">
      <c r="A145" s="19" t="s">
        <v>1070</v>
      </c>
      <c r="B145" s="20">
        <v>1288</v>
      </c>
      <c r="C145" s="26">
        <v>6.9875780000000001</v>
      </c>
      <c r="D145" s="26">
        <v>32.763975000000002</v>
      </c>
      <c r="E145" s="26">
        <v>35.791924999999999</v>
      </c>
      <c r="F145" s="26">
        <v>0.54347800000000002</v>
      </c>
      <c r="G145" s="26">
        <v>2.5621119999999999</v>
      </c>
      <c r="H145" s="26">
        <v>2.1739130000000002</v>
      </c>
      <c r="I145" s="26">
        <v>11.257764</v>
      </c>
      <c r="J145" s="26">
        <v>7.9192549999999997</v>
      </c>
    </row>
    <row r="146" spans="1:10" x14ac:dyDescent="0.2">
      <c r="A146" s="19" t="s">
        <v>1011</v>
      </c>
      <c r="B146" s="20">
        <v>669</v>
      </c>
      <c r="C146" s="26">
        <v>5.8295960000000004</v>
      </c>
      <c r="D146" s="26">
        <v>29.596412999999998</v>
      </c>
      <c r="E146" s="26">
        <v>36.322870000000002</v>
      </c>
      <c r="F146" s="26">
        <v>0.89686100000000002</v>
      </c>
      <c r="G146" s="26">
        <v>1.1958150000000001</v>
      </c>
      <c r="H146" s="26">
        <v>3.2884899999999999</v>
      </c>
      <c r="I146" s="26">
        <v>11.061286000000001</v>
      </c>
      <c r="J146" s="26">
        <v>11.808669999999999</v>
      </c>
    </row>
    <row r="147" spans="1:10" x14ac:dyDescent="0.2">
      <c r="A147" s="18" t="s">
        <v>1074</v>
      </c>
      <c r="B147" s="18"/>
      <c r="C147" s="18"/>
      <c r="D147" s="18"/>
      <c r="E147" s="18"/>
      <c r="F147" s="18"/>
      <c r="G147" s="18"/>
      <c r="H147" s="18"/>
      <c r="I147" s="18"/>
      <c r="J147" s="18"/>
    </row>
    <row r="148" spans="1:10" x14ac:dyDescent="0.2">
      <c r="A148" s="19" t="s">
        <v>1075</v>
      </c>
      <c r="B148" s="20">
        <v>541</v>
      </c>
      <c r="C148" s="26">
        <v>7.0240299999999998</v>
      </c>
      <c r="D148" s="26">
        <v>31.053604</v>
      </c>
      <c r="E148" s="26">
        <v>36.783734000000003</v>
      </c>
      <c r="F148" s="26">
        <v>0.92421399999999998</v>
      </c>
      <c r="G148" s="26">
        <v>2.9574859999999998</v>
      </c>
      <c r="H148" s="26">
        <v>2.5878000000000001</v>
      </c>
      <c r="I148" s="26">
        <v>12.199630000000001</v>
      </c>
      <c r="J148" s="26">
        <v>6.4695010000000002</v>
      </c>
    </row>
    <row r="149" spans="1:10" x14ac:dyDescent="0.2">
      <c r="A149" s="19" t="s">
        <v>1076</v>
      </c>
      <c r="B149" s="20">
        <v>877</v>
      </c>
      <c r="C149" s="26">
        <v>7.2976049999999999</v>
      </c>
      <c r="D149" s="26">
        <v>31.470924</v>
      </c>
      <c r="E149" s="26">
        <v>35.575826999999997</v>
      </c>
      <c r="F149" s="26">
        <v>1.0262260000000001</v>
      </c>
      <c r="G149" s="26">
        <v>1.5963510000000001</v>
      </c>
      <c r="H149" s="26">
        <v>2.5085519999999999</v>
      </c>
      <c r="I149" s="26">
        <v>11.516534</v>
      </c>
      <c r="J149" s="26">
        <v>9.0079820000000002</v>
      </c>
    </row>
    <row r="150" spans="1:10" x14ac:dyDescent="0.2">
      <c r="A150" s="19" t="s">
        <v>1077</v>
      </c>
      <c r="B150" s="20">
        <v>543</v>
      </c>
      <c r="C150" s="26">
        <v>6.2615100000000004</v>
      </c>
      <c r="D150" s="26">
        <v>33.149171000000003</v>
      </c>
      <c r="E150" s="26">
        <v>35.911602000000002</v>
      </c>
      <c r="F150" s="26">
        <v>0.55248600000000003</v>
      </c>
      <c r="G150" s="26">
        <v>2.0257830000000001</v>
      </c>
      <c r="H150" s="26">
        <v>2.2099449999999998</v>
      </c>
      <c r="I150" s="26">
        <v>9.3922650000000001</v>
      </c>
      <c r="J150" s="26">
        <v>10.497237999999999</v>
      </c>
    </row>
    <row r="151" spans="1:10" x14ac:dyDescent="0.2">
      <c r="A151" s="19" t="s">
        <v>1078</v>
      </c>
      <c r="B151" s="20">
        <v>227</v>
      </c>
      <c r="C151" s="26">
        <v>6.1674009999999999</v>
      </c>
      <c r="D151" s="26">
        <v>33.920704999999998</v>
      </c>
      <c r="E151" s="26">
        <v>39.647576999999998</v>
      </c>
      <c r="F151" s="26">
        <v>0</v>
      </c>
      <c r="G151" s="26">
        <v>2.2026430000000001</v>
      </c>
      <c r="H151" s="26">
        <v>1.3215859999999999</v>
      </c>
      <c r="I151" s="26">
        <v>7.9295150000000003</v>
      </c>
      <c r="J151" s="26">
        <v>8.8105729999999998</v>
      </c>
    </row>
    <row r="152" spans="1:10" x14ac:dyDescent="0.2">
      <c r="A152" s="18" t="s">
        <v>1079</v>
      </c>
      <c r="B152" s="18"/>
      <c r="C152" s="18"/>
      <c r="D152" s="18"/>
      <c r="E152" s="18"/>
      <c r="F152" s="18"/>
      <c r="G152" s="18"/>
      <c r="H152" s="18"/>
      <c r="I152" s="18"/>
      <c r="J152" s="18"/>
    </row>
    <row r="153" spans="1:10" x14ac:dyDescent="0.2">
      <c r="A153" s="19" t="s">
        <v>1080</v>
      </c>
      <c r="B153" s="20">
        <v>294</v>
      </c>
      <c r="C153" s="26">
        <v>3.0612240000000002</v>
      </c>
      <c r="D153" s="26">
        <v>32.312925</v>
      </c>
      <c r="E153" s="26">
        <v>38.095238000000002</v>
      </c>
      <c r="F153" s="26">
        <v>0.68027199999999999</v>
      </c>
      <c r="G153" s="26">
        <v>3.0612240000000002</v>
      </c>
      <c r="H153" s="26">
        <v>1.70068</v>
      </c>
      <c r="I153" s="26">
        <v>13.945577999999999</v>
      </c>
      <c r="J153" s="26">
        <v>7.1428570000000002</v>
      </c>
    </row>
    <row r="154" spans="1:10" x14ac:dyDescent="0.2">
      <c r="A154" s="19" t="s">
        <v>1081</v>
      </c>
      <c r="B154" s="20">
        <v>664</v>
      </c>
      <c r="C154" s="26">
        <v>9.4879519999999999</v>
      </c>
      <c r="D154" s="26">
        <v>30.421686999999999</v>
      </c>
      <c r="E154" s="26">
        <v>35.843373</v>
      </c>
      <c r="F154" s="26">
        <v>0.75301200000000001</v>
      </c>
      <c r="G154" s="26">
        <v>2.259036</v>
      </c>
      <c r="H154" s="26">
        <v>1.9578310000000001</v>
      </c>
      <c r="I154" s="26">
        <v>9.7891569999999994</v>
      </c>
      <c r="J154" s="26">
        <v>9.4879519999999999</v>
      </c>
    </row>
    <row r="155" spans="1:10" x14ac:dyDescent="0.2">
      <c r="A155" s="19" t="s">
        <v>1082</v>
      </c>
      <c r="B155" s="20">
        <v>421</v>
      </c>
      <c r="C155" s="26">
        <v>9.2636579999999995</v>
      </c>
      <c r="D155" s="26">
        <v>32.779097</v>
      </c>
      <c r="E155" s="26">
        <v>33.254156999999999</v>
      </c>
      <c r="F155" s="26">
        <v>0.47505900000000001</v>
      </c>
      <c r="G155" s="26">
        <v>1.6627080000000001</v>
      </c>
      <c r="H155" s="26">
        <v>2.1377670000000002</v>
      </c>
      <c r="I155" s="26">
        <v>8.551069</v>
      </c>
      <c r="J155" s="26">
        <v>11.876485000000001</v>
      </c>
    </row>
    <row r="156" spans="1:10" x14ac:dyDescent="0.2">
      <c r="A156" s="19" t="s">
        <v>1083</v>
      </c>
      <c r="B156" s="20">
        <v>358</v>
      </c>
      <c r="C156" s="26">
        <v>5.3072629999999998</v>
      </c>
      <c r="D156" s="26">
        <v>30.726257</v>
      </c>
      <c r="E156" s="26">
        <v>38.268155999999998</v>
      </c>
      <c r="F156" s="26">
        <v>1.117318</v>
      </c>
      <c r="G156" s="26">
        <v>2.5139659999999999</v>
      </c>
      <c r="H156" s="26">
        <v>3.0726260000000001</v>
      </c>
      <c r="I156" s="26">
        <v>12.569832</v>
      </c>
      <c r="J156" s="26">
        <v>6.4245809999999999</v>
      </c>
    </row>
    <row r="157" spans="1:10" x14ac:dyDescent="0.2">
      <c r="A157" s="19" t="s">
        <v>1084</v>
      </c>
      <c r="B157" s="20">
        <v>217</v>
      </c>
      <c r="C157" s="26">
        <v>5.529954</v>
      </c>
      <c r="D157" s="26">
        <v>39.170507000000001</v>
      </c>
      <c r="E157" s="26">
        <v>35.483871000000001</v>
      </c>
      <c r="F157" s="26">
        <v>0</v>
      </c>
      <c r="G157" s="26">
        <v>0.92165900000000001</v>
      </c>
      <c r="H157" s="26">
        <v>1.843318</v>
      </c>
      <c r="I157" s="26">
        <v>10.599078</v>
      </c>
      <c r="J157" s="26">
        <v>6.451613</v>
      </c>
    </row>
    <row r="158" spans="1:10" x14ac:dyDescent="0.2">
      <c r="A158" s="22" t="s">
        <v>1085</v>
      </c>
      <c r="B158" s="23">
        <v>234</v>
      </c>
      <c r="C158" s="27">
        <v>3.418803</v>
      </c>
      <c r="D158" s="27">
        <v>30.34188</v>
      </c>
      <c r="E158" s="27">
        <v>39.316239000000003</v>
      </c>
      <c r="F158" s="27">
        <v>1.7094020000000001</v>
      </c>
      <c r="G158" s="27">
        <v>1.7094020000000001</v>
      </c>
      <c r="H158" s="27">
        <v>3.8461539999999999</v>
      </c>
      <c r="I158" s="27">
        <v>11.111110999999999</v>
      </c>
      <c r="J158" s="27">
        <v>8.5470089999999992</v>
      </c>
    </row>
  </sheetData>
  <phoneticPr fontId="1"/>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D14A3-201B-42C5-BE6C-69662F6DF222}">
  <dimension ref="A1:L157"/>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2" x14ac:dyDescent="0.2">
      <c r="A1" s="8" t="s">
        <v>126</v>
      </c>
      <c r="B1" s="9"/>
    </row>
    <row r="2" spans="1:12" x14ac:dyDescent="0.2">
      <c r="A2" s="11" t="str">
        <f xml:space="preserve"> HYPERLINK("#'目次'!B59","[53]")</f>
        <v>[53]</v>
      </c>
      <c r="B2" s="24" t="s">
        <v>352</v>
      </c>
    </row>
    <row r="3" spans="1:12" x14ac:dyDescent="0.2">
      <c r="A3" s="9" t="s">
        <v>126</v>
      </c>
      <c r="B3" s="12" t="s">
        <v>332</v>
      </c>
    </row>
    <row r="4" spans="1:12" x14ac:dyDescent="0.2">
      <c r="A4" s="9" t="s">
        <v>126</v>
      </c>
      <c r="B4" s="12" t="s">
        <v>333</v>
      </c>
    </row>
    <row r="5" spans="1:12" s="15" customFormat="1" ht="150" x14ac:dyDescent="0.2">
      <c r="A5" s="13" t="s">
        <v>126</v>
      </c>
      <c r="B5" s="14" t="s">
        <v>1006</v>
      </c>
      <c r="C5" s="14" t="s">
        <v>1166</v>
      </c>
      <c r="D5" s="14" t="s">
        <v>1167</v>
      </c>
      <c r="E5" s="14" t="s">
        <v>1168</v>
      </c>
      <c r="F5" s="14" t="s">
        <v>334</v>
      </c>
      <c r="G5" s="14" t="s">
        <v>335</v>
      </c>
      <c r="H5" s="14" t="s">
        <v>336</v>
      </c>
      <c r="I5" s="14" t="s">
        <v>1009</v>
      </c>
      <c r="J5" s="14" t="s">
        <v>1169</v>
      </c>
      <c r="K5" s="14" t="s">
        <v>1011</v>
      </c>
      <c r="L5" s="14" t="s">
        <v>1170</v>
      </c>
    </row>
    <row r="6" spans="1:12" x14ac:dyDescent="0.2">
      <c r="A6" s="16" t="s">
        <v>1012</v>
      </c>
      <c r="B6" s="17">
        <v>2188</v>
      </c>
      <c r="C6" s="25">
        <v>20.383911999999999</v>
      </c>
      <c r="D6" s="25">
        <v>20.429615999999999</v>
      </c>
      <c r="E6" s="25">
        <v>12.705667</v>
      </c>
      <c r="F6" s="25">
        <v>27.925045999999998</v>
      </c>
      <c r="G6" s="25">
        <v>7.7696529999999999</v>
      </c>
      <c r="H6" s="25">
        <v>3.2449729999999999</v>
      </c>
      <c r="I6" s="25">
        <v>3.519196</v>
      </c>
      <c r="J6" s="25">
        <v>37.431443999999999</v>
      </c>
      <c r="K6" s="25">
        <v>6.3528339999999996</v>
      </c>
      <c r="L6" s="25">
        <v>56.215722</v>
      </c>
    </row>
    <row r="7" spans="1:12" x14ac:dyDescent="0.2">
      <c r="A7" s="18" t="s">
        <v>1013</v>
      </c>
      <c r="B7" s="18"/>
      <c r="C7" s="18"/>
      <c r="D7" s="18"/>
      <c r="E7" s="18"/>
      <c r="F7" s="18"/>
      <c r="G7" s="18"/>
      <c r="H7" s="18"/>
      <c r="I7" s="18"/>
      <c r="J7" s="18"/>
      <c r="K7" s="18"/>
      <c r="L7" s="18"/>
    </row>
    <row r="8" spans="1:12" x14ac:dyDescent="0.2">
      <c r="A8" s="19" t="s">
        <v>1014</v>
      </c>
      <c r="B8" s="20">
        <v>1092</v>
      </c>
      <c r="C8" s="26">
        <v>17.948718</v>
      </c>
      <c r="D8" s="26">
        <v>18.772894000000001</v>
      </c>
      <c r="E8" s="26">
        <v>14.194139</v>
      </c>
      <c r="F8" s="26">
        <v>23.534799</v>
      </c>
      <c r="G8" s="26">
        <v>5.9523809999999999</v>
      </c>
      <c r="H8" s="26">
        <v>3.113553</v>
      </c>
      <c r="I8" s="26">
        <v>3.5714290000000002</v>
      </c>
      <c r="J8" s="26">
        <v>41.575091999999998</v>
      </c>
      <c r="K8" s="26">
        <v>6.593407</v>
      </c>
      <c r="L8" s="26">
        <v>51.831502</v>
      </c>
    </row>
    <row r="9" spans="1:12" x14ac:dyDescent="0.2">
      <c r="A9" s="19" t="s">
        <v>1015</v>
      </c>
      <c r="B9" s="20">
        <v>1095</v>
      </c>
      <c r="C9" s="26">
        <v>22.739726000000001</v>
      </c>
      <c r="D9" s="26">
        <v>22.100456999999999</v>
      </c>
      <c r="E9" s="26">
        <v>11.141553</v>
      </c>
      <c r="F9" s="26">
        <v>32.328766999999999</v>
      </c>
      <c r="G9" s="26">
        <v>9.5890409999999999</v>
      </c>
      <c r="H9" s="26">
        <v>3.3789950000000002</v>
      </c>
      <c r="I9" s="26">
        <v>3.3789950000000002</v>
      </c>
      <c r="J9" s="26">
        <v>33.333333000000003</v>
      </c>
      <c r="K9" s="26">
        <v>6.1187209999999999</v>
      </c>
      <c r="L9" s="26">
        <v>60.547944999999999</v>
      </c>
    </row>
    <row r="10" spans="1:12" x14ac:dyDescent="0.2">
      <c r="A10" s="19" t="s">
        <v>1009</v>
      </c>
      <c r="B10" s="20">
        <v>1</v>
      </c>
      <c r="C10" s="26">
        <v>100</v>
      </c>
      <c r="D10" s="26">
        <v>0</v>
      </c>
      <c r="E10" s="26">
        <v>100</v>
      </c>
      <c r="F10" s="26">
        <v>0</v>
      </c>
      <c r="G10" s="26">
        <v>0</v>
      </c>
      <c r="H10" s="26">
        <v>0</v>
      </c>
      <c r="I10" s="26">
        <v>100</v>
      </c>
      <c r="J10" s="26">
        <v>0</v>
      </c>
      <c r="K10" s="26">
        <v>0</v>
      </c>
      <c r="L10" s="26">
        <v>100</v>
      </c>
    </row>
    <row r="11" spans="1:12" x14ac:dyDescent="0.2">
      <c r="A11" s="18" t="s">
        <v>1016</v>
      </c>
      <c r="B11" s="18"/>
      <c r="C11" s="18"/>
      <c r="D11" s="18"/>
      <c r="E11" s="18"/>
      <c r="F11" s="18"/>
      <c r="G11" s="18"/>
      <c r="H11" s="18"/>
      <c r="I11" s="18"/>
      <c r="J11" s="18"/>
      <c r="K11" s="18"/>
      <c r="L11" s="18"/>
    </row>
    <row r="12" spans="1:12" x14ac:dyDescent="0.2">
      <c r="A12" s="19" t="s">
        <v>1017</v>
      </c>
      <c r="B12" s="20">
        <v>387</v>
      </c>
      <c r="C12" s="26">
        <v>9.5607240000000004</v>
      </c>
      <c r="D12" s="26">
        <v>11.627907</v>
      </c>
      <c r="E12" s="26">
        <v>7.751938</v>
      </c>
      <c r="F12" s="26">
        <v>23.514212000000001</v>
      </c>
      <c r="G12" s="26">
        <v>5.9431520000000004</v>
      </c>
      <c r="H12" s="26">
        <v>1.5503880000000001</v>
      </c>
      <c r="I12" s="26">
        <v>3.6175709999999999</v>
      </c>
      <c r="J12" s="26">
        <v>54.263565999999997</v>
      </c>
      <c r="K12" s="26">
        <v>3.6175709999999999</v>
      </c>
      <c r="L12" s="26">
        <v>42.118862999999997</v>
      </c>
    </row>
    <row r="13" spans="1:12" x14ac:dyDescent="0.2">
      <c r="A13" s="19" t="s">
        <v>1018</v>
      </c>
      <c r="B13" s="20">
        <v>432</v>
      </c>
      <c r="C13" s="26">
        <v>19.212962999999998</v>
      </c>
      <c r="D13" s="26">
        <v>18.75</v>
      </c>
      <c r="E13" s="26">
        <v>11.805555999999999</v>
      </c>
      <c r="F13" s="26">
        <v>27.083333</v>
      </c>
      <c r="G13" s="26">
        <v>7.6388889999999998</v>
      </c>
      <c r="H13" s="26">
        <v>2.7777780000000001</v>
      </c>
      <c r="I13" s="26">
        <v>1.8518520000000001</v>
      </c>
      <c r="J13" s="26">
        <v>42.592593000000001</v>
      </c>
      <c r="K13" s="26">
        <v>4.3981479999999999</v>
      </c>
      <c r="L13" s="26">
        <v>53.009259</v>
      </c>
    </row>
    <row r="14" spans="1:12" x14ac:dyDescent="0.2">
      <c r="A14" s="19" t="s">
        <v>1019</v>
      </c>
      <c r="B14" s="20">
        <v>449</v>
      </c>
      <c r="C14" s="26">
        <v>17.371938</v>
      </c>
      <c r="D14" s="26">
        <v>19.153675</v>
      </c>
      <c r="E14" s="26">
        <v>11.804009000000001</v>
      </c>
      <c r="F14" s="26">
        <v>27.616927</v>
      </c>
      <c r="G14" s="26">
        <v>6.4587969999999997</v>
      </c>
      <c r="H14" s="26">
        <v>2.4498890000000002</v>
      </c>
      <c r="I14" s="26">
        <v>3.1180400000000001</v>
      </c>
      <c r="J14" s="26">
        <v>37.193764000000002</v>
      </c>
      <c r="K14" s="26">
        <v>8.6859690000000001</v>
      </c>
      <c r="L14" s="26">
        <v>54.120266999999998</v>
      </c>
    </row>
    <row r="15" spans="1:12" x14ac:dyDescent="0.2">
      <c r="A15" s="19" t="s">
        <v>1020</v>
      </c>
      <c r="B15" s="20">
        <v>427</v>
      </c>
      <c r="C15" s="26">
        <v>22.95082</v>
      </c>
      <c r="D15" s="26">
        <v>24.355972000000001</v>
      </c>
      <c r="E15" s="26">
        <v>15.222481999999999</v>
      </c>
      <c r="F15" s="26">
        <v>33.021076999999998</v>
      </c>
      <c r="G15" s="26">
        <v>10.538641999999999</v>
      </c>
      <c r="H15" s="26">
        <v>4.2154569999999998</v>
      </c>
      <c r="I15" s="26">
        <v>4.6838410000000001</v>
      </c>
      <c r="J15" s="26">
        <v>30.444965</v>
      </c>
      <c r="K15" s="26">
        <v>8.1967210000000001</v>
      </c>
      <c r="L15" s="26">
        <v>61.358314</v>
      </c>
    </row>
    <row r="16" spans="1:12" x14ac:dyDescent="0.2">
      <c r="A16" s="19" t="s">
        <v>1021</v>
      </c>
      <c r="B16" s="20">
        <v>274</v>
      </c>
      <c r="C16" s="26">
        <v>30.291971</v>
      </c>
      <c r="D16" s="26">
        <v>25.547445</v>
      </c>
      <c r="E16" s="26">
        <v>15.328467</v>
      </c>
      <c r="F16" s="26">
        <v>33.211678999999997</v>
      </c>
      <c r="G16" s="26">
        <v>7.6642340000000004</v>
      </c>
      <c r="H16" s="26">
        <v>5.8394159999999999</v>
      </c>
      <c r="I16" s="26">
        <v>4.0145989999999996</v>
      </c>
      <c r="J16" s="26">
        <v>23.722628</v>
      </c>
      <c r="K16" s="26">
        <v>8.0291969999999999</v>
      </c>
      <c r="L16" s="26">
        <v>68.248175000000003</v>
      </c>
    </row>
    <row r="17" spans="1:12" x14ac:dyDescent="0.2">
      <c r="A17" s="19" t="s">
        <v>1022</v>
      </c>
      <c r="B17" s="20">
        <v>137</v>
      </c>
      <c r="C17" s="26">
        <v>30.656934</v>
      </c>
      <c r="D17" s="26">
        <v>25.547445</v>
      </c>
      <c r="E17" s="26">
        <v>17.518248</v>
      </c>
      <c r="F17" s="26">
        <v>18.248175</v>
      </c>
      <c r="G17" s="26">
        <v>10.218978</v>
      </c>
      <c r="H17" s="26">
        <v>5.8394159999999999</v>
      </c>
      <c r="I17" s="26">
        <v>5.8394159999999999</v>
      </c>
      <c r="J17" s="26">
        <v>28.467153</v>
      </c>
      <c r="K17" s="26">
        <v>5.8394159999999999</v>
      </c>
      <c r="L17" s="26">
        <v>65.693431000000004</v>
      </c>
    </row>
    <row r="18" spans="1:12" x14ac:dyDescent="0.2">
      <c r="A18" s="19" t="s">
        <v>1023</v>
      </c>
      <c r="B18" s="20">
        <v>71</v>
      </c>
      <c r="C18" s="26">
        <v>33.802816999999997</v>
      </c>
      <c r="D18" s="26">
        <v>33.802816999999997</v>
      </c>
      <c r="E18" s="26">
        <v>18.309858999999999</v>
      </c>
      <c r="F18" s="26">
        <v>25.352112999999999</v>
      </c>
      <c r="G18" s="26">
        <v>5.6338030000000003</v>
      </c>
      <c r="H18" s="26">
        <v>0</v>
      </c>
      <c r="I18" s="26">
        <v>2.8169010000000001</v>
      </c>
      <c r="J18" s="26">
        <v>28.169014000000001</v>
      </c>
      <c r="K18" s="26">
        <v>1.4084509999999999</v>
      </c>
      <c r="L18" s="26">
        <v>70.422534999999996</v>
      </c>
    </row>
    <row r="19" spans="1:12" x14ac:dyDescent="0.2">
      <c r="A19" s="19" t="s">
        <v>1024</v>
      </c>
      <c r="B19" s="20">
        <v>11</v>
      </c>
      <c r="C19" s="26">
        <v>9.0909089999999999</v>
      </c>
      <c r="D19" s="26">
        <v>18.181818</v>
      </c>
      <c r="E19" s="26">
        <v>0</v>
      </c>
      <c r="F19" s="26">
        <v>36.363636</v>
      </c>
      <c r="G19" s="26">
        <v>9.0909089999999999</v>
      </c>
      <c r="H19" s="26">
        <v>0</v>
      </c>
      <c r="I19" s="26">
        <v>0</v>
      </c>
      <c r="J19" s="26">
        <v>36.363636</v>
      </c>
      <c r="K19" s="26">
        <v>9.0909089999999999</v>
      </c>
      <c r="L19" s="26">
        <v>54.545454999999997</v>
      </c>
    </row>
    <row r="20" spans="1:12" x14ac:dyDescent="0.2">
      <c r="A20" s="19" t="s">
        <v>1025</v>
      </c>
      <c r="B20" s="20">
        <v>881</v>
      </c>
      <c r="C20" s="26">
        <v>18.274688000000001</v>
      </c>
      <c r="D20" s="26">
        <v>18.955732000000001</v>
      </c>
      <c r="E20" s="26">
        <v>11.804767</v>
      </c>
      <c r="F20" s="26">
        <v>27.355277999999998</v>
      </c>
      <c r="G20" s="26">
        <v>7.0374569999999999</v>
      </c>
      <c r="H20" s="26">
        <v>2.6106699999999998</v>
      </c>
      <c r="I20" s="26">
        <v>2.4971619999999999</v>
      </c>
      <c r="J20" s="26">
        <v>39.841090000000001</v>
      </c>
      <c r="K20" s="26">
        <v>6.5834279999999996</v>
      </c>
      <c r="L20" s="26">
        <v>53.575482000000001</v>
      </c>
    </row>
    <row r="21" spans="1:12" x14ac:dyDescent="0.2">
      <c r="A21" s="19" t="s">
        <v>1026</v>
      </c>
      <c r="B21" s="20">
        <v>701</v>
      </c>
      <c r="C21" s="26">
        <v>25.820257000000002</v>
      </c>
      <c r="D21" s="26">
        <v>24.821683</v>
      </c>
      <c r="E21" s="26">
        <v>15.263909</v>
      </c>
      <c r="F21" s="26">
        <v>33.095578000000003</v>
      </c>
      <c r="G21" s="26">
        <v>9.4151209999999992</v>
      </c>
      <c r="H21" s="26">
        <v>4.8502140000000002</v>
      </c>
      <c r="I21" s="26">
        <v>4.4222539999999997</v>
      </c>
      <c r="J21" s="26">
        <v>27.817404</v>
      </c>
      <c r="K21" s="26">
        <v>8.1312409999999993</v>
      </c>
      <c r="L21" s="26">
        <v>64.051355000000001</v>
      </c>
    </row>
    <row r="22" spans="1:12" x14ac:dyDescent="0.2">
      <c r="A22" s="19" t="s">
        <v>1027</v>
      </c>
      <c r="B22" s="20">
        <v>1801</v>
      </c>
      <c r="C22" s="26">
        <v>22.709606000000001</v>
      </c>
      <c r="D22" s="26">
        <v>22.320933</v>
      </c>
      <c r="E22" s="26">
        <v>13.770128</v>
      </c>
      <c r="F22" s="26">
        <v>28.872848000000001</v>
      </c>
      <c r="G22" s="26">
        <v>8.1621319999999997</v>
      </c>
      <c r="H22" s="26">
        <v>3.6091060000000001</v>
      </c>
      <c r="I22" s="26">
        <v>3.4980570000000002</v>
      </c>
      <c r="J22" s="26">
        <v>33.814546999999997</v>
      </c>
      <c r="K22" s="26">
        <v>6.9405890000000001</v>
      </c>
      <c r="L22" s="26">
        <v>59.244864</v>
      </c>
    </row>
    <row r="23" spans="1:12" x14ac:dyDescent="0.2">
      <c r="A23" s="19" t="s">
        <v>1028</v>
      </c>
      <c r="B23" s="20">
        <v>920</v>
      </c>
      <c r="C23" s="26">
        <v>26.956522</v>
      </c>
      <c r="D23" s="26">
        <v>25.543478</v>
      </c>
      <c r="E23" s="26">
        <v>15.652174</v>
      </c>
      <c r="F23" s="26">
        <v>30.326087000000001</v>
      </c>
      <c r="G23" s="26">
        <v>9.2391299999999994</v>
      </c>
      <c r="H23" s="26">
        <v>4.5652169999999996</v>
      </c>
      <c r="I23" s="26">
        <v>4.4565219999999997</v>
      </c>
      <c r="J23" s="26">
        <v>28.043478</v>
      </c>
      <c r="K23" s="26">
        <v>7.2826089999999999</v>
      </c>
      <c r="L23" s="26">
        <v>64.673912999999999</v>
      </c>
    </row>
    <row r="24" spans="1:12" x14ac:dyDescent="0.2">
      <c r="A24" s="19" t="s">
        <v>1029</v>
      </c>
      <c r="B24" s="20">
        <v>219</v>
      </c>
      <c r="C24" s="26">
        <v>30.593606999999999</v>
      </c>
      <c r="D24" s="26">
        <v>27.853881000000001</v>
      </c>
      <c r="E24" s="26">
        <v>16.894977000000001</v>
      </c>
      <c r="F24" s="26">
        <v>21.461186999999999</v>
      </c>
      <c r="G24" s="26">
        <v>8.6757989999999996</v>
      </c>
      <c r="H24" s="26">
        <v>3.652968</v>
      </c>
      <c r="I24" s="26">
        <v>4.5662099999999999</v>
      </c>
      <c r="J24" s="26">
        <v>28.767123000000002</v>
      </c>
      <c r="K24" s="26">
        <v>4.5662099999999999</v>
      </c>
      <c r="L24" s="26">
        <v>66.666667000000004</v>
      </c>
    </row>
    <row r="25" spans="1:12" x14ac:dyDescent="0.2">
      <c r="A25" s="18" t="s">
        <v>1030</v>
      </c>
      <c r="B25" s="17">
        <v>208</v>
      </c>
      <c r="C25" s="25">
        <v>7.211538</v>
      </c>
      <c r="D25" s="25">
        <v>10.576923000000001</v>
      </c>
      <c r="E25" s="25">
        <v>8.6538459999999997</v>
      </c>
      <c r="F25" s="25">
        <v>21.153846000000001</v>
      </c>
      <c r="G25" s="25">
        <v>4.3269229999999999</v>
      </c>
      <c r="H25" s="25">
        <v>0.961538</v>
      </c>
      <c r="I25" s="25">
        <v>4.3269229999999999</v>
      </c>
      <c r="J25" s="25">
        <v>57.211537999999997</v>
      </c>
      <c r="K25" s="25">
        <v>4.3269229999999999</v>
      </c>
      <c r="L25" s="25">
        <v>38.461537999999997</v>
      </c>
    </row>
    <row r="26" spans="1:12" x14ac:dyDescent="0.2">
      <c r="A26" s="19" t="s">
        <v>1018</v>
      </c>
      <c r="B26" s="20">
        <v>220</v>
      </c>
      <c r="C26" s="26">
        <v>15.454545</v>
      </c>
      <c r="D26" s="26">
        <v>18.181818</v>
      </c>
      <c r="E26" s="26">
        <v>15.454545</v>
      </c>
      <c r="F26" s="26">
        <v>21.818182</v>
      </c>
      <c r="G26" s="26">
        <v>5.9090910000000001</v>
      </c>
      <c r="H26" s="26">
        <v>2.2727270000000002</v>
      </c>
      <c r="I26" s="26">
        <v>3.1818179999999998</v>
      </c>
      <c r="J26" s="26">
        <v>45.909090999999997</v>
      </c>
      <c r="K26" s="26">
        <v>5.4545450000000004</v>
      </c>
      <c r="L26" s="26">
        <v>48.636364</v>
      </c>
    </row>
    <row r="27" spans="1:12" x14ac:dyDescent="0.2">
      <c r="A27" s="19" t="s">
        <v>1019</v>
      </c>
      <c r="B27" s="20">
        <v>226</v>
      </c>
      <c r="C27" s="26">
        <v>17.256637000000001</v>
      </c>
      <c r="D27" s="26">
        <v>18.141593</v>
      </c>
      <c r="E27" s="26">
        <v>14.60177</v>
      </c>
      <c r="F27" s="26">
        <v>21.238938000000001</v>
      </c>
      <c r="G27" s="26">
        <v>6.637168</v>
      </c>
      <c r="H27" s="26">
        <v>3.9823010000000001</v>
      </c>
      <c r="I27" s="26">
        <v>2.6548669999999999</v>
      </c>
      <c r="J27" s="26">
        <v>39.823008999999999</v>
      </c>
      <c r="K27" s="26">
        <v>8.4070800000000006</v>
      </c>
      <c r="L27" s="26">
        <v>51.769911999999998</v>
      </c>
    </row>
    <row r="28" spans="1:12" x14ac:dyDescent="0.2">
      <c r="A28" s="19" t="s">
        <v>1020</v>
      </c>
      <c r="B28" s="20">
        <v>211</v>
      </c>
      <c r="C28" s="26">
        <v>17.535544999999999</v>
      </c>
      <c r="D28" s="26">
        <v>20.853081</v>
      </c>
      <c r="E28" s="26">
        <v>15.165877</v>
      </c>
      <c r="F28" s="26">
        <v>27.962084999999998</v>
      </c>
      <c r="G28" s="26">
        <v>4.7393359999999998</v>
      </c>
      <c r="H28" s="26">
        <v>3.317536</v>
      </c>
      <c r="I28" s="26">
        <v>3.317536</v>
      </c>
      <c r="J28" s="26">
        <v>38.388626000000002</v>
      </c>
      <c r="K28" s="26">
        <v>8.0568720000000003</v>
      </c>
      <c r="L28" s="26">
        <v>53.554501999999999</v>
      </c>
    </row>
    <row r="29" spans="1:12" x14ac:dyDescent="0.2">
      <c r="A29" s="19" t="s">
        <v>1021</v>
      </c>
      <c r="B29" s="20">
        <v>134</v>
      </c>
      <c r="C29" s="26">
        <v>29.104478</v>
      </c>
      <c r="D29" s="26">
        <v>23.880597000000002</v>
      </c>
      <c r="E29" s="26">
        <v>15.671642</v>
      </c>
      <c r="F29" s="26">
        <v>28.358208999999999</v>
      </c>
      <c r="G29" s="26">
        <v>5.9701490000000002</v>
      </c>
      <c r="H29" s="26">
        <v>5.2238810000000004</v>
      </c>
      <c r="I29" s="26">
        <v>2.9850750000000001</v>
      </c>
      <c r="J29" s="26">
        <v>29.104478</v>
      </c>
      <c r="K29" s="26">
        <v>6.716418</v>
      </c>
      <c r="L29" s="26">
        <v>64.179103999999995</v>
      </c>
    </row>
    <row r="30" spans="1:12" x14ac:dyDescent="0.2">
      <c r="A30" s="19" t="s">
        <v>1022</v>
      </c>
      <c r="B30" s="20">
        <v>65</v>
      </c>
      <c r="C30" s="26">
        <v>32.307692000000003</v>
      </c>
      <c r="D30" s="26">
        <v>21.538461999999999</v>
      </c>
      <c r="E30" s="26">
        <v>16.923076999999999</v>
      </c>
      <c r="F30" s="26">
        <v>18.461538000000001</v>
      </c>
      <c r="G30" s="26">
        <v>12.307691999999999</v>
      </c>
      <c r="H30" s="26">
        <v>6.1538459999999997</v>
      </c>
      <c r="I30" s="26">
        <v>7.6923079999999997</v>
      </c>
      <c r="J30" s="26">
        <v>27.692308000000001</v>
      </c>
      <c r="K30" s="26">
        <v>9.2307690000000004</v>
      </c>
      <c r="L30" s="26">
        <v>63.076923000000001</v>
      </c>
    </row>
    <row r="31" spans="1:12" x14ac:dyDescent="0.2">
      <c r="A31" s="19" t="s">
        <v>1023</v>
      </c>
      <c r="B31" s="20">
        <v>25</v>
      </c>
      <c r="C31" s="26">
        <v>44</v>
      </c>
      <c r="D31" s="26">
        <v>44</v>
      </c>
      <c r="E31" s="26">
        <v>24</v>
      </c>
      <c r="F31" s="26">
        <v>28</v>
      </c>
      <c r="G31" s="26">
        <v>8</v>
      </c>
      <c r="H31" s="26">
        <v>0</v>
      </c>
      <c r="I31" s="26">
        <v>4</v>
      </c>
      <c r="J31" s="26">
        <v>20</v>
      </c>
      <c r="K31" s="26">
        <v>0</v>
      </c>
      <c r="L31" s="26">
        <v>80</v>
      </c>
    </row>
    <row r="32" spans="1:12" x14ac:dyDescent="0.2">
      <c r="A32" s="19" t="s">
        <v>1024</v>
      </c>
      <c r="B32" s="20">
        <v>3</v>
      </c>
      <c r="C32" s="26">
        <v>0</v>
      </c>
      <c r="D32" s="26">
        <v>33.333333000000003</v>
      </c>
      <c r="E32" s="26">
        <v>0</v>
      </c>
      <c r="F32" s="26">
        <v>33.333333000000003</v>
      </c>
      <c r="G32" s="26">
        <v>0</v>
      </c>
      <c r="H32" s="26">
        <v>0</v>
      </c>
      <c r="I32" s="26">
        <v>0</v>
      </c>
      <c r="J32" s="26">
        <v>33.333333000000003</v>
      </c>
      <c r="K32" s="26">
        <v>0</v>
      </c>
      <c r="L32" s="26">
        <v>66.666667000000004</v>
      </c>
    </row>
    <row r="33" spans="1:12" x14ac:dyDescent="0.2">
      <c r="A33" s="19" t="s">
        <v>1025</v>
      </c>
      <c r="B33" s="20">
        <v>446</v>
      </c>
      <c r="C33" s="26">
        <v>16.367712999999998</v>
      </c>
      <c r="D33" s="26">
        <v>18.161435000000001</v>
      </c>
      <c r="E33" s="26">
        <v>15.022422000000001</v>
      </c>
      <c r="F33" s="26">
        <v>21.524664000000001</v>
      </c>
      <c r="G33" s="26">
        <v>6.2780269999999998</v>
      </c>
      <c r="H33" s="26">
        <v>3.1390129999999998</v>
      </c>
      <c r="I33" s="26">
        <v>2.9147980000000002</v>
      </c>
      <c r="J33" s="26">
        <v>42.825111999999997</v>
      </c>
      <c r="K33" s="26">
        <v>6.9506730000000001</v>
      </c>
      <c r="L33" s="26">
        <v>50.224215000000001</v>
      </c>
    </row>
    <row r="34" spans="1:12" x14ac:dyDescent="0.2">
      <c r="A34" s="19" t="s">
        <v>1026</v>
      </c>
      <c r="B34" s="20">
        <v>345</v>
      </c>
      <c r="C34" s="26">
        <v>22.028986</v>
      </c>
      <c r="D34" s="26">
        <v>22.028986</v>
      </c>
      <c r="E34" s="26">
        <v>15.362318999999999</v>
      </c>
      <c r="F34" s="26">
        <v>28.115942</v>
      </c>
      <c r="G34" s="26">
        <v>5.2173910000000001</v>
      </c>
      <c r="H34" s="26">
        <v>4.0579710000000002</v>
      </c>
      <c r="I34" s="26">
        <v>3.1884060000000001</v>
      </c>
      <c r="J34" s="26">
        <v>34.782609000000001</v>
      </c>
      <c r="K34" s="26">
        <v>7.536232</v>
      </c>
      <c r="L34" s="26">
        <v>57.681159000000001</v>
      </c>
    </row>
    <row r="35" spans="1:12" x14ac:dyDescent="0.2">
      <c r="A35" s="19" t="s">
        <v>1027</v>
      </c>
      <c r="B35" s="20">
        <v>884</v>
      </c>
      <c r="C35" s="26">
        <v>20.475113</v>
      </c>
      <c r="D35" s="26">
        <v>20.701357000000002</v>
      </c>
      <c r="E35" s="26">
        <v>15.497738</v>
      </c>
      <c r="F35" s="26">
        <v>24.095023000000001</v>
      </c>
      <c r="G35" s="26">
        <v>6.3348420000000001</v>
      </c>
      <c r="H35" s="26">
        <v>3.61991</v>
      </c>
      <c r="I35" s="26">
        <v>3.3936649999999999</v>
      </c>
      <c r="J35" s="26">
        <v>37.895927999999998</v>
      </c>
      <c r="K35" s="26">
        <v>7.1266970000000001</v>
      </c>
      <c r="L35" s="26">
        <v>54.977376</v>
      </c>
    </row>
    <row r="36" spans="1:12" x14ac:dyDescent="0.2">
      <c r="A36" s="19" t="s">
        <v>1028</v>
      </c>
      <c r="B36" s="20">
        <v>438</v>
      </c>
      <c r="C36" s="26">
        <v>24.657533999999998</v>
      </c>
      <c r="D36" s="26">
        <v>23.287671</v>
      </c>
      <c r="E36" s="26">
        <v>15.981735</v>
      </c>
      <c r="F36" s="26">
        <v>26.712329</v>
      </c>
      <c r="G36" s="26">
        <v>6.3926939999999997</v>
      </c>
      <c r="H36" s="26">
        <v>4.1095889999999997</v>
      </c>
      <c r="I36" s="26">
        <v>3.8812790000000001</v>
      </c>
      <c r="J36" s="26">
        <v>32.876711999999998</v>
      </c>
      <c r="K36" s="26">
        <v>7.305936</v>
      </c>
      <c r="L36" s="26">
        <v>59.817352</v>
      </c>
    </row>
    <row r="37" spans="1:12" x14ac:dyDescent="0.2">
      <c r="A37" s="19" t="s">
        <v>1029</v>
      </c>
      <c r="B37" s="20">
        <v>93</v>
      </c>
      <c r="C37" s="26">
        <v>34.408602000000002</v>
      </c>
      <c r="D37" s="26">
        <v>27.956989</v>
      </c>
      <c r="E37" s="26">
        <v>18.27957</v>
      </c>
      <c r="F37" s="26">
        <v>21.505375999999998</v>
      </c>
      <c r="G37" s="26">
        <v>10.752687999999999</v>
      </c>
      <c r="H37" s="26">
        <v>4.301075</v>
      </c>
      <c r="I37" s="26">
        <v>6.451613</v>
      </c>
      <c r="J37" s="26">
        <v>25.806452</v>
      </c>
      <c r="K37" s="26">
        <v>6.451613</v>
      </c>
      <c r="L37" s="26">
        <v>67.741934999999998</v>
      </c>
    </row>
    <row r="38" spans="1:12" x14ac:dyDescent="0.2">
      <c r="A38" s="18" t="s">
        <v>1031</v>
      </c>
      <c r="B38" s="17">
        <v>178</v>
      </c>
      <c r="C38" s="25">
        <v>11.797753</v>
      </c>
      <c r="D38" s="25">
        <v>12.921348</v>
      </c>
      <c r="E38" s="25">
        <v>6.1797750000000002</v>
      </c>
      <c r="F38" s="25">
        <v>26.404494</v>
      </c>
      <c r="G38" s="25">
        <v>7.8651689999999999</v>
      </c>
      <c r="H38" s="25">
        <v>2.2471909999999999</v>
      </c>
      <c r="I38" s="25">
        <v>2.2471909999999999</v>
      </c>
      <c r="J38" s="25">
        <v>51.123595999999999</v>
      </c>
      <c r="K38" s="25">
        <v>2.808989</v>
      </c>
      <c r="L38" s="25">
        <v>46.067416000000001</v>
      </c>
    </row>
    <row r="39" spans="1:12" x14ac:dyDescent="0.2">
      <c r="A39" s="19" t="s">
        <v>1018</v>
      </c>
      <c r="B39" s="20">
        <v>212</v>
      </c>
      <c r="C39" s="26">
        <v>23.113208</v>
      </c>
      <c r="D39" s="26">
        <v>19.339623</v>
      </c>
      <c r="E39" s="26">
        <v>8.0188679999999994</v>
      </c>
      <c r="F39" s="26">
        <v>32.547170000000001</v>
      </c>
      <c r="G39" s="26">
        <v>9.4339619999999993</v>
      </c>
      <c r="H39" s="26">
        <v>3.3018869999999998</v>
      </c>
      <c r="I39" s="26">
        <v>0.47169800000000001</v>
      </c>
      <c r="J39" s="26">
        <v>39.150942999999998</v>
      </c>
      <c r="K39" s="26">
        <v>3.3018869999999998</v>
      </c>
      <c r="L39" s="26">
        <v>57.547170000000001</v>
      </c>
    </row>
    <row r="40" spans="1:12" x14ac:dyDescent="0.2">
      <c r="A40" s="19" t="s">
        <v>1019</v>
      </c>
      <c r="B40" s="20">
        <v>223</v>
      </c>
      <c r="C40" s="26">
        <v>17.488789000000001</v>
      </c>
      <c r="D40" s="26">
        <v>20.179372000000001</v>
      </c>
      <c r="E40" s="26">
        <v>8.96861</v>
      </c>
      <c r="F40" s="26">
        <v>34.080717</v>
      </c>
      <c r="G40" s="26">
        <v>6.2780269999999998</v>
      </c>
      <c r="H40" s="26">
        <v>0.89686100000000002</v>
      </c>
      <c r="I40" s="26">
        <v>3.5874440000000001</v>
      </c>
      <c r="J40" s="26">
        <v>34.529147999999999</v>
      </c>
      <c r="K40" s="26">
        <v>8.96861</v>
      </c>
      <c r="L40" s="26">
        <v>56.502242000000003</v>
      </c>
    </row>
    <row r="41" spans="1:12" x14ac:dyDescent="0.2">
      <c r="A41" s="19" t="s">
        <v>1020</v>
      </c>
      <c r="B41" s="20">
        <v>216</v>
      </c>
      <c r="C41" s="26">
        <v>28.240741</v>
      </c>
      <c r="D41" s="26">
        <v>27.777778000000001</v>
      </c>
      <c r="E41" s="26">
        <v>15.277778</v>
      </c>
      <c r="F41" s="26">
        <v>37.962963000000002</v>
      </c>
      <c r="G41" s="26">
        <v>16.203703999999998</v>
      </c>
      <c r="H41" s="26">
        <v>5.0925929999999999</v>
      </c>
      <c r="I41" s="26">
        <v>6.0185190000000004</v>
      </c>
      <c r="J41" s="26">
        <v>22.685185000000001</v>
      </c>
      <c r="K41" s="26">
        <v>8.3333329999999997</v>
      </c>
      <c r="L41" s="26">
        <v>68.981481000000002</v>
      </c>
    </row>
    <row r="42" spans="1:12" x14ac:dyDescent="0.2">
      <c r="A42" s="19" t="s">
        <v>1021</v>
      </c>
      <c r="B42" s="20">
        <v>140</v>
      </c>
      <c r="C42" s="26">
        <v>31.428571000000002</v>
      </c>
      <c r="D42" s="26">
        <v>27.142856999999999</v>
      </c>
      <c r="E42" s="26">
        <v>15</v>
      </c>
      <c r="F42" s="26">
        <v>37.857143000000001</v>
      </c>
      <c r="G42" s="26">
        <v>9.2857140000000005</v>
      </c>
      <c r="H42" s="26">
        <v>6.4285709999999998</v>
      </c>
      <c r="I42" s="26">
        <v>5</v>
      </c>
      <c r="J42" s="26">
        <v>18.571428999999998</v>
      </c>
      <c r="K42" s="26">
        <v>9.2857140000000005</v>
      </c>
      <c r="L42" s="26">
        <v>72.142857000000006</v>
      </c>
    </row>
    <row r="43" spans="1:12" x14ac:dyDescent="0.2">
      <c r="A43" s="19" t="s">
        <v>1022</v>
      </c>
      <c r="B43" s="20">
        <v>72</v>
      </c>
      <c r="C43" s="26">
        <v>29.166667</v>
      </c>
      <c r="D43" s="26">
        <v>29.166667</v>
      </c>
      <c r="E43" s="26">
        <v>18.055555999999999</v>
      </c>
      <c r="F43" s="26">
        <v>18.055555999999999</v>
      </c>
      <c r="G43" s="26">
        <v>8.3333329999999997</v>
      </c>
      <c r="H43" s="26">
        <v>5.5555560000000002</v>
      </c>
      <c r="I43" s="26">
        <v>4.1666670000000003</v>
      </c>
      <c r="J43" s="26">
        <v>29.166667</v>
      </c>
      <c r="K43" s="26">
        <v>2.7777780000000001</v>
      </c>
      <c r="L43" s="26">
        <v>68.055555999999996</v>
      </c>
    </row>
    <row r="44" spans="1:12" x14ac:dyDescent="0.2">
      <c r="A44" s="19" t="s">
        <v>1023</v>
      </c>
      <c r="B44" s="20">
        <v>46</v>
      </c>
      <c r="C44" s="26">
        <v>28.260870000000001</v>
      </c>
      <c r="D44" s="26">
        <v>28.260870000000001</v>
      </c>
      <c r="E44" s="26">
        <v>15.217390999999999</v>
      </c>
      <c r="F44" s="26">
        <v>23.913042999999998</v>
      </c>
      <c r="G44" s="26">
        <v>4.3478260000000004</v>
      </c>
      <c r="H44" s="26">
        <v>0</v>
      </c>
      <c r="I44" s="26">
        <v>2.1739130000000002</v>
      </c>
      <c r="J44" s="26">
        <v>32.608696000000002</v>
      </c>
      <c r="K44" s="26">
        <v>2.1739130000000002</v>
      </c>
      <c r="L44" s="26">
        <v>65.217391000000006</v>
      </c>
    </row>
    <row r="45" spans="1:12" x14ac:dyDescent="0.2">
      <c r="A45" s="19" t="s">
        <v>1024</v>
      </c>
      <c r="B45" s="20">
        <v>8</v>
      </c>
      <c r="C45" s="26">
        <v>12.5</v>
      </c>
      <c r="D45" s="26">
        <v>12.5</v>
      </c>
      <c r="E45" s="26">
        <v>0</v>
      </c>
      <c r="F45" s="26">
        <v>37.5</v>
      </c>
      <c r="G45" s="26">
        <v>12.5</v>
      </c>
      <c r="H45" s="26">
        <v>0</v>
      </c>
      <c r="I45" s="26">
        <v>0</v>
      </c>
      <c r="J45" s="26">
        <v>37.5</v>
      </c>
      <c r="K45" s="26">
        <v>12.5</v>
      </c>
      <c r="L45" s="26">
        <v>50</v>
      </c>
    </row>
    <row r="46" spans="1:12" x14ac:dyDescent="0.2">
      <c r="A46" s="19" t="s">
        <v>1025</v>
      </c>
      <c r="B46" s="20">
        <v>435</v>
      </c>
      <c r="C46" s="26">
        <v>20.229884999999999</v>
      </c>
      <c r="D46" s="26">
        <v>19.770115000000001</v>
      </c>
      <c r="E46" s="26">
        <v>8.5057469999999995</v>
      </c>
      <c r="F46" s="26">
        <v>33.333333000000003</v>
      </c>
      <c r="G46" s="26">
        <v>7.8160920000000003</v>
      </c>
      <c r="H46" s="26">
        <v>2.0689660000000001</v>
      </c>
      <c r="I46" s="26">
        <v>2.0689660000000001</v>
      </c>
      <c r="J46" s="26">
        <v>36.781609000000003</v>
      </c>
      <c r="K46" s="26">
        <v>6.2068969999999997</v>
      </c>
      <c r="L46" s="26">
        <v>57.011493999999999</v>
      </c>
    </row>
    <row r="47" spans="1:12" x14ac:dyDescent="0.2">
      <c r="A47" s="19" t="s">
        <v>1026</v>
      </c>
      <c r="B47" s="20">
        <v>356</v>
      </c>
      <c r="C47" s="26">
        <v>29.494382000000002</v>
      </c>
      <c r="D47" s="26">
        <v>27.528089999999999</v>
      </c>
      <c r="E47" s="26">
        <v>15.168539000000001</v>
      </c>
      <c r="F47" s="26">
        <v>37.921348000000002</v>
      </c>
      <c r="G47" s="26">
        <v>13.483146</v>
      </c>
      <c r="H47" s="26">
        <v>5.6179779999999999</v>
      </c>
      <c r="I47" s="26">
        <v>5.6179779999999999</v>
      </c>
      <c r="J47" s="26">
        <v>21.067416000000001</v>
      </c>
      <c r="K47" s="26">
        <v>8.707865</v>
      </c>
      <c r="L47" s="26">
        <v>70.224718999999993</v>
      </c>
    </row>
    <row r="48" spans="1:12" x14ac:dyDescent="0.2">
      <c r="A48" s="19" t="s">
        <v>1027</v>
      </c>
      <c r="B48" s="20">
        <v>917</v>
      </c>
      <c r="C48" s="26">
        <v>24.863686000000001</v>
      </c>
      <c r="D48" s="26">
        <v>23.882224999999998</v>
      </c>
      <c r="E48" s="26">
        <v>12.104689</v>
      </c>
      <c r="F48" s="26">
        <v>33.478735</v>
      </c>
      <c r="G48" s="26">
        <v>9.9236640000000005</v>
      </c>
      <c r="H48" s="26">
        <v>3.5986910000000001</v>
      </c>
      <c r="I48" s="26">
        <v>3.5986910000000001</v>
      </c>
      <c r="J48" s="26">
        <v>29.880044000000002</v>
      </c>
      <c r="K48" s="26">
        <v>6.7611780000000001</v>
      </c>
      <c r="L48" s="26">
        <v>63.358778999999998</v>
      </c>
    </row>
    <row r="49" spans="1:12" x14ac:dyDescent="0.2">
      <c r="A49" s="19" t="s">
        <v>1028</v>
      </c>
      <c r="B49" s="20">
        <v>482</v>
      </c>
      <c r="C49" s="26">
        <v>29.045642999999998</v>
      </c>
      <c r="D49" s="26">
        <v>27.593361000000002</v>
      </c>
      <c r="E49" s="26">
        <v>15.352696999999999</v>
      </c>
      <c r="F49" s="26">
        <v>33.609959000000003</v>
      </c>
      <c r="G49" s="26">
        <v>11.825726</v>
      </c>
      <c r="H49" s="26">
        <v>4.9792529999999999</v>
      </c>
      <c r="I49" s="26">
        <v>4.9792529999999999</v>
      </c>
      <c r="J49" s="26">
        <v>23.651451999999999</v>
      </c>
      <c r="K49" s="26">
        <v>7.2614109999999998</v>
      </c>
      <c r="L49" s="26">
        <v>69.087136999999998</v>
      </c>
    </row>
    <row r="50" spans="1:12" x14ac:dyDescent="0.2">
      <c r="A50" s="19" t="s">
        <v>1029</v>
      </c>
      <c r="B50" s="20">
        <v>126</v>
      </c>
      <c r="C50" s="26">
        <v>27.777778000000001</v>
      </c>
      <c r="D50" s="26">
        <v>27.777778000000001</v>
      </c>
      <c r="E50" s="26">
        <v>15.873016</v>
      </c>
      <c r="F50" s="26">
        <v>21.428571000000002</v>
      </c>
      <c r="G50" s="26">
        <v>7.1428570000000002</v>
      </c>
      <c r="H50" s="26">
        <v>3.1746029999999998</v>
      </c>
      <c r="I50" s="26">
        <v>3.1746029999999998</v>
      </c>
      <c r="J50" s="26">
        <v>30.952380999999999</v>
      </c>
      <c r="K50" s="26">
        <v>3.1746029999999998</v>
      </c>
      <c r="L50" s="26">
        <v>65.873016000000007</v>
      </c>
    </row>
    <row r="51" spans="1:12" x14ac:dyDescent="0.2">
      <c r="A51" s="18" t="s">
        <v>1032</v>
      </c>
      <c r="B51" s="18"/>
      <c r="C51" s="18"/>
      <c r="D51" s="18"/>
      <c r="E51" s="18"/>
      <c r="F51" s="18"/>
      <c r="G51" s="18"/>
      <c r="H51" s="18"/>
      <c r="I51" s="18"/>
      <c r="J51" s="18"/>
      <c r="K51" s="18"/>
      <c r="L51" s="18"/>
    </row>
    <row r="52" spans="1:12" x14ac:dyDescent="0.2">
      <c r="A52" s="19" t="s">
        <v>130</v>
      </c>
      <c r="B52" s="20">
        <v>151</v>
      </c>
      <c r="C52" s="26">
        <v>8.6092720000000007</v>
      </c>
      <c r="D52" s="26">
        <v>11.920529999999999</v>
      </c>
      <c r="E52" s="26">
        <v>9.2715230000000002</v>
      </c>
      <c r="F52" s="26">
        <v>21.192053000000001</v>
      </c>
      <c r="G52" s="26">
        <v>4.6357619999999997</v>
      </c>
      <c r="H52" s="26">
        <v>1.324503</v>
      </c>
      <c r="I52" s="26">
        <v>7.2847679999999997</v>
      </c>
      <c r="J52" s="26">
        <v>47.019868000000002</v>
      </c>
      <c r="K52" s="26">
        <v>7.9470200000000002</v>
      </c>
      <c r="L52" s="26">
        <v>45.033113</v>
      </c>
    </row>
    <row r="53" spans="1:12" x14ac:dyDescent="0.2">
      <c r="A53" s="19" t="s">
        <v>131</v>
      </c>
      <c r="B53" s="20">
        <v>1446</v>
      </c>
      <c r="C53" s="26">
        <v>20.401107</v>
      </c>
      <c r="D53" s="26">
        <v>21.161826000000001</v>
      </c>
      <c r="E53" s="26">
        <v>12.517289</v>
      </c>
      <c r="F53" s="26">
        <v>28.008299000000001</v>
      </c>
      <c r="G53" s="26">
        <v>7.3305670000000003</v>
      </c>
      <c r="H53" s="26">
        <v>3.319502</v>
      </c>
      <c r="I53" s="26">
        <v>2.9045640000000001</v>
      </c>
      <c r="J53" s="26">
        <v>38.035961</v>
      </c>
      <c r="K53" s="26">
        <v>5.878285</v>
      </c>
      <c r="L53" s="26">
        <v>56.085754000000001</v>
      </c>
    </row>
    <row r="54" spans="1:12" x14ac:dyDescent="0.2">
      <c r="A54" s="19" t="s">
        <v>392</v>
      </c>
      <c r="B54" s="20">
        <v>150</v>
      </c>
      <c r="C54" s="26">
        <v>18.666667</v>
      </c>
      <c r="D54" s="26">
        <v>11.333333</v>
      </c>
      <c r="E54" s="26">
        <v>9.3333329999999997</v>
      </c>
      <c r="F54" s="26">
        <v>27.333333</v>
      </c>
      <c r="G54" s="26">
        <v>12</v>
      </c>
      <c r="H54" s="26">
        <v>4.6666670000000003</v>
      </c>
      <c r="I54" s="26">
        <v>2</v>
      </c>
      <c r="J54" s="26">
        <v>52</v>
      </c>
      <c r="K54" s="26">
        <v>4</v>
      </c>
      <c r="L54" s="26">
        <v>44</v>
      </c>
    </row>
    <row r="55" spans="1:12" x14ac:dyDescent="0.2">
      <c r="A55" s="19" t="s">
        <v>132</v>
      </c>
      <c r="B55" s="20">
        <v>372</v>
      </c>
      <c r="C55" s="26">
        <v>27.150538000000001</v>
      </c>
      <c r="D55" s="26">
        <v>25</v>
      </c>
      <c r="E55" s="26">
        <v>17.204301000000001</v>
      </c>
      <c r="F55" s="26">
        <v>32.258065000000002</v>
      </c>
      <c r="G55" s="26">
        <v>9.946237</v>
      </c>
      <c r="H55" s="26">
        <v>3.494624</v>
      </c>
      <c r="I55" s="26">
        <v>4.5698920000000003</v>
      </c>
      <c r="J55" s="26">
        <v>24.462365999999999</v>
      </c>
      <c r="K55" s="26">
        <v>7.7956989999999999</v>
      </c>
      <c r="L55" s="26">
        <v>67.741934999999998</v>
      </c>
    </row>
    <row r="56" spans="1:12" x14ac:dyDescent="0.2">
      <c r="A56" s="19" t="s">
        <v>1033</v>
      </c>
      <c r="B56" s="20">
        <v>69</v>
      </c>
      <c r="C56" s="26">
        <v>13.043478</v>
      </c>
      <c r="D56" s="26">
        <v>18.840579999999999</v>
      </c>
      <c r="E56" s="26">
        <v>7.2463769999999998</v>
      </c>
      <c r="F56" s="26">
        <v>18.840579999999999</v>
      </c>
      <c r="G56" s="26">
        <v>2.8985509999999999</v>
      </c>
      <c r="H56" s="26">
        <v>1.4492750000000001</v>
      </c>
      <c r="I56" s="26">
        <v>5.7971009999999996</v>
      </c>
      <c r="J56" s="26">
        <v>42.028986000000003</v>
      </c>
      <c r="K56" s="26">
        <v>10.144928</v>
      </c>
      <c r="L56" s="26">
        <v>47.826087000000001</v>
      </c>
    </row>
    <row r="57" spans="1:12" x14ac:dyDescent="0.2">
      <c r="A57" s="18" t="s">
        <v>133</v>
      </c>
      <c r="B57" s="17">
        <v>92</v>
      </c>
      <c r="C57" s="25">
        <v>5.4347830000000004</v>
      </c>
      <c r="D57" s="25">
        <v>7.6086960000000001</v>
      </c>
      <c r="E57" s="25">
        <v>10.869565</v>
      </c>
      <c r="F57" s="25">
        <v>18.478261</v>
      </c>
      <c r="G57" s="25">
        <v>3.2608700000000002</v>
      </c>
      <c r="H57" s="25">
        <v>1.086957</v>
      </c>
      <c r="I57" s="25">
        <v>8.6956520000000008</v>
      </c>
      <c r="J57" s="25">
        <v>48.913043000000002</v>
      </c>
      <c r="K57" s="25">
        <v>10.869565</v>
      </c>
      <c r="L57" s="25">
        <v>40.217390999999999</v>
      </c>
    </row>
    <row r="58" spans="1:12" x14ac:dyDescent="0.2">
      <c r="A58" s="19" t="s">
        <v>134</v>
      </c>
      <c r="B58" s="20">
        <v>813</v>
      </c>
      <c r="C58" s="26">
        <v>19.434194000000002</v>
      </c>
      <c r="D58" s="26">
        <v>21.402214000000001</v>
      </c>
      <c r="E58" s="26">
        <v>15.252153</v>
      </c>
      <c r="F58" s="26">
        <v>23.985240000000001</v>
      </c>
      <c r="G58" s="26">
        <v>6.2730629999999996</v>
      </c>
      <c r="H58" s="26">
        <v>3.198032</v>
      </c>
      <c r="I58" s="26">
        <v>2.8290280000000001</v>
      </c>
      <c r="J58" s="26">
        <v>40.098401000000003</v>
      </c>
      <c r="K58" s="26">
        <v>5.9040590000000002</v>
      </c>
      <c r="L58" s="26">
        <v>53.997540000000001</v>
      </c>
    </row>
    <row r="59" spans="1:12" x14ac:dyDescent="0.2">
      <c r="A59" s="19" t="s">
        <v>393</v>
      </c>
      <c r="B59" s="20">
        <v>65</v>
      </c>
      <c r="C59" s="26">
        <v>12.307691999999999</v>
      </c>
      <c r="D59" s="26">
        <v>7.6923079999999997</v>
      </c>
      <c r="E59" s="26">
        <v>6.1538459999999997</v>
      </c>
      <c r="F59" s="26">
        <v>18.461538000000001</v>
      </c>
      <c r="G59" s="26">
        <v>6.1538459999999997</v>
      </c>
      <c r="H59" s="26">
        <v>3.0769229999999999</v>
      </c>
      <c r="I59" s="26">
        <v>1.538462</v>
      </c>
      <c r="J59" s="26">
        <v>63.076923000000001</v>
      </c>
      <c r="K59" s="26">
        <v>6.1538459999999997</v>
      </c>
      <c r="L59" s="26">
        <v>30.769231000000001</v>
      </c>
    </row>
    <row r="60" spans="1:12" x14ac:dyDescent="0.2">
      <c r="A60" s="19" t="s">
        <v>135</v>
      </c>
      <c r="B60" s="20">
        <v>83</v>
      </c>
      <c r="C60" s="26">
        <v>25.301205</v>
      </c>
      <c r="D60" s="26">
        <v>18.072289000000001</v>
      </c>
      <c r="E60" s="26">
        <v>18.072289000000001</v>
      </c>
      <c r="F60" s="26">
        <v>28.915662999999999</v>
      </c>
      <c r="G60" s="26">
        <v>7.2289159999999999</v>
      </c>
      <c r="H60" s="26">
        <v>4.8192769999999996</v>
      </c>
      <c r="I60" s="26">
        <v>4.8192769999999996</v>
      </c>
      <c r="J60" s="26">
        <v>28.915662999999999</v>
      </c>
      <c r="K60" s="26">
        <v>7.2289159999999999</v>
      </c>
      <c r="L60" s="26">
        <v>63.855421999999997</v>
      </c>
    </row>
    <row r="61" spans="1:12" x14ac:dyDescent="0.2">
      <c r="A61" s="19" t="s">
        <v>1034</v>
      </c>
      <c r="B61" s="20">
        <v>39</v>
      </c>
      <c r="C61" s="26">
        <v>10.256410000000001</v>
      </c>
      <c r="D61" s="26">
        <v>10.256410000000001</v>
      </c>
      <c r="E61" s="26">
        <v>5.1282050000000003</v>
      </c>
      <c r="F61" s="26">
        <v>23.076923000000001</v>
      </c>
      <c r="G61" s="26">
        <v>2.5641029999999998</v>
      </c>
      <c r="H61" s="26">
        <v>2.5641029999999998</v>
      </c>
      <c r="I61" s="26">
        <v>7.6923079999999997</v>
      </c>
      <c r="J61" s="26">
        <v>46.153846000000001</v>
      </c>
      <c r="K61" s="26">
        <v>10.256410000000001</v>
      </c>
      <c r="L61" s="26">
        <v>43.589744000000003</v>
      </c>
    </row>
    <row r="62" spans="1:12" x14ac:dyDescent="0.2">
      <c r="A62" s="18" t="s">
        <v>136</v>
      </c>
      <c r="B62" s="17">
        <v>59</v>
      </c>
      <c r="C62" s="25">
        <v>13.559322</v>
      </c>
      <c r="D62" s="25">
        <v>18.644068000000001</v>
      </c>
      <c r="E62" s="25">
        <v>6.7796609999999999</v>
      </c>
      <c r="F62" s="25">
        <v>25.423729000000002</v>
      </c>
      <c r="G62" s="25">
        <v>6.7796609999999999</v>
      </c>
      <c r="H62" s="25">
        <v>1.6949149999999999</v>
      </c>
      <c r="I62" s="25">
        <v>5.084746</v>
      </c>
      <c r="J62" s="25">
        <v>44.067796999999999</v>
      </c>
      <c r="K62" s="25">
        <v>3.389831</v>
      </c>
      <c r="L62" s="25">
        <v>52.542372999999998</v>
      </c>
    </row>
    <row r="63" spans="1:12" x14ac:dyDescent="0.2">
      <c r="A63" s="19" t="s">
        <v>134</v>
      </c>
      <c r="B63" s="20">
        <v>632</v>
      </c>
      <c r="C63" s="26">
        <v>21.518986999999999</v>
      </c>
      <c r="D63" s="26">
        <v>20.886075999999999</v>
      </c>
      <c r="E63" s="26">
        <v>8.8607589999999998</v>
      </c>
      <c r="F63" s="26">
        <v>33.227848000000002</v>
      </c>
      <c r="G63" s="26">
        <v>8.7025319999999997</v>
      </c>
      <c r="H63" s="26">
        <v>3.4810129999999999</v>
      </c>
      <c r="I63" s="26">
        <v>2.8481010000000002</v>
      </c>
      <c r="J63" s="26">
        <v>35.443038000000001</v>
      </c>
      <c r="K63" s="26">
        <v>5.8544299999999998</v>
      </c>
      <c r="L63" s="26">
        <v>58.702531999999998</v>
      </c>
    </row>
    <row r="64" spans="1:12" x14ac:dyDescent="0.2">
      <c r="A64" s="19" t="s">
        <v>393</v>
      </c>
      <c r="B64" s="20">
        <v>85</v>
      </c>
      <c r="C64" s="26">
        <v>23.529412000000001</v>
      </c>
      <c r="D64" s="26">
        <v>14.117647</v>
      </c>
      <c r="E64" s="26">
        <v>11.764706</v>
      </c>
      <c r="F64" s="26">
        <v>34.117646999999998</v>
      </c>
      <c r="G64" s="26">
        <v>16.470587999999999</v>
      </c>
      <c r="H64" s="26">
        <v>5.8823530000000002</v>
      </c>
      <c r="I64" s="26">
        <v>2.3529409999999999</v>
      </c>
      <c r="J64" s="26">
        <v>43.529412000000001</v>
      </c>
      <c r="K64" s="26">
        <v>2.3529409999999999</v>
      </c>
      <c r="L64" s="26">
        <v>54.117646999999998</v>
      </c>
    </row>
    <row r="65" spans="1:12" x14ac:dyDescent="0.2">
      <c r="A65" s="19" t="s">
        <v>135</v>
      </c>
      <c r="B65" s="20">
        <v>289</v>
      </c>
      <c r="C65" s="26">
        <v>27.681660999999998</v>
      </c>
      <c r="D65" s="26">
        <v>26.989619000000001</v>
      </c>
      <c r="E65" s="26">
        <v>16.955017000000002</v>
      </c>
      <c r="F65" s="26">
        <v>33.217993</v>
      </c>
      <c r="G65" s="26">
        <v>10.726644</v>
      </c>
      <c r="H65" s="26">
        <v>3.1141869999999998</v>
      </c>
      <c r="I65" s="26">
        <v>4.4982699999999998</v>
      </c>
      <c r="J65" s="26">
        <v>23.183391</v>
      </c>
      <c r="K65" s="26">
        <v>7.9584780000000004</v>
      </c>
      <c r="L65" s="26">
        <v>68.858131</v>
      </c>
    </row>
    <row r="66" spans="1:12" x14ac:dyDescent="0.2">
      <c r="A66" s="19" t="s">
        <v>1034</v>
      </c>
      <c r="B66" s="20">
        <v>30</v>
      </c>
      <c r="C66" s="26">
        <v>16.666667</v>
      </c>
      <c r="D66" s="26">
        <v>30</v>
      </c>
      <c r="E66" s="26">
        <v>10</v>
      </c>
      <c r="F66" s="26">
        <v>13.333333</v>
      </c>
      <c r="G66" s="26">
        <v>3.3333330000000001</v>
      </c>
      <c r="H66" s="26">
        <v>0</v>
      </c>
      <c r="I66" s="26">
        <v>3.3333330000000001</v>
      </c>
      <c r="J66" s="26">
        <v>36.666666999999997</v>
      </c>
      <c r="K66" s="26">
        <v>10</v>
      </c>
      <c r="L66" s="26">
        <v>53.333333000000003</v>
      </c>
    </row>
    <row r="67" spans="1:12" x14ac:dyDescent="0.2">
      <c r="A67" s="18" t="s">
        <v>1035</v>
      </c>
      <c r="B67" s="18"/>
      <c r="C67" s="18"/>
      <c r="D67" s="18"/>
      <c r="E67" s="18"/>
      <c r="F67" s="18"/>
      <c r="G67" s="18"/>
      <c r="H67" s="18"/>
      <c r="I67" s="18"/>
      <c r="J67" s="18"/>
      <c r="K67" s="18"/>
      <c r="L67" s="18"/>
    </row>
    <row r="68" spans="1:12" x14ac:dyDescent="0.2">
      <c r="A68" s="19" t="s">
        <v>1036</v>
      </c>
      <c r="B68" s="20">
        <v>366</v>
      </c>
      <c r="C68" s="26">
        <v>16.666667</v>
      </c>
      <c r="D68" s="26">
        <v>15.846995</v>
      </c>
      <c r="E68" s="26">
        <v>11.47541</v>
      </c>
      <c r="F68" s="26">
        <v>28.688524999999998</v>
      </c>
      <c r="G68" s="26">
        <v>8.1967210000000001</v>
      </c>
      <c r="H68" s="26">
        <v>3.8251369999999998</v>
      </c>
      <c r="I68" s="26">
        <v>4.6448090000000004</v>
      </c>
      <c r="J68" s="26">
        <v>38.251365999999997</v>
      </c>
      <c r="K68" s="26">
        <v>7.9234970000000002</v>
      </c>
      <c r="L68" s="26">
        <v>53.825136999999998</v>
      </c>
    </row>
    <row r="69" spans="1:12" x14ac:dyDescent="0.2">
      <c r="A69" s="19" t="s">
        <v>1037</v>
      </c>
      <c r="B69" s="20">
        <v>1212</v>
      </c>
      <c r="C69" s="26">
        <v>19.389438999999999</v>
      </c>
      <c r="D69" s="26">
        <v>21.039604000000001</v>
      </c>
      <c r="E69" s="26">
        <v>12.871287000000001</v>
      </c>
      <c r="F69" s="26">
        <v>28.382838</v>
      </c>
      <c r="G69" s="26">
        <v>7.755776</v>
      </c>
      <c r="H69" s="26">
        <v>3.3003300000000002</v>
      </c>
      <c r="I69" s="26">
        <v>2.8877890000000002</v>
      </c>
      <c r="J69" s="26">
        <v>38.283828</v>
      </c>
      <c r="K69" s="26">
        <v>5.6105609999999997</v>
      </c>
      <c r="L69" s="26">
        <v>56.105611000000003</v>
      </c>
    </row>
    <row r="70" spans="1:12" x14ac:dyDescent="0.2">
      <c r="A70" s="19" t="s">
        <v>137</v>
      </c>
      <c r="B70" s="20">
        <v>112</v>
      </c>
      <c r="C70" s="26">
        <v>19.642856999999999</v>
      </c>
      <c r="D70" s="26">
        <v>15.178571</v>
      </c>
      <c r="E70" s="26">
        <v>13.392856999999999</v>
      </c>
      <c r="F70" s="26">
        <v>18.75</v>
      </c>
      <c r="G70" s="26">
        <v>2.6785709999999998</v>
      </c>
      <c r="H70" s="26">
        <v>0.89285700000000001</v>
      </c>
      <c r="I70" s="26">
        <v>0.89285700000000001</v>
      </c>
      <c r="J70" s="26">
        <v>47.321429000000002</v>
      </c>
      <c r="K70" s="26">
        <v>4.4642860000000004</v>
      </c>
      <c r="L70" s="26">
        <v>48.214286000000001</v>
      </c>
    </row>
    <row r="71" spans="1:12" x14ac:dyDescent="0.2">
      <c r="A71" s="19" t="s">
        <v>138</v>
      </c>
      <c r="B71" s="20">
        <v>673</v>
      </c>
      <c r="C71" s="26">
        <v>21.693908</v>
      </c>
      <c r="D71" s="26">
        <v>21.396730999999999</v>
      </c>
      <c r="E71" s="26">
        <v>14.710253</v>
      </c>
      <c r="F71" s="26">
        <v>31.352155</v>
      </c>
      <c r="G71" s="26">
        <v>7.7265969999999999</v>
      </c>
      <c r="H71" s="26">
        <v>2.6745909999999999</v>
      </c>
      <c r="I71" s="26">
        <v>2.971768</v>
      </c>
      <c r="J71" s="26">
        <v>34.918275999999999</v>
      </c>
      <c r="K71" s="26">
        <v>5.2005939999999997</v>
      </c>
      <c r="L71" s="26">
        <v>59.881129000000001</v>
      </c>
    </row>
    <row r="72" spans="1:12" x14ac:dyDescent="0.2">
      <c r="A72" s="19" t="s">
        <v>1038</v>
      </c>
      <c r="B72" s="20">
        <v>75</v>
      </c>
      <c r="C72" s="26">
        <v>24</v>
      </c>
      <c r="D72" s="26">
        <v>22.666667</v>
      </c>
      <c r="E72" s="26">
        <v>12</v>
      </c>
      <c r="F72" s="26">
        <v>25.333333</v>
      </c>
      <c r="G72" s="26">
        <v>8</v>
      </c>
      <c r="H72" s="26">
        <v>2.6666669999999999</v>
      </c>
      <c r="I72" s="26">
        <v>8</v>
      </c>
      <c r="J72" s="26">
        <v>34.666666999999997</v>
      </c>
      <c r="K72" s="26">
        <v>8</v>
      </c>
      <c r="L72" s="26">
        <v>57.333333000000003</v>
      </c>
    </row>
    <row r="73" spans="1:12" x14ac:dyDescent="0.2">
      <c r="A73" s="19" t="s">
        <v>1011</v>
      </c>
      <c r="B73" s="20">
        <v>178</v>
      </c>
      <c r="C73" s="26">
        <v>23.595506</v>
      </c>
      <c r="D73" s="26">
        <v>20.224719</v>
      </c>
      <c r="E73" s="26">
        <v>7.3033710000000003</v>
      </c>
      <c r="F73" s="26">
        <v>23.595506</v>
      </c>
      <c r="G73" s="26">
        <v>3.370787</v>
      </c>
      <c r="H73" s="26">
        <v>2.808989</v>
      </c>
      <c r="I73" s="26">
        <v>3.9325839999999999</v>
      </c>
      <c r="J73" s="26">
        <v>37.078651999999998</v>
      </c>
      <c r="K73" s="26">
        <v>11.235955000000001</v>
      </c>
      <c r="L73" s="26">
        <v>51.685392999999998</v>
      </c>
    </row>
    <row r="74" spans="1:12" x14ac:dyDescent="0.2">
      <c r="A74" s="19" t="s">
        <v>1441</v>
      </c>
      <c r="B74" s="20">
        <v>1644</v>
      </c>
      <c r="C74" s="26">
        <v>20.863747</v>
      </c>
      <c r="D74" s="26">
        <v>21.472019</v>
      </c>
      <c r="E74" s="26">
        <v>13.564477</v>
      </c>
      <c r="F74" s="26">
        <v>28.223844</v>
      </c>
      <c r="G74" s="26">
        <v>8.1508520000000004</v>
      </c>
      <c r="H74" s="26">
        <v>3.163017</v>
      </c>
      <c r="I74" s="26">
        <v>3.2238440000000002</v>
      </c>
      <c r="J74" s="26">
        <v>37.287104999999997</v>
      </c>
      <c r="K74" s="26">
        <v>5.4744529999999996</v>
      </c>
      <c r="L74" s="26">
        <v>57.238442999999997</v>
      </c>
    </row>
    <row r="75" spans="1:12" x14ac:dyDescent="0.2">
      <c r="A75" s="18" t="s">
        <v>1039</v>
      </c>
      <c r="B75" s="18"/>
      <c r="C75" s="18"/>
      <c r="D75" s="18"/>
      <c r="E75" s="18"/>
      <c r="F75" s="18"/>
      <c r="G75" s="18"/>
      <c r="H75" s="18"/>
      <c r="I75" s="18"/>
      <c r="J75" s="18"/>
      <c r="K75" s="18"/>
      <c r="L75" s="18"/>
    </row>
    <row r="76" spans="1:12" x14ac:dyDescent="0.2">
      <c r="A76" s="21" t="s">
        <v>1040</v>
      </c>
      <c r="B76" s="34">
        <v>366</v>
      </c>
      <c r="C76" s="30">
        <v>16.666667</v>
      </c>
      <c r="D76" s="30">
        <v>15.846995</v>
      </c>
      <c r="E76" s="30">
        <v>11.47541</v>
      </c>
      <c r="F76" s="30">
        <v>28.688524999999998</v>
      </c>
      <c r="G76" s="30">
        <v>8.1967210000000001</v>
      </c>
      <c r="H76" s="30">
        <v>3.8251369999999998</v>
      </c>
      <c r="I76" s="30">
        <v>4.6448090000000004</v>
      </c>
      <c r="J76" s="30">
        <v>38.251365999999997</v>
      </c>
      <c r="K76" s="30">
        <v>7.9234970000000002</v>
      </c>
      <c r="L76" s="30">
        <v>53.825136999999998</v>
      </c>
    </row>
    <row r="77" spans="1:12" x14ac:dyDescent="0.2">
      <c r="A77" s="21" t="s">
        <v>1041</v>
      </c>
      <c r="B77" s="34">
        <v>954</v>
      </c>
      <c r="C77" s="30">
        <v>20.230608</v>
      </c>
      <c r="D77" s="30">
        <v>21.698112999999999</v>
      </c>
      <c r="E77" s="30">
        <v>13.626834000000001</v>
      </c>
      <c r="F77" s="30">
        <v>27.568134000000001</v>
      </c>
      <c r="G77" s="30">
        <v>9.1194970000000009</v>
      </c>
      <c r="H77" s="30">
        <v>3.354298</v>
      </c>
      <c r="I77" s="30">
        <v>3.7735850000000002</v>
      </c>
      <c r="J77" s="30">
        <v>37.945492999999999</v>
      </c>
      <c r="K77" s="30">
        <v>5.5555560000000002</v>
      </c>
      <c r="L77" s="30">
        <v>56.498952000000003</v>
      </c>
    </row>
    <row r="78" spans="1:12" x14ac:dyDescent="0.2">
      <c r="A78" s="19" t="s">
        <v>1042</v>
      </c>
      <c r="B78" s="20">
        <v>345</v>
      </c>
      <c r="C78" s="26">
        <v>17.681159000000001</v>
      </c>
      <c r="D78" s="26">
        <v>18.840579999999999</v>
      </c>
      <c r="E78" s="26">
        <v>11.014493</v>
      </c>
      <c r="F78" s="26">
        <v>28.405797</v>
      </c>
      <c r="G78" s="26">
        <v>5.7971009999999996</v>
      </c>
      <c r="H78" s="26">
        <v>2.3188409999999999</v>
      </c>
      <c r="I78" s="26">
        <v>2.3188409999999999</v>
      </c>
      <c r="J78" s="26">
        <v>39.130434999999999</v>
      </c>
      <c r="K78" s="26">
        <v>6.086957</v>
      </c>
      <c r="L78" s="26">
        <v>54.782609000000001</v>
      </c>
    </row>
    <row r="79" spans="1:12" x14ac:dyDescent="0.2">
      <c r="A79" s="19" t="s">
        <v>1043</v>
      </c>
      <c r="B79" s="20">
        <v>141</v>
      </c>
      <c r="C79" s="26">
        <v>24.822695</v>
      </c>
      <c r="D79" s="26">
        <v>22.695035000000001</v>
      </c>
      <c r="E79" s="26">
        <v>15.602836999999999</v>
      </c>
      <c r="F79" s="26">
        <v>34.042552999999998</v>
      </c>
      <c r="G79" s="26">
        <v>8.5106380000000001</v>
      </c>
      <c r="H79" s="26">
        <v>2.8368790000000002</v>
      </c>
      <c r="I79" s="26">
        <v>4.2553190000000001</v>
      </c>
      <c r="J79" s="26">
        <v>35.460993000000002</v>
      </c>
      <c r="K79" s="26">
        <v>2.1276600000000001</v>
      </c>
      <c r="L79" s="26">
        <v>62.411347999999997</v>
      </c>
    </row>
    <row r="80" spans="1:12" x14ac:dyDescent="0.2">
      <c r="A80" s="19" t="s">
        <v>1044</v>
      </c>
      <c r="B80" s="20">
        <v>56</v>
      </c>
      <c r="C80" s="26">
        <v>25</v>
      </c>
      <c r="D80" s="26">
        <v>25</v>
      </c>
      <c r="E80" s="26">
        <v>14.285714</v>
      </c>
      <c r="F80" s="26">
        <v>30.357143000000001</v>
      </c>
      <c r="G80" s="26">
        <v>7.1428570000000002</v>
      </c>
      <c r="H80" s="26">
        <v>3.5714290000000002</v>
      </c>
      <c r="I80" s="26">
        <v>0</v>
      </c>
      <c r="J80" s="26">
        <v>30.357143000000001</v>
      </c>
      <c r="K80" s="26">
        <v>7.1428570000000002</v>
      </c>
      <c r="L80" s="26">
        <v>62.5</v>
      </c>
    </row>
    <row r="81" spans="1:12" x14ac:dyDescent="0.2">
      <c r="A81" s="19" t="s">
        <v>1045</v>
      </c>
      <c r="B81" s="20">
        <v>48</v>
      </c>
      <c r="C81" s="26">
        <v>20.833333</v>
      </c>
      <c r="D81" s="26">
        <v>22.916667</v>
      </c>
      <c r="E81" s="26">
        <v>20.833333</v>
      </c>
      <c r="F81" s="26">
        <v>39.583333000000003</v>
      </c>
      <c r="G81" s="26">
        <v>4.1666670000000003</v>
      </c>
      <c r="H81" s="26">
        <v>0</v>
      </c>
      <c r="I81" s="26">
        <v>0</v>
      </c>
      <c r="J81" s="26">
        <v>33.333333000000003</v>
      </c>
      <c r="K81" s="26">
        <v>4.1666670000000003</v>
      </c>
      <c r="L81" s="26">
        <v>62.5</v>
      </c>
    </row>
    <row r="82" spans="1:12" x14ac:dyDescent="0.2">
      <c r="A82" s="19" t="s">
        <v>1046</v>
      </c>
      <c r="B82" s="20">
        <v>20</v>
      </c>
      <c r="C82" s="26">
        <v>30</v>
      </c>
      <c r="D82" s="26">
        <v>15</v>
      </c>
      <c r="E82" s="26">
        <v>10</v>
      </c>
      <c r="F82" s="26">
        <v>30</v>
      </c>
      <c r="G82" s="26">
        <v>5</v>
      </c>
      <c r="H82" s="26">
        <v>0</v>
      </c>
      <c r="I82" s="26">
        <v>5</v>
      </c>
      <c r="J82" s="26">
        <v>30</v>
      </c>
      <c r="K82" s="26">
        <v>10</v>
      </c>
      <c r="L82" s="26">
        <v>60</v>
      </c>
    </row>
    <row r="83" spans="1:12" x14ac:dyDescent="0.2">
      <c r="A83" s="19" t="s">
        <v>1047</v>
      </c>
      <c r="B83" s="20">
        <v>4</v>
      </c>
      <c r="C83" s="26">
        <v>50</v>
      </c>
      <c r="D83" s="26">
        <v>50</v>
      </c>
      <c r="E83" s="26">
        <v>25</v>
      </c>
      <c r="F83" s="26">
        <v>0</v>
      </c>
      <c r="G83" s="26">
        <v>0</v>
      </c>
      <c r="H83" s="26">
        <v>0</v>
      </c>
      <c r="I83" s="26">
        <v>0</v>
      </c>
      <c r="J83" s="26">
        <v>25</v>
      </c>
      <c r="K83" s="26">
        <v>0</v>
      </c>
      <c r="L83" s="26">
        <v>75</v>
      </c>
    </row>
    <row r="84" spans="1:12" x14ac:dyDescent="0.2">
      <c r="A84" s="19" t="s">
        <v>1048</v>
      </c>
      <c r="B84" s="20">
        <v>2</v>
      </c>
      <c r="C84" s="26">
        <v>50</v>
      </c>
      <c r="D84" s="26">
        <v>0</v>
      </c>
      <c r="E84" s="26">
        <v>0</v>
      </c>
      <c r="F84" s="26">
        <v>0</v>
      </c>
      <c r="G84" s="26">
        <v>0</v>
      </c>
      <c r="H84" s="26">
        <v>0</v>
      </c>
      <c r="I84" s="26">
        <v>0</v>
      </c>
      <c r="J84" s="26">
        <v>50</v>
      </c>
      <c r="K84" s="26">
        <v>0</v>
      </c>
      <c r="L84" s="26">
        <v>50</v>
      </c>
    </row>
    <row r="85" spans="1:12" x14ac:dyDescent="0.2">
      <c r="A85" s="19" t="s">
        <v>1049</v>
      </c>
      <c r="B85" s="20">
        <v>2</v>
      </c>
      <c r="C85" s="26">
        <v>50</v>
      </c>
      <c r="D85" s="26">
        <v>100</v>
      </c>
      <c r="E85" s="26">
        <v>0</v>
      </c>
      <c r="F85" s="26">
        <v>0</v>
      </c>
      <c r="G85" s="26">
        <v>0</v>
      </c>
      <c r="H85" s="26">
        <v>0</v>
      </c>
      <c r="I85" s="26">
        <v>0</v>
      </c>
      <c r="J85" s="26">
        <v>0</v>
      </c>
      <c r="K85" s="26">
        <v>0</v>
      </c>
      <c r="L85" s="26">
        <v>100</v>
      </c>
    </row>
    <row r="86" spans="1:12" x14ac:dyDescent="0.2">
      <c r="A86" s="19" t="s">
        <v>1011</v>
      </c>
      <c r="B86" s="20">
        <v>250</v>
      </c>
      <c r="C86" s="26">
        <v>24.8</v>
      </c>
      <c r="D86" s="26">
        <v>21.2</v>
      </c>
      <c r="E86" s="26">
        <v>10</v>
      </c>
      <c r="F86" s="26">
        <v>22</v>
      </c>
      <c r="G86" s="26">
        <v>5.6</v>
      </c>
      <c r="H86" s="26">
        <v>4.4000000000000004</v>
      </c>
      <c r="I86" s="26">
        <v>3.6</v>
      </c>
      <c r="J86" s="26">
        <v>36.4</v>
      </c>
      <c r="K86" s="26">
        <v>10</v>
      </c>
      <c r="L86" s="26">
        <v>53.6</v>
      </c>
    </row>
    <row r="87" spans="1:12" x14ac:dyDescent="0.2">
      <c r="A87" s="18" t="s">
        <v>1050</v>
      </c>
      <c r="B87" s="18"/>
      <c r="C87" s="18"/>
      <c r="D87" s="18"/>
      <c r="E87" s="18"/>
      <c r="F87" s="18"/>
      <c r="G87" s="18"/>
      <c r="H87" s="18"/>
      <c r="I87" s="18"/>
      <c r="J87" s="18"/>
      <c r="K87" s="18"/>
      <c r="L87" s="18"/>
    </row>
    <row r="88" spans="1:12" x14ac:dyDescent="0.2">
      <c r="A88" s="19" t="s">
        <v>1051</v>
      </c>
      <c r="B88" s="20">
        <v>1712</v>
      </c>
      <c r="C88" s="26">
        <v>21.787382999999998</v>
      </c>
      <c r="D88" s="26">
        <v>21.962617000000002</v>
      </c>
      <c r="E88" s="26">
        <v>14.077102999999999</v>
      </c>
      <c r="F88" s="26">
        <v>29.731307999999999</v>
      </c>
      <c r="G88" s="26">
        <v>8.1191589999999998</v>
      </c>
      <c r="H88" s="26">
        <v>3.4462619999999999</v>
      </c>
      <c r="I88" s="26">
        <v>3.2126169999999998</v>
      </c>
      <c r="J88" s="26">
        <v>35.455607000000001</v>
      </c>
      <c r="K88" s="26">
        <v>5.8411210000000002</v>
      </c>
      <c r="L88" s="26">
        <v>58.703271000000001</v>
      </c>
    </row>
    <row r="89" spans="1:12" x14ac:dyDescent="0.2">
      <c r="A89" s="19" t="s">
        <v>139</v>
      </c>
      <c r="B89" s="20">
        <v>76</v>
      </c>
      <c r="C89" s="26">
        <v>23.684211000000001</v>
      </c>
      <c r="D89" s="26">
        <v>23.684211000000001</v>
      </c>
      <c r="E89" s="26">
        <v>19.736841999999999</v>
      </c>
      <c r="F89" s="26">
        <v>30.263158000000001</v>
      </c>
      <c r="G89" s="26">
        <v>11.842105</v>
      </c>
      <c r="H89" s="26">
        <v>5.2631579999999998</v>
      </c>
      <c r="I89" s="26">
        <v>2.6315789999999999</v>
      </c>
      <c r="J89" s="26">
        <v>28.947368000000001</v>
      </c>
      <c r="K89" s="26">
        <v>6.5789470000000003</v>
      </c>
      <c r="L89" s="26">
        <v>64.473684000000006</v>
      </c>
    </row>
    <row r="90" spans="1:12" x14ac:dyDescent="0.2">
      <c r="A90" s="19" t="s">
        <v>1052</v>
      </c>
      <c r="B90" s="20">
        <v>59</v>
      </c>
      <c r="C90" s="26">
        <v>15.254237</v>
      </c>
      <c r="D90" s="26">
        <v>10.169492</v>
      </c>
      <c r="E90" s="26">
        <v>8.4745760000000008</v>
      </c>
      <c r="F90" s="26">
        <v>25.423729000000002</v>
      </c>
      <c r="G90" s="26">
        <v>5.084746</v>
      </c>
      <c r="H90" s="26">
        <v>1.6949149999999999</v>
      </c>
      <c r="I90" s="26">
        <v>5.084746</v>
      </c>
      <c r="J90" s="26">
        <v>47.457627000000002</v>
      </c>
      <c r="K90" s="26">
        <v>5.084746</v>
      </c>
      <c r="L90" s="26">
        <v>47.457627000000002</v>
      </c>
    </row>
    <row r="91" spans="1:12" x14ac:dyDescent="0.2">
      <c r="A91" s="19" t="s">
        <v>140</v>
      </c>
      <c r="B91" s="20">
        <v>194</v>
      </c>
      <c r="C91" s="26">
        <v>13.402062000000001</v>
      </c>
      <c r="D91" s="26">
        <v>9.7938139999999994</v>
      </c>
      <c r="E91" s="26">
        <v>3.608247</v>
      </c>
      <c r="F91" s="26">
        <v>18.041236999999999</v>
      </c>
      <c r="G91" s="26">
        <v>5.1546390000000004</v>
      </c>
      <c r="H91" s="26">
        <v>2.0618560000000001</v>
      </c>
      <c r="I91" s="26">
        <v>2.5773199999999998</v>
      </c>
      <c r="J91" s="26">
        <v>54.123711</v>
      </c>
      <c r="K91" s="26">
        <v>8.2474229999999995</v>
      </c>
      <c r="L91" s="26">
        <v>37.628866000000002</v>
      </c>
    </row>
    <row r="92" spans="1:12" x14ac:dyDescent="0.2">
      <c r="A92" s="19" t="s">
        <v>141</v>
      </c>
      <c r="B92" s="20">
        <v>16</v>
      </c>
      <c r="C92" s="26">
        <v>25</v>
      </c>
      <c r="D92" s="26">
        <v>25</v>
      </c>
      <c r="E92" s="26">
        <v>6.25</v>
      </c>
      <c r="F92" s="26">
        <v>25</v>
      </c>
      <c r="G92" s="26">
        <v>12.5</v>
      </c>
      <c r="H92" s="26">
        <v>6.25</v>
      </c>
      <c r="I92" s="26">
        <v>6.25</v>
      </c>
      <c r="J92" s="26">
        <v>43.75</v>
      </c>
      <c r="K92" s="26">
        <v>12.5</v>
      </c>
      <c r="L92" s="26">
        <v>43.75</v>
      </c>
    </row>
    <row r="93" spans="1:12" x14ac:dyDescent="0.2">
      <c r="A93" s="19" t="s">
        <v>1009</v>
      </c>
      <c r="B93" s="20">
        <v>46</v>
      </c>
      <c r="C93" s="26">
        <v>8.6956520000000008</v>
      </c>
      <c r="D93" s="26">
        <v>13.043478</v>
      </c>
      <c r="E93" s="26">
        <v>6.5217390000000002</v>
      </c>
      <c r="F93" s="26">
        <v>19.565217000000001</v>
      </c>
      <c r="G93" s="26">
        <v>6.5217390000000002</v>
      </c>
      <c r="H93" s="26">
        <v>2.1739130000000002</v>
      </c>
      <c r="I93" s="26">
        <v>13.043478</v>
      </c>
      <c r="J93" s="26">
        <v>39.130434999999999</v>
      </c>
      <c r="K93" s="26">
        <v>6.5217390000000002</v>
      </c>
      <c r="L93" s="26">
        <v>54.347825999999998</v>
      </c>
    </row>
    <row r="94" spans="1:12" x14ac:dyDescent="0.2">
      <c r="A94" s="19" t="s">
        <v>1011</v>
      </c>
      <c r="B94" s="20">
        <v>85</v>
      </c>
      <c r="C94" s="26">
        <v>14.117647</v>
      </c>
      <c r="D94" s="26">
        <v>21.176470999999999</v>
      </c>
      <c r="E94" s="26">
        <v>7.0588240000000004</v>
      </c>
      <c r="F94" s="26">
        <v>18.823529000000001</v>
      </c>
      <c r="G94" s="26">
        <v>4.7058819999999999</v>
      </c>
      <c r="H94" s="26">
        <v>1.176471</v>
      </c>
      <c r="I94" s="26">
        <v>5.8823530000000002</v>
      </c>
      <c r="J94" s="26">
        <v>37.647058999999999</v>
      </c>
      <c r="K94" s="26">
        <v>11.764706</v>
      </c>
      <c r="L94" s="26">
        <v>50.588234999999997</v>
      </c>
    </row>
    <row r="95" spans="1:12" x14ac:dyDescent="0.2">
      <c r="A95" s="18" t="s">
        <v>1053</v>
      </c>
      <c r="B95" s="18"/>
      <c r="C95" s="18"/>
      <c r="D95" s="18"/>
      <c r="E95" s="18"/>
      <c r="F95" s="18"/>
      <c r="G95" s="18"/>
      <c r="H95" s="18"/>
      <c r="I95" s="18"/>
      <c r="J95" s="18"/>
      <c r="K95" s="18"/>
      <c r="L95" s="18"/>
    </row>
    <row r="96" spans="1:12" x14ac:dyDescent="0.2">
      <c r="A96" s="19" t="s">
        <v>1054</v>
      </c>
      <c r="B96" s="20">
        <v>1212</v>
      </c>
      <c r="C96" s="26">
        <v>19.306930999999999</v>
      </c>
      <c r="D96" s="26">
        <v>22.937294000000001</v>
      </c>
      <c r="E96" s="26">
        <v>15.594059</v>
      </c>
      <c r="F96" s="26">
        <v>30.033003000000001</v>
      </c>
      <c r="G96" s="26">
        <v>9.4059410000000003</v>
      </c>
      <c r="H96" s="26">
        <v>3.465347</v>
      </c>
      <c r="I96" s="26">
        <v>2.970297</v>
      </c>
      <c r="J96" s="26">
        <v>36.551155000000001</v>
      </c>
      <c r="K96" s="26">
        <v>4.6204619999999998</v>
      </c>
      <c r="L96" s="26">
        <v>58.828383000000002</v>
      </c>
    </row>
    <row r="97" spans="1:12" x14ac:dyDescent="0.2">
      <c r="A97" s="19" t="s">
        <v>1055</v>
      </c>
      <c r="B97" s="20">
        <v>24</v>
      </c>
      <c r="C97" s="26">
        <v>12.5</v>
      </c>
      <c r="D97" s="26">
        <v>25</v>
      </c>
      <c r="E97" s="26">
        <v>4.1666670000000003</v>
      </c>
      <c r="F97" s="26">
        <v>25</v>
      </c>
      <c r="G97" s="26">
        <v>8.3333329999999997</v>
      </c>
      <c r="H97" s="26">
        <v>4.1666670000000003</v>
      </c>
      <c r="I97" s="26">
        <v>0</v>
      </c>
      <c r="J97" s="26">
        <v>45.833333000000003</v>
      </c>
      <c r="K97" s="26">
        <v>4.1666670000000003</v>
      </c>
      <c r="L97" s="26">
        <v>50</v>
      </c>
    </row>
    <row r="98" spans="1:12" x14ac:dyDescent="0.2">
      <c r="A98" s="19" t="s">
        <v>1056</v>
      </c>
      <c r="B98" s="20">
        <v>76</v>
      </c>
      <c r="C98" s="26">
        <v>21.052631999999999</v>
      </c>
      <c r="D98" s="26">
        <v>15.789474</v>
      </c>
      <c r="E98" s="26">
        <v>5.2631579999999998</v>
      </c>
      <c r="F98" s="26">
        <v>28.947368000000001</v>
      </c>
      <c r="G98" s="26">
        <v>7.8947370000000001</v>
      </c>
      <c r="H98" s="26">
        <v>2.6315789999999999</v>
      </c>
      <c r="I98" s="26">
        <v>1.3157890000000001</v>
      </c>
      <c r="J98" s="26">
        <v>47.368420999999998</v>
      </c>
      <c r="K98" s="26">
        <v>6.5789470000000003</v>
      </c>
      <c r="L98" s="26">
        <v>46.052632000000003</v>
      </c>
    </row>
    <row r="99" spans="1:12" x14ac:dyDescent="0.2">
      <c r="A99" s="19" t="s">
        <v>1057</v>
      </c>
      <c r="B99" s="20">
        <v>43</v>
      </c>
      <c r="C99" s="26">
        <v>13.953488</v>
      </c>
      <c r="D99" s="26">
        <v>9.3023260000000008</v>
      </c>
      <c r="E99" s="26">
        <v>13.953488</v>
      </c>
      <c r="F99" s="26">
        <v>32.558140000000002</v>
      </c>
      <c r="G99" s="26">
        <v>4.6511630000000004</v>
      </c>
      <c r="H99" s="26">
        <v>4.6511630000000004</v>
      </c>
      <c r="I99" s="26">
        <v>2.3255810000000001</v>
      </c>
      <c r="J99" s="26">
        <v>41.860464999999998</v>
      </c>
      <c r="K99" s="26">
        <v>6.9767440000000001</v>
      </c>
      <c r="L99" s="26">
        <v>51.162790999999999</v>
      </c>
    </row>
    <row r="100" spans="1:12" x14ac:dyDescent="0.2">
      <c r="A100" s="19" t="s">
        <v>1058</v>
      </c>
      <c r="B100" s="20">
        <v>14</v>
      </c>
      <c r="C100" s="26">
        <v>14.285714</v>
      </c>
      <c r="D100" s="26">
        <v>28.571428999999998</v>
      </c>
      <c r="E100" s="26">
        <v>7.1428570000000002</v>
      </c>
      <c r="F100" s="26">
        <v>0</v>
      </c>
      <c r="G100" s="26">
        <v>0</v>
      </c>
      <c r="H100" s="26">
        <v>0</v>
      </c>
      <c r="I100" s="26">
        <v>0</v>
      </c>
      <c r="J100" s="26">
        <v>64.285713999999999</v>
      </c>
      <c r="K100" s="26">
        <v>0</v>
      </c>
      <c r="L100" s="26">
        <v>35.714286000000001</v>
      </c>
    </row>
    <row r="101" spans="1:12" x14ac:dyDescent="0.2">
      <c r="A101" s="19" t="s">
        <v>1059</v>
      </c>
      <c r="B101" s="20">
        <v>5</v>
      </c>
      <c r="C101" s="26">
        <v>20</v>
      </c>
      <c r="D101" s="26">
        <v>0</v>
      </c>
      <c r="E101" s="26">
        <v>0</v>
      </c>
      <c r="F101" s="26">
        <v>40</v>
      </c>
      <c r="G101" s="26">
        <v>40</v>
      </c>
      <c r="H101" s="26">
        <v>0</v>
      </c>
      <c r="I101" s="26">
        <v>0</v>
      </c>
      <c r="J101" s="26">
        <v>40</v>
      </c>
      <c r="K101" s="26">
        <v>0</v>
      </c>
      <c r="L101" s="26">
        <v>60</v>
      </c>
    </row>
    <row r="102" spans="1:12" x14ac:dyDescent="0.2">
      <c r="A102" s="19" t="s">
        <v>1011</v>
      </c>
      <c r="B102" s="20">
        <v>414</v>
      </c>
      <c r="C102" s="26">
        <v>31.159420000000001</v>
      </c>
      <c r="D102" s="26">
        <v>21.739129999999999</v>
      </c>
      <c r="E102" s="26">
        <v>13.285024</v>
      </c>
      <c r="F102" s="26">
        <v>29.951691</v>
      </c>
      <c r="G102" s="26">
        <v>5.3140099999999997</v>
      </c>
      <c r="H102" s="26">
        <v>3.8647339999999999</v>
      </c>
      <c r="I102" s="26">
        <v>4.589372</v>
      </c>
      <c r="J102" s="26">
        <v>26.570048</v>
      </c>
      <c r="K102" s="26">
        <v>9.6618359999999992</v>
      </c>
      <c r="L102" s="26">
        <v>63.768115999999999</v>
      </c>
    </row>
    <row r="103" spans="1:12" x14ac:dyDescent="0.2">
      <c r="A103" s="18" t="s">
        <v>1060</v>
      </c>
      <c r="B103" s="18"/>
      <c r="C103" s="18"/>
      <c r="D103" s="18"/>
      <c r="E103" s="18"/>
      <c r="F103" s="18"/>
      <c r="G103" s="18"/>
      <c r="H103" s="18"/>
      <c r="I103" s="18"/>
      <c r="J103" s="18"/>
      <c r="K103" s="18"/>
      <c r="L103" s="18"/>
    </row>
    <row r="104" spans="1:12" x14ac:dyDescent="0.2">
      <c r="A104" s="19" t="s">
        <v>1054</v>
      </c>
      <c r="B104" s="20">
        <v>13</v>
      </c>
      <c r="C104" s="26">
        <v>0</v>
      </c>
      <c r="D104" s="26">
        <v>15.384615</v>
      </c>
      <c r="E104" s="26">
        <v>0</v>
      </c>
      <c r="F104" s="26">
        <v>30.769231000000001</v>
      </c>
      <c r="G104" s="26">
        <v>7.6923079999999997</v>
      </c>
      <c r="H104" s="26">
        <v>0</v>
      </c>
      <c r="I104" s="26">
        <v>15.384615</v>
      </c>
      <c r="J104" s="26">
        <v>23.076923000000001</v>
      </c>
      <c r="K104" s="26">
        <v>7.6923079999999997</v>
      </c>
      <c r="L104" s="26">
        <v>69.230768999999995</v>
      </c>
    </row>
    <row r="105" spans="1:12" x14ac:dyDescent="0.2">
      <c r="A105" s="19" t="s">
        <v>1055</v>
      </c>
      <c r="B105" s="20">
        <v>89</v>
      </c>
      <c r="C105" s="26">
        <v>12.359551</v>
      </c>
      <c r="D105" s="26">
        <v>7.8651689999999999</v>
      </c>
      <c r="E105" s="26">
        <v>5.6179779999999999</v>
      </c>
      <c r="F105" s="26">
        <v>16.853933000000001</v>
      </c>
      <c r="G105" s="26">
        <v>8.9887639999999998</v>
      </c>
      <c r="H105" s="26">
        <v>2.2471909999999999</v>
      </c>
      <c r="I105" s="26">
        <v>3.370787</v>
      </c>
      <c r="J105" s="26">
        <v>56.179774999999999</v>
      </c>
      <c r="K105" s="26">
        <v>5.6179779999999999</v>
      </c>
      <c r="L105" s="26">
        <v>38.202247</v>
      </c>
    </row>
    <row r="106" spans="1:12" x14ac:dyDescent="0.2">
      <c r="A106" s="19" t="s">
        <v>1056</v>
      </c>
      <c r="B106" s="20">
        <v>143</v>
      </c>
      <c r="C106" s="26">
        <v>15.384615</v>
      </c>
      <c r="D106" s="26">
        <v>13.286713000000001</v>
      </c>
      <c r="E106" s="26">
        <v>4.1958039999999999</v>
      </c>
      <c r="F106" s="26">
        <v>19.58042</v>
      </c>
      <c r="G106" s="26">
        <v>4.895105</v>
      </c>
      <c r="H106" s="26">
        <v>2.0979019999999999</v>
      </c>
      <c r="I106" s="26">
        <v>2.7972030000000001</v>
      </c>
      <c r="J106" s="26">
        <v>49.650350000000003</v>
      </c>
      <c r="K106" s="26">
        <v>9.7902100000000001</v>
      </c>
      <c r="L106" s="26">
        <v>40.559441</v>
      </c>
    </row>
    <row r="107" spans="1:12" x14ac:dyDescent="0.2">
      <c r="A107" s="19" t="s">
        <v>1057</v>
      </c>
      <c r="B107" s="20">
        <v>27</v>
      </c>
      <c r="C107" s="26">
        <v>22.222221999999999</v>
      </c>
      <c r="D107" s="26">
        <v>11.111110999999999</v>
      </c>
      <c r="E107" s="26">
        <v>7.4074070000000001</v>
      </c>
      <c r="F107" s="26">
        <v>29.629629999999999</v>
      </c>
      <c r="G107" s="26">
        <v>7.4074070000000001</v>
      </c>
      <c r="H107" s="26">
        <v>3.7037040000000001</v>
      </c>
      <c r="I107" s="26">
        <v>3.7037040000000001</v>
      </c>
      <c r="J107" s="26">
        <v>44.444443999999997</v>
      </c>
      <c r="K107" s="26">
        <v>7.4074070000000001</v>
      </c>
      <c r="L107" s="26">
        <v>48.148147999999999</v>
      </c>
    </row>
    <row r="108" spans="1:12" x14ac:dyDescent="0.2">
      <c r="A108" s="19" t="s">
        <v>1058</v>
      </c>
      <c r="B108" s="20">
        <v>5</v>
      </c>
      <c r="C108" s="26">
        <v>0</v>
      </c>
      <c r="D108" s="26">
        <v>20</v>
      </c>
      <c r="E108" s="26">
        <v>0</v>
      </c>
      <c r="F108" s="26">
        <v>20</v>
      </c>
      <c r="G108" s="26">
        <v>0</v>
      </c>
      <c r="H108" s="26">
        <v>0</v>
      </c>
      <c r="I108" s="26">
        <v>20</v>
      </c>
      <c r="J108" s="26">
        <v>40</v>
      </c>
      <c r="K108" s="26">
        <v>0</v>
      </c>
      <c r="L108" s="26">
        <v>60</v>
      </c>
    </row>
    <row r="109" spans="1:12" x14ac:dyDescent="0.2">
      <c r="A109" s="19" t="s">
        <v>1059</v>
      </c>
      <c r="B109" s="20">
        <v>10</v>
      </c>
      <c r="C109" s="26">
        <v>10</v>
      </c>
      <c r="D109" s="26">
        <v>10</v>
      </c>
      <c r="E109" s="26">
        <v>20</v>
      </c>
      <c r="F109" s="26">
        <v>20</v>
      </c>
      <c r="G109" s="26">
        <v>0</v>
      </c>
      <c r="H109" s="26">
        <v>0</v>
      </c>
      <c r="I109" s="26">
        <v>0</v>
      </c>
      <c r="J109" s="26">
        <v>50</v>
      </c>
      <c r="K109" s="26">
        <v>10</v>
      </c>
      <c r="L109" s="26">
        <v>40</v>
      </c>
    </row>
    <row r="110" spans="1:12" x14ac:dyDescent="0.2">
      <c r="A110" s="19" t="s">
        <v>1011</v>
      </c>
      <c r="B110" s="20">
        <v>28</v>
      </c>
      <c r="C110" s="26">
        <v>10.714286</v>
      </c>
      <c r="D110" s="26">
        <v>7.1428570000000002</v>
      </c>
      <c r="E110" s="26">
        <v>3.5714290000000002</v>
      </c>
      <c r="F110" s="26">
        <v>17.857143000000001</v>
      </c>
      <c r="G110" s="26">
        <v>0</v>
      </c>
      <c r="H110" s="26">
        <v>3.5714290000000002</v>
      </c>
      <c r="I110" s="26">
        <v>14.285714</v>
      </c>
      <c r="J110" s="26">
        <v>53.571429000000002</v>
      </c>
      <c r="K110" s="26">
        <v>3.5714290000000002</v>
      </c>
      <c r="L110" s="26">
        <v>42.857143000000001</v>
      </c>
    </row>
    <row r="111" spans="1:12" x14ac:dyDescent="0.2">
      <c r="A111" s="18" t="s">
        <v>142</v>
      </c>
      <c r="B111" s="18"/>
      <c r="C111" s="18"/>
      <c r="D111" s="18"/>
      <c r="E111" s="18"/>
      <c r="F111" s="18"/>
      <c r="G111" s="18"/>
      <c r="H111" s="18"/>
      <c r="I111" s="18"/>
      <c r="J111" s="18"/>
      <c r="K111" s="18"/>
      <c r="L111" s="18"/>
    </row>
    <row r="112" spans="1:12" x14ac:dyDescent="0.2">
      <c r="A112" s="19" t="s">
        <v>1061</v>
      </c>
      <c r="B112" s="20">
        <v>90</v>
      </c>
      <c r="C112" s="26">
        <v>18.888888999999999</v>
      </c>
      <c r="D112" s="26">
        <v>23.333333</v>
      </c>
      <c r="E112" s="26">
        <v>21.111111000000001</v>
      </c>
      <c r="F112" s="26">
        <v>32.222222000000002</v>
      </c>
      <c r="G112" s="26">
        <v>6.6666670000000003</v>
      </c>
      <c r="H112" s="26">
        <v>1.111111</v>
      </c>
      <c r="I112" s="26">
        <v>1.111111</v>
      </c>
      <c r="J112" s="26">
        <v>34.444443999999997</v>
      </c>
      <c r="K112" s="26">
        <v>4.4444439999999998</v>
      </c>
      <c r="L112" s="26">
        <v>61.111111000000001</v>
      </c>
    </row>
    <row r="113" spans="1:12" x14ac:dyDescent="0.2">
      <c r="A113" s="19" t="s">
        <v>1062</v>
      </c>
      <c r="B113" s="20">
        <v>307</v>
      </c>
      <c r="C113" s="26">
        <v>14.65798</v>
      </c>
      <c r="D113" s="26">
        <v>16.938110999999999</v>
      </c>
      <c r="E113" s="26">
        <v>14.983713</v>
      </c>
      <c r="F113" s="26">
        <v>28.990227999999998</v>
      </c>
      <c r="G113" s="26">
        <v>12.703583</v>
      </c>
      <c r="H113" s="26">
        <v>2.9315959999999999</v>
      </c>
      <c r="I113" s="26">
        <v>1.6286639999999999</v>
      </c>
      <c r="J113" s="26">
        <v>43.648207999999997</v>
      </c>
      <c r="K113" s="26">
        <v>3.2573289999999999</v>
      </c>
      <c r="L113" s="26">
        <v>53.094462999999998</v>
      </c>
    </row>
    <row r="114" spans="1:12" x14ac:dyDescent="0.2">
      <c r="A114" s="19" t="s">
        <v>1063</v>
      </c>
      <c r="B114" s="20">
        <v>392</v>
      </c>
      <c r="C114" s="26">
        <v>18.622449</v>
      </c>
      <c r="D114" s="26">
        <v>19.642856999999999</v>
      </c>
      <c r="E114" s="26">
        <v>13.775510000000001</v>
      </c>
      <c r="F114" s="26">
        <v>31.887754999999999</v>
      </c>
      <c r="G114" s="26">
        <v>8.6734690000000008</v>
      </c>
      <c r="H114" s="26">
        <v>3.5714290000000002</v>
      </c>
      <c r="I114" s="26">
        <v>3.3163269999999998</v>
      </c>
      <c r="J114" s="26">
        <v>37.5</v>
      </c>
      <c r="K114" s="26">
        <v>4.0816330000000001</v>
      </c>
      <c r="L114" s="26">
        <v>58.418367000000003</v>
      </c>
    </row>
    <row r="115" spans="1:12" x14ac:dyDescent="0.2">
      <c r="A115" s="19" t="s">
        <v>1064</v>
      </c>
      <c r="B115" s="20">
        <v>379</v>
      </c>
      <c r="C115" s="26">
        <v>21.108179</v>
      </c>
      <c r="D115" s="26">
        <v>20.316623</v>
      </c>
      <c r="E115" s="26">
        <v>9.7625329999999995</v>
      </c>
      <c r="F115" s="26">
        <v>29.815303</v>
      </c>
      <c r="G115" s="26">
        <v>8.9709760000000003</v>
      </c>
      <c r="H115" s="26">
        <v>4.2216360000000002</v>
      </c>
      <c r="I115" s="26">
        <v>3.1662270000000001</v>
      </c>
      <c r="J115" s="26">
        <v>35.356200999999999</v>
      </c>
      <c r="K115" s="26">
        <v>7.1240110000000003</v>
      </c>
      <c r="L115" s="26">
        <v>57.519789000000003</v>
      </c>
    </row>
    <row r="116" spans="1:12" x14ac:dyDescent="0.2">
      <c r="A116" s="19" t="s">
        <v>1065</v>
      </c>
      <c r="B116" s="20">
        <v>951</v>
      </c>
      <c r="C116" s="26">
        <v>23.028390999999999</v>
      </c>
      <c r="D116" s="26">
        <v>21.556256999999999</v>
      </c>
      <c r="E116" s="26">
        <v>12.197687</v>
      </c>
      <c r="F116" s="26">
        <v>25.446898000000001</v>
      </c>
      <c r="G116" s="26">
        <v>5.7833860000000001</v>
      </c>
      <c r="H116" s="26">
        <v>3.1545740000000002</v>
      </c>
      <c r="I116" s="26">
        <v>4.416404</v>
      </c>
      <c r="J116" s="26">
        <v>36.487907</v>
      </c>
      <c r="K116" s="26">
        <v>7.8864349999999996</v>
      </c>
      <c r="L116" s="26">
        <v>55.625656999999997</v>
      </c>
    </row>
    <row r="117" spans="1:12" x14ac:dyDescent="0.2">
      <c r="A117" s="19" t="s">
        <v>1011</v>
      </c>
      <c r="B117" s="20">
        <v>69</v>
      </c>
      <c r="C117" s="26">
        <v>17.391304000000002</v>
      </c>
      <c r="D117" s="26">
        <v>21.739129999999999</v>
      </c>
      <c r="E117" s="26">
        <v>8.6956520000000008</v>
      </c>
      <c r="F117" s="26">
        <v>18.840579999999999</v>
      </c>
      <c r="G117" s="26">
        <v>2.8985509999999999</v>
      </c>
      <c r="H117" s="26">
        <v>1.4492750000000001</v>
      </c>
      <c r="I117" s="26">
        <v>5.7971009999999996</v>
      </c>
      <c r="J117" s="26">
        <v>37.681159000000001</v>
      </c>
      <c r="K117" s="26">
        <v>10.144928</v>
      </c>
      <c r="L117" s="26">
        <v>52.173912999999999</v>
      </c>
    </row>
    <row r="118" spans="1:12" x14ac:dyDescent="0.2">
      <c r="A118" s="18" t="s">
        <v>143</v>
      </c>
      <c r="B118" s="18"/>
      <c r="C118" s="18"/>
      <c r="D118" s="18"/>
      <c r="E118" s="18"/>
      <c r="F118" s="18"/>
      <c r="G118" s="18"/>
      <c r="H118" s="18"/>
      <c r="I118" s="18"/>
      <c r="J118" s="18"/>
      <c r="K118" s="18"/>
      <c r="L118" s="18"/>
    </row>
    <row r="119" spans="1:12" x14ac:dyDescent="0.2">
      <c r="A119" s="21" t="s">
        <v>1066</v>
      </c>
      <c r="B119" s="21"/>
      <c r="C119" s="21"/>
      <c r="D119" s="21"/>
      <c r="E119" s="21"/>
      <c r="F119" s="21"/>
      <c r="G119" s="21"/>
      <c r="H119" s="21"/>
      <c r="I119" s="21"/>
      <c r="J119" s="21"/>
      <c r="K119" s="21"/>
      <c r="L119" s="21"/>
    </row>
    <row r="120" spans="1:12" x14ac:dyDescent="0.2">
      <c r="A120" s="19" t="s">
        <v>1067</v>
      </c>
      <c r="B120" s="20">
        <v>546</v>
      </c>
      <c r="C120" s="26">
        <v>16.666667</v>
      </c>
      <c r="D120" s="26">
        <v>18.498168</v>
      </c>
      <c r="E120" s="26">
        <v>17.399266999999998</v>
      </c>
      <c r="F120" s="26">
        <v>31.684982000000002</v>
      </c>
      <c r="G120" s="26">
        <v>12.820513</v>
      </c>
      <c r="H120" s="26">
        <v>4.2124540000000001</v>
      </c>
      <c r="I120" s="26">
        <v>2.7472530000000002</v>
      </c>
      <c r="J120" s="26">
        <v>38.644689</v>
      </c>
      <c r="K120" s="26">
        <v>4.0293039999999998</v>
      </c>
      <c r="L120" s="26">
        <v>57.326006999999997</v>
      </c>
    </row>
    <row r="121" spans="1:12" x14ac:dyDescent="0.2">
      <c r="A121" s="19" t="s">
        <v>1068</v>
      </c>
      <c r="B121" s="20">
        <v>531</v>
      </c>
      <c r="C121" s="26">
        <v>21.468927000000001</v>
      </c>
      <c r="D121" s="26">
        <v>20.903955</v>
      </c>
      <c r="E121" s="26">
        <v>11.864407</v>
      </c>
      <c r="F121" s="26">
        <v>34.086629000000002</v>
      </c>
      <c r="G121" s="26">
        <v>7.344633</v>
      </c>
      <c r="H121" s="26">
        <v>3.5781540000000001</v>
      </c>
      <c r="I121" s="26">
        <v>3.5781540000000001</v>
      </c>
      <c r="J121" s="26">
        <v>37.664783</v>
      </c>
      <c r="K121" s="26">
        <v>3.389831</v>
      </c>
      <c r="L121" s="26">
        <v>58.945385999999999</v>
      </c>
    </row>
    <row r="122" spans="1:12" x14ac:dyDescent="0.2">
      <c r="A122" s="19" t="s">
        <v>1069</v>
      </c>
      <c r="B122" s="20">
        <v>205</v>
      </c>
      <c r="C122" s="26">
        <v>18.536584999999999</v>
      </c>
      <c r="D122" s="26">
        <v>22.926829000000001</v>
      </c>
      <c r="E122" s="26">
        <v>12.682926999999999</v>
      </c>
      <c r="F122" s="26">
        <v>23.902439000000001</v>
      </c>
      <c r="G122" s="26">
        <v>7.3170729999999997</v>
      </c>
      <c r="H122" s="26">
        <v>1.95122</v>
      </c>
      <c r="I122" s="26">
        <v>4.390244</v>
      </c>
      <c r="J122" s="26">
        <v>37.073171000000002</v>
      </c>
      <c r="K122" s="26">
        <v>7.8048780000000004</v>
      </c>
      <c r="L122" s="26">
        <v>55.121951000000003</v>
      </c>
    </row>
    <row r="123" spans="1:12" x14ac:dyDescent="0.2">
      <c r="A123" s="19" t="s">
        <v>1070</v>
      </c>
      <c r="B123" s="20">
        <v>762</v>
      </c>
      <c r="C123" s="26">
        <v>23.359580000000001</v>
      </c>
      <c r="D123" s="26">
        <v>20.472441</v>
      </c>
      <c r="E123" s="26">
        <v>10.236219999999999</v>
      </c>
      <c r="F123" s="26">
        <v>23.490814</v>
      </c>
      <c r="G123" s="26">
        <v>5.3805769999999997</v>
      </c>
      <c r="H123" s="26">
        <v>2.3622049999999999</v>
      </c>
      <c r="I123" s="26">
        <v>3.1496059999999999</v>
      </c>
      <c r="J123" s="26">
        <v>36.876640000000002</v>
      </c>
      <c r="K123" s="26">
        <v>8.9238850000000003</v>
      </c>
      <c r="L123" s="26">
        <v>54.199475</v>
      </c>
    </row>
    <row r="124" spans="1:12" x14ac:dyDescent="0.2">
      <c r="A124" s="19" t="s">
        <v>1011</v>
      </c>
      <c r="B124" s="20">
        <v>144</v>
      </c>
      <c r="C124" s="26">
        <v>17.361111000000001</v>
      </c>
      <c r="D124" s="26">
        <v>22.222221999999999</v>
      </c>
      <c r="E124" s="26">
        <v>11.111110999999999</v>
      </c>
      <c r="F124" s="26">
        <v>20.138888999999999</v>
      </c>
      <c r="G124" s="26">
        <v>3.4722219999999999</v>
      </c>
      <c r="H124" s="26">
        <v>4.8611110000000002</v>
      </c>
      <c r="I124" s="26">
        <v>6.9444439999999998</v>
      </c>
      <c r="J124" s="26">
        <v>35.416666999999997</v>
      </c>
      <c r="K124" s="26">
        <v>10.416667</v>
      </c>
      <c r="L124" s="26">
        <v>54.166666999999997</v>
      </c>
    </row>
    <row r="125" spans="1:12" x14ac:dyDescent="0.2">
      <c r="A125" s="18" t="s">
        <v>143</v>
      </c>
      <c r="B125" s="18"/>
      <c r="C125" s="18"/>
      <c r="D125" s="18"/>
      <c r="E125" s="18"/>
      <c r="F125" s="18"/>
      <c r="G125" s="18"/>
      <c r="H125" s="18"/>
      <c r="I125" s="18"/>
      <c r="J125" s="18"/>
      <c r="K125" s="18"/>
      <c r="L125" s="18"/>
    </row>
    <row r="126" spans="1:12" x14ac:dyDescent="0.2">
      <c r="A126" s="21" t="s">
        <v>1071</v>
      </c>
      <c r="B126" s="21"/>
      <c r="C126" s="21"/>
      <c r="D126" s="21"/>
      <c r="E126" s="21"/>
      <c r="F126" s="21"/>
      <c r="G126" s="21"/>
      <c r="H126" s="21"/>
      <c r="I126" s="21"/>
      <c r="J126" s="21"/>
      <c r="K126" s="21"/>
      <c r="L126" s="21"/>
    </row>
    <row r="127" spans="1:12" x14ac:dyDescent="0.2">
      <c r="A127" s="19" t="s">
        <v>1067</v>
      </c>
      <c r="B127" s="20">
        <v>285</v>
      </c>
      <c r="C127" s="26">
        <v>13.684210999999999</v>
      </c>
      <c r="D127" s="26">
        <v>18.947368000000001</v>
      </c>
      <c r="E127" s="26">
        <v>14.736841999999999</v>
      </c>
      <c r="F127" s="26">
        <v>30.175439000000001</v>
      </c>
      <c r="G127" s="26">
        <v>8.7719299999999993</v>
      </c>
      <c r="H127" s="26">
        <v>3.1578949999999999</v>
      </c>
      <c r="I127" s="26">
        <v>1.4035089999999999</v>
      </c>
      <c r="J127" s="26">
        <v>44.912281</v>
      </c>
      <c r="K127" s="26">
        <v>1.4035089999999999</v>
      </c>
      <c r="L127" s="26">
        <v>53.684210999999998</v>
      </c>
    </row>
    <row r="128" spans="1:12" x14ac:dyDescent="0.2">
      <c r="A128" s="19" t="s">
        <v>1068</v>
      </c>
      <c r="B128" s="20">
        <v>217</v>
      </c>
      <c r="C128" s="26">
        <v>19.815667999999999</v>
      </c>
      <c r="D128" s="26">
        <v>20.276498</v>
      </c>
      <c r="E128" s="26">
        <v>13.364055</v>
      </c>
      <c r="F128" s="26">
        <v>33.640552999999997</v>
      </c>
      <c r="G128" s="26">
        <v>11.981567</v>
      </c>
      <c r="H128" s="26">
        <v>3.225806</v>
      </c>
      <c r="I128" s="26">
        <v>2.764977</v>
      </c>
      <c r="J128" s="26">
        <v>38.709676999999999</v>
      </c>
      <c r="K128" s="26">
        <v>5.0691240000000004</v>
      </c>
      <c r="L128" s="26">
        <v>56.221198000000001</v>
      </c>
    </row>
    <row r="129" spans="1:12" x14ac:dyDescent="0.2">
      <c r="A129" s="19" t="s">
        <v>1069</v>
      </c>
      <c r="B129" s="20">
        <v>142</v>
      </c>
      <c r="C129" s="26">
        <v>19.718309999999999</v>
      </c>
      <c r="D129" s="26">
        <v>20.422535</v>
      </c>
      <c r="E129" s="26">
        <v>15.492958</v>
      </c>
      <c r="F129" s="26">
        <v>30.985914999999999</v>
      </c>
      <c r="G129" s="26">
        <v>9.1549300000000002</v>
      </c>
      <c r="H129" s="26">
        <v>2.112676</v>
      </c>
      <c r="I129" s="26">
        <v>4.9295770000000001</v>
      </c>
      <c r="J129" s="26">
        <v>38.732393999999999</v>
      </c>
      <c r="K129" s="26">
        <v>3.5211269999999999</v>
      </c>
      <c r="L129" s="26">
        <v>57.746479000000001</v>
      </c>
    </row>
    <row r="130" spans="1:12" x14ac:dyDescent="0.2">
      <c r="A130" s="19" t="s">
        <v>1070</v>
      </c>
      <c r="B130" s="20">
        <v>1184</v>
      </c>
      <c r="C130" s="26">
        <v>21.621621999999999</v>
      </c>
      <c r="D130" s="26">
        <v>21.283784000000001</v>
      </c>
      <c r="E130" s="26">
        <v>11.570945999999999</v>
      </c>
      <c r="F130" s="26">
        <v>26.351351000000001</v>
      </c>
      <c r="G130" s="26">
        <v>6.5878379999999996</v>
      </c>
      <c r="H130" s="26">
        <v>2.9560810000000002</v>
      </c>
      <c r="I130" s="26">
        <v>3.3783780000000001</v>
      </c>
      <c r="J130" s="26">
        <v>37.077703</v>
      </c>
      <c r="K130" s="26">
        <v>7.3479729999999996</v>
      </c>
      <c r="L130" s="26">
        <v>55.574323999999997</v>
      </c>
    </row>
    <row r="131" spans="1:12" x14ac:dyDescent="0.2">
      <c r="A131" s="19" t="s">
        <v>1011</v>
      </c>
      <c r="B131" s="20">
        <v>360</v>
      </c>
      <c r="C131" s="26">
        <v>22.222221999999999</v>
      </c>
      <c r="D131" s="26">
        <v>18.888888999999999</v>
      </c>
      <c r="E131" s="26">
        <v>13.333333</v>
      </c>
      <c r="F131" s="26">
        <v>26.666667</v>
      </c>
      <c r="G131" s="26">
        <v>7.7777779999999996</v>
      </c>
      <c r="H131" s="26">
        <v>4.7222220000000004</v>
      </c>
      <c r="I131" s="26">
        <v>5.5555560000000002</v>
      </c>
      <c r="J131" s="26">
        <v>31.388888999999999</v>
      </c>
      <c r="K131" s="26">
        <v>8.8888890000000007</v>
      </c>
      <c r="L131" s="26">
        <v>59.722222000000002</v>
      </c>
    </row>
    <row r="132" spans="1:12" x14ac:dyDescent="0.2">
      <c r="A132" s="18" t="s">
        <v>143</v>
      </c>
      <c r="B132" s="18"/>
      <c r="C132" s="18"/>
      <c r="D132" s="18"/>
      <c r="E132" s="18"/>
      <c r="F132" s="18"/>
      <c r="G132" s="18"/>
      <c r="H132" s="18"/>
      <c r="I132" s="18"/>
      <c r="J132" s="18"/>
      <c r="K132" s="18"/>
      <c r="L132" s="18"/>
    </row>
    <row r="133" spans="1:12" x14ac:dyDescent="0.2">
      <c r="A133" s="21" t="s">
        <v>1072</v>
      </c>
      <c r="B133" s="21"/>
      <c r="C133" s="21"/>
      <c r="D133" s="21"/>
      <c r="E133" s="21"/>
      <c r="F133" s="21"/>
      <c r="G133" s="21"/>
      <c r="H133" s="21"/>
      <c r="I133" s="21"/>
      <c r="J133" s="21"/>
      <c r="K133" s="21"/>
      <c r="L133" s="21"/>
    </row>
    <row r="134" spans="1:12" x14ac:dyDescent="0.2">
      <c r="A134" s="19" t="s">
        <v>1067</v>
      </c>
      <c r="B134" s="20">
        <v>330</v>
      </c>
      <c r="C134" s="26">
        <v>16.666667</v>
      </c>
      <c r="D134" s="26">
        <v>22.424242</v>
      </c>
      <c r="E134" s="26">
        <v>11.515152</v>
      </c>
      <c r="F134" s="26">
        <v>30.606061</v>
      </c>
      <c r="G134" s="26">
        <v>7.2727269999999997</v>
      </c>
      <c r="H134" s="26">
        <v>2.1212119999999999</v>
      </c>
      <c r="I134" s="26">
        <v>3.030303</v>
      </c>
      <c r="J134" s="26">
        <v>40.606060999999997</v>
      </c>
      <c r="K134" s="26">
        <v>4.5454549999999996</v>
      </c>
      <c r="L134" s="26">
        <v>54.848484999999997</v>
      </c>
    </row>
    <row r="135" spans="1:12" x14ac:dyDescent="0.2">
      <c r="A135" s="19" t="s">
        <v>1068</v>
      </c>
      <c r="B135" s="20">
        <v>326</v>
      </c>
      <c r="C135" s="26">
        <v>19.325153</v>
      </c>
      <c r="D135" s="26">
        <v>19.631902</v>
      </c>
      <c r="E135" s="26">
        <v>12.576687</v>
      </c>
      <c r="F135" s="26">
        <v>37.116563999999997</v>
      </c>
      <c r="G135" s="26">
        <v>11.963190000000001</v>
      </c>
      <c r="H135" s="26">
        <v>4.2944789999999999</v>
      </c>
      <c r="I135" s="26">
        <v>2.7607360000000001</v>
      </c>
      <c r="J135" s="26">
        <v>37.116563999999997</v>
      </c>
      <c r="K135" s="26">
        <v>3.3742329999999998</v>
      </c>
      <c r="L135" s="26">
        <v>59.509202000000002</v>
      </c>
    </row>
    <row r="136" spans="1:12" x14ac:dyDescent="0.2">
      <c r="A136" s="19" t="s">
        <v>1069</v>
      </c>
      <c r="B136" s="20">
        <v>133</v>
      </c>
      <c r="C136" s="26">
        <v>19.548871999999999</v>
      </c>
      <c r="D136" s="26">
        <v>21.052631999999999</v>
      </c>
      <c r="E136" s="26">
        <v>18.045113000000001</v>
      </c>
      <c r="F136" s="26">
        <v>29.323308000000001</v>
      </c>
      <c r="G136" s="26">
        <v>10.526316</v>
      </c>
      <c r="H136" s="26">
        <v>4.5112779999999999</v>
      </c>
      <c r="I136" s="26">
        <v>0.75187999999999999</v>
      </c>
      <c r="J136" s="26">
        <v>41.353383000000001</v>
      </c>
      <c r="K136" s="26">
        <v>3.0075189999999998</v>
      </c>
      <c r="L136" s="26">
        <v>55.639097999999997</v>
      </c>
    </row>
    <row r="137" spans="1:12" x14ac:dyDescent="0.2">
      <c r="A137" s="19" t="s">
        <v>1070</v>
      </c>
      <c r="B137" s="20">
        <v>1070</v>
      </c>
      <c r="C137" s="26">
        <v>21.401869000000001</v>
      </c>
      <c r="D137" s="26">
        <v>20.280373999999998</v>
      </c>
      <c r="E137" s="26">
        <v>12.429907</v>
      </c>
      <c r="F137" s="26">
        <v>24.859812999999999</v>
      </c>
      <c r="G137" s="26">
        <v>6.4485979999999996</v>
      </c>
      <c r="H137" s="26">
        <v>2.71028</v>
      </c>
      <c r="I137" s="26">
        <v>3.738318</v>
      </c>
      <c r="J137" s="26">
        <v>37.476635999999999</v>
      </c>
      <c r="K137" s="26">
        <v>7.663551</v>
      </c>
      <c r="L137" s="26">
        <v>54.859813000000003</v>
      </c>
    </row>
    <row r="138" spans="1:12" x14ac:dyDescent="0.2">
      <c r="A138" s="19" t="s">
        <v>1011</v>
      </c>
      <c r="B138" s="20">
        <v>329</v>
      </c>
      <c r="C138" s="26">
        <v>22.18845</v>
      </c>
      <c r="D138" s="26">
        <v>19.452888000000002</v>
      </c>
      <c r="E138" s="26">
        <v>12.765957</v>
      </c>
      <c r="F138" s="26">
        <v>25.531915000000001</v>
      </c>
      <c r="G138" s="26">
        <v>7.2948329999999997</v>
      </c>
      <c r="H138" s="26">
        <v>4.5592709999999999</v>
      </c>
      <c r="I138" s="26">
        <v>5.167173</v>
      </c>
      <c r="J138" s="26">
        <v>32.826748000000002</v>
      </c>
      <c r="K138" s="26">
        <v>8.2066870000000005</v>
      </c>
      <c r="L138" s="26">
        <v>58.966565000000003</v>
      </c>
    </row>
    <row r="139" spans="1:12" x14ac:dyDescent="0.2">
      <c r="A139" s="18" t="s">
        <v>143</v>
      </c>
      <c r="B139" s="18"/>
      <c r="C139" s="18"/>
      <c r="D139" s="18"/>
      <c r="E139" s="18"/>
      <c r="F139" s="18"/>
      <c r="G139" s="18"/>
      <c r="H139" s="18"/>
      <c r="I139" s="18"/>
      <c r="J139" s="18"/>
      <c r="K139" s="18"/>
      <c r="L139" s="18"/>
    </row>
    <row r="140" spans="1:12" x14ac:dyDescent="0.2">
      <c r="A140" s="21" t="s">
        <v>1073</v>
      </c>
      <c r="B140" s="21"/>
      <c r="C140" s="21"/>
      <c r="D140" s="21"/>
      <c r="E140" s="21"/>
      <c r="F140" s="21"/>
      <c r="G140" s="21"/>
      <c r="H140" s="21"/>
      <c r="I140" s="21"/>
      <c r="J140" s="21"/>
      <c r="K140" s="21"/>
      <c r="L140" s="21"/>
    </row>
    <row r="141" spans="1:12" x14ac:dyDescent="0.2">
      <c r="A141" s="19" t="s">
        <v>1067</v>
      </c>
      <c r="B141" s="20">
        <v>39</v>
      </c>
      <c r="C141" s="26">
        <v>15.384615</v>
      </c>
      <c r="D141" s="26">
        <v>7.6923079999999997</v>
      </c>
      <c r="E141" s="26">
        <v>23.076923000000001</v>
      </c>
      <c r="F141" s="26">
        <v>33.333333000000003</v>
      </c>
      <c r="G141" s="26">
        <v>10.256410000000001</v>
      </c>
      <c r="H141" s="26">
        <v>5.1282050000000003</v>
      </c>
      <c r="I141" s="26">
        <v>0</v>
      </c>
      <c r="J141" s="26">
        <v>38.461537999999997</v>
      </c>
      <c r="K141" s="26">
        <v>7.6923079999999997</v>
      </c>
      <c r="L141" s="26">
        <v>53.846153999999999</v>
      </c>
    </row>
    <row r="142" spans="1:12" x14ac:dyDescent="0.2">
      <c r="A142" s="19" t="s">
        <v>1068</v>
      </c>
      <c r="B142" s="20">
        <v>75</v>
      </c>
      <c r="C142" s="26">
        <v>12</v>
      </c>
      <c r="D142" s="26">
        <v>16</v>
      </c>
      <c r="E142" s="26">
        <v>9.3333329999999997</v>
      </c>
      <c r="F142" s="26">
        <v>33.333333000000003</v>
      </c>
      <c r="G142" s="26">
        <v>9.3333329999999997</v>
      </c>
      <c r="H142" s="26">
        <v>4</v>
      </c>
      <c r="I142" s="26">
        <v>4</v>
      </c>
      <c r="J142" s="26">
        <v>42.666666999999997</v>
      </c>
      <c r="K142" s="26">
        <v>0</v>
      </c>
      <c r="L142" s="26">
        <v>57.333333000000003</v>
      </c>
    </row>
    <row r="143" spans="1:12" x14ac:dyDescent="0.2">
      <c r="A143" s="19" t="s">
        <v>1069</v>
      </c>
      <c r="B143" s="20">
        <v>117</v>
      </c>
      <c r="C143" s="26">
        <v>11.965812</v>
      </c>
      <c r="D143" s="26">
        <v>18.803419000000002</v>
      </c>
      <c r="E143" s="26">
        <v>17.094017000000001</v>
      </c>
      <c r="F143" s="26">
        <v>32.478631999999998</v>
      </c>
      <c r="G143" s="26">
        <v>10.256410000000001</v>
      </c>
      <c r="H143" s="26">
        <v>1.7094020000000001</v>
      </c>
      <c r="I143" s="26">
        <v>5.9829059999999998</v>
      </c>
      <c r="J143" s="26">
        <v>39.316239000000003</v>
      </c>
      <c r="K143" s="26">
        <v>0.85470100000000004</v>
      </c>
      <c r="L143" s="26">
        <v>59.829059999999998</v>
      </c>
    </row>
    <row r="144" spans="1:12" x14ac:dyDescent="0.2">
      <c r="A144" s="19" t="s">
        <v>1070</v>
      </c>
      <c r="B144" s="20">
        <v>1288</v>
      </c>
      <c r="C144" s="26">
        <v>20.962733</v>
      </c>
      <c r="D144" s="26">
        <v>21.583850999999999</v>
      </c>
      <c r="E144" s="26">
        <v>13.121117999999999</v>
      </c>
      <c r="F144" s="26">
        <v>26.475155000000001</v>
      </c>
      <c r="G144" s="26">
        <v>7.2204969999999999</v>
      </c>
      <c r="H144" s="26">
        <v>3.2608700000000002</v>
      </c>
      <c r="I144" s="26">
        <v>3.1055899999999999</v>
      </c>
      <c r="J144" s="26">
        <v>38.819876000000001</v>
      </c>
      <c r="K144" s="26">
        <v>6.2888200000000003</v>
      </c>
      <c r="L144" s="26">
        <v>54.891303999999998</v>
      </c>
    </row>
    <row r="145" spans="1:12" x14ac:dyDescent="0.2">
      <c r="A145" s="19" t="s">
        <v>1011</v>
      </c>
      <c r="B145" s="20">
        <v>669</v>
      </c>
      <c r="C145" s="26">
        <v>21.973094</v>
      </c>
      <c r="D145" s="26">
        <v>19.730941999999999</v>
      </c>
      <c r="E145" s="26">
        <v>10.911809</v>
      </c>
      <c r="F145" s="26">
        <v>28.998505000000002</v>
      </c>
      <c r="G145" s="26">
        <v>8.0717490000000005</v>
      </c>
      <c r="H145" s="26">
        <v>3.2884899999999999</v>
      </c>
      <c r="I145" s="26">
        <v>4.0358739999999997</v>
      </c>
      <c r="J145" s="26">
        <v>33.781764000000003</v>
      </c>
      <c r="K145" s="26">
        <v>8.0717490000000005</v>
      </c>
      <c r="L145" s="26">
        <v>58.146487</v>
      </c>
    </row>
    <row r="146" spans="1:12" x14ac:dyDescent="0.2">
      <c r="A146" s="18" t="s">
        <v>1074</v>
      </c>
      <c r="B146" s="18"/>
      <c r="C146" s="18"/>
      <c r="D146" s="18"/>
      <c r="E146" s="18"/>
      <c r="F146" s="18"/>
      <c r="G146" s="18"/>
      <c r="H146" s="18"/>
      <c r="I146" s="18"/>
      <c r="J146" s="18"/>
      <c r="K146" s="18"/>
      <c r="L146" s="18"/>
    </row>
    <row r="147" spans="1:12" x14ac:dyDescent="0.2">
      <c r="A147" s="19" t="s">
        <v>1075</v>
      </c>
      <c r="B147" s="20">
        <v>541</v>
      </c>
      <c r="C147" s="26">
        <v>18.853974000000001</v>
      </c>
      <c r="D147" s="26">
        <v>22.365988999999999</v>
      </c>
      <c r="E147" s="26">
        <v>12.569316000000001</v>
      </c>
      <c r="F147" s="26">
        <v>28.280961000000001</v>
      </c>
      <c r="G147" s="26">
        <v>7.9482439999999999</v>
      </c>
      <c r="H147" s="26">
        <v>3.6968580000000002</v>
      </c>
      <c r="I147" s="26">
        <v>3.6968580000000002</v>
      </c>
      <c r="J147" s="26">
        <v>38.262476999999997</v>
      </c>
      <c r="K147" s="26">
        <v>4.2513860000000001</v>
      </c>
      <c r="L147" s="26">
        <v>57.486136999999999</v>
      </c>
    </row>
    <row r="148" spans="1:12" x14ac:dyDescent="0.2">
      <c r="A148" s="19" t="s">
        <v>1076</v>
      </c>
      <c r="B148" s="20">
        <v>877</v>
      </c>
      <c r="C148" s="26">
        <v>19.72634</v>
      </c>
      <c r="D148" s="26">
        <v>18.358039000000002</v>
      </c>
      <c r="E148" s="26">
        <v>12.086658999999999</v>
      </c>
      <c r="F148" s="26">
        <v>27.822120999999999</v>
      </c>
      <c r="G148" s="26">
        <v>7.9817559999999999</v>
      </c>
      <c r="H148" s="26">
        <v>3.5347780000000002</v>
      </c>
      <c r="I148" s="26">
        <v>3.5347780000000002</v>
      </c>
      <c r="J148" s="26">
        <v>38.312429000000002</v>
      </c>
      <c r="K148" s="26">
        <v>6.8415049999999997</v>
      </c>
      <c r="L148" s="26">
        <v>54.846066</v>
      </c>
    </row>
    <row r="149" spans="1:12" x14ac:dyDescent="0.2">
      <c r="A149" s="19" t="s">
        <v>1077</v>
      </c>
      <c r="B149" s="20">
        <v>543</v>
      </c>
      <c r="C149" s="26">
        <v>21.915285000000001</v>
      </c>
      <c r="D149" s="26">
        <v>22.836096000000001</v>
      </c>
      <c r="E149" s="26">
        <v>13.627993</v>
      </c>
      <c r="F149" s="26">
        <v>28.176796</v>
      </c>
      <c r="G149" s="26">
        <v>7.734807</v>
      </c>
      <c r="H149" s="26">
        <v>2.946593</v>
      </c>
      <c r="I149" s="26">
        <v>3.6832410000000002</v>
      </c>
      <c r="J149" s="26">
        <v>35.543278000000001</v>
      </c>
      <c r="K149" s="26">
        <v>7.3664829999999997</v>
      </c>
      <c r="L149" s="26">
        <v>57.090238999999997</v>
      </c>
    </row>
    <row r="150" spans="1:12" x14ac:dyDescent="0.2">
      <c r="A150" s="19" t="s">
        <v>1078</v>
      </c>
      <c r="B150" s="20">
        <v>227</v>
      </c>
      <c r="C150" s="26">
        <v>22.907489000000002</v>
      </c>
      <c r="D150" s="26">
        <v>18.061674</v>
      </c>
      <c r="E150" s="26">
        <v>13.215859</v>
      </c>
      <c r="F150" s="26">
        <v>26.872247000000002</v>
      </c>
      <c r="G150" s="26">
        <v>6.6079299999999996</v>
      </c>
      <c r="H150" s="26">
        <v>1.7621150000000001</v>
      </c>
      <c r="I150" s="26">
        <v>2.6431719999999999</v>
      </c>
      <c r="J150" s="26">
        <v>36.563876999999998</v>
      </c>
      <c r="K150" s="26">
        <v>7.0484580000000001</v>
      </c>
      <c r="L150" s="26">
        <v>56.387664999999998</v>
      </c>
    </row>
    <row r="151" spans="1:12" x14ac:dyDescent="0.2">
      <c r="A151" s="18" t="s">
        <v>1079</v>
      </c>
      <c r="B151" s="18"/>
      <c r="C151" s="18"/>
      <c r="D151" s="18"/>
      <c r="E151" s="18"/>
      <c r="F151" s="18"/>
      <c r="G151" s="18"/>
      <c r="H151" s="18"/>
      <c r="I151" s="18"/>
      <c r="J151" s="18"/>
      <c r="K151" s="18"/>
      <c r="L151" s="18"/>
    </row>
    <row r="152" spans="1:12" x14ac:dyDescent="0.2">
      <c r="A152" s="19" t="s">
        <v>1080</v>
      </c>
      <c r="B152" s="20">
        <v>294</v>
      </c>
      <c r="C152" s="26">
        <v>24.149660000000001</v>
      </c>
      <c r="D152" s="26">
        <v>18.367346999999999</v>
      </c>
      <c r="E152" s="26">
        <v>12.585034</v>
      </c>
      <c r="F152" s="26">
        <v>33.673468999999997</v>
      </c>
      <c r="G152" s="26">
        <v>8.1632650000000009</v>
      </c>
      <c r="H152" s="26">
        <v>5.1020409999999998</v>
      </c>
      <c r="I152" s="26">
        <v>3.0612240000000002</v>
      </c>
      <c r="J152" s="26">
        <v>36.734693999999998</v>
      </c>
      <c r="K152" s="26">
        <v>6.802721</v>
      </c>
      <c r="L152" s="26">
        <v>56.462584999999997</v>
      </c>
    </row>
    <row r="153" spans="1:12" x14ac:dyDescent="0.2">
      <c r="A153" s="19" t="s">
        <v>1081</v>
      </c>
      <c r="B153" s="20">
        <v>664</v>
      </c>
      <c r="C153" s="26">
        <v>15.662651</v>
      </c>
      <c r="D153" s="26">
        <v>21.385542000000001</v>
      </c>
      <c r="E153" s="26">
        <v>12.951807000000001</v>
      </c>
      <c r="F153" s="26">
        <v>29.216867000000001</v>
      </c>
      <c r="G153" s="26">
        <v>7.6807230000000004</v>
      </c>
      <c r="H153" s="26">
        <v>3.6144579999999999</v>
      </c>
      <c r="I153" s="26">
        <v>3.1626509999999999</v>
      </c>
      <c r="J153" s="26">
        <v>37.951807000000002</v>
      </c>
      <c r="K153" s="26">
        <v>7.2289159999999999</v>
      </c>
      <c r="L153" s="26">
        <v>54.819277</v>
      </c>
    </row>
    <row r="154" spans="1:12" x14ac:dyDescent="0.2">
      <c r="A154" s="19" t="s">
        <v>1082</v>
      </c>
      <c r="B154" s="20">
        <v>421</v>
      </c>
      <c r="C154" s="26">
        <v>22.327791000000001</v>
      </c>
      <c r="D154" s="26">
        <v>18.052257000000001</v>
      </c>
      <c r="E154" s="26">
        <v>12.826603</v>
      </c>
      <c r="F154" s="26">
        <v>27.078385000000001</v>
      </c>
      <c r="G154" s="26">
        <v>8.551069</v>
      </c>
      <c r="H154" s="26">
        <v>3.0878860000000001</v>
      </c>
      <c r="I154" s="26">
        <v>3.0878860000000001</v>
      </c>
      <c r="J154" s="26">
        <v>37.054631999999998</v>
      </c>
      <c r="K154" s="26">
        <v>7.8384799999999997</v>
      </c>
      <c r="L154" s="26">
        <v>55.106887999999998</v>
      </c>
    </row>
    <row r="155" spans="1:12" x14ac:dyDescent="0.2">
      <c r="A155" s="19" t="s">
        <v>1083</v>
      </c>
      <c r="B155" s="20">
        <v>358</v>
      </c>
      <c r="C155" s="26">
        <v>21.787709</v>
      </c>
      <c r="D155" s="26">
        <v>20.670390999999999</v>
      </c>
      <c r="E155" s="26">
        <v>11.452514000000001</v>
      </c>
      <c r="F155" s="26">
        <v>21.787709</v>
      </c>
      <c r="G155" s="26">
        <v>7.8212289999999998</v>
      </c>
      <c r="H155" s="26">
        <v>2.7932959999999998</v>
      </c>
      <c r="I155" s="26">
        <v>5.3072629999999998</v>
      </c>
      <c r="J155" s="26">
        <v>40.502792999999997</v>
      </c>
      <c r="K155" s="26">
        <v>3.3519549999999998</v>
      </c>
      <c r="L155" s="26">
        <v>56.145251000000002</v>
      </c>
    </row>
    <row r="156" spans="1:12" x14ac:dyDescent="0.2">
      <c r="A156" s="19" t="s">
        <v>1084</v>
      </c>
      <c r="B156" s="20">
        <v>217</v>
      </c>
      <c r="C156" s="26">
        <v>22.119816</v>
      </c>
      <c r="D156" s="26">
        <v>26.267281000000001</v>
      </c>
      <c r="E156" s="26">
        <v>16.129031999999999</v>
      </c>
      <c r="F156" s="26">
        <v>30.414746999999998</v>
      </c>
      <c r="G156" s="26">
        <v>8.7557600000000004</v>
      </c>
      <c r="H156" s="26">
        <v>2.764977</v>
      </c>
      <c r="I156" s="26">
        <v>3.225806</v>
      </c>
      <c r="J156" s="26">
        <v>30.875575999999999</v>
      </c>
      <c r="K156" s="26">
        <v>4.1474650000000004</v>
      </c>
      <c r="L156" s="26">
        <v>64.976958999999994</v>
      </c>
    </row>
    <row r="157" spans="1:12" x14ac:dyDescent="0.2">
      <c r="A157" s="22" t="s">
        <v>1085</v>
      </c>
      <c r="B157" s="23">
        <v>234</v>
      </c>
      <c r="C157" s="27">
        <v>21.794872000000002</v>
      </c>
      <c r="D157" s="27">
        <v>18.803419000000002</v>
      </c>
      <c r="E157" s="27">
        <v>10.683761000000001</v>
      </c>
      <c r="F157" s="27">
        <v>25.641026</v>
      </c>
      <c r="G157" s="27">
        <v>5.1282050000000003</v>
      </c>
      <c r="H157" s="27">
        <v>1.2820510000000001</v>
      </c>
      <c r="I157" s="27">
        <v>3.418803</v>
      </c>
      <c r="J157" s="27">
        <v>38.888888999999999</v>
      </c>
      <c r="K157" s="27">
        <v>7.2649569999999999</v>
      </c>
      <c r="L157" s="27">
        <v>53.846153999999999</v>
      </c>
    </row>
  </sheetData>
  <phoneticPr fontId="1"/>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8C10FD-9632-4BF6-9606-CD1419657771}">
  <dimension ref="A1:N159"/>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HYPERLINK("#'目次'!B60","[54]")</f>
        <v>[54]</v>
      </c>
      <c r="B2" s="24" t="s">
        <v>352</v>
      </c>
    </row>
    <row r="3" spans="1:14" x14ac:dyDescent="0.2">
      <c r="A3" s="9" t="s">
        <v>126</v>
      </c>
      <c r="B3" s="12" t="s">
        <v>128</v>
      </c>
    </row>
    <row r="4" spans="1:14" x14ac:dyDescent="0.2">
      <c r="A4" s="9" t="s">
        <v>126</v>
      </c>
      <c r="B4" s="12" t="s">
        <v>337</v>
      </c>
    </row>
    <row r="5" spans="1:14" x14ac:dyDescent="0.2">
      <c r="A5" s="9" t="s">
        <v>126</v>
      </c>
      <c r="B5" s="12" t="s">
        <v>338</v>
      </c>
    </row>
    <row r="6" spans="1:14" x14ac:dyDescent="0.2">
      <c r="A6" s="9" t="s">
        <v>126</v>
      </c>
      <c r="B6" s="12" t="s">
        <v>339</v>
      </c>
    </row>
    <row r="7" spans="1:14" s="15" customFormat="1" ht="137.5" x14ac:dyDescent="0.2">
      <c r="A7" s="13" t="s">
        <v>126</v>
      </c>
      <c r="B7" s="14" t="s">
        <v>1006</v>
      </c>
      <c r="C7" s="14" t="s">
        <v>340</v>
      </c>
      <c r="D7" s="14" t="s">
        <v>341</v>
      </c>
      <c r="E7" s="14" t="s">
        <v>342</v>
      </c>
      <c r="F7" s="14" t="s">
        <v>343</v>
      </c>
      <c r="G7" s="14" t="s">
        <v>344</v>
      </c>
      <c r="H7" s="14" t="s">
        <v>345</v>
      </c>
      <c r="I7" s="14" t="s">
        <v>346</v>
      </c>
      <c r="J7" s="14" t="s">
        <v>1171</v>
      </c>
      <c r="K7" s="14" t="s">
        <v>347</v>
      </c>
      <c r="L7" s="14" t="s">
        <v>348</v>
      </c>
      <c r="M7" s="14" t="s">
        <v>1172</v>
      </c>
      <c r="N7" s="14" t="s">
        <v>1011</v>
      </c>
    </row>
    <row r="8" spans="1:14" x14ac:dyDescent="0.2">
      <c r="A8" s="16" t="s">
        <v>1012</v>
      </c>
      <c r="B8" s="17">
        <v>2188</v>
      </c>
      <c r="C8" s="25">
        <v>71.480804000000006</v>
      </c>
      <c r="D8" s="25">
        <v>4.2961609999999997</v>
      </c>
      <c r="E8" s="25">
        <v>5.5301650000000002</v>
      </c>
      <c r="F8" s="25">
        <v>2.5137109999999998</v>
      </c>
      <c r="G8" s="25">
        <v>0.228519</v>
      </c>
      <c r="H8" s="25">
        <v>0.31992700000000002</v>
      </c>
      <c r="I8" s="25">
        <v>0.86837299999999995</v>
      </c>
      <c r="J8" s="25">
        <v>0.63985400000000003</v>
      </c>
      <c r="K8" s="25">
        <v>1.2340040000000001</v>
      </c>
      <c r="L8" s="25">
        <v>2.056673</v>
      </c>
      <c r="M8" s="25">
        <v>7.4954299999999998</v>
      </c>
      <c r="N8" s="25">
        <v>3.3363800000000001</v>
      </c>
    </row>
    <row r="9" spans="1:14" x14ac:dyDescent="0.2">
      <c r="A9" s="18" t="s">
        <v>1013</v>
      </c>
      <c r="B9" s="18"/>
      <c r="C9" s="18"/>
      <c r="D9" s="18"/>
      <c r="E9" s="18"/>
      <c r="F9" s="18"/>
      <c r="G9" s="18"/>
      <c r="H9" s="18"/>
      <c r="I9" s="18"/>
      <c r="J9" s="18"/>
      <c r="K9" s="18"/>
      <c r="L9" s="18"/>
      <c r="M9" s="18"/>
      <c r="N9" s="18"/>
    </row>
    <row r="10" spans="1:14" x14ac:dyDescent="0.2">
      <c r="A10" s="19" t="s">
        <v>1014</v>
      </c>
      <c r="B10" s="20">
        <v>1092</v>
      </c>
      <c r="C10" s="26">
        <v>70.970696000000004</v>
      </c>
      <c r="D10" s="26">
        <v>3.7545790000000001</v>
      </c>
      <c r="E10" s="26">
        <v>5.1282050000000003</v>
      </c>
      <c r="F10" s="26">
        <v>2.655678</v>
      </c>
      <c r="G10" s="26">
        <v>0.36630000000000001</v>
      </c>
      <c r="H10" s="26">
        <v>0.36630000000000001</v>
      </c>
      <c r="I10" s="26">
        <v>0.91575099999999998</v>
      </c>
      <c r="J10" s="26">
        <v>0.54945100000000002</v>
      </c>
      <c r="K10" s="26">
        <v>1.373626</v>
      </c>
      <c r="L10" s="26">
        <v>3.113553</v>
      </c>
      <c r="M10" s="26">
        <v>7.6923079999999997</v>
      </c>
      <c r="N10" s="26">
        <v>3.113553</v>
      </c>
    </row>
    <row r="11" spans="1:14" x14ac:dyDescent="0.2">
      <c r="A11" s="19" t="s">
        <v>1015</v>
      </c>
      <c r="B11" s="20">
        <v>1095</v>
      </c>
      <c r="C11" s="26">
        <v>71.963470000000001</v>
      </c>
      <c r="D11" s="26">
        <v>4.8401829999999997</v>
      </c>
      <c r="E11" s="26">
        <v>5.9360730000000004</v>
      </c>
      <c r="F11" s="26">
        <v>2.3744290000000001</v>
      </c>
      <c r="G11" s="26">
        <v>9.1324000000000002E-2</v>
      </c>
      <c r="H11" s="26">
        <v>0.27397300000000002</v>
      </c>
      <c r="I11" s="26">
        <v>0.82191800000000004</v>
      </c>
      <c r="J11" s="26">
        <v>0.73059399999999997</v>
      </c>
      <c r="K11" s="26">
        <v>1.09589</v>
      </c>
      <c r="L11" s="26">
        <v>1.0045660000000001</v>
      </c>
      <c r="M11" s="26">
        <v>7.305936</v>
      </c>
      <c r="N11" s="26">
        <v>3.5616439999999998</v>
      </c>
    </row>
    <row r="12" spans="1:14" x14ac:dyDescent="0.2">
      <c r="A12" s="19" t="s">
        <v>1009</v>
      </c>
      <c r="B12" s="20">
        <v>1</v>
      </c>
      <c r="C12" s="26">
        <v>100</v>
      </c>
      <c r="D12" s="26">
        <v>0</v>
      </c>
      <c r="E12" s="26">
        <v>0</v>
      </c>
      <c r="F12" s="26">
        <v>0</v>
      </c>
      <c r="G12" s="26">
        <v>0</v>
      </c>
      <c r="H12" s="26">
        <v>0</v>
      </c>
      <c r="I12" s="26">
        <v>0</v>
      </c>
      <c r="J12" s="26">
        <v>0</v>
      </c>
      <c r="K12" s="26">
        <v>0</v>
      </c>
      <c r="L12" s="26">
        <v>0</v>
      </c>
      <c r="M12" s="26">
        <v>0</v>
      </c>
      <c r="N12" s="26">
        <v>0</v>
      </c>
    </row>
    <row r="13" spans="1:14" x14ac:dyDescent="0.2">
      <c r="A13" s="18" t="s">
        <v>1016</v>
      </c>
      <c r="B13" s="18"/>
      <c r="C13" s="18"/>
      <c r="D13" s="18"/>
      <c r="E13" s="18"/>
      <c r="F13" s="18"/>
      <c r="G13" s="18"/>
      <c r="H13" s="18"/>
      <c r="I13" s="18"/>
      <c r="J13" s="18"/>
      <c r="K13" s="18"/>
      <c r="L13" s="18"/>
      <c r="M13" s="18"/>
      <c r="N13" s="18"/>
    </row>
    <row r="14" spans="1:14" x14ac:dyDescent="0.2">
      <c r="A14" s="19" t="s">
        <v>1017</v>
      </c>
      <c r="B14" s="20">
        <v>387</v>
      </c>
      <c r="C14" s="26">
        <v>64.082687000000007</v>
      </c>
      <c r="D14" s="26">
        <v>6.4599479999999998</v>
      </c>
      <c r="E14" s="26">
        <v>5.4263570000000003</v>
      </c>
      <c r="F14" s="26">
        <v>7.751938</v>
      </c>
      <c r="G14" s="26">
        <v>0.25839800000000002</v>
      </c>
      <c r="H14" s="26">
        <v>0.77519400000000005</v>
      </c>
      <c r="I14" s="26">
        <v>1.808786</v>
      </c>
      <c r="J14" s="26">
        <v>0.77519400000000005</v>
      </c>
      <c r="K14" s="26">
        <v>1.808786</v>
      </c>
      <c r="L14" s="26">
        <v>1.808786</v>
      </c>
      <c r="M14" s="26">
        <v>7.4935400000000003</v>
      </c>
      <c r="N14" s="26">
        <v>1.5503880000000001</v>
      </c>
    </row>
    <row r="15" spans="1:14" x14ac:dyDescent="0.2">
      <c r="A15" s="19" t="s">
        <v>1018</v>
      </c>
      <c r="B15" s="20">
        <v>432</v>
      </c>
      <c r="C15" s="26">
        <v>74.305555999999996</v>
      </c>
      <c r="D15" s="26">
        <v>4.6296299999999997</v>
      </c>
      <c r="E15" s="26">
        <v>4.1666670000000003</v>
      </c>
      <c r="F15" s="26">
        <v>3.0092590000000001</v>
      </c>
      <c r="G15" s="26">
        <v>0.46296300000000001</v>
      </c>
      <c r="H15" s="26">
        <v>0.23148099999999999</v>
      </c>
      <c r="I15" s="26">
        <v>1.1574070000000001</v>
      </c>
      <c r="J15" s="26">
        <v>1.1574070000000001</v>
      </c>
      <c r="K15" s="26">
        <v>0.69444399999999995</v>
      </c>
      <c r="L15" s="26">
        <v>0.92592600000000003</v>
      </c>
      <c r="M15" s="26">
        <v>6.25</v>
      </c>
      <c r="N15" s="26">
        <v>3.0092590000000001</v>
      </c>
    </row>
    <row r="16" spans="1:14" x14ac:dyDescent="0.2">
      <c r="A16" s="19" t="s">
        <v>1019</v>
      </c>
      <c r="B16" s="20">
        <v>449</v>
      </c>
      <c r="C16" s="26">
        <v>74.610245000000006</v>
      </c>
      <c r="D16" s="26">
        <v>4.8997770000000003</v>
      </c>
      <c r="E16" s="26">
        <v>6.681514</v>
      </c>
      <c r="F16" s="26">
        <v>0.445434</v>
      </c>
      <c r="G16" s="26">
        <v>0</v>
      </c>
      <c r="H16" s="26">
        <v>0</v>
      </c>
      <c r="I16" s="26">
        <v>0.66815100000000005</v>
      </c>
      <c r="J16" s="26">
        <v>0.445434</v>
      </c>
      <c r="K16" s="26">
        <v>1.5590200000000001</v>
      </c>
      <c r="L16" s="26">
        <v>1.113586</v>
      </c>
      <c r="M16" s="26">
        <v>6.2360800000000003</v>
      </c>
      <c r="N16" s="26">
        <v>3.340757</v>
      </c>
    </row>
    <row r="17" spans="1:14" x14ac:dyDescent="0.2">
      <c r="A17" s="19" t="s">
        <v>1020</v>
      </c>
      <c r="B17" s="20">
        <v>427</v>
      </c>
      <c r="C17" s="26">
        <v>71.896956000000003</v>
      </c>
      <c r="D17" s="26">
        <v>3.5128810000000001</v>
      </c>
      <c r="E17" s="26">
        <v>5.1522249999999996</v>
      </c>
      <c r="F17" s="26">
        <v>1.8735360000000001</v>
      </c>
      <c r="G17" s="26">
        <v>0</v>
      </c>
      <c r="H17" s="26">
        <v>0.23419200000000001</v>
      </c>
      <c r="I17" s="26">
        <v>0.46838400000000002</v>
      </c>
      <c r="J17" s="26">
        <v>0.46838400000000002</v>
      </c>
      <c r="K17" s="26">
        <v>0.93676800000000005</v>
      </c>
      <c r="L17" s="26">
        <v>2.8103039999999999</v>
      </c>
      <c r="M17" s="26">
        <v>8.8992970000000007</v>
      </c>
      <c r="N17" s="26">
        <v>3.7470729999999999</v>
      </c>
    </row>
    <row r="18" spans="1:14" x14ac:dyDescent="0.2">
      <c r="A18" s="19" t="s">
        <v>1021</v>
      </c>
      <c r="B18" s="20">
        <v>274</v>
      </c>
      <c r="C18" s="26">
        <v>72.627736999999996</v>
      </c>
      <c r="D18" s="26">
        <v>3.284672</v>
      </c>
      <c r="E18" s="26">
        <v>8.0291969999999999</v>
      </c>
      <c r="F18" s="26">
        <v>0</v>
      </c>
      <c r="G18" s="26">
        <v>0.36496400000000001</v>
      </c>
      <c r="H18" s="26">
        <v>0</v>
      </c>
      <c r="I18" s="26">
        <v>0.72992699999999999</v>
      </c>
      <c r="J18" s="26">
        <v>0</v>
      </c>
      <c r="K18" s="26">
        <v>1.459854</v>
      </c>
      <c r="L18" s="26">
        <v>2.554745</v>
      </c>
      <c r="M18" s="26">
        <v>6.5693429999999999</v>
      </c>
      <c r="N18" s="26">
        <v>4.379562</v>
      </c>
    </row>
    <row r="19" spans="1:14" x14ac:dyDescent="0.2">
      <c r="A19" s="19" t="s">
        <v>1022</v>
      </c>
      <c r="B19" s="20">
        <v>137</v>
      </c>
      <c r="C19" s="26">
        <v>75.182481999999993</v>
      </c>
      <c r="D19" s="26">
        <v>0.72992699999999999</v>
      </c>
      <c r="E19" s="26">
        <v>4.379562</v>
      </c>
      <c r="F19" s="26">
        <v>0.72992699999999999</v>
      </c>
      <c r="G19" s="26">
        <v>0.72992699999999999</v>
      </c>
      <c r="H19" s="26">
        <v>1.459854</v>
      </c>
      <c r="I19" s="26">
        <v>0</v>
      </c>
      <c r="J19" s="26">
        <v>0.72992699999999999</v>
      </c>
      <c r="K19" s="26">
        <v>0.72992699999999999</v>
      </c>
      <c r="L19" s="26">
        <v>3.649635</v>
      </c>
      <c r="M19" s="26">
        <v>5.8394159999999999</v>
      </c>
      <c r="N19" s="26">
        <v>5.8394159999999999</v>
      </c>
    </row>
    <row r="20" spans="1:14" x14ac:dyDescent="0.2">
      <c r="A20" s="19" t="s">
        <v>1023</v>
      </c>
      <c r="B20" s="20">
        <v>71</v>
      </c>
      <c r="C20" s="26">
        <v>61.971831000000002</v>
      </c>
      <c r="D20" s="26">
        <v>2.8169010000000001</v>
      </c>
      <c r="E20" s="26">
        <v>1.4084509999999999</v>
      </c>
      <c r="F20" s="26">
        <v>1.4084509999999999</v>
      </c>
      <c r="G20" s="26">
        <v>0</v>
      </c>
      <c r="H20" s="26">
        <v>0</v>
      </c>
      <c r="I20" s="26">
        <v>0</v>
      </c>
      <c r="J20" s="26">
        <v>1.4084509999999999</v>
      </c>
      <c r="K20" s="26">
        <v>1.4084509999999999</v>
      </c>
      <c r="L20" s="26">
        <v>7.0422539999999998</v>
      </c>
      <c r="M20" s="26">
        <v>21.126760999999998</v>
      </c>
      <c r="N20" s="26">
        <v>1.4084509999999999</v>
      </c>
    </row>
    <row r="21" spans="1:14" x14ac:dyDescent="0.2">
      <c r="A21" s="19" t="s">
        <v>1024</v>
      </c>
      <c r="B21" s="20">
        <v>11</v>
      </c>
      <c r="C21" s="26">
        <v>63.636364</v>
      </c>
      <c r="D21" s="26">
        <v>0</v>
      </c>
      <c r="E21" s="26">
        <v>9.0909089999999999</v>
      </c>
      <c r="F21" s="26">
        <v>0</v>
      </c>
      <c r="G21" s="26">
        <v>0</v>
      </c>
      <c r="H21" s="26">
        <v>0</v>
      </c>
      <c r="I21" s="26">
        <v>0</v>
      </c>
      <c r="J21" s="26">
        <v>0</v>
      </c>
      <c r="K21" s="26">
        <v>0</v>
      </c>
      <c r="L21" s="26">
        <v>0</v>
      </c>
      <c r="M21" s="26">
        <v>9.0909089999999999</v>
      </c>
      <c r="N21" s="26">
        <v>18.181818</v>
      </c>
    </row>
    <row r="22" spans="1:14" x14ac:dyDescent="0.2">
      <c r="A22" s="19" t="s">
        <v>1025</v>
      </c>
      <c r="B22" s="20">
        <v>881</v>
      </c>
      <c r="C22" s="26">
        <v>74.460840000000005</v>
      </c>
      <c r="D22" s="26">
        <v>4.7673100000000002</v>
      </c>
      <c r="E22" s="26">
        <v>5.4483540000000001</v>
      </c>
      <c r="F22" s="26">
        <v>1.7026110000000001</v>
      </c>
      <c r="G22" s="26">
        <v>0.22701499999999999</v>
      </c>
      <c r="H22" s="26">
        <v>0.113507</v>
      </c>
      <c r="I22" s="26">
        <v>0.90805899999999995</v>
      </c>
      <c r="J22" s="26">
        <v>0.79455200000000004</v>
      </c>
      <c r="K22" s="26">
        <v>1.1350739999999999</v>
      </c>
      <c r="L22" s="26">
        <v>1.021566</v>
      </c>
      <c r="M22" s="26">
        <v>6.2429059999999996</v>
      </c>
      <c r="N22" s="26">
        <v>3.178207</v>
      </c>
    </row>
    <row r="23" spans="1:14" x14ac:dyDescent="0.2">
      <c r="A23" s="19" t="s">
        <v>1026</v>
      </c>
      <c r="B23" s="20">
        <v>701</v>
      </c>
      <c r="C23" s="26">
        <v>72.182596000000004</v>
      </c>
      <c r="D23" s="26">
        <v>3.4236800000000001</v>
      </c>
      <c r="E23" s="26">
        <v>6.2767480000000004</v>
      </c>
      <c r="F23" s="26">
        <v>1.141227</v>
      </c>
      <c r="G23" s="26">
        <v>0.142653</v>
      </c>
      <c r="H23" s="26">
        <v>0.142653</v>
      </c>
      <c r="I23" s="26">
        <v>0.57061300000000004</v>
      </c>
      <c r="J23" s="26">
        <v>0.28530699999999998</v>
      </c>
      <c r="K23" s="26">
        <v>1.141227</v>
      </c>
      <c r="L23" s="26">
        <v>2.7104140000000001</v>
      </c>
      <c r="M23" s="26">
        <v>7.988588</v>
      </c>
      <c r="N23" s="26">
        <v>3.994294</v>
      </c>
    </row>
    <row r="24" spans="1:14" x14ac:dyDescent="0.2">
      <c r="A24" s="19" t="s">
        <v>1027</v>
      </c>
      <c r="B24" s="20">
        <v>1801</v>
      </c>
      <c r="C24" s="26">
        <v>73.070515999999998</v>
      </c>
      <c r="D24" s="26">
        <v>3.8312050000000002</v>
      </c>
      <c r="E24" s="26">
        <v>5.5524709999999997</v>
      </c>
      <c r="F24" s="26">
        <v>1.388118</v>
      </c>
      <c r="G24" s="26">
        <v>0.22209899999999999</v>
      </c>
      <c r="H24" s="26">
        <v>0.22209899999999999</v>
      </c>
      <c r="I24" s="26">
        <v>0.66629700000000003</v>
      </c>
      <c r="J24" s="26">
        <v>0.61077199999999998</v>
      </c>
      <c r="K24" s="26">
        <v>1.1104940000000001</v>
      </c>
      <c r="L24" s="26">
        <v>2.1099389999999998</v>
      </c>
      <c r="M24" s="26">
        <v>7.4958359999999997</v>
      </c>
      <c r="N24" s="26">
        <v>3.7201550000000001</v>
      </c>
    </row>
    <row r="25" spans="1:14" x14ac:dyDescent="0.2">
      <c r="A25" s="19" t="s">
        <v>1028</v>
      </c>
      <c r="B25" s="20">
        <v>920</v>
      </c>
      <c r="C25" s="26">
        <v>71.739130000000003</v>
      </c>
      <c r="D25" s="26">
        <v>2.9347829999999999</v>
      </c>
      <c r="E25" s="26">
        <v>5.6521739999999996</v>
      </c>
      <c r="F25" s="26">
        <v>1.086957</v>
      </c>
      <c r="G25" s="26">
        <v>0.217391</v>
      </c>
      <c r="H25" s="26">
        <v>0.32608700000000002</v>
      </c>
      <c r="I25" s="26">
        <v>0.43478299999999998</v>
      </c>
      <c r="J25" s="26">
        <v>0.43478299999999998</v>
      </c>
      <c r="K25" s="26">
        <v>1.086957</v>
      </c>
      <c r="L25" s="26">
        <v>3.152174</v>
      </c>
      <c r="M25" s="26">
        <v>8.6956520000000008</v>
      </c>
      <c r="N25" s="26">
        <v>4.2391300000000003</v>
      </c>
    </row>
    <row r="26" spans="1:14" x14ac:dyDescent="0.2">
      <c r="A26" s="19" t="s">
        <v>1029</v>
      </c>
      <c r="B26" s="20">
        <v>219</v>
      </c>
      <c r="C26" s="26">
        <v>70.319635000000005</v>
      </c>
      <c r="D26" s="26">
        <v>1.3698630000000001</v>
      </c>
      <c r="E26" s="26">
        <v>3.652968</v>
      </c>
      <c r="F26" s="26">
        <v>0.913242</v>
      </c>
      <c r="G26" s="26">
        <v>0.456621</v>
      </c>
      <c r="H26" s="26">
        <v>0.913242</v>
      </c>
      <c r="I26" s="26">
        <v>0</v>
      </c>
      <c r="J26" s="26">
        <v>0.913242</v>
      </c>
      <c r="K26" s="26">
        <v>0.913242</v>
      </c>
      <c r="L26" s="26">
        <v>4.5662099999999999</v>
      </c>
      <c r="M26" s="26">
        <v>10.958904</v>
      </c>
      <c r="N26" s="26">
        <v>5.022831</v>
      </c>
    </row>
    <row r="27" spans="1:14" x14ac:dyDescent="0.2">
      <c r="A27" s="18" t="s">
        <v>1030</v>
      </c>
      <c r="B27" s="17">
        <v>208</v>
      </c>
      <c r="C27" s="25">
        <v>64.423077000000006</v>
      </c>
      <c r="D27" s="25">
        <v>6.25</v>
      </c>
      <c r="E27" s="25">
        <v>4.3269229999999999</v>
      </c>
      <c r="F27" s="25">
        <v>7.6923079999999997</v>
      </c>
      <c r="G27" s="25">
        <v>0.480769</v>
      </c>
      <c r="H27" s="25">
        <v>0.961538</v>
      </c>
      <c r="I27" s="25">
        <v>1.9230769999999999</v>
      </c>
      <c r="J27" s="25">
        <v>0.961538</v>
      </c>
      <c r="K27" s="25">
        <v>1.9230769999999999</v>
      </c>
      <c r="L27" s="25">
        <v>2.4038460000000001</v>
      </c>
      <c r="M27" s="25">
        <v>7.211538</v>
      </c>
      <c r="N27" s="25">
        <v>1.4423079999999999</v>
      </c>
    </row>
    <row r="28" spans="1:14" x14ac:dyDescent="0.2">
      <c r="A28" s="19" t="s">
        <v>1018</v>
      </c>
      <c r="B28" s="20">
        <v>220</v>
      </c>
      <c r="C28" s="26">
        <v>73.181818000000007</v>
      </c>
      <c r="D28" s="26">
        <v>4.0909089999999999</v>
      </c>
      <c r="E28" s="26">
        <v>4.0909089999999999</v>
      </c>
      <c r="F28" s="26">
        <v>2.7272729999999998</v>
      </c>
      <c r="G28" s="26">
        <v>0.90909099999999998</v>
      </c>
      <c r="H28" s="26">
        <v>0.45454499999999998</v>
      </c>
      <c r="I28" s="26">
        <v>0.90909099999999998</v>
      </c>
      <c r="J28" s="26">
        <v>0.90909099999999998</v>
      </c>
      <c r="K28" s="26">
        <v>0.45454499999999998</v>
      </c>
      <c r="L28" s="26">
        <v>1.3636360000000001</v>
      </c>
      <c r="M28" s="26">
        <v>7.7272730000000003</v>
      </c>
      <c r="N28" s="26">
        <v>3.1818179999999998</v>
      </c>
    </row>
    <row r="29" spans="1:14" x14ac:dyDescent="0.2">
      <c r="A29" s="19" t="s">
        <v>1019</v>
      </c>
      <c r="B29" s="20">
        <v>226</v>
      </c>
      <c r="C29" s="26">
        <v>73.008849999999995</v>
      </c>
      <c r="D29" s="26">
        <v>3.9823010000000001</v>
      </c>
      <c r="E29" s="26">
        <v>7.0796460000000003</v>
      </c>
      <c r="F29" s="26">
        <v>0.88495599999999996</v>
      </c>
      <c r="G29" s="26">
        <v>0</v>
      </c>
      <c r="H29" s="26">
        <v>0</v>
      </c>
      <c r="I29" s="26">
        <v>0.44247799999999998</v>
      </c>
      <c r="J29" s="26">
        <v>0.44247799999999998</v>
      </c>
      <c r="K29" s="26">
        <v>1.327434</v>
      </c>
      <c r="L29" s="26">
        <v>1.7699119999999999</v>
      </c>
      <c r="M29" s="26">
        <v>8.4070800000000006</v>
      </c>
      <c r="N29" s="26">
        <v>2.6548669999999999</v>
      </c>
    </row>
    <row r="30" spans="1:14" x14ac:dyDescent="0.2">
      <c r="A30" s="19" t="s">
        <v>1020</v>
      </c>
      <c r="B30" s="20">
        <v>211</v>
      </c>
      <c r="C30" s="26">
        <v>71.563980999999998</v>
      </c>
      <c r="D30" s="26">
        <v>3.7914690000000002</v>
      </c>
      <c r="E30" s="26">
        <v>3.7914690000000002</v>
      </c>
      <c r="F30" s="26">
        <v>1.4218010000000001</v>
      </c>
      <c r="G30" s="26">
        <v>0</v>
      </c>
      <c r="H30" s="26">
        <v>0.47393400000000002</v>
      </c>
      <c r="I30" s="26">
        <v>0.94786700000000002</v>
      </c>
      <c r="J30" s="26">
        <v>0</v>
      </c>
      <c r="K30" s="26">
        <v>1.4218010000000001</v>
      </c>
      <c r="L30" s="26">
        <v>5.2132699999999996</v>
      </c>
      <c r="M30" s="26">
        <v>8.5308060000000001</v>
      </c>
      <c r="N30" s="26">
        <v>2.8436020000000002</v>
      </c>
    </row>
    <row r="31" spans="1:14" x14ac:dyDescent="0.2">
      <c r="A31" s="19" t="s">
        <v>1021</v>
      </c>
      <c r="B31" s="20">
        <v>134</v>
      </c>
      <c r="C31" s="26">
        <v>73.880596999999995</v>
      </c>
      <c r="D31" s="26">
        <v>1.492537</v>
      </c>
      <c r="E31" s="26">
        <v>6.716418</v>
      </c>
      <c r="F31" s="26">
        <v>0</v>
      </c>
      <c r="G31" s="26">
        <v>0.74626899999999996</v>
      </c>
      <c r="H31" s="26">
        <v>0</v>
      </c>
      <c r="I31" s="26">
        <v>0.74626899999999996</v>
      </c>
      <c r="J31" s="26">
        <v>0</v>
      </c>
      <c r="K31" s="26">
        <v>2.2388059999999999</v>
      </c>
      <c r="L31" s="26">
        <v>3.7313429999999999</v>
      </c>
      <c r="M31" s="26">
        <v>5.9701490000000002</v>
      </c>
      <c r="N31" s="26">
        <v>4.4776119999999997</v>
      </c>
    </row>
    <row r="32" spans="1:14" x14ac:dyDescent="0.2">
      <c r="A32" s="19" t="s">
        <v>1022</v>
      </c>
      <c r="B32" s="20">
        <v>65</v>
      </c>
      <c r="C32" s="26">
        <v>78.461538000000004</v>
      </c>
      <c r="D32" s="26">
        <v>0</v>
      </c>
      <c r="E32" s="26">
        <v>6.1538459999999997</v>
      </c>
      <c r="F32" s="26">
        <v>1.538462</v>
      </c>
      <c r="G32" s="26">
        <v>0</v>
      </c>
      <c r="H32" s="26">
        <v>0</v>
      </c>
      <c r="I32" s="26">
        <v>0</v>
      </c>
      <c r="J32" s="26">
        <v>1.538462</v>
      </c>
      <c r="K32" s="26">
        <v>0</v>
      </c>
      <c r="L32" s="26">
        <v>3.0769229999999999</v>
      </c>
      <c r="M32" s="26">
        <v>1.538462</v>
      </c>
      <c r="N32" s="26">
        <v>7.6923079999999997</v>
      </c>
    </row>
    <row r="33" spans="1:14" x14ac:dyDescent="0.2">
      <c r="A33" s="19" t="s">
        <v>1023</v>
      </c>
      <c r="B33" s="20">
        <v>25</v>
      </c>
      <c r="C33" s="26">
        <v>52</v>
      </c>
      <c r="D33" s="26">
        <v>0</v>
      </c>
      <c r="E33" s="26">
        <v>0</v>
      </c>
      <c r="F33" s="26">
        <v>4</v>
      </c>
      <c r="G33" s="26">
        <v>0</v>
      </c>
      <c r="H33" s="26">
        <v>0</v>
      </c>
      <c r="I33" s="26">
        <v>0</v>
      </c>
      <c r="J33" s="26">
        <v>0</v>
      </c>
      <c r="K33" s="26">
        <v>4</v>
      </c>
      <c r="L33" s="26">
        <v>16</v>
      </c>
      <c r="M33" s="26">
        <v>24</v>
      </c>
      <c r="N33" s="26">
        <v>0</v>
      </c>
    </row>
    <row r="34" spans="1:14" x14ac:dyDescent="0.2">
      <c r="A34" s="19" t="s">
        <v>1024</v>
      </c>
      <c r="B34" s="20">
        <v>3</v>
      </c>
      <c r="C34" s="26">
        <v>33.333333000000003</v>
      </c>
      <c r="D34" s="26">
        <v>0</v>
      </c>
      <c r="E34" s="26">
        <v>33.333333000000003</v>
      </c>
      <c r="F34" s="26">
        <v>0</v>
      </c>
      <c r="G34" s="26">
        <v>0</v>
      </c>
      <c r="H34" s="26">
        <v>0</v>
      </c>
      <c r="I34" s="26">
        <v>0</v>
      </c>
      <c r="J34" s="26">
        <v>0</v>
      </c>
      <c r="K34" s="26">
        <v>0</v>
      </c>
      <c r="L34" s="26">
        <v>0</v>
      </c>
      <c r="M34" s="26">
        <v>0</v>
      </c>
      <c r="N34" s="26">
        <v>33.333333000000003</v>
      </c>
    </row>
    <row r="35" spans="1:14" x14ac:dyDescent="0.2">
      <c r="A35" s="19" t="s">
        <v>1025</v>
      </c>
      <c r="B35" s="20">
        <v>446</v>
      </c>
      <c r="C35" s="26">
        <v>73.094170000000005</v>
      </c>
      <c r="D35" s="26">
        <v>4.0358739999999997</v>
      </c>
      <c r="E35" s="26">
        <v>5.6053810000000004</v>
      </c>
      <c r="F35" s="26">
        <v>1.793722</v>
      </c>
      <c r="G35" s="26">
        <v>0.44843</v>
      </c>
      <c r="H35" s="26">
        <v>0.224215</v>
      </c>
      <c r="I35" s="26">
        <v>0.67264599999999997</v>
      </c>
      <c r="J35" s="26">
        <v>0.67264599999999997</v>
      </c>
      <c r="K35" s="26">
        <v>0.89686100000000002</v>
      </c>
      <c r="L35" s="26">
        <v>1.569507</v>
      </c>
      <c r="M35" s="26">
        <v>8.0717490000000005</v>
      </c>
      <c r="N35" s="26">
        <v>2.9147980000000002</v>
      </c>
    </row>
    <row r="36" spans="1:14" x14ac:dyDescent="0.2">
      <c r="A36" s="19" t="s">
        <v>1026</v>
      </c>
      <c r="B36" s="20">
        <v>345</v>
      </c>
      <c r="C36" s="26">
        <v>72.463768000000002</v>
      </c>
      <c r="D36" s="26">
        <v>2.8985509999999999</v>
      </c>
      <c r="E36" s="26">
        <v>4.9275359999999999</v>
      </c>
      <c r="F36" s="26">
        <v>0.86956500000000003</v>
      </c>
      <c r="G36" s="26">
        <v>0.28985499999999997</v>
      </c>
      <c r="H36" s="26">
        <v>0.28985499999999997</v>
      </c>
      <c r="I36" s="26">
        <v>0.86956500000000003</v>
      </c>
      <c r="J36" s="26">
        <v>0</v>
      </c>
      <c r="K36" s="26">
        <v>1.7391300000000001</v>
      </c>
      <c r="L36" s="26">
        <v>4.6376809999999997</v>
      </c>
      <c r="M36" s="26">
        <v>7.536232</v>
      </c>
      <c r="N36" s="26">
        <v>3.4782609999999998</v>
      </c>
    </row>
    <row r="37" spans="1:14" x14ac:dyDescent="0.2">
      <c r="A37" s="19" t="s">
        <v>1027</v>
      </c>
      <c r="B37" s="20">
        <v>884</v>
      </c>
      <c r="C37" s="26">
        <v>72.511312000000004</v>
      </c>
      <c r="D37" s="26">
        <v>3.167421</v>
      </c>
      <c r="E37" s="26">
        <v>5.3167419999999996</v>
      </c>
      <c r="F37" s="26">
        <v>1.470588</v>
      </c>
      <c r="G37" s="26">
        <v>0.33936699999999997</v>
      </c>
      <c r="H37" s="26">
        <v>0.226244</v>
      </c>
      <c r="I37" s="26">
        <v>0.67873300000000003</v>
      </c>
      <c r="J37" s="26">
        <v>0.45248899999999997</v>
      </c>
      <c r="K37" s="26">
        <v>1.2443439999999999</v>
      </c>
      <c r="L37" s="26">
        <v>3.2805430000000002</v>
      </c>
      <c r="M37" s="26">
        <v>7.8054300000000003</v>
      </c>
      <c r="N37" s="26">
        <v>3.5067870000000001</v>
      </c>
    </row>
    <row r="38" spans="1:14" x14ac:dyDescent="0.2">
      <c r="A38" s="19" t="s">
        <v>1028</v>
      </c>
      <c r="B38" s="20">
        <v>438</v>
      </c>
      <c r="C38" s="26">
        <v>71.917807999999994</v>
      </c>
      <c r="D38" s="26">
        <v>2.2831049999999999</v>
      </c>
      <c r="E38" s="26">
        <v>5.022831</v>
      </c>
      <c r="F38" s="26">
        <v>1.141553</v>
      </c>
      <c r="G38" s="26">
        <v>0.22831099999999999</v>
      </c>
      <c r="H38" s="26">
        <v>0.22831099999999999</v>
      </c>
      <c r="I38" s="26">
        <v>0.68493199999999999</v>
      </c>
      <c r="J38" s="26">
        <v>0.22831099999999999</v>
      </c>
      <c r="K38" s="26">
        <v>1.598174</v>
      </c>
      <c r="L38" s="26">
        <v>5.022831</v>
      </c>
      <c r="M38" s="26">
        <v>7.5342469999999997</v>
      </c>
      <c r="N38" s="26">
        <v>4.1095889999999997</v>
      </c>
    </row>
    <row r="39" spans="1:14" x14ac:dyDescent="0.2">
      <c r="A39" s="19" t="s">
        <v>1029</v>
      </c>
      <c r="B39" s="20">
        <v>93</v>
      </c>
      <c r="C39" s="26">
        <v>69.892472999999995</v>
      </c>
      <c r="D39" s="26">
        <v>0</v>
      </c>
      <c r="E39" s="26">
        <v>5.3763439999999996</v>
      </c>
      <c r="F39" s="26">
        <v>2.1505380000000001</v>
      </c>
      <c r="G39" s="26">
        <v>0</v>
      </c>
      <c r="H39" s="26">
        <v>0</v>
      </c>
      <c r="I39" s="26">
        <v>0</v>
      </c>
      <c r="J39" s="26">
        <v>1.075269</v>
      </c>
      <c r="K39" s="26">
        <v>1.075269</v>
      </c>
      <c r="L39" s="26">
        <v>6.451613</v>
      </c>
      <c r="M39" s="26">
        <v>7.5268819999999996</v>
      </c>
      <c r="N39" s="26">
        <v>6.451613</v>
      </c>
    </row>
    <row r="40" spans="1:14" x14ac:dyDescent="0.2">
      <c r="A40" s="18" t="s">
        <v>1031</v>
      </c>
      <c r="B40" s="17">
        <v>178</v>
      </c>
      <c r="C40" s="25">
        <v>63.483145999999998</v>
      </c>
      <c r="D40" s="25">
        <v>6.7415729999999998</v>
      </c>
      <c r="E40" s="25">
        <v>6.7415729999999998</v>
      </c>
      <c r="F40" s="25">
        <v>7.8651689999999999</v>
      </c>
      <c r="G40" s="25">
        <v>0</v>
      </c>
      <c r="H40" s="25">
        <v>0.56179800000000002</v>
      </c>
      <c r="I40" s="25">
        <v>1.6853929999999999</v>
      </c>
      <c r="J40" s="25">
        <v>0.56179800000000002</v>
      </c>
      <c r="K40" s="25">
        <v>1.6853929999999999</v>
      </c>
      <c r="L40" s="25">
        <v>1.123596</v>
      </c>
      <c r="M40" s="25">
        <v>7.8651689999999999</v>
      </c>
      <c r="N40" s="25">
        <v>1.6853929999999999</v>
      </c>
    </row>
    <row r="41" spans="1:14" x14ac:dyDescent="0.2">
      <c r="A41" s="19" t="s">
        <v>1018</v>
      </c>
      <c r="B41" s="20">
        <v>212</v>
      </c>
      <c r="C41" s="26">
        <v>75.471698000000004</v>
      </c>
      <c r="D41" s="26">
        <v>5.1886789999999996</v>
      </c>
      <c r="E41" s="26">
        <v>4.2452829999999997</v>
      </c>
      <c r="F41" s="26">
        <v>3.3018869999999998</v>
      </c>
      <c r="G41" s="26">
        <v>0</v>
      </c>
      <c r="H41" s="26">
        <v>0</v>
      </c>
      <c r="I41" s="26">
        <v>1.4150940000000001</v>
      </c>
      <c r="J41" s="26">
        <v>1.4150940000000001</v>
      </c>
      <c r="K41" s="26">
        <v>0.94339600000000001</v>
      </c>
      <c r="L41" s="26">
        <v>0.47169800000000001</v>
      </c>
      <c r="M41" s="26">
        <v>4.7169809999999996</v>
      </c>
      <c r="N41" s="26">
        <v>2.8301889999999998</v>
      </c>
    </row>
    <row r="42" spans="1:14" x14ac:dyDescent="0.2">
      <c r="A42" s="19" t="s">
        <v>1019</v>
      </c>
      <c r="B42" s="20">
        <v>223</v>
      </c>
      <c r="C42" s="26">
        <v>76.233183999999994</v>
      </c>
      <c r="D42" s="26">
        <v>5.8295960000000004</v>
      </c>
      <c r="E42" s="26">
        <v>6.2780269999999998</v>
      </c>
      <c r="F42" s="26">
        <v>0</v>
      </c>
      <c r="G42" s="26">
        <v>0</v>
      </c>
      <c r="H42" s="26">
        <v>0</v>
      </c>
      <c r="I42" s="26">
        <v>0.89686100000000002</v>
      </c>
      <c r="J42" s="26">
        <v>0.44843</v>
      </c>
      <c r="K42" s="26">
        <v>1.793722</v>
      </c>
      <c r="L42" s="26">
        <v>0.44843</v>
      </c>
      <c r="M42" s="26">
        <v>4.0358739999999997</v>
      </c>
      <c r="N42" s="26">
        <v>4.0358739999999997</v>
      </c>
    </row>
    <row r="43" spans="1:14" x14ac:dyDescent="0.2">
      <c r="A43" s="19" t="s">
        <v>1020</v>
      </c>
      <c r="B43" s="20">
        <v>216</v>
      </c>
      <c r="C43" s="26">
        <v>72.222222000000002</v>
      </c>
      <c r="D43" s="26">
        <v>3.2407409999999999</v>
      </c>
      <c r="E43" s="26">
        <v>6.4814809999999996</v>
      </c>
      <c r="F43" s="26">
        <v>2.3148149999999998</v>
      </c>
      <c r="G43" s="26">
        <v>0</v>
      </c>
      <c r="H43" s="26">
        <v>0</v>
      </c>
      <c r="I43" s="26">
        <v>0</v>
      </c>
      <c r="J43" s="26">
        <v>0.92592600000000003</v>
      </c>
      <c r="K43" s="26">
        <v>0.46296300000000001</v>
      </c>
      <c r="L43" s="26">
        <v>0.46296300000000001</v>
      </c>
      <c r="M43" s="26">
        <v>9.2592590000000001</v>
      </c>
      <c r="N43" s="26">
        <v>4.6296299999999997</v>
      </c>
    </row>
    <row r="44" spans="1:14" x14ac:dyDescent="0.2">
      <c r="A44" s="19" t="s">
        <v>1021</v>
      </c>
      <c r="B44" s="20">
        <v>140</v>
      </c>
      <c r="C44" s="26">
        <v>71.428571000000005</v>
      </c>
      <c r="D44" s="26">
        <v>5</v>
      </c>
      <c r="E44" s="26">
        <v>9.2857140000000005</v>
      </c>
      <c r="F44" s="26">
        <v>0</v>
      </c>
      <c r="G44" s="26">
        <v>0</v>
      </c>
      <c r="H44" s="26">
        <v>0</v>
      </c>
      <c r="I44" s="26">
        <v>0.71428599999999998</v>
      </c>
      <c r="J44" s="26">
        <v>0</v>
      </c>
      <c r="K44" s="26">
        <v>0.71428599999999998</v>
      </c>
      <c r="L44" s="26">
        <v>1.428571</v>
      </c>
      <c r="M44" s="26">
        <v>7.1428570000000002</v>
      </c>
      <c r="N44" s="26">
        <v>4.2857139999999996</v>
      </c>
    </row>
    <row r="45" spans="1:14" x14ac:dyDescent="0.2">
      <c r="A45" s="19" t="s">
        <v>1022</v>
      </c>
      <c r="B45" s="20">
        <v>72</v>
      </c>
      <c r="C45" s="26">
        <v>72.222222000000002</v>
      </c>
      <c r="D45" s="26">
        <v>1.388889</v>
      </c>
      <c r="E45" s="26">
        <v>2.7777780000000001</v>
      </c>
      <c r="F45" s="26">
        <v>0</v>
      </c>
      <c r="G45" s="26">
        <v>1.388889</v>
      </c>
      <c r="H45" s="26">
        <v>2.7777780000000001</v>
      </c>
      <c r="I45" s="26">
        <v>0</v>
      </c>
      <c r="J45" s="26">
        <v>0</v>
      </c>
      <c r="K45" s="26">
        <v>1.388889</v>
      </c>
      <c r="L45" s="26">
        <v>4.1666670000000003</v>
      </c>
      <c r="M45" s="26">
        <v>9.7222220000000004</v>
      </c>
      <c r="N45" s="26">
        <v>4.1666670000000003</v>
      </c>
    </row>
    <row r="46" spans="1:14" x14ac:dyDescent="0.2">
      <c r="A46" s="19" t="s">
        <v>1023</v>
      </c>
      <c r="B46" s="20">
        <v>46</v>
      </c>
      <c r="C46" s="26">
        <v>67.391304000000005</v>
      </c>
      <c r="D46" s="26">
        <v>4.3478260000000004</v>
      </c>
      <c r="E46" s="26">
        <v>2.1739130000000002</v>
      </c>
      <c r="F46" s="26">
        <v>0</v>
      </c>
      <c r="G46" s="26">
        <v>0</v>
      </c>
      <c r="H46" s="26">
        <v>0</v>
      </c>
      <c r="I46" s="26">
        <v>0</v>
      </c>
      <c r="J46" s="26">
        <v>2.1739130000000002</v>
      </c>
      <c r="K46" s="26">
        <v>0</v>
      </c>
      <c r="L46" s="26">
        <v>2.1739130000000002</v>
      </c>
      <c r="M46" s="26">
        <v>19.565217000000001</v>
      </c>
      <c r="N46" s="26">
        <v>2.1739130000000002</v>
      </c>
    </row>
    <row r="47" spans="1:14" x14ac:dyDescent="0.2">
      <c r="A47" s="19" t="s">
        <v>1024</v>
      </c>
      <c r="B47" s="20">
        <v>8</v>
      </c>
      <c r="C47" s="26">
        <v>75</v>
      </c>
      <c r="D47" s="26">
        <v>0</v>
      </c>
      <c r="E47" s="26">
        <v>0</v>
      </c>
      <c r="F47" s="26">
        <v>0</v>
      </c>
      <c r="G47" s="26">
        <v>0</v>
      </c>
      <c r="H47" s="26">
        <v>0</v>
      </c>
      <c r="I47" s="26">
        <v>0</v>
      </c>
      <c r="J47" s="26">
        <v>0</v>
      </c>
      <c r="K47" s="26">
        <v>0</v>
      </c>
      <c r="L47" s="26">
        <v>0</v>
      </c>
      <c r="M47" s="26">
        <v>12.5</v>
      </c>
      <c r="N47" s="26">
        <v>12.5</v>
      </c>
    </row>
    <row r="48" spans="1:14" x14ac:dyDescent="0.2">
      <c r="A48" s="19" t="s">
        <v>1025</v>
      </c>
      <c r="B48" s="20">
        <v>435</v>
      </c>
      <c r="C48" s="26">
        <v>75.862069000000005</v>
      </c>
      <c r="D48" s="26">
        <v>5.5172410000000003</v>
      </c>
      <c r="E48" s="26">
        <v>5.2873559999999999</v>
      </c>
      <c r="F48" s="26">
        <v>1.6091949999999999</v>
      </c>
      <c r="G48" s="26">
        <v>0</v>
      </c>
      <c r="H48" s="26">
        <v>0</v>
      </c>
      <c r="I48" s="26">
        <v>1.1494249999999999</v>
      </c>
      <c r="J48" s="26">
        <v>0.91954000000000002</v>
      </c>
      <c r="K48" s="26">
        <v>1.37931</v>
      </c>
      <c r="L48" s="26">
        <v>0.45977000000000001</v>
      </c>
      <c r="M48" s="26">
        <v>4.3678160000000004</v>
      </c>
      <c r="N48" s="26">
        <v>3.4482759999999999</v>
      </c>
    </row>
    <row r="49" spans="1:14" x14ac:dyDescent="0.2">
      <c r="A49" s="19" t="s">
        <v>1026</v>
      </c>
      <c r="B49" s="20">
        <v>356</v>
      </c>
      <c r="C49" s="26">
        <v>71.910111999999998</v>
      </c>
      <c r="D49" s="26">
        <v>3.9325839999999999</v>
      </c>
      <c r="E49" s="26">
        <v>7.5842700000000001</v>
      </c>
      <c r="F49" s="26">
        <v>1.4044939999999999</v>
      </c>
      <c r="G49" s="26">
        <v>0</v>
      </c>
      <c r="H49" s="26">
        <v>0</v>
      </c>
      <c r="I49" s="26">
        <v>0.28089900000000001</v>
      </c>
      <c r="J49" s="26">
        <v>0.56179800000000002</v>
      </c>
      <c r="K49" s="26">
        <v>0.56179800000000002</v>
      </c>
      <c r="L49" s="26">
        <v>0.84269700000000003</v>
      </c>
      <c r="M49" s="26">
        <v>8.4269660000000002</v>
      </c>
      <c r="N49" s="26">
        <v>4.4943819999999999</v>
      </c>
    </row>
    <row r="50" spans="1:14" x14ac:dyDescent="0.2">
      <c r="A50" s="19" t="s">
        <v>1027</v>
      </c>
      <c r="B50" s="20">
        <v>917</v>
      </c>
      <c r="C50" s="26">
        <v>73.609596999999994</v>
      </c>
      <c r="D50" s="26">
        <v>4.471101</v>
      </c>
      <c r="E50" s="26">
        <v>5.7797159999999996</v>
      </c>
      <c r="F50" s="26">
        <v>1.3086150000000001</v>
      </c>
      <c r="G50" s="26">
        <v>0.109051</v>
      </c>
      <c r="H50" s="26">
        <v>0.21810299999999999</v>
      </c>
      <c r="I50" s="26">
        <v>0.654308</v>
      </c>
      <c r="J50" s="26">
        <v>0.76335900000000001</v>
      </c>
      <c r="K50" s="26">
        <v>0.98146100000000003</v>
      </c>
      <c r="L50" s="26">
        <v>0.98146100000000003</v>
      </c>
      <c r="M50" s="26">
        <v>7.1973830000000003</v>
      </c>
      <c r="N50" s="26">
        <v>3.9258449999999998</v>
      </c>
    </row>
    <row r="51" spans="1:14" x14ac:dyDescent="0.2">
      <c r="A51" s="19" t="s">
        <v>1028</v>
      </c>
      <c r="B51" s="20">
        <v>482</v>
      </c>
      <c r="C51" s="26">
        <v>71.576763</v>
      </c>
      <c r="D51" s="26">
        <v>3.5269710000000001</v>
      </c>
      <c r="E51" s="26">
        <v>6.2240659999999997</v>
      </c>
      <c r="F51" s="26">
        <v>1.037344</v>
      </c>
      <c r="G51" s="26">
        <v>0.20746899999999999</v>
      </c>
      <c r="H51" s="26">
        <v>0.41493799999999997</v>
      </c>
      <c r="I51" s="26">
        <v>0.20746899999999999</v>
      </c>
      <c r="J51" s="26">
        <v>0.62240700000000004</v>
      </c>
      <c r="K51" s="26">
        <v>0.62240700000000004</v>
      </c>
      <c r="L51" s="26">
        <v>1.4522820000000001</v>
      </c>
      <c r="M51" s="26">
        <v>9.7510370000000002</v>
      </c>
      <c r="N51" s="26">
        <v>4.356846</v>
      </c>
    </row>
    <row r="52" spans="1:14" x14ac:dyDescent="0.2">
      <c r="A52" s="19" t="s">
        <v>1029</v>
      </c>
      <c r="B52" s="20">
        <v>126</v>
      </c>
      <c r="C52" s="26">
        <v>70.634921000000006</v>
      </c>
      <c r="D52" s="26">
        <v>2.3809520000000002</v>
      </c>
      <c r="E52" s="26">
        <v>2.3809520000000002</v>
      </c>
      <c r="F52" s="26">
        <v>0</v>
      </c>
      <c r="G52" s="26">
        <v>0.793651</v>
      </c>
      <c r="H52" s="26">
        <v>1.587302</v>
      </c>
      <c r="I52" s="26">
        <v>0</v>
      </c>
      <c r="J52" s="26">
        <v>0.793651</v>
      </c>
      <c r="K52" s="26">
        <v>0.793651</v>
      </c>
      <c r="L52" s="26">
        <v>3.1746029999999998</v>
      </c>
      <c r="M52" s="26">
        <v>13.492063</v>
      </c>
      <c r="N52" s="26">
        <v>3.9682539999999999</v>
      </c>
    </row>
    <row r="53" spans="1:14" x14ac:dyDescent="0.2">
      <c r="A53" s="18" t="s">
        <v>1032</v>
      </c>
      <c r="B53" s="18"/>
      <c r="C53" s="18"/>
      <c r="D53" s="18"/>
      <c r="E53" s="18"/>
      <c r="F53" s="18"/>
      <c r="G53" s="18"/>
      <c r="H53" s="18"/>
      <c r="I53" s="18"/>
      <c r="J53" s="18"/>
      <c r="K53" s="18"/>
      <c r="L53" s="18"/>
      <c r="M53" s="18"/>
      <c r="N53" s="18"/>
    </row>
    <row r="54" spans="1:14" x14ac:dyDescent="0.2">
      <c r="A54" s="19" t="s">
        <v>130</v>
      </c>
      <c r="B54" s="20">
        <v>151</v>
      </c>
      <c r="C54" s="26">
        <v>53.642384</v>
      </c>
      <c r="D54" s="26">
        <v>10.596026</v>
      </c>
      <c r="E54" s="26">
        <v>5.2980130000000001</v>
      </c>
      <c r="F54" s="26">
        <v>5.9602649999999997</v>
      </c>
      <c r="G54" s="26">
        <v>0</v>
      </c>
      <c r="H54" s="26">
        <v>0.66225199999999995</v>
      </c>
      <c r="I54" s="26">
        <v>0</v>
      </c>
      <c r="J54" s="26">
        <v>3.311258</v>
      </c>
      <c r="K54" s="26">
        <v>2.6490070000000001</v>
      </c>
      <c r="L54" s="26">
        <v>0.66225199999999995</v>
      </c>
      <c r="M54" s="26">
        <v>11.258278000000001</v>
      </c>
      <c r="N54" s="26">
        <v>5.9602649999999997</v>
      </c>
    </row>
    <row r="55" spans="1:14" x14ac:dyDescent="0.2">
      <c r="A55" s="19" t="s">
        <v>131</v>
      </c>
      <c r="B55" s="20">
        <v>1446</v>
      </c>
      <c r="C55" s="26">
        <v>75.380359999999996</v>
      </c>
      <c r="D55" s="26">
        <v>3.0428769999999998</v>
      </c>
      <c r="E55" s="26">
        <v>5.7399719999999999</v>
      </c>
      <c r="F55" s="26">
        <v>2.2130010000000002</v>
      </c>
      <c r="G55" s="26">
        <v>0.34578100000000001</v>
      </c>
      <c r="H55" s="26">
        <v>0.27662500000000001</v>
      </c>
      <c r="I55" s="26">
        <v>1.106501</v>
      </c>
      <c r="J55" s="26">
        <v>0.34578100000000001</v>
      </c>
      <c r="K55" s="26">
        <v>1.106501</v>
      </c>
      <c r="L55" s="26">
        <v>2.0746889999999998</v>
      </c>
      <c r="M55" s="26">
        <v>5.8091290000000004</v>
      </c>
      <c r="N55" s="26">
        <v>2.558783</v>
      </c>
    </row>
    <row r="56" spans="1:14" x14ac:dyDescent="0.2">
      <c r="A56" s="19" t="s">
        <v>392</v>
      </c>
      <c r="B56" s="20">
        <v>150</v>
      </c>
      <c r="C56" s="26">
        <v>57.333333000000003</v>
      </c>
      <c r="D56" s="26">
        <v>9.3333329999999997</v>
      </c>
      <c r="E56" s="26">
        <v>5.3333329999999997</v>
      </c>
      <c r="F56" s="26">
        <v>4</v>
      </c>
      <c r="G56" s="26">
        <v>0</v>
      </c>
      <c r="H56" s="26">
        <v>0.66666700000000001</v>
      </c>
      <c r="I56" s="26">
        <v>0.66666700000000001</v>
      </c>
      <c r="J56" s="26">
        <v>0.66666700000000001</v>
      </c>
      <c r="K56" s="26">
        <v>0.66666700000000001</v>
      </c>
      <c r="L56" s="26">
        <v>2</v>
      </c>
      <c r="M56" s="26">
        <v>14</v>
      </c>
      <c r="N56" s="26">
        <v>5.3333329999999997</v>
      </c>
    </row>
    <row r="57" spans="1:14" x14ac:dyDescent="0.2">
      <c r="A57" s="19" t="s">
        <v>132</v>
      </c>
      <c r="B57" s="20">
        <v>372</v>
      </c>
      <c r="C57" s="26">
        <v>69.892472999999995</v>
      </c>
      <c r="D57" s="26">
        <v>4.301075</v>
      </c>
      <c r="E57" s="26">
        <v>4.5698920000000003</v>
      </c>
      <c r="F57" s="26">
        <v>1.3440859999999999</v>
      </c>
      <c r="G57" s="26">
        <v>0</v>
      </c>
      <c r="H57" s="26">
        <v>0.26881699999999997</v>
      </c>
      <c r="I57" s="26">
        <v>0.53763399999999995</v>
      </c>
      <c r="J57" s="26">
        <v>0.53763399999999995</v>
      </c>
      <c r="K57" s="26">
        <v>1.3440859999999999</v>
      </c>
      <c r="L57" s="26">
        <v>2.6881719999999998</v>
      </c>
      <c r="M57" s="26">
        <v>9.946237</v>
      </c>
      <c r="N57" s="26">
        <v>4.5698920000000003</v>
      </c>
    </row>
    <row r="58" spans="1:14" x14ac:dyDescent="0.2">
      <c r="A58" s="19" t="s">
        <v>1033</v>
      </c>
      <c r="B58" s="20">
        <v>69</v>
      </c>
      <c r="C58" s="26">
        <v>68.115942000000004</v>
      </c>
      <c r="D58" s="26">
        <v>5.7971009999999996</v>
      </c>
      <c r="E58" s="26">
        <v>7.2463769999999998</v>
      </c>
      <c r="F58" s="26">
        <v>4.3478260000000004</v>
      </c>
      <c r="G58" s="26">
        <v>0</v>
      </c>
      <c r="H58" s="26">
        <v>0</v>
      </c>
      <c r="I58" s="26">
        <v>0</v>
      </c>
      <c r="J58" s="26">
        <v>1.4492750000000001</v>
      </c>
      <c r="K58" s="26">
        <v>1.4492750000000001</v>
      </c>
      <c r="L58" s="26">
        <v>1.4492750000000001</v>
      </c>
      <c r="M58" s="26">
        <v>7.2463769999999998</v>
      </c>
      <c r="N58" s="26">
        <v>2.8985509999999999</v>
      </c>
    </row>
    <row r="59" spans="1:14" x14ac:dyDescent="0.2">
      <c r="A59" s="18" t="s">
        <v>133</v>
      </c>
      <c r="B59" s="17">
        <v>92</v>
      </c>
      <c r="C59" s="25">
        <v>52.173912999999999</v>
      </c>
      <c r="D59" s="25">
        <v>9.7826090000000008</v>
      </c>
      <c r="E59" s="25">
        <v>4.3478260000000004</v>
      </c>
      <c r="F59" s="25">
        <v>7.6086960000000001</v>
      </c>
      <c r="G59" s="25">
        <v>0</v>
      </c>
      <c r="H59" s="25">
        <v>0</v>
      </c>
      <c r="I59" s="25">
        <v>0</v>
      </c>
      <c r="J59" s="25">
        <v>2.1739130000000002</v>
      </c>
      <c r="K59" s="25">
        <v>3.2608700000000002</v>
      </c>
      <c r="L59" s="25">
        <v>1.086957</v>
      </c>
      <c r="M59" s="25">
        <v>14.130435</v>
      </c>
      <c r="N59" s="25">
        <v>5.4347830000000004</v>
      </c>
    </row>
    <row r="60" spans="1:14" x14ac:dyDescent="0.2">
      <c r="A60" s="19" t="s">
        <v>134</v>
      </c>
      <c r="B60" s="20">
        <v>813</v>
      </c>
      <c r="C60" s="26">
        <v>73.677736999999993</v>
      </c>
      <c r="D60" s="26">
        <v>3.0750310000000001</v>
      </c>
      <c r="E60" s="26">
        <v>5.4120540000000004</v>
      </c>
      <c r="F60" s="26">
        <v>2.2140219999999999</v>
      </c>
      <c r="G60" s="26">
        <v>0.49200500000000003</v>
      </c>
      <c r="H60" s="26">
        <v>0.49200500000000003</v>
      </c>
      <c r="I60" s="26">
        <v>1.107011</v>
      </c>
      <c r="J60" s="26">
        <v>0.49200500000000003</v>
      </c>
      <c r="K60" s="26">
        <v>1.107011</v>
      </c>
      <c r="L60" s="26">
        <v>3.3210329999999999</v>
      </c>
      <c r="M60" s="26">
        <v>6.0270599999999996</v>
      </c>
      <c r="N60" s="26">
        <v>2.5830259999999998</v>
      </c>
    </row>
    <row r="61" spans="1:14" x14ac:dyDescent="0.2">
      <c r="A61" s="19" t="s">
        <v>393</v>
      </c>
      <c r="B61" s="20">
        <v>65</v>
      </c>
      <c r="C61" s="26">
        <v>61.538462000000003</v>
      </c>
      <c r="D61" s="26">
        <v>6.1538459999999997</v>
      </c>
      <c r="E61" s="26">
        <v>3.0769229999999999</v>
      </c>
      <c r="F61" s="26">
        <v>3.0769229999999999</v>
      </c>
      <c r="G61" s="26">
        <v>0</v>
      </c>
      <c r="H61" s="26">
        <v>0</v>
      </c>
      <c r="I61" s="26">
        <v>0</v>
      </c>
      <c r="J61" s="26">
        <v>0</v>
      </c>
      <c r="K61" s="26">
        <v>1.538462</v>
      </c>
      <c r="L61" s="26">
        <v>1.538462</v>
      </c>
      <c r="M61" s="26">
        <v>20</v>
      </c>
      <c r="N61" s="26">
        <v>3.0769229999999999</v>
      </c>
    </row>
    <row r="62" spans="1:14" x14ac:dyDescent="0.2">
      <c r="A62" s="19" t="s">
        <v>135</v>
      </c>
      <c r="B62" s="20">
        <v>83</v>
      </c>
      <c r="C62" s="26">
        <v>72.289157000000003</v>
      </c>
      <c r="D62" s="26">
        <v>1.2048190000000001</v>
      </c>
      <c r="E62" s="26">
        <v>2.4096389999999999</v>
      </c>
      <c r="F62" s="26">
        <v>1.2048190000000001</v>
      </c>
      <c r="G62" s="26">
        <v>0</v>
      </c>
      <c r="H62" s="26">
        <v>0</v>
      </c>
      <c r="I62" s="26">
        <v>1.2048190000000001</v>
      </c>
      <c r="J62" s="26">
        <v>0</v>
      </c>
      <c r="K62" s="26">
        <v>2.4096389999999999</v>
      </c>
      <c r="L62" s="26">
        <v>6.0240960000000001</v>
      </c>
      <c r="M62" s="26">
        <v>7.2289159999999999</v>
      </c>
      <c r="N62" s="26">
        <v>6.0240960000000001</v>
      </c>
    </row>
    <row r="63" spans="1:14" x14ac:dyDescent="0.2">
      <c r="A63" s="19" t="s">
        <v>1034</v>
      </c>
      <c r="B63" s="20">
        <v>39</v>
      </c>
      <c r="C63" s="26">
        <v>71.794871999999998</v>
      </c>
      <c r="D63" s="26">
        <v>5.1282050000000003</v>
      </c>
      <c r="E63" s="26">
        <v>10.256410000000001</v>
      </c>
      <c r="F63" s="26">
        <v>2.5641029999999998</v>
      </c>
      <c r="G63" s="26">
        <v>0</v>
      </c>
      <c r="H63" s="26">
        <v>0</v>
      </c>
      <c r="I63" s="26">
        <v>0</v>
      </c>
      <c r="J63" s="26">
        <v>0</v>
      </c>
      <c r="K63" s="26">
        <v>0</v>
      </c>
      <c r="L63" s="26">
        <v>0</v>
      </c>
      <c r="M63" s="26">
        <v>7.6923079999999997</v>
      </c>
      <c r="N63" s="26">
        <v>2.5641029999999998</v>
      </c>
    </row>
    <row r="64" spans="1:14" x14ac:dyDescent="0.2">
      <c r="A64" s="18" t="s">
        <v>136</v>
      </c>
      <c r="B64" s="17">
        <v>59</v>
      </c>
      <c r="C64" s="25">
        <v>55.932203000000001</v>
      </c>
      <c r="D64" s="25">
        <v>11.864407</v>
      </c>
      <c r="E64" s="25">
        <v>6.7796609999999999</v>
      </c>
      <c r="F64" s="25">
        <v>3.389831</v>
      </c>
      <c r="G64" s="25">
        <v>0</v>
      </c>
      <c r="H64" s="25">
        <v>1.6949149999999999</v>
      </c>
      <c r="I64" s="25">
        <v>0</v>
      </c>
      <c r="J64" s="25">
        <v>5.084746</v>
      </c>
      <c r="K64" s="25">
        <v>1.6949149999999999</v>
      </c>
      <c r="L64" s="25">
        <v>0</v>
      </c>
      <c r="M64" s="25">
        <v>6.7796609999999999</v>
      </c>
      <c r="N64" s="25">
        <v>6.7796609999999999</v>
      </c>
    </row>
    <row r="65" spans="1:14" x14ac:dyDescent="0.2">
      <c r="A65" s="19" t="s">
        <v>134</v>
      </c>
      <c r="B65" s="20">
        <v>632</v>
      </c>
      <c r="C65" s="26">
        <v>77.531645999999995</v>
      </c>
      <c r="D65" s="26">
        <v>3.006329</v>
      </c>
      <c r="E65" s="26">
        <v>6.1708860000000003</v>
      </c>
      <c r="F65" s="26">
        <v>2.2151900000000002</v>
      </c>
      <c r="G65" s="26">
        <v>0.15822800000000001</v>
      </c>
      <c r="H65" s="26">
        <v>0</v>
      </c>
      <c r="I65" s="26">
        <v>1.1075950000000001</v>
      </c>
      <c r="J65" s="26">
        <v>0.15822800000000001</v>
      </c>
      <c r="K65" s="26">
        <v>1.1075950000000001</v>
      </c>
      <c r="L65" s="26">
        <v>0.47468399999999999</v>
      </c>
      <c r="M65" s="26">
        <v>5.5379750000000003</v>
      </c>
      <c r="N65" s="26">
        <v>2.5316459999999998</v>
      </c>
    </row>
    <row r="66" spans="1:14" x14ac:dyDescent="0.2">
      <c r="A66" s="19" t="s">
        <v>393</v>
      </c>
      <c r="B66" s="20">
        <v>85</v>
      </c>
      <c r="C66" s="26">
        <v>54.117646999999998</v>
      </c>
      <c r="D66" s="26">
        <v>11.764706</v>
      </c>
      <c r="E66" s="26">
        <v>7.0588240000000004</v>
      </c>
      <c r="F66" s="26">
        <v>4.7058819999999999</v>
      </c>
      <c r="G66" s="26">
        <v>0</v>
      </c>
      <c r="H66" s="26">
        <v>1.176471</v>
      </c>
      <c r="I66" s="26">
        <v>1.176471</v>
      </c>
      <c r="J66" s="26">
        <v>1.176471</v>
      </c>
      <c r="K66" s="26">
        <v>0</v>
      </c>
      <c r="L66" s="26">
        <v>2.3529409999999999</v>
      </c>
      <c r="M66" s="26">
        <v>9.4117650000000008</v>
      </c>
      <c r="N66" s="26">
        <v>7.0588240000000004</v>
      </c>
    </row>
    <row r="67" spans="1:14" x14ac:dyDescent="0.2">
      <c r="A67" s="19" t="s">
        <v>135</v>
      </c>
      <c r="B67" s="20">
        <v>289</v>
      </c>
      <c r="C67" s="26">
        <v>69.204151999999993</v>
      </c>
      <c r="D67" s="26">
        <v>5.1903110000000003</v>
      </c>
      <c r="E67" s="26">
        <v>5.1903110000000003</v>
      </c>
      <c r="F67" s="26">
        <v>1.384083</v>
      </c>
      <c r="G67" s="26">
        <v>0</v>
      </c>
      <c r="H67" s="26">
        <v>0.34602100000000002</v>
      </c>
      <c r="I67" s="26">
        <v>0.34602100000000002</v>
      </c>
      <c r="J67" s="26">
        <v>0.69204200000000005</v>
      </c>
      <c r="K67" s="26">
        <v>1.038062</v>
      </c>
      <c r="L67" s="26">
        <v>1.7301040000000001</v>
      </c>
      <c r="M67" s="26">
        <v>10.726644</v>
      </c>
      <c r="N67" s="26">
        <v>4.1522490000000003</v>
      </c>
    </row>
    <row r="68" spans="1:14" x14ac:dyDescent="0.2">
      <c r="A68" s="19" t="s">
        <v>1034</v>
      </c>
      <c r="B68" s="20">
        <v>30</v>
      </c>
      <c r="C68" s="26">
        <v>63.333333000000003</v>
      </c>
      <c r="D68" s="26">
        <v>6.6666670000000003</v>
      </c>
      <c r="E68" s="26">
        <v>3.3333330000000001</v>
      </c>
      <c r="F68" s="26">
        <v>6.6666670000000003</v>
      </c>
      <c r="G68" s="26">
        <v>0</v>
      </c>
      <c r="H68" s="26">
        <v>0</v>
      </c>
      <c r="I68" s="26">
        <v>0</v>
      </c>
      <c r="J68" s="26">
        <v>3.3333330000000001</v>
      </c>
      <c r="K68" s="26">
        <v>3.3333330000000001</v>
      </c>
      <c r="L68" s="26">
        <v>3.3333330000000001</v>
      </c>
      <c r="M68" s="26">
        <v>6.6666670000000003</v>
      </c>
      <c r="N68" s="26">
        <v>3.3333330000000001</v>
      </c>
    </row>
    <row r="69" spans="1:14" x14ac:dyDescent="0.2">
      <c r="A69" s="18" t="s">
        <v>1035</v>
      </c>
      <c r="B69" s="18"/>
      <c r="C69" s="18"/>
      <c r="D69" s="18"/>
      <c r="E69" s="18"/>
      <c r="F69" s="18"/>
      <c r="G69" s="18"/>
      <c r="H69" s="18"/>
      <c r="I69" s="18"/>
      <c r="J69" s="18"/>
      <c r="K69" s="18"/>
      <c r="L69" s="18"/>
      <c r="M69" s="18"/>
      <c r="N69" s="18"/>
    </row>
    <row r="70" spans="1:14" x14ac:dyDescent="0.2">
      <c r="A70" s="19" t="s">
        <v>1036</v>
      </c>
      <c r="B70" s="20">
        <v>366</v>
      </c>
      <c r="C70" s="26">
        <v>57.923496999999998</v>
      </c>
      <c r="D70" s="26">
        <v>7.9234970000000002</v>
      </c>
      <c r="E70" s="26">
        <v>4.6448090000000004</v>
      </c>
      <c r="F70" s="26">
        <v>3.278689</v>
      </c>
      <c r="G70" s="26">
        <v>0</v>
      </c>
      <c r="H70" s="26">
        <v>0.27322400000000002</v>
      </c>
      <c r="I70" s="26">
        <v>1.0928960000000001</v>
      </c>
      <c r="J70" s="26">
        <v>1.912568</v>
      </c>
      <c r="K70" s="26">
        <v>1.6393439999999999</v>
      </c>
      <c r="L70" s="26">
        <v>2.1857920000000002</v>
      </c>
      <c r="M70" s="26">
        <v>12.295082000000001</v>
      </c>
      <c r="N70" s="26">
        <v>6.8306009999999997</v>
      </c>
    </row>
    <row r="71" spans="1:14" x14ac:dyDescent="0.2">
      <c r="A71" s="19" t="s">
        <v>1037</v>
      </c>
      <c r="B71" s="20">
        <v>1212</v>
      </c>
      <c r="C71" s="26">
        <v>75.495050000000006</v>
      </c>
      <c r="D71" s="26">
        <v>2.8052809999999999</v>
      </c>
      <c r="E71" s="26">
        <v>6.1881190000000004</v>
      </c>
      <c r="F71" s="26">
        <v>1.8976900000000001</v>
      </c>
      <c r="G71" s="26">
        <v>0.247525</v>
      </c>
      <c r="H71" s="26">
        <v>0.33003300000000002</v>
      </c>
      <c r="I71" s="26">
        <v>1.155116</v>
      </c>
      <c r="J71" s="26">
        <v>0.33003300000000002</v>
      </c>
      <c r="K71" s="26">
        <v>1.3201320000000001</v>
      </c>
      <c r="L71" s="26">
        <v>2.2277230000000001</v>
      </c>
      <c r="M71" s="26">
        <v>5.5280529999999999</v>
      </c>
      <c r="N71" s="26">
        <v>2.4752480000000001</v>
      </c>
    </row>
    <row r="72" spans="1:14" x14ac:dyDescent="0.2">
      <c r="A72" s="19" t="s">
        <v>137</v>
      </c>
      <c r="B72" s="20">
        <v>112</v>
      </c>
      <c r="C72" s="26">
        <v>61.607143000000001</v>
      </c>
      <c r="D72" s="26">
        <v>6.25</v>
      </c>
      <c r="E72" s="26">
        <v>8.0357140000000005</v>
      </c>
      <c r="F72" s="26">
        <v>8.0357140000000005</v>
      </c>
      <c r="G72" s="26">
        <v>1.785714</v>
      </c>
      <c r="H72" s="26">
        <v>0</v>
      </c>
      <c r="I72" s="26">
        <v>0.89285700000000001</v>
      </c>
      <c r="J72" s="26">
        <v>0</v>
      </c>
      <c r="K72" s="26">
        <v>0.89285700000000001</v>
      </c>
      <c r="L72" s="26">
        <v>3.5714290000000002</v>
      </c>
      <c r="M72" s="26">
        <v>7.1428570000000002</v>
      </c>
      <c r="N72" s="26">
        <v>1.785714</v>
      </c>
    </row>
    <row r="73" spans="1:14" x14ac:dyDescent="0.2">
      <c r="A73" s="19" t="s">
        <v>138</v>
      </c>
      <c r="B73" s="20">
        <v>673</v>
      </c>
      <c r="C73" s="26">
        <v>75.780089000000004</v>
      </c>
      <c r="D73" s="26">
        <v>3.566122</v>
      </c>
      <c r="E73" s="26">
        <v>4.0118869999999998</v>
      </c>
      <c r="F73" s="26">
        <v>1.783061</v>
      </c>
      <c r="G73" s="26">
        <v>0.29717700000000002</v>
      </c>
      <c r="H73" s="26">
        <v>0.29717700000000002</v>
      </c>
      <c r="I73" s="26">
        <v>0.59435400000000005</v>
      </c>
      <c r="J73" s="26">
        <v>0.44576500000000002</v>
      </c>
      <c r="K73" s="26">
        <v>1.040119</v>
      </c>
      <c r="L73" s="26">
        <v>2.2288260000000002</v>
      </c>
      <c r="M73" s="26">
        <v>7.2808320000000002</v>
      </c>
      <c r="N73" s="26">
        <v>2.6745909999999999</v>
      </c>
    </row>
    <row r="74" spans="1:14" x14ac:dyDescent="0.2">
      <c r="A74" s="19" t="s">
        <v>1038</v>
      </c>
      <c r="B74" s="20">
        <v>75</v>
      </c>
      <c r="C74" s="26">
        <v>69.333332999999996</v>
      </c>
      <c r="D74" s="26">
        <v>4</v>
      </c>
      <c r="E74" s="26">
        <v>5.3333329999999997</v>
      </c>
      <c r="F74" s="26">
        <v>6.6666670000000003</v>
      </c>
      <c r="G74" s="26">
        <v>0</v>
      </c>
      <c r="H74" s="26">
        <v>0</v>
      </c>
      <c r="I74" s="26">
        <v>1.3333330000000001</v>
      </c>
      <c r="J74" s="26">
        <v>0</v>
      </c>
      <c r="K74" s="26">
        <v>1.3333330000000001</v>
      </c>
      <c r="L74" s="26">
        <v>1.3333330000000001</v>
      </c>
      <c r="M74" s="26">
        <v>10.666667</v>
      </c>
      <c r="N74" s="26">
        <v>0</v>
      </c>
    </row>
    <row r="75" spans="1:14" x14ac:dyDescent="0.2">
      <c r="A75" s="19" t="s">
        <v>1011</v>
      </c>
      <c r="B75" s="20">
        <v>178</v>
      </c>
      <c r="C75" s="26">
        <v>71.910111999999998</v>
      </c>
      <c r="D75" s="26">
        <v>3.9325839999999999</v>
      </c>
      <c r="E75" s="26">
        <v>5.0561800000000003</v>
      </c>
      <c r="F75" s="26">
        <v>3.370787</v>
      </c>
      <c r="G75" s="26">
        <v>0.56179800000000002</v>
      </c>
      <c r="H75" s="26">
        <v>0.56179800000000002</v>
      </c>
      <c r="I75" s="26">
        <v>0.56179800000000002</v>
      </c>
      <c r="J75" s="26">
        <v>1.123596</v>
      </c>
      <c r="K75" s="26">
        <v>0.56179800000000002</v>
      </c>
      <c r="L75" s="26">
        <v>0.56179800000000002</v>
      </c>
      <c r="M75" s="26">
        <v>7.8651689999999999</v>
      </c>
      <c r="N75" s="26">
        <v>3.9325839999999999</v>
      </c>
    </row>
    <row r="76" spans="1:14" x14ac:dyDescent="0.2">
      <c r="A76" s="19" t="s">
        <v>1441</v>
      </c>
      <c r="B76" s="20">
        <v>1644</v>
      </c>
      <c r="C76" s="26">
        <v>74.452555000000004</v>
      </c>
      <c r="D76" s="26">
        <v>3.527981</v>
      </c>
      <c r="E76" s="26">
        <v>5.7785890000000002</v>
      </c>
      <c r="F76" s="26">
        <v>2.2506080000000002</v>
      </c>
      <c r="G76" s="26">
        <v>0.243309</v>
      </c>
      <c r="H76" s="26">
        <v>0.30413600000000002</v>
      </c>
      <c r="I76" s="26">
        <v>0.85158199999999995</v>
      </c>
      <c r="J76" s="26">
        <v>0.30413600000000002</v>
      </c>
      <c r="K76" s="26">
        <v>1.216545</v>
      </c>
      <c r="L76" s="26">
        <v>2.189781</v>
      </c>
      <c r="M76" s="26">
        <v>6.3868609999999997</v>
      </c>
      <c r="N76" s="26">
        <v>2.4939170000000002</v>
      </c>
    </row>
    <row r="77" spans="1:14" x14ac:dyDescent="0.2">
      <c r="A77" s="18" t="s">
        <v>1039</v>
      </c>
      <c r="B77" s="18"/>
      <c r="C77" s="18"/>
      <c r="D77" s="18"/>
      <c r="E77" s="18"/>
      <c r="F77" s="18"/>
      <c r="G77" s="18"/>
      <c r="H77" s="18"/>
      <c r="I77" s="18"/>
      <c r="J77" s="18"/>
      <c r="K77" s="18"/>
      <c r="L77" s="18"/>
      <c r="M77" s="18"/>
      <c r="N77" s="18"/>
    </row>
    <row r="78" spans="1:14" x14ac:dyDescent="0.2">
      <c r="A78" s="21" t="s">
        <v>1040</v>
      </c>
      <c r="B78" s="34">
        <v>366</v>
      </c>
      <c r="C78" s="30">
        <v>57.923496999999998</v>
      </c>
      <c r="D78" s="30">
        <v>7.9234970000000002</v>
      </c>
      <c r="E78" s="30">
        <v>4.6448090000000004</v>
      </c>
      <c r="F78" s="30">
        <v>3.278689</v>
      </c>
      <c r="G78" s="30">
        <v>0</v>
      </c>
      <c r="H78" s="30">
        <v>0.27322400000000002</v>
      </c>
      <c r="I78" s="30">
        <v>1.0928960000000001</v>
      </c>
      <c r="J78" s="30">
        <v>1.912568</v>
      </c>
      <c r="K78" s="30">
        <v>1.6393439999999999</v>
      </c>
      <c r="L78" s="30">
        <v>2.1857920000000002</v>
      </c>
      <c r="M78" s="30">
        <v>12.295082000000001</v>
      </c>
      <c r="N78" s="30">
        <v>6.8306009999999997</v>
      </c>
    </row>
    <row r="79" spans="1:14" x14ac:dyDescent="0.2">
      <c r="A79" s="21" t="s">
        <v>1041</v>
      </c>
      <c r="B79" s="34">
        <v>954</v>
      </c>
      <c r="C79" s="30">
        <v>73.689727000000005</v>
      </c>
      <c r="D79" s="30">
        <v>3.9832290000000001</v>
      </c>
      <c r="E79" s="30">
        <v>7.1278829999999997</v>
      </c>
      <c r="F79" s="30">
        <v>1.886792</v>
      </c>
      <c r="G79" s="30">
        <v>0.104822</v>
      </c>
      <c r="H79" s="30">
        <v>0.31446499999999999</v>
      </c>
      <c r="I79" s="30">
        <v>0.94339600000000001</v>
      </c>
      <c r="J79" s="30">
        <v>0.31446499999999999</v>
      </c>
      <c r="K79" s="30">
        <v>1.3626830000000001</v>
      </c>
      <c r="L79" s="30">
        <v>2.0964360000000002</v>
      </c>
      <c r="M79" s="30">
        <v>5.765199</v>
      </c>
      <c r="N79" s="30">
        <v>2.410901</v>
      </c>
    </row>
    <row r="80" spans="1:14" x14ac:dyDescent="0.2">
      <c r="A80" s="19" t="s">
        <v>1042</v>
      </c>
      <c r="B80" s="20">
        <v>345</v>
      </c>
      <c r="C80" s="26">
        <v>76.521738999999997</v>
      </c>
      <c r="D80" s="26">
        <v>3.1884060000000001</v>
      </c>
      <c r="E80" s="26">
        <v>4.0579710000000002</v>
      </c>
      <c r="F80" s="26">
        <v>2.6086960000000001</v>
      </c>
      <c r="G80" s="26">
        <v>0.28985499999999997</v>
      </c>
      <c r="H80" s="26">
        <v>0.28985499999999997</v>
      </c>
      <c r="I80" s="26">
        <v>0.57970999999999995</v>
      </c>
      <c r="J80" s="26">
        <v>0.57970999999999995</v>
      </c>
      <c r="K80" s="26">
        <v>0.86956500000000003</v>
      </c>
      <c r="L80" s="26">
        <v>2.0289860000000002</v>
      </c>
      <c r="M80" s="26">
        <v>6.6666670000000003</v>
      </c>
      <c r="N80" s="26">
        <v>2.3188409999999999</v>
      </c>
    </row>
    <row r="81" spans="1:14" x14ac:dyDescent="0.2">
      <c r="A81" s="19" t="s">
        <v>1043</v>
      </c>
      <c r="B81" s="20">
        <v>141</v>
      </c>
      <c r="C81" s="26">
        <v>74.468085000000002</v>
      </c>
      <c r="D81" s="26">
        <v>2.8368790000000002</v>
      </c>
      <c r="E81" s="26">
        <v>2.8368790000000002</v>
      </c>
      <c r="F81" s="26">
        <v>2.8368790000000002</v>
      </c>
      <c r="G81" s="26">
        <v>1.4184399999999999</v>
      </c>
      <c r="H81" s="26">
        <v>0.70921999999999996</v>
      </c>
      <c r="I81" s="26">
        <v>0</v>
      </c>
      <c r="J81" s="26">
        <v>0</v>
      </c>
      <c r="K81" s="26">
        <v>2.1276600000000001</v>
      </c>
      <c r="L81" s="26">
        <v>2.8368790000000002</v>
      </c>
      <c r="M81" s="26">
        <v>9.2198580000000003</v>
      </c>
      <c r="N81" s="26">
        <v>0.70921999999999996</v>
      </c>
    </row>
    <row r="82" spans="1:14" x14ac:dyDescent="0.2">
      <c r="A82" s="19" t="s">
        <v>1044</v>
      </c>
      <c r="B82" s="20">
        <v>56</v>
      </c>
      <c r="C82" s="26">
        <v>75</v>
      </c>
      <c r="D82" s="26">
        <v>5.3571429999999998</v>
      </c>
      <c r="E82" s="26">
        <v>5.3571429999999998</v>
      </c>
      <c r="F82" s="26">
        <v>1.785714</v>
      </c>
      <c r="G82" s="26">
        <v>0</v>
      </c>
      <c r="H82" s="26">
        <v>0</v>
      </c>
      <c r="I82" s="26">
        <v>1.785714</v>
      </c>
      <c r="J82" s="26">
        <v>0</v>
      </c>
      <c r="K82" s="26">
        <v>0</v>
      </c>
      <c r="L82" s="26">
        <v>3.5714290000000002</v>
      </c>
      <c r="M82" s="26">
        <v>5.3571429999999998</v>
      </c>
      <c r="N82" s="26">
        <v>1.785714</v>
      </c>
    </row>
    <row r="83" spans="1:14" x14ac:dyDescent="0.2">
      <c r="A83" s="19" t="s">
        <v>1045</v>
      </c>
      <c r="B83" s="20">
        <v>48</v>
      </c>
      <c r="C83" s="26">
        <v>70.833332999999996</v>
      </c>
      <c r="D83" s="26">
        <v>2.0833330000000001</v>
      </c>
      <c r="E83" s="26">
        <v>6.25</v>
      </c>
      <c r="F83" s="26">
        <v>8.3333329999999997</v>
      </c>
      <c r="G83" s="26">
        <v>0</v>
      </c>
      <c r="H83" s="26">
        <v>0</v>
      </c>
      <c r="I83" s="26">
        <v>2.0833330000000001</v>
      </c>
      <c r="J83" s="26">
        <v>0</v>
      </c>
      <c r="K83" s="26">
        <v>0</v>
      </c>
      <c r="L83" s="26">
        <v>0</v>
      </c>
      <c r="M83" s="26">
        <v>8.3333329999999997</v>
      </c>
      <c r="N83" s="26">
        <v>2.0833330000000001</v>
      </c>
    </row>
    <row r="84" spans="1:14" x14ac:dyDescent="0.2">
      <c r="A84" s="19" t="s">
        <v>1046</v>
      </c>
      <c r="B84" s="20">
        <v>20</v>
      </c>
      <c r="C84" s="26">
        <v>80</v>
      </c>
      <c r="D84" s="26">
        <v>5</v>
      </c>
      <c r="E84" s="26">
        <v>0</v>
      </c>
      <c r="F84" s="26">
        <v>0</v>
      </c>
      <c r="G84" s="26">
        <v>0</v>
      </c>
      <c r="H84" s="26">
        <v>0</v>
      </c>
      <c r="I84" s="26">
        <v>5</v>
      </c>
      <c r="J84" s="26">
        <v>0</v>
      </c>
      <c r="K84" s="26">
        <v>0</v>
      </c>
      <c r="L84" s="26">
        <v>0</v>
      </c>
      <c r="M84" s="26">
        <v>0</v>
      </c>
      <c r="N84" s="26">
        <v>10</v>
      </c>
    </row>
    <row r="85" spans="1:14" x14ac:dyDescent="0.2">
      <c r="A85" s="19" t="s">
        <v>1047</v>
      </c>
      <c r="B85" s="20">
        <v>4</v>
      </c>
      <c r="C85" s="26">
        <v>50</v>
      </c>
      <c r="D85" s="26">
        <v>0</v>
      </c>
      <c r="E85" s="26">
        <v>0</v>
      </c>
      <c r="F85" s="26">
        <v>0</v>
      </c>
      <c r="G85" s="26">
        <v>0</v>
      </c>
      <c r="H85" s="26">
        <v>0</v>
      </c>
      <c r="I85" s="26">
        <v>0</v>
      </c>
      <c r="J85" s="26">
        <v>0</v>
      </c>
      <c r="K85" s="26">
        <v>0</v>
      </c>
      <c r="L85" s="26">
        <v>25</v>
      </c>
      <c r="M85" s="26">
        <v>25</v>
      </c>
      <c r="N85" s="26">
        <v>0</v>
      </c>
    </row>
    <row r="86" spans="1:14" x14ac:dyDescent="0.2">
      <c r="A86" s="19" t="s">
        <v>1048</v>
      </c>
      <c r="B86" s="20">
        <v>2</v>
      </c>
      <c r="C86" s="26">
        <v>100</v>
      </c>
      <c r="D86" s="26">
        <v>0</v>
      </c>
      <c r="E86" s="26">
        <v>0</v>
      </c>
      <c r="F86" s="26">
        <v>0</v>
      </c>
      <c r="G86" s="26">
        <v>0</v>
      </c>
      <c r="H86" s="26">
        <v>0</v>
      </c>
      <c r="I86" s="26">
        <v>0</v>
      </c>
      <c r="J86" s="26">
        <v>0</v>
      </c>
      <c r="K86" s="26">
        <v>0</v>
      </c>
      <c r="L86" s="26">
        <v>0</v>
      </c>
      <c r="M86" s="26">
        <v>0</v>
      </c>
      <c r="N86" s="26">
        <v>0</v>
      </c>
    </row>
    <row r="87" spans="1:14" x14ac:dyDescent="0.2">
      <c r="A87" s="19" t="s">
        <v>1049</v>
      </c>
      <c r="B87" s="20">
        <v>2</v>
      </c>
      <c r="C87" s="26">
        <v>100</v>
      </c>
      <c r="D87" s="26">
        <v>0</v>
      </c>
      <c r="E87" s="26">
        <v>0</v>
      </c>
      <c r="F87" s="26">
        <v>0</v>
      </c>
      <c r="G87" s="26">
        <v>0</v>
      </c>
      <c r="H87" s="26">
        <v>0</v>
      </c>
      <c r="I87" s="26">
        <v>0</v>
      </c>
      <c r="J87" s="26">
        <v>0</v>
      </c>
      <c r="K87" s="26">
        <v>0</v>
      </c>
      <c r="L87" s="26">
        <v>0</v>
      </c>
      <c r="M87" s="26">
        <v>0</v>
      </c>
      <c r="N87" s="26">
        <v>0</v>
      </c>
    </row>
    <row r="88" spans="1:14" x14ac:dyDescent="0.2">
      <c r="A88" s="19" t="s">
        <v>1011</v>
      </c>
      <c r="B88" s="20">
        <v>250</v>
      </c>
      <c r="C88" s="26">
        <v>72.8</v>
      </c>
      <c r="D88" s="26">
        <v>2.8</v>
      </c>
      <c r="E88" s="26">
        <v>4.8</v>
      </c>
      <c r="F88" s="26">
        <v>2.8</v>
      </c>
      <c r="G88" s="26">
        <v>0.4</v>
      </c>
      <c r="H88" s="26">
        <v>0.4</v>
      </c>
      <c r="I88" s="26">
        <v>0.4</v>
      </c>
      <c r="J88" s="26">
        <v>0.8</v>
      </c>
      <c r="K88" s="26">
        <v>0.8</v>
      </c>
      <c r="L88" s="26">
        <v>1.2</v>
      </c>
      <c r="M88" s="26">
        <v>8</v>
      </c>
      <c r="N88" s="26">
        <v>4.8</v>
      </c>
    </row>
    <row r="89" spans="1:14" x14ac:dyDescent="0.2">
      <c r="A89" s="18" t="s">
        <v>1050</v>
      </c>
      <c r="B89" s="18"/>
      <c r="C89" s="18"/>
      <c r="D89" s="18"/>
      <c r="E89" s="18"/>
      <c r="F89" s="18"/>
      <c r="G89" s="18"/>
      <c r="H89" s="18"/>
      <c r="I89" s="18"/>
      <c r="J89" s="18"/>
      <c r="K89" s="18"/>
      <c r="L89" s="18"/>
      <c r="M89" s="18"/>
      <c r="N89" s="18"/>
    </row>
    <row r="90" spans="1:14" x14ac:dyDescent="0.2">
      <c r="A90" s="19" t="s">
        <v>1051</v>
      </c>
      <c r="B90" s="20">
        <v>1712</v>
      </c>
      <c r="C90" s="26">
        <v>73.773364000000001</v>
      </c>
      <c r="D90" s="26">
        <v>3.0957940000000002</v>
      </c>
      <c r="E90" s="26">
        <v>6.0747660000000003</v>
      </c>
      <c r="F90" s="26">
        <v>2.2196259999999999</v>
      </c>
      <c r="G90" s="26">
        <v>0.29205599999999998</v>
      </c>
      <c r="H90" s="26">
        <v>0.29205599999999998</v>
      </c>
      <c r="I90" s="26">
        <v>0.58411199999999996</v>
      </c>
      <c r="J90" s="26">
        <v>0.23364499999999999</v>
      </c>
      <c r="K90" s="26">
        <v>1.2850470000000001</v>
      </c>
      <c r="L90" s="26">
        <v>2.1028039999999999</v>
      </c>
      <c r="M90" s="26">
        <v>6.9509350000000003</v>
      </c>
      <c r="N90" s="26">
        <v>3.0957940000000002</v>
      </c>
    </row>
    <row r="91" spans="1:14" x14ac:dyDescent="0.2">
      <c r="A91" s="19" t="s">
        <v>139</v>
      </c>
      <c r="B91" s="20">
        <v>76</v>
      </c>
      <c r="C91" s="26">
        <v>68.421053000000001</v>
      </c>
      <c r="D91" s="26">
        <v>1.3157890000000001</v>
      </c>
      <c r="E91" s="26">
        <v>5.2631579999999998</v>
      </c>
      <c r="F91" s="26">
        <v>0</v>
      </c>
      <c r="G91" s="26">
        <v>0</v>
      </c>
      <c r="H91" s="26">
        <v>1.3157890000000001</v>
      </c>
      <c r="I91" s="26">
        <v>2.6315789999999999</v>
      </c>
      <c r="J91" s="26">
        <v>1.3157890000000001</v>
      </c>
      <c r="K91" s="26">
        <v>2.6315789999999999</v>
      </c>
      <c r="L91" s="26">
        <v>3.947368</v>
      </c>
      <c r="M91" s="26">
        <v>7.8947370000000001</v>
      </c>
      <c r="N91" s="26">
        <v>5.2631579999999998</v>
      </c>
    </row>
    <row r="92" spans="1:14" x14ac:dyDescent="0.2">
      <c r="A92" s="19" t="s">
        <v>1052</v>
      </c>
      <c r="B92" s="20">
        <v>59</v>
      </c>
      <c r="C92" s="26">
        <v>59.322034000000002</v>
      </c>
      <c r="D92" s="26">
        <v>8.4745760000000008</v>
      </c>
      <c r="E92" s="26">
        <v>6.7796609999999999</v>
      </c>
      <c r="F92" s="26">
        <v>0</v>
      </c>
      <c r="G92" s="26">
        <v>0</v>
      </c>
      <c r="H92" s="26">
        <v>1.6949149999999999</v>
      </c>
      <c r="I92" s="26">
        <v>3.389831</v>
      </c>
      <c r="J92" s="26">
        <v>0</v>
      </c>
      <c r="K92" s="26">
        <v>1.6949149999999999</v>
      </c>
      <c r="L92" s="26">
        <v>0</v>
      </c>
      <c r="M92" s="26">
        <v>15.254237</v>
      </c>
      <c r="N92" s="26">
        <v>3.389831</v>
      </c>
    </row>
    <row r="93" spans="1:14" x14ac:dyDescent="0.2">
      <c r="A93" s="19" t="s">
        <v>140</v>
      </c>
      <c r="B93" s="20">
        <v>194</v>
      </c>
      <c r="C93" s="26">
        <v>57.216495000000002</v>
      </c>
      <c r="D93" s="26">
        <v>14.43299</v>
      </c>
      <c r="E93" s="26">
        <v>1.546392</v>
      </c>
      <c r="F93" s="26">
        <v>6.7010310000000004</v>
      </c>
      <c r="G93" s="26">
        <v>0</v>
      </c>
      <c r="H93" s="26">
        <v>0</v>
      </c>
      <c r="I93" s="26">
        <v>1.546392</v>
      </c>
      <c r="J93" s="26">
        <v>3.092784</v>
      </c>
      <c r="K93" s="26">
        <v>0.51546400000000003</v>
      </c>
      <c r="L93" s="26">
        <v>1.0309280000000001</v>
      </c>
      <c r="M93" s="26">
        <v>10.824742000000001</v>
      </c>
      <c r="N93" s="26">
        <v>3.092784</v>
      </c>
    </row>
    <row r="94" spans="1:14" x14ac:dyDescent="0.2">
      <c r="A94" s="19" t="s">
        <v>141</v>
      </c>
      <c r="B94" s="20">
        <v>16</v>
      </c>
      <c r="C94" s="26">
        <v>56.25</v>
      </c>
      <c r="D94" s="26">
        <v>12.5</v>
      </c>
      <c r="E94" s="26">
        <v>0</v>
      </c>
      <c r="F94" s="26">
        <v>6.25</v>
      </c>
      <c r="G94" s="26">
        <v>0</v>
      </c>
      <c r="H94" s="26">
        <v>0</v>
      </c>
      <c r="I94" s="26">
        <v>0</v>
      </c>
      <c r="J94" s="26">
        <v>12.5</v>
      </c>
      <c r="K94" s="26">
        <v>0</v>
      </c>
      <c r="L94" s="26">
        <v>0</v>
      </c>
      <c r="M94" s="26">
        <v>12.5</v>
      </c>
      <c r="N94" s="26">
        <v>0</v>
      </c>
    </row>
    <row r="95" spans="1:14" x14ac:dyDescent="0.2">
      <c r="A95" s="19" t="s">
        <v>1009</v>
      </c>
      <c r="B95" s="20">
        <v>46</v>
      </c>
      <c r="C95" s="26">
        <v>78.260869999999997</v>
      </c>
      <c r="D95" s="26">
        <v>2.1739130000000002</v>
      </c>
      <c r="E95" s="26">
        <v>2.1739130000000002</v>
      </c>
      <c r="F95" s="26">
        <v>0</v>
      </c>
      <c r="G95" s="26">
        <v>0</v>
      </c>
      <c r="H95" s="26">
        <v>0</v>
      </c>
      <c r="I95" s="26">
        <v>4.3478260000000004</v>
      </c>
      <c r="J95" s="26">
        <v>0</v>
      </c>
      <c r="K95" s="26">
        <v>0</v>
      </c>
      <c r="L95" s="26">
        <v>4.3478260000000004</v>
      </c>
      <c r="M95" s="26">
        <v>4.3478260000000004</v>
      </c>
      <c r="N95" s="26">
        <v>4.3478260000000004</v>
      </c>
    </row>
    <row r="96" spans="1:14" x14ac:dyDescent="0.2">
      <c r="A96" s="19" t="s">
        <v>1011</v>
      </c>
      <c r="B96" s="20">
        <v>85</v>
      </c>
      <c r="C96" s="26">
        <v>68.235293999999996</v>
      </c>
      <c r="D96" s="26">
        <v>4.7058819999999999</v>
      </c>
      <c r="E96" s="26">
        <v>5.8823530000000002</v>
      </c>
      <c r="F96" s="26">
        <v>3.5294120000000002</v>
      </c>
      <c r="G96" s="26">
        <v>0</v>
      </c>
      <c r="H96" s="26">
        <v>0</v>
      </c>
      <c r="I96" s="26">
        <v>0</v>
      </c>
      <c r="J96" s="26">
        <v>1.176471</v>
      </c>
      <c r="K96" s="26">
        <v>1.176471</v>
      </c>
      <c r="L96" s="26">
        <v>2.3529409999999999</v>
      </c>
      <c r="M96" s="26">
        <v>5.8823530000000002</v>
      </c>
      <c r="N96" s="26">
        <v>7.0588240000000004</v>
      </c>
    </row>
    <row r="97" spans="1:14" x14ac:dyDescent="0.2">
      <c r="A97" s="18" t="s">
        <v>1053</v>
      </c>
      <c r="B97" s="18"/>
      <c r="C97" s="18"/>
      <c r="D97" s="18"/>
      <c r="E97" s="18"/>
      <c r="F97" s="18"/>
      <c r="G97" s="18"/>
      <c r="H97" s="18"/>
      <c r="I97" s="18"/>
      <c r="J97" s="18"/>
      <c r="K97" s="18"/>
      <c r="L97" s="18"/>
      <c r="M97" s="18"/>
      <c r="N97" s="18"/>
    </row>
    <row r="98" spans="1:14" x14ac:dyDescent="0.2">
      <c r="A98" s="19" t="s">
        <v>1054</v>
      </c>
      <c r="B98" s="20">
        <v>1212</v>
      </c>
      <c r="C98" s="26">
        <v>73.184818000000007</v>
      </c>
      <c r="D98" s="26">
        <v>3.217822</v>
      </c>
      <c r="E98" s="26">
        <v>6.5181519999999997</v>
      </c>
      <c r="F98" s="26">
        <v>2.3927390000000002</v>
      </c>
      <c r="G98" s="26">
        <v>0.247525</v>
      </c>
      <c r="H98" s="26">
        <v>0.33003300000000002</v>
      </c>
      <c r="I98" s="26">
        <v>0.66006600000000004</v>
      </c>
      <c r="J98" s="26">
        <v>0.165017</v>
      </c>
      <c r="K98" s="26">
        <v>1.8976900000000001</v>
      </c>
      <c r="L98" s="26">
        <v>2.0627059999999999</v>
      </c>
      <c r="M98" s="26">
        <v>7.0957100000000004</v>
      </c>
      <c r="N98" s="26">
        <v>2.2277230000000001</v>
      </c>
    </row>
    <row r="99" spans="1:14" x14ac:dyDescent="0.2">
      <c r="A99" s="19" t="s">
        <v>1055</v>
      </c>
      <c r="B99" s="20">
        <v>24</v>
      </c>
      <c r="C99" s="26">
        <v>79.166667000000004</v>
      </c>
      <c r="D99" s="26">
        <v>4.1666670000000003</v>
      </c>
      <c r="E99" s="26">
        <v>0</v>
      </c>
      <c r="F99" s="26">
        <v>8.3333329999999997</v>
      </c>
      <c r="G99" s="26">
        <v>0</v>
      </c>
      <c r="H99" s="26">
        <v>0</v>
      </c>
      <c r="I99" s="26">
        <v>0</v>
      </c>
      <c r="J99" s="26">
        <v>0</v>
      </c>
      <c r="K99" s="26">
        <v>0</v>
      </c>
      <c r="L99" s="26">
        <v>0</v>
      </c>
      <c r="M99" s="26">
        <v>8.3333329999999997</v>
      </c>
      <c r="N99" s="26">
        <v>0</v>
      </c>
    </row>
    <row r="100" spans="1:14" x14ac:dyDescent="0.2">
      <c r="A100" s="19" t="s">
        <v>1056</v>
      </c>
      <c r="B100" s="20">
        <v>76</v>
      </c>
      <c r="C100" s="26">
        <v>76.315788999999995</v>
      </c>
      <c r="D100" s="26">
        <v>5.2631579999999998</v>
      </c>
      <c r="E100" s="26">
        <v>3.947368</v>
      </c>
      <c r="F100" s="26">
        <v>3.947368</v>
      </c>
      <c r="G100" s="26">
        <v>1.3157890000000001</v>
      </c>
      <c r="H100" s="26">
        <v>1.3157890000000001</v>
      </c>
      <c r="I100" s="26">
        <v>0</v>
      </c>
      <c r="J100" s="26">
        <v>0</v>
      </c>
      <c r="K100" s="26">
        <v>0</v>
      </c>
      <c r="L100" s="26">
        <v>3.947368</v>
      </c>
      <c r="M100" s="26">
        <v>3.947368</v>
      </c>
      <c r="N100" s="26">
        <v>0</v>
      </c>
    </row>
    <row r="101" spans="1:14" x14ac:dyDescent="0.2">
      <c r="A101" s="19" t="s">
        <v>1057</v>
      </c>
      <c r="B101" s="20">
        <v>43</v>
      </c>
      <c r="C101" s="26">
        <v>67.441860000000005</v>
      </c>
      <c r="D101" s="26">
        <v>0</v>
      </c>
      <c r="E101" s="26">
        <v>6.9767440000000001</v>
      </c>
      <c r="F101" s="26">
        <v>2.3255810000000001</v>
      </c>
      <c r="G101" s="26">
        <v>0</v>
      </c>
      <c r="H101" s="26">
        <v>0</v>
      </c>
      <c r="I101" s="26">
        <v>4.6511630000000004</v>
      </c>
      <c r="J101" s="26">
        <v>0</v>
      </c>
      <c r="K101" s="26">
        <v>2.3255810000000001</v>
      </c>
      <c r="L101" s="26">
        <v>0</v>
      </c>
      <c r="M101" s="26">
        <v>11.627907</v>
      </c>
      <c r="N101" s="26">
        <v>4.6511630000000004</v>
      </c>
    </row>
    <row r="102" spans="1:14" x14ac:dyDescent="0.2">
      <c r="A102" s="19" t="s">
        <v>1058</v>
      </c>
      <c r="B102" s="20">
        <v>14</v>
      </c>
      <c r="C102" s="26">
        <v>71.428571000000005</v>
      </c>
      <c r="D102" s="26">
        <v>0</v>
      </c>
      <c r="E102" s="26">
        <v>14.285714</v>
      </c>
      <c r="F102" s="26">
        <v>7.1428570000000002</v>
      </c>
      <c r="G102" s="26">
        <v>0</v>
      </c>
      <c r="H102" s="26">
        <v>0</v>
      </c>
      <c r="I102" s="26">
        <v>0</v>
      </c>
      <c r="J102" s="26">
        <v>0</v>
      </c>
      <c r="K102" s="26">
        <v>0</v>
      </c>
      <c r="L102" s="26">
        <v>7.1428570000000002</v>
      </c>
      <c r="M102" s="26">
        <v>0</v>
      </c>
      <c r="N102" s="26">
        <v>0</v>
      </c>
    </row>
    <row r="103" spans="1:14" x14ac:dyDescent="0.2">
      <c r="A103" s="19" t="s">
        <v>1059</v>
      </c>
      <c r="B103" s="20">
        <v>5</v>
      </c>
      <c r="C103" s="26">
        <v>80</v>
      </c>
      <c r="D103" s="26">
        <v>0</v>
      </c>
      <c r="E103" s="26">
        <v>20</v>
      </c>
      <c r="F103" s="26">
        <v>0</v>
      </c>
      <c r="G103" s="26">
        <v>0</v>
      </c>
      <c r="H103" s="26">
        <v>0</v>
      </c>
      <c r="I103" s="26">
        <v>0</v>
      </c>
      <c r="J103" s="26">
        <v>0</v>
      </c>
      <c r="K103" s="26">
        <v>0</v>
      </c>
      <c r="L103" s="26">
        <v>0</v>
      </c>
      <c r="M103" s="26">
        <v>0</v>
      </c>
      <c r="N103" s="26">
        <v>0</v>
      </c>
    </row>
    <row r="104" spans="1:14" x14ac:dyDescent="0.2">
      <c r="A104" s="19" t="s">
        <v>1011</v>
      </c>
      <c r="B104" s="20">
        <v>414</v>
      </c>
      <c r="C104" s="26">
        <v>74.396135000000001</v>
      </c>
      <c r="D104" s="26">
        <v>2.4154589999999998</v>
      </c>
      <c r="E104" s="26">
        <v>4.8309179999999996</v>
      </c>
      <c r="F104" s="26">
        <v>0.48309200000000002</v>
      </c>
      <c r="G104" s="26">
        <v>0.24154600000000001</v>
      </c>
      <c r="H104" s="26">
        <v>0.24154600000000001</v>
      </c>
      <c r="I104" s="26">
        <v>0.48309200000000002</v>
      </c>
      <c r="J104" s="26">
        <v>0.724638</v>
      </c>
      <c r="K104" s="26">
        <v>0</v>
      </c>
      <c r="L104" s="26">
        <v>2.4154589999999998</v>
      </c>
      <c r="M104" s="26">
        <v>7.0048310000000003</v>
      </c>
      <c r="N104" s="26">
        <v>6.7632849999999998</v>
      </c>
    </row>
    <row r="105" spans="1:14" x14ac:dyDescent="0.2">
      <c r="A105" s="18" t="s">
        <v>1060</v>
      </c>
      <c r="B105" s="18"/>
      <c r="C105" s="18"/>
      <c r="D105" s="18"/>
      <c r="E105" s="18"/>
      <c r="F105" s="18"/>
      <c r="G105" s="18"/>
      <c r="H105" s="18"/>
      <c r="I105" s="18"/>
      <c r="J105" s="18"/>
      <c r="K105" s="18"/>
      <c r="L105" s="18"/>
      <c r="M105" s="18"/>
      <c r="N105" s="18"/>
    </row>
    <row r="106" spans="1:14" x14ac:dyDescent="0.2">
      <c r="A106" s="19" t="s">
        <v>1054</v>
      </c>
      <c r="B106" s="20">
        <v>13</v>
      </c>
      <c r="C106" s="26">
        <v>76.923077000000006</v>
      </c>
      <c r="D106" s="26">
        <v>7.6923079999999997</v>
      </c>
      <c r="E106" s="26">
        <v>7.6923079999999997</v>
      </c>
      <c r="F106" s="26">
        <v>0</v>
      </c>
      <c r="G106" s="26">
        <v>0</v>
      </c>
      <c r="H106" s="26">
        <v>0</v>
      </c>
      <c r="I106" s="26">
        <v>0</v>
      </c>
      <c r="J106" s="26">
        <v>0</v>
      </c>
      <c r="K106" s="26">
        <v>0</v>
      </c>
      <c r="L106" s="26">
        <v>0</v>
      </c>
      <c r="M106" s="26">
        <v>0</v>
      </c>
      <c r="N106" s="26">
        <v>7.6923079999999997</v>
      </c>
    </row>
    <row r="107" spans="1:14" x14ac:dyDescent="0.2">
      <c r="A107" s="19" t="s">
        <v>1055</v>
      </c>
      <c r="B107" s="20">
        <v>89</v>
      </c>
      <c r="C107" s="26">
        <v>61.797753</v>
      </c>
      <c r="D107" s="26">
        <v>12.359551</v>
      </c>
      <c r="E107" s="26">
        <v>1.123596</v>
      </c>
      <c r="F107" s="26">
        <v>3.370787</v>
      </c>
      <c r="G107" s="26">
        <v>0</v>
      </c>
      <c r="H107" s="26">
        <v>0</v>
      </c>
      <c r="I107" s="26">
        <v>1.123596</v>
      </c>
      <c r="J107" s="26">
        <v>1.123596</v>
      </c>
      <c r="K107" s="26">
        <v>1.123596</v>
      </c>
      <c r="L107" s="26">
        <v>0</v>
      </c>
      <c r="M107" s="26">
        <v>14.606742000000001</v>
      </c>
      <c r="N107" s="26">
        <v>3.370787</v>
      </c>
    </row>
    <row r="108" spans="1:14" x14ac:dyDescent="0.2">
      <c r="A108" s="19" t="s">
        <v>1056</v>
      </c>
      <c r="B108" s="20">
        <v>143</v>
      </c>
      <c r="C108" s="26">
        <v>61.538462000000003</v>
      </c>
      <c r="D108" s="26">
        <v>11.888112</v>
      </c>
      <c r="E108" s="26">
        <v>2.0979019999999999</v>
      </c>
      <c r="F108" s="26">
        <v>7.6923079999999997</v>
      </c>
      <c r="G108" s="26">
        <v>0</v>
      </c>
      <c r="H108" s="26">
        <v>0</v>
      </c>
      <c r="I108" s="26">
        <v>1.398601</v>
      </c>
      <c r="J108" s="26">
        <v>4.1958039999999999</v>
      </c>
      <c r="K108" s="26">
        <v>0.69930099999999995</v>
      </c>
      <c r="L108" s="26">
        <v>0.69930099999999995</v>
      </c>
      <c r="M108" s="26">
        <v>7.6923079999999997</v>
      </c>
      <c r="N108" s="26">
        <v>2.0979019999999999</v>
      </c>
    </row>
    <row r="109" spans="1:14" x14ac:dyDescent="0.2">
      <c r="A109" s="19" t="s">
        <v>1057</v>
      </c>
      <c r="B109" s="20">
        <v>27</v>
      </c>
      <c r="C109" s="26">
        <v>55.555556000000003</v>
      </c>
      <c r="D109" s="26">
        <v>18.518519000000001</v>
      </c>
      <c r="E109" s="26">
        <v>7.4074070000000001</v>
      </c>
      <c r="F109" s="26">
        <v>0</v>
      </c>
      <c r="G109" s="26">
        <v>0</v>
      </c>
      <c r="H109" s="26">
        <v>0</v>
      </c>
      <c r="I109" s="26">
        <v>7.4074070000000001</v>
      </c>
      <c r="J109" s="26">
        <v>0</v>
      </c>
      <c r="K109" s="26">
        <v>0</v>
      </c>
      <c r="L109" s="26">
        <v>0</v>
      </c>
      <c r="M109" s="26">
        <v>7.4074070000000001</v>
      </c>
      <c r="N109" s="26">
        <v>3.7037040000000001</v>
      </c>
    </row>
    <row r="110" spans="1:14" x14ac:dyDescent="0.2">
      <c r="A110" s="19" t="s">
        <v>1058</v>
      </c>
      <c r="B110" s="20">
        <v>5</v>
      </c>
      <c r="C110" s="26">
        <v>20</v>
      </c>
      <c r="D110" s="26">
        <v>40</v>
      </c>
      <c r="E110" s="26">
        <v>0</v>
      </c>
      <c r="F110" s="26">
        <v>0</v>
      </c>
      <c r="G110" s="26">
        <v>0</v>
      </c>
      <c r="H110" s="26">
        <v>0</v>
      </c>
      <c r="I110" s="26">
        <v>0</v>
      </c>
      <c r="J110" s="26">
        <v>20</v>
      </c>
      <c r="K110" s="26">
        <v>0</v>
      </c>
      <c r="L110" s="26">
        <v>20</v>
      </c>
      <c r="M110" s="26">
        <v>0</v>
      </c>
      <c r="N110" s="26">
        <v>0</v>
      </c>
    </row>
    <row r="111" spans="1:14" x14ac:dyDescent="0.2">
      <c r="A111" s="19" t="s">
        <v>1059</v>
      </c>
      <c r="B111" s="20">
        <v>10</v>
      </c>
      <c r="C111" s="26">
        <v>20</v>
      </c>
      <c r="D111" s="26">
        <v>0</v>
      </c>
      <c r="E111" s="26">
        <v>10</v>
      </c>
      <c r="F111" s="26">
        <v>0</v>
      </c>
      <c r="G111" s="26">
        <v>0</v>
      </c>
      <c r="H111" s="26">
        <v>10</v>
      </c>
      <c r="I111" s="26">
        <v>10</v>
      </c>
      <c r="J111" s="26">
        <v>0</v>
      </c>
      <c r="K111" s="26">
        <v>0</v>
      </c>
      <c r="L111" s="26">
        <v>0</v>
      </c>
      <c r="M111" s="26">
        <v>50</v>
      </c>
      <c r="N111" s="26">
        <v>0</v>
      </c>
    </row>
    <row r="112" spans="1:14" x14ac:dyDescent="0.2">
      <c r="A112" s="19" t="s">
        <v>1011</v>
      </c>
      <c r="B112" s="20">
        <v>28</v>
      </c>
      <c r="C112" s="26">
        <v>71.428571000000005</v>
      </c>
      <c r="D112" s="26">
        <v>0</v>
      </c>
      <c r="E112" s="26">
        <v>0</v>
      </c>
      <c r="F112" s="26">
        <v>0</v>
      </c>
      <c r="G112" s="26">
        <v>0</v>
      </c>
      <c r="H112" s="26">
        <v>0</v>
      </c>
      <c r="I112" s="26">
        <v>3.5714290000000002</v>
      </c>
      <c r="J112" s="26">
        <v>0</v>
      </c>
      <c r="K112" s="26">
        <v>0</v>
      </c>
      <c r="L112" s="26">
        <v>7.1428570000000002</v>
      </c>
      <c r="M112" s="26">
        <v>10.714286</v>
      </c>
      <c r="N112" s="26">
        <v>7.1428570000000002</v>
      </c>
    </row>
    <row r="113" spans="1:14" x14ac:dyDescent="0.2">
      <c r="A113" s="18" t="s">
        <v>142</v>
      </c>
      <c r="B113" s="18"/>
      <c r="C113" s="18"/>
      <c r="D113" s="18"/>
      <c r="E113" s="18"/>
      <c r="F113" s="18"/>
      <c r="G113" s="18"/>
      <c r="H113" s="18"/>
      <c r="I113" s="18"/>
      <c r="J113" s="18"/>
      <c r="K113" s="18"/>
      <c r="L113" s="18"/>
      <c r="M113" s="18"/>
      <c r="N113" s="18"/>
    </row>
    <row r="114" spans="1:14" x14ac:dyDescent="0.2">
      <c r="A114" s="19" t="s">
        <v>1061</v>
      </c>
      <c r="B114" s="20">
        <v>90</v>
      </c>
      <c r="C114" s="26">
        <v>71.111110999999994</v>
      </c>
      <c r="D114" s="26">
        <v>2.2222219999999999</v>
      </c>
      <c r="E114" s="26">
        <v>5.5555560000000002</v>
      </c>
      <c r="F114" s="26">
        <v>3.3333330000000001</v>
      </c>
      <c r="G114" s="26">
        <v>1.111111</v>
      </c>
      <c r="H114" s="26">
        <v>2.2222219999999999</v>
      </c>
      <c r="I114" s="26">
        <v>3.3333330000000001</v>
      </c>
      <c r="J114" s="26">
        <v>1.111111</v>
      </c>
      <c r="K114" s="26">
        <v>1.111111</v>
      </c>
      <c r="L114" s="26">
        <v>3.3333330000000001</v>
      </c>
      <c r="M114" s="26">
        <v>2.2222219999999999</v>
      </c>
      <c r="N114" s="26">
        <v>3.3333330000000001</v>
      </c>
    </row>
    <row r="115" spans="1:14" x14ac:dyDescent="0.2">
      <c r="A115" s="19" t="s">
        <v>1062</v>
      </c>
      <c r="B115" s="20">
        <v>307</v>
      </c>
      <c r="C115" s="26">
        <v>68.078175999999999</v>
      </c>
      <c r="D115" s="26">
        <v>5.2117259999999996</v>
      </c>
      <c r="E115" s="26">
        <v>8.1433219999999995</v>
      </c>
      <c r="F115" s="26">
        <v>2.6058629999999998</v>
      </c>
      <c r="G115" s="26">
        <v>0.32573299999999999</v>
      </c>
      <c r="H115" s="26">
        <v>0.65146599999999999</v>
      </c>
      <c r="I115" s="26">
        <v>1.302932</v>
      </c>
      <c r="J115" s="26">
        <v>1.302932</v>
      </c>
      <c r="K115" s="26">
        <v>1.6286639999999999</v>
      </c>
      <c r="L115" s="26">
        <v>2.6058629999999998</v>
      </c>
      <c r="M115" s="26">
        <v>7.1661239999999999</v>
      </c>
      <c r="N115" s="26">
        <v>0.97719900000000004</v>
      </c>
    </row>
    <row r="116" spans="1:14" x14ac:dyDescent="0.2">
      <c r="A116" s="19" t="s">
        <v>1063</v>
      </c>
      <c r="B116" s="20">
        <v>392</v>
      </c>
      <c r="C116" s="26">
        <v>71.428571000000005</v>
      </c>
      <c r="D116" s="26">
        <v>4.0816330000000001</v>
      </c>
      <c r="E116" s="26">
        <v>6.1224489999999996</v>
      </c>
      <c r="F116" s="26">
        <v>4.5918369999999999</v>
      </c>
      <c r="G116" s="26">
        <v>0.255102</v>
      </c>
      <c r="H116" s="26">
        <v>0</v>
      </c>
      <c r="I116" s="26">
        <v>1.2755099999999999</v>
      </c>
      <c r="J116" s="26">
        <v>0</v>
      </c>
      <c r="K116" s="26">
        <v>1.2755099999999999</v>
      </c>
      <c r="L116" s="26">
        <v>2.040816</v>
      </c>
      <c r="M116" s="26">
        <v>6.6326530000000004</v>
      </c>
      <c r="N116" s="26">
        <v>2.2959179999999999</v>
      </c>
    </row>
    <row r="117" spans="1:14" x14ac:dyDescent="0.2">
      <c r="A117" s="19" t="s">
        <v>1064</v>
      </c>
      <c r="B117" s="20">
        <v>379</v>
      </c>
      <c r="C117" s="26">
        <v>73.350922999999995</v>
      </c>
      <c r="D117" s="26">
        <v>4.2216360000000002</v>
      </c>
      <c r="E117" s="26">
        <v>5.2770450000000002</v>
      </c>
      <c r="F117" s="26">
        <v>2.3746700000000001</v>
      </c>
      <c r="G117" s="26">
        <v>0.26385199999999998</v>
      </c>
      <c r="H117" s="26">
        <v>0.26385199999999998</v>
      </c>
      <c r="I117" s="26">
        <v>0.79155699999999996</v>
      </c>
      <c r="J117" s="26">
        <v>0.26385199999999998</v>
      </c>
      <c r="K117" s="26">
        <v>1.8469660000000001</v>
      </c>
      <c r="L117" s="26">
        <v>1.8469660000000001</v>
      </c>
      <c r="M117" s="26">
        <v>7.3878630000000003</v>
      </c>
      <c r="N117" s="26">
        <v>2.1108180000000001</v>
      </c>
    </row>
    <row r="118" spans="1:14" x14ac:dyDescent="0.2">
      <c r="A118" s="19" t="s">
        <v>1065</v>
      </c>
      <c r="B118" s="20">
        <v>951</v>
      </c>
      <c r="C118" s="26">
        <v>72.029443000000001</v>
      </c>
      <c r="D118" s="26">
        <v>4.416404</v>
      </c>
      <c r="E118" s="26">
        <v>4.416404</v>
      </c>
      <c r="F118" s="26">
        <v>1.472135</v>
      </c>
      <c r="G118" s="26">
        <v>0.105152</v>
      </c>
      <c r="H118" s="26">
        <v>0.21030499999999999</v>
      </c>
      <c r="I118" s="26">
        <v>0.42060999999999998</v>
      </c>
      <c r="J118" s="26">
        <v>0.73606700000000003</v>
      </c>
      <c r="K118" s="26">
        <v>0.84121999999999997</v>
      </c>
      <c r="L118" s="26">
        <v>1.892744</v>
      </c>
      <c r="M118" s="26">
        <v>8.5173500000000004</v>
      </c>
      <c r="N118" s="26">
        <v>4.9421660000000003</v>
      </c>
    </row>
    <row r="119" spans="1:14" x14ac:dyDescent="0.2">
      <c r="A119" s="19" t="s">
        <v>1011</v>
      </c>
      <c r="B119" s="20">
        <v>69</v>
      </c>
      <c r="C119" s="26">
        <v>69.565217000000004</v>
      </c>
      <c r="D119" s="26">
        <v>2.8985509999999999</v>
      </c>
      <c r="E119" s="26">
        <v>7.2463769999999998</v>
      </c>
      <c r="F119" s="26">
        <v>4.3478260000000004</v>
      </c>
      <c r="G119" s="26">
        <v>0</v>
      </c>
      <c r="H119" s="26">
        <v>0</v>
      </c>
      <c r="I119" s="26">
        <v>0</v>
      </c>
      <c r="J119" s="26">
        <v>1.4492750000000001</v>
      </c>
      <c r="K119" s="26">
        <v>1.4492750000000001</v>
      </c>
      <c r="L119" s="26">
        <v>1.4492750000000001</v>
      </c>
      <c r="M119" s="26">
        <v>7.2463769999999998</v>
      </c>
      <c r="N119" s="26">
        <v>4.3478260000000004</v>
      </c>
    </row>
    <row r="120" spans="1:14" x14ac:dyDescent="0.2">
      <c r="A120" s="18" t="s">
        <v>143</v>
      </c>
      <c r="B120" s="18"/>
      <c r="C120" s="18"/>
      <c r="D120" s="18"/>
      <c r="E120" s="18"/>
      <c r="F120" s="18"/>
      <c r="G120" s="18"/>
      <c r="H120" s="18"/>
      <c r="I120" s="18"/>
      <c r="J120" s="18"/>
      <c r="K120" s="18"/>
      <c r="L120" s="18"/>
      <c r="M120" s="18"/>
      <c r="N120" s="18"/>
    </row>
    <row r="121" spans="1:14" x14ac:dyDescent="0.2">
      <c r="A121" s="21" t="s">
        <v>1066</v>
      </c>
      <c r="B121" s="21"/>
      <c r="C121" s="21"/>
      <c r="D121" s="21"/>
      <c r="E121" s="21"/>
      <c r="F121" s="21"/>
      <c r="G121" s="21"/>
      <c r="H121" s="21"/>
      <c r="I121" s="21"/>
      <c r="J121" s="21"/>
      <c r="K121" s="21"/>
      <c r="L121" s="21"/>
      <c r="M121" s="21"/>
      <c r="N121" s="21"/>
    </row>
    <row r="122" spans="1:14" x14ac:dyDescent="0.2">
      <c r="A122" s="19" t="s">
        <v>1067</v>
      </c>
      <c r="B122" s="20">
        <v>546</v>
      </c>
      <c r="C122" s="26">
        <v>72.344322000000005</v>
      </c>
      <c r="D122" s="26">
        <v>4.2124540000000001</v>
      </c>
      <c r="E122" s="26">
        <v>6.4102560000000004</v>
      </c>
      <c r="F122" s="26">
        <v>2.1978019999999998</v>
      </c>
      <c r="G122" s="26">
        <v>0.36630000000000001</v>
      </c>
      <c r="H122" s="26">
        <v>0.54945100000000002</v>
      </c>
      <c r="I122" s="26">
        <v>1.2820510000000001</v>
      </c>
      <c r="J122" s="26">
        <v>0.73260099999999995</v>
      </c>
      <c r="K122" s="26">
        <v>2.1978019999999998</v>
      </c>
      <c r="L122" s="26">
        <v>2.9304030000000001</v>
      </c>
      <c r="M122" s="26">
        <v>5.3113549999999998</v>
      </c>
      <c r="N122" s="26">
        <v>1.465201</v>
      </c>
    </row>
    <row r="123" spans="1:14" x14ac:dyDescent="0.2">
      <c r="A123" s="19" t="s">
        <v>1068</v>
      </c>
      <c r="B123" s="20">
        <v>531</v>
      </c>
      <c r="C123" s="26">
        <v>70.998116999999993</v>
      </c>
      <c r="D123" s="26">
        <v>4.7080979999999997</v>
      </c>
      <c r="E123" s="26">
        <v>6.4030129999999996</v>
      </c>
      <c r="F123" s="26">
        <v>3.7664780000000002</v>
      </c>
      <c r="G123" s="26">
        <v>0.18832399999999999</v>
      </c>
      <c r="H123" s="26">
        <v>0.37664799999999998</v>
      </c>
      <c r="I123" s="26">
        <v>0.94162000000000001</v>
      </c>
      <c r="J123" s="26">
        <v>0.75329599999999997</v>
      </c>
      <c r="K123" s="26">
        <v>1.506591</v>
      </c>
      <c r="L123" s="26">
        <v>1.506591</v>
      </c>
      <c r="M123" s="26">
        <v>6.5913370000000002</v>
      </c>
      <c r="N123" s="26">
        <v>2.259887</v>
      </c>
    </row>
    <row r="124" spans="1:14" x14ac:dyDescent="0.2">
      <c r="A124" s="19" t="s">
        <v>1069</v>
      </c>
      <c r="B124" s="20">
        <v>205</v>
      </c>
      <c r="C124" s="26">
        <v>72.682927000000007</v>
      </c>
      <c r="D124" s="26">
        <v>4.390244</v>
      </c>
      <c r="E124" s="26">
        <v>6.3414630000000001</v>
      </c>
      <c r="F124" s="26">
        <v>0.97560999999999998</v>
      </c>
      <c r="G124" s="26">
        <v>0</v>
      </c>
      <c r="H124" s="26">
        <v>0</v>
      </c>
      <c r="I124" s="26">
        <v>1.4634149999999999</v>
      </c>
      <c r="J124" s="26">
        <v>0.97560999999999998</v>
      </c>
      <c r="K124" s="26">
        <v>1.4634149999999999</v>
      </c>
      <c r="L124" s="26">
        <v>0.48780499999999999</v>
      </c>
      <c r="M124" s="26">
        <v>9.7560979999999997</v>
      </c>
      <c r="N124" s="26">
        <v>1.4634149999999999</v>
      </c>
    </row>
    <row r="125" spans="1:14" x14ac:dyDescent="0.2">
      <c r="A125" s="19" t="s">
        <v>1070</v>
      </c>
      <c r="B125" s="20">
        <v>762</v>
      </c>
      <c r="C125" s="26">
        <v>71.259843000000004</v>
      </c>
      <c r="D125" s="26">
        <v>4.0682410000000004</v>
      </c>
      <c r="E125" s="26">
        <v>4.1994749999999996</v>
      </c>
      <c r="F125" s="26">
        <v>2.0997379999999999</v>
      </c>
      <c r="G125" s="26">
        <v>0.13123399999999999</v>
      </c>
      <c r="H125" s="26">
        <v>0.26246700000000001</v>
      </c>
      <c r="I125" s="26">
        <v>0.52493400000000001</v>
      </c>
      <c r="J125" s="26">
        <v>0.39370100000000002</v>
      </c>
      <c r="K125" s="26">
        <v>0.39370100000000002</v>
      </c>
      <c r="L125" s="26">
        <v>2.2309709999999998</v>
      </c>
      <c r="M125" s="26">
        <v>9.0551180000000002</v>
      </c>
      <c r="N125" s="26">
        <v>5.3805769999999997</v>
      </c>
    </row>
    <row r="126" spans="1:14" x14ac:dyDescent="0.2">
      <c r="A126" s="19" t="s">
        <v>1011</v>
      </c>
      <c r="B126" s="20">
        <v>144</v>
      </c>
      <c r="C126" s="26">
        <v>69.444444000000004</v>
      </c>
      <c r="D126" s="26">
        <v>4.1666670000000003</v>
      </c>
      <c r="E126" s="26">
        <v>4.8611110000000002</v>
      </c>
      <c r="F126" s="26">
        <v>3.4722219999999999</v>
      </c>
      <c r="G126" s="26">
        <v>0.69444399999999995</v>
      </c>
      <c r="H126" s="26">
        <v>0</v>
      </c>
      <c r="I126" s="26">
        <v>0</v>
      </c>
      <c r="J126" s="26">
        <v>0.69444399999999995</v>
      </c>
      <c r="K126" s="26">
        <v>0.69444399999999995</v>
      </c>
      <c r="L126" s="26">
        <v>2.0833330000000001</v>
      </c>
      <c r="M126" s="26">
        <v>7.6388889999999998</v>
      </c>
      <c r="N126" s="26">
        <v>6.25</v>
      </c>
    </row>
    <row r="127" spans="1:14" x14ac:dyDescent="0.2">
      <c r="A127" s="18" t="s">
        <v>143</v>
      </c>
      <c r="B127" s="18"/>
      <c r="C127" s="18"/>
      <c r="D127" s="18"/>
      <c r="E127" s="18"/>
      <c r="F127" s="18"/>
      <c r="G127" s="18"/>
      <c r="H127" s="18"/>
      <c r="I127" s="18"/>
      <c r="J127" s="18"/>
      <c r="K127" s="18"/>
      <c r="L127" s="18"/>
      <c r="M127" s="18"/>
      <c r="N127" s="18"/>
    </row>
    <row r="128" spans="1:14" x14ac:dyDescent="0.2">
      <c r="A128" s="21" t="s">
        <v>1071</v>
      </c>
      <c r="B128" s="21"/>
      <c r="C128" s="21"/>
      <c r="D128" s="21"/>
      <c r="E128" s="21"/>
      <c r="F128" s="21"/>
      <c r="G128" s="21"/>
      <c r="H128" s="21"/>
      <c r="I128" s="21"/>
      <c r="J128" s="21"/>
      <c r="K128" s="21"/>
      <c r="L128" s="21"/>
      <c r="M128" s="21"/>
      <c r="N128" s="21"/>
    </row>
    <row r="129" spans="1:14" x14ac:dyDescent="0.2">
      <c r="A129" s="19" t="s">
        <v>1067</v>
      </c>
      <c r="B129" s="20">
        <v>285</v>
      </c>
      <c r="C129" s="26">
        <v>72.280702000000005</v>
      </c>
      <c r="D129" s="26">
        <v>4.2105259999999998</v>
      </c>
      <c r="E129" s="26">
        <v>5.6140350000000003</v>
      </c>
      <c r="F129" s="26">
        <v>3.1578949999999999</v>
      </c>
      <c r="G129" s="26">
        <v>0.70175399999999999</v>
      </c>
      <c r="H129" s="26">
        <v>0.70175399999999999</v>
      </c>
      <c r="I129" s="26">
        <v>0.70175399999999999</v>
      </c>
      <c r="J129" s="26">
        <v>0.70175399999999999</v>
      </c>
      <c r="K129" s="26">
        <v>1.754386</v>
      </c>
      <c r="L129" s="26">
        <v>2.45614</v>
      </c>
      <c r="M129" s="26">
        <v>5.964912</v>
      </c>
      <c r="N129" s="26">
        <v>1.754386</v>
      </c>
    </row>
    <row r="130" spans="1:14" x14ac:dyDescent="0.2">
      <c r="A130" s="19" t="s">
        <v>1068</v>
      </c>
      <c r="B130" s="20">
        <v>217</v>
      </c>
      <c r="C130" s="26">
        <v>70.506912</v>
      </c>
      <c r="D130" s="26">
        <v>4.1474650000000004</v>
      </c>
      <c r="E130" s="26">
        <v>6.451613</v>
      </c>
      <c r="F130" s="26">
        <v>7.373272</v>
      </c>
      <c r="G130" s="26">
        <v>0</v>
      </c>
      <c r="H130" s="26">
        <v>0</v>
      </c>
      <c r="I130" s="26">
        <v>1.3824879999999999</v>
      </c>
      <c r="J130" s="26">
        <v>0</v>
      </c>
      <c r="K130" s="26">
        <v>0.92165900000000001</v>
      </c>
      <c r="L130" s="26">
        <v>1.843318</v>
      </c>
      <c r="M130" s="26">
        <v>5.529954</v>
      </c>
      <c r="N130" s="26">
        <v>1.843318</v>
      </c>
    </row>
    <row r="131" spans="1:14" x14ac:dyDescent="0.2">
      <c r="A131" s="19" t="s">
        <v>1069</v>
      </c>
      <c r="B131" s="20">
        <v>142</v>
      </c>
      <c r="C131" s="26">
        <v>72.535211000000004</v>
      </c>
      <c r="D131" s="26">
        <v>4.225352</v>
      </c>
      <c r="E131" s="26">
        <v>3.5211269999999999</v>
      </c>
      <c r="F131" s="26">
        <v>5.6338030000000003</v>
      </c>
      <c r="G131" s="26">
        <v>0</v>
      </c>
      <c r="H131" s="26">
        <v>0.70422499999999999</v>
      </c>
      <c r="I131" s="26">
        <v>2.112676</v>
      </c>
      <c r="J131" s="26">
        <v>0</v>
      </c>
      <c r="K131" s="26">
        <v>2.112676</v>
      </c>
      <c r="L131" s="26">
        <v>0</v>
      </c>
      <c r="M131" s="26">
        <v>9.1549300000000002</v>
      </c>
      <c r="N131" s="26">
        <v>0</v>
      </c>
    </row>
    <row r="132" spans="1:14" x14ac:dyDescent="0.2">
      <c r="A132" s="19" t="s">
        <v>1070</v>
      </c>
      <c r="B132" s="20">
        <v>1184</v>
      </c>
      <c r="C132" s="26">
        <v>71.706080999999998</v>
      </c>
      <c r="D132" s="26">
        <v>4.64527</v>
      </c>
      <c r="E132" s="26">
        <v>5.0675679999999996</v>
      </c>
      <c r="F132" s="26">
        <v>1.60473</v>
      </c>
      <c r="G132" s="26">
        <v>0.16891900000000001</v>
      </c>
      <c r="H132" s="26">
        <v>0.16891900000000001</v>
      </c>
      <c r="I132" s="26">
        <v>0.84459499999999998</v>
      </c>
      <c r="J132" s="26">
        <v>0.76013500000000001</v>
      </c>
      <c r="K132" s="26">
        <v>1.2668919999999999</v>
      </c>
      <c r="L132" s="26">
        <v>2.1959460000000002</v>
      </c>
      <c r="M132" s="26">
        <v>8.1925679999999996</v>
      </c>
      <c r="N132" s="26">
        <v>3.3783780000000001</v>
      </c>
    </row>
    <row r="133" spans="1:14" x14ac:dyDescent="0.2">
      <c r="A133" s="19" t="s">
        <v>1011</v>
      </c>
      <c r="B133" s="20">
        <v>360</v>
      </c>
      <c r="C133" s="26">
        <v>70.277777999999998</v>
      </c>
      <c r="D133" s="26">
        <v>3.3333330000000001</v>
      </c>
      <c r="E133" s="26">
        <v>7.2222220000000004</v>
      </c>
      <c r="F133" s="26">
        <v>0.83333299999999999</v>
      </c>
      <c r="G133" s="26">
        <v>0.27777800000000002</v>
      </c>
      <c r="H133" s="26">
        <v>0.55555600000000005</v>
      </c>
      <c r="I133" s="26">
        <v>0.27777800000000002</v>
      </c>
      <c r="J133" s="26">
        <v>0.83333299999999999</v>
      </c>
      <c r="K133" s="26">
        <v>0.55555600000000005</v>
      </c>
      <c r="L133" s="26">
        <v>2.2222219999999999</v>
      </c>
      <c r="M133" s="26">
        <v>6.9444439999999998</v>
      </c>
      <c r="N133" s="26">
        <v>6.6666670000000003</v>
      </c>
    </row>
    <row r="134" spans="1:14" x14ac:dyDescent="0.2">
      <c r="A134" s="18" t="s">
        <v>143</v>
      </c>
      <c r="B134" s="18"/>
      <c r="C134" s="18"/>
      <c r="D134" s="18"/>
      <c r="E134" s="18"/>
      <c r="F134" s="18"/>
      <c r="G134" s="18"/>
      <c r="H134" s="18"/>
      <c r="I134" s="18"/>
      <c r="J134" s="18"/>
      <c r="K134" s="18"/>
      <c r="L134" s="18"/>
      <c r="M134" s="18"/>
      <c r="N134" s="18"/>
    </row>
    <row r="135" spans="1:14" x14ac:dyDescent="0.2">
      <c r="A135" s="21" t="s">
        <v>1072</v>
      </c>
      <c r="B135" s="21"/>
      <c r="C135" s="21"/>
      <c r="D135" s="21"/>
      <c r="E135" s="21"/>
      <c r="F135" s="21"/>
      <c r="G135" s="21"/>
      <c r="H135" s="21"/>
      <c r="I135" s="21"/>
      <c r="J135" s="21"/>
      <c r="K135" s="21"/>
      <c r="L135" s="21"/>
      <c r="M135" s="21"/>
      <c r="N135" s="21"/>
    </row>
    <row r="136" spans="1:14" x14ac:dyDescent="0.2">
      <c r="A136" s="19" t="s">
        <v>1067</v>
      </c>
      <c r="B136" s="20">
        <v>330</v>
      </c>
      <c r="C136" s="26">
        <v>70</v>
      </c>
      <c r="D136" s="26">
        <v>4.2424239999999998</v>
      </c>
      <c r="E136" s="26">
        <v>6.969697</v>
      </c>
      <c r="F136" s="26">
        <v>4.2424239999999998</v>
      </c>
      <c r="G136" s="26">
        <v>0.30303000000000002</v>
      </c>
      <c r="H136" s="26">
        <v>0.60606099999999996</v>
      </c>
      <c r="I136" s="26">
        <v>0.60606099999999996</v>
      </c>
      <c r="J136" s="26">
        <v>1.212121</v>
      </c>
      <c r="K136" s="26">
        <v>1.818182</v>
      </c>
      <c r="L136" s="26">
        <v>2.1212119999999999</v>
      </c>
      <c r="M136" s="26">
        <v>6.6666670000000003</v>
      </c>
      <c r="N136" s="26">
        <v>1.212121</v>
      </c>
    </row>
    <row r="137" spans="1:14" x14ac:dyDescent="0.2">
      <c r="A137" s="19" t="s">
        <v>1068</v>
      </c>
      <c r="B137" s="20">
        <v>326</v>
      </c>
      <c r="C137" s="26">
        <v>72.085890000000006</v>
      </c>
      <c r="D137" s="26">
        <v>4.9079750000000004</v>
      </c>
      <c r="E137" s="26">
        <v>6.4417179999999998</v>
      </c>
      <c r="F137" s="26">
        <v>3.3742329999999998</v>
      </c>
      <c r="G137" s="26">
        <v>0</v>
      </c>
      <c r="H137" s="26">
        <v>0</v>
      </c>
      <c r="I137" s="26">
        <v>0.92024499999999998</v>
      </c>
      <c r="J137" s="26">
        <v>0</v>
      </c>
      <c r="K137" s="26">
        <v>1.8404910000000001</v>
      </c>
      <c r="L137" s="26">
        <v>1.8404910000000001</v>
      </c>
      <c r="M137" s="26">
        <v>6.4417179999999998</v>
      </c>
      <c r="N137" s="26">
        <v>2.1472389999999999</v>
      </c>
    </row>
    <row r="138" spans="1:14" x14ac:dyDescent="0.2">
      <c r="A138" s="19" t="s">
        <v>1069</v>
      </c>
      <c r="B138" s="20">
        <v>133</v>
      </c>
      <c r="C138" s="26">
        <v>71.428571000000005</v>
      </c>
      <c r="D138" s="26">
        <v>6.7669170000000003</v>
      </c>
      <c r="E138" s="26">
        <v>3.0075189999999998</v>
      </c>
      <c r="F138" s="26">
        <v>5.2631579999999998</v>
      </c>
      <c r="G138" s="26">
        <v>0.75187999999999999</v>
      </c>
      <c r="H138" s="26">
        <v>0</v>
      </c>
      <c r="I138" s="26">
        <v>3.759398</v>
      </c>
      <c r="J138" s="26">
        <v>0</v>
      </c>
      <c r="K138" s="26">
        <v>1.5037590000000001</v>
      </c>
      <c r="L138" s="26">
        <v>0.75187999999999999</v>
      </c>
      <c r="M138" s="26">
        <v>6.0150379999999997</v>
      </c>
      <c r="N138" s="26">
        <v>0.75187999999999999</v>
      </c>
    </row>
    <row r="139" spans="1:14" x14ac:dyDescent="0.2">
      <c r="A139" s="19" t="s">
        <v>1070</v>
      </c>
      <c r="B139" s="20">
        <v>1070</v>
      </c>
      <c r="C139" s="26">
        <v>72.523364000000001</v>
      </c>
      <c r="D139" s="26">
        <v>3.738318</v>
      </c>
      <c r="E139" s="26">
        <v>4.7663549999999999</v>
      </c>
      <c r="F139" s="26">
        <v>1.775701</v>
      </c>
      <c r="G139" s="26">
        <v>0.186916</v>
      </c>
      <c r="H139" s="26">
        <v>0.28037400000000001</v>
      </c>
      <c r="I139" s="26">
        <v>0.747664</v>
      </c>
      <c r="J139" s="26">
        <v>0.747664</v>
      </c>
      <c r="K139" s="26">
        <v>1.0280370000000001</v>
      </c>
      <c r="L139" s="26">
        <v>2.242991</v>
      </c>
      <c r="M139" s="26">
        <v>8.1308410000000002</v>
      </c>
      <c r="N139" s="26">
        <v>3.8317760000000001</v>
      </c>
    </row>
    <row r="140" spans="1:14" x14ac:dyDescent="0.2">
      <c r="A140" s="19" t="s">
        <v>1011</v>
      </c>
      <c r="B140" s="20">
        <v>329</v>
      </c>
      <c r="C140" s="26">
        <v>68.996960000000001</v>
      </c>
      <c r="D140" s="26">
        <v>4.5592709999999999</v>
      </c>
      <c r="E140" s="26">
        <v>6.6869300000000003</v>
      </c>
      <c r="F140" s="26">
        <v>1.215805</v>
      </c>
      <c r="G140" s="26">
        <v>0.30395100000000003</v>
      </c>
      <c r="H140" s="26">
        <v>0.60790299999999997</v>
      </c>
      <c r="I140" s="26">
        <v>0.30395100000000003</v>
      </c>
      <c r="J140" s="26">
        <v>0.60790299999999997</v>
      </c>
      <c r="K140" s="26">
        <v>0.60790299999999997</v>
      </c>
      <c r="L140" s="26">
        <v>2.1276600000000001</v>
      </c>
      <c r="M140" s="26">
        <v>7.902736</v>
      </c>
      <c r="N140" s="26">
        <v>6.079027</v>
      </c>
    </row>
    <row r="141" spans="1:14" x14ac:dyDescent="0.2">
      <c r="A141" s="18" t="s">
        <v>143</v>
      </c>
      <c r="B141" s="18"/>
      <c r="C141" s="18"/>
      <c r="D141" s="18"/>
      <c r="E141" s="18"/>
      <c r="F141" s="18"/>
      <c r="G141" s="18"/>
      <c r="H141" s="18"/>
      <c r="I141" s="18"/>
      <c r="J141" s="18"/>
      <c r="K141" s="18"/>
      <c r="L141" s="18"/>
      <c r="M141" s="18"/>
      <c r="N141" s="18"/>
    </row>
    <row r="142" spans="1:14" x14ac:dyDescent="0.2">
      <c r="A142" s="21" t="s">
        <v>1073</v>
      </c>
      <c r="B142" s="21"/>
      <c r="C142" s="21"/>
      <c r="D142" s="21"/>
      <c r="E142" s="21"/>
      <c r="F142" s="21"/>
      <c r="G142" s="21"/>
      <c r="H142" s="21"/>
      <c r="I142" s="21"/>
      <c r="J142" s="21"/>
      <c r="K142" s="21"/>
      <c r="L142" s="21"/>
      <c r="M142" s="21"/>
      <c r="N142" s="21"/>
    </row>
    <row r="143" spans="1:14" x14ac:dyDescent="0.2">
      <c r="A143" s="19" t="s">
        <v>1067</v>
      </c>
      <c r="B143" s="20">
        <v>39</v>
      </c>
      <c r="C143" s="26">
        <v>76.923077000000006</v>
      </c>
      <c r="D143" s="26">
        <v>2.5641029999999998</v>
      </c>
      <c r="E143" s="26">
        <v>2.5641029999999998</v>
      </c>
      <c r="F143" s="26">
        <v>2.5641029999999998</v>
      </c>
      <c r="G143" s="26">
        <v>0</v>
      </c>
      <c r="H143" s="26">
        <v>0</v>
      </c>
      <c r="I143" s="26">
        <v>0</v>
      </c>
      <c r="J143" s="26">
        <v>0</v>
      </c>
      <c r="K143" s="26">
        <v>7.6923079999999997</v>
      </c>
      <c r="L143" s="26">
        <v>5.1282050000000003</v>
      </c>
      <c r="M143" s="26">
        <v>2.5641029999999998</v>
      </c>
      <c r="N143" s="26">
        <v>0</v>
      </c>
    </row>
    <row r="144" spans="1:14" x14ac:dyDescent="0.2">
      <c r="A144" s="19" t="s">
        <v>1068</v>
      </c>
      <c r="B144" s="20">
        <v>75</v>
      </c>
      <c r="C144" s="26">
        <v>74.666667000000004</v>
      </c>
      <c r="D144" s="26">
        <v>4</v>
      </c>
      <c r="E144" s="26">
        <v>5.3333329999999997</v>
      </c>
      <c r="F144" s="26">
        <v>1.3333330000000001</v>
      </c>
      <c r="G144" s="26">
        <v>0</v>
      </c>
      <c r="H144" s="26">
        <v>0</v>
      </c>
      <c r="I144" s="26">
        <v>1.3333330000000001</v>
      </c>
      <c r="J144" s="26">
        <v>0</v>
      </c>
      <c r="K144" s="26">
        <v>0</v>
      </c>
      <c r="L144" s="26">
        <v>1.3333330000000001</v>
      </c>
      <c r="M144" s="26">
        <v>9.3333329999999997</v>
      </c>
      <c r="N144" s="26">
        <v>2.6666669999999999</v>
      </c>
    </row>
    <row r="145" spans="1:14" x14ac:dyDescent="0.2">
      <c r="A145" s="19" t="s">
        <v>1069</v>
      </c>
      <c r="B145" s="20">
        <v>117</v>
      </c>
      <c r="C145" s="26">
        <v>70.940171000000007</v>
      </c>
      <c r="D145" s="26">
        <v>4.273504</v>
      </c>
      <c r="E145" s="26">
        <v>3.418803</v>
      </c>
      <c r="F145" s="26">
        <v>8.5470089999999992</v>
      </c>
      <c r="G145" s="26">
        <v>0.85470100000000004</v>
      </c>
      <c r="H145" s="26">
        <v>2.5641029999999998</v>
      </c>
      <c r="I145" s="26">
        <v>0</v>
      </c>
      <c r="J145" s="26">
        <v>0.85470100000000004</v>
      </c>
      <c r="K145" s="26">
        <v>0</v>
      </c>
      <c r="L145" s="26">
        <v>2.5641029999999998</v>
      </c>
      <c r="M145" s="26">
        <v>5.1282050000000003</v>
      </c>
      <c r="N145" s="26">
        <v>0.85470100000000004</v>
      </c>
    </row>
    <row r="146" spans="1:14" x14ac:dyDescent="0.2">
      <c r="A146" s="19" t="s">
        <v>1070</v>
      </c>
      <c r="B146" s="20">
        <v>1288</v>
      </c>
      <c r="C146" s="26">
        <v>70.496893999999998</v>
      </c>
      <c r="D146" s="26">
        <v>4.1925470000000002</v>
      </c>
      <c r="E146" s="26">
        <v>5.8229810000000004</v>
      </c>
      <c r="F146" s="26">
        <v>2.4068320000000001</v>
      </c>
      <c r="G146" s="26">
        <v>0.15528</v>
      </c>
      <c r="H146" s="26">
        <v>0.15528</v>
      </c>
      <c r="I146" s="26">
        <v>1.164596</v>
      </c>
      <c r="J146" s="26">
        <v>0.62111799999999995</v>
      </c>
      <c r="K146" s="26">
        <v>1.2422359999999999</v>
      </c>
      <c r="L146" s="26">
        <v>2.3291930000000001</v>
      </c>
      <c r="M146" s="26">
        <v>8.2298139999999993</v>
      </c>
      <c r="N146" s="26">
        <v>3.18323</v>
      </c>
    </row>
    <row r="147" spans="1:14" x14ac:dyDescent="0.2">
      <c r="A147" s="19" t="s">
        <v>1011</v>
      </c>
      <c r="B147" s="20">
        <v>669</v>
      </c>
      <c r="C147" s="26">
        <v>72.795216999999994</v>
      </c>
      <c r="D147" s="26">
        <v>4.6337820000000001</v>
      </c>
      <c r="E147" s="26">
        <v>5.5306430000000004</v>
      </c>
      <c r="F147" s="26">
        <v>1.793722</v>
      </c>
      <c r="G147" s="26">
        <v>0.298954</v>
      </c>
      <c r="H147" s="26">
        <v>0.298954</v>
      </c>
      <c r="I147" s="26">
        <v>0.44843</v>
      </c>
      <c r="J147" s="26">
        <v>0.74738400000000005</v>
      </c>
      <c r="K147" s="26">
        <v>1.1958150000000001</v>
      </c>
      <c r="L147" s="26">
        <v>1.345291</v>
      </c>
      <c r="M147" s="26">
        <v>6.576981</v>
      </c>
      <c r="N147" s="26">
        <v>4.3348279999999999</v>
      </c>
    </row>
    <row r="148" spans="1:14" x14ac:dyDescent="0.2">
      <c r="A148" s="18" t="s">
        <v>1074</v>
      </c>
      <c r="B148" s="18"/>
      <c r="C148" s="18"/>
      <c r="D148" s="18"/>
      <c r="E148" s="18"/>
      <c r="F148" s="18"/>
      <c r="G148" s="18"/>
      <c r="H148" s="18"/>
      <c r="I148" s="18"/>
      <c r="J148" s="18"/>
      <c r="K148" s="18"/>
      <c r="L148" s="18"/>
      <c r="M148" s="18"/>
      <c r="N148" s="18"/>
    </row>
    <row r="149" spans="1:14" x14ac:dyDescent="0.2">
      <c r="A149" s="19" t="s">
        <v>1075</v>
      </c>
      <c r="B149" s="20">
        <v>541</v>
      </c>
      <c r="C149" s="26">
        <v>71.534195999999994</v>
      </c>
      <c r="D149" s="26">
        <v>4.0665430000000002</v>
      </c>
      <c r="E149" s="26">
        <v>3.8817010000000001</v>
      </c>
      <c r="F149" s="26">
        <v>2.9574859999999998</v>
      </c>
      <c r="G149" s="26">
        <v>0</v>
      </c>
      <c r="H149" s="26">
        <v>0.36968600000000001</v>
      </c>
      <c r="I149" s="26">
        <v>1.4787429999999999</v>
      </c>
      <c r="J149" s="26">
        <v>0.73937200000000003</v>
      </c>
      <c r="K149" s="26">
        <v>1.109057</v>
      </c>
      <c r="L149" s="26">
        <v>3.5120149999999999</v>
      </c>
      <c r="M149" s="26">
        <v>8.872458</v>
      </c>
      <c r="N149" s="26">
        <v>1.4787429999999999</v>
      </c>
    </row>
    <row r="150" spans="1:14" x14ac:dyDescent="0.2">
      <c r="A150" s="19" t="s">
        <v>1076</v>
      </c>
      <c r="B150" s="20">
        <v>877</v>
      </c>
      <c r="C150" s="26">
        <v>69.897377000000006</v>
      </c>
      <c r="D150" s="26">
        <v>4.6750290000000003</v>
      </c>
      <c r="E150" s="26">
        <v>4.5610030000000004</v>
      </c>
      <c r="F150" s="26">
        <v>2.8506269999999998</v>
      </c>
      <c r="G150" s="26">
        <v>0.114025</v>
      </c>
      <c r="H150" s="26">
        <v>0.45610000000000001</v>
      </c>
      <c r="I150" s="26">
        <v>0.91220100000000004</v>
      </c>
      <c r="J150" s="26">
        <v>0.91220100000000004</v>
      </c>
      <c r="K150" s="26">
        <v>1.482326</v>
      </c>
      <c r="L150" s="26">
        <v>2.2805019999999998</v>
      </c>
      <c r="M150" s="26">
        <v>7.4116309999999999</v>
      </c>
      <c r="N150" s="26">
        <v>4.4469779999999997</v>
      </c>
    </row>
    <row r="151" spans="1:14" x14ac:dyDescent="0.2">
      <c r="A151" s="19" t="s">
        <v>1077</v>
      </c>
      <c r="B151" s="20">
        <v>543</v>
      </c>
      <c r="C151" s="26">
        <v>74.769796999999997</v>
      </c>
      <c r="D151" s="26">
        <v>4.2357269999999998</v>
      </c>
      <c r="E151" s="26">
        <v>6.9981580000000001</v>
      </c>
      <c r="F151" s="26">
        <v>1.1049720000000001</v>
      </c>
      <c r="G151" s="26">
        <v>0.36832399999999998</v>
      </c>
      <c r="H151" s="26">
        <v>0.18416199999999999</v>
      </c>
      <c r="I151" s="26">
        <v>0.18416199999999999</v>
      </c>
      <c r="J151" s="26">
        <v>0.18416199999999999</v>
      </c>
      <c r="K151" s="26">
        <v>1.289134</v>
      </c>
      <c r="L151" s="26">
        <v>1.1049720000000001</v>
      </c>
      <c r="M151" s="26">
        <v>6.4456720000000001</v>
      </c>
      <c r="N151" s="26">
        <v>3.1307550000000002</v>
      </c>
    </row>
    <row r="152" spans="1:14" x14ac:dyDescent="0.2">
      <c r="A152" s="19" t="s">
        <v>1078</v>
      </c>
      <c r="B152" s="20">
        <v>227</v>
      </c>
      <c r="C152" s="26">
        <v>69.603523999999993</v>
      </c>
      <c r="D152" s="26">
        <v>3.5242290000000001</v>
      </c>
      <c r="E152" s="26">
        <v>9.69163</v>
      </c>
      <c r="F152" s="26">
        <v>3.5242290000000001</v>
      </c>
      <c r="G152" s="26">
        <v>0.88105699999999998</v>
      </c>
      <c r="H152" s="26">
        <v>0</v>
      </c>
      <c r="I152" s="26">
        <v>0.88105699999999998</v>
      </c>
      <c r="J152" s="26">
        <v>0.440529</v>
      </c>
      <c r="K152" s="26">
        <v>0.440529</v>
      </c>
      <c r="L152" s="26">
        <v>0</v>
      </c>
      <c r="M152" s="26">
        <v>7.0484580000000001</v>
      </c>
      <c r="N152" s="26">
        <v>3.9647579999999998</v>
      </c>
    </row>
    <row r="153" spans="1:14" x14ac:dyDescent="0.2">
      <c r="A153" s="18" t="s">
        <v>1079</v>
      </c>
      <c r="B153" s="18"/>
      <c r="C153" s="18"/>
      <c r="D153" s="18"/>
      <c r="E153" s="18"/>
      <c r="F153" s="18"/>
      <c r="G153" s="18"/>
      <c r="H153" s="18"/>
      <c r="I153" s="18"/>
      <c r="J153" s="18"/>
      <c r="K153" s="18"/>
      <c r="L153" s="18"/>
      <c r="M153" s="18"/>
      <c r="N153" s="18"/>
    </row>
    <row r="154" spans="1:14" x14ac:dyDescent="0.2">
      <c r="A154" s="19" t="s">
        <v>1080</v>
      </c>
      <c r="B154" s="20">
        <v>294</v>
      </c>
      <c r="C154" s="26">
        <v>70.408163000000002</v>
      </c>
      <c r="D154" s="26">
        <v>5.1020409999999998</v>
      </c>
      <c r="E154" s="26">
        <v>5.1020409999999998</v>
      </c>
      <c r="F154" s="26">
        <v>3.0612240000000002</v>
      </c>
      <c r="G154" s="26">
        <v>0.34013599999999999</v>
      </c>
      <c r="H154" s="26">
        <v>0.34013599999999999</v>
      </c>
      <c r="I154" s="26">
        <v>0.34013599999999999</v>
      </c>
      <c r="J154" s="26">
        <v>0</v>
      </c>
      <c r="K154" s="26">
        <v>1.70068</v>
      </c>
      <c r="L154" s="26">
        <v>1.020408</v>
      </c>
      <c r="M154" s="26">
        <v>9.1836730000000006</v>
      </c>
      <c r="N154" s="26">
        <v>3.4013610000000001</v>
      </c>
    </row>
    <row r="155" spans="1:14" x14ac:dyDescent="0.2">
      <c r="A155" s="19" t="s">
        <v>1081</v>
      </c>
      <c r="B155" s="20">
        <v>664</v>
      </c>
      <c r="C155" s="26">
        <v>71.837349000000003</v>
      </c>
      <c r="D155" s="26">
        <v>5.120482</v>
      </c>
      <c r="E155" s="26">
        <v>5.5722889999999996</v>
      </c>
      <c r="F155" s="26">
        <v>2.259036</v>
      </c>
      <c r="G155" s="26">
        <v>0</v>
      </c>
      <c r="H155" s="26">
        <v>0.45180700000000001</v>
      </c>
      <c r="I155" s="26">
        <v>1.054217</v>
      </c>
      <c r="J155" s="26">
        <v>0.90361400000000003</v>
      </c>
      <c r="K155" s="26">
        <v>0.90361400000000003</v>
      </c>
      <c r="L155" s="26">
        <v>2.560241</v>
      </c>
      <c r="M155" s="26">
        <v>6.7771080000000001</v>
      </c>
      <c r="N155" s="26">
        <v>2.560241</v>
      </c>
    </row>
    <row r="156" spans="1:14" x14ac:dyDescent="0.2">
      <c r="A156" s="19" t="s">
        <v>1082</v>
      </c>
      <c r="B156" s="20">
        <v>421</v>
      </c>
      <c r="C156" s="26">
        <v>72.684085999999994</v>
      </c>
      <c r="D156" s="26">
        <v>3.3254160000000001</v>
      </c>
      <c r="E156" s="26">
        <v>6.8883609999999997</v>
      </c>
      <c r="F156" s="26">
        <v>2.3752970000000002</v>
      </c>
      <c r="G156" s="26">
        <v>0</v>
      </c>
      <c r="H156" s="26">
        <v>0</v>
      </c>
      <c r="I156" s="26">
        <v>0.95011900000000005</v>
      </c>
      <c r="J156" s="26">
        <v>0.95011900000000005</v>
      </c>
      <c r="K156" s="26">
        <v>0.47505900000000001</v>
      </c>
      <c r="L156" s="26">
        <v>1.6627080000000001</v>
      </c>
      <c r="M156" s="26">
        <v>6.8883609999999997</v>
      </c>
      <c r="N156" s="26">
        <v>3.800475</v>
      </c>
    </row>
    <row r="157" spans="1:14" x14ac:dyDescent="0.2">
      <c r="A157" s="19" t="s">
        <v>1083</v>
      </c>
      <c r="B157" s="20">
        <v>358</v>
      </c>
      <c r="C157" s="26">
        <v>73.184358000000003</v>
      </c>
      <c r="D157" s="26">
        <v>5.027933</v>
      </c>
      <c r="E157" s="26">
        <v>2.7932959999999998</v>
      </c>
      <c r="F157" s="26">
        <v>2.2346370000000002</v>
      </c>
      <c r="G157" s="26">
        <v>0</v>
      </c>
      <c r="H157" s="26">
        <v>0.27933000000000002</v>
      </c>
      <c r="I157" s="26">
        <v>1.117318</v>
      </c>
      <c r="J157" s="26">
        <v>0.55865900000000002</v>
      </c>
      <c r="K157" s="26">
        <v>1.3966479999999999</v>
      </c>
      <c r="L157" s="26">
        <v>1.3966479999999999</v>
      </c>
      <c r="M157" s="26">
        <v>9.4972069999999995</v>
      </c>
      <c r="N157" s="26">
        <v>2.5139659999999999</v>
      </c>
    </row>
    <row r="158" spans="1:14" x14ac:dyDescent="0.2">
      <c r="A158" s="19" t="s">
        <v>1084</v>
      </c>
      <c r="B158" s="20">
        <v>217</v>
      </c>
      <c r="C158" s="26">
        <v>69.124424000000005</v>
      </c>
      <c r="D158" s="26">
        <v>3.225806</v>
      </c>
      <c r="E158" s="26">
        <v>5.9907830000000004</v>
      </c>
      <c r="F158" s="26">
        <v>2.3041469999999999</v>
      </c>
      <c r="G158" s="26">
        <v>0.46082899999999999</v>
      </c>
      <c r="H158" s="26">
        <v>0.92165900000000001</v>
      </c>
      <c r="I158" s="26">
        <v>0</v>
      </c>
      <c r="J158" s="26">
        <v>0</v>
      </c>
      <c r="K158" s="26">
        <v>3.686636</v>
      </c>
      <c r="L158" s="26">
        <v>1.843318</v>
      </c>
      <c r="M158" s="26">
        <v>7.8341010000000004</v>
      </c>
      <c r="N158" s="26">
        <v>4.608295</v>
      </c>
    </row>
    <row r="159" spans="1:14" x14ac:dyDescent="0.2">
      <c r="A159" s="22" t="s">
        <v>1085</v>
      </c>
      <c r="B159" s="23">
        <v>234</v>
      </c>
      <c r="C159" s="27">
        <v>69.230768999999995</v>
      </c>
      <c r="D159" s="27">
        <v>2.5641029999999998</v>
      </c>
      <c r="E159" s="27">
        <v>7.2649569999999999</v>
      </c>
      <c r="F159" s="27">
        <v>3.418803</v>
      </c>
      <c r="G159" s="27">
        <v>1.2820510000000001</v>
      </c>
      <c r="H159" s="27">
        <v>0</v>
      </c>
      <c r="I159" s="27">
        <v>1.2820510000000001</v>
      </c>
      <c r="J159" s="27">
        <v>0.85470100000000004</v>
      </c>
      <c r="K159" s="27">
        <v>0.42735000000000001</v>
      </c>
      <c r="L159" s="27">
        <v>3.8461539999999999</v>
      </c>
      <c r="M159" s="27">
        <v>5.1282050000000003</v>
      </c>
      <c r="N159" s="27">
        <v>4.7008549999999998</v>
      </c>
    </row>
  </sheetData>
  <phoneticPr fontId="1"/>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98EBF-54F4-4A3D-AAE3-45907C6AE9A6}">
  <dimension ref="A1:N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HYPERLINK("#'目次'!B61","[55]")</f>
        <v>[55]</v>
      </c>
      <c r="B2" s="24" t="s">
        <v>352</v>
      </c>
    </row>
    <row r="3" spans="1:14" x14ac:dyDescent="0.2">
      <c r="A3" s="9" t="s">
        <v>126</v>
      </c>
      <c r="B3" s="12" t="s">
        <v>337</v>
      </c>
    </row>
    <row r="4" spans="1:14" x14ac:dyDescent="0.2">
      <c r="A4" s="9" t="s">
        <v>126</v>
      </c>
      <c r="B4" s="12" t="s">
        <v>338</v>
      </c>
    </row>
    <row r="5" spans="1:14" x14ac:dyDescent="0.2">
      <c r="A5" s="9" t="s">
        <v>126</v>
      </c>
      <c r="B5" s="12" t="s">
        <v>349</v>
      </c>
    </row>
    <row r="6" spans="1:14" s="15" customFormat="1" ht="137.5" x14ac:dyDescent="0.2">
      <c r="A6" s="13" t="s">
        <v>126</v>
      </c>
      <c r="B6" s="14" t="s">
        <v>1006</v>
      </c>
      <c r="C6" s="14" t="s">
        <v>340</v>
      </c>
      <c r="D6" s="14" t="s">
        <v>341</v>
      </c>
      <c r="E6" s="14" t="s">
        <v>342</v>
      </c>
      <c r="F6" s="14" t="s">
        <v>343</v>
      </c>
      <c r="G6" s="14" t="s">
        <v>344</v>
      </c>
      <c r="H6" s="14" t="s">
        <v>345</v>
      </c>
      <c r="I6" s="14" t="s">
        <v>346</v>
      </c>
      <c r="J6" s="14" t="s">
        <v>1171</v>
      </c>
      <c r="K6" s="14" t="s">
        <v>347</v>
      </c>
      <c r="L6" s="14" t="s">
        <v>348</v>
      </c>
      <c r="M6" s="14" t="s">
        <v>1172</v>
      </c>
      <c r="N6" s="14" t="s">
        <v>1011</v>
      </c>
    </row>
    <row r="7" spans="1:14" x14ac:dyDescent="0.2">
      <c r="A7" s="16" t="s">
        <v>1012</v>
      </c>
      <c r="B7" s="17">
        <v>2188</v>
      </c>
      <c r="C7" s="25">
        <v>12.111516999999999</v>
      </c>
      <c r="D7" s="25">
        <v>17.093236000000001</v>
      </c>
      <c r="E7" s="25">
        <v>30.255941</v>
      </c>
      <c r="F7" s="25">
        <v>4.2961609999999997</v>
      </c>
      <c r="G7" s="25">
        <v>0.86837299999999995</v>
      </c>
      <c r="H7" s="25">
        <v>1.1882999999999999</v>
      </c>
      <c r="I7" s="25">
        <v>3.2449729999999999</v>
      </c>
      <c r="J7" s="25">
        <v>1.7824500000000001</v>
      </c>
      <c r="K7" s="25">
        <v>3.0164529999999998</v>
      </c>
      <c r="L7" s="25">
        <v>4.52468</v>
      </c>
      <c r="M7" s="25">
        <v>14.808044000000001</v>
      </c>
      <c r="N7" s="25">
        <v>6.8098720000000004</v>
      </c>
    </row>
    <row r="8" spans="1:14" x14ac:dyDescent="0.2">
      <c r="A8" s="18" t="s">
        <v>1013</v>
      </c>
      <c r="B8" s="18"/>
      <c r="C8" s="18"/>
      <c r="D8" s="18"/>
      <c r="E8" s="18"/>
      <c r="F8" s="18"/>
      <c r="G8" s="18"/>
      <c r="H8" s="18"/>
      <c r="I8" s="18"/>
      <c r="J8" s="18"/>
      <c r="K8" s="18"/>
      <c r="L8" s="18"/>
      <c r="M8" s="18"/>
      <c r="N8" s="18"/>
    </row>
    <row r="9" spans="1:14" x14ac:dyDescent="0.2">
      <c r="A9" s="19" t="s">
        <v>1014</v>
      </c>
      <c r="B9" s="20">
        <v>1092</v>
      </c>
      <c r="C9" s="26">
        <v>13.461537999999999</v>
      </c>
      <c r="D9" s="26">
        <v>16.666667</v>
      </c>
      <c r="E9" s="26">
        <v>26.923076999999999</v>
      </c>
      <c r="F9" s="26">
        <v>5.2197800000000001</v>
      </c>
      <c r="G9" s="26">
        <v>0.82417600000000002</v>
      </c>
      <c r="H9" s="26">
        <v>1.5567770000000001</v>
      </c>
      <c r="I9" s="26">
        <v>4.3040289999999999</v>
      </c>
      <c r="J9" s="26">
        <v>1.648352</v>
      </c>
      <c r="K9" s="26">
        <v>2.9304030000000001</v>
      </c>
      <c r="L9" s="26">
        <v>5.2197800000000001</v>
      </c>
      <c r="M9" s="26">
        <v>14.377288999999999</v>
      </c>
      <c r="N9" s="26">
        <v>6.8681320000000001</v>
      </c>
    </row>
    <row r="10" spans="1:14" x14ac:dyDescent="0.2">
      <c r="A10" s="19" t="s">
        <v>1015</v>
      </c>
      <c r="B10" s="20">
        <v>1095</v>
      </c>
      <c r="C10" s="26">
        <v>10.776256</v>
      </c>
      <c r="D10" s="26">
        <v>17.442921999999999</v>
      </c>
      <c r="E10" s="26">
        <v>33.607306000000001</v>
      </c>
      <c r="F10" s="26">
        <v>3.3789950000000002</v>
      </c>
      <c r="G10" s="26">
        <v>0.913242</v>
      </c>
      <c r="H10" s="26">
        <v>0.82191800000000004</v>
      </c>
      <c r="I10" s="26">
        <v>2.1917810000000002</v>
      </c>
      <c r="J10" s="26">
        <v>1.917808</v>
      </c>
      <c r="K10" s="26">
        <v>3.1050230000000001</v>
      </c>
      <c r="L10" s="26">
        <v>3.8356159999999999</v>
      </c>
      <c r="M10" s="26">
        <v>15.251142</v>
      </c>
      <c r="N10" s="26">
        <v>6.7579909999999996</v>
      </c>
    </row>
    <row r="11" spans="1:14" x14ac:dyDescent="0.2">
      <c r="A11" s="19" t="s">
        <v>1009</v>
      </c>
      <c r="B11" s="20">
        <v>1</v>
      </c>
      <c r="C11" s="26">
        <v>0</v>
      </c>
      <c r="D11" s="26">
        <v>100</v>
      </c>
      <c r="E11" s="26">
        <v>0</v>
      </c>
      <c r="F11" s="26">
        <v>0</v>
      </c>
      <c r="G11" s="26">
        <v>0</v>
      </c>
      <c r="H11" s="26">
        <v>0</v>
      </c>
      <c r="I11" s="26">
        <v>0</v>
      </c>
      <c r="J11" s="26">
        <v>0</v>
      </c>
      <c r="K11" s="26">
        <v>0</v>
      </c>
      <c r="L11" s="26">
        <v>0</v>
      </c>
      <c r="M11" s="26">
        <v>0</v>
      </c>
      <c r="N11" s="26">
        <v>0</v>
      </c>
    </row>
    <row r="12" spans="1:14" x14ac:dyDescent="0.2">
      <c r="A12" s="18" t="s">
        <v>1016</v>
      </c>
      <c r="B12" s="18"/>
      <c r="C12" s="18"/>
      <c r="D12" s="18"/>
      <c r="E12" s="18"/>
      <c r="F12" s="18"/>
      <c r="G12" s="18"/>
      <c r="H12" s="18"/>
      <c r="I12" s="18"/>
      <c r="J12" s="18"/>
      <c r="K12" s="18"/>
      <c r="L12" s="18"/>
      <c r="M12" s="18"/>
      <c r="N12" s="18"/>
    </row>
    <row r="13" spans="1:14" x14ac:dyDescent="0.2">
      <c r="A13" s="19" t="s">
        <v>1017</v>
      </c>
      <c r="B13" s="20">
        <v>387</v>
      </c>
      <c r="C13" s="26">
        <v>18.346253000000001</v>
      </c>
      <c r="D13" s="26">
        <v>18.863049</v>
      </c>
      <c r="E13" s="26">
        <v>23.255814000000001</v>
      </c>
      <c r="F13" s="26">
        <v>8.0103360000000006</v>
      </c>
      <c r="G13" s="26">
        <v>1.29199</v>
      </c>
      <c r="H13" s="26">
        <v>1.5503880000000001</v>
      </c>
      <c r="I13" s="26">
        <v>4.3927649999999998</v>
      </c>
      <c r="J13" s="26">
        <v>3.6175709999999999</v>
      </c>
      <c r="K13" s="26">
        <v>3.875969</v>
      </c>
      <c r="L13" s="26">
        <v>2.5839789999999998</v>
      </c>
      <c r="M13" s="26">
        <v>11.369509000000001</v>
      </c>
      <c r="N13" s="26">
        <v>2.8423769999999999</v>
      </c>
    </row>
    <row r="14" spans="1:14" x14ac:dyDescent="0.2">
      <c r="A14" s="19" t="s">
        <v>1018</v>
      </c>
      <c r="B14" s="20">
        <v>432</v>
      </c>
      <c r="C14" s="26">
        <v>11.342593000000001</v>
      </c>
      <c r="D14" s="26">
        <v>20.601852000000001</v>
      </c>
      <c r="E14" s="26">
        <v>27.777778000000001</v>
      </c>
      <c r="F14" s="26">
        <v>8.1018519999999992</v>
      </c>
      <c r="G14" s="26">
        <v>0.69444399999999995</v>
      </c>
      <c r="H14" s="26">
        <v>1.388889</v>
      </c>
      <c r="I14" s="26">
        <v>3.4722219999999999</v>
      </c>
      <c r="J14" s="26">
        <v>2.0833330000000001</v>
      </c>
      <c r="K14" s="26">
        <v>3.2407409999999999</v>
      </c>
      <c r="L14" s="26">
        <v>3.0092590000000001</v>
      </c>
      <c r="M14" s="26">
        <v>12.731481</v>
      </c>
      <c r="N14" s="26">
        <v>5.5555560000000002</v>
      </c>
    </row>
    <row r="15" spans="1:14" x14ac:dyDescent="0.2">
      <c r="A15" s="19" t="s">
        <v>1019</v>
      </c>
      <c r="B15" s="20">
        <v>449</v>
      </c>
      <c r="C15" s="26">
        <v>11.135857</v>
      </c>
      <c r="D15" s="26">
        <v>17.817371999999999</v>
      </c>
      <c r="E15" s="26">
        <v>30.289532000000001</v>
      </c>
      <c r="F15" s="26">
        <v>3.5634739999999998</v>
      </c>
      <c r="G15" s="26">
        <v>1.336303</v>
      </c>
      <c r="H15" s="26">
        <v>1.336303</v>
      </c>
      <c r="I15" s="26">
        <v>2.4498890000000002</v>
      </c>
      <c r="J15" s="26">
        <v>2.4498890000000002</v>
      </c>
      <c r="K15" s="26">
        <v>3.1180400000000001</v>
      </c>
      <c r="L15" s="26">
        <v>4.4543429999999997</v>
      </c>
      <c r="M15" s="26">
        <v>16.258351999999999</v>
      </c>
      <c r="N15" s="26">
        <v>5.7906459999999997</v>
      </c>
    </row>
    <row r="16" spans="1:14" x14ac:dyDescent="0.2">
      <c r="A16" s="19" t="s">
        <v>1020</v>
      </c>
      <c r="B16" s="20">
        <v>427</v>
      </c>
      <c r="C16" s="26">
        <v>10.304449999999999</v>
      </c>
      <c r="D16" s="26">
        <v>13.114754</v>
      </c>
      <c r="E16" s="26">
        <v>37.002341999999999</v>
      </c>
      <c r="F16" s="26">
        <v>1.6393439999999999</v>
      </c>
      <c r="G16" s="26">
        <v>0.70257599999999998</v>
      </c>
      <c r="H16" s="26">
        <v>0.93676800000000005</v>
      </c>
      <c r="I16" s="26">
        <v>3.5128810000000001</v>
      </c>
      <c r="J16" s="26">
        <v>0.46838400000000002</v>
      </c>
      <c r="K16" s="26">
        <v>3.278689</v>
      </c>
      <c r="L16" s="26">
        <v>4.6838410000000001</v>
      </c>
      <c r="M16" s="26">
        <v>15.690867000000001</v>
      </c>
      <c r="N16" s="26">
        <v>8.6651050000000005</v>
      </c>
    </row>
    <row r="17" spans="1:14" x14ac:dyDescent="0.2">
      <c r="A17" s="19" t="s">
        <v>1021</v>
      </c>
      <c r="B17" s="20">
        <v>274</v>
      </c>
      <c r="C17" s="26">
        <v>8.3941610000000004</v>
      </c>
      <c r="D17" s="26">
        <v>14.963504</v>
      </c>
      <c r="E17" s="26">
        <v>37.226277000000003</v>
      </c>
      <c r="F17" s="26">
        <v>1.0948910000000001</v>
      </c>
      <c r="G17" s="26">
        <v>0.36496400000000001</v>
      </c>
      <c r="H17" s="26">
        <v>0.72992699999999999</v>
      </c>
      <c r="I17" s="26">
        <v>3.284672</v>
      </c>
      <c r="J17" s="26">
        <v>1.0948910000000001</v>
      </c>
      <c r="K17" s="26">
        <v>1.8248180000000001</v>
      </c>
      <c r="L17" s="26">
        <v>5.1094889999999999</v>
      </c>
      <c r="M17" s="26">
        <v>16.058394</v>
      </c>
      <c r="N17" s="26">
        <v>9.8540150000000004</v>
      </c>
    </row>
    <row r="18" spans="1:14" x14ac:dyDescent="0.2">
      <c r="A18" s="19" t="s">
        <v>1022</v>
      </c>
      <c r="B18" s="20">
        <v>137</v>
      </c>
      <c r="C18" s="26">
        <v>6.5693429999999999</v>
      </c>
      <c r="D18" s="26">
        <v>19.708029</v>
      </c>
      <c r="E18" s="26">
        <v>28.467153</v>
      </c>
      <c r="F18" s="26">
        <v>1.459854</v>
      </c>
      <c r="G18" s="26">
        <v>0.72992699999999999</v>
      </c>
      <c r="H18" s="26">
        <v>1.459854</v>
      </c>
      <c r="I18" s="26">
        <v>2.919708</v>
      </c>
      <c r="J18" s="26">
        <v>0</v>
      </c>
      <c r="K18" s="26">
        <v>2.919708</v>
      </c>
      <c r="L18" s="26">
        <v>10.218978</v>
      </c>
      <c r="M18" s="26">
        <v>13.868613</v>
      </c>
      <c r="N18" s="26">
        <v>11.678832</v>
      </c>
    </row>
    <row r="19" spans="1:14" x14ac:dyDescent="0.2">
      <c r="A19" s="19" t="s">
        <v>1023</v>
      </c>
      <c r="B19" s="20">
        <v>71</v>
      </c>
      <c r="C19" s="26">
        <v>25.352112999999999</v>
      </c>
      <c r="D19" s="26">
        <v>7.0422539999999998</v>
      </c>
      <c r="E19" s="26">
        <v>21.126760999999998</v>
      </c>
      <c r="F19" s="26">
        <v>0</v>
      </c>
      <c r="G19" s="26">
        <v>0</v>
      </c>
      <c r="H19" s="26">
        <v>0</v>
      </c>
      <c r="I19" s="26">
        <v>0</v>
      </c>
      <c r="J19" s="26">
        <v>0</v>
      </c>
      <c r="K19" s="26">
        <v>0</v>
      </c>
      <c r="L19" s="26">
        <v>11.267606000000001</v>
      </c>
      <c r="M19" s="26">
        <v>26.760563000000001</v>
      </c>
      <c r="N19" s="26">
        <v>8.450704</v>
      </c>
    </row>
    <row r="20" spans="1:14" x14ac:dyDescent="0.2">
      <c r="A20" s="19" t="s">
        <v>1024</v>
      </c>
      <c r="B20" s="20">
        <v>11</v>
      </c>
      <c r="C20" s="26">
        <v>9.0909089999999999</v>
      </c>
      <c r="D20" s="26">
        <v>27.272727</v>
      </c>
      <c r="E20" s="26">
        <v>18.181818</v>
      </c>
      <c r="F20" s="26">
        <v>0</v>
      </c>
      <c r="G20" s="26">
        <v>0</v>
      </c>
      <c r="H20" s="26">
        <v>0</v>
      </c>
      <c r="I20" s="26">
        <v>0</v>
      </c>
      <c r="J20" s="26">
        <v>0</v>
      </c>
      <c r="K20" s="26">
        <v>0</v>
      </c>
      <c r="L20" s="26">
        <v>0</v>
      </c>
      <c r="M20" s="26">
        <v>27.272727</v>
      </c>
      <c r="N20" s="26">
        <v>18.181818</v>
      </c>
    </row>
    <row r="21" spans="1:14" x14ac:dyDescent="0.2">
      <c r="A21" s="19" t="s">
        <v>1025</v>
      </c>
      <c r="B21" s="20">
        <v>881</v>
      </c>
      <c r="C21" s="26">
        <v>11.23723</v>
      </c>
      <c r="D21" s="26">
        <v>19.182746999999999</v>
      </c>
      <c r="E21" s="26">
        <v>29.057888999999999</v>
      </c>
      <c r="F21" s="26">
        <v>5.7888760000000001</v>
      </c>
      <c r="G21" s="26">
        <v>1.021566</v>
      </c>
      <c r="H21" s="26">
        <v>1.3620890000000001</v>
      </c>
      <c r="I21" s="26">
        <v>2.9511919999999998</v>
      </c>
      <c r="J21" s="26">
        <v>2.2701479999999998</v>
      </c>
      <c r="K21" s="26">
        <v>3.178207</v>
      </c>
      <c r="L21" s="26">
        <v>3.745743</v>
      </c>
      <c r="M21" s="26">
        <v>14.528943999999999</v>
      </c>
      <c r="N21" s="26">
        <v>5.6753689999999999</v>
      </c>
    </row>
    <row r="22" spans="1:14" x14ac:dyDescent="0.2">
      <c r="A22" s="19" t="s">
        <v>1026</v>
      </c>
      <c r="B22" s="20">
        <v>701</v>
      </c>
      <c r="C22" s="26">
        <v>9.5577749999999995</v>
      </c>
      <c r="D22" s="26">
        <v>13.837375</v>
      </c>
      <c r="E22" s="26">
        <v>37.089872</v>
      </c>
      <c r="F22" s="26">
        <v>1.426534</v>
      </c>
      <c r="G22" s="26">
        <v>0.57061300000000004</v>
      </c>
      <c r="H22" s="26">
        <v>0.85592000000000001</v>
      </c>
      <c r="I22" s="26">
        <v>3.4236800000000001</v>
      </c>
      <c r="J22" s="26">
        <v>0.71326699999999998</v>
      </c>
      <c r="K22" s="26">
        <v>2.7104140000000001</v>
      </c>
      <c r="L22" s="26">
        <v>4.8502140000000002</v>
      </c>
      <c r="M22" s="26">
        <v>15.834522</v>
      </c>
      <c r="N22" s="26">
        <v>9.1298150000000007</v>
      </c>
    </row>
    <row r="23" spans="1:14" x14ac:dyDescent="0.2">
      <c r="A23" s="19" t="s">
        <v>1027</v>
      </c>
      <c r="B23" s="20">
        <v>1801</v>
      </c>
      <c r="C23" s="26">
        <v>10.771793000000001</v>
      </c>
      <c r="D23" s="26">
        <v>16.712937</v>
      </c>
      <c r="E23" s="26">
        <v>31.760133</v>
      </c>
      <c r="F23" s="26">
        <v>3.4980570000000002</v>
      </c>
      <c r="G23" s="26">
        <v>0.77734599999999998</v>
      </c>
      <c r="H23" s="26">
        <v>1.1104940000000001</v>
      </c>
      <c r="I23" s="26">
        <v>2.9983339999999998</v>
      </c>
      <c r="J23" s="26">
        <v>1.388118</v>
      </c>
      <c r="K23" s="26">
        <v>2.8317600000000001</v>
      </c>
      <c r="L23" s="26">
        <v>4.9416989999999998</v>
      </c>
      <c r="M23" s="26">
        <v>15.546918</v>
      </c>
      <c r="N23" s="26">
        <v>7.6624100000000004</v>
      </c>
    </row>
    <row r="24" spans="1:14" x14ac:dyDescent="0.2">
      <c r="A24" s="19" t="s">
        <v>1028</v>
      </c>
      <c r="B24" s="20">
        <v>920</v>
      </c>
      <c r="C24" s="26">
        <v>10.326086999999999</v>
      </c>
      <c r="D24" s="26">
        <v>14.347826</v>
      </c>
      <c r="E24" s="26">
        <v>34.347825999999998</v>
      </c>
      <c r="F24" s="26">
        <v>1.3043480000000001</v>
      </c>
      <c r="G24" s="26">
        <v>0.54347800000000002</v>
      </c>
      <c r="H24" s="26">
        <v>0.86956500000000003</v>
      </c>
      <c r="I24" s="26">
        <v>3.0434779999999999</v>
      </c>
      <c r="J24" s="26">
        <v>0.54347800000000002</v>
      </c>
      <c r="K24" s="26">
        <v>2.5</v>
      </c>
      <c r="L24" s="26">
        <v>6.086957</v>
      </c>
      <c r="M24" s="26">
        <v>16.521739</v>
      </c>
      <c r="N24" s="26">
        <v>9.5652170000000005</v>
      </c>
    </row>
    <row r="25" spans="1:14" x14ac:dyDescent="0.2">
      <c r="A25" s="19" t="s">
        <v>1029</v>
      </c>
      <c r="B25" s="20">
        <v>219</v>
      </c>
      <c r="C25" s="26">
        <v>12.785387999999999</v>
      </c>
      <c r="D25" s="26">
        <v>15.981735</v>
      </c>
      <c r="E25" s="26">
        <v>25.570775999999999</v>
      </c>
      <c r="F25" s="26">
        <v>0.913242</v>
      </c>
      <c r="G25" s="26">
        <v>0.456621</v>
      </c>
      <c r="H25" s="26">
        <v>0.913242</v>
      </c>
      <c r="I25" s="26">
        <v>1.826484</v>
      </c>
      <c r="J25" s="26">
        <v>0</v>
      </c>
      <c r="K25" s="26">
        <v>1.826484</v>
      </c>
      <c r="L25" s="26">
        <v>10.045662</v>
      </c>
      <c r="M25" s="26">
        <v>18.721461000000001</v>
      </c>
      <c r="N25" s="26">
        <v>10.958904</v>
      </c>
    </row>
    <row r="26" spans="1:14" x14ac:dyDescent="0.2">
      <c r="A26" s="18" t="s">
        <v>1030</v>
      </c>
      <c r="B26" s="17">
        <v>208</v>
      </c>
      <c r="C26" s="25">
        <v>22.115385</v>
      </c>
      <c r="D26" s="25">
        <v>18.75</v>
      </c>
      <c r="E26" s="25">
        <v>20.673076999999999</v>
      </c>
      <c r="F26" s="25">
        <v>6.7307689999999996</v>
      </c>
      <c r="G26" s="25">
        <v>1.9230769999999999</v>
      </c>
      <c r="H26" s="25">
        <v>1.9230769999999999</v>
      </c>
      <c r="I26" s="25">
        <v>4.3269229999999999</v>
      </c>
      <c r="J26" s="25">
        <v>2.4038460000000001</v>
      </c>
      <c r="K26" s="25">
        <v>4.3269229999999999</v>
      </c>
      <c r="L26" s="25">
        <v>3.8461539999999999</v>
      </c>
      <c r="M26" s="25">
        <v>10.096154</v>
      </c>
      <c r="N26" s="25">
        <v>2.8846150000000002</v>
      </c>
    </row>
    <row r="27" spans="1:14" x14ac:dyDescent="0.2">
      <c r="A27" s="19" t="s">
        <v>1018</v>
      </c>
      <c r="B27" s="20">
        <v>220</v>
      </c>
      <c r="C27" s="26">
        <v>14.545455</v>
      </c>
      <c r="D27" s="26">
        <v>18.181818</v>
      </c>
      <c r="E27" s="26">
        <v>19.090909</v>
      </c>
      <c r="F27" s="26">
        <v>10.909091</v>
      </c>
      <c r="G27" s="26">
        <v>0.45454499999999998</v>
      </c>
      <c r="H27" s="26">
        <v>2.2727270000000002</v>
      </c>
      <c r="I27" s="26">
        <v>5</v>
      </c>
      <c r="J27" s="26">
        <v>2.7272729999999998</v>
      </c>
      <c r="K27" s="26">
        <v>2.7272729999999998</v>
      </c>
      <c r="L27" s="26">
        <v>4.0909089999999999</v>
      </c>
      <c r="M27" s="26">
        <v>14.090909</v>
      </c>
      <c r="N27" s="26">
        <v>5.9090910000000001</v>
      </c>
    </row>
    <row r="28" spans="1:14" x14ac:dyDescent="0.2">
      <c r="A28" s="19" t="s">
        <v>1019</v>
      </c>
      <c r="B28" s="20">
        <v>226</v>
      </c>
      <c r="C28" s="26">
        <v>10.619469</v>
      </c>
      <c r="D28" s="26">
        <v>18.584071000000002</v>
      </c>
      <c r="E28" s="26">
        <v>24.778760999999999</v>
      </c>
      <c r="F28" s="26">
        <v>5.7522120000000001</v>
      </c>
      <c r="G28" s="26">
        <v>0.88495599999999996</v>
      </c>
      <c r="H28" s="26">
        <v>1.327434</v>
      </c>
      <c r="I28" s="26">
        <v>3.9823010000000001</v>
      </c>
      <c r="J28" s="26">
        <v>2.6548669999999999</v>
      </c>
      <c r="K28" s="26">
        <v>2.2123889999999999</v>
      </c>
      <c r="L28" s="26">
        <v>6.637168</v>
      </c>
      <c r="M28" s="26">
        <v>17.699114999999999</v>
      </c>
      <c r="N28" s="26">
        <v>4.8672570000000004</v>
      </c>
    </row>
    <row r="29" spans="1:14" x14ac:dyDescent="0.2">
      <c r="A29" s="19" t="s">
        <v>1020</v>
      </c>
      <c r="B29" s="20">
        <v>211</v>
      </c>
      <c r="C29" s="26">
        <v>9.9526070000000004</v>
      </c>
      <c r="D29" s="26">
        <v>11.848341</v>
      </c>
      <c r="E29" s="26">
        <v>35.545023999999998</v>
      </c>
      <c r="F29" s="26">
        <v>1.4218010000000001</v>
      </c>
      <c r="G29" s="26">
        <v>0.47393400000000002</v>
      </c>
      <c r="H29" s="26">
        <v>0.94786700000000002</v>
      </c>
      <c r="I29" s="26">
        <v>6.1611370000000001</v>
      </c>
      <c r="J29" s="26">
        <v>0.47393400000000002</v>
      </c>
      <c r="K29" s="26">
        <v>3.7914690000000002</v>
      </c>
      <c r="L29" s="26">
        <v>5.2132699999999996</v>
      </c>
      <c r="M29" s="26">
        <v>13.744076</v>
      </c>
      <c r="N29" s="26">
        <v>10.426539999999999</v>
      </c>
    </row>
    <row r="30" spans="1:14" x14ac:dyDescent="0.2">
      <c r="A30" s="19" t="s">
        <v>1021</v>
      </c>
      <c r="B30" s="20">
        <v>134</v>
      </c>
      <c r="C30" s="26">
        <v>7.4626869999999998</v>
      </c>
      <c r="D30" s="26">
        <v>15.671642</v>
      </c>
      <c r="E30" s="26">
        <v>36.567163999999998</v>
      </c>
      <c r="F30" s="26">
        <v>2.2388059999999999</v>
      </c>
      <c r="G30" s="26">
        <v>0</v>
      </c>
      <c r="H30" s="26">
        <v>0.74626899999999996</v>
      </c>
      <c r="I30" s="26">
        <v>2.2388059999999999</v>
      </c>
      <c r="J30" s="26">
        <v>0</v>
      </c>
      <c r="K30" s="26">
        <v>1.492537</v>
      </c>
      <c r="L30" s="26">
        <v>5.2238810000000004</v>
      </c>
      <c r="M30" s="26">
        <v>18.656715999999999</v>
      </c>
      <c r="N30" s="26">
        <v>9.7014929999999993</v>
      </c>
    </row>
    <row r="31" spans="1:14" x14ac:dyDescent="0.2">
      <c r="A31" s="19" t="s">
        <v>1022</v>
      </c>
      <c r="B31" s="20">
        <v>65</v>
      </c>
      <c r="C31" s="26">
        <v>6.1538459999999997</v>
      </c>
      <c r="D31" s="26">
        <v>18.461538000000001</v>
      </c>
      <c r="E31" s="26">
        <v>32.307692000000003</v>
      </c>
      <c r="F31" s="26">
        <v>0</v>
      </c>
      <c r="G31" s="26">
        <v>1.538462</v>
      </c>
      <c r="H31" s="26">
        <v>3.0769229999999999</v>
      </c>
      <c r="I31" s="26">
        <v>3.0769229999999999</v>
      </c>
      <c r="J31" s="26">
        <v>0</v>
      </c>
      <c r="K31" s="26">
        <v>3.0769229999999999</v>
      </c>
      <c r="L31" s="26">
        <v>7.6923079999999997</v>
      </c>
      <c r="M31" s="26">
        <v>12.307691999999999</v>
      </c>
      <c r="N31" s="26">
        <v>12.307691999999999</v>
      </c>
    </row>
    <row r="32" spans="1:14" x14ac:dyDescent="0.2">
      <c r="A32" s="19" t="s">
        <v>1023</v>
      </c>
      <c r="B32" s="20">
        <v>25</v>
      </c>
      <c r="C32" s="26">
        <v>40</v>
      </c>
      <c r="D32" s="26">
        <v>4</v>
      </c>
      <c r="E32" s="26">
        <v>32</v>
      </c>
      <c r="F32" s="26">
        <v>0</v>
      </c>
      <c r="G32" s="26">
        <v>0</v>
      </c>
      <c r="H32" s="26">
        <v>0</v>
      </c>
      <c r="I32" s="26">
        <v>0</v>
      </c>
      <c r="J32" s="26">
        <v>0</v>
      </c>
      <c r="K32" s="26">
        <v>0</v>
      </c>
      <c r="L32" s="26">
        <v>8</v>
      </c>
      <c r="M32" s="26">
        <v>12</v>
      </c>
      <c r="N32" s="26">
        <v>4</v>
      </c>
    </row>
    <row r="33" spans="1:14" x14ac:dyDescent="0.2">
      <c r="A33" s="19" t="s">
        <v>1024</v>
      </c>
      <c r="B33" s="20">
        <v>3</v>
      </c>
      <c r="C33" s="26">
        <v>0</v>
      </c>
      <c r="D33" s="26">
        <v>66.666667000000004</v>
      </c>
      <c r="E33" s="26">
        <v>0</v>
      </c>
      <c r="F33" s="26">
        <v>0</v>
      </c>
      <c r="G33" s="26">
        <v>0</v>
      </c>
      <c r="H33" s="26">
        <v>0</v>
      </c>
      <c r="I33" s="26">
        <v>0</v>
      </c>
      <c r="J33" s="26">
        <v>0</v>
      </c>
      <c r="K33" s="26">
        <v>0</v>
      </c>
      <c r="L33" s="26">
        <v>0</v>
      </c>
      <c r="M33" s="26">
        <v>0</v>
      </c>
      <c r="N33" s="26">
        <v>33.333333000000003</v>
      </c>
    </row>
    <row r="34" spans="1:14" x14ac:dyDescent="0.2">
      <c r="A34" s="19" t="s">
        <v>1025</v>
      </c>
      <c r="B34" s="20">
        <v>446</v>
      </c>
      <c r="C34" s="26">
        <v>12.556054</v>
      </c>
      <c r="D34" s="26">
        <v>18.385649999999998</v>
      </c>
      <c r="E34" s="26">
        <v>21.973094</v>
      </c>
      <c r="F34" s="26">
        <v>8.2959639999999997</v>
      </c>
      <c r="G34" s="26">
        <v>0.67264599999999997</v>
      </c>
      <c r="H34" s="26">
        <v>1.793722</v>
      </c>
      <c r="I34" s="26">
        <v>4.484305</v>
      </c>
      <c r="J34" s="26">
        <v>2.6905830000000002</v>
      </c>
      <c r="K34" s="26">
        <v>2.4663680000000001</v>
      </c>
      <c r="L34" s="26">
        <v>5.3811660000000003</v>
      </c>
      <c r="M34" s="26">
        <v>15.919283</v>
      </c>
      <c r="N34" s="26">
        <v>5.3811660000000003</v>
      </c>
    </row>
    <row r="35" spans="1:14" x14ac:dyDescent="0.2">
      <c r="A35" s="19" t="s">
        <v>1026</v>
      </c>
      <c r="B35" s="20">
        <v>345</v>
      </c>
      <c r="C35" s="26">
        <v>8.9855070000000001</v>
      </c>
      <c r="D35" s="26">
        <v>13.333333</v>
      </c>
      <c r="E35" s="26">
        <v>35.942028999999998</v>
      </c>
      <c r="F35" s="26">
        <v>1.7391300000000001</v>
      </c>
      <c r="G35" s="26">
        <v>0.28985499999999997</v>
      </c>
      <c r="H35" s="26">
        <v>0.86956500000000003</v>
      </c>
      <c r="I35" s="26">
        <v>4.6376809999999997</v>
      </c>
      <c r="J35" s="26">
        <v>0.28985499999999997</v>
      </c>
      <c r="K35" s="26">
        <v>2.8985509999999999</v>
      </c>
      <c r="L35" s="26">
        <v>5.2173910000000001</v>
      </c>
      <c r="M35" s="26">
        <v>15.652174</v>
      </c>
      <c r="N35" s="26">
        <v>10.144928</v>
      </c>
    </row>
    <row r="36" spans="1:14" x14ac:dyDescent="0.2">
      <c r="A36" s="19" t="s">
        <v>1027</v>
      </c>
      <c r="B36" s="20">
        <v>884</v>
      </c>
      <c r="C36" s="26">
        <v>11.425338999999999</v>
      </c>
      <c r="D36" s="26">
        <v>16.176470999999999</v>
      </c>
      <c r="E36" s="26">
        <v>28.393664999999999</v>
      </c>
      <c r="F36" s="26">
        <v>4.8642529999999997</v>
      </c>
      <c r="G36" s="26">
        <v>0.56561099999999997</v>
      </c>
      <c r="H36" s="26">
        <v>1.470588</v>
      </c>
      <c r="I36" s="26">
        <v>4.2986430000000002</v>
      </c>
      <c r="J36" s="26">
        <v>1.470588</v>
      </c>
      <c r="K36" s="26">
        <v>2.60181</v>
      </c>
      <c r="L36" s="26">
        <v>5.542986</v>
      </c>
      <c r="M36" s="26">
        <v>15.384615</v>
      </c>
      <c r="N36" s="26">
        <v>7.8054300000000003</v>
      </c>
    </row>
    <row r="37" spans="1:14" x14ac:dyDescent="0.2">
      <c r="A37" s="19" t="s">
        <v>1028</v>
      </c>
      <c r="B37" s="20">
        <v>438</v>
      </c>
      <c r="C37" s="26">
        <v>10.273973</v>
      </c>
      <c r="D37" s="26">
        <v>13.926940999999999</v>
      </c>
      <c r="E37" s="26">
        <v>34.931507000000003</v>
      </c>
      <c r="F37" s="26">
        <v>1.3698630000000001</v>
      </c>
      <c r="G37" s="26">
        <v>0.456621</v>
      </c>
      <c r="H37" s="26">
        <v>1.141553</v>
      </c>
      <c r="I37" s="26">
        <v>4.1095889999999997</v>
      </c>
      <c r="J37" s="26">
        <v>0.22831099999999999</v>
      </c>
      <c r="K37" s="26">
        <v>2.7397260000000001</v>
      </c>
      <c r="L37" s="26">
        <v>5.7077629999999999</v>
      </c>
      <c r="M37" s="26">
        <v>14.840183</v>
      </c>
      <c r="N37" s="26">
        <v>10.273973</v>
      </c>
    </row>
    <row r="38" spans="1:14" x14ac:dyDescent="0.2">
      <c r="A38" s="19" t="s">
        <v>1029</v>
      </c>
      <c r="B38" s="20">
        <v>93</v>
      </c>
      <c r="C38" s="26">
        <v>15.053763</v>
      </c>
      <c r="D38" s="26">
        <v>16.129031999999999</v>
      </c>
      <c r="E38" s="26">
        <v>31.182796</v>
      </c>
      <c r="F38" s="26">
        <v>0</v>
      </c>
      <c r="G38" s="26">
        <v>1.075269</v>
      </c>
      <c r="H38" s="26">
        <v>2.1505380000000001</v>
      </c>
      <c r="I38" s="26">
        <v>2.1505380000000001</v>
      </c>
      <c r="J38" s="26">
        <v>0</v>
      </c>
      <c r="K38" s="26">
        <v>2.1505380000000001</v>
      </c>
      <c r="L38" s="26">
        <v>7.5268819999999996</v>
      </c>
      <c r="M38" s="26">
        <v>11.827957</v>
      </c>
      <c r="N38" s="26">
        <v>10.752687999999999</v>
      </c>
    </row>
    <row r="39" spans="1:14" x14ac:dyDescent="0.2">
      <c r="A39" s="18" t="s">
        <v>1031</v>
      </c>
      <c r="B39" s="17">
        <v>178</v>
      </c>
      <c r="C39" s="25">
        <v>14.044943999999999</v>
      </c>
      <c r="D39" s="25">
        <v>18.539325999999999</v>
      </c>
      <c r="E39" s="25">
        <v>26.404494</v>
      </c>
      <c r="F39" s="25">
        <v>9.5505619999999993</v>
      </c>
      <c r="G39" s="25">
        <v>0.56179800000000002</v>
      </c>
      <c r="H39" s="25">
        <v>1.123596</v>
      </c>
      <c r="I39" s="25">
        <v>4.4943819999999999</v>
      </c>
      <c r="J39" s="25">
        <v>5.0561800000000003</v>
      </c>
      <c r="K39" s="25">
        <v>3.370787</v>
      </c>
      <c r="L39" s="25">
        <v>1.123596</v>
      </c>
      <c r="M39" s="25">
        <v>12.921348</v>
      </c>
      <c r="N39" s="25">
        <v>2.808989</v>
      </c>
    </row>
    <row r="40" spans="1:14" x14ac:dyDescent="0.2">
      <c r="A40" s="19" t="s">
        <v>1018</v>
      </c>
      <c r="B40" s="20">
        <v>212</v>
      </c>
      <c r="C40" s="26">
        <v>8.0188679999999994</v>
      </c>
      <c r="D40" s="26">
        <v>23.113208</v>
      </c>
      <c r="E40" s="26">
        <v>36.792453000000002</v>
      </c>
      <c r="F40" s="26">
        <v>5.1886789999999996</v>
      </c>
      <c r="G40" s="26">
        <v>0.94339600000000001</v>
      </c>
      <c r="H40" s="26">
        <v>0.47169800000000001</v>
      </c>
      <c r="I40" s="26">
        <v>1.886792</v>
      </c>
      <c r="J40" s="26">
        <v>1.4150940000000001</v>
      </c>
      <c r="K40" s="26">
        <v>3.7735850000000002</v>
      </c>
      <c r="L40" s="26">
        <v>1.886792</v>
      </c>
      <c r="M40" s="26">
        <v>11.320755</v>
      </c>
      <c r="N40" s="26">
        <v>5.1886789999999996</v>
      </c>
    </row>
    <row r="41" spans="1:14" x14ac:dyDescent="0.2">
      <c r="A41" s="19" t="s">
        <v>1019</v>
      </c>
      <c r="B41" s="20">
        <v>223</v>
      </c>
      <c r="C41" s="26">
        <v>11.659193</v>
      </c>
      <c r="D41" s="26">
        <v>17.040358999999999</v>
      </c>
      <c r="E41" s="26">
        <v>35.874439000000002</v>
      </c>
      <c r="F41" s="26">
        <v>1.345291</v>
      </c>
      <c r="G41" s="26">
        <v>1.793722</v>
      </c>
      <c r="H41" s="26">
        <v>1.345291</v>
      </c>
      <c r="I41" s="26">
        <v>0.89686100000000002</v>
      </c>
      <c r="J41" s="26">
        <v>2.2421519999999999</v>
      </c>
      <c r="K41" s="26">
        <v>4.0358739999999997</v>
      </c>
      <c r="L41" s="26">
        <v>2.2421519999999999</v>
      </c>
      <c r="M41" s="26">
        <v>14.798206</v>
      </c>
      <c r="N41" s="26">
        <v>6.7264569999999999</v>
      </c>
    </row>
    <row r="42" spans="1:14" x14ac:dyDescent="0.2">
      <c r="A42" s="19" t="s">
        <v>1020</v>
      </c>
      <c r="B42" s="20">
        <v>216</v>
      </c>
      <c r="C42" s="26">
        <v>10.648148000000001</v>
      </c>
      <c r="D42" s="26">
        <v>14.351851999999999</v>
      </c>
      <c r="E42" s="26">
        <v>38.425925999999997</v>
      </c>
      <c r="F42" s="26">
        <v>1.8518520000000001</v>
      </c>
      <c r="G42" s="26">
        <v>0.92592600000000003</v>
      </c>
      <c r="H42" s="26">
        <v>0.92592600000000003</v>
      </c>
      <c r="I42" s="26">
        <v>0.92592600000000003</v>
      </c>
      <c r="J42" s="26">
        <v>0.46296300000000001</v>
      </c>
      <c r="K42" s="26">
        <v>2.7777780000000001</v>
      </c>
      <c r="L42" s="26">
        <v>4.1666670000000003</v>
      </c>
      <c r="M42" s="26">
        <v>17.592593000000001</v>
      </c>
      <c r="N42" s="26">
        <v>6.9444439999999998</v>
      </c>
    </row>
    <row r="43" spans="1:14" x14ac:dyDescent="0.2">
      <c r="A43" s="19" t="s">
        <v>1021</v>
      </c>
      <c r="B43" s="20">
        <v>140</v>
      </c>
      <c r="C43" s="26">
        <v>9.2857140000000005</v>
      </c>
      <c r="D43" s="26">
        <v>14.285714</v>
      </c>
      <c r="E43" s="26">
        <v>37.857143000000001</v>
      </c>
      <c r="F43" s="26">
        <v>0</v>
      </c>
      <c r="G43" s="26">
        <v>0.71428599999999998</v>
      </c>
      <c r="H43" s="26">
        <v>0.71428599999999998</v>
      </c>
      <c r="I43" s="26">
        <v>4.2857139999999996</v>
      </c>
      <c r="J43" s="26">
        <v>2.1428569999999998</v>
      </c>
      <c r="K43" s="26">
        <v>2.1428569999999998</v>
      </c>
      <c r="L43" s="26">
        <v>5</v>
      </c>
      <c r="M43" s="26">
        <v>13.571429</v>
      </c>
      <c r="N43" s="26">
        <v>10</v>
      </c>
    </row>
    <row r="44" spans="1:14" x14ac:dyDescent="0.2">
      <c r="A44" s="19" t="s">
        <v>1022</v>
      </c>
      <c r="B44" s="20">
        <v>72</v>
      </c>
      <c r="C44" s="26">
        <v>6.9444439999999998</v>
      </c>
      <c r="D44" s="26">
        <v>20.833333</v>
      </c>
      <c r="E44" s="26">
        <v>25</v>
      </c>
      <c r="F44" s="26">
        <v>2.7777780000000001</v>
      </c>
      <c r="G44" s="26">
        <v>0</v>
      </c>
      <c r="H44" s="26">
        <v>0</v>
      </c>
      <c r="I44" s="26">
        <v>2.7777780000000001</v>
      </c>
      <c r="J44" s="26">
        <v>0</v>
      </c>
      <c r="K44" s="26">
        <v>2.7777780000000001</v>
      </c>
      <c r="L44" s="26">
        <v>12.5</v>
      </c>
      <c r="M44" s="26">
        <v>15.277778</v>
      </c>
      <c r="N44" s="26">
        <v>11.111110999999999</v>
      </c>
    </row>
    <row r="45" spans="1:14" x14ac:dyDescent="0.2">
      <c r="A45" s="19" t="s">
        <v>1023</v>
      </c>
      <c r="B45" s="20">
        <v>46</v>
      </c>
      <c r="C45" s="26">
        <v>17.391304000000002</v>
      </c>
      <c r="D45" s="26">
        <v>8.6956520000000008</v>
      </c>
      <c r="E45" s="26">
        <v>15.217390999999999</v>
      </c>
      <c r="F45" s="26">
        <v>0</v>
      </c>
      <c r="G45" s="26">
        <v>0</v>
      </c>
      <c r="H45" s="26">
        <v>0</v>
      </c>
      <c r="I45" s="26">
        <v>0</v>
      </c>
      <c r="J45" s="26">
        <v>0</v>
      </c>
      <c r="K45" s="26">
        <v>0</v>
      </c>
      <c r="L45" s="26">
        <v>13.043478</v>
      </c>
      <c r="M45" s="26">
        <v>34.782609000000001</v>
      </c>
      <c r="N45" s="26">
        <v>10.869565</v>
      </c>
    </row>
    <row r="46" spans="1:14" x14ac:dyDescent="0.2">
      <c r="A46" s="19" t="s">
        <v>1024</v>
      </c>
      <c r="B46" s="20">
        <v>8</v>
      </c>
      <c r="C46" s="26">
        <v>12.5</v>
      </c>
      <c r="D46" s="26">
        <v>12.5</v>
      </c>
      <c r="E46" s="26">
        <v>25</v>
      </c>
      <c r="F46" s="26">
        <v>0</v>
      </c>
      <c r="G46" s="26">
        <v>0</v>
      </c>
      <c r="H46" s="26">
        <v>0</v>
      </c>
      <c r="I46" s="26">
        <v>0</v>
      </c>
      <c r="J46" s="26">
        <v>0</v>
      </c>
      <c r="K46" s="26">
        <v>0</v>
      </c>
      <c r="L46" s="26">
        <v>0</v>
      </c>
      <c r="M46" s="26">
        <v>37.5</v>
      </c>
      <c r="N46" s="26">
        <v>12.5</v>
      </c>
    </row>
    <row r="47" spans="1:14" x14ac:dyDescent="0.2">
      <c r="A47" s="19" t="s">
        <v>1025</v>
      </c>
      <c r="B47" s="20">
        <v>435</v>
      </c>
      <c r="C47" s="26">
        <v>9.8850569999999998</v>
      </c>
      <c r="D47" s="26">
        <v>20</v>
      </c>
      <c r="E47" s="26">
        <v>36.321838999999997</v>
      </c>
      <c r="F47" s="26">
        <v>3.218391</v>
      </c>
      <c r="G47" s="26">
        <v>1.37931</v>
      </c>
      <c r="H47" s="26">
        <v>0.91954000000000002</v>
      </c>
      <c r="I47" s="26">
        <v>1.37931</v>
      </c>
      <c r="J47" s="26">
        <v>1.83908</v>
      </c>
      <c r="K47" s="26">
        <v>3.9080460000000001</v>
      </c>
      <c r="L47" s="26">
        <v>2.0689660000000001</v>
      </c>
      <c r="M47" s="26">
        <v>13.103448</v>
      </c>
      <c r="N47" s="26">
        <v>5.9770110000000001</v>
      </c>
    </row>
    <row r="48" spans="1:14" x14ac:dyDescent="0.2">
      <c r="A48" s="19" t="s">
        <v>1026</v>
      </c>
      <c r="B48" s="20">
        <v>356</v>
      </c>
      <c r="C48" s="26">
        <v>10.112360000000001</v>
      </c>
      <c r="D48" s="26">
        <v>14.325843000000001</v>
      </c>
      <c r="E48" s="26">
        <v>38.202247</v>
      </c>
      <c r="F48" s="26">
        <v>1.123596</v>
      </c>
      <c r="G48" s="26">
        <v>0.84269700000000003</v>
      </c>
      <c r="H48" s="26">
        <v>0.84269700000000003</v>
      </c>
      <c r="I48" s="26">
        <v>2.2471909999999999</v>
      </c>
      <c r="J48" s="26">
        <v>1.123596</v>
      </c>
      <c r="K48" s="26">
        <v>2.5280900000000002</v>
      </c>
      <c r="L48" s="26">
        <v>4.4943819999999999</v>
      </c>
      <c r="M48" s="26">
        <v>16.011236</v>
      </c>
      <c r="N48" s="26">
        <v>8.1460670000000004</v>
      </c>
    </row>
    <row r="49" spans="1:14" x14ac:dyDescent="0.2">
      <c r="A49" s="19" t="s">
        <v>1027</v>
      </c>
      <c r="B49" s="20">
        <v>917</v>
      </c>
      <c r="C49" s="26">
        <v>10.141767</v>
      </c>
      <c r="D49" s="26">
        <v>17.230098000000002</v>
      </c>
      <c r="E49" s="26">
        <v>35.005453000000003</v>
      </c>
      <c r="F49" s="26">
        <v>2.181025</v>
      </c>
      <c r="G49" s="26">
        <v>0.98146100000000003</v>
      </c>
      <c r="H49" s="26">
        <v>0.76335900000000001</v>
      </c>
      <c r="I49" s="26">
        <v>1.74482</v>
      </c>
      <c r="J49" s="26">
        <v>1.3086150000000001</v>
      </c>
      <c r="K49" s="26">
        <v>3.0534349999999999</v>
      </c>
      <c r="L49" s="26">
        <v>4.36205</v>
      </c>
      <c r="M49" s="26">
        <v>15.703381</v>
      </c>
      <c r="N49" s="26">
        <v>7.5245369999999996</v>
      </c>
    </row>
    <row r="50" spans="1:14" x14ac:dyDescent="0.2">
      <c r="A50" s="19" t="s">
        <v>1028</v>
      </c>
      <c r="B50" s="20">
        <v>482</v>
      </c>
      <c r="C50" s="26">
        <v>10.373443999999999</v>
      </c>
      <c r="D50" s="26">
        <v>14.73029</v>
      </c>
      <c r="E50" s="26">
        <v>33.817427000000002</v>
      </c>
      <c r="F50" s="26">
        <v>1.2448129999999999</v>
      </c>
      <c r="G50" s="26">
        <v>0.62240700000000004</v>
      </c>
      <c r="H50" s="26">
        <v>0.62240700000000004</v>
      </c>
      <c r="I50" s="26">
        <v>2.0746889999999998</v>
      </c>
      <c r="J50" s="26">
        <v>0.82987599999999995</v>
      </c>
      <c r="K50" s="26">
        <v>2.2821579999999999</v>
      </c>
      <c r="L50" s="26">
        <v>6.4315350000000002</v>
      </c>
      <c r="M50" s="26">
        <v>18.049793000000001</v>
      </c>
      <c r="N50" s="26">
        <v>8.9211620000000007</v>
      </c>
    </row>
    <row r="51" spans="1:14" x14ac:dyDescent="0.2">
      <c r="A51" s="19" t="s">
        <v>1029</v>
      </c>
      <c r="B51" s="20">
        <v>126</v>
      </c>
      <c r="C51" s="26">
        <v>11.111110999999999</v>
      </c>
      <c r="D51" s="26">
        <v>15.873016</v>
      </c>
      <c r="E51" s="26">
        <v>21.428571000000002</v>
      </c>
      <c r="F51" s="26">
        <v>1.587302</v>
      </c>
      <c r="G51" s="26">
        <v>0</v>
      </c>
      <c r="H51" s="26">
        <v>0</v>
      </c>
      <c r="I51" s="26">
        <v>1.587302</v>
      </c>
      <c r="J51" s="26">
        <v>0</v>
      </c>
      <c r="K51" s="26">
        <v>1.587302</v>
      </c>
      <c r="L51" s="26">
        <v>11.904762</v>
      </c>
      <c r="M51" s="26">
        <v>23.809524</v>
      </c>
      <c r="N51" s="26">
        <v>11.111110999999999</v>
      </c>
    </row>
    <row r="52" spans="1:14" x14ac:dyDescent="0.2">
      <c r="A52" s="18" t="s">
        <v>1032</v>
      </c>
      <c r="B52" s="18"/>
      <c r="C52" s="18"/>
      <c r="D52" s="18"/>
      <c r="E52" s="18"/>
      <c r="F52" s="18"/>
      <c r="G52" s="18"/>
      <c r="H52" s="18"/>
      <c r="I52" s="18"/>
      <c r="J52" s="18"/>
      <c r="K52" s="18"/>
      <c r="L52" s="18"/>
      <c r="M52" s="18"/>
      <c r="N52" s="18"/>
    </row>
    <row r="53" spans="1:14" x14ac:dyDescent="0.2">
      <c r="A53" s="19" t="s">
        <v>130</v>
      </c>
      <c r="B53" s="20">
        <v>151</v>
      </c>
      <c r="C53" s="26">
        <v>22.516556000000001</v>
      </c>
      <c r="D53" s="26">
        <v>6.6225170000000002</v>
      </c>
      <c r="E53" s="26">
        <v>21.854305</v>
      </c>
      <c r="F53" s="26">
        <v>6.6225170000000002</v>
      </c>
      <c r="G53" s="26">
        <v>0.66225199999999995</v>
      </c>
      <c r="H53" s="26">
        <v>1.324503</v>
      </c>
      <c r="I53" s="26">
        <v>6.6225170000000002</v>
      </c>
      <c r="J53" s="26">
        <v>7.2847679999999997</v>
      </c>
      <c r="K53" s="26">
        <v>1.986755</v>
      </c>
      <c r="L53" s="26">
        <v>1.324503</v>
      </c>
      <c r="M53" s="26">
        <v>13.907285</v>
      </c>
      <c r="N53" s="26">
        <v>9.2715230000000002</v>
      </c>
    </row>
    <row r="54" spans="1:14" x14ac:dyDescent="0.2">
      <c r="A54" s="19" t="s">
        <v>131</v>
      </c>
      <c r="B54" s="20">
        <v>1446</v>
      </c>
      <c r="C54" s="26">
        <v>10.511756999999999</v>
      </c>
      <c r="D54" s="26">
        <v>18.464729999999999</v>
      </c>
      <c r="E54" s="26">
        <v>31.950206999999999</v>
      </c>
      <c r="F54" s="26">
        <v>4.4951590000000001</v>
      </c>
      <c r="G54" s="26">
        <v>1.037344</v>
      </c>
      <c r="H54" s="26">
        <v>1.3831260000000001</v>
      </c>
      <c r="I54" s="26">
        <v>3.0428769999999998</v>
      </c>
      <c r="J54" s="26">
        <v>1.037344</v>
      </c>
      <c r="K54" s="26">
        <v>3.1811889999999998</v>
      </c>
      <c r="L54" s="26">
        <v>4.356846</v>
      </c>
      <c r="M54" s="26">
        <v>15.076072</v>
      </c>
      <c r="N54" s="26">
        <v>5.4633469999999997</v>
      </c>
    </row>
    <row r="55" spans="1:14" x14ac:dyDescent="0.2">
      <c r="A55" s="19" t="s">
        <v>392</v>
      </c>
      <c r="B55" s="20">
        <v>150</v>
      </c>
      <c r="C55" s="26">
        <v>19.333333</v>
      </c>
      <c r="D55" s="26">
        <v>17.333333</v>
      </c>
      <c r="E55" s="26">
        <v>21.333333</v>
      </c>
      <c r="F55" s="26">
        <v>7.3333329999999997</v>
      </c>
      <c r="G55" s="26">
        <v>0.66666700000000001</v>
      </c>
      <c r="H55" s="26">
        <v>0.66666700000000001</v>
      </c>
      <c r="I55" s="26">
        <v>2.6666669999999999</v>
      </c>
      <c r="J55" s="26">
        <v>4</v>
      </c>
      <c r="K55" s="26">
        <v>3.3333330000000001</v>
      </c>
      <c r="L55" s="26">
        <v>3.3333330000000001</v>
      </c>
      <c r="M55" s="26">
        <v>10</v>
      </c>
      <c r="N55" s="26">
        <v>10</v>
      </c>
    </row>
    <row r="56" spans="1:14" x14ac:dyDescent="0.2">
      <c r="A56" s="19" t="s">
        <v>132</v>
      </c>
      <c r="B56" s="20">
        <v>372</v>
      </c>
      <c r="C56" s="26">
        <v>11.021504999999999</v>
      </c>
      <c r="D56" s="26">
        <v>15.860215</v>
      </c>
      <c r="E56" s="26">
        <v>30.376344</v>
      </c>
      <c r="F56" s="26">
        <v>1.612903</v>
      </c>
      <c r="G56" s="26">
        <v>0.53763399999999995</v>
      </c>
      <c r="H56" s="26">
        <v>0.80645199999999995</v>
      </c>
      <c r="I56" s="26">
        <v>2.9569890000000001</v>
      </c>
      <c r="J56" s="26">
        <v>1.8817200000000001</v>
      </c>
      <c r="K56" s="26">
        <v>2.6881719999999998</v>
      </c>
      <c r="L56" s="26">
        <v>6.7204300000000003</v>
      </c>
      <c r="M56" s="26">
        <v>15.860215</v>
      </c>
      <c r="N56" s="26">
        <v>9.6774190000000004</v>
      </c>
    </row>
    <row r="57" spans="1:14" x14ac:dyDescent="0.2">
      <c r="A57" s="19" t="s">
        <v>1033</v>
      </c>
      <c r="B57" s="20">
        <v>69</v>
      </c>
      <c r="C57" s="26">
        <v>13.043478</v>
      </c>
      <c r="D57" s="26">
        <v>17.391304000000002</v>
      </c>
      <c r="E57" s="26">
        <v>31.884058</v>
      </c>
      <c r="F57" s="26">
        <v>2.8985509999999999</v>
      </c>
      <c r="G57" s="26">
        <v>0</v>
      </c>
      <c r="H57" s="26">
        <v>0</v>
      </c>
      <c r="I57" s="26">
        <v>2.8985509999999999</v>
      </c>
      <c r="J57" s="26">
        <v>0</v>
      </c>
      <c r="K57" s="26">
        <v>2.8985509999999999</v>
      </c>
      <c r="L57" s="26">
        <v>5.7971009999999996</v>
      </c>
      <c r="M57" s="26">
        <v>15.942029</v>
      </c>
      <c r="N57" s="26">
        <v>7.2463769999999998</v>
      </c>
    </row>
    <row r="58" spans="1:14" x14ac:dyDescent="0.2">
      <c r="A58" s="18" t="s">
        <v>133</v>
      </c>
      <c r="B58" s="17">
        <v>92</v>
      </c>
      <c r="C58" s="25">
        <v>27.173912999999999</v>
      </c>
      <c r="D58" s="25">
        <v>5.4347830000000004</v>
      </c>
      <c r="E58" s="25">
        <v>17.391304000000002</v>
      </c>
      <c r="F58" s="25">
        <v>4.3478260000000004</v>
      </c>
      <c r="G58" s="25">
        <v>1.086957</v>
      </c>
      <c r="H58" s="25">
        <v>0</v>
      </c>
      <c r="I58" s="25">
        <v>10.869565</v>
      </c>
      <c r="J58" s="25">
        <v>6.5217390000000002</v>
      </c>
      <c r="K58" s="25">
        <v>1.086957</v>
      </c>
      <c r="L58" s="25">
        <v>1.086957</v>
      </c>
      <c r="M58" s="25">
        <v>15.217390999999999</v>
      </c>
      <c r="N58" s="25">
        <v>9.7826090000000008</v>
      </c>
    </row>
    <row r="59" spans="1:14" x14ac:dyDescent="0.2">
      <c r="A59" s="19" t="s">
        <v>134</v>
      </c>
      <c r="B59" s="20">
        <v>813</v>
      </c>
      <c r="C59" s="26">
        <v>10.947108999999999</v>
      </c>
      <c r="D59" s="26">
        <v>18.081181000000001</v>
      </c>
      <c r="E59" s="26">
        <v>28.905289</v>
      </c>
      <c r="F59" s="26">
        <v>5.4120540000000004</v>
      </c>
      <c r="G59" s="26">
        <v>0.98401000000000005</v>
      </c>
      <c r="H59" s="26">
        <v>1.845018</v>
      </c>
      <c r="I59" s="26">
        <v>3.9360390000000001</v>
      </c>
      <c r="J59" s="26">
        <v>1.107011</v>
      </c>
      <c r="K59" s="26">
        <v>3.0750310000000001</v>
      </c>
      <c r="L59" s="26">
        <v>5.04305</v>
      </c>
      <c r="M59" s="26">
        <v>14.760147999999999</v>
      </c>
      <c r="N59" s="26">
        <v>5.9040590000000002</v>
      </c>
    </row>
    <row r="60" spans="1:14" x14ac:dyDescent="0.2">
      <c r="A60" s="19" t="s">
        <v>393</v>
      </c>
      <c r="B60" s="20">
        <v>65</v>
      </c>
      <c r="C60" s="26">
        <v>23.076923000000001</v>
      </c>
      <c r="D60" s="26">
        <v>15.384615</v>
      </c>
      <c r="E60" s="26">
        <v>16.923076999999999</v>
      </c>
      <c r="F60" s="26">
        <v>9.2307690000000004</v>
      </c>
      <c r="G60" s="26">
        <v>0</v>
      </c>
      <c r="H60" s="26">
        <v>1.538462</v>
      </c>
      <c r="I60" s="26">
        <v>3.0769229999999999</v>
      </c>
      <c r="J60" s="26">
        <v>3.0769229999999999</v>
      </c>
      <c r="K60" s="26">
        <v>1.538462</v>
      </c>
      <c r="L60" s="26">
        <v>6.1538459999999997</v>
      </c>
      <c r="M60" s="26">
        <v>9.2307690000000004</v>
      </c>
      <c r="N60" s="26">
        <v>10.769231</v>
      </c>
    </row>
    <row r="61" spans="1:14" x14ac:dyDescent="0.2">
      <c r="A61" s="19" t="s">
        <v>135</v>
      </c>
      <c r="B61" s="20">
        <v>83</v>
      </c>
      <c r="C61" s="26">
        <v>13.253012</v>
      </c>
      <c r="D61" s="26">
        <v>15.662651</v>
      </c>
      <c r="E61" s="26">
        <v>25.301205</v>
      </c>
      <c r="F61" s="26">
        <v>2.4096389999999999</v>
      </c>
      <c r="G61" s="26">
        <v>0</v>
      </c>
      <c r="H61" s="26">
        <v>1.2048190000000001</v>
      </c>
      <c r="I61" s="26">
        <v>3.6144579999999999</v>
      </c>
      <c r="J61" s="26">
        <v>1.2048190000000001</v>
      </c>
      <c r="K61" s="26">
        <v>3.6144579999999999</v>
      </c>
      <c r="L61" s="26">
        <v>8.4337350000000004</v>
      </c>
      <c r="M61" s="26">
        <v>14.457831000000001</v>
      </c>
      <c r="N61" s="26">
        <v>10.843373</v>
      </c>
    </row>
    <row r="62" spans="1:14" x14ac:dyDescent="0.2">
      <c r="A62" s="19" t="s">
        <v>1034</v>
      </c>
      <c r="B62" s="20">
        <v>39</v>
      </c>
      <c r="C62" s="26">
        <v>17.948718</v>
      </c>
      <c r="D62" s="26">
        <v>17.948718</v>
      </c>
      <c r="E62" s="26">
        <v>28.205127999999998</v>
      </c>
      <c r="F62" s="26">
        <v>2.5641029999999998</v>
      </c>
      <c r="G62" s="26">
        <v>0</v>
      </c>
      <c r="H62" s="26">
        <v>0</v>
      </c>
      <c r="I62" s="26">
        <v>0</v>
      </c>
      <c r="J62" s="26">
        <v>0</v>
      </c>
      <c r="K62" s="26">
        <v>5.1282050000000003</v>
      </c>
      <c r="L62" s="26">
        <v>10.256410000000001</v>
      </c>
      <c r="M62" s="26">
        <v>12.820513</v>
      </c>
      <c r="N62" s="26">
        <v>5.1282050000000003</v>
      </c>
    </row>
    <row r="63" spans="1:14" x14ac:dyDescent="0.2">
      <c r="A63" s="18" t="s">
        <v>136</v>
      </c>
      <c r="B63" s="17">
        <v>59</v>
      </c>
      <c r="C63" s="25">
        <v>15.254237</v>
      </c>
      <c r="D63" s="25">
        <v>8.4745760000000008</v>
      </c>
      <c r="E63" s="25">
        <v>28.813559000000001</v>
      </c>
      <c r="F63" s="25">
        <v>10.169492</v>
      </c>
      <c r="G63" s="25">
        <v>0</v>
      </c>
      <c r="H63" s="25">
        <v>3.389831</v>
      </c>
      <c r="I63" s="25">
        <v>0</v>
      </c>
      <c r="J63" s="25">
        <v>8.4745760000000008</v>
      </c>
      <c r="K63" s="25">
        <v>3.389831</v>
      </c>
      <c r="L63" s="25">
        <v>1.6949149999999999</v>
      </c>
      <c r="M63" s="25">
        <v>11.864407</v>
      </c>
      <c r="N63" s="25">
        <v>8.4745760000000008</v>
      </c>
    </row>
    <row r="64" spans="1:14" x14ac:dyDescent="0.2">
      <c r="A64" s="19" t="s">
        <v>134</v>
      </c>
      <c r="B64" s="20">
        <v>632</v>
      </c>
      <c r="C64" s="26">
        <v>9.9683539999999997</v>
      </c>
      <c r="D64" s="26">
        <v>18.829114000000001</v>
      </c>
      <c r="E64" s="26">
        <v>35.917721999999998</v>
      </c>
      <c r="F64" s="26">
        <v>3.3227850000000001</v>
      </c>
      <c r="G64" s="26">
        <v>1.1075950000000001</v>
      </c>
      <c r="H64" s="26">
        <v>0.79113900000000004</v>
      </c>
      <c r="I64" s="26">
        <v>1.8987339999999999</v>
      </c>
      <c r="J64" s="26">
        <v>0.94936699999999996</v>
      </c>
      <c r="K64" s="26">
        <v>3.3227850000000001</v>
      </c>
      <c r="L64" s="26">
        <v>3.4810129999999999</v>
      </c>
      <c r="M64" s="26">
        <v>15.506328999999999</v>
      </c>
      <c r="N64" s="26">
        <v>4.9050630000000002</v>
      </c>
    </row>
    <row r="65" spans="1:14" x14ac:dyDescent="0.2">
      <c r="A65" s="19" t="s">
        <v>393</v>
      </c>
      <c r="B65" s="20">
        <v>85</v>
      </c>
      <c r="C65" s="26">
        <v>16.470587999999999</v>
      </c>
      <c r="D65" s="26">
        <v>18.823529000000001</v>
      </c>
      <c r="E65" s="26">
        <v>24.705881999999999</v>
      </c>
      <c r="F65" s="26">
        <v>5.8823530000000002</v>
      </c>
      <c r="G65" s="26">
        <v>1.176471</v>
      </c>
      <c r="H65" s="26">
        <v>0</v>
      </c>
      <c r="I65" s="26">
        <v>2.3529409999999999</v>
      </c>
      <c r="J65" s="26">
        <v>4.7058819999999999</v>
      </c>
      <c r="K65" s="26">
        <v>4.7058819999999999</v>
      </c>
      <c r="L65" s="26">
        <v>1.176471</v>
      </c>
      <c r="M65" s="26">
        <v>10.588234999999999</v>
      </c>
      <c r="N65" s="26">
        <v>9.4117650000000008</v>
      </c>
    </row>
    <row r="66" spans="1:14" x14ac:dyDescent="0.2">
      <c r="A66" s="19" t="s">
        <v>135</v>
      </c>
      <c r="B66" s="20">
        <v>289</v>
      </c>
      <c r="C66" s="26">
        <v>10.380623</v>
      </c>
      <c r="D66" s="26">
        <v>15.916955</v>
      </c>
      <c r="E66" s="26">
        <v>31.833909999999999</v>
      </c>
      <c r="F66" s="26">
        <v>1.384083</v>
      </c>
      <c r="G66" s="26">
        <v>0.69204200000000005</v>
      </c>
      <c r="H66" s="26">
        <v>0.69204200000000005</v>
      </c>
      <c r="I66" s="26">
        <v>2.7681659999999999</v>
      </c>
      <c r="J66" s="26">
        <v>2.0761250000000002</v>
      </c>
      <c r="K66" s="26">
        <v>2.422145</v>
      </c>
      <c r="L66" s="26">
        <v>6.2283739999999996</v>
      </c>
      <c r="M66" s="26">
        <v>16.262975999999998</v>
      </c>
      <c r="N66" s="26">
        <v>9.3425609999999999</v>
      </c>
    </row>
    <row r="67" spans="1:14" x14ac:dyDescent="0.2">
      <c r="A67" s="19" t="s">
        <v>1034</v>
      </c>
      <c r="B67" s="20">
        <v>30</v>
      </c>
      <c r="C67" s="26">
        <v>6.6666670000000003</v>
      </c>
      <c r="D67" s="26">
        <v>16.666667</v>
      </c>
      <c r="E67" s="26">
        <v>36.666666999999997</v>
      </c>
      <c r="F67" s="26">
        <v>3.3333330000000001</v>
      </c>
      <c r="G67" s="26">
        <v>0</v>
      </c>
      <c r="H67" s="26">
        <v>0</v>
      </c>
      <c r="I67" s="26">
        <v>6.6666670000000003</v>
      </c>
      <c r="J67" s="26">
        <v>0</v>
      </c>
      <c r="K67" s="26">
        <v>0</v>
      </c>
      <c r="L67" s="26">
        <v>0</v>
      </c>
      <c r="M67" s="26">
        <v>20</v>
      </c>
      <c r="N67" s="26">
        <v>10</v>
      </c>
    </row>
    <row r="68" spans="1:14" x14ac:dyDescent="0.2">
      <c r="A68" s="18" t="s">
        <v>1035</v>
      </c>
      <c r="B68" s="18"/>
      <c r="C68" s="18"/>
      <c r="D68" s="18"/>
      <c r="E68" s="18"/>
      <c r="F68" s="18"/>
      <c r="G68" s="18"/>
      <c r="H68" s="18"/>
      <c r="I68" s="18"/>
      <c r="J68" s="18"/>
      <c r="K68" s="18"/>
      <c r="L68" s="18"/>
      <c r="M68" s="18"/>
      <c r="N68" s="18"/>
    </row>
    <row r="69" spans="1:14" x14ac:dyDescent="0.2">
      <c r="A69" s="19" t="s">
        <v>1036</v>
      </c>
      <c r="B69" s="20">
        <v>366</v>
      </c>
      <c r="C69" s="26">
        <v>16.120218999999999</v>
      </c>
      <c r="D69" s="26">
        <v>13.661201999999999</v>
      </c>
      <c r="E69" s="26">
        <v>23.770492000000001</v>
      </c>
      <c r="F69" s="26">
        <v>4.3715849999999996</v>
      </c>
      <c r="G69" s="26">
        <v>0.54644800000000004</v>
      </c>
      <c r="H69" s="26">
        <v>1.0928960000000001</v>
      </c>
      <c r="I69" s="26">
        <v>3.278689</v>
      </c>
      <c r="J69" s="26">
        <v>4.0983609999999997</v>
      </c>
      <c r="K69" s="26">
        <v>3.0054639999999999</v>
      </c>
      <c r="L69" s="26">
        <v>4.0983609999999997</v>
      </c>
      <c r="M69" s="26">
        <v>14.480874</v>
      </c>
      <c r="N69" s="26">
        <v>11.47541</v>
      </c>
    </row>
    <row r="70" spans="1:14" x14ac:dyDescent="0.2">
      <c r="A70" s="19" t="s">
        <v>1037</v>
      </c>
      <c r="B70" s="20">
        <v>1212</v>
      </c>
      <c r="C70" s="26">
        <v>10.066007000000001</v>
      </c>
      <c r="D70" s="26">
        <v>19.059405999999999</v>
      </c>
      <c r="E70" s="26">
        <v>31.518152000000001</v>
      </c>
      <c r="F70" s="26">
        <v>4.4554460000000002</v>
      </c>
      <c r="G70" s="26">
        <v>1.155116</v>
      </c>
      <c r="H70" s="26">
        <v>1.4026400000000001</v>
      </c>
      <c r="I70" s="26">
        <v>3.217822</v>
      </c>
      <c r="J70" s="26">
        <v>0.90759100000000004</v>
      </c>
      <c r="K70" s="26">
        <v>3.217822</v>
      </c>
      <c r="L70" s="26">
        <v>4.7029699999999997</v>
      </c>
      <c r="M70" s="26">
        <v>15.016501999999999</v>
      </c>
      <c r="N70" s="26">
        <v>5.2805280000000003</v>
      </c>
    </row>
    <row r="71" spans="1:14" x14ac:dyDescent="0.2">
      <c r="A71" s="19" t="s">
        <v>137</v>
      </c>
      <c r="B71" s="20">
        <v>112</v>
      </c>
      <c r="C71" s="26">
        <v>22.321428999999998</v>
      </c>
      <c r="D71" s="26">
        <v>13.392856999999999</v>
      </c>
      <c r="E71" s="26">
        <v>23.214286000000001</v>
      </c>
      <c r="F71" s="26">
        <v>4.4642860000000004</v>
      </c>
      <c r="G71" s="26">
        <v>0.89285700000000001</v>
      </c>
      <c r="H71" s="26">
        <v>1.785714</v>
      </c>
      <c r="I71" s="26">
        <v>7.1428570000000002</v>
      </c>
      <c r="J71" s="26">
        <v>3.5714290000000002</v>
      </c>
      <c r="K71" s="26">
        <v>0</v>
      </c>
      <c r="L71" s="26">
        <v>3.5714290000000002</v>
      </c>
      <c r="M71" s="26">
        <v>17.857143000000001</v>
      </c>
      <c r="N71" s="26">
        <v>1.785714</v>
      </c>
    </row>
    <row r="72" spans="1:14" x14ac:dyDescent="0.2">
      <c r="A72" s="19" t="s">
        <v>138</v>
      </c>
      <c r="B72" s="20">
        <v>673</v>
      </c>
      <c r="C72" s="26">
        <v>10.698366</v>
      </c>
      <c r="D72" s="26">
        <v>18.72214</v>
      </c>
      <c r="E72" s="26">
        <v>30.757801000000001</v>
      </c>
      <c r="F72" s="26">
        <v>4.9034180000000003</v>
      </c>
      <c r="G72" s="26">
        <v>0.74294199999999999</v>
      </c>
      <c r="H72" s="26">
        <v>1.040119</v>
      </c>
      <c r="I72" s="26">
        <v>2.8231799999999998</v>
      </c>
      <c r="J72" s="26">
        <v>1.188707</v>
      </c>
      <c r="K72" s="26">
        <v>3.268945</v>
      </c>
      <c r="L72" s="26">
        <v>4.754829</v>
      </c>
      <c r="M72" s="26">
        <v>14.561664</v>
      </c>
      <c r="N72" s="26">
        <v>6.53789</v>
      </c>
    </row>
    <row r="73" spans="1:14" x14ac:dyDescent="0.2">
      <c r="A73" s="19" t="s">
        <v>1038</v>
      </c>
      <c r="B73" s="20">
        <v>75</v>
      </c>
      <c r="C73" s="26">
        <v>21.333333</v>
      </c>
      <c r="D73" s="26">
        <v>21.333333</v>
      </c>
      <c r="E73" s="26">
        <v>18.666667</v>
      </c>
      <c r="F73" s="26">
        <v>4</v>
      </c>
      <c r="G73" s="26">
        <v>1.3333330000000001</v>
      </c>
      <c r="H73" s="26">
        <v>0</v>
      </c>
      <c r="I73" s="26">
        <v>6.6666670000000003</v>
      </c>
      <c r="J73" s="26">
        <v>1.3333330000000001</v>
      </c>
      <c r="K73" s="26">
        <v>1.3333330000000001</v>
      </c>
      <c r="L73" s="26">
        <v>2.6666669999999999</v>
      </c>
      <c r="M73" s="26">
        <v>14.666667</v>
      </c>
      <c r="N73" s="26">
        <v>6.6666670000000003</v>
      </c>
    </row>
    <row r="74" spans="1:14" x14ac:dyDescent="0.2">
      <c r="A74" s="19" t="s">
        <v>1011</v>
      </c>
      <c r="B74" s="20">
        <v>178</v>
      </c>
      <c r="C74" s="26">
        <v>10.112360000000001</v>
      </c>
      <c r="D74" s="26">
        <v>11.797753</v>
      </c>
      <c r="E74" s="26">
        <v>39.325842999999999</v>
      </c>
      <c r="F74" s="26">
        <v>3.370787</v>
      </c>
      <c r="G74" s="26">
        <v>0.56179800000000002</v>
      </c>
      <c r="H74" s="26">
        <v>1.6853929999999999</v>
      </c>
      <c r="I74" s="26">
        <v>1.123596</v>
      </c>
      <c r="J74" s="26">
        <v>0.56179800000000002</v>
      </c>
      <c r="K74" s="26">
        <v>3.370787</v>
      </c>
      <c r="L74" s="26">
        <v>4.4943819999999999</v>
      </c>
      <c r="M74" s="26">
        <v>13.483146</v>
      </c>
      <c r="N74" s="26">
        <v>10.112360000000001</v>
      </c>
    </row>
    <row r="75" spans="1:14" x14ac:dyDescent="0.2">
      <c r="A75" s="19" t="s">
        <v>1441</v>
      </c>
      <c r="B75" s="20">
        <v>1644</v>
      </c>
      <c r="C75" s="26">
        <v>11.435523</v>
      </c>
      <c r="D75" s="26">
        <v>18.430657</v>
      </c>
      <c r="E75" s="26">
        <v>30.717762</v>
      </c>
      <c r="F75" s="26">
        <v>4.379562</v>
      </c>
      <c r="G75" s="26">
        <v>0.97323599999999999</v>
      </c>
      <c r="H75" s="26">
        <v>1.155718</v>
      </c>
      <c r="I75" s="26">
        <v>3.4671530000000002</v>
      </c>
      <c r="J75" s="26">
        <v>1.399027</v>
      </c>
      <c r="K75" s="26">
        <v>2.9805350000000002</v>
      </c>
      <c r="L75" s="26">
        <v>4.622871</v>
      </c>
      <c r="M75" s="26">
        <v>15.024331</v>
      </c>
      <c r="N75" s="26">
        <v>5.4136249999999997</v>
      </c>
    </row>
    <row r="76" spans="1:14" x14ac:dyDescent="0.2">
      <c r="A76" s="18" t="s">
        <v>1039</v>
      </c>
      <c r="B76" s="18"/>
      <c r="C76" s="18"/>
      <c r="D76" s="18"/>
      <c r="E76" s="18"/>
      <c r="F76" s="18"/>
      <c r="G76" s="18"/>
      <c r="H76" s="18"/>
      <c r="I76" s="18"/>
      <c r="J76" s="18"/>
      <c r="K76" s="18"/>
      <c r="L76" s="18"/>
      <c r="M76" s="18"/>
      <c r="N76" s="18"/>
    </row>
    <row r="77" spans="1:14" x14ac:dyDescent="0.2">
      <c r="A77" s="21" t="s">
        <v>1040</v>
      </c>
      <c r="B77" s="34">
        <v>366</v>
      </c>
      <c r="C77" s="30">
        <v>16.120218999999999</v>
      </c>
      <c r="D77" s="30">
        <v>13.661201999999999</v>
      </c>
      <c r="E77" s="30">
        <v>23.770492000000001</v>
      </c>
      <c r="F77" s="30">
        <v>4.3715849999999996</v>
      </c>
      <c r="G77" s="30">
        <v>0.54644800000000004</v>
      </c>
      <c r="H77" s="30">
        <v>1.0928960000000001</v>
      </c>
      <c r="I77" s="30">
        <v>3.278689</v>
      </c>
      <c r="J77" s="30">
        <v>4.0983609999999997</v>
      </c>
      <c r="K77" s="30">
        <v>3.0054639999999999</v>
      </c>
      <c r="L77" s="30">
        <v>4.0983609999999997</v>
      </c>
      <c r="M77" s="30">
        <v>14.480874</v>
      </c>
      <c r="N77" s="30">
        <v>11.47541</v>
      </c>
    </row>
    <row r="78" spans="1:14" x14ac:dyDescent="0.2">
      <c r="A78" s="21" t="s">
        <v>1041</v>
      </c>
      <c r="B78" s="34">
        <v>954</v>
      </c>
      <c r="C78" s="30">
        <v>11.006289000000001</v>
      </c>
      <c r="D78" s="30">
        <v>19.077567999999999</v>
      </c>
      <c r="E78" s="30">
        <v>30.817609999999998</v>
      </c>
      <c r="F78" s="30">
        <v>4.1928720000000004</v>
      </c>
      <c r="G78" s="30">
        <v>1.257862</v>
      </c>
      <c r="H78" s="30">
        <v>1.257862</v>
      </c>
      <c r="I78" s="30">
        <v>3.4591189999999998</v>
      </c>
      <c r="J78" s="30">
        <v>1.781971</v>
      </c>
      <c r="K78" s="30">
        <v>2.9350100000000001</v>
      </c>
      <c r="L78" s="30">
        <v>4.9266249999999996</v>
      </c>
      <c r="M78" s="30">
        <v>14.360587000000001</v>
      </c>
      <c r="N78" s="30">
        <v>4.9266249999999996</v>
      </c>
    </row>
    <row r="79" spans="1:14" x14ac:dyDescent="0.2">
      <c r="A79" s="19" t="s">
        <v>1042</v>
      </c>
      <c r="B79" s="20">
        <v>345</v>
      </c>
      <c r="C79" s="26">
        <v>11.884058</v>
      </c>
      <c r="D79" s="26">
        <v>20.579709999999999</v>
      </c>
      <c r="E79" s="26">
        <v>29.565217000000001</v>
      </c>
      <c r="F79" s="26">
        <v>4.3478260000000004</v>
      </c>
      <c r="G79" s="26">
        <v>0</v>
      </c>
      <c r="H79" s="26">
        <v>0.57970999999999995</v>
      </c>
      <c r="I79" s="26">
        <v>4.3478260000000004</v>
      </c>
      <c r="J79" s="26">
        <v>0.86956500000000003</v>
      </c>
      <c r="K79" s="26">
        <v>2.8985509999999999</v>
      </c>
      <c r="L79" s="26">
        <v>4.3478260000000004</v>
      </c>
      <c r="M79" s="26">
        <v>15.942029</v>
      </c>
      <c r="N79" s="26">
        <v>4.6376809999999997</v>
      </c>
    </row>
    <row r="80" spans="1:14" x14ac:dyDescent="0.2">
      <c r="A80" s="19" t="s">
        <v>1043</v>
      </c>
      <c r="B80" s="20">
        <v>141</v>
      </c>
      <c r="C80" s="26">
        <v>12.056737999999999</v>
      </c>
      <c r="D80" s="26">
        <v>14.893617000000001</v>
      </c>
      <c r="E80" s="26">
        <v>29.078014</v>
      </c>
      <c r="F80" s="26">
        <v>4.9645390000000003</v>
      </c>
      <c r="G80" s="26">
        <v>0.70921999999999996</v>
      </c>
      <c r="H80" s="26">
        <v>2.1276600000000001</v>
      </c>
      <c r="I80" s="26">
        <v>3.5460989999999999</v>
      </c>
      <c r="J80" s="26">
        <v>1.4184399999999999</v>
      </c>
      <c r="K80" s="26">
        <v>4.2553190000000001</v>
      </c>
      <c r="L80" s="26">
        <v>4.2553190000000001</v>
      </c>
      <c r="M80" s="26">
        <v>18.439716000000001</v>
      </c>
      <c r="N80" s="26">
        <v>4.2553190000000001</v>
      </c>
    </row>
    <row r="81" spans="1:14" x14ac:dyDescent="0.2">
      <c r="A81" s="19" t="s">
        <v>1044</v>
      </c>
      <c r="B81" s="20">
        <v>56</v>
      </c>
      <c r="C81" s="26">
        <v>12.5</v>
      </c>
      <c r="D81" s="26">
        <v>17.857143000000001</v>
      </c>
      <c r="E81" s="26">
        <v>33.928570999999998</v>
      </c>
      <c r="F81" s="26">
        <v>10.714286</v>
      </c>
      <c r="G81" s="26">
        <v>3.5714290000000002</v>
      </c>
      <c r="H81" s="26">
        <v>0</v>
      </c>
      <c r="I81" s="26">
        <v>3.5714290000000002</v>
      </c>
      <c r="J81" s="26">
        <v>1.785714</v>
      </c>
      <c r="K81" s="26">
        <v>0</v>
      </c>
      <c r="L81" s="26">
        <v>0</v>
      </c>
      <c r="M81" s="26">
        <v>14.285714</v>
      </c>
      <c r="N81" s="26">
        <v>1.785714</v>
      </c>
    </row>
    <row r="82" spans="1:14" x14ac:dyDescent="0.2">
      <c r="A82" s="19" t="s">
        <v>1045</v>
      </c>
      <c r="B82" s="20">
        <v>48</v>
      </c>
      <c r="C82" s="26">
        <v>16.666667</v>
      </c>
      <c r="D82" s="26">
        <v>16.666667</v>
      </c>
      <c r="E82" s="26">
        <v>33.333333000000003</v>
      </c>
      <c r="F82" s="26">
        <v>2.0833330000000001</v>
      </c>
      <c r="G82" s="26">
        <v>2.0833330000000001</v>
      </c>
      <c r="H82" s="26">
        <v>2.0833330000000001</v>
      </c>
      <c r="I82" s="26">
        <v>0</v>
      </c>
      <c r="J82" s="26">
        <v>0</v>
      </c>
      <c r="K82" s="26">
        <v>2.0833330000000001</v>
      </c>
      <c r="L82" s="26">
        <v>0</v>
      </c>
      <c r="M82" s="26">
        <v>18.75</v>
      </c>
      <c r="N82" s="26">
        <v>6.25</v>
      </c>
    </row>
    <row r="83" spans="1:14" x14ac:dyDescent="0.2">
      <c r="A83" s="19" t="s">
        <v>1046</v>
      </c>
      <c r="B83" s="20">
        <v>20</v>
      </c>
      <c r="C83" s="26">
        <v>5</v>
      </c>
      <c r="D83" s="26">
        <v>15</v>
      </c>
      <c r="E83" s="26">
        <v>25</v>
      </c>
      <c r="F83" s="26">
        <v>0</v>
      </c>
      <c r="G83" s="26">
        <v>0</v>
      </c>
      <c r="H83" s="26">
        <v>0</v>
      </c>
      <c r="I83" s="26">
        <v>0</v>
      </c>
      <c r="J83" s="26">
        <v>0</v>
      </c>
      <c r="K83" s="26">
        <v>10</v>
      </c>
      <c r="L83" s="26">
        <v>15</v>
      </c>
      <c r="M83" s="26">
        <v>5</v>
      </c>
      <c r="N83" s="26">
        <v>25</v>
      </c>
    </row>
    <row r="84" spans="1:14" x14ac:dyDescent="0.2">
      <c r="A84" s="19" t="s">
        <v>1047</v>
      </c>
      <c r="B84" s="20">
        <v>4</v>
      </c>
      <c r="C84" s="26">
        <v>25</v>
      </c>
      <c r="D84" s="26">
        <v>0</v>
      </c>
      <c r="E84" s="26">
        <v>25</v>
      </c>
      <c r="F84" s="26">
        <v>0</v>
      </c>
      <c r="G84" s="26">
        <v>0</v>
      </c>
      <c r="H84" s="26">
        <v>0</v>
      </c>
      <c r="I84" s="26">
        <v>25</v>
      </c>
      <c r="J84" s="26">
        <v>0</v>
      </c>
      <c r="K84" s="26">
        <v>0</v>
      </c>
      <c r="L84" s="26">
        <v>0</v>
      </c>
      <c r="M84" s="26">
        <v>0</v>
      </c>
      <c r="N84" s="26">
        <v>25</v>
      </c>
    </row>
    <row r="85" spans="1:14" x14ac:dyDescent="0.2">
      <c r="A85" s="19" t="s">
        <v>1048</v>
      </c>
      <c r="B85" s="20">
        <v>2</v>
      </c>
      <c r="C85" s="26">
        <v>0</v>
      </c>
      <c r="D85" s="26">
        <v>50</v>
      </c>
      <c r="E85" s="26">
        <v>0</v>
      </c>
      <c r="F85" s="26">
        <v>50</v>
      </c>
      <c r="G85" s="26">
        <v>0</v>
      </c>
      <c r="H85" s="26">
        <v>0</v>
      </c>
      <c r="I85" s="26">
        <v>0</v>
      </c>
      <c r="J85" s="26">
        <v>0</v>
      </c>
      <c r="K85" s="26">
        <v>0</v>
      </c>
      <c r="L85" s="26">
        <v>0</v>
      </c>
      <c r="M85" s="26">
        <v>0</v>
      </c>
      <c r="N85" s="26">
        <v>0</v>
      </c>
    </row>
    <row r="86" spans="1:14" x14ac:dyDescent="0.2">
      <c r="A86" s="19" t="s">
        <v>1049</v>
      </c>
      <c r="B86" s="20">
        <v>2</v>
      </c>
      <c r="C86" s="26">
        <v>0</v>
      </c>
      <c r="D86" s="26">
        <v>0</v>
      </c>
      <c r="E86" s="26">
        <v>50</v>
      </c>
      <c r="F86" s="26">
        <v>0</v>
      </c>
      <c r="G86" s="26">
        <v>0</v>
      </c>
      <c r="H86" s="26">
        <v>0</v>
      </c>
      <c r="I86" s="26">
        <v>0</v>
      </c>
      <c r="J86" s="26">
        <v>0</v>
      </c>
      <c r="K86" s="26">
        <v>0</v>
      </c>
      <c r="L86" s="26">
        <v>50</v>
      </c>
      <c r="M86" s="26">
        <v>0</v>
      </c>
      <c r="N86" s="26">
        <v>0</v>
      </c>
    </row>
    <row r="87" spans="1:14" x14ac:dyDescent="0.2">
      <c r="A87" s="19" t="s">
        <v>1011</v>
      </c>
      <c r="B87" s="20">
        <v>250</v>
      </c>
      <c r="C87" s="26">
        <v>10.4</v>
      </c>
      <c r="D87" s="26">
        <v>11.2</v>
      </c>
      <c r="E87" s="26">
        <v>38.4</v>
      </c>
      <c r="F87" s="26">
        <v>3.2</v>
      </c>
      <c r="G87" s="26">
        <v>0.4</v>
      </c>
      <c r="H87" s="26">
        <v>1.6</v>
      </c>
      <c r="I87" s="26">
        <v>1.2</v>
      </c>
      <c r="J87" s="26">
        <v>0.4</v>
      </c>
      <c r="K87" s="26">
        <v>3.2</v>
      </c>
      <c r="L87" s="26">
        <v>4.8</v>
      </c>
      <c r="M87" s="26">
        <v>14</v>
      </c>
      <c r="N87" s="26">
        <v>11.2</v>
      </c>
    </row>
    <row r="88" spans="1:14" x14ac:dyDescent="0.2">
      <c r="A88" s="18" t="s">
        <v>1050</v>
      </c>
      <c r="B88" s="18"/>
      <c r="C88" s="18"/>
      <c r="D88" s="18"/>
      <c r="E88" s="18"/>
      <c r="F88" s="18"/>
      <c r="G88" s="18"/>
      <c r="H88" s="18"/>
      <c r="I88" s="18"/>
      <c r="J88" s="18"/>
      <c r="K88" s="18"/>
      <c r="L88" s="18"/>
      <c r="M88" s="18"/>
      <c r="N88" s="18"/>
    </row>
    <row r="89" spans="1:14" x14ac:dyDescent="0.2">
      <c r="A89" s="19" t="s">
        <v>1051</v>
      </c>
      <c r="B89" s="20">
        <v>1712</v>
      </c>
      <c r="C89" s="26">
        <v>11.039720000000001</v>
      </c>
      <c r="D89" s="26">
        <v>16.471962999999999</v>
      </c>
      <c r="E89" s="26">
        <v>32.476635999999999</v>
      </c>
      <c r="F89" s="26">
        <v>3.738318</v>
      </c>
      <c r="G89" s="26">
        <v>0.87616799999999995</v>
      </c>
      <c r="H89" s="26">
        <v>0.99299099999999996</v>
      </c>
      <c r="I89" s="26">
        <v>3.2126169999999998</v>
      </c>
      <c r="J89" s="26">
        <v>1.2850470000000001</v>
      </c>
      <c r="K89" s="26">
        <v>2.8621500000000002</v>
      </c>
      <c r="L89" s="26">
        <v>5.257009</v>
      </c>
      <c r="M89" s="26">
        <v>15.537383</v>
      </c>
      <c r="N89" s="26">
        <v>6.25</v>
      </c>
    </row>
    <row r="90" spans="1:14" x14ac:dyDescent="0.2">
      <c r="A90" s="19" t="s">
        <v>139</v>
      </c>
      <c r="B90" s="20">
        <v>76</v>
      </c>
      <c r="C90" s="26">
        <v>10.526316</v>
      </c>
      <c r="D90" s="26">
        <v>11.842105</v>
      </c>
      <c r="E90" s="26">
        <v>32.894736999999999</v>
      </c>
      <c r="F90" s="26">
        <v>5.2631579999999998</v>
      </c>
      <c r="G90" s="26">
        <v>1.3157890000000001</v>
      </c>
      <c r="H90" s="26">
        <v>1.3157890000000001</v>
      </c>
      <c r="I90" s="26">
        <v>5.2631579999999998</v>
      </c>
      <c r="J90" s="26">
        <v>1.3157890000000001</v>
      </c>
      <c r="K90" s="26">
        <v>5.2631579999999998</v>
      </c>
      <c r="L90" s="26">
        <v>5.2631579999999998</v>
      </c>
      <c r="M90" s="26">
        <v>11.842105</v>
      </c>
      <c r="N90" s="26">
        <v>7.8947370000000001</v>
      </c>
    </row>
    <row r="91" spans="1:14" x14ac:dyDescent="0.2">
      <c r="A91" s="19" t="s">
        <v>1052</v>
      </c>
      <c r="B91" s="20">
        <v>59</v>
      </c>
      <c r="C91" s="26">
        <v>20.338982999999999</v>
      </c>
      <c r="D91" s="26">
        <v>18.644068000000001</v>
      </c>
      <c r="E91" s="26">
        <v>22.033898000000001</v>
      </c>
      <c r="F91" s="26">
        <v>3.389831</v>
      </c>
      <c r="G91" s="26">
        <v>3.389831</v>
      </c>
      <c r="H91" s="26">
        <v>1.6949149999999999</v>
      </c>
      <c r="I91" s="26">
        <v>1.6949149999999999</v>
      </c>
      <c r="J91" s="26">
        <v>5.084746</v>
      </c>
      <c r="K91" s="26">
        <v>1.6949149999999999</v>
      </c>
      <c r="L91" s="26">
        <v>0</v>
      </c>
      <c r="M91" s="26">
        <v>15.254237</v>
      </c>
      <c r="N91" s="26">
        <v>6.7796609999999999</v>
      </c>
    </row>
    <row r="92" spans="1:14" x14ac:dyDescent="0.2">
      <c r="A92" s="19" t="s">
        <v>140</v>
      </c>
      <c r="B92" s="20">
        <v>194</v>
      </c>
      <c r="C92" s="26">
        <v>19.587629</v>
      </c>
      <c r="D92" s="26">
        <v>24.742267999999999</v>
      </c>
      <c r="E92" s="26">
        <v>14.948454</v>
      </c>
      <c r="F92" s="26">
        <v>10.309278000000001</v>
      </c>
      <c r="G92" s="26">
        <v>0.51546400000000003</v>
      </c>
      <c r="H92" s="26">
        <v>2.0618560000000001</v>
      </c>
      <c r="I92" s="26">
        <v>2.0618560000000001</v>
      </c>
      <c r="J92" s="26">
        <v>6.1855669999999998</v>
      </c>
      <c r="K92" s="26">
        <v>3.092784</v>
      </c>
      <c r="L92" s="26">
        <v>0.51546400000000003</v>
      </c>
      <c r="M92" s="26">
        <v>7.7319589999999998</v>
      </c>
      <c r="N92" s="26">
        <v>8.2474229999999995</v>
      </c>
    </row>
    <row r="93" spans="1:14" x14ac:dyDescent="0.2">
      <c r="A93" s="19" t="s">
        <v>141</v>
      </c>
      <c r="B93" s="20">
        <v>16</v>
      </c>
      <c r="C93" s="26">
        <v>31.25</v>
      </c>
      <c r="D93" s="26">
        <v>6.25</v>
      </c>
      <c r="E93" s="26">
        <v>6.25</v>
      </c>
      <c r="F93" s="26">
        <v>6.25</v>
      </c>
      <c r="G93" s="26">
        <v>0</v>
      </c>
      <c r="H93" s="26">
        <v>12.5</v>
      </c>
      <c r="I93" s="26">
        <v>6.25</v>
      </c>
      <c r="J93" s="26">
        <v>0</v>
      </c>
      <c r="K93" s="26">
        <v>12.5</v>
      </c>
      <c r="L93" s="26">
        <v>0</v>
      </c>
      <c r="M93" s="26">
        <v>18.75</v>
      </c>
      <c r="N93" s="26">
        <v>0</v>
      </c>
    </row>
    <row r="94" spans="1:14" x14ac:dyDescent="0.2">
      <c r="A94" s="19" t="s">
        <v>1009</v>
      </c>
      <c r="B94" s="20">
        <v>46</v>
      </c>
      <c r="C94" s="26">
        <v>8.6956520000000008</v>
      </c>
      <c r="D94" s="26">
        <v>15.217390999999999</v>
      </c>
      <c r="E94" s="26">
        <v>21.739129999999999</v>
      </c>
      <c r="F94" s="26">
        <v>2.1739130000000002</v>
      </c>
      <c r="G94" s="26">
        <v>0</v>
      </c>
      <c r="H94" s="26">
        <v>2.1739130000000002</v>
      </c>
      <c r="I94" s="26">
        <v>6.5217390000000002</v>
      </c>
      <c r="J94" s="26">
        <v>0</v>
      </c>
      <c r="K94" s="26">
        <v>2.1739130000000002</v>
      </c>
      <c r="L94" s="26">
        <v>2.1739130000000002</v>
      </c>
      <c r="M94" s="26">
        <v>26.086957000000002</v>
      </c>
      <c r="N94" s="26">
        <v>13.043478</v>
      </c>
    </row>
    <row r="95" spans="1:14" x14ac:dyDescent="0.2">
      <c r="A95" s="19" t="s">
        <v>1011</v>
      </c>
      <c r="B95" s="20">
        <v>85</v>
      </c>
      <c r="C95" s="26">
        <v>10.588234999999999</v>
      </c>
      <c r="D95" s="26">
        <v>18.823529000000001</v>
      </c>
      <c r="E95" s="26">
        <v>32.941175999999999</v>
      </c>
      <c r="F95" s="26">
        <v>2.3529409999999999</v>
      </c>
      <c r="G95" s="26">
        <v>0</v>
      </c>
      <c r="H95" s="26">
        <v>0</v>
      </c>
      <c r="I95" s="26">
        <v>3.5294120000000002</v>
      </c>
      <c r="J95" s="26">
        <v>1.176471</v>
      </c>
      <c r="K95" s="26">
        <v>3.5294120000000002</v>
      </c>
      <c r="L95" s="26">
        <v>3.5294120000000002</v>
      </c>
      <c r="M95" s="26">
        <v>11.764706</v>
      </c>
      <c r="N95" s="26">
        <v>11.764706</v>
      </c>
    </row>
    <row r="96" spans="1:14" x14ac:dyDescent="0.2">
      <c r="A96" s="18" t="s">
        <v>1053</v>
      </c>
      <c r="B96" s="18"/>
      <c r="C96" s="18"/>
      <c r="D96" s="18"/>
      <c r="E96" s="18"/>
      <c r="F96" s="18"/>
      <c r="G96" s="18"/>
      <c r="H96" s="18"/>
      <c r="I96" s="18"/>
      <c r="J96" s="18"/>
      <c r="K96" s="18"/>
      <c r="L96" s="18"/>
      <c r="M96" s="18"/>
      <c r="N96" s="18"/>
    </row>
    <row r="97" spans="1:14" x14ac:dyDescent="0.2">
      <c r="A97" s="19" t="s">
        <v>1054</v>
      </c>
      <c r="B97" s="20">
        <v>1212</v>
      </c>
      <c r="C97" s="26">
        <v>11.633663</v>
      </c>
      <c r="D97" s="26">
        <v>17.161715999999998</v>
      </c>
      <c r="E97" s="26">
        <v>33.168317000000002</v>
      </c>
      <c r="F97" s="26">
        <v>3.217822</v>
      </c>
      <c r="G97" s="26">
        <v>0.49504999999999999</v>
      </c>
      <c r="H97" s="26">
        <v>1.4026400000000001</v>
      </c>
      <c r="I97" s="26">
        <v>2.6402640000000002</v>
      </c>
      <c r="J97" s="26">
        <v>1.4026400000000001</v>
      </c>
      <c r="K97" s="26">
        <v>3.465347</v>
      </c>
      <c r="L97" s="26">
        <v>5.0330029999999999</v>
      </c>
      <c r="M97" s="26">
        <v>15.676568</v>
      </c>
      <c r="N97" s="26">
        <v>4.7029699999999997</v>
      </c>
    </row>
    <row r="98" spans="1:14" x14ac:dyDescent="0.2">
      <c r="A98" s="19" t="s">
        <v>1055</v>
      </c>
      <c r="B98" s="20">
        <v>24</v>
      </c>
      <c r="C98" s="26">
        <v>16.666667</v>
      </c>
      <c r="D98" s="26">
        <v>25</v>
      </c>
      <c r="E98" s="26">
        <v>20.833333</v>
      </c>
      <c r="F98" s="26">
        <v>12.5</v>
      </c>
      <c r="G98" s="26">
        <v>0</v>
      </c>
      <c r="H98" s="26">
        <v>0</v>
      </c>
      <c r="I98" s="26">
        <v>4.1666670000000003</v>
      </c>
      <c r="J98" s="26">
        <v>0</v>
      </c>
      <c r="K98" s="26">
        <v>4.1666670000000003</v>
      </c>
      <c r="L98" s="26">
        <v>0</v>
      </c>
      <c r="M98" s="26">
        <v>16.666667</v>
      </c>
      <c r="N98" s="26">
        <v>0</v>
      </c>
    </row>
    <row r="99" spans="1:14" x14ac:dyDescent="0.2">
      <c r="A99" s="19" t="s">
        <v>1056</v>
      </c>
      <c r="B99" s="20">
        <v>76</v>
      </c>
      <c r="C99" s="26">
        <v>14.473684</v>
      </c>
      <c r="D99" s="26">
        <v>14.473684</v>
      </c>
      <c r="E99" s="26">
        <v>34.210526000000002</v>
      </c>
      <c r="F99" s="26">
        <v>14.473684</v>
      </c>
      <c r="G99" s="26">
        <v>1.3157890000000001</v>
      </c>
      <c r="H99" s="26">
        <v>0</v>
      </c>
      <c r="I99" s="26">
        <v>2.6315789999999999</v>
      </c>
      <c r="J99" s="26">
        <v>0</v>
      </c>
      <c r="K99" s="26">
        <v>2.6315789999999999</v>
      </c>
      <c r="L99" s="26">
        <v>2.6315789999999999</v>
      </c>
      <c r="M99" s="26">
        <v>11.842105</v>
      </c>
      <c r="N99" s="26">
        <v>1.3157890000000001</v>
      </c>
    </row>
    <row r="100" spans="1:14" x14ac:dyDescent="0.2">
      <c r="A100" s="19" t="s">
        <v>1057</v>
      </c>
      <c r="B100" s="20">
        <v>43</v>
      </c>
      <c r="C100" s="26">
        <v>11.627907</v>
      </c>
      <c r="D100" s="26">
        <v>23.255814000000001</v>
      </c>
      <c r="E100" s="26">
        <v>23.255814000000001</v>
      </c>
      <c r="F100" s="26">
        <v>6.9767440000000001</v>
      </c>
      <c r="G100" s="26">
        <v>2.3255810000000001</v>
      </c>
      <c r="H100" s="26">
        <v>0</v>
      </c>
      <c r="I100" s="26">
        <v>4.6511630000000004</v>
      </c>
      <c r="J100" s="26">
        <v>0</v>
      </c>
      <c r="K100" s="26">
        <v>4.6511630000000004</v>
      </c>
      <c r="L100" s="26">
        <v>2.3255810000000001</v>
      </c>
      <c r="M100" s="26">
        <v>13.953488</v>
      </c>
      <c r="N100" s="26">
        <v>6.9767440000000001</v>
      </c>
    </row>
    <row r="101" spans="1:14" x14ac:dyDescent="0.2">
      <c r="A101" s="19" t="s">
        <v>1058</v>
      </c>
      <c r="B101" s="20">
        <v>14</v>
      </c>
      <c r="C101" s="26">
        <v>14.285714</v>
      </c>
      <c r="D101" s="26">
        <v>14.285714</v>
      </c>
      <c r="E101" s="26">
        <v>28.571428999999998</v>
      </c>
      <c r="F101" s="26">
        <v>0</v>
      </c>
      <c r="G101" s="26">
        <v>7.1428570000000002</v>
      </c>
      <c r="H101" s="26">
        <v>0</v>
      </c>
      <c r="I101" s="26">
        <v>21.428571000000002</v>
      </c>
      <c r="J101" s="26">
        <v>0</v>
      </c>
      <c r="K101" s="26">
        <v>0</v>
      </c>
      <c r="L101" s="26">
        <v>7.1428570000000002</v>
      </c>
      <c r="M101" s="26">
        <v>0</v>
      </c>
      <c r="N101" s="26">
        <v>7.1428570000000002</v>
      </c>
    </row>
    <row r="102" spans="1:14" x14ac:dyDescent="0.2">
      <c r="A102" s="19" t="s">
        <v>1059</v>
      </c>
      <c r="B102" s="20">
        <v>5</v>
      </c>
      <c r="C102" s="26">
        <v>20</v>
      </c>
      <c r="D102" s="26">
        <v>20</v>
      </c>
      <c r="E102" s="26">
        <v>0</v>
      </c>
      <c r="F102" s="26">
        <v>20</v>
      </c>
      <c r="G102" s="26">
        <v>0</v>
      </c>
      <c r="H102" s="26">
        <v>0</v>
      </c>
      <c r="I102" s="26">
        <v>20</v>
      </c>
      <c r="J102" s="26">
        <v>0</v>
      </c>
      <c r="K102" s="26">
        <v>0</v>
      </c>
      <c r="L102" s="26">
        <v>0</v>
      </c>
      <c r="M102" s="26">
        <v>20</v>
      </c>
      <c r="N102" s="26">
        <v>0</v>
      </c>
    </row>
    <row r="103" spans="1:14" x14ac:dyDescent="0.2">
      <c r="A103" s="19" t="s">
        <v>1011</v>
      </c>
      <c r="B103" s="20">
        <v>414</v>
      </c>
      <c r="C103" s="26">
        <v>7.9710140000000003</v>
      </c>
      <c r="D103" s="26">
        <v>12.801932000000001</v>
      </c>
      <c r="E103" s="26">
        <v>32.367150000000002</v>
      </c>
      <c r="F103" s="26">
        <v>2.6570049999999998</v>
      </c>
      <c r="G103" s="26">
        <v>1.6908209999999999</v>
      </c>
      <c r="H103" s="26">
        <v>0.24154600000000001</v>
      </c>
      <c r="I103" s="26">
        <v>4.3478260000000004</v>
      </c>
      <c r="J103" s="26">
        <v>1.4492750000000001</v>
      </c>
      <c r="K103" s="26">
        <v>1.4492750000000001</v>
      </c>
      <c r="L103" s="26">
        <v>7.0048310000000003</v>
      </c>
      <c r="M103" s="26">
        <v>15.700483</v>
      </c>
      <c r="N103" s="26">
        <v>12.318841000000001</v>
      </c>
    </row>
    <row r="104" spans="1:14" x14ac:dyDescent="0.2">
      <c r="A104" s="18" t="s">
        <v>1060</v>
      </c>
      <c r="B104" s="18"/>
      <c r="C104" s="18"/>
      <c r="D104" s="18"/>
      <c r="E104" s="18"/>
      <c r="F104" s="18"/>
      <c r="G104" s="18"/>
      <c r="H104" s="18"/>
      <c r="I104" s="18"/>
      <c r="J104" s="18"/>
      <c r="K104" s="18"/>
      <c r="L104" s="18"/>
      <c r="M104" s="18"/>
      <c r="N104" s="18"/>
    </row>
    <row r="105" spans="1:14" x14ac:dyDescent="0.2">
      <c r="A105" s="19" t="s">
        <v>1054</v>
      </c>
      <c r="B105" s="20">
        <v>13</v>
      </c>
      <c r="C105" s="26">
        <v>7.6923079999999997</v>
      </c>
      <c r="D105" s="26">
        <v>15.384615</v>
      </c>
      <c r="E105" s="26">
        <v>23.076923000000001</v>
      </c>
      <c r="F105" s="26">
        <v>0</v>
      </c>
      <c r="G105" s="26">
        <v>0</v>
      </c>
      <c r="H105" s="26">
        <v>7.6923079999999997</v>
      </c>
      <c r="I105" s="26">
        <v>0</v>
      </c>
      <c r="J105" s="26">
        <v>0</v>
      </c>
      <c r="K105" s="26">
        <v>0</v>
      </c>
      <c r="L105" s="26">
        <v>0</v>
      </c>
      <c r="M105" s="26">
        <v>30.769231000000001</v>
      </c>
      <c r="N105" s="26">
        <v>15.384615</v>
      </c>
    </row>
    <row r="106" spans="1:14" x14ac:dyDescent="0.2">
      <c r="A106" s="19" t="s">
        <v>1055</v>
      </c>
      <c r="B106" s="20">
        <v>89</v>
      </c>
      <c r="C106" s="26">
        <v>13.483146</v>
      </c>
      <c r="D106" s="26">
        <v>20.224719</v>
      </c>
      <c r="E106" s="26">
        <v>12.359551</v>
      </c>
      <c r="F106" s="26">
        <v>7.8651689999999999</v>
      </c>
      <c r="G106" s="26">
        <v>0</v>
      </c>
      <c r="H106" s="26">
        <v>4.4943819999999999</v>
      </c>
      <c r="I106" s="26">
        <v>4.4943819999999999</v>
      </c>
      <c r="J106" s="26">
        <v>8.9887639999999998</v>
      </c>
      <c r="K106" s="26">
        <v>3.370787</v>
      </c>
      <c r="L106" s="26">
        <v>0</v>
      </c>
      <c r="M106" s="26">
        <v>15.730337</v>
      </c>
      <c r="N106" s="26">
        <v>8.9887639999999998</v>
      </c>
    </row>
    <row r="107" spans="1:14" x14ac:dyDescent="0.2">
      <c r="A107" s="19" t="s">
        <v>1056</v>
      </c>
      <c r="B107" s="20">
        <v>143</v>
      </c>
      <c r="C107" s="26">
        <v>20.979020999999999</v>
      </c>
      <c r="D107" s="26">
        <v>20.979020999999999</v>
      </c>
      <c r="E107" s="26">
        <v>20.979020999999999</v>
      </c>
      <c r="F107" s="26">
        <v>10.489509999999999</v>
      </c>
      <c r="G107" s="26">
        <v>1.398601</v>
      </c>
      <c r="H107" s="26">
        <v>1.398601</v>
      </c>
      <c r="I107" s="26">
        <v>2.0979019999999999</v>
      </c>
      <c r="J107" s="26">
        <v>3.4965030000000001</v>
      </c>
      <c r="K107" s="26">
        <v>2.7972030000000001</v>
      </c>
      <c r="L107" s="26">
        <v>0.69930099999999995</v>
      </c>
      <c r="M107" s="26">
        <v>9.0909089999999999</v>
      </c>
      <c r="N107" s="26">
        <v>5.5944060000000002</v>
      </c>
    </row>
    <row r="108" spans="1:14" x14ac:dyDescent="0.2">
      <c r="A108" s="19" t="s">
        <v>1057</v>
      </c>
      <c r="B108" s="20">
        <v>27</v>
      </c>
      <c r="C108" s="26">
        <v>18.518519000000001</v>
      </c>
      <c r="D108" s="26">
        <v>33.333333000000003</v>
      </c>
      <c r="E108" s="26">
        <v>11.111110999999999</v>
      </c>
      <c r="F108" s="26">
        <v>7.4074070000000001</v>
      </c>
      <c r="G108" s="26">
        <v>0</v>
      </c>
      <c r="H108" s="26">
        <v>3.7037040000000001</v>
      </c>
      <c r="I108" s="26">
        <v>0</v>
      </c>
      <c r="J108" s="26">
        <v>3.7037040000000001</v>
      </c>
      <c r="K108" s="26">
        <v>7.4074070000000001</v>
      </c>
      <c r="L108" s="26">
        <v>3.7037040000000001</v>
      </c>
      <c r="M108" s="26">
        <v>7.4074070000000001</v>
      </c>
      <c r="N108" s="26">
        <v>3.7037040000000001</v>
      </c>
    </row>
    <row r="109" spans="1:14" x14ac:dyDescent="0.2">
      <c r="A109" s="19" t="s">
        <v>1058</v>
      </c>
      <c r="B109" s="20">
        <v>5</v>
      </c>
      <c r="C109" s="26">
        <v>40</v>
      </c>
      <c r="D109" s="26">
        <v>20</v>
      </c>
      <c r="E109" s="26">
        <v>0</v>
      </c>
      <c r="F109" s="26">
        <v>0</v>
      </c>
      <c r="G109" s="26">
        <v>0</v>
      </c>
      <c r="H109" s="26">
        <v>0</v>
      </c>
      <c r="I109" s="26">
        <v>0</v>
      </c>
      <c r="J109" s="26">
        <v>20</v>
      </c>
      <c r="K109" s="26">
        <v>0</v>
      </c>
      <c r="L109" s="26">
        <v>0</v>
      </c>
      <c r="M109" s="26">
        <v>0</v>
      </c>
      <c r="N109" s="26">
        <v>20</v>
      </c>
    </row>
    <row r="110" spans="1:14" x14ac:dyDescent="0.2">
      <c r="A110" s="19" t="s">
        <v>1059</v>
      </c>
      <c r="B110" s="20">
        <v>10</v>
      </c>
      <c r="C110" s="26">
        <v>70</v>
      </c>
      <c r="D110" s="26">
        <v>10</v>
      </c>
      <c r="E110" s="26">
        <v>10</v>
      </c>
      <c r="F110" s="26">
        <v>0</v>
      </c>
      <c r="G110" s="26">
        <v>10</v>
      </c>
      <c r="H110" s="26">
        <v>0</v>
      </c>
      <c r="I110" s="26">
        <v>0</v>
      </c>
      <c r="J110" s="26">
        <v>0</v>
      </c>
      <c r="K110" s="26">
        <v>0</v>
      </c>
      <c r="L110" s="26">
        <v>0</v>
      </c>
      <c r="M110" s="26">
        <v>0</v>
      </c>
      <c r="N110" s="26">
        <v>0</v>
      </c>
    </row>
    <row r="111" spans="1:14" x14ac:dyDescent="0.2">
      <c r="A111" s="19" t="s">
        <v>1011</v>
      </c>
      <c r="B111" s="20">
        <v>28</v>
      </c>
      <c r="C111" s="26">
        <v>7.1428570000000002</v>
      </c>
      <c r="D111" s="26">
        <v>21.428571000000002</v>
      </c>
      <c r="E111" s="26">
        <v>17.857143000000001</v>
      </c>
      <c r="F111" s="26">
        <v>0</v>
      </c>
      <c r="G111" s="26">
        <v>0</v>
      </c>
      <c r="H111" s="26">
        <v>0</v>
      </c>
      <c r="I111" s="26">
        <v>7.1428570000000002</v>
      </c>
      <c r="J111" s="26">
        <v>0</v>
      </c>
      <c r="K111" s="26">
        <v>3.5714290000000002</v>
      </c>
      <c r="L111" s="26">
        <v>0</v>
      </c>
      <c r="M111" s="26">
        <v>21.428571000000002</v>
      </c>
      <c r="N111" s="26">
        <v>21.428571000000002</v>
      </c>
    </row>
    <row r="112" spans="1:14" x14ac:dyDescent="0.2">
      <c r="A112" s="18" t="s">
        <v>142</v>
      </c>
      <c r="B112" s="18"/>
      <c r="C112" s="18"/>
      <c r="D112" s="18"/>
      <c r="E112" s="18"/>
      <c r="F112" s="18"/>
      <c r="G112" s="18"/>
      <c r="H112" s="18"/>
      <c r="I112" s="18"/>
      <c r="J112" s="18"/>
      <c r="K112" s="18"/>
      <c r="L112" s="18"/>
      <c r="M112" s="18"/>
      <c r="N112" s="18"/>
    </row>
    <row r="113" spans="1:14" x14ac:dyDescent="0.2">
      <c r="A113" s="19" t="s">
        <v>1061</v>
      </c>
      <c r="B113" s="20">
        <v>90</v>
      </c>
      <c r="C113" s="26">
        <v>12.222222</v>
      </c>
      <c r="D113" s="26">
        <v>18.888888999999999</v>
      </c>
      <c r="E113" s="26">
        <v>27.777778000000001</v>
      </c>
      <c r="F113" s="26">
        <v>3.3333330000000001</v>
      </c>
      <c r="G113" s="26">
        <v>2.2222219999999999</v>
      </c>
      <c r="H113" s="26">
        <v>2.2222219999999999</v>
      </c>
      <c r="I113" s="26">
        <v>5.5555560000000002</v>
      </c>
      <c r="J113" s="26">
        <v>2.2222219999999999</v>
      </c>
      <c r="K113" s="26">
        <v>2.2222219999999999</v>
      </c>
      <c r="L113" s="26">
        <v>3.3333330000000001</v>
      </c>
      <c r="M113" s="26">
        <v>12.222222</v>
      </c>
      <c r="N113" s="26">
        <v>7.7777779999999996</v>
      </c>
    </row>
    <row r="114" spans="1:14" x14ac:dyDescent="0.2">
      <c r="A114" s="19" t="s">
        <v>1062</v>
      </c>
      <c r="B114" s="20">
        <v>307</v>
      </c>
      <c r="C114" s="26">
        <v>14.332248</v>
      </c>
      <c r="D114" s="26">
        <v>17.589576999999998</v>
      </c>
      <c r="E114" s="26">
        <v>24.429967000000001</v>
      </c>
      <c r="F114" s="26">
        <v>7.1661239999999999</v>
      </c>
      <c r="G114" s="26">
        <v>1.302932</v>
      </c>
      <c r="H114" s="26">
        <v>1.9543969999999999</v>
      </c>
      <c r="I114" s="26">
        <v>3.908795</v>
      </c>
      <c r="J114" s="26">
        <v>1.6286639999999999</v>
      </c>
      <c r="K114" s="26">
        <v>4.885993</v>
      </c>
      <c r="L114" s="26">
        <v>4.885993</v>
      </c>
      <c r="M114" s="26">
        <v>15.309445999999999</v>
      </c>
      <c r="N114" s="26">
        <v>2.6058629999999998</v>
      </c>
    </row>
    <row r="115" spans="1:14" x14ac:dyDescent="0.2">
      <c r="A115" s="19" t="s">
        <v>1063</v>
      </c>
      <c r="B115" s="20">
        <v>392</v>
      </c>
      <c r="C115" s="26">
        <v>14.285714</v>
      </c>
      <c r="D115" s="26">
        <v>17.091837000000002</v>
      </c>
      <c r="E115" s="26">
        <v>30.102041</v>
      </c>
      <c r="F115" s="26">
        <v>6.3775510000000004</v>
      </c>
      <c r="G115" s="26">
        <v>0.51020399999999999</v>
      </c>
      <c r="H115" s="26">
        <v>1.785714</v>
      </c>
      <c r="I115" s="26">
        <v>3.5714290000000002</v>
      </c>
      <c r="J115" s="26">
        <v>2.040816</v>
      </c>
      <c r="K115" s="26">
        <v>4.0816330000000001</v>
      </c>
      <c r="L115" s="26">
        <v>3.5714290000000002</v>
      </c>
      <c r="M115" s="26">
        <v>13.265306000000001</v>
      </c>
      <c r="N115" s="26">
        <v>3.3163269999999998</v>
      </c>
    </row>
    <row r="116" spans="1:14" x14ac:dyDescent="0.2">
      <c r="A116" s="19" t="s">
        <v>1064</v>
      </c>
      <c r="B116" s="20">
        <v>379</v>
      </c>
      <c r="C116" s="26">
        <v>11.345646</v>
      </c>
      <c r="D116" s="26">
        <v>18.997361000000001</v>
      </c>
      <c r="E116" s="26">
        <v>29.287599</v>
      </c>
      <c r="F116" s="26">
        <v>3.6939310000000001</v>
      </c>
      <c r="G116" s="26">
        <v>1.319261</v>
      </c>
      <c r="H116" s="26">
        <v>1.055409</v>
      </c>
      <c r="I116" s="26">
        <v>3.1662270000000001</v>
      </c>
      <c r="J116" s="26">
        <v>2.1108180000000001</v>
      </c>
      <c r="K116" s="26">
        <v>3.6939310000000001</v>
      </c>
      <c r="L116" s="26">
        <v>4.4854880000000001</v>
      </c>
      <c r="M116" s="26">
        <v>14.248021</v>
      </c>
      <c r="N116" s="26">
        <v>6.5963060000000002</v>
      </c>
    </row>
    <row r="117" spans="1:14" x14ac:dyDescent="0.2">
      <c r="A117" s="19" t="s">
        <v>1065</v>
      </c>
      <c r="B117" s="20">
        <v>951</v>
      </c>
      <c r="C117" s="26">
        <v>10.725552</v>
      </c>
      <c r="D117" s="26">
        <v>15.878023000000001</v>
      </c>
      <c r="E117" s="26">
        <v>32.597265999999998</v>
      </c>
      <c r="F117" s="26">
        <v>2.9442689999999998</v>
      </c>
      <c r="G117" s="26">
        <v>0.630915</v>
      </c>
      <c r="H117" s="26">
        <v>0.73606700000000003</v>
      </c>
      <c r="I117" s="26">
        <v>2.7339639999999998</v>
      </c>
      <c r="J117" s="26">
        <v>1.6824399999999999</v>
      </c>
      <c r="K117" s="26">
        <v>1.7875920000000001</v>
      </c>
      <c r="L117" s="26">
        <v>4.9421660000000003</v>
      </c>
      <c r="M117" s="26">
        <v>15.772871</v>
      </c>
      <c r="N117" s="26">
        <v>9.5688750000000002</v>
      </c>
    </row>
    <row r="118" spans="1:14" x14ac:dyDescent="0.2">
      <c r="A118" s="19" t="s">
        <v>1011</v>
      </c>
      <c r="B118" s="20">
        <v>69</v>
      </c>
      <c r="C118" s="26">
        <v>13.043478</v>
      </c>
      <c r="D118" s="26">
        <v>18.840579999999999</v>
      </c>
      <c r="E118" s="26">
        <v>33.333333000000003</v>
      </c>
      <c r="F118" s="26">
        <v>2.8985509999999999</v>
      </c>
      <c r="G118" s="26">
        <v>0</v>
      </c>
      <c r="H118" s="26">
        <v>0</v>
      </c>
      <c r="I118" s="26">
        <v>2.8985509999999999</v>
      </c>
      <c r="J118" s="26">
        <v>0</v>
      </c>
      <c r="K118" s="26">
        <v>2.8985509999999999</v>
      </c>
      <c r="L118" s="26">
        <v>4.3478260000000004</v>
      </c>
      <c r="M118" s="26">
        <v>14.492754</v>
      </c>
      <c r="N118" s="26">
        <v>7.2463769999999998</v>
      </c>
    </row>
    <row r="119" spans="1:14" x14ac:dyDescent="0.2">
      <c r="A119" s="18" t="s">
        <v>143</v>
      </c>
      <c r="B119" s="18"/>
      <c r="C119" s="18"/>
      <c r="D119" s="18"/>
      <c r="E119" s="18"/>
      <c r="F119" s="18"/>
      <c r="G119" s="18"/>
      <c r="H119" s="18"/>
      <c r="I119" s="18"/>
      <c r="J119" s="18"/>
      <c r="K119" s="18"/>
      <c r="L119" s="18"/>
      <c r="M119" s="18"/>
      <c r="N119" s="18"/>
    </row>
    <row r="120" spans="1:14" x14ac:dyDescent="0.2">
      <c r="A120" s="21" t="s">
        <v>1066</v>
      </c>
      <c r="B120" s="21"/>
      <c r="C120" s="21"/>
      <c r="D120" s="21"/>
      <c r="E120" s="21"/>
      <c r="F120" s="21"/>
      <c r="G120" s="21"/>
      <c r="H120" s="21"/>
      <c r="I120" s="21"/>
      <c r="J120" s="21"/>
      <c r="K120" s="21"/>
      <c r="L120" s="21"/>
      <c r="M120" s="21"/>
      <c r="N120" s="21"/>
    </row>
    <row r="121" spans="1:14" x14ac:dyDescent="0.2">
      <c r="A121" s="19" t="s">
        <v>1067</v>
      </c>
      <c r="B121" s="20">
        <v>546</v>
      </c>
      <c r="C121" s="26">
        <v>11.355311</v>
      </c>
      <c r="D121" s="26">
        <v>19.047619000000001</v>
      </c>
      <c r="E121" s="26">
        <v>31.135531</v>
      </c>
      <c r="F121" s="26">
        <v>3.6630039999999999</v>
      </c>
      <c r="G121" s="26">
        <v>1.2820510000000001</v>
      </c>
      <c r="H121" s="26">
        <v>1.465201</v>
      </c>
      <c r="I121" s="26">
        <v>4.2124540000000001</v>
      </c>
      <c r="J121" s="26">
        <v>2.7472530000000002</v>
      </c>
      <c r="K121" s="26">
        <v>4.5787550000000001</v>
      </c>
      <c r="L121" s="26">
        <v>4.2124540000000001</v>
      </c>
      <c r="M121" s="26">
        <v>13.186813000000001</v>
      </c>
      <c r="N121" s="26">
        <v>3.113553</v>
      </c>
    </row>
    <row r="122" spans="1:14" x14ac:dyDescent="0.2">
      <c r="A122" s="19" t="s">
        <v>1068</v>
      </c>
      <c r="B122" s="20">
        <v>531</v>
      </c>
      <c r="C122" s="26">
        <v>12.994350000000001</v>
      </c>
      <c r="D122" s="26">
        <v>19.397362999999999</v>
      </c>
      <c r="E122" s="26">
        <v>29.190207000000001</v>
      </c>
      <c r="F122" s="26">
        <v>4.1431259999999996</v>
      </c>
      <c r="G122" s="26">
        <v>1.3182670000000001</v>
      </c>
      <c r="H122" s="26">
        <v>1.8832390000000001</v>
      </c>
      <c r="I122" s="26">
        <v>2.824859</v>
      </c>
      <c r="J122" s="26">
        <v>1.6949149999999999</v>
      </c>
      <c r="K122" s="26">
        <v>3.5781540000000001</v>
      </c>
      <c r="L122" s="26">
        <v>4.3314500000000002</v>
      </c>
      <c r="M122" s="26">
        <v>14.500942</v>
      </c>
      <c r="N122" s="26">
        <v>4.1431259999999996</v>
      </c>
    </row>
    <row r="123" spans="1:14" x14ac:dyDescent="0.2">
      <c r="A123" s="19" t="s">
        <v>1069</v>
      </c>
      <c r="B123" s="20">
        <v>205</v>
      </c>
      <c r="C123" s="26">
        <v>12.682926999999999</v>
      </c>
      <c r="D123" s="26">
        <v>16.585366</v>
      </c>
      <c r="E123" s="26">
        <v>29.268293</v>
      </c>
      <c r="F123" s="26">
        <v>7.3170729999999997</v>
      </c>
      <c r="G123" s="26">
        <v>0</v>
      </c>
      <c r="H123" s="26">
        <v>0.97560999999999998</v>
      </c>
      <c r="I123" s="26">
        <v>4.390244</v>
      </c>
      <c r="J123" s="26">
        <v>1.4634149999999999</v>
      </c>
      <c r="K123" s="26">
        <v>2.9268290000000001</v>
      </c>
      <c r="L123" s="26">
        <v>3.4146339999999999</v>
      </c>
      <c r="M123" s="26">
        <v>15.609756000000001</v>
      </c>
      <c r="N123" s="26">
        <v>5.3658539999999997</v>
      </c>
    </row>
    <row r="124" spans="1:14" x14ac:dyDescent="0.2">
      <c r="A124" s="19" t="s">
        <v>1070</v>
      </c>
      <c r="B124" s="20">
        <v>762</v>
      </c>
      <c r="C124" s="26">
        <v>11.942257</v>
      </c>
      <c r="D124" s="26">
        <v>14.304461999999999</v>
      </c>
      <c r="E124" s="26">
        <v>31.364829</v>
      </c>
      <c r="F124" s="26">
        <v>3.6745410000000001</v>
      </c>
      <c r="G124" s="26">
        <v>0.65616799999999997</v>
      </c>
      <c r="H124" s="26">
        <v>0.65616799999999997</v>
      </c>
      <c r="I124" s="26">
        <v>2.755906</v>
      </c>
      <c r="J124" s="26">
        <v>1.0498689999999999</v>
      </c>
      <c r="K124" s="26">
        <v>1.44357</v>
      </c>
      <c r="L124" s="26">
        <v>4.9868769999999998</v>
      </c>
      <c r="M124" s="26">
        <v>16.666667</v>
      </c>
      <c r="N124" s="26">
        <v>10.498688</v>
      </c>
    </row>
    <row r="125" spans="1:14" x14ac:dyDescent="0.2">
      <c r="A125" s="19" t="s">
        <v>1011</v>
      </c>
      <c r="B125" s="20">
        <v>144</v>
      </c>
      <c r="C125" s="26">
        <v>11.805555999999999</v>
      </c>
      <c r="D125" s="26">
        <v>16.666667</v>
      </c>
      <c r="E125" s="26">
        <v>26.388888999999999</v>
      </c>
      <c r="F125" s="26">
        <v>6.25</v>
      </c>
      <c r="G125" s="26">
        <v>0</v>
      </c>
      <c r="H125" s="26">
        <v>0.69444399999999995</v>
      </c>
      <c r="I125" s="26">
        <v>2.0833330000000001</v>
      </c>
      <c r="J125" s="26">
        <v>2.7777780000000001</v>
      </c>
      <c r="K125" s="26">
        <v>3.4722219999999999</v>
      </c>
      <c r="L125" s="26">
        <v>5.5555560000000002</v>
      </c>
      <c r="M125" s="26">
        <v>11.111110999999999</v>
      </c>
      <c r="N125" s="26">
        <v>13.194444000000001</v>
      </c>
    </row>
    <row r="126" spans="1:14" x14ac:dyDescent="0.2">
      <c r="A126" s="18" t="s">
        <v>143</v>
      </c>
      <c r="B126" s="18"/>
      <c r="C126" s="18"/>
      <c r="D126" s="18"/>
      <c r="E126" s="18"/>
      <c r="F126" s="18"/>
      <c r="G126" s="18"/>
      <c r="H126" s="18"/>
      <c r="I126" s="18"/>
      <c r="J126" s="18"/>
      <c r="K126" s="18"/>
      <c r="L126" s="18"/>
      <c r="M126" s="18"/>
      <c r="N126" s="18"/>
    </row>
    <row r="127" spans="1:14" x14ac:dyDescent="0.2">
      <c r="A127" s="21" t="s">
        <v>1071</v>
      </c>
      <c r="B127" s="21"/>
      <c r="C127" s="21"/>
      <c r="D127" s="21"/>
      <c r="E127" s="21"/>
      <c r="F127" s="21"/>
      <c r="G127" s="21"/>
      <c r="H127" s="21"/>
      <c r="I127" s="21"/>
      <c r="J127" s="21"/>
      <c r="K127" s="21"/>
      <c r="L127" s="21"/>
      <c r="M127" s="21"/>
      <c r="N127" s="21"/>
    </row>
    <row r="128" spans="1:14" x14ac:dyDescent="0.2">
      <c r="A128" s="19" t="s">
        <v>1067</v>
      </c>
      <c r="B128" s="20">
        <v>285</v>
      </c>
      <c r="C128" s="26">
        <v>13.333333</v>
      </c>
      <c r="D128" s="26">
        <v>17.543859999999999</v>
      </c>
      <c r="E128" s="26">
        <v>31.228069999999999</v>
      </c>
      <c r="F128" s="26">
        <v>4.9122810000000001</v>
      </c>
      <c r="G128" s="26">
        <v>1.4035089999999999</v>
      </c>
      <c r="H128" s="26">
        <v>1.754386</v>
      </c>
      <c r="I128" s="26">
        <v>4.5614039999999996</v>
      </c>
      <c r="J128" s="26">
        <v>1.4035089999999999</v>
      </c>
      <c r="K128" s="26">
        <v>4.5614039999999996</v>
      </c>
      <c r="L128" s="26">
        <v>3.8596490000000001</v>
      </c>
      <c r="M128" s="26">
        <v>12.631579</v>
      </c>
      <c r="N128" s="26">
        <v>2.8070179999999998</v>
      </c>
    </row>
    <row r="129" spans="1:14" x14ac:dyDescent="0.2">
      <c r="A129" s="19" t="s">
        <v>1068</v>
      </c>
      <c r="B129" s="20">
        <v>217</v>
      </c>
      <c r="C129" s="26">
        <v>14.285714</v>
      </c>
      <c r="D129" s="26">
        <v>23.963134</v>
      </c>
      <c r="E129" s="26">
        <v>28.110599000000001</v>
      </c>
      <c r="F129" s="26">
        <v>5.0691240000000004</v>
      </c>
      <c r="G129" s="26">
        <v>0</v>
      </c>
      <c r="H129" s="26">
        <v>1.3824879999999999</v>
      </c>
      <c r="I129" s="26">
        <v>4.608295</v>
      </c>
      <c r="J129" s="26">
        <v>2.3041469999999999</v>
      </c>
      <c r="K129" s="26">
        <v>3.225806</v>
      </c>
      <c r="L129" s="26">
        <v>3.225806</v>
      </c>
      <c r="M129" s="26">
        <v>10.138249</v>
      </c>
      <c r="N129" s="26">
        <v>3.686636</v>
      </c>
    </row>
    <row r="130" spans="1:14" x14ac:dyDescent="0.2">
      <c r="A130" s="19" t="s">
        <v>1069</v>
      </c>
      <c r="B130" s="20">
        <v>142</v>
      </c>
      <c r="C130" s="26">
        <v>12.676056000000001</v>
      </c>
      <c r="D130" s="26">
        <v>18.309858999999999</v>
      </c>
      <c r="E130" s="26">
        <v>26.056338</v>
      </c>
      <c r="F130" s="26">
        <v>7.0422539999999998</v>
      </c>
      <c r="G130" s="26">
        <v>2.112676</v>
      </c>
      <c r="H130" s="26">
        <v>2.112676</v>
      </c>
      <c r="I130" s="26">
        <v>2.112676</v>
      </c>
      <c r="J130" s="26">
        <v>2.112676</v>
      </c>
      <c r="K130" s="26">
        <v>5.6338030000000003</v>
      </c>
      <c r="L130" s="26">
        <v>4.225352</v>
      </c>
      <c r="M130" s="26">
        <v>15.492958</v>
      </c>
      <c r="N130" s="26">
        <v>2.112676</v>
      </c>
    </row>
    <row r="131" spans="1:14" x14ac:dyDescent="0.2">
      <c r="A131" s="19" t="s">
        <v>1070</v>
      </c>
      <c r="B131" s="20">
        <v>1184</v>
      </c>
      <c r="C131" s="26">
        <v>12.246622</v>
      </c>
      <c r="D131" s="26">
        <v>15.793919000000001</v>
      </c>
      <c r="E131" s="26">
        <v>31.081081000000001</v>
      </c>
      <c r="F131" s="26">
        <v>3.885135</v>
      </c>
      <c r="G131" s="26">
        <v>0.92905400000000005</v>
      </c>
      <c r="H131" s="26">
        <v>0.92905400000000005</v>
      </c>
      <c r="I131" s="26">
        <v>3.0405410000000002</v>
      </c>
      <c r="J131" s="26">
        <v>1.773649</v>
      </c>
      <c r="K131" s="26">
        <v>1.8581080000000001</v>
      </c>
      <c r="L131" s="26">
        <v>4.72973</v>
      </c>
      <c r="M131" s="26">
        <v>16.469595000000002</v>
      </c>
      <c r="N131" s="26">
        <v>7.2635139999999998</v>
      </c>
    </row>
    <row r="132" spans="1:14" x14ac:dyDescent="0.2">
      <c r="A132" s="19" t="s">
        <v>1011</v>
      </c>
      <c r="B132" s="20">
        <v>360</v>
      </c>
      <c r="C132" s="26">
        <v>9.1666670000000003</v>
      </c>
      <c r="D132" s="26">
        <v>16.388888999999999</v>
      </c>
      <c r="E132" s="26">
        <v>29.722221999999999</v>
      </c>
      <c r="F132" s="26">
        <v>3.6111110000000002</v>
      </c>
      <c r="G132" s="26">
        <v>0.27777800000000002</v>
      </c>
      <c r="H132" s="26">
        <v>1.111111</v>
      </c>
      <c r="I132" s="26">
        <v>2.5</v>
      </c>
      <c r="J132" s="26">
        <v>1.6666669999999999</v>
      </c>
      <c r="K132" s="26">
        <v>4.4444439999999998</v>
      </c>
      <c r="L132" s="26">
        <v>5.2777779999999996</v>
      </c>
      <c r="M132" s="26">
        <v>13.611110999999999</v>
      </c>
      <c r="N132" s="26">
        <v>12.222222</v>
      </c>
    </row>
    <row r="133" spans="1:14" x14ac:dyDescent="0.2">
      <c r="A133" s="18" t="s">
        <v>143</v>
      </c>
      <c r="B133" s="18"/>
      <c r="C133" s="18"/>
      <c r="D133" s="18"/>
      <c r="E133" s="18"/>
      <c r="F133" s="18"/>
      <c r="G133" s="18"/>
      <c r="H133" s="18"/>
      <c r="I133" s="18"/>
      <c r="J133" s="18"/>
      <c r="K133" s="18"/>
      <c r="L133" s="18"/>
      <c r="M133" s="18"/>
      <c r="N133" s="18"/>
    </row>
    <row r="134" spans="1:14" x14ac:dyDescent="0.2">
      <c r="A134" s="21" t="s">
        <v>1072</v>
      </c>
      <c r="B134" s="21"/>
      <c r="C134" s="21"/>
      <c r="D134" s="21"/>
      <c r="E134" s="21"/>
      <c r="F134" s="21"/>
      <c r="G134" s="21"/>
      <c r="H134" s="21"/>
      <c r="I134" s="21"/>
      <c r="J134" s="21"/>
      <c r="K134" s="21"/>
      <c r="L134" s="21"/>
      <c r="M134" s="21"/>
      <c r="N134" s="21"/>
    </row>
    <row r="135" spans="1:14" x14ac:dyDescent="0.2">
      <c r="A135" s="19" t="s">
        <v>1067</v>
      </c>
      <c r="B135" s="20">
        <v>330</v>
      </c>
      <c r="C135" s="26">
        <v>13.333333</v>
      </c>
      <c r="D135" s="26">
        <v>23.030303</v>
      </c>
      <c r="E135" s="26">
        <v>28.787879</v>
      </c>
      <c r="F135" s="26">
        <v>3.9393940000000001</v>
      </c>
      <c r="G135" s="26">
        <v>1.818182</v>
      </c>
      <c r="H135" s="26">
        <v>3.3333330000000001</v>
      </c>
      <c r="I135" s="26">
        <v>3.3333330000000001</v>
      </c>
      <c r="J135" s="26">
        <v>1.818182</v>
      </c>
      <c r="K135" s="26">
        <v>3.3333330000000001</v>
      </c>
      <c r="L135" s="26">
        <v>2.7272729999999998</v>
      </c>
      <c r="M135" s="26">
        <v>12.121212</v>
      </c>
      <c r="N135" s="26">
        <v>2.424242</v>
      </c>
    </row>
    <row r="136" spans="1:14" x14ac:dyDescent="0.2">
      <c r="A136" s="19" t="s">
        <v>1068</v>
      </c>
      <c r="B136" s="20">
        <v>326</v>
      </c>
      <c r="C136" s="26">
        <v>11.963190000000001</v>
      </c>
      <c r="D136" s="26">
        <v>17.484663000000001</v>
      </c>
      <c r="E136" s="26">
        <v>30.368098</v>
      </c>
      <c r="F136" s="26">
        <v>5.5214720000000002</v>
      </c>
      <c r="G136" s="26">
        <v>0.30674800000000002</v>
      </c>
      <c r="H136" s="26">
        <v>1.5337419999999999</v>
      </c>
      <c r="I136" s="26">
        <v>4.6012269999999997</v>
      </c>
      <c r="J136" s="26">
        <v>2.4539879999999998</v>
      </c>
      <c r="K136" s="26">
        <v>3.98773</v>
      </c>
      <c r="L136" s="26">
        <v>4.2944789999999999</v>
      </c>
      <c r="M136" s="26">
        <v>14.110429</v>
      </c>
      <c r="N136" s="26">
        <v>3.3742329999999998</v>
      </c>
    </row>
    <row r="137" spans="1:14" x14ac:dyDescent="0.2">
      <c r="A137" s="19" t="s">
        <v>1069</v>
      </c>
      <c r="B137" s="20">
        <v>133</v>
      </c>
      <c r="C137" s="26">
        <v>9.7744359999999997</v>
      </c>
      <c r="D137" s="26">
        <v>15.037594</v>
      </c>
      <c r="E137" s="26">
        <v>32.330826999999999</v>
      </c>
      <c r="F137" s="26">
        <v>9.0225559999999998</v>
      </c>
      <c r="G137" s="26">
        <v>0.75187999999999999</v>
      </c>
      <c r="H137" s="26">
        <v>0.75187999999999999</v>
      </c>
      <c r="I137" s="26">
        <v>4.5112779999999999</v>
      </c>
      <c r="J137" s="26">
        <v>3.0075189999999998</v>
      </c>
      <c r="K137" s="26">
        <v>3.0075189999999998</v>
      </c>
      <c r="L137" s="26">
        <v>3.759398</v>
      </c>
      <c r="M137" s="26">
        <v>15.037594</v>
      </c>
      <c r="N137" s="26">
        <v>3.0075189999999998</v>
      </c>
    </row>
    <row r="138" spans="1:14" x14ac:dyDescent="0.2">
      <c r="A138" s="19" t="s">
        <v>1070</v>
      </c>
      <c r="B138" s="20">
        <v>1070</v>
      </c>
      <c r="C138" s="26">
        <v>12.429907</v>
      </c>
      <c r="D138" s="26">
        <v>15.607476999999999</v>
      </c>
      <c r="E138" s="26">
        <v>30.467289999999998</v>
      </c>
      <c r="F138" s="26">
        <v>3.5514019999999999</v>
      </c>
      <c r="G138" s="26">
        <v>0.93457900000000005</v>
      </c>
      <c r="H138" s="26">
        <v>0.84112100000000001</v>
      </c>
      <c r="I138" s="26">
        <v>3.0841120000000002</v>
      </c>
      <c r="J138" s="26">
        <v>1.5887849999999999</v>
      </c>
      <c r="K138" s="26">
        <v>2.336449</v>
      </c>
      <c r="L138" s="26">
        <v>4.953271</v>
      </c>
      <c r="M138" s="26">
        <v>16.168223999999999</v>
      </c>
      <c r="N138" s="26">
        <v>8.0373830000000002</v>
      </c>
    </row>
    <row r="139" spans="1:14" x14ac:dyDescent="0.2">
      <c r="A139" s="19" t="s">
        <v>1011</v>
      </c>
      <c r="B139" s="20">
        <v>329</v>
      </c>
      <c r="C139" s="26">
        <v>10.942249</v>
      </c>
      <c r="D139" s="26">
        <v>16.413374000000001</v>
      </c>
      <c r="E139" s="26">
        <v>30.091184999999999</v>
      </c>
      <c r="F139" s="26">
        <v>3.951368</v>
      </c>
      <c r="G139" s="26">
        <v>0.30395100000000003</v>
      </c>
      <c r="H139" s="26">
        <v>0</v>
      </c>
      <c r="I139" s="26">
        <v>1.8237080000000001</v>
      </c>
      <c r="J139" s="26">
        <v>1.215805</v>
      </c>
      <c r="K139" s="26">
        <v>3.951368</v>
      </c>
      <c r="L139" s="26">
        <v>5.4711249999999998</v>
      </c>
      <c r="M139" s="26">
        <v>13.677811999999999</v>
      </c>
      <c r="N139" s="26">
        <v>12.158054999999999</v>
      </c>
    </row>
    <row r="140" spans="1:14" x14ac:dyDescent="0.2">
      <c r="A140" s="18" t="s">
        <v>143</v>
      </c>
      <c r="B140" s="18"/>
      <c r="C140" s="18"/>
      <c r="D140" s="18"/>
      <c r="E140" s="18"/>
      <c r="F140" s="18"/>
      <c r="G140" s="18"/>
      <c r="H140" s="18"/>
      <c r="I140" s="18"/>
      <c r="J140" s="18"/>
      <c r="K140" s="18"/>
      <c r="L140" s="18"/>
      <c r="M140" s="18"/>
      <c r="N140" s="18"/>
    </row>
    <row r="141" spans="1:14" x14ac:dyDescent="0.2">
      <c r="A141" s="21" t="s">
        <v>1073</v>
      </c>
      <c r="B141" s="21"/>
      <c r="C141" s="21"/>
      <c r="D141" s="21"/>
      <c r="E141" s="21"/>
      <c r="F141" s="21"/>
      <c r="G141" s="21"/>
      <c r="H141" s="21"/>
      <c r="I141" s="21"/>
      <c r="J141" s="21"/>
      <c r="K141" s="21"/>
      <c r="L141" s="21"/>
      <c r="M141" s="21"/>
      <c r="N141" s="21"/>
    </row>
    <row r="142" spans="1:14" x14ac:dyDescent="0.2">
      <c r="A142" s="19" t="s">
        <v>1067</v>
      </c>
      <c r="B142" s="20">
        <v>39</v>
      </c>
      <c r="C142" s="26">
        <v>15.384615</v>
      </c>
      <c r="D142" s="26">
        <v>20.512820999999999</v>
      </c>
      <c r="E142" s="26">
        <v>23.076923000000001</v>
      </c>
      <c r="F142" s="26">
        <v>2.5641029999999998</v>
      </c>
      <c r="G142" s="26">
        <v>0</v>
      </c>
      <c r="H142" s="26">
        <v>2.5641029999999998</v>
      </c>
      <c r="I142" s="26">
        <v>0</v>
      </c>
      <c r="J142" s="26">
        <v>0</v>
      </c>
      <c r="K142" s="26">
        <v>2.5641029999999998</v>
      </c>
      <c r="L142" s="26">
        <v>10.256410000000001</v>
      </c>
      <c r="M142" s="26">
        <v>20.512820999999999</v>
      </c>
      <c r="N142" s="26">
        <v>2.5641029999999998</v>
      </c>
    </row>
    <row r="143" spans="1:14" x14ac:dyDescent="0.2">
      <c r="A143" s="19" t="s">
        <v>1068</v>
      </c>
      <c r="B143" s="20">
        <v>75</v>
      </c>
      <c r="C143" s="26">
        <v>4</v>
      </c>
      <c r="D143" s="26">
        <v>24</v>
      </c>
      <c r="E143" s="26">
        <v>25.333333</v>
      </c>
      <c r="F143" s="26">
        <v>8</v>
      </c>
      <c r="G143" s="26">
        <v>1.3333330000000001</v>
      </c>
      <c r="H143" s="26">
        <v>4</v>
      </c>
      <c r="I143" s="26">
        <v>6.6666670000000003</v>
      </c>
      <c r="J143" s="26">
        <v>1.3333330000000001</v>
      </c>
      <c r="K143" s="26">
        <v>5.3333329999999997</v>
      </c>
      <c r="L143" s="26">
        <v>2.6666669999999999</v>
      </c>
      <c r="M143" s="26">
        <v>13.333333</v>
      </c>
      <c r="N143" s="26">
        <v>4</v>
      </c>
    </row>
    <row r="144" spans="1:14" x14ac:dyDescent="0.2">
      <c r="A144" s="19" t="s">
        <v>1069</v>
      </c>
      <c r="B144" s="20">
        <v>117</v>
      </c>
      <c r="C144" s="26">
        <v>7.6923079999999997</v>
      </c>
      <c r="D144" s="26">
        <v>23.931623999999999</v>
      </c>
      <c r="E144" s="26">
        <v>27.350427</v>
      </c>
      <c r="F144" s="26">
        <v>9.4017090000000003</v>
      </c>
      <c r="G144" s="26">
        <v>1.7094020000000001</v>
      </c>
      <c r="H144" s="26">
        <v>0.85470100000000004</v>
      </c>
      <c r="I144" s="26">
        <v>5.9829059999999998</v>
      </c>
      <c r="J144" s="26">
        <v>1.7094020000000001</v>
      </c>
      <c r="K144" s="26">
        <v>3.418803</v>
      </c>
      <c r="L144" s="26">
        <v>5.9829059999999998</v>
      </c>
      <c r="M144" s="26">
        <v>10.256410000000001</v>
      </c>
      <c r="N144" s="26">
        <v>1.7094020000000001</v>
      </c>
    </row>
    <row r="145" spans="1:14" x14ac:dyDescent="0.2">
      <c r="A145" s="19" t="s">
        <v>1070</v>
      </c>
      <c r="B145" s="20">
        <v>1288</v>
      </c>
      <c r="C145" s="26">
        <v>12.888199</v>
      </c>
      <c r="D145" s="26">
        <v>16.304348000000001</v>
      </c>
      <c r="E145" s="26">
        <v>30.822980999999999</v>
      </c>
      <c r="F145" s="26">
        <v>3.9596269999999998</v>
      </c>
      <c r="G145" s="26">
        <v>0.85403700000000005</v>
      </c>
      <c r="H145" s="26">
        <v>1.009317</v>
      </c>
      <c r="I145" s="26">
        <v>3.1055899999999999</v>
      </c>
      <c r="J145" s="26">
        <v>2.018634</v>
      </c>
      <c r="K145" s="26">
        <v>2.5621119999999999</v>
      </c>
      <c r="L145" s="26">
        <v>4.658385</v>
      </c>
      <c r="M145" s="26">
        <v>15.527950000000001</v>
      </c>
      <c r="N145" s="26">
        <v>6.2888200000000003</v>
      </c>
    </row>
    <row r="146" spans="1:14" x14ac:dyDescent="0.2">
      <c r="A146" s="19" t="s">
        <v>1011</v>
      </c>
      <c r="B146" s="20">
        <v>669</v>
      </c>
      <c r="C146" s="26">
        <v>12.107623</v>
      </c>
      <c r="D146" s="26">
        <v>16.442450999999998</v>
      </c>
      <c r="E146" s="26">
        <v>30.642749999999999</v>
      </c>
      <c r="F146" s="26">
        <v>3.7369210000000002</v>
      </c>
      <c r="G146" s="26">
        <v>0.74738400000000005</v>
      </c>
      <c r="H146" s="26">
        <v>1.1958150000000001</v>
      </c>
      <c r="I146" s="26">
        <v>2.8400599999999998</v>
      </c>
      <c r="J146" s="26">
        <v>1.4947680000000001</v>
      </c>
      <c r="K146" s="26">
        <v>3.5874440000000001</v>
      </c>
      <c r="L146" s="26">
        <v>3.8863979999999998</v>
      </c>
      <c r="M146" s="26">
        <v>14.050822</v>
      </c>
      <c r="N146" s="26">
        <v>9.2675640000000001</v>
      </c>
    </row>
    <row r="147" spans="1:14" x14ac:dyDescent="0.2">
      <c r="A147" s="18" t="s">
        <v>1074</v>
      </c>
      <c r="B147" s="18"/>
      <c r="C147" s="18"/>
      <c r="D147" s="18"/>
      <c r="E147" s="18"/>
      <c r="F147" s="18"/>
      <c r="G147" s="18"/>
      <c r="H147" s="18"/>
      <c r="I147" s="18"/>
      <c r="J147" s="18"/>
      <c r="K147" s="18"/>
      <c r="L147" s="18"/>
      <c r="M147" s="18"/>
      <c r="N147" s="18"/>
    </row>
    <row r="148" spans="1:14" x14ac:dyDescent="0.2">
      <c r="A148" s="19" t="s">
        <v>1075</v>
      </c>
      <c r="B148" s="20">
        <v>541</v>
      </c>
      <c r="C148" s="26">
        <v>12.939002</v>
      </c>
      <c r="D148" s="26">
        <v>20.332716999999999</v>
      </c>
      <c r="E148" s="26">
        <v>26.247689000000001</v>
      </c>
      <c r="F148" s="26">
        <v>4.8059149999999997</v>
      </c>
      <c r="G148" s="26">
        <v>1.663586</v>
      </c>
      <c r="H148" s="26">
        <v>2.0332720000000002</v>
      </c>
      <c r="I148" s="26">
        <v>3.6968580000000002</v>
      </c>
      <c r="J148" s="26">
        <v>1.2939000000000001</v>
      </c>
      <c r="K148" s="26">
        <v>4.436229</v>
      </c>
      <c r="L148" s="26">
        <v>4.436229</v>
      </c>
      <c r="M148" s="26">
        <v>12.384473</v>
      </c>
      <c r="N148" s="26">
        <v>5.7301289999999998</v>
      </c>
    </row>
    <row r="149" spans="1:14" x14ac:dyDescent="0.2">
      <c r="A149" s="19" t="s">
        <v>1076</v>
      </c>
      <c r="B149" s="20">
        <v>877</v>
      </c>
      <c r="C149" s="26">
        <v>11.630559</v>
      </c>
      <c r="D149" s="26">
        <v>16.989737999999999</v>
      </c>
      <c r="E149" s="26">
        <v>29.304447</v>
      </c>
      <c r="F149" s="26">
        <v>3.7628279999999998</v>
      </c>
      <c r="G149" s="26">
        <v>0.68415099999999995</v>
      </c>
      <c r="H149" s="26">
        <v>1.0262260000000001</v>
      </c>
      <c r="I149" s="26">
        <v>3.648803</v>
      </c>
      <c r="J149" s="26">
        <v>2.736602</v>
      </c>
      <c r="K149" s="26">
        <v>2.2805019999999998</v>
      </c>
      <c r="L149" s="26">
        <v>4.5610030000000004</v>
      </c>
      <c r="M149" s="26">
        <v>15.849487</v>
      </c>
      <c r="N149" s="26">
        <v>7.5256559999999997</v>
      </c>
    </row>
    <row r="150" spans="1:14" x14ac:dyDescent="0.2">
      <c r="A150" s="19" t="s">
        <v>1077</v>
      </c>
      <c r="B150" s="20">
        <v>543</v>
      </c>
      <c r="C150" s="26">
        <v>10.6814</v>
      </c>
      <c r="D150" s="26">
        <v>14.548802999999999</v>
      </c>
      <c r="E150" s="26">
        <v>35.174954</v>
      </c>
      <c r="F150" s="26">
        <v>5.1565380000000003</v>
      </c>
      <c r="G150" s="26">
        <v>0.36832399999999998</v>
      </c>
      <c r="H150" s="26">
        <v>0.92081000000000002</v>
      </c>
      <c r="I150" s="26">
        <v>2.394107</v>
      </c>
      <c r="J150" s="26">
        <v>0.92081000000000002</v>
      </c>
      <c r="K150" s="26">
        <v>3.3149169999999999</v>
      </c>
      <c r="L150" s="26">
        <v>4.6040520000000003</v>
      </c>
      <c r="M150" s="26">
        <v>15.469613000000001</v>
      </c>
      <c r="N150" s="26">
        <v>6.4456720000000001</v>
      </c>
    </row>
    <row r="151" spans="1:14" x14ac:dyDescent="0.2">
      <c r="A151" s="19" t="s">
        <v>1078</v>
      </c>
      <c r="B151" s="20">
        <v>227</v>
      </c>
      <c r="C151" s="26">
        <v>15.418502</v>
      </c>
      <c r="D151" s="26">
        <v>15.859031</v>
      </c>
      <c r="E151" s="26">
        <v>31.718062</v>
      </c>
      <c r="F151" s="26">
        <v>3.0836999999999999</v>
      </c>
      <c r="G151" s="26">
        <v>0.88105699999999998</v>
      </c>
      <c r="H151" s="26">
        <v>0.440529</v>
      </c>
      <c r="I151" s="26">
        <v>2.6431719999999999</v>
      </c>
      <c r="J151" s="26">
        <v>1.3215859999999999</v>
      </c>
      <c r="K151" s="26">
        <v>1.7621150000000001</v>
      </c>
      <c r="L151" s="26">
        <v>4.4052860000000003</v>
      </c>
      <c r="M151" s="26">
        <v>14.977974</v>
      </c>
      <c r="N151" s="26">
        <v>7.4889869999999998</v>
      </c>
    </row>
    <row r="152" spans="1:14" x14ac:dyDescent="0.2">
      <c r="A152" s="18" t="s">
        <v>1079</v>
      </c>
      <c r="B152" s="18"/>
      <c r="C152" s="18"/>
      <c r="D152" s="18"/>
      <c r="E152" s="18"/>
      <c r="F152" s="18"/>
      <c r="G152" s="18"/>
      <c r="H152" s="18"/>
      <c r="I152" s="18"/>
      <c r="J152" s="18"/>
      <c r="K152" s="18"/>
      <c r="L152" s="18"/>
      <c r="M152" s="18"/>
      <c r="N152" s="18"/>
    </row>
    <row r="153" spans="1:14" x14ac:dyDescent="0.2">
      <c r="A153" s="19" t="s">
        <v>1080</v>
      </c>
      <c r="B153" s="20">
        <v>294</v>
      </c>
      <c r="C153" s="26">
        <v>13.605442</v>
      </c>
      <c r="D153" s="26">
        <v>17.346938999999999</v>
      </c>
      <c r="E153" s="26">
        <v>28.911565</v>
      </c>
      <c r="F153" s="26">
        <v>5.7823130000000003</v>
      </c>
      <c r="G153" s="26">
        <v>1.70068</v>
      </c>
      <c r="H153" s="26">
        <v>1.70068</v>
      </c>
      <c r="I153" s="26">
        <v>1.020408</v>
      </c>
      <c r="J153" s="26">
        <v>2.721088</v>
      </c>
      <c r="K153" s="26">
        <v>1.360544</v>
      </c>
      <c r="L153" s="26">
        <v>5.1020409999999998</v>
      </c>
      <c r="M153" s="26">
        <v>13.945577999999999</v>
      </c>
      <c r="N153" s="26">
        <v>6.802721</v>
      </c>
    </row>
    <row r="154" spans="1:14" x14ac:dyDescent="0.2">
      <c r="A154" s="19" t="s">
        <v>1081</v>
      </c>
      <c r="B154" s="20">
        <v>664</v>
      </c>
      <c r="C154" s="26">
        <v>10.391565999999999</v>
      </c>
      <c r="D154" s="26">
        <v>16.265059999999998</v>
      </c>
      <c r="E154" s="26">
        <v>30.572289000000001</v>
      </c>
      <c r="F154" s="26">
        <v>4.36747</v>
      </c>
      <c r="G154" s="26">
        <v>0.90361400000000003</v>
      </c>
      <c r="H154" s="26">
        <v>1.506024</v>
      </c>
      <c r="I154" s="26">
        <v>4.5180720000000001</v>
      </c>
      <c r="J154" s="26">
        <v>1.506024</v>
      </c>
      <c r="K154" s="26">
        <v>3.4638550000000001</v>
      </c>
      <c r="L154" s="26">
        <v>4.36747</v>
      </c>
      <c r="M154" s="26">
        <v>15.210843000000001</v>
      </c>
      <c r="N154" s="26">
        <v>6.9277110000000004</v>
      </c>
    </row>
    <row r="155" spans="1:14" x14ac:dyDescent="0.2">
      <c r="A155" s="19" t="s">
        <v>1082</v>
      </c>
      <c r="B155" s="20">
        <v>421</v>
      </c>
      <c r="C155" s="26">
        <v>11.876485000000001</v>
      </c>
      <c r="D155" s="26">
        <v>18.052257000000001</v>
      </c>
      <c r="E155" s="26">
        <v>28.978622000000001</v>
      </c>
      <c r="F155" s="26">
        <v>5.2256530000000003</v>
      </c>
      <c r="G155" s="26">
        <v>0.95011900000000005</v>
      </c>
      <c r="H155" s="26">
        <v>0.95011900000000005</v>
      </c>
      <c r="I155" s="26">
        <v>3.800475</v>
      </c>
      <c r="J155" s="26">
        <v>1.9002380000000001</v>
      </c>
      <c r="K155" s="26">
        <v>2.1377670000000002</v>
      </c>
      <c r="L155" s="26">
        <v>4.0380050000000001</v>
      </c>
      <c r="M155" s="26">
        <v>15.676959999999999</v>
      </c>
      <c r="N155" s="26">
        <v>6.4133019999999998</v>
      </c>
    </row>
    <row r="156" spans="1:14" x14ac:dyDescent="0.2">
      <c r="A156" s="19" t="s">
        <v>1083</v>
      </c>
      <c r="B156" s="20">
        <v>358</v>
      </c>
      <c r="C156" s="26">
        <v>12.849162</v>
      </c>
      <c r="D156" s="26">
        <v>18.156424999999999</v>
      </c>
      <c r="E156" s="26">
        <v>30.167598000000002</v>
      </c>
      <c r="F156" s="26">
        <v>3.910615</v>
      </c>
      <c r="G156" s="26">
        <v>0</v>
      </c>
      <c r="H156" s="26">
        <v>0.55865900000000002</v>
      </c>
      <c r="I156" s="26">
        <v>2.7932959999999998</v>
      </c>
      <c r="J156" s="26">
        <v>2.2346370000000002</v>
      </c>
      <c r="K156" s="26">
        <v>3.3519549999999998</v>
      </c>
      <c r="L156" s="26">
        <v>3.910615</v>
      </c>
      <c r="M156" s="26">
        <v>17.039106</v>
      </c>
      <c r="N156" s="26">
        <v>5.027933</v>
      </c>
    </row>
    <row r="157" spans="1:14" x14ac:dyDescent="0.2">
      <c r="A157" s="19" t="s">
        <v>1084</v>
      </c>
      <c r="B157" s="20">
        <v>217</v>
      </c>
      <c r="C157" s="26">
        <v>12.903226</v>
      </c>
      <c r="D157" s="26">
        <v>17.511520999999998</v>
      </c>
      <c r="E157" s="26">
        <v>33.179724</v>
      </c>
      <c r="F157" s="26">
        <v>2.764977</v>
      </c>
      <c r="G157" s="26">
        <v>0.92165900000000001</v>
      </c>
      <c r="H157" s="26">
        <v>0.92165900000000001</v>
      </c>
      <c r="I157" s="26">
        <v>1.843318</v>
      </c>
      <c r="J157" s="26">
        <v>1.3824879999999999</v>
      </c>
      <c r="K157" s="26">
        <v>3.686636</v>
      </c>
      <c r="L157" s="26">
        <v>6.451613</v>
      </c>
      <c r="M157" s="26">
        <v>11.059908</v>
      </c>
      <c r="N157" s="26">
        <v>7.373272</v>
      </c>
    </row>
    <row r="158" spans="1:14" x14ac:dyDescent="0.2">
      <c r="A158" s="22" t="s">
        <v>1085</v>
      </c>
      <c r="B158" s="23">
        <v>234</v>
      </c>
      <c r="C158" s="27">
        <v>13.675214</v>
      </c>
      <c r="D158" s="27">
        <v>15.384615</v>
      </c>
      <c r="E158" s="27">
        <v>30.769231000000001</v>
      </c>
      <c r="F158" s="27">
        <v>2.5641029999999998</v>
      </c>
      <c r="G158" s="27">
        <v>0.85470100000000004</v>
      </c>
      <c r="H158" s="27">
        <v>1.2820510000000001</v>
      </c>
      <c r="I158" s="27">
        <v>3.418803</v>
      </c>
      <c r="J158" s="27">
        <v>0.85470100000000004</v>
      </c>
      <c r="K158" s="27">
        <v>4.273504</v>
      </c>
      <c r="L158" s="27">
        <v>4.273504</v>
      </c>
      <c r="M158" s="27">
        <v>13.247863000000001</v>
      </c>
      <c r="N158" s="27">
        <v>9.4017090000000003</v>
      </c>
    </row>
  </sheetData>
  <phoneticPr fontId="1"/>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BADCE-2A14-49E8-9253-1CDA46EB21F8}">
  <dimension ref="A1:N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HYPERLINK("#'目次'!B62","[56]")</f>
        <v>[56]</v>
      </c>
      <c r="B2" s="24" t="s">
        <v>352</v>
      </c>
    </row>
    <row r="3" spans="1:14" x14ac:dyDescent="0.2">
      <c r="A3" s="9" t="s">
        <v>126</v>
      </c>
      <c r="B3" s="12" t="s">
        <v>337</v>
      </c>
    </row>
    <row r="4" spans="1:14" x14ac:dyDescent="0.2">
      <c r="A4" s="9" t="s">
        <v>126</v>
      </c>
      <c r="B4" s="12" t="s">
        <v>338</v>
      </c>
    </row>
    <row r="5" spans="1:14" x14ac:dyDescent="0.2">
      <c r="A5" s="9" t="s">
        <v>126</v>
      </c>
      <c r="B5" s="12" t="s">
        <v>350</v>
      </c>
    </row>
    <row r="6" spans="1:14" s="15" customFormat="1" ht="137.5" x14ac:dyDescent="0.2">
      <c r="A6" s="13" t="s">
        <v>126</v>
      </c>
      <c r="B6" s="14" t="s">
        <v>1006</v>
      </c>
      <c r="C6" s="14" t="s">
        <v>340</v>
      </c>
      <c r="D6" s="14" t="s">
        <v>341</v>
      </c>
      <c r="E6" s="14" t="s">
        <v>342</v>
      </c>
      <c r="F6" s="14" t="s">
        <v>343</v>
      </c>
      <c r="G6" s="14" t="s">
        <v>344</v>
      </c>
      <c r="H6" s="14" t="s">
        <v>345</v>
      </c>
      <c r="I6" s="14" t="s">
        <v>346</v>
      </c>
      <c r="J6" s="14" t="s">
        <v>1171</v>
      </c>
      <c r="K6" s="14" t="s">
        <v>347</v>
      </c>
      <c r="L6" s="14" t="s">
        <v>348</v>
      </c>
      <c r="M6" s="14" t="s">
        <v>1172</v>
      </c>
      <c r="N6" s="14" t="s">
        <v>1011</v>
      </c>
    </row>
    <row r="7" spans="1:14" x14ac:dyDescent="0.2">
      <c r="A7" s="16" t="s">
        <v>1012</v>
      </c>
      <c r="B7" s="17">
        <v>2188</v>
      </c>
      <c r="C7" s="25">
        <v>3.8848259999999999</v>
      </c>
      <c r="D7" s="25">
        <v>8.638026</v>
      </c>
      <c r="E7" s="25">
        <v>15.493601</v>
      </c>
      <c r="F7" s="25">
        <v>3.6106029999999998</v>
      </c>
      <c r="G7" s="25">
        <v>1.3711150000000001</v>
      </c>
      <c r="H7" s="25">
        <v>2.1023770000000002</v>
      </c>
      <c r="I7" s="25">
        <v>3.2449729999999999</v>
      </c>
      <c r="J7" s="25">
        <v>2.193784</v>
      </c>
      <c r="K7" s="25">
        <v>5.3473490000000004</v>
      </c>
      <c r="L7" s="25">
        <v>8.4552099999999992</v>
      </c>
      <c r="M7" s="25">
        <v>30.530165</v>
      </c>
      <c r="N7" s="25">
        <v>15.127971000000001</v>
      </c>
    </row>
    <row r="8" spans="1:14" x14ac:dyDescent="0.2">
      <c r="A8" s="18" t="s">
        <v>1013</v>
      </c>
      <c r="B8" s="18"/>
      <c r="C8" s="18"/>
      <c r="D8" s="18"/>
      <c r="E8" s="18"/>
      <c r="F8" s="18"/>
      <c r="G8" s="18"/>
      <c r="H8" s="18"/>
      <c r="I8" s="18"/>
      <c r="J8" s="18"/>
      <c r="K8" s="18"/>
      <c r="L8" s="18"/>
      <c r="M8" s="18"/>
      <c r="N8" s="18"/>
    </row>
    <row r="9" spans="1:14" x14ac:dyDescent="0.2">
      <c r="A9" s="19" t="s">
        <v>1014</v>
      </c>
      <c r="B9" s="20">
        <v>1092</v>
      </c>
      <c r="C9" s="26">
        <v>4.3040289999999999</v>
      </c>
      <c r="D9" s="26">
        <v>7.8754580000000001</v>
      </c>
      <c r="E9" s="26">
        <v>15.018314999999999</v>
      </c>
      <c r="F9" s="26">
        <v>4.6703299999999999</v>
      </c>
      <c r="G9" s="26">
        <v>1.648352</v>
      </c>
      <c r="H9" s="26">
        <v>1.648352</v>
      </c>
      <c r="I9" s="26">
        <v>4.7619049999999996</v>
      </c>
      <c r="J9" s="26">
        <v>2.289377</v>
      </c>
      <c r="K9" s="26">
        <v>4.945055</v>
      </c>
      <c r="L9" s="26">
        <v>9.2490839999999999</v>
      </c>
      <c r="M9" s="26">
        <v>28.663004000000001</v>
      </c>
      <c r="N9" s="26">
        <v>14.926740000000001</v>
      </c>
    </row>
    <row r="10" spans="1:14" x14ac:dyDescent="0.2">
      <c r="A10" s="19" t="s">
        <v>1015</v>
      </c>
      <c r="B10" s="20">
        <v>1095</v>
      </c>
      <c r="C10" s="26">
        <v>3.4703200000000001</v>
      </c>
      <c r="D10" s="26">
        <v>9.4063929999999996</v>
      </c>
      <c r="E10" s="26">
        <v>15.981735</v>
      </c>
      <c r="F10" s="26">
        <v>2.5570780000000002</v>
      </c>
      <c r="G10" s="26">
        <v>1.09589</v>
      </c>
      <c r="H10" s="26">
        <v>2.5570780000000002</v>
      </c>
      <c r="I10" s="26">
        <v>1.6438360000000001</v>
      </c>
      <c r="J10" s="26">
        <v>2.100457</v>
      </c>
      <c r="K10" s="26">
        <v>5.753425</v>
      </c>
      <c r="L10" s="26">
        <v>7.671233</v>
      </c>
      <c r="M10" s="26">
        <v>32.420090999999999</v>
      </c>
      <c r="N10" s="26">
        <v>15.342466</v>
      </c>
    </row>
    <row r="11" spans="1:14" x14ac:dyDescent="0.2">
      <c r="A11" s="19" t="s">
        <v>1009</v>
      </c>
      <c r="B11" s="20">
        <v>1</v>
      </c>
      <c r="C11" s="26">
        <v>0</v>
      </c>
      <c r="D11" s="26">
        <v>0</v>
      </c>
      <c r="E11" s="26">
        <v>0</v>
      </c>
      <c r="F11" s="26">
        <v>0</v>
      </c>
      <c r="G11" s="26">
        <v>0</v>
      </c>
      <c r="H11" s="26">
        <v>0</v>
      </c>
      <c r="I11" s="26">
        <v>100</v>
      </c>
      <c r="J11" s="26">
        <v>0</v>
      </c>
      <c r="K11" s="26">
        <v>0</v>
      </c>
      <c r="L11" s="26">
        <v>0</v>
      </c>
      <c r="M11" s="26">
        <v>0</v>
      </c>
      <c r="N11" s="26">
        <v>0</v>
      </c>
    </row>
    <row r="12" spans="1:14" x14ac:dyDescent="0.2">
      <c r="A12" s="18" t="s">
        <v>1016</v>
      </c>
      <c r="B12" s="18"/>
      <c r="C12" s="18"/>
      <c r="D12" s="18"/>
      <c r="E12" s="18"/>
      <c r="F12" s="18"/>
      <c r="G12" s="18"/>
      <c r="H12" s="18"/>
      <c r="I12" s="18"/>
      <c r="J12" s="18"/>
      <c r="K12" s="18"/>
      <c r="L12" s="18"/>
      <c r="M12" s="18"/>
      <c r="N12" s="18"/>
    </row>
    <row r="13" spans="1:14" x14ac:dyDescent="0.2">
      <c r="A13" s="19" t="s">
        <v>1017</v>
      </c>
      <c r="B13" s="20">
        <v>387</v>
      </c>
      <c r="C13" s="26">
        <v>6.2015500000000001</v>
      </c>
      <c r="D13" s="26">
        <v>9.5607240000000004</v>
      </c>
      <c r="E13" s="26">
        <v>15.762274</v>
      </c>
      <c r="F13" s="26">
        <v>8.0103360000000006</v>
      </c>
      <c r="G13" s="26">
        <v>2.067183</v>
      </c>
      <c r="H13" s="26">
        <v>3.1007750000000001</v>
      </c>
      <c r="I13" s="26">
        <v>6.7183460000000004</v>
      </c>
      <c r="J13" s="26">
        <v>3.1007750000000001</v>
      </c>
      <c r="K13" s="26">
        <v>6.7183460000000004</v>
      </c>
      <c r="L13" s="26">
        <v>8.0103360000000006</v>
      </c>
      <c r="M13" s="26">
        <v>24.289406</v>
      </c>
      <c r="N13" s="26">
        <v>6.4599479999999998</v>
      </c>
    </row>
    <row r="14" spans="1:14" x14ac:dyDescent="0.2">
      <c r="A14" s="19" t="s">
        <v>1018</v>
      </c>
      <c r="B14" s="20">
        <v>432</v>
      </c>
      <c r="C14" s="26">
        <v>3.2407409999999999</v>
      </c>
      <c r="D14" s="26">
        <v>7.6388889999999998</v>
      </c>
      <c r="E14" s="26">
        <v>16.203703999999998</v>
      </c>
      <c r="F14" s="26">
        <v>5.0925929999999999</v>
      </c>
      <c r="G14" s="26">
        <v>2.7777780000000001</v>
      </c>
      <c r="H14" s="26">
        <v>1.8518520000000001</v>
      </c>
      <c r="I14" s="26">
        <v>3.2407409999999999</v>
      </c>
      <c r="J14" s="26">
        <v>2.3148149999999998</v>
      </c>
      <c r="K14" s="26">
        <v>7.1759259999999996</v>
      </c>
      <c r="L14" s="26">
        <v>8.3333329999999997</v>
      </c>
      <c r="M14" s="26">
        <v>30.555555999999999</v>
      </c>
      <c r="N14" s="26">
        <v>11.574074</v>
      </c>
    </row>
    <row r="15" spans="1:14" x14ac:dyDescent="0.2">
      <c r="A15" s="19" t="s">
        <v>1019</v>
      </c>
      <c r="B15" s="20">
        <v>449</v>
      </c>
      <c r="C15" s="26">
        <v>3.340757</v>
      </c>
      <c r="D15" s="26">
        <v>8.4632520000000007</v>
      </c>
      <c r="E15" s="26">
        <v>15.144766000000001</v>
      </c>
      <c r="F15" s="26">
        <v>3.340757</v>
      </c>
      <c r="G15" s="26">
        <v>1.113586</v>
      </c>
      <c r="H15" s="26">
        <v>2.2271709999999998</v>
      </c>
      <c r="I15" s="26">
        <v>2.8953229999999999</v>
      </c>
      <c r="J15" s="26">
        <v>2.2271709999999998</v>
      </c>
      <c r="K15" s="26">
        <v>5.3452120000000001</v>
      </c>
      <c r="L15" s="26">
        <v>8.2405349999999995</v>
      </c>
      <c r="M15" s="26">
        <v>32.293987000000001</v>
      </c>
      <c r="N15" s="26">
        <v>15.367483</v>
      </c>
    </row>
    <row r="16" spans="1:14" x14ac:dyDescent="0.2">
      <c r="A16" s="19" t="s">
        <v>1020</v>
      </c>
      <c r="B16" s="20">
        <v>427</v>
      </c>
      <c r="C16" s="26">
        <v>3.5128810000000001</v>
      </c>
      <c r="D16" s="26">
        <v>8.6651050000000005</v>
      </c>
      <c r="E16" s="26">
        <v>14.754098000000001</v>
      </c>
      <c r="F16" s="26">
        <v>1.8735360000000001</v>
      </c>
      <c r="G16" s="26">
        <v>0.70257599999999998</v>
      </c>
      <c r="H16" s="26">
        <v>2.34192</v>
      </c>
      <c r="I16" s="26">
        <v>2.5761120000000002</v>
      </c>
      <c r="J16" s="26">
        <v>2.34192</v>
      </c>
      <c r="K16" s="26">
        <v>3.9812650000000001</v>
      </c>
      <c r="L16" s="26">
        <v>8.8992970000000007</v>
      </c>
      <c r="M16" s="26">
        <v>30.679157</v>
      </c>
      <c r="N16" s="26">
        <v>19.672131</v>
      </c>
    </row>
    <row r="17" spans="1:14" x14ac:dyDescent="0.2">
      <c r="A17" s="19" t="s">
        <v>1021</v>
      </c>
      <c r="B17" s="20">
        <v>274</v>
      </c>
      <c r="C17" s="26">
        <v>4.0145989999999996</v>
      </c>
      <c r="D17" s="26">
        <v>8.0291969999999999</v>
      </c>
      <c r="E17" s="26">
        <v>15.328467</v>
      </c>
      <c r="F17" s="26">
        <v>1.0948910000000001</v>
      </c>
      <c r="G17" s="26">
        <v>0.36496400000000001</v>
      </c>
      <c r="H17" s="26">
        <v>0.36496400000000001</v>
      </c>
      <c r="I17" s="26">
        <v>1.0948910000000001</v>
      </c>
      <c r="J17" s="26">
        <v>1.459854</v>
      </c>
      <c r="K17" s="26">
        <v>4.379562</v>
      </c>
      <c r="L17" s="26">
        <v>9.1240880000000004</v>
      </c>
      <c r="M17" s="26">
        <v>35.036496</v>
      </c>
      <c r="N17" s="26">
        <v>19.708029</v>
      </c>
    </row>
    <row r="18" spans="1:14" x14ac:dyDescent="0.2">
      <c r="A18" s="19" t="s">
        <v>1022</v>
      </c>
      <c r="B18" s="20">
        <v>137</v>
      </c>
      <c r="C18" s="26">
        <v>2.919708</v>
      </c>
      <c r="D18" s="26">
        <v>5.8394159999999999</v>
      </c>
      <c r="E18" s="26">
        <v>15.328467</v>
      </c>
      <c r="F18" s="26">
        <v>0</v>
      </c>
      <c r="G18" s="26">
        <v>0</v>
      </c>
      <c r="H18" s="26">
        <v>2.919708</v>
      </c>
      <c r="I18" s="26">
        <v>1.459854</v>
      </c>
      <c r="J18" s="26">
        <v>1.459854</v>
      </c>
      <c r="K18" s="26">
        <v>4.379562</v>
      </c>
      <c r="L18" s="26">
        <v>8.7591239999999999</v>
      </c>
      <c r="M18" s="26">
        <v>33.576642</v>
      </c>
      <c r="N18" s="26">
        <v>23.357664</v>
      </c>
    </row>
    <row r="19" spans="1:14" x14ac:dyDescent="0.2">
      <c r="A19" s="19" t="s">
        <v>1023</v>
      </c>
      <c r="B19" s="20">
        <v>71</v>
      </c>
      <c r="C19" s="26">
        <v>2.8169010000000001</v>
      </c>
      <c r="D19" s="26">
        <v>18.309858999999999</v>
      </c>
      <c r="E19" s="26">
        <v>16.901408</v>
      </c>
      <c r="F19" s="26">
        <v>0</v>
      </c>
      <c r="G19" s="26">
        <v>1.4084509999999999</v>
      </c>
      <c r="H19" s="26">
        <v>1.4084509999999999</v>
      </c>
      <c r="I19" s="26">
        <v>2.8169010000000001</v>
      </c>
      <c r="J19" s="26">
        <v>0</v>
      </c>
      <c r="K19" s="26">
        <v>1.4084509999999999</v>
      </c>
      <c r="L19" s="26">
        <v>7.0422539999999998</v>
      </c>
      <c r="M19" s="26">
        <v>28.169014000000001</v>
      </c>
      <c r="N19" s="26">
        <v>19.718309999999999</v>
      </c>
    </row>
    <row r="20" spans="1:14" x14ac:dyDescent="0.2">
      <c r="A20" s="19" t="s">
        <v>1024</v>
      </c>
      <c r="B20" s="20">
        <v>11</v>
      </c>
      <c r="C20" s="26">
        <v>0</v>
      </c>
      <c r="D20" s="26">
        <v>9.0909089999999999</v>
      </c>
      <c r="E20" s="26">
        <v>18.181818</v>
      </c>
      <c r="F20" s="26">
        <v>0</v>
      </c>
      <c r="G20" s="26">
        <v>0</v>
      </c>
      <c r="H20" s="26">
        <v>0</v>
      </c>
      <c r="I20" s="26">
        <v>0</v>
      </c>
      <c r="J20" s="26">
        <v>0</v>
      </c>
      <c r="K20" s="26">
        <v>0</v>
      </c>
      <c r="L20" s="26">
        <v>9.0909089999999999</v>
      </c>
      <c r="M20" s="26">
        <v>36.363636</v>
      </c>
      <c r="N20" s="26">
        <v>27.272727</v>
      </c>
    </row>
    <row r="21" spans="1:14" x14ac:dyDescent="0.2">
      <c r="A21" s="19" t="s">
        <v>1025</v>
      </c>
      <c r="B21" s="20">
        <v>881</v>
      </c>
      <c r="C21" s="26">
        <v>3.2917139999999998</v>
      </c>
      <c r="D21" s="26">
        <v>8.0590240000000009</v>
      </c>
      <c r="E21" s="26">
        <v>15.664018</v>
      </c>
      <c r="F21" s="26">
        <v>4.1997730000000004</v>
      </c>
      <c r="G21" s="26">
        <v>1.9296249999999999</v>
      </c>
      <c r="H21" s="26">
        <v>2.0431330000000001</v>
      </c>
      <c r="I21" s="26">
        <v>3.0646990000000001</v>
      </c>
      <c r="J21" s="26">
        <v>2.2701479999999998</v>
      </c>
      <c r="K21" s="26">
        <v>6.2429059999999996</v>
      </c>
      <c r="L21" s="26">
        <v>8.2860390000000006</v>
      </c>
      <c r="M21" s="26">
        <v>31.441544</v>
      </c>
      <c r="N21" s="26">
        <v>13.507377999999999</v>
      </c>
    </row>
    <row r="22" spans="1:14" x14ac:dyDescent="0.2">
      <c r="A22" s="19" t="s">
        <v>1026</v>
      </c>
      <c r="B22" s="20">
        <v>701</v>
      </c>
      <c r="C22" s="26">
        <v>3.708987</v>
      </c>
      <c r="D22" s="26">
        <v>8.4165480000000006</v>
      </c>
      <c r="E22" s="26">
        <v>14.978602</v>
      </c>
      <c r="F22" s="26">
        <v>1.5691870000000001</v>
      </c>
      <c r="G22" s="26">
        <v>0.57061300000000004</v>
      </c>
      <c r="H22" s="26">
        <v>1.5691870000000001</v>
      </c>
      <c r="I22" s="26">
        <v>1.997147</v>
      </c>
      <c r="J22" s="26">
        <v>1.997147</v>
      </c>
      <c r="K22" s="26">
        <v>4.1369470000000002</v>
      </c>
      <c r="L22" s="26">
        <v>8.9871610000000004</v>
      </c>
      <c r="M22" s="26">
        <v>32.382311000000001</v>
      </c>
      <c r="N22" s="26">
        <v>19.686163000000001</v>
      </c>
    </row>
    <row r="23" spans="1:14" x14ac:dyDescent="0.2">
      <c r="A23" s="19" t="s">
        <v>1027</v>
      </c>
      <c r="B23" s="20">
        <v>1801</v>
      </c>
      <c r="C23" s="26">
        <v>3.3870070000000001</v>
      </c>
      <c r="D23" s="26">
        <v>8.4397559999999991</v>
      </c>
      <c r="E23" s="26">
        <v>15.435869</v>
      </c>
      <c r="F23" s="26">
        <v>2.6651859999999998</v>
      </c>
      <c r="G23" s="26">
        <v>1.221544</v>
      </c>
      <c r="H23" s="26">
        <v>1.88784</v>
      </c>
      <c r="I23" s="26">
        <v>2.4986120000000001</v>
      </c>
      <c r="J23" s="26">
        <v>1.9988900000000001</v>
      </c>
      <c r="K23" s="26">
        <v>5.0527480000000002</v>
      </c>
      <c r="L23" s="26">
        <v>8.5508050000000004</v>
      </c>
      <c r="M23" s="26">
        <v>31.871182999999998</v>
      </c>
      <c r="N23" s="26">
        <v>16.990561</v>
      </c>
    </row>
    <row r="24" spans="1:14" x14ac:dyDescent="0.2">
      <c r="A24" s="19" t="s">
        <v>1028</v>
      </c>
      <c r="B24" s="20">
        <v>920</v>
      </c>
      <c r="C24" s="26">
        <v>3.4782609999999998</v>
      </c>
      <c r="D24" s="26">
        <v>8.8043479999999992</v>
      </c>
      <c r="E24" s="26">
        <v>15.217390999999999</v>
      </c>
      <c r="F24" s="26">
        <v>1.1956519999999999</v>
      </c>
      <c r="G24" s="26">
        <v>0.54347800000000002</v>
      </c>
      <c r="H24" s="26">
        <v>1.7391300000000001</v>
      </c>
      <c r="I24" s="26">
        <v>1.9565220000000001</v>
      </c>
      <c r="J24" s="26">
        <v>1.7391300000000001</v>
      </c>
      <c r="K24" s="26">
        <v>3.913043</v>
      </c>
      <c r="L24" s="26">
        <v>8.8043479999999992</v>
      </c>
      <c r="M24" s="26">
        <v>32.282609000000001</v>
      </c>
      <c r="N24" s="26">
        <v>20.326087000000001</v>
      </c>
    </row>
    <row r="25" spans="1:14" x14ac:dyDescent="0.2">
      <c r="A25" s="19" t="s">
        <v>1029</v>
      </c>
      <c r="B25" s="20">
        <v>219</v>
      </c>
      <c r="C25" s="26">
        <v>2.7397260000000001</v>
      </c>
      <c r="D25" s="26">
        <v>10.045662</v>
      </c>
      <c r="E25" s="26">
        <v>15.981735</v>
      </c>
      <c r="F25" s="26">
        <v>0</v>
      </c>
      <c r="G25" s="26">
        <v>0.456621</v>
      </c>
      <c r="H25" s="26">
        <v>2.2831049999999999</v>
      </c>
      <c r="I25" s="26">
        <v>1.826484</v>
      </c>
      <c r="J25" s="26">
        <v>0.913242</v>
      </c>
      <c r="K25" s="26">
        <v>3.1963469999999998</v>
      </c>
      <c r="L25" s="26">
        <v>8.2191779999999994</v>
      </c>
      <c r="M25" s="26">
        <v>31.963470000000001</v>
      </c>
      <c r="N25" s="26">
        <v>22.374428999999999</v>
      </c>
    </row>
    <row r="26" spans="1:14" x14ac:dyDescent="0.2">
      <c r="A26" s="18" t="s">
        <v>1030</v>
      </c>
      <c r="B26" s="17">
        <v>208</v>
      </c>
      <c r="C26" s="25">
        <v>6.7307689999999996</v>
      </c>
      <c r="D26" s="25">
        <v>8.6538459999999997</v>
      </c>
      <c r="E26" s="25">
        <v>13.942308000000001</v>
      </c>
      <c r="F26" s="25">
        <v>11.538462000000001</v>
      </c>
      <c r="G26" s="25">
        <v>2.8846150000000002</v>
      </c>
      <c r="H26" s="25">
        <v>2.8846150000000002</v>
      </c>
      <c r="I26" s="25">
        <v>8.6538459999999997</v>
      </c>
      <c r="J26" s="25">
        <v>3.3653849999999998</v>
      </c>
      <c r="K26" s="25">
        <v>4.3269229999999999</v>
      </c>
      <c r="L26" s="25">
        <v>7.211538</v>
      </c>
      <c r="M26" s="25">
        <v>24.519231000000001</v>
      </c>
      <c r="N26" s="25">
        <v>5.288462</v>
      </c>
    </row>
    <row r="27" spans="1:14" x14ac:dyDescent="0.2">
      <c r="A27" s="19" t="s">
        <v>1018</v>
      </c>
      <c r="B27" s="20">
        <v>220</v>
      </c>
      <c r="C27" s="26">
        <v>2.7272729999999998</v>
      </c>
      <c r="D27" s="26">
        <v>8.6363640000000004</v>
      </c>
      <c r="E27" s="26">
        <v>16.818182</v>
      </c>
      <c r="F27" s="26">
        <v>5</v>
      </c>
      <c r="G27" s="26">
        <v>2.7272729999999998</v>
      </c>
      <c r="H27" s="26">
        <v>0.90909099999999998</v>
      </c>
      <c r="I27" s="26">
        <v>5</v>
      </c>
      <c r="J27" s="26">
        <v>1.818182</v>
      </c>
      <c r="K27" s="26">
        <v>7.7272730000000003</v>
      </c>
      <c r="L27" s="26">
        <v>9.0909089999999999</v>
      </c>
      <c r="M27" s="26">
        <v>26.363636</v>
      </c>
      <c r="N27" s="26">
        <v>13.181818</v>
      </c>
    </row>
    <row r="28" spans="1:14" x14ac:dyDescent="0.2">
      <c r="A28" s="19" t="s">
        <v>1019</v>
      </c>
      <c r="B28" s="20">
        <v>226</v>
      </c>
      <c r="C28" s="26">
        <v>4.424779</v>
      </c>
      <c r="D28" s="26">
        <v>6.1946899999999996</v>
      </c>
      <c r="E28" s="26">
        <v>16.814159</v>
      </c>
      <c r="F28" s="26">
        <v>3.9823010000000001</v>
      </c>
      <c r="G28" s="26">
        <v>1.327434</v>
      </c>
      <c r="H28" s="26">
        <v>0.88495599999999996</v>
      </c>
      <c r="I28" s="26">
        <v>4.8672570000000004</v>
      </c>
      <c r="J28" s="26">
        <v>3.5398230000000002</v>
      </c>
      <c r="K28" s="26">
        <v>4.424779</v>
      </c>
      <c r="L28" s="26">
        <v>9.7345129999999997</v>
      </c>
      <c r="M28" s="26">
        <v>28.318584000000001</v>
      </c>
      <c r="N28" s="26">
        <v>15.486726000000001</v>
      </c>
    </row>
    <row r="29" spans="1:14" x14ac:dyDescent="0.2">
      <c r="A29" s="19" t="s">
        <v>1020</v>
      </c>
      <c r="B29" s="20">
        <v>211</v>
      </c>
      <c r="C29" s="26">
        <v>4.7393359999999998</v>
      </c>
      <c r="D29" s="26">
        <v>6.6350709999999999</v>
      </c>
      <c r="E29" s="26">
        <v>14.691943</v>
      </c>
      <c r="F29" s="26">
        <v>2.3696679999999999</v>
      </c>
      <c r="G29" s="26">
        <v>0.47393400000000002</v>
      </c>
      <c r="H29" s="26">
        <v>2.8436020000000002</v>
      </c>
      <c r="I29" s="26">
        <v>4.7393359999999998</v>
      </c>
      <c r="J29" s="26">
        <v>1.8957349999999999</v>
      </c>
      <c r="K29" s="26">
        <v>3.317536</v>
      </c>
      <c r="L29" s="26">
        <v>11.374408000000001</v>
      </c>
      <c r="M29" s="26">
        <v>25.118483000000001</v>
      </c>
      <c r="N29" s="26">
        <v>21.800948000000002</v>
      </c>
    </row>
    <row r="30" spans="1:14" x14ac:dyDescent="0.2">
      <c r="A30" s="19" t="s">
        <v>1021</v>
      </c>
      <c r="B30" s="20">
        <v>134</v>
      </c>
      <c r="C30" s="26">
        <v>4.4776119999999997</v>
      </c>
      <c r="D30" s="26">
        <v>10.447761</v>
      </c>
      <c r="E30" s="26">
        <v>14.925373</v>
      </c>
      <c r="F30" s="26">
        <v>1.492537</v>
      </c>
      <c r="G30" s="26">
        <v>0.74626899999999996</v>
      </c>
      <c r="H30" s="26">
        <v>0.74626899999999996</v>
      </c>
      <c r="I30" s="26">
        <v>0</v>
      </c>
      <c r="J30" s="26">
        <v>0.74626899999999996</v>
      </c>
      <c r="K30" s="26">
        <v>5.2238810000000004</v>
      </c>
      <c r="L30" s="26">
        <v>7.4626869999999998</v>
      </c>
      <c r="M30" s="26">
        <v>36.567163999999998</v>
      </c>
      <c r="N30" s="26">
        <v>17.164179000000001</v>
      </c>
    </row>
    <row r="31" spans="1:14" x14ac:dyDescent="0.2">
      <c r="A31" s="19" t="s">
        <v>1022</v>
      </c>
      <c r="B31" s="20">
        <v>65</v>
      </c>
      <c r="C31" s="26">
        <v>1.538462</v>
      </c>
      <c r="D31" s="26">
        <v>6.1538459999999997</v>
      </c>
      <c r="E31" s="26">
        <v>9.2307690000000004</v>
      </c>
      <c r="F31" s="26">
        <v>0</v>
      </c>
      <c r="G31" s="26">
        <v>0</v>
      </c>
      <c r="H31" s="26">
        <v>1.538462</v>
      </c>
      <c r="I31" s="26">
        <v>0</v>
      </c>
      <c r="J31" s="26">
        <v>1.538462</v>
      </c>
      <c r="K31" s="26">
        <v>6.1538459999999997</v>
      </c>
      <c r="L31" s="26">
        <v>12.307691999999999</v>
      </c>
      <c r="M31" s="26">
        <v>41.538462000000003</v>
      </c>
      <c r="N31" s="26">
        <v>20</v>
      </c>
    </row>
    <row r="32" spans="1:14" x14ac:dyDescent="0.2">
      <c r="A32" s="19" t="s">
        <v>1023</v>
      </c>
      <c r="B32" s="20">
        <v>25</v>
      </c>
      <c r="C32" s="26">
        <v>0</v>
      </c>
      <c r="D32" s="26">
        <v>12</v>
      </c>
      <c r="E32" s="26">
        <v>12</v>
      </c>
      <c r="F32" s="26">
        <v>0</v>
      </c>
      <c r="G32" s="26">
        <v>4</v>
      </c>
      <c r="H32" s="26">
        <v>0</v>
      </c>
      <c r="I32" s="26">
        <v>8</v>
      </c>
      <c r="J32" s="26">
        <v>0</v>
      </c>
      <c r="K32" s="26">
        <v>0</v>
      </c>
      <c r="L32" s="26">
        <v>8</v>
      </c>
      <c r="M32" s="26">
        <v>36</v>
      </c>
      <c r="N32" s="26">
        <v>20</v>
      </c>
    </row>
    <row r="33" spans="1:14" x14ac:dyDescent="0.2">
      <c r="A33" s="19" t="s">
        <v>1024</v>
      </c>
      <c r="B33" s="20">
        <v>3</v>
      </c>
      <c r="C33" s="26">
        <v>0</v>
      </c>
      <c r="D33" s="26">
        <v>0</v>
      </c>
      <c r="E33" s="26">
        <v>0</v>
      </c>
      <c r="F33" s="26">
        <v>0</v>
      </c>
      <c r="G33" s="26">
        <v>0</v>
      </c>
      <c r="H33" s="26">
        <v>0</v>
      </c>
      <c r="I33" s="26">
        <v>0</v>
      </c>
      <c r="J33" s="26">
        <v>0</v>
      </c>
      <c r="K33" s="26">
        <v>0</v>
      </c>
      <c r="L33" s="26">
        <v>0</v>
      </c>
      <c r="M33" s="26">
        <v>66.666667000000004</v>
      </c>
      <c r="N33" s="26">
        <v>33.333333000000003</v>
      </c>
    </row>
    <row r="34" spans="1:14" x14ac:dyDescent="0.2">
      <c r="A34" s="19" t="s">
        <v>1025</v>
      </c>
      <c r="B34" s="20">
        <v>446</v>
      </c>
      <c r="C34" s="26">
        <v>3.5874440000000001</v>
      </c>
      <c r="D34" s="26">
        <v>7.3991030000000002</v>
      </c>
      <c r="E34" s="26">
        <v>16.816143</v>
      </c>
      <c r="F34" s="26">
        <v>4.484305</v>
      </c>
      <c r="G34" s="26">
        <v>2.0179369999999999</v>
      </c>
      <c r="H34" s="26">
        <v>0.89686100000000002</v>
      </c>
      <c r="I34" s="26">
        <v>4.9327350000000001</v>
      </c>
      <c r="J34" s="26">
        <v>2.6905830000000002</v>
      </c>
      <c r="K34" s="26">
        <v>6.0538119999999997</v>
      </c>
      <c r="L34" s="26">
        <v>9.4170400000000001</v>
      </c>
      <c r="M34" s="26">
        <v>27.35426</v>
      </c>
      <c r="N34" s="26">
        <v>14.349776</v>
      </c>
    </row>
    <row r="35" spans="1:14" x14ac:dyDescent="0.2">
      <c r="A35" s="19" t="s">
        <v>1026</v>
      </c>
      <c r="B35" s="20">
        <v>345</v>
      </c>
      <c r="C35" s="26">
        <v>4.6376809999999997</v>
      </c>
      <c r="D35" s="26">
        <v>8.1159420000000004</v>
      </c>
      <c r="E35" s="26">
        <v>14.782609000000001</v>
      </c>
      <c r="F35" s="26">
        <v>2.0289860000000002</v>
      </c>
      <c r="G35" s="26">
        <v>0.57970999999999995</v>
      </c>
      <c r="H35" s="26">
        <v>2.0289860000000002</v>
      </c>
      <c r="I35" s="26">
        <v>2.8985509999999999</v>
      </c>
      <c r="J35" s="26">
        <v>1.4492750000000001</v>
      </c>
      <c r="K35" s="26">
        <v>4.0579710000000002</v>
      </c>
      <c r="L35" s="26">
        <v>9.8550719999999998</v>
      </c>
      <c r="M35" s="26">
        <v>29.565217000000001</v>
      </c>
      <c r="N35" s="26">
        <v>20</v>
      </c>
    </row>
    <row r="36" spans="1:14" x14ac:dyDescent="0.2">
      <c r="A36" s="19" t="s">
        <v>1027</v>
      </c>
      <c r="B36" s="20">
        <v>884</v>
      </c>
      <c r="C36" s="26">
        <v>3.7330320000000001</v>
      </c>
      <c r="D36" s="26">
        <v>7.6923079999999997</v>
      </c>
      <c r="E36" s="26">
        <v>15.271493</v>
      </c>
      <c r="F36" s="26">
        <v>3.0542989999999999</v>
      </c>
      <c r="G36" s="26">
        <v>1.3574660000000001</v>
      </c>
      <c r="H36" s="26">
        <v>1.3574660000000001</v>
      </c>
      <c r="I36" s="26">
        <v>3.8461539999999999</v>
      </c>
      <c r="J36" s="26">
        <v>2.0361989999999999</v>
      </c>
      <c r="K36" s="26">
        <v>5.0904980000000002</v>
      </c>
      <c r="L36" s="26">
        <v>9.7285070000000005</v>
      </c>
      <c r="M36" s="26">
        <v>29.638009</v>
      </c>
      <c r="N36" s="26">
        <v>17.194569999999999</v>
      </c>
    </row>
    <row r="37" spans="1:14" x14ac:dyDescent="0.2">
      <c r="A37" s="19" t="s">
        <v>1028</v>
      </c>
      <c r="B37" s="20">
        <v>438</v>
      </c>
      <c r="C37" s="26">
        <v>3.8812790000000001</v>
      </c>
      <c r="D37" s="26">
        <v>7.9908679999999999</v>
      </c>
      <c r="E37" s="26">
        <v>13.69863</v>
      </c>
      <c r="F37" s="26">
        <v>1.598174</v>
      </c>
      <c r="G37" s="26">
        <v>0.68493199999999999</v>
      </c>
      <c r="H37" s="26">
        <v>1.826484</v>
      </c>
      <c r="I37" s="26">
        <v>2.7397260000000001</v>
      </c>
      <c r="J37" s="26">
        <v>1.3698630000000001</v>
      </c>
      <c r="K37" s="26">
        <v>4.1095889999999997</v>
      </c>
      <c r="L37" s="26">
        <v>10.045662</v>
      </c>
      <c r="M37" s="26">
        <v>31.963470000000001</v>
      </c>
      <c r="N37" s="26">
        <v>20.091324</v>
      </c>
    </row>
    <row r="38" spans="1:14" x14ac:dyDescent="0.2">
      <c r="A38" s="19" t="s">
        <v>1029</v>
      </c>
      <c r="B38" s="20">
        <v>93</v>
      </c>
      <c r="C38" s="26">
        <v>1.075269</v>
      </c>
      <c r="D38" s="26">
        <v>7.5268819999999996</v>
      </c>
      <c r="E38" s="26">
        <v>9.6774190000000004</v>
      </c>
      <c r="F38" s="26">
        <v>0</v>
      </c>
      <c r="G38" s="26">
        <v>1.075269</v>
      </c>
      <c r="H38" s="26">
        <v>1.075269</v>
      </c>
      <c r="I38" s="26">
        <v>2.1505380000000001</v>
      </c>
      <c r="J38" s="26">
        <v>1.075269</v>
      </c>
      <c r="K38" s="26">
        <v>4.301075</v>
      </c>
      <c r="L38" s="26">
        <v>10.752687999999999</v>
      </c>
      <c r="M38" s="26">
        <v>40.860214999999997</v>
      </c>
      <c r="N38" s="26">
        <v>20.430108000000001</v>
      </c>
    </row>
    <row r="39" spans="1:14" x14ac:dyDescent="0.2">
      <c r="A39" s="18" t="s">
        <v>1031</v>
      </c>
      <c r="B39" s="17">
        <v>178</v>
      </c>
      <c r="C39" s="25">
        <v>5.6179779999999999</v>
      </c>
      <c r="D39" s="25">
        <v>10.674156999999999</v>
      </c>
      <c r="E39" s="25">
        <v>17.977528</v>
      </c>
      <c r="F39" s="25">
        <v>3.9325839999999999</v>
      </c>
      <c r="G39" s="25">
        <v>1.123596</v>
      </c>
      <c r="H39" s="25">
        <v>3.370787</v>
      </c>
      <c r="I39" s="25">
        <v>3.9325839999999999</v>
      </c>
      <c r="J39" s="25">
        <v>2.808989</v>
      </c>
      <c r="K39" s="25">
        <v>9.5505619999999993</v>
      </c>
      <c r="L39" s="25">
        <v>8.9887639999999998</v>
      </c>
      <c r="M39" s="25">
        <v>24.157302999999999</v>
      </c>
      <c r="N39" s="25">
        <v>7.8651689999999999</v>
      </c>
    </row>
    <row r="40" spans="1:14" x14ac:dyDescent="0.2">
      <c r="A40" s="19" t="s">
        <v>1018</v>
      </c>
      <c r="B40" s="20">
        <v>212</v>
      </c>
      <c r="C40" s="26">
        <v>3.7735850000000002</v>
      </c>
      <c r="D40" s="26">
        <v>6.6037739999999996</v>
      </c>
      <c r="E40" s="26">
        <v>15.566038000000001</v>
      </c>
      <c r="F40" s="26">
        <v>5.1886789999999996</v>
      </c>
      <c r="G40" s="26">
        <v>2.8301889999999998</v>
      </c>
      <c r="H40" s="26">
        <v>2.8301889999999998</v>
      </c>
      <c r="I40" s="26">
        <v>1.4150940000000001</v>
      </c>
      <c r="J40" s="26">
        <v>2.8301889999999998</v>
      </c>
      <c r="K40" s="26">
        <v>6.6037739999999996</v>
      </c>
      <c r="L40" s="26">
        <v>7.5471700000000004</v>
      </c>
      <c r="M40" s="26">
        <v>34.905659999999997</v>
      </c>
      <c r="N40" s="26">
        <v>9.9056599999999992</v>
      </c>
    </row>
    <row r="41" spans="1:14" x14ac:dyDescent="0.2">
      <c r="A41" s="19" t="s">
        <v>1019</v>
      </c>
      <c r="B41" s="20">
        <v>223</v>
      </c>
      <c r="C41" s="26">
        <v>2.2421519999999999</v>
      </c>
      <c r="D41" s="26">
        <v>10.762332000000001</v>
      </c>
      <c r="E41" s="26">
        <v>13.452915000000001</v>
      </c>
      <c r="F41" s="26">
        <v>2.6905830000000002</v>
      </c>
      <c r="G41" s="26">
        <v>0.89686100000000002</v>
      </c>
      <c r="H41" s="26">
        <v>3.5874440000000001</v>
      </c>
      <c r="I41" s="26">
        <v>0.89686100000000002</v>
      </c>
      <c r="J41" s="26">
        <v>0.89686100000000002</v>
      </c>
      <c r="K41" s="26">
        <v>6.2780269999999998</v>
      </c>
      <c r="L41" s="26">
        <v>6.7264569999999999</v>
      </c>
      <c r="M41" s="26">
        <v>36.322870000000002</v>
      </c>
      <c r="N41" s="26">
        <v>15.246637</v>
      </c>
    </row>
    <row r="42" spans="1:14" x14ac:dyDescent="0.2">
      <c r="A42" s="19" t="s">
        <v>1020</v>
      </c>
      <c r="B42" s="20">
        <v>216</v>
      </c>
      <c r="C42" s="26">
        <v>2.3148149999999998</v>
      </c>
      <c r="D42" s="26">
        <v>10.648148000000001</v>
      </c>
      <c r="E42" s="26">
        <v>14.814814999999999</v>
      </c>
      <c r="F42" s="26">
        <v>1.388889</v>
      </c>
      <c r="G42" s="26">
        <v>0.92592600000000003</v>
      </c>
      <c r="H42" s="26">
        <v>1.8518520000000001</v>
      </c>
      <c r="I42" s="26">
        <v>0.46296300000000001</v>
      </c>
      <c r="J42" s="26">
        <v>2.7777780000000001</v>
      </c>
      <c r="K42" s="26">
        <v>4.6296299999999997</v>
      </c>
      <c r="L42" s="26">
        <v>6.4814809999999996</v>
      </c>
      <c r="M42" s="26">
        <v>36.111111000000001</v>
      </c>
      <c r="N42" s="26">
        <v>17.592593000000001</v>
      </c>
    </row>
    <row r="43" spans="1:14" x14ac:dyDescent="0.2">
      <c r="A43" s="19" t="s">
        <v>1021</v>
      </c>
      <c r="B43" s="20">
        <v>140</v>
      </c>
      <c r="C43" s="26">
        <v>3.5714290000000002</v>
      </c>
      <c r="D43" s="26">
        <v>5.7142860000000004</v>
      </c>
      <c r="E43" s="26">
        <v>15.714286</v>
      </c>
      <c r="F43" s="26">
        <v>0.71428599999999998</v>
      </c>
      <c r="G43" s="26">
        <v>0</v>
      </c>
      <c r="H43" s="26">
        <v>0</v>
      </c>
      <c r="I43" s="26">
        <v>2.1428569999999998</v>
      </c>
      <c r="J43" s="26">
        <v>2.1428569999999998</v>
      </c>
      <c r="K43" s="26">
        <v>3.5714290000000002</v>
      </c>
      <c r="L43" s="26">
        <v>10.714286</v>
      </c>
      <c r="M43" s="26">
        <v>33.571429000000002</v>
      </c>
      <c r="N43" s="26">
        <v>22.142856999999999</v>
      </c>
    </row>
    <row r="44" spans="1:14" x14ac:dyDescent="0.2">
      <c r="A44" s="19" t="s">
        <v>1022</v>
      </c>
      <c r="B44" s="20">
        <v>72</v>
      </c>
      <c r="C44" s="26">
        <v>4.1666670000000003</v>
      </c>
      <c r="D44" s="26">
        <v>5.5555560000000002</v>
      </c>
      <c r="E44" s="26">
        <v>20.833333</v>
      </c>
      <c r="F44" s="26">
        <v>0</v>
      </c>
      <c r="G44" s="26">
        <v>0</v>
      </c>
      <c r="H44" s="26">
        <v>4.1666670000000003</v>
      </c>
      <c r="I44" s="26">
        <v>2.7777780000000001</v>
      </c>
      <c r="J44" s="26">
        <v>1.388889</v>
      </c>
      <c r="K44" s="26">
        <v>2.7777780000000001</v>
      </c>
      <c r="L44" s="26">
        <v>5.5555560000000002</v>
      </c>
      <c r="M44" s="26">
        <v>26.388888999999999</v>
      </c>
      <c r="N44" s="26">
        <v>26.388888999999999</v>
      </c>
    </row>
    <row r="45" spans="1:14" x14ac:dyDescent="0.2">
      <c r="A45" s="19" t="s">
        <v>1023</v>
      </c>
      <c r="B45" s="20">
        <v>46</v>
      </c>
      <c r="C45" s="26">
        <v>4.3478260000000004</v>
      </c>
      <c r="D45" s="26">
        <v>21.739129999999999</v>
      </c>
      <c r="E45" s="26">
        <v>19.565217000000001</v>
      </c>
      <c r="F45" s="26">
        <v>0</v>
      </c>
      <c r="G45" s="26">
        <v>0</v>
      </c>
      <c r="H45" s="26">
        <v>2.1739130000000002</v>
      </c>
      <c r="I45" s="26">
        <v>0</v>
      </c>
      <c r="J45" s="26">
        <v>0</v>
      </c>
      <c r="K45" s="26">
        <v>2.1739130000000002</v>
      </c>
      <c r="L45" s="26">
        <v>6.5217390000000002</v>
      </c>
      <c r="M45" s="26">
        <v>23.913042999999998</v>
      </c>
      <c r="N45" s="26">
        <v>19.565217000000001</v>
      </c>
    </row>
    <row r="46" spans="1:14" x14ac:dyDescent="0.2">
      <c r="A46" s="19" t="s">
        <v>1024</v>
      </c>
      <c r="B46" s="20">
        <v>8</v>
      </c>
      <c r="C46" s="26">
        <v>0</v>
      </c>
      <c r="D46" s="26">
        <v>12.5</v>
      </c>
      <c r="E46" s="26">
        <v>25</v>
      </c>
      <c r="F46" s="26">
        <v>0</v>
      </c>
      <c r="G46" s="26">
        <v>0</v>
      </c>
      <c r="H46" s="26">
        <v>0</v>
      </c>
      <c r="I46" s="26">
        <v>0</v>
      </c>
      <c r="J46" s="26">
        <v>0</v>
      </c>
      <c r="K46" s="26">
        <v>0</v>
      </c>
      <c r="L46" s="26">
        <v>12.5</v>
      </c>
      <c r="M46" s="26">
        <v>25</v>
      </c>
      <c r="N46" s="26">
        <v>25</v>
      </c>
    </row>
    <row r="47" spans="1:14" x14ac:dyDescent="0.2">
      <c r="A47" s="19" t="s">
        <v>1025</v>
      </c>
      <c r="B47" s="20">
        <v>435</v>
      </c>
      <c r="C47" s="26">
        <v>2.9885060000000001</v>
      </c>
      <c r="D47" s="26">
        <v>8.7356320000000007</v>
      </c>
      <c r="E47" s="26">
        <v>14.482759</v>
      </c>
      <c r="F47" s="26">
        <v>3.9080460000000001</v>
      </c>
      <c r="G47" s="26">
        <v>1.83908</v>
      </c>
      <c r="H47" s="26">
        <v>3.218391</v>
      </c>
      <c r="I47" s="26">
        <v>1.1494249999999999</v>
      </c>
      <c r="J47" s="26">
        <v>1.83908</v>
      </c>
      <c r="K47" s="26">
        <v>6.436782</v>
      </c>
      <c r="L47" s="26">
        <v>7.1264370000000001</v>
      </c>
      <c r="M47" s="26">
        <v>35.632184000000002</v>
      </c>
      <c r="N47" s="26">
        <v>12.643678</v>
      </c>
    </row>
    <row r="48" spans="1:14" x14ac:dyDescent="0.2">
      <c r="A48" s="19" t="s">
        <v>1026</v>
      </c>
      <c r="B48" s="20">
        <v>356</v>
      </c>
      <c r="C48" s="26">
        <v>2.808989</v>
      </c>
      <c r="D48" s="26">
        <v>8.707865</v>
      </c>
      <c r="E48" s="26">
        <v>15.168539000000001</v>
      </c>
      <c r="F48" s="26">
        <v>1.123596</v>
      </c>
      <c r="G48" s="26">
        <v>0.56179800000000002</v>
      </c>
      <c r="H48" s="26">
        <v>1.123596</v>
      </c>
      <c r="I48" s="26">
        <v>1.123596</v>
      </c>
      <c r="J48" s="26">
        <v>2.5280900000000002</v>
      </c>
      <c r="K48" s="26">
        <v>4.2134830000000001</v>
      </c>
      <c r="L48" s="26">
        <v>8.1460670000000004</v>
      </c>
      <c r="M48" s="26">
        <v>35.112360000000002</v>
      </c>
      <c r="N48" s="26">
        <v>19.382021999999999</v>
      </c>
    </row>
    <row r="49" spans="1:14" x14ac:dyDescent="0.2">
      <c r="A49" s="19" t="s">
        <v>1027</v>
      </c>
      <c r="B49" s="20">
        <v>917</v>
      </c>
      <c r="C49" s="26">
        <v>3.0534349999999999</v>
      </c>
      <c r="D49" s="26">
        <v>9.1603049999999993</v>
      </c>
      <c r="E49" s="26">
        <v>15.594329</v>
      </c>
      <c r="F49" s="26">
        <v>2.290076</v>
      </c>
      <c r="G49" s="26">
        <v>1.0905130000000001</v>
      </c>
      <c r="H49" s="26">
        <v>2.3991280000000001</v>
      </c>
      <c r="I49" s="26">
        <v>1.1995640000000001</v>
      </c>
      <c r="J49" s="26">
        <v>1.962923</v>
      </c>
      <c r="K49" s="26">
        <v>5.0163580000000003</v>
      </c>
      <c r="L49" s="26">
        <v>7.4154850000000003</v>
      </c>
      <c r="M49" s="26">
        <v>34.023991000000002</v>
      </c>
      <c r="N49" s="26">
        <v>16.793893000000001</v>
      </c>
    </row>
    <row r="50" spans="1:14" x14ac:dyDescent="0.2">
      <c r="A50" s="19" t="s">
        <v>1028</v>
      </c>
      <c r="B50" s="20">
        <v>482</v>
      </c>
      <c r="C50" s="26">
        <v>3.1120329999999998</v>
      </c>
      <c r="D50" s="26">
        <v>9.5435680000000005</v>
      </c>
      <c r="E50" s="26">
        <v>16.59751</v>
      </c>
      <c r="F50" s="26">
        <v>0.82987599999999995</v>
      </c>
      <c r="G50" s="26">
        <v>0.41493799999999997</v>
      </c>
      <c r="H50" s="26">
        <v>1.659751</v>
      </c>
      <c r="I50" s="26">
        <v>1.2448129999999999</v>
      </c>
      <c r="J50" s="26">
        <v>2.0746889999999998</v>
      </c>
      <c r="K50" s="26">
        <v>3.7344400000000002</v>
      </c>
      <c r="L50" s="26">
        <v>7.6763490000000001</v>
      </c>
      <c r="M50" s="26">
        <v>32.572614000000002</v>
      </c>
      <c r="N50" s="26">
        <v>20.539418999999999</v>
      </c>
    </row>
    <row r="51" spans="1:14" x14ac:dyDescent="0.2">
      <c r="A51" s="19" t="s">
        <v>1029</v>
      </c>
      <c r="B51" s="20">
        <v>126</v>
      </c>
      <c r="C51" s="26">
        <v>3.9682539999999999</v>
      </c>
      <c r="D51" s="26">
        <v>11.904762</v>
      </c>
      <c r="E51" s="26">
        <v>20.634920999999999</v>
      </c>
      <c r="F51" s="26">
        <v>0</v>
      </c>
      <c r="G51" s="26">
        <v>0</v>
      </c>
      <c r="H51" s="26">
        <v>3.1746029999999998</v>
      </c>
      <c r="I51" s="26">
        <v>1.587302</v>
      </c>
      <c r="J51" s="26">
        <v>0.793651</v>
      </c>
      <c r="K51" s="26">
        <v>2.3809520000000002</v>
      </c>
      <c r="L51" s="26">
        <v>6.3492059999999997</v>
      </c>
      <c r="M51" s="26">
        <v>25.396825</v>
      </c>
      <c r="N51" s="26">
        <v>23.809524</v>
      </c>
    </row>
    <row r="52" spans="1:14" x14ac:dyDescent="0.2">
      <c r="A52" s="18" t="s">
        <v>1032</v>
      </c>
      <c r="B52" s="18"/>
      <c r="C52" s="18"/>
      <c r="D52" s="18"/>
      <c r="E52" s="18"/>
      <c r="F52" s="18"/>
      <c r="G52" s="18"/>
      <c r="H52" s="18"/>
      <c r="I52" s="18"/>
      <c r="J52" s="18"/>
      <c r="K52" s="18"/>
      <c r="L52" s="18"/>
      <c r="M52" s="18"/>
      <c r="N52" s="18"/>
    </row>
    <row r="53" spans="1:14" x14ac:dyDescent="0.2">
      <c r="A53" s="19" t="s">
        <v>130</v>
      </c>
      <c r="B53" s="20">
        <v>151</v>
      </c>
      <c r="C53" s="26">
        <v>7.2847679999999997</v>
      </c>
      <c r="D53" s="26">
        <v>7.2847679999999997</v>
      </c>
      <c r="E53" s="26">
        <v>13.245032999999999</v>
      </c>
      <c r="F53" s="26">
        <v>5.9602649999999997</v>
      </c>
      <c r="G53" s="26">
        <v>0.66225199999999995</v>
      </c>
      <c r="H53" s="26">
        <v>2.6490070000000001</v>
      </c>
      <c r="I53" s="26">
        <v>4.6357619999999997</v>
      </c>
      <c r="J53" s="26">
        <v>3.9735100000000001</v>
      </c>
      <c r="K53" s="26">
        <v>5.2980130000000001</v>
      </c>
      <c r="L53" s="26">
        <v>5.2980130000000001</v>
      </c>
      <c r="M53" s="26">
        <v>25.165562999999999</v>
      </c>
      <c r="N53" s="26">
        <v>18.543046</v>
      </c>
    </row>
    <row r="54" spans="1:14" x14ac:dyDescent="0.2">
      <c r="A54" s="19" t="s">
        <v>131</v>
      </c>
      <c r="B54" s="20">
        <v>1446</v>
      </c>
      <c r="C54" s="26">
        <v>3.9419089999999999</v>
      </c>
      <c r="D54" s="26">
        <v>8.2295990000000003</v>
      </c>
      <c r="E54" s="26">
        <v>15.836791</v>
      </c>
      <c r="F54" s="26">
        <v>3.319502</v>
      </c>
      <c r="G54" s="26">
        <v>1.7980640000000001</v>
      </c>
      <c r="H54" s="26">
        <v>2.2821579999999999</v>
      </c>
      <c r="I54" s="26">
        <v>3.250346</v>
      </c>
      <c r="J54" s="26">
        <v>2.0055329999999998</v>
      </c>
      <c r="K54" s="26">
        <v>6.2240659999999997</v>
      </c>
      <c r="L54" s="26">
        <v>9.2669429999999995</v>
      </c>
      <c r="M54" s="26">
        <v>30.774550000000001</v>
      </c>
      <c r="N54" s="26">
        <v>13.070539</v>
      </c>
    </row>
    <row r="55" spans="1:14" x14ac:dyDescent="0.2">
      <c r="A55" s="19" t="s">
        <v>392</v>
      </c>
      <c r="B55" s="20">
        <v>150</v>
      </c>
      <c r="C55" s="26">
        <v>3.3333330000000001</v>
      </c>
      <c r="D55" s="26">
        <v>11.333333</v>
      </c>
      <c r="E55" s="26">
        <v>12</v>
      </c>
      <c r="F55" s="26">
        <v>9.3333329999999997</v>
      </c>
      <c r="G55" s="26">
        <v>0.66666700000000001</v>
      </c>
      <c r="H55" s="26">
        <v>2</v>
      </c>
      <c r="I55" s="26">
        <v>4</v>
      </c>
      <c r="J55" s="26">
        <v>4</v>
      </c>
      <c r="K55" s="26">
        <v>3.3333330000000001</v>
      </c>
      <c r="L55" s="26">
        <v>6</v>
      </c>
      <c r="M55" s="26">
        <v>28</v>
      </c>
      <c r="N55" s="26">
        <v>16</v>
      </c>
    </row>
    <row r="56" spans="1:14" x14ac:dyDescent="0.2">
      <c r="A56" s="19" t="s">
        <v>132</v>
      </c>
      <c r="B56" s="20">
        <v>372</v>
      </c>
      <c r="C56" s="26">
        <v>2.4193549999999999</v>
      </c>
      <c r="D56" s="26">
        <v>9.6774190000000004</v>
      </c>
      <c r="E56" s="26">
        <v>15.591398</v>
      </c>
      <c r="F56" s="26">
        <v>1.3440859999999999</v>
      </c>
      <c r="G56" s="26">
        <v>0.26881699999999997</v>
      </c>
      <c r="H56" s="26">
        <v>1.612903</v>
      </c>
      <c r="I56" s="26">
        <v>2.1505380000000001</v>
      </c>
      <c r="J56" s="26">
        <v>1.075269</v>
      </c>
      <c r="K56" s="26">
        <v>2.9569890000000001</v>
      </c>
      <c r="L56" s="26">
        <v>8.3333329999999997</v>
      </c>
      <c r="M56" s="26">
        <v>33.064515999999998</v>
      </c>
      <c r="N56" s="26">
        <v>21.505375999999998</v>
      </c>
    </row>
    <row r="57" spans="1:14" x14ac:dyDescent="0.2">
      <c r="A57" s="19" t="s">
        <v>1033</v>
      </c>
      <c r="B57" s="20">
        <v>69</v>
      </c>
      <c r="C57" s="26">
        <v>4.3478260000000004</v>
      </c>
      <c r="D57" s="26">
        <v>8.6956520000000008</v>
      </c>
      <c r="E57" s="26">
        <v>20.289854999999999</v>
      </c>
      <c r="F57" s="26">
        <v>4.3478260000000004</v>
      </c>
      <c r="G57" s="26">
        <v>1.4492750000000001</v>
      </c>
      <c r="H57" s="26">
        <v>0</v>
      </c>
      <c r="I57" s="26">
        <v>4.3478260000000004</v>
      </c>
      <c r="J57" s="26">
        <v>4.3478260000000004</v>
      </c>
      <c r="K57" s="26">
        <v>4.3478260000000004</v>
      </c>
      <c r="L57" s="26">
        <v>4.3478260000000004</v>
      </c>
      <c r="M57" s="26">
        <v>28.985506999999998</v>
      </c>
      <c r="N57" s="26">
        <v>14.492754</v>
      </c>
    </row>
    <row r="58" spans="1:14" x14ac:dyDescent="0.2">
      <c r="A58" s="18" t="s">
        <v>133</v>
      </c>
      <c r="B58" s="17">
        <v>92</v>
      </c>
      <c r="C58" s="25">
        <v>7.6086960000000001</v>
      </c>
      <c r="D58" s="25">
        <v>6.5217390000000002</v>
      </c>
      <c r="E58" s="25">
        <v>14.130435</v>
      </c>
      <c r="F58" s="25">
        <v>7.6086960000000001</v>
      </c>
      <c r="G58" s="25">
        <v>1.086957</v>
      </c>
      <c r="H58" s="25">
        <v>1.086957</v>
      </c>
      <c r="I58" s="25">
        <v>5.4347830000000004</v>
      </c>
      <c r="J58" s="25">
        <v>4.3478260000000004</v>
      </c>
      <c r="K58" s="25">
        <v>3.2608700000000002</v>
      </c>
      <c r="L58" s="25">
        <v>4.3478260000000004</v>
      </c>
      <c r="M58" s="25">
        <v>26.086957000000002</v>
      </c>
      <c r="N58" s="25">
        <v>18.478261</v>
      </c>
    </row>
    <row r="59" spans="1:14" x14ac:dyDescent="0.2">
      <c r="A59" s="19" t="s">
        <v>134</v>
      </c>
      <c r="B59" s="20">
        <v>813</v>
      </c>
      <c r="C59" s="26">
        <v>4.7970480000000002</v>
      </c>
      <c r="D59" s="26">
        <v>7.7490769999999998</v>
      </c>
      <c r="E59" s="26">
        <v>15.129151</v>
      </c>
      <c r="F59" s="26">
        <v>3.8130380000000001</v>
      </c>
      <c r="G59" s="26">
        <v>2.091021</v>
      </c>
      <c r="H59" s="26">
        <v>1.9680200000000001</v>
      </c>
      <c r="I59" s="26">
        <v>4.5510460000000004</v>
      </c>
      <c r="J59" s="26">
        <v>1.9680200000000001</v>
      </c>
      <c r="K59" s="26">
        <v>5.5350549999999998</v>
      </c>
      <c r="L59" s="26">
        <v>9.9631000000000007</v>
      </c>
      <c r="M59" s="26">
        <v>27.921278999999998</v>
      </c>
      <c r="N59" s="26">
        <v>14.514144999999999</v>
      </c>
    </row>
    <row r="60" spans="1:14" x14ac:dyDescent="0.2">
      <c r="A60" s="19" t="s">
        <v>393</v>
      </c>
      <c r="B60" s="20">
        <v>65</v>
      </c>
      <c r="C60" s="26">
        <v>1.538462</v>
      </c>
      <c r="D60" s="26">
        <v>9.2307690000000004</v>
      </c>
      <c r="E60" s="26">
        <v>13.846154</v>
      </c>
      <c r="F60" s="26">
        <v>12.307691999999999</v>
      </c>
      <c r="G60" s="26">
        <v>0</v>
      </c>
      <c r="H60" s="26">
        <v>0</v>
      </c>
      <c r="I60" s="26">
        <v>6.1538459999999997</v>
      </c>
      <c r="J60" s="26">
        <v>4.6153849999999998</v>
      </c>
      <c r="K60" s="26">
        <v>6.1538459999999997</v>
      </c>
      <c r="L60" s="26">
        <v>4.6153849999999998</v>
      </c>
      <c r="M60" s="26">
        <v>29.230768999999999</v>
      </c>
      <c r="N60" s="26">
        <v>12.307691999999999</v>
      </c>
    </row>
    <row r="61" spans="1:14" x14ac:dyDescent="0.2">
      <c r="A61" s="19" t="s">
        <v>135</v>
      </c>
      <c r="B61" s="20">
        <v>83</v>
      </c>
      <c r="C61" s="26">
        <v>0</v>
      </c>
      <c r="D61" s="26">
        <v>7.2289159999999999</v>
      </c>
      <c r="E61" s="26">
        <v>10.843373</v>
      </c>
      <c r="F61" s="26">
        <v>3.6144579999999999</v>
      </c>
      <c r="G61" s="26">
        <v>0</v>
      </c>
      <c r="H61" s="26">
        <v>1.2048190000000001</v>
      </c>
      <c r="I61" s="26">
        <v>3.6144579999999999</v>
      </c>
      <c r="J61" s="26">
        <v>1.2048190000000001</v>
      </c>
      <c r="K61" s="26">
        <v>1.2048190000000001</v>
      </c>
      <c r="L61" s="26">
        <v>14.457831000000001</v>
      </c>
      <c r="M61" s="26">
        <v>36.144578000000003</v>
      </c>
      <c r="N61" s="26">
        <v>20.481928</v>
      </c>
    </row>
    <row r="62" spans="1:14" x14ac:dyDescent="0.2">
      <c r="A62" s="19" t="s">
        <v>1034</v>
      </c>
      <c r="B62" s="20">
        <v>39</v>
      </c>
      <c r="C62" s="26">
        <v>0</v>
      </c>
      <c r="D62" s="26">
        <v>12.820513</v>
      </c>
      <c r="E62" s="26">
        <v>25.641026</v>
      </c>
      <c r="F62" s="26">
        <v>5.1282050000000003</v>
      </c>
      <c r="G62" s="26">
        <v>0</v>
      </c>
      <c r="H62" s="26">
        <v>0</v>
      </c>
      <c r="I62" s="26">
        <v>7.6923079999999997</v>
      </c>
      <c r="J62" s="26">
        <v>2.5641029999999998</v>
      </c>
      <c r="K62" s="26">
        <v>2.5641029999999998</v>
      </c>
      <c r="L62" s="26">
        <v>2.5641029999999998</v>
      </c>
      <c r="M62" s="26">
        <v>33.333333000000003</v>
      </c>
      <c r="N62" s="26">
        <v>7.6923079999999997</v>
      </c>
    </row>
    <row r="63" spans="1:14" x14ac:dyDescent="0.2">
      <c r="A63" s="18" t="s">
        <v>136</v>
      </c>
      <c r="B63" s="17">
        <v>59</v>
      </c>
      <c r="C63" s="25">
        <v>6.7796609999999999</v>
      </c>
      <c r="D63" s="25">
        <v>8.4745760000000008</v>
      </c>
      <c r="E63" s="25">
        <v>11.864407</v>
      </c>
      <c r="F63" s="25">
        <v>3.389831</v>
      </c>
      <c r="G63" s="25">
        <v>0</v>
      </c>
      <c r="H63" s="25">
        <v>5.084746</v>
      </c>
      <c r="I63" s="25">
        <v>3.389831</v>
      </c>
      <c r="J63" s="25">
        <v>3.389831</v>
      </c>
      <c r="K63" s="25">
        <v>8.4745760000000008</v>
      </c>
      <c r="L63" s="25">
        <v>6.7796609999999999</v>
      </c>
      <c r="M63" s="25">
        <v>23.728814</v>
      </c>
      <c r="N63" s="25">
        <v>18.644068000000001</v>
      </c>
    </row>
    <row r="64" spans="1:14" x14ac:dyDescent="0.2">
      <c r="A64" s="19" t="s">
        <v>134</v>
      </c>
      <c r="B64" s="20">
        <v>632</v>
      </c>
      <c r="C64" s="26">
        <v>2.8481010000000002</v>
      </c>
      <c r="D64" s="26">
        <v>8.8607589999999998</v>
      </c>
      <c r="E64" s="26">
        <v>16.772151999999998</v>
      </c>
      <c r="F64" s="26">
        <v>2.689873</v>
      </c>
      <c r="G64" s="26">
        <v>1.424051</v>
      </c>
      <c r="H64" s="26">
        <v>2.689873</v>
      </c>
      <c r="I64" s="26">
        <v>1.424051</v>
      </c>
      <c r="J64" s="26">
        <v>2.056962</v>
      </c>
      <c r="K64" s="26">
        <v>7.1202529999999999</v>
      </c>
      <c r="L64" s="26">
        <v>8.3860759999999992</v>
      </c>
      <c r="M64" s="26">
        <v>34.493670999999999</v>
      </c>
      <c r="N64" s="26">
        <v>11.234177000000001</v>
      </c>
    </row>
    <row r="65" spans="1:14" x14ac:dyDescent="0.2">
      <c r="A65" s="19" t="s">
        <v>393</v>
      </c>
      <c r="B65" s="20">
        <v>85</v>
      </c>
      <c r="C65" s="26">
        <v>4.7058819999999999</v>
      </c>
      <c r="D65" s="26">
        <v>12.941176</v>
      </c>
      <c r="E65" s="26">
        <v>10.588234999999999</v>
      </c>
      <c r="F65" s="26">
        <v>7.0588240000000004</v>
      </c>
      <c r="G65" s="26">
        <v>1.176471</v>
      </c>
      <c r="H65" s="26">
        <v>3.5294120000000002</v>
      </c>
      <c r="I65" s="26">
        <v>2.3529409999999999</v>
      </c>
      <c r="J65" s="26">
        <v>3.5294120000000002</v>
      </c>
      <c r="K65" s="26">
        <v>1.176471</v>
      </c>
      <c r="L65" s="26">
        <v>7.0588240000000004</v>
      </c>
      <c r="M65" s="26">
        <v>27.058824000000001</v>
      </c>
      <c r="N65" s="26">
        <v>18.823529000000001</v>
      </c>
    </row>
    <row r="66" spans="1:14" x14ac:dyDescent="0.2">
      <c r="A66" s="19" t="s">
        <v>135</v>
      </c>
      <c r="B66" s="20">
        <v>289</v>
      </c>
      <c r="C66" s="26">
        <v>3.1141869999999998</v>
      </c>
      <c r="D66" s="26">
        <v>10.380623</v>
      </c>
      <c r="E66" s="26">
        <v>16.955017000000002</v>
      </c>
      <c r="F66" s="26">
        <v>0.69204200000000005</v>
      </c>
      <c r="G66" s="26">
        <v>0.34602100000000002</v>
      </c>
      <c r="H66" s="26">
        <v>1.7301040000000001</v>
      </c>
      <c r="I66" s="26">
        <v>1.7301040000000001</v>
      </c>
      <c r="J66" s="26">
        <v>1.038062</v>
      </c>
      <c r="K66" s="26">
        <v>3.4602080000000002</v>
      </c>
      <c r="L66" s="26">
        <v>6.5743939999999998</v>
      </c>
      <c r="M66" s="26">
        <v>32.179931000000003</v>
      </c>
      <c r="N66" s="26">
        <v>21.799308</v>
      </c>
    </row>
    <row r="67" spans="1:14" x14ac:dyDescent="0.2">
      <c r="A67" s="19" t="s">
        <v>1034</v>
      </c>
      <c r="B67" s="20">
        <v>30</v>
      </c>
      <c r="C67" s="26">
        <v>10</v>
      </c>
      <c r="D67" s="26">
        <v>3.3333330000000001</v>
      </c>
      <c r="E67" s="26">
        <v>13.333333</v>
      </c>
      <c r="F67" s="26">
        <v>3.3333330000000001</v>
      </c>
      <c r="G67" s="26">
        <v>3.3333330000000001</v>
      </c>
      <c r="H67" s="26">
        <v>0</v>
      </c>
      <c r="I67" s="26">
        <v>0</v>
      </c>
      <c r="J67" s="26">
        <v>6.6666670000000003</v>
      </c>
      <c r="K67" s="26">
        <v>6.6666670000000003</v>
      </c>
      <c r="L67" s="26">
        <v>6.6666670000000003</v>
      </c>
      <c r="M67" s="26">
        <v>23.333333</v>
      </c>
      <c r="N67" s="26">
        <v>23.333333</v>
      </c>
    </row>
    <row r="68" spans="1:14" x14ac:dyDescent="0.2">
      <c r="A68" s="18" t="s">
        <v>1035</v>
      </c>
      <c r="B68" s="18"/>
      <c r="C68" s="18"/>
      <c r="D68" s="18"/>
      <c r="E68" s="18"/>
      <c r="F68" s="18"/>
      <c r="G68" s="18"/>
      <c r="H68" s="18"/>
      <c r="I68" s="18"/>
      <c r="J68" s="18"/>
      <c r="K68" s="18"/>
      <c r="L68" s="18"/>
      <c r="M68" s="18"/>
      <c r="N68" s="18"/>
    </row>
    <row r="69" spans="1:14" x14ac:dyDescent="0.2">
      <c r="A69" s="19" t="s">
        <v>1036</v>
      </c>
      <c r="B69" s="20">
        <v>366</v>
      </c>
      <c r="C69" s="26">
        <v>4.6448090000000004</v>
      </c>
      <c r="D69" s="26">
        <v>8.743169</v>
      </c>
      <c r="E69" s="26">
        <v>12.841530000000001</v>
      </c>
      <c r="F69" s="26">
        <v>4.6448090000000004</v>
      </c>
      <c r="G69" s="26">
        <v>0.81967199999999996</v>
      </c>
      <c r="H69" s="26">
        <v>2.4590160000000001</v>
      </c>
      <c r="I69" s="26">
        <v>3.5519129999999999</v>
      </c>
      <c r="J69" s="26">
        <v>3.8251369999999998</v>
      </c>
      <c r="K69" s="26">
        <v>3.8251369999999998</v>
      </c>
      <c r="L69" s="26">
        <v>5.7377050000000001</v>
      </c>
      <c r="M69" s="26">
        <v>27.595628000000001</v>
      </c>
      <c r="N69" s="26">
        <v>21.311475000000002</v>
      </c>
    </row>
    <row r="70" spans="1:14" x14ac:dyDescent="0.2">
      <c r="A70" s="19" t="s">
        <v>1037</v>
      </c>
      <c r="B70" s="20">
        <v>1212</v>
      </c>
      <c r="C70" s="26">
        <v>4.125413</v>
      </c>
      <c r="D70" s="26">
        <v>8.2508250000000007</v>
      </c>
      <c r="E70" s="26">
        <v>16.006601</v>
      </c>
      <c r="F70" s="26">
        <v>3.217822</v>
      </c>
      <c r="G70" s="26">
        <v>1.8151820000000001</v>
      </c>
      <c r="H70" s="26">
        <v>2.3927390000000002</v>
      </c>
      <c r="I70" s="26">
        <v>3.3003300000000002</v>
      </c>
      <c r="J70" s="26">
        <v>2.1452149999999999</v>
      </c>
      <c r="K70" s="26">
        <v>6.6006600000000004</v>
      </c>
      <c r="L70" s="26">
        <v>9.3234320000000004</v>
      </c>
      <c r="M70" s="26">
        <v>30.280528</v>
      </c>
      <c r="N70" s="26">
        <v>12.541254</v>
      </c>
    </row>
    <row r="71" spans="1:14" x14ac:dyDescent="0.2">
      <c r="A71" s="19" t="s">
        <v>137</v>
      </c>
      <c r="B71" s="20">
        <v>112</v>
      </c>
      <c r="C71" s="26">
        <v>5.3571429999999998</v>
      </c>
      <c r="D71" s="26">
        <v>12.5</v>
      </c>
      <c r="E71" s="26">
        <v>19.642856999999999</v>
      </c>
      <c r="F71" s="26">
        <v>4.4642860000000004</v>
      </c>
      <c r="G71" s="26">
        <v>1.785714</v>
      </c>
      <c r="H71" s="26">
        <v>1.785714</v>
      </c>
      <c r="I71" s="26">
        <v>7.1428570000000002</v>
      </c>
      <c r="J71" s="26">
        <v>1.785714</v>
      </c>
      <c r="K71" s="26">
        <v>4.4642860000000004</v>
      </c>
      <c r="L71" s="26">
        <v>10.714286</v>
      </c>
      <c r="M71" s="26">
        <v>22.321428999999998</v>
      </c>
      <c r="N71" s="26">
        <v>8.0357140000000005</v>
      </c>
    </row>
    <row r="72" spans="1:14" x14ac:dyDescent="0.2">
      <c r="A72" s="19" t="s">
        <v>138</v>
      </c>
      <c r="B72" s="20">
        <v>673</v>
      </c>
      <c r="C72" s="26">
        <v>3.1203569999999998</v>
      </c>
      <c r="D72" s="26">
        <v>9.8068349999999995</v>
      </c>
      <c r="E72" s="26">
        <v>16.047547999999999</v>
      </c>
      <c r="F72" s="26">
        <v>3.4175330000000002</v>
      </c>
      <c r="G72" s="26">
        <v>1.188707</v>
      </c>
      <c r="H72" s="26">
        <v>2.3774150000000001</v>
      </c>
      <c r="I72" s="26">
        <v>3.4175330000000002</v>
      </c>
      <c r="J72" s="26">
        <v>1.188707</v>
      </c>
      <c r="K72" s="26">
        <v>4.754829</v>
      </c>
      <c r="L72" s="26">
        <v>8.6181280000000005</v>
      </c>
      <c r="M72" s="26">
        <v>31.946508000000001</v>
      </c>
      <c r="N72" s="26">
        <v>14.115899000000001</v>
      </c>
    </row>
    <row r="73" spans="1:14" x14ac:dyDescent="0.2">
      <c r="A73" s="19" t="s">
        <v>1038</v>
      </c>
      <c r="B73" s="20">
        <v>75</v>
      </c>
      <c r="C73" s="26">
        <v>4</v>
      </c>
      <c r="D73" s="26">
        <v>17.333333</v>
      </c>
      <c r="E73" s="26">
        <v>12</v>
      </c>
      <c r="F73" s="26">
        <v>2.6666669999999999</v>
      </c>
      <c r="G73" s="26">
        <v>1.3333330000000001</v>
      </c>
      <c r="H73" s="26">
        <v>0</v>
      </c>
      <c r="I73" s="26">
        <v>0</v>
      </c>
      <c r="J73" s="26">
        <v>1.3333330000000001</v>
      </c>
      <c r="K73" s="26">
        <v>4</v>
      </c>
      <c r="L73" s="26">
        <v>6.6666670000000003</v>
      </c>
      <c r="M73" s="26">
        <v>33.333333000000003</v>
      </c>
      <c r="N73" s="26">
        <v>17.333333</v>
      </c>
    </row>
    <row r="74" spans="1:14" x14ac:dyDescent="0.2">
      <c r="A74" s="19" t="s">
        <v>1011</v>
      </c>
      <c r="B74" s="20">
        <v>178</v>
      </c>
      <c r="C74" s="26">
        <v>4.4943819999999999</v>
      </c>
      <c r="D74" s="26">
        <v>7.8651689999999999</v>
      </c>
      <c r="E74" s="26">
        <v>15.730337</v>
      </c>
      <c r="F74" s="26">
        <v>3.370787</v>
      </c>
      <c r="G74" s="26">
        <v>1.123596</v>
      </c>
      <c r="H74" s="26">
        <v>0.56179800000000002</v>
      </c>
      <c r="I74" s="26">
        <v>3.9325839999999999</v>
      </c>
      <c r="J74" s="26">
        <v>2.2471909999999999</v>
      </c>
      <c r="K74" s="26">
        <v>3.9325839999999999</v>
      </c>
      <c r="L74" s="26">
        <v>6.7415729999999998</v>
      </c>
      <c r="M74" s="26">
        <v>30.337078999999999</v>
      </c>
      <c r="N74" s="26">
        <v>19.662921000000001</v>
      </c>
    </row>
    <row r="75" spans="1:14" x14ac:dyDescent="0.2">
      <c r="A75" s="19" t="s">
        <v>1441</v>
      </c>
      <c r="B75" s="20">
        <v>1644</v>
      </c>
      <c r="C75" s="26">
        <v>3.649635</v>
      </c>
      <c r="D75" s="26">
        <v>8.6982970000000002</v>
      </c>
      <c r="E75" s="26">
        <v>16.058394</v>
      </c>
      <c r="F75" s="26">
        <v>3.406326</v>
      </c>
      <c r="G75" s="26">
        <v>1.5206809999999999</v>
      </c>
      <c r="H75" s="26">
        <v>2.189781</v>
      </c>
      <c r="I75" s="26">
        <v>3.1021899999999998</v>
      </c>
      <c r="J75" s="26">
        <v>1.8248180000000001</v>
      </c>
      <c r="K75" s="26">
        <v>5.8394159999999999</v>
      </c>
      <c r="L75" s="26">
        <v>9.2457419999999999</v>
      </c>
      <c r="M75" s="26">
        <v>31.20438</v>
      </c>
      <c r="N75" s="26">
        <v>13.260341</v>
      </c>
    </row>
    <row r="76" spans="1:14" x14ac:dyDescent="0.2">
      <c r="A76" s="18" t="s">
        <v>1039</v>
      </c>
      <c r="B76" s="18"/>
      <c r="C76" s="18"/>
      <c r="D76" s="18"/>
      <c r="E76" s="18"/>
      <c r="F76" s="18"/>
      <c r="G76" s="18"/>
      <c r="H76" s="18"/>
      <c r="I76" s="18"/>
      <c r="J76" s="18"/>
      <c r="K76" s="18"/>
      <c r="L76" s="18"/>
      <c r="M76" s="18"/>
      <c r="N76" s="18"/>
    </row>
    <row r="77" spans="1:14" x14ac:dyDescent="0.2">
      <c r="A77" s="21" t="s">
        <v>1040</v>
      </c>
      <c r="B77" s="34">
        <v>366</v>
      </c>
      <c r="C77" s="30">
        <v>4.6448090000000004</v>
      </c>
      <c r="D77" s="30">
        <v>8.743169</v>
      </c>
      <c r="E77" s="30">
        <v>12.841530000000001</v>
      </c>
      <c r="F77" s="30">
        <v>4.6448090000000004</v>
      </c>
      <c r="G77" s="30">
        <v>0.81967199999999996</v>
      </c>
      <c r="H77" s="30">
        <v>2.4590160000000001</v>
      </c>
      <c r="I77" s="30">
        <v>3.5519129999999999</v>
      </c>
      <c r="J77" s="30">
        <v>3.8251369999999998</v>
      </c>
      <c r="K77" s="30">
        <v>3.8251369999999998</v>
      </c>
      <c r="L77" s="30">
        <v>5.7377050000000001</v>
      </c>
      <c r="M77" s="30">
        <v>27.595628000000001</v>
      </c>
      <c r="N77" s="30">
        <v>21.311475000000002</v>
      </c>
    </row>
    <row r="78" spans="1:14" x14ac:dyDescent="0.2">
      <c r="A78" s="21" t="s">
        <v>1041</v>
      </c>
      <c r="B78" s="34">
        <v>954</v>
      </c>
      <c r="C78" s="30">
        <v>3.6687630000000002</v>
      </c>
      <c r="D78" s="30">
        <v>7.1278829999999997</v>
      </c>
      <c r="E78" s="30">
        <v>16.247378999999999</v>
      </c>
      <c r="F78" s="30">
        <v>3.6687630000000002</v>
      </c>
      <c r="G78" s="30">
        <v>1.3626830000000001</v>
      </c>
      <c r="H78" s="30">
        <v>2.0964360000000002</v>
      </c>
      <c r="I78" s="30">
        <v>2.7253669999999999</v>
      </c>
      <c r="J78" s="30">
        <v>1.991614</v>
      </c>
      <c r="K78" s="30">
        <v>6.7085949999999999</v>
      </c>
      <c r="L78" s="30">
        <v>10.062893000000001</v>
      </c>
      <c r="M78" s="30">
        <v>31.551362999999998</v>
      </c>
      <c r="N78" s="30">
        <v>12.788259999999999</v>
      </c>
    </row>
    <row r="79" spans="1:14" x14ac:dyDescent="0.2">
      <c r="A79" s="19" t="s">
        <v>1042</v>
      </c>
      <c r="B79" s="20">
        <v>345</v>
      </c>
      <c r="C79" s="26">
        <v>4.6376809999999997</v>
      </c>
      <c r="D79" s="26">
        <v>11.014493</v>
      </c>
      <c r="E79" s="26">
        <v>17.101448999999999</v>
      </c>
      <c r="F79" s="26">
        <v>4.0579710000000002</v>
      </c>
      <c r="G79" s="26">
        <v>2.6086960000000001</v>
      </c>
      <c r="H79" s="26">
        <v>3.4782609999999998</v>
      </c>
      <c r="I79" s="26">
        <v>4.0579710000000002</v>
      </c>
      <c r="J79" s="26">
        <v>1.4492750000000001</v>
      </c>
      <c r="K79" s="26">
        <v>4.3478260000000004</v>
      </c>
      <c r="L79" s="26">
        <v>8.6956520000000008</v>
      </c>
      <c r="M79" s="26">
        <v>27.536231999999998</v>
      </c>
      <c r="N79" s="26">
        <v>11.014493</v>
      </c>
    </row>
    <row r="80" spans="1:14" x14ac:dyDescent="0.2">
      <c r="A80" s="19" t="s">
        <v>1043</v>
      </c>
      <c r="B80" s="20">
        <v>141</v>
      </c>
      <c r="C80" s="26">
        <v>2.8368790000000002</v>
      </c>
      <c r="D80" s="26">
        <v>12.056737999999999</v>
      </c>
      <c r="E80" s="26">
        <v>17.021277000000001</v>
      </c>
      <c r="F80" s="26">
        <v>1.4184399999999999</v>
      </c>
      <c r="G80" s="26">
        <v>1.4184399999999999</v>
      </c>
      <c r="H80" s="26">
        <v>0.70921999999999996</v>
      </c>
      <c r="I80" s="26">
        <v>4.2553190000000001</v>
      </c>
      <c r="J80" s="26">
        <v>2.1276600000000001</v>
      </c>
      <c r="K80" s="26">
        <v>5.6737590000000004</v>
      </c>
      <c r="L80" s="26">
        <v>6.3829789999999997</v>
      </c>
      <c r="M80" s="26">
        <v>34.751773</v>
      </c>
      <c r="N80" s="26">
        <v>11.347518000000001</v>
      </c>
    </row>
    <row r="81" spans="1:14" x14ac:dyDescent="0.2">
      <c r="A81" s="19" t="s">
        <v>1044</v>
      </c>
      <c r="B81" s="20">
        <v>56</v>
      </c>
      <c r="C81" s="26">
        <v>3.5714290000000002</v>
      </c>
      <c r="D81" s="26">
        <v>8.9285709999999998</v>
      </c>
      <c r="E81" s="26">
        <v>14.285714</v>
      </c>
      <c r="F81" s="26">
        <v>1.785714</v>
      </c>
      <c r="G81" s="26">
        <v>0</v>
      </c>
      <c r="H81" s="26">
        <v>0</v>
      </c>
      <c r="I81" s="26">
        <v>1.785714</v>
      </c>
      <c r="J81" s="26">
        <v>0</v>
      </c>
      <c r="K81" s="26">
        <v>8.9285709999999998</v>
      </c>
      <c r="L81" s="26">
        <v>10.714286</v>
      </c>
      <c r="M81" s="26">
        <v>37.5</v>
      </c>
      <c r="N81" s="26">
        <v>12.5</v>
      </c>
    </row>
    <row r="82" spans="1:14" x14ac:dyDescent="0.2">
      <c r="A82" s="19" t="s">
        <v>1045</v>
      </c>
      <c r="B82" s="20">
        <v>48</v>
      </c>
      <c r="C82" s="26">
        <v>0</v>
      </c>
      <c r="D82" s="26">
        <v>8.3333329999999997</v>
      </c>
      <c r="E82" s="26">
        <v>14.583333</v>
      </c>
      <c r="F82" s="26">
        <v>2.0833330000000001</v>
      </c>
      <c r="G82" s="26">
        <v>0</v>
      </c>
      <c r="H82" s="26">
        <v>0</v>
      </c>
      <c r="I82" s="26">
        <v>6.25</v>
      </c>
      <c r="J82" s="26">
        <v>4.1666670000000003</v>
      </c>
      <c r="K82" s="26">
        <v>6.25</v>
      </c>
      <c r="L82" s="26">
        <v>14.583333</v>
      </c>
      <c r="M82" s="26">
        <v>25</v>
      </c>
      <c r="N82" s="26">
        <v>18.75</v>
      </c>
    </row>
    <row r="83" spans="1:14" x14ac:dyDescent="0.2">
      <c r="A83" s="19" t="s">
        <v>1046</v>
      </c>
      <c r="B83" s="20">
        <v>20</v>
      </c>
      <c r="C83" s="26">
        <v>5</v>
      </c>
      <c r="D83" s="26">
        <v>5</v>
      </c>
      <c r="E83" s="26">
        <v>10</v>
      </c>
      <c r="F83" s="26">
        <v>5</v>
      </c>
      <c r="G83" s="26">
        <v>0</v>
      </c>
      <c r="H83" s="26">
        <v>5</v>
      </c>
      <c r="I83" s="26">
        <v>0</v>
      </c>
      <c r="J83" s="26">
        <v>0</v>
      </c>
      <c r="K83" s="26">
        <v>5</v>
      </c>
      <c r="L83" s="26">
        <v>10</v>
      </c>
      <c r="M83" s="26">
        <v>30</v>
      </c>
      <c r="N83" s="26">
        <v>25</v>
      </c>
    </row>
    <row r="84" spans="1:14" x14ac:dyDescent="0.2">
      <c r="A84" s="19" t="s">
        <v>1047</v>
      </c>
      <c r="B84" s="20">
        <v>4</v>
      </c>
      <c r="C84" s="26">
        <v>0</v>
      </c>
      <c r="D84" s="26">
        <v>50</v>
      </c>
      <c r="E84" s="26">
        <v>0</v>
      </c>
      <c r="F84" s="26">
        <v>0</v>
      </c>
      <c r="G84" s="26">
        <v>0</v>
      </c>
      <c r="H84" s="26">
        <v>25</v>
      </c>
      <c r="I84" s="26">
        <v>0</v>
      </c>
      <c r="J84" s="26">
        <v>0</v>
      </c>
      <c r="K84" s="26">
        <v>0</v>
      </c>
      <c r="L84" s="26">
        <v>0</v>
      </c>
      <c r="M84" s="26">
        <v>0</v>
      </c>
      <c r="N84" s="26">
        <v>25</v>
      </c>
    </row>
    <row r="85" spans="1:14" x14ac:dyDescent="0.2">
      <c r="A85" s="19" t="s">
        <v>1048</v>
      </c>
      <c r="B85" s="20">
        <v>2</v>
      </c>
      <c r="C85" s="26">
        <v>0</v>
      </c>
      <c r="D85" s="26">
        <v>0</v>
      </c>
      <c r="E85" s="26">
        <v>100</v>
      </c>
      <c r="F85" s="26">
        <v>0</v>
      </c>
      <c r="G85" s="26">
        <v>0</v>
      </c>
      <c r="H85" s="26">
        <v>0</v>
      </c>
      <c r="I85" s="26">
        <v>0</v>
      </c>
      <c r="J85" s="26">
        <v>0</v>
      </c>
      <c r="K85" s="26">
        <v>0</v>
      </c>
      <c r="L85" s="26">
        <v>0</v>
      </c>
      <c r="M85" s="26">
        <v>0</v>
      </c>
      <c r="N85" s="26">
        <v>0</v>
      </c>
    </row>
    <row r="86" spans="1:14" x14ac:dyDescent="0.2">
      <c r="A86" s="19" t="s">
        <v>1049</v>
      </c>
      <c r="B86" s="20">
        <v>2</v>
      </c>
      <c r="C86" s="26">
        <v>0</v>
      </c>
      <c r="D86" s="26">
        <v>50</v>
      </c>
      <c r="E86" s="26">
        <v>0</v>
      </c>
      <c r="F86" s="26">
        <v>0</v>
      </c>
      <c r="G86" s="26">
        <v>0</v>
      </c>
      <c r="H86" s="26">
        <v>0</v>
      </c>
      <c r="I86" s="26">
        <v>0</v>
      </c>
      <c r="J86" s="26">
        <v>0</v>
      </c>
      <c r="K86" s="26">
        <v>0</v>
      </c>
      <c r="L86" s="26">
        <v>0</v>
      </c>
      <c r="M86" s="26">
        <v>50</v>
      </c>
      <c r="N86" s="26">
        <v>0</v>
      </c>
    </row>
    <row r="87" spans="1:14" x14ac:dyDescent="0.2">
      <c r="A87" s="19" t="s">
        <v>1011</v>
      </c>
      <c r="B87" s="20">
        <v>250</v>
      </c>
      <c r="C87" s="26">
        <v>4</v>
      </c>
      <c r="D87" s="26">
        <v>8.4</v>
      </c>
      <c r="E87" s="26">
        <v>14</v>
      </c>
      <c r="F87" s="26">
        <v>3.2</v>
      </c>
      <c r="G87" s="26">
        <v>1.2</v>
      </c>
      <c r="H87" s="26">
        <v>0.8</v>
      </c>
      <c r="I87" s="26">
        <v>3.2</v>
      </c>
      <c r="J87" s="26">
        <v>2</v>
      </c>
      <c r="K87" s="26">
        <v>2.8</v>
      </c>
      <c r="L87" s="26">
        <v>5.6</v>
      </c>
      <c r="M87" s="26">
        <v>32.799999999999997</v>
      </c>
      <c r="N87" s="26">
        <v>22</v>
      </c>
    </row>
    <row r="88" spans="1:14" x14ac:dyDescent="0.2">
      <c r="A88" s="18" t="s">
        <v>1050</v>
      </c>
      <c r="B88" s="18"/>
      <c r="C88" s="18"/>
      <c r="D88" s="18"/>
      <c r="E88" s="18"/>
      <c r="F88" s="18"/>
      <c r="G88" s="18"/>
      <c r="H88" s="18"/>
      <c r="I88" s="18"/>
      <c r="J88" s="18"/>
      <c r="K88" s="18"/>
      <c r="L88" s="18"/>
      <c r="M88" s="18"/>
      <c r="N88" s="18"/>
    </row>
    <row r="89" spans="1:14" x14ac:dyDescent="0.2">
      <c r="A89" s="19" t="s">
        <v>1051</v>
      </c>
      <c r="B89" s="20">
        <v>1712</v>
      </c>
      <c r="C89" s="26">
        <v>3.679907</v>
      </c>
      <c r="D89" s="26">
        <v>8.4112150000000003</v>
      </c>
      <c r="E89" s="26">
        <v>16.238318</v>
      </c>
      <c r="F89" s="26">
        <v>2.7453270000000001</v>
      </c>
      <c r="G89" s="26">
        <v>1.5186919999999999</v>
      </c>
      <c r="H89" s="26">
        <v>1.985981</v>
      </c>
      <c r="I89" s="26">
        <v>3.2126169999999998</v>
      </c>
      <c r="J89" s="26">
        <v>1.46028</v>
      </c>
      <c r="K89" s="26">
        <v>5.3738320000000002</v>
      </c>
      <c r="L89" s="26">
        <v>9.5210279999999994</v>
      </c>
      <c r="M89" s="26">
        <v>31.016355000000001</v>
      </c>
      <c r="N89" s="26">
        <v>14.836449</v>
      </c>
    </row>
    <row r="90" spans="1:14" x14ac:dyDescent="0.2">
      <c r="A90" s="19" t="s">
        <v>139</v>
      </c>
      <c r="B90" s="20">
        <v>76</v>
      </c>
      <c r="C90" s="26">
        <v>7.8947370000000001</v>
      </c>
      <c r="D90" s="26">
        <v>7.8947370000000001</v>
      </c>
      <c r="E90" s="26">
        <v>9.2105259999999998</v>
      </c>
      <c r="F90" s="26">
        <v>3.947368</v>
      </c>
      <c r="G90" s="26">
        <v>1.3157890000000001</v>
      </c>
      <c r="H90" s="26">
        <v>9.2105259999999998</v>
      </c>
      <c r="I90" s="26">
        <v>1.3157890000000001</v>
      </c>
      <c r="J90" s="26">
        <v>2.6315789999999999</v>
      </c>
      <c r="K90" s="26">
        <v>9.2105259999999998</v>
      </c>
      <c r="L90" s="26">
        <v>5.2631579999999998</v>
      </c>
      <c r="M90" s="26">
        <v>27.631578999999999</v>
      </c>
      <c r="N90" s="26">
        <v>14.473684</v>
      </c>
    </row>
    <row r="91" spans="1:14" x14ac:dyDescent="0.2">
      <c r="A91" s="19" t="s">
        <v>1052</v>
      </c>
      <c r="B91" s="20">
        <v>59</v>
      </c>
      <c r="C91" s="26">
        <v>3.389831</v>
      </c>
      <c r="D91" s="26">
        <v>6.7796609999999999</v>
      </c>
      <c r="E91" s="26">
        <v>13.559322</v>
      </c>
      <c r="F91" s="26">
        <v>8.4745760000000008</v>
      </c>
      <c r="G91" s="26">
        <v>1.6949149999999999</v>
      </c>
      <c r="H91" s="26">
        <v>0</v>
      </c>
      <c r="I91" s="26">
        <v>5.084746</v>
      </c>
      <c r="J91" s="26">
        <v>8.4745760000000008</v>
      </c>
      <c r="K91" s="26">
        <v>3.389831</v>
      </c>
      <c r="L91" s="26">
        <v>1.6949149999999999</v>
      </c>
      <c r="M91" s="26">
        <v>27.118644</v>
      </c>
      <c r="N91" s="26">
        <v>20.338982999999999</v>
      </c>
    </row>
    <row r="92" spans="1:14" x14ac:dyDescent="0.2">
      <c r="A92" s="19" t="s">
        <v>140</v>
      </c>
      <c r="B92" s="20">
        <v>194</v>
      </c>
      <c r="C92" s="26">
        <v>4.1237110000000001</v>
      </c>
      <c r="D92" s="26">
        <v>11.340206</v>
      </c>
      <c r="E92" s="26">
        <v>12.371134</v>
      </c>
      <c r="F92" s="26">
        <v>9.2783510000000007</v>
      </c>
      <c r="G92" s="26">
        <v>0.51546400000000003</v>
      </c>
      <c r="H92" s="26">
        <v>1.0309280000000001</v>
      </c>
      <c r="I92" s="26">
        <v>4.1237110000000001</v>
      </c>
      <c r="J92" s="26">
        <v>6.7010310000000004</v>
      </c>
      <c r="K92" s="26">
        <v>4.1237110000000001</v>
      </c>
      <c r="L92" s="26">
        <v>4.1237110000000001</v>
      </c>
      <c r="M92" s="26">
        <v>29.896906999999999</v>
      </c>
      <c r="N92" s="26">
        <v>12.371134</v>
      </c>
    </row>
    <row r="93" spans="1:14" x14ac:dyDescent="0.2">
      <c r="A93" s="19" t="s">
        <v>141</v>
      </c>
      <c r="B93" s="20">
        <v>16</v>
      </c>
      <c r="C93" s="26">
        <v>6.25</v>
      </c>
      <c r="D93" s="26">
        <v>12.5</v>
      </c>
      <c r="E93" s="26">
        <v>25</v>
      </c>
      <c r="F93" s="26">
        <v>6.25</v>
      </c>
      <c r="G93" s="26">
        <v>0</v>
      </c>
      <c r="H93" s="26">
        <v>0</v>
      </c>
      <c r="I93" s="26">
        <v>6.25</v>
      </c>
      <c r="J93" s="26">
        <v>0</v>
      </c>
      <c r="K93" s="26">
        <v>12.5</v>
      </c>
      <c r="L93" s="26">
        <v>0</v>
      </c>
      <c r="M93" s="26">
        <v>18.75</v>
      </c>
      <c r="N93" s="26">
        <v>12.5</v>
      </c>
    </row>
    <row r="94" spans="1:14" x14ac:dyDescent="0.2">
      <c r="A94" s="19" t="s">
        <v>1009</v>
      </c>
      <c r="B94" s="20">
        <v>46</v>
      </c>
      <c r="C94" s="26">
        <v>4.3478260000000004</v>
      </c>
      <c r="D94" s="26">
        <v>10.869565</v>
      </c>
      <c r="E94" s="26">
        <v>8.6956520000000008</v>
      </c>
      <c r="F94" s="26">
        <v>4.3478260000000004</v>
      </c>
      <c r="G94" s="26">
        <v>0</v>
      </c>
      <c r="H94" s="26">
        <v>6.5217390000000002</v>
      </c>
      <c r="I94" s="26">
        <v>0</v>
      </c>
      <c r="J94" s="26">
        <v>2.1739130000000002</v>
      </c>
      <c r="K94" s="26">
        <v>6.5217390000000002</v>
      </c>
      <c r="L94" s="26">
        <v>4.3478260000000004</v>
      </c>
      <c r="M94" s="26">
        <v>26.086957000000002</v>
      </c>
      <c r="N94" s="26">
        <v>26.086957000000002</v>
      </c>
    </row>
    <row r="95" spans="1:14" x14ac:dyDescent="0.2">
      <c r="A95" s="19" t="s">
        <v>1011</v>
      </c>
      <c r="B95" s="20">
        <v>85</v>
      </c>
      <c r="C95" s="26">
        <v>3.5294120000000002</v>
      </c>
      <c r="D95" s="26">
        <v>7.0588240000000004</v>
      </c>
      <c r="E95" s="26">
        <v>16.470587999999999</v>
      </c>
      <c r="F95" s="26">
        <v>3.5294120000000002</v>
      </c>
      <c r="G95" s="26">
        <v>1.176471</v>
      </c>
      <c r="H95" s="26">
        <v>0</v>
      </c>
      <c r="I95" s="26">
        <v>3.5294120000000002</v>
      </c>
      <c r="J95" s="26">
        <v>2.3529409999999999</v>
      </c>
      <c r="K95" s="26">
        <v>3.5294120000000002</v>
      </c>
      <c r="L95" s="26">
        <v>8.2352939999999997</v>
      </c>
      <c r="M95" s="26">
        <v>31.764706</v>
      </c>
      <c r="N95" s="26">
        <v>18.823529000000001</v>
      </c>
    </row>
    <row r="96" spans="1:14" x14ac:dyDescent="0.2">
      <c r="A96" s="18" t="s">
        <v>1053</v>
      </c>
      <c r="B96" s="18"/>
      <c r="C96" s="18"/>
      <c r="D96" s="18"/>
      <c r="E96" s="18"/>
      <c r="F96" s="18"/>
      <c r="G96" s="18"/>
      <c r="H96" s="18"/>
      <c r="I96" s="18"/>
      <c r="J96" s="18"/>
      <c r="K96" s="18"/>
      <c r="L96" s="18"/>
      <c r="M96" s="18"/>
      <c r="N96" s="18"/>
    </row>
    <row r="97" spans="1:14" x14ac:dyDescent="0.2">
      <c r="A97" s="19" t="s">
        <v>1054</v>
      </c>
      <c r="B97" s="20">
        <v>1212</v>
      </c>
      <c r="C97" s="26">
        <v>3.877888</v>
      </c>
      <c r="D97" s="26">
        <v>8.6633659999999999</v>
      </c>
      <c r="E97" s="26">
        <v>16.914190999999999</v>
      </c>
      <c r="F97" s="26">
        <v>2.6402640000000002</v>
      </c>
      <c r="G97" s="26">
        <v>1.8976900000000001</v>
      </c>
      <c r="H97" s="26">
        <v>2.3927390000000002</v>
      </c>
      <c r="I97" s="26">
        <v>3.5478550000000002</v>
      </c>
      <c r="J97" s="26">
        <v>1.8151820000000001</v>
      </c>
      <c r="K97" s="26">
        <v>6.5181519999999997</v>
      </c>
      <c r="L97" s="26">
        <v>9.0759080000000001</v>
      </c>
      <c r="M97" s="26">
        <v>30.528053</v>
      </c>
      <c r="N97" s="26">
        <v>12.128712999999999</v>
      </c>
    </row>
    <row r="98" spans="1:14" x14ac:dyDescent="0.2">
      <c r="A98" s="19" t="s">
        <v>1055</v>
      </c>
      <c r="B98" s="20">
        <v>24</v>
      </c>
      <c r="C98" s="26">
        <v>0</v>
      </c>
      <c r="D98" s="26">
        <v>0</v>
      </c>
      <c r="E98" s="26">
        <v>25</v>
      </c>
      <c r="F98" s="26">
        <v>4.1666670000000003</v>
      </c>
      <c r="G98" s="26">
        <v>0</v>
      </c>
      <c r="H98" s="26">
        <v>12.5</v>
      </c>
      <c r="I98" s="26">
        <v>4.1666670000000003</v>
      </c>
      <c r="J98" s="26">
        <v>0</v>
      </c>
      <c r="K98" s="26">
        <v>4.1666670000000003</v>
      </c>
      <c r="L98" s="26">
        <v>12.5</v>
      </c>
      <c r="M98" s="26">
        <v>37.5</v>
      </c>
      <c r="N98" s="26">
        <v>0</v>
      </c>
    </row>
    <row r="99" spans="1:14" x14ac:dyDescent="0.2">
      <c r="A99" s="19" t="s">
        <v>1056</v>
      </c>
      <c r="B99" s="20">
        <v>76</v>
      </c>
      <c r="C99" s="26">
        <v>2.6315789999999999</v>
      </c>
      <c r="D99" s="26">
        <v>10.526316</v>
      </c>
      <c r="E99" s="26">
        <v>11.842105</v>
      </c>
      <c r="F99" s="26">
        <v>5.2631579999999998</v>
      </c>
      <c r="G99" s="26">
        <v>1.3157890000000001</v>
      </c>
      <c r="H99" s="26">
        <v>1.3157890000000001</v>
      </c>
      <c r="I99" s="26">
        <v>3.947368</v>
      </c>
      <c r="J99" s="26">
        <v>1.3157890000000001</v>
      </c>
      <c r="K99" s="26">
        <v>3.947368</v>
      </c>
      <c r="L99" s="26">
        <v>11.842105</v>
      </c>
      <c r="M99" s="26">
        <v>39.473683999999999</v>
      </c>
      <c r="N99" s="26">
        <v>6.5789470000000003</v>
      </c>
    </row>
    <row r="100" spans="1:14" x14ac:dyDescent="0.2">
      <c r="A100" s="19" t="s">
        <v>1057</v>
      </c>
      <c r="B100" s="20">
        <v>43</v>
      </c>
      <c r="C100" s="26">
        <v>11.627907</v>
      </c>
      <c r="D100" s="26">
        <v>6.9767440000000001</v>
      </c>
      <c r="E100" s="26">
        <v>13.953488</v>
      </c>
      <c r="F100" s="26">
        <v>9.3023260000000008</v>
      </c>
      <c r="G100" s="26">
        <v>4.6511630000000004</v>
      </c>
      <c r="H100" s="26">
        <v>0</v>
      </c>
      <c r="I100" s="26">
        <v>0</v>
      </c>
      <c r="J100" s="26">
        <v>0</v>
      </c>
      <c r="K100" s="26">
        <v>9.3023260000000008</v>
      </c>
      <c r="L100" s="26">
        <v>4.6511630000000004</v>
      </c>
      <c r="M100" s="26">
        <v>30.232558000000001</v>
      </c>
      <c r="N100" s="26">
        <v>9.3023260000000008</v>
      </c>
    </row>
    <row r="101" spans="1:14" x14ac:dyDescent="0.2">
      <c r="A101" s="19" t="s">
        <v>1058</v>
      </c>
      <c r="B101" s="20">
        <v>14</v>
      </c>
      <c r="C101" s="26">
        <v>0</v>
      </c>
      <c r="D101" s="26">
        <v>7.1428570000000002</v>
      </c>
      <c r="E101" s="26">
        <v>7.1428570000000002</v>
      </c>
      <c r="F101" s="26">
        <v>0</v>
      </c>
      <c r="G101" s="26">
        <v>0</v>
      </c>
      <c r="H101" s="26">
        <v>0</v>
      </c>
      <c r="I101" s="26">
        <v>7.1428570000000002</v>
      </c>
      <c r="J101" s="26">
        <v>0</v>
      </c>
      <c r="K101" s="26">
        <v>0</v>
      </c>
      <c r="L101" s="26">
        <v>42.857143000000001</v>
      </c>
      <c r="M101" s="26">
        <v>14.285714</v>
      </c>
      <c r="N101" s="26">
        <v>21.428571000000002</v>
      </c>
    </row>
    <row r="102" spans="1:14" x14ac:dyDescent="0.2">
      <c r="A102" s="19" t="s">
        <v>1059</v>
      </c>
      <c r="B102" s="20">
        <v>5</v>
      </c>
      <c r="C102" s="26">
        <v>0</v>
      </c>
      <c r="D102" s="26">
        <v>20</v>
      </c>
      <c r="E102" s="26">
        <v>0</v>
      </c>
      <c r="F102" s="26">
        <v>0</v>
      </c>
      <c r="G102" s="26">
        <v>0</v>
      </c>
      <c r="H102" s="26">
        <v>0</v>
      </c>
      <c r="I102" s="26">
        <v>0</v>
      </c>
      <c r="J102" s="26">
        <v>0</v>
      </c>
      <c r="K102" s="26">
        <v>0</v>
      </c>
      <c r="L102" s="26">
        <v>40</v>
      </c>
      <c r="M102" s="26">
        <v>20</v>
      </c>
      <c r="N102" s="26">
        <v>20</v>
      </c>
    </row>
    <row r="103" spans="1:14" x14ac:dyDescent="0.2">
      <c r="A103" s="19" t="s">
        <v>1011</v>
      </c>
      <c r="B103" s="20">
        <v>414</v>
      </c>
      <c r="C103" s="26">
        <v>3.6231879999999999</v>
      </c>
      <c r="D103" s="26">
        <v>7.7294689999999999</v>
      </c>
      <c r="E103" s="26">
        <v>14.009662000000001</v>
      </c>
      <c r="F103" s="26">
        <v>2.1739130000000002</v>
      </c>
      <c r="G103" s="26">
        <v>0.24154600000000001</v>
      </c>
      <c r="H103" s="26">
        <v>1.9323669999999999</v>
      </c>
      <c r="I103" s="26">
        <v>1.9323669999999999</v>
      </c>
      <c r="J103" s="26">
        <v>0.96618400000000004</v>
      </c>
      <c r="K103" s="26">
        <v>2.8985509999999999</v>
      </c>
      <c r="L103" s="26">
        <v>8.4541059999999995</v>
      </c>
      <c r="M103" s="26">
        <v>30.676328999999999</v>
      </c>
      <c r="N103" s="26">
        <v>25.362318999999999</v>
      </c>
    </row>
    <row r="104" spans="1:14" x14ac:dyDescent="0.2">
      <c r="A104" s="18" t="s">
        <v>1060</v>
      </c>
      <c r="B104" s="18"/>
      <c r="C104" s="18"/>
      <c r="D104" s="18"/>
      <c r="E104" s="18"/>
      <c r="F104" s="18"/>
      <c r="G104" s="18"/>
      <c r="H104" s="18"/>
      <c r="I104" s="18"/>
      <c r="J104" s="18"/>
      <c r="K104" s="18"/>
      <c r="L104" s="18"/>
      <c r="M104" s="18"/>
      <c r="N104" s="18"/>
    </row>
    <row r="105" spans="1:14" x14ac:dyDescent="0.2">
      <c r="A105" s="19" t="s">
        <v>1054</v>
      </c>
      <c r="B105" s="20">
        <v>13</v>
      </c>
      <c r="C105" s="26">
        <v>0</v>
      </c>
      <c r="D105" s="26">
        <v>7.6923079999999997</v>
      </c>
      <c r="E105" s="26">
        <v>0</v>
      </c>
      <c r="F105" s="26">
        <v>0</v>
      </c>
      <c r="G105" s="26">
        <v>0</v>
      </c>
      <c r="H105" s="26">
        <v>7.6923079999999997</v>
      </c>
      <c r="I105" s="26">
        <v>0</v>
      </c>
      <c r="J105" s="26">
        <v>7.6923079999999997</v>
      </c>
      <c r="K105" s="26">
        <v>7.6923079999999997</v>
      </c>
      <c r="L105" s="26">
        <v>15.384615</v>
      </c>
      <c r="M105" s="26">
        <v>23.076923000000001</v>
      </c>
      <c r="N105" s="26">
        <v>30.769231000000001</v>
      </c>
    </row>
    <row r="106" spans="1:14" x14ac:dyDescent="0.2">
      <c r="A106" s="19" t="s">
        <v>1055</v>
      </c>
      <c r="B106" s="20">
        <v>89</v>
      </c>
      <c r="C106" s="26">
        <v>4.4943819999999999</v>
      </c>
      <c r="D106" s="26">
        <v>4.4943819999999999</v>
      </c>
      <c r="E106" s="26">
        <v>12.359551</v>
      </c>
      <c r="F106" s="26">
        <v>10.112360000000001</v>
      </c>
      <c r="G106" s="26">
        <v>1.123596</v>
      </c>
      <c r="H106" s="26">
        <v>2.2471909999999999</v>
      </c>
      <c r="I106" s="26">
        <v>4.4943819999999999</v>
      </c>
      <c r="J106" s="26">
        <v>4.4943819999999999</v>
      </c>
      <c r="K106" s="26">
        <v>3.370787</v>
      </c>
      <c r="L106" s="26">
        <v>1.123596</v>
      </c>
      <c r="M106" s="26">
        <v>33.707864999999998</v>
      </c>
      <c r="N106" s="26">
        <v>17.977528</v>
      </c>
    </row>
    <row r="107" spans="1:14" x14ac:dyDescent="0.2">
      <c r="A107" s="19" t="s">
        <v>1056</v>
      </c>
      <c r="B107" s="20">
        <v>143</v>
      </c>
      <c r="C107" s="26">
        <v>3.4965030000000001</v>
      </c>
      <c r="D107" s="26">
        <v>16.083915999999999</v>
      </c>
      <c r="E107" s="26">
        <v>13.986014000000001</v>
      </c>
      <c r="F107" s="26">
        <v>8.3916079999999997</v>
      </c>
      <c r="G107" s="26">
        <v>0.69930099999999995</v>
      </c>
      <c r="H107" s="26">
        <v>0.69930099999999995</v>
      </c>
      <c r="I107" s="26">
        <v>3.4965030000000001</v>
      </c>
      <c r="J107" s="26">
        <v>6.2937060000000002</v>
      </c>
      <c r="K107" s="26">
        <v>4.895105</v>
      </c>
      <c r="L107" s="26">
        <v>3.4965030000000001</v>
      </c>
      <c r="M107" s="26">
        <v>27.972028000000002</v>
      </c>
      <c r="N107" s="26">
        <v>10.489509999999999</v>
      </c>
    </row>
    <row r="108" spans="1:14" x14ac:dyDescent="0.2">
      <c r="A108" s="19" t="s">
        <v>1057</v>
      </c>
      <c r="B108" s="20">
        <v>27</v>
      </c>
      <c r="C108" s="26">
        <v>7.4074070000000001</v>
      </c>
      <c r="D108" s="26">
        <v>11.111110999999999</v>
      </c>
      <c r="E108" s="26">
        <v>18.518519000000001</v>
      </c>
      <c r="F108" s="26">
        <v>3.7037040000000001</v>
      </c>
      <c r="G108" s="26">
        <v>0</v>
      </c>
      <c r="H108" s="26">
        <v>0</v>
      </c>
      <c r="I108" s="26">
        <v>7.4074070000000001</v>
      </c>
      <c r="J108" s="26">
        <v>11.111110999999999</v>
      </c>
      <c r="K108" s="26">
        <v>7.4074070000000001</v>
      </c>
      <c r="L108" s="26">
        <v>11.111110999999999</v>
      </c>
      <c r="M108" s="26">
        <v>14.814814999999999</v>
      </c>
      <c r="N108" s="26">
        <v>7.4074070000000001</v>
      </c>
    </row>
    <row r="109" spans="1:14" x14ac:dyDescent="0.2">
      <c r="A109" s="19" t="s">
        <v>1058</v>
      </c>
      <c r="B109" s="20">
        <v>5</v>
      </c>
      <c r="C109" s="26">
        <v>0</v>
      </c>
      <c r="D109" s="26">
        <v>0</v>
      </c>
      <c r="E109" s="26">
        <v>0</v>
      </c>
      <c r="F109" s="26">
        <v>20</v>
      </c>
      <c r="G109" s="26">
        <v>0</v>
      </c>
      <c r="H109" s="26">
        <v>0</v>
      </c>
      <c r="I109" s="26">
        <v>0</v>
      </c>
      <c r="J109" s="26">
        <v>20</v>
      </c>
      <c r="K109" s="26">
        <v>0</v>
      </c>
      <c r="L109" s="26">
        <v>0</v>
      </c>
      <c r="M109" s="26">
        <v>40</v>
      </c>
      <c r="N109" s="26">
        <v>20</v>
      </c>
    </row>
    <row r="110" spans="1:14" x14ac:dyDescent="0.2">
      <c r="A110" s="19" t="s">
        <v>1059</v>
      </c>
      <c r="B110" s="20">
        <v>10</v>
      </c>
      <c r="C110" s="26">
        <v>0</v>
      </c>
      <c r="D110" s="26">
        <v>20</v>
      </c>
      <c r="E110" s="26">
        <v>10</v>
      </c>
      <c r="F110" s="26">
        <v>10</v>
      </c>
      <c r="G110" s="26">
        <v>0</v>
      </c>
      <c r="H110" s="26">
        <v>0</v>
      </c>
      <c r="I110" s="26">
        <v>0</v>
      </c>
      <c r="J110" s="26">
        <v>10</v>
      </c>
      <c r="K110" s="26">
        <v>10</v>
      </c>
      <c r="L110" s="26">
        <v>0</v>
      </c>
      <c r="M110" s="26">
        <v>30</v>
      </c>
      <c r="N110" s="26">
        <v>10</v>
      </c>
    </row>
    <row r="111" spans="1:14" x14ac:dyDescent="0.2">
      <c r="A111" s="19" t="s">
        <v>1011</v>
      </c>
      <c r="B111" s="20">
        <v>28</v>
      </c>
      <c r="C111" s="26">
        <v>7.1428570000000002</v>
      </c>
      <c r="D111" s="26">
        <v>0</v>
      </c>
      <c r="E111" s="26">
        <v>10.714286</v>
      </c>
      <c r="F111" s="26">
        <v>7.1428570000000002</v>
      </c>
      <c r="G111" s="26">
        <v>0</v>
      </c>
      <c r="H111" s="26">
        <v>3.5714290000000002</v>
      </c>
      <c r="I111" s="26">
        <v>3.5714290000000002</v>
      </c>
      <c r="J111" s="26">
        <v>0</v>
      </c>
      <c r="K111" s="26">
        <v>3.5714290000000002</v>
      </c>
      <c r="L111" s="26">
        <v>0</v>
      </c>
      <c r="M111" s="26">
        <v>25</v>
      </c>
      <c r="N111" s="26">
        <v>39.285713999999999</v>
      </c>
    </row>
    <row r="112" spans="1:14" x14ac:dyDescent="0.2">
      <c r="A112" s="18" t="s">
        <v>142</v>
      </c>
      <c r="B112" s="18"/>
      <c r="C112" s="18"/>
      <c r="D112" s="18"/>
      <c r="E112" s="18"/>
      <c r="F112" s="18"/>
      <c r="G112" s="18"/>
      <c r="H112" s="18"/>
      <c r="I112" s="18"/>
      <c r="J112" s="18"/>
      <c r="K112" s="18"/>
      <c r="L112" s="18"/>
      <c r="M112" s="18"/>
      <c r="N112" s="18"/>
    </row>
    <row r="113" spans="1:14" x14ac:dyDescent="0.2">
      <c r="A113" s="19" t="s">
        <v>1061</v>
      </c>
      <c r="B113" s="20">
        <v>90</v>
      </c>
      <c r="C113" s="26">
        <v>5.5555560000000002</v>
      </c>
      <c r="D113" s="26">
        <v>7.7777779999999996</v>
      </c>
      <c r="E113" s="26">
        <v>16.666667</v>
      </c>
      <c r="F113" s="26">
        <v>5.5555560000000002</v>
      </c>
      <c r="G113" s="26">
        <v>3.3333330000000001</v>
      </c>
      <c r="H113" s="26">
        <v>4.4444439999999998</v>
      </c>
      <c r="I113" s="26">
        <v>6.6666670000000003</v>
      </c>
      <c r="J113" s="26">
        <v>2.2222219999999999</v>
      </c>
      <c r="K113" s="26">
        <v>10</v>
      </c>
      <c r="L113" s="26">
        <v>7.7777779999999996</v>
      </c>
      <c r="M113" s="26">
        <v>17.777778000000001</v>
      </c>
      <c r="N113" s="26">
        <v>12.222222</v>
      </c>
    </row>
    <row r="114" spans="1:14" x14ac:dyDescent="0.2">
      <c r="A114" s="19" t="s">
        <v>1062</v>
      </c>
      <c r="B114" s="20">
        <v>307</v>
      </c>
      <c r="C114" s="26">
        <v>4.5602609999999997</v>
      </c>
      <c r="D114" s="26">
        <v>8.1433219999999995</v>
      </c>
      <c r="E114" s="26">
        <v>13.680782000000001</v>
      </c>
      <c r="F114" s="26">
        <v>6.8403910000000003</v>
      </c>
      <c r="G114" s="26">
        <v>2.9315959999999999</v>
      </c>
      <c r="H114" s="26">
        <v>3.583062</v>
      </c>
      <c r="I114" s="26">
        <v>4.885993</v>
      </c>
      <c r="J114" s="26">
        <v>2.2801300000000002</v>
      </c>
      <c r="K114" s="26">
        <v>5.5374590000000001</v>
      </c>
      <c r="L114" s="26">
        <v>11.400651</v>
      </c>
      <c r="M114" s="26">
        <v>27.035831000000002</v>
      </c>
      <c r="N114" s="26">
        <v>9.1205210000000001</v>
      </c>
    </row>
    <row r="115" spans="1:14" x14ac:dyDescent="0.2">
      <c r="A115" s="19" t="s">
        <v>1063</v>
      </c>
      <c r="B115" s="20">
        <v>392</v>
      </c>
      <c r="C115" s="26">
        <v>3.0612240000000002</v>
      </c>
      <c r="D115" s="26">
        <v>9.6938779999999998</v>
      </c>
      <c r="E115" s="26">
        <v>15.561223999999999</v>
      </c>
      <c r="F115" s="26">
        <v>2.5510199999999998</v>
      </c>
      <c r="G115" s="26">
        <v>1.2755099999999999</v>
      </c>
      <c r="H115" s="26">
        <v>2.5510199999999998</v>
      </c>
      <c r="I115" s="26">
        <v>4.336735</v>
      </c>
      <c r="J115" s="26">
        <v>3.0612240000000002</v>
      </c>
      <c r="K115" s="26">
        <v>7.6530610000000001</v>
      </c>
      <c r="L115" s="26">
        <v>11.479592</v>
      </c>
      <c r="M115" s="26">
        <v>29.591837000000002</v>
      </c>
      <c r="N115" s="26">
        <v>9.1836730000000006</v>
      </c>
    </row>
    <row r="116" spans="1:14" x14ac:dyDescent="0.2">
      <c r="A116" s="19" t="s">
        <v>1064</v>
      </c>
      <c r="B116" s="20">
        <v>379</v>
      </c>
      <c r="C116" s="26">
        <v>3.9577840000000002</v>
      </c>
      <c r="D116" s="26">
        <v>6.8601580000000002</v>
      </c>
      <c r="E116" s="26">
        <v>18.469657000000002</v>
      </c>
      <c r="F116" s="26">
        <v>3.9577840000000002</v>
      </c>
      <c r="G116" s="26">
        <v>1.319261</v>
      </c>
      <c r="H116" s="26">
        <v>2.3746700000000001</v>
      </c>
      <c r="I116" s="26">
        <v>1.583113</v>
      </c>
      <c r="J116" s="26">
        <v>1.8469660000000001</v>
      </c>
      <c r="K116" s="26">
        <v>4.2216360000000002</v>
      </c>
      <c r="L116" s="26">
        <v>7.6517150000000003</v>
      </c>
      <c r="M116" s="26">
        <v>32.981529999999999</v>
      </c>
      <c r="N116" s="26">
        <v>14.775726000000001</v>
      </c>
    </row>
    <row r="117" spans="1:14" x14ac:dyDescent="0.2">
      <c r="A117" s="19" t="s">
        <v>1065</v>
      </c>
      <c r="B117" s="20">
        <v>951</v>
      </c>
      <c r="C117" s="26">
        <v>3.890641</v>
      </c>
      <c r="D117" s="26">
        <v>9.1482650000000003</v>
      </c>
      <c r="E117" s="26">
        <v>14.300736000000001</v>
      </c>
      <c r="F117" s="26">
        <v>2.7339639999999998</v>
      </c>
      <c r="G117" s="26">
        <v>0.73606700000000003</v>
      </c>
      <c r="H117" s="26">
        <v>1.26183</v>
      </c>
      <c r="I117" s="26">
        <v>2.5236589999999999</v>
      </c>
      <c r="J117" s="26">
        <v>1.7875920000000001</v>
      </c>
      <c r="K117" s="26">
        <v>4.416404</v>
      </c>
      <c r="L117" s="26">
        <v>6.9400630000000003</v>
      </c>
      <c r="M117" s="26">
        <v>32.492114000000001</v>
      </c>
      <c r="N117" s="26">
        <v>19.768664999999999</v>
      </c>
    </row>
    <row r="118" spans="1:14" x14ac:dyDescent="0.2">
      <c r="A118" s="19" t="s">
        <v>1011</v>
      </c>
      <c r="B118" s="20">
        <v>69</v>
      </c>
      <c r="C118" s="26">
        <v>2.8985509999999999</v>
      </c>
      <c r="D118" s="26">
        <v>8.6956520000000008</v>
      </c>
      <c r="E118" s="26">
        <v>21.739129999999999</v>
      </c>
      <c r="F118" s="26">
        <v>2.8985509999999999</v>
      </c>
      <c r="G118" s="26">
        <v>1.4492750000000001</v>
      </c>
      <c r="H118" s="26">
        <v>0</v>
      </c>
      <c r="I118" s="26">
        <v>4.3478260000000004</v>
      </c>
      <c r="J118" s="26">
        <v>4.3478260000000004</v>
      </c>
      <c r="K118" s="26">
        <v>4.3478260000000004</v>
      </c>
      <c r="L118" s="26">
        <v>4.3478260000000004</v>
      </c>
      <c r="M118" s="26">
        <v>27.536231999999998</v>
      </c>
      <c r="N118" s="26">
        <v>17.391304000000002</v>
      </c>
    </row>
    <row r="119" spans="1:14" x14ac:dyDescent="0.2">
      <c r="A119" s="18" t="s">
        <v>143</v>
      </c>
      <c r="B119" s="18"/>
      <c r="C119" s="18"/>
      <c r="D119" s="18"/>
      <c r="E119" s="18"/>
      <c r="F119" s="18"/>
      <c r="G119" s="18"/>
      <c r="H119" s="18"/>
      <c r="I119" s="18"/>
      <c r="J119" s="18"/>
      <c r="K119" s="18"/>
      <c r="L119" s="18"/>
      <c r="M119" s="18"/>
      <c r="N119" s="18"/>
    </row>
    <row r="120" spans="1:14" x14ac:dyDescent="0.2">
      <c r="A120" s="21" t="s">
        <v>1066</v>
      </c>
      <c r="B120" s="21"/>
      <c r="C120" s="21"/>
      <c r="D120" s="21"/>
      <c r="E120" s="21"/>
      <c r="F120" s="21"/>
      <c r="G120" s="21"/>
      <c r="H120" s="21"/>
      <c r="I120" s="21"/>
      <c r="J120" s="21"/>
      <c r="K120" s="21"/>
      <c r="L120" s="21"/>
      <c r="M120" s="21"/>
      <c r="N120" s="21"/>
    </row>
    <row r="121" spans="1:14" x14ac:dyDescent="0.2">
      <c r="A121" s="19" t="s">
        <v>1067</v>
      </c>
      <c r="B121" s="20">
        <v>546</v>
      </c>
      <c r="C121" s="26">
        <v>5.8608060000000002</v>
      </c>
      <c r="D121" s="26">
        <v>10.256410000000001</v>
      </c>
      <c r="E121" s="26">
        <v>15.384615</v>
      </c>
      <c r="F121" s="26">
        <v>3.8461539999999999</v>
      </c>
      <c r="G121" s="26">
        <v>2.3809520000000002</v>
      </c>
      <c r="H121" s="26">
        <v>2.5641029999999998</v>
      </c>
      <c r="I121" s="26">
        <v>4.945055</v>
      </c>
      <c r="J121" s="26">
        <v>1.648352</v>
      </c>
      <c r="K121" s="26">
        <v>6.227106</v>
      </c>
      <c r="L121" s="26">
        <v>9.1575089999999992</v>
      </c>
      <c r="M121" s="26">
        <v>27.289377000000002</v>
      </c>
      <c r="N121" s="26">
        <v>10.43956</v>
      </c>
    </row>
    <row r="122" spans="1:14" x14ac:dyDescent="0.2">
      <c r="A122" s="19" t="s">
        <v>1068</v>
      </c>
      <c r="B122" s="20">
        <v>531</v>
      </c>
      <c r="C122" s="26">
        <v>3.5781540000000001</v>
      </c>
      <c r="D122" s="26">
        <v>8.0979279999999996</v>
      </c>
      <c r="E122" s="26">
        <v>14.500942</v>
      </c>
      <c r="F122" s="26">
        <v>4.3314500000000002</v>
      </c>
      <c r="G122" s="26">
        <v>1.8832390000000001</v>
      </c>
      <c r="H122" s="26">
        <v>3.0131830000000002</v>
      </c>
      <c r="I122" s="26">
        <v>3.5781540000000001</v>
      </c>
      <c r="J122" s="26">
        <v>3.0131830000000002</v>
      </c>
      <c r="K122" s="26">
        <v>6.2146889999999999</v>
      </c>
      <c r="L122" s="26">
        <v>9.6045200000000008</v>
      </c>
      <c r="M122" s="26">
        <v>31.073446000000001</v>
      </c>
      <c r="N122" s="26">
        <v>11.111110999999999</v>
      </c>
    </row>
    <row r="123" spans="1:14" x14ac:dyDescent="0.2">
      <c r="A123" s="19" t="s">
        <v>1069</v>
      </c>
      <c r="B123" s="20">
        <v>205</v>
      </c>
      <c r="C123" s="26">
        <v>3.9024390000000002</v>
      </c>
      <c r="D123" s="26">
        <v>6.8292679999999999</v>
      </c>
      <c r="E123" s="26">
        <v>16.097560999999999</v>
      </c>
      <c r="F123" s="26">
        <v>3.9024390000000002</v>
      </c>
      <c r="G123" s="26">
        <v>0.48780499999999999</v>
      </c>
      <c r="H123" s="26">
        <v>1.95122</v>
      </c>
      <c r="I123" s="26">
        <v>2.9268290000000001</v>
      </c>
      <c r="J123" s="26">
        <v>0.97560999999999998</v>
      </c>
      <c r="K123" s="26">
        <v>7.3170729999999997</v>
      </c>
      <c r="L123" s="26">
        <v>9.2682929999999999</v>
      </c>
      <c r="M123" s="26">
        <v>31.219512000000002</v>
      </c>
      <c r="N123" s="26">
        <v>15.121950999999999</v>
      </c>
    </row>
    <row r="124" spans="1:14" x14ac:dyDescent="0.2">
      <c r="A124" s="19" t="s">
        <v>1070</v>
      </c>
      <c r="B124" s="20">
        <v>762</v>
      </c>
      <c r="C124" s="26">
        <v>3.1496059999999999</v>
      </c>
      <c r="D124" s="26">
        <v>9.0551180000000002</v>
      </c>
      <c r="E124" s="26">
        <v>15.354331</v>
      </c>
      <c r="F124" s="26">
        <v>2.8871389999999999</v>
      </c>
      <c r="G124" s="26">
        <v>0.65616799999999997</v>
      </c>
      <c r="H124" s="26">
        <v>1.3123359999999999</v>
      </c>
      <c r="I124" s="26">
        <v>1.968504</v>
      </c>
      <c r="J124" s="26">
        <v>2.0997379999999999</v>
      </c>
      <c r="K124" s="26">
        <v>3.9370080000000001</v>
      </c>
      <c r="L124" s="26">
        <v>7.349081</v>
      </c>
      <c r="M124" s="26">
        <v>32.414698000000001</v>
      </c>
      <c r="N124" s="26">
        <v>19.816272999999999</v>
      </c>
    </row>
    <row r="125" spans="1:14" x14ac:dyDescent="0.2">
      <c r="A125" s="19" t="s">
        <v>1011</v>
      </c>
      <c r="B125" s="20">
        <v>144</v>
      </c>
      <c r="C125" s="26">
        <v>1.388889</v>
      </c>
      <c r="D125" s="26">
        <v>4.8611110000000002</v>
      </c>
      <c r="E125" s="26">
        <v>19.444444000000001</v>
      </c>
      <c r="F125" s="26">
        <v>3.4722219999999999</v>
      </c>
      <c r="G125" s="26">
        <v>0.69444399999999995</v>
      </c>
      <c r="H125" s="26">
        <v>1.388889</v>
      </c>
      <c r="I125" s="26">
        <v>2.7777780000000001</v>
      </c>
      <c r="J125" s="26">
        <v>3.4722219999999999</v>
      </c>
      <c r="K125" s="26">
        <v>3.4722219999999999</v>
      </c>
      <c r="L125" s="26">
        <v>6.25</v>
      </c>
      <c r="M125" s="26">
        <v>29.861111000000001</v>
      </c>
      <c r="N125" s="26">
        <v>22.916667</v>
      </c>
    </row>
    <row r="126" spans="1:14" x14ac:dyDescent="0.2">
      <c r="A126" s="18" t="s">
        <v>143</v>
      </c>
      <c r="B126" s="18"/>
      <c r="C126" s="18"/>
      <c r="D126" s="18"/>
      <c r="E126" s="18"/>
      <c r="F126" s="18"/>
      <c r="G126" s="18"/>
      <c r="H126" s="18"/>
      <c r="I126" s="18"/>
      <c r="J126" s="18"/>
      <c r="K126" s="18"/>
      <c r="L126" s="18"/>
      <c r="M126" s="18"/>
      <c r="N126" s="18"/>
    </row>
    <row r="127" spans="1:14" x14ac:dyDescent="0.2">
      <c r="A127" s="21" t="s">
        <v>1071</v>
      </c>
      <c r="B127" s="21"/>
      <c r="C127" s="21"/>
      <c r="D127" s="21"/>
      <c r="E127" s="21"/>
      <c r="F127" s="21"/>
      <c r="G127" s="21"/>
      <c r="H127" s="21"/>
      <c r="I127" s="21"/>
      <c r="J127" s="21"/>
      <c r="K127" s="21"/>
      <c r="L127" s="21"/>
      <c r="M127" s="21"/>
      <c r="N127" s="21"/>
    </row>
    <row r="128" spans="1:14" x14ac:dyDescent="0.2">
      <c r="A128" s="19" t="s">
        <v>1067</v>
      </c>
      <c r="B128" s="20">
        <v>285</v>
      </c>
      <c r="C128" s="26">
        <v>4.2105259999999998</v>
      </c>
      <c r="D128" s="26">
        <v>10.526316</v>
      </c>
      <c r="E128" s="26">
        <v>16.491228</v>
      </c>
      <c r="F128" s="26">
        <v>5.964912</v>
      </c>
      <c r="G128" s="26">
        <v>3.8596490000000001</v>
      </c>
      <c r="H128" s="26">
        <v>2.45614</v>
      </c>
      <c r="I128" s="26">
        <v>6.6666670000000003</v>
      </c>
      <c r="J128" s="26">
        <v>1.4035089999999999</v>
      </c>
      <c r="K128" s="26">
        <v>5.6140350000000003</v>
      </c>
      <c r="L128" s="26">
        <v>11.929824999999999</v>
      </c>
      <c r="M128" s="26">
        <v>24.561404</v>
      </c>
      <c r="N128" s="26">
        <v>6.3157889999999997</v>
      </c>
    </row>
    <row r="129" spans="1:14" x14ac:dyDescent="0.2">
      <c r="A129" s="19" t="s">
        <v>1068</v>
      </c>
      <c r="B129" s="20">
        <v>217</v>
      </c>
      <c r="C129" s="26">
        <v>4.1474650000000004</v>
      </c>
      <c r="D129" s="26">
        <v>7.373272</v>
      </c>
      <c r="E129" s="26">
        <v>17.511520999999998</v>
      </c>
      <c r="F129" s="26">
        <v>1.3824879999999999</v>
      </c>
      <c r="G129" s="26">
        <v>2.3041469999999999</v>
      </c>
      <c r="H129" s="26">
        <v>4.1474650000000004</v>
      </c>
      <c r="I129" s="26">
        <v>5.0691240000000004</v>
      </c>
      <c r="J129" s="26">
        <v>2.3041469999999999</v>
      </c>
      <c r="K129" s="26">
        <v>6.9124420000000004</v>
      </c>
      <c r="L129" s="26">
        <v>11.520737</v>
      </c>
      <c r="M129" s="26">
        <v>28.571428999999998</v>
      </c>
      <c r="N129" s="26">
        <v>8.7557600000000004</v>
      </c>
    </row>
    <row r="130" spans="1:14" x14ac:dyDescent="0.2">
      <c r="A130" s="19" t="s">
        <v>1069</v>
      </c>
      <c r="B130" s="20">
        <v>142</v>
      </c>
      <c r="C130" s="26">
        <v>4.9295770000000001</v>
      </c>
      <c r="D130" s="26">
        <v>8.450704</v>
      </c>
      <c r="E130" s="26">
        <v>10.56338</v>
      </c>
      <c r="F130" s="26">
        <v>6.3380280000000004</v>
      </c>
      <c r="G130" s="26">
        <v>0</v>
      </c>
      <c r="H130" s="26">
        <v>2.8169010000000001</v>
      </c>
      <c r="I130" s="26">
        <v>2.112676</v>
      </c>
      <c r="J130" s="26">
        <v>0.70422499999999999</v>
      </c>
      <c r="K130" s="26">
        <v>7.7464789999999999</v>
      </c>
      <c r="L130" s="26">
        <v>12.676056000000001</v>
      </c>
      <c r="M130" s="26">
        <v>31.690141000000001</v>
      </c>
      <c r="N130" s="26">
        <v>11.971831</v>
      </c>
    </row>
    <row r="131" spans="1:14" x14ac:dyDescent="0.2">
      <c r="A131" s="19" t="s">
        <v>1070</v>
      </c>
      <c r="B131" s="20">
        <v>1184</v>
      </c>
      <c r="C131" s="26">
        <v>3.5472969999999999</v>
      </c>
      <c r="D131" s="26">
        <v>8.8682429999999997</v>
      </c>
      <c r="E131" s="26">
        <v>16.216215999999999</v>
      </c>
      <c r="F131" s="26">
        <v>3.4628380000000001</v>
      </c>
      <c r="G131" s="26">
        <v>1.013514</v>
      </c>
      <c r="H131" s="26">
        <v>1.4358109999999999</v>
      </c>
      <c r="I131" s="26">
        <v>2.1114860000000002</v>
      </c>
      <c r="J131" s="26">
        <v>2.280405</v>
      </c>
      <c r="K131" s="26">
        <v>5.0675679999999996</v>
      </c>
      <c r="L131" s="26">
        <v>7.4324320000000004</v>
      </c>
      <c r="M131" s="26">
        <v>32.263514000000001</v>
      </c>
      <c r="N131" s="26">
        <v>16.300675999999999</v>
      </c>
    </row>
    <row r="132" spans="1:14" x14ac:dyDescent="0.2">
      <c r="A132" s="19" t="s">
        <v>1011</v>
      </c>
      <c r="B132" s="20">
        <v>360</v>
      </c>
      <c r="C132" s="26">
        <v>4.1666670000000003</v>
      </c>
      <c r="D132" s="26">
        <v>7.2222220000000004</v>
      </c>
      <c r="E132" s="26">
        <v>13.055555999999999</v>
      </c>
      <c r="F132" s="26">
        <v>2.5</v>
      </c>
      <c r="G132" s="26">
        <v>0.55555600000000005</v>
      </c>
      <c r="H132" s="26">
        <v>2.5</v>
      </c>
      <c r="I132" s="26">
        <v>3.6111110000000002</v>
      </c>
      <c r="J132" s="26">
        <v>3.0555560000000002</v>
      </c>
      <c r="K132" s="26">
        <v>4.1666670000000003</v>
      </c>
      <c r="L132" s="26">
        <v>5.5555560000000002</v>
      </c>
      <c r="M132" s="26">
        <v>30.277778000000001</v>
      </c>
      <c r="N132" s="26">
        <v>23.333333</v>
      </c>
    </row>
    <row r="133" spans="1:14" x14ac:dyDescent="0.2">
      <c r="A133" s="18" t="s">
        <v>143</v>
      </c>
      <c r="B133" s="18"/>
      <c r="C133" s="18"/>
      <c r="D133" s="18"/>
      <c r="E133" s="18"/>
      <c r="F133" s="18"/>
      <c r="G133" s="18"/>
      <c r="H133" s="18"/>
      <c r="I133" s="18"/>
      <c r="J133" s="18"/>
      <c r="K133" s="18"/>
      <c r="L133" s="18"/>
      <c r="M133" s="18"/>
      <c r="N133" s="18"/>
    </row>
    <row r="134" spans="1:14" x14ac:dyDescent="0.2">
      <c r="A134" s="21" t="s">
        <v>1072</v>
      </c>
      <c r="B134" s="21"/>
      <c r="C134" s="21"/>
      <c r="D134" s="21"/>
      <c r="E134" s="21"/>
      <c r="F134" s="21"/>
      <c r="G134" s="21"/>
      <c r="H134" s="21"/>
      <c r="I134" s="21"/>
      <c r="J134" s="21"/>
      <c r="K134" s="21"/>
      <c r="L134" s="21"/>
      <c r="M134" s="21"/>
      <c r="N134" s="21"/>
    </row>
    <row r="135" spans="1:14" x14ac:dyDescent="0.2">
      <c r="A135" s="19" t="s">
        <v>1067</v>
      </c>
      <c r="B135" s="20">
        <v>330</v>
      </c>
      <c r="C135" s="26">
        <v>5.4545450000000004</v>
      </c>
      <c r="D135" s="26">
        <v>11.818182</v>
      </c>
      <c r="E135" s="26">
        <v>16.060606</v>
      </c>
      <c r="F135" s="26">
        <v>4.2424239999999998</v>
      </c>
      <c r="G135" s="26">
        <v>2.424242</v>
      </c>
      <c r="H135" s="26">
        <v>2.7272729999999998</v>
      </c>
      <c r="I135" s="26">
        <v>3.9393940000000001</v>
      </c>
      <c r="J135" s="26">
        <v>2.424242</v>
      </c>
      <c r="K135" s="26">
        <v>7.5757580000000004</v>
      </c>
      <c r="L135" s="26">
        <v>10.606061</v>
      </c>
      <c r="M135" s="26">
        <v>25.454545</v>
      </c>
      <c r="N135" s="26">
        <v>7.2727269999999997</v>
      </c>
    </row>
    <row r="136" spans="1:14" x14ac:dyDescent="0.2">
      <c r="A136" s="19" t="s">
        <v>1068</v>
      </c>
      <c r="B136" s="20">
        <v>326</v>
      </c>
      <c r="C136" s="26">
        <v>2.7607360000000001</v>
      </c>
      <c r="D136" s="26">
        <v>10.736196</v>
      </c>
      <c r="E136" s="26">
        <v>15.644171999999999</v>
      </c>
      <c r="F136" s="26">
        <v>3.6809820000000002</v>
      </c>
      <c r="G136" s="26">
        <v>3.067485</v>
      </c>
      <c r="H136" s="26">
        <v>2.1472389999999999</v>
      </c>
      <c r="I136" s="26">
        <v>5.5214720000000002</v>
      </c>
      <c r="J136" s="26">
        <v>2.7607360000000001</v>
      </c>
      <c r="K136" s="26">
        <v>8.2822089999999999</v>
      </c>
      <c r="L136" s="26">
        <v>9.2024539999999995</v>
      </c>
      <c r="M136" s="26">
        <v>27.914110000000001</v>
      </c>
      <c r="N136" s="26">
        <v>8.2822089999999999</v>
      </c>
    </row>
    <row r="137" spans="1:14" x14ac:dyDescent="0.2">
      <c r="A137" s="19" t="s">
        <v>1069</v>
      </c>
      <c r="B137" s="20">
        <v>133</v>
      </c>
      <c r="C137" s="26">
        <v>3.759398</v>
      </c>
      <c r="D137" s="26">
        <v>6.0150379999999997</v>
      </c>
      <c r="E137" s="26">
        <v>12.781955</v>
      </c>
      <c r="F137" s="26">
        <v>5.2631579999999998</v>
      </c>
      <c r="G137" s="26">
        <v>1.5037590000000001</v>
      </c>
      <c r="H137" s="26">
        <v>4.5112779999999999</v>
      </c>
      <c r="I137" s="26">
        <v>3.759398</v>
      </c>
      <c r="J137" s="26">
        <v>5.2631579999999998</v>
      </c>
      <c r="K137" s="26">
        <v>7.5187970000000002</v>
      </c>
      <c r="L137" s="26">
        <v>13.533835</v>
      </c>
      <c r="M137" s="26">
        <v>25.56391</v>
      </c>
      <c r="N137" s="26">
        <v>10.526316</v>
      </c>
    </row>
    <row r="138" spans="1:14" x14ac:dyDescent="0.2">
      <c r="A138" s="19" t="s">
        <v>1070</v>
      </c>
      <c r="B138" s="20">
        <v>1070</v>
      </c>
      <c r="C138" s="26">
        <v>3.5514019999999999</v>
      </c>
      <c r="D138" s="26">
        <v>7.9439250000000001</v>
      </c>
      <c r="E138" s="26">
        <v>16.168223999999999</v>
      </c>
      <c r="F138" s="26">
        <v>3.5514019999999999</v>
      </c>
      <c r="G138" s="26">
        <v>0.747664</v>
      </c>
      <c r="H138" s="26">
        <v>1.775701</v>
      </c>
      <c r="I138" s="26">
        <v>2.242991</v>
      </c>
      <c r="J138" s="26">
        <v>1.5887849999999999</v>
      </c>
      <c r="K138" s="26">
        <v>3.9252340000000001</v>
      </c>
      <c r="L138" s="26">
        <v>7.757009</v>
      </c>
      <c r="M138" s="26">
        <v>33.084111999999998</v>
      </c>
      <c r="N138" s="26">
        <v>17.663550999999998</v>
      </c>
    </row>
    <row r="139" spans="1:14" x14ac:dyDescent="0.2">
      <c r="A139" s="19" t="s">
        <v>1011</v>
      </c>
      <c r="B139" s="20">
        <v>329</v>
      </c>
      <c r="C139" s="26">
        <v>4.5592709999999999</v>
      </c>
      <c r="D139" s="26">
        <v>6.6869300000000003</v>
      </c>
      <c r="E139" s="26">
        <v>13.677811999999999</v>
      </c>
      <c r="F139" s="26">
        <v>2.4316110000000002</v>
      </c>
      <c r="G139" s="26">
        <v>0.60790299999999997</v>
      </c>
      <c r="H139" s="26">
        <v>1.519757</v>
      </c>
      <c r="I139" s="26">
        <v>3.3434650000000001</v>
      </c>
      <c r="J139" s="26">
        <v>2.1276600000000001</v>
      </c>
      <c r="K139" s="26">
        <v>3.951368</v>
      </c>
      <c r="L139" s="26">
        <v>5.7750760000000003</v>
      </c>
      <c r="M139" s="26">
        <v>31.914894</v>
      </c>
      <c r="N139" s="26">
        <v>23.404254999999999</v>
      </c>
    </row>
    <row r="140" spans="1:14" x14ac:dyDescent="0.2">
      <c r="A140" s="18" t="s">
        <v>143</v>
      </c>
      <c r="B140" s="18"/>
      <c r="C140" s="18"/>
      <c r="D140" s="18"/>
      <c r="E140" s="18"/>
      <c r="F140" s="18"/>
      <c r="G140" s="18"/>
      <c r="H140" s="18"/>
      <c r="I140" s="18"/>
      <c r="J140" s="18"/>
      <c r="K140" s="18"/>
      <c r="L140" s="18"/>
      <c r="M140" s="18"/>
      <c r="N140" s="18"/>
    </row>
    <row r="141" spans="1:14" x14ac:dyDescent="0.2">
      <c r="A141" s="21" t="s">
        <v>1073</v>
      </c>
      <c r="B141" s="21"/>
      <c r="C141" s="21"/>
      <c r="D141" s="21"/>
      <c r="E141" s="21"/>
      <c r="F141" s="21"/>
      <c r="G141" s="21"/>
      <c r="H141" s="21"/>
      <c r="I141" s="21"/>
      <c r="J141" s="21"/>
      <c r="K141" s="21"/>
      <c r="L141" s="21"/>
      <c r="M141" s="21"/>
      <c r="N141" s="21"/>
    </row>
    <row r="142" spans="1:14" x14ac:dyDescent="0.2">
      <c r="A142" s="19" t="s">
        <v>1067</v>
      </c>
      <c r="B142" s="20">
        <v>39</v>
      </c>
      <c r="C142" s="26">
        <v>0</v>
      </c>
      <c r="D142" s="26">
        <v>7.6923079999999997</v>
      </c>
      <c r="E142" s="26">
        <v>25.641026</v>
      </c>
      <c r="F142" s="26">
        <v>2.5641029999999998</v>
      </c>
      <c r="G142" s="26">
        <v>2.5641029999999998</v>
      </c>
      <c r="H142" s="26">
        <v>2.5641029999999998</v>
      </c>
      <c r="I142" s="26">
        <v>0</v>
      </c>
      <c r="J142" s="26">
        <v>2.5641029999999998</v>
      </c>
      <c r="K142" s="26">
        <v>5.1282050000000003</v>
      </c>
      <c r="L142" s="26">
        <v>7.6923079999999997</v>
      </c>
      <c r="M142" s="26">
        <v>38.461537999999997</v>
      </c>
      <c r="N142" s="26">
        <v>5.1282050000000003</v>
      </c>
    </row>
    <row r="143" spans="1:14" x14ac:dyDescent="0.2">
      <c r="A143" s="19" t="s">
        <v>1068</v>
      </c>
      <c r="B143" s="20">
        <v>75</v>
      </c>
      <c r="C143" s="26">
        <v>6.6666670000000003</v>
      </c>
      <c r="D143" s="26">
        <v>2.6666669999999999</v>
      </c>
      <c r="E143" s="26">
        <v>16</v>
      </c>
      <c r="F143" s="26">
        <v>2.6666669999999999</v>
      </c>
      <c r="G143" s="26">
        <v>4</v>
      </c>
      <c r="H143" s="26">
        <v>1.3333330000000001</v>
      </c>
      <c r="I143" s="26">
        <v>5.3333329999999997</v>
      </c>
      <c r="J143" s="26">
        <v>2.6666669999999999</v>
      </c>
      <c r="K143" s="26">
        <v>8</v>
      </c>
      <c r="L143" s="26">
        <v>10.666667</v>
      </c>
      <c r="M143" s="26">
        <v>33.333333000000003</v>
      </c>
      <c r="N143" s="26">
        <v>6.6666670000000003</v>
      </c>
    </row>
    <row r="144" spans="1:14" x14ac:dyDescent="0.2">
      <c r="A144" s="19" t="s">
        <v>1069</v>
      </c>
      <c r="B144" s="20">
        <v>117</v>
      </c>
      <c r="C144" s="26">
        <v>5.9829059999999998</v>
      </c>
      <c r="D144" s="26">
        <v>6.8376070000000002</v>
      </c>
      <c r="E144" s="26">
        <v>18.803419000000002</v>
      </c>
      <c r="F144" s="26">
        <v>4.273504</v>
      </c>
      <c r="G144" s="26">
        <v>2.5641029999999998</v>
      </c>
      <c r="H144" s="26">
        <v>1.7094020000000001</v>
      </c>
      <c r="I144" s="26">
        <v>4.273504</v>
      </c>
      <c r="J144" s="26">
        <v>1.7094020000000001</v>
      </c>
      <c r="K144" s="26">
        <v>9.4017090000000003</v>
      </c>
      <c r="L144" s="26">
        <v>6.8376070000000002</v>
      </c>
      <c r="M144" s="26">
        <v>30.769231000000001</v>
      </c>
      <c r="N144" s="26">
        <v>6.8376070000000002</v>
      </c>
    </row>
    <row r="145" spans="1:14" x14ac:dyDescent="0.2">
      <c r="A145" s="19" t="s">
        <v>1070</v>
      </c>
      <c r="B145" s="20">
        <v>1288</v>
      </c>
      <c r="C145" s="26">
        <v>3.8819880000000002</v>
      </c>
      <c r="D145" s="26">
        <v>9.5496890000000008</v>
      </c>
      <c r="E145" s="26">
        <v>15.217390999999999</v>
      </c>
      <c r="F145" s="26">
        <v>4.1925470000000002</v>
      </c>
      <c r="G145" s="26">
        <v>1.2422359999999999</v>
      </c>
      <c r="H145" s="26">
        <v>1.9409940000000001</v>
      </c>
      <c r="I145" s="26">
        <v>3.3385090000000002</v>
      </c>
      <c r="J145" s="26">
        <v>2.018634</v>
      </c>
      <c r="K145" s="26">
        <v>5.0465840000000002</v>
      </c>
      <c r="L145" s="26">
        <v>9.1614909999999998</v>
      </c>
      <c r="M145" s="26">
        <v>30.590062</v>
      </c>
      <c r="N145" s="26">
        <v>13.819876000000001</v>
      </c>
    </row>
    <row r="146" spans="1:14" x14ac:dyDescent="0.2">
      <c r="A146" s="19" t="s">
        <v>1011</v>
      </c>
      <c r="B146" s="20">
        <v>669</v>
      </c>
      <c r="C146" s="26">
        <v>3.437967</v>
      </c>
      <c r="D146" s="26">
        <v>7.9222720000000004</v>
      </c>
      <c r="E146" s="26">
        <v>14.798206</v>
      </c>
      <c r="F146" s="26">
        <v>2.5411060000000001</v>
      </c>
      <c r="G146" s="26">
        <v>1.046338</v>
      </c>
      <c r="H146" s="26">
        <v>2.5411060000000001</v>
      </c>
      <c r="I146" s="26">
        <v>2.8400599999999998</v>
      </c>
      <c r="J146" s="26">
        <v>2.5411060000000001</v>
      </c>
      <c r="K146" s="26">
        <v>4.9327350000000001</v>
      </c>
      <c r="L146" s="26">
        <v>7.1748880000000002</v>
      </c>
      <c r="M146" s="26">
        <v>29.596412999999998</v>
      </c>
      <c r="N146" s="26">
        <v>20.627803</v>
      </c>
    </row>
    <row r="147" spans="1:14" x14ac:dyDescent="0.2">
      <c r="A147" s="18" t="s">
        <v>1074</v>
      </c>
      <c r="B147" s="18"/>
      <c r="C147" s="18"/>
      <c r="D147" s="18"/>
      <c r="E147" s="18"/>
      <c r="F147" s="18"/>
      <c r="G147" s="18"/>
      <c r="H147" s="18"/>
      <c r="I147" s="18"/>
      <c r="J147" s="18"/>
      <c r="K147" s="18"/>
      <c r="L147" s="18"/>
      <c r="M147" s="18"/>
      <c r="N147" s="18"/>
    </row>
    <row r="148" spans="1:14" x14ac:dyDescent="0.2">
      <c r="A148" s="19" t="s">
        <v>1075</v>
      </c>
      <c r="B148" s="20">
        <v>541</v>
      </c>
      <c r="C148" s="26">
        <v>5.9149719999999997</v>
      </c>
      <c r="D148" s="26">
        <v>10.351201</v>
      </c>
      <c r="E148" s="26">
        <v>13.678373000000001</v>
      </c>
      <c r="F148" s="26">
        <v>2.772643</v>
      </c>
      <c r="G148" s="26">
        <v>1.2939000000000001</v>
      </c>
      <c r="H148" s="26">
        <v>2.772643</v>
      </c>
      <c r="I148" s="26">
        <v>3.8817010000000001</v>
      </c>
      <c r="J148" s="26">
        <v>2.772643</v>
      </c>
      <c r="K148" s="26">
        <v>5.7301289999999998</v>
      </c>
      <c r="L148" s="26">
        <v>7.763401</v>
      </c>
      <c r="M148" s="26">
        <v>30.314233000000002</v>
      </c>
      <c r="N148" s="26">
        <v>12.754159</v>
      </c>
    </row>
    <row r="149" spans="1:14" x14ac:dyDescent="0.2">
      <c r="A149" s="19" t="s">
        <v>1076</v>
      </c>
      <c r="B149" s="20">
        <v>877</v>
      </c>
      <c r="C149" s="26">
        <v>3.648803</v>
      </c>
      <c r="D149" s="26">
        <v>9.8061570000000007</v>
      </c>
      <c r="E149" s="26">
        <v>14.025086</v>
      </c>
      <c r="F149" s="26">
        <v>3.9908779999999999</v>
      </c>
      <c r="G149" s="26">
        <v>2.0524520000000002</v>
      </c>
      <c r="H149" s="26">
        <v>1.8244009999999999</v>
      </c>
      <c r="I149" s="26">
        <v>2.9646520000000001</v>
      </c>
      <c r="J149" s="26">
        <v>2.2805019999999998</v>
      </c>
      <c r="K149" s="26">
        <v>5.3591790000000001</v>
      </c>
      <c r="L149" s="26">
        <v>7.9817559999999999</v>
      </c>
      <c r="M149" s="26">
        <v>28.392246</v>
      </c>
      <c r="N149" s="26">
        <v>17.673888000000002</v>
      </c>
    </row>
    <row r="150" spans="1:14" x14ac:dyDescent="0.2">
      <c r="A150" s="19" t="s">
        <v>1077</v>
      </c>
      <c r="B150" s="20">
        <v>543</v>
      </c>
      <c r="C150" s="26">
        <v>3.1307550000000002</v>
      </c>
      <c r="D150" s="26">
        <v>6.8139960000000004</v>
      </c>
      <c r="E150" s="26">
        <v>18.047882000000001</v>
      </c>
      <c r="F150" s="26">
        <v>4.0515650000000001</v>
      </c>
      <c r="G150" s="26">
        <v>0.73664799999999997</v>
      </c>
      <c r="H150" s="26">
        <v>1.841621</v>
      </c>
      <c r="I150" s="26">
        <v>3.3149169999999999</v>
      </c>
      <c r="J150" s="26">
        <v>1.841621</v>
      </c>
      <c r="K150" s="26">
        <v>4.6040520000000003</v>
      </c>
      <c r="L150" s="26">
        <v>8.8397790000000001</v>
      </c>
      <c r="M150" s="26">
        <v>33.333333000000003</v>
      </c>
      <c r="N150" s="26">
        <v>13.443830999999999</v>
      </c>
    </row>
    <row r="151" spans="1:14" x14ac:dyDescent="0.2">
      <c r="A151" s="19" t="s">
        <v>1078</v>
      </c>
      <c r="B151" s="20">
        <v>227</v>
      </c>
      <c r="C151" s="26">
        <v>1.7621150000000001</v>
      </c>
      <c r="D151" s="26">
        <v>4.4052860000000003</v>
      </c>
      <c r="E151" s="26">
        <v>19.38326</v>
      </c>
      <c r="F151" s="26">
        <v>3.0836999999999999</v>
      </c>
      <c r="G151" s="26">
        <v>0.440529</v>
      </c>
      <c r="H151" s="26">
        <v>2.2026430000000001</v>
      </c>
      <c r="I151" s="26">
        <v>2.6431719999999999</v>
      </c>
      <c r="J151" s="26">
        <v>1.3215859999999999</v>
      </c>
      <c r="K151" s="26">
        <v>6.1674009999999999</v>
      </c>
      <c r="L151" s="26">
        <v>11.013216</v>
      </c>
      <c r="M151" s="26">
        <v>32.599119000000002</v>
      </c>
      <c r="N151" s="26">
        <v>14.977974</v>
      </c>
    </row>
    <row r="152" spans="1:14" x14ac:dyDescent="0.2">
      <c r="A152" s="18" t="s">
        <v>1079</v>
      </c>
      <c r="B152" s="18"/>
      <c r="C152" s="18"/>
      <c r="D152" s="18"/>
      <c r="E152" s="18"/>
      <c r="F152" s="18"/>
      <c r="G152" s="18"/>
      <c r="H152" s="18"/>
      <c r="I152" s="18"/>
      <c r="J152" s="18"/>
      <c r="K152" s="18"/>
      <c r="L152" s="18"/>
      <c r="M152" s="18"/>
      <c r="N152" s="18"/>
    </row>
    <row r="153" spans="1:14" x14ac:dyDescent="0.2">
      <c r="A153" s="19" t="s">
        <v>1080</v>
      </c>
      <c r="B153" s="20">
        <v>294</v>
      </c>
      <c r="C153" s="26">
        <v>3.0612240000000002</v>
      </c>
      <c r="D153" s="26">
        <v>7.4829929999999996</v>
      </c>
      <c r="E153" s="26">
        <v>17.346938999999999</v>
      </c>
      <c r="F153" s="26">
        <v>4.0816330000000001</v>
      </c>
      <c r="G153" s="26">
        <v>1.70068</v>
      </c>
      <c r="H153" s="26">
        <v>1.360544</v>
      </c>
      <c r="I153" s="26">
        <v>2.3809520000000002</v>
      </c>
      <c r="J153" s="26">
        <v>1.020408</v>
      </c>
      <c r="K153" s="26">
        <v>8.1632650000000009</v>
      </c>
      <c r="L153" s="26">
        <v>7.8231289999999998</v>
      </c>
      <c r="M153" s="26">
        <v>30.612245000000001</v>
      </c>
      <c r="N153" s="26">
        <v>14.965985999999999</v>
      </c>
    </row>
    <row r="154" spans="1:14" x14ac:dyDescent="0.2">
      <c r="A154" s="19" t="s">
        <v>1081</v>
      </c>
      <c r="B154" s="20">
        <v>664</v>
      </c>
      <c r="C154" s="26">
        <v>5.120482</v>
      </c>
      <c r="D154" s="26">
        <v>8.8855419999999992</v>
      </c>
      <c r="E154" s="26">
        <v>14.307229</v>
      </c>
      <c r="F154" s="26">
        <v>2.7108430000000001</v>
      </c>
      <c r="G154" s="26">
        <v>1.9578310000000001</v>
      </c>
      <c r="H154" s="26">
        <v>2.4096389999999999</v>
      </c>
      <c r="I154" s="26">
        <v>2.7108430000000001</v>
      </c>
      <c r="J154" s="26">
        <v>2.4096389999999999</v>
      </c>
      <c r="K154" s="26">
        <v>5.873494</v>
      </c>
      <c r="L154" s="26">
        <v>10.090361</v>
      </c>
      <c r="M154" s="26">
        <v>28.463854999999999</v>
      </c>
      <c r="N154" s="26">
        <v>15.060241</v>
      </c>
    </row>
    <row r="155" spans="1:14" x14ac:dyDescent="0.2">
      <c r="A155" s="19" t="s">
        <v>1082</v>
      </c>
      <c r="B155" s="20">
        <v>421</v>
      </c>
      <c r="C155" s="26">
        <v>2.8503560000000001</v>
      </c>
      <c r="D155" s="26">
        <v>8.7885989999999996</v>
      </c>
      <c r="E155" s="26">
        <v>14.964371</v>
      </c>
      <c r="F155" s="26">
        <v>4.0380050000000001</v>
      </c>
      <c r="G155" s="26">
        <v>0.95011900000000005</v>
      </c>
      <c r="H155" s="26">
        <v>2.3752970000000002</v>
      </c>
      <c r="I155" s="26">
        <v>4.513064</v>
      </c>
      <c r="J155" s="26">
        <v>1.9002380000000001</v>
      </c>
      <c r="K155" s="26">
        <v>3.3254160000000001</v>
      </c>
      <c r="L155" s="26">
        <v>9.5011880000000009</v>
      </c>
      <c r="M155" s="26">
        <v>32.304037999999998</v>
      </c>
      <c r="N155" s="26">
        <v>14.489311000000001</v>
      </c>
    </row>
    <row r="156" spans="1:14" x14ac:dyDescent="0.2">
      <c r="A156" s="19" t="s">
        <v>1083</v>
      </c>
      <c r="B156" s="20">
        <v>358</v>
      </c>
      <c r="C156" s="26">
        <v>3.3519549999999998</v>
      </c>
      <c r="D156" s="26">
        <v>9.7765360000000001</v>
      </c>
      <c r="E156" s="26">
        <v>15.083799000000001</v>
      </c>
      <c r="F156" s="26">
        <v>4.1899439999999997</v>
      </c>
      <c r="G156" s="26">
        <v>1.675978</v>
      </c>
      <c r="H156" s="26">
        <v>2.5139659999999999</v>
      </c>
      <c r="I156" s="26">
        <v>3.0726260000000001</v>
      </c>
      <c r="J156" s="26">
        <v>3.3519549999999998</v>
      </c>
      <c r="K156" s="26">
        <v>4.7486030000000001</v>
      </c>
      <c r="L156" s="26">
        <v>6.7039109999999997</v>
      </c>
      <c r="M156" s="26">
        <v>30.446926999999999</v>
      </c>
      <c r="N156" s="26">
        <v>15.083799000000001</v>
      </c>
    </row>
    <row r="157" spans="1:14" x14ac:dyDescent="0.2">
      <c r="A157" s="19" t="s">
        <v>1084</v>
      </c>
      <c r="B157" s="20">
        <v>217</v>
      </c>
      <c r="C157" s="26">
        <v>5.529954</v>
      </c>
      <c r="D157" s="26">
        <v>8.7557600000000004</v>
      </c>
      <c r="E157" s="26">
        <v>15.668203</v>
      </c>
      <c r="F157" s="26">
        <v>4.1474650000000004</v>
      </c>
      <c r="G157" s="26">
        <v>0.46082899999999999</v>
      </c>
      <c r="H157" s="26">
        <v>0.92165900000000001</v>
      </c>
      <c r="I157" s="26">
        <v>4.608295</v>
      </c>
      <c r="J157" s="26">
        <v>0.92165900000000001</v>
      </c>
      <c r="K157" s="26">
        <v>5.529954</v>
      </c>
      <c r="L157" s="26">
        <v>7.373272</v>
      </c>
      <c r="M157" s="26">
        <v>32.258065000000002</v>
      </c>
      <c r="N157" s="26">
        <v>13.824885</v>
      </c>
    </row>
    <row r="158" spans="1:14" x14ac:dyDescent="0.2">
      <c r="A158" s="22" t="s">
        <v>1085</v>
      </c>
      <c r="B158" s="23">
        <v>234</v>
      </c>
      <c r="C158" s="27">
        <v>2.5641029999999998</v>
      </c>
      <c r="D158" s="27">
        <v>7.2649569999999999</v>
      </c>
      <c r="E158" s="27">
        <v>17.948718</v>
      </c>
      <c r="F158" s="27">
        <v>3.418803</v>
      </c>
      <c r="G158" s="27">
        <v>0.42735000000000001</v>
      </c>
      <c r="H158" s="27">
        <v>2.136752</v>
      </c>
      <c r="I158" s="27">
        <v>2.5641029999999998</v>
      </c>
      <c r="J158" s="27">
        <v>2.9914529999999999</v>
      </c>
      <c r="K158" s="27">
        <v>4.7008549999999998</v>
      </c>
      <c r="L158" s="27">
        <v>6.4102560000000004</v>
      </c>
      <c r="M158" s="27">
        <v>31.623932</v>
      </c>
      <c r="N158" s="27">
        <v>17.948718</v>
      </c>
    </row>
  </sheetData>
  <phoneticPr fontId="1"/>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2B4B0-D0FC-40D8-86AD-0BA0C47248AB}">
  <dimension ref="A1:N158"/>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HYPERLINK("#'目次'!B63","[57]")</f>
        <v>[57]</v>
      </c>
      <c r="B2" s="24" t="s">
        <v>352</v>
      </c>
    </row>
    <row r="3" spans="1:14" x14ac:dyDescent="0.2">
      <c r="A3" s="9" t="s">
        <v>126</v>
      </c>
      <c r="B3" s="12" t="s">
        <v>337</v>
      </c>
    </row>
    <row r="4" spans="1:14" x14ac:dyDescent="0.2">
      <c r="A4" s="9" t="s">
        <v>126</v>
      </c>
      <c r="B4" s="12" t="s">
        <v>338</v>
      </c>
    </row>
    <row r="5" spans="1:14" x14ac:dyDescent="0.2">
      <c r="A5" s="9" t="s">
        <v>126</v>
      </c>
      <c r="B5" s="12" t="s">
        <v>351</v>
      </c>
    </row>
    <row r="6" spans="1:14" s="15" customFormat="1" ht="137.5" x14ac:dyDescent="0.2">
      <c r="A6" s="13" t="s">
        <v>126</v>
      </c>
      <c r="B6" s="14" t="s">
        <v>1006</v>
      </c>
      <c r="C6" s="14" t="s">
        <v>340</v>
      </c>
      <c r="D6" s="14" t="s">
        <v>341</v>
      </c>
      <c r="E6" s="14" t="s">
        <v>342</v>
      </c>
      <c r="F6" s="14" t="s">
        <v>343</v>
      </c>
      <c r="G6" s="14" t="s">
        <v>344</v>
      </c>
      <c r="H6" s="14" t="s">
        <v>345</v>
      </c>
      <c r="I6" s="14" t="s">
        <v>346</v>
      </c>
      <c r="J6" s="14" t="s">
        <v>1171</v>
      </c>
      <c r="K6" s="14" t="s">
        <v>347</v>
      </c>
      <c r="L6" s="14" t="s">
        <v>348</v>
      </c>
      <c r="M6" s="14" t="s">
        <v>1172</v>
      </c>
      <c r="N6" s="14" t="s">
        <v>1011</v>
      </c>
    </row>
    <row r="7" spans="1:14" x14ac:dyDescent="0.2">
      <c r="A7" s="16" t="s">
        <v>1012</v>
      </c>
      <c r="B7" s="17">
        <v>2188</v>
      </c>
      <c r="C7" s="25">
        <v>87.477148</v>
      </c>
      <c r="D7" s="25">
        <v>30.027422000000001</v>
      </c>
      <c r="E7" s="25">
        <v>51.279707000000002</v>
      </c>
      <c r="F7" s="25">
        <v>10.420475</v>
      </c>
      <c r="G7" s="25">
        <v>2.4680070000000001</v>
      </c>
      <c r="H7" s="25">
        <v>3.6106029999999998</v>
      </c>
      <c r="I7" s="25">
        <v>7.3583179999999997</v>
      </c>
      <c r="J7" s="25">
        <v>4.6160880000000004</v>
      </c>
      <c r="K7" s="25">
        <v>9.5978060000000003</v>
      </c>
      <c r="L7" s="25">
        <v>15.036562999999999</v>
      </c>
      <c r="M7" s="25">
        <v>52.833638000000001</v>
      </c>
      <c r="N7" s="25">
        <v>3.3363800000000001</v>
      </c>
    </row>
    <row r="8" spans="1:14" x14ac:dyDescent="0.2">
      <c r="A8" s="18" t="s">
        <v>1013</v>
      </c>
      <c r="B8" s="18"/>
      <c r="C8" s="18"/>
      <c r="D8" s="18"/>
      <c r="E8" s="18"/>
      <c r="F8" s="18"/>
      <c r="G8" s="18"/>
      <c r="H8" s="18"/>
      <c r="I8" s="18"/>
      <c r="J8" s="18"/>
      <c r="K8" s="18"/>
      <c r="L8" s="18"/>
      <c r="M8" s="18"/>
      <c r="N8" s="18"/>
    </row>
    <row r="9" spans="1:14" x14ac:dyDescent="0.2">
      <c r="A9" s="19" t="s">
        <v>1014</v>
      </c>
      <c r="B9" s="20">
        <v>1092</v>
      </c>
      <c r="C9" s="26">
        <v>88.736264000000006</v>
      </c>
      <c r="D9" s="26">
        <v>28.296703000000001</v>
      </c>
      <c r="E9" s="26">
        <v>47.069597000000002</v>
      </c>
      <c r="F9" s="26">
        <v>12.545788</v>
      </c>
      <c r="G9" s="26">
        <v>2.8388279999999999</v>
      </c>
      <c r="H9" s="26">
        <v>3.5714290000000002</v>
      </c>
      <c r="I9" s="26">
        <v>9.9816850000000006</v>
      </c>
      <c r="J9" s="26">
        <v>4.4871790000000003</v>
      </c>
      <c r="K9" s="26">
        <v>9.2490839999999999</v>
      </c>
      <c r="L9" s="26">
        <v>17.582418000000001</v>
      </c>
      <c r="M9" s="26">
        <v>50.732601000000003</v>
      </c>
      <c r="N9" s="26">
        <v>3.113553</v>
      </c>
    </row>
    <row r="10" spans="1:14" x14ac:dyDescent="0.2">
      <c r="A10" s="19" t="s">
        <v>1015</v>
      </c>
      <c r="B10" s="20">
        <v>1095</v>
      </c>
      <c r="C10" s="26">
        <v>86.210046000000006</v>
      </c>
      <c r="D10" s="26">
        <v>31.689498</v>
      </c>
      <c r="E10" s="26">
        <v>55.525114000000002</v>
      </c>
      <c r="F10" s="26">
        <v>8.3105019999999996</v>
      </c>
      <c r="G10" s="26">
        <v>2.100457</v>
      </c>
      <c r="H10" s="26">
        <v>3.652968</v>
      </c>
      <c r="I10" s="26">
        <v>4.6575340000000001</v>
      </c>
      <c r="J10" s="26">
        <v>4.7488580000000002</v>
      </c>
      <c r="K10" s="26">
        <v>9.9543379999999999</v>
      </c>
      <c r="L10" s="26">
        <v>12.511416000000001</v>
      </c>
      <c r="M10" s="26">
        <v>54.977169000000004</v>
      </c>
      <c r="N10" s="26">
        <v>3.5616439999999998</v>
      </c>
    </row>
    <row r="11" spans="1:14" x14ac:dyDescent="0.2">
      <c r="A11" s="19" t="s">
        <v>1009</v>
      </c>
      <c r="B11" s="20">
        <v>1</v>
      </c>
      <c r="C11" s="26">
        <v>100</v>
      </c>
      <c r="D11" s="26">
        <v>100</v>
      </c>
      <c r="E11" s="26">
        <v>0</v>
      </c>
      <c r="F11" s="26">
        <v>0</v>
      </c>
      <c r="G11" s="26">
        <v>0</v>
      </c>
      <c r="H11" s="26">
        <v>0</v>
      </c>
      <c r="I11" s="26">
        <v>100</v>
      </c>
      <c r="J11" s="26">
        <v>0</v>
      </c>
      <c r="K11" s="26">
        <v>0</v>
      </c>
      <c r="L11" s="26">
        <v>0</v>
      </c>
      <c r="M11" s="26">
        <v>0</v>
      </c>
      <c r="N11" s="26">
        <v>0</v>
      </c>
    </row>
    <row r="12" spans="1:14" x14ac:dyDescent="0.2">
      <c r="A12" s="18" t="s">
        <v>1016</v>
      </c>
      <c r="B12" s="18"/>
      <c r="C12" s="18"/>
      <c r="D12" s="18"/>
      <c r="E12" s="18"/>
      <c r="F12" s="18"/>
      <c r="G12" s="18"/>
      <c r="H12" s="18"/>
      <c r="I12" s="18"/>
      <c r="J12" s="18"/>
      <c r="K12" s="18"/>
      <c r="L12" s="18"/>
      <c r="M12" s="18"/>
      <c r="N12" s="18"/>
    </row>
    <row r="13" spans="1:14" x14ac:dyDescent="0.2">
      <c r="A13" s="19" t="s">
        <v>1017</v>
      </c>
      <c r="B13" s="20">
        <v>387</v>
      </c>
      <c r="C13" s="26">
        <v>88.630491000000006</v>
      </c>
      <c r="D13" s="26">
        <v>34.883721000000001</v>
      </c>
      <c r="E13" s="26">
        <v>44.444443999999997</v>
      </c>
      <c r="F13" s="26">
        <v>23.77261</v>
      </c>
      <c r="G13" s="26">
        <v>3.6175709999999999</v>
      </c>
      <c r="H13" s="26">
        <v>5.4263570000000003</v>
      </c>
      <c r="I13" s="26">
        <v>12.919897000000001</v>
      </c>
      <c r="J13" s="26">
        <v>7.4935400000000003</v>
      </c>
      <c r="K13" s="26">
        <v>12.403100999999999</v>
      </c>
      <c r="L13" s="26">
        <v>12.403100999999999</v>
      </c>
      <c r="M13" s="26">
        <v>43.152455000000003</v>
      </c>
      <c r="N13" s="26">
        <v>1.5503880000000001</v>
      </c>
    </row>
    <row r="14" spans="1:14" x14ac:dyDescent="0.2">
      <c r="A14" s="19" t="s">
        <v>1018</v>
      </c>
      <c r="B14" s="20">
        <v>432</v>
      </c>
      <c r="C14" s="26">
        <v>88.888889000000006</v>
      </c>
      <c r="D14" s="26">
        <v>32.870370000000001</v>
      </c>
      <c r="E14" s="26">
        <v>48.148147999999999</v>
      </c>
      <c r="F14" s="26">
        <v>16.203703999999998</v>
      </c>
      <c r="G14" s="26">
        <v>3.9351850000000002</v>
      </c>
      <c r="H14" s="26">
        <v>3.4722219999999999</v>
      </c>
      <c r="I14" s="26">
        <v>7.8703700000000003</v>
      </c>
      <c r="J14" s="26">
        <v>5.5555560000000002</v>
      </c>
      <c r="K14" s="26">
        <v>11.111110999999999</v>
      </c>
      <c r="L14" s="26">
        <v>12.268519</v>
      </c>
      <c r="M14" s="26">
        <v>49.537036999999998</v>
      </c>
      <c r="N14" s="26">
        <v>3.0092590000000001</v>
      </c>
    </row>
    <row r="15" spans="1:14" x14ac:dyDescent="0.2">
      <c r="A15" s="19" t="s">
        <v>1019</v>
      </c>
      <c r="B15" s="20">
        <v>449</v>
      </c>
      <c r="C15" s="26">
        <v>89.086860000000001</v>
      </c>
      <c r="D15" s="26">
        <v>31.180401</v>
      </c>
      <c r="E15" s="26">
        <v>52.115813000000003</v>
      </c>
      <c r="F15" s="26">
        <v>7.349666</v>
      </c>
      <c r="G15" s="26">
        <v>2.4498890000000002</v>
      </c>
      <c r="H15" s="26">
        <v>3.5634739999999998</v>
      </c>
      <c r="I15" s="26">
        <v>6.013363</v>
      </c>
      <c r="J15" s="26">
        <v>5.1224939999999997</v>
      </c>
      <c r="K15" s="26">
        <v>10.022271999999999</v>
      </c>
      <c r="L15" s="26">
        <v>13.808463</v>
      </c>
      <c r="M15" s="26">
        <v>54.788418999999998</v>
      </c>
      <c r="N15" s="26">
        <v>3.340757</v>
      </c>
    </row>
    <row r="16" spans="1:14" x14ac:dyDescent="0.2">
      <c r="A16" s="19" t="s">
        <v>1020</v>
      </c>
      <c r="B16" s="20">
        <v>427</v>
      </c>
      <c r="C16" s="26">
        <v>85.714286000000001</v>
      </c>
      <c r="D16" s="26">
        <v>25.292739999999998</v>
      </c>
      <c r="E16" s="26">
        <v>56.908664999999999</v>
      </c>
      <c r="F16" s="26">
        <v>5.3864169999999998</v>
      </c>
      <c r="G16" s="26">
        <v>1.405152</v>
      </c>
      <c r="H16" s="26">
        <v>3.5128810000000001</v>
      </c>
      <c r="I16" s="26">
        <v>6.5573769999999998</v>
      </c>
      <c r="J16" s="26">
        <v>3.278689</v>
      </c>
      <c r="K16" s="26">
        <v>8.1967210000000001</v>
      </c>
      <c r="L16" s="26">
        <v>16.393443000000001</v>
      </c>
      <c r="M16" s="26">
        <v>55.269320999999998</v>
      </c>
      <c r="N16" s="26">
        <v>3.7470729999999999</v>
      </c>
    </row>
    <row r="17" spans="1:14" x14ac:dyDescent="0.2">
      <c r="A17" s="19" t="s">
        <v>1021</v>
      </c>
      <c r="B17" s="20">
        <v>274</v>
      </c>
      <c r="C17" s="26">
        <v>85.036496</v>
      </c>
      <c r="D17" s="26">
        <v>26.277372</v>
      </c>
      <c r="E17" s="26">
        <v>60.583942</v>
      </c>
      <c r="F17" s="26">
        <v>2.189781</v>
      </c>
      <c r="G17" s="26">
        <v>1.0948910000000001</v>
      </c>
      <c r="H17" s="26">
        <v>1.0948910000000001</v>
      </c>
      <c r="I17" s="26">
        <v>5.1094889999999999</v>
      </c>
      <c r="J17" s="26">
        <v>2.554745</v>
      </c>
      <c r="K17" s="26">
        <v>7.6642340000000004</v>
      </c>
      <c r="L17" s="26">
        <v>16.788321</v>
      </c>
      <c r="M17" s="26">
        <v>57.664234</v>
      </c>
      <c r="N17" s="26">
        <v>4.379562</v>
      </c>
    </row>
    <row r="18" spans="1:14" x14ac:dyDescent="0.2">
      <c r="A18" s="19" t="s">
        <v>1022</v>
      </c>
      <c r="B18" s="20">
        <v>137</v>
      </c>
      <c r="C18" s="26">
        <v>84.671532999999997</v>
      </c>
      <c r="D18" s="26">
        <v>26.277372</v>
      </c>
      <c r="E18" s="26">
        <v>48.175182</v>
      </c>
      <c r="F18" s="26">
        <v>2.189781</v>
      </c>
      <c r="G18" s="26">
        <v>1.459854</v>
      </c>
      <c r="H18" s="26">
        <v>5.8394159999999999</v>
      </c>
      <c r="I18" s="26">
        <v>4.379562</v>
      </c>
      <c r="J18" s="26">
        <v>2.189781</v>
      </c>
      <c r="K18" s="26">
        <v>8.0291969999999999</v>
      </c>
      <c r="L18" s="26">
        <v>22.627737</v>
      </c>
      <c r="M18" s="26">
        <v>53.284672</v>
      </c>
      <c r="N18" s="26">
        <v>5.8394159999999999</v>
      </c>
    </row>
    <row r="19" spans="1:14" x14ac:dyDescent="0.2">
      <c r="A19" s="19" t="s">
        <v>1023</v>
      </c>
      <c r="B19" s="20">
        <v>71</v>
      </c>
      <c r="C19" s="26">
        <v>90.140844999999999</v>
      </c>
      <c r="D19" s="26">
        <v>28.169014000000001</v>
      </c>
      <c r="E19" s="26">
        <v>39.436619999999998</v>
      </c>
      <c r="F19" s="26">
        <v>1.4084509999999999</v>
      </c>
      <c r="G19" s="26">
        <v>1.4084509999999999</v>
      </c>
      <c r="H19" s="26">
        <v>1.4084509999999999</v>
      </c>
      <c r="I19" s="26">
        <v>2.8169010000000001</v>
      </c>
      <c r="J19" s="26">
        <v>1.4084509999999999</v>
      </c>
      <c r="K19" s="26">
        <v>2.8169010000000001</v>
      </c>
      <c r="L19" s="26">
        <v>25.352112999999999</v>
      </c>
      <c r="M19" s="26">
        <v>76.056337999999997</v>
      </c>
      <c r="N19" s="26">
        <v>1.4084509999999999</v>
      </c>
    </row>
    <row r="20" spans="1:14" x14ac:dyDescent="0.2">
      <c r="A20" s="19" t="s">
        <v>1024</v>
      </c>
      <c r="B20" s="20">
        <v>11</v>
      </c>
      <c r="C20" s="26">
        <v>72.727272999999997</v>
      </c>
      <c r="D20" s="26">
        <v>36.363636</v>
      </c>
      <c r="E20" s="26">
        <v>45.454545000000003</v>
      </c>
      <c r="F20" s="26">
        <v>0</v>
      </c>
      <c r="G20" s="26">
        <v>0</v>
      </c>
      <c r="H20" s="26">
        <v>0</v>
      </c>
      <c r="I20" s="26">
        <v>0</v>
      </c>
      <c r="J20" s="26">
        <v>0</v>
      </c>
      <c r="K20" s="26">
        <v>0</v>
      </c>
      <c r="L20" s="26">
        <v>9.0909089999999999</v>
      </c>
      <c r="M20" s="26">
        <v>72.727272999999997</v>
      </c>
      <c r="N20" s="26">
        <v>18.181818</v>
      </c>
    </row>
    <row r="21" spans="1:14" x14ac:dyDescent="0.2">
      <c r="A21" s="19" t="s">
        <v>1025</v>
      </c>
      <c r="B21" s="20">
        <v>881</v>
      </c>
      <c r="C21" s="26">
        <v>88.989784</v>
      </c>
      <c r="D21" s="26">
        <v>32.009081000000002</v>
      </c>
      <c r="E21" s="26">
        <v>50.170261000000004</v>
      </c>
      <c r="F21" s="26">
        <v>11.69126</v>
      </c>
      <c r="G21" s="26">
        <v>3.178207</v>
      </c>
      <c r="H21" s="26">
        <v>3.518729</v>
      </c>
      <c r="I21" s="26">
        <v>6.9239499999999996</v>
      </c>
      <c r="J21" s="26">
        <v>5.3348469999999999</v>
      </c>
      <c r="K21" s="26">
        <v>10.556186</v>
      </c>
      <c r="L21" s="26">
        <v>13.053348</v>
      </c>
      <c r="M21" s="26">
        <v>52.213394000000001</v>
      </c>
      <c r="N21" s="26">
        <v>3.178207</v>
      </c>
    </row>
    <row r="22" spans="1:14" x14ac:dyDescent="0.2">
      <c r="A22" s="19" t="s">
        <v>1026</v>
      </c>
      <c r="B22" s="20">
        <v>701</v>
      </c>
      <c r="C22" s="26">
        <v>85.449358000000004</v>
      </c>
      <c r="D22" s="26">
        <v>25.677603000000001</v>
      </c>
      <c r="E22" s="26">
        <v>58.345221000000002</v>
      </c>
      <c r="F22" s="26">
        <v>4.1369470000000002</v>
      </c>
      <c r="G22" s="26">
        <v>1.2838799999999999</v>
      </c>
      <c r="H22" s="26">
        <v>2.5677599999999998</v>
      </c>
      <c r="I22" s="26">
        <v>5.991441</v>
      </c>
      <c r="J22" s="26">
        <v>2.9957199999999999</v>
      </c>
      <c r="K22" s="26">
        <v>7.988588</v>
      </c>
      <c r="L22" s="26">
        <v>16.547789000000002</v>
      </c>
      <c r="M22" s="26">
        <v>56.205421000000001</v>
      </c>
      <c r="N22" s="26">
        <v>3.994294</v>
      </c>
    </row>
    <row r="23" spans="1:14" x14ac:dyDescent="0.2">
      <c r="A23" s="19" t="s">
        <v>1027</v>
      </c>
      <c r="B23" s="20">
        <v>1801</v>
      </c>
      <c r="C23" s="26">
        <v>87.229316999999995</v>
      </c>
      <c r="D23" s="26">
        <v>28.983898</v>
      </c>
      <c r="E23" s="26">
        <v>52.748472999999997</v>
      </c>
      <c r="F23" s="26">
        <v>7.5513599999999999</v>
      </c>
      <c r="G23" s="26">
        <v>2.2209880000000002</v>
      </c>
      <c r="H23" s="26">
        <v>3.2204329999999999</v>
      </c>
      <c r="I23" s="26">
        <v>6.1632429999999996</v>
      </c>
      <c r="J23" s="26">
        <v>3.997779</v>
      </c>
      <c r="K23" s="26">
        <v>8.9950030000000005</v>
      </c>
      <c r="L23" s="26">
        <v>15.602442999999999</v>
      </c>
      <c r="M23" s="26">
        <v>54.913936999999997</v>
      </c>
      <c r="N23" s="26">
        <v>3.7201550000000001</v>
      </c>
    </row>
    <row r="24" spans="1:14" x14ac:dyDescent="0.2">
      <c r="A24" s="19" t="s">
        <v>1028</v>
      </c>
      <c r="B24" s="20">
        <v>920</v>
      </c>
      <c r="C24" s="26">
        <v>85.543477999999993</v>
      </c>
      <c r="D24" s="26">
        <v>26.086957000000002</v>
      </c>
      <c r="E24" s="26">
        <v>55.217390999999999</v>
      </c>
      <c r="F24" s="26">
        <v>3.586957</v>
      </c>
      <c r="G24" s="26">
        <v>1.3043480000000001</v>
      </c>
      <c r="H24" s="26">
        <v>2.9347829999999999</v>
      </c>
      <c r="I24" s="26">
        <v>5.4347830000000004</v>
      </c>
      <c r="J24" s="26">
        <v>2.7173910000000001</v>
      </c>
      <c r="K24" s="26">
        <v>7.5</v>
      </c>
      <c r="L24" s="26">
        <v>18.043478</v>
      </c>
      <c r="M24" s="26">
        <v>57.5</v>
      </c>
      <c r="N24" s="26">
        <v>4.2391300000000003</v>
      </c>
    </row>
    <row r="25" spans="1:14" x14ac:dyDescent="0.2">
      <c r="A25" s="19" t="s">
        <v>1029</v>
      </c>
      <c r="B25" s="20">
        <v>219</v>
      </c>
      <c r="C25" s="26">
        <v>85.844748999999993</v>
      </c>
      <c r="D25" s="26">
        <v>27.397259999999999</v>
      </c>
      <c r="E25" s="26">
        <v>45.205478999999997</v>
      </c>
      <c r="F25" s="26">
        <v>1.826484</v>
      </c>
      <c r="G25" s="26">
        <v>1.3698630000000001</v>
      </c>
      <c r="H25" s="26">
        <v>4.1095889999999997</v>
      </c>
      <c r="I25" s="26">
        <v>3.652968</v>
      </c>
      <c r="J25" s="26">
        <v>1.826484</v>
      </c>
      <c r="K25" s="26">
        <v>5.9360730000000004</v>
      </c>
      <c r="L25" s="26">
        <v>22.831050000000001</v>
      </c>
      <c r="M25" s="26">
        <v>61.643836</v>
      </c>
      <c r="N25" s="26">
        <v>5.022831</v>
      </c>
    </row>
    <row r="26" spans="1:14" x14ac:dyDescent="0.2">
      <c r="A26" s="18" t="s">
        <v>1030</v>
      </c>
      <c r="B26" s="17">
        <v>208</v>
      </c>
      <c r="C26" s="25">
        <v>93.269231000000005</v>
      </c>
      <c r="D26" s="25">
        <v>33.653846000000001</v>
      </c>
      <c r="E26" s="25">
        <v>38.942307999999997</v>
      </c>
      <c r="F26" s="25">
        <v>25.961538000000001</v>
      </c>
      <c r="G26" s="25">
        <v>5.288462</v>
      </c>
      <c r="H26" s="25">
        <v>5.7692310000000004</v>
      </c>
      <c r="I26" s="25">
        <v>14.903846</v>
      </c>
      <c r="J26" s="25">
        <v>6.7307689999999996</v>
      </c>
      <c r="K26" s="25">
        <v>10.576923000000001</v>
      </c>
      <c r="L26" s="25">
        <v>13.461537999999999</v>
      </c>
      <c r="M26" s="25">
        <v>41.826923000000001</v>
      </c>
      <c r="N26" s="25">
        <v>1.4423079999999999</v>
      </c>
    </row>
    <row r="27" spans="1:14" x14ac:dyDescent="0.2">
      <c r="A27" s="19" t="s">
        <v>1018</v>
      </c>
      <c r="B27" s="20">
        <v>220</v>
      </c>
      <c r="C27" s="26">
        <v>90.454544999999996</v>
      </c>
      <c r="D27" s="26">
        <v>30.909091</v>
      </c>
      <c r="E27" s="26">
        <v>40</v>
      </c>
      <c r="F27" s="26">
        <v>18.636364</v>
      </c>
      <c r="G27" s="26">
        <v>4.0909089999999999</v>
      </c>
      <c r="H27" s="26">
        <v>3.6363639999999999</v>
      </c>
      <c r="I27" s="26">
        <v>10.909091</v>
      </c>
      <c r="J27" s="26">
        <v>5.4545450000000004</v>
      </c>
      <c r="K27" s="26">
        <v>10.909091</v>
      </c>
      <c r="L27" s="26">
        <v>14.545455</v>
      </c>
      <c r="M27" s="26">
        <v>48.181818</v>
      </c>
      <c r="N27" s="26">
        <v>3.1818179999999998</v>
      </c>
    </row>
    <row r="28" spans="1:14" x14ac:dyDescent="0.2">
      <c r="A28" s="19" t="s">
        <v>1019</v>
      </c>
      <c r="B28" s="20">
        <v>226</v>
      </c>
      <c r="C28" s="26">
        <v>88.053096999999994</v>
      </c>
      <c r="D28" s="26">
        <v>28.761061999999999</v>
      </c>
      <c r="E28" s="26">
        <v>48.672566000000003</v>
      </c>
      <c r="F28" s="26">
        <v>10.619469</v>
      </c>
      <c r="G28" s="26">
        <v>2.2123889999999999</v>
      </c>
      <c r="H28" s="26">
        <v>2.2123889999999999</v>
      </c>
      <c r="I28" s="26">
        <v>9.2920350000000003</v>
      </c>
      <c r="J28" s="26">
        <v>6.637168</v>
      </c>
      <c r="K28" s="26">
        <v>7.9646020000000002</v>
      </c>
      <c r="L28" s="26">
        <v>18.141593</v>
      </c>
      <c r="M28" s="26">
        <v>54.424779000000001</v>
      </c>
      <c r="N28" s="26">
        <v>2.6548669999999999</v>
      </c>
    </row>
    <row r="29" spans="1:14" x14ac:dyDescent="0.2">
      <c r="A29" s="19" t="s">
        <v>1020</v>
      </c>
      <c r="B29" s="20">
        <v>211</v>
      </c>
      <c r="C29" s="26">
        <v>86.255923999999993</v>
      </c>
      <c r="D29" s="26">
        <v>22.274882000000002</v>
      </c>
      <c r="E29" s="26">
        <v>54.028435999999999</v>
      </c>
      <c r="F29" s="26">
        <v>5.2132699999999996</v>
      </c>
      <c r="G29" s="26">
        <v>0.94786700000000002</v>
      </c>
      <c r="H29" s="26">
        <v>4.2654030000000001</v>
      </c>
      <c r="I29" s="26">
        <v>11.848341</v>
      </c>
      <c r="J29" s="26">
        <v>2.3696679999999999</v>
      </c>
      <c r="K29" s="26">
        <v>8.5308060000000001</v>
      </c>
      <c r="L29" s="26">
        <v>21.800948000000002</v>
      </c>
      <c r="M29" s="26">
        <v>47.393365000000003</v>
      </c>
      <c r="N29" s="26">
        <v>2.8436020000000002</v>
      </c>
    </row>
    <row r="30" spans="1:14" x14ac:dyDescent="0.2">
      <c r="A30" s="19" t="s">
        <v>1021</v>
      </c>
      <c r="B30" s="20">
        <v>134</v>
      </c>
      <c r="C30" s="26">
        <v>85.820896000000005</v>
      </c>
      <c r="D30" s="26">
        <v>27.611940000000001</v>
      </c>
      <c r="E30" s="26">
        <v>58.208955000000003</v>
      </c>
      <c r="F30" s="26">
        <v>3.7313429999999999</v>
      </c>
      <c r="G30" s="26">
        <v>1.492537</v>
      </c>
      <c r="H30" s="26">
        <v>1.492537</v>
      </c>
      <c r="I30" s="26">
        <v>2.9850750000000001</v>
      </c>
      <c r="J30" s="26">
        <v>0.74626899999999996</v>
      </c>
      <c r="K30" s="26">
        <v>8.9552239999999994</v>
      </c>
      <c r="L30" s="26">
        <v>16.417909999999999</v>
      </c>
      <c r="M30" s="26">
        <v>61.194029999999998</v>
      </c>
      <c r="N30" s="26">
        <v>4.4776119999999997</v>
      </c>
    </row>
    <row r="31" spans="1:14" x14ac:dyDescent="0.2">
      <c r="A31" s="19" t="s">
        <v>1022</v>
      </c>
      <c r="B31" s="20">
        <v>65</v>
      </c>
      <c r="C31" s="26">
        <v>86.153846000000001</v>
      </c>
      <c r="D31" s="26">
        <v>24.615385</v>
      </c>
      <c r="E31" s="26">
        <v>47.692307999999997</v>
      </c>
      <c r="F31" s="26">
        <v>1.538462</v>
      </c>
      <c r="G31" s="26">
        <v>1.538462</v>
      </c>
      <c r="H31" s="26">
        <v>4.6153849999999998</v>
      </c>
      <c r="I31" s="26">
        <v>3.0769229999999999</v>
      </c>
      <c r="J31" s="26">
        <v>3.0769229999999999</v>
      </c>
      <c r="K31" s="26">
        <v>9.2307690000000004</v>
      </c>
      <c r="L31" s="26">
        <v>23.076923000000001</v>
      </c>
      <c r="M31" s="26">
        <v>55.384614999999997</v>
      </c>
      <c r="N31" s="26">
        <v>7.6923079999999997</v>
      </c>
    </row>
    <row r="32" spans="1:14" x14ac:dyDescent="0.2">
      <c r="A32" s="19" t="s">
        <v>1023</v>
      </c>
      <c r="B32" s="20">
        <v>25</v>
      </c>
      <c r="C32" s="26">
        <v>92</v>
      </c>
      <c r="D32" s="26">
        <v>16</v>
      </c>
      <c r="E32" s="26">
        <v>44</v>
      </c>
      <c r="F32" s="26">
        <v>4</v>
      </c>
      <c r="G32" s="26">
        <v>4</v>
      </c>
      <c r="H32" s="26">
        <v>0</v>
      </c>
      <c r="I32" s="26">
        <v>8</v>
      </c>
      <c r="J32" s="26">
        <v>0</v>
      </c>
      <c r="K32" s="26">
        <v>4</v>
      </c>
      <c r="L32" s="26">
        <v>32</v>
      </c>
      <c r="M32" s="26">
        <v>72</v>
      </c>
      <c r="N32" s="26">
        <v>0</v>
      </c>
    </row>
    <row r="33" spans="1:14" x14ac:dyDescent="0.2">
      <c r="A33" s="19" t="s">
        <v>1024</v>
      </c>
      <c r="B33" s="20">
        <v>3</v>
      </c>
      <c r="C33" s="26">
        <v>33.333333000000003</v>
      </c>
      <c r="D33" s="26">
        <v>66.666667000000004</v>
      </c>
      <c r="E33" s="26">
        <v>33.333333000000003</v>
      </c>
      <c r="F33" s="26">
        <v>0</v>
      </c>
      <c r="G33" s="26">
        <v>0</v>
      </c>
      <c r="H33" s="26">
        <v>0</v>
      </c>
      <c r="I33" s="26">
        <v>0</v>
      </c>
      <c r="J33" s="26">
        <v>0</v>
      </c>
      <c r="K33" s="26">
        <v>0</v>
      </c>
      <c r="L33" s="26">
        <v>0</v>
      </c>
      <c r="M33" s="26">
        <v>66.666667000000004</v>
      </c>
      <c r="N33" s="26">
        <v>33.333333000000003</v>
      </c>
    </row>
    <row r="34" spans="1:14" x14ac:dyDescent="0.2">
      <c r="A34" s="19" t="s">
        <v>1025</v>
      </c>
      <c r="B34" s="20">
        <v>446</v>
      </c>
      <c r="C34" s="26">
        <v>89.237667999999999</v>
      </c>
      <c r="D34" s="26">
        <v>29.820627999999999</v>
      </c>
      <c r="E34" s="26">
        <v>44.394618999999999</v>
      </c>
      <c r="F34" s="26">
        <v>14.573990999999999</v>
      </c>
      <c r="G34" s="26">
        <v>3.1390129999999998</v>
      </c>
      <c r="H34" s="26">
        <v>2.9147980000000002</v>
      </c>
      <c r="I34" s="26">
        <v>10.089686</v>
      </c>
      <c r="J34" s="26">
        <v>6.0538119999999997</v>
      </c>
      <c r="K34" s="26">
        <v>9.4170400000000001</v>
      </c>
      <c r="L34" s="26">
        <v>16.367712999999998</v>
      </c>
      <c r="M34" s="26">
        <v>51.345291000000003</v>
      </c>
      <c r="N34" s="26">
        <v>2.9147980000000002</v>
      </c>
    </row>
    <row r="35" spans="1:14" x14ac:dyDescent="0.2">
      <c r="A35" s="19" t="s">
        <v>1026</v>
      </c>
      <c r="B35" s="20">
        <v>345</v>
      </c>
      <c r="C35" s="26">
        <v>86.086956999999998</v>
      </c>
      <c r="D35" s="26">
        <v>24.347826000000001</v>
      </c>
      <c r="E35" s="26">
        <v>55.652174000000002</v>
      </c>
      <c r="F35" s="26">
        <v>4.6376809999999997</v>
      </c>
      <c r="G35" s="26">
        <v>1.1594199999999999</v>
      </c>
      <c r="H35" s="26">
        <v>3.1884060000000001</v>
      </c>
      <c r="I35" s="26">
        <v>8.4057969999999997</v>
      </c>
      <c r="J35" s="26">
        <v>1.7391300000000001</v>
      </c>
      <c r="K35" s="26">
        <v>8.6956520000000008</v>
      </c>
      <c r="L35" s="26">
        <v>19.710145000000001</v>
      </c>
      <c r="M35" s="26">
        <v>52.753622999999997</v>
      </c>
      <c r="N35" s="26">
        <v>3.4782609999999998</v>
      </c>
    </row>
    <row r="36" spans="1:14" x14ac:dyDescent="0.2">
      <c r="A36" s="19" t="s">
        <v>1027</v>
      </c>
      <c r="B36" s="20">
        <v>884</v>
      </c>
      <c r="C36" s="26">
        <v>87.669683000000006</v>
      </c>
      <c r="D36" s="26">
        <v>27.036199</v>
      </c>
      <c r="E36" s="26">
        <v>48.981900000000003</v>
      </c>
      <c r="F36" s="26">
        <v>9.3891399999999994</v>
      </c>
      <c r="G36" s="26">
        <v>2.2624430000000002</v>
      </c>
      <c r="H36" s="26">
        <v>3.0542989999999999</v>
      </c>
      <c r="I36" s="26">
        <v>8.8235290000000006</v>
      </c>
      <c r="J36" s="26">
        <v>3.959276</v>
      </c>
      <c r="K36" s="26">
        <v>8.9366520000000005</v>
      </c>
      <c r="L36" s="26">
        <v>18.552036000000001</v>
      </c>
      <c r="M36" s="26">
        <v>52.828054000000002</v>
      </c>
      <c r="N36" s="26">
        <v>3.5067870000000001</v>
      </c>
    </row>
    <row r="37" spans="1:14" x14ac:dyDescent="0.2">
      <c r="A37" s="19" t="s">
        <v>1028</v>
      </c>
      <c r="B37" s="20">
        <v>438</v>
      </c>
      <c r="C37" s="26">
        <v>86.073059000000001</v>
      </c>
      <c r="D37" s="26">
        <v>24.200913</v>
      </c>
      <c r="E37" s="26">
        <v>53.652968000000001</v>
      </c>
      <c r="F37" s="26">
        <v>4.1095889999999997</v>
      </c>
      <c r="G37" s="26">
        <v>1.3698630000000001</v>
      </c>
      <c r="H37" s="26">
        <v>3.1963469999999998</v>
      </c>
      <c r="I37" s="26">
        <v>7.5342469999999997</v>
      </c>
      <c r="J37" s="26">
        <v>1.826484</v>
      </c>
      <c r="K37" s="26">
        <v>8.4474889999999991</v>
      </c>
      <c r="L37" s="26">
        <v>20.776256</v>
      </c>
      <c r="M37" s="26">
        <v>54.337899999999998</v>
      </c>
      <c r="N37" s="26">
        <v>4.1095889999999997</v>
      </c>
    </row>
    <row r="38" spans="1:14" x14ac:dyDescent="0.2">
      <c r="A38" s="19" t="s">
        <v>1029</v>
      </c>
      <c r="B38" s="20">
        <v>93</v>
      </c>
      <c r="C38" s="26">
        <v>86.021505000000005</v>
      </c>
      <c r="D38" s="26">
        <v>23.655913999999999</v>
      </c>
      <c r="E38" s="26">
        <v>46.236559</v>
      </c>
      <c r="F38" s="26">
        <v>2.1505380000000001</v>
      </c>
      <c r="G38" s="26">
        <v>2.1505380000000001</v>
      </c>
      <c r="H38" s="26">
        <v>3.225806</v>
      </c>
      <c r="I38" s="26">
        <v>4.301075</v>
      </c>
      <c r="J38" s="26">
        <v>2.1505380000000001</v>
      </c>
      <c r="K38" s="26">
        <v>7.5268819999999996</v>
      </c>
      <c r="L38" s="26">
        <v>24.731183000000001</v>
      </c>
      <c r="M38" s="26">
        <v>60.215054000000002</v>
      </c>
      <c r="N38" s="26">
        <v>6.451613</v>
      </c>
    </row>
    <row r="39" spans="1:14" x14ac:dyDescent="0.2">
      <c r="A39" s="18" t="s">
        <v>1031</v>
      </c>
      <c r="B39" s="17">
        <v>178</v>
      </c>
      <c r="C39" s="25">
        <v>83.146067000000002</v>
      </c>
      <c r="D39" s="25">
        <v>35.955055999999999</v>
      </c>
      <c r="E39" s="25">
        <v>51.123595999999999</v>
      </c>
      <c r="F39" s="25">
        <v>21.348314999999999</v>
      </c>
      <c r="G39" s="25">
        <v>1.6853929999999999</v>
      </c>
      <c r="H39" s="25">
        <v>5.0561800000000003</v>
      </c>
      <c r="I39" s="25">
        <v>10.112360000000001</v>
      </c>
      <c r="J39" s="25">
        <v>8.4269660000000002</v>
      </c>
      <c r="K39" s="25">
        <v>14.606742000000001</v>
      </c>
      <c r="L39" s="25">
        <v>11.235955000000001</v>
      </c>
      <c r="M39" s="25">
        <v>44.943820000000002</v>
      </c>
      <c r="N39" s="25">
        <v>1.6853929999999999</v>
      </c>
    </row>
    <row r="40" spans="1:14" x14ac:dyDescent="0.2">
      <c r="A40" s="19" t="s">
        <v>1018</v>
      </c>
      <c r="B40" s="20">
        <v>212</v>
      </c>
      <c r="C40" s="26">
        <v>87.264150999999998</v>
      </c>
      <c r="D40" s="26">
        <v>34.905659999999997</v>
      </c>
      <c r="E40" s="26">
        <v>56.603774000000001</v>
      </c>
      <c r="F40" s="26">
        <v>13.679245</v>
      </c>
      <c r="G40" s="26">
        <v>3.7735850000000002</v>
      </c>
      <c r="H40" s="26">
        <v>3.3018869999999998</v>
      </c>
      <c r="I40" s="26">
        <v>4.7169809999999996</v>
      </c>
      <c r="J40" s="26">
        <v>5.6603770000000004</v>
      </c>
      <c r="K40" s="26">
        <v>11.320755</v>
      </c>
      <c r="L40" s="26">
        <v>9.9056599999999992</v>
      </c>
      <c r="M40" s="26">
        <v>50.943396</v>
      </c>
      <c r="N40" s="26">
        <v>2.8301889999999998</v>
      </c>
    </row>
    <row r="41" spans="1:14" x14ac:dyDescent="0.2">
      <c r="A41" s="19" t="s">
        <v>1019</v>
      </c>
      <c r="B41" s="20">
        <v>223</v>
      </c>
      <c r="C41" s="26">
        <v>90.134529000000001</v>
      </c>
      <c r="D41" s="26">
        <v>33.632286999999998</v>
      </c>
      <c r="E41" s="26">
        <v>55.605381000000001</v>
      </c>
      <c r="F41" s="26">
        <v>4.0358739999999997</v>
      </c>
      <c r="G41" s="26">
        <v>2.6905830000000002</v>
      </c>
      <c r="H41" s="26">
        <v>4.9327350000000001</v>
      </c>
      <c r="I41" s="26">
        <v>2.6905830000000002</v>
      </c>
      <c r="J41" s="26">
        <v>3.5874440000000001</v>
      </c>
      <c r="K41" s="26">
        <v>12.107623</v>
      </c>
      <c r="L41" s="26">
        <v>9.4170400000000001</v>
      </c>
      <c r="M41" s="26">
        <v>55.156950999999999</v>
      </c>
      <c r="N41" s="26">
        <v>4.0358739999999997</v>
      </c>
    </row>
    <row r="42" spans="1:14" x14ac:dyDescent="0.2">
      <c r="A42" s="19" t="s">
        <v>1020</v>
      </c>
      <c r="B42" s="20">
        <v>216</v>
      </c>
      <c r="C42" s="26">
        <v>85.185185000000004</v>
      </c>
      <c r="D42" s="26">
        <v>28.240741</v>
      </c>
      <c r="E42" s="26">
        <v>59.722222000000002</v>
      </c>
      <c r="F42" s="26">
        <v>5.5555560000000002</v>
      </c>
      <c r="G42" s="26">
        <v>1.8518520000000001</v>
      </c>
      <c r="H42" s="26">
        <v>2.7777780000000001</v>
      </c>
      <c r="I42" s="26">
        <v>1.388889</v>
      </c>
      <c r="J42" s="26">
        <v>4.1666670000000003</v>
      </c>
      <c r="K42" s="26">
        <v>7.8703700000000003</v>
      </c>
      <c r="L42" s="26">
        <v>11.111110999999999</v>
      </c>
      <c r="M42" s="26">
        <v>62.962963000000002</v>
      </c>
      <c r="N42" s="26">
        <v>4.6296299999999997</v>
      </c>
    </row>
    <row r="43" spans="1:14" x14ac:dyDescent="0.2">
      <c r="A43" s="19" t="s">
        <v>1021</v>
      </c>
      <c r="B43" s="20">
        <v>140</v>
      </c>
      <c r="C43" s="26">
        <v>84.285713999999999</v>
      </c>
      <c r="D43" s="26">
        <v>25</v>
      </c>
      <c r="E43" s="26">
        <v>62.857143000000001</v>
      </c>
      <c r="F43" s="26">
        <v>0.71428599999999998</v>
      </c>
      <c r="G43" s="26">
        <v>0.71428599999999998</v>
      </c>
      <c r="H43" s="26">
        <v>0.71428599999999998</v>
      </c>
      <c r="I43" s="26">
        <v>7.1428570000000002</v>
      </c>
      <c r="J43" s="26">
        <v>4.2857139999999996</v>
      </c>
      <c r="K43" s="26">
        <v>6.4285709999999998</v>
      </c>
      <c r="L43" s="26">
        <v>17.142856999999999</v>
      </c>
      <c r="M43" s="26">
        <v>54.285713999999999</v>
      </c>
      <c r="N43" s="26">
        <v>4.2857139999999996</v>
      </c>
    </row>
    <row r="44" spans="1:14" x14ac:dyDescent="0.2">
      <c r="A44" s="19" t="s">
        <v>1022</v>
      </c>
      <c r="B44" s="20">
        <v>72</v>
      </c>
      <c r="C44" s="26">
        <v>83.333332999999996</v>
      </c>
      <c r="D44" s="26">
        <v>27.777778000000001</v>
      </c>
      <c r="E44" s="26">
        <v>48.611111000000001</v>
      </c>
      <c r="F44" s="26">
        <v>2.7777780000000001</v>
      </c>
      <c r="G44" s="26">
        <v>1.388889</v>
      </c>
      <c r="H44" s="26">
        <v>6.9444439999999998</v>
      </c>
      <c r="I44" s="26">
        <v>5.5555560000000002</v>
      </c>
      <c r="J44" s="26">
        <v>1.388889</v>
      </c>
      <c r="K44" s="26">
        <v>6.9444439999999998</v>
      </c>
      <c r="L44" s="26">
        <v>22.222221999999999</v>
      </c>
      <c r="M44" s="26">
        <v>51.388888999999999</v>
      </c>
      <c r="N44" s="26">
        <v>4.1666670000000003</v>
      </c>
    </row>
    <row r="45" spans="1:14" x14ac:dyDescent="0.2">
      <c r="A45" s="19" t="s">
        <v>1023</v>
      </c>
      <c r="B45" s="20">
        <v>46</v>
      </c>
      <c r="C45" s="26">
        <v>89.130435000000006</v>
      </c>
      <c r="D45" s="26">
        <v>34.782609000000001</v>
      </c>
      <c r="E45" s="26">
        <v>36.956522</v>
      </c>
      <c r="F45" s="26">
        <v>0</v>
      </c>
      <c r="G45" s="26">
        <v>0</v>
      </c>
      <c r="H45" s="26">
        <v>2.1739130000000002</v>
      </c>
      <c r="I45" s="26">
        <v>0</v>
      </c>
      <c r="J45" s="26">
        <v>2.1739130000000002</v>
      </c>
      <c r="K45" s="26">
        <v>2.1739130000000002</v>
      </c>
      <c r="L45" s="26">
        <v>21.739129999999999</v>
      </c>
      <c r="M45" s="26">
        <v>78.260869999999997</v>
      </c>
      <c r="N45" s="26">
        <v>2.1739130000000002</v>
      </c>
    </row>
    <row r="46" spans="1:14" x14ac:dyDescent="0.2">
      <c r="A46" s="19" t="s">
        <v>1024</v>
      </c>
      <c r="B46" s="20">
        <v>8</v>
      </c>
      <c r="C46" s="26">
        <v>87.5</v>
      </c>
      <c r="D46" s="26">
        <v>25</v>
      </c>
      <c r="E46" s="26">
        <v>50</v>
      </c>
      <c r="F46" s="26">
        <v>0</v>
      </c>
      <c r="G46" s="26">
        <v>0</v>
      </c>
      <c r="H46" s="26">
        <v>0</v>
      </c>
      <c r="I46" s="26">
        <v>0</v>
      </c>
      <c r="J46" s="26">
        <v>0</v>
      </c>
      <c r="K46" s="26">
        <v>0</v>
      </c>
      <c r="L46" s="26">
        <v>12.5</v>
      </c>
      <c r="M46" s="26">
        <v>75</v>
      </c>
      <c r="N46" s="26">
        <v>12.5</v>
      </c>
    </row>
    <row r="47" spans="1:14" x14ac:dyDescent="0.2">
      <c r="A47" s="19" t="s">
        <v>1025</v>
      </c>
      <c r="B47" s="20">
        <v>435</v>
      </c>
      <c r="C47" s="26">
        <v>88.735631999999995</v>
      </c>
      <c r="D47" s="26">
        <v>34.252873999999998</v>
      </c>
      <c r="E47" s="26">
        <v>56.091954000000001</v>
      </c>
      <c r="F47" s="26">
        <v>8.7356320000000007</v>
      </c>
      <c r="G47" s="26">
        <v>3.218391</v>
      </c>
      <c r="H47" s="26">
        <v>4.137931</v>
      </c>
      <c r="I47" s="26">
        <v>3.6781609999999998</v>
      </c>
      <c r="J47" s="26">
        <v>4.5977009999999998</v>
      </c>
      <c r="K47" s="26">
        <v>11.724138</v>
      </c>
      <c r="L47" s="26">
        <v>9.6551720000000003</v>
      </c>
      <c r="M47" s="26">
        <v>53.103448</v>
      </c>
      <c r="N47" s="26">
        <v>3.4482759999999999</v>
      </c>
    </row>
    <row r="48" spans="1:14" x14ac:dyDescent="0.2">
      <c r="A48" s="19" t="s">
        <v>1026</v>
      </c>
      <c r="B48" s="20">
        <v>356</v>
      </c>
      <c r="C48" s="26">
        <v>84.831461000000004</v>
      </c>
      <c r="D48" s="26">
        <v>26.966291999999999</v>
      </c>
      <c r="E48" s="26">
        <v>60.955055999999999</v>
      </c>
      <c r="F48" s="26">
        <v>3.6516850000000001</v>
      </c>
      <c r="G48" s="26">
        <v>1.4044939999999999</v>
      </c>
      <c r="H48" s="26">
        <v>1.9662919999999999</v>
      </c>
      <c r="I48" s="26">
        <v>3.6516850000000001</v>
      </c>
      <c r="J48" s="26">
        <v>4.2134830000000001</v>
      </c>
      <c r="K48" s="26">
        <v>7.3033710000000003</v>
      </c>
      <c r="L48" s="26">
        <v>13.483146</v>
      </c>
      <c r="M48" s="26">
        <v>59.550561999999999</v>
      </c>
      <c r="N48" s="26">
        <v>4.4943819999999999</v>
      </c>
    </row>
    <row r="49" spans="1:14" x14ac:dyDescent="0.2">
      <c r="A49" s="19" t="s">
        <v>1027</v>
      </c>
      <c r="B49" s="20">
        <v>917</v>
      </c>
      <c r="C49" s="26">
        <v>86.804798000000005</v>
      </c>
      <c r="D49" s="26">
        <v>30.861505000000001</v>
      </c>
      <c r="E49" s="26">
        <v>56.379497999999998</v>
      </c>
      <c r="F49" s="26">
        <v>5.7797159999999996</v>
      </c>
      <c r="G49" s="26">
        <v>2.181025</v>
      </c>
      <c r="H49" s="26">
        <v>3.3805890000000001</v>
      </c>
      <c r="I49" s="26">
        <v>3.5986910000000001</v>
      </c>
      <c r="J49" s="26">
        <v>4.0348959999999998</v>
      </c>
      <c r="K49" s="26">
        <v>9.0512540000000001</v>
      </c>
      <c r="L49" s="26">
        <v>12.758997000000001</v>
      </c>
      <c r="M49" s="26">
        <v>56.924754999999998</v>
      </c>
      <c r="N49" s="26">
        <v>3.9258449999999998</v>
      </c>
    </row>
    <row r="50" spans="1:14" x14ac:dyDescent="0.2">
      <c r="A50" s="19" t="s">
        <v>1028</v>
      </c>
      <c r="B50" s="20">
        <v>482</v>
      </c>
      <c r="C50" s="26">
        <v>85.062241</v>
      </c>
      <c r="D50" s="26">
        <v>27.800830000000001</v>
      </c>
      <c r="E50" s="26">
        <v>56.639004</v>
      </c>
      <c r="F50" s="26">
        <v>3.1120329999999998</v>
      </c>
      <c r="G50" s="26">
        <v>1.2448129999999999</v>
      </c>
      <c r="H50" s="26">
        <v>2.697095</v>
      </c>
      <c r="I50" s="26">
        <v>3.5269710000000001</v>
      </c>
      <c r="J50" s="26">
        <v>3.5269710000000001</v>
      </c>
      <c r="K50" s="26">
        <v>6.6390039999999999</v>
      </c>
      <c r="L50" s="26">
        <v>15.560166000000001</v>
      </c>
      <c r="M50" s="26">
        <v>60.373443999999999</v>
      </c>
      <c r="N50" s="26">
        <v>4.356846</v>
      </c>
    </row>
    <row r="51" spans="1:14" x14ac:dyDescent="0.2">
      <c r="A51" s="19" t="s">
        <v>1029</v>
      </c>
      <c r="B51" s="20">
        <v>126</v>
      </c>
      <c r="C51" s="26">
        <v>85.714286000000001</v>
      </c>
      <c r="D51" s="26">
        <v>30.158729999999998</v>
      </c>
      <c r="E51" s="26">
        <v>44.444443999999997</v>
      </c>
      <c r="F51" s="26">
        <v>1.587302</v>
      </c>
      <c r="G51" s="26">
        <v>0.793651</v>
      </c>
      <c r="H51" s="26">
        <v>4.7619049999999996</v>
      </c>
      <c r="I51" s="26">
        <v>3.1746029999999998</v>
      </c>
      <c r="J51" s="26">
        <v>1.587302</v>
      </c>
      <c r="K51" s="26">
        <v>4.7619049999999996</v>
      </c>
      <c r="L51" s="26">
        <v>21.428571000000002</v>
      </c>
      <c r="M51" s="26">
        <v>62.698413000000002</v>
      </c>
      <c r="N51" s="26">
        <v>3.9682539999999999</v>
      </c>
    </row>
    <row r="52" spans="1:14" x14ac:dyDescent="0.2">
      <c r="A52" s="18" t="s">
        <v>1032</v>
      </c>
      <c r="B52" s="18"/>
      <c r="C52" s="18"/>
      <c r="D52" s="18"/>
      <c r="E52" s="18"/>
      <c r="F52" s="18"/>
      <c r="G52" s="18"/>
      <c r="H52" s="18"/>
      <c r="I52" s="18"/>
      <c r="J52" s="18"/>
      <c r="K52" s="18"/>
      <c r="L52" s="18"/>
      <c r="M52" s="18"/>
      <c r="N52" s="18"/>
    </row>
    <row r="53" spans="1:14" x14ac:dyDescent="0.2">
      <c r="A53" s="19" t="s">
        <v>130</v>
      </c>
      <c r="B53" s="20">
        <v>151</v>
      </c>
      <c r="C53" s="26">
        <v>83.443708999999998</v>
      </c>
      <c r="D53" s="26">
        <v>24.503311</v>
      </c>
      <c r="E53" s="26">
        <v>40.397351</v>
      </c>
      <c r="F53" s="26">
        <v>18.543046</v>
      </c>
      <c r="G53" s="26">
        <v>1.324503</v>
      </c>
      <c r="H53" s="26">
        <v>4.6357619999999997</v>
      </c>
      <c r="I53" s="26">
        <v>11.258278000000001</v>
      </c>
      <c r="J53" s="26">
        <v>14.569535999999999</v>
      </c>
      <c r="K53" s="26">
        <v>9.9337750000000007</v>
      </c>
      <c r="L53" s="26">
        <v>7.2847679999999997</v>
      </c>
      <c r="M53" s="26">
        <v>50.331125999999998</v>
      </c>
      <c r="N53" s="26">
        <v>5.9602649999999997</v>
      </c>
    </row>
    <row r="54" spans="1:14" x14ac:dyDescent="0.2">
      <c r="A54" s="19" t="s">
        <v>131</v>
      </c>
      <c r="B54" s="20">
        <v>1446</v>
      </c>
      <c r="C54" s="26">
        <v>89.834024999999997</v>
      </c>
      <c r="D54" s="26">
        <v>29.737206</v>
      </c>
      <c r="E54" s="26">
        <v>53.526971000000003</v>
      </c>
      <c r="F54" s="26">
        <v>10.027663</v>
      </c>
      <c r="G54" s="26">
        <v>3.1811889999999998</v>
      </c>
      <c r="H54" s="26">
        <v>3.9419089999999999</v>
      </c>
      <c r="I54" s="26">
        <v>7.3997229999999998</v>
      </c>
      <c r="J54" s="26">
        <v>3.3886579999999999</v>
      </c>
      <c r="K54" s="26">
        <v>10.511756999999999</v>
      </c>
      <c r="L54" s="26">
        <v>15.698479000000001</v>
      </c>
      <c r="M54" s="26">
        <v>51.659751</v>
      </c>
      <c r="N54" s="26">
        <v>2.558783</v>
      </c>
    </row>
    <row r="55" spans="1:14" x14ac:dyDescent="0.2">
      <c r="A55" s="19" t="s">
        <v>392</v>
      </c>
      <c r="B55" s="20">
        <v>150</v>
      </c>
      <c r="C55" s="26">
        <v>80</v>
      </c>
      <c r="D55" s="26">
        <v>38</v>
      </c>
      <c r="E55" s="26">
        <v>38.666666999999997</v>
      </c>
      <c r="F55" s="26">
        <v>20.666667</v>
      </c>
      <c r="G55" s="26">
        <v>1.3333330000000001</v>
      </c>
      <c r="H55" s="26">
        <v>3.3333330000000001</v>
      </c>
      <c r="I55" s="26">
        <v>7.3333329999999997</v>
      </c>
      <c r="J55" s="26">
        <v>8.6666670000000003</v>
      </c>
      <c r="K55" s="26">
        <v>7.3333329999999997</v>
      </c>
      <c r="L55" s="26">
        <v>11.333333</v>
      </c>
      <c r="M55" s="26">
        <v>52</v>
      </c>
      <c r="N55" s="26">
        <v>5.3333329999999997</v>
      </c>
    </row>
    <row r="56" spans="1:14" x14ac:dyDescent="0.2">
      <c r="A56" s="19" t="s">
        <v>132</v>
      </c>
      <c r="B56" s="20">
        <v>372</v>
      </c>
      <c r="C56" s="26">
        <v>83.333332999999996</v>
      </c>
      <c r="D56" s="26">
        <v>29.838709999999999</v>
      </c>
      <c r="E56" s="26">
        <v>50.537633999999997</v>
      </c>
      <c r="F56" s="26">
        <v>4.301075</v>
      </c>
      <c r="G56" s="26">
        <v>0.80645199999999995</v>
      </c>
      <c r="H56" s="26">
        <v>2.6881719999999998</v>
      </c>
      <c r="I56" s="26">
        <v>5.6451609999999999</v>
      </c>
      <c r="J56" s="26">
        <v>3.494624</v>
      </c>
      <c r="K56" s="26">
        <v>6.9892469999999998</v>
      </c>
      <c r="L56" s="26">
        <v>17.741935000000002</v>
      </c>
      <c r="M56" s="26">
        <v>58.870967999999998</v>
      </c>
      <c r="N56" s="26">
        <v>4.5698920000000003</v>
      </c>
    </row>
    <row r="57" spans="1:14" x14ac:dyDescent="0.2">
      <c r="A57" s="19" t="s">
        <v>1033</v>
      </c>
      <c r="B57" s="20">
        <v>69</v>
      </c>
      <c r="C57" s="26">
        <v>85.507245999999995</v>
      </c>
      <c r="D57" s="26">
        <v>31.884058</v>
      </c>
      <c r="E57" s="26">
        <v>59.420290000000001</v>
      </c>
      <c r="F57" s="26">
        <v>11.594203</v>
      </c>
      <c r="G57" s="26">
        <v>1.4492750000000001</v>
      </c>
      <c r="H57" s="26">
        <v>0</v>
      </c>
      <c r="I57" s="26">
        <v>7.2463769999999998</v>
      </c>
      <c r="J57" s="26">
        <v>5.7971009999999996</v>
      </c>
      <c r="K57" s="26">
        <v>8.6956520000000008</v>
      </c>
      <c r="L57" s="26">
        <v>11.594203</v>
      </c>
      <c r="M57" s="26">
        <v>52.173912999999999</v>
      </c>
      <c r="N57" s="26">
        <v>2.8985509999999999</v>
      </c>
    </row>
    <row r="58" spans="1:14" x14ac:dyDescent="0.2">
      <c r="A58" s="18" t="s">
        <v>133</v>
      </c>
      <c r="B58" s="17">
        <v>92</v>
      </c>
      <c r="C58" s="25">
        <v>86.956522000000007</v>
      </c>
      <c r="D58" s="25">
        <v>21.739129999999999</v>
      </c>
      <c r="E58" s="25">
        <v>35.869565000000001</v>
      </c>
      <c r="F58" s="25">
        <v>19.565217000000001</v>
      </c>
      <c r="G58" s="25">
        <v>2.1739130000000002</v>
      </c>
      <c r="H58" s="25">
        <v>1.086957</v>
      </c>
      <c r="I58" s="25">
        <v>16.304348000000001</v>
      </c>
      <c r="J58" s="25">
        <v>13.043478</v>
      </c>
      <c r="K58" s="25">
        <v>7.6086960000000001</v>
      </c>
      <c r="L58" s="25">
        <v>6.5217390000000002</v>
      </c>
      <c r="M58" s="25">
        <v>55.434783000000003</v>
      </c>
      <c r="N58" s="25">
        <v>5.4347830000000004</v>
      </c>
    </row>
    <row r="59" spans="1:14" x14ac:dyDescent="0.2">
      <c r="A59" s="19" t="s">
        <v>134</v>
      </c>
      <c r="B59" s="20">
        <v>813</v>
      </c>
      <c r="C59" s="26">
        <v>89.421893999999995</v>
      </c>
      <c r="D59" s="26">
        <v>28.905289</v>
      </c>
      <c r="E59" s="26">
        <v>49.446494000000001</v>
      </c>
      <c r="F59" s="26">
        <v>11.439114</v>
      </c>
      <c r="G59" s="26">
        <v>3.5670359999999999</v>
      </c>
      <c r="H59" s="26">
        <v>4.3050430000000004</v>
      </c>
      <c r="I59" s="26">
        <v>9.5940960000000004</v>
      </c>
      <c r="J59" s="26">
        <v>3.5670359999999999</v>
      </c>
      <c r="K59" s="26">
        <v>9.7170970000000008</v>
      </c>
      <c r="L59" s="26">
        <v>18.327183000000002</v>
      </c>
      <c r="M59" s="26">
        <v>48.708486999999998</v>
      </c>
      <c r="N59" s="26">
        <v>2.5830259999999998</v>
      </c>
    </row>
    <row r="60" spans="1:14" x14ac:dyDescent="0.2">
      <c r="A60" s="19" t="s">
        <v>393</v>
      </c>
      <c r="B60" s="20">
        <v>65</v>
      </c>
      <c r="C60" s="26">
        <v>86.153846000000001</v>
      </c>
      <c r="D60" s="26">
        <v>30.769231000000001</v>
      </c>
      <c r="E60" s="26">
        <v>33.846153999999999</v>
      </c>
      <c r="F60" s="26">
        <v>24.615385</v>
      </c>
      <c r="G60" s="26">
        <v>0</v>
      </c>
      <c r="H60" s="26">
        <v>1.538462</v>
      </c>
      <c r="I60" s="26">
        <v>9.2307690000000004</v>
      </c>
      <c r="J60" s="26">
        <v>7.6923079999999997</v>
      </c>
      <c r="K60" s="26">
        <v>9.2307690000000004</v>
      </c>
      <c r="L60" s="26">
        <v>12.307691999999999</v>
      </c>
      <c r="M60" s="26">
        <v>58.461537999999997</v>
      </c>
      <c r="N60" s="26">
        <v>3.0769229999999999</v>
      </c>
    </row>
    <row r="61" spans="1:14" x14ac:dyDescent="0.2">
      <c r="A61" s="19" t="s">
        <v>135</v>
      </c>
      <c r="B61" s="20">
        <v>83</v>
      </c>
      <c r="C61" s="26">
        <v>85.542169000000001</v>
      </c>
      <c r="D61" s="26">
        <v>24.096385999999999</v>
      </c>
      <c r="E61" s="26">
        <v>38.554217000000001</v>
      </c>
      <c r="F61" s="26">
        <v>7.2289159999999999</v>
      </c>
      <c r="G61" s="26">
        <v>0</v>
      </c>
      <c r="H61" s="26">
        <v>2.4096389999999999</v>
      </c>
      <c r="I61" s="26">
        <v>8.4337350000000004</v>
      </c>
      <c r="J61" s="26">
        <v>2.4096389999999999</v>
      </c>
      <c r="K61" s="26">
        <v>7.2289159999999999</v>
      </c>
      <c r="L61" s="26">
        <v>28.915662999999999</v>
      </c>
      <c r="M61" s="26">
        <v>57.831325</v>
      </c>
      <c r="N61" s="26">
        <v>6.0240960000000001</v>
      </c>
    </row>
    <row r="62" spans="1:14" x14ac:dyDescent="0.2">
      <c r="A62" s="19" t="s">
        <v>1034</v>
      </c>
      <c r="B62" s="20">
        <v>39</v>
      </c>
      <c r="C62" s="26">
        <v>89.743589999999998</v>
      </c>
      <c r="D62" s="26">
        <v>35.897435999999999</v>
      </c>
      <c r="E62" s="26">
        <v>64.102564000000001</v>
      </c>
      <c r="F62" s="26">
        <v>10.256410000000001</v>
      </c>
      <c r="G62" s="26">
        <v>0</v>
      </c>
      <c r="H62" s="26">
        <v>0</v>
      </c>
      <c r="I62" s="26">
        <v>7.6923079999999997</v>
      </c>
      <c r="J62" s="26">
        <v>2.5641029999999998</v>
      </c>
      <c r="K62" s="26">
        <v>7.6923079999999997</v>
      </c>
      <c r="L62" s="26">
        <v>12.820513</v>
      </c>
      <c r="M62" s="26">
        <v>53.846153999999999</v>
      </c>
      <c r="N62" s="26">
        <v>2.5641029999999998</v>
      </c>
    </row>
    <row r="63" spans="1:14" x14ac:dyDescent="0.2">
      <c r="A63" s="18" t="s">
        <v>136</v>
      </c>
      <c r="B63" s="17">
        <v>59</v>
      </c>
      <c r="C63" s="25">
        <v>77.966102000000006</v>
      </c>
      <c r="D63" s="25">
        <v>28.813559000000001</v>
      </c>
      <c r="E63" s="25">
        <v>47.457627000000002</v>
      </c>
      <c r="F63" s="25">
        <v>16.949152999999999</v>
      </c>
      <c r="G63" s="25">
        <v>0</v>
      </c>
      <c r="H63" s="25">
        <v>10.169492</v>
      </c>
      <c r="I63" s="25">
        <v>3.389831</v>
      </c>
      <c r="J63" s="25">
        <v>16.949152999999999</v>
      </c>
      <c r="K63" s="25">
        <v>13.559322</v>
      </c>
      <c r="L63" s="25">
        <v>8.4745760000000008</v>
      </c>
      <c r="M63" s="25">
        <v>42.372881</v>
      </c>
      <c r="N63" s="25">
        <v>6.7796609999999999</v>
      </c>
    </row>
    <row r="64" spans="1:14" x14ac:dyDescent="0.2">
      <c r="A64" s="19" t="s">
        <v>134</v>
      </c>
      <c r="B64" s="20">
        <v>632</v>
      </c>
      <c r="C64" s="26">
        <v>90.348101</v>
      </c>
      <c r="D64" s="26">
        <v>30.696203000000001</v>
      </c>
      <c r="E64" s="26">
        <v>58.860759000000002</v>
      </c>
      <c r="F64" s="26">
        <v>8.2278479999999998</v>
      </c>
      <c r="G64" s="26">
        <v>2.689873</v>
      </c>
      <c r="H64" s="26">
        <v>3.4810129999999999</v>
      </c>
      <c r="I64" s="26">
        <v>4.4303800000000004</v>
      </c>
      <c r="J64" s="26">
        <v>3.1645569999999998</v>
      </c>
      <c r="K64" s="26">
        <v>11.550632999999999</v>
      </c>
      <c r="L64" s="26">
        <v>12.341772000000001</v>
      </c>
      <c r="M64" s="26">
        <v>55.537975000000003</v>
      </c>
      <c r="N64" s="26">
        <v>2.5316459999999998</v>
      </c>
    </row>
    <row r="65" spans="1:14" x14ac:dyDescent="0.2">
      <c r="A65" s="19" t="s">
        <v>393</v>
      </c>
      <c r="B65" s="20">
        <v>85</v>
      </c>
      <c r="C65" s="26">
        <v>75.294117999999997</v>
      </c>
      <c r="D65" s="26">
        <v>43.529412000000001</v>
      </c>
      <c r="E65" s="26">
        <v>42.352941000000001</v>
      </c>
      <c r="F65" s="26">
        <v>17.647058999999999</v>
      </c>
      <c r="G65" s="26">
        <v>2.3529409999999999</v>
      </c>
      <c r="H65" s="26">
        <v>4.7058819999999999</v>
      </c>
      <c r="I65" s="26">
        <v>5.8823530000000002</v>
      </c>
      <c r="J65" s="26">
        <v>9.4117650000000008</v>
      </c>
      <c r="K65" s="26">
        <v>5.8823530000000002</v>
      </c>
      <c r="L65" s="26">
        <v>10.588234999999999</v>
      </c>
      <c r="M65" s="26">
        <v>47.058824000000001</v>
      </c>
      <c r="N65" s="26">
        <v>7.0588240000000004</v>
      </c>
    </row>
    <row r="66" spans="1:14" x14ac:dyDescent="0.2">
      <c r="A66" s="19" t="s">
        <v>135</v>
      </c>
      <c r="B66" s="20">
        <v>289</v>
      </c>
      <c r="C66" s="26">
        <v>82.698961999999995</v>
      </c>
      <c r="D66" s="26">
        <v>31.487888999999999</v>
      </c>
      <c r="E66" s="26">
        <v>53.979239</v>
      </c>
      <c r="F66" s="26">
        <v>3.4602080000000002</v>
      </c>
      <c r="G66" s="26">
        <v>1.038062</v>
      </c>
      <c r="H66" s="26">
        <v>2.7681659999999999</v>
      </c>
      <c r="I66" s="26">
        <v>4.8442910000000001</v>
      </c>
      <c r="J66" s="26">
        <v>3.8062279999999999</v>
      </c>
      <c r="K66" s="26">
        <v>6.9204150000000002</v>
      </c>
      <c r="L66" s="26">
        <v>14.532871999999999</v>
      </c>
      <c r="M66" s="26">
        <v>59.169550000000001</v>
      </c>
      <c r="N66" s="26">
        <v>4.1522490000000003</v>
      </c>
    </row>
    <row r="67" spans="1:14" x14ac:dyDescent="0.2">
      <c r="A67" s="19" t="s">
        <v>1034</v>
      </c>
      <c r="B67" s="20">
        <v>30</v>
      </c>
      <c r="C67" s="26">
        <v>80</v>
      </c>
      <c r="D67" s="26">
        <v>26.666667</v>
      </c>
      <c r="E67" s="26">
        <v>53.333333000000003</v>
      </c>
      <c r="F67" s="26">
        <v>13.333333</v>
      </c>
      <c r="G67" s="26">
        <v>3.3333330000000001</v>
      </c>
      <c r="H67" s="26">
        <v>0</v>
      </c>
      <c r="I67" s="26">
        <v>6.6666670000000003</v>
      </c>
      <c r="J67" s="26">
        <v>10</v>
      </c>
      <c r="K67" s="26">
        <v>10</v>
      </c>
      <c r="L67" s="26">
        <v>10</v>
      </c>
      <c r="M67" s="26">
        <v>50</v>
      </c>
      <c r="N67" s="26">
        <v>3.3333330000000001</v>
      </c>
    </row>
    <row r="68" spans="1:14" x14ac:dyDescent="0.2">
      <c r="A68" s="18" t="s">
        <v>1035</v>
      </c>
      <c r="B68" s="18"/>
      <c r="C68" s="18"/>
      <c r="D68" s="18"/>
      <c r="E68" s="18"/>
      <c r="F68" s="18"/>
      <c r="G68" s="18"/>
      <c r="H68" s="18"/>
      <c r="I68" s="18"/>
      <c r="J68" s="18"/>
      <c r="K68" s="18"/>
      <c r="L68" s="18"/>
      <c r="M68" s="18"/>
      <c r="N68" s="18"/>
    </row>
    <row r="69" spans="1:14" x14ac:dyDescent="0.2">
      <c r="A69" s="19" t="s">
        <v>1036</v>
      </c>
      <c r="B69" s="20">
        <v>366</v>
      </c>
      <c r="C69" s="26">
        <v>78.688524999999998</v>
      </c>
      <c r="D69" s="26">
        <v>30.327869</v>
      </c>
      <c r="E69" s="26">
        <v>41.256830999999998</v>
      </c>
      <c r="F69" s="26">
        <v>12.295082000000001</v>
      </c>
      <c r="G69" s="26">
        <v>1.36612</v>
      </c>
      <c r="H69" s="26">
        <v>3.8251369999999998</v>
      </c>
      <c r="I69" s="26">
        <v>7.9234970000000002</v>
      </c>
      <c r="J69" s="26">
        <v>9.8360660000000006</v>
      </c>
      <c r="K69" s="26">
        <v>8.4699449999999992</v>
      </c>
      <c r="L69" s="26">
        <v>12.021858</v>
      </c>
      <c r="M69" s="26">
        <v>54.371585000000003</v>
      </c>
      <c r="N69" s="26">
        <v>6.8306009999999997</v>
      </c>
    </row>
    <row r="70" spans="1:14" x14ac:dyDescent="0.2">
      <c r="A70" s="19" t="s">
        <v>1037</v>
      </c>
      <c r="B70" s="20">
        <v>1212</v>
      </c>
      <c r="C70" s="26">
        <v>89.686469000000002</v>
      </c>
      <c r="D70" s="26">
        <v>30.115511999999999</v>
      </c>
      <c r="E70" s="26">
        <v>53.712871</v>
      </c>
      <c r="F70" s="26">
        <v>9.5709569999999999</v>
      </c>
      <c r="G70" s="26">
        <v>3.217822</v>
      </c>
      <c r="H70" s="26">
        <v>4.125413</v>
      </c>
      <c r="I70" s="26">
        <v>7.6732670000000001</v>
      </c>
      <c r="J70" s="26">
        <v>3.382838</v>
      </c>
      <c r="K70" s="26">
        <v>11.138614</v>
      </c>
      <c r="L70" s="26">
        <v>16.254124999999998</v>
      </c>
      <c r="M70" s="26">
        <v>50.825082999999999</v>
      </c>
      <c r="N70" s="26">
        <v>2.4752480000000001</v>
      </c>
    </row>
    <row r="71" spans="1:14" x14ac:dyDescent="0.2">
      <c r="A71" s="19" t="s">
        <v>137</v>
      </c>
      <c r="B71" s="20">
        <v>112</v>
      </c>
      <c r="C71" s="26">
        <v>89.285713999999999</v>
      </c>
      <c r="D71" s="26">
        <v>32.142856999999999</v>
      </c>
      <c r="E71" s="26">
        <v>50.892856999999999</v>
      </c>
      <c r="F71" s="26">
        <v>16.964286000000001</v>
      </c>
      <c r="G71" s="26">
        <v>4.4642860000000004</v>
      </c>
      <c r="H71" s="26">
        <v>3.5714290000000002</v>
      </c>
      <c r="I71" s="26">
        <v>15.178571</v>
      </c>
      <c r="J71" s="26">
        <v>5.3571429999999998</v>
      </c>
      <c r="K71" s="26">
        <v>5.3571429999999998</v>
      </c>
      <c r="L71" s="26">
        <v>17.857143000000001</v>
      </c>
      <c r="M71" s="26">
        <v>47.321429000000002</v>
      </c>
      <c r="N71" s="26">
        <v>1.785714</v>
      </c>
    </row>
    <row r="72" spans="1:14" x14ac:dyDescent="0.2">
      <c r="A72" s="19" t="s">
        <v>138</v>
      </c>
      <c r="B72" s="20">
        <v>673</v>
      </c>
      <c r="C72" s="26">
        <v>89.598810999999998</v>
      </c>
      <c r="D72" s="26">
        <v>32.095097000000003</v>
      </c>
      <c r="E72" s="26">
        <v>50.817236000000001</v>
      </c>
      <c r="F72" s="26">
        <v>10.104012000000001</v>
      </c>
      <c r="G72" s="26">
        <v>2.2288260000000002</v>
      </c>
      <c r="H72" s="26">
        <v>3.7147100000000002</v>
      </c>
      <c r="I72" s="26">
        <v>6.8350669999999996</v>
      </c>
      <c r="J72" s="26">
        <v>2.8231799999999998</v>
      </c>
      <c r="K72" s="26">
        <v>9.0638930000000002</v>
      </c>
      <c r="L72" s="26">
        <v>15.601782999999999</v>
      </c>
      <c r="M72" s="26">
        <v>53.789003999999998</v>
      </c>
      <c r="N72" s="26">
        <v>2.6745909999999999</v>
      </c>
    </row>
    <row r="73" spans="1:14" x14ac:dyDescent="0.2">
      <c r="A73" s="19" t="s">
        <v>1038</v>
      </c>
      <c r="B73" s="20">
        <v>75</v>
      </c>
      <c r="C73" s="26">
        <v>94.666667000000004</v>
      </c>
      <c r="D73" s="26">
        <v>42.666666999999997</v>
      </c>
      <c r="E73" s="26">
        <v>36</v>
      </c>
      <c r="F73" s="26">
        <v>13.333333</v>
      </c>
      <c r="G73" s="26">
        <v>2.6666669999999999</v>
      </c>
      <c r="H73" s="26">
        <v>0</v>
      </c>
      <c r="I73" s="26">
        <v>8</v>
      </c>
      <c r="J73" s="26">
        <v>2.6666669999999999</v>
      </c>
      <c r="K73" s="26">
        <v>6.6666670000000003</v>
      </c>
      <c r="L73" s="26">
        <v>10.666667</v>
      </c>
      <c r="M73" s="26">
        <v>58.666666999999997</v>
      </c>
      <c r="N73" s="26">
        <v>0</v>
      </c>
    </row>
    <row r="74" spans="1:14" x14ac:dyDescent="0.2">
      <c r="A74" s="19" t="s">
        <v>1011</v>
      </c>
      <c r="B74" s="20">
        <v>178</v>
      </c>
      <c r="C74" s="26">
        <v>86.516853999999995</v>
      </c>
      <c r="D74" s="26">
        <v>23.595506</v>
      </c>
      <c r="E74" s="26">
        <v>60.112360000000002</v>
      </c>
      <c r="F74" s="26">
        <v>10.112360000000001</v>
      </c>
      <c r="G74" s="26">
        <v>2.2471909999999999</v>
      </c>
      <c r="H74" s="26">
        <v>2.808989</v>
      </c>
      <c r="I74" s="26">
        <v>5.6179779999999999</v>
      </c>
      <c r="J74" s="26">
        <v>3.9325839999999999</v>
      </c>
      <c r="K74" s="26">
        <v>7.8651689999999999</v>
      </c>
      <c r="L74" s="26">
        <v>11.797753</v>
      </c>
      <c r="M74" s="26">
        <v>51.685392999999998</v>
      </c>
      <c r="N74" s="26">
        <v>3.9325839999999999</v>
      </c>
    </row>
    <row r="75" spans="1:14" x14ac:dyDescent="0.2">
      <c r="A75" s="19" t="s">
        <v>1441</v>
      </c>
      <c r="B75" s="20">
        <v>1644</v>
      </c>
      <c r="C75" s="26">
        <v>89.537712999999997</v>
      </c>
      <c r="D75" s="26">
        <v>30.656934</v>
      </c>
      <c r="E75" s="26">
        <v>52.554744999999997</v>
      </c>
      <c r="F75" s="26">
        <v>10.036496</v>
      </c>
      <c r="G75" s="26">
        <v>2.7372260000000002</v>
      </c>
      <c r="H75" s="26">
        <v>3.649635</v>
      </c>
      <c r="I75" s="26">
        <v>7.4209250000000004</v>
      </c>
      <c r="J75" s="26">
        <v>3.527981</v>
      </c>
      <c r="K75" s="26">
        <v>10.036496</v>
      </c>
      <c r="L75" s="26">
        <v>16.058394</v>
      </c>
      <c r="M75" s="26">
        <v>52.615572</v>
      </c>
      <c r="N75" s="26">
        <v>2.4939170000000002</v>
      </c>
    </row>
    <row r="76" spans="1:14" x14ac:dyDescent="0.2">
      <c r="A76" s="18" t="s">
        <v>1039</v>
      </c>
      <c r="B76" s="18"/>
      <c r="C76" s="18"/>
      <c r="D76" s="18"/>
      <c r="E76" s="18"/>
      <c r="F76" s="18"/>
      <c r="G76" s="18"/>
      <c r="H76" s="18"/>
      <c r="I76" s="18"/>
      <c r="J76" s="18"/>
      <c r="K76" s="18"/>
      <c r="L76" s="18"/>
      <c r="M76" s="18"/>
      <c r="N76" s="18"/>
    </row>
    <row r="77" spans="1:14" x14ac:dyDescent="0.2">
      <c r="A77" s="21" t="s">
        <v>1040</v>
      </c>
      <c r="B77" s="34">
        <v>366</v>
      </c>
      <c r="C77" s="30">
        <v>78.688524999999998</v>
      </c>
      <c r="D77" s="30">
        <v>30.327869</v>
      </c>
      <c r="E77" s="30">
        <v>41.256830999999998</v>
      </c>
      <c r="F77" s="30">
        <v>12.295082000000001</v>
      </c>
      <c r="G77" s="30">
        <v>1.36612</v>
      </c>
      <c r="H77" s="30">
        <v>3.8251369999999998</v>
      </c>
      <c r="I77" s="30">
        <v>7.9234970000000002</v>
      </c>
      <c r="J77" s="30">
        <v>9.8360660000000006</v>
      </c>
      <c r="K77" s="30">
        <v>8.4699449999999992</v>
      </c>
      <c r="L77" s="30">
        <v>12.021858</v>
      </c>
      <c r="M77" s="30">
        <v>54.371585000000003</v>
      </c>
      <c r="N77" s="30">
        <v>6.8306009999999997</v>
      </c>
    </row>
    <row r="78" spans="1:14" x14ac:dyDescent="0.2">
      <c r="A78" s="21" t="s">
        <v>1041</v>
      </c>
      <c r="B78" s="34">
        <v>954</v>
      </c>
      <c r="C78" s="30">
        <v>88.364779999999996</v>
      </c>
      <c r="D78" s="30">
        <v>30.188679</v>
      </c>
      <c r="E78" s="30">
        <v>54.192872000000001</v>
      </c>
      <c r="F78" s="30">
        <v>9.7484280000000005</v>
      </c>
      <c r="G78" s="30">
        <v>2.7253669999999999</v>
      </c>
      <c r="H78" s="30">
        <v>3.6687630000000002</v>
      </c>
      <c r="I78" s="30">
        <v>7.1278829999999997</v>
      </c>
      <c r="J78" s="30">
        <v>4.08805</v>
      </c>
      <c r="K78" s="30">
        <v>11.006289000000001</v>
      </c>
      <c r="L78" s="30">
        <v>17.085954000000001</v>
      </c>
      <c r="M78" s="30">
        <v>51.677149</v>
      </c>
      <c r="N78" s="30">
        <v>2.410901</v>
      </c>
    </row>
    <row r="79" spans="1:14" x14ac:dyDescent="0.2">
      <c r="A79" s="19" t="s">
        <v>1042</v>
      </c>
      <c r="B79" s="20">
        <v>345</v>
      </c>
      <c r="C79" s="26">
        <v>93.043477999999993</v>
      </c>
      <c r="D79" s="26">
        <v>34.782609000000001</v>
      </c>
      <c r="E79" s="26">
        <v>50.724637999999999</v>
      </c>
      <c r="F79" s="26">
        <v>11.014493</v>
      </c>
      <c r="G79" s="26">
        <v>2.8985509999999999</v>
      </c>
      <c r="H79" s="26">
        <v>4.3478260000000004</v>
      </c>
      <c r="I79" s="26">
        <v>8.9855070000000001</v>
      </c>
      <c r="J79" s="26">
        <v>2.8985509999999999</v>
      </c>
      <c r="K79" s="26">
        <v>8.1159420000000004</v>
      </c>
      <c r="L79" s="26">
        <v>15.072464</v>
      </c>
      <c r="M79" s="26">
        <v>50.144928</v>
      </c>
      <c r="N79" s="26">
        <v>2.3188409999999999</v>
      </c>
    </row>
    <row r="80" spans="1:14" x14ac:dyDescent="0.2">
      <c r="A80" s="19" t="s">
        <v>1043</v>
      </c>
      <c r="B80" s="20">
        <v>141</v>
      </c>
      <c r="C80" s="26">
        <v>89.361701999999994</v>
      </c>
      <c r="D80" s="26">
        <v>29.787234000000002</v>
      </c>
      <c r="E80" s="26">
        <v>48.936169999999997</v>
      </c>
      <c r="F80" s="26">
        <v>9.2198580000000003</v>
      </c>
      <c r="G80" s="26">
        <v>3.5460989999999999</v>
      </c>
      <c r="H80" s="26">
        <v>3.5460989999999999</v>
      </c>
      <c r="I80" s="26">
        <v>7.801418</v>
      </c>
      <c r="J80" s="26">
        <v>3.5460989999999999</v>
      </c>
      <c r="K80" s="26">
        <v>12.056737999999999</v>
      </c>
      <c r="L80" s="26">
        <v>13.475177</v>
      </c>
      <c r="M80" s="26">
        <v>62.411347999999997</v>
      </c>
      <c r="N80" s="26">
        <v>0.70921999999999996</v>
      </c>
    </row>
    <row r="81" spans="1:14" x14ac:dyDescent="0.2">
      <c r="A81" s="19" t="s">
        <v>1044</v>
      </c>
      <c r="B81" s="20">
        <v>56</v>
      </c>
      <c r="C81" s="26">
        <v>91.071428999999995</v>
      </c>
      <c r="D81" s="26">
        <v>32.142856999999999</v>
      </c>
      <c r="E81" s="26">
        <v>53.571429000000002</v>
      </c>
      <c r="F81" s="26">
        <v>14.285714</v>
      </c>
      <c r="G81" s="26">
        <v>3.5714290000000002</v>
      </c>
      <c r="H81" s="26">
        <v>0</v>
      </c>
      <c r="I81" s="26">
        <v>7.1428570000000002</v>
      </c>
      <c r="J81" s="26">
        <v>1.785714</v>
      </c>
      <c r="K81" s="26">
        <v>8.9285709999999998</v>
      </c>
      <c r="L81" s="26">
        <v>14.285714</v>
      </c>
      <c r="M81" s="26">
        <v>57.142856999999999</v>
      </c>
      <c r="N81" s="26">
        <v>1.785714</v>
      </c>
    </row>
    <row r="82" spans="1:14" x14ac:dyDescent="0.2">
      <c r="A82" s="19" t="s">
        <v>1045</v>
      </c>
      <c r="B82" s="20">
        <v>48</v>
      </c>
      <c r="C82" s="26">
        <v>87.5</v>
      </c>
      <c r="D82" s="26">
        <v>27.083333</v>
      </c>
      <c r="E82" s="26">
        <v>54.166666999999997</v>
      </c>
      <c r="F82" s="26">
        <v>12.5</v>
      </c>
      <c r="G82" s="26">
        <v>2.0833330000000001</v>
      </c>
      <c r="H82" s="26">
        <v>2.0833330000000001</v>
      </c>
      <c r="I82" s="26">
        <v>8.3333329999999997</v>
      </c>
      <c r="J82" s="26">
        <v>4.1666670000000003</v>
      </c>
      <c r="K82" s="26">
        <v>8.3333329999999997</v>
      </c>
      <c r="L82" s="26">
        <v>14.583333</v>
      </c>
      <c r="M82" s="26">
        <v>52.083333000000003</v>
      </c>
      <c r="N82" s="26">
        <v>2.0833330000000001</v>
      </c>
    </row>
    <row r="83" spans="1:14" x14ac:dyDescent="0.2">
      <c r="A83" s="19" t="s">
        <v>1046</v>
      </c>
      <c r="B83" s="20">
        <v>20</v>
      </c>
      <c r="C83" s="26">
        <v>90</v>
      </c>
      <c r="D83" s="26">
        <v>25</v>
      </c>
      <c r="E83" s="26">
        <v>35</v>
      </c>
      <c r="F83" s="26">
        <v>5</v>
      </c>
      <c r="G83" s="26">
        <v>0</v>
      </c>
      <c r="H83" s="26">
        <v>5</v>
      </c>
      <c r="I83" s="26">
        <v>5</v>
      </c>
      <c r="J83" s="26">
        <v>0</v>
      </c>
      <c r="K83" s="26">
        <v>15</v>
      </c>
      <c r="L83" s="26">
        <v>25</v>
      </c>
      <c r="M83" s="26">
        <v>35</v>
      </c>
      <c r="N83" s="26">
        <v>10</v>
      </c>
    </row>
    <row r="84" spans="1:14" x14ac:dyDescent="0.2">
      <c r="A84" s="19" t="s">
        <v>1047</v>
      </c>
      <c r="B84" s="20">
        <v>4</v>
      </c>
      <c r="C84" s="26">
        <v>75</v>
      </c>
      <c r="D84" s="26">
        <v>50</v>
      </c>
      <c r="E84" s="26">
        <v>25</v>
      </c>
      <c r="F84" s="26">
        <v>0</v>
      </c>
      <c r="G84" s="26">
        <v>0</v>
      </c>
      <c r="H84" s="26">
        <v>25</v>
      </c>
      <c r="I84" s="26">
        <v>25</v>
      </c>
      <c r="J84" s="26">
        <v>0</v>
      </c>
      <c r="K84" s="26">
        <v>0</v>
      </c>
      <c r="L84" s="26">
        <v>25</v>
      </c>
      <c r="M84" s="26">
        <v>25</v>
      </c>
      <c r="N84" s="26">
        <v>0</v>
      </c>
    </row>
    <row r="85" spans="1:14" x14ac:dyDescent="0.2">
      <c r="A85" s="19" t="s">
        <v>1048</v>
      </c>
      <c r="B85" s="20">
        <v>2</v>
      </c>
      <c r="C85" s="26">
        <v>100</v>
      </c>
      <c r="D85" s="26">
        <v>50</v>
      </c>
      <c r="E85" s="26">
        <v>100</v>
      </c>
      <c r="F85" s="26">
        <v>50</v>
      </c>
      <c r="G85" s="26">
        <v>0</v>
      </c>
      <c r="H85" s="26">
        <v>0</v>
      </c>
      <c r="I85" s="26">
        <v>0</v>
      </c>
      <c r="J85" s="26">
        <v>0</v>
      </c>
      <c r="K85" s="26">
        <v>0</v>
      </c>
      <c r="L85" s="26">
        <v>0</v>
      </c>
      <c r="M85" s="26">
        <v>0</v>
      </c>
      <c r="N85" s="26">
        <v>0</v>
      </c>
    </row>
    <row r="86" spans="1:14" x14ac:dyDescent="0.2">
      <c r="A86" s="19" t="s">
        <v>1049</v>
      </c>
      <c r="B86" s="20">
        <v>2</v>
      </c>
      <c r="C86" s="26">
        <v>100</v>
      </c>
      <c r="D86" s="26">
        <v>50</v>
      </c>
      <c r="E86" s="26">
        <v>50</v>
      </c>
      <c r="F86" s="26">
        <v>0</v>
      </c>
      <c r="G86" s="26">
        <v>0</v>
      </c>
      <c r="H86" s="26">
        <v>0</v>
      </c>
      <c r="I86" s="26">
        <v>0</v>
      </c>
      <c r="J86" s="26">
        <v>0</v>
      </c>
      <c r="K86" s="26">
        <v>0</v>
      </c>
      <c r="L86" s="26">
        <v>50</v>
      </c>
      <c r="M86" s="26">
        <v>50</v>
      </c>
      <c r="N86" s="26">
        <v>0</v>
      </c>
    </row>
    <row r="87" spans="1:14" x14ac:dyDescent="0.2">
      <c r="A87" s="19" t="s">
        <v>1011</v>
      </c>
      <c r="B87" s="20">
        <v>250</v>
      </c>
      <c r="C87" s="26">
        <v>87.2</v>
      </c>
      <c r="D87" s="26">
        <v>22.4</v>
      </c>
      <c r="E87" s="26">
        <v>57.2</v>
      </c>
      <c r="F87" s="26">
        <v>9.1999999999999993</v>
      </c>
      <c r="G87" s="26">
        <v>2</v>
      </c>
      <c r="H87" s="26">
        <v>2.8</v>
      </c>
      <c r="I87" s="26">
        <v>4.8</v>
      </c>
      <c r="J87" s="26">
        <v>3.2</v>
      </c>
      <c r="K87" s="26">
        <v>6.8</v>
      </c>
      <c r="L87" s="26">
        <v>11.6</v>
      </c>
      <c r="M87" s="26">
        <v>54.8</v>
      </c>
      <c r="N87" s="26">
        <v>4.8</v>
      </c>
    </row>
    <row r="88" spans="1:14" x14ac:dyDescent="0.2">
      <c r="A88" s="18" t="s">
        <v>1050</v>
      </c>
      <c r="B88" s="18"/>
      <c r="C88" s="18"/>
      <c r="D88" s="18"/>
      <c r="E88" s="18"/>
      <c r="F88" s="18"/>
      <c r="G88" s="18"/>
      <c r="H88" s="18"/>
      <c r="I88" s="18"/>
      <c r="J88" s="18"/>
      <c r="K88" s="18"/>
      <c r="L88" s="18"/>
      <c r="M88" s="18"/>
      <c r="N88" s="18"/>
    </row>
    <row r="89" spans="1:14" x14ac:dyDescent="0.2">
      <c r="A89" s="19" t="s">
        <v>1051</v>
      </c>
      <c r="B89" s="20">
        <v>1712</v>
      </c>
      <c r="C89" s="26">
        <v>88.492991000000004</v>
      </c>
      <c r="D89" s="26">
        <v>27.978971999999999</v>
      </c>
      <c r="E89" s="26">
        <v>54.789720000000003</v>
      </c>
      <c r="F89" s="26">
        <v>8.7032710000000009</v>
      </c>
      <c r="G89" s="26">
        <v>2.6869160000000001</v>
      </c>
      <c r="H89" s="26">
        <v>3.2710279999999998</v>
      </c>
      <c r="I89" s="26">
        <v>7.0093459999999999</v>
      </c>
      <c r="J89" s="26">
        <v>2.9789720000000002</v>
      </c>
      <c r="K89" s="26">
        <v>9.5210279999999994</v>
      </c>
      <c r="L89" s="26">
        <v>16.880841</v>
      </c>
      <c r="M89" s="26">
        <v>53.504672999999997</v>
      </c>
      <c r="N89" s="26">
        <v>3.0957940000000002</v>
      </c>
    </row>
    <row r="90" spans="1:14" x14ac:dyDescent="0.2">
      <c r="A90" s="19" t="s">
        <v>139</v>
      </c>
      <c r="B90" s="20">
        <v>76</v>
      </c>
      <c r="C90" s="26">
        <v>86.842105000000004</v>
      </c>
      <c r="D90" s="26">
        <v>21.052631999999999</v>
      </c>
      <c r="E90" s="26">
        <v>47.368420999999998</v>
      </c>
      <c r="F90" s="26">
        <v>9.2105259999999998</v>
      </c>
      <c r="G90" s="26">
        <v>2.6315789999999999</v>
      </c>
      <c r="H90" s="26">
        <v>11.842105</v>
      </c>
      <c r="I90" s="26">
        <v>9.2105259999999998</v>
      </c>
      <c r="J90" s="26">
        <v>5.2631579999999998</v>
      </c>
      <c r="K90" s="26">
        <v>17.105263000000001</v>
      </c>
      <c r="L90" s="26">
        <v>14.473684</v>
      </c>
      <c r="M90" s="26">
        <v>47.368420999999998</v>
      </c>
      <c r="N90" s="26">
        <v>5.2631579999999998</v>
      </c>
    </row>
    <row r="91" spans="1:14" x14ac:dyDescent="0.2">
      <c r="A91" s="19" t="s">
        <v>1052</v>
      </c>
      <c r="B91" s="20">
        <v>59</v>
      </c>
      <c r="C91" s="26">
        <v>83.050847000000005</v>
      </c>
      <c r="D91" s="26">
        <v>33.898305000000001</v>
      </c>
      <c r="E91" s="26">
        <v>42.372881</v>
      </c>
      <c r="F91" s="26">
        <v>11.864407</v>
      </c>
      <c r="G91" s="26">
        <v>5.084746</v>
      </c>
      <c r="H91" s="26">
        <v>3.389831</v>
      </c>
      <c r="I91" s="26">
        <v>10.169492</v>
      </c>
      <c r="J91" s="26">
        <v>13.559322</v>
      </c>
      <c r="K91" s="26">
        <v>6.7796609999999999</v>
      </c>
      <c r="L91" s="26">
        <v>1.6949149999999999</v>
      </c>
      <c r="M91" s="26">
        <v>57.627119</v>
      </c>
      <c r="N91" s="26">
        <v>3.389831</v>
      </c>
    </row>
    <row r="92" spans="1:14" x14ac:dyDescent="0.2">
      <c r="A92" s="19" t="s">
        <v>140</v>
      </c>
      <c r="B92" s="20">
        <v>194</v>
      </c>
      <c r="C92" s="26">
        <v>80.927835000000002</v>
      </c>
      <c r="D92" s="26">
        <v>50.515464000000001</v>
      </c>
      <c r="E92" s="26">
        <v>28.865978999999999</v>
      </c>
      <c r="F92" s="26">
        <v>26.28866</v>
      </c>
      <c r="G92" s="26">
        <v>1.0309280000000001</v>
      </c>
      <c r="H92" s="26">
        <v>3.092784</v>
      </c>
      <c r="I92" s="26">
        <v>7.7319589999999998</v>
      </c>
      <c r="J92" s="26">
        <v>15.979381</v>
      </c>
      <c r="K92" s="26">
        <v>7.7319589999999998</v>
      </c>
      <c r="L92" s="26">
        <v>5.6701030000000001</v>
      </c>
      <c r="M92" s="26">
        <v>48.453608000000003</v>
      </c>
      <c r="N92" s="26">
        <v>3.092784</v>
      </c>
    </row>
    <row r="93" spans="1:14" x14ac:dyDescent="0.2">
      <c r="A93" s="19" t="s">
        <v>141</v>
      </c>
      <c r="B93" s="20">
        <v>16</v>
      </c>
      <c r="C93" s="26">
        <v>93.75</v>
      </c>
      <c r="D93" s="26">
        <v>31.25</v>
      </c>
      <c r="E93" s="26">
        <v>31.25</v>
      </c>
      <c r="F93" s="26">
        <v>18.75</v>
      </c>
      <c r="G93" s="26">
        <v>0</v>
      </c>
      <c r="H93" s="26">
        <v>12.5</v>
      </c>
      <c r="I93" s="26">
        <v>12.5</v>
      </c>
      <c r="J93" s="26">
        <v>12.5</v>
      </c>
      <c r="K93" s="26">
        <v>25</v>
      </c>
      <c r="L93" s="26">
        <v>0</v>
      </c>
      <c r="M93" s="26">
        <v>50</v>
      </c>
      <c r="N93" s="26">
        <v>0</v>
      </c>
    </row>
    <row r="94" spans="1:14" x14ac:dyDescent="0.2">
      <c r="A94" s="19" t="s">
        <v>1009</v>
      </c>
      <c r="B94" s="20">
        <v>46</v>
      </c>
      <c r="C94" s="26">
        <v>91.304348000000005</v>
      </c>
      <c r="D94" s="26">
        <v>28.260870000000001</v>
      </c>
      <c r="E94" s="26">
        <v>32.608696000000002</v>
      </c>
      <c r="F94" s="26">
        <v>6.5217390000000002</v>
      </c>
      <c r="G94" s="26">
        <v>0</v>
      </c>
      <c r="H94" s="26">
        <v>8.6956520000000008</v>
      </c>
      <c r="I94" s="26">
        <v>10.869565</v>
      </c>
      <c r="J94" s="26">
        <v>2.1739130000000002</v>
      </c>
      <c r="K94" s="26">
        <v>8.6956520000000008</v>
      </c>
      <c r="L94" s="26">
        <v>10.869565</v>
      </c>
      <c r="M94" s="26">
        <v>56.521738999999997</v>
      </c>
      <c r="N94" s="26">
        <v>4.3478260000000004</v>
      </c>
    </row>
    <row r="95" spans="1:14" x14ac:dyDescent="0.2">
      <c r="A95" s="19" t="s">
        <v>1011</v>
      </c>
      <c r="B95" s="20">
        <v>85</v>
      </c>
      <c r="C95" s="26">
        <v>82.352941000000001</v>
      </c>
      <c r="D95" s="26">
        <v>30.588235000000001</v>
      </c>
      <c r="E95" s="26">
        <v>55.294117999999997</v>
      </c>
      <c r="F95" s="26">
        <v>9.4117650000000008</v>
      </c>
      <c r="G95" s="26">
        <v>1.176471</v>
      </c>
      <c r="H95" s="26">
        <v>0</v>
      </c>
      <c r="I95" s="26">
        <v>7.0588240000000004</v>
      </c>
      <c r="J95" s="26">
        <v>4.7058819999999999</v>
      </c>
      <c r="K95" s="26">
        <v>8.2352939999999997</v>
      </c>
      <c r="L95" s="26">
        <v>14.117647</v>
      </c>
      <c r="M95" s="26">
        <v>49.411765000000003</v>
      </c>
      <c r="N95" s="26">
        <v>7.0588240000000004</v>
      </c>
    </row>
    <row r="96" spans="1:14" x14ac:dyDescent="0.2">
      <c r="A96" s="18" t="s">
        <v>1053</v>
      </c>
      <c r="B96" s="18"/>
      <c r="C96" s="18"/>
      <c r="D96" s="18"/>
      <c r="E96" s="18"/>
      <c r="F96" s="18"/>
      <c r="G96" s="18"/>
      <c r="H96" s="18"/>
      <c r="I96" s="18"/>
      <c r="J96" s="18"/>
      <c r="K96" s="18"/>
      <c r="L96" s="18"/>
      <c r="M96" s="18"/>
      <c r="N96" s="18"/>
    </row>
    <row r="97" spans="1:14" x14ac:dyDescent="0.2">
      <c r="A97" s="19" t="s">
        <v>1054</v>
      </c>
      <c r="B97" s="20">
        <v>1212</v>
      </c>
      <c r="C97" s="26">
        <v>88.696370000000002</v>
      </c>
      <c r="D97" s="26">
        <v>29.042904</v>
      </c>
      <c r="E97" s="26">
        <v>56.600659999999998</v>
      </c>
      <c r="F97" s="26">
        <v>8.2508250000000007</v>
      </c>
      <c r="G97" s="26">
        <v>2.6402640000000002</v>
      </c>
      <c r="H97" s="26">
        <v>4.125413</v>
      </c>
      <c r="I97" s="26">
        <v>6.848185</v>
      </c>
      <c r="J97" s="26">
        <v>3.382838</v>
      </c>
      <c r="K97" s="26">
        <v>11.881188</v>
      </c>
      <c r="L97" s="26">
        <v>16.171617000000001</v>
      </c>
      <c r="M97" s="26">
        <v>53.300330000000002</v>
      </c>
      <c r="N97" s="26">
        <v>2.2277230000000001</v>
      </c>
    </row>
    <row r="98" spans="1:14" x14ac:dyDescent="0.2">
      <c r="A98" s="19" t="s">
        <v>1055</v>
      </c>
      <c r="B98" s="20">
        <v>24</v>
      </c>
      <c r="C98" s="26">
        <v>95.833332999999996</v>
      </c>
      <c r="D98" s="26">
        <v>29.166667</v>
      </c>
      <c r="E98" s="26">
        <v>45.833333000000003</v>
      </c>
      <c r="F98" s="26">
        <v>25</v>
      </c>
      <c r="G98" s="26">
        <v>0</v>
      </c>
      <c r="H98" s="26">
        <v>12.5</v>
      </c>
      <c r="I98" s="26">
        <v>8.3333329999999997</v>
      </c>
      <c r="J98" s="26">
        <v>0</v>
      </c>
      <c r="K98" s="26">
        <v>8.3333329999999997</v>
      </c>
      <c r="L98" s="26">
        <v>12.5</v>
      </c>
      <c r="M98" s="26">
        <v>62.5</v>
      </c>
      <c r="N98" s="26">
        <v>0</v>
      </c>
    </row>
    <row r="99" spans="1:14" x14ac:dyDescent="0.2">
      <c r="A99" s="19" t="s">
        <v>1056</v>
      </c>
      <c r="B99" s="20">
        <v>76</v>
      </c>
      <c r="C99" s="26">
        <v>93.421053000000001</v>
      </c>
      <c r="D99" s="26">
        <v>30.263158000000001</v>
      </c>
      <c r="E99" s="26">
        <v>50</v>
      </c>
      <c r="F99" s="26">
        <v>23.684211000000001</v>
      </c>
      <c r="G99" s="26">
        <v>3.947368</v>
      </c>
      <c r="H99" s="26">
        <v>2.6315789999999999</v>
      </c>
      <c r="I99" s="26">
        <v>6.5789470000000003</v>
      </c>
      <c r="J99" s="26">
        <v>1.3157890000000001</v>
      </c>
      <c r="K99" s="26">
        <v>6.5789470000000003</v>
      </c>
      <c r="L99" s="26">
        <v>18.421053000000001</v>
      </c>
      <c r="M99" s="26">
        <v>55.263157999999997</v>
      </c>
      <c r="N99" s="26">
        <v>0</v>
      </c>
    </row>
    <row r="100" spans="1:14" x14ac:dyDescent="0.2">
      <c r="A100" s="19" t="s">
        <v>1057</v>
      </c>
      <c r="B100" s="20">
        <v>43</v>
      </c>
      <c r="C100" s="26">
        <v>90.697674000000006</v>
      </c>
      <c r="D100" s="26">
        <v>30.232558000000001</v>
      </c>
      <c r="E100" s="26">
        <v>44.186047000000002</v>
      </c>
      <c r="F100" s="26">
        <v>18.604651</v>
      </c>
      <c r="G100" s="26">
        <v>6.9767440000000001</v>
      </c>
      <c r="H100" s="26">
        <v>0</v>
      </c>
      <c r="I100" s="26">
        <v>9.3023260000000008</v>
      </c>
      <c r="J100" s="26">
        <v>0</v>
      </c>
      <c r="K100" s="26">
        <v>16.279070000000001</v>
      </c>
      <c r="L100" s="26">
        <v>6.9767440000000001</v>
      </c>
      <c r="M100" s="26">
        <v>55.813952999999998</v>
      </c>
      <c r="N100" s="26">
        <v>4.6511630000000004</v>
      </c>
    </row>
    <row r="101" spans="1:14" x14ac:dyDescent="0.2">
      <c r="A101" s="19" t="s">
        <v>1058</v>
      </c>
      <c r="B101" s="20">
        <v>14</v>
      </c>
      <c r="C101" s="26">
        <v>85.714286000000001</v>
      </c>
      <c r="D101" s="26">
        <v>21.428571000000002</v>
      </c>
      <c r="E101" s="26">
        <v>50</v>
      </c>
      <c r="F101" s="26">
        <v>7.1428570000000002</v>
      </c>
      <c r="G101" s="26">
        <v>7.1428570000000002</v>
      </c>
      <c r="H101" s="26">
        <v>0</v>
      </c>
      <c r="I101" s="26">
        <v>28.571428999999998</v>
      </c>
      <c r="J101" s="26">
        <v>0</v>
      </c>
      <c r="K101" s="26">
        <v>0</v>
      </c>
      <c r="L101" s="26">
        <v>57.142856999999999</v>
      </c>
      <c r="M101" s="26">
        <v>14.285714</v>
      </c>
      <c r="N101" s="26">
        <v>0</v>
      </c>
    </row>
    <row r="102" spans="1:14" x14ac:dyDescent="0.2">
      <c r="A102" s="19" t="s">
        <v>1059</v>
      </c>
      <c r="B102" s="20">
        <v>5</v>
      </c>
      <c r="C102" s="26">
        <v>100</v>
      </c>
      <c r="D102" s="26">
        <v>40</v>
      </c>
      <c r="E102" s="26">
        <v>20</v>
      </c>
      <c r="F102" s="26">
        <v>20</v>
      </c>
      <c r="G102" s="26">
        <v>0</v>
      </c>
      <c r="H102" s="26">
        <v>0</v>
      </c>
      <c r="I102" s="26">
        <v>20</v>
      </c>
      <c r="J102" s="26">
        <v>0</v>
      </c>
      <c r="K102" s="26">
        <v>0</v>
      </c>
      <c r="L102" s="26">
        <v>40</v>
      </c>
      <c r="M102" s="26">
        <v>40</v>
      </c>
      <c r="N102" s="26">
        <v>0</v>
      </c>
    </row>
    <row r="103" spans="1:14" x14ac:dyDescent="0.2">
      <c r="A103" s="19" t="s">
        <v>1011</v>
      </c>
      <c r="B103" s="20">
        <v>414</v>
      </c>
      <c r="C103" s="26">
        <v>85.990337999999994</v>
      </c>
      <c r="D103" s="26">
        <v>22.946860000000001</v>
      </c>
      <c r="E103" s="26">
        <v>51.207729</v>
      </c>
      <c r="F103" s="26">
        <v>5.3140099999999997</v>
      </c>
      <c r="G103" s="26">
        <v>2.1739130000000002</v>
      </c>
      <c r="H103" s="26">
        <v>2.4154589999999998</v>
      </c>
      <c r="I103" s="26">
        <v>6.7632849999999998</v>
      </c>
      <c r="J103" s="26">
        <v>3.1400969999999999</v>
      </c>
      <c r="K103" s="26">
        <v>4.3478260000000004</v>
      </c>
      <c r="L103" s="26">
        <v>17.874396000000001</v>
      </c>
      <c r="M103" s="26">
        <v>53.381642999999997</v>
      </c>
      <c r="N103" s="26">
        <v>6.7632849999999998</v>
      </c>
    </row>
    <row r="104" spans="1:14" x14ac:dyDescent="0.2">
      <c r="A104" s="18" t="s">
        <v>1060</v>
      </c>
      <c r="B104" s="18"/>
      <c r="C104" s="18"/>
      <c r="D104" s="18"/>
      <c r="E104" s="18"/>
      <c r="F104" s="18"/>
      <c r="G104" s="18"/>
      <c r="H104" s="18"/>
      <c r="I104" s="18"/>
      <c r="J104" s="18"/>
      <c r="K104" s="18"/>
      <c r="L104" s="18"/>
      <c r="M104" s="18"/>
      <c r="N104" s="18"/>
    </row>
    <row r="105" spans="1:14" x14ac:dyDescent="0.2">
      <c r="A105" s="19" t="s">
        <v>1054</v>
      </c>
      <c r="B105" s="20">
        <v>13</v>
      </c>
      <c r="C105" s="26">
        <v>84.615385000000003</v>
      </c>
      <c r="D105" s="26">
        <v>30.769231000000001</v>
      </c>
      <c r="E105" s="26">
        <v>30.769231000000001</v>
      </c>
      <c r="F105" s="26">
        <v>0</v>
      </c>
      <c r="G105" s="26">
        <v>0</v>
      </c>
      <c r="H105" s="26">
        <v>15.384615</v>
      </c>
      <c r="I105" s="26">
        <v>0</v>
      </c>
      <c r="J105" s="26">
        <v>7.6923079999999997</v>
      </c>
      <c r="K105" s="26">
        <v>7.6923079999999997</v>
      </c>
      <c r="L105" s="26">
        <v>15.384615</v>
      </c>
      <c r="M105" s="26">
        <v>53.846153999999999</v>
      </c>
      <c r="N105" s="26">
        <v>7.6923079999999997</v>
      </c>
    </row>
    <row r="106" spans="1:14" x14ac:dyDescent="0.2">
      <c r="A106" s="19" t="s">
        <v>1055</v>
      </c>
      <c r="B106" s="20">
        <v>89</v>
      </c>
      <c r="C106" s="26">
        <v>79.775281000000007</v>
      </c>
      <c r="D106" s="26">
        <v>37.078651999999998</v>
      </c>
      <c r="E106" s="26">
        <v>25.842697000000001</v>
      </c>
      <c r="F106" s="26">
        <v>21.348314999999999</v>
      </c>
      <c r="G106" s="26">
        <v>1.123596</v>
      </c>
      <c r="H106" s="26">
        <v>6.7415729999999998</v>
      </c>
      <c r="I106" s="26">
        <v>10.112360000000001</v>
      </c>
      <c r="J106" s="26">
        <v>14.606742000000001</v>
      </c>
      <c r="K106" s="26">
        <v>7.8651689999999999</v>
      </c>
      <c r="L106" s="26">
        <v>1.123596</v>
      </c>
      <c r="M106" s="26">
        <v>64.044944000000001</v>
      </c>
      <c r="N106" s="26">
        <v>3.370787</v>
      </c>
    </row>
    <row r="107" spans="1:14" x14ac:dyDescent="0.2">
      <c r="A107" s="19" t="s">
        <v>1056</v>
      </c>
      <c r="B107" s="20">
        <v>143</v>
      </c>
      <c r="C107" s="26">
        <v>86.013986000000003</v>
      </c>
      <c r="D107" s="26">
        <v>48.951048999999998</v>
      </c>
      <c r="E107" s="26">
        <v>37.062936999999998</v>
      </c>
      <c r="F107" s="26">
        <v>26.573426999999999</v>
      </c>
      <c r="G107" s="26">
        <v>2.0979019999999999</v>
      </c>
      <c r="H107" s="26">
        <v>2.0979019999999999</v>
      </c>
      <c r="I107" s="26">
        <v>6.9930070000000004</v>
      </c>
      <c r="J107" s="26">
        <v>13.986014000000001</v>
      </c>
      <c r="K107" s="26">
        <v>8.3916079999999997</v>
      </c>
      <c r="L107" s="26">
        <v>4.895105</v>
      </c>
      <c r="M107" s="26">
        <v>44.755245000000002</v>
      </c>
      <c r="N107" s="26">
        <v>2.0979019999999999</v>
      </c>
    </row>
    <row r="108" spans="1:14" x14ac:dyDescent="0.2">
      <c r="A108" s="19" t="s">
        <v>1057</v>
      </c>
      <c r="B108" s="20">
        <v>27</v>
      </c>
      <c r="C108" s="26">
        <v>81.481481000000002</v>
      </c>
      <c r="D108" s="26">
        <v>62.962963000000002</v>
      </c>
      <c r="E108" s="26">
        <v>37.037036999999998</v>
      </c>
      <c r="F108" s="26">
        <v>11.111110999999999</v>
      </c>
      <c r="G108" s="26">
        <v>0</v>
      </c>
      <c r="H108" s="26">
        <v>3.7037040000000001</v>
      </c>
      <c r="I108" s="26">
        <v>14.814814999999999</v>
      </c>
      <c r="J108" s="26">
        <v>14.814814999999999</v>
      </c>
      <c r="K108" s="26">
        <v>14.814814999999999</v>
      </c>
      <c r="L108" s="26">
        <v>14.814814999999999</v>
      </c>
      <c r="M108" s="26">
        <v>29.629629999999999</v>
      </c>
      <c r="N108" s="26">
        <v>3.7037040000000001</v>
      </c>
    </row>
    <row r="109" spans="1:14" x14ac:dyDescent="0.2">
      <c r="A109" s="19" t="s">
        <v>1058</v>
      </c>
      <c r="B109" s="20">
        <v>5</v>
      </c>
      <c r="C109" s="26">
        <v>60</v>
      </c>
      <c r="D109" s="26">
        <v>60</v>
      </c>
      <c r="E109" s="26">
        <v>0</v>
      </c>
      <c r="F109" s="26">
        <v>20</v>
      </c>
      <c r="G109" s="26">
        <v>0</v>
      </c>
      <c r="H109" s="26">
        <v>0</v>
      </c>
      <c r="I109" s="26">
        <v>0</v>
      </c>
      <c r="J109" s="26">
        <v>60</v>
      </c>
      <c r="K109" s="26">
        <v>0</v>
      </c>
      <c r="L109" s="26">
        <v>20</v>
      </c>
      <c r="M109" s="26">
        <v>40</v>
      </c>
      <c r="N109" s="26">
        <v>0</v>
      </c>
    </row>
    <row r="110" spans="1:14" x14ac:dyDescent="0.2">
      <c r="A110" s="19" t="s">
        <v>1059</v>
      </c>
      <c r="B110" s="20">
        <v>10</v>
      </c>
      <c r="C110" s="26">
        <v>90</v>
      </c>
      <c r="D110" s="26">
        <v>30</v>
      </c>
      <c r="E110" s="26">
        <v>30</v>
      </c>
      <c r="F110" s="26">
        <v>10</v>
      </c>
      <c r="G110" s="26">
        <v>10</v>
      </c>
      <c r="H110" s="26">
        <v>10</v>
      </c>
      <c r="I110" s="26">
        <v>10</v>
      </c>
      <c r="J110" s="26">
        <v>10</v>
      </c>
      <c r="K110" s="26">
        <v>10</v>
      </c>
      <c r="L110" s="26">
        <v>0</v>
      </c>
      <c r="M110" s="26">
        <v>80</v>
      </c>
      <c r="N110" s="26">
        <v>0</v>
      </c>
    </row>
    <row r="111" spans="1:14" x14ac:dyDescent="0.2">
      <c r="A111" s="19" t="s">
        <v>1011</v>
      </c>
      <c r="B111" s="20">
        <v>28</v>
      </c>
      <c r="C111" s="26">
        <v>85.714286000000001</v>
      </c>
      <c r="D111" s="26">
        <v>21.428571000000002</v>
      </c>
      <c r="E111" s="26">
        <v>28.571428999999998</v>
      </c>
      <c r="F111" s="26">
        <v>7.1428570000000002</v>
      </c>
      <c r="G111" s="26">
        <v>0</v>
      </c>
      <c r="H111" s="26">
        <v>3.5714290000000002</v>
      </c>
      <c r="I111" s="26">
        <v>14.285714</v>
      </c>
      <c r="J111" s="26">
        <v>0</v>
      </c>
      <c r="K111" s="26">
        <v>7.1428570000000002</v>
      </c>
      <c r="L111" s="26">
        <v>7.1428570000000002</v>
      </c>
      <c r="M111" s="26">
        <v>57.142856999999999</v>
      </c>
      <c r="N111" s="26">
        <v>7.1428570000000002</v>
      </c>
    </row>
    <row r="112" spans="1:14" x14ac:dyDescent="0.2">
      <c r="A112" s="18" t="s">
        <v>142</v>
      </c>
      <c r="B112" s="18"/>
      <c r="C112" s="18"/>
      <c r="D112" s="18"/>
      <c r="E112" s="18"/>
      <c r="F112" s="18"/>
      <c r="G112" s="18"/>
      <c r="H112" s="18"/>
      <c r="I112" s="18"/>
      <c r="J112" s="18"/>
      <c r="K112" s="18"/>
      <c r="L112" s="18"/>
      <c r="M112" s="18"/>
      <c r="N112" s="18"/>
    </row>
    <row r="113" spans="1:14" x14ac:dyDescent="0.2">
      <c r="A113" s="19" t="s">
        <v>1061</v>
      </c>
      <c r="B113" s="20">
        <v>90</v>
      </c>
      <c r="C113" s="26">
        <v>88.888889000000006</v>
      </c>
      <c r="D113" s="26">
        <v>28.888888999999999</v>
      </c>
      <c r="E113" s="26">
        <v>50</v>
      </c>
      <c r="F113" s="26">
        <v>12.222222</v>
      </c>
      <c r="G113" s="26">
        <v>6.6666670000000003</v>
      </c>
      <c r="H113" s="26">
        <v>8.8888890000000007</v>
      </c>
      <c r="I113" s="26">
        <v>15.555555999999999</v>
      </c>
      <c r="J113" s="26">
        <v>5.5555560000000002</v>
      </c>
      <c r="K113" s="26">
        <v>13.333333</v>
      </c>
      <c r="L113" s="26">
        <v>14.444444000000001</v>
      </c>
      <c r="M113" s="26">
        <v>32.222222000000002</v>
      </c>
      <c r="N113" s="26">
        <v>3.3333330000000001</v>
      </c>
    </row>
    <row r="114" spans="1:14" x14ac:dyDescent="0.2">
      <c r="A114" s="19" t="s">
        <v>1062</v>
      </c>
      <c r="B114" s="20">
        <v>307</v>
      </c>
      <c r="C114" s="26">
        <v>86.970684000000006</v>
      </c>
      <c r="D114" s="26">
        <v>30.944624999999998</v>
      </c>
      <c r="E114" s="26">
        <v>46.254072000000001</v>
      </c>
      <c r="F114" s="26">
        <v>16.612378</v>
      </c>
      <c r="G114" s="26">
        <v>4.5602609999999997</v>
      </c>
      <c r="H114" s="26">
        <v>6.1889250000000002</v>
      </c>
      <c r="I114" s="26">
        <v>10.097720000000001</v>
      </c>
      <c r="J114" s="26">
        <v>5.2117259999999996</v>
      </c>
      <c r="K114" s="26">
        <v>12.052117000000001</v>
      </c>
      <c r="L114" s="26">
        <v>18.892507999999999</v>
      </c>
      <c r="M114" s="26">
        <v>49.511400999999999</v>
      </c>
      <c r="N114" s="26">
        <v>0.97719900000000004</v>
      </c>
    </row>
    <row r="115" spans="1:14" x14ac:dyDescent="0.2">
      <c r="A115" s="19" t="s">
        <v>1063</v>
      </c>
      <c r="B115" s="20">
        <v>392</v>
      </c>
      <c r="C115" s="26">
        <v>88.775509999999997</v>
      </c>
      <c r="D115" s="26">
        <v>30.867346999999999</v>
      </c>
      <c r="E115" s="26">
        <v>51.785713999999999</v>
      </c>
      <c r="F115" s="26">
        <v>13.520408</v>
      </c>
      <c r="G115" s="26">
        <v>2.040816</v>
      </c>
      <c r="H115" s="26">
        <v>4.336735</v>
      </c>
      <c r="I115" s="26">
        <v>9.1836730000000006</v>
      </c>
      <c r="J115" s="26">
        <v>5.1020409999999998</v>
      </c>
      <c r="K115" s="26">
        <v>13.010204</v>
      </c>
      <c r="L115" s="26">
        <v>17.091837000000002</v>
      </c>
      <c r="M115" s="26">
        <v>49.489795999999998</v>
      </c>
      <c r="N115" s="26">
        <v>2.2959179999999999</v>
      </c>
    </row>
    <row r="116" spans="1:14" x14ac:dyDescent="0.2">
      <c r="A116" s="19" t="s">
        <v>1064</v>
      </c>
      <c r="B116" s="20">
        <v>379</v>
      </c>
      <c r="C116" s="26">
        <v>88.654353999999998</v>
      </c>
      <c r="D116" s="26">
        <v>30.079156000000001</v>
      </c>
      <c r="E116" s="26">
        <v>53.034300999999999</v>
      </c>
      <c r="F116" s="26">
        <v>10.026384999999999</v>
      </c>
      <c r="G116" s="26">
        <v>2.9023750000000001</v>
      </c>
      <c r="H116" s="26">
        <v>3.6939310000000001</v>
      </c>
      <c r="I116" s="26">
        <v>5.5408970000000002</v>
      </c>
      <c r="J116" s="26">
        <v>4.2216360000000002</v>
      </c>
      <c r="K116" s="26">
        <v>9.7625329999999995</v>
      </c>
      <c r="L116" s="26">
        <v>13.984169</v>
      </c>
      <c r="M116" s="26">
        <v>54.617413999999997</v>
      </c>
      <c r="N116" s="26">
        <v>2.1108180000000001</v>
      </c>
    </row>
    <row r="117" spans="1:14" x14ac:dyDescent="0.2">
      <c r="A117" s="19" t="s">
        <v>1065</v>
      </c>
      <c r="B117" s="20">
        <v>951</v>
      </c>
      <c r="C117" s="26">
        <v>86.645635999999996</v>
      </c>
      <c r="D117" s="26">
        <v>29.442692000000001</v>
      </c>
      <c r="E117" s="26">
        <v>51.314405999999998</v>
      </c>
      <c r="F117" s="26">
        <v>7.1503680000000003</v>
      </c>
      <c r="G117" s="26">
        <v>1.472135</v>
      </c>
      <c r="H117" s="26">
        <v>2.208202</v>
      </c>
      <c r="I117" s="26">
        <v>5.6782329999999996</v>
      </c>
      <c r="J117" s="26">
        <v>4.206099</v>
      </c>
      <c r="K117" s="26">
        <v>7.0452159999999999</v>
      </c>
      <c r="L117" s="26">
        <v>13.774974</v>
      </c>
      <c r="M117" s="26">
        <v>56.782333999999999</v>
      </c>
      <c r="N117" s="26">
        <v>4.9421660000000003</v>
      </c>
    </row>
    <row r="118" spans="1:14" x14ac:dyDescent="0.2">
      <c r="A118" s="19" t="s">
        <v>1011</v>
      </c>
      <c r="B118" s="20">
        <v>69</v>
      </c>
      <c r="C118" s="26">
        <v>85.507245999999995</v>
      </c>
      <c r="D118" s="26">
        <v>30.434782999999999</v>
      </c>
      <c r="E118" s="26">
        <v>62.318840999999999</v>
      </c>
      <c r="F118" s="26">
        <v>10.144928</v>
      </c>
      <c r="G118" s="26">
        <v>1.4492750000000001</v>
      </c>
      <c r="H118" s="26">
        <v>0</v>
      </c>
      <c r="I118" s="26">
        <v>7.2463769999999998</v>
      </c>
      <c r="J118" s="26">
        <v>5.7971009999999996</v>
      </c>
      <c r="K118" s="26">
        <v>8.6956520000000008</v>
      </c>
      <c r="L118" s="26">
        <v>10.144928</v>
      </c>
      <c r="M118" s="26">
        <v>49.275362000000001</v>
      </c>
      <c r="N118" s="26">
        <v>4.3478260000000004</v>
      </c>
    </row>
    <row r="119" spans="1:14" x14ac:dyDescent="0.2">
      <c r="A119" s="18" t="s">
        <v>143</v>
      </c>
      <c r="B119" s="18"/>
      <c r="C119" s="18"/>
      <c r="D119" s="18"/>
      <c r="E119" s="18"/>
      <c r="F119" s="18"/>
      <c r="G119" s="18"/>
      <c r="H119" s="18"/>
      <c r="I119" s="18"/>
      <c r="J119" s="18"/>
      <c r="K119" s="18"/>
      <c r="L119" s="18"/>
      <c r="M119" s="18"/>
      <c r="N119" s="18"/>
    </row>
    <row r="120" spans="1:14" x14ac:dyDescent="0.2">
      <c r="A120" s="21" t="s">
        <v>1066</v>
      </c>
      <c r="B120" s="21"/>
      <c r="C120" s="21"/>
      <c r="D120" s="21"/>
      <c r="E120" s="21"/>
      <c r="F120" s="21"/>
      <c r="G120" s="21"/>
      <c r="H120" s="21"/>
      <c r="I120" s="21"/>
      <c r="J120" s="21"/>
      <c r="K120" s="21"/>
      <c r="L120" s="21"/>
      <c r="M120" s="21"/>
      <c r="N120" s="21"/>
    </row>
    <row r="121" spans="1:14" x14ac:dyDescent="0.2">
      <c r="A121" s="19" t="s">
        <v>1067</v>
      </c>
      <c r="B121" s="20">
        <v>546</v>
      </c>
      <c r="C121" s="26">
        <v>89.56044</v>
      </c>
      <c r="D121" s="26">
        <v>33.516483999999998</v>
      </c>
      <c r="E121" s="26">
        <v>52.930402999999998</v>
      </c>
      <c r="F121" s="26">
        <v>9.7069600000000005</v>
      </c>
      <c r="G121" s="26">
        <v>4.0293039999999998</v>
      </c>
      <c r="H121" s="26">
        <v>4.5787550000000001</v>
      </c>
      <c r="I121" s="26">
        <v>10.43956</v>
      </c>
      <c r="J121" s="26">
        <v>5.1282050000000003</v>
      </c>
      <c r="K121" s="26">
        <v>13.003663</v>
      </c>
      <c r="L121" s="26">
        <v>16.300366</v>
      </c>
      <c r="M121" s="26">
        <v>45.787545999999999</v>
      </c>
      <c r="N121" s="26">
        <v>1.465201</v>
      </c>
    </row>
    <row r="122" spans="1:14" x14ac:dyDescent="0.2">
      <c r="A122" s="19" t="s">
        <v>1068</v>
      </c>
      <c r="B122" s="20">
        <v>531</v>
      </c>
      <c r="C122" s="26">
        <v>87.570621000000003</v>
      </c>
      <c r="D122" s="26">
        <v>32.203389999999999</v>
      </c>
      <c r="E122" s="26">
        <v>50.094161999999997</v>
      </c>
      <c r="F122" s="26">
        <v>12.241054999999999</v>
      </c>
      <c r="G122" s="26">
        <v>3.389831</v>
      </c>
      <c r="H122" s="26">
        <v>5.2730699999999997</v>
      </c>
      <c r="I122" s="26">
        <v>7.344633</v>
      </c>
      <c r="J122" s="26">
        <v>5.4613940000000003</v>
      </c>
      <c r="K122" s="26">
        <v>11.299435000000001</v>
      </c>
      <c r="L122" s="26">
        <v>15.442561</v>
      </c>
      <c r="M122" s="26">
        <v>52.165725000000002</v>
      </c>
      <c r="N122" s="26">
        <v>2.259887</v>
      </c>
    </row>
    <row r="123" spans="1:14" x14ac:dyDescent="0.2">
      <c r="A123" s="19" t="s">
        <v>1069</v>
      </c>
      <c r="B123" s="20">
        <v>205</v>
      </c>
      <c r="C123" s="26">
        <v>89.268293</v>
      </c>
      <c r="D123" s="26">
        <v>27.804877999999999</v>
      </c>
      <c r="E123" s="26">
        <v>51.707317000000003</v>
      </c>
      <c r="F123" s="26">
        <v>12.195122</v>
      </c>
      <c r="G123" s="26">
        <v>0.48780499999999999</v>
      </c>
      <c r="H123" s="26">
        <v>2.9268290000000001</v>
      </c>
      <c r="I123" s="26">
        <v>8.7804880000000001</v>
      </c>
      <c r="J123" s="26">
        <v>3.4146339999999999</v>
      </c>
      <c r="K123" s="26">
        <v>11.707317</v>
      </c>
      <c r="L123" s="26">
        <v>13.170731999999999</v>
      </c>
      <c r="M123" s="26">
        <v>56.585366</v>
      </c>
      <c r="N123" s="26">
        <v>1.4634149999999999</v>
      </c>
    </row>
    <row r="124" spans="1:14" x14ac:dyDescent="0.2">
      <c r="A124" s="19" t="s">
        <v>1070</v>
      </c>
      <c r="B124" s="20">
        <v>762</v>
      </c>
      <c r="C124" s="26">
        <v>86.351705999999993</v>
      </c>
      <c r="D124" s="26">
        <v>27.427821999999999</v>
      </c>
      <c r="E124" s="26">
        <v>50.918635000000002</v>
      </c>
      <c r="F124" s="26">
        <v>8.6614170000000001</v>
      </c>
      <c r="G124" s="26">
        <v>1.44357</v>
      </c>
      <c r="H124" s="26">
        <v>2.2309709999999998</v>
      </c>
      <c r="I124" s="26">
        <v>5.2493439999999998</v>
      </c>
      <c r="J124" s="26">
        <v>3.543307</v>
      </c>
      <c r="K124" s="26">
        <v>5.7742779999999998</v>
      </c>
      <c r="L124" s="26">
        <v>14.566929</v>
      </c>
      <c r="M124" s="26">
        <v>58.136482999999998</v>
      </c>
      <c r="N124" s="26">
        <v>5.3805769999999997</v>
      </c>
    </row>
    <row r="125" spans="1:14" x14ac:dyDescent="0.2">
      <c r="A125" s="19" t="s">
        <v>1011</v>
      </c>
      <c r="B125" s="20">
        <v>144</v>
      </c>
      <c r="C125" s="26">
        <v>82.638889000000006</v>
      </c>
      <c r="D125" s="26">
        <v>25.694444000000001</v>
      </c>
      <c r="E125" s="26">
        <v>50.694443999999997</v>
      </c>
      <c r="F125" s="26">
        <v>13.194444000000001</v>
      </c>
      <c r="G125" s="26">
        <v>1.388889</v>
      </c>
      <c r="H125" s="26">
        <v>2.0833330000000001</v>
      </c>
      <c r="I125" s="26">
        <v>4.8611110000000002</v>
      </c>
      <c r="J125" s="26">
        <v>6.9444439999999998</v>
      </c>
      <c r="K125" s="26">
        <v>7.6388889999999998</v>
      </c>
      <c r="L125" s="26">
        <v>13.888889000000001</v>
      </c>
      <c r="M125" s="26">
        <v>48.611111000000001</v>
      </c>
      <c r="N125" s="26">
        <v>6.25</v>
      </c>
    </row>
    <row r="126" spans="1:14" x14ac:dyDescent="0.2">
      <c r="A126" s="18" t="s">
        <v>143</v>
      </c>
      <c r="B126" s="18"/>
      <c r="C126" s="18"/>
      <c r="D126" s="18"/>
      <c r="E126" s="18"/>
      <c r="F126" s="18"/>
      <c r="G126" s="18"/>
      <c r="H126" s="18"/>
      <c r="I126" s="18"/>
      <c r="J126" s="18"/>
      <c r="K126" s="18"/>
      <c r="L126" s="18"/>
      <c r="M126" s="18"/>
      <c r="N126" s="18"/>
    </row>
    <row r="127" spans="1:14" x14ac:dyDescent="0.2">
      <c r="A127" s="21" t="s">
        <v>1071</v>
      </c>
      <c r="B127" s="21"/>
      <c r="C127" s="21"/>
      <c r="D127" s="21"/>
      <c r="E127" s="21"/>
      <c r="F127" s="21"/>
      <c r="G127" s="21"/>
      <c r="H127" s="21"/>
      <c r="I127" s="21"/>
      <c r="J127" s="21"/>
      <c r="K127" s="21"/>
      <c r="L127" s="21"/>
      <c r="M127" s="21"/>
      <c r="N127" s="21"/>
    </row>
    <row r="128" spans="1:14" x14ac:dyDescent="0.2">
      <c r="A128" s="19" t="s">
        <v>1067</v>
      </c>
      <c r="B128" s="20">
        <v>285</v>
      </c>
      <c r="C128" s="26">
        <v>89.824561000000003</v>
      </c>
      <c r="D128" s="26">
        <v>32.280701999999998</v>
      </c>
      <c r="E128" s="26">
        <v>53.333333000000003</v>
      </c>
      <c r="F128" s="26">
        <v>14.035088</v>
      </c>
      <c r="G128" s="26">
        <v>5.964912</v>
      </c>
      <c r="H128" s="26">
        <v>4.9122810000000001</v>
      </c>
      <c r="I128" s="26">
        <v>11.929824999999999</v>
      </c>
      <c r="J128" s="26">
        <v>3.508772</v>
      </c>
      <c r="K128" s="26">
        <v>11.929824999999999</v>
      </c>
      <c r="L128" s="26">
        <v>18.245614</v>
      </c>
      <c r="M128" s="26">
        <v>43.157895000000003</v>
      </c>
      <c r="N128" s="26">
        <v>1.754386</v>
      </c>
    </row>
    <row r="129" spans="1:14" x14ac:dyDescent="0.2">
      <c r="A129" s="19" t="s">
        <v>1068</v>
      </c>
      <c r="B129" s="20">
        <v>217</v>
      </c>
      <c r="C129" s="26">
        <v>88.940092000000007</v>
      </c>
      <c r="D129" s="26">
        <v>35.483871000000001</v>
      </c>
      <c r="E129" s="26">
        <v>52.073732999999997</v>
      </c>
      <c r="F129" s="26">
        <v>13.824885</v>
      </c>
      <c r="G129" s="26">
        <v>2.3041469999999999</v>
      </c>
      <c r="H129" s="26">
        <v>5.529954</v>
      </c>
      <c r="I129" s="26">
        <v>11.059908</v>
      </c>
      <c r="J129" s="26">
        <v>4.608295</v>
      </c>
      <c r="K129" s="26">
        <v>11.059908</v>
      </c>
      <c r="L129" s="26">
        <v>16.589862</v>
      </c>
      <c r="M129" s="26">
        <v>44.239631000000003</v>
      </c>
      <c r="N129" s="26">
        <v>1.843318</v>
      </c>
    </row>
    <row r="130" spans="1:14" x14ac:dyDescent="0.2">
      <c r="A130" s="19" t="s">
        <v>1069</v>
      </c>
      <c r="B130" s="20">
        <v>142</v>
      </c>
      <c r="C130" s="26">
        <v>90.140844999999999</v>
      </c>
      <c r="D130" s="26">
        <v>30.985914999999999</v>
      </c>
      <c r="E130" s="26">
        <v>40.140844999999999</v>
      </c>
      <c r="F130" s="26">
        <v>19.014085000000001</v>
      </c>
      <c r="G130" s="26">
        <v>2.112676</v>
      </c>
      <c r="H130" s="26">
        <v>5.6338030000000003</v>
      </c>
      <c r="I130" s="26">
        <v>6.3380280000000004</v>
      </c>
      <c r="J130" s="26">
        <v>2.8169010000000001</v>
      </c>
      <c r="K130" s="26">
        <v>15.492958</v>
      </c>
      <c r="L130" s="26">
        <v>16.901408</v>
      </c>
      <c r="M130" s="26">
        <v>56.338028000000001</v>
      </c>
      <c r="N130" s="26">
        <v>0</v>
      </c>
    </row>
    <row r="131" spans="1:14" x14ac:dyDescent="0.2">
      <c r="A131" s="19" t="s">
        <v>1070</v>
      </c>
      <c r="B131" s="20">
        <v>1184</v>
      </c>
      <c r="C131" s="26">
        <v>87.5</v>
      </c>
      <c r="D131" s="26">
        <v>29.307431999999999</v>
      </c>
      <c r="E131" s="26">
        <v>52.364865000000002</v>
      </c>
      <c r="F131" s="26">
        <v>8.9527029999999996</v>
      </c>
      <c r="G131" s="26">
        <v>2.1114860000000002</v>
      </c>
      <c r="H131" s="26">
        <v>2.5337839999999998</v>
      </c>
      <c r="I131" s="26">
        <v>5.9966220000000003</v>
      </c>
      <c r="J131" s="26">
        <v>4.8141889999999998</v>
      </c>
      <c r="K131" s="26">
        <v>8.1925679999999996</v>
      </c>
      <c r="L131" s="26">
        <v>14.358108</v>
      </c>
      <c r="M131" s="26">
        <v>56.925676000000003</v>
      </c>
      <c r="N131" s="26">
        <v>3.3783780000000001</v>
      </c>
    </row>
    <row r="132" spans="1:14" x14ac:dyDescent="0.2">
      <c r="A132" s="19" t="s">
        <v>1011</v>
      </c>
      <c r="B132" s="20">
        <v>360</v>
      </c>
      <c r="C132" s="26">
        <v>83.611110999999994</v>
      </c>
      <c r="D132" s="26">
        <v>26.944444000000001</v>
      </c>
      <c r="E132" s="26">
        <v>50</v>
      </c>
      <c r="F132" s="26">
        <v>6.9444439999999998</v>
      </c>
      <c r="G132" s="26">
        <v>1.111111</v>
      </c>
      <c r="H132" s="26">
        <v>4.1666670000000003</v>
      </c>
      <c r="I132" s="26">
        <v>6.3888889999999998</v>
      </c>
      <c r="J132" s="26">
        <v>5.5555560000000002</v>
      </c>
      <c r="K132" s="26">
        <v>9.1666670000000003</v>
      </c>
      <c r="L132" s="26">
        <v>13.055555999999999</v>
      </c>
      <c r="M132" s="26">
        <v>50.833333000000003</v>
      </c>
      <c r="N132" s="26">
        <v>6.6666670000000003</v>
      </c>
    </row>
    <row r="133" spans="1:14" x14ac:dyDescent="0.2">
      <c r="A133" s="18" t="s">
        <v>143</v>
      </c>
      <c r="B133" s="18"/>
      <c r="C133" s="18"/>
      <c r="D133" s="18"/>
      <c r="E133" s="18"/>
      <c r="F133" s="18"/>
      <c r="G133" s="18"/>
      <c r="H133" s="18"/>
      <c r="I133" s="18"/>
      <c r="J133" s="18"/>
      <c r="K133" s="18"/>
      <c r="L133" s="18"/>
      <c r="M133" s="18"/>
      <c r="N133" s="18"/>
    </row>
    <row r="134" spans="1:14" x14ac:dyDescent="0.2">
      <c r="A134" s="21" t="s">
        <v>1072</v>
      </c>
      <c r="B134" s="21"/>
      <c r="C134" s="21"/>
      <c r="D134" s="21"/>
      <c r="E134" s="21"/>
      <c r="F134" s="21"/>
      <c r="G134" s="21"/>
      <c r="H134" s="21"/>
      <c r="I134" s="21"/>
      <c r="J134" s="21"/>
      <c r="K134" s="21"/>
      <c r="L134" s="21"/>
      <c r="M134" s="21"/>
      <c r="N134" s="21"/>
    </row>
    <row r="135" spans="1:14" x14ac:dyDescent="0.2">
      <c r="A135" s="19" t="s">
        <v>1067</v>
      </c>
      <c r="B135" s="20">
        <v>330</v>
      </c>
      <c r="C135" s="26">
        <v>88.787879000000004</v>
      </c>
      <c r="D135" s="26">
        <v>39.090909000000003</v>
      </c>
      <c r="E135" s="26">
        <v>51.818182</v>
      </c>
      <c r="F135" s="26">
        <v>12.424242</v>
      </c>
      <c r="G135" s="26">
        <v>4.5454549999999996</v>
      </c>
      <c r="H135" s="26">
        <v>6.6666670000000003</v>
      </c>
      <c r="I135" s="26">
        <v>7.8787880000000001</v>
      </c>
      <c r="J135" s="26">
        <v>5.4545450000000004</v>
      </c>
      <c r="K135" s="26">
        <v>12.727273</v>
      </c>
      <c r="L135" s="26">
        <v>15.454545</v>
      </c>
      <c r="M135" s="26">
        <v>44.242424</v>
      </c>
      <c r="N135" s="26">
        <v>1.212121</v>
      </c>
    </row>
    <row r="136" spans="1:14" x14ac:dyDescent="0.2">
      <c r="A136" s="19" t="s">
        <v>1068</v>
      </c>
      <c r="B136" s="20">
        <v>326</v>
      </c>
      <c r="C136" s="26">
        <v>86.809815999999998</v>
      </c>
      <c r="D136" s="26">
        <v>33.128833999999998</v>
      </c>
      <c r="E136" s="26">
        <v>52.453988000000003</v>
      </c>
      <c r="F136" s="26">
        <v>12.576687</v>
      </c>
      <c r="G136" s="26">
        <v>3.3742329999999998</v>
      </c>
      <c r="H136" s="26">
        <v>3.6809820000000002</v>
      </c>
      <c r="I136" s="26">
        <v>11.042945</v>
      </c>
      <c r="J136" s="26">
        <v>5.2147240000000004</v>
      </c>
      <c r="K136" s="26">
        <v>14.110429</v>
      </c>
      <c r="L136" s="26">
        <v>15.337422999999999</v>
      </c>
      <c r="M136" s="26">
        <v>48.466258000000003</v>
      </c>
      <c r="N136" s="26">
        <v>2.1472389999999999</v>
      </c>
    </row>
    <row r="137" spans="1:14" x14ac:dyDescent="0.2">
      <c r="A137" s="19" t="s">
        <v>1069</v>
      </c>
      <c r="B137" s="20">
        <v>133</v>
      </c>
      <c r="C137" s="26">
        <v>84.962406000000001</v>
      </c>
      <c r="D137" s="26">
        <v>27.819548999999999</v>
      </c>
      <c r="E137" s="26">
        <v>48.120300999999998</v>
      </c>
      <c r="F137" s="26">
        <v>19.548871999999999</v>
      </c>
      <c r="G137" s="26">
        <v>3.0075189999999998</v>
      </c>
      <c r="H137" s="26">
        <v>5.2631579999999998</v>
      </c>
      <c r="I137" s="26">
        <v>12.030075</v>
      </c>
      <c r="J137" s="26">
        <v>8.2706769999999992</v>
      </c>
      <c r="K137" s="26">
        <v>12.030075</v>
      </c>
      <c r="L137" s="26">
        <v>18.045113000000001</v>
      </c>
      <c r="M137" s="26">
        <v>46.616540999999998</v>
      </c>
      <c r="N137" s="26">
        <v>0.75187999999999999</v>
      </c>
    </row>
    <row r="138" spans="1:14" x14ac:dyDescent="0.2">
      <c r="A138" s="19" t="s">
        <v>1070</v>
      </c>
      <c r="B138" s="20">
        <v>1070</v>
      </c>
      <c r="C138" s="26">
        <v>88.504672999999997</v>
      </c>
      <c r="D138" s="26">
        <v>27.289719999999999</v>
      </c>
      <c r="E138" s="26">
        <v>51.401868999999998</v>
      </c>
      <c r="F138" s="26">
        <v>8.8785050000000005</v>
      </c>
      <c r="G138" s="26">
        <v>1.869159</v>
      </c>
      <c r="H138" s="26">
        <v>2.8971960000000001</v>
      </c>
      <c r="I138" s="26">
        <v>6.0747660000000003</v>
      </c>
      <c r="J138" s="26">
        <v>3.9252340000000001</v>
      </c>
      <c r="K138" s="26">
        <v>7.28972</v>
      </c>
      <c r="L138" s="26">
        <v>14.953271000000001</v>
      </c>
      <c r="M138" s="26">
        <v>57.383178000000001</v>
      </c>
      <c r="N138" s="26">
        <v>3.8317760000000001</v>
      </c>
    </row>
    <row r="139" spans="1:14" x14ac:dyDescent="0.2">
      <c r="A139" s="19" t="s">
        <v>1011</v>
      </c>
      <c r="B139" s="20">
        <v>329</v>
      </c>
      <c r="C139" s="26">
        <v>84.498480000000001</v>
      </c>
      <c r="D139" s="26">
        <v>27.659573999999999</v>
      </c>
      <c r="E139" s="26">
        <v>50.455927000000003</v>
      </c>
      <c r="F139" s="26">
        <v>7.5987840000000002</v>
      </c>
      <c r="G139" s="26">
        <v>1.215805</v>
      </c>
      <c r="H139" s="26">
        <v>2.1276600000000001</v>
      </c>
      <c r="I139" s="26">
        <v>5.4711249999999998</v>
      </c>
      <c r="J139" s="26">
        <v>3.951368</v>
      </c>
      <c r="K139" s="26">
        <v>8.5106380000000001</v>
      </c>
      <c r="L139" s="26">
        <v>13.373860000000001</v>
      </c>
      <c r="M139" s="26">
        <v>53.495441</v>
      </c>
      <c r="N139" s="26">
        <v>6.079027</v>
      </c>
    </row>
    <row r="140" spans="1:14" x14ac:dyDescent="0.2">
      <c r="A140" s="18" t="s">
        <v>143</v>
      </c>
      <c r="B140" s="18"/>
      <c r="C140" s="18"/>
      <c r="D140" s="18"/>
      <c r="E140" s="18"/>
      <c r="F140" s="18"/>
      <c r="G140" s="18"/>
      <c r="H140" s="18"/>
      <c r="I140" s="18"/>
      <c r="J140" s="18"/>
      <c r="K140" s="18"/>
      <c r="L140" s="18"/>
      <c r="M140" s="18"/>
      <c r="N140" s="18"/>
    </row>
    <row r="141" spans="1:14" x14ac:dyDescent="0.2">
      <c r="A141" s="21" t="s">
        <v>1073</v>
      </c>
      <c r="B141" s="21"/>
      <c r="C141" s="21"/>
      <c r="D141" s="21"/>
      <c r="E141" s="21"/>
      <c r="F141" s="21"/>
      <c r="G141" s="21"/>
      <c r="H141" s="21"/>
      <c r="I141" s="21"/>
      <c r="J141" s="21"/>
      <c r="K141" s="21"/>
      <c r="L141" s="21"/>
      <c r="M141" s="21"/>
      <c r="N141" s="21"/>
    </row>
    <row r="142" spans="1:14" x14ac:dyDescent="0.2">
      <c r="A142" s="19" t="s">
        <v>1067</v>
      </c>
      <c r="B142" s="20">
        <v>39</v>
      </c>
      <c r="C142" s="26">
        <v>92.307692000000003</v>
      </c>
      <c r="D142" s="26">
        <v>30.769231000000001</v>
      </c>
      <c r="E142" s="26">
        <v>51.282051000000003</v>
      </c>
      <c r="F142" s="26">
        <v>7.6923079999999997</v>
      </c>
      <c r="G142" s="26">
        <v>2.5641029999999998</v>
      </c>
      <c r="H142" s="26">
        <v>5.1282050000000003</v>
      </c>
      <c r="I142" s="26">
        <v>0</v>
      </c>
      <c r="J142" s="26">
        <v>2.5641029999999998</v>
      </c>
      <c r="K142" s="26">
        <v>15.384615</v>
      </c>
      <c r="L142" s="26">
        <v>23.076923000000001</v>
      </c>
      <c r="M142" s="26">
        <v>61.538462000000003</v>
      </c>
      <c r="N142" s="26">
        <v>0</v>
      </c>
    </row>
    <row r="143" spans="1:14" x14ac:dyDescent="0.2">
      <c r="A143" s="19" t="s">
        <v>1068</v>
      </c>
      <c r="B143" s="20">
        <v>75</v>
      </c>
      <c r="C143" s="26">
        <v>85.333332999999996</v>
      </c>
      <c r="D143" s="26">
        <v>30.666667</v>
      </c>
      <c r="E143" s="26">
        <v>46.666666999999997</v>
      </c>
      <c r="F143" s="26">
        <v>12</v>
      </c>
      <c r="G143" s="26">
        <v>5.3333329999999997</v>
      </c>
      <c r="H143" s="26">
        <v>5.3333329999999997</v>
      </c>
      <c r="I143" s="26">
        <v>13.333333</v>
      </c>
      <c r="J143" s="26">
        <v>4</v>
      </c>
      <c r="K143" s="26">
        <v>13.333333</v>
      </c>
      <c r="L143" s="26">
        <v>14.666667</v>
      </c>
      <c r="M143" s="26">
        <v>56</v>
      </c>
      <c r="N143" s="26">
        <v>2.6666669999999999</v>
      </c>
    </row>
    <row r="144" spans="1:14" x14ac:dyDescent="0.2">
      <c r="A144" s="19" t="s">
        <v>1069</v>
      </c>
      <c r="B144" s="20">
        <v>117</v>
      </c>
      <c r="C144" s="26">
        <v>84.615385000000003</v>
      </c>
      <c r="D144" s="26">
        <v>35.042735</v>
      </c>
      <c r="E144" s="26">
        <v>49.572650000000003</v>
      </c>
      <c r="F144" s="26">
        <v>22.222221999999999</v>
      </c>
      <c r="G144" s="26">
        <v>5.1282050000000003</v>
      </c>
      <c r="H144" s="26">
        <v>5.1282050000000003</v>
      </c>
      <c r="I144" s="26">
        <v>10.256410000000001</v>
      </c>
      <c r="J144" s="26">
        <v>4.273504</v>
      </c>
      <c r="K144" s="26">
        <v>12.820513</v>
      </c>
      <c r="L144" s="26">
        <v>15.384615</v>
      </c>
      <c r="M144" s="26">
        <v>46.153846000000001</v>
      </c>
      <c r="N144" s="26">
        <v>0.85470100000000004</v>
      </c>
    </row>
    <row r="145" spans="1:14" x14ac:dyDescent="0.2">
      <c r="A145" s="19" t="s">
        <v>1070</v>
      </c>
      <c r="B145" s="20">
        <v>1288</v>
      </c>
      <c r="C145" s="26">
        <v>87.267081000000005</v>
      </c>
      <c r="D145" s="26">
        <v>30.046583999999999</v>
      </c>
      <c r="E145" s="26">
        <v>51.863354000000001</v>
      </c>
      <c r="F145" s="26">
        <v>10.559006</v>
      </c>
      <c r="G145" s="26">
        <v>2.2515529999999999</v>
      </c>
      <c r="H145" s="26">
        <v>3.1055899999999999</v>
      </c>
      <c r="I145" s="26">
        <v>7.6086960000000001</v>
      </c>
      <c r="J145" s="26">
        <v>4.658385</v>
      </c>
      <c r="K145" s="26">
        <v>8.8509320000000002</v>
      </c>
      <c r="L145" s="26">
        <v>16.149068</v>
      </c>
      <c r="M145" s="26">
        <v>54.347825999999998</v>
      </c>
      <c r="N145" s="26">
        <v>3.18323</v>
      </c>
    </row>
    <row r="146" spans="1:14" x14ac:dyDescent="0.2">
      <c r="A146" s="19" t="s">
        <v>1011</v>
      </c>
      <c r="B146" s="20">
        <v>669</v>
      </c>
      <c r="C146" s="26">
        <v>88.340806999999998</v>
      </c>
      <c r="D146" s="26">
        <v>28.998505000000002</v>
      </c>
      <c r="E146" s="26">
        <v>50.971598999999998</v>
      </c>
      <c r="F146" s="26">
        <v>8.0717490000000005</v>
      </c>
      <c r="G146" s="26">
        <v>2.092676</v>
      </c>
      <c r="H146" s="26">
        <v>4.0358739999999997</v>
      </c>
      <c r="I146" s="26">
        <v>6.1285499999999997</v>
      </c>
      <c r="J146" s="26">
        <v>4.7832590000000001</v>
      </c>
      <c r="K146" s="26">
        <v>9.7159940000000002</v>
      </c>
      <c r="L146" s="26">
        <v>12.406577</v>
      </c>
      <c r="M146" s="26">
        <v>50.224215000000001</v>
      </c>
      <c r="N146" s="26">
        <v>4.3348279999999999</v>
      </c>
    </row>
    <row r="147" spans="1:14" x14ac:dyDescent="0.2">
      <c r="A147" s="18" t="s">
        <v>1074</v>
      </c>
      <c r="B147" s="18"/>
      <c r="C147" s="18"/>
      <c r="D147" s="18"/>
      <c r="E147" s="18"/>
      <c r="F147" s="18"/>
      <c r="G147" s="18"/>
      <c r="H147" s="18"/>
      <c r="I147" s="18"/>
      <c r="J147" s="18"/>
      <c r="K147" s="18"/>
      <c r="L147" s="18"/>
      <c r="M147" s="18"/>
      <c r="N147" s="18"/>
    </row>
    <row r="148" spans="1:14" x14ac:dyDescent="0.2">
      <c r="A148" s="19" t="s">
        <v>1075</v>
      </c>
      <c r="B148" s="20">
        <v>541</v>
      </c>
      <c r="C148" s="26">
        <v>90.388170000000002</v>
      </c>
      <c r="D148" s="26">
        <v>34.750461999999999</v>
      </c>
      <c r="E148" s="26">
        <v>43.807763000000001</v>
      </c>
      <c r="F148" s="26">
        <v>10.536044</v>
      </c>
      <c r="G148" s="26">
        <v>2.9574859999999998</v>
      </c>
      <c r="H148" s="26">
        <v>5.1756010000000003</v>
      </c>
      <c r="I148" s="26">
        <v>9.0573010000000007</v>
      </c>
      <c r="J148" s="26">
        <v>4.8059149999999997</v>
      </c>
      <c r="K148" s="26">
        <v>11.275416</v>
      </c>
      <c r="L148" s="26">
        <v>15.711645000000001</v>
      </c>
      <c r="M148" s="26">
        <v>51.571165000000001</v>
      </c>
      <c r="N148" s="26">
        <v>1.4787429999999999</v>
      </c>
    </row>
    <row r="149" spans="1:14" x14ac:dyDescent="0.2">
      <c r="A149" s="19" t="s">
        <v>1076</v>
      </c>
      <c r="B149" s="20">
        <v>877</v>
      </c>
      <c r="C149" s="26">
        <v>85.176738999999998</v>
      </c>
      <c r="D149" s="26">
        <v>31.470924</v>
      </c>
      <c r="E149" s="26">
        <v>47.890535999999997</v>
      </c>
      <c r="F149" s="26">
        <v>10.604333</v>
      </c>
      <c r="G149" s="26">
        <v>2.8506269999999998</v>
      </c>
      <c r="H149" s="26">
        <v>3.306727</v>
      </c>
      <c r="I149" s="26">
        <v>7.5256559999999997</v>
      </c>
      <c r="J149" s="26">
        <v>5.9293040000000001</v>
      </c>
      <c r="K149" s="26">
        <v>9.122007</v>
      </c>
      <c r="L149" s="26">
        <v>14.823261</v>
      </c>
      <c r="M149" s="26">
        <v>51.653364000000003</v>
      </c>
      <c r="N149" s="26">
        <v>4.4469779999999997</v>
      </c>
    </row>
    <row r="150" spans="1:14" x14ac:dyDescent="0.2">
      <c r="A150" s="19" t="s">
        <v>1077</v>
      </c>
      <c r="B150" s="20">
        <v>543</v>
      </c>
      <c r="C150" s="26">
        <v>88.581952000000001</v>
      </c>
      <c r="D150" s="26">
        <v>25.598527000000001</v>
      </c>
      <c r="E150" s="26">
        <v>60.220993999999997</v>
      </c>
      <c r="F150" s="26">
        <v>10.313076000000001</v>
      </c>
      <c r="G150" s="26">
        <v>1.4732970000000001</v>
      </c>
      <c r="H150" s="26">
        <v>2.946593</v>
      </c>
      <c r="I150" s="26">
        <v>5.893186</v>
      </c>
      <c r="J150" s="26">
        <v>2.946593</v>
      </c>
      <c r="K150" s="26">
        <v>9.2081029999999995</v>
      </c>
      <c r="L150" s="26">
        <v>14.548802999999999</v>
      </c>
      <c r="M150" s="26">
        <v>55.248618999999998</v>
      </c>
      <c r="N150" s="26">
        <v>3.1307550000000002</v>
      </c>
    </row>
    <row r="151" spans="1:14" x14ac:dyDescent="0.2">
      <c r="A151" s="19" t="s">
        <v>1078</v>
      </c>
      <c r="B151" s="20">
        <v>227</v>
      </c>
      <c r="C151" s="26">
        <v>86.784141000000005</v>
      </c>
      <c r="D151" s="26">
        <v>23.788546</v>
      </c>
      <c r="E151" s="26">
        <v>60.792952</v>
      </c>
      <c r="F151" s="26">
        <v>9.69163</v>
      </c>
      <c r="G151" s="26">
        <v>2.2026430000000001</v>
      </c>
      <c r="H151" s="26">
        <v>2.6431719999999999</v>
      </c>
      <c r="I151" s="26">
        <v>6.1674009999999999</v>
      </c>
      <c r="J151" s="26">
        <v>3.0836999999999999</v>
      </c>
      <c r="K151" s="26">
        <v>8.370044</v>
      </c>
      <c r="L151" s="26">
        <v>15.418502</v>
      </c>
      <c r="M151" s="26">
        <v>54.625551000000002</v>
      </c>
      <c r="N151" s="26">
        <v>3.9647579999999998</v>
      </c>
    </row>
    <row r="152" spans="1:14" x14ac:dyDescent="0.2">
      <c r="A152" s="18" t="s">
        <v>1079</v>
      </c>
      <c r="B152" s="18"/>
      <c r="C152" s="18"/>
      <c r="D152" s="18"/>
      <c r="E152" s="18"/>
      <c r="F152" s="18"/>
      <c r="G152" s="18"/>
      <c r="H152" s="18"/>
      <c r="I152" s="18"/>
      <c r="J152" s="18"/>
      <c r="K152" s="18"/>
      <c r="L152" s="18"/>
      <c r="M152" s="18"/>
      <c r="N152" s="18"/>
    </row>
    <row r="153" spans="1:14" x14ac:dyDescent="0.2">
      <c r="A153" s="19" t="s">
        <v>1080</v>
      </c>
      <c r="B153" s="20">
        <v>294</v>
      </c>
      <c r="C153" s="26">
        <v>87.074830000000006</v>
      </c>
      <c r="D153" s="26">
        <v>29.931972999999999</v>
      </c>
      <c r="E153" s="26">
        <v>51.360543999999997</v>
      </c>
      <c r="F153" s="26">
        <v>12.92517</v>
      </c>
      <c r="G153" s="26">
        <v>3.7414969999999999</v>
      </c>
      <c r="H153" s="26">
        <v>3.4013610000000001</v>
      </c>
      <c r="I153" s="26">
        <v>3.7414969999999999</v>
      </c>
      <c r="J153" s="26">
        <v>3.7414969999999999</v>
      </c>
      <c r="K153" s="26">
        <v>11.224489999999999</v>
      </c>
      <c r="L153" s="26">
        <v>13.945577999999999</v>
      </c>
      <c r="M153" s="26">
        <v>53.741497000000003</v>
      </c>
      <c r="N153" s="26">
        <v>3.4013610000000001</v>
      </c>
    </row>
    <row r="154" spans="1:14" x14ac:dyDescent="0.2">
      <c r="A154" s="19" t="s">
        <v>1081</v>
      </c>
      <c r="B154" s="20">
        <v>664</v>
      </c>
      <c r="C154" s="26">
        <v>87.349397999999994</v>
      </c>
      <c r="D154" s="26">
        <v>30.271083999999998</v>
      </c>
      <c r="E154" s="26">
        <v>50.451807000000002</v>
      </c>
      <c r="F154" s="26">
        <v>9.3373489999999997</v>
      </c>
      <c r="G154" s="26">
        <v>2.8614459999999999</v>
      </c>
      <c r="H154" s="26">
        <v>4.36747</v>
      </c>
      <c r="I154" s="26">
        <v>8.2831329999999994</v>
      </c>
      <c r="J154" s="26">
        <v>4.8192769999999996</v>
      </c>
      <c r="K154" s="26">
        <v>10.240964</v>
      </c>
      <c r="L154" s="26">
        <v>17.018072</v>
      </c>
      <c r="M154" s="26">
        <v>50.451807000000002</v>
      </c>
      <c r="N154" s="26">
        <v>2.560241</v>
      </c>
    </row>
    <row r="155" spans="1:14" x14ac:dyDescent="0.2">
      <c r="A155" s="19" t="s">
        <v>1082</v>
      </c>
      <c r="B155" s="20">
        <v>421</v>
      </c>
      <c r="C155" s="26">
        <v>87.410926000000003</v>
      </c>
      <c r="D155" s="26">
        <v>30.166270999999998</v>
      </c>
      <c r="E155" s="26">
        <v>50.831353999999997</v>
      </c>
      <c r="F155" s="26">
        <v>11.638954999999999</v>
      </c>
      <c r="G155" s="26">
        <v>1.9002380000000001</v>
      </c>
      <c r="H155" s="26">
        <v>3.3254160000000001</v>
      </c>
      <c r="I155" s="26">
        <v>9.2636579999999995</v>
      </c>
      <c r="J155" s="26">
        <v>4.7505940000000004</v>
      </c>
      <c r="K155" s="26">
        <v>5.9382419999999998</v>
      </c>
      <c r="L155" s="26">
        <v>15.2019</v>
      </c>
      <c r="M155" s="26">
        <v>54.869359000000003</v>
      </c>
      <c r="N155" s="26">
        <v>3.800475</v>
      </c>
    </row>
    <row r="156" spans="1:14" x14ac:dyDescent="0.2">
      <c r="A156" s="19" t="s">
        <v>1083</v>
      </c>
      <c r="B156" s="20">
        <v>358</v>
      </c>
      <c r="C156" s="26">
        <v>89.385475</v>
      </c>
      <c r="D156" s="26">
        <v>32.960894000000003</v>
      </c>
      <c r="E156" s="26">
        <v>48.044693000000002</v>
      </c>
      <c r="F156" s="26">
        <v>10.335196</v>
      </c>
      <c r="G156" s="26">
        <v>1.675978</v>
      </c>
      <c r="H156" s="26">
        <v>3.3519549999999998</v>
      </c>
      <c r="I156" s="26">
        <v>6.9832400000000003</v>
      </c>
      <c r="J156" s="26">
        <v>6.145251</v>
      </c>
      <c r="K156" s="26">
        <v>9.4972069999999995</v>
      </c>
      <c r="L156" s="26">
        <v>12.011172999999999</v>
      </c>
      <c r="M156" s="26">
        <v>56.983240000000002</v>
      </c>
      <c r="N156" s="26">
        <v>2.5139659999999999</v>
      </c>
    </row>
    <row r="157" spans="1:14" x14ac:dyDescent="0.2">
      <c r="A157" s="19" t="s">
        <v>1084</v>
      </c>
      <c r="B157" s="20">
        <v>217</v>
      </c>
      <c r="C157" s="26">
        <v>87.557603999999998</v>
      </c>
      <c r="D157" s="26">
        <v>29.493088</v>
      </c>
      <c r="E157" s="26">
        <v>54.838709999999999</v>
      </c>
      <c r="F157" s="26">
        <v>9.2165900000000001</v>
      </c>
      <c r="G157" s="26">
        <v>1.843318</v>
      </c>
      <c r="H157" s="26">
        <v>2.764977</v>
      </c>
      <c r="I157" s="26">
        <v>6.451613</v>
      </c>
      <c r="J157" s="26">
        <v>2.3041469999999999</v>
      </c>
      <c r="K157" s="26">
        <v>12.903226</v>
      </c>
      <c r="L157" s="26">
        <v>15.668203</v>
      </c>
      <c r="M157" s="26">
        <v>51.152073999999999</v>
      </c>
      <c r="N157" s="26">
        <v>4.608295</v>
      </c>
    </row>
    <row r="158" spans="1:14" x14ac:dyDescent="0.2">
      <c r="A158" s="22" t="s">
        <v>1085</v>
      </c>
      <c r="B158" s="23">
        <v>234</v>
      </c>
      <c r="C158" s="27">
        <v>85.470084999999997</v>
      </c>
      <c r="D158" s="27">
        <v>25.213674999999999</v>
      </c>
      <c r="E158" s="27">
        <v>55.982906</v>
      </c>
      <c r="F158" s="27">
        <v>9.4017090000000003</v>
      </c>
      <c r="G158" s="27">
        <v>2.5641029999999998</v>
      </c>
      <c r="H158" s="27">
        <v>3.418803</v>
      </c>
      <c r="I158" s="27">
        <v>7.2649569999999999</v>
      </c>
      <c r="J158" s="27">
        <v>4.7008549999999998</v>
      </c>
      <c r="K158" s="27">
        <v>9.4017090000000003</v>
      </c>
      <c r="L158" s="27">
        <v>14.529915000000001</v>
      </c>
      <c r="M158" s="27">
        <v>50</v>
      </c>
      <c r="N158" s="27">
        <v>4.7008549999999998</v>
      </c>
    </row>
  </sheetData>
  <phoneticPr fontId="1"/>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54D1D2-6BE7-4B84-BE73-341039996791}">
  <dimension ref="A1:E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HYPERLINK("#'目次'!B7","[1]")</f>
        <v>[1]</v>
      </c>
    </row>
    <row r="3" spans="1:5" x14ac:dyDescent="0.2">
      <c r="A3" s="9" t="s">
        <v>126</v>
      </c>
      <c r="B3" s="12" t="s">
        <v>127</v>
      </c>
    </row>
    <row r="4" spans="1:5" x14ac:dyDescent="0.2">
      <c r="A4" s="9" t="s">
        <v>126</v>
      </c>
      <c r="B4" s="12" t="s">
        <v>128</v>
      </c>
    </row>
    <row r="5" spans="1:5" x14ac:dyDescent="0.2">
      <c r="A5" s="9" t="s">
        <v>126</v>
      </c>
      <c r="B5" s="12" t="s">
        <v>129</v>
      </c>
    </row>
    <row r="6" spans="1:5" s="15" customFormat="1" x14ac:dyDescent="0.2">
      <c r="A6" s="13" t="s">
        <v>126</v>
      </c>
      <c r="B6" s="14" t="s">
        <v>831</v>
      </c>
      <c r="C6" s="14" t="s">
        <v>1173</v>
      </c>
      <c r="D6" s="14" t="s">
        <v>1174</v>
      </c>
      <c r="E6" s="14" t="s">
        <v>849</v>
      </c>
    </row>
    <row r="7" spans="1:5" x14ac:dyDescent="0.2">
      <c r="A7" s="16" t="s">
        <v>845</v>
      </c>
      <c r="B7" s="17">
        <v>2188</v>
      </c>
      <c r="C7" s="17">
        <v>1092</v>
      </c>
      <c r="D7" s="17">
        <v>1095</v>
      </c>
      <c r="E7" s="17">
        <v>1</v>
      </c>
    </row>
    <row r="8" spans="1:5" x14ac:dyDescent="0.2">
      <c r="A8" s="21" t="s">
        <v>126</v>
      </c>
      <c r="B8" s="30">
        <v>100</v>
      </c>
      <c r="C8" s="30">
        <v>49.908591999999999</v>
      </c>
      <c r="D8" s="30">
        <v>50.045704000000001</v>
      </c>
      <c r="E8" s="30">
        <v>4.5704000000000002E-2</v>
      </c>
    </row>
    <row r="9" spans="1:5" x14ac:dyDescent="0.2">
      <c r="A9" s="18" t="s">
        <v>846</v>
      </c>
      <c r="B9" s="18"/>
      <c r="C9" s="18"/>
      <c r="D9" s="18"/>
      <c r="E9" s="18"/>
    </row>
    <row r="10" spans="1:5" x14ac:dyDescent="0.2">
      <c r="A10" s="19" t="s">
        <v>847</v>
      </c>
      <c r="B10" s="20">
        <v>1092</v>
      </c>
      <c r="C10" s="20">
        <v>1092</v>
      </c>
      <c r="D10" s="20">
        <v>0</v>
      </c>
      <c r="E10" s="20">
        <v>0</v>
      </c>
    </row>
    <row r="11" spans="1:5" x14ac:dyDescent="0.2">
      <c r="A11" s="21" t="s">
        <v>126</v>
      </c>
      <c r="B11" s="30">
        <v>100</v>
      </c>
      <c r="C11" s="30">
        <v>100</v>
      </c>
      <c r="D11" s="30">
        <v>0</v>
      </c>
      <c r="E11" s="30">
        <v>0</v>
      </c>
    </row>
    <row r="12" spans="1:5" x14ac:dyDescent="0.2">
      <c r="A12" s="19" t="s">
        <v>848</v>
      </c>
      <c r="B12" s="20">
        <v>1095</v>
      </c>
      <c r="C12" s="20">
        <v>0</v>
      </c>
      <c r="D12" s="20">
        <v>1095</v>
      </c>
      <c r="E12" s="20">
        <v>0</v>
      </c>
    </row>
    <row r="13" spans="1:5" x14ac:dyDescent="0.2">
      <c r="A13" s="21" t="s">
        <v>126</v>
      </c>
      <c r="B13" s="30">
        <v>100</v>
      </c>
      <c r="C13" s="30">
        <v>0</v>
      </c>
      <c r="D13" s="30">
        <v>100</v>
      </c>
      <c r="E13" s="30">
        <v>0</v>
      </c>
    </row>
    <row r="14" spans="1:5" x14ac:dyDescent="0.2">
      <c r="A14" s="19" t="s">
        <v>849</v>
      </c>
      <c r="B14" s="20">
        <v>1</v>
      </c>
      <c r="C14" s="20">
        <v>0</v>
      </c>
      <c r="D14" s="20">
        <v>0</v>
      </c>
      <c r="E14" s="20">
        <v>1</v>
      </c>
    </row>
    <row r="15" spans="1:5" x14ac:dyDescent="0.2">
      <c r="A15" s="21" t="s">
        <v>126</v>
      </c>
      <c r="B15" s="30">
        <v>100</v>
      </c>
      <c r="C15" s="30">
        <v>0</v>
      </c>
      <c r="D15" s="30">
        <v>0</v>
      </c>
      <c r="E15" s="30">
        <v>100</v>
      </c>
    </row>
    <row r="16" spans="1:5" x14ac:dyDescent="0.2">
      <c r="A16" s="18" t="s">
        <v>850</v>
      </c>
      <c r="B16" s="18"/>
      <c r="C16" s="18"/>
      <c r="D16" s="18"/>
      <c r="E16" s="18"/>
    </row>
    <row r="17" spans="1:5" x14ac:dyDescent="0.2">
      <c r="A17" s="19" t="s">
        <v>851</v>
      </c>
      <c r="B17" s="20">
        <v>387</v>
      </c>
      <c r="C17" s="20">
        <v>208</v>
      </c>
      <c r="D17" s="20">
        <v>178</v>
      </c>
      <c r="E17" s="20">
        <v>1</v>
      </c>
    </row>
    <row r="18" spans="1:5" x14ac:dyDescent="0.2">
      <c r="A18" s="21" t="s">
        <v>126</v>
      </c>
      <c r="B18" s="30">
        <v>100</v>
      </c>
      <c r="C18" s="30">
        <v>53.746769999999998</v>
      </c>
      <c r="D18" s="30">
        <v>45.994832000000002</v>
      </c>
      <c r="E18" s="30">
        <v>0.25839800000000002</v>
      </c>
    </row>
    <row r="19" spans="1:5" x14ac:dyDescent="0.2">
      <c r="A19" s="19" t="s">
        <v>852</v>
      </c>
      <c r="B19" s="20">
        <v>432</v>
      </c>
      <c r="C19" s="20">
        <v>220</v>
      </c>
      <c r="D19" s="20">
        <v>212</v>
      </c>
      <c r="E19" s="20">
        <v>0</v>
      </c>
    </row>
    <row r="20" spans="1:5" x14ac:dyDescent="0.2">
      <c r="A20" s="21" t="s">
        <v>126</v>
      </c>
      <c r="B20" s="30">
        <v>100</v>
      </c>
      <c r="C20" s="30">
        <v>50.925925999999997</v>
      </c>
      <c r="D20" s="30">
        <v>49.074074000000003</v>
      </c>
      <c r="E20" s="30">
        <v>0</v>
      </c>
    </row>
    <row r="21" spans="1:5" x14ac:dyDescent="0.2">
      <c r="A21" s="19" t="s">
        <v>853</v>
      </c>
      <c r="B21" s="20">
        <v>449</v>
      </c>
      <c r="C21" s="20">
        <v>226</v>
      </c>
      <c r="D21" s="20">
        <v>223</v>
      </c>
      <c r="E21" s="20">
        <v>0</v>
      </c>
    </row>
    <row r="22" spans="1:5" x14ac:dyDescent="0.2">
      <c r="A22" s="21" t="s">
        <v>126</v>
      </c>
      <c r="B22" s="30">
        <v>100</v>
      </c>
      <c r="C22" s="30">
        <v>50.334076000000003</v>
      </c>
      <c r="D22" s="30">
        <v>49.665923999999997</v>
      </c>
      <c r="E22" s="30">
        <v>0</v>
      </c>
    </row>
    <row r="23" spans="1:5" x14ac:dyDescent="0.2">
      <c r="A23" s="19" t="s">
        <v>854</v>
      </c>
      <c r="B23" s="20">
        <v>427</v>
      </c>
      <c r="C23" s="20">
        <v>211</v>
      </c>
      <c r="D23" s="20">
        <v>216</v>
      </c>
      <c r="E23" s="20">
        <v>0</v>
      </c>
    </row>
    <row r="24" spans="1:5" x14ac:dyDescent="0.2">
      <c r="A24" s="21" t="s">
        <v>126</v>
      </c>
      <c r="B24" s="30">
        <v>100</v>
      </c>
      <c r="C24" s="30">
        <v>49.414520000000003</v>
      </c>
      <c r="D24" s="30">
        <v>50.585479999999997</v>
      </c>
      <c r="E24" s="30">
        <v>0</v>
      </c>
    </row>
    <row r="25" spans="1:5" x14ac:dyDescent="0.2">
      <c r="A25" s="19" t="s">
        <v>855</v>
      </c>
      <c r="B25" s="20">
        <v>274</v>
      </c>
      <c r="C25" s="20">
        <v>134</v>
      </c>
      <c r="D25" s="20">
        <v>140</v>
      </c>
      <c r="E25" s="20">
        <v>0</v>
      </c>
    </row>
    <row r="26" spans="1:5" x14ac:dyDescent="0.2">
      <c r="A26" s="21" t="s">
        <v>126</v>
      </c>
      <c r="B26" s="30">
        <v>100</v>
      </c>
      <c r="C26" s="30">
        <v>48.905109000000003</v>
      </c>
      <c r="D26" s="30">
        <v>51.094890999999997</v>
      </c>
      <c r="E26" s="30">
        <v>0</v>
      </c>
    </row>
    <row r="27" spans="1:5" x14ac:dyDescent="0.2">
      <c r="A27" s="19" t="s">
        <v>856</v>
      </c>
      <c r="B27" s="20">
        <v>137</v>
      </c>
      <c r="C27" s="20">
        <v>65</v>
      </c>
      <c r="D27" s="20">
        <v>72</v>
      </c>
      <c r="E27" s="20">
        <v>0</v>
      </c>
    </row>
    <row r="28" spans="1:5" x14ac:dyDescent="0.2">
      <c r="A28" s="21" t="s">
        <v>126</v>
      </c>
      <c r="B28" s="30">
        <v>100</v>
      </c>
      <c r="C28" s="30">
        <v>47.445255000000003</v>
      </c>
      <c r="D28" s="30">
        <v>52.554744999999997</v>
      </c>
      <c r="E28" s="30">
        <v>0</v>
      </c>
    </row>
    <row r="29" spans="1:5" x14ac:dyDescent="0.2">
      <c r="A29" s="19" t="s">
        <v>857</v>
      </c>
      <c r="B29" s="20">
        <v>71</v>
      </c>
      <c r="C29" s="20">
        <v>25</v>
      </c>
      <c r="D29" s="20">
        <v>46</v>
      </c>
      <c r="E29" s="20">
        <v>0</v>
      </c>
    </row>
    <row r="30" spans="1:5" x14ac:dyDescent="0.2">
      <c r="A30" s="21" t="s">
        <v>126</v>
      </c>
      <c r="B30" s="30">
        <v>100</v>
      </c>
      <c r="C30" s="30">
        <v>35.211267999999997</v>
      </c>
      <c r="D30" s="30">
        <v>64.788731999999996</v>
      </c>
      <c r="E30" s="30">
        <v>0</v>
      </c>
    </row>
    <row r="31" spans="1:5" x14ac:dyDescent="0.2">
      <c r="A31" s="19" t="s">
        <v>858</v>
      </c>
      <c r="B31" s="20">
        <v>11</v>
      </c>
      <c r="C31" s="20">
        <v>3</v>
      </c>
      <c r="D31" s="20">
        <v>8</v>
      </c>
      <c r="E31" s="20">
        <v>0</v>
      </c>
    </row>
    <row r="32" spans="1:5" x14ac:dyDescent="0.2">
      <c r="A32" s="21" t="s">
        <v>126</v>
      </c>
      <c r="B32" s="30">
        <v>100</v>
      </c>
      <c r="C32" s="30">
        <v>27.272727</v>
      </c>
      <c r="D32" s="30">
        <v>72.727272999999997</v>
      </c>
      <c r="E32" s="30">
        <v>0</v>
      </c>
    </row>
    <row r="33" spans="1:5" x14ac:dyDescent="0.2">
      <c r="A33" s="19" t="s">
        <v>859</v>
      </c>
      <c r="B33" s="20">
        <v>881</v>
      </c>
      <c r="C33" s="20">
        <v>446</v>
      </c>
      <c r="D33" s="20">
        <v>435</v>
      </c>
      <c r="E33" s="20">
        <v>0</v>
      </c>
    </row>
    <row r="34" spans="1:5" x14ac:dyDescent="0.2">
      <c r="A34" s="21" t="s">
        <v>126</v>
      </c>
      <c r="B34" s="30">
        <v>100</v>
      </c>
      <c r="C34" s="30">
        <v>50.624290999999999</v>
      </c>
      <c r="D34" s="30">
        <v>49.375709000000001</v>
      </c>
      <c r="E34" s="30">
        <v>0</v>
      </c>
    </row>
    <row r="35" spans="1:5" x14ac:dyDescent="0.2">
      <c r="A35" s="19" t="s">
        <v>860</v>
      </c>
      <c r="B35" s="20">
        <v>701</v>
      </c>
      <c r="C35" s="20">
        <v>345</v>
      </c>
      <c r="D35" s="20">
        <v>356</v>
      </c>
      <c r="E35" s="20">
        <v>0</v>
      </c>
    </row>
    <row r="36" spans="1:5" x14ac:dyDescent="0.2">
      <c r="A36" s="21" t="s">
        <v>126</v>
      </c>
      <c r="B36" s="30">
        <v>100</v>
      </c>
      <c r="C36" s="30">
        <v>49.215406999999999</v>
      </c>
      <c r="D36" s="30">
        <v>50.784593000000001</v>
      </c>
      <c r="E36" s="30">
        <v>0</v>
      </c>
    </row>
    <row r="37" spans="1:5" x14ac:dyDescent="0.2">
      <c r="A37" s="19" t="s">
        <v>861</v>
      </c>
      <c r="B37" s="20">
        <v>1801</v>
      </c>
      <c r="C37" s="20">
        <v>884</v>
      </c>
      <c r="D37" s="20">
        <v>917</v>
      </c>
      <c r="E37" s="20">
        <v>0</v>
      </c>
    </row>
    <row r="38" spans="1:5" x14ac:dyDescent="0.2">
      <c r="A38" s="21" t="s">
        <v>126</v>
      </c>
      <c r="B38" s="30">
        <v>100</v>
      </c>
      <c r="C38" s="30">
        <v>49.083841999999997</v>
      </c>
      <c r="D38" s="30">
        <v>50.916158000000003</v>
      </c>
      <c r="E38" s="30">
        <v>0</v>
      </c>
    </row>
    <row r="39" spans="1:5" x14ac:dyDescent="0.2">
      <c r="A39" s="19" t="s">
        <v>862</v>
      </c>
      <c r="B39" s="20">
        <v>920</v>
      </c>
      <c r="C39" s="20">
        <v>438</v>
      </c>
      <c r="D39" s="20">
        <v>482</v>
      </c>
      <c r="E39" s="20">
        <v>0</v>
      </c>
    </row>
    <row r="40" spans="1:5" x14ac:dyDescent="0.2">
      <c r="A40" s="21" t="s">
        <v>126</v>
      </c>
      <c r="B40" s="30">
        <v>100</v>
      </c>
      <c r="C40" s="30">
        <v>47.608696000000002</v>
      </c>
      <c r="D40" s="30">
        <v>52.391303999999998</v>
      </c>
      <c r="E40" s="30">
        <v>0</v>
      </c>
    </row>
    <row r="41" spans="1:5" x14ac:dyDescent="0.2">
      <c r="A41" s="19" t="s">
        <v>863</v>
      </c>
      <c r="B41" s="20">
        <v>219</v>
      </c>
      <c r="C41" s="20">
        <v>93</v>
      </c>
      <c r="D41" s="20">
        <v>126</v>
      </c>
      <c r="E41" s="20">
        <v>0</v>
      </c>
    </row>
    <row r="42" spans="1:5" x14ac:dyDescent="0.2">
      <c r="A42" s="21" t="s">
        <v>126</v>
      </c>
      <c r="B42" s="30">
        <v>100</v>
      </c>
      <c r="C42" s="30">
        <v>42.465752999999999</v>
      </c>
      <c r="D42" s="30">
        <v>57.534247000000001</v>
      </c>
      <c r="E42" s="30">
        <v>0</v>
      </c>
    </row>
    <row r="43" spans="1:5" x14ac:dyDescent="0.2">
      <c r="A43" s="18" t="s">
        <v>864</v>
      </c>
      <c r="B43" s="17">
        <v>208</v>
      </c>
      <c r="C43" s="17">
        <v>208</v>
      </c>
      <c r="D43" s="17">
        <v>0</v>
      </c>
      <c r="E43" s="17">
        <v>0</v>
      </c>
    </row>
    <row r="44" spans="1:5" x14ac:dyDescent="0.2">
      <c r="A44" s="21" t="s">
        <v>126</v>
      </c>
      <c r="B44" s="30">
        <v>100</v>
      </c>
      <c r="C44" s="30">
        <v>100</v>
      </c>
      <c r="D44" s="30">
        <v>0</v>
      </c>
      <c r="E44" s="30">
        <v>0</v>
      </c>
    </row>
    <row r="45" spans="1:5" x14ac:dyDescent="0.2">
      <c r="A45" s="19" t="s">
        <v>852</v>
      </c>
      <c r="B45" s="20">
        <v>220</v>
      </c>
      <c r="C45" s="20">
        <v>220</v>
      </c>
      <c r="D45" s="20">
        <v>0</v>
      </c>
      <c r="E45" s="20">
        <v>0</v>
      </c>
    </row>
    <row r="46" spans="1:5" x14ac:dyDescent="0.2">
      <c r="A46" s="21" t="s">
        <v>126</v>
      </c>
      <c r="B46" s="30">
        <v>100</v>
      </c>
      <c r="C46" s="30">
        <v>100</v>
      </c>
      <c r="D46" s="30">
        <v>0</v>
      </c>
      <c r="E46" s="30">
        <v>0</v>
      </c>
    </row>
    <row r="47" spans="1:5" x14ac:dyDescent="0.2">
      <c r="A47" s="19" t="s">
        <v>853</v>
      </c>
      <c r="B47" s="20">
        <v>226</v>
      </c>
      <c r="C47" s="20">
        <v>226</v>
      </c>
      <c r="D47" s="20">
        <v>0</v>
      </c>
      <c r="E47" s="20">
        <v>0</v>
      </c>
    </row>
    <row r="48" spans="1:5" x14ac:dyDescent="0.2">
      <c r="A48" s="21" t="s">
        <v>126</v>
      </c>
      <c r="B48" s="30">
        <v>100</v>
      </c>
      <c r="C48" s="30">
        <v>100</v>
      </c>
      <c r="D48" s="30">
        <v>0</v>
      </c>
      <c r="E48" s="30">
        <v>0</v>
      </c>
    </row>
    <row r="49" spans="1:5" x14ac:dyDescent="0.2">
      <c r="A49" s="19" t="s">
        <v>854</v>
      </c>
      <c r="B49" s="20">
        <v>211</v>
      </c>
      <c r="C49" s="20">
        <v>211</v>
      </c>
      <c r="D49" s="20">
        <v>0</v>
      </c>
      <c r="E49" s="20">
        <v>0</v>
      </c>
    </row>
    <row r="50" spans="1:5" x14ac:dyDescent="0.2">
      <c r="A50" s="21" t="s">
        <v>126</v>
      </c>
      <c r="B50" s="30">
        <v>100</v>
      </c>
      <c r="C50" s="30">
        <v>100</v>
      </c>
      <c r="D50" s="30">
        <v>0</v>
      </c>
      <c r="E50" s="30">
        <v>0</v>
      </c>
    </row>
    <row r="51" spans="1:5" x14ac:dyDescent="0.2">
      <c r="A51" s="19" t="s">
        <v>855</v>
      </c>
      <c r="B51" s="20">
        <v>134</v>
      </c>
      <c r="C51" s="20">
        <v>134</v>
      </c>
      <c r="D51" s="20">
        <v>0</v>
      </c>
      <c r="E51" s="20">
        <v>0</v>
      </c>
    </row>
    <row r="52" spans="1:5" x14ac:dyDescent="0.2">
      <c r="A52" s="21" t="s">
        <v>126</v>
      </c>
      <c r="B52" s="30">
        <v>100</v>
      </c>
      <c r="C52" s="30">
        <v>100</v>
      </c>
      <c r="D52" s="30">
        <v>0</v>
      </c>
      <c r="E52" s="30">
        <v>0</v>
      </c>
    </row>
    <row r="53" spans="1:5" x14ac:dyDescent="0.2">
      <c r="A53" s="19" t="s">
        <v>856</v>
      </c>
      <c r="B53" s="20">
        <v>65</v>
      </c>
      <c r="C53" s="20">
        <v>65</v>
      </c>
      <c r="D53" s="20">
        <v>0</v>
      </c>
      <c r="E53" s="20">
        <v>0</v>
      </c>
    </row>
    <row r="54" spans="1:5" x14ac:dyDescent="0.2">
      <c r="A54" s="21" t="s">
        <v>126</v>
      </c>
      <c r="B54" s="30">
        <v>100</v>
      </c>
      <c r="C54" s="30">
        <v>100</v>
      </c>
      <c r="D54" s="30">
        <v>0</v>
      </c>
      <c r="E54" s="30">
        <v>0</v>
      </c>
    </row>
    <row r="55" spans="1:5" x14ac:dyDescent="0.2">
      <c r="A55" s="19" t="s">
        <v>857</v>
      </c>
      <c r="B55" s="20">
        <v>25</v>
      </c>
      <c r="C55" s="20">
        <v>25</v>
      </c>
      <c r="D55" s="20">
        <v>0</v>
      </c>
      <c r="E55" s="20">
        <v>0</v>
      </c>
    </row>
    <row r="56" spans="1:5" x14ac:dyDescent="0.2">
      <c r="A56" s="21" t="s">
        <v>126</v>
      </c>
      <c r="B56" s="30">
        <v>100</v>
      </c>
      <c r="C56" s="30">
        <v>100</v>
      </c>
      <c r="D56" s="30">
        <v>0</v>
      </c>
      <c r="E56" s="30">
        <v>0</v>
      </c>
    </row>
    <row r="57" spans="1:5" x14ac:dyDescent="0.2">
      <c r="A57" s="19" t="s">
        <v>858</v>
      </c>
      <c r="B57" s="20">
        <v>3</v>
      </c>
      <c r="C57" s="20">
        <v>3</v>
      </c>
      <c r="D57" s="20">
        <v>0</v>
      </c>
      <c r="E57" s="20">
        <v>0</v>
      </c>
    </row>
    <row r="58" spans="1:5" x14ac:dyDescent="0.2">
      <c r="A58" s="21" t="s">
        <v>126</v>
      </c>
      <c r="B58" s="30">
        <v>100</v>
      </c>
      <c r="C58" s="30">
        <v>100</v>
      </c>
      <c r="D58" s="30">
        <v>0</v>
      </c>
      <c r="E58" s="30">
        <v>0</v>
      </c>
    </row>
    <row r="59" spans="1:5" x14ac:dyDescent="0.2">
      <c r="A59" s="19" t="s">
        <v>859</v>
      </c>
      <c r="B59" s="20">
        <v>446</v>
      </c>
      <c r="C59" s="20">
        <v>446</v>
      </c>
      <c r="D59" s="20">
        <v>0</v>
      </c>
      <c r="E59" s="20">
        <v>0</v>
      </c>
    </row>
    <row r="60" spans="1:5" x14ac:dyDescent="0.2">
      <c r="A60" s="21" t="s">
        <v>126</v>
      </c>
      <c r="B60" s="30">
        <v>100</v>
      </c>
      <c r="C60" s="30">
        <v>100</v>
      </c>
      <c r="D60" s="30">
        <v>0</v>
      </c>
      <c r="E60" s="30">
        <v>0</v>
      </c>
    </row>
    <row r="61" spans="1:5" x14ac:dyDescent="0.2">
      <c r="A61" s="19" t="s">
        <v>860</v>
      </c>
      <c r="B61" s="20">
        <v>345</v>
      </c>
      <c r="C61" s="20">
        <v>345</v>
      </c>
      <c r="D61" s="20">
        <v>0</v>
      </c>
      <c r="E61" s="20">
        <v>0</v>
      </c>
    </row>
    <row r="62" spans="1:5" x14ac:dyDescent="0.2">
      <c r="A62" s="21" t="s">
        <v>126</v>
      </c>
      <c r="B62" s="30">
        <v>100</v>
      </c>
      <c r="C62" s="30">
        <v>100</v>
      </c>
      <c r="D62" s="30">
        <v>0</v>
      </c>
      <c r="E62" s="30">
        <v>0</v>
      </c>
    </row>
    <row r="63" spans="1:5" x14ac:dyDescent="0.2">
      <c r="A63" s="19" t="s">
        <v>861</v>
      </c>
      <c r="B63" s="20">
        <v>884</v>
      </c>
      <c r="C63" s="20">
        <v>884</v>
      </c>
      <c r="D63" s="20">
        <v>0</v>
      </c>
      <c r="E63" s="20">
        <v>0</v>
      </c>
    </row>
    <row r="64" spans="1:5" x14ac:dyDescent="0.2">
      <c r="A64" s="21" t="s">
        <v>126</v>
      </c>
      <c r="B64" s="30">
        <v>100</v>
      </c>
      <c r="C64" s="30">
        <v>100</v>
      </c>
      <c r="D64" s="30">
        <v>0</v>
      </c>
      <c r="E64" s="30">
        <v>0</v>
      </c>
    </row>
    <row r="65" spans="1:5" x14ac:dyDescent="0.2">
      <c r="A65" s="19" t="s">
        <v>862</v>
      </c>
      <c r="B65" s="20">
        <v>438</v>
      </c>
      <c r="C65" s="20">
        <v>438</v>
      </c>
      <c r="D65" s="20">
        <v>0</v>
      </c>
      <c r="E65" s="20">
        <v>0</v>
      </c>
    </row>
    <row r="66" spans="1:5" x14ac:dyDescent="0.2">
      <c r="A66" s="21" t="s">
        <v>126</v>
      </c>
      <c r="B66" s="30">
        <v>100</v>
      </c>
      <c r="C66" s="30">
        <v>100</v>
      </c>
      <c r="D66" s="30">
        <v>0</v>
      </c>
      <c r="E66" s="30">
        <v>0</v>
      </c>
    </row>
    <row r="67" spans="1:5" x14ac:dyDescent="0.2">
      <c r="A67" s="19" t="s">
        <v>863</v>
      </c>
      <c r="B67" s="20">
        <v>93</v>
      </c>
      <c r="C67" s="20">
        <v>93</v>
      </c>
      <c r="D67" s="20">
        <v>0</v>
      </c>
      <c r="E67" s="20">
        <v>0</v>
      </c>
    </row>
    <row r="68" spans="1:5" x14ac:dyDescent="0.2">
      <c r="A68" s="21" t="s">
        <v>126</v>
      </c>
      <c r="B68" s="30">
        <v>100</v>
      </c>
      <c r="C68" s="30">
        <v>100</v>
      </c>
      <c r="D68" s="30">
        <v>0</v>
      </c>
      <c r="E68" s="30">
        <v>0</v>
      </c>
    </row>
    <row r="69" spans="1:5" x14ac:dyDescent="0.2">
      <c r="A69" s="18" t="s">
        <v>865</v>
      </c>
      <c r="B69" s="17">
        <v>178</v>
      </c>
      <c r="C69" s="17">
        <v>0</v>
      </c>
      <c r="D69" s="17">
        <v>178</v>
      </c>
      <c r="E69" s="17">
        <v>0</v>
      </c>
    </row>
    <row r="70" spans="1:5" x14ac:dyDescent="0.2">
      <c r="A70" s="21" t="s">
        <v>126</v>
      </c>
      <c r="B70" s="30">
        <v>100</v>
      </c>
      <c r="C70" s="30">
        <v>0</v>
      </c>
      <c r="D70" s="30">
        <v>100</v>
      </c>
      <c r="E70" s="30">
        <v>0</v>
      </c>
    </row>
    <row r="71" spans="1:5" x14ac:dyDescent="0.2">
      <c r="A71" s="19" t="s">
        <v>852</v>
      </c>
      <c r="B71" s="20">
        <v>212</v>
      </c>
      <c r="C71" s="20">
        <v>0</v>
      </c>
      <c r="D71" s="20">
        <v>212</v>
      </c>
      <c r="E71" s="20">
        <v>0</v>
      </c>
    </row>
    <row r="72" spans="1:5" x14ac:dyDescent="0.2">
      <c r="A72" s="21" t="s">
        <v>126</v>
      </c>
      <c r="B72" s="30">
        <v>100</v>
      </c>
      <c r="C72" s="30">
        <v>0</v>
      </c>
      <c r="D72" s="30">
        <v>100</v>
      </c>
      <c r="E72" s="30">
        <v>0</v>
      </c>
    </row>
    <row r="73" spans="1:5" x14ac:dyDescent="0.2">
      <c r="A73" s="19" t="s">
        <v>853</v>
      </c>
      <c r="B73" s="20">
        <v>223</v>
      </c>
      <c r="C73" s="20">
        <v>0</v>
      </c>
      <c r="D73" s="20">
        <v>223</v>
      </c>
      <c r="E73" s="20">
        <v>0</v>
      </c>
    </row>
    <row r="74" spans="1:5" x14ac:dyDescent="0.2">
      <c r="A74" s="21" t="s">
        <v>126</v>
      </c>
      <c r="B74" s="30">
        <v>100</v>
      </c>
      <c r="C74" s="30">
        <v>0</v>
      </c>
      <c r="D74" s="30">
        <v>100</v>
      </c>
      <c r="E74" s="30">
        <v>0</v>
      </c>
    </row>
    <row r="75" spans="1:5" x14ac:dyDescent="0.2">
      <c r="A75" s="19" t="s">
        <v>854</v>
      </c>
      <c r="B75" s="20">
        <v>216</v>
      </c>
      <c r="C75" s="20">
        <v>0</v>
      </c>
      <c r="D75" s="20">
        <v>216</v>
      </c>
      <c r="E75" s="20">
        <v>0</v>
      </c>
    </row>
    <row r="76" spans="1:5" x14ac:dyDescent="0.2">
      <c r="A76" s="21" t="s">
        <v>126</v>
      </c>
      <c r="B76" s="30">
        <v>100</v>
      </c>
      <c r="C76" s="30">
        <v>0</v>
      </c>
      <c r="D76" s="30">
        <v>100</v>
      </c>
      <c r="E76" s="30">
        <v>0</v>
      </c>
    </row>
    <row r="77" spans="1:5" x14ac:dyDescent="0.2">
      <c r="A77" s="19" t="s">
        <v>855</v>
      </c>
      <c r="B77" s="20">
        <v>140</v>
      </c>
      <c r="C77" s="20">
        <v>0</v>
      </c>
      <c r="D77" s="20">
        <v>140</v>
      </c>
      <c r="E77" s="20">
        <v>0</v>
      </c>
    </row>
    <row r="78" spans="1:5" x14ac:dyDescent="0.2">
      <c r="A78" s="21" t="s">
        <v>126</v>
      </c>
      <c r="B78" s="30">
        <v>100</v>
      </c>
      <c r="C78" s="30">
        <v>0</v>
      </c>
      <c r="D78" s="30">
        <v>100</v>
      </c>
      <c r="E78" s="30">
        <v>0</v>
      </c>
    </row>
    <row r="79" spans="1:5" x14ac:dyDescent="0.2">
      <c r="A79" s="19" t="s">
        <v>856</v>
      </c>
      <c r="B79" s="20">
        <v>72</v>
      </c>
      <c r="C79" s="20">
        <v>0</v>
      </c>
      <c r="D79" s="20">
        <v>72</v>
      </c>
      <c r="E79" s="20">
        <v>0</v>
      </c>
    </row>
    <row r="80" spans="1:5" x14ac:dyDescent="0.2">
      <c r="A80" s="21" t="s">
        <v>126</v>
      </c>
      <c r="B80" s="30">
        <v>100</v>
      </c>
      <c r="C80" s="30">
        <v>0</v>
      </c>
      <c r="D80" s="30">
        <v>100</v>
      </c>
      <c r="E80" s="30">
        <v>0</v>
      </c>
    </row>
    <row r="81" spans="1:5" x14ac:dyDescent="0.2">
      <c r="A81" s="19" t="s">
        <v>857</v>
      </c>
      <c r="B81" s="20">
        <v>46</v>
      </c>
      <c r="C81" s="20">
        <v>0</v>
      </c>
      <c r="D81" s="20">
        <v>46</v>
      </c>
      <c r="E81" s="20">
        <v>0</v>
      </c>
    </row>
    <row r="82" spans="1:5" x14ac:dyDescent="0.2">
      <c r="A82" s="21" t="s">
        <v>126</v>
      </c>
      <c r="B82" s="30">
        <v>100</v>
      </c>
      <c r="C82" s="30">
        <v>0</v>
      </c>
      <c r="D82" s="30">
        <v>100</v>
      </c>
      <c r="E82" s="30">
        <v>0</v>
      </c>
    </row>
    <row r="83" spans="1:5" x14ac:dyDescent="0.2">
      <c r="A83" s="19" t="s">
        <v>858</v>
      </c>
      <c r="B83" s="20">
        <v>8</v>
      </c>
      <c r="C83" s="20">
        <v>0</v>
      </c>
      <c r="D83" s="20">
        <v>8</v>
      </c>
      <c r="E83" s="20">
        <v>0</v>
      </c>
    </row>
    <row r="84" spans="1:5" x14ac:dyDescent="0.2">
      <c r="A84" s="21" t="s">
        <v>126</v>
      </c>
      <c r="B84" s="30">
        <v>100</v>
      </c>
      <c r="C84" s="30">
        <v>0</v>
      </c>
      <c r="D84" s="30">
        <v>100</v>
      </c>
      <c r="E84" s="30">
        <v>0</v>
      </c>
    </row>
    <row r="85" spans="1:5" x14ac:dyDescent="0.2">
      <c r="A85" s="19" t="s">
        <v>859</v>
      </c>
      <c r="B85" s="20">
        <v>435</v>
      </c>
      <c r="C85" s="20">
        <v>0</v>
      </c>
      <c r="D85" s="20">
        <v>435</v>
      </c>
      <c r="E85" s="20">
        <v>0</v>
      </c>
    </row>
    <row r="86" spans="1:5" x14ac:dyDescent="0.2">
      <c r="A86" s="21" t="s">
        <v>126</v>
      </c>
      <c r="B86" s="30">
        <v>100</v>
      </c>
      <c r="C86" s="30">
        <v>0</v>
      </c>
      <c r="D86" s="30">
        <v>100</v>
      </c>
      <c r="E86" s="30">
        <v>0</v>
      </c>
    </row>
    <row r="87" spans="1:5" x14ac:dyDescent="0.2">
      <c r="A87" s="19" t="s">
        <v>860</v>
      </c>
      <c r="B87" s="20">
        <v>356</v>
      </c>
      <c r="C87" s="20">
        <v>0</v>
      </c>
      <c r="D87" s="20">
        <v>356</v>
      </c>
      <c r="E87" s="20">
        <v>0</v>
      </c>
    </row>
    <row r="88" spans="1:5" x14ac:dyDescent="0.2">
      <c r="A88" s="21" t="s">
        <v>126</v>
      </c>
      <c r="B88" s="30">
        <v>100</v>
      </c>
      <c r="C88" s="30">
        <v>0</v>
      </c>
      <c r="D88" s="30">
        <v>100</v>
      </c>
      <c r="E88" s="30">
        <v>0</v>
      </c>
    </row>
    <row r="89" spans="1:5" x14ac:dyDescent="0.2">
      <c r="A89" s="19" t="s">
        <v>861</v>
      </c>
      <c r="B89" s="20">
        <v>917</v>
      </c>
      <c r="C89" s="20">
        <v>0</v>
      </c>
      <c r="D89" s="20">
        <v>917</v>
      </c>
      <c r="E89" s="20">
        <v>0</v>
      </c>
    </row>
    <row r="90" spans="1:5" x14ac:dyDescent="0.2">
      <c r="A90" s="21" t="s">
        <v>126</v>
      </c>
      <c r="B90" s="30">
        <v>100</v>
      </c>
      <c r="C90" s="30">
        <v>0</v>
      </c>
      <c r="D90" s="30">
        <v>100</v>
      </c>
      <c r="E90" s="30">
        <v>0</v>
      </c>
    </row>
    <row r="91" spans="1:5" x14ac:dyDescent="0.2">
      <c r="A91" s="19" t="s">
        <v>862</v>
      </c>
      <c r="B91" s="20">
        <v>482</v>
      </c>
      <c r="C91" s="20">
        <v>0</v>
      </c>
      <c r="D91" s="20">
        <v>482</v>
      </c>
      <c r="E91" s="20">
        <v>0</v>
      </c>
    </row>
    <row r="92" spans="1:5" x14ac:dyDescent="0.2">
      <c r="A92" s="21" t="s">
        <v>126</v>
      </c>
      <c r="B92" s="30">
        <v>100</v>
      </c>
      <c r="C92" s="30">
        <v>0</v>
      </c>
      <c r="D92" s="30">
        <v>100</v>
      </c>
      <c r="E92" s="30">
        <v>0</v>
      </c>
    </row>
    <row r="93" spans="1:5" x14ac:dyDescent="0.2">
      <c r="A93" s="19" t="s">
        <v>863</v>
      </c>
      <c r="B93" s="20">
        <v>126</v>
      </c>
      <c r="C93" s="20">
        <v>0</v>
      </c>
      <c r="D93" s="20">
        <v>126</v>
      </c>
      <c r="E93" s="20">
        <v>0</v>
      </c>
    </row>
    <row r="94" spans="1:5" x14ac:dyDescent="0.2">
      <c r="A94" s="21" t="s">
        <v>126</v>
      </c>
      <c r="B94" s="30">
        <v>100</v>
      </c>
      <c r="C94" s="30">
        <v>0</v>
      </c>
      <c r="D94" s="30">
        <v>100</v>
      </c>
      <c r="E94" s="30">
        <v>0</v>
      </c>
    </row>
    <row r="95" spans="1:5" x14ac:dyDescent="0.2">
      <c r="A95" s="18" t="s">
        <v>866</v>
      </c>
      <c r="B95" s="18"/>
      <c r="C95" s="18"/>
      <c r="D95" s="18"/>
      <c r="E95" s="18"/>
    </row>
    <row r="96" spans="1:5" x14ac:dyDescent="0.2">
      <c r="A96" s="19" t="s">
        <v>130</v>
      </c>
      <c r="B96" s="20">
        <v>151</v>
      </c>
      <c r="C96" s="20">
        <v>92</v>
      </c>
      <c r="D96" s="20">
        <v>59</v>
      </c>
      <c r="E96" s="20">
        <v>0</v>
      </c>
    </row>
    <row r="97" spans="1:5" x14ac:dyDescent="0.2">
      <c r="A97" s="21" t="s">
        <v>126</v>
      </c>
      <c r="B97" s="30">
        <v>100</v>
      </c>
      <c r="C97" s="30">
        <v>60.927152</v>
      </c>
      <c r="D97" s="30">
        <v>39.072848</v>
      </c>
      <c r="E97" s="30">
        <v>0</v>
      </c>
    </row>
    <row r="98" spans="1:5" x14ac:dyDescent="0.2">
      <c r="A98" s="19" t="s">
        <v>131</v>
      </c>
      <c r="B98" s="20">
        <v>1446</v>
      </c>
      <c r="C98" s="20">
        <v>813</v>
      </c>
      <c r="D98" s="20">
        <v>632</v>
      </c>
      <c r="E98" s="20">
        <v>1</v>
      </c>
    </row>
    <row r="99" spans="1:5" x14ac:dyDescent="0.2">
      <c r="A99" s="21" t="s">
        <v>126</v>
      </c>
      <c r="B99" s="30">
        <v>100</v>
      </c>
      <c r="C99" s="30">
        <v>56.224066000000001</v>
      </c>
      <c r="D99" s="30">
        <v>43.706777000000002</v>
      </c>
      <c r="E99" s="30">
        <v>6.9155999999999995E-2</v>
      </c>
    </row>
    <row r="100" spans="1:5" x14ac:dyDescent="0.2">
      <c r="A100" s="19" t="s">
        <v>392</v>
      </c>
      <c r="B100" s="20">
        <v>150</v>
      </c>
      <c r="C100" s="20">
        <v>65</v>
      </c>
      <c r="D100" s="20">
        <v>85</v>
      </c>
      <c r="E100" s="20">
        <v>0</v>
      </c>
    </row>
    <row r="101" spans="1:5" x14ac:dyDescent="0.2">
      <c r="A101" s="21" t="s">
        <v>126</v>
      </c>
      <c r="B101" s="30">
        <v>100</v>
      </c>
      <c r="C101" s="30">
        <v>43.333333000000003</v>
      </c>
      <c r="D101" s="30">
        <v>56.666666999999997</v>
      </c>
      <c r="E101" s="30">
        <v>0</v>
      </c>
    </row>
    <row r="102" spans="1:5" x14ac:dyDescent="0.2">
      <c r="A102" s="19" t="s">
        <v>132</v>
      </c>
      <c r="B102" s="20">
        <v>372</v>
      </c>
      <c r="C102" s="20">
        <v>83</v>
      </c>
      <c r="D102" s="20">
        <v>289</v>
      </c>
      <c r="E102" s="20">
        <v>0</v>
      </c>
    </row>
    <row r="103" spans="1:5" x14ac:dyDescent="0.2">
      <c r="A103" s="21" t="s">
        <v>126</v>
      </c>
      <c r="B103" s="30">
        <v>100</v>
      </c>
      <c r="C103" s="30">
        <v>22.311827999999998</v>
      </c>
      <c r="D103" s="30">
        <v>77.688171999999994</v>
      </c>
      <c r="E103" s="30">
        <v>0</v>
      </c>
    </row>
    <row r="104" spans="1:5" x14ac:dyDescent="0.2">
      <c r="A104" s="19" t="s">
        <v>867</v>
      </c>
      <c r="B104" s="20">
        <v>69</v>
      </c>
      <c r="C104" s="20">
        <v>39</v>
      </c>
      <c r="D104" s="20">
        <v>30</v>
      </c>
      <c r="E104" s="20">
        <v>0</v>
      </c>
    </row>
    <row r="105" spans="1:5" x14ac:dyDescent="0.2">
      <c r="A105" s="21" t="s">
        <v>126</v>
      </c>
      <c r="B105" s="30">
        <v>100</v>
      </c>
      <c r="C105" s="30">
        <v>56.521738999999997</v>
      </c>
      <c r="D105" s="30">
        <v>43.478261000000003</v>
      </c>
      <c r="E105" s="30">
        <v>0</v>
      </c>
    </row>
    <row r="106" spans="1:5" x14ac:dyDescent="0.2">
      <c r="A106" s="18" t="s">
        <v>133</v>
      </c>
      <c r="B106" s="17">
        <v>92</v>
      </c>
      <c r="C106" s="17">
        <v>92</v>
      </c>
      <c r="D106" s="17">
        <v>0</v>
      </c>
      <c r="E106" s="17">
        <v>0</v>
      </c>
    </row>
    <row r="107" spans="1:5" x14ac:dyDescent="0.2">
      <c r="A107" s="21" t="s">
        <v>126</v>
      </c>
      <c r="B107" s="30">
        <v>100</v>
      </c>
      <c r="C107" s="30">
        <v>100</v>
      </c>
      <c r="D107" s="30">
        <v>0</v>
      </c>
      <c r="E107" s="30">
        <v>0</v>
      </c>
    </row>
    <row r="108" spans="1:5" x14ac:dyDescent="0.2">
      <c r="A108" s="19" t="s">
        <v>134</v>
      </c>
      <c r="B108" s="20">
        <v>813</v>
      </c>
      <c r="C108" s="20">
        <v>813</v>
      </c>
      <c r="D108" s="20">
        <v>0</v>
      </c>
      <c r="E108" s="20">
        <v>0</v>
      </c>
    </row>
    <row r="109" spans="1:5" x14ac:dyDescent="0.2">
      <c r="A109" s="21" t="s">
        <v>126</v>
      </c>
      <c r="B109" s="30">
        <v>100</v>
      </c>
      <c r="C109" s="30">
        <v>100</v>
      </c>
      <c r="D109" s="30">
        <v>0</v>
      </c>
      <c r="E109" s="30">
        <v>0</v>
      </c>
    </row>
    <row r="110" spans="1:5" x14ac:dyDescent="0.2">
      <c r="A110" s="19" t="s">
        <v>393</v>
      </c>
      <c r="B110" s="20">
        <v>65</v>
      </c>
      <c r="C110" s="20">
        <v>65</v>
      </c>
      <c r="D110" s="20">
        <v>0</v>
      </c>
      <c r="E110" s="20">
        <v>0</v>
      </c>
    </row>
    <row r="111" spans="1:5" x14ac:dyDescent="0.2">
      <c r="A111" s="21" t="s">
        <v>126</v>
      </c>
      <c r="B111" s="30">
        <v>100</v>
      </c>
      <c r="C111" s="30">
        <v>100</v>
      </c>
      <c r="D111" s="30">
        <v>0</v>
      </c>
      <c r="E111" s="30">
        <v>0</v>
      </c>
    </row>
    <row r="112" spans="1:5" x14ac:dyDescent="0.2">
      <c r="A112" s="19" t="s">
        <v>135</v>
      </c>
      <c r="B112" s="20">
        <v>83</v>
      </c>
      <c r="C112" s="20">
        <v>83</v>
      </c>
      <c r="D112" s="20">
        <v>0</v>
      </c>
      <c r="E112" s="20">
        <v>0</v>
      </c>
    </row>
    <row r="113" spans="1:5" x14ac:dyDescent="0.2">
      <c r="A113" s="21" t="s">
        <v>126</v>
      </c>
      <c r="B113" s="30">
        <v>100</v>
      </c>
      <c r="C113" s="30">
        <v>100</v>
      </c>
      <c r="D113" s="30">
        <v>0</v>
      </c>
      <c r="E113" s="30">
        <v>0</v>
      </c>
    </row>
    <row r="114" spans="1:5" x14ac:dyDescent="0.2">
      <c r="A114" s="19" t="s">
        <v>868</v>
      </c>
      <c r="B114" s="20">
        <v>39</v>
      </c>
      <c r="C114" s="20">
        <v>39</v>
      </c>
      <c r="D114" s="20">
        <v>0</v>
      </c>
      <c r="E114" s="20">
        <v>0</v>
      </c>
    </row>
    <row r="115" spans="1:5" x14ac:dyDescent="0.2">
      <c r="A115" s="21" t="s">
        <v>126</v>
      </c>
      <c r="B115" s="30">
        <v>100</v>
      </c>
      <c r="C115" s="30">
        <v>100</v>
      </c>
      <c r="D115" s="30">
        <v>0</v>
      </c>
      <c r="E115" s="30">
        <v>0</v>
      </c>
    </row>
    <row r="116" spans="1:5" x14ac:dyDescent="0.2">
      <c r="A116" s="18" t="s">
        <v>136</v>
      </c>
      <c r="B116" s="17">
        <v>59</v>
      </c>
      <c r="C116" s="17">
        <v>0</v>
      </c>
      <c r="D116" s="17">
        <v>59</v>
      </c>
      <c r="E116" s="17">
        <v>0</v>
      </c>
    </row>
    <row r="117" spans="1:5" x14ac:dyDescent="0.2">
      <c r="A117" s="21" t="s">
        <v>126</v>
      </c>
      <c r="B117" s="30">
        <v>100</v>
      </c>
      <c r="C117" s="30">
        <v>0</v>
      </c>
      <c r="D117" s="30">
        <v>100</v>
      </c>
      <c r="E117" s="30">
        <v>0</v>
      </c>
    </row>
    <row r="118" spans="1:5" x14ac:dyDescent="0.2">
      <c r="A118" s="19" t="s">
        <v>134</v>
      </c>
      <c r="B118" s="20">
        <v>632</v>
      </c>
      <c r="C118" s="20">
        <v>0</v>
      </c>
      <c r="D118" s="20">
        <v>632</v>
      </c>
      <c r="E118" s="20">
        <v>0</v>
      </c>
    </row>
    <row r="119" spans="1:5" x14ac:dyDescent="0.2">
      <c r="A119" s="21" t="s">
        <v>126</v>
      </c>
      <c r="B119" s="30">
        <v>100</v>
      </c>
      <c r="C119" s="30">
        <v>0</v>
      </c>
      <c r="D119" s="30">
        <v>100</v>
      </c>
      <c r="E119" s="30">
        <v>0</v>
      </c>
    </row>
    <row r="120" spans="1:5" x14ac:dyDescent="0.2">
      <c r="A120" s="19" t="s">
        <v>393</v>
      </c>
      <c r="B120" s="20">
        <v>85</v>
      </c>
      <c r="C120" s="20">
        <v>0</v>
      </c>
      <c r="D120" s="20">
        <v>85</v>
      </c>
      <c r="E120" s="20">
        <v>0</v>
      </c>
    </row>
    <row r="121" spans="1:5" x14ac:dyDescent="0.2">
      <c r="A121" s="21" t="s">
        <v>126</v>
      </c>
      <c r="B121" s="30">
        <v>100</v>
      </c>
      <c r="C121" s="30">
        <v>0</v>
      </c>
      <c r="D121" s="30">
        <v>100</v>
      </c>
      <c r="E121" s="30">
        <v>0</v>
      </c>
    </row>
    <row r="122" spans="1:5" x14ac:dyDescent="0.2">
      <c r="A122" s="19" t="s">
        <v>135</v>
      </c>
      <c r="B122" s="20">
        <v>289</v>
      </c>
      <c r="C122" s="20">
        <v>0</v>
      </c>
      <c r="D122" s="20">
        <v>289</v>
      </c>
      <c r="E122" s="20">
        <v>0</v>
      </c>
    </row>
    <row r="123" spans="1:5" x14ac:dyDescent="0.2">
      <c r="A123" s="21" t="s">
        <v>126</v>
      </c>
      <c r="B123" s="30">
        <v>100</v>
      </c>
      <c r="C123" s="30">
        <v>0</v>
      </c>
      <c r="D123" s="30">
        <v>100</v>
      </c>
      <c r="E123" s="30">
        <v>0</v>
      </c>
    </row>
    <row r="124" spans="1:5" x14ac:dyDescent="0.2">
      <c r="A124" s="19" t="s">
        <v>868</v>
      </c>
      <c r="B124" s="20">
        <v>30</v>
      </c>
      <c r="C124" s="20">
        <v>0</v>
      </c>
      <c r="D124" s="20">
        <v>30</v>
      </c>
      <c r="E124" s="20">
        <v>0</v>
      </c>
    </row>
    <row r="125" spans="1:5" x14ac:dyDescent="0.2">
      <c r="A125" s="21" t="s">
        <v>126</v>
      </c>
      <c r="B125" s="30">
        <v>100</v>
      </c>
      <c r="C125" s="30">
        <v>0</v>
      </c>
      <c r="D125" s="30">
        <v>100</v>
      </c>
      <c r="E125" s="30">
        <v>0</v>
      </c>
    </row>
    <row r="126" spans="1:5" x14ac:dyDescent="0.2">
      <c r="A126" s="18" t="s">
        <v>869</v>
      </c>
      <c r="B126" s="18"/>
      <c r="C126" s="18"/>
      <c r="D126" s="18"/>
      <c r="E126" s="18"/>
    </row>
    <row r="127" spans="1:5" x14ac:dyDescent="0.2">
      <c r="A127" s="19" t="s">
        <v>870</v>
      </c>
      <c r="B127" s="20">
        <v>366</v>
      </c>
      <c r="C127" s="20">
        <v>166</v>
      </c>
      <c r="D127" s="20">
        <v>200</v>
      </c>
      <c r="E127" s="20">
        <v>0</v>
      </c>
    </row>
    <row r="128" spans="1:5" x14ac:dyDescent="0.2">
      <c r="A128" s="21" t="s">
        <v>126</v>
      </c>
      <c r="B128" s="30">
        <v>100</v>
      </c>
      <c r="C128" s="30">
        <v>45.355190999999998</v>
      </c>
      <c r="D128" s="30">
        <v>54.644809000000002</v>
      </c>
      <c r="E128" s="30">
        <v>0</v>
      </c>
    </row>
    <row r="129" spans="1:5" x14ac:dyDescent="0.2">
      <c r="A129" s="19" t="s">
        <v>871</v>
      </c>
      <c r="B129" s="20">
        <v>1212</v>
      </c>
      <c r="C129" s="20">
        <v>676</v>
      </c>
      <c r="D129" s="20">
        <v>535</v>
      </c>
      <c r="E129" s="20">
        <v>1</v>
      </c>
    </row>
    <row r="130" spans="1:5" x14ac:dyDescent="0.2">
      <c r="A130" s="21" t="s">
        <v>126</v>
      </c>
      <c r="B130" s="30">
        <v>100</v>
      </c>
      <c r="C130" s="30">
        <v>55.775578000000003</v>
      </c>
      <c r="D130" s="30">
        <v>44.141914</v>
      </c>
      <c r="E130" s="30">
        <v>8.2507999999999998E-2</v>
      </c>
    </row>
    <row r="131" spans="1:5" x14ac:dyDescent="0.2">
      <c r="A131" s="19" t="s">
        <v>137</v>
      </c>
      <c r="B131" s="20">
        <v>112</v>
      </c>
      <c r="C131" s="20">
        <v>68</v>
      </c>
      <c r="D131" s="20">
        <v>44</v>
      </c>
      <c r="E131" s="20">
        <v>0</v>
      </c>
    </row>
    <row r="132" spans="1:5" x14ac:dyDescent="0.2">
      <c r="A132" s="21" t="s">
        <v>126</v>
      </c>
      <c r="B132" s="30">
        <v>100</v>
      </c>
      <c r="C132" s="30">
        <v>60.714286000000001</v>
      </c>
      <c r="D132" s="30">
        <v>39.285713999999999</v>
      </c>
      <c r="E132" s="30">
        <v>0</v>
      </c>
    </row>
    <row r="133" spans="1:5" x14ac:dyDescent="0.2">
      <c r="A133" s="19" t="s">
        <v>138</v>
      </c>
      <c r="B133" s="20">
        <v>673</v>
      </c>
      <c r="C133" s="20">
        <v>305</v>
      </c>
      <c r="D133" s="20">
        <v>368</v>
      </c>
      <c r="E133" s="20">
        <v>0</v>
      </c>
    </row>
    <row r="134" spans="1:5" x14ac:dyDescent="0.2">
      <c r="A134" s="21" t="s">
        <v>126</v>
      </c>
      <c r="B134" s="30">
        <v>100</v>
      </c>
      <c r="C134" s="30">
        <v>45.319465000000001</v>
      </c>
      <c r="D134" s="30">
        <v>54.680534999999999</v>
      </c>
      <c r="E134" s="30">
        <v>0</v>
      </c>
    </row>
    <row r="135" spans="1:5" x14ac:dyDescent="0.2">
      <c r="A135" s="19" t="s">
        <v>872</v>
      </c>
      <c r="B135" s="20">
        <v>75</v>
      </c>
      <c r="C135" s="20">
        <v>37</v>
      </c>
      <c r="D135" s="20">
        <v>38</v>
      </c>
      <c r="E135" s="20">
        <v>0</v>
      </c>
    </row>
    <row r="136" spans="1:5" x14ac:dyDescent="0.2">
      <c r="A136" s="21" t="s">
        <v>126</v>
      </c>
      <c r="B136" s="30">
        <v>100</v>
      </c>
      <c r="C136" s="30">
        <v>49.333333000000003</v>
      </c>
      <c r="D136" s="30">
        <v>50.666666999999997</v>
      </c>
      <c r="E136" s="30">
        <v>0</v>
      </c>
    </row>
    <row r="137" spans="1:5" x14ac:dyDescent="0.2">
      <c r="A137" s="19" t="s">
        <v>873</v>
      </c>
      <c r="B137" s="20">
        <v>178</v>
      </c>
      <c r="C137" s="20">
        <v>89</v>
      </c>
      <c r="D137" s="20">
        <v>89</v>
      </c>
      <c r="E137" s="20">
        <v>0</v>
      </c>
    </row>
    <row r="138" spans="1:5" x14ac:dyDescent="0.2">
      <c r="A138" s="21" t="s">
        <v>126</v>
      </c>
      <c r="B138" s="30">
        <v>100</v>
      </c>
      <c r="C138" s="30">
        <v>50</v>
      </c>
      <c r="D138" s="30">
        <v>50</v>
      </c>
      <c r="E138" s="30">
        <v>0</v>
      </c>
    </row>
    <row r="139" spans="1:5" x14ac:dyDescent="0.2">
      <c r="A139" s="19" t="s">
        <v>1441</v>
      </c>
      <c r="B139" s="20">
        <v>1644</v>
      </c>
      <c r="C139" s="20">
        <v>837</v>
      </c>
      <c r="D139" s="20">
        <v>806</v>
      </c>
      <c r="E139" s="20">
        <v>1</v>
      </c>
    </row>
    <row r="140" spans="1:5" x14ac:dyDescent="0.2">
      <c r="A140" s="21" t="s">
        <v>126</v>
      </c>
      <c r="B140" s="30">
        <v>100</v>
      </c>
      <c r="C140" s="30">
        <v>50.912408999999997</v>
      </c>
      <c r="D140" s="30">
        <v>49.026764</v>
      </c>
      <c r="E140" s="30">
        <v>6.0826999999999999E-2</v>
      </c>
    </row>
    <row r="141" spans="1:5" x14ac:dyDescent="0.2">
      <c r="A141" s="18" t="s">
        <v>874</v>
      </c>
      <c r="B141" s="18"/>
      <c r="C141" s="18"/>
      <c r="D141" s="18"/>
      <c r="E141" s="18"/>
    </row>
    <row r="142" spans="1:5" x14ac:dyDescent="0.2">
      <c r="A142" s="21" t="s">
        <v>875</v>
      </c>
      <c r="B142" s="34">
        <v>366</v>
      </c>
      <c r="C142" s="34">
        <v>166</v>
      </c>
      <c r="D142" s="34">
        <v>200</v>
      </c>
      <c r="E142" s="34">
        <v>0</v>
      </c>
    </row>
    <row r="143" spans="1:5" x14ac:dyDescent="0.2">
      <c r="A143" s="21" t="s">
        <v>126</v>
      </c>
      <c r="B143" s="30">
        <v>100</v>
      </c>
      <c r="C143" s="30">
        <v>45.355190999999998</v>
      </c>
      <c r="D143" s="30">
        <v>54.644809000000002</v>
      </c>
      <c r="E143" s="30">
        <v>0</v>
      </c>
    </row>
    <row r="144" spans="1:5" x14ac:dyDescent="0.2">
      <c r="A144" s="21" t="s">
        <v>876</v>
      </c>
      <c r="B144" s="34">
        <v>954</v>
      </c>
      <c r="C144" s="34">
        <v>490</v>
      </c>
      <c r="D144" s="34">
        <v>463</v>
      </c>
      <c r="E144" s="34">
        <v>1</v>
      </c>
    </row>
    <row r="145" spans="1:5" x14ac:dyDescent="0.2">
      <c r="A145" s="21" t="s">
        <v>126</v>
      </c>
      <c r="B145" s="30">
        <v>100</v>
      </c>
      <c r="C145" s="30">
        <v>51.362682999999997</v>
      </c>
      <c r="D145" s="30">
        <v>48.532494999999997</v>
      </c>
      <c r="E145" s="30">
        <v>0.104822</v>
      </c>
    </row>
    <row r="146" spans="1:5" x14ac:dyDescent="0.2">
      <c r="A146" s="19" t="s">
        <v>877</v>
      </c>
      <c r="B146" s="20">
        <v>345</v>
      </c>
      <c r="C146" s="20">
        <v>181</v>
      </c>
      <c r="D146" s="20">
        <v>164</v>
      </c>
      <c r="E146" s="20">
        <v>0</v>
      </c>
    </row>
    <row r="147" spans="1:5" x14ac:dyDescent="0.2">
      <c r="A147" s="21" t="s">
        <v>126</v>
      </c>
      <c r="B147" s="30">
        <v>100</v>
      </c>
      <c r="C147" s="30">
        <v>52.463768000000002</v>
      </c>
      <c r="D147" s="30">
        <v>47.536231999999998</v>
      </c>
      <c r="E147" s="30">
        <v>0</v>
      </c>
    </row>
    <row r="148" spans="1:5" x14ac:dyDescent="0.2">
      <c r="A148" s="19" t="s">
        <v>878</v>
      </c>
      <c r="B148" s="20">
        <v>141</v>
      </c>
      <c r="C148" s="20">
        <v>65</v>
      </c>
      <c r="D148" s="20">
        <v>76</v>
      </c>
      <c r="E148" s="20">
        <v>0</v>
      </c>
    </row>
    <row r="149" spans="1:5" x14ac:dyDescent="0.2">
      <c r="A149" s="21" t="s">
        <v>126</v>
      </c>
      <c r="B149" s="30">
        <v>100</v>
      </c>
      <c r="C149" s="30">
        <v>46.099291000000001</v>
      </c>
      <c r="D149" s="30">
        <v>53.900708999999999</v>
      </c>
      <c r="E149" s="30">
        <v>0</v>
      </c>
    </row>
    <row r="150" spans="1:5" x14ac:dyDescent="0.2">
      <c r="A150" s="19" t="s">
        <v>879</v>
      </c>
      <c r="B150" s="20">
        <v>56</v>
      </c>
      <c r="C150" s="20">
        <v>32</v>
      </c>
      <c r="D150" s="20">
        <v>24</v>
      </c>
      <c r="E150" s="20">
        <v>0</v>
      </c>
    </row>
    <row r="151" spans="1:5" x14ac:dyDescent="0.2">
      <c r="A151" s="21" t="s">
        <v>126</v>
      </c>
      <c r="B151" s="30">
        <v>100</v>
      </c>
      <c r="C151" s="30">
        <v>57.142856999999999</v>
      </c>
      <c r="D151" s="30">
        <v>42.857143000000001</v>
      </c>
      <c r="E151" s="30">
        <v>0</v>
      </c>
    </row>
    <row r="152" spans="1:5" x14ac:dyDescent="0.2">
      <c r="A152" s="19" t="s">
        <v>880</v>
      </c>
      <c r="B152" s="20">
        <v>48</v>
      </c>
      <c r="C152" s="20">
        <v>21</v>
      </c>
      <c r="D152" s="20">
        <v>27</v>
      </c>
      <c r="E152" s="20">
        <v>0</v>
      </c>
    </row>
    <row r="153" spans="1:5" x14ac:dyDescent="0.2">
      <c r="A153" s="21" t="s">
        <v>126</v>
      </c>
      <c r="B153" s="30">
        <v>100</v>
      </c>
      <c r="C153" s="30">
        <v>43.75</v>
      </c>
      <c r="D153" s="30">
        <v>56.25</v>
      </c>
      <c r="E153" s="30">
        <v>0</v>
      </c>
    </row>
    <row r="154" spans="1:5" x14ac:dyDescent="0.2">
      <c r="A154" s="19" t="s">
        <v>881</v>
      </c>
      <c r="B154" s="20">
        <v>20</v>
      </c>
      <c r="C154" s="20">
        <v>6</v>
      </c>
      <c r="D154" s="20">
        <v>14</v>
      </c>
      <c r="E154" s="20">
        <v>0</v>
      </c>
    </row>
    <row r="155" spans="1:5" x14ac:dyDescent="0.2">
      <c r="A155" s="21" t="s">
        <v>126</v>
      </c>
      <c r="B155" s="30">
        <v>100</v>
      </c>
      <c r="C155" s="30">
        <v>30</v>
      </c>
      <c r="D155" s="30">
        <v>70</v>
      </c>
      <c r="E155" s="30">
        <v>0</v>
      </c>
    </row>
    <row r="156" spans="1:5" x14ac:dyDescent="0.2">
      <c r="A156" s="19" t="s">
        <v>882</v>
      </c>
      <c r="B156" s="20">
        <v>4</v>
      </c>
      <c r="C156" s="20">
        <v>4</v>
      </c>
      <c r="D156" s="20">
        <v>0</v>
      </c>
      <c r="E156" s="20">
        <v>0</v>
      </c>
    </row>
    <row r="157" spans="1:5" x14ac:dyDescent="0.2">
      <c r="A157" s="21" t="s">
        <v>126</v>
      </c>
      <c r="B157" s="30">
        <v>100</v>
      </c>
      <c r="C157" s="30">
        <v>100</v>
      </c>
      <c r="D157" s="30">
        <v>0</v>
      </c>
      <c r="E157" s="30">
        <v>0</v>
      </c>
    </row>
    <row r="158" spans="1:5" x14ac:dyDescent="0.2">
      <c r="A158" s="19" t="s">
        <v>883</v>
      </c>
      <c r="B158" s="20">
        <v>2</v>
      </c>
      <c r="C158" s="20">
        <v>1</v>
      </c>
      <c r="D158" s="20">
        <v>1</v>
      </c>
      <c r="E158" s="20">
        <v>0</v>
      </c>
    </row>
    <row r="159" spans="1:5" x14ac:dyDescent="0.2">
      <c r="A159" s="21" t="s">
        <v>126</v>
      </c>
      <c r="B159" s="30">
        <v>100</v>
      </c>
      <c r="C159" s="30">
        <v>50</v>
      </c>
      <c r="D159" s="30">
        <v>50</v>
      </c>
      <c r="E159" s="30">
        <v>0</v>
      </c>
    </row>
    <row r="160" spans="1:5" x14ac:dyDescent="0.2">
      <c r="A160" s="19" t="s">
        <v>884</v>
      </c>
      <c r="B160" s="20">
        <v>2</v>
      </c>
      <c r="C160" s="20">
        <v>1</v>
      </c>
      <c r="D160" s="20">
        <v>1</v>
      </c>
      <c r="E160" s="20">
        <v>0</v>
      </c>
    </row>
    <row r="161" spans="1:5" x14ac:dyDescent="0.2">
      <c r="A161" s="21" t="s">
        <v>126</v>
      </c>
      <c r="B161" s="30">
        <v>100</v>
      </c>
      <c r="C161" s="30">
        <v>50</v>
      </c>
      <c r="D161" s="30">
        <v>50</v>
      </c>
      <c r="E161" s="30">
        <v>0</v>
      </c>
    </row>
    <row r="162" spans="1:5" x14ac:dyDescent="0.2">
      <c r="A162" s="19" t="s">
        <v>873</v>
      </c>
      <c r="B162" s="20">
        <v>250</v>
      </c>
      <c r="C162" s="20">
        <v>125</v>
      </c>
      <c r="D162" s="20">
        <v>125</v>
      </c>
      <c r="E162" s="20">
        <v>0</v>
      </c>
    </row>
    <row r="163" spans="1:5" x14ac:dyDescent="0.2">
      <c r="A163" s="21" t="s">
        <v>126</v>
      </c>
      <c r="B163" s="30">
        <v>100</v>
      </c>
      <c r="C163" s="30">
        <v>50</v>
      </c>
      <c r="D163" s="30">
        <v>50</v>
      </c>
      <c r="E163" s="30">
        <v>0</v>
      </c>
    </row>
    <row r="164" spans="1:5" x14ac:dyDescent="0.2">
      <c r="A164" s="18" t="s">
        <v>885</v>
      </c>
      <c r="B164" s="18"/>
      <c r="C164" s="18"/>
      <c r="D164" s="18"/>
      <c r="E164" s="18"/>
    </row>
    <row r="165" spans="1:5" x14ac:dyDescent="0.2">
      <c r="A165" s="19" t="s">
        <v>886</v>
      </c>
      <c r="B165" s="20">
        <v>1712</v>
      </c>
      <c r="C165" s="20">
        <v>851</v>
      </c>
      <c r="D165" s="20">
        <v>861</v>
      </c>
      <c r="E165" s="20">
        <v>0</v>
      </c>
    </row>
    <row r="166" spans="1:5" x14ac:dyDescent="0.2">
      <c r="A166" s="21" t="s">
        <v>126</v>
      </c>
      <c r="B166" s="30">
        <v>100</v>
      </c>
      <c r="C166" s="30">
        <v>49.707943999999998</v>
      </c>
      <c r="D166" s="30">
        <v>50.292056000000002</v>
      </c>
      <c r="E166" s="30">
        <v>0</v>
      </c>
    </row>
    <row r="167" spans="1:5" x14ac:dyDescent="0.2">
      <c r="A167" s="19" t="s">
        <v>139</v>
      </c>
      <c r="B167" s="20">
        <v>76</v>
      </c>
      <c r="C167" s="20">
        <v>33</v>
      </c>
      <c r="D167" s="20">
        <v>43</v>
      </c>
      <c r="E167" s="20">
        <v>0</v>
      </c>
    </row>
    <row r="168" spans="1:5" x14ac:dyDescent="0.2">
      <c r="A168" s="21" t="s">
        <v>126</v>
      </c>
      <c r="B168" s="30">
        <v>100</v>
      </c>
      <c r="C168" s="30">
        <v>43.421053000000001</v>
      </c>
      <c r="D168" s="30">
        <v>56.578946999999999</v>
      </c>
      <c r="E168" s="30">
        <v>0</v>
      </c>
    </row>
    <row r="169" spans="1:5" x14ac:dyDescent="0.2">
      <c r="A169" s="19" t="s">
        <v>887</v>
      </c>
      <c r="B169" s="20">
        <v>59</v>
      </c>
      <c r="C169" s="20">
        <v>37</v>
      </c>
      <c r="D169" s="20">
        <v>21</v>
      </c>
      <c r="E169" s="20">
        <v>1</v>
      </c>
    </row>
    <row r="170" spans="1:5" x14ac:dyDescent="0.2">
      <c r="A170" s="21" t="s">
        <v>126</v>
      </c>
      <c r="B170" s="30">
        <v>100</v>
      </c>
      <c r="C170" s="30">
        <v>62.711863999999998</v>
      </c>
      <c r="D170" s="30">
        <v>35.593220000000002</v>
      </c>
      <c r="E170" s="30">
        <v>1.6949149999999999</v>
      </c>
    </row>
    <row r="171" spans="1:5" x14ac:dyDescent="0.2">
      <c r="A171" s="19" t="s">
        <v>140</v>
      </c>
      <c r="B171" s="20">
        <v>194</v>
      </c>
      <c r="C171" s="20">
        <v>107</v>
      </c>
      <c r="D171" s="20">
        <v>87</v>
      </c>
      <c r="E171" s="20">
        <v>0</v>
      </c>
    </row>
    <row r="172" spans="1:5" x14ac:dyDescent="0.2">
      <c r="A172" s="21" t="s">
        <v>126</v>
      </c>
      <c r="B172" s="30">
        <v>100</v>
      </c>
      <c r="C172" s="30">
        <v>55.154639000000003</v>
      </c>
      <c r="D172" s="30">
        <v>44.845360999999997</v>
      </c>
      <c r="E172" s="30">
        <v>0</v>
      </c>
    </row>
    <row r="173" spans="1:5" x14ac:dyDescent="0.2">
      <c r="A173" s="19" t="s">
        <v>141</v>
      </c>
      <c r="B173" s="20">
        <v>16</v>
      </c>
      <c r="C173" s="20">
        <v>3</v>
      </c>
      <c r="D173" s="20">
        <v>13</v>
      </c>
      <c r="E173" s="20">
        <v>0</v>
      </c>
    </row>
    <row r="174" spans="1:5" x14ac:dyDescent="0.2">
      <c r="A174" s="21" t="s">
        <v>126</v>
      </c>
      <c r="B174" s="30">
        <v>100</v>
      </c>
      <c r="C174" s="30">
        <v>18.75</v>
      </c>
      <c r="D174" s="30">
        <v>81.25</v>
      </c>
      <c r="E174" s="30">
        <v>0</v>
      </c>
    </row>
    <row r="175" spans="1:5" x14ac:dyDescent="0.2">
      <c r="A175" s="19" t="s">
        <v>849</v>
      </c>
      <c r="B175" s="20">
        <v>46</v>
      </c>
      <c r="C175" s="20">
        <v>19</v>
      </c>
      <c r="D175" s="20">
        <v>27</v>
      </c>
      <c r="E175" s="20">
        <v>0</v>
      </c>
    </row>
    <row r="176" spans="1:5" x14ac:dyDescent="0.2">
      <c r="A176" s="21" t="s">
        <v>126</v>
      </c>
      <c r="B176" s="30">
        <v>100</v>
      </c>
      <c r="C176" s="30">
        <v>41.304347999999997</v>
      </c>
      <c r="D176" s="30">
        <v>58.695652000000003</v>
      </c>
      <c r="E176" s="30">
        <v>0</v>
      </c>
    </row>
    <row r="177" spans="1:5" x14ac:dyDescent="0.2">
      <c r="A177" s="19" t="s">
        <v>873</v>
      </c>
      <c r="B177" s="20">
        <v>85</v>
      </c>
      <c r="C177" s="20">
        <v>42</v>
      </c>
      <c r="D177" s="20">
        <v>43</v>
      </c>
      <c r="E177" s="20">
        <v>0</v>
      </c>
    </row>
    <row r="178" spans="1:5" x14ac:dyDescent="0.2">
      <c r="A178" s="21" t="s">
        <v>126</v>
      </c>
      <c r="B178" s="30">
        <v>100</v>
      </c>
      <c r="C178" s="30">
        <v>49.411765000000003</v>
      </c>
      <c r="D178" s="30">
        <v>50.588234999999997</v>
      </c>
      <c r="E178" s="30">
        <v>0</v>
      </c>
    </row>
    <row r="179" spans="1:5" x14ac:dyDescent="0.2">
      <c r="A179" s="18" t="s">
        <v>888</v>
      </c>
      <c r="B179" s="18"/>
      <c r="C179" s="18"/>
      <c r="D179" s="18"/>
      <c r="E179" s="18"/>
    </row>
    <row r="180" spans="1:5" x14ac:dyDescent="0.2">
      <c r="A180" s="19" t="s">
        <v>889</v>
      </c>
      <c r="B180" s="20">
        <v>1212</v>
      </c>
      <c r="C180" s="20">
        <v>629</v>
      </c>
      <c r="D180" s="20">
        <v>583</v>
      </c>
      <c r="E180" s="20">
        <v>0</v>
      </c>
    </row>
    <row r="181" spans="1:5" x14ac:dyDescent="0.2">
      <c r="A181" s="21" t="s">
        <v>126</v>
      </c>
      <c r="B181" s="30">
        <v>100</v>
      </c>
      <c r="C181" s="30">
        <v>51.897689999999997</v>
      </c>
      <c r="D181" s="30">
        <v>48.102310000000003</v>
      </c>
      <c r="E181" s="30">
        <v>0</v>
      </c>
    </row>
    <row r="182" spans="1:5" x14ac:dyDescent="0.2">
      <c r="A182" s="19" t="s">
        <v>890</v>
      </c>
      <c r="B182" s="20">
        <v>24</v>
      </c>
      <c r="C182" s="20">
        <v>12</v>
      </c>
      <c r="D182" s="20">
        <v>12</v>
      </c>
      <c r="E182" s="20">
        <v>0</v>
      </c>
    </row>
    <row r="183" spans="1:5" x14ac:dyDescent="0.2">
      <c r="A183" s="21" t="s">
        <v>126</v>
      </c>
      <c r="B183" s="30">
        <v>100</v>
      </c>
      <c r="C183" s="30">
        <v>50</v>
      </c>
      <c r="D183" s="30">
        <v>50</v>
      </c>
      <c r="E183" s="30">
        <v>0</v>
      </c>
    </row>
    <row r="184" spans="1:5" x14ac:dyDescent="0.2">
      <c r="A184" s="19" t="s">
        <v>891</v>
      </c>
      <c r="B184" s="20">
        <v>76</v>
      </c>
      <c r="C184" s="20">
        <v>35</v>
      </c>
      <c r="D184" s="20">
        <v>41</v>
      </c>
      <c r="E184" s="20">
        <v>0</v>
      </c>
    </row>
    <row r="185" spans="1:5" x14ac:dyDescent="0.2">
      <c r="A185" s="21" t="s">
        <v>126</v>
      </c>
      <c r="B185" s="30">
        <v>100</v>
      </c>
      <c r="C185" s="30">
        <v>46.052632000000003</v>
      </c>
      <c r="D185" s="30">
        <v>53.947367999999997</v>
      </c>
      <c r="E185" s="30">
        <v>0</v>
      </c>
    </row>
    <row r="186" spans="1:5" x14ac:dyDescent="0.2">
      <c r="A186" s="19" t="s">
        <v>892</v>
      </c>
      <c r="B186" s="20">
        <v>43</v>
      </c>
      <c r="C186" s="20">
        <v>27</v>
      </c>
      <c r="D186" s="20">
        <v>16</v>
      </c>
      <c r="E186" s="20">
        <v>0</v>
      </c>
    </row>
    <row r="187" spans="1:5" x14ac:dyDescent="0.2">
      <c r="A187" s="21" t="s">
        <v>126</v>
      </c>
      <c r="B187" s="30">
        <v>100</v>
      </c>
      <c r="C187" s="30">
        <v>62.790697999999999</v>
      </c>
      <c r="D187" s="30">
        <v>37.209302000000001</v>
      </c>
      <c r="E187" s="30">
        <v>0</v>
      </c>
    </row>
    <row r="188" spans="1:5" x14ac:dyDescent="0.2">
      <c r="A188" s="19" t="s">
        <v>893</v>
      </c>
      <c r="B188" s="20">
        <v>14</v>
      </c>
      <c r="C188" s="20">
        <v>8</v>
      </c>
      <c r="D188" s="20">
        <v>6</v>
      </c>
      <c r="E188" s="20">
        <v>0</v>
      </c>
    </row>
    <row r="189" spans="1:5" x14ac:dyDescent="0.2">
      <c r="A189" s="21" t="s">
        <v>126</v>
      </c>
      <c r="B189" s="30">
        <v>100</v>
      </c>
      <c r="C189" s="30">
        <v>57.142856999999999</v>
      </c>
      <c r="D189" s="30">
        <v>42.857143000000001</v>
      </c>
      <c r="E189" s="30">
        <v>0</v>
      </c>
    </row>
    <row r="190" spans="1:5" x14ac:dyDescent="0.2">
      <c r="A190" s="19" t="s">
        <v>894</v>
      </c>
      <c r="B190" s="20">
        <v>5</v>
      </c>
      <c r="C190" s="20">
        <v>3</v>
      </c>
      <c r="D190" s="20">
        <v>2</v>
      </c>
      <c r="E190" s="20">
        <v>0</v>
      </c>
    </row>
    <row r="191" spans="1:5" x14ac:dyDescent="0.2">
      <c r="A191" s="21" t="s">
        <v>126</v>
      </c>
      <c r="B191" s="30">
        <v>100</v>
      </c>
      <c r="C191" s="30">
        <v>60</v>
      </c>
      <c r="D191" s="30">
        <v>40</v>
      </c>
      <c r="E191" s="30">
        <v>0</v>
      </c>
    </row>
    <row r="192" spans="1:5" x14ac:dyDescent="0.2">
      <c r="A192" s="19" t="s">
        <v>873</v>
      </c>
      <c r="B192" s="20">
        <v>414</v>
      </c>
      <c r="C192" s="20">
        <v>170</v>
      </c>
      <c r="D192" s="20">
        <v>244</v>
      </c>
      <c r="E192" s="20">
        <v>0</v>
      </c>
    </row>
    <row r="193" spans="1:5" x14ac:dyDescent="0.2">
      <c r="A193" s="21" t="s">
        <v>126</v>
      </c>
      <c r="B193" s="30">
        <v>100</v>
      </c>
      <c r="C193" s="30">
        <v>41.062801999999998</v>
      </c>
      <c r="D193" s="30">
        <v>58.937198000000002</v>
      </c>
      <c r="E193" s="30">
        <v>0</v>
      </c>
    </row>
    <row r="194" spans="1:5" x14ac:dyDescent="0.2">
      <c r="A194" s="18" t="s">
        <v>895</v>
      </c>
      <c r="B194" s="18"/>
      <c r="C194" s="18"/>
      <c r="D194" s="18"/>
      <c r="E194" s="18"/>
    </row>
    <row r="195" spans="1:5" x14ac:dyDescent="0.2">
      <c r="A195" s="19" t="s">
        <v>889</v>
      </c>
      <c r="B195" s="20">
        <v>13</v>
      </c>
      <c r="C195" s="20">
        <v>5</v>
      </c>
      <c r="D195" s="20">
        <v>8</v>
      </c>
      <c r="E195" s="20">
        <v>0</v>
      </c>
    </row>
    <row r="196" spans="1:5" x14ac:dyDescent="0.2">
      <c r="A196" s="21" t="s">
        <v>126</v>
      </c>
      <c r="B196" s="30">
        <v>100</v>
      </c>
      <c r="C196" s="30">
        <v>38.461537999999997</v>
      </c>
      <c r="D196" s="30">
        <v>61.538462000000003</v>
      </c>
      <c r="E196" s="30">
        <v>0</v>
      </c>
    </row>
    <row r="197" spans="1:5" x14ac:dyDescent="0.2">
      <c r="A197" s="19" t="s">
        <v>890</v>
      </c>
      <c r="B197" s="20">
        <v>89</v>
      </c>
      <c r="C197" s="20">
        <v>46</v>
      </c>
      <c r="D197" s="20">
        <v>43</v>
      </c>
      <c r="E197" s="20">
        <v>0</v>
      </c>
    </row>
    <row r="198" spans="1:5" x14ac:dyDescent="0.2">
      <c r="A198" s="21" t="s">
        <v>126</v>
      </c>
      <c r="B198" s="30">
        <v>100</v>
      </c>
      <c r="C198" s="30">
        <v>51.685392999999998</v>
      </c>
      <c r="D198" s="30">
        <v>48.314607000000002</v>
      </c>
      <c r="E198" s="30">
        <v>0</v>
      </c>
    </row>
    <row r="199" spans="1:5" x14ac:dyDescent="0.2">
      <c r="A199" s="19" t="s">
        <v>891</v>
      </c>
      <c r="B199" s="20">
        <v>143</v>
      </c>
      <c r="C199" s="20">
        <v>81</v>
      </c>
      <c r="D199" s="20">
        <v>61</v>
      </c>
      <c r="E199" s="20">
        <v>1</v>
      </c>
    </row>
    <row r="200" spans="1:5" x14ac:dyDescent="0.2">
      <c r="A200" s="21" t="s">
        <v>126</v>
      </c>
      <c r="B200" s="30">
        <v>100</v>
      </c>
      <c r="C200" s="30">
        <v>56.643357000000002</v>
      </c>
      <c r="D200" s="30">
        <v>42.657342999999997</v>
      </c>
      <c r="E200" s="30">
        <v>0.69930099999999995</v>
      </c>
    </row>
    <row r="201" spans="1:5" ht="11.15" customHeight="1" x14ac:dyDescent="0.2">
      <c r="A201" s="19" t="s">
        <v>892</v>
      </c>
      <c r="B201" s="20">
        <v>27</v>
      </c>
      <c r="C201" s="20">
        <v>12</v>
      </c>
      <c r="D201" s="20">
        <v>15</v>
      </c>
      <c r="E201" s="20">
        <v>0</v>
      </c>
    </row>
    <row r="202" spans="1:5" ht="11.15" customHeight="1" x14ac:dyDescent="0.2">
      <c r="A202" s="21" t="s">
        <v>126</v>
      </c>
      <c r="B202" s="30">
        <v>100</v>
      </c>
      <c r="C202" s="30">
        <v>44.444443999999997</v>
      </c>
      <c r="D202" s="30">
        <v>55.555556000000003</v>
      </c>
      <c r="E202" s="30">
        <v>0</v>
      </c>
    </row>
    <row r="203" spans="1:5" ht="11.15" customHeight="1" x14ac:dyDescent="0.2">
      <c r="A203" s="19" t="s">
        <v>893</v>
      </c>
      <c r="B203" s="20">
        <v>5</v>
      </c>
      <c r="C203" s="20">
        <v>4</v>
      </c>
      <c r="D203" s="20">
        <v>1</v>
      </c>
      <c r="E203" s="20">
        <v>0</v>
      </c>
    </row>
    <row r="204" spans="1:5" ht="11.15" customHeight="1" x14ac:dyDescent="0.2">
      <c r="A204" s="21" t="s">
        <v>126</v>
      </c>
      <c r="B204" s="30">
        <v>100</v>
      </c>
      <c r="C204" s="30">
        <v>80</v>
      </c>
      <c r="D204" s="30">
        <v>20</v>
      </c>
      <c r="E204" s="30">
        <v>0</v>
      </c>
    </row>
    <row r="205" spans="1:5" ht="11.15" customHeight="1" x14ac:dyDescent="0.2">
      <c r="A205" s="19" t="s">
        <v>894</v>
      </c>
      <c r="B205" s="20">
        <v>10</v>
      </c>
      <c r="C205" s="20">
        <v>7</v>
      </c>
      <c r="D205" s="20">
        <v>3</v>
      </c>
      <c r="E205" s="20">
        <v>0</v>
      </c>
    </row>
    <row r="206" spans="1:5" ht="11.15" customHeight="1" x14ac:dyDescent="0.2">
      <c r="A206" s="21" t="s">
        <v>126</v>
      </c>
      <c r="B206" s="30">
        <v>100</v>
      </c>
      <c r="C206" s="30">
        <v>70</v>
      </c>
      <c r="D206" s="30">
        <v>30</v>
      </c>
      <c r="E206" s="30">
        <v>0</v>
      </c>
    </row>
    <row r="207" spans="1:5" ht="11.15" customHeight="1" x14ac:dyDescent="0.2">
      <c r="A207" s="19" t="s">
        <v>873</v>
      </c>
      <c r="B207" s="20">
        <v>28</v>
      </c>
      <c r="C207" s="20">
        <v>11</v>
      </c>
      <c r="D207" s="20">
        <v>17</v>
      </c>
      <c r="E207" s="20">
        <v>0</v>
      </c>
    </row>
    <row r="208" spans="1:5" ht="11.15" customHeight="1" x14ac:dyDescent="0.2">
      <c r="A208" s="21" t="s">
        <v>126</v>
      </c>
      <c r="B208" s="30">
        <v>100</v>
      </c>
      <c r="C208" s="30">
        <v>39.285713999999999</v>
      </c>
      <c r="D208" s="30">
        <v>60.714286000000001</v>
      </c>
      <c r="E208" s="30">
        <v>0</v>
      </c>
    </row>
    <row r="209" spans="1:5" ht="11.15" customHeight="1" x14ac:dyDescent="0.2">
      <c r="A209" s="18" t="s">
        <v>142</v>
      </c>
      <c r="B209" s="18"/>
      <c r="C209" s="18"/>
      <c r="D209" s="18"/>
      <c r="E209" s="18"/>
    </row>
    <row r="210" spans="1:5" ht="11.15" customHeight="1" x14ac:dyDescent="0.2">
      <c r="A210" s="19" t="s">
        <v>896</v>
      </c>
      <c r="B210" s="20">
        <v>90</v>
      </c>
      <c r="C210" s="20">
        <v>59</v>
      </c>
      <c r="D210" s="20">
        <v>31</v>
      </c>
      <c r="E210" s="20">
        <v>0</v>
      </c>
    </row>
    <row r="211" spans="1:5" ht="11.15" customHeight="1" x14ac:dyDescent="0.2">
      <c r="A211" s="21" t="s">
        <v>126</v>
      </c>
      <c r="B211" s="30">
        <v>100</v>
      </c>
      <c r="C211" s="30">
        <v>65.555555999999996</v>
      </c>
      <c r="D211" s="30">
        <v>34.444443999999997</v>
      </c>
      <c r="E211" s="30">
        <v>0</v>
      </c>
    </row>
    <row r="212" spans="1:5" ht="11.15" customHeight="1" x14ac:dyDescent="0.2">
      <c r="A212" s="19" t="s">
        <v>897</v>
      </c>
      <c r="B212" s="20">
        <v>307</v>
      </c>
      <c r="C212" s="20">
        <v>172</v>
      </c>
      <c r="D212" s="20">
        <v>135</v>
      </c>
      <c r="E212" s="20">
        <v>0</v>
      </c>
    </row>
    <row r="213" spans="1:5" ht="11.15" customHeight="1" x14ac:dyDescent="0.2">
      <c r="A213" s="21" t="s">
        <v>126</v>
      </c>
      <c r="B213" s="30">
        <v>100</v>
      </c>
      <c r="C213" s="30">
        <v>56.026058999999997</v>
      </c>
      <c r="D213" s="30">
        <v>43.973941000000003</v>
      </c>
      <c r="E213" s="30">
        <v>0</v>
      </c>
    </row>
    <row r="214" spans="1:5" ht="11.15" customHeight="1" x14ac:dyDescent="0.2">
      <c r="A214" s="19" t="s">
        <v>898</v>
      </c>
      <c r="B214" s="20">
        <v>392</v>
      </c>
      <c r="C214" s="20">
        <v>200</v>
      </c>
      <c r="D214" s="20">
        <v>191</v>
      </c>
      <c r="E214" s="20">
        <v>1</v>
      </c>
    </row>
    <row r="215" spans="1:5" ht="11.15" customHeight="1" x14ac:dyDescent="0.2">
      <c r="A215" s="21" t="s">
        <v>126</v>
      </c>
      <c r="B215" s="30">
        <v>100</v>
      </c>
      <c r="C215" s="30">
        <v>51.020408000000003</v>
      </c>
      <c r="D215" s="30">
        <v>48.724490000000003</v>
      </c>
      <c r="E215" s="30">
        <v>0.255102</v>
      </c>
    </row>
    <row r="216" spans="1:5" ht="11.15" customHeight="1" x14ac:dyDescent="0.2">
      <c r="A216" s="19" t="s">
        <v>899</v>
      </c>
      <c r="B216" s="20">
        <v>379</v>
      </c>
      <c r="C216" s="20">
        <v>186</v>
      </c>
      <c r="D216" s="20">
        <v>193</v>
      </c>
      <c r="E216" s="20">
        <v>0</v>
      </c>
    </row>
    <row r="217" spans="1:5" ht="11.15" customHeight="1" x14ac:dyDescent="0.2">
      <c r="A217" s="21" t="s">
        <v>126</v>
      </c>
      <c r="B217" s="30">
        <v>100</v>
      </c>
      <c r="C217" s="30">
        <v>49.076517000000003</v>
      </c>
      <c r="D217" s="30">
        <v>50.923482999999997</v>
      </c>
      <c r="E217" s="30">
        <v>0</v>
      </c>
    </row>
    <row r="218" spans="1:5" ht="11.15" customHeight="1" x14ac:dyDescent="0.2">
      <c r="A218" s="19" t="s">
        <v>900</v>
      </c>
      <c r="B218" s="20">
        <v>951</v>
      </c>
      <c r="C218" s="20">
        <v>436</v>
      </c>
      <c r="D218" s="20">
        <v>515</v>
      </c>
      <c r="E218" s="20">
        <v>0</v>
      </c>
    </row>
    <row r="219" spans="1:5" ht="11.15" customHeight="1" x14ac:dyDescent="0.2">
      <c r="A219" s="21" t="s">
        <v>126</v>
      </c>
      <c r="B219" s="30">
        <v>100</v>
      </c>
      <c r="C219" s="30">
        <v>45.846477</v>
      </c>
      <c r="D219" s="30">
        <v>54.153523</v>
      </c>
      <c r="E219" s="30">
        <v>0</v>
      </c>
    </row>
    <row r="220" spans="1:5" ht="11.15" customHeight="1" x14ac:dyDescent="0.2">
      <c r="A220" s="19" t="s">
        <v>873</v>
      </c>
      <c r="B220" s="20">
        <v>69</v>
      </c>
      <c r="C220" s="20">
        <v>39</v>
      </c>
      <c r="D220" s="20">
        <v>30</v>
      </c>
      <c r="E220" s="20">
        <v>0</v>
      </c>
    </row>
    <row r="221" spans="1:5" ht="11.15" customHeight="1" x14ac:dyDescent="0.2">
      <c r="A221" s="21" t="s">
        <v>126</v>
      </c>
      <c r="B221" s="30">
        <v>100</v>
      </c>
      <c r="C221" s="30">
        <v>56.521738999999997</v>
      </c>
      <c r="D221" s="30">
        <v>43.478261000000003</v>
      </c>
      <c r="E221" s="30">
        <v>0</v>
      </c>
    </row>
    <row r="222" spans="1:5" ht="11.15" customHeight="1" x14ac:dyDescent="0.2">
      <c r="A222" s="18" t="s">
        <v>143</v>
      </c>
      <c r="B222" s="18"/>
      <c r="C222" s="18"/>
      <c r="D222" s="18"/>
      <c r="E222" s="18"/>
    </row>
    <row r="223" spans="1:5" ht="11.15" customHeight="1" x14ac:dyDescent="0.2">
      <c r="A223" s="21" t="s">
        <v>901</v>
      </c>
      <c r="B223" s="21"/>
      <c r="C223" s="21"/>
      <c r="D223" s="21"/>
      <c r="E223" s="21"/>
    </row>
    <row r="224" spans="1:5" ht="11.15" customHeight="1" x14ac:dyDescent="0.2">
      <c r="A224" s="19" t="s">
        <v>902</v>
      </c>
      <c r="B224" s="20">
        <v>546</v>
      </c>
      <c r="C224" s="20">
        <v>293</v>
      </c>
      <c r="D224" s="20">
        <v>252</v>
      </c>
      <c r="E224" s="20">
        <v>1</v>
      </c>
    </row>
    <row r="225" spans="1:5" ht="11.15" customHeight="1" x14ac:dyDescent="0.2">
      <c r="A225" s="21" t="s">
        <v>126</v>
      </c>
      <c r="B225" s="30">
        <v>100</v>
      </c>
      <c r="C225" s="30">
        <v>53.663004000000001</v>
      </c>
      <c r="D225" s="30">
        <v>46.153846000000001</v>
      </c>
      <c r="E225" s="30">
        <v>0.18315000000000001</v>
      </c>
    </row>
    <row r="226" spans="1:5" ht="11.15" customHeight="1" x14ac:dyDescent="0.2">
      <c r="A226" s="19" t="s">
        <v>903</v>
      </c>
      <c r="B226" s="20">
        <v>531</v>
      </c>
      <c r="C226" s="20">
        <v>254</v>
      </c>
      <c r="D226" s="20">
        <v>277</v>
      </c>
      <c r="E226" s="20">
        <v>0</v>
      </c>
    </row>
    <row r="227" spans="1:5" ht="11.15" customHeight="1" x14ac:dyDescent="0.2">
      <c r="A227" s="21" t="s">
        <v>126</v>
      </c>
      <c r="B227" s="30">
        <v>100</v>
      </c>
      <c r="C227" s="30">
        <v>47.834274999999998</v>
      </c>
      <c r="D227" s="30">
        <v>52.165725000000002</v>
      </c>
      <c r="E227" s="30">
        <v>0</v>
      </c>
    </row>
    <row r="228" spans="1:5" ht="11.15" customHeight="1" x14ac:dyDescent="0.2">
      <c r="A228" s="19" t="s">
        <v>904</v>
      </c>
      <c r="B228" s="20">
        <v>205</v>
      </c>
      <c r="C228" s="20">
        <v>114</v>
      </c>
      <c r="D228" s="20">
        <v>91</v>
      </c>
      <c r="E228" s="20">
        <v>0</v>
      </c>
    </row>
    <row r="229" spans="1:5" ht="11.15" customHeight="1" x14ac:dyDescent="0.2">
      <c r="A229" s="21" t="s">
        <v>126</v>
      </c>
      <c r="B229" s="30">
        <v>100</v>
      </c>
      <c r="C229" s="30">
        <v>55.609755999999997</v>
      </c>
      <c r="D229" s="30">
        <v>44.390244000000003</v>
      </c>
      <c r="E229" s="30">
        <v>0</v>
      </c>
    </row>
    <row r="230" spans="1:5" ht="11.15" customHeight="1" x14ac:dyDescent="0.2">
      <c r="A230" s="19" t="s">
        <v>905</v>
      </c>
      <c r="B230" s="20">
        <v>762</v>
      </c>
      <c r="C230" s="20">
        <v>357</v>
      </c>
      <c r="D230" s="20">
        <v>405</v>
      </c>
      <c r="E230" s="20">
        <v>0</v>
      </c>
    </row>
    <row r="231" spans="1:5" ht="11.15" customHeight="1" x14ac:dyDescent="0.2">
      <c r="A231" s="21" t="s">
        <v>126</v>
      </c>
      <c r="B231" s="30">
        <v>100</v>
      </c>
      <c r="C231" s="30">
        <v>46.850394000000001</v>
      </c>
      <c r="D231" s="30">
        <v>53.149605999999999</v>
      </c>
      <c r="E231" s="30">
        <v>0</v>
      </c>
    </row>
    <row r="232" spans="1:5" ht="11.15" customHeight="1" x14ac:dyDescent="0.2">
      <c r="A232" s="19" t="s">
        <v>873</v>
      </c>
      <c r="B232" s="20">
        <v>144</v>
      </c>
      <c r="C232" s="20">
        <v>74</v>
      </c>
      <c r="D232" s="20">
        <v>70</v>
      </c>
      <c r="E232" s="20">
        <v>0</v>
      </c>
    </row>
    <row r="233" spans="1:5" ht="11.15" customHeight="1" x14ac:dyDescent="0.2">
      <c r="A233" s="21" t="s">
        <v>126</v>
      </c>
      <c r="B233" s="30">
        <v>100</v>
      </c>
      <c r="C233" s="30">
        <v>51.388888999999999</v>
      </c>
      <c r="D233" s="30">
        <v>48.611111000000001</v>
      </c>
      <c r="E233" s="30">
        <v>0</v>
      </c>
    </row>
    <row r="234" spans="1:5" ht="11.15" customHeight="1" x14ac:dyDescent="0.2">
      <c r="A234" s="18" t="s">
        <v>143</v>
      </c>
      <c r="B234" s="18"/>
      <c r="C234" s="18"/>
      <c r="D234" s="18"/>
      <c r="E234" s="18"/>
    </row>
    <row r="235" spans="1:5" ht="11.15" customHeight="1" x14ac:dyDescent="0.2">
      <c r="A235" s="21" t="s">
        <v>906</v>
      </c>
      <c r="B235" s="21"/>
      <c r="C235" s="21"/>
      <c r="D235" s="21"/>
      <c r="E235" s="21"/>
    </row>
    <row r="236" spans="1:5" ht="11.15" customHeight="1" x14ac:dyDescent="0.2">
      <c r="A236" s="19" t="s">
        <v>902</v>
      </c>
      <c r="B236" s="20">
        <v>285</v>
      </c>
      <c r="C236" s="20">
        <v>144</v>
      </c>
      <c r="D236" s="20">
        <v>140</v>
      </c>
      <c r="E236" s="20">
        <v>1</v>
      </c>
    </row>
    <row r="237" spans="1:5" ht="11.15" customHeight="1" x14ac:dyDescent="0.2">
      <c r="A237" s="21" t="s">
        <v>126</v>
      </c>
      <c r="B237" s="30">
        <v>100</v>
      </c>
      <c r="C237" s="30">
        <v>50.526316000000001</v>
      </c>
      <c r="D237" s="30">
        <v>49.122807000000002</v>
      </c>
      <c r="E237" s="30">
        <v>0.35087699999999999</v>
      </c>
    </row>
    <row r="238" spans="1:5" ht="11.15" customHeight="1" x14ac:dyDescent="0.2">
      <c r="A238" s="19" t="s">
        <v>903</v>
      </c>
      <c r="B238" s="20">
        <v>217</v>
      </c>
      <c r="C238" s="20">
        <v>113</v>
      </c>
      <c r="D238" s="20">
        <v>104</v>
      </c>
      <c r="E238" s="20">
        <v>0</v>
      </c>
    </row>
    <row r="239" spans="1:5" ht="11.15" customHeight="1" x14ac:dyDescent="0.2">
      <c r="A239" s="21" t="s">
        <v>126</v>
      </c>
      <c r="B239" s="30">
        <v>100</v>
      </c>
      <c r="C239" s="30">
        <v>52.073732999999997</v>
      </c>
      <c r="D239" s="30">
        <v>47.926267000000003</v>
      </c>
      <c r="E239" s="30">
        <v>0</v>
      </c>
    </row>
    <row r="240" spans="1:5" ht="11.15" customHeight="1" x14ac:dyDescent="0.2">
      <c r="A240" s="19" t="s">
        <v>904</v>
      </c>
      <c r="B240" s="20">
        <v>142</v>
      </c>
      <c r="C240" s="20">
        <v>77</v>
      </c>
      <c r="D240" s="20">
        <v>65</v>
      </c>
      <c r="E240" s="20">
        <v>0</v>
      </c>
    </row>
    <row r="241" spans="1:5" ht="11.15" customHeight="1" x14ac:dyDescent="0.2">
      <c r="A241" s="21" t="s">
        <v>126</v>
      </c>
      <c r="B241" s="30">
        <v>100</v>
      </c>
      <c r="C241" s="30">
        <v>54.225352000000001</v>
      </c>
      <c r="D241" s="30">
        <v>45.774647999999999</v>
      </c>
      <c r="E241" s="30">
        <v>0</v>
      </c>
    </row>
    <row r="242" spans="1:5" ht="11.15" customHeight="1" x14ac:dyDescent="0.2">
      <c r="A242" s="19" t="s">
        <v>905</v>
      </c>
      <c r="B242" s="20">
        <v>1184</v>
      </c>
      <c r="C242" s="20">
        <v>585</v>
      </c>
      <c r="D242" s="20">
        <v>599</v>
      </c>
      <c r="E242" s="20">
        <v>0</v>
      </c>
    </row>
    <row r="243" spans="1:5" ht="11.15" customHeight="1" x14ac:dyDescent="0.2">
      <c r="A243" s="21" t="s">
        <v>126</v>
      </c>
      <c r="B243" s="30">
        <v>100</v>
      </c>
      <c r="C243" s="30">
        <v>49.408783999999997</v>
      </c>
      <c r="D243" s="30">
        <v>50.591216000000003</v>
      </c>
      <c r="E243" s="30">
        <v>0</v>
      </c>
    </row>
    <row r="244" spans="1:5" ht="11.15" customHeight="1" x14ac:dyDescent="0.2">
      <c r="A244" s="19" t="s">
        <v>873</v>
      </c>
      <c r="B244" s="20">
        <v>360</v>
      </c>
      <c r="C244" s="20">
        <v>173</v>
      </c>
      <c r="D244" s="20">
        <v>187</v>
      </c>
      <c r="E244" s="20">
        <v>0</v>
      </c>
    </row>
    <row r="245" spans="1:5" ht="11.15" customHeight="1" x14ac:dyDescent="0.2">
      <c r="A245" s="21" t="s">
        <v>126</v>
      </c>
      <c r="B245" s="30">
        <v>100</v>
      </c>
      <c r="C245" s="30">
        <v>48.055556000000003</v>
      </c>
      <c r="D245" s="30">
        <v>51.944443999999997</v>
      </c>
      <c r="E245" s="30">
        <v>0</v>
      </c>
    </row>
    <row r="246" spans="1:5" ht="11.15" customHeight="1" x14ac:dyDescent="0.2">
      <c r="A246" s="18" t="s">
        <v>143</v>
      </c>
      <c r="B246" s="18"/>
      <c r="C246" s="18"/>
      <c r="D246" s="18"/>
      <c r="E246" s="18"/>
    </row>
    <row r="247" spans="1:5" ht="11.15" customHeight="1" x14ac:dyDescent="0.2">
      <c r="A247" s="21" t="s">
        <v>907</v>
      </c>
      <c r="B247" s="21"/>
      <c r="C247" s="21"/>
      <c r="D247" s="21"/>
      <c r="E247" s="21"/>
    </row>
    <row r="248" spans="1:5" ht="11.15" customHeight="1" x14ac:dyDescent="0.2">
      <c r="A248" s="19" t="s">
        <v>902</v>
      </c>
      <c r="B248" s="20">
        <v>330</v>
      </c>
      <c r="C248" s="20">
        <v>148</v>
      </c>
      <c r="D248" s="20">
        <v>181</v>
      </c>
      <c r="E248" s="20">
        <v>1</v>
      </c>
    </row>
    <row r="249" spans="1:5" ht="11.15" customHeight="1" x14ac:dyDescent="0.2">
      <c r="A249" s="21" t="s">
        <v>126</v>
      </c>
      <c r="B249" s="30">
        <v>100</v>
      </c>
      <c r="C249" s="30">
        <v>44.848484999999997</v>
      </c>
      <c r="D249" s="30">
        <v>54.848484999999997</v>
      </c>
      <c r="E249" s="30">
        <v>0.30303000000000002</v>
      </c>
    </row>
    <row r="250" spans="1:5" ht="11.15" customHeight="1" x14ac:dyDescent="0.2">
      <c r="A250" s="19" t="s">
        <v>903</v>
      </c>
      <c r="B250" s="20">
        <v>326</v>
      </c>
      <c r="C250" s="20">
        <v>155</v>
      </c>
      <c r="D250" s="20">
        <v>171</v>
      </c>
      <c r="E250" s="20">
        <v>0</v>
      </c>
    </row>
    <row r="251" spans="1:5" ht="11.15" customHeight="1" x14ac:dyDescent="0.2">
      <c r="A251" s="21" t="s">
        <v>126</v>
      </c>
      <c r="B251" s="30">
        <v>100</v>
      </c>
      <c r="C251" s="30">
        <v>47.546011999999997</v>
      </c>
      <c r="D251" s="30">
        <v>52.453988000000003</v>
      </c>
      <c r="E251" s="30">
        <v>0</v>
      </c>
    </row>
    <row r="252" spans="1:5" ht="11.15" customHeight="1" x14ac:dyDescent="0.2">
      <c r="A252" s="19" t="s">
        <v>904</v>
      </c>
      <c r="B252" s="20">
        <v>133</v>
      </c>
      <c r="C252" s="20">
        <v>69</v>
      </c>
      <c r="D252" s="20">
        <v>64</v>
      </c>
      <c r="E252" s="20">
        <v>0</v>
      </c>
    </row>
    <row r="253" spans="1:5" ht="11.15" customHeight="1" x14ac:dyDescent="0.2">
      <c r="A253" s="21" t="s">
        <v>126</v>
      </c>
      <c r="B253" s="30">
        <v>100</v>
      </c>
      <c r="C253" s="30">
        <v>51.879699000000002</v>
      </c>
      <c r="D253" s="30">
        <v>48.120300999999998</v>
      </c>
      <c r="E253" s="30">
        <v>0</v>
      </c>
    </row>
    <row r="254" spans="1:5" ht="11.15" customHeight="1" x14ac:dyDescent="0.2">
      <c r="A254" s="19" t="s">
        <v>905</v>
      </c>
      <c r="B254" s="20">
        <v>1070</v>
      </c>
      <c r="C254" s="20">
        <v>553</v>
      </c>
      <c r="D254" s="20">
        <v>517</v>
      </c>
      <c r="E254" s="20">
        <v>0</v>
      </c>
    </row>
    <row r="255" spans="1:5" ht="11.15" customHeight="1" x14ac:dyDescent="0.2">
      <c r="A255" s="21" t="s">
        <v>126</v>
      </c>
      <c r="B255" s="30">
        <v>100</v>
      </c>
      <c r="C255" s="30">
        <v>51.682243</v>
      </c>
      <c r="D255" s="30">
        <v>48.317757</v>
      </c>
      <c r="E255" s="30">
        <v>0</v>
      </c>
    </row>
    <row r="256" spans="1:5" ht="11.15" customHeight="1" x14ac:dyDescent="0.2">
      <c r="A256" s="19" t="s">
        <v>873</v>
      </c>
      <c r="B256" s="20">
        <v>329</v>
      </c>
      <c r="C256" s="20">
        <v>167</v>
      </c>
      <c r="D256" s="20">
        <v>162</v>
      </c>
      <c r="E256" s="20">
        <v>0</v>
      </c>
    </row>
    <row r="257" spans="1:5" ht="11.15" customHeight="1" x14ac:dyDescent="0.2">
      <c r="A257" s="21" t="s">
        <v>126</v>
      </c>
      <c r="B257" s="30">
        <v>100</v>
      </c>
      <c r="C257" s="30">
        <v>50.759878</v>
      </c>
      <c r="D257" s="30">
        <v>49.240122</v>
      </c>
      <c r="E257" s="30">
        <v>0</v>
      </c>
    </row>
    <row r="258" spans="1:5" ht="11.15" customHeight="1" x14ac:dyDescent="0.2">
      <c r="A258" s="18" t="s">
        <v>143</v>
      </c>
      <c r="B258" s="18"/>
      <c r="C258" s="18"/>
      <c r="D258" s="18"/>
      <c r="E258" s="18"/>
    </row>
    <row r="259" spans="1:5" ht="11.15" customHeight="1" x14ac:dyDescent="0.2">
      <c r="A259" s="21" t="s">
        <v>908</v>
      </c>
      <c r="B259" s="21"/>
      <c r="C259" s="21"/>
      <c r="D259" s="21"/>
      <c r="E259" s="21"/>
    </row>
    <row r="260" spans="1:5" ht="11.15" customHeight="1" x14ac:dyDescent="0.2">
      <c r="A260" s="19" t="s">
        <v>902</v>
      </c>
      <c r="B260" s="20">
        <v>39</v>
      </c>
      <c r="C260" s="20">
        <v>20</v>
      </c>
      <c r="D260" s="20">
        <v>19</v>
      </c>
      <c r="E260" s="20">
        <v>0</v>
      </c>
    </row>
    <row r="261" spans="1:5" ht="11.15" customHeight="1" x14ac:dyDescent="0.2">
      <c r="A261" s="21" t="s">
        <v>126</v>
      </c>
      <c r="B261" s="30">
        <v>100</v>
      </c>
      <c r="C261" s="30">
        <v>51.282051000000003</v>
      </c>
      <c r="D261" s="30">
        <v>48.717948999999997</v>
      </c>
      <c r="E261" s="30">
        <v>0</v>
      </c>
    </row>
    <row r="262" spans="1:5" ht="11.15" customHeight="1" x14ac:dyDescent="0.2">
      <c r="A262" s="19" t="s">
        <v>903</v>
      </c>
      <c r="B262" s="20">
        <v>75</v>
      </c>
      <c r="C262" s="20">
        <v>34</v>
      </c>
      <c r="D262" s="20">
        <v>41</v>
      </c>
      <c r="E262" s="20">
        <v>0</v>
      </c>
    </row>
    <row r="263" spans="1:5" ht="11.15" customHeight="1" x14ac:dyDescent="0.2">
      <c r="A263" s="21" t="s">
        <v>126</v>
      </c>
      <c r="B263" s="30">
        <v>100</v>
      </c>
      <c r="C263" s="30">
        <v>45.333333000000003</v>
      </c>
      <c r="D263" s="30">
        <v>54.666666999999997</v>
      </c>
      <c r="E263" s="30">
        <v>0</v>
      </c>
    </row>
    <row r="264" spans="1:5" ht="11.15" customHeight="1" x14ac:dyDescent="0.2">
      <c r="A264" s="19" t="s">
        <v>904</v>
      </c>
      <c r="B264" s="20">
        <v>117</v>
      </c>
      <c r="C264" s="20">
        <v>67</v>
      </c>
      <c r="D264" s="20">
        <v>49</v>
      </c>
      <c r="E264" s="20">
        <v>1</v>
      </c>
    </row>
    <row r="265" spans="1:5" ht="11.15" customHeight="1" x14ac:dyDescent="0.2">
      <c r="A265" s="21" t="s">
        <v>126</v>
      </c>
      <c r="B265" s="30">
        <v>100</v>
      </c>
      <c r="C265" s="30">
        <v>57.264957000000003</v>
      </c>
      <c r="D265" s="30">
        <v>41.880341999999999</v>
      </c>
      <c r="E265" s="30">
        <v>0.85470100000000004</v>
      </c>
    </row>
    <row r="266" spans="1:5" ht="11.15" customHeight="1" x14ac:dyDescent="0.2">
      <c r="A266" s="19" t="s">
        <v>905</v>
      </c>
      <c r="B266" s="20">
        <v>1288</v>
      </c>
      <c r="C266" s="20">
        <v>678</v>
      </c>
      <c r="D266" s="20">
        <v>610</v>
      </c>
      <c r="E266" s="20">
        <v>0</v>
      </c>
    </row>
    <row r="267" spans="1:5" ht="11.15" customHeight="1" x14ac:dyDescent="0.2">
      <c r="A267" s="21" t="s">
        <v>126</v>
      </c>
      <c r="B267" s="30">
        <v>100</v>
      </c>
      <c r="C267" s="30">
        <v>52.639752000000001</v>
      </c>
      <c r="D267" s="30">
        <v>47.360247999999999</v>
      </c>
      <c r="E267" s="30">
        <v>0</v>
      </c>
    </row>
    <row r="268" spans="1:5" ht="11.15" customHeight="1" x14ac:dyDescent="0.2">
      <c r="A268" s="19" t="s">
        <v>873</v>
      </c>
      <c r="B268" s="20">
        <v>669</v>
      </c>
      <c r="C268" s="20">
        <v>293</v>
      </c>
      <c r="D268" s="20">
        <v>376</v>
      </c>
      <c r="E268" s="20">
        <v>0</v>
      </c>
    </row>
    <row r="269" spans="1:5" ht="11.15" customHeight="1" x14ac:dyDescent="0.2">
      <c r="A269" s="21" t="s">
        <v>126</v>
      </c>
      <c r="B269" s="30">
        <v>100</v>
      </c>
      <c r="C269" s="30">
        <v>43.796711999999999</v>
      </c>
      <c r="D269" s="30">
        <v>56.203288000000001</v>
      </c>
      <c r="E269" s="30">
        <v>0</v>
      </c>
    </row>
    <row r="270" spans="1:5" ht="11.15" customHeight="1" x14ac:dyDescent="0.2">
      <c r="A270" s="18" t="s">
        <v>909</v>
      </c>
      <c r="B270" s="18"/>
      <c r="C270" s="18"/>
      <c r="D270" s="18"/>
      <c r="E270" s="18"/>
    </row>
    <row r="271" spans="1:5" ht="11.15" customHeight="1" x14ac:dyDescent="0.2">
      <c r="A271" s="19" t="s">
        <v>910</v>
      </c>
      <c r="B271" s="20">
        <v>541</v>
      </c>
      <c r="C271" s="20">
        <v>261</v>
      </c>
      <c r="D271" s="20">
        <v>280</v>
      </c>
      <c r="E271" s="20">
        <v>0</v>
      </c>
    </row>
    <row r="272" spans="1:5" ht="11.15" customHeight="1" x14ac:dyDescent="0.2">
      <c r="A272" s="21" t="s">
        <v>126</v>
      </c>
      <c r="B272" s="30">
        <v>100</v>
      </c>
      <c r="C272" s="30">
        <v>48.243993000000003</v>
      </c>
      <c r="D272" s="30">
        <v>51.756006999999997</v>
      </c>
      <c r="E272" s="30">
        <v>0</v>
      </c>
    </row>
    <row r="273" spans="1:5" ht="11.15" customHeight="1" x14ac:dyDescent="0.2">
      <c r="A273" s="19" t="s">
        <v>911</v>
      </c>
      <c r="B273" s="20">
        <v>877</v>
      </c>
      <c r="C273" s="20">
        <v>446</v>
      </c>
      <c r="D273" s="20">
        <v>430</v>
      </c>
      <c r="E273" s="20">
        <v>1</v>
      </c>
    </row>
    <row r="274" spans="1:5" ht="11.15" customHeight="1" x14ac:dyDescent="0.2">
      <c r="A274" s="21" t="s">
        <v>126</v>
      </c>
      <c r="B274" s="30">
        <v>100</v>
      </c>
      <c r="C274" s="30">
        <v>50.855187999999998</v>
      </c>
      <c r="D274" s="30">
        <v>49.030786999999997</v>
      </c>
      <c r="E274" s="30">
        <v>0.114025</v>
      </c>
    </row>
    <row r="275" spans="1:5" ht="11.15" customHeight="1" x14ac:dyDescent="0.2">
      <c r="A275" s="19" t="s">
        <v>912</v>
      </c>
      <c r="B275" s="20">
        <v>543</v>
      </c>
      <c r="C275" s="20">
        <v>275</v>
      </c>
      <c r="D275" s="20">
        <v>268</v>
      </c>
      <c r="E275" s="20">
        <v>0</v>
      </c>
    </row>
    <row r="276" spans="1:5" ht="11.15" customHeight="1" x14ac:dyDescent="0.2">
      <c r="A276" s="21" t="s">
        <v>126</v>
      </c>
      <c r="B276" s="30">
        <v>100</v>
      </c>
      <c r="C276" s="30">
        <v>50.644567000000002</v>
      </c>
      <c r="D276" s="30">
        <v>49.355432999999998</v>
      </c>
      <c r="E276" s="30">
        <v>0</v>
      </c>
    </row>
    <row r="277" spans="1:5" ht="11.15" customHeight="1" x14ac:dyDescent="0.2">
      <c r="A277" s="19" t="s">
        <v>913</v>
      </c>
      <c r="B277" s="20">
        <v>227</v>
      </c>
      <c r="C277" s="20">
        <v>110</v>
      </c>
      <c r="D277" s="20">
        <v>117</v>
      </c>
      <c r="E277" s="20">
        <v>0</v>
      </c>
    </row>
    <row r="278" spans="1:5" ht="11.15" customHeight="1" x14ac:dyDescent="0.2">
      <c r="A278" s="21" t="s">
        <v>126</v>
      </c>
      <c r="B278" s="30">
        <v>100</v>
      </c>
      <c r="C278" s="30">
        <v>48.458150000000003</v>
      </c>
      <c r="D278" s="30">
        <v>51.541849999999997</v>
      </c>
      <c r="E278" s="30">
        <v>0</v>
      </c>
    </row>
    <row r="279" spans="1:5" ht="11.15" customHeight="1" x14ac:dyDescent="0.2">
      <c r="A279" s="18" t="s">
        <v>914</v>
      </c>
      <c r="B279" s="18"/>
      <c r="C279" s="18"/>
      <c r="D279" s="18"/>
      <c r="E279" s="18"/>
    </row>
    <row r="280" spans="1:5" ht="11.15" customHeight="1" x14ac:dyDescent="0.2">
      <c r="A280" s="19" t="s">
        <v>915</v>
      </c>
      <c r="B280" s="20">
        <v>294</v>
      </c>
      <c r="C280" s="20">
        <v>140</v>
      </c>
      <c r="D280" s="20">
        <v>154</v>
      </c>
      <c r="E280" s="20">
        <v>0</v>
      </c>
    </row>
    <row r="281" spans="1:5" ht="11.15" customHeight="1" x14ac:dyDescent="0.2">
      <c r="A281" s="21" t="s">
        <v>126</v>
      </c>
      <c r="B281" s="30">
        <v>100</v>
      </c>
      <c r="C281" s="30">
        <v>47.619047999999999</v>
      </c>
      <c r="D281" s="30">
        <v>52.380952000000001</v>
      </c>
      <c r="E281" s="30">
        <v>0</v>
      </c>
    </row>
    <row r="282" spans="1:5" ht="11.15" customHeight="1" x14ac:dyDescent="0.2">
      <c r="A282" s="19" t="s">
        <v>916</v>
      </c>
      <c r="B282" s="20">
        <v>664</v>
      </c>
      <c r="C282" s="20">
        <v>337</v>
      </c>
      <c r="D282" s="20">
        <v>327</v>
      </c>
      <c r="E282" s="20">
        <v>0</v>
      </c>
    </row>
    <row r="283" spans="1:5" ht="11.15" customHeight="1" x14ac:dyDescent="0.2">
      <c r="A283" s="21" t="s">
        <v>126</v>
      </c>
      <c r="B283" s="30">
        <v>100</v>
      </c>
      <c r="C283" s="30">
        <v>50.753011999999998</v>
      </c>
      <c r="D283" s="30">
        <v>49.246988000000002</v>
      </c>
      <c r="E283" s="30">
        <v>0</v>
      </c>
    </row>
    <row r="284" spans="1:5" ht="11.15" customHeight="1" x14ac:dyDescent="0.2">
      <c r="A284" s="19" t="s">
        <v>917</v>
      </c>
      <c r="B284" s="20">
        <v>421</v>
      </c>
      <c r="C284" s="20">
        <v>219</v>
      </c>
      <c r="D284" s="20">
        <v>201</v>
      </c>
      <c r="E284" s="20">
        <v>1</v>
      </c>
    </row>
    <row r="285" spans="1:5" ht="11.15" customHeight="1" x14ac:dyDescent="0.2">
      <c r="A285" s="21" t="s">
        <v>126</v>
      </c>
      <c r="B285" s="30">
        <v>100</v>
      </c>
      <c r="C285" s="30">
        <v>52.019002</v>
      </c>
      <c r="D285" s="30">
        <v>47.743468</v>
      </c>
      <c r="E285" s="30">
        <v>0.23752999999999999</v>
      </c>
    </row>
    <row r="286" spans="1:5" ht="11.15" customHeight="1" x14ac:dyDescent="0.2">
      <c r="A286" s="19" t="s">
        <v>918</v>
      </c>
      <c r="B286" s="20">
        <v>358</v>
      </c>
      <c r="C286" s="20">
        <v>190</v>
      </c>
      <c r="D286" s="20">
        <v>168</v>
      </c>
      <c r="E286" s="20">
        <v>0</v>
      </c>
    </row>
    <row r="287" spans="1:5" ht="11.15" customHeight="1" x14ac:dyDescent="0.2">
      <c r="A287" s="21" t="s">
        <v>126</v>
      </c>
      <c r="B287" s="30">
        <v>100</v>
      </c>
      <c r="C287" s="30">
        <v>53.072626</v>
      </c>
      <c r="D287" s="30">
        <v>46.927374</v>
      </c>
      <c r="E287" s="30">
        <v>0</v>
      </c>
    </row>
    <row r="288" spans="1:5" ht="11.15" customHeight="1" x14ac:dyDescent="0.2">
      <c r="A288" s="19" t="s">
        <v>919</v>
      </c>
      <c r="B288" s="20">
        <v>217</v>
      </c>
      <c r="C288" s="20">
        <v>107</v>
      </c>
      <c r="D288" s="20">
        <v>110</v>
      </c>
      <c r="E288" s="20">
        <v>0</v>
      </c>
    </row>
    <row r="289" spans="1:5" ht="11.15" customHeight="1" x14ac:dyDescent="0.2">
      <c r="A289" s="21" t="s">
        <v>126</v>
      </c>
      <c r="B289" s="30">
        <v>100</v>
      </c>
      <c r="C289" s="30">
        <v>49.308756000000002</v>
      </c>
      <c r="D289" s="30">
        <v>50.691243999999998</v>
      </c>
      <c r="E289" s="30">
        <v>0</v>
      </c>
    </row>
    <row r="290" spans="1:5" ht="11.15" customHeight="1" x14ac:dyDescent="0.2">
      <c r="A290" s="19" t="s">
        <v>920</v>
      </c>
      <c r="B290" s="20">
        <v>234</v>
      </c>
      <c r="C290" s="20">
        <v>99</v>
      </c>
      <c r="D290" s="20">
        <v>135</v>
      </c>
      <c r="E290" s="20">
        <v>0</v>
      </c>
    </row>
    <row r="291" spans="1:5" ht="11.15" customHeight="1" x14ac:dyDescent="0.2">
      <c r="A291" s="31"/>
      <c r="B291" s="32">
        <v>100</v>
      </c>
      <c r="C291" s="32">
        <v>42.307692000000003</v>
      </c>
      <c r="D291" s="32">
        <v>57.692307999999997</v>
      </c>
      <c r="E291" s="32">
        <v>0</v>
      </c>
    </row>
    <row r="292" spans="1:5" ht="11.15" customHeight="1" x14ac:dyDescent="0.2"/>
  </sheetData>
  <phoneticPr fontId="1"/>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D6AAE-C898-4CBA-9AF7-DB934848D9AD}">
  <dimension ref="A1:R290"/>
  <sheetViews>
    <sheetView topLeftCell="A112" workbookViewId="0">
      <selection activeCell="D17" sqref="D17"/>
    </sheetView>
  </sheetViews>
  <sheetFormatPr defaultColWidth="9" defaultRowHeight="12.5" x14ac:dyDescent="0.2"/>
  <cols>
    <col min="1" max="1" width="34.08984375" style="10" bestFit="1" customWidth="1"/>
    <col min="2" max="16" width="7.6328125" style="10" customWidth="1"/>
    <col min="17" max="17" width="7.6328125" style="36" customWidth="1"/>
    <col min="18" max="18" width="12.08984375" style="61" customWidth="1"/>
    <col min="19" max="256" width="7.6328125" style="10" customWidth="1"/>
    <col min="257" max="16384" width="9" style="10"/>
  </cols>
  <sheetData>
    <row r="1" spans="1:18" x14ac:dyDescent="0.2">
      <c r="A1" s="8" t="s">
        <v>126</v>
      </c>
      <c r="B1" s="9"/>
    </row>
    <row r="2" spans="1:18" x14ac:dyDescent="0.2">
      <c r="A2" s="11" t="str">
        <f xml:space="preserve"> HYPERLINK("#'目次'!B8","[2]")</f>
        <v>[2]</v>
      </c>
    </row>
    <row r="3" spans="1:18" x14ac:dyDescent="0.2">
      <c r="A3" s="9" t="s">
        <v>126</v>
      </c>
      <c r="B3" s="12" t="s">
        <v>144</v>
      </c>
    </row>
    <row r="4" spans="1:18" s="15" customFormat="1" ht="37.5" x14ac:dyDescent="0.2">
      <c r="A4" s="13" t="s">
        <v>126</v>
      </c>
      <c r="B4" s="14" t="s">
        <v>831</v>
      </c>
      <c r="C4" s="14" t="s">
        <v>832</v>
      </c>
      <c r="D4" s="14" t="s">
        <v>833</v>
      </c>
      <c r="E4" s="14" t="s">
        <v>834</v>
      </c>
      <c r="F4" s="14" t="s">
        <v>835</v>
      </c>
      <c r="G4" s="14" t="s">
        <v>836</v>
      </c>
      <c r="H4" s="14" t="s">
        <v>837</v>
      </c>
      <c r="I4" s="14" t="s">
        <v>838</v>
      </c>
      <c r="J4" s="14" t="s">
        <v>839</v>
      </c>
      <c r="K4" s="14" t="s">
        <v>840</v>
      </c>
      <c r="L4" s="14" t="s">
        <v>841</v>
      </c>
      <c r="M4" s="14" t="s">
        <v>842</v>
      </c>
      <c r="N4" s="14" t="s">
        <v>843</v>
      </c>
      <c r="O4" s="14" t="s">
        <v>844</v>
      </c>
      <c r="P4" s="14" t="s">
        <v>1175</v>
      </c>
      <c r="Q4" s="37" t="s">
        <v>145</v>
      </c>
      <c r="R4" s="62" t="s">
        <v>1176</v>
      </c>
    </row>
    <row r="5" spans="1:18" x14ac:dyDescent="0.2">
      <c r="A5" s="16" t="s">
        <v>845</v>
      </c>
      <c r="B5" s="17">
        <v>2188</v>
      </c>
      <c r="C5" s="17">
        <v>387</v>
      </c>
      <c r="D5" s="17">
        <v>432</v>
      </c>
      <c r="E5" s="17">
        <v>449</v>
      </c>
      <c r="F5" s="17">
        <v>427</v>
      </c>
      <c r="G5" s="17">
        <v>274</v>
      </c>
      <c r="H5" s="17">
        <v>137</v>
      </c>
      <c r="I5" s="17">
        <v>71</v>
      </c>
      <c r="J5" s="17">
        <v>11</v>
      </c>
      <c r="K5" s="17">
        <v>881</v>
      </c>
      <c r="L5" s="17">
        <v>701</v>
      </c>
      <c r="M5" s="17">
        <v>1801</v>
      </c>
      <c r="N5" s="17">
        <v>920</v>
      </c>
      <c r="O5" s="17">
        <v>219</v>
      </c>
      <c r="P5" s="17">
        <v>0</v>
      </c>
      <c r="Q5" s="38">
        <v>0</v>
      </c>
      <c r="R5" s="17">
        <v>0</v>
      </c>
    </row>
    <row r="6" spans="1:18" x14ac:dyDescent="0.2">
      <c r="A6" s="21" t="s">
        <v>126</v>
      </c>
      <c r="B6" s="30">
        <v>100</v>
      </c>
      <c r="C6" s="30">
        <v>17.687386</v>
      </c>
      <c r="D6" s="30">
        <v>19.744059</v>
      </c>
      <c r="E6" s="30">
        <v>20.521024000000001</v>
      </c>
      <c r="F6" s="30">
        <v>19.515539</v>
      </c>
      <c r="G6" s="30">
        <v>12.522852</v>
      </c>
      <c r="H6" s="30">
        <v>6.2614260000000002</v>
      </c>
      <c r="I6" s="30">
        <v>3.2449729999999999</v>
      </c>
      <c r="J6" s="30">
        <v>0.50274200000000002</v>
      </c>
      <c r="K6" s="30">
        <v>40.265082</v>
      </c>
      <c r="L6" s="30">
        <v>32.038390999999997</v>
      </c>
      <c r="M6" s="30">
        <v>82.312613999999996</v>
      </c>
      <c r="N6" s="30">
        <v>42.047531999999997</v>
      </c>
      <c r="O6" s="30">
        <v>10.009141</v>
      </c>
      <c r="P6" s="30">
        <v>73.125686000000002</v>
      </c>
      <c r="Q6" s="42">
        <v>72</v>
      </c>
      <c r="R6" s="34">
        <v>71</v>
      </c>
    </row>
    <row r="7" spans="1:18" x14ac:dyDescent="0.2">
      <c r="A7" s="18" t="s">
        <v>846</v>
      </c>
      <c r="B7" s="18"/>
      <c r="C7" s="18"/>
      <c r="D7" s="18"/>
      <c r="E7" s="18"/>
      <c r="F7" s="18"/>
      <c r="G7" s="18"/>
      <c r="H7" s="18"/>
      <c r="I7" s="18"/>
      <c r="J7" s="18"/>
      <c r="K7" s="18"/>
      <c r="L7" s="18"/>
      <c r="M7" s="18"/>
      <c r="N7" s="18"/>
      <c r="O7" s="18"/>
      <c r="P7" s="18"/>
      <c r="Q7" s="39"/>
      <c r="R7" s="63"/>
    </row>
    <row r="8" spans="1:18" x14ac:dyDescent="0.2">
      <c r="A8" s="19" t="s">
        <v>847</v>
      </c>
      <c r="B8" s="20">
        <v>1092</v>
      </c>
      <c r="C8" s="20">
        <v>208</v>
      </c>
      <c r="D8" s="20">
        <v>220</v>
      </c>
      <c r="E8" s="20">
        <v>226</v>
      </c>
      <c r="F8" s="20">
        <v>211</v>
      </c>
      <c r="G8" s="20">
        <v>134</v>
      </c>
      <c r="H8" s="20">
        <v>65</v>
      </c>
      <c r="I8" s="20">
        <v>25</v>
      </c>
      <c r="J8" s="20">
        <v>3</v>
      </c>
      <c r="K8" s="20">
        <v>446</v>
      </c>
      <c r="L8" s="20">
        <v>345</v>
      </c>
      <c r="M8" s="20">
        <v>884</v>
      </c>
      <c r="N8" s="20">
        <v>438</v>
      </c>
      <c r="O8" s="20">
        <v>93</v>
      </c>
      <c r="P8" s="20">
        <v>0</v>
      </c>
      <c r="Q8" s="41">
        <v>0</v>
      </c>
      <c r="R8" s="20">
        <v>0</v>
      </c>
    </row>
    <row r="9" spans="1:18" x14ac:dyDescent="0.2">
      <c r="A9" s="21" t="s">
        <v>126</v>
      </c>
      <c r="B9" s="30">
        <v>100</v>
      </c>
      <c r="C9" s="30">
        <v>19.047619000000001</v>
      </c>
      <c r="D9" s="30">
        <v>20.146519999999999</v>
      </c>
      <c r="E9" s="30">
        <v>20.695971</v>
      </c>
      <c r="F9" s="30">
        <v>19.322344000000001</v>
      </c>
      <c r="G9" s="30">
        <v>12.271062000000001</v>
      </c>
      <c r="H9" s="30">
        <v>5.9523809999999999</v>
      </c>
      <c r="I9" s="30">
        <v>2.289377</v>
      </c>
      <c r="J9" s="30">
        <v>0.274725</v>
      </c>
      <c r="K9" s="30">
        <v>40.842491000000003</v>
      </c>
      <c r="L9" s="30">
        <v>31.593406999999999</v>
      </c>
      <c r="M9" s="30">
        <v>80.952381000000003</v>
      </c>
      <c r="N9" s="30">
        <v>40.10989</v>
      </c>
      <c r="O9" s="30">
        <v>8.5164840000000002</v>
      </c>
      <c r="P9" s="30">
        <v>72.630037000000002</v>
      </c>
      <c r="Q9" s="42">
        <v>72</v>
      </c>
      <c r="R9" s="34">
        <v>75</v>
      </c>
    </row>
    <row r="10" spans="1:18" x14ac:dyDescent="0.2">
      <c r="A10" s="19" t="s">
        <v>848</v>
      </c>
      <c r="B10" s="20">
        <v>1095</v>
      </c>
      <c r="C10" s="20">
        <v>178</v>
      </c>
      <c r="D10" s="20">
        <v>212</v>
      </c>
      <c r="E10" s="20">
        <v>223</v>
      </c>
      <c r="F10" s="20">
        <v>216</v>
      </c>
      <c r="G10" s="20">
        <v>140</v>
      </c>
      <c r="H10" s="20">
        <v>72</v>
      </c>
      <c r="I10" s="20">
        <v>46</v>
      </c>
      <c r="J10" s="20">
        <v>8</v>
      </c>
      <c r="K10" s="20">
        <v>435</v>
      </c>
      <c r="L10" s="20">
        <v>356</v>
      </c>
      <c r="M10" s="20">
        <v>917</v>
      </c>
      <c r="N10" s="20">
        <v>482</v>
      </c>
      <c r="O10" s="20">
        <v>126</v>
      </c>
      <c r="P10" s="20">
        <v>0</v>
      </c>
      <c r="Q10" s="41">
        <v>0</v>
      </c>
      <c r="R10" s="20">
        <v>0</v>
      </c>
    </row>
    <row r="11" spans="1:18" x14ac:dyDescent="0.2">
      <c r="A11" s="21" t="s">
        <v>126</v>
      </c>
      <c r="B11" s="30">
        <v>100</v>
      </c>
      <c r="C11" s="30">
        <v>16.255707999999998</v>
      </c>
      <c r="D11" s="30">
        <v>19.360731000000001</v>
      </c>
      <c r="E11" s="30">
        <v>20.365297000000002</v>
      </c>
      <c r="F11" s="30">
        <v>19.726026999999998</v>
      </c>
      <c r="G11" s="30">
        <v>12.785387999999999</v>
      </c>
      <c r="H11" s="30">
        <v>6.575342</v>
      </c>
      <c r="I11" s="30">
        <v>4.2009129999999999</v>
      </c>
      <c r="J11" s="30">
        <v>0.73059399999999997</v>
      </c>
      <c r="K11" s="30">
        <v>39.726027000000002</v>
      </c>
      <c r="L11" s="30">
        <v>32.511415999999997</v>
      </c>
      <c r="M11" s="30">
        <v>83.744292000000002</v>
      </c>
      <c r="N11" s="30">
        <v>44.018265</v>
      </c>
      <c r="O11" s="30">
        <v>11.506849000000001</v>
      </c>
      <c r="P11" s="30">
        <v>73.631050000000002</v>
      </c>
      <c r="Q11" s="42">
        <v>73</v>
      </c>
      <c r="R11" s="34">
        <v>77</v>
      </c>
    </row>
    <row r="12" spans="1:18" x14ac:dyDescent="0.2">
      <c r="A12" s="19" t="s">
        <v>849</v>
      </c>
      <c r="B12" s="20">
        <v>1</v>
      </c>
      <c r="C12" s="20">
        <v>1</v>
      </c>
      <c r="D12" s="20">
        <v>0</v>
      </c>
      <c r="E12" s="20">
        <v>0</v>
      </c>
      <c r="F12" s="20">
        <v>0</v>
      </c>
      <c r="G12" s="20">
        <v>0</v>
      </c>
      <c r="H12" s="20">
        <v>0</v>
      </c>
      <c r="I12" s="20">
        <v>0</v>
      </c>
      <c r="J12" s="20">
        <v>0</v>
      </c>
      <c r="K12" s="20">
        <v>0</v>
      </c>
      <c r="L12" s="20">
        <v>0</v>
      </c>
      <c r="M12" s="20">
        <v>0</v>
      </c>
      <c r="N12" s="20">
        <v>0</v>
      </c>
      <c r="O12" s="20">
        <v>0</v>
      </c>
      <c r="P12" s="20">
        <v>0</v>
      </c>
      <c r="Q12" s="41">
        <v>0</v>
      </c>
      <c r="R12" s="20">
        <v>0</v>
      </c>
    </row>
    <row r="13" spans="1:18" x14ac:dyDescent="0.2">
      <c r="A13" s="21" t="s">
        <v>126</v>
      </c>
      <c r="B13" s="30">
        <v>100</v>
      </c>
      <c r="C13" s="30">
        <v>100</v>
      </c>
      <c r="D13" s="30">
        <v>0</v>
      </c>
      <c r="E13" s="30">
        <v>0</v>
      </c>
      <c r="F13" s="30">
        <v>0</v>
      </c>
      <c r="G13" s="30">
        <v>0</v>
      </c>
      <c r="H13" s="30">
        <v>0</v>
      </c>
      <c r="I13" s="30">
        <v>0</v>
      </c>
      <c r="J13" s="30">
        <v>0</v>
      </c>
      <c r="K13" s="30">
        <v>0</v>
      </c>
      <c r="L13" s="30">
        <v>0</v>
      </c>
      <c r="M13" s="30">
        <v>0</v>
      </c>
      <c r="N13" s="30">
        <v>0</v>
      </c>
      <c r="O13" s="30">
        <v>0</v>
      </c>
      <c r="P13" s="30">
        <v>61</v>
      </c>
      <c r="Q13" s="42">
        <v>61</v>
      </c>
      <c r="R13" s="34">
        <v>61</v>
      </c>
    </row>
    <row r="14" spans="1:18" x14ac:dyDescent="0.2">
      <c r="A14" s="18" t="s">
        <v>850</v>
      </c>
      <c r="B14" s="18"/>
      <c r="C14" s="18"/>
      <c r="D14" s="18"/>
      <c r="E14" s="18"/>
      <c r="F14" s="18"/>
      <c r="G14" s="18"/>
      <c r="H14" s="18"/>
      <c r="I14" s="18"/>
      <c r="J14" s="18"/>
      <c r="K14" s="18"/>
      <c r="L14" s="18"/>
      <c r="M14" s="18"/>
      <c r="N14" s="18"/>
      <c r="O14" s="18"/>
      <c r="P14" s="18"/>
      <c r="Q14" s="39"/>
      <c r="R14" s="63"/>
    </row>
    <row r="15" spans="1:18" x14ac:dyDescent="0.2">
      <c r="A15" s="19" t="s">
        <v>851</v>
      </c>
      <c r="B15" s="20">
        <v>387</v>
      </c>
      <c r="C15" s="20">
        <v>387</v>
      </c>
      <c r="D15" s="20">
        <v>0</v>
      </c>
      <c r="E15" s="20">
        <v>0</v>
      </c>
      <c r="F15" s="20">
        <v>0</v>
      </c>
      <c r="G15" s="20">
        <v>0</v>
      </c>
      <c r="H15" s="20">
        <v>0</v>
      </c>
      <c r="I15" s="20">
        <v>0</v>
      </c>
      <c r="J15" s="20">
        <v>0</v>
      </c>
      <c r="K15" s="20">
        <v>0</v>
      </c>
      <c r="L15" s="20">
        <v>0</v>
      </c>
      <c r="M15" s="20">
        <v>0</v>
      </c>
      <c r="N15" s="20">
        <v>0</v>
      </c>
      <c r="O15" s="20">
        <v>0</v>
      </c>
      <c r="P15" s="20">
        <v>0</v>
      </c>
      <c r="Q15" s="41">
        <v>0</v>
      </c>
      <c r="R15" s="20">
        <v>0</v>
      </c>
    </row>
    <row r="16" spans="1:18" x14ac:dyDescent="0.2">
      <c r="A16" s="21" t="s">
        <v>126</v>
      </c>
      <c r="B16" s="30">
        <v>100</v>
      </c>
      <c r="C16" s="30">
        <v>100</v>
      </c>
      <c r="D16" s="30">
        <v>0</v>
      </c>
      <c r="E16" s="30">
        <v>0</v>
      </c>
      <c r="F16" s="30">
        <v>0</v>
      </c>
      <c r="G16" s="30">
        <v>0</v>
      </c>
      <c r="H16" s="30">
        <v>0</v>
      </c>
      <c r="I16" s="30">
        <v>0</v>
      </c>
      <c r="J16" s="30">
        <v>0</v>
      </c>
      <c r="K16" s="30">
        <v>0</v>
      </c>
      <c r="L16" s="30">
        <v>0</v>
      </c>
      <c r="M16" s="30">
        <v>0</v>
      </c>
      <c r="N16" s="30">
        <v>0</v>
      </c>
      <c r="O16" s="30">
        <v>0</v>
      </c>
      <c r="P16" s="30">
        <v>62.105943000000003</v>
      </c>
      <c r="Q16" s="42">
        <v>62</v>
      </c>
      <c r="R16" s="34">
        <v>64</v>
      </c>
    </row>
    <row r="17" spans="1:18" x14ac:dyDescent="0.2">
      <c r="A17" s="19" t="s">
        <v>852</v>
      </c>
      <c r="B17" s="20">
        <v>432</v>
      </c>
      <c r="C17" s="20">
        <v>0</v>
      </c>
      <c r="D17" s="20">
        <v>432</v>
      </c>
      <c r="E17" s="20">
        <v>0</v>
      </c>
      <c r="F17" s="20">
        <v>0</v>
      </c>
      <c r="G17" s="20">
        <v>0</v>
      </c>
      <c r="H17" s="20">
        <v>0</v>
      </c>
      <c r="I17" s="20">
        <v>0</v>
      </c>
      <c r="J17" s="20">
        <v>0</v>
      </c>
      <c r="K17" s="20">
        <v>432</v>
      </c>
      <c r="L17" s="20">
        <v>0</v>
      </c>
      <c r="M17" s="20">
        <v>432</v>
      </c>
      <c r="N17" s="20">
        <v>0</v>
      </c>
      <c r="O17" s="20">
        <v>0</v>
      </c>
      <c r="P17" s="20">
        <v>0</v>
      </c>
      <c r="Q17" s="41">
        <v>0</v>
      </c>
      <c r="R17" s="20">
        <v>0</v>
      </c>
    </row>
    <row r="18" spans="1:18" x14ac:dyDescent="0.2">
      <c r="A18" s="21" t="s">
        <v>126</v>
      </c>
      <c r="B18" s="30">
        <v>100</v>
      </c>
      <c r="C18" s="30">
        <v>0</v>
      </c>
      <c r="D18" s="30">
        <v>100</v>
      </c>
      <c r="E18" s="30">
        <v>0</v>
      </c>
      <c r="F18" s="30">
        <v>0</v>
      </c>
      <c r="G18" s="30">
        <v>0</v>
      </c>
      <c r="H18" s="30">
        <v>0</v>
      </c>
      <c r="I18" s="30">
        <v>0</v>
      </c>
      <c r="J18" s="30">
        <v>0</v>
      </c>
      <c r="K18" s="30">
        <v>100</v>
      </c>
      <c r="L18" s="30">
        <v>0</v>
      </c>
      <c r="M18" s="30">
        <v>100</v>
      </c>
      <c r="N18" s="30">
        <v>0</v>
      </c>
      <c r="O18" s="30">
        <v>0</v>
      </c>
      <c r="P18" s="30">
        <v>67.078704000000002</v>
      </c>
      <c r="Q18" s="42">
        <v>67</v>
      </c>
      <c r="R18" s="34">
        <v>69</v>
      </c>
    </row>
    <row r="19" spans="1:18" x14ac:dyDescent="0.2">
      <c r="A19" s="19" t="s">
        <v>853</v>
      </c>
      <c r="B19" s="20">
        <v>449</v>
      </c>
      <c r="C19" s="20">
        <v>0</v>
      </c>
      <c r="D19" s="20">
        <v>0</v>
      </c>
      <c r="E19" s="20">
        <v>449</v>
      </c>
      <c r="F19" s="20">
        <v>0</v>
      </c>
      <c r="G19" s="20">
        <v>0</v>
      </c>
      <c r="H19" s="20">
        <v>0</v>
      </c>
      <c r="I19" s="20">
        <v>0</v>
      </c>
      <c r="J19" s="20">
        <v>0</v>
      </c>
      <c r="K19" s="20">
        <v>449</v>
      </c>
      <c r="L19" s="20">
        <v>0</v>
      </c>
      <c r="M19" s="20">
        <v>449</v>
      </c>
      <c r="N19" s="20">
        <v>0</v>
      </c>
      <c r="O19" s="20">
        <v>0</v>
      </c>
      <c r="P19" s="20">
        <v>0</v>
      </c>
      <c r="Q19" s="41">
        <v>0</v>
      </c>
      <c r="R19" s="20">
        <v>0</v>
      </c>
    </row>
    <row r="20" spans="1:18" x14ac:dyDescent="0.2">
      <c r="A20" s="21" t="s">
        <v>126</v>
      </c>
      <c r="B20" s="30">
        <v>100</v>
      </c>
      <c r="C20" s="30">
        <v>0</v>
      </c>
      <c r="D20" s="30">
        <v>0</v>
      </c>
      <c r="E20" s="30">
        <v>100</v>
      </c>
      <c r="F20" s="30">
        <v>0</v>
      </c>
      <c r="G20" s="30">
        <v>0</v>
      </c>
      <c r="H20" s="30">
        <v>0</v>
      </c>
      <c r="I20" s="30">
        <v>0</v>
      </c>
      <c r="J20" s="30">
        <v>0</v>
      </c>
      <c r="K20" s="30">
        <v>100</v>
      </c>
      <c r="L20" s="30">
        <v>0</v>
      </c>
      <c r="M20" s="30">
        <v>100</v>
      </c>
      <c r="N20" s="30">
        <v>0</v>
      </c>
      <c r="O20" s="30">
        <v>0</v>
      </c>
      <c r="P20" s="30">
        <v>71.906458999999998</v>
      </c>
      <c r="Q20" s="42">
        <v>72</v>
      </c>
      <c r="R20" s="34">
        <v>71</v>
      </c>
    </row>
    <row r="21" spans="1:18" x14ac:dyDescent="0.2">
      <c r="A21" s="19" t="s">
        <v>854</v>
      </c>
      <c r="B21" s="20">
        <v>427</v>
      </c>
      <c r="C21" s="20">
        <v>0</v>
      </c>
      <c r="D21" s="20">
        <v>0</v>
      </c>
      <c r="E21" s="20">
        <v>0</v>
      </c>
      <c r="F21" s="20">
        <v>427</v>
      </c>
      <c r="G21" s="20">
        <v>0</v>
      </c>
      <c r="H21" s="20">
        <v>0</v>
      </c>
      <c r="I21" s="20">
        <v>0</v>
      </c>
      <c r="J21" s="20">
        <v>0</v>
      </c>
      <c r="K21" s="20">
        <v>0</v>
      </c>
      <c r="L21" s="20">
        <v>427</v>
      </c>
      <c r="M21" s="20">
        <v>427</v>
      </c>
      <c r="N21" s="20">
        <v>427</v>
      </c>
      <c r="O21" s="20">
        <v>0</v>
      </c>
      <c r="P21" s="20">
        <v>0</v>
      </c>
      <c r="Q21" s="41">
        <v>0</v>
      </c>
      <c r="R21" s="20">
        <v>0</v>
      </c>
    </row>
    <row r="22" spans="1:18" x14ac:dyDescent="0.2">
      <c r="A22" s="21" t="s">
        <v>126</v>
      </c>
      <c r="B22" s="30">
        <v>100</v>
      </c>
      <c r="C22" s="30">
        <v>0</v>
      </c>
      <c r="D22" s="30">
        <v>0</v>
      </c>
      <c r="E22" s="30">
        <v>0</v>
      </c>
      <c r="F22" s="30">
        <v>100</v>
      </c>
      <c r="G22" s="30">
        <v>0</v>
      </c>
      <c r="H22" s="30">
        <v>0</v>
      </c>
      <c r="I22" s="30">
        <v>0</v>
      </c>
      <c r="J22" s="30">
        <v>0</v>
      </c>
      <c r="K22" s="30">
        <v>0</v>
      </c>
      <c r="L22" s="30">
        <v>100</v>
      </c>
      <c r="M22" s="30">
        <v>100</v>
      </c>
      <c r="N22" s="30">
        <v>100</v>
      </c>
      <c r="O22" s="30">
        <v>0</v>
      </c>
      <c r="P22" s="30">
        <v>76.721311</v>
      </c>
      <c r="Q22" s="42">
        <v>77</v>
      </c>
      <c r="R22" s="34">
        <v>75</v>
      </c>
    </row>
    <row r="23" spans="1:18" x14ac:dyDescent="0.2">
      <c r="A23" s="19" t="s">
        <v>855</v>
      </c>
      <c r="B23" s="20">
        <v>274</v>
      </c>
      <c r="C23" s="20">
        <v>0</v>
      </c>
      <c r="D23" s="20">
        <v>0</v>
      </c>
      <c r="E23" s="20">
        <v>0</v>
      </c>
      <c r="F23" s="20">
        <v>0</v>
      </c>
      <c r="G23" s="20">
        <v>274</v>
      </c>
      <c r="H23" s="20">
        <v>0</v>
      </c>
      <c r="I23" s="20">
        <v>0</v>
      </c>
      <c r="J23" s="20">
        <v>0</v>
      </c>
      <c r="K23" s="20">
        <v>0</v>
      </c>
      <c r="L23" s="20">
        <v>274</v>
      </c>
      <c r="M23" s="20">
        <v>274</v>
      </c>
      <c r="N23" s="20">
        <v>274</v>
      </c>
      <c r="O23" s="20">
        <v>0</v>
      </c>
      <c r="P23" s="20">
        <v>0</v>
      </c>
      <c r="Q23" s="41">
        <v>0</v>
      </c>
      <c r="R23" s="20">
        <v>0</v>
      </c>
    </row>
    <row r="24" spans="1:18" x14ac:dyDescent="0.2">
      <c r="A24" s="21" t="s">
        <v>126</v>
      </c>
      <c r="B24" s="30">
        <v>100</v>
      </c>
      <c r="C24" s="30">
        <v>0</v>
      </c>
      <c r="D24" s="30">
        <v>0</v>
      </c>
      <c r="E24" s="30">
        <v>0</v>
      </c>
      <c r="F24" s="30">
        <v>0</v>
      </c>
      <c r="G24" s="30">
        <v>100</v>
      </c>
      <c r="H24" s="30">
        <v>0</v>
      </c>
      <c r="I24" s="30">
        <v>0</v>
      </c>
      <c r="J24" s="30">
        <v>0</v>
      </c>
      <c r="K24" s="30">
        <v>0</v>
      </c>
      <c r="L24" s="30">
        <v>100</v>
      </c>
      <c r="M24" s="30">
        <v>100</v>
      </c>
      <c r="N24" s="30">
        <v>100</v>
      </c>
      <c r="O24" s="30">
        <v>0</v>
      </c>
      <c r="P24" s="30">
        <v>82.036496</v>
      </c>
      <c r="Q24" s="42">
        <v>82</v>
      </c>
      <c r="R24" s="34">
        <v>84</v>
      </c>
    </row>
    <row r="25" spans="1:18" x14ac:dyDescent="0.2">
      <c r="A25" s="19" t="s">
        <v>856</v>
      </c>
      <c r="B25" s="20">
        <v>137</v>
      </c>
      <c r="C25" s="20">
        <v>0</v>
      </c>
      <c r="D25" s="20">
        <v>0</v>
      </c>
      <c r="E25" s="20">
        <v>0</v>
      </c>
      <c r="F25" s="20">
        <v>0</v>
      </c>
      <c r="G25" s="20">
        <v>0</v>
      </c>
      <c r="H25" s="20">
        <v>137</v>
      </c>
      <c r="I25" s="20">
        <v>0</v>
      </c>
      <c r="J25" s="20">
        <v>0</v>
      </c>
      <c r="K25" s="20">
        <v>0</v>
      </c>
      <c r="L25" s="20">
        <v>0</v>
      </c>
      <c r="M25" s="20">
        <v>137</v>
      </c>
      <c r="N25" s="20">
        <v>137</v>
      </c>
      <c r="O25" s="20">
        <v>137</v>
      </c>
      <c r="P25" s="20">
        <v>0</v>
      </c>
      <c r="Q25" s="41">
        <v>0</v>
      </c>
      <c r="R25" s="20">
        <v>0</v>
      </c>
    </row>
    <row r="26" spans="1:18" x14ac:dyDescent="0.2">
      <c r="A26" s="21" t="s">
        <v>126</v>
      </c>
      <c r="B26" s="30">
        <v>100</v>
      </c>
      <c r="C26" s="30">
        <v>0</v>
      </c>
      <c r="D26" s="30">
        <v>0</v>
      </c>
      <c r="E26" s="30">
        <v>0</v>
      </c>
      <c r="F26" s="30">
        <v>0</v>
      </c>
      <c r="G26" s="30">
        <v>0</v>
      </c>
      <c r="H26" s="30">
        <v>100</v>
      </c>
      <c r="I26" s="30">
        <v>0</v>
      </c>
      <c r="J26" s="30">
        <v>0</v>
      </c>
      <c r="K26" s="30">
        <v>0</v>
      </c>
      <c r="L26" s="30">
        <v>0</v>
      </c>
      <c r="M26" s="30">
        <v>100</v>
      </c>
      <c r="N26" s="30">
        <v>100</v>
      </c>
      <c r="O26" s="30">
        <v>100</v>
      </c>
      <c r="P26" s="30">
        <v>86.883212</v>
      </c>
      <c r="Q26" s="42">
        <v>87</v>
      </c>
      <c r="R26" s="34">
        <v>86</v>
      </c>
    </row>
    <row r="27" spans="1:18" x14ac:dyDescent="0.2">
      <c r="A27" s="19" t="s">
        <v>857</v>
      </c>
      <c r="B27" s="20">
        <v>71</v>
      </c>
      <c r="C27" s="20">
        <v>0</v>
      </c>
      <c r="D27" s="20">
        <v>0</v>
      </c>
      <c r="E27" s="20">
        <v>0</v>
      </c>
      <c r="F27" s="20">
        <v>0</v>
      </c>
      <c r="G27" s="20">
        <v>0</v>
      </c>
      <c r="H27" s="20">
        <v>0</v>
      </c>
      <c r="I27" s="20">
        <v>71</v>
      </c>
      <c r="J27" s="20">
        <v>0</v>
      </c>
      <c r="K27" s="20">
        <v>0</v>
      </c>
      <c r="L27" s="20">
        <v>0</v>
      </c>
      <c r="M27" s="20">
        <v>71</v>
      </c>
      <c r="N27" s="20">
        <v>71</v>
      </c>
      <c r="O27" s="20">
        <v>71</v>
      </c>
      <c r="P27" s="20">
        <v>0</v>
      </c>
      <c r="Q27" s="41">
        <v>0</v>
      </c>
      <c r="R27" s="20">
        <v>0</v>
      </c>
    </row>
    <row r="28" spans="1:18" x14ac:dyDescent="0.2">
      <c r="A28" s="21" t="s">
        <v>126</v>
      </c>
      <c r="B28" s="30">
        <v>100</v>
      </c>
      <c r="C28" s="30">
        <v>0</v>
      </c>
      <c r="D28" s="30">
        <v>0</v>
      </c>
      <c r="E28" s="30">
        <v>0</v>
      </c>
      <c r="F28" s="30">
        <v>0</v>
      </c>
      <c r="G28" s="30">
        <v>0</v>
      </c>
      <c r="H28" s="30">
        <v>0</v>
      </c>
      <c r="I28" s="30">
        <v>100</v>
      </c>
      <c r="J28" s="30">
        <v>0</v>
      </c>
      <c r="K28" s="30">
        <v>0</v>
      </c>
      <c r="L28" s="30">
        <v>0</v>
      </c>
      <c r="M28" s="30">
        <v>100</v>
      </c>
      <c r="N28" s="30">
        <v>100</v>
      </c>
      <c r="O28" s="30">
        <v>100</v>
      </c>
      <c r="P28" s="30">
        <v>91.535211000000004</v>
      </c>
      <c r="Q28" s="42">
        <v>92</v>
      </c>
      <c r="R28" s="34">
        <v>90</v>
      </c>
    </row>
    <row r="29" spans="1:18" x14ac:dyDescent="0.2">
      <c r="A29" s="19" t="s">
        <v>858</v>
      </c>
      <c r="B29" s="20">
        <v>11</v>
      </c>
      <c r="C29" s="20">
        <v>0</v>
      </c>
      <c r="D29" s="20">
        <v>0</v>
      </c>
      <c r="E29" s="20">
        <v>0</v>
      </c>
      <c r="F29" s="20">
        <v>0</v>
      </c>
      <c r="G29" s="20">
        <v>0</v>
      </c>
      <c r="H29" s="20">
        <v>0</v>
      </c>
      <c r="I29" s="20">
        <v>0</v>
      </c>
      <c r="J29" s="20">
        <v>11</v>
      </c>
      <c r="K29" s="20">
        <v>0</v>
      </c>
      <c r="L29" s="20">
        <v>0</v>
      </c>
      <c r="M29" s="20">
        <v>11</v>
      </c>
      <c r="N29" s="20">
        <v>11</v>
      </c>
      <c r="O29" s="20">
        <v>11</v>
      </c>
      <c r="P29" s="20">
        <v>0</v>
      </c>
      <c r="Q29" s="41">
        <v>0</v>
      </c>
      <c r="R29" s="20">
        <v>0</v>
      </c>
    </row>
    <row r="30" spans="1:18" x14ac:dyDescent="0.2">
      <c r="A30" s="21" t="s">
        <v>126</v>
      </c>
      <c r="B30" s="30">
        <v>100</v>
      </c>
      <c r="C30" s="30">
        <v>0</v>
      </c>
      <c r="D30" s="30">
        <v>0</v>
      </c>
      <c r="E30" s="30">
        <v>0</v>
      </c>
      <c r="F30" s="30">
        <v>0</v>
      </c>
      <c r="G30" s="30">
        <v>0</v>
      </c>
      <c r="H30" s="30">
        <v>0</v>
      </c>
      <c r="I30" s="30">
        <v>0</v>
      </c>
      <c r="J30" s="30">
        <v>100</v>
      </c>
      <c r="K30" s="30">
        <v>0</v>
      </c>
      <c r="L30" s="30">
        <v>0</v>
      </c>
      <c r="M30" s="30">
        <v>100</v>
      </c>
      <c r="N30" s="30">
        <v>100</v>
      </c>
      <c r="O30" s="30">
        <v>100</v>
      </c>
      <c r="P30" s="30">
        <v>96.363636</v>
      </c>
      <c r="Q30" s="42">
        <v>95</v>
      </c>
      <c r="R30" s="34">
        <v>95</v>
      </c>
    </row>
    <row r="31" spans="1:18" x14ac:dyDescent="0.2">
      <c r="A31" s="19" t="s">
        <v>859</v>
      </c>
      <c r="B31" s="20">
        <v>881</v>
      </c>
      <c r="C31" s="20">
        <v>0</v>
      </c>
      <c r="D31" s="20">
        <v>432</v>
      </c>
      <c r="E31" s="20">
        <v>449</v>
      </c>
      <c r="F31" s="20">
        <v>0</v>
      </c>
      <c r="G31" s="20">
        <v>0</v>
      </c>
      <c r="H31" s="20">
        <v>0</v>
      </c>
      <c r="I31" s="20">
        <v>0</v>
      </c>
      <c r="J31" s="20">
        <v>0</v>
      </c>
      <c r="K31" s="20">
        <v>881</v>
      </c>
      <c r="L31" s="20">
        <v>0</v>
      </c>
      <c r="M31" s="20">
        <v>881</v>
      </c>
      <c r="N31" s="20">
        <v>0</v>
      </c>
      <c r="O31" s="20">
        <v>0</v>
      </c>
      <c r="P31" s="20">
        <v>0</v>
      </c>
      <c r="Q31" s="41">
        <v>0</v>
      </c>
      <c r="R31" s="20">
        <v>0</v>
      </c>
    </row>
    <row r="32" spans="1:18" x14ac:dyDescent="0.2">
      <c r="A32" s="21" t="s">
        <v>126</v>
      </c>
      <c r="B32" s="30">
        <v>100</v>
      </c>
      <c r="C32" s="30">
        <v>0</v>
      </c>
      <c r="D32" s="30">
        <v>49.035187000000001</v>
      </c>
      <c r="E32" s="30">
        <v>50.964812999999999</v>
      </c>
      <c r="F32" s="30">
        <v>0</v>
      </c>
      <c r="G32" s="30">
        <v>0</v>
      </c>
      <c r="H32" s="30">
        <v>0</v>
      </c>
      <c r="I32" s="30">
        <v>0</v>
      </c>
      <c r="J32" s="30">
        <v>0</v>
      </c>
      <c r="K32" s="30">
        <v>100</v>
      </c>
      <c r="L32" s="30">
        <v>0</v>
      </c>
      <c r="M32" s="30">
        <v>100</v>
      </c>
      <c r="N32" s="30">
        <v>0</v>
      </c>
      <c r="O32" s="30">
        <v>0</v>
      </c>
      <c r="P32" s="30">
        <v>69.539159999999995</v>
      </c>
      <c r="Q32" s="42">
        <v>70</v>
      </c>
      <c r="R32" s="34">
        <v>71</v>
      </c>
    </row>
    <row r="33" spans="1:18" x14ac:dyDescent="0.2">
      <c r="A33" s="19" t="s">
        <v>860</v>
      </c>
      <c r="B33" s="20">
        <v>701</v>
      </c>
      <c r="C33" s="20">
        <v>0</v>
      </c>
      <c r="D33" s="20">
        <v>0</v>
      </c>
      <c r="E33" s="20">
        <v>0</v>
      </c>
      <c r="F33" s="20">
        <v>427</v>
      </c>
      <c r="G33" s="20">
        <v>274</v>
      </c>
      <c r="H33" s="20">
        <v>0</v>
      </c>
      <c r="I33" s="20">
        <v>0</v>
      </c>
      <c r="J33" s="20">
        <v>0</v>
      </c>
      <c r="K33" s="20">
        <v>0</v>
      </c>
      <c r="L33" s="20">
        <v>701</v>
      </c>
      <c r="M33" s="20">
        <v>701</v>
      </c>
      <c r="N33" s="20">
        <v>701</v>
      </c>
      <c r="O33" s="20">
        <v>0</v>
      </c>
      <c r="P33" s="20">
        <v>0</v>
      </c>
      <c r="Q33" s="41">
        <v>0</v>
      </c>
      <c r="R33" s="20">
        <v>0</v>
      </c>
    </row>
    <row r="34" spans="1:18" x14ac:dyDescent="0.2">
      <c r="A34" s="21" t="s">
        <v>126</v>
      </c>
      <c r="B34" s="30">
        <v>100</v>
      </c>
      <c r="C34" s="30">
        <v>0</v>
      </c>
      <c r="D34" s="30">
        <v>0</v>
      </c>
      <c r="E34" s="30">
        <v>0</v>
      </c>
      <c r="F34" s="30">
        <v>60.912981000000002</v>
      </c>
      <c r="G34" s="30">
        <v>39.087018999999998</v>
      </c>
      <c r="H34" s="30">
        <v>0</v>
      </c>
      <c r="I34" s="30">
        <v>0</v>
      </c>
      <c r="J34" s="30">
        <v>0</v>
      </c>
      <c r="K34" s="30">
        <v>0</v>
      </c>
      <c r="L34" s="30">
        <v>100</v>
      </c>
      <c r="M34" s="30">
        <v>100</v>
      </c>
      <c r="N34" s="30">
        <v>100</v>
      </c>
      <c r="O34" s="30">
        <v>0</v>
      </c>
      <c r="P34" s="30">
        <v>78.798858999999993</v>
      </c>
      <c r="Q34" s="42">
        <v>78</v>
      </c>
      <c r="R34" s="34">
        <v>75</v>
      </c>
    </row>
    <row r="35" spans="1:18" x14ac:dyDescent="0.2">
      <c r="A35" s="19" t="s">
        <v>861</v>
      </c>
      <c r="B35" s="20">
        <v>1801</v>
      </c>
      <c r="C35" s="20">
        <v>0</v>
      </c>
      <c r="D35" s="20">
        <v>432</v>
      </c>
      <c r="E35" s="20">
        <v>449</v>
      </c>
      <c r="F35" s="20">
        <v>427</v>
      </c>
      <c r="G35" s="20">
        <v>274</v>
      </c>
      <c r="H35" s="20">
        <v>137</v>
      </c>
      <c r="I35" s="20">
        <v>71</v>
      </c>
      <c r="J35" s="20">
        <v>11</v>
      </c>
      <c r="K35" s="20">
        <v>881</v>
      </c>
      <c r="L35" s="20">
        <v>701</v>
      </c>
      <c r="M35" s="20">
        <v>1801</v>
      </c>
      <c r="N35" s="20">
        <v>920</v>
      </c>
      <c r="O35" s="20">
        <v>219</v>
      </c>
      <c r="P35" s="20">
        <v>0</v>
      </c>
      <c r="Q35" s="41">
        <v>0</v>
      </c>
      <c r="R35" s="20">
        <v>0</v>
      </c>
    </row>
    <row r="36" spans="1:18" x14ac:dyDescent="0.2">
      <c r="A36" s="21" t="s">
        <v>126</v>
      </c>
      <c r="B36" s="30">
        <v>100</v>
      </c>
      <c r="C36" s="30">
        <v>0</v>
      </c>
      <c r="D36" s="30">
        <v>23.986674000000001</v>
      </c>
      <c r="E36" s="30">
        <v>24.930593999999999</v>
      </c>
      <c r="F36" s="30">
        <v>23.709050999999999</v>
      </c>
      <c r="G36" s="30">
        <v>15.21377</v>
      </c>
      <c r="H36" s="30">
        <v>7.6068850000000001</v>
      </c>
      <c r="I36" s="30">
        <v>3.9422540000000001</v>
      </c>
      <c r="J36" s="30">
        <v>0.61077199999999998</v>
      </c>
      <c r="K36" s="30">
        <v>48.917268</v>
      </c>
      <c r="L36" s="30">
        <v>38.922820999999999</v>
      </c>
      <c r="M36" s="30">
        <v>100</v>
      </c>
      <c r="N36" s="30">
        <v>51.082732</v>
      </c>
      <c r="O36" s="30">
        <v>12.159910999999999</v>
      </c>
      <c r="P36" s="30">
        <v>75.493615000000005</v>
      </c>
      <c r="Q36" s="42">
        <v>75</v>
      </c>
      <c r="R36" s="34">
        <v>71</v>
      </c>
    </row>
    <row r="37" spans="1:18" x14ac:dyDescent="0.2">
      <c r="A37" s="19" t="s">
        <v>862</v>
      </c>
      <c r="B37" s="20">
        <v>920</v>
      </c>
      <c r="C37" s="20">
        <v>0</v>
      </c>
      <c r="D37" s="20">
        <v>0</v>
      </c>
      <c r="E37" s="20">
        <v>0</v>
      </c>
      <c r="F37" s="20">
        <v>427</v>
      </c>
      <c r="G37" s="20">
        <v>274</v>
      </c>
      <c r="H37" s="20">
        <v>137</v>
      </c>
      <c r="I37" s="20">
        <v>71</v>
      </c>
      <c r="J37" s="20">
        <v>11</v>
      </c>
      <c r="K37" s="20">
        <v>0</v>
      </c>
      <c r="L37" s="20">
        <v>701</v>
      </c>
      <c r="M37" s="20">
        <v>920</v>
      </c>
      <c r="N37" s="20">
        <v>920</v>
      </c>
      <c r="O37" s="20">
        <v>219</v>
      </c>
      <c r="P37" s="20">
        <v>0</v>
      </c>
      <c r="Q37" s="41">
        <v>0</v>
      </c>
      <c r="R37" s="20">
        <v>0</v>
      </c>
    </row>
    <row r="38" spans="1:18" x14ac:dyDescent="0.2">
      <c r="A38" s="21" t="s">
        <v>126</v>
      </c>
      <c r="B38" s="30">
        <v>100</v>
      </c>
      <c r="C38" s="30">
        <v>0</v>
      </c>
      <c r="D38" s="30">
        <v>0</v>
      </c>
      <c r="E38" s="30">
        <v>0</v>
      </c>
      <c r="F38" s="30">
        <v>46.413043000000002</v>
      </c>
      <c r="G38" s="30">
        <v>29.782609000000001</v>
      </c>
      <c r="H38" s="30">
        <v>14.891304</v>
      </c>
      <c r="I38" s="30">
        <v>7.7173910000000001</v>
      </c>
      <c r="J38" s="30">
        <v>1.1956519999999999</v>
      </c>
      <c r="K38" s="30">
        <v>0</v>
      </c>
      <c r="L38" s="30">
        <v>76.195651999999995</v>
      </c>
      <c r="M38" s="30">
        <v>100</v>
      </c>
      <c r="N38" s="30">
        <v>100</v>
      </c>
      <c r="O38" s="30">
        <v>23.804348000000001</v>
      </c>
      <c r="P38" s="30">
        <v>81.195651999999995</v>
      </c>
      <c r="Q38" s="42">
        <v>80</v>
      </c>
      <c r="R38" s="34">
        <v>75</v>
      </c>
    </row>
    <row r="39" spans="1:18" x14ac:dyDescent="0.2">
      <c r="A39" s="19" t="s">
        <v>863</v>
      </c>
      <c r="B39" s="20">
        <v>219</v>
      </c>
      <c r="C39" s="20">
        <v>0</v>
      </c>
      <c r="D39" s="20">
        <v>0</v>
      </c>
      <c r="E39" s="20">
        <v>0</v>
      </c>
      <c r="F39" s="20">
        <v>0</v>
      </c>
      <c r="G39" s="20">
        <v>0</v>
      </c>
      <c r="H39" s="20">
        <v>137</v>
      </c>
      <c r="I39" s="20">
        <v>71</v>
      </c>
      <c r="J39" s="20">
        <v>11</v>
      </c>
      <c r="K39" s="20">
        <v>0</v>
      </c>
      <c r="L39" s="20">
        <v>0</v>
      </c>
      <c r="M39" s="20">
        <v>219</v>
      </c>
      <c r="N39" s="20">
        <v>219</v>
      </c>
      <c r="O39" s="20">
        <v>219</v>
      </c>
      <c r="P39" s="20">
        <v>0</v>
      </c>
      <c r="Q39" s="41">
        <v>0</v>
      </c>
      <c r="R39" s="20">
        <v>0</v>
      </c>
    </row>
    <row r="40" spans="1:18" x14ac:dyDescent="0.2">
      <c r="A40" s="21" t="s">
        <v>126</v>
      </c>
      <c r="B40" s="30">
        <v>100</v>
      </c>
      <c r="C40" s="30">
        <v>0</v>
      </c>
      <c r="D40" s="30">
        <v>0</v>
      </c>
      <c r="E40" s="30">
        <v>0</v>
      </c>
      <c r="F40" s="30">
        <v>0</v>
      </c>
      <c r="G40" s="30">
        <v>0</v>
      </c>
      <c r="H40" s="30">
        <v>62.557077999999997</v>
      </c>
      <c r="I40" s="30">
        <v>32.420090999999999</v>
      </c>
      <c r="J40" s="30">
        <v>5.022831</v>
      </c>
      <c r="K40" s="30">
        <v>0</v>
      </c>
      <c r="L40" s="30">
        <v>0</v>
      </c>
      <c r="M40" s="30">
        <v>100</v>
      </c>
      <c r="N40" s="30">
        <v>100</v>
      </c>
      <c r="O40" s="30">
        <v>100</v>
      </c>
      <c r="P40" s="30">
        <v>88.867580000000004</v>
      </c>
      <c r="Q40" s="42">
        <v>88</v>
      </c>
      <c r="R40" s="34">
        <v>86</v>
      </c>
    </row>
    <row r="41" spans="1:18" x14ac:dyDescent="0.2">
      <c r="A41" s="18" t="s">
        <v>864</v>
      </c>
      <c r="B41" s="17">
        <v>208</v>
      </c>
      <c r="C41" s="17">
        <v>208</v>
      </c>
      <c r="D41" s="17">
        <v>0</v>
      </c>
      <c r="E41" s="17">
        <v>0</v>
      </c>
      <c r="F41" s="17">
        <v>0</v>
      </c>
      <c r="G41" s="17">
        <v>0</v>
      </c>
      <c r="H41" s="17">
        <v>0</v>
      </c>
      <c r="I41" s="17">
        <v>0</v>
      </c>
      <c r="J41" s="17">
        <v>0</v>
      </c>
      <c r="K41" s="17">
        <v>0</v>
      </c>
      <c r="L41" s="17">
        <v>0</v>
      </c>
      <c r="M41" s="17">
        <v>0</v>
      </c>
      <c r="N41" s="17">
        <v>0</v>
      </c>
      <c r="O41" s="17">
        <v>0</v>
      </c>
      <c r="P41" s="17">
        <v>0</v>
      </c>
      <c r="Q41" s="38">
        <v>0</v>
      </c>
      <c r="R41" s="17">
        <v>0</v>
      </c>
    </row>
    <row r="42" spans="1:18" x14ac:dyDescent="0.2">
      <c r="A42" s="21" t="s">
        <v>126</v>
      </c>
      <c r="B42" s="30">
        <v>100</v>
      </c>
      <c r="C42" s="30">
        <v>100</v>
      </c>
      <c r="D42" s="30">
        <v>0</v>
      </c>
      <c r="E42" s="30">
        <v>0</v>
      </c>
      <c r="F42" s="30">
        <v>0</v>
      </c>
      <c r="G42" s="30">
        <v>0</v>
      </c>
      <c r="H42" s="30">
        <v>0</v>
      </c>
      <c r="I42" s="30">
        <v>0</v>
      </c>
      <c r="J42" s="30">
        <v>0</v>
      </c>
      <c r="K42" s="30">
        <v>0</v>
      </c>
      <c r="L42" s="30">
        <v>0</v>
      </c>
      <c r="M42" s="30">
        <v>0</v>
      </c>
      <c r="N42" s="30">
        <v>0</v>
      </c>
      <c r="O42" s="30">
        <v>0</v>
      </c>
      <c r="P42" s="30">
        <v>62.158653999999999</v>
      </c>
      <c r="Q42" s="42">
        <v>62</v>
      </c>
      <c r="R42" s="34">
        <v>64</v>
      </c>
    </row>
    <row r="43" spans="1:18" x14ac:dyDescent="0.2">
      <c r="A43" s="19" t="s">
        <v>852</v>
      </c>
      <c r="B43" s="20">
        <v>220</v>
      </c>
      <c r="C43" s="20">
        <v>0</v>
      </c>
      <c r="D43" s="20">
        <v>220</v>
      </c>
      <c r="E43" s="20">
        <v>0</v>
      </c>
      <c r="F43" s="20">
        <v>0</v>
      </c>
      <c r="G43" s="20">
        <v>0</v>
      </c>
      <c r="H43" s="20">
        <v>0</v>
      </c>
      <c r="I43" s="20">
        <v>0</v>
      </c>
      <c r="J43" s="20">
        <v>0</v>
      </c>
      <c r="K43" s="20">
        <v>220</v>
      </c>
      <c r="L43" s="20">
        <v>0</v>
      </c>
      <c r="M43" s="20">
        <v>220</v>
      </c>
      <c r="N43" s="20">
        <v>0</v>
      </c>
      <c r="O43" s="20">
        <v>0</v>
      </c>
      <c r="P43" s="20">
        <v>0</v>
      </c>
      <c r="Q43" s="41">
        <v>0</v>
      </c>
      <c r="R43" s="20">
        <v>0</v>
      </c>
    </row>
    <row r="44" spans="1:18" x14ac:dyDescent="0.2">
      <c r="A44" s="21" t="s">
        <v>126</v>
      </c>
      <c r="B44" s="30">
        <v>100</v>
      </c>
      <c r="C44" s="30">
        <v>0</v>
      </c>
      <c r="D44" s="30">
        <v>100</v>
      </c>
      <c r="E44" s="30">
        <v>0</v>
      </c>
      <c r="F44" s="30">
        <v>0</v>
      </c>
      <c r="G44" s="30">
        <v>0</v>
      </c>
      <c r="H44" s="30">
        <v>0</v>
      </c>
      <c r="I44" s="30">
        <v>0</v>
      </c>
      <c r="J44" s="30">
        <v>0</v>
      </c>
      <c r="K44" s="30">
        <v>100</v>
      </c>
      <c r="L44" s="30">
        <v>0</v>
      </c>
      <c r="M44" s="30">
        <v>100</v>
      </c>
      <c r="N44" s="30">
        <v>0</v>
      </c>
      <c r="O44" s="30">
        <v>0</v>
      </c>
      <c r="P44" s="30">
        <v>67.063636000000002</v>
      </c>
      <c r="Q44" s="42">
        <v>67</v>
      </c>
      <c r="R44" s="34">
        <v>66</v>
      </c>
    </row>
    <row r="45" spans="1:18" x14ac:dyDescent="0.2">
      <c r="A45" s="19" t="s">
        <v>853</v>
      </c>
      <c r="B45" s="20">
        <v>226</v>
      </c>
      <c r="C45" s="20">
        <v>0</v>
      </c>
      <c r="D45" s="20">
        <v>0</v>
      </c>
      <c r="E45" s="20">
        <v>226</v>
      </c>
      <c r="F45" s="20">
        <v>0</v>
      </c>
      <c r="G45" s="20">
        <v>0</v>
      </c>
      <c r="H45" s="20">
        <v>0</v>
      </c>
      <c r="I45" s="20">
        <v>0</v>
      </c>
      <c r="J45" s="20">
        <v>0</v>
      </c>
      <c r="K45" s="20">
        <v>226</v>
      </c>
      <c r="L45" s="20">
        <v>0</v>
      </c>
      <c r="M45" s="20">
        <v>226</v>
      </c>
      <c r="N45" s="20">
        <v>0</v>
      </c>
      <c r="O45" s="20">
        <v>0</v>
      </c>
      <c r="P45" s="20">
        <v>0</v>
      </c>
      <c r="Q45" s="41">
        <v>0</v>
      </c>
      <c r="R45" s="20">
        <v>0</v>
      </c>
    </row>
    <row r="46" spans="1:18" x14ac:dyDescent="0.2">
      <c r="A46" s="21" t="s">
        <v>126</v>
      </c>
      <c r="B46" s="30">
        <v>100</v>
      </c>
      <c r="C46" s="30">
        <v>0</v>
      </c>
      <c r="D46" s="30">
        <v>0</v>
      </c>
      <c r="E46" s="30">
        <v>100</v>
      </c>
      <c r="F46" s="30">
        <v>0</v>
      </c>
      <c r="G46" s="30">
        <v>0</v>
      </c>
      <c r="H46" s="30">
        <v>0</v>
      </c>
      <c r="I46" s="30">
        <v>0</v>
      </c>
      <c r="J46" s="30">
        <v>0</v>
      </c>
      <c r="K46" s="30">
        <v>100</v>
      </c>
      <c r="L46" s="30">
        <v>0</v>
      </c>
      <c r="M46" s="30">
        <v>100</v>
      </c>
      <c r="N46" s="30">
        <v>0</v>
      </c>
      <c r="O46" s="30">
        <v>0</v>
      </c>
      <c r="P46" s="30">
        <v>71.893805</v>
      </c>
      <c r="Q46" s="42">
        <v>72</v>
      </c>
      <c r="R46" s="34">
        <v>71</v>
      </c>
    </row>
    <row r="47" spans="1:18" x14ac:dyDescent="0.2">
      <c r="A47" s="19" t="s">
        <v>854</v>
      </c>
      <c r="B47" s="20">
        <v>211</v>
      </c>
      <c r="C47" s="20">
        <v>0</v>
      </c>
      <c r="D47" s="20">
        <v>0</v>
      </c>
      <c r="E47" s="20">
        <v>0</v>
      </c>
      <c r="F47" s="20">
        <v>211</v>
      </c>
      <c r="G47" s="20">
        <v>0</v>
      </c>
      <c r="H47" s="20">
        <v>0</v>
      </c>
      <c r="I47" s="20">
        <v>0</v>
      </c>
      <c r="J47" s="20">
        <v>0</v>
      </c>
      <c r="K47" s="20">
        <v>0</v>
      </c>
      <c r="L47" s="20">
        <v>211</v>
      </c>
      <c r="M47" s="20">
        <v>211</v>
      </c>
      <c r="N47" s="20">
        <v>211</v>
      </c>
      <c r="O47" s="20">
        <v>0</v>
      </c>
      <c r="P47" s="20">
        <v>0</v>
      </c>
      <c r="Q47" s="41">
        <v>0</v>
      </c>
      <c r="R47" s="20">
        <v>0</v>
      </c>
    </row>
    <row r="48" spans="1:18" x14ac:dyDescent="0.2">
      <c r="A48" s="21" t="s">
        <v>126</v>
      </c>
      <c r="B48" s="30">
        <v>100</v>
      </c>
      <c r="C48" s="30">
        <v>0</v>
      </c>
      <c r="D48" s="30">
        <v>0</v>
      </c>
      <c r="E48" s="30">
        <v>0</v>
      </c>
      <c r="F48" s="30">
        <v>100</v>
      </c>
      <c r="G48" s="30">
        <v>0</v>
      </c>
      <c r="H48" s="30">
        <v>0</v>
      </c>
      <c r="I48" s="30">
        <v>0</v>
      </c>
      <c r="J48" s="30">
        <v>0</v>
      </c>
      <c r="K48" s="30">
        <v>0</v>
      </c>
      <c r="L48" s="30">
        <v>100</v>
      </c>
      <c r="M48" s="30">
        <v>100</v>
      </c>
      <c r="N48" s="30">
        <v>100</v>
      </c>
      <c r="O48" s="30">
        <v>0</v>
      </c>
      <c r="P48" s="30">
        <v>76.587677999999997</v>
      </c>
      <c r="Q48" s="42">
        <v>76</v>
      </c>
      <c r="R48" s="34">
        <v>75</v>
      </c>
    </row>
    <row r="49" spans="1:18" x14ac:dyDescent="0.2">
      <c r="A49" s="19" t="s">
        <v>855</v>
      </c>
      <c r="B49" s="20">
        <v>134</v>
      </c>
      <c r="C49" s="20">
        <v>0</v>
      </c>
      <c r="D49" s="20">
        <v>0</v>
      </c>
      <c r="E49" s="20">
        <v>0</v>
      </c>
      <c r="F49" s="20">
        <v>0</v>
      </c>
      <c r="G49" s="20">
        <v>134</v>
      </c>
      <c r="H49" s="20">
        <v>0</v>
      </c>
      <c r="I49" s="20">
        <v>0</v>
      </c>
      <c r="J49" s="20">
        <v>0</v>
      </c>
      <c r="K49" s="20">
        <v>0</v>
      </c>
      <c r="L49" s="20">
        <v>134</v>
      </c>
      <c r="M49" s="20">
        <v>134</v>
      </c>
      <c r="N49" s="20">
        <v>134</v>
      </c>
      <c r="O49" s="20">
        <v>0</v>
      </c>
      <c r="P49" s="20">
        <v>0</v>
      </c>
      <c r="Q49" s="41">
        <v>0</v>
      </c>
      <c r="R49" s="20">
        <v>0</v>
      </c>
    </row>
    <row r="50" spans="1:18" x14ac:dyDescent="0.2">
      <c r="A50" s="21" t="s">
        <v>126</v>
      </c>
      <c r="B50" s="30">
        <v>100</v>
      </c>
      <c r="C50" s="30">
        <v>0</v>
      </c>
      <c r="D50" s="30">
        <v>0</v>
      </c>
      <c r="E50" s="30">
        <v>0</v>
      </c>
      <c r="F50" s="30">
        <v>0</v>
      </c>
      <c r="G50" s="30">
        <v>100</v>
      </c>
      <c r="H50" s="30">
        <v>0</v>
      </c>
      <c r="I50" s="30">
        <v>0</v>
      </c>
      <c r="J50" s="30">
        <v>0</v>
      </c>
      <c r="K50" s="30">
        <v>0</v>
      </c>
      <c r="L50" s="30">
        <v>100</v>
      </c>
      <c r="M50" s="30">
        <v>100</v>
      </c>
      <c r="N50" s="30">
        <v>100</v>
      </c>
      <c r="O50" s="30">
        <v>0</v>
      </c>
      <c r="P50" s="30">
        <v>82.171642000000006</v>
      </c>
      <c r="Q50" s="42">
        <v>82</v>
      </c>
      <c r="R50" s="34">
        <v>84</v>
      </c>
    </row>
    <row r="51" spans="1:18" x14ac:dyDescent="0.2">
      <c r="A51" s="19" t="s">
        <v>856</v>
      </c>
      <c r="B51" s="20">
        <v>65</v>
      </c>
      <c r="C51" s="20">
        <v>0</v>
      </c>
      <c r="D51" s="20">
        <v>0</v>
      </c>
      <c r="E51" s="20">
        <v>0</v>
      </c>
      <c r="F51" s="20">
        <v>0</v>
      </c>
      <c r="G51" s="20">
        <v>0</v>
      </c>
      <c r="H51" s="20">
        <v>65</v>
      </c>
      <c r="I51" s="20">
        <v>0</v>
      </c>
      <c r="J51" s="20">
        <v>0</v>
      </c>
      <c r="K51" s="20">
        <v>0</v>
      </c>
      <c r="L51" s="20">
        <v>0</v>
      </c>
      <c r="M51" s="20">
        <v>65</v>
      </c>
      <c r="N51" s="20">
        <v>65</v>
      </c>
      <c r="O51" s="20">
        <v>65</v>
      </c>
      <c r="P51" s="20">
        <v>0</v>
      </c>
      <c r="Q51" s="41">
        <v>0</v>
      </c>
      <c r="R51" s="20">
        <v>0</v>
      </c>
    </row>
    <row r="52" spans="1:18" x14ac:dyDescent="0.2">
      <c r="A52" s="21" t="s">
        <v>126</v>
      </c>
      <c r="B52" s="30">
        <v>100</v>
      </c>
      <c r="C52" s="30">
        <v>0</v>
      </c>
      <c r="D52" s="30">
        <v>0</v>
      </c>
      <c r="E52" s="30">
        <v>0</v>
      </c>
      <c r="F52" s="30">
        <v>0</v>
      </c>
      <c r="G52" s="30">
        <v>0</v>
      </c>
      <c r="H52" s="30">
        <v>100</v>
      </c>
      <c r="I52" s="30">
        <v>0</v>
      </c>
      <c r="J52" s="30">
        <v>0</v>
      </c>
      <c r="K52" s="30">
        <v>0</v>
      </c>
      <c r="L52" s="30">
        <v>0</v>
      </c>
      <c r="M52" s="30">
        <v>100</v>
      </c>
      <c r="N52" s="30">
        <v>100</v>
      </c>
      <c r="O52" s="30">
        <v>100</v>
      </c>
      <c r="P52" s="30">
        <v>86.815385000000006</v>
      </c>
      <c r="Q52" s="42">
        <v>87</v>
      </c>
      <c r="R52" s="34">
        <v>86</v>
      </c>
    </row>
    <row r="53" spans="1:18" x14ac:dyDescent="0.2">
      <c r="A53" s="19" t="s">
        <v>857</v>
      </c>
      <c r="B53" s="20">
        <v>25</v>
      </c>
      <c r="C53" s="20">
        <v>0</v>
      </c>
      <c r="D53" s="20">
        <v>0</v>
      </c>
      <c r="E53" s="20">
        <v>0</v>
      </c>
      <c r="F53" s="20">
        <v>0</v>
      </c>
      <c r="G53" s="20">
        <v>0</v>
      </c>
      <c r="H53" s="20">
        <v>0</v>
      </c>
      <c r="I53" s="20">
        <v>25</v>
      </c>
      <c r="J53" s="20">
        <v>0</v>
      </c>
      <c r="K53" s="20">
        <v>0</v>
      </c>
      <c r="L53" s="20">
        <v>0</v>
      </c>
      <c r="M53" s="20">
        <v>25</v>
      </c>
      <c r="N53" s="20">
        <v>25</v>
      </c>
      <c r="O53" s="20">
        <v>25</v>
      </c>
      <c r="P53" s="20">
        <v>0</v>
      </c>
      <c r="Q53" s="41">
        <v>0</v>
      </c>
      <c r="R53" s="20">
        <v>0</v>
      </c>
    </row>
    <row r="54" spans="1:18" x14ac:dyDescent="0.2">
      <c r="A54" s="21" t="s">
        <v>126</v>
      </c>
      <c r="B54" s="30">
        <v>100</v>
      </c>
      <c r="C54" s="30">
        <v>0</v>
      </c>
      <c r="D54" s="30">
        <v>0</v>
      </c>
      <c r="E54" s="30">
        <v>0</v>
      </c>
      <c r="F54" s="30">
        <v>0</v>
      </c>
      <c r="G54" s="30">
        <v>0</v>
      </c>
      <c r="H54" s="30">
        <v>0</v>
      </c>
      <c r="I54" s="30">
        <v>100</v>
      </c>
      <c r="J54" s="30">
        <v>0</v>
      </c>
      <c r="K54" s="30">
        <v>0</v>
      </c>
      <c r="L54" s="30">
        <v>0</v>
      </c>
      <c r="M54" s="30">
        <v>100</v>
      </c>
      <c r="N54" s="30">
        <v>100</v>
      </c>
      <c r="O54" s="30">
        <v>100</v>
      </c>
      <c r="P54" s="30">
        <v>91.2</v>
      </c>
      <c r="Q54" s="42">
        <v>91</v>
      </c>
      <c r="R54" s="34">
        <v>90</v>
      </c>
    </row>
    <row r="55" spans="1:18" x14ac:dyDescent="0.2">
      <c r="A55" s="19" t="s">
        <v>858</v>
      </c>
      <c r="B55" s="20">
        <v>3</v>
      </c>
      <c r="C55" s="20">
        <v>0</v>
      </c>
      <c r="D55" s="20">
        <v>0</v>
      </c>
      <c r="E55" s="20">
        <v>0</v>
      </c>
      <c r="F55" s="20">
        <v>0</v>
      </c>
      <c r="G55" s="20">
        <v>0</v>
      </c>
      <c r="H55" s="20">
        <v>0</v>
      </c>
      <c r="I55" s="20">
        <v>0</v>
      </c>
      <c r="J55" s="20">
        <v>3</v>
      </c>
      <c r="K55" s="20">
        <v>0</v>
      </c>
      <c r="L55" s="20">
        <v>0</v>
      </c>
      <c r="M55" s="20">
        <v>3</v>
      </c>
      <c r="N55" s="20">
        <v>3</v>
      </c>
      <c r="O55" s="20">
        <v>3</v>
      </c>
      <c r="P55" s="20">
        <v>0</v>
      </c>
      <c r="Q55" s="41">
        <v>0</v>
      </c>
      <c r="R55" s="20">
        <v>0</v>
      </c>
    </row>
    <row r="56" spans="1:18" x14ac:dyDescent="0.2">
      <c r="A56" s="21" t="s">
        <v>126</v>
      </c>
      <c r="B56" s="30">
        <v>100</v>
      </c>
      <c r="C56" s="30">
        <v>0</v>
      </c>
      <c r="D56" s="30">
        <v>0</v>
      </c>
      <c r="E56" s="30">
        <v>0</v>
      </c>
      <c r="F56" s="30">
        <v>0</v>
      </c>
      <c r="G56" s="30">
        <v>0</v>
      </c>
      <c r="H56" s="30">
        <v>0</v>
      </c>
      <c r="I56" s="30">
        <v>0</v>
      </c>
      <c r="J56" s="30">
        <v>100</v>
      </c>
      <c r="K56" s="30">
        <v>0</v>
      </c>
      <c r="L56" s="30">
        <v>0</v>
      </c>
      <c r="M56" s="30">
        <v>100</v>
      </c>
      <c r="N56" s="30">
        <v>100</v>
      </c>
      <c r="O56" s="30">
        <v>100</v>
      </c>
      <c r="P56" s="30">
        <v>95.666667000000004</v>
      </c>
      <c r="Q56" s="42">
        <v>95</v>
      </c>
      <c r="R56" s="34">
        <v>95</v>
      </c>
    </row>
    <row r="57" spans="1:18" x14ac:dyDescent="0.2">
      <c r="A57" s="19" t="s">
        <v>859</v>
      </c>
      <c r="B57" s="20">
        <v>446</v>
      </c>
      <c r="C57" s="20">
        <v>0</v>
      </c>
      <c r="D57" s="20">
        <v>220</v>
      </c>
      <c r="E57" s="20">
        <v>226</v>
      </c>
      <c r="F57" s="20">
        <v>0</v>
      </c>
      <c r="G57" s="20">
        <v>0</v>
      </c>
      <c r="H57" s="20">
        <v>0</v>
      </c>
      <c r="I57" s="20">
        <v>0</v>
      </c>
      <c r="J57" s="20">
        <v>0</v>
      </c>
      <c r="K57" s="20">
        <v>446</v>
      </c>
      <c r="L57" s="20">
        <v>0</v>
      </c>
      <c r="M57" s="20">
        <v>446</v>
      </c>
      <c r="N57" s="20">
        <v>0</v>
      </c>
      <c r="O57" s="20">
        <v>0</v>
      </c>
      <c r="P57" s="20">
        <v>0</v>
      </c>
      <c r="Q57" s="41">
        <v>0</v>
      </c>
      <c r="R57" s="20">
        <v>0</v>
      </c>
    </row>
    <row r="58" spans="1:18" x14ac:dyDescent="0.2">
      <c r="A58" s="21" t="s">
        <v>126</v>
      </c>
      <c r="B58" s="30">
        <v>100</v>
      </c>
      <c r="C58" s="30">
        <v>0</v>
      </c>
      <c r="D58" s="30">
        <v>49.327354</v>
      </c>
      <c r="E58" s="30">
        <v>50.672646</v>
      </c>
      <c r="F58" s="30">
        <v>0</v>
      </c>
      <c r="G58" s="30">
        <v>0</v>
      </c>
      <c r="H58" s="30">
        <v>0</v>
      </c>
      <c r="I58" s="30">
        <v>0</v>
      </c>
      <c r="J58" s="30">
        <v>0</v>
      </c>
      <c r="K58" s="30">
        <v>100</v>
      </c>
      <c r="L58" s="30">
        <v>0</v>
      </c>
      <c r="M58" s="30">
        <v>100</v>
      </c>
      <c r="N58" s="30">
        <v>0</v>
      </c>
      <c r="O58" s="30">
        <v>0</v>
      </c>
      <c r="P58" s="30">
        <v>69.511211000000003</v>
      </c>
      <c r="Q58" s="42">
        <v>70</v>
      </c>
      <c r="R58" s="34">
        <v>71</v>
      </c>
    </row>
    <row r="59" spans="1:18" x14ac:dyDescent="0.2">
      <c r="A59" s="19" t="s">
        <v>860</v>
      </c>
      <c r="B59" s="20">
        <v>345</v>
      </c>
      <c r="C59" s="20">
        <v>0</v>
      </c>
      <c r="D59" s="20">
        <v>0</v>
      </c>
      <c r="E59" s="20">
        <v>0</v>
      </c>
      <c r="F59" s="20">
        <v>211</v>
      </c>
      <c r="G59" s="20">
        <v>134</v>
      </c>
      <c r="H59" s="20">
        <v>0</v>
      </c>
      <c r="I59" s="20">
        <v>0</v>
      </c>
      <c r="J59" s="20">
        <v>0</v>
      </c>
      <c r="K59" s="20">
        <v>0</v>
      </c>
      <c r="L59" s="20">
        <v>345</v>
      </c>
      <c r="M59" s="20">
        <v>345</v>
      </c>
      <c r="N59" s="20">
        <v>345</v>
      </c>
      <c r="O59" s="20">
        <v>0</v>
      </c>
      <c r="P59" s="20">
        <v>0</v>
      </c>
      <c r="Q59" s="41">
        <v>0</v>
      </c>
      <c r="R59" s="20">
        <v>0</v>
      </c>
    </row>
    <row r="60" spans="1:18" x14ac:dyDescent="0.2">
      <c r="A60" s="21" t="s">
        <v>126</v>
      </c>
      <c r="B60" s="30">
        <v>100</v>
      </c>
      <c r="C60" s="30">
        <v>0</v>
      </c>
      <c r="D60" s="30">
        <v>0</v>
      </c>
      <c r="E60" s="30">
        <v>0</v>
      </c>
      <c r="F60" s="30">
        <v>61.159419999999997</v>
      </c>
      <c r="G60" s="30">
        <v>38.840580000000003</v>
      </c>
      <c r="H60" s="30">
        <v>0</v>
      </c>
      <c r="I60" s="30">
        <v>0</v>
      </c>
      <c r="J60" s="30">
        <v>0</v>
      </c>
      <c r="K60" s="30">
        <v>0</v>
      </c>
      <c r="L60" s="30">
        <v>100</v>
      </c>
      <c r="M60" s="30">
        <v>100</v>
      </c>
      <c r="N60" s="30">
        <v>100</v>
      </c>
      <c r="O60" s="30">
        <v>0</v>
      </c>
      <c r="P60" s="30">
        <v>78.756522000000004</v>
      </c>
      <c r="Q60" s="42">
        <v>78</v>
      </c>
      <c r="R60" s="34">
        <v>75</v>
      </c>
    </row>
    <row r="61" spans="1:18" x14ac:dyDescent="0.2">
      <c r="A61" s="19" t="s">
        <v>861</v>
      </c>
      <c r="B61" s="20">
        <v>884</v>
      </c>
      <c r="C61" s="20">
        <v>0</v>
      </c>
      <c r="D61" s="20">
        <v>220</v>
      </c>
      <c r="E61" s="20">
        <v>226</v>
      </c>
      <c r="F61" s="20">
        <v>211</v>
      </c>
      <c r="G61" s="20">
        <v>134</v>
      </c>
      <c r="H61" s="20">
        <v>65</v>
      </c>
      <c r="I61" s="20">
        <v>25</v>
      </c>
      <c r="J61" s="20">
        <v>3</v>
      </c>
      <c r="K61" s="20">
        <v>446</v>
      </c>
      <c r="L61" s="20">
        <v>345</v>
      </c>
      <c r="M61" s="20">
        <v>884</v>
      </c>
      <c r="N61" s="20">
        <v>438</v>
      </c>
      <c r="O61" s="20">
        <v>93</v>
      </c>
      <c r="P61" s="20">
        <v>0</v>
      </c>
      <c r="Q61" s="41">
        <v>0</v>
      </c>
      <c r="R61" s="20">
        <v>0</v>
      </c>
    </row>
    <row r="62" spans="1:18" x14ac:dyDescent="0.2">
      <c r="A62" s="21" t="s">
        <v>126</v>
      </c>
      <c r="B62" s="30">
        <v>100</v>
      </c>
      <c r="C62" s="30">
        <v>0</v>
      </c>
      <c r="D62" s="30">
        <v>24.886877999999999</v>
      </c>
      <c r="E62" s="30">
        <v>25.565611000000001</v>
      </c>
      <c r="F62" s="30">
        <v>23.868777999999999</v>
      </c>
      <c r="G62" s="30">
        <v>15.158371000000001</v>
      </c>
      <c r="H62" s="30">
        <v>7.3529410000000004</v>
      </c>
      <c r="I62" s="30">
        <v>2.8280539999999998</v>
      </c>
      <c r="J62" s="30">
        <v>0.33936699999999997</v>
      </c>
      <c r="K62" s="30">
        <v>50.452489</v>
      </c>
      <c r="L62" s="30">
        <v>39.027149000000001</v>
      </c>
      <c r="M62" s="30">
        <v>100</v>
      </c>
      <c r="N62" s="30">
        <v>49.547511</v>
      </c>
      <c r="O62" s="30">
        <v>10.520362</v>
      </c>
      <c r="P62" s="30">
        <v>75.093890999999999</v>
      </c>
      <c r="Q62" s="42">
        <v>74</v>
      </c>
      <c r="R62" s="34">
        <v>75</v>
      </c>
    </row>
    <row r="63" spans="1:18" x14ac:dyDescent="0.2">
      <c r="A63" s="19" t="s">
        <v>862</v>
      </c>
      <c r="B63" s="20">
        <v>438</v>
      </c>
      <c r="C63" s="20">
        <v>0</v>
      </c>
      <c r="D63" s="20">
        <v>0</v>
      </c>
      <c r="E63" s="20">
        <v>0</v>
      </c>
      <c r="F63" s="20">
        <v>211</v>
      </c>
      <c r="G63" s="20">
        <v>134</v>
      </c>
      <c r="H63" s="20">
        <v>65</v>
      </c>
      <c r="I63" s="20">
        <v>25</v>
      </c>
      <c r="J63" s="20">
        <v>3</v>
      </c>
      <c r="K63" s="20">
        <v>0</v>
      </c>
      <c r="L63" s="20">
        <v>345</v>
      </c>
      <c r="M63" s="20">
        <v>438</v>
      </c>
      <c r="N63" s="20">
        <v>438</v>
      </c>
      <c r="O63" s="20">
        <v>93</v>
      </c>
      <c r="P63" s="20">
        <v>0</v>
      </c>
      <c r="Q63" s="41">
        <v>0</v>
      </c>
      <c r="R63" s="20">
        <v>0</v>
      </c>
    </row>
    <row r="64" spans="1:18" x14ac:dyDescent="0.2">
      <c r="A64" s="21" t="s">
        <v>126</v>
      </c>
      <c r="B64" s="30">
        <v>100</v>
      </c>
      <c r="C64" s="30">
        <v>0</v>
      </c>
      <c r="D64" s="30">
        <v>0</v>
      </c>
      <c r="E64" s="30">
        <v>0</v>
      </c>
      <c r="F64" s="30">
        <v>48.173515999999999</v>
      </c>
      <c r="G64" s="30">
        <v>30.593606999999999</v>
      </c>
      <c r="H64" s="30">
        <v>14.840183</v>
      </c>
      <c r="I64" s="30">
        <v>5.7077629999999999</v>
      </c>
      <c r="J64" s="30">
        <v>0.68493199999999999</v>
      </c>
      <c r="K64" s="30">
        <v>0</v>
      </c>
      <c r="L64" s="30">
        <v>78.767122999999998</v>
      </c>
      <c r="M64" s="30">
        <v>100</v>
      </c>
      <c r="N64" s="30">
        <v>100</v>
      </c>
      <c r="O64" s="30">
        <v>21.232876999999998</v>
      </c>
      <c r="P64" s="30">
        <v>80.778538999999995</v>
      </c>
      <c r="Q64" s="42">
        <v>80</v>
      </c>
      <c r="R64" s="34">
        <v>75</v>
      </c>
    </row>
    <row r="65" spans="1:18" x14ac:dyDescent="0.2">
      <c r="A65" s="19" t="s">
        <v>863</v>
      </c>
      <c r="B65" s="20">
        <v>93</v>
      </c>
      <c r="C65" s="20">
        <v>0</v>
      </c>
      <c r="D65" s="20">
        <v>0</v>
      </c>
      <c r="E65" s="20">
        <v>0</v>
      </c>
      <c r="F65" s="20">
        <v>0</v>
      </c>
      <c r="G65" s="20">
        <v>0</v>
      </c>
      <c r="H65" s="20">
        <v>65</v>
      </c>
      <c r="I65" s="20">
        <v>25</v>
      </c>
      <c r="J65" s="20">
        <v>3</v>
      </c>
      <c r="K65" s="20">
        <v>0</v>
      </c>
      <c r="L65" s="20">
        <v>0</v>
      </c>
      <c r="M65" s="20">
        <v>93</v>
      </c>
      <c r="N65" s="20">
        <v>93</v>
      </c>
      <c r="O65" s="20">
        <v>93</v>
      </c>
      <c r="P65" s="20">
        <v>0</v>
      </c>
      <c r="Q65" s="41">
        <v>0</v>
      </c>
      <c r="R65" s="20">
        <v>0</v>
      </c>
    </row>
    <row r="66" spans="1:18" x14ac:dyDescent="0.2">
      <c r="A66" s="21" t="s">
        <v>126</v>
      </c>
      <c r="B66" s="30">
        <v>100</v>
      </c>
      <c r="C66" s="30">
        <v>0</v>
      </c>
      <c r="D66" s="30">
        <v>0</v>
      </c>
      <c r="E66" s="30">
        <v>0</v>
      </c>
      <c r="F66" s="30">
        <v>0</v>
      </c>
      <c r="G66" s="30">
        <v>0</v>
      </c>
      <c r="H66" s="30">
        <v>69.892472999999995</v>
      </c>
      <c r="I66" s="30">
        <v>26.881720000000001</v>
      </c>
      <c r="J66" s="30">
        <v>3.225806</v>
      </c>
      <c r="K66" s="30">
        <v>0</v>
      </c>
      <c r="L66" s="30">
        <v>0</v>
      </c>
      <c r="M66" s="30">
        <v>100</v>
      </c>
      <c r="N66" s="30">
        <v>100</v>
      </c>
      <c r="O66" s="30">
        <v>100</v>
      </c>
      <c r="P66" s="30">
        <v>88.279570000000007</v>
      </c>
      <c r="Q66" s="47">
        <v>88</v>
      </c>
      <c r="R66" s="34">
        <v>86</v>
      </c>
    </row>
    <row r="67" spans="1:18" x14ac:dyDescent="0.2">
      <c r="A67" s="18" t="s">
        <v>865</v>
      </c>
      <c r="B67" s="17">
        <v>178</v>
      </c>
      <c r="C67" s="17">
        <v>178</v>
      </c>
      <c r="D67" s="17">
        <v>0</v>
      </c>
      <c r="E67" s="17">
        <v>0</v>
      </c>
      <c r="F67" s="17">
        <v>0</v>
      </c>
      <c r="G67" s="17">
        <v>0</v>
      </c>
      <c r="H67" s="17">
        <v>0</v>
      </c>
      <c r="I67" s="17">
        <v>0</v>
      </c>
      <c r="J67" s="17">
        <v>0</v>
      </c>
      <c r="K67" s="17">
        <v>0</v>
      </c>
      <c r="L67" s="17">
        <v>0</v>
      </c>
      <c r="M67" s="17">
        <v>0</v>
      </c>
      <c r="N67" s="17">
        <v>0</v>
      </c>
      <c r="O67" s="17">
        <v>0</v>
      </c>
      <c r="P67" s="17">
        <v>0</v>
      </c>
      <c r="Q67" s="46">
        <v>0</v>
      </c>
      <c r="R67" s="17">
        <v>0</v>
      </c>
    </row>
    <row r="68" spans="1:18" x14ac:dyDescent="0.2">
      <c r="A68" s="21" t="s">
        <v>126</v>
      </c>
      <c r="B68" s="30">
        <v>100</v>
      </c>
      <c r="C68" s="30">
        <v>100</v>
      </c>
      <c r="D68" s="30">
        <v>0</v>
      </c>
      <c r="E68" s="30">
        <v>0</v>
      </c>
      <c r="F68" s="30">
        <v>0</v>
      </c>
      <c r="G68" s="30">
        <v>0</v>
      </c>
      <c r="H68" s="30">
        <v>0</v>
      </c>
      <c r="I68" s="30">
        <v>0</v>
      </c>
      <c r="J68" s="30">
        <v>0</v>
      </c>
      <c r="K68" s="30">
        <v>0</v>
      </c>
      <c r="L68" s="30">
        <v>0</v>
      </c>
      <c r="M68" s="30">
        <v>0</v>
      </c>
      <c r="N68" s="30">
        <v>0</v>
      </c>
      <c r="O68" s="30">
        <v>0</v>
      </c>
      <c r="P68" s="30">
        <v>62.050561999999999</v>
      </c>
      <c r="Q68" s="42">
        <v>62</v>
      </c>
      <c r="R68" s="34">
        <v>63</v>
      </c>
    </row>
    <row r="69" spans="1:18" x14ac:dyDescent="0.2">
      <c r="A69" s="19" t="s">
        <v>852</v>
      </c>
      <c r="B69" s="20">
        <v>212</v>
      </c>
      <c r="C69" s="20">
        <v>0</v>
      </c>
      <c r="D69" s="20">
        <v>212</v>
      </c>
      <c r="E69" s="20">
        <v>0</v>
      </c>
      <c r="F69" s="20">
        <v>0</v>
      </c>
      <c r="G69" s="20">
        <v>0</v>
      </c>
      <c r="H69" s="20">
        <v>0</v>
      </c>
      <c r="I69" s="20">
        <v>0</v>
      </c>
      <c r="J69" s="20">
        <v>0</v>
      </c>
      <c r="K69" s="20">
        <v>212</v>
      </c>
      <c r="L69" s="20">
        <v>0</v>
      </c>
      <c r="M69" s="20">
        <v>212</v>
      </c>
      <c r="N69" s="20">
        <v>0</v>
      </c>
      <c r="O69" s="20">
        <v>0</v>
      </c>
      <c r="P69" s="20">
        <v>0</v>
      </c>
      <c r="Q69" s="41">
        <v>0</v>
      </c>
      <c r="R69" s="20">
        <v>0</v>
      </c>
    </row>
    <row r="70" spans="1:18" x14ac:dyDescent="0.2">
      <c r="A70" s="21" t="s">
        <v>126</v>
      </c>
      <c r="B70" s="30">
        <v>100</v>
      </c>
      <c r="C70" s="30">
        <v>0</v>
      </c>
      <c r="D70" s="30">
        <v>100</v>
      </c>
      <c r="E70" s="30">
        <v>0</v>
      </c>
      <c r="F70" s="30">
        <v>0</v>
      </c>
      <c r="G70" s="30">
        <v>0</v>
      </c>
      <c r="H70" s="30">
        <v>0</v>
      </c>
      <c r="I70" s="30">
        <v>0</v>
      </c>
      <c r="J70" s="30">
        <v>0</v>
      </c>
      <c r="K70" s="30">
        <v>100</v>
      </c>
      <c r="L70" s="30">
        <v>0</v>
      </c>
      <c r="M70" s="30">
        <v>100</v>
      </c>
      <c r="N70" s="30">
        <v>0</v>
      </c>
      <c r="O70" s="30">
        <v>0</v>
      </c>
      <c r="P70" s="30">
        <v>67.094340000000003</v>
      </c>
      <c r="Q70" s="42">
        <v>67</v>
      </c>
      <c r="R70" s="34" t="s">
        <v>1177</v>
      </c>
    </row>
    <row r="71" spans="1:18" x14ac:dyDescent="0.2">
      <c r="A71" s="19" t="s">
        <v>853</v>
      </c>
      <c r="B71" s="20">
        <v>223</v>
      </c>
      <c r="C71" s="20">
        <v>0</v>
      </c>
      <c r="D71" s="20">
        <v>0</v>
      </c>
      <c r="E71" s="20">
        <v>223</v>
      </c>
      <c r="F71" s="20">
        <v>0</v>
      </c>
      <c r="G71" s="20">
        <v>0</v>
      </c>
      <c r="H71" s="20">
        <v>0</v>
      </c>
      <c r="I71" s="20">
        <v>0</v>
      </c>
      <c r="J71" s="20">
        <v>0</v>
      </c>
      <c r="K71" s="20">
        <v>223</v>
      </c>
      <c r="L71" s="20">
        <v>0</v>
      </c>
      <c r="M71" s="20">
        <v>223</v>
      </c>
      <c r="N71" s="20">
        <v>0</v>
      </c>
      <c r="O71" s="20">
        <v>0</v>
      </c>
      <c r="P71" s="20">
        <v>0</v>
      </c>
      <c r="Q71" s="41">
        <v>0</v>
      </c>
      <c r="R71" s="20">
        <v>0</v>
      </c>
    </row>
    <row r="72" spans="1:18" x14ac:dyDescent="0.2">
      <c r="A72" s="21" t="s">
        <v>126</v>
      </c>
      <c r="B72" s="30">
        <v>100</v>
      </c>
      <c r="C72" s="30">
        <v>0</v>
      </c>
      <c r="D72" s="30">
        <v>0</v>
      </c>
      <c r="E72" s="30">
        <v>100</v>
      </c>
      <c r="F72" s="30">
        <v>0</v>
      </c>
      <c r="G72" s="30">
        <v>0</v>
      </c>
      <c r="H72" s="30">
        <v>0</v>
      </c>
      <c r="I72" s="30">
        <v>0</v>
      </c>
      <c r="J72" s="30">
        <v>0</v>
      </c>
      <c r="K72" s="30">
        <v>100</v>
      </c>
      <c r="L72" s="30">
        <v>0</v>
      </c>
      <c r="M72" s="30">
        <v>100</v>
      </c>
      <c r="N72" s="30">
        <v>0</v>
      </c>
      <c r="O72" s="30">
        <v>0</v>
      </c>
      <c r="P72" s="30">
        <v>71.919282999999993</v>
      </c>
      <c r="Q72" s="42">
        <v>72</v>
      </c>
      <c r="R72" s="34">
        <v>71</v>
      </c>
    </row>
    <row r="73" spans="1:18" x14ac:dyDescent="0.2">
      <c r="A73" s="19" t="s">
        <v>854</v>
      </c>
      <c r="B73" s="20">
        <v>216</v>
      </c>
      <c r="C73" s="20">
        <v>0</v>
      </c>
      <c r="D73" s="20">
        <v>0</v>
      </c>
      <c r="E73" s="20">
        <v>0</v>
      </c>
      <c r="F73" s="20">
        <v>216</v>
      </c>
      <c r="G73" s="20">
        <v>0</v>
      </c>
      <c r="H73" s="20">
        <v>0</v>
      </c>
      <c r="I73" s="20">
        <v>0</v>
      </c>
      <c r="J73" s="20">
        <v>0</v>
      </c>
      <c r="K73" s="20">
        <v>0</v>
      </c>
      <c r="L73" s="20">
        <v>216</v>
      </c>
      <c r="M73" s="20">
        <v>216</v>
      </c>
      <c r="N73" s="20">
        <v>216</v>
      </c>
      <c r="O73" s="20">
        <v>0</v>
      </c>
      <c r="P73" s="20">
        <v>0</v>
      </c>
      <c r="Q73" s="41">
        <v>0</v>
      </c>
      <c r="R73" s="20">
        <v>0</v>
      </c>
    </row>
    <row r="74" spans="1:18" x14ac:dyDescent="0.2">
      <c r="A74" s="21" t="s">
        <v>126</v>
      </c>
      <c r="B74" s="30">
        <v>100</v>
      </c>
      <c r="C74" s="30">
        <v>0</v>
      </c>
      <c r="D74" s="30">
        <v>0</v>
      </c>
      <c r="E74" s="30">
        <v>0</v>
      </c>
      <c r="F74" s="30">
        <v>100</v>
      </c>
      <c r="G74" s="30">
        <v>0</v>
      </c>
      <c r="H74" s="30">
        <v>0</v>
      </c>
      <c r="I74" s="30">
        <v>0</v>
      </c>
      <c r="J74" s="30">
        <v>0</v>
      </c>
      <c r="K74" s="30">
        <v>0</v>
      </c>
      <c r="L74" s="30">
        <v>100</v>
      </c>
      <c r="M74" s="30">
        <v>100</v>
      </c>
      <c r="N74" s="30">
        <v>100</v>
      </c>
      <c r="O74" s="30">
        <v>0</v>
      </c>
      <c r="P74" s="30">
        <v>76.851851999999994</v>
      </c>
      <c r="Q74" s="42">
        <v>77</v>
      </c>
      <c r="R74" s="34">
        <v>77</v>
      </c>
    </row>
    <row r="75" spans="1:18" x14ac:dyDescent="0.2">
      <c r="A75" s="19" t="s">
        <v>855</v>
      </c>
      <c r="B75" s="20">
        <v>140</v>
      </c>
      <c r="C75" s="20">
        <v>0</v>
      </c>
      <c r="D75" s="20">
        <v>0</v>
      </c>
      <c r="E75" s="20">
        <v>0</v>
      </c>
      <c r="F75" s="20">
        <v>0</v>
      </c>
      <c r="G75" s="20">
        <v>140</v>
      </c>
      <c r="H75" s="20">
        <v>0</v>
      </c>
      <c r="I75" s="20">
        <v>0</v>
      </c>
      <c r="J75" s="20">
        <v>0</v>
      </c>
      <c r="K75" s="20">
        <v>0</v>
      </c>
      <c r="L75" s="20">
        <v>140</v>
      </c>
      <c r="M75" s="20">
        <v>140</v>
      </c>
      <c r="N75" s="20">
        <v>140</v>
      </c>
      <c r="O75" s="20">
        <v>0</v>
      </c>
      <c r="P75" s="20">
        <v>0</v>
      </c>
      <c r="Q75" s="41">
        <v>0</v>
      </c>
      <c r="R75" s="20">
        <v>0</v>
      </c>
    </row>
    <row r="76" spans="1:18" x14ac:dyDescent="0.2">
      <c r="A76" s="21" t="s">
        <v>126</v>
      </c>
      <c r="B76" s="30">
        <v>100</v>
      </c>
      <c r="C76" s="30">
        <v>0</v>
      </c>
      <c r="D76" s="30">
        <v>0</v>
      </c>
      <c r="E76" s="30">
        <v>0</v>
      </c>
      <c r="F76" s="30">
        <v>0</v>
      </c>
      <c r="G76" s="30">
        <v>100</v>
      </c>
      <c r="H76" s="30">
        <v>0</v>
      </c>
      <c r="I76" s="30">
        <v>0</v>
      </c>
      <c r="J76" s="30">
        <v>0</v>
      </c>
      <c r="K76" s="30">
        <v>0</v>
      </c>
      <c r="L76" s="30">
        <v>100</v>
      </c>
      <c r="M76" s="30">
        <v>100</v>
      </c>
      <c r="N76" s="30">
        <v>100</v>
      </c>
      <c r="O76" s="30">
        <v>0</v>
      </c>
      <c r="P76" s="30">
        <v>81.907143000000005</v>
      </c>
      <c r="Q76" s="42">
        <v>82</v>
      </c>
      <c r="R76" s="34">
        <v>80</v>
      </c>
    </row>
    <row r="77" spans="1:18" x14ac:dyDescent="0.2">
      <c r="A77" s="19" t="s">
        <v>856</v>
      </c>
      <c r="B77" s="20">
        <v>72</v>
      </c>
      <c r="C77" s="20">
        <v>0</v>
      </c>
      <c r="D77" s="20">
        <v>0</v>
      </c>
      <c r="E77" s="20">
        <v>0</v>
      </c>
      <c r="F77" s="20">
        <v>0</v>
      </c>
      <c r="G77" s="20">
        <v>0</v>
      </c>
      <c r="H77" s="20">
        <v>72</v>
      </c>
      <c r="I77" s="20">
        <v>0</v>
      </c>
      <c r="J77" s="20">
        <v>0</v>
      </c>
      <c r="K77" s="20">
        <v>0</v>
      </c>
      <c r="L77" s="20">
        <v>0</v>
      </c>
      <c r="M77" s="20">
        <v>72</v>
      </c>
      <c r="N77" s="20">
        <v>72</v>
      </c>
      <c r="O77" s="20">
        <v>72</v>
      </c>
      <c r="P77" s="20">
        <v>0</v>
      </c>
      <c r="Q77" s="41">
        <v>0</v>
      </c>
      <c r="R77" s="20">
        <v>0</v>
      </c>
    </row>
    <row r="78" spans="1:18" x14ac:dyDescent="0.2">
      <c r="A78" s="21" t="s">
        <v>126</v>
      </c>
      <c r="B78" s="30">
        <v>100</v>
      </c>
      <c r="C78" s="30">
        <v>0</v>
      </c>
      <c r="D78" s="30">
        <v>0</v>
      </c>
      <c r="E78" s="30">
        <v>0</v>
      </c>
      <c r="F78" s="30">
        <v>0</v>
      </c>
      <c r="G78" s="30">
        <v>0</v>
      </c>
      <c r="H78" s="30">
        <v>100</v>
      </c>
      <c r="I78" s="30">
        <v>0</v>
      </c>
      <c r="J78" s="30">
        <v>0</v>
      </c>
      <c r="K78" s="30">
        <v>0</v>
      </c>
      <c r="L78" s="30">
        <v>0</v>
      </c>
      <c r="M78" s="30">
        <v>100</v>
      </c>
      <c r="N78" s="30">
        <v>100</v>
      </c>
      <c r="O78" s="30">
        <v>100</v>
      </c>
      <c r="P78" s="30">
        <v>86.944444000000004</v>
      </c>
      <c r="Q78" s="42">
        <v>87</v>
      </c>
      <c r="R78" s="34">
        <v>89</v>
      </c>
    </row>
    <row r="79" spans="1:18" x14ac:dyDescent="0.2">
      <c r="A79" s="19" t="s">
        <v>857</v>
      </c>
      <c r="B79" s="20">
        <v>46</v>
      </c>
      <c r="C79" s="20">
        <v>0</v>
      </c>
      <c r="D79" s="20">
        <v>0</v>
      </c>
      <c r="E79" s="20">
        <v>0</v>
      </c>
      <c r="F79" s="20">
        <v>0</v>
      </c>
      <c r="G79" s="20">
        <v>0</v>
      </c>
      <c r="H79" s="20">
        <v>0</v>
      </c>
      <c r="I79" s="20">
        <v>46</v>
      </c>
      <c r="J79" s="20">
        <v>0</v>
      </c>
      <c r="K79" s="20">
        <v>0</v>
      </c>
      <c r="L79" s="20">
        <v>0</v>
      </c>
      <c r="M79" s="20">
        <v>46</v>
      </c>
      <c r="N79" s="20">
        <v>46</v>
      </c>
      <c r="O79" s="20">
        <v>46</v>
      </c>
      <c r="P79" s="20">
        <v>0</v>
      </c>
      <c r="Q79" s="41">
        <v>0</v>
      </c>
      <c r="R79" s="20">
        <v>0</v>
      </c>
    </row>
    <row r="80" spans="1:18" x14ac:dyDescent="0.2">
      <c r="A80" s="21" t="s">
        <v>126</v>
      </c>
      <c r="B80" s="30">
        <v>100</v>
      </c>
      <c r="C80" s="30">
        <v>0</v>
      </c>
      <c r="D80" s="30">
        <v>0</v>
      </c>
      <c r="E80" s="30">
        <v>0</v>
      </c>
      <c r="F80" s="30">
        <v>0</v>
      </c>
      <c r="G80" s="30">
        <v>0</v>
      </c>
      <c r="H80" s="30">
        <v>0</v>
      </c>
      <c r="I80" s="30">
        <v>100</v>
      </c>
      <c r="J80" s="30">
        <v>0</v>
      </c>
      <c r="K80" s="30">
        <v>0</v>
      </c>
      <c r="L80" s="30">
        <v>0</v>
      </c>
      <c r="M80" s="30">
        <v>100</v>
      </c>
      <c r="N80" s="30">
        <v>100</v>
      </c>
      <c r="O80" s="30">
        <v>100</v>
      </c>
      <c r="P80" s="30">
        <v>91.717391000000006</v>
      </c>
      <c r="Q80" s="42">
        <v>92</v>
      </c>
      <c r="R80" s="34">
        <v>92</v>
      </c>
    </row>
    <row r="81" spans="1:18" x14ac:dyDescent="0.2">
      <c r="A81" s="19" t="s">
        <v>858</v>
      </c>
      <c r="B81" s="20">
        <v>8</v>
      </c>
      <c r="C81" s="20">
        <v>0</v>
      </c>
      <c r="D81" s="20">
        <v>0</v>
      </c>
      <c r="E81" s="20">
        <v>0</v>
      </c>
      <c r="F81" s="20">
        <v>0</v>
      </c>
      <c r="G81" s="20">
        <v>0</v>
      </c>
      <c r="H81" s="20">
        <v>0</v>
      </c>
      <c r="I81" s="20">
        <v>0</v>
      </c>
      <c r="J81" s="20">
        <v>8</v>
      </c>
      <c r="K81" s="20">
        <v>0</v>
      </c>
      <c r="L81" s="20">
        <v>0</v>
      </c>
      <c r="M81" s="20">
        <v>8</v>
      </c>
      <c r="N81" s="20">
        <v>8</v>
      </c>
      <c r="O81" s="20">
        <v>8</v>
      </c>
      <c r="P81" s="20">
        <v>0</v>
      </c>
      <c r="Q81" s="41">
        <v>0</v>
      </c>
      <c r="R81" s="20">
        <v>0</v>
      </c>
    </row>
    <row r="82" spans="1:18" x14ac:dyDescent="0.2">
      <c r="A82" s="21" t="s">
        <v>126</v>
      </c>
      <c r="B82" s="30">
        <v>100</v>
      </c>
      <c r="C82" s="30">
        <v>0</v>
      </c>
      <c r="D82" s="30">
        <v>0</v>
      </c>
      <c r="E82" s="30">
        <v>0</v>
      </c>
      <c r="F82" s="30">
        <v>0</v>
      </c>
      <c r="G82" s="30">
        <v>0</v>
      </c>
      <c r="H82" s="30">
        <v>0</v>
      </c>
      <c r="I82" s="30">
        <v>0</v>
      </c>
      <c r="J82" s="30">
        <v>100</v>
      </c>
      <c r="K82" s="30">
        <v>0</v>
      </c>
      <c r="L82" s="30">
        <v>0</v>
      </c>
      <c r="M82" s="30">
        <v>100</v>
      </c>
      <c r="N82" s="30">
        <v>100</v>
      </c>
      <c r="O82" s="30">
        <v>100</v>
      </c>
      <c r="P82" s="30">
        <v>96.625</v>
      </c>
      <c r="Q82" s="42">
        <v>96.5</v>
      </c>
      <c r="R82" s="34">
        <v>95</v>
      </c>
    </row>
    <row r="83" spans="1:18" x14ac:dyDescent="0.2">
      <c r="A83" s="19" t="s">
        <v>859</v>
      </c>
      <c r="B83" s="20">
        <v>435</v>
      </c>
      <c r="C83" s="20">
        <v>0</v>
      </c>
      <c r="D83" s="20">
        <v>212</v>
      </c>
      <c r="E83" s="20">
        <v>223</v>
      </c>
      <c r="F83" s="20">
        <v>0</v>
      </c>
      <c r="G83" s="20">
        <v>0</v>
      </c>
      <c r="H83" s="20">
        <v>0</v>
      </c>
      <c r="I83" s="20">
        <v>0</v>
      </c>
      <c r="J83" s="20">
        <v>0</v>
      </c>
      <c r="K83" s="20">
        <v>435</v>
      </c>
      <c r="L83" s="20">
        <v>0</v>
      </c>
      <c r="M83" s="20">
        <v>435</v>
      </c>
      <c r="N83" s="20">
        <v>0</v>
      </c>
      <c r="O83" s="20">
        <v>0</v>
      </c>
      <c r="P83" s="20">
        <v>0</v>
      </c>
      <c r="Q83" s="41">
        <v>0</v>
      </c>
      <c r="R83" s="20">
        <v>0</v>
      </c>
    </row>
    <row r="84" spans="1:18" x14ac:dyDescent="0.2">
      <c r="A84" s="21" t="s">
        <v>126</v>
      </c>
      <c r="B84" s="30">
        <v>100</v>
      </c>
      <c r="C84" s="30">
        <v>0</v>
      </c>
      <c r="D84" s="30">
        <v>48.735632000000003</v>
      </c>
      <c r="E84" s="30">
        <v>51.264367999999997</v>
      </c>
      <c r="F84" s="30">
        <v>0</v>
      </c>
      <c r="G84" s="30">
        <v>0</v>
      </c>
      <c r="H84" s="30">
        <v>0</v>
      </c>
      <c r="I84" s="30">
        <v>0</v>
      </c>
      <c r="J84" s="30">
        <v>0</v>
      </c>
      <c r="K84" s="30">
        <v>100</v>
      </c>
      <c r="L84" s="30">
        <v>0</v>
      </c>
      <c r="M84" s="30">
        <v>100</v>
      </c>
      <c r="N84" s="30">
        <v>0</v>
      </c>
      <c r="O84" s="30">
        <v>0</v>
      </c>
      <c r="P84" s="30">
        <v>69.567815999999993</v>
      </c>
      <c r="Q84" s="42">
        <v>70</v>
      </c>
      <c r="R84" s="34">
        <v>71</v>
      </c>
    </row>
    <row r="85" spans="1:18" x14ac:dyDescent="0.2">
      <c r="A85" s="19" t="s">
        <v>860</v>
      </c>
      <c r="B85" s="20">
        <v>356</v>
      </c>
      <c r="C85" s="20">
        <v>0</v>
      </c>
      <c r="D85" s="20">
        <v>0</v>
      </c>
      <c r="E85" s="20">
        <v>0</v>
      </c>
      <c r="F85" s="20">
        <v>216</v>
      </c>
      <c r="G85" s="20">
        <v>140</v>
      </c>
      <c r="H85" s="20">
        <v>0</v>
      </c>
      <c r="I85" s="20">
        <v>0</v>
      </c>
      <c r="J85" s="20">
        <v>0</v>
      </c>
      <c r="K85" s="20">
        <v>0</v>
      </c>
      <c r="L85" s="20">
        <v>356</v>
      </c>
      <c r="M85" s="20">
        <v>356</v>
      </c>
      <c r="N85" s="20">
        <v>356</v>
      </c>
      <c r="O85" s="20">
        <v>0</v>
      </c>
      <c r="P85" s="20">
        <v>0</v>
      </c>
      <c r="Q85" s="41">
        <v>0</v>
      </c>
      <c r="R85" s="20">
        <v>0</v>
      </c>
    </row>
    <row r="86" spans="1:18" x14ac:dyDescent="0.2">
      <c r="A86" s="21" t="s">
        <v>126</v>
      </c>
      <c r="B86" s="30">
        <v>100</v>
      </c>
      <c r="C86" s="30">
        <v>0</v>
      </c>
      <c r="D86" s="30">
        <v>0</v>
      </c>
      <c r="E86" s="30">
        <v>0</v>
      </c>
      <c r="F86" s="30">
        <v>60.674157000000001</v>
      </c>
      <c r="G86" s="30">
        <v>39.325842999999999</v>
      </c>
      <c r="H86" s="30">
        <v>0</v>
      </c>
      <c r="I86" s="30">
        <v>0</v>
      </c>
      <c r="J86" s="30">
        <v>0</v>
      </c>
      <c r="K86" s="30">
        <v>0</v>
      </c>
      <c r="L86" s="30">
        <v>100</v>
      </c>
      <c r="M86" s="30">
        <v>100</v>
      </c>
      <c r="N86" s="30">
        <v>100</v>
      </c>
      <c r="O86" s="30">
        <v>0</v>
      </c>
      <c r="P86" s="30">
        <v>78.839888000000002</v>
      </c>
      <c r="Q86" s="42">
        <v>78.5</v>
      </c>
      <c r="R86" s="34">
        <v>77</v>
      </c>
    </row>
    <row r="87" spans="1:18" x14ac:dyDescent="0.2">
      <c r="A87" s="19" t="s">
        <v>861</v>
      </c>
      <c r="B87" s="20">
        <v>917</v>
      </c>
      <c r="C87" s="20">
        <v>0</v>
      </c>
      <c r="D87" s="20">
        <v>212</v>
      </c>
      <c r="E87" s="20">
        <v>223</v>
      </c>
      <c r="F87" s="20">
        <v>216</v>
      </c>
      <c r="G87" s="20">
        <v>140</v>
      </c>
      <c r="H87" s="20">
        <v>72</v>
      </c>
      <c r="I87" s="20">
        <v>46</v>
      </c>
      <c r="J87" s="20">
        <v>8</v>
      </c>
      <c r="K87" s="20">
        <v>435</v>
      </c>
      <c r="L87" s="20">
        <v>356</v>
      </c>
      <c r="M87" s="20">
        <v>917</v>
      </c>
      <c r="N87" s="20">
        <v>482</v>
      </c>
      <c r="O87" s="20">
        <v>126</v>
      </c>
      <c r="P87" s="20">
        <v>0</v>
      </c>
      <c r="Q87" s="41">
        <v>0</v>
      </c>
      <c r="R87" s="20">
        <v>0</v>
      </c>
    </row>
    <row r="88" spans="1:18" x14ac:dyDescent="0.2">
      <c r="A88" s="21" t="s">
        <v>126</v>
      </c>
      <c r="B88" s="30">
        <v>100</v>
      </c>
      <c r="C88" s="30">
        <v>0</v>
      </c>
      <c r="D88" s="30">
        <v>23.118866000000001</v>
      </c>
      <c r="E88" s="30">
        <v>24.318429999999999</v>
      </c>
      <c r="F88" s="30">
        <v>23.555071000000002</v>
      </c>
      <c r="G88" s="30">
        <v>15.267175999999999</v>
      </c>
      <c r="H88" s="30">
        <v>7.8516899999999996</v>
      </c>
      <c r="I88" s="30">
        <v>5.0163580000000003</v>
      </c>
      <c r="J88" s="30">
        <v>0.87241000000000002</v>
      </c>
      <c r="K88" s="30">
        <v>47.437296000000003</v>
      </c>
      <c r="L88" s="30">
        <v>38.822246</v>
      </c>
      <c r="M88" s="30">
        <v>100</v>
      </c>
      <c r="N88" s="30">
        <v>52.562703999999997</v>
      </c>
      <c r="O88" s="30">
        <v>13.740458</v>
      </c>
      <c r="P88" s="30">
        <v>75.878952999999996</v>
      </c>
      <c r="Q88" s="42">
        <v>75</v>
      </c>
      <c r="R88" s="34">
        <v>77</v>
      </c>
    </row>
    <row r="89" spans="1:18" x14ac:dyDescent="0.2">
      <c r="A89" s="19" t="s">
        <v>862</v>
      </c>
      <c r="B89" s="20">
        <v>482</v>
      </c>
      <c r="C89" s="20">
        <v>0</v>
      </c>
      <c r="D89" s="20">
        <v>0</v>
      </c>
      <c r="E89" s="20">
        <v>0</v>
      </c>
      <c r="F89" s="20">
        <v>216</v>
      </c>
      <c r="G89" s="20">
        <v>140</v>
      </c>
      <c r="H89" s="20">
        <v>72</v>
      </c>
      <c r="I89" s="20">
        <v>46</v>
      </c>
      <c r="J89" s="20">
        <v>8</v>
      </c>
      <c r="K89" s="20">
        <v>0</v>
      </c>
      <c r="L89" s="20">
        <v>356</v>
      </c>
      <c r="M89" s="20">
        <v>482</v>
      </c>
      <c r="N89" s="20">
        <v>482</v>
      </c>
      <c r="O89" s="20">
        <v>126</v>
      </c>
      <c r="P89" s="20">
        <v>0</v>
      </c>
      <c r="Q89" s="41">
        <v>0</v>
      </c>
      <c r="R89" s="20">
        <v>0</v>
      </c>
    </row>
    <row r="90" spans="1:18" x14ac:dyDescent="0.2">
      <c r="A90" s="21" t="s">
        <v>126</v>
      </c>
      <c r="B90" s="30">
        <v>100</v>
      </c>
      <c r="C90" s="30">
        <v>0</v>
      </c>
      <c r="D90" s="30">
        <v>0</v>
      </c>
      <c r="E90" s="30">
        <v>0</v>
      </c>
      <c r="F90" s="30">
        <v>44.813277999999997</v>
      </c>
      <c r="G90" s="30">
        <v>29.045642999999998</v>
      </c>
      <c r="H90" s="30">
        <v>14.937759</v>
      </c>
      <c r="I90" s="30">
        <v>9.5435680000000005</v>
      </c>
      <c r="J90" s="30">
        <v>1.659751</v>
      </c>
      <c r="K90" s="30">
        <v>0</v>
      </c>
      <c r="L90" s="30">
        <v>73.858920999999995</v>
      </c>
      <c r="M90" s="30">
        <v>100</v>
      </c>
      <c r="N90" s="30">
        <v>100</v>
      </c>
      <c r="O90" s="30">
        <v>26.141079000000001</v>
      </c>
      <c r="P90" s="30">
        <v>81.574689000000006</v>
      </c>
      <c r="Q90" s="42">
        <v>80</v>
      </c>
      <c r="R90" s="34">
        <v>77</v>
      </c>
    </row>
    <row r="91" spans="1:18" x14ac:dyDescent="0.2">
      <c r="A91" s="19" t="s">
        <v>863</v>
      </c>
      <c r="B91" s="20">
        <v>126</v>
      </c>
      <c r="C91" s="20">
        <v>0</v>
      </c>
      <c r="D91" s="20">
        <v>0</v>
      </c>
      <c r="E91" s="20">
        <v>0</v>
      </c>
      <c r="F91" s="20">
        <v>0</v>
      </c>
      <c r="G91" s="20">
        <v>0</v>
      </c>
      <c r="H91" s="20">
        <v>72</v>
      </c>
      <c r="I91" s="20">
        <v>46</v>
      </c>
      <c r="J91" s="20">
        <v>8</v>
      </c>
      <c r="K91" s="20">
        <v>0</v>
      </c>
      <c r="L91" s="20">
        <v>0</v>
      </c>
      <c r="M91" s="20">
        <v>126</v>
      </c>
      <c r="N91" s="20">
        <v>126</v>
      </c>
      <c r="O91" s="20">
        <v>126</v>
      </c>
      <c r="P91" s="20">
        <v>0</v>
      </c>
      <c r="Q91" s="41">
        <v>0</v>
      </c>
      <c r="R91" s="20">
        <v>0</v>
      </c>
    </row>
    <row r="92" spans="1:18" x14ac:dyDescent="0.2">
      <c r="A92" s="21" t="s">
        <v>126</v>
      </c>
      <c r="B92" s="30">
        <v>100</v>
      </c>
      <c r="C92" s="30">
        <v>0</v>
      </c>
      <c r="D92" s="30">
        <v>0</v>
      </c>
      <c r="E92" s="30">
        <v>0</v>
      </c>
      <c r="F92" s="30">
        <v>0</v>
      </c>
      <c r="G92" s="30">
        <v>0</v>
      </c>
      <c r="H92" s="30">
        <v>57.142856999999999</v>
      </c>
      <c r="I92" s="30">
        <v>36.507936999999998</v>
      </c>
      <c r="J92" s="30">
        <v>6.3492059999999997</v>
      </c>
      <c r="K92" s="30">
        <v>0</v>
      </c>
      <c r="L92" s="30">
        <v>0</v>
      </c>
      <c r="M92" s="30">
        <v>100</v>
      </c>
      <c r="N92" s="30">
        <v>100</v>
      </c>
      <c r="O92" s="30">
        <v>100</v>
      </c>
      <c r="P92" s="30">
        <v>89.301586999999998</v>
      </c>
      <c r="Q92" s="42">
        <v>89</v>
      </c>
      <c r="R92" s="34">
        <v>89</v>
      </c>
    </row>
    <row r="93" spans="1:18" x14ac:dyDescent="0.2">
      <c r="A93" s="18" t="s">
        <v>866</v>
      </c>
      <c r="B93" s="18"/>
      <c r="C93" s="18"/>
      <c r="D93" s="18"/>
      <c r="E93" s="18"/>
      <c r="F93" s="18"/>
      <c r="G93" s="18"/>
      <c r="H93" s="18"/>
      <c r="I93" s="18"/>
      <c r="J93" s="18"/>
      <c r="K93" s="18"/>
      <c r="L93" s="18"/>
      <c r="M93" s="18"/>
      <c r="N93" s="18"/>
      <c r="O93" s="18"/>
      <c r="P93" s="18"/>
      <c r="Q93" s="39"/>
      <c r="R93" s="63"/>
    </row>
    <row r="94" spans="1:18" x14ac:dyDescent="0.2">
      <c r="A94" s="19" t="s">
        <v>130</v>
      </c>
      <c r="B94" s="20">
        <v>151</v>
      </c>
      <c r="C94" s="20">
        <v>55</v>
      </c>
      <c r="D94" s="20">
        <v>37</v>
      </c>
      <c r="E94" s="20">
        <v>29</v>
      </c>
      <c r="F94" s="20">
        <v>19</v>
      </c>
      <c r="G94" s="20">
        <v>8</v>
      </c>
      <c r="H94" s="20">
        <v>3</v>
      </c>
      <c r="I94" s="20">
        <v>0</v>
      </c>
      <c r="J94" s="20">
        <v>0</v>
      </c>
      <c r="K94" s="20">
        <v>66</v>
      </c>
      <c r="L94" s="20">
        <v>27</v>
      </c>
      <c r="M94" s="20">
        <v>96</v>
      </c>
      <c r="N94" s="20">
        <v>30</v>
      </c>
      <c r="O94" s="20">
        <v>3</v>
      </c>
      <c r="P94" s="20">
        <v>0</v>
      </c>
      <c r="Q94" s="41">
        <v>0</v>
      </c>
      <c r="R94" s="20">
        <v>0</v>
      </c>
    </row>
    <row r="95" spans="1:18" x14ac:dyDescent="0.2">
      <c r="A95" s="21" t="s">
        <v>126</v>
      </c>
      <c r="B95" s="30">
        <v>100</v>
      </c>
      <c r="C95" s="30">
        <v>36.423841000000003</v>
      </c>
      <c r="D95" s="30">
        <v>24.503311</v>
      </c>
      <c r="E95" s="30">
        <v>19.205297999999999</v>
      </c>
      <c r="F95" s="30">
        <v>12.582781000000001</v>
      </c>
      <c r="G95" s="30">
        <v>5.2980130000000001</v>
      </c>
      <c r="H95" s="30">
        <v>1.986755</v>
      </c>
      <c r="I95" s="30">
        <v>0</v>
      </c>
      <c r="J95" s="30">
        <v>0</v>
      </c>
      <c r="K95" s="30">
        <v>43.708609000000003</v>
      </c>
      <c r="L95" s="30">
        <v>17.880794999999999</v>
      </c>
      <c r="M95" s="30">
        <v>63.576158999999997</v>
      </c>
      <c r="N95" s="30">
        <v>19.867550000000001</v>
      </c>
      <c r="O95" s="30">
        <v>1.986755</v>
      </c>
      <c r="P95" s="30">
        <v>68.503310999999997</v>
      </c>
      <c r="Q95" s="42">
        <v>67</v>
      </c>
      <c r="R95" s="34" t="s">
        <v>383</v>
      </c>
    </row>
    <row r="96" spans="1:18" x14ac:dyDescent="0.2">
      <c r="A96" s="19" t="s">
        <v>131</v>
      </c>
      <c r="B96" s="20">
        <v>1446</v>
      </c>
      <c r="C96" s="20">
        <v>270</v>
      </c>
      <c r="D96" s="20">
        <v>329</v>
      </c>
      <c r="E96" s="20">
        <v>323</v>
      </c>
      <c r="F96" s="20">
        <v>283</v>
      </c>
      <c r="G96" s="20">
        <v>165</v>
      </c>
      <c r="H96" s="20">
        <v>58</v>
      </c>
      <c r="I96" s="20">
        <v>17</v>
      </c>
      <c r="J96" s="20">
        <v>1</v>
      </c>
      <c r="K96" s="20">
        <v>652</v>
      </c>
      <c r="L96" s="20">
        <v>448</v>
      </c>
      <c r="M96" s="20">
        <v>1176</v>
      </c>
      <c r="N96" s="20">
        <v>524</v>
      </c>
      <c r="O96" s="20">
        <v>76</v>
      </c>
      <c r="P96" s="20">
        <v>0</v>
      </c>
      <c r="Q96" s="41">
        <v>0</v>
      </c>
      <c r="R96" s="20">
        <v>0</v>
      </c>
    </row>
    <row r="97" spans="1:18" x14ac:dyDescent="0.2">
      <c r="A97" s="21" t="s">
        <v>126</v>
      </c>
      <c r="B97" s="30">
        <v>100</v>
      </c>
      <c r="C97" s="30">
        <v>18.672198999999999</v>
      </c>
      <c r="D97" s="30">
        <v>22.752420000000001</v>
      </c>
      <c r="E97" s="30">
        <v>22.337482999999999</v>
      </c>
      <c r="F97" s="30">
        <v>19.571231000000001</v>
      </c>
      <c r="G97" s="30">
        <v>11.410788</v>
      </c>
      <c r="H97" s="30">
        <v>4.0110650000000003</v>
      </c>
      <c r="I97" s="30">
        <v>1.175657</v>
      </c>
      <c r="J97" s="30">
        <v>6.9155999999999995E-2</v>
      </c>
      <c r="K97" s="30">
        <v>45.089903</v>
      </c>
      <c r="L97" s="30">
        <v>30.982019000000001</v>
      </c>
      <c r="M97" s="30">
        <v>81.327800999999994</v>
      </c>
      <c r="N97" s="30">
        <v>36.237898000000001</v>
      </c>
      <c r="O97" s="30">
        <v>5.255878</v>
      </c>
      <c r="P97" s="30">
        <v>71.895573999999996</v>
      </c>
      <c r="Q97" s="42">
        <v>71</v>
      </c>
      <c r="R97" s="34">
        <v>68</v>
      </c>
    </row>
    <row r="98" spans="1:18" x14ac:dyDescent="0.2">
      <c r="A98" s="19" t="s">
        <v>392</v>
      </c>
      <c r="B98" s="20">
        <v>150</v>
      </c>
      <c r="C98" s="20">
        <v>36</v>
      </c>
      <c r="D98" s="20">
        <v>31</v>
      </c>
      <c r="E98" s="20">
        <v>32</v>
      </c>
      <c r="F98" s="20">
        <v>36</v>
      </c>
      <c r="G98" s="20">
        <v>7</v>
      </c>
      <c r="H98" s="20">
        <v>8</v>
      </c>
      <c r="I98" s="20">
        <v>0</v>
      </c>
      <c r="J98" s="20">
        <v>0</v>
      </c>
      <c r="K98" s="20">
        <v>63</v>
      </c>
      <c r="L98" s="20">
        <v>43</v>
      </c>
      <c r="M98" s="20">
        <v>114</v>
      </c>
      <c r="N98" s="20">
        <v>51</v>
      </c>
      <c r="O98" s="20">
        <v>8</v>
      </c>
      <c r="P98" s="20">
        <v>0</v>
      </c>
      <c r="Q98" s="41">
        <v>0</v>
      </c>
      <c r="R98" s="20">
        <v>0</v>
      </c>
    </row>
    <row r="99" spans="1:18" x14ac:dyDescent="0.2">
      <c r="A99" s="21" t="s">
        <v>126</v>
      </c>
      <c r="B99" s="30">
        <v>100</v>
      </c>
      <c r="C99" s="30">
        <v>24</v>
      </c>
      <c r="D99" s="30">
        <v>20.666667</v>
      </c>
      <c r="E99" s="30">
        <v>21.333333</v>
      </c>
      <c r="F99" s="30">
        <v>24</v>
      </c>
      <c r="G99" s="30">
        <v>4.6666670000000003</v>
      </c>
      <c r="H99" s="30">
        <v>5.3333329999999997</v>
      </c>
      <c r="I99" s="30">
        <v>0</v>
      </c>
      <c r="J99" s="30">
        <v>0</v>
      </c>
      <c r="K99" s="30">
        <v>42</v>
      </c>
      <c r="L99" s="30">
        <v>28.666667</v>
      </c>
      <c r="M99" s="30">
        <v>76</v>
      </c>
      <c r="N99" s="30">
        <v>34</v>
      </c>
      <c r="O99" s="30">
        <v>5.3333329999999997</v>
      </c>
      <c r="P99" s="30">
        <v>70.793333000000004</v>
      </c>
      <c r="Q99" s="42">
        <v>71</v>
      </c>
      <c r="R99" s="34">
        <v>75</v>
      </c>
    </row>
    <row r="100" spans="1:18" x14ac:dyDescent="0.2">
      <c r="A100" s="19" t="s">
        <v>132</v>
      </c>
      <c r="B100" s="20">
        <v>372</v>
      </c>
      <c r="C100" s="20">
        <v>16</v>
      </c>
      <c r="D100" s="20">
        <v>23</v>
      </c>
      <c r="E100" s="20">
        <v>51</v>
      </c>
      <c r="F100" s="20">
        <v>71</v>
      </c>
      <c r="G100" s="20">
        <v>86</v>
      </c>
      <c r="H100" s="20">
        <v>64</v>
      </c>
      <c r="I100" s="20">
        <v>51</v>
      </c>
      <c r="J100" s="20">
        <v>10</v>
      </c>
      <c r="K100" s="20">
        <v>74</v>
      </c>
      <c r="L100" s="20">
        <v>157</v>
      </c>
      <c r="M100" s="20">
        <v>356</v>
      </c>
      <c r="N100" s="20">
        <v>282</v>
      </c>
      <c r="O100" s="20">
        <v>125</v>
      </c>
      <c r="P100" s="20">
        <v>0</v>
      </c>
      <c r="Q100" s="41">
        <v>0</v>
      </c>
      <c r="R100" s="20">
        <v>0</v>
      </c>
    </row>
    <row r="101" spans="1:18" x14ac:dyDescent="0.2">
      <c r="A101" s="21" t="s">
        <v>126</v>
      </c>
      <c r="B101" s="30">
        <v>100</v>
      </c>
      <c r="C101" s="30">
        <v>4.301075</v>
      </c>
      <c r="D101" s="30">
        <v>6.1827959999999997</v>
      </c>
      <c r="E101" s="30">
        <v>13.709676999999999</v>
      </c>
      <c r="F101" s="30">
        <v>19.086022</v>
      </c>
      <c r="G101" s="30">
        <v>23.118279999999999</v>
      </c>
      <c r="H101" s="30">
        <v>17.204301000000001</v>
      </c>
      <c r="I101" s="30">
        <v>13.709676999999999</v>
      </c>
      <c r="J101" s="30">
        <v>2.6881719999999998</v>
      </c>
      <c r="K101" s="30">
        <v>19.892472999999999</v>
      </c>
      <c r="L101" s="30">
        <v>42.204301000000001</v>
      </c>
      <c r="M101" s="30">
        <v>95.698925000000003</v>
      </c>
      <c r="N101" s="30">
        <v>75.806451999999993</v>
      </c>
      <c r="O101" s="30">
        <v>33.602150999999999</v>
      </c>
      <c r="P101" s="30">
        <v>80.618279999999999</v>
      </c>
      <c r="Q101" s="42">
        <v>81</v>
      </c>
      <c r="R101" s="34" t="s">
        <v>1178</v>
      </c>
    </row>
    <row r="102" spans="1:18" x14ac:dyDescent="0.2">
      <c r="A102" s="19" t="s">
        <v>867</v>
      </c>
      <c r="B102" s="20">
        <v>69</v>
      </c>
      <c r="C102" s="20">
        <v>10</v>
      </c>
      <c r="D102" s="20">
        <v>12</v>
      </c>
      <c r="E102" s="20">
        <v>14</v>
      </c>
      <c r="F102" s="20">
        <v>18</v>
      </c>
      <c r="G102" s="20">
        <v>8</v>
      </c>
      <c r="H102" s="20">
        <v>4</v>
      </c>
      <c r="I102" s="20">
        <v>3</v>
      </c>
      <c r="J102" s="20">
        <v>0</v>
      </c>
      <c r="K102" s="20">
        <v>26</v>
      </c>
      <c r="L102" s="20">
        <v>26</v>
      </c>
      <c r="M102" s="20">
        <v>59</v>
      </c>
      <c r="N102" s="20">
        <v>33</v>
      </c>
      <c r="O102" s="20">
        <v>7</v>
      </c>
      <c r="P102" s="20">
        <v>0</v>
      </c>
      <c r="Q102" s="41">
        <v>0</v>
      </c>
      <c r="R102" s="20">
        <v>0</v>
      </c>
    </row>
    <row r="103" spans="1:18" x14ac:dyDescent="0.2">
      <c r="A103" s="21" t="s">
        <v>126</v>
      </c>
      <c r="B103" s="30">
        <v>100</v>
      </c>
      <c r="C103" s="30">
        <v>14.492754</v>
      </c>
      <c r="D103" s="30">
        <v>17.391304000000002</v>
      </c>
      <c r="E103" s="30">
        <v>20.289854999999999</v>
      </c>
      <c r="F103" s="30">
        <v>26.086957000000002</v>
      </c>
      <c r="G103" s="30">
        <v>11.594203</v>
      </c>
      <c r="H103" s="30">
        <v>5.7971009999999996</v>
      </c>
      <c r="I103" s="30">
        <v>4.3478260000000004</v>
      </c>
      <c r="J103" s="30">
        <v>0</v>
      </c>
      <c r="K103" s="30">
        <v>37.681159000000001</v>
      </c>
      <c r="L103" s="30">
        <v>37.681159000000001</v>
      </c>
      <c r="M103" s="30">
        <v>85.507245999999995</v>
      </c>
      <c r="N103" s="30">
        <v>47.826087000000001</v>
      </c>
      <c r="O103" s="30">
        <v>10.144928</v>
      </c>
      <c r="P103" s="30">
        <v>73.695651999999995</v>
      </c>
      <c r="Q103" s="42">
        <v>73</v>
      </c>
      <c r="R103" s="34" t="s">
        <v>1179</v>
      </c>
    </row>
    <row r="104" spans="1:18" x14ac:dyDescent="0.2">
      <c r="A104" s="18" t="s">
        <v>133</v>
      </c>
      <c r="B104" s="17">
        <v>92</v>
      </c>
      <c r="C104" s="17">
        <v>33</v>
      </c>
      <c r="D104" s="17">
        <v>25</v>
      </c>
      <c r="E104" s="17">
        <v>20</v>
      </c>
      <c r="F104" s="17">
        <v>8</v>
      </c>
      <c r="G104" s="17">
        <v>6</v>
      </c>
      <c r="H104" s="17">
        <v>0</v>
      </c>
      <c r="I104" s="17">
        <v>0</v>
      </c>
      <c r="J104" s="17">
        <v>0</v>
      </c>
      <c r="K104" s="17">
        <v>45</v>
      </c>
      <c r="L104" s="17">
        <v>14</v>
      </c>
      <c r="M104" s="17">
        <v>59</v>
      </c>
      <c r="N104" s="17">
        <v>14</v>
      </c>
      <c r="O104" s="17">
        <v>0</v>
      </c>
      <c r="P104" s="17">
        <v>0</v>
      </c>
      <c r="Q104" s="38">
        <v>0</v>
      </c>
      <c r="R104" s="17">
        <v>0</v>
      </c>
    </row>
    <row r="105" spans="1:18" x14ac:dyDescent="0.2">
      <c r="A105" s="21" t="s">
        <v>126</v>
      </c>
      <c r="B105" s="30">
        <v>100</v>
      </c>
      <c r="C105" s="30">
        <v>35.869565000000001</v>
      </c>
      <c r="D105" s="30">
        <v>27.173912999999999</v>
      </c>
      <c r="E105" s="30">
        <v>21.739129999999999</v>
      </c>
      <c r="F105" s="30">
        <v>8.6956520000000008</v>
      </c>
      <c r="G105" s="30">
        <v>6.5217390000000002</v>
      </c>
      <c r="H105" s="30">
        <v>0</v>
      </c>
      <c r="I105" s="30">
        <v>0</v>
      </c>
      <c r="J105" s="30">
        <v>0</v>
      </c>
      <c r="K105" s="30">
        <v>48.913043000000002</v>
      </c>
      <c r="L105" s="30">
        <v>15.217390999999999</v>
      </c>
      <c r="M105" s="30">
        <v>64.130435000000006</v>
      </c>
      <c r="N105" s="30">
        <v>15.217390999999999</v>
      </c>
      <c r="O105" s="30">
        <v>0</v>
      </c>
      <c r="P105" s="30">
        <v>68.076087000000001</v>
      </c>
      <c r="Q105" s="42">
        <v>67</v>
      </c>
      <c r="R105" s="34">
        <v>63</v>
      </c>
    </row>
    <row r="106" spans="1:18" x14ac:dyDescent="0.2">
      <c r="A106" s="19" t="s">
        <v>134</v>
      </c>
      <c r="B106" s="20">
        <v>813</v>
      </c>
      <c r="C106" s="20">
        <v>146</v>
      </c>
      <c r="D106" s="20">
        <v>172</v>
      </c>
      <c r="E106" s="20">
        <v>169</v>
      </c>
      <c r="F106" s="20">
        <v>162</v>
      </c>
      <c r="G106" s="20">
        <v>109</v>
      </c>
      <c r="H106" s="20">
        <v>43</v>
      </c>
      <c r="I106" s="20">
        <v>11</v>
      </c>
      <c r="J106" s="20">
        <v>1</v>
      </c>
      <c r="K106" s="20">
        <v>341</v>
      </c>
      <c r="L106" s="20">
        <v>271</v>
      </c>
      <c r="M106" s="20">
        <v>667</v>
      </c>
      <c r="N106" s="20">
        <v>326</v>
      </c>
      <c r="O106" s="20">
        <v>55</v>
      </c>
      <c r="P106" s="20">
        <v>0</v>
      </c>
      <c r="Q106" s="41">
        <v>0</v>
      </c>
      <c r="R106" s="20">
        <v>0</v>
      </c>
    </row>
    <row r="107" spans="1:18" x14ac:dyDescent="0.2">
      <c r="A107" s="21" t="s">
        <v>126</v>
      </c>
      <c r="B107" s="30">
        <v>100</v>
      </c>
      <c r="C107" s="30">
        <v>17.958179999999999</v>
      </c>
      <c r="D107" s="30">
        <v>21.156212</v>
      </c>
      <c r="E107" s="30">
        <v>20.787208</v>
      </c>
      <c r="F107" s="30">
        <v>19.926199</v>
      </c>
      <c r="G107" s="30">
        <v>13.407133999999999</v>
      </c>
      <c r="H107" s="30">
        <v>5.289053</v>
      </c>
      <c r="I107" s="30">
        <v>1.3530139999999999</v>
      </c>
      <c r="J107" s="30">
        <v>0.123001</v>
      </c>
      <c r="K107" s="30">
        <v>41.943418999999999</v>
      </c>
      <c r="L107" s="30">
        <v>33.333333000000003</v>
      </c>
      <c r="M107" s="30">
        <v>82.041820000000001</v>
      </c>
      <c r="N107" s="30">
        <v>40.098401000000003</v>
      </c>
      <c r="O107" s="30">
        <v>6.7650680000000003</v>
      </c>
      <c r="P107" s="30">
        <v>72.522755000000004</v>
      </c>
      <c r="Q107" s="42">
        <v>72</v>
      </c>
      <c r="R107" s="34">
        <v>72</v>
      </c>
    </row>
    <row r="108" spans="1:18" x14ac:dyDescent="0.2">
      <c r="A108" s="19" t="s">
        <v>393</v>
      </c>
      <c r="B108" s="20">
        <v>65</v>
      </c>
      <c r="C108" s="20">
        <v>17</v>
      </c>
      <c r="D108" s="20">
        <v>11</v>
      </c>
      <c r="E108" s="20">
        <v>17</v>
      </c>
      <c r="F108" s="20">
        <v>13</v>
      </c>
      <c r="G108" s="20">
        <v>3</v>
      </c>
      <c r="H108" s="20">
        <v>4</v>
      </c>
      <c r="I108" s="20">
        <v>0</v>
      </c>
      <c r="J108" s="20">
        <v>0</v>
      </c>
      <c r="K108" s="20">
        <v>28</v>
      </c>
      <c r="L108" s="20">
        <v>16</v>
      </c>
      <c r="M108" s="20">
        <v>48</v>
      </c>
      <c r="N108" s="20">
        <v>20</v>
      </c>
      <c r="O108" s="20">
        <v>4</v>
      </c>
      <c r="P108" s="20">
        <v>0</v>
      </c>
      <c r="Q108" s="41">
        <v>0</v>
      </c>
      <c r="R108" s="20">
        <v>0</v>
      </c>
    </row>
    <row r="109" spans="1:18" x14ac:dyDescent="0.2">
      <c r="A109" s="21" t="s">
        <v>126</v>
      </c>
      <c r="B109" s="30">
        <v>100</v>
      </c>
      <c r="C109" s="30">
        <v>26.153846000000001</v>
      </c>
      <c r="D109" s="30">
        <v>16.923076999999999</v>
      </c>
      <c r="E109" s="30">
        <v>26.153846000000001</v>
      </c>
      <c r="F109" s="30">
        <v>20</v>
      </c>
      <c r="G109" s="30">
        <v>4.6153849999999998</v>
      </c>
      <c r="H109" s="30">
        <v>6.1538459999999997</v>
      </c>
      <c r="I109" s="30">
        <v>0</v>
      </c>
      <c r="J109" s="30">
        <v>0</v>
      </c>
      <c r="K109" s="30">
        <v>43.076923000000001</v>
      </c>
      <c r="L109" s="30">
        <v>24.615385</v>
      </c>
      <c r="M109" s="30">
        <v>73.846153999999999</v>
      </c>
      <c r="N109" s="30">
        <v>30.769231000000001</v>
      </c>
      <c r="O109" s="30">
        <v>6.1538459999999997</v>
      </c>
      <c r="P109" s="30">
        <v>70.630769000000001</v>
      </c>
      <c r="Q109" s="42">
        <v>71</v>
      </c>
      <c r="R109" s="34">
        <v>75</v>
      </c>
    </row>
    <row r="110" spans="1:18" x14ac:dyDescent="0.2">
      <c r="A110" s="19" t="s">
        <v>135</v>
      </c>
      <c r="B110" s="20">
        <v>83</v>
      </c>
      <c r="C110" s="20">
        <v>7</v>
      </c>
      <c r="D110" s="20">
        <v>6</v>
      </c>
      <c r="E110" s="20">
        <v>9</v>
      </c>
      <c r="F110" s="20">
        <v>18</v>
      </c>
      <c r="G110" s="20">
        <v>12</v>
      </c>
      <c r="H110" s="20">
        <v>16</v>
      </c>
      <c r="I110" s="20">
        <v>13</v>
      </c>
      <c r="J110" s="20">
        <v>2</v>
      </c>
      <c r="K110" s="20">
        <v>15</v>
      </c>
      <c r="L110" s="20">
        <v>30</v>
      </c>
      <c r="M110" s="20">
        <v>76</v>
      </c>
      <c r="N110" s="20">
        <v>61</v>
      </c>
      <c r="O110" s="20">
        <v>31</v>
      </c>
      <c r="P110" s="20">
        <v>0</v>
      </c>
      <c r="Q110" s="41">
        <v>0</v>
      </c>
      <c r="R110" s="20">
        <v>0</v>
      </c>
    </row>
    <row r="111" spans="1:18" x14ac:dyDescent="0.2">
      <c r="A111" s="21" t="s">
        <v>126</v>
      </c>
      <c r="B111" s="30">
        <v>100</v>
      </c>
      <c r="C111" s="30">
        <v>8.4337350000000004</v>
      </c>
      <c r="D111" s="30">
        <v>7.2289159999999999</v>
      </c>
      <c r="E111" s="30">
        <v>10.843373</v>
      </c>
      <c r="F111" s="30">
        <v>21.686747</v>
      </c>
      <c r="G111" s="30">
        <v>14.457831000000001</v>
      </c>
      <c r="H111" s="30">
        <v>19.277107999999998</v>
      </c>
      <c r="I111" s="30">
        <v>15.662651</v>
      </c>
      <c r="J111" s="30">
        <v>2.4096389999999999</v>
      </c>
      <c r="K111" s="30">
        <v>18.072289000000001</v>
      </c>
      <c r="L111" s="30">
        <v>36.144578000000003</v>
      </c>
      <c r="M111" s="30">
        <v>91.566265000000001</v>
      </c>
      <c r="N111" s="30">
        <v>73.493976000000004</v>
      </c>
      <c r="O111" s="30">
        <v>37.349398000000001</v>
      </c>
      <c r="P111" s="30">
        <v>80.024096</v>
      </c>
      <c r="Q111" s="42">
        <v>81</v>
      </c>
      <c r="R111" s="34">
        <v>88</v>
      </c>
    </row>
    <row r="112" spans="1:18" x14ac:dyDescent="0.2">
      <c r="A112" s="19" t="s">
        <v>868</v>
      </c>
      <c r="B112" s="20">
        <v>39</v>
      </c>
      <c r="C112" s="20">
        <v>5</v>
      </c>
      <c r="D112" s="20">
        <v>6</v>
      </c>
      <c r="E112" s="20">
        <v>11</v>
      </c>
      <c r="F112" s="20">
        <v>10</v>
      </c>
      <c r="G112" s="20">
        <v>4</v>
      </c>
      <c r="H112" s="20">
        <v>2</v>
      </c>
      <c r="I112" s="20">
        <v>1</v>
      </c>
      <c r="J112" s="20">
        <v>0</v>
      </c>
      <c r="K112" s="20">
        <v>17</v>
      </c>
      <c r="L112" s="20">
        <v>14</v>
      </c>
      <c r="M112" s="20">
        <v>34</v>
      </c>
      <c r="N112" s="20">
        <v>17</v>
      </c>
      <c r="O112" s="20">
        <v>3</v>
      </c>
      <c r="P112" s="20">
        <v>0</v>
      </c>
      <c r="Q112" s="41">
        <v>0</v>
      </c>
      <c r="R112" s="20">
        <v>0</v>
      </c>
    </row>
    <row r="113" spans="1:18" x14ac:dyDescent="0.2">
      <c r="A113" s="21" t="s">
        <v>126</v>
      </c>
      <c r="B113" s="30">
        <v>100</v>
      </c>
      <c r="C113" s="30">
        <v>12.820513</v>
      </c>
      <c r="D113" s="30">
        <v>15.384615</v>
      </c>
      <c r="E113" s="30">
        <v>28.205127999999998</v>
      </c>
      <c r="F113" s="30">
        <v>25.641026</v>
      </c>
      <c r="G113" s="30">
        <v>10.256410000000001</v>
      </c>
      <c r="H113" s="30">
        <v>5.1282050000000003</v>
      </c>
      <c r="I113" s="30">
        <v>2.5641029999999998</v>
      </c>
      <c r="J113" s="30">
        <v>0</v>
      </c>
      <c r="K113" s="30">
        <v>43.589744000000003</v>
      </c>
      <c r="L113" s="30">
        <v>35.897435999999999</v>
      </c>
      <c r="M113" s="30">
        <v>87.179486999999995</v>
      </c>
      <c r="N113" s="30">
        <v>43.589744000000003</v>
      </c>
      <c r="O113" s="30">
        <v>7.6923079999999997</v>
      </c>
      <c r="P113" s="30">
        <v>73.205128000000002</v>
      </c>
      <c r="Q113" s="42">
        <v>72</v>
      </c>
      <c r="R113" s="34" t="s">
        <v>1180</v>
      </c>
    </row>
    <row r="114" spans="1:18" x14ac:dyDescent="0.2">
      <c r="A114" s="18" t="s">
        <v>136</v>
      </c>
      <c r="B114" s="17">
        <v>59</v>
      </c>
      <c r="C114" s="17">
        <v>22</v>
      </c>
      <c r="D114" s="17">
        <v>12</v>
      </c>
      <c r="E114" s="17">
        <v>9</v>
      </c>
      <c r="F114" s="17">
        <v>11</v>
      </c>
      <c r="G114" s="17">
        <v>2</v>
      </c>
      <c r="H114" s="17">
        <v>3</v>
      </c>
      <c r="I114" s="17">
        <v>0</v>
      </c>
      <c r="J114" s="17">
        <v>0</v>
      </c>
      <c r="K114" s="17">
        <v>21</v>
      </c>
      <c r="L114" s="17">
        <v>13</v>
      </c>
      <c r="M114" s="17">
        <v>37</v>
      </c>
      <c r="N114" s="17">
        <v>16</v>
      </c>
      <c r="O114" s="17">
        <v>3</v>
      </c>
      <c r="P114" s="17">
        <v>0</v>
      </c>
      <c r="Q114" s="38">
        <v>0</v>
      </c>
      <c r="R114" s="17">
        <v>0</v>
      </c>
    </row>
    <row r="115" spans="1:18" x14ac:dyDescent="0.2">
      <c r="A115" s="21" t="s">
        <v>126</v>
      </c>
      <c r="B115" s="30">
        <v>100</v>
      </c>
      <c r="C115" s="30">
        <v>37.288136000000002</v>
      </c>
      <c r="D115" s="30">
        <v>20.338982999999999</v>
      </c>
      <c r="E115" s="30">
        <v>15.254237</v>
      </c>
      <c r="F115" s="30">
        <v>18.644068000000001</v>
      </c>
      <c r="G115" s="30">
        <v>3.389831</v>
      </c>
      <c r="H115" s="30">
        <v>5.084746</v>
      </c>
      <c r="I115" s="30">
        <v>0</v>
      </c>
      <c r="J115" s="30">
        <v>0</v>
      </c>
      <c r="K115" s="30">
        <v>35.593220000000002</v>
      </c>
      <c r="L115" s="30">
        <v>22.033898000000001</v>
      </c>
      <c r="M115" s="30">
        <v>62.711863999999998</v>
      </c>
      <c r="N115" s="30">
        <v>27.118644</v>
      </c>
      <c r="O115" s="30">
        <v>5.084746</v>
      </c>
      <c r="P115" s="30">
        <v>69.169492000000005</v>
      </c>
      <c r="Q115" s="42">
        <v>68</v>
      </c>
      <c r="R115" s="34">
        <v>61</v>
      </c>
    </row>
    <row r="116" spans="1:18" x14ac:dyDescent="0.2">
      <c r="A116" s="19" t="s">
        <v>134</v>
      </c>
      <c r="B116" s="20">
        <v>632</v>
      </c>
      <c r="C116" s="20">
        <v>123</v>
      </c>
      <c r="D116" s="20">
        <v>157</v>
      </c>
      <c r="E116" s="20">
        <v>154</v>
      </c>
      <c r="F116" s="20">
        <v>121</v>
      </c>
      <c r="G116" s="20">
        <v>56</v>
      </c>
      <c r="H116" s="20">
        <v>15</v>
      </c>
      <c r="I116" s="20">
        <v>6</v>
      </c>
      <c r="J116" s="20">
        <v>0</v>
      </c>
      <c r="K116" s="20">
        <v>311</v>
      </c>
      <c r="L116" s="20">
        <v>177</v>
      </c>
      <c r="M116" s="20">
        <v>509</v>
      </c>
      <c r="N116" s="20">
        <v>198</v>
      </c>
      <c r="O116" s="20">
        <v>21</v>
      </c>
      <c r="P116" s="20">
        <v>0</v>
      </c>
      <c r="Q116" s="41">
        <v>0</v>
      </c>
      <c r="R116" s="20">
        <v>0</v>
      </c>
    </row>
    <row r="117" spans="1:18" x14ac:dyDescent="0.2">
      <c r="A117" s="21" t="s">
        <v>126</v>
      </c>
      <c r="B117" s="30">
        <v>100</v>
      </c>
      <c r="C117" s="30">
        <v>19.462025000000001</v>
      </c>
      <c r="D117" s="30">
        <v>24.841771999999999</v>
      </c>
      <c r="E117" s="30">
        <v>24.367089</v>
      </c>
      <c r="F117" s="30">
        <v>19.145569999999999</v>
      </c>
      <c r="G117" s="30">
        <v>8.8607589999999998</v>
      </c>
      <c r="H117" s="30">
        <v>2.373418</v>
      </c>
      <c r="I117" s="30">
        <v>0.94936699999999996</v>
      </c>
      <c r="J117" s="30">
        <v>0</v>
      </c>
      <c r="K117" s="30">
        <v>49.208860999999999</v>
      </c>
      <c r="L117" s="30">
        <v>28.006329000000001</v>
      </c>
      <c r="M117" s="30">
        <v>80.537975000000003</v>
      </c>
      <c r="N117" s="30">
        <v>31.329114000000001</v>
      </c>
      <c r="O117" s="30">
        <v>3.3227850000000001</v>
      </c>
      <c r="P117" s="30">
        <v>71.106013000000004</v>
      </c>
      <c r="Q117" s="42">
        <v>71</v>
      </c>
      <c r="R117" s="34">
        <v>68</v>
      </c>
    </row>
    <row r="118" spans="1:18" x14ac:dyDescent="0.2">
      <c r="A118" s="19" t="s">
        <v>393</v>
      </c>
      <c r="B118" s="20">
        <v>85</v>
      </c>
      <c r="C118" s="20">
        <v>19</v>
      </c>
      <c r="D118" s="20">
        <v>20</v>
      </c>
      <c r="E118" s="20">
        <v>15</v>
      </c>
      <c r="F118" s="20">
        <v>23</v>
      </c>
      <c r="G118" s="20">
        <v>4</v>
      </c>
      <c r="H118" s="20">
        <v>4</v>
      </c>
      <c r="I118" s="20">
        <v>0</v>
      </c>
      <c r="J118" s="20">
        <v>0</v>
      </c>
      <c r="K118" s="20">
        <v>35</v>
      </c>
      <c r="L118" s="20">
        <v>27</v>
      </c>
      <c r="M118" s="20">
        <v>66</v>
      </c>
      <c r="N118" s="20">
        <v>31</v>
      </c>
      <c r="O118" s="20">
        <v>4</v>
      </c>
      <c r="P118" s="20">
        <v>0</v>
      </c>
      <c r="Q118" s="41">
        <v>0</v>
      </c>
      <c r="R118" s="20">
        <v>0</v>
      </c>
    </row>
    <row r="119" spans="1:18" x14ac:dyDescent="0.2">
      <c r="A119" s="21" t="s">
        <v>126</v>
      </c>
      <c r="B119" s="30">
        <v>100</v>
      </c>
      <c r="C119" s="30">
        <v>22.352941000000001</v>
      </c>
      <c r="D119" s="30">
        <v>23.529412000000001</v>
      </c>
      <c r="E119" s="30">
        <v>17.647058999999999</v>
      </c>
      <c r="F119" s="30">
        <v>27.058824000000001</v>
      </c>
      <c r="G119" s="30">
        <v>4.7058819999999999</v>
      </c>
      <c r="H119" s="30">
        <v>4.7058819999999999</v>
      </c>
      <c r="I119" s="30">
        <v>0</v>
      </c>
      <c r="J119" s="30">
        <v>0</v>
      </c>
      <c r="K119" s="30">
        <v>41.176470999999999</v>
      </c>
      <c r="L119" s="30">
        <v>31.764706</v>
      </c>
      <c r="M119" s="30">
        <v>77.647058999999999</v>
      </c>
      <c r="N119" s="30">
        <v>36.470587999999999</v>
      </c>
      <c r="O119" s="30">
        <v>4.7058819999999999</v>
      </c>
      <c r="P119" s="30">
        <v>70.917647000000002</v>
      </c>
      <c r="Q119" s="42">
        <v>70</v>
      </c>
      <c r="R119" s="34" t="s">
        <v>1181</v>
      </c>
    </row>
    <row r="120" spans="1:18" x14ac:dyDescent="0.2">
      <c r="A120" s="19" t="s">
        <v>135</v>
      </c>
      <c r="B120" s="20">
        <v>289</v>
      </c>
      <c r="C120" s="20">
        <v>9</v>
      </c>
      <c r="D120" s="20">
        <v>17</v>
      </c>
      <c r="E120" s="20">
        <v>42</v>
      </c>
      <c r="F120" s="20">
        <v>53</v>
      </c>
      <c r="G120" s="20">
        <v>74</v>
      </c>
      <c r="H120" s="20">
        <v>48</v>
      </c>
      <c r="I120" s="20">
        <v>38</v>
      </c>
      <c r="J120" s="20">
        <v>8</v>
      </c>
      <c r="K120" s="20">
        <v>59</v>
      </c>
      <c r="L120" s="20">
        <v>127</v>
      </c>
      <c r="M120" s="20">
        <v>280</v>
      </c>
      <c r="N120" s="20">
        <v>221</v>
      </c>
      <c r="O120" s="20">
        <v>94</v>
      </c>
      <c r="P120" s="20">
        <v>0</v>
      </c>
      <c r="Q120" s="41">
        <v>0</v>
      </c>
      <c r="R120" s="20">
        <v>0</v>
      </c>
    </row>
    <row r="121" spans="1:18" x14ac:dyDescent="0.2">
      <c r="A121" s="21" t="s">
        <v>126</v>
      </c>
      <c r="B121" s="30">
        <v>100</v>
      </c>
      <c r="C121" s="30">
        <v>3.1141869999999998</v>
      </c>
      <c r="D121" s="30">
        <v>5.8823530000000002</v>
      </c>
      <c r="E121" s="30">
        <v>14.532871999999999</v>
      </c>
      <c r="F121" s="30">
        <v>18.339099999999998</v>
      </c>
      <c r="G121" s="30">
        <v>25.605536000000001</v>
      </c>
      <c r="H121" s="30">
        <v>16.608996999999999</v>
      </c>
      <c r="I121" s="30">
        <v>13.148789000000001</v>
      </c>
      <c r="J121" s="30">
        <v>2.7681659999999999</v>
      </c>
      <c r="K121" s="30">
        <v>20.415225</v>
      </c>
      <c r="L121" s="30">
        <v>43.944637</v>
      </c>
      <c r="M121" s="30">
        <v>96.885812999999999</v>
      </c>
      <c r="N121" s="30">
        <v>76.470588000000006</v>
      </c>
      <c r="O121" s="30">
        <v>32.525951999999997</v>
      </c>
      <c r="P121" s="30">
        <v>80.788927000000001</v>
      </c>
      <c r="Q121" s="42">
        <v>81</v>
      </c>
      <c r="R121" s="34">
        <v>82</v>
      </c>
    </row>
    <row r="122" spans="1:18" x14ac:dyDescent="0.2">
      <c r="A122" s="19" t="s">
        <v>868</v>
      </c>
      <c r="B122" s="20">
        <v>30</v>
      </c>
      <c r="C122" s="20">
        <v>5</v>
      </c>
      <c r="D122" s="20">
        <v>6</v>
      </c>
      <c r="E122" s="20">
        <v>3</v>
      </c>
      <c r="F122" s="20">
        <v>8</v>
      </c>
      <c r="G122" s="20">
        <v>4</v>
      </c>
      <c r="H122" s="20">
        <v>2</v>
      </c>
      <c r="I122" s="20">
        <v>2</v>
      </c>
      <c r="J122" s="20">
        <v>0</v>
      </c>
      <c r="K122" s="20">
        <v>9</v>
      </c>
      <c r="L122" s="20">
        <v>12</v>
      </c>
      <c r="M122" s="20">
        <v>25</v>
      </c>
      <c r="N122" s="20">
        <v>16</v>
      </c>
      <c r="O122" s="20">
        <v>4</v>
      </c>
      <c r="P122" s="20">
        <v>0</v>
      </c>
      <c r="Q122" s="41">
        <v>0</v>
      </c>
      <c r="R122" s="20">
        <v>0</v>
      </c>
    </row>
    <row r="123" spans="1:18" x14ac:dyDescent="0.2">
      <c r="A123" s="21" t="s">
        <v>126</v>
      </c>
      <c r="B123" s="30">
        <v>100</v>
      </c>
      <c r="C123" s="30">
        <v>16.666667</v>
      </c>
      <c r="D123" s="30">
        <v>20</v>
      </c>
      <c r="E123" s="30">
        <v>10</v>
      </c>
      <c r="F123" s="30">
        <v>26.666667</v>
      </c>
      <c r="G123" s="30">
        <v>13.333333</v>
      </c>
      <c r="H123" s="30">
        <v>6.6666670000000003</v>
      </c>
      <c r="I123" s="30">
        <v>6.6666670000000003</v>
      </c>
      <c r="J123" s="30">
        <v>0</v>
      </c>
      <c r="K123" s="30">
        <v>30</v>
      </c>
      <c r="L123" s="30">
        <v>40</v>
      </c>
      <c r="M123" s="30">
        <v>83.333332999999996</v>
      </c>
      <c r="N123" s="30">
        <v>53.333333000000003</v>
      </c>
      <c r="O123" s="30">
        <v>13.333333</v>
      </c>
      <c r="P123" s="30">
        <v>74.333332999999996</v>
      </c>
      <c r="Q123" s="42">
        <v>75</v>
      </c>
      <c r="R123" s="34" t="s">
        <v>1182</v>
      </c>
    </row>
    <row r="124" spans="1:18" x14ac:dyDescent="0.2">
      <c r="A124" s="18" t="s">
        <v>869</v>
      </c>
      <c r="B124" s="18"/>
      <c r="C124" s="18"/>
      <c r="D124" s="18"/>
      <c r="E124" s="18"/>
      <c r="F124" s="18"/>
      <c r="G124" s="18"/>
      <c r="H124" s="18"/>
      <c r="I124" s="18"/>
      <c r="J124" s="18"/>
      <c r="K124" s="18"/>
      <c r="L124" s="18"/>
      <c r="M124" s="18"/>
      <c r="N124" s="18"/>
      <c r="O124" s="18"/>
      <c r="P124" s="18"/>
      <c r="Q124" s="39"/>
      <c r="R124" s="63"/>
    </row>
    <row r="125" spans="1:18" x14ac:dyDescent="0.2">
      <c r="A125" s="19" t="s">
        <v>870</v>
      </c>
      <c r="B125" s="20">
        <v>366</v>
      </c>
      <c r="C125" s="20">
        <v>68</v>
      </c>
      <c r="D125" s="20">
        <v>59</v>
      </c>
      <c r="E125" s="20">
        <v>67</v>
      </c>
      <c r="F125" s="20">
        <v>82</v>
      </c>
      <c r="G125" s="20">
        <v>39</v>
      </c>
      <c r="H125" s="20">
        <v>36</v>
      </c>
      <c r="I125" s="20">
        <v>13</v>
      </c>
      <c r="J125" s="20">
        <v>2</v>
      </c>
      <c r="K125" s="20">
        <v>126</v>
      </c>
      <c r="L125" s="20">
        <v>121</v>
      </c>
      <c r="M125" s="20">
        <v>298</v>
      </c>
      <c r="N125" s="20">
        <v>172</v>
      </c>
      <c r="O125" s="20">
        <v>51</v>
      </c>
      <c r="P125" s="20">
        <v>0</v>
      </c>
      <c r="Q125" s="41">
        <v>0</v>
      </c>
      <c r="R125" s="20">
        <v>0</v>
      </c>
    </row>
    <row r="126" spans="1:18" x14ac:dyDescent="0.2">
      <c r="A126" s="21" t="s">
        <v>126</v>
      </c>
      <c r="B126" s="30">
        <v>100</v>
      </c>
      <c r="C126" s="30">
        <v>18.579235000000001</v>
      </c>
      <c r="D126" s="30">
        <v>16.120218999999999</v>
      </c>
      <c r="E126" s="30">
        <v>18.306011000000002</v>
      </c>
      <c r="F126" s="30">
        <v>22.404371999999999</v>
      </c>
      <c r="G126" s="30">
        <v>10.655737999999999</v>
      </c>
      <c r="H126" s="30">
        <v>9.8360660000000006</v>
      </c>
      <c r="I126" s="30">
        <v>3.5519129999999999</v>
      </c>
      <c r="J126" s="30">
        <v>0.54644800000000004</v>
      </c>
      <c r="K126" s="30">
        <v>34.426229999999997</v>
      </c>
      <c r="L126" s="30">
        <v>33.060108999999997</v>
      </c>
      <c r="M126" s="30">
        <v>81.420765000000003</v>
      </c>
      <c r="N126" s="30">
        <v>46.994535999999997</v>
      </c>
      <c r="O126" s="30">
        <v>13.934426</v>
      </c>
      <c r="P126" s="30">
        <v>73.806010999999998</v>
      </c>
      <c r="Q126" s="42">
        <v>73</v>
      </c>
      <c r="R126" s="34">
        <v>75</v>
      </c>
    </row>
    <row r="127" spans="1:18" x14ac:dyDescent="0.2">
      <c r="A127" s="19" t="s">
        <v>871</v>
      </c>
      <c r="B127" s="20">
        <v>1212</v>
      </c>
      <c r="C127" s="20">
        <v>238</v>
      </c>
      <c r="D127" s="20">
        <v>268</v>
      </c>
      <c r="E127" s="20">
        <v>275</v>
      </c>
      <c r="F127" s="20">
        <v>232</v>
      </c>
      <c r="G127" s="20">
        <v>138</v>
      </c>
      <c r="H127" s="20">
        <v>50</v>
      </c>
      <c r="I127" s="20">
        <v>11</v>
      </c>
      <c r="J127" s="20">
        <v>0</v>
      </c>
      <c r="K127" s="20">
        <v>543</v>
      </c>
      <c r="L127" s="20">
        <v>370</v>
      </c>
      <c r="M127" s="20">
        <v>974</v>
      </c>
      <c r="N127" s="20">
        <v>431</v>
      </c>
      <c r="O127" s="20">
        <v>61</v>
      </c>
      <c r="P127" s="20">
        <v>0</v>
      </c>
      <c r="Q127" s="41">
        <v>0</v>
      </c>
      <c r="R127" s="20">
        <v>0</v>
      </c>
    </row>
    <row r="128" spans="1:18" x14ac:dyDescent="0.2">
      <c r="A128" s="21" t="s">
        <v>126</v>
      </c>
      <c r="B128" s="30">
        <v>100</v>
      </c>
      <c r="C128" s="30">
        <v>19.636963999999999</v>
      </c>
      <c r="D128" s="30">
        <v>22.112210999999999</v>
      </c>
      <c r="E128" s="30">
        <v>22.689768999999998</v>
      </c>
      <c r="F128" s="30">
        <v>19.141914</v>
      </c>
      <c r="G128" s="30">
        <v>11.386139</v>
      </c>
      <c r="H128" s="30">
        <v>4.125413</v>
      </c>
      <c r="I128" s="30">
        <v>0.90759100000000004</v>
      </c>
      <c r="J128" s="30">
        <v>0</v>
      </c>
      <c r="K128" s="30">
        <v>44.80198</v>
      </c>
      <c r="L128" s="30">
        <v>30.528053</v>
      </c>
      <c r="M128" s="30">
        <v>80.363035999999994</v>
      </c>
      <c r="N128" s="30">
        <v>35.561056000000001</v>
      </c>
      <c r="O128" s="30">
        <v>5.0330029999999999</v>
      </c>
      <c r="P128" s="30">
        <v>71.750825000000006</v>
      </c>
      <c r="Q128" s="42">
        <v>71</v>
      </c>
      <c r="R128" s="34" t="s">
        <v>1183</v>
      </c>
    </row>
    <row r="129" spans="1:18" x14ac:dyDescent="0.2">
      <c r="A129" s="19" t="s">
        <v>137</v>
      </c>
      <c r="B129" s="20">
        <v>112</v>
      </c>
      <c r="C129" s="20">
        <v>57</v>
      </c>
      <c r="D129" s="20">
        <v>38</v>
      </c>
      <c r="E129" s="20">
        <v>9</v>
      </c>
      <c r="F129" s="20">
        <v>5</v>
      </c>
      <c r="G129" s="20">
        <v>2</v>
      </c>
      <c r="H129" s="20">
        <v>1</v>
      </c>
      <c r="I129" s="20">
        <v>0</v>
      </c>
      <c r="J129" s="20">
        <v>0</v>
      </c>
      <c r="K129" s="20">
        <v>47</v>
      </c>
      <c r="L129" s="20">
        <v>7</v>
      </c>
      <c r="M129" s="20">
        <v>55</v>
      </c>
      <c r="N129" s="20">
        <v>8</v>
      </c>
      <c r="O129" s="20">
        <v>1</v>
      </c>
      <c r="P129" s="20">
        <v>0</v>
      </c>
      <c r="Q129" s="41">
        <v>0</v>
      </c>
      <c r="R129" s="20">
        <v>0</v>
      </c>
    </row>
    <row r="130" spans="1:18" x14ac:dyDescent="0.2">
      <c r="A130" s="21" t="s">
        <v>126</v>
      </c>
      <c r="B130" s="30">
        <v>100</v>
      </c>
      <c r="C130" s="30">
        <v>50.892856999999999</v>
      </c>
      <c r="D130" s="30">
        <v>33.928570999999998</v>
      </c>
      <c r="E130" s="30">
        <v>8.0357140000000005</v>
      </c>
      <c r="F130" s="30">
        <v>4.4642860000000004</v>
      </c>
      <c r="G130" s="30">
        <v>1.785714</v>
      </c>
      <c r="H130" s="30">
        <v>0.89285700000000001</v>
      </c>
      <c r="I130" s="30">
        <v>0</v>
      </c>
      <c r="J130" s="30">
        <v>0</v>
      </c>
      <c r="K130" s="30">
        <v>41.964286000000001</v>
      </c>
      <c r="L130" s="30">
        <v>6.25</v>
      </c>
      <c r="M130" s="30">
        <v>49.107143000000001</v>
      </c>
      <c r="N130" s="30">
        <v>7.1428570000000002</v>
      </c>
      <c r="O130" s="30">
        <v>0.89285700000000001</v>
      </c>
      <c r="P130" s="30">
        <v>65.428571000000005</v>
      </c>
      <c r="Q130" s="42">
        <v>64</v>
      </c>
      <c r="R130" s="34">
        <v>60</v>
      </c>
    </row>
    <row r="131" spans="1:18" x14ac:dyDescent="0.2">
      <c r="A131" s="19" t="s">
        <v>138</v>
      </c>
      <c r="B131" s="20">
        <v>673</v>
      </c>
      <c r="C131" s="20">
        <v>119</v>
      </c>
      <c r="D131" s="20">
        <v>115</v>
      </c>
      <c r="E131" s="20">
        <v>126</v>
      </c>
      <c r="F131" s="20">
        <v>117</v>
      </c>
      <c r="G131" s="20">
        <v>96</v>
      </c>
      <c r="H131" s="20">
        <v>52</v>
      </c>
      <c r="I131" s="20">
        <v>40</v>
      </c>
      <c r="J131" s="20">
        <v>8</v>
      </c>
      <c r="K131" s="20">
        <v>241</v>
      </c>
      <c r="L131" s="20">
        <v>213</v>
      </c>
      <c r="M131" s="20">
        <v>554</v>
      </c>
      <c r="N131" s="20">
        <v>313</v>
      </c>
      <c r="O131" s="20">
        <v>100</v>
      </c>
      <c r="P131" s="20">
        <v>0</v>
      </c>
      <c r="Q131" s="41">
        <v>0</v>
      </c>
      <c r="R131" s="20">
        <v>0</v>
      </c>
    </row>
    <row r="132" spans="1:18" x14ac:dyDescent="0.2">
      <c r="A132" s="21" t="s">
        <v>126</v>
      </c>
      <c r="B132" s="30">
        <v>100</v>
      </c>
      <c r="C132" s="30">
        <v>17.682020999999999</v>
      </c>
      <c r="D132" s="30">
        <v>17.087667</v>
      </c>
      <c r="E132" s="30">
        <v>18.72214</v>
      </c>
      <c r="F132" s="30">
        <v>17.384844000000001</v>
      </c>
      <c r="G132" s="30">
        <v>14.264487000000001</v>
      </c>
      <c r="H132" s="30">
        <v>7.7265969999999999</v>
      </c>
      <c r="I132" s="30">
        <v>5.9435359999999999</v>
      </c>
      <c r="J132" s="30">
        <v>1.188707</v>
      </c>
      <c r="K132" s="30">
        <v>35.809806999999999</v>
      </c>
      <c r="L132" s="30">
        <v>31.649331</v>
      </c>
      <c r="M132" s="30">
        <v>82.317978999999994</v>
      </c>
      <c r="N132" s="30">
        <v>46.508172000000002</v>
      </c>
      <c r="O132" s="30">
        <v>14.858841</v>
      </c>
      <c r="P132" s="30">
        <v>74.307578000000007</v>
      </c>
      <c r="Q132" s="42">
        <v>74</v>
      </c>
      <c r="R132" s="34">
        <v>64</v>
      </c>
    </row>
    <row r="133" spans="1:18" x14ac:dyDescent="0.2">
      <c r="A133" s="19" t="s">
        <v>872</v>
      </c>
      <c r="B133" s="20">
        <v>75</v>
      </c>
      <c r="C133" s="20">
        <v>14</v>
      </c>
      <c r="D133" s="20">
        <v>8</v>
      </c>
      <c r="E133" s="20">
        <v>15</v>
      </c>
      <c r="F133" s="20">
        <v>14</v>
      </c>
      <c r="G133" s="20">
        <v>13</v>
      </c>
      <c r="H133" s="20">
        <v>7</v>
      </c>
      <c r="I133" s="20">
        <v>3</v>
      </c>
      <c r="J133" s="20">
        <v>1</v>
      </c>
      <c r="K133" s="20">
        <v>23</v>
      </c>
      <c r="L133" s="20">
        <v>27</v>
      </c>
      <c r="M133" s="20">
        <v>61</v>
      </c>
      <c r="N133" s="20">
        <v>38</v>
      </c>
      <c r="O133" s="20">
        <v>11</v>
      </c>
      <c r="P133" s="20">
        <v>0</v>
      </c>
      <c r="Q133" s="41">
        <v>0</v>
      </c>
      <c r="R133" s="20">
        <v>0</v>
      </c>
    </row>
    <row r="134" spans="1:18" x14ac:dyDescent="0.2">
      <c r="A134" s="21" t="s">
        <v>126</v>
      </c>
      <c r="B134" s="30">
        <v>100</v>
      </c>
      <c r="C134" s="30">
        <v>18.666667</v>
      </c>
      <c r="D134" s="30">
        <v>10.666667</v>
      </c>
      <c r="E134" s="30">
        <v>20</v>
      </c>
      <c r="F134" s="30">
        <v>18.666667</v>
      </c>
      <c r="G134" s="30">
        <v>17.333333</v>
      </c>
      <c r="H134" s="30">
        <v>9.3333329999999997</v>
      </c>
      <c r="I134" s="30">
        <v>4</v>
      </c>
      <c r="J134" s="30">
        <v>1.3333330000000001</v>
      </c>
      <c r="K134" s="30">
        <v>30.666667</v>
      </c>
      <c r="L134" s="30">
        <v>36</v>
      </c>
      <c r="M134" s="30">
        <v>81.333332999999996</v>
      </c>
      <c r="N134" s="30">
        <v>50.666666999999997</v>
      </c>
      <c r="O134" s="30">
        <v>14.666667</v>
      </c>
      <c r="P134" s="30">
        <v>74.746667000000002</v>
      </c>
      <c r="Q134" s="42">
        <v>75</v>
      </c>
      <c r="R134" s="34">
        <v>83</v>
      </c>
    </row>
    <row r="135" spans="1:18" x14ac:dyDescent="0.2">
      <c r="A135" s="19" t="s">
        <v>873</v>
      </c>
      <c r="B135" s="20">
        <v>178</v>
      </c>
      <c r="C135" s="20">
        <v>20</v>
      </c>
      <c r="D135" s="20">
        <v>41</v>
      </c>
      <c r="E135" s="20">
        <v>35</v>
      </c>
      <c r="F135" s="20">
        <v>41</v>
      </c>
      <c r="G135" s="20">
        <v>25</v>
      </c>
      <c r="H135" s="20">
        <v>7</v>
      </c>
      <c r="I135" s="20">
        <v>8</v>
      </c>
      <c r="J135" s="20">
        <v>1</v>
      </c>
      <c r="K135" s="20">
        <v>76</v>
      </c>
      <c r="L135" s="20">
        <v>66</v>
      </c>
      <c r="M135" s="20">
        <v>158</v>
      </c>
      <c r="N135" s="20">
        <v>82</v>
      </c>
      <c r="O135" s="20">
        <v>16</v>
      </c>
      <c r="P135" s="20">
        <v>0</v>
      </c>
      <c r="Q135" s="41">
        <v>0</v>
      </c>
      <c r="R135" s="20">
        <v>0</v>
      </c>
    </row>
    <row r="136" spans="1:18" x14ac:dyDescent="0.2">
      <c r="A136" s="21" t="s">
        <v>126</v>
      </c>
      <c r="B136" s="30">
        <v>100</v>
      </c>
      <c r="C136" s="30">
        <v>11.235955000000001</v>
      </c>
      <c r="D136" s="30">
        <v>23.033708000000001</v>
      </c>
      <c r="E136" s="30">
        <v>19.662921000000001</v>
      </c>
      <c r="F136" s="30">
        <v>23.033708000000001</v>
      </c>
      <c r="G136" s="30">
        <v>14.044943999999999</v>
      </c>
      <c r="H136" s="30">
        <v>3.9325839999999999</v>
      </c>
      <c r="I136" s="30">
        <v>4.4943819999999999</v>
      </c>
      <c r="J136" s="30">
        <v>0.56179800000000002</v>
      </c>
      <c r="K136" s="30">
        <v>42.696629000000001</v>
      </c>
      <c r="L136" s="30">
        <v>37.078651999999998</v>
      </c>
      <c r="M136" s="30">
        <v>88.764044999999996</v>
      </c>
      <c r="N136" s="30">
        <v>46.067416000000001</v>
      </c>
      <c r="O136" s="30">
        <v>8.9887639999999998</v>
      </c>
      <c r="P136" s="30">
        <v>73.882022000000006</v>
      </c>
      <c r="Q136" s="42">
        <v>73</v>
      </c>
      <c r="R136" s="34">
        <v>76</v>
      </c>
    </row>
    <row r="137" spans="1:18" x14ac:dyDescent="0.2">
      <c r="A137" s="19" t="s">
        <v>1441</v>
      </c>
      <c r="B137" s="20">
        <v>1644</v>
      </c>
      <c r="C137" s="20">
        <v>299</v>
      </c>
      <c r="D137" s="20">
        <v>332</v>
      </c>
      <c r="E137" s="20">
        <v>347</v>
      </c>
      <c r="F137" s="20">
        <v>304</v>
      </c>
      <c r="G137" s="20">
        <v>210</v>
      </c>
      <c r="H137" s="20">
        <v>94</v>
      </c>
      <c r="I137" s="20">
        <v>50</v>
      </c>
      <c r="J137" s="20">
        <v>8</v>
      </c>
      <c r="K137" s="20">
        <v>679</v>
      </c>
      <c r="L137" s="20">
        <v>514</v>
      </c>
      <c r="M137" s="20">
        <v>1345</v>
      </c>
      <c r="N137" s="20">
        <v>666</v>
      </c>
      <c r="O137" s="20">
        <v>152</v>
      </c>
      <c r="P137" s="20">
        <v>0</v>
      </c>
      <c r="Q137" s="41">
        <v>0</v>
      </c>
      <c r="R137" s="20">
        <v>0</v>
      </c>
    </row>
    <row r="138" spans="1:18" x14ac:dyDescent="0.2">
      <c r="A138" s="21" t="s">
        <v>126</v>
      </c>
      <c r="B138" s="30">
        <v>100</v>
      </c>
      <c r="C138" s="30">
        <v>18.187348</v>
      </c>
      <c r="D138" s="30">
        <v>20.194647</v>
      </c>
      <c r="E138" s="30">
        <v>21.107056</v>
      </c>
      <c r="F138" s="30">
        <v>18.491484</v>
      </c>
      <c r="G138" s="30">
        <v>12.773723</v>
      </c>
      <c r="H138" s="30">
        <v>5.7177619999999996</v>
      </c>
      <c r="I138" s="30">
        <v>3.041363</v>
      </c>
      <c r="J138" s="30">
        <v>0.48661799999999999</v>
      </c>
      <c r="K138" s="30">
        <v>41.301703000000003</v>
      </c>
      <c r="L138" s="30">
        <v>31.265207</v>
      </c>
      <c r="M138" s="30">
        <v>81.812652</v>
      </c>
      <c r="N138" s="30">
        <v>40.510948999999997</v>
      </c>
      <c r="O138" s="30">
        <v>9.2457419999999999</v>
      </c>
      <c r="P138" s="30">
        <v>72.892336</v>
      </c>
      <c r="Q138" s="42">
        <v>72</v>
      </c>
      <c r="R138" s="34">
        <v>71</v>
      </c>
    </row>
    <row r="139" spans="1:18" x14ac:dyDescent="0.2">
      <c r="A139" s="18" t="s">
        <v>874</v>
      </c>
      <c r="B139" s="18"/>
      <c r="C139" s="18"/>
      <c r="D139" s="18"/>
      <c r="E139" s="18"/>
      <c r="F139" s="18"/>
      <c r="G139" s="18"/>
      <c r="H139" s="18"/>
      <c r="I139" s="18"/>
      <c r="J139" s="18"/>
      <c r="K139" s="18"/>
      <c r="L139" s="18"/>
      <c r="M139" s="18"/>
      <c r="N139" s="18"/>
      <c r="O139" s="18"/>
      <c r="P139" s="18"/>
      <c r="Q139" s="39"/>
      <c r="R139" s="63"/>
    </row>
    <row r="140" spans="1:18" x14ac:dyDescent="0.2">
      <c r="A140" s="21" t="s">
        <v>875</v>
      </c>
      <c r="B140" s="34">
        <v>366</v>
      </c>
      <c r="C140" s="34">
        <v>68</v>
      </c>
      <c r="D140" s="34">
        <v>59</v>
      </c>
      <c r="E140" s="34">
        <v>67</v>
      </c>
      <c r="F140" s="34">
        <v>82</v>
      </c>
      <c r="G140" s="34">
        <v>39</v>
      </c>
      <c r="H140" s="34">
        <v>36</v>
      </c>
      <c r="I140" s="34">
        <v>13</v>
      </c>
      <c r="J140" s="34">
        <v>2</v>
      </c>
      <c r="K140" s="34">
        <v>126</v>
      </c>
      <c r="L140" s="34">
        <v>121</v>
      </c>
      <c r="M140" s="34">
        <v>298</v>
      </c>
      <c r="N140" s="34">
        <v>172</v>
      </c>
      <c r="O140" s="34">
        <v>51</v>
      </c>
      <c r="P140" s="34">
        <v>0</v>
      </c>
      <c r="Q140" s="41">
        <v>0</v>
      </c>
      <c r="R140" s="34">
        <v>0</v>
      </c>
    </row>
    <row r="141" spans="1:18" x14ac:dyDescent="0.2">
      <c r="A141" s="21" t="s">
        <v>126</v>
      </c>
      <c r="B141" s="30">
        <v>100</v>
      </c>
      <c r="C141" s="30">
        <v>18.579235000000001</v>
      </c>
      <c r="D141" s="30">
        <v>16.120218999999999</v>
      </c>
      <c r="E141" s="30">
        <v>18.306011000000002</v>
      </c>
      <c r="F141" s="30">
        <v>22.404371999999999</v>
      </c>
      <c r="G141" s="30">
        <v>10.655737999999999</v>
      </c>
      <c r="H141" s="30">
        <v>9.8360660000000006</v>
      </c>
      <c r="I141" s="30">
        <v>3.5519129999999999</v>
      </c>
      <c r="J141" s="30">
        <v>0.54644800000000004</v>
      </c>
      <c r="K141" s="30">
        <v>34.426229999999997</v>
      </c>
      <c r="L141" s="30">
        <v>33.060108999999997</v>
      </c>
      <c r="M141" s="30">
        <v>81.420765000000003</v>
      </c>
      <c r="N141" s="30">
        <v>46.994535999999997</v>
      </c>
      <c r="O141" s="30">
        <v>13.934426</v>
      </c>
      <c r="P141" s="30">
        <v>73.806010999999998</v>
      </c>
      <c r="Q141" s="42">
        <v>73</v>
      </c>
      <c r="R141" s="34">
        <v>75</v>
      </c>
    </row>
    <row r="142" spans="1:18" x14ac:dyDescent="0.2">
      <c r="A142" s="21" t="s">
        <v>876</v>
      </c>
      <c r="B142" s="34">
        <v>954</v>
      </c>
      <c r="C142" s="34">
        <v>160</v>
      </c>
      <c r="D142" s="34">
        <v>203</v>
      </c>
      <c r="E142" s="34">
        <v>208</v>
      </c>
      <c r="F142" s="34">
        <v>188</v>
      </c>
      <c r="G142" s="34">
        <v>125</v>
      </c>
      <c r="H142" s="34">
        <v>51</v>
      </c>
      <c r="I142" s="34">
        <v>19</v>
      </c>
      <c r="J142" s="34">
        <v>0</v>
      </c>
      <c r="K142" s="34">
        <v>411</v>
      </c>
      <c r="L142" s="34">
        <v>313</v>
      </c>
      <c r="M142" s="34">
        <v>794</v>
      </c>
      <c r="N142" s="34">
        <v>383</v>
      </c>
      <c r="O142" s="34">
        <v>70</v>
      </c>
      <c r="P142" s="34">
        <v>0</v>
      </c>
      <c r="Q142" s="41">
        <v>0</v>
      </c>
      <c r="R142" s="34">
        <v>0</v>
      </c>
    </row>
    <row r="143" spans="1:18" x14ac:dyDescent="0.2">
      <c r="A143" s="21" t="s">
        <v>126</v>
      </c>
      <c r="B143" s="30">
        <v>100</v>
      </c>
      <c r="C143" s="30">
        <v>16.771488000000002</v>
      </c>
      <c r="D143" s="30">
        <v>21.278825999999999</v>
      </c>
      <c r="E143" s="30">
        <v>21.802935000000002</v>
      </c>
      <c r="F143" s="30">
        <v>19.706499000000001</v>
      </c>
      <c r="G143" s="30">
        <v>13.102725</v>
      </c>
      <c r="H143" s="30">
        <v>5.3459120000000002</v>
      </c>
      <c r="I143" s="30">
        <v>1.991614</v>
      </c>
      <c r="J143" s="30">
        <v>0</v>
      </c>
      <c r="K143" s="30">
        <v>43.081761</v>
      </c>
      <c r="L143" s="30">
        <v>32.809224</v>
      </c>
      <c r="M143" s="30">
        <v>83.228511999999995</v>
      </c>
      <c r="N143" s="30">
        <v>40.146751000000002</v>
      </c>
      <c r="O143" s="30">
        <v>7.3375260000000004</v>
      </c>
      <c r="P143" s="30">
        <v>72.685535000000002</v>
      </c>
      <c r="Q143" s="42">
        <v>72</v>
      </c>
      <c r="R143" s="34">
        <v>75</v>
      </c>
    </row>
    <row r="144" spans="1:18" x14ac:dyDescent="0.2">
      <c r="A144" s="19" t="s">
        <v>877</v>
      </c>
      <c r="B144" s="20">
        <v>345</v>
      </c>
      <c r="C144" s="20">
        <v>87</v>
      </c>
      <c r="D144" s="20">
        <v>78</v>
      </c>
      <c r="E144" s="20">
        <v>62</v>
      </c>
      <c r="F144" s="20">
        <v>43</v>
      </c>
      <c r="G144" s="20">
        <v>30</v>
      </c>
      <c r="H144" s="20">
        <v>21</v>
      </c>
      <c r="I144" s="20">
        <v>17</v>
      </c>
      <c r="J144" s="20">
        <v>7</v>
      </c>
      <c r="K144" s="20">
        <v>140</v>
      </c>
      <c r="L144" s="20">
        <v>73</v>
      </c>
      <c r="M144" s="20">
        <v>258</v>
      </c>
      <c r="N144" s="20">
        <v>118</v>
      </c>
      <c r="O144" s="20">
        <v>45</v>
      </c>
      <c r="P144" s="20">
        <v>0</v>
      </c>
      <c r="Q144" s="41">
        <v>0</v>
      </c>
      <c r="R144" s="20">
        <v>0</v>
      </c>
    </row>
    <row r="145" spans="1:18" x14ac:dyDescent="0.2">
      <c r="A145" s="21" t="s">
        <v>126</v>
      </c>
      <c r="B145" s="30">
        <v>100</v>
      </c>
      <c r="C145" s="30">
        <v>25.217390999999999</v>
      </c>
      <c r="D145" s="30">
        <v>22.608695999999998</v>
      </c>
      <c r="E145" s="30">
        <v>17.971014</v>
      </c>
      <c r="F145" s="30">
        <v>12.463768</v>
      </c>
      <c r="G145" s="30">
        <v>8.6956520000000008</v>
      </c>
      <c r="H145" s="30">
        <v>6.086957</v>
      </c>
      <c r="I145" s="30">
        <v>4.9275359999999999</v>
      </c>
      <c r="J145" s="30">
        <v>2.0289860000000002</v>
      </c>
      <c r="K145" s="30">
        <v>40.579709999999999</v>
      </c>
      <c r="L145" s="30">
        <v>21.159420000000001</v>
      </c>
      <c r="M145" s="30">
        <v>74.782608999999994</v>
      </c>
      <c r="N145" s="30">
        <v>34.202899000000002</v>
      </c>
      <c r="O145" s="30">
        <v>13.043478</v>
      </c>
      <c r="P145" s="30">
        <v>72.127536000000006</v>
      </c>
      <c r="Q145" s="42">
        <v>70</v>
      </c>
      <c r="R145" s="34" t="s">
        <v>1184</v>
      </c>
    </row>
    <row r="146" spans="1:18" x14ac:dyDescent="0.2">
      <c r="A146" s="19" t="s">
        <v>878</v>
      </c>
      <c r="B146" s="20">
        <v>141</v>
      </c>
      <c r="C146" s="20">
        <v>32</v>
      </c>
      <c r="D146" s="20">
        <v>22</v>
      </c>
      <c r="E146" s="20">
        <v>21</v>
      </c>
      <c r="F146" s="20">
        <v>23</v>
      </c>
      <c r="G146" s="20">
        <v>23</v>
      </c>
      <c r="H146" s="20">
        <v>9</v>
      </c>
      <c r="I146" s="20">
        <v>10</v>
      </c>
      <c r="J146" s="20">
        <v>1</v>
      </c>
      <c r="K146" s="20">
        <v>43</v>
      </c>
      <c r="L146" s="20">
        <v>46</v>
      </c>
      <c r="M146" s="20">
        <v>109</v>
      </c>
      <c r="N146" s="20">
        <v>66</v>
      </c>
      <c r="O146" s="20">
        <v>20</v>
      </c>
      <c r="P146" s="20">
        <v>0</v>
      </c>
      <c r="Q146" s="41">
        <v>0</v>
      </c>
      <c r="R146" s="20">
        <v>0</v>
      </c>
    </row>
    <row r="147" spans="1:18" x14ac:dyDescent="0.2">
      <c r="A147" s="21" t="s">
        <v>126</v>
      </c>
      <c r="B147" s="30">
        <v>100</v>
      </c>
      <c r="C147" s="30">
        <v>22.695035000000001</v>
      </c>
      <c r="D147" s="30">
        <v>15.602836999999999</v>
      </c>
      <c r="E147" s="30">
        <v>14.893617000000001</v>
      </c>
      <c r="F147" s="30">
        <v>16.312056999999999</v>
      </c>
      <c r="G147" s="30">
        <v>16.312056999999999</v>
      </c>
      <c r="H147" s="30">
        <v>6.3829789999999997</v>
      </c>
      <c r="I147" s="30">
        <v>7.0921989999999999</v>
      </c>
      <c r="J147" s="30">
        <v>0.70921999999999996</v>
      </c>
      <c r="K147" s="30">
        <v>30.496454</v>
      </c>
      <c r="L147" s="30">
        <v>32.624113000000001</v>
      </c>
      <c r="M147" s="30">
        <v>77.304964999999996</v>
      </c>
      <c r="N147" s="30">
        <v>46.808511000000003</v>
      </c>
      <c r="O147" s="30">
        <v>14.184397000000001</v>
      </c>
      <c r="P147" s="30">
        <v>73.886525000000006</v>
      </c>
      <c r="Q147" s="42">
        <v>74</v>
      </c>
      <c r="R147" s="34">
        <v>62</v>
      </c>
    </row>
    <row r="148" spans="1:18" x14ac:dyDescent="0.2">
      <c r="A148" s="19" t="s">
        <v>879</v>
      </c>
      <c r="B148" s="20">
        <v>56</v>
      </c>
      <c r="C148" s="20">
        <v>8</v>
      </c>
      <c r="D148" s="20">
        <v>11</v>
      </c>
      <c r="E148" s="20">
        <v>13</v>
      </c>
      <c r="F148" s="20">
        <v>12</v>
      </c>
      <c r="G148" s="20">
        <v>10</v>
      </c>
      <c r="H148" s="20">
        <v>1</v>
      </c>
      <c r="I148" s="20">
        <v>1</v>
      </c>
      <c r="J148" s="20">
        <v>0</v>
      </c>
      <c r="K148" s="20">
        <v>24</v>
      </c>
      <c r="L148" s="20">
        <v>22</v>
      </c>
      <c r="M148" s="20">
        <v>48</v>
      </c>
      <c r="N148" s="20">
        <v>24</v>
      </c>
      <c r="O148" s="20">
        <v>2</v>
      </c>
      <c r="P148" s="20">
        <v>0</v>
      </c>
      <c r="Q148" s="41">
        <v>0</v>
      </c>
      <c r="R148" s="20">
        <v>0</v>
      </c>
    </row>
    <row r="149" spans="1:18" x14ac:dyDescent="0.2">
      <c r="A149" s="21" t="s">
        <v>126</v>
      </c>
      <c r="B149" s="30">
        <v>100</v>
      </c>
      <c r="C149" s="30">
        <v>14.285714</v>
      </c>
      <c r="D149" s="30">
        <v>19.642856999999999</v>
      </c>
      <c r="E149" s="30">
        <v>23.214286000000001</v>
      </c>
      <c r="F149" s="30">
        <v>21.428571000000002</v>
      </c>
      <c r="G149" s="30">
        <v>17.857143000000001</v>
      </c>
      <c r="H149" s="30">
        <v>1.785714</v>
      </c>
      <c r="I149" s="30">
        <v>1.785714</v>
      </c>
      <c r="J149" s="30">
        <v>0</v>
      </c>
      <c r="K149" s="30">
        <v>42.857143000000001</v>
      </c>
      <c r="L149" s="30">
        <v>39.285713999999999</v>
      </c>
      <c r="M149" s="30">
        <v>85.714286000000001</v>
      </c>
      <c r="N149" s="30">
        <v>42.857143000000001</v>
      </c>
      <c r="O149" s="30">
        <v>3.5714290000000002</v>
      </c>
      <c r="P149" s="30">
        <v>73.267857000000006</v>
      </c>
      <c r="Q149" s="42">
        <v>73</v>
      </c>
      <c r="R149" s="34">
        <v>71</v>
      </c>
    </row>
    <row r="150" spans="1:18" x14ac:dyDescent="0.2">
      <c r="A150" s="19" t="s">
        <v>880</v>
      </c>
      <c r="B150" s="20">
        <v>48</v>
      </c>
      <c r="C150" s="20">
        <v>7</v>
      </c>
      <c r="D150" s="20">
        <v>7</v>
      </c>
      <c r="E150" s="20">
        <v>10</v>
      </c>
      <c r="F150" s="20">
        <v>15</v>
      </c>
      <c r="G150" s="20">
        <v>6</v>
      </c>
      <c r="H150" s="20">
        <v>3</v>
      </c>
      <c r="I150" s="20">
        <v>0</v>
      </c>
      <c r="J150" s="20">
        <v>0</v>
      </c>
      <c r="K150" s="20">
        <v>17</v>
      </c>
      <c r="L150" s="20">
        <v>21</v>
      </c>
      <c r="M150" s="20">
        <v>41</v>
      </c>
      <c r="N150" s="20">
        <v>24</v>
      </c>
      <c r="O150" s="20">
        <v>3</v>
      </c>
      <c r="P150" s="20">
        <v>0</v>
      </c>
      <c r="Q150" s="41">
        <v>0</v>
      </c>
      <c r="R150" s="20">
        <v>0</v>
      </c>
    </row>
    <row r="151" spans="1:18" x14ac:dyDescent="0.2">
      <c r="A151" s="21" t="s">
        <v>126</v>
      </c>
      <c r="B151" s="30">
        <v>100</v>
      </c>
      <c r="C151" s="30">
        <v>14.583333</v>
      </c>
      <c r="D151" s="30">
        <v>14.583333</v>
      </c>
      <c r="E151" s="30">
        <v>20.833333</v>
      </c>
      <c r="F151" s="30">
        <v>31.25</v>
      </c>
      <c r="G151" s="30">
        <v>12.5</v>
      </c>
      <c r="H151" s="30">
        <v>6.25</v>
      </c>
      <c r="I151" s="30">
        <v>0</v>
      </c>
      <c r="J151" s="30">
        <v>0</v>
      </c>
      <c r="K151" s="30">
        <v>35.416666999999997</v>
      </c>
      <c r="L151" s="30">
        <v>43.75</v>
      </c>
      <c r="M151" s="30">
        <v>85.416667000000004</v>
      </c>
      <c r="N151" s="30">
        <v>50</v>
      </c>
      <c r="O151" s="30">
        <v>6.25</v>
      </c>
      <c r="P151" s="30">
        <v>73.333332999999996</v>
      </c>
      <c r="Q151" s="42">
        <v>74.5</v>
      </c>
      <c r="R151" s="34">
        <v>71</v>
      </c>
    </row>
    <row r="152" spans="1:18" x14ac:dyDescent="0.2">
      <c r="A152" s="19" t="s">
        <v>881</v>
      </c>
      <c r="B152" s="20">
        <v>20</v>
      </c>
      <c r="C152" s="20">
        <v>2</v>
      </c>
      <c r="D152" s="20">
        <v>3</v>
      </c>
      <c r="E152" s="20">
        <v>9</v>
      </c>
      <c r="F152" s="20">
        <v>4</v>
      </c>
      <c r="G152" s="20">
        <v>2</v>
      </c>
      <c r="H152" s="20">
        <v>0</v>
      </c>
      <c r="I152" s="20">
        <v>0</v>
      </c>
      <c r="J152" s="20">
        <v>0</v>
      </c>
      <c r="K152" s="20">
        <v>12</v>
      </c>
      <c r="L152" s="20">
        <v>6</v>
      </c>
      <c r="M152" s="20">
        <v>18</v>
      </c>
      <c r="N152" s="20">
        <v>6</v>
      </c>
      <c r="O152" s="20">
        <v>0</v>
      </c>
      <c r="P152" s="20">
        <v>0</v>
      </c>
      <c r="Q152" s="41">
        <v>0</v>
      </c>
      <c r="R152" s="20">
        <v>0</v>
      </c>
    </row>
    <row r="153" spans="1:18" x14ac:dyDescent="0.2">
      <c r="A153" s="21" t="s">
        <v>126</v>
      </c>
      <c r="B153" s="30">
        <v>100</v>
      </c>
      <c r="C153" s="30">
        <v>10</v>
      </c>
      <c r="D153" s="30">
        <v>15</v>
      </c>
      <c r="E153" s="30">
        <v>45</v>
      </c>
      <c r="F153" s="30">
        <v>20</v>
      </c>
      <c r="G153" s="30">
        <v>10</v>
      </c>
      <c r="H153" s="30">
        <v>0</v>
      </c>
      <c r="I153" s="30">
        <v>0</v>
      </c>
      <c r="J153" s="30">
        <v>0</v>
      </c>
      <c r="K153" s="30">
        <v>60</v>
      </c>
      <c r="L153" s="30">
        <v>30</v>
      </c>
      <c r="M153" s="30">
        <v>90</v>
      </c>
      <c r="N153" s="30">
        <v>30</v>
      </c>
      <c r="O153" s="30">
        <v>0</v>
      </c>
      <c r="P153" s="30">
        <v>72.900000000000006</v>
      </c>
      <c r="Q153" s="42">
        <v>72.5</v>
      </c>
      <c r="R153" s="34">
        <v>72</v>
      </c>
    </row>
    <row r="154" spans="1:18" x14ac:dyDescent="0.2">
      <c r="A154" s="19" t="s">
        <v>882</v>
      </c>
      <c r="B154" s="20">
        <v>4</v>
      </c>
      <c r="C154" s="20">
        <v>0</v>
      </c>
      <c r="D154" s="20">
        <v>1</v>
      </c>
      <c r="E154" s="20">
        <v>0</v>
      </c>
      <c r="F154" s="20">
        <v>1</v>
      </c>
      <c r="G154" s="20">
        <v>0</v>
      </c>
      <c r="H154" s="20">
        <v>2</v>
      </c>
      <c r="I154" s="20">
        <v>0</v>
      </c>
      <c r="J154" s="20">
        <v>0</v>
      </c>
      <c r="K154" s="20">
        <v>1</v>
      </c>
      <c r="L154" s="20">
        <v>1</v>
      </c>
      <c r="M154" s="20">
        <v>4</v>
      </c>
      <c r="N154" s="20">
        <v>3</v>
      </c>
      <c r="O154" s="20">
        <v>2</v>
      </c>
      <c r="P154" s="20">
        <v>0</v>
      </c>
      <c r="Q154" s="41">
        <v>0</v>
      </c>
      <c r="R154" s="20">
        <v>0</v>
      </c>
    </row>
    <row r="155" spans="1:18" x14ac:dyDescent="0.2">
      <c r="A155" s="21" t="s">
        <v>126</v>
      </c>
      <c r="B155" s="30">
        <v>100</v>
      </c>
      <c r="C155" s="30">
        <v>0</v>
      </c>
      <c r="D155" s="30">
        <v>25</v>
      </c>
      <c r="E155" s="30">
        <v>0</v>
      </c>
      <c r="F155" s="30">
        <v>25</v>
      </c>
      <c r="G155" s="30">
        <v>0</v>
      </c>
      <c r="H155" s="30">
        <v>50</v>
      </c>
      <c r="I155" s="30">
        <v>0</v>
      </c>
      <c r="J155" s="30">
        <v>0</v>
      </c>
      <c r="K155" s="30">
        <v>25</v>
      </c>
      <c r="L155" s="30">
        <v>25</v>
      </c>
      <c r="M155" s="30">
        <v>100</v>
      </c>
      <c r="N155" s="30">
        <v>75</v>
      </c>
      <c r="O155" s="30">
        <v>50</v>
      </c>
      <c r="P155" s="30">
        <v>78.5</v>
      </c>
      <c r="Q155" s="42">
        <v>80.5</v>
      </c>
      <c r="R155" s="34">
        <v>85</v>
      </c>
    </row>
    <row r="156" spans="1:18" x14ac:dyDescent="0.2">
      <c r="A156" s="19" t="s">
        <v>883</v>
      </c>
      <c r="B156" s="20">
        <v>2</v>
      </c>
      <c r="C156" s="20">
        <v>0</v>
      </c>
      <c r="D156" s="20">
        <v>1</v>
      </c>
      <c r="E156" s="20">
        <v>1</v>
      </c>
      <c r="F156" s="20">
        <v>0</v>
      </c>
      <c r="G156" s="20">
        <v>0</v>
      </c>
      <c r="H156" s="20">
        <v>0</v>
      </c>
      <c r="I156" s="20">
        <v>0</v>
      </c>
      <c r="J156" s="20">
        <v>0</v>
      </c>
      <c r="K156" s="20">
        <v>2</v>
      </c>
      <c r="L156" s="20">
        <v>0</v>
      </c>
      <c r="M156" s="20">
        <v>2</v>
      </c>
      <c r="N156" s="20">
        <v>0</v>
      </c>
      <c r="O156" s="20">
        <v>0</v>
      </c>
      <c r="P156" s="20">
        <v>0</v>
      </c>
      <c r="Q156" s="41">
        <v>0</v>
      </c>
      <c r="R156" s="20">
        <v>0</v>
      </c>
    </row>
    <row r="157" spans="1:18" x14ac:dyDescent="0.2">
      <c r="A157" s="21" t="s">
        <v>126</v>
      </c>
      <c r="B157" s="30">
        <v>100</v>
      </c>
      <c r="C157" s="30">
        <v>0</v>
      </c>
      <c r="D157" s="30">
        <v>50</v>
      </c>
      <c r="E157" s="30">
        <v>50</v>
      </c>
      <c r="F157" s="30">
        <v>0</v>
      </c>
      <c r="G157" s="30">
        <v>0</v>
      </c>
      <c r="H157" s="30">
        <v>0</v>
      </c>
      <c r="I157" s="30">
        <v>0</v>
      </c>
      <c r="J157" s="30">
        <v>0</v>
      </c>
      <c r="K157" s="30">
        <v>100</v>
      </c>
      <c r="L157" s="30">
        <v>0</v>
      </c>
      <c r="M157" s="30">
        <v>100</v>
      </c>
      <c r="N157" s="30">
        <v>0</v>
      </c>
      <c r="O157" s="30">
        <v>0</v>
      </c>
      <c r="P157" s="30">
        <v>69</v>
      </c>
      <c r="Q157" s="42">
        <v>69</v>
      </c>
      <c r="R157" s="34" t="s">
        <v>1185</v>
      </c>
    </row>
    <row r="158" spans="1:18" x14ac:dyDescent="0.2">
      <c r="A158" s="19" t="s">
        <v>884</v>
      </c>
      <c r="B158" s="20">
        <v>2</v>
      </c>
      <c r="C158" s="20">
        <v>0</v>
      </c>
      <c r="D158" s="20">
        <v>0</v>
      </c>
      <c r="E158" s="20">
        <v>1</v>
      </c>
      <c r="F158" s="20">
        <v>0</v>
      </c>
      <c r="G158" s="20">
        <v>0</v>
      </c>
      <c r="H158" s="20">
        <v>1</v>
      </c>
      <c r="I158" s="20">
        <v>0</v>
      </c>
      <c r="J158" s="20">
        <v>0</v>
      </c>
      <c r="K158" s="20">
        <v>1</v>
      </c>
      <c r="L158" s="20">
        <v>0</v>
      </c>
      <c r="M158" s="20">
        <v>2</v>
      </c>
      <c r="N158" s="20">
        <v>1</v>
      </c>
      <c r="O158" s="20">
        <v>1</v>
      </c>
      <c r="P158" s="20">
        <v>0</v>
      </c>
      <c r="Q158" s="41">
        <v>0</v>
      </c>
      <c r="R158" s="20">
        <v>0</v>
      </c>
    </row>
    <row r="159" spans="1:18" x14ac:dyDescent="0.2">
      <c r="A159" s="21" t="s">
        <v>126</v>
      </c>
      <c r="B159" s="30">
        <v>100</v>
      </c>
      <c r="C159" s="30">
        <v>0</v>
      </c>
      <c r="D159" s="30">
        <v>0</v>
      </c>
      <c r="E159" s="30">
        <v>50</v>
      </c>
      <c r="F159" s="30">
        <v>0</v>
      </c>
      <c r="G159" s="30">
        <v>0</v>
      </c>
      <c r="H159" s="30">
        <v>50</v>
      </c>
      <c r="I159" s="30">
        <v>0</v>
      </c>
      <c r="J159" s="30">
        <v>0</v>
      </c>
      <c r="K159" s="30">
        <v>50</v>
      </c>
      <c r="L159" s="30">
        <v>0</v>
      </c>
      <c r="M159" s="30">
        <v>100</v>
      </c>
      <c r="N159" s="30">
        <v>50</v>
      </c>
      <c r="O159" s="30">
        <v>50</v>
      </c>
      <c r="P159" s="30">
        <v>80</v>
      </c>
      <c r="Q159" s="42">
        <v>80</v>
      </c>
      <c r="R159" s="34" t="s">
        <v>1186</v>
      </c>
    </row>
    <row r="160" spans="1:18" x14ac:dyDescent="0.2">
      <c r="A160" s="19" t="s">
        <v>873</v>
      </c>
      <c r="B160" s="20">
        <v>250</v>
      </c>
      <c r="C160" s="20">
        <v>23</v>
      </c>
      <c r="D160" s="20">
        <v>47</v>
      </c>
      <c r="E160" s="20">
        <v>57</v>
      </c>
      <c r="F160" s="20">
        <v>59</v>
      </c>
      <c r="G160" s="20">
        <v>39</v>
      </c>
      <c r="H160" s="20">
        <v>13</v>
      </c>
      <c r="I160" s="20">
        <v>11</v>
      </c>
      <c r="J160" s="20">
        <v>1</v>
      </c>
      <c r="K160" s="20">
        <v>104</v>
      </c>
      <c r="L160" s="20">
        <v>98</v>
      </c>
      <c r="M160" s="20">
        <v>227</v>
      </c>
      <c r="N160" s="20">
        <v>123</v>
      </c>
      <c r="O160" s="20">
        <v>25</v>
      </c>
      <c r="P160" s="20">
        <v>0</v>
      </c>
      <c r="Q160" s="41">
        <v>0</v>
      </c>
      <c r="R160" s="20">
        <v>0</v>
      </c>
    </row>
    <row r="161" spans="1:18" x14ac:dyDescent="0.2">
      <c r="A161" s="21" t="s">
        <v>126</v>
      </c>
      <c r="B161" s="30">
        <v>100</v>
      </c>
      <c r="C161" s="30">
        <v>9.1999999999999993</v>
      </c>
      <c r="D161" s="30">
        <v>18.8</v>
      </c>
      <c r="E161" s="30">
        <v>22.8</v>
      </c>
      <c r="F161" s="30">
        <v>23.6</v>
      </c>
      <c r="G161" s="30">
        <v>15.6</v>
      </c>
      <c r="H161" s="30">
        <v>5.2</v>
      </c>
      <c r="I161" s="30">
        <v>4.4000000000000004</v>
      </c>
      <c r="J161" s="30">
        <v>0.4</v>
      </c>
      <c r="K161" s="30">
        <v>41.6</v>
      </c>
      <c r="L161" s="30">
        <v>39.200000000000003</v>
      </c>
      <c r="M161" s="30">
        <v>90.8</v>
      </c>
      <c r="N161" s="30">
        <v>49.2</v>
      </c>
      <c r="O161" s="30">
        <v>10</v>
      </c>
      <c r="P161" s="30">
        <v>74.596000000000004</v>
      </c>
      <c r="Q161" s="40">
        <v>74</v>
      </c>
      <c r="R161" s="34">
        <v>76</v>
      </c>
    </row>
    <row r="162" spans="1:18" x14ac:dyDescent="0.2">
      <c r="A162" s="18" t="s">
        <v>885</v>
      </c>
      <c r="B162" s="18"/>
      <c r="C162" s="18"/>
      <c r="D162" s="18"/>
      <c r="E162" s="18"/>
      <c r="F162" s="18"/>
      <c r="G162" s="18"/>
      <c r="H162" s="18"/>
      <c r="I162" s="18"/>
      <c r="J162" s="18"/>
      <c r="K162" s="18"/>
      <c r="L162" s="18"/>
      <c r="M162" s="18"/>
      <c r="N162" s="18"/>
      <c r="O162" s="18"/>
      <c r="P162" s="18"/>
      <c r="Q162" s="39"/>
      <c r="R162" s="63"/>
    </row>
    <row r="163" spans="1:18" x14ac:dyDescent="0.2">
      <c r="A163" s="19" t="s">
        <v>886</v>
      </c>
      <c r="B163" s="20">
        <v>1712</v>
      </c>
      <c r="C163" s="20">
        <v>274</v>
      </c>
      <c r="D163" s="20">
        <v>332</v>
      </c>
      <c r="E163" s="20">
        <v>356</v>
      </c>
      <c r="F163" s="20">
        <v>337</v>
      </c>
      <c r="G163" s="20">
        <v>228</v>
      </c>
      <c r="H163" s="20">
        <v>110</v>
      </c>
      <c r="I163" s="20">
        <v>64</v>
      </c>
      <c r="J163" s="20">
        <v>11</v>
      </c>
      <c r="K163" s="20">
        <v>688</v>
      </c>
      <c r="L163" s="20">
        <v>565</v>
      </c>
      <c r="M163" s="20">
        <v>1438</v>
      </c>
      <c r="N163" s="20">
        <v>750</v>
      </c>
      <c r="O163" s="20">
        <v>185</v>
      </c>
      <c r="P163" s="20">
        <v>0</v>
      </c>
      <c r="Q163" s="41">
        <v>0</v>
      </c>
      <c r="R163" s="20">
        <v>0</v>
      </c>
    </row>
    <row r="164" spans="1:18" x14ac:dyDescent="0.2">
      <c r="A164" s="21" t="s">
        <v>126</v>
      </c>
      <c r="B164" s="30">
        <v>100</v>
      </c>
      <c r="C164" s="30">
        <v>16.004673</v>
      </c>
      <c r="D164" s="30">
        <v>19.392523000000001</v>
      </c>
      <c r="E164" s="30">
        <v>20.794392999999999</v>
      </c>
      <c r="F164" s="30">
        <v>19.684578999999999</v>
      </c>
      <c r="G164" s="30">
        <v>13.317757</v>
      </c>
      <c r="H164" s="30">
        <v>6.4252339999999997</v>
      </c>
      <c r="I164" s="30">
        <v>3.738318</v>
      </c>
      <c r="J164" s="30">
        <v>0.64252299999999996</v>
      </c>
      <c r="K164" s="30">
        <v>40.186915999999997</v>
      </c>
      <c r="L164" s="30">
        <v>33.002336</v>
      </c>
      <c r="M164" s="30">
        <v>83.995327000000003</v>
      </c>
      <c r="N164" s="30">
        <v>43.808411</v>
      </c>
      <c r="O164" s="30">
        <v>10.806075</v>
      </c>
      <c r="P164" s="30">
        <v>73.549064999999999</v>
      </c>
      <c r="Q164" s="42">
        <v>73</v>
      </c>
      <c r="R164" s="34">
        <v>77</v>
      </c>
    </row>
    <row r="165" spans="1:18" x14ac:dyDescent="0.2">
      <c r="A165" s="19" t="s">
        <v>139</v>
      </c>
      <c r="B165" s="20">
        <v>76</v>
      </c>
      <c r="C165" s="20">
        <v>18</v>
      </c>
      <c r="D165" s="20">
        <v>14</v>
      </c>
      <c r="E165" s="20">
        <v>16</v>
      </c>
      <c r="F165" s="20">
        <v>13</v>
      </c>
      <c r="G165" s="20">
        <v>10</v>
      </c>
      <c r="H165" s="20">
        <v>4</v>
      </c>
      <c r="I165" s="20">
        <v>1</v>
      </c>
      <c r="J165" s="20">
        <v>0</v>
      </c>
      <c r="K165" s="20">
        <v>30</v>
      </c>
      <c r="L165" s="20">
        <v>23</v>
      </c>
      <c r="M165" s="20">
        <v>58</v>
      </c>
      <c r="N165" s="20">
        <v>28</v>
      </c>
      <c r="O165" s="20">
        <v>5</v>
      </c>
      <c r="P165" s="20">
        <v>0</v>
      </c>
      <c r="Q165" s="41">
        <v>0</v>
      </c>
      <c r="R165" s="20">
        <v>0</v>
      </c>
    </row>
    <row r="166" spans="1:18" x14ac:dyDescent="0.2">
      <c r="A166" s="21" t="s">
        <v>126</v>
      </c>
      <c r="B166" s="30">
        <v>100</v>
      </c>
      <c r="C166" s="30">
        <v>23.684211000000001</v>
      </c>
      <c r="D166" s="30">
        <v>18.421053000000001</v>
      </c>
      <c r="E166" s="30">
        <v>21.052631999999999</v>
      </c>
      <c r="F166" s="30">
        <v>17.105263000000001</v>
      </c>
      <c r="G166" s="30">
        <v>13.157895</v>
      </c>
      <c r="H166" s="30">
        <v>5.2631579999999998</v>
      </c>
      <c r="I166" s="30">
        <v>1.3157890000000001</v>
      </c>
      <c r="J166" s="30">
        <v>0</v>
      </c>
      <c r="K166" s="30">
        <v>39.473683999999999</v>
      </c>
      <c r="L166" s="30">
        <v>30.263158000000001</v>
      </c>
      <c r="M166" s="30">
        <v>76.315788999999995</v>
      </c>
      <c r="N166" s="30">
        <v>36.842104999999997</v>
      </c>
      <c r="O166" s="30">
        <v>6.5789470000000003</v>
      </c>
      <c r="P166" s="30">
        <v>71.907894999999996</v>
      </c>
      <c r="Q166" s="42">
        <v>72</v>
      </c>
      <c r="R166" s="34" t="s">
        <v>1187</v>
      </c>
    </row>
    <row r="167" spans="1:18" x14ac:dyDescent="0.2">
      <c r="A167" s="19" t="s">
        <v>887</v>
      </c>
      <c r="B167" s="20">
        <v>59</v>
      </c>
      <c r="C167" s="20">
        <v>12</v>
      </c>
      <c r="D167" s="20">
        <v>13</v>
      </c>
      <c r="E167" s="20">
        <v>14</v>
      </c>
      <c r="F167" s="20">
        <v>12</v>
      </c>
      <c r="G167" s="20">
        <v>3</v>
      </c>
      <c r="H167" s="20">
        <v>5</v>
      </c>
      <c r="I167" s="20">
        <v>0</v>
      </c>
      <c r="J167" s="20">
        <v>0</v>
      </c>
      <c r="K167" s="20">
        <v>27</v>
      </c>
      <c r="L167" s="20">
        <v>15</v>
      </c>
      <c r="M167" s="20">
        <v>47</v>
      </c>
      <c r="N167" s="20">
        <v>20</v>
      </c>
      <c r="O167" s="20">
        <v>5</v>
      </c>
      <c r="P167" s="20">
        <v>0</v>
      </c>
      <c r="Q167" s="41">
        <v>0</v>
      </c>
      <c r="R167" s="20">
        <v>0</v>
      </c>
    </row>
    <row r="168" spans="1:18" x14ac:dyDescent="0.2">
      <c r="A168" s="21" t="s">
        <v>126</v>
      </c>
      <c r="B168" s="30">
        <v>100</v>
      </c>
      <c r="C168" s="30">
        <v>20.338982999999999</v>
      </c>
      <c r="D168" s="30">
        <v>22.033898000000001</v>
      </c>
      <c r="E168" s="30">
        <v>23.728814</v>
      </c>
      <c r="F168" s="30">
        <v>20.338982999999999</v>
      </c>
      <c r="G168" s="30">
        <v>5.084746</v>
      </c>
      <c r="H168" s="30">
        <v>8.4745760000000008</v>
      </c>
      <c r="I168" s="30">
        <v>0</v>
      </c>
      <c r="J168" s="30">
        <v>0</v>
      </c>
      <c r="K168" s="30">
        <v>45.762712000000001</v>
      </c>
      <c r="L168" s="30">
        <v>25.423729000000002</v>
      </c>
      <c r="M168" s="30">
        <v>79.661017000000001</v>
      </c>
      <c r="N168" s="30">
        <v>33.898305000000001</v>
      </c>
      <c r="O168" s="30">
        <v>8.4745760000000008</v>
      </c>
      <c r="P168" s="30">
        <v>71.661017000000001</v>
      </c>
      <c r="Q168" s="42">
        <v>71</v>
      </c>
      <c r="R168" s="34" t="s">
        <v>1188</v>
      </c>
    </row>
    <row r="169" spans="1:18" x14ac:dyDescent="0.2">
      <c r="A169" s="19" t="s">
        <v>140</v>
      </c>
      <c r="B169" s="20">
        <v>194</v>
      </c>
      <c r="C169" s="20">
        <v>61</v>
      </c>
      <c r="D169" s="20">
        <v>48</v>
      </c>
      <c r="E169" s="20">
        <v>36</v>
      </c>
      <c r="F169" s="20">
        <v>27</v>
      </c>
      <c r="G169" s="20">
        <v>15</v>
      </c>
      <c r="H169" s="20">
        <v>6</v>
      </c>
      <c r="I169" s="20">
        <v>1</v>
      </c>
      <c r="J169" s="20">
        <v>0</v>
      </c>
      <c r="K169" s="20">
        <v>84</v>
      </c>
      <c r="L169" s="20">
        <v>42</v>
      </c>
      <c r="M169" s="20">
        <v>133</v>
      </c>
      <c r="N169" s="20">
        <v>49</v>
      </c>
      <c r="O169" s="20">
        <v>7</v>
      </c>
      <c r="P169" s="20">
        <v>0</v>
      </c>
      <c r="Q169" s="41">
        <v>0</v>
      </c>
      <c r="R169" s="20">
        <v>0</v>
      </c>
    </row>
    <row r="170" spans="1:18" x14ac:dyDescent="0.2">
      <c r="A170" s="21" t="s">
        <v>126</v>
      </c>
      <c r="B170" s="30">
        <v>100</v>
      </c>
      <c r="C170" s="30">
        <v>31.443299</v>
      </c>
      <c r="D170" s="30">
        <v>24.742267999999999</v>
      </c>
      <c r="E170" s="30">
        <v>18.556701</v>
      </c>
      <c r="F170" s="30">
        <v>13.917526000000001</v>
      </c>
      <c r="G170" s="30">
        <v>7.7319589999999998</v>
      </c>
      <c r="H170" s="30">
        <v>3.092784</v>
      </c>
      <c r="I170" s="30">
        <v>0.51546400000000003</v>
      </c>
      <c r="J170" s="30">
        <v>0</v>
      </c>
      <c r="K170" s="30">
        <v>43.298969</v>
      </c>
      <c r="L170" s="30">
        <v>21.649484999999999</v>
      </c>
      <c r="M170" s="30">
        <v>68.556701000000004</v>
      </c>
      <c r="N170" s="30">
        <v>25.257732000000001</v>
      </c>
      <c r="O170" s="30">
        <v>3.608247</v>
      </c>
      <c r="P170" s="30">
        <v>69.546391999999997</v>
      </c>
      <c r="Q170" s="42">
        <v>68</v>
      </c>
      <c r="R170" s="34">
        <v>62</v>
      </c>
    </row>
    <row r="171" spans="1:18" x14ac:dyDescent="0.2">
      <c r="A171" s="19" t="s">
        <v>141</v>
      </c>
      <c r="B171" s="20">
        <v>16</v>
      </c>
      <c r="C171" s="20">
        <v>3</v>
      </c>
      <c r="D171" s="20">
        <v>0</v>
      </c>
      <c r="E171" s="20">
        <v>4</v>
      </c>
      <c r="F171" s="20">
        <v>6</v>
      </c>
      <c r="G171" s="20">
        <v>3</v>
      </c>
      <c r="H171" s="20">
        <v>0</v>
      </c>
      <c r="I171" s="20">
        <v>0</v>
      </c>
      <c r="J171" s="20">
        <v>0</v>
      </c>
      <c r="K171" s="20">
        <v>4</v>
      </c>
      <c r="L171" s="20">
        <v>9</v>
      </c>
      <c r="M171" s="20">
        <v>13</v>
      </c>
      <c r="N171" s="20">
        <v>9</v>
      </c>
      <c r="O171" s="20">
        <v>0</v>
      </c>
      <c r="P171" s="20">
        <v>0</v>
      </c>
      <c r="Q171" s="41">
        <v>0</v>
      </c>
      <c r="R171" s="20">
        <v>0</v>
      </c>
    </row>
    <row r="172" spans="1:18" x14ac:dyDescent="0.2">
      <c r="A172" s="21" t="s">
        <v>126</v>
      </c>
      <c r="B172" s="30">
        <v>100</v>
      </c>
      <c r="C172" s="30">
        <v>18.75</v>
      </c>
      <c r="D172" s="30">
        <v>0</v>
      </c>
      <c r="E172" s="30">
        <v>25</v>
      </c>
      <c r="F172" s="30">
        <v>37.5</v>
      </c>
      <c r="G172" s="30">
        <v>18.75</v>
      </c>
      <c r="H172" s="30">
        <v>0</v>
      </c>
      <c r="I172" s="30">
        <v>0</v>
      </c>
      <c r="J172" s="30">
        <v>0</v>
      </c>
      <c r="K172" s="30">
        <v>25</v>
      </c>
      <c r="L172" s="30">
        <v>56.25</v>
      </c>
      <c r="M172" s="30">
        <v>81.25</v>
      </c>
      <c r="N172" s="30">
        <v>56.25</v>
      </c>
      <c r="O172" s="30">
        <v>0</v>
      </c>
      <c r="P172" s="30">
        <v>73.625</v>
      </c>
      <c r="Q172" s="42">
        <v>75.5</v>
      </c>
      <c r="R172" s="34" t="s">
        <v>379</v>
      </c>
    </row>
    <row r="173" spans="1:18" x14ac:dyDescent="0.2">
      <c r="A173" s="19" t="s">
        <v>849</v>
      </c>
      <c r="B173" s="20">
        <v>46</v>
      </c>
      <c r="C173" s="20">
        <v>6</v>
      </c>
      <c r="D173" s="20">
        <v>9</v>
      </c>
      <c r="E173" s="20">
        <v>8</v>
      </c>
      <c r="F173" s="20">
        <v>12</v>
      </c>
      <c r="G173" s="20">
        <v>2</v>
      </c>
      <c r="H173" s="20">
        <v>6</v>
      </c>
      <c r="I173" s="20">
        <v>3</v>
      </c>
      <c r="J173" s="20">
        <v>0</v>
      </c>
      <c r="K173" s="20">
        <v>17</v>
      </c>
      <c r="L173" s="20">
        <v>14</v>
      </c>
      <c r="M173" s="20">
        <v>40</v>
      </c>
      <c r="N173" s="20">
        <v>23</v>
      </c>
      <c r="O173" s="20">
        <v>9</v>
      </c>
      <c r="P173" s="20">
        <v>0</v>
      </c>
      <c r="Q173" s="41">
        <v>0</v>
      </c>
      <c r="R173" s="20">
        <v>0</v>
      </c>
    </row>
    <row r="174" spans="1:18" x14ac:dyDescent="0.2">
      <c r="A174" s="21" t="s">
        <v>126</v>
      </c>
      <c r="B174" s="30">
        <v>100</v>
      </c>
      <c r="C174" s="30">
        <v>13.043478</v>
      </c>
      <c r="D174" s="30">
        <v>19.565217000000001</v>
      </c>
      <c r="E174" s="30">
        <v>17.391304000000002</v>
      </c>
      <c r="F174" s="30">
        <v>26.086957000000002</v>
      </c>
      <c r="G174" s="30">
        <v>4.3478260000000004</v>
      </c>
      <c r="H174" s="30">
        <v>13.043478</v>
      </c>
      <c r="I174" s="30">
        <v>6.5217390000000002</v>
      </c>
      <c r="J174" s="30">
        <v>0</v>
      </c>
      <c r="K174" s="30">
        <v>36.956522</v>
      </c>
      <c r="L174" s="30">
        <v>30.434782999999999</v>
      </c>
      <c r="M174" s="30">
        <v>86.956522000000007</v>
      </c>
      <c r="N174" s="30">
        <v>50</v>
      </c>
      <c r="O174" s="30">
        <v>19.565217000000001</v>
      </c>
      <c r="P174" s="30">
        <v>75.108695999999995</v>
      </c>
      <c r="Q174" s="42">
        <v>74.5</v>
      </c>
      <c r="R174" s="34" t="s">
        <v>380</v>
      </c>
    </row>
    <row r="175" spans="1:18" x14ac:dyDescent="0.2">
      <c r="A175" s="19" t="s">
        <v>873</v>
      </c>
      <c r="B175" s="20">
        <v>85</v>
      </c>
      <c r="C175" s="20">
        <v>13</v>
      </c>
      <c r="D175" s="20">
        <v>16</v>
      </c>
      <c r="E175" s="20">
        <v>15</v>
      </c>
      <c r="F175" s="20">
        <v>20</v>
      </c>
      <c r="G175" s="20">
        <v>13</v>
      </c>
      <c r="H175" s="20">
        <v>6</v>
      </c>
      <c r="I175" s="20">
        <v>2</v>
      </c>
      <c r="J175" s="20">
        <v>0</v>
      </c>
      <c r="K175" s="20">
        <v>31</v>
      </c>
      <c r="L175" s="20">
        <v>33</v>
      </c>
      <c r="M175" s="20">
        <v>72</v>
      </c>
      <c r="N175" s="20">
        <v>41</v>
      </c>
      <c r="O175" s="20">
        <v>8</v>
      </c>
      <c r="P175" s="20">
        <v>0</v>
      </c>
      <c r="Q175" s="41">
        <v>0</v>
      </c>
      <c r="R175" s="20">
        <v>0</v>
      </c>
    </row>
    <row r="176" spans="1:18" x14ac:dyDescent="0.2">
      <c r="A176" s="21" t="s">
        <v>126</v>
      </c>
      <c r="B176" s="30">
        <v>100</v>
      </c>
      <c r="C176" s="30">
        <v>15.294117999999999</v>
      </c>
      <c r="D176" s="30">
        <v>18.823529000000001</v>
      </c>
      <c r="E176" s="30">
        <v>17.647058999999999</v>
      </c>
      <c r="F176" s="30">
        <v>23.529412000000001</v>
      </c>
      <c r="G176" s="30">
        <v>15.294117999999999</v>
      </c>
      <c r="H176" s="30">
        <v>7.0588240000000004</v>
      </c>
      <c r="I176" s="30">
        <v>2.3529409999999999</v>
      </c>
      <c r="J176" s="30">
        <v>0</v>
      </c>
      <c r="K176" s="30">
        <v>36.470587999999999</v>
      </c>
      <c r="L176" s="30">
        <v>38.823529000000001</v>
      </c>
      <c r="M176" s="30">
        <v>84.705882000000003</v>
      </c>
      <c r="N176" s="30">
        <v>48.235294000000003</v>
      </c>
      <c r="O176" s="30">
        <v>9.4117650000000008</v>
      </c>
      <c r="P176" s="30">
        <v>73.705882000000003</v>
      </c>
      <c r="Q176" s="42">
        <v>74</v>
      </c>
      <c r="R176" s="34" t="s">
        <v>381</v>
      </c>
    </row>
    <row r="177" spans="1:18" x14ac:dyDescent="0.2">
      <c r="A177" s="18" t="s">
        <v>888</v>
      </c>
      <c r="B177" s="18"/>
      <c r="C177" s="18"/>
      <c r="D177" s="18"/>
      <c r="E177" s="18"/>
      <c r="F177" s="18"/>
      <c r="G177" s="18"/>
      <c r="H177" s="18"/>
      <c r="I177" s="18"/>
      <c r="J177" s="18"/>
      <c r="K177" s="18"/>
      <c r="L177" s="18"/>
      <c r="M177" s="18"/>
      <c r="N177" s="18"/>
      <c r="O177" s="18"/>
      <c r="P177" s="18"/>
      <c r="Q177" s="39"/>
      <c r="R177" s="63"/>
    </row>
    <row r="178" spans="1:18" x14ac:dyDescent="0.2">
      <c r="A178" s="19" t="s">
        <v>889</v>
      </c>
      <c r="B178" s="20">
        <v>1212</v>
      </c>
      <c r="C178" s="20">
        <v>217</v>
      </c>
      <c r="D178" s="20">
        <v>239</v>
      </c>
      <c r="E178" s="20">
        <v>270</v>
      </c>
      <c r="F178" s="20">
        <v>233</v>
      </c>
      <c r="G178" s="20">
        <v>138</v>
      </c>
      <c r="H178" s="20">
        <v>69</v>
      </c>
      <c r="I178" s="20">
        <v>38</v>
      </c>
      <c r="J178" s="20">
        <v>8</v>
      </c>
      <c r="K178" s="20">
        <v>509</v>
      </c>
      <c r="L178" s="20">
        <v>371</v>
      </c>
      <c r="M178" s="20">
        <v>995</v>
      </c>
      <c r="N178" s="20">
        <v>486</v>
      </c>
      <c r="O178" s="20">
        <v>115</v>
      </c>
      <c r="P178" s="20">
        <v>0</v>
      </c>
      <c r="Q178" s="41">
        <v>0</v>
      </c>
      <c r="R178" s="20">
        <v>0</v>
      </c>
    </row>
    <row r="179" spans="1:18" x14ac:dyDescent="0.2">
      <c r="A179" s="21" t="s">
        <v>126</v>
      </c>
      <c r="B179" s="30">
        <v>100</v>
      </c>
      <c r="C179" s="30">
        <v>17.90429</v>
      </c>
      <c r="D179" s="30">
        <v>19.719472</v>
      </c>
      <c r="E179" s="30">
        <v>22.277228000000001</v>
      </c>
      <c r="F179" s="30">
        <v>19.224422000000001</v>
      </c>
      <c r="G179" s="30">
        <v>11.386139</v>
      </c>
      <c r="H179" s="30">
        <v>5.6930690000000004</v>
      </c>
      <c r="I179" s="30">
        <v>3.1353140000000002</v>
      </c>
      <c r="J179" s="30">
        <v>0.66006600000000004</v>
      </c>
      <c r="K179" s="30">
        <v>41.996699999999997</v>
      </c>
      <c r="L179" s="30">
        <v>30.610561000000001</v>
      </c>
      <c r="M179" s="30">
        <v>82.095709999999997</v>
      </c>
      <c r="N179" s="30">
        <v>40.09901</v>
      </c>
      <c r="O179" s="30">
        <v>9.4884489999999992</v>
      </c>
      <c r="P179" s="30">
        <v>72.915841999999998</v>
      </c>
      <c r="Q179" s="42">
        <v>72</v>
      </c>
      <c r="R179" s="34" t="s">
        <v>382</v>
      </c>
    </row>
    <row r="180" spans="1:18" x14ac:dyDescent="0.2">
      <c r="A180" s="19" t="s">
        <v>890</v>
      </c>
      <c r="B180" s="20">
        <v>24</v>
      </c>
      <c r="C180" s="20">
        <v>6</v>
      </c>
      <c r="D180" s="20">
        <v>8</v>
      </c>
      <c r="E180" s="20">
        <v>4</v>
      </c>
      <c r="F180" s="20">
        <v>3</v>
      </c>
      <c r="G180" s="20">
        <v>2</v>
      </c>
      <c r="H180" s="20">
        <v>1</v>
      </c>
      <c r="I180" s="20">
        <v>0</v>
      </c>
      <c r="J180" s="20">
        <v>0</v>
      </c>
      <c r="K180" s="20">
        <v>12</v>
      </c>
      <c r="L180" s="20">
        <v>5</v>
      </c>
      <c r="M180" s="20">
        <v>18</v>
      </c>
      <c r="N180" s="20">
        <v>6</v>
      </c>
      <c r="O180" s="20">
        <v>1</v>
      </c>
      <c r="P180" s="20">
        <v>0</v>
      </c>
      <c r="Q180" s="41">
        <v>0</v>
      </c>
      <c r="R180" s="20">
        <v>0</v>
      </c>
    </row>
    <row r="181" spans="1:18" x14ac:dyDescent="0.2">
      <c r="A181" s="21" t="s">
        <v>126</v>
      </c>
      <c r="B181" s="30">
        <v>100</v>
      </c>
      <c r="C181" s="30">
        <v>25</v>
      </c>
      <c r="D181" s="30">
        <v>33.333333000000003</v>
      </c>
      <c r="E181" s="30">
        <v>16.666667</v>
      </c>
      <c r="F181" s="30">
        <v>12.5</v>
      </c>
      <c r="G181" s="30">
        <v>8.3333329999999997</v>
      </c>
      <c r="H181" s="30">
        <v>4.1666670000000003</v>
      </c>
      <c r="I181" s="30">
        <v>0</v>
      </c>
      <c r="J181" s="30">
        <v>0</v>
      </c>
      <c r="K181" s="30">
        <v>50</v>
      </c>
      <c r="L181" s="30">
        <v>20.833333</v>
      </c>
      <c r="M181" s="30">
        <v>75</v>
      </c>
      <c r="N181" s="30">
        <v>25</v>
      </c>
      <c r="O181" s="30">
        <v>4.1666670000000003</v>
      </c>
      <c r="P181" s="30">
        <v>69.666667000000004</v>
      </c>
      <c r="Q181" s="42">
        <v>68</v>
      </c>
      <c r="R181" s="34">
        <v>65</v>
      </c>
    </row>
    <row r="182" spans="1:18" x14ac:dyDescent="0.2">
      <c r="A182" s="19" t="s">
        <v>891</v>
      </c>
      <c r="B182" s="20">
        <v>76</v>
      </c>
      <c r="C182" s="20">
        <v>24</v>
      </c>
      <c r="D182" s="20">
        <v>22</v>
      </c>
      <c r="E182" s="20">
        <v>17</v>
      </c>
      <c r="F182" s="20">
        <v>11</v>
      </c>
      <c r="G182" s="20">
        <v>2</v>
      </c>
      <c r="H182" s="20">
        <v>0</v>
      </c>
      <c r="I182" s="20">
        <v>0</v>
      </c>
      <c r="J182" s="20">
        <v>0</v>
      </c>
      <c r="K182" s="20">
        <v>39</v>
      </c>
      <c r="L182" s="20">
        <v>13</v>
      </c>
      <c r="M182" s="20">
        <v>52</v>
      </c>
      <c r="N182" s="20">
        <v>13</v>
      </c>
      <c r="O182" s="20">
        <v>0</v>
      </c>
      <c r="P182" s="20">
        <v>0</v>
      </c>
      <c r="Q182" s="41">
        <v>0</v>
      </c>
      <c r="R182" s="20">
        <v>0</v>
      </c>
    </row>
    <row r="183" spans="1:18" x14ac:dyDescent="0.2">
      <c r="A183" s="21" t="s">
        <v>126</v>
      </c>
      <c r="B183" s="30">
        <v>100</v>
      </c>
      <c r="C183" s="30">
        <v>31.578946999999999</v>
      </c>
      <c r="D183" s="30">
        <v>28.947368000000001</v>
      </c>
      <c r="E183" s="30">
        <v>22.368421000000001</v>
      </c>
      <c r="F183" s="30">
        <v>14.473684</v>
      </c>
      <c r="G183" s="30">
        <v>2.6315789999999999</v>
      </c>
      <c r="H183" s="30">
        <v>0</v>
      </c>
      <c r="I183" s="30">
        <v>0</v>
      </c>
      <c r="J183" s="30">
        <v>0</v>
      </c>
      <c r="K183" s="30">
        <v>51.315789000000002</v>
      </c>
      <c r="L183" s="30">
        <v>17.105263000000001</v>
      </c>
      <c r="M183" s="30">
        <v>68.421053000000001</v>
      </c>
      <c r="N183" s="30">
        <v>17.105263000000001</v>
      </c>
      <c r="O183" s="30">
        <v>0</v>
      </c>
      <c r="P183" s="30">
        <v>68.289473999999998</v>
      </c>
      <c r="Q183" s="42">
        <v>67</v>
      </c>
      <c r="R183" s="34">
        <v>64</v>
      </c>
    </row>
    <row r="184" spans="1:18" x14ac:dyDescent="0.2">
      <c r="A184" s="19" t="s">
        <v>892</v>
      </c>
      <c r="B184" s="20">
        <v>43</v>
      </c>
      <c r="C184" s="20">
        <v>15</v>
      </c>
      <c r="D184" s="20">
        <v>14</v>
      </c>
      <c r="E184" s="20">
        <v>7</v>
      </c>
      <c r="F184" s="20">
        <v>4</v>
      </c>
      <c r="G184" s="20">
        <v>2</v>
      </c>
      <c r="H184" s="20">
        <v>0</v>
      </c>
      <c r="I184" s="20">
        <v>1</v>
      </c>
      <c r="J184" s="20">
        <v>0</v>
      </c>
      <c r="K184" s="20">
        <v>21</v>
      </c>
      <c r="L184" s="20">
        <v>6</v>
      </c>
      <c r="M184" s="20">
        <v>28</v>
      </c>
      <c r="N184" s="20">
        <v>7</v>
      </c>
      <c r="O184" s="20">
        <v>1</v>
      </c>
      <c r="P184" s="20">
        <v>0</v>
      </c>
      <c r="Q184" s="41">
        <v>0</v>
      </c>
      <c r="R184" s="20">
        <v>0</v>
      </c>
    </row>
    <row r="185" spans="1:18" x14ac:dyDescent="0.2">
      <c r="A185" s="21" t="s">
        <v>126</v>
      </c>
      <c r="B185" s="30">
        <v>100</v>
      </c>
      <c r="C185" s="30">
        <v>34.883721000000001</v>
      </c>
      <c r="D185" s="30">
        <v>32.558140000000002</v>
      </c>
      <c r="E185" s="30">
        <v>16.279070000000001</v>
      </c>
      <c r="F185" s="30">
        <v>9.3023260000000008</v>
      </c>
      <c r="G185" s="30">
        <v>4.6511630000000004</v>
      </c>
      <c r="H185" s="30">
        <v>0</v>
      </c>
      <c r="I185" s="30">
        <v>2.3255810000000001</v>
      </c>
      <c r="J185" s="30">
        <v>0</v>
      </c>
      <c r="K185" s="30">
        <v>48.837209000000001</v>
      </c>
      <c r="L185" s="30">
        <v>13.953488</v>
      </c>
      <c r="M185" s="30">
        <v>65.116279000000006</v>
      </c>
      <c r="N185" s="30">
        <v>16.279070000000001</v>
      </c>
      <c r="O185" s="30">
        <v>2.3255810000000001</v>
      </c>
      <c r="P185" s="30">
        <v>68.255814000000001</v>
      </c>
      <c r="Q185" s="42">
        <v>67</v>
      </c>
      <c r="R185" s="34" t="s">
        <v>383</v>
      </c>
    </row>
    <row r="186" spans="1:18" x14ac:dyDescent="0.2">
      <c r="A186" s="19" t="s">
        <v>893</v>
      </c>
      <c r="B186" s="20">
        <v>14</v>
      </c>
      <c r="C186" s="20">
        <v>6</v>
      </c>
      <c r="D186" s="20">
        <v>4</v>
      </c>
      <c r="E186" s="20">
        <v>2</v>
      </c>
      <c r="F186" s="20">
        <v>1</v>
      </c>
      <c r="G186" s="20">
        <v>1</v>
      </c>
      <c r="H186" s="20">
        <v>0</v>
      </c>
      <c r="I186" s="20">
        <v>0</v>
      </c>
      <c r="J186" s="20">
        <v>0</v>
      </c>
      <c r="K186" s="20">
        <v>6</v>
      </c>
      <c r="L186" s="20">
        <v>2</v>
      </c>
      <c r="M186" s="20">
        <v>8</v>
      </c>
      <c r="N186" s="20">
        <v>2</v>
      </c>
      <c r="O186" s="20">
        <v>0</v>
      </c>
      <c r="P186" s="20">
        <v>0</v>
      </c>
      <c r="Q186" s="41">
        <v>0</v>
      </c>
      <c r="R186" s="20">
        <v>0</v>
      </c>
    </row>
    <row r="187" spans="1:18" x14ac:dyDescent="0.2">
      <c r="A187" s="21" t="s">
        <v>126</v>
      </c>
      <c r="B187" s="30">
        <v>100</v>
      </c>
      <c r="C187" s="30">
        <v>42.857143000000001</v>
      </c>
      <c r="D187" s="30">
        <v>28.571428999999998</v>
      </c>
      <c r="E187" s="30">
        <v>14.285714</v>
      </c>
      <c r="F187" s="30">
        <v>7.1428570000000002</v>
      </c>
      <c r="G187" s="30">
        <v>7.1428570000000002</v>
      </c>
      <c r="H187" s="30">
        <v>0</v>
      </c>
      <c r="I187" s="30">
        <v>0</v>
      </c>
      <c r="J187" s="30">
        <v>0</v>
      </c>
      <c r="K187" s="30">
        <v>42.857143000000001</v>
      </c>
      <c r="L187" s="30">
        <v>14.285714</v>
      </c>
      <c r="M187" s="30">
        <v>57.142856999999999</v>
      </c>
      <c r="N187" s="30">
        <v>14.285714</v>
      </c>
      <c r="O187" s="30">
        <v>0</v>
      </c>
      <c r="P187" s="30">
        <v>67.5</v>
      </c>
      <c r="Q187" s="42">
        <v>66</v>
      </c>
      <c r="R187" s="34">
        <v>63</v>
      </c>
    </row>
    <row r="188" spans="1:18" x14ac:dyDescent="0.2">
      <c r="A188" s="19" t="s">
        <v>894</v>
      </c>
      <c r="B188" s="20">
        <v>5</v>
      </c>
      <c r="C188" s="20">
        <v>3</v>
      </c>
      <c r="D188" s="20">
        <v>2</v>
      </c>
      <c r="E188" s="20">
        <v>0</v>
      </c>
      <c r="F188" s="20">
        <v>0</v>
      </c>
      <c r="G188" s="20">
        <v>0</v>
      </c>
      <c r="H188" s="20">
        <v>0</v>
      </c>
      <c r="I188" s="20">
        <v>0</v>
      </c>
      <c r="J188" s="20">
        <v>0</v>
      </c>
      <c r="K188" s="20">
        <v>2</v>
      </c>
      <c r="L188" s="20">
        <v>0</v>
      </c>
      <c r="M188" s="20">
        <v>2</v>
      </c>
      <c r="N188" s="20">
        <v>0</v>
      </c>
      <c r="O188" s="20">
        <v>0</v>
      </c>
      <c r="P188" s="20">
        <v>0</v>
      </c>
      <c r="Q188" s="41">
        <v>0</v>
      </c>
      <c r="R188" s="20">
        <v>0</v>
      </c>
    </row>
    <row r="189" spans="1:18" x14ac:dyDescent="0.2">
      <c r="A189" s="21" t="s">
        <v>126</v>
      </c>
      <c r="B189" s="30">
        <v>100</v>
      </c>
      <c r="C189" s="30">
        <v>60</v>
      </c>
      <c r="D189" s="30">
        <v>40</v>
      </c>
      <c r="E189" s="30">
        <v>0</v>
      </c>
      <c r="F189" s="30">
        <v>0</v>
      </c>
      <c r="G189" s="30">
        <v>0</v>
      </c>
      <c r="H189" s="30">
        <v>0</v>
      </c>
      <c r="I189" s="30">
        <v>0</v>
      </c>
      <c r="J189" s="30">
        <v>0</v>
      </c>
      <c r="K189" s="30">
        <v>40</v>
      </c>
      <c r="L189" s="30">
        <v>0</v>
      </c>
      <c r="M189" s="30">
        <v>40</v>
      </c>
      <c r="N189" s="30">
        <v>0</v>
      </c>
      <c r="O189" s="30">
        <v>0</v>
      </c>
      <c r="P189" s="30">
        <v>63.8</v>
      </c>
      <c r="Q189" s="42">
        <v>64</v>
      </c>
      <c r="R189" s="34" t="s">
        <v>384</v>
      </c>
    </row>
    <row r="190" spans="1:18" x14ac:dyDescent="0.2">
      <c r="A190" s="19" t="s">
        <v>873</v>
      </c>
      <c r="B190" s="20">
        <v>414</v>
      </c>
      <c r="C190" s="20">
        <v>21</v>
      </c>
      <c r="D190" s="20">
        <v>57</v>
      </c>
      <c r="E190" s="20">
        <v>72</v>
      </c>
      <c r="F190" s="20">
        <v>98</v>
      </c>
      <c r="G190" s="20">
        <v>93</v>
      </c>
      <c r="H190" s="20">
        <v>44</v>
      </c>
      <c r="I190" s="20">
        <v>26</v>
      </c>
      <c r="J190" s="20">
        <v>3</v>
      </c>
      <c r="K190" s="20">
        <v>129</v>
      </c>
      <c r="L190" s="20">
        <v>191</v>
      </c>
      <c r="M190" s="20">
        <v>393</v>
      </c>
      <c r="N190" s="20">
        <v>264</v>
      </c>
      <c r="O190" s="20">
        <v>73</v>
      </c>
      <c r="P190" s="20">
        <v>0</v>
      </c>
      <c r="Q190" s="41">
        <v>0</v>
      </c>
      <c r="R190" s="20">
        <v>0</v>
      </c>
    </row>
    <row r="191" spans="1:18" x14ac:dyDescent="0.2">
      <c r="A191" s="21" t="s">
        <v>126</v>
      </c>
      <c r="B191" s="30">
        <v>100</v>
      </c>
      <c r="C191" s="30">
        <v>5.0724640000000001</v>
      </c>
      <c r="D191" s="30">
        <v>13.768115999999999</v>
      </c>
      <c r="E191" s="30">
        <v>17.391304000000002</v>
      </c>
      <c r="F191" s="30">
        <v>23.671498</v>
      </c>
      <c r="G191" s="30">
        <v>22.463768000000002</v>
      </c>
      <c r="H191" s="30">
        <v>10.628019</v>
      </c>
      <c r="I191" s="30">
        <v>6.2801929999999997</v>
      </c>
      <c r="J191" s="30">
        <v>0.724638</v>
      </c>
      <c r="K191" s="30">
        <v>31.159420000000001</v>
      </c>
      <c r="L191" s="30">
        <v>46.135266000000001</v>
      </c>
      <c r="M191" s="30">
        <v>94.927536000000003</v>
      </c>
      <c r="N191" s="30">
        <v>63.768115999999999</v>
      </c>
      <c r="O191" s="30">
        <v>17.632850000000001</v>
      </c>
      <c r="P191" s="30">
        <v>77.164250999999993</v>
      </c>
      <c r="Q191" s="42">
        <v>77</v>
      </c>
      <c r="R191" s="34">
        <v>75</v>
      </c>
    </row>
    <row r="192" spans="1:18" x14ac:dyDescent="0.2">
      <c r="A192" s="18" t="s">
        <v>895</v>
      </c>
      <c r="B192" s="18"/>
      <c r="C192" s="18"/>
      <c r="D192" s="18"/>
      <c r="E192" s="18"/>
      <c r="F192" s="18"/>
      <c r="G192" s="18"/>
      <c r="H192" s="18"/>
      <c r="I192" s="18"/>
      <c r="J192" s="18"/>
      <c r="K192" s="18"/>
      <c r="L192" s="18"/>
      <c r="M192" s="18"/>
      <c r="N192" s="18"/>
      <c r="O192" s="18"/>
      <c r="P192" s="18"/>
      <c r="Q192" s="39"/>
      <c r="R192" s="63"/>
    </row>
    <row r="193" spans="1:18" x14ac:dyDescent="0.2">
      <c r="A193" s="19" t="s">
        <v>889</v>
      </c>
      <c r="B193" s="20">
        <v>13</v>
      </c>
      <c r="C193" s="20">
        <v>2</v>
      </c>
      <c r="D193" s="20">
        <v>3</v>
      </c>
      <c r="E193" s="20">
        <v>1</v>
      </c>
      <c r="F193" s="20">
        <v>4</v>
      </c>
      <c r="G193" s="20">
        <v>0</v>
      </c>
      <c r="H193" s="20">
        <v>2</v>
      </c>
      <c r="I193" s="20">
        <v>1</v>
      </c>
      <c r="J193" s="20">
        <v>0</v>
      </c>
      <c r="K193" s="20">
        <v>4</v>
      </c>
      <c r="L193" s="20">
        <v>4</v>
      </c>
      <c r="M193" s="20">
        <v>11</v>
      </c>
      <c r="N193" s="20">
        <v>7</v>
      </c>
      <c r="O193" s="20">
        <v>3</v>
      </c>
      <c r="P193" s="20">
        <v>0</v>
      </c>
      <c r="Q193" s="41">
        <v>0</v>
      </c>
      <c r="R193" s="20">
        <v>0</v>
      </c>
    </row>
    <row r="194" spans="1:18" x14ac:dyDescent="0.2">
      <c r="A194" s="21" t="s">
        <v>126</v>
      </c>
      <c r="B194" s="30">
        <v>100</v>
      </c>
      <c r="C194" s="30">
        <v>15.384615</v>
      </c>
      <c r="D194" s="30">
        <v>23.076923000000001</v>
      </c>
      <c r="E194" s="30">
        <v>7.6923079999999997</v>
      </c>
      <c r="F194" s="30">
        <v>30.769231000000001</v>
      </c>
      <c r="G194" s="30">
        <v>0</v>
      </c>
      <c r="H194" s="30">
        <v>15.384615</v>
      </c>
      <c r="I194" s="30">
        <v>7.6923079999999997</v>
      </c>
      <c r="J194" s="30">
        <v>0</v>
      </c>
      <c r="K194" s="30">
        <v>30.769231000000001</v>
      </c>
      <c r="L194" s="30">
        <v>30.769231000000001</v>
      </c>
      <c r="M194" s="30">
        <v>84.615385000000003</v>
      </c>
      <c r="N194" s="30">
        <v>53.846153999999999</v>
      </c>
      <c r="O194" s="30">
        <v>23.076923000000001</v>
      </c>
      <c r="P194" s="30">
        <v>75.307692000000003</v>
      </c>
      <c r="Q194" s="42">
        <v>75</v>
      </c>
      <c r="R194" s="34" t="s">
        <v>385</v>
      </c>
    </row>
    <row r="195" spans="1:18" x14ac:dyDescent="0.2">
      <c r="A195" s="19" t="s">
        <v>890</v>
      </c>
      <c r="B195" s="20">
        <v>89</v>
      </c>
      <c r="C195" s="20">
        <v>25</v>
      </c>
      <c r="D195" s="20">
        <v>16</v>
      </c>
      <c r="E195" s="20">
        <v>21</v>
      </c>
      <c r="F195" s="20">
        <v>17</v>
      </c>
      <c r="G195" s="20">
        <v>7</v>
      </c>
      <c r="H195" s="20">
        <v>2</v>
      </c>
      <c r="I195" s="20">
        <v>1</v>
      </c>
      <c r="J195" s="20">
        <v>0</v>
      </c>
      <c r="K195" s="20">
        <v>37</v>
      </c>
      <c r="L195" s="20">
        <v>24</v>
      </c>
      <c r="M195" s="20">
        <v>64</v>
      </c>
      <c r="N195" s="20">
        <v>27</v>
      </c>
      <c r="O195" s="20">
        <v>3</v>
      </c>
      <c r="P195" s="20">
        <v>0</v>
      </c>
      <c r="Q195" s="41">
        <v>0</v>
      </c>
      <c r="R195" s="20">
        <v>0</v>
      </c>
    </row>
    <row r="196" spans="1:18" x14ac:dyDescent="0.2">
      <c r="A196" s="21" t="s">
        <v>126</v>
      </c>
      <c r="B196" s="30">
        <v>100</v>
      </c>
      <c r="C196" s="30">
        <v>28.089887999999998</v>
      </c>
      <c r="D196" s="30">
        <v>17.977528</v>
      </c>
      <c r="E196" s="30">
        <v>23.595506</v>
      </c>
      <c r="F196" s="30">
        <v>19.101123999999999</v>
      </c>
      <c r="G196" s="30">
        <v>7.8651689999999999</v>
      </c>
      <c r="H196" s="30">
        <v>2.2471909999999999</v>
      </c>
      <c r="I196" s="30">
        <v>1.123596</v>
      </c>
      <c r="J196" s="30">
        <v>0</v>
      </c>
      <c r="K196" s="30">
        <v>41.573034</v>
      </c>
      <c r="L196" s="30">
        <v>26.966291999999999</v>
      </c>
      <c r="M196" s="30">
        <v>71.910111999999998</v>
      </c>
      <c r="N196" s="30">
        <v>30.337078999999999</v>
      </c>
      <c r="O196" s="30">
        <v>3.370787</v>
      </c>
      <c r="P196" s="30">
        <v>70.370787000000007</v>
      </c>
      <c r="Q196" s="42">
        <v>70</v>
      </c>
      <c r="R196" s="34">
        <v>73</v>
      </c>
    </row>
    <row r="197" spans="1:18" x14ac:dyDescent="0.2">
      <c r="A197" s="19" t="s">
        <v>891</v>
      </c>
      <c r="B197" s="20">
        <v>143</v>
      </c>
      <c r="C197" s="20">
        <v>39</v>
      </c>
      <c r="D197" s="20">
        <v>34</v>
      </c>
      <c r="E197" s="20">
        <v>27</v>
      </c>
      <c r="F197" s="20">
        <v>27</v>
      </c>
      <c r="G197" s="20">
        <v>10</v>
      </c>
      <c r="H197" s="20">
        <v>5</v>
      </c>
      <c r="I197" s="20">
        <v>1</v>
      </c>
      <c r="J197" s="20">
        <v>0</v>
      </c>
      <c r="K197" s="20">
        <v>61</v>
      </c>
      <c r="L197" s="20">
        <v>37</v>
      </c>
      <c r="M197" s="20">
        <v>104</v>
      </c>
      <c r="N197" s="20">
        <v>43</v>
      </c>
      <c r="O197" s="20">
        <v>6</v>
      </c>
      <c r="P197" s="20">
        <v>0</v>
      </c>
      <c r="Q197" s="41">
        <v>0</v>
      </c>
      <c r="R197" s="20">
        <v>0</v>
      </c>
    </row>
    <row r="198" spans="1:18" x14ac:dyDescent="0.2">
      <c r="A198" s="21" t="s">
        <v>126</v>
      </c>
      <c r="B198" s="30">
        <v>100</v>
      </c>
      <c r="C198" s="30">
        <v>27.272727</v>
      </c>
      <c r="D198" s="30">
        <v>23.776223999999999</v>
      </c>
      <c r="E198" s="30">
        <v>18.881119000000002</v>
      </c>
      <c r="F198" s="30">
        <v>18.881119000000002</v>
      </c>
      <c r="G198" s="30">
        <v>6.9930070000000004</v>
      </c>
      <c r="H198" s="30">
        <v>3.4965030000000001</v>
      </c>
      <c r="I198" s="30">
        <v>0.69930099999999995</v>
      </c>
      <c r="J198" s="30">
        <v>0</v>
      </c>
      <c r="K198" s="30">
        <v>42.657342999999997</v>
      </c>
      <c r="L198" s="30">
        <v>25.874126</v>
      </c>
      <c r="M198" s="30">
        <v>72.727272999999997</v>
      </c>
      <c r="N198" s="30">
        <v>30.069929999999999</v>
      </c>
      <c r="O198" s="30">
        <v>4.1958039999999999</v>
      </c>
      <c r="P198" s="30">
        <v>70.216783000000007</v>
      </c>
      <c r="Q198" s="42">
        <v>69</v>
      </c>
      <c r="R198" s="34">
        <v>66</v>
      </c>
    </row>
    <row r="199" spans="1:18" x14ac:dyDescent="0.2">
      <c r="A199" s="19" t="s">
        <v>892</v>
      </c>
      <c r="B199" s="20">
        <v>27</v>
      </c>
      <c r="C199" s="20">
        <v>9</v>
      </c>
      <c r="D199" s="20">
        <v>8</v>
      </c>
      <c r="E199" s="20">
        <v>2</v>
      </c>
      <c r="F199" s="20">
        <v>2</v>
      </c>
      <c r="G199" s="20">
        <v>3</v>
      </c>
      <c r="H199" s="20">
        <v>3</v>
      </c>
      <c r="I199" s="20">
        <v>0</v>
      </c>
      <c r="J199" s="20">
        <v>0</v>
      </c>
      <c r="K199" s="20">
        <v>10</v>
      </c>
      <c r="L199" s="20">
        <v>5</v>
      </c>
      <c r="M199" s="20">
        <v>18</v>
      </c>
      <c r="N199" s="20">
        <v>8</v>
      </c>
      <c r="O199" s="20">
        <v>3</v>
      </c>
      <c r="P199" s="20">
        <v>0</v>
      </c>
      <c r="Q199" s="41">
        <v>0</v>
      </c>
      <c r="R199" s="20">
        <v>0</v>
      </c>
    </row>
    <row r="200" spans="1:18" x14ac:dyDescent="0.2">
      <c r="A200" s="21" t="s">
        <v>126</v>
      </c>
      <c r="B200" s="30">
        <v>100</v>
      </c>
      <c r="C200" s="30">
        <v>33.333333000000003</v>
      </c>
      <c r="D200" s="30">
        <v>29.629629999999999</v>
      </c>
      <c r="E200" s="30">
        <v>7.4074070000000001</v>
      </c>
      <c r="F200" s="30">
        <v>7.4074070000000001</v>
      </c>
      <c r="G200" s="30">
        <v>11.111110999999999</v>
      </c>
      <c r="H200" s="30">
        <v>11.111110999999999</v>
      </c>
      <c r="I200" s="30">
        <v>0</v>
      </c>
      <c r="J200" s="30">
        <v>0</v>
      </c>
      <c r="K200" s="30">
        <v>37.037036999999998</v>
      </c>
      <c r="L200" s="30">
        <v>18.518519000000001</v>
      </c>
      <c r="M200" s="30">
        <v>66.666667000000004</v>
      </c>
      <c r="N200" s="30">
        <v>29.629629999999999</v>
      </c>
      <c r="O200" s="30">
        <v>11.111110999999999</v>
      </c>
      <c r="P200" s="30">
        <v>70.592592999999994</v>
      </c>
      <c r="Q200" s="42">
        <v>67</v>
      </c>
      <c r="R200" s="34" t="s">
        <v>386</v>
      </c>
    </row>
    <row r="201" spans="1:18" ht="11.15" customHeight="1" x14ac:dyDescent="0.2">
      <c r="A201" s="19" t="s">
        <v>893</v>
      </c>
      <c r="B201" s="20">
        <v>5</v>
      </c>
      <c r="C201" s="20">
        <v>2</v>
      </c>
      <c r="D201" s="20">
        <v>2</v>
      </c>
      <c r="E201" s="20">
        <v>1</v>
      </c>
      <c r="F201" s="20">
        <v>0</v>
      </c>
      <c r="G201" s="20">
        <v>0</v>
      </c>
      <c r="H201" s="20">
        <v>0</v>
      </c>
      <c r="I201" s="20">
        <v>0</v>
      </c>
      <c r="J201" s="20">
        <v>0</v>
      </c>
      <c r="K201" s="20">
        <v>3</v>
      </c>
      <c r="L201" s="20">
        <v>0</v>
      </c>
      <c r="M201" s="20">
        <v>3</v>
      </c>
      <c r="N201" s="20">
        <v>0</v>
      </c>
      <c r="O201" s="20">
        <v>0</v>
      </c>
      <c r="P201" s="20">
        <v>0</v>
      </c>
      <c r="Q201" s="41">
        <v>0</v>
      </c>
      <c r="R201" s="20">
        <v>0</v>
      </c>
    </row>
    <row r="202" spans="1:18" ht="11.15" customHeight="1" x14ac:dyDescent="0.2">
      <c r="A202" s="21" t="s">
        <v>126</v>
      </c>
      <c r="B202" s="30">
        <v>100</v>
      </c>
      <c r="C202" s="30">
        <v>40</v>
      </c>
      <c r="D202" s="30">
        <v>40</v>
      </c>
      <c r="E202" s="30">
        <v>20</v>
      </c>
      <c r="F202" s="30">
        <v>0</v>
      </c>
      <c r="G202" s="30">
        <v>0</v>
      </c>
      <c r="H202" s="30">
        <v>0</v>
      </c>
      <c r="I202" s="30">
        <v>0</v>
      </c>
      <c r="J202" s="30">
        <v>0</v>
      </c>
      <c r="K202" s="30">
        <v>60</v>
      </c>
      <c r="L202" s="30">
        <v>0</v>
      </c>
      <c r="M202" s="30">
        <v>60</v>
      </c>
      <c r="N202" s="30">
        <v>0</v>
      </c>
      <c r="O202" s="30">
        <v>0</v>
      </c>
      <c r="P202" s="30">
        <v>66.599999999999994</v>
      </c>
      <c r="Q202" s="42">
        <v>66</v>
      </c>
      <c r="R202" s="34">
        <v>64</v>
      </c>
    </row>
    <row r="203" spans="1:18" ht="11.15" customHeight="1" x14ac:dyDescent="0.2">
      <c r="A203" s="19" t="s">
        <v>894</v>
      </c>
      <c r="B203" s="20">
        <v>10</v>
      </c>
      <c r="C203" s="20">
        <v>3</v>
      </c>
      <c r="D203" s="20">
        <v>4</v>
      </c>
      <c r="E203" s="20">
        <v>2</v>
      </c>
      <c r="F203" s="20">
        <v>0</v>
      </c>
      <c r="G203" s="20">
        <v>0</v>
      </c>
      <c r="H203" s="20">
        <v>1</v>
      </c>
      <c r="I203" s="20">
        <v>0</v>
      </c>
      <c r="J203" s="20">
        <v>0</v>
      </c>
      <c r="K203" s="20">
        <v>6</v>
      </c>
      <c r="L203" s="20">
        <v>0</v>
      </c>
      <c r="M203" s="20">
        <v>7</v>
      </c>
      <c r="N203" s="20">
        <v>1</v>
      </c>
      <c r="O203" s="20">
        <v>1</v>
      </c>
      <c r="P203" s="20">
        <v>0</v>
      </c>
      <c r="Q203" s="41">
        <v>0</v>
      </c>
      <c r="R203" s="20">
        <v>0</v>
      </c>
    </row>
    <row r="204" spans="1:18" ht="11.15" customHeight="1" x14ac:dyDescent="0.2">
      <c r="A204" s="21" t="s">
        <v>126</v>
      </c>
      <c r="B204" s="30">
        <v>100</v>
      </c>
      <c r="C204" s="30">
        <v>30</v>
      </c>
      <c r="D204" s="30">
        <v>40</v>
      </c>
      <c r="E204" s="30">
        <v>20</v>
      </c>
      <c r="F204" s="30">
        <v>0</v>
      </c>
      <c r="G204" s="30">
        <v>0</v>
      </c>
      <c r="H204" s="30">
        <v>10</v>
      </c>
      <c r="I204" s="30">
        <v>0</v>
      </c>
      <c r="J204" s="30">
        <v>0</v>
      </c>
      <c r="K204" s="30">
        <v>60</v>
      </c>
      <c r="L204" s="30">
        <v>0</v>
      </c>
      <c r="M204" s="30">
        <v>70</v>
      </c>
      <c r="N204" s="30">
        <v>10</v>
      </c>
      <c r="O204" s="30">
        <v>10</v>
      </c>
      <c r="P204" s="30">
        <v>69.3</v>
      </c>
      <c r="Q204" s="42">
        <v>68</v>
      </c>
      <c r="R204" s="34">
        <v>69</v>
      </c>
    </row>
    <row r="205" spans="1:18" ht="11.15" customHeight="1" x14ac:dyDescent="0.2">
      <c r="A205" s="19" t="s">
        <v>873</v>
      </c>
      <c r="B205" s="20">
        <v>28</v>
      </c>
      <c r="C205" s="20">
        <v>2</v>
      </c>
      <c r="D205" s="20">
        <v>3</v>
      </c>
      <c r="E205" s="20">
        <v>8</v>
      </c>
      <c r="F205" s="20">
        <v>7</v>
      </c>
      <c r="G205" s="20">
        <v>3</v>
      </c>
      <c r="H205" s="20">
        <v>4</v>
      </c>
      <c r="I205" s="20">
        <v>1</v>
      </c>
      <c r="J205" s="20">
        <v>0</v>
      </c>
      <c r="K205" s="20">
        <v>11</v>
      </c>
      <c r="L205" s="20">
        <v>10</v>
      </c>
      <c r="M205" s="20">
        <v>26</v>
      </c>
      <c r="N205" s="20">
        <v>15</v>
      </c>
      <c r="O205" s="20">
        <v>5</v>
      </c>
      <c r="P205" s="20">
        <v>0</v>
      </c>
      <c r="Q205" s="41">
        <v>0</v>
      </c>
      <c r="R205" s="20">
        <v>0</v>
      </c>
    </row>
    <row r="206" spans="1:18" ht="11.15" customHeight="1" x14ac:dyDescent="0.2">
      <c r="A206" s="21" t="s">
        <v>126</v>
      </c>
      <c r="B206" s="30">
        <v>100</v>
      </c>
      <c r="C206" s="30">
        <v>7.1428570000000002</v>
      </c>
      <c r="D206" s="30">
        <v>10.714286</v>
      </c>
      <c r="E206" s="30">
        <v>28.571428999999998</v>
      </c>
      <c r="F206" s="30">
        <v>25</v>
      </c>
      <c r="G206" s="30">
        <v>10.714286</v>
      </c>
      <c r="H206" s="30">
        <v>14.285714</v>
      </c>
      <c r="I206" s="30">
        <v>3.5714290000000002</v>
      </c>
      <c r="J206" s="30">
        <v>0</v>
      </c>
      <c r="K206" s="30">
        <v>39.285713999999999</v>
      </c>
      <c r="L206" s="30">
        <v>35.714286000000001</v>
      </c>
      <c r="M206" s="30">
        <v>92.857142999999994</v>
      </c>
      <c r="N206" s="30">
        <v>53.571429000000002</v>
      </c>
      <c r="O206" s="30">
        <v>17.857143000000001</v>
      </c>
      <c r="P206" s="30">
        <v>76.357142999999994</v>
      </c>
      <c r="Q206" s="42">
        <v>75</v>
      </c>
      <c r="R206" s="34" t="s">
        <v>387</v>
      </c>
    </row>
    <row r="207" spans="1:18" ht="11.15" customHeight="1" x14ac:dyDescent="0.2">
      <c r="A207" s="18" t="s">
        <v>142</v>
      </c>
      <c r="B207" s="18"/>
      <c r="C207" s="18"/>
      <c r="D207" s="18"/>
      <c r="E207" s="18"/>
      <c r="F207" s="18"/>
      <c r="G207" s="18"/>
      <c r="H207" s="18"/>
      <c r="I207" s="18"/>
      <c r="J207" s="18"/>
      <c r="K207" s="18"/>
      <c r="L207" s="18"/>
      <c r="M207" s="18"/>
      <c r="N207" s="18"/>
      <c r="O207" s="18"/>
      <c r="P207" s="18"/>
      <c r="Q207" s="39"/>
      <c r="R207" s="63"/>
    </row>
    <row r="208" spans="1:18" ht="11.15" customHeight="1" x14ac:dyDescent="0.2">
      <c r="A208" s="19" t="s">
        <v>896</v>
      </c>
      <c r="B208" s="20">
        <v>90</v>
      </c>
      <c r="C208" s="20">
        <v>31</v>
      </c>
      <c r="D208" s="20">
        <v>25</v>
      </c>
      <c r="E208" s="20">
        <v>11</v>
      </c>
      <c r="F208" s="20">
        <v>12</v>
      </c>
      <c r="G208" s="20">
        <v>3</v>
      </c>
      <c r="H208" s="20">
        <v>7</v>
      </c>
      <c r="I208" s="20">
        <v>1</v>
      </c>
      <c r="J208" s="20">
        <v>0</v>
      </c>
      <c r="K208" s="20">
        <v>36</v>
      </c>
      <c r="L208" s="20">
        <v>15</v>
      </c>
      <c r="M208" s="20">
        <v>59</v>
      </c>
      <c r="N208" s="20">
        <v>23</v>
      </c>
      <c r="O208" s="20">
        <v>8</v>
      </c>
      <c r="P208" s="20">
        <v>0</v>
      </c>
      <c r="Q208" s="41">
        <v>0</v>
      </c>
      <c r="R208" s="20">
        <v>0</v>
      </c>
    </row>
    <row r="209" spans="1:18" ht="11.15" customHeight="1" x14ac:dyDescent="0.2">
      <c r="A209" s="21" t="s">
        <v>126</v>
      </c>
      <c r="B209" s="30">
        <v>100</v>
      </c>
      <c r="C209" s="30">
        <v>34.444443999999997</v>
      </c>
      <c r="D209" s="30">
        <v>27.777778000000001</v>
      </c>
      <c r="E209" s="30">
        <v>12.222222</v>
      </c>
      <c r="F209" s="30">
        <v>13.333333</v>
      </c>
      <c r="G209" s="30">
        <v>3.3333330000000001</v>
      </c>
      <c r="H209" s="30">
        <v>7.7777779999999996</v>
      </c>
      <c r="I209" s="30">
        <v>1.111111</v>
      </c>
      <c r="J209" s="30">
        <v>0</v>
      </c>
      <c r="K209" s="30">
        <v>40</v>
      </c>
      <c r="L209" s="30">
        <v>16.666667</v>
      </c>
      <c r="M209" s="30">
        <v>65.555555999999996</v>
      </c>
      <c r="N209" s="30">
        <v>25.555555999999999</v>
      </c>
      <c r="O209" s="30">
        <v>8.8888890000000007</v>
      </c>
      <c r="P209" s="30">
        <v>69.466667000000001</v>
      </c>
      <c r="Q209" s="42">
        <v>67.5</v>
      </c>
      <c r="R209" s="34">
        <v>62</v>
      </c>
    </row>
    <row r="210" spans="1:18" ht="11.15" customHeight="1" x14ac:dyDescent="0.2">
      <c r="A210" s="19" t="s">
        <v>897</v>
      </c>
      <c r="B210" s="20">
        <v>307</v>
      </c>
      <c r="C210" s="20">
        <v>116</v>
      </c>
      <c r="D210" s="20">
        <v>88</v>
      </c>
      <c r="E210" s="20">
        <v>60</v>
      </c>
      <c r="F210" s="20">
        <v>28</v>
      </c>
      <c r="G210" s="20">
        <v>9</v>
      </c>
      <c r="H210" s="20">
        <v>5</v>
      </c>
      <c r="I210" s="20">
        <v>1</v>
      </c>
      <c r="J210" s="20">
        <v>0</v>
      </c>
      <c r="K210" s="20">
        <v>148</v>
      </c>
      <c r="L210" s="20">
        <v>37</v>
      </c>
      <c r="M210" s="20">
        <v>191</v>
      </c>
      <c r="N210" s="20">
        <v>43</v>
      </c>
      <c r="O210" s="20">
        <v>6</v>
      </c>
      <c r="P210" s="20">
        <v>0</v>
      </c>
      <c r="Q210" s="41">
        <v>0</v>
      </c>
      <c r="R210" s="20">
        <v>0</v>
      </c>
    </row>
    <row r="211" spans="1:18" ht="11.15" customHeight="1" x14ac:dyDescent="0.2">
      <c r="A211" s="21" t="s">
        <v>126</v>
      </c>
      <c r="B211" s="30">
        <v>100</v>
      </c>
      <c r="C211" s="30">
        <v>37.785015999999999</v>
      </c>
      <c r="D211" s="30">
        <v>28.664494999999999</v>
      </c>
      <c r="E211" s="30">
        <v>19.543973999999999</v>
      </c>
      <c r="F211" s="30">
        <v>9.1205210000000001</v>
      </c>
      <c r="G211" s="30">
        <v>2.9315959999999999</v>
      </c>
      <c r="H211" s="30">
        <v>1.6286639999999999</v>
      </c>
      <c r="I211" s="30">
        <v>0.32573299999999999</v>
      </c>
      <c r="J211" s="30">
        <v>0</v>
      </c>
      <c r="K211" s="30">
        <v>48.208469000000001</v>
      </c>
      <c r="L211" s="30">
        <v>12.052117000000001</v>
      </c>
      <c r="M211" s="30">
        <v>62.214984000000001</v>
      </c>
      <c r="N211" s="30">
        <v>14.006515</v>
      </c>
      <c r="O211" s="30">
        <v>1.9543969999999999</v>
      </c>
      <c r="P211" s="30">
        <v>67.781758999999994</v>
      </c>
      <c r="Q211" s="42">
        <v>67</v>
      </c>
      <c r="R211" s="34">
        <v>63</v>
      </c>
    </row>
    <row r="212" spans="1:18" ht="11.15" customHeight="1" x14ac:dyDescent="0.2">
      <c r="A212" s="19" t="s">
        <v>898</v>
      </c>
      <c r="B212" s="20">
        <v>392</v>
      </c>
      <c r="C212" s="20">
        <v>105</v>
      </c>
      <c r="D212" s="20">
        <v>99</v>
      </c>
      <c r="E212" s="20">
        <v>81</v>
      </c>
      <c r="F212" s="20">
        <v>63</v>
      </c>
      <c r="G212" s="20">
        <v>36</v>
      </c>
      <c r="H212" s="20">
        <v>8</v>
      </c>
      <c r="I212" s="20">
        <v>0</v>
      </c>
      <c r="J212" s="20">
        <v>0</v>
      </c>
      <c r="K212" s="20">
        <v>180</v>
      </c>
      <c r="L212" s="20">
        <v>99</v>
      </c>
      <c r="M212" s="20">
        <v>287</v>
      </c>
      <c r="N212" s="20">
        <v>107</v>
      </c>
      <c r="O212" s="20">
        <v>8</v>
      </c>
      <c r="P212" s="20">
        <v>0</v>
      </c>
      <c r="Q212" s="41">
        <v>0</v>
      </c>
      <c r="R212" s="20">
        <v>0</v>
      </c>
    </row>
    <row r="213" spans="1:18" ht="11.15" customHeight="1" x14ac:dyDescent="0.2">
      <c r="A213" s="21" t="s">
        <v>126</v>
      </c>
      <c r="B213" s="30">
        <v>100</v>
      </c>
      <c r="C213" s="30">
        <v>26.785713999999999</v>
      </c>
      <c r="D213" s="30">
        <v>25.255102000000001</v>
      </c>
      <c r="E213" s="30">
        <v>20.663264999999999</v>
      </c>
      <c r="F213" s="30">
        <v>16.071428999999998</v>
      </c>
      <c r="G213" s="30">
        <v>9.1836730000000006</v>
      </c>
      <c r="H213" s="30">
        <v>2.040816</v>
      </c>
      <c r="I213" s="30">
        <v>0</v>
      </c>
      <c r="J213" s="30">
        <v>0</v>
      </c>
      <c r="K213" s="30">
        <v>45.918367000000003</v>
      </c>
      <c r="L213" s="30">
        <v>25.255102000000001</v>
      </c>
      <c r="M213" s="30">
        <v>73.214286000000001</v>
      </c>
      <c r="N213" s="30">
        <v>27.295918</v>
      </c>
      <c r="O213" s="30">
        <v>2.040816</v>
      </c>
      <c r="P213" s="30">
        <v>69.997449000000003</v>
      </c>
      <c r="Q213" s="42">
        <v>69</v>
      </c>
      <c r="R213" s="34">
        <v>71</v>
      </c>
    </row>
    <row r="214" spans="1:18" ht="11.15" customHeight="1" x14ac:dyDescent="0.2">
      <c r="A214" s="19" t="s">
        <v>899</v>
      </c>
      <c r="B214" s="20">
        <v>379</v>
      </c>
      <c r="C214" s="20">
        <v>54</v>
      </c>
      <c r="D214" s="20">
        <v>87</v>
      </c>
      <c r="E214" s="20">
        <v>74</v>
      </c>
      <c r="F214" s="20">
        <v>89</v>
      </c>
      <c r="G214" s="20">
        <v>46</v>
      </c>
      <c r="H214" s="20">
        <v>21</v>
      </c>
      <c r="I214" s="20">
        <v>8</v>
      </c>
      <c r="J214" s="20">
        <v>0</v>
      </c>
      <c r="K214" s="20">
        <v>161</v>
      </c>
      <c r="L214" s="20">
        <v>135</v>
      </c>
      <c r="M214" s="20">
        <v>325</v>
      </c>
      <c r="N214" s="20">
        <v>164</v>
      </c>
      <c r="O214" s="20">
        <v>29</v>
      </c>
      <c r="P214" s="20">
        <v>0</v>
      </c>
      <c r="Q214" s="41">
        <v>0</v>
      </c>
      <c r="R214" s="20">
        <v>0</v>
      </c>
    </row>
    <row r="215" spans="1:18" ht="11.15" customHeight="1" x14ac:dyDescent="0.2">
      <c r="A215" s="21" t="s">
        <v>126</v>
      </c>
      <c r="B215" s="30">
        <v>100</v>
      </c>
      <c r="C215" s="30">
        <v>14.248021</v>
      </c>
      <c r="D215" s="30">
        <v>22.955145000000002</v>
      </c>
      <c r="E215" s="30">
        <v>19.525065999999999</v>
      </c>
      <c r="F215" s="30">
        <v>23.482849999999999</v>
      </c>
      <c r="G215" s="30">
        <v>12.137203</v>
      </c>
      <c r="H215" s="30">
        <v>5.5408970000000002</v>
      </c>
      <c r="I215" s="30">
        <v>2.1108180000000001</v>
      </c>
      <c r="J215" s="30">
        <v>0</v>
      </c>
      <c r="K215" s="30">
        <v>42.480210999999997</v>
      </c>
      <c r="L215" s="30">
        <v>35.620052999999999</v>
      </c>
      <c r="M215" s="30">
        <v>85.751979000000006</v>
      </c>
      <c r="N215" s="30">
        <v>43.271768000000002</v>
      </c>
      <c r="O215" s="30">
        <v>7.6517150000000003</v>
      </c>
      <c r="P215" s="30">
        <v>72.907651999999999</v>
      </c>
      <c r="Q215" s="42">
        <v>72</v>
      </c>
      <c r="R215" s="34">
        <v>75</v>
      </c>
    </row>
    <row r="216" spans="1:18" ht="11.15" customHeight="1" x14ac:dyDescent="0.2">
      <c r="A216" s="19" t="s">
        <v>900</v>
      </c>
      <c r="B216" s="20">
        <v>951</v>
      </c>
      <c r="C216" s="20">
        <v>71</v>
      </c>
      <c r="D216" s="20">
        <v>123</v>
      </c>
      <c r="E216" s="20">
        <v>210</v>
      </c>
      <c r="F216" s="20">
        <v>220</v>
      </c>
      <c r="G216" s="20">
        <v>166</v>
      </c>
      <c r="H216" s="20">
        <v>92</v>
      </c>
      <c r="I216" s="20">
        <v>58</v>
      </c>
      <c r="J216" s="20">
        <v>11</v>
      </c>
      <c r="K216" s="20">
        <v>333</v>
      </c>
      <c r="L216" s="20">
        <v>386</v>
      </c>
      <c r="M216" s="20">
        <v>880</v>
      </c>
      <c r="N216" s="20">
        <v>547</v>
      </c>
      <c r="O216" s="20">
        <v>161</v>
      </c>
      <c r="P216" s="20">
        <v>0</v>
      </c>
      <c r="Q216" s="41">
        <v>0</v>
      </c>
      <c r="R216" s="20">
        <v>0</v>
      </c>
    </row>
    <row r="217" spans="1:18" ht="11.15" customHeight="1" x14ac:dyDescent="0.2">
      <c r="A217" s="21" t="s">
        <v>126</v>
      </c>
      <c r="B217" s="30">
        <v>100</v>
      </c>
      <c r="C217" s="30">
        <v>7.4658249999999997</v>
      </c>
      <c r="D217" s="30">
        <v>12.933754</v>
      </c>
      <c r="E217" s="30">
        <v>22.082018999999999</v>
      </c>
      <c r="F217" s="30">
        <v>23.133544000000001</v>
      </c>
      <c r="G217" s="30">
        <v>17.455310000000001</v>
      </c>
      <c r="H217" s="30">
        <v>9.6740270000000006</v>
      </c>
      <c r="I217" s="30">
        <v>6.0988429999999996</v>
      </c>
      <c r="J217" s="30">
        <v>1.156677</v>
      </c>
      <c r="K217" s="30">
        <v>35.015773000000003</v>
      </c>
      <c r="L217" s="30">
        <v>40.588853999999998</v>
      </c>
      <c r="M217" s="30">
        <v>92.534175000000005</v>
      </c>
      <c r="N217" s="30">
        <v>57.518402000000002</v>
      </c>
      <c r="O217" s="30">
        <v>16.929548</v>
      </c>
      <c r="P217" s="30">
        <v>76.478443999999996</v>
      </c>
      <c r="Q217" s="42">
        <v>76</v>
      </c>
      <c r="R217" s="34">
        <v>77</v>
      </c>
    </row>
    <row r="218" spans="1:18" ht="11.15" customHeight="1" x14ac:dyDescent="0.2">
      <c r="A218" s="19" t="s">
        <v>873</v>
      </c>
      <c r="B218" s="20">
        <v>69</v>
      </c>
      <c r="C218" s="20">
        <v>10</v>
      </c>
      <c r="D218" s="20">
        <v>10</v>
      </c>
      <c r="E218" s="20">
        <v>13</v>
      </c>
      <c r="F218" s="20">
        <v>15</v>
      </c>
      <c r="G218" s="20">
        <v>14</v>
      </c>
      <c r="H218" s="20">
        <v>4</v>
      </c>
      <c r="I218" s="20">
        <v>3</v>
      </c>
      <c r="J218" s="20">
        <v>0</v>
      </c>
      <c r="K218" s="20">
        <v>23</v>
      </c>
      <c r="L218" s="20">
        <v>29</v>
      </c>
      <c r="M218" s="20">
        <v>59</v>
      </c>
      <c r="N218" s="20">
        <v>36</v>
      </c>
      <c r="O218" s="20">
        <v>7</v>
      </c>
      <c r="P218" s="20">
        <v>0</v>
      </c>
      <c r="Q218" s="41">
        <v>0</v>
      </c>
      <c r="R218" s="20">
        <v>0</v>
      </c>
    </row>
    <row r="219" spans="1:18" ht="11.15" customHeight="1" x14ac:dyDescent="0.2">
      <c r="A219" s="21" t="s">
        <v>126</v>
      </c>
      <c r="B219" s="30">
        <v>100</v>
      </c>
      <c r="C219" s="30">
        <v>14.492754</v>
      </c>
      <c r="D219" s="30">
        <v>14.492754</v>
      </c>
      <c r="E219" s="30">
        <v>18.840579999999999</v>
      </c>
      <c r="F219" s="30">
        <v>21.739129999999999</v>
      </c>
      <c r="G219" s="30">
        <v>20.289854999999999</v>
      </c>
      <c r="H219" s="30">
        <v>5.7971009999999996</v>
      </c>
      <c r="I219" s="30">
        <v>4.3478260000000004</v>
      </c>
      <c r="J219" s="30">
        <v>0</v>
      </c>
      <c r="K219" s="30">
        <v>33.333333000000003</v>
      </c>
      <c r="L219" s="30">
        <v>42.028986000000003</v>
      </c>
      <c r="M219" s="30">
        <v>85.507245999999995</v>
      </c>
      <c r="N219" s="30">
        <v>52.173912999999999</v>
      </c>
      <c r="O219" s="30">
        <v>10.144928</v>
      </c>
      <c r="P219" s="30">
        <v>74.434782999999996</v>
      </c>
      <c r="Q219" s="42">
        <v>75</v>
      </c>
      <c r="R219" s="34">
        <v>80</v>
      </c>
    </row>
    <row r="220" spans="1:18" ht="11.15" customHeight="1" x14ac:dyDescent="0.2">
      <c r="A220" s="18" t="s">
        <v>143</v>
      </c>
      <c r="B220" s="18"/>
      <c r="C220" s="18"/>
      <c r="D220" s="18"/>
      <c r="E220" s="18"/>
      <c r="F220" s="18"/>
      <c r="G220" s="18"/>
      <c r="H220" s="18"/>
      <c r="I220" s="18"/>
      <c r="J220" s="18"/>
      <c r="K220" s="18"/>
      <c r="L220" s="18"/>
      <c r="M220" s="18"/>
      <c r="N220" s="18"/>
      <c r="O220" s="18"/>
      <c r="P220" s="18"/>
      <c r="Q220" s="39"/>
      <c r="R220" s="63"/>
    </row>
    <row r="221" spans="1:18" ht="11.15" customHeight="1" x14ac:dyDescent="0.2">
      <c r="A221" s="21" t="s">
        <v>901</v>
      </c>
      <c r="B221" s="21"/>
      <c r="C221" s="21"/>
      <c r="D221" s="21"/>
      <c r="E221" s="21"/>
      <c r="F221" s="21"/>
      <c r="G221" s="21"/>
      <c r="H221" s="21"/>
      <c r="I221" s="21"/>
      <c r="J221" s="21"/>
      <c r="K221" s="21"/>
      <c r="L221" s="21"/>
      <c r="M221" s="21"/>
      <c r="N221" s="21"/>
      <c r="O221" s="21"/>
      <c r="P221" s="21"/>
      <c r="Q221" s="44"/>
      <c r="R221" s="64"/>
    </row>
    <row r="222" spans="1:18" ht="11.15" customHeight="1" x14ac:dyDescent="0.2">
      <c r="A222" s="19" t="s">
        <v>902</v>
      </c>
      <c r="B222" s="20">
        <v>546</v>
      </c>
      <c r="C222" s="20">
        <v>145</v>
      </c>
      <c r="D222" s="20">
        <v>141</v>
      </c>
      <c r="E222" s="20">
        <v>111</v>
      </c>
      <c r="F222" s="20">
        <v>89</v>
      </c>
      <c r="G222" s="20">
        <v>45</v>
      </c>
      <c r="H222" s="20">
        <v>11</v>
      </c>
      <c r="I222" s="20">
        <v>4</v>
      </c>
      <c r="J222" s="20">
        <v>0</v>
      </c>
      <c r="K222" s="20">
        <v>252</v>
      </c>
      <c r="L222" s="20">
        <v>134</v>
      </c>
      <c r="M222" s="20">
        <v>401</v>
      </c>
      <c r="N222" s="20">
        <v>149</v>
      </c>
      <c r="O222" s="20">
        <v>15</v>
      </c>
      <c r="P222" s="20">
        <v>0</v>
      </c>
      <c r="Q222" s="41">
        <v>0</v>
      </c>
      <c r="R222" s="20">
        <v>0</v>
      </c>
    </row>
    <row r="223" spans="1:18" ht="11.15" customHeight="1" x14ac:dyDescent="0.2">
      <c r="A223" s="21" t="s">
        <v>126</v>
      </c>
      <c r="B223" s="30">
        <v>100</v>
      </c>
      <c r="C223" s="30">
        <v>26.556777</v>
      </c>
      <c r="D223" s="30">
        <v>25.824176000000001</v>
      </c>
      <c r="E223" s="30">
        <v>20.32967</v>
      </c>
      <c r="F223" s="30">
        <v>16.300366</v>
      </c>
      <c r="G223" s="30">
        <v>8.2417580000000008</v>
      </c>
      <c r="H223" s="30">
        <v>2.0146519999999999</v>
      </c>
      <c r="I223" s="30">
        <v>0.73260099999999995</v>
      </c>
      <c r="J223" s="30">
        <v>0</v>
      </c>
      <c r="K223" s="30">
        <v>46.153846000000001</v>
      </c>
      <c r="L223" s="30">
        <v>24.542124999999999</v>
      </c>
      <c r="M223" s="30">
        <v>73.443223000000003</v>
      </c>
      <c r="N223" s="30">
        <v>27.289377000000002</v>
      </c>
      <c r="O223" s="30">
        <v>2.7472530000000002</v>
      </c>
      <c r="P223" s="30">
        <v>70.038461999999996</v>
      </c>
      <c r="Q223" s="42">
        <v>69</v>
      </c>
      <c r="R223" s="34">
        <v>66</v>
      </c>
    </row>
    <row r="224" spans="1:18" ht="11.15" customHeight="1" x14ac:dyDescent="0.2">
      <c r="A224" s="19" t="s">
        <v>903</v>
      </c>
      <c r="B224" s="20">
        <v>531</v>
      </c>
      <c r="C224" s="20">
        <v>114</v>
      </c>
      <c r="D224" s="20">
        <v>120</v>
      </c>
      <c r="E224" s="20">
        <v>124</v>
      </c>
      <c r="F224" s="20">
        <v>107</v>
      </c>
      <c r="G224" s="20">
        <v>47</v>
      </c>
      <c r="H224" s="20">
        <v>16</v>
      </c>
      <c r="I224" s="20">
        <v>3</v>
      </c>
      <c r="J224" s="20">
        <v>0</v>
      </c>
      <c r="K224" s="20">
        <v>244</v>
      </c>
      <c r="L224" s="20">
        <v>154</v>
      </c>
      <c r="M224" s="20">
        <v>417</v>
      </c>
      <c r="N224" s="20">
        <v>173</v>
      </c>
      <c r="O224" s="20">
        <v>19</v>
      </c>
      <c r="P224" s="20">
        <v>0</v>
      </c>
      <c r="Q224" s="41">
        <v>0</v>
      </c>
      <c r="R224" s="20">
        <v>0</v>
      </c>
    </row>
    <row r="225" spans="1:18" ht="11.15" customHeight="1" x14ac:dyDescent="0.2">
      <c r="A225" s="21" t="s">
        <v>126</v>
      </c>
      <c r="B225" s="30">
        <v>100</v>
      </c>
      <c r="C225" s="30">
        <v>21.468927000000001</v>
      </c>
      <c r="D225" s="30">
        <v>22.598870000000002</v>
      </c>
      <c r="E225" s="30">
        <v>23.352166</v>
      </c>
      <c r="F225" s="30">
        <v>20.150659000000001</v>
      </c>
      <c r="G225" s="30">
        <v>8.8512240000000002</v>
      </c>
      <c r="H225" s="30">
        <v>3.0131830000000002</v>
      </c>
      <c r="I225" s="30">
        <v>0.56497200000000003</v>
      </c>
      <c r="J225" s="30">
        <v>0</v>
      </c>
      <c r="K225" s="30">
        <v>45.951036000000002</v>
      </c>
      <c r="L225" s="30">
        <v>29.001882999999999</v>
      </c>
      <c r="M225" s="30">
        <v>78.531073000000006</v>
      </c>
      <c r="N225" s="30">
        <v>32.580038000000002</v>
      </c>
      <c r="O225" s="30">
        <v>3.5781540000000001</v>
      </c>
      <c r="P225" s="30">
        <v>71.107344999999995</v>
      </c>
      <c r="Q225" s="42">
        <v>71</v>
      </c>
      <c r="R225" s="34">
        <v>72</v>
      </c>
    </row>
    <row r="226" spans="1:18" ht="11.15" customHeight="1" x14ac:dyDescent="0.2">
      <c r="A226" s="19" t="s">
        <v>904</v>
      </c>
      <c r="B226" s="20">
        <v>205</v>
      </c>
      <c r="C226" s="20">
        <v>47</v>
      </c>
      <c r="D226" s="20">
        <v>45</v>
      </c>
      <c r="E226" s="20">
        <v>51</v>
      </c>
      <c r="F226" s="20">
        <v>31</v>
      </c>
      <c r="G226" s="20">
        <v>19</v>
      </c>
      <c r="H226" s="20">
        <v>8</v>
      </c>
      <c r="I226" s="20">
        <v>4</v>
      </c>
      <c r="J226" s="20">
        <v>0</v>
      </c>
      <c r="K226" s="20">
        <v>96</v>
      </c>
      <c r="L226" s="20">
        <v>50</v>
      </c>
      <c r="M226" s="20">
        <v>158</v>
      </c>
      <c r="N226" s="20">
        <v>62</v>
      </c>
      <c r="O226" s="20">
        <v>12</v>
      </c>
      <c r="P226" s="20">
        <v>0</v>
      </c>
      <c r="Q226" s="41">
        <v>0</v>
      </c>
      <c r="R226" s="20">
        <v>0</v>
      </c>
    </row>
    <row r="227" spans="1:18" ht="11.15" customHeight="1" x14ac:dyDescent="0.2">
      <c r="A227" s="21" t="s">
        <v>126</v>
      </c>
      <c r="B227" s="30">
        <v>100</v>
      </c>
      <c r="C227" s="30">
        <v>22.926829000000001</v>
      </c>
      <c r="D227" s="30">
        <v>21.951219999999999</v>
      </c>
      <c r="E227" s="30">
        <v>24.878049000000001</v>
      </c>
      <c r="F227" s="30">
        <v>15.121950999999999</v>
      </c>
      <c r="G227" s="30">
        <v>9.2682929999999999</v>
      </c>
      <c r="H227" s="30">
        <v>3.9024390000000002</v>
      </c>
      <c r="I227" s="30">
        <v>1.95122</v>
      </c>
      <c r="J227" s="30">
        <v>0</v>
      </c>
      <c r="K227" s="30">
        <v>46.829267999999999</v>
      </c>
      <c r="L227" s="30">
        <v>24.390243999999999</v>
      </c>
      <c r="M227" s="30">
        <v>77.073171000000002</v>
      </c>
      <c r="N227" s="30">
        <v>30.243901999999999</v>
      </c>
      <c r="O227" s="30">
        <v>5.8536590000000004</v>
      </c>
      <c r="P227" s="30">
        <v>71.273171000000005</v>
      </c>
      <c r="Q227" s="42">
        <v>70</v>
      </c>
      <c r="R227" s="34" t="s">
        <v>388</v>
      </c>
    </row>
    <row r="228" spans="1:18" ht="11.15" customHeight="1" x14ac:dyDescent="0.2">
      <c r="A228" s="19" t="s">
        <v>905</v>
      </c>
      <c r="B228" s="20">
        <v>762</v>
      </c>
      <c r="C228" s="20">
        <v>63</v>
      </c>
      <c r="D228" s="20">
        <v>101</v>
      </c>
      <c r="E228" s="20">
        <v>139</v>
      </c>
      <c r="F228" s="20">
        <v>171</v>
      </c>
      <c r="G228" s="20">
        <v>135</v>
      </c>
      <c r="H228" s="20">
        <v>88</v>
      </c>
      <c r="I228" s="20">
        <v>54</v>
      </c>
      <c r="J228" s="20">
        <v>11</v>
      </c>
      <c r="K228" s="20">
        <v>240</v>
      </c>
      <c r="L228" s="20">
        <v>306</v>
      </c>
      <c r="M228" s="20">
        <v>699</v>
      </c>
      <c r="N228" s="20">
        <v>459</v>
      </c>
      <c r="O228" s="20">
        <v>153</v>
      </c>
      <c r="P228" s="20">
        <v>0</v>
      </c>
      <c r="Q228" s="41">
        <v>0</v>
      </c>
      <c r="R228" s="20">
        <v>0</v>
      </c>
    </row>
    <row r="229" spans="1:18" ht="11.15" customHeight="1" x14ac:dyDescent="0.2">
      <c r="A229" s="21" t="s">
        <v>126</v>
      </c>
      <c r="B229" s="30">
        <v>100</v>
      </c>
      <c r="C229" s="30">
        <v>8.2677169999999993</v>
      </c>
      <c r="D229" s="30">
        <v>13.254593</v>
      </c>
      <c r="E229" s="30">
        <v>18.24147</v>
      </c>
      <c r="F229" s="30">
        <v>22.440944999999999</v>
      </c>
      <c r="G229" s="30">
        <v>17.716535</v>
      </c>
      <c r="H229" s="30">
        <v>11.548556</v>
      </c>
      <c r="I229" s="30">
        <v>7.086614</v>
      </c>
      <c r="J229" s="30">
        <v>1.44357</v>
      </c>
      <c r="K229" s="30">
        <v>31.496062999999999</v>
      </c>
      <c r="L229" s="30">
        <v>40.15748</v>
      </c>
      <c r="M229" s="30">
        <v>91.732282999999995</v>
      </c>
      <c r="N229" s="30">
        <v>60.236220000000003</v>
      </c>
      <c r="O229" s="30">
        <v>20.07874</v>
      </c>
      <c r="P229" s="30">
        <v>76.859579999999994</v>
      </c>
      <c r="Q229" s="42">
        <v>77</v>
      </c>
      <c r="R229" s="34">
        <v>75</v>
      </c>
    </row>
    <row r="230" spans="1:18" ht="11.15" customHeight="1" x14ac:dyDescent="0.2">
      <c r="A230" s="19" t="s">
        <v>873</v>
      </c>
      <c r="B230" s="20">
        <v>144</v>
      </c>
      <c r="C230" s="20">
        <v>18</v>
      </c>
      <c r="D230" s="20">
        <v>25</v>
      </c>
      <c r="E230" s="20">
        <v>24</v>
      </c>
      <c r="F230" s="20">
        <v>29</v>
      </c>
      <c r="G230" s="20">
        <v>28</v>
      </c>
      <c r="H230" s="20">
        <v>14</v>
      </c>
      <c r="I230" s="20">
        <v>6</v>
      </c>
      <c r="J230" s="20">
        <v>0</v>
      </c>
      <c r="K230" s="20">
        <v>49</v>
      </c>
      <c r="L230" s="20">
        <v>57</v>
      </c>
      <c r="M230" s="20">
        <v>126</v>
      </c>
      <c r="N230" s="20">
        <v>77</v>
      </c>
      <c r="O230" s="20">
        <v>20</v>
      </c>
      <c r="P230" s="20">
        <v>0</v>
      </c>
      <c r="Q230" s="41">
        <v>0</v>
      </c>
      <c r="R230" s="20">
        <v>0</v>
      </c>
    </row>
    <row r="231" spans="1:18" ht="11.15" customHeight="1" x14ac:dyDescent="0.2">
      <c r="A231" s="21" t="s">
        <v>126</v>
      </c>
      <c r="B231" s="30">
        <v>100</v>
      </c>
      <c r="C231" s="30">
        <v>12.5</v>
      </c>
      <c r="D231" s="30">
        <v>17.361111000000001</v>
      </c>
      <c r="E231" s="30">
        <v>16.666667</v>
      </c>
      <c r="F231" s="30">
        <v>20.138888999999999</v>
      </c>
      <c r="G231" s="30">
        <v>19.444444000000001</v>
      </c>
      <c r="H231" s="30">
        <v>9.7222220000000004</v>
      </c>
      <c r="I231" s="30">
        <v>4.1666670000000003</v>
      </c>
      <c r="J231" s="30">
        <v>0</v>
      </c>
      <c r="K231" s="30">
        <v>34.027777999999998</v>
      </c>
      <c r="L231" s="30">
        <v>39.583333000000003</v>
      </c>
      <c r="M231" s="30">
        <v>87.5</v>
      </c>
      <c r="N231" s="30">
        <v>53.472222000000002</v>
      </c>
      <c r="O231" s="30">
        <v>13.888889000000001</v>
      </c>
      <c r="P231" s="30">
        <v>75.152777999999998</v>
      </c>
      <c r="Q231" s="42">
        <v>75.5</v>
      </c>
      <c r="R231" s="34">
        <v>71</v>
      </c>
    </row>
    <row r="232" spans="1:18" ht="11.15" customHeight="1" x14ac:dyDescent="0.2">
      <c r="A232" s="18" t="s">
        <v>143</v>
      </c>
      <c r="B232" s="18"/>
      <c r="C232" s="18"/>
      <c r="D232" s="18"/>
      <c r="E232" s="18"/>
      <c r="F232" s="18"/>
      <c r="G232" s="18"/>
      <c r="H232" s="18"/>
      <c r="I232" s="18"/>
      <c r="J232" s="18"/>
      <c r="K232" s="18"/>
      <c r="L232" s="18"/>
      <c r="M232" s="18"/>
      <c r="N232" s="18"/>
      <c r="O232" s="18"/>
      <c r="P232" s="18"/>
      <c r="Q232" s="39"/>
      <c r="R232" s="63"/>
    </row>
    <row r="233" spans="1:18" ht="11.15" customHeight="1" x14ac:dyDescent="0.2">
      <c r="A233" s="21" t="s">
        <v>906</v>
      </c>
      <c r="B233" s="21"/>
      <c r="C233" s="21"/>
      <c r="D233" s="21"/>
      <c r="E233" s="21"/>
      <c r="F233" s="21"/>
      <c r="G233" s="21"/>
      <c r="H233" s="21"/>
      <c r="I233" s="21"/>
      <c r="J233" s="21"/>
      <c r="K233" s="21"/>
      <c r="L233" s="21"/>
      <c r="M233" s="21"/>
      <c r="N233" s="21"/>
      <c r="O233" s="21"/>
      <c r="P233" s="21"/>
      <c r="Q233" s="44"/>
      <c r="R233" s="64"/>
    </row>
    <row r="234" spans="1:18" ht="11.15" customHeight="1" x14ac:dyDescent="0.2">
      <c r="A234" s="19" t="s">
        <v>902</v>
      </c>
      <c r="B234" s="20">
        <v>285</v>
      </c>
      <c r="C234" s="20">
        <v>115</v>
      </c>
      <c r="D234" s="20">
        <v>86</v>
      </c>
      <c r="E234" s="20">
        <v>48</v>
      </c>
      <c r="F234" s="20">
        <v>28</v>
      </c>
      <c r="G234" s="20">
        <v>7</v>
      </c>
      <c r="H234" s="20">
        <v>1</v>
      </c>
      <c r="I234" s="20">
        <v>0</v>
      </c>
      <c r="J234" s="20">
        <v>0</v>
      </c>
      <c r="K234" s="20">
        <v>134</v>
      </c>
      <c r="L234" s="20">
        <v>35</v>
      </c>
      <c r="M234" s="20">
        <v>170</v>
      </c>
      <c r="N234" s="20">
        <v>36</v>
      </c>
      <c r="O234" s="20">
        <v>1</v>
      </c>
      <c r="P234" s="20">
        <v>0</v>
      </c>
      <c r="Q234" s="41">
        <v>0</v>
      </c>
      <c r="R234" s="20">
        <v>0</v>
      </c>
    </row>
    <row r="235" spans="1:18" ht="11.15" customHeight="1" x14ac:dyDescent="0.2">
      <c r="A235" s="21" t="s">
        <v>126</v>
      </c>
      <c r="B235" s="30">
        <v>100</v>
      </c>
      <c r="C235" s="30">
        <v>40.350876999999997</v>
      </c>
      <c r="D235" s="30">
        <v>30.175439000000001</v>
      </c>
      <c r="E235" s="30">
        <v>16.842105</v>
      </c>
      <c r="F235" s="30">
        <v>9.8245609999999992</v>
      </c>
      <c r="G235" s="30">
        <v>2.45614</v>
      </c>
      <c r="H235" s="30">
        <v>0.35087699999999999</v>
      </c>
      <c r="I235" s="30">
        <v>0</v>
      </c>
      <c r="J235" s="30">
        <v>0</v>
      </c>
      <c r="K235" s="30">
        <v>47.017544000000001</v>
      </c>
      <c r="L235" s="30">
        <v>12.280702</v>
      </c>
      <c r="M235" s="30">
        <v>59.649123000000003</v>
      </c>
      <c r="N235" s="30">
        <v>12.631579</v>
      </c>
      <c r="O235" s="30">
        <v>0.35087699999999999</v>
      </c>
      <c r="P235" s="30">
        <v>67.157894999999996</v>
      </c>
      <c r="Q235" s="42">
        <v>66</v>
      </c>
      <c r="R235" s="34" t="s">
        <v>389</v>
      </c>
    </row>
    <row r="236" spans="1:18" ht="11.15" customHeight="1" x14ac:dyDescent="0.2">
      <c r="A236" s="19" t="s">
        <v>903</v>
      </c>
      <c r="B236" s="20">
        <v>217</v>
      </c>
      <c r="C236" s="20">
        <v>64</v>
      </c>
      <c r="D236" s="20">
        <v>56</v>
      </c>
      <c r="E236" s="20">
        <v>49</v>
      </c>
      <c r="F236" s="20">
        <v>31</v>
      </c>
      <c r="G236" s="20">
        <v>15</v>
      </c>
      <c r="H236" s="20">
        <v>1</v>
      </c>
      <c r="I236" s="20">
        <v>1</v>
      </c>
      <c r="J236" s="20">
        <v>0</v>
      </c>
      <c r="K236" s="20">
        <v>105</v>
      </c>
      <c r="L236" s="20">
        <v>46</v>
      </c>
      <c r="M236" s="20">
        <v>153</v>
      </c>
      <c r="N236" s="20">
        <v>48</v>
      </c>
      <c r="O236" s="20">
        <v>2</v>
      </c>
      <c r="P236" s="20">
        <v>0</v>
      </c>
      <c r="Q236" s="41">
        <v>0</v>
      </c>
      <c r="R236" s="20">
        <v>0</v>
      </c>
    </row>
    <row r="237" spans="1:18" ht="11.15" customHeight="1" x14ac:dyDescent="0.2">
      <c r="A237" s="21" t="s">
        <v>126</v>
      </c>
      <c r="B237" s="30">
        <v>100</v>
      </c>
      <c r="C237" s="30">
        <v>29.493088</v>
      </c>
      <c r="D237" s="30">
        <v>25.806452</v>
      </c>
      <c r="E237" s="30">
        <v>22.580645000000001</v>
      </c>
      <c r="F237" s="30">
        <v>14.285714</v>
      </c>
      <c r="G237" s="30">
        <v>6.9124420000000004</v>
      </c>
      <c r="H237" s="30">
        <v>0.46082899999999999</v>
      </c>
      <c r="I237" s="30">
        <v>0.46082899999999999</v>
      </c>
      <c r="J237" s="30">
        <v>0</v>
      </c>
      <c r="K237" s="30">
        <v>48.387096999999997</v>
      </c>
      <c r="L237" s="30">
        <v>21.198156999999998</v>
      </c>
      <c r="M237" s="30">
        <v>70.506912</v>
      </c>
      <c r="N237" s="30">
        <v>22.119816</v>
      </c>
      <c r="O237" s="30">
        <v>0.92165900000000001</v>
      </c>
      <c r="P237" s="30">
        <v>69.175115000000005</v>
      </c>
      <c r="Q237" s="42">
        <v>68</v>
      </c>
      <c r="R237" s="34">
        <v>64</v>
      </c>
    </row>
    <row r="238" spans="1:18" ht="11.15" customHeight="1" x14ac:dyDescent="0.2">
      <c r="A238" s="19" t="s">
        <v>904</v>
      </c>
      <c r="B238" s="20">
        <v>142</v>
      </c>
      <c r="C238" s="20">
        <v>43</v>
      </c>
      <c r="D238" s="20">
        <v>37</v>
      </c>
      <c r="E238" s="20">
        <v>35</v>
      </c>
      <c r="F238" s="20">
        <v>17</v>
      </c>
      <c r="G238" s="20">
        <v>7</v>
      </c>
      <c r="H238" s="20">
        <v>3</v>
      </c>
      <c r="I238" s="20">
        <v>0</v>
      </c>
      <c r="J238" s="20">
        <v>0</v>
      </c>
      <c r="K238" s="20">
        <v>72</v>
      </c>
      <c r="L238" s="20">
        <v>24</v>
      </c>
      <c r="M238" s="20">
        <v>99</v>
      </c>
      <c r="N238" s="20">
        <v>27</v>
      </c>
      <c r="O238" s="20">
        <v>3</v>
      </c>
      <c r="P238" s="20">
        <v>0</v>
      </c>
      <c r="Q238" s="41">
        <v>0</v>
      </c>
      <c r="R238" s="20">
        <v>0</v>
      </c>
    </row>
    <row r="239" spans="1:18" ht="11.15" customHeight="1" x14ac:dyDescent="0.2">
      <c r="A239" s="21" t="s">
        <v>126</v>
      </c>
      <c r="B239" s="30">
        <v>100</v>
      </c>
      <c r="C239" s="30">
        <v>30.281690000000001</v>
      </c>
      <c r="D239" s="30">
        <v>26.056338</v>
      </c>
      <c r="E239" s="30">
        <v>24.647887000000001</v>
      </c>
      <c r="F239" s="30">
        <v>11.971831</v>
      </c>
      <c r="G239" s="30">
        <v>4.9295770000000001</v>
      </c>
      <c r="H239" s="30">
        <v>2.112676</v>
      </c>
      <c r="I239" s="30">
        <v>0</v>
      </c>
      <c r="J239" s="30">
        <v>0</v>
      </c>
      <c r="K239" s="30">
        <v>50.704225000000001</v>
      </c>
      <c r="L239" s="30">
        <v>16.901408</v>
      </c>
      <c r="M239" s="30">
        <v>69.718310000000002</v>
      </c>
      <c r="N239" s="30">
        <v>19.014085000000001</v>
      </c>
      <c r="O239" s="30">
        <v>2.112676</v>
      </c>
      <c r="P239" s="30">
        <v>68.887324000000007</v>
      </c>
      <c r="Q239" s="42">
        <v>68</v>
      </c>
      <c r="R239" s="34">
        <v>66</v>
      </c>
    </row>
    <row r="240" spans="1:18" ht="11.15" customHeight="1" x14ac:dyDescent="0.2">
      <c r="A240" s="19" t="s">
        <v>905</v>
      </c>
      <c r="B240" s="20">
        <v>1184</v>
      </c>
      <c r="C240" s="20">
        <v>137</v>
      </c>
      <c r="D240" s="20">
        <v>197</v>
      </c>
      <c r="E240" s="20">
        <v>249</v>
      </c>
      <c r="F240" s="20">
        <v>264</v>
      </c>
      <c r="G240" s="20">
        <v>178</v>
      </c>
      <c r="H240" s="20">
        <v>90</v>
      </c>
      <c r="I240" s="20">
        <v>58</v>
      </c>
      <c r="J240" s="20">
        <v>11</v>
      </c>
      <c r="K240" s="20">
        <v>446</v>
      </c>
      <c r="L240" s="20">
        <v>442</v>
      </c>
      <c r="M240" s="20">
        <v>1047</v>
      </c>
      <c r="N240" s="20">
        <v>601</v>
      </c>
      <c r="O240" s="20">
        <v>159</v>
      </c>
      <c r="P240" s="20">
        <v>0</v>
      </c>
      <c r="Q240" s="41">
        <v>0</v>
      </c>
      <c r="R240" s="20">
        <v>0</v>
      </c>
    </row>
    <row r="241" spans="1:18" ht="11.15" customHeight="1" x14ac:dyDescent="0.2">
      <c r="A241" s="21" t="s">
        <v>126</v>
      </c>
      <c r="B241" s="30">
        <v>100</v>
      </c>
      <c r="C241" s="30">
        <v>11.570945999999999</v>
      </c>
      <c r="D241" s="30">
        <v>16.638514000000001</v>
      </c>
      <c r="E241" s="30">
        <v>21.030404999999998</v>
      </c>
      <c r="F241" s="30">
        <v>22.297297</v>
      </c>
      <c r="G241" s="30">
        <v>15.033784000000001</v>
      </c>
      <c r="H241" s="30">
        <v>7.6013510000000002</v>
      </c>
      <c r="I241" s="30">
        <v>4.8986489999999998</v>
      </c>
      <c r="J241" s="30">
        <v>0.92905400000000005</v>
      </c>
      <c r="K241" s="30">
        <v>37.668919000000002</v>
      </c>
      <c r="L241" s="30">
        <v>37.331080999999998</v>
      </c>
      <c r="M241" s="30">
        <v>88.429053999999994</v>
      </c>
      <c r="N241" s="30">
        <v>50.760134999999998</v>
      </c>
      <c r="O241" s="30">
        <v>13.429054000000001</v>
      </c>
      <c r="P241" s="30">
        <v>74.9375</v>
      </c>
      <c r="Q241" s="42">
        <v>75</v>
      </c>
      <c r="R241" s="34">
        <v>75</v>
      </c>
    </row>
    <row r="242" spans="1:18" ht="11.15" customHeight="1" x14ac:dyDescent="0.2">
      <c r="A242" s="19" t="s">
        <v>873</v>
      </c>
      <c r="B242" s="20">
        <v>360</v>
      </c>
      <c r="C242" s="20">
        <v>28</v>
      </c>
      <c r="D242" s="20">
        <v>56</v>
      </c>
      <c r="E242" s="20">
        <v>68</v>
      </c>
      <c r="F242" s="20">
        <v>87</v>
      </c>
      <c r="G242" s="20">
        <v>67</v>
      </c>
      <c r="H242" s="20">
        <v>42</v>
      </c>
      <c r="I242" s="20">
        <v>12</v>
      </c>
      <c r="J242" s="20">
        <v>0</v>
      </c>
      <c r="K242" s="20">
        <v>124</v>
      </c>
      <c r="L242" s="20">
        <v>154</v>
      </c>
      <c r="M242" s="20">
        <v>332</v>
      </c>
      <c r="N242" s="20">
        <v>208</v>
      </c>
      <c r="O242" s="20">
        <v>54</v>
      </c>
      <c r="P242" s="20">
        <v>0</v>
      </c>
      <c r="Q242" s="41">
        <v>0</v>
      </c>
      <c r="R242" s="20">
        <v>0</v>
      </c>
    </row>
    <row r="243" spans="1:18" ht="11.15" customHeight="1" x14ac:dyDescent="0.2">
      <c r="A243" s="21" t="s">
        <v>126</v>
      </c>
      <c r="B243" s="30">
        <v>100</v>
      </c>
      <c r="C243" s="30">
        <v>7.7777779999999996</v>
      </c>
      <c r="D243" s="30">
        <v>15.555555999999999</v>
      </c>
      <c r="E243" s="30">
        <v>18.888888999999999</v>
      </c>
      <c r="F243" s="30">
        <v>24.166667</v>
      </c>
      <c r="G243" s="30">
        <v>18.611111000000001</v>
      </c>
      <c r="H243" s="30">
        <v>11.666667</v>
      </c>
      <c r="I243" s="30">
        <v>3.3333330000000001</v>
      </c>
      <c r="J243" s="30">
        <v>0</v>
      </c>
      <c r="K243" s="30">
        <v>34.444443999999997</v>
      </c>
      <c r="L243" s="30">
        <v>42.777777999999998</v>
      </c>
      <c r="M243" s="30">
        <v>92.222222000000002</v>
      </c>
      <c r="N243" s="30">
        <v>57.777777999999998</v>
      </c>
      <c r="O243" s="30">
        <v>15</v>
      </c>
      <c r="P243" s="30">
        <v>75.944444000000004</v>
      </c>
      <c r="Q243" s="42">
        <v>76</v>
      </c>
      <c r="R243" s="34">
        <v>77</v>
      </c>
    </row>
    <row r="244" spans="1:18" ht="11.15" customHeight="1" x14ac:dyDescent="0.2">
      <c r="A244" s="18" t="s">
        <v>143</v>
      </c>
      <c r="B244" s="18"/>
      <c r="C244" s="18"/>
      <c r="D244" s="18"/>
      <c r="E244" s="18"/>
      <c r="F244" s="18"/>
      <c r="G244" s="18"/>
      <c r="H244" s="18"/>
      <c r="I244" s="18"/>
      <c r="J244" s="18"/>
      <c r="K244" s="18"/>
      <c r="L244" s="18"/>
      <c r="M244" s="18"/>
      <c r="N244" s="18"/>
      <c r="O244" s="18"/>
      <c r="P244" s="18"/>
      <c r="Q244" s="39"/>
      <c r="R244" s="63"/>
    </row>
    <row r="245" spans="1:18" ht="11.15" customHeight="1" x14ac:dyDescent="0.2">
      <c r="A245" s="21" t="s">
        <v>907</v>
      </c>
      <c r="B245" s="21"/>
      <c r="C245" s="21"/>
      <c r="D245" s="21"/>
      <c r="E245" s="21"/>
      <c r="F245" s="21"/>
      <c r="G245" s="21"/>
      <c r="H245" s="21"/>
      <c r="I245" s="21"/>
      <c r="J245" s="21"/>
      <c r="K245" s="21"/>
      <c r="L245" s="21"/>
      <c r="M245" s="21"/>
      <c r="N245" s="21"/>
      <c r="O245" s="21"/>
      <c r="P245" s="21"/>
      <c r="Q245" s="44"/>
      <c r="R245" s="64"/>
    </row>
    <row r="246" spans="1:18" ht="11.15" customHeight="1" x14ac:dyDescent="0.2">
      <c r="A246" s="19" t="s">
        <v>902</v>
      </c>
      <c r="B246" s="20">
        <v>330</v>
      </c>
      <c r="C246" s="20">
        <v>102</v>
      </c>
      <c r="D246" s="20">
        <v>100</v>
      </c>
      <c r="E246" s="20">
        <v>69</v>
      </c>
      <c r="F246" s="20">
        <v>42</v>
      </c>
      <c r="G246" s="20">
        <v>12</v>
      </c>
      <c r="H246" s="20">
        <v>3</v>
      </c>
      <c r="I246" s="20">
        <v>2</v>
      </c>
      <c r="J246" s="20">
        <v>0</v>
      </c>
      <c r="K246" s="20">
        <v>169</v>
      </c>
      <c r="L246" s="20">
        <v>54</v>
      </c>
      <c r="M246" s="20">
        <v>228</v>
      </c>
      <c r="N246" s="20">
        <v>59</v>
      </c>
      <c r="O246" s="20">
        <v>5</v>
      </c>
      <c r="P246" s="20">
        <v>0</v>
      </c>
      <c r="Q246" s="41">
        <v>0</v>
      </c>
      <c r="R246" s="20">
        <v>0</v>
      </c>
    </row>
    <row r="247" spans="1:18" ht="11.15" customHeight="1" x14ac:dyDescent="0.2">
      <c r="A247" s="21" t="s">
        <v>126</v>
      </c>
      <c r="B247" s="30">
        <v>100</v>
      </c>
      <c r="C247" s="30">
        <v>30.909091</v>
      </c>
      <c r="D247" s="30">
        <v>30.30303</v>
      </c>
      <c r="E247" s="30">
        <v>20.909091</v>
      </c>
      <c r="F247" s="30">
        <v>12.727273</v>
      </c>
      <c r="G247" s="30">
        <v>3.6363639999999999</v>
      </c>
      <c r="H247" s="30">
        <v>0.90909099999999998</v>
      </c>
      <c r="I247" s="30">
        <v>0.60606099999999996</v>
      </c>
      <c r="J247" s="30">
        <v>0</v>
      </c>
      <c r="K247" s="30">
        <v>51.212121000000003</v>
      </c>
      <c r="L247" s="30">
        <v>16.363636</v>
      </c>
      <c r="M247" s="30">
        <v>69.090908999999996</v>
      </c>
      <c r="N247" s="30">
        <v>17.878788</v>
      </c>
      <c r="O247" s="30">
        <v>1.5151520000000001</v>
      </c>
      <c r="P247" s="30">
        <v>68.527272999999994</v>
      </c>
      <c r="Q247" s="42">
        <v>67</v>
      </c>
      <c r="R247" s="34">
        <v>66</v>
      </c>
    </row>
    <row r="248" spans="1:18" ht="11.15" customHeight="1" x14ac:dyDescent="0.2">
      <c r="A248" s="19" t="s">
        <v>903</v>
      </c>
      <c r="B248" s="20">
        <v>326</v>
      </c>
      <c r="C248" s="20">
        <v>78</v>
      </c>
      <c r="D248" s="20">
        <v>89</v>
      </c>
      <c r="E248" s="20">
        <v>82</v>
      </c>
      <c r="F248" s="20">
        <v>49</v>
      </c>
      <c r="G248" s="20">
        <v>21</v>
      </c>
      <c r="H248" s="20">
        <v>6</v>
      </c>
      <c r="I248" s="20">
        <v>0</v>
      </c>
      <c r="J248" s="20">
        <v>1</v>
      </c>
      <c r="K248" s="20">
        <v>171</v>
      </c>
      <c r="L248" s="20">
        <v>70</v>
      </c>
      <c r="M248" s="20">
        <v>248</v>
      </c>
      <c r="N248" s="20">
        <v>77</v>
      </c>
      <c r="O248" s="20">
        <v>7</v>
      </c>
      <c r="P248" s="20">
        <v>0</v>
      </c>
      <c r="Q248" s="41">
        <v>0</v>
      </c>
      <c r="R248" s="20">
        <v>0</v>
      </c>
    </row>
    <row r="249" spans="1:18" ht="11.15" customHeight="1" x14ac:dyDescent="0.2">
      <c r="A249" s="21" t="s">
        <v>126</v>
      </c>
      <c r="B249" s="30">
        <v>100</v>
      </c>
      <c r="C249" s="30">
        <v>23.926380000000002</v>
      </c>
      <c r="D249" s="30">
        <v>27.300612999999998</v>
      </c>
      <c r="E249" s="30">
        <v>25.153373999999999</v>
      </c>
      <c r="F249" s="30">
        <v>15.030675</v>
      </c>
      <c r="G249" s="30">
        <v>6.4417179999999998</v>
      </c>
      <c r="H249" s="30">
        <v>1.8404910000000001</v>
      </c>
      <c r="I249" s="30">
        <v>0</v>
      </c>
      <c r="J249" s="30">
        <v>0.30674800000000002</v>
      </c>
      <c r="K249" s="30">
        <v>52.453988000000003</v>
      </c>
      <c r="L249" s="30">
        <v>21.472393</v>
      </c>
      <c r="M249" s="30">
        <v>76.073620000000005</v>
      </c>
      <c r="N249" s="30">
        <v>23.619631999999999</v>
      </c>
      <c r="O249" s="30">
        <v>2.1472389999999999</v>
      </c>
      <c r="P249" s="30">
        <v>69.874233000000004</v>
      </c>
      <c r="Q249" s="42">
        <v>69</v>
      </c>
      <c r="R249" s="34">
        <v>71</v>
      </c>
    </row>
    <row r="250" spans="1:18" ht="11.15" customHeight="1" x14ac:dyDescent="0.2">
      <c r="A250" s="19" t="s">
        <v>904</v>
      </c>
      <c r="B250" s="20">
        <v>133</v>
      </c>
      <c r="C250" s="20">
        <v>47</v>
      </c>
      <c r="D250" s="20">
        <v>36</v>
      </c>
      <c r="E250" s="20">
        <v>23</v>
      </c>
      <c r="F250" s="20">
        <v>17</v>
      </c>
      <c r="G250" s="20">
        <v>7</v>
      </c>
      <c r="H250" s="20">
        <v>3</v>
      </c>
      <c r="I250" s="20">
        <v>0</v>
      </c>
      <c r="J250" s="20">
        <v>0</v>
      </c>
      <c r="K250" s="20">
        <v>59</v>
      </c>
      <c r="L250" s="20">
        <v>24</v>
      </c>
      <c r="M250" s="20">
        <v>86</v>
      </c>
      <c r="N250" s="20">
        <v>27</v>
      </c>
      <c r="O250" s="20">
        <v>3</v>
      </c>
      <c r="P250" s="20">
        <v>0</v>
      </c>
      <c r="Q250" s="41">
        <v>0</v>
      </c>
      <c r="R250" s="20">
        <v>0</v>
      </c>
    </row>
    <row r="251" spans="1:18" ht="11.15" customHeight="1" x14ac:dyDescent="0.2">
      <c r="A251" s="21" t="s">
        <v>126</v>
      </c>
      <c r="B251" s="30">
        <v>100</v>
      </c>
      <c r="C251" s="30">
        <v>35.338346000000001</v>
      </c>
      <c r="D251" s="30">
        <v>27.067668999999999</v>
      </c>
      <c r="E251" s="30">
        <v>17.293233000000001</v>
      </c>
      <c r="F251" s="30">
        <v>12.781955</v>
      </c>
      <c r="G251" s="30">
        <v>5.2631579999999998</v>
      </c>
      <c r="H251" s="30">
        <v>2.2556389999999999</v>
      </c>
      <c r="I251" s="30">
        <v>0</v>
      </c>
      <c r="J251" s="30">
        <v>0</v>
      </c>
      <c r="K251" s="30">
        <v>44.360902000000003</v>
      </c>
      <c r="L251" s="30">
        <v>18.045113000000001</v>
      </c>
      <c r="M251" s="30">
        <v>64.661653999999999</v>
      </c>
      <c r="N251" s="30">
        <v>20.300751999999999</v>
      </c>
      <c r="O251" s="30">
        <v>2.2556389999999999</v>
      </c>
      <c r="P251" s="30">
        <v>68.503759000000002</v>
      </c>
      <c r="Q251" s="42">
        <v>67</v>
      </c>
      <c r="R251" s="34" t="s">
        <v>390</v>
      </c>
    </row>
    <row r="252" spans="1:18" ht="11.15" customHeight="1" x14ac:dyDescent="0.2">
      <c r="A252" s="19" t="s">
        <v>905</v>
      </c>
      <c r="B252" s="20">
        <v>1070</v>
      </c>
      <c r="C252" s="20">
        <v>132</v>
      </c>
      <c r="D252" s="20">
        <v>161</v>
      </c>
      <c r="E252" s="20">
        <v>213</v>
      </c>
      <c r="F252" s="20">
        <v>245</v>
      </c>
      <c r="G252" s="20">
        <v>167</v>
      </c>
      <c r="H252" s="20">
        <v>86</v>
      </c>
      <c r="I252" s="20">
        <v>56</v>
      </c>
      <c r="J252" s="20">
        <v>10</v>
      </c>
      <c r="K252" s="20">
        <v>374</v>
      </c>
      <c r="L252" s="20">
        <v>412</v>
      </c>
      <c r="M252" s="20">
        <v>938</v>
      </c>
      <c r="N252" s="20">
        <v>564</v>
      </c>
      <c r="O252" s="20">
        <v>152</v>
      </c>
      <c r="P252" s="20">
        <v>0</v>
      </c>
      <c r="Q252" s="41">
        <v>0</v>
      </c>
      <c r="R252" s="20">
        <v>0</v>
      </c>
    </row>
    <row r="253" spans="1:18" ht="11.15" customHeight="1" x14ac:dyDescent="0.2">
      <c r="A253" s="21" t="s">
        <v>126</v>
      </c>
      <c r="B253" s="30">
        <v>100</v>
      </c>
      <c r="C253" s="30">
        <v>12.336449</v>
      </c>
      <c r="D253" s="30">
        <v>15.046728999999999</v>
      </c>
      <c r="E253" s="30">
        <v>19.906542000000002</v>
      </c>
      <c r="F253" s="30">
        <v>22.897196000000001</v>
      </c>
      <c r="G253" s="30">
        <v>15.607476999999999</v>
      </c>
      <c r="H253" s="30">
        <v>8.0373830000000002</v>
      </c>
      <c r="I253" s="30">
        <v>5.2336450000000001</v>
      </c>
      <c r="J253" s="30">
        <v>0.93457900000000005</v>
      </c>
      <c r="K253" s="30">
        <v>34.953271000000001</v>
      </c>
      <c r="L253" s="30">
        <v>38.504672999999997</v>
      </c>
      <c r="M253" s="30">
        <v>87.663550999999998</v>
      </c>
      <c r="N253" s="30">
        <v>52.710279999999997</v>
      </c>
      <c r="O253" s="30">
        <v>14.205607000000001</v>
      </c>
      <c r="P253" s="30">
        <v>75.157009000000002</v>
      </c>
      <c r="Q253" s="42">
        <v>75</v>
      </c>
      <c r="R253" s="34">
        <v>75</v>
      </c>
    </row>
    <row r="254" spans="1:18" ht="11.15" customHeight="1" x14ac:dyDescent="0.2">
      <c r="A254" s="19" t="s">
        <v>873</v>
      </c>
      <c r="B254" s="20">
        <v>329</v>
      </c>
      <c r="C254" s="20">
        <v>28</v>
      </c>
      <c r="D254" s="20">
        <v>46</v>
      </c>
      <c r="E254" s="20">
        <v>62</v>
      </c>
      <c r="F254" s="20">
        <v>74</v>
      </c>
      <c r="G254" s="20">
        <v>67</v>
      </c>
      <c r="H254" s="20">
        <v>39</v>
      </c>
      <c r="I254" s="20">
        <v>13</v>
      </c>
      <c r="J254" s="20">
        <v>0</v>
      </c>
      <c r="K254" s="20">
        <v>108</v>
      </c>
      <c r="L254" s="20">
        <v>141</v>
      </c>
      <c r="M254" s="20">
        <v>301</v>
      </c>
      <c r="N254" s="20">
        <v>193</v>
      </c>
      <c r="O254" s="20">
        <v>52</v>
      </c>
      <c r="P254" s="20">
        <v>0</v>
      </c>
      <c r="Q254" s="41">
        <v>0</v>
      </c>
      <c r="R254" s="20">
        <v>0</v>
      </c>
    </row>
    <row r="255" spans="1:18" ht="11.15" customHeight="1" x14ac:dyDescent="0.2">
      <c r="A255" s="21" t="s">
        <v>126</v>
      </c>
      <c r="B255" s="30">
        <v>100</v>
      </c>
      <c r="C255" s="30">
        <v>8.5106380000000001</v>
      </c>
      <c r="D255" s="30">
        <v>13.981763000000001</v>
      </c>
      <c r="E255" s="30">
        <v>18.844985000000001</v>
      </c>
      <c r="F255" s="30">
        <v>22.492401000000001</v>
      </c>
      <c r="G255" s="30">
        <v>20.364742</v>
      </c>
      <c r="H255" s="30">
        <v>11.854103</v>
      </c>
      <c r="I255" s="30">
        <v>3.951368</v>
      </c>
      <c r="J255" s="30">
        <v>0</v>
      </c>
      <c r="K255" s="30">
        <v>32.826748000000002</v>
      </c>
      <c r="L255" s="30">
        <v>42.857143000000001</v>
      </c>
      <c r="M255" s="30">
        <v>91.489362</v>
      </c>
      <c r="N255" s="30">
        <v>58.662613999999998</v>
      </c>
      <c r="O255" s="30">
        <v>15.805471000000001</v>
      </c>
      <c r="P255" s="30">
        <v>76.221884000000003</v>
      </c>
      <c r="Q255" s="42">
        <v>76</v>
      </c>
      <c r="R255" s="34">
        <v>77</v>
      </c>
    </row>
    <row r="256" spans="1:18" ht="11.15" customHeight="1" x14ac:dyDescent="0.2">
      <c r="A256" s="18" t="s">
        <v>143</v>
      </c>
      <c r="B256" s="18"/>
      <c r="C256" s="18"/>
      <c r="D256" s="18"/>
      <c r="E256" s="18"/>
      <c r="F256" s="18"/>
      <c r="G256" s="18"/>
      <c r="H256" s="18"/>
      <c r="I256" s="18"/>
      <c r="J256" s="18"/>
      <c r="K256" s="18"/>
      <c r="L256" s="18"/>
      <c r="M256" s="18"/>
      <c r="N256" s="18"/>
      <c r="O256" s="18"/>
      <c r="P256" s="18"/>
      <c r="Q256" s="39"/>
      <c r="R256" s="63"/>
    </row>
    <row r="257" spans="1:18" ht="11.15" customHeight="1" x14ac:dyDescent="0.2">
      <c r="A257" s="21" t="s">
        <v>908</v>
      </c>
      <c r="B257" s="21"/>
      <c r="C257" s="21"/>
      <c r="D257" s="21"/>
      <c r="E257" s="21"/>
      <c r="F257" s="21"/>
      <c r="G257" s="21"/>
      <c r="H257" s="21"/>
      <c r="I257" s="21"/>
      <c r="J257" s="21"/>
      <c r="K257" s="21"/>
      <c r="L257" s="21"/>
      <c r="M257" s="21"/>
      <c r="N257" s="21"/>
      <c r="O257" s="21"/>
      <c r="P257" s="21"/>
      <c r="Q257" s="44"/>
      <c r="R257" s="64"/>
    </row>
    <row r="258" spans="1:18" ht="11.15" customHeight="1" x14ac:dyDescent="0.2">
      <c r="A258" s="19" t="s">
        <v>902</v>
      </c>
      <c r="B258" s="20">
        <v>39</v>
      </c>
      <c r="C258" s="20">
        <v>8</v>
      </c>
      <c r="D258" s="20">
        <v>7</v>
      </c>
      <c r="E258" s="20">
        <v>15</v>
      </c>
      <c r="F258" s="20">
        <v>6</v>
      </c>
      <c r="G258" s="20">
        <v>1</v>
      </c>
      <c r="H258" s="20">
        <v>2</v>
      </c>
      <c r="I258" s="20">
        <v>0</v>
      </c>
      <c r="J258" s="20">
        <v>0</v>
      </c>
      <c r="K258" s="20">
        <v>22</v>
      </c>
      <c r="L258" s="20">
        <v>7</v>
      </c>
      <c r="M258" s="20">
        <v>31</v>
      </c>
      <c r="N258" s="20">
        <v>9</v>
      </c>
      <c r="O258" s="20">
        <v>2</v>
      </c>
      <c r="P258" s="20">
        <v>0</v>
      </c>
      <c r="Q258" s="41">
        <v>0</v>
      </c>
      <c r="R258" s="20">
        <v>0</v>
      </c>
    </row>
    <row r="259" spans="1:18" ht="11.15" customHeight="1" x14ac:dyDescent="0.2">
      <c r="A259" s="21" t="s">
        <v>126</v>
      </c>
      <c r="B259" s="30">
        <v>100</v>
      </c>
      <c r="C259" s="30">
        <v>20.512820999999999</v>
      </c>
      <c r="D259" s="30">
        <v>17.948718</v>
      </c>
      <c r="E259" s="30">
        <v>38.461537999999997</v>
      </c>
      <c r="F259" s="30">
        <v>15.384615</v>
      </c>
      <c r="G259" s="30">
        <v>2.5641029999999998</v>
      </c>
      <c r="H259" s="30">
        <v>5.1282050000000003</v>
      </c>
      <c r="I259" s="30">
        <v>0</v>
      </c>
      <c r="J259" s="30">
        <v>0</v>
      </c>
      <c r="K259" s="30">
        <v>56.410255999999997</v>
      </c>
      <c r="L259" s="30">
        <v>17.948718</v>
      </c>
      <c r="M259" s="30">
        <v>79.487178999999998</v>
      </c>
      <c r="N259" s="30">
        <v>23.076923000000001</v>
      </c>
      <c r="O259" s="30">
        <v>5.1282050000000003</v>
      </c>
      <c r="P259" s="30">
        <v>71.128204999999994</v>
      </c>
      <c r="Q259" s="42">
        <v>71</v>
      </c>
      <c r="R259" s="34" t="s">
        <v>391</v>
      </c>
    </row>
    <row r="260" spans="1:18" ht="11.15" customHeight="1" x14ac:dyDescent="0.2">
      <c r="A260" s="19" t="s">
        <v>903</v>
      </c>
      <c r="B260" s="20">
        <v>75</v>
      </c>
      <c r="C260" s="20">
        <v>23</v>
      </c>
      <c r="D260" s="20">
        <v>18</v>
      </c>
      <c r="E260" s="20">
        <v>13</v>
      </c>
      <c r="F260" s="20">
        <v>12</v>
      </c>
      <c r="G260" s="20">
        <v>7</v>
      </c>
      <c r="H260" s="20">
        <v>2</v>
      </c>
      <c r="I260" s="20">
        <v>0</v>
      </c>
      <c r="J260" s="20">
        <v>0</v>
      </c>
      <c r="K260" s="20">
        <v>31</v>
      </c>
      <c r="L260" s="20">
        <v>19</v>
      </c>
      <c r="M260" s="20">
        <v>52</v>
      </c>
      <c r="N260" s="20">
        <v>21</v>
      </c>
      <c r="O260" s="20">
        <v>2</v>
      </c>
      <c r="P260" s="20">
        <v>0</v>
      </c>
      <c r="Q260" s="41">
        <v>0</v>
      </c>
      <c r="R260" s="20">
        <v>0</v>
      </c>
    </row>
    <row r="261" spans="1:18" ht="11.15" customHeight="1" x14ac:dyDescent="0.2">
      <c r="A261" s="21" t="s">
        <v>126</v>
      </c>
      <c r="B261" s="30">
        <v>100</v>
      </c>
      <c r="C261" s="30">
        <v>30.666667</v>
      </c>
      <c r="D261" s="30">
        <v>24</v>
      </c>
      <c r="E261" s="30">
        <v>17.333333</v>
      </c>
      <c r="F261" s="30">
        <v>16</v>
      </c>
      <c r="G261" s="30">
        <v>9.3333329999999997</v>
      </c>
      <c r="H261" s="30">
        <v>2.6666669999999999</v>
      </c>
      <c r="I261" s="30">
        <v>0</v>
      </c>
      <c r="J261" s="30">
        <v>0</v>
      </c>
      <c r="K261" s="30">
        <v>41.333333000000003</v>
      </c>
      <c r="L261" s="30">
        <v>25.333333</v>
      </c>
      <c r="M261" s="30">
        <v>69.333332999999996</v>
      </c>
      <c r="N261" s="30">
        <v>28</v>
      </c>
      <c r="O261" s="30">
        <v>2.6666669999999999</v>
      </c>
      <c r="P261" s="30">
        <v>69.666667000000004</v>
      </c>
      <c r="Q261" s="42">
        <v>68</v>
      </c>
      <c r="R261" s="34">
        <v>60</v>
      </c>
    </row>
    <row r="262" spans="1:18" ht="11.15" customHeight="1" x14ac:dyDescent="0.2">
      <c r="A262" s="19" t="s">
        <v>904</v>
      </c>
      <c r="B262" s="20">
        <v>117</v>
      </c>
      <c r="C262" s="20">
        <v>39</v>
      </c>
      <c r="D262" s="20">
        <v>33</v>
      </c>
      <c r="E262" s="20">
        <v>23</v>
      </c>
      <c r="F262" s="20">
        <v>11</v>
      </c>
      <c r="G262" s="20">
        <v>7</v>
      </c>
      <c r="H262" s="20">
        <v>4</v>
      </c>
      <c r="I262" s="20">
        <v>0</v>
      </c>
      <c r="J262" s="20">
        <v>0</v>
      </c>
      <c r="K262" s="20">
        <v>56</v>
      </c>
      <c r="L262" s="20">
        <v>18</v>
      </c>
      <c r="M262" s="20">
        <v>78</v>
      </c>
      <c r="N262" s="20">
        <v>22</v>
      </c>
      <c r="O262" s="20">
        <v>4</v>
      </c>
      <c r="P262" s="20">
        <v>0</v>
      </c>
      <c r="Q262" s="41">
        <v>0</v>
      </c>
      <c r="R262" s="20">
        <v>0</v>
      </c>
    </row>
    <row r="263" spans="1:18" ht="11.15" customHeight="1" x14ac:dyDescent="0.2">
      <c r="A263" s="21" t="s">
        <v>126</v>
      </c>
      <c r="B263" s="30">
        <v>100</v>
      </c>
      <c r="C263" s="30">
        <v>33.333333000000003</v>
      </c>
      <c r="D263" s="30">
        <v>28.205127999999998</v>
      </c>
      <c r="E263" s="30">
        <v>19.65812</v>
      </c>
      <c r="F263" s="30">
        <v>9.4017090000000003</v>
      </c>
      <c r="G263" s="30">
        <v>5.9829059999999998</v>
      </c>
      <c r="H263" s="30">
        <v>3.418803</v>
      </c>
      <c r="I263" s="30">
        <v>0</v>
      </c>
      <c r="J263" s="30">
        <v>0</v>
      </c>
      <c r="K263" s="30">
        <v>47.863247999999999</v>
      </c>
      <c r="L263" s="30">
        <v>15.384615</v>
      </c>
      <c r="M263" s="30">
        <v>66.666667000000004</v>
      </c>
      <c r="N263" s="30">
        <v>18.803419000000002</v>
      </c>
      <c r="O263" s="30">
        <v>3.418803</v>
      </c>
      <c r="P263" s="30">
        <v>68.803419000000005</v>
      </c>
      <c r="Q263" s="42">
        <v>67</v>
      </c>
      <c r="R263" s="34">
        <v>62</v>
      </c>
    </row>
    <row r="264" spans="1:18" ht="11.15" customHeight="1" x14ac:dyDescent="0.2">
      <c r="A264" s="19" t="s">
        <v>905</v>
      </c>
      <c r="B264" s="20">
        <v>1288</v>
      </c>
      <c r="C264" s="20">
        <v>247</v>
      </c>
      <c r="D264" s="20">
        <v>245</v>
      </c>
      <c r="E264" s="20">
        <v>245</v>
      </c>
      <c r="F264" s="20">
        <v>251</v>
      </c>
      <c r="G264" s="20">
        <v>157</v>
      </c>
      <c r="H264" s="20">
        <v>79</v>
      </c>
      <c r="I264" s="20">
        <v>55</v>
      </c>
      <c r="J264" s="20">
        <v>9</v>
      </c>
      <c r="K264" s="20">
        <v>490</v>
      </c>
      <c r="L264" s="20">
        <v>408</v>
      </c>
      <c r="M264" s="20">
        <v>1041</v>
      </c>
      <c r="N264" s="20">
        <v>551</v>
      </c>
      <c r="O264" s="20">
        <v>143</v>
      </c>
      <c r="P264" s="20">
        <v>0</v>
      </c>
      <c r="Q264" s="41">
        <v>0</v>
      </c>
      <c r="R264" s="20">
        <v>0</v>
      </c>
    </row>
    <row r="265" spans="1:18" ht="11.15" customHeight="1" x14ac:dyDescent="0.2">
      <c r="A265" s="21" t="s">
        <v>126</v>
      </c>
      <c r="B265" s="30">
        <v>100</v>
      </c>
      <c r="C265" s="30">
        <v>19.177019000000001</v>
      </c>
      <c r="D265" s="30">
        <v>19.021739</v>
      </c>
      <c r="E265" s="30">
        <v>19.021739</v>
      </c>
      <c r="F265" s="30">
        <v>19.487577999999999</v>
      </c>
      <c r="G265" s="30">
        <v>12.189441</v>
      </c>
      <c r="H265" s="30">
        <v>6.13354</v>
      </c>
      <c r="I265" s="30">
        <v>4.2701859999999998</v>
      </c>
      <c r="J265" s="30">
        <v>0.69875799999999999</v>
      </c>
      <c r="K265" s="30">
        <v>38.043478</v>
      </c>
      <c r="L265" s="30">
        <v>31.677019000000001</v>
      </c>
      <c r="M265" s="30">
        <v>80.822980999999999</v>
      </c>
      <c r="N265" s="30">
        <v>42.779502999999998</v>
      </c>
      <c r="O265" s="30">
        <v>11.102484</v>
      </c>
      <c r="P265" s="30">
        <v>73.199534</v>
      </c>
      <c r="Q265" s="42">
        <v>72</v>
      </c>
      <c r="R265" s="34">
        <v>77</v>
      </c>
    </row>
    <row r="266" spans="1:18" ht="11.15" customHeight="1" x14ac:dyDescent="0.2">
      <c r="A266" s="19" t="s">
        <v>873</v>
      </c>
      <c r="B266" s="20">
        <v>669</v>
      </c>
      <c r="C266" s="20">
        <v>70</v>
      </c>
      <c r="D266" s="20">
        <v>129</v>
      </c>
      <c r="E266" s="20">
        <v>153</v>
      </c>
      <c r="F266" s="20">
        <v>147</v>
      </c>
      <c r="G266" s="20">
        <v>102</v>
      </c>
      <c r="H266" s="20">
        <v>50</v>
      </c>
      <c r="I266" s="20">
        <v>16</v>
      </c>
      <c r="J266" s="20">
        <v>2</v>
      </c>
      <c r="K266" s="20">
        <v>282</v>
      </c>
      <c r="L266" s="20">
        <v>249</v>
      </c>
      <c r="M266" s="20">
        <v>599</v>
      </c>
      <c r="N266" s="20">
        <v>317</v>
      </c>
      <c r="O266" s="20">
        <v>68</v>
      </c>
      <c r="P266" s="20">
        <v>0</v>
      </c>
      <c r="Q266" s="41">
        <v>0</v>
      </c>
      <c r="R266" s="20">
        <v>0</v>
      </c>
    </row>
    <row r="267" spans="1:18" ht="11.15" customHeight="1" x14ac:dyDescent="0.2">
      <c r="A267" s="21" t="s">
        <v>126</v>
      </c>
      <c r="B267" s="30">
        <v>100</v>
      </c>
      <c r="C267" s="30">
        <v>10.463378000000001</v>
      </c>
      <c r="D267" s="30">
        <v>19.282511</v>
      </c>
      <c r="E267" s="30">
        <v>22.869955000000001</v>
      </c>
      <c r="F267" s="30">
        <v>21.973094</v>
      </c>
      <c r="G267" s="30">
        <v>15.246637</v>
      </c>
      <c r="H267" s="30">
        <v>7.4738420000000003</v>
      </c>
      <c r="I267" s="30">
        <v>2.391629</v>
      </c>
      <c r="J267" s="30">
        <v>0.298954</v>
      </c>
      <c r="K267" s="30">
        <v>42.152465999999997</v>
      </c>
      <c r="L267" s="30">
        <v>37.219731000000003</v>
      </c>
      <c r="M267" s="30">
        <v>89.536621999999994</v>
      </c>
      <c r="N267" s="30">
        <v>47.384155</v>
      </c>
      <c r="O267" s="30">
        <v>10.164425</v>
      </c>
      <c r="P267" s="30">
        <v>74.243646999999996</v>
      </c>
      <c r="Q267" s="42">
        <v>74</v>
      </c>
      <c r="R267" s="34">
        <v>71</v>
      </c>
    </row>
    <row r="268" spans="1:18" ht="11.15" customHeight="1" x14ac:dyDescent="0.2">
      <c r="A268" s="18" t="s">
        <v>909</v>
      </c>
      <c r="B268" s="18"/>
      <c r="C268" s="18"/>
      <c r="D268" s="18"/>
      <c r="E268" s="18"/>
      <c r="F268" s="18"/>
      <c r="G268" s="18"/>
      <c r="H268" s="18"/>
      <c r="I268" s="18"/>
      <c r="J268" s="18"/>
      <c r="K268" s="18"/>
      <c r="L268" s="18"/>
      <c r="M268" s="18"/>
      <c r="N268" s="18"/>
      <c r="O268" s="18"/>
      <c r="P268" s="18"/>
      <c r="Q268" s="39"/>
      <c r="R268" s="63"/>
    </row>
    <row r="269" spans="1:18" ht="11.15" customHeight="1" x14ac:dyDescent="0.2">
      <c r="A269" s="19" t="s">
        <v>910</v>
      </c>
      <c r="B269" s="20">
        <v>541</v>
      </c>
      <c r="C269" s="20">
        <v>109</v>
      </c>
      <c r="D269" s="20">
        <v>109</v>
      </c>
      <c r="E269" s="20">
        <v>99</v>
      </c>
      <c r="F269" s="20">
        <v>100</v>
      </c>
      <c r="G269" s="20">
        <v>68</v>
      </c>
      <c r="H269" s="20">
        <v>38</v>
      </c>
      <c r="I269" s="20">
        <v>17</v>
      </c>
      <c r="J269" s="20">
        <v>1</v>
      </c>
      <c r="K269" s="20">
        <v>208</v>
      </c>
      <c r="L269" s="20">
        <v>168</v>
      </c>
      <c r="M269" s="20">
        <v>432</v>
      </c>
      <c r="N269" s="20">
        <v>224</v>
      </c>
      <c r="O269" s="20">
        <v>56</v>
      </c>
      <c r="P269" s="20">
        <v>0</v>
      </c>
      <c r="Q269" s="41">
        <v>0</v>
      </c>
      <c r="R269" s="20">
        <v>0</v>
      </c>
    </row>
    <row r="270" spans="1:18" ht="11.15" customHeight="1" x14ac:dyDescent="0.2">
      <c r="A270" s="21" t="s">
        <v>126</v>
      </c>
      <c r="B270" s="30">
        <v>100</v>
      </c>
      <c r="C270" s="30">
        <v>20.147874000000002</v>
      </c>
      <c r="D270" s="30">
        <v>20.147874000000002</v>
      </c>
      <c r="E270" s="30">
        <v>18.299444999999999</v>
      </c>
      <c r="F270" s="30">
        <v>18.484287999999999</v>
      </c>
      <c r="G270" s="30">
        <v>12.569316000000001</v>
      </c>
      <c r="H270" s="30">
        <v>7.0240299999999998</v>
      </c>
      <c r="I270" s="30">
        <v>3.1423290000000001</v>
      </c>
      <c r="J270" s="30">
        <v>0.18484300000000001</v>
      </c>
      <c r="K270" s="30">
        <v>38.447319999999998</v>
      </c>
      <c r="L270" s="30">
        <v>31.053604</v>
      </c>
      <c r="M270" s="30">
        <v>79.852125999999998</v>
      </c>
      <c r="N270" s="30">
        <v>41.404806000000001</v>
      </c>
      <c r="O270" s="30">
        <v>10.351201</v>
      </c>
      <c r="P270" s="30">
        <v>72.794824000000006</v>
      </c>
      <c r="Q270" s="42">
        <v>72</v>
      </c>
      <c r="R270" s="34">
        <v>71</v>
      </c>
    </row>
    <row r="271" spans="1:18" ht="11.15" customHeight="1" x14ac:dyDescent="0.2">
      <c r="A271" s="19" t="s">
        <v>911</v>
      </c>
      <c r="B271" s="20">
        <v>877</v>
      </c>
      <c r="C271" s="20">
        <v>161</v>
      </c>
      <c r="D271" s="20">
        <v>160</v>
      </c>
      <c r="E271" s="20">
        <v>182</v>
      </c>
      <c r="F271" s="20">
        <v>170</v>
      </c>
      <c r="G271" s="20">
        <v>113</v>
      </c>
      <c r="H271" s="20">
        <v>54</v>
      </c>
      <c r="I271" s="20">
        <v>30</v>
      </c>
      <c r="J271" s="20">
        <v>7</v>
      </c>
      <c r="K271" s="20">
        <v>342</v>
      </c>
      <c r="L271" s="20">
        <v>283</v>
      </c>
      <c r="M271" s="20">
        <v>716</v>
      </c>
      <c r="N271" s="20">
        <v>374</v>
      </c>
      <c r="O271" s="20">
        <v>91</v>
      </c>
      <c r="P271" s="20">
        <v>0</v>
      </c>
      <c r="Q271" s="41">
        <v>0</v>
      </c>
      <c r="R271" s="20">
        <v>0</v>
      </c>
    </row>
    <row r="272" spans="1:18" ht="11.15" customHeight="1" x14ac:dyDescent="0.2">
      <c r="A272" s="21" t="s">
        <v>126</v>
      </c>
      <c r="B272" s="30">
        <v>100</v>
      </c>
      <c r="C272" s="30">
        <v>18.358039000000002</v>
      </c>
      <c r="D272" s="30">
        <v>18.244014</v>
      </c>
      <c r="E272" s="30">
        <v>20.752566000000002</v>
      </c>
      <c r="F272" s="30">
        <v>19.384264999999999</v>
      </c>
      <c r="G272" s="30">
        <v>12.884835000000001</v>
      </c>
      <c r="H272" s="30">
        <v>6.1573549999999999</v>
      </c>
      <c r="I272" s="30">
        <v>3.4207529999999999</v>
      </c>
      <c r="J272" s="30">
        <v>0.798176</v>
      </c>
      <c r="K272" s="30">
        <v>38.996578999999997</v>
      </c>
      <c r="L272" s="30">
        <v>32.269098999999997</v>
      </c>
      <c r="M272" s="30">
        <v>81.641960999999995</v>
      </c>
      <c r="N272" s="30">
        <v>42.645381999999998</v>
      </c>
      <c r="O272" s="30">
        <v>10.376283000000001</v>
      </c>
      <c r="P272" s="30">
        <v>73.273660000000007</v>
      </c>
      <c r="Q272" s="42">
        <v>73</v>
      </c>
      <c r="R272" s="34">
        <v>72</v>
      </c>
    </row>
    <row r="273" spans="1:18" ht="11.15" customHeight="1" x14ac:dyDescent="0.2">
      <c r="A273" s="19" t="s">
        <v>912</v>
      </c>
      <c r="B273" s="20">
        <v>543</v>
      </c>
      <c r="C273" s="20">
        <v>83</v>
      </c>
      <c r="D273" s="20">
        <v>109</v>
      </c>
      <c r="E273" s="20">
        <v>118</v>
      </c>
      <c r="F273" s="20">
        <v>109</v>
      </c>
      <c r="G273" s="20">
        <v>68</v>
      </c>
      <c r="H273" s="20">
        <v>36</v>
      </c>
      <c r="I273" s="20">
        <v>18</v>
      </c>
      <c r="J273" s="20">
        <v>2</v>
      </c>
      <c r="K273" s="20">
        <v>227</v>
      </c>
      <c r="L273" s="20">
        <v>177</v>
      </c>
      <c r="M273" s="20">
        <v>460</v>
      </c>
      <c r="N273" s="20">
        <v>233</v>
      </c>
      <c r="O273" s="20">
        <v>56</v>
      </c>
      <c r="P273" s="20">
        <v>0</v>
      </c>
      <c r="Q273" s="41">
        <v>0</v>
      </c>
      <c r="R273" s="20">
        <v>0</v>
      </c>
    </row>
    <row r="274" spans="1:18" ht="11.15" customHeight="1" x14ac:dyDescent="0.2">
      <c r="A274" s="21" t="s">
        <v>126</v>
      </c>
      <c r="B274" s="30">
        <v>100</v>
      </c>
      <c r="C274" s="30">
        <v>15.285451</v>
      </c>
      <c r="D274" s="30">
        <v>20.073664999999998</v>
      </c>
      <c r="E274" s="30">
        <v>21.731123</v>
      </c>
      <c r="F274" s="30">
        <v>20.073664999999998</v>
      </c>
      <c r="G274" s="30">
        <v>12.523020000000001</v>
      </c>
      <c r="H274" s="30">
        <v>6.6298339999999998</v>
      </c>
      <c r="I274" s="30">
        <v>3.3149169999999999</v>
      </c>
      <c r="J274" s="30">
        <v>0.36832399999999998</v>
      </c>
      <c r="K274" s="30">
        <v>41.804788000000002</v>
      </c>
      <c r="L274" s="30">
        <v>32.596685000000001</v>
      </c>
      <c r="M274" s="30">
        <v>84.714549000000005</v>
      </c>
      <c r="N274" s="30">
        <v>42.909761000000003</v>
      </c>
      <c r="O274" s="30">
        <v>10.313076000000001</v>
      </c>
      <c r="P274" s="30">
        <v>73.360957999999997</v>
      </c>
      <c r="Q274" s="42">
        <v>73</v>
      </c>
      <c r="R274" s="34">
        <v>77</v>
      </c>
    </row>
    <row r="275" spans="1:18" ht="11.15" customHeight="1" x14ac:dyDescent="0.2">
      <c r="A275" s="19" t="s">
        <v>913</v>
      </c>
      <c r="B275" s="20">
        <v>227</v>
      </c>
      <c r="C275" s="20">
        <v>34</v>
      </c>
      <c r="D275" s="20">
        <v>54</v>
      </c>
      <c r="E275" s="20">
        <v>50</v>
      </c>
      <c r="F275" s="20">
        <v>48</v>
      </c>
      <c r="G275" s="20">
        <v>25</v>
      </c>
      <c r="H275" s="20">
        <v>9</v>
      </c>
      <c r="I275" s="20">
        <v>6</v>
      </c>
      <c r="J275" s="20">
        <v>1</v>
      </c>
      <c r="K275" s="20">
        <v>104</v>
      </c>
      <c r="L275" s="20">
        <v>73</v>
      </c>
      <c r="M275" s="20">
        <v>193</v>
      </c>
      <c r="N275" s="20">
        <v>89</v>
      </c>
      <c r="O275" s="20">
        <v>16</v>
      </c>
      <c r="P275" s="20">
        <v>0</v>
      </c>
      <c r="Q275" s="41">
        <v>0</v>
      </c>
      <c r="R275" s="20">
        <v>0</v>
      </c>
    </row>
    <row r="276" spans="1:18" ht="11.15" customHeight="1" x14ac:dyDescent="0.2">
      <c r="A276" s="21" t="s">
        <v>126</v>
      </c>
      <c r="B276" s="30">
        <v>100</v>
      </c>
      <c r="C276" s="30">
        <v>14.977974</v>
      </c>
      <c r="D276" s="30">
        <v>23.788546</v>
      </c>
      <c r="E276" s="30">
        <v>22.026432</v>
      </c>
      <c r="F276" s="30">
        <v>21.145374</v>
      </c>
      <c r="G276" s="30">
        <v>11.013216</v>
      </c>
      <c r="H276" s="30">
        <v>3.9647579999999998</v>
      </c>
      <c r="I276" s="30">
        <v>2.6431719999999999</v>
      </c>
      <c r="J276" s="30">
        <v>0.440529</v>
      </c>
      <c r="K276" s="30">
        <v>45.814978000000004</v>
      </c>
      <c r="L276" s="30">
        <v>32.158589999999997</v>
      </c>
      <c r="M276" s="30">
        <v>85.022025999999997</v>
      </c>
      <c r="N276" s="30">
        <v>39.207048</v>
      </c>
      <c r="O276" s="30">
        <v>7.0484580000000001</v>
      </c>
      <c r="P276" s="30">
        <v>72.779736</v>
      </c>
      <c r="Q276" s="42">
        <v>72</v>
      </c>
      <c r="R276" s="34">
        <v>68</v>
      </c>
    </row>
    <row r="277" spans="1:18" ht="11.15" customHeight="1" x14ac:dyDescent="0.2">
      <c r="A277" s="18" t="s">
        <v>914</v>
      </c>
      <c r="B277" s="18"/>
      <c r="C277" s="18"/>
      <c r="D277" s="18"/>
      <c r="E277" s="18"/>
      <c r="F277" s="18"/>
      <c r="G277" s="18"/>
      <c r="H277" s="18"/>
      <c r="I277" s="18"/>
      <c r="J277" s="18"/>
      <c r="K277" s="18"/>
      <c r="L277" s="18"/>
      <c r="M277" s="18"/>
      <c r="N277" s="18"/>
      <c r="O277" s="18"/>
      <c r="P277" s="18"/>
      <c r="Q277" s="39"/>
      <c r="R277" s="63"/>
    </row>
    <row r="278" spans="1:18" ht="11.15" customHeight="1" x14ac:dyDescent="0.2">
      <c r="A278" s="19" t="s">
        <v>915</v>
      </c>
      <c r="B278" s="20">
        <v>294</v>
      </c>
      <c r="C278" s="20">
        <v>57</v>
      </c>
      <c r="D278" s="20">
        <v>61</v>
      </c>
      <c r="E278" s="20">
        <v>58</v>
      </c>
      <c r="F278" s="20">
        <v>56</v>
      </c>
      <c r="G278" s="20">
        <v>33</v>
      </c>
      <c r="H278" s="20">
        <v>20</v>
      </c>
      <c r="I278" s="20">
        <v>8</v>
      </c>
      <c r="J278" s="20">
        <v>1</v>
      </c>
      <c r="K278" s="20">
        <v>119</v>
      </c>
      <c r="L278" s="20">
        <v>89</v>
      </c>
      <c r="M278" s="20">
        <v>237</v>
      </c>
      <c r="N278" s="20">
        <v>118</v>
      </c>
      <c r="O278" s="20">
        <v>29</v>
      </c>
      <c r="P278" s="20">
        <v>0</v>
      </c>
      <c r="Q278" s="41">
        <v>0</v>
      </c>
      <c r="R278" s="20">
        <v>0</v>
      </c>
    </row>
    <row r="279" spans="1:18" ht="11.15" customHeight="1" x14ac:dyDescent="0.2">
      <c r="A279" s="21" t="s">
        <v>126</v>
      </c>
      <c r="B279" s="30">
        <v>100</v>
      </c>
      <c r="C279" s="30">
        <v>19.387754999999999</v>
      </c>
      <c r="D279" s="30">
        <v>20.748298999999999</v>
      </c>
      <c r="E279" s="30">
        <v>19.727891</v>
      </c>
      <c r="F279" s="30">
        <v>19.047619000000001</v>
      </c>
      <c r="G279" s="30">
        <v>11.224489999999999</v>
      </c>
      <c r="H279" s="30">
        <v>6.802721</v>
      </c>
      <c r="I279" s="30">
        <v>2.721088</v>
      </c>
      <c r="J279" s="30">
        <v>0.34013599999999999</v>
      </c>
      <c r="K279" s="30">
        <v>40.476190000000003</v>
      </c>
      <c r="L279" s="30">
        <v>30.272109</v>
      </c>
      <c r="M279" s="30">
        <v>80.612245000000001</v>
      </c>
      <c r="N279" s="30">
        <v>40.136054000000001</v>
      </c>
      <c r="O279" s="30">
        <v>9.8639460000000003</v>
      </c>
      <c r="P279" s="30">
        <v>72.663264999999996</v>
      </c>
      <c r="Q279" s="42">
        <v>72</v>
      </c>
      <c r="R279" s="34">
        <v>75</v>
      </c>
    </row>
    <row r="280" spans="1:18" ht="11.15" customHeight="1" x14ac:dyDescent="0.2">
      <c r="A280" s="19" t="s">
        <v>916</v>
      </c>
      <c r="B280" s="20">
        <v>664</v>
      </c>
      <c r="C280" s="20">
        <v>116</v>
      </c>
      <c r="D280" s="20">
        <v>129</v>
      </c>
      <c r="E280" s="20">
        <v>128</v>
      </c>
      <c r="F280" s="20">
        <v>135</v>
      </c>
      <c r="G280" s="20">
        <v>76</v>
      </c>
      <c r="H280" s="20">
        <v>55</v>
      </c>
      <c r="I280" s="20">
        <v>21</v>
      </c>
      <c r="J280" s="20">
        <v>4</v>
      </c>
      <c r="K280" s="20">
        <v>257</v>
      </c>
      <c r="L280" s="20">
        <v>211</v>
      </c>
      <c r="M280" s="20">
        <v>548</v>
      </c>
      <c r="N280" s="20">
        <v>291</v>
      </c>
      <c r="O280" s="20">
        <v>80</v>
      </c>
      <c r="P280" s="20">
        <v>0</v>
      </c>
      <c r="Q280" s="41">
        <v>0</v>
      </c>
      <c r="R280" s="20">
        <v>0</v>
      </c>
    </row>
    <row r="281" spans="1:18" ht="11.15" customHeight="1" x14ac:dyDescent="0.2">
      <c r="A281" s="21" t="s">
        <v>126</v>
      </c>
      <c r="B281" s="30">
        <v>100</v>
      </c>
      <c r="C281" s="30">
        <v>17.46988</v>
      </c>
      <c r="D281" s="30">
        <v>19.427710999999999</v>
      </c>
      <c r="E281" s="30">
        <v>19.277107999999998</v>
      </c>
      <c r="F281" s="30">
        <v>20.331325</v>
      </c>
      <c r="G281" s="30">
        <v>11.445783</v>
      </c>
      <c r="H281" s="30">
        <v>8.2831329999999994</v>
      </c>
      <c r="I281" s="30">
        <v>3.1626509999999999</v>
      </c>
      <c r="J281" s="30">
        <v>0.60241</v>
      </c>
      <c r="K281" s="30">
        <v>38.704819000000001</v>
      </c>
      <c r="L281" s="30">
        <v>31.777107999999998</v>
      </c>
      <c r="M281" s="30">
        <v>82.530119999999997</v>
      </c>
      <c r="N281" s="30">
        <v>43.825301000000003</v>
      </c>
      <c r="O281" s="30">
        <v>12.048192999999999</v>
      </c>
      <c r="P281" s="30">
        <v>73.454819000000001</v>
      </c>
      <c r="Q281" s="42">
        <v>73</v>
      </c>
      <c r="R281" s="34">
        <v>75</v>
      </c>
    </row>
    <row r="282" spans="1:18" ht="11.15" customHeight="1" x14ac:dyDescent="0.2">
      <c r="A282" s="19" t="s">
        <v>917</v>
      </c>
      <c r="B282" s="20">
        <v>421</v>
      </c>
      <c r="C282" s="20">
        <v>72</v>
      </c>
      <c r="D282" s="20">
        <v>82</v>
      </c>
      <c r="E282" s="20">
        <v>84</v>
      </c>
      <c r="F282" s="20">
        <v>95</v>
      </c>
      <c r="G282" s="20">
        <v>55</v>
      </c>
      <c r="H282" s="20">
        <v>18</v>
      </c>
      <c r="I282" s="20">
        <v>12</v>
      </c>
      <c r="J282" s="20">
        <v>3</v>
      </c>
      <c r="K282" s="20">
        <v>166</v>
      </c>
      <c r="L282" s="20">
        <v>150</v>
      </c>
      <c r="M282" s="20">
        <v>349</v>
      </c>
      <c r="N282" s="20">
        <v>183</v>
      </c>
      <c r="O282" s="20">
        <v>33</v>
      </c>
      <c r="P282" s="20">
        <v>0</v>
      </c>
      <c r="Q282" s="41">
        <v>0</v>
      </c>
      <c r="R282" s="20">
        <v>0</v>
      </c>
    </row>
    <row r="283" spans="1:18" ht="11.15" customHeight="1" x14ac:dyDescent="0.2">
      <c r="A283" s="21" t="s">
        <v>126</v>
      </c>
      <c r="B283" s="30">
        <v>100</v>
      </c>
      <c r="C283" s="30">
        <v>17.102138</v>
      </c>
      <c r="D283" s="30">
        <v>19.477435</v>
      </c>
      <c r="E283" s="30">
        <v>19.952494000000002</v>
      </c>
      <c r="F283" s="30">
        <v>22.565321000000001</v>
      </c>
      <c r="G283" s="30">
        <v>13.064133</v>
      </c>
      <c r="H283" s="30">
        <v>4.2755340000000004</v>
      </c>
      <c r="I283" s="30">
        <v>2.8503560000000001</v>
      </c>
      <c r="J283" s="30">
        <v>0.71258900000000003</v>
      </c>
      <c r="K283" s="30">
        <v>39.429929000000001</v>
      </c>
      <c r="L283" s="30">
        <v>35.629454000000003</v>
      </c>
      <c r="M283" s="30">
        <v>82.897862000000003</v>
      </c>
      <c r="N283" s="30">
        <v>43.467933000000002</v>
      </c>
      <c r="O283" s="30">
        <v>7.8384799999999997</v>
      </c>
      <c r="P283" s="30">
        <v>73.047505999999998</v>
      </c>
      <c r="Q283" s="42">
        <v>73</v>
      </c>
      <c r="R283" s="34">
        <v>77</v>
      </c>
    </row>
    <row r="284" spans="1:18" ht="11.15" customHeight="1" x14ac:dyDescent="0.2">
      <c r="A284" s="19" t="s">
        <v>918</v>
      </c>
      <c r="B284" s="20">
        <v>358</v>
      </c>
      <c r="C284" s="20">
        <v>61</v>
      </c>
      <c r="D284" s="20">
        <v>61</v>
      </c>
      <c r="E284" s="20">
        <v>76</v>
      </c>
      <c r="F284" s="20">
        <v>70</v>
      </c>
      <c r="G284" s="20">
        <v>60</v>
      </c>
      <c r="H284" s="20">
        <v>18</v>
      </c>
      <c r="I284" s="20">
        <v>10</v>
      </c>
      <c r="J284" s="20">
        <v>2</v>
      </c>
      <c r="K284" s="20">
        <v>137</v>
      </c>
      <c r="L284" s="20">
        <v>130</v>
      </c>
      <c r="M284" s="20">
        <v>297</v>
      </c>
      <c r="N284" s="20">
        <v>160</v>
      </c>
      <c r="O284" s="20">
        <v>30</v>
      </c>
      <c r="P284" s="20">
        <v>0</v>
      </c>
      <c r="Q284" s="41">
        <v>0</v>
      </c>
      <c r="R284" s="20">
        <v>0</v>
      </c>
    </row>
    <row r="285" spans="1:18" ht="11.15" customHeight="1" x14ac:dyDescent="0.2">
      <c r="A285" s="21" t="s">
        <v>126</v>
      </c>
      <c r="B285" s="30">
        <v>100</v>
      </c>
      <c r="C285" s="30">
        <v>17.039106</v>
      </c>
      <c r="D285" s="30">
        <v>17.039106</v>
      </c>
      <c r="E285" s="30">
        <v>21.229050000000001</v>
      </c>
      <c r="F285" s="30">
        <v>19.553073000000001</v>
      </c>
      <c r="G285" s="30">
        <v>16.759777</v>
      </c>
      <c r="H285" s="30">
        <v>5.027933</v>
      </c>
      <c r="I285" s="30">
        <v>2.7932959999999998</v>
      </c>
      <c r="J285" s="30">
        <v>0.55865900000000002</v>
      </c>
      <c r="K285" s="30">
        <v>38.268155999999998</v>
      </c>
      <c r="L285" s="30">
        <v>36.312849</v>
      </c>
      <c r="M285" s="30">
        <v>82.960893999999996</v>
      </c>
      <c r="N285" s="30">
        <v>44.692737000000001</v>
      </c>
      <c r="O285" s="30">
        <v>8.3798879999999993</v>
      </c>
      <c r="P285" s="30">
        <v>73.530726000000001</v>
      </c>
      <c r="Q285" s="42">
        <v>73</v>
      </c>
      <c r="R285" s="34">
        <v>71</v>
      </c>
    </row>
    <row r="286" spans="1:18" ht="11.15" customHeight="1" x14ac:dyDescent="0.2">
      <c r="A286" s="19" t="s">
        <v>919</v>
      </c>
      <c r="B286" s="20">
        <v>217</v>
      </c>
      <c r="C286" s="20">
        <v>37</v>
      </c>
      <c r="D286" s="20">
        <v>47</v>
      </c>
      <c r="E286" s="20">
        <v>46</v>
      </c>
      <c r="F286" s="20">
        <v>40</v>
      </c>
      <c r="G286" s="20">
        <v>26</v>
      </c>
      <c r="H286" s="20">
        <v>12</v>
      </c>
      <c r="I286" s="20">
        <v>8</v>
      </c>
      <c r="J286" s="20">
        <v>1</v>
      </c>
      <c r="K286" s="20">
        <v>93</v>
      </c>
      <c r="L286" s="20">
        <v>66</v>
      </c>
      <c r="M286" s="20">
        <v>180</v>
      </c>
      <c r="N286" s="20">
        <v>87</v>
      </c>
      <c r="O286" s="20">
        <v>21</v>
      </c>
      <c r="P286" s="20">
        <v>0</v>
      </c>
      <c r="Q286" s="41">
        <v>0</v>
      </c>
      <c r="R286" s="20">
        <v>0</v>
      </c>
    </row>
    <row r="287" spans="1:18" ht="11.15" customHeight="1" x14ac:dyDescent="0.2">
      <c r="A287" s="21" t="s">
        <v>126</v>
      </c>
      <c r="B287" s="30">
        <v>100</v>
      </c>
      <c r="C287" s="30">
        <v>17.050691</v>
      </c>
      <c r="D287" s="30">
        <v>21.658985999999999</v>
      </c>
      <c r="E287" s="30">
        <v>21.198156999999998</v>
      </c>
      <c r="F287" s="30">
        <v>18.43318</v>
      </c>
      <c r="G287" s="30">
        <v>11.981567</v>
      </c>
      <c r="H287" s="30">
        <v>5.529954</v>
      </c>
      <c r="I287" s="30">
        <v>3.686636</v>
      </c>
      <c r="J287" s="30">
        <v>0.46082899999999999</v>
      </c>
      <c r="K287" s="30">
        <v>42.857143000000001</v>
      </c>
      <c r="L287" s="30">
        <v>30.414746999999998</v>
      </c>
      <c r="M287" s="30">
        <v>82.949309</v>
      </c>
      <c r="N287" s="30">
        <v>40.092165999999999</v>
      </c>
      <c r="O287" s="30">
        <v>9.6774190000000004</v>
      </c>
      <c r="P287" s="30">
        <v>72.930875999999998</v>
      </c>
      <c r="Q287" s="42">
        <v>72</v>
      </c>
      <c r="R287" s="34">
        <v>77</v>
      </c>
    </row>
    <row r="288" spans="1:18" ht="11.15" customHeight="1" x14ac:dyDescent="0.2">
      <c r="A288" s="19" t="s">
        <v>920</v>
      </c>
      <c r="B288" s="20">
        <v>234</v>
      </c>
      <c r="C288" s="20">
        <v>44</v>
      </c>
      <c r="D288" s="20">
        <v>52</v>
      </c>
      <c r="E288" s="20">
        <v>57</v>
      </c>
      <c r="F288" s="20">
        <v>31</v>
      </c>
      <c r="G288" s="20">
        <v>24</v>
      </c>
      <c r="H288" s="20">
        <v>14</v>
      </c>
      <c r="I288" s="20">
        <v>12</v>
      </c>
      <c r="J288" s="20">
        <v>0</v>
      </c>
      <c r="K288" s="20">
        <v>109</v>
      </c>
      <c r="L288" s="20">
        <v>55</v>
      </c>
      <c r="M288" s="20">
        <v>190</v>
      </c>
      <c r="N288" s="20">
        <v>81</v>
      </c>
      <c r="O288" s="20">
        <v>26</v>
      </c>
      <c r="P288" s="20">
        <v>0</v>
      </c>
      <c r="Q288" s="41">
        <v>0</v>
      </c>
      <c r="R288" s="20">
        <v>0</v>
      </c>
    </row>
    <row r="289" spans="1:18" ht="11.15" customHeight="1" x14ac:dyDescent="0.2">
      <c r="A289" s="31"/>
      <c r="B289" s="32">
        <v>100</v>
      </c>
      <c r="C289" s="32">
        <v>18.803419000000002</v>
      </c>
      <c r="D289" s="32">
        <v>22.222221999999999</v>
      </c>
      <c r="E289" s="32">
        <v>24.358974</v>
      </c>
      <c r="F289" s="32">
        <v>13.247863000000001</v>
      </c>
      <c r="G289" s="32">
        <v>10.256410000000001</v>
      </c>
      <c r="H289" s="32">
        <v>5.9829059999999998</v>
      </c>
      <c r="I289" s="32">
        <v>5.1282050000000003</v>
      </c>
      <c r="J289" s="32">
        <v>0</v>
      </c>
      <c r="K289" s="32">
        <v>46.581197000000003</v>
      </c>
      <c r="L289" s="32">
        <v>23.504273999999999</v>
      </c>
      <c r="M289" s="32">
        <v>81.196580999999995</v>
      </c>
      <c r="N289" s="32">
        <v>34.615385000000003</v>
      </c>
      <c r="O289" s="32">
        <v>11.111110999999999</v>
      </c>
      <c r="P289" s="32">
        <v>72.474359000000007</v>
      </c>
      <c r="Q289" s="48">
        <v>71</v>
      </c>
      <c r="R289" s="65">
        <v>71</v>
      </c>
    </row>
    <row r="290" spans="1:18" ht="11.15" customHeight="1" x14ac:dyDescent="0.2"/>
  </sheetData>
  <phoneticPr fontId="1"/>
  <pageMargins left="0.75" right="0.75" top="1" bottom="1" header="0.5" footer="0.5"/>
  <pageSetup paperSize="9" orientation="portrait" r:id="rId1"/>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7BE8C-AC9D-42F7-95D5-259F8CE36A6F}">
  <dimension ref="A1:G29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7" x14ac:dyDescent="0.2">
      <c r="A1" s="8" t="s">
        <v>126</v>
      </c>
      <c r="B1" s="9"/>
    </row>
    <row r="2" spans="1:7" x14ac:dyDescent="0.2">
      <c r="A2" s="11" t="str">
        <f xml:space="preserve"> HYPERLINK("#'目次'!B9","[3]")</f>
        <v>[3]</v>
      </c>
    </row>
    <row r="3" spans="1:7" x14ac:dyDescent="0.2">
      <c r="A3" s="9" t="s">
        <v>126</v>
      </c>
      <c r="B3" s="12" t="s">
        <v>147</v>
      </c>
    </row>
    <row r="4" spans="1:7" s="15" customFormat="1" ht="62.5" x14ac:dyDescent="0.2">
      <c r="A4" s="13" t="s">
        <v>126</v>
      </c>
      <c r="B4" s="14" t="s">
        <v>831</v>
      </c>
      <c r="C4" s="14" t="s">
        <v>148</v>
      </c>
      <c r="D4" s="14" t="s">
        <v>396</v>
      </c>
      <c r="E4" s="14" t="s">
        <v>149</v>
      </c>
      <c r="F4" s="14" t="s">
        <v>150</v>
      </c>
      <c r="G4" s="14" t="s">
        <v>873</v>
      </c>
    </row>
    <row r="5" spans="1:7" x14ac:dyDescent="0.2">
      <c r="A5" s="16" t="s">
        <v>845</v>
      </c>
      <c r="B5" s="17">
        <v>2188</v>
      </c>
      <c r="C5" s="17">
        <v>151</v>
      </c>
      <c r="D5" s="17">
        <v>1446</v>
      </c>
      <c r="E5" s="17">
        <v>150</v>
      </c>
      <c r="F5" s="17">
        <v>372</v>
      </c>
      <c r="G5" s="17">
        <v>69</v>
      </c>
    </row>
    <row r="6" spans="1:7" x14ac:dyDescent="0.2">
      <c r="A6" s="21" t="s">
        <v>126</v>
      </c>
      <c r="B6" s="30">
        <v>100</v>
      </c>
      <c r="C6" s="30">
        <v>6.9012799999999999</v>
      </c>
      <c r="D6" s="30">
        <v>66.087750999999997</v>
      </c>
      <c r="E6" s="30">
        <v>6.8555760000000001</v>
      </c>
      <c r="F6" s="30">
        <v>17.001828</v>
      </c>
      <c r="G6" s="30">
        <v>3.153565</v>
      </c>
    </row>
    <row r="7" spans="1:7" x14ac:dyDescent="0.2">
      <c r="A7" s="18" t="s">
        <v>846</v>
      </c>
      <c r="B7" s="18"/>
      <c r="C7" s="18"/>
      <c r="D7" s="18"/>
      <c r="E7" s="18"/>
      <c r="F7" s="18"/>
      <c r="G7" s="18"/>
    </row>
    <row r="8" spans="1:7" x14ac:dyDescent="0.2">
      <c r="A8" s="19" t="s">
        <v>847</v>
      </c>
      <c r="B8" s="20">
        <v>1092</v>
      </c>
      <c r="C8" s="20">
        <v>92</v>
      </c>
      <c r="D8" s="20">
        <v>813</v>
      </c>
      <c r="E8" s="20">
        <v>65</v>
      </c>
      <c r="F8" s="20">
        <v>83</v>
      </c>
      <c r="G8" s="20">
        <v>39</v>
      </c>
    </row>
    <row r="9" spans="1:7" x14ac:dyDescent="0.2">
      <c r="A9" s="21" t="s">
        <v>126</v>
      </c>
      <c r="B9" s="30">
        <v>100</v>
      </c>
      <c r="C9" s="30">
        <v>8.4249080000000003</v>
      </c>
      <c r="D9" s="30">
        <v>74.450548999999995</v>
      </c>
      <c r="E9" s="30">
        <v>5.9523809999999999</v>
      </c>
      <c r="F9" s="30">
        <v>7.600733</v>
      </c>
      <c r="G9" s="30">
        <v>3.5714290000000002</v>
      </c>
    </row>
    <row r="10" spans="1:7" x14ac:dyDescent="0.2">
      <c r="A10" s="19" t="s">
        <v>848</v>
      </c>
      <c r="B10" s="20">
        <v>1095</v>
      </c>
      <c r="C10" s="20">
        <v>59</v>
      </c>
      <c r="D10" s="20">
        <v>632</v>
      </c>
      <c r="E10" s="20">
        <v>85</v>
      </c>
      <c r="F10" s="20">
        <v>289</v>
      </c>
      <c r="G10" s="20">
        <v>30</v>
      </c>
    </row>
    <row r="11" spans="1:7" x14ac:dyDescent="0.2">
      <c r="A11" s="21" t="s">
        <v>126</v>
      </c>
      <c r="B11" s="30">
        <v>100</v>
      </c>
      <c r="C11" s="30">
        <v>5.388128</v>
      </c>
      <c r="D11" s="30">
        <v>57.716895000000001</v>
      </c>
      <c r="E11" s="30">
        <v>7.7625570000000002</v>
      </c>
      <c r="F11" s="30">
        <v>26.392693999999999</v>
      </c>
      <c r="G11" s="30">
        <v>2.7397260000000001</v>
      </c>
    </row>
    <row r="12" spans="1:7" x14ac:dyDescent="0.2">
      <c r="A12" s="19" t="s">
        <v>849</v>
      </c>
      <c r="B12" s="20">
        <v>1</v>
      </c>
      <c r="C12" s="20">
        <v>0</v>
      </c>
      <c r="D12" s="20">
        <v>1</v>
      </c>
      <c r="E12" s="20">
        <v>0</v>
      </c>
      <c r="F12" s="20">
        <v>0</v>
      </c>
      <c r="G12" s="20">
        <v>0</v>
      </c>
    </row>
    <row r="13" spans="1:7" x14ac:dyDescent="0.2">
      <c r="A13" s="21" t="s">
        <v>126</v>
      </c>
      <c r="B13" s="30">
        <v>100</v>
      </c>
      <c r="C13" s="30">
        <v>0</v>
      </c>
      <c r="D13" s="30">
        <v>100</v>
      </c>
      <c r="E13" s="30">
        <v>0</v>
      </c>
      <c r="F13" s="30">
        <v>0</v>
      </c>
      <c r="G13" s="30">
        <v>0</v>
      </c>
    </row>
    <row r="14" spans="1:7" x14ac:dyDescent="0.2">
      <c r="A14" s="18" t="s">
        <v>850</v>
      </c>
      <c r="B14" s="18"/>
      <c r="C14" s="18"/>
      <c r="D14" s="18"/>
      <c r="E14" s="18"/>
      <c r="F14" s="18"/>
      <c r="G14" s="18"/>
    </row>
    <row r="15" spans="1:7" x14ac:dyDescent="0.2">
      <c r="A15" s="19" t="s">
        <v>851</v>
      </c>
      <c r="B15" s="20">
        <v>387</v>
      </c>
      <c r="C15" s="20">
        <v>55</v>
      </c>
      <c r="D15" s="20">
        <v>270</v>
      </c>
      <c r="E15" s="20">
        <v>36</v>
      </c>
      <c r="F15" s="20">
        <v>16</v>
      </c>
      <c r="G15" s="20">
        <v>10</v>
      </c>
    </row>
    <row r="16" spans="1:7" x14ac:dyDescent="0.2">
      <c r="A16" s="21" t="s">
        <v>126</v>
      </c>
      <c r="B16" s="30">
        <v>100</v>
      </c>
      <c r="C16" s="30">
        <v>14.211886</v>
      </c>
      <c r="D16" s="30">
        <v>69.767442000000003</v>
      </c>
      <c r="E16" s="30">
        <v>9.3023260000000008</v>
      </c>
      <c r="F16" s="30">
        <v>4.1343670000000001</v>
      </c>
      <c r="G16" s="30">
        <v>2.5839789999999998</v>
      </c>
    </row>
    <row r="17" spans="1:7" x14ac:dyDescent="0.2">
      <c r="A17" s="19" t="s">
        <v>852</v>
      </c>
      <c r="B17" s="20">
        <v>432</v>
      </c>
      <c r="C17" s="20">
        <v>37</v>
      </c>
      <c r="D17" s="20">
        <v>329</v>
      </c>
      <c r="E17" s="20">
        <v>31</v>
      </c>
      <c r="F17" s="20">
        <v>23</v>
      </c>
      <c r="G17" s="20">
        <v>12</v>
      </c>
    </row>
    <row r="18" spans="1:7" x14ac:dyDescent="0.2">
      <c r="A18" s="21" t="s">
        <v>126</v>
      </c>
      <c r="B18" s="30">
        <v>100</v>
      </c>
      <c r="C18" s="30">
        <v>8.5648149999999994</v>
      </c>
      <c r="D18" s="30">
        <v>76.157407000000006</v>
      </c>
      <c r="E18" s="30">
        <v>7.1759259999999996</v>
      </c>
      <c r="F18" s="30">
        <v>5.3240740000000004</v>
      </c>
      <c r="G18" s="30">
        <v>2.7777780000000001</v>
      </c>
    </row>
    <row r="19" spans="1:7" x14ac:dyDescent="0.2">
      <c r="A19" s="19" t="s">
        <v>853</v>
      </c>
      <c r="B19" s="20">
        <v>449</v>
      </c>
      <c r="C19" s="20">
        <v>29</v>
      </c>
      <c r="D19" s="20">
        <v>323</v>
      </c>
      <c r="E19" s="20">
        <v>32</v>
      </c>
      <c r="F19" s="20">
        <v>51</v>
      </c>
      <c r="G19" s="20">
        <v>14</v>
      </c>
    </row>
    <row r="20" spans="1:7" x14ac:dyDescent="0.2">
      <c r="A20" s="21" t="s">
        <v>126</v>
      </c>
      <c r="B20" s="30">
        <v>100</v>
      </c>
      <c r="C20" s="30">
        <v>6.4587969999999997</v>
      </c>
      <c r="D20" s="30">
        <v>71.937639000000004</v>
      </c>
      <c r="E20" s="30">
        <v>7.1269489999999998</v>
      </c>
      <c r="F20" s="30">
        <v>11.358575</v>
      </c>
      <c r="G20" s="30">
        <v>3.1180400000000001</v>
      </c>
    </row>
    <row r="21" spans="1:7" x14ac:dyDescent="0.2">
      <c r="A21" s="19" t="s">
        <v>854</v>
      </c>
      <c r="B21" s="20">
        <v>427</v>
      </c>
      <c r="C21" s="20">
        <v>19</v>
      </c>
      <c r="D21" s="20">
        <v>283</v>
      </c>
      <c r="E21" s="20">
        <v>36</v>
      </c>
      <c r="F21" s="20">
        <v>71</v>
      </c>
      <c r="G21" s="20">
        <v>18</v>
      </c>
    </row>
    <row r="22" spans="1:7" x14ac:dyDescent="0.2">
      <c r="A22" s="21" t="s">
        <v>126</v>
      </c>
      <c r="B22" s="30">
        <v>100</v>
      </c>
      <c r="C22" s="30">
        <v>4.449649</v>
      </c>
      <c r="D22" s="30">
        <v>66.276347000000001</v>
      </c>
      <c r="E22" s="30">
        <v>8.4309130000000003</v>
      </c>
      <c r="F22" s="30">
        <v>16.627635000000001</v>
      </c>
      <c r="G22" s="30">
        <v>4.2154569999999998</v>
      </c>
    </row>
    <row r="23" spans="1:7" x14ac:dyDescent="0.2">
      <c r="A23" s="19" t="s">
        <v>855</v>
      </c>
      <c r="B23" s="20">
        <v>274</v>
      </c>
      <c r="C23" s="20">
        <v>8</v>
      </c>
      <c r="D23" s="20">
        <v>165</v>
      </c>
      <c r="E23" s="20">
        <v>7</v>
      </c>
      <c r="F23" s="20">
        <v>86</v>
      </c>
      <c r="G23" s="20">
        <v>8</v>
      </c>
    </row>
    <row r="24" spans="1:7" x14ac:dyDescent="0.2">
      <c r="A24" s="21" t="s">
        <v>126</v>
      </c>
      <c r="B24" s="30">
        <v>100</v>
      </c>
      <c r="C24" s="30">
        <v>2.919708</v>
      </c>
      <c r="D24" s="30">
        <v>60.218978</v>
      </c>
      <c r="E24" s="30">
        <v>2.554745</v>
      </c>
      <c r="F24" s="30">
        <v>31.386861</v>
      </c>
      <c r="G24" s="30">
        <v>2.919708</v>
      </c>
    </row>
    <row r="25" spans="1:7" x14ac:dyDescent="0.2">
      <c r="A25" s="19" t="s">
        <v>856</v>
      </c>
      <c r="B25" s="20">
        <v>137</v>
      </c>
      <c r="C25" s="20">
        <v>3</v>
      </c>
      <c r="D25" s="20">
        <v>58</v>
      </c>
      <c r="E25" s="20">
        <v>8</v>
      </c>
      <c r="F25" s="20">
        <v>64</v>
      </c>
      <c r="G25" s="20">
        <v>4</v>
      </c>
    </row>
    <row r="26" spans="1:7" x14ac:dyDescent="0.2">
      <c r="A26" s="21" t="s">
        <v>126</v>
      </c>
      <c r="B26" s="30">
        <v>100</v>
      </c>
      <c r="C26" s="30">
        <v>2.189781</v>
      </c>
      <c r="D26" s="30">
        <v>42.335766</v>
      </c>
      <c r="E26" s="30">
        <v>5.8394159999999999</v>
      </c>
      <c r="F26" s="30">
        <v>46.715328</v>
      </c>
      <c r="G26" s="30">
        <v>2.919708</v>
      </c>
    </row>
    <row r="27" spans="1:7" x14ac:dyDescent="0.2">
      <c r="A27" s="19" t="s">
        <v>857</v>
      </c>
      <c r="B27" s="20">
        <v>71</v>
      </c>
      <c r="C27" s="20">
        <v>0</v>
      </c>
      <c r="D27" s="20">
        <v>17</v>
      </c>
      <c r="E27" s="20">
        <v>0</v>
      </c>
      <c r="F27" s="20">
        <v>51</v>
      </c>
      <c r="G27" s="20">
        <v>3</v>
      </c>
    </row>
    <row r="28" spans="1:7" x14ac:dyDescent="0.2">
      <c r="A28" s="21" t="s">
        <v>126</v>
      </c>
      <c r="B28" s="30">
        <v>100</v>
      </c>
      <c r="C28" s="30">
        <v>0</v>
      </c>
      <c r="D28" s="30">
        <v>23.943662</v>
      </c>
      <c r="E28" s="30">
        <v>0</v>
      </c>
      <c r="F28" s="30">
        <v>71.830985999999996</v>
      </c>
      <c r="G28" s="30">
        <v>4.225352</v>
      </c>
    </row>
    <row r="29" spans="1:7" x14ac:dyDescent="0.2">
      <c r="A29" s="19" t="s">
        <v>858</v>
      </c>
      <c r="B29" s="20">
        <v>11</v>
      </c>
      <c r="C29" s="20">
        <v>0</v>
      </c>
      <c r="D29" s="20">
        <v>1</v>
      </c>
      <c r="E29" s="20">
        <v>0</v>
      </c>
      <c r="F29" s="20">
        <v>10</v>
      </c>
      <c r="G29" s="20">
        <v>0</v>
      </c>
    </row>
    <row r="30" spans="1:7" x14ac:dyDescent="0.2">
      <c r="A30" s="21" t="s">
        <v>126</v>
      </c>
      <c r="B30" s="30">
        <v>100</v>
      </c>
      <c r="C30" s="30">
        <v>0</v>
      </c>
      <c r="D30" s="30">
        <v>9.0909089999999999</v>
      </c>
      <c r="E30" s="30">
        <v>0</v>
      </c>
      <c r="F30" s="30">
        <v>90.909091000000004</v>
      </c>
      <c r="G30" s="30">
        <v>0</v>
      </c>
    </row>
    <row r="31" spans="1:7" x14ac:dyDescent="0.2">
      <c r="A31" s="19" t="s">
        <v>859</v>
      </c>
      <c r="B31" s="20">
        <v>881</v>
      </c>
      <c r="C31" s="20">
        <v>66</v>
      </c>
      <c r="D31" s="20">
        <v>652</v>
      </c>
      <c r="E31" s="20">
        <v>63</v>
      </c>
      <c r="F31" s="20">
        <v>74</v>
      </c>
      <c r="G31" s="20">
        <v>26</v>
      </c>
    </row>
    <row r="32" spans="1:7" x14ac:dyDescent="0.2">
      <c r="A32" s="21" t="s">
        <v>126</v>
      </c>
      <c r="B32" s="30">
        <v>100</v>
      </c>
      <c r="C32" s="30">
        <v>7.4914870000000002</v>
      </c>
      <c r="D32" s="30">
        <v>74.006810000000002</v>
      </c>
      <c r="E32" s="30">
        <v>7.1509650000000002</v>
      </c>
      <c r="F32" s="30">
        <v>8.3995460000000008</v>
      </c>
      <c r="G32" s="30">
        <v>2.9511919999999998</v>
      </c>
    </row>
    <row r="33" spans="1:7" x14ac:dyDescent="0.2">
      <c r="A33" s="19" t="s">
        <v>860</v>
      </c>
      <c r="B33" s="20">
        <v>701</v>
      </c>
      <c r="C33" s="20">
        <v>27</v>
      </c>
      <c r="D33" s="20">
        <v>448</v>
      </c>
      <c r="E33" s="20">
        <v>43</v>
      </c>
      <c r="F33" s="20">
        <v>157</v>
      </c>
      <c r="G33" s="20">
        <v>26</v>
      </c>
    </row>
    <row r="34" spans="1:7" x14ac:dyDescent="0.2">
      <c r="A34" s="21" t="s">
        <v>126</v>
      </c>
      <c r="B34" s="30">
        <v>100</v>
      </c>
      <c r="C34" s="30">
        <v>3.8516409999999999</v>
      </c>
      <c r="D34" s="30">
        <v>63.908701999999998</v>
      </c>
      <c r="E34" s="30">
        <v>6.1340940000000002</v>
      </c>
      <c r="F34" s="30">
        <v>22.396576</v>
      </c>
      <c r="G34" s="30">
        <v>3.708987</v>
      </c>
    </row>
    <row r="35" spans="1:7" x14ac:dyDescent="0.2">
      <c r="A35" s="19" t="s">
        <v>861</v>
      </c>
      <c r="B35" s="20">
        <v>1801</v>
      </c>
      <c r="C35" s="20">
        <v>96</v>
      </c>
      <c r="D35" s="20">
        <v>1176</v>
      </c>
      <c r="E35" s="20">
        <v>114</v>
      </c>
      <c r="F35" s="20">
        <v>356</v>
      </c>
      <c r="G35" s="20">
        <v>59</v>
      </c>
    </row>
    <row r="36" spans="1:7" x14ac:dyDescent="0.2">
      <c r="A36" s="21" t="s">
        <v>126</v>
      </c>
      <c r="B36" s="30">
        <v>100</v>
      </c>
      <c r="C36" s="30">
        <v>5.3303719999999997</v>
      </c>
      <c r="D36" s="30">
        <v>65.297056999999995</v>
      </c>
      <c r="E36" s="30">
        <v>6.3298170000000002</v>
      </c>
      <c r="F36" s="30">
        <v>19.766795999999999</v>
      </c>
      <c r="G36" s="30">
        <v>3.2759580000000001</v>
      </c>
    </row>
    <row r="37" spans="1:7" x14ac:dyDescent="0.2">
      <c r="A37" s="19" t="s">
        <v>862</v>
      </c>
      <c r="B37" s="20">
        <v>920</v>
      </c>
      <c r="C37" s="20">
        <v>30</v>
      </c>
      <c r="D37" s="20">
        <v>524</v>
      </c>
      <c r="E37" s="20">
        <v>51</v>
      </c>
      <c r="F37" s="20">
        <v>282</v>
      </c>
      <c r="G37" s="20">
        <v>33</v>
      </c>
    </row>
    <row r="38" spans="1:7" x14ac:dyDescent="0.2">
      <c r="A38" s="21" t="s">
        <v>126</v>
      </c>
      <c r="B38" s="30">
        <v>100</v>
      </c>
      <c r="C38" s="30">
        <v>3.2608700000000002</v>
      </c>
      <c r="D38" s="30">
        <v>56.956522</v>
      </c>
      <c r="E38" s="30">
        <v>5.5434780000000003</v>
      </c>
      <c r="F38" s="30">
        <v>30.652173999999999</v>
      </c>
      <c r="G38" s="30">
        <v>3.586957</v>
      </c>
    </row>
    <row r="39" spans="1:7" x14ac:dyDescent="0.2">
      <c r="A39" s="19" t="s">
        <v>863</v>
      </c>
      <c r="B39" s="20">
        <v>219</v>
      </c>
      <c r="C39" s="20">
        <v>3</v>
      </c>
      <c r="D39" s="20">
        <v>76</v>
      </c>
      <c r="E39" s="20">
        <v>8</v>
      </c>
      <c r="F39" s="20">
        <v>125</v>
      </c>
      <c r="G39" s="20">
        <v>7</v>
      </c>
    </row>
    <row r="40" spans="1:7" x14ac:dyDescent="0.2">
      <c r="A40" s="21" t="s">
        <v>126</v>
      </c>
      <c r="B40" s="30">
        <v>100</v>
      </c>
      <c r="C40" s="30">
        <v>1.3698630000000001</v>
      </c>
      <c r="D40" s="30">
        <v>34.703195999999998</v>
      </c>
      <c r="E40" s="30">
        <v>3.652968</v>
      </c>
      <c r="F40" s="30">
        <v>57.077626000000002</v>
      </c>
      <c r="G40" s="30">
        <v>3.1963469999999998</v>
      </c>
    </row>
    <row r="41" spans="1:7" x14ac:dyDescent="0.2">
      <c r="A41" s="18" t="s">
        <v>864</v>
      </c>
      <c r="B41" s="17">
        <v>208</v>
      </c>
      <c r="C41" s="17">
        <v>33</v>
      </c>
      <c r="D41" s="17">
        <v>146</v>
      </c>
      <c r="E41" s="17">
        <v>17</v>
      </c>
      <c r="F41" s="17">
        <v>7</v>
      </c>
      <c r="G41" s="17">
        <v>5</v>
      </c>
    </row>
    <row r="42" spans="1:7" x14ac:dyDescent="0.2">
      <c r="A42" s="21" t="s">
        <v>126</v>
      </c>
      <c r="B42" s="30">
        <v>100</v>
      </c>
      <c r="C42" s="30">
        <v>15.865385</v>
      </c>
      <c r="D42" s="30">
        <v>70.192307999999997</v>
      </c>
      <c r="E42" s="30">
        <v>8.1730769999999993</v>
      </c>
      <c r="F42" s="30">
        <v>3.3653849999999998</v>
      </c>
      <c r="G42" s="30">
        <v>2.4038460000000001</v>
      </c>
    </row>
    <row r="43" spans="1:7" x14ac:dyDescent="0.2">
      <c r="A43" s="19" t="s">
        <v>852</v>
      </c>
      <c r="B43" s="20">
        <v>220</v>
      </c>
      <c r="C43" s="20">
        <v>25</v>
      </c>
      <c r="D43" s="20">
        <v>172</v>
      </c>
      <c r="E43" s="20">
        <v>11</v>
      </c>
      <c r="F43" s="20">
        <v>6</v>
      </c>
      <c r="G43" s="20">
        <v>6</v>
      </c>
    </row>
    <row r="44" spans="1:7" x14ac:dyDescent="0.2">
      <c r="A44" s="21" t="s">
        <v>126</v>
      </c>
      <c r="B44" s="30">
        <v>100</v>
      </c>
      <c r="C44" s="30">
        <v>11.363636</v>
      </c>
      <c r="D44" s="30">
        <v>78.181818000000007</v>
      </c>
      <c r="E44" s="30">
        <v>5</v>
      </c>
      <c r="F44" s="30">
        <v>2.7272729999999998</v>
      </c>
      <c r="G44" s="30">
        <v>2.7272729999999998</v>
      </c>
    </row>
    <row r="45" spans="1:7" x14ac:dyDescent="0.2">
      <c r="A45" s="19" t="s">
        <v>853</v>
      </c>
      <c r="B45" s="20">
        <v>226</v>
      </c>
      <c r="C45" s="20">
        <v>20</v>
      </c>
      <c r="D45" s="20">
        <v>169</v>
      </c>
      <c r="E45" s="20">
        <v>17</v>
      </c>
      <c r="F45" s="20">
        <v>9</v>
      </c>
      <c r="G45" s="20">
        <v>11</v>
      </c>
    </row>
    <row r="46" spans="1:7" x14ac:dyDescent="0.2">
      <c r="A46" s="21" t="s">
        <v>126</v>
      </c>
      <c r="B46" s="30">
        <v>100</v>
      </c>
      <c r="C46" s="30">
        <v>8.849558</v>
      </c>
      <c r="D46" s="30">
        <v>74.778761000000003</v>
      </c>
      <c r="E46" s="30">
        <v>7.5221239999999998</v>
      </c>
      <c r="F46" s="30">
        <v>3.9823010000000001</v>
      </c>
      <c r="G46" s="30">
        <v>4.8672570000000004</v>
      </c>
    </row>
    <row r="47" spans="1:7" x14ac:dyDescent="0.2">
      <c r="A47" s="19" t="s">
        <v>854</v>
      </c>
      <c r="B47" s="20">
        <v>211</v>
      </c>
      <c r="C47" s="20">
        <v>8</v>
      </c>
      <c r="D47" s="20">
        <v>162</v>
      </c>
      <c r="E47" s="20">
        <v>13</v>
      </c>
      <c r="F47" s="20">
        <v>18</v>
      </c>
      <c r="G47" s="20">
        <v>10</v>
      </c>
    </row>
    <row r="48" spans="1:7" x14ac:dyDescent="0.2">
      <c r="A48" s="21" t="s">
        <v>126</v>
      </c>
      <c r="B48" s="30">
        <v>100</v>
      </c>
      <c r="C48" s="30">
        <v>3.7914690000000002</v>
      </c>
      <c r="D48" s="30">
        <v>76.777251000000007</v>
      </c>
      <c r="E48" s="30">
        <v>6.1611370000000001</v>
      </c>
      <c r="F48" s="30">
        <v>8.5308060000000001</v>
      </c>
      <c r="G48" s="30">
        <v>4.7393359999999998</v>
      </c>
    </row>
    <row r="49" spans="1:7" x14ac:dyDescent="0.2">
      <c r="A49" s="19" t="s">
        <v>855</v>
      </c>
      <c r="B49" s="20">
        <v>134</v>
      </c>
      <c r="C49" s="20">
        <v>6</v>
      </c>
      <c r="D49" s="20">
        <v>109</v>
      </c>
      <c r="E49" s="20">
        <v>3</v>
      </c>
      <c r="F49" s="20">
        <v>12</v>
      </c>
      <c r="G49" s="20">
        <v>4</v>
      </c>
    </row>
    <row r="50" spans="1:7" x14ac:dyDescent="0.2">
      <c r="A50" s="21" t="s">
        <v>126</v>
      </c>
      <c r="B50" s="30">
        <v>100</v>
      </c>
      <c r="C50" s="30">
        <v>4.4776119999999997</v>
      </c>
      <c r="D50" s="30">
        <v>81.343283999999997</v>
      </c>
      <c r="E50" s="30">
        <v>2.2388059999999999</v>
      </c>
      <c r="F50" s="30">
        <v>8.9552239999999994</v>
      </c>
      <c r="G50" s="30">
        <v>2.9850750000000001</v>
      </c>
    </row>
    <row r="51" spans="1:7" x14ac:dyDescent="0.2">
      <c r="A51" s="19" t="s">
        <v>856</v>
      </c>
      <c r="B51" s="20">
        <v>65</v>
      </c>
      <c r="C51" s="20">
        <v>0</v>
      </c>
      <c r="D51" s="20">
        <v>43</v>
      </c>
      <c r="E51" s="20">
        <v>4</v>
      </c>
      <c r="F51" s="20">
        <v>16</v>
      </c>
      <c r="G51" s="20">
        <v>2</v>
      </c>
    </row>
    <row r="52" spans="1:7" x14ac:dyDescent="0.2">
      <c r="A52" s="21" t="s">
        <v>126</v>
      </c>
      <c r="B52" s="30">
        <v>100</v>
      </c>
      <c r="C52" s="30">
        <v>0</v>
      </c>
      <c r="D52" s="30">
        <v>66.153846000000001</v>
      </c>
      <c r="E52" s="30">
        <v>6.1538459999999997</v>
      </c>
      <c r="F52" s="30">
        <v>24.615385</v>
      </c>
      <c r="G52" s="30">
        <v>3.0769229999999999</v>
      </c>
    </row>
    <row r="53" spans="1:7" x14ac:dyDescent="0.2">
      <c r="A53" s="19" t="s">
        <v>857</v>
      </c>
      <c r="B53" s="20">
        <v>25</v>
      </c>
      <c r="C53" s="20">
        <v>0</v>
      </c>
      <c r="D53" s="20">
        <v>11</v>
      </c>
      <c r="E53" s="20">
        <v>0</v>
      </c>
      <c r="F53" s="20">
        <v>13</v>
      </c>
      <c r="G53" s="20">
        <v>1</v>
      </c>
    </row>
    <row r="54" spans="1:7" x14ac:dyDescent="0.2">
      <c r="A54" s="21" t="s">
        <v>126</v>
      </c>
      <c r="B54" s="30">
        <v>100</v>
      </c>
      <c r="C54" s="30">
        <v>0</v>
      </c>
      <c r="D54" s="30">
        <v>44</v>
      </c>
      <c r="E54" s="30">
        <v>0</v>
      </c>
      <c r="F54" s="30">
        <v>52</v>
      </c>
      <c r="G54" s="30">
        <v>4</v>
      </c>
    </row>
    <row r="55" spans="1:7" x14ac:dyDescent="0.2">
      <c r="A55" s="19" t="s">
        <v>858</v>
      </c>
      <c r="B55" s="20">
        <v>3</v>
      </c>
      <c r="C55" s="20">
        <v>0</v>
      </c>
      <c r="D55" s="20">
        <v>1</v>
      </c>
      <c r="E55" s="20">
        <v>0</v>
      </c>
      <c r="F55" s="20">
        <v>2</v>
      </c>
      <c r="G55" s="20">
        <v>0</v>
      </c>
    </row>
    <row r="56" spans="1:7" x14ac:dyDescent="0.2">
      <c r="A56" s="21" t="s">
        <v>126</v>
      </c>
      <c r="B56" s="30">
        <v>100</v>
      </c>
      <c r="C56" s="30">
        <v>0</v>
      </c>
      <c r="D56" s="30">
        <v>33.333333000000003</v>
      </c>
      <c r="E56" s="30">
        <v>0</v>
      </c>
      <c r="F56" s="30">
        <v>66.666667000000004</v>
      </c>
      <c r="G56" s="30">
        <v>0</v>
      </c>
    </row>
    <row r="57" spans="1:7" x14ac:dyDescent="0.2">
      <c r="A57" s="19" t="s">
        <v>859</v>
      </c>
      <c r="B57" s="20">
        <v>446</v>
      </c>
      <c r="C57" s="20">
        <v>45</v>
      </c>
      <c r="D57" s="20">
        <v>341</v>
      </c>
      <c r="E57" s="20">
        <v>28</v>
      </c>
      <c r="F57" s="20">
        <v>15</v>
      </c>
      <c r="G57" s="20">
        <v>17</v>
      </c>
    </row>
    <row r="58" spans="1:7" x14ac:dyDescent="0.2">
      <c r="A58" s="21" t="s">
        <v>126</v>
      </c>
      <c r="B58" s="30">
        <v>100</v>
      </c>
      <c r="C58" s="30">
        <v>10.089686</v>
      </c>
      <c r="D58" s="30">
        <v>76.457398999999995</v>
      </c>
      <c r="E58" s="30">
        <v>6.2780269999999998</v>
      </c>
      <c r="F58" s="30">
        <v>3.363229</v>
      </c>
      <c r="G58" s="30">
        <v>3.8116590000000001</v>
      </c>
    </row>
    <row r="59" spans="1:7" x14ac:dyDescent="0.2">
      <c r="A59" s="19" t="s">
        <v>860</v>
      </c>
      <c r="B59" s="20">
        <v>345</v>
      </c>
      <c r="C59" s="20">
        <v>14</v>
      </c>
      <c r="D59" s="20">
        <v>271</v>
      </c>
      <c r="E59" s="20">
        <v>16</v>
      </c>
      <c r="F59" s="20">
        <v>30</v>
      </c>
      <c r="G59" s="20">
        <v>14</v>
      </c>
    </row>
    <row r="60" spans="1:7" x14ac:dyDescent="0.2">
      <c r="A60" s="21" t="s">
        <v>126</v>
      </c>
      <c r="B60" s="30">
        <v>100</v>
      </c>
      <c r="C60" s="30">
        <v>4.0579710000000002</v>
      </c>
      <c r="D60" s="30">
        <v>78.550725</v>
      </c>
      <c r="E60" s="30">
        <v>4.6376809999999997</v>
      </c>
      <c r="F60" s="30">
        <v>8.6956520000000008</v>
      </c>
      <c r="G60" s="30">
        <v>4.0579710000000002</v>
      </c>
    </row>
    <row r="61" spans="1:7" x14ac:dyDescent="0.2">
      <c r="A61" s="19" t="s">
        <v>861</v>
      </c>
      <c r="B61" s="20">
        <v>884</v>
      </c>
      <c r="C61" s="20">
        <v>59</v>
      </c>
      <c r="D61" s="20">
        <v>667</v>
      </c>
      <c r="E61" s="20">
        <v>48</v>
      </c>
      <c r="F61" s="20">
        <v>76</v>
      </c>
      <c r="G61" s="20">
        <v>34</v>
      </c>
    </row>
    <row r="62" spans="1:7" x14ac:dyDescent="0.2">
      <c r="A62" s="21" t="s">
        <v>126</v>
      </c>
      <c r="B62" s="30">
        <v>100</v>
      </c>
      <c r="C62" s="30">
        <v>6.6742080000000001</v>
      </c>
      <c r="D62" s="30">
        <v>75.452489</v>
      </c>
      <c r="E62" s="30">
        <v>5.4298640000000002</v>
      </c>
      <c r="F62" s="30">
        <v>8.5972849999999994</v>
      </c>
      <c r="G62" s="30">
        <v>3.8461539999999999</v>
      </c>
    </row>
    <row r="63" spans="1:7" x14ac:dyDescent="0.2">
      <c r="A63" s="19" t="s">
        <v>862</v>
      </c>
      <c r="B63" s="20">
        <v>438</v>
      </c>
      <c r="C63" s="20">
        <v>14</v>
      </c>
      <c r="D63" s="20">
        <v>326</v>
      </c>
      <c r="E63" s="20">
        <v>20</v>
      </c>
      <c r="F63" s="20">
        <v>61</v>
      </c>
      <c r="G63" s="20">
        <v>17</v>
      </c>
    </row>
    <row r="64" spans="1:7" x14ac:dyDescent="0.2">
      <c r="A64" s="21" t="s">
        <v>126</v>
      </c>
      <c r="B64" s="30">
        <v>100</v>
      </c>
      <c r="C64" s="30">
        <v>3.1963469999999998</v>
      </c>
      <c r="D64" s="30">
        <v>74.429224000000005</v>
      </c>
      <c r="E64" s="30">
        <v>4.5662099999999999</v>
      </c>
      <c r="F64" s="30">
        <v>13.926940999999999</v>
      </c>
      <c r="G64" s="30">
        <v>3.8812790000000001</v>
      </c>
    </row>
    <row r="65" spans="1:7" x14ac:dyDescent="0.2">
      <c r="A65" s="19" t="s">
        <v>863</v>
      </c>
      <c r="B65" s="20">
        <v>93</v>
      </c>
      <c r="C65" s="20">
        <v>0</v>
      </c>
      <c r="D65" s="20">
        <v>55</v>
      </c>
      <c r="E65" s="20">
        <v>4</v>
      </c>
      <c r="F65" s="20">
        <v>31</v>
      </c>
      <c r="G65" s="20">
        <v>3</v>
      </c>
    </row>
    <row r="66" spans="1:7" x14ac:dyDescent="0.2">
      <c r="A66" s="21" t="s">
        <v>126</v>
      </c>
      <c r="B66" s="30">
        <v>100</v>
      </c>
      <c r="C66" s="30">
        <v>0</v>
      </c>
      <c r="D66" s="30">
        <v>59.139785000000003</v>
      </c>
      <c r="E66" s="30">
        <v>4.301075</v>
      </c>
      <c r="F66" s="30">
        <v>33.333333000000003</v>
      </c>
      <c r="G66" s="30">
        <v>3.225806</v>
      </c>
    </row>
    <row r="67" spans="1:7" x14ac:dyDescent="0.2">
      <c r="A67" s="18" t="s">
        <v>865</v>
      </c>
      <c r="B67" s="17">
        <v>178</v>
      </c>
      <c r="C67" s="17">
        <v>22</v>
      </c>
      <c r="D67" s="17">
        <v>123</v>
      </c>
      <c r="E67" s="17">
        <v>19</v>
      </c>
      <c r="F67" s="17">
        <v>9</v>
      </c>
      <c r="G67" s="17">
        <v>5</v>
      </c>
    </row>
    <row r="68" spans="1:7" x14ac:dyDescent="0.2">
      <c r="A68" s="21" t="s">
        <v>126</v>
      </c>
      <c r="B68" s="30">
        <v>100</v>
      </c>
      <c r="C68" s="30">
        <v>12.359551</v>
      </c>
      <c r="D68" s="30">
        <v>69.101123999999999</v>
      </c>
      <c r="E68" s="30">
        <v>10.674156999999999</v>
      </c>
      <c r="F68" s="30">
        <v>5.0561800000000003</v>
      </c>
      <c r="G68" s="30">
        <v>2.808989</v>
      </c>
    </row>
    <row r="69" spans="1:7" x14ac:dyDescent="0.2">
      <c r="A69" s="19" t="s">
        <v>852</v>
      </c>
      <c r="B69" s="20">
        <v>212</v>
      </c>
      <c r="C69" s="20">
        <v>12</v>
      </c>
      <c r="D69" s="20">
        <v>157</v>
      </c>
      <c r="E69" s="20">
        <v>20</v>
      </c>
      <c r="F69" s="20">
        <v>17</v>
      </c>
      <c r="G69" s="20">
        <v>6</v>
      </c>
    </row>
    <row r="70" spans="1:7" x14ac:dyDescent="0.2">
      <c r="A70" s="21" t="s">
        <v>126</v>
      </c>
      <c r="B70" s="30">
        <v>100</v>
      </c>
      <c r="C70" s="30">
        <v>5.6603770000000004</v>
      </c>
      <c r="D70" s="30">
        <v>74.056603999999993</v>
      </c>
      <c r="E70" s="30">
        <v>9.4339619999999993</v>
      </c>
      <c r="F70" s="30">
        <v>8.0188679999999994</v>
      </c>
      <c r="G70" s="30">
        <v>2.8301889999999998</v>
      </c>
    </row>
    <row r="71" spans="1:7" x14ac:dyDescent="0.2">
      <c r="A71" s="19" t="s">
        <v>853</v>
      </c>
      <c r="B71" s="20">
        <v>223</v>
      </c>
      <c r="C71" s="20">
        <v>9</v>
      </c>
      <c r="D71" s="20">
        <v>154</v>
      </c>
      <c r="E71" s="20">
        <v>15</v>
      </c>
      <c r="F71" s="20">
        <v>42</v>
      </c>
      <c r="G71" s="20">
        <v>3</v>
      </c>
    </row>
    <row r="72" spans="1:7" x14ac:dyDescent="0.2">
      <c r="A72" s="21" t="s">
        <v>126</v>
      </c>
      <c r="B72" s="30">
        <v>100</v>
      </c>
      <c r="C72" s="30">
        <v>4.0358739999999997</v>
      </c>
      <c r="D72" s="30">
        <v>69.058295999999999</v>
      </c>
      <c r="E72" s="30">
        <v>6.7264569999999999</v>
      </c>
      <c r="F72" s="30">
        <v>18.834081000000001</v>
      </c>
      <c r="G72" s="30">
        <v>1.345291</v>
      </c>
    </row>
    <row r="73" spans="1:7" x14ac:dyDescent="0.2">
      <c r="A73" s="19" t="s">
        <v>854</v>
      </c>
      <c r="B73" s="20">
        <v>216</v>
      </c>
      <c r="C73" s="20">
        <v>11</v>
      </c>
      <c r="D73" s="20">
        <v>121</v>
      </c>
      <c r="E73" s="20">
        <v>23</v>
      </c>
      <c r="F73" s="20">
        <v>53</v>
      </c>
      <c r="G73" s="20">
        <v>8</v>
      </c>
    </row>
    <row r="74" spans="1:7" x14ac:dyDescent="0.2">
      <c r="A74" s="21" t="s">
        <v>126</v>
      </c>
      <c r="B74" s="30">
        <v>100</v>
      </c>
      <c r="C74" s="30">
        <v>5.0925929999999999</v>
      </c>
      <c r="D74" s="30">
        <v>56.018518999999998</v>
      </c>
      <c r="E74" s="30">
        <v>10.648148000000001</v>
      </c>
      <c r="F74" s="30">
        <v>24.537037000000002</v>
      </c>
      <c r="G74" s="30">
        <v>3.7037040000000001</v>
      </c>
    </row>
    <row r="75" spans="1:7" x14ac:dyDescent="0.2">
      <c r="A75" s="19" t="s">
        <v>855</v>
      </c>
      <c r="B75" s="20">
        <v>140</v>
      </c>
      <c r="C75" s="20">
        <v>2</v>
      </c>
      <c r="D75" s="20">
        <v>56</v>
      </c>
      <c r="E75" s="20">
        <v>4</v>
      </c>
      <c r="F75" s="20">
        <v>74</v>
      </c>
      <c r="G75" s="20">
        <v>4</v>
      </c>
    </row>
    <row r="76" spans="1:7" x14ac:dyDescent="0.2">
      <c r="A76" s="21" t="s">
        <v>126</v>
      </c>
      <c r="B76" s="30">
        <v>100</v>
      </c>
      <c r="C76" s="30">
        <v>1.428571</v>
      </c>
      <c r="D76" s="30">
        <v>40</v>
      </c>
      <c r="E76" s="30">
        <v>2.8571430000000002</v>
      </c>
      <c r="F76" s="30">
        <v>52.857143000000001</v>
      </c>
      <c r="G76" s="30">
        <v>2.8571430000000002</v>
      </c>
    </row>
    <row r="77" spans="1:7" x14ac:dyDescent="0.2">
      <c r="A77" s="19" t="s">
        <v>856</v>
      </c>
      <c r="B77" s="20">
        <v>72</v>
      </c>
      <c r="C77" s="20">
        <v>3</v>
      </c>
      <c r="D77" s="20">
        <v>15</v>
      </c>
      <c r="E77" s="20">
        <v>4</v>
      </c>
      <c r="F77" s="20">
        <v>48</v>
      </c>
      <c r="G77" s="20">
        <v>2</v>
      </c>
    </row>
    <row r="78" spans="1:7" x14ac:dyDescent="0.2">
      <c r="A78" s="21" t="s">
        <v>126</v>
      </c>
      <c r="B78" s="30">
        <v>100</v>
      </c>
      <c r="C78" s="30">
        <v>4.1666670000000003</v>
      </c>
      <c r="D78" s="30">
        <v>20.833333</v>
      </c>
      <c r="E78" s="30">
        <v>5.5555560000000002</v>
      </c>
      <c r="F78" s="30">
        <v>66.666667000000004</v>
      </c>
      <c r="G78" s="30">
        <v>2.7777780000000001</v>
      </c>
    </row>
    <row r="79" spans="1:7" x14ac:dyDescent="0.2">
      <c r="A79" s="19" t="s">
        <v>857</v>
      </c>
      <c r="B79" s="20">
        <v>46</v>
      </c>
      <c r="C79" s="20">
        <v>0</v>
      </c>
      <c r="D79" s="20">
        <v>6</v>
      </c>
      <c r="E79" s="20">
        <v>0</v>
      </c>
      <c r="F79" s="20">
        <v>38</v>
      </c>
      <c r="G79" s="20">
        <v>2</v>
      </c>
    </row>
    <row r="80" spans="1:7" x14ac:dyDescent="0.2">
      <c r="A80" s="21" t="s">
        <v>126</v>
      </c>
      <c r="B80" s="30">
        <v>100</v>
      </c>
      <c r="C80" s="30">
        <v>0</v>
      </c>
      <c r="D80" s="30">
        <v>13.043478</v>
      </c>
      <c r="E80" s="30">
        <v>0</v>
      </c>
      <c r="F80" s="30">
        <v>82.608695999999995</v>
      </c>
      <c r="G80" s="30">
        <v>4.3478260000000004</v>
      </c>
    </row>
    <row r="81" spans="1:7" x14ac:dyDescent="0.2">
      <c r="A81" s="19" t="s">
        <v>858</v>
      </c>
      <c r="B81" s="20">
        <v>8</v>
      </c>
      <c r="C81" s="20">
        <v>0</v>
      </c>
      <c r="D81" s="20">
        <v>0</v>
      </c>
      <c r="E81" s="20">
        <v>0</v>
      </c>
      <c r="F81" s="20">
        <v>8</v>
      </c>
      <c r="G81" s="20">
        <v>0</v>
      </c>
    </row>
    <row r="82" spans="1:7" x14ac:dyDescent="0.2">
      <c r="A82" s="21" t="s">
        <v>126</v>
      </c>
      <c r="B82" s="30">
        <v>100</v>
      </c>
      <c r="C82" s="30">
        <v>0</v>
      </c>
      <c r="D82" s="30">
        <v>0</v>
      </c>
      <c r="E82" s="30">
        <v>0</v>
      </c>
      <c r="F82" s="30">
        <v>100</v>
      </c>
      <c r="G82" s="30">
        <v>0</v>
      </c>
    </row>
    <row r="83" spans="1:7" x14ac:dyDescent="0.2">
      <c r="A83" s="19" t="s">
        <v>859</v>
      </c>
      <c r="B83" s="20">
        <v>435</v>
      </c>
      <c r="C83" s="20">
        <v>21</v>
      </c>
      <c r="D83" s="20">
        <v>311</v>
      </c>
      <c r="E83" s="20">
        <v>35</v>
      </c>
      <c r="F83" s="20">
        <v>59</v>
      </c>
      <c r="G83" s="20">
        <v>9</v>
      </c>
    </row>
    <row r="84" spans="1:7" x14ac:dyDescent="0.2">
      <c r="A84" s="21" t="s">
        <v>126</v>
      </c>
      <c r="B84" s="30">
        <v>100</v>
      </c>
      <c r="C84" s="30">
        <v>4.8275860000000002</v>
      </c>
      <c r="D84" s="30">
        <v>71.494253</v>
      </c>
      <c r="E84" s="30">
        <v>8.0459770000000006</v>
      </c>
      <c r="F84" s="30">
        <v>13.563218000000001</v>
      </c>
      <c r="G84" s="30">
        <v>2.0689660000000001</v>
      </c>
    </row>
    <row r="85" spans="1:7" x14ac:dyDescent="0.2">
      <c r="A85" s="19" t="s">
        <v>860</v>
      </c>
      <c r="B85" s="20">
        <v>356</v>
      </c>
      <c r="C85" s="20">
        <v>13</v>
      </c>
      <c r="D85" s="20">
        <v>177</v>
      </c>
      <c r="E85" s="20">
        <v>27</v>
      </c>
      <c r="F85" s="20">
        <v>127</v>
      </c>
      <c r="G85" s="20">
        <v>12</v>
      </c>
    </row>
    <row r="86" spans="1:7" x14ac:dyDescent="0.2">
      <c r="A86" s="21" t="s">
        <v>126</v>
      </c>
      <c r="B86" s="30">
        <v>100</v>
      </c>
      <c r="C86" s="30">
        <v>3.6516850000000001</v>
      </c>
      <c r="D86" s="30">
        <v>49.719101000000002</v>
      </c>
      <c r="E86" s="30">
        <v>7.5842700000000001</v>
      </c>
      <c r="F86" s="30">
        <v>35.674157000000001</v>
      </c>
      <c r="G86" s="30">
        <v>3.370787</v>
      </c>
    </row>
    <row r="87" spans="1:7" x14ac:dyDescent="0.2">
      <c r="A87" s="19" t="s">
        <v>861</v>
      </c>
      <c r="B87" s="20">
        <v>917</v>
      </c>
      <c r="C87" s="20">
        <v>37</v>
      </c>
      <c r="D87" s="20">
        <v>509</v>
      </c>
      <c r="E87" s="20">
        <v>66</v>
      </c>
      <c r="F87" s="20">
        <v>280</v>
      </c>
      <c r="G87" s="20">
        <v>25</v>
      </c>
    </row>
    <row r="88" spans="1:7" x14ac:dyDescent="0.2">
      <c r="A88" s="21" t="s">
        <v>126</v>
      </c>
      <c r="B88" s="30">
        <v>100</v>
      </c>
      <c r="C88" s="30">
        <v>4.0348959999999998</v>
      </c>
      <c r="D88" s="30">
        <v>55.507088000000003</v>
      </c>
      <c r="E88" s="30">
        <v>7.1973830000000003</v>
      </c>
      <c r="F88" s="30">
        <v>30.534351000000001</v>
      </c>
      <c r="G88" s="30">
        <v>2.7262810000000002</v>
      </c>
    </row>
    <row r="89" spans="1:7" x14ac:dyDescent="0.2">
      <c r="A89" s="19" t="s">
        <v>862</v>
      </c>
      <c r="B89" s="20">
        <v>482</v>
      </c>
      <c r="C89" s="20">
        <v>16</v>
      </c>
      <c r="D89" s="20">
        <v>198</v>
      </c>
      <c r="E89" s="20">
        <v>31</v>
      </c>
      <c r="F89" s="20">
        <v>221</v>
      </c>
      <c r="G89" s="20">
        <v>16</v>
      </c>
    </row>
    <row r="90" spans="1:7" x14ac:dyDescent="0.2">
      <c r="A90" s="21" t="s">
        <v>126</v>
      </c>
      <c r="B90" s="30">
        <v>100</v>
      </c>
      <c r="C90" s="30">
        <v>3.319502</v>
      </c>
      <c r="D90" s="30">
        <v>41.078837999999998</v>
      </c>
      <c r="E90" s="30">
        <v>6.4315350000000002</v>
      </c>
      <c r="F90" s="30">
        <v>45.850622000000001</v>
      </c>
      <c r="G90" s="30">
        <v>3.319502</v>
      </c>
    </row>
    <row r="91" spans="1:7" x14ac:dyDescent="0.2">
      <c r="A91" s="19" t="s">
        <v>863</v>
      </c>
      <c r="B91" s="20">
        <v>126</v>
      </c>
      <c r="C91" s="20">
        <v>3</v>
      </c>
      <c r="D91" s="20">
        <v>21</v>
      </c>
      <c r="E91" s="20">
        <v>4</v>
      </c>
      <c r="F91" s="20">
        <v>94</v>
      </c>
      <c r="G91" s="20">
        <v>4</v>
      </c>
    </row>
    <row r="92" spans="1:7" x14ac:dyDescent="0.2">
      <c r="A92" s="21" t="s">
        <v>126</v>
      </c>
      <c r="B92" s="30">
        <v>100</v>
      </c>
      <c r="C92" s="30">
        <v>2.3809520000000002</v>
      </c>
      <c r="D92" s="30">
        <v>16.666667</v>
      </c>
      <c r="E92" s="30">
        <v>3.1746029999999998</v>
      </c>
      <c r="F92" s="30">
        <v>74.603174999999993</v>
      </c>
      <c r="G92" s="30">
        <v>3.1746029999999998</v>
      </c>
    </row>
    <row r="93" spans="1:7" x14ac:dyDescent="0.2">
      <c r="A93" s="18" t="s">
        <v>866</v>
      </c>
      <c r="B93" s="18"/>
      <c r="C93" s="18"/>
      <c r="D93" s="18"/>
      <c r="E93" s="18"/>
      <c r="F93" s="18"/>
      <c r="G93" s="18"/>
    </row>
    <row r="94" spans="1:7" x14ac:dyDescent="0.2">
      <c r="A94" s="19" t="s">
        <v>130</v>
      </c>
      <c r="B94" s="20">
        <v>151</v>
      </c>
      <c r="C94" s="20">
        <v>151</v>
      </c>
      <c r="D94" s="20">
        <v>0</v>
      </c>
      <c r="E94" s="20">
        <v>0</v>
      </c>
      <c r="F94" s="20">
        <v>0</v>
      </c>
      <c r="G94" s="20">
        <v>0</v>
      </c>
    </row>
    <row r="95" spans="1:7" x14ac:dyDescent="0.2">
      <c r="A95" s="21" t="s">
        <v>126</v>
      </c>
      <c r="B95" s="30">
        <v>100</v>
      </c>
      <c r="C95" s="30">
        <v>100</v>
      </c>
      <c r="D95" s="30">
        <v>0</v>
      </c>
      <c r="E95" s="30">
        <v>0</v>
      </c>
      <c r="F95" s="30">
        <v>0</v>
      </c>
      <c r="G95" s="30">
        <v>0</v>
      </c>
    </row>
    <row r="96" spans="1:7" x14ac:dyDescent="0.2">
      <c r="A96" s="19" t="s">
        <v>131</v>
      </c>
      <c r="B96" s="20">
        <v>1446</v>
      </c>
      <c r="C96" s="20">
        <v>0</v>
      </c>
      <c r="D96" s="20">
        <v>1446</v>
      </c>
      <c r="E96" s="20">
        <v>0</v>
      </c>
      <c r="F96" s="20">
        <v>0</v>
      </c>
      <c r="G96" s="20">
        <v>0</v>
      </c>
    </row>
    <row r="97" spans="1:7" x14ac:dyDescent="0.2">
      <c r="A97" s="21" t="s">
        <v>126</v>
      </c>
      <c r="B97" s="30">
        <v>100</v>
      </c>
      <c r="C97" s="30">
        <v>0</v>
      </c>
      <c r="D97" s="30">
        <v>100</v>
      </c>
      <c r="E97" s="30">
        <v>0</v>
      </c>
      <c r="F97" s="30">
        <v>0</v>
      </c>
      <c r="G97" s="30">
        <v>0</v>
      </c>
    </row>
    <row r="98" spans="1:7" x14ac:dyDescent="0.2">
      <c r="A98" s="19" t="s">
        <v>392</v>
      </c>
      <c r="B98" s="20">
        <v>150</v>
      </c>
      <c r="C98" s="20">
        <v>0</v>
      </c>
      <c r="D98" s="20">
        <v>0</v>
      </c>
      <c r="E98" s="20">
        <v>150</v>
      </c>
      <c r="F98" s="20">
        <v>0</v>
      </c>
      <c r="G98" s="20">
        <v>0</v>
      </c>
    </row>
    <row r="99" spans="1:7" x14ac:dyDescent="0.2">
      <c r="A99" s="21" t="s">
        <v>126</v>
      </c>
      <c r="B99" s="30">
        <v>100</v>
      </c>
      <c r="C99" s="30">
        <v>0</v>
      </c>
      <c r="D99" s="30">
        <v>0</v>
      </c>
      <c r="E99" s="30">
        <v>100</v>
      </c>
      <c r="F99" s="30">
        <v>0</v>
      </c>
      <c r="G99" s="30">
        <v>0</v>
      </c>
    </row>
    <row r="100" spans="1:7" x14ac:dyDescent="0.2">
      <c r="A100" s="19" t="s">
        <v>132</v>
      </c>
      <c r="B100" s="20">
        <v>372</v>
      </c>
      <c r="C100" s="20">
        <v>0</v>
      </c>
      <c r="D100" s="20">
        <v>0</v>
      </c>
      <c r="E100" s="20">
        <v>0</v>
      </c>
      <c r="F100" s="20">
        <v>372</v>
      </c>
      <c r="G100" s="20">
        <v>0</v>
      </c>
    </row>
    <row r="101" spans="1:7" x14ac:dyDescent="0.2">
      <c r="A101" s="21" t="s">
        <v>126</v>
      </c>
      <c r="B101" s="30">
        <v>100</v>
      </c>
      <c r="C101" s="30">
        <v>0</v>
      </c>
      <c r="D101" s="30">
        <v>0</v>
      </c>
      <c r="E101" s="30">
        <v>0</v>
      </c>
      <c r="F101" s="30">
        <v>100</v>
      </c>
      <c r="G101" s="30">
        <v>0</v>
      </c>
    </row>
    <row r="102" spans="1:7" x14ac:dyDescent="0.2">
      <c r="A102" s="19" t="s">
        <v>867</v>
      </c>
      <c r="B102" s="20">
        <v>69</v>
      </c>
      <c r="C102" s="20">
        <v>0</v>
      </c>
      <c r="D102" s="20">
        <v>0</v>
      </c>
      <c r="E102" s="20">
        <v>0</v>
      </c>
      <c r="F102" s="20">
        <v>0</v>
      </c>
      <c r="G102" s="20">
        <v>69</v>
      </c>
    </row>
    <row r="103" spans="1:7" x14ac:dyDescent="0.2">
      <c r="A103" s="21" t="s">
        <v>126</v>
      </c>
      <c r="B103" s="30">
        <v>100</v>
      </c>
      <c r="C103" s="30">
        <v>0</v>
      </c>
      <c r="D103" s="30">
        <v>0</v>
      </c>
      <c r="E103" s="30">
        <v>0</v>
      </c>
      <c r="F103" s="30">
        <v>0</v>
      </c>
      <c r="G103" s="30">
        <v>100</v>
      </c>
    </row>
    <row r="104" spans="1:7" x14ac:dyDescent="0.2">
      <c r="A104" s="18" t="s">
        <v>133</v>
      </c>
      <c r="B104" s="17">
        <v>92</v>
      </c>
      <c r="C104" s="17">
        <v>92</v>
      </c>
      <c r="D104" s="17">
        <v>0</v>
      </c>
      <c r="E104" s="17">
        <v>0</v>
      </c>
      <c r="F104" s="17">
        <v>0</v>
      </c>
      <c r="G104" s="17">
        <v>0</v>
      </c>
    </row>
    <row r="105" spans="1:7" x14ac:dyDescent="0.2">
      <c r="A105" s="21" t="s">
        <v>126</v>
      </c>
      <c r="B105" s="30">
        <v>100</v>
      </c>
      <c r="C105" s="30">
        <v>100</v>
      </c>
      <c r="D105" s="30">
        <v>0</v>
      </c>
      <c r="E105" s="30">
        <v>0</v>
      </c>
      <c r="F105" s="30">
        <v>0</v>
      </c>
      <c r="G105" s="30">
        <v>0</v>
      </c>
    </row>
    <row r="106" spans="1:7" x14ac:dyDescent="0.2">
      <c r="A106" s="19" t="s">
        <v>134</v>
      </c>
      <c r="B106" s="20">
        <v>813</v>
      </c>
      <c r="C106" s="20">
        <v>0</v>
      </c>
      <c r="D106" s="20">
        <v>813</v>
      </c>
      <c r="E106" s="20">
        <v>0</v>
      </c>
      <c r="F106" s="20">
        <v>0</v>
      </c>
      <c r="G106" s="20">
        <v>0</v>
      </c>
    </row>
    <row r="107" spans="1:7" x14ac:dyDescent="0.2">
      <c r="A107" s="21" t="s">
        <v>126</v>
      </c>
      <c r="B107" s="30">
        <v>100</v>
      </c>
      <c r="C107" s="30">
        <v>0</v>
      </c>
      <c r="D107" s="30">
        <v>100</v>
      </c>
      <c r="E107" s="30">
        <v>0</v>
      </c>
      <c r="F107" s="30">
        <v>0</v>
      </c>
      <c r="G107" s="30">
        <v>0</v>
      </c>
    </row>
    <row r="108" spans="1:7" x14ac:dyDescent="0.2">
      <c r="A108" s="19" t="s">
        <v>393</v>
      </c>
      <c r="B108" s="20">
        <v>65</v>
      </c>
      <c r="C108" s="20">
        <v>0</v>
      </c>
      <c r="D108" s="20">
        <v>0</v>
      </c>
      <c r="E108" s="20">
        <v>65</v>
      </c>
      <c r="F108" s="20">
        <v>0</v>
      </c>
      <c r="G108" s="20">
        <v>0</v>
      </c>
    </row>
    <row r="109" spans="1:7" x14ac:dyDescent="0.2">
      <c r="A109" s="21" t="s">
        <v>126</v>
      </c>
      <c r="B109" s="30">
        <v>100</v>
      </c>
      <c r="C109" s="30">
        <v>0</v>
      </c>
      <c r="D109" s="30">
        <v>0</v>
      </c>
      <c r="E109" s="30">
        <v>100</v>
      </c>
      <c r="F109" s="30">
        <v>0</v>
      </c>
      <c r="G109" s="30">
        <v>0</v>
      </c>
    </row>
    <row r="110" spans="1:7" x14ac:dyDescent="0.2">
      <c r="A110" s="19" t="s">
        <v>135</v>
      </c>
      <c r="B110" s="20">
        <v>83</v>
      </c>
      <c r="C110" s="20">
        <v>0</v>
      </c>
      <c r="D110" s="20">
        <v>0</v>
      </c>
      <c r="E110" s="20">
        <v>0</v>
      </c>
      <c r="F110" s="20">
        <v>83</v>
      </c>
      <c r="G110" s="20">
        <v>0</v>
      </c>
    </row>
    <row r="111" spans="1:7" x14ac:dyDescent="0.2">
      <c r="A111" s="21" t="s">
        <v>126</v>
      </c>
      <c r="B111" s="30">
        <v>100</v>
      </c>
      <c r="C111" s="30">
        <v>0</v>
      </c>
      <c r="D111" s="30">
        <v>0</v>
      </c>
      <c r="E111" s="30">
        <v>0</v>
      </c>
      <c r="F111" s="30">
        <v>100</v>
      </c>
      <c r="G111" s="30">
        <v>0</v>
      </c>
    </row>
    <row r="112" spans="1:7" x14ac:dyDescent="0.2">
      <c r="A112" s="19" t="s">
        <v>868</v>
      </c>
      <c r="B112" s="20">
        <v>39</v>
      </c>
      <c r="C112" s="20">
        <v>0</v>
      </c>
      <c r="D112" s="20">
        <v>0</v>
      </c>
      <c r="E112" s="20">
        <v>0</v>
      </c>
      <c r="F112" s="20">
        <v>0</v>
      </c>
      <c r="G112" s="20">
        <v>39</v>
      </c>
    </row>
    <row r="113" spans="1:7" x14ac:dyDescent="0.2">
      <c r="A113" s="21" t="s">
        <v>126</v>
      </c>
      <c r="B113" s="30">
        <v>100</v>
      </c>
      <c r="C113" s="30">
        <v>0</v>
      </c>
      <c r="D113" s="30">
        <v>0</v>
      </c>
      <c r="E113" s="30">
        <v>0</v>
      </c>
      <c r="F113" s="30">
        <v>0</v>
      </c>
      <c r="G113" s="30">
        <v>100</v>
      </c>
    </row>
    <row r="114" spans="1:7" x14ac:dyDescent="0.2">
      <c r="A114" s="18" t="s">
        <v>136</v>
      </c>
      <c r="B114" s="17">
        <v>59</v>
      </c>
      <c r="C114" s="17">
        <v>59</v>
      </c>
      <c r="D114" s="17">
        <v>0</v>
      </c>
      <c r="E114" s="17">
        <v>0</v>
      </c>
      <c r="F114" s="17">
        <v>0</v>
      </c>
      <c r="G114" s="17">
        <v>0</v>
      </c>
    </row>
    <row r="115" spans="1:7" x14ac:dyDescent="0.2">
      <c r="A115" s="21" t="s">
        <v>126</v>
      </c>
      <c r="B115" s="30">
        <v>100</v>
      </c>
      <c r="C115" s="30">
        <v>100</v>
      </c>
      <c r="D115" s="30">
        <v>0</v>
      </c>
      <c r="E115" s="30">
        <v>0</v>
      </c>
      <c r="F115" s="30">
        <v>0</v>
      </c>
      <c r="G115" s="30">
        <v>0</v>
      </c>
    </row>
    <row r="116" spans="1:7" x14ac:dyDescent="0.2">
      <c r="A116" s="19" t="s">
        <v>134</v>
      </c>
      <c r="B116" s="20">
        <v>632</v>
      </c>
      <c r="C116" s="20">
        <v>0</v>
      </c>
      <c r="D116" s="20">
        <v>632</v>
      </c>
      <c r="E116" s="20">
        <v>0</v>
      </c>
      <c r="F116" s="20">
        <v>0</v>
      </c>
      <c r="G116" s="20">
        <v>0</v>
      </c>
    </row>
    <row r="117" spans="1:7" x14ac:dyDescent="0.2">
      <c r="A117" s="21" t="s">
        <v>126</v>
      </c>
      <c r="B117" s="30">
        <v>100</v>
      </c>
      <c r="C117" s="30">
        <v>0</v>
      </c>
      <c r="D117" s="30">
        <v>100</v>
      </c>
      <c r="E117" s="30">
        <v>0</v>
      </c>
      <c r="F117" s="30">
        <v>0</v>
      </c>
      <c r="G117" s="30">
        <v>0</v>
      </c>
    </row>
    <row r="118" spans="1:7" x14ac:dyDescent="0.2">
      <c r="A118" s="19" t="s">
        <v>393</v>
      </c>
      <c r="B118" s="20">
        <v>85</v>
      </c>
      <c r="C118" s="20">
        <v>0</v>
      </c>
      <c r="D118" s="20">
        <v>0</v>
      </c>
      <c r="E118" s="20">
        <v>85</v>
      </c>
      <c r="F118" s="20">
        <v>0</v>
      </c>
      <c r="G118" s="20">
        <v>0</v>
      </c>
    </row>
    <row r="119" spans="1:7" x14ac:dyDescent="0.2">
      <c r="A119" s="21" t="s">
        <v>126</v>
      </c>
      <c r="B119" s="30">
        <v>100</v>
      </c>
      <c r="C119" s="30">
        <v>0</v>
      </c>
      <c r="D119" s="30">
        <v>0</v>
      </c>
      <c r="E119" s="30">
        <v>100</v>
      </c>
      <c r="F119" s="30">
        <v>0</v>
      </c>
      <c r="G119" s="30">
        <v>0</v>
      </c>
    </row>
    <row r="120" spans="1:7" x14ac:dyDescent="0.2">
      <c r="A120" s="19" t="s">
        <v>135</v>
      </c>
      <c r="B120" s="20">
        <v>289</v>
      </c>
      <c r="C120" s="20">
        <v>0</v>
      </c>
      <c r="D120" s="20">
        <v>0</v>
      </c>
      <c r="E120" s="20">
        <v>0</v>
      </c>
      <c r="F120" s="20">
        <v>289</v>
      </c>
      <c r="G120" s="20">
        <v>0</v>
      </c>
    </row>
    <row r="121" spans="1:7" x14ac:dyDescent="0.2">
      <c r="A121" s="21" t="s">
        <v>126</v>
      </c>
      <c r="B121" s="30">
        <v>100</v>
      </c>
      <c r="C121" s="30">
        <v>0</v>
      </c>
      <c r="D121" s="30">
        <v>0</v>
      </c>
      <c r="E121" s="30">
        <v>0</v>
      </c>
      <c r="F121" s="30">
        <v>100</v>
      </c>
      <c r="G121" s="30">
        <v>0</v>
      </c>
    </row>
    <row r="122" spans="1:7" x14ac:dyDescent="0.2">
      <c r="A122" s="19" t="s">
        <v>868</v>
      </c>
      <c r="B122" s="20">
        <v>30</v>
      </c>
      <c r="C122" s="20">
        <v>0</v>
      </c>
      <c r="D122" s="20">
        <v>0</v>
      </c>
      <c r="E122" s="20">
        <v>0</v>
      </c>
      <c r="F122" s="20">
        <v>0</v>
      </c>
      <c r="G122" s="20">
        <v>30</v>
      </c>
    </row>
    <row r="123" spans="1:7" x14ac:dyDescent="0.2">
      <c r="A123" s="21" t="s">
        <v>126</v>
      </c>
      <c r="B123" s="30">
        <v>100</v>
      </c>
      <c r="C123" s="30">
        <v>0</v>
      </c>
      <c r="D123" s="30">
        <v>0</v>
      </c>
      <c r="E123" s="30">
        <v>0</v>
      </c>
      <c r="F123" s="30">
        <v>0</v>
      </c>
      <c r="G123" s="30">
        <v>100</v>
      </c>
    </row>
    <row r="124" spans="1:7" x14ac:dyDescent="0.2">
      <c r="A124" s="18" t="s">
        <v>869</v>
      </c>
      <c r="B124" s="18"/>
      <c r="C124" s="18"/>
      <c r="D124" s="18"/>
      <c r="E124" s="18"/>
      <c r="F124" s="18"/>
      <c r="G124" s="18"/>
    </row>
    <row r="125" spans="1:7" x14ac:dyDescent="0.2">
      <c r="A125" s="19" t="s">
        <v>870</v>
      </c>
      <c r="B125" s="20">
        <v>366</v>
      </c>
      <c r="C125" s="20">
        <v>98</v>
      </c>
      <c r="D125" s="20">
        <v>21</v>
      </c>
      <c r="E125" s="20">
        <v>89</v>
      </c>
      <c r="F125" s="20">
        <v>154</v>
      </c>
      <c r="G125" s="20">
        <v>4</v>
      </c>
    </row>
    <row r="126" spans="1:7" x14ac:dyDescent="0.2">
      <c r="A126" s="21" t="s">
        <v>126</v>
      </c>
      <c r="B126" s="30">
        <v>100</v>
      </c>
      <c r="C126" s="30">
        <v>26.775956000000001</v>
      </c>
      <c r="D126" s="30">
        <v>5.7377050000000001</v>
      </c>
      <c r="E126" s="30">
        <v>24.316939999999999</v>
      </c>
      <c r="F126" s="30">
        <v>42.076503000000002</v>
      </c>
      <c r="G126" s="30">
        <v>1.0928960000000001</v>
      </c>
    </row>
    <row r="127" spans="1:7" x14ac:dyDescent="0.2">
      <c r="A127" s="19" t="s">
        <v>871</v>
      </c>
      <c r="B127" s="20">
        <v>1212</v>
      </c>
      <c r="C127" s="20">
        <v>6</v>
      </c>
      <c r="D127" s="20">
        <v>1205</v>
      </c>
      <c r="E127" s="20">
        <v>0</v>
      </c>
      <c r="F127" s="20">
        <v>0</v>
      </c>
      <c r="G127" s="20">
        <v>1</v>
      </c>
    </row>
    <row r="128" spans="1:7" x14ac:dyDescent="0.2">
      <c r="A128" s="21" t="s">
        <v>126</v>
      </c>
      <c r="B128" s="30">
        <v>100</v>
      </c>
      <c r="C128" s="30">
        <v>0.49504999999999999</v>
      </c>
      <c r="D128" s="30">
        <v>99.422442000000004</v>
      </c>
      <c r="E128" s="30">
        <v>0</v>
      </c>
      <c r="F128" s="30">
        <v>0</v>
      </c>
      <c r="G128" s="30">
        <v>8.2507999999999998E-2</v>
      </c>
    </row>
    <row r="129" spans="1:7" x14ac:dyDescent="0.2">
      <c r="A129" s="19" t="s">
        <v>137</v>
      </c>
      <c r="B129" s="20">
        <v>112</v>
      </c>
      <c r="C129" s="20">
        <v>23</v>
      </c>
      <c r="D129" s="20">
        <v>74</v>
      </c>
      <c r="E129" s="20">
        <v>12</v>
      </c>
      <c r="F129" s="20">
        <v>3</v>
      </c>
      <c r="G129" s="20">
        <v>0</v>
      </c>
    </row>
    <row r="130" spans="1:7" x14ac:dyDescent="0.2">
      <c r="A130" s="21" t="s">
        <v>126</v>
      </c>
      <c r="B130" s="30">
        <v>100</v>
      </c>
      <c r="C130" s="30">
        <v>20.535713999999999</v>
      </c>
      <c r="D130" s="30">
        <v>66.071428999999995</v>
      </c>
      <c r="E130" s="30">
        <v>10.714286</v>
      </c>
      <c r="F130" s="30">
        <v>2.6785709999999998</v>
      </c>
      <c r="G130" s="30">
        <v>0</v>
      </c>
    </row>
    <row r="131" spans="1:7" x14ac:dyDescent="0.2">
      <c r="A131" s="19" t="s">
        <v>138</v>
      </c>
      <c r="B131" s="20">
        <v>673</v>
      </c>
      <c r="C131" s="20">
        <v>2</v>
      </c>
      <c r="D131" s="20">
        <v>429</v>
      </c>
      <c r="E131" s="20">
        <v>44</v>
      </c>
      <c r="F131" s="20">
        <v>196</v>
      </c>
      <c r="G131" s="20">
        <v>2</v>
      </c>
    </row>
    <row r="132" spans="1:7" x14ac:dyDescent="0.2">
      <c r="A132" s="21" t="s">
        <v>126</v>
      </c>
      <c r="B132" s="30">
        <v>100</v>
      </c>
      <c r="C132" s="30">
        <v>0.29717700000000002</v>
      </c>
      <c r="D132" s="30">
        <v>63.744427999999999</v>
      </c>
      <c r="E132" s="30">
        <v>6.53789</v>
      </c>
      <c r="F132" s="30">
        <v>29.123328000000001</v>
      </c>
      <c r="G132" s="30">
        <v>0.29717700000000002</v>
      </c>
    </row>
    <row r="133" spans="1:7" x14ac:dyDescent="0.2">
      <c r="A133" s="19" t="s">
        <v>872</v>
      </c>
      <c r="B133" s="20">
        <v>75</v>
      </c>
      <c r="C133" s="20">
        <v>18</v>
      </c>
      <c r="D133" s="20">
        <v>36</v>
      </c>
      <c r="E133" s="20">
        <v>8</v>
      </c>
      <c r="F133" s="20">
        <v>13</v>
      </c>
      <c r="G133" s="20">
        <v>0</v>
      </c>
    </row>
    <row r="134" spans="1:7" x14ac:dyDescent="0.2">
      <c r="A134" s="21" t="s">
        <v>126</v>
      </c>
      <c r="B134" s="30">
        <v>100</v>
      </c>
      <c r="C134" s="30">
        <v>24</v>
      </c>
      <c r="D134" s="30">
        <v>48</v>
      </c>
      <c r="E134" s="30">
        <v>10.666667</v>
      </c>
      <c r="F134" s="30">
        <v>17.333333</v>
      </c>
      <c r="G134" s="30">
        <v>0</v>
      </c>
    </row>
    <row r="135" spans="1:7" x14ac:dyDescent="0.2">
      <c r="A135" s="19" t="s">
        <v>873</v>
      </c>
      <c r="B135" s="20">
        <v>178</v>
      </c>
      <c r="C135" s="20">
        <v>5</v>
      </c>
      <c r="D135" s="20">
        <v>96</v>
      </c>
      <c r="E135" s="20">
        <v>3</v>
      </c>
      <c r="F135" s="20">
        <v>12</v>
      </c>
      <c r="G135" s="20">
        <v>62</v>
      </c>
    </row>
    <row r="136" spans="1:7" x14ac:dyDescent="0.2">
      <c r="A136" s="21" t="s">
        <v>126</v>
      </c>
      <c r="B136" s="30">
        <v>100</v>
      </c>
      <c r="C136" s="30">
        <v>2.808989</v>
      </c>
      <c r="D136" s="30">
        <v>53.932583999999999</v>
      </c>
      <c r="E136" s="30">
        <v>1.6853929999999999</v>
      </c>
      <c r="F136" s="30">
        <v>6.7415729999999998</v>
      </c>
      <c r="G136" s="30">
        <v>34.831460999999997</v>
      </c>
    </row>
    <row r="137" spans="1:7" x14ac:dyDescent="0.2">
      <c r="A137" s="19" t="s">
        <v>1441</v>
      </c>
      <c r="B137" s="20">
        <v>1644</v>
      </c>
      <c r="C137" s="20">
        <v>48</v>
      </c>
      <c r="D137" s="20">
        <v>1329</v>
      </c>
      <c r="E137" s="20">
        <v>58</v>
      </c>
      <c r="F137" s="20">
        <v>206</v>
      </c>
      <c r="G137" s="20">
        <v>3</v>
      </c>
    </row>
    <row r="138" spans="1:7" x14ac:dyDescent="0.2">
      <c r="A138" s="21" t="s">
        <v>126</v>
      </c>
      <c r="B138" s="30">
        <v>100</v>
      </c>
      <c r="C138" s="30">
        <v>2.919708</v>
      </c>
      <c r="D138" s="30">
        <v>80.839416</v>
      </c>
      <c r="E138" s="30">
        <v>3.527981</v>
      </c>
      <c r="F138" s="30">
        <v>12.530414</v>
      </c>
      <c r="G138" s="30">
        <v>0.18248200000000001</v>
      </c>
    </row>
    <row r="139" spans="1:7" x14ac:dyDescent="0.2">
      <c r="A139" s="18" t="s">
        <v>874</v>
      </c>
      <c r="B139" s="18"/>
      <c r="C139" s="18"/>
      <c r="D139" s="18"/>
      <c r="E139" s="18"/>
      <c r="F139" s="18"/>
      <c r="G139" s="18"/>
    </row>
    <row r="140" spans="1:7" x14ac:dyDescent="0.2">
      <c r="A140" s="21" t="s">
        <v>875</v>
      </c>
      <c r="B140" s="34">
        <v>366</v>
      </c>
      <c r="C140" s="34">
        <v>98</v>
      </c>
      <c r="D140" s="34">
        <v>21</v>
      </c>
      <c r="E140" s="34">
        <v>89</v>
      </c>
      <c r="F140" s="34">
        <v>154</v>
      </c>
      <c r="G140" s="34">
        <v>4</v>
      </c>
    </row>
    <row r="141" spans="1:7" x14ac:dyDescent="0.2">
      <c r="A141" s="21" t="s">
        <v>126</v>
      </c>
      <c r="B141" s="30">
        <v>100</v>
      </c>
      <c r="C141" s="30">
        <v>26.775956000000001</v>
      </c>
      <c r="D141" s="30">
        <v>5.7377050000000001</v>
      </c>
      <c r="E141" s="30">
        <v>24.316939999999999</v>
      </c>
      <c r="F141" s="30">
        <v>42.076503000000002</v>
      </c>
      <c r="G141" s="30">
        <v>1.0928960000000001</v>
      </c>
    </row>
    <row r="142" spans="1:7" x14ac:dyDescent="0.2">
      <c r="A142" s="21" t="s">
        <v>876</v>
      </c>
      <c r="B142" s="34">
        <v>954</v>
      </c>
      <c r="C142" s="34">
        <v>35</v>
      </c>
      <c r="D142" s="34">
        <v>791</v>
      </c>
      <c r="E142" s="34">
        <v>29</v>
      </c>
      <c r="F142" s="34">
        <v>98</v>
      </c>
      <c r="G142" s="34">
        <v>1</v>
      </c>
    </row>
    <row r="143" spans="1:7" x14ac:dyDescent="0.2">
      <c r="A143" s="21" t="s">
        <v>126</v>
      </c>
      <c r="B143" s="30">
        <v>100</v>
      </c>
      <c r="C143" s="30">
        <v>3.6687630000000002</v>
      </c>
      <c r="D143" s="30">
        <v>82.914045999999999</v>
      </c>
      <c r="E143" s="30">
        <v>3.0398320000000001</v>
      </c>
      <c r="F143" s="30">
        <v>10.272537</v>
      </c>
      <c r="G143" s="30">
        <v>0.104822</v>
      </c>
    </row>
    <row r="144" spans="1:7" x14ac:dyDescent="0.2">
      <c r="A144" s="19" t="s">
        <v>877</v>
      </c>
      <c r="B144" s="20">
        <v>345</v>
      </c>
      <c r="C144" s="20">
        <v>8</v>
      </c>
      <c r="D144" s="20">
        <v>271</v>
      </c>
      <c r="E144" s="20">
        <v>17</v>
      </c>
      <c r="F144" s="20">
        <v>48</v>
      </c>
      <c r="G144" s="20">
        <v>1</v>
      </c>
    </row>
    <row r="145" spans="1:7" x14ac:dyDescent="0.2">
      <c r="A145" s="21" t="s">
        <v>126</v>
      </c>
      <c r="B145" s="30">
        <v>100</v>
      </c>
      <c r="C145" s="30">
        <v>2.3188409999999999</v>
      </c>
      <c r="D145" s="30">
        <v>78.550725</v>
      </c>
      <c r="E145" s="30">
        <v>4.9275359999999999</v>
      </c>
      <c r="F145" s="30">
        <v>13.913043</v>
      </c>
      <c r="G145" s="30">
        <v>0.28985499999999997</v>
      </c>
    </row>
    <row r="146" spans="1:7" x14ac:dyDescent="0.2">
      <c r="A146" s="19" t="s">
        <v>878</v>
      </c>
      <c r="B146" s="20">
        <v>141</v>
      </c>
      <c r="C146" s="20">
        <v>4</v>
      </c>
      <c r="D146" s="20">
        <v>98</v>
      </c>
      <c r="E146" s="20">
        <v>5</v>
      </c>
      <c r="F146" s="20">
        <v>33</v>
      </c>
      <c r="G146" s="20">
        <v>1</v>
      </c>
    </row>
    <row r="147" spans="1:7" x14ac:dyDescent="0.2">
      <c r="A147" s="21" t="s">
        <v>126</v>
      </c>
      <c r="B147" s="30">
        <v>100</v>
      </c>
      <c r="C147" s="30">
        <v>2.8368790000000002</v>
      </c>
      <c r="D147" s="30">
        <v>69.503546</v>
      </c>
      <c r="E147" s="30">
        <v>3.5460989999999999</v>
      </c>
      <c r="F147" s="30">
        <v>23.404254999999999</v>
      </c>
      <c r="G147" s="30">
        <v>0.70921999999999996</v>
      </c>
    </row>
    <row r="148" spans="1:7" x14ac:dyDescent="0.2">
      <c r="A148" s="19" t="s">
        <v>879</v>
      </c>
      <c r="B148" s="20">
        <v>56</v>
      </c>
      <c r="C148" s="20">
        <v>0</v>
      </c>
      <c r="D148" s="20">
        <v>42</v>
      </c>
      <c r="E148" s="20">
        <v>2</v>
      </c>
      <c r="F148" s="20">
        <v>12</v>
      </c>
      <c r="G148" s="20">
        <v>0</v>
      </c>
    </row>
    <row r="149" spans="1:7" x14ac:dyDescent="0.2">
      <c r="A149" s="21" t="s">
        <v>126</v>
      </c>
      <c r="B149" s="30">
        <v>100</v>
      </c>
      <c r="C149" s="30">
        <v>0</v>
      </c>
      <c r="D149" s="30">
        <v>75</v>
      </c>
      <c r="E149" s="30">
        <v>3.5714290000000002</v>
      </c>
      <c r="F149" s="30">
        <v>21.428571000000002</v>
      </c>
      <c r="G149" s="30">
        <v>0</v>
      </c>
    </row>
    <row r="150" spans="1:7" x14ac:dyDescent="0.2">
      <c r="A150" s="19" t="s">
        <v>880</v>
      </c>
      <c r="B150" s="20">
        <v>48</v>
      </c>
      <c r="C150" s="20">
        <v>1</v>
      </c>
      <c r="D150" s="20">
        <v>38</v>
      </c>
      <c r="E150" s="20">
        <v>2</v>
      </c>
      <c r="F150" s="20">
        <v>7</v>
      </c>
      <c r="G150" s="20">
        <v>0</v>
      </c>
    </row>
    <row r="151" spans="1:7" x14ac:dyDescent="0.2">
      <c r="A151" s="21" t="s">
        <v>126</v>
      </c>
      <c r="B151" s="30">
        <v>100</v>
      </c>
      <c r="C151" s="30">
        <v>2.0833330000000001</v>
      </c>
      <c r="D151" s="30">
        <v>79.166667000000004</v>
      </c>
      <c r="E151" s="30">
        <v>4.1666670000000003</v>
      </c>
      <c r="F151" s="30">
        <v>14.583333</v>
      </c>
      <c r="G151" s="30">
        <v>0</v>
      </c>
    </row>
    <row r="152" spans="1:7" x14ac:dyDescent="0.2">
      <c r="A152" s="19" t="s">
        <v>881</v>
      </c>
      <c r="B152" s="20">
        <v>20</v>
      </c>
      <c r="C152" s="20">
        <v>0</v>
      </c>
      <c r="D152" s="20">
        <v>18</v>
      </c>
      <c r="E152" s="20">
        <v>1</v>
      </c>
      <c r="F152" s="20">
        <v>1</v>
      </c>
      <c r="G152" s="20">
        <v>0</v>
      </c>
    </row>
    <row r="153" spans="1:7" x14ac:dyDescent="0.2">
      <c r="A153" s="21" t="s">
        <v>126</v>
      </c>
      <c r="B153" s="30">
        <v>100</v>
      </c>
      <c r="C153" s="30">
        <v>0</v>
      </c>
      <c r="D153" s="30">
        <v>90</v>
      </c>
      <c r="E153" s="30">
        <v>5</v>
      </c>
      <c r="F153" s="30">
        <v>5</v>
      </c>
      <c r="G153" s="30">
        <v>0</v>
      </c>
    </row>
    <row r="154" spans="1:7" x14ac:dyDescent="0.2">
      <c r="A154" s="19" t="s">
        <v>882</v>
      </c>
      <c r="B154" s="20">
        <v>4</v>
      </c>
      <c r="C154" s="20">
        <v>0</v>
      </c>
      <c r="D154" s="20">
        <v>4</v>
      </c>
      <c r="E154" s="20">
        <v>0</v>
      </c>
      <c r="F154" s="20">
        <v>0</v>
      </c>
      <c r="G154" s="20">
        <v>0</v>
      </c>
    </row>
    <row r="155" spans="1:7" x14ac:dyDescent="0.2">
      <c r="A155" s="21" t="s">
        <v>126</v>
      </c>
      <c r="B155" s="30">
        <v>100</v>
      </c>
      <c r="C155" s="30">
        <v>0</v>
      </c>
      <c r="D155" s="30">
        <v>100</v>
      </c>
      <c r="E155" s="30">
        <v>0</v>
      </c>
      <c r="F155" s="30">
        <v>0</v>
      </c>
      <c r="G155" s="30">
        <v>0</v>
      </c>
    </row>
    <row r="156" spans="1:7" x14ac:dyDescent="0.2">
      <c r="A156" s="19" t="s">
        <v>883</v>
      </c>
      <c r="B156" s="20">
        <v>2</v>
      </c>
      <c r="C156" s="20">
        <v>0</v>
      </c>
      <c r="D156" s="20">
        <v>2</v>
      </c>
      <c r="E156" s="20">
        <v>0</v>
      </c>
      <c r="F156" s="20">
        <v>0</v>
      </c>
      <c r="G156" s="20">
        <v>0</v>
      </c>
    </row>
    <row r="157" spans="1:7" x14ac:dyDescent="0.2">
      <c r="A157" s="21" t="s">
        <v>126</v>
      </c>
      <c r="B157" s="30">
        <v>100</v>
      </c>
      <c r="C157" s="30">
        <v>0</v>
      </c>
      <c r="D157" s="30">
        <v>100</v>
      </c>
      <c r="E157" s="30">
        <v>0</v>
      </c>
      <c r="F157" s="30">
        <v>0</v>
      </c>
      <c r="G157" s="30">
        <v>0</v>
      </c>
    </row>
    <row r="158" spans="1:7" x14ac:dyDescent="0.2">
      <c r="A158" s="19" t="s">
        <v>884</v>
      </c>
      <c r="B158" s="20">
        <v>2</v>
      </c>
      <c r="C158" s="20">
        <v>0</v>
      </c>
      <c r="D158" s="20">
        <v>1</v>
      </c>
      <c r="E158" s="20">
        <v>0</v>
      </c>
      <c r="F158" s="20">
        <v>1</v>
      </c>
      <c r="G158" s="20">
        <v>0</v>
      </c>
    </row>
    <row r="159" spans="1:7" x14ac:dyDescent="0.2">
      <c r="A159" s="21" t="s">
        <v>126</v>
      </c>
      <c r="B159" s="30">
        <v>100</v>
      </c>
      <c r="C159" s="30">
        <v>0</v>
      </c>
      <c r="D159" s="30">
        <v>50</v>
      </c>
      <c r="E159" s="30">
        <v>0</v>
      </c>
      <c r="F159" s="30">
        <v>50</v>
      </c>
      <c r="G159" s="30">
        <v>0</v>
      </c>
    </row>
    <row r="160" spans="1:7" x14ac:dyDescent="0.2">
      <c r="A160" s="19" t="s">
        <v>873</v>
      </c>
      <c r="B160" s="20">
        <v>250</v>
      </c>
      <c r="C160" s="20">
        <v>5</v>
      </c>
      <c r="D160" s="20">
        <v>160</v>
      </c>
      <c r="E160" s="20">
        <v>5</v>
      </c>
      <c r="F160" s="20">
        <v>18</v>
      </c>
      <c r="G160" s="20">
        <v>62</v>
      </c>
    </row>
    <row r="161" spans="1:7" x14ac:dyDescent="0.2">
      <c r="A161" s="21" t="s">
        <v>126</v>
      </c>
      <c r="B161" s="30">
        <v>100</v>
      </c>
      <c r="C161" s="30">
        <v>2</v>
      </c>
      <c r="D161" s="30">
        <v>64</v>
      </c>
      <c r="E161" s="30">
        <v>2</v>
      </c>
      <c r="F161" s="30">
        <v>7.2</v>
      </c>
      <c r="G161" s="30">
        <v>24.8</v>
      </c>
    </row>
    <row r="162" spans="1:7" x14ac:dyDescent="0.2">
      <c r="A162" s="18" t="s">
        <v>885</v>
      </c>
      <c r="B162" s="18"/>
      <c r="C162" s="18"/>
      <c r="D162" s="18"/>
      <c r="E162" s="18"/>
      <c r="F162" s="18"/>
      <c r="G162" s="18"/>
    </row>
    <row r="163" spans="1:7" x14ac:dyDescent="0.2">
      <c r="A163" s="19" t="s">
        <v>886</v>
      </c>
      <c r="B163" s="20">
        <v>1712</v>
      </c>
      <c r="C163" s="20">
        <v>83</v>
      </c>
      <c r="D163" s="20">
        <v>1238</v>
      </c>
      <c r="E163" s="20">
        <v>86</v>
      </c>
      <c r="F163" s="20">
        <v>302</v>
      </c>
      <c r="G163" s="20">
        <v>3</v>
      </c>
    </row>
    <row r="164" spans="1:7" x14ac:dyDescent="0.2">
      <c r="A164" s="21" t="s">
        <v>126</v>
      </c>
      <c r="B164" s="30">
        <v>100</v>
      </c>
      <c r="C164" s="30">
        <v>4.8481310000000004</v>
      </c>
      <c r="D164" s="30">
        <v>72.313084000000003</v>
      </c>
      <c r="E164" s="30">
        <v>5.0233639999999999</v>
      </c>
      <c r="F164" s="30">
        <v>17.640187000000001</v>
      </c>
      <c r="G164" s="30">
        <v>0.175234</v>
      </c>
    </row>
    <row r="165" spans="1:7" x14ac:dyDescent="0.2">
      <c r="A165" s="19" t="s">
        <v>139</v>
      </c>
      <c r="B165" s="20">
        <v>76</v>
      </c>
      <c r="C165" s="20">
        <v>5</v>
      </c>
      <c r="D165" s="20">
        <v>55</v>
      </c>
      <c r="E165" s="20">
        <v>6</v>
      </c>
      <c r="F165" s="20">
        <v>10</v>
      </c>
      <c r="G165" s="20">
        <v>0</v>
      </c>
    </row>
    <row r="166" spans="1:7" x14ac:dyDescent="0.2">
      <c r="A166" s="21" t="s">
        <v>126</v>
      </c>
      <c r="B166" s="30">
        <v>100</v>
      </c>
      <c r="C166" s="30">
        <v>6.5789470000000003</v>
      </c>
      <c r="D166" s="30">
        <v>72.368420999999998</v>
      </c>
      <c r="E166" s="30">
        <v>7.8947370000000001</v>
      </c>
      <c r="F166" s="30">
        <v>13.157895</v>
      </c>
      <c r="G166" s="30">
        <v>0</v>
      </c>
    </row>
    <row r="167" spans="1:7" x14ac:dyDescent="0.2">
      <c r="A167" s="19" t="s">
        <v>887</v>
      </c>
      <c r="B167" s="20">
        <v>59</v>
      </c>
      <c r="C167" s="20">
        <v>6</v>
      </c>
      <c r="D167" s="20">
        <v>35</v>
      </c>
      <c r="E167" s="20">
        <v>10</v>
      </c>
      <c r="F167" s="20">
        <v>6</v>
      </c>
      <c r="G167" s="20">
        <v>2</v>
      </c>
    </row>
    <row r="168" spans="1:7" x14ac:dyDescent="0.2">
      <c r="A168" s="21" t="s">
        <v>126</v>
      </c>
      <c r="B168" s="30">
        <v>100</v>
      </c>
      <c r="C168" s="30">
        <v>10.169492</v>
      </c>
      <c r="D168" s="30">
        <v>59.322034000000002</v>
      </c>
      <c r="E168" s="30">
        <v>16.949152999999999</v>
      </c>
      <c r="F168" s="30">
        <v>10.169492</v>
      </c>
      <c r="G168" s="30">
        <v>3.389831</v>
      </c>
    </row>
    <row r="169" spans="1:7" x14ac:dyDescent="0.2">
      <c r="A169" s="19" t="s">
        <v>140</v>
      </c>
      <c r="B169" s="20">
        <v>194</v>
      </c>
      <c r="C169" s="20">
        <v>43</v>
      </c>
      <c r="D169" s="20">
        <v>75</v>
      </c>
      <c r="E169" s="20">
        <v>37</v>
      </c>
      <c r="F169" s="20">
        <v>37</v>
      </c>
      <c r="G169" s="20">
        <v>2</v>
      </c>
    </row>
    <row r="170" spans="1:7" x14ac:dyDescent="0.2">
      <c r="A170" s="21" t="s">
        <v>126</v>
      </c>
      <c r="B170" s="30">
        <v>100</v>
      </c>
      <c r="C170" s="30">
        <v>22.164947999999999</v>
      </c>
      <c r="D170" s="30">
        <v>38.659793999999998</v>
      </c>
      <c r="E170" s="30">
        <v>19.072164999999998</v>
      </c>
      <c r="F170" s="30">
        <v>19.072164999999998</v>
      </c>
      <c r="G170" s="30">
        <v>1.0309280000000001</v>
      </c>
    </row>
    <row r="171" spans="1:7" x14ac:dyDescent="0.2">
      <c r="A171" s="19" t="s">
        <v>141</v>
      </c>
      <c r="B171" s="20">
        <v>16</v>
      </c>
      <c r="C171" s="20">
        <v>4</v>
      </c>
      <c r="D171" s="20">
        <v>8</v>
      </c>
      <c r="E171" s="20">
        <v>3</v>
      </c>
      <c r="F171" s="20">
        <v>1</v>
      </c>
      <c r="G171" s="20">
        <v>0</v>
      </c>
    </row>
    <row r="172" spans="1:7" x14ac:dyDescent="0.2">
      <c r="A172" s="21" t="s">
        <v>126</v>
      </c>
      <c r="B172" s="30">
        <v>100</v>
      </c>
      <c r="C172" s="30">
        <v>25</v>
      </c>
      <c r="D172" s="30">
        <v>50</v>
      </c>
      <c r="E172" s="30">
        <v>18.75</v>
      </c>
      <c r="F172" s="30">
        <v>6.25</v>
      </c>
      <c r="G172" s="30">
        <v>0</v>
      </c>
    </row>
    <row r="173" spans="1:7" x14ac:dyDescent="0.2">
      <c r="A173" s="19" t="s">
        <v>849</v>
      </c>
      <c r="B173" s="20">
        <v>46</v>
      </c>
      <c r="C173" s="20">
        <v>8</v>
      </c>
      <c r="D173" s="20">
        <v>20</v>
      </c>
      <c r="E173" s="20">
        <v>7</v>
      </c>
      <c r="F173" s="20">
        <v>11</v>
      </c>
      <c r="G173" s="20">
        <v>0</v>
      </c>
    </row>
    <row r="174" spans="1:7" x14ac:dyDescent="0.2">
      <c r="A174" s="21" t="s">
        <v>126</v>
      </c>
      <c r="B174" s="30">
        <v>100</v>
      </c>
      <c r="C174" s="30">
        <v>17.391304000000002</v>
      </c>
      <c r="D174" s="30">
        <v>43.478261000000003</v>
      </c>
      <c r="E174" s="30">
        <v>15.217390999999999</v>
      </c>
      <c r="F174" s="30">
        <v>23.913042999999998</v>
      </c>
      <c r="G174" s="30">
        <v>0</v>
      </c>
    </row>
    <row r="175" spans="1:7" x14ac:dyDescent="0.2">
      <c r="A175" s="19" t="s">
        <v>873</v>
      </c>
      <c r="B175" s="20">
        <v>85</v>
      </c>
      <c r="C175" s="20">
        <v>2</v>
      </c>
      <c r="D175" s="20">
        <v>15</v>
      </c>
      <c r="E175" s="20">
        <v>1</v>
      </c>
      <c r="F175" s="20">
        <v>5</v>
      </c>
      <c r="G175" s="20">
        <v>62</v>
      </c>
    </row>
    <row r="176" spans="1:7" x14ac:dyDescent="0.2">
      <c r="A176" s="21" t="s">
        <v>126</v>
      </c>
      <c r="B176" s="30">
        <v>100</v>
      </c>
      <c r="C176" s="30">
        <v>2.3529409999999999</v>
      </c>
      <c r="D176" s="30">
        <v>17.647058999999999</v>
      </c>
      <c r="E176" s="30">
        <v>1.176471</v>
      </c>
      <c r="F176" s="30">
        <v>5.8823530000000002</v>
      </c>
      <c r="G176" s="30">
        <v>72.941175999999999</v>
      </c>
    </row>
    <row r="177" spans="1:7" x14ac:dyDescent="0.2">
      <c r="A177" s="18" t="s">
        <v>888</v>
      </c>
      <c r="B177" s="18"/>
      <c r="C177" s="18"/>
      <c r="D177" s="18"/>
      <c r="E177" s="18"/>
      <c r="F177" s="18"/>
      <c r="G177" s="18"/>
    </row>
    <row r="178" spans="1:7" x14ac:dyDescent="0.2">
      <c r="A178" s="19" t="s">
        <v>889</v>
      </c>
      <c r="B178" s="20">
        <v>1212</v>
      </c>
      <c r="C178" s="20">
        <v>64</v>
      </c>
      <c r="D178" s="20">
        <v>902</v>
      </c>
      <c r="E178" s="20">
        <v>53</v>
      </c>
      <c r="F178" s="20">
        <v>193</v>
      </c>
      <c r="G178" s="20">
        <v>0</v>
      </c>
    </row>
    <row r="179" spans="1:7" x14ac:dyDescent="0.2">
      <c r="A179" s="21" t="s">
        <v>126</v>
      </c>
      <c r="B179" s="30">
        <v>100</v>
      </c>
      <c r="C179" s="30">
        <v>5.2805280000000003</v>
      </c>
      <c r="D179" s="30">
        <v>74.422442000000004</v>
      </c>
      <c r="E179" s="30">
        <v>4.3729370000000003</v>
      </c>
      <c r="F179" s="30">
        <v>15.924092</v>
      </c>
      <c r="G179" s="30">
        <v>0</v>
      </c>
    </row>
    <row r="180" spans="1:7" x14ac:dyDescent="0.2">
      <c r="A180" s="19" t="s">
        <v>890</v>
      </c>
      <c r="B180" s="20">
        <v>24</v>
      </c>
      <c r="C180" s="20">
        <v>1</v>
      </c>
      <c r="D180" s="20">
        <v>18</v>
      </c>
      <c r="E180" s="20">
        <v>4</v>
      </c>
      <c r="F180" s="20">
        <v>1</v>
      </c>
      <c r="G180" s="20">
        <v>0</v>
      </c>
    </row>
    <row r="181" spans="1:7" x14ac:dyDescent="0.2">
      <c r="A181" s="21" t="s">
        <v>126</v>
      </c>
      <c r="B181" s="30">
        <v>100</v>
      </c>
      <c r="C181" s="30">
        <v>4.1666670000000003</v>
      </c>
      <c r="D181" s="30">
        <v>75</v>
      </c>
      <c r="E181" s="30">
        <v>16.666667</v>
      </c>
      <c r="F181" s="30">
        <v>4.1666670000000003</v>
      </c>
      <c r="G181" s="30">
        <v>0</v>
      </c>
    </row>
    <row r="182" spans="1:7" x14ac:dyDescent="0.2">
      <c r="A182" s="19" t="s">
        <v>891</v>
      </c>
      <c r="B182" s="20">
        <v>76</v>
      </c>
      <c r="C182" s="20">
        <v>2</v>
      </c>
      <c r="D182" s="20">
        <v>57</v>
      </c>
      <c r="E182" s="20">
        <v>9</v>
      </c>
      <c r="F182" s="20">
        <v>8</v>
      </c>
      <c r="G182" s="20">
        <v>0</v>
      </c>
    </row>
    <row r="183" spans="1:7" x14ac:dyDescent="0.2">
      <c r="A183" s="21" t="s">
        <v>126</v>
      </c>
      <c r="B183" s="30">
        <v>100</v>
      </c>
      <c r="C183" s="30">
        <v>2.6315789999999999</v>
      </c>
      <c r="D183" s="30">
        <v>75</v>
      </c>
      <c r="E183" s="30">
        <v>11.842105</v>
      </c>
      <c r="F183" s="30">
        <v>10.526316</v>
      </c>
      <c r="G183" s="30">
        <v>0</v>
      </c>
    </row>
    <row r="184" spans="1:7" x14ac:dyDescent="0.2">
      <c r="A184" s="19" t="s">
        <v>892</v>
      </c>
      <c r="B184" s="20">
        <v>43</v>
      </c>
      <c r="C184" s="20">
        <v>0</v>
      </c>
      <c r="D184" s="20">
        <v>34</v>
      </c>
      <c r="E184" s="20">
        <v>5</v>
      </c>
      <c r="F184" s="20">
        <v>4</v>
      </c>
      <c r="G184" s="20">
        <v>0</v>
      </c>
    </row>
    <row r="185" spans="1:7" x14ac:dyDescent="0.2">
      <c r="A185" s="21" t="s">
        <v>126</v>
      </c>
      <c r="B185" s="30">
        <v>100</v>
      </c>
      <c r="C185" s="30">
        <v>0</v>
      </c>
      <c r="D185" s="30">
        <v>79.069766999999999</v>
      </c>
      <c r="E185" s="30">
        <v>11.627907</v>
      </c>
      <c r="F185" s="30">
        <v>9.3023260000000008</v>
      </c>
      <c r="G185" s="30">
        <v>0</v>
      </c>
    </row>
    <row r="186" spans="1:7" x14ac:dyDescent="0.2">
      <c r="A186" s="19" t="s">
        <v>893</v>
      </c>
      <c r="B186" s="20">
        <v>14</v>
      </c>
      <c r="C186" s="20">
        <v>0</v>
      </c>
      <c r="D186" s="20">
        <v>13</v>
      </c>
      <c r="E186" s="20">
        <v>1</v>
      </c>
      <c r="F186" s="20">
        <v>0</v>
      </c>
      <c r="G186" s="20">
        <v>0</v>
      </c>
    </row>
    <row r="187" spans="1:7" x14ac:dyDescent="0.2">
      <c r="A187" s="21" t="s">
        <v>126</v>
      </c>
      <c r="B187" s="30">
        <v>100</v>
      </c>
      <c r="C187" s="30">
        <v>0</v>
      </c>
      <c r="D187" s="30">
        <v>92.857142999999994</v>
      </c>
      <c r="E187" s="30">
        <v>7.1428570000000002</v>
      </c>
      <c r="F187" s="30">
        <v>0</v>
      </c>
      <c r="G187" s="30">
        <v>0</v>
      </c>
    </row>
    <row r="188" spans="1:7" x14ac:dyDescent="0.2">
      <c r="A188" s="19" t="s">
        <v>894</v>
      </c>
      <c r="B188" s="20">
        <v>5</v>
      </c>
      <c r="C188" s="20">
        <v>0</v>
      </c>
      <c r="D188" s="20">
        <v>5</v>
      </c>
      <c r="E188" s="20">
        <v>0</v>
      </c>
      <c r="F188" s="20">
        <v>0</v>
      </c>
      <c r="G188" s="20">
        <v>0</v>
      </c>
    </row>
    <row r="189" spans="1:7" x14ac:dyDescent="0.2">
      <c r="A189" s="21" t="s">
        <v>126</v>
      </c>
      <c r="B189" s="30">
        <v>100</v>
      </c>
      <c r="C189" s="30">
        <v>0</v>
      </c>
      <c r="D189" s="30">
        <v>100</v>
      </c>
      <c r="E189" s="30">
        <v>0</v>
      </c>
      <c r="F189" s="30">
        <v>0</v>
      </c>
      <c r="G189" s="30">
        <v>0</v>
      </c>
    </row>
    <row r="190" spans="1:7" x14ac:dyDescent="0.2">
      <c r="A190" s="19" t="s">
        <v>873</v>
      </c>
      <c r="B190" s="20">
        <v>414</v>
      </c>
      <c r="C190" s="20">
        <v>21</v>
      </c>
      <c r="D190" s="20">
        <v>264</v>
      </c>
      <c r="E190" s="20">
        <v>20</v>
      </c>
      <c r="F190" s="20">
        <v>106</v>
      </c>
      <c r="G190" s="20">
        <v>3</v>
      </c>
    </row>
    <row r="191" spans="1:7" x14ac:dyDescent="0.2">
      <c r="A191" s="21" t="s">
        <v>126</v>
      </c>
      <c r="B191" s="30">
        <v>100</v>
      </c>
      <c r="C191" s="30">
        <v>5.0724640000000001</v>
      </c>
      <c r="D191" s="30">
        <v>63.768115999999999</v>
      </c>
      <c r="E191" s="30">
        <v>4.8309179999999996</v>
      </c>
      <c r="F191" s="30">
        <v>25.603864999999999</v>
      </c>
      <c r="G191" s="30">
        <v>0.724638</v>
      </c>
    </row>
    <row r="192" spans="1:7" x14ac:dyDescent="0.2">
      <c r="A192" s="18" t="s">
        <v>895</v>
      </c>
      <c r="B192" s="18"/>
      <c r="C192" s="18"/>
      <c r="D192" s="18"/>
      <c r="E192" s="18"/>
      <c r="F192" s="18"/>
      <c r="G192" s="18"/>
    </row>
    <row r="193" spans="1:7" x14ac:dyDescent="0.2">
      <c r="A193" s="19" t="s">
        <v>889</v>
      </c>
      <c r="B193" s="20">
        <v>13</v>
      </c>
      <c r="C193" s="20">
        <v>3</v>
      </c>
      <c r="D193" s="20">
        <v>6</v>
      </c>
      <c r="E193" s="20">
        <v>2</v>
      </c>
      <c r="F193" s="20">
        <v>2</v>
      </c>
      <c r="G193" s="20">
        <v>0</v>
      </c>
    </row>
    <row r="194" spans="1:7" x14ac:dyDescent="0.2">
      <c r="A194" s="21" t="s">
        <v>126</v>
      </c>
      <c r="B194" s="30">
        <v>100</v>
      </c>
      <c r="C194" s="30">
        <v>23.076923000000001</v>
      </c>
      <c r="D194" s="30">
        <v>46.153846000000001</v>
      </c>
      <c r="E194" s="30">
        <v>15.384615</v>
      </c>
      <c r="F194" s="30">
        <v>15.384615</v>
      </c>
      <c r="G194" s="30">
        <v>0</v>
      </c>
    </row>
    <row r="195" spans="1:7" x14ac:dyDescent="0.2">
      <c r="A195" s="19" t="s">
        <v>890</v>
      </c>
      <c r="B195" s="20">
        <v>89</v>
      </c>
      <c r="C195" s="20">
        <v>19</v>
      </c>
      <c r="D195" s="20">
        <v>25</v>
      </c>
      <c r="E195" s="20">
        <v>29</v>
      </c>
      <c r="F195" s="20">
        <v>14</v>
      </c>
      <c r="G195" s="20">
        <v>2</v>
      </c>
    </row>
    <row r="196" spans="1:7" x14ac:dyDescent="0.2">
      <c r="A196" s="21" t="s">
        <v>126</v>
      </c>
      <c r="B196" s="30">
        <v>100</v>
      </c>
      <c r="C196" s="30">
        <v>21.348314999999999</v>
      </c>
      <c r="D196" s="30">
        <v>28.089887999999998</v>
      </c>
      <c r="E196" s="30">
        <v>32.584269999999997</v>
      </c>
      <c r="F196" s="30">
        <v>15.730337</v>
      </c>
      <c r="G196" s="30">
        <v>2.2471909999999999</v>
      </c>
    </row>
    <row r="197" spans="1:7" x14ac:dyDescent="0.2">
      <c r="A197" s="19" t="s">
        <v>891</v>
      </c>
      <c r="B197" s="20">
        <v>143</v>
      </c>
      <c r="C197" s="20">
        <v>27</v>
      </c>
      <c r="D197" s="20">
        <v>75</v>
      </c>
      <c r="E197" s="20">
        <v>18</v>
      </c>
      <c r="F197" s="20">
        <v>22</v>
      </c>
      <c r="G197" s="20">
        <v>1</v>
      </c>
    </row>
    <row r="198" spans="1:7" x14ac:dyDescent="0.2">
      <c r="A198" s="21" t="s">
        <v>126</v>
      </c>
      <c r="B198" s="30">
        <v>100</v>
      </c>
      <c r="C198" s="30">
        <v>18.881119000000002</v>
      </c>
      <c r="D198" s="30">
        <v>52.447552000000002</v>
      </c>
      <c r="E198" s="30">
        <v>12.587413</v>
      </c>
      <c r="F198" s="30">
        <v>15.384615</v>
      </c>
      <c r="G198" s="30">
        <v>0.69930099999999995</v>
      </c>
    </row>
    <row r="199" spans="1:7" x14ac:dyDescent="0.2">
      <c r="A199" s="19" t="s">
        <v>892</v>
      </c>
      <c r="B199" s="20">
        <v>27</v>
      </c>
      <c r="C199" s="20">
        <v>3</v>
      </c>
      <c r="D199" s="20">
        <v>16</v>
      </c>
      <c r="E199" s="20">
        <v>3</v>
      </c>
      <c r="F199" s="20">
        <v>5</v>
      </c>
      <c r="G199" s="20">
        <v>0</v>
      </c>
    </row>
    <row r="200" spans="1:7" x14ac:dyDescent="0.2">
      <c r="A200" s="21" t="s">
        <v>126</v>
      </c>
      <c r="B200" s="30">
        <v>100</v>
      </c>
      <c r="C200" s="30">
        <v>11.111110999999999</v>
      </c>
      <c r="D200" s="30">
        <v>59.259259</v>
      </c>
      <c r="E200" s="30">
        <v>11.111110999999999</v>
      </c>
      <c r="F200" s="30">
        <v>18.518519000000001</v>
      </c>
      <c r="G200" s="30">
        <v>0</v>
      </c>
    </row>
    <row r="201" spans="1:7" ht="11.15" customHeight="1" x14ac:dyDescent="0.2">
      <c r="A201" s="19" t="s">
        <v>893</v>
      </c>
      <c r="B201" s="20">
        <v>5</v>
      </c>
      <c r="C201" s="20">
        <v>2</v>
      </c>
      <c r="D201" s="20">
        <v>2</v>
      </c>
      <c r="E201" s="20">
        <v>0</v>
      </c>
      <c r="F201" s="20">
        <v>1</v>
      </c>
      <c r="G201" s="20">
        <v>0</v>
      </c>
    </row>
    <row r="202" spans="1:7" ht="11.15" customHeight="1" x14ac:dyDescent="0.2">
      <c r="A202" s="21" t="s">
        <v>126</v>
      </c>
      <c r="B202" s="30">
        <v>100</v>
      </c>
      <c r="C202" s="30">
        <v>40</v>
      </c>
      <c r="D202" s="30">
        <v>40</v>
      </c>
      <c r="E202" s="30">
        <v>0</v>
      </c>
      <c r="F202" s="30">
        <v>20</v>
      </c>
      <c r="G202" s="30">
        <v>0</v>
      </c>
    </row>
    <row r="203" spans="1:7" ht="11.15" customHeight="1" x14ac:dyDescent="0.2">
      <c r="A203" s="19" t="s">
        <v>894</v>
      </c>
      <c r="B203" s="20">
        <v>10</v>
      </c>
      <c r="C203" s="20">
        <v>1</v>
      </c>
      <c r="D203" s="20">
        <v>6</v>
      </c>
      <c r="E203" s="20">
        <v>2</v>
      </c>
      <c r="F203" s="20">
        <v>1</v>
      </c>
      <c r="G203" s="20">
        <v>0</v>
      </c>
    </row>
    <row r="204" spans="1:7" ht="11.15" customHeight="1" x14ac:dyDescent="0.2">
      <c r="A204" s="21" t="s">
        <v>126</v>
      </c>
      <c r="B204" s="30">
        <v>100</v>
      </c>
      <c r="C204" s="30">
        <v>10</v>
      </c>
      <c r="D204" s="30">
        <v>60</v>
      </c>
      <c r="E204" s="30">
        <v>20</v>
      </c>
      <c r="F204" s="30">
        <v>10</v>
      </c>
      <c r="G204" s="30">
        <v>0</v>
      </c>
    </row>
    <row r="205" spans="1:7" ht="11.15" customHeight="1" x14ac:dyDescent="0.2">
      <c r="A205" s="19" t="s">
        <v>873</v>
      </c>
      <c r="B205" s="20">
        <v>28</v>
      </c>
      <c r="C205" s="20">
        <v>6</v>
      </c>
      <c r="D205" s="20">
        <v>8</v>
      </c>
      <c r="E205" s="20">
        <v>3</v>
      </c>
      <c r="F205" s="20">
        <v>10</v>
      </c>
      <c r="G205" s="20">
        <v>1</v>
      </c>
    </row>
    <row r="206" spans="1:7" ht="11.15" customHeight="1" x14ac:dyDescent="0.2">
      <c r="A206" s="21" t="s">
        <v>126</v>
      </c>
      <c r="B206" s="30">
        <v>100</v>
      </c>
      <c r="C206" s="30">
        <v>21.428571000000002</v>
      </c>
      <c r="D206" s="30">
        <v>28.571428999999998</v>
      </c>
      <c r="E206" s="30">
        <v>10.714286</v>
      </c>
      <c r="F206" s="30">
        <v>35.714286000000001</v>
      </c>
      <c r="G206" s="30">
        <v>3.5714290000000002</v>
      </c>
    </row>
    <row r="207" spans="1:7" ht="11.15" customHeight="1" x14ac:dyDescent="0.2">
      <c r="A207" s="18" t="s">
        <v>142</v>
      </c>
      <c r="B207" s="18"/>
      <c r="C207" s="18"/>
      <c r="D207" s="18"/>
      <c r="E207" s="18"/>
      <c r="F207" s="18"/>
      <c r="G207" s="18"/>
    </row>
    <row r="208" spans="1:7" ht="11.15" customHeight="1" x14ac:dyDescent="0.2">
      <c r="A208" s="19" t="s">
        <v>896</v>
      </c>
      <c r="B208" s="20">
        <v>90</v>
      </c>
      <c r="C208" s="20">
        <v>3</v>
      </c>
      <c r="D208" s="20">
        <v>77</v>
      </c>
      <c r="E208" s="20">
        <v>5</v>
      </c>
      <c r="F208" s="20">
        <v>5</v>
      </c>
      <c r="G208" s="20">
        <v>0</v>
      </c>
    </row>
    <row r="209" spans="1:7" ht="11.15" customHeight="1" x14ac:dyDescent="0.2">
      <c r="A209" s="21" t="s">
        <v>126</v>
      </c>
      <c r="B209" s="30">
        <v>100</v>
      </c>
      <c r="C209" s="30">
        <v>3.3333330000000001</v>
      </c>
      <c r="D209" s="30">
        <v>85.555555999999996</v>
      </c>
      <c r="E209" s="30">
        <v>5.5555560000000002</v>
      </c>
      <c r="F209" s="30">
        <v>5.5555560000000002</v>
      </c>
      <c r="G209" s="30">
        <v>0</v>
      </c>
    </row>
    <row r="210" spans="1:7" ht="11.15" customHeight="1" x14ac:dyDescent="0.2">
      <c r="A210" s="19" t="s">
        <v>897</v>
      </c>
      <c r="B210" s="20">
        <v>307</v>
      </c>
      <c r="C210" s="20">
        <v>25</v>
      </c>
      <c r="D210" s="20">
        <v>227</v>
      </c>
      <c r="E210" s="20">
        <v>24</v>
      </c>
      <c r="F210" s="20">
        <v>30</v>
      </c>
      <c r="G210" s="20">
        <v>1</v>
      </c>
    </row>
    <row r="211" spans="1:7" ht="11.15" customHeight="1" x14ac:dyDescent="0.2">
      <c r="A211" s="21" t="s">
        <v>126</v>
      </c>
      <c r="B211" s="30">
        <v>100</v>
      </c>
      <c r="C211" s="30">
        <v>8.1433219999999995</v>
      </c>
      <c r="D211" s="30">
        <v>73.941367999999997</v>
      </c>
      <c r="E211" s="30">
        <v>7.81759</v>
      </c>
      <c r="F211" s="30">
        <v>9.7719869999999993</v>
      </c>
      <c r="G211" s="30">
        <v>0.32573299999999999</v>
      </c>
    </row>
    <row r="212" spans="1:7" ht="11.15" customHeight="1" x14ac:dyDescent="0.2">
      <c r="A212" s="19" t="s">
        <v>898</v>
      </c>
      <c r="B212" s="20">
        <v>392</v>
      </c>
      <c r="C212" s="20">
        <v>22</v>
      </c>
      <c r="D212" s="20">
        <v>309</v>
      </c>
      <c r="E212" s="20">
        <v>29</v>
      </c>
      <c r="F212" s="20">
        <v>31</v>
      </c>
      <c r="G212" s="20">
        <v>1</v>
      </c>
    </row>
    <row r="213" spans="1:7" ht="11.15" customHeight="1" x14ac:dyDescent="0.2">
      <c r="A213" s="21" t="s">
        <v>126</v>
      </c>
      <c r="B213" s="30">
        <v>100</v>
      </c>
      <c r="C213" s="30">
        <v>5.6122449999999997</v>
      </c>
      <c r="D213" s="30">
        <v>78.826531000000003</v>
      </c>
      <c r="E213" s="30">
        <v>7.3979590000000002</v>
      </c>
      <c r="F213" s="30">
        <v>7.9081630000000001</v>
      </c>
      <c r="G213" s="30">
        <v>0.255102</v>
      </c>
    </row>
    <row r="214" spans="1:7" ht="11.15" customHeight="1" x14ac:dyDescent="0.2">
      <c r="A214" s="19" t="s">
        <v>899</v>
      </c>
      <c r="B214" s="20">
        <v>379</v>
      </c>
      <c r="C214" s="20">
        <v>21</v>
      </c>
      <c r="D214" s="20">
        <v>285</v>
      </c>
      <c r="E214" s="20">
        <v>18</v>
      </c>
      <c r="F214" s="20">
        <v>55</v>
      </c>
      <c r="G214" s="20">
        <v>0</v>
      </c>
    </row>
    <row r="215" spans="1:7" ht="11.15" customHeight="1" x14ac:dyDescent="0.2">
      <c r="A215" s="21" t="s">
        <v>126</v>
      </c>
      <c r="B215" s="30">
        <v>100</v>
      </c>
      <c r="C215" s="30">
        <v>5.5408970000000002</v>
      </c>
      <c r="D215" s="30">
        <v>75.197889000000004</v>
      </c>
      <c r="E215" s="30">
        <v>4.7493400000000001</v>
      </c>
      <c r="F215" s="30">
        <v>14.511873</v>
      </c>
      <c r="G215" s="30">
        <v>0</v>
      </c>
    </row>
    <row r="216" spans="1:7" ht="11.15" customHeight="1" x14ac:dyDescent="0.2">
      <c r="A216" s="19" t="s">
        <v>900</v>
      </c>
      <c r="B216" s="20">
        <v>951</v>
      </c>
      <c r="C216" s="20">
        <v>80</v>
      </c>
      <c r="D216" s="20">
        <v>544</v>
      </c>
      <c r="E216" s="20">
        <v>74</v>
      </c>
      <c r="F216" s="20">
        <v>247</v>
      </c>
      <c r="G216" s="20">
        <v>6</v>
      </c>
    </row>
    <row r="217" spans="1:7" ht="11.15" customHeight="1" x14ac:dyDescent="0.2">
      <c r="A217" s="21" t="s">
        <v>126</v>
      </c>
      <c r="B217" s="30">
        <v>100</v>
      </c>
      <c r="C217" s="30">
        <v>8.4121980000000001</v>
      </c>
      <c r="D217" s="30">
        <v>57.202944000000002</v>
      </c>
      <c r="E217" s="30">
        <v>7.7812830000000002</v>
      </c>
      <c r="F217" s="30">
        <v>25.972660000000001</v>
      </c>
      <c r="G217" s="30">
        <v>0.630915</v>
      </c>
    </row>
    <row r="218" spans="1:7" ht="11.15" customHeight="1" x14ac:dyDescent="0.2">
      <c r="A218" s="19" t="s">
        <v>873</v>
      </c>
      <c r="B218" s="20">
        <v>69</v>
      </c>
      <c r="C218" s="20">
        <v>0</v>
      </c>
      <c r="D218" s="20">
        <v>4</v>
      </c>
      <c r="E218" s="20">
        <v>0</v>
      </c>
      <c r="F218" s="20">
        <v>4</v>
      </c>
      <c r="G218" s="20">
        <v>61</v>
      </c>
    </row>
    <row r="219" spans="1:7" ht="11.15" customHeight="1" x14ac:dyDescent="0.2">
      <c r="A219" s="21" t="s">
        <v>126</v>
      </c>
      <c r="B219" s="30">
        <v>100</v>
      </c>
      <c r="C219" s="30">
        <v>0</v>
      </c>
      <c r="D219" s="30">
        <v>5.7971009999999996</v>
      </c>
      <c r="E219" s="30">
        <v>0</v>
      </c>
      <c r="F219" s="30">
        <v>5.7971009999999996</v>
      </c>
      <c r="G219" s="30">
        <v>88.405797000000007</v>
      </c>
    </row>
    <row r="220" spans="1:7" ht="11.15" customHeight="1" x14ac:dyDescent="0.2">
      <c r="A220" s="18" t="s">
        <v>143</v>
      </c>
      <c r="B220" s="18"/>
      <c r="C220" s="18"/>
      <c r="D220" s="18"/>
      <c r="E220" s="18"/>
      <c r="F220" s="18"/>
      <c r="G220" s="18"/>
    </row>
    <row r="221" spans="1:7" ht="11.15" customHeight="1" x14ac:dyDescent="0.2">
      <c r="A221" s="21" t="s">
        <v>901</v>
      </c>
      <c r="B221" s="21"/>
      <c r="C221" s="21"/>
      <c r="D221" s="21"/>
      <c r="E221" s="21"/>
      <c r="F221" s="21"/>
      <c r="G221" s="21"/>
    </row>
    <row r="222" spans="1:7" ht="11.15" customHeight="1" x14ac:dyDescent="0.2">
      <c r="A222" s="19" t="s">
        <v>902</v>
      </c>
      <c r="B222" s="20">
        <v>546</v>
      </c>
      <c r="C222" s="20">
        <v>37</v>
      </c>
      <c r="D222" s="20">
        <v>417</v>
      </c>
      <c r="E222" s="20">
        <v>33</v>
      </c>
      <c r="F222" s="20">
        <v>58</v>
      </c>
      <c r="G222" s="20">
        <v>1</v>
      </c>
    </row>
    <row r="223" spans="1:7" ht="11.15" customHeight="1" x14ac:dyDescent="0.2">
      <c r="A223" s="21" t="s">
        <v>126</v>
      </c>
      <c r="B223" s="30">
        <v>100</v>
      </c>
      <c r="C223" s="30">
        <v>6.7765570000000004</v>
      </c>
      <c r="D223" s="30">
        <v>76.373626000000002</v>
      </c>
      <c r="E223" s="30">
        <v>6.0439559999999997</v>
      </c>
      <c r="F223" s="30">
        <v>10.622711000000001</v>
      </c>
      <c r="G223" s="30">
        <v>0.18315000000000001</v>
      </c>
    </row>
    <row r="224" spans="1:7" ht="11.15" customHeight="1" x14ac:dyDescent="0.2">
      <c r="A224" s="19" t="s">
        <v>903</v>
      </c>
      <c r="B224" s="20">
        <v>531</v>
      </c>
      <c r="C224" s="20">
        <v>33</v>
      </c>
      <c r="D224" s="20">
        <v>399</v>
      </c>
      <c r="E224" s="20">
        <v>34</v>
      </c>
      <c r="F224" s="20">
        <v>63</v>
      </c>
      <c r="G224" s="20">
        <v>2</v>
      </c>
    </row>
    <row r="225" spans="1:7" ht="11.15" customHeight="1" x14ac:dyDescent="0.2">
      <c r="A225" s="21" t="s">
        <v>126</v>
      </c>
      <c r="B225" s="30">
        <v>100</v>
      </c>
      <c r="C225" s="30">
        <v>6.2146889999999999</v>
      </c>
      <c r="D225" s="30">
        <v>75.141243000000003</v>
      </c>
      <c r="E225" s="30">
        <v>6.4030129999999996</v>
      </c>
      <c r="F225" s="30">
        <v>11.864407</v>
      </c>
      <c r="G225" s="30">
        <v>0.37664799999999998</v>
      </c>
    </row>
    <row r="226" spans="1:7" ht="11.15" customHeight="1" x14ac:dyDescent="0.2">
      <c r="A226" s="19" t="s">
        <v>904</v>
      </c>
      <c r="B226" s="20">
        <v>205</v>
      </c>
      <c r="C226" s="20">
        <v>13</v>
      </c>
      <c r="D226" s="20">
        <v>143</v>
      </c>
      <c r="E226" s="20">
        <v>17</v>
      </c>
      <c r="F226" s="20">
        <v>31</v>
      </c>
      <c r="G226" s="20">
        <v>1</v>
      </c>
    </row>
    <row r="227" spans="1:7" ht="11.15" customHeight="1" x14ac:dyDescent="0.2">
      <c r="A227" s="21" t="s">
        <v>126</v>
      </c>
      <c r="B227" s="30">
        <v>100</v>
      </c>
      <c r="C227" s="30">
        <v>6.3414630000000001</v>
      </c>
      <c r="D227" s="30">
        <v>69.756097999999994</v>
      </c>
      <c r="E227" s="30">
        <v>8.2926830000000002</v>
      </c>
      <c r="F227" s="30">
        <v>15.121950999999999</v>
      </c>
      <c r="G227" s="30">
        <v>0.48780499999999999</v>
      </c>
    </row>
    <row r="228" spans="1:7" ht="11.15" customHeight="1" x14ac:dyDescent="0.2">
      <c r="A228" s="19" t="s">
        <v>905</v>
      </c>
      <c r="B228" s="20">
        <v>762</v>
      </c>
      <c r="C228" s="20">
        <v>62</v>
      </c>
      <c r="D228" s="20">
        <v>439</v>
      </c>
      <c r="E228" s="20">
        <v>58</v>
      </c>
      <c r="F228" s="20">
        <v>199</v>
      </c>
      <c r="G228" s="20">
        <v>4</v>
      </c>
    </row>
    <row r="229" spans="1:7" ht="11.15" customHeight="1" x14ac:dyDescent="0.2">
      <c r="A229" s="21" t="s">
        <v>126</v>
      </c>
      <c r="B229" s="30">
        <v>100</v>
      </c>
      <c r="C229" s="30">
        <v>8.1364830000000001</v>
      </c>
      <c r="D229" s="30">
        <v>57.611548999999997</v>
      </c>
      <c r="E229" s="30">
        <v>7.6115490000000001</v>
      </c>
      <c r="F229" s="30">
        <v>26.115486000000001</v>
      </c>
      <c r="G229" s="30">
        <v>0.52493400000000001</v>
      </c>
    </row>
    <row r="230" spans="1:7" ht="11.15" customHeight="1" x14ac:dyDescent="0.2">
      <c r="A230" s="19" t="s">
        <v>873</v>
      </c>
      <c r="B230" s="20">
        <v>144</v>
      </c>
      <c r="C230" s="20">
        <v>6</v>
      </c>
      <c r="D230" s="20">
        <v>48</v>
      </c>
      <c r="E230" s="20">
        <v>8</v>
      </c>
      <c r="F230" s="20">
        <v>21</v>
      </c>
      <c r="G230" s="20">
        <v>61</v>
      </c>
    </row>
    <row r="231" spans="1:7" ht="11.15" customHeight="1" x14ac:dyDescent="0.2">
      <c r="A231" s="21" t="s">
        <v>126</v>
      </c>
      <c r="B231" s="30">
        <v>100</v>
      </c>
      <c r="C231" s="30">
        <v>4.1666670000000003</v>
      </c>
      <c r="D231" s="30">
        <v>33.333333000000003</v>
      </c>
      <c r="E231" s="30">
        <v>5.5555560000000002</v>
      </c>
      <c r="F231" s="30">
        <v>14.583333</v>
      </c>
      <c r="G231" s="30">
        <v>42.361111000000001</v>
      </c>
    </row>
    <row r="232" spans="1:7" ht="11.15" customHeight="1" x14ac:dyDescent="0.2">
      <c r="A232" s="18" t="s">
        <v>143</v>
      </c>
      <c r="B232" s="18"/>
      <c r="C232" s="18"/>
      <c r="D232" s="18"/>
      <c r="E232" s="18"/>
      <c r="F232" s="18"/>
      <c r="G232" s="18"/>
    </row>
    <row r="233" spans="1:7" ht="11.15" customHeight="1" x14ac:dyDescent="0.2">
      <c r="A233" s="21" t="s">
        <v>906</v>
      </c>
      <c r="B233" s="21"/>
      <c r="C233" s="21"/>
      <c r="D233" s="21"/>
      <c r="E233" s="21"/>
      <c r="F233" s="21"/>
      <c r="G233" s="21"/>
    </row>
    <row r="234" spans="1:7" ht="11.15" customHeight="1" x14ac:dyDescent="0.2">
      <c r="A234" s="19" t="s">
        <v>902</v>
      </c>
      <c r="B234" s="20">
        <v>285</v>
      </c>
      <c r="C234" s="20">
        <v>15</v>
      </c>
      <c r="D234" s="20">
        <v>221</v>
      </c>
      <c r="E234" s="20">
        <v>25</v>
      </c>
      <c r="F234" s="20">
        <v>24</v>
      </c>
      <c r="G234" s="20">
        <v>0</v>
      </c>
    </row>
    <row r="235" spans="1:7" ht="11.15" customHeight="1" x14ac:dyDescent="0.2">
      <c r="A235" s="21" t="s">
        <v>126</v>
      </c>
      <c r="B235" s="30">
        <v>100</v>
      </c>
      <c r="C235" s="30">
        <v>5.2631579999999998</v>
      </c>
      <c r="D235" s="30">
        <v>77.543859999999995</v>
      </c>
      <c r="E235" s="30">
        <v>8.7719299999999993</v>
      </c>
      <c r="F235" s="30">
        <v>8.4210530000000006</v>
      </c>
      <c r="G235" s="30">
        <v>0</v>
      </c>
    </row>
    <row r="236" spans="1:7" ht="11.15" customHeight="1" x14ac:dyDescent="0.2">
      <c r="A236" s="19" t="s">
        <v>903</v>
      </c>
      <c r="B236" s="20">
        <v>217</v>
      </c>
      <c r="C236" s="20">
        <v>17</v>
      </c>
      <c r="D236" s="20">
        <v>169</v>
      </c>
      <c r="E236" s="20">
        <v>14</v>
      </c>
      <c r="F236" s="20">
        <v>17</v>
      </c>
      <c r="G236" s="20">
        <v>0</v>
      </c>
    </row>
    <row r="237" spans="1:7" ht="11.15" customHeight="1" x14ac:dyDescent="0.2">
      <c r="A237" s="21" t="s">
        <v>126</v>
      </c>
      <c r="B237" s="30">
        <v>100</v>
      </c>
      <c r="C237" s="30">
        <v>7.8341010000000004</v>
      </c>
      <c r="D237" s="30">
        <v>77.880184</v>
      </c>
      <c r="E237" s="30">
        <v>6.451613</v>
      </c>
      <c r="F237" s="30">
        <v>7.8341010000000004</v>
      </c>
      <c r="G237" s="30">
        <v>0</v>
      </c>
    </row>
    <row r="238" spans="1:7" ht="11.15" customHeight="1" x14ac:dyDescent="0.2">
      <c r="A238" s="19" t="s">
        <v>904</v>
      </c>
      <c r="B238" s="20">
        <v>142</v>
      </c>
      <c r="C238" s="20">
        <v>12</v>
      </c>
      <c r="D238" s="20">
        <v>105</v>
      </c>
      <c r="E238" s="20">
        <v>8</v>
      </c>
      <c r="F238" s="20">
        <v>17</v>
      </c>
      <c r="G238" s="20">
        <v>0</v>
      </c>
    </row>
    <row r="239" spans="1:7" ht="11.15" customHeight="1" x14ac:dyDescent="0.2">
      <c r="A239" s="21" t="s">
        <v>126</v>
      </c>
      <c r="B239" s="30">
        <v>100</v>
      </c>
      <c r="C239" s="30">
        <v>8.450704</v>
      </c>
      <c r="D239" s="30">
        <v>73.943662000000003</v>
      </c>
      <c r="E239" s="30">
        <v>5.6338030000000003</v>
      </c>
      <c r="F239" s="30">
        <v>11.971831</v>
      </c>
      <c r="G239" s="30">
        <v>0</v>
      </c>
    </row>
    <row r="240" spans="1:7" ht="11.15" customHeight="1" x14ac:dyDescent="0.2">
      <c r="A240" s="19" t="s">
        <v>905</v>
      </c>
      <c r="B240" s="20">
        <v>1184</v>
      </c>
      <c r="C240" s="20">
        <v>92</v>
      </c>
      <c r="D240" s="20">
        <v>758</v>
      </c>
      <c r="E240" s="20">
        <v>82</v>
      </c>
      <c r="F240" s="20">
        <v>244</v>
      </c>
      <c r="G240" s="20">
        <v>8</v>
      </c>
    </row>
    <row r="241" spans="1:7" ht="11.15" customHeight="1" x14ac:dyDescent="0.2">
      <c r="A241" s="21" t="s">
        <v>126</v>
      </c>
      <c r="B241" s="30">
        <v>100</v>
      </c>
      <c r="C241" s="30">
        <v>7.77027</v>
      </c>
      <c r="D241" s="30">
        <v>64.020269999999996</v>
      </c>
      <c r="E241" s="30">
        <v>6.9256760000000002</v>
      </c>
      <c r="F241" s="30">
        <v>20.608108000000001</v>
      </c>
      <c r="G241" s="30">
        <v>0.67567600000000005</v>
      </c>
    </row>
    <row r="242" spans="1:7" ht="11.15" customHeight="1" x14ac:dyDescent="0.2">
      <c r="A242" s="19" t="s">
        <v>873</v>
      </c>
      <c r="B242" s="20">
        <v>360</v>
      </c>
      <c r="C242" s="20">
        <v>15</v>
      </c>
      <c r="D242" s="20">
        <v>193</v>
      </c>
      <c r="E242" s="20">
        <v>21</v>
      </c>
      <c r="F242" s="20">
        <v>70</v>
      </c>
      <c r="G242" s="20">
        <v>61</v>
      </c>
    </row>
    <row r="243" spans="1:7" ht="11.15" customHeight="1" x14ac:dyDescent="0.2">
      <c r="A243" s="21" t="s">
        <v>126</v>
      </c>
      <c r="B243" s="30">
        <v>100</v>
      </c>
      <c r="C243" s="30">
        <v>4.1666670000000003</v>
      </c>
      <c r="D243" s="30">
        <v>53.611111000000001</v>
      </c>
      <c r="E243" s="30">
        <v>5.8333329999999997</v>
      </c>
      <c r="F243" s="30">
        <v>19.444444000000001</v>
      </c>
      <c r="G243" s="30">
        <v>16.944444000000001</v>
      </c>
    </row>
    <row r="244" spans="1:7" ht="11.15" customHeight="1" x14ac:dyDescent="0.2">
      <c r="A244" s="18" t="s">
        <v>143</v>
      </c>
      <c r="B244" s="18"/>
      <c r="C244" s="18"/>
      <c r="D244" s="18"/>
      <c r="E244" s="18"/>
      <c r="F244" s="18"/>
      <c r="G244" s="18"/>
    </row>
    <row r="245" spans="1:7" ht="11.15" customHeight="1" x14ac:dyDescent="0.2">
      <c r="A245" s="21" t="s">
        <v>907</v>
      </c>
      <c r="B245" s="21"/>
      <c r="C245" s="21"/>
      <c r="D245" s="21"/>
      <c r="E245" s="21"/>
      <c r="F245" s="21"/>
      <c r="G245" s="21"/>
    </row>
    <row r="246" spans="1:7" ht="11.15" customHeight="1" x14ac:dyDescent="0.2">
      <c r="A246" s="19" t="s">
        <v>902</v>
      </c>
      <c r="B246" s="20">
        <v>330</v>
      </c>
      <c r="C246" s="20">
        <v>26</v>
      </c>
      <c r="D246" s="20">
        <v>248</v>
      </c>
      <c r="E246" s="20">
        <v>22</v>
      </c>
      <c r="F246" s="20">
        <v>33</v>
      </c>
      <c r="G246" s="20">
        <v>1</v>
      </c>
    </row>
    <row r="247" spans="1:7" ht="11.15" customHeight="1" x14ac:dyDescent="0.2">
      <c r="A247" s="21" t="s">
        <v>126</v>
      </c>
      <c r="B247" s="30">
        <v>100</v>
      </c>
      <c r="C247" s="30">
        <v>7.8787880000000001</v>
      </c>
      <c r="D247" s="30">
        <v>75.151515000000003</v>
      </c>
      <c r="E247" s="30">
        <v>6.6666670000000003</v>
      </c>
      <c r="F247" s="30">
        <v>10</v>
      </c>
      <c r="G247" s="30">
        <v>0.30303000000000002</v>
      </c>
    </row>
    <row r="248" spans="1:7" ht="11.15" customHeight="1" x14ac:dyDescent="0.2">
      <c r="A248" s="19" t="s">
        <v>903</v>
      </c>
      <c r="B248" s="20">
        <v>326</v>
      </c>
      <c r="C248" s="20">
        <v>23</v>
      </c>
      <c r="D248" s="20">
        <v>250</v>
      </c>
      <c r="E248" s="20">
        <v>17</v>
      </c>
      <c r="F248" s="20">
        <v>36</v>
      </c>
      <c r="G248" s="20">
        <v>0</v>
      </c>
    </row>
    <row r="249" spans="1:7" ht="11.15" customHeight="1" x14ac:dyDescent="0.2">
      <c r="A249" s="21" t="s">
        <v>126</v>
      </c>
      <c r="B249" s="30">
        <v>100</v>
      </c>
      <c r="C249" s="30">
        <v>7.0552149999999996</v>
      </c>
      <c r="D249" s="30">
        <v>76.687117000000001</v>
      </c>
      <c r="E249" s="30">
        <v>5.2147240000000004</v>
      </c>
      <c r="F249" s="30">
        <v>11.042945</v>
      </c>
      <c r="G249" s="30">
        <v>0</v>
      </c>
    </row>
    <row r="250" spans="1:7" ht="11.15" customHeight="1" x14ac:dyDescent="0.2">
      <c r="A250" s="19" t="s">
        <v>904</v>
      </c>
      <c r="B250" s="20">
        <v>133</v>
      </c>
      <c r="C250" s="20">
        <v>7</v>
      </c>
      <c r="D250" s="20">
        <v>97</v>
      </c>
      <c r="E250" s="20">
        <v>16</v>
      </c>
      <c r="F250" s="20">
        <v>12</v>
      </c>
      <c r="G250" s="20">
        <v>1</v>
      </c>
    </row>
    <row r="251" spans="1:7" ht="11.15" customHeight="1" x14ac:dyDescent="0.2">
      <c r="A251" s="21" t="s">
        <v>126</v>
      </c>
      <c r="B251" s="30">
        <v>100</v>
      </c>
      <c r="C251" s="30">
        <v>5.2631579999999998</v>
      </c>
      <c r="D251" s="30">
        <v>72.932331000000005</v>
      </c>
      <c r="E251" s="30">
        <v>12.030075</v>
      </c>
      <c r="F251" s="30">
        <v>9.0225559999999998</v>
      </c>
      <c r="G251" s="30">
        <v>0.75187999999999999</v>
      </c>
    </row>
    <row r="252" spans="1:7" ht="11.15" customHeight="1" x14ac:dyDescent="0.2">
      <c r="A252" s="19" t="s">
        <v>905</v>
      </c>
      <c r="B252" s="20">
        <v>1070</v>
      </c>
      <c r="C252" s="20">
        <v>79</v>
      </c>
      <c r="D252" s="20">
        <v>677</v>
      </c>
      <c r="E252" s="20">
        <v>75</v>
      </c>
      <c r="F252" s="20">
        <v>232</v>
      </c>
      <c r="G252" s="20">
        <v>7</v>
      </c>
    </row>
    <row r="253" spans="1:7" ht="11.15" customHeight="1" x14ac:dyDescent="0.2">
      <c r="A253" s="21" t="s">
        <v>126</v>
      </c>
      <c r="B253" s="30">
        <v>100</v>
      </c>
      <c r="C253" s="30">
        <v>7.383178</v>
      </c>
      <c r="D253" s="30">
        <v>63.271028000000001</v>
      </c>
      <c r="E253" s="30">
        <v>7.0093459999999999</v>
      </c>
      <c r="F253" s="30">
        <v>21.682243</v>
      </c>
      <c r="G253" s="30">
        <v>0.65420599999999995</v>
      </c>
    </row>
    <row r="254" spans="1:7" ht="11.15" customHeight="1" x14ac:dyDescent="0.2">
      <c r="A254" s="19" t="s">
        <v>873</v>
      </c>
      <c r="B254" s="20">
        <v>329</v>
      </c>
      <c r="C254" s="20">
        <v>16</v>
      </c>
      <c r="D254" s="20">
        <v>174</v>
      </c>
      <c r="E254" s="20">
        <v>20</v>
      </c>
      <c r="F254" s="20">
        <v>59</v>
      </c>
      <c r="G254" s="20">
        <v>60</v>
      </c>
    </row>
    <row r="255" spans="1:7" ht="11.15" customHeight="1" x14ac:dyDescent="0.2">
      <c r="A255" s="21" t="s">
        <v>126</v>
      </c>
      <c r="B255" s="30">
        <v>100</v>
      </c>
      <c r="C255" s="30">
        <v>4.8632220000000004</v>
      </c>
      <c r="D255" s="30">
        <v>52.887537999999999</v>
      </c>
      <c r="E255" s="30">
        <v>6.079027</v>
      </c>
      <c r="F255" s="30">
        <v>17.933130999999999</v>
      </c>
      <c r="G255" s="30">
        <v>18.237082000000001</v>
      </c>
    </row>
    <row r="256" spans="1:7" ht="11.15" customHeight="1" x14ac:dyDescent="0.2">
      <c r="A256" s="18" t="s">
        <v>143</v>
      </c>
      <c r="B256" s="18"/>
      <c r="C256" s="18"/>
      <c r="D256" s="18"/>
      <c r="E256" s="18"/>
      <c r="F256" s="18"/>
      <c r="G256" s="18"/>
    </row>
    <row r="257" spans="1:7" ht="11.15" customHeight="1" x14ac:dyDescent="0.2">
      <c r="A257" s="21" t="s">
        <v>908</v>
      </c>
      <c r="B257" s="21"/>
      <c r="C257" s="21"/>
      <c r="D257" s="21"/>
      <c r="E257" s="21"/>
      <c r="F257" s="21"/>
      <c r="G257" s="21"/>
    </row>
    <row r="258" spans="1:7" ht="11.15" customHeight="1" x14ac:dyDescent="0.2">
      <c r="A258" s="19" t="s">
        <v>902</v>
      </c>
      <c r="B258" s="20">
        <v>39</v>
      </c>
      <c r="C258" s="20">
        <v>3</v>
      </c>
      <c r="D258" s="20">
        <v>29</v>
      </c>
      <c r="E258" s="20">
        <v>4</v>
      </c>
      <c r="F258" s="20">
        <v>3</v>
      </c>
      <c r="G258" s="20">
        <v>0</v>
      </c>
    </row>
    <row r="259" spans="1:7" ht="11.15" customHeight="1" x14ac:dyDescent="0.2">
      <c r="A259" s="21" t="s">
        <v>126</v>
      </c>
      <c r="B259" s="30">
        <v>100</v>
      </c>
      <c r="C259" s="30">
        <v>7.6923079999999997</v>
      </c>
      <c r="D259" s="30">
        <v>74.358974000000003</v>
      </c>
      <c r="E259" s="30">
        <v>10.256410000000001</v>
      </c>
      <c r="F259" s="30">
        <v>7.6923079999999997</v>
      </c>
      <c r="G259" s="30">
        <v>0</v>
      </c>
    </row>
    <row r="260" spans="1:7" ht="11.15" customHeight="1" x14ac:dyDescent="0.2">
      <c r="A260" s="19" t="s">
        <v>903</v>
      </c>
      <c r="B260" s="20">
        <v>75</v>
      </c>
      <c r="C260" s="20">
        <v>6</v>
      </c>
      <c r="D260" s="20">
        <v>58</v>
      </c>
      <c r="E260" s="20">
        <v>4</v>
      </c>
      <c r="F260" s="20">
        <v>7</v>
      </c>
      <c r="G260" s="20">
        <v>0</v>
      </c>
    </row>
    <row r="261" spans="1:7" ht="11.15" customHeight="1" x14ac:dyDescent="0.2">
      <c r="A261" s="21" t="s">
        <v>126</v>
      </c>
      <c r="B261" s="30">
        <v>100</v>
      </c>
      <c r="C261" s="30">
        <v>8</v>
      </c>
      <c r="D261" s="30">
        <v>77.333332999999996</v>
      </c>
      <c r="E261" s="30">
        <v>5.3333329999999997</v>
      </c>
      <c r="F261" s="30">
        <v>9.3333329999999997</v>
      </c>
      <c r="G261" s="30">
        <v>0</v>
      </c>
    </row>
    <row r="262" spans="1:7" ht="11.15" customHeight="1" x14ac:dyDescent="0.2">
      <c r="A262" s="19" t="s">
        <v>904</v>
      </c>
      <c r="B262" s="20">
        <v>117</v>
      </c>
      <c r="C262" s="20">
        <v>8</v>
      </c>
      <c r="D262" s="20">
        <v>87</v>
      </c>
      <c r="E262" s="20">
        <v>8</v>
      </c>
      <c r="F262" s="20">
        <v>14</v>
      </c>
      <c r="G262" s="20">
        <v>0</v>
      </c>
    </row>
    <row r="263" spans="1:7" ht="11.15" customHeight="1" x14ac:dyDescent="0.2">
      <c r="A263" s="21" t="s">
        <v>126</v>
      </c>
      <c r="B263" s="30">
        <v>100</v>
      </c>
      <c r="C263" s="30">
        <v>6.8376070000000002</v>
      </c>
      <c r="D263" s="30">
        <v>74.358974000000003</v>
      </c>
      <c r="E263" s="30">
        <v>6.8376070000000002</v>
      </c>
      <c r="F263" s="30">
        <v>11.965812</v>
      </c>
      <c r="G263" s="30">
        <v>0</v>
      </c>
    </row>
    <row r="264" spans="1:7" ht="11.15" customHeight="1" x14ac:dyDescent="0.2">
      <c r="A264" s="19" t="s">
        <v>905</v>
      </c>
      <c r="B264" s="20">
        <v>1288</v>
      </c>
      <c r="C264" s="20">
        <v>98</v>
      </c>
      <c r="D264" s="20">
        <v>865</v>
      </c>
      <c r="E264" s="20">
        <v>93</v>
      </c>
      <c r="F264" s="20">
        <v>226</v>
      </c>
      <c r="G264" s="20">
        <v>6</v>
      </c>
    </row>
    <row r="265" spans="1:7" ht="11.15" customHeight="1" x14ac:dyDescent="0.2">
      <c r="A265" s="21" t="s">
        <v>126</v>
      </c>
      <c r="B265" s="30">
        <v>100</v>
      </c>
      <c r="C265" s="30">
        <v>7.6086960000000001</v>
      </c>
      <c r="D265" s="30">
        <v>67.158384999999996</v>
      </c>
      <c r="E265" s="30">
        <v>7.2204969999999999</v>
      </c>
      <c r="F265" s="30">
        <v>17.546583999999999</v>
      </c>
      <c r="G265" s="30">
        <v>0.465839</v>
      </c>
    </row>
    <row r="266" spans="1:7" ht="11.15" customHeight="1" x14ac:dyDescent="0.2">
      <c r="A266" s="19" t="s">
        <v>873</v>
      </c>
      <c r="B266" s="20">
        <v>669</v>
      </c>
      <c r="C266" s="20">
        <v>36</v>
      </c>
      <c r="D266" s="20">
        <v>407</v>
      </c>
      <c r="E266" s="20">
        <v>41</v>
      </c>
      <c r="F266" s="20">
        <v>122</v>
      </c>
      <c r="G266" s="20">
        <v>63</v>
      </c>
    </row>
    <row r="267" spans="1:7" ht="11.15" customHeight="1" x14ac:dyDescent="0.2">
      <c r="A267" s="21" t="s">
        <v>126</v>
      </c>
      <c r="B267" s="30">
        <v>100</v>
      </c>
      <c r="C267" s="30">
        <v>5.3811660000000003</v>
      </c>
      <c r="D267" s="30">
        <v>60.837069999999997</v>
      </c>
      <c r="E267" s="30">
        <v>6.1285499999999997</v>
      </c>
      <c r="F267" s="30">
        <v>18.236173000000001</v>
      </c>
      <c r="G267" s="30">
        <v>9.4170400000000001</v>
      </c>
    </row>
    <row r="268" spans="1:7" ht="11.15" customHeight="1" x14ac:dyDescent="0.2">
      <c r="A268" s="18" t="s">
        <v>909</v>
      </c>
      <c r="B268" s="18"/>
      <c r="C268" s="18"/>
      <c r="D268" s="18"/>
      <c r="E268" s="18"/>
      <c r="F268" s="18"/>
      <c r="G268" s="18"/>
    </row>
    <row r="269" spans="1:7" ht="11.15" customHeight="1" x14ac:dyDescent="0.2">
      <c r="A269" s="19" t="s">
        <v>910</v>
      </c>
      <c r="B269" s="20">
        <v>541</v>
      </c>
      <c r="C269" s="20">
        <v>50</v>
      </c>
      <c r="D269" s="20">
        <v>351</v>
      </c>
      <c r="E269" s="20">
        <v>37</v>
      </c>
      <c r="F269" s="20">
        <v>87</v>
      </c>
      <c r="G269" s="20">
        <v>16</v>
      </c>
    </row>
    <row r="270" spans="1:7" ht="11.15" customHeight="1" x14ac:dyDescent="0.2">
      <c r="A270" s="21" t="s">
        <v>126</v>
      </c>
      <c r="B270" s="30">
        <v>100</v>
      </c>
      <c r="C270" s="30">
        <v>9.2421439999999997</v>
      </c>
      <c r="D270" s="30">
        <v>64.879852</v>
      </c>
      <c r="E270" s="30">
        <v>6.8391869999999999</v>
      </c>
      <c r="F270" s="30">
        <v>16.081330999999999</v>
      </c>
      <c r="G270" s="30">
        <v>2.9574859999999998</v>
      </c>
    </row>
    <row r="271" spans="1:7" ht="11.15" customHeight="1" x14ac:dyDescent="0.2">
      <c r="A271" s="19" t="s">
        <v>911</v>
      </c>
      <c r="B271" s="20">
        <v>877</v>
      </c>
      <c r="C271" s="20">
        <v>65</v>
      </c>
      <c r="D271" s="20">
        <v>555</v>
      </c>
      <c r="E271" s="20">
        <v>67</v>
      </c>
      <c r="F271" s="20">
        <v>154</v>
      </c>
      <c r="G271" s="20">
        <v>36</v>
      </c>
    </row>
    <row r="272" spans="1:7" ht="11.15" customHeight="1" x14ac:dyDescent="0.2">
      <c r="A272" s="21" t="s">
        <v>126</v>
      </c>
      <c r="B272" s="30">
        <v>100</v>
      </c>
      <c r="C272" s="30">
        <v>7.4116309999999999</v>
      </c>
      <c r="D272" s="30">
        <v>63.283921999999997</v>
      </c>
      <c r="E272" s="30">
        <v>7.6396810000000004</v>
      </c>
      <c r="F272" s="30">
        <v>17.559863</v>
      </c>
      <c r="G272" s="30">
        <v>4.1049030000000002</v>
      </c>
    </row>
    <row r="273" spans="1:7" ht="11.15" customHeight="1" x14ac:dyDescent="0.2">
      <c r="A273" s="19" t="s">
        <v>912</v>
      </c>
      <c r="B273" s="20">
        <v>543</v>
      </c>
      <c r="C273" s="20">
        <v>25</v>
      </c>
      <c r="D273" s="20">
        <v>375</v>
      </c>
      <c r="E273" s="20">
        <v>38</v>
      </c>
      <c r="F273" s="20">
        <v>90</v>
      </c>
      <c r="G273" s="20">
        <v>15</v>
      </c>
    </row>
    <row r="274" spans="1:7" ht="11.15" customHeight="1" x14ac:dyDescent="0.2">
      <c r="A274" s="21" t="s">
        <v>126</v>
      </c>
      <c r="B274" s="30">
        <v>100</v>
      </c>
      <c r="C274" s="30">
        <v>4.6040520000000003</v>
      </c>
      <c r="D274" s="30">
        <v>69.060772999999998</v>
      </c>
      <c r="E274" s="30">
        <v>6.9981580000000001</v>
      </c>
      <c r="F274" s="30">
        <v>16.574586</v>
      </c>
      <c r="G274" s="30">
        <v>2.7624309999999999</v>
      </c>
    </row>
    <row r="275" spans="1:7" ht="11.15" customHeight="1" x14ac:dyDescent="0.2">
      <c r="A275" s="19" t="s">
        <v>913</v>
      </c>
      <c r="B275" s="20">
        <v>227</v>
      </c>
      <c r="C275" s="20">
        <v>11</v>
      </c>
      <c r="D275" s="20">
        <v>165</v>
      </c>
      <c r="E275" s="20">
        <v>8</v>
      </c>
      <c r="F275" s="20">
        <v>41</v>
      </c>
      <c r="G275" s="20">
        <v>2</v>
      </c>
    </row>
    <row r="276" spans="1:7" ht="11.15" customHeight="1" x14ac:dyDescent="0.2">
      <c r="A276" s="21" t="s">
        <v>126</v>
      </c>
      <c r="B276" s="30">
        <v>100</v>
      </c>
      <c r="C276" s="30">
        <v>4.845815</v>
      </c>
      <c r="D276" s="30">
        <v>72.687224999999998</v>
      </c>
      <c r="E276" s="30">
        <v>3.5242290000000001</v>
      </c>
      <c r="F276" s="30">
        <v>18.061674</v>
      </c>
      <c r="G276" s="30">
        <v>0.88105699999999998</v>
      </c>
    </row>
    <row r="277" spans="1:7" ht="11.15" customHeight="1" x14ac:dyDescent="0.2">
      <c r="A277" s="18" t="s">
        <v>914</v>
      </c>
      <c r="B277" s="18"/>
      <c r="C277" s="18"/>
      <c r="D277" s="18"/>
      <c r="E277" s="18"/>
      <c r="F277" s="18"/>
      <c r="G277" s="18"/>
    </row>
    <row r="278" spans="1:7" ht="11.15" customHeight="1" x14ac:dyDescent="0.2">
      <c r="A278" s="19" t="s">
        <v>915</v>
      </c>
      <c r="B278" s="20">
        <v>294</v>
      </c>
      <c r="C278" s="20">
        <v>22</v>
      </c>
      <c r="D278" s="20">
        <v>193</v>
      </c>
      <c r="E278" s="20">
        <v>29</v>
      </c>
      <c r="F278" s="20">
        <v>43</v>
      </c>
      <c r="G278" s="20">
        <v>7</v>
      </c>
    </row>
    <row r="279" spans="1:7" ht="11.15" customHeight="1" x14ac:dyDescent="0.2">
      <c r="A279" s="21" t="s">
        <v>126</v>
      </c>
      <c r="B279" s="30">
        <v>100</v>
      </c>
      <c r="C279" s="30">
        <v>7.4829929999999996</v>
      </c>
      <c r="D279" s="30">
        <v>65.646259000000001</v>
      </c>
      <c r="E279" s="30">
        <v>9.8639460000000003</v>
      </c>
      <c r="F279" s="30">
        <v>14.62585</v>
      </c>
      <c r="G279" s="30">
        <v>2.3809520000000002</v>
      </c>
    </row>
    <row r="280" spans="1:7" ht="11.15" customHeight="1" x14ac:dyDescent="0.2">
      <c r="A280" s="19" t="s">
        <v>916</v>
      </c>
      <c r="B280" s="20">
        <v>664</v>
      </c>
      <c r="C280" s="20">
        <v>56</v>
      </c>
      <c r="D280" s="20">
        <v>422</v>
      </c>
      <c r="E280" s="20">
        <v>47</v>
      </c>
      <c r="F280" s="20">
        <v>116</v>
      </c>
      <c r="G280" s="20">
        <v>23</v>
      </c>
    </row>
    <row r="281" spans="1:7" ht="11.15" customHeight="1" x14ac:dyDescent="0.2">
      <c r="A281" s="21" t="s">
        <v>126</v>
      </c>
      <c r="B281" s="30">
        <v>100</v>
      </c>
      <c r="C281" s="30">
        <v>8.4337350000000004</v>
      </c>
      <c r="D281" s="30">
        <v>63.554217000000001</v>
      </c>
      <c r="E281" s="30">
        <v>7.0783129999999996</v>
      </c>
      <c r="F281" s="30">
        <v>17.46988</v>
      </c>
      <c r="G281" s="30">
        <v>3.4638550000000001</v>
      </c>
    </row>
    <row r="282" spans="1:7" ht="11.15" customHeight="1" x14ac:dyDescent="0.2">
      <c r="A282" s="19" t="s">
        <v>917</v>
      </c>
      <c r="B282" s="20">
        <v>421</v>
      </c>
      <c r="C282" s="20">
        <v>18</v>
      </c>
      <c r="D282" s="20">
        <v>296</v>
      </c>
      <c r="E282" s="20">
        <v>20</v>
      </c>
      <c r="F282" s="20">
        <v>74</v>
      </c>
      <c r="G282" s="20">
        <v>13</v>
      </c>
    </row>
    <row r="283" spans="1:7" ht="11.15" customHeight="1" x14ac:dyDescent="0.2">
      <c r="A283" s="21" t="s">
        <v>126</v>
      </c>
      <c r="B283" s="30">
        <v>100</v>
      </c>
      <c r="C283" s="30">
        <v>4.2755340000000004</v>
      </c>
      <c r="D283" s="30">
        <v>70.308789000000004</v>
      </c>
      <c r="E283" s="30">
        <v>4.7505940000000004</v>
      </c>
      <c r="F283" s="30">
        <v>17.577197000000002</v>
      </c>
      <c r="G283" s="30">
        <v>3.0878860000000001</v>
      </c>
    </row>
    <row r="284" spans="1:7" ht="11.15" customHeight="1" x14ac:dyDescent="0.2">
      <c r="A284" s="19" t="s">
        <v>918</v>
      </c>
      <c r="B284" s="20">
        <v>358</v>
      </c>
      <c r="C284" s="20">
        <v>22</v>
      </c>
      <c r="D284" s="20">
        <v>239</v>
      </c>
      <c r="E284" s="20">
        <v>27</v>
      </c>
      <c r="F284" s="20">
        <v>62</v>
      </c>
      <c r="G284" s="20">
        <v>8</v>
      </c>
    </row>
    <row r="285" spans="1:7" ht="11.15" customHeight="1" x14ac:dyDescent="0.2">
      <c r="A285" s="21" t="s">
        <v>126</v>
      </c>
      <c r="B285" s="30">
        <v>100</v>
      </c>
      <c r="C285" s="30">
        <v>6.145251</v>
      </c>
      <c r="D285" s="30">
        <v>66.759777</v>
      </c>
      <c r="E285" s="30">
        <v>7.5418989999999999</v>
      </c>
      <c r="F285" s="30">
        <v>17.318435999999998</v>
      </c>
      <c r="G285" s="30">
        <v>2.2346370000000002</v>
      </c>
    </row>
    <row r="286" spans="1:7" ht="11.15" customHeight="1" x14ac:dyDescent="0.2">
      <c r="A286" s="19" t="s">
        <v>919</v>
      </c>
      <c r="B286" s="20">
        <v>217</v>
      </c>
      <c r="C286" s="20">
        <v>9</v>
      </c>
      <c r="D286" s="20">
        <v>154</v>
      </c>
      <c r="E286" s="20">
        <v>12</v>
      </c>
      <c r="F286" s="20">
        <v>31</v>
      </c>
      <c r="G286" s="20">
        <v>11</v>
      </c>
    </row>
    <row r="287" spans="1:7" ht="11.15" customHeight="1" x14ac:dyDescent="0.2">
      <c r="A287" s="21" t="s">
        <v>126</v>
      </c>
      <c r="B287" s="30">
        <v>100</v>
      </c>
      <c r="C287" s="30">
        <v>4.1474650000000004</v>
      </c>
      <c r="D287" s="30">
        <v>70.967742000000001</v>
      </c>
      <c r="E287" s="30">
        <v>5.529954</v>
      </c>
      <c r="F287" s="30">
        <v>14.285714</v>
      </c>
      <c r="G287" s="30">
        <v>5.0691240000000004</v>
      </c>
    </row>
    <row r="288" spans="1:7" ht="11.15" customHeight="1" x14ac:dyDescent="0.2">
      <c r="A288" s="19" t="s">
        <v>920</v>
      </c>
      <c r="B288" s="20">
        <v>234</v>
      </c>
      <c r="C288" s="20">
        <v>24</v>
      </c>
      <c r="D288" s="20">
        <v>142</v>
      </c>
      <c r="E288" s="20">
        <v>15</v>
      </c>
      <c r="F288" s="20">
        <v>46</v>
      </c>
      <c r="G288" s="20">
        <v>7</v>
      </c>
    </row>
    <row r="289" spans="1:7" ht="11.15" customHeight="1" x14ac:dyDescent="0.2">
      <c r="A289" s="31"/>
      <c r="B289" s="32">
        <v>100</v>
      </c>
      <c r="C289" s="32">
        <v>10.256410000000001</v>
      </c>
      <c r="D289" s="32">
        <v>60.683760999999997</v>
      </c>
      <c r="E289" s="32">
        <v>6.4102560000000004</v>
      </c>
      <c r="F289" s="32">
        <v>19.65812</v>
      </c>
      <c r="G289" s="32">
        <v>2.9914529999999999</v>
      </c>
    </row>
    <row r="290" spans="1:7" ht="11.15" customHeight="1" x14ac:dyDescent="0.2"/>
  </sheetData>
  <phoneticPr fontId="1"/>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6001D-33E6-4F52-81F1-E26FD632FA15}">
  <dimension ref="A1:I291"/>
  <sheetViews>
    <sheetView tabSelected="1"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HYPERLINK("#'目次'!B10","[4]")</f>
        <v>[4]</v>
      </c>
    </row>
    <row r="3" spans="1:9" x14ac:dyDescent="0.2">
      <c r="A3" s="9" t="s">
        <v>126</v>
      </c>
      <c r="B3" s="12" t="s">
        <v>151</v>
      </c>
    </row>
    <row r="4" spans="1:9" x14ac:dyDescent="0.2">
      <c r="A4" s="9" t="s">
        <v>126</v>
      </c>
      <c r="B4" s="12" t="s">
        <v>152</v>
      </c>
    </row>
    <row r="5" spans="1:9" s="15" customFormat="1" ht="62.5" x14ac:dyDescent="0.2">
      <c r="A5" s="13" t="s">
        <v>126</v>
      </c>
      <c r="B5" s="14" t="s">
        <v>831</v>
      </c>
      <c r="C5" s="14" t="s">
        <v>870</v>
      </c>
      <c r="D5" s="14" t="s">
        <v>871</v>
      </c>
      <c r="E5" s="14" t="s">
        <v>137</v>
      </c>
      <c r="F5" s="14" t="s">
        <v>138</v>
      </c>
      <c r="G5" s="14" t="s">
        <v>872</v>
      </c>
      <c r="H5" s="14" t="s">
        <v>873</v>
      </c>
      <c r="I5" s="14" t="s">
        <v>1441</v>
      </c>
    </row>
    <row r="6" spans="1:9" x14ac:dyDescent="0.2">
      <c r="A6" s="16" t="s">
        <v>845</v>
      </c>
      <c r="B6" s="17">
        <v>2188</v>
      </c>
      <c r="C6" s="17">
        <v>366</v>
      </c>
      <c r="D6" s="17">
        <v>1212</v>
      </c>
      <c r="E6" s="17">
        <v>112</v>
      </c>
      <c r="F6" s="17">
        <v>673</v>
      </c>
      <c r="G6" s="17">
        <v>75</v>
      </c>
      <c r="H6" s="17">
        <v>178</v>
      </c>
      <c r="I6" s="17">
        <v>1644</v>
      </c>
    </row>
    <row r="7" spans="1:9" x14ac:dyDescent="0.2">
      <c r="A7" s="21" t="s">
        <v>126</v>
      </c>
      <c r="B7" s="30">
        <v>100</v>
      </c>
      <c r="C7" s="30">
        <v>16.727605000000001</v>
      </c>
      <c r="D7" s="30">
        <v>55.393053000000002</v>
      </c>
      <c r="E7" s="30">
        <v>5.11883</v>
      </c>
      <c r="F7" s="30">
        <v>30.758683999999999</v>
      </c>
      <c r="G7" s="30">
        <v>3.4277880000000001</v>
      </c>
      <c r="H7" s="30">
        <v>8.1352829999999994</v>
      </c>
      <c r="I7" s="30">
        <v>75.137112000000002</v>
      </c>
    </row>
    <row r="8" spans="1:9" x14ac:dyDescent="0.2">
      <c r="A8" s="18" t="s">
        <v>846</v>
      </c>
      <c r="B8" s="18"/>
      <c r="C8" s="18"/>
      <c r="D8" s="18"/>
      <c r="E8" s="18"/>
      <c r="F8" s="18"/>
      <c r="G8" s="18"/>
      <c r="H8" s="18"/>
      <c r="I8" s="18"/>
    </row>
    <row r="9" spans="1:9" x14ac:dyDescent="0.2">
      <c r="A9" s="19" t="s">
        <v>847</v>
      </c>
      <c r="B9" s="20">
        <v>1092</v>
      </c>
      <c r="C9" s="20">
        <v>166</v>
      </c>
      <c r="D9" s="20">
        <v>676</v>
      </c>
      <c r="E9" s="20">
        <v>68</v>
      </c>
      <c r="F9" s="20">
        <v>305</v>
      </c>
      <c r="G9" s="20">
        <v>37</v>
      </c>
      <c r="H9" s="20">
        <v>89</v>
      </c>
      <c r="I9" s="20">
        <v>837</v>
      </c>
    </row>
    <row r="10" spans="1:9" x14ac:dyDescent="0.2">
      <c r="A10" s="21" t="s">
        <v>126</v>
      </c>
      <c r="B10" s="30">
        <v>100</v>
      </c>
      <c r="C10" s="30">
        <v>15.201465000000001</v>
      </c>
      <c r="D10" s="30">
        <v>61.904761999999998</v>
      </c>
      <c r="E10" s="30">
        <v>6.227106</v>
      </c>
      <c r="F10" s="30">
        <v>27.930402999999998</v>
      </c>
      <c r="G10" s="30">
        <v>3.3882780000000001</v>
      </c>
      <c r="H10" s="30">
        <v>8.1501830000000002</v>
      </c>
      <c r="I10" s="30">
        <v>76.648352000000003</v>
      </c>
    </row>
    <row r="11" spans="1:9" x14ac:dyDescent="0.2">
      <c r="A11" s="19" t="s">
        <v>848</v>
      </c>
      <c r="B11" s="20">
        <v>1095</v>
      </c>
      <c r="C11" s="20">
        <v>200</v>
      </c>
      <c r="D11" s="20">
        <v>535</v>
      </c>
      <c r="E11" s="20">
        <v>44</v>
      </c>
      <c r="F11" s="20">
        <v>368</v>
      </c>
      <c r="G11" s="20">
        <v>38</v>
      </c>
      <c r="H11" s="20">
        <v>89</v>
      </c>
      <c r="I11" s="20">
        <v>806</v>
      </c>
    </row>
    <row r="12" spans="1:9" x14ac:dyDescent="0.2">
      <c r="A12" s="21" t="s">
        <v>126</v>
      </c>
      <c r="B12" s="30">
        <v>100</v>
      </c>
      <c r="C12" s="30">
        <v>18.26484</v>
      </c>
      <c r="D12" s="30">
        <v>48.858446999999998</v>
      </c>
      <c r="E12" s="30">
        <v>4.0182650000000004</v>
      </c>
      <c r="F12" s="30">
        <v>33.607306000000001</v>
      </c>
      <c r="G12" s="30">
        <v>3.4703200000000001</v>
      </c>
      <c r="H12" s="30">
        <v>8.1278539999999992</v>
      </c>
      <c r="I12" s="30">
        <v>73.607305999999994</v>
      </c>
    </row>
    <row r="13" spans="1:9" x14ac:dyDescent="0.2">
      <c r="A13" s="19" t="s">
        <v>849</v>
      </c>
      <c r="B13" s="20">
        <v>1</v>
      </c>
      <c r="C13" s="20">
        <v>0</v>
      </c>
      <c r="D13" s="20">
        <v>1</v>
      </c>
      <c r="E13" s="20">
        <v>0</v>
      </c>
      <c r="F13" s="20">
        <v>0</v>
      </c>
      <c r="G13" s="20">
        <v>0</v>
      </c>
      <c r="H13" s="20">
        <v>0</v>
      </c>
      <c r="I13" s="20">
        <v>1</v>
      </c>
    </row>
    <row r="14" spans="1:9" x14ac:dyDescent="0.2">
      <c r="A14" s="21" t="s">
        <v>126</v>
      </c>
      <c r="B14" s="30">
        <v>100</v>
      </c>
      <c r="C14" s="30">
        <v>0</v>
      </c>
      <c r="D14" s="30">
        <v>100</v>
      </c>
      <c r="E14" s="30">
        <v>0</v>
      </c>
      <c r="F14" s="30">
        <v>0</v>
      </c>
      <c r="G14" s="30">
        <v>0</v>
      </c>
      <c r="H14" s="30">
        <v>0</v>
      </c>
      <c r="I14" s="30">
        <v>100</v>
      </c>
    </row>
    <row r="15" spans="1:9" x14ac:dyDescent="0.2">
      <c r="A15" s="18" t="s">
        <v>850</v>
      </c>
      <c r="B15" s="18"/>
      <c r="C15" s="18"/>
      <c r="D15" s="18"/>
      <c r="E15" s="18"/>
      <c r="F15" s="18"/>
      <c r="G15" s="18"/>
      <c r="H15" s="18"/>
      <c r="I15" s="18"/>
    </row>
    <row r="16" spans="1:9" x14ac:dyDescent="0.2">
      <c r="A16" s="19" t="s">
        <v>851</v>
      </c>
      <c r="B16" s="20">
        <v>387</v>
      </c>
      <c r="C16" s="20">
        <v>68</v>
      </c>
      <c r="D16" s="20">
        <v>238</v>
      </c>
      <c r="E16" s="20">
        <v>57</v>
      </c>
      <c r="F16" s="20">
        <v>119</v>
      </c>
      <c r="G16" s="20">
        <v>14</v>
      </c>
      <c r="H16" s="20">
        <v>20</v>
      </c>
      <c r="I16" s="20">
        <v>299</v>
      </c>
    </row>
    <row r="17" spans="1:9" x14ac:dyDescent="0.2">
      <c r="A17" s="21" t="s">
        <v>126</v>
      </c>
      <c r="B17" s="30">
        <v>100</v>
      </c>
      <c r="C17" s="30">
        <v>17.571059000000002</v>
      </c>
      <c r="D17" s="30">
        <v>61.498708000000001</v>
      </c>
      <c r="E17" s="30">
        <v>14.728681999999999</v>
      </c>
      <c r="F17" s="30">
        <v>30.749354</v>
      </c>
      <c r="G17" s="30">
        <v>3.6175709999999999</v>
      </c>
      <c r="H17" s="30">
        <v>5.1679589999999997</v>
      </c>
      <c r="I17" s="30">
        <v>77.260981999999998</v>
      </c>
    </row>
    <row r="18" spans="1:9" x14ac:dyDescent="0.2">
      <c r="A18" s="19" t="s">
        <v>852</v>
      </c>
      <c r="B18" s="20">
        <v>432</v>
      </c>
      <c r="C18" s="20">
        <v>59</v>
      </c>
      <c r="D18" s="20">
        <v>268</v>
      </c>
      <c r="E18" s="20">
        <v>38</v>
      </c>
      <c r="F18" s="20">
        <v>115</v>
      </c>
      <c r="G18" s="20">
        <v>8</v>
      </c>
      <c r="H18" s="20">
        <v>41</v>
      </c>
      <c r="I18" s="20">
        <v>332</v>
      </c>
    </row>
    <row r="19" spans="1:9" x14ac:dyDescent="0.2">
      <c r="A19" s="21" t="s">
        <v>126</v>
      </c>
      <c r="B19" s="30">
        <v>100</v>
      </c>
      <c r="C19" s="30">
        <v>13.657406999999999</v>
      </c>
      <c r="D19" s="30">
        <v>62.037036999999998</v>
      </c>
      <c r="E19" s="30">
        <v>8.7962959999999999</v>
      </c>
      <c r="F19" s="30">
        <v>26.620370000000001</v>
      </c>
      <c r="G19" s="30">
        <v>1.8518520000000001</v>
      </c>
      <c r="H19" s="30">
        <v>9.4907409999999999</v>
      </c>
      <c r="I19" s="30">
        <v>76.851851999999994</v>
      </c>
    </row>
    <row r="20" spans="1:9" x14ac:dyDescent="0.2">
      <c r="A20" s="19" t="s">
        <v>853</v>
      </c>
      <c r="B20" s="20">
        <v>449</v>
      </c>
      <c r="C20" s="20">
        <v>67</v>
      </c>
      <c r="D20" s="20">
        <v>275</v>
      </c>
      <c r="E20" s="20">
        <v>9</v>
      </c>
      <c r="F20" s="20">
        <v>126</v>
      </c>
      <c r="G20" s="20">
        <v>15</v>
      </c>
      <c r="H20" s="20">
        <v>35</v>
      </c>
      <c r="I20" s="20">
        <v>347</v>
      </c>
    </row>
    <row r="21" spans="1:9" x14ac:dyDescent="0.2">
      <c r="A21" s="21" t="s">
        <v>126</v>
      </c>
      <c r="B21" s="30">
        <v>100</v>
      </c>
      <c r="C21" s="30">
        <v>14.922048999999999</v>
      </c>
      <c r="D21" s="30">
        <v>61.247216000000002</v>
      </c>
      <c r="E21" s="30">
        <v>2.004454</v>
      </c>
      <c r="F21" s="30">
        <v>28.062360999999999</v>
      </c>
      <c r="G21" s="30">
        <v>3.340757</v>
      </c>
      <c r="H21" s="30">
        <v>7.7950999999999997</v>
      </c>
      <c r="I21" s="30">
        <v>77.282850999999994</v>
      </c>
    </row>
    <row r="22" spans="1:9" x14ac:dyDescent="0.2">
      <c r="A22" s="19" t="s">
        <v>854</v>
      </c>
      <c r="B22" s="20">
        <v>427</v>
      </c>
      <c r="C22" s="20">
        <v>82</v>
      </c>
      <c r="D22" s="20">
        <v>232</v>
      </c>
      <c r="E22" s="20">
        <v>5</v>
      </c>
      <c r="F22" s="20">
        <v>117</v>
      </c>
      <c r="G22" s="20">
        <v>14</v>
      </c>
      <c r="H22" s="20">
        <v>41</v>
      </c>
      <c r="I22" s="20">
        <v>304</v>
      </c>
    </row>
    <row r="23" spans="1:9" x14ac:dyDescent="0.2">
      <c r="A23" s="21" t="s">
        <v>126</v>
      </c>
      <c r="B23" s="30">
        <v>100</v>
      </c>
      <c r="C23" s="30">
        <v>19.203747</v>
      </c>
      <c r="D23" s="30">
        <v>54.332552999999997</v>
      </c>
      <c r="E23" s="30">
        <v>1.17096</v>
      </c>
      <c r="F23" s="30">
        <v>27.400468</v>
      </c>
      <c r="G23" s="30">
        <v>3.278689</v>
      </c>
      <c r="H23" s="30">
        <v>9.6018740000000005</v>
      </c>
      <c r="I23" s="30">
        <v>71.194378999999998</v>
      </c>
    </row>
    <row r="24" spans="1:9" x14ac:dyDescent="0.2">
      <c r="A24" s="19" t="s">
        <v>855</v>
      </c>
      <c r="B24" s="20">
        <v>274</v>
      </c>
      <c r="C24" s="20">
        <v>39</v>
      </c>
      <c r="D24" s="20">
        <v>138</v>
      </c>
      <c r="E24" s="20">
        <v>2</v>
      </c>
      <c r="F24" s="20">
        <v>96</v>
      </c>
      <c r="G24" s="20">
        <v>13</v>
      </c>
      <c r="H24" s="20">
        <v>25</v>
      </c>
      <c r="I24" s="20">
        <v>210</v>
      </c>
    </row>
    <row r="25" spans="1:9" x14ac:dyDescent="0.2">
      <c r="A25" s="21" t="s">
        <v>126</v>
      </c>
      <c r="B25" s="30">
        <v>100</v>
      </c>
      <c r="C25" s="30">
        <v>14.233577</v>
      </c>
      <c r="D25" s="30">
        <v>50.364964000000001</v>
      </c>
      <c r="E25" s="30">
        <v>0.72992699999999999</v>
      </c>
      <c r="F25" s="30">
        <v>35.036496</v>
      </c>
      <c r="G25" s="30">
        <v>4.7445259999999996</v>
      </c>
      <c r="H25" s="30">
        <v>9.1240880000000004</v>
      </c>
      <c r="I25" s="30">
        <v>76.642336</v>
      </c>
    </row>
    <row r="26" spans="1:9" x14ac:dyDescent="0.2">
      <c r="A26" s="19" t="s">
        <v>856</v>
      </c>
      <c r="B26" s="20">
        <v>137</v>
      </c>
      <c r="C26" s="20">
        <v>36</v>
      </c>
      <c r="D26" s="20">
        <v>50</v>
      </c>
      <c r="E26" s="20">
        <v>1</v>
      </c>
      <c r="F26" s="20">
        <v>52</v>
      </c>
      <c r="G26" s="20">
        <v>7</v>
      </c>
      <c r="H26" s="20">
        <v>7</v>
      </c>
      <c r="I26" s="20">
        <v>94</v>
      </c>
    </row>
    <row r="27" spans="1:9" x14ac:dyDescent="0.2">
      <c r="A27" s="21" t="s">
        <v>126</v>
      </c>
      <c r="B27" s="30">
        <v>100</v>
      </c>
      <c r="C27" s="30">
        <v>26.277372</v>
      </c>
      <c r="D27" s="30">
        <v>36.49635</v>
      </c>
      <c r="E27" s="30">
        <v>0.72992699999999999</v>
      </c>
      <c r="F27" s="30">
        <v>37.956204</v>
      </c>
      <c r="G27" s="30">
        <v>5.1094889999999999</v>
      </c>
      <c r="H27" s="30">
        <v>5.1094889999999999</v>
      </c>
      <c r="I27" s="30">
        <v>68.613139000000004</v>
      </c>
    </row>
    <row r="28" spans="1:9" x14ac:dyDescent="0.2">
      <c r="A28" s="19" t="s">
        <v>857</v>
      </c>
      <c r="B28" s="20">
        <v>71</v>
      </c>
      <c r="C28" s="20">
        <v>13</v>
      </c>
      <c r="D28" s="20">
        <v>11</v>
      </c>
      <c r="E28" s="20">
        <v>0</v>
      </c>
      <c r="F28" s="20">
        <v>40</v>
      </c>
      <c r="G28" s="20">
        <v>3</v>
      </c>
      <c r="H28" s="20">
        <v>8</v>
      </c>
      <c r="I28" s="20">
        <v>50</v>
      </c>
    </row>
    <row r="29" spans="1:9" x14ac:dyDescent="0.2">
      <c r="A29" s="21" t="s">
        <v>126</v>
      </c>
      <c r="B29" s="30">
        <v>100</v>
      </c>
      <c r="C29" s="30">
        <v>18.309858999999999</v>
      </c>
      <c r="D29" s="30">
        <v>15.492958</v>
      </c>
      <c r="E29" s="30">
        <v>0</v>
      </c>
      <c r="F29" s="30">
        <v>56.338028000000001</v>
      </c>
      <c r="G29" s="30">
        <v>4.225352</v>
      </c>
      <c r="H29" s="30">
        <v>11.267606000000001</v>
      </c>
      <c r="I29" s="30">
        <v>70.422534999999996</v>
      </c>
    </row>
    <row r="30" spans="1:9" x14ac:dyDescent="0.2">
      <c r="A30" s="19" t="s">
        <v>858</v>
      </c>
      <c r="B30" s="20">
        <v>11</v>
      </c>
      <c r="C30" s="20">
        <v>2</v>
      </c>
      <c r="D30" s="20">
        <v>0</v>
      </c>
      <c r="E30" s="20">
        <v>0</v>
      </c>
      <c r="F30" s="20">
        <v>8</v>
      </c>
      <c r="G30" s="20">
        <v>1</v>
      </c>
      <c r="H30" s="20">
        <v>1</v>
      </c>
      <c r="I30" s="20">
        <v>8</v>
      </c>
    </row>
    <row r="31" spans="1:9" x14ac:dyDescent="0.2">
      <c r="A31" s="21" t="s">
        <v>126</v>
      </c>
      <c r="B31" s="30">
        <v>100</v>
      </c>
      <c r="C31" s="30">
        <v>18.181818</v>
      </c>
      <c r="D31" s="30">
        <v>0</v>
      </c>
      <c r="E31" s="30">
        <v>0</v>
      </c>
      <c r="F31" s="30">
        <v>72.727272999999997</v>
      </c>
      <c r="G31" s="30">
        <v>9.0909089999999999</v>
      </c>
      <c r="H31" s="30">
        <v>9.0909089999999999</v>
      </c>
      <c r="I31" s="30">
        <v>72.727272999999997</v>
      </c>
    </row>
    <row r="32" spans="1:9" x14ac:dyDescent="0.2">
      <c r="A32" s="19" t="s">
        <v>859</v>
      </c>
      <c r="B32" s="20">
        <v>881</v>
      </c>
      <c r="C32" s="20">
        <v>126</v>
      </c>
      <c r="D32" s="20">
        <v>543</v>
      </c>
      <c r="E32" s="20">
        <v>47</v>
      </c>
      <c r="F32" s="20">
        <v>241</v>
      </c>
      <c r="G32" s="20">
        <v>23</v>
      </c>
      <c r="H32" s="20">
        <v>76</v>
      </c>
      <c r="I32" s="20">
        <v>679</v>
      </c>
    </row>
    <row r="33" spans="1:9" x14ac:dyDescent="0.2">
      <c r="A33" s="21" t="s">
        <v>126</v>
      </c>
      <c r="B33" s="30">
        <v>100</v>
      </c>
      <c r="C33" s="30">
        <v>14.30193</v>
      </c>
      <c r="D33" s="30">
        <v>61.634506000000002</v>
      </c>
      <c r="E33" s="30">
        <v>5.3348469999999999</v>
      </c>
      <c r="F33" s="30">
        <v>27.355277999999998</v>
      </c>
      <c r="G33" s="30">
        <v>2.6106699999999998</v>
      </c>
      <c r="H33" s="30">
        <v>8.6265610000000006</v>
      </c>
      <c r="I33" s="30">
        <v>77.071510000000004</v>
      </c>
    </row>
    <row r="34" spans="1:9" x14ac:dyDescent="0.2">
      <c r="A34" s="19" t="s">
        <v>860</v>
      </c>
      <c r="B34" s="20">
        <v>701</v>
      </c>
      <c r="C34" s="20">
        <v>121</v>
      </c>
      <c r="D34" s="20">
        <v>370</v>
      </c>
      <c r="E34" s="20">
        <v>7</v>
      </c>
      <c r="F34" s="20">
        <v>213</v>
      </c>
      <c r="G34" s="20">
        <v>27</v>
      </c>
      <c r="H34" s="20">
        <v>66</v>
      </c>
      <c r="I34" s="20">
        <v>514</v>
      </c>
    </row>
    <row r="35" spans="1:9" x14ac:dyDescent="0.2">
      <c r="A35" s="21" t="s">
        <v>126</v>
      </c>
      <c r="B35" s="30">
        <v>100</v>
      </c>
      <c r="C35" s="30">
        <v>17.261056</v>
      </c>
      <c r="D35" s="30">
        <v>52.781739999999999</v>
      </c>
      <c r="E35" s="30">
        <v>0.99857300000000004</v>
      </c>
      <c r="F35" s="30">
        <v>30.385164</v>
      </c>
      <c r="G35" s="30">
        <v>3.8516409999999999</v>
      </c>
      <c r="H35" s="30">
        <v>9.4151209999999992</v>
      </c>
      <c r="I35" s="30">
        <v>73.323823000000004</v>
      </c>
    </row>
    <row r="36" spans="1:9" x14ac:dyDescent="0.2">
      <c r="A36" s="19" t="s">
        <v>861</v>
      </c>
      <c r="B36" s="20">
        <v>1801</v>
      </c>
      <c r="C36" s="20">
        <v>298</v>
      </c>
      <c r="D36" s="20">
        <v>974</v>
      </c>
      <c r="E36" s="20">
        <v>55</v>
      </c>
      <c r="F36" s="20">
        <v>554</v>
      </c>
      <c r="G36" s="20">
        <v>61</v>
      </c>
      <c r="H36" s="20">
        <v>158</v>
      </c>
      <c r="I36" s="20">
        <v>1345</v>
      </c>
    </row>
    <row r="37" spans="1:9" x14ac:dyDescent="0.2">
      <c r="A37" s="21" t="s">
        <v>126</v>
      </c>
      <c r="B37" s="30">
        <v>100</v>
      </c>
      <c r="C37" s="30">
        <v>16.546362999999999</v>
      </c>
      <c r="D37" s="30">
        <v>54.081066</v>
      </c>
      <c r="E37" s="30">
        <v>3.0538590000000001</v>
      </c>
      <c r="F37" s="30">
        <v>30.760688999999999</v>
      </c>
      <c r="G37" s="30">
        <v>3.3870070000000001</v>
      </c>
      <c r="H37" s="30">
        <v>8.7729040000000005</v>
      </c>
      <c r="I37" s="30">
        <v>74.680733000000004</v>
      </c>
    </row>
    <row r="38" spans="1:9" x14ac:dyDescent="0.2">
      <c r="A38" s="19" t="s">
        <v>862</v>
      </c>
      <c r="B38" s="20">
        <v>920</v>
      </c>
      <c r="C38" s="20">
        <v>172</v>
      </c>
      <c r="D38" s="20">
        <v>431</v>
      </c>
      <c r="E38" s="20">
        <v>8</v>
      </c>
      <c r="F38" s="20">
        <v>313</v>
      </c>
      <c r="G38" s="20">
        <v>38</v>
      </c>
      <c r="H38" s="20">
        <v>82</v>
      </c>
      <c r="I38" s="20">
        <v>666</v>
      </c>
    </row>
    <row r="39" spans="1:9" x14ac:dyDescent="0.2">
      <c r="A39" s="21" t="s">
        <v>126</v>
      </c>
      <c r="B39" s="30">
        <v>100</v>
      </c>
      <c r="C39" s="30">
        <v>18.695651999999999</v>
      </c>
      <c r="D39" s="30">
        <v>46.847825999999998</v>
      </c>
      <c r="E39" s="30">
        <v>0.86956500000000003</v>
      </c>
      <c r="F39" s="30">
        <v>34.021738999999997</v>
      </c>
      <c r="G39" s="30">
        <v>4.1304350000000003</v>
      </c>
      <c r="H39" s="30">
        <v>8.913043</v>
      </c>
      <c r="I39" s="30">
        <v>72.391304000000005</v>
      </c>
    </row>
    <row r="40" spans="1:9" x14ac:dyDescent="0.2">
      <c r="A40" s="19" t="s">
        <v>863</v>
      </c>
      <c r="B40" s="20">
        <v>219</v>
      </c>
      <c r="C40" s="20">
        <v>51</v>
      </c>
      <c r="D40" s="20">
        <v>61</v>
      </c>
      <c r="E40" s="20">
        <v>1</v>
      </c>
      <c r="F40" s="20">
        <v>100</v>
      </c>
      <c r="G40" s="20">
        <v>11</v>
      </c>
      <c r="H40" s="20">
        <v>16</v>
      </c>
      <c r="I40" s="20">
        <v>152</v>
      </c>
    </row>
    <row r="41" spans="1:9" x14ac:dyDescent="0.2">
      <c r="A41" s="21" t="s">
        <v>126</v>
      </c>
      <c r="B41" s="30">
        <v>100</v>
      </c>
      <c r="C41" s="30">
        <v>23.287671</v>
      </c>
      <c r="D41" s="30">
        <v>27.853881000000001</v>
      </c>
      <c r="E41" s="30">
        <v>0.456621</v>
      </c>
      <c r="F41" s="30">
        <v>45.662100000000002</v>
      </c>
      <c r="G41" s="30">
        <v>5.022831</v>
      </c>
      <c r="H41" s="30">
        <v>7.305936</v>
      </c>
      <c r="I41" s="30">
        <v>69.406392999999994</v>
      </c>
    </row>
    <row r="42" spans="1:9" x14ac:dyDescent="0.2">
      <c r="A42" s="18" t="s">
        <v>864</v>
      </c>
      <c r="B42" s="17">
        <v>208</v>
      </c>
      <c r="C42" s="17">
        <v>42</v>
      </c>
      <c r="D42" s="17">
        <v>126</v>
      </c>
      <c r="E42" s="17">
        <v>34</v>
      </c>
      <c r="F42" s="17">
        <v>66</v>
      </c>
      <c r="G42" s="17">
        <v>8</v>
      </c>
      <c r="H42" s="17">
        <v>10</v>
      </c>
      <c r="I42" s="17">
        <v>156</v>
      </c>
    </row>
    <row r="43" spans="1:9" x14ac:dyDescent="0.2">
      <c r="A43" s="21" t="s">
        <v>126</v>
      </c>
      <c r="B43" s="30">
        <v>100</v>
      </c>
      <c r="C43" s="30">
        <v>20.192308000000001</v>
      </c>
      <c r="D43" s="30">
        <v>60.576923000000001</v>
      </c>
      <c r="E43" s="30">
        <v>16.346153999999999</v>
      </c>
      <c r="F43" s="30">
        <v>31.730768999999999</v>
      </c>
      <c r="G43" s="30">
        <v>3.8461539999999999</v>
      </c>
      <c r="H43" s="30">
        <v>4.8076920000000003</v>
      </c>
      <c r="I43" s="30">
        <v>75</v>
      </c>
    </row>
    <row r="44" spans="1:9" x14ac:dyDescent="0.2">
      <c r="A44" s="19" t="s">
        <v>852</v>
      </c>
      <c r="B44" s="20">
        <v>220</v>
      </c>
      <c r="C44" s="20">
        <v>31</v>
      </c>
      <c r="D44" s="20">
        <v>138</v>
      </c>
      <c r="E44" s="20">
        <v>23</v>
      </c>
      <c r="F44" s="20">
        <v>63</v>
      </c>
      <c r="G44" s="20">
        <v>6</v>
      </c>
      <c r="H44" s="20">
        <v>17</v>
      </c>
      <c r="I44" s="20">
        <v>172</v>
      </c>
    </row>
    <row r="45" spans="1:9" x14ac:dyDescent="0.2">
      <c r="A45" s="21" t="s">
        <v>126</v>
      </c>
      <c r="B45" s="30">
        <v>100</v>
      </c>
      <c r="C45" s="30">
        <v>14.090909</v>
      </c>
      <c r="D45" s="30">
        <v>62.727272999999997</v>
      </c>
      <c r="E45" s="30">
        <v>10.454545</v>
      </c>
      <c r="F45" s="30">
        <v>28.636364</v>
      </c>
      <c r="G45" s="30">
        <v>2.7272729999999998</v>
      </c>
      <c r="H45" s="30">
        <v>7.7272730000000003</v>
      </c>
      <c r="I45" s="30">
        <v>78.181818000000007</v>
      </c>
    </row>
    <row r="46" spans="1:9" x14ac:dyDescent="0.2">
      <c r="A46" s="19" t="s">
        <v>853</v>
      </c>
      <c r="B46" s="20">
        <v>226</v>
      </c>
      <c r="C46" s="20">
        <v>35</v>
      </c>
      <c r="D46" s="20">
        <v>144</v>
      </c>
      <c r="E46" s="20">
        <v>6</v>
      </c>
      <c r="F46" s="20">
        <v>53</v>
      </c>
      <c r="G46" s="20">
        <v>5</v>
      </c>
      <c r="H46" s="20">
        <v>19</v>
      </c>
      <c r="I46" s="20">
        <v>172</v>
      </c>
    </row>
    <row r="47" spans="1:9" x14ac:dyDescent="0.2">
      <c r="A47" s="21" t="s">
        <v>126</v>
      </c>
      <c r="B47" s="30">
        <v>100</v>
      </c>
      <c r="C47" s="30">
        <v>15.486726000000001</v>
      </c>
      <c r="D47" s="30">
        <v>63.716813999999999</v>
      </c>
      <c r="E47" s="30">
        <v>2.6548669999999999</v>
      </c>
      <c r="F47" s="30">
        <v>23.451326999999999</v>
      </c>
      <c r="G47" s="30">
        <v>2.2123889999999999</v>
      </c>
      <c r="H47" s="30">
        <v>8.4070800000000006</v>
      </c>
      <c r="I47" s="30">
        <v>76.106195</v>
      </c>
    </row>
    <row r="48" spans="1:9" x14ac:dyDescent="0.2">
      <c r="A48" s="19" t="s">
        <v>854</v>
      </c>
      <c r="B48" s="20">
        <v>211</v>
      </c>
      <c r="C48" s="20">
        <v>30</v>
      </c>
      <c r="D48" s="20">
        <v>133</v>
      </c>
      <c r="E48" s="20">
        <v>4</v>
      </c>
      <c r="F48" s="20">
        <v>49</v>
      </c>
      <c r="G48" s="20">
        <v>7</v>
      </c>
      <c r="H48" s="20">
        <v>25</v>
      </c>
      <c r="I48" s="20">
        <v>156</v>
      </c>
    </row>
    <row r="49" spans="1:9" x14ac:dyDescent="0.2">
      <c r="A49" s="21" t="s">
        <v>126</v>
      </c>
      <c r="B49" s="30">
        <v>100</v>
      </c>
      <c r="C49" s="30">
        <v>14.218009</v>
      </c>
      <c r="D49" s="30">
        <v>63.033175</v>
      </c>
      <c r="E49" s="30">
        <v>1.8957349999999999</v>
      </c>
      <c r="F49" s="30">
        <v>23.222749</v>
      </c>
      <c r="G49" s="30">
        <v>3.317536</v>
      </c>
      <c r="H49" s="30">
        <v>11.848341</v>
      </c>
      <c r="I49" s="30">
        <v>73.933649000000003</v>
      </c>
    </row>
    <row r="50" spans="1:9" x14ac:dyDescent="0.2">
      <c r="A50" s="19" t="s">
        <v>855</v>
      </c>
      <c r="B50" s="20">
        <v>134</v>
      </c>
      <c r="C50" s="20">
        <v>13</v>
      </c>
      <c r="D50" s="20">
        <v>93</v>
      </c>
      <c r="E50" s="20">
        <v>1</v>
      </c>
      <c r="F50" s="20">
        <v>38</v>
      </c>
      <c r="G50" s="20">
        <v>7</v>
      </c>
      <c r="H50" s="20">
        <v>9</v>
      </c>
      <c r="I50" s="20">
        <v>112</v>
      </c>
    </row>
    <row r="51" spans="1:9" x14ac:dyDescent="0.2">
      <c r="A51" s="21" t="s">
        <v>126</v>
      </c>
      <c r="B51" s="30">
        <v>100</v>
      </c>
      <c r="C51" s="30">
        <v>9.7014929999999993</v>
      </c>
      <c r="D51" s="30">
        <v>69.402985000000001</v>
      </c>
      <c r="E51" s="30">
        <v>0.74626899999999996</v>
      </c>
      <c r="F51" s="30">
        <v>28.358208999999999</v>
      </c>
      <c r="G51" s="30">
        <v>5.2238810000000004</v>
      </c>
      <c r="H51" s="30">
        <v>6.716418</v>
      </c>
      <c r="I51" s="30">
        <v>83.582089999999994</v>
      </c>
    </row>
    <row r="52" spans="1:9" x14ac:dyDescent="0.2">
      <c r="A52" s="19" t="s">
        <v>856</v>
      </c>
      <c r="B52" s="20">
        <v>65</v>
      </c>
      <c r="C52" s="20">
        <v>11</v>
      </c>
      <c r="D52" s="20">
        <v>37</v>
      </c>
      <c r="E52" s="20">
        <v>0</v>
      </c>
      <c r="F52" s="20">
        <v>22</v>
      </c>
      <c r="G52" s="20">
        <v>3</v>
      </c>
      <c r="H52" s="20">
        <v>3</v>
      </c>
      <c r="I52" s="20">
        <v>51</v>
      </c>
    </row>
    <row r="53" spans="1:9" x14ac:dyDescent="0.2">
      <c r="A53" s="21" t="s">
        <v>126</v>
      </c>
      <c r="B53" s="30">
        <v>100</v>
      </c>
      <c r="C53" s="30">
        <v>16.923076999999999</v>
      </c>
      <c r="D53" s="30">
        <v>56.923076999999999</v>
      </c>
      <c r="E53" s="30">
        <v>0</v>
      </c>
      <c r="F53" s="30">
        <v>33.846153999999999</v>
      </c>
      <c r="G53" s="30">
        <v>4.6153849999999998</v>
      </c>
      <c r="H53" s="30">
        <v>4.6153849999999998</v>
      </c>
      <c r="I53" s="30">
        <v>78.461538000000004</v>
      </c>
    </row>
    <row r="54" spans="1:9" x14ac:dyDescent="0.2">
      <c r="A54" s="19" t="s">
        <v>857</v>
      </c>
      <c r="B54" s="20">
        <v>25</v>
      </c>
      <c r="C54" s="20">
        <v>4</v>
      </c>
      <c r="D54" s="20">
        <v>5</v>
      </c>
      <c r="E54" s="20">
        <v>0</v>
      </c>
      <c r="F54" s="20">
        <v>12</v>
      </c>
      <c r="G54" s="20">
        <v>0</v>
      </c>
      <c r="H54" s="20">
        <v>5</v>
      </c>
      <c r="I54" s="20">
        <v>16</v>
      </c>
    </row>
    <row r="55" spans="1:9" x14ac:dyDescent="0.2">
      <c r="A55" s="21" t="s">
        <v>126</v>
      </c>
      <c r="B55" s="30">
        <v>100</v>
      </c>
      <c r="C55" s="30">
        <v>16</v>
      </c>
      <c r="D55" s="30">
        <v>20</v>
      </c>
      <c r="E55" s="30">
        <v>0</v>
      </c>
      <c r="F55" s="30">
        <v>48</v>
      </c>
      <c r="G55" s="30">
        <v>0</v>
      </c>
      <c r="H55" s="30">
        <v>20</v>
      </c>
      <c r="I55" s="30">
        <v>64</v>
      </c>
    </row>
    <row r="56" spans="1:9" x14ac:dyDescent="0.2">
      <c r="A56" s="19" t="s">
        <v>858</v>
      </c>
      <c r="B56" s="20">
        <v>3</v>
      </c>
      <c r="C56" s="20">
        <v>0</v>
      </c>
      <c r="D56" s="20">
        <v>0</v>
      </c>
      <c r="E56" s="20">
        <v>0</v>
      </c>
      <c r="F56" s="20">
        <v>2</v>
      </c>
      <c r="G56" s="20">
        <v>1</v>
      </c>
      <c r="H56" s="20">
        <v>1</v>
      </c>
      <c r="I56" s="20">
        <v>2</v>
      </c>
    </row>
    <row r="57" spans="1:9" x14ac:dyDescent="0.2">
      <c r="A57" s="21" t="s">
        <v>126</v>
      </c>
      <c r="B57" s="30">
        <v>100</v>
      </c>
      <c r="C57" s="30">
        <v>0</v>
      </c>
      <c r="D57" s="30">
        <v>0</v>
      </c>
      <c r="E57" s="30">
        <v>0</v>
      </c>
      <c r="F57" s="30">
        <v>66.666667000000004</v>
      </c>
      <c r="G57" s="30">
        <v>33.333333000000003</v>
      </c>
      <c r="H57" s="30">
        <v>33.333333000000003</v>
      </c>
      <c r="I57" s="30">
        <v>66.666667000000004</v>
      </c>
    </row>
    <row r="58" spans="1:9" x14ac:dyDescent="0.2">
      <c r="A58" s="19" t="s">
        <v>859</v>
      </c>
      <c r="B58" s="20">
        <v>446</v>
      </c>
      <c r="C58" s="20">
        <v>66</v>
      </c>
      <c r="D58" s="20">
        <v>282</v>
      </c>
      <c r="E58" s="20">
        <v>29</v>
      </c>
      <c r="F58" s="20">
        <v>116</v>
      </c>
      <c r="G58" s="20">
        <v>11</v>
      </c>
      <c r="H58" s="20">
        <v>36</v>
      </c>
      <c r="I58" s="20">
        <v>344</v>
      </c>
    </row>
    <row r="59" spans="1:9" x14ac:dyDescent="0.2">
      <c r="A59" s="21" t="s">
        <v>126</v>
      </c>
      <c r="B59" s="30">
        <v>100</v>
      </c>
      <c r="C59" s="30">
        <v>14.798206</v>
      </c>
      <c r="D59" s="30">
        <v>63.228700000000003</v>
      </c>
      <c r="E59" s="30">
        <v>6.5022419999999999</v>
      </c>
      <c r="F59" s="30">
        <v>26.008969</v>
      </c>
      <c r="G59" s="30">
        <v>2.4663680000000001</v>
      </c>
      <c r="H59" s="30">
        <v>8.0717490000000005</v>
      </c>
      <c r="I59" s="30">
        <v>77.130044999999996</v>
      </c>
    </row>
    <row r="60" spans="1:9" x14ac:dyDescent="0.2">
      <c r="A60" s="19" t="s">
        <v>860</v>
      </c>
      <c r="B60" s="20">
        <v>345</v>
      </c>
      <c r="C60" s="20">
        <v>43</v>
      </c>
      <c r="D60" s="20">
        <v>226</v>
      </c>
      <c r="E60" s="20">
        <v>5</v>
      </c>
      <c r="F60" s="20">
        <v>87</v>
      </c>
      <c r="G60" s="20">
        <v>14</v>
      </c>
      <c r="H60" s="20">
        <v>34</v>
      </c>
      <c r="I60" s="20">
        <v>268</v>
      </c>
    </row>
    <row r="61" spans="1:9" x14ac:dyDescent="0.2">
      <c r="A61" s="21" t="s">
        <v>126</v>
      </c>
      <c r="B61" s="30">
        <v>100</v>
      </c>
      <c r="C61" s="30">
        <v>12.463768</v>
      </c>
      <c r="D61" s="30">
        <v>65.507245999999995</v>
      </c>
      <c r="E61" s="30">
        <v>1.4492750000000001</v>
      </c>
      <c r="F61" s="30">
        <v>25.217390999999999</v>
      </c>
      <c r="G61" s="30">
        <v>4.0579710000000002</v>
      </c>
      <c r="H61" s="30">
        <v>9.8550719999999998</v>
      </c>
      <c r="I61" s="30">
        <v>77.681158999999994</v>
      </c>
    </row>
    <row r="62" spans="1:9" x14ac:dyDescent="0.2">
      <c r="A62" s="19" t="s">
        <v>861</v>
      </c>
      <c r="B62" s="20">
        <v>884</v>
      </c>
      <c r="C62" s="20">
        <v>124</v>
      </c>
      <c r="D62" s="20">
        <v>550</v>
      </c>
      <c r="E62" s="20">
        <v>34</v>
      </c>
      <c r="F62" s="20">
        <v>239</v>
      </c>
      <c r="G62" s="20">
        <v>29</v>
      </c>
      <c r="H62" s="20">
        <v>79</v>
      </c>
      <c r="I62" s="20">
        <v>681</v>
      </c>
    </row>
    <row r="63" spans="1:9" x14ac:dyDescent="0.2">
      <c r="A63" s="21" t="s">
        <v>126</v>
      </c>
      <c r="B63" s="30">
        <v>100</v>
      </c>
      <c r="C63" s="30">
        <v>14.027149</v>
      </c>
      <c r="D63" s="30">
        <v>62.217194999999997</v>
      </c>
      <c r="E63" s="30">
        <v>3.8461539999999999</v>
      </c>
      <c r="F63" s="30">
        <v>27.036199</v>
      </c>
      <c r="G63" s="30">
        <v>3.2805430000000002</v>
      </c>
      <c r="H63" s="30">
        <v>8.9366520000000005</v>
      </c>
      <c r="I63" s="30">
        <v>77.036198999999996</v>
      </c>
    </row>
    <row r="64" spans="1:9" x14ac:dyDescent="0.2">
      <c r="A64" s="19" t="s">
        <v>862</v>
      </c>
      <c r="B64" s="20">
        <v>438</v>
      </c>
      <c r="C64" s="20">
        <v>58</v>
      </c>
      <c r="D64" s="20">
        <v>268</v>
      </c>
      <c r="E64" s="20">
        <v>5</v>
      </c>
      <c r="F64" s="20">
        <v>123</v>
      </c>
      <c r="G64" s="20">
        <v>18</v>
      </c>
      <c r="H64" s="20">
        <v>43</v>
      </c>
      <c r="I64" s="20">
        <v>337</v>
      </c>
    </row>
    <row r="65" spans="1:9" x14ac:dyDescent="0.2">
      <c r="A65" s="21" t="s">
        <v>126</v>
      </c>
      <c r="B65" s="30">
        <v>100</v>
      </c>
      <c r="C65" s="30">
        <v>13.242008999999999</v>
      </c>
      <c r="D65" s="30">
        <v>61.187215000000002</v>
      </c>
      <c r="E65" s="30">
        <v>1.141553</v>
      </c>
      <c r="F65" s="30">
        <v>28.082191999999999</v>
      </c>
      <c r="G65" s="30">
        <v>4.1095889999999997</v>
      </c>
      <c r="H65" s="30">
        <v>9.8173519999999996</v>
      </c>
      <c r="I65" s="30">
        <v>76.940639000000004</v>
      </c>
    </row>
    <row r="66" spans="1:9" x14ac:dyDescent="0.2">
      <c r="A66" s="19" t="s">
        <v>863</v>
      </c>
      <c r="B66" s="20">
        <v>93</v>
      </c>
      <c r="C66" s="20">
        <v>15</v>
      </c>
      <c r="D66" s="20">
        <v>42</v>
      </c>
      <c r="E66" s="20">
        <v>0</v>
      </c>
      <c r="F66" s="20">
        <v>36</v>
      </c>
      <c r="G66" s="20">
        <v>4</v>
      </c>
      <c r="H66" s="20">
        <v>9</v>
      </c>
      <c r="I66" s="20">
        <v>69</v>
      </c>
    </row>
    <row r="67" spans="1:9" x14ac:dyDescent="0.2">
      <c r="A67" s="21" t="s">
        <v>126</v>
      </c>
      <c r="B67" s="30">
        <v>100</v>
      </c>
      <c r="C67" s="30">
        <v>16.129031999999999</v>
      </c>
      <c r="D67" s="30">
        <v>45.161290000000001</v>
      </c>
      <c r="E67" s="30">
        <v>0</v>
      </c>
      <c r="F67" s="30">
        <v>38.709676999999999</v>
      </c>
      <c r="G67" s="30">
        <v>4.301075</v>
      </c>
      <c r="H67" s="30">
        <v>9.6774190000000004</v>
      </c>
      <c r="I67" s="30">
        <v>74.193548000000007</v>
      </c>
    </row>
    <row r="68" spans="1:9" x14ac:dyDescent="0.2">
      <c r="A68" s="18" t="s">
        <v>865</v>
      </c>
      <c r="B68" s="17">
        <v>178</v>
      </c>
      <c r="C68" s="17">
        <v>26</v>
      </c>
      <c r="D68" s="17">
        <v>111</v>
      </c>
      <c r="E68" s="17">
        <v>23</v>
      </c>
      <c r="F68" s="17">
        <v>53</v>
      </c>
      <c r="G68" s="17">
        <v>6</v>
      </c>
      <c r="H68" s="17">
        <v>10</v>
      </c>
      <c r="I68" s="17">
        <v>142</v>
      </c>
    </row>
    <row r="69" spans="1:9" x14ac:dyDescent="0.2">
      <c r="A69" s="21" t="s">
        <v>126</v>
      </c>
      <c r="B69" s="30">
        <v>100</v>
      </c>
      <c r="C69" s="30">
        <v>14.606742000000001</v>
      </c>
      <c r="D69" s="30">
        <v>62.359551000000003</v>
      </c>
      <c r="E69" s="30">
        <v>12.921348</v>
      </c>
      <c r="F69" s="30">
        <v>29.775281</v>
      </c>
      <c r="G69" s="30">
        <v>3.370787</v>
      </c>
      <c r="H69" s="30">
        <v>5.6179779999999999</v>
      </c>
      <c r="I69" s="30">
        <v>79.775281000000007</v>
      </c>
    </row>
    <row r="70" spans="1:9" x14ac:dyDescent="0.2">
      <c r="A70" s="19" t="s">
        <v>852</v>
      </c>
      <c r="B70" s="20">
        <v>212</v>
      </c>
      <c r="C70" s="20">
        <v>28</v>
      </c>
      <c r="D70" s="20">
        <v>130</v>
      </c>
      <c r="E70" s="20">
        <v>15</v>
      </c>
      <c r="F70" s="20">
        <v>52</v>
      </c>
      <c r="G70" s="20">
        <v>2</v>
      </c>
      <c r="H70" s="20">
        <v>24</v>
      </c>
      <c r="I70" s="20">
        <v>160</v>
      </c>
    </row>
    <row r="71" spans="1:9" x14ac:dyDescent="0.2">
      <c r="A71" s="21" t="s">
        <v>126</v>
      </c>
      <c r="B71" s="30">
        <v>100</v>
      </c>
      <c r="C71" s="30">
        <v>13.207547</v>
      </c>
      <c r="D71" s="30">
        <v>61.320754999999998</v>
      </c>
      <c r="E71" s="30">
        <v>7.0754720000000004</v>
      </c>
      <c r="F71" s="30">
        <v>24.528302</v>
      </c>
      <c r="G71" s="30">
        <v>0.94339600000000001</v>
      </c>
      <c r="H71" s="30">
        <v>11.320755</v>
      </c>
      <c r="I71" s="30">
        <v>75.471698000000004</v>
      </c>
    </row>
    <row r="72" spans="1:9" x14ac:dyDescent="0.2">
      <c r="A72" s="19" t="s">
        <v>853</v>
      </c>
      <c r="B72" s="20">
        <v>223</v>
      </c>
      <c r="C72" s="20">
        <v>32</v>
      </c>
      <c r="D72" s="20">
        <v>131</v>
      </c>
      <c r="E72" s="20">
        <v>3</v>
      </c>
      <c r="F72" s="20">
        <v>73</v>
      </c>
      <c r="G72" s="20">
        <v>10</v>
      </c>
      <c r="H72" s="20">
        <v>16</v>
      </c>
      <c r="I72" s="20">
        <v>175</v>
      </c>
    </row>
    <row r="73" spans="1:9" x14ac:dyDescent="0.2">
      <c r="A73" s="21" t="s">
        <v>126</v>
      </c>
      <c r="B73" s="30">
        <v>100</v>
      </c>
      <c r="C73" s="30">
        <v>14.349776</v>
      </c>
      <c r="D73" s="30">
        <v>58.744394999999997</v>
      </c>
      <c r="E73" s="30">
        <v>1.345291</v>
      </c>
      <c r="F73" s="30">
        <v>32.735425999999997</v>
      </c>
      <c r="G73" s="30">
        <v>4.484305</v>
      </c>
      <c r="H73" s="30">
        <v>7.1748880000000002</v>
      </c>
      <c r="I73" s="30">
        <v>78.475335999999999</v>
      </c>
    </row>
    <row r="74" spans="1:9" x14ac:dyDescent="0.2">
      <c r="A74" s="19" t="s">
        <v>854</v>
      </c>
      <c r="B74" s="20">
        <v>216</v>
      </c>
      <c r="C74" s="20">
        <v>52</v>
      </c>
      <c r="D74" s="20">
        <v>99</v>
      </c>
      <c r="E74" s="20">
        <v>1</v>
      </c>
      <c r="F74" s="20">
        <v>68</v>
      </c>
      <c r="G74" s="20">
        <v>7</v>
      </c>
      <c r="H74" s="20">
        <v>16</v>
      </c>
      <c r="I74" s="20">
        <v>148</v>
      </c>
    </row>
    <row r="75" spans="1:9" x14ac:dyDescent="0.2">
      <c r="A75" s="21" t="s">
        <v>126</v>
      </c>
      <c r="B75" s="30">
        <v>100</v>
      </c>
      <c r="C75" s="30">
        <v>24.074074</v>
      </c>
      <c r="D75" s="30">
        <v>45.833333000000003</v>
      </c>
      <c r="E75" s="30">
        <v>0.46296300000000001</v>
      </c>
      <c r="F75" s="30">
        <v>31.481480999999999</v>
      </c>
      <c r="G75" s="30">
        <v>3.2407409999999999</v>
      </c>
      <c r="H75" s="30">
        <v>7.4074070000000001</v>
      </c>
      <c r="I75" s="30">
        <v>68.518518999999998</v>
      </c>
    </row>
    <row r="76" spans="1:9" x14ac:dyDescent="0.2">
      <c r="A76" s="19" t="s">
        <v>855</v>
      </c>
      <c r="B76" s="20">
        <v>140</v>
      </c>
      <c r="C76" s="20">
        <v>26</v>
      </c>
      <c r="D76" s="20">
        <v>45</v>
      </c>
      <c r="E76" s="20">
        <v>1</v>
      </c>
      <c r="F76" s="20">
        <v>58</v>
      </c>
      <c r="G76" s="20">
        <v>6</v>
      </c>
      <c r="H76" s="20">
        <v>16</v>
      </c>
      <c r="I76" s="20">
        <v>98</v>
      </c>
    </row>
    <row r="77" spans="1:9" x14ac:dyDescent="0.2">
      <c r="A77" s="21" t="s">
        <v>126</v>
      </c>
      <c r="B77" s="30">
        <v>100</v>
      </c>
      <c r="C77" s="30">
        <v>18.571428999999998</v>
      </c>
      <c r="D77" s="30">
        <v>32.142856999999999</v>
      </c>
      <c r="E77" s="30">
        <v>0.71428599999999998</v>
      </c>
      <c r="F77" s="30">
        <v>41.428570999999998</v>
      </c>
      <c r="G77" s="30">
        <v>4.2857139999999996</v>
      </c>
      <c r="H77" s="30">
        <v>11.428571</v>
      </c>
      <c r="I77" s="30">
        <v>70</v>
      </c>
    </row>
    <row r="78" spans="1:9" x14ac:dyDescent="0.2">
      <c r="A78" s="19" t="s">
        <v>856</v>
      </c>
      <c r="B78" s="20">
        <v>72</v>
      </c>
      <c r="C78" s="20">
        <v>25</v>
      </c>
      <c r="D78" s="20">
        <v>13</v>
      </c>
      <c r="E78" s="20">
        <v>1</v>
      </c>
      <c r="F78" s="20">
        <v>30</v>
      </c>
      <c r="G78" s="20">
        <v>4</v>
      </c>
      <c r="H78" s="20">
        <v>4</v>
      </c>
      <c r="I78" s="20">
        <v>43</v>
      </c>
    </row>
    <row r="79" spans="1:9" x14ac:dyDescent="0.2">
      <c r="A79" s="21" t="s">
        <v>126</v>
      </c>
      <c r="B79" s="30">
        <v>100</v>
      </c>
      <c r="C79" s="30">
        <v>34.722222000000002</v>
      </c>
      <c r="D79" s="30">
        <v>18.055555999999999</v>
      </c>
      <c r="E79" s="30">
        <v>1.388889</v>
      </c>
      <c r="F79" s="30">
        <v>41.666666999999997</v>
      </c>
      <c r="G79" s="30">
        <v>5.5555560000000002</v>
      </c>
      <c r="H79" s="30">
        <v>5.5555560000000002</v>
      </c>
      <c r="I79" s="30">
        <v>59.722222000000002</v>
      </c>
    </row>
    <row r="80" spans="1:9" x14ac:dyDescent="0.2">
      <c r="A80" s="19" t="s">
        <v>857</v>
      </c>
      <c r="B80" s="20">
        <v>46</v>
      </c>
      <c r="C80" s="20">
        <v>9</v>
      </c>
      <c r="D80" s="20">
        <v>6</v>
      </c>
      <c r="E80" s="20">
        <v>0</v>
      </c>
      <c r="F80" s="20">
        <v>28</v>
      </c>
      <c r="G80" s="20">
        <v>3</v>
      </c>
      <c r="H80" s="20">
        <v>3</v>
      </c>
      <c r="I80" s="20">
        <v>34</v>
      </c>
    </row>
    <row r="81" spans="1:9" x14ac:dyDescent="0.2">
      <c r="A81" s="21" t="s">
        <v>126</v>
      </c>
      <c r="B81" s="30">
        <v>100</v>
      </c>
      <c r="C81" s="30">
        <v>19.565217000000001</v>
      </c>
      <c r="D81" s="30">
        <v>13.043478</v>
      </c>
      <c r="E81" s="30">
        <v>0</v>
      </c>
      <c r="F81" s="30">
        <v>60.869565000000001</v>
      </c>
      <c r="G81" s="30">
        <v>6.5217390000000002</v>
      </c>
      <c r="H81" s="30">
        <v>6.5217390000000002</v>
      </c>
      <c r="I81" s="30">
        <v>73.913043000000002</v>
      </c>
    </row>
    <row r="82" spans="1:9" x14ac:dyDescent="0.2">
      <c r="A82" s="19" t="s">
        <v>858</v>
      </c>
      <c r="B82" s="20">
        <v>8</v>
      </c>
      <c r="C82" s="20">
        <v>2</v>
      </c>
      <c r="D82" s="20">
        <v>0</v>
      </c>
      <c r="E82" s="20">
        <v>0</v>
      </c>
      <c r="F82" s="20">
        <v>6</v>
      </c>
      <c r="G82" s="20">
        <v>0</v>
      </c>
      <c r="H82" s="20">
        <v>0</v>
      </c>
      <c r="I82" s="20">
        <v>6</v>
      </c>
    </row>
    <row r="83" spans="1:9" x14ac:dyDescent="0.2">
      <c r="A83" s="21" t="s">
        <v>126</v>
      </c>
      <c r="B83" s="30">
        <v>100</v>
      </c>
      <c r="C83" s="30">
        <v>25</v>
      </c>
      <c r="D83" s="30">
        <v>0</v>
      </c>
      <c r="E83" s="30">
        <v>0</v>
      </c>
      <c r="F83" s="30">
        <v>75</v>
      </c>
      <c r="G83" s="30">
        <v>0</v>
      </c>
      <c r="H83" s="30">
        <v>0</v>
      </c>
      <c r="I83" s="30">
        <v>75</v>
      </c>
    </row>
    <row r="84" spans="1:9" x14ac:dyDescent="0.2">
      <c r="A84" s="19" t="s">
        <v>859</v>
      </c>
      <c r="B84" s="20">
        <v>435</v>
      </c>
      <c r="C84" s="20">
        <v>60</v>
      </c>
      <c r="D84" s="20">
        <v>261</v>
      </c>
      <c r="E84" s="20">
        <v>18</v>
      </c>
      <c r="F84" s="20">
        <v>125</v>
      </c>
      <c r="G84" s="20">
        <v>12</v>
      </c>
      <c r="H84" s="20">
        <v>40</v>
      </c>
      <c r="I84" s="20">
        <v>335</v>
      </c>
    </row>
    <row r="85" spans="1:9" x14ac:dyDescent="0.2">
      <c r="A85" s="21" t="s">
        <v>126</v>
      </c>
      <c r="B85" s="30">
        <v>100</v>
      </c>
      <c r="C85" s="30">
        <v>13.793103</v>
      </c>
      <c r="D85" s="30">
        <v>60</v>
      </c>
      <c r="E85" s="30">
        <v>4.137931</v>
      </c>
      <c r="F85" s="30">
        <v>28.735631999999999</v>
      </c>
      <c r="G85" s="30">
        <v>2.7586210000000002</v>
      </c>
      <c r="H85" s="30">
        <v>9.1954019999999996</v>
      </c>
      <c r="I85" s="30">
        <v>77.011493999999999</v>
      </c>
    </row>
    <row r="86" spans="1:9" x14ac:dyDescent="0.2">
      <c r="A86" s="19" t="s">
        <v>860</v>
      </c>
      <c r="B86" s="20">
        <v>356</v>
      </c>
      <c r="C86" s="20">
        <v>78</v>
      </c>
      <c r="D86" s="20">
        <v>144</v>
      </c>
      <c r="E86" s="20">
        <v>2</v>
      </c>
      <c r="F86" s="20">
        <v>126</v>
      </c>
      <c r="G86" s="20">
        <v>13</v>
      </c>
      <c r="H86" s="20">
        <v>32</v>
      </c>
      <c r="I86" s="20">
        <v>246</v>
      </c>
    </row>
    <row r="87" spans="1:9" x14ac:dyDescent="0.2">
      <c r="A87" s="21" t="s">
        <v>126</v>
      </c>
      <c r="B87" s="30">
        <v>100</v>
      </c>
      <c r="C87" s="30">
        <v>21.910112000000002</v>
      </c>
      <c r="D87" s="30">
        <v>40.449438000000001</v>
      </c>
      <c r="E87" s="30">
        <v>0.56179800000000002</v>
      </c>
      <c r="F87" s="30">
        <v>35.393258000000003</v>
      </c>
      <c r="G87" s="30">
        <v>3.6516850000000001</v>
      </c>
      <c r="H87" s="30">
        <v>8.9887639999999998</v>
      </c>
      <c r="I87" s="30">
        <v>69.101123999999999</v>
      </c>
    </row>
    <row r="88" spans="1:9" x14ac:dyDescent="0.2">
      <c r="A88" s="19" t="s">
        <v>861</v>
      </c>
      <c r="B88" s="20">
        <v>917</v>
      </c>
      <c r="C88" s="20">
        <v>174</v>
      </c>
      <c r="D88" s="20">
        <v>424</v>
      </c>
      <c r="E88" s="20">
        <v>21</v>
      </c>
      <c r="F88" s="20">
        <v>315</v>
      </c>
      <c r="G88" s="20">
        <v>32</v>
      </c>
      <c r="H88" s="20">
        <v>79</v>
      </c>
      <c r="I88" s="20">
        <v>664</v>
      </c>
    </row>
    <row r="89" spans="1:9" x14ac:dyDescent="0.2">
      <c r="A89" s="21" t="s">
        <v>126</v>
      </c>
      <c r="B89" s="30">
        <v>100</v>
      </c>
      <c r="C89" s="30">
        <v>18.974917999999999</v>
      </c>
      <c r="D89" s="30">
        <v>46.237732000000001</v>
      </c>
      <c r="E89" s="30">
        <v>2.290076</v>
      </c>
      <c r="F89" s="30">
        <v>34.351145000000002</v>
      </c>
      <c r="G89" s="30">
        <v>3.4896400000000001</v>
      </c>
      <c r="H89" s="30">
        <v>8.6150490000000008</v>
      </c>
      <c r="I89" s="30">
        <v>72.410032999999999</v>
      </c>
    </row>
    <row r="90" spans="1:9" x14ac:dyDescent="0.2">
      <c r="A90" s="19" t="s">
        <v>862</v>
      </c>
      <c r="B90" s="20">
        <v>482</v>
      </c>
      <c r="C90" s="20">
        <v>114</v>
      </c>
      <c r="D90" s="20">
        <v>163</v>
      </c>
      <c r="E90" s="20">
        <v>3</v>
      </c>
      <c r="F90" s="20">
        <v>190</v>
      </c>
      <c r="G90" s="20">
        <v>20</v>
      </c>
      <c r="H90" s="20">
        <v>39</v>
      </c>
      <c r="I90" s="20">
        <v>329</v>
      </c>
    </row>
    <row r="91" spans="1:9" x14ac:dyDescent="0.2">
      <c r="A91" s="21" t="s">
        <v>126</v>
      </c>
      <c r="B91" s="30">
        <v>100</v>
      </c>
      <c r="C91" s="30">
        <v>23.651451999999999</v>
      </c>
      <c r="D91" s="30">
        <v>33.817427000000002</v>
      </c>
      <c r="E91" s="30">
        <v>0.62240700000000004</v>
      </c>
      <c r="F91" s="30">
        <v>39.419086999999998</v>
      </c>
      <c r="G91" s="30">
        <v>4.1493779999999996</v>
      </c>
      <c r="H91" s="30">
        <v>8.0912860000000002</v>
      </c>
      <c r="I91" s="30">
        <v>68.257261</v>
      </c>
    </row>
    <row r="92" spans="1:9" x14ac:dyDescent="0.2">
      <c r="A92" s="19" t="s">
        <v>863</v>
      </c>
      <c r="B92" s="20">
        <v>126</v>
      </c>
      <c r="C92" s="20">
        <v>36</v>
      </c>
      <c r="D92" s="20">
        <v>19</v>
      </c>
      <c r="E92" s="20">
        <v>1</v>
      </c>
      <c r="F92" s="20">
        <v>64</v>
      </c>
      <c r="G92" s="20">
        <v>7</v>
      </c>
      <c r="H92" s="20">
        <v>7</v>
      </c>
      <c r="I92" s="20">
        <v>83</v>
      </c>
    </row>
    <row r="93" spans="1:9" x14ac:dyDescent="0.2">
      <c r="A93" s="21" t="s">
        <v>126</v>
      </c>
      <c r="B93" s="30">
        <v>100</v>
      </c>
      <c r="C93" s="30">
        <v>28.571428999999998</v>
      </c>
      <c r="D93" s="30">
        <v>15.079364999999999</v>
      </c>
      <c r="E93" s="30">
        <v>0.793651</v>
      </c>
      <c r="F93" s="30">
        <v>50.793650999999997</v>
      </c>
      <c r="G93" s="30">
        <v>5.5555560000000002</v>
      </c>
      <c r="H93" s="30">
        <v>5.5555560000000002</v>
      </c>
      <c r="I93" s="30">
        <v>65.873016000000007</v>
      </c>
    </row>
    <row r="94" spans="1:9" x14ac:dyDescent="0.2">
      <c r="A94" s="18" t="s">
        <v>866</v>
      </c>
      <c r="B94" s="18"/>
      <c r="C94" s="18"/>
      <c r="D94" s="18"/>
      <c r="E94" s="18"/>
      <c r="F94" s="18"/>
      <c r="G94" s="18"/>
      <c r="H94" s="18"/>
      <c r="I94" s="18"/>
    </row>
    <row r="95" spans="1:9" x14ac:dyDescent="0.2">
      <c r="A95" s="19" t="s">
        <v>130</v>
      </c>
      <c r="B95" s="20">
        <v>151</v>
      </c>
      <c r="C95" s="20">
        <v>98</v>
      </c>
      <c r="D95" s="20">
        <v>6</v>
      </c>
      <c r="E95" s="20">
        <v>23</v>
      </c>
      <c r="F95" s="20">
        <v>2</v>
      </c>
      <c r="G95" s="20">
        <v>18</v>
      </c>
      <c r="H95" s="20">
        <v>5</v>
      </c>
      <c r="I95" s="20">
        <v>48</v>
      </c>
    </row>
    <row r="96" spans="1:9" x14ac:dyDescent="0.2">
      <c r="A96" s="21" t="s">
        <v>126</v>
      </c>
      <c r="B96" s="30">
        <v>100</v>
      </c>
      <c r="C96" s="30">
        <v>64.900661999999997</v>
      </c>
      <c r="D96" s="30">
        <v>3.9735100000000001</v>
      </c>
      <c r="E96" s="30">
        <v>15.231788</v>
      </c>
      <c r="F96" s="30">
        <v>1.324503</v>
      </c>
      <c r="G96" s="30">
        <v>11.920529999999999</v>
      </c>
      <c r="H96" s="30">
        <v>3.311258</v>
      </c>
      <c r="I96" s="30">
        <v>31.788079</v>
      </c>
    </row>
    <row r="97" spans="1:9" x14ac:dyDescent="0.2">
      <c r="A97" s="19" t="s">
        <v>131</v>
      </c>
      <c r="B97" s="20">
        <v>1446</v>
      </c>
      <c r="C97" s="20">
        <v>21</v>
      </c>
      <c r="D97" s="20">
        <v>1205</v>
      </c>
      <c r="E97" s="20">
        <v>74</v>
      </c>
      <c r="F97" s="20">
        <v>429</v>
      </c>
      <c r="G97" s="20">
        <v>36</v>
      </c>
      <c r="H97" s="20">
        <v>96</v>
      </c>
      <c r="I97" s="20">
        <v>1329</v>
      </c>
    </row>
    <row r="98" spans="1:9" x14ac:dyDescent="0.2">
      <c r="A98" s="21" t="s">
        <v>126</v>
      </c>
      <c r="B98" s="30">
        <v>100</v>
      </c>
      <c r="C98" s="30">
        <v>1.4522820000000001</v>
      </c>
      <c r="D98" s="30">
        <v>83.333332999999996</v>
      </c>
      <c r="E98" s="30">
        <v>5.1175660000000001</v>
      </c>
      <c r="F98" s="30">
        <v>29.668050000000001</v>
      </c>
      <c r="G98" s="30">
        <v>2.489627</v>
      </c>
      <c r="H98" s="30">
        <v>6.6390039999999999</v>
      </c>
      <c r="I98" s="30">
        <v>91.908714000000003</v>
      </c>
    </row>
    <row r="99" spans="1:9" x14ac:dyDescent="0.2">
      <c r="A99" s="19" t="s">
        <v>392</v>
      </c>
      <c r="B99" s="20">
        <v>150</v>
      </c>
      <c r="C99" s="20">
        <v>89</v>
      </c>
      <c r="D99" s="20">
        <v>0</v>
      </c>
      <c r="E99" s="20">
        <v>12</v>
      </c>
      <c r="F99" s="20">
        <v>44</v>
      </c>
      <c r="G99" s="20">
        <v>8</v>
      </c>
      <c r="H99" s="20">
        <v>3</v>
      </c>
      <c r="I99" s="20">
        <v>58</v>
      </c>
    </row>
    <row r="100" spans="1:9" x14ac:dyDescent="0.2">
      <c r="A100" s="21" t="s">
        <v>126</v>
      </c>
      <c r="B100" s="30">
        <v>100</v>
      </c>
      <c r="C100" s="30">
        <v>59.333333000000003</v>
      </c>
      <c r="D100" s="30">
        <v>0</v>
      </c>
      <c r="E100" s="30">
        <v>8</v>
      </c>
      <c r="F100" s="30">
        <v>29.333333</v>
      </c>
      <c r="G100" s="30">
        <v>5.3333329999999997</v>
      </c>
      <c r="H100" s="30">
        <v>2</v>
      </c>
      <c r="I100" s="30">
        <v>38.666666999999997</v>
      </c>
    </row>
    <row r="101" spans="1:9" x14ac:dyDescent="0.2">
      <c r="A101" s="19" t="s">
        <v>132</v>
      </c>
      <c r="B101" s="20">
        <v>372</v>
      </c>
      <c r="C101" s="20">
        <v>154</v>
      </c>
      <c r="D101" s="20">
        <v>0</v>
      </c>
      <c r="E101" s="20">
        <v>3</v>
      </c>
      <c r="F101" s="20">
        <v>196</v>
      </c>
      <c r="G101" s="20">
        <v>13</v>
      </c>
      <c r="H101" s="20">
        <v>12</v>
      </c>
      <c r="I101" s="20">
        <v>206</v>
      </c>
    </row>
    <row r="102" spans="1:9" x14ac:dyDescent="0.2">
      <c r="A102" s="21" t="s">
        <v>126</v>
      </c>
      <c r="B102" s="30">
        <v>100</v>
      </c>
      <c r="C102" s="30">
        <v>41.397849000000001</v>
      </c>
      <c r="D102" s="30">
        <v>0</v>
      </c>
      <c r="E102" s="30">
        <v>0.80645199999999995</v>
      </c>
      <c r="F102" s="30">
        <v>52.688172000000002</v>
      </c>
      <c r="G102" s="30">
        <v>3.494624</v>
      </c>
      <c r="H102" s="30">
        <v>3.225806</v>
      </c>
      <c r="I102" s="30">
        <v>55.376344000000003</v>
      </c>
    </row>
    <row r="103" spans="1:9" x14ac:dyDescent="0.2">
      <c r="A103" s="19" t="s">
        <v>867</v>
      </c>
      <c r="B103" s="20">
        <v>69</v>
      </c>
      <c r="C103" s="20">
        <v>4</v>
      </c>
      <c r="D103" s="20">
        <v>1</v>
      </c>
      <c r="E103" s="20">
        <v>0</v>
      </c>
      <c r="F103" s="20">
        <v>2</v>
      </c>
      <c r="G103" s="20">
        <v>0</v>
      </c>
      <c r="H103" s="20">
        <v>62</v>
      </c>
      <c r="I103" s="20">
        <v>3</v>
      </c>
    </row>
    <row r="104" spans="1:9" x14ac:dyDescent="0.2">
      <c r="A104" s="21" t="s">
        <v>126</v>
      </c>
      <c r="B104" s="30">
        <v>100</v>
      </c>
      <c r="C104" s="30">
        <v>5.7971009999999996</v>
      </c>
      <c r="D104" s="30">
        <v>1.4492750000000001</v>
      </c>
      <c r="E104" s="30">
        <v>0</v>
      </c>
      <c r="F104" s="30">
        <v>2.8985509999999999</v>
      </c>
      <c r="G104" s="30">
        <v>0</v>
      </c>
      <c r="H104" s="30">
        <v>89.855072000000007</v>
      </c>
      <c r="I104" s="30">
        <v>4.3478260000000004</v>
      </c>
    </row>
    <row r="105" spans="1:9" x14ac:dyDescent="0.2">
      <c r="A105" s="18" t="s">
        <v>133</v>
      </c>
      <c r="B105" s="17">
        <v>92</v>
      </c>
      <c r="C105" s="17">
        <v>62</v>
      </c>
      <c r="D105" s="17">
        <v>2</v>
      </c>
      <c r="E105" s="17">
        <v>14</v>
      </c>
      <c r="F105" s="17">
        <v>0</v>
      </c>
      <c r="G105" s="17">
        <v>12</v>
      </c>
      <c r="H105" s="17">
        <v>3</v>
      </c>
      <c r="I105" s="17">
        <v>27</v>
      </c>
    </row>
    <row r="106" spans="1:9" x14ac:dyDescent="0.2">
      <c r="A106" s="21" t="s">
        <v>126</v>
      </c>
      <c r="B106" s="30">
        <v>100</v>
      </c>
      <c r="C106" s="30">
        <v>67.391304000000005</v>
      </c>
      <c r="D106" s="30">
        <v>2.1739130000000002</v>
      </c>
      <c r="E106" s="30">
        <v>15.217390999999999</v>
      </c>
      <c r="F106" s="30">
        <v>0</v>
      </c>
      <c r="G106" s="30">
        <v>13.043478</v>
      </c>
      <c r="H106" s="30">
        <v>3.2608700000000002</v>
      </c>
      <c r="I106" s="30">
        <v>29.347826000000001</v>
      </c>
    </row>
    <row r="107" spans="1:9" x14ac:dyDescent="0.2">
      <c r="A107" s="19" t="s">
        <v>134</v>
      </c>
      <c r="B107" s="20">
        <v>813</v>
      </c>
      <c r="C107" s="20">
        <v>14</v>
      </c>
      <c r="D107" s="20">
        <v>674</v>
      </c>
      <c r="E107" s="20">
        <v>47</v>
      </c>
      <c r="F107" s="20">
        <v>255</v>
      </c>
      <c r="G107" s="20">
        <v>22</v>
      </c>
      <c r="H107" s="20">
        <v>47</v>
      </c>
      <c r="I107" s="20">
        <v>752</v>
      </c>
    </row>
    <row r="108" spans="1:9" x14ac:dyDescent="0.2">
      <c r="A108" s="21" t="s">
        <v>126</v>
      </c>
      <c r="B108" s="30">
        <v>100</v>
      </c>
      <c r="C108" s="30">
        <v>1.7220169999999999</v>
      </c>
      <c r="D108" s="30">
        <v>82.902828999999997</v>
      </c>
      <c r="E108" s="30">
        <v>5.7810579999999998</v>
      </c>
      <c r="F108" s="30">
        <v>31.365314000000001</v>
      </c>
      <c r="G108" s="30">
        <v>2.7060270000000002</v>
      </c>
      <c r="H108" s="30">
        <v>5.7810579999999998</v>
      </c>
      <c r="I108" s="30">
        <v>92.496925000000005</v>
      </c>
    </row>
    <row r="109" spans="1:9" x14ac:dyDescent="0.2">
      <c r="A109" s="19" t="s">
        <v>393</v>
      </c>
      <c r="B109" s="20">
        <v>65</v>
      </c>
      <c r="C109" s="20">
        <v>45</v>
      </c>
      <c r="D109" s="20">
        <v>0</v>
      </c>
      <c r="E109" s="20">
        <v>6</v>
      </c>
      <c r="F109" s="20">
        <v>14</v>
      </c>
      <c r="G109" s="20">
        <v>2</v>
      </c>
      <c r="H109" s="20">
        <v>0</v>
      </c>
      <c r="I109" s="20">
        <v>20</v>
      </c>
    </row>
    <row r="110" spans="1:9" x14ac:dyDescent="0.2">
      <c r="A110" s="21" t="s">
        <v>126</v>
      </c>
      <c r="B110" s="30">
        <v>100</v>
      </c>
      <c r="C110" s="30">
        <v>69.230768999999995</v>
      </c>
      <c r="D110" s="30">
        <v>0</v>
      </c>
      <c r="E110" s="30">
        <v>9.2307690000000004</v>
      </c>
      <c r="F110" s="30">
        <v>21.538461999999999</v>
      </c>
      <c r="G110" s="30">
        <v>3.0769229999999999</v>
      </c>
      <c r="H110" s="30">
        <v>0</v>
      </c>
      <c r="I110" s="30">
        <v>30.769231000000001</v>
      </c>
    </row>
    <row r="111" spans="1:9" x14ac:dyDescent="0.2">
      <c r="A111" s="19" t="s">
        <v>135</v>
      </c>
      <c r="B111" s="20">
        <v>83</v>
      </c>
      <c r="C111" s="20">
        <v>42</v>
      </c>
      <c r="D111" s="20">
        <v>0</v>
      </c>
      <c r="E111" s="20">
        <v>1</v>
      </c>
      <c r="F111" s="20">
        <v>36</v>
      </c>
      <c r="G111" s="20">
        <v>1</v>
      </c>
      <c r="H111" s="20">
        <v>3</v>
      </c>
      <c r="I111" s="20">
        <v>38</v>
      </c>
    </row>
    <row r="112" spans="1:9" x14ac:dyDescent="0.2">
      <c r="A112" s="21" t="s">
        <v>126</v>
      </c>
      <c r="B112" s="30">
        <v>100</v>
      </c>
      <c r="C112" s="30">
        <v>50.602409999999999</v>
      </c>
      <c r="D112" s="30">
        <v>0</v>
      </c>
      <c r="E112" s="30">
        <v>1.2048190000000001</v>
      </c>
      <c r="F112" s="30">
        <v>43.373494000000001</v>
      </c>
      <c r="G112" s="30">
        <v>1.2048190000000001</v>
      </c>
      <c r="H112" s="30">
        <v>3.6144579999999999</v>
      </c>
      <c r="I112" s="30">
        <v>45.783132999999999</v>
      </c>
    </row>
    <row r="113" spans="1:9" x14ac:dyDescent="0.2">
      <c r="A113" s="19" t="s">
        <v>868</v>
      </c>
      <c r="B113" s="20">
        <v>39</v>
      </c>
      <c r="C113" s="20">
        <v>3</v>
      </c>
      <c r="D113" s="20">
        <v>0</v>
      </c>
      <c r="E113" s="20">
        <v>0</v>
      </c>
      <c r="F113" s="20">
        <v>0</v>
      </c>
      <c r="G113" s="20">
        <v>0</v>
      </c>
      <c r="H113" s="20">
        <v>36</v>
      </c>
      <c r="I113" s="20">
        <v>0</v>
      </c>
    </row>
    <row r="114" spans="1:9" x14ac:dyDescent="0.2">
      <c r="A114" s="21" t="s">
        <v>126</v>
      </c>
      <c r="B114" s="30">
        <v>100</v>
      </c>
      <c r="C114" s="30">
        <v>7.6923079999999997</v>
      </c>
      <c r="D114" s="30">
        <v>0</v>
      </c>
      <c r="E114" s="30">
        <v>0</v>
      </c>
      <c r="F114" s="30">
        <v>0</v>
      </c>
      <c r="G114" s="30">
        <v>0</v>
      </c>
      <c r="H114" s="30">
        <v>92.307692000000003</v>
      </c>
      <c r="I114" s="30">
        <v>0</v>
      </c>
    </row>
    <row r="115" spans="1:9" x14ac:dyDescent="0.2">
      <c r="A115" s="18" t="s">
        <v>136</v>
      </c>
      <c r="B115" s="17">
        <v>59</v>
      </c>
      <c r="C115" s="17">
        <v>36</v>
      </c>
      <c r="D115" s="17">
        <v>4</v>
      </c>
      <c r="E115" s="17">
        <v>9</v>
      </c>
      <c r="F115" s="17">
        <v>2</v>
      </c>
      <c r="G115" s="17">
        <v>6</v>
      </c>
      <c r="H115" s="17">
        <v>2</v>
      </c>
      <c r="I115" s="17">
        <v>21</v>
      </c>
    </row>
    <row r="116" spans="1:9" x14ac:dyDescent="0.2">
      <c r="A116" s="21" t="s">
        <v>126</v>
      </c>
      <c r="B116" s="30">
        <v>100</v>
      </c>
      <c r="C116" s="30">
        <v>61.016948999999997</v>
      </c>
      <c r="D116" s="30">
        <v>6.7796609999999999</v>
      </c>
      <c r="E116" s="30">
        <v>15.254237</v>
      </c>
      <c r="F116" s="30">
        <v>3.389831</v>
      </c>
      <c r="G116" s="30">
        <v>10.169492</v>
      </c>
      <c r="H116" s="30">
        <v>3.389831</v>
      </c>
      <c r="I116" s="30">
        <v>35.593220000000002</v>
      </c>
    </row>
    <row r="117" spans="1:9" x14ac:dyDescent="0.2">
      <c r="A117" s="19" t="s">
        <v>134</v>
      </c>
      <c r="B117" s="20">
        <v>632</v>
      </c>
      <c r="C117" s="20">
        <v>7</v>
      </c>
      <c r="D117" s="20">
        <v>530</v>
      </c>
      <c r="E117" s="20">
        <v>27</v>
      </c>
      <c r="F117" s="20">
        <v>174</v>
      </c>
      <c r="G117" s="20">
        <v>14</v>
      </c>
      <c r="H117" s="20">
        <v>49</v>
      </c>
      <c r="I117" s="20">
        <v>576</v>
      </c>
    </row>
    <row r="118" spans="1:9" x14ac:dyDescent="0.2">
      <c r="A118" s="21" t="s">
        <v>126</v>
      </c>
      <c r="B118" s="30">
        <v>100</v>
      </c>
      <c r="C118" s="30">
        <v>1.1075950000000001</v>
      </c>
      <c r="D118" s="30">
        <v>83.860759000000002</v>
      </c>
      <c r="E118" s="30">
        <v>4.2721520000000002</v>
      </c>
      <c r="F118" s="30">
        <v>27.531645999999999</v>
      </c>
      <c r="G118" s="30">
        <v>2.2151900000000002</v>
      </c>
      <c r="H118" s="30">
        <v>7.7531650000000001</v>
      </c>
      <c r="I118" s="30">
        <v>91.139240999999998</v>
      </c>
    </row>
    <row r="119" spans="1:9" x14ac:dyDescent="0.2">
      <c r="A119" s="19" t="s">
        <v>393</v>
      </c>
      <c r="B119" s="20">
        <v>85</v>
      </c>
      <c r="C119" s="20">
        <v>44</v>
      </c>
      <c r="D119" s="20">
        <v>0</v>
      </c>
      <c r="E119" s="20">
        <v>6</v>
      </c>
      <c r="F119" s="20">
        <v>30</v>
      </c>
      <c r="G119" s="20">
        <v>6</v>
      </c>
      <c r="H119" s="20">
        <v>3</v>
      </c>
      <c r="I119" s="20">
        <v>38</v>
      </c>
    </row>
    <row r="120" spans="1:9" x14ac:dyDescent="0.2">
      <c r="A120" s="21" t="s">
        <v>126</v>
      </c>
      <c r="B120" s="30">
        <v>100</v>
      </c>
      <c r="C120" s="30">
        <v>51.764705999999997</v>
      </c>
      <c r="D120" s="30">
        <v>0</v>
      </c>
      <c r="E120" s="30">
        <v>7.0588240000000004</v>
      </c>
      <c r="F120" s="30">
        <v>35.294117999999997</v>
      </c>
      <c r="G120" s="30">
        <v>7.0588240000000004</v>
      </c>
      <c r="H120" s="30">
        <v>3.5294120000000002</v>
      </c>
      <c r="I120" s="30">
        <v>44.705882000000003</v>
      </c>
    </row>
    <row r="121" spans="1:9" x14ac:dyDescent="0.2">
      <c r="A121" s="19" t="s">
        <v>135</v>
      </c>
      <c r="B121" s="20">
        <v>289</v>
      </c>
      <c r="C121" s="20">
        <v>112</v>
      </c>
      <c r="D121" s="20">
        <v>0</v>
      </c>
      <c r="E121" s="20">
        <v>2</v>
      </c>
      <c r="F121" s="20">
        <v>160</v>
      </c>
      <c r="G121" s="20">
        <v>12</v>
      </c>
      <c r="H121" s="20">
        <v>9</v>
      </c>
      <c r="I121" s="20">
        <v>168</v>
      </c>
    </row>
    <row r="122" spans="1:9" x14ac:dyDescent="0.2">
      <c r="A122" s="21" t="s">
        <v>126</v>
      </c>
      <c r="B122" s="30">
        <v>100</v>
      </c>
      <c r="C122" s="30">
        <v>38.754325000000001</v>
      </c>
      <c r="D122" s="30">
        <v>0</v>
      </c>
      <c r="E122" s="30">
        <v>0.69204200000000005</v>
      </c>
      <c r="F122" s="30">
        <v>55.363321999999997</v>
      </c>
      <c r="G122" s="30">
        <v>4.1522490000000003</v>
      </c>
      <c r="H122" s="30">
        <v>3.1141869999999998</v>
      </c>
      <c r="I122" s="30">
        <v>58.131487999999997</v>
      </c>
    </row>
    <row r="123" spans="1:9" x14ac:dyDescent="0.2">
      <c r="A123" s="19" t="s">
        <v>868</v>
      </c>
      <c r="B123" s="20">
        <v>30</v>
      </c>
      <c r="C123" s="20">
        <v>1</v>
      </c>
      <c r="D123" s="20">
        <v>1</v>
      </c>
      <c r="E123" s="20">
        <v>0</v>
      </c>
      <c r="F123" s="20">
        <v>2</v>
      </c>
      <c r="G123" s="20">
        <v>0</v>
      </c>
      <c r="H123" s="20">
        <v>26</v>
      </c>
      <c r="I123" s="20">
        <v>3</v>
      </c>
    </row>
    <row r="124" spans="1:9" x14ac:dyDescent="0.2">
      <c r="A124" s="21" t="s">
        <v>126</v>
      </c>
      <c r="B124" s="30">
        <v>100</v>
      </c>
      <c r="C124" s="30">
        <v>3.3333330000000001</v>
      </c>
      <c r="D124" s="30">
        <v>3.3333330000000001</v>
      </c>
      <c r="E124" s="30">
        <v>0</v>
      </c>
      <c r="F124" s="30">
        <v>6.6666670000000003</v>
      </c>
      <c r="G124" s="30">
        <v>0</v>
      </c>
      <c r="H124" s="30">
        <v>86.666667000000004</v>
      </c>
      <c r="I124" s="30">
        <v>10</v>
      </c>
    </row>
    <row r="125" spans="1:9" x14ac:dyDescent="0.2">
      <c r="A125" s="18" t="s">
        <v>869</v>
      </c>
      <c r="B125" s="18"/>
      <c r="C125" s="18"/>
      <c r="D125" s="18"/>
      <c r="E125" s="18"/>
      <c r="F125" s="18"/>
      <c r="G125" s="18"/>
      <c r="H125" s="18"/>
      <c r="I125" s="18"/>
    </row>
    <row r="126" spans="1:9" x14ac:dyDescent="0.2">
      <c r="A126" s="19" t="s">
        <v>870</v>
      </c>
      <c r="B126" s="20">
        <v>366</v>
      </c>
      <c r="C126" s="20">
        <v>366</v>
      </c>
      <c r="D126" s="20">
        <v>0</v>
      </c>
      <c r="E126" s="20">
        <v>0</v>
      </c>
      <c r="F126" s="20">
        <v>0</v>
      </c>
      <c r="G126" s="20">
        <v>0</v>
      </c>
      <c r="H126" s="20">
        <v>0</v>
      </c>
      <c r="I126" s="20">
        <v>0</v>
      </c>
    </row>
    <row r="127" spans="1:9" x14ac:dyDescent="0.2">
      <c r="A127" s="21" t="s">
        <v>126</v>
      </c>
      <c r="B127" s="30">
        <v>100</v>
      </c>
      <c r="C127" s="30">
        <v>100</v>
      </c>
      <c r="D127" s="30">
        <v>0</v>
      </c>
      <c r="E127" s="30">
        <v>0</v>
      </c>
      <c r="F127" s="30">
        <v>0</v>
      </c>
      <c r="G127" s="30">
        <v>0</v>
      </c>
      <c r="H127" s="30">
        <v>0</v>
      </c>
      <c r="I127" s="30">
        <v>0</v>
      </c>
    </row>
    <row r="128" spans="1:9" x14ac:dyDescent="0.2">
      <c r="A128" s="19" t="s">
        <v>871</v>
      </c>
      <c r="B128" s="20">
        <v>1212</v>
      </c>
      <c r="C128" s="20">
        <v>0</v>
      </c>
      <c r="D128" s="20">
        <v>1212</v>
      </c>
      <c r="E128" s="20">
        <v>54</v>
      </c>
      <c r="F128" s="20">
        <v>332</v>
      </c>
      <c r="G128" s="20">
        <v>25</v>
      </c>
      <c r="H128" s="20">
        <v>0</v>
      </c>
      <c r="I128" s="20">
        <v>1212</v>
      </c>
    </row>
    <row r="129" spans="1:9" x14ac:dyDescent="0.2">
      <c r="A129" s="21" t="s">
        <v>126</v>
      </c>
      <c r="B129" s="30">
        <v>100</v>
      </c>
      <c r="C129" s="30">
        <v>0</v>
      </c>
      <c r="D129" s="30">
        <v>100</v>
      </c>
      <c r="E129" s="30">
        <v>4.4554460000000002</v>
      </c>
      <c r="F129" s="30">
        <v>27.392738999999999</v>
      </c>
      <c r="G129" s="30">
        <v>2.0627059999999999</v>
      </c>
      <c r="H129" s="30">
        <v>0</v>
      </c>
      <c r="I129" s="30">
        <v>100</v>
      </c>
    </row>
    <row r="130" spans="1:9" x14ac:dyDescent="0.2">
      <c r="A130" s="19" t="s">
        <v>137</v>
      </c>
      <c r="B130" s="20">
        <v>112</v>
      </c>
      <c r="C130" s="20">
        <v>0</v>
      </c>
      <c r="D130" s="20">
        <v>54</v>
      </c>
      <c r="E130" s="20">
        <v>112</v>
      </c>
      <c r="F130" s="20">
        <v>29</v>
      </c>
      <c r="G130" s="20">
        <v>5</v>
      </c>
      <c r="H130" s="20">
        <v>0</v>
      </c>
      <c r="I130" s="20">
        <v>112</v>
      </c>
    </row>
    <row r="131" spans="1:9" x14ac:dyDescent="0.2">
      <c r="A131" s="21" t="s">
        <v>126</v>
      </c>
      <c r="B131" s="30">
        <v>100</v>
      </c>
      <c r="C131" s="30">
        <v>0</v>
      </c>
      <c r="D131" s="30">
        <v>48.214286000000001</v>
      </c>
      <c r="E131" s="30">
        <v>100</v>
      </c>
      <c r="F131" s="30">
        <v>25.892856999999999</v>
      </c>
      <c r="G131" s="30">
        <v>4.4642860000000004</v>
      </c>
      <c r="H131" s="30">
        <v>0</v>
      </c>
      <c r="I131" s="30">
        <v>100</v>
      </c>
    </row>
    <row r="132" spans="1:9" x14ac:dyDescent="0.2">
      <c r="A132" s="19" t="s">
        <v>138</v>
      </c>
      <c r="B132" s="20">
        <v>673</v>
      </c>
      <c r="C132" s="20">
        <v>0</v>
      </c>
      <c r="D132" s="20">
        <v>332</v>
      </c>
      <c r="E132" s="20">
        <v>29</v>
      </c>
      <c r="F132" s="20">
        <v>673</v>
      </c>
      <c r="G132" s="20">
        <v>27</v>
      </c>
      <c r="H132" s="20">
        <v>0</v>
      </c>
      <c r="I132" s="20">
        <v>673</v>
      </c>
    </row>
    <row r="133" spans="1:9" x14ac:dyDescent="0.2">
      <c r="A133" s="21" t="s">
        <v>126</v>
      </c>
      <c r="B133" s="30">
        <v>100</v>
      </c>
      <c r="C133" s="30">
        <v>0</v>
      </c>
      <c r="D133" s="30">
        <v>49.331352000000003</v>
      </c>
      <c r="E133" s="30">
        <v>4.3090640000000002</v>
      </c>
      <c r="F133" s="30">
        <v>100</v>
      </c>
      <c r="G133" s="30">
        <v>4.0118869999999998</v>
      </c>
      <c r="H133" s="30">
        <v>0</v>
      </c>
      <c r="I133" s="30">
        <v>100</v>
      </c>
    </row>
    <row r="134" spans="1:9" x14ac:dyDescent="0.2">
      <c r="A134" s="19" t="s">
        <v>872</v>
      </c>
      <c r="B134" s="20">
        <v>75</v>
      </c>
      <c r="C134" s="20">
        <v>0</v>
      </c>
      <c r="D134" s="20">
        <v>25</v>
      </c>
      <c r="E134" s="20">
        <v>5</v>
      </c>
      <c r="F134" s="20">
        <v>27</v>
      </c>
      <c r="G134" s="20">
        <v>75</v>
      </c>
      <c r="H134" s="20">
        <v>0</v>
      </c>
      <c r="I134" s="20">
        <v>75</v>
      </c>
    </row>
    <row r="135" spans="1:9" x14ac:dyDescent="0.2">
      <c r="A135" s="21" t="s">
        <v>126</v>
      </c>
      <c r="B135" s="30">
        <v>100</v>
      </c>
      <c r="C135" s="30">
        <v>0</v>
      </c>
      <c r="D135" s="30">
        <v>33.333333000000003</v>
      </c>
      <c r="E135" s="30">
        <v>6.6666670000000003</v>
      </c>
      <c r="F135" s="30">
        <v>36</v>
      </c>
      <c r="G135" s="30">
        <v>100</v>
      </c>
      <c r="H135" s="30">
        <v>0</v>
      </c>
      <c r="I135" s="30">
        <v>100</v>
      </c>
    </row>
    <row r="136" spans="1:9" x14ac:dyDescent="0.2">
      <c r="A136" s="19" t="s">
        <v>873</v>
      </c>
      <c r="B136" s="20">
        <v>178</v>
      </c>
      <c r="C136" s="20">
        <v>0</v>
      </c>
      <c r="D136" s="20">
        <v>0</v>
      </c>
      <c r="E136" s="20">
        <v>0</v>
      </c>
      <c r="F136" s="20">
        <v>0</v>
      </c>
      <c r="G136" s="20">
        <v>0</v>
      </c>
      <c r="H136" s="20">
        <v>178</v>
      </c>
      <c r="I136" s="20">
        <v>0</v>
      </c>
    </row>
    <row r="137" spans="1:9" x14ac:dyDescent="0.2">
      <c r="A137" s="21" t="s">
        <v>126</v>
      </c>
      <c r="B137" s="30">
        <v>100</v>
      </c>
      <c r="C137" s="30">
        <v>0</v>
      </c>
      <c r="D137" s="30">
        <v>0</v>
      </c>
      <c r="E137" s="30">
        <v>0</v>
      </c>
      <c r="F137" s="30">
        <v>0</v>
      </c>
      <c r="G137" s="30">
        <v>0</v>
      </c>
      <c r="H137" s="30">
        <v>100</v>
      </c>
      <c r="I137" s="30">
        <v>0</v>
      </c>
    </row>
    <row r="138" spans="1:9" x14ac:dyDescent="0.2">
      <c r="A138" s="19" t="s">
        <v>1441</v>
      </c>
      <c r="B138" s="20">
        <v>1644</v>
      </c>
      <c r="C138" s="20">
        <v>0</v>
      </c>
      <c r="D138" s="20">
        <v>1212</v>
      </c>
      <c r="E138" s="20">
        <v>112</v>
      </c>
      <c r="F138" s="20">
        <v>673</v>
      </c>
      <c r="G138" s="20">
        <v>75</v>
      </c>
      <c r="H138" s="20">
        <v>0</v>
      </c>
      <c r="I138" s="20">
        <v>1644</v>
      </c>
    </row>
    <row r="139" spans="1:9" x14ac:dyDescent="0.2">
      <c r="A139" s="21" t="s">
        <v>126</v>
      </c>
      <c r="B139" s="30">
        <v>100</v>
      </c>
      <c r="C139" s="30">
        <v>0</v>
      </c>
      <c r="D139" s="30">
        <v>73.722628</v>
      </c>
      <c r="E139" s="30">
        <v>6.8126519999999999</v>
      </c>
      <c r="F139" s="30">
        <v>40.93674</v>
      </c>
      <c r="G139" s="30">
        <v>4.5620440000000002</v>
      </c>
      <c r="H139" s="30">
        <v>0</v>
      </c>
      <c r="I139" s="30">
        <v>100</v>
      </c>
    </row>
    <row r="140" spans="1:9" x14ac:dyDescent="0.2">
      <c r="A140" s="18" t="s">
        <v>874</v>
      </c>
      <c r="B140" s="18"/>
      <c r="C140" s="18"/>
      <c r="D140" s="18"/>
      <c r="E140" s="18"/>
      <c r="F140" s="18"/>
      <c r="G140" s="18"/>
      <c r="H140" s="18"/>
      <c r="I140" s="18"/>
    </row>
    <row r="141" spans="1:9" x14ac:dyDescent="0.2">
      <c r="A141" s="21" t="s">
        <v>875</v>
      </c>
      <c r="B141" s="34">
        <v>366</v>
      </c>
      <c r="C141" s="34">
        <v>366</v>
      </c>
      <c r="D141" s="34">
        <v>0</v>
      </c>
      <c r="E141" s="34">
        <v>0</v>
      </c>
      <c r="F141" s="34">
        <v>0</v>
      </c>
      <c r="G141" s="34">
        <v>0</v>
      </c>
      <c r="H141" s="34">
        <v>0</v>
      </c>
      <c r="I141" s="34">
        <v>0</v>
      </c>
    </row>
    <row r="142" spans="1:9" x14ac:dyDescent="0.2">
      <c r="A142" s="21" t="s">
        <v>126</v>
      </c>
      <c r="B142" s="30">
        <v>100</v>
      </c>
      <c r="C142" s="30">
        <v>100</v>
      </c>
      <c r="D142" s="30">
        <v>0</v>
      </c>
      <c r="E142" s="30">
        <v>0</v>
      </c>
      <c r="F142" s="30">
        <v>0</v>
      </c>
      <c r="G142" s="30">
        <v>0</v>
      </c>
      <c r="H142" s="30">
        <v>0</v>
      </c>
      <c r="I142" s="30">
        <v>0</v>
      </c>
    </row>
    <row r="143" spans="1:9" x14ac:dyDescent="0.2">
      <c r="A143" s="21" t="s">
        <v>876</v>
      </c>
      <c r="B143" s="34">
        <v>954</v>
      </c>
      <c r="C143" s="34">
        <v>0</v>
      </c>
      <c r="D143" s="34">
        <v>791</v>
      </c>
      <c r="E143" s="34">
        <v>24</v>
      </c>
      <c r="F143" s="34">
        <v>120</v>
      </c>
      <c r="G143" s="34">
        <v>19</v>
      </c>
      <c r="H143" s="34">
        <v>0</v>
      </c>
      <c r="I143" s="34">
        <v>954</v>
      </c>
    </row>
    <row r="144" spans="1:9" x14ac:dyDescent="0.2">
      <c r="A144" s="21" t="s">
        <v>126</v>
      </c>
      <c r="B144" s="30">
        <v>100</v>
      </c>
      <c r="C144" s="30">
        <v>0</v>
      </c>
      <c r="D144" s="30">
        <v>82.914045999999999</v>
      </c>
      <c r="E144" s="30">
        <v>2.5157229999999999</v>
      </c>
      <c r="F144" s="30">
        <v>12.578616</v>
      </c>
      <c r="G144" s="30">
        <v>1.991614</v>
      </c>
      <c r="H144" s="30">
        <v>0</v>
      </c>
      <c r="I144" s="30">
        <v>100</v>
      </c>
    </row>
    <row r="145" spans="1:9" x14ac:dyDescent="0.2">
      <c r="A145" s="19" t="s">
        <v>877</v>
      </c>
      <c r="B145" s="20">
        <v>345</v>
      </c>
      <c r="C145" s="20">
        <v>0</v>
      </c>
      <c r="D145" s="20">
        <v>222</v>
      </c>
      <c r="E145" s="20">
        <v>47</v>
      </c>
      <c r="F145" s="20">
        <v>289</v>
      </c>
      <c r="G145" s="20">
        <v>16</v>
      </c>
      <c r="H145" s="20">
        <v>0</v>
      </c>
      <c r="I145" s="20">
        <v>345</v>
      </c>
    </row>
    <row r="146" spans="1:9" x14ac:dyDescent="0.2">
      <c r="A146" s="21" t="s">
        <v>126</v>
      </c>
      <c r="B146" s="30">
        <v>100</v>
      </c>
      <c r="C146" s="30">
        <v>0</v>
      </c>
      <c r="D146" s="30">
        <v>64.347825999999998</v>
      </c>
      <c r="E146" s="30">
        <v>13.623188000000001</v>
      </c>
      <c r="F146" s="30">
        <v>83.768116000000006</v>
      </c>
      <c r="G146" s="30">
        <v>4.6376809999999997</v>
      </c>
      <c r="H146" s="30">
        <v>0</v>
      </c>
      <c r="I146" s="30">
        <v>100</v>
      </c>
    </row>
    <row r="147" spans="1:9" x14ac:dyDescent="0.2">
      <c r="A147" s="19" t="s">
        <v>878</v>
      </c>
      <c r="B147" s="20">
        <v>141</v>
      </c>
      <c r="C147" s="20">
        <v>0</v>
      </c>
      <c r="D147" s="20">
        <v>72</v>
      </c>
      <c r="E147" s="20">
        <v>19</v>
      </c>
      <c r="F147" s="20">
        <v>127</v>
      </c>
      <c r="G147" s="20">
        <v>17</v>
      </c>
      <c r="H147" s="20">
        <v>0</v>
      </c>
      <c r="I147" s="20">
        <v>141</v>
      </c>
    </row>
    <row r="148" spans="1:9" x14ac:dyDescent="0.2">
      <c r="A148" s="21" t="s">
        <v>126</v>
      </c>
      <c r="B148" s="30">
        <v>100</v>
      </c>
      <c r="C148" s="30">
        <v>0</v>
      </c>
      <c r="D148" s="30">
        <v>51.063830000000003</v>
      </c>
      <c r="E148" s="30">
        <v>13.475177</v>
      </c>
      <c r="F148" s="30">
        <v>90.070921999999996</v>
      </c>
      <c r="G148" s="30">
        <v>12.056737999999999</v>
      </c>
      <c r="H148" s="30">
        <v>0</v>
      </c>
      <c r="I148" s="30">
        <v>100</v>
      </c>
    </row>
    <row r="149" spans="1:9" x14ac:dyDescent="0.2">
      <c r="A149" s="19" t="s">
        <v>879</v>
      </c>
      <c r="B149" s="20">
        <v>56</v>
      </c>
      <c r="C149" s="20">
        <v>0</v>
      </c>
      <c r="D149" s="20">
        <v>24</v>
      </c>
      <c r="E149" s="20">
        <v>7</v>
      </c>
      <c r="F149" s="20">
        <v>54</v>
      </c>
      <c r="G149" s="20">
        <v>6</v>
      </c>
      <c r="H149" s="20">
        <v>0</v>
      </c>
      <c r="I149" s="20">
        <v>56</v>
      </c>
    </row>
    <row r="150" spans="1:9" x14ac:dyDescent="0.2">
      <c r="A150" s="21" t="s">
        <v>126</v>
      </c>
      <c r="B150" s="30">
        <v>100</v>
      </c>
      <c r="C150" s="30">
        <v>0</v>
      </c>
      <c r="D150" s="30">
        <v>42.857143000000001</v>
      </c>
      <c r="E150" s="30">
        <v>12.5</v>
      </c>
      <c r="F150" s="30">
        <v>96.428571000000005</v>
      </c>
      <c r="G150" s="30">
        <v>10.714286</v>
      </c>
      <c r="H150" s="30">
        <v>0</v>
      </c>
      <c r="I150" s="30">
        <v>100</v>
      </c>
    </row>
    <row r="151" spans="1:9" x14ac:dyDescent="0.2">
      <c r="A151" s="19" t="s">
        <v>880</v>
      </c>
      <c r="B151" s="20">
        <v>48</v>
      </c>
      <c r="C151" s="20">
        <v>0</v>
      </c>
      <c r="D151" s="20">
        <v>27</v>
      </c>
      <c r="E151" s="20">
        <v>11</v>
      </c>
      <c r="F151" s="20">
        <v>41</v>
      </c>
      <c r="G151" s="20">
        <v>8</v>
      </c>
      <c r="H151" s="20">
        <v>0</v>
      </c>
      <c r="I151" s="20">
        <v>48</v>
      </c>
    </row>
    <row r="152" spans="1:9" x14ac:dyDescent="0.2">
      <c r="A152" s="21" t="s">
        <v>126</v>
      </c>
      <c r="B152" s="30">
        <v>100</v>
      </c>
      <c r="C152" s="30">
        <v>0</v>
      </c>
      <c r="D152" s="30">
        <v>56.25</v>
      </c>
      <c r="E152" s="30">
        <v>22.916667</v>
      </c>
      <c r="F152" s="30">
        <v>85.416667000000004</v>
      </c>
      <c r="G152" s="30">
        <v>16.666667</v>
      </c>
      <c r="H152" s="30">
        <v>0</v>
      </c>
      <c r="I152" s="30">
        <v>100</v>
      </c>
    </row>
    <row r="153" spans="1:9" x14ac:dyDescent="0.2">
      <c r="A153" s="19" t="s">
        <v>881</v>
      </c>
      <c r="B153" s="20">
        <v>20</v>
      </c>
      <c r="C153" s="20">
        <v>0</v>
      </c>
      <c r="D153" s="20">
        <v>13</v>
      </c>
      <c r="E153" s="20">
        <v>1</v>
      </c>
      <c r="F153" s="20">
        <v>20</v>
      </c>
      <c r="G153" s="20">
        <v>4</v>
      </c>
      <c r="H153" s="20">
        <v>0</v>
      </c>
      <c r="I153" s="20">
        <v>20</v>
      </c>
    </row>
    <row r="154" spans="1:9" x14ac:dyDescent="0.2">
      <c r="A154" s="21" t="s">
        <v>126</v>
      </c>
      <c r="B154" s="30">
        <v>100</v>
      </c>
      <c r="C154" s="30">
        <v>0</v>
      </c>
      <c r="D154" s="30">
        <v>65</v>
      </c>
      <c r="E154" s="30">
        <v>5</v>
      </c>
      <c r="F154" s="30">
        <v>100</v>
      </c>
      <c r="G154" s="30">
        <v>20</v>
      </c>
      <c r="H154" s="30">
        <v>0</v>
      </c>
      <c r="I154" s="30">
        <v>100</v>
      </c>
    </row>
    <row r="155" spans="1:9" x14ac:dyDescent="0.2">
      <c r="A155" s="19" t="s">
        <v>882</v>
      </c>
      <c r="B155" s="20">
        <v>4</v>
      </c>
      <c r="C155" s="20">
        <v>0</v>
      </c>
      <c r="D155" s="20">
        <v>3</v>
      </c>
      <c r="E155" s="20">
        <v>1</v>
      </c>
      <c r="F155" s="20">
        <v>3</v>
      </c>
      <c r="G155" s="20">
        <v>2</v>
      </c>
      <c r="H155" s="20">
        <v>0</v>
      </c>
      <c r="I155" s="20">
        <v>4</v>
      </c>
    </row>
    <row r="156" spans="1:9" x14ac:dyDescent="0.2">
      <c r="A156" s="21" t="s">
        <v>126</v>
      </c>
      <c r="B156" s="30">
        <v>100</v>
      </c>
      <c r="C156" s="30">
        <v>0</v>
      </c>
      <c r="D156" s="30">
        <v>75</v>
      </c>
      <c r="E156" s="30">
        <v>25</v>
      </c>
      <c r="F156" s="30">
        <v>75</v>
      </c>
      <c r="G156" s="30">
        <v>50</v>
      </c>
      <c r="H156" s="30">
        <v>0</v>
      </c>
      <c r="I156" s="30">
        <v>100</v>
      </c>
    </row>
    <row r="157" spans="1:9" x14ac:dyDescent="0.2">
      <c r="A157" s="19" t="s">
        <v>883</v>
      </c>
      <c r="B157" s="20">
        <v>2</v>
      </c>
      <c r="C157" s="20">
        <v>0</v>
      </c>
      <c r="D157" s="20">
        <v>2</v>
      </c>
      <c r="E157" s="20">
        <v>0</v>
      </c>
      <c r="F157" s="20">
        <v>2</v>
      </c>
      <c r="G157" s="20">
        <v>0</v>
      </c>
      <c r="H157" s="20">
        <v>0</v>
      </c>
      <c r="I157" s="20">
        <v>2</v>
      </c>
    </row>
    <row r="158" spans="1:9" x14ac:dyDescent="0.2">
      <c r="A158" s="21" t="s">
        <v>126</v>
      </c>
      <c r="B158" s="30">
        <v>100</v>
      </c>
      <c r="C158" s="30">
        <v>0</v>
      </c>
      <c r="D158" s="30">
        <v>100</v>
      </c>
      <c r="E158" s="30">
        <v>0</v>
      </c>
      <c r="F158" s="30">
        <v>100</v>
      </c>
      <c r="G158" s="30">
        <v>0</v>
      </c>
      <c r="H158" s="30">
        <v>0</v>
      </c>
      <c r="I158" s="30">
        <v>100</v>
      </c>
    </row>
    <row r="159" spans="1:9" x14ac:dyDescent="0.2">
      <c r="A159" s="19" t="s">
        <v>884</v>
      </c>
      <c r="B159" s="20">
        <v>2</v>
      </c>
      <c r="C159" s="20">
        <v>0</v>
      </c>
      <c r="D159" s="20">
        <v>0</v>
      </c>
      <c r="E159" s="20">
        <v>0</v>
      </c>
      <c r="F159" s="20">
        <v>1</v>
      </c>
      <c r="G159" s="20">
        <v>1</v>
      </c>
      <c r="H159" s="20">
        <v>0</v>
      </c>
      <c r="I159" s="20">
        <v>2</v>
      </c>
    </row>
    <row r="160" spans="1:9" x14ac:dyDescent="0.2">
      <c r="A160" s="21" t="s">
        <v>126</v>
      </c>
      <c r="B160" s="30">
        <v>100</v>
      </c>
      <c r="C160" s="30">
        <v>0</v>
      </c>
      <c r="D160" s="30">
        <v>0</v>
      </c>
      <c r="E160" s="30">
        <v>0</v>
      </c>
      <c r="F160" s="30">
        <v>50</v>
      </c>
      <c r="G160" s="30">
        <v>50</v>
      </c>
      <c r="H160" s="30">
        <v>0</v>
      </c>
      <c r="I160" s="30">
        <v>100</v>
      </c>
    </row>
    <row r="161" spans="1:9" x14ac:dyDescent="0.2">
      <c r="A161" s="19" t="s">
        <v>873</v>
      </c>
      <c r="B161" s="20">
        <v>250</v>
      </c>
      <c r="C161" s="20">
        <v>0</v>
      </c>
      <c r="D161" s="20">
        <v>58</v>
      </c>
      <c r="E161" s="20">
        <v>2</v>
      </c>
      <c r="F161" s="20">
        <v>16</v>
      </c>
      <c r="G161" s="20">
        <v>2</v>
      </c>
      <c r="H161" s="20">
        <v>178</v>
      </c>
      <c r="I161" s="20">
        <v>72</v>
      </c>
    </row>
    <row r="162" spans="1:9" x14ac:dyDescent="0.2">
      <c r="A162" s="21" t="s">
        <v>126</v>
      </c>
      <c r="B162" s="30">
        <v>100</v>
      </c>
      <c r="C162" s="30">
        <v>0</v>
      </c>
      <c r="D162" s="30">
        <v>23.2</v>
      </c>
      <c r="E162" s="30">
        <v>0.8</v>
      </c>
      <c r="F162" s="30">
        <v>6.4</v>
      </c>
      <c r="G162" s="30">
        <v>0.8</v>
      </c>
      <c r="H162" s="30">
        <v>71.2</v>
      </c>
      <c r="I162" s="30">
        <v>28.8</v>
      </c>
    </row>
    <row r="163" spans="1:9" x14ac:dyDescent="0.2">
      <c r="A163" s="18" t="s">
        <v>885</v>
      </c>
      <c r="B163" s="18"/>
      <c r="C163" s="18"/>
      <c r="D163" s="18"/>
      <c r="E163" s="18"/>
      <c r="F163" s="18"/>
      <c r="G163" s="18"/>
      <c r="H163" s="18"/>
      <c r="I163" s="18"/>
    </row>
    <row r="164" spans="1:9" x14ac:dyDescent="0.2">
      <c r="A164" s="19" t="s">
        <v>886</v>
      </c>
      <c r="B164" s="20">
        <v>1712</v>
      </c>
      <c r="C164" s="20">
        <v>217</v>
      </c>
      <c r="D164" s="20">
        <v>1047</v>
      </c>
      <c r="E164" s="20">
        <v>100</v>
      </c>
      <c r="F164" s="20">
        <v>585</v>
      </c>
      <c r="G164" s="20">
        <v>54</v>
      </c>
      <c r="H164" s="20">
        <v>93</v>
      </c>
      <c r="I164" s="20">
        <v>1402</v>
      </c>
    </row>
    <row r="165" spans="1:9" x14ac:dyDescent="0.2">
      <c r="A165" s="21" t="s">
        <v>126</v>
      </c>
      <c r="B165" s="30">
        <v>100</v>
      </c>
      <c r="C165" s="30">
        <v>12.675234</v>
      </c>
      <c r="D165" s="30">
        <v>61.156542000000002</v>
      </c>
      <c r="E165" s="30">
        <v>5.8411210000000002</v>
      </c>
      <c r="F165" s="30">
        <v>34.170560999999999</v>
      </c>
      <c r="G165" s="30">
        <v>3.1542059999999998</v>
      </c>
      <c r="H165" s="30">
        <v>5.4322429999999997</v>
      </c>
      <c r="I165" s="30">
        <v>81.892522999999997</v>
      </c>
    </row>
    <row r="166" spans="1:9" x14ac:dyDescent="0.2">
      <c r="A166" s="19" t="s">
        <v>139</v>
      </c>
      <c r="B166" s="20">
        <v>76</v>
      </c>
      <c r="C166" s="20">
        <v>12</v>
      </c>
      <c r="D166" s="20">
        <v>48</v>
      </c>
      <c r="E166" s="20">
        <v>1</v>
      </c>
      <c r="F166" s="20">
        <v>18</v>
      </c>
      <c r="G166" s="20">
        <v>3</v>
      </c>
      <c r="H166" s="20">
        <v>5</v>
      </c>
      <c r="I166" s="20">
        <v>59</v>
      </c>
    </row>
    <row r="167" spans="1:9" x14ac:dyDescent="0.2">
      <c r="A167" s="21" t="s">
        <v>126</v>
      </c>
      <c r="B167" s="30">
        <v>100</v>
      </c>
      <c r="C167" s="30">
        <v>15.789474</v>
      </c>
      <c r="D167" s="30">
        <v>63.157895000000003</v>
      </c>
      <c r="E167" s="30">
        <v>1.3157890000000001</v>
      </c>
      <c r="F167" s="30">
        <v>23.684211000000001</v>
      </c>
      <c r="G167" s="30">
        <v>3.947368</v>
      </c>
      <c r="H167" s="30">
        <v>6.5789470000000003</v>
      </c>
      <c r="I167" s="30">
        <v>77.631579000000002</v>
      </c>
    </row>
    <row r="168" spans="1:9" x14ac:dyDescent="0.2">
      <c r="A168" s="19" t="s">
        <v>887</v>
      </c>
      <c r="B168" s="20">
        <v>59</v>
      </c>
      <c r="C168" s="20">
        <v>14</v>
      </c>
      <c r="D168" s="20">
        <v>30</v>
      </c>
      <c r="E168" s="20">
        <v>7</v>
      </c>
      <c r="F168" s="20">
        <v>13</v>
      </c>
      <c r="G168" s="20">
        <v>2</v>
      </c>
      <c r="H168" s="20">
        <v>2</v>
      </c>
      <c r="I168" s="20">
        <v>43</v>
      </c>
    </row>
    <row r="169" spans="1:9" x14ac:dyDescent="0.2">
      <c r="A169" s="21" t="s">
        <v>126</v>
      </c>
      <c r="B169" s="30">
        <v>100</v>
      </c>
      <c r="C169" s="30">
        <v>23.728814</v>
      </c>
      <c r="D169" s="30">
        <v>50.847458000000003</v>
      </c>
      <c r="E169" s="30">
        <v>11.864407</v>
      </c>
      <c r="F169" s="30">
        <v>22.033898000000001</v>
      </c>
      <c r="G169" s="30">
        <v>3.389831</v>
      </c>
      <c r="H169" s="30">
        <v>3.389831</v>
      </c>
      <c r="I169" s="30">
        <v>72.881355999999997</v>
      </c>
    </row>
    <row r="170" spans="1:9" x14ac:dyDescent="0.2">
      <c r="A170" s="19" t="s">
        <v>140</v>
      </c>
      <c r="B170" s="20">
        <v>194</v>
      </c>
      <c r="C170" s="20">
        <v>101</v>
      </c>
      <c r="D170" s="20">
        <v>60</v>
      </c>
      <c r="E170" s="20">
        <v>4</v>
      </c>
      <c r="F170" s="20">
        <v>34</v>
      </c>
      <c r="G170" s="20">
        <v>2</v>
      </c>
      <c r="H170" s="20">
        <v>5</v>
      </c>
      <c r="I170" s="20">
        <v>88</v>
      </c>
    </row>
    <row r="171" spans="1:9" x14ac:dyDescent="0.2">
      <c r="A171" s="21" t="s">
        <v>126</v>
      </c>
      <c r="B171" s="30">
        <v>100</v>
      </c>
      <c r="C171" s="30">
        <v>52.061855999999999</v>
      </c>
      <c r="D171" s="30">
        <v>30.927835000000002</v>
      </c>
      <c r="E171" s="30">
        <v>2.0618560000000001</v>
      </c>
      <c r="F171" s="30">
        <v>17.525773000000001</v>
      </c>
      <c r="G171" s="30">
        <v>1.0309280000000001</v>
      </c>
      <c r="H171" s="30">
        <v>2.5773199999999998</v>
      </c>
      <c r="I171" s="30">
        <v>45.360824999999998</v>
      </c>
    </row>
    <row r="172" spans="1:9" x14ac:dyDescent="0.2">
      <c r="A172" s="19" t="s">
        <v>141</v>
      </c>
      <c r="B172" s="20">
        <v>16</v>
      </c>
      <c r="C172" s="20">
        <v>6</v>
      </c>
      <c r="D172" s="20">
        <v>6</v>
      </c>
      <c r="E172" s="20">
        <v>0</v>
      </c>
      <c r="F172" s="20">
        <v>2</v>
      </c>
      <c r="G172" s="20">
        <v>1</v>
      </c>
      <c r="H172" s="20">
        <v>1</v>
      </c>
      <c r="I172" s="20">
        <v>9</v>
      </c>
    </row>
    <row r="173" spans="1:9" x14ac:dyDescent="0.2">
      <c r="A173" s="21" t="s">
        <v>126</v>
      </c>
      <c r="B173" s="30">
        <v>100</v>
      </c>
      <c r="C173" s="30">
        <v>37.5</v>
      </c>
      <c r="D173" s="30">
        <v>37.5</v>
      </c>
      <c r="E173" s="30">
        <v>0</v>
      </c>
      <c r="F173" s="30">
        <v>12.5</v>
      </c>
      <c r="G173" s="30">
        <v>6.25</v>
      </c>
      <c r="H173" s="30">
        <v>6.25</v>
      </c>
      <c r="I173" s="30">
        <v>56.25</v>
      </c>
    </row>
    <row r="174" spans="1:9" x14ac:dyDescent="0.2">
      <c r="A174" s="19" t="s">
        <v>849</v>
      </c>
      <c r="B174" s="20">
        <v>46</v>
      </c>
      <c r="C174" s="20">
        <v>10</v>
      </c>
      <c r="D174" s="20">
        <v>15</v>
      </c>
      <c r="E174" s="20">
        <v>0</v>
      </c>
      <c r="F174" s="20">
        <v>17</v>
      </c>
      <c r="G174" s="20">
        <v>12</v>
      </c>
      <c r="H174" s="20">
        <v>2</v>
      </c>
      <c r="I174" s="20">
        <v>34</v>
      </c>
    </row>
    <row r="175" spans="1:9" x14ac:dyDescent="0.2">
      <c r="A175" s="21" t="s">
        <v>126</v>
      </c>
      <c r="B175" s="30">
        <v>100</v>
      </c>
      <c r="C175" s="30">
        <v>21.739129999999999</v>
      </c>
      <c r="D175" s="30">
        <v>32.608696000000002</v>
      </c>
      <c r="E175" s="30">
        <v>0</v>
      </c>
      <c r="F175" s="30">
        <v>36.956522</v>
      </c>
      <c r="G175" s="30">
        <v>26.086957000000002</v>
      </c>
      <c r="H175" s="30">
        <v>4.3478260000000004</v>
      </c>
      <c r="I175" s="30">
        <v>73.913043000000002</v>
      </c>
    </row>
    <row r="176" spans="1:9" x14ac:dyDescent="0.2">
      <c r="A176" s="19" t="s">
        <v>873</v>
      </c>
      <c r="B176" s="20">
        <v>85</v>
      </c>
      <c r="C176" s="20">
        <v>6</v>
      </c>
      <c r="D176" s="20">
        <v>6</v>
      </c>
      <c r="E176" s="20">
        <v>0</v>
      </c>
      <c r="F176" s="20">
        <v>4</v>
      </c>
      <c r="G176" s="20">
        <v>1</v>
      </c>
      <c r="H176" s="20">
        <v>70</v>
      </c>
      <c r="I176" s="20">
        <v>9</v>
      </c>
    </row>
    <row r="177" spans="1:9" x14ac:dyDescent="0.2">
      <c r="A177" s="21" t="s">
        <v>126</v>
      </c>
      <c r="B177" s="30">
        <v>100</v>
      </c>
      <c r="C177" s="30">
        <v>7.0588240000000004</v>
      </c>
      <c r="D177" s="30">
        <v>7.0588240000000004</v>
      </c>
      <c r="E177" s="30">
        <v>0</v>
      </c>
      <c r="F177" s="30">
        <v>4.7058819999999999</v>
      </c>
      <c r="G177" s="30">
        <v>1.176471</v>
      </c>
      <c r="H177" s="30">
        <v>82.352941000000001</v>
      </c>
      <c r="I177" s="30">
        <v>10.588234999999999</v>
      </c>
    </row>
    <row r="178" spans="1:9" x14ac:dyDescent="0.2">
      <c r="A178" s="18" t="s">
        <v>888</v>
      </c>
      <c r="B178" s="18"/>
      <c r="C178" s="18"/>
      <c r="D178" s="18"/>
      <c r="E178" s="18"/>
      <c r="F178" s="18"/>
      <c r="G178" s="18"/>
      <c r="H178" s="18"/>
      <c r="I178" s="18"/>
    </row>
    <row r="179" spans="1:9" x14ac:dyDescent="0.2">
      <c r="A179" s="19" t="s">
        <v>889</v>
      </c>
      <c r="B179" s="20">
        <v>1212</v>
      </c>
      <c r="C179" s="20">
        <v>145</v>
      </c>
      <c r="D179" s="20">
        <v>769</v>
      </c>
      <c r="E179" s="20">
        <v>77</v>
      </c>
      <c r="F179" s="20">
        <v>399</v>
      </c>
      <c r="G179" s="20">
        <v>43</v>
      </c>
      <c r="H179" s="20">
        <v>56</v>
      </c>
      <c r="I179" s="20">
        <v>1011</v>
      </c>
    </row>
    <row r="180" spans="1:9" x14ac:dyDescent="0.2">
      <c r="A180" s="21" t="s">
        <v>126</v>
      </c>
      <c r="B180" s="30">
        <v>100</v>
      </c>
      <c r="C180" s="30">
        <v>11.963696000000001</v>
      </c>
      <c r="D180" s="30">
        <v>63.448844999999999</v>
      </c>
      <c r="E180" s="30">
        <v>6.353135</v>
      </c>
      <c r="F180" s="30">
        <v>32.920791999999999</v>
      </c>
      <c r="G180" s="30">
        <v>3.5478550000000002</v>
      </c>
      <c r="H180" s="30">
        <v>4.6204619999999998</v>
      </c>
      <c r="I180" s="30">
        <v>83.415841999999998</v>
      </c>
    </row>
    <row r="181" spans="1:9" x14ac:dyDescent="0.2">
      <c r="A181" s="19" t="s">
        <v>890</v>
      </c>
      <c r="B181" s="20">
        <v>24</v>
      </c>
      <c r="C181" s="20">
        <v>3</v>
      </c>
      <c r="D181" s="20">
        <v>18</v>
      </c>
      <c r="E181" s="20">
        <v>1</v>
      </c>
      <c r="F181" s="20">
        <v>8</v>
      </c>
      <c r="G181" s="20">
        <v>3</v>
      </c>
      <c r="H181" s="20">
        <v>0</v>
      </c>
      <c r="I181" s="20">
        <v>21</v>
      </c>
    </row>
    <row r="182" spans="1:9" x14ac:dyDescent="0.2">
      <c r="A182" s="21" t="s">
        <v>126</v>
      </c>
      <c r="B182" s="30">
        <v>100</v>
      </c>
      <c r="C182" s="30">
        <v>12.5</v>
      </c>
      <c r="D182" s="30">
        <v>75</v>
      </c>
      <c r="E182" s="30">
        <v>4.1666670000000003</v>
      </c>
      <c r="F182" s="30">
        <v>33.333333000000003</v>
      </c>
      <c r="G182" s="30">
        <v>12.5</v>
      </c>
      <c r="H182" s="30">
        <v>0</v>
      </c>
      <c r="I182" s="30">
        <v>87.5</v>
      </c>
    </row>
    <row r="183" spans="1:9" x14ac:dyDescent="0.2">
      <c r="A183" s="19" t="s">
        <v>891</v>
      </c>
      <c r="B183" s="20">
        <v>76</v>
      </c>
      <c r="C183" s="20">
        <v>5</v>
      </c>
      <c r="D183" s="20">
        <v>48</v>
      </c>
      <c r="E183" s="20">
        <v>3</v>
      </c>
      <c r="F183" s="20">
        <v>33</v>
      </c>
      <c r="G183" s="20">
        <v>1</v>
      </c>
      <c r="H183" s="20">
        <v>8</v>
      </c>
      <c r="I183" s="20">
        <v>63</v>
      </c>
    </row>
    <row r="184" spans="1:9" x14ac:dyDescent="0.2">
      <c r="A184" s="21" t="s">
        <v>126</v>
      </c>
      <c r="B184" s="30">
        <v>100</v>
      </c>
      <c r="C184" s="30">
        <v>6.5789470000000003</v>
      </c>
      <c r="D184" s="30">
        <v>63.157895000000003</v>
      </c>
      <c r="E184" s="30">
        <v>3.947368</v>
      </c>
      <c r="F184" s="30">
        <v>43.421053000000001</v>
      </c>
      <c r="G184" s="30">
        <v>1.3157890000000001</v>
      </c>
      <c r="H184" s="30">
        <v>10.526316</v>
      </c>
      <c r="I184" s="30">
        <v>82.894737000000006</v>
      </c>
    </row>
    <row r="185" spans="1:9" x14ac:dyDescent="0.2">
      <c r="A185" s="19" t="s">
        <v>892</v>
      </c>
      <c r="B185" s="20">
        <v>43</v>
      </c>
      <c r="C185" s="20">
        <v>3</v>
      </c>
      <c r="D185" s="20">
        <v>28</v>
      </c>
      <c r="E185" s="20">
        <v>5</v>
      </c>
      <c r="F185" s="20">
        <v>19</v>
      </c>
      <c r="G185" s="20">
        <v>3</v>
      </c>
      <c r="H185" s="20">
        <v>2</v>
      </c>
      <c r="I185" s="20">
        <v>38</v>
      </c>
    </row>
    <row r="186" spans="1:9" x14ac:dyDescent="0.2">
      <c r="A186" s="21" t="s">
        <v>126</v>
      </c>
      <c r="B186" s="30">
        <v>100</v>
      </c>
      <c r="C186" s="30">
        <v>6.9767440000000001</v>
      </c>
      <c r="D186" s="30">
        <v>65.116279000000006</v>
      </c>
      <c r="E186" s="30">
        <v>11.627907</v>
      </c>
      <c r="F186" s="30">
        <v>44.186047000000002</v>
      </c>
      <c r="G186" s="30">
        <v>6.9767440000000001</v>
      </c>
      <c r="H186" s="30">
        <v>4.6511630000000004</v>
      </c>
      <c r="I186" s="30">
        <v>88.372093000000007</v>
      </c>
    </row>
    <row r="187" spans="1:9" x14ac:dyDescent="0.2">
      <c r="A187" s="19" t="s">
        <v>893</v>
      </c>
      <c r="B187" s="20">
        <v>14</v>
      </c>
      <c r="C187" s="20">
        <v>0</v>
      </c>
      <c r="D187" s="20">
        <v>11</v>
      </c>
      <c r="E187" s="20">
        <v>2</v>
      </c>
      <c r="F187" s="20">
        <v>6</v>
      </c>
      <c r="G187" s="20">
        <v>1</v>
      </c>
      <c r="H187" s="20">
        <v>2</v>
      </c>
      <c r="I187" s="20">
        <v>12</v>
      </c>
    </row>
    <row r="188" spans="1:9" x14ac:dyDescent="0.2">
      <c r="A188" s="21" t="s">
        <v>126</v>
      </c>
      <c r="B188" s="30">
        <v>100</v>
      </c>
      <c r="C188" s="30">
        <v>0</v>
      </c>
      <c r="D188" s="30">
        <v>78.571428999999995</v>
      </c>
      <c r="E188" s="30">
        <v>14.285714</v>
      </c>
      <c r="F188" s="30">
        <v>42.857143000000001</v>
      </c>
      <c r="G188" s="30">
        <v>7.1428570000000002</v>
      </c>
      <c r="H188" s="30">
        <v>14.285714</v>
      </c>
      <c r="I188" s="30">
        <v>85.714286000000001</v>
      </c>
    </row>
    <row r="189" spans="1:9" x14ac:dyDescent="0.2">
      <c r="A189" s="19" t="s">
        <v>894</v>
      </c>
      <c r="B189" s="20">
        <v>5</v>
      </c>
      <c r="C189" s="20">
        <v>0</v>
      </c>
      <c r="D189" s="20">
        <v>5</v>
      </c>
      <c r="E189" s="20">
        <v>0</v>
      </c>
      <c r="F189" s="20">
        <v>2</v>
      </c>
      <c r="G189" s="20">
        <v>0</v>
      </c>
      <c r="H189" s="20">
        <v>0</v>
      </c>
      <c r="I189" s="20">
        <v>5</v>
      </c>
    </row>
    <row r="190" spans="1:9" x14ac:dyDescent="0.2">
      <c r="A190" s="21" t="s">
        <v>126</v>
      </c>
      <c r="B190" s="30">
        <v>100</v>
      </c>
      <c r="C190" s="30">
        <v>0</v>
      </c>
      <c r="D190" s="30">
        <v>100</v>
      </c>
      <c r="E190" s="30">
        <v>0</v>
      </c>
      <c r="F190" s="30">
        <v>40</v>
      </c>
      <c r="G190" s="30">
        <v>0</v>
      </c>
      <c r="H190" s="30">
        <v>0</v>
      </c>
      <c r="I190" s="30">
        <v>100</v>
      </c>
    </row>
    <row r="191" spans="1:9" x14ac:dyDescent="0.2">
      <c r="A191" s="19" t="s">
        <v>873</v>
      </c>
      <c r="B191" s="20">
        <v>414</v>
      </c>
      <c r="C191" s="20">
        <v>73</v>
      </c>
      <c r="D191" s="20">
        <v>216</v>
      </c>
      <c r="E191" s="20">
        <v>13</v>
      </c>
      <c r="F191" s="20">
        <v>136</v>
      </c>
      <c r="G191" s="20">
        <v>6</v>
      </c>
      <c r="H191" s="20">
        <v>30</v>
      </c>
      <c r="I191" s="20">
        <v>311</v>
      </c>
    </row>
    <row r="192" spans="1:9" x14ac:dyDescent="0.2">
      <c r="A192" s="21" t="s">
        <v>126</v>
      </c>
      <c r="B192" s="30">
        <v>100</v>
      </c>
      <c r="C192" s="30">
        <v>17.632850000000001</v>
      </c>
      <c r="D192" s="30">
        <v>52.173912999999999</v>
      </c>
      <c r="E192" s="30">
        <v>3.1400969999999999</v>
      </c>
      <c r="F192" s="30">
        <v>32.850242000000001</v>
      </c>
      <c r="G192" s="30">
        <v>1.4492750000000001</v>
      </c>
      <c r="H192" s="30">
        <v>7.2463769999999998</v>
      </c>
      <c r="I192" s="30">
        <v>75.120773</v>
      </c>
    </row>
    <row r="193" spans="1:9" x14ac:dyDescent="0.2">
      <c r="A193" s="18" t="s">
        <v>895</v>
      </c>
      <c r="B193" s="18"/>
      <c r="C193" s="18"/>
      <c r="D193" s="18"/>
      <c r="E193" s="18"/>
      <c r="F193" s="18"/>
      <c r="G193" s="18"/>
      <c r="H193" s="18"/>
      <c r="I193" s="18"/>
    </row>
    <row r="194" spans="1:9" x14ac:dyDescent="0.2">
      <c r="A194" s="19" t="s">
        <v>889</v>
      </c>
      <c r="B194" s="20">
        <v>13</v>
      </c>
      <c r="C194" s="20">
        <v>2</v>
      </c>
      <c r="D194" s="20">
        <v>5</v>
      </c>
      <c r="E194" s="20">
        <v>0</v>
      </c>
      <c r="F194" s="20">
        <v>5</v>
      </c>
      <c r="G194" s="20">
        <v>2</v>
      </c>
      <c r="H194" s="20">
        <v>1</v>
      </c>
      <c r="I194" s="20">
        <v>10</v>
      </c>
    </row>
    <row r="195" spans="1:9" x14ac:dyDescent="0.2">
      <c r="A195" s="21" t="s">
        <v>126</v>
      </c>
      <c r="B195" s="30">
        <v>100</v>
      </c>
      <c r="C195" s="30">
        <v>15.384615</v>
      </c>
      <c r="D195" s="30">
        <v>38.461537999999997</v>
      </c>
      <c r="E195" s="30">
        <v>0</v>
      </c>
      <c r="F195" s="30">
        <v>38.461537999999997</v>
      </c>
      <c r="G195" s="30">
        <v>15.384615</v>
      </c>
      <c r="H195" s="30">
        <v>7.6923079999999997</v>
      </c>
      <c r="I195" s="30">
        <v>76.923077000000006</v>
      </c>
    </row>
    <row r="196" spans="1:9" x14ac:dyDescent="0.2">
      <c r="A196" s="19" t="s">
        <v>890</v>
      </c>
      <c r="B196" s="20">
        <v>89</v>
      </c>
      <c r="C196" s="20">
        <v>52</v>
      </c>
      <c r="D196" s="20">
        <v>17</v>
      </c>
      <c r="E196" s="20">
        <v>4</v>
      </c>
      <c r="F196" s="20">
        <v>13</v>
      </c>
      <c r="G196" s="20">
        <v>1</v>
      </c>
      <c r="H196" s="20">
        <v>4</v>
      </c>
      <c r="I196" s="20">
        <v>33</v>
      </c>
    </row>
    <row r="197" spans="1:9" x14ac:dyDescent="0.2">
      <c r="A197" s="21" t="s">
        <v>126</v>
      </c>
      <c r="B197" s="30">
        <v>100</v>
      </c>
      <c r="C197" s="30">
        <v>58.426966</v>
      </c>
      <c r="D197" s="30">
        <v>19.101123999999999</v>
      </c>
      <c r="E197" s="30">
        <v>4.4943819999999999</v>
      </c>
      <c r="F197" s="30">
        <v>14.606742000000001</v>
      </c>
      <c r="G197" s="30">
        <v>1.123596</v>
      </c>
      <c r="H197" s="30">
        <v>4.4943819999999999</v>
      </c>
      <c r="I197" s="30">
        <v>37.078651999999998</v>
      </c>
    </row>
    <row r="198" spans="1:9" x14ac:dyDescent="0.2">
      <c r="A198" s="19" t="s">
        <v>891</v>
      </c>
      <c r="B198" s="20">
        <v>143</v>
      </c>
      <c r="C198" s="20">
        <v>55</v>
      </c>
      <c r="D198" s="20">
        <v>63</v>
      </c>
      <c r="E198" s="20">
        <v>5</v>
      </c>
      <c r="F198" s="20">
        <v>25</v>
      </c>
      <c r="G198" s="20">
        <v>3</v>
      </c>
      <c r="H198" s="20">
        <v>3</v>
      </c>
      <c r="I198" s="20">
        <v>85</v>
      </c>
    </row>
    <row r="199" spans="1:9" x14ac:dyDescent="0.2">
      <c r="A199" s="21" t="s">
        <v>126</v>
      </c>
      <c r="B199" s="30">
        <v>100</v>
      </c>
      <c r="C199" s="30">
        <v>38.461537999999997</v>
      </c>
      <c r="D199" s="30">
        <v>44.055943999999997</v>
      </c>
      <c r="E199" s="30">
        <v>3.4965030000000001</v>
      </c>
      <c r="F199" s="30">
        <v>17.482517000000001</v>
      </c>
      <c r="G199" s="30">
        <v>2.0979019999999999</v>
      </c>
      <c r="H199" s="30">
        <v>2.0979019999999999</v>
      </c>
      <c r="I199" s="30">
        <v>59.440559</v>
      </c>
    </row>
    <row r="200" spans="1:9" x14ac:dyDescent="0.2">
      <c r="A200" s="19" t="s">
        <v>892</v>
      </c>
      <c r="B200" s="20">
        <v>27</v>
      </c>
      <c r="C200" s="20">
        <v>8</v>
      </c>
      <c r="D200" s="20">
        <v>14</v>
      </c>
      <c r="E200" s="20">
        <v>1</v>
      </c>
      <c r="F200" s="20">
        <v>8</v>
      </c>
      <c r="G200" s="20">
        <v>1</v>
      </c>
      <c r="H200" s="20">
        <v>1</v>
      </c>
      <c r="I200" s="20">
        <v>18</v>
      </c>
    </row>
    <row r="201" spans="1:9" ht="11.15" customHeight="1" x14ac:dyDescent="0.2">
      <c r="A201" s="21" t="s">
        <v>126</v>
      </c>
      <c r="B201" s="30">
        <v>100</v>
      </c>
      <c r="C201" s="30">
        <v>29.629629999999999</v>
      </c>
      <c r="D201" s="30">
        <v>51.851852000000001</v>
      </c>
      <c r="E201" s="30">
        <v>3.7037040000000001</v>
      </c>
      <c r="F201" s="30">
        <v>29.629629999999999</v>
      </c>
      <c r="G201" s="30">
        <v>3.7037040000000001</v>
      </c>
      <c r="H201" s="30">
        <v>3.7037040000000001</v>
      </c>
      <c r="I201" s="30">
        <v>66.666667000000004</v>
      </c>
    </row>
    <row r="202" spans="1:9" ht="11.15" customHeight="1" x14ac:dyDescent="0.2">
      <c r="A202" s="19" t="s">
        <v>893</v>
      </c>
      <c r="B202" s="20">
        <v>5</v>
      </c>
      <c r="C202" s="20">
        <v>1</v>
      </c>
      <c r="D202" s="20">
        <v>2</v>
      </c>
      <c r="E202" s="20">
        <v>0</v>
      </c>
      <c r="F202" s="20">
        <v>2</v>
      </c>
      <c r="G202" s="20">
        <v>1</v>
      </c>
      <c r="H202" s="20">
        <v>0</v>
      </c>
      <c r="I202" s="20">
        <v>4</v>
      </c>
    </row>
    <row r="203" spans="1:9" ht="11.15" customHeight="1" x14ac:dyDescent="0.2">
      <c r="A203" s="21" t="s">
        <v>126</v>
      </c>
      <c r="B203" s="30">
        <v>100</v>
      </c>
      <c r="C203" s="30">
        <v>20</v>
      </c>
      <c r="D203" s="30">
        <v>40</v>
      </c>
      <c r="E203" s="30">
        <v>0</v>
      </c>
      <c r="F203" s="30">
        <v>40</v>
      </c>
      <c r="G203" s="30">
        <v>20</v>
      </c>
      <c r="H203" s="30">
        <v>0</v>
      </c>
      <c r="I203" s="30">
        <v>80</v>
      </c>
    </row>
    <row r="204" spans="1:9" ht="11.15" customHeight="1" x14ac:dyDescent="0.2">
      <c r="A204" s="19" t="s">
        <v>894</v>
      </c>
      <c r="B204" s="20">
        <v>10</v>
      </c>
      <c r="C204" s="20">
        <v>2</v>
      </c>
      <c r="D204" s="20">
        <v>6</v>
      </c>
      <c r="E204" s="20">
        <v>1</v>
      </c>
      <c r="F204" s="20">
        <v>3</v>
      </c>
      <c r="G204" s="20">
        <v>2</v>
      </c>
      <c r="H204" s="20">
        <v>0</v>
      </c>
      <c r="I204" s="20">
        <v>8</v>
      </c>
    </row>
    <row r="205" spans="1:9" ht="11.15" customHeight="1" x14ac:dyDescent="0.2">
      <c r="A205" s="21" t="s">
        <v>126</v>
      </c>
      <c r="B205" s="30">
        <v>100</v>
      </c>
      <c r="C205" s="30">
        <v>20</v>
      </c>
      <c r="D205" s="30">
        <v>60</v>
      </c>
      <c r="E205" s="30">
        <v>10</v>
      </c>
      <c r="F205" s="30">
        <v>30</v>
      </c>
      <c r="G205" s="30">
        <v>20</v>
      </c>
      <c r="H205" s="30">
        <v>0</v>
      </c>
      <c r="I205" s="30">
        <v>80</v>
      </c>
    </row>
    <row r="206" spans="1:9" ht="11.15" customHeight="1" x14ac:dyDescent="0.2">
      <c r="A206" s="19" t="s">
        <v>873</v>
      </c>
      <c r="B206" s="20">
        <v>28</v>
      </c>
      <c r="C206" s="20">
        <v>11</v>
      </c>
      <c r="D206" s="20">
        <v>4</v>
      </c>
      <c r="E206" s="20">
        <v>0</v>
      </c>
      <c r="F206" s="20">
        <v>10</v>
      </c>
      <c r="G206" s="20">
        <v>7</v>
      </c>
      <c r="H206" s="20">
        <v>1</v>
      </c>
      <c r="I206" s="20">
        <v>16</v>
      </c>
    </row>
    <row r="207" spans="1:9" ht="11.15" customHeight="1" x14ac:dyDescent="0.2">
      <c r="A207" s="21" t="s">
        <v>126</v>
      </c>
      <c r="B207" s="30">
        <v>100</v>
      </c>
      <c r="C207" s="30">
        <v>39.285713999999999</v>
      </c>
      <c r="D207" s="30">
        <v>14.285714</v>
      </c>
      <c r="E207" s="30">
        <v>0</v>
      </c>
      <c r="F207" s="30">
        <v>35.714286000000001</v>
      </c>
      <c r="G207" s="30">
        <v>25</v>
      </c>
      <c r="H207" s="30">
        <v>3.5714290000000002</v>
      </c>
      <c r="I207" s="30">
        <v>57.142856999999999</v>
      </c>
    </row>
    <row r="208" spans="1:9" ht="11.15" customHeight="1" x14ac:dyDescent="0.2">
      <c r="A208" s="18" t="s">
        <v>142</v>
      </c>
      <c r="B208" s="18"/>
      <c r="C208" s="18"/>
      <c r="D208" s="18"/>
      <c r="E208" s="18"/>
      <c r="F208" s="18"/>
      <c r="G208" s="18"/>
      <c r="H208" s="18"/>
      <c r="I208" s="18"/>
    </row>
    <row r="209" spans="1:9" ht="11.15" customHeight="1" x14ac:dyDescent="0.2">
      <c r="A209" s="19" t="s">
        <v>896</v>
      </c>
      <c r="B209" s="20">
        <v>90</v>
      </c>
      <c r="C209" s="20">
        <v>12</v>
      </c>
      <c r="D209" s="20">
        <v>62</v>
      </c>
      <c r="E209" s="20">
        <v>10</v>
      </c>
      <c r="F209" s="20">
        <v>27</v>
      </c>
      <c r="G209" s="20">
        <v>3</v>
      </c>
      <c r="H209" s="20">
        <v>2</v>
      </c>
      <c r="I209" s="20">
        <v>76</v>
      </c>
    </row>
    <row r="210" spans="1:9" ht="11.15" customHeight="1" x14ac:dyDescent="0.2">
      <c r="A210" s="21" t="s">
        <v>126</v>
      </c>
      <c r="B210" s="30">
        <v>100</v>
      </c>
      <c r="C210" s="30">
        <v>13.333333</v>
      </c>
      <c r="D210" s="30">
        <v>68.888889000000006</v>
      </c>
      <c r="E210" s="30">
        <v>11.111110999999999</v>
      </c>
      <c r="F210" s="30">
        <v>30</v>
      </c>
      <c r="G210" s="30">
        <v>3.3333330000000001</v>
      </c>
      <c r="H210" s="30">
        <v>2.2222219999999999</v>
      </c>
      <c r="I210" s="30">
        <v>84.444444000000004</v>
      </c>
    </row>
    <row r="211" spans="1:9" ht="11.15" customHeight="1" x14ac:dyDescent="0.2">
      <c r="A211" s="19" t="s">
        <v>897</v>
      </c>
      <c r="B211" s="20">
        <v>307</v>
      </c>
      <c r="C211" s="20">
        <v>42</v>
      </c>
      <c r="D211" s="20">
        <v>194</v>
      </c>
      <c r="E211" s="20">
        <v>25</v>
      </c>
      <c r="F211" s="20">
        <v>94</v>
      </c>
      <c r="G211" s="20">
        <v>9</v>
      </c>
      <c r="H211" s="20">
        <v>15</v>
      </c>
      <c r="I211" s="20">
        <v>250</v>
      </c>
    </row>
    <row r="212" spans="1:9" ht="11.15" customHeight="1" x14ac:dyDescent="0.2">
      <c r="A212" s="21" t="s">
        <v>126</v>
      </c>
      <c r="B212" s="30">
        <v>100</v>
      </c>
      <c r="C212" s="30">
        <v>13.680782000000001</v>
      </c>
      <c r="D212" s="30">
        <v>63.192182000000003</v>
      </c>
      <c r="E212" s="30">
        <v>8.1433219999999995</v>
      </c>
      <c r="F212" s="30">
        <v>30.618893</v>
      </c>
      <c r="G212" s="30">
        <v>2.9315959999999999</v>
      </c>
      <c r="H212" s="30">
        <v>4.885993</v>
      </c>
      <c r="I212" s="30">
        <v>81.433224999999993</v>
      </c>
    </row>
    <row r="213" spans="1:9" ht="11.15" customHeight="1" x14ac:dyDescent="0.2">
      <c r="A213" s="19" t="s">
        <v>898</v>
      </c>
      <c r="B213" s="20">
        <v>392</v>
      </c>
      <c r="C213" s="20">
        <v>53</v>
      </c>
      <c r="D213" s="20">
        <v>262</v>
      </c>
      <c r="E213" s="20">
        <v>30</v>
      </c>
      <c r="F213" s="20">
        <v>115</v>
      </c>
      <c r="G213" s="20">
        <v>12</v>
      </c>
      <c r="H213" s="20">
        <v>19</v>
      </c>
      <c r="I213" s="20">
        <v>320</v>
      </c>
    </row>
    <row r="214" spans="1:9" ht="11.15" customHeight="1" x14ac:dyDescent="0.2">
      <c r="A214" s="21" t="s">
        <v>126</v>
      </c>
      <c r="B214" s="30">
        <v>100</v>
      </c>
      <c r="C214" s="30">
        <v>13.520408</v>
      </c>
      <c r="D214" s="30">
        <v>66.836735000000004</v>
      </c>
      <c r="E214" s="30">
        <v>7.6530610000000001</v>
      </c>
      <c r="F214" s="30">
        <v>29.336735000000001</v>
      </c>
      <c r="G214" s="30">
        <v>3.0612240000000002</v>
      </c>
      <c r="H214" s="30">
        <v>4.8469389999999999</v>
      </c>
      <c r="I214" s="30">
        <v>81.632653000000005</v>
      </c>
    </row>
    <row r="215" spans="1:9" ht="11.15" customHeight="1" x14ac:dyDescent="0.2">
      <c r="A215" s="19" t="s">
        <v>899</v>
      </c>
      <c r="B215" s="20">
        <v>379</v>
      </c>
      <c r="C215" s="20">
        <v>43</v>
      </c>
      <c r="D215" s="20">
        <v>231</v>
      </c>
      <c r="E215" s="20">
        <v>19</v>
      </c>
      <c r="F215" s="20">
        <v>133</v>
      </c>
      <c r="G215" s="20">
        <v>12</v>
      </c>
      <c r="H215" s="20">
        <v>27</v>
      </c>
      <c r="I215" s="20">
        <v>309</v>
      </c>
    </row>
    <row r="216" spans="1:9" ht="11.15" customHeight="1" x14ac:dyDescent="0.2">
      <c r="A216" s="21" t="s">
        <v>126</v>
      </c>
      <c r="B216" s="30">
        <v>100</v>
      </c>
      <c r="C216" s="30">
        <v>11.345646</v>
      </c>
      <c r="D216" s="30">
        <v>60.949868000000002</v>
      </c>
      <c r="E216" s="30">
        <v>5.0131930000000002</v>
      </c>
      <c r="F216" s="30">
        <v>35.092348000000001</v>
      </c>
      <c r="G216" s="30">
        <v>3.1662270000000001</v>
      </c>
      <c r="H216" s="30">
        <v>7.1240110000000003</v>
      </c>
      <c r="I216" s="30">
        <v>81.530343000000002</v>
      </c>
    </row>
    <row r="217" spans="1:9" ht="11.15" customHeight="1" x14ac:dyDescent="0.2">
      <c r="A217" s="19" t="s">
        <v>900</v>
      </c>
      <c r="B217" s="20">
        <v>951</v>
      </c>
      <c r="C217" s="20">
        <v>211</v>
      </c>
      <c r="D217" s="20">
        <v>460</v>
      </c>
      <c r="E217" s="20">
        <v>27</v>
      </c>
      <c r="F217" s="20">
        <v>304</v>
      </c>
      <c r="G217" s="20">
        <v>39</v>
      </c>
      <c r="H217" s="20">
        <v>55</v>
      </c>
      <c r="I217" s="20">
        <v>685</v>
      </c>
    </row>
    <row r="218" spans="1:9" ht="11.15" customHeight="1" x14ac:dyDescent="0.2">
      <c r="A218" s="21" t="s">
        <v>126</v>
      </c>
      <c r="B218" s="30">
        <v>100</v>
      </c>
      <c r="C218" s="30">
        <v>22.187170999999999</v>
      </c>
      <c r="D218" s="30">
        <v>48.370137</v>
      </c>
      <c r="E218" s="30">
        <v>2.8391169999999999</v>
      </c>
      <c r="F218" s="30">
        <v>31.966351</v>
      </c>
      <c r="G218" s="30">
        <v>4.1009460000000004</v>
      </c>
      <c r="H218" s="30">
        <v>5.7833860000000001</v>
      </c>
      <c r="I218" s="30">
        <v>72.029443000000001</v>
      </c>
    </row>
    <row r="219" spans="1:9" ht="11.15" customHeight="1" x14ac:dyDescent="0.2">
      <c r="A219" s="19" t="s">
        <v>873</v>
      </c>
      <c r="B219" s="20">
        <v>69</v>
      </c>
      <c r="C219" s="20">
        <v>5</v>
      </c>
      <c r="D219" s="20">
        <v>3</v>
      </c>
      <c r="E219" s="20">
        <v>1</v>
      </c>
      <c r="F219" s="20">
        <v>0</v>
      </c>
      <c r="G219" s="20">
        <v>0</v>
      </c>
      <c r="H219" s="20">
        <v>60</v>
      </c>
      <c r="I219" s="20">
        <v>4</v>
      </c>
    </row>
    <row r="220" spans="1:9" ht="11.15" customHeight="1" x14ac:dyDescent="0.2">
      <c r="A220" s="21" t="s">
        <v>126</v>
      </c>
      <c r="B220" s="30">
        <v>100</v>
      </c>
      <c r="C220" s="30">
        <v>7.2463769999999998</v>
      </c>
      <c r="D220" s="30">
        <v>4.3478260000000004</v>
      </c>
      <c r="E220" s="30">
        <v>1.4492750000000001</v>
      </c>
      <c r="F220" s="30">
        <v>0</v>
      </c>
      <c r="G220" s="30">
        <v>0</v>
      </c>
      <c r="H220" s="30">
        <v>86.956522000000007</v>
      </c>
      <c r="I220" s="30">
        <v>5.7971009999999996</v>
      </c>
    </row>
    <row r="221" spans="1:9" ht="11.15" customHeight="1" x14ac:dyDescent="0.2">
      <c r="A221" s="18" t="s">
        <v>143</v>
      </c>
      <c r="B221" s="18"/>
      <c r="C221" s="18"/>
      <c r="D221" s="18"/>
      <c r="E221" s="18"/>
      <c r="F221" s="18"/>
      <c r="G221" s="18"/>
      <c r="H221" s="18"/>
      <c r="I221" s="18"/>
    </row>
    <row r="222" spans="1:9" ht="11.15" customHeight="1" x14ac:dyDescent="0.2">
      <c r="A222" s="21" t="s">
        <v>901</v>
      </c>
      <c r="B222" s="21"/>
      <c r="C222" s="21"/>
      <c r="D222" s="21"/>
      <c r="E222" s="21"/>
      <c r="F222" s="21"/>
      <c r="G222" s="21"/>
      <c r="H222" s="21"/>
      <c r="I222" s="21"/>
    </row>
    <row r="223" spans="1:9" ht="11.15" customHeight="1" x14ac:dyDescent="0.2">
      <c r="A223" s="19" t="s">
        <v>902</v>
      </c>
      <c r="B223" s="20">
        <v>546</v>
      </c>
      <c r="C223" s="20">
        <v>78</v>
      </c>
      <c r="D223" s="20">
        <v>362</v>
      </c>
      <c r="E223" s="20">
        <v>39</v>
      </c>
      <c r="F223" s="20">
        <v>147</v>
      </c>
      <c r="G223" s="20">
        <v>17</v>
      </c>
      <c r="H223" s="20">
        <v>25</v>
      </c>
      <c r="I223" s="20">
        <v>443</v>
      </c>
    </row>
    <row r="224" spans="1:9" ht="11.15" customHeight="1" x14ac:dyDescent="0.2">
      <c r="A224" s="21" t="s">
        <v>126</v>
      </c>
      <c r="B224" s="30">
        <v>100</v>
      </c>
      <c r="C224" s="30">
        <v>14.285714</v>
      </c>
      <c r="D224" s="30">
        <v>66.300365999999997</v>
      </c>
      <c r="E224" s="30">
        <v>7.1428570000000002</v>
      </c>
      <c r="F224" s="30">
        <v>26.923076999999999</v>
      </c>
      <c r="G224" s="30">
        <v>3.113553</v>
      </c>
      <c r="H224" s="30">
        <v>4.5787550000000001</v>
      </c>
      <c r="I224" s="30">
        <v>81.135531</v>
      </c>
    </row>
    <row r="225" spans="1:9" ht="11.15" customHeight="1" x14ac:dyDescent="0.2">
      <c r="A225" s="19" t="s">
        <v>903</v>
      </c>
      <c r="B225" s="20">
        <v>531</v>
      </c>
      <c r="C225" s="20">
        <v>64</v>
      </c>
      <c r="D225" s="20">
        <v>333</v>
      </c>
      <c r="E225" s="20">
        <v>31</v>
      </c>
      <c r="F225" s="20">
        <v>168</v>
      </c>
      <c r="G225" s="20">
        <v>16</v>
      </c>
      <c r="H225" s="20">
        <v>40</v>
      </c>
      <c r="I225" s="20">
        <v>427</v>
      </c>
    </row>
    <row r="226" spans="1:9" ht="11.15" customHeight="1" x14ac:dyDescent="0.2">
      <c r="A226" s="21" t="s">
        <v>126</v>
      </c>
      <c r="B226" s="30">
        <v>100</v>
      </c>
      <c r="C226" s="30">
        <v>12.052731</v>
      </c>
      <c r="D226" s="30">
        <v>62.711863999999998</v>
      </c>
      <c r="E226" s="30">
        <v>5.8380409999999996</v>
      </c>
      <c r="F226" s="30">
        <v>31.638418000000001</v>
      </c>
      <c r="G226" s="30">
        <v>3.0131830000000002</v>
      </c>
      <c r="H226" s="30">
        <v>7.5329569999999997</v>
      </c>
      <c r="I226" s="30">
        <v>80.414313000000007</v>
      </c>
    </row>
    <row r="227" spans="1:9" ht="11.15" customHeight="1" x14ac:dyDescent="0.2">
      <c r="A227" s="19" t="s">
        <v>904</v>
      </c>
      <c r="B227" s="20">
        <v>205</v>
      </c>
      <c r="C227" s="20">
        <v>38</v>
      </c>
      <c r="D227" s="20">
        <v>125</v>
      </c>
      <c r="E227" s="20">
        <v>11</v>
      </c>
      <c r="F227" s="20">
        <v>68</v>
      </c>
      <c r="G227" s="20">
        <v>11</v>
      </c>
      <c r="H227" s="20">
        <v>4</v>
      </c>
      <c r="I227" s="20">
        <v>163</v>
      </c>
    </row>
    <row r="228" spans="1:9" ht="11.15" customHeight="1" x14ac:dyDescent="0.2">
      <c r="A228" s="21" t="s">
        <v>126</v>
      </c>
      <c r="B228" s="30">
        <v>100</v>
      </c>
      <c r="C228" s="30">
        <v>18.536584999999999</v>
      </c>
      <c r="D228" s="30">
        <v>60.975610000000003</v>
      </c>
      <c r="E228" s="30">
        <v>5.3658539999999997</v>
      </c>
      <c r="F228" s="30">
        <v>33.170732000000001</v>
      </c>
      <c r="G228" s="30">
        <v>5.3658539999999997</v>
      </c>
      <c r="H228" s="30">
        <v>1.95122</v>
      </c>
      <c r="I228" s="30">
        <v>79.512195000000006</v>
      </c>
    </row>
    <row r="229" spans="1:9" ht="11.15" customHeight="1" x14ac:dyDescent="0.2">
      <c r="A229" s="19" t="s">
        <v>905</v>
      </c>
      <c r="B229" s="20">
        <v>762</v>
      </c>
      <c r="C229" s="20">
        <v>165</v>
      </c>
      <c r="D229" s="20">
        <v>356</v>
      </c>
      <c r="E229" s="20">
        <v>30</v>
      </c>
      <c r="F229" s="20">
        <v>268</v>
      </c>
      <c r="G229" s="20">
        <v>29</v>
      </c>
      <c r="H229" s="20">
        <v>43</v>
      </c>
      <c r="I229" s="20">
        <v>554</v>
      </c>
    </row>
    <row r="230" spans="1:9" ht="11.15" customHeight="1" x14ac:dyDescent="0.2">
      <c r="A230" s="21" t="s">
        <v>126</v>
      </c>
      <c r="B230" s="30">
        <v>100</v>
      </c>
      <c r="C230" s="30">
        <v>21.653542999999999</v>
      </c>
      <c r="D230" s="30">
        <v>46.719160000000002</v>
      </c>
      <c r="E230" s="30">
        <v>3.9370080000000001</v>
      </c>
      <c r="F230" s="30">
        <v>35.170603999999997</v>
      </c>
      <c r="G230" s="30">
        <v>3.805774</v>
      </c>
      <c r="H230" s="30">
        <v>5.6430449999999999</v>
      </c>
      <c r="I230" s="30">
        <v>72.703412</v>
      </c>
    </row>
    <row r="231" spans="1:9" ht="11.15" customHeight="1" x14ac:dyDescent="0.2">
      <c r="A231" s="19" t="s">
        <v>873</v>
      </c>
      <c r="B231" s="20">
        <v>144</v>
      </c>
      <c r="C231" s="20">
        <v>21</v>
      </c>
      <c r="D231" s="20">
        <v>36</v>
      </c>
      <c r="E231" s="20">
        <v>1</v>
      </c>
      <c r="F231" s="20">
        <v>22</v>
      </c>
      <c r="G231" s="20">
        <v>2</v>
      </c>
      <c r="H231" s="20">
        <v>66</v>
      </c>
      <c r="I231" s="20">
        <v>57</v>
      </c>
    </row>
    <row r="232" spans="1:9" ht="11.15" customHeight="1" x14ac:dyDescent="0.2">
      <c r="A232" s="21" t="s">
        <v>126</v>
      </c>
      <c r="B232" s="30">
        <v>100</v>
      </c>
      <c r="C232" s="30">
        <v>14.583333</v>
      </c>
      <c r="D232" s="30">
        <v>25</v>
      </c>
      <c r="E232" s="30">
        <v>0.69444399999999995</v>
      </c>
      <c r="F232" s="30">
        <v>15.277778</v>
      </c>
      <c r="G232" s="30">
        <v>1.388889</v>
      </c>
      <c r="H232" s="30">
        <v>45.833333000000003</v>
      </c>
      <c r="I232" s="30">
        <v>39.583333000000003</v>
      </c>
    </row>
    <row r="233" spans="1:9" ht="11.15" customHeight="1" x14ac:dyDescent="0.2">
      <c r="A233" s="18" t="s">
        <v>143</v>
      </c>
      <c r="B233" s="18"/>
      <c r="C233" s="18"/>
      <c r="D233" s="18"/>
      <c r="E233" s="18"/>
      <c r="F233" s="18"/>
      <c r="G233" s="18"/>
      <c r="H233" s="18"/>
      <c r="I233" s="18"/>
    </row>
    <row r="234" spans="1:9" ht="11.15" customHeight="1" x14ac:dyDescent="0.2">
      <c r="A234" s="21" t="s">
        <v>906</v>
      </c>
      <c r="B234" s="21"/>
      <c r="C234" s="21"/>
      <c r="D234" s="21"/>
      <c r="E234" s="21"/>
      <c r="F234" s="21"/>
      <c r="G234" s="21"/>
      <c r="H234" s="21"/>
      <c r="I234" s="21"/>
    </row>
    <row r="235" spans="1:9" ht="11.15" customHeight="1" x14ac:dyDescent="0.2">
      <c r="A235" s="19" t="s">
        <v>902</v>
      </c>
      <c r="B235" s="20">
        <v>285</v>
      </c>
      <c r="C235" s="20">
        <v>37</v>
      </c>
      <c r="D235" s="20">
        <v>193</v>
      </c>
      <c r="E235" s="20">
        <v>28</v>
      </c>
      <c r="F235" s="20">
        <v>92</v>
      </c>
      <c r="G235" s="20">
        <v>8</v>
      </c>
      <c r="H235" s="20">
        <v>14</v>
      </c>
      <c r="I235" s="20">
        <v>234</v>
      </c>
    </row>
    <row r="236" spans="1:9" ht="11.15" customHeight="1" x14ac:dyDescent="0.2">
      <c r="A236" s="21" t="s">
        <v>126</v>
      </c>
      <c r="B236" s="30">
        <v>100</v>
      </c>
      <c r="C236" s="30">
        <v>12.982456000000001</v>
      </c>
      <c r="D236" s="30">
        <v>67.719297999999995</v>
      </c>
      <c r="E236" s="30">
        <v>9.8245609999999992</v>
      </c>
      <c r="F236" s="30">
        <v>32.280701999999998</v>
      </c>
      <c r="G236" s="30">
        <v>2.8070179999999998</v>
      </c>
      <c r="H236" s="30">
        <v>4.9122810000000001</v>
      </c>
      <c r="I236" s="30">
        <v>82.105262999999994</v>
      </c>
    </row>
    <row r="237" spans="1:9" ht="11.15" customHeight="1" x14ac:dyDescent="0.2">
      <c r="A237" s="19" t="s">
        <v>903</v>
      </c>
      <c r="B237" s="20">
        <v>217</v>
      </c>
      <c r="C237" s="20">
        <v>31</v>
      </c>
      <c r="D237" s="20">
        <v>138</v>
      </c>
      <c r="E237" s="20">
        <v>22</v>
      </c>
      <c r="F237" s="20">
        <v>63</v>
      </c>
      <c r="G237" s="20">
        <v>7</v>
      </c>
      <c r="H237" s="20">
        <v>13</v>
      </c>
      <c r="I237" s="20">
        <v>173</v>
      </c>
    </row>
    <row r="238" spans="1:9" ht="11.15" customHeight="1" x14ac:dyDescent="0.2">
      <c r="A238" s="21" t="s">
        <v>126</v>
      </c>
      <c r="B238" s="30">
        <v>100</v>
      </c>
      <c r="C238" s="30">
        <v>14.285714</v>
      </c>
      <c r="D238" s="30">
        <v>63.594470000000001</v>
      </c>
      <c r="E238" s="30">
        <v>10.138249</v>
      </c>
      <c r="F238" s="30">
        <v>29.032257999999999</v>
      </c>
      <c r="G238" s="30">
        <v>3.225806</v>
      </c>
      <c r="H238" s="30">
        <v>5.9907830000000004</v>
      </c>
      <c r="I238" s="30">
        <v>79.723501999999996</v>
      </c>
    </row>
    <row r="239" spans="1:9" ht="11.15" customHeight="1" x14ac:dyDescent="0.2">
      <c r="A239" s="19" t="s">
        <v>904</v>
      </c>
      <c r="B239" s="20">
        <v>142</v>
      </c>
      <c r="C239" s="20">
        <v>24</v>
      </c>
      <c r="D239" s="20">
        <v>85</v>
      </c>
      <c r="E239" s="20">
        <v>7</v>
      </c>
      <c r="F239" s="20">
        <v>48</v>
      </c>
      <c r="G239" s="20">
        <v>5</v>
      </c>
      <c r="H239" s="20">
        <v>7</v>
      </c>
      <c r="I239" s="20">
        <v>111</v>
      </c>
    </row>
    <row r="240" spans="1:9" ht="11.15" customHeight="1" x14ac:dyDescent="0.2">
      <c r="A240" s="21" t="s">
        <v>126</v>
      </c>
      <c r="B240" s="30">
        <v>100</v>
      </c>
      <c r="C240" s="30">
        <v>16.901408</v>
      </c>
      <c r="D240" s="30">
        <v>59.859155000000001</v>
      </c>
      <c r="E240" s="30">
        <v>4.9295770000000001</v>
      </c>
      <c r="F240" s="30">
        <v>33.802816999999997</v>
      </c>
      <c r="G240" s="30">
        <v>3.5211269999999999</v>
      </c>
      <c r="H240" s="30">
        <v>4.9295770000000001</v>
      </c>
      <c r="I240" s="30">
        <v>78.169014000000004</v>
      </c>
    </row>
    <row r="241" spans="1:9" ht="11.15" customHeight="1" x14ac:dyDescent="0.2">
      <c r="A241" s="19" t="s">
        <v>905</v>
      </c>
      <c r="B241" s="20">
        <v>1184</v>
      </c>
      <c r="C241" s="20">
        <v>222</v>
      </c>
      <c r="D241" s="20">
        <v>635</v>
      </c>
      <c r="E241" s="20">
        <v>49</v>
      </c>
      <c r="F241" s="20">
        <v>385</v>
      </c>
      <c r="G241" s="20">
        <v>49</v>
      </c>
      <c r="H241" s="20">
        <v>58</v>
      </c>
      <c r="I241" s="20">
        <v>904</v>
      </c>
    </row>
    <row r="242" spans="1:9" ht="11.15" customHeight="1" x14ac:dyDescent="0.2">
      <c r="A242" s="21" t="s">
        <v>126</v>
      </c>
      <c r="B242" s="30">
        <v>100</v>
      </c>
      <c r="C242" s="30">
        <v>18.75</v>
      </c>
      <c r="D242" s="30">
        <v>53.631757</v>
      </c>
      <c r="E242" s="30">
        <v>4.1385139999999998</v>
      </c>
      <c r="F242" s="30">
        <v>32.516891999999999</v>
      </c>
      <c r="G242" s="30">
        <v>4.1385139999999998</v>
      </c>
      <c r="H242" s="30">
        <v>4.8986489999999998</v>
      </c>
      <c r="I242" s="30">
        <v>76.351350999999994</v>
      </c>
    </row>
    <row r="243" spans="1:9" ht="11.15" customHeight="1" x14ac:dyDescent="0.2">
      <c r="A243" s="19" t="s">
        <v>873</v>
      </c>
      <c r="B243" s="20">
        <v>360</v>
      </c>
      <c r="C243" s="20">
        <v>52</v>
      </c>
      <c r="D243" s="20">
        <v>161</v>
      </c>
      <c r="E243" s="20">
        <v>6</v>
      </c>
      <c r="F243" s="20">
        <v>85</v>
      </c>
      <c r="G243" s="20">
        <v>6</v>
      </c>
      <c r="H243" s="20">
        <v>86</v>
      </c>
      <c r="I243" s="20">
        <v>222</v>
      </c>
    </row>
    <row r="244" spans="1:9" ht="11.15" customHeight="1" x14ac:dyDescent="0.2">
      <c r="A244" s="21" t="s">
        <v>126</v>
      </c>
      <c r="B244" s="30">
        <v>100</v>
      </c>
      <c r="C244" s="30">
        <v>14.444444000000001</v>
      </c>
      <c r="D244" s="30">
        <v>44.722222000000002</v>
      </c>
      <c r="E244" s="30">
        <v>1.6666669999999999</v>
      </c>
      <c r="F244" s="30">
        <v>23.611111000000001</v>
      </c>
      <c r="G244" s="30">
        <v>1.6666669999999999</v>
      </c>
      <c r="H244" s="30">
        <v>23.888888999999999</v>
      </c>
      <c r="I244" s="30">
        <v>61.666666999999997</v>
      </c>
    </row>
    <row r="245" spans="1:9" ht="11.15" customHeight="1" x14ac:dyDescent="0.2">
      <c r="A245" s="18" t="s">
        <v>143</v>
      </c>
      <c r="B245" s="18"/>
      <c r="C245" s="18"/>
      <c r="D245" s="18"/>
      <c r="E245" s="18"/>
      <c r="F245" s="18"/>
      <c r="G245" s="18"/>
      <c r="H245" s="18"/>
      <c r="I245" s="18"/>
    </row>
    <row r="246" spans="1:9" ht="11.15" customHeight="1" x14ac:dyDescent="0.2">
      <c r="A246" s="21" t="s">
        <v>907</v>
      </c>
      <c r="B246" s="21"/>
      <c r="C246" s="21"/>
      <c r="D246" s="21"/>
      <c r="E246" s="21"/>
      <c r="F246" s="21"/>
      <c r="G246" s="21"/>
      <c r="H246" s="21"/>
      <c r="I246" s="21"/>
    </row>
    <row r="247" spans="1:9" ht="11.15" customHeight="1" x14ac:dyDescent="0.2">
      <c r="A247" s="19" t="s">
        <v>902</v>
      </c>
      <c r="B247" s="20">
        <v>330</v>
      </c>
      <c r="C247" s="20">
        <v>47</v>
      </c>
      <c r="D247" s="20">
        <v>212</v>
      </c>
      <c r="E247" s="20">
        <v>27</v>
      </c>
      <c r="F247" s="20">
        <v>111</v>
      </c>
      <c r="G247" s="20">
        <v>9</v>
      </c>
      <c r="H247" s="20">
        <v>16</v>
      </c>
      <c r="I247" s="20">
        <v>267</v>
      </c>
    </row>
    <row r="248" spans="1:9" ht="11.15" customHeight="1" x14ac:dyDescent="0.2">
      <c r="A248" s="21" t="s">
        <v>126</v>
      </c>
      <c r="B248" s="30">
        <v>100</v>
      </c>
      <c r="C248" s="30">
        <v>14.242424</v>
      </c>
      <c r="D248" s="30">
        <v>64.242424</v>
      </c>
      <c r="E248" s="30">
        <v>8.1818179999999998</v>
      </c>
      <c r="F248" s="30">
        <v>33.636364</v>
      </c>
      <c r="G248" s="30">
        <v>2.7272729999999998</v>
      </c>
      <c r="H248" s="30">
        <v>4.8484850000000002</v>
      </c>
      <c r="I248" s="30">
        <v>80.909091000000004</v>
      </c>
    </row>
    <row r="249" spans="1:9" ht="11.15" customHeight="1" x14ac:dyDescent="0.2">
      <c r="A249" s="19" t="s">
        <v>903</v>
      </c>
      <c r="B249" s="20">
        <v>326</v>
      </c>
      <c r="C249" s="20">
        <v>50</v>
      </c>
      <c r="D249" s="20">
        <v>211</v>
      </c>
      <c r="E249" s="20">
        <v>23</v>
      </c>
      <c r="F249" s="20">
        <v>95</v>
      </c>
      <c r="G249" s="20">
        <v>14</v>
      </c>
      <c r="H249" s="20">
        <v>13</v>
      </c>
      <c r="I249" s="20">
        <v>263</v>
      </c>
    </row>
    <row r="250" spans="1:9" ht="11.15" customHeight="1" x14ac:dyDescent="0.2">
      <c r="A250" s="21" t="s">
        <v>126</v>
      </c>
      <c r="B250" s="30">
        <v>100</v>
      </c>
      <c r="C250" s="30">
        <v>15.337422999999999</v>
      </c>
      <c r="D250" s="30">
        <v>64.723926000000006</v>
      </c>
      <c r="E250" s="30">
        <v>7.0552149999999996</v>
      </c>
      <c r="F250" s="30">
        <v>29.141103999999999</v>
      </c>
      <c r="G250" s="30">
        <v>4.2944789999999999</v>
      </c>
      <c r="H250" s="30">
        <v>3.98773</v>
      </c>
      <c r="I250" s="30">
        <v>80.674847</v>
      </c>
    </row>
    <row r="251" spans="1:9" ht="11.15" customHeight="1" x14ac:dyDescent="0.2">
      <c r="A251" s="19" t="s">
        <v>904</v>
      </c>
      <c r="B251" s="20">
        <v>133</v>
      </c>
      <c r="C251" s="20">
        <v>16</v>
      </c>
      <c r="D251" s="20">
        <v>79</v>
      </c>
      <c r="E251" s="20">
        <v>7</v>
      </c>
      <c r="F251" s="20">
        <v>52</v>
      </c>
      <c r="G251" s="20">
        <v>3</v>
      </c>
      <c r="H251" s="20">
        <v>9</v>
      </c>
      <c r="I251" s="20">
        <v>108</v>
      </c>
    </row>
    <row r="252" spans="1:9" ht="11.15" customHeight="1" x14ac:dyDescent="0.2">
      <c r="A252" s="21" t="s">
        <v>126</v>
      </c>
      <c r="B252" s="30">
        <v>100</v>
      </c>
      <c r="C252" s="30">
        <v>12.030075</v>
      </c>
      <c r="D252" s="30">
        <v>59.398496000000002</v>
      </c>
      <c r="E252" s="30">
        <v>5.2631579999999998</v>
      </c>
      <c r="F252" s="30">
        <v>39.097743999999999</v>
      </c>
      <c r="G252" s="30">
        <v>2.2556389999999999</v>
      </c>
      <c r="H252" s="30">
        <v>6.7669170000000003</v>
      </c>
      <c r="I252" s="30">
        <v>81.203007999999997</v>
      </c>
    </row>
    <row r="253" spans="1:9" ht="11.15" customHeight="1" x14ac:dyDescent="0.2">
      <c r="A253" s="19" t="s">
        <v>905</v>
      </c>
      <c r="B253" s="20">
        <v>1070</v>
      </c>
      <c r="C253" s="20">
        <v>208</v>
      </c>
      <c r="D253" s="20">
        <v>568</v>
      </c>
      <c r="E253" s="20">
        <v>48</v>
      </c>
      <c r="F253" s="20">
        <v>343</v>
      </c>
      <c r="G253" s="20">
        <v>42</v>
      </c>
      <c r="H253" s="20">
        <v>55</v>
      </c>
      <c r="I253" s="20">
        <v>807</v>
      </c>
    </row>
    <row r="254" spans="1:9" ht="11.15" customHeight="1" x14ac:dyDescent="0.2">
      <c r="A254" s="21" t="s">
        <v>126</v>
      </c>
      <c r="B254" s="30">
        <v>100</v>
      </c>
      <c r="C254" s="30">
        <v>19.439252</v>
      </c>
      <c r="D254" s="30">
        <v>53.084111999999998</v>
      </c>
      <c r="E254" s="30">
        <v>4.4859809999999998</v>
      </c>
      <c r="F254" s="30">
        <v>32.056075</v>
      </c>
      <c r="G254" s="30">
        <v>3.9252340000000001</v>
      </c>
      <c r="H254" s="30">
        <v>5.1401870000000001</v>
      </c>
      <c r="I254" s="30">
        <v>75.420561000000006</v>
      </c>
    </row>
    <row r="255" spans="1:9" ht="11.15" customHeight="1" x14ac:dyDescent="0.2">
      <c r="A255" s="19" t="s">
        <v>873</v>
      </c>
      <c r="B255" s="20">
        <v>329</v>
      </c>
      <c r="C255" s="20">
        <v>45</v>
      </c>
      <c r="D255" s="20">
        <v>142</v>
      </c>
      <c r="E255" s="20">
        <v>7</v>
      </c>
      <c r="F255" s="20">
        <v>72</v>
      </c>
      <c r="G255" s="20">
        <v>7</v>
      </c>
      <c r="H255" s="20">
        <v>85</v>
      </c>
      <c r="I255" s="20">
        <v>199</v>
      </c>
    </row>
    <row r="256" spans="1:9" ht="11.15" customHeight="1" x14ac:dyDescent="0.2">
      <c r="A256" s="21" t="s">
        <v>126</v>
      </c>
      <c r="B256" s="30">
        <v>100</v>
      </c>
      <c r="C256" s="30">
        <v>13.677811999999999</v>
      </c>
      <c r="D256" s="30">
        <v>43.161093999999999</v>
      </c>
      <c r="E256" s="30">
        <v>2.1276600000000001</v>
      </c>
      <c r="F256" s="30">
        <v>21.884498000000001</v>
      </c>
      <c r="G256" s="30">
        <v>2.1276600000000001</v>
      </c>
      <c r="H256" s="30">
        <v>25.835865999999999</v>
      </c>
      <c r="I256" s="30">
        <v>60.486322000000001</v>
      </c>
    </row>
    <row r="257" spans="1:9" ht="11.15" customHeight="1" x14ac:dyDescent="0.2">
      <c r="A257" s="18" t="s">
        <v>143</v>
      </c>
      <c r="B257" s="18"/>
      <c r="C257" s="18"/>
      <c r="D257" s="18"/>
      <c r="E257" s="18"/>
      <c r="F257" s="18"/>
      <c r="G257" s="18"/>
      <c r="H257" s="18"/>
      <c r="I257" s="18"/>
    </row>
    <row r="258" spans="1:9" ht="11.15" customHeight="1" x14ac:dyDescent="0.2">
      <c r="A258" s="21" t="s">
        <v>908</v>
      </c>
      <c r="B258" s="21"/>
      <c r="C258" s="21"/>
      <c r="D258" s="21"/>
      <c r="E258" s="21"/>
      <c r="F258" s="21"/>
      <c r="G258" s="21"/>
      <c r="H258" s="21"/>
      <c r="I258" s="21"/>
    </row>
    <row r="259" spans="1:9" ht="11.15" customHeight="1" x14ac:dyDescent="0.2">
      <c r="A259" s="19" t="s">
        <v>902</v>
      </c>
      <c r="B259" s="20">
        <v>39</v>
      </c>
      <c r="C259" s="20">
        <v>6</v>
      </c>
      <c r="D259" s="20">
        <v>26</v>
      </c>
      <c r="E259" s="20">
        <v>1</v>
      </c>
      <c r="F259" s="20">
        <v>10</v>
      </c>
      <c r="G259" s="20">
        <v>1</v>
      </c>
      <c r="H259" s="20">
        <v>2</v>
      </c>
      <c r="I259" s="20">
        <v>31</v>
      </c>
    </row>
    <row r="260" spans="1:9" ht="11.15" customHeight="1" x14ac:dyDescent="0.2">
      <c r="A260" s="21" t="s">
        <v>126</v>
      </c>
      <c r="B260" s="30">
        <v>100</v>
      </c>
      <c r="C260" s="30">
        <v>15.384615</v>
      </c>
      <c r="D260" s="30">
        <v>66.666667000000004</v>
      </c>
      <c r="E260" s="30">
        <v>2.5641029999999998</v>
      </c>
      <c r="F260" s="30">
        <v>25.641026</v>
      </c>
      <c r="G260" s="30">
        <v>2.5641029999999998</v>
      </c>
      <c r="H260" s="30">
        <v>5.1282050000000003</v>
      </c>
      <c r="I260" s="30">
        <v>79.487178999999998</v>
      </c>
    </row>
    <row r="261" spans="1:9" ht="11.15" customHeight="1" x14ac:dyDescent="0.2">
      <c r="A261" s="19" t="s">
        <v>903</v>
      </c>
      <c r="B261" s="20">
        <v>75</v>
      </c>
      <c r="C261" s="20">
        <v>14</v>
      </c>
      <c r="D261" s="20">
        <v>53</v>
      </c>
      <c r="E261" s="20">
        <v>4</v>
      </c>
      <c r="F261" s="20">
        <v>21</v>
      </c>
      <c r="G261" s="20">
        <v>2</v>
      </c>
      <c r="H261" s="20">
        <v>3</v>
      </c>
      <c r="I261" s="20">
        <v>58</v>
      </c>
    </row>
    <row r="262" spans="1:9" ht="11.15" customHeight="1" x14ac:dyDescent="0.2">
      <c r="A262" s="21" t="s">
        <v>126</v>
      </c>
      <c r="B262" s="30">
        <v>100</v>
      </c>
      <c r="C262" s="30">
        <v>18.666667</v>
      </c>
      <c r="D262" s="30">
        <v>70.666667000000004</v>
      </c>
      <c r="E262" s="30">
        <v>5.3333329999999997</v>
      </c>
      <c r="F262" s="30">
        <v>28</v>
      </c>
      <c r="G262" s="30">
        <v>2.6666669999999999</v>
      </c>
      <c r="H262" s="30">
        <v>4</v>
      </c>
      <c r="I262" s="30">
        <v>77.333332999999996</v>
      </c>
    </row>
    <row r="263" spans="1:9" ht="11.15" customHeight="1" x14ac:dyDescent="0.2">
      <c r="A263" s="19" t="s">
        <v>904</v>
      </c>
      <c r="B263" s="20">
        <v>117</v>
      </c>
      <c r="C263" s="20">
        <v>16</v>
      </c>
      <c r="D263" s="20">
        <v>70</v>
      </c>
      <c r="E263" s="20">
        <v>8</v>
      </c>
      <c r="F263" s="20">
        <v>41</v>
      </c>
      <c r="G263" s="20">
        <v>2</v>
      </c>
      <c r="H263" s="20">
        <v>5</v>
      </c>
      <c r="I263" s="20">
        <v>96</v>
      </c>
    </row>
    <row r="264" spans="1:9" ht="11.15" customHeight="1" x14ac:dyDescent="0.2">
      <c r="A264" s="21" t="s">
        <v>126</v>
      </c>
      <c r="B264" s="30">
        <v>100</v>
      </c>
      <c r="C264" s="30">
        <v>13.675214</v>
      </c>
      <c r="D264" s="30">
        <v>59.829059999999998</v>
      </c>
      <c r="E264" s="30">
        <v>6.8376070000000002</v>
      </c>
      <c r="F264" s="30">
        <v>35.042735</v>
      </c>
      <c r="G264" s="30">
        <v>1.7094020000000001</v>
      </c>
      <c r="H264" s="30">
        <v>4.273504</v>
      </c>
      <c r="I264" s="30">
        <v>82.051282</v>
      </c>
    </row>
    <row r="265" spans="1:9" ht="11.15" customHeight="1" x14ac:dyDescent="0.2">
      <c r="A265" s="19" t="s">
        <v>905</v>
      </c>
      <c r="B265" s="20">
        <v>1288</v>
      </c>
      <c r="C265" s="20">
        <v>219</v>
      </c>
      <c r="D265" s="20">
        <v>732</v>
      </c>
      <c r="E265" s="20">
        <v>75</v>
      </c>
      <c r="F265" s="20">
        <v>423</v>
      </c>
      <c r="G265" s="20">
        <v>56</v>
      </c>
      <c r="H265" s="20">
        <v>62</v>
      </c>
      <c r="I265" s="20">
        <v>1007</v>
      </c>
    </row>
    <row r="266" spans="1:9" ht="11.15" customHeight="1" x14ac:dyDescent="0.2">
      <c r="A266" s="21" t="s">
        <v>126</v>
      </c>
      <c r="B266" s="30">
        <v>100</v>
      </c>
      <c r="C266" s="30">
        <v>17.003105999999999</v>
      </c>
      <c r="D266" s="30">
        <v>56.832298000000002</v>
      </c>
      <c r="E266" s="30">
        <v>5.8229810000000004</v>
      </c>
      <c r="F266" s="30">
        <v>32.841614999999997</v>
      </c>
      <c r="G266" s="30">
        <v>4.3478260000000004</v>
      </c>
      <c r="H266" s="30">
        <v>4.8136650000000003</v>
      </c>
      <c r="I266" s="30">
        <v>78.183229999999995</v>
      </c>
    </row>
    <row r="267" spans="1:9" ht="11.15" customHeight="1" x14ac:dyDescent="0.2">
      <c r="A267" s="19" t="s">
        <v>873</v>
      </c>
      <c r="B267" s="20">
        <v>669</v>
      </c>
      <c r="C267" s="20">
        <v>111</v>
      </c>
      <c r="D267" s="20">
        <v>331</v>
      </c>
      <c r="E267" s="20">
        <v>24</v>
      </c>
      <c r="F267" s="20">
        <v>178</v>
      </c>
      <c r="G267" s="20">
        <v>14</v>
      </c>
      <c r="H267" s="20">
        <v>106</v>
      </c>
      <c r="I267" s="20">
        <v>452</v>
      </c>
    </row>
    <row r="268" spans="1:9" ht="11.15" customHeight="1" x14ac:dyDescent="0.2">
      <c r="A268" s="21" t="s">
        <v>126</v>
      </c>
      <c r="B268" s="30">
        <v>100</v>
      </c>
      <c r="C268" s="30">
        <v>16.591927999999999</v>
      </c>
      <c r="D268" s="30">
        <v>49.476830999999997</v>
      </c>
      <c r="E268" s="30">
        <v>3.5874440000000001</v>
      </c>
      <c r="F268" s="30">
        <v>26.606876</v>
      </c>
      <c r="G268" s="30">
        <v>2.092676</v>
      </c>
      <c r="H268" s="30">
        <v>15.844544000000001</v>
      </c>
      <c r="I268" s="30">
        <v>67.563528000000005</v>
      </c>
    </row>
    <row r="269" spans="1:9" ht="11.15" customHeight="1" x14ac:dyDescent="0.2">
      <c r="A269" s="18" t="s">
        <v>909</v>
      </c>
      <c r="B269" s="18"/>
      <c r="C269" s="18"/>
      <c r="D269" s="18"/>
      <c r="E269" s="18"/>
      <c r="F269" s="18"/>
      <c r="G269" s="18"/>
      <c r="H269" s="18"/>
      <c r="I269" s="18"/>
    </row>
    <row r="270" spans="1:9" ht="11.15" customHeight="1" x14ac:dyDescent="0.2">
      <c r="A270" s="19" t="s">
        <v>910</v>
      </c>
      <c r="B270" s="20">
        <v>541</v>
      </c>
      <c r="C270" s="20">
        <v>90</v>
      </c>
      <c r="D270" s="20">
        <v>308</v>
      </c>
      <c r="E270" s="20">
        <v>26</v>
      </c>
      <c r="F270" s="20">
        <v>160</v>
      </c>
      <c r="G270" s="20">
        <v>21</v>
      </c>
      <c r="H270" s="20">
        <v>43</v>
      </c>
      <c r="I270" s="20">
        <v>408</v>
      </c>
    </row>
    <row r="271" spans="1:9" ht="11.15" customHeight="1" x14ac:dyDescent="0.2">
      <c r="A271" s="21" t="s">
        <v>126</v>
      </c>
      <c r="B271" s="30">
        <v>100</v>
      </c>
      <c r="C271" s="30">
        <v>16.635860000000001</v>
      </c>
      <c r="D271" s="30">
        <v>56.931607999999997</v>
      </c>
      <c r="E271" s="30">
        <v>4.8059149999999997</v>
      </c>
      <c r="F271" s="30">
        <v>29.574860999999999</v>
      </c>
      <c r="G271" s="30">
        <v>3.8817010000000001</v>
      </c>
      <c r="H271" s="30">
        <v>7.9482439999999999</v>
      </c>
      <c r="I271" s="30">
        <v>75.415896000000004</v>
      </c>
    </row>
    <row r="272" spans="1:9" ht="11.15" customHeight="1" x14ac:dyDescent="0.2">
      <c r="A272" s="19" t="s">
        <v>911</v>
      </c>
      <c r="B272" s="20">
        <v>877</v>
      </c>
      <c r="C272" s="20">
        <v>169</v>
      </c>
      <c r="D272" s="20">
        <v>463</v>
      </c>
      <c r="E272" s="20">
        <v>43</v>
      </c>
      <c r="F272" s="20">
        <v>259</v>
      </c>
      <c r="G272" s="20">
        <v>32</v>
      </c>
      <c r="H272" s="20">
        <v>75</v>
      </c>
      <c r="I272" s="20">
        <v>633</v>
      </c>
    </row>
    <row r="273" spans="1:9" ht="11.15" customHeight="1" x14ac:dyDescent="0.2">
      <c r="A273" s="21" t="s">
        <v>126</v>
      </c>
      <c r="B273" s="30">
        <v>100</v>
      </c>
      <c r="C273" s="30">
        <v>19.270239</v>
      </c>
      <c r="D273" s="30">
        <v>52.793615000000003</v>
      </c>
      <c r="E273" s="30">
        <v>4.903079</v>
      </c>
      <c r="F273" s="30">
        <v>29.532496999999999</v>
      </c>
      <c r="G273" s="30">
        <v>3.648803</v>
      </c>
      <c r="H273" s="30">
        <v>8.5518809999999998</v>
      </c>
      <c r="I273" s="30">
        <v>72.177879000000004</v>
      </c>
    </row>
    <row r="274" spans="1:9" ht="11.15" customHeight="1" x14ac:dyDescent="0.2">
      <c r="A274" s="19" t="s">
        <v>912</v>
      </c>
      <c r="B274" s="20">
        <v>543</v>
      </c>
      <c r="C274" s="20">
        <v>76</v>
      </c>
      <c r="D274" s="20">
        <v>314</v>
      </c>
      <c r="E274" s="20">
        <v>30</v>
      </c>
      <c r="F274" s="20">
        <v>171</v>
      </c>
      <c r="G274" s="20">
        <v>14</v>
      </c>
      <c r="H274" s="20">
        <v>44</v>
      </c>
      <c r="I274" s="20">
        <v>423</v>
      </c>
    </row>
    <row r="275" spans="1:9" ht="11.15" customHeight="1" x14ac:dyDescent="0.2">
      <c r="A275" s="21" t="s">
        <v>126</v>
      </c>
      <c r="B275" s="30">
        <v>100</v>
      </c>
      <c r="C275" s="30">
        <v>13.996316999999999</v>
      </c>
      <c r="D275" s="30">
        <v>57.826887999999997</v>
      </c>
      <c r="E275" s="30">
        <v>5.5248619999999997</v>
      </c>
      <c r="F275" s="30">
        <v>31.491713000000001</v>
      </c>
      <c r="G275" s="30">
        <v>2.5782690000000001</v>
      </c>
      <c r="H275" s="30">
        <v>8.1031309999999994</v>
      </c>
      <c r="I275" s="30">
        <v>77.900552000000005</v>
      </c>
    </row>
    <row r="276" spans="1:9" ht="11.15" customHeight="1" x14ac:dyDescent="0.2">
      <c r="A276" s="19" t="s">
        <v>913</v>
      </c>
      <c r="B276" s="20">
        <v>227</v>
      </c>
      <c r="C276" s="20">
        <v>31</v>
      </c>
      <c r="D276" s="20">
        <v>127</v>
      </c>
      <c r="E276" s="20">
        <v>13</v>
      </c>
      <c r="F276" s="20">
        <v>83</v>
      </c>
      <c r="G276" s="20">
        <v>8</v>
      </c>
      <c r="H276" s="20">
        <v>16</v>
      </c>
      <c r="I276" s="20">
        <v>180</v>
      </c>
    </row>
    <row r="277" spans="1:9" ht="11.15" customHeight="1" x14ac:dyDescent="0.2">
      <c r="A277" s="21" t="s">
        <v>126</v>
      </c>
      <c r="B277" s="30">
        <v>100</v>
      </c>
      <c r="C277" s="30">
        <v>13.656388</v>
      </c>
      <c r="D277" s="30">
        <v>55.947136999999998</v>
      </c>
      <c r="E277" s="30">
        <v>5.7268720000000002</v>
      </c>
      <c r="F277" s="30">
        <v>36.563876999999998</v>
      </c>
      <c r="G277" s="30">
        <v>3.5242290000000001</v>
      </c>
      <c r="H277" s="30">
        <v>7.0484580000000001</v>
      </c>
      <c r="I277" s="30">
        <v>79.295153999999997</v>
      </c>
    </row>
    <row r="278" spans="1:9" ht="11.15" customHeight="1" x14ac:dyDescent="0.2">
      <c r="A278" s="18" t="s">
        <v>914</v>
      </c>
      <c r="B278" s="18"/>
      <c r="C278" s="18"/>
      <c r="D278" s="18"/>
      <c r="E278" s="18"/>
      <c r="F278" s="18"/>
      <c r="G278" s="18"/>
      <c r="H278" s="18"/>
      <c r="I278" s="18"/>
    </row>
    <row r="279" spans="1:9" ht="11.15" customHeight="1" x14ac:dyDescent="0.2">
      <c r="A279" s="19" t="s">
        <v>915</v>
      </c>
      <c r="B279" s="20">
        <v>294</v>
      </c>
      <c r="C279" s="20">
        <v>55</v>
      </c>
      <c r="D279" s="20">
        <v>149</v>
      </c>
      <c r="E279" s="20">
        <v>17</v>
      </c>
      <c r="F279" s="20">
        <v>77</v>
      </c>
      <c r="G279" s="20">
        <v>10</v>
      </c>
      <c r="H279" s="20">
        <v>30</v>
      </c>
      <c r="I279" s="20">
        <v>209</v>
      </c>
    </row>
    <row r="280" spans="1:9" ht="11.15" customHeight="1" x14ac:dyDescent="0.2">
      <c r="A280" s="21" t="s">
        <v>126</v>
      </c>
      <c r="B280" s="30">
        <v>100</v>
      </c>
      <c r="C280" s="30">
        <v>18.707483</v>
      </c>
      <c r="D280" s="30">
        <v>50.680272000000002</v>
      </c>
      <c r="E280" s="30">
        <v>5.7823130000000003</v>
      </c>
      <c r="F280" s="30">
        <v>26.190476</v>
      </c>
      <c r="G280" s="30">
        <v>3.4013610000000001</v>
      </c>
      <c r="H280" s="30">
        <v>10.204082</v>
      </c>
      <c r="I280" s="30">
        <v>71.088435000000004</v>
      </c>
    </row>
    <row r="281" spans="1:9" ht="11.15" customHeight="1" x14ac:dyDescent="0.2">
      <c r="A281" s="19" t="s">
        <v>916</v>
      </c>
      <c r="B281" s="20">
        <v>664</v>
      </c>
      <c r="C281" s="20">
        <v>114</v>
      </c>
      <c r="D281" s="20">
        <v>357</v>
      </c>
      <c r="E281" s="20">
        <v>32</v>
      </c>
      <c r="F281" s="20">
        <v>219</v>
      </c>
      <c r="G281" s="20">
        <v>25</v>
      </c>
      <c r="H281" s="20">
        <v>48</v>
      </c>
      <c r="I281" s="20">
        <v>502</v>
      </c>
    </row>
    <row r="282" spans="1:9" ht="11.15" customHeight="1" x14ac:dyDescent="0.2">
      <c r="A282" s="21" t="s">
        <v>126</v>
      </c>
      <c r="B282" s="30">
        <v>100</v>
      </c>
      <c r="C282" s="30">
        <v>17.168675</v>
      </c>
      <c r="D282" s="30">
        <v>53.765059999999998</v>
      </c>
      <c r="E282" s="30">
        <v>4.8192769999999996</v>
      </c>
      <c r="F282" s="30">
        <v>32.981928000000003</v>
      </c>
      <c r="G282" s="30">
        <v>3.7650600000000001</v>
      </c>
      <c r="H282" s="30">
        <v>7.2289159999999999</v>
      </c>
      <c r="I282" s="30">
        <v>75.602410000000006</v>
      </c>
    </row>
    <row r="283" spans="1:9" ht="11.15" customHeight="1" x14ac:dyDescent="0.2">
      <c r="A283" s="19" t="s">
        <v>917</v>
      </c>
      <c r="B283" s="20">
        <v>421</v>
      </c>
      <c r="C283" s="20">
        <v>57</v>
      </c>
      <c r="D283" s="20">
        <v>248</v>
      </c>
      <c r="E283" s="20">
        <v>19</v>
      </c>
      <c r="F283" s="20">
        <v>156</v>
      </c>
      <c r="G283" s="20">
        <v>15</v>
      </c>
      <c r="H283" s="20">
        <v>32</v>
      </c>
      <c r="I283" s="20">
        <v>332</v>
      </c>
    </row>
    <row r="284" spans="1:9" ht="11.15" customHeight="1" x14ac:dyDescent="0.2">
      <c r="A284" s="21" t="s">
        <v>126</v>
      </c>
      <c r="B284" s="30">
        <v>100</v>
      </c>
      <c r="C284" s="30">
        <v>13.539192</v>
      </c>
      <c r="D284" s="30">
        <v>58.907362999999997</v>
      </c>
      <c r="E284" s="30">
        <v>4.513064</v>
      </c>
      <c r="F284" s="30">
        <v>37.054631999999998</v>
      </c>
      <c r="G284" s="30">
        <v>3.562945</v>
      </c>
      <c r="H284" s="30">
        <v>7.6009500000000001</v>
      </c>
      <c r="I284" s="30">
        <v>78.859857000000005</v>
      </c>
    </row>
    <row r="285" spans="1:9" ht="11.15" customHeight="1" x14ac:dyDescent="0.2">
      <c r="A285" s="19" t="s">
        <v>918</v>
      </c>
      <c r="B285" s="20">
        <v>358</v>
      </c>
      <c r="C285" s="20">
        <v>66</v>
      </c>
      <c r="D285" s="20">
        <v>206</v>
      </c>
      <c r="E285" s="20">
        <v>13</v>
      </c>
      <c r="F285" s="20">
        <v>102</v>
      </c>
      <c r="G285" s="20">
        <v>9</v>
      </c>
      <c r="H285" s="20">
        <v>27</v>
      </c>
      <c r="I285" s="20">
        <v>265</v>
      </c>
    </row>
    <row r="286" spans="1:9" ht="11.15" customHeight="1" x14ac:dyDescent="0.2">
      <c r="A286" s="21" t="s">
        <v>126</v>
      </c>
      <c r="B286" s="30">
        <v>100</v>
      </c>
      <c r="C286" s="30">
        <v>18.435753999999999</v>
      </c>
      <c r="D286" s="30">
        <v>57.541899000000001</v>
      </c>
      <c r="E286" s="30">
        <v>3.6312850000000001</v>
      </c>
      <c r="F286" s="30">
        <v>28.491620000000001</v>
      </c>
      <c r="G286" s="30">
        <v>2.5139659999999999</v>
      </c>
      <c r="H286" s="30">
        <v>7.5418989999999999</v>
      </c>
      <c r="I286" s="30">
        <v>74.022345999999999</v>
      </c>
    </row>
    <row r="287" spans="1:9" ht="11.15" customHeight="1" x14ac:dyDescent="0.2">
      <c r="A287" s="19" t="s">
        <v>919</v>
      </c>
      <c r="B287" s="20">
        <v>217</v>
      </c>
      <c r="C287" s="20">
        <v>32</v>
      </c>
      <c r="D287" s="20">
        <v>132</v>
      </c>
      <c r="E287" s="20">
        <v>9</v>
      </c>
      <c r="F287" s="20">
        <v>57</v>
      </c>
      <c r="G287" s="20">
        <v>9</v>
      </c>
      <c r="H287" s="20">
        <v>20</v>
      </c>
      <c r="I287" s="20">
        <v>165</v>
      </c>
    </row>
    <row r="288" spans="1:9" ht="11.15" customHeight="1" x14ac:dyDescent="0.2">
      <c r="A288" s="21" t="s">
        <v>126</v>
      </c>
      <c r="B288" s="30">
        <v>100</v>
      </c>
      <c r="C288" s="30">
        <v>14.746544</v>
      </c>
      <c r="D288" s="30">
        <v>60.829492999999999</v>
      </c>
      <c r="E288" s="30">
        <v>4.1474650000000004</v>
      </c>
      <c r="F288" s="30">
        <v>26.267281000000001</v>
      </c>
      <c r="G288" s="30">
        <v>4.1474650000000004</v>
      </c>
      <c r="H288" s="30">
        <v>9.2165900000000001</v>
      </c>
      <c r="I288" s="30">
        <v>76.036866000000003</v>
      </c>
    </row>
    <row r="289" spans="1:9" ht="11.15" customHeight="1" x14ac:dyDescent="0.2">
      <c r="A289" s="19" t="s">
        <v>920</v>
      </c>
      <c r="B289" s="20">
        <v>234</v>
      </c>
      <c r="C289" s="20">
        <v>42</v>
      </c>
      <c r="D289" s="20">
        <v>120</v>
      </c>
      <c r="E289" s="20">
        <v>22</v>
      </c>
      <c r="F289" s="20">
        <v>62</v>
      </c>
      <c r="G289" s="20">
        <v>7</v>
      </c>
      <c r="H289" s="20">
        <v>21</v>
      </c>
      <c r="I289" s="20">
        <v>171</v>
      </c>
    </row>
    <row r="290" spans="1:9" ht="11.15" customHeight="1" x14ac:dyDescent="0.2">
      <c r="A290" s="31"/>
      <c r="B290" s="32">
        <v>100</v>
      </c>
      <c r="C290" s="32">
        <v>17.948718</v>
      </c>
      <c r="D290" s="32">
        <v>51.282051000000003</v>
      </c>
      <c r="E290" s="32">
        <v>9.4017090000000003</v>
      </c>
      <c r="F290" s="32">
        <v>26.495726000000001</v>
      </c>
      <c r="G290" s="32">
        <v>2.9914529999999999</v>
      </c>
      <c r="H290" s="32">
        <v>8.9743589999999998</v>
      </c>
      <c r="I290" s="32">
        <v>73.076922999999994</v>
      </c>
    </row>
    <row r="291" spans="1:9" ht="11.15" customHeight="1" x14ac:dyDescent="0.2"/>
  </sheetData>
  <phoneticPr fontId="1"/>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748D7-55D0-4C82-9F40-BA1B432324E9}">
  <dimension ref="A1:N29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HYPERLINK("#'目次'!B11","[5]")</f>
        <v>[5]</v>
      </c>
    </row>
    <row r="3" spans="1:14" x14ac:dyDescent="0.2">
      <c r="A3" s="9" t="s">
        <v>126</v>
      </c>
      <c r="B3" s="12" t="s">
        <v>153</v>
      </c>
    </row>
    <row r="4" spans="1:14" s="15" customFormat="1" ht="37.5" x14ac:dyDescent="0.2">
      <c r="A4" s="13" t="s">
        <v>126</v>
      </c>
      <c r="B4" s="14" t="s">
        <v>831</v>
      </c>
      <c r="C4" s="14" t="s">
        <v>875</v>
      </c>
      <c r="D4" s="14" t="s">
        <v>876</v>
      </c>
      <c r="E4" s="14" t="s">
        <v>877</v>
      </c>
      <c r="F4" s="14" t="s">
        <v>878</v>
      </c>
      <c r="G4" s="14" t="s">
        <v>879</v>
      </c>
      <c r="H4" s="14" t="s">
        <v>880</v>
      </c>
      <c r="I4" s="14" t="s">
        <v>881</v>
      </c>
      <c r="J4" s="14" t="s">
        <v>882</v>
      </c>
      <c r="K4" s="14" t="s">
        <v>883</v>
      </c>
      <c r="L4" s="14" t="s">
        <v>884</v>
      </c>
      <c r="M4" s="14" t="s">
        <v>873</v>
      </c>
      <c r="N4" s="14" t="s">
        <v>1189</v>
      </c>
    </row>
    <row r="5" spans="1:14" x14ac:dyDescent="0.2">
      <c r="A5" s="16" t="s">
        <v>845</v>
      </c>
      <c r="B5" s="17">
        <v>2188</v>
      </c>
      <c r="C5" s="17">
        <v>366</v>
      </c>
      <c r="D5" s="17">
        <v>954</v>
      </c>
      <c r="E5" s="17">
        <v>345</v>
      </c>
      <c r="F5" s="17">
        <v>141</v>
      </c>
      <c r="G5" s="17">
        <v>56</v>
      </c>
      <c r="H5" s="17">
        <v>48</v>
      </c>
      <c r="I5" s="17">
        <v>20</v>
      </c>
      <c r="J5" s="17">
        <v>4</v>
      </c>
      <c r="K5" s="17">
        <v>2</v>
      </c>
      <c r="L5" s="17">
        <v>2</v>
      </c>
      <c r="M5" s="17">
        <v>250</v>
      </c>
      <c r="N5" s="17">
        <v>0</v>
      </c>
    </row>
    <row r="6" spans="1:14" x14ac:dyDescent="0.2">
      <c r="A6" s="21" t="s">
        <v>126</v>
      </c>
      <c r="B6" s="30">
        <v>100</v>
      </c>
      <c r="C6" s="30">
        <v>16.727605000000001</v>
      </c>
      <c r="D6" s="30">
        <v>43.601463000000003</v>
      </c>
      <c r="E6" s="30">
        <v>15.767823999999999</v>
      </c>
      <c r="F6" s="30">
        <v>6.4442409999999999</v>
      </c>
      <c r="G6" s="30">
        <v>2.559415</v>
      </c>
      <c r="H6" s="30">
        <v>2.193784</v>
      </c>
      <c r="I6" s="30">
        <v>0.91407700000000003</v>
      </c>
      <c r="J6" s="30">
        <v>0.18281500000000001</v>
      </c>
      <c r="K6" s="30">
        <v>9.1408000000000003E-2</v>
      </c>
      <c r="L6" s="30">
        <v>9.1408000000000003E-2</v>
      </c>
      <c r="M6" s="30">
        <v>11.42596</v>
      </c>
      <c r="N6" s="30">
        <v>1.3998969999999999</v>
      </c>
    </row>
    <row r="7" spans="1:14" x14ac:dyDescent="0.2">
      <c r="A7" s="18" t="s">
        <v>846</v>
      </c>
      <c r="B7" s="18"/>
      <c r="C7" s="18"/>
      <c r="D7" s="18"/>
      <c r="E7" s="18"/>
      <c r="F7" s="18"/>
      <c r="G7" s="18"/>
      <c r="H7" s="18"/>
      <c r="I7" s="18"/>
      <c r="J7" s="18"/>
      <c r="K7" s="18"/>
      <c r="L7" s="18"/>
      <c r="M7" s="18"/>
      <c r="N7" s="18"/>
    </row>
    <row r="8" spans="1:14" x14ac:dyDescent="0.2">
      <c r="A8" s="19" t="s">
        <v>847</v>
      </c>
      <c r="B8" s="20">
        <v>1092</v>
      </c>
      <c r="C8" s="20">
        <v>166</v>
      </c>
      <c r="D8" s="20">
        <v>490</v>
      </c>
      <c r="E8" s="20">
        <v>181</v>
      </c>
      <c r="F8" s="20">
        <v>65</v>
      </c>
      <c r="G8" s="20">
        <v>32</v>
      </c>
      <c r="H8" s="20">
        <v>21</v>
      </c>
      <c r="I8" s="20">
        <v>6</v>
      </c>
      <c r="J8" s="20">
        <v>4</v>
      </c>
      <c r="K8" s="20">
        <v>1</v>
      </c>
      <c r="L8" s="20">
        <v>1</v>
      </c>
      <c r="M8" s="20">
        <v>125</v>
      </c>
      <c r="N8" s="20">
        <v>0</v>
      </c>
    </row>
    <row r="9" spans="1:14" x14ac:dyDescent="0.2">
      <c r="A9" s="21" t="s">
        <v>126</v>
      </c>
      <c r="B9" s="30">
        <v>100</v>
      </c>
      <c r="C9" s="30">
        <v>15.201465000000001</v>
      </c>
      <c r="D9" s="30">
        <v>44.871794999999999</v>
      </c>
      <c r="E9" s="30">
        <v>16.575092000000001</v>
      </c>
      <c r="F9" s="30">
        <v>5.9523809999999999</v>
      </c>
      <c r="G9" s="30">
        <v>2.9304030000000001</v>
      </c>
      <c r="H9" s="30">
        <v>1.9230769999999999</v>
      </c>
      <c r="I9" s="30">
        <v>0.54945100000000002</v>
      </c>
      <c r="J9" s="30">
        <v>0.36630000000000001</v>
      </c>
      <c r="K9" s="30">
        <v>9.1575000000000004E-2</v>
      </c>
      <c r="L9" s="30">
        <v>9.1575000000000004E-2</v>
      </c>
      <c r="M9" s="30">
        <v>11.446885999999999</v>
      </c>
      <c r="N9" s="30">
        <v>1.407446</v>
      </c>
    </row>
    <row r="10" spans="1:14" x14ac:dyDescent="0.2">
      <c r="A10" s="19" t="s">
        <v>848</v>
      </c>
      <c r="B10" s="20">
        <v>1095</v>
      </c>
      <c r="C10" s="20">
        <v>200</v>
      </c>
      <c r="D10" s="20">
        <v>463</v>
      </c>
      <c r="E10" s="20">
        <v>164</v>
      </c>
      <c r="F10" s="20">
        <v>76</v>
      </c>
      <c r="G10" s="20">
        <v>24</v>
      </c>
      <c r="H10" s="20">
        <v>27</v>
      </c>
      <c r="I10" s="20">
        <v>14</v>
      </c>
      <c r="J10" s="20">
        <v>0</v>
      </c>
      <c r="K10" s="20">
        <v>1</v>
      </c>
      <c r="L10" s="20">
        <v>1</v>
      </c>
      <c r="M10" s="20">
        <v>125</v>
      </c>
      <c r="N10" s="20">
        <v>0</v>
      </c>
    </row>
    <row r="11" spans="1:14" x14ac:dyDescent="0.2">
      <c r="A11" s="21" t="s">
        <v>126</v>
      </c>
      <c r="B11" s="30">
        <v>100</v>
      </c>
      <c r="C11" s="30">
        <v>18.26484</v>
      </c>
      <c r="D11" s="30">
        <v>42.283104999999999</v>
      </c>
      <c r="E11" s="30">
        <v>14.977169</v>
      </c>
      <c r="F11" s="30">
        <v>6.940639</v>
      </c>
      <c r="G11" s="30">
        <v>2.1917810000000002</v>
      </c>
      <c r="H11" s="30">
        <v>2.4657529999999999</v>
      </c>
      <c r="I11" s="30">
        <v>1.2785390000000001</v>
      </c>
      <c r="J11" s="30">
        <v>0</v>
      </c>
      <c r="K11" s="30">
        <v>9.1324000000000002E-2</v>
      </c>
      <c r="L11" s="30">
        <v>9.1324000000000002E-2</v>
      </c>
      <c r="M11" s="30">
        <v>11.415525000000001</v>
      </c>
      <c r="N11" s="30">
        <v>1.392784</v>
      </c>
    </row>
    <row r="12" spans="1:14" x14ac:dyDescent="0.2">
      <c r="A12" s="19" t="s">
        <v>849</v>
      </c>
      <c r="B12" s="20">
        <v>1</v>
      </c>
      <c r="C12" s="20">
        <v>0</v>
      </c>
      <c r="D12" s="20">
        <v>1</v>
      </c>
      <c r="E12" s="20">
        <v>0</v>
      </c>
      <c r="F12" s="20">
        <v>0</v>
      </c>
      <c r="G12" s="20">
        <v>0</v>
      </c>
      <c r="H12" s="20">
        <v>0</v>
      </c>
      <c r="I12" s="20">
        <v>0</v>
      </c>
      <c r="J12" s="20">
        <v>0</v>
      </c>
      <c r="K12" s="20">
        <v>0</v>
      </c>
      <c r="L12" s="20">
        <v>0</v>
      </c>
      <c r="M12" s="20">
        <v>0</v>
      </c>
      <c r="N12" s="20">
        <v>0</v>
      </c>
    </row>
    <row r="13" spans="1:14" x14ac:dyDescent="0.2">
      <c r="A13" s="21" t="s">
        <v>126</v>
      </c>
      <c r="B13" s="30">
        <v>100</v>
      </c>
      <c r="C13" s="30">
        <v>0</v>
      </c>
      <c r="D13" s="30">
        <v>100</v>
      </c>
      <c r="E13" s="30">
        <v>0</v>
      </c>
      <c r="F13" s="30">
        <v>0</v>
      </c>
      <c r="G13" s="30">
        <v>0</v>
      </c>
      <c r="H13" s="30">
        <v>0</v>
      </c>
      <c r="I13" s="30">
        <v>0</v>
      </c>
      <c r="J13" s="30">
        <v>0</v>
      </c>
      <c r="K13" s="30">
        <v>0</v>
      </c>
      <c r="L13" s="30">
        <v>0</v>
      </c>
      <c r="M13" s="30">
        <v>0</v>
      </c>
      <c r="N13" s="30">
        <v>1</v>
      </c>
    </row>
    <row r="14" spans="1:14" x14ac:dyDescent="0.2">
      <c r="A14" s="18" t="s">
        <v>850</v>
      </c>
      <c r="B14" s="18"/>
      <c r="C14" s="18"/>
      <c r="D14" s="18"/>
      <c r="E14" s="18"/>
      <c r="F14" s="18"/>
      <c r="G14" s="18"/>
      <c r="H14" s="18"/>
      <c r="I14" s="18"/>
      <c r="J14" s="18"/>
      <c r="K14" s="18"/>
      <c r="L14" s="18"/>
      <c r="M14" s="18"/>
      <c r="N14" s="18"/>
    </row>
    <row r="15" spans="1:14" x14ac:dyDescent="0.2">
      <c r="A15" s="19" t="s">
        <v>851</v>
      </c>
      <c r="B15" s="20">
        <v>387</v>
      </c>
      <c r="C15" s="20">
        <v>68</v>
      </c>
      <c r="D15" s="20">
        <v>160</v>
      </c>
      <c r="E15" s="20">
        <v>87</v>
      </c>
      <c r="F15" s="20">
        <v>32</v>
      </c>
      <c r="G15" s="20">
        <v>8</v>
      </c>
      <c r="H15" s="20">
        <v>7</v>
      </c>
      <c r="I15" s="20">
        <v>2</v>
      </c>
      <c r="J15" s="20">
        <v>0</v>
      </c>
      <c r="K15" s="20">
        <v>0</v>
      </c>
      <c r="L15" s="20">
        <v>0</v>
      </c>
      <c r="M15" s="20">
        <v>23</v>
      </c>
      <c r="N15" s="20">
        <v>0</v>
      </c>
    </row>
    <row r="16" spans="1:14" x14ac:dyDescent="0.2">
      <c r="A16" s="21" t="s">
        <v>126</v>
      </c>
      <c r="B16" s="30">
        <v>100</v>
      </c>
      <c r="C16" s="30">
        <v>17.571059000000002</v>
      </c>
      <c r="D16" s="30">
        <v>41.343668999999998</v>
      </c>
      <c r="E16" s="30">
        <v>22.480619999999998</v>
      </c>
      <c r="F16" s="30">
        <v>8.2687340000000003</v>
      </c>
      <c r="G16" s="30">
        <v>2.067183</v>
      </c>
      <c r="H16" s="30">
        <v>1.808786</v>
      </c>
      <c r="I16" s="30">
        <v>0.51679600000000003</v>
      </c>
      <c r="J16" s="30">
        <v>0</v>
      </c>
      <c r="K16" s="30">
        <v>0</v>
      </c>
      <c r="L16" s="30">
        <v>0</v>
      </c>
      <c r="M16" s="30">
        <v>5.9431520000000004</v>
      </c>
      <c r="N16" s="30">
        <v>1.398352</v>
      </c>
    </row>
    <row r="17" spans="1:14" x14ac:dyDescent="0.2">
      <c r="A17" s="19" t="s">
        <v>852</v>
      </c>
      <c r="B17" s="20">
        <v>432</v>
      </c>
      <c r="C17" s="20">
        <v>59</v>
      </c>
      <c r="D17" s="20">
        <v>203</v>
      </c>
      <c r="E17" s="20">
        <v>78</v>
      </c>
      <c r="F17" s="20">
        <v>22</v>
      </c>
      <c r="G17" s="20">
        <v>11</v>
      </c>
      <c r="H17" s="20">
        <v>7</v>
      </c>
      <c r="I17" s="20">
        <v>3</v>
      </c>
      <c r="J17" s="20">
        <v>1</v>
      </c>
      <c r="K17" s="20">
        <v>1</v>
      </c>
      <c r="L17" s="20">
        <v>0</v>
      </c>
      <c r="M17" s="20">
        <v>47</v>
      </c>
      <c r="N17" s="20">
        <v>0</v>
      </c>
    </row>
    <row r="18" spans="1:14" x14ac:dyDescent="0.2">
      <c r="A18" s="21" t="s">
        <v>126</v>
      </c>
      <c r="B18" s="30">
        <v>100</v>
      </c>
      <c r="C18" s="30">
        <v>13.657406999999999</v>
      </c>
      <c r="D18" s="30">
        <v>46.990741</v>
      </c>
      <c r="E18" s="30">
        <v>18.055555999999999</v>
      </c>
      <c r="F18" s="30">
        <v>5.0925929999999999</v>
      </c>
      <c r="G18" s="30">
        <v>2.5462959999999999</v>
      </c>
      <c r="H18" s="30">
        <v>1.6203700000000001</v>
      </c>
      <c r="I18" s="30">
        <v>0.69444399999999995</v>
      </c>
      <c r="J18" s="30">
        <v>0.23148099999999999</v>
      </c>
      <c r="K18" s="30">
        <v>0.23148099999999999</v>
      </c>
      <c r="L18" s="30">
        <v>0</v>
      </c>
      <c r="M18" s="30">
        <v>10.879630000000001</v>
      </c>
      <c r="N18" s="30">
        <v>1.3948050000000001</v>
      </c>
    </row>
    <row r="19" spans="1:14" x14ac:dyDescent="0.2">
      <c r="A19" s="19" t="s">
        <v>853</v>
      </c>
      <c r="B19" s="20">
        <v>449</v>
      </c>
      <c r="C19" s="20">
        <v>67</v>
      </c>
      <c r="D19" s="20">
        <v>208</v>
      </c>
      <c r="E19" s="20">
        <v>62</v>
      </c>
      <c r="F19" s="20">
        <v>21</v>
      </c>
      <c r="G19" s="20">
        <v>13</v>
      </c>
      <c r="H19" s="20">
        <v>10</v>
      </c>
      <c r="I19" s="20">
        <v>9</v>
      </c>
      <c r="J19" s="20">
        <v>0</v>
      </c>
      <c r="K19" s="20">
        <v>1</v>
      </c>
      <c r="L19" s="20">
        <v>1</v>
      </c>
      <c r="M19" s="20">
        <v>57</v>
      </c>
      <c r="N19" s="20">
        <v>0</v>
      </c>
    </row>
    <row r="20" spans="1:14" x14ac:dyDescent="0.2">
      <c r="A20" s="21" t="s">
        <v>126</v>
      </c>
      <c r="B20" s="30">
        <v>100</v>
      </c>
      <c r="C20" s="30">
        <v>14.922048999999999</v>
      </c>
      <c r="D20" s="30">
        <v>46.325167</v>
      </c>
      <c r="E20" s="30">
        <v>13.808463</v>
      </c>
      <c r="F20" s="30">
        <v>4.67706</v>
      </c>
      <c r="G20" s="30">
        <v>2.8953229999999999</v>
      </c>
      <c r="H20" s="30">
        <v>2.2271709999999998</v>
      </c>
      <c r="I20" s="30">
        <v>2.004454</v>
      </c>
      <c r="J20" s="30">
        <v>0</v>
      </c>
      <c r="K20" s="30">
        <v>0.222717</v>
      </c>
      <c r="L20" s="30">
        <v>0.222717</v>
      </c>
      <c r="M20" s="30">
        <v>12.694877999999999</v>
      </c>
      <c r="N20" s="30">
        <v>1.4489799999999999</v>
      </c>
    </row>
    <row r="21" spans="1:14" x14ac:dyDescent="0.2">
      <c r="A21" s="19" t="s">
        <v>854</v>
      </c>
      <c r="B21" s="20">
        <v>427</v>
      </c>
      <c r="C21" s="20">
        <v>82</v>
      </c>
      <c r="D21" s="20">
        <v>188</v>
      </c>
      <c r="E21" s="20">
        <v>43</v>
      </c>
      <c r="F21" s="20">
        <v>23</v>
      </c>
      <c r="G21" s="20">
        <v>12</v>
      </c>
      <c r="H21" s="20">
        <v>15</v>
      </c>
      <c r="I21" s="20">
        <v>4</v>
      </c>
      <c r="J21" s="20">
        <v>1</v>
      </c>
      <c r="K21" s="20">
        <v>0</v>
      </c>
      <c r="L21" s="20">
        <v>0</v>
      </c>
      <c r="M21" s="20">
        <v>59</v>
      </c>
      <c r="N21" s="20">
        <v>0</v>
      </c>
    </row>
    <row r="22" spans="1:14" x14ac:dyDescent="0.2">
      <c r="A22" s="21" t="s">
        <v>126</v>
      </c>
      <c r="B22" s="30">
        <v>100</v>
      </c>
      <c r="C22" s="30">
        <v>19.203747</v>
      </c>
      <c r="D22" s="30">
        <v>44.028103000000002</v>
      </c>
      <c r="E22" s="30">
        <v>10.070258000000001</v>
      </c>
      <c r="F22" s="30">
        <v>5.3864169999999998</v>
      </c>
      <c r="G22" s="30">
        <v>2.8103039999999999</v>
      </c>
      <c r="H22" s="30">
        <v>3.5128810000000001</v>
      </c>
      <c r="I22" s="30">
        <v>0.93676800000000005</v>
      </c>
      <c r="J22" s="30">
        <v>0.23419200000000001</v>
      </c>
      <c r="K22" s="30">
        <v>0</v>
      </c>
      <c r="L22" s="30">
        <v>0</v>
      </c>
      <c r="M22" s="30">
        <v>13.81733</v>
      </c>
      <c r="N22" s="30">
        <v>1.350543</v>
      </c>
    </row>
    <row r="23" spans="1:14" x14ac:dyDescent="0.2">
      <c r="A23" s="19" t="s">
        <v>855</v>
      </c>
      <c r="B23" s="20">
        <v>274</v>
      </c>
      <c r="C23" s="20">
        <v>39</v>
      </c>
      <c r="D23" s="20">
        <v>125</v>
      </c>
      <c r="E23" s="20">
        <v>30</v>
      </c>
      <c r="F23" s="20">
        <v>23</v>
      </c>
      <c r="G23" s="20">
        <v>10</v>
      </c>
      <c r="H23" s="20">
        <v>6</v>
      </c>
      <c r="I23" s="20">
        <v>2</v>
      </c>
      <c r="J23" s="20">
        <v>0</v>
      </c>
      <c r="K23" s="20">
        <v>0</v>
      </c>
      <c r="L23" s="20">
        <v>0</v>
      </c>
      <c r="M23" s="20">
        <v>39</v>
      </c>
      <c r="N23" s="20">
        <v>0</v>
      </c>
    </row>
    <row r="24" spans="1:14" x14ac:dyDescent="0.2">
      <c r="A24" s="21" t="s">
        <v>126</v>
      </c>
      <c r="B24" s="30">
        <v>100</v>
      </c>
      <c r="C24" s="30">
        <v>14.233577</v>
      </c>
      <c r="D24" s="30">
        <v>45.620438</v>
      </c>
      <c r="E24" s="30">
        <v>10.948905</v>
      </c>
      <c r="F24" s="30">
        <v>8.3941610000000004</v>
      </c>
      <c r="G24" s="30">
        <v>3.649635</v>
      </c>
      <c r="H24" s="30">
        <v>2.189781</v>
      </c>
      <c r="I24" s="30">
        <v>0.72992699999999999</v>
      </c>
      <c r="J24" s="30">
        <v>0</v>
      </c>
      <c r="K24" s="30">
        <v>0</v>
      </c>
      <c r="L24" s="30">
        <v>0</v>
      </c>
      <c r="M24" s="30">
        <v>14.233577</v>
      </c>
      <c r="N24" s="30">
        <v>1.4297869999999999</v>
      </c>
    </row>
    <row r="25" spans="1:14" x14ac:dyDescent="0.2">
      <c r="A25" s="19" t="s">
        <v>856</v>
      </c>
      <c r="B25" s="20">
        <v>137</v>
      </c>
      <c r="C25" s="20">
        <v>36</v>
      </c>
      <c r="D25" s="20">
        <v>51</v>
      </c>
      <c r="E25" s="20">
        <v>21</v>
      </c>
      <c r="F25" s="20">
        <v>9</v>
      </c>
      <c r="G25" s="20">
        <v>1</v>
      </c>
      <c r="H25" s="20">
        <v>3</v>
      </c>
      <c r="I25" s="20">
        <v>0</v>
      </c>
      <c r="J25" s="20">
        <v>2</v>
      </c>
      <c r="K25" s="20">
        <v>0</v>
      </c>
      <c r="L25" s="20">
        <v>1</v>
      </c>
      <c r="M25" s="20">
        <v>13</v>
      </c>
      <c r="N25" s="20">
        <v>0</v>
      </c>
    </row>
    <row r="26" spans="1:14" x14ac:dyDescent="0.2">
      <c r="A26" s="21" t="s">
        <v>126</v>
      </c>
      <c r="B26" s="30">
        <v>100</v>
      </c>
      <c r="C26" s="30">
        <v>26.277372</v>
      </c>
      <c r="D26" s="30">
        <v>37.226277000000003</v>
      </c>
      <c r="E26" s="30">
        <v>15.328467</v>
      </c>
      <c r="F26" s="30">
        <v>6.5693429999999999</v>
      </c>
      <c r="G26" s="30">
        <v>0.72992699999999999</v>
      </c>
      <c r="H26" s="30">
        <v>2.189781</v>
      </c>
      <c r="I26" s="30">
        <v>0</v>
      </c>
      <c r="J26" s="30">
        <v>1.459854</v>
      </c>
      <c r="K26" s="30">
        <v>0</v>
      </c>
      <c r="L26" s="30">
        <v>0.72992699999999999</v>
      </c>
      <c r="M26" s="30">
        <v>9.4890509999999999</v>
      </c>
      <c r="N26" s="30">
        <v>1.3064519999999999</v>
      </c>
    </row>
    <row r="27" spans="1:14" x14ac:dyDescent="0.2">
      <c r="A27" s="19" t="s">
        <v>857</v>
      </c>
      <c r="B27" s="20">
        <v>71</v>
      </c>
      <c r="C27" s="20">
        <v>13</v>
      </c>
      <c r="D27" s="20">
        <v>19</v>
      </c>
      <c r="E27" s="20">
        <v>17</v>
      </c>
      <c r="F27" s="20">
        <v>10</v>
      </c>
      <c r="G27" s="20">
        <v>1</v>
      </c>
      <c r="H27" s="20">
        <v>0</v>
      </c>
      <c r="I27" s="20">
        <v>0</v>
      </c>
      <c r="J27" s="20">
        <v>0</v>
      </c>
      <c r="K27" s="20">
        <v>0</v>
      </c>
      <c r="L27" s="20">
        <v>0</v>
      </c>
      <c r="M27" s="20">
        <v>11</v>
      </c>
      <c r="N27" s="20">
        <v>0</v>
      </c>
    </row>
    <row r="28" spans="1:14" x14ac:dyDescent="0.2">
      <c r="A28" s="21" t="s">
        <v>126</v>
      </c>
      <c r="B28" s="30">
        <v>100</v>
      </c>
      <c r="C28" s="30">
        <v>18.309858999999999</v>
      </c>
      <c r="D28" s="30">
        <v>26.760563000000001</v>
      </c>
      <c r="E28" s="30">
        <v>23.943662</v>
      </c>
      <c r="F28" s="30">
        <v>14.084507</v>
      </c>
      <c r="G28" s="30">
        <v>1.4084509999999999</v>
      </c>
      <c r="H28" s="30">
        <v>0</v>
      </c>
      <c r="I28" s="30">
        <v>0</v>
      </c>
      <c r="J28" s="30">
        <v>0</v>
      </c>
      <c r="K28" s="30">
        <v>0</v>
      </c>
      <c r="L28" s="30">
        <v>0</v>
      </c>
      <c r="M28" s="30">
        <v>15.492958</v>
      </c>
      <c r="N28" s="30">
        <v>1.45</v>
      </c>
    </row>
    <row r="29" spans="1:14" x14ac:dyDescent="0.2">
      <c r="A29" s="19" t="s">
        <v>858</v>
      </c>
      <c r="B29" s="20">
        <v>11</v>
      </c>
      <c r="C29" s="20">
        <v>2</v>
      </c>
      <c r="D29" s="20">
        <v>0</v>
      </c>
      <c r="E29" s="20">
        <v>7</v>
      </c>
      <c r="F29" s="20">
        <v>1</v>
      </c>
      <c r="G29" s="20">
        <v>0</v>
      </c>
      <c r="H29" s="20">
        <v>0</v>
      </c>
      <c r="I29" s="20">
        <v>0</v>
      </c>
      <c r="J29" s="20">
        <v>0</v>
      </c>
      <c r="K29" s="20">
        <v>0</v>
      </c>
      <c r="L29" s="20">
        <v>0</v>
      </c>
      <c r="M29" s="20">
        <v>1</v>
      </c>
      <c r="N29" s="20">
        <v>0</v>
      </c>
    </row>
    <row r="30" spans="1:14" x14ac:dyDescent="0.2">
      <c r="A30" s="21" t="s">
        <v>126</v>
      </c>
      <c r="B30" s="30">
        <v>100</v>
      </c>
      <c r="C30" s="30">
        <v>18.181818</v>
      </c>
      <c r="D30" s="30">
        <v>0</v>
      </c>
      <c r="E30" s="30">
        <v>63.636364</v>
      </c>
      <c r="F30" s="30">
        <v>9.0909089999999999</v>
      </c>
      <c r="G30" s="30">
        <v>0</v>
      </c>
      <c r="H30" s="30">
        <v>0</v>
      </c>
      <c r="I30" s="30">
        <v>0</v>
      </c>
      <c r="J30" s="30">
        <v>0</v>
      </c>
      <c r="K30" s="30">
        <v>0</v>
      </c>
      <c r="L30" s="30">
        <v>0</v>
      </c>
      <c r="M30" s="30">
        <v>9.0909089999999999</v>
      </c>
      <c r="N30" s="30">
        <v>1.7</v>
      </c>
    </row>
    <row r="31" spans="1:14" x14ac:dyDescent="0.2">
      <c r="A31" s="19" t="s">
        <v>859</v>
      </c>
      <c r="B31" s="20">
        <v>881</v>
      </c>
      <c r="C31" s="20">
        <v>126</v>
      </c>
      <c r="D31" s="20">
        <v>411</v>
      </c>
      <c r="E31" s="20">
        <v>140</v>
      </c>
      <c r="F31" s="20">
        <v>43</v>
      </c>
      <c r="G31" s="20">
        <v>24</v>
      </c>
      <c r="H31" s="20">
        <v>17</v>
      </c>
      <c r="I31" s="20">
        <v>12</v>
      </c>
      <c r="J31" s="20">
        <v>1</v>
      </c>
      <c r="K31" s="20">
        <v>2</v>
      </c>
      <c r="L31" s="20">
        <v>1</v>
      </c>
      <c r="M31" s="20">
        <v>104</v>
      </c>
      <c r="N31" s="20">
        <v>0</v>
      </c>
    </row>
    <row r="32" spans="1:14" x14ac:dyDescent="0.2">
      <c r="A32" s="21" t="s">
        <v>126</v>
      </c>
      <c r="B32" s="30">
        <v>100</v>
      </c>
      <c r="C32" s="30">
        <v>14.30193</v>
      </c>
      <c r="D32" s="30">
        <v>46.651532000000003</v>
      </c>
      <c r="E32" s="30">
        <v>15.891033</v>
      </c>
      <c r="F32" s="30">
        <v>4.8808170000000004</v>
      </c>
      <c r="G32" s="30">
        <v>2.7241770000000001</v>
      </c>
      <c r="H32" s="30">
        <v>1.9296249999999999</v>
      </c>
      <c r="I32" s="30">
        <v>1.3620890000000001</v>
      </c>
      <c r="J32" s="30">
        <v>0.113507</v>
      </c>
      <c r="K32" s="30">
        <v>0.22701499999999999</v>
      </c>
      <c r="L32" s="30">
        <v>0.113507</v>
      </c>
      <c r="M32" s="30">
        <v>11.804767</v>
      </c>
      <c r="N32" s="30">
        <v>1.4221360000000001</v>
      </c>
    </row>
    <row r="33" spans="1:14" x14ac:dyDescent="0.2">
      <c r="A33" s="19" t="s">
        <v>860</v>
      </c>
      <c r="B33" s="20">
        <v>701</v>
      </c>
      <c r="C33" s="20">
        <v>121</v>
      </c>
      <c r="D33" s="20">
        <v>313</v>
      </c>
      <c r="E33" s="20">
        <v>73</v>
      </c>
      <c r="F33" s="20">
        <v>46</v>
      </c>
      <c r="G33" s="20">
        <v>22</v>
      </c>
      <c r="H33" s="20">
        <v>21</v>
      </c>
      <c r="I33" s="20">
        <v>6</v>
      </c>
      <c r="J33" s="20">
        <v>1</v>
      </c>
      <c r="K33" s="20">
        <v>0</v>
      </c>
      <c r="L33" s="20">
        <v>0</v>
      </c>
      <c r="M33" s="20">
        <v>98</v>
      </c>
      <c r="N33" s="20">
        <v>0</v>
      </c>
    </row>
    <row r="34" spans="1:14" x14ac:dyDescent="0.2">
      <c r="A34" s="21" t="s">
        <v>126</v>
      </c>
      <c r="B34" s="30">
        <v>100</v>
      </c>
      <c r="C34" s="30">
        <v>17.261056</v>
      </c>
      <c r="D34" s="30">
        <v>44.650499000000003</v>
      </c>
      <c r="E34" s="30">
        <v>10.413695000000001</v>
      </c>
      <c r="F34" s="30">
        <v>6.5620539999999998</v>
      </c>
      <c r="G34" s="30">
        <v>3.1383740000000002</v>
      </c>
      <c r="H34" s="30">
        <v>2.9957199999999999</v>
      </c>
      <c r="I34" s="30">
        <v>0.85592000000000001</v>
      </c>
      <c r="J34" s="30">
        <v>0.142653</v>
      </c>
      <c r="K34" s="30">
        <v>0</v>
      </c>
      <c r="L34" s="30">
        <v>0</v>
      </c>
      <c r="M34" s="30">
        <v>13.980029</v>
      </c>
      <c r="N34" s="30">
        <v>1.381426</v>
      </c>
    </row>
    <row r="35" spans="1:14" x14ac:dyDescent="0.2">
      <c r="A35" s="19" t="s">
        <v>861</v>
      </c>
      <c r="B35" s="20">
        <v>1801</v>
      </c>
      <c r="C35" s="20">
        <v>298</v>
      </c>
      <c r="D35" s="20">
        <v>794</v>
      </c>
      <c r="E35" s="20">
        <v>258</v>
      </c>
      <c r="F35" s="20">
        <v>109</v>
      </c>
      <c r="G35" s="20">
        <v>48</v>
      </c>
      <c r="H35" s="20">
        <v>41</v>
      </c>
      <c r="I35" s="20">
        <v>18</v>
      </c>
      <c r="J35" s="20">
        <v>4</v>
      </c>
      <c r="K35" s="20">
        <v>2</v>
      </c>
      <c r="L35" s="20">
        <v>2</v>
      </c>
      <c r="M35" s="20">
        <v>227</v>
      </c>
      <c r="N35" s="20">
        <v>0</v>
      </c>
    </row>
    <row r="36" spans="1:14" x14ac:dyDescent="0.2">
      <c r="A36" s="21" t="s">
        <v>126</v>
      </c>
      <c r="B36" s="30">
        <v>100</v>
      </c>
      <c r="C36" s="30">
        <v>16.546362999999999</v>
      </c>
      <c r="D36" s="30">
        <v>44.086618999999999</v>
      </c>
      <c r="E36" s="30">
        <v>14.325374999999999</v>
      </c>
      <c r="F36" s="30">
        <v>6.0521929999999999</v>
      </c>
      <c r="G36" s="30">
        <v>2.6651859999999998</v>
      </c>
      <c r="H36" s="30">
        <v>2.276513</v>
      </c>
      <c r="I36" s="30">
        <v>0.99944500000000003</v>
      </c>
      <c r="J36" s="30">
        <v>0.22209899999999999</v>
      </c>
      <c r="K36" s="30">
        <v>0.11104899999999999</v>
      </c>
      <c r="L36" s="30">
        <v>0.11104899999999999</v>
      </c>
      <c r="M36" s="30">
        <v>12.604108999999999</v>
      </c>
      <c r="N36" s="30">
        <v>1.4002540000000001</v>
      </c>
    </row>
    <row r="37" spans="1:14" x14ac:dyDescent="0.2">
      <c r="A37" s="19" t="s">
        <v>862</v>
      </c>
      <c r="B37" s="20">
        <v>920</v>
      </c>
      <c r="C37" s="20">
        <v>172</v>
      </c>
      <c r="D37" s="20">
        <v>383</v>
      </c>
      <c r="E37" s="20">
        <v>118</v>
      </c>
      <c r="F37" s="20">
        <v>66</v>
      </c>
      <c r="G37" s="20">
        <v>24</v>
      </c>
      <c r="H37" s="20">
        <v>24</v>
      </c>
      <c r="I37" s="20">
        <v>6</v>
      </c>
      <c r="J37" s="20">
        <v>3</v>
      </c>
      <c r="K37" s="20">
        <v>0</v>
      </c>
      <c r="L37" s="20">
        <v>1</v>
      </c>
      <c r="M37" s="20">
        <v>123</v>
      </c>
      <c r="N37" s="20">
        <v>0</v>
      </c>
    </row>
    <row r="38" spans="1:14" x14ac:dyDescent="0.2">
      <c r="A38" s="21" t="s">
        <v>126</v>
      </c>
      <c r="B38" s="30">
        <v>100</v>
      </c>
      <c r="C38" s="30">
        <v>18.695651999999999</v>
      </c>
      <c r="D38" s="30">
        <v>41.630434999999999</v>
      </c>
      <c r="E38" s="30">
        <v>12.826086999999999</v>
      </c>
      <c r="F38" s="30">
        <v>7.1739129999999998</v>
      </c>
      <c r="G38" s="30">
        <v>2.6086960000000001</v>
      </c>
      <c r="H38" s="30">
        <v>2.6086960000000001</v>
      </c>
      <c r="I38" s="30">
        <v>0.65217400000000003</v>
      </c>
      <c r="J38" s="30">
        <v>0.32608700000000002</v>
      </c>
      <c r="K38" s="30">
        <v>0</v>
      </c>
      <c r="L38" s="30">
        <v>0.108696</v>
      </c>
      <c r="M38" s="30">
        <v>13.369565</v>
      </c>
      <c r="N38" s="30">
        <v>1.3789210000000001</v>
      </c>
    </row>
    <row r="39" spans="1:14" x14ac:dyDescent="0.2">
      <c r="A39" s="19" t="s">
        <v>863</v>
      </c>
      <c r="B39" s="20">
        <v>219</v>
      </c>
      <c r="C39" s="20">
        <v>51</v>
      </c>
      <c r="D39" s="20">
        <v>70</v>
      </c>
      <c r="E39" s="20">
        <v>45</v>
      </c>
      <c r="F39" s="20">
        <v>20</v>
      </c>
      <c r="G39" s="20">
        <v>2</v>
      </c>
      <c r="H39" s="20">
        <v>3</v>
      </c>
      <c r="I39" s="20">
        <v>0</v>
      </c>
      <c r="J39" s="20">
        <v>2</v>
      </c>
      <c r="K39" s="20">
        <v>0</v>
      </c>
      <c r="L39" s="20">
        <v>1</v>
      </c>
      <c r="M39" s="20">
        <v>25</v>
      </c>
      <c r="N39" s="20">
        <v>0</v>
      </c>
    </row>
    <row r="40" spans="1:14" x14ac:dyDescent="0.2">
      <c r="A40" s="21" t="s">
        <v>126</v>
      </c>
      <c r="B40" s="30">
        <v>100</v>
      </c>
      <c r="C40" s="30">
        <v>23.287671</v>
      </c>
      <c r="D40" s="30">
        <v>31.963470000000001</v>
      </c>
      <c r="E40" s="30">
        <v>20.547944999999999</v>
      </c>
      <c r="F40" s="30">
        <v>9.1324199999999998</v>
      </c>
      <c r="G40" s="30">
        <v>0.913242</v>
      </c>
      <c r="H40" s="30">
        <v>1.3698630000000001</v>
      </c>
      <c r="I40" s="30">
        <v>0</v>
      </c>
      <c r="J40" s="30">
        <v>0.913242</v>
      </c>
      <c r="K40" s="30">
        <v>0</v>
      </c>
      <c r="L40" s="30">
        <v>0.456621</v>
      </c>
      <c r="M40" s="30">
        <v>11.415525000000001</v>
      </c>
      <c r="N40" s="30">
        <v>1.3711340000000001</v>
      </c>
    </row>
    <row r="41" spans="1:14" x14ac:dyDescent="0.2">
      <c r="A41" s="18" t="s">
        <v>864</v>
      </c>
      <c r="B41" s="17">
        <v>208</v>
      </c>
      <c r="C41" s="17">
        <v>42</v>
      </c>
      <c r="D41" s="17">
        <v>81</v>
      </c>
      <c r="E41" s="17">
        <v>47</v>
      </c>
      <c r="F41" s="17">
        <v>16</v>
      </c>
      <c r="G41" s="17">
        <v>6</v>
      </c>
      <c r="H41" s="17">
        <v>5</v>
      </c>
      <c r="I41" s="17">
        <v>0</v>
      </c>
      <c r="J41" s="17">
        <v>0</v>
      </c>
      <c r="K41" s="17">
        <v>0</v>
      </c>
      <c r="L41" s="17">
        <v>0</v>
      </c>
      <c r="M41" s="17">
        <v>11</v>
      </c>
      <c r="N41" s="17">
        <v>0</v>
      </c>
    </row>
    <row r="42" spans="1:14" x14ac:dyDescent="0.2">
      <c r="A42" s="21" t="s">
        <v>126</v>
      </c>
      <c r="B42" s="30">
        <v>100</v>
      </c>
      <c r="C42" s="30">
        <v>20.192308000000001</v>
      </c>
      <c r="D42" s="30">
        <v>38.942307999999997</v>
      </c>
      <c r="E42" s="30">
        <v>22.596153999999999</v>
      </c>
      <c r="F42" s="30">
        <v>7.6923079999999997</v>
      </c>
      <c r="G42" s="30">
        <v>2.8846150000000002</v>
      </c>
      <c r="H42" s="30">
        <v>2.4038460000000001</v>
      </c>
      <c r="I42" s="30">
        <v>0</v>
      </c>
      <c r="J42" s="30">
        <v>0</v>
      </c>
      <c r="K42" s="30">
        <v>0</v>
      </c>
      <c r="L42" s="30">
        <v>0</v>
      </c>
      <c r="M42" s="30">
        <v>5.288462</v>
      </c>
      <c r="N42" s="30">
        <v>1.380711</v>
      </c>
    </row>
    <row r="43" spans="1:14" x14ac:dyDescent="0.2">
      <c r="A43" s="19" t="s">
        <v>852</v>
      </c>
      <c r="B43" s="20">
        <v>220</v>
      </c>
      <c r="C43" s="20">
        <v>31</v>
      </c>
      <c r="D43" s="20">
        <v>97</v>
      </c>
      <c r="E43" s="20">
        <v>46</v>
      </c>
      <c r="F43" s="20">
        <v>13</v>
      </c>
      <c r="G43" s="20">
        <v>5</v>
      </c>
      <c r="H43" s="20">
        <v>5</v>
      </c>
      <c r="I43" s="20">
        <v>1</v>
      </c>
      <c r="J43" s="20">
        <v>1</v>
      </c>
      <c r="K43" s="20">
        <v>0</v>
      </c>
      <c r="L43" s="20">
        <v>0</v>
      </c>
      <c r="M43" s="20">
        <v>21</v>
      </c>
      <c r="N43" s="20">
        <v>0</v>
      </c>
    </row>
    <row r="44" spans="1:14" x14ac:dyDescent="0.2">
      <c r="A44" s="21" t="s">
        <v>126</v>
      </c>
      <c r="B44" s="30">
        <v>100</v>
      </c>
      <c r="C44" s="30">
        <v>14.090909</v>
      </c>
      <c r="D44" s="30">
        <v>44.090909000000003</v>
      </c>
      <c r="E44" s="30">
        <v>20.909091</v>
      </c>
      <c r="F44" s="30">
        <v>5.9090910000000001</v>
      </c>
      <c r="G44" s="30">
        <v>2.2727270000000002</v>
      </c>
      <c r="H44" s="30">
        <v>2.2727270000000002</v>
      </c>
      <c r="I44" s="30">
        <v>0.45454499999999998</v>
      </c>
      <c r="J44" s="30">
        <v>0.45454499999999998</v>
      </c>
      <c r="K44" s="30">
        <v>0</v>
      </c>
      <c r="L44" s="30">
        <v>0</v>
      </c>
      <c r="M44" s="30">
        <v>9.5454550000000005</v>
      </c>
      <c r="N44" s="30">
        <v>1.4371860000000001</v>
      </c>
    </row>
    <row r="45" spans="1:14" x14ac:dyDescent="0.2">
      <c r="A45" s="19" t="s">
        <v>853</v>
      </c>
      <c r="B45" s="20">
        <v>226</v>
      </c>
      <c r="C45" s="20">
        <v>35</v>
      </c>
      <c r="D45" s="20">
        <v>111</v>
      </c>
      <c r="E45" s="20">
        <v>29</v>
      </c>
      <c r="F45" s="20">
        <v>9</v>
      </c>
      <c r="G45" s="20">
        <v>9</v>
      </c>
      <c r="H45" s="20">
        <v>3</v>
      </c>
      <c r="I45" s="20">
        <v>3</v>
      </c>
      <c r="J45" s="20">
        <v>0</v>
      </c>
      <c r="K45" s="20">
        <v>1</v>
      </c>
      <c r="L45" s="20">
        <v>0</v>
      </c>
      <c r="M45" s="20">
        <v>26</v>
      </c>
      <c r="N45" s="20">
        <v>0</v>
      </c>
    </row>
    <row r="46" spans="1:14" x14ac:dyDescent="0.2">
      <c r="A46" s="21" t="s">
        <v>126</v>
      </c>
      <c r="B46" s="30">
        <v>100</v>
      </c>
      <c r="C46" s="30">
        <v>15.486726000000001</v>
      </c>
      <c r="D46" s="30">
        <v>49.115043999999997</v>
      </c>
      <c r="E46" s="30">
        <v>12.831858</v>
      </c>
      <c r="F46" s="30">
        <v>3.9823010000000001</v>
      </c>
      <c r="G46" s="30">
        <v>3.9823010000000001</v>
      </c>
      <c r="H46" s="30">
        <v>1.327434</v>
      </c>
      <c r="I46" s="30">
        <v>1.327434</v>
      </c>
      <c r="J46" s="30">
        <v>0</v>
      </c>
      <c r="K46" s="30">
        <v>0.44247799999999998</v>
      </c>
      <c r="L46" s="30">
        <v>0</v>
      </c>
      <c r="M46" s="30">
        <v>11.504424999999999</v>
      </c>
      <c r="N46" s="30">
        <v>1.365</v>
      </c>
    </row>
    <row r="47" spans="1:14" x14ac:dyDescent="0.2">
      <c r="A47" s="19" t="s">
        <v>854</v>
      </c>
      <c r="B47" s="20">
        <v>211</v>
      </c>
      <c r="C47" s="20">
        <v>30</v>
      </c>
      <c r="D47" s="20">
        <v>100</v>
      </c>
      <c r="E47" s="20">
        <v>20</v>
      </c>
      <c r="F47" s="20">
        <v>9</v>
      </c>
      <c r="G47" s="20">
        <v>9</v>
      </c>
      <c r="H47" s="20">
        <v>4</v>
      </c>
      <c r="I47" s="20">
        <v>2</v>
      </c>
      <c r="J47" s="20">
        <v>1</v>
      </c>
      <c r="K47" s="20">
        <v>0</v>
      </c>
      <c r="L47" s="20">
        <v>0</v>
      </c>
      <c r="M47" s="20">
        <v>36</v>
      </c>
      <c r="N47" s="20">
        <v>0</v>
      </c>
    </row>
    <row r="48" spans="1:14" x14ac:dyDescent="0.2">
      <c r="A48" s="21" t="s">
        <v>126</v>
      </c>
      <c r="B48" s="30">
        <v>100</v>
      </c>
      <c r="C48" s="30">
        <v>14.218009</v>
      </c>
      <c r="D48" s="30">
        <v>47.393365000000003</v>
      </c>
      <c r="E48" s="30">
        <v>9.4786730000000006</v>
      </c>
      <c r="F48" s="30">
        <v>4.2654030000000001</v>
      </c>
      <c r="G48" s="30">
        <v>4.2654030000000001</v>
      </c>
      <c r="H48" s="30">
        <v>1.8957349999999999</v>
      </c>
      <c r="I48" s="30">
        <v>0.94786700000000002</v>
      </c>
      <c r="J48" s="30">
        <v>0.47393400000000002</v>
      </c>
      <c r="K48" s="30">
        <v>0</v>
      </c>
      <c r="L48" s="30">
        <v>0</v>
      </c>
      <c r="M48" s="30">
        <v>17.061610999999999</v>
      </c>
      <c r="N48" s="30">
        <v>1.382857</v>
      </c>
    </row>
    <row r="49" spans="1:14" x14ac:dyDescent="0.2">
      <c r="A49" s="19" t="s">
        <v>855</v>
      </c>
      <c r="B49" s="20">
        <v>134</v>
      </c>
      <c r="C49" s="20">
        <v>13</v>
      </c>
      <c r="D49" s="20">
        <v>66</v>
      </c>
      <c r="E49" s="20">
        <v>20</v>
      </c>
      <c r="F49" s="20">
        <v>12</v>
      </c>
      <c r="G49" s="20">
        <v>3</v>
      </c>
      <c r="H49" s="20">
        <v>2</v>
      </c>
      <c r="I49" s="20">
        <v>0</v>
      </c>
      <c r="J49" s="20">
        <v>0</v>
      </c>
      <c r="K49" s="20">
        <v>0</v>
      </c>
      <c r="L49" s="20">
        <v>0</v>
      </c>
      <c r="M49" s="20">
        <v>18</v>
      </c>
      <c r="N49" s="20">
        <v>0</v>
      </c>
    </row>
    <row r="50" spans="1:14" x14ac:dyDescent="0.2">
      <c r="A50" s="21" t="s">
        <v>126</v>
      </c>
      <c r="B50" s="30">
        <v>100</v>
      </c>
      <c r="C50" s="30">
        <v>9.7014929999999993</v>
      </c>
      <c r="D50" s="30">
        <v>49.253731000000002</v>
      </c>
      <c r="E50" s="30">
        <v>14.925373</v>
      </c>
      <c r="F50" s="30">
        <v>8.9552239999999994</v>
      </c>
      <c r="G50" s="30">
        <v>2.2388059999999999</v>
      </c>
      <c r="H50" s="30">
        <v>1.492537</v>
      </c>
      <c r="I50" s="30">
        <v>0</v>
      </c>
      <c r="J50" s="30">
        <v>0</v>
      </c>
      <c r="K50" s="30">
        <v>0</v>
      </c>
      <c r="L50" s="30">
        <v>0</v>
      </c>
      <c r="M50" s="30">
        <v>13.432836</v>
      </c>
      <c r="N50" s="30">
        <v>1.4137930000000001</v>
      </c>
    </row>
    <row r="51" spans="1:14" x14ac:dyDescent="0.2">
      <c r="A51" s="19" t="s">
        <v>856</v>
      </c>
      <c r="B51" s="20">
        <v>65</v>
      </c>
      <c r="C51" s="20">
        <v>11</v>
      </c>
      <c r="D51" s="20">
        <v>30</v>
      </c>
      <c r="E51" s="20">
        <v>12</v>
      </c>
      <c r="F51" s="20">
        <v>1</v>
      </c>
      <c r="G51" s="20">
        <v>0</v>
      </c>
      <c r="H51" s="20">
        <v>2</v>
      </c>
      <c r="I51" s="20">
        <v>0</v>
      </c>
      <c r="J51" s="20">
        <v>2</v>
      </c>
      <c r="K51" s="20">
        <v>0</v>
      </c>
      <c r="L51" s="20">
        <v>1</v>
      </c>
      <c r="M51" s="20">
        <v>6</v>
      </c>
      <c r="N51" s="20">
        <v>0</v>
      </c>
    </row>
    <row r="52" spans="1:14" x14ac:dyDescent="0.2">
      <c r="A52" s="21" t="s">
        <v>126</v>
      </c>
      <c r="B52" s="30">
        <v>100</v>
      </c>
      <c r="C52" s="30">
        <v>16.923076999999999</v>
      </c>
      <c r="D52" s="30">
        <v>46.153846000000001</v>
      </c>
      <c r="E52" s="30">
        <v>18.461538000000001</v>
      </c>
      <c r="F52" s="30">
        <v>1.538462</v>
      </c>
      <c r="G52" s="30">
        <v>0</v>
      </c>
      <c r="H52" s="30">
        <v>3.0769229999999999</v>
      </c>
      <c r="I52" s="30">
        <v>0</v>
      </c>
      <c r="J52" s="30">
        <v>3.0769229999999999</v>
      </c>
      <c r="K52" s="30">
        <v>0</v>
      </c>
      <c r="L52" s="30">
        <v>1.538462</v>
      </c>
      <c r="M52" s="30">
        <v>9.2307690000000004</v>
      </c>
      <c r="N52" s="30">
        <v>1.5254239999999999</v>
      </c>
    </row>
    <row r="53" spans="1:14" x14ac:dyDescent="0.2">
      <c r="A53" s="19" t="s">
        <v>857</v>
      </c>
      <c r="B53" s="20">
        <v>25</v>
      </c>
      <c r="C53" s="20">
        <v>4</v>
      </c>
      <c r="D53" s="20">
        <v>5</v>
      </c>
      <c r="E53" s="20">
        <v>5</v>
      </c>
      <c r="F53" s="20">
        <v>5</v>
      </c>
      <c r="G53" s="20">
        <v>0</v>
      </c>
      <c r="H53" s="20">
        <v>0</v>
      </c>
      <c r="I53" s="20">
        <v>0</v>
      </c>
      <c r="J53" s="20">
        <v>0</v>
      </c>
      <c r="K53" s="20">
        <v>0</v>
      </c>
      <c r="L53" s="20">
        <v>0</v>
      </c>
      <c r="M53" s="20">
        <v>6</v>
      </c>
      <c r="N53" s="20">
        <v>0</v>
      </c>
    </row>
    <row r="54" spans="1:14" x14ac:dyDescent="0.2">
      <c r="A54" s="21" t="s">
        <v>126</v>
      </c>
      <c r="B54" s="30">
        <v>100</v>
      </c>
      <c r="C54" s="30">
        <v>16</v>
      </c>
      <c r="D54" s="30">
        <v>20</v>
      </c>
      <c r="E54" s="30">
        <v>20</v>
      </c>
      <c r="F54" s="30">
        <v>20</v>
      </c>
      <c r="G54" s="30">
        <v>0</v>
      </c>
      <c r="H54" s="30">
        <v>0</v>
      </c>
      <c r="I54" s="30">
        <v>0</v>
      </c>
      <c r="J54" s="30">
        <v>0</v>
      </c>
      <c r="K54" s="30">
        <v>0</v>
      </c>
      <c r="L54" s="30">
        <v>0</v>
      </c>
      <c r="M54" s="30">
        <v>24</v>
      </c>
      <c r="N54" s="30">
        <v>1.5789470000000001</v>
      </c>
    </row>
    <row r="55" spans="1:14" x14ac:dyDescent="0.2">
      <c r="A55" s="19" t="s">
        <v>858</v>
      </c>
      <c r="B55" s="20">
        <v>3</v>
      </c>
      <c r="C55" s="20">
        <v>0</v>
      </c>
      <c r="D55" s="20">
        <v>0</v>
      </c>
      <c r="E55" s="20">
        <v>2</v>
      </c>
      <c r="F55" s="20">
        <v>0</v>
      </c>
      <c r="G55" s="20">
        <v>0</v>
      </c>
      <c r="H55" s="20">
        <v>0</v>
      </c>
      <c r="I55" s="20">
        <v>0</v>
      </c>
      <c r="J55" s="20">
        <v>0</v>
      </c>
      <c r="K55" s="20">
        <v>0</v>
      </c>
      <c r="L55" s="20">
        <v>0</v>
      </c>
      <c r="M55" s="20">
        <v>1</v>
      </c>
      <c r="N55" s="20">
        <v>0</v>
      </c>
    </row>
    <row r="56" spans="1:14" x14ac:dyDescent="0.2">
      <c r="A56" s="21" t="s">
        <v>126</v>
      </c>
      <c r="B56" s="30">
        <v>100</v>
      </c>
      <c r="C56" s="30">
        <v>0</v>
      </c>
      <c r="D56" s="30">
        <v>0</v>
      </c>
      <c r="E56" s="30">
        <v>66.666667000000004</v>
      </c>
      <c r="F56" s="30">
        <v>0</v>
      </c>
      <c r="G56" s="30">
        <v>0</v>
      </c>
      <c r="H56" s="30">
        <v>0</v>
      </c>
      <c r="I56" s="30">
        <v>0</v>
      </c>
      <c r="J56" s="30">
        <v>0</v>
      </c>
      <c r="K56" s="30">
        <v>0</v>
      </c>
      <c r="L56" s="30">
        <v>0</v>
      </c>
      <c r="M56" s="30">
        <v>33.333333000000003</v>
      </c>
      <c r="N56" s="30">
        <v>2</v>
      </c>
    </row>
    <row r="57" spans="1:14" x14ac:dyDescent="0.2">
      <c r="A57" s="19" t="s">
        <v>859</v>
      </c>
      <c r="B57" s="20">
        <v>446</v>
      </c>
      <c r="C57" s="20">
        <v>66</v>
      </c>
      <c r="D57" s="20">
        <v>208</v>
      </c>
      <c r="E57" s="20">
        <v>75</v>
      </c>
      <c r="F57" s="20">
        <v>22</v>
      </c>
      <c r="G57" s="20">
        <v>14</v>
      </c>
      <c r="H57" s="20">
        <v>8</v>
      </c>
      <c r="I57" s="20">
        <v>4</v>
      </c>
      <c r="J57" s="20">
        <v>1</v>
      </c>
      <c r="K57" s="20">
        <v>1</v>
      </c>
      <c r="L57" s="20">
        <v>0</v>
      </c>
      <c r="M57" s="20">
        <v>47</v>
      </c>
      <c r="N57" s="20">
        <v>0</v>
      </c>
    </row>
    <row r="58" spans="1:14" x14ac:dyDescent="0.2">
      <c r="A58" s="21" t="s">
        <v>126</v>
      </c>
      <c r="B58" s="30">
        <v>100</v>
      </c>
      <c r="C58" s="30">
        <v>14.798206</v>
      </c>
      <c r="D58" s="30">
        <v>46.636771000000003</v>
      </c>
      <c r="E58" s="30">
        <v>16.816143</v>
      </c>
      <c r="F58" s="30">
        <v>4.9327350000000001</v>
      </c>
      <c r="G58" s="30">
        <v>3.1390129999999998</v>
      </c>
      <c r="H58" s="30">
        <v>1.793722</v>
      </c>
      <c r="I58" s="30">
        <v>0.89686100000000002</v>
      </c>
      <c r="J58" s="30">
        <v>0.224215</v>
      </c>
      <c r="K58" s="30">
        <v>0.224215</v>
      </c>
      <c r="L58" s="30">
        <v>0</v>
      </c>
      <c r="M58" s="30">
        <v>10.538117</v>
      </c>
      <c r="N58" s="30">
        <v>1.401003</v>
      </c>
    </row>
    <row r="59" spans="1:14" x14ac:dyDescent="0.2">
      <c r="A59" s="19" t="s">
        <v>860</v>
      </c>
      <c r="B59" s="20">
        <v>345</v>
      </c>
      <c r="C59" s="20">
        <v>43</v>
      </c>
      <c r="D59" s="20">
        <v>166</v>
      </c>
      <c r="E59" s="20">
        <v>40</v>
      </c>
      <c r="F59" s="20">
        <v>21</v>
      </c>
      <c r="G59" s="20">
        <v>12</v>
      </c>
      <c r="H59" s="20">
        <v>6</v>
      </c>
      <c r="I59" s="20">
        <v>2</v>
      </c>
      <c r="J59" s="20">
        <v>1</v>
      </c>
      <c r="K59" s="20">
        <v>0</v>
      </c>
      <c r="L59" s="20">
        <v>0</v>
      </c>
      <c r="M59" s="20">
        <v>54</v>
      </c>
      <c r="N59" s="20">
        <v>0</v>
      </c>
    </row>
    <row r="60" spans="1:14" x14ac:dyDescent="0.2">
      <c r="A60" s="21" t="s">
        <v>126</v>
      </c>
      <c r="B60" s="30">
        <v>100</v>
      </c>
      <c r="C60" s="30">
        <v>12.463768</v>
      </c>
      <c r="D60" s="30">
        <v>48.115941999999997</v>
      </c>
      <c r="E60" s="30">
        <v>11.594203</v>
      </c>
      <c r="F60" s="30">
        <v>6.086957</v>
      </c>
      <c r="G60" s="30">
        <v>3.4782609999999998</v>
      </c>
      <c r="H60" s="30">
        <v>1.7391300000000001</v>
      </c>
      <c r="I60" s="30">
        <v>0.57970999999999995</v>
      </c>
      <c r="J60" s="30">
        <v>0.28985499999999997</v>
      </c>
      <c r="K60" s="30">
        <v>0</v>
      </c>
      <c r="L60" s="30">
        <v>0</v>
      </c>
      <c r="M60" s="30">
        <v>15.652174</v>
      </c>
      <c r="N60" s="30">
        <v>1.395189</v>
      </c>
    </row>
    <row r="61" spans="1:14" x14ac:dyDescent="0.2">
      <c r="A61" s="19" t="s">
        <v>861</v>
      </c>
      <c r="B61" s="20">
        <v>884</v>
      </c>
      <c r="C61" s="20">
        <v>124</v>
      </c>
      <c r="D61" s="20">
        <v>409</v>
      </c>
      <c r="E61" s="20">
        <v>134</v>
      </c>
      <c r="F61" s="20">
        <v>49</v>
      </c>
      <c r="G61" s="20">
        <v>26</v>
      </c>
      <c r="H61" s="20">
        <v>16</v>
      </c>
      <c r="I61" s="20">
        <v>6</v>
      </c>
      <c r="J61" s="20">
        <v>4</v>
      </c>
      <c r="K61" s="20">
        <v>1</v>
      </c>
      <c r="L61" s="20">
        <v>1</v>
      </c>
      <c r="M61" s="20">
        <v>114</v>
      </c>
      <c r="N61" s="20">
        <v>0</v>
      </c>
    </row>
    <row r="62" spans="1:14" x14ac:dyDescent="0.2">
      <c r="A62" s="21" t="s">
        <v>126</v>
      </c>
      <c r="B62" s="30">
        <v>100</v>
      </c>
      <c r="C62" s="30">
        <v>14.027149</v>
      </c>
      <c r="D62" s="30">
        <v>46.266967999999999</v>
      </c>
      <c r="E62" s="30">
        <v>15.158371000000001</v>
      </c>
      <c r="F62" s="30">
        <v>5.542986</v>
      </c>
      <c r="G62" s="30">
        <v>2.941176</v>
      </c>
      <c r="H62" s="30">
        <v>1.809955</v>
      </c>
      <c r="I62" s="30">
        <v>0.67873300000000003</v>
      </c>
      <c r="J62" s="30">
        <v>0.45248899999999997</v>
      </c>
      <c r="K62" s="30">
        <v>0.113122</v>
      </c>
      <c r="L62" s="30">
        <v>0.113122</v>
      </c>
      <c r="M62" s="30">
        <v>12.895928</v>
      </c>
      <c r="N62" s="30">
        <v>1.4142859999999999</v>
      </c>
    </row>
    <row r="63" spans="1:14" x14ac:dyDescent="0.2">
      <c r="A63" s="19" t="s">
        <v>862</v>
      </c>
      <c r="B63" s="20">
        <v>438</v>
      </c>
      <c r="C63" s="20">
        <v>58</v>
      </c>
      <c r="D63" s="20">
        <v>201</v>
      </c>
      <c r="E63" s="20">
        <v>59</v>
      </c>
      <c r="F63" s="20">
        <v>27</v>
      </c>
      <c r="G63" s="20">
        <v>12</v>
      </c>
      <c r="H63" s="20">
        <v>8</v>
      </c>
      <c r="I63" s="20">
        <v>2</v>
      </c>
      <c r="J63" s="20">
        <v>3</v>
      </c>
      <c r="K63" s="20">
        <v>0</v>
      </c>
      <c r="L63" s="20">
        <v>1</v>
      </c>
      <c r="M63" s="20">
        <v>67</v>
      </c>
      <c r="N63" s="20">
        <v>0</v>
      </c>
    </row>
    <row r="64" spans="1:14" x14ac:dyDescent="0.2">
      <c r="A64" s="21" t="s">
        <v>126</v>
      </c>
      <c r="B64" s="30">
        <v>100</v>
      </c>
      <c r="C64" s="30">
        <v>13.242008999999999</v>
      </c>
      <c r="D64" s="30">
        <v>45.890411</v>
      </c>
      <c r="E64" s="30">
        <v>13.470319999999999</v>
      </c>
      <c r="F64" s="30">
        <v>6.1643840000000001</v>
      </c>
      <c r="G64" s="30">
        <v>2.7397260000000001</v>
      </c>
      <c r="H64" s="30">
        <v>1.826484</v>
      </c>
      <c r="I64" s="30">
        <v>0.456621</v>
      </c>
      <c r="J64" s="30">
        <v>0.68493199999999999</v>
      </c>
      <c r="K64" s="30">
        <v>0</v>
      </c>
      <c r="L64" s="30">
        <v>0.22831099999999999</v>
      </c>
      <c r="M64" s="30">
        <v>15.296804</v>
      </c>
      <c r="N64" s="30">
        <v>1.428571</v>
      </c>
    </row>
    <row r="65" spans="1:14" x14ac:dyDescent="0.2">
      <c r="A65" s="19" t="s">
        <v>863</v>
      </c>
      <c r="B65" s="20">
        <v>93</v>
      </c>
      <c r="C65" s="20">
        <v>15</v>
      </c>
      <c r="D65" s="20">
        <v>35</v>
      </c>
      <c r="E65" s="20">
        <v>19</v>
      </c>
      <c r="F65" s="20">
        <v>6</v>
      </c>
      <c r="G65" s="20">
        <v>0</v>
      </c>
      <c r="H65" s="20">
        <v>2</v>
      </c>
      <c r="I65" s="20">
        <v>0</v>
      </c>
      <c r="J65" s="20">
        <v>2</v>
      </c>
      <c r="K65" s="20">
        <v>0</v>
      </c>
      <c r="L65" s="20">
        <v>1</v>
      </c>
      <c r="M65" s="20">
        <v>13</v>
      </c>
      <c r="N65" s="20">
        <v>0</v>
      </c>
    </row>
    <row r="66" spans="1:14" x14ac:dyDescent="0.2">
      <c r="A66" s="21" t="s">
        <v>126</v>
      </c>
      <c r="B66" s="30">
        <v>100</v>
      </c>
      <c r="C66" s="30">
        <v>16.129031999999999</v>
      </c>
      <c r="D66" s="30">
        <v>37.634408999999998</v>
      </c>
      <c r="E66" s="30">
        <v>20.430108000000001</v>
      </c>
      <c r="F66" s="30">
        <v>6.451613</v>
      </c>
      <c r="G66" s="30">
        <v>0</v>
      </c>
      <c r="H66" s="30">
        <v>2.1505380000000001</v>
      </c>
      <c r="I66" s="30">
        <v>0</v>
      </c>
      <c r="J66" s="30">
        <v>2.1505380000000001</v>
      </c>
      <c r="K66" s="30">
        <v>0</v>
      </c>
      <c r="L66" s="30">
        <v>1.075269</v>
      </c>
      <c r="M66" s="30">
        <v>13.978495000000001</v>
      </c>
      <c r="N66" s="30">
        <v>1.55</v>
      </c>
    </row>
    <row r="67" spans="1:14" x14ac:dyDescent="0.2">
      <c r="A67" s="18" t="s">
        <v>865</v>
      </c>
      <c r="B67" s="17">
        <v>178</v>
      </c>
      <c r="C67" s="17">
        <v>26</v>
      </c>
      <c r="D67" s="17">
        <v>78</v>
      </c>
      <c r="E67" s="17">
        <v>40</v>
      </c>
      <c r="F67" s="17">
        <v>16</v>
      </c>
      <c r="G67" s="17">
        <v>2</v>
      </c>
      <c r="H67" s="17">
        <v>2</v>
      </c>
      <c r="I67" s="17">
        <v>2</v>
      </c>
      <c r="J67" s="17">
        <v>0</v>
      </c>
      <c r="K67" s="17">
        <v>0</v>
      </c>
      <c r="L67" s="17">
        <v>0</v>
      </c>
      <c r="M67" s="17">
        <v>12</v>
      </c>
      <c r="N67" s="17">
        <v>0</v>
      </c>
    </row>
    <row r="68" spans="1:14" x14ac:dyDescent="0.2">
      <c r="A68" s="21" t="s">
        <v>126</v>
      </c>
      <c r="B68" s="30">
        <v>100</v>
      </c>
      <c r="C68" s="30">
        <v>14.606742000000001</v>
      </c>
      <c r="D68" s="30">
        <v>43.820225000000001</v>
      </c>
      <c r="E68" s="30">
        <v>22.471910000000001</v>
      </c>
      <c r="F68" s="30">
        <v>8.9887639999999998</v>
      </c>
      <c r="G68" s="30">
        <v>1.123596</v>
      </c>
      <c r="H68" s="30">
        <v>1.123596</v>
      </c>
      <c r="I68" s="30">
        <v>1.123596</v>
      </c>
      <c r="J68" s="30">
        <v>0</v>
      </c>
      <c r="K68" s="30">
        <v>0</v>
      </c>
      <c r="L68" s="30">
        <v>0</v>
      </c>
      <c r="M68" s="30">
        <v>6.7415729999999998</v>
      </c>
      <c r="N68" s="30">
        <v>1.4216869999999999</v>
      </c>
    </row>
    <row r="69" spans="1:14" x14ac:dyDescent="0.2">
      <c r="A69" s="19" t="s">
        <v>852</v>
      </c>
      <c r="B69" s="20">
        <v>212</v>
      </c>
      <c r="C69" s="20">
        <v>28</v>
      </c>
      <c r="D69" s="20">
        <v>106</v>
      </c>
      <c r="E69" s="20">
        <v>32</v>
      </c>
      <c r="F69" s="20">
        <v>9</v>
      </c>
      <c r="G69" s="20">
        <v>6</v>
      </c>
      <c r="H69" s="20">
        <v>2</v>
      </c>
      <c r="I69" s="20">
        <v>2</v>
      </c>
      <c r="J69" s="20">
        <v>0</v>
      </c>
      <c r="K69" s="20">
        <v>1</v>
      </c>
      <c r="L69" s="20">
        <v>0</v>
      </c>
      <c r="M69" s="20">
        <v>26</v>
      </c>
      <c r="N69" s="20">
        <v>0</v>
      </c>
    </row>
    <row r="70" spans="1:14" x14ac:dyDescent="0.2">
      <c r="A70" s="21" t="s">
        <v>126</v>
      </c>
      <c r="B70" s="30">
        <v>100</v>
      </c>
      <c r="C70" s="30">
        <v>13.207547</v>
      </c>
      <c r="D70" s="30">
        <v>50</v>
      </c>
      <c r="E70" s="30">
        <v>15.094340000000001</v>
      </c>
      <c r="F70" s="30">
        <v>4.2452829999999997</v>
      </c>
      <c r="G70" s="30">
        <v>2.8301889999999998</v>
      </c>
      <c r="H70" s="30">
        <v>0.94339600000000001</v>
      </c>
      <c r="I70" s="30">
        <v>0.94339600000000001</v>
      </c>
      <c r="J70" s="30">
        <v>0</v>
      </c>
      <c r="K70" s="30">
        <v>0.47169800000000001</v>
      </c>
      <c r="L70" s="30">
        <v>0</v>
      </c>
      <c r="M70" s="30">
        <v>12.264151</v>
      </c>
      <c r="N70" s="30">
        <v>1.3494619999999999</v>
      </c>
    </row>
    <row r="71" spans="1:14" x14ac:dyDescent="0.2">
      <c r="A71" s="19" t="s">
        <v>853</v>
      </c>
      <c r="B71" s="20">
        <v>223</v>
      </c>
      <c r="C71" s="20">
        <v>32</v>
      </c>
      <c r="D71" s="20">
        <v>97</v>
      </c>
      <c r="E71" s="20">
        <v>33</v>
      </c>
      <c r="F71" s="20">
        <v>12</v>
      </c>
      <c r="G71" s="20">
        <v>4</v>
      </c>
      <c r="H71" s="20">
        <v>7</v>
      </c>
      <c r="I71" s="20">
        <v>6</v>
      </c>
      <c r="J71" s="20">
        <v>0</v>
      </c>
      <c r="K71" s="20">
        <v>0</v>
      </c>
      <c r="L71" s="20">
        <v>1</v>
      </c>
      <c r="M71" s="20">
        <v>31</v>
      </c>
      <c r="N71" s="20">
        <v>0</v>
      </c>
    </row>
    <row r="72" spans="1:14" x14ac:dyDescent="0.2">
      <c r="A72" s="21" t="s">
        <v>126</v>
      </c>
      <c r="B72" s="30">
        <v>100</v>
      </c>
      <c r="C72" s="30">
        <v>14.349776</v>
      </c>
      <c r="D72" s="30">
        <v>43.497757999999997</v>
      </c>
      <c r="E72" s="30">
        <v>14.798206</v>
      </c>
      <c r="F72" s="30">
        <v>5.3811660000000003</v>
      </c>
      <c r="G72" s="30">
        <v>1.793722</v>
      </c>
      <c r="H72" s="30">
        <v>3.1390129999999998</v>
      </c>
      <c r="I72" s="30">
        <v>2.6905830000000002</v>
      </c>
      <c r="J72" s="30">
        <v>0</v>
      </c>
      <c r="K72" s="30">
        <v>0</v>
      </c>
      <c r="L72" s="30">
        <v>0.44843</v>
      </c>
      <c r="M72" s="30">
        <v>13.901344999999999</v>
      </c>
      <c r="N72" s="30">
        <v>1.5364580000000001</v>
      </c>
    </row>
    <row r="73" spans="1:14" x14ac:dyDescent="0.2">
      <c r="A73" s="19" t="s">
        <v>854</v>
      </c>
      <c r="B73" s="20">
        <v>216</v>
      </c>
      <c r="C73" s="20">
        <v>52</v>
      </c>
      <c r="D73" s="20">
        <v>88</v>
      </c>
      <c r="E73" s="20">
        <v>23</v>
      </c>
      <c r="F73" s="20">
        <v>14</v>
      </c>
      <c r="G73" s="20">
        <v>3</v>
      </c>
      <c r="H73" s="20">
        <v>11</v>
      </c>
      <c r="I73" s="20">
        <v>2</v>
      </c>
      <c r="J73" s="20">
        <v>0</v>
      </c>
      <c r="K73" s="20">
        <v>0</v>
      </c>
      <c r="L73" s="20">
        <v>0</v>
      </c>
      <c r="M73" s="20">
        <v>23</v>
      </c>
      <c r="N73" s="20">
        <v>0</v>
      </c>
    </row>
    <row r="74" spans="1:14" x14ac:dyDescent="0.2">
      <c r="A74" s="21" t="s">
        <v>126</v>
      </c>
      <c r="B74" s="30">
        <v>100</v>
      </c>
      <c r="C74" s="30">
        <v>24.074074</v>
      </c>
      <c r="D74" s="30">
        <v>40.740741</v>
      </c>
      <c r="E74" s="30">
        <v>10.648148000000001</v>
      </c>
      <c r="F74" s="30">
        <v>6.4814809999999996</v>
      </c>
      <c r="G74" s="30">
        <v>1.388889</v>
      </c>
      <c r="H74" s="30">
        <v>5.0925929999999999</v>
      </c>
      <c r="I74" s="30">
        <v>0.92592600000000003</v>
      </c>
      <c r="J74" s="30">
        <v>0</v>
      </c>
      <c r="K74" s="30">
        <v>0</v>
      </c>
      <c r="L74" s="30">
        <v>0</v>
      </c>
      <c r="M74" s="30">
        <v>10.648148000000001</v>
      </c>
      <c r="N74" s="30">
        <v>1.3212440000000001</v>
      </c>
    </row>
    <row r="75" spans="1:14" x14ac:dyDescent="0.2">
      <c r="A75" s="19" t="s">
        <v>855</v>
      </c>
      <c r="B75" s="20">
        <v>140</v>
      </c>
      <c r="C75" s="20">
        <v>26</v>
      </c>
      <c r="D75" s="20">
        <v>59</v>
      </c>
      <c r="E75" s="20">
        <v>10</v>
      </c>
      <c r="F75" s="20">
        <v>11</v>
      </c>
      <c r="G75" s="20">
        <v>7</v>
      </c>
      <c r="H75" s="20">
        <v>4</v>
      </c>
      <c r="I75" s="20">
        <v>2</v>
      </c>
      <c r="J75" s="20">
        <v>0</v>
      </c>
      <c r="K75" s="20">
        <v>0</v>
      </c>
      <c r="L75" s="20">
        <v>0</v>
      </c>
      <c r="M75" s="20">
        <v>21</v>
      </c>
      <c r="N75" s="20">
        <v>0</v>
      </c>
    </row>
    <row r="76" spans="1:14" x14ac:dyDescent="0.2">
      <c r="A76" s="21" t="s">
        <v>126</v>
      </c>
      <c r="B76" s="30">
        <v>100</v>
      </c>
      <c r="C76" s="30">
        <v>18.571428999999998</v>
      </c>
      <c r="D76" s="30">
        <v>42.142856999999999</v>
      </c>
      <c r="E76" s="30">
        <v>7.1428570000000002</v>
      </c>
      <c r="F76" s="30">
        <v>7.8571429999999998</v>
      </c>
      <c r="G76" s="30">
        <v>5</v>
      </c>
      <c r="H76" s="30">
        <v>2.8571430000000002</v>
      </c>
      <c r="I76" s="30">
        <v>1.428571</v>
      </c>
      <c r="J76" s="30">
        <v>0</v>
      </c>
      <c r="K76" s="30">
        <v>0</v>
      </c>
      <c r="L76" s="30">
        <v>0</v>
      </c>
      <c r="M76" s="30">
        <v>15</v>
      </c>
      <c r="N76" s="30">
        <v>1.4453780000000001</v>
      </c>
    </row>
    <row r="77" spans="1:14" x14ac:dyDescent="0.2">
      <c r="A77" s="19" t="s">
        <v>856</v>
      </c>
      <c r="B77" s="20">
        <v>72</v>
      </c>
      <c r="C77" s="20">
        <v>25</v>
      </c>
      <c r="D77" s="20">
        <v>21</v>
      </c>
      <c r="E77" s="20">
        <v>9</v>
      </c>
      <c r="F77" s="20">
        <v>8</v>
      </c>
      <c r="G77" s="20">
        <v>1</v>
      </c>
      <c r="H77" s="20">
        <v>1</v>
      </c>
      <c r="I77" s="20">
        <v>0</v>
      </c>
      <c r="J77" s="20">
        <v>0</v>
      </c>
      <c r="K77" s="20">
        <v>0</v>
      </c>
      <c r="L77" s="20">
        <v>0</v>
      </c>
      <c r="M77" s="20">
        <v>7</v>
      </c>
      <c r="N77" s="20">
        <v>0</v>
      </c>
    </row>
    <row r="78" spans="1:14" x14ac:dyDescent="0.2">
      <c r="A78" s="21" t="s">
        <v>126</v>
      </c>
      <c r="B78" s="30">
        <v>100</v>
      </c>
      <c r="C78" s="30">
        <v>34.722222000000002</v>
      </c>
      <c r="D78" s="30">
        <v>29.166667</v>
      </c>
      <c r="E78" s="30">
        <v>12.5</v>
      </c>
      <c r="F78" s="30">
        <v>11.111110999999999</v>
      </c>
      <c r="G78" s="30">
        <v>1.388889</v>
      </c>
      <c r="H78" s="30">
        <v>1.388889</v>
      </c>
      <c r="I78" s="30">
        <v>0</v>
      </c>
      <c r="J78" s="30">
        <v>0</v>
      </c>
      <c r="K78" s="30">
        <v>0</v>
      </c>
      <c r="L78" s="30">
        <v>0</v>
      </c>
      <c r="M78" s="30">
        <v>9.7222220000000004</v>
      </c>
      <c r="N78" s="30">
        <v>1.1076919999999999</v>
      </c>
    </row>
    <row r="79" spans="1:14" x14ac:dyDescent="0.2">
      <c r="A79" s="19" t="s">
        <v>857</v>
      </c>
      <c r="B79" s="20">
        <v>46</v>
      </c>
      <c r="C79" s="20">
        <v>9</v>
      </c>
      <c r="D79" s="20">
        <v>14</v>
      </c>
      <c r="E79" s="20">
        <v>12</v>
      </c>
      <c r="F79" s="20">
        <v>5</v>
      </c>
      <c r="G79" s="20">
        <v>1</v>
      </c>
      <c r="H79" s="20">
        <v>0</v>
      </c>
      <c r="I79" s="20">
        <v>0</v>
      </c>
      <c r="J79" s="20">
        <v>0</v>
      </c>
      <c r="K79" s="20">
        <v>0</v>
      </c>
      <c r="L79" s="20">
        <v>0</v>
      </c>
      <c r="M79" s="20">
        <v>5</v>
      </c>
      <c r="N79" s="20">
        <v>0</v>
      </c>
    </row>
    <row r="80" spans="1:14" x14ac:dyDescent="0.2">
      <c r="A80" s="21" t="s">
        <v>126</v>
      </c>
      <c r="B80" s="30">
        <v>100</v>
      </c>
      <c r="C80" s="30">
        <v>19.565217000000001</v>
      </c>
      <c r="D80" s="30">
        <v>30.434782999999999</v>
      </c>
      <c r="E80" s="30">
        <v>26.086957000000002</v>
      </c>
      <c r="F80" s="30">
        <v>10.869565</v>
      </c>
      <c r="G80" s="30">
        <v>2.1739130000000002</v>
      </c>
      <c r="H80" s="30">
        <v>0</v>
      </c>
      <c r="I80" s="30">
        <v>0</v>
      </c>
      <c r="J80" s="30">
        <v>0</v>
      </c>
      <c r="K80" s="30">
        <v>0</v>
      </c>
      <c r="L80" s="30">
        <v>0</v>
      </c>
      <c r="M80" s="30">
        <v>10.869565</v>
      </c>
      <c r="N80" s="30">
        <v>1.390244</v>
      </c>
    </row>
    <row r="81" spans="1:14" x14ac:dyDescent="0.2">
      <c r="A81" s="19" t="s">
        <v>858</v>
      </c>
      <c r="B81" s="20">
        <v>8</v>
      </c>
      <c r="C81" s="20">
        <v>2</v>
      </c>
      <c r="D81" s="20">
        <v>0</v>
      </c>
      <c r="E81" s="20">
        <v>5</v>
      </c>
      <c r="F81" s="20">
        <v>1</v>
      </c>
      <c r="G81" s="20">
        <v>0</v>
      </c>
      <c r="H81" s="20">
        <v>0</v>
      </c>
      <c r="I81" s="20">
        <v>0</v>
      </c>
      <c r="J81" s="20">
        <v>0</v>
      </c>
      <c r="K81" s="20">
        <v>0</v>
      </c>
      <c r="L81" s="20">
        <v>0</v>
      </c>
      <c r="M81" s="20">
        <v>0</v>
      </c>
      <c r="N81" s="20">
        <v>0</v>
      </c>
    </row>
    <row r="82" spans="1:14" x14ac:dyDescent="0.2">
      <c r="A82" s="21" t="s">
        <v>126</v>
      </c>
      <c r="B82" s="30">
        <v>100</v>
      </c>
      <c r="C82" s="30">
        <v>25</v>
      </c>
      <c r="D82" s="30">
        <v>0</v>
      </c>
      <c r="E82" s="30">
        <v>62.5</v>
      </c>
      <c r="F82" s="30">
        <v>12.5</v>
      </c>
      <c r="G82" s="30">
        <v>0</v>
      </c>
      <c r="H82" s="30">
        <v>0</v>
      </c>
      <c r="I82" s="30">
        <v>0</v>
      </c>
      <c r="J82" s="30">
        <v>0</v>
      </c>
      <c r="K82" s="30">
        <v>0</v>
      </c>
      <c r="L82" s="30">
        <v>0</v>
      </c>
      <c r="M82" s="30">
        <v>0</v>
      </c>
      <c r="N82" s="30">
        <v>1.625</v>
      </c>
    </row>
    <row r="83" spans="1:14" x14ac:dyDescent="0.2">
      <c r="A83" s="19" t="s">
        <v>859</v>
      </c>
      <c r="B83" s="20">
        <v>435</v>
      </c>
      <c r="C83" s="20">
        <v>60</v>
      </c>
      <c r="D83" s="20">
        <v>203</v>
      </c>
      <c r="E83" s="20">
        <v>65</v>
      </c>
      <c r="F83" s="20">
        <v>21</v>
      </c>
      <c r="G83" s="20">
        <v>10</v>
      </c>
      <c r="H83" s="20">
        <v>9</v>
      </c>
      <c r="I83" s="20">
        <v>8</v>
      </c>
      <c r="J83" s="20">
        <v>0</v>
      </c>
      <c r="K83" s="20">
        <v>1</v>
      </c>
      <c r="L83" s="20">
        <v>1</v>
      </c>
      <c r="M83" s="20">
        <v>57</v>
      </c>
      <c r="N83" s="20">
        <v>0</v>
      </c>
    </row>
    <row r="84" spans="1:14" x14ac:dyDescent="0.2">
      <c r="A84" s="21" t="s">
        <v>126</v>
      </c>
      <c r="B84" s="30">
        <v>100</v>
      </c>
      <c r="C84" s="30">
        <v>13.793103</v>
      </c>
      <c r="D84" s="30">
        <v>46.666666999999997</v>
      </c>
      <c r="E84" s="30">
        <v>14.942529</v>
      </c>
      <c r="F84" s="30">
        <v>4.8275860000000002</v>
      </c>
      <c r="G84" s="30">
        <v>2.298851</v>
      </c>
      <c r="H84" s="30">
        <v>2.0689660000000001</v>
      </c>
      <c r="I84" s="30">
        <v>1.83908</v>
      </c>
      <c r="J84" s="30">
        <v>0</v>
      </c>
      <c r="K84" s="30">
        <v>0.22988500000000001</v>
      </c>
      <c r="L84" s="30">
        <v>0.22988500000000001</v>
      </c>
      <c r="M84" s="30">
        <v>13.103448</v>
      </c>
      <c r="N84" s="30">
        <v>1.4444440000000001</v>
      </c>
    </row>
    <row r="85" spans="1:14" x14ac:dyDescent="0.2">
      <c r="A85" s="19" t="s">
        <v>860</v>
      </c>
      <c r="B85" s="20">
        <v>356</v>
      </c>
      <c r="C85" s="20">
        <v>78</v>
      </c>
      <c r="D85" s="20">
        <v>147</v>
      </c>
      <c r="E85" s="20">
        <v>33</v>
      </c>
      <c r="F85" s="20">
        <v>25</v>
      </c>
      <c r="G85" s="20">
        <v>10</v>
      </c>
      <c r="H85" s="20">
        <v>15</v>
      </c>
      <c r="I85" s="20">
        <v>4</v>
      </c>
      <c r="J85" s="20">
        <v>0</v>
      </c>
      <c r="K85" s="20">
        <v>0</v>
      </c>
      <c r="L85" s="20">
        <v>0</v>
      </c>
      <c r="M85" s="20">
        <v>44</v>
      </c>
      <c r="N85" s="20">
        <v>0</v>
      </c>
    </row>
    <row r="86" spans="1:14" x14ac:dyDescent="0.2">
      <c r="A86" s="21" t="s">
        <v>126</v>
      </c>
      <c r="B86" s="30">
        <v>100</v>
      </c>
      <c r="C86" s="30">
        <v>21.910112000000002</v>
      </c>
      <c r="D86" s="30">
        <v>41.292135000000002</v>
      </c>
      <c r="E86" s="30">
        <v>9.2696629999999995</v>
      </c>
      <c r="F86" s="30">
        <v>7.0224719999999996</v>
      </c>
      <c r="G86" s="30">
        <v>2.808989</v>
      </c>
      <c r="H86" s="30">
        <v>4.2134830000000001</v>
      </c>
      <c r="I86" s="30">
        <v>1.123596</v>
      </c>
      <c r="J86" s="30">
        <v>0</v>
      </c>
      <c r="K86" s="30">
        <v>0</v>
      </c>
      <c r="L86" s="30">
        <v>0</v>
      </c>
      <c r="M86" s="30">
        <v>12.359551</v>
      </c>
      <c r="N86" s="30">
        <v>1.36859</v>
      </c>
    </row>
    <row r="87" spans="1:14" x14ac:dyDescent="0.2">
      <c r="A87" s="19" t="s">
        <v>861</v>
      </c>
      <c r="B87" s="20">
        <v>917</v>
      </c>
      <c r="C87" s="20">
        <v>174</v>
      </c>
      <c r="D87" s="20">
        <v>385</v>
      </c>
      <c r="E87" s="20">
        <v>124</v>
      </c>
      <c r="F87" s="20">
        <v>60</v>
      </c>
      <c r="G87" s="20">
        <v>22</v>
      </c>
      <c r="H87" s="20">
        <v>25</v>
      </c>
      <c r="I87" s="20">
        <v>12</v>
      </c>
      <c r="J87" s="20">
        <v>0</v>
      </c>
      <c r="K87" s="20">
        <v>1</v>
      </c>
      <c r="L87" s="20">
        <v>1</v>
      </c>
      <c r="M87" s="20">
        <v>113</v>
      </c>
      <c r="N87" s="20">
        <v>0</v>
      </c>
    </row>
    <row r="88" spans="1:14" x14ac:dyDescent="0.2">
      <c r="A88" s="21" t="s">
        <v>126</v>
      </c>
      <c r="B88" s="30">
        <v>100</v>
      </c>
      <c r="C88" s="30">
        <v>18.974917999999999</v>
      </c>
      <c r="D88" s="30">
        <v>41.984732999999999</v>
      </c>
      <c r="E88" s="30">
        <v>13.522356</v>
      </c>
      <c r="F88" s="30">
        <v>6.543075</v>
      </c>
      <c r="G88" s="30">
        <v>2.3991280000000001</v>
      </c>
      <c r="H88" s="30">
        <v>2.7262810000000002</v>
      </c>
      <c r="I88" s="30">
        <v>1.3086150000000001</v>
      </c>
      <c r="J88" s="30">
        <v>0</v>
      </c>
      <c r="K88" s="30">
        <v>0.109051</v>
      </c>
      <c r="L88" s="30">
        <v>0.109051</v>
      </c>
      <c r="M88" s="30">
        <v>12.322792</v>
      </c>
      <c r="N88" s="30">
        <v>1.386816</v>
      </c>
    </row>
    <row r="89" spans="1:14" x14ac:dyDescent="0.2">
      <c r="A89" s="19" t="s">
        <v>862</v>
      </c>
      <c r="B89" s="20">
        <v>482</v>
      </c>
      <c r="C89" s="20">
        <v>114</v>
      </c>
      <c r="D89" s="20">
        <v>182</v>
      </c>
      <c r="E89" s="20">
        <v>59</v>
      </c>
      <c r="F89" s="20">
        <v>39</v>
      </c>
      <c r="G89" s="20">
        <v>12</v>
      </c>
      <c r="H89" s="20">
        <v>16</v>
      </c>
      <c r="I89" s="20">
        <v>4</v>
      </c>
      <c r="J89" s="20">
        <v>0</v>
      </c>
      <c r="K89" s="20">
        <v>0</v>
      </c>
      <c r="L89" s="20">
        <v>0</v>
      </c>
      <c r="M89" s="20">
        <v>56</v>
      </c>
      <c r="N89" s="20">
        <v>0</v>
      </c>
    </row>
    <row r="90" spans="1:14" x14ac:dyDescent="0.2">
      <c r="A90" s="21" t="s">
        <v>126</v>
      </c>
      <c r="B90" s="30">
        <v>100</v>
      </c>
      <c r="C90" s="30">
        <v>23.651451999999999</v>
      </c>
      <c r="D90" s="30">
        <v>37.759335999999998</v>
      </c>
      <c r="E90" s="30">
        <v>12.240664000000001</v>
      </c>
      <c r="F90" s="30">
        <v>8.0912860000000002</v>
      </c>
      <c r="G90" s="30">
        <v>2.489627</v>
      </c>
      <c r="H90" s="30">
        <v>3.319502</v>
      </c>
      <c r="I90" s="30">
        <v>0.82987599999999995</v>
      </c>
      <c r="J90" s="30">
        <v>0</v>
      </c>
      <c r="K90" s="30">
        <v>0</v>
      </c>
      <c r="L90" s="30">
        <v>0</v>
      </c>
      <c r="M90" s="30">
        <v>11.618257</v>
      </c>
      <c r="N90" s="30">
        <v>1.3356809999999999</v>
      </c>
    </row>
    <row r="91" spans="1:14" x14ac:dyDescent="0.2">
      <c r="A91" s="19" t="s">
        <v>863</v>
      </c>
      <c r="B91" s="20">
        <v>126</v>
      </c>
      <c r="C91" s="20">
        <v>36</v>
      </c>
      <c r="D91" s="20">
        <v>35</v>
      </c>
      <c r="E91" s="20">
        <v>26</v>
      </c>
      <c r="F91" s="20">
        <v>14</v>
      </c>
      <c r="G91" s="20">
        <v>2</v>
      </c>
      <c r="H91" s="20">
        <v>1</v>
      </c>
      <c r="I91" s="20">
        <v>0</v>
      </c>
      <c r="J91" s="20">
        <v>0</v>
      </c>
      <c r="K91" s="20">
        <v>0</v>
      </c>
      <c r="L91" s="20">
        <v>0</v>
      </c>
      <c r="M91" s="20">
        <v>12</v>
      </c>
      <c r="N91" s="20">
        <v>0</v>
      </c>
    </row>
    <row r="92" spans="1:14" x14ac:dyDescent="0.2">
      <c r="A92" s="21" t="s">
        <v>126</v>
      </c>
      <c r="B92" s="30">
        <v>100</v>
      </c>
      <c r="C92" s="30">
        <v>28.571428999999998</v>
      </c>
      <c r="D92" s="30">
        <v>27.777778000000001</v>
      </c>
      <c r="E92" s="30">
        <v>20.634920999999999</v>
      </c>
      <c r="F92" s="30">
        <v>11.111110999999999</v>
      </c>
      <c r="G92" s="30">
        <v>1.587302</v>
      </c>
      <c r="H92" s="30">
        <v>0.793651</v>
      </c>
      <c r="I92" s="30">
        <v>0</v>
      </c>
      <c r="J92" s="30">
        <v>0</v>
      </c>
      <c r="K92" s="30">
        <v>0</v>
      </c>
      <c r="L92" s="30">
        <v>0</v>
      </c>
      <c r="M92" s="30">
        <v>9.5238099999999992</v>
      </c>
      <c r="N92" s="30">
        <v>1.245614</v>
      </c>
    </row>
    <row r="93" spans="1:14" x14ac:dyDescent="0.2">
      <c r="A93" s="18" t="s">
        <v>866</v>
      </c>
      <c r="B93" s="18"/>
      <c r="C93" s="18"/>
      <c r="D93" s="18"/>
      <c r="E93" s="18"/>
      <c r="F93" s="18"/>
      <c r="G93" s="18"/>
      <c r="H93" s="18"/>
      <c r="I93" s="18"/>
      <c r="J93" s="18"/>
      <c r="K93" s="18"/>
      <c r="L93" s="18"/>
      <c r="M93" s="18"/>
      <c r="N93" s="18"/>
    </row>
    <row r="94" spans="1:14" x14ac:dyDescent="0.2">
      <c r="A94" s="19" t="s">
        <v>130</v>
      </c>
      <c r="B94" s="20">
        <v>151</v>
      </c>
      <c r="C94" s="20">
        <v>98</v>
      </c>
      <c r="D94" s="20">
        <v>35</v>
      </c>
      <c r="E94" s="20">
        <v>8</v>
      </c>
      <c r="F94" s="20">
        <v>4</v>
      </c>
      <c r="G94" s="20">
        <v>0</v>
      </c>
      <c r="H94" s="20">
        <v>1</v>
      </c>
      <c r="I94" s="20">
        <v>0</v>
      </c>
      <c r="J94" s="20">
        <v>0</v>
      </c>
      <c r="K94" s="20">
        <v>0</v>
      </c>
      <c r="L94" s="20">
        <v>0</v>
      </c>
      <c r="M94" s="20">
        <v>5</v>
      </c>
      <c r="N94" s="20">
        <v>0</v>
      </c>
    </row>
    <row r="95" spans="1:14" x14ac:dyDescent="0.2">
      <c r="A95" s="21" t="s">
        <v>126</v>
      </c>
      <c r="B95" s="30">
        <v>100</v>
      </c>
      <c r="C95" s="30">
        <v>64.900661999999997</v>
      </c>
      <c r="D95" s="30">
        <v>23.178808</v>
      </c>
      <c r="E95" s="30">
        <v>5.2980130000000001</v>
      </c>
      <c r="F95" s="30">
        <v>2.6490070000000001</v>
      </c>
      <c r="G95" s="30">
        <v>0</v>
      </c>
      <c r="H95" s="30">
        <v>0.66225199999999995</v>
      </c>
      <c r="I95" s="30">
        <v>0</v>
      </c>
      <c r="J95" s="30">
        <v>0</v>
      </c>
      <c r="K95" s="30">
        <v>0</v>
      </c>
      <c r="L95" s="30">
        <v>0</v>
      </c>
      <c r="M95" s="30">
        <v>3.311258</v>
      </c>
      <c r="N95" s="30">
        <v>0.46575299999999997</v>
      </c>
    </row>
    <row r="96" spans="1:14" x14ac:dyDescent="0.2">
      <c r="A96" s="19" t="s">
        <v>131</v>
      </c>
      <c r="B96" s="20">
        <v>1446</v>
      </c>
      <c r="C96" s="20">
        <v>21</v>
      </c>
      <c r="D96" s="20">
        <v>791</v>
      </c>
      <c r="E96" s="20">
        <v>271</v>
      </c>
      <c r="F96" s="20">
        <v>98</v>
      </c>
      <c r="G96" s="20">
        <v>42</v>
      </c>
      <c r="H96" s="20">
        <v>38</v>
      </c>
      <c r="I96" s="20">
        <v>18</v>
      </c>
      <c r="J96" s="20">
        <v>4</v>
      </c>
      <c r="K96" s="20">
        <v>2</v>
      </c>
      <c r="L96" s="20">
        <v>1</v>
      </c>
      <c r="M96" s="20">
        <v>160</v>
      </c>
      <c r="N96" s="20">
        <v>0</v>
      </c>
    </row>
    <row r="97" spans="1:14" x14ac:dyDescent="0.2">
      <c r="A97" s="21" t="s">
        <v>126</v>
      </c>
      <c r="B97" s="30">
        <v>100</v>
      </c>
      <c r="C97" s="30">
        <v>1.4522820000000001</v>
      </c>
      <c r="D97" s="30">
        <v>54.702627999999997</v>
      </c>
      <c r="E97" s="30">
        <v>18.741354999999999</v>
      </c>
      <c r="F97" s="30">
        <v>6.777317</v>
      </c>
      <c r="G97" s="30">
        <v>2.9045640000000001</v>
      </c>
      <c r="H97" s="30">
        <v>2.627939</v>
      </c>
      <c r="I97" s="30">
        <v>1.2448129999999999</v>
      </c>
      <c r="J97" s="30">
        <v>0.27662500000000001</v>
      </c>
      <c r="K97" s="30">
        <v>0.13831299999999999</v>
      </c>
      <c r="L97" s="30">
        <v>6.9155999999999995E-2</v>
      </c>
      <c r="M97" s="30">
        <v>11.065007</v>
      </c>
      <c r="N97" s="30">
        <v>1.6687399999999999</v>
      </c>
    </row>
    <row r="98" spans="1:14" x14ac:dyDescent="0.2">
      <c r="A98" s="19" t="s">
        <v>392</v>
      </c>
      <c r="B98" s="20">
        <v>150</v>
      </c>
      <c r="C98" s="20">
        <v>89</v>
      </c>
      <c r="D98" s="20">
        <v>29</v>
      </c>
      <c r="E98" s="20">
        <v>17</v>
      </c>
      <c r="F98" s="20">
        <v>5</v>
      </c>
      <c r="G98" s="20">
        <v>2</v>
      </c>
      <c r="H98" s="20">
        <v>2</v>
      </c>
      <c r="I98" s="20">
        <v>1</v>
      </c>
      <c r="J98" s="20">
        <v>0</v>
      </c>
      <c r="K98" s="20">
        <v>0</v>
      </c>
      <c r="L98" s="20">
        <v>0</v>
      </c>
      <c r="M98" s="20">
        <v>5</v>
      </c>
      <c r="N98" s="20">
        <v>0</v>
      </c>
    </row>
    <row r="99" spans="1:14" x14ac:dyDescent="0.2">
      <c r="A99" s="21" t="s">
        <v>126</v>
      </c>
      <c r="B99" s="30">
        <v>100</v>
      </c>
      <c r="C99" s="30">
        <v>59.333333000000003</v>
      </c>
      <c r="D99" s="30">
        <v>19.333333</v>
      </c>
      <c r="E99" s="30">
        <v>11.333333</v>
      </c>
      <c r="F99" s="30">
        <v>3.3333330000000001</v>
      </c>
      <c r="G99" s="30">
        <v>1.3333330000000001</v>
      </c>
      <c r="H99" s="30">
        <v>1.3333330000000001</v>
      </c>
      <c r="I99" s="30">
        <v>0.66666700000000001</v>
      </c>
      <c r="J99" s="30">
        <v>0</v>
      </c>
      <c r="K99" s="30">
        <v>0</v>
      </c>
      <c r="L99" s="30">
        <v>0</v>
      </c>
      <c r="M99" s="30">
        <v>3.3333330000000001</v>
      </c>
      <c r="N99" s="30">
        <v>0.70344799999999996</v>
      </c>
    </row>
    <row r="100" spans="1:14" x14ac:dyDescent="0.2">
      <c r="A100" s="19" t="s">
        <v>132</v>
      </c>
      <c r="B100" s="20">
        <v>372</v>
      </c>
      <c r="C100" s="20">
        <v>154</v>
      </c>
      <c r="D100" s="20">
        <v>98</v>
      </c>
      <c r="E100" s="20">
        <v>48</v>
      </c>
      <c r="F100" s="20">
        <v>33</v>
      </c>
      <c r="G100" s="20">
        <v>12</v>
      </c>
      <c r="H100" s="20">
        <v>7</v>
      </c>
      <c r="I100" s="20">
        <v>1</v>
      </c>
      <c r="J100" s="20">
        <v>0</v>
      </c>
      <c r="K100" s="20">
        <v>0</v>
      </c>
      <c r="L100" s="20">
        <v>1</v>
      </c>
      <c r="M100" s="20">
        <v>18</v>
      </c>
      <c r="N100" s="20">
        <v>0</v>
      </c>
    </row>
    <row r="101" spans="1:14" x14ac:dyDescent="0.2">
      <c r="A101" s="21" t="s">
        <v>126</v>
      </c>
      <c r="B101" s="30">
        <v>100</v>
      </c>
      <c r="C101" s="30">
        <v>41.397849000000001</v>
      </c>
      <c r="D101" s="30">
        <v>26.344086000000001</v>
      </c>
      <c r="E101" s="30">
        <v>12.903226</v>
      </c>
      <c r="F101" s="30">
        <v>8.8709679999999995</v>
      </c>
      <c r="G101" s="30">
        <v>3.225806</v>
      </c>
      <c r="H101" s="30">
        <v>1.8817200000000001</v>
      </c>
      <c r="I101" s="30">
        <v>0.26881699999999997</v>
      </c>
      <c r="J101" s="30">
        <v>0</v>
      </c>
      <c r="K101" s="30">
        <v>0</v>
      </c>
      <c r="L101" s="30">
        <v>0.26881699999999997</v>
      </c>
      <c r="M101" s="30">
        <v>4.8387099999999998</v>
      </c>
      <c r="N101" s="30">
        <v>1.1045199999999999</v>
      </c>
    </row>
    <row r="102" spans="1:14" x14ac:dyDescent="0.2">
      <c r="A102" s="19" t="s">
        <v>867</v>
      </c>
      <c r="B102" s="20">
        <v>69</v>
      </c>
      <c r="C102" s="20">
        <v>4</v>
      </c>
      <c r="D102" s="20">
        <v>1</v>
      </c>
      <c r="E102" s="20">
        <v>1</v>
      </c>
      <c r="F102" s="20">
        <v>1</v>
      </c>
      <c r="G102" s="20">
        <v>0</v>
      </c>
      <c r="H102" s="20">
        <v>0</v>
      </c>
      <c r="I102" s="20">
        <v>0</v>
      </c>
      <c r="J102" s="20">
        <v>0</v>
      </c>
      <c r="K102" s="20">
        <v>0</v>
      </c>
      <c r="L102" s="20">
        <v>0</v>
      </c>
      <c r="M102" s="20">
        <v>62</v>
      </c>
      <c r="N102" s="20">
        <v>0</v>
      </c>
    </row>
    <row r="103" spans="1:14" x14ac:dyDescent="0.2">
      <c r="A103" s="21" t="s">
        <v>126</v>
      </c>
      <c r="B103" s="30">
        <v>100</v>
      </c>
      <c r="C103" s="30">
        <v>5.7971009999999996</v>
      </c>
      <c r="D103" s="30">
        <v>1.4492750000000001</v>
      </c>
      <c r="E103" s="30">
        <v>1.4492750000000001</v>
      </c>
      <c r="F103" s="30">
        <v>1.4492750000000001</v>
      </c>
      <c r="G103" s="30">
        <v>0</v>
      </c>
      <c r="H103" s="30">
        <v>0</v>
      </c>
      <c r="I103" s="30">
        <v>0</v>
      </c>
      <c r="J103" s="30">
        <v>0</v>
      </c>
      <c r="K103" s="30">
        <v>0</v>
      </c>
      <c r="L103" s="30">
        <v>0</v>
      </c>
      <c r="M103" s="30">
        <v>89.855072000000007</v>
      </c>
      <c r="N103" s="30">
        <v>0.85714299999999999</v>
      </c>
    </row>
    <row r="104" spans="1:14" x14ac:dyDescent="0.2">
      <c r="A104" s="18" t="s">
        <v>133</v>
      </c>
      <c r="B104" s="17">
        <v>92</v>
      </c>
      <c r="C104" s="17">
        <v>62</v>
      </c>
      <c r="D104" s="17">
        <v>21</v>
      </c>
      <c r="E104" s="17">
        <v>4</v>
      </c>
      <c r="F104" s="17">
        <v>2</v>
      </c>
      <c r="G104" s="17">
        <v>0</v>
      </c>
      <c r="H104" s="17">
        <v>0</v>
      </c>
      <c r="I104" s="17">
        <v>0</v>
      </c>
      <c r="J104" s="17">
        <v>0</v>
      </c>
      <c r="K104" s="17">
        <v>0</v>
      </c>
      <c r="L104" s="17">
        <v>0</v>
      </c>
      <c r="M104" s="17">
        <v>3</v>
      </c>
      <c r="N104" s="17">
        <v>0</v>
      </c>
    </row>
    <row r="105" spans="1:14" x14ac:dyDescent="0.2">
      <c r="A105" s="21" t="s">
        <v>126</v>
      </c>
      <c r="B105" s="30">
        <v>100</v>
      </c>
      <c r="C105" s="30">
        <v>67.391304000000005</v>
      </c>
      <c r="D105" s="30">
        <v>22.826087000000001</v>
      </c>
      <c r="E105" s="30">
        <v>4.3478260000000004</v>
      </c>
      <c r="F105" s="30">
        <v>2.1739130000000002</v>
      </c>
      <c r="G105" s="30">
        <v>0</v>
      </c>
      <c r="H105" s="30">
        <v>0</v>
      </c>
      <c r="I105" s="30">
        <v>0</v>
      </c>
      <c r="J105" s="30">
        <v>0</v>
      </c>
      <c r="K105" s="30">
        <v>0</v>
      </c>
      <c r="L105" s="30">
        <v>0</v>
      </c>
      <c r="M105" s="30">
        <v>3.2608700000000002</v>
      </c>
      <c r="N105" s="30">
        <v>0.393258</v>
      </c>
    </row>
    <row r="106" spans="1:14" x14ac:dyDescent="0.2">
      <c r="A106" s="19" t="s">
        <v>134</v>
      </c>
      <c r="B106" s="20">
        <v>813</v>
      </c>
      <c r="C106" s="20">
        <v>14</v>
      </c>
      <c r="D106" s="20">
        <v>437</v>
      </c>
      <c r="E106" s="20">
        <v>165</v>
      </c>
      <c r="F106" s="20">
        <v>57</v>
      </c>
      <c r="G106" s="20">
        <v>28</v>
      </c>
      <c r="H106" s="20">
        <v>20</v>
      </c>
      <c r="I106" s="20">
        <v>6</v>
      </c>
      <c r="J106" s="20">
        <v>4</v>
      </c>
      <c r="K106" s="20">
        <v>1</v>
      </c>
      <c r="L106" s="20">
        <v>0</v>
      </c>
      <c r="M106" s="20">
        <v>81</v>
      </c>
      <c r="N106" s="20">
        <v>0</v>
      </c>
    </row>
    <row r="107" spans="1:14" x14ac:dyDescent="0.2">
      <c r="A107" s="21" t="s">
        <v>126</v>
      </c>
      <c r="B107" s="30">
        <v>100</v>
      </c>
      <c r="C107" s="30">
        <v>1.7220169999999999</v>
      </c>
      <c r="D107" s="30">
        <v>53.751537999999996</v>
      </c>
      <c r="E107" s="30">
        <v>20.295203000000001</v>
      </c>
      <c r="F107" s="30">
        <v>7.0110700000000001</v>
      </c>
      <c r="G107" s="30">
        <v>3.4440339999999998</v>
      </c>
      <c r="H107" s="30">
        <v>2.4600249999999999</v>
      </c>
      <c r="I107" s="30">
        <v>0.73800699999999997</v>
      </c>
      <c r="J107" s="30">
        <v>0.49200500000000003</v>
      </c>
      <c r="K107" s="30">
        <v>0.123001</v>
      </c>
      <c r="L107" s="30">
        <v>0</v>
      </c>
      <c r="M107" s="30">
        <v>9.9631000000000007</v>
      </c>
      <c r="N107" s="30">
        <v>1.6693990000000001</v>
      </c>
    </row>
    <row r="108" spans="1:14" x14ac:dyDescent="0.2">
      <c r="A108" s="19" t="s">
        <v>393</v>
      </c>
      <c r="B108" s="20">
        <v>65</v>
      </c>
      <c r="C108" s="20">
        <v>45</v>
      </c>
      <c r="D108" s="20">
        <v>13</v>
      </c>
      <c r="E108" s="20">
        <v>3</v>
      </c>
      <c r="F108" s="20">
        <v>1</v>
      </c>
      <c r="G108" s="20">
        <v>1</v>
      </c>
      <c r="H108" s="20">
        <v>1</v>
      </c>
      <c r="I108" s="20">
        <v>0</v>
      </c>
      <c r="J108" s="20">
        <v>0</v>
      </c>
      <c r="K108" s="20">
        <v>0</v>
      </c>
      <c r="L108" s="20">
        <v>0</v>
      </c>
      <c r="M108" s="20">
        <v>1</v>
      </c>
      <c r="N108" s="20">
        <v>0</v>
      </c>
    </row>
    <row r="109" spans="1:14" x14ac:dyDescent="0.2">
      <c r="A109" s="21" t="s">
        <v>126</v>
      </c>
      <c r="B109" s="30">
        <v>100</v>
      </c>
      <c r="C109" s="30">
        <v>69.230768999999995</v>
      </c>
      <c r="D109" s="30">
        <v>20</v>
      </c>
      <c r="E109" s="30">
        <v>4.6153849999999998</v>
      </c>
      <c r="F109" s="30">
        <v>1.538462</v>
      </c>
      <c r="G109" s="30">
        <v>1.538462</v>
      </c>
      <c r="H109" s="30">
        <v>1.538462</v>
      </c>
      <c r="I109" s="30">
        <v>0</v>
      </c>
      <c r="J109" s="30">
        <v>0</v>
      </c>
      <c r="K109" s="30">
        <v>0</v>
      </c>
      <c r="L109" s="30">
        <v>0</v>
      </c>
      <c r="M109" s="30">
        <v>1.538462</v>
      </c>
      <c r="N109" s="30">
        <v>0.484375</v>
      </c>
    </row>
    <row r="110" spans="1:14" x14ac:dyDescent="0.2">
      <c r="A110" s="19" t="s">
        <v>135</v>
      </c>
      <c r="B110" s="20">
        <v>83</v>
      </c>
      <c r="C110" s="20">
        <v>42</v>
      </c>
      <c r="D110" s="20">
        <v>19</v>
      </c>
      <c r="E110" s="20">
        <v>9</v>
      </c>
      <c r="F110" s="20">
        <v>5</v>
      </c>
      <c r="G110" s="20">
        <v>3</v>
      </c>
      <c r="H110" s="20">
        <v>0</v>
      </c>
      <c r="I110" s="20">
        <v>0</v>
      </c>
      <c r="J110" s="20">
        <v>0</v>
      </c>
      <c r="K110" s="20">
        <v>0</v>
      </c>
      <c r="L110" s="20">
        <v>1</v>
      </c>
      <c r="M110" s="20">
        <v>4</v>
      </c>
      <c r="N110" s="20">
        <v>0</v>
      </c>
    </row>
    <row r="111" spans="1:14" x14ac:dyDescent="0.2">
      <c r="A111" s="21" t="s">
        <v>126</v>
      </c>
      <c r="B111" s="30">
        <v>100</v>
      </c>
      <c r="C111" s="30">
        <v>50.602409999999999</v>
      </c>
      <c r="D111" s="30">
        <v>22.891566000000001</v>
      </c>
      <c r="E111" s="30">
        <v>10.843373</v>
      </c>
      <c r="F111" s="30">
        <v>6.0240960000000001</v>
      </c>
      <c r="G111" s="30">
        <v>3.6144579999999999</v>
      </c>
      <c r="H111" s="30">
        <v>0</v>
      </c>
      <c r="I111" s="30">
        <v>0</v>
      </c>
      <c r="J111" s="30">
        <v>0</v>
      </c>
      <c r="K111" s="30">
        <v>0</v>
      </c>
      <c r="L111" s="30">
        <v>1.2048190000000001</v>
      </c>
      <c r="M111" s="30">
        <v>4.8192769999999996</v>
      </c>
      <c r="N111" s="30">
        <v>0.92405099999999996</v>
      </c>
    </row>
    <row r="112" spans="1:14" x14ac:dyDescent="0.2">
      <c r="A112" s="19" t="s">
        <v>868</v>
      </c>
      <c r="B112" s="20">
        <v>39</v>
      </c>
      <c r="C112" s="20">
        <v>3</v>
      </c>
      <c r="D112" s="20">
        <v>0</v>
      </c>
      <c r="E112" s="20">
        <v>0</v>
      </c>
      <c r="F112" s="20">
        <v>0</v>
      </c>
      <c r="G112" s="20">
        <v>0</v>
      </c>
      <c r="H112" s="20">
        <v>0</v>
      </c>
      <c r="I112" s="20">
        <v>0</v>
      </c>
      <c r="J112" s="20">
        <v>0</v>
      </c>
      <c r="K112" s="20">
        <v>0</v>
      </c>
      <c r="L112" s="20">
        <v>0</v>
      </c>
      <c r="M112" s="20">
        <v>36</v>
      </c>
      <c r="N112" s="55">
        <v>0</v>
      </c>
    </row>
    <row r="113" spans="1:14" x14ac:dyDescent="0.2">
      <c r="A113" s="21" t="s">
        <v>126</v>
      </c>
      <c r="B113" s="30">
        <v>100</v>
      </c>
      <c r="C113" s="30">
        <v>7.6923079999999997</v>
      </c>
      <c r="D113" s="30">
        <v>0</v>
      </c>
      <c r="E113" s="30">
        <v>0</v>
      </c>
      <c r="F113" s="30">
        <v>0</v>
      </c>
      <c r="G113" s="30">
        <v>0</v>
      </c>
      <c r="H113" s="30">
        <v>0</v>
      </c>
      <c r="I113" s="30">
        <v>0</v>
      </c>
      <c r="J113" s="30">
        <v>0</v>
      </c>
      <c r="K113" s="30">
        <v>0</v>
      </c>
      <c r="L113" s="30">
        <v>0</v>
      </c>
      <c r="M113" s="30">
        <v>92.307692000000003</v>
      </c>
      <c r="N113" s="33">
        <v>0</v>
      </c>
    </row>
    <row r="114" spans="1:14" x14ac:dyDescent="0.2">
      <c r="A114" s="18" t="s">
        <v>136</v>
      </c>
      <c r="B114" s="17">
        <v>59</v>
      </c>
      <c r="C114" s="17">
        <v>36</v>
      </c>
      <c r="D114" s="17">
        <v>14</v>
      </c>
      <c r="E114" s="17">
        <v>4</v>
      </c>
      <c r="F114" s="17">
        <v>2</v>
      </c>
      <c r="G114" s="17">
        <v>0</v>
      </c>
      <c r="H114" s="17">
        <v>1</v>
      </c>
      <c r="I114" s="17">
        <v>0</v>
      </c>
      <c r="J114" s="17">
        <v>0</v>
      </c>
      <c r="K114" s="17">
        <v>0</v>
      </c>
      <c r="L114" s="17">
        <v>0</v>
      </c>
      <c r="M114" s="17">
        <v>2</v>
      </c>
      <c r="N114" s="17">
        <v>0</v>
      </c>
    </row>
    <row r="115" spans="1:14" x14ac:dyDescent="0.2">
      <c r="A115" s="21" t="s">
        <v>126</v>
      </c>
      <c r="B115" s="30">
        <v>100</v>
      </c>
      <c r="C115" s="30">
        <v>61.016948999999997</v>
      </c>
      <c r="D115" s="30">
        <v>23.728814</v>
      </c>
      <c r="E115" s="30">
        <v>6.7796609999999999</v>
      </c>
      <c r="F115" s="30">
        <v>3.389831</v>
      </c>
      <c r="G115" s="30">
        <v>0</v>
      </c>
      <c r="H115" s="30">
        <v>1.6949149999999999</v>
      </c>
      <c r="I115" s="30">
        <v>0</v>
      </c>
      <c r="J115" s="30">
        <v>0</v>
      </c>
      <c r="K115" s="30">
        <v>0</v>
      </c>
      <c r="L115" s="30">
        <v>0</v>
      </c>
      <c r="M115" s="30">
        <v>3.389831</v>
      </c>
      <c r="N115" s="30">
        <v>0.57894699999999999</v>
      </c>
    </row>
    <row r="116" spans="1:14" x14ac:dyDescent="0.2">
      <c r="A116" s="19" t="s">
        <v>134</v>
      </c>
      <c r="B116" s="20">
        <v>632</v>
      </c>
      <c r="C116" s="20">
        <v>7</v>
      </c>
      <c r="D116" s="20">
        <v>353</v>
      </c>
      <c r="E116" s="20">
        <v>106</v>
      </c>
      <c r="F116" s="20">
        <v>41</v>
      </c>
      <c r="G116" s="20">
        <v>14</v>
      </c>
      <c r="H116" s="20">
        <v>18</v>
      </c>
      <c r="I116" s="20">
        <v>12</v>
      </c>
      <c r="J116" s="20">
        <v>0</v>
      </c>
      <c r="K116" s="20">
        <v>1</v>
      </c>
      <c r="L116" s="20">
        <v>1</v>
      </c>
      <c r="M116" s="20">
        <v>79</v>
      </c>
      <c r="N116" s="20">
        <v>0</v>
      </c>
    </row>
    <row r="117" spans="1:14" x14ac:dyDescent="0.2">
      <c r="A117" s="21" t="s">
        <v>126</v>
      </c>
      <c r="B117" s="30">
        <v>100</v>
      </c>
      <c r="C117" s="30">
        <v>1.1075950000000001</v>
      </c>
      <c r="D117" s="30">
        <v>55.854430000000001</v>
      </c>
      <c r="E117" s="30">
        <v>16.772151999999998</v>
      </c>
      <c r="F117" s="30">
        <v>6.4873419999999999</v>
      </c>
      <c r="G117" s="30">
        <v>2.2151900000000002</v>
      </c>
      <c r="H117" s="30">
        <v>2.8481010000000002</v>
      </c>
      <c r="I117" s="30">
        <v>1.8987339999999999</v>
      </c>
      <c r="J117" s="30">
        <v>0</v>
      </c>
      <c r="K117" s="30">
        <v>0.15822800000000001</v>
      </c>
      <c r="L117" s="30">
        <v>0.15822800000000001</v>
      </c>
      <c r="M117" s="30">
        <v>12.5</v>
      </c>
      <c r="N117" s="30">
        <v>1.6690780000000001</v>
      </c>
    </row>
    <row r="118" spans="1:14" x14ac:dyDescent="0.2">
      <c r="A118" s="19" t="s">
        <v>393</v>
      </c>
      <c r="B118" s="20">
        <v>85</v>
      </c>
      <c r="C118" s="20">
        <v>44</v>
      </c>
      <c r="D118" s="20">
        <v>16</v>
      </c>
      <c r="E118" s="20">
        <v>14</v>
      </c>
      <c r="F118" s="20">
        <v>4</v>
      </c>
      <c r="G118" s="20">
        <v>1</v>
      </c>
      <c r="H118" s="20">
        <v>1</v>
      </c>
      <c r="I118" s="20">
        <v>1</v>
      </c>
      <c r="J118" s="20">
        <v>0</v>
      </c>
      <c r="K118" s="20">
        <v>0</v>
      </c>
      <c r="L118" s="20">
        <v>0</v>
      </c>
      <c r="M118" s="20">
        <v>4</v>
      </c>
      <c r="N118" s="20">
        <v>0</v>
      </c>
    </row>
    <row r="119" spans="1:14" x14ac:dyDescent="0.2">
      <c r="A119" s="21" t="s">
        <v>126</v>
      </c>
      <c r="B119" s="30">
        <v>100</v>
      </c>
      <c r="C119" s="30">
        <v>51.764705999999997</v>
      </c>
      <c r="D119" s="30">
        <v>18.823529000000001</v>
      </c>
      <c r="E119" s="30">
        <v>16.470587999999999</v>
      </c>
      <c r="F119" s="30">
        <v>4.7058819999999999</v>
      </c>
      <c r="G119" s="30">
        <v>1.176471</v>
      </c>
      <c r="H119" s="30">
        <v>1.176471</v>
      </c>
      <c r="I119" s="30">
        <v>1.176471</v>
      </c>
      <c r="J119" s="30">
        <v>0</v>
      </c>
      <c r="K119" s="30">
        <v>0</v>
      </c>
      <c r="L119" s="30">
        <v>0</v>
      </c>
      <c r="M119" s="30">
        <v>4.7058819999999999</v>
      </c>
      <c r="N119" s="30">
        <v>0.87654299999999996</v>
      </c>
    </row>
    <row r="120" spans="1:14" x14ac:dyDescent="0.2">
      <c r="A120" s="19" t="s">
        <v>135</v>
      </c>
      <c r="B120" s="20">
        <v>289</v>
      </c>
      <c r="C120" s="20">
        <v>112</v>
      </c>
      <c r="D120" s="20">
        <v>79</v>
      </c>
      <c r="E120" s="20">
        <v>39</v>
      </c>
      <c r="F120" s="20">
        <v>28</v>
      </c>
      <c r="G120" s="20">
        <v>9</v>
      </c>
      <c r="H120" s="20">
        <v>7</v>
      </c>
      <c r="I120" s="20">
        <v>1</v>
      </c>
      <c r="J120" s="20">
        <v>0</v>
      </c>
      <c r="K120" s="20">
        <v>0</v>
      </c>
      <c r="L120" s="20">
        <v>0</v>
      </c>
      <c r="M120" s="20">
        <v>14</v>
      </c>
      <c r="N120" s="20">
        <v>0</v>
      </c>
    </row>
    <row r="121" spans="1:14" x14ac:dyDescent="0.2">
      <c r="A121" s="21" t="s">
        <v>126</v>
      </c>
      <c r="B121" s="30">
        <v>100</v>
      </c>
      <c r="C121" s="30">
        <v>38.754325000000001</v>
      </c>
      <c r="D121" s="30">
        <v>27.335640000000001</v>
      </c>
      <c r="E121" s="30">
        <v>13.494809999999999</v>
      </c>
      <c r="F121" s="30">
        <v>9.6885809999999992</v>
      </c>
      <c r="G121" s="30">
        <v>3.1141869999999998</v>
      </c>
      <c r="H121" s="30">
        <v>2.422145</v>
      </c>
      <c r="I121" s="30">
        <v>0.34602100000000002</v>
      </c>
      <c r="J121" s="30">
        <v>0</v>
      </c>
      <c r="K121" s="30">
        <v>0</v>
      </c>
      <c r="L121" s="30">
        <v>0</v>
      </c>
      <c r="M121" s="30">
        <v>4.8442910000000001</v>
      </c>
      <c r="N121" s="30">
        <v>1.1563639999999999</v>
      </c>
    </row>
    <row r="122" spans="1:14" x14ac:dyDescent="0.2">
      <c r="A122" s="19" t="s">
        <v>868</v>
      </c>
      <c r="B122" s="20">
        <v>30</v>
      </c>
      <c r="C122" s="20">
        <v>1</v>
      </c>
      <c r="D122" s="20">
        <v>1</v>
      </c>
      <c r="E122" s="20">
        <v>1</v>
      </c>
      <c r="F122" s="20">
        <v>1</v>
      </c>
      <c r="G122" s="20">
        <v>0</v>
      </c>
      <c r="H122" s="20">
        <v>0</v>
      </c>
      <c r="I122" s="20">
        <v>0</v>
      </c>
      <c r="J122" s="20">
        <v>0</v>
      </c>
      <c r="K122" s="20">
        <v>0</v>
      </c>
      <c r="L122" s="20">
        <v>0</v>
      </c>
      <c r="M122" s="20">
        <v>26</v>
      </c>
      <c r="N122" s="20">
        <v>0</v>
      </c>
    </row>
    <row r="123" spans="1:14" x14ac:dyDescent="0.2">
      <c r="A123" s="21" t="s">
        <v>126</v>
      </c>
      <c r="B123" s="30">
        <v>100</v>
      </c>
      <c r="C123" s="30">
        <v>3.3333330000000001</v>
      </c>
      <c r="D123" s="30">
        <v>3.3333330000000001</v>
      </c>
      <c r="E123" s="30">
        <v>3.3333330000000001</v>
      </c>
      <c r="F123" s="30">
        <v>3.3333330000000001</v>
      </c>
      <c r="G123" s="30">
        <v>0</v>
      </c>
      <c r="H123" s="30">
        <v>0</v>
      </c>
      <c r="I123" s="30">
        <v>0</v>
      </c>
      <c r="J123" s="30">
        <v>0</v>
      </c>
      <c r="K123" s="30">
        <v>0</v>
      </c>
      <c r="L123" s="30">
        <v>0</v>
      </c>
      <c r="M123" s="30">
        <v>86.666667000000004</v>
      </c>
      <c r="N123" s="30">
        <v>1.5</v>
      </c>
    </row>
    <row r="124" spans="1:14" x14ac:dyDescent="0.2">
      <c r="A124" s="18" t="s">
        <v>869</v>
      </c>
      <c r="B124" s="18"/>
      <c r="C124" s="18"/>
      <c r="D124" s="18"/>
      <c r="E124" s="18"/>
      <c r="F124" s="18"/>
      <c r="G124" s="18"/>
      <c r="H124" s="18"/>
      <c r="I124" s="18"/>
      <c r="J124" s="18"/>
      <c r="K124" s="18"/>
      <c r="L124" s="18"/>
      <c r="M124" s="18"/>
      <c r="N124" s="18"/>
    </row>
    <row r="125" spans="1:14" x14ac:dyDescent="0.2">
      <c r="A125" s="19" t="s">
        <v>870</v>
      </c>
      <c r="B125" s="20">
        <v>366</v>
      </c>
      <c r="C125" s="20">
        <v>366</v>
      </c>
      <c r="D125" s="20">
        <v>0</v>
      </c>
      <c r="E125" s="20">
        <v>0</v>
      </c>
      <c r="F125" s="20">
        <v>0</v>
      </c>
      <c r="G125" s="20">
        <v>0</v>
      </c>
      <c r="H125" s="20">
        <v>0</v>
      </c>
      <c r="I125" s="20">
        <v>0</v>
      </c>
      <c r="J125" s="20">
        <v>0</v>
      </c>
      <c r="K125" s="20">
        <v>0</v>
      </c>
      <c r="L125" s="20">
        <v>0</v>
      </c>
      <c r="M125" s="20">
        <v>0</v>
      </c>
      <c r="N125" s="55">
        <v>0</v>
      </c>
    </row>
    <row r="126" spans="1:14" x14ac:dyDescent="0.2">
      <c r="A126" s="21" t="s">
        <v>126</v>
      </c>
      <c r="B126" s="30">
        <v>100</v>
      </c>
      <c r="C126" s="30">
        <v>100</v>
      </c>
      <c r="D126" s="30">
        <v>0</v>
      </c>
      <c r="E126" s="30">
        <v>0</v>
      </c>
      <c r="F126" s="30">
        <v>0</v>
      </c>
      <c r="G126" s="30">
        <v>0</v>
      </c>
      <c r="H126" s="30">
        <v>0</v>
      </c>
      <c r="I126" s="30">
        <v>0</v>
      </c>
      <c r="J126" s="30">
        <v>0</v>
      </c>
      <c r="K126" s="30">
        <v>0</v>
      </c>
      <c r="L126" s="30">
        <v>0</v>
      </c>
      <c r="M126" s="30">
        <v>0</v>
      </c>
      <c r="N126" s="33">
        <v>0</v>
      </c>
    </row>
    <row r="127" spans="1:14" x14ac:dyDescent="0.2">
      <c r="A127" s="19" t="s">
        <v>871</v>
      </c>
      <c r="B127" s="20">
        <v>1212</v>
      </c>
      <c r="C127" s="20">
        <v>0</v>
      </c>
      <c r="D127" s="20">
        <v>791</v>
      </c>
      <c r="E127" s="20">
        <v>222</v>
      </c>
      <c r="F127" s="20">
        <v>72</v>
      </c>
      <c r="G127" s="20">
        <v>24</v>
      </c>
      <c r="H127" s="20">
        <v>27</v>
      </c>
      <c r="I127" s="20">
        <v>13</v>
      </c>
      <c r="J127" s="20">
        <v>3</v>
      </c>
      <c r="K127" s="20">
        <v>2</v>
      </c>
      <c r="L127" s="20">
        <v>0</v>
      </c>
      <c r="M127" s="20">
        <v>58</v>
      </c>
      <c r="N127" s="20">
        <v>0</v>
      </c>
    </row>
    <row r="128" spans="1:14" x14ac:dyDescent="0.2">
      <c r="A128" s="21" t="s">
        <v>126</v>
      </c>
      <c r="B128" s="30">
        <v>100</v>
      </c>
      <c r="C128" s="30">
        <v>0</v>
      </c>
      <c r="D128" s="30">
        <v>65.264026000000001</v>
      </c>
      <c r="E128" s="30">
        <v>18.316832000000002</v>
      </c>
      <c r="F128" s="30">
        <v>5.9405939999999999</v>
      </c>
      <c r="G128" s="30">
        <v>1.9801979999999999</v>
      </c>
      <c r="H128" s="30">
        <v>2.2277230000000001</v>
      </c>
      <c r="I128" s="30">
        <v>1.0726070000000001</v>
      </c>
      <c r="J128" s="30">
        <v>0.247525</v>
      </c>
      <c r="K128" s="30">
        <v>0.165017</v>
      </c>
      <c r="L128" s="30">
        <v>0</v>
      </c>
      <c r="M128" s="30">
        <v>4.7854789999999996</v>
      </c>
      <c r="N128" s="30">
        <v>1.5571919999999999</v>
      </c>
    </row>
    <row r="129" spans="1:14" x14ac:dyDescent="0.2">
      <c r="A129" s="19" t="s">
        <v>137</v>
      </c>
      <c r="B129" s="20">
        <v>112</v>
      </c>
      <c r="C129" s="20">
        <v>0</v>
      </c>
      <c r="D129" s="20">
        <v>24</v>
      </c>
      <c r="E129" s="20">
        <v>47</v>
      </c>
      <c r="F129" s="20">
        <v>19</v>
      </c>
      <c r="G129" s="20">
        <v>7</v>
      </c>
      <c r="H129" s="20">
        <v>11</v>
      </c>
      <c r="I129" s="20">
        <v>1</v>
      </c>
      <c r="J129" s="20">
        <v>1</v>
      </c>
      <c r="K129" s="20">
        <v>0</v>
      </c>
      <c r="L129" s="20">
        <v>0</v>
      </c>
      <c r="M129" s="20">
        <v>2</v>
      </c>
      <c r="N129" s="20">
        <v>0</v>
      </c>
    </row>
    <row r="130" spans="1:14" x14ac:dyDescent="0.2">
      <c r="A130" s="21" t="s">
        <v>126</v>
      </c>
      <c r="B130" s="30">
        <v>100</v>
      </c>
      <c r="C130" s="30">
        <v>0</v>
      </c>
      <c r="D130" s="30">
        <v>21.428571000000002</v>
      </c>
      <c r="E130" s="30">
        <v>41.964286000000001</v>
      </c>
      <c r="F130" s="30">
        <v>16.964286000000001</v>
      </c>
      <c r="G130" s="30">
        <v>6.25</v>
      </c>
      <c r="H130" s="30">
        <v>9.8214290000000002</v>
      </c>
      <c r="I130" s="30">
        <v>0.89285700000000001</v>
      </c>
      <c r="J130" s="30">
        <v>0.89285700000000001</v>
      </c>
      <c r="K130" s="30">
        <v>0</v>
      </c>
      <c r="L130" s="30">
        <v>0</v>
      </c>
      <c r="M130" s="30">
        <v>1.785714</v>
      </c>
      <c r="N130" s="30">
        <v>2.4636360000000002</v>
      </c>
    </row>
    <row r="131" spans="1:14" x14ac:dyDescent="0.2">
      <c r="A131" s="19" t="s">
        <v>138</v>
      </c>
      <c r="B131" s="20">
        <v>673</v>
      </c>
      <c r="C131" s="20">
        <v>0</v>
      </c>
      <c r="D131" s="20">
        <v>120</v>
      </c>
      <c r="E131" s="20">
        <v>289</v>
      </c>
      <c r="F131" s="20">
        <v>127</v>
      </c>
      <c r="G131" s="20">
        <v>54</v>
      </c>
      <c r="H131" s="20">
        <v>41</v>
      </c>
      <c r="I131" s="20">
        <v>20</v>
      </c>
      <c r="J131" s="20">
        <v>3</v>
      </c>
      <c r="K131" s="20">
        <v>2</v>
      </c>
      <c r="L131" s="20">
        <v>1</v>
      </c>
      <c r="M131" s="20">
        <v>16</v>
      </c>
      <c r="N131" s="20">
        <v>0</v>
      </c>
    </row>
    <row r="132" spans="1:14" x14ac:dyDescent="0.2">
      <c r="A132" s="21" t="s">
        <v>126</v>
      </c>
      <c r="B132" s="30">
        <v>100</v>
      </c>
      <c r="C132" s="30">
        <v>0</v>
      </c>
      <c r="D132" s="30">
        <v>17.830608999999999</v>
      </c>
      <c r="E132" s="30">
        <v>42.942050999999999</v>
      </c>
      <c r="F132" s="30">
        <v>18.870728</v>
      </c>
      <c r="G132" s="30">
        <v>8.0237739999999995</v>
      </c>
      <c r="H132" s="30">
        <v>6.0921250000000002</v>
      </c>
      <c r="I132" s="30">
        <v>2.971768</v>
      </c>
      <c r="J132" s="30">
        <v>0.44576500000000002</v>
      </c>
      <c r="K132" s="30">
        <v>0.29717700000000002</v>
      </c>
      <c r="L132" s="30">
        <v>0.148588</v>
      </c>
      <c r="M132" s="30">
        <v>2.3774150000000001</v>
      </c>
      <c r="N132" s="30">
        <v>2.5357690000000002</v>
      </c>
    </row>
    <row r="133" spans="1:14" x14ac:dyDescent="0.2">
      <c r="A133" s="19" t="s">
        <v>872</v>
      </c>
      <c r="B133" s="20">
        <v>75</v>
      </c>
      <c r="C133" s="20">
        <v>0</v>
      </c>
      <c r="D133" s="20">
        <v>19</v>
      </c>
      <c r="E133" s="20">
        <v>16</v>
      </c>
      <c r="F133" s="20">
        <v>17</v>
      </c>
      <c r="G133" s="20">
        <v>6</v>
      </c>
      <c r="H133" s="20">
        <v>8</v>
      </c>
      <c r="I133" s="20">
        <v>4</v>
      </c>
      <c r="J133" s="20">
        <v>2</v>
      </c>
      <c r="K133" s="20">
        <v>0</v>
      </c>
      <c r="L133" s="20">
        <v>1</v>
      </c>
      <c r="M133" s="20">
        <v>2</v>
      </c>
      <c r="N133" s="20">
        <v>0</v>
      </c>
    </row>
    <row r="134" spans="1:14" x14ac:dyDescent="0.2">
      <c r="A134" s="21" t="s">
        <v>126</v>
      </c>
      <c r="B134" s="30">
        <v>100</v>
      </c>
      <c r="C134" s="30">
        <v>0</v>
      </c>
      <c r="D134" s="30">
        <v>25.333333</v>
      </c>
      <c r="E134" s="30">
        <v>21.333333</v>
      </c>
      <c r="F134" s="30">
        <v>22.666667</v>
      </c>
      <c r="G134" s="30">
        <v>8</v>
      </c>
      <c r="H134" s="30">
        <v>10.666667</v>
      </c>
      <c r="I134" s="30">
        <v>5.3333329999999997</v>
      </c>
      <c r="J134" s="30">
        <v>2.6666669999999999</v>
      </c>
      <c r="K134" s="30">
        <v>0</v>
      </c>
      <c r="L134" s="30">
        <v>1.3333330000000001</v>
      </c>
      <c r="M134" s="30">
        <v>2.6666669999999999</v>
      </c>
      <c r="N134" s="30">
        <v>2.917808</v>
      </c>
    </row>
    <row r="135" spans="1:14" x14ac:dyDescent="0.2">
      <c r="A135" s="19" t="s">
        <v>873</v>
      </c>
      <c r="B135" s="20">
        <v>178</v>
      </c>
      <c r="C135" s="20">
        <v>0</v>
      </c>
      <c r="D135" s="20">
        <v>0</v>
      </c>
      <c r="E135" s="20">
        <v>0</v>
      </c>
      <c r="F135" s="20">
        <v>0</v>
      </c>
      <c r="G135" s="20">
        <v>0</v>
      </c>
      <c r="H135" s="20">
        <v>0</v>
      </c>
      <c r="I135" s="20">
        <v>0</v>
      </c>
      <c r="J135" s="20">
        <v>0</v>
      </c>
      <c r="K135" s="20">
        <v>0</v>
      </c>
      <c r="L135" s="20">
        <v>0</v>
      </c>
      <c r="M135" s="20">
        <v>178</v>
      </c>
      <c r="N135" s="20">
        <v>0</v>
      </c>
    </row>
    <row r="136" spans="1:14" x14ac:dyDescent="0.2">
      <c r="A136" s="21" t="s">
        <v>126</v>
      </c>
      <c r="B136" s="30">
        <v>100</v>
      </c>
      <c r="C136" s="30">
        <v>0</v>
      </c>
      <c r="D136" s="30">
        <v>0</v>
      </c>
      <c r="E136" s="30">
        <v>0</v>
      </c>
      <c r="F136" s="30">
        <v>0</v>
      </c>
      <c r="G136" s="30">
        <v>0</v>
      </c>
      <c r="H136" s="30">
        <v>0</v>
      </c>
      <c r="I136" s="30">
        <v>0</v>
      </c>
      <c r="J136" s="30">
        <v>0</v>
      </c>
      <c r="K136" s="30">
        <v>0</v>
      </c>
      <c r="L136" s="30">
        <v>0</v>
      </c>
      <c r="M136" s="30">
        <v>100</v>
      </c>
      <c r="N136" s="30">
        <v>0</v>
      </c>
    </row>
    <row r="137" spans="1:14" x14ac:dyDescent="0.2">
      <c r="A137" s="19" t="s">
        <v>1441</v>
      </c>
      <c r="B137" s="20">
        <v>1644</v>
      </c>
      <c r="C137" s="20">
        <v>0</v>
      </c>
      <c r="D137" s="20">
        <v>954</v>
      </c>
      <c r="E137" s="20">
        <v>345</v>
      </c>
      <c r="F137" s="20">
        <v>141</v>
      </c>
      <c r="G137" s="20">
        <v>56</v>
      </c>
      <c r="H137" s="20">
        <v>48</v>
      </c>
      <c r="I137" s="20">
        <v>20</v>
      </c>
      <c r="J137" s="20">
        <v>4</v>
      </c>
      <c r="K137" s="20">
        <v>2</v>
      </c>
      <c r="L137" s="20">
        <v>2</v>
      </c>
      <c r="M137" s="20">
        <v>72</v>
      </c>
      <c r="N137" s="20">
        <v>0</v>
      </c>
    </row>
    <row r="138" spans="1:14" x14ac:dyDescent="0.2">
      <c r="A138" s="21" t="s">
        <v>126</v>
      </c>
      <c r="B138" s="30">
        <v>100</v>
      </c>
      <c r="C138" s="30">
        <v>0</v>
      </c>
      <c r="D138" s="30">
        <v>58.029197000000003</v>
      </c>
      <c r="E138" s="30">
        <v>20.985401</v>
      </c>
      <c r="F138" s="30">
        <v>8.5766419999999997</v>
      </c>
      <c r="G138" s="30">
        <v>3.406326</v>
      </c>
      <c r="H138" s="30">
        <v>2.919708</v>
      </c>
      <c r="I138" s="30">
        <v>1.216545</v>
      </c>
      <c r="J138" s="30">
        <v>0.243309</v>
      </c>
      <c r="K138" s="30">
        <v>0.121655</v>
      </c>
      <c r="L138" s="30">
        <v>0.121655</v>
      </c>
      <c r="M138" s="30">
        <v>4.379562</v>
      </c>
      <c r="N138" s="30">
        <v>1.725827</v>
      </c>
    </row>
    <row r="139" spans="1:14" x14ac:dyDescent="0.2">
      <c r="A139" s="18" t="s">
        <v>874</v>
      </c>
      <c r="B139" s="18"/>
      <c r="C139" s="18"/>
      <c r="D139" s="18"/>
      <c r="E139" s="18"/>
      <c r="F139" s="18"/>
      <c r="G139" s="18"/>
      <c r="H139" s="18"/>
      <c r="I139" s="18"/>
      <c r="J139" s="18"/>
      <c r="K139" s="18"/>
      <c r="L139" s="18"/>
      <c r="M139" s="18"/>
      <c r="N139" s="18"/>
    </row>
    <row r="140" spans="1:14" x14ac:dyDescent="0.2">
      <c r="A140" s="21" t="s">
        <v>875</v>
      </c>
      <c r="B140" s="34">
        <v>366</v>
      </c>
      <c r="C140" s="34">
        <v>366</v>
      </c>
      <c r="D140" s="34">
        <v>0</v>
      </c>
      <c r="E140" s="34">
        <v>0</v>
      </c>
      <c r="F140" s="34">
        <v>0</v>
      </c>
      <c r="G140" s="34">
        <v>0</v>
      </c>
      <c r="H140" s="34">
        <v>0</v>
      </c>
      <c r="I140" s="34">
        <v>0</v>
      </c>
      <c r="J140" s="34">
        <v>0</v>
      </c>
      <c r="K140" s="34">
        <v>0</v>
      </c>
      <c r="L140" s="34">
        <v>0</v>
      </c>
      <c r="M140" s="34">
        <v>0</v>
      </c>
      <c r="N140" s="59">
        <v>0</v>
      </c>
    </row>
    <row r="141" spans="1:14" x14ac:dyDescent="0.2">
      <c r="A141" s="21" t="s">
        <v>126</v>
      </c>
      <c r="B141" s="30">
        <v>100</v>
      </c>
      <c r="C141" s="30">
        <v>100</v>
      </c>
      <c r="D141" s="30">
        <v>0</v>
      </c>
      <c r="E141" s="30">
        <v>0</v>
      </c>
      <c r="F141" s="30">
        <v>0</v>
      </c>
      <c r="G141" s="30">
        <v>0</v>
      </c>
      <c r="H141" s="30">
        <v>0</v>
      </c>
      <c r="I141" s="30">
        <v>0</v>
      </c>
      <c r="J141" s="30">
        <v>0</v>
      </c>
      <c r="K141" s="30">
        <v>0</v>
      </c>
      <c r="L141" s="30">
        <v>0</v>
      </c>
      <c r="M141" s="30">
        <v>0</v>
      </c>
      <c r="N141" s="33">
        <v>0</v>
      </c>
    </row>
    <row r="142" spans="1:14" x14ac:dyDescent="0.2">
      <c r="A142" s="21" t="s">
        <v>876</v>
      </c>
      <c r="B142" s="34">
        <v>954</v>
      </c>
      <c r="C142" s="34">
        <v>0</v>
      </c>
      <c r="D142" s="34">
        <v>954</v>
      </c>
      <c r="E142" s="34">
        <v>0</v>
      </c>
      <c r="F142" s="34">
        <v>0</v>
      </c>
      <c r="G142" s="34">
        <v>0</v>
      </c>
      <c r="H142" s="34">
        <v>0</v>
      </c>
      <c r="I142" s="34">
        <v>0</v>
      </c>
      <c r="J142" s="34">
        <v>0</v>
      </c>
      <c r="K142" s="34">
        <v>0</v>
      </c>
      <c r="L142" s="34">
        <v>0</v>
      </c>
      <c r="M142" s="34">
        <v>0</v>
      </c>
      <c r="N142" s="34">
        <v>0</v>
      </c>
    </row>
    <row r="143" spans="1:14" x14ac:dyDescent="0.2">
      <c r="A143" s="21" t="s">
        <v>126</v>
      </c>
      <c r="B143" s="30">
        <v>100</v>
      </c>
      <c r="C143" s="30">
        <v>0</v>
      </c>
      <c r="D143" s="30">
        <v>100</v>
      </c>
      <c r="E143" s="30">
        <v>0</v>
      </c>
      <c r="F143" s="30">
        <v>0</v>
      </c>
      <c r="G143" s="30">
        <v>0</v>
      </c>
      <c r="H143" s="30">
        <v>0</v>
      </c>
      <c r="I143" s="30">
        <v>0</v>
      </c>
      <c r="J143" s="30">
        <v>0</v>
      </c>
      <c r="K143" s="30">
        <v>0</v>
      </c>
      <c r="L143" s="30">
        <v>0</v>
      </c>
      <c r="M143" s="30">
        <v>0</v>
      </c>
      <c r="N143" s="30">
        <v>1</v>
      </c>
    </row>
    <row r="144" spans="1:14" x14ac:dyDescent="0.2">
      <c r="A144" s="19" t="s">
        <v>877</v>
      </c>
      <c r="B144" s="20">
        <v>345</v>
      </c>
      <c r="C144" s="20">
        <v>0</v>
      </c>
      <c r="D144" s="20">
        <v>0</v>
      </c>
      <c r="E144" s="20">
        <v>345</v>
      </c>
      <c r="F144" s="20">
        <v>0</v>
      </c>
      <c r="G144" s="20">
        <v>0</v>
      </c>
      <c r="H144" s="20">
        <v>0</v>
      </c>
      <c r="I144" s="20">
        <v>0</v>
      </c>
      <c r="J144" s="20">
        <v>0</v>
      </c>
      <c r="K144" s="20">
        <v>0</v>
      </c>
      <c r="L144" s="20">
        <v>0</v>
      </c>
      <c r="M144" s="20">
        <v>0</v>
      </c>
      <c r="N144" s="20">
        <v>0</v>
      </c>
    </row>
    <row r="145" spans="1:14" x14ac:dyDescent="0.2">
      <c r="A145" s="21" t="s">
        <v>126</v>
      </c>
      <c r="B145" s="30">
        <v>100</v>
      </c>
      <c r="C145" s="30">
        <v>0</v>
      </c>
      <c r="D145" s="30">
        <v>0</v>
      </c>
      <c r="E145" s="30">
        <v>100</v>
      </c>
      <c r="F145" s="30">
        <v>0</v>
      </c>
      <c r="G145" s="30">
        <v>0</v>
      </c>
      <c r="H145" s="30">
        <v>0</v>
      </c>
      <c r="I145" s="30">
        <v>0</v>
      </c>
      <c r="J145" s="30">
        <v>0</v>
      </c>
      <c r="K145" s="30">
        <v>0</v>
      </c>
      <c r="L145" s="30">
        <v>0</v>
      </c>
      <c r="M145" s="30">
        <v>0</v>
      </c>
      <c r="N145" s="30">
        <v>2</v>
      </c>
    </row>
    <row r="146" spans="1:14" x14ac:dyDescent="0.2">
      <c r="A146" s="19" t="s">
        <v>878</v>
      </c>
      <c r="B146" s="20">
        <v>141</v>
      </c>
      <c r="C146" s="20">
        <v>0</v>
      </c>
      <c r="D146" s="20">
        <v>0</v>
      </c>
      <c r="E146" s="20">
        <v>0</v>
      </c>
      <c r="F146" s="20">
        <v>141</v>
      </c>
      <c r="G146" s="20">
        <v>0</v>
      </c>
      <c r="H146" s="20">
        <v>0</v>
      </c>
      <c r="I146" s="20">
        <v>0</v>
      </c>
      <c r="J146" s="20">
        <v>0</v>
      </c>
      <c r="K146" s="20">
        <v>0</v>
      </c>
      <c r="L146" s="20">
        <v>0</v>
      </c>
      <c r="M146" s="20">
        <v>0</v>
      </c>
      <c r="N146" s="20">
        <v>0</v>
      </c>
    </row>
    <row r="147" spans="1:14" x14ac:dyDescent="0.2">
      <c r="A147" s="21" t="s">
        <v>126</v>
      </c>
      <c r="B147" s="30">
        <v>100</v>
      </c>
      <c r="C147" s="30">
        <v>0</v>
      </c>
      <c r="D147" s="30">
        <v>0</v>
      </c>
      <c r="E147" s="30">
        <v>0</v>
      </c>
      <c r="F147" s="30">
        <v>100</v>
      </c>
      <c r="G147" s="30">
        <v>0</v>
      </c>
      <c r="H147" s="30">
        <v>0</v>
      </c>
      <c r="I147" s="30">
        <v>0</v>
      </c>
      <c r="J147" s="30">
        <v>0</v>
      </c>
      <c r="K147" s="30">
        <v>0</v>
      </c>
      <c r="L147" s="30">
        <v>0</v>
      </c>
      <c r="M147" s="30">
        <v>0</v>
      </c>
      <c r="N147" s="30">
        <v>3</v>
      </c>
    </row>
    <row r="148" spans="1:14" x14ac:dyDescent="0.2">
      <c r="A148" s="19" t="s">
        <v>879</v>
      </c>
      <c r="B148" s="20">
        <v>56</v>
      </c>
      <c r="C148" s="20">
        <v>0</v>
      </c>
      <c r="D148" s="20">
        <v>0</v>
      </c>
      <c r="E148" s="20">
        <v>0</v>
      </c>
      <c r="F148" s="20">
        <v>0</v>
      </c>
      <c r="G148" s="20">
        <v>56</v>
      </c>
      <c r="H148" s="20">
        <v>0</v>
      </c>
      <c r="I148" s="20">
        <v>0</v>
      </c>
      <c r="J148" s="20">
        <v>0</v>
      </c>
      <c r="K148" s="20">
        <v>0</v>
      </c>
      <c r="L148" s="20">
        <v>0</v>
      </c>
      <c r="M148" s="20">
        <v>0</v>
      </c>
      <c r="N148" s="20">
        <v>0</v>
      </c>
    </row>
    <row r="149" spans="1:14" x14ac:dyDescent="0.2">
      <c r="A149" s="21" t="s">
        <v>126</v>
      </c>
      <c r="B149" s="30">
        <v>100</v>
      </c>
      <c r="C149" s="30">
        <v>0</v>
      </c>
      <c r="D149" s="30">
        <v>0</v>
      </c>
      <c r="E149" s="30">
        <v>0</v>
      </c>
      <c r="F149" s="30">
        <v>0</v>
      </c>
      <c r="G149" s="30">
        <v>100</v>
      </c>
      <c r="H149" s="30">
        <v>0</v>
      </c>
      <c r="I149" s="30">
        <v>0</v>
      </c>
      <c r="J149" s="30">
        <v>0</v>
      </c>
      <c r="K149" s="30">
        <v>0</v>
      </c>
      <c r="L149" s="30">
        <v>0</v>
      </c>
      <c r="M149" s="30">
        <v>0</v>
      </c>
      <c r="N149" s="30">
        <v>4</v>
      </c>
    </row>
    <row r="150" spans="1:14" x14ac:dyDescent="0.2">
      <c r="A150" s="19" t="s">
        <v>880</v>
      </c>
      <c r="B150" s="20">
        <v>48</v>
      </c>
      <c r="C150" s="20">
        <v>0</v>
      </c>
      <c r="D150" s="20">
        <v>0</v>
      </c>
      <c r="E150" s="20">
        <v>0</v>
      </c>
      <c r="F150" s="20">
        <v>0</v>
      </c>
      <c r="G150" s="20">
        <v>0</v>
      </c>
      <c r="H150" s="20">
        <v>48</v>
      </c>
      <c r="I150" s="20">
        <v>0</v>
      </c>
      <c r="J150" s="20">
        <v>0</v>
      </c>
      <c r="K150" s="20">
        <v>0</v>
      </c>
      <c r="L150" s="20">
        <v>0</v>
      </c>
      <c r="M150" s="20">
        <v>0</v>
      </c>
      <c r="N150" s="20">
        <v>0</v>
      </c>
    </row>
    <row r="151" spans="1:14" x14ac:dyDescent="0.2">
      <c r="A151" s="21" t="s">
        <v>126</v>
      </c>
      <c r="B151" s="30">
        <v>100</v>
      </c>
      <c r="C151" s="30">
        <v>0</v>
      </c>
      <c r="D151" s="30">
        <v>0</v>
      </c>
      <c r="E151" s="30">
        <v>0</v>
      </c>
      <c r="F151" s="30">
        <v>0</v>
      </c>
      <c r="G151" s="30">
        <v>0</v>
      </c>
      <c r="H151" s="30">
        <v>100</v>
      </c>
      <c r="I151" s="30">
        <v>0</v>
      </c>
      <c r="J151" s="30">
        <v>0</v>
      </c>
      <c r="K151" s="30">
        <v>0</v>
      </c>
      <c r="L151" s="30">
        <v>0</v>
      </c>
      <c r="M151" s="30">
        <v>0</v>
      </c>
      <c r="N151" s="30">
        <v>5</v>
      </c>
    </row>
    <row r="152" spans="1:14" x14ac:dyDescent="0.2">
      <c r="A152" s="19" t="s">
        <v>881</v>
      </c>
      <c r="B152" s="20">
        <v>20</v>
      </c>
      <c r="C152" s="20">
        <v>0</v>
      </c>
      <c r="D152" s="20">
        <v>0</v>
      </c>
      <c r="E152" s="20">
        <v>0</v>
      </c>
      <c r="F152" s="20">
        <v>0</v>
      </c>
      <c r="G152" s="20">
        <v>0</v>
      </c>
      <c r="H152" s="20">
        <v>0</v>
      </c>
      <c r="I152" s="20">
        <v>20</v>
      </c>
      <c r="J152" s="20">
        <v>0</v>
      </c>
      <c r="K152" s="20">
        <v>0</v>
      </c>
      <c r="L152" s="20">
        <v>0</v>
      </c>
      <c r="M152" s="20">
        <v>0</v>
      </c>
      <c r="N152" s="20">
        <v>0</v>
      </c>
    </row>
    <row r="153" spans="1:14" x14ac:dyDescent="0.2">
      <c r="A153" s="21" t="s">
        <v>126</v>
      </c>
      <c r="B153" s="30">
        <v>100</v>
      </c>
      <c r="C153" s="30">
        <v>0</v>
      </c>
      <c r="D153" s="30">
        <v>0</v>
      </c>
      <c r="E153" s="30">
        <v>0</v>
      </c>
      <c r="F153" s="30">
        <v>0</v>
      </c>
      <c r="G153" s="30">
        <v>0</v>
      </c>
      <c r="H153" s="30">
        <v>0</v>
      </c>
      <c r="I153" s="30">
        <v>100</v>
      </c>
      <c r="J153" s="30">
        <v>0</v>
      </c>
      <c r="K153" s="30">
        <v>0</v>
      </c>
      <c r="L153" s="30">
        <v>0</v>
      </c>
      <c r="M153" s="30">
        <v>0</v>
      </c>
      <c r="N153" s="30">
        <v>6</v>
      </c>
    </row>
    <row r="154" spans="1:14" x14ac:dyDescent="0.2">
      <c r="A154" s="19" t="s">
        <v>882</v>
      </c>
      <c r="B154" s="20">
        <v>4</v>
      </c>
      <c r="C154" s="20">
        <v>0</v>
      </c>
      <c r="D154" s="20">
        <v>0</v>
      </c>
      <c r="E154" s="20">
        <v>0</v>
      </c>
      <c r="F154" s="20">
        <v>0</v>
      </c>
      <c r="G154" s="20">
        <v>0</v>
      </c>
      <c r="H154" s="20">
        <v>0</v>
      </c>
      <c r="I154" s="20">
        <v>0</v>
      </c>
      <c r="J154" s="20">
        <v>4</v>
      </c>
      <c r="K154" s="20">
        <v>0</v>
      </c>
      <c r="L154" s="20">
        <v>0</v>
      </c>
      <c r="M154" s="20">
        <v>0</v>
      </c>
      <c r="N154" s="20">
        <v>0</v>
      </c>
    </row>
    <row r="155" spans="1:14" x14ac:dyDescent="0.2">
      <c r="A155" s="21" t="s">
        <v>126</v>
      </c>
      <c r="B155" s="30">
        <v>100</v>
      </c>
      <c r="C155" s="30">
        <v>0</v>
      </c>
      <c r="D155" s="30">
        <v>0</v>
      </c>
      <c r="E155" s="30">
        <v>0</v>
      </c>
      <c r="F155" s="30">
        <v>0</v>
      </c>
      <c r="G155" s="30">
        <v>0</v>
      </c>
      <c r="H155" s="30">
        <v>0</v>
      </c>
      <c r="I155" s="30">
        <v>0</v>
      </c>
      <c r="J155" s="30">
        <v>100</v>
      </c>
      <c r="K155" s="30">
        <v>0</v>
      </c>
      <c r="L155" s="30">
        <v>0</v>
      </c>
      <c r="M155" s="30">
        <v>0</v>
      </c>
      <c r="N155" s="30">
        <v>7</v>
      </c>
    </row>
    <row r="156" spans="1:14" x14ac:dyDescent="0.2">
      <c r="A156" s="19" t="s">
        <v>883</v>
      </c>
      <c r="B156" s="20">
        <v>2</v>
      </c>
      <c r="C156" s="20">
        <v>0</v>
      </c>
      <c r="D156" s="20">
        <v>0</v>
      </c>
      <c r="E156" s="20">
        <v>0</v>
      </c>
      <c r="F156" s="20">
        <v>0</v>
      </c>
      <c r="G156" s="20">
        <v>0</v>
      </c>
      <c r="H156" s="20">
        <v>0</v>
      </c>
      <c r="I156" s="20">
        <v>0</v>
      </c>
      <c r="J156" s="20">
        <v>0</v>
      </c>
      <c r="K156" s="20">
        <v>2</v>
      </c>
      <c r="L156" s="20">
        <v>0</v>
      </c>
      <c r="M156" s="20">
        <v>0</v>
      </c>
      <c r="N156" s="20">
        <v>0</v>
      </c>
    </row>
    <row r="157" spans="1:14" x14ac:dyDescent="0.2">
      <c r="A157" s="21" t="s">
        <v>126</v>
      </c>
      <c r="B157" s="30">
        <v>100</v>
      </c>
      <c r="C157" s="30">
        <v>0</v>
      </c>
      <c r="D157" s="30">
        <v>0</v>
      </c>
      <c r="E157" s="30">
        <v>0</v>
      </c>
      <c r="F157" s="30">
        <v>0</v>
      </c>
      <c r="G157" s="30">
        <v>0</v>
      </c>
      <c r="H157" s="30">
        <v>0</v>
      </c>
      <c r="I157" s="30">
        <v>0</v>
      </c>
      <c r="J157" s="30">
        <v>0</v>
      </c>
      <c r="K157" s="30">
        <v>100</v>
      </c>
      <c r="L157" s="30">
        <v>0</v>
      </c>
      <c r="M157" s="30">
        <v>0</v>
      </c>
      <c r="N157" s="30">
        <v>8</v>
      </c>
    </row>
    <row r="158" spans="1:14" x14ac:dyDescent="0.2">
      <c r="A158" s="19" t="s">
        <v>884</v>
      </c>
      <c r="B158" s="20">
        <v>2</v>
      </c>
      <c r="C158" s="20">
        <v>0</v>
      </c>
      <c r="D158" s="20">
        <v>0</v>
      </c>
      <c r="E158" s="20">
        <v>0</v>
      </c>
      <c r="F158" s="20">
        <v>0</v>
      </c>
      <c r="G158" s="20">
        <v>0</v>
      </c>
      <c r="H158" s="20">
        <v>0</v>
      </c>
      <c r="I158" s="20">
        <v>0</v>
      </c>
      <c r="J158" s="20">
        <v>0</v>
      </c>
      <c r="K158" s="20">
        <v>0</v>
      </c>
      <c r="L158" s="20">
        <v>2</v>
      </c>
      <c r="M158" s="20">
        <v>0</v>
      </c>
      <c r="N158" s="20">
        <v>0</v>
      </c>
    </row>
    <row r="159" spans="1:14" x14ac:dyDescent="0.2">
      <c r="A159" s="21" t="s">
        <v>126</v>
      </c>
      <c r="B159" s="30">
        <v>100</v>
      </c>
      <c r="C159" s="30">
        <v>0</v>
      </c>
      <c r="D159" s="30">
        <v>0</v>
      </c>
      <c r="E159" s="30">
        <v>0</v>
      </c>
      <c r="F159" s="30">
        <v>0</v>
      </c>
      <c r="G159" s="30">
        <v>0</v>
      </c>
      <c r="H159" s="30">
        <v>0</v>
      </c>
      <c r="I159" s="30">
        <v>0</v>
      </c>
      <c r="J159" s="30">
        <v>0</v>
      </c>
      <c r="K159" s="30">
        <v>0</v>
      </c>
      <c r="L159" s="30">
        <v>100</v>
      </c>
      <c r="M159" s="30">
        <v>0</v>
      </c>
      <c r="N159" s="30">
        <v>9</v>
      </c>
    </row>
    <row r="160" spans="1:14" x14ac:dyDescent="0.2">
      <c r="A160" s="19" t="s">
        <v>873</v>
      </c>
      <c r="B160" s="20">
        <v>250</v>
      </c>
      <c r="C160" s="20">
        <v>0</v>
      </c>
      <c r="D160" s="20">
        <v>0</v>
      </c>
      <c r="E160" s="20">
        <v>0</v>
      </c>
      <c r="F160" s="20">
        <v>0</v>
      </c>
      <c r="G160" s="20">
        <v>0</v>
      </c>
      <c r="H160" s="20">
        <v>0</v>
      </c>
      <c r="I160" s="20">
        <v>0</v>
      </c>
      <c r="J160" s="20">
        <v>0</v>
      </c>
      <c r="K160" s="20">
        <v>0</v>
      </c>
      <c r="L160" s="20">
        <v>0</v>
      </c>
      <c r="M160" s="20">
        <v>250</v>
      </c>
      <c r="N160" s="20">
        <v>0</v>
      </c>
    </row>
    <row r="161" spans="1:14" x14ac:dyDescent="0.2">
      <c r="A161" s="21" t="s">
        <v>126</v>
      </c>
      <c r="B161" s="30">
        <v>100</v>
      </c>
      <c r="C161" s="30">
        <v>0</v>
      </c>
      <c r="D161" s="30">
        <v>0</v>
      </c>
      <c r="E161" s="30">
        <v>0</v>
      </c>
      <c r="F161" s="30">
        <v>0</v>
      </c>
      <c r="G161" s="30">
        <v>0</v>
      </c>
      <c r="H161" s="30">
        <v>0</v>
      </c>
      <c r="I161" s="30">
        <v>0</v>
      </c>
      <c r="J161" s="30">
        <v>0</v>
      </c>
      <c r="K161" s="30">
        <v>0</v>
      </c>
      <c r="L161" s="30">
        <v>0</v>
      </c>
      <c r="M161" s="30">
        <v>100</v>
      </c>
      <c r="N161" s="30">
        <v>0</v>
      </c>
    </row>
    <row r="162" spans="1:14" x14ac:dyDescent="0.2">
      <c r="A162" s="18" t="s">
        <v>885</v>
      </c>
      <c r="B162" s="18"/>
      <c r="C162" s="18"/>
      <c r="D162" s="18"/>
      <c r="E162" s="18"/>
      <c r="F162" s="18"/>
      <c r="G162" s="18"/>
      <c r="H162" s="18"/>
      <c r="I162" s="18"/>
      <c r="J162" s="18"/>
      <c r="K162" s="18"/>
      <c r="L162" s="18"/>
      <c r="M162" s="18"/>
      <c r="N162" s="18"/>
    </row>
    <row r="163" spans="1:14" x14ac:dyDescent="0.2">
      <c r="A163" s="19" t="s">
        <v>886</v>
      </c>
      <c r="B163" s="20">
        <v>1712</v>
      </c>
      <c r="C163" s="20">
        <v>217</v>
      </c>
      <c r="D163" s="20">
        <v>792</v>
      </c>
      <c r="E163" s="20">
        <v>303</v>
      </c>
      <c r="F163" s="20">
        <v>127</v>
      </c>
      <c r="G163" s="20">
        <v>51</v>
      </c>
      <c r="H163" s="20">
        <v>46</v>
      </c>
      <c r="I163" s="20">
        <v>18</v>
      </c>
      <c r="J163" s="20">
        <v>4</v>
      </c>
      <c r="K163" s="20">
        <v>2</v>
      </c>
      <c r="L163" s="20">
        <v>1</v>
      </c>
      <c r="M163" s="20">
        <v>151</v>
      </c>
      <c r="N163" s="20">
        <v>0</v>
      </c>
    </row>
    <row r="164" spans="1:14" x14ac:dyDescent="0.2">
      <c r="A164" s="21" t="s">
        <v>126</v>
      </c>
      <c r="B164" s="30">
        <v>100</v>
      </c>
      <c r="C164" s="30">
        <v>12.675234</v>
      </c>
      <c r="D164" s="30">
        <v>46.261682</v>
      </c>
      <c r="E164" s="30">
        <v>17.698598</v>
      </c>
      <c r="F164" s="30">
        <v>7.4182240000000004</v>
      </c>
      <c r="G164" s="30">
        <v>2.9789720000000002</v>
      </c>
      <c r="H164" s="30">
        <v>2.6869160000000001</v>
      </c>
      <c r="I164" s="30">
        <v>1.0514019999999999</v>
      </c>
      <c r="J164" s="30">
        <v>0.23364499999999999</v>
      </c>
      <c r="K164" s="30">
        <v>0.116822</v>
      </c>
      <c r="L164" s="30">
        <v>5.8410999999999998E-2</v>
      </c>
      <c r="M164" s="30">
        <v>8.820093</v>
      </c>
      <c r="N164" s="30">
        <v>1.5208200000000001</v>
      </c>
    </row>
    <row r="165" spans="1:14" x14ac:dyDescent="0.2">
      <c r="A165" s="19" t="s">
        <v>139</v>
      </c>
      <c r="B165" s="20">
        <v>76</v>
      </c>
      <c r="C165" s="20">
        <v>12</v>
      </c>
      <c r="D165" s="20">
        <v>44</v>
      </c>
      <c r="E165" s="20">
        <v>8</v>
      </c>
      <c r="F165" s="20">
        <v>1</v>
      </c>
      <c r="G165" s="20">
        <v>2</v>
      </c>
      <c r="H165" s="20">
        <v>0</v>
      </c>
      <c r="I165" s="20">
        <v>0</v>
      </c>
      <c r="J165" s="20">
        <v>0</v>
      </c>
      <c r="K165" s="20">
        <v>0</v>
      </c>
      <c r="L165" s="20">
        <v>0</v>
      </c>
      <c r="M165" s="20">
        <v>9</v>
      </c>
      <c r="N165" s="20">
        <v>0</v>
      </c>
    </row>
    <row r="166" spans="1:14" x14ac:dyDescent="0.2">
      <c r="A166" s="21" t="s">
        <v>126</v>
      </c>
      <c r="B166" s="30">
        <v>100</v>
      </c>
      <c r="C166" s="30">
        <v>15.789474</v>
      </c>
      <c r="D166" s="30">
        <v>57.894736999999999</v>
      </c>
      <c r="E166" s="30">
        <v>10.526316</v>
      </c>
      <c r="F166" s="30">
        <v>1.3157890000000001</v>
      </c>
      <c r="G166" s="30">
        <v>2.6315789999999999</v>
      </c>
      <c r="H166" s="30">
        <v>0</v>
      </c>
      <c r="I166" s="30">
        <v>0</v>
      </c>
      <c r="J166" s="30">
        <v>0</v>
      </c>
      <c r="K166" s="30">
        <v>0</v>
      </c>
      <c r="L166" s="30">
        <v>0</v>
      </c>
      <c r="M166" s="30">
        <v>11.842105</v>
      </c>
      <c r="N166" s="30">
        <v>1.059701</v>
      </c>
    </row>
    <row r="167" spans="1:14" x14ac:dyDescent="0.2">
      <c r="A167" s="19" t="s">
        <v>887</v>
      </c>
      <c r="B167" s="20">
        <v>59</v>
      </c>
      <c r="C167" s="20">
        <v>14</v>
      </c>
      <c r="D167" s="20">
        <v>28</v>
      </c>
      <c r="E167" s="20">
        <v>8</v>
      </c>
      <c r="F167" s="20">
        <v>4</v>
      </c>
      <c r="G167" s="20">
        <v>0</v>
      </c>
      <c r="H167" s="20">
        <v>0</v>
      </c>
      <c r="I167" s="20">
        <v>0</v>
      </c>
      <c r="J167" s="20">
        <v>0</v>
      </c>
      <c r="K167" s="20">
        <v>0</v>
      </c>
      <c r="L167" s="20">
        <v>0</v>
      </c>
      <c r="M167" s="20">
        <v>5</v>
      </c>
      <c r="N167" s="20">
        <v>0</v>
      </c>
    </row>
    <row r="168" spans="1:14" x14ac:dyDescent="0.2">
      <c r="A168" s="21" t="s">
        <v>126</v>
      </c>
      <c r="B168" s="30">
        <v>100</v>
      </c>
      <c r="C168" s="30">
        <v>23.728814</v>
      </c>
      <c r="D168" s="30">
        <v>47.457627000000002</v>
      </c>
      <c r="E168" s="30">
        <v>13.559322</v>
      </c>
      <c r="F168" s="30">
        <v>6.7796609999999999</v>
      </c>
      <c r="G168" s="30">
        <v>0</v>
      </c>
      <c r="H168" s="30">
        <v>0</v>
      </c>
      <c r="I168" s="30">
        <v>0</v>
      </c>
      <c r="J168" s="30">
        <v>0</v>
      </c>
      <c r="K168" s="30">
        <v>0</v>
      </c>
      <c r="L168" s="30">
        <v>0</v>
      </c>
      <c r="M168" s="30">
        <v>8.4745760000000008</v>
      </c>
      <c r="N168" s="30">
        <v>1.037037</v>
      </c>
    </row>
    <row r="169" spans="1:14" x14ac:dyDescent="0.2">
      <c r="A169" s="19" t="s">
        <v>140</v>
      </c>
      <c r="B169" s="20">
        <v>194</v>
      </c>
      <c r="C169" s="20">
        <v>101</v>
      </c>
      <c r="D169" s="20">
        <v>66</v>
      </c>
      <c r="E169" s="20">
        <v>13</v>
      </c>
      <c r="F169" s="20">
        <v>5</v>
      </c>
      <c r="G169" s="20">
        <v>1</v>
      </c>
      <c r="H169" s="20">
        <v>0</v>
      </c>
      <c r="I169" s="20">
        <v>0</v>
      </c>
      <c r="J169" s="20">
        <v>0</v>
      </c>
      <c r="K169" s="20">
        <v>0</v>
      </c>
      <c r="L169" s="20">
        <v>0</v>
      </c>
      <c r="M169" s="20">
        <v>8</v>
      </c>
      <c r="N169" s="20">
        <v>0</v>
      </c>
    </row>
    <row r="170" spans="1:14" x14ac:dyDescent="0.2">
      <c r="A170" s="21" t="s">
        <v>126</v>
      </c>
      <c r="B170" s="30">
        <v>100</v>
      </c>
      <c r="C170" s="30">
        <v>52.061855999999999</v>
      </c>
      <c r="D170" s="30">
        <v>34.020619000000003</v>
      </c>
      <c r="E170" s="30">
        <v>6.7010310000000004</v>
      </c>
      <c r="F170" s="30">
        <v>2.5773199999999998</v>
      </c>
      <c r="G170" s="30">
        <v>0.51546400000000003</v>
      </c>
      <c r="H170" s="30">
        <v>0</v>
      </c>
      <c r="I170" s="30">
        <v>0</v>
      </c>
      <c r="J170" s="30">
        <v>0</v>
      </c>
      <c r="K170" s="30">
        <v>0</v>
      </c>
      <c r="L170" s="30">
        <v>0</v>
      </c>
      <c r="M170" s="30">
        <v>4.1237110000000001</v>
      </c>
      <c r="N170" s="30">
        <v>0.59677400000000003</v>
      </c>
    </row>
    <row r="171" spans="1:14" x14ac:dyDescent="0.2">
      <c r="A171" s="19" t="s">
        <v>141</v>
      </c>
      <c r="B171" s="20">
        <v>16</v>
      </c>
      <c r="C171" s="20">
        <v>6</v>
      </c>
      <c r="D171" s="20">
        <v>7</v>
      </c>
      <c r="E171" s="20">
        <v>0</v>
      </c>
      <c r="F171" s="20">
        <v>0</v>
      </c>
      <c r="G171" s="20">
        <v>0</v>
      </c>
      <c r="H171" s="20">
        <v>0</v>
      </c>
      <c r="I171" s="20">
        <v>0</v>
      </c>
      <c r="J171" s="20">
        <v>0</v>
      </c>
      <c r="K171" s="20">
        <v>0</v>
      </c>
      <c r="L171" s="20">
        <v>0</v>
      </c>
      <c r="M171" s="20">
        <v>3</v>
      </c>
      <c r="N171" s="20">
        <v>0</v>
      </c>
    </row>
    <row r="172" spans="1:14" x14ac:dyDescent="0.2">
      <c r="A172" s="21" t="s">
        <v>126</v>
      </c>
      <c r="B172" s="30">
        <v>100</v>
      </c>
      <c r="C172" s="30">
        <v>37.5</v>
      </c>
      <c r="D172" s="30">
        <v>43.75</v>
      </c>
      <c r="E172" s="30">
        <v>0</v>
      </c>
      <c r="F172" s="30">
        <v>0</v>
      </c>
      <c r="G172" s="30">
        <v>0</v>
      </c>
      <c r="H172" s="30">
        <v>0</v>
      </c>
      <c r="I172" s="30">
        <v>0</v>
      </c>
      <c r="J172" s="30">
        <v>0</v>
      </c>
      <c r="K172" s="30">
        <v>0</v>
      </c>
      <c r="L172" s="30">
        <v>0</v>
      </c>
      <c r="M172" s="30">
        <v>18.75</v>
      </c>
      <c r="N172" s="30">
        <v>0.538462</v>
      </c>
    </row>
    <row r="173" spans="1:14" x14ac:dyDescent="0.2">
      <c r="A173" s="19" t="s">
        <v>849</v>
      </c>
      <c r="B173" s="20">
        <v>46</v>
      </c>
      <c r="C173" s="20">
        <v>10</v>
      </c>
      <c r="D173" s="20">
        <v>13</v>
      </c>
      <c r="E173" s="20">
        <v>9</v>
      </c>
      <c r="F173" s="20">
        <v>3</v>
      </c>
      <c r="G173" s="20">
        <v>2</v>
      </c>
      <c r="H173" s="20">
        <v>2</v>
      </c>
      <c r="I173" s="20">
        <v>2</v>
      </c>
      <c r="J173" s="20">
        <v>0</v>
      </c>
      <c r="K173" s="20">
        <v>0</v>
      </c>
      <c r="L173" s="20">
        <v>1</v>
      </c>
      <c r="M173" s="20">
        <v>4</v>
      </c>
      <c r="N173" s="20">
        <v>0</v>
      </c>
    </row>
    <row r="174" spans="1:14" x14ac:dyDescent="0.2">
      <c r="A174" s="21" t="s">
        <v>126</v>
      </c>
      <c r="B174" s="30">
        <v>100</v>
      </c>
      <c r="C174" s="30">
        <v>21.739129999999999</v>
      </c>
      <c r="D174" s="30">
        <v>28.260870000000001</v>
      </c>
      <c r="E174" s="30">
        <v>19.565217000000001</v>
      </c>
      <c r="F174" s="30">
        <v>6.5217390000000002</v>
      </c>
      <c r="G174" s="30">
        <v>4.3478260000000004</v>
      </c>
      <c r="H174" s="30">
        <v>4.3478260000000004</v>
      </c>
      <c r="I174" s="30">
        <v>4.3478260000000004</v>
      </c>
      <c r="J174" s="30">
        <v>0</v>
      </c>
      <c r="K174" s="30">
        <v>0</v>
      </c>
      <c r="L174" s="30">
        <v>2.1739130000000002</v>
      </c>
      <c r="M174" s="30">
        <v>8.6956520000000008</v>
      </c>
      <c r="N174" s="30">
        <v>1.880952</v>
      </c>
    </row>
    <row r="175" spans="1:14" x14ac:dyDescent="0.2">
      <c r="A175" s="19" t="s">
        <v>873</v>
      </c>
      <c r="B175" s="20">
        <v>85</v>
      </c>
      <c r="C175" s="20">
        <v>6</v>
      </c>
      <c r="D175" s="20">
        <v>4</v>
      </c>
      <c r="E175" s="20">
        <v>4</v>
      </c>
      <c r="F175" s="20">
        <v>1</v>
      </c>
      <c r="G175" s="20">
        <v>0</v>
      </c>
      <c r="H175" s="20">
        <v>0</v>
      </c>
      <c r="I175" s="20">
        <v>0</v>
      </c>
      <c r="J175" s="20">
        <v>0</v>
      </c>
      <c r="K175" s="20">
        <v>0</v>
      </c>
      <c r="L175" s="20">
        <v>0</v>
      </c>
      <c r="M175" s="20">
        <v>70</v>
      </c>
      <c r="N175" s="20">
        <v>0</v>
      </c>
    </row>
    <row r="176" spans="1:14" x14ac:dyDescent="0.2">
      <c r="A176" s="21" t="s">
        <v>126</v>
      </c>
      <c r="B176" s="30">
        <v>100</v>
      </c>
      <c r="C176" s="30">
        <v>7.0588240000000004</v>
      </c>
      <c r="D176" s="30">
        <v>4.7058819999999999</v>
      </c>
      <c r="E176" s="30">
        <v>4.7058819999999999</v>
      </c>
      <c r="F176" s="30">
        <v>1.176471</v>
      </c>
      <c r="G176" s="30">
        <v>0</v>
      </c>
      <c r="H176" s="30">
        <v>0</v>
      </c>
      <c r="I176" s="30">
        <v>0</v>
      </c>
      <c r="J176" s="30">
        <v>0</v>
      </c>
      <c r="K176" s="30">
        <v>0</v>
      </c>
      <c r="L176" s="30">
        <v>0</v>
      </c>
      <c r="M176" s="30">
        <v>82.352941000000001</v>
      </c>
      <c r="N176" s="30">
        <v>1</v>
      </c>
    </row>
    <row r="177" spans="1:14" x14ac:dyDescent="0.2">
      <c r="A177" s="18" t="s">
        <v>888</v>
      </c>
      <c r="B177" s="18"/>
      <c r="C177" s="18"/>
      <c r="D177" s="18"/>
      <c r="E177" s="18"/>
      <c r="F177" s="18"/>
      <c r="G177" s="18"/>
      <c r="H177" s="18"/>
      <c r="I177" s="18"/>
      <c r="J177" s="18"/>
      <c r="K177" s="18"/>
      <c r="L177" s="18"/>
      <c r="M177" s="18"/>
      <c r="N177" s="18"/>
    </row>
    <row r="178" spans="1:14" x14ac:dyDescent="0.2">
      <c r="A178" s="19" t="s">
        <v>889</v>
      </c>
      <c r="B178" s="20">
        <v>1212</v>
      </c>
      <c r="C178" s="20">
        <v>145</v>
      </c>
      <c r="D178" s="20">
        <v>604</v>
      </c>
      <c r="E178" s="20">
        <v>222</v>
      </c>
      <c r="F178" s="20">
        <v>86</v>
      </c>
      <c r="G178" s="20">
        <v>32</v>
      </c>
      <c r="H178" s="20">
        <v>26</v>
      </c>
      <c r="I178" s="20">
        <v>8</v>
      </c>
      <c r="J178" s="20">
        <v>1</v>
      </c>
      <c r="K178" s="20">
        <v>2</v>
      </c>
      <c r="L178" s="20">
        <v>1</v>
      </c>
      <c r="M178" s="20">
        <v>85</v>
      </c>
      <c r="N178" s="20">
        <v>0</v>
      </c>
    </row>
    <row r="179" spans="1:14" x14ac:dyDescent="0.2">
      <c r="A179" s="21" t="s">
        <v>126</v>
      </c>
      <c r="B179" s="30">
        <v>100</v>
      </c>
      <c r="C179" s="30">
        <v>11.963696000000001</v>
      </c>
      <c r="D179" s="30">
        <v>49.834983000000001</v>
      </c>
      <c r="E179" s="30">
        <v>18.316832000000002</v>
      </c>
      <c r="F179" s="30">
        <v>7.0957100000000004</v>
      </c>
      <c r="G179" s="30">
        <v>2.6402640000000002</v>
      </c>
      <c r="H179" s="30">
        <v>2.1452149999999999</v>
      </c>
      <c r="I179" s="30">
        <v>0.66006600000000004</v>
      </c>
      <c r="J179" s="30">
        <v>8.2507999999999998E-2</v>
      </c>
      <c r="K179" s="30">
        <v>0.165017</v>
      </c>
      <c r="L179" s="30">
        <v>8.2507999999999998E-2</v>
      </c>
      <c r="M179" s="30">
        <v>7.0132009999999996</v>
      </c>
      <c r="N179" s="30">
        <v>1.4587399999999999</v>
      </c>
    </row>
    <row r="180" spans="1:14" x14ac:dyDescent="0.2">
      <c r="A180" s="19" t="s">
        <v>890</v>
      </c>
      <c r="B180" s="20">
        <v>24</v>
      </c>
      <c r="C180" s="20">
        <v>3</v>
      </c>
      <c r="D180" s="20">
        <v>14</v>
      </c>
      <c r="E180" s="20">
        <v>2</v>
      </c>
      <c r="F180" s="20">
        <v>3</v>
      </c>
      <c r="G180" s="20">
        <v>1</v>
      </c>
      <c r="H180" s="20">
        <v>1</v>
      </c>
      <c r="I180" s="20">
        <v>0</v>
      </c>
      <c r="J180" s="20">
        <v>0</v>
      </c>
      <c r="K180" s="20">
        <v>0</v>
      </c>
      <c r="L180" s="20">
        <v>0</v>
      </c>
      <c r="M180" s="20">
        <v>0</v>
      </c>
      <c r="N180" s="20">
        <v>0</v>
      </c>
    </row>
    <row r="181" spans="1:14" x14ac:dyDescent="0.2">
      <c r="A181" s="21" t="s">
        <v>126</v>
      </c>
      <c r="B181" s="30">
        <v>100</v>
      </c>
      <c r="C181" s="30">
        <v>12.5</v>
      </c>
      <c r="D181" s="30">
        <v>58.333333000000003</v>
      </c>
      <c r="E181" s="30">
        <v>8.3333329999999997</v>
      </c>
      <c r="F181" s="30">
        <v>12.5</v>
      </c>
      <c r="G181" s="30">
        <v>4.1666670000000003</v>
      </c>
      <c r="H181" s="30">
        <v>4.1666670000000003</v>
      </c>
      <c r="I181" s="30">
        <v>0</v>
      </c>
      <c r="J181" s="30">
        <v>0</v>
      </c>
      <c r="K181" s="30">
        <v>0</v>
      </c>
      <c r="L181" s="30">
        <v>0</v>
      </c>
      <c r="M181" s="30">
        <v>0</v>
      </c>
      <c r="N181" s="30">
        <v>1.5</v>
      </c>
    </row>
    <row r="182" spans="1:14" x14ac:dyDescent="0.2">
      <c r="A182" s="19" t="s">
        <v>891</v>
      </c>
      <c r="B182" s="20">
        <v>76</v>
      </c>
      <c r="C182" s="20">
        <v>5</v>
      </c>
      <c r="D182" s="20">
        <v>32</v>
      </c>
      <c r="E182" s="20">
        <v>15</v>
      </c>
      <c r="F182" s="20">
        <v>6</v>
      </c>
      <c r="G182" s="20">
        <v>5</v>
      </c>
      <c r="H182" s="20">
        <v>2</v>
      </c>
      <c r="I182" s="20">
        <v>3</v>
      </c>
      <c r="J182" s="20">
        <v>0</v>
      </c>
      <c r="K182" s="20">
        <v>0</v>
      </c>
      <c r="L182" s="20">
        <v>0</v>
      </c>
      <c r="M182" s="20">
        <v>8</v>
      </c>
      <c r="N182" s="20">
        <v>0</v>
      </c>
    </row>
    <row r="183" spans="1:14" x14ac:dyDescent="0.2">
      <c r="A183" s="21" t="s">
        <v>126</v>
      </c>
      <c r="B183" s="30">
        <v>100</v>
      </c>
      <c r="C183" s="30">
        <v>6.5789470000000003</v>
      </c>
      <c r="D183" s="30">
        <v>42.105263000000001</v>
      </c>
      <c r="E183" s="30">
        <v>19.736841999999999</v>
      </c>
      <c r="F183" s="30">
        <v>7.8947370000000001</v>
      </c>
      <c r="G183" s="30">
        <v>6.5789470000000003</v>
      </c>
      <c r="H183" s="30">
        <v>2.6315789999999999</v>
      </c>
      <c r="I183" s="30">
        <v>3.947368</v>
      </c>
      <c r="J183" s="30">
        <v>0</v>
      </c>
      <c r="K183" s="30">
        <v>0</v>
      </c>
      <c r="L183" s="30">
        <v>0</v>
      </c>
      <c r="M183" s="30">
        <v>10.526316</v>
      </c>
      <c r="N183" s="30">
        <v>1.8823529999999999</v>
      </c>
    </row>
    <row r="184" spans="1:14" x14ac:dyDescent="0.2">
      <c r="A184" s="19" t="s">
        <v>892</v>
      </c>
      <c r="B184" s="20">
        <v>43</v>
      </c>
      <c r="C184" s="20">
        <v>3</v>
      </c>
      <c r="D184" s="20">
        <v>15</v>
      </c>
      <c r="E184" s="20">
        <v>11</v>
      </c>
      <c r="F184" s="20">
        <v>5</v>
      </c>
      <c r="G184" s="20">
        <v>2</v>
      </c>
      <c r="H184" s="20">
        <v>2</v>
      </c>
      <c r="I184" s="20">
        <v>0</v>
      </c>
      <c r="J184" s="20">
        <v>0</v>
      </c>
      <c r="K184" s="20">
        <v>0</v>
      </c>
      <c r="L184" s="20">
        <v>0</v>
      </c>
      <c r="M184" s="20">
        <v>5</v>
      </c>
      <c r="N184" s="20">
        <v>0</v>
      </c>
    </row>
    <row r="185" spans="1:14" x14ac:dyDescent="0.2">
      <c r="A185" s="21" t="s">
        <v>126</v>
      </c>
      <c r="B185" s="30">
        <v>100</v>
      </c>
      <c r="C185" s="30">
        <v>6.9767440000000001</v>
      </c>
      <c r="D185" s="30">
        <v>34.883721000000001</v>
      </c>
      <c r="E185" s="30">
        <v>25.581395000000001</v>
      </c>
      <c r="F185" s="30">
        <v>11.627907</v>
      </c>
      <c r="G185" s="30">
        <v>4.6511630000000004</v>
      </c>
      <c r="H185" s="30">
        <v>4.6511630000000004</v>
      </c>
      <c r="I185" s="30">
        <v>0</v>
      </c>
      <c r="J185" s="30">
        <v>0</v>
      </c>
      <c r="K185" s="30">
        <v>0</v>
      </c>
      <c r="L185" s="30">
        <v>0</v>
      </c>
      <c r="M185" s="30">
        <v>11.627907</v>
      </c>
      <c r="N185" s="30">
        <v>1.8421050000000001</v>
      </c>
    </row>
    <row r="186" spans="1:14" x14ac:dyDescent="0.2">
      <c r="A186" s="19" t="s">
        <v>893</v>
      </c>
      <c r="B186" s="20">
        <v>14</v>
      </c>
      <c r="C186" s="20">
        <v>0</v>
      </c>
      <c r="D186" s="20">
        <v>6</v>
      </c>
      <c r="E186" s="20">
        <v>3</v>
      </c>
      <c r="F186" s="20">
        <v>2</v>
      </c>
      <c r="G186" s="20">
        <v>0</v>
      </c>
      <c r="H186" s="20">
        <v>1</v>
      </c>
      <c r="I186" s="20">
        <v>0</v>
      </c>
      <c r="J186" s="20">
        <v>0</v>
      </c>
      <c r="K186" s="20">
        <v>0</v>
      </c>
      <c r="L186" s="20">
        <v>0</v>
      </c>
      <c r="M186" s="20">
        <v>2</v>
      </c>
      <c r="N186" s="20">
        <v>0</v>
      </c>
    </row>
    <row r="187" spans="1:14" x14ac:dyDescent="0.2">
      <c r="A187" s="21" t="s">
        <v>126</v>
      </c>
      <c r="B187" s="30">
        <v>100</v>
      </c>
      <c r="C187" s="30">
        <v>0</v>
      </c>
      <c r="D187" s="30">
        <v>42.857143000000001</v>
      </c>
      <c r="E187" s="30">
        <v>21.428571000000002</v>
      </c>
      <c r="F187" s="30">
        <v>14.285714</v>
      </c>
      <c r="G187" s="30">
        <v>0</v>
      </c>
      <c r="H187" s="30">
        <v>7.1428570000000002</v>
      </c>
      <c r="I187" s="30">
        <v>0</v>
      </c>
      <c r="J187" s="30">
        <v>0</v>
      </c>
      <c r="K187" s="30">
        <v>0</v>
      </c>
      <c r="L187" s="30">
        <v>0</v>
      </c>
      <c r="M187" s="30">
        <v>14.285714</v>
      </c>
      <c r="N187" s="30">
        <v>1.9166669999999999</v>
      </c>
    </row>
    <row r="188" spans="1:14" x14ac:dyDescent="0.2">
      <c r="A188" s="19" t="s">
        <v>894</v>
      </c>
      <c r="B188" s="20">
        <v>5</v>
      </c>
      <c r="C188" s="20">
        <v>0</v>
      </c>
      <c r="D188" s="20">
        <v>3</v>
      </c>
      <c r="E188" s="20">
        <v>1</v>
      </c>
      <c r="F188" s="20">
        <v>1</v>
      </c>
      <c r="G188" s="20">
        <v>0</v>
      </c>
      <c r="H188" s="20">
        <v>0</v>
      </c>
      <c r="I188" s="20">
        <v>0</v>
      </c>
      <c r="J188" s="20">
        <v>0</v>
      </c>
      <c r="K188" s="20">
        <v>0</v>
      </c>
      <c r="L188" s="20">
        <v>0</v>
      </c>
      <c r="M188" s="20">
        <v>0</v>
      </c>
      <c r="N188" s="20">
        <v>0</v>
      </c>
    </row>
    <row r="189" spans="1:14" x14ac:dyDescent="0.2">
      <c r="A189" s="21" t="s">
        <v>126</v>
      </c>
      <c r="B189" s="30">
        <v>100</v>
      </c>
      <c r="C189" s="30">
        <v>0</v>
      </c>
      <c r="D189" s="30">
        <v>60</v>
      </c>
      <c r="E189" s="30">
        <v>20</v>
      </c>
      <c r="F189" s="30">
        <v>20</v>
      </c>
      <c r="G189" s="30">
        <v>0</v>
      </c>
      <c r="H189" s="30">
        <v>0</v>
      </c>
      <c r="I189" s="30">
        <v>0</v>
      </c>
      <c r="J189" s="30">
        <v>0</v>
      </c>
      <c r="K189" s="30">
        <v>0</v>
      </c>
      <c r="L189" s="30">
        <v>0</v>
      </c>
      <c r="M189" s="30">
        <v>0</v>
      </c>
      <c r="N189" s="30">
        <v>1.6</v>
      </c>
    </row>
    <row r="190" spans="1:14" x14ac:dyDescent="0.2">
      <c r="A190" s="19" t="s">
        <v>873</v>
      </c>
      <c r="B190" s="20">
        <v>414</v>
      </c>
      <c r="C190" s="20">
        <v>73</v>
      </c>
      <c r="D190" s="20">
        <v>162</v>
      </c>
      <c r="E190" s="20">
        <v>57</v>
      </c>
      <c r="F190" s="20">
        <v>25</v>
      </c>
      <c r="G190" s="20">
        <v>13</v>
      </c>
      <c r="H190" s="20">
        <v>14</v>
      </c>
      <c r="I190" s="20">
        <v>7</v>
      </c>
      <c r="J190" s="20">
        <v>3</v>
      </c>
      <c r="K190" s="20">
        <v>0</v>
      </c>
      <c r="L190" s="20">
        <v>0</v>
      </c>
      <c r="M190" s="20">
        <v>60</v>
      </c>
      <c r="N190" s="20">
        <v>0</v>
      </c>
    </row>
    <row r="191" spans="1:14" x14ac:dyDescent="0.2">
      <c r="A191" s="21" t="s">
        <v>126</v>
      </c>
      <c r="B191" s="30">
        <v>100</v>
      </c>
      <c r="C191" s="30">
        <v>17.632850000000001</v>
      </c>
      <c r="D191" s="30">
        <v>39.130434999999999</v>
      </c>
      <c r="E191" s="30">
        <v>13.768115999999999</v>
      </c>
      <c r="F191" s="30">
        <v>6.0386470000000001</v>
      </c>
      <c r="G191" s="30">
        <v>3.1400969999999999</v>
      </c>
      <c r="H191" s="30">
        <v>3.381643</v>
      </c>
      <c r="I191" s="30">
        <v>1.6908209999999999</v>
      </c>
      <c r="J191" s="30">
        <v>0.724638</v>
      </c>
      <c r="K191" s="30">
        <v>0</v>
      </c>
      <c r="L191" s="30">
        <v>0</v>
      </c>
      <c r="M191" s="30">
        <v>14.492754</v>
      </c>
      <c r="N191" s="30">
        <v>1.514124</v>
      </c>
    </row>
    <row r="192" spans="1:14" x14ac:dyDescent="0.2">
      <c r="A192" s="18" t="s">
        <v>895</v>
      </c>
      <c r="B192" s="18"/>
      <c r="C192" s="18"/>
      <c r="D192" s="18"/>
      <c r="E192" s="18"/>
      <c r="F192" s="18"/>
      <c r="G192" s="18"/>
      <c r="H192" s="18"/>
      <c r="I192" s="18"/>
      <c r="J192" s="18"/>
      <c r="K192" s="18"/>
      <c r="L192" s="18"/>
      <c r="M192" s="18"/>
      <c r="N192" s="18"/>
    </row>
    <row r="193" spans="1:14" x14ac:dyDescent="0.2">
      <c r="A193" s="19" t="s">
        <v>889</v>
      </c>
      <c r="B193" s="20">
        <v>13</v>
      </c>
      <c r="C193" s="20">
        <v>2</v>
      </c>
      <c r="D193" s="20">
        <v>3</v>
      </c>
      <c r="E193" s="20">
        <v>4</v>
      </c>
      <c r="F193" s="20">
        <v>0</v>
      </c>
      <c r="G193" s="20">
        <v>1</v>
      </c>
      <c r="H193" s="20">
        <v>2</v>
      </c>
      <c r="I193" s="20">
        <v>0</v>
      </c>
      <c r="J193" s="20">
        <v>0</v>
      </c>
      <c r="K193" s="20">
        <v>0</v>
      </c>
      <c r="L193" s="20">
        <v>0</v>
      </c>
      <c r="M193" s="20">
        <v>1</v>
      </c>
      <c r="N193" s="20">
        <v>0</v>
      </c>
    </row>
    <row r="194" spans="1:14" x14ac:dyDescent="0.2">
      <c r="A194" s="21" t="s">
        <v>126</v>
      </c>
      <c r="B194" s="30">
        <v>100</v>
      </c>
      <c r="C194" s="30">
        <v>15.384615</v>
      </c>
      <c r="D194" s="30">
        <v>23.076923000000001</v>
      </c>
      <c r="E194" s="30">
        <v>30.769231000000001</v>
      </c>
      <c r="F194" s="30">
        <v>0</v>
      </c>
      <c r="G194" s="30">
        <v>7.6923079999999997</v>
      </c>
      <c r="H194" s="30">
        <v>15.384615</v>
      </c>
      <c r="I194" s="30">
        <v>0</v>
      </c>
      <c r="J194" s="30">
        <v>0</v>
      </c>
      <c r="K194" s="30">
        <v>0</v>
      </c>
      <c r="L194" s="30">
        <v>0</v>
      </c>
      <c r="M194" s="30">
        <v>7.6923079999999997</v>
      </c>
      <c r="N194" s="30">
        <v>2.0833330000000001</v>
      </c>
    </row>
    <row r="195" spans="1:14" x14ac:dyDescent="0.2">
      <c r="A195" s="19" t="s">
        <v>890</v>
      </c>
      <c r="B195" s="20">
        <v>89</v>
      </c>
      <c r="C195" s="20">
        <v>52</v>
      </c>
      <c r="D195" s="20">
        <v>22</v>
      </c>
      <c r="E195" s="20">
        <v>4</v>
      </c>
      <c r="F195" s="20">
        <v>3</v>
      </c>
      <c r="G195" s="20">
        <v>0</v>
      </c>
      <c r="H195" s="20">
        <v>0</v>
      </c>
      <c r="I195" s="20">
        <v>0</v>
      </c>
      <c r="J195" s="20">
        <v>0</v>
      </c>
      <c r="K195" s="20">
        <v>0</v>
      </c>
      <c r="L195" s="20">
        <v>0</v>
      </c>
      <c r="M195" s="20">
        <v>8</v>
      </c>
      <c r="N195" s="20">
        <v>0</v>
      </c>
    </row>
    <row r="196" spans="1:14" x14ac:dyDescent="0.2">
      <c r="A196" s="21" t="s">
        <v>126</v>
      </c>
      <c r="B196" s="30">
        <v>100</v>
      </c>
      <c r="C196" s="30">
        <v>58.426966</v>
      </c>
      <c r="D196" s="30">
        <v>24.719100999999998</v>
      </c>
      <c r="E196" s="30">
        <v>4.4943819999999999</v>
      </c>
      <c r="F196" s="30">
        <v>3.370787</v>
      </c>
      <c r="G196" s="30">
        <v>0</v>
      </c>
      <c r="H196" s="30">
        <v>0</v>
      </c>
      <c r="I196" s="30">
        <v>0</v>
      </c>
      <c r="J196" s="30">
        <v>0</v>
      </c>
      <c r="K196" s="30">
        <v>0</v>
      </c>
      <c r="L196" s="30">
        <v>0</v>
      </c>
      <c r="M196" s="30">
        <v>8.9887639999999998</v>
      </c>
      <c r="N196" s="30">
        <v>0.48148099999999999</v>
      </c>
    </row>
    <row r="197" spans="1:14" x14ac:dyDescent="0.2">
      <c r="A197" s="19" t="s">
        <v>891</v>
      </c>
      <c r="B197" s="20">
        <v>143</v>
      </c>
      <c r="C197" s="20">
        <v>55</v>
      </c>
      <c r="D197" s="20">
        <v>65</v>
      </c>
      <c r="E197" s="20">
        <v>12</v>
      </c>
      <c r="F197" s="20">
        <v>4</v>
      </c>
      <c r="G197" s="20">
        <v>1</v>
      </c>
      <c r="H197" s="20">
        <v>0</v>
      </c>
      <c r="I197" s="20">
        <v>0</v>
      </c>
      <c r="J197" s="20">
        <v>0</v>
      </c>
      <c r="K197" s="20">
        <v>0</v>
      </c>
      <c r="L197" s="20">
        <v>0</v>
      </c>
      <c r="M197" s="20">
        <v>6</v>
      </c>
      <c r="N197" s="20">
        <v>0</v>
      </c>
    </row>
    <row r="198" spans="1:14" x14ac:dyDescent="0.2">
      <c r="A198" s="21" t="s">
        <v>126</v>
      </c>
      <c r="B198" s="30">
        <v>100</v>
      </c>
      <c r="C198" s="30">
        <v>38.461537999999997</v>
      </c>
      <c r="D198" s="30">
        <v>45.454545000000003</v>
      </c>
      <c r="E198" s="30">
        <v>8.3916079999999997</v>
      </c>
      <c r="F198" s="30">
        <v>2.7972030000000001</v>
      </c>
      <c r="G198" s="30">
        <v>0.69930099999999995</v>
      </c>
      <c r="H198" s="30">
        <v>0</v>
      </c>
      <c r="I198" s="30">
        <v>0</v>
      </c>
      <c r="J198" s="30">
        <v>0</v>
      </c>
      <c r="K198" s="30">
        <v>0</v>
      </c>
      <c r="L198" s="30">
        <v>0</v>
      </c>
      <c r="M198" s="30">
        <v>4.1958039999999999</v>
      </c>
      <c r="N198" s="30">
        <v>0.76642299999999997</v>
      </c>
    </row>
    <row r="199" spans="1:14" x14ac:dyDescent="0.2">
      <c r="A199" s="19" t="s">
        <v>892</v>
      </c>
      <c r="B199" s="20">
        <v>27</v>
      </c>
      <c r="C199" s="20">
        <v>8</v>
      </c>
      <c r="D199" s="20">
        <v>11</v>
      </c>
      <c r="E199" s="20">
        <v>4</v>
      </c>
      <c r="F199" s="20">
        <v>1</v>
      </c>
      <c r="G199" s="20">
        <v>0</v>
      </c>
      <c r="H199" s="20">
        <v>0</v>
      </c>
      <c r="I199" s="20">
        <v>0</v>
      </c>
      <c r="J199" s="20">
        <v>0</v>
      </c>
      <c r="K199" s="20">
        <v>0</v>
      </c>
      <c r="L199" s="20">
        <v>1</v>
      </c>
      <c r="M199" s="20">
        <v>2</v>
      </c>
      <c r="N199" s="20">
        <v>0</v>
      </c>
    </row>
    <row r="200" spans="1:14" x14ac:dyDescent="0.2">
      <c r="A200" s="21" t="s">
        <v>126</v>
      </c>
      <c r="B200" s="30">
        <v>100</v>
      </c>
      <c r="C200" s="30">
        <v>29.629629999999999</v>
      </c>
      <c r="D200" s="30">
        <v>40.740741</v>
      </c>
      <c r="E200" s="30">
        <v>14.814814999999999</v>
      </c>
      <c r="F200" s="30">
        <v>3.7037040000000001</v>
      </c>
      <c r="G200" s="30">
        <v>0</v>
      </c>
      <c r="H200" s="30">
        <v>0</v>
      </c>
      <c r="I200" s="30">
        <v>0</v>
      </c>
      <c r="J200" s="30">
        <v>0</v>
      </c>
      <c r="K200" s="30">
        <v>0</v>
      </c>
      <c r="L200" s="30">
        <v>3.7037040000000001</v>
      </c>
      <c r="M200" s="30">
        <v>7.4074070000000001</v>
      </c>
      <c r="N200" s="30">
        <v>1.24</v>
      </c>
    </row>
    <row r="201" spans="1:14" ht="11.15" customHeight="1" x14ac:dyDescent="0.2">
      <c r="A201" s="19" t="s">
        <v>893</v>
      </c>
      <c r="B201" s="20">
        <v>5</v>
      </c>
      <c r="C201" s="20">
        <v>1</v>
      </c>
      <c r="D201" s="20">
        <v>3</v>
      </c>
      <c r="E201" s="20">
        <v>1</v>
      </c>
      <c r="F201" s="20">
        <v>0</v>
      </c>
      <c r="G201" s="20">
        <v>0</v>
      </c>
      <c r="H201" s="20">
        <v>0</v>
      </c>
      <c r="I201" s="20">
        <v>0</v>
      </c>
      <c r="J201" s="20">
        <v>0</v>
      </c>
      <c r="K201" s="20">
        <v>0</v>
      </c>
      <c r="L201" s="20">
        <v>0</v>
      </c>
      <c r="M201" s="20">
        <v>0</v>
      </c>
      <c r="N201" s="20">
        <v>0</v>
      </c>
    </row>
    <row r="202" spans="1:14" ht="11.15" customHeight="1" x14ac:dyDescent="0.2">
      <c r="A202" s="21" t="s">
        <v>126</v>
      </c>
      <c r="B202" s="30">
        <v>100</v>
      </c>
      <c r="C202" s="30">
        <v>20</v>
      </c>
      <c r="D202" s="30">
        <v>60</v>
      </c>
      <c r="E202" s="30">
        <v>20</v>
      </c>
      <c r="F202" s="30">
        <v>0</v>
      </c>
      <c r="G202" s="30">
        <v>0</v>
      </c>
      <c r="H202" s="30">
        <v>0</v>
      </c>
      <c r="I202" s="30">
        <v>0</v>
      </c>
      <c r="J202" s="30">
        <v>0</v>
      </c>
      <c r="K202" s="30">
        <v>0</v>
      </c>
      <c r="L202" s="30">
        <v>0</v>
      </c>
      <c r="M202" s="30">
        <v>0</v>
      </c>
      <c r="N202" s="30">
        <v>1</v>
      </c>
    </row>
    <row r="203" spans="1:14" ht="11.15" customHeight="1" x14ac:dyDescent="0.2">
      <c r="A203" s="19" t="s">
        <v>894</v>
      </c>
      <c r="B203" s="20">
        <v>10</v>
      </c>
      <c r="C203" s="20">
        <v>2</v>
      </c>
      <c r="D203" s="20">
        <v>4</v>
      </c>
      <c r="E203" s="20">
        <v>1</v>
      </c>
      <c r="F203" s="20">
        <v>1</v>
      </c>
      <c r="G203" s="20">
        <v>1</v>
      </c>
      <c r="H203" s="20">
        <v>0</v>
      </c>
      <c r="I203" s="20">
        <v>0</v>
      </c>
      <c r="J203" s="20">
        <v>0</v>
      </c>
      <c r="K203" s="20">
        <v>0</v>
      </c>
      <c r="L203" s="20">
        <v>0</v>
      </c>
      <c r="M203" s="20">
        <v>1</v>
      </c>
      <c r="N203" s="20">
        <v>0</v>
      </c>
    </row>
    <row r="204" spans="1:14" ht="11.15" customHeight="1" x14ac:dyDescent="0.2">
      <c r="A204" s="21" t="s">
        <v>126</v>
      </c>
      <c r="B204" s="30">
        <v>100</v>
      </c>
      <c r="C204" s="30">
        <v>20</v>
      </c>
      <c r="D204" s="30">
        <v>40</v>
      </c>
      <c r="E204" s="30">
        <v>10</v>
      </c>
      <c r="F204" s="30">
        <v>10</v>
      </c>
      <c r="G204" s="30">
        <v>10</v>
      </c>
      <c r="H204" s="30">
        <v>0</v>
      </c>
      <c r="I204" s="30">
        <v>0</v>
      </c>
      <c r="J204" s="30">
        <v>0</v>
      </c>
      <c r="K204" s="30">
        <v>0</v>
      </c>
      <c r="L204" s="30">
        <v>0</v>
      </c>
      <c r="M204" s="30">
        <v>10</v>
      </c>
      <c r="N204" s="30">
        <v>1.4444440000000001</v>
      </c>
    </row>
    <row r="205" spans="1:14" ht="11.15" customHeight="1" x14ac:dyDescent="0.2">
      <c r="A205" s="19" t="s">
        <v>873</v>
      </c>
      <c r="B205" s="20">
        <v>28</v>
      </c>
      <c r="C205" s="20">
        <v>11</v>
      </c>
      <c r="D205" s="20">
        <v>6</v>
      </c>
      <c r="E205" s="20">
        <v>4</v>
      </c>
      <c r="F205" s="20">
        <v>3</v>
      </c>
      <c r="G205" s="20">
        <v>0</v>
      </c>
      <c r="H205" s="20">
        <v>0</v>
      </c>
      <c r="I205" s="20">
        <v>2</v>
      </c>
      <c r="J205" s="20">
        <v>0</v>
      </c>
      <c r="K205" s="20">
        <v>0</v>
      </c>
      <c r="L205" s="20">
        <v>0</v>
      </c>
      <c r="M205" s="20">
        <v>2</v>
      </c>
      <c r="N205" s="20">
        <v>0</v>
      </c>
    </row>
    <row r="206" spans="1:14" ht="11.15" customHeight="1" x14ac:dyDescent="0.2">
      <c r="A206" s="21" t="s">
        <v>126</v>
      </c>
      <c r="B206" s="30">
        <v>100</v>
      </c>
      <c r="C206" s="30">
        <v>39.285713999999999</v>
      </c>
      <c r="D206" s="30">
        <v>21.428571000000002</v>
      </c>
      <c r="E206" s="30">
        <v>14.285714</v>
      </c>
      <c r="F206" s="30">
        <v>10.714286</v>
      </c>
      <c r="G206" s="30">
        <v>0</v>
      </c>
      <c r="H206" s="30">
        <v>0</v>
      </c>
      <c r="I206" s="30">
        <v>7.1428570000000002</v>
      </c>
      <c r="J206" s="30">
        <v>0</v>
      </c>
      <c r="K206" s="30">
        <v>0</v>
      </c>
      <c r="L206" s="30">
        <v>0</v>
      </c>
      <c r="M206" s="30">
        <v>7.1428570000000002</v>
      </c>
      <c r="N206" s="30">
        <v>1.3461540000000001</v>
      </c>
    </row>
    <row r="207" spans="1:14" ht="11.15" customHeight="1" x14ac:dyDescent="0.2">
      <c r="A207" s="18" t="s">
        <v>142</v>
      </c>
      <c r="B207" s="18"/>
      <c r="C207" s="18"/>
      <c r="D207" s="18"/>
      <c r="E207" s="18"/>
      <c r="F207" s="18"/>
      <c r="G207" s="18"/>
      <c r="H207" s="18"/>
      <c r="I207" s="18"/>
      <c r="J207" s="18"/>
      <c r="K207" s="18"/>
      <c r="L207" s="18"/>
      <c r="M207" s="18"/>
      <c r="N207" s="18"/>
    </row>
    <row r="208" spans="1:14" ht="11.15" customHeight="1" x14ac:dyDescent="0.2">
      <c r="A208" s="19" t="s">
        <v>896</v>
      </c>
      <c r="B208" s="20">
        <v>90</v>
      </c>
      <c r="C208" s="20">
        <v>12</v>
      </c>
      <c r="D208" s="20">
        <v>47</v>
      </c>
      <c r="E208" s="20">
        <v>18</v>
      </c>
      <c r="F208" s="20">
        <v>4</v>
      </c>
      <c r="G208" s="20">
        <v>3</v>
      </c>
      <c r="H208" s="20">
        <v>2</v>
      </c>
      <c r="I208" s="20">
        <v>1</v>
      </c>
      <c r="J208" s="20">
        <v>0</v>
      </c>
      <c r="K208" s="20">
        <v>0</v>
      </c>
      <c r="L208" s="20">
        <v>0</v>
      </c>
      <c r="M208" s="20">
        <v>3</v>
      </c>
      <c r="N208" s="20">
        <v>0</v>
      </c>
    </row>
    <row r="209" spans="1:14" ht="11.15" customHeight="1" x14ac:dyDescent="0.2">
      <c r="A209" s="21" t="s">
        <v>126</v>
      </c>
      <c r="B209" s="30">
        <v>100</v>
      </c>
      <c r="C209" s="30">
        <v>13.333333</v>
      </c>
      <c r="D209" s="30">
        <v>52.222222000000002</v>
      </c>
      <c r="E209" s="30">
        <v>20</v>
      </c>
      <c r="F209" s="30">
        <v>4.4444439999999998</v>
      </c>
      <c r="G209" s="30">
        <v>3.3333330000000001</v>
      </c>
      <c r="H209" s="30">
        <v>2.2222219999999999</v>
      </c>
      <c r="I209" s="30">
        <v>1.111111</v>
      </c>
      <c r="J209" s="30">
        <v>0</v>
      </c>
      <c r="K209" s="30">
        <v>0</v>
      </c>
      <c r="L209" s="30">
        <v>0</v>
      </c>
      <c r="M209" s="30">
        <v>3.3333330000000001</v>
      </c>
      <c r="N209" s="30">
        <v>1.4137930000000001</v>
      </c>
    </row>
    <row r="210" spans="1:14" ht="11.15" customHeight="1" x14ac:dyDescent="0.2">
      <c r="A210" s="19" t="s">
        <v>897</v>
      </c>
      <c r="B210" s="20">
        <v>307</v>
      </c>
      <c r="C210" s="20">
        <v>42</v>
      </c>
      <c r="D210" s="20">
        <v>154</v>
      </c>
      <c r="E210" s="20">
        <v>49</v>
      </c>
      <c r="F210" s="20">
        <v>28</v>
      </c>
      <c r="G210" s="20">
        <v>5</v>
      </c>
      <c r="H210" s="20">
        <v>8</v>
      </c>
      <c r="I210" s="20">
        <v>0</v>
      </c>
      <c r="J210" s="20">
        <v>0</v>
      </c>
      <c r="K210" s="20">
        <v>0</v>
      </c>
      <c r="L210" s="20">
        <v>0</v>
      </c>
      <c r="M210" s="20">
        <v>21</v>
      </c>
      <c r="N210" s="20">
        <v>0</v>
      </c>
    </row>
    <row r="211" spans="1:14" ht="11.15" customHeight="1" x14ac:dyDescent="0.2">
      <c r="A211" s="21" t="s">
        <v>126</v>
      </c>
      <c r="B211" s="30">
        <v>100</v>
      </c>
      <c r="C211" s="30">
        <v>13.680782000000001</v>
      </c>
      <c r="D211" s="30">
        <v>50.162866000000001</v>
      </c>
      <c r="E211" s="30">
        <v>15.960912</v>
      </c>
      <c r="F211" s="30">
        <v>9.1205210000000001</v>
      </c>
      <c r="G211" s="30">
        <v>1.6286639999999999</v>
      </c>
      <c r="H211" s="30">
        <v>2.6058629999999998</v>
      </c>
      <c r="I211" s="30">
        <v>0</v>
      </c>
      <c r="J211" s="30">
        <v>0</v>
      </c>
      <c r="K211" s="30">
        <v>0</v>
      </c>
      <c r="L211" s="30">
        <v>0</v>
      </c>
      <c r="M211" s="30">
        <v>6.8403910000000003</v>
      </c>
      <c r="N211" s="30">
        <v>1.3846149999999999</v>
      </c>
    </row>
    <row r="212" spans="1:14" ht="11.15" customHeight="1" x14ac:dyDescent="0.2">
      <c r="A212" s="19" t="s">
        <v>898</v>
      </c>
      <c r="B212" s="20">
        <v>392</v>
      </c>
      <c r="C212" s="20">
        <v>53</v>
      </c>
      <c r="D212" s="20">
        <v>188</v>
      </c>
      <c r="E212" s="20">
        <v>80</v>
      </c>
      <c r="F212" s="20">
        <v>27</v>
      </c>
      <c r="G212" s="20">
        <v>7</v>
      </c>
      <c r="H212" s="20">
        <v>7</v>
      </c>
      <c r="I212" s="20">
        <v>3</v>
      </c>
      <c r="J212" s="20">
        <v>0</v>
      </c>
      <c r="K212" s="20">
        <v>0</v>
      </c>
      <c r="L212" s="20">
        <v>0</v>
      </c>
      <c r="M212" s="20">
        <v>27</v>
      </c>
      <c r="N212" s="20">
        <v>0</v>
      </c>
    </row>
    <row r="213" spans="1:14" ht="11.15" customHeight="1" x14ac:dyDescent="0.2">
      <c r="A213" s="21" t="s">
        <v>126</v>
      </c>
      <c r="B213" s="30">
        <v>100</v>
      </c>
      <c r="C213" s="30">
        <v>13.520408</v>
      </c>
      <c r="D213" s="30">
        <v>47.959184</v>
      </c>
      <c r="E213" s="30">
        <v>20.408162999999998</v>
      </c>
      <c r="F213" s="30">
        <v>6.8877550000000003</v>
      </c>
      <c r="G213" s="30">
        <v>1.785714</v>
      </c>
      <c r="H213" s="30">
        <v>1.785714</v>
      </c>
      <c r="I213" s="30">
        <v>0.76530600000000004</v>
      </c>
      <c r="J213" s="30">
        <v>0</v>
      </c>
      <c r="K213" s="30">
        <v>0</v>
      </c>
      <c r="L213" s="30">
        <v>0</v>
      </c>
      <c r="M213" s="30">
        <v>6.8877550000000003</v>
      </c>
      <c r="N213" s="30">
        <v>1.3972599999999999</v>
      </c>
    </row>
    <row r="214" spans="1:14" ht="11.15" customHeight="1" x14ac:dyDescent="0.2">
      <c r="A214" s="19" t="s">
        <v>899</v>
      </c>
      <c r="B214" s="20">
        <v>379</v>
      </c>
      <c r="C214" s="20">
        <v>43</v>
      </c>
      <c r="D214" s="20">
        <v>172</v>
      </c>
      <c r="E214" s="20">
        <v>63</v>
      </c>
      <c r="F214" s="20">
        <v>32</v>
      </c>
      <c r="G214" s="20">
        <v>14</v>
      </c>
      <c r="H214" s="20">
        <v>9</v>
      </c>
      <c r="I214" s="20">
        <v>3</v>
      </c>
      <c r="J214" s="20">
        <v>0</v>
      </c>
      <c r="K214" s="20">
        <v>1</v>
      </c>
      <c r="L214" s="20">
        <v>1</v>
      </c>
      <c r="M214" s="20">
        <v>41</v>
      </c>
      <c r="N214" s="20">
        <v>0</v>
      </c>
    </row>
    <row r="215" spans="1:14" ht="11.15" customHeight="1" x14ac:dyDescent="0.2">
      <c r="A215" s="21" t="s">
        <v>126</v>
      </c>
      <c r="B215" s="30">
        <v>100</v>
      </c>
      <c r="C215" s="30">
        <v>11.345646</v>
      </c>
      <c r="D215" s="30">
        <v>45.382586000000003</v>
      </c>
      <c r="E215" s="30">
        <v>16.622691</v>
      </c>
      <c r="F215" s="30">
        <v>8.4432720000000003</v>
      </c>
      <c r="G215" s="30">
        <v>3.6939310000000001</v>
      </c>
      <c r="H215" s="30">
        <v>2.3746700000000001</v>
      </c>
      <c r="I215" s="30">
        <v>0.79155699999999996</v>
      </c>
      <c r="J215" s="30">
        <v>0</v>
      </c>
      <c r="K215" s="30">
        <v>0.26385199999999998</v>
      </c>
      <c r="L215" s="30">
        <v>0.26385199999999998</v>
      </c>
      <c r="M215" s="30">
        <v>10.817942</v>
      </c>
      <c r="N215" s="30">
        <v>1.568047</v>
      </c>
    </row>
    <row r="216" spans="1:14" ht="11.15" customHeight="1" x14ac:dyDescent="0.2">
      <c r="A216" s="19" t="s">
        <v>900</v>
      </c>
      <c r="B216" s="20">
        <v>951</v>
      </c>
      <c r="C216" s="20">
        <v>211</v>
      </c>
      <c r="D216" s="20">
        <v>391</v>
      </c>
      <c r="E216" s="20">
        <v>135</v>
      </c>
      <c r="F216" s="20">
        <v>50</v>
      </c>
      <c r="G216" s="20">
        <v>27</v>
      </c>
      <c r="H216" s="20">
        <v>22</v>
      </c>
      <c r="I216" s="20">
        <v>13</v>
      </c>
      <c r="J216" s="20">
        <v>4</v>
      </c>
      <c r="K216" s="20">
        <v>1</v>
      </c>
      <c r="L216" s="20">
        <v>1</v>
      </c>
      <c r="M216" s="20">
        <v>96</v>
      </c>
      <c r="N216" s="20">
        <v>0</v>
      </c>
    </row>
    <row r="217" spans="1:14" ht="11.15" customHeight="1" x14ac:dyDescent="0.2">
      <c r="A217" s="21" t="s">
        <v>126</v>
      </c>
      <c r="B217" s="30">
        <v>100</v>
      </c>
      <c r="C217" s="30">
        <v>22.187170999999999</v>
      </c>
      <c r="D217" s="30">
        <v>41.114615999999998</v>
      </c>
      <c r="E217" s="30">
        <v>14.195584</v>
      </c>
      <c r="F217" s="30">
        <v>5.2576239999999999</v>
      </c>
      <c r="G217" s="30">
        <v>2.8391169999999999</v>
      </c>
      <c r="H217" s="30">
        <v>2.3133539999999999</v>
      </c>
      <c r="I217" s="30">
        <v>1.3669819999999999</v>
      </c>
      <c r="J217" s="30">
        <v>0.42060999999999998</v>
      </c>
      <c r="K217" s="30">
        <v>0.105152</v>
      </c>
      <c r="L217" s="30">
        <v>0.105152</v>
      </c>
      <c r="M217" s="30">
        <v>10.094637000000001</v>
      </c>
      <c r="N217" s="30">
        <v>1.3473679999999999</v>
      </c>
    </row>
    <row r="218" spans="1:14" ht="11.15" customHeight="1" x14ac:dyDescent="0.2">
      <c r="A218" s="19" t="s">
        <v>873</v>
      </c>
      <c r="B218" s="20">
        <v>69</v>
      </c>
      <c r="C218" s="20">
        <v>5</v>
      </c>
      <c r="D218" s="20">
        <v>2</v>
      </c>
      <c r="E218" s="20">
        <v>0</v>
      </c>
      <c r="F218" s="20">
        <v>0</v>
      </c>
      <c r="G218" s="20">
        <v>0</v>
      </c>
      <c r="H218" s="20">
        <v>0</v>
      </c>
      <c r="I218" s="20">
        <v>0</v>
      </c>
      <c r="J218" s="20">
        <v>0</v>
      </c>
      <c r="K218" s="20">
        <v>0</v>
      </c>
      <c r="L218" s="20">
        <v>0</v>
      </c>
      <c r="M218" s="20">
        <v>62</v>
      </c>
      <c r="N218" s="20">
        <v>0</v>
      </c>
    </row>
    <row r="219" spans="1:14" ht="11.15" customHeight="1" x14ac:dyDescent="0.2">
      <c r="A219" s="21" t="s">
        <v>126</v>
      </c>
      <c r="B219" s="30">
        <v>100</v>
      </c>
      <c r="C219" s="30">
        <v>7.2463769999999998</v>
      </c>
      <c r="D219" s="30">
        <v>2.8985509999999999</v>
      </c>
      <c r="E219" s="30">
        <v>0</v>
      </c>
      <c r="F219" s="30">
        <v>0</v>
      </c>
      <c r="G219" s="30">
        <v>0</v>
      </c>
      <c r="H219" s="30">
        <v>0</v>
      </c>
      <c r="I219" s="30">
        <v>0</v>
      </c>
      <c r="J219" s="30">
        <v>0</v>
      </c>
      <c r="K219" s="30">
        <v>0</v>
      </c>
      <c r="L219" s="30">
        <v>0</v>
      </c>
      <c r="M219" s="30">
        <v>89.855072000000007</v>
      </c>
      <c r="N219" s="30">
        <v>0.28571400000000002</v>
      </c>
    </row>
    <row r="220" spans="1:14" ht="11.15" customHeight="1" x14ac:dyDescent="0.2">
      <c r="A220" s="18" t="s">
        <v>143</v>
      </c>
      <c r="B220" s="18"/>
      <c r="C220" s="18"/>
      <c r="D220" s="18"/>
      <c r="E220" s="18"/>
      <c r="F220" s="18"/>
      <c r="G220" s="18"/>
      <c r="H220" s="18"/>
      <c r="I220" s="18"/>
      <c r="J220" s="18"/>
      <c r="K220" s="18"/>
      <c r="L220" s="18"/>
      <c r="M220" s="18"/>
      <c r="N220" s="18"/>
    </row>
    <row r="221" spans="1:14" ht="11.15" customHeight="1" x14ac:dyDescent="0.2">
      <c r="A221" s="21" t="s">
        <v>901</v>
      </c>
      <c r="B221" s="21"/>
      <c r="C221" s="21"/>
      <c r="D221" s="21"/>
      <c r="E221" s="21"/>
      <c r="F221" s="21"/>
      <c r="G221" s="21"/>
      <c r="H221" s="21"/>
      <c r="I221" s="21"/>
      <c r="J221" s="21"/>
      <c r="K221" s="21"/>
      <c r="L221" s="21"/>
      <c r="M221" s="21"/>
      <c r="N221" s="21"/>
    </row>
    <row r="222" spans="1:14" ht="11.15" customHeight="1" x14ac:dyDescent="0.2">
      <c r="A222" s="19" t="s">
        <v>902</v>
      </c>
      <c r="B222" s="20">
        <v>546</v>
      </c>
      <c r="C222" s="20">
        <v>78</v>
      </c>
      <c r="D222" s="20">
        <v>290</v>
      </c>
      <c r="E222" s="20">
        <v>89</v>
      </c>
      <c r="F222" s="20">
        <v>33</v>
      </c>
      <c r="G222" s="20">
        <v>12</v>
      </c>
      <c r="H222" s="20">
        <v>9</v>
      </c>
      <c r="I222" s="20">
        <v>3</v>
      </c>
      <c r="J222" s="20">
        <v>0</v>
      </c>
      <c r="K222" s="20">
        <v>0</v>
      </c>
      <c r="L222" s="20">
        <v>0</v>
      </c>
      <c r="M222" s="20">
        <v>32</v>
      </c>
      <c r="N222" s="20">
        <v>0</v>
      </c>
    </row>
    <row r="223" spans="1:14" ht="11.15" customHeight="1" x14ac:dyDescent="0.2">
      <c r="A223" s="21" t="s">
        <v>126</v>
      </c>
      <c r="B223" s="30">
        <v>100</v>
      </c>
      <c r="C223" s="30">
        <v>14.285714</v>
      </c>
      <c r="D223" s="30">
        <v>53.113553000000003</v>
      </c>
      <c r="E223" s="30">
        <v>16.300366</v>
      </c>
      <c r="F223" s="30">
        <v>6.0439559999999997</v>
      </c>
      <c r="G223" s="30">
        <v>2.1978019999999998</v>
      </c>
      <c r="H223" s="30">
        <v>1.648352</v>
      </c>
      <c r="I223" s="30">
        <v>0.54945100000000002</v>
      </c>
      <c r="J223" s="30">
        <v>0</v>
      </c>
      <c r="K223" s="30">
        <v>0</v>
      </c>
      <c r="L223" s="30">
        <v>0</v>
      </c>
      <c r="M223" s="30">
        <v>5.8608060000000002</v>
      </c>
      <c r="N223" s="30">
        <v>1.3190660000000001</v>
      </c>
    </row>
    <row r="224" spans="1:14" ht="11.15" customHeight="1" x14ac:dyDescent="0.2">
      <c r="A224" s="19" t="s">
        <v>903</v>
      </c>
      <c r="B224" s="20">
        <v>531</v>
      </c>
      <c r="C224" s="20">
        <v>64</v>
      </c>
      <c r="D224" s="20">
        <v>247</v>
      </c>
      <c r="E224" s="20">
        <v>90</v>
      </c>
      <c r="F224" s="20">
        <v>40</v>
      </c>
      <c r="G224" s="20">
        <v>7</v>
      </c>
      <c r="H224" s="20">
        <v>17</v>
      </c>
      <c r="I224" s="20">
        <v>5</v>
      </c>
      <c r="J224" s="20">
        <v>1</v>
      </c>
      <c r="K224" s="20">
        <v>0</v>
      </c>
      <c r="L224" s="20">
        <v>1</v>
      </c>
      <c r="M224" s="20">
        <v>59</v>
      </c>
      <c r="N224" s="20">
        <v>0</v>
      </c>
    </row>
    <row r="225" spans="1:14" ht="11.15" customHeight="1" x14ac:dyDescent="0.2">
      <c r="A225" s="21" t="s">
        <v>126</v>
      </c>
      <c r="B225" s="30">
        <v>100</v>
      </c>
      <c r="C225" s="30">
        <v>12.052731</v>
      </c>
      <c r="D225" s="30">
        <v>46.516007999999999</v>
      </c>
      <c r="E225" s="30">
        <v>16.949152999999999</v>
      </c>
      <c r="F225" s="30">
        <v>7.5329569999999997</v>
      </c>
      <c r="G225" s="30">
        <v>1.3182670000000001</v>
      </c>
      <c r="H225" s="30">
        <v>3.2015069999999999</v>
      </c>
      <c r="I225" s="30">
        <v>0.94162000000000001</v>
      </c>
      <c r="J225" s="30">
        <v>0.18832399999999999</v>
      </c>
      <c r="K225" s="30">
        <v>0</v>
      </c>
      <c r="L225" s="30">
        <v>0.18832399999999999</v>
      </c>
      <c r="M225" s="30">
        <v>11.111110999999999</v>
      </c>
      <c r="N225" s="30">
        <v>1.495763</v>
      </c>
    </row>
    <row r="226" spans="1:14" ht="11.15" customHeight="1" x14ac:dyDescent="0.2">
      <c r="A226" s="19" t="s">
        <v>904</v>
      </c>
      <c r="B226" s="20">
        <v>205</v>
      </c>
      <c r="C226" s="20">
        <v>38</v>
      </c>
      <c r="D226" s="20">
        <v>91</v>
      </c>
      <c r="E226" s="20">
        <v>31</v>
      </c>
      <c r="F226" s="20">
        <v>17</v>
      </c>
      <c r="G226" s="20">
        <v>9</v>
      </c>
      <c r="H226" s="20">
        <v>1</v>
      </c>
      <c r="I226" s="20">
        <v>5</v>
      </c>
      <c r="J226" s="20">
        <v>0</v>
      </c>
      <c r="K226" s="20">
        <v>0</v>
      </c>
      <c r="L226" s="20">
        <v>0</v>
      </c>
      <c r="M226" s="20">
        <v>13</v>
      </c>
      <c r="N226" s="20">
        <v>0</v>
      </c>
    </row>
    <row r="227" spans="1:14" ht="11.15" customHeight="1" x14ac:dyDescent="0.2">
      <c r="A227" s="21" t="s">
        <v>126</v>
      </c>
      <c r="B227" s="30">
        <v>100</v>
      </c>
      <c r="C227" s="30">
        <v>18.536584999999999</v>
      </c>
      <c r="D227" s="30">
        <v>44.390244000000003</v>
      </c>
      <c r="E227" s="30">
        <v>15.121950999999999</v>
      </c>
      <c r="F227" s="30">
        <v>8.2926830000000002</v>
      </c>
      <c r="G227" s="30">
        <v>4.390244</v>
      </c>
      <c r="H227" s="30">
        <v>0.48780499999999999</v>
      </c>
      <c r="I227" s="30">
        <v>2.4390239999999999</v>
      </c>
      <c r="J227" s="30">
        <v>0</v>
      </c>
      <c r="K227" s="30">
        <v>0</v>
      </c>
      <c r="L227" s="30">
        <v>0</v>
      </c>
      <c r="M227" s="30">
        <v>6.3414630000000001</v>
      </c>
      <c r="N227" s="30">
        <v>1.4322919999999999</v>
      </c>
    </row>
    <row r="228" spans="1:14" ht="11.15" customHeight="1" x14ac:dyDescent="0.2">
      <c r="A228" s="19" t="s">
        <v>905</v>
      </c>
      <c r="B228" s="20">
        <v>762</v>
      </c>
      <c r="C228" s="20">
        <v>165</v>
      </c>
      <c r="D228" s="20">
        <v>290</v>
      </c>
      <c r="E228" s="20">
        <v>126</v>
      </c>
      <c r="F228" s="20">
        <v>46</v>
      </c>
      <c r="G228" s="20">
        <v>27</v>
      </c>
      <c r="H228" s="20">
        <v>19</v>
      </c>
      <c r="I228" s="20">
        <v>7</v>
      </c>
      <c r="J228" s="20">
        <v>3</v>
      </c>
      <c r="K228" s="20">
        <v>2</v>
      </c>
      <c r="L228" s="20">
        <v>1</v>
      </c>
      <c r="M228" s="20">
        <v>76</v>
      </c>
      <c r="N228" s="20">
        <v>0</v>
      </c>
    </row>
    <row r="229" spans="1:14" ht="11.15" customHeight="1" x14ac:dyDescent="0.2">
      <c r="A229" s="21" t="s">
        <v>126</v>
      </c>
      <c r="B229" s="30">
        <v>100</v>
      </c>
      <c r="C229" s="30">
        <v>21.653542999999999</v>
      </c>
      <c r="D229" s="30">
        <v>38.057743000000002</v>
      </c>
      <c r="E229" s="30">
        <v>16.535433000000001</v>
      </c>
      <c r="F229" s="30">
        <v>6.0367449999999998</v>
      </c>
      <c r="G229" s="30">
        <v>3.543307</v>
      </c>
      <c r="H229" s="30">
        <v>2.4934379999999998</v>
      </c>
      <c r="I229" s="30">
        <v>0.91863499999999998</v>
      </c>
      <c r="J229" s="30">
        <v>0.39370100000000002</v>
      </c>
      <c r="K229" s="30">
        <v>0.26246700000000001</v>
      </c>
      <c r="L229" s="30">
        <v>0.13123399999999999</v>
      </c>
      <c r="M229" s="30">
        <v>9.9737530000000003</v>
      </c>
      <c r="N229" s="30">
        <v>1.4154519999999999</v>
      </c>
    </row>
    <row r="230" spans="1:14" ht="11.15" customHeight="1" x14ac:dyDescent="0.2">
      <c r="A230" s="19" t="s">
        <v>873</v>
      </c>
      <c r="B230" s="20">
        <v>144</v>
      </c>
      <c r="C230" s="20">
        <v>21</v>
      </c>
      <c r="D230" s="20">
        <v>36</v>
      </c>
      <c r="E230" s="20">
        <v>9</v>
      </c>
      <c r="F230" s="20">
        <v>5</v>
      </c>
      <c r="G230" s="20">
        <v>1</v>
      </c>
      <c r="H230" s="20">
        <v>2</v>
      </c>
      <c r="I230" s="20">
        <v>0</v>
      </c>
      <c r="J230" s="20">
        <v>0</v>
      </c>
      <c r="K230" s="20">
        <v>0</v>
      </c>
      <c r="L230" s="20">
        <v>0</v>
      </c>
      <c r="M230" s="20">
        <v>70</v>
      </c>
      <c r="N230" s="20">
        <v>0</v>
      </c>
    </row>
    <row r="231" spans="1:14" ht="11.15" customHeight="1" x14ac:dyDescent="0.2">
      <c r="A231" s="21" t="s">
        <v>126</v>
      </c>
      <c r="B231" s="30">
        <v>100</v>
      </c>
      <c r="C231" s="30">
        <v>14.583333</v>
      </c>
      <c r="D231" s="30">
        <v>25</v>
      </c>
      <c r="E231" s="30">
        <v>6.25</v>
      </c>
      <c r="F231" s="30">
        <v>3.4722219999999999</v>
      </c>
      <c r="G231" s="30">
        <v>0.69444399999999995</v>
      </c>
      <c r="H231" s="30">
        <v>1.388889</v>
      </c>
      <c r="I231" s="30">
        <v>0</v>
      </c>
      <c r="J231" s="30">
        <v>0</v>
      </c>
      <c r="K231" s="30">
        <v>0</v>
      </c>
      <c r="L231" s="30">
        <v>0</v>
      </c>
      <c r="M231" s="30">
        <v>48.611111000000001</v>
      </c>
      <c r="N231" s="30">
        <v>1.1216219999999999</v>
      </c>
    </row>
    <row r="232" spans="1:14" ht="11.15" customHeight="1" x14ac:dyDescent="0.2">
      <c r="A232" s="18" t="s">
        <v>143</v>
      </c>
      <c r="B232" s="18"/>
      <c r="C232" s="18"/>
      <c r="D232" s="18"/>
      <c r="E232" s="18"/>
      <c r="F232" s="18"/>
      <c r="G232" s="18"/>
      <c r="H232" s="18"/>
      <c r="I232" s="18"/>
      <c r="J232" s="18"/>
      <c r="K232" s="18"/>
      <c r="L232" s="18"/>
      <c r="M232" s="18"/>
      <c r="N232" s="18"/>
    </row>
    <row r="233" spans="1:14" ht="11.15" customHeight="1" x14ac:dyDescent="0.2">
      <c r="A233" s="21" t="s">
        <v>906</v>
      </c>
      <c r="B233" s="21"/>
      <c r="C233" s="21"/>
      <c r="D233" s="21"/>
      <c r="E233" s="21"/>
      <c r="F233" s="21"/>
      <c r="G233" s="21"/>
      <c r="H233" s="21"/>
      <c r="I233" s="21"/>
      <c r="J233" s="21"/>
      <c r="K233" s="21"/>
      <c r="L233" s="21"/>
      <c r="M233" s="21"/>
      <c r="N233" s="21"/>
    </row>
    <row r="234" spans="1:14" ht="11.15" customHeight="1" x14ac:dyDescent="0.2">
      <c r="A234" s="19" t="s">
        <v>902</v>
      </c>
      <c r="B234" s="20">
        <v>285</v>
      </c>
      <c r="C234" s="20">
        <v>37</v>
      </c>
      <c r="D234" s="20">
        <v>137</v>
      </c>
      <c r="E234" s="20">
        <v>56</v>
      </c>
      <c r="F234" s="20">
        <v>20</v>
      </c>
      <c r="G234" s="20">
        <v>6</v>
      </c>
      <c r="H234" s="20">
        <v>9</v>
      </c>
      <c r="I234" s="20">
        <v>2</v>
      </c>
      <c r="J234" s="20">
        <v>0</v>
      </c>
      <c r="K234" s="20">
        <v>0</v>
      </c>
      <c r="L234" s="20">
        <v>0</v>
      </c>
      <c r="M234" s="20">
        <v>18</v>
      </c>
      <c r="N234" s="20">
        <v>0</v>
      </c>
    </row>
    <row r="235" spans="1:14" ht="11.15" customHeight="1" x14ac:dyDescent="0.2">
      <c r="A235" s="21" t="s">
        <v>126</v>
      </c>
      <c r="B235" s="30">
        <v>100</v>
      </c>
      <c r="C235" s="30">
        <v>12.982456000000001</v>
      </c>
      <c r="D235" s="30">
        <v>48.070174999999999</v>
      </c>
      <c r="E235" s="30">
        <v>19.649122999999999</v>
      </c>
      <c r="F235" s="30">
        <v>7.017544</v>
      </c>
      <c r="G235" s="30">
        <v>2.1052629999999999</v>
      </c>
      <c r="H235" s="30">
        <v>3.1578949999999999</v>
      </c>
      <c r="I235" s="30">
        <v>0.70175399999999999</v>
      </c>
      <c r="J235" s="30">
        <v>0</v>
      </c>
      <c r="K235" s="30">
        <v>0</v>
      </c>
      <c r="L235" s="30">
        <v>0</v>
      </c>
      <c r="M235" s="30">
        <v>6.3157889999999997</v>
      </c>
      <c r="N235" s="30">
        <v>1.460674</v>
      </c>
    </row>
    <row r="236" spans="1:14" ht="11.15" customHeight="1" x14ac:dyDescent="0.2">
      <c r="A236" s="19" t="s">
        <v>903</v>
      </c>
      <c r="B236" s="20">
        <v>217</v>
      </c>
      <c r="C236" s="20">
        <v>31</v>
      </c>
      <c r="D236" s="20">
        <v>100</v>
      </c>
      <c r="E236" s="20">
        <v>43</v>
      </c>
      <c r="F236" s="20">
        <v>10</v>
      </c>
      <c r="G236" s="20">
        <v>6</v>
      </c>
      <c r="H236" s="20">
        <v>7</v>
      </c>
      <c r="I236" s="20">
        <v>2</v>
      </c>
      <c r="J236" s="20">
        <v>0</v>
      </c>
      <c r="K236" s="20">
        <v>0</v>
      </c>
      <c r="L236" s="20">
        <v>0</v>
      </c>
      <c r="M236" s="20">
        <v>18</v>
      </c>
      <c r="N236" s="20">
        <v>0</v>
      </c>
    </row>
    <row r="237" spans="1:14" ht="11.15" customHeight="1" x14ac:dyDescent="0.2">
      <c r="A237" s="21" t="s">
        <v>126</v>
      </c>
      <c r="B237" s="30">
        <v>100</v>
      </c>
      <c r="C237" s="30">
        <v>14.285714</v>
      </c>
      <c r="D237" s="30">
        <v>46.082948999999999</v>
      </c>
      <c r="E237" s="30">
        <v>19.815667999999999</v>
      </c>
      <c r="F237" s="30">
        <v>4.608295</v>
      </c>
      <c r="G237" s="30">
        <v>2.764977</v>
      </c>
      <c r="H237" s="30">
        <v>3.225806</v>
      </c>
      <c r="I237" s="30">
        <v>0.92165900000000001</v>
      </c>
      <c r="J237" s="30">
        <v>0</v>
      </c>
      <c r="K237" s="30">
        <v>0</v>
      </c>
      <c r="L237" s="30">
        <v>0</v>
      </c>
      <c r="M237" s="30">
        <v>8.2949310000000001</v>
      </c>
      <c r="N237" s="30">
        <v>1.4422109999999999</v>
      </c>
    </row>
    <row r="238" spans="1:14" ht="11.15" customHeight="1" x14ac:dyDescent="0.2">
      <c r="A238" s="19" t="s">
        <v>904</v>
      </c>
      <c r="B238" s="20">
        <v>142</v>
      </c>
      <c r="C238" s="20">
        <v>24</v>
      </c>
      <c r="D238" s="20">
        <v>61</v>
      </c>
      <c r="E238" s="20">
        <v>23</v>
      </c>
      <c r="F238" s="20">
        <v>17</v>
      </c>
      <c r="G238" s="20">
        <v>4</v>
      </c>
      <c r="H238" s="20">
        <v>0</v>
      </c>
      <c r="I238" s="20">
        <v>4</v>
      </c>
      <c r="J238" s="20">
        <v>0</v>
      </c>
      <c r="K238" s="20">
        <v>0</v>
      </c>
      <c r="L238" s="20">
        <v>1</v>
      </c>
      <c r="M238" s="20">
        <v>8</v>
      </c>
      <c r="N238" s="20">
        <v>0</v>
      </c>
    </row>
    <row r="239" spans="1:14" ht="11.15" customHeight="1" x14ac:dyDescent="0.2">
      <c r="A239" s="21" t="s">
        <v>126</v>
      </c>
      <c r="B239" s="30">
        <v>100</v>
      </c>
      <c r="C239" s="30">
        <v>16.901408</v>
      </c>
      <c r="D239" s="30">
        <v>42.957746</v>
      </c>
      <c r="E239" s="30">
        <v>16.197182999999999</v>
      </c>
      <c r="F239" s="30">
        <v>11.971831</v>
      </c>
      <c r="G239" s="30">
        <v>2.8169010000000001</v>
      </c>
      <c r="H239" s="30">
        <v>0</v>
      </c>
      <c r="I239" s="30">
        <v>2.8169010000000001</v>
      </c>
      <c r="J239" s="30">
        <v>0</v>
      </c>
      <c r="K239" s="30">
        <v>0</v>
      </c>
      <c r="L239" s="30">
        <v>0.70422499999999999</v>
      </c>
      <c r="M239" s="30">
        <v>5.6338030000000003</v>
      </c>
      <c r="N239" s="30">
        <v>1.5447759999999999</v>
      </c>
    </row>
    <row r="240" spans="1:14" ht="11.15" customHeight="1" x14ac:dyDescent="0.2">
      <c r="A240" s="19" t="s">
        <v>905</v>
      </c>
      <c r="B240" s="20">
        <v>1184</v>
      </c>
      <c r="C240" s="20">
        <v>222</v>
      </c>
      <c r="D240" s="20">
        <v>523</v>
      </c>
      <c r="E240" s="20">
        <v>190</v>
      </c>
      <c r="F240" s="20">
        <v>75</v>
      </c>
      <c r="G240" s="20">
        <v>35</v>
      </c>
      <c r="H240" s="20">
        <v>24</v>
      </c>
      <c r="I240" s="20">
        <v>8</v>
      </c>
      <c r="J240" s="20">
        <v>4</v>
      </c>
      <c r="K240" s="20">
        <v>2</v>
      </c>
      <c r="L240" s="20">
        <v>1</v>
      </c>
      <c r="M240" s="20">
        <v>100</v>
      </c>
      <c r="N240" s="20">
        <v>0</v>
      </c>
    </row>
    <row r="241" spans="1:14" ht="11.15" customHeight="1" x14ac:dyDescent="0.2">
      <c r="A241" s="21" t="s">
        <v>126</v>
      </c>
      <c r="B241" s="30">
        <v>100</v>
      </c>
      <c r="C241" s="30">
        <v>18.75</v>
      </c>
      <c r="D241" s="30">
        <v>44.172297</v>
      </c>
      <c r="E241" s="30">
        <v>16.047297</v>
      </c>
      <c r="F241" s="30">
        <v>6.3344589999999998</v>
      </c>
      <c r="G241" s="30">
        <v>2.9560810000000002</v>
      </c>
      <c r="H241" s="30">
        <v>2.0270269999999999</v>
      </c>
      <c r="I241" s="30">
        <v>0.67567600000000005</v>
      </c>
      <c r="J241" s="30">
        <v>0.33783800000000003</v>
      </c>
      <c r="K241" s="30">
        <v>0.16891900000000001</v>
      </c>
      <c r="L241" s="30">
        <v>8.4459000000000006E-2</v>
      </c>
      <c r="M241" s="30">
        <v>8.4459459999999993</v>
      </c>
      <c r="N241" s="30">
        <v>1.3736159999999999</v>
      </c>
    </row>
    <row r="242" spans="1:14" ht="11.15" customHeight="1" x14ac:dyDescent="0.2">
      <c r="A242" s="19" t="s">
        <v>873</v>
      </c>
      <c r="B242" s="20">
        <v>360</v>
      </c>
      <c r="C242" s="20">
        <v>52</v>
      </c>
      <c r="D242" s="20">
        <v>133</v>
      </c>
      <c r="E242" s="20">
        <v>33</v>
      </c>
      <c r="F242" s="20">
        <v>19</v>
      </c>
      <c r="G242" s="20">
        <v>5</v>
      </c>
      <c r="H242" s="20">
        <v>8</v>
      </c>
      <c r="I242" s="20">
        <v>4</v>
      </c>
      <c r="J242" s="20">
        <v>0</v>
      </c>
      <c r="K242" s="20">
        <v>0</v>
      </c>
      <c r="L242" s="20">
        <v>0</v>
      </c>
      <c r="M242" s="20">
        <v>106</v>
      </c>
      <c r="N242" s="20">
        <v>0</v>
      </c>
    </row>
    <row r="243" spans="1:14" ht="11.15" customHeight="1" x14ac:dyDescent="0.2">
      <c r="A243" s="21" t="s">
        <v>126</v>
      </c>
      <c r="B243" s="30">
        <v>100</v>
      </c>
      <c r="C243" s="30">
        <v>14.444444000000001</v>
      </c>
      <c r="D243" s="30">
        <v>36.944443999999997</v>
      </c>
      <c r="E243" s="30">
        <v>9.1666670000000003</v>
      </c>
      <c r="F243" s="30">
        <v>5.2777779999999996</v>
      </c>
      <c r="G243" s="30">
        <v>1.388889</v>
      </c>
      <c r="H243" s="30">
        <v>2.2222219999999999</v>
      </c>
      <c r="I243" s="30">
        <v>1.111111</v>
      </c>
      <c r="J243" s="30">
        <v>0</v>
      </c>
      <c r="K243" s="30">
        <v>0</v>
      </c>
      <c r="L243" s="30">
        <v>0</v>
      </c>
      <c r="M243" s="30">
        <v>29.444444000000001</v>
      </c>
      <c r="N243" s="30">
        <v>1.3385830000000001</v>
      </c>
    </row>
    <row r="244" spans="1:14" ht="11.15" customHeight="1" x14ac:dyDescent="0.2">
      <c r="A244" s="18" t="s">
        <v>143</v>
      </c>
      <c r="B244" s="18"/>
      <c r="C244" s="18"/>
      <c r="D244" s="18"/>
      <c r="E244" s="18"/>
      <c r="F244" s="18"/>
      <c r="G244" s="18"/>
      <c r="H244" s="18"/>
      <c r="I244" s="18"/>
      <c r="J244" s="18"/>
      <c r="K244" s="18"/>
      <c r="L244" s="18"/>
      <c r="M244" s="18"/>
      <c r="N244" s="18"/>
    </row>
    <row r="245" spans="1:14" ht="11.15" customHeight="1" x14ac:dyDescent="0.2">
      <c r="A245" s="21" t="s">
        <v>907</v>
      </c>
      <c r="B245" s="21"/>
      <c r="C245" s="21"/>
      <c r="D245" s="21"/>
      <c r="E245" s="21"/>
      <c r="F245" s="21"/>
      <c r="G245" s="21"/>
      <c r="H245" s="21"/>
      <c r="I245" s="21"/>
      <c r="J245" s="21"/>
      <c r="K245" s="21"/>
      <c r="L245" s="21"/>
      <c r="M245" s="21"/>
      <c r="N245" s="21"/>
    </row>
    <row r="246" spans="1:14" ht="11.15" customHeight="1" x14ac:dyDescent="0.2">
      <c r="A246" s="19" t="s">
        <v>902</v>
      </c>
      <c r="B246" s="20">
        <v>330</v>
      </c>
      <c r="C246" s="20">
        <v>47</v>
      </c>
      <c r="D246" s="20">
        <v>151</v>
      </c>
      <c r="E246" s="20">
        <v>67</v>
      </c>
      <c r="F246" s="20">
        <v>23</v>
      </c>
      <c r="G246" s="20">
        <v>11</v>
      </c>
      <c r="H246" s="20">
        <v>10</v>
      </c>
      <c r="I246" s="20">
        <v>1</v>
      </c>
      <c r="J246" s="20">
        <v>0</v>
      </c>
      <c r="K246" s="20">
        <v>1</v>
      </c>
      <c r="L246" s="20">
        <v>0</v>
      </c>
      <c r="M246" s="20">
        <v>19</v>
      </c>
      <c r="N246" s="20">
        <v>0</v>
      </c>
    </row>
    <row r="247" spans="1:14" ht="11.15" customHeight="1" x14ac:dyDescent="0.2">
      <c r="A247" s="21" t="s">
        <v>126</v>
      </c>
      <c r="B247" s="30">
        <v>100</v>
      </c>
      <c r="C247" s="30">
        <v>14.242424</v>
      </c>
      <c r="D247" s="30">
        <v>45.757576</v>
      </c>
      <c r="E247" s="30">
        <v>20.30303</v>
      </c>
      <c r="F247" s="30">
        <v>6.969697</v>
      </c>
      <c r="G247" s="30">
        <v>3.3333330000000001</v>
      </c>
      <c r="H247" s="30">
        <v>3.030303</v>
      </c>
      <c r="I247" s="30">
        <v>0.30303000000000002</v>
      </c>
      <c r="J247" s="30">
        <v>0</v>
      </c>
      <c r="K247" s="30">
        <v>0.30303000000000002</v>
      </c>
      <c r="L247" s="30">
        <v>0</v>
      </c>
      <c r="M247" s="30">
        <v>5.7575760000000002</v>
      </c>
      <c r="N247" s="30">
        <v>1.4855309999999999</v>
      </c>
    </row>
    <row r="248" spans="1:14" ht="11.15" customHeight="1" x14ac:dyDescent="0.2">
      <c r="A248" s="19" t="s">
        <v>903</v>
      </c>
      <c r="B248" s="20">
        <v>326</v>
      </c>
      <c r="C248" s="20">
        <v>50</v>
      </c>
      <c r="D248" s="20">
        <v>158</v>
      </c>
      <c r="E248" s="20">
        <v>60</v>
      </c>
      <c r="F248" s="20">
        <v>20</v>
      </c>
      <c r="G248" s="20">
        <v>9</v>
      </c>
      <c r="H248" s="20">
        <v>5</v>
      </c>
      <c r="I248" s="20">
        <v>3</v>
      </c>
      <c r="J248" s="20">
        <v>0</v>
      </c>
      <c r="K248" s="20">
        <v>0</v>
      </c>
      <c r="L248" s="20">
        <v>0</v>
      </c>
      <c r="M248" s="20">
        <v>21</v>
      </c>
      <c r="N248" s="20">
        <v>0</v>
      </c>
    </row>
    <row r="249" spans="1:14" ht="11.15" customHeight="1" x14ac:dyDescent="0.2">
      <c r="A249" s="21" t="s">
        <v>126</v>
      </c>
      <c r="B249" s="30">
        <v>100</v>
      </c>
      <c r="C249" s="30">
        <v>15.337422999999999</v>
      </c>
      <c r="D249" s="30">
        <v>48.466258000000003</v>
      </c>
      <c r="E249" s="30">
        <v>18.404907999999999</v>
      </c>
      <c r="F249" s="30">
        <v>6.1349689999999999</v>
      </c>
      <c r="G249" s="30">
        <v>2.7607360000000001</v>
      </c>
      <c r="H249" s="30">
        <v>1.5337419999999999</v>
      </c>
      <c r="I249" s="30">
        <v>0.92024499999999998</v>
      </c>
      <c r="J249" s="30">
        <v>0</v>
      </c>
      <c r="K249" s="30">
        <v>0</v>
      </c>
      <c r="L249" s="30">
        <v>0</v>
      </c>
      <c r="M249" s="30">
        <v>6.4417179999999998</v>
      </c>
      <c r="N249" s="30">
        <v>1.367213</v>
      </c>
    </row>
    <row r="250" spans="1:14" ht="11.15" customHeight="1" x14ac:dyDescent="0.2">
      <c r="A250" s="19" t="s">
        <v>904</v>
      </c>
      <c r="B250" s="20">
        <v>133</v>
      </c>
      <c r="C250" s="20">
        <v>16</v>
      </c>
      <c r="D250" s="20">
        <v>64</v>
      </c>
      <c r="E250" s="20">
        <v>25</v>
      </c>
      <c r="F250" s="20">
        <v>9</v>
      </c>
      <c r="G250" s="20">
        <v>3</v>
      </c>
      <c r="H250" s="20">
        <v>1</v>
      </c>
      <c r="I250" s="20">
        <v>4</v>
      </c>
      <c r="J250" s="20">
        <v>0</v>
      </c>
      <c r="K250" s="20">
        <v>0</v>
      </c>
      <c r="L250" s="20">
        <v>0</v>
      </c>
      <c r="M250" s="20">
        <v>11</v>
      </c>
      <c r="N250" s="20">
        <v>0</v>
      </c>
    </row>
    <row r="251" spans="1:14" ht="11.15" customHeight="1" x14ac:dyDescent="0.2">
      <c r="A251" s="21" t="s">
        <v>126</v>
      </c>
      <c r="B251" s="30">
        <v>100</v>
      </c>
      <c r="C251" s="30">
        <v>12.030075</v>
      </c>
      <c r="D251" s="30">
        <v>48.120300999999998</v>
      </c>
      <c r="E251" s="30">
        <v>18.796991999999999</v>
      </c>
      <c r="F251" s="30">
        <v>6.7669170000000003</v>
      </c>
      <c r="G251" s="30">
        <v>2.2556389999999999</v>
      </c>
      <c r="H251" s="30">
        <v>0.75187999999999999</v>
      </c>
      <c r="I251" s="30">
        <v>3.0075189999999998</v>
      </c>
      <c r="J251" s="30">
        <v>0</v>
      </c>
      <c r="K251" s="30">
        <v>0</v>
      </c>
      <c r="L251" s="30">
        <v>0</v>
      </c>
      <c r="M251" s="30">
        <v>8.2706769999999992</v>
      </c>
      <c r="N251" s="30">
        <v>1.491803</v>
      </c>
    </row>
    <row r="252" spans="1:14" ht="11.15" customHeight="1" x14ac:dyDescent="0.2">
      <c r="A252" s="19" t="s">
        <v>905</v>
      </c>
      <c r="B252" s="20">
        <v>1070</v>
      </c>
      <c r="C252" s="20">
        <v>208</v>
      </c>
      <c r="D252" s="20">
        <v>463</v>
      </c>
      <c r="E252" s="20">
        <v>164</v>
      </c>
      <c r="F252" s="20">
        <v>73</v>
      </c>
      <c r="G252" s="20">
        <v>29</v>
      </c>
      <c r="H252" s="20">
        <v>24</v>
      </c>
      <c r="I252" s="20">
        <v>8</v>
      </c>
      <c r="J252" s="20">
        <v>4</v>
      </c>
      <c r="K252" s="20">
        <v>1</v>
      </c>
      <c r="L252" s="20">
        <v>2</v>
      </c>
      <c r="M252" s="20">
        <v>94</v>
      </c>
      <c r="N252" s="20">
        <v>0</v>
      </c>
    </row>
    <row r="253" spans="1:14" ht="11.15" customHeight="1" x14ac:dyDescent="0.2">
      <c r="A253" s="21" t="s">
        <v>126</v>
      </c>
      <c r="B253" s="30">
        <v>100</v>
      </c>
      <c r="C253" s="30">
        <v>19.439252</v>
      </c>
      <c r="D253" s="30">
        <v>43.271028000000001</v>
      </c>
      <c r="E253" s="30">
        <v>15.327102999999999</v>
      </c>
      <c r="F253" s="30">
        <v>6.8224299999999998</v>
      </c>
      <c r="G253" s="30">
        <v>2.71028</v>
      </c>
      <c r="H253" s="30">
        <v>2.242991</v>
      </c>
      <c r="I253" s="30">
        <v>0.747664</v>
      </c>
      <c r="J253" s="30">
        <v>0.373832</v>
      </c>
      <c r="K253" s="30">
        <v>9.3457999999999999E-2</v>
      </c>
      <c r="L253" s="30">
        <v>0.186916</v>
      </c>
      <c r="M253" s="30">
        <v>8.7850470000000005</v>
      </c>
      <c r="N253" s="30">
        <v>1.381148</v>
      </c>
    </row>
    <row r="254" spans="1:14" ht="11.15" customHeight="1" x14ac:dyDescent="0.2">
      <c r="A254" s="19" t="s">
        <v>873</v>
      </c>
      <c r="B254" s="20">
        <v>329</v>
      </c>
      <c r="C254" s="20">
        <v>45</v>
      </c>
      <c r="D254" s="20">
        <v>118</v>
      </c>
      <c r="E254" s="20">
        <v>29</v>
      </c>
      <c r="F254" s="20">
        <v>16</v>
      </c>
      <c r="G254" s="20">
        <v>4</v>
      </c>
      <c r="H254" s="20">
        <v>8</v>
      </c>
      <c r="I254" s="20">
        <v>4</v>
      </c>
      <c r="J254" s="20">
        <v>0</v>
      </c>
      <c r="K254" s="20">
        <v>0</v>
      </c>
      <c r="L254" s="20">
        <v>0</v>
      </c>
      <c r="M254" s="20">
        <v>105</v>
      </c>
      <c r="N254" s="20">
        <v>0</v>
      </c>
    </row>
    <row r="255" spans="1:14" ht="11.15" customHeight="1" x14ac:dyDescent="0.2">
      <c r="A255" s="21" t="s">
        <v>126</v>
      </c>
      <c r="B255" s="30">
        <v>100</v>
      </c>
      <c r="C255" s="30">
        <v>13.677811999999999</v>
      </c>
      <c r="D255" s="30">
        <v>35.866261000000002</v>
      </c>
      <c r="E255" s="30">
        <v>8.8145900000000008</v>
      </c>
      <c r="F255" s="30">
        <v>4.8632220000000004</v>
      </c>
      <c r="G255" s="30">
        <v>1.215805</v>
      </c>
      <c r="H255" s="30">
        <v>2.4316110000000002</v>
      </c>
      <c r="I255" s="30">
        <v>1.215805</v>
      </c>
      <c r="J255" s="30">
        <v>0</v>
      </c>
      <c r="K255" s="30">
        <v>0</v>
      </c>
      <c r="L255" s="30">
        <v>0</v>
      </c>
      <c r="M255" s="30">
        <v>31.914894</v>
      </c>
      <c r="N255" s="30">
        <v>1.357143</v>
      </c>
    </row>
    <row r="256" spans="1:14" ht="11.15" customHeight="1" x14ac:dyDescent="0.2">
      <c r="A256" s="18" t="s">
        <v>143</v>
      </c>
      <c r="B256" s="18"/>
      <c r="C256" s="18"/>
      <c r="D256" s="18"/>
      <c r="E256" s="18"/>
      <c r="F256" s="18"/>
      <c r="G256" s="18"/>
      <c r="H256" s="18"/>
      <c r="I256" s="18"/>
      <c r="J256" s="18"/>
      <c r="K256" s="18"/>
      <c r="L256" s="18"/>
      <c r="M256" s="18"/>
      <c r="N256" s="18"/>
    </row>
    <row r="257" spans="1:14" ht="11.15" customHeight="1" x14ac:dyDescent="0.2">
      <c r="A257" s="21" t="s">
        <v>908</v>
      </c>
      <c r="B257" s="21"/>
      <c r="C257" s="21"/>
      <c r="D257" s="21"/>
      <c r="E257" s="21"/>
      <c r="F257" s="21"/>
      <c r="G257" s="21"/>
      <c r="H257" s="21"/>
      <c r="I257" s="21"/>
      <c r="J257" s="21"/>
      <c r="K257" s="21"/>
      <c r="L257" s="21"/>
      <c r="M257" s="21"/>
      <c r="N257" s="21"/>
    </row>
    <row r="258" spans="1:14" ht="11.15" customHeight="1" x14ac:dyDescent="0.2">
      <c r="A258" s="19" t="s">
        <v>902</v>
      </c>
      <c r="B258" s="20">
        <v>39</v>
      </c>
      <c r="C258" s="20">
        <v>6</v>
      </c>
      <c r="D258" s="20">
        <v>19</v>
      </c>
      <c r="E258" s="20">
        <v>3</v>
      </c>
      <c r="F258" s="20">
        <v>4</v>
      </c>
      <c r="G258" s="20">
        <v>0</v>
      </c>
      <c r="H258" s="20">
        <v>1</v>
      </c>
      <c r="I258" s="20">
        <v>1</v>
      </c>
      <c r="J258" s="20">
        <v>0</v>
      </c>
      <c r="K258" s="20">
        <v>0</v>
      </c>
      <c r="L258" s="20">
        <v>0</v>
      </c>
      <c r="M258" s="20">
        <v>5</v>
      </c>
      <c r="N258" s="20">
        <v>0</v>
      </c>
    </row>
    <row r="259" spans="1:14" ht="11.15" customHeight="1" x14ac:dyDescent="0.2">
      <c r="A259" s="21" t="s">
        <v>126</v>
      </c>
      <c r="B259" s="30">
        <v>100</v>
      </c>
      <c r="C259" s="30">
        <v>15.384615</v>
      </c>
      <c r="D259" s="30">
        <v>48.717948999999997</v>
      </c>
      <c r="E259" s="30">
        <v>7.6923079999999997</v>
      </c>
      <c r="F259" s="30">
        <v>10.256410000000001</v>
      </c>
      <c r="G259" s="30">
        <v>0</v>
      </c>
      <c r="H259" s="30">
        <v>2.5641029999999998</v>
      </c>
      <c r="I259" s="30">
        <v>2.5641029999999998</v>
      </c>
      <c r="J259" s="30">
        <v>0</v>
      </c>
      <c r="K259" s="30">
        <v>0</v>
      </c>
      <c r="L259" s="30">
        <v>0</v>
      </c>
      <c r="M259" s="30">
        <v>12.820513</v>
      </c>
      <c r="N259" s="30">
        <v>1.4117649999999999</v>
      </c>
    </row>
    <row r="260" spans="1:14" ht="11.15" customHeight="1" x14ac:dyDescent="0.2">
      <c r="A260" s="19" t="s">
        <v>903</v>
      </c>
      <c r="B260" s="20">
        <v>75</v>
      </c>
      <c r="C260" s="20">
        <v>14</v>
      </c>
      <c r="D260" s="20">
        <v>35</v>
      </c>
      <c r="E260" s="20">
        <v>13</v>
      </c>
      <c r="F260" s="20">
        <v>5</v>
      </c>
      <c r="G260" s="20">
        <v>1</v>
      </c>
      <c r="H260" s="20">
        <v>2</v>
      </c>
      <c r="I260" s="20">
        <v>1</v>
      </c>
      <c r="J260" s="20">
        <v>0</v>
      </c>
      <c r="K260" s="20">
        <v>0</v>
      </c>
      <c r="L260" s="20">
        <v>0</v>
      </c>
      <c r="M260" s="20">
        <v>4</v>
      </c>
      <c r="N260" s="20">
        <v>0</v>
      </c>
    </row>
    <row r="261" spans="1:14" ht="11.15" customHeight="1" x14ac:dyDescent="0.2">
      <c r="A261" s="21" t="s">
        <v>126</v>
      </c>
      <c r="B261" s="30">
        <v>100</v>
      </c>
      <c r="C261" s="30">
        <v>18.666667</v>
      </c>
      <c r="D261" s="30">
        <v>46.666666999999997</v>
      </c>
      <c r="E261" s="30">
        <v>17.333333</v>
      </c>
      <c r="F261" s="30">
        <v>6.6666670000000003</v>
      </c>
      <c r="G261" s="30">
        <v>1.3333330000000001</v>
      </c>
      <c r="H261" s="30">
        <v>2.6666669999999999</v>
      </c>
      <c r="I261" s="30">
        <v>1.3333330000000001</v>
      </c>
      <c r="J261" s="30">
        <v>0</v>
      </c>
      <c r="K261" s="30">
        <v>0</v>
      </c>
      <c r="L261" s="30">
        <v>0</v>
      </c>
      <c r="M261" s="30">
        <v>5.3333329999999997</v>
      </c>
      <c r="N261" s="30">
        <v>1.3521129999999999</v>
      </c>
    </row>
    <row r="262" spans="1:14" ht="11.15" customHeight="1" x14ac:dyDescent="0.2">
      <c r="A262" s="19" t="s">
        <v>904</v>
      </c>
      <c r="B262" s="20">
        <v>117</v>
      </c>
      <c r="C262" s="20">
        <v>16</v>
      </c>
      <c r="D262" s="20">
        <v>48</v>
      </c>
      <c r="E262" s="20">
        <v>24</v>
      </c>
      <c r="F262" s="20">
        <v>11</v>
      </c>
      <c r="G262" s="20">
        <v>5</v>
      </c>
      <c r="H262" s="20">
        <v>2</v>
      </c>
      <c r="I262" s="20">
        <v>1</v>
      </c>
      <c r="J262" s="20">
        <v>0</v>
      </c>
      <c r="K262" s="20">
        <v>0</v>
      </c>
      <c r="L262" s="20">
        <v>0</v>
      </c>
      <c r="M262" s="20">
        <v>10</v>
      </c>
      <c r="N262" s="20">
        <v>0</v>
      </c>
    </row>
    <row r="263" spans="1:14" ht="11.15" customHeight="1" x14ac:dyDescent="0.2">
      <c r="A263" s="21" t="s">
        <v>126</v>
      </c>
      <c r="B263" s="30">
        <v>100</v>
      </c>
      <c r="C263" s="30">
        <v>13.675214</v>
      </c>
      <c r="D263" s="30">
        <v>41.025641</v>
      </c>
      <c r="E263" s="30">
        <v>20.512820999999999</v>
      </c>
      <c r="F263" s="30">
        <v>9.4017090000000003</v>
      </c>
      <c r="G263" s="30">
        <v>4.273504</v>
      </c>
      <c r="H263" s="30">
        <v>1.7094020000000001</v>
      </c>
      <c r="I263" s="30">
        <v>0.85470100000000004</v>
      </c>
      <c r="J263" s="30">
        <v>0</v>
      </c>
      <c r="K263" s="30">
        <v>0</v>
      </c>
      <c r="L263" s="30">
        <v>0</v>
      </c>
      <c r="M263" s="30">
        <v>8.5470089999999992</v>
      </c>
      <c r="N263" s="30">
        <v>1.5420560000000001</v>
      </c>
    </row>
    <row r="264" spans="1:14" ht="11.15" customHeight="1" x14ac:dyDescent="0.2">
      <c r="A264" s="19" t="s">
        <v>905</v>
      </c>
      <c r="B264" s="20">
        <v>1288</v>
      </c>
      <c r="C264" s="20">
        <v>219</v>
      </c>
      <c r="D264" s="20">
        <v>592</v>
      </c>
      <c r="E264" s="20">
        <v>218</v>
      </c>
      <c r="F264" s="20">
        <v>91</v>
      </c>
      <c r="G264" s="20">
        <v>36</v>
      </c>
      <c r="H264" s="20">
        <v>21</v>
      </c>
      <c r="I264" s="20">
        <v>10</v>
      </c>
      <c r="J264" s="20">
        <v>3</v>
      </c>
      <c r="K264" s="20">
        <v>1</v>
      </c>
      <c r="L264" s="20">
        <v>2</v>
      </c>
      <c r="M264" s="20">
        <v>95</v>
      </c>
      <c r="N264" s="20">
        <v>0</v>
      </c>
    </row>
    <row r="265" spans="1:14" ht="11.15" customHeight="1" x14ac:dyDescent="0.2">
      <c r="A265" s="21" t="s">
        <v>126</v>
      </c>
      <c r="B265" s="30">
        <v>100</v>
      </c>
      <c r="C265" s="30">
        <v>17.003105999999999</v>
      </c>
      <c r="D265" s="30">
        <v>45.962733</v>
      </c>
      <c r="E265" s="30">
        <v>16.925466</v>
      </c>
      <c r="F265" s="30">
        <v>7.0652169999999996</v>
      </c>
      <c r="G265" s="30">
        <v>2.7950309999999998</v>
      </c>
      <c r="H265" s="30">
        <v>1.6304350000000001</v>
      </c>
      <c r="I265" s="30">
        <v>0.77639800000000003</v>
      </c>
      <c r="J265" s="30">
        <v>0.23291899999999999</v>
      </c>
      <c r="K265" s="30">
        <v>7.7640000000000001E-2</v>
      </c>
      <c r="L265" s="30">
        <v>0.15528</v>
      </c>
      <c r="M265" s="30">
        <v>7.3757760000000001</v>
      </c>
      <c r="N265" s="30">
        <v>1.388935</v>
      </c>
    </row>
    <row r="266" spans="1:14" ht="11.15" customHeight="1" x14ac:dyDescent="0.2">
      <c r="A266" s="19" t="s">
        <v>873</v>
      </c>
      <c r="B266" s="20">
        <v>669</v>
      </c>
      <c r="C266" s="20">
        <v>111</v>
      </c>
      <c r="D266" s="20">
        <v>260</v>
      </c>
      <c r="E266" s="20">
        <v>87</v>
      </c>
      <c r="F266" s="20">
        <v>30</v>
      </c>
      <c r="G266" s="20">
        <v>14</v>
      </c>
      <c r="H266" s="20">
        <v>22</v>
      </c>
      <c r="I266" s="20">
        <v>7</v>
      </c>
      <c r="J266" s="20">
        <v>1</v>
      </c>
      <c r="K266" s="20">
        <v>1</v>
      </c>
      <c r="L266" s="20">
        <v>0</v>
      </c>
      <c r="M266" s="20">
        <v>136</v>
      </c>
      <c r="N266" s="20">
        <v>0</v>
      </c>
    </row>
    <row r="267" spans="1:14" ht="11.15" customHeight="1" x14ac:dyDescent="0.2">
      <c r="A267" s="21" t="s">
        <v>126</v>
      </c>
      <c r="B267" s="30">
        <v>100</v>
      </c>
      <c r="C267" s="30">
        <v>16.591927999999999</v>
      </c>
      <c r="D267" s="30">
        <v>38.863976000000001</v>
      </c>
      <c r="E267" s="30">
        <v>13.004484</v>
      </c>
      <c r="F267" s="30">
        <v>4.484305</v>
      </c>
      <c r="G267" s="30">
        <v>2.092676</v>
      </c>
      <c r="H267" s="30">
        <v>3.2884899999999999</v>
      </c>
      <c r="I267" s="30">
        <v>1.046338</v>
      </c>
      <c r="J267" s="30">
        <v>0.149477</v>
      </c>
      <c r="K267" s="30">
        <v>0.149477</v>
      </c>
      <c r="L267" s="30">
        <v>0</v>
      </c>
      <c r="M267" s="30">
        <v>20.328849000000002</v>
      </c>
      <c r="N267" s="30">
        <v>1.4015010000000001</v>
      </c>
    </row>
    <row r="268" spans="1:14" ht="11.15" customHeight="1" x14ac:dyDescent="0.2">
      <c r="A268" s="18" t="s">
        <v>909</v>
      </c>
      <c r="B268" s="18"/>
      <c r="C268" s="18"/>
      <c r="D268" s="18"/>
      <c r="E268" s="18"/>
      <c r="F268" s="18"/>
      <c r="G268" s="18"/>
      <c r="H268" s="18"/>
      <c r="I268" s="18"/>
      <c r="J268" s="18"/>
      <c r="K268" s="18"/>
      <c r="L268" s="18"/>
      <c r="M268" s="18"/>
      <c r="N268" s="18"/>
    </row>
    <row r="269" spans="1:14" ht="11.15" customHeight="1" x14ac:dyDescent="0.2">
      <c r="A269" s="19" t="s">
        <v>910</v>
      </c>
      <c r="B269" s="20">
        <v>541</v>
      </c>
      <c r="C269" s="20">
        <v>90</v>
      </c>
      <c r="D269" s="20">
        <v>246</v>
      </c>
      <c r="E269" s="20">
        <v>82</v>
      </c>
      <c r="F269" s="20">
        <v>38</v>
      </c>
      <c r="G269" s="20">
        <v>15</v>
      </c>
      <c r="H269" s="20">
        <v>8</v>
      </c>
      <c r="I269" s="20">
        <v>4</v>
      </c>
      <c r="J269" s="20">
        <v>1</v>
      </c>
      <c r="K269" s="20">
        <v>1</v>
      </c>
      <c r="L269" s="20">
        <v>0</v>
      </c>
      <c r="M269" s="20">
        <v>56</v>
      </c>
      <c r="N269" s="20">
        <v>0</v>
      </c>
    </row>
    <row r="270" spans="1:14" ht="11.15" customHeight="1" x14ac:dyDescent="0.2">
      <c r="A270" s="21" t="s">
        <v>126</v>
      </c>
      <c r="B270" s="30">
        <v>100</v>
      </c>
      <c r="C270" s="30">
        <v>16.635860000000001</v>
      </c>
      <c r="D270" s="30">
        <v>45.471348999999996</v>
      </c>
      <c r="E270" s="30">
        <v>15.157116</v>
      </c>
      <c r="F270" s="30">
        <v>7.0240299999999998</v>
      </c>
      <c r="G270" s="30">
        <v>2.772643</v>
      </c>
      <c r="H270" s="30">
        <v>1.4787429999999999</v>
      </c>
      <c r="I270" s="30">
        <v>0.73937200000000003</v>
      </c>
      <c r="J270" s="30">
        <v>0.18484300000000001</v>
      </c>
      <c r="K270" s="30">
        <v>0.18484300000000001</v>
      </c>
      <c r="L270" s="30">
        <v>0</v>
      </c>
      <c r="M270" s="30">
        <v>10.351201</v>
      </c>
      <c r="N270" s="30">
        <v>1.3670100000000001</v>
      </c>
    </row>
    <row r="271" spans="1:14" ht="11.15" customHeight="1" x14ac:dyDescent="0.2">
      <c r="A271" s="19" t="s">
        <v>911</v>
      </c>
      <c r="B271" s="20">
        <v>877</v>
      </c>
      <c r="C271" s="20">
        <v>169</v>
      </c>
      <c r="D271" s="20">
        <v>370</v>
      </c>
      <c r="E271" s="20">
        <v>135</v>
      </c>
      <c r="F271" s="20">
        <v>43</v>
      </c>
      <c r="G271" s="20">
        <v>20</v>
      </c>
      <c r="H271" s="20">
        <v>22</v>
      </c>
      <c r="I271" s="20">
        <v>7</v>
      </c>
      <c r="J271" s="20">
        <v>1</v>
      </c>
      <c r="K271" s="20">
        <v>1</v>
      </c>
      <c r="L271" s="20">
        <v>0</v>
      </c>
      <c r="M271" s="20">
        <v>109</v>
      </c>
      <c r="N271" s="20">
        <v>0</v>
      </c>
    </row>
    <row r="272" spans="1:14" ht="11.15" customHeight="1" x14ac:dyDescent="0.2">
      <c r="A272" s="21" t="s">
        <v>126</v>
      </c>
      <c r="B272" s="30">
        <v>100</v>
      </c>
      <c r="C272" s="30">
        <v>19.270239</v>
      </c>
      <c r="D272" s="30">
        <v>42.189281999999999</v>
      </c>
      <c r="E272" s="30">
        <v>15.393387000000001</v>
      </c>
      <c r="F272" s="30">
        <v>4.903079</v>
      </c>
      <c r="G272" s="30">
        <v>2.2805019999999998</v>
      </c>
      <c r="H272" s="30">
        <v>2.5085519999999999</v>
      </c>
      <c r="I272" s="30">
        <v>0.798176</v>
      </c>
      <c r="J272" s="30">
        <v>0.114025</v>
      </c>
      <c r="K272" s="30">
        <v>0.114025</v>
      </c>
      <c r="L272" s="30">
        <v>0</v>
      </c>
      <c r="M272" s="30">
        <v>12.428734</v>
      </c>
      <c r="N272" s="30">
        <v>1.3229169999999999</v>
      </c>
    </row>
    <row r="273" spans="1:14" ht="11.15" customHeight="1" x14ac:dyDescent="0.2">
      <c r="A273" s="19" t="s">
        <v>912</v>
      </c>
      <c r="B273" s="20">
        <v>543</v>
      </c>
      <c r="C273" s="20">
        <v>76</v>
      </c>
      <c r="D273" s="20">
        <v>243</v>
      </c>
      <c r="E273" s="20">
        <v>83</v>
      </c>
      <c r="F273" s="20">
        <v>40</v>
      </c>
      <c r="G273" s="20">
        <v>18</v>
      </c>
      <c r="H273" s="20">
        <v>11</v>
      </c>
      <c r="I273" s="20">
        <v>5</v>
      </c>
      <c r="J273" s="20">
        <v>1</v>
      </c>
      <c r="K273" s="20">
        <v>0</v>
      </c>
      <c r="L273" s="20">
        <v>1</v>
      </c>
      <c r="M273" s="20">
        <v>65</v>
      </c>
      <c r="N273" s="20">
        <v>0</v>
      </c>
    </row>
    <row r="274" spans="1:14" ht="11.15" customHeight="1" x14ac:dyDescent="0.2">
      <c r="A274" s="21" t="s">
        <v>126</v>
      </c>
      <c r="B274" s="30">
        <v>100</v>
      </c>
      <c r="C274" s="30">
        <v>13.996316999999999</v>
      </c>
      <c r="D274" s="30">
        <v>44.751381000000002</v>
      </c>
      <c r="E274" s="30">
        <v>15.285451</v>
      </c>
      <c r="F274" s="30">
        <v>7.3664829999999997</v>
      </c>
      <c r="G274" s="30">
        <v>3.3149169999999999</v>
      </c>
      <c r="H274" s="30">
        <v>2.0257830000000001</v>
      </c>
      <c r="I274" s="30">
        <v>0.92081000000000002</v>
      </c>
      <c r="J274" s="30">
        <v>0.18416199999999999</v>
      </c>
      <c r="K274" s="30">
        <v>0</v>
      </c>
      <c r="L274" s="30">
        <v>0.18416199999999999</v>
      </c>
      <c r="M274" s="30">
        <v>11.970534000000001</v>
      </c>
      <c r="N274" s="30">
        <v>1.4686189999999999</v>
      </c>
    </row>
    <row r="275" spans="1:14" ht="11.15" customHeight="1" x14ac:dyDescent="0.2">
      <c r="A275" s="19" t="s">
        <v>913</v>
      </c>
      <c r="B275" s="20">
        <v>227</v>
      </c>
      <c r="C275" s="20">
        <v>31</v>
      </c>
      <c r="D275" s="20">
        <v>95</v>
      </c>
      <c r="E275" s="20">
        <v>45</v>
      </c>
      <c r="F275" s="20">
        <v>20</v>
      </c>
      <c r="G275" s="20">
        <v>3</v>
      </c>
      <c r="H275" s="20">
        <v>7</v>
      </c>
      <c r="I275" s="20">
        <v>4</v>
      </c>
      <c r="J275" s="20">
        <v>1</v>
      </c>
      <c r="K275" s="20">
        <v>0</v>
      </c>
      <c r="L275" s="20">
        <v>1</v>
      </c>
      <c r="M275" s="20">
        <v>20</v>
      </c>
      <c r="N275" s="20">
        <v>0</v>
      </c>
    </row>
    <row r="276" spans="1:14" ht="11.15" customHeight="1" x14ac:dyDescent="0.2">
      <c r="A276" s="21" t="s">
        <v>126</v>
      </c>
      <c r="B276" s="30">
        <v>100</v>
      </c>
      <c r="C276" s="30">
        <v>13.656388</v>
      </c>
      <c r="D276" s="30">
        <v>41.85022</v>
      </c>
      <c r="E276" s="30">
        <v>19.823789000000001</v>
      </c>
      <c r="F276" s="30">
        <v>8.8105729999999998</v>
      </c>
      <c r="G276" s="30">
        <v>1.3215859999999999</v>
      </c>
      <c r="H276" s="30">
        <v>3.0836999999999999</v>
      </c>
      <c r="I276" s="30">
        <v>1.7621150000000001</v>
      </c>
      <c r="J276" s="30">
        <v>0.440529</v>
      </c>
      <c r="K276" s="30">
        <v>0</v>
      </c>
      <c r="L276" s="30">
        <v>0.440529</v>
      </c>
      <c r="M276" s="30">
        <v>8.8105729999999998</v>
      </c>
      <c r="N276" s="30">
        <v>1.6038650000000001</v>
      </c>
    </row>
    <row r="277" spans="1:14" ht="11.15" customHeight="1" x14ac:dyDescent="0.2">
      <c r="A277" s="18" t="s">
        <v>914</v>
      </c>
      <c r="B277" s="18"/>
      <c r="C277" s="18"/>
      <c r="D277" s="18"/>
      <c r="E277" s="18"/>
      <c r="F277" s="18"/>
      <c r="G277" s="18"/>
      <c r="H277" s="18"/>
      <c r="I277" s="18"/>
      <c r="J277" s="18"/>
      <c r="K277" s="18"/>
      <c r="L277" s="18"/>
      <c r="M277" s="18"/>
      <c r="N277" s="18"/>
    </row>
    <row r="278" spans="1:14" ht="11.15" customHeight="1" x14ac:dyDescent="0.2">
      <c r="A278" s="19" t="s">
        <v>915</v>
      </c>
      <c r="B278" s="20">
        <v>294</v>
      </c>
      <c r="C278" s="20">
        <v>55</v>
      </c>
      <c r="D278" s="20">
        <v>131</v>
      </c>
      <c r="E278" s="20">
        <v>43</v>
      </c>
      <c r="F278" s="20">
        <v>11</v>
      </c>
      <c r="G278" s="20">
        <v>10</v>
      </c>
      <c r="H278" s="20">
        <v>4</v>
      </c>
      <c r="I278" s="20">
        <v>1</v>
      </c>
      <c r="J278" s="20">
        <v>0</v>
      </c>
      <c r="K278" s="20">
        <v>0</v>
      </c>
      <c r="L278" s="20">
        <v>0</v>
      </c>
      <c r="M278" s="20">
        <v>39</v>
      </c>
      <c r="N278" s="20">
        <v>0</v>
      </c>
    </row>
    <row r="279" spans="1:14" ht="11.15" customHeight="1" x14ac:dyDescent="0.2">
      <c r="A279" s="21" t="s">
        <v>126</v>
      </c>
      <c r="B279" s="30">
        <v>100</v>
      </c>
      <c r="C279" s="30">
        <v>18.707483</v>
      </c>
      <c r="D279" s="30">
        <v>44.557822999999999</v>
      </c>
      <c r="E279" s="30">
        <v>14.62585</v>
      </c>
      <c r="F279" s="30">
        <v>3.7414969999999999</v>
      </c>
      <c r="G279" s="30">
        <v>3.4013610000000001</v>
      </c>
      <c r="H279" s="30">
        <v>1.360544</v>
      </c>
      <c r="I279" s="30">
        <v>0.34013599999999999</v>
      </c>
      <c r="J279" s="30">
        <v>0</v>
      </c>
      <c r="K279" s="30">
        <v>0</v>
      </c>
      <c r="L279" s="30">
        <v>0</v>
      </c>
      <c r="M279" s="30">
        <v>13.265306000000001</v>
      </c>
      <c r="N279" s="30">
        <v>1.2392160000000001</v>
      </c>
    </row>
    <row r="280" spans="1:14" ht="11.15" customHeight="1" x14ac:dyDescent="0.2">
      <c r="A280" s="19" t="s">
        <v>916</v>
      </c>
      <c r="B280" s="20">
        <v>664</v>
      </c>
      <c r="C280" s="20">
        <v>114</v>
      </c>
      <c r="D280" s="20">
        <v>292</v>
      </c>
      <c r="E280" s="20">
        <v>107</v>
      </c>
      <c r="F280" s="20">
        <v>46</v>
      </c>
      <c r="G280" s="20">
        <v>21</v>
      </c>
      <c r="H280" s="20">
        <v>18</v>
      </c>
      <c r="I280" s="20">
        <v>4</v>
      </c>
      <c r="J280" s="20">
        <v>1</v>
      </c>
      <c r="K280" s="20">
        <v>1</v>
      </c>
      <c r="L280" s="20">
        <v>0</v>
      </c>
      <c r="M280" s="20">
        <v>60</v>
      </c>
      <c r="N280" s="20">
        <v>0</v>
      </c>
    </row>
    <row r="281" spans="1:14" ht="11.15" customHeight="1" x14ac:dyDescent="0.2">
      <c r="A281" s="21" t="s">
        <v>126</v>
      </c>
      <c r="B281" s="30">
        <v>100</v>
      </c>
      <c r="C281" s="30">
        <v>17.168675</v>
      </c>
      <c r="D281" s="30">
        <v>43.975904</v>
      </c>
      <c r="E281" s="30">
        <v>16.114457999999999</v>
      </c>
      <c r="F281" s="30">
        <v>6.9277110000000004</v>
      </c>
      <c r="G281" s="30">
        <v>3.1626509999999999</v>
      </c>
      <c r="H281" s="30">
        <v>2.7108430000000001</v>
      </c>
      <c r="I281" s="30">
        <v>0.60241</v>
      </c>
      <c r="J281" s="30">
        <v>0.15060200000000001</v>
      </c>
      <c r="K281" s="30">
        <v>0.15060200000000001</v>
      </c>
      <c r="L281" s="30">
        <v>0</v>
      </c>
      <c r="M281" s="30">
        <v>9.0361449999999994</v>
      </c>
      <c r="N281" s="30">
        <v>1.418874</v>
      </c>
    </row>
    <row r="282" spans="1:14" ht="11.15" customHeight="1" x14ac:dyDescent="0.2">
      <c r="A282" s="19" t="s">
        <v>917</v>
      </c>
      <c r="B282" s="20">
        <v>421</v>
      </c>
      <c r="C282" s="20">
        <v>57</v>
      </c>
      <c r="D282" s="20">
        <v>171</v>
      </c>
      <c r="E282" s="20">
        <v>72</v>
      </c>
      <c r="F282" s="20">
        <v>39</v>
      </c>
      <c r="G282" s="20">
        <v>13</v>
      </c>
      <c r="H282" s="20">
        <v>12</v>
      </c>
      <c r="I282" s="20">
        <v>8</v>
      </c>
      <c r="J282" s="20">
        <v>1</v>
      </c>
      <c r="K282" s="20">
        <v>1</v>
      </c>
      <c r="L282" s="20">
        <v>0</v>
      </c>
      <c r="M282" s="20">
        <v>47</v>
      </c>
      <c r="N282" s="20">
        <v>0</v>
      </c>
    </row>
    <row r="283" spans="1:14" ht="11.15" customHeight="1" x14ac:dyDescent="0.2">
      <c r="A283" s="21" t="s">
        <v>126</v>
      </c>
      <c r="B283" s="30">
        <v>100</v>
      </c>
      <c r="C283" s="30">
        <v>13.539192</v>
      </c>
      <c r="D283" s="30">
        <v>40.617576999999997</v>
      </c>
      <c r="E283" s="30">
        <v>17.102138</v>
      </c>
      <c r="F283" s="30">
        <v>9.2636579999999995</v>
      </c>
      <c r="G283" s="30">
        <v>3.0878860000000001</v>
      </c>
      <c r="H283" s="30">
        <v>2.8503560000000001</v>
      </c>
      <c r="I283" s="30">
        <v>1.9002380000000001</v>
      </c>
      <c r="J283" s="30">
        <v>0.23752999999999999</v>
      </c>
      <c r="K283" s="30">
        <v>0.23752999999999999</v>
      </c>
      <c r="L283" s="30">
        <v>0</v>
      </c>
      <c r="M283" s="30">
        <v>11.163895</v>
      </c>
      <c r="N283" s="30">
        <v>1.622995</v>
      </c>
    </row>
    <row r="284" spans="1:14" ht="11.15" customHeight="1" x14ac:dyDescent="0.2">
      <c r="A284" s="19" t="s">
        <v>918</v>
      </c>
      <c r="B284" s="20">
        <v>358</v>
      </c>
      <c r="C284" s="20">
        <v>66</v>
      </c>
      <c r="D284" s="20">
        <v>158</v>
      </c>
      <c r="E284" s="20">
        <v>53</v>
      </c>
      <c r="F284" s="20">
        <v>21</v>
      </c>
      <c r="G284" s="20">
        <v>6</v>
      </c>
      <c r="H284" s="20">
        <v>4</v>
      </c>
      <c r="I284" s="20">
        <v>1</v>
      </c>
      <c r="J284" s="20">
        <v>1</v>
      </c>
      <c r="K284" s="20">
        <v>0</v>
      </c>
      <c r="L284" s="20">
        <v>1</v>
      </c>
      <c r="M284" s="20">
        <v>47</v>
      </c>
      <c r="N284" s="20">
        <v>0</v>
      </c>
    </row>
    <row r="285" spans="1:14" ht="11.15" customHeight="1" x14ac:dyDescent="0.2">
      <c r="A285" s="21" t="s">
        <v>126</v>
      </c>
      <c r="B285" s="30">
        <v>100</v>
      </c>
      <c r="C285" s="30">
        <v>18.435753999999999</v>
      </c>
      <c r="D285" s="30">
        <v>44.134078000000002</v>
      </c>
      <c r="E285" s="30">
        <v>14.804468999999999</v>
      </c>
      <c r="F285" s="30">
        <v>5.8659220000000003</v>
      </c>
      <c r="G285" s="30">
        <v>1.675978</v>
      </c>
      <c r="H285" s="30">
        <v>1.117318</v>
      </c>
      <c r="I285" s="30">
        <v>0.27933000000000002</v>
      </c>
      <c r="J285" s="30">
        <v>0.27933000000000002</v>
      </c>
      <c r="K285" s="30">
        <v>0</v>
      </c>
      <c r="L285" s="30">
        <v>0.27933000000000002</v>
      </c>
      <c r="M285" s="30">
        <v>13.128492</v>
      </c>
      <c r="N285" s="30">
        <v>1.263666</v>
      </c>
    </row>
    <row r="286" spans="1:14" ht="11.15" customHeight="1" x14ac:dyDescent="0.2">
      <c r="A286" s="19" t="s">
        <v>919</v>
      </c>
      <c r="B286" s="20">
        <v>217</v>
      </c>
      <c r="C286" s="20">
        <v>32</v>
      </c>
      <c r="D286" s="20">
        <v>105</v>
      </c>
      <c r="E286" s="20">
        <v>37</v>
      </c>
      <c r="F286" s="20">
        <v>3</v>
      </c>
      <c r="G286" s="20">
        <v>4</v>
      </c>
      <c r="H286" s="20">
        <v>4</v>
      </c>
      <c r="I286" s="20">
        <v>2</v>
      </c>
      <c r="J286" s="20">
        <v>1</v>
      </c>
      <c r="K286" s="20">
        <v>0</v>
      </c>
      <c r="L286" s="20">
        <v>0</v>
      </c>
      <c r="M286" s="20">
        <v>29</v>
      </c>
      <c r="N286" s="20">
        <v>0</v>
      </c>
    </row>
    <row r="287" spans="1:14" ht="11.15" customHeight="1" x14ac:dyDescent="0.2">
      <c r="A287" s="21" t="s">
        <v>126</v>
      </c>
      <c r="B287" s="30">
        <v>100</v>
      </c>
      <c r="C287" s="30">
        <v>14.746544</v>
      </c>
      <c r="D287" s="30">
        <v>48.387096999999997</v>
      </c>
      <c r="E287" s="30">
        <v>17.050691</v>
      </c>
      <c r="F287" s="30">
        <v>1.3824879999999999</v>
      </c>
      <c r="G287" s="30">
        <v>1.843318</v>
      </c>
      <c r="H287" s="30">
        <v>1.843318</v>
      </c>
      <c r="I287" s="30">
        <v>0.92165900000000001</v>
      </c>
      <c r="J287" s="30">
        <v>0.46082899999999999</v>
      </c>
      <c r="K287" s="30">
        <v>0</v>
      </c>
      <c r="L287" s="30">
        <v>0</v>
      </c>
      <c r="M287" s="30">
        <v>13.364055</v>
      </c>
      <c r="N287" s="30">
        <v>1.2925530000000001</v>
      </c>
    </row>
    <row r="288" spans="1:14" ht="11.15" customHeight="1" x14ac:dyDescent="0.2">
      <c r="A288" s="19" t="s">
        <v>920</v>
      </c>
      <c r="B288" s="20">
        <v>234</v>
      </c>
      <c r="C288" s="20">
        <v>42</v>
      </c>
      <c r="D288" s="20">
        <v>97</v>
      </c>
      <c r="E288" s="20">
        <v>33</v>
      </c>
      <c r="F288" s="20">
        <v>21</v>
      </c>
      <c r="G288" s="20">
        <v>2</v>
      </c>
      <c r="H288" s="20">
        <v>6</v>
      </c>
      <c r="I288" s="20">
        <v>4</v>
      </c>
      <c r="J288" s="20">
        <v>0</v>
      </c>
      <c r="K288" s="20">
        <v>0</v>
      </c>
      <c r="L288" s="20">
        <v>1</v>
      </c>
      <c r="M288" s="20">
        <v>28</v>
      </c>
      <c r="N288" s="20">
        <v>0</v>
      </c>
    </row>
    <row r="289" spans="1:14" ht="11.15" customHeight="1" x14ac:dyDescent="0.2">
      <c r="A289" s="31"/>
      <c r="B289" s="32">
        <v>100</v>
      </c>
      <c r="C289" s="32">
        <v>17.948718</v>
      </c>
      <c r="D289" s="32">
        <v>41.452990999999997</v>
      </c>
      <c r="E289" s="32">
        <v>14.102563999999999</v>
      </c>
      <c r="F289" s="32">
        <v>8.9743589999999998</v>
      </c>
      <c r="G289" s="32">
        <v>0.85470100000000004</v>
      </c>
      <c r="H289" s="32">
        <v>2.5641029999999998</v>
      </c>
      <c r="I289" s="32">
        <v>1.7094020000000001</v>
      </c>
      <c r="J289" s="32">
        <v>0</v>
      </c>
      <c r="K289" s="32">
        <v>0</v>
      </c>
      <c r="L289" s="32">
        <v>0.42735000000000001</v>
      </c>
      <c r="M289" s="32">
        <v>11.965812</v>
      </c>
      <c r="N289" s="32">
        <v>1.441748</v>
      </c>
    </row>
    <row r="290" spans="1:14" ht="11.15" customHeight="1" x14ac:dyDescent="0.2"/>
  </sheetData>
  <phoneticPr fontId="1"/>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FADF4-B03F-482C-9091-53C4048A5B97}">
  <dimension ref="A1:K29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HYPERLINK("#'目次'!B12","[6]")</f>
        <v>[6]</v>
      </c>
    </row>
    <row r="3" spans="1:11" x14ac:dyDescent="0.2">
      <c r="A3" s="9" t="s">
        <v>126</v>
      </c>
      <c r="B3" s="12" t="s">
        <v>154</v>
      </c>
    </row>
    <row r="4" spans="1:11" s="15" customFormat="1" ht="62.5" x14ac:dyDescent="0.2">
      <c r="A4" s="13" t="s">
        <v>126</v>
      </c>
      <c r="B4" s="14" t="s">
        <v>831</v>
      </c>
      <c r="C4" s="14" t="s">
        <v>886</v>
      </c>
      <c r="D4" s="14" t="s">
        <v>139</v>
      </c>
      <c r="E4" s="14" t="s">
        <v>887</v>
      </c>
      <c r="F4" s="14" t="s">
        <v>140</v>
      </c>
      <c r="G4" s="14" t="s">
        <v>141</v>
      </c>
      <c r="H4" s="14" t="s">
        <v>849</v>
      </c>
      <c r="I4" s="14" t="s">
        <v>873</v>
      </c>
      <c r="J4" s="14" t="s">
        <v>921</v>
      </c>
      <c r="K4" s="14" t="s">
        <v>922</v>
      </c>
    </row>
    <row r="5" spans="1:11" x14ac:dyDescent="0.2">
      <c r="A5" s="16" t="s">
        <v>845</v>
      </c>
      <c r="B5" s="17">
        <v>2188</v>
      </c>
      <c r="C5" s="17">
        <v>1712</v>
      </c>
      <c r="D5" s="17">
        <v>76</v>
      </c>
      <c r="E5" s="17">
        <v>59</v>
      </c>
      <c r="F5" s="17">
        <v>194</v>
      </c>
      <c r="G5" s="17">
        <v>16</v>
      </c>
      <c r="H5" s="17">
        <v>46</v>
      </c>
      <c r="I5" s="17">
        <v>85</v>
      </c>
      <c r="J5" s="17">
        <v>1788</v>
      </c>
      <c r="K5" s="17">
        <v>269</v>
      </c>
    </row>
    <row r="6" spans="1:11" x14ac:dyDescent="0.2">
      <c r="A6" s="21" t="s">
        <v>126</v>
      </c>
      <c r="B6" s="30">
        <v>100</v>
      </c>
      <c r="C6" s="30">
        <v>78.244973000000002</v>
      </c>
      <c r="D6" s="30">
        <v>3.4734919999999998</v>
      </c>
      <c r="E6" s="30">
        <v>2.6965270000000001</v>
      </c>
      <c r="F6" s="30">
        <v>8.8665450000000003</v>
      </c>
      <c r="G6" s="30">
        <v>0.73126100000000005</v>
      </c>
      <c r="H6" s="30">
        <v>2.1023770000000002</v>
      </c>
      <c r="I6" s="30">
        <v>3.8848259999999999</v>
      </c>
      <c r="J6" s="30">
        <v>81.718463999999997</v>
      </c>
      <c r="K6" s="30">
        <v>12.294333</v>
      </c>
    </row>
    <row r="7" spans="1:11" x14ac:dyDescent="0.2">
      <c r="A7" s="18" t="s">
        <v>846</v>
      </c>
      <c r="B7" s="18"/>
      <c r="C7" s="18"/>
      <c r="D7" s="18"/>
      <c r="E7" s="18"/>
      <c r="F7" s="18"/>
      <c r="G7" s="18"/>
      <c r="H7" s="18"/>
      <c r="I7" s="18"/>
      <c r="J7" s="18"/>
      <c r="K7" s="18"/>
    </row>
    <row r="8" spans="1:11" x14ac:dyDescent="0.2">
      <c r="A8" s="19" t="s">
        <v>847</v>
      </c>
      <c r="B8" s="20">
        <v>1092</v>
      </c>
      <c r="C8" s="20">
        <v>851</v>
      </c>
      <c r="D8" s="20">
        <v>33</v>
      </c>
      <c r="E8" s="20">
        <v>37</v>
      </c>
      <c r="F8" s="20">
        <v>107</v>
      </c>
      <c r="G8" s="20">
        <v>3</v>
      </c>
      <c r="H8" s="20">
        <v>19</v>
      </c>
      <c r="I8" s="20">
        <v>42</v>
      </c>
      <c r="J8" s="20">
        <v>884</v>
      </c>
      <c r="K8" s="20">
        <v>147</v>
      </c>
    </row>
    <row r="9" spans="1:11" x14ac:dyDescent="0.2">
      <c r="A9" s="21" t="s">
        <v>126</v>
      </c>
      <c r="B9" s="30">
        <v>100</v>
      </c>
      <c r="C9" s="30">
        <v>77.930402999999998</v>
      </c>
      <c r="D9" s="30">
        <v>3.0219779999999998</v>
      </c>
      <c r="E9" s="30">
        <v>3.3882780000000001</v>
      </c>
      <c r="F9" s="30">
        <v>9.7985349999999993</v>
      </c>
      <c r="G9" s="30">
        <v>0.274725</v>
      </c>
      <c r="H9" s="30">
        <v>1.739927</v>
      </c>
      <c r="I9" s="30">
        <v>3.8461539999999999</v>
      </c>
      <c r="J9" s="30">
        <v>80.952381000000003</v>
      </c>
      <c r="K9" s="30">
        <v>13.461537999999999</v>
      </c>
    </row>
    <row r="10" spans="1:11" x14ac:dyDescent="0.2">
      <c r="A10" s="19" t="s">
        <v>848</v>
      </c>
      <c r="B10" s="20">
        <v>1095</v>
      </c>
      <c r="C10" s="20">
        <v>861</v>
      </c>
      <c r="D10" s="20">
        <v>43</v>
      </c>
      <c r="E10" s="20">
        <v>21</v>
      </c>
      <c r="F10" s="20">
        <v>87</v>
      </c>
      <c r="G10" s="20">
        <v>13</v>
      </c>
      <c r="H10" s="20">
        <v>27</v>
      </c>
      <c r="I10" s="20">
        <v>43</v>
      </c>
      <c r="J10" s="20">
        <v>904</v>
      </c>
      <c r="K10" s="20">
        <v>121</v>
      </c>
    </row>
    <row r="11" spans="1:11" x14ac:dyDescent="0.2">
      <c r="A11" s="21" t="s">
        <v>126</v>
      </c>
      <c r="B11" s="30">
        <v>100</v>
      </c>
      <c r="C11" s="30">
        <v>78.630137000000005</v>
      </c>
      <c r="D11" s="30">
        <v>3.9269409999999998</v>
      </c>
      <c r="E11" s="30">
        <v>1.917808</v>
      </c>
      <c r="F11" s="30">
        <v>7.9452049999999996</v>
      </c>
      <c r="G11" s="30">
        <v>1.1872149999999999</v>
      </c>
      <c r="H11" s="30">
        <v>2.4657529999999999</v>
      </c>
      <c r="I11" s="30">
        <v>3.9269409999999998</v>
      </c>
      <c r="J11" s="30">
        <v>82.557078000000004</v>
      </c>
      <c r="K11" s="30">
        <v>11.050228000000001</v>
      </c>
    </row>
    <row r="12" spans="1:11" x14ac:dyDescent="0.2">
      <c r="A12" s="19" t="s">
        <v>849</v>
      </c>
      <c r="B12" s="20">
        <v>1</v>
      </c>
      <c r="C12" s="20">
        <v>0</v>
      </c>
      <c r="D12" s="20">
        <v>0</v>
      </c>
      <c r="E12" s="20">
        <v>1</v>
      </c>
      <c r="F12" s="20">
        <v>0</v>
      </c>
      <c r="G12" s="20">
        <v>0</v>
      </c>
      <c r="H12" s="20">
        <v>0</v>
      </c>
      <c r="I12" s="20">
        <v>0</v>
      </c>
      <c r="J12" s="20">
        <v>0</v>
      </c>
      <c r="K12" s="20">
        <v>1</v>
      </c>
    </row>
    <row r="13" spans="1:11" x14ac:dyDescent="0.2">
      <c r="A13" s="21" t="s">
        <v>126</v>
      </c>
      <c r="B13" s="30">
        <v>100</v>
      </c>
      <c r="C13" s="30">
        <v>0</v>
      </c>
      <c r="D13" s="30">
        <v>0</v>
      </c>
      <c r="E13" s="30">
        <v>100</v>
      </c>
      <c r="F13" s="30">
        <v>0</v>
      </c>
      <c r="G13" s="30">
        <v>0</v>
      </c>
      <c r="H13" s="30">
        <v>0</v>
      </c>
      <c r="I13" s="30">
        <v>0</v>
      </c>
      <c r="J13" s="30">
        <v>0</v>
      </c>
      <c r="K13" s="30">
        <v>100</v>
      </c>
    </row>
    <row r="14" spans="1:11" x14ac:dyDescent="0.2">
      <c r="A14" s="18" t="s">
        <v>850</v>
      </c>
      <c r="B14" s="18"/>
      <c r="C14" s="18"/>
      <c r="D14" s="18"/>
      <c r="E14" s="18"/>
      <c r="F14" s="18"/>
      <c r="G14" s="18"/>
      <c r="H14" s="18"/>
      <c r="I14" s="18"/>
      <c r="J14" s="18"/>
      <c r="K14" s="18"/>
    </row>
    <row r="15" spans="1:11" x14ac:dyDescent="0.2">
      <c r="A15" s="19" t="s">
        <v>851</v>
      </c>
      <c r="B15" s="20">
        <v>387</v>
      </c>
      <c r="C15" s="20">
        <v>274</v>
      </c>
      <c r="D15" s="20">
        <v>18</v>
      </c>
      <c r="E15" s="20">
        <v>12</v>
      </c>
      <c r="F15" s="20">
        <v>61</v>
      </c>
      <c r="G15" s="20">
        <v>3</v>
      </c>
      <c r="H15" s="20">
        <v>6</v>
      </c>
      <c r="I15" s="20">
        <v>13</v>
      </c>
      <c r="J15" s="20">
        <v>292</v>
      </c>
      <c r="K15" s="20">
        <v>76</v>
      </c>
    </row>
    <row r="16" spans="1:11" x14ac:dyDescent="0.2">
      <c r="A16" s="21" t="s">
        <v>126</v>
      </c>
      <c r="B16" s="30">
        <v>100</v>
      </c>
      <c r="C16" s="30">
        <v>70.801034000000001</v>
      </c>
      <c r="D16" s="30">
        <v>4.6511630000000004</v>
      </c>
      <c r="E16" s="30">
        <v>3.1007750000000001</v>
      </c>
      <c r="F16" s="30">
        <v>15.762274</v>
      </c>
      <c r="G16" s="30">
        <v>0.77519400000000005</v>
      </c>
      <c r="H16" s="30">
        <v>1.5503880000000001</v>
      </c>
      <c r="I16" s="30">
        <v>3.3591730000000002</v>
      </c>
      <c r="J16" s="30">
        <v>75.452196000000001</v>
      </c>
      <c r="K16" s="30">
        <v>19.638242999999999</v>
      </c>
    </row>
    <row r="17" spans="1:11" x14ac:dyDescent="0.2">
      <c r="A17" s="19" t="s">
        <v>852</v>
      </c>
      <c r="B17" s="20">
        <v>432</v>
      </c>
      <c r="C17" s="20">
        <v>332</v>
      </c>
      <c r="D17" s="20">
        <v>14</v>
      </c>
      <c r="E17" s="20">
        <v>13</v>
      </c>
      <c r="F17" s="20">
        <v>48</v>
      </c>
      <c r="G17" s="20">
        <v>0</v>
      </c>
      <c r="H17" s="20">
        <v>9</v>
      </c>
      <c r="I17" s="20">
        <v>16</v>
      </c>
      <c r="J17" s="20">
        <v>346</v>
      </c>
      <c r="K17" s="20">
        <v>61</v>
      </c>
    </row>
    <row r="18" spans="1:11" x14ac:dyDescent="0.2">
      <c r="A18" s="21" t="s">
        <v>126</v>
      </c>
      <c r="B18" s="30">
        <v>100</v>
      </c>
      <c r="C18" s="30">
        <v>76.851851999999994</v>
      </c>
      <c r="D18" s="30">
        <v>3.2407409999999999</v>
      </c>
      <c r="E18" s="30">
        <v>3.0092590000000001</v>
      </c>
      <c r="F18" s="30">
        <v>11.111110999999999</v>
      </c>
      <c r="G18" s="30">
        <v>0</v>
      </c>
      <c r="H18" s="30">
        <v>2.0833330000000001</v>
      </c>
      <c r="I18" s="30">
        <v>3.7037040000000001</v>
      </c>
      <c r="J18" s="30">
        <v>80.092592999999994</v>
      </c>
      <c r="K18" s="30">
        <v>14.120369999999999</v>
      </c>
    </row>
    <row r="19" spans="1:11" x14ac:dyDescent="0.2">
      <c r="A19" s="19" t="s">
        <v>853</v>
      </c>
      <c r="B19" s="20">
        <v>449</v>
      </c>
      <c r="C19" s="20">
        <v>356</v>
      </c>
      <c r="D19" s="20">
        <v>16</v>
      </c>
      <c r="E19" s="20">
        <v>14</v>
      </c>
      <c r="F19" s="20">
        <v>36</v>
      </c>
      <c r="G19" s="20">
        <v>4</v>
      </c>
      <c r="H19" s="20">
        <v>8</v>
      </c>
      <c r="I19" s="20">
        <v>15</v>
      </c>
      <c r="J19" s="20">
        <v>372</v>
      </c>
      <c r="K19" s="20">
        <v>54</v>
      </c>
    </row>
    <row r="20" spans="1:11" x14ac:dyDescent="0.2">
      <c r="A20" s="21" t="s">
        <v>126</v>
      </c>
      <c r="B20" s="30">
        <v>100</v>
      </c>
      <c r="C20" s="30">
        <v>79.287305000000003</v>
      </c>
      <c r="D20" s="30">
        <v>3.5634739999999998</v>
      </c>
      <c r="E20" s="30">
        <v>3.1180400000000001</v>
      </c>
      <c r="F20" s="30">
        <v>8.0178170000000009</v>
      </c>
      <c r="G20" s="30">
        <v>0.89086900000000002</v>
      </c>
      <c r="H20" s="30">
        <v>1.7817369999999999</v>
      </c>
      <c r="I20" s="30">
        <v>3.340757</v>
      </c>
      <c r="J20" s="30">
        <v>82.85078</v>
      </c>
      <c r="K20" s="30">
        <v>12.026726</v>
      </c>
    </row>
    <row r="21" spans="1:11" x14ac:dyDescent="0.2">
      <c r="A21" s="19" t="s">
        <v>854</v>
      </c>
      <c r="B21" s="20">
        <v>427</v>
      </c>
      <c r="C21" s="20">
        <v>337</v>
      </c>
      <c r="D21" s="20">
        <v>13</v>
      </c>
      <c r="E21" s="20">
        <v>12</v>
      </c>
      <c r="F21" s="20">
        <v>27</v>
      </c>
      <c r="G21" s="20">
        <v>6</v>
      </c>
      <c r="H21" s="20">
        <v>12</v>
      </c>
      <c r="I21" s="20">
        <v>20</v>
      </c>
      <c r="J21" s="20">
        <v>350</v>
      </c>
      <c r="K21" s="20">
        <v>45</v>
      </c>
    </row>
    <row r="22" spans="1:11" x14ac:dyDescent="0.2">
      <c r="A22" s="21" t="s">
        <v>126</v>
      </c>
      <c r="B22" s="30">
        <v>100</v>
      </c>
      <c r="C22" s="30">
        <v>78.922717000000006</v>
      </c>
      <c r="D22" s="30">
        <v>3.0444960000000001</v>
      </c>
      <c r="E22" s="30">
        <v>2.8103039999999999</v>
      </c>
      <c r="F22" s="30">
        <v>6.3231849999999996</v>
      </c>
      <c r="G22" s="30">
        <v>1.405152</v>
      </c>
      <c r="H22" s="30">
        <v>2.8103039999999999</v>
      </c>
      <c r="I22" s="30">
        <v>4.6838410000000001</v>
      </c>
      <c r="J22" s="30">
        <v>81.967213000000001</v>
      </c>
      <c r="K22" s="30">
        <v>10.538641999999999</v>
      </c>
    </row>
    <row r="23" spans="1:11" x14ac:dyDescent="0.2">
      <c r="A23" s="19" t="s">
        <v>855</v>
      </c>
      <c r="B23" s="20">
        <v>274</v>
      </c>
      <c r="C23" s="20">
        <v>228</v>
      </c>
      <c r="D23" s="20">
        <v>10</v>
      </c>
      <c r="E23" s="20">
        <v>3</v>
      </c>
      <c r="F23" s="20">
        <v>15</v>
      </c>
      <c r="G23" s="20">
        <v>3</v>
      </c>
      <c r="H23" s="20">
        <v>2</v>
      </c>
      <c r="I23" s="20">
        <v>13</v>
      </c>
      <c r="J23" s="20">
        <v>238</v>
      </c>
      <c r="K23" s="20">
        <v>21</v>
      </c>
    </row>
    <row r="24" spans="1:11" x14ac:dyDescent="0.2">
      <c r="A24" s="21" t="s">
        <v>126</v>
      </c>
      <c r="B24" s="30">
        <v>100</v>
      </c>
      <c r="C24" s="30">
        <v>83.211679000000004</v>
      </c>
      <c r="D24" s="30">
        <v>3.649635</v>
      </c>
      <c r="E24" s="30">
        <v>1.0948910000000001</v>
      </c>
      <c r="F24" s="30">
        <v>5.4744529999999996</v>
      </c>
      <c r="G24" s="30">
        <v>1.0948910000000001</v>
      </c>
      <c r="H24" s="30">
        <v>0.72992699999999999</v>
      </c>
      <c r="I24" s="30">
        <v>4.7445259999999996</v>
      </c>
      <c r="J24" s="30">
        <v>86.861313999999993</v>
      </c>
      <c r="K24" s="30">
        <v>7.6642340000000004</v>
      </c>
    </row>
    <row r="25" spans="1:11" x14ac:dyDescent="0.2">
      <c r="A25" s="19" t="s">
        <v>856</v>
      </c>
      <c r="B25" s="20">
        <v>137</v>
      </c>
      <c r="C25" s="20">
        <v>110</v>
      </c>
      <c r="D25" s="20">
        <v>4</v>
      </c>
      <c r="E25" s="20">
        <v>5</v>
      </c>
      <c r="F25" s="20">
        <v>6</v>
      </c>
      <c r="G25" s="20">
        <v>0</v>
      </c>
      <c r="H25" s="20">
        <v>6</v>
      </c>
      <c r="I25" s="20">
        <v>6</v>
      </c>
      <c r="J25" s="20">
        <v>114</v>
      </c>
      <c r="K25" s="20">
        <v>11</v>
      </c>
    </row>
    <row r="26" spans="1:11" x14ac:dyDescent="0.2">
      <c r="A26" s="21" t="s">
        <v>126</v>
      </c>
      <c r="B26" s="30">
        <v>100</v>
      </c>
      <c r="C26" s="30">
        <v>80.291971000000004</v>
      </c>
      <c r="D26" s="30">
        <v>2.919708</v>
      </c>
      <c r="E26" s="30">
        <v>3.649635</v>
      </c>
      <c r="F26" s="30">
        <v>4.379562</v>
      </c>
      <c r="G26" s="30">
        <v>0</v>
      </c>
      <c r="H26" s="30">
        <v>4.379562</v>
      </c>
      <c r="I26" s="30">
        <v>4.379562</v>
      </c>
      <c r="J26" s="30">
        <v>83.211679000000004</v>
      </c>
      <c r="K26" s="30">
        <v>8.0291969999999999</v>
      </c>
    </row>
    <row r="27" spans="1:11" x14ac:dyDescent="0.2">
      <c r="A27" s="19" t="s">
        <v>857</v>
      </c>
      <c r="B27" s="20">
        <v>71</v>
      </c>
      <c r="C27" s="20">
        <v>64</v>
      </c>
      <c r="D27" s="20">
        <v>1</v>
      </c>
      <c r="E27" s="20">
        <v>0</v>
      </c>
      <c r="F27" s="20">
        <v>1</v>
      </c>
      <c r="G27" s="20">
        <v>0</v>
      </c>
      <c r="H27" s="20">
        <v>3</v>
      </c>
      <c r="I27" s="20">
        <v>2</v>
      </c>
      <c r="J27" s="20">
        <v>65</v>
      </c>
      <c r="K27" s="20">
        <v>1</v>
      </c>
    </row>
    <row r="28" spans="1:11" x14ac:dyDescent="0.2">
      <c r="A28" s="21" t="s">
        <v>126</v>
      </c>
      <c r="B28" s="30">
        <v>100</v>
      </c>
      <c r="C28" s="30">
        <v>90.140844999999999</v>
      </c>
      <c r="D28" s="30">
        <v>1.4084509999999999</v>
      </c>
      <c r="E28" s="30">
        <v>0</v>
      </c>
      <c r="F28" s="30">
        <v>1.4084509999999999</v>
      </c>
      <c r="G28" s="30">
        <v>0</v>
      </c>
      <c r="H28" s="30">
        <v>4.225352</v>
      </c>
      <c r="I28" s="30">
        <v>2.8169010000000001</v>
      </c>
      <c r="J28" s="30">
        <v>91.549295999999998</v>
      </c>
      <c r="K28" s="30">
        <v>1.4084509999999999</v>
      </c>
    </row>
    <row r="29" spans="1:11" x14ac:dyDescent="0.2">
      <c r="A29" s="19" t="s">
        <v>858</v>
      </c>
      <c r="B29" s="20">
        <v>11</v>
      </c>
      <c r="C29" s="20">
        <v>11</v>
      </c>
      <c r="D29" s="20">
        <v>0</v>
      </c>
      <c r="E29" s="20">
        <v>0</v>
      </c>
      <c r="F29" s="20">
        <v>0</v>
      </c>
      <c r="G29" s="20">
        <v>0</v>
      </c>
      <c r="H29" s="20">
        <v>0</v>
      </c>
      <c r="I29" s="20">
        <v>0</v>
      </c>
      <c r="J29" s="20">
        <v>11</v>
      </c>
      <c r="K29" s="20">
        <v>0</v>
      </c>
    </row>
    <row r="30" spans="1:11" x14ac:dyDescent="0.2">
      <c r="A30" s="21" t="s">
        <v>126</v>
      </c>
      <c r="B30" s="30">
        <v>100</v>
      </c>
      <c r="C30" s="30">
        <v>100</v>
      </c>
      <c r="D30" s="30">
        <v>0</v>
      </c>
      <c r="E30" s="30">
        <v>0</v>
      </c>
      <c r="F30" s="30">
        <v>0</v>
      </c>
      <c r="G30" s="30">
        <v>0</v>
      </c>
      <c r="H30" s="30">
        <v>0</v>
      </c>
      <c r="I30" s="30">
        <v>0</v>
      </c>
      <c r="J30" s="30">
        <v>100</v>
      </c>
      <c r="K30" s="30">
        <v>0</v>
      </c>
    </row>
    <row r="31" spans="1:11" x14ac:dyDescent="0.2">
      <c r="A31" s="19" t="s">
        <v>859</v>
      </c>
      <c r="B31" s="20">
        <v>881</v>
      </c>
      <c r="C31" s="20">
        <v>688</v>
      </c>
      <c r="D31" s="20">
        <v>30</v>
      </c>
      <c r="E31" s="20">
        <v>27</v>
      </c>
      <c r="F31" s="20">
        <v>84</v>
      </c>
      <c r="G31" s="20">
        <v>4</v>
      </c>
      <c r="H31" s="20">
        <v>17</v>
      </c>
      <c r="I31" s="20">
        <v>31</v>
      </c>
      <c r="J31" s="20">
        <v>718</v>
      </c>
      <c r="K31" s="20">
        <v>115</v>
      </c>
    </row>
    <row r="32" spans="1:11" x14ac:dyDescent="0.2">
      <c r="A32" s="21" t="s">
        <v>126</v>
      </c>
      <c r="B32" s="30">
        <v>100</v>
      </c>
      <c r="C32" s="30">
        <v>78.093075999999996</v>
      </c>
      <c r="D32" s="30">
        <v>3.4052210000000001</v>
      </c>
      <c r="E32" s="30">
        <v>3.0646990000000001</v>
      </c>
      <c r="F32" s="30">
        <v>9.5346200000000003</v>
      </c>
      <c r="G32" s="30">
        <v>0.45402999999999999</v>
      </c>
      <c r="H32" s="30">
        <v>1.9296249999999999</v>
      </c>
      <c r="I32" s="30">
        <v>3.518729</v>
      </c>
      <c r="J32" s="30">
        <v>81.498296999999994</v>
      </c>
      <c r="K32" s="30">
        <v>13.053348</v>
      </c>
    </row>
    <row r="33" spans="1:11" x14ac:dyDescent="0.2">
      <c r="A33" s="19" t="s">
        <v>860</v>
      </c>
      <c r="B33" s="20">
        <v>701</v>
      </c>
      <c r="C33" s="20">
        <v>565</v>
      </c>
      <c r="D33" s="20">
        <v>23</v>
      </c>
      <c r="E33" s="20">
        <v>15</v>
      </c>
      <c r="F33" s="20">
        <v>42</v>
      </c>
      <c r="G33" s="20">
        <v>9</v>
      </c>
      <c r="H33" s="20">
        <v>14</v>
      </c>
      <c r="I33" s="20">
        <v>33</v>
      </c>
      <c r="J33" s="20">
        <v>588</v>
      </c>
      <c r="K33" s="20">
        <v>66</v>
      </c>
    </row>
    <row r="34" spans="1:11" x14ac:dyDescent="0.2">
      <c r="A34" s="21" t="s">
        <v>126</v>
      </c>
      <c r="B34" s="30">
        <v>100</v>
      </c>
      <c r="C34" s="30">
        <v>80.599143999999995</v>
      </c>
      <c r="D34" s="30">
        <v>3.2810269999999999</v>
      </c>
      <c r="E34" s="30">
        <v>2.1398000000000001</v>
      </c>
      <c r="F34" s="30">
        <v>5.991441</v>
      </c>
      <c r="G34" s="30">
        <v>1.2838799999999999</v>
      </c>
      <c r="H34" s="30">
        <v>1.997147</v>
      </c>
      <c r="I34" s="30">
        <v>4.7075610000000001</v>
      </c>
      <c r="J34" s="30">
        <v>83.880171000000004</v>
      </c>
      <c r="K34" s="30">
        <v>9.4151209999999992</v>
      </c>
    </row>
    <row r="35" spans="1:11" x14ac:dyDescent="0.2">
      <c r="A35" s="19" t="s">
        <v>861</v>
      </c>
      <c r="B35" s="20">
        <v>1801</v>
      </c>
      <c r="C35" s="20">
        <v>1438</v>
      </c>
      <c r="D35" s="20">
        <v>58</v>
      </c>
      <c r="E35" s="20">
        <v>47</v>
      </c>
      <c r="F35" s="20">
        <v>133</v>
      </c>
      <c r="G35" s="20">
        <v>13</v>
      </c>
      <c r="H35" s="20">
        <v>40</v>
      </c>
      <c r="I35" s="20">
        <v>72</v>
      </c>
      <c r="J35" s="20">
        <v>1496</v>
      </c>
      <c r="K35" s="20">
        <v>193</v>
      </c>
    </row>
    <row r="36" spans="1:11" x14ac:dyDescent="0.2">
      <c r="A36" s="21" t="s">
        <v>126</v>
      </c>
      <c r="B36" s="30">
        <v>100</v>
      </c>
      <c r="C36" s="30">
        <v>79.844531000000003</v>
      </c>
      <c r="D36" s="30">
        <v>3.2204329999999999</v>
      </c>
      <c r="E36" s="30">
        <v>2.609661</v>
      </c>
      <c r="F36" s="30">
        <v>7.3847860000000001</v>
      </c>
      <c r="G36" s="30">
        <v>0.72182100000000005</v>
      </c>
      <c r="H36" s="30">
        <v>2.2209880000000002</v>
      </c>
      <c r="I36" s="30">
        <v>3.997779</v>
      </c>
      <c r="J36" s="30">
        <v>83.064964000000003</v>
      </c>
      <c r="K36" s="30">
        <v>10.716269</v>
      </c>
    </row>
    <row r="37" spans="1:11" x14ac:dyDescent="0.2">
      <c r="A37" s="19" t="s">
        <v>862</v>
      </c>
      <c r="B37" s="20">
        <v>920</v>
      </c>
      <c r="C37" s="20">
        <v>750</v>
      </c>
      <c r="D37" s="20">
        <v>28</v>
      </c>
      <c r="E37" s="20">
        <v>20</v>
      </c>
      <c r="F37" s="20">
        <v>49</v>
      </c>
      <c r="G37" s="20">
        <v>9</v>
      </c>
      <c r="H37" s="20">
        <v>23</v>
      </c>
      <c r="I37" s="20">
        <v>41</v>
      </c>
      <c r="J37" s="20">
        <v>778</v>
      </c>
      <c r="K37" s="20">
        <v>78</v>
      </c>
    </row>
    <row r="38" spans="1:11" x14ac:dyDescent="0.2">
      <c r="A38" s="21" t="s">
        <v>126</v>
      </c>
      <c r="B38" s="30">
        <v>100</v>
      </c>
      <c r="C38" s="30">
        <v>81.521738999999997</v>
      </c>
      <c r="D38" s="30">
        <v>3.0434779999999999</v>
      </c>
      <c r="E38" s="30">
        <v>2.1739130000000002</v>
      </c>
      <c r="F38" s="30">
        <v>5.3260870000000002</v>
      </c>
      <c r="G38" s="30">
        <v>0.97826100000000005</v>
      </c>
      <c r="H38" s="30">
        <v>2.5</v>
      </c>
      <c r="I38" s="30">
        <v>4.4565219999999997</v>
      </c>
      <c r="J38" s="30">
        <v>84.565217000000004</v>
      </c>
      <c r="K38" s="30">
        <v>8.4782609999999998</v>
      </c>
    </row>
    <row r="39" spans="1:11" x14ac:dyDescent="0.2">
      <c r="A39" s="19" t="s">
        <v>863</v>
      </c>
      <c r="B39" s="20">
        <v>219</v>
      </c>
      <c r="C39" s="20">
        <v>185</v>
      </c>
      <c r="D39" s="20">
        <v>5</v>
      </c>
      <c r="E39" s="20">
        <v>5</v>
      </c>
      <c r="F39" s="20">
        <v>7</v>
      </c>
      <c r="G39" s="20">
        <v>0</v>
      </c>
      <c r="H39" s="20">
        <v>9</v>
      </c>
      <c r="I39" s="20">
        <v>8</v>
      </c>
      <c r="J39" s="20">
        <v>190</v>
      </c>
      <c r="K39" s="20">
        <v>12</v>
      </c>
    </row>
    <row r="40" spans="1:11" x14ac:dyDescent="0.2">
      <c r="A40" s="21" t="s">
        <v>126</v>
      </c>
      <c r="B40" s="30">
        <v>100</v>
      </c>
      <c r="C40" s="30">
        <v>84.474885999999998</v>
      </c>
      <c r="D40" s="30">
        <v>2.2831049999999999</v>
      </c>
      <c r="E40" s="30">
        <v>2.2831049999999999</v>
      </c>
      <c r="F40" s="30">
        <v>3.1963469999999998</v>
      </c>
      <c r="G40" s="30">
        <v>0</v>
      </c>
      <c r="H40" s="30">
        <v>4.1095889999999997</v>
      </c>
      <c r="I40" s="30">
        <v>3.652968</v>
      </c>
      <c r="J40" s="30">
        <v>86.757991000000004</v>
      </c>
      <c r="K40" s="30">
        <v>5.4794520000000002</v>
      </c>
    </row>
    <row r="41" spans="1:11" x14ac:dyDescent="0.2">
      <c r="A41" s="18" t="s">
        <v>864</v>
      </c>
      <c r="B41" s="17">
        <v>208</v>
      </c>
      <c r="C41" s="17">
        <v>143</v>
      </c>
      <c r="D41" s="17">
        <v>8</v>
      </c>
      <c r="E41" s="17">
        <v>9</v>
      </c>
      <c r="F41" s="17">
        <v>36</v>
      </c>
      <c r="G41" s="17">
        <v>1</v>
      </c>
      <c r="H41" s="17">
        <v>4</v>
      </c>
      <c r="I41" s="17">
        <v>7</v>
      </c>
      <c r="J41" s="17">
        <v>151</v>
      </c>
      <c r="K41" s="17">
        <v>46</v>
      </c>
    </row>
    <row r="42" spans="1:11" x14ac:dyDescent="0.2">
      <c r="A42" s="21" t="s">
        <v>126</v>
      </c>
      <c r="B42" s="30">
        <v>100</v>
      </c>
      <c r="C42" s="30">
        <v>68.75</v>
      </c>
      <c r="D42" s="30">
        <v>3.8461539999999999</v>
      </c>
      <c r="E42" s="30">
        <v>4.3269229999999999</v>
      </c>
      <c r="F42" s="30">
        <v>17.307691999999999</v>
      </c>
      <c r="G42" s="30">
        <v>0.480769</v>
      </c>
      <c r="H42" s="30">
        <v>1.9230769999999999</v>
      </c>
      <c r="I42" s="30">
        <v>3.3653849999999998</v>
      </c>
      <c r="J42" s="30">
        <v>72.596153999999999</v>
      </c>
      <c r="K42" s="30">
        <v>22.115385</v>
      </c>
    </row>
    <row r="43" spans="1:11" x14ac:dyDescent="0.2">
      <c r="A43" s="19" t="s">
        <v>852</v>
      </c>
      <c r="B43" s="20">
        <v>220</v>
      </c>
      <c r="C43" s="20">
        <v>167</v>
      </c>
      <c r="D43" s="20">
        <v>5</v>
      </c>
      <c r="E43" s="20">
        <v>7</v>
      </c>
      <c r="F43" s="20">
        <v>27</v>
      </c>
      <c r="G43" s="20">
        <v>0</v>
      </c>
      <c r="H43" s="20">
        <v>6</v>
      </c>
      <c r="I43" s="20">
        <v>8</v>
      </c>
      <c r="J43" s="20">
        <v>172</v>
      </c>
      <c r="K43" s="20">
        <v>34</v>
      </c>
    </row>
    <row r="44" spans="1:11" x14ac:dyDescent="0.2">
      <c r="A44" s="21" t="s">
        <v>126</v>
      </c>
      <c r="B44" s="30">
        <v>100</v>
      </c>
      <c r="C44" s="30">
        <v>75.909091000000004</v>
      </c>
      <c r="D44" s="30">
        <v>2.2727270000000002</v>
      </c>
      <c r="E44" s="30">
        <v>3.1818179999999998</v>
      </c>
      <c r="F44" s="30">
        <v>12.272727</v>
      </c>
      <c r="G44" s="30">
        <v>0</v>
      </c>
      <c r="H44" s="30">
        <v>2.7272729999999998</v>
      </c>
      <c r="I44" s="30">
        <v>3.6363639999999999</v>
      </c>
      <c r="J44" s="30">
        <v>78.181818000000007</v>
      </c>
      <c r="K44" s="30">
        <v>15.454545</v>
      </c>
    </row>
    <row r="45" spans="1:11" x14ac:dyDescent="0.2">
      <c r="A45" s="19" t="s">
        <v>853</v>
      </c>
      <c r="B45" s="20">
        <v>226</v>
      </c>
      <c r="C45" s="20">
        <v>180</v>
      </c>
      <c r="D45" s="20">
        <v>6</v>
      </c>
      <c r="E45" s="20">
        <v>8</v>
      </c>
      <c r="F45" s="20">
        <v>20</v>
      </c>
      <c r="G45" s="20">
        <v>1</v>
      </c>
      <c r="H45" s="20">
        <v>2</v>
      </c>
      <c r="I45" s="20">
        <v>9</v>
      </c>
      <c r="J45" s="20">
        <v>186</v>
      </c>
      <c r="K45" s="20">
        <v>29</v>
      </c>
    </row>
    <row r="46" spans="1:11" x14ac:dyDescent="0.2">
      <c r="A46" s="21" t="s">
        <v>126</v>
      </c>
      <c r="B46" s="30">
        <v>100</v>
      </c>
      <c r="C46" s="30">
        <v>79.646017999999998</v>
      </c>
      <c r="D46" s="30">
        <v>2.6548669999999999</v>
      </c>
      <c r="E46" s="30">
        <v>3.5398230000000002</v>
      </c>
      <c r="F46" s="30">
        <v>8.849558</v>
      </c>
      <c r="G46" s="30">
        <v>0.44247799999999998</v>
      </c>
      <c r="H46" s="30">
        <v>0.88495599999999996</v>
      </c>
      <c r="I46" s="30">
        <v>3.9823010000000001</v>
      </c>
      <c r="J46" s="30">
        <v>82.300884999999994</v>
      </c>
      <c r="K46" s="30">
        <v>12.831858</v>
      </c>
    </row>
    <row r="47" spans="1:11" x14ac:dyDescent="0.2">
      <c r="A47" s="19" t="s">
        <v>854</v>
      </c>
      <c r="B47" s="20">
        <v>211</v>
      </c>
      <c r="C47" s="20">
        <v>169</v>
      </c>
      <c r="D47" s="20">
        <v>7</v>
      </c>
      <c r="E47" s="20">
        <v>8</v>
      </c>
      <c r="F47" s="20">
        <v>13</v>
      </c>
      <c r="G47" s="20">
        <v>1</v>
      </c>
      <c r="H47" s="20">
        <v>4</v>
      </c>
      <c r="I47" s="20">
        <v>9</v>
      </c>
      <c r="J47" s="20">
        <v>176</v>
      </c>
      <c r="K47" s="20">
        <v>22</v>
      </c>
    </row>
    <row r="48" spans="1:11" x14ac:dyDescent="0.2">
      <c r="A48" s="21" t="s">
        <v>126</v>
      </c>
      <c r="B48" s="30">
        <v>100</v>
      </c>
      <c r="C48" s="30">
        <v>80.094786999999997</v>
      </c>
      <c r="D48" s="30">
        <v>3.317536</v>
      </c>
      <c r="E48" s="30">
        <v>3.7914690000000002</v>
      </c>
      <c r="F48" s="30">
        <v>6.1611370000000001</v>
      </c>
      <c r="G48" s="30">
        <v>0.47393400000000002</v>
      </c>
      <c r="H48" s="30">
        <v>1.8957349999999999</v>
      </c>
      <c r="I48" s="30">
        <v>4.2654030000000001</v>
      </c>
      <c r="J48" s="30">
        <v>83.412322000000003</v>
      </c>
      <c r="K48" s="30">
        <v>10.426539999999999</v>
      </c>
    </row>
    <row r="49" spans="1:11" x14ac:dyDescent="0.2">
      <c r="A49" s="19" t="s">
        <v>855</v>
      </c>
      <c r="B49" s="20">
        <v>134</v>
      </c>
      <c r="C49" s="20">
        <v>112</v>
      </c>
      <c r="D49" s="20">
        <v>6</v>
      </c>
      <c r="E49" s="20">
        <v>2</v>
      </c>
      <c r="F49" s="20">
        <v>9</v>
      </c>
      <c r="G49" s="20">
        <v>0</v>
      </c>
      <c r="H49" s="20">
        <v>0</v>
      </c>
      <c r="I49" s="20">
        <v>5</v>
      </c>
      <c r="J49" s="20">
        <v>118</v>
      </c>
      <c r="K49" s="20">
        <v>11</v>
      </c>
    </row>
    <row r="50" spans="1:11" x14ac:dyDescent="0.2">
      <c r="A50" s="21" t="s">
        <v>126</v>
      </c>
      <c r="B50" s="30">
        <v>100</v>
      </c>
      <c r="C50" s="30">
        <v>83.582089999999994</v>
      </c>
      <c r="D50" s="30">
        <v>4.4776119999999997</v>
      </c>
      <c r="E50" s="30">
        <v>1.492537</v>
      </c>
      <c r="F50" s="30">
        <v>6.716418</v>
      </c>
      <c r="G50" s="30">
        <v>0</v>
      </c>
      <c r="H50" s="30">
        <v>0</v>
      </c>
      <c r="I50" s="30">
        <v>3.7313429999999999</v>
      </c>
      <c r="J50" s="30">
        <v>88.059701000000004</v>
      </c>
      <c r="K50" s="30">
        <v>8.2089549999999996</v>
      </c>
    </row>
    <row r="51" spans="1:11" x14ac:dyDescent="0.2">
      <c r="A51" s="19" t="s">
        <v>856</v>
      </c>
      <c r="B51" s="20">
        <v>65</v>
      </c>
      <c r="C51" s="20">
        <v>54</v>
      </c>
      <c r="D51" s="20">
        <v>1</v>
      </c>
      <c r="E51" s="20">
        <v>3</v>
      </c>
      <c r="F51" s="20">
        <v>1</v>
      </c>
      <c r="G51" s="20">
        <v>0</v>
      </c>
      <c r="H51" s="20">
        <v>3</v>
      </c>
      <c r="I51" s="20">
        <v>3</v>
      </c>
      <c r="J51" s="20">
        <v>55</v>
      </c>
      <c r="K51" s="20">
        <v>4</v>
      </c>
    </row>
    <row r="52" spans="1:11" x14ac:dyDescent="0.2">
      <c r="A52" s="21" t="s">
        <v>126</v>
      </c>
      <c r="B52" s="30">
        <v>100</v>
      </c>
      <c r="C52" s="30">
        <v>83.076922999999994</v>
      </c>
      <c r="D52" s="30">
        <v>1.538462</v>
      </c>
      <c r="E52" s="30">
        <v>4.6153849999999998</v>
      </c>
      <c r="F52" s="30">
        <v>1.538462</v>
      </c>
      <c r="G52" s="30">
        <v>0</v>
      </c>
      <c r="H52" s="30">
        <v>4.6153849999999998</v>
      </c>
      <c r="I52" s="30">
        <v>4.6153849999999998</v>
      </c>
      <c r="J52" s="30">
        <v>84.615385000000003</v>
      </c>
      <c r="K52" s="30">
        <v>6.1538459999999997</v>
      </c>
    </row>
    <row r="53" spans="1:11" x14ac:dyDescent="0.2">
      <c r="A53" s="19" t="s">
        <v>857</v>
      </c>
      <c r="B53" s="20">
        <v>25</v>
      </c>
      <c r="C53" s="20">
        <v>23</v>
      </c>
      <c r="D53" s="20">
        <v>0</v>
      </c>
      <c r="E53" s="20">
        <v>0</v>
      </c>
      <c r="F53" s="20">
        <v>1</v>
      </c>
      <c r="G53" s="20">
        <v>0</v>
      </c>
      <c r="H53" s="20">
        <v>0</v>
      </c>
      <c r="I53" s="20">
        <v>1</v>
      </c>
      <c r="J53" s="20">
        <v>23</v>
      </c>
      <c r="K53" s="20">
        <v>1</v>
      </c>
    </row>
    <row r="54" spans="1:11" x14ac:dyDescent="0.2">
      <c r="A54" s="21" t="s">
        <v>126</v>
      </c>
      <c r="B54" s="30">
        <v>100</v>
      </c>
      <c r="C54" s="30">
        <v>92</v>
      </c>
      <c r="D54" s="30">
        <v>0</v>
      </c>
      <c r="E54" s="30">
        <v>0</v>
      </c>
      <c r="F54" s="30">
        <v>4</v>
      </c>
      <c r="G54" s="30">
        <v>0</v>
      </c>
      <c r="H54" s="30">
        <v>0</v>
      </c>
      <c r="I54" s="30">
        <v>4</v>
      </c>
      <c r="J54" s="30">
        <v>92</v>
      </c>
      <c r="K54" s="30">
        <v>4</v>
      </c>
    </row>
    <row r="55" spans="1:11" x14ac:dyDescent="0.2">
      <c r="A55" s="19" t="s">
        <v>858</v>
      </c>
      <c r="B55" s="20">
        <v>3</v>
      </c>
      <c r="C55" s="20">
        <v>3</v>
      </c>
      <c r="D55" s="20">
        <v>0</v>
      </c>
      <c r="E55" s="20">
        <v>0</v>
      </c>
      <c r="F55" s="20">
        <v>0</v>
      </c>
      <c r="G55" s="20">
        <v>0</v>
      </c>
      <c r="H55" s="20">
        <v>0</v>
      </c>
      <c r="I55" s="20">
        <v>0</v>
      </c>
      <c r="J55" s="20">
        <v>3</v>
      </c>
      <c r="K55" s="20">
        <v>0</v>
      </c>
    </row>
    <row r="56" spans="1:11" x14ac:dyDescent="0.2">
      <c r="A56" s="21" t="s">
        <v>126</v>
      </c>
      <c r="B56" s="30">
        <v>100</v>
      </c>
      <c r="C56" s="30">
        <v>100</v>
      </c>
      <c r="D56" s="30">
        <v>0</v>
      </c>
      <c r="E56" s="30">
        <v>0</v>
      </c>
      <c r="F56" s="30">
        <v>0</v>
      </c>
      <c r="G56" s="30">
        <v>0</v>
      </c>
      <c r="H56" s="30">
        <v>0</v>
      </c>
      <c r="I56" s="30">
        <v>0</v>
      </c>
      <c r="J56" s="30">
        <v>100</v>
      </c>
      <c r="K56" s="30">
        <v>0</v>
      </c>
    </row>
    <row r="57" spans="1:11" x14ac:dyDescent="0.2">
      <c r="A57" s="19" t="s">
        <v>859</v>
      </c>
      <c r="B57" s="20">
        <v>446</v>
      </c>
      <c r="C57" s="20">
        <v>347</v>
      </c>
      <c r="D57" s="20">
        <v>11</v>
      </c>
      <c r="E57" s="20">
        <v>15</v>
      </c>
      <c r="F57" s="20">
        <v>47</v>
      </c>
      <c r="G57" s="20">
        <v>1</v>
      </c>
      <c r="H57" s="20">
        <v>8</v>
      </c>
      <c r="I57" s="20">
        <v>17</v>
      </c>
      <c r="J57" s="20">
        <v>358</v>
      </c>
      <c r="K57" s="20">
        <v>63</v>
      </c>
    </row>
    <row r="58" spans="1:11" x14ac:dyDescent="0.2">
      <c r="A58" s="21" t="s">
        <v>126</v>
      </c>
      <c r="B58" s="30">
        <v>100</v>
      </c>
      <c r="C58" s="30">
        <v>77.802690999999996</v>
      </c>
      <c r="D58" s="30">
        <v>2.4663680000000001</v>
      </c>
      <c r="E58" s="30">
        <v>3.363229</v>
      </c>
      <c r="F58" s="30">
        <v>10.538117</v>
      </c>
      <c r="G58" s="30">
        <v>0.224215</v>
      </c>
      <c r="H58" s="30">
        <v>1.793722</v>
      </c>
      <c r="I58" s="30">
        <v>3.8116590000000001</v>
      </c>
      <c r="J58" s="30">
        <v>80.269058000000001</v>
      </c>
      <c r="K58" s="30">
        <v>14.125560999999999</v>
      </c>
    </row>
    <row r="59" spans="1:11" x14ac:dyDescent="0.2">
      <c r="A59" s="19" t="s">
        <v>860</v>
      </c>
      <c r="B59" s="20">
        <v>345</v>
      </c>
      <c r="C59" s="20">
        <v>281</v>
      </c>
      <c r="D59" s="20">
        <v>13</v>
      </c>
      <c r="E59" s="20">
        <v>10</v>
      </c>
      <c r="F59" s="20">
        <v>22</v>
      </c>
      <c r="G59" s="20">
        <v>1</v>
      </c>
      <c r="H59" s="20">
        <v>4</v>
      </c>
      <c r="I59" s="20">
        <v>14</v>
      </c>
      <c r="J59" s="20">
        <v>294</v>
      </c>
      <c r="K59" s="20">
        <v>33</v>
      </c>
    </row>
    <row r="60" spans="1:11" x14ac:dyDescent="0.2">
      <c r="A60" s="21" t="s">
        <v>126</v>
      </c>
      <c r="B60" s="30">
        <v>100</v>
      </c>
      <c r="C60" s="30">
        <v>81.449275</v>
      </c>
      <c r="D60" s="30">
        <v>3.768116</v>
      </c>
      <c r="E60" s="30">
        <v>2.8985509999999999</v>
      </c>
      <c r="F60" s="30">
        <v>6.3768120000000001</v>
      </c>
      <c r="G60" s="30">
        <v>0.28985499999999997</v>
      </c>
      <c r="H60" s="30">
        <v>1.1594199999999999</v>
      </c>
      <c r="I60" s="30">
        <v>4.0579710000000002</v>
      </c>
      <c r="J60" s="30">
        <v>85.217391000000006</v>
      </c>
      <c r="K60" s="30">
        <v>9.5652170000000005</v>
      </c>
    </row>
    <row r="61" spans="1:11" x14ac:dyDescent="0.2">
      <c r="A61" s="19" t="s">
        <v>861</v>
      </c>
      <c r="B61" s="20">
        <v>884</v>
      </c>
      <c r="C61" s="20">
        <v>708</v>
      </c>
      <c r="D61" s="20">
        <v>25</v>
      </c>
      <c r="E61" s="20">
        <v>28</v>
      </c>
      <c r="F61" s="20">
        <v>71</v>
      </c>
      <c r="G61" s="20">
        <v>2</v>
      </c>
      <c r="H61" s="20">
        <v>15</v>
      </c>
      <c r="I61" s="20">
        <v>35</v>
      </c>
      <c r="J61" s="20">
        <v>733</v>
      </c>
      <c r="K61" s="20">
        <v>101</v>
      </c>
    </row>
    <row r="62" spans="1:11" x14ac:dyDescent="0.2">
      <c r="A62" s="21" t="s">
        <v>126</v>
      </c>
      <c r="B62" s="30">
        <v>100</v>
      </c>
      <c r="C62" s="30">
        <v>80.090497999999997</v>
      </c>
      <c r="D62" s="30">
        <v>2.8280539999999998</v>
      </c>
      <c r="E62" s="30">
        <v>3.167421</v>
      </c>
      <c r="F62" s="30">
        <v>8.0316740000000006</v>
      </c>
      <c r="G62" s="30">
        <v>0.226244</v>
      </c>
      <c r="H62" s="30">
        <v>1.696833</v>
      </c>
      <c r="I62" s="30">
        <v>3.959276</v>
      </c>
      <c r="J62" s="30">
        <v>82.918552000000005</v>
      </c>
      <c r="K62" s="30">
        <v>11.425338999999999</v>
      </c>
    </row>
    <row r="63" spans="1:11" x14ac:dyDescent="0.2">
      <c r="A63" s="19" t="s">
        <v>862</v>
      </c>
      <c r="B63" s="20">
        <v>438</v>
      </c>
      <c r="C63" s="20">
        <v>361</v>
      </c>
      <c r="D63" s="20">
        <v>14</v>
      </c>
      <c r="E63" s="20">
        <v>13</v>
      </c>
      <c r="F63" s="20">
        <v>24</v>
      </c>
      <c r="G63" s="20">
        <v>1</v>
      </c>
      <c r="H63" s="20">
        <v>7</v>
      </c>
      <c r="I63" s="20">
        <v>18</v>
      </c>
      <c r="J63" s="20">
        <v>375</v>
      </c>
      <c r="K63" s="20">
        <v>38</v>
      </c>
    </row>
    <row r="64" spans="1:11" x14ac:dyDescent="0.2">
      <c r="A64" s="21" t="s">
        <v>126</v>
      </c>
      <c r="B64" s="30">
        <v>100</v>
      </c>
      <c r="C64" s="30">
        <v>82.420090999999999</v>
      </c>
      <c r="D64" s="30">
        <v>3.1963469999999998</v>
      </c>
      <c r="E64" s="30">
        <v>2.9680369999999998</v>
      </c>
      <c r="F64" s="30">
        <v>5.4794520000000002</v>
      </c>
      <c r="G64" s="30">
        <v>0.22831099999999999</v>
      </c>
      <c r="H64" s="30">
        <v>1.598174</v>
      </c>
      <c r="I64" s="30">
        <v>4.1095889999999997</v>
      </c>
      <c r="J64" s="30">
        <v>85.616438000000002</v>
      </c>
      <c r="K64" s="30">
        <v>8.6757989999999996</v>
      </c>
    </row>
    <row r="65" spans="1:11" x14ac:dyDescent="0.2">
      <c r="A65" s="19" t="s">
        <v>863</v>
      </c>
      <c r="B65" s="20">
        <v>93</v>
      </c>
      <c r="C65" s="20">
        <v>80</v>
      </c>
      <c r="D65" s="20">
        <v>1</v>
      </c>
      <c r="E65" s="20">
        <v>3</v>
      </c>
      <c r="F65" s="20">
        <v>2</v>
      </c>
      <c r="G65" s="20">
        <v>0</v>
      </c>
      <c r="H65" s="20">
        <v>3</v>
      </c>
      <c r="I65" s="20">
        <v>4</v>
      </c>
      <c r="J65" s="20">
        <v>81</v>
      </c>
      <c r="K65" s="20">
        <v>5</v>
      </c>
    </row>
    <row r="66" spans="1:11" x14ac:dyDescent="0.2">
      <c r="A66" s="21" t="s">
        <v>126</v>
      </c>
      <c r="B66" s="30">
        <v>100</v>
      </c>
      <c r="C66" s="30">
        <v>86.021505000000005</v>
      </c>
      <c r="D66" s="30">
        <v>1.075269</v>
      </c>
      <c r="E66" s="30">
        <v>3.225806</v>
      </c>
      <c r="F66" s="30">
        <v>2.1505380000000001</v>
      </c>
      <c r="G66" s="30">
        <v>0</v>
      </c>
      <c r="H66" s="30">
        <v>3.225806</v>
      </c>
      <c r="I66" s="30">
        <v>4.301075</v>
      </c>
      <c r="J66" s="30">
        <v>87.096773999999996</v>
      </c>
      <c r="K66" s="30">
        <v>5.3763439999999996</v>
      </c>
    </row>
    <row r="67" spans="1:11" x14ac:dyDescent="0.2">
      <c r="A67" s="18" t="s">
        <v>865</v>
      </c>
      <c r="B67" s="17">
        <v>178</v>
      </c>
      <c r="C67" s="17">
        <v>131</v>
      </c>
      <c r="D67" s="17">
        <v>10</v>
      </c>
      <c r="E67" s="17">
        <v>2</v>
      </c>
      <c r="F67" s="17">
        <v>25</v>
      </c>
      <c r="G67" s="17">
        <v>2</v>
      </c>
      <c r="H67" s="17">
        <v>2</v>
      </c>
      <c r="I67" s="17">
        <v>6</v>
      </c>
      <c r="J67" s="17">
        <v>141</v>
      </c>
      <c r="K67" s="17">
        <v>29</v>
      </c>
    </row>
    <row r="68" spans="1:11" x14ac:dyDescent="0.2">
      <c r="A68" s="21" t="s">
        <v>126</v>
      </c>
      <c r="B68" s="30">
        <v>100</v>
      </c>
      <c r="C68" s="30">
        <v>73.595506</v>
      </c>
      <c r="D68" s="30">
        <v>5.6179779999999999</v>
      </c>
      <c r="E68" s="30">
        <v>1.123596</v>
      </c>
      <c r="F68" s="30">
        <v>14.044943999999999</v>
      </c>
      <c r="G68" s="30">
        <v>1.123596</v>
      </c>
      <c r="H68" s="30">
        <v>1.123596</v>
      </c>
      <c r="I68" s="30">
        <v>3.370787</v>
      </c>
      <c r="J68" s="30">
        <v>79.213482999999997</v>
      </c>
      <c r="K68" s="30">
        <v>16.292134999999998</v>
      </c>
    </row>
    <row r="69" spans="1:11" x14ac:dyDescent="0.2">
      <c r="A69" s="19" t="s">
        <v>852</v>
      </c>
      <c r="B69" s="20">
        <v>212</v>
      </c>
      <c r="C69" s="20">
        <v>165</v>
      </c>
      <c r="D69" s="20">
        <v>9</v>
      </c>
      <c r="E69" s="20">
        <v>6</v>
      </c>
      <c r="F69" s="20">
        <v>21</v>
      </c>
      <c r="G69" s="20">
        <v>0</v>
      </c>
      <c r="H69" s="20">
        <v>3</v>
      </c>
      <c r="I69" s="20">
        <v>8</v>
      </c>
      <c r="J69" s="20">
        <v>174</v>
      </c>
      <c r="K69" s="20">
        <v>27</v>
      </c>
    </row>
    <row r="70" spans="1:11" x14ac:dyDescent="0.2">
      <c r="A70" s="21" t="s">
        <v>126</v>
      </c>
      <c r="B70" s="30">
        <v>100</v>
      </c>
      <c r="C70" s="30">
        <v>77.830189000000004</v>
      </c>
      <c r="D70" s="30">
        <v>4.2452829999999997</v>
      </c>
      <c r="E70" s="30">
        <v>2.8301889999999998</v>
      </c>
      <c r="F70" s="30">
        <v>9.9056599999999992</v>
      </c>
      <c r="G70" s="30">
        <v>0</v>
      </c>
      <c r="H70" s="30">
        <v>1.4150940000000001</v>
      </c>
      <c r="I70" s="30">
        <v>3.7735850000000002</v>
      </c>
      <c r="J70" s="30">
        <v>82.075472000000005</v>
      </c>
      <c r="K70" s="30">
        <v>12.735849</v>
      </c>
    </row>
    <row r="71" spans="1:11" x14ac:dyDescent="0.2">
      <c r="A71" s="19" t="s">
        <v>853</v>
      </c>
      <c r="B71" s="20">
        <v>223</v>
      </c>
      <c r="C71" s="20">
        <v>176</v>
      </c>
      <c r="D71" s="20">
        <v>10</v>
      </c>
      <c r="E71" s="20">
        <v>6</v>
      </c>
      <c r="F71" s="20">
        <v>16</v>
      </c>
      <c r="G71" s="20">
        <v>3</v>
      </c>
      <c r="H71" s="20">
        <v>6</v>
      </c>
      <c r="I71" s="20">
        <v>6</v>
      </c>
      <c r="J71" s="20">
        <v>186</v>
      </c>
      <c r="K71" s="20">
        <v>25</v>
      </c>
    </row>
    <row r="72" spans="1:11" x14ac:dyDescent="0.2">
      <c r="A72" s="21" t="s">
        <v>126</v>
      </c>
      <c r="B72" s="30">
        <v>100</v>
      </c>
      <c r="C72" s="30">
        <v>78.923766999999998</v>
      </c>
      <c r="D72" s="30">
        <v>4.484305</v>
      </c>
      <c r="E72" s="30">
        <v>2.6905830000000002</v>
      </c>
      <c r="F72" s="30">
        <v>7.1748880000000002</v>
      </c>
      <c r="G72" s="30">
        <v>1.345291</v>
      </c>
      <c r="H72" s="30">
        <v>2.6905830000000002</v>
      </c>
      <c r="I72" s="30">
        <v>2.6905830000000002</v>
      </c>
      <c r="J72" s="30">
        <v>83.408072000000004</v>
      </c>
      <c r="K72" s="30">
        <v>11.210762000000001</v>
      </c>
    </row>
    <row r="73" spans="1:11" x14ac:dyDescent="0.2">
      <c r="A73" s="19" t="s">
        <v>854</v>
      </c>
      <c r="B73" s="20">
        <v>216</v>
      </c>
      <c r="C73" s="20">
        <v>168</v>
      </c>
      <c r="D73" s="20">
        <v>6</v>
      </c>
      <c r="E73" s="20">
        <v>4</v>
      </c>
      <c r="F73" s="20">
        <v>14</v>
      </c>
      <c r="G73" s="20">
        <v>5</v>
      </c>
      <c r="H73" s="20">
        <v>8</v>
      </c>
      <c r="I73" s="20">
        <v>11</v>
      </c>
      <c r="J73" s="20">
        <v>174</v>
      </c>
      <c r="K73" s="20">
        <v>23</v>
      </c>
    </row>
    <row r="74" spans="1:11" x14ac:dyDescent="0.2">
      <c r="A74" s="21" t="s">
        <v>126</v>
      </c>
      <c r="B74" s="30">
        <v>100</v>
      </c>
      <c r="C74" s="30">
        <v>77.777777999999998</v>
      </c>
      <c r="D74" s="30">
        <v>2.7777780000000001</v>
      </c>
      <c r="E74" s="30">
        <v>1.8518520000000001</v>
      </c>
      <c r="F74" s="30">
        <v>6.4814809999999996</v>
      </c>
      <c r="G74" s="30">
        <v>2.3148149999999998</v>
      </c>
      <c r="H74" s="30">
        <v>3.7037040000000001</v>
      </c>
      <c r="I74" s="30">
        <v>5.0925929999999999</v>
      </c>
      <c r="J74" s="30">
        <v>80.555555999999996</v>
      </c>
      <c r="K74" s="30">
        <v>10.648148000000001</v>
      </c>
    </row>
    <row r="75" spans="1:11" x14ac:dyDescent="0.2">
      <c r="A75" s="19" t="s">
        <v>855</v>
      </c>
      <c r="B75" s="20">
        <v>140</v>
      </c>
      <c r="C75" s="20">
        <v>116</v>
      </c>
      <c r="D75" s="20">
        <v>4</v>
      </c>
      <c r="E75" s="20">
        <v>1</v>
      </c>
      <c r="F75" s="20">
        <v>6</v>
      </c>
      <c r="G75" s="20">
        <v>3</v>
      </c>
      <c r="H75" s="20">
        <v>2</v>
      </c>
      <c r="I75" s="20">
        <v>8</v>
      </c>
      <c r="J75" s="20">
        <v>120</v>
      </c>
      <c r="K75" s="20">
        <v>10</v>
      </c>
    </row>
    <row r="76" spans="1:11" x14ac:dyDescent="0.2">
      <c r="A76" s="21" t="s">
        <v>126</v>
      </c>
      <c r="B76" s="30">
        <v>100</v>
      </c>
      <c r="C76" s="30">
        <v>82.857142999999994</v>
      </c>
      <c r="D76" s="30">
        <v>2.8571430000000002</v>
      </c>
      <c r="E76" s="30">
        <v>0.71428599999999998</v>
      </c>
      <c r="F76" s="30">
        <v>4.2857139999999996</v>
      </c>
      <c r="G76" s="30">
        <v>2.1428569999999998</v>
      </c>
      <c r="H76" s="30">
        <v>1.428571</v>
      </c>
      <c r="I76" s="30">
        <v>5.7142860000000004</v>
      </c>
      <c r="J76" s="30">
        <v>85.714286000000001</v>
      </c>
      <c r="K76" s="30">
        <v>7.1428570000000002</v>
      </c>
    </row>
    <row r="77" spans="1:11" x14ac:dyDescent="0.2">
      <c r="A77" s="19" t="s">
        <v>856</v>
      </c>
      <c r="B77" s="20">
        <v>72</v>
      </c>
      <c r="C77" s="20">
        <v>56</v>
      </c>
      <c r="D77" s="20">
        <v>3</v>
      </c>
      <c r="E77" s="20">
        <v>2</v>
      </c>
      <c r="F77" s="20">
        <v>5</v>
      </c>
      <c r="G77" s="20">
        <v>0</v>
      </c>
      <c r="H77" s="20">
        <v>3</v>
      </c>
      <c r="I77" s="20">
        <v>3</v>
      </c>
      <c r="J77" s="20">
        <v>59</v>
      </c>
      <c r="K77" s="20">
        <v>7</v>
      </c>
    </row>
    <row r="78" spans="1:11" x14ac:dyDescent="0.2">
      <c r="A78" s="21" t="s">
        <v>126</v>
      </c>
      <c r="B78" s="30">
        <v>100</v>
      </c>
      <c r="C78" s="30">
        <v>77.777777999999998</v>
      </c>
      <c r="D78" s="30">
        <v>4.1666670000000003</v>
      </c>
      <c r="E78" s="30">
        <v>2.7777780000000001</v>
      </c>
      <c r="F78" s="30">
        <v>6.9444439999999998</v>
      </c>
      <c r="G78" s="30">
        <v>0</v>
      </c>
      <c r="H78" s="30">
        <v>4.1666670000000003</v>
      </c>
      <c r="I78" s="30">
        <v>4.1666670000000003</v>
      </c>
      <c r="J78" s="30">
        <v>81.944444000000004</v>
      </c>
      <c r="K78" s="30">
        <v>9.7222220000000004</v>
      </c>
    </row>
    <row r="79" spans="1:11" x14ac:dyDescent="0.2">
      <c r="A79" s="19" t="s">
        <v>857</v>
      </c>
      <c r="B79" s="20">
        <v>46</v>
      </c>
      <c r="C79" s="20">
        <v>41</v>
      </c>
      <c r="D79" s="20">
        <v>1</v>
      </c>
      <c r="E79" s="20">
        <v>0</v>
      </c>
      <c r="F79" s="20">
        <v>0</v>
      </c>
      <c r="G79" s="20">
        <v>0</v>
      </c>
      <c r="H79" s="20">
        <v>3</v>
      </c>
      <c r="I79" s="20">
        <v>1</v>
      </c>
      <c r="J79" s="20">
        <v>42</v>
      </c>
      <c r="K79" s="20">
        <v>0</v>
      </c>
    </row>
    <row r="80" spans="1:11" x14ac:dyDescent="0.2">
      <c r="A80" s="21" t="s">
        <v>126</v>
      </c>
      <c r="B80" s="30">
        <v>100</v>
      </c>
      <c r="C80" s="30">
        <v>89.130435000000006</v>
      </c>
      <c r="D80" s="30">
        <v>2.1739130000000002</v>
      </c>
      <c r="E80" s="30">
        <v>0</v>
      </c>
      <c r="F80" s="30">
        <v>0</v>
      </c>
      <c r="G80" s="30">
        <v>0</v>
      </c>
      <c r="H80" s="30">
        <v>6.5217390000000002</v>
      </c>
      <c r="I80" s="30">
        <v>2.1739130000000002</v>
      </c>
      <c r="J80" s="30">
        <v>91.304348000000005</v>
      </c>
      <c r="K80" s="30">
        <v>0</v>
      </c>
    </row>
    <row r="81" spans="1:11" x14ac:dyDescent="0.2">
      <c r="A81" s="19" t="s">
        <v>858</v>
      </c>
      <c r="B81" s="20">
        <v>8</v>
      </c>
      <c r="C81" s="20">
        <v>8</v>
      </c>
      <c r="D81" s="20">
        <v>0</v>
      </c>
      <c r="E81" s="20">
        <v>0</v>
      </c>
      <c r="F81" s="20">
        <v>0</v>
      </c>
      <c r="G81" s="20">
        <v>0</v>
      </c>
      <c r="H81" s="20">
        <v>0</v>
      </c>
      <c r="I81" s="20">
        <v>0</v>
      </c>
      <c r="J81" s="20">
        <v>8</v>
      </c>
      <c r="K81" s="20">
        <v>0</v>
      </c>
    </row>
    <row r="82" spans="1:11" x14ac:dyDescent="0.2">
      <c r="A82" s="21" t="s">
        <v>126</v>
      </c>
      <c r="B82" s="30">
        <v>100</v>
      </c>
      <c r="C82" s="30">
        <v>100</v>
      </c>
      <c r="D82" s="30">
        <v>0</v>
      </c>
      <c r="E82" s="30">
        <v>0</v>
      </c>
      <c r="F82" s="30">
        <v>0</v>
      </c>
      <c r="G82" s="30">
        <v>0</v>
      </c>
      <c r="H82" s="30">
        <v>0</v>
      </c>
      <c r="I82" s="30">
        <v>0</v>
      </c>
      <c r="J82" s="30">
        <v>100</v>
      </c>
      <c r="K82" s="30">
        <v>0</v>
      </c>
    </row>
    <row r="83" spans="1:11" x14ac:dyDescent="0.2">
      <c r="A83" s="19" t="s">
        <v>859</v>
      </c>
      <c r="B83" s="20">
        <v>435</v>
      </c>
      <c r="C83" s="20">
        <v>341</v>
      </c>
      <c r="D83" s="20">
        <v>19</v>
      </c>
      <c r="E83" s="20">
        <v>12</v>
      </c>
      <c r="F83" s="20">
        <v>37</v>
      </c>
      <c r="G83" s="20">
        <v>3</v>
      </c>
      <c r="H83" s="20">
        <v>9</v>
      </c>
      <c r="I83" s="20">
        <v>14</v>
      </c>
      <c r="J83" s="20">
        <v>360</v>
      </c>
      <c r="K83" s="20">
        <v>52</v>
      </c>
    </row>
    <row r="84" spans="1:11" x14ac:dyDescent="0.2">
      <c r="A84" s="21" t="s">
        <v>126</v>
      </c>
      <c r="B84" s="30">
        <v>100</v>
      </c>
      <c r="C84" s="30">
        <v>78.390805</v>
      </c>
      <c r="D84" s="30">
        <v>4.3678160000000004</v>
      </c>
      <c r="E84" s="30">
        <v>2.7586210000000002</v>
      </c>
      <c r="F84" s="30">
        <v>8.5057469999999995</v>
      </c>
      <c r="G84" s="30">
        <v>0.68965500000000002</v>
      </c>
      <c r="H84" s="30">
        <v>2.0689660000000001</v>
      </c>
      <c r="I84" s="30">
        <v>3.218391</v>
      </c>
      <c r="J84" s="30">
        <v>82.758621000000005</v>
      </c>
      <c r="K84" s="30">
        <v>11.954022999999999</v>
      </c>
    </row>
    <row r="85" spans="1:11" x14ac:dyDescent="0.2">
      <c r="A85" s="19" t="s">
        <v>860</v>
      </c>
      <c r="B85" s="20">
        <v>356</v>
      </c>
      <c r="C85" s="20">
        <v>284</v>
      </c>
      <c r="D85" s="20">
        <v>10</v>
      </c>
      <c r="E85" s="20">
        <v>5</v>
      </c>
      <c r="F85" s="20">
        <v>20</v>
      </c>
      <c r="G85" s="20">
        <v>8</v>
      </c>
      <c r="H85" s="20">
        <v>10</v>
      </c>
      <c r="I85" s="20">
        <v>19</v>
      </c>
      <c r="J85" s="20">
        <v>294</v>
      </c>
      <c r="K85" s="20">
        <v>33</v>
      </c>
    </row>
    <row r="86" spans="1:11" x14ac:dyDescent="0.2">
      <c r="A86" s="21" t="s">
        <v>126</v>
      </c>
      <c r="B86" s="30">
        <v>100</v>
      </c>
      <c r="C86" s="30">
        <v>79.775281000000007</v>
      </c>
      <c r="D86" s="30">
        <v>2.808989</v>
      </c>
      <c r="E86" s="30">
        <v>1.4044939999999999</v>
      </c>
      <c r="F86" s="30">
        <v>5.6179779999999999</v>
      </c>
      <c r="G86" s="30">
        <v>2.2471909999999999</v>
      </c>
      <c r="H86" s="30">
        <v>2.808989</v>
      </c>
      <c r="I86" s="30">
        <v>5.3370790000000001</v>
      </c>
      <c r="J86" s="30">
        <v>82.584270000000004</v>
      </c>
      <c r="K86" s="30">
        <v>9.2696629999999995</v>
      </c>
    </row>
    <row r="87" spans="1:11" x14ac:dyDescent="0.2">
      <c r="A87" s="19" t="s">
        <v>861</v>
      </c>
      <c r="B87" s="20">
        <v>917</v>
      </c>
      <c r="C87" s="20">
        <v>730</v>
      </c>
      <c r="D87" s="20">
        <v>33</v>
      </c>
      <c r="E87" s="20">
        <v>19</v>
      </c>
      <c r="F87" s="20">
        <v>62</v>
      </c>
      <c r="G87" s="20">
        <v>11</v>
      </c>
      <c r="H87" s="20">
        <v>25</v>
      </c>
      <c r="I87" s="20">
        <v>37</v>
      </c>
      <c r="J87" s="20">
        <v>763</v>
      </c>
      <c r="K87" s="20">
        <v>92</v>
      </c>
    </row>
    <row r="88" spans="1:11" x14ac:dyDescent="0.2">
      <c r="A88" s="21" t="s">
        <v>126</v>
      </c>
      <c r="B88" s="30">
        <v>100</v>
      </c>
      <c r="C88" s="30">
        <v>79.607415000000003</v>
      </c>
      <c r="D88" s="30">
        <v>3.5986910000000001</v>
      </c>
      <c r="E88" s="30">
        <v>2.071974</v>
      </c>
      <c r="F88" s="30">
        <v>6.7611780000000001</v>
      </c>
      <c r="G88" s="30">
        <v>1.1995640000000001</v>
      </c>
      <c r="H88" s="30">
        <v>2.7262810000000002</v>
      </c>
      <c r="I88" s="30">
        <v>4.0348959999999998</v>
      </c>
      <c r="J88" s="30">
        <v>83.206107000000003</v>
      </c>
      <c r="K88" s="30">
        <v>10.032715</v>
      </c>
    </row>
    <row r="89" spans="1:11" x14ac:dyDescent="0.2">
      <c r="A89" s="19" t="s">
        <v>862</v>
      </c>
      <c r="B89" s="20">
        <v>482</v>
      </c>
      <c r="C89" s="20">
        <v>389</v>
      </c>
      <c r="D89" s="20">
        <v>14</v>
      </c>
      <c r="E89" s="20">
        <v>7</v>
      </c>
      <c r="F89" s="20">
        <v>25</v>
      </c>
      <c r="G89" s="20">
        <v>8</v>
      </c>
      <c r="H89" s="20">
        <v>16</v>
      </c>
      <c r="I89" s="20">
        <v>23</v>
      </c>
      <c r="J89" s="20">
        <v>403</v>
      </c>
      <c r="K89" s="20">
        <v>40</v>
      </c>
    </row>
    <row r="90" spans="1:11" x14ac:dyDescent="0.2">
      <c r="A90" s="21" t="s">
        <v>126</v>
      </c>
      <c r="B90" s="30">
        <v>100</v>
      </c>
      <c r="C90" s="30">
        <v>80.705393999999998</v>
      </c>
      <c r="D90" s="30">
        <v>2.9045640000000001</v>
      </c>
      <c r="E90" s="30">
        <v>1.4522820000000001</v>
      </c>
      <c r="F90" s="30">
        <v>5.1867219999999996</v>
      </c>
      <c r="G90" s="30">
        <v>1.659751</v>
      </c>
      <c r="H90" s="30">
        <v>3.319502</v>
      </c>
      <c r="I90" s="30">
        <v>4.7717840000000002</v>
      </c>
      <c r="J90" s="30">
        <v>83.609959000000003</v>
      </c>
      <c r="K90" s="30">
        <v>8.2987549999999999</v>
      </c>
    </row>
    <row r="91" spans="1:11" x14ac:dyDescent="0.2">
      <c r="A91" s="19" t="s">
        <v>863</v>
      </c>
      <c r="B91" s="20">
        <v>126</v>
      </c>
      <c r="C91" s="20">
        <v>105</v>
      </c>
      <c r="D91" s="20">
        <v>4</v>
      </c>
      <c r="E91" s="20">
        <v>2</v>
      </c>
      <c r="F91" s="20">
        <v>5</v>
      </c>
      <c r="G91" s="20">
        <v>0</v>
      </c>
      <c r="H91" s="20">
        <v>6</v>
      </c>
      <c r="I91" s="20">
        <v>4</v>
      </c>
      <c r="J91" s="20">
        <v>109</v>
      </c>
      <c r="K91" s="20">
        <v>7</v>
      </c>
    </row>
    <row r="92" spans="1:11" x14ac:dyDescent="0.2">
      <c r="A92" s="21" t="s">
        <v>126</v>
      </c>
      <c r="B92" s="30">
        <v>100</v>
      </c>
      <c r="C92" s="30">
        <v>83.333332999999996</v>
      </c>
      <c r="D92" s="30">
        <v>3.1746029999999998</v>
      </c>
      <c r="E92" s="30">
        <v>1.587302</v>
      </c>
      <c r="F92" s="30">
        <v>3.9682539999999999</v>
      </c>
      <c r="G92" s="30">
        <v>0</v>
      </c>
      <c r="H92" s="30">
        <v>4.7619049999999996</v>
      </c>
      <c r="I92" s="30">
        <v>3.1746029999999998</v>
      </c>
      <c r="J92" s="30">
        <v>86.507936999999998</v>
      </c>
      <c r="K92" s="30">
        <v>5.5555560000000002</v>
      </c>
    </row>
    <row r="93" spans="1:11" x14ac:dyDescent="0.2">
      <c r="A93" s="18" t="s">
        <v>866</v>
      </c>
      <c r="B93" s="18"/>
      <c r="C93" s="18"/>
      <c r="D93" s="18"/>
      <c r="E93" s="18"/>
      <c r="F93" s="18"/>
      <c r="G93" s="18"/>
      <c r="H93" s="18"/>
      <c r="I93" s="18"/>
      <c r="J93" s="18"/>
      <c r="K93" s="18"/>
    </row>
    <row r="94" spans="1:11" x14ac:dyDescent="0.2">
      <c r="A94" s="19" t="s">
        <v>130</v>
      </c>
      <c r="B94" s="20">
        <v>151</v>
      </c>
      <c r="C94" s="20">
        <v>83</v>
      </c>
      <c r="D94" s="20">
        <v>5</v>
      </c>
      <c r="E94" s="20">
        <v>6</v>
      </c>
      <c r="F94" s="20">
        <v>43</v>
      </c>
      <c r="G94" s="20">
        <v>4</v>
      </c>
      <c r="H94" s="20">
        <v>8</v>
      </c>
      <c r="I94" s="20">
        <v>2</v>
      </c>
      <c r="J94" s="20">
        <v>88</v>
      </c>
      <c r="K94" s="20">
        <v>53</v>
      </c>
    </row>
    <row r="95" spans="1:11" x14ac:dyDescent="0.2">
      <c r="A95" s="21" t="s">
        <v>126</v>
      </c>
      <c r="B95" s="30">
        <v>100</v>
      </c>
      <c r="C95" s="30">
        <v>54.966887</v>
      </c>
      <c r="D95" s="30">
        <v>3.311258</v>
      </c>
      <c r="E95" s="30">
        <v>3.9735100000000001</v>
      </c>
      <c r="F95" s="30">
        <v>28.476821000000001</v>
      </c>
      <c r="G95" s="30">
        <v>2.6490070000000001</v>
      </c>
      <c r="H95" s="30">
        <v>5.2980130000000001</v>
      </c>
      <c r="I95" s="30">
        <v>1.324503</v>
      </c>
      <c r="J95" s="30">
        <v>58.278146</v>
      </c>
      <c r="K95" s="30">
        <v>35.099338000000003</v>
      </c>
    </row>
    <row r="96" spans="1:11" x14ac:dyDescent="0.2">
      <c r="A96" s="19" t="s">
        <v>131</v>
      </c>
      <c r="B96" s="20">
        <v>1446</v>
      </c>
      <c r="C96" s="20">
        <v>1238</v>
      </c>
      <c r="D96" s="20">
        <v>55</v>
      </c>
      <c r="E96" s="20">
        <v>35</v>
      </c>
      <c r="F96" s="20">
        <v>75</v>
      </c>
      <c r="G96" s="20">
        <v>8</v>
      </c>
      <c r="H96" s="20">
        <v>20</v>
      </c>
      <c r="I96" s="20">
        <v>15</v>
      </c>
      <c r="J96" s="20">
        <v>1293</v>
      </c>
      <c r="K96" s="20">
        <v>118</v>
      </c>
    </row>
    <row r="97" spans="1:11" x14ac:dyDescent="0.2">
      <c r="A97" s="21" t="s">
        <v>126</v>
      </c>
      <c r="B97" s="30">
        <v>100</v>
      </c>
      <c r="C97" s="30">
        <v>85.615491000000006</v>
      </c>
      <c r="D97" s="30">
        <v>3.8035960000000002</v>
      </c>
      <c r="E97" s="30">
        <v>2.4204699999999999</v>
      </c>
      <c r="F97" s="30">
        <v>5.1867219999999996</v>
      </c>
      <c r="G97" s="30">
        <v>0.55325000000000002</v>
      </c>
      <c r="H97" s="30">
        <v>1.3831260000000001</v>
      </c>
      <c r="I97" s="30">
        <v>1.037344</v>
      </c>
      <c r="J97" s="30">
        <v>89.419087000000005</v>
      </c>
      <c r="K97" s="30">
        <v>8.1604430000000008</v>
      </c>
    </row>
    <row r="98" spans="1:11" x14ac:dyDescent="0.2">
      <c r="A98" s="19" t="s">
        <v>392</v>
      </c>
      <c r="B98" s="20">
        <v>150</v>
      </c>
      <c r="C98" s="20">
        <v>86</v>
      </c>
      <c r="D98" s="20">
        <v>6</v>
      </c>
      <c r="E98" s="20">
        <v>10</v>
      </c>
      <c r="F98" s="20">
        <v>37</v>
      </c>
      <c r="G98" s="20">
        <v>3</v>
      </c>
      <c r="H98" s="20">
        <v>7</v>
      </c>
      <c r="I98" s="20">
        <v>1</v>
      </c>
      <c r="J98" s="20">
        <v>92</v>
      </c>
      <c r="K98" s="20">
        <v>50</v>
      </c>
    </row>
    <row r="99" spans="1:11" x14ac:dyDescent="0.2">
      <c r="A99" s="21" t="s">
        <v>126</v>
      </c>
      <c r="B99" s="30">
        <v>100</v>
      </c>
      <c r="C99" s="30">
        <v>57.333333000000003</v>
      </c>
      <c r="D99" s="30">
        <v>4</v>
      </c>
      <c r="E99" s="30">
        <v>6.6666670000000003</v>
      </c>
      <c r="F99" s="30">
        <v>24.666667</v>
      </c>
      <c r="G99" s="30">
        <v>2</v>
      </c>
      <c r="H99" s="30">
        <v>4.6666670000000003</v>
      </c>
      <c r="I99" s="30">
        <v>0.66666700000000001</v>
      </c>
      <c r="J99" s="30">
        <v>61.333333000000003</v>
      </c>
      <c r="K99" s="30">
        <v>33.333333000000003</v>
      </c>
    </row>
    <row r="100" spans="1:11" x14ac:dyDescent="0.2">
      <c r="A100" s="19" t="s">
        <v>132</v>
      </c>
      <c r="B100" s="20">
        <v>372</v>
      </c>
      <c r="C100" s="20">
        <v>302</v>
      </c>
      <c r="D100" s="20">
        <v>10</v>
      </c>
      <c r="E100" s="20">
        <v>6</v>
      </c>
      <c r="F100" s="20">
        <v>37</v>
      </c>
      <c r="G100" s="20">
        <v>1</v>
      </c>
      <c r="H100" s="20">
        <v>11</v>
      </c>
      <c r="I100" s="20">
        <v>5</v>
      </c>
      <c r="J100" s="20">
        <v>312</v>
      </c>
      <c r="K100" s="20">
        <v>44</v>
      </c>
    </row>
    <row r="101" spans="1:11" x14ac:dyDescent="0.2">
      <c r="A101" s="21" t="s">
        <v>126</v>
      </c>
      <c r="B101" s="30">
        <v>100</v>
      </c>
      <c r="C101" s="30">
        <v>81.182795999999996</v>
      </c>
      <c r="D101" s="30">
        <v>2.6881719999999998</v>
      </c>
      <c r="E101" s="30">
        <v>1.612903</v>
      </c>
      <c r="F101" s="30">
        <v>9.946237</v>
      </c>
      <c r="G101" s="30">
        <v>0.26881699999999997</v>
      </c>
      <c r="H101" s="30">
        <v>2.9569890000000001</v>
      </c>
      <c r="I101" s="30">
        <v>1.3440859999999999</v>
      </c>
      <c r="J101" s="30">
        <v>83.870968000000005</v>
      </c>
      <c r="K101" s="30">
        <v>11.827957</v>
      </c>
    </row>
    <row r="102" spans="1:11" x14ac:dyDescent="0.2">
      <c r="A102" s="19" t="s">
        <v>867</v>
      </c>
      <c r="B102" s="20">
        <v>69</v>
      </c>
      <c r="C102" s="20">
        <v>3</v>
      </c>
      <c r="D102" s="20">
        <v>0</v>
      </c>
      <c r="E102" s="20">
        <v>2</v>
      </c>
      <c r="F102" s="20">
        <v>2</v>
      </c>
      <c r="G102" s="20">
        <v>0</v>
      </c>
      <c r="H102" s="20">
        <v>0</v>
      </c>
      <c r="I102" s="20">
        <v>62</v>
      </c>
      <c r="J102" s="20">
        <v>3</v>
      </c>
      <c r="K102" s="20">
        <v>4</v>
      </c>
    </row>
    <row r="103" spans="1:11" x14ac:dyDescent="0.2">
      <c r="A103" s="21" t="s">
        <v>126</v>
      </c>
      <c r="B103" s="30">
        <v>100</v>
      </c>
      <c r="C103" s="30">
        <v>4.3478260000000004</v>
      </c>
      <c r="D103" s="30">
        <v>0</v>
      </c>
      <c r="E103" s="30">
        <v>2.8985509999999999</v>
      </c>
      <c r="F103" s="30">
        <v>2.8985509999999999</v>
      </c>
      <c r="G103" s="30">
        <v>0</v>
      </c>
      <c r="H103" s="30">
        <v>0</v>
      </c>
      <c r="I103" s="30">
        <v>89.855072000000007</v>
      </c>
      <c r="J103" s="30">
        <v>4.3478260000000004</v>
      </c>
      <c r="K103" s="30">
        <v>5.7971009999999996</v>
      </c>
    </row>
    <row r="104" spans="1:11" x14ac:dyDescent="0.2">
      <c r="A104" s="18" t="s">
        <v>133</v>
      </c>
      <c r="B104" s="17">
        <v>92</v>
      </c>
      <c r="C104" s="17">
        <v>48</v>
      </c>
      <c r="D104" s="17">
        <v>2</v>
      </c>
      <c r="E104" s="17">
        <v>5</v>
      </c>
      <c r="F104" s="17">
        <v>30</v>
      </c>
      <c r="G104" s="17">
        <v>1</v>
      </c>
      <c r="H104" s="17">
        <v>4</v>
      </c>
      <c r="I104" s="17">
        <v>2</v>
      </c>
      <c r="J104" s="17">
        <v>50</v>
      </c>
      <c r="K104" s="17">
        <v>36</v>
      </c>
    </row>
    <row r="105" spans="1:11" x14ac:dyDescent="0.2">
      <c r="A105" s="21" t="s">
        <v>126</v>
      </c>
      <c r="B105" s="30">
        <v>100</v>
      </c>
      <c r="C105" s="30">
        <v>52.173912999999999</v>
      </c>
      <c r="D105" s="30">
        <v>2.1739130000000002</v>
      </c>
      <c r="E105" s="30">
        <v>5.4347830000000004</v>
      </c>
      <c r="F105" s="30">
        <v>32.608696000000002</v>
      </c>
      <c r="G105" s="30">
        <v>1.086957</v>
      </c>
      <c r="H105" s="30">
        <v>4.3478260000000004</v>
      </c>
      <c r="I105" s="30">
        <v>2.1739130000000002</v>
      </c>
      <c r="J105" s="30">
        <v>54.347825999999998</v>
      </c>
      <c r="K105" s="30">
        <v>39.130434999999999</v>
      </c>
    </row>
    <row r="106" spans="1:11" x14ac:dyDescent="0.2">
      <c r="A106" s="19" t="s">
        <v>134</v>
      </c>
      <c r="B106" s="20">
        <v>813</v>
      </c>
      <c r="C106" s="20">
        <v>694</v>
      </c>
      <c r="D106" s="20">
        <v>30</v>
      </c>
      <c r="E106" s="20">
        <v>24</v>
      </c>
      <c r="F106" s="20">
        <v>47</v>
      </c>
      <c r="G106" s="20">
        <v>1</v>
      </c>
      <c r="H106" s="20">
        <v>13</v>
      </c>
      <c r="I106" s="20">
        <v>4</v>
      </c>
      <c r="J106" s="20">
        <v>724</v>
      </c>
      <c r="K106" s="20">
        <v>72</v>
      </c>
    </row>
    <row r="107" spans="1:11" x14ac:dyDescent="0.2">
      <c r="A107" s="21" t="s">
        <v>126</v>
      </c>
      <c r="B107" s="30">
        <v>100</v>
      </c>
      <c r="C107" s="30">
        <v>85.362853999999999</v>
      </c>
      <c r="D107" s="30">
        <v>3.6900369999999998</v>
      </c>
      <c r="E107" s="30">
        <v>2.9520300000000002</v>
      </c>
      <c r="F107" s="30">
        <v>5.7810579999999998</v>
      </c>
      <c r="G107" s="30">
        <v>0.123001</v>
      </c>
      <c r="H107" s="30">
        <v>1.599016</v>
      </c>
      <c r="I107" s="30">
        <v>0.49200500000000003</v>
      </c>
      <c r="J107" s="30">
        <v>89.052891000000002</v>
      </c>
      <c r="K107" s="30">
        <v>8.8560890000000008</v>
      </c>
    </row>
    <row r="108" spans="1:11" x14ac:dyDescent="0.2">
      <c r="A108" s="19" t="s">
        <v>393</v>
      </c>
      <c r="B108" s="20">
        <v>65</v>
      </c>
      <c r="C108" s="20">
        <v>42</v>
      </c>
      <c r="D108" s="20">
        <v>1</v>
      </c>
      <c r="E108" s="20">
        <v>6</v>
      </c>
      <c r="F108" s="20">
        <v>14</v>
      </c>
      <c r="G108" s="20">
        <v>1</v>
      </c>
      <c r="H108" s="20">
        <v>1</v>
      </c>
      <c r="I108" s="20">
        <v>0</v>
      </c>
      <c r="J108" s="20">
        <v>43</v>
      </c>
      <c r="K108" s="20">
        <v>21</v>
      </c>
    </row>
    <row r="109" spans="1:11" x14ac:dyDescent="0.2">
      <c r="A109" s="21" t="s">
        <v>126</v>
      </c>
      <c r="B109" s="30">
        <v>100</v>
      </c>
      <c r="C109" s="30">
        <v>64.615385000000003</v>
      </c>
      <c r="D109" s="30">
        <v>1.538462</v>
      </c>
      <c r="E109" s="30">
        <v>9.2307690000000004</v>
      </c>
      <c r="F109" s="30">
        <v>21.538461999999999</v>
      </c>
      <c r="G109" s="30">
        <v>1.538462</v>
      </c>
      <c r="H109" s="30">
        <v>1.538462</v>
      </c>
      <c r="I109" s="30">
        <v>0</v>
      </c>
      <c r="J109" s="30">
        <v>66.153846000000001</v>
      </c>
      <c r="K109" s="30">
        <v>32.307692000000003</v>
      </c>
    </row>
    <row r="110" spans="1:11" x14ac:dyDescent="0.2">
      <c r="A110" s="19" t="s">
        <v>135</v>
      </c>
      <c r="B110" s="20">
        <v>83</v>
      </c>
      <c r="C110" s="20">
        <v>66</v>
      </c>
      <c r="D110" s="20">
        <v>0</v>
      </c>
      <c r="E110" s="20">
        <v>1</v>
      </c>
      <c r="F110" s="20">
        <v>14</v>
      </c>
      <c r="G110" s="20">
        <v>0</v>
      </c>
      <c r="H110" s="20">
        <v>1</v>
      </c>
      <c r="I110" s="20">
        <v>1</v>
      </c>
      <c r="J110" s="20">
        <v>66</v>
      </c>
      <c r="K110" s="20">
        <v>15</v>
      </c>
    </row>
    <row r="111" spans="1:11" x14ac:dyDescent="0.2">
      <c r="A111" s="21" t="s">
        <v>126</v>
      </c>
      <c r="B111" s="30">
        <v>100</v>
      </c>
      <c r="C111" s="30">
        <v>79.518072000000004</v>
      </c>
      <c r="D111" s="30">
        <v>0</v>
      </c>
      <c r="E111" s="30">
        <v>1.2048190000000001</v>
      </c>
      <c r="F111" s="30">
        <v>16.867470000000001</v>
      </c>
      <c r="G111" s="30">
        <v>0</v>
      </c>
      <c r="H111" s="30">
        <v>1.2048190000000001</v>
      </c>
      <c r="I111" s="30">
        <v>1.2048190000000001</v>
      </c>
      <c r="J111" s="30">
        <v>79.518072000000004</v>
      </c>
      <c r="K111" s="30">
        <v>18.072289000000001</v>
      </c>
    </row>
    <row r="112" spans="1:11" x14ac:dyDescent="0.2">
      <c r="A112" s="19" t="s">
        <v>868</v>
      </c>
      <c r="B112" s="20">
        <v>39</v>
      </c>
      <c r="C112" s="20">
        <v>1</v>
      </c>
      <c r="D112" s="20">
        <v>0</v>
      </c>
      <c r="E112" s="20">
        <v>1</v>
      </c>
      <c r="F112" s="20">
        <v>2</v>
      </c>
      <c r="G112" s="20">
        <v>0</v>
      </c>
      <c r="H112" s="20">
        <v>0</v>
      </c>
      <c r="I112" s="20">
        <v>35</v>
      </c>
      <c r="J112" s="20">
        <v>1</v>
      </c>
      <c r="K112" s="20">
        <v>3</v>
      </c>
    </row>
    <row r="113" spans="1:11" x14ac:dyDescent="0.2">
      <c r="A113" s="21" t="s">
        <v>126</v>
      </c>
      <c r="B113" s="30">
        <v>100</v>
      </c>
      <c r="C113" s="30">
        <v>2.5641029999999998</v>
      </c>
      <c r="D113" s="30">
        <v>0</v>
      </c>
      <c r="E113" s="30">
        <v>2.5641029999999998</v>
      </c>
      <c r="F113" s="30">
        <v>5.1282050000000003</v>
      </c>
      <c r="G113" s="30">
        <v>0</v>
      </c>
      <c r="H113" s="30">
        <v>0</v>
      </c>
      <c r="I113" s="30">
        <v>89.743589999999998</v>
      </c>
      <c r="J113" s="30">
        <v>2.5641029999999998</v>
      </c>
      <c r="K113" s="30">
        <v>7.6923079999999997</v>
      </c>
    </row>
    <row r="114" spans="1:11" x14ac:dyDescent="0.2">
      <c r="A114" s="18" t="s">
        <v>136</v>
      </c>
      <c r="B114" s="17">
        <v>59</v>
      </c>
      <c r="C114" s="17">
        <v>35</v>
      </c>
      <c r="D114" s="17">
        <v>3</v>
      </c>
      <c r="E114" s="17">
        <v>1</v>
      </c>
      <c r="F114" s="17">
        <v>13</v>
      </c>
      <c r="G114" s="17">
        <v>3</v>
      </c>
      <c r="H114" s="17">
        <v>4</v>
      </c>
      <c r="I114" s="17">
        <v>0</v>
      </c>
      <c r="J114" s="17">
        <v>38</v>
      </c>
      <c r="K114" s="17">
        <v>17</v>
      </c>
    </row>
    <row r="115" spans="1:11" x14ac:dyDescent="0.2">
      <c r="A115" s="21" t="s">
        <v>126</v>
      </c>
      <c r="B115" s="30">
        <v>100</v>
      </c>
      <c r="C115" s="30">
        <v>59.322034000000002</v>
      </c>
      <c r="D115" s="30">
        <v>5.084746</v>
      </c>
      <c r="E115" s="30">
        <v>1.6949149999999999</v>
      </c>
      <c r="F115" s="30">
        <v>22.033898000000001</v>
      </c>
      <c r="G115" s="30">
        <v>5.084746</v>
      </c>
      <c r="H115" s="30">
        <v>6.7796609999999999</v>
      </c>
      <c r="I115" s="30">
        <v>0</v>
      </c>
      <c r="J115" s="30">
        <v>64.406779999999998</v>
      </c>
      <c r="K115" s="30">
        <v>28.813559000000001</v>
      </c>
    </row>
    <row r="116" spans="1:11" x14ac:dyDescent="0.2">
      <c r="A116" s="19" t="s">
        <v>134</v>
      </c>
      <c r="B116" s="20">
        <v>632</v>
      </c>
      <c r="C116" s="20">
        <v>544</v>
      </c>
      <c r="D116" s="20">
        <v>25</v>
      </c>
      <c r="E116" s="20">
        <v>10</v>
      </c>
      <c r="F116" s="20">
        <v>28</v>
      </c>
      <c r="G116" s="20">
        <v>7</v>
      </c>
      <c r="H116" s="20">
        <v>7</v>
      </c>
      <c r="I116" s="20">
        <v>11</v>
      </c>
      <c r="J116" s="20">
        <v>569</v>
      </c>
      <c r="K116" s="20">
        <v>45</v>
      </c>
    </row>
    <row r="117" spans="1:11" x14ac:dyDescent="0.2">
      <c r="A117" s="21" t="s">
        <v>126</v>
      </c>
      <c r="B117" s="30">
        <v>100</v>
      </c>
      <c r="C117" s="30">
        <v>86.075948999999994</v>
      </c>
      <c r="D117" s="30">
        <v>3.9556960000000001</v>
      </c>
      <c r="E117" s="30">
        <v>1.5822780000000001</v>
      </c>
      <c r="F117" s="30">
        <v>4.4303800000000004</v>
      </c>
      <c r="G117" s="30">
        <v>1.1075950000000001</v>
      </c>
      <c r="H117" s="30">
        <v>1.1075950000000001</v>
      </c>
      <c r="I117" s="30">
        <v>1.7405060000000001</v>
      </c>
      <c r="J117" s="30">
        <v>90.031645999999995</v>
      </c>
      <c r="K117" s="30">
        <v>7.1202529999999999</v>
      </c>
    </row>
    <row r="118" spans="1:11" x14ac:dyDescent="0.2">
      <c r="A118" s="19" t="s">
        <v>393</v>
      </c>
      <c r="B118" s="20">
        <v>85</v>
      </c>
      <c r="C118" s="20">
        <v>44</v>
      </c>
      <c r="D118" s="20">
        <v>5</v>
      </c>
      <c r="E118" s="20">
        <v>4</v>
      </c>
      <c r="F118" s="20">
        <v>23</v>
      </c>
      <c r="G118" s="20">
        <v>2</v>
      </c>
      <c r="H118" s="20">
        <v>6</v>
      </c>
      <c r="I118" s="20">
        <v>1</v>
      </c>
      <c r="J118" s="20">
        <v>49</v>
      </c>
      <c r="K118" s="20">
        <v>29</v>
      </c>
    </row>
    <row r="119" spans="1:11" x14ac:dyDescent="0.2">
      <c r="A119" s="21" t="s">
        <v>126</v>
      </c>
      <c r="B119" s="30">
        <v>100</v>
      </c>
      <c r="C119" s="30">
        <v>51.764705999999997</v>
      </c>
      <c r="D119" s="30">
        <v>5.8823530000000002</v>
      </c>
      <c r="E119" s="30">
        <v>4.7058819999999999</v>
      </c>
      <c r="F119" s="30">
        <v>27.058824000000001</v>
      </c>
      <c r="G119" s="30">
        <v>2.3529409999999999</v>
      </c>
      <c r="H119" s="30">
        <v>7.0588240000000004</v>
      </c>
      <c r="I119" s="30">
        <v>1.176471</v>
      </c>
      <c r="J119" s="30">
        <v>57.647058999999999</v>
      </c>
      <c r="K119" s="30">
        <v>34.117646999999998</v>
      </c>
    </row>
    <row r="120" spans="1:11" x14ac:dyDescent="0.2">
      <c r="A120" s="19" t="s">
        <v>135</v>
      </c>
      <c r="B120" s="20">
        <v>289</v>
      </c>
      <c r="C120" s="20">
        <v>236</v>
      </c>
      <c r="D120" s="20">
        <v>10</v>
      </c>
      <c r="E120" s="20">
        <v>5</v>
      </c>
      <c r="F120" s="20">
        <v>23</v>
      </c>
      <c r="G120" s="20">
        <v>1</v>
      </c>
      <c r="H120" s="20">
        <v>10</v>
      </c>
      <c r="I120" s="20">
        <v>4</v>
      </c>
      <c r="J120" s="20">
        <v>246</v>
      </c>
      <c r="K120" s="20">
        <v>29</v>
      </c>
    </row>
    <row r="121" spans="1:11" x14ac:dyDescent="0.2">
      <c r="A121" s="21" t="s">
        <v>126</v>
      </c>
      <c r="B121" s="30">
        <v>100</v>
      </c>
      <c r="C121" s="30">
        <v>81.660899999999998</v>
      </c>
      <c r="D121" s="30">
        <v>3.4602080000000002</v>
      </c>
      <c r="E121" s="30">
        <v>1.7301040000000001</v>
      </c>
      <c r="F121" s="30">
        <v>7.9584780000000004</v>
      </c>
      <c r="G121" s="30">
        <v>0.34602100000000002</v>
      </c>
      <c r="H121" s="30">
        <v>3.4602080000000002</v>
      </c>
      <c r="I121" s="30">
        <v>1.384083</v>
      </c>
      <c r="J121" s="30">
        <v>85.121106999999995</v>
      </c>
      <c r="K121" s="30">
        <v>10.034602</v>
      </c>
    </row>
    <row r="122" spans="1:11" x14ac:dyDescent="0.2">
      <c r="A122" s="19" t="s">
        <v>868</v>
      </c>
      <c r="B122" s="20">
        <v>30</v>
      </c>
      <c r="C122" s="20">
        <v>2</v>
      </c>
      <c r="D122" s="20">
        <v>0</v>
      </c>
      <c r="E122" s="20">
        <v>1</v>
      </c>
      <c r="F122" s="20">
        <v>0</v>
      </c>
      <c r="G122" s="20">
        <v>0</v>
      </c>
      <c r="H122" s="20">
        <v>0</v>
      </c>
      <c r="I122" s="20">
        <v>27</v>
      </c>
      <c r="J122" s="20">
        <v>2</v>
      </c>
      <c r="K122" s="20">
        <v>1</v>
      </c>
    </row>
    <row r="123" spans="1:11" x14ac:dyDescent="0.2">
      <c r="A123" s="21" t="s">
        <v>126</v>
      </c>
      <c r="B123" s="30">
        <v>100</v>
      </c>
      <c r="C123" s="30">
        <v>6.6666670000000003</v>
      </c>
      <c r="D123" s="30">
        <v>0</v>
      </c>
      <c r="E123" s="30">
        <v>3.3333330000000001</v>
      </c>
      <c r="F123" s="30">
        <v>0</v>
      </c>
      <c r="G123" s="30">
        <v>0</v>
      </c>
      <c r="H123" s="30">
        <v>0</v>
      </c>
      <c r="I123" s="30">
        <v>90</v>
      </c>
      <c r="J123" s="30">
        <v>6.6666670000000003</v>
      </c>
      <c r="K123" s="30">
        <v>3.3333330000000001</v>
      </c>
    </row>
    <row r="124" spans="1:11" x14ac:dyDescent="0.2">
      <c r="A124" s="18" t="s">
        <v>869</v>
      </c>
      <c r="B124" s="18"/>
      <c r="C124" s="18"/>
      <c r="D124" s="18"/>
      <c r="E124" s="18"/>
      <c r="F124" s="18"/>
      <c r="G124" s="18"/>
      <c r="H124" s="18"/>
      <c r="I124" s="18"/>
      <c r="J124" s="18"/>
      <c r="K124" s="18"/>
    </row>
    <row r="125" spans="1:11" x14ac:dyDescent="0.2">
      <c r="A125" s="19" t="s">
        <v>870</v>
      </c>
      <c r="B125" s="20">
        <v>366</v>
      </c>
      <c r="C125" s="20">
        <v>217</v>
      </c>
      <c r="D125" s="20">
        <v>12</v>
      </c>
      <c r="E125" s="20">
        <v>14</v>
      </c>
      <c r="F125" s="20">
        <v>101</v>
      </c>
      <c r="G125" s="20">
        <v>6</v>
      </c>
      <c r="H125" s="20">
        <v>10</v>
      </c>
      <c r="I125" s="20">
        <v>6</v>
      </c>
      <c r="J125" s="20">
        <v>229</v>
      </c>
      <c r="K125" s="20">
        <v>121</v>
      </c>
    </row>
    <row r="126" spans="1:11" x14ac:dyDescent="0.2">
      <c r="A126" s="21" t="s">
        <v>126</v>
      </c>
      <c r="B126" s="30">
        <v>100</v>
      </c>
      <c r="C126" s="30">
        <v>59.289617</v>
      </c>
      <c r="D126" s="30">
        <v>3.278689</v>
      </c>
      <c r="E126" s="30">
        <v>3.8251369999999998</v>
      </c>
      <c r="F126" s="30">
        <v>27.595628000000001</v>
      </c>
      <c r="G126" s="30">
        <v>1.6393439999999999</v>
      </c>
      <c r="H126" s="30">
        <v>2.73224</v>
      </c>
      <c r="I126" s="30">
        <v>1.6393439999999999</v>
      </c>
      <c r="J126" s="30">
        <v>62.568306</v>
      </c>
      <c r="K126" s="30">
        <v>33.060108999999997</v>
      </c>
    </row>
    <row r="127" spans="1:11" x14ac:dyDescent="0.2">
      <c r="A127" s="19" t="s">
        <v>871</v>
      </c>
      <c r="B127" s="20">
        <v>1212</v>
      </c>
      <c r="C127" s="20">
        <v>1047</v>
      </c>
      <c r="D127" s="20">
        <v>48</v>
      </c>
      <c r="E127" s="20">
        <v>30</v>
      </c>
      <c r="F127" s="20">
        <v>60</v>
      </c>
      <c r="G127" s="20">
        <v>6</v>
      </c>
      <c r="H127" s="20">
        <v>15</v>
      </c>
      <c r="I127" s="20">
        <v>6</v>
      </c>
      <c r="J127" s="20">
        <v>1095</v>
      </c>
      <c r="K127" s="20">
        <v>96</v>
      </c>
    </row>
    <row r="128" spans="1:11" x14ac:dyDescent="0.2">
      <c r="A128" s="21" t="s">
        <v>126</v>
      </c>
      <c r="B128" s="30">
        <v>100</v>
      </c>
      <c r="C128" s="30">
        <v>86.386139</v>
      </c>
      <c r="D128" s="30">
        <v>3.9603959999999998</v>
      </c>
      <c r="E128" s="30">
        <v>2.4752480000000001</v>
      </c>
      <c r="F128" s="30">
        <v>4.9504950000000001</v>
      </c>
      <c r="G128" s="30">
        <v>0.49504999999999999</v>
      </c>
      <c r="H128" s="30">
        <v>1.2376240000000001</v>
      </c>
      <c r="I128" s="30">
        <v>0.49504999999999999</v>
      </c>
      <c r="J128" s="30">
        <v>90.346535000000003</v>
      </c>
      <c r="K128" s="30">
        <v>7.9207919999999996</v>
      </c>
    </row>
    <row r="129" spans="1:11" x14ac:dyDescent="0.2">
      <c r="A129" s="19" t="s">
        <v>137</v>
      </c>
      <c r="B129" s="20">
        <v>112</v>
      </c>
      <c r="C129" s="20">
        <v>100</v>
      </c>
      <c r="D129" s="20">
        <v>1</v>
      </c>
      <c r="E129" s="20">
        <v>7</v>
      </c>
      <c r="F129" s="20">
        <v>4</v>
      </c>
      <c r="G129" s="20">
        <v>0</v>
      </c>
      <c r="H129" s="20">
        <v>0</v>
      </c>
      <c r="I129" s="20">
        <v>0</v>
      </c>
      <c r="J129" s="20">
        <v>101</v>
      </c>
      <c r="K129" s="20">
        <v>11</v>
      </c>
    </row>
    <row r="130" spans="1:11" x14ac:dyDescent="0.2">
      <c r="A130" s="21" t="s">
        <v>126</v>
      </c>
      <c r="B130" s="30">
        <v>100</v>
      </c>
      <c r="C130" s="30">
        <v>89.285713999999999</v>
      </c>
      <c r="D130" s="30">
        <v>0.89285700000000001</v>
      </c>
      <c r="E130" s="30">
        <v>6.25</v>
      </c>
      <c r="F130" s="30">
        <v>3.5714290000000002</v>
      </c>
      <c r="G130" s="30">
        <v>0</v>
      </c>
      <c r="H130" s="30">
        <v>0</v>
      </c>
      <c r="I130" s="30">
        <v>0</v>
      </c>
      <c r="J130" s="30">
        <v>90.178571000000005</v>
      </c>
      <c r="K130" s="30">
        <v>9.8214290000000002</v>
      </c>
    </row>
    <row r="131" spans="1:11" x14ac:dyDescent="0.2">
      <c r="A131" s="19" t="s">
        <v>138</v>
      </c>
      <c r="B131" s="20">
        <v>673</v>
      </c>
      <c r="C131" s="20">
        <v>585</v>
      </c>
      <c r="D131" s="20">
        <v>18</v>
      </c>
      <c r="E131" s="20">
        <v>13</v>
      </c>
      <c r="F131" s="20">
        <v>34</v>
      </c>
      <c r="G131" s="20">
        <v>2</v>
      </c>
      <c r="H131" s="20">
        <v>17</v>
      </c>
      <c r="I131" s="20">
        <v>4</v>
      </c>
      <c r="J131" s="20">
        <v>603</v>
      </c>
      <c r="K131" s="20">
        <v>49</v>
      </c>
    </row>
    <row r="132" spans="1:11" x14ac:dyDescent="0.2">
      <c r="A132" s="21" t="s">
        <v>126</v>
      </c>
      <c r="B132" s="30">
        <v>100</v>
      </c>
      <c r="C132" s="30">
        <v>86.924220000000005</v>
      </c>
      <c r="D132" s="30">
        <v>2.6745909999999999</v>
      </c>
      <c r="E132" s="30">
        <v>1.9316489999999999</v>
      </c>
      <c r="F132" s="30">
        <v>5.0520060000000004</v>
      </c>
      <c r="G132" s="30">
        <v>0.29717700000000002</v>
      </c>
      <c r="H132" s="30">
        <v>2.5260030000000002</v>
      </c>
      <c r="I132" s="30">
        <v>0.59435400000000005</v>
      </c>
      <c r="J132" s="30">
        <v>89.598810999999998</v>
      </c>
      <c r="K132" s="30">
        <v>7.2808320000000002</v>
      </c>
    </row>
    <row r="133" spans="1:11" x14ac:dyDescent="0.2">
      <c r="A133" s="19" t="s">
        <v>872</v>
      </c>
      <c r="B133" s="20">
        <v>75</v>
      </c>
      <c r="C133" s="20">
        <v>54</v>
      </c>
      <c r="D133" s="20">
        <v>3</v>
      </c>
      <c r="E133" s="20">
        <v>2</v>
      </c>
      <c r="F133" s="20">
        <v>2</v>
      </c>
      <c r="G133" s="20">
        <v>1</v>
      </c>
      <c r="H133" s="20">
        <v>12</v>
      </c>
      <c r="I133" s="20">
        <v>1</v>
      </c>
      <c r="J133" s="20">
        <v>57</v>
      </c>
      <c r="K133" s="20">
        <v>5</v>
      </c>
    </row>
    <row r="134" spans="1:11" x14ac:dyDescent="0.2">
      <c r="A134" s="21" t="s">
        <v>126</v>
      </c>
      <c r="B134" s="30">
        <v>100</v>
      </c>
      <c r="C134" s="30">
        <v>72</v>
      </c>
      <c r="D134" s="30">
        <v>4</v>
      </c>
      <c r="E134" s="30">
        <v>2.6666669999999999</v>
      </c>
      <c r="F134" s="30">
        <v>2.6666669999999999</v>
      </c>
      <c r="G134" s="30">
        <v>1.3333330000000001</v>
      </c>
      <c r="H134" s="30">
        <v>16</v>
      </c>
      <c r="I134" s="30">
        <v>1.3333330000000001</v>
      </c>
      <c r="J134" s="30">
        <v>76</v>
      </c>
      <c r="K134" s="30">
        <v>6.6666670000000003</v>
      </c>
    </row>
    <row r="135" spans="1:11" x14ac:dyDescent="0.2">
      <c r="A135" s="19" t="s">
        <v>873</v>
      </c>
      <c r="B135" s="20">
        <v>178</v>
      </c>
      <c r="C135" s="20">
        <v>93</v>
      </c>
      <c r="D135" s="20">
        <v>5</v>
      </c>
      <c r="E135" s="20">
        <v>2</v>
      </c>
      <c r="F135" s="20">
        <v>5</v>
      </c>
      <c r="G135" s="20">
        <v>1</v>
      </c>
      <c r="H135" s="20">
        <v>2</v>
      </c>
      <c r="I135" s="20">
        <v>70</v>
      </c>
      <c r="J135" s="20">
        <v>98</v>
      </c>
      <c r="K135" s="20">
        <v>8</v>
      </c>
    </row>
    <row r="136" spans="1:11" x14ac:dyDescent="0.2">
      <c r="A136" s="21" t="s">
        <v>126</v>
      </c>
      <c r="B136" s="30">
        <v>100</v>
      </c>
      <c r="C136" s="30">
        <v>52.247191000000001</v>
      </c>
      <c r="D136" s="30">
        <v>2.808989</v>
      </c>
      <c r="E136" s="30">
        <v>1.123596</v>
      </c>
      <c r="F136" s="30">
        <v>2.808989</v>
      </c>
      <c r="G136" s="30">
        <v>0.56179800000000002</v>
      </c>
      <c r="H136" s="30">
        <v>1.123596</v>
      </c>
      <c r="I136" s="30">
        <v>39.325842999999999</v>
      </c>
      <c r="J136" s="30">
        <v>55.056179999999998</v>
      </c>
      <c r="K136" s="30">
        <v>4.4943819999999999</v>
      </c>
    </row>
    <row r="137" spans="1:11" x14ac:dyDescent="0.2">
      <c r="A137" s="19" t="s">
        <v>1441</v>
      </c>
      <c r="B137" s="20">
        <v>1644</v>
      </c>
      <c r="C137" s="20">
        <v>1402</v>
      </c>
      <c r="D137" s="20">
        <v>59</v>
      </c>
      <c r="E137" s="20">
        <v>43</v>
      </c>
      <c r="F137" s="20">
        <v>88</v>
      </c>
      <c r="G137" s="20">
        <v>9</v>
      </c>
      <c r="H137" s="20">
        <v>34</v>
      </c>
      <c r="I137" s="20">
        <v>9</v>
      </c>
      <c r="J137" s="20">
        <v>1461</v>
      </c>
      <c r="K137" s="20">
        <v>140</v>
      </c>
    </row>
    <row r="138" spans="1:11" x14ac:dyDescent="0.2">
      <c r="A138" s="21" t="s">
        <v>126</v>
      </c>
      <c r="B138" s="30">
        <v>100</v>
      </c>
      <c r="C138" s="30">
        <v>85.279804999999996</v>
      </c>
      <c r="D138" s="30">
        <v>3.5888080000000002</v>
      </c>
      <c r="E138" s="30">
        <v>2.6155719999999998</v>
      </c>
      <c r="F138" s="30">
        <v>5.3527979999999999</v>
      </c>
      <c r="G138" s="30">
        <v>0.54744499999999996</v>
      </c>
      <c r="H138" s="30">
        <v>2.068127</v>
      </c>
      <c r="I138" s="30">
        <v>0.54744499999999996</v>
      </c>
      <c r="J138" s="30">
        <v>88.868612999999996</v>
      </c>
      <c r="K138" s="30">
        <v>8.5158149999999999</v>
      </c>
    </row>
    <row r="139" spans="1:11" x14ac:dyDescent="0.2">
      <c r="A139" s="18" t="s">
        <v>874</v>
      </c>
      <c r="B139" s="18"/>
      <c r="C139" s="18"/>
      <c r="D139" s="18"/>
      <c r="E139" s="18"/>
      <c r="F139" s="18"/>
      <c r="G139" s="18"/>
      <c r="H139" s="18"/>
      <c r="I139" s="18"/>
      <c r="J139" s="18"/>
      <c r="K139" s="18"/>
    </row>
    <row r="140" spans="1:11" x14ac:dyDescent="0.2">
      <c r="A140" s="21" t="s">
        <v>875</v>
      </c>
      <c r="B140" s="34">
        <v>366</v>
      </c>
      <c r="C140" s="34">
        <v>217</v>
      </c>
      <c r="D140" s="34">
        <v>12</v>
      </c>
      <c r="E140" s="34">
        <v>14</v>
      </c>
      <c r="F140" s="34">
        <v>101</v>
      </c>
      <c r="G140" s="34">
        <v>6</v>
      </c>
      <c r="H140" s="34">
        <v>10</v>
      </c>
      <c r="I140" s="34">
        <v>6</v>
      </c>
      <c r="J140" s="34">
        <v>229</v>
      </c>
      <c r="K140" s="34">
        <v>121</v>
      </c>
    </row>
    <row r="141" spans="1:11" x14ac:dyDescent="0.2">
      <c r="A141" s="21" t="s">
        <v>126</v>
      </c>
      <c r="B141" s="30">
        <v>100</v>
      </c>
      <c r="C141" s="30">
        <v>59.289617</v>
      </c>
      <c r="D141" s="30">
        <v>3.278689</v>
      </c>
      <c r="E141" s="30">
        <v>3.8251369999999998</v>
      </c>
      <c r="F141" s="30">
        <v>27.595628000000001</v>
      </c>
      <c r="G141" s="30">
        <v>1.6393439999999999</v>
      </c>
      <c r="H141" s="30">
        <v>2.73224</v>
      </c>
      <c r="I141" s="30">
        <v>1.6393439999999999</v>
      </c>
      <c r="J141" s="30">
        <v>62.568306</v>
      </c>
      <c r="K141" s="30">
        <v>33.060108999999997</v>
      </c>
    </row>
    <row r="142" spans="1:11" x14ac:dyDescent="0.2">
      <c r="A142" s="21" t="s">
        <v>876</v>
      </c>
      <c r="B142" s="34">
        <v>954</v>
      </c>
      <c r="C142" s="34">
        <v>792</v>
      </c>
      <c r="D142" s="34">
        <v>44</v>
      </c>
      <c r="E142" s="34">
        <v>28</v>
      </c>
      <c r="F142" s="34">
        <v>66</v>
      </c>
      <c r="G142" s="34">
        <v>7</v>
      </c>
      <c r="H142" s="34">
        <v>13</v>
      </c>
      <c r="I142" s="34">
        <v>4</v>
      </c>
      <c r="J142" s="34">
        <v>836</v>
      </c>
      <c r="K142" s="34">
        <v>101</v>
      </c>
    </row>
    <row r="143" spans="1:11" x14ac:dyDescent="0.2">
      <c r="A143" s="21" t="s">
        <v>126</v>
      </c>
      <c r="B143" s="30">
        <v>100</v>
      </c>
      <c r="C143" s="30">
        <v>83.018867999999998</v>
      </c>
      <c r="D143" s="30">
        <v>4.6121590000000001</v>
      </c>
      <c r="E143" s="30">
        <v>2.9350100000000001</v>
      </c>
      <c r="F143" s="30">
        <v>6.9182389999999998</v>
      </c>
      <c r="G143" s="30">
        <v>0.73375299999999999</v>
      </c>
      <c r="H143" s="30">
        <v>1.3626830000000001</v>
      </c>
      <c r="I143" s="30">
        <v>0.41928700000000002</v>
      </c>
      <c r="J143" s="30">
        <v>87.631027000000003</v>
      </c>
      <c r="K143" s="30">
        <v>10.587002</v>
      </c>
    </row>
    <row r="144" spans="1:11" x14ac:dyDescent="0.2">
      <c r="A144" s="19" t="s">
        <v>877</v>
      </c>
      <c r="B144" s="20">
        <v>345</v>
      </c>
      <c r="C144" s="20">
        <v>303</v>
      </c>
      <c r="D144" s="20">
        <v>8</v>
      </c>
      <c r="E144" s="20">
        <v>8</v>
      </c>
      <c r="F144" s="20">
        <v>13</v>
      </c>
      <c r="G144" s="20">
        <v>0</v>
      </c>
      <c r="H144" s="20">
        <v>9</v>
      </c>
      <c r="I144" s="20">
        <v>4</v>
      </c>
      <c r="J144" s="20">
        <v>311</v>
      </c>
      <c r="K144" s="20">
        <v>21</v>
      </c>
    </row>
    <row r="145" spans="1:11" x14ac:dyDescent="0.2">
      <c r="A145" s="21" t="s">
        <v>126</v>
      </c>
      <c r="B145" s="30">
        <v>100</v>
      </c>
      <c r="C145" s="30">
        <v>87.826087000000001</v>
      </c>
      <c r="D145" s="30">
        <v>2.3188409999999999</v>
      </c>
      <c r="E145" s="30">
        <v>2.3188409999999999</v>
      </c>
      <c r="F145" s="30">
        <v>3.768116</v>
      </c>
      <c r="G145" s="30">
        <v>0</v>
      </c>
      <c r="H145" s="30">
        <v>2.6086960000000001</v>
      </c>
      <c r="I145" s="30">
        <v>1.1594199999999999</v>
      </c>
      <c r="J145" s="30">
        <v>90.144927999999993</v>
      </c>
      <c r="K145" s="30">
        <v>6.086957</v>
      </c>
    </row>
    <row r="146" spans="1:11" x14ac:dyDescent="0.2">
      <c r="A146" s="19" t="s">
        <v>878</v>
      </c>
      <c r="B146" s="20">
        <v>141</v>
      </c>
      <c r="C146" s="20">
        <v>127</v>
      </c>
      <c r="D146" s="20">
        <v>1</v>
      </c>
      <c r="E146" s="20">
        <v>4</v>
      </c>
      <c r="F146" s="20">
        <v>5</v>
      </c>
      <c r="G146" s="20">
        <v>0</v>
      </c>
      <c r="H146" s="20">
        <v>3</v>
      </c>
      <c r="I146" s="20">
        <v>1</v>
      </c>
      <c r="J146" s="20">
        <v>128</v>
      </c>
      <c r="K146" s="20">
        <v>9</v>
      </c>
    </row>
    <row r="147" spans="1:11" x14ac:dyDescent="0.2">
      <c r="A147" s="21" t="s">
        <v>126</v>
      </c>
      <c r="B147" s="30">
        <v>100</v>
      </c>
      <c r="C147" s="30">
        <v>90.070921999999996</v>
      </c>
      <c r="D147" s="30">
        <v>0.70921999999999996</v>
      </c>
      <c r="E147" s="30">
        <v>2.8368790000000002</v>
      </c>
      <c r="F147" s="30">
        <v>3.5460989999999999</v>
      </c>
      <c r="G147" s="30">
        <v>0</v>
      </c>
      <c r="H147" s="30">
        <v>2.1276600000000001</v>
      </c>
      <c r="I147" s="30">
        <v>0.70921999999999996</v>
      </c>
      <c r="J147" s="30">
        <v>90.780141999999998</v>
      </c>
      <c r="K147" s="30">
        <v>6.3829789999999997</v>
      </c>
    </row>
    <row r="148" spans="1:11" x14ac:dyDescent="0.2">
      <c r="A148" s="19" t="s">
        <v>879</v>
      </c>
      <c r="B148" s="20">
        <v>56</v>
      </c>
      <c r="C148" s="20">
        <v>51</v>
      </c>
      <c r="D148" s="20">
        <v>2</v>
      </c>
      <c r="E148" s="20">
        <v>0</v>
      </c>
      <c r="F148" s="20">
        <v>1</v>
      </c>
      <c r="G148" s="20">
        <v>0</v>
      </c>
      <c r="H148" s="20">
        <v>2</v>
      </c>
      <c r="I148" s="20">
        <v>0</v>
      </c>
      <c r="J148" s="20">
        <v>53</v>
      </c>
      <c r="K148" s="20">
        <v>1</v>
      </c>
    </row>
    <row r="149" spans="1:11" x14ac:dyDescent="0.2">
      <c r="A149" s="21" t="s">
        <v>126</v>
      </c>
      <c r="B149" s="30">
        <v>100</v>
      </c>
      <c r="C149" s="30">
        <v>91.071428999999995</v>
      </c>
      <c r="D149" s="30">
        <v>3.5714290000000002</v>
      </c>
      <c r="E149" s="30">
        <v>0</v>
      </c>
      <c r="F149" s="30">
        <v>1.785714</v>
      </c>
      <c r="G149" s="30">
        <v>0</v>
      </c>
      <c r="H149" s="30">
        <v>3.5714290000000002</v>
      </c>
      <c r="I149" s="30">
        <v>0</v>
      </c>
      <c r="J149" s="30">
        <v>94.642857000000006</v>
      </c>
      <c r="K149" s="30">
        <v>1.785714</v>
      </c>
    </row>
    <row r="150" spans="1:11" x14ac:dyDescent="0.2">
      <c r="A150" s="19" t="s">
        <v>880</v>
      </c>
      <c r="B150" s="20">
        <v>48</v>
      </c>
      <c r="C150" s="20">
        <v>46</v>
      </c>
      <c r="D150" s="20">
        <v>0</v>
      </c>
      <c r="E150" s="20">
        <v>0</v>
      </c>
      <c r="F150" s="20">
        <v>0</v>
      </c>
      <c r="G150" s="20">
        <v>0</v>
      </c>
      <c r="H150" s="20">
        <v>2</v>
      </c>
      <c r="I150" s="20">
        <v>0</v>
      </c>
      <c r="J150" s="20">
        <v>46</v>
      </c>
      <c r="K150" s="20">
        <v>0</v>
      </c>
    </row>
    <row r="151" spans="1:11" x14ac:dyDescent="0.2">
      <c r="A151" s="21" t="s">
        <v>126</v>
      </c>
      <c r="B151" s="30">
        <v>100</v>
      </c>
      <c r="C151" s="30">
        <v>95.833332999999996</v>
      </c>
      <c r="D151" s="30">
        <v>0</v>
      </c>
      <c r="E151" s="30">
        <v>0</v>
      </c>
      <c r="F151" s="30">
        <v>0</v>
      </c>
      <c r="G151" s="30">
        <v>0</v>
      </c>
      <c r="H151" s="30">
        <v>4.1666670000000003</v>
      </c>
      <c r="I151" s="30">
        <v>0</v>
      </c>
      <c r="J151" s="30">
        <v>95.833332999999996</v>
      </c>
      <c r="K151" s="30">
        <v>0</v>
      </c>
    </row>
    <row r="152" spans="1:11" x14ac:dyDescent="0.2">
      <c r="A152" s="19" t="s">
        <v>881</v>
      </c>
      <c r="B152" s="20">
        <v>20</v>
      </c>
      <c r="C152" s="20">
        <v>18</v>
      </c>
      <c r="D152" s="20">
        <v>0</v>
      </c>
      <c r="E152" s="20">
        <v>0</v>
      </c>
      <c r="F152" s="20">
        <v>0</v>
      </c>
      <c r="G152" s="20">
        <v>0</v>
      </c>
      <c r="H152" s="20">
        <v>2</v>
      </c>
      <c r="I152" s="20">
        <v>0</v>
      </c>
      <c r="J152" s="20">
        <v>18</v>
      </c>
      <c r="K152" s="20">
        <v>0</v>
      </c>
    </row>
    <row r="153" spans="1:11" x14ac:dyDescent="0.2">
      <c r="A153" s="21" t="s">
        <v>126</v>
      </c>
      <c r="B153" s="30">
        <v>100</v>
      </c>
      <c r="C153" s="30">
        <v>90</v>
      </c>
      <c r="D153" s="30">
        <v>0</v>
      </c>
      <c r="E153" s="30">
        <v>0</v>
      </c>
      <c r="F153" s="30">
        <v>0</v>
      </c>
      <c r="G153" s="30">
        <v>0</v>
      </c>
      <c r="H153" s="30">
        <v>10</v>
      </c>
      <c r="I153" s="30">
        <v>0</v>
      </c>
      <c r="J153" s="30">
        <v>90</v>
      </c>
      <c r="K153" s="30">
        <v>0</v>
      </c>
    </row>
    <row r="154" spans="1:11" x14ac:dyDescent="0.2">
      <c r="A154" s="19" t="s">
        <v>882</v>
      </c>
      <c r="B154" s="20">
        <v>4</v>
      </c>
      <c r="C154" s="20">
        <v>4</v>
      </c>
      <c r="D154" s="20">
        <v>0</v>
      </c>
      <c r="E154" s="20">
        <v>0</v>
      </c>
      <c r="F154" s="20">
        <v>0</v>
      </c>
      <c r="G154" s="20">
        <v>0</v>
      </c>
      <c r="H154" s="20">
        <v>0</v>
      </c>
      <c r="I154" s="20">
        <v>0</v>
      </c>
      <c r="J154" s="20">
        <v>4</v>
      </c>
      <c r="K154" s="20">
        <v>0</v>
      </c>
    </row>
    <row r="155" spans="1:11" x14ac:dyDescent="0.2">
      <c r="A155" s="21" t="s">
        <v>126</v>
      </c>
      <c r="B155" s="30">
        <v>100</v>
      </c>
      <c r="C155" s="30">
        <v>100</v>
      </c>
      <c r="D155" s="30">
        <v>0</v>
      </c>
      <c r="E155" s="30">
        <v>0</v>
      </c>
      <c r="F155" s="30">
        <v>0</v>
      </c>
      <c r="G155" s="30">
        <v>0</v>
      </c>
      <c r="H155" s="30">
        <v>0</v>
      </c>
      <c r="I155" s="30">
        <v>0</v>
      </c>
      <c r="J155" s="30">
        <v>100</v>
      </c>
      <c r="K155" s="30">
        <v>0</v>
      </c>
    </row>
    <row r="156" spans="1:11" x14ac:dyDescent="0.2">
      <c r="A156" s="19" t="s">
        <v>883</v>
      </c>
      <c r="B156" s="20">
        <v>2</v>
      </c>
      <c r="C156" s="20">
        <v>2</v>
      </c>
      <c r="D156" s="20">
        <v>0</v>
      </c>
      <c r="E156" s="20">
        <v>0</v>
      </c>
      <c r="F156" s="20">
        <v>0</v>
      </c>
      <c r="G156" s="20">
        <v>0</v>
      </c>
      <c r="H156" s="20">
        <v>0</v>
      </c>
      <c r="I156" s="20">
        <v>0</v>
      </c>
      <c r="J156" s="20">
        <v>2</v>
      </c>
      <c r="K156" s="20">
        <v>0</v>
      </c>
    </row>
    <row r="157" spans="1:11" x14ac:dyDescent="0.2">
      <c r="A157" s="21" t="s">
        <v>126</v>
      </c>
      <c r="B157" s="30">
        <v>100</v>
      </c>
      <c r="C157" s="30">
        <v>100</v>
      </c>
      <c r="D157" s="30">
        <v>0</v>
      </c>
      <c r="E157" s="30">
        <v>0</v>
      </c>
      <c r="F157" s="30">
        <v>0</v>
      </c>
      <c r="G157" s="30">
        <v>0</v>
      </c>
      <c r="H157" s="30">
        <v>0</v>
      </c>
      <c r="I157" s="30">
        <v>0</v>
      </c>
      <c r="J157" s="30">
        <v>100</v>
      </c>
      <c r="K157" s="30">
        <v>0</v>
      </c>
    </row>
    <row r="158" spans="1:11" x14ac:dyDescent="0.2">
      <c r="A158" s="19" t="s">
        <v>884</v>
      </c>
      <c r="B158" s="20">
        <v>2</v>
      </c>
      <c r="C158" s="20">
        <v>1</v>
      </c>
      <c r="D158" s="20">
        <v>0</v>
      </c>
      <c r="E158" s="20">
        <v>0</v>
      </c>
      <c r="F158" s="20">
        <v>0</v>
      </c>
      <c r="G158" s="20">
        <v>0</v>
      </c>
      <c r="H158" s="20">
        <v>1</v>
      </c>
      <c r="I158" s="20">
        <v>0</v>
      </c>
      <c r="J158" s="20">
        <v>1</v>
      </c>
      <c r="K158" s="20">
        <v>0</v>
      </c>
    </row>
    <row r="159" spans="1:11" x14ac:dyDescent="0.2">
      <c r="A159" s="21" t="s">
        <v>126</v>
      </c>
      <c r="B159" s="30">
        <v>100</v>
      </c>
      <c r="C159" s="30">
        <v>50</v>
      </c>
      <c r="D159" s="30">
        <v>0</v>
      </c>
      <c r="E159" s="30">
        <v>0</v>
      </c>
      <c r="F159" s="30">
        <v>0</v>
      </c>
      <c r="G159" s="30">
        <v>0</v>
      </c>
      <c r="H159" s="30">
        <v>50</v>
      </c>
      <c r="I159" s="30">
        <v>0</v>
      </c>
      <c r="J159" s="30">
        <v>50</v>
      </c>
      <c r="K159" s="30">
        <v>0</v>
      </c>
    </row>
    <row r="160" spans="1:11" x14ac:dyDescent="0.2">
      <c r="A160" s="19" t="s">
        <v>873</v>
      </c>
      <c r="B160" s="20">
        <v>250</v>
      </c>
      <c r="C160" s="20">
        <v>151</v>
      </c>
      <c r="D160" s="20">
        <v>9</v>
      </c>
      <c r="E160" s="20">
        <v>5</v>
      </c>
      <c r="F160" s="20">
        <v>8</v>
      </c>
      <c r="G160" s="20">
        <v>3</v>
      </c>
      <c r="H160" s="20">
        <v>4</v>
      </c>
      <c r="I160" s="20">
        <v>70</v>
      </c>
      <c r="J160" s="20">
        <v>160</v>
      </c>
      <c r="K160" s="20">
        <v>16</v>
      </c>
    </row>
    <row r="161" spans="1:11" x14ac:dyDescent="0.2">
      <c r="A161" s="21" t="s">
        <v>126</v>
      </c>
      <c r="B161" s="30">
        <v>100</v>
      </c>
      <c r="C161" s="30">
        <v>60.4</v>
      </c>
      <c r="D161" s="30">
        <v>3.6</v>
      </c>
      <c r="E161" s="30">
        <v>2</v>
      </c>
      <c r="F161" s="30">
        <v>3.2</v>
      </c>
      <c r="G161" s="30">
        <v>1.2</v>
      </c>
      <c r="H161" s="30">
        <v>1.6</v>
      </c>
      <c r="I161" s="30">
        <v>28</v>
      </c>
      <c r="J161" s="30">
        <v>64</v>
      </c>
      <c r="K161" s="30">
        <v>6.4</v>
      </c>
    </row>
    <row r="162" spans="1:11" x14ac:dyDescent="0.2">
      <c r="A162" s="18" t="s">
        <v>885</v>
      </c>
      <c r="B162" s="18"/>
      <c r="C162" s="18"/>
      <c r="D162" s="18"/>
      <c r="E162" s="18"/>
      <c r="F162" s="18"/>
      <c r="G162" s="18"/>
      <c r="H162" s="18"/>
      <c r="I162" s="18"/>
      <c r="J162" s="18"/>
      <c r="K162" s="18"/>
    </row>
    <row r="163" spans="1:11" x14ac:dyDescent="0.2">
      <c r="A163" s="19" t="s">
        <v>886</v>
      </c>
      <c r="B163" s="20">
        <v>1712</v>
      </c>
      <c r="C163" s="20">
        <v>1712</v>
      </c>
      <c r="D163" s="20">
        <v>0</v>
      </c>
      <c r="E163" s="20">
        <v>0</v>
      </c>
      <c r="F163" s="20">
        <v>0</v>
      </c>
      <c r="G163" s="20">
        <v>0</v>
      </c>
      <c r="H163" s="20">
        <v>0</v>
      </c>
      <c r="I163" s="20">
        <v>0</v>
      </c>
      <c r="J163" s="20">
        <v>1712</v>
      </c>
      <c r="K163" s="20">
        <v>0</v>
      </c>
    </row>
    <row r="164" spans="1:11" x14ac:dyDescent="0.2">
      <c r="A164" s="21" t="s">
        <v>126</v>
      </c>
      <c r="B164" s="30">
        <v>100</v>
      </c>
      <c r="C164" s="30">
        <v>100</v>
      </c>
      <c r="D164" s="30">
        <v>0</v>
      </c>
      <c r="E164" s="30">
        <v>0</v>
      </c>
      <c r="F164" s="30">
        <v>0</v>
      </c>
      <c r="G164" s="30">
        <v>0</v>
      </c>
      <c r="H164" s="30">
        <v>0</v>
      </c>
      <c r="I164" s="30">
        <v>0</v>
      </c>
      <c r="J164" s="30">
        <v>100</v>
      </c>
      <c r="K164" s="30">
        <v>0</v>
      </c>
    </row>
    <row r="165" spans="1:11" x14ac:dyDescent="0.2">
      <c r="A165" s="19" t="s">
        <v>139</v>
      </c>
      <c r="B165" s="20">
        <v>76</v>
      </c>
      <c r="C165" s="20">
        <v>0</v>
      </c>
      <c r="D165" s="20">
        <v>76</v>
      </c>
      <c r="E165" s="20">
        <v>0</v>
      </c>
      <c r="F165" s="20">
        <v>0</v>
      </c>
      <c r="G165" s="20">
        <v>0</v>
      </c>
      <c r="H165" s="20">
        <v>0</v>
      </c>
      <c r="I165" s="20">
        <v>0</v>
      </c>
      <c r="J165" s="20">
        <v>76</v>
      </c>
      <c r="K165" s="20">
        <v>0</v>
      </c>
    </row>
    <row r="166" spans="1:11" x14ac:dyDescent="0.2">
      <c r="A166" s="21" t="s">
        <v>126</v>
      </c>
      <c r="B166" s="30">
        <v>100</v>
      </c>
      <c r="C166" s="30">
        <v>0</v>
      </c>
      <c r="D166" s="30">
        <v>100</v>
      </c>
      <c r="E166" s="30">
        <v>0</v>
      </c>
      <c r="F166" s="30">
        <v>0</v>
      </c>
      <c r="G166" s="30">
        <v>0</v>
      </c>
      <c r="H166" s="30">
        <v>0</v>
      </c>
      <c r="I166" s="30">
        <v>0</v>
      </c>
      <c r="J166" s="30">
        <v>100</v>
      </c>
      <c r="K166" s="30">
        <v>0</v>
      </c>
    </row>
    <row r="167" spans="1:11" x14ac:dyDescent="0.2">
      <c r="A167" s="19" t="s">
        <v>887</v>
      </c>
      <c r="B167" s="20">
        <v>59</v>
      </c>
      <c r="C167" s="20">
        <v>0</v>
      </c>
      <c r="D167" s="20">
        <v>0</v>
      </c>
      <c r="E167" s="20">
        <v>59</v>
      </c>
      <c r="F167" s="20">
        <v>0</v>
      </c>
      <c r="G167" s="20">
        <v>0</v>
      </c>
      <c r="H167" s="20">
        <v>0</v>
      </c>
      <c r="I167" s="20">
        <v>0</v>
      </c>
      <c r="J167" s="20">
        <v>0</v>
      </c>
      <c r="K167" s="20">
        <v>59</v>
      </c>
    </row>
    <row r="168" spans="1:11" x14ac:dyDescent="0.2">
      <c r="A168" s="21" t="s">
        <v>126</v>
      </c>
      <c r="B168" s="30">
        <v>100</v>
      </c>
      <c r="C168" s="30">
        <v>0</v>
      </c>
      <c r="D168" s="30">
        <v>0</v>
      </c>
      <c r="E168" s="30">
        <v>100</v>
      </c>
      <c r="F168" s="30">
        <v>0</v>
      </c>
      <c r="G168" s="30">
        <v>0</v>
      </c>
      <c r="H168" s="30">
        <v>0</v>
      </c>
      <c r="I168" s="30">
        <v>0</v>
      </c>
      <c r="J168" s="30">
        <v>0</v>
      </c>
      <c r="K168" s="30">
        <v>100</v>
      </c>
    </row>
    <row r="169" spans="1:11" x14ac:dyDescent="0.2">
      <c r="A169" s="19" t="s">
        <v>140</v>
      </c>
      <c r="B169" s="20">
        <v>194</v>
      </c>
      <c r="C169" s="20">
        <v>0</v>
      </c>
      <c r="D169" s="20">
        <v>0</v>
      </c>
      <c r="E169" s="20">
        <v>0</v>
      </c>
      <c r="F169" s="20">
        <v>194</v>
      </c>
      <c r="G169" s="20">
        <v>0</v>
      </c>
      <c r="H169" s="20">
        <v>0</v>
      </c>
      <c r="I169" s="20">
        <v>0</v>
      </c>
      <c r="J169" s="20">
        <v>0</v>
      </c>
      <c r="K169" s="20">
        <v>194</v>
      </c>
    </row>
    <row r="170" spans="1:11" x14ac:dyDescent="0.2">
      <c r="A170" s="21" t="s">
        <v>126</v>
      </c>
      <c r="B170" s="30">
        <v>100</v>
      </c>
      <c r="C170" s="30">
        <v>0</v>
      </c>
      <c r="D170" s="30">
        <v>0</v>
      </c>
      <c r="E170" s="30">
        <v>0</v>
      </c>
      <c r="F170" s="30">
        <v>100</v>
      </c>
      <c r="G170" s="30">
        <v>0</v>
      </c>
      <c r="H170" s="30">
        <v>0</v>
      </c>
      <c r="I170" s="30">
        <v>0</v>
      </c>
      <c r="J170" s="30">
        <v>0</v>
      </c>
      <c r="K170" s="30">
        <v>100</v>
      </c>
    </row>
    <row r="171" spans="1:11" x14ac:dyDescent="0.2">
      <c r="A171" s="19" t="s">
        <v>141</v>
      </c>
      <c r="B171" s="20">
        <v>16</v>
      </c>
      <c r="C171" s="20">
        <v>0</v>
      </c>
      <c r="D171" s="20">
        <v>0</v>
      </c>
      <c r="E171" s="20">
        <v>0</v>
      </c>
      <c r="F171" s="20">
        <v>0</v>
      </c>
      <c r="G171" s="20">
        <v>16</v>
      </c>
      <c r="H171" s="20">
        <v>0</v>
      </c>
      <c r="I171" s="20">
        <v>0</v>
      </c>
      <c r="J171" s="20">
        <v>0</v>
      </c>
      <c r="K171" s="20">
        <v>16</v>
      </c>
    </row>
    <row r="172" spans="1:11" x14ac:dyDescent="0.2">
      <c r="A172" s="21" t="s">
        <v>126</v>
      </c>
      <c r="B172" s="30">
        <v>100</v>
      </c>
      <c r="C172" s="30">
        <v>0</v>
      </c>
      <c r="D172" s="30">
        <v>0</v>
      </c>
      <c r="E172" s="30">
        <v>0</v>
      </c>
      <c r="F172" s="30">
        <v>0</v>
      </c>
      <c r="G172" s="30">
        <v>100</v>
      </c>
      <c r="H172" s="30">
        <v>0</v>
      </c>
      <c r="I172" s="30">
        <v>0</v>
      </c>
      <c r="J172" s="30">
        <v>0</v>
      </c>
      <c r="K172" s="30">
        <v>100</v>
      </c>
    </row>
    <row r="173" spans="1:11" x14ac:dyDescent="0.2">
      <c r="A173" s="19" t="s">
        <v>849</v>
      </c>
      <c r="B173" s="20">
        <v>46</v>
      </c>
      <c r="C173" s="20">
        <v>0</v>
      </c>
      <c r="D173" s="20">
        <v>0</v>
      </c>
      <c r="E173" s="20">
        <v>0</v>
      </c>
      <c r="F173" s="20">
        <v>0</v>
      </c>
      <c r="G173" s="20">
        <v>0</v>
      </c>
      <c r="H173" s="20">
        <v>46</v>
      </c>
      <c r="I173" s="20">
        <v>0</v>
      </c>
      <c r="J173" s="20">
        <v>0</v>
      </c>
      <c r="K173" s="20">
        <v>0</v>
      </c>
    </row>
    <row r="174" spans="1:11" x14ac:dyDescent="0.2">
      <c r="A174" s="21" t="s">
        <v>126</v>
      </c>
      <c r="B174" s="30">
        <v>100</v>
      </c>
      <c r="C174" s="30">
        <v>0</v>
      </c>
      <c r="D174" s="30">
        <v>0</v>
      </c>
      <c r="E174" s="30">
        <v>0</v>
      </c>
      <c r="F174" s="30">
        <v>0</v>
      </c>
      <c r="G174" s="30">
        <v>0</v>
      </c>
      <c r="H174" s="30">
        <v>100</v>
      </c>
      <c r="I174" s="30">
        <v>0</v>
      </c>
      <c r="J174" s="30">
        <v>0</v>
      </c>
      <c r="K174" s="30">
        <v>0</v>
      </c>
    </row>
    <row r="175" spans="1:11" x14ac:dyDescent="0.2">
      <c r="A175" s="19" t="s">
        <v>873</v>
      </c>
      <c r="B175" s="20">
        <v>85</v>
      </c>
      <c r="C175" s="20">
        <v>0</v>
      </c>
      <c r="D175" s="20">
        <v>0</v>
      </c>
      <c r="E175" s="20">
        <v>0</v>
      </c>
      <c r="F175" s="20">
        <v>0</v>
      </c>
      <c r="G175" s="20">
        <v>0</v>
      </c>
      <c r="H175" s="20">
        <v>0</v>
      </c>
      <c r="I175" s="20">
        <v>85</v>
      </c>
      <c r="J175" s="20">
        <v>0</v>
      </c>
      <c r="K175" s="20">
        <v>0</v>
      </c>
    </row>
    <row r="176" spans="1:11" x14ac:dyDescent="0.2">
      <c r="A176" s="21" t="s">
        <v>126</v>
      </c>
      <c r="B176" s="30">
        <v>100</v>
      </c>
      <c r="C176" s="30">
        <v>0</v>
      </c>
      <c r="D176" s="30">
        <v>0</v>
      </c>
      <c r="E176" s="30">
        <v>0</v>
      </c>
      <c r="F176" s="30">
        <v>0</v>
      </c>
      <c r="G176" s="30">
        <v>0</v>
      </c>
      <c r="H176" s="30">
        <v>0</v>
      </c>
      <c r="I176" s="30">
        <v>100</v>
      </c>
      <c r="J176" s="30">
        <v>0</v>
      </c>
      <c r="K176" s="30">
        <v>0</v>
      </c>
    </row>
    <row r="177" spans="1:11" x14ac:dyDescent="0.2">
      <c r="A177" s="18" t="s">
        <v>888</v>
      </c>
      <c r="B177" s="18"/>
      <c r="C177" s="18"/>
      <c r="D177" s="18"/>
      <c r="E177" s="18"/>
      <c r="F177" s="18"/>
      <c r="G177" s="18"/>
      <c r="H177" s="18"/>
      <c r="I177" s="18"/>
      <c r="J177" s="18"/>
      <c r="K177" s="18"/>
    </row>
    <row r="178" spans="1:11" x14ac:dyDescent="0.2">
      <c r="A178" s="19" t="s">
        <v>889</v>
      </c>
      <c r="B178" s="20">
        <v>1212</v>
      </c>
      <c r="C178" s="20">
        <v>1154</v>
      </c>
      <c r="D178" s="20">
        <v>58</v>
      </c>
      <c r="E178" s="20">
        <v>0</v>
      </c>
      <c r="F178" s="20">
        <v>0</v>
      </c>
      <c r="G178" s="20">
        <v>0</v>
      </c>
      <c r="H178" s="20">
        <v>0</v>
      </c>
      <c r="I178" s="20">
        <v>0</v>
      </c>
      <c r="J178" s="20">
        <v>1212</v>
      </c>
      <c r="K178" s="20">
        <v>0</v>
      </c>
    </row>
    <row r="179" spans="1:11" x14ac:dyDescent="0.2">
      <c r="A179" s="21" t="s">
        <v>126</v>
      </c>
      <c r="B179" s="30">
        <v>100</v>
      </c>
      <c r="C179" s="30">
        <v>95.214521000000005</v>
      </c>
      <c r="D179" s="30">
        <v>4.7854789999999996</v>
      </c>
      <c r="E179" s="30">
        <v>0</v>
      </c>
      <c r="F179" s="30">
        <v>0</v>
      </c>
      <c r="G179" s="30">
        <v>0</v>
      </c>
      <c r="H179" s="30">
        <v>0</v>
      </c>
      <c r="I179" s="30">
        <v>0</v>
      </c>
      <c r="J179" s="30">
        <v>100</v>
      </c>
      <c r="K179" s="30">
        <v>0</v>
      </c>
    </row>
    <row r="180" spans="1:11" x14ac:dyDescent="0.2">
      <c r="A180" s="19" t="s">
        <v>890</v>
      </c>
      <c r="B180" s="20">
        <v>24</v>
      </c>
      <c r="C180" s="20">
        <v>21</v>
      </c>
      <c r="D180" s="20">
        <v>3</v>
      </c>
      <c r="E180" s="20">
        <v>0</v>
      </c>
      <c r="F180" s="20">
        <v>0</v>
      </c>
      <c r="G180" s="20">
        <v>0</v>
      </c>
      <c r="H180" s="20">
        <v>0</v>
      </c>
      <c r="I180" s="20">
        <v>0</v>
      </c>
      <c r="J180" s="20">
        <v>24</v>
      </c>
      <c r="K180" s="20">
        <v>0</v>
      </c>
    </row>
    <row r="181" spans="1:11" x14ac:dyDescent="0.2">
      <c r="A181" s="21" t="s">
        <v>126</v>
      </c>
      <c r="B181" s="30">
        <v>100</v>
      </c>
      <c r="C181" s="30">
        <v>87.5</v>
      </c>
      <c r="D181" s="30">
        <v>12.5</v>
      </c>
      <c r="E181" s="30">
        <v>0</v>
      </c>
      <c r="F181" s="30">
        <v>0</v>
      </c>
      <c r="G181" s="30">
        <v>0</v>
      </c>
      <c r="H181" s="30">
        <v>0</v>
      </c>
      <c r="I181" s="30">
        <v>0</v>
      </c>
      <c r="J181" s="30">
        <v>100</v>
      </c>
      <c r="K181" s="30">
        <v>0</v>
      </c>
    </row>
    <row r="182" spans="1:11" x14ac:dyDescent="0.2">
      <c r="A182" s="19" t="s">
        <v>891</v>
      </c>
      <c r="B182" s="20">
        <v>76</v>
      </c>
      <c r="C182" s="20">
        <v>74</v>
      </c>
      <c r="D182" s="20">
        <v>2</v>
      </c>
      <c r="E182" s="20">
        <v>0</v>
      </c>
      <c r="F182" s="20">
        <v>0</v>
      </c>
      <c r="G182" s="20">
        <v>0</v>
      </c>
      <c r="H182" s="20">
        <v>0</v>
      </c>
      <c r="I182" s="20">
        <v>0</v>
      </c>
      <c r="J182" s="20">
        <v>76</v>
      </c>
      <c r="K182" s="20">
        <v>0</v>
      </c>
    </row>
    <row r="183" spans="1:11" x14ac:dyDescent="0.2">
      <c r="A183" s="21" t="s">
        <v>126</v>
      </c>
      <c r="B183" s="30">
        <v>100</v>
      </c>
      <c r="C183" s="30">
        <v>97.368420999999998</v>
      </c>
      <c r="D183" s="30">
        <v>2.6315789999999999</v>
      </c>
      <c r="E183" s="30">
        <v>0</v>
      </c>
      <c r="F183" s="30">
        <v>0</v>
      </c>
      <c r="G183" s="30">
        <v>0</v>
      </c>
      <c r="H183" s="30">
        <v>0</v>
      </c>
      <c r="I183" s="30">
        <v>0</v>
      </c>
      <c r="J183" s="30">
        <v>100</v>
      </c>
      <c r="K183" s="30">
        <v>0</v>
      </c>
    </row>
    <row r="184" spans="1:11" x14ac:dyDescent="0.2">
      <c r="A184" s="19" t="s">
        <v>892</v>
      </c>
      <c r="B184" s="20">
        <v>43</v>
      </c>
      <c r="C184" s="20">
        <v>40</v>
      </c>
      <c r="D184" s="20">
        <v>3</v>
      </c>
      <c r="E184" s="20">
        <v>0</v>
      </c>
      <c r="F184" s="20">
        <v>0</v>
      </c>
      <c r="G184" s="20">
        <v>0</v>
      </c>
      <c r="H184" s="20">
        <v>0</v>
      </c>
      <c r="I184" s="20">
        <v>0</v>
      </c>
      <c r="J184" s="20">
        <v>43</v>
      </c>
      <c r="K184" s="20">
        <v>0</v>
      </c>
    </row>
    <row r="185" spans="1:11" x14ac:dyDescent="0.2">
      <c r="A185" s="21" t="s">
        <v>126</v>
      </c>
      <c r="B185" s="30">
        <v>100</v>
      </c>
      <c r="C185" s="30">
        <v>93.023256000000003</v>
      </c>
      <c r="D185" s="30">
        <v>6.9767440000000001</v>
      </c>
      <c r="E185" s="30">
        <v>0</v>
      </c>
      <c r="F185" s="30">
        <v>0</v>
      </c>
      <c r="G185" s="30">
        <v>0</v>
      </c>
      <c r="H185" s="30">
        <v>0</v>
      </c>
      <c r="I185" s="30">
        <v>0</v>
      </c>
      <c r="J185" s="30">
        <v>100</v>
      </c>
      <c r="K185" s="30">
        <v>0</v>
      </c>
    </row>
    <row r="186" spans="1:11" x14ac:dyDescent="0.2">
      <c r="A186" s="19" t="s">
        <v>893</v>
      </c>
      <c r="B186" s="20">
        <v>14</v>
      </c>
      <c r="C186" s="20">
        <v>13</v>
      </c>
      <c r="D186" s="20">
        <v>1</v>
      </c>
      <c r="E186" s="20">
        <v>0</v>
      </c>
      <c r="F186" s="20">
        <v>0</v>
      </c>
      <c r="G186" s="20">
        <v>0</v>
      </c>
      <c r="H186" s="20">
        <v>0</v>
      </c>
      <c r="I186" s="20">
        <v>0</v>
      </c>
      <c r="J186" s="20">
        <v>14</v>
      </c>
      <c r="K186" s="20">
        <v>0</v>
      </c>
    </row>
    <row r="187" spans="1:11" x14ac:dyDescent="0.2">
      <c r="A187" s="21" t="s">
        <v>126</v>
      </c>
      <c r="B187" s="30">
        <v>100</v>
      </c>
      <c r="C187" s="30">
        <v>92.857142999999994</v>
      </c>
      <c r="D187" s="30">
        <v>7.1428570000000002</v>
      </c>
      <c r="E187" s="30">
        <v>0</v>
      </c>
      <c r="F187" s="30">
        <v>0</v>
      </c>
      <c r="G187" s="30">
        <v>0</v>
      </c>
      <c r="H187" s="30">
        <v>0</v>
      </c>
      <c r="I187" s="30">
        <v>0</v>
      </c>
      <c r="J187" s="30">
        <v>100</v>
      </c>
      <c r="K187" s="30">
        <v>0</v>
      </c>
    </row>
    <row r="188" spans="1:11" x14ac:dyDescent="0.2">
      <c r="A188" s="19" t="s">
        <v>894</v>
      </c>
      <c r="B188" s="20">
        <v>5</v>
      </c>
      <c r="C188" s="20">
        <v>5</v>
      </c>
      <c r="D188" s="20">
        <v>0</v>
      </c>
      <c r="E188" s="20">
        <v>0</v>
      </c>
      <c r="F188" s="20">
        <v>0</v>
      </c>
      <c r="G188" s="20">
        <v>0</v>
      </c>
      <c r="H188" s="20">
        <v>0</v>
      </c>
      <c r="I188" s="20">
        <v>0</v>
      </c>
      <c r="J188" s="20">
        <v>5</v>
      </c>
      <c r="K188" s="20">
        <v>0</v>
      </c>
    </row>
    <row r="189" spans="1:11" x14ac:dyDescent="0.2">
      <c r="A189" s="21" t="s">
        <v>126</v>
      </c>
      <c r="B189" s="30">
        <v>100</v>
      </c>
      <c r="C189" s="30">
        <v>100</v>
      </c>
      <c r="D189" s="30">
        <v>0</v>
      </c>
      <c r="E189" s="30">
        <v>0</v>
      </c>
      <c r="F189" s="30">
        <v>0</v>
      </c>
      <c r="G189" s="30">
        <v>0</v>
      </c>
      <c r="H189" s="30">
        <v>0</v>
      </c>
      <c r="I189" s="30">
        <v>0</v>
      </c>
      <c r="J189" s="30">
        <v>100</v>
      </c>
      <c r="K189" s="30">
        <v>0</v>
      </c>
    </row>
    <row r="190" spans="1:11" x14ac:dyDescent="0.2">
      <c r="A190" s="19" t="s">
        <v>873</v>
      </c>
      <c r="B190" s="20">
        <v>414</v>
      </c>
      <c r="C190" s="20">
        <v>405</v>
      </c>
      <c r="D190" s="20">
        <v>9</v>
      </c>
      <c r="E190" s="20">
        <v>0</v>
      </c>
      <c r="F190" s="20">
        <v>0</v>
      </c>
      <c r="G190" s="20">
        <v>0</v>
      </c>
      <c r="H190" s="20">
        <v>0</v>
      </c>
      <c r="I190" s="20">
        <v>0</v>
      </c>
      <c r="J190" s="20">
        <v>414</v>
      </c>
      <c r="K190" s="20">
        <v>0</v>
      </c>
    </row>
    <row r="191" spans="1:11" x14ac:dyDescent="0.2">
      <c r="A191" s="21" t="s">
        <v>126</v>
      </c>
      <c r="B191" s="30">
        <v>100</v>
      </c>
      <c r="C191" s="30">
        <v>97.826087000000001</v>
      </c>
      <c r="D191" s="30">
        <v>2.1739130000000002</v>
      </c>
      <c r="E191" s="30">
        <v>0</v>
      </c>
      <c r="F191" s="30">
        <v>0</v>
      </c>
      <c r="G191" s="30">
        <v>0</v>
      </c>
      <c r="H191" s="30">
        <v>0</v>
      </c>
      <c r="I191" s="30">
        <v>0</v>
      </c>
      <c r="J191" s="30">
        <v>100</v>
      </c>
      <c r="K191" s="30">
        <v>0</v>
      </c>
    </row>
    <row r="192" spans="1:11" x14ac:dyDescent="0.2">
      <c r="A192" s="18" t="s">
        <v>895</v>
      </c>
      <c r="B192" s="18"/>
      <c r="C192" s="18"/>
      <c r="D192" s="18"/>
      <c r="E192" s="18"/>
      <c r="F192" s="18"/>
      <c r="G192" s="18"/>
      <c r="H192" s="18"/>
      <c r="I192" s="18"/>
      <c r="J192" s="18"/>
      <c r="K192" s="18"/>
    </row>
    <row r="193" spans="1:11" x14ac:dyDescent="0.2">
      <c r="A193" s="19" t="s">
        <v>889</v>
      </c>
      <c r="B193" s="20">
        <v>13</v>
      </c>
      <c r="C193" s="20">
        <v>0</v>
      </c>
      <c r="D193" s="20">
        <v>0</v>
      </c>
      <c r="E193" s="20">
        <v>1</v>
      </c>
      <c r="F193" s="20">
        <v>0</v>
      </c>
      <c r="G193" s="20">
        <v>0</v>
      </c>
      <c r="H193" s="20">
        <v>12</v>
      </c>
      <c r="I193" s="20">
        <v>0</v>
      </c>
      <c r="J193" s="20">
        <v>0</v>
      </c>
      <c r="K193" s="20">
        <v>1</v>
      </c>
    </row>
    <row r="194" spans="1:11" x14ac:dyDescent="0.2">
      <c r="A194" s="21" t="s">
        <v>126</v>
      </c>
      <c r="B194" s="30">
        <v>100</v>
      </c>
      <c r="C194" s="30">
        <v>0</v>
      </c>
      <c r="D194" s="30">
        <v>0</v>
      </c>
      <c r="E194" s="30">
        <v>7.6923079999999997</v>
      </c>
      <c r="F194" s="30">
        <v>0</v>
      </c>
      <c r="G194" s="30">
        <v>0</v>
      </c>
      <c r="H194" s="30">
        <v>92.307692000000003</v>
      </c>
      <c r="I194" s="30">
        <v>0</v>
      </c>
      <c r="J194" s="30">
        <v>0</v>
      </c>
      <c r="K194" s="30">
        <v>7.6923079999999997</v>
      </c>
    </row>
    <row r="195" spans="1:11" x14ac:dyDescent="0.2">
      <c r="A195" s="19" t="s">
        <v>890</v>
      </c>
      <c r="B195" s="20">
        <v>89</v>
      </c>
      <c r="C195" s="20">
        <v>0</v>
      </c>
      <c r="D195" s="20">
        <v>0</v>
      </c>
      <c r="E195" s="20">
        <v>23</v>
      </c>
      <c r="F195" s="20">
        <v>44</v>
      </c>
      <c r="G195" s="20">
        <v>13</v>
      </c>
      <c r="H195" s="20">
        <v>9</v>
      </c>
      <c r="I195" s="20">
        <v>0</v>
      </c>
      <c r="J195" s="20">
        <v>0</v>
      </c>
      <c r="K195" s="20">
        <v>80</v>
      </c>
    </row>
    <row r="196" spans="1:11" x14ac:dyDescent="0.2">
      <c r="A196" s="21" t="s">
        <v>126</v>
      </c>
      <c r="B196" s="30">
        <v>100</v>
      </c>
      <c r="C196" s="30">
        <v>0</v>
      </c>
      <c r="D196" s="30">
        <v>0</v>
      </c>
      <c r="E196" s="30">
        <v>25.842697000000001</v>
      </c>
      <c r="F196" s="30">
        <v>49.438201999999997</v>
      </c>
      <c r="G196" s="30">
        <v>14.606742000000001</v>
      </c>
      <c r="H196" s="30">
        <v>10.112360000000001</v>
      </c>
      <c r="I196" s="30">
        <v>0</v>
      </c>
      <c r="J196" s="30">
        <v>0</v>
      </c>
      <c r="K196" s="30">
        <v>89.887640000000005</v>
      </c>
    </row>
    <row r="197" spans="1:11" x14ac:dyDescent="0.2">
      <c r="A197" s="19" t="s">
        <v>891</v>
      </c>
      <c r="B197" s="20">
        <v>143</v>
      </c>
      <c r="C197" s="20">
        <v>0</v>
      </c>
      <c r="D197" s="20">
        <v>0</v>
      </c>
      <c r="E197" s="20">
        <v>19</v>
      </c>
      <c r="F197" s="20">
        <v>117</v>
      </c>
      <c r="G197" s="20">
        <v>3</v>
      </c>
      <c r="H197" s="20">
        <v>4</v>
      </c>
      <c r="I197" s="20">
        <v>0</v>
      </c>
      <c r="J197" s="20">
        <v>0</v>
      </c>
      <c r="K197" s="20">
        <v>139</v>
      </c>
    </row>
    <row r="198" spans="1:11" x14ac:dyDescent="0.2">
      <c r="A198" s="21" t="s">
        <v>126</v>
      </c>
      <c r="B198" s="30">
        <v>100</v>
      </c>
      <c r="C198" s="30">
        <v>0</v>
      </c>
      <c r="D198" s="30">
        <v>0</v>
      </c>
      <c r="E198" s="30">
        <v>13.286713000000001</v>
      </c>
      <c r="F198" s="30">
        <v>81.818181999999993</v>
      </c>
      <c r="G198" s="30">
        <v>2.0979019999999999</v>
      </c>
      <c r="H198" s="30">
        <v>2.7972030000000001</v>
      </c>
      <c r="I198" s="30">
        <v>0</v>
      </c>
      <c r="J198" s="30">
        <v>0</v>
      </c>
      <c r="K198" s="30">
        <v>97.202797000000004</v>
      </c>
    </row>
    <row r="199" spans="1:11" x14ac:dyDescent="0.2">
      <c r="A199" s="19" t="s">
        <v>892</v>
      </c>
      <c r="B199" s="20">
        <v>27</v>
      </c>
      <c r="C199" s="20">
        <v>0</v>
      </c>
      <c r="D199" s="20">
        <v>0</v>
      </c>
      <c r="E199" s="20">
        <v>7</v>
      </c>
      <c r="F199" s="20">
        <v>19</v>
      </c>
      <c r="G199" s="20">
        <v>0</v>
      </c>
      <c r="H199" s="20">
        <v>1</v>
      </c>
      <c r="I199" s="20">
        <v>0</v>
      </c>
      <c r="J199" s="20">
        <v>0</v>
      </c>
      <c r="K199" s="20">
        <v>26</v>
      </c>
    </row>
    <row r="200" spans="1:11" x14ac:dyDescent="0.2">
      <c r="A200" s="21" t="s">
        <v>126</v>
      </c>
      <c r="B200" s="30">
        <v>100</v>
      </c>
      <c r="C200" s="30">
        <v>0</v>
      </c>
      <c r="D200" s="30">
        <v>0</v>
      </c>
      <c r="E200" s="30">
        <v>25.925926</v>
      </c>
      <c r="F200" s="30">
        <v>70.370369999999994</v>
      </c>
      <c r="G200" s="30">
        <v>0</v>
      </c>
      <c r="H200" s="30">
        <v>3.7037040000000001</v>
      </c>
      <c r="I200" s="30">
        <v>0</v>
      </c>
      <c r="J200" s="30">
        <v>0</v>
      </c>
      <c r="K200" s="30">
        <v>96.296295999999998</v>
      </c>
    </row>
    <row r="201" spans="1:11" ht="11.15" customHeight="1" x14ac:dyDescent="0.2">
      <c r="A201" s="19" t="s">
        <v>893</v>
      </c>
      <c r="B201" s="20">
        <v>5</v>
      </c>
      <c r="C201" s="20">
        <v>0</v>
      </c>
      <c r="D201" s="20">
        <v>0</v>
      </c>
      <c r="E201" s="20">
        <v>1</v>
      </c>
      <c r="F201" s="20">
        <v>4</v>
      </c>
      <c r="G201" s="20">
        <v>0</v>
      </c>
      <c r="H201" s="20">
        <v>0</v>
      </c>
      <c r="I201" s="20">
        <v>0</v>
      </c>
      <c r="J201" s="20">
        <v>0</v>
      </c>
      <c r="K201" s="20">
        <v>5</v>
      </c>
    </row>
    <row r="202" spans="1:11" ht="11.15" customHeight="1" x14ac:dyDescent="0.2">
      <c r="A202" s="21" t="s">
        <v>126</v>
      </c>
      <c r="B202" s="30">
        <v>100</v>
      </c>
      <c r="C202" s="30">
        <v>0</v>
      </c>
      <c r="D202" s="30">
        <v>0</v>
      </c>
      <c r="E202" s="30">
        <v>20</v>
      </c>
      <c r="F202" s="30">
        <v>80</v>
      </c>
      <c r="G202" s="30">
        <v>0</v>
      </c>
      <c r="H202" s="30">
        <v>0</v>
      </c>
      <c r="I202" s="30">
        <v>0</v>
      </c>
      <c r="J202" s="30">
        <v>0</v>
      </c>
      <c r="K202" s="30">
        <v>100</v>
      </c>
    </row>
    <row r="203" spans="1:11" ht="11.15" customHeight="1" x14ac:dyDescent="0.2">
      <c r="A203" s="19" t="s">
        <v>894</v>
      </c>
      <c r="B203" s="20">
        <v>10</v>
      </c>
      <c r="C203" s="20">
        <v>0</v>
      </c>
      <c r="D203" s="20">
        <v>0</v>
      </c>
      <c r="E203" s="20">
        <v>6</v>
      </c>
      <c r="F203" s="20">
        <v>3</v>
      </c>
      <c r="G203" s="20">
        <v>0</v>
      </c>
      <c r="H203" s="20">
        <v>1</v>
      </c>
      <c r="I203" s="20">
        <v>0</v>
      </c>
      <c r="J203" s="20">
        <v>0</v>
      </c>
      <c r="K203" s="20">
        <v>9</v>
      </c>
    </row>
    <row r="204" spans="1:11" ht="11.15" customHeight="1" x14ac:dyDescent="0.2">
      <c r="A204" s="21" t="s">
        <v>126</v>
      </c>
      <c r="B204" s="30">
        <v>100</v>
      </c>
      <c r="C204" s="30">
        <v>0</v>
      </c>
      <c r="D204" s="30">
        <v>0</v>
      </c>
      <c r="E204" s="30">
        <v>60</v>
      </c>
      <c r="F204" s="30">
        <v>30</v>
      </c>
      <c r="G204" s="30">
        <v>0</v>
      </c>
      <c r="H204" s="30">
        <v>10</v>
      </c>
      <c r="I204" s="30">
        <v>0</v>
      </c>
      <c r="J204" s="30">
        <v>0</v>
      </c>
      <c r="K204" s="30">
        <v>90</v>
      </c>
    </row>
    <row r="205" spans="1:11" ht="11.15" customHeight="1" x14ac:dyDescent="0.2">
      <c r="A205" s="19" t="s">
        <v>873</v>
      </c>
      <c r="B205" s="20">
        <v>28</v>
      </c>
      <c r="C205" s="20">
        <v>0</v>
      </c>
      <c r="D205" s="20">
        <v>0</v>
      </c>
      <c r="E205" s="20">
        <v>2</v>
      </c>
      <c r="F205" s="20">
        <v>7</v>
      </c>
      <c r="G205" s="20">
        <v>0</v>
      </c>
      <c r="H205" s="20">
        <v>19</v>
      </c>
      <c r="I205" s="20">
        <v>0</v>
      </c>
      <c r="J205" s="20">
        <v>0</v>
      </c>
      <c r="K205" s="20">
        <v>9</v>
      </c>
    </row>
    <row r="206" spans="1:11" ht="11.15" customHeight="1" x14ac:dyDescent="0.2">
      <c r="A206" s="21" t="s">
        <v>126</v>
      </c>
      <c r="B206" s="30">
        <v>100</v>
      </c>
      <c r="C206" s="30">
        <v>0</v>
      </c>
      <c r="D206" s="30">
        <v>0</v>
      </c>
      <c r="E206" s="30">
        <v>7.1428570000000002</v>
      </c>
      <c r="F206" s="30">
        <v>25</v>
      </c>
      <c r="G206" s="30">
        <v>0</v>
      </c>
      <c r="H206" s="30">
        <v>67.857142999999994</v>
      </c>
      <c r="I206" s="30">
        <v>0</v>
      </c>
      <c r="J206" s="30">
        <v>0</v>
      </c>
      <c r="K206" s="30">
        <v>32.142856999999999</v>
      </c>
    </row>
    <row r="207" spans="1:11" ht="11.15" customHeight="1" x14ac:dyDescent="0.2">
      <c r="A207" s="18" t="s">
        <v>142</v>
      </c>
      <c r="B207" s="18"/>
      <c r="C207" s="18"/>
      <c r="D207" s="18"/>
      <c r="E207" s="18"/>
      <c r="F207" s="18"/>
      <c r="G207" s="18"/>
      <c r="H207" s="18"/>
      <c r="I207" s="18"/>
      <c r="J207" s="18"/>
      <c r="K207" s="18"/>
    </row>
    <row r="208" spans="1:11" ht="11.15" customHeight="1" x14ac:dyDescent="0.2">
      <c r="A208" s="19" t="s">
        <v>896</v>
      </c>
      <c r="B208" s="20">
        <v>90</v>
      </c>
      <c r="C208" s="20">
        <v>69</v>
      </c>
      <c r="D208" s="20">
        <v>7</v>
      </c>
      <c r="E208" s="20">
        <v>4</v>
      </c>
      <c r="F208" s="20">
        <v>8</v>
      </c>
      <c r="G208" s="20">
        <v>1</v>
      </c>
      <c r="H208" s="20">
        <v>0</v>
      </c>
      <c r="I208" s="20">
        <v>1</v>
      </c>
      <c r="J208" s="20">
        <v>76</v>
      </c>
      <c r="K208" s="20">
        <v>13</v>
      </c>
    </row>
    <row r="209" spans="1:11" ht="11.15" customHeight="1" x14ac:dyDescent="0.2">
      <c r="A209" s="21" t="s">
        <v>126</v>
      </c>
      <c r="B209" s="30">
        <v>100</v>
      </c>
      <c r="C209" s="30">
        <v>76.666667000000004</v>
      </c>
      <c r="D209" s="30">
        <v>7.7777779999999996</v>
      </c>
      <c r="E209" s="30">
        <v>4.4444439999999998</v>
      </c>
      <c r="F209" s="30">
        <v>8.8888890000000007</v>
      </c>
      <c r="G209" s="30">
        <v>1.111111</v>
      </c>
      <c r="H209" s="30">
        <v>0</v>
      </c>
      <c r="I209" s="30">
        <v>1.111111</v>
      </c>
      <c r="J209" s="30">
        <v>84.444444000000004</v>
      </c>
      <c r="K209" s="30">
        <v>14.444444000000001</v>
      </c>
    </row>
    <row r="210" spans="1:11" ht="11.15" customHeight="1" x14ac:dyDescent="0.2">
      <c r="A210" s="19" t="s">
        <v>897</v>
      </c>
      <c r="B210" s="20">
        <v>307</v>
      </c>
      <c r="C210" s="20">
        <v>240</v>
      </c>
      <c r="D210" s="20">
        <v>15</v>
      </c>
      <c r="E210" s="20">
        <v>11</v>
      </c>
      <c r="F210" s="20">
        <v>30</v>
      </c>
      <c r="G210" s="20">
        <v>2</v>
      </c>
      <c r="H210" s="20">
        <v>7</v>
      </c>
      <c r="I210" s="20">
        <v>2</v>
      </c>
      <c r="J210" s="20">
        <v>255</v>
      </c>
      <c r="K210" s="20">
        <v>43</v>
      </c>
    </row>
    <row r="211" spans="1:11" ht="11.15" customHeight="1" x14ac:dyDescent="0.2">
      <c r="A211" s="21" t="s">
        <v>126</v>
      </c>
      <c r="B211" s="30">
        <v>100</v>
      </c>
      <c r="C211" s="30">
        <v>78.175895999999995</v>
      </c>
      <c r="D211" s="30">
        <v>4.885993</v>
      </c>
      <c r="E211" s="30">
        <v>3.583062</v>
      </c>
      <c r="F211" s="30">
        <v>9.7719869999999993</v>
      </c>
      <c r="G211" s="30">
        <v>0.65146599999999999</v>
      </c>
      <c r="H211" s="30">
        <v>2.2801300000000002</v>
      </c>
      <c r="I211" s="30">
        <v>0.65146599999999999</v>
      </c>
      <c r="J211" s="30">
        <v>83.061888999999994</v>
      </c>
      <c r="K211" s="30">
        <v>14.006515</v>
      </c>
    </row>
    <row r="212" spans="1:11" ht="11.15" customHeight="1" x14ac:dyDescent="0.2">
      <c r="A212" s="19" t="s">
        <v>898</v>
      </c>
      <c r="B212" s="20">
        <v>392</v>
      </c>
      <c r="C212" s="20">
        <v>321</v>
      </c>
      <c r="D212" s="20">
        <v>14</v>
      </c>
      <c r="E212" s="20">
        <v>9</v>
      </c>
      <c r="F212" s="20">
        <v>36</v>
      </c>
      <c r="G212" s="20">
        <v>3</v>
      </c>
      <c r="H212" s="20">
        <v>6</v>
      </c>
      <c r="I212" s="20">
        <v>3</v>
      </c>
      <c r="J212" s="20">
        <v>335</v>
      </c>
      <c r="K212" s="20">
        <v>48</v>
      </c>
    </row>
    <row r="213" spans="1:11" ht="11.15" customHeight="1" x14ac:dyDescent="0.2">
      <c r="A213" s="21" t="s">
        <v>126</v>
      </c>
      <c r="B213" s="30">
        <v>100</v>
      </c>
      <c r="C213" s="30">
        <v>81.887754999999999</v>
      </c>
      <c r="D213" s="30">
        <v>3.5714290000000002</v>
      </c>
      <c r="E213" s="30">
        <v>2.2959179999999999</v>
      </c>
      <c r="F213" s="30">
        <v>9.1836730000000006</v>
      </c>
      <c r="G213" s="30">
        <v>0.76530600000000004</v>
      </c>
      <c r="H213" s="30">
        <v>1.5306120000000001</v>
      </c>
      <c r="I213" s="30">
        <v>0.76530600000000004</v>
      </c>
      <c r="J213" s="30">
        <v>85.459183999999993</v>
      </c>
      <c r="K213" s="30">
        <v>12.244897999999999</v>
      </c>
    </row>
    <row r="214" spans="1:11" ht="11.15" customHeight="1" x14ac:dyDescent="0.2">
      <c r="A214" s="19" t="s">
        <v>899</v>
      </c>
      <c r="B214" s="20">
        <v>379</v>
      </c>
      <c r="C214" s="20">
        <v>320</v>
      </c>
      <c r="D214" s="20">
        <v>16</v>
      </c>
      <c r="E214" s="20">
        <v>10</v>
      </c>
      <c r="F214" s="20">
        <v>22</v>
      </c>
      <c r="G214" s="20">
        <v>1</v>
      </c>
      <c r="H214" s="20">
        <v>4</v>
      </c>
      <c r="I214" s="20">
        <v>6</v>
      </c>
      <c r="J214" s="20">
        <v>336</v>
      </c>
      <c r="K214" s="20">
        <v>33</v>
      </c>
    </row>
    <row r="215" spans="1:11" ht="11.15" customHeight="1" x14ac:dyDescent="0.2">
      <c r="A215" s="21" t="s">
        <v>126</v>
      </c>
      <c r="B215" s="30">
        <v>100</v>
      </c>
      <c r="C215" s="30">
        <v>84.432717999999994</v>
      </c>
      <c r="D215" s="30">
        <v>4.2216360000000002</v>
      </c>
      <c r="E215" s="30">
        <v>2.638522</v>
      </c>
      <c r="F215" s="30">
        <v>5.8047490000000002</v>
      </c>
      <c r="G215" s="30">
        <v>0.26385199999999998</v>
      </c>
      <c r="H215" s="30">
        <v>1.055409</v>
      </c>
      <c r="I215" s="30">
        <v>1.583113</v>
      </c>
      <c r="J215" s="30">
        <v>88.654353999999998</v>
      </c>
      <c r="K215" s="30">
        <v>8.7071240000000003</v>
      </c>
    </row>
    <row r="216" spans="1:11" ht="11.15" customHeight="1" x14ac:dyDescent="0.2">
      <c r="A216" s="19" t="s">
        <v>900</v>
      </c>
      <c r="B216" s="20">
        <v>951</v>
      </c>
      <c r="C216" s="20">
        <v>755</v>
      </c>
      <c r="D216" s="20">
        <v>24</v>
      </c>
      <c r="E216" s="20">
        <v>24</v>
      </c>
      <c r="F216" s="20">
        <v>98</v>
      </c>
      <c r="G216" s="20">
        <v>9</v>
      </c>
      <c r="H216" s="20">
        <v>29</v>
      </c>
      <c r="I216" s="20">
        <v>12</v>
      </c>
      <c r="J216" s="20">
        <v>779</v>
      </c>
      <c r="K216" s="20">
        <v>131</v>
      </c>
    </row>
    <row r="217" spans="1:11" ht="11.15" customHeight="1" x14ac:dyDescent="0.2">
      <c r="A217" s="21" t="s">
        <v>126</v>
      </c>
      <c r="B217" s="30">
        <v>100</v>
      </c>
      <c r="C217" s="30">
        <v>79.390116000000006</v>
      </c>
      <c r="D217" s="30">
        <v>2.5236589999999999</v>
      </c>
      <c r="E217" s="30">
        <v>2.5236589999999999</v>
      </c>
      <c r="F217" s="30">
        <v>10.304942</v>
      </c>
      <c r="G217" s="30">
        <v>0.94637199999999999</v>
      </c>
      <c r="H217" s="30">
        <v>3.0494219999999999</v>
      </c>
      <c r="I217" s="30">
        <v>1.26183</v>
      </c>
      <c r="J217" s="30">
        <v>81.913775000000001</v>
      </c>
      <c r="K217" s="30">
        <v>13.774974</v>
      </c>
    </row>
    <row r="218" spans="1:11" ht="11.15" customHeight="1" x14ac:dyDescent="0.2">
      <c r="A218" s="19" t="s">
        <v>873</v>
      </c>
      <c r="B218" s="20">
        <v>69</v>
      </c>
      <c r="C218" s="20">
        <v>7</v>
      </c>
      <c r="D218" s="20">
        <v>0</v>
      </c>
      <c r="E218" s="20">
        <v>1</v>
      </c>
      <c r="F218" s="20">
        <v>0</v>
      </c>
      <c r="G218" s="20">
        <v>0</v>
      </c>
      <c r="H218" s="20">
        <v>0</v>
      </c>
      <c r="I218" s="20">
        <v>61</v>
      </c>
      <c r="J218" s="20">
        <v>7</v>
      </c>
      <c r="K218" s="20">
        <v>1</v>
      </c>
    </row>
    <row r="219" spans="1:11" ht="11.15" customHeight="1" x14ac:dyDescent="0.2">
      <c r="A219" s="21" t="s">
        <v>126</v>
      </c>
      <c r="B219" s="30">
        <v>100</v>
      </c>
      <c r="C219" s="30">
        <v>10.144928</v>
      </c>
      <c r="D219" s="30">
        <v>0</v>
      </c>
      <c r="E219" s="30">
        <v>1.4492750000000001</v>
      </c>
      <c r="F219" s="30">
        <v>0</v>
      </c>
      <c r="G219" s="30">
        <v>0</v>
      </c>
      <c r="H219" s="30">
        <v>0</v>
      </c>
      <c r="I219" s="30">
        <v>88.405797000000007</v>
      </c>
      <c r="J219" s="30">
        <v>10.144928</v>
      </c>
      <c r="K219" s="30">
        <v>1.4492750000000001</v>
      </c>
    </row>
    <row r="220" spans="1:11" ht="11.15" customHeight="1" x14ac:dyDescent="0.2">
      <c r="A220" s="18" t="s">
        <v>143</v>
      </c>
      <c r="B220" s="18"/>
      <c r="C220" s="18"/>
      <c r="D220" s="18"/>
      <c r="E220" s="18"/>
      <c r="F220" s="18"/>
      <c r="G220" s="18"/>
      <c r="H220" s="18"/>
      <c r="I220" s="18"/>
      <c r="J220" s="18"/>
      <c r="K220" s="18"/>
    </row>
    <row r="221" spans="1:11" ht="11.15" customHeight="1" x14ac:dyDescent="0.2">
      <c r="A221" s="21" t="s">
        <v>901</v>
      </c>
      <c r="B221" s="21"/>
      <c r="C221" s="21"/>
      <c r="D221" s="21"/>
      <c r="E221" s="21"/>
      <c r="F221" s="21"/>
      <c r="G221" s="21"/>
      <c r="H221" s="21"/>
      <c r="I221" s="21"/>
      <c r="J221" s="21"/>
      <c r="K221" s="21"/>
    </row>
    <row r="222" spans="1:11" ht="11.15" customHeight="1" x14ac:dyDescent="0.2">
      <c r="A222" s="19" t="s">
        <v>902</v>
      </c>
      <c r="B222" s="20">
        <v>546</v>
      </c>
      <c r="C222" s="20">
        <v>444</v>
      </c>
      <c r="D222" s="20">
        <v>30</v>
      </c>
      <c r="E222" s="20">
        <v>23</v>
      </c>
      <c r="F222" s="20">
        <v>32</v>
      </c>
      <c r="G222" s="20">
        <v>5</v>
      </c>
      <c r="H222" s="20">
        <v>8</v>
      </c>
      <c r="I222" s="20">
        <v>4</v>
      </c>
      <c r="J222" s="20">
        <v>474</v>
      </c>
      <c r="K222" s="20">
        <v>60</v>
      </c>
    </row>
    <row r="223" spans="1:11" ht="11.15" customHeight="1" x14ac:dyDescent="0.2">
      <c r="A223" s="21" t="s">
        <v>126</v>
      </c>
      <c r="B223" s="30">
        <v>100</v>
      </c>
      <c r="C223" s="30">
        <v>81.318680999999998</v>
      </c>
      <c r="D223" s="30">
        <v>5.4945050000000002</v>
      </c>
      <c r="E223" s="30">
        <v>4.2124540000000001</v>
      </c>
      <c r="F223" s="30">
        <v>5.8608060000000002</v>
      </c>
      <c r="G223" s="30">
        <v>0.91575099999999998</v>
      </c>
      <c r="H223" s="30">
        <v>1.465201</v>
      </c>
      <c r="I223" s="30">
        <v>0.73260099999999995</v>
      </c>
      <c r="J223" s="30">
        <v>86.813186999999999</v>
      </c>
      <c r="K223" s="30">
        <v>10.989011</v>
      </c>
    </row>
    <row r="224" spans="1:11" ht="11.15" customHeight="1" x14ac:dyDescent="0.2">
      <c r="A224" s="19" t="s">
        <v>903</v>
      </c>
      <c r="B224" s="20">
        <v>531</v>
      </c>
      <c r="C224" s="20">
        <v>445</v>
      </c>
      <c r="D224" s="20">
        <v>17</v>
      </c>
      <c r="E224" s="20">
        <v>11</v>
      </c>
      <c r="F224" s="20">
        <v>45</v>
      </c>
      <c r="G224" s="20">
        <v>3</v>
      </c>
      <c r="H224" s="20">
        <v>8</v>
      </c>
      <c r="I224" s="20">
        <v>2</v>
      </c>
      <c r="J224" s="20">
        <v>462</v>
      </c>
      <c r="K224" s="20">
        <v>59</v>
      </c>
    </row>
    <row r="225" spans="1:11" ht="11.15" customHeight="1" x14ac:dyDescent="0.2">
      <c r="A225" s="21" t="s">
        <v>126</v>
      </c>
      <c r="B225" s="30">
        <v>100</v>
      </c>
      <c r="C225" s="30">
        <v>83.804142999999996</v>
      </c>
      <c r="D225" s="30">
        <v>3.2015069999999999</v>
      </c>
      <c r="E225" s="30">
        <v>2.0715629999999998</v>
      </c>
      <c r="F225" s="30">
        <v>8.4745760000000008</v>
      </c>
      <c r="G225" s="30">
        <v>0.56497200000000003</v>
      </c>
      <c r="H225" s="30">
        <v>1.506591</v>
      </c>
      <c r="I225" s="30">
        <v>0.37664799999999998</v>
      </c>
      <c r="J225" s="30">
        <v>87.005650000000003</v>
      </c>
      <c r="K225" s="30">
        <v>11.111110999999999</v>
      </c>
    </row>
    <row r="226" spans="1:11" ht="11.15" customHeight="1" x14ac:dyDescent="0.2">
      <c r="A226" s="19" t="s">
        <v>904</v>
      </c>
      <c r="B226" s="20">
        <v>205</v>
      </c>
      <c r="C226" s="20">
        <v>168</v>
      </c>
      <c r="D226" s="20">
        <v>9</v>
      </c>
      <c r="E226" s="20">
        <v>2</v>
      </c>
      <c r="F226" s="20">
        <v>17</v>
      </c>
      <c r="G226" s="20">
        <v>2</v>
      </c>
      <c r="H226" s="20">
        <v>7</v>
      </c>
      <c r="I226" s="20">
        <v>0</v>
      </c>
      <c r="J226" s="20">
        <v>177</v>
      </c>
      <c r="K226" s="20">
        <v>21</v>
      </c>
    </row>
    <row r="227" spans="1:11" ht="11.15" customHeight="1" x14ac:dyDescent="0.2">
      <c r="A227" s="21" t="s">
        <v>126</v>
      </c>
      <c r="B227" s="30">
        <v>100</v>
      </c>
      <c r="C227" s="30">
        <v>81.951220000000006</v>
      </c>
      <c r="D227" s="30">
        <v>4.390244</v>
      </c>
      <c r="E227" s="30">
        <v>0.97560999999999998</v>
      </c>
      <c r="F227" s="30">
        <v>8.2926830000000002</v>
      </c>
      <c r="G227" s="30">
        <v>0.97560999999999998</v>
      </c>
      <c r="H227" s="30">
        <v>3.4146339999999999</v>
      </c>
      <c r="I227" s="30">
        <v>0</v>
      </c>
      <c r="J227" s="30">
        <v>86.341463000000005</v>
      </c>
      <c r="K227" s="30">
        <v>10.243902</v>
      </c>
    </row>
    <row r="228" spans="1:11" ht="11.15" customHeight="1" x14ac:dyDescent="0.2">
      <c r="A228" s="19" t="s">
        <v>905</v>
      </c>
      <c r="B228" s="20">
        <v>762</v>
      </c>
      <c r="C228" s="20">
        <v>606</v>
      </c>
      <c r="D228" s="20">
        <v>18</v>
      </c>
      <c r="E228" s="20">
        <v>16</v>
      </c>
      <c r="F228" s="20">
        <v>83</v>
      </c>
      <c r="G228" s="20">
        <v>4</v>
      </c>
      <c r="H228" s="20">
        <v>21</v>
      </c>
      <c r="I228" s="20">
        <v>14</v>
      </c>
      <c r="J228" s="20">
        <v>624</v>
      </c>
      <c r="K228" s="20">
        <v>103</v>
      </c>
    </row>
    <row r="229" spans="1:11" ht="11.15" customHeight="1" x14ac:dyDescent="0.2">
      <c r="A229" s="21" t="s">
        <v>126</v>
      </c>
      <c r="B229" s="30">
        <v>100</v>
      </c>
      <c r="C229" s="30">
        <v>79.527558999999997</v>
      </c>
      <c r="D229" s="30">
        <v>2.3622049999999999</v>
      </c>
      <c r="E229" s="30">
        <v>2.0997379999999999</v>
      </c>
      <c r="F229" s="30">
        <v>10.892388</v>
      </c>
      <c r="G229" s="30">
        <v>0.52493400000000001</v>
      </c>
      <c r="H229" s="30">
        <v>2.755906</v>
      </c>
      <c r="I229" s="30">
        <v>1.83727</v>
      </c>
      <c r="J229" s="30">
        <v>81.889764</v>
      </c>
      <c r="K229" s="30">
        <v>13.517060000000001</v>
      </c>
    </row>
    <row r="230" spans="1:11" ht="11.15" customHeight="1" x14ac:dyDescent="0.2">
      <c r="A230" s="19" t="s">
        <v>873</v>
      </c>
      <c r="B230" s="20">
        <v>144</v>
      </c>
      <c r="C230" s="20">
        <v>49</v>
      </c>
      <c r="D230" s="20">
        <v>2</v>
      </c>
      <c r="E230" s="20">
        <v>7</v>
      </c>
      <c r="F230" s="20">
        <v>17</v>
      </c>
      <c r="G230" s="20">
        <v>2</v>
      </c>
      <c r="H230" s="20">
        <v>2</v>
      </c>
      <c r="I230" s="20">
        <v>65</v>
      </c>
      <c r="J230" s="20">
        <v>51</v>
      </c>
      <c r="K230" s="20">
        <v>26</v>
      </c>
    </row>
    <row r="231" spans="1:11" ht="11.15" customHeight="1" x14ac:dyDescent="0.2">
      <c r="A231" s="21" t="s">
        <v>126</v>
      </c>
      <c r="B231" s="30">
        <v>100</v>
      </c>
      <c r="C231" s="30">
        <v>34.027777999999998</v>
      </c>
      <c r="D231" s="30">
        <v>1.388889</v>
      </c>
      <c r="E231" s="30">
        <v>4.8611110000000002</v>
      </c>
      <c r="F231" s="30">
        <v>11.805555999999999</v>
      </c>
      <c r="G231" s="30">
        <v>1.388889</v>
      </c>
      <c r="H231" s="30">
        <v>1.388889</v>
      </c>
      <c r="I231" s="30">
        <v>45.138888999999999</v>
      </c>
      <c r="J231" s="30">
        <v>35.416666999999997</v>
      </c>
      <c r="K231" s="30">
        <v>18.055555999999999</v>
      </c>
    </row>
    <row r="232" spans="1:11" ht="11.15" customHeight="1" x14ac:dyDescent="0.2">
      <c r="A232" s="18" t="s">
        <v>143</v>
      </c>
      <c r="B232" s="18"/>
      <c r="C232" s="18"/>
      <c r="D232" s="18"/>
      <c r="E232" s="18"/>
      <c r="F232" s="18"/>
      <c r="G232" s="18"/>
      <c r="H232" s="18"/>
      <c r="I232" s="18"/>
      <c r="J232" s="18"/>
      <c r="K232" s="18"/>
    </row>
    <row r="233" spans="1:11" ht="11.15" customHeight="1" x14ac:dyDescent="0.2">
      <c r="A233" s="21" t="s">
        <v>906</v>
      </c>
      <c r="B233" s="21"/>
      <c r="C233" s="21"/>
      <c r="D233" s="21"/>
      <c r="E233" s="21"/>
      <c r="F233" s="21"/>
      <c r="G233" s="21"/>
      <c r="H233" s="21"/>
      <c r="I233" s="21"/>
      <c r="J233" s="21"/>
      <c r="K233" s="21"/>
    </row>
    <row r="234" spans="1:11" ht="11.15" customHeight="1" x14ac:dyDescent="0.2">
      <c r="A234" s="19" t="s">
        <v>902</v>
      </c>
      <c r="B234" s="20">
        <v>285</v>
      </c>
      <c r="C234" s="20">
        <v>229</v>
      </c>
      <c r="D234" s="20">
        <v>15</v>
      </c>
      <c r="E234" s="20">
        <v>9</v>
      </c>
      <c r="F234" s="20">
        <v>25</v>
      </c>
      <c r="G234" s="20">
        <v>1</v>
      </c>
      <c r="H234" s="20">
        <v>3</v>
      </c>
      <c r="I234" s="20">
        <v>3</v>
      </c>
      <c r="J234" s="20">
        <v>244</v>
      </c>
      <c r="K234" s="20">
        <v>35</v>
      </c>
    </row>
    <row r="235" spans="1:11" ht="11.15" customHeight="1" x14ac:dyDescent="0.2">
      <c r="A235" s="21" t="s">
        <v>126</v>
      </c>
      <c r="B235" s="30">
        <v>100</v>
      </c>
      <c r="C235" s="30">
        <v>80.350876999999997</v>
      </c>
      <c r="D235" s="30">
        <v>5.2631579999999998</v>
      </c>
      <c r="E235" s="30">
        <v>3.1578949999999999</v>
      </c>
      <c r="F235" s="30">
        <v>8.7719299999999993</v>
      </c>
      <c r="G235" s="30">
        <v>0.35087699999999999</v>
      </c>
      <c r="H235" s="30">
        <v>1.052632</v>
      </c>
      <c r="I235" s="30">
        <v>1.052632</v>
      </c>
      <c r="J235" s="30">
        <v>85.614035000000001</v>
      </c>
      <c r="K235" s="30">
        <v>12.280702</v>
      </c>
    </row>
    <row r="236" spans="1:11" ht="11.15" customHeight="1" x14ac:dyDescent="0.2">
      <c r="A236" s="19" t="s">
        <v>903</v>
      </c>
      <c r="B236" s="20">
        <v>217</v>
      </c>
      <c r="C236" s="20">
        <v>171</v>
      </c>
      <c r="D236" s="20">
        <v>11</v>
      </c>
      <c r="E236" s="20">
        <v>7</v>
      </c>
      <c r="F236" s="20">
        <v>22</v>
      </c>
      <c r="G236" s="20">
        <v>2</v>
      </c>
      <c r="H236" s="20">
        <v>3</v>
      </c>
      <c r="I236" s="20">
        <v>1</v>
      </c>
      <c r="J236" s="20">
        <v>182</v>
      </c>
      <c r="K236" s="20">
        <v>31</v>
      </c>
    </row>
    <row r="237" spans="1:11" ht="11.15" customHeight="1" x14ac:dyDescent="0.2">
      <c r="A237" s="21" t="s">
        <v>126</v>
      </c>
      <c r="B237" s="30">
        <v>100</v>
      </c>
      <c r="C237" s="30">
        <v>78.801843000000005</v>
      </c>
      <c r="D237" s="30">
        <v>5.0691240000000004</v>
      </c>
      <c r="E237" s="30">
        <v>3.225806</v>
      </c>
      <c r="F237" s="30">
        <v>10.138249</v>
      </c>
      <c r="G237" s="30">
        <v>0.92165900000000001</v>
      </c>
      <c r="H237" s="30">
        <v>1.3824879999999999</v>
      </c>
      <c r="I237" s="30">
        <v>0.46082899999999999</v>
      </c>
      <c r="J237" s="30">
        <v>83.870968000000005</v>
      </c>
      <c r="K237" s="30">
        <v>14.285714</v>
      </c>
    </row>
    <row r="238" spans="1:11" ht="11.15" customHeight="1" x14ac:dyDescent="0.2">
      <c r="A238" s="19" t="s">
        <v>904</v>
      </c>
      <c r="B238" s="20">
        <v>142</v>
      </c>
      <c r="C238" s="20">
        <v>111</v>
      </c>
      <c r="D238" s="20">
        <v>7</v>
      </c>
      <c r="E238" s="20">
        <v>5</v>
      </c>
      <c r="F238" s="20">
        <v>14</v>
      </c>
      <c r="G238" s="20">
        <v>1</v>
      </c>
      <c r="H238" s="20">
        <v>3</v>
      </c>
      <c r="I238" s="20">
        <v>1</v>
      </c>
      <c r="J238" s="20">
        <v>118</v>
      </c>
      <c r="K238" s="20">
        <v>20</v>
      </c>
    </row>
    <row r="239" spans="1:11" ht="11.15" customHeight="1" x14ac:dyDescent="0.2">
      <c r="A239" s="21" t="s">
        <v>126</v>
      </c>
      <c r="B239" s="30">
        <v>100</v>
      </c>
      <c r="C239" s="30">
        <v>78.169014000000004</v>
      </c>
      <c r="D239" s="30">
        <v>4.9295770000000001</v>
      </c>
      <c r="E239" s="30">
        <v>3.5211269999999999</v>
      </c>
      <c r="F239" s="30">
        <v>9.8591549999999994</v>
      </c>
      <c r="G239" s="30">
        <v>0.70422499999999999</v>
      </c>
      <c r="H239" s="30">
        <v>2.112676</v>
      </c>
      <c r="I239" s="30">
        <v>0.70422499999999999</v>
      </c>
      <c r="J239" s="30">
        <v>83.098591999999996</v>
      </c>
      <c r="K239" s="30">
        <v>14.084507</v>
      </c>
    </row>
    <row r="240" spans="1:11" ht="11.15" customHeight="1" x14ac:dyDescent="0.2">
      <c r="A240" s="19" t="s">
        <v>905</v>
      </c>
      <c r="B240" s="20">
        <v>1184</v>
      </c>
      <c r="C240" s="20">
        <v>963</v>
      </c>
      <c r="D240" s="20">
        <v>36</v>
      </c>
      <c r="E240" s="20">
        <v>24</v>
      </c>
      <c r="F240" s="20">
        <v>109</v>
      </c>
      <c r="G240" s="20">
        <v>7</v>
      </c>
      <c r="H240" s="20">
        <v>31</v>
      </c>
      <c r="I240" s="20">
        <v>14</v>
      </c>
      <c r="J240" s="20">
        <v>999</v>
      </c>
      <c r="K240" s="20">
        <v>140</v>
      </c>
    </row>
    <row r="241" spans="1:11" ht="11.15" customHeight="1" x14ac:dyDescent="0.2">
      <c r="A241" s="21" t="s">
        <v>126</v>
      </c>
      <c r="B241" s="30">
        <v>100</v>
      </c>
      <c r="C241" s="30">
        <v>81.334458999999995</v>
      </c>
      <c r="D241" s="30">
        <v>3.0405410000000002</v>
      </c>
      <c r="E241" s="30">
        <v>2.0270269999999999</v>
      </c>
      <c r="F241" s="30">
        <v>9.2060809999999993</v>
      </c>
      <c r="G241" s="30">
        <v>0.59121599999999996</v>
      </c>
      <c r="H241" s="30">
        <v>2.6182430000000001</v>
      </c>
      <c r="I241" s="30">
        <v>1.1824319999999999</v>
      </c>
      <c r="J241" s="30">
        <v>84.375</v>
      </c>
      <c r="K241" s="30">
        <v>11.824324000000001</v>
      </c>
    </row>
    <row r="242" spans="1:11" ht="11.15" customHeight="1" x14ac:dyDescent="0.2">
      <c r="A242" s="19" t="s">
        <v>873</v>
      </c>
      <c r="B242" s="20">
        <v>360</v>
      </c>
      <c r="C242" s="20">
        <v>238</v>
      </c>
      <c r="D242" s="20">
        <v>7</v>
      </c>
      <c r="E242" s="20">
        <v>14</v>
      </c>
      <c r="F242" s="20">
        <v>24</v>
      </c>
      <c r="G242" s="20">
        <v>5</v>
      </c>
      <c r="H242" s="20">
        <v>6</v>
      </c>
      <c r="I242" s="20">
        <v>66</v>
      </c>
      <c r="J242" s="20">
        <v>245</v>
      </c>
      <c r="K242" s="20">
        <v>43</v>
      </c>
    </row>
    <row r="243" spans="1:11" ht="11.15" customHeight="1" x14ac:dyDescent="0.2">
      <c r="A243" s="21" t="s">
        <v>126</v>
      </c>
      <c r="B243" s="30">
        <v>100</v>
      </c>
      <c r="C243" s="30">
        <v>66.111110999999994</v>
      </c>
      <c r="D243" s="30">
        <v>1.9444440000000001</v>
      </c>
      <c r="E243" s="30">
        <v>3.8888889999999998</v>
      </c>
      <c r="F243" s="30">
        <v>6.6666670000000003</v>
      </c>
      <c r="G243" s="30">
        <v>1.388889</v>
      </c>
      <c r="H243" s="30">
        <v>1.6666669999999999</v>
      </c>
      <c r="I243" s="30">
        <v>18.333333</v>
      </c>
      <c r="J243" s="30">
        <v>68.055555999999996</v>
      </c>
      <c r="K243" s="30">
        <v>11.944444000000001</v>
      </c>
    </row>
    <row r="244" spans="1:11" ht="11.15" customHeight="1" x14ac:dyDescent="0.2">
      <c r="A244" s="18" t="s">
        <v>143</v>
      </c>
      <c r="B244" s="18"/>
      <c r="C244" s="18"/>
      <c r="D244" s="18"/>
      <c r="E244" s="18"/>
      <c r="F244" s="18"/>
      <c r="G244" s="18"/>
      <c r="H244" s="18"/>
      <c r="I244" s="18"/>
      <c r="J244" s="18"/>
      <c r="K244" s="18"/>
    </row>
    <row r="245" spans="1:11" ht="11.15" customHeight="1" x14ac:dyDescent="0.2">
      <c r="A245" s="21" t="s">
        <v>907</v>
      </c>
      <c r="B245" s="21"/>
      <c r="C245" s="21"/>
      <c r="D245" s="21"/>
      <c r="E245" s="21"/>
      <c r="F245" s="21"/>
      <c r="G245" s="21"/>
      <c r="H245" s="21"/>
      <c r="I245" s="21"/>
      <c r="J245" s="21"/>
      <c r="K245" s="21"/>
    </row>
    <row r="246" spans="1:11" ht="11.15" customHeight="1" x14ac:dyDescent="0.2">
      <c r="A246" s="19" t="s">
        <v>902</v>
      </c>
      <c r="B246" s="20">
        <v>330</v>
      </c>
      <c r="C246" s="20">
        <v>253</v>
      </c>
      <c r="D246" s="20">
        <v>21</v>
      </c>
      <c r="E246" s="20">
        <v>10</v>
      </c>
      <c r="F246" s="20">
        <v>34</v>
      </c>
      <c r="G246" s="20">
        <v>4</v>
      </c>
      <c r="H246" s="20">
        <v>7</v>
      </c>
      <c r="I246" s="20">
        <v>1</v>
      </c>
      <c r="J246" s="20">
        <v>274</v>
      </c>
      <c r="K246" s="20">
        <v>48</v>
      </c>
    </row>
    <row r="247" spans="1:11" ht="11.15" customHeight="1" x14ac:dyDescent="0.2">
      <c r="A247" s="21" t="s">
        <v>126</v>
      </c>
      <c r="B247" s="30">
        <v>100</v>
      </c>
      <c r="C247" s="30">
        <v>76.666667000000004</v>
      </c>
      <c r="D247" s="30">
        <v>6.3636359999999996</v>
      </c>
      <c r="E247" s="30">
        <v>3.030303</v>
      </c>
      <c r="F247" s="30">
        <v>10.30303</v>
      </c>
      <c r="G247" s="30">
        <v>1.212121</v>
      </c>
      <c r="H247" s="30">
        <v>2.1212119999999999</v>
      </c>
      <c r="I247" s="30">
        <v>0.30303000000000002</v>
      </c>
      <c r="J247" s="30">
        <v>83.030303000000004</v>
      </c>
      <c r="K247" s="30">
        <v>14.545455</v>
      </c>
    </row>
    <row r="248" spans="1:11" ht="11.15" customHeight="1" x14ac:dyDescent="0.2">
      <c r="A248" s="19" t="s">
        <v>903</v>
      </c>
      <c r="B248" s="20">
        <v>326</v>
      </c>
      <c r="C248" s="20">
        <v>263</v>
      </c>
      <c r="D248" s="20">
        <v>16</v>
      </c>
      <c r="E248" s="20">
        <v>10</v>
      </c>
      <c r="F248" s="20">
        <v>32</v>
      </c>
      <c r="G248" s="20">
        <v>2</v>
      </c>
      <c r="H248" s="20">
        <v>1</v>
      </c>
      <c r="I248" s="20">
        <v>2</v>
      </c>
      <c r="J248" s="20">
        <v>279</v>
      </c>
      <c r="K248" s="20">
        <v>44</v>
      </c>
    </row>
    <row r="249" spans="1:11" ht="11.15" customHeight="1" x14ac:dyDescent="0.2">
      <c r="A249" s="21" t="s">
        <v>126</v>
      </c>
      <c r="B249" s="30">
        <v>100</v>
      </c>
      <c r="C249" s="30">
        <v>80.674847</v>
      </c>
      <c r="D249" s="30">
        <v>4.9079750000000004</v>
      </c>
      <c r="E249" s="30">
        <v>3.067485</v>
      </c>
      <c r="F249" s="30">
        <v>9.8159510000000001</v>
      </c>
      <c r="G249" s="30">
        <v>0.61349699999999996</v>
      </c>
      <c r="H249" s="30">
        <v>0.30674800000000002</v>
      </c>
      <c r="I249" s="30">
        <v>0.61349699999999996</v>
      </c>
      <c r="J249" s="30">
        <v>85.582821999999993</v>
      </c>
      <c r="K249" s="30">
        <v>13.496933</v>
      </c>
    </row>
    <row r="250" spans="1:11" ht="11.15" customHeight="1" x14ac:dyDescent="0.2">
      <c r="A250" s="19" t="s">
        <v>904</v>
      </c>
      <c r="B250" s="20">
        <v>133</v>
      </c>
      <c r="C250" s="20">
        <v>109</v>
      </c>
      <c r="D250" s="20">
        <v>8</v>
      </c>
      <c r="E250" s="20">
        <v>3</v>
      </c>
      <c r="F250" s="20">
        <v>10</v>
      </c>
      <c r="G250" s="20">
        <v>0</v>
      </c>
      <c r="H250" s="20">
        <v>3</v>
      </c>
      <c r="I250" s="20">
        <v>0</v>
      </c>
      <c r="J250" s="20">
        <v>117</v>
      </c>
      <c r="K250" s="20">
        <v>13</v>
      </c>
    </row>
    <row r="251" spans="1:11" ht="11.15" customHeight="1" x14ac:dyDescent="0.2">
      <c r="A251" s="21" t="s">
        <v>126</v>
      </c>
      <c r="B251" s="30">
        <v>100</v>
      </c>
      <c r="C251" s="30">
        <v>81.954886999999999</v>
      </c>
      <c r="D251" s="30">
        <v>6.0150379999999997</v>
      </c>
      <c r="E251" s="30">
        <v>2.2556389999999999</v>
      </c>
      <c r="F251" s="30">
        <v>7.5187970000000002</v>
      </c>
      <c r="G251" s="30">
        <v>0</v>
      </c>
      <c r="H251" s="30">
        <v>2.2556389999999999</v>
      </c>
      <c r="I251" s="30">
        <v>0</v>
      </c>
      <c r="J251" s="30">
        <v>87.969925000000003</v>
      </c>
      <c r="K251" s="30">
        <v>9.7744359999999997</v>
      </c>
    </row>
    <row r="252" spans="1:11" ht="11.15" customHeight="1" x14ac:dyDescent="0.2">
      <c r="A252" s="19" t="s">
        <v>905</v>
      </c>
      <c r="B252" s="20">
        <v>1070</v>
      </c>
      <c r="C252" s="20">
        <v>877</v>
      </c>
      <c r="D252" s="20">
        <v>25</v>
      </c>
      <c r="E252" s="20">
        <v>24</v>
      </c>
      <c r="F252" s="20">
        <v>92</v>
      </c>
      <c r="G252" s="20">
        <v>7</v>
      </c>
      <c r="H252" s="20">
        <v>30</v>
      </c>
      <c r="I252" s="20">
        <v>15</v>
      </c>
      <c r="J252" s="20">
        <v>902</v>
      </c>
      <c r="K252" s="20">
        <v>123</v>
      </c>
    </row>
    <row r="253" spans="1:11" ht="11.15" customHeight="1" x14ac:dyDescent="0.2">
      <c r="A253" s="21" t="s">
        <v>126</v>
      </c>
      <c r="B253" s="30">
        <v>100</v>
      </c>
      <c r="C253" s="30">
        <v>81.962616999999995</v>
      </c>
      <c r="D253" s="30">
        <v>2.336449</v>
      </c>
      <c r="E253" s="30">
        <v>2.242991</v>
      </c>
      <c r="F253" s="30">
        <v>8.5981310000000004</v>
      </c>
      <c r="G253" s="30">
        <v>0.65420599999999995</v>
      </c>
      <c r="H253" s="30">
        <v>2.8037380000000001</v>
      </c>
      <c r="I253" s="30">
        <v>1.401869</v>
      </c>
      <c r="J253" s="30">
        <v>84.299064999999999</v>
      </c>
      <c r="K253" s="30">
        <v>11.495327</v>
      </c>
    </row>
    <row r="254" spans="1:11" ht="11.15" customHeight="1" x14ac:dyDescent="0.2">
      <c r="A254" s="19" t="s">
        <v>873</v>
      </c>
      <c r="B254" s="20">
        <v>329</v>
      </c>
      <c r="C254" s="20">
        <v>210</v>
      </c>
      <c r="D254" s="20">
        <v>6</v>
      </c>
      <c r="E254" s="20">
        <v>12</v>
      </c>
      <c r="F254" s="20">
        <v>26</v>
      </c>
      <c r="G254" s="20">
        <v>3</v>
      </c>
      <c r="H254" s="20">
        <v>5</v>
      </c>
      <c r="I254" s="20">
        <v>67</v>
      </c>
      <c r="J254" s="20">
        <v>216</v>
      </c>
      <c r="K254" s="20">
        <v>41</v>
      </c>
    </row>
    <row r="255" spans="1:11" ht="11.15" customHeight="1" x14ac:dyDescent="0.2">
      <c r="A255" s="21" t="s">
        <v>126</v>
      </c>
      <c r="B255" s="30">
        <v>100</v>
      </c>
      <c r="C255" s="30">
        <v>63.829787000000003</v>
      </c>
      <c r="D255" s="30">
        <v>1.8237080000000001</v>
      </c>
      <c r="E255" s="30">
        <v>3.6474160000000002</v>
      </c>
      <c r="F255" s="30">
        <v>7.902736</v>
      </c>
      <c r="G255" s="30">
        <v>0.91185400000000005</v>
      </c>
      <c r="H255" s="30">
        <v>1.519757</v>
      </c>
      <c r="I255" s="30">
        <v>20.364742</v>
      </c>
      <c r="J255" s="30">
        <v>65.653495000000007</v>
      </c>
      <c r="K255" s="30">
        <v>12.462006000000001</v>
      </c>
    </row>
    <row r="256" spans="1:11" ht="11.15" customHeight="1" x14ac:dyDescent="0.2">
      <c r="A256" s="18" t="s">
        <v>143</v>
      </c>
      <c r="B256" s="18"/>
      <c r="C256" s="18"/>
      <c r="D256" s="18"/>
      <c r="E256" s="18"/>
      <c r="F256" s="18"/>
      <c r="G256" s="18"/>
      <c r="H256" s="18"/>
      <c r="I256" s="18"/>
      <c r="J256" s="18"/>
      <c r="K256" s="18"/>
    </row>
    <row r="257" spans="1:11" ht="11.15" customHeight="1" x14ac:dyDescent="0.2">
      <c r="A257" s="21" t="s">
        <v>908</v>
      </c>
      <c r="B257" s="21"/>
      <c r="C257" s="21"/>
      <c r="D257" s="21"/>
      <c r="E257" s="21"/>
      <c r="F257" s="21"/>
      <c r="G257" s="21"/>
      <c r="H257" s="21"/>
      <c r="I257" s="21"/>
      <c r="J257" s="21"/>
      <c r="K257" s="21"/>
    </row>
    <row r="258" spans="1:11" ht="11.15" customHeight="1" x14ac:dyDescent="0.2">
      <c r="A258" s="19" t="s">
        <v>902</v>
      </c>
      <c r="B258" s="20">
        <v>39</v>
      </c>
      <c r="C258" s="20">
        <v>32</v>
      </c>
      <c r="D258" s="20">
        <v>2</v>
      </c>
      <c r="E258" s="20">
        <v>1</v>
      </c>
      <c r="F258" s="20">
        <v>4</v>
      </c>
      <c r="G258" s="20">
        <v>0</v>
      </c>
      <c r="H258" s="20">
        <v>0</v>
      </c>
      <c r="I258" s="20">
        <v>0</v>
      </c>
      <c r="J258" s="20">
        <v>34</v>
      </c>
      <c r="K258" s="20">
        <v>5</v>
      </c>
    </row>
    <row r="259" spans="1:11" ht="11.15" customHeight="1" x14ac:dyDescent="0.2">
      <c r="A259" s="21" t="s">
        <v>126</v>
      </c>
      <c r="B259" s="30">
        <v>100</v>
      </c>
      <c r="C259" s="30">
        <v>82.051282</v>
      </c>
      <c r="D259" s="30">
        <v>5.1282050000000003</v>
      </c>
      <c r="E259" s="30">
        <v>2.5641029999999998</v>
      </c>
      <c r="F259" s="30">
        <v>10.256410000000001</v>
      </c>
      <c r="G259" s="30">
        <v>0</v>
      </c>
      <c r="H259" s="30">
        <v>0</v>
      </c>
      <c r="I259" s="30">
        <v>0</v>
      </c>
      <c r="J259" s="30">
        <v>87.179486999999995</v>
      </c>
      <c r="K259" s="30">
        <v>12.820513</v>
      </c>
    </row>
    <row r="260" spans="1:11" ht="11.15" customHeight="1" x14ac:dyDescent="0.2">
      <c r="A260" s="19" t="s">
        <v>903</v>
      </c>
      <c r="B260" s="20">
        <v>75</v>
      </c>
      <c r="C260" s="20">
        <v>56</v>
      </c>
      <c r="D260" s="20">
        <v>3</v>
      </c>
      <c r="E260" s="20">
        <v>4</v>
      </c>
      <c r="F260" s="20">
        <v>9</v>
      </c>
      <c r="G260" s="20">
        <v>2</v>
      </c>
      <c r="H260" s="20">
        <v>0</v>
      </c>
      <c r="I260" s="20">
        <v>1</v>
      </c>
      <c r="J260" s="20">
        <v>59</v>
      </c>
      <c r="K260" s="20">
        <v>15</v>
      </c>
    </row>
    <row r="261" spans="1:11" ht="11.15" customHeight="1" x14ac:dyDescent="0.2">
      <c r="A261" s="21" t="s">
        <v>126</v>
      </c>
      <c r="B261" s="30">
        <v>100</v>
      </c>
      <c r="C261" s="30">
        <v>74.666667000000004</v>
      </c>
      <c r="D261" s="30">
        <v>4</v>
      </c>
      <c r="E261" s="30">
        <v>5.3333329999999997</v>
      </c>
      <c r="F261" s="30">
        <v>12</v>
      </c>
      <c r="G261" s="30">
        <v>2.6666669999999999</v>
      </c>
      <c r="H261" s="30">
        <v>0</v>
      </c>
      <c r="I261" s="30">
        <v>1.3333330000000001</v>
      </c>
      <c r="J261" s="30">
        <v>78.666667000000004</v>
      </c>
      <c r="K261" s="30">
        <v>20</v>
      </c>
    </row>
    <row r="262" spans="1:11" ht="11.15" customHeight="1" x14ac:dyDescent="0.2">
      <c r="A262" s="19" t="s">
        <v>904</v>
      </c>
      <c r="B262" s="20">
        <v>117</v>
      </c>
      <c r="C262" s="20">
        <v>91</v>
      </c>
      <c r="D262" s="20">
        <v>8</v>
      </c>
      <c r="E262" s="20">
        <v>6</v>
      </c>
      <c r="F262" s="20">
        <v>9</v>
      </c>
      <c r="G262" s="20">
        <v>0</v>
      </c>
      <c r="H262" s="20">
        <v>3</v>
      </c>
      <c r="I262" s="20">
        <v>0</v>
      </c>
      <c r="J262" s="20">
        <v>99</v>
      </c>
      <c r="K262" s="20">
        <v>15</v>
      </c>
    </row>
    <row r="263" spans="1:11" ht="11.15" customHeight="1" x14ac:dyDescent="0.2">
      <c r="A263" s="21" t="s">
        <v>126</v>
      </c>
      <c r="B263" s="30">
        <v>100</v>
      </c>
      <c r="C263" s="30">
        <v>77.777777999999998</v>
      </c>
      <c r="D263" s="30">
        <v>6.8376070000000002</v>
      </c>
      <c r="E263" s="30">
        <v>5.1282050000000003</v>
      </c>
      <c r="F263" s="30">
        <v>7.6923079999999997</v>
      </c>
      <c r="G263" s="30">
        <v>0</v>
      </c>
      <c r="H263" s="30">
        <v>2.5641029999999998</v>
      </c>
      <c r="I263" s="30">
        <v>0</v>
      </c>
      <c r="J263" s="30">
        <v>84.615385000000003</v>
      </c>
      <c r="K263" s="30">
        <v>12.820513</v>
      </c>
    </row>
    <row r="264" spans="1:11" ht="11.15" customHeight="1" x14ac:dyDescent="0.2">
      <c r="A264" s="19" t="s">
        <v>905</v>
      </c>
      <c r="B264" s="20">
        <v>1288</v>
      </c>
      <c r="C264" s="20">
        <v>1040</v>
      </c>
      <c r="D264" s="20">
        <v>42</v>
      </c>
      <c r="E264" s="20">
        <v>32</v>
      </c>
      <c r="F264" s="20">
        <v>124</v>
      </c>
      <c r="G264" s="20">
        <v>6</v>
      </c>
      <c r="H264" s="20">
        <v>32</v>
      </c>
      <c r="I264" s="20">
        <v>12</v>
      </c>
      <c r="J264" s="20">
        <v>1082</v>
      </c>
      <c r="K264" s="20">
        <v>162</v>
      </c>
    </row>
    <row r="265" spans="1:11" ht="11.15" customHeight="1" x14ac:dyDescent="0.2">
      <c r="A265" s="21" t="s">
        <v>126</v>
      </c>
      <c r="B265" s="30">
        <v>100</v>
      </c>
      <c r="C265" s="30">
        <v>80.745341999999994</v>
      </c>
      <c r="D265" s="30">
        <v>3.2608700000000002</v>
      </c>
      <c r="E265" s="30">
        <v>2.4844719999999998</v>
      </c>
      <c r="F265" s="30">
        <v>9.6273289999999996</v>
      </c>
      <c r="G265" s="30">
        <v>0.465839</v>
      </c>
      <c r="H265" s="30">
        <v>2.4844719999999998</v>
      </c>
      <c r="I265" s="30">
        <v>0.93167699999999998</v>
      </c>
      <c r="J265" s="30">
        <v>84.006210999999993</v>
      </c>
      <c r="K265" s="30">
        <v>12.577640000000001</v>
      </c>
    </row>
    <row r="266" spans="1:11" ht="11.15" customHeight="1" x14ac:dyDescent="0.2">
      <c r="A266" s="19" t="s">
        <v>873</v>
      </c>
      <c r="B266" s="20">
        <v>669</v>
      </c>
      <c r="C266" s="20">
        <v>493</v>
      </c>
      <c r="D266" s="20">
        <v>21</v>
      </c>
      <c r="E266" s="20">
        <v>16</v>
      </c>
      <c r="F266" s="20">
        <v>48</v>
      </c>
      <c r="G266" s="20">
        <v>8</v>
      </c>
      <c r="H266" s="20">
        <v>11</v>
      </c>
      <c r="I266" s="20">
        <v>72</v>
      </c>
      <c r="J266" s="20">
        <v>514</v>
      </c>
      <c r="K266" s="20">
        <v>72</v>
      </c>
    </row>
    <row r="267" spans="1:11" ht="11.15" customHeight="1" x14ac:dyDescent="0.2">
      <c r="A267" s="21" t="s">
        <v>126</v>
      </c>
      <c r="B267" s="30">
        <v>100</v>
      </c>
      <c r="C267" s="30">
        <v>73.692077999999995</v>
      </c>
      <c r="D267" s="30">
        <v>3.1390129999999998</v>
      </c>
      <c r="E267" s="30">
        <v>2.391629</v>
      </c>
      <c r="F267" s="30">
        <v>7.1748880000000002</v>
      </c>
      <c r="G267" s="30">
        <v>1.1958150000000001</v>
      </c>
      <c r="H267" s="30">
        <v>1.644245</v>
      </c>
      <c r="I267" s="30">
        <v>10.762332000000001</v>
      </c>
      <c r="J267" s="30">
        <v>76.831091000000001</v>
      </c>
      <c r="K267" s="30">
        <v>10.762332000000001</v>
      </c>
    </row>
    <row r="268" spans="1:11" ht="11.15" customHeight="1" x14ac:dyDescent="0.2">
      <c r="A268" s="18" t="s">
        <v>909</v>
      </c>
      <c r="B268" s="18"/>
      <c r="C268" s="18"/>
      <c r="D268" s="18"/>
      <c r="E268" s="18"/>
      <c r="F268" s="18"/>
      <c r="G268" s="18"/>
      <c r="H268" s="18"/>
      <c r="I268" s="18"/>
      <c r="J268" s="18"/>
      <c r="K268" s="18"/>
    </row>
    <row r="269" spans="1:11" ht="11.15" customHeight="1" x14ac:dyDescent="0.2">
      <c r="A269" s="19" t="s">
        <v>910</v>
      </c>
      <c r="B269" s="20">
        <v>541</v>
      </c>
      <c r="C269" s="20">
        <v>365</v>
      </c>
      <c r="D269" s="20">
        <v>52</v>
      </c>
      <c r="E269" s="20">
        <v>19</v>
      </c>
      <c r="F269" s="20">
        <v>63</v>
      </c>
      <c r="G269" s="20">
        <v>7</v>
      </c>
      <c r="H269" s="20">
        <v>17</v>
      </c>
      <c r="I269" s="20">
        <v>18</v>
      </c>
      <c r="J269" s="20">
        <v>417</v>
      </c>
      <c r="K269" s="20">
        <v>89</v>
      </c>
    </row>
    <row r="270" spans="1:11" ht="11.15" customHeight="1" x14ac:dyDescent="0.2">
      <c r="A270" s="21" t="s">
        <v>126</v>
      </c>
      <c r="B270" s="30">
        <v>100</v>
      </c>
      <c r="C270" s="30">
        <v>67.467652000000001</v>
      </c>
      <c r="D270" s="30">
        <v>9.6118299999999994</v>
      </c>
      <c r="E270" s="30">
        <v>3.5120149999999999</v>
      </c>
      <c r="F270" s="30">
        <v>11.645102</v>
      </c>
      <c r="G270" s="30">
        <v>1.2939000000000001</v>
      </c>
      <c r="H270" s="30">
        <v>3.1423290000000001</v>
      </c>
      <c r="I270" s="30">
        <v>3.327172</v>
      </c>
      <c r="J270" s="30">
        <v>77.079481999999999</v>
      </c>
      <c r="K270" s="30">
        <v>16.451017</v>
      </c>
    </row>
    <row r="271" spans="1:11" ht="11.15" customHeight="1" x14ac:dyDescent="0.2">
      <c r="A271" s="19" t="s">
        <v>911</v>
      </c>
      <c r="B271" s="20">
        <v>877</v>
      </c>
      <c r="C271" s="20">
        <v>665</v>
      </c>
      <c r="D271" s="20">
        <v>16</v>
      </c>
      <c r="E271" s="20">
        <v>30</v>
      </c>
      <c r="F271" s="20">
        <v>104</v>
      </c>
      <c r="G271" s="20">
        <v>6</v>
      </c>
      <c r="H271" s="20">
        <v>15</v>
      </c>
      <c r="I271" s="20">
        <v>41</v>
      </c>
      <c r="J271" s="20">
        <v>681</v>
      </c>
      <c r="K271" s="20">
        <v>140</v>
      </c>
    </row>
    <row r="272" spans="1:11" ht="11.15" customHeight="1" x14ac:dyDescent="0.2">
      <c r="A272" s="21" t="s">
        <v>126</v>
      </c>
      <c r="B272" s="30">
        <v>100</v>
      </c>
      <c r="C272" s="30">
        <v>75.826682000000005</v>
      </c>
      <c r="D272" s="30">
        <v>1.8244009999999999</v>
      </c>
      <c r="E272" s="30">
        <v>3.4207529999999999</v>
      </c>
      <c r="F272" s="30">
        <v>11.858609</v>
      </c>
      <c r="G272" s="30">
        <v>0.68415099999999995</v>
      </c>
      <c r="H272" s="30">
        <v>1.7103759999999999</v>
      </c>
      <c r="I272" s="30">
        <v>4.6750290000000003</v>
      </c>
      <c r="J272" s="30">
        <v>77.651083</v>
      </c>
      <c r="K272" s="30">
        <v>15.963512</v>
      </c>
    </row>
    <row r="273" spans="1:11" ht="11.15" customHeight="1" x14ac:dyDescent="0.2">
      <c r="A273" s="19" t="s">
        <v>912</v>
      </c>
      <c r="B273" s="20">
        <v>543</v>
      </c>
      <c r="C273" s="20">
        <v>470</v>
      </c>
      <c r="D273" s="20">
        <v>7</v>
      </c>
      <c r="E273" s="20">
        <v>8</v>
      </c>
      <c r="F273" s="20">
        <v>22</v>
      </c>
      <c r="G273" s="20">
        <v>3</v>
      </c>
      <c r="H273" s="20">
        <v>12</v>
      </c>
      <c r="I273" s="20">
        <v>21</v>
      </c>
      <c r="J273" s="20">
        <v>477</v>
      </c>
      <c r="K273" s="20">
        <v>33</v>
      </c>
    </row>
    <row r="274" spans="1:11" ht="11.15" customHeight="1" x14ac:dyDescent="0.2">
      <c r="A274" s="21" t="s">
        <v>126</v>
      </c>
      <c r="B274" s="30">
        <v>100</v>
      </c>
      <c r="C274" s="30">
        <v>86.556168999999997</v>
      </c>
      <c r="D274" s="30">
        <v>1.289134</v>
      </c>
      <c r="E274" s="30">
        <v>1.4732970000000001</v>
      </c>
      <c r="F274" s="30">
        <v>4.0515650000000001</v>
      </c>
      <c r="G274" s="30">
        <v>0.55248600000000003</v>
      </c>
      <c r="H274" s="30">
        <v>2.2099449999999998</v>
      </c>
      <c r="I274" s="30">
        <v>3.8674029999999999</v>
      </c>
      <c r="J274" s="30">
        <v>87.845303999999999</v>
      </c>
      <c r="K274" s="30">
        <v>6.0773479999999998</v>
      </c>
    </row>
    <row r="275" spans="1:11" ht="11.15" customHeight="1" x14ac:dyDescent="0.2">
      <c r="A275" s="19" t="s">
        <v>913</v>
      </c>
      <c r="B275" s="20">
        <v>227</v>
      </c>
      <c r="C275" s="20">
        <v>212</v>
      </c>
      <c r="D275" s="20">
        <v>1</v>
      </c>
      <c r="E275" s="20">
        <v>2</v>
      </c>
      <c r="F275" s="20">
        <v>5</v>
      </c>
      <c r="G275" s="20">
        <v>0</v>
      </c>
      <c r="H275" s="20">
        <v>2</v>
      </c>
      <c r="I275" s="20">
        <v>5</v>
      </c>
      <c r="J275" s="20">
        <v>213</v>
      </c>
      <c r="K275" s="20">
        <v>7</v>
      </c>
    </row>
    <row r="276" spans="1:11" ht="11.15" customHeight="1" x14ac:dyDescent="0.2">
      <c r="A276" s="21" t="s">
        <v>126</v>
      </c>
      <c r="B276" s="30">
        <v>100</v>
      </c>
      <c r="C276" s="30">
        <v>93.392070000000004</v>
      </c>
      <c r="D276" s="30">
        <v>0.440529</v>
      </c>
      <c r="E276" s="30">
        <v>0.88105699999999998</v>
      </c>
      <c r="F276" s="30">
        <v>2.2026430000000001</v>
      </c>
      <c r="G276" s="30">
        <v>0</v>
      </c>
      <c r="H276" s="30">
        <v>0.88105699999999998</v>
      </c>
      <c r="I276" s="30">
        <v>2.2026430000000001</v>
      </c>
      <c r="J276" s="30">
        <v>93.832599000000002</v>
      </c>
      <c r="K276" s="30">
        <v>3.0836999999999999</v>
      </c>
    </row>
    <row r="277" spans="1:11" ht="11.15" customHeight="1" x14ac:dyDescent="0.2">
      <c r="A277" s="18" t="s">
        <v>914</v>
      </c>
      <c r="B277" s="18"/>
      <c r="C277" s="18"/>
      <c r="D277" s="18"/>
      <c r="E277" s="18"/>
      <c r="F277" s="18"/>
      <c r="G277" s="18"/>
      <c r="H277" s="18"/>
      <c r="I277" s="18"/>
      <c r="J277" s="18"/>
      <c r="K277" s="18"/>
    </row>
    <row r="278" spans="1:11" ht="11.15" customHeight="1" x14ac:dyDescent="0.2">
      <c r="A278" s="19" t="s">
        <v>915</v>
      </c>
      <c r="B278" s="20">
        <v>294</v>
      </c>
      <c r="C278" s="20">
        <v>223</v>
      </c>
      <c r="D278" s="20">
        <v>19</v>
      </c>
      <c r="E278" s="20">
        <v>5</v>
      </c>
      <c r="F278" s="20">
        <v>28</v>
      </c>
      <c r="G278" s="20">
        <v>4</v>
      </c>
      <c r="H278" s="20">
        <v>4</v>
      </c>
      <c r="I278" s="20">
        <v>11</v>
      </c>
      <c r="J278" s="20">
        <v>242</v>
      </c>
      <c r="K278" s="20">
        <v>37</v>
      </c>
    </row>
    <row r="279" spans="1:11" ht="11.15" customHeight="1" x14ac:dyDescent="0.2">
      <c r="A279" s="21" t="s">
        <v>126</v>
      </c>
      <c r="B279" s="30">
        <v>100</v>
      </c>
      <c r="C279" s="30">
        <v>75.850340000000003</v>
      </c>
      <c r="D279" s="30">
        <v>6.4625849999999998</v>
      </c>
      <c r="E279" s="30">
        <v>1.70068</v>
      </c>
      <c r="F279" s="30">
        <v>9.5238099999999992</v>
      </c>
      <c r="G279" s="30">
        <v>1.360544</v>
      </c>
      <c r="H279" s="30">
        <v>1.360544</v>
      </c>
      <c r="I279" s="30">
        <v>3.7414969999999999</v>
      </c>
      <c r="J279" s="30">
        <v>82.312925000000007</v>
      </c>
      <c r="K279" s="30">
        <v>12.585034</v>
      </c>
    </row>
    <row r="280" spans="1:11" ht="11.15" customHeight="1" x14ac:dyDescent="0.2">
      <c r="A280" s="19" t="s">
        <v>916</v>
      </c>
      <c r="B280" s="20">
        <v>664</v>
      </c>
      <c r="C280" s="20">
        <v>513</v>
      </c>
      <c r="D280" s="20">
        <v>26</v>
      </c>
      <c r="E280" s="20">
        <v>25</v>
      </c>
      <c r="F280" s="20">
        <v>58</v>
      </c>
      <c r="G280" s="20">
        <v>6</v>
      </c>
      <c r="H280" s="20">
        <v>9</v>
      </c>
      <c r="I280" s="20">
        <v>27</v>
      </c>
      <c r="J280" s="20">
        <v>539</v>
      </c>
      <c r="K280" s="20">
        <v>89</v>
      </c>
    </row>
    <row r="281" spans="1:11" ht="11.15" customHeight="1" x14ac:dyDescent="0.2">
      <c r="A281" s="21" t="s">
        <v>126</v>
      </c>
      <c r="B281" s="30">
        <v>100</v>
      </c>
      <c r="C281" s="30">
        <v>77.259035999999995</v>
      </c>
      <c r="D281" s="30">
        <v>3.9156629999999999</v>
      </c>
      <c r="E281" s="30">
        <v>3.7650600000000001</v>
      </c>
      <c r="F281" s="30">
        <v>8.7349399999999999</v>
      </c>
      <c r="G281" s="30">
        <v>0.90361400000000003</v>
      </c>
      <c r="H281" s="30">
        <v>1.3554219999999999</v>
      </c>
      <c r="I281" s="30">
        <v>4.0662649999999996</v>
      </c>
      <c r="J281" s="30">
        <v>81.174699000000004</v>
      </c>
      <c r="K281" s="30">
        <v>13.403613999999999</v>
      </c>
    </row>
    <row r="282" spans="1:11" ht="11.15" customHeight="1" x14ac:dyDescent="0.2">
      <c r="A282" s="19" t="s">
        <v>917</v>
      </c>
      <c r="B282" s="20">
        <v>421</v>
      </c>
      <c r="C282" s="20">
        <v>343</v>
      </c>
      <c r="D282" s="20">
        <v>9</v>
      </c>
      <c r="E282" s="20">
        <v>6</v>
      </c>
      <c r="F282" s="20">
        <v>39</v>
      </c>
      <c r="G282" s="20">
        <v>1</v>
      </c>
      <c r="H282" s="20">
        <v>7</v>
      </c>
      <c r="I282" s="20">
        <v>16</v>
      </c>
      <c r="J282" s="20">
        <v>352</v>
      </c>
      <c r="K282" s="20">
        <v>46</v>
      </c>
    </row>
    <row r="283" spans="1:11" ht="11.15" customHeight="1" x14ac:dyDescent="0.2">
      <c r="A283" s="21" t="s">
        <v>126</v>
      </c>
      <c r="B283" s="30">
        <v>100</v>
      </c>
      <c r="C283" s="30">
        <v>81.472684000000001</v>
      </c>
      <c r="D283" s="30">
        <v>2.1377670000000002</v>
      </c>
      <c r="E283" s="30">
        <v>1.4251780000000001</v>
      </c>
      <c r="F283" s="30">
        <v>9.2636579999999995</v>
      </c>
      <c r="G283" s="30">
        <v>0.23752999999999999</v>
      </c>
      <c r="H283" s="30">
        <v>1.6627080000000001</v>
      </c>
      <c r="I283" s="30">
        <v>3.800475</v>
      </c>
      <c r="J283" s="30">
        <v>83.610450999999998</v>
      </c>
      <c r="K283" s="30">
        <v>10.926366</v>
      </c>
    </row>
    <row r="284" spans="1:11" ht="11.15" customHeight="1" x14ac:dyDescent="0.2">
      <c r="A284" s="19" t="s">
        <v>918</v>
      </c>
      <c r="B284" s="20">
        <v>358</v>
      </c>
      <c r="C284" s="20">
        <v>260</v>
      </c>
      <c r="D284" s="20">
        <v>12</v>
      </c>
      <c r="E284" s="20">
        <v>16</v>
      </c>
      <c r="F284" s="20">
        <v>52</v>
      </c>
      <c r="G284" s="20">
        <v>0</v>
      </c>
      <c r="H284" s="20">
        <v>11</v>
      </c>
      <c r="I284" s="20">
        <v>7</v>
      </c>
      <c r="J284" s="20">
        <v>272</v>
      </c>
      <c r="K284" s="20">
        <v>68</v>
      </c>
    </row>
    <row r="285" spans="1:11" ht="11.15" customHeight="1" x14ac:dyDescent="0.2">
      <c r="A285" s="21" t="s">
        <v>126</v>
      </c>
      <c r="B285" s="30">
        <v>100</v>
      </c>
      <c r="C285" s="30">
        <v>72.625698</v>
      </c>
      <c r="D285" s="30">
        <v>3.3519549999999998</v>
      </c>
      <c r="E285" s="30">
        <v>4.4692740000000004</v>
      </c>
      <c r="F285" s="30">
        <v>14.52514</v>
      </c>
      <c r="G285" s="30">
        <v>0</v>
      </c>
      <c r="H285" s="30">
        <v>3.0726260000000001</v>
      </c>
      <c r="I285" s="30">
        <v>1.9553069999999999</v>
      </c>
      <c r="J285" s="30">
        <v>75.977654000000001</v>
      </c>
      <c r="K285" s="30">
        <v>18.994413000000002</v>
      </c>
    </row>
    <row r="286" spans="1:11" ht="11.15" customHeight="1" x14ac:dyDescent="0.2">
      <c r="A286" s="19" t="s">
        <v>919</v>
      </c>
      <c r="B286" s="20">
        <v>217</v>
      </c>
      <c r="C286" s="20">
        <v>185</v>
      </c>
      <c r="D286" s="20">
        <v>3</v>
      </c>
      <c r="E286" s="20">
        <v>3</v>
      </c>
      <c r="F286" s="20">
        <v>5</v>
      </c>
      <c r="G286" s="20">
        <v>1</v>
      </c>
      <c r="H286" s="20">
        <v>7</v>
      </c>
      <c r="I286" s="20">
        <v>13</v>
      </c>
      <c r="J286" s="20">
        <v>188</v>
      </c>
      <c r="K286" s="20">
        <v>9</v>
      </c>
    </row>
    <row r="287" spans="1:11" ht="11.15" customHeight="1" x14ac:dyDescent="0.2">
      <c r="A287" s="21" t="s">
        <v>126</v>
      </c>
      <c r="B287" s="30">
        <v>100</v>
      </c>
      <c r="C287" s="30">
        <v>85.253456</v>
      </c>
      <c r="D287" s="30">
        <v>1.3824879999999999</v>
      </c>
      <c r="E287" s="30">
        <v>1.3824879999999999</v>
      </c>
      <c r="F287" s="30">
        <v>2.3041469999999999</v>
      </c>
      <c r="G287" s="30">
        <v>0.46082899999999999</v>
      </c>
      <c r="H287" s="30">
        <v>3.225806</v>
      </c>
      <c r="I287" s="30">
        <v>5.9907830000000004</v>
      </c>
      <c r="J287" s="30">
        <v>86.635945000000007</v>
      </c>
      <c r="K287" s="30">
        <v>4.1474650000000004</v>
      </c>
    </row>
    <row r="288" spans="1:11" ht="11.15" customHeight="1" x14ac:dyDescent="0.2">
      <c r="A288" s="19" t="s">
        <v>920</v>
      </c>
      <c r="B288" s="20">
        <v>234</v>
      </c>
      <c r="C288" s="20">
        <v>188</v>
      </c>
      <c r="D288" s="20">
        <v>7</v>
      </c>
      <c r="E288" s="20">
        <v>4</v>
      </c>
      <c r="F288" s="20">
        <v>12</v>
      </c>
      <c r="G288" s="20">
        <v>4</v>
      </c>
      <c r="H288" s="20">
        <v>8</v>
      </c>
      <c r="I288" s="20">
        <v>11</v>
      </c>
      <c r="J288" s="20">
        <v>195</v>
      </c>
      <c r="K288" s="20">
        <v>20</v>
      </c>
    </row>
    <row r="289" spans="1:11" ht="11.15" customHeight="1" x14ac:dyDescent="0.2">
      <c r="A289" s="31"/>
      <c r="B289" s="32">
        <v>100</v>
      </c>
      <c r="C289" s="32">
        <v>80.341880000000003</v>
      </c>
      <c r="D289" s="32">
        <v>2.9914529999999999</v>
      </c>
      <c r="E289" s="32">
        <v>1.7094020000000001</v>
      </c>
      <c r="F289" s="32">
        <v>5.1282050000000003</v>
      </c>
      <c r="G289" s="32">
        <v>1.7094020000000001</v>
      </c>
      <c r="H289" s="32">
        <v>3.418803</v>
      </c>
      <c r="I289" s="32">
        <v>4.7008549999999998</v>
      </c>
      <c r="J289" s="32">
        <v>83.333332999999996</v>
      </c>
      <c r="K289" s="32">
        <v>8.5470089999999992</v>
      </c>
    </row>
    <row r="290" spans="1:11" ht="11.15" customHeight="1" x14ac:dyDescent="0.2"/>
  </sheetData>
  <phoneticPr fontId="1"/>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E3121-FD57-411D-8CA5-7FB4504E66C3}">
  <dimension ref="A1:J29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HYPERLINK("#'目次'!B13","[7]")</f>
        <v>[7]</v>
      </c>
    </row>
    <row r="3" spans="1:10" x14ac:dyDescent="0.2">
      <c r="A3" s="9" t="s">
        <v>126</v>
      </c>
      <c r="B3" s="12" t="s">
        <v>155</v>
      </c>
    </row>
    <row r="4" spans="1:10" s="15" customFormat="1" ht="25" x14ac:dyDescent="0.2">
      <c r="A4" s="13" t="s">
        <v>126</v>
      </c>
      <c r="B4" s="14" t="s">
        <v>831</v>
      </c>
      <c r="C4" s="14" t="s">
        <v>889</v>
      </c>
      <c r="D4" s="14" t="s">
        <v>890</v>
      </c>
      <c r="E4" s="14" t="s">
        <v>891</v>
      </c>
      <c r="F4" s="14" t="s">
        <v>892</v>
      </c>
      <c r="G4" s="14" t="s">
        <v>893</v>
      </c>
      <c r="H4" s="14" t="s">
        <v>894</v>
      </c>
      <c r="I4" s="14" t="s">
        <v>873</v>
      </c>
      <c r="J4" s="14" t="s">
        <v>1189</v>
      </c>
    </row>
    <row r="5" spans="1:10" x14ac:dyDescent="0.2">
      <c r="A5" s="16" t="s">
        <v>845</v>
      </c>
      <c r="B5" s="17">
        <v>1788</v>
      </c>
      <c r="C5" s="17">
        <v>1212</v>
      </c>
      <c r="D5" s="17">
        <v>24</v>
      </c>
      <c r="E5" s="17">
        <v>76</v>
      </c>
      <c r="F5" s="17">
        <v>43</v>
      </c>
      <c r="G5" s="17">
        <v>14</v>
      </c>
      <c r="H5" s="17">
        <v>5</v>
      </c>
      <c r="I5" s="17">
        <v>414</v>
      </c>
      <c r="J5" s="17">
        <v>0</v>
      </c>
    </row>
    <row r="6" spans="1:10" x14ac:dyDescent="0.2">
      <c r="A6" s="21" t="s">
        <v>126</v>
      </c>
      <c r="B6" s="30">
        <v>100</v>
      </c>
      <c r="C6" s="30">
        <v>67.785235</v>
      </c>
      <c r="D6" s="30">
        <v>1.342282</v>
      </c>
      <c r="E6" s="30">
        <v>4.250559</v>
      </c>
      <c r="F6" s="30">
        <v>2.404922</v>
      </c>
      <c r="G6" s="30">
        <v>0.78299799999999997</v>
      </c>
      <c r="H6" s="30">
        <v>0.279642</v>
      </c>
      <c r="I6" s="30">
        <v>23.154361999999999</v>
      </c>
      <c r="J6" s="30">
        <v>1.098981</v>
      </c>
    </row>
    <row r="7" spans="1:10" x14ac:dyDescent="0.2">
      <c r="A7" s="18" t="s">
        <v>846</v>
      </c>
      <c r="B7" s="18"/>
      <c r="C7" s="18"/>
      <c r="D7" s="18"/>
      <c r="E7" s="18"/>
      <c r="F7" s="18"/>
      <c r="G7" s="18"/>
      <c r="H7" s="18"/>
      <c r="I7" s="18"/>
      <c r="J7" s="18"/>
    </row>
    <row r="8" spans="1:10" x14ac:dyDescent="0.2">
      <c r="A8" s="19" t="s">
        <v>847</v>
      </c>
      <c r="B8" s="20">
        <v>884</v>
      </c>
      <c r="C8" s="20">
        <v>629</v>
      </c>
      <c r="D8" s="20">
        <v>12</v>
      </c>
      <c r="E8" s="20">
        <v>35</v>
      </c>
      <c r="F8" s="20">
        <v>27</v>
      </c>
      <c r="G8" s="20">
        <v>8</v>
      </c>
      <c r="H8" s="20">
        <v>3</v>
      </c>
      <c r="I8" s="20">
        <v>170</v>
      </c>
      <c r="J8" s="20">
        <v>0</v>
      </c>
    </row>
    <row r="9" spans="1:10" x14ac:dyDescent="0.2">
      <c r="A9" s="21" t="s">
        <v>126</v>
      </c>
      <c r="B9" s="30">
        <v>100</v>
      </c>
      <c r="C9" s="30">
        <v>71.153846000000001</v>
      </c>
      <c r="D9" s="30">
        <v>1.3574660000000001</v>
      </c>
      <c r="E9" s="30">
        <v>3.959276</v>
      </c>
      <c r="F9" s="30">
        <v>3.0542989999999999</v>
      </c>
      <c r="G9" s="30">
        <v>0.90497700000000003</v>
      </c>
      <c r="H9" s="30">
        <v>0.33936699999999997</v>
      </c>
      <c r="I9" s="30">
        <v>19.230768999999999</v>
      </c>
      <c r="J9" s="30">
        <v>1.1610640000000001</v>
      </c>
    </row>
    <row r="10" spans="1:10" x14ac:dyDescent="0.2">
      <c r="A10" s="19" t="s">
        <v>848</v>
      </c>
      <c r="B10" s="20">
        <v>904</v>
      </c>
      <c r="C10" s="20">
        <v>583</v>
      </c>
      <c r="D10" s="20">
        <v>12</v>
      </c>
      <c r="E10" s="20">
        <v>41</v>
      </c>
      <c r="F10" s="20">
        <v>16</v>
      </c>
      <c r="G10" s="20">
        <v>6</v>
      </c>
      <c r="H10" s="20">
        <v>2</v>
      </c>
      <c r="I10" s="20">
        <v>244</v>
      </c>
      <c r="J10" s="20">
        <v>0</v>
      </c>
    </row>
    <row r="11" spans="1:10" x14ac:dyDescent="0.2">
      <c r="A11" s="21" t="s">
        <v>126</v>
      </c>
      <c r="B11" s="30">
        <v>100</v>
      </c>
      <c r="C11" s="30">
        <v>64.491150000000005</v>
      </c>
      <c r="D11" s="30">
        <v>1.327434</v>
      </c>
      <c r="E11" s="30">
        <v>4.5353979999999998</v>
      </c>
      <c r="F11" s="30">
        <v>1.7699119999999999</v>
      </c>
      <c r="G11" s="30">
        <v>0.663717</v>
      </c>
      <c r="H11" s="30">
        <v>0.22123899999999999</v>
      </c>
      <c r="I11" s="30">
        <v>26.991150000000001</v>
      </c>
      <c r="J11" s="30">
        <v>1.0318179999999999</v>
      </c>
    </row>
    <row r="12" spans="1:10" x14ac:dyDescent="0.2">
      <c r="A12" s="19" t="s">
        <v>849</v>
      </c>
      <c r="B12" s="20">
        <v>0</v>
      </c>
      <c r="C12" s="20">
        <v>0</v>
      </c>
      <c r="D12" s="20">
        <v>0</v>
      </c>
      <c r="E12" s="20">
        <v>0</v>
      </c>
      <c r="F12" s="20">
        <v>0</v>
      </c>
      <c r="G12" s="20">
        <v>0</v>
      </c>
      <c r="H12" s="20">
        <v>0</v>
      </c>
      <c r="I12" s="20">
        <v>0</v>
      </c>
      <c r="J12" s="20">
        <v>0</v>
      </c>
    </row>
    <row r="13" spans="1:10" x14ac:dyDescent="0.2">
      <c r="A13" s="21" t="s">
        <v>126</v>
      </c>
      <c r="B13" s="30">
        <v>0</v>
      </c>
      <c r="C13" s="30">
        <v>0</v>
      </c>
      <c r="D13" s="30">
        <v>0</v>
      </c>
      <c r="E13" s="30">
        <v>0</v>
      </c>
      <c r="F13" s="30">
        <v>0</v>
      </c>
      <c r="G13" s="30">
        <v>0</v>
      </c>
      <c r="H13" s="30">
        <v>0</v>
      </c>
      <c r="I13" s="30">
        <v>0</v>
      </c>
      <c r="J13" s="30">
        <v>0</v>
      </c>
    </row>
    <row r="14" spans="1:10" x14ac:dyDescent="0.2">
      <c r="A14" s="18" t="s">
        <v>850</v>
      </c>
      <c r="B14" s="18"/>
      <c r="C14" s="18"/>
      <c r="D14" s="18"/>
      <c r="E14" s="18"/>
      <c r="F14" s="18"/>
      <c r="G14" s="18"/>
      <c r="H14" s="18"/>
      <c r="I14" s="18"/>
      <c r="J14" s="18"/>
    </row>
    <row r="15" spans="1:10" x14ac:dyDescent="0.2">
      <c r="A15" s="19" t="s">
        <v>851</v>
      </c>
      <c r="B15" s="20">
        <v>292</v>
      </c>
      <c r="C15" s="20">
        <v>217</v>
      </c>
      <c r="D15" s="20">
        <v>6</v>
      </c>
      <c r="E15" s="20">
        <v>24</v>
      </c>
      <c r="F15" s="20">
        <v>15</v>
      </c>
      <c r="G15" s="20">
        <v>6</v>
      </c>
      <c r="H15" s="20">
        <v>3</v>
      </c>
      <c r="I15" s="20">
        <v>21</v>
      </c>
      <c r="J15" s="20">
        <v>0</v>
      </c>
    </row>
    <row r="16" spans="1:10" x14ac:dyDescent="0.2">
      <c r="A16" s="21" t="s">
        <v>126</v>
      </c>
      <c r="B16" s="30">
        <v>100</v>
      </c>
      <c r="C16" s="30">
        <v>74.315067999999997</v>
      </c>
      <c r="D16" s="30">
        <v>2.0547949999999999</v>
      </c>
      <c r="E16" s="30">
        <v>8.2191779999999994</v>
      </c>
      <c r="F16" s="30">
        <v>5.1369860000000003</v>
      </c>
      <c r="G16" s="30">
        <v>2.0547949999999999</v>
      </c>
      <c r="H16" s="30">
        <v>1.0273969999999999</v>
      </c>
      <c r="I16" s="30">
        <v>7.1917809999999998</v>
      </c>
      <c r="J16" s="30">
        <v>2.0701109999999998</v>
      </c>
    </row>
    <row r="17" spans="1:10" x14ac:dyDescent="0.2">
      <c r="A17" s="19" t="s">
        <v>852</v>
      </c>
      <c r="B17" s="20">
        <v>346</v>
      </c>
      <c r="C17" s="20">
        <v>239</v>
      </c>
      <c r="D17" s="20">
        <v>8</v>
      </c>
      <c r="E17" s="20">
        <v>22</v>
      </c>
      <c r="F17" s="20">
        <v>14</v>
      </c>
      <c r="G17" s="20">
        <v>4</v>
      </c>
      <c r="H17" s="20">
        <v>2</v>
      </c>
      <c r="I17" s="20">
        <v>57</v>
      </c>
      <c r="J17" s="20">
        <v>0</v>
      </c>
    </row>
    <row r="18" spans="1:10" x14ac:dyDescent="0.2">
      <c r="A18" s="21" t="s">
        <v>126</v>
      </c>
      <c r="B18" s="30">
        <v>100</v>
      </c>
      <c r="C18" s="30">
        <v>69.075145000000006</v>
      </c>
      <c r="D18" s="30">
        <v>2.3121390000000002</v>
      </c>
      <c r="E18" s="30">
        <v>6.3583819999999998</v>
      </c>
      <c r="F18" s="30">
        <v>4.0462429999999996</v>
      </c>
      <c r="G18" s="30">
        <v>1.156069</v>
      </c>
      <c r="H18" s="30">
        <v>0.57803499999999997</v>
      </c>
      <c r="I18" s="30">
        <v>16.473987999999999</v>
      </c>
      <c r="J18" s="30">
        <v>1.7058819999999999</v>
      </c>
    </row>
    <row r="19" spans="1:10" x14ac:dyDescent="0.2">
      <c r="A19" s="19" t="s">
        <v>853</v>
      </c>
      <c r="B19" s="20">
        <v>372</v>
      </c>
      <c r="C19" s="20">
        <v>270</v>
      </c>
      <c r="D19" s="20">
        <v>4</v>
      </c>
      <c r="E19" s="20">
        <v>17</v>
      </c>
      <c r="F19" s="20">
        <v>7</v>
      </c>
      <c r="G19" s="20">
        <v>2</v>
      </c>
      <c r="H19" s="20">
        <v>0</v>
      </c>
      <c r="I19" s="20">
        <v>72</v>
      </c>
      <c r="J19" s="20">
        <v>0</v>
      </c>
    </row>
    <row r="20" spans="1:10" x14ac:dyDescent="0.2">
      <c r="A20" s="21" t="s">
        <v>126</v>
      </c>
      <c r="B20" s="30">
        <v>100</v>
      </c>
      <c r="C20" s="30">
        <v>72.580645000000004</v>
      </c>
      <c r="D20" s="30">
        <v>1.075269</v>
      </c>
      <c r="E20" s="30">
        <v>4.5698920000000003</v>
      </c>
      <c r="F20" s="30">
        <v>1.8817200000000001</v>
      </c>
      <c r="G20" s="30">
        <v>0.53763399999999995</v>
      </c>
      <c r="H20" s="30">
        <v>0</v>
      </c>
      <c r="I20" s="30">
        <v>19.354838999999998</v>
      </c>
      <c r="J20" s="30">
        <v>0.80333299999999996</v>
      </c>
    </row>
    <row r="21" spans="1:10" x14ac:dyDescent="0.2">
      <c r="A21" s="19" t="s">
        <v>854</v>
      </c>
      <c r="B21" s="20">
        <v>350</v>
      </c>
      <c r="C21" s="20">
        <v>233</v>
      </c>
      <c r="D21" s="20">
        <v>3</v>
      </c>
      <c r="E21" s="20">
        <v>11</v>
      </c>
      <c r="F21" s="20">
        <v>4</v>
      </c>
      <c r="G21" s="20">
        <v>1</v>
      </c>
      <c r="H21" s="20">
        <v>0</v>
      </c>
      <c r="I21" s="20">
        <v>98</v>
      </c>
      <c r="J21" s="20">
        <v>0</v>
      </c>
    </row>
    <row r="22" spans="1:10" x14ac:dyDescent="0.2">
      <c r="A22" s="21" t="s">
        <v>126</v>
      </c>
      <c r="B22" s="30">
        <v>100</v>
      </c>
      <c r="C22" s="30">
        <v>66.571428999999995</v>
      </c>
      <c r="D22" s="30">
        <v>0.85714299999999999</v>
      </c>
      <c r="E22" s="30">
        <v>3.1428569999999998</v>
      </c>
      <c r="F22" s="30">
        <v>1.142857</v>
      </c>
      <c r="G22" s="30">
        <v>0.28571400000000002</v>
      </c>
      <c r="H22" s="30">
        <v>0</v>
      </c>
      <c r="I22" s="30">
        <v>28</v>
      </c>
      <c r="J22" s="30">
        <v>0.55158700000000005</v>
      </c>
    </row>
    <row r="23" spans="1:10" x14ac:dyDescent="0.2">
      <c r="A23" s="19" t="s">
        <v>855</v>
      </c>
      <c r="B23" s="20">
        <v>238</v>
      </c>
      <c r="C23" s="20">
        <v>138</v>
      </c>
      <c r="D23" s="20">
        <v>2</v>
      </c>
      <c r="E23" s="20">
        <v>2</v>
      </c>
      <c r="F23" s="20">
        <v>2</v>
      </c>
      <c r="G23" s="20">
        <v>1</v>
      </c>
      <c r="H23" s="20">
        <v>0</v>
      </c>
      <c r="I23" s="20">
        <v>93</v>
      </c>
      <c r="J23" s="20">
        <v>0</v>
      </c>
    </row>
    <row r="24" spans="1:10" x14ac:dyDescent="0.2">
      <c r="A24" s="21" t="s">
        <v>126</v>
      </c>
      <c r="B24" s="30">
        <v>100</v>
      </c>
      <c r="C24" s="30">
        <v>57.983193</v>
      </c>
      <c r="D24" s="30">
        <v>0.84033599999999997</v>
      </c>
      <c r="E24" s="30">
        <v>0.84033599999999997</v>
      </c>
      <c r="F24" s="30">
        <v>0.84033599999999997</v>
      </c>
      <c r="G24" s="30">
        <v>0.42016799999999999</v>
      </c>
      <c r="H24" s="30">
        <v>0</v>
      </c>
      <c r="I24" s="30">
        <v>39.075629999999997</v>
      </c>
      <c r="J24" s="30">
        <v>0.42758600000000002</v>
      </c>
    </row>
    <row r="25" spans="1:10" x14ac:dyDescent="0.2">
      <c r="A25" s="19" t="s">
        <v>856</v>
      </c>
      <c r="B25" s="20">
        <v>114</v>
      </c>
      <c r="C25" s="20">
        <v>69</v>
      </c>
      <c r="D25" s="20">
        <v>1</v>
      </c>
      <c r="E25" s="20">
        <v>0</v>
      </c>
      <c r="F25" s="20">
        <v>0</v>
      </c>
      <c r="G25" s="20">
        <v>0</v>
      </c>
      <c r="H25" s="20">
        <v>0</v>
      </c>
      <c r="I25" s="20">
        <v>44</v>
      </c>
      <c r="J25" s="20">
        <v>0</v>
      </c>
    </row>
    <row r="26" spans="1:10" x14ac:dyDescent="0.2">
      <c r="A26" s="21" t="s">
        <v>126</v>
      </c>
      <c r="B26" s="30">
        <v>100</v>
      </c>
      <c r="C26" s="30">
        <v>60.526316000000001</v>
      </c>
      <c r="D26" s="30">
        <v>0.877193</v>
      </c>
      <c r="E26" s="30">
        <v>0</v>
      </c>
      <c r="F26" s="30">
        <v>0</v>
      </c>
      <c r="G26" s="30">
        <v>0</v>
      </c>
      <c r="H26" s="30">
        <v>0</v>
      </c>
      <c r="I26" s="30">
        <v>38.596491</v>
      </c>
      <c r="J26" s="30">
        <v>2.8570999999999999E-2</v>
      </c>
    </row>
    <row r="27" spans="1:10" x14ac:dyDescent="0.2">
      <c r="A27" s="19" t="s">
        <v>857</v>
      </c>
      <c r="B27" s="20">
        <v>65</v>
      </c>
      <c r="C27" s="20">
        <v>38</v>
      </c>
      <c r="D27" s="20">
        <v>0</v>
      </c>
      <c r="E27" s="20">
        <v>0</v>
      </c>
      <c r="F27" s="20">
        <v>1</v>
      </c>
      <c r="G27" s="20">
        <v>0</v>
      </c>
      <c r="H27" s="20">
        <v>0</v>
      </c>
      <c r="I27" s="20">
        <v>26</v>
      </c>
      <c r="J27" s="20">
        <v>0</v>
      </c>
    </row>
    <row r="28" spans="1:10" x14ac:dyDescent="0.2">
      <c r="A28" s="21" t="s">
        <v>126</v>
      </c>
      <c r="B28" s="30">
        <v>100</v>
      </c>
      <c r="C28" s="30">
        <v>58.461537999999997</v>
      </c>
      <c r="D28" s="30">
        <v>0</v>
      </c>
      <c r="E28" s="30">
        <v>0</v>
      </c>
      <c r="F28" s="30">
        <v>1.538462</v>
      </c>
      <c r="G28" s="30">
        <v>0</v>
      </c>
      <c r="H28" s="30">
        <v>0</v>
      </c>
      <c r="I28" s="30">
        <v>40</v>
      </c>
      <c r="J28" s="30">
        <v>0.30769200000000002</v>
      </c>
    </row>
    <row r="29" spans="1:10" x14ac:dyDescent="0.2">
      <c r="A29" s="19" t="s">
        <v>858</v>
      </c>
      <c r="B29" s="20">
        <v>11</v>
      </c>
      <c r="C29" s="20">
        <v>8</v>
      </c>
      <c r="D29" s="20">
        <v>0</v>
      </c>
      <c r="E29" s="20">
        <v>0</v>
      </c>
      <c r="F29" s="20">
        <v>0</v>
      </c>
      <c r="G29" s="20">
        <v>0</v>
      </c>
      <c r="H29" s="20">
        <v>0</v>
      </c>
      <c r="I29" s="20">
        <v>3</v>
      </c>
      <c r="J29" s="55">
        <v>0</v>
      </c>
    </row>
    <row r="30" spans="1:10" x14ac:dyDescent="0.2">
      <c r="A30" s="21" t="s">
        <v>126</v>
      </c>
      <c r="B30" s="30">
        <v>100</v>
      </c>
      <c r="C30" s="30">
        <v>72.727272999999997</v>
      </c>
      <c r="D30" s="30">
        <v>0</v>
      </c>
      <c r="E30" s="30">
        <v>0</v>
      </c>
      <c r="F30" s="30">
        <v>0</v>
      </c>
      <c r="G30" s="30">
        <v>0</v>
      </c>
      <c r="H30" s="30">
        <v>0</v>
      </c>
      <c r="I30" s="30">
        <v>27.272727</v>
      </c>
      <c r="J30" s="33">
        <v>0</v>
      </c>
    </row>
    <row r="31" spans="1:10" x14ac:dyDescent="0.2">
      <c r="A31" s="19" t="s">
        <v>859</v>
      </c>
      <c r="B31" s="20">
        <v>718</v>
      </c>
      <c r="C31" s="20">
        <v>509</v>
      </c>
      <c r="D31" s="20">
        <v>12</v>
      </c>
      <c r="E31" s="20">
        <v>39</v>
      </c>
      <c r="F31" s="20">
        <v>21</v>
      </c>
      <c r="G31" s="20">
        <v>6</v>
      </c>
      <c r="H31" s="20">
        <v>2</v>
      </c>
      <c r="I31" s="20">
        <v>129</v>
      </c>
      <c r="J31" s="20">
        <v>0</v>
      </c>
    </row>
    <row r="32" spans="1:10" x14ac:dyDescent="0.2">
      <c r="A32" s="21" t="s">
        <v>126</v>
      </c>
      <c r="B32" s="30">
        <v>100</v>
      </c>
      <c r="C32" s="30">
        <v>70.891364999999993</v>
      </c>
      <c r="D32" s="30">
        <v>1.6713089999999999</v>
      </c>
      <c r="E32" s="30">
        <v>5.4317549999999999</v>
      </c>
      <c r="F32" s="30">
        <v>2.9247909999999999</v>
      </c>
      <c r="G32" s="30">
        <v>0.83565500000000004</v>
      </c>
      <c r="H32" s="30">
        <v>0.27855200000000002</v>
      </c>
      <c r="I32" s="30">
        <v>17.966574000000001</v>
      </c>
      <c r="J32" s="30">
        <v>1.2461800000000001</v>
      </c>
    </row>
    <row r="33" spans="1:10" x14ac:dyDescent="0.2">
      <c r="A33" s="19" t="s">
        <v>860</v>
      </c>
      <c r="B33" s="20">
        <v>588</v>
      </c>
      <c r="C33" s="20">
        <v>371</v>
      </c>
      <c r="D33" s="20">
        <v>5</v>
      </c>
      <c r="E33" s="20">
        <v>13</v>
      </c>
      <c r="F33" s="20">
        <v>6</v>
      </c>
      <c r="G33" s="20">
        <v>2</v>
      </c>
      <c r="H33" s="20">
        <v>0</v>
      </c>
      <c r="I33" s="20">
        <v>191</v>
      </c>
      <c r="J33" s="20">
        <v>0</v>
      </c>
    </row>
    <row r="34" spans="1:10" x14ac:dyDescent="0.2">
      <c r="A34" s="21" t="s">
        <v>126</v>
      </c>
      <c r="B34" s="30">
        <v>100</v>
      </c>
      <c r="C34" s="30">
        <v>63.095238000000002</v>
      </c>
      <c r="D34" s="30">
        <v>0.85033999999999998</v>
      </c>
      <c r="E34" s="30">
        <v>2.2108840000000001</v>
      </c>
      <c r="F34" s="30">
        <v>1.020408</v>
      </c>
      <c r="G34" s="30">
        <v>0.34013599999999999</v>
      </c>
      <c r="H34" s="30">
        <v>0</v>
      </c>
      <c r="I34" s="30">
        <v>32.482993</v>
      </c>
      <c r="J34" s="30">
        <v>0.506297</v>
      </c>
    </row>
    <row r="35" spans="1:10" x14ac:dyDescent="0.2">
      <c r="A35" s="19" t="s">
        <v>861</v>
      </c>
      <c r="B35" s="20">
        <v>1496</v>
      </c>
      <c r="C35" s="20">
        <v>995</v>
      </c>
      <c r="D35" s="20">
        <v>18</v>
      </c>
      <c r="E35" s="20">
        <v>52</v>
      </c>
      <c r="F35" s="20">
        <v>28</v>
      </c>
      <c r="G35" s="20">
        <v>8</v>
      </c>
      <c r="H35" s="20">
        <v>2</v>
      </c>
      <c r="I35" s="20">
        <v>393</v>
      </c>
      <c r="J35" s="20">
        <v>0</v>
      </c>
    </row>
    <row r="36" spans="1:10" x14ac:dyDescent="0.2">
      <c r="A36" s="21" t="s">
        <v>126</v>
      </c>
      <c r="B36" s="30">
        <v>100</v>
      </c>
      <c r="C36" s="30">
        <v>66.510694999999998</v>
      </c>
      <c r="D36" s="30">
        <v>1.203209</v>
      </c>
      <c r="E36" s="30">
        <v>3.4759359999999999</v>
      </c>
      <c r="F36" s="30">
        <v>1.871658</v>
      </c>
      <c r="G36" s="30">
        <v>0.53475899999999998</v>
      </c>
      <c r="H36" s="30">
        <v>0.13369</v>
      </c>
      <c r="I36" s="30">
        <v>26.270053000000001</v>
      </c>
      <c r="J36" s="30">
        <v>0.86038099999999995</v>
      </c>
    </row>
    <row r="37" spans="1:10" x14ac:dyDescent="0.2">
      <c r="A37" s="19" t="s">
        <v>862</v>
      </c>
      <c r="B37" s="20">
        <v>778</v>
      </c>
      <c r="C37" s="20">
        <v>486</v>
      </c>
      <c r="D37" s="20">
        <v>6</v>
      </c>
      <c r="E37" s="20">
        <v>13</v>
      </c>
      <c r="F37" s="20">
        <v>7</v>
      </c>
      <c r="G37" s="20">
        <v>2</v>
      </c>
      <c r="H37" s="20">
        <v>0</v>
      </c>
      <c r="I37" s="20">
        <v>264</v>
      </c>
      <c r="J37" s="20">
        <v>0</v>
      </c>
    </row>
    <row r="38" spans="1:10" x14ac:dyDescent="0.2">
      <c r="A38" s="21" t="s">
        <v>126</v>
      </c>
      <c r="B38" s="30">
        <v>100</v>
      </c>
      <c r="C38" s="30">
        <v>62.467866000000001</v>
      </c>
      <c r="D38" s="30">
        <v>0.771208</v>
      </c>
      <c r="E38" s="30">
        <v>1.6709510000000001</v>
      </c>
      <c r="F38" s="30">
        <v>0.89974299999999996</v>
      </c>
      <c r="G38" s="30">
        <v>0.25706899999999999</v>
      </c>
      <c r="H38" s="30">
        <v>0</v>
      </c>
      <c r="I38" s="30">
        <v>33.933162000000003</v>
      </c>
      <c r="J38" s="30">
        <v>0.41828799999999999</v>
      </c>
    </row>
    <row r="39" spans="1:10" x14ac:dyDescent="0.2">
      <c r="A39" s="19" t="s">
        <v>863</v>
      </c>
      <c r="B39" s="20">
        <v>190</v>
      </c>
      <c r="C39" s="20">
        <v>115</v>
      </c>
      <c r="D39" s="20">
        <v>1</v>
      </c>
      <c r="E39" s="20">
        <v>0</v>
      </c>
      <c r="F39" s="20">
        <v>1</v>
      </c>
      <c r="G39" s="20">
        <v>0</v>
      </c>
      <c r="H39" s="20">
        <v>0</v>
      </c>
      <c r="I39" s="20">
        <v>73</v>
      </c>
      <c r="J39" s="20">
        <v>0</v>
      </c>
    </row>
    <row r="40" spans="1:10" x14ac:dyDescent="0.2">
      <c r="A40" s="21" t="s">
        <v>126</v>
      </c>
      <c r="B40" s="30">
        <v>100</v>
      </c>
      <c r="C40" s="30">
        <v>60.526316000000001</v>
      </c>
      <c r="D40" s="30">
        <v>0.52631600000000001</v>
      </c>
      <c r="E40" s="30">
        <v>0</v>
      </c>
      <c r="F40" s="30">
        <v>0.52631600000000001</v>
      </c>
      <c r="G40" s="30">
        <v>0</v>
      </c>
      <c r="H40" s="30">
        <v>0</v>
      </c>
      <c r="I40" s="30">
        <v>38.421053000000001</v>
      </c>
      <c r="J40" s="30">
        <v>0.119658</v>
      </c>
    </row>
    <row r="41" spans="1:10" x14ac:dyDescent="0.2">
      <c r="A41" s="18" t="s">
        <v>864</v>
      </c>
      <c r="B41" s="17">
        <v>151</v>
      </c>
      <c r="C41" s="17">
        <v>111</v>
      </c>
      <c r="D41" s="17">
        <v>2</v>
      </c>
      <c r="E41" s="17">
        <v>14</v>
      </c>
      <c r="F41" s="17">
        <v>12</v>
      </c>
      <c r="G41" s="17">
        <v>4</v>
      </c>
      <c r="H41" s="17">
        <v>1</v>
      </c>
      <c r="I41" s="17">
        <v>7</v>
      </c>
      <c r="J41" s="17">
        <v>0</v>
      </c>
    </row>
    <row r="42" spans="1:10" x14ac:dyDescent="0.2">
      <c r="A42" s="21" t="s">
        <v>126</v>
      </c>
      <c r="B42" s="30">
        <v>100</v>
      </c>
      <c r="C42" s="30">
        <v>73.509934000000001</v>
      </c>
      <c r="D42" s="30">
        <v>1.324503</v>
      </c>
      <c r="E42" s="30">
        <v>9.2715230000000002</v>
      </c>
      <c r="F42" s="30">
        <v>7.9470200000000002</v>
      </c>
      <c r="G42" s="30">
        <v>2.6490070000000001</v>
      </c>
      <c r="H42" s="30">
        <v>0.66225199999999995</v>
      </c>
      <c r="I42" s="30">
        <v>4.6357619999999997</v>
      </c>
      <c r="J42" s="30">
        <v>2.2569439999999998</v>
      </c>
    </row>
    <row r="43" spans="1:10" x14ac:dyDescent="0.2">
      <c r="A43" s="19" t="s">
        <v>852</v>
      </c>
      <c r="B43" s="20">
        <v>172</v>
      </c>
      <c r="C43" s="20">
        <v>125</v>
      </c>
      <c r="D43" s="20">
        <v>3</v>
      </c>
      <c r="E43" s="20">
        <v>9</v>
      </c>
      <c r="F43" s="20">
        <v>8</v>
      </c>
      <c r="G43" s="20">
        <v>2</v>
      </c>
      <c r="H43" s="20">
        <v>2</v>
      </c>
      <c r="I43" s="20">
        <v>23</v>
      </c>
      <c r="J43" s="20">
        <v>0</v>
      </c>
    </row>
    <row r="44" spans="1:10" x14ac:dyDescent="0.2">
      <c r="A44" s="21" t="s">
        <v>126</v>
      </c>
      <c r="B44" s="30">
        <v>100</v>
      </c>
      <c r="C44" s="30">
        <v>72.674419</v>
      </c>
      <c r="D44" s="30">
        <v>1.744186</v>
      </c>
      <c r="E44" s="30">
        <v>5.232558</v>
      </c>
      <c r="F44" s="30">
        <v>4.6511630000000004</v>
      </c>
      <c r="G44" s="30">
        <v>1.1627909999999999</v>
      </c>
      <c r="H44" s="30">
        <v>1.1627909999999999</v>
      </c>
      <c r="I44" s="30">
        <v>13.372093</v>
      </c>
      <c r="J44" s="30">
        <v>1.9328860000000001</v>
      </c>
    </row>
    <row r="45" spans="1:10" x14ac:dyDescent="0.2">
      <c r="A45" s="19" t="s">
        <v>853</v>
      </c>
      <c r="B45" s="20">
        <v>186</v>
      </c>
      <c r="C45" s="20">
        <v>145</v>
      </c>
      <c r="D45" s="20">
        <v>3</v>
      </c>
      <c r="E45" s="20">
        <v>8</v>
      </c>
      <c r="F45" s="20">
        <v>5</v>
      </c>
      <c r="G45" s="20">
        <v>1</v>
      </c>
      <c r="H45" s="20">
        <v>0</v>
      </c>
      <c r="I45" s="20">
        <v>24</v>
      </c>
      <c r="J45" s="20">
        <v>0</v>
      </c>
    </row>
    <row r="46" spans="1:10" x14ac:dyDescent="0.2">
      <c r="A46" s="21" t="s">
        <v>126</v>
      </c>
      <c r="B46" s="30">
        <v>100</v>
      </c>
      <c r="C46" s="30">
        <v>77.956988999999993</v>
      </c>
      <c r="D46" s="30">
        <v>1.612903</v>
      </c>
      <c r="E46" s="30">
        <v>4.301075</v>
      </c>
      <c r="F46" s="30">
        <v>2.6881719999999998</v>
      </c>
      <c r="G46" s="30">
        <v>0.53763399999999995</v>
      </c>
      <c r="H46" s="30">
        <v>0</v>
      </c>
      <c r="I46" s="30">
        <v>12.903226</v>
      </c>
      <c r="J46" s="30">
        <v>0.86419800000000002</v>
      </c>
    </row>
    <row r="47" spans="1:10" x14ac:dyDescent="0.2">
      <c r="A47" s="19" t="s">
        <v>854</v>
      </c>
      <c r="B47" s="20">
        <v>176</v>
      </c>
      <c r="C47" s="20">
        <v>123</v>
      </c>
      <c r="D47" s="20">
        <v>2</v>
      </c>
      <c r="E47" s="20">
        <v>3</v>
      </c>
      <c r="F47" s="20">
        <v>0</v>
      </c>
      <c r="G47" s="20">
        <v>0</v>
      </c>
      <c r="H47" s="20">
        <v>0</v>
      </c>
      <c r="I47" s="20">
        <v>48</v>
      </c>
      <c r="J47" s="20">
        <v>0</v>
      </c>
    </row>
    <row r="48" spans="1:10" x14ac:dyDescent="0.2">
      <c r="A48" s="21" t="s">
        <v>126</v>
      </c>
      <c r="B48" s="30">
        <v>100</v>
      </c>
      <c r="C48" s="30">
        <v>69.886364</v>
      </c>
      <c r="D48" s="30">
        <v>1.1363639999999999</v>
      </c>
      <c r="E48" s="30">
        <v>1.704545</v>
      </c>
      <c r="F48" s="30">
        <v>0</v>
      </c>
      <c r="G48" s="30">
        <v>0</v>
      </c>
      <c r="H48" s="30">
        <v>0</v>
      </c>
      <c r="I48" s="30">
        <v>27.272727</v>
      </c>
      <c r="J48" s="30">
        <v>0.1875</v>
      </c>
    </row>
    <row r="49" spans="1:10" x14ac:dyDescent="0.2">
      <c r="A49" s="19" t="s">
        <v>855</v>
      </c>
      <c r="B49" s="20">
        <v>118</v>
      </c>
      <c r="C49" s="20">
        <v>80</v>
      </c>
      <c r="D49" s="20">
        <v>1</v>
      </c>
      <c r="E49" s="20">
        <v>1</v>
      </c>
      <c r="F49" s="20">
        <v>2</v>
      </c>
      <c r="G49" s="20">
        <v>1</v>
      </c>
      <c r="H49" s="20">
        <v>0</v>
      </c>
      <c r="I49" s="20">
        <v>33</v>
      </c>
      <c r="J49" s="20">
        <v>0</v>
      </c>
    </row>
    <row r="50" spans="1:10" x14ac:dyDescent="0.2">
      <c r="A50" s="21" t="s">
        <v>126</v>
      </c>
      <c r="B50" s="30">
        <v>100</v>
      </c>
      <c r="C50" s="30">
        <v>67.796610000000001</v>
      </c>
      <c r="D50" s="30">
        <v>0.84745800000000004</v>
      </c>
      <c r="E50" s="30">
        <v>0.84745800000000004</v>
      </c>
      <c r="F50" s="30">
        <v>1.6949149999999999</v>
      </c>
      <c r="G50" s="30">
        <v>0.84745800000000004</v>
      </c>
      <c r="H50" s="30">
        <v>0</v>
      </c>
      <c r="I50" s="30">
        <v>27.966101999999999</v>
      </c>
      <c r="J50" s="30">
        <v>0.58823499999999995</v>
      </c>
    </row>
    <row r="51" spans="1:10" x14ac:dyDescent="0.2">
      <c r="A51" s="19" t="s">
        <v>856</v>
      </c>
      <c r="B51" s="20">
        <v>55</v>
      </c>
      <c r="C51" s="20">
        <v>30</v>
      </c>
      <c r="D51" s="20">
        <v>1</v>
      </c>
      <c r="E51" s="20">
        <v>0</v>
      </c>
      <c r="F51" s="20">
        <v>0</v>
      </c>
      <c r="G51" s="20">
        <v>0</v>
      </c>
      <c r="H51" s="20">
        <v>0</v>
      </c>
      <c r="I51" s="20">
        <v>24</v>
      </c>
      <c r="J51" s="20">
        <v>0</v>
      </c>
    </row>
    <row r="52" spans="1:10" x14ac:dyDescent="0.2">
      <c r="A52" s="21" t="s">
        <v>126</v>
      </c>
      <c r="B52" s="30">
        <v>100</v>
      </c>
      <c r="C52" s="30">
        <v>54.545454999999997</v>
      </c>
      <c r="D52" s="30">
        <v>1.818182</v>
      </c>
      <c r="E52" s="30">
        <v>0</v>
      </c>
      <c r="F52" s="30">
        <v>0</v>
      </c>
      <c r="G52" s="30">
        <v>0</v>
      </c>
      <c r="H52" s="30">
        <v>0</v>
      </c>
      <c r="I52" s="30">
        <v>43.636364</v>
      </c>
      <c r="J52" s="30">
        <v>6.4516000000000004E-2</v>
      </c>
    </row>
    <row r="53" spans="1:10" x14ac:dyDescent="0.2">
      <c r="A53" s="19" t="s">
        <v>857</v>
      </c>
      <c r="B53" s="20">
        <v>23</v>
      </c>
      <c r="C53" s="20">
        <v>13</v>
      </c>
      <c r="D53" s="20">
        <v>0</v>
      </c>
      <c r="E53" s="20">
        <v>0</v>
      </c>
      <c r="F53" s="20">
        <v>0</v>
      </c>
      <c r="G53" s="20">
        <v>0</v>
      </c>
      <c r="H53" s="20">
        <v>0</v>
      </c>
      <c r="I53" s="20">
        <v>10</v>
      </c>
      <c r="J53" s="55">
        <v>0</v>
      </c>
    </row>
    <row r="54" spans="1:10" x14ac:dyDescent="0.2">
      <c r="A54" s="21" t="s">
        <v>126</v>
      </c>
      <c r="B54" s="30">
        <v>100</v>
      </c>
      <c r="C54" s="30">
        <v>56.521738999999997</v>
      </c>
      <c r="D54" s="30">
        <v>0</v>
      </c>
      <c r="E54" s="30">
        <v>0</v>
      </c>
      <c r="F54" s="30">
        <v>0</v>
      </c>
      <c r="G54" s="30">
        <v>0</v>
      </c>
      <c r="H54" s="30">
        <v>0</v>
      </c>
      <c r="I54" s="30">
        <v>43.478261000000003</v>
      </c>
      <c r="J54" s="33">
        <v>0</v>
      </c>
    </row>
    <row r="55" spans="1:10" x14ac:dyDescent="0.2">
      <c r="A55" s="19" t="s">
        <v>858</v>
      </c>
      <c r="B55" s="20">
        <v>3</v>
      </c>
      <c r="C55" s="20">
        <v>2</v>
      </c>
      <c r="D55" s="20">
        <v>0</v>
      </c>
      <c r="E55" s="20">
        <v>0</v>
      </c>
      <c r="F55" s="20">
        <v>0</v>
      </c>
      <c r="G55" s="20">
        <v>0</v>
      </c>
      <c r="H55" s="20">
        <v>0</v>
      </c>
      <c r="I55" s="20">
        <v>1</v>
      </c>
      <c r="J55" s="55">
        <v>0</v>
      </c>
    </row>
    <row r="56" spans="1:10" x14ac:dyDescent="0.2">
      <c r="A56" s="21" t="s">
        <v>126</v>
      </c>
      <c r="B56" s="30">
        <v>100</v>
      </c>
      <c r="C56" s="30">
        <v>66.666667000000004</v>
      </c>
      <c r="D56" s="30">
        <v>0</v>
      </c>
      <c r="E56" s="30">
        <v>0</v>
      </c>
      <c r="F56" s="30">
        <v>0</v>
      </c>
      <c r="G56" s="30">
        <v>0</v>
      </c>
      <c r="H56" s="30">
        <v>0</v>
      </c>
      <c r="I56" s="30">
        <v>33.333333000000003</v>
      </c>
      <c r="J56" s="33">
        <v>0</v>
      </c>
    </row>
    <row r="57" spans="1:10" x14ac:dyDescent="0.2">
      <c r="A57" s="19" t="s">
        <v>859</v>
      </c>
      <c r="B57" s="20">
        <v>358</v>
      </c>
      <c r="C57" s="20">
        <v>270</v>
      </c>
      <c r="D57" s="20">
        <v>6</v>
      </c>
      <c r="E57" s="20">
        <v>17</v>
      </c>
      <c r="F57" s="20">
        <v>13</v>
      </c>
      <c r="G57" s="20">
        <v>3</v>
      </c>
      <c r="H57" s="20">
        <v>2</v>
      </c>
      <c r="I57" s="20">
        <v>47</v>
      </c>
      <c r="J57" s="20">
        <v>0</v>
      </c>
    </row>
    <row r="58" spans="1:10" x14ac:dyDescent="0.2">
      <c r="A58" s="21" t="s">
        <v>126</v>
      </c>
      <c r="B58" s="30">
        <v>100</v>
      </c>
      <c r="C58" s="30">
        <v>75.418993999999998</v>
      </c>
      <c r="D58" s="30">
        <v>1.675978</v>
      </c>
      <c r="E58" s="30">
        <v>4.7486030000000001</v>
      </c>
      <c r="F58" s="30">
        <v>3.6312850000000001</v>
      </c>
      <c r="G58" s="30">
        <v>0.83798899999999998</v>
      </c>
      <c r="H58" s="30">
        <v>0.55865900000000002</v>
      </c>
      <c r="I58" s="30">
        <v>13.128492</v>
      </c>
      <c r="J58" s="30">
        <v>1.376206</v>
      </c>
    </row>
    <row r="59" spans="1:10" x14ac:dyDescent="0.2">
      <c r="A59" s="19" t="s">
        <v>860</v>
      </c>
      <c r="B59" s="20">
        <v>294</v>
      </c>
      <c r="C59" s="20">
        <v>203</v>
      </c>
      <c r="D59" s="20">
        <v>3</v>
      </c>
      <c r="E59" s="20">
        <v>4</v>
      </c>
      <c r="F59" s="20">
        <v>2</v>
      </c>
      <c r="G59" s="20">
        <v>1</v>
      </c>
      <c r="H59" s="20">
        <v>0</v>
      </c>
      <c r="I59" s="20">
        <v>81</v>
      </c>
      <c r="J59" s="20">
        <v>0</v>
      </c>
    </row>
    <row r="60" spans="1:10" x14ac:dyDescent="0.2">
      <c r="A60" s="21" t="s">
        <v>126</v>
      </c>
      <c r="B60" s="30">
        <v>100</v>
      </c>
      <c r="C60" s="30">
        <v>69.047618999999997</v>
      </c>
      <c r="D60" s="30">
        <v>1.020408</v>
      </c>
      <c r="E60" s="30">
        <v>1.360544</v>
      </c>
      <c r="F60" s="30">
        <v>0.68027199999999999</v>
      </c>
      <c r="G60" s="30">
        <v>0.34013599999999999</v>
      </c>
      <c r="H60" s="30">
        <v>0</v>
      </c>
      <c r="I60" s="30">
        <v>27.551020000000001</v>
      </c>
      <c r="J60" s="30">
        <v>0.347418</v>
      </c>
    </row>
    <row r="61" spans="1:10" x14ac:dyDescent="0.2">
      <c r="A61" s="19" t="s">
        <v>861</v>
      </c>
      <c r="B61" s="20">
        <v>733</v>
      </c>
      <c r="C61" s="20">
        <v>518</v>
      </c>
      <c r="D61" s="20">
        <v>10</v>
      </c>
      <c r="E61" s="20">
        <v>21</v>
      </c>
      <c r="F61" s="20">
        <v>15</v>
      </c>
      <c r="G61" s="20">
        <v>4</v>
      </c>
      <c r="H61" s="20">
        <v>2</v>
      </c>
      <c r="I61" s="20">
        <v>163</v>
      </c>
      <c r="J61" s="20">
        <v>0</v>
      </c>
    </row>
    <row r="62" spans="1:10" x14ac:dyDescent="0.2">
      <c r="A62" s="21" t="s">
        <v>126</v>
      </c>
      <c r="B62" s="30">
        <v>100</v>
      </c>
      <c r="C62" s="30">
        <v>70.668486000000001</v>
      </c>
      <c r="D62" s="30">
        <v>1.3642559999999999</v>
      </c>
      <c r="E62" s="30">
        <v>2.8649390000000001</v>
      </c>
      <c r="F62" s="30">
        <v>2.0463849999999999</v>
      </c>
      <c r="G62" s="30">
        <v>0.54570300000000005</v>
      </c>
      <c r="H62" s="30">
        <v>0.27285100000000001</v>
      </c>
      <c r="I62" s="30">
        <v>22.237380999999999</v>
      </c>
      <c r="J62" s="30">
        <v>0.88421099999999997</v>
      </c>
    </row>
    <row r="63" spans="1:10" x14ac:dyDescent="0.2">
      <c r="A63" s="19" t="s">
        <v>862</v>
      </c>
      <c r="B63" s="20">
        <v>375</v>
      </c>
      <c r="C63" s="20">
        <v>248</v>
      </c>
      <c r="D63" s="20">
        <v>4</v>
      </c>
      <c r="E63" s="20">
        <v>4</v>
      </c>
      <c r="F63" s="20">
        <v>2</v>
      </c>
      <c r="G63" s="20">
        <v>1</v>
      </c>
      <c r="H63" s="20">
        <v>0</v>
      </c>
      <c r="I63" s="20">
        <v>116</v>
      </c>
      <c r="J63" s="20">
        <v>0</v>
      </c>
    </row>
    <row r="64" spans="1:10" x14ac:dyDescent="0.2">
      <c r="A64" s="21" t="s">
        <v>126</v>
      </c>
      <c r="B64" s="30">
        <v>100</v>
      </c>
      <c r="C64" s="30">
        <v>66.133332999999993</v>
      </c>
      <c r="D64" s="30">
        <v>1.066667</v>
      </c>
      <c r="E64" s="30">
        <v>1.066667</v>
      </c>
      <c r="F64" s="30">
        <v>0.53333299999999995</v>
      </c>
      <c r="G64" s="30">
        <v>0.26666699999999999</v>
      </c>
      <c r="H64" s="30">
        <v>0</v>
      </c>
      <c r="I64" s="30">
        <v>30.933333000000001</v>
      </c>
      <c r="J64" s="30">
        <v>0.29343599999999997</v>
      </c>
    </row>
    <row r="65" spans="1:10" x14ac:dyDescent="0.2">
      <c r="A65" s="19" t="s">
        <v>863</v>
      </c>
      <c r="B65" s="20">
        <v>81</v>
      </c>
      <c r="C65" s="20">
        <v>45</v>
      </c>
      <c r="D65" s="20">
        <v>1</v>
      </c>
      <c r="E65" s="20">
        <v>0</v>
      </c>
      <c r="F65" s="20">
        <v>0</v>
      </c>
      <c r="G65" s="20">
        <v>0</v>
      </c>
      <c r="H65" s="20">
        <v>0</v>
      </c>
      <c r="I65" s="20">
        <v>35</v>
      </c>
      <c r="J65" s="20">
        <v>0</v>
      </c>
    </row>
    <row r="66" spans="1:10" x14ac:dyDescent="0.2">
      <c r="A66" s="21" t="s">
        <v>126</v>
      </c>
      <c r="B66" s="30">
        <v>100</v>
      </c>
      <c r="C66" s="30">
        <v>55.555556000000003</v>
      </c>
      <c r="D66" s="30">
        <v>1.2345680000000001</v>
      </c>
      <c r="E66" s="30">
        <v>0</v>
      </c>
      <c r="F66" s="30">
        <v>0</v>
      </c>
      <c r="G66" s="30">
        <v>0</v>
      </c>
      <c r="H66" s="30">
        <v>0</v>
      </c>
      <c r="I66" s="30">
        <v>43.209876999999999</v>
      </c>
      <c r="J66" s="30">
        <v>4.3478000000000003E-2</v>
      </c>
    </row>
    <row r="67" spans="1:10" x14ac:dyDescent="0.2">
      <c r="A67" s="18" t="s">
        <v>865</v>
      </c>
      <c r="B67" s="17">
        <v>141</v>
      </c>
      <c r="C67" s="17">
        <v>106</v>
      </c>
      <c r="D67" s="17">
        <v>4</v>
      </c>
      <c r="E67" s="17">
        <v>10</v>
      </c>
      <c r="F67" s="17">
        <v>3</v>
      </c>
      <c r="G67" s="17">
        <v>2</v>
      </c>
      <c r="H67" s="17">
        <v>2</v>
      </c>
      <c r="I67" s="17">
        <v>14</v>
      </c>
      <c r="J67" s="17">
        <v>0</v>
      </c>
    </row>
    <row r="68" spans="1:10" x14ac:dyDescent="0.2">
      <c r="A68" s="21" t="s">
        <v>126</v>
      </c>
      <c r="B68" s="30">
        <v>100</v>
      </c>
      <c r="C68" s="30">
        <v>75.177305000000004</v>
      </c>
      <c r="D68" s="30">
        <v>2.8368790000000002</v>
      </c>
      <c r="E68" s="30">
        <v>7.0921989999999999</v>
      </c>
      <c r="F68" s="30">
        <v>2.1276600000000001</v>
      </c>
      <c r="G68" s="30">
        <v>1.4184399999999999</v>
      </c>
      <c r="H68" s="30">
        <v>1.4184399999999999</v>
      </c>
      <c r="I68" s="30">
        <v>9.9290780000000005</v>
      </c>
      <c r="J68" s="30">
        <v>1.858268</v>
      </c>
    </row>
    <row r="69" spans="1:10" x14ac:dyDescent="0.2">
      <c r="A69" s="19" t="s">
        <v>852</v>
      </c>
      <c r="B69" s="20">
        <v>174</v>
      </c>
      <c r="C69" s="20">
        <v>114</v>
      </c>
      <c r="D69" s="20">
        <v>5</v>
      </c>
      <c r="E69" s="20">
        <v>13</v>
      </c>
      <c r="F69" s="20">
        <v>6</v>
      </c>
      <c r="G69" s="20">
        <v>2</v>
      </c>
      <c r="H69" s="20">
        <v>0</v>
      </c>
      <c r="I69" s="20">
        <v>34</v>
      </c>
      <c r="J69" s="20">
        <v>0</v>
      </c>
    </row>
    <row r="70" spans="1:10" x14ac:dyDescent="0.2">
      <c r="A70" s="21" t="s">
        <v>126</v>
      </c>
      <c r="B70" s="30">
        <v>100</v>
      </c>
      <c r="C70" s="30">
        <v>65.517240999999999</v>
      </c>
      <c r="D70" s="30">
        <v>2.8735629999999999</v>
      </c>
      <c r="E70" s="30">
        <v>7.4712639999999997</v>
      </c>
      <c r="F70" s="30">
        <v>3.4482759999999999</v>
      </c>
      <c r="G70" s="30">
        <v>1.1494249999999999</v>
      </c>
      <c r="H70" s="30">
        <v>0</v>
      </c>
      <c r="I70" s="30">
        <v>19.540230000000001</v>
      </c>
      <c r="J70" s="30">
        <v>1.464286</v>
      </c>
    </row>
    <row r="71" spans="1:10" x14ac:dyDescent="0.2">
      <c r="A71" s="19" t="s">
        <v>853</v>
      </c>
      <c r="B71" s="20">
        <v>186</v>
      </c>
      <c r="C71" s="20">
        <v>125</v>
      </c>
      <c r="D71" s="20">
        <v>1</v>
      </c>
      <c r="E71" s="20">
        <v>9</v>
      </c>
      <c r="F71" s="20">
        <v>2</v>
      </c>
      <c r="G71" s="20">
        <v>1</v>
      </c>
      <c r="H71" s="20">
        <v>0</v>
      </c>
      <c r="I71" s="20">
        <v>48</v>
      </c>
      <c r="J71" s="20">
        <v>0</v>
      </c>
    </row>
    <row r="72" spans="1:10" x14ac:dyDescent="0.2">
      <c r="A72" s="21" t="s">
        <v>126</v>
      </c>
      <c r="B72" s="30">
        <v>100</v>
      </c>
      <c r="C72" s="30">
        <v>67.204301000000001</v>
      </c>
      <c r="D72" s="30">
        <v>0.53763399999999995</v>
      </c>
      <c r="E72" s="30">
        <v>4.8387099999999998</v>
      </c>
      <c r="F72" s="30">
        <v>1.075269</v>
      </c>
      <c r="G72" s="30">
        <v>0.53763399999999995</v>
      </c>
      <c r="H72" s="30">
        <v>0</v>
      </c>
      <c r="I72" s="30">
        <v>25.806452</v>
      </c>
      <c r="J72" s="30">
        <v>0.73188399999999998</v>
      </c>
    </row>
    <row r="73" spans="1:10" x14ac:dyDescent="0.2">
      <c r="A73" s="19" t="s">
        <v>854</v>
      </c>
      <c r="B73" s="20">
        <v>174</v>
      </c>
      <c r="C73" s="20">
        <v>110</v>
      </c>
      <c r="D73" s="20">
        <v>1</v>
      </c>
      <c r="E73" s="20">
        <v>8</v>
      </c>
      <c r="F73" s="20">
        <v>4</v>
      </c>
      <c r="G73" s="20">
        <v>1</v>
      </c>
      <c r="H73" s="20">
        <v>0</v>
      </c>
      <c r="I73" s="20">
        <v>50</v>
      </c>
      <c r="J73" s="20">
        <v>0</v>
      </c>
    </row>
    <row r="74" spans="1:10" x14ac:dyDescent="0.2">
      <c r="A74" s="21" t="s">
        <v>126</v>
      </c>
      <c r="B74" s="30">
        <v>100</v>
      </c>
      <c r="C74" s="30">
        <v>63.218390999999997</v>
      </c>
      <c r="D74" s="30">
        <v>0.57471300000000003</v>
      </c>
      <c r="E74" s="30">
        <v>4.5977009999999998</v>
      </c>
      <c r="F74" s="30">
        <v>2.298851</v>
      </c>
      <c r="G74" s="30">
        <v>0.57471300000000003</v>
      </c>
      <c r="H74" s="30">
        <v>0</v>
      </c>
      <c r="I74" s="30">
        <v>28.735631999999999</v>
      </c>
      <c r="J74" s="30">
        <v>0.92741899999999999</v>
      </c>
    </row>
    <row r="75" spans="1:10" x14ac:dyDescent="0.2">
      <c r="A75" s="19" t="s">
        <v>855</v>
      </c>
      <c r="B75" s="20">
        <v>120</v>
      </c>
      <c r="C75" s="20">
        <v>58</v>
      </c>
      <c r="D75" s="20">
        <v>1</v>
      </c>
      <c r="E75" s="20">
        <v>1</v>
      </c>
      <c r="F75" s="20">
        <v>0</v>
      </c>
      <c r="G75" s="20">
        <v>0</v>
      </c>
      <c r="H75" s="20">
        <v>0</v>
      </c>
      <c r="I75" s="20">
        <v>60</v>
      </c>
      <c r="J75" s="20">
        <v>0</v>
      </c>
    </row>
    <row r="76" spans="1:10" x14ac:dyDescent="0.2">
      <c r="A76" s="21" t="s">
        <v>126</v>
      </c>
      <c r="B76" s="30">
        <v>100</v>
      </c>
      <c r="C76" s="30">
        <v>48.333333000000003</v>
      </c>
      <c r="D76" s="30">
        <v>0.83333299999999999</v>
      </c>
      <c r="E76" s="30">
        <v>0.83333299999999999</v>
      </c>
      <c r="F76" s="30">
        <v>0</v>
      </c>
      <c r="G76" s="30">
        <v>0</v>
      </c>
      <c r="H76" s="30">
        <v>0</v>
      </c>
      <c r="I76" s="30">
        <v>50</v>
      </c>
      <c r="J76" s="30">
        <v>0.2</v>
      </c>
    </row>
    <row r="77" spans="1:10" x14ac:dyDescent="0.2">
      <c r="A77" s="19" t="s">
        <v>856</v>
      </c>
      <c r="B77" s="20">
        <v>59</v>
      </c>
      <c r="C77" s="20">
        <v>39</v>
      </c>
      <c r="D77" s="20">
        <v>0</v>
      </c>
      <c r="E77" s="20">
        <v>0</v>
      </c>
      <c r="F77" s="20">
        <v>0</v>
      </c>
      <c r="G77" s="20">
        <v>0</v>
      </c>
      <c r="H77" s="20">
        <v>0</v>
      </c>
      <c r="I77" s="20">
        <v>20</v>
      </c>
      <c r="J77" s="55">
        <v>0</v>
      </c>
    </row>
    <row r="78" spans="1:10" x14ac:dyDescent="0.2">
      <c r="A78" s="21" t="s">
        <v>126</v>
      </c>
      <c r="B78" s="30">
        <v>100</v>
      </c>
      <c r="C78" s="30">
        <v>66.101695000000007</v>
      </c>
      <c r="D78" s="30">
        <v>0</v>
      </c>
      <c r="E78" s="30">
        <v>0</v>
      </c>
      <c r="F78" s="30">
        <v>0</v>
      </c>
      <c r="G78" s="30">
        <v>0</v>
      </c>
      <c r="H78" s="30">
        <v>0</v>
      </c>
      <c r="I78" s="30">
        <v>33.898305000000001</v>
      </c>
      <c r="J78" s="33">
        <v>0</v>
      </c>
    </row>
    <row r="79" spans="1:10" x14ac:dyDescent="0.2">
      <c r="A79" s="19" t="s">
        <v>857</v>
      </c>
      <c r="B79" s="20">
        <v>42</v>
      </c>
      <c r="C79" s="20">
        <v>25</v>
      </c>
      <c r="D79" s="20">
        <v>0</v>
      </c>
      <c r="E79" s="20">
        <v>0</v>
      </c>
      <c r="F79" s="20">
        <v>1</v>
      </c>
      <c r="G79" s="20">
        <v>0</v>
      </c>
      <c r="H79" s="20">
        <v>0</v>
      </c>
      <c r="I79" s="20">
        <v>16</v>
      </c>
      <c r="J79" s="20">
        <v>0</v>
      </c>
    </row>
    <row r="80" spans="1:10" x14ac:dyDescent="0.2">
      <c r="A80" s="21" t="s">
        <v>126</v>
      </c>
      <c r="B80" s="30">
        <v>100</v>
      </c>
      <c r="C80" s="30">
        <v>59.523809999999997</v>
      </c>
      <c r="D80" s="30">
        <v>0</v>
      </c>
      <c r="E80" s="30">
        <v>0</v>
      </c>
      <c r="F80" s="30">
        <v>2.3809520000000002</v>
      </c>
      <c r="G80" s="30">
        <v>0</v>
      </c>
      <c r="H80" s="30">
        <v>0</v>
      </c>
      <c r="I80" s="30">
        <v>38.095238000000002</v>
      </c>
      <c r="J80" s="30">
        <v>0.461538</v>
      </c>
    </row>
    <row r="81" spans="1:10" x14ac:dyDescent="0.2">
      <c r="A81" s="19" t="s">
        <v>858</v>
      </c>
      <c r="B81" s="20">
        <v>8</v>
      </c>
      <c r="C81" s="20">
        <v>6</v>
      </c>
      <c r="D81" s="20">
        <v>0</v>
      </c>
      <c r="E81" s="20">
        <v>0</v>
      </c>
      <c r="F81" s="20">
        <v>0</v>
      </c>
      <c r="G81" s="20">
        <v>0</v>
      </c>
      <c r="H81" s="20">
        <v>0</v>
      </c>
      <c r="I81" s="20">
        <v>2</v>
      </c>
      <c r="J81" s="55">
        <v>0</v>
      </c>
    </row>
    <row r="82" spans="1:10" x14ac:dyDescent="0.2">
      <c r="A82" s="21" t="s">
        <v>126</v>
      </c>
      <c r="B82" s="30">
        <v>100</v>
      </c>
      <c r="C82" s="30">
        <v>75</v>
      </c>
      <c r="D82" s="30">
        <v>0</v>
      </c>
      <c r="E82" s="30">
        <v>0</v>
      </c>
      <c r="F82" s="30">
        <v>0</v>
      </c>
      <c r="G82" s="30">
        <v>0</v>
      </c>
      <c r="H82" s="30">
        <v>0</v>
      </c>
      <c r="I82" s="30">
        <v>25</v>
      </c>
      <c r="J82" s="33">
        <v>0</v>
      </c>
    </row>
    <row r="83" spans="1:10" x14ac:dyDescent="0.2">
      <c r="A83" s="19" t="s">
        <v>859</v>
      </c>
      <c r="B83" s="20">
        <v>360</v>
      </c>
      <c r="C83" s="20">
        <v>239</v>
      </c>
      <c r="D83" s="20">
        <v>6</v>
      </c>
      <c r="E83" s="20">
        <v>22</v>
      </c>
      <c r="F83" s="20">
        <v>8</v>
      </c>
      <c r="G83" s="20">
        <v>3</v>
      </c>
      <c r="H83" s="20">
        <v>0</v>
      </c>
      <c r="I83" s="20">
        <v>82</v>
      </c>
      <c r="J83" s="20">
        <v>0</v>
      </c>
    </row>
    <row r="84" spans="1:10" x14ac:dyDescent="0.2">
      <c r="A84" s="21" t="s">
        <v>126</v>
      </c>
      <c r="B84" s="30">
        <v>100</v>
      </c>
      <c r="C84" s="30">
        <v>66.388889000000006</v>
      </c>
      <c r="D84" s="30">
        <v>1.6666669999999999</v>
      </c>
      <c r="E84" s="30">
        <v>6.1111110000000002</v>
      </c>
      <c r="F84" s="30">
        <v>2.2222219999999999</v>
      </c>
      <c r="G84" s="30">
        <v>0.83333299999999999</v>
      </c>
      <c r="H84" s="30">
        <v>0</v>
      </c>
      <c r="I84" s="30">
        <v>22.777778000000001</v>
      </c>
      <c r="J84" s="30">
        <v>1.100719</v>
      </c>
    </row>
    <row r="85" spans="1:10" x14ac:dyDescent="0.2">
      <c r="A85" s="19" t="s">
        <v>860</v>
      </c>
      <c r="B85" s="20">
        <v>294</v>
      </c>
      <c r="C85" s="20">
        <v>168</v>
      </c>
      <c r="D85" s="20">
        <v>2</v>
      </c>
      <c r="E85" s="20">
        <v>9</v>
      </c>
      <c r="F85" s="20">
        <v>4</v>
      </c>
      <c r="G85" s="20">
        <v>1</v>
      </c>
      <c r="H85" s="20">
        <v>0</v>
      </c>
      <c r="I85" s="20">
        <v>110</v>
      </c>
      <c r="J85" s="20">
        <v>0</v>
      </c>
    </row>
    <row r="86" spans="1:10" x14ac:dyDescent="0.2">
      <c r="A86" s="21" t="s">
        <v>126</v>
      </c>
      <c r="B86" s="30">
        <v>100</v>
      </c>
      <c r="C86" s="30">
        <v>57.142856999999999</v>
      </c>
      <c r="D86" s="30">
        <v>0.68027199999999999</v>
      </c>
      <c r="E86" s="30">
        <v>3.0612240000000002</v>
      </c>
      <c r="F86" s="30">
        <v>1.360544</v>
      </c>
      <c r="G86" s="30">
        <v>0.34013599999999999</v>
      </c>
      <c r="H86" s="30">
        <v>0</v>
      </c>
      <c r="I86" s="30">
        <v>37.414966</v>
      </c>
      <c r="J86" s="30">
        <v>0.69021699999999997</v>
      </c>
    </row>
    <row r="87" spans="1:10" x14ac:dyDescent="0.2">
      <c r="A87" s="19" t="s">
        <v>861</v>
      </c>
      <c r="B87" s="20">
        <v>763</v>
      </c>
      <c r="C87" s="20">
        <v>477</v>
      </c>
      <c r="D87" s="20">
        <v>8</v>
      </c>
      <c r="E87" s="20">
        <v>31</v>
      </c>
      <c r="F87" s="20">
        <v>13</v>
      </c>
      <c r="G87" s="20">
        <v>4</v>
      </c>
      <c r="H87" s="20">
        <v>0</v>
      </c>
      <c r="I87" s="20">
        <v>230</v>
      </c>
      <c r="J87" s="20">
        <v>0</v>
      </c>
    </row>
    <row r="88" spans="1:10" x14ac:dyDescent="0.2">
      <c r="A88" s="21" t="s">
        <v>126</v>
      </c>
      <c r="B88" s="30">
        <v>100</v>
      </c>
      <c r="C88" s="30">
        <v>62.516382999999998</v>
      </c>
      <c r="D88" s="30">
        <v>1.0484929999999999</v>
      </c>
      <c r="E88" s="30">
        <v>4.0629099999999996</v>
      </c>
      <c r="F88" s="30">
        <v>1.7038009999999999</v>
      </c>
      <c r="G88" s="30">
        <v>0.52424599999999999</v>
      </c>
      <c r="H88" s="30">
        <v>0</v>
      </c>
      <c r="I88" s="30">
        <v>30.144168000000001</v>
      </c>
      <c r="J88" s="30">
        <v>0.834897</v>
      </c>
    </row>
    <row r="89" spans="1:10" x14ac:dyDescent="0.2">
      <c r="A89" s="19" t="s">
        <v>862</v>
      </c>
      <c r="B89" s="20">
        <v>403</v>
      </c>
      <c r="C89" s="20">
        <v>238</v>
      </c>
      <c r="D89" s="20">
        <v>2</v>
      </c>
      <c r="E89" s="20">
        <v>9</v>
      </c>
      <c r="F89" s="20">
        <v>5</v>
      </c>
      <c r="G89" s="20">
        <v>1</v>
      </c>
      <c r="H89" s="20">
        <v>0</v>
      </c>
      <c r="I89" s="20">
        <v>148</v>
      </c>
      <c r="J89" s="20">
        <v>0</v>
      </c>
    </row>
    <row r="90" spans="1:10" x14ac:dyDescent="0.2">
      <c r="A90" s="21" t="s">
        <v>126</v>
      </c>
      <c r="B90" s="30">
        <v>100</v>
      </c>
      <c r="C90" s="30">
        <v>59.057071999999998</v>
      </c>
      <c r="D90" s="30">
        <v>0.496278</v>
      </c>
      <c r="E90" s="30">
        <v>2.2332510000000001</v>
      </c>
      <c r="F90" s="30">
        <v>1.2406950000000001</v>
      </c>
      <c r="G90" s="30">
        <v>0.248139</v>
      </c>
      <c r="H90" s="30">
        <v>0</v>
      </c>
      <c r="I90" s="30">
        <v>36.724566000000003</v>
      </c>
      <c r="J90" s="30">
        <v>0.54509799999999997</v>
      </c>
    </row>
    <row r="91" spans="1:10" x14ac:dyDescent="0.2">
      <c r="A91" s="19" t="s">
        <v>863</v>
      </c>
      <c r="B91" s="20">
        <v>109</v>
      </c>
      <c r="C91" s="20">
        <v>70</v>
      </c>
      <c r="D91" s="20">
        <v>0</v>
      </c>
      <c r="E91" s="20">
        <v>0</v>
      </c>
      <c r="F91" s="20">
        <v>1</v>
      </c>
      <c r="G91" s="20">
        <v>0</v>
      </c>
      <c r="H91" s="20">
        <v>0</v>
      </c>
      <c r="I91" s="20">
        <v>38</v>
      </c>
      <c r="J91" s="20">
        <v>0</v>
      </c>
    </row>
    <row r="92" spans="1:10" x14ac:dyDescent="0.2">
      <c r="A92" s="21" t="s">
        <v>126</v>
      </c>
      <c r="B92" s="30">
        <v>100</v>
      </c>
      <c r="C92" s="30">
        <v>64.220183000000006</v>
      </c>
      <c r="D92" s="30">
        <v>0</v>
      </c>
      <c r="E92" s="30">
        <v>0</v>
      </c>
      <c r="F92" s="30">
        <v>0.917431</v>
      </c>
      <c r="G92" s="30">
        <v>0</v>
      </c>
      <c r="H92" s="30">
        <v>0</v>
      </c>
      <c r="I92" s="30">
        <v>34.862385000000003</v>
      </c>
      <c r="J92" s="30">
        <v>0.169014</v>
      </c>
    </row>
    <row r="93" spans="1:10" x14ac:dyDescent="0.2">
      <c r="A93" s="18" t="s">
        <v>866</v>
      </c>
      <c r="B93" s="18"/>
      <c r="C93" s="18"/>
      <c r="D93" s="18"/>
      <c r="E93" s="18"/>
      <c r="F93" s="18"/>
      <c r="G93" s="18"/>
      <c r="H93" s="18"/>
      <c r="I93" s="18"/>
      <c r="J93" s="18"/>
    </row>
    <row r="94" spans="1:10" x14ac:dyDescent="0.2">
      <c r="A94" s="19" t="s">
        <v>130</v>
      </c>
      <c r="B94" s="20">
        <v>88</v>
      </c>
      <c r="C94" s="20">
        <v>64</v>
      </c>
      <c r="D94" s="20">
        <v>1</v>
      </c>
      <c r="E94" s="20">
        <v>2</v>
      </c>
      <c r="F94" s="20">
        <v>0</v>
      </c>
      <c r="G94" s="20">
        <v>0</v>
      </c>
      <c r="H94" s="20">
        <v>0</v>
      </c>
      <c r="I94" s="20">
        <v>21</v>
      </c>
      <c r="J94" s="20">
        <v>0</v>
      </c>
    </row>
    <row r="95" spans="1:10" x14ac:dyDescent="0.2">
      <c r="A95" s="21" t="s">
        <v>126</v>
      </c>
      <c r="B95" s="30">
        <v>100</v>
      </c>
      <c r="C95" s="30">
        <v>72.727272999999997</v>
      </c>
      <c r="D95" s="30">
        <v>1.1363639999999999</v>
      </c>
      <c r="E95" s="30">
        <v>2.2727270000000002</v>
      </c>
      <c r="F95" s="30">
        <v>0</v>
      </c>
      <c r="G95" s="30">
        <v>0</v>
      </c>
      <c r="H95" s="30">
        <v>0</v>
      </c>
      <c r="I95" s="30">
        <v>23.863636</v>
      </c>
      <c r="J95" s="30">
        <v>0.25373099999999998</v>
      </c>
    </row>
    <row r="96" spans="1:10" x14ac:dyDescent="0.2">
      <c r="A96" s="19" t="s">
        <v>131</v>
      </c>
      <c r="B96" s="20">
        <v>1293</v>
      </c>
      <c r="C96" s="20">
        <v>902</v>
      </c>
      <c r="D96" s="20">
        <v>18</v>
      </c>
      <c r="E96" s="20">
        <v>57</v>
      </c>
      <c r="F96" s="20">
        <v>34</v>
      </c>
      <c r="G96" s="20">
        <v>13</v>
      </c>
      <c r="H96" s="20">
        <v>5</v>
      </c>
      <c r="I96" s="20">
        <v>264</v>
      </c>
      <c r="J96" s="20">
        <v>0</v>
      </c>
    </row>
    <row r="97" spans="1:10" x14ac:dyDescent="0.2">
      <c r="A97" s="21" t="s">
        <v>126</v>
      </c>
      <c r="B97" s="30">
        <v>100</v>
      </c>
      <c r="C97" s="30">
        <v>69.760247000000007</v>
      </c>
      <c r="D97" s="30">
        <v>1.3921110000000001</v>
      </c>
      <c r="E97" s="30">
        <v>4.408353</v>
      </c>
      <c r="F97" s="30">
        <v>2.6295440000000001</v>
      </c>
      <c r="G97" s="30">
        <v>1.005414</v>
      </c>
      <c r="H97" s="30">
        <v>0.38669799999999999</v>
      </c>
      <c r="I97" s="30">
        <v>20.417632999999999</v>
      </c>
      <c r="J97" s="30">
        <v>1.2079690000000001</v>
      </c>
    </row>
    <row r="98" spans="1:10" x14ac:dyDescent="0.2">
      <c r="A98" s="19" t="s">
        <v>392</v>
      </c>
      <c r="B98" s="20">
        <v>92</v>
      </c>
      <c r="C98" s="20">
        <v>53</v>
      </c>
      <c r="D98" s="20">
        <v>4</v>
      </c>
      <c r="E98" s="20">
        <v>9</v>
      </c>
      <c r="F98" s="20">
        <v>5</v>
      </c>
      <c r="G98" s="20">
        <v>1</v>
      </c>
      <c r="H98" s="20">
        <v>0</v>
      </c>
      <c r="I98" s="20">
        <v>20</v>
      </c>
      <c r="J98" s="20">
        <v>0</v>
      </c>
    </row>
    <row r="99" spans="1:10" x14ac:dyDescent="0.2">
      <c r="A99" s="21" t="s">
        <v>126</v>
      </c>
      <c r="B99" s="30">
        <v>100</v>
      </c>
      <c r="C99" s="30">
        <v>57.608696000000002</v>
      </c>
      <c r="D99" s="30">
        <v>4.3478260000000004</v>
      </c>
      <c r="E99" s="30">
        <v>9.7826090000000008</v>
      </c>
      <c r="F99" s="30">
        <v>5.4347830000000004</v>
      </c>
      <c r="G99" s="30">
        <v>1.086957</v>
      </c>
      <c r="H99" s="30">
        <v>0</v>
      </c>
      <c r="I99" s="30">
        <v>21.739129999999999</v>
      </c>
      <c r="J99" s="30">
        <v>1.9722219999999999</v>
      </c>
    </row>
    <row r="100" spans="1:10" x14ac:dyDescent="0.2">
      <c r="A100" s="19" t="s">
        <v>132</v>
      </c>
      <c r="B100" s="20">
        <v>312</v>
      </c>
      <c r="C100" s="20">
        <v>193</v>
      </c>
      <c r="D100" s="20">
        <v>1</v>
      </c>
      <c r="E100" s="20">
        <v>8</v>
      </c>
      <c r="F100" s="20">
        <v>4</v>
      </c>
      <c r="G100" s="20">
        <v>0</v>
      </c>
      <c r="H100" s="20">
        <v>0</v>
      </c>
      <c r="I100" s="20">
        <v>106</v>
      </c>
      <c r="J100" s="20">
        <v>0</v>
      </c>
    </row>
    <row r="101" spans="1:10" x14ac:dyDescent="0.2">
      <c r="A101" s="21" t="s">
        <v>126</v>
      </c>
      <c r="B101" s="30">
        <v>100</v>
      </c>
      <c r="C101" s="30">
        <v>61.858974000000003</v>
      </c>
      <c r="D101" s="30">
        <v>0.32051299999999999</v>
      </c>
      <c r="E101" s="30">
        <v>2.5641029999999998</v>
      </c>
      <c r="F101" s="30">
        <v>1.2820510000000001</v>
      </c>
      <c r="G101" s="30">
        <v>0</v>
      </c>
      <c r="H101" s="30">
        <v>0</v>
      </c>
      <c r="I101" s="30">
        <v>33.974359</v>
      </c>
      <c r="J101" s="30">
        <v>0.52427199999999996</v>
      </c>
    </row>
    <row r="102" spans="1:10" x14ac:dyDescent="0.2">
      <c r="A102" s="19" t="s">
        <v>867</v>
      </c>
      <c r="B102" s="20">
        <v>3</v>
      </c>
      <c r="C102" s="20">
        <v>0</v>
      </c>
      <c r="D102" s="20">
        <v>0</v>
      </c>
      <c r="E102" s="20">
        <v>0</v>
      </c>
      <c r="F102" s="20">
        <v>0</v>
      </c>
      <c r="G102" s="20">
        <v>0</v>
      </c>
      <c r="H102" s="20">
        <v>0</v>
      </c>
      <c r="I102" s="20">
        <v>3</v>
      </c>
      <c r="J102" s="20">
        <v>0</v>
      </c>
    </row>
    <row r="103" spans="1:10" x14ac:dyDescent="0.2">
      <c r="A103" s="21" t="s">
        <v>126</v>
      </c>
      <c r="B103" s="30">
        <v>100</v>
      </c>
      <c r="C103" s="30">
        <v>0</v>
      </c>
      <c r="D103" s="30">
        <v>0</v>
      </c>
      <c r="E103" s="30">
        <v>0</v>
      </c>
      <c r="F103" s="30">
        <v>0</v>
      </c>
      <c r="G103" s="30">
        <v>0</v>
      </c>
      <c r="H103" s="30">
        <v>0</v>
      </c>
      <c r="I103" s="30">
        <v>100</v>
      </c>
      <c r="J103" s="30">
        <v>0</v>
      </c>
    </row>
    <row r="104" spans="1:10" x14ac:dyDescent="0.2">
      <c r="A104" s="18" t="s">
        <v>133</v>
      </c>
      <c r="B104" s="17">
        <v>50</v>
      </c>
      <c r="C104" s="17">
        <v>39</v>
      </c>
      <c r="D104" s="17">
        <v>0</v>
      </c>
      <c r="E104" s="17">
        <v>0</v>
      </c>
      <c r="F104" s="17">
        <v>0</v>
      </c>
      <c r="G104" s="17">
        <v>0</v>
      </c>
      <c r="H104" s="17">
        <v>0</v>
      </c>
      <c r="I104" s="17">
        <v>11</v>
      </c>
      <c r="J104" s="60">
        <v>0</v>
      </c>
    </row>
    <row r="105" spans="1:10" x14ac:dyDescent="0.2">
      <c r="A105" s="21" t="s">
        <v>126</v>
      </c>
      <c r="B105" s="30">
        <v>100</v>
      </c>
      <c r="C105" s="30">
        <v>78</v>
      </c>
      <c r="D105" s="30">
        <v>0</v>
      </c>
      <c r="E105" s="30">
        <v>0</v>
      </c>
      <c r="F105" s="30">
        <v>0</v>
      </c>
      <c r="G105" s="30">
        <v>0</v>
      </c>
      <c r="H105" s="30">
        <v>0</v>
      </c>
      <c r="I105" s="30">
        <v>22</v>
      </c>
      <c r="J105" s="33">
        <v>0</v>
      </c>
    </row>
    <row r="106" spans="1:10" x14ac:dyDescent="0.2">
      <c r="A106" s="19" t="s">
        <v>134</v>
      </c>
      <c r="B106" s="20">
        <v>724</v>
      </c>
      <c r="C106" s="20">
        <v>518</v>
      </c>
      <c r="D106" s="20">
        <v>11</v>
      </c>
      <c r="E106" s="20">
        <v>30</v>
      </c>
      <c r="F106" s="20">
        <v>22</v>
      </c>
      <c r="G106" s="20">
        <v>7</v>
      </c>
      <c r="H106" s="20">
        <v>3</v>
      </c>
      <c r="I106" s="20">
        <v>133</v>
      </c>
      <c r="J106" s="20">
        <v>0</v>
      </c>
    </row>
    <row r="107" spans="1:10" x14ac:dyDescent="0.2">
      <c r="A107" s="21" t="s">
        <v>126</v>
      </c>
      <c r="B107" s="30">
        <v>100</v>
      </c>
      <c r="C107" s="30">
        <v>71.546960999999996</v>
      </c>
      <c r="D107" s="30">
        <v>1.5193369999999999</v>
      </c>
      <c r="E107" s="30">
        <v>4.1436460000000004</v>
      </c>
      <c r="F107" s="30">
        <v>3.0386739999999999</v>
      </c>
      <c r="G107" s="30">
        <v>0.96685100000000002</v>
      </c>
      <c r="H107" s="30">
        <v>0.41436499999999998</v>
      </c>
      <c r="I107" s="30">
        <v>18.370166000000001</v>
      </c>
      <c r="J107" s="30">
        <v>1.2216579999999999</v>
      </c>
    </row>
    <row r="108" spans="1:10" x14ac:dyDescent="0.2">
      <c r="A108" s="19" t="s">
        <v>393</v>
      </c>
      <c r="B108" s="20">
        <v>43</v>
      </c>
      <c r="C108" s="20">
        <v>25</v>
      </c>
      <c r="D108" s="20">
        <v>1</v>
      </c>
      <c r="E108" s="20">
        <v>4</v>
      </c>
      <c r="F108" s="20">
        <v>4</v>
      </c>
      <c r="G108" s="20">
        <v>1</v>
      </c>
      <c r="H108" s="20">
        <v>0</v>
      </c>
      <c r="I108" s="20">
        <v>8</v>
      </c>
      <c r="J108" s="20">
        <v>0</v>
      </c>
    </row>
    <row r="109" spans="1:10" x14ac:dyDescent="0.2">
      <c r="A109" s="21" t="s">
        <v>126</v>
      </c>
      <c r="B109" s="30">
        <v>100</v>
      </c>
      <c r="C109" s="30">
        <v>58.139535000000002</v>
      </c>
      <c r="D109" s="30">
        <v>2.3255810000000001</v>
      </c>
      <c r="E109" s="30">
        <v>9.3023260000000008</v>
      </c>
      <c r="F109" s="30">
        <v>9.3023260000000008</v>
      </c>
      <c r="G109" s="30">
        <v>2.3255810000000001</v>
      </c>
      <c r="H109" s="30">
        <v>0</v>
      </c>
      <c r="I109" s="30">
        <v>18.604651</v>
      </c>
      <c r="J109" s="30">
        <v>2.5428570000000001</v>
      </c>
    </row>
    <row r="110" spans="1:10" x14ac:dyDescent="0.2">
      <c r="A110" s="19" t="s">
        <v>135</v>
      </c>
      <c r="B110" s="20">
        <v>66</v>
      </c>
      <c r="C110" s="20">
        <v>47</v>
      </c>
      <c r="D110" s="20">
        <v>0</v>
      </c>
      <c r="E110" s="20">
        <v>1</v>
      </c>
      <c r="F110" s="20">
        <v>1</v>
      </c>
      <c r="G110" s="20">
        <v>0</v>
      </c>
      <c r="H110" s="20">
        <v>0</v>
      </c>
      <c r="I110" s="20">
        <v>17</v>
      </c>
      <c r="J110" s="20">
        <v>0</v>
      </c>
    </row>
    <row r="111" spans="1:10" x14ac:dyDescent="0.2">
      <c r="A111" s="21" t="s">
        <v>126</v>
      </c>
      <c r="B111" s="30">
        <v>100</v>
      </c>
      <c r="C111" s="30">
        <v>71.212120999999996</v>
      </c>
      <c r="D111" s="30">
        <v>0</v>
      </c>
      <c r="E111" s="30">
        <v>1.5151520000000001</v>
      </c>
      <c r="F111" s="30">
        <v>1.5151520000000001</v>
      </c>
      <c r="G111" s="30">
        <v>0</v>
      </c>
      <c r="H111" s="30">
        <v>0</v>
      </c>
      <c r="I111" s="30">
        <v>25.757576</v>
      </c>
      <c r="J111" s="30">
        <v>0.36734699999999998</v>
      </c>
    </row>
    <row r="112" spans="1:10" x14ac:dyDescent="0.2">
      <c r="A112" s="19" t="s">
        <v>868</v>
      </c>
      <c r="B112" s="20">
        <v>1</v>
      </c>
      <c r="C112" s="20">
        <v>0</v>
      </c>
      <c r="D112" s="20">
        <v>0</v>
      </c>
      <c r="E112" s="20">
        <v>0</v>
      </c>
      <c r="F112" s="20">
        <v>0</v>
      </c>
      <c r="G112" s="20">
        <v>0</v>
      </c>
      <c r="H112" s="20">
        <v>0</v>
      </c>
      <c r="I112" s="20">
        <v>1</v>
      </c>
      <c r="J112" s="20">
        <v>0</v>
      </c>
    </row>
    <row r="113" spans="1:10" x14ac:dyDescent="0.2">
      <c r="A113" s="21" t="s">
        <v>126</v>
      </c>
      <c r="B113" s="30">
        <v>100</v>
      </c>
      <c r="C113" s="30">
        <v>0</v>
      </c>
      <c r="D113" s="30">
        <v>0</v>
      </c>
      <c r="E113" s="30">
        <v>0</v>
      </c>
      <c r="F113" s="30">
        <v>0</v>
      </c>
      <c r="G113" s="30">
        <v>0</v>
      </c>
      <c r="H113" s="30">
        <v>0</v>
      </c>
      <c r="I113" s="30">
        <v>100</v>
      </c>
      <c r="J113" s="30">
        <v>0</v>
      </c>
    </row>
    <row r="114" spans="1:10" x14ac:dyDescent="0.2">
      <c r="A114" s="18" t="s">
        <v>136</v>
      </c>
      <c r="B114" s="17">
        <v>38</v>
      </c>
      <c r="C114" s="17">
        <v>25</v>
      </c>
      <c r="D114" s="17">
        <v>1</v>
      </c>
      <c r="E114" s="17">
        <v>2</v>
      </c>
      <c r="F114" s="17">
        <v>0</v>
      </c>
      <c r="G114" s="17">
        <v>0</v>
      </c>
      <c r="H114" s="17">
        <v>0</v>
      </c>
      <c r="I114" s="17">
        <v>10</v>
      </c>
      <c r="J114" s="17">
        <v>0</v>
      </c>
    </row>
    <row r="115" spans="1:10" x14ac:dyDescent="0.2">
      <c r="A115" s="21" t="s">
        <v>126</v>
      </c>
      <c r="B115" s="30">
        <v>100</v>
      </c>
      <c r="C115" s="30">
        <v>65.789473999999998</v>
      </c>
      <c r="D115" s="30">
        <v>2.6315789999999999</v>
      </c>
      <c r="E115" s="30">
        <v>5.2631579999999998</v>
      </c>
      <c r="F115" s="30">
        <v>0</v>
      </c>
      <c r="G115" s="30">
        <v>0</v>
      </c>
      <c r="H115" s="30">
        <v>0</v>
      </c>
      <c r="I115" s="30">
        <v>26.315788999999999</v>
      </c>
      <c r="J115" s="30">
        <v>0.60714299999999999</v>
      </c>
    </row>
    <row r="116" spans="1:10" x14ac:dyDescent="0.2">
      <c r="A116" s="19" t="s">
        <v>134</v>
      </c>
      <c r="B116" s="20">
        <v>569</v>
      </c>
      <c r="C116" s="20">
        <v>384</v>
      </c>
      <c r="D116" s="20">
        <v>7</v>
      </c>
      <c r="E116" s="20">
        <v>27</v>
      </c>
      <c r="F116" s="20">
        <v>12</v>
      </c>
      <c r="G116" s="20">
        <v>6</v>
      </c>
      <c r="H116" s="20">
        <v>2</v>
      </c>
      <c r="I116" s="20">
        <v>131</v>
      </c>
      <c r="J116" s="20">
        <v>0</v>
      </c>
    </row>
    <row r="117" spans="1:10" x14ac:dyDescent="0.2">
      <c r="A117" s="21" t="s">
        <v>126</v>
      </c>
      <c r="B117" s="30">
        <v>100</v>
      </c>
      <c r="C117" s="30">
        <v>67.486818999999997</v>
      </c>
      <c r="D117" s="30">
        <v>1.2302280000000001</v>
      </c>
      <c r="E117" s="30">
        <v>4.7451670000000004</v>
      </c>
      <c r="F117" s="30">
        <v>2.1089630000000001</v>
      </c>
      <c r="G117" s="30">
        <v>1.0544819999999999</v>
      </c>
      <c r="H117" s="30">
        <v>0.35149399999999997</v>
      </c>
      <c r="I117" s="30">
        <v>23.022846999999999</v>
      </c>
      <c r="J117" s="30">
        <v>1.1894979999999999</v>
      </c>
    </row>
    <row r="118" spans="1:10" x14ac:dyDescent="0.2">
      <c r="A118" s="19" t="s">
        <v>393</v>
      </c>
      <c r="B118" s="20">
        <v>49</v>
      </c>
      <c r="C118" s="20">
        <v>28</v>
      </c>
      <c r="D118" s="20">
        <v>3</v>
      </c>
      <c r="E118" s="20">
        <v>5</v>
      </c>
      <c r="F118" s="20">
        <v>1</v>
      </c>
      <c r="G118" s="20">
        <v>0</v>
      </c>
      <c r="H118" s="20">
        <v>0</v>
      </c>
      <c r="I118" s="20">
        <v>12</v>
      </c>
      <c r="J118" s="20">
        <v>0</v>
      </c>
    </row>
    <row r="119" spans="1:10" x14ac:dyDescent="0.2">
      <c r="A119" s="21" t="s">
        <v>126</v>
      </c>
      <c r="B119" s="30">
        <v>100</v>
      </c>
      <c r="C119" s="30">
        <v>57.142856999999999</v>
      </c>
      <c r="D119" s="30">
        <v>6.1224489999999996</v>
      </c>
      <c r="E119" s="30">
        <v>10.204082</v>
      </c>
      <c r="F119" s="30">
        <v>2.040816</v>
      </c>
      <c r="G119" s="30">
        <v>0</v>
      </c>
      <c r="H119" s="30">
        <v>0</v>
      </c>
      <c r="I119" s="30">
        <v>24.489795999999998</v>
      </c>
      <c r="J119" s="30">
        <v>1.4324319999999999</v>
      </c>
    </row>
    <row r="120" spans="1:10" x14ac:dyDescent="0.2">
      <c r="A120" s="19" t="s">
        <v>135</v>
      </c>
      <c r="B120" s="20">
        <v>246</v>
      </c>
      <c r="C120" s="20">
        <v>146</v>
      </c>
      <c r="D120" s="20">
        <v>1</v>
      </c>
      <c r="E120" s="20">
        <v>7</v>
      </c>
      <c r="F120" s="20">
        <v>3</v>
      </c>
      <c r="G120" s="20">
        <v>0</v>
      </c>
      <c r="H120" s="20">
        <v>0</v>
      </c>
      <c r="I120" s="20">
        <v>89</v>
      </c>
      <c r="J120" s="20">
        <v>0</v>
      </c>
    </row>
    <row r="121" spans="1:10" x14ac:dyDescent="0.2">
      <c r="A121" s="21" t="s">
        <v>126</v>
      </c>
      <c r="B121" s="30">
        <v>100</v>
      </c>
      <c r="C121" s="30">
        <v>59.349592999999999</v>
      </c>
      <c r="D121" s="30">
        <v>0.40650399999999998</v>
      </c>
      <c r="E121" s="30">
        <v>2.8455279999999998</v>
      </c>
      <c r="F121" s="30">
        <v>1.2195119999999999</v>
      </c>
      <c r="G121" s="30">
        <v>0</v>
      </c>
      <c r="H121" s="30">
        <v>0</v>
      </c>
      <c r="I121" s="30">
        <v>36.178862000000002</v>
      </c>
      <c r="J121" s="30">
        <v>0.57324799999999998</v>
      </c>
    </row>
    <row r="122" spans="1:10" x14ac:dyDescent="0.2">
      <c r="A122" s="19" t="s">
        <v>868</v>
      </c>
      <c r="B122" s="20">
        <v>2</v>
      </c>
      <c r="C122" s="20">
        <v>0</v>
      </c>
      <c r="D122" s="20">
        <v>0</v>
      </c>
      <c r="E122" s="20">
        <v>0</v>
      </c>
      <c r="F122" s="20">
        <v>0</v>
      </c>
      <c r="G122" s="20">
        <v>0</v>
      </c>
      <c r="H122" s="20">
        <v>0</v>
      </c>
      <c r="I122" s="20">
        <v>2</v>
      </c>
      <c r="J122" s="20">
        <v>0</v>
      </c>
    </row>
    <row r="123" spans="1:10" x14ac:dyDescent="0.2">
      <c r="A123" s="21" t="s">
        <v>126</v>
      </c>
      <c r="B123" s="30">
        <v>100</v>
      </c>
      <c r="C123" s="30">
        <v>0</v>
      </c>
      <c r="D123" s="30">
        <v>0</v>
      </c>
      <c r="E123" s="30">
        <v>0</v>
      </c>
      <c r="F123" s="30">
        <v>0</v>
      </c>
      <c r="G123" s="30">
        <v>0</v>
      </c>
      <c r="H123" s="30">
        <v>0</v>
      </c>
      <c r="I123" s="30">
        <v>100</v>
      </c>
      <c r="J123" s="30">
        <v>0</v>
      </c>
    </row>
    <row r="124" spans="1:10" x14ac:dyDescent="0.2">
      <c r="A124" s="18" t="s">
        <v>869</v>
      </c>
      <c r="B124" s="18"/>
      <c r="C124" s="18"/>
      <c r="D124" s="18"/>
      <c r="E124" s="18"/>
      <c r="F124" s="18"/>
      <c r="G124" s="18"/>
      <c r="H124" s="18"/>
      <c r="I124" s="18"/>
      <c r="J124" s="18"/>
    </row>
    <row r="125" spans="1:10" x14ac:dyDescent="0.2">
      <c r="A125" s="19" t="s">
        <v>870</v>
      </c>
      <c r="B125" s="20">
        <v>229</v>
      </c>
      <c r="C125" s="20">
        <v>145</v>
      </c>
      <c r="D125" s="20">
        <v>3</v>
      </c>
      <c r="E125" s="20">
        <v>5</v>
      </c>
      <c r="F125" s="20">
        <v>3</v>
      </c>
      <c r="G125" s="20">
        <v>0</v>
      </c>
      <c r="H125" s="20">
        <v>0</v>
      </c>
      <c r="I125" s="20">
        <v>73</v>
      </c>
      <c r="J125" s="20">
        <v>0</v>
      </c>
    </row>
    <row r="126" spans="1:10" x14ac:dyDescent="0.2">
      <c r="A126" s="21" t="s">
        <v>126</v>
      </c>
      <c r="B126" s="30">
        <v>100</v>
      </c>
      <c r="C126" s="30">
        <v>63.318776999999997</v>
      </c>
      <c r="D126" s="30">
        <v>1.310044</v>
      </c>
      <c r="E126" s="30">
        <v>2.1834060000000002</v>
      </c>
      <c r="F126" s="30">
        <v>1.310044</v>
      </c>
      <c r="G126" s="30">
        <v>0</v>
      </c>
      <c r="H126" s="30">
        <v>0</v>
      </c>
      <c r="I126" s="30">
        <v>31.877728999999999</v>
      </c>
      <c r="J126" s="30">
        <v>0.461538</v>
      </c>
    </row>
    <row r="127" spans="1:10" x14ac:dyDescent="0.2">
      <c r="A127" s="19" t="s">
        <v>871</v>
      </c>
      <c r="B127" s="20">
        <v>1095</v>
      </c>
      <c r="C127" s="20">
        <v>769</v>
      </c>
      <c r="D127" s="20">
        <v>18</v>
      </c>
      <c r="E127" s="20">
        <v>48</v>
      </c>
      <c r="F127" s="20">
        <v>28</v>
      </c>
      <c r="G127" s="20">
        <v>11</v>
      </c>
      <c r="H127" s="20">
        <v>5</v>
      </c>
      <c r="I127" s="20">
        <v>216</v>
      </c>
      <c r="J127" s="20">
        <v>0</v>
      </c>
    </row>
    <row r="128" spans="1:10" x14ac:dyDescent="0.2">
      <c r="A128" s="21" t="s">
        <v>126</v>
      </c>
      <c r="B128" s="30">
        <v>100</v>
      </c>
      <c r="C128" s="30">
        <v>70.228311000000005</v>
      </c>
      <c r="D128" s="30">
        <v>1.6438360000000001</v>
      </c>
      <c r="E128" s="30">
        <v>4.3835620000000004</v>
      </c>
      <c r="F128" s="30">
        <v>2.5570780000000002</v>
      </c>
      <c r="G128" s="30">
        <v>1.0045660000000001</v>
      </c>
      <c r="H128" s="30">
        <v>0.456621</v>
      </c>
      <c r="I128" s="30">
        <v>19.726026999999998</v>
      </c>
      <c r="J128" s="30">
        <v>1.228669</v>
      </c>
    </row>
    <row r="129" spans="1:10" x14ac:dyDescent="0.2">
      <c r="A129" s="19" t="s">
        <v>137</v>
      </c>
      <c r="B129" s="20">
        <v>101</v>
      </c>
      <c r="C129" s="20">
        <v>77</v>
      </c>
      <c r="D129" s="20">
        <v>1</v>
      </c>
      <c r="E129" s="20">
        <v>3</v>
      </c>
      <c r="F129" s="20">
        <v>5</v>
      </c>
      <c r="G129" s="20">
        <v>2</v>
      </c>
      <c r="H129" s="20">
        <v>0</v>
      </c>
      <c r="I129" s="20">
        <v>13</v>
      </c>
      <c r="J129" s="20">
        <v>0</v>
      </c>
    </row>
    <row r="130" spans="1:10" x14ac:dyDescent="0.2">
      <c r="A130" s="21" t="s">
        <v>126</v>
      </c>
      <c r="B130" s="30">
        <v>100</v>
      </c>
      <c r="C130" s="30">
        <v>76.237623999999997</v>
      </c>
      <c r="D130" s="30">
        <v>0.99009899999999995</v>
      </c>
      <c r="E130" s="30">
        <v>2.970297</v>
      </c>
      <c r="F130" s="30">
        <v>4.9504950000000001</v>
      </c>
      <c r="G130" s="30">
        <v>1.9801979999999999</v>
      </c>
      <c r="H130" s="30">
        <v>0</v>
      </c>
      <c r="I130" s="30">
        <v>12.871287000000001</v>
      </c>
      <c r="J130" s="30">
        <v>1.2840910000000001</v>
      </c>
    </row>
    <row r="131" spans="1:10" x14ac:dyDescent="0.2">
      <c r="A131" s="19" t="s">
        <v>138</v>
      </c>
      <c r="B131" s="20">
        <v>603</v>
      </c>
      <c r="C131" s="20">
        <v>399</v>
      </c>
      <c r="D131" s="20">
        <v>8</v>
      </c>
      <c r="E131" s="20">
        <v>33</v>
      </c>
      <c r="F131" s="20">
        <v>19</v>
      </c>
      <c r="G131" s="20">
        <v>6</v>
      </c>
      <c r="H131" s="20">
        <v>2</v>
      </c>
      <c r="I131" s="20">
        <v>136</v>
      </c>
      <c r="J131" s="20">
        <v>0</v>
      </c>
    </row>
    <row r="132" spans="1:10" x14ac:dyDescent="0.2">
      <c r="A132" s="21" t="s">
        <v>126</v>
      </c>
      <c r="B132" s="30">
        <v>100</v>
      </c>
      <c r="C132" s="30">
        <v>66.169154000000006</v>
      </c>
      <c r="D132" s="30">
        <v>1.3267</v>
      </c>
      <c r="E132" s="30">
        <v>5.4726369999999998</v>
      </c>
      <c r="F132" s="30">
        <v>3.1509119999999999</v>
      </c>
      <c r="G132" s="30">
        <v>0.99502500000000005</v>
      </c>
      <c r="H132" s="30">
        <v>0.331675</v>
      </c>
      <c r="I132" s="30">
        <v>22.553896999999999</v>
      </c>
      <c r="J132" s="30">
        <v>1.2933619999999999</v>
      </c>
    </row>
    <row r="133" spans="1:10" x14ac:dyDescent="0.2">
      <c r="A133" s="19" t="s">
        <v>872</v>
      </c>
      <c r="B133" s="20">
        <v>57</v>
      </c>
      <c r="C133" s="20">
        <v>43</v>
      </c>
      <c r="D133" s="20">
        <v>3</v>
      </c>
      <c r="E133" s="20">
        <v>1</v>
      </c>
      <c r="F133" s="20">
        <v>3</v>
      </c>
      <c r="G133" s="20">
        <v>1</v>
      </c>
      <c r="H133" s="20">
        <v>0</v>
      </c>
      <c r="I133" s="20">
        <v>6</v>
      </c>
      <c r="J133" s="20">
        <v>0</v>
      </c>
    </row>
    <row r="134" spans="1:10" x14ac:dyDescent="0.2">
      <c r="A134" s="21" t="s">
        <v>126</v>
      </c>
      <c r="B134" s="30">
        <v>100</v>
      </c>
      <c r="C134" s="30">
        <v>75.438596000000004</v>
      </c>
      <c r="D134" s="30">
        <v>5.2631579999999998</v>
      </c>
      <c r="E134" s="30">
        <v>1.754386</v>
      </c>
      <c r="F134" s="30">
        <v>5.2631579999999998</v>
      </c>
      <c r="G134" s="30">
        <v>1.754386</v>
      </c>
      <c r="H134" s="30">
        <v>0</v>
      </c>
      <c r="I134" s="30">
        <v>10.526316</v>
      </c>
      <c r="J134" s="30">
        <v>1.3529409999999999</v>
      </c>
    </row>
    <row r="135" spans="1:10" x14ac:dyDescent="0.2">
      <c r="A135" s="19" t="s">
        <v>873</v>
      </c>
      <c r="B135" s="20">
        <v>98</v>
      </c>
      <c r="C135" s="20">
        <v>56</v>
      </c>
      <c r="D135" s="20">
        <v>0</v>
      </c>
      <c r="E135" s="20">
        <v>8</v>
      </c>
      <c r="F135" s="20">
        <v>2</v>
      </c>
      <c r="G135" s="20">
        <v>2</v>
      </c>
      <c r="H135" s="20">
        <v>0</v>
      </c>
      <c r="I135" s="20">
        <v>30</v>
      </c>
      <c r="J135" s="20">
        <v>0</v>
      </c>
    </row>
    <row r="136" spans="1:10" x14ac:dyDescent="0.2">
      <c r="A136" s="21" t="s">
        <v>126</v>
      </c>
      <c r="B136" s="30">
        <v>100</v>
      </c>
      <c r="C136" s="30">
        <v>57.142856999999999</v>
      </c>
      <c r="D136" s="30">
        <v>0</v>
      </c>
      <c r="E136" s="30">
        <v>8.1632650000000009</v>
      </c>
      <c r="F136" s="30">
        <v>2.040816</v>
      </c>
      <c r="G136" s="30">
        <v>2.040816</v>
      </c>
      <c r="H136" s="30">
        <v>0</v>
      </c>
      <c r="I136" s="30">
        <v>30.612245000000001</v>
      </c>
      <c r="J136" s="30">
        <v>1.6617649999999999</v>
      </c>
    </row>
    <row r="137" spans="1:10" x14ac:dyDescent="0.2">
      <c r="A137" s="19" t="s">
        <v>1441</v>
      </c>
      <c r="B137" s="20">
        <v>1461</v>
      </c>
      <c r="C137" s="20">
        <v>1011</v>
      </c>
      <c r="D137" s="20">
        <v>21</v>
      </c>
      <c r="E137" s="20">
        <v>63</v>
      </c>
      <c r="F137" s="20">
        <v>38</v>
      </c>
      <c r="G137" s="20">
        <v>12</v>
      </c>
      <c r="H137" s="20">
        <v>5</v>
      </c>
      <c r="I137" s="20">
        <v>311</v>
      </c>
      <c r="J137" s="20">
        <v>0</v>
      </c>
    </row>
    <row r="138" spans="1:10" x14ac:dyDescent="0.2">
      <c r="A138" s="21" t="s">
        <v>126</v>
      </c>
      <c r="B138" s="30">
        <v>100</v>
      </c>
      <c r="C138" s="30">
        <v>69.199179000000001</v>
      </c>
      <c r="D138" s="30">
        <v>1.4373720000000001</v>
      </c>
      <c r="E138" s="30">
        <v>4.3121150000000004</v>
      </c>
      <c r="F138" s="30">
        <v>2.6009579999999999</v>
      </c>
      <c r="G138" s="30">
        <v>0.82135499999999995</v>
      </c>
      <c r="H138" s="30">
        <v>0.34223100000000001</v>
      </c>
      <c r="I138" s="30">
        <v>21.28679</v>
      </c>
      <c r="J138" s="30">
        <v>1.152174</v>
      </c>
    </row>
    <row r="139" spans="1:10" x14ac:dyDescent="0.2">
      <c r="A139" s="18" t="s">
        <v>874</v>
      </c>
      <c r="B139" s="18"/>
      <c r="C139" s="18"/>
      <c r="D139" s="18"/>
      <c r="E139" s="18"/>
      <c r="F139" s="18"/>
      <c r="G139" s="18"/>
      <c r="H139" s="18"/>
      <c r="I139" s="18"/>
      <c r="J139" s="18"/>
    </row>
    <row r="140" spans="1:10" x14ac:dyDescent="0.2">
      <c r="A140" s="21" t="s">
        <v>875</v>
      </c>
      <c r="B140" s="34">
        <v>229</v>
      </c>
      <c r="C140" s="34">
        <v>145</v>
      </c>
      <c r="D140" s="34">
        <v>3</v>
      </c>
      <c r="E140" s="34">
        <v>5</v>
      </c>
      <c r="F140" s="34">
        <v>3</v>
      </c>
      <c r="G140" s="34">
        <v>0</v>
      </c>
      <c r="H140" s="34">
        <v>0</v>
      </c>
      <c r="I140" s="34">
        <v>73</v>
      </c>
      <c r="J140" s="34">
        <v>0</v>
      </c>
    </row>
    <row r="141" spans="1:10" x14ac:dyDescent="0.2">
      <c r="A141" s="21" t="s">
        <v>126</v>
      </c>
      <c r="B141" s="30">
        <v>100</v>
      </c>
      <c r="C141" s="30">
        <v>63.318776999999997</v>
      </c>
      <c r="D141" s="30">
        <v>1.310044</v>
      </c>
      <c r="E141" s="30">
        <v>2.1834060000000002</v>
      </c>
      <c r="F141" s="30">
        <v>1.310044</v>
      </c>
      <c r="G141" s="30">
        <v>0</v>
      </c>
      <c r="H141" s="30">
        <v>0</v>
      </c>
      <c r="I141" s="30">
        <v>31.877728999999999</v>
      </c>
      <c r="J141" s="30">
        <v>0.461538</v>
      </c>
    </row>
    <row r="142" spans="1:10" x14ac:dyDescent="0.2">
      <c r="A142" s="21" t="s">
        <v>876</v>
      </c>
      <c r="B142" s="34">
        <v>836</v>
      </c>
      <c r="C142" s="34">
        <v>604</v>
      </c>
      <c r="D142" s="34">
        <v>14</v>
      </c>
      <c r="E142" s="34">
        <v>32</v>
      </c>
      <c r="F142" s="34">
        <v>15</v>
      </c>
      <c r="G142" s="34">
        <v>6</v>
      </c>
      <c r="H142" s="34">
        <v>3</v>
      </c>
      <c r="I142" s="34">
        <v>162</v>
      </c>
      <c r="J142" s="34">
        <v>0</v>
      </c>
    </row>
    <row r="143" spans="1:10" x14ac:dyDescent="0.2">
      <c r="A143" s="21" t="s">
        <v>126</v>
      </c>
      <c r="B143" s="30">
        <v>100</v>
      </c>
      <c r="C143" s="30">
        <v>72.248804000000007</v>
      </c>
      <c r="D143" s="30">
        <v>1.674641</v>
      </c>
      <c r="E143" s="30">
        <v>3.8277510000000001</v>
      </c>
      <c r="F143" s="30">
        <v>1.7942579999999999</v>
      </c>
      <c r="G143" s="30">
        <v>0.71770299999999998</v>
      </c>
      <c r="H143" s="30">
        <v>0.358852</v>
      </c>
      <c r="I143" s="30">
        <v>19.37799</v>
      </c>
      <c r="J143" s="30">
        <v>1.0267059999999999</v>
      </c>
    </row>
    <row r="144" spans="1:10" x14ac:dyDescent="0.2">
      <c r="A144" s="19" t="s">
        <v>877</v>
      </c>
      <c r="B144" s="20">
        <v>311</v>
      </c>
      <c r="C144" s="20">
        <v>222</v>
      </c>
      <c r="D144" s="20">
        <v>2</v>
      </c>
      <c r="E144" s="20">
        <v>15</v>
      </c>
      <c r="F144" s="20">
        <v>11</v>
      </c>
      <c r="G144" s="20">
        <v>3</v>
      </c>
      <c r="H144" s="20">
        <v>1</v>
      </c>
      <c r="I144" s="20">
        <v>57</v>
      </c>
      <c r="J144" s="20">
        <v>0</v>
      </c>
    </row>
    <row r="145" spans="1:10" x14ac:dyDescent="0.2">
      <c r="A145" s="21" t="s">
        <v>126</v>
      </c>
      <c r="B145" s="30">
        <v>100</v>
      </c>
      <c r="C145" s="30">
        <v>71.382637000000003</v>
      </c>
      <c r="D145" s="30">
        <v>0.64308699999999996</v>
      </c>
      <c r="E145" s="30">
        <v>4.8231510000000002</v>
      </c>
      <c r="F145" s="30">
        <v>3.5369769999999998</v>
      </c>
      <c r="G145" s="30">
        <v>0.96462999999999999</v>
      </c>
      <c r="H145" s="30">
        <v>0.32154300000000002</v>
      </c>
      <c r="I145" s="30">
        <v>18.327974000000001</v>
      </c>
      <c r="J145" s="30">
        <v>1.1732279999999999</v>
      </c>
    </row>
    <row r="146" spans="1:10" x14ac:dyDescent="0.2">
      <c r="A146" s="19" t="s">
        <v>878</v>
      </c>
      <c r="B146" s="20">
        <v>128</v>
      </c>
      <c r="C146" s="20">
        <v>86</v>
      </c>
      <c r="D146" s="20">
        <v>3</v>
      </c>
      <c r="E146" s="20">
        <v>6</v>
      </c>
      <c r="F146" s="20">
        <v>5</v>
      </c>
      <c r="G146" s="20">
        <v>2</v>
      </c>
      <c r="H146" s="20">
        <v>1</v>
      </c>
      <c r="I146" s="20">
        <v>25</v>
      </c>
      <c r="J146" s="20">
        <v>0</v>
      </c>
    </row>
    <row r="147" spans="1:10" x14ac:dyDescent="0.2">
      <c r="A147" s="21" t="s">
        <v>126</v>
      </c>
      <c r="B147" s="30">
        <v>100</v>
      </c>
      <c r="C147" s="30">
        <v>67.1875</v>
      </c>
      <c r="D147" s="30">
        <v>2.34375</v>
      </c>
      <c r="E147" s="30">
        <v>4.6875</v>
      </c>
      <c r="F147" s="30">
        <v>3.90625</v>
      </c>
      <c r="G147" s="30">
        <v>1.5625</v>
      </c>
      <c r="H147" s="30">
        <v>0.78125</v>
      </c>
      <c r="I147" s="30">
        <v>19.53125</v>
      </c>
      <c r="J147" s="30">
        <v>1.582524</v>
      </c>
    </row>
    <row r="148" spans="1:10" x14ac:dyDescent="0.2">
      <c r="A148" s="19" t="s">
        <v>879</v>
      </c>
      <c r="B148" s="20">
        <v>53</v>
      </c>
      <c r="C148" s="20">
        <v>32</v>
      </c>
      <c r="D148" s="20">
        <v>1</v>
      </c>
      <c r="E148" s="20">
        <v>5</v>
      </c>
      <c r="F148" s="20">
        <v>2</v>
      </c>
      <c r="G148" s="20">
        <v>0</v>
      </c>
      <c r="H148" s="20">
        <v>0</v>
      </c>
      <c r="I148" s="20">
        <v>13</v>
      </c>
      <c r="J148" s="20">
        <v>0</v>
      </c>
    </row>
    <row r="149" spans="1:10" x14ac:dyDescent="0.2">
      <c r="A149" s="21" t="s">
        <v>126</v>
      </c>
      <c r="B149" s="30">
        <v>100</v>
      </c>
      <c r="C149" s="30">
        <v>60.377358000000001</v>
      </c>
      <c r="D149" s="30">
        <v>1.886792</v>
      </c>
      <c r="E149" s="30">
        <v>9.4339619999999993</v>
      </c>
      <c r="F149" s="30">
        <v>3.7735850000000002</v>
      </c>
      <c r="G149" s="30">
        <v>0</v>
      </c>
      <c r="H149" s="30">
        <v>0</v>
      </c>
      <c r="I149" s="30">
        <v>24.528302</v>
      </c>
      <c r="J149" s="30">
        <v>1.35</v>
      </c>
    </row>
    <row r="150" spans="1:10" x14ac:dyDescent="0.2">
      <c r="A150" s="19" t="s">
        <v>880</v>
      </c>
      <c r="B150" s="20">
        <v>46</v>
      </c>
      <c r="C150" s="20">
        <v>26</v>
      </c>
      <c r="D150" s="20">
        <v>1</v>
      </c>
      <c r="E150" s="20">
        <v>2</v>
      </c>
      <c r="F150" s="20">
        <v>2</v>
      </c>
      <c r="G150" s="20">
        <v>1</v>
      </c>
      <c r="H150" s="20">
        <v>0</v>
      </c>
      <c r="I150" s="20">
        <v>14</v>
      </c>
      <c r="J150" s="20">
        <v>0</v>
      </c>
    </row>
    <row r="151" spans="1:10" x14ac:dyDescent="0.2">
      <c r="A151" s="21" t="s">
        <v>126</v>
      </c>
      <c r="B151" s="30">
        <v>100</v>
      </c>
      <c r="C151" s="30">
        <v>56.521738999999997</v>
      </c>
      <c r="D151" s="30">
        <v>2.1739130000000002</v>
      </c>
      <c r="E151" s="30">
        <v>4.3478260000000004</v>
      </c>
      <c r="F151" s="30">
        <v>4.3478260000000004</v>
      </c>
      <c r="G151" s="30">
        <v>2.1739130000000002</v>
      </c>
      <c r="H151" s="30">
        <v>0</v>
      </c>
      <c r="I151" s="30">
        <v>30.434782999999999</v>
      </c>
      <c r="J151" s="30">
        <v>1.75</v>
      </c>
    </row>
    <row r="152" spans="1:10" x14ac:dyDescent="0.2">
      <c r="A152" s="19" t="s">
        <v>881</v>
      </c>
      <c r="B152" s="20">
        <v>18</v>
      </c>
      <c r="C152" s="20">
        <v>8</v>
      </c>
      <c r="D152" s="20">
        <v>0</v>
      </c>
      <c r="E152" s="20">
        <v>3</v>
      </c>
      <c r="F152" s="20">
        <v>0</v>
      </c>
      <c r="G152" s="20">
        <v>0</v>
      </c>
      <c r="H152" s="20">
        <v>0</v>
      </c>
      <c r="I152" s="20">
        <v>7</v>
      </c>
      <c r="J152" s="20">
        <v>0</v>
      </c>
    </row>
    <row r="153" spans="1:10" x14ac:dyDescent="0.2">
      <c r="A153" s="21" t="s">
        <v>126</v>
      </c>
      <c r="B153" s="30">
        <v>100</v>
      </c>
      <c r="C153" s="30">
        <v>44.444443999999997</v>
      </c>
      <c r="D153" s="30">
        <v>0</v>
      </c>
      <c r="E153" s="30">
        <v>16.666667</v>
      </c>
      <c r="F153" s="30">
        <v>0</v>
      </c>
      <c r="G153" s="30">
        <v>0</v>
      </c>
      <c r="H153" s="30">
        <v>0</v>
      </c>
      <c r="I153" s="30">
        <v>38.888888999999999</v>
      </c>
      <c r="J153" s="30">
        <v>2.2727270000000002</v>
      </c>
    </row>
    <row r="154" spans="1:10" x14ac:dyDescent="0.2">
      <c r="A154" s="19" t="s">
        <v>882</v>
      </c>
      <c r="B154" s="20">
        <v>4</v>
      </c>
      <c r="C154" s="20">
        <v>1</v>
      </c>
      <c r="D154" s="20">
        <v>0</v>
      </c>
      <c r="E154" s="20">
        <v>0</v>
      </c>
      <c r="F154" s="20">
        <v>0</v>
      </c>
      <c r="G154" s="20">
        <v>0</v>
      </c>
      <c r="H154" s="20">
        <v>0</v>
      </c>
      <c r="I154" s="20">
        <v>3</v>
      </c>
      <c r="J154" s="55">
        <v>0</v>
      </c>
    </row>
    <row r="155" spans="1:10" x14ac:dyDescent="0.2">
      <c r="A155" s="21" t="s">
        <v>126</v>
      </c>
      <c r="B155" s="30">
        <v>100</v>
      </c>
      <c r="C155" s="30">
        <v>25</v>
      </c>
      <c r="D155" s="30">
        <v>0</v>
      </c>
      <c r="E155" s="30">
        <v>0</v>
      </c>
      <c r="F155" s="30">
        <v>0</v>
      </c>
      <c r="G155" s="30">
        <v>0</v>
      </c>
      <c r="H155" s="30">
        <v>0</v>
      </c>
      <c r="I155" s="30">
        <v>75</v>
      </c>
      <c r="J155" s="33">
        <v>0</v>
      </c>
    </row>
    <row r="156" spans="1:10" x14ac:dyDescent="0.2">
      <c r="A156" s="19" t="s">
        <v>883</v>
      </c>
      <c r="B156" s="20">
        <v>2</v>
      </c>
      <c r="C156" s="20">
        <v>2</v>
      </c>
      <c r="D156" s="20">
        <v>0</v>
      </c>
      <c r="E156" s="20">
        <v>0</v>
      </c>
      <c r="F156" s="20">
        <v>0</v>
      </c>
      <c r="G156" s="20">
        <v>0</v>
      </c>
      <c r="H156" s="20">
        <v>0</v>
      </c>
      <c r="I156" s="20">
        <v>0</v>
      </c>
      <c r="J156" s="55">
        <v>0</v>
      </c>
    </row>
    <row r="157" spans="1:10" x14ac:dyDescent="0.2">
      <c r="A157" s="21" t="s">
        <v>126</v>
      </c>
      <c r="B157" s="30">
        <v>100</v>
      </c>
      <c r="C157" s="30">
        <v>100</v>
      </c>
      <c r="D157" s="30">
        <v>0</v>
      </c>
      <c r="E157" s="30">
        <v>0</v>
      </c>
      <c r="F157" s="30">
        <v>0</v>
      </c>
      <c r="G157" s="30">
        <v>0</v>
      </c>
      <c r="H157" s="30">
        <v>0</v>
      </c>
      <c r="I157" s="30">
        <v>0</v>
      </c>
      <c r="J157" s="33">
        <v>0</v>
      </c>
    </row>
    <row r="158" spans="1:10" x14ac:dyDescent="0.2">
      <c r="A158" s="19" t="s">
        <v>884</v>
      </c>
      <c r="B158" s="20">
        <v>1</v>
      </c>
      <c r="C158" s="20">
        <v>1</v>
      </c>
      <c r="D158" s="20">
        <v>0</v>
      </c>
      <c r="E158" s="20">
        <v>0</v>
      </c>
      <c r="F158" s="20">
        <v>0</v>
      </c>
      <c r="G158" s="20">
        <v>0</v>
      </c>
      <c r="H158" s="20">
        <v>0</v>
      </c>
      <c r="I158" s="20">
        <v>0</v>
      </c>
      <c r="J158" s="55">
        <v>0</v>
      </c>
    </row>
    <row r="159" spans="1:10" x14ac:dyDescent="0.2">
      <c r="A159" s="21" t="s">
        <v>126</v>
      </c>
      <c r="B159" s="30">
        <v>100</v>
      </c>
      <c r="C159" s="30">
        <v>100</v>
      </c>
      <c r="D159" s="30">
        <v>0</v>
      </c>
      <c r="E159" s="30">
        <v>0</v>
      </c>
      <c r="F159" s="30">
        <v>0</v>
      </c>
      <c r="G159" s="30">
        <v>0</v>
      </c>
      <c r="H159" s="30">
        <v>0</v>
      </c>
      <c r="I159" s="30">
        <v>0</v>
      </c>
      <c r="J159" s="33">
        <v>0</v>
      </c>
    </row>
    <row r="160" spans="1:10" x14ac:dyDescent="0.2">
      <c r="A160" s="19" t="s">
        <v>873</v>
      </c>
      <c r="B160" s="20">
        <v>160</v>
      </c>
      <c r="C160" s="20">
        <v>85</v>
      </c>
      <c r="D160" s="20">
        <v>0</v>
      </c>
      <c r="E160" s="20">
        <v>8</v>
      </c>
      <c r="F160" s="20">
        <v>5</v>
      </c>
      <c r="G160" s="20">
        <v>2</v>
      </c>
      <c r="H160" s="20">
        <v>0</v>
      </c>
      <c r="I160" s="20">
        <v>60</v>
      </c>
      <c r="J160" s="20">
        <v>0</v>
      </c>
    </row>
    <row r="161" spans="1:10" x14ac:dyDescent="0.2">
      <c r="A161" s="21" t="s">
        <v>126</v>
      </c>
      <c r="B161" s="30">
        <v>100</v>
      </c>
      <c r="C161" s="30">
        <v>53.125</v>
      </c>
      <c r="D161" s="30">
        <v>0</v>
      </c>
      <c r="E161" s="30">
        <v>5</v>
      </c>
      <c r="F161" s="30">
        <v>3.125</v>
      </c>
      <c r="G161" s="30">
        <v>1.25</v>
      </c>
      <c r="H161" s="30">
        <v>0</v>
      </c>
      <c r="I161" s="30">
        <v>37.5</v>
      </c>
      <c r="J161" s="30">
        <v>1.5</v>
      </c>
    </row>
    <row r="162" spans="1:10" x14ac:dyDescent="0.2">
      <c r="A162" s="18" t="s">
        <v>885</v>
      </c>
      <c r="B162" s="18"/>
      <c r="C162" s="18"/>
      <c r="D162" s="18"/>
      <c r="E162" s="18"/>
      <c r="F162" s="18"/>
      <c r="G162" s="18"/>
      <c r="H162" s="18"/>
      <c r="I162" s="18"/>
      <c r="J162" s="18"/>
    </row>
    <row r="163" spans="1:10" x14ac:dyDescent="0.2">
      <c r="A163" s="19" t="s">
        <v>886</v>
      </c>
      <c r="B163" s="20">
        <v>1712</v>
      </c>
      <c r="C163" s="20">
        <v>1154</v>
      </c>
      <c r="D163" s="20">
        <v>21</v>
      </c>
      <c r="E163" s="20">
        <v>74</v>
      </c>
      <c r="F163" s="20">
        <v>40</v>
      </c>
      <c r="G163" s="20">
        <v>13</v>
      </c>
      <c r="H163" s="20">
        <v>5</v>
      </c>
      <c r="I163" s="20">
        <v>405</v>
      </c>
      <c r="J163" s="20">
        <v>0</v>
      </c>
    </row>
    <row r="164" spans="1:10" x14ac:dyDescent="0.2">
      <c r="A164" s="21" t="s">
        <v>126</v>
      </c>
      <c r="B164" s="30">
        <v>100</v>
      </c>
      <c r="C164" s="30">
        <v>67.406542000000002</v>
      </c>
      <c r="D164" s="30">
        <v>1.2266360000000001</v>
      </c>
      <c r="E164" s="30">
        <v>4.3224299999999998</v>
      </c>
      <c r="F164" s="30">
        <v>2.336449</v>
      </c>
      <c r="G164" s="30">
        <v>0.75934599999999997</v>
      </c>
      <c r="H164" s="30">
        <v>0.29205599999999998</v>
      </c>
      <c r="I164" s="30">
        <v>23.656542000000002</v>
      </c>
      <c r="J164" s="30">
        <v>1.097934</v>
      </c>
    </row>
    <row r="165" spans="1:10" x14ac:dyDescent="0.2">
      <c r="A165" s="19" t="s">
        <v>139</v>
      </c>
      <c r="B165" s="20">
        <v>76</v>
      </c>
      <c r="C165" s="20">
        <v>58</v>
      </c>
      <c r="D165" s="20">
        <v>3</v>
      </c>
      <c r="E165" s="20">
        <v>2</v>
      </c>
      <c r="F165" s="20">
        <v>3</v>
      </c>
      <c r="G165" s="20">
        <v>1</v>
      </c>
      <c r="H165" s="20">
        <v>0</v>
      </c>
      <c r="I165" s="20">
        <v>9</v>
      </c>
      <c r="J165" s="20">
        <v>0</v>
      </c>
    </row>
    <row r="166" spans="1:10" x14ac:dyDescent="0.2">
      <c r="A166" s="21" t="s">
        <v>126</v>
      </c>
      <c r="B166" s="30">
        <v>100</v>
      </c>
      <c r="C166" s="30">
        <v>76.315788999999995</v>
      </c>
      <c r="D166" s="30">
        <v>3.947368</v>
      </c>
      <c r="E166" s="30">
        <v>2.6315789999999999</v>
      </c>
      <c r="F166" s="30">
        <v>3.947368</v>
      </c>
      <c r="G166" s="30">
        <v>1.3157890000000001</v>
      </c>
      <c r="H166" s="30">
        <v>0</v>
      </c>
      <c r="I166" s="30">
        <v>11.842105</v>
      </c>
      <c r="J166" s="30">
        <v>1.1194029999999999</v>
      </c>
    </row>
    <row r="167" spans="1:10" x14ac:dyDescent="0.2">
      <c r="A167" s="19" t="s">
        <v>887</v>
      </c>
      <c r="B167" s="20">
        <v>0</v>
      </c>
      <c r="C167" s="20">
        <v>0</v>
      </c>
      <c r="D167" s="20">
        <v>0</v>
      </c>
      <c r="E167" s="20">
        <v>0</v>
      </c>
      <c r="F167" s="20">
        <v>0</v>
      </c>
      <c r="G167" s="20">
        <v>0</v>
      </c>
      <c r="H167" s="20">
        <v>0</v>
      </c>
      <c r="I167" s="20">
        <v>0</v>
      </c>
      <c r="J167" s="20">
        <v>0</v>
      </c>
    </row>
    <row r="168" spans="1:10" x14ac:dyDescent="0.2">
      <c r="A168" s="21" t="s">
        <v>126</v>
      </c>
      <c r="B168" s="30">
        <v>0</v>
      </c>
      <c r="C168" s="30">
        <v>0</v>
      </c>
      <c r="D168" s="30">
        <v>0</v>
      </c>
      <c r="E168" s="30">
        <v>0</v>
      </c>
      <c r="F168" s="30">
        <v>0</v>
      </c>
      <c r="G168" s="30">
        <v>0</v>
      </c>
      <c r="H168" s="30">
        <v>0</v>
      </c>
      <c r="I168" s="30">
        <v>0</v>
      </c>
      <c r="J168" s="30">
        <v>0</v>
      </c>
    </row>
    <row r="169" spans="1:10" x14ac:dyDescent="0.2">
      <c r="A169" s="19" t="s">
        <v>140</v>
      </c>
      <c r="B169" s="20">
        <v>0</v>
      </c>
      <c r="C169" s="20">
        <v>0</v>
      </c>
      <c r="D169" s="20">
        <v>0</v>
      </c>
      <c r="E169" s="20">
        <v>0</v>
      </c>
      <c r="F169" s="20">
        <v>0</v>
      </c>
      <c r="G169" s="20">
        <v>0</v>
      </c>
      <c r="H169" s="20">
        <v>0</v>
      </c>
      <c r="I169" s="20">
        <v>0</v>
      </c>
      <c r="J169" s="20">
        <v>0</v>
      </c>
    </row>
    <row r="170" spans="1:10" x14ac:dyDescent="0.2">
      <c r="A170" s="21" t="s">
        <v>126</v>
      </c>
      <c r="B170" s="30">
        <v>0</v>
      </c>
      <c r="C170" s="30">
        <v>0</v>
      </c>
      <c r="D170" s="30">
        <v>0</v>
      </c>
      <c r="E170" s="30">
        <v>0</v>
      </c>
      <c r="F170" s="30">
        <v>0</v>
      </c>
      <c r="G170" s="30">
        <v>0</v>
      </c>
      <c r="H170" s="30">
        <v>0</v>
      </c>
      <c r="I170" s="30">
        <v>0</v>
      </c>
      <c r="J170" s="30">
        <v>0</v>
      </c>
    </row>
    <row r="171" spans="1:10" x14ac:dyDescent="0.2">
      <c r="A171" s="19" t="s">
        <v>141</v>
      </c>
      <c r="B171" s="20">
        <v>0</v>
      </c>
      <c r="C171" s="20">
        <v>0</v>
      </c>
      <c r="D171" s="20">
        <v>0</v>
      </c>
      <c r="E171" s="20">
        <v>0</v>
      </c>
      <c r="F171" s="20">
        <v>0</v>
      </c>
      <c r="G171" s="20">
        <v>0</v>
      </c>
      <c r="H171" s="20">
        <v>0</v>
      </c>
      <c r="I171" s="20">
        <v>0</v>
      </c>
      <c r="J171" s="20">
        <v>0</v>
      </c>
    </row>
    <row r="172" spans="1:10" x14ac:dyDescent="0.2">
      <c r="A172" s="21" t="s">
        <v>126</v>
      </c>
      <c r="B172" s="30">
        <v>0</v>
      </c>
      <c r="C172" s="30">
        <v>0</v>
      </c>
      <c r="D172" s="30">
        <v>0</v>
      </c>
      <c r="E172" s="30">
        <v>0</v>
      </c>
      <c r="F172" s="30">
        <v>0</v>
      </c>
      <c r="G172" s="30">
        <v>0</v>
      </c>
      <c r="H172" s="30">
        <v>0</v>
      </c>
      <c r="I172" s="30">
        <v>0</v>
      </c>
      <c r="J172" s="30">
        <v>0</v>
      </c>
    </row>
    <row r="173" spans="1:10" x14ac:dyDescent="0.2">
      <c r="A173" s="19" t="s">
        <v>849</v>
      </c>
      <c r="B173" s="20">
        <v>0</v>
      </c>
      <c r="C173" s="20">
        <v>0</v>
      </c>
      <c r="D173" s="20">
        <v>0</v>
      </c>
      <c r="E173" s="20">
        <v>0</v>
      </c>
      <c r="F173" s="20">
        <v>0</v>
      </c>
      <c r="G173" s="20">
        <v>0</v>
      </c>
      <c r="H173" s="20">
        <v>0</v>
      </c>
      <c r="I173" s="20">
        <v>0</v>
      </c>
      <c r="J173" s="20">
        <v>0</v>
      </c>
    </row>
    <row r="174" spans="1:10" x14ac:dyDescent="0.2">
      <c r="A174" s="21" t="s">
        <v>126</v>
      </c>
      <c r="B174" s="30">
        <v>0</v>
      </c>
      <c r="C174" s="30">
        <v>0</v>
      </c>
      <c r="D174" s="30">
        <v>0</v>
      </c>
      <c r="E174" s="30">
        <v>0</v>
      </c>
      <c r="F174" s="30">
        <v>0</v>
      </c>
      <c r="G174" s="30">
        <v>0</v>
      </c>
      <c r="H174" s="30">
        <v>0</v>
      </c>
      <c r="I174" s="30">
        <v>0</v>
      </c>
      <c r="J174" s="30">
        <v>0</v>
      </c>
    </row>
    <row r="175" spans="1:10" x14ac:dyDescent="0.2">
      <c r="A175" s="19" t="s">
        <v>873</v>
      </c>
      <c r="B175" s="20">
        <v>0</v>
      </c>
      <c r="C175" s="20">
        <v>0</v>
      </c>
      <c r="D175" s="20">
        <v>0</v>
      </c>
      <c r="E175" s="20">
        <v>0</v>
      </c>
      <c r="F175" s="20">
        <v>0</v>
      </c>
      <c r="G175" s="20">
        <v>0</v>
      </c>
      <c r="H175" s="20">
        <v>0</v>
      </c>
      <c r="I175" s="20">
        <v>0</v>
      </c>
      <c r="J175" s="20">
        <v>0</v>
      </c>
    </row>
    <row r="176" spans="1:10" x14ac:dyDescent="0.2">
      <c r="A176" s="21" t="s">
        <v>126</v>
      </c>
      <c r="B176" s="30">
        <v>0</v>
      </c>
      <c r="C176" s="30">
        <v>0</v>
      </c>
      <c r="D176" s="30">
        <v>0</v>
      </c>
      <c r="E176" s="30">
        <v>0</v>
      </c>
      <c r="F176" s="30">
        <v>0</v>
      </c>
      <c r="G176" s="30">
        <v>0</v>
      </c>
      <c r="H176" s="30">
        <v>0</v>
      </c>
      <c r="I176" s="30">
        <v>0</v>
      </c>
      <c r="J176" s="30">
        <v>0</v>
      </c>
    </row>
    <row r="177" spans="1:10" x14ac:dyDescent="0.2">
      <c r="A177" s="18" t="s">
        <v>888</v>
      </c>
      <c r="B177" s="18"/>
      <c r="C177" s="18"/>
      <c r="D177" s="18"/>
      <c r="E177" s="18"/>
      <c r="F177" s="18"/>
      <c r="G177" s="18"/>
      <c r="H177" s="18"/>
      <c r="I177" s="18"/>
      <c r="J177" s="18"/>
    </row>
    <row r="178" spans="1:10" x14ac:dyDescent="0.2">
      <c r="A178" s="19" t="s">
        <v>889</v>
      </c>
      <c r="B178" s="20">
        <v>1212</v>
      </c>
      <c r="C178" s="20">
        <v>1212</v>
      </c>
      <c r="D178" s="20">
        <v>0</v>
      </c>
      <c r="E178" s="20">
        <v>0</v>
      </c>
      <c r="F178" s="20">
        <v>0</v>
      </c>
      <c r="G178" s="20">
        <v>0</v>
      </c>
      <c r="H178" s="20">
        <v>0</v>
      </c>
      <c r="I178" s="20">
        <v>0</v>
      </c>
      <c r="J178" s="55">
        <v>0</v>
      </c>
    </row>
    <row r="179" spans="1:10" x14ac:dyDescent="0.2">
      <c r="A179" s="21" t="s">
        <v>126</v>
      </c>
      <c r="B179" s="30">
        <v>100</v>
      </c>
      <c r="C179" s="30">
        <v>100</v>
      </c>
      <c r="D179" s="30">
        <v>0</v>
      </c>
      <c r="E179" s="30">
        <v>0</v>
      </c>
      <c r="F179" s="30">
        <v>0</v>
      </c>
      <c r="G179" s="30">
        <v>0</v>
      </c>
      <c r="H179" s="30">
        <v>0</v>
      </c>
      <c r="I179" s="30">
        <v>0</v>
      </c>
      <c r="J179" s="33">
        <v>0</v>
      </c>
    </row>
    <row r="180" spans="1:10" x14ac:dyDescent="0.2">
      <c r="A180" s="19" t="s">
        <v>890</v>
      </c>
      <c r="B180" s="20">
        <v>24</v>
      </c>
      <c r="C180" s="20">
        <v>0</v>
      </c>
      <c r="D180" s="20">
        <v>24</v>
      </c>
      <c r="E180" s="20">
        <v>0</v>
      </c>
      <c r="F180" s="20">
        <v>0</v>
      </c>
      <c r="G180" s="20">
        <v>0</v>
      </c>
      <c r="H180" s="20">
        <v>0</v>
      </c>
      <c r="I180" s="20">
        <v>0</v>
      </c>
      <c r="J180" s="20">
        <v>0</v>
      </c>
    </row>
    <row r="181" spans="1:10" x14ac:dyDescent="0.2">
      <c r="A181" s="21" t="s">
        <v>126</v>
      </c>
      <c r="B181" s="30">
        <v>100</v>
      </c>
      <c r="C181" s="30">
        <v>0</v>
      </c>
      <c r="D181" s="30">
        <v>100</v>
      </c>
      <c r="E181" s="30">
        <v>0</v>
      </c>
      <c r="F181" s="30">
        <v>0</v>
      </c>
      <c r="G181" s="30">
        <v>0</v>
      </c>
      <c r="H181" s="30">
        <v>0</v>
      </c>
      <c r="I181" s="30">
        <v>0</v>
      </c>
      <c r="J181" s="30">
        <v>3.2083330000000001</v>
      </c>
    </row>
    <row r="182" spans="1:10" x14ac:dyDescent="0.2">
      <c r="A182" s="19" t="s">
        <v>891</v>
      </c>
      <c r="B182" s="20">
        <v>76</v>
      </c>
      <c r="C182" s="20">
        <v>0</v>
      </c>
      <c r="D182" s="20">
        <v>0</v>
      </c>
      <c r="E182" s="20">
        <v>76</v>
      </c>
      <c r="F182" s="20">
        <v>0</v>
      </c>
      <c r="G182" s="20">
        <v>0</v>
      </c>
      <c r="H182" s="20">
        <v>0</v>
      </c>
      <c r="I182" s="20">
        <v>0</v>
      </c>
      <c r="J182" s="20">
        <v>0</v>
      </c>
    </row>
    <row r="183" spans="1:10" x14ac:dyDescent="0.2">
      <c r="A183" s="21" t="s">
        <v>126</v>
      </c>
      <c r="B183" s="30">
        <v>100</v>
      </c>
      <c r="C183" s="30">
        <v>0</v>
      </c>
      <c r="D183" s="30">
        <v>0</v>
      </c>
      <c r="E183" s="30">
        <v>100</v>
      </c>
      <c r="F183" s="30">
        <v>0</v>
      </c>
      <c r="G183" s="30">
        <v>0</v>
      </c>
      <c r="H183" s="30">
        <v>0</v>
      </c>
      <c r="I183" s="30">
        <v>0</v>
      </c>
      <c r="J183" s="30">
        <v>6.7763159999999996</v>
      </c>
    </row>
    <row r="184" spans="1:10" x14ac:dyDescent="0.2">
      <c r="A184" s="19" t="s">
        <v>892</v>
      </c>
      <c r="B184" s="20">
        <v>43</v>
      </c>
      <c r="C184" s="20">
        <v>0</v>
      </c>
      <c r="D184" s="20">
        <v>0</v>
      </c>
      <c r="E184" s="20">
        <v>0</v>
      </c>
      <c r="F184" s="20">
        <v>43</v>
      </c>
      <c r="G184" s="20">
        <v>0</v>
      </c>
      <c r="H184" s="20">
        <v>0</v>
      </c>
      <c r="I184" s="20">
        <v>0</v>
      </c>
      <c r="J184" s="20">
        <v>0</v>
      </c>
    </row>
    <row r="185" spans="1:10" x14ac:dyDescent="0.2">
      <c r="A185" s="21" t="s">
        <v>126</v>
      </c>
      <c r="B185" s="30">
        <v>100</v>
      </c>
      <c r="C185" s="30">
        <v>0</v>
      </c>
      <c r="D185" s="30">
        <v>0</v>
      </c>
      <c r="E185" s="30">
        <v>0</v>
      </c>
      <c r="F185" s="30">
        <v>100</v>
      </c>
      <c r="G185" s="30">
        <v>0</v>
      </c>
      <c r="H185" s="30">
        <v>0</v>
      </c>
      <c r="I185" s="30">
        <v>0</v>
      </c>
      <c r="J185" s="30">
        <v>11.348837</v>
      </c>
    </row>
    <row r="186" spans="1:10" x14ac:dyDescent="0.2">
      <c r="A186" s="19" t="s">
        <v>893</v>
      </c>
      <c r="B186" s="20">
        <v>14</v>
      </c>
      <c r="C186" s="20">
        <v>0</v>
      </c>
      <c r="D186" s="20">
        <v>0</v>
      </c>
      <c r="E186" s="20">
        <v>0</v>
      </c>
      <c r="F186" s="20">
        <v>0</v>
      </c>
      <c r="G186" s="20">
        <v>14</v>
      </c>
      <c r="H186" s="20">
        <v>0</v>
      </c>
      <c r="I186" s="20">
        <v>0</v>
      </c>
      <c r="J186" s="20">
        <v>0</v>
      </c>
    </row>
    <row r="187" spans="1:10" x14ac:dyDescent="0.2">
      <c r="A187" s="21" t="s">
        <v>126</v>
      </c>
      <c r="B187" s="30">
        <v>100</v>
      </c>
      <c r="C187" s="30">
        <v>0</v>
      </c>
      <c r="D187" s="30">
        <v>0</v>
      </c>
      <c r="E187" s="30">
        <v>0</v>
      </c>
      <c r="F187" s="30">
        <v>0</v>
      </c>
      <c r="G187" s="30">
        <v>100</v>
      </c>
      <c r="H187" s="30">
        <v>0</v>
      </c>
      <c r="I187" s="30">
        <v>0</v>
      </c>
      <c r="J187" s="30">
        <v>16.642856999999999</v>
      </c>
    </row>
    <row r="188" spans="1:10" x14ac:dyDescent="0.2">
      <c r="A188" s="19" t="s">
        <v>894</v>
      </c>
      <c r="B188" s="20">
        <v>5</v>
      </c>
      <c r="C188" s="20">
        <v>0</v>
      </c>
      <c r="D188" s="20">
        <v>0</v>
      </c>
      <c r="E188" s="20">
        <v>0</v>
      </c>
      <c r="F188" s="20">
        <v>0</v>
      </c>
      <c r="G188" s="20">
        <v>0</v>
      </c>
      <c r="H188" s="20">
        <v>5</v>
      </c>
      <c r="I188" s="20">
        <v>0</v>
      </c>
      <c r="J188" s="20">
        <v>0</v>
      </c>
    </row>
    <row r="189" spans="1:10" x14ac:dyDescent="0.2">
      <c r="A189" s="21" t="s">
        <v>126</v>
      </c>
      <c r="B189" s="30">
        <v>100</v>
      </c>
      <c r="C189" s="30">
        <v>0</v>
      </c>
      <c r="D189" s="30">
        <v>0</v>
      </c>
      <c r="E189" s="30">
        <v>0</v>
      </c>
      <c r="F189" s="30">
        <v>0</v>
      </c>
      <c r="G189" s="30">
        <v>0</v>
      </c>
      <c r="H189" s="30">
        <v>100</v>
      </c>
      <c r="I189" s="30">
        <v>0</v>
      </c>
      <c r="J189" s="30">
        <v>39.4</v>
      </c>
    </row>
    <row r="190" spans="1:10" x14ac:dyDescent="0.2">
      <c r="A190" s="19" t="s">
        <v>873</v>
      </c>
      <c r="B190" s="20">
        <v>414</v>
      </c>
      <c r="C190" s="20">
        <v>0</v>
      </c>
      <c r="D190" s="20">
        <v>0</v>
      </c>
      <c r="E190" s="20">
        <v>0</v>
      </c>
      <c r="F190" s="20">
        <v>0</v>
      </c>
      <c r="G190" s="20">
        <v>0</v>
      </c>
      <c r="H190" s="20">
        <v>0</v>
      </c>
      <c r="I190" s="20">
        <v>414</v>
      </c>
      <c r="J190" s="20">
        <v>0</v>
      </c>
    </row>
    <row r="191" spans="1:10" x14ac:dyDescent="0.2">
      <c r="A191" s="21" t="s">
        <v>126</v>
      </c>
      <c r="B191" s="30">
        <v>100</v>
      </c>
      <c r="C191" s="30">
        <v>0</v>
      </c>
      <c r="D191" s="30">
        <v>0</v>
      </c>
      <c r="E191" s="30">
        <v>0</v>
      </c>
      <c r="F191" s="30">
        <v>0</v>
      </c>
      <c r="G191" s="30">
        <v>0</v>
      </c>
      <c r="H191" s="30">
        <v>0</v>
      </c>
      <c r="I191" s="30">
        <v>100</v>
      </c>
      <c r="J191" s="30">
        <v>0</v>
      </c>
    </row>
    <row r="192" spans="1:10" x14ac:dyDescent="0.2">
      <c r="A192" s="18" t="s">
        <v>895</v>
      </c>
      <c r="B192" s="18"/>
      <c r="C192" s="18"/>
      <c r="D192" s="18"/>
      <c r="E192" s="18"/>
      <c r="F192" s="18"/>
      <c r="G192" s="18"/>
      <c r="H192" s="18"/>
      <c r="I192" s="18"/>
      <c r="J192" s="18"/>
    </row>
    <row r="193" spans="1:10" x14ac:dyDescent="0.2">
      <c r="A193" s="19" t="s">
        <v>889</v>
      </c>
      <c r="B193" s="20">
        <v>0</v>
      </c>
      <c r="C193" s="20">
        <v>0</v>
      </c>
      <c r="D193" s="20">
        <v>0</v>
      </c>
      <c r="E193" s="20">
        <v>0</v>
      </c>
      <c r="F193" s="20">
        <v>0</v>
      </c>
      <c r="G193" s="20">
        <v>0</v>
      </c>
      <c r="H193" s="20">
        <v>0</v>
      </c>
      <c r="I193" s="20">
        <v>0</v>
      </c>
      <c r="J193" s="20">
        <v>0</v>
      </c>
    </row>
    <row r="194" spans="1:10" x14ac:dyDescent="0.2">
      <c r="A194" s="21" t="s">
        <v>126</v>
      </c>
      <c r="B194" s="30">
        <v>0</v>
      </c>
      <c r="C194" s="30">
        <v>0</v>
      </c>
      <c r="D194" s="30">
        <v>0</v>
      </c>
      <c r="E194" s="30">
        <v>0</v>
      </c>
      <c r="F194" s="30">
        <v>0</v>
      </c>
      <c r="G194" s="30">
        <v>0</v>
      </c>
      <c r="H194" s="30">
        <v>0</v>
      </c>
      <c r="I194" s="30">
        <v>0</v>
      </c>
      <c r="J194" s="30">
        <v>0</v>
      </c>
    </row>
    <row r="195" spans="1:10" x14ac:dyDescent="0.2">
      <c r="A195" s="19" t="s">
        <v>890</v>
      </c>
      <c r="B195" s="20">
        <v>0</v>
      </c>
      <c r="C195" s="20">
        <v>0</v>
      </c>
      <c r="D195" s="20">
        <v>0</v>
      </c>
      <c r="E195" s="20">
        <v>0</v>
      </c>
      <c r="F195" s="20">
        <v>0</v>
      </c>
      <c r="G195" s="20">
        <v>0</v>
      </c>
      <c r="H195" s="20">
        <v>0</v>
      </c>
      <c r="I195" s="20">
        <v>0</v>
      </c>
      <c r="J195" s="20">
        <v>0</v>
      </c>
    </row>
    <row r="196" spans="1:10" x14ac:dyDescent="0.2">
      <c r="A196" s="21" t="s">
        <v>126</v>
      </c>
      <c r="B196" s="30">
        <v>0</v>
      </c>
      <c r="C196" s="30">
        <v>0</v>
      </c>
      <c r="D196" s="30">
        <v>0</v>
      </c>
      <c r="E196" s="30">
        <v>0</v>
      </c>
      <c r="F196" s="30">
        <v>0</v>
      </c>
      <c r="G196" s="30">
        <v>0</v>
      </c>
      <c r="H196" s="30">
        <v>0</v>
      </c>
      <c r="I196" s="30">
        <v>0</v>
      </c>
      <c r="J196" s="30">
        <v>0</v>
      </c>
    </row>
    <row r="197" spans="1:10" x14ac:dyDescent="0.2">
      <c r="A197" s="19" t="s">
        <v>891</v>
      </c>
      <c r="B197" s="20">
        <v>0</v>
      </c>
      <c r="C197" s="20">
        <v>0</v>
      </c>
      <c r="D197" s="20">
        <v>0</v>
      </c>
      <c r="E197" s="20">
        <v>0</v>
      </c>
      <c r="F197" s="20">
        <v>0</v>
      </c>
      <c r="G197" s="20">
        <v>0</v>
      </c>
      <c r="H197" s="20">
        <v>0</v>
      </c>
      <c r="I197" s="20">
        <v>0</v>
      </c>
      <c r="J197" s="20">
        <v>0</v>
      </c>
    </row>
    <row r="198" spans="1:10" x14ac:dyDescent="0.2">
      <c r="A198" s="21" t="s">
        <v>126</v>
      </c>
      <c r="B198" s="30">
        <v>0</v>
      </c>
      <c r="C198" s="30">
        <v>0</v>
      </c>
      <c r="D198" s="30">
        <v>0</v>
      </c>
      <c r="E198" s="30">
        <v>0</v>
      </c>
      <c r="F198" s="30">
        <v>0</v>
      </c>
      <c r="G198" s="30">
        <v>0</v>
      </c>
      <c r="H198" s="30">
        <v>0</v>
      </c>
      <c r="I198" s="30">
        <v>0</v>
      </c>
      <c r="J198" s="30">
        <v>0</v>
      </c>
    </row>
    <row r="199" spans="1:10" x14ac:dyDescent="0.2">
      <c r="A199" s="19" t="s">
        <v>892</v>
      </c>
      <c r="B199" s="20">
        <v>0</v>
      </c>
      <c r="C199" s="20">
        <v>0</v>
      </c>
      <c r="D199" s="20">
        <v>0</v>
      </c>
      <c r="E199" s="20">
        <v>0</v>
      </c>
      <c r="F199" s="20">
        <v>0</v>
      </c>
      <c r="G199" s="20">
        <v>0</v>
      </c>
      <c r="H199" s="20">
        <v>0</v>
      </c>
      <c r="I199" s="20">
        <v>0</v>
      </c>
      <c r="J199" s="20">
        <v>0</v>
      </c>
    </row>
    <row r="200" spans="1:10" x14ac:dyDescent="0.2">
      <c r="A200" s="21" t="s">
        <v>126</v>
      </c>
      <c r="B200" s="30">
        <v>0</v>
      </c>
      <c r="C200" s="30">
        <v>0</v>
      </c>
      <c r="D200" s="30">
        <v>0</v>
      </c>
      <c r="E200" s="30">
        <v>0</v>
      </c>
      <c r="F200" s="30">
        <v>0</v>
      </c>
      <c r="G200" s="30">
        <v>0</v>
      </c>
      <c r="H200" s="30">
        <v>0</v>
      </c>
      <c r="I200" s="30">
        <v>0</v>
      </c>
      <c r="J200" s="30">
        <v>0</v>
      </c>
    </row>
    <row r="201" spans="1:10" ht="11.15" customHeight="1" x14ac:dyDescent="0.2">
      <c r="A201" s="19" t="s">
        <v>893</v>
      </c>
      <c r="B201" s="20">
        <v>0</v>
      </c>
      <c r="C201" s="20">
        <v>0</v>
      </c>
      <c r="D201" s="20">
        <v>0</v>
      </c>
      <c r="E201" s="20">
        <v>0</v>
      </c>
      <c r="F201" s="20">
        <v>0</v>
      </c>
      <c r="G201" s="20">
        <v>0</v>
      </c>
      <c r="H201" s="20">
        <v>0</v>
      </c>
      <c r="I201" s="20">
        <v>0</v>
      </c>
      <c r="J201" s="20">
        <v>0</v>
      </c>
    </row>
    <row r="202" spans="1:10" ht="11.15" customHeight="1" x14ac:dyDescent="0.2">
      <c r="A202" s="21" t="s">
        <v>126</v>
      </c>
      <c r="B202" s="30">
        <v>0</v>
      </c>
      <c r="C202" s="30">
        <v>0</v>
      </c>
      <c r="D202" s="30">
        <v>0</v>
      </c>
      <c r="E202" s="30">
        <v>0</v>
      </c>
      <c r="F202" s="30">
        <v>0</v>
      </c>
      <c r="G202" s="30">
        <v>0</v>
      </c>
      <c r="H202" s="30">
        <v>0</v>
      </c>
      <c r="I202" s="30">
        <v>0</v>
      </c>
      <c r="J202" s="30">
        <v>0</v>
      </c>
    </row>
    <row r="203" spans="1:10" ht="11.15" customHeight="1" x14ac:dyDescent="0.2">
      <c r="A203" s="19" t="s">
        <v>894</v>
      </c>
      <c r="B203" s="20">
        <v>0</v>
      </c>
      <c r="C203" s="20">
        <v>0</v>
      </c>
      <c r="D203" s="20">
        <v>0</v>
      </c>
      <c r="E203" s="20">
        <v>0</v>
      </c>
      <c r="F203" s="20">
        <v>0</v>
      </c>
      <c r="G203" s="20">
        <v>0</v>
      </c>
      <c r="H203" s="20">
        <v>0</v>
      </c>
      <c r="I203" s="20">
        <v>0</v>
      </c>
      <c r="J203" s="20">
        <v>0</v>
      </c>
    </row>
    <row r="204" spans="1:10" ht="11.15" customHeight="1" x14ac:dyDescent="0.2">
      <c r="A204" s="21" t="s">
        <v>126</v>
      </c>
      <c r="B204" s="30">
        <v>0</v>
      </c>
      <c r="C204" s="30">
        <v>0</v>
      </c>
      <c r="D204" s="30">
        <v>0</v>
      </c>
      <c r="E204" s="30">
        <v>0</v>
      </c>
      <c r="F204" s="30">
        <v>0</v>
      </c>
      <c r="G204" s="30">
        <v>0</v>
      </c>
      <c r="H204" s="30">
        <v>0</v>
      </c>
      <c r="I204" s="30">
        <v>0</v>
      </c>
      <c r="J204" s="30">
        <v>0</v>
      </c>
    </row>
    <row r="205" spans="1:10" ht="11.15" customHeight="1" x14ac:dyDescent="0.2">
      <c r="A205" s="19" t="s">
        <v>873</v>
      </c>
      <c r="B205" s="20">
        <v>0</v>
      </c>
      <c r="C205" s="20">
        <v>0</v>
      </c>
      <c r="D205" s="20">
        <v>0</v>
      </c>
      <c r="E205" s="20">
        <v>0</v>
      </c>
      <c r="F205" s="20">
        <v>0</v>
      </c>
      <c r="G205" s="20">
        <v>0</v>
      </c>
      <c r="H205" s="20">
        <v>0</v>
      </c>
      <c r="I205" s="20">
        <v>0</v>
      </c>
      <c r="J205" s="20">
        <v>0</v>
      </c>
    </row>
    <row r="206" spans="1:10" ht="11.15" customHeight="1" x14ac:dyDescent="0.2">
      <c r="A206" s="21" t="s">
        <v>126</v>
      </c>
      <c r="B206" s="30">
        <v>0</v>
      </c>
      <c r="C206" s="30">
        <v>0</v>
      </c>
      <c r="D206" s="30">
        <v>0</v>
      </c>
      <c r="E206" s="30">
        <v>0</v>
      </c>
      <c r="F206" s="30">
        <v>0</v>
      </c>
      <c r="G206" s="30">
        <v>0</v>
      </c>
      <c r="H206" s="30">
        <v>0</v>
      </c>
      <c r="I206" s="30">
        <v>0</v>
      </c>
      <c r="J206" s="30">
        <v>0</v>
      </c>
    </row>
    <row r="207" spans="1:10" ht="11.15" customHeight="1" x14ac:dyDescent="0.2">
      <c r="A207" s="18" t="s">
        <v>142</v>
      </c>
      <c r="B207" s="18"/>
      <c r="C207" s="18"/>
      <c r="D207" s="18"/>
      <c r="E207" s="18"/>
      <c r="F207" s="18"/>
      <c r="G207" s="18"/>
      <c r="H207" s="18"/>
      <c r="I207" s="18"/>
      <c r="J207" s="18"/>
    </row>
    <row r="208" spans="1:10" ht="11.15" customHeight="1" x14ac:dyDescent="0.2">
      <c r="A208" s="19" t="s">
        <v>896</v>
      </c>
      <c r="B208" s="20">
        <v>76</v>
      </c>
      <c r="C208" s="20">
        <v>55</v>
      </c>
      <c r="D208" s="20">
        <v>2</v>
      </c>
      <c r="E208" s="20">
        <v>1</v>
      </c>
      <c r="F208" s="20">
        <v>3</v>
      </c>
      <c r="G208" s="20">
        <v>2</v>
      </c>
      <c r="H208" s="20">
        <v>1</v>
      </c>
      <c r="I208" s="20">
        <v>12</v>
      </c>
      <c r="J208" s="20">
        <v>0</v>
      </c>
    </row>
    <row r="209" spans="1:10" ht="11.15" customHeight="1" x14ac:dyDescent="0.2">
      <c r="A209" s="21" t="s">
        <v>126</v>
      </c>
      <c r="B209" s="30">
        <v>100</v>
      </c>
      <c r="C209" s="30">
        <v>72.368420999999998</v>
      </c>
      <c r="D209" s="30">
        <v>2.6315789999999999</v>
      </c>
      <c r="E209" s="30">
        <v>1.3157890000000001</v>
      </c>
      <c r="F209" s="30">
        <v>3.947368</v>
      </c>
      <c r="G209" s="30">
        <v>2.6315789999999999</v>
      </c>
      <c r="H209" s="30">
        <v>1.3157890000000001</v>
      </c>
      <c r="I209" s="30">
        <v>15.789474</v>
      </c>
      <c r="J209" s="30">
        <v>1.609375</v>
      </c>
    </row>
    <row r="210" spans="1:10" ht="11.15" customHeight="1" x14ac:dyDescent="0.2">
      <c r="A210" s="19" t="s">
        <v>897</v>
      </c>
      <c r="B210" s="20">
        <v>255</v>
      </c>
      <c r="C210" s="20">
        <v>188</v>
      </c>
      <c r="D210" s="20">
        <v>6</v>
      </c>
      <c r="E210" s="20">
        <v>23</v>
      </c>
      <c r="F210" s="20">
        <v>10</v>
      </c>
      <c r="G210" s="20">
        <v>4</v>
      </c>
      <c r="H210" s="20">
        <v>3</v>
      </c>
      <c r="I210" s="20">
        <v>21</v>
      </c>
      <c r="J210" s="20">
        <v>0</v>
      </c>
    </row>
    <row r="211" spans="1:10" ht="11.15" customHeight="1" x14ac:dyDescent="0.2">
      <c r="A211" s="21" t="s">
        <v>126</v>
      </c>
      <c r="B211" s="30">
        <v>100</v>
      </c>
      <c r="C211" s="30">
        <v>73.725489999999994</v>
      </c>
      <c r="D211" s="30">
        <v>2.3529409999999999</v>
      </c>
      <c r="E211" s="30">
        <v>9.0196079999999998</v>
      </c>
      <c r="F211" s="30">
        <v>3.9215689999999999</v>
      </c>
      <c r="G211" s="30">
        <v>1.568627</v>
      </c>
      <c r="H211" s="30">
        <v>1.176471</v>
      </c>
      <c r="I211" s="30">
        <v>8.2352939999999997</v>
      </c>
      <c r="J211" s="30">
        <v>2.188034</v>
      </c>
    </row>
    <row r="212" spans="1:10" ht="11.15" customHeight="1" x14ac:dyDescent="0.2">
      <c r="A212" s="19" t="s">
        <v>898</v>
      </c>
      <c r="B212" s="20">
        <v>335</v>
      </c>
      <c r="C212" s="20">
        <v>243</v>
      </c>
      <c r="D212" s="20">
        <v>6</v>
      </c>
      <c r="E212" s="20">
        <v>15</v>
      </c>
      <c r="F212" s="20">
        <v>10</v>
      </c>
      <c r="G212" s="20">
        <v>3</v>
      </c>
      <c r="H212" s="20">
        <v>1</v>
      </c>
      <c r="I212" s="20">
        <v>57</v>
      </c>
      <c r="J212" s="20">
        <v>0</v>
      </c>
    </row>
    <row r="213" spans="1:10" ht="11.15" customHeight="1" x14ac:dyDescent="0.2">
      <c r="A213" s="21" t="s">
        <v>126</v>
      </c>
      <c r="B213" s="30">
        <v>100</v>
      </c>
      <c r="C213" s="30">
        <v>72.537312999999997</v>
      </c>
      <c r="D213" s="30">
        <v>1.791045</v>
      </c>
      <c r="E213" s="30">
        <v>4.4776119999999997</v>
      </c>
      <c r="F213" s="30">
        <v>2.9850750000000001</v>
      </c>
      <c r="G213" s="30">
        <v>0.89552200000000004</v>
      </c>
      <c r="H213" s="30">
        <v>0.29850700000000002</v>
      </c>
      <c r="I213" s="30">
        <v>17.014925000000002</v>
      </c>
      <c r="J213" s="30">
        <v>1.1115109999999999</v>
      </c>
    </row>
    <row r="214" spans="1:10" ht="11.15" customHeight="1" x14ac:dyDescent="0.2">
      <c r="A214" s="19" t="s">
        <v>899</v>
      </c>
      <c r="B214" s="20">
        <v>336</v>
      </c>
      <c r="C214" s="20">
        <v>223</v>
      </c>
      <c r="D214" s="20">
        <v>2</v>
      </c>
      <c r="E214" s="20">
        <v>10</v>
      </c>
      <c r="F214" s="20">
        <v>11</v>
      </c>
      <c r="G214" s="20">
        <v>3</v>
      </c>
      <c r="H214" s="20">
        <v>0</v>
      </c>
      <c r="I214" s="20">
        <v>87</v>
      </c>
      <c r="J214" s="20">
        <v>0</v>
      </c>
    </row>
    <row r="215" spans="1:10" ht="11.15" customHeight="1" x14ac:dyDescent="0.2">
      <c r="A215" s="21" t="s">
        <v>126</v>
      </c>
      <c r="B215" s="30">
        <v>100</v>
      </c>
      <c r="C215" s="30">
        <v>66.369048000000006</v>
      </c>
      <c r="D215" s="30">
        <v>0.59523800000000004</v>
      </c>
      <c r="E215" s="30">
        <v>2.9761899999999999</v>
      </c>
      <c r="F215" s="30">
        <v>3.2738100000000001</v>
      </c>
      <c r="G215" s="30">
        <v>0.89285700000000001</v>
      </c>
      <c r="H215" s="30">
        <v>0</v>
      </c>
      <c r="I215" s="30">
        <v>25.892856999999999</v>
      </c>
      <c r="J215" s="30">
        <v>0.959839</v>
      </c>
    </row>
    <row r="216" spans="1:10" ht="11.15" customHeight="1" x14ac:dyDescent="0.2">
      <c r="A216" s="19" t="s">
        <v>900</v>
      </c>
      <c r="B216" s="20">
        <v>779</v>
      </c>
      <c r="C216" s="20">
        <v>501</v>
      </c>
      <c r="D216" s="20">
        <v>8</v>
      </c>
      <c r="E216" s="20">
        <v>27</v>
      </c>
      <c r="F216" s="20">
        <v>9</v>
      </c>
      <c r="G216" s="20">
        <v>2</v>
      </c>
      <c r="H216" s="20">
        <v>0</v>
      </c>
      <c r="I216" s="20">
        <v>232</v>
      </c>
      <c r="J216" s="20">
        <v>0</v>
      </c>
    </row>
    <row r="217" spans="1:10" ht="11.15" customHeight="1" x14ac:dyDescent="0.2">
      <c r="A217" s="21" t="s">
        <v>126</v>
      </c>
      <c r="B217" s="30">
        <v>100</v>
      </c>
      <c r="C217" s="30">
        <v>64.313221999999996</v>
      </c>
      <c r="D217" s="30">
        <v>1.026958</v>
      </c>
      <c r="E217" s="30">
        <v>3.4659819999999999</v>
      </c>
      <c r="F217" s="30">
        <v>1.155327</v>
      </c>
      <c r="G217" s="30">
        <v>0.25673899999999999</v>
      </c>
      <c r="H217" s="30">
        <v>0</v>
      </c>
      <c r="I217" s="30">
        <v>29.781772</v>
      </c>
      <c r="J217" s="30">
        <v>0.63436899999999996</v>
      </c>
    </row>
    <row r="218" spans="1:10" ht="11.15" customHeight="1" x14ac:dyDescent="0.2">
      <c r="A218" s="19" t="s">
        <v>873</v>
      </c>
      <c r="B218" s="20">
        <v>7</v>
      </c>
      <c r="C218" s="20">
        <v>2</v>
      </c>
      <c r="D218" s="20">
        <v>0</v>
      </c>
      <c r="E218" s="20">
        <v>0</v>
      </c>
      <c r="F218" s="20">
        <v>0</v>
      </c>
      <c r="G218" s="20">
        <v>0</v>
      </c>
      <c r="H218" s="20">
        <v>0</v>
      </c>
      <c r="I218" s="20">
        <v>5</v>
      </c>
      <c r="J218" s="55">
        <v>0</v>
      </c>
    </row>
    <row r="219" spans="1:10" ht="11.15" customHeight="1" x14ac:dyDescent="0.2">
      <c r="A219" s="21" t="s">
        <v>126</v>
      </c>
      <c r="B219" s="30">
        <v>100</v>
      </c>
      <c r="C219" s="30">
        <v>28.571428999999998</v>
      </c>
      <c r="D219" s="30">
        <v>0</v>
      </c>
      <c r="E219" s="30">
        <v>0</v>
      </c>
      <c r="F219" s="30">
        <v>0</v>
      </c>
      <c r="G219" s="30">
        <v>0</v>
      </c>
      <c r="H219" s="30">
        <v>0</v>
      </c>
      <c r="I219" s="30">
        <v>71.428571000000005</v>
      </c>
      <c r="J219" s="33">
        <v>0</v>
      </c>
    </row>
    <row r="220" spans="1:10" ht="11.15" customHeight="1" x14ac:dyDescent="0.2">
      <c r="A220" s="18" t="s">
        <v>143</v>
      </c>
      <c r="B220" s="18"/>
      <c r="C220" s="18"/>
      <c r="D220" s="18"/>
      <c r="E220" s="18"/>
      <c r="F220" s="18"/>
      <c r="G220" s="18"/>
      <c r="H220" s="18"/>
      <c r="I220" s="18"/>
      <c r="J220" s="18"/>
    </row>
    <row r="221" spans="1:10" ht="11.15" customHeight="1" x14ac:dyDescent="0.2">
      <c r="A221" s="21" t="s">
        <v>901</v>
      </c>
      <c r="B221" s="21"/>
      <c r="C221" s="21"/>
      <c r="D221" s="21"/>
      <c r="E221" s="21"/>
      <c r="F221" s="21"/>
      <c r="G221" s="21"/>
      <c r="H221" s="21"/>
      <c r="I221" s="21"/>
      <c r="J221" s="21"/>
    </row>
    <row r="222" spans="1:10" ht="11.15" customHeight="1" x14ac:dyDescent="0.2">
      <c r="A222" s="19" t="s">
        <v>902</v>
      </c>
      <c r="B222" s="20">
        <v>474</v>
      </c>
      <c r="C222" s="20">
        <v>357</v>
      </c>
      <c r="D222" s="20">
        <v>9</v>
      </c>
      <c r="E222" s="20">
        <v>20</v>
      </c>
      <c r="F222" s="20">
        <v>13</v>
      </c>
      <c r="G222" s="20">
        <v>7</v>
      </c>
      <c r="H222" s="20">
        <v>2</v>
      </c>
      <c r="I222" s="20">
        <v>66</v>
      </c>
      <c r="J222" s="20">
        <v>0</v>
      </c>
    </row>
    <row r="223" spans="1:10" ht="11.15" customHeight="1" x14ac:dyDescent="0.2">
      <c r="A223" s="21" t="s">
        <v>126</v>
      </c>
      <c r="B223" s="30">
        <v>100</v>
      </c>
      <c r="C223" s="30">
        <v>75.316456000000002</v>
      </c>
      <c r="D223" s="30">
        <v>1.8987339999999999</v>
      </c>
      <c r="E223" s="30">
        <v>4.2194089999999997</v>
      </c>
      <c r="F223" s="30">
        <v>2.7426159999999999</v>
      </c>
      <c r="G223" s="30">
        <v>1.476793</v>
      </c>
      <c r="H223" s="30">
        <v>0.42194100000000001</v>
      </c>
      <c r="I223" s="30">
        <v>13.924051</v>
      </c>
      <c r="J223" s="30">
        <v>1.159314</v>
      </c>
    </row>
    <row r="224" spans="1:10" ht="11.15" customHeight="1" x14ac:dyDescent="0.2">
      <c r="A224" s="19" t="s">
        <v>903</v>
      </c>
      <c r="B224" s="20">
        <v>462</v>
      </c>
      <c r="C224" s="20">
        <v>328</v>
      </c>
      <c r="D224" s="20">
        <v>9</v>
      </c>
      <c r="E224" s="20">
        <v>27</v>
      </c>
      <c r="F224" s="20">
        <v>13</v>
      </c>
      <c r="G224" s="20">
        <v>3</v>
      </c>
      <c r="H224" s="20">
        <v>2</v>
      </c>
      <c r="I224" s="20">
        <v>80</v>
      </c>
      <c r="J224" s="20">
        <v>0</v>
      </c>
    </row>
    <row r="225" spans="1:10" ht="11.15" customHeight="1" x14ac:dyDescent="0.2">
      <c r="A225" s="21" t="s">
        <v>126</v>
      </c>
      <c r="B225" s="30">
        <v>100</v>
      </c>
      <c r="C225" s="30">
        <v>70.995671000000002</v>
      </c>
      <c r="D225" s="30">
        <v>1.9480519999999999</v>
      </c>
      <c r="E225" s="30">
        <v>5.8441559999999999</v>
      </c>
      <c r="F225" s="30">
        <v>2.8138529999999999</v>
      </c>
      <c r="G225" s="30">
        <v>0.64935100000000001</v>
      </c>
      <c r="H225" s="30">
        <v>0.43290000000000001</v>
      </c>
      <c r="I225" s="30">
        <v>17.316016999999999</v>
      </c>
      <c r="J225" s="30">
        <v>1.4005240000000001</v>
      </c>
    </row>
    <row r="226" spans="1:10" ht="11.15" customHeight="1" x14ac:dyDescent="0.2">
      <c r="A226" s="19" t="s">
        <v>904</v>
      </c>
      <c r="B226" s="20">
        <v>177</v>
      </c>
      <c r="C226" s="20">
        <v>123</v>
      </c>
      <c r="D226" s="20">
        <v>3</v>
      </c>
      <c r="E226" s="20">
        <v>7</v>
      </c>
      <c r="F226" s="20">
        <v>8</v>
      </c>
      <c r="G226" s="20">
        <v>2</v>
      </c>
      <c r="H226" s="20">
        <v>0</v>
      </c>
      <c r="I226" s="20">
        <v>34</v>
      </c>
      <c r="J226" s="20">
        <v>0</v>
      </c>
    </row>
    <row r="227" spans="1:10" ht="11.15" customHeight="1" x14ac:dyDescent="0.2">
      <c r="A227" s="21" t="s">
        <v>126</v>
      </c>
      <c r="B227" s="30">
        <v>100</v>
      </c>
      <c r="C227" s="30">
        <v>69.491524999999996</v>
      </c>
      <c r="D227" s="30">
        <v>1.6949149999999999</v>
      </c>
      <c r="E227" s="30">
        <v>3.9548019999999999</v>
      </c>
      <c r="F227" s="30">
        <v>4.519774</v>
      </c>
      <c r="G227" s="30">
        <v>1.1299440000000001</v>
      </c>
      <c r="H227" s="30">
        <v>0</v>
      </c>
      <c r="I227" s="30">
        <v>19.209040000000002</v>
      </c>
      <c r="J227" s="30">
        <v>1.2727269999999999</v>
      </c>
    </row>
    <row r="228" spans="1:10" ht="11.15" customHeight="1" x14ac:dyDescent="0.2">
      <c r="A228" s="19" t="s">
        <v>905</v>
      </c>
      <c r="B228" s="20">
        <v>624</v>
      </c>
      <c r="C228" s="20">
        <v>386</v>
      </c>
      <c r="D228" s="20">
        <v>3</v>
      </c>
      <c r="E228" s="20">
        <v>20</v>
      </c>
      <c r="F228" s="20">
        <v>9</v>
      </c>
      <c r="G228" s="20">
        <v>1</v>
      </c>
      <c r="H228" s="20">
        <v>1</v>
      </c>
      <c r="I228" s="20">
        <v>204</v>
      </c>
      <c r="J228" s="20">
        <v>0</v>
      </c>
    </row>
    <row r="229" spans="1:10" ht="11.15" customHeight="1" x14ac:dyDescent="0.2">
      <c r="A229" s="21" t="s">
        <v>126</v>
      </c>
      <c r="B229" s="30">
        <v>100</v>
      </c>
      <c r="C229" s="30">
        <v>61.858974000000003</v>
      </c>
      <c r="D229" s="30">
        <v>0.480769</v>
      </c>
      <c r="E229" s="30">
        <v>3.2051280000000002</v>
      </c>
      <c r="F229" s="30">
        <v>1.4423079999999999</v>
      </c>
      <c r="G229" s="30">
        <v>0.16025600000000001</v>
      </c>
      <c r="H229" s="30">
        <v>0.16025600000000001</v>
      </c>
      <c r="I229" s="30">
        <v>32.692307999999997</v>
      </c>
      <c r="J229" s="30">
        <v>0.68571400000000005</v>
      </c>
    </row>
    <row r="230" spans="1:10" ht="11.15" customHeight="1" x14ac:dyDescent="0.2">
      <c r="A230" s="19" t="s">
        <v>873</v>
      </c>
      <c r="B230" s="20">
        <v>51</v>
      </c>
      <c r="C230" s="20">
        <v>18</v>
      </c>
      <c r="D230" s="20">
        <v>0</v>
      </c>
      <c r="E230" s="20">
        <v>2</v>
      </c>
      <c r="F230" s="20">
        <v>0</v>
      </c>
      <c r="G230" s="20">
        <v>1</v>
      </c>
      <c r="H230" s="20">
        <v>0</v>
      </c>
      <c r="I230" s="20">
        <v>30</v>
      </c>
      <c r="J230" s="20">
        <v>0</v>
      </c>
    </row>
    <row r="231" spans="1:10" ht="11.15" customHeight="1" x14ac:dyDescent="0.2">
      <c r="A231" s="21" t="s">
        <v>126</v>
      </c>
      <c r="B231" s="30">
        <v>100</v>
      </c>
      <c r="C231" s="30">
        <v>35.294117999999997</v>
      </c>
      <c r="D231" s="30">
        <v>0</v>
      </c>
      <c r="E231" s="30">
        <v>3.9215689999999999</v>
      </c>
      <c r="F231" s="30">
        <v>0</v>
      </c>
      <c r="G231" s="30">
        <v>1.9607840000000001</v>
      </c>
      <c r="H231" s="30">
        <v>0</v>
      </c>
      <c r="I231" s="30">
        <v>58.823529000000001</v>
      </c>
      <c r="J231" s="30">
        <v>1.5238100000000001</v>
      </c>
    </row>
    <row r="232" spans="1:10" ht="11.15" customHeight="1" x14ac:dyDescent="0.2">
      <c r="A232" s="18" t="s">
        <v>143</v>
      </c>
      <c r="B232" s="18"/>
      <c r="C232" s="18"/>
      <c r="D232" s="18"/>
      <c r="E232" s="18"/>
      <c r="F232" s="18"/>
      <c r="G232" s="18"/>
      <c r="H232" s="18"/>
      <c r="I232" s="18"/>
      <c r="J232" s="18"/>
    </row>
    <row r="233" spans="1:10" ht="11.15" customHeight="1" x14ac:dyDescent="0.2">
      <c r="A233" s="21" t="s">
        <v>906</v>
      </c>
      <c r="B233" s="21"/>
      <c r="C233" s="21"/>
      <c r="D233" s="21"/>
      <c r="E233" s="21"/>
      <c r="F233" s="21"/>
      <c r="G233" s="21"/>
      <c r="H233" s="21"/>
      <c r="I233" s="21"/>
      <c r="J233" s="21"/>
    </row>
    <row r="234" spans="1:10" ht="11.15" customHeight="1" x14ac:dyDescent="0.2">
      <c r="A234" s="19" t="s">
        <v>902</v>
      </c>
      <c r="B234" s="20">
        <v>244</v>
      </c>
      <c r="C234" s="20">
        <v>184</v>
      </c>
      <c r="D234" s="20">
        <v>8</v>
      </c>
      <c r="E234" s="20">
        <v>17</v>
      </c>
      <c r="F234" s="20">
        <v>8</v>
      </c>
      <c r="G234" s="20">
        <v>4</v>
      </c>
      <c r="H234" s="20">
        <v>1</v>
      </c>
      <c r="I234" s="20">
        <v>22</v>
      </c>
      <c r="J234" s="20">
        <v>0</v>
      </c>
    </row>
    <row r="235" spans="1:10" ht="11.15" customHeight="1" x14ac:dyDescent="0.2">
      <c r="A235" s="21" t="s">
        <v>126</v>
      </c>
      <c r="B235" s="30">
        <v>100</v>
      </c>
      <c r="C235" s="30">
        <v>75.409835999999999</v>
      </c>
      <c r="D235" s="30">
        <v>3.278689</v>
      </c>
      <c r="E235" s="30">
        <v>6.9672130000000001</v>
      </c>
      <c r="F235" s="30">
        <v>3.278689</v>
      </c>
      <c r="G235" s="30">
        <v>1.6393439999999999</v>
      </c>
      <c r="H235" s="30">
        <v>0.40983599999999998</v>
      </c>
      <c r="I235" s="30">
        <v>9.0163930000000008</v>
      </c>
      <c r="J235" s="30">
        <v>1.594595</v>
      </c>
    </row>
    <row r="236" spans="1:10" ht="11.15" customHeight="1" x14ac:dyDescent="0.2">
      <c r="A236" s="19" t="s">
        <v>903</v>
      </c>
      <c r="B236" s="20">
        <v>182</v>
      </c>
      <c r="C236" s="20">
        <v>134</v>
      </c>
      <c r="D236" s="20">
        <v>4</v>
      </c>
      <c r="E236" s="20">
        <v>14</v>
      </c>
      <c r="F236" s="20">
        <v>4</v>
      </c>
      <c r="G236" s="20">
        <v>2</v>
      </c>
      <c r="H236" s="20">
        <v>1</v>
      </c>
      <c r="I236" s="20">
        <v>23</v>
      </c>
      <c r="J236" s="20">
        <v>0</v>
      </c>
    </row>
    <row r="237" spans="1:10" ht="11.15" customHeight="1" x14ac:dyDescent="0.2">
      <c r="A237" s="21" t="s">
        <v>126</v>
      </c>
      <c r="B237" s="30">
        <v>100</v>
      </c>
      <c r="C237" s="30">
        <v>73.626373999999998</v>
      </c>
      <c r="D237" s="30">
        <v>2.1978019999999998</v>
      </c>
      <c r="E237" s="30">
        <v>7.6923079999999997</v>
      </c>
      <c r="F237" s="30">
        <v>2.1978019999999998</v>
      </c>
      <c r="G237" s="30">
        <v>1.0989009999999999</v>
      </c>
      <c r="H237" s="30">
        <v>0.54945100000000002</v>
      </c>
      <c r="I237" s="30">
        <v>12.637363000000001</v>
      </c>
      <c r="J237" s="30">
        <v>1.3270439999999999</v>
      </c>
    </row>
    <row r="238" spans="1:10" ht="11.15" customHeight="1" x14ac:dyDescent="0.2">
      <c r="A238" s="19" t="s">
        <v>904</v>
      </c>
      <c r="B238" s="20">
        <v>118</v>
      </c>
      <c r="C238" s="20">
        <v>85</v>
      </c>
      <c r="D238" s="20">
        <v>1</v>
      </c>
      <c r="E238" s="20">
        <v>4</v>
      </c>
      <c r="F238" s="20">
        <v>6</v>
      </c>
      <c r="G238" s="20">
        <v>0</v>
      </c>
      <c r="H238" s="20">
        <v>2</v>
      </c>
      <c r="I238" s="20">
        <v>20</v>
      </c>
      <c r="J238" s="20">
        <v>0</v>
      </c>
    </row>
    <row r="239" spans="1:10" ht="11.15" customHeight="1" x14ac:dyDescent="0.2">
      <c r="A239" s="21" t="s">
        <v>126</v>
      </c>
      <c r="B239" s="30">
        <v>100</v>
      </c>
      <c r="C239" s="30">
        <v>72.033897999999994</v>
      </c>
      <c r="D239" s="30">
        <v>0.84745800000000004</v>
      </c>
      <c r="E239" s="30">
        <v>3.389831</v>
      </c>
      <c r="F239" s="30">
        <v>5.084746</v>
      </c>
      <c r="G239" s="30">
        <v>0</v>
      </c>
      <c r="H239" s="30">
        <v>1.6949149999999999</v>
      </c>
      <c r="I239" s="30">
        <v>16.949152999999999</v>
      </c>
      <c r="J239" s="30">
        <v>1.4183669999999999</v>
      </c>
    </row>
    <row r="240" spans="1:10" ht="11.15" customHeight="1" x14ac:dyDescent="0.2">
      <c r="A240" s="19" t="s">
        <v>905</v>
      </c>
      <c r="B240" s="20">
        <v>999</v>
      </c>
      <c r="C240" s="20">
        <v>686</v>
      </c>
      <c r="D240" s="20">
        <v>8</v>
      </c>
      <c r="E240" s="20">
        <v>32</v>
      </c>
      <c r="F240" s="20">
        <v>20</v>
      </c>
      <c r="G240" s="20">
        <v>5</v>
      </c>
      <c r="H240" s="20">
        <v>0</v>
      </c>
      <c r="I240" s="20">
        <v>248</v>
      </c>
      <c r="J240" s="20">
        <v>0</v>
      </c>
    </row>
    <row r="241" spans="1:10" ht="11.15" customHeight="1" x14ac:dyDescent="0.2">
      <c r="A241" s="21" t="s">
        <v>126</v>
      </c>
      <c r="B241" s="30">
        <v>100</v>
      </c>
      <c r="C241" s="30">
        <v>68.668668999999994</v>
      </c>
      <c r="D241" s="30">
        <v>0.80080099999999999</v>
      </c>
      <c r="E241" s="30">
        <v>3.2032029999999998</v>
      </c>
      <c r="F241" s="30">
        <v>2.0020020000000001</v>
      </c>
      <c r="G241" s="30">
        <v>0.50050099999999997</v>
      </c>
      <c r="H241" s="30">
        <v>0</v>
      </c>
      <c r="I241" s="30">
        <v>24.824825000000001</v>
      </c>
      <c r="J241" s="30">
        <v>0.74300900000000003</v>
      </c>
    </row>
    <row r="242" spans="1:10" ht="11.15" customHeight="1" x14ac:dyDescent="0.2">
      <c r="A242" s="19" t="s">
        <v>873</v>
      </c>
      <c r="B242" s="20">
        <v>245</v>
      </c>
      <c r="C242" s="20">
        <v>123</v>
      </c>
      <c r="D242" s="20">
        <v>3</v>
      </c>
      <c r="E242" s="20">
        <v>9</v>
      </c>
      <c r="F242" s="20">
        <v>5</v>
      </c>
      <c r="G242" s="20">
        <v>3</v>
      </c>
      <c r="H242" s="20">
        <v>1</v>
      </c>
      <c r="I242" s="20">
        <v>101</v>
      </c>
      <c r="J242" s="20">
        <v>0</v>
      </c>
    </row>
    <row r="243" spans="1:10" ht="11.15" customHeight="1" x14ac:dyDescent="0.2">
      <c r="A243" s="21" t="s">
        <v>126</v>
      </c>
      <c r="B243" s="30">
        <v>100</v>
      </c>
      <c r="C243" s="30">
        <v>50.204082</v>
      </c>
      <c r="D243" s="30">
        <v>1.2244900000000001</v>
      </c>
      <c r="E243" s="30">
        <v>3.6734689999999999</v>
      </c>
      <c r="F243" s="30">
        <v>2.040816</v>
      </c>
      <c r="G243" s="30">
        <v>1.2244900000000001</v>
      </c>
      <c r="H243" s="30">
        <v>0.408163</v>
      </c>
      <c r="I243" s="30">
        <v>41.224490000000003</v>
      </c>
      <c r="J243" s="30">
        <v>1.7222219999999999</v>
      </c>
    </row>
    <row r="244" spans="1:10" ht="11.15" customHeight="1" x14ac:dyDescent="0.2">
      <c r="A244" s="18" t="s">
        <v>143</v>
      </c>
      <c r="B244" s="18"/>
      <c r="C244" s="18"/>
      <c r="D244" s="18"/>
      <c r="E244" s="18"/>
      <c r="F244" s="18"/>
      <c r="G244" s="18"/>
      <c r="H244" s="18"/>
      <c r="I244" s="18"/>
      <c r="J244" s="18"/>
    </row>
    <row r="245" spans="1:10" ht="11.15" customHeight="1" x14ac:dyDescent="0.2">
      <c r="A245" s="21" t="s">
        <v>907</v>
      </c>
      <c r="B245" s="21"/>
      <c r="C245" s="21"/>
      <c r="D245" s="21"/>
      <c r="E245" s="21"/>
      <c r="F245" s="21"/>
      <c r="G245" s="21"/>
      <c r="H245" s="21"/>
      <c r="I245" s="21"/>
      <c r="J245" s="21"/>
    </row>
    <row r="246" spans="1:10" ht="11.15" customHeight="1" x14ac:dyDescent="0.2">
      <c r="A246" s="19" t="s">
        <v>902</v>
      </c>
      <c r="B246" s="20">
        <v>274</v>
      </c>
      <c r="C246" s="20">
        <v>209</v>
      </c>
      <c r="D246" s="20">
        <v>5</v>
      </c>
      <c r="E246" s="20">
        <v>19</v>
      </c>
      <c r="F246" s="20">
        <v>5</v>
      </c>
      <c r="G246" s="20">
        <v>4</v>
      </c>
      <c r="H246" s="20">
        <v>0</v>
      </c>
      <c r="I246" s="20">
        <v>32</v>
      </c>
      <c r="J246" s="20">
        <v>0</v>
      </c>
    </row>
    <row r="247" spans="1:10" ht="11.15" customHeight="1" x14ac:dyDescent="0.2">
      <c r="A247" s="21" t="s">
        <v>126</v>
      </c>
      <c r="B247" s="30">
        <v>100</v>
      </c>
      <c r="C247" s="30">
        <v>76.277372</v>
      </c>
      <c r="D247" s="30">
        <v>1.8248180000000001</v>
      </c>
      <c r="E247" s="30">
        <v>6.9343070000000004</v>
      </c>
      <c r="F247" s="30">
        <v>1.8248180000000001</v>
      </c>
      <c r="G247" s="30">
        <v>1.459854</v>
      </c>
      <c r="H247" s="30">
        <v>0</v>
      </c>
      <c r="I247" s="30">
        <v>11.678832</v>
      </c>
      <c r="J247" s="30">
        <v>1.132231</v>
      </c>
    </row>
    <row r="248" spans="1:10" ht="11.15" customHeight="1" x14ac:dyDescent="0.2">
      <c r="A248" s="19" t="s">
        <v>903</v>
      </c>
      <c r="B248" s="20">
        <v>279</v>
      </c>
      <c r="C248" s="20">
        <v>224</v>
      </c>
      <c r="D248" s="20">
        <v>7</v>
      </c>
      <c r="E248" s="20">
        <v>9</v>
      </c>
      <c r="F248" s="20">
        <v>11</v>
      </c>
      <c r="G248" s="20">
        <v>4</v>
      </c>
      <c r="H248" s="20">
        <v>2</v>
      </c>
      <c r="I248" s="20">
        <v>22</v>
      </c>
      <c r="J248" s="20">
        <v>0</v>
      </c>
    </row>
    <row r="249" spans="1:10" ht="11.15" customHeight="1" x14ac:dyDescent="0.2">
      <c r="A249" s="21" t="s">
        <v>126</v>
      </c>
      <c r="B249" s="30">
        <v>100</v>
      </c>
      <c r="C249" s="30">
        <v>80.286738</v>
      </c>
      <c r="D249" s="30">
        <v>2.5089610000000002</v>
      </c>
      <c r="E249" s="30">
        <v>3.225806</v>
      </c>
      <c r="F249" s="30">
        <v>3.9426519999999998</v>
      </c>
      <c r="G249" s="30">
        <v>1.433692</v>
      </c>
      <c r="H249" s="30">
        <v>0.71684599999999998</v>
      </c>
      <c r="I249" s="30">
        <v>7.8853049999999998</v>
      </c>
      <c r="J249" s="30">
        <v>1.3852139999999999</v>
      </c>
    </row>
    <row r="250" spans="1:10" ht="11.15" customHeight="1" x14ac:dyDescent="0.2">
      <c r="A250" s="19" t="s">
        <v>904</v>
      </c>
      <c r="B250" s="20">
        <v>117</v>
      </c>
      <c r="C250" s="20">
        <v>88</v>
      </c>
      <c r="D250" s="20">
        <v>2</v>
      </c>
      <c r="E250" s="20">
        <v>4</v>
      </c>
      <c r="F250" s="20">
        <v>5</v>
      </c>
      <c r="G250" s="20">
        <v>2</v>
      </c>
      <c r="H250" s="20">
        <v>1</v>
      </c>
      <c r="I250" s="20">
        <v>15</v>
      </c>
      <c r="J250" s="20">
        <v>0</v>
      </c>
    </row>
    <row r="251" spans="1:10" ht="11.15" customHeight="1" x14ac:dyDescent="0.2">
      <c r="A251" s="21" t="s">
        <v>126</v>
      </c>
      <c r="B251" s="30">
        <v>100</v>
      </c>
      <c r="C251" s="30">
        <v>75.213674999999995</v>
      </c>
      <c r="D251" s="30">
        <v>1.7094020000000001</v>
      </c>
      <c r="E251" s="30">
        <v>3.418803</v>
      </c>
      <c r="F251" s="30">
        <v>4.273504</v>
      </c>
      <c r="G251" s="30">
        <v>1.7094020000000001</v>
      </c>
      <c r="H251" s="30">
        <v>0.85470100000000004</v>
      </c>
      <c r="I251" s="30">
        <v>12.820513</v>
      </c>
      <c r="J251" s="30">
        <v>1.441176</v>
      </c>
    </row>
    <row r="252" spans="1:10" ht="11.15" customHeight="1" x14ac:dyDescent="0.2">
      <c r="A252" s="19" t="s">
        <v>905</v>
      </c>
      <c r="B252" s="20">
        <v>902</v>
      </c>
      <c r="C252" s="20">
        <v>590</v>
      </c>
      <c r="D252" s="20">
        <v>7</v>
      </c>
      <c r="E252" s="20">
        <v>35</v>
      </c>
      <c r="F252" s="20">
        <v>17</v>
      </c>
      <c r="G252" s="20">
        <v>2</v>
      </c>
      <c r="H252" s="20">
        <v>1</v>
      </c>
      <c r="I252" s="20">
        <v>250</v>
      </c>
      <c r="J252" s="20">
        <v>0</v>
      </c>
    </row>
    <row r="253" spans="1:10" ht="11.15" customHeight="1" x14ac:dyDescent="0.2">
      <c r="A253" s="21" t="s">
        <v>126</v>
      </c>
      <c r="B253" s="30">
        <v>100</v>
      </c>
      <c r="C253" s="30">
        <v>65.410200000000003</v>
      </c>
      <c r="D253" s="30">
        <v>0.77605299999999999</v>
      </c>
      <c r="E253" s="30">
        <v>3.8802660000000002</v>
      </c>
      <c r="F253" s="30">
        <v>1.884701</v>
      </c>
      <c r="G253" s="30">
        <v>0.22172900000000001</v>
      </c>
      <c r="H253" s="30">
        <v>0.11086500000000001</v>
      </c>
      <c r="I253" s="30">
        <v>27.716186</v>
      </c>
      <c r="J253" s="30">
        <v>0.768405</v>
      </c>
    </row>
    <row r="254" spans="1:10" ht="11.15" customHeight="1" x14ac:dyDescent="0.2">
      <c r="A254" s="19" t="s">
        <v>873</v>
      </c>
      <c r="B254" s="20">
        <v>216</v>
      </c>
      <c r="C254" s="20">
        <v>101</v>
      </c>
      <c r="D254" s="20">
        <v>3</v>
      </c>
      <c r="E254" s="20">
        <v>9</v>
      </c>
      <c r="F254" s="20">
        <v>5</v>
      </c>
      <c r="G254" s="20">
        <v>2</v>
      </c>
      <c r="H254" s="20">
        <v>1</v>
      </c>
      <c r="I254" s="20">
        <v>95</v>
      </c>
      <c r="J254" s="20">
        <v>0</v>
      </c>
    </row>
    <row r="255" spans="1:10" ht="11.15" customHeight="1" x14ac:dyDescent="0.2">
      <c r="A255" s="21" t="s">
        <v>126</v>
      </c>
      <c r="B255" s="30">
        <v>100</v>
      </c>
      <c r="C255" s="30">
        <v>46.759259</v>
      </c>
      <c r="D255" s="30">
        <v>1.388889</v>
      </c>
      <c r="E255" s="30">
        <v>4.1666670000000003</v>
      </c>
      <c r="F255" s="30">
        <v>2.3148149999999998</v>
      </c>
      <c r="G255" s="30">
        <v>0.92592600000000003</v>
      </c>
      <c r="H255" s="30">
        <v>0.46296300000000001</v>
      </c>
      <c r="I255" s="30">
        <v>43.981481000000002</v>
      </c>
      <c r="J255" s="30">
        <v>1.9173549999999999</v>
      </c>
    </row>
    <row r="256" spans="1:10" ht="11.15" customHeight="1" x14ac:dyDescent="0.2">
      <c r="A256" s="18" t="s">
        <v>143</v>
      </c>
      <c r="B256" s="18"/>
      <c r="C256" s="18"/>
      <c r="D256" s="18"/>
      <c r="E256" s="18"/>
      <c r="F256" s="18"/>
      <c r="G256" s="18"/>
      <c r="H256" s="18"/>
      <c r="I256" s="18"/>
      <c r="J256" s="18"/>
    </row>
    <row r="257" spans="1:10" ht="11.15" customHeight="1" x14ac:dyDescent="0.2">
      <c r="A257" s="21" t="s">
        <v>908</v>
      </c>
      <c r="B257" s="21"/>
      <c r="C257" s="21"/>
      <c r="D257" s="21"/>
      <c r="E257" s="21"/>
      <c r="F257" s="21"/>
      <c r="G257" s="21"/>
      <c r="H257" s="21"/>
      <c r="I257" s="21"/>
      <c r="J257" s="21"/>
    </row>
    <row r="258" spans="1:10" ht="11.15" customHeight="1" x14ac:dyDescent="0.2">
      <c r="A258" s="19" t="s">
        <v>902</v>
      </c>
      <c r="B258" s="20">
        <v>34</v>
      </c>
      <c r="C258" s="20">
        <v>26</v>
      </c>
      <c r="D258" s="20">
        <v>1</v>
      </c>
      <c r="E258" s="20">
        <v>3</v>
      </c>
      <c r="F258" s="20">
        <v>0</v>
      </c>
      <c r="G258" s="20">
        <v>1</v>
      </c>
      <c r="H258" s="20">
        <v>0</v>
      </c>
      <c r="I258" s="20">
        <v>3</v>
      </c>
      <c r="J258" s="20">
        <v>0</v>
      </c>
    </row>
    <row r="259" spans="1:10" ht="11.15" customHeight="1" x14ac:dyDescent="0.2">
      <c r="A259" s="21" t="s">
        <v>126</v>
      </c>
      <c r="B259" s="30">
        <v>100</v>
      </c>
      <c r="C259" s="30">
        <v>76.470588000000006</v>
      </c>
      <c r="D259" s="30">
        <v>2.941176</v>
      </c>
      <c r="E259" s="30">
        <v>8.8235290000000006</v>
      </c>
      <c r="F259" s="30">
        <v>0</v>
      </c>
      <c r="G259" s="30">
        <v>2.941176</v>
      </c>
      <c r="H259" s="30">
        <v>0</v>
      </c>
      <c r="I259" s="30">
        <v>8.8235290000000006</v>
      </c>
      <c r="J259" s="30">
        <v>1.225806</v>
      </c>
    </row>
    <row r="260" spans="1:10" ht="11.15" customHeight="1" x14ac:dyDescent="0.2">
      <c r="A260" s="19" t="s">
        <v>903</v>
      </c>
      <c r="B260" s="20">
        <v>59</v>
      </c>
      <c r="C260" s="20">
        <v>50</v>
      </c>
      <c r="D260" s="20">
        <v>2</v>
      </c>
      <c r="E260" s="20">
        <v>3</v>
      </c>
      <c r="F260" s="20">
        <v>2</v>
      </c>
      <c r="G260" s="20">
        <v>0</v>
      </c>
      <c r="H260" s="20">
        <v>1</v>
      </c>
      <c r="I260" s="20">
        <v>1</v>
      </c>
      <c r="J260" s="20">
        <v>0</v>
      </c>
    </row>
    <row r="261" spans="1:10" ht="11.15" customHeight="1" x14ac:dyDescent="0.2">
      <c r="A261" s="21" t="s">
        <v>126</v>
      </c>
      <c r="B261" s="30">
        <v>100</v>
      </c>
      <c r="C261" s="30">
        <v>84.745762999999997</v>
      </c>
      <c r="D261" s="30">
        <v>3.389831</v>
      </c>
      <c r="E261" s="30">
        <v>5.084746</v>
      </c>
      <c r="F261" s="30">
        <v>3.389831</v>
      </c>
      <c r="G261" s="30">
        <v>0</v>
      </c>
      <c r="H261" s="30">
        <v>1.6949149999999999</v>
      </c>
      <c r="I261" s="30">
        <v>1.6949149999999999</v>
      </c>
      <c r="J261" s="30">
        <v>1.2758620000000001</v>
      </c>
    </row>
    <row r="262" spans="1:10" ht="11.15" customHeight="1" x14ac:dyDescent="0.2">
      <c r="A262" s="19" t="s">
        <v>904</v>
      </c>
      <c r="B262" s="20">
        <v>99</v>
      </c>
      <c r="C262" s="20">
        <v>79</v>
      </c>
      <c r="D262" s="20">
        <v>1</v>
      </c>
      <c r="E262" s="20">
        <v>6</v>
      </c>
      <c r="F262" s="20">
        <v>6</v>
      </c>
      <c r="G262" s="20">
        <v>1</v>
      </c>
      <c r="H262" s="20">
        <v>0</v>
      </c>
      <c r="I262" s="20">
        <v>6</v>
      </c>
      <c r="J262" s="20">
        <v>0</v>
      </c>
    </row>
    <row r="263" spans="1:10" ht="11.15" customHeight="1" x14ac:dyDescent="0.2">
      <c r="A263" s="21" t="s">
        <v>126</v>
      </c>
      <c r="B263" s="30">
        <v>100</v>
      </c>
      <c r="C263" s="30">
        <v>79.797979999999995</v>
      </c>
      <c r="D263" s="30">
        <v>1.0101009999999999</v>
      </c>
      <c r="E263" s="30">
        <v>6.0606059999999999</v>
      </c>
      <c r="F263" s="30">
        <v>6.0606059999999999</v>
      </c>
      <c r="G263" s="30">
        <v>1.0101009999999999</v>
      </c>
      <c r="H263" s="30">
        <v>0</v>
      </c>
      <c r="I263" s="30">
        <v>6.0606059999999999</v>
      </c>
      <c r="J263" s="30">
        <v>1.301075</v>
      </c>
    </row>
    <row r="264" spans="1:10" ht="11.15" customHeight="1" x14ac:dyDescent="0.2">
      <c r="A264" s="19" t="s">
        <v>905</v>
      </c>
      <c r="B264" s="20">
        <v>1082</v>
      </c>
      <c r="C264" s="20">
        <v>771</v>
      </c>
      <c r="D264" s="20">
        <v>14</v>
      </c>
      <c r="E264" s="20">
        <v>45</v>
      </c>
      <c r="F264" s="20">
        <v>25</v>
      </c>
      <c r="G264" s="20">
        <v>7</v>
      </c>
      <c r="H264" s="20">
        <v>2</v>
      </c>
      <c r="I264" s="20">
        <v>218</v>
      </c>
      <c r="J264" s="20">
        <v>0</v>
      </c>
    </row>
    <row r="265" spans="1:10" ht="11.15" customHeight="1" x14ac:dyDescent="0.2">
      <c r="A265" s="21" t="s">
        <v>126</v>
      </c>
      <c r="B265" s="30">
        <v>100</v>
      </c>
      <c r="C265" s="30">
        <v>71.256932000000006</v>
      </c>
      <c r="D265" s="30">
        <v>1.2939000000000001</v>
      </c>
      <c r="E265" s="30">
        <v>4.1589650000000002</v>
      </c>
      <c r="F265" s="30">
        <v>2.3105359999999999</v>
      </c>
      <c r="G265" s="30">
        <v>0.64695000000000003</v>
      </c>
      <c r="H265" s="30">
        <v>0.18484300000000001</v>
      </c>
      <c r="I265" s="30">
        <v>20.147874000000002</v>
      </c>
      <c r="J265" s="30">
        <v>0.93055600000000005</v>
      </c>
    </row>
    <row r="266" spans="1:10" ht="11.15" customHeight="1" x14ac:dyDescent="0.2">
      <c r="A266" s="19" t="s">
        <v>873</v>
      </c>
      <c r="B266" s="20">
        <v>514</v>
      </c>
      <c r="C266" s="20">
        <v>286</v>
      </c>
      <c r="D266" s="20">
        <v>6</v>
      </c>
      <c r="E266" s="20">
        <v>19</v>
      </c>
      <c r="F266" s="20">
        <v>10</v>
      </c>
      <c r="G266" s="20">
        <v>5</v>
      </c>
      <c r="H266" s="20">
        <v>2</v>
      </c>
      <c r="I266" s="20">
        <v>186</v>
      </c>
      <c r="J266" s="20">
        <v>0</v>
      </c>
    </row>
    <row r="267" spans="1:10" ht="11.15" customHeight="1" x14ac:dyDescent="0.2">
      <c r="A267" s="21" t="s">
        <v>126</v>
      </c>
      <c r="B267" s="30">
        <v>100</v>
      </c>
      <c r="C267" s="30">
        <v>55.642023000000002</v>
      </c>
      <c r="D267" s="30">
        <v>1.1673150000000001</v>
      </c>
      <c r="E267" s="30">
        <v>3.6964980000000001</v>
      </c>
      <c r="F267" s="30">
        <v>1.9455249999999999</v>
      </c>
      <c r="G267" s="30">
        <v>0.97276300000000004</v>
      </c>
      <c r="H267" s="30">
        <v>0.38910499999999998</v>
      </c>
      <c r="I267" s="30">
        <v>36.186770000000003</v>
      </c>
      <c r="J267" s="30">
        <v>1.4420729999999999</v>
      </c>
    </row>
    <row r="268" spans="1:10" ht="11.15" customHeight="1" x14ac:dyDescent="0.2">
      <c r="A268" s="18" t="s">
        <v>909</v>
      </c>
      <c r="B268" s="18"/>
      <c r="C268" s="18"/>
      <c r="D268" s="18"/>
      <c r="E268" s="18"/>
      <c r="F268" s="18"/>
      <c r="G268" s="18"/>
      <c r="H268" s="18"/>
      <c r="I268" s="18"/>
      <c r="J268" s="18"/>
    </row>
    <row r="269" spans="1:10" ht="11.15" customHeight="1" x14ac:dyDescent="0.2">
      <c r="A269" s="19" t="s">
        <v>910</v>
      </c>
      <c r="B269" s="20">
        <v>417</v>
      </c>
      <c r="C269" s="20">
        <v>294</v>
      </c>
      <c r="D269" s="20">
        <v>7</v>
      </c>
      <c r="E269" s="20">
        <v>17</v>
      </c>
      <c r="F269" s="20">
        <v>17</v>
      </c>
      <c r="G269" s="20">
        <v>8</v>
      </c>
      <c r="H269" s="20">
        <v>1</v>
      </c>
      <c r="I269" s="20">
        <v>73</v>
      </c>
      <c r="J269" s="20">
        <v>0</v>
      </c>
    </row>
    <row r="270" spans="1:10" ht="11.15" customHeight="1" x14ac:dyDescent="0.2">
      <c r="A270" s="21" t="s">
        <v>126</v>
      </c>
      <c r="B270" s="30">
        <v>100</v>
      </c>
      <c r="C270" s="30">
        <v>70.503596999999999</v>
      </c>
      <c r="D270" s="30">
        <v>1.6786570000000001</v>
      </c>
      <c r="E270" s="30">
        <v>4.0767389999999999</v>
      </c>
      <c r="F270" s="30">
        <v>4.0767389999999999</v>
      </c>
      <c r="G270" s="30">
        <v>1.9184650000000001</v>
      </c>
      <c r="H270" s="30">
        <v>0.23980799999999999</v>
      </c>
      <c r="I270" s="30">
        <v>17.505994999999999</v>
      </c>
      <c r="J270" s="30">
        <v>1.380814</v>
      </c>
    </row>
    <row r="271" spans="1:10" ht="11.15" customHeight="1" x14ac:dyDescent="0.2">
      <c r="A271" s="19" t="s">
        <v>911</v>
      </c>
      <c r="B271" s="20">
        <v>681</v>
      </c>
      <c r="C271" s="20">
        <v>464</v>
      </c>
      <c r="D271" s="20">
        <v>10</v>
      </c>
      <c r="E271" s="20">
        <v>30</v>
      </c>
      <c r="F271" s="20">
        <v>15</v>
      </c>
      <c r="G271" s="20">
        <v>2</v>
      </c>
      <c r="H271" s="20">
        <v>0</v>
      </c>
      <c r="I271" s="20">
        <v>160</v>
      </c>
      <c r="J271" s="20">
        <v>0</v>
      </c>
    </row>
    <row r="272" spans="1:10" ht="11.15" customHeight="1" x14ac:dyDescent="0.2">
      <c r="A272" s="21" t="s">
        <v>126</v>
      </c>
      <c r="B272" s="30">
        <v>100</v>
      </c>
      <c r="C272" s="30">
        <v>68.135095000000007</v>
      </c>
      <c r="D272" s="30">
        <v>1.468429</v>
      </c>
      <c r="E272" s="30">
        <v>4.4052860000000003</v>
      </c>
      <c r="F272" s="30">
        <v>2.2026430000000001</v>
      </c>
      <c r="G272" s="30">
        <v>0.293686</v>
      </c>
      <c r="H272" s="30">
        <v>0</v>
      </c>
      <c r="I272" s="30">
        <v>23.494859999999999</v>
      </c>
      <c r="J272" s="30">
        <v>0.86948199999999998</v>
      </c>
    </row>
    <row r="273" spans="1:10" ht="11.15" customHeight="1" x14ac:dyDescent="0.2">
      <c r="A273" s="19" t="s">
        <v>912</v>
      </c>
      <c r="B273" s="20">
        <v>477</v>
      </c>
      <c r="C273" s="20">
        <v>316</v>
      </c>
      <c r="D273" s="20">
        <v>6</v>
      </c>
      <c r="E273" s="20">
        <v>21</v>
      </c>
      <c r="F273" s="20">
        <v>8</v>
      </c>
      <c r="G273" s="20">
        <v>3</v>
      </c>
      <c r="H273" s="20">
        <v>3</v>
      </c>
      <c r="I273" s="20">
        <v>120</v>
      </c>
      <c r="J273" s="20">
        <v>0</v>
      </c>
    </row>
    <row r="274" spans="1:10" ht="11.15" customHeight="1" x14ac:dyDescent="0.2">
      <c r="A274" s="21" t="s">
        <v>126</v>
      </c>
      <c r="B274" s="30">
        <v>100</v>
      </c>
      <c r="C274" s="30">
        <v>66.247378999999995</v>
      </c>
      <c r="D274" s="30">
        <v>1.257862</v>
      </c>
      <c r="E274" s="30">
        <v>4.4025160000000003</v>
      </c>
      <c r="F274" s="30">
        <v>1.677149</v>
      </c>
      <c r="G274" s="30">
        <v>0.62893100000000002</v>
      </c>
      <c r="H274" s="30">
        <v>0.62893100000000002</v>
      </c>
      <c r="I274" s="30">
        <v>25.157233000000002</v>
      </c>
      <c r="J274" s="30">
        <v>1.1344540000000001</v>
      </c>
    </row>
    <row r="275" spans="1:10" ht="11.15" customHeight="1" x14ac:dyDescent="0.2">
      <c r="A275" s="19" t="s">
        <v>913</v>
      </c>
      <c r="B275" s="20">
        <v>213</v>
      </c>
      <c r="C275" s="20">
        <v>138</v>
      </c>
      <c r="D275" s="20">
        <v>1</v>
      </c>
      <c r="E275" s="20">
        <v>8</v>
      </c>
      <c r="F275" s="20">
        <v>3</v>
      </c>
      <c r="G275" s="20">
        <v>1</v>
      </c>
      <c r="H275" s="20">
        <v>1</v>
      </c>
      <c r="I275" s="20">
        <v>61</v>
      </c>
      <c r="J275" s="20">
        <v>0</v>
      </c>
    </row>
    <row r="276" spans="1:10" ht="11.15" customHeight="1" x14ac:dyDescent="0.2">
      <c r="A276" s="21" t="s">
        <v>126</v>
      </c>
      <c r="B276" s="30">
        <v>100</v>
      </c>
      <c r="C276" s="30">
        <v>64.788731999999996</v>
      </c>
      <c r="D276" s="30">
        <v>0.46948400000000001</v>
      </c>
      <c r="E276" s="30">
        <v>3.7558690000000001</v>
      </c>
      <c r="F276" s="30">
        <v>1.4084509999999999</v>
      </c>
      <c r="G276" s="30">
        <v>0.46948400000000001</v>
      </c>
      <c r="H276" s="30">
        <v>0.46948400000000001</v>
      </c>
      <c r="I276" s="30">
        <v>28.638497999999998</v>
      </c>
      <c r="J276" s="30">
        <v>1.164474</v>
      </c>
    </row>
    <row r="277" spans="1:10" ht="11.15" customHeight="1" x14ac:dyDescent="0.2">
      <c r="A277" s="18" t="s">
        <v>914</v>
      </c>
      <c r="B277" s="18"/>
      <c r="C277" s="18"/>
      <c r="D277" s="18"/>
      <c r="E277" s="18"/>
      <c r="F277" s="18"/>
      <c r="G277" s="18"/>
      <c r="H277" s="18"/>
      <c r="I277" s="18"/>
      <c r="J277" s="18"/>
    </row>
    <row r="278" spans="1:10" ht="11.15" customHeight="1" x14ac:dyDescent="0.2">
      <c r="A278" s="19" t="s">
        <v>915</v>
      </c>
      <c r="B278" s="20">
        <v>242</v>
      </c>
      <c r="C278" s="20">
        <v>161</v>
      </c>
      <c r="D278" s="20">
        <v>4</v>
      </c>
      <c r="E278" s="20">
        <v>13</v>
      </c>
      <c r="F278" s="20">
        <v>6</v>
      </c>
      <c r="G278" s="20">
        <v>0</v>
      </c>
      <c r="H278" s="20">
        <v>0</v>
      </c>
      <c r="I278" s="20">
        <v>58</v>
      </c>
      <c r="J278" s="20">
        <v>0</v>
      </c>
    </row>
    <row r="279" spans="1:10" ht="11.15" customHeight="1" x14ac:dyDescent="0.2">
      <c r="A279" s="21" t="s">
        <v>126</v>
      </c>
      <c r="B279" s="30">
        <v>100</v>
      </c>
      <c r="C279" s="30">
        <v>66.528925999999998</v>
      </c>
      <c r="D279" s="30">
        <v>1.6528929999999999</v>
      </c>
      <c r="E279" s="30">
        <v>5.3719010000000003</v>
      </c>
      <c r="F279" s="30">
        <v>2.479339</v>
      </c>
      <c r="G279" s="30">
        <v>0</v>
      </c>
      <c r="H279" s="30">
        <v>0</v>
      </c>
      <c r="I279" s="30">
        <v>23.966942</v>
      </c>
      <c r="J279" s="30">
        <v>0.89673899999999995</v>
      </c>
    </row>
    <row r="280" spans="1:10" ht="11.15" customHeight="1" x14ac:dyDescent="0.2">
      <c r="A280" s="19" t="s">
        <v>916</v>
      </c>
      <c r="B280" s="20">
        <v>539</v>
      </c>
      <c r="C280" s="20">
        <v>372</v>
      </c>
      <c r="D280" s="20">
        <v>7</v>
      </c>
      <c r="E280" s="20">
        <v>21</v>
      </c>
      <c r="F280" s="20">
        <v>13</v>
      </c>
      <c r="G280" s="20">
        <v>4</v>
      </c>
      <c r="H280" s="20">
        <v>3</v>
      </c>
      <c r="I280" s="20">
        <v>119</v>
      </c>
      <c r="J280" s="20">
        <v>0</v>
      </c>
    </row>
    <row r="281" spans="1:10" ht="11.15" customHeight="1" x14ac:dyDescent="0.2">
      <c r="A281" s="21" t="s">
        <v>126</v>
      </c>
      <c r="B281" s="30">
        <v>100</v>
      </c>
      <c r="C281" s="30">
        <v>69.016698000000005</v>
      </c>
      <c r="D281" s="30">
        <v>1.2987010000000001</v>
      </c>
      <c r="E281" s="30">
        <v>3.8961039999999998</v>
      </c>
      <c r="F281" s="30">
        <v>2.4118740000000001</v>
      </c>
      <c r="G281" s="30">
        <v>0.74211499999999997</v>
      </c>
      <c r="H281" s="30">
        <v>0.55658600000000003</v>
      </c>
      <c r="I281" s="30">
        <v>22.077922000000001</v>
      </c>
      <c r="J281" s="30">
        <v>1.1880949999999999</v>
      </c>
    </row>
    <row r="282" spans="1:10" ht="11.15" customHeight="1" x14ac:dyDescent="0.2">
      <c r="A282" s="19" t="s">
        <v>917</v>
      </c>
      <c r="B282" s="20">
        <v>352</v>
      </c>
      <c r="C282" s="20">
        <v>240</v>
      </c>
      <c r="D282" s="20">
        <v>2</v>
      </c>
      <c r="E282" s="20">
        <v>14</v>
      </c>
      <c r="F282" s="20">
        <v>9</v>
      </c>
      <c r="G282" s="20">
        <v>3</v>
      </c>
      <c r="H282" s="20">
        <v>1</v>
      </c>
      <c r="I282" s="20">
        <v>83</v>
      </c>
      <c r="J282" s="20">
        <v>0</v>
      </c>
    </row>
    <row r="283" spans="1:10" ht="11.15" customHeight="1" x14ac:dyDescent="0.2">
      <c r="A283" s="21" t="s">
        <v>126</v>
      </c>
      <c r="B283" s="30">
        <v>100</v>
      </c>
      <c r="C283" s="30">
        <v>68.181818000000007</v>
      </c>
      <c r="D283" s="30">
        <v>0.56818199999999996</v>
      </c>
      <c r="E283" s="30">
        <v>3.9772729999999998</v>
      </c>
      <c r="F283" s="30">
        <v>2.5568179999999998</v>
      </c>
      <c r="G283" s="30">
        <v>0.85227299999999995</v>
      </c>
      <c r="H283" s="30">
        <v>0.28409099999999998</v>
      </c>
      <c r="I283" s="30">
        <v>23.579545</v>
      </c>
      <c r="J283" s="30">
        <v>1.003717</v>
      </c>
    </row>
    <row r="284" spans="1:10" ht="11.15" customHeight="1" x14ac:dyDescent="0.2">
      <c r="A284" s="19" t="s">
        <v>918</v>
      </c>
      <c r="B284" s="20">
        <v>272</v>
      </c>
      <c r="C284" s="20">
        <v>186</v>
      </c>
      <c r="D284" s="20">
        <v>7</v>
      </c>
      <c r="E284" s="20">
        <v>11</v>
      </c>
      <c r="F284" s="20">
        <v>6</v>
      </c>
      <c r="G284" s="20">
        <v>6</v>
      </c>
      <c r="H284" s="20">
        <v>1</v>
      </c>
      <c r="I284" s="20">
        <v>55</v>
      </c>
      <c r="J284" s="20">
        <v>0</v>
      </c>
    </row>
    <row r="285" spans="1:10" ht="11.15" customHeight="1" x14ac:dyDescent="0.2">
      <c r="A285" s="21" t="s">
        <v>126</v>
      </c>
      <c r="B285" s="30">
        <v>100</v>
      </c>
      <c r="C285" s="30">
        <v>68.382352999999995</v>
      </c>
      <c r="D285" s="30">
        <v>2.5735290000000002</v>
      </c>
      <c r="E285" s="30">
        <v>4.0441180000000001</v>
      </c>
      <c r="F285" s="30">
        <v>2.2058819999999999</v>
      </c>
      <c r="G285" s="30">
        <v>2.2058819999999999</v>
      </c>
      <c r="H285" s="30">
        <v>0.367647</v>
      </c>
      <c r="I285" s="30">
        <v>20.220587999999999</v>
      </c>
      <c r="J285" s="30">
        <v>1.571429</v>
      </c>
    </row>
    <row r="286" spans="1:10" ht="11.15" customHeight="1" x14ac:dyDescent="0.2">
      <c r="A286" s="19" t="s">
        <v>919</v>
      </c>
      <c r="B286" s="20">
        <v>188</v>
      </c>
      <c r="C286" s="20">
        <v>130</v>
      </c>
      <c r="D286" s="20">
        <v>1</v>
      </c>
      <c r="E286" s="20">
        <v>10</v>
      </c>
      <c r="F286" s="20">
        <v>5</v>
      </c>
      <c r="G286" s="20">
        <v>1</v>
      </c>
      <c r="H286" s="20">
        <v>0</v>
      </c>
      <c r="I286" s="20">
        <v>41</v>
      </c>
      <c r="J286" s="20">
        <v>0</v>
      </c>
    </row>
    <row r="287" spans="1:10" ht="11.15" customHeight="1" x14ac:dyDescent="0.2">
      <c r="A287" s="21" t="s">
        <v>126</v>
      </c>
      <c r="B287" s="30">
        <v>100</v>
      </c>
      <c r="C287" s="30">
        <v>69.148936000000006</v>
      </c>
      <c r="D287" s="30">
        <v>0.53191500000000003</v>
      </c>
      <c r="E287" s="30">
        <v>5.3191490000000003</v>
      </c>
      <c r="F287" s="30">
        <v>2.6595740000000001</v>
      </c>
      <c r="G287" s="30">
        <v>0.53191500000000003</v>
      </c>
      <c r="H287" s="30">
        <v>0</v>
      </c>
      <c r="I287" s="30">
        <v>21.808510999999999</v>
      </c>
      <c r="J287" s="30">
        <v>0.91156499999999996</v>
      </c>
    </row>
    <row r="288" spans="1:10" ht="11.15" customHeight="1" x14ac:dyDescent="0.2">
      <c r="A288" s="19" t="s">
        <v>920</v>
      </c>
      <c r="B288" s="20">
        <v>195</v>
      </c>
      <c r="C288" s="20">
        <v>123</v>
      </c>
      <c r="D288" s="20">
        <v>3</v>
      </c>
      <c r="E288" s="20">
        <v>7</v>
      </c>
      <c r="F288" s="20">
        <v>4</v>
      </c>
      <c r="G288" s="20">
        <v>0</v>
      </c>
      <c r="H288" s="20">
        <v>0</v>
      </c>
      <c r="I288" s="20">
        <v>58</v>
      </c>
      <c r="J288" s="20">
        <v>0</v>
      </c>
    </row>
    <row r="289" spans="1:10" ht="11.15" customHeight="1" x14ac:dyDescent="0.2">
      <c r="A289" s="31"/>
      <c r="B289" s="32">
        <v>100</v>
      </c>
      <c r="C289" s="32">
        <v>63.076923000000001</v>
      </c>
      <c r="D289" s="32">
        <v>1.538462</v>
      </c>
      <c r="E289" s="32">
        <v>3.589744</v>
      </c>
      <c r="F289" s="32">
        <v>2.051282</v>
      </c>
      <c r="G289" s="32">
        <v>0</v>
      </c>
      <c r="H289" s="32">
        <v>0</v>
      </c>
      <c r="I289" s="32">
        <v>29.743590000000001</v>
      </c>
      <c r="J289" s="32">
        <v>0.73722600000000005</v>
      </c>
    </row>
    <row r="290" spans="1:10" ht="11.15" customHeight="1" x14ac:dyDescent="0.2"/>
  </sheetData>
  <phoneticPr fontId="1"/>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FCDC0-9BA5-4AD1-86FA-9A0F7C2C53F5}">
  <dimension ref="A1:J29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HYPERLINK("#'目次'!B14","[8]")</f>
        <v>[8]</v>
      </c>
    </row>
    <row r="3" spans="1:10" x14ac:dyDescent="0.2">
      <c r="A3" s="9" t="s">
        <v>126</v>
      </c>
      <c r="B3" s="12" t="s">
        <v>156</v>
      </c>
    </row>
    <row r="4" spans="1:10" s="15" customFormat="1" ht="25" x14ac:dyDescent="0.2">
      <c r="A4" s="13" t="s">
        <v>126</v>
      </c>
      <c r="B4" s="14" t="s">
        <v>831</v>
      </c>
      <c r="C4" s="14" t="s">
        <v>889</v>
      </c>
      <c r="D4" s="14" t="s">
        <v>890</v>
      </c>
      <c r="E4" s="14" t="s">
        <v>891</v>
      </c>
      <c r="F4" s="14" t="s">
        <v>892</v>
      </c>
      <c r="G4" s="14" t="s">
        <v>893</v>
      </c>
      <c r="H4" s="14" t="s">
        <v>894</v>
      </c>
      <c r="I4" s="14" t="s">
        <v>873</v>
      </c>
      <c r="J4" s="14" t="s">
        <v>353</v>
      </c>
    </row>
    <row r="5" spans="1:10" x14ac:dyDescent="0.2">
      <c r="A5" s="16" t="s">
        <v>845</v>
      </c>
      <c r="B5" s="17">
        <v>315</v>
      </c>
      <c r="C5" s="17">
        <v>13</v>
      </c>
      <c r="D5" s="17">
        <v>89</v>
      </c>
      <c r="E5" s="17">
        <v>143</v>
      </c>
      <c r="F5" s="17">
        <v>27</v>
      </c>
      <c r="G5" s="17">
        <v>5</v>
      </c>
      <c r="H5" s="17">
        <v>10</v>
      </c>
      <c r="I5" s="17">
        <v>28</v>
      </c>
      <c r="J5" s="17">
        <v>0</v>
      </c>
    </row>
    <row r="6" spans="1:10" x14ac:dyDescent="0.2">
      <c r="A6" s="21" t="s">
        <v>126</v>
      </c>
      <c r="B6" s="30">
        <v>100</v>
      </c>
      <c r="C6" s="30">
        <v>4.1269840000000002</v>
      </c>
      <c r="D6" s="30">
        <v>28.253968</v>
      </c>
      <c r="E6" s="30">
        <v>45.396825</v>
      </c>
      <c r="F6" s="30">
        <v>8.5714290000000002</v>
      </c>
      <c r="G6" s="30">
        <v>1.587302</v>
      </c>
      <c r="H6" s="30">
        <v>3.1746029999999998</v>
      </c>
      <c r="I6" s="30">
        <v>8.8888890000000007</v>
      </c>
      <c r="J6" s="30">
        <v>6.9651569999999996</v>
      </c>
    </row>
    <row r="7" spans="1:10" x14ac:dyDescent="0.2">
      <c r="A7" s="18" t="s">
        <v>846</v>
      </c>
      <c r="B7" s="18"/>
      <c r="C7" s="18"/>
      <c r="D7" s="18"/>
      <c r="E7" s="18"/>
      <c r="F7" s="18"/>
      <c r="G7" s="18"/>
      <c r="H7" s="18"/>
      <c r="I7" s="18"/>
      <c r="J7" s="18"/>
    </row>
    <row r="8" spans="1:10" x14ac:dyDescent="0.2">
      <c r="A8" s="19" t="s">
        <v>847</v>
      </c>
      <c r="B8" s="20">
        <v>166</v>
      </c>
      <c r="C8" s="20">
        <v>5</v>
      </c>
      <c r="D8" s="20">
        <v>46</v>
      </c>
      <c r="E8" s="20">
        <v>81</v>
      </c>
      <c r="F8" s="20">
        <v>12</v>
      </c>
      <c r="G8" s="20">
        <v>4</v>
      </c>
      <c r="H8" s="20">
        <v>7</v>
      </c>
      <c r="I8" s="20">
        <v>11</v>
      </c>
      <c r="J8" s="20">
        <v>0</v>
      </c>
    </row>
    <row r="9" spans="1:10" x14ac:dyDescent="0.2">
      <c r="A9" s="21" t="s">
        <v>126</v>
      </c>
      <c r="B9" s="30">
        <v>100</v>
      </c>
      <c r="C9" s="30">
        <v>3.0120480000000001</v>
      </c>
      <c r="D9" s="30">
        <v>27.710843000000001</v>
      </c>
      <c r="E9" s="30">
        <v>48.795180999999999</v>
      </c>
      <c r="F9" s="30">
        <v>7.2289159999999999</v>
      </c>
      <c r="G9" s="30">
        <v>2.4096389999999999</v>
      </c>
      <c r="H9" s="30">
        <v>4.2168669999999997</v>
      </c>
      <c r="I9" s="30">
        <v>6.626506</v>
      </c>
      <c r="J9" s="30">
        <v>7.2645160000000004</v>
      </c>
    </row>
    <row r="10" spans="1:10" x14ac:dyDescent="0.2">
      <c r="A10" s="19" t="s">
        <v>848</v>
      </c>
      <c r="B10" s="20">
        <v>148</v>
      </c>
      <c r="C10" s="20">
        <v>8</v>
      </c>
      <c r="D10" s="20">
        <v>43</v>
      </c>
      <c r="E10" s="20">
        <v>61</v>
      </c>
      <c r="F10" s="20">
        <v>15</v>
      </c>
      <c r="G10" s="20">
        <v>1</v>
      </c>
      <c r="H10" s="20">
        <v>3</v>
      </c>
      <c r="I10" s="20">
        <v>17</v>
      </c>
      <c r="J10" s="20">
        <v>0</v>
      </c>
    </row>
    <row r="11" spans="1:10" x14ac:dyDescent="0.2">
      <c r="A11" s="21" t="s">
        <v>126</v>
      </c>
      <c r="B11" s="30">
        <v>100</v>
      </c>
      <c r="C11" s="30">
        <v>5.405405</v>
      </c>
      <c r="D11" s="30">
        <v>29.054054000000001</v>
      </c>
      <c r="E11" s="30">
        <v>41.216216000000003</v>
      </c>
      <c r="F11" s="30">
        <v>10.135135</v>
      </c>
      <c r="G11" s="30">
        <v>0.67567600000000005</v>
      </c>
      <c r="H11" s="30">
        <v>2.0270269999999999</v>
      </c>
      <c r="I11" s="30">
        <v>11.486485999999999</v>
      </c>
      <c r="J11" s="30">
        <v>6.6030530000000001</v>
      </c>
    </row>
    <row r="12" spans="1:10" x14ac:dyDescent="0.2">
      <c r="A12" s="19" t="s">
        <v>849</v>
      </c>
      <c r="B12" s="20">
        <v>1</v>
      </c>
      <c r="C12" s="20">
        <v>0</v>
      </c>
      <c r="D12" s="20">
        <v>0</v>
      </c>
      <c r="E12" s="20">
        <v>1</v>
      </c>
      <c r="F12" s="20">
        <v>0</v>
      </c>
      <c r="G12" s="20">
        <v>0</v>
      </c>
      <c r="H12" s="20">
        <v>0</v>
      </c>
      <c r="I12" s="20">
        <v>0</v>
      </c>
      <c r="J12" s="20">
        <v>0</v>
      </c>
    </row>
    <row r="13" spans="1:10" x14ac:dyDescent="0.2">
      <c r="A13" s="21" t="s">
        <v>126</v>
      </c>
      <c r="B13" s="30">
        <v>100</v>
      </c>
      <c r="C13" s="30">
        <v>0</v>
      </c>
      <c r="D13" s="30">
        <v>0</v>
      </c>
      <c r="E13" s="30">
        <v>100</v>
      </c>
      <c r="F13" s="30">
        <v>0</v>
      </c>
      <c r="G13" s="30">
        <v>0</v>
      </c>
      <c r="H13" s="30">
        <v>0</v>
      </c>
      <c r="I13" s="30">
        <v>0</v>
      </c>
      <c r="J13" s="30">
        <v>8</v>
      </c>
    </row>
    <row r="14" spans="1:10" x14ac:dyDescent="0.2">
      <c r="A14" s="18" t="s">
        <v>850</v>
      </c>
      <c r="B14" s="18"/>
      <c r="C14" s="18"/>
      <c r="D14" s="18"/>
      <c r="E14" s="18"/>
      <c r="F14" s="18"/>
      <c r="G14" s="18"/>
      <c r="H14" s="18"/>
      <c r="I14" s="18"/>
      <c r="J14" s="18"/>
    </row>
    <row r="15" spans="1:10" x14ac:dyDescent="0.2">
      <c r="A15" s="19" t="s">
        <v>851</v>
      </c>
      <c r="B15" s="20">
        <v>82</v>
      </c>
      <c r="C15" s="20">
        <v>2</v>
      </c>
      <c r="D15" s="20">
        <v>25</v>
      </c>
      <c r="E15" s="20">
        <v>39</v>
      </c>
      <c r="F15" s="20">
        <v>9</v>
      </c>
      <c r="G15" s="20">
        <v>2</v>
      </c>
      <c r="H15" s="20">
        <v>3</v>
      </c>
      <c r="I15" s="20">
        <v>2</v>
      </c>
      <c r="J15" s="20">
        <v>0</v>
      </c>
    </row>
    <row r="16" spans="1:10" x14ac:dyDescent="0.2">
      <c r="A16" s="21" t="s">
        <v>126</v>
      </c>
      <c r="B16" s="30">
        <v>100</v>
      </c>
      <c r="C16" s="30">
        <v>2.4390239999999999</v>
      </c>
      <c r="D16" s="30">
        <v>30.487805000000002</v>
      </c>
      <c r="E16" s="30">
        <v>47.560975999999997</v>
      </c>
      <c r="F16" s="30">
        <v>10.97561</v>
      </c>
      <c r="G16" s="30">
        <v>2.4390239999999999</v>
      </c>
      <c r="H16" s="30">
        <v>3.6585369999999999</v>
      </c>
      <c r="I16" s="30">
        <v>2.4390239999999999</v>
      </c>
      <c r="J16" s="30">
        <v>7.2374999999999998</v>
      </c>
    </row>
    <row r="17" spans="1:10" x14ac:dyDescent="0.2">
      <c r="A17" s="19" t="s">
        <v>852</v>
      </c>
      <c r="B17" s="20">
        <v>70</v>
      </c>
      <c r="C17" s="20">
        <v>3</v>
      </c>
      <c r="D17" s="20">
        <v>16</v>
      </c>
      <c r="E17" s="20">
        <v>34</v>
      </c>
      <c r="F17" s="20">
        <v>8</v>
      </c>
      <c r="G17" s="20">
        <v>2</v>
      </c>
      <c r="H17" s="20">
        <v>4</v>
      </c>
      <c r="I17" s="20">
        <v>3</v>
      </c>
      <c r="J17" s="20">
        <v>0</v>
      </c>
    </row>
    <row r="18" spans="1:10" x14ac:dyDescent="0.2">
      <c r="A18" s="21" t="s">
        <v>126</v>
      </c>
      <c r="B18" s="30">
        <v>100</v>
      </c>
      <c r="C18" s="30">
        <v>4.2857139999999996</v>
      </c>
      <c r="D18" s="30">
        <v>22.857143000000001</v>
      </c>
      <c r="E18" s="30">
        <v>48.571429000000002</v>
      </c>
      <c r="F18" s="30">
        <v>11.428571</v>
      </c>
      <c r="G18" s="30">
        <v>2.8571430000000002</v>
      </c>
      <c r="H18" s="30">
        <v>5.7142860000000004</v>
      </c>
      <c r="I18" s="30">
        <v>4.2857139999999996</v>
      </c>
      <c r="J18" s="30">
        <v>7.41791</v>
      </c>
    </row>
    <row r="19" spans="1:10" x14ac:dyDescent="0.2">
      <c r="A19" s="19" t="s">
        <v>853</v>
      </c>
      <c r="B19" s="20">
        <v>62</v>
      </c>
      <c r="C19" s="20">
        <v>1</v>
      </c>
      <c r="D19" s="20">
        <v>21</v>
      </c>
      <c r="E19" s="20">
        <v>27</v>
      </c>
      <c r="F19" s="20">
        <v>2</v>
      </c>
      <c r="G19" s="20">
        <v>1</v>
      </c>
      <c r="H19" s="20">
        <v>2</v>
      </c>
      <c r="I19" s="20">
        <v>8</v>
      </c>
      <c r="J19" s="20">
        <v>0</v>
      </c>
    </row>
    <row r="20" spans="1:10" x14ac:dyDescent="0.2">
      <c r="A20" s="21" t="s">
        <v>126</v>
      </c>
      <c r="B20" s="30">
        <v>100</v>
      </c>
      <c r="C20" s="30">
        <v>1.612903</v>
      </c>
      <c r="D20" s="30">
        <v>33.870967999999998</v>
      </c>
      <c r="E20" s="30">
        <v>43.548386999999998</v>
      </c>
      <c r="F20" s="30">
        <v>3.225806</v>
      </c>
      <c r="G20" s="30">
        <v>1.612903</v>
      </c>
      <c r="H20" s="30">
        <v>3.225806</v>
      </c>
      <c r="I20" s="30">
        <v>12.903226</v>
      </c>
      <c r="J20" s="30">
        <v>8.0740739999999995</v>
      </c>
    </row>
    <row r="21" spans="1:10" x14ac:dyDescent="0.2">
      <c r="A21" s="19" t="s">
        <v>854</v>
      </c>
      <c r="B21" s="20">
        <v>57</v>
      </c>
      <c r="C21" s="20">
        <v>4</v>
      </c>
      <c r="D21" s="20">
        <v>17</v>
      </c>
      <c r="E21" s="20">
        <v>27</v>
      </c>
      <c r="F21" s="20">
        <v>2</v>
      </c>
      <c r="G21" s="20">
        <v>0</v>
      </c>
      <c r="H21" s="20">
        <v>0</v>
      </c>
      <c r="I21" s="20">
        <v>7</v>
      </c>
      <c r="J21" s="20">
        <v>0</v>
      </c>
    </row>
    <row r="22" spans="1:10" x14ac:dyDescent="0.2">
      <c r="A22" s="21" t="s">
        <v>126</v>
      </c>
      <c r="B22" s="30">
        <v>100</v>
      </c>
      <c r="C22" s="30">
        <v>7.017544</v>
      </c>
      <c r="D22" s="30">
        <v>29.824560999999999</v>
      </c>
      <c r="E22" s="30">
        <v>47.368420999999998</v>
      </c>
      <c r="F22" s="30">
        <v>3.508772</v>
      </c>
      <c r="G22" s="30">
        <v>0</v>
      </c>
      <c r="H22" s="30">
        <v>0</v>
      </c>
      <c r="I22" s="30">
        <v>12.280702</v>
      </c>
      <c r="J22" s="30">
        <v>4.9800000000000004</v>
      </c>
    </row>
    <row r="23" spans="1:10" x14ac:dyDescent="0.2">
      <c r="A23" s="19" t="s">
        <v>855</v>
      </c>
      <c r="B23" s="20">
        <v>23</v>
      </c>
      <c r="C23" s="20">
        <v>0</v>
      </c>
      <c r="D23" s="20">
        <v>7</v>
      </c>
      <c r="E23" s="20">
        <v>10</v>
      </c>
      <c r="F23" s="20">
        <v>3</v>
      </c>
      <c r="G23" s="20">
        <v>0</v>
      </c>
      <c r="H23" s="20">
        <v>0</v>
      </c>
      <c r="I23" s="20">
        <v>3</v>
      </c>
      <c r="J23" s="20">
        <v>0</v>
      </c>
    </row>
    <row r="24" spans="1:10" x14ac:dyDescent="0.2">
      <c r="A24" s="21" t="s">
        <v>126</v>
      </c>
      <c r="B24" s="30">
        <v>100</v>
      </c>
      <c r="C24" s="30">
        <v>0</v>
      </c>
      <c r="D24" s="30">
        <v>30.434782999999999</v>
      </c>
      <c r="E24" s="30">
        <v>43.478261000000003</v>
      </c>
      <c r="F24" s="30">
        <v>13.043478</v>
      </c>
      <c r="G24" s="30">
        <v>0</v>
      </c>
      <c r="H24" s="30">
        <v>0</v>
      </c>
      <c r="I24" s="30">
        <v>13.043478</v>
      </c>
      <c r="J24" s="30">
        <v>6.5</v>
      </c>
    </row>
    <row r="25" spans="1:10" x14ac:dyDescent="0.2">
      <c r="A25" s="19" t="s">
        <v>856</v>
      </c>
      <c r="B25" s="20">
        <v>17</v>
      </c>
      <c r="C25" s="20">
        <v>2</v>
      </c>
      <c r="D25" s="20">
        <v>2</v>
      </c>
      <c r="E25" s="20">
        <v>5</v>
      </c>
      <c r="F25" s="20">
        <v>3</v>
      </c>
      <c r="G25" s="20">
        <v>0</v>
      </c>
      <c r="H25" s="20">
        <v>1</v>
      </c>
      <c r="I25" s="20">
        <v>4</v>
      </c>
      <c r="J25" s="20">
        <v>0</v>
      </c>
    </row>
    <row r="26" spans="1:10" x14ac:dyDescent="0.2">
      <c r="A26" s="21" t="s">
        <v>126</v>
      </c>
      <c r="B26" s="30">
        <v>100</v>
      </c>
      <c r="C26" s="30">
        <v>11.764706</v>
      </c>
      <c r="D26" s="30">
        <v>11.764706</v>
      </c>
      <c r="E26" s="30">
        <v>29.411764999999999</v>
      </c>
      <c r="F26" s="30">
        <v>17.647058999999999</v>
      </c>
      <c r="G26" s="30">
        <v>0</v>
      </c>
      <c r="H26" s="30">
        <v>5.8823530000000002</v>
      </c>
      <c r="I26" s="30">
        <v>23.529412000000001</v>
      </c>
      <c r="J26" s="30">
        <v>7.3846150000000002</v>
      </c>
    </row>
    <row r="27" spans="1:10" x14ac:dyDescent="0.2">
      <c r="A27" s="19" t="s">
        <v>857</v>
      </c>
      <c r="B27" s="20">
        <v>4</v>
      </c>
      <c r="C27" s="20">
        <v>1</v>
      </c>
      <c r="D27" s="20">
        <v>1</v>
      </c>
      <c r="E27" s="20">
        <v>1</v>
      </c>
      <c r="F27" s="20">
        <v>0</v>
      </c>
      <c r="G27" s="20">
        <v>0</v>
      </c>
      <c r="H27" s="20">
        <v>0</v>
      </c>
      <c r="I27" s="20">
        <v>1</v>
      </c>
      <c r="J27" s="20">
        <v>0</v>
      </c>
    </row>
    <row r="28" spans="1:10" x14ac:dyDescent="0.2">
      <c r="A28" s="21" t="s">
        <v>126</v>
      </c>
      <c r="B28" s="30">
        <v>100</v>
      </c>
      <c r="C28" s="30">
        <v>25</v>
      </c>
      <c r="D28" s="30">
        <v>25</v>
      </c>
      <c r="E28" s="30">
        <v>25</v>
      </c>
      <c r="F28" s="30">
        <v>0</v>
      </c>
      <c r="G28" s="30">
        <v>0</v>
      </c>
      <c r="H28" s="30">
        <v>0</v>
      </c>
      <c r="I28" s="30">
        <v>25</v>
      </c>
      <c r="J28" s="30">
        <v>4</v>
      </c>
    </row>
    <row r="29" spans="1:10" x14ac:dyDescent="0.2">
      <c r="A29" s="19" t="s">
        <v>858</v>
      </c>
      <c r="B29" s="20">
        <v>0</v>
      </c>
      <c r="C29" s="20">
        <v>0</v>
      </c>
      <c r="D29" s="20">
        <v>0</v>
      </c>
      <c r="E29" s="20">
        <v>0</v>
      </c>
      <c r="F29" s="20">
        <v>0</v>
      </c>
      <c r="G29" s="20">
        <v>0</v>
      </c>
      <c r="H29" s="20">
        <v>0</v>
      </c>
      <c r="I29" s="20">
        <v>0</v>
      </c>
      <c r="J29" s="20">
        <v>0</v>
      </c>
    </row>
    <row r="30" spans="1:10" x14ac:dyDescent="0.2">
      <c r="A30" s="21" t="s">
        <v>126</v>
      </c>
      <c r="B30" s="30">
        <v>0</v>
      </c>
      <c r="C30" s="30">
        <v>0</v>
      </c>
      <c r="D30" s="30">
        <v>0</v>
      </c>
      <c r="E30" s="30">
        <v>0</v>
      </c>
      <c r="F30" s="30">
        <v>0</v>
      </c>
      <c r="G30" s="30">
        <v>0</v>
      </c>
      <c r="H30" s="30">
        <v>0</v>
      </c>
      <c r="I30" s="30">
        <v>0</v>
      </c>
      <c r="J30" s="30">
        <v>0</v>
      </c>
    </row>
    <row r="31" spans="1:10" x14ac:dyDescent="0.2">
      <c r="A31" s="19" t="s">
        <v>859</v>
      </c>
      <c r="B31" s="20">
        <v>132</v>
      </c>
      <c r="C31" s="20">
        <v>4</v>
      </c>
      <c r="D31" s="20">
        <v>37</v>
      </c>
      <c r="E31" s="20">
        <v>61</v>
      </c>
      <c r="F31" s="20">
        <v>10</v>
      </c>
      <c r="G31" s="20">
        <v>3</v>
      </c>
      <c r="H31" s="20">
        <v>6</v>
      </c>
      <c r="I31" s="20">
        <v>11</v>
      </c>
      <c r="J31" s="20">
        <v>0</v>
      </c>
    </row>
    <row r="32" spans="1:10" x14ac:dyDescent="0.2">
      <c r="A32" s="21" t="s">
        <v>126</v>
      </c>
      <c r="B32" s="30">
        <v>100</v>
      </c>
      <c r="C32" s="30">
        <v>3.030303</v>
      </c>
      <c r="D32" s="30">
        <v>28.030303</v>
      </c>
      <c r="E32" s="30">
        <v>46.212121000000003</v>
      </c>
      <c r="F32" s="30">
        <v>7.5757580000000004</v>
      </c>
      <c r="G32" s="30">
        <v>2.2727270000000002</v>
      </c>
      <c r="H32" s="30">
        <v>4.5454549999999996</v>
      </c>
      <c r="I32" s="30">
        <v>8.3333329999999997</v>
      </c>
      <c r="J32" s="30">
        <v>7.710744</v>
      </c>
    </row>
    <row r="33" spans="1:10" x14ac:dyDescent="0.2">
      <c r="A33" s="19" t="s">
        <v>860</v>
      </c>
      <c r="B33" s="20">
        <v>80</v>
      </c>
      <c r="C33" s="20">
        <v>4</v>
      </c>
      <c r="D33" s="20">
        <v>24</v>
      </c>
      <c r="E33" s="20">
        <v>37</v>
      </c>
      <c r="F33" s="20">
        <v>5</v>
      </c>
      <c r="G33" s="20">
        <v>0</v>
      </c>
      <c r="H33" s="20">
        <v>0</v>
      </c>
      <c r="I33" s="20">
        <v>10</v>
      </c>
      <c r="J33" s="20">
        <v>0</v>
      </c>
    </row>
    <row r="34" spans="1:10" x14ac:dyDescent="0.2">
      <c r="A34" s="21" t="s">
        <v>126</v>
      </c>
      <c r="B34" s="30">
        <v>100</v>
      </c>
      <c r="C34" s="30">
        <v>5</v>
      </c>
      <c r="D34" s="30">
        <v>30</v>
      </c>
      <c r="E34" s="30">
        <v>46.25</v>
      </c>
      <c r="F34" s="30">
        <v>6.25</v>
      </c>
      <c r="G34" s="30">
        <v>0</v>
      </c>
      <c r="H34" s="30">
        <v>0</v>
      </c>
      <c r="I34" s="30">
        <v>12.5</v>
      </c>
      <c r="J34" s="30">
        <v>5.4142859999999997</v>
      </c>
    </row>
    <row r="35" spans="1:10" x14ac:dyDescent="0.2">
      <c r="A35" s="19" t="s">
        <v>861</v>
      </c>
      <c r="B35" s="20">
        <v>233</v>
      </c>
      <c r="C35" s="20">
        <v>11</v>
      </c>
      <c r="D35" s="20">
        <v>64</v>
      </c>
      <c r="E35" s="20">
        <v>104</v>
      </c>
      <c r="F35" s="20">
        <v>18</v>
      </c>
      <c r="G35" s="20">
        <v>3</v>
      </c>
      <c r="H35" s="20">
        <v>7</v>
      </c>
      <c r="I35" s="20">
        <v>26</v>
      </c>
      <c r="J35" s="20">
        <v>0</v>
      </c>
    </row>
    <row r="36" spans="1:10" x14ac:dyDescent="0.2">
      <c r="A36" s="21" t="s">
        <v>126</v>
      </c>
      <c r="B36" s="30">
        <v>100</v>
      </c>
      <c r="C36" s="30">
        <v>4.7210299999999998</v>
      </c>
      <c r="D36" s="30">
        <v>27.467811000000001</v>
      </c>
      <c r="E36" s="30">
        <v>44.635193000000001</v>
      </c>
      <c r="F36" s="30">
        <v>7.7253220000000002</v>
      </c>
      <c r="G36" s="30">
        <v>1.2875540000000001</v>
      </c>
      <c r="H36" s="30">
        <v>3.004292</v>
      </c>
      <c r="I36" s="30">
        <v>11.158798000000001</v>
      </c>
      <c r="J36" s="30">
        <v>6.8599030000000001</v>
      </c>
    </row>
    <row r="37" spans="1:10" x14ac:dyDescent="0.2">
      <c r="A37" s="19" t="s">
        <v>862</v>
      </c>
      <c r="B37" s="20">
        <v>101</v>
      </c>
      <c r="C37" s="20">
        <v>7</v>
      </c>
      <c r="D37" s="20">
        <v>27</v>
      </c>
      <c r="E37" s="20">
        <v>43</v>
      </c>
      <c r="F37" s="20">
        <v>8</v>
      </c>
      <c r="G37" s="20">
        <v>0</v>
      </c>
      <c r="H37" s="20">
        <v>1</v>
      </c>
      <c r="I37" s="20">
        <v>15</v>
      </c>
      <c r="J37" s="20">
        <v>0</v>
      </c>
    </row>
    <row r="38" spans="1:10" x14ac:dyDescent="0.2">
      <c r="A38" s="21" t="s">
        <v>126</v>
      </c>
      <c r="B38" s="30">
        <v>100</v>
      </c>
      <c r="C38" s="30">
        <v>6.9306929999999998</v>
      </c>
      <c r="D38" s="30">
        <v>26.732672999999998</v>
      </c>
      <c r="E38" s="30">
        <v>42.574257000000003</v>
      </c>
      <c r="F38" s="30">
        <v>7.9207919999999996</v>
      </c>
      <c r="G38" s="30">
        <v>0</v>
      </c>
      <c r="H38" s="30">
        <v>0.99009899999999995</v>
      </c>
      <c r="I38" s="30">
        <v>14.851485</v>
      </c>
      <c r="J38" s="30">
        <v>5.6627910000000004</v>
      </c>
    </row>
    <row r="39" spans="1:10" x14ac:dyDescent="0.2">
      <c r="A39" s="19" t="s">
        <v>863</v>
      </c>
      <c r="B39" s="20">
        <v>21</v>
      </c>
      <c r="C39" s="20">
        <v>3</v>
      </c>
      <c r="D39" s="20">
        <v>3</v>
      </c>
      <c r="E39" s="20">
        <v>6</v>
      </c>
      <c r="F39" s="20">
        <v>3</v>
      </c>
      <c r="G39" s="20">
        <v>0</v>
      </c>
      <c r="H39" s="20">
        <v>1</v>
      </c>
      <c r="I39" s="20">
        <v>5</v>
      </c>
      <c r="J39" s="20">
        <v>0</v>
      </c>
    </row>
    <row r="40" spans="1:10" x14ac:dyDescent="0.2">
      <c r="A40" s="21" t="s">
        <v>126</v>
      </c>
      <c r="B40" s="30">
        <v>100</v>
      </c>
      <c r="C40" s="30">
        <v>14.285714</v>
      </c>
      <c r="D40" s="30">
        <v>14.285714</v>
      </c>
      <c r="E40" s="30">
        <v>28.571428999999998</v>
      </c>
      <c r="F40" s="30">
        <v>14.285714</v>
      </c>
      <c r="G40" s="30">
        <v>0</v>
      </c>
      <c r="H40" s="30">
        <v>4.7619049999999996</v>
      </c>
      <c r="I40" s="30">
        <v>23.809524</v>
      </c>
      <c r="J40" s="35">
        <v>6.75</v>
      </c>
    </row>
    <row r="41" spans="1:10" x14ac:dyDescent="0.2">
      <c r="A41" s="18" t="s">
        <v>864</v>
      </c>
      <c r="B41" s="17">
        <v>50</v>
      </c>
      <c r="C41" s="17">
        <v>0</v>
      </c>
      <c r="D41" s="17">
        <v>14</v>
      </c>
      <c r="E41" s="17">
        <v>23</v>
      </c>
      <c r="F41" s="17">
        <v>6</v>
      </c>
      <c r="G41" s="17">
        <v>2</v>
      </c>
      <c r="H41" s="17">
        <v>3</v>
      </c>
      <c r="I41" s="17">
        <v>2</v>
      </c>
      <c r="J41" s="34">
        <v>0</v>
      </c>
    </row>
    <row r="42" spans="1:10" x14ac:dyDescent="0.2">
      <c r="A42" s="21" t="s">
        <v>126</v>
      </c>
      <c r="B42" s="30">
        <v>100</v>
      </c>
      <c r="C42" s="30">
        <v>0</v>
      </c>
      <c r="D42" s="30">
        <v>28</v>
      </c>
      <c r="E42" s="30">
        <v>46</v>
      </c>
      <c r="F42" s="30">
        <v>12</v>
      </c>
      <c r="G42" s="30">
        <v>4</v>
      </c>
      <c r="H42" s="30">
        <v>6</v>
      </c>
      <c r="I42" s="30">
        <v>4</v>
      </c>
      <c r="J42" s="30">
        <v>8.5</v>
      </c>
    </row>
    <row r="43" spans="1:10" x14ac:dyDescent="0.2">
      <c r="A43" s="19" t="s">
        <v>852</v>
      </c>
      <c r="B43" s="20">
        <v>40</v>
      </c>
      <c r="C43" s="20">
        <v>2</v>
      </c>
      <c r="D43" s="20">
        <v>11</v>
      </c>
      <c r="E43" s="20">
        <v>17</v>
      </c>
      <c r="F43" s="20">
        <v>2</v>
      </c>
      <c r="G43" s="20">
        <v>2</v>
      </c>
      <c r="H43" s="20">
        <v>3</v>
      </c>
      <c r="I43" s="20">
        <v>3</v>
      </c>
      <c r="J43" s="20">
        <v>0</v>
      </c>
    </row>
    <row r="44" spans="1:10" x14ac:dyDescent="0.2">
      <c r="A44" s="21" t="s">
        <v>126</v>
      </c>
      <c r="B44" s="30">
        <v>100</v>
      </c>
      <c r="C44" s="30">
        <v>5</v>
      </c>
      <c r="D44" s="30">
        <v>27.5</v>
      </c>
      <c r="E44" s="30">
        <v>42.5</v>
      </c>
      <c r="F44" s="30">
        <v>5</v>
      </c>
      <c r="G44" s="30">
        <v>5</v>
      </c>
      <c r="H44" s="30">
        <v>7.5</v>
      </c>
      <c r="I44" s="30">
        <v>7.5</v>
      </c>
      <c r="J44" s="30">
        <v>7.3513510000000002</v>
      </c>
    </row>
    <row r="45" spans="1:10" x14ac:dyDescent="0.2">
      <c r="A45" s="19" t="s">
        <v>853</v>
      </c>
      <c r="B45" s="20">
        <v>31</v>
      </c>
      <c r="C45" s="20">
        <v>0</v>
      </c>
      <c r="D45" s="20">
        <v>10</v>
      </c>
      <c r="E45" s="20">
        <v>16</v>
      </c>
      <c r="F45" s="20">
        <v>0</v>
      </c>
      <c r="G45" s="20">
        <v>0</v>
      </c>
      <c r="H45" s="20">
        <v>1</v>
      </c>
      <c r="I45" s="20">
        <v>4</v>
      </c>
      <c r="J45" s="20">
        <v>0</v>
      </c>
    </row>
    <row r="46" spans="1:10" x14ac:dyDescent="0.2">
      <c r="A46" s="21" t="s">
        <v>126</v>
      </c>
      <c r="B46" s="30">
        <v>100</v>
      </c>
      <c r="C46" s="30">
        <v>0</v>
      </c>
      <c r="D46" s="30">
        <v>32.258065000000002</v>
      </c>
      <c r="E46" s="30">
        <v>51.612903000000003</v>
      </c>
      <c r="F46" s="30">
        <v>0</v>
      </c>
      <c r="G46" s="30">
        <v>0</v>
      </c>
      <c r="H46" s="30">
        <v>3.225806</v>
      </c>
      <c r="I46" s="30">
        <v>12.903226</v>
      </c>
      <c r="J46" s="30">
        <v>7.2592590000000001</v>
      </c>
    </row>
    <row r="47" spans="1:10" x14ac:dyDescent="0.2">
      <c r="A47" s="19" t="s">
        <v>854</v>
      </c>
      <c r="B47" s="20">
        <v>26</v>
      </c>
      <c r="C47" s="20">
        <v>1</v>
      </c>
      <c r="D47" s="20">
        <v>5</v>
      </c>
      <c r="E47" s="20">
        <v>17</v>
      </c>
      <c r="F47" s="20">
        <v>1</v>
      </c>
      <c r="G47" s="20">
        <v>0</v>
      </c>
      <c r="H47" s="20">
        <v>0</v>
      </c>
      <c r="I47" s="20">
        <v>2</v>
      </c>
      <c r="J47" s="20">
        <v>0</v>
      </c>
    </row>
    <row r="48" spans="1:10" x14ac:dyDescent="0.2">
      <c r="A48" s="21" t="s">
        <v>126</v>
      </c>
      <c r="B48" s="30">
        <v>100</v>
      </c>
      <c r="C48" s="30">
        <v>3.8461539999999999</v>
      </c>
      <c r="D48" s="30">
        <v>19.230768999999999</v>
      </c>
      <c r="E48" s="30">
        <v>65.384614999999997</v>
      </c>
      <c r="F48" s="30">
        <v>3.8461539999999999</v>
      </c>
      <c r="G48" s="30">
        <v>0</v>
      </c>
      <c r="H48" s="30">
        <v>0</v>
      </c>
      <c r="I48" s="30">
        <v>7.6923079999999997</v>
      </c>
      <c r="J48" s="30">
        <v>5.7916670000000003</v>
      </c>
    </row>
    <row r="49" spans="1:10" x14ac:dyDescent="0.2">
      <c r="A49" s="19" t="s">
        <v>855</v>
      </c>
      <c r="B49" s="20">
        <v>11</v>
      </c>
      <c r="C49" s="20">
        <v>0</v>
      </c>
      <c r="D49" s="20">
        <v>3</v>
      </c>
      <c r="E49" s="20">
        <v>7</v>
      </c>
      <c r="F49" s="20">
        <v>1</v>
      </c>
      <c r="G49" s="20">
        <v>0</v>
      </c>
      <c r="H49" s="20">
        <v>0</v>
      </c>
      <c r="I49" s="20">
        <v>0</v>
      </c>
      <c r="J49" s="20">
        <v>0</v>
      </c>
    </row>
    <row r="50" spans="1:10" x14ac:dyDescent="0.2">
      <c r="A50" s="21" t="s">
        <v>126</v>
      </c>
      <c r="B50" s="30">
        <v>100</v>
      </c>
      <c r="C50" s="30">
        <v>0</v>
      </c>
      <c r="D50" s="30">
        <v>27.272727</v>
      </c>
      <c r="E50" s="30">
        <v>63.636364</v>
      </c>
      <c r="F50" s="30">
        <v>9.0909089999999999</v>
      </c>
      <c r="G50" s="30">
        <v>0</v>
      </c>
      <c r="H50" s="30">
        <v>0</v>
      </c>
      <c r="I50" s="30">
        <v>0</v>
      </c>
      <c r="J50" s="30">
        <v>6.8181820000000002</v>
      </c>
    </row>
    <row r="51" spans="1:10" x14ac:dyDescent="0.2">
      <c r="A51" s="19" t="s">
        <v>856</v>
      </c>
      <c r="B51" s="20">
        <v>7</v>
      </c>
      <c r="C51" s="20">
        <v>2</v>
      </c>
      <c r="D51" s="20">
        <v>2</v>
      </c>
      <c r="E51" s="20">
        <v>1</v>
      </c>
      <c r="F51" s="20">
        <v>2</v>
      </c>
      <c r="G51" s="20">
        <v>0</v>
      </c>
      <c r="H51" s="20">
        <v>0</v>
      </c>
      <c r="I51" s="20">
        <v>0</v>
      </c>
      <c r="J51" s="20">
        <v>0</v>
      </c>
    </row>
    <row r="52" spans="1:10" x14ac:dyDescent="0.2">
      <c r="A52" s="21" t="s">
        <v>126</v>
      </c>
      <c r="B52" s="30">
        <v>100</v>
      </c>
      <c r="C52" s="30">
        <v>28.571428999999998</v>
      </c>
      <c r="D52" s="30">
        <v>28.571428999999998</v>
      </c>
      <c r="E52" s="30">
        <v>14.285714</v>
      </c>
      <c r="F52" s="30">
        <v>28.571428999999998</v>
      </c>
      <c r="G52" s="30">
        <v>0</v>
      </c>
      <c r="H52" s="30">
        <v>0</v>
      </c>
      <c r="I52" s="30">
        <v>0</v>
      </c>
      <c r="J52" s="30">
        <v>4.7142860000000004</v>
      </c>
    </row>
    <row r="53" spans="1:10" x14ac:dyDescent="0.2">
      <c r="A53" s="19" t="s">
        <v>857</v>
      </c>
      <c r="B53" s="20">
        <v>1</v>
      </c>
      <c r="C53" s="20">
        <v>0</v>
      </c>
      <c r="D53" s="20">
        <v>1</v>
      </c>
      <c r="E53" s="20">
        <v>0</v>
      </c>
      <c r="F53" s="20">
        <v>0</v>
      </c>
      <c r="G53" s="20">
        <v>0</v>
      </c>
      <c r="H53" s="20">
        <v>0</v>
      </c>
      <c r="I53" s="20">
        <v>0</v>
      </c>
      <c r="J53" s="20">
        <v>0</v>
      </c>
    </row>
    <row r="54" spans="1:10" x14ac:dyDescent="0.2">
      <c r="A54" s="21" t="s">
        <v>126</v>
      </c>
      <c r="B54" s="30">
        <v>100</v>
      </c>
      <c r="C54" s="30">
        <v>0</v>
      </c>
      <c r="D54" s="30">
        <v>100</v>
      </c>
      <c r="E54" s="30">
        <v>0</v>
      </c>
      <c r="F54" s="30">
        <v>0</v>
      </c>
      <c r="G54" s="30">
        <v>0</v>
      </c>
      <c r="H54" s="30">
        <v>0</v>
      </c>
      <c r="I54" s="30">
        <v>0</v>
      </c>
      <c r="J54" s="30">
        <v>3</v>
      </c>
    </row>
    <row r="55" spans="1:10" x14ac:dyDescent="0.2">
      <c r="A55" s="19" t="s">
        <v>858</v>
      </c>
      <c r="B55" s="20">
        <v>0</v>
      </c>
      <c r="C55" s="20">
        <v>0</v>
      </c>
      <c r="D55" s="20">
        <v>0</v>
      </c>
      <c r="E55" s="20">
        <v>0</v>
      </c>
      <c r="F55" s="20">
        <v>0</v>
      </c>
      <c r="G55" s="20">
        <v>0</v>
      </c>
      <c r="H55" s="20">
        <v>0</v>
      </c>
      <c r="I55" s="20">
        <v>0</v>
      </c>
      <c r="J55" s="20">
        <v>0</v>
      </c>
    </row>
    <row r="56" spans="1:10" x14ac:dyDescent="0.2">
      <c r="A56" s="21" t="s">
        <v>126</v>
      </c>
      <c r="B56" s="30">
        <v>0</v>
      </c>
      <c r="C56" s="30">
        <v>0</v>
      </c>
      <c r="D56" s="30">
        <v>0</v>
      </c>
      <c r="E56" s="30">
        <v>0</v>
      </c>
      <c r="F56" s="30">
        <v>0</v>
      </c>
      <c r="G56" s="30">
        <v>0</v>
      </c>
      <c r="H56" s="30">
        <v>0</v>
      </c>
      <c r="I56" s="30">
        <v>0</v>
      </c>
      <c r="J56" s="30">
        <v>0</v>
      </c>
    </row>
    <row r="57" spans="1:10" x14ac:dyDescent="0.2">
      <c r="A57" s="19" t="s">
        <v>859</v>
      </c>
      <c r="B57" s="20">
        <v>71</v>
      </c>
      <c r="C57" s="20">
        <v>2</v>
      </c>
      <c r="D57" s="20">
        <v>21</v>
      </c>
      <c r="E57" s="20">
        <v>33</v>
      </c>
      <c r="F57" s="20">
        <v>2</v>
      </c>
      <c r="G57" s="20">
        <v>2</v>
      </c>
      <c r="H57" s="20">
        <v>4</v>
      </c>
      <c r="I57" s="20">
        <v>7</v>
      </c>
      <c r="J57" s="20">
        <v>0</v>
      </c>
    </row>
    <row r="58" spans="1:10" x14ac:dyDescent="0.2">
      <c r="A58" s="21" t="s">
        <v>126</v>
      </c>
      <c r="B58" s="30">
        <v>100</v>
      </c>
      <c r="C58" s="30">
        <v>2.8169010000000001</v>
      </c>
      <c r="D58" s="30">
        <v>29.577465</v>
      </c>
      <c r="E58" s="30">
        <v>46.478873</v>
      </c>
      <c r="F58" s="30">
        <v>2.8169010000000001</v>
      </c>
      <c r="G58" s="30">
        <v>2.8169010000000001</v>
      </c>
      <c r="H58" s="30">
        <v>5.6338030000000003</v>
      </c>
      <c r="I58" s="30">
        <v>9.8591549999999994</v>
      </c>
      <c r="J58" s="30">
        <v>7.3125</v>
      </c>
    </row>
    <row r="59" spans="1:10" x14ac:dyDescent="0.2">
      <c r="A59" s="19" t="s">
        <v>860</v>
      </c>
      <c r="B59" s="20">
        <v>37</v>
      </c>
      <c r="C59" s="20">
        <v>1</v>
      </c>
      <c r="D59" s="20">
        <v>8</v>
      </c>
      <c r="E59" s="20">
        <v>24</v>
      </c>
      <c r="F59" s="20">
        <v>2</v>
      </c>
      <c r="G59" s="20">
        <v>0</v>
      </c>
      <c r="H59" s="20">
        <v>0</v>
      </c>
      <c r="I59" s="20">
        <v>2</v>
      </c>
      <c r="J59" s="20">
        <v>0</v>
      </c>
    </row>
    <row r="60" spans="1:10" x14ac:dyDescent="0.2">
      <c r="A60" s="21" t="s">
        <v>126</v>
      </c>
      <c r="B60" s="30">
        <v>100</v>
      </c>
      <c r="C60" s="30">
        <v>2.7027030000000001</v>
      </c>
      <c r="D60" s="30">
        <v>21.621621999999999</v>
      </c>
      <c r="E60" s="30">
        <v>64.864864999999995</v>
      </c>
      <c r="F60" s="30">
        <v>5.405405</v>
      </c>
      <c r="G60" s="30">
        <v>0</v>
      </c>
      <c r="H60" s="30">
        <v>0</v>
      </c>
      <c r="I60" s="30">
        <v>5.405405</v>
      </c>
      <c r="J60" s="30">
        <v>6.1142859999999999</v>
      </c>
    </row>
    <row r="61" spans="1:10" x14ac:dyDescent="0.2">
      <c r="A61" s="19" t="s">
        <v>861</v>
      </c>
      <c r="B61" s="20">
        <v>116</v>
      </c>
      <c r="C61" s="20">
        <v>5</v>
      </c>
      <c r="D61" s="20">
        <v>32</v>
      </c>
      <c r="E61" s="20">
        <v>58</v>
      </c>
      <c r="F61" s="20">
        <v>6</v>
      </c>
      <c r="G61" s="20">
        <v>2</v>
      </c>
      <c r="H61" s="20">
        <v>4</v>
      </c>
      <c r="I61" s="20">
        <v>9</v>
      </c>
      <c r="J61" s="20">
        <v>0</v>
      </c>
    </row>
    <row r="62" spans="1:10" x14ac:dyDescent="0.2">
      <c r="A62" s="21" t="s">
        <v>126</v>
      </c>
      <c r="B62" s="30">
        <v>100</v>
      </c>
      <c r="C62" s="30">
        <v>4.3103449999999999</v>
      </c>
      <c r="D62" s="30">
        <v>27.586207000000002</v>
      </c>
      <c r="E62" s="30">
        <v>50</v>
      </c>
      <c r="F62" s="30">
        <v>5.1724139999999998</v>
      </c>
      <c r="G62" s="30">
        <v>1.7241379999999999</v>
      </c>
      <c r="H62" s="30">
        <v>3.4482759999999999</v>
      </c>
      <c r="I62" s="30">
        <v>7.7586209999999998</v>
      </c>
      <c r="J62" s="30">
        <v>6.71028</v>
      </c>
    </row>
    <row r="63" spans="1:10" x14ac:dyDescent="0.2">
      <c r="A63" s="19" t="s">
        <v>862</v>
      </c>
      <c r="B63" s="20">
        <v>45</v>
      </c>
      <c r="C63" s="20">
        <v>3</v>
      </c>
      <c r="D63" s="20">
        <v>11</v>
      </c>
      <c r="E63" s="20">
        <v>25</v>
      </c>
      <c r="F63" s="20">
        <v>4</v>
      </c>
      <c r="G63" s="20">
        <v>0</v>
      </c>
      <c r="H63" s="20">
        <v>0</v>
      </c>
      <c r="I63" s="20">
        <v>2</v>
      </c>
      <c r="J63" s="20">
        <v>0</v>
      </c>
    </row>
    <row r="64" spans="1:10" x14ac:dyDescent="0.2">
      <c r="A64" s="21" t="s">
        <v>126</v>
      </c>
      <c r="B64" s="30">
        <v>100</v>
      </c>
      <c r="C64" s="30">
        <v>6.6666670000000003</v>
      </c>
      <c r="D64" s="30">
        <v>24.444444000000001</v>
      </c>
      <c r="E64" s="30">
        <v>55.555556000000003</v>
      </c>
      <c r="F64" s="30">
        <v>8.8888890000000007</v>
      </c>
      <c r="G64" s="30">
        <v>0</v>
      </c>
      <c r="H64" s="30">
        <v>0</v>
      </c>
      <c r="I64" s="30">
        <v>4.4444439999999998</v>
      </c>
      <c r="J64" s="30">
        <v>5.8139529999999997</v>
      </c>
    </row>
    <row r="65" spans="1:10" x14ac:dyDescent="0.2">
      <c r="A65" s="19" t="s">
        <v>863</v>
      </c>
      <c r="B65" s="20">
        <v>8</v>
      </c>
      <c r="C65" s="20">
        <v>2</v>
      </c>
      <c r="D65" s="20">
        <v>3</v>
      </c>
      <c r="E65" s="20">
        <v>1</v>
      </c>
      <c r="F65" s="20">
        <v>2</v>
      </c>
      <c r="G65" s="20">
        <v>0</v>
      </c>
      <c r="H65" s="20">
        <v>0</v>
      </c>
      <c r="I65" s="20">
        <v>0</v>
      </c>
      <c r="J65" s="20">
        <v>0</v>
      </c>
    </row>
    <row r="66" spans="1:10" x14ac:dyDescent="0.2">
      <c r="A66" s="21" t="s">
        <v>126</v>
      </c>
      <c r="B66" s="30">
        <v>100</v>
      </c>
      <c r="C66" s="30">
        <v>25</v>
      </c>
      <c r="D66" s="30">
        <v>37.5</v>
      </c>
      <c r="E66" s="30">
        <v>12.5</v>
      </c>
      <c r="F66" s="30">
        <v>25</v>
      </c>
      <c r="G66" s="30">
        <v>0</v>
      </c>
      <c r="H66" s="30">
        <v>0</v>
      </c>
      <c r="I66" s="30">
        <v>0</v>
      </c>
      <c r="J66" s="35">
        <v>4.5</v>
      </c>
    </row>
    <row r="67" spans="1:10" x14ac:dyDescent="0.2">
      <c r="A67" s="18" t="s">
        <v>865</v>
      </c>
      <c r="B67" s="17">
        <v>31</v>
      </c>
      <c r="C67" s="17">
        <v>2</v>
      </c>
      <c r="D67" s="17">
        <v>11</v>
      </c>
      <c r="E67" s="17">
        <v>15</v>
      </c>
      <c r="F67" s="17">
        <v>3</v>
      </c>
      <c r="G67" s="17">
        <v>0</v>
      </c>
      <c r="H67" s="17">
        <v>0</v>
      </c>
      <c r="I67" s="17">
        <v>0</v>
      </c>
      <c r="J67" s="34">
        <v>0</v>
      </c>
    </row>
    <row r="68" spans="1:10" x14ac:dyDescent="0.2">
      <c r="A68" s="21" t="s">
        <v>126</v>
      </c>
      <c r="B68" s="30">
        <v>100</v>
      </c>
      <c r="C68" s="30">
        <v>6.451613</v>
      </c>
      <c r="D68" s="30">
        <v>35.483871000000001</v>
      </c>
      <c r="E68" s="30">
        <v>48.387096999999997</v>
      </c>
      <c r="F68" s="30">
        <v>9.6774190000000004</v>
      </c>
      <c r="G68" s="30">
        <v>0</v>
      </c>
      <c r="H68" s="30">
        <v>0</v>
      </c>
      <c r="I68" s="30">
        <v>0</v>
      </c>
      <c r="J68" s="30">
        <v>5.2580650000000002</v>
      </c>
    </row>
    <row r="69" spans="1:10" x14ac:dyDescent="0.2">
      <c r="A69" s="19" t="s">
        <v>852</v>
      </c>
      <c r="B69" s="20">
        <v>30</v>
      </c>
      <c r="C69" s="20">
        <v>1</v>
      </c>
      <c r="D69" s="20">
        <v>5</v>
      </c>
      <c r="E69" s="20">
        <v>17</v>
      </c>
      <c r="F69" s="20">
        <v>6</v>
      </c>
      <c r="G69" s="20">
        <v>0</v>
      </c>
      <c r="H69" s="20">
        <v>1</v>
      </c>
      <c r="I69" s="20">
        <v>0</v>
      </c>
      <c r="J69" s="20">
        <v>0</v>
      </c>
    </row>
    <row r="70" spans="1:10" x14ac:dyDescent="0.2">
      <c r="A70" s="21" t="s">
        <v>126</v>
      </c>
      <c r="B70" s="30">
        <v>100</v>
      </c>
      <c r="C70" s="30">
        <v>3.3333330000000001</v>
      </c>
      <c r="D70" s="30">
        <v>16.666667</v>
      </c>
      <c r="E70" s="30">
        <v>56.666666999999997</v>
      </c>
      <c r="F70" s="30">
        <v>20</v>
      </c>
      <c r="G70" s="30">
        <v>0</v>
      </c>
      <c r="H70" s="30">
        <v>3.3333330000000001</v>
      </c>
      <c r="I70" s="30">
        <v>0</v>
      </c>
      <c r="J70" s="30">
        <v>7.5</v>
      </c>
    </row>
    <row r="71" spans="1:10" x14ac:dyDescent="0.2">
      <c r="A71" s="19" t="s">
        <v>853</v>
      </c>
      <c r="B71" s="20">
        <v>31</v>
      </c>
      <c r="C71" s="20">
        <v>1</v>
      </c>
      <c r="D71" s="20">
        <v>11</v>
      </c>
      <c r="E71" s="20">
        <v>11</v>
      </c>
      <c r="F71" s="20">
        <v>2</v>
      </c>
      <c r="G71" s="20">
        <v>1</v>
      </c>
      <c r="H71" s="20">
        <v>1</v>
      </c>
      <c r="I71" s="20">
        <v>4</v>
      </c>
      <c r="J71" s="20">
        <v>0</v>
      </c>
    </row>
    <row r="72" spans="1:10" x14ac:dyDescent="0.2">
      <c r="A72" s="21" t="s">
        <v>126</v>
      </c>
      <c r="B72" s="30">
        <v>100</v>
      </c>
      <c r="C72" s="30">
        <v>3.225806</v>
      </c>
      <c r="D72" s="30">
        <v>35.483871000000001</v>
      </c>
      <c r="E72" s="30">
        <v>35.483871000000001</v>
      </c>
      <c r="F72" s="30">
        <v>6.451613</v>
      </c>
      <c r="G72" s="30">
        <v>3.225806</v>
      </c>
      <c r="H72" s="30">
        <v>3.225806</v>
      </c>
      <c r="I72" s="30">
        <v>12.903226</v>
      </c>
      <c r="J72" s="30">
        <v>8.8888890000000007</v>
      </c>
    </row>
    <row r="73" spans="1:10" x14ac:dyDescent="0.2">
      <c r="A73" s="19" t="s">
        <v>854</v>
      </c>
      <c r="B73" s="20">
        <v>31</v>
      </c>
      <c r="C73" s="20">
        <v>3</v>
      </c>
      <c r="D73" s="20">
        <v>12</v>
      </c>
      <c r="E73" s="20">
        <v>10</v>
      </c>
      <c r="F73" s="20">
        <v>1</v>
      </c>
      <c r="G73" s="20">
        <v>0</v>
      </c>
      <c r="H73" s="20">
        <v>0</v>
      </c>
      <c r="I73" s="20">
        <v>5</v>
      </c>
      <c r="J73" s="20">
        <v>0</v>
      </c>
    </row>
    <row r="74" spans="1:10" x14ac:dyDescent="0.2">
      <c r="A74" s="21" t="s">
        <v>126</v>
      </c>
      <c r="B74" s="30">
        <v>100</v>
      </c>
      <c r="C74" s="30">
        <v>9.6774190000000004</v>
      </c>
      <c r="D74" s="30">
        <v>38.709676999999999</v>
      </c>
      <c r="E74" s="30">
        <v>32.258065000000002</v>
      </c>
      <c r="F74" s="30">
        <v>3.225806</v>
      </c>
      <c r="G74" s="30">
        <v>0</v>
      </c>
      <c r="H74" s="30">
        <v>0</v>
      </c>
      <c r="I74" s="30">
        <v>16.129031999999999</v>
      </c>
      <c r="J74" s="30">
        <v>4.2307689999999996</v>
      </c>
    </row>
    <row r="75" spans="1:10" x14ac:dyDescent="0.2">
      <c r="A75" s="19" t="s">
        <v>855</v>
      </c>
      <c r="B75" s="20">
        <v>12</v>
      </c>
      <c r="C75" s="20">
        <v>0</v>
      </c>
      <c r="D75" s="20">
        <v>4</v>
      </c>
      <c r="E75" s="20">
        <v>3</v>
      </c>
      <c r="F75" s="20">
        <v>2</v>
      </c>
      <c r="G75" s="20">
        <v>0</v>
      </c>
      <c r="H75" s="20">
        <v>0</v>
      </c>
      <c r="I75" s="20">
        <v>3</v>
      </c>
      <c r="J75" s="20">
        <v>0</v>
      </c>
    </row>
    <row r="76" spans="1:10" x14ac:dyDescent="0.2">
      <c r="A76" s="21" t="s">
        <v>126</v>
      </c>
      <c r="B76" s="30">
        <v>100</v>
      </c>
      <c r="C76" s="30">
        <v>0</v>
      </c>
      <c r="D76" s="30">
        <v>33.333333000000003</v>
      </c>
      <c r="E76" s="30">
        <v>25</v>
      </c>
      <c r="F76" s="30">
        <v>16.666667</v>
      </c>
      <c r="G76" s="30">
        <v>0</v>
      </c>
      <c r="H76" s="30">
        <v>0</v>
      </c>
      <c r="I76" s="30">
        <v>25</v>
      </c>
      <c r="J76" s="30">
        <v>6.1111110000000002</v>
      </c>
    </row>
    <row r="77" spans="1:10" x14ac:dyDescent="0.2">
      <c r="A77" s="19" t="s">
        <v>856</v>
      </c>
      <c r="B77" s="20">
        <v>10</v>
      </c>
      <c r="C77" s="20">
        <v>0</v>
      </c>
      <c r="D77" s="20">
        <v>0</v>
      </c>
      <c r="E77" s="20">
        <v>4</v>
      </c>
      <c r="F77" s="20">
        <v>1</v>
      </c>
      <c r="G77" s="20">
        <v>0</v>
      </c>
      <c r="H77" s="20">
        <v>1</v>
      </c>
      <c r="I77" s="20">
        <v>4</v>
      </c>
      <c r="J77" s="20">
        <v>0</v>
      </c>
    </row>
    <row r="78" spans="1:10" x14ac:dyDescent="0.2">
      <c r="A78" s="21" t="s">
        <v>126</v>
      </c>
      <c r="B78" s="30">
        <v>100</v>
      </c>
      <c r="C78" s="30">
        <v>0</v>
      </c>
      <c r="D78" s="30">
        <v>0</v>
      </c>
      <c r="E78" s="30">
        <v>40</v>
      </c>
      <c r="F78" s="30">
        <v>10</v>
      </c>
      <c r="G78" s="30">
        <v>0</v>
      </c>
      <c r="H78" s="30">
        <v>10</v>
      </c>
      <c r="I78" s="30">
        <v>40</v>
      </c>
      <c r="J78" s="30">
        <v>10.5</v>
      </c>
    </row>
    <row r="79" spans="1:10" x14ac:dyDescent="0.2">
      <c r="A79" s="19" t="s">
        <v>857</v>
      </c>
      <c r="B79" s="20">
        <v>3</v>
      </c>
      <c r="C79" s="20">
        <v>1</v>
      </c>
      <c r="D79" s="20">
        <v>0</v>
      </c>
      <c r="E79" s="20">
        <v>1</v>
      </c>
      <c r="F79" s="20">
        <v>0</v>
      </c>
      <c r="G79" s="20">
        <v>0</v>
      </c>
      <c r="H79" s="20">
        <v>0</v>
      </c>
      <c r="I79" s="20">
        <v>1</v>
      </c>
      <c r="J79" s="20">
        <v>0</v>
      </c>
    </row>
    <row r="80" spans="1:10" x14ac:dyDescent="0.2">
      <c r="A80" s="21" t="s">
        <v>126</v>
      </c>
      <c r="B80" s="30">
        <v>100</v>
      </c>
      <c r="C80" s="30">
        <v>33.333333000000003</v>
      </c>
      <c r="D80" s="30">
        <v>0</v>
      </c>
      <c r="E80" s="30">
        <v>33.333333000000003</v>
      </c>
      <c r="F80" s="30">
        <v>0</v>
      </c>
      <c r="G80" s="30">
        <v>0</v>
      </c>
      <c r="H80" s="30">
        <v>0</v>
      </c>
      <c r="I80" s="30">
        <v>33.333333000000003</v>
      </c>
      <c r="J80" s="30">
        <v>4.5</v>
      </c>
    </row>
    <row r="81" spans="1:10" x14ac:dyDescent="0.2">
      <c r="A81" s="19" t="s">
        <v>858</v>
      </c>
      <c r="B81" s="20">
        <v>0</v>
      </c>
      <c r="C81" s="20">
        <v>0</v>
      </c>
      <c r="D81" s="20">
        <v>0</v>
      </c>
      <c r="E81" s="20">
        <v>0</v>
      </c>
      <c r="F81" s="20">
        <v>0</v>
      </c>
      <c r="G81" s="20">
        <v>0</v>
      </c>
      <c r="H81" s="20">
        <v>0</v>
      </c>
      <c r="I81" s="20">
        <v>0</v>
      </c>
      <c r="J81" s="20">
        <v>0</v>
      </c>
    </row>
    <row r="82" spans="1:10" x14ac:dyDescent="0.2">
      <c r="A82" s="21" t="s">
        <v>126</v>
      </c>
      <c r="B82" s="30">
        <v>0</v>
      </c>
      <c r="C82" s="30">
        <v>0</v>
      </c>
      <c r="D82" s="30">
        <v>0</v>
      </c>
      <c r="E82" s="30">
        <v>0</v>
      </c>
      <c r="F82" s="30">
        <v>0</v>
      </c>
      <c r="G82" s="30">
        <v>0</v>
      </c>
      <c r="H82" s="30">
        <v>0</v>
      </c>
      <c r="I82" s="30">
        <v>0</v>
      </c>
      <c r="J82" s="30">
        <v>0</v>
      </c>
    </row>
    <row r="83" spans="1:10" x14ac:dyDescent="0.2">
      <c r="A83" s="19" t="s">
        <v>859</v>
      </c>
      <c r="B83" s="20">
        <v>61</v>
      </c>
      <c r="C83" s="20">
        <v>2</v>
      </c>
      <c r="D83" s="20">
        <v>16</v>
      </c>
      <c r="E83" s="20">
        <v>28</v>
      </c>
      <c r="F83" s="20">
        <v>8</v>
      </c>
      <c r="G83" s="20">
        <v>1</v>
      </c>
      <c r="H83" s="20">
        <v>2</v>
      </c>
      <c r="I83" s="20">
        <v>4</v>
      </c>
      <c r="J83" s="20">
        <v>0</v>
      </c>
    </row>
    <row r="84" spans="1:10" x14ac:dyDescent="0.2">
      <c r="A84" s="21" t="s">
        <v>126</v>
      </c>
      <c r="B84" s="30">
        <v>100</v>
      </c>
      <c r="C84" s="30">
        <v>3.278689</v>
      </c>
      <c r="D84" s="30">
        <v>26.229507999999999</v>
      </c>
      <c r="E84" s="30">
        <v>45.901639000000003</v>
      </c>
      <c r="F84" s="30">
        <v>13.114754</v>
      </c>
      <c r="G84" s="30">
        <v>1.6393439999999999</v>
      </c>
      <c r="H84" s="30">
        <v>3.278689</v>
      </c>
      <c r="I84" s="30">
        <v>6.5573769999999998</v>
      </c>
      <c r="J84" s="30">
        <v>8.1578949999999999</v>
      </c>
    </row>
    <row r="85" spans="1:10" x14ac:dyDescent="0.2">
      <c r="A85" s="19" t="s">
        <v>860</v>
      </c>
      <c r="B85" s="20">
        <v>43</v>
      </c>
      <c r="C85" s="20">
        <v>3</v>
      </c>
      <c r="D85" s="20">
        <v>16</v>
      </c>
      <c r="E85" s="20">
        <v>13</v>
      </c>
      <c r="F85" s="20">
        <v>3</v>
      </c>
      <c r="G85" s="20">
        <v>0</v>
      </c>
      <c r="H85" s="20">
        <v>0</v>
      </c>
      <c r="I85" s="20">
        <v>8</v>
      </c>
      <c r="J85" s="20">
        <v>0</v>
      </c>
    </row>
    <row r="86" spans="1:10" x14ac:dyDescent="0.2">
      <c r="A86" s="21" t="s">
        <v>126</v>
      </c>
      <c r="B86" s="30">
        <v>100</v>
      </c>
      <c r="C86" s="30">
        <v>6.9767440000000001</v>
      </c>
      <c r="D86" s="30">
        <v>37.209302000000001</v>
      </c>
      <c r="E86" s="30">
        <v>30.232558000000001</v>
      </c>
      <c r="F86" s="30">
        <v>6.9767440000000001</v>
      </c>
      <c r="G86" s="30">
        <v>0</v>
      </c>
      <c r="H86" s="30">
        <v>0</v>
      </c>
      <c r="I86" s="30">
        <v>18.604651</v>
      </c>
      <c r="J86" s="30">
        <v>4.7142860000000004</v>
      </c>
    </row>
    <row r="87" spans="1:10" x14ac:dyDescent="0.2">
      <c r="A87" s="19" t="s">
        <v>861</v>
      </c>
      <c r="B87" s="20">
        <v>117</v>
      </c>
      <c r="C87" s="20">
        <v>6</v>
      </c>
      <c r="D87" s="20">
        <v>32</v>
      </c>
      <c r="E87" s="20">
        <v>46</v>
      </c>
      <c r="F87" s="20">
        <v>12</v>
      </c>
      <c r="G87" s="20">
        <v>1</v>
      </c>
      <c r="H87" s="20">
        <v>3</v>
      </c>
      <c r="I87" s="20">
        <v>17</v>
      </c>
      <c r="J87" s="20">
        <v>0</v>
      </c>
    </row>
    <row r="88" spans="1:10" x14ac:dyDescent="0.2">
      <c r="A88" s="21" t="s">
        <v>126</v>
      </c>
      <c r="B88" s="30">
        <v>100</v>
      </c>
      <c r="C88" s="30">
        <v>5.1282050000000003</v>
      </c>
      <c r="D88" s="30">
        <v>27.350427</v>
      </c>
      <c r="E88" s="30">
        <v>39.316239000000003</v>
      </c>
      <c r="F88" s="30">
        <v>10.256410000000001</v>
      </c>
      <c r="G88" s="30">
        <v>0.85470100000000004</v>
      </c>
      <c r="H88" s="30">
        <v>2.5641029999999998</v>
      </c>
      <c r="I88" s="30">
        <v>14.529915000000001</v>
      </c>
      <c r="J88" s="30">
        <v>7.02</v>
      </c>
    </row>
    <row r="89" spans="1:10" x14ac:dyDescent="0.2">
      <c r="A89" s="19" t="s">
        <v>862</v>
      </c>
      <c r="B89" s="20">
        <v>56</v>
      </c>
      <c r="C89" s="20">
        <v>4</v>
      </c>
      <c r="D89" s="20">
        <v>16</v>
      </c>
      <c r="E89" s="20">
        <v>18</v>
      </c>
      <c r="F89" s="20">
        <v>4</v>
      </c>
      <c r="G89" s="20">
        <v>0</v>
      </c>
      <c r="H89" s="20">
        <v>1</v>
      </c>
      <c r="I89" s="20">
        <v>13</v>
      </c>
      <c r="J89" s="20">
        <v>0</v>
      </c>
    </row>
    <row r="90" spans="1:10" x14ac:dyDescent="0.2">
      <c r="A90" s="21" t="s">
        <v>126</v>
      </c>
      <c r="B90" s="30">
        <v>100</v>
      </c>
      <c r="C90" s="30">
        <v>7.1428570000000002</v>
      </c>
      <c r="D90" s="30">
        <v>28.571428999999998</v>
      </c>
      <c r="E90" s="30">
        <v>32.142856999999999</v>
      </c>
      <c r="F90" s="30">
        <v>7.1428570000000002</v>
      </c>
      <c r="G90" s="30">
        <v>0</v>
      </c>
      <c r="H90" s="30">
        <v>1.785714</v>
      </c>
      <c r="I90" s="30">
        <v>23.214286000000001</v>
      </c>
      <c r="J90" s="30">
        <v>5.511628</v>
      </c>
    </row>
    <row r="91" spans="1:10" x14ac:dyDescent="0.2">
      <c r="A91" s="19" t="s">
        <v>863</v>
      </c>
      <c r="B91" s="20">
        <v>13</v>
      </c>
      <c r="C91" s="20">
        <v>1</v>
      </c>
      <c r="D91" s="20">
        <v>0</v>
      </c>
      <c r="E91" s="20">
        <v>5</v>
      </c>
      <c r="F91" s="20">
        <v>1</v>
      </c>
      <c r="G91" s="20">
        <v>0</v>
      </c>
      <c r="H91" s="20">
        <v>1</v>
      </c>
      <c r="I91" s="20">
        <v>5</v>
      </c>
      <c r="J91" s="20">
        <v>0</v>
      </c>
    </row>
    <row r="92" spans="1:10" x14ac:dyDescent="0.2">
      <c r="A92" s="21" t="s">
        <v>126</v>
      </c>
      <c r="B92" s="30">
        <v>100</v>
      </c>
      <c r="C92" s="30">
        <v>7.6923079999999997</v>
      </c>
      <c r="D92" s="30">
        <v>0</v>
      </c>
      <c r="E92" s="30">
        <v>38.461537999999997</v>
      </c>
      <c r="F92" s="30">
        <v>7.6923079999999997</v>
      </c>
      <c r="G92" s="30">
        <v>0</v>
      </c>
      <c r="H92" s="30">
        <v>7.6923079999999997</v>
      </c>
      <c r="I92" s="30">
        <v>38.461537999999997</v>
      </c>
      <c r="J92" s="30">
        <v>9</v>
      </c>
    </row>
    <row r="93" spans="1:10" x14ac:dyDescent="0.2">
      <c r="A93" s="18" t="s">
        <v>866</v>
      </c>
      <c r="B93" s="18"/>
      <c r="C93" s="18"/>
      <c r="D93" s="18"/>
      <c r="E93" s="18"/>
      <c r="F93" s="18"/>
      <c r="G93" s="18"/>
      <c r="H93" s="18"/>
      <c r="I93" s="18"/>
      <c r="J93" s="18"/>
    </row>
    <row r="94" spans="1:10" x14ac:dyDescent="0.2">
      <c r="A94" s="19" t="s">
        <v>130</v>
      </c>
      <c r="B94" s="20">
        <v>61</v>
      </c>
      <c r="C94" s="20">
        <v>3</v>
      </c>
      <c r="D94" s="20">
        <v>19</v>
      </c>
      <c r="E94" s="20">
        <v>27</v>
      </c>
      <c r="F94" s="20">
        <v>3</v>
      </c>
      <c r="G94" s="20">
        <v>2</v>
      </c>
      <c r="H94" s="20">
        <v>1</v>
      </c>
      <c r="I94" s="20">
        <v>6</v>
      </c>
      <c r="J94" s="20">
        <v>0</v>
      </c>
    </row>
    <row r="95" spans="1:10" x14ac:dyDescent="0.2">
      <c r="A95" s="21" t="s">
        <v>126</v>
      </c>
      <c r="B95" s="30">
        <v>100</v>
      </c>
      <c r="C95" s="30">
        <v>4.9180330000000003</v>
      </c>
      <c r="D95" s="30">
        <v>31.147541</v>
      </c>
      <c r="E95" s="30">
        <v>44.262295000000002</v>
      </c>
      <c r="F95" s="30">
        <v>4.9180330000000003</v>
      </c>
      <c r="G95" s="30">
        <v>3.278689</v>
      </c>
      <c r="H95" s="30">
        <v>1.6393439999999999</v>
      </c>
      <c r="I95" s="30">
        <v>9.8360660000000006</v>
      </c>
      <c r="J95" s="30">
        <v>6.1636360000000003</v>
      </c>
    </row>
    <row r="96" spans="1:10" x14ac:dyDescent="0.2">
      <c r="A96" s="19" t="s">
        <v>131</v>
      </c>
      <c r="B96" s="20">
        <v>138</v>
      </c>
      <c r="C96" s="20">
        <v>6</v>
      </c>
      <c r="D96" s="20">
        <v>25</v>
      </c>
      <c r="E96" s="20">
        <v>75</v>
      </c>
      <c r="F96" s="20">
        <v>16</v>
      </c>
      <c r="G96" s="20">
        <v>2</v>
      </c>
      <c r="H96" s="20">
        <v>6</v>
      </c>
      <c r="I96" s="20">
        <v>8</v>
      </c>
      <c r="J96" s="20">
        <v>0</v>
      </c>
    </row>
    <row r="97" spans="1:10" x14ac:dyDescent="0.2">
      <c r="A97" s="21" t="s">
        <v>126</v>
      </c>
      <c r="B97" s="30">
        <v>100</v>
      </c>
      <c r="C97" s="30">
        <v>4.3478260000000004</v>
      </c>
      <c r="D97" s="30">
        <v>18.115942</v>
      </c>
      <c r="E97" s="30">
        <v>54.347825999999998</v>
      </c>
      <c r="F97" s="30">
        <v>11.594203</v>
      </c>
      <c r="G97" s="30">
        <v>1.4492750000000001</v>
      </c>
      <c r="H97" s="30">
        <v>4.3478260000000004</v>
      </c>
      <c r="I97" s="30">
        <v>5.7971009999999996</v>
      </c>
      <c r="J97" s="30">
        <v>8.0384620000000009</v>
      </c>
    </row>
    <row r="98" spans="1:10" x14ac:dyDescent="0.2">
      <c r="A98" s="19" t="s">
        <v>392</v>
      </c>
      <c r="B98" s="20">
        <v>57</v>
      </c>
      <c r="C98" s="20">
        <v>2</v>
      </c>
      <c r="D98" s="20">
        <v>29</v>
      </c>
      <c r="E98" s="20">
        <v>18</v>
      </c>
      <c r="F98" s="20">
        <v>3</v>
      </c>
      <c r="G98" s="20">
        <v>0</v>
      </c>
      <c r="H98" s="20">
        <v>2</v>
      </c>
      <c r="I98" s="20">
        <v>3</v>
      </c>
      <c r="J98" s="20">
        <v>0</v>
      </c>
    </row>
    <row r="99" spans="1:10" x14ac:dyDescent="0.2">
      <c r="A99" s="21" t="s">
        <v>126</v>
      </c>
      <c r="B99" s="30">
        <v>100</v>
      </c>
      <c r="C99" s="30">
        <v>3.508772</v>
      </c>
      <c r="D99" s="30">
        <v>50.877192999999998</v>
      </c>
      <c r="E99" s="30">
        <v>31.578946999999999</v>
      </c>
      <c r="F99" s="30">
        <v>5.2631579999999998</v>
      </c>
      <c r="G99" s="30">
        <v>0</v>
      </c>
      <c r="H99" s="30">
        <v>3.508772</v>
      </c>
      <c r="I99" s="30">
        <v>5.2631579999999998</v>
      </c>
      <c r="J99" s="30">
        <v>5.5370369999999998</v>
      </c>
    </row>
    <row r="100" spans="1:10" x14ac:dyDescent="0.2">
      <c r="A100" s="19" t="s">
        <v>132</v>
      </c>
      <c r="B100" s="20">
        <v>55</v>
      </c>
      <c r="C100" s="20">
        <v>2</v>
      </c>
      <c r="D100" s="20">
        <v>14</v>
      </c>
      <c r="E100" s="20">
        <v>22</v>
      </c>
      <c r="F100" s="20">
        <v>5</v>
      </c>
      <c r="G100" s="20">
        <v>1</v>
      </c>
      <c r="H100" s="20">
        <v>1</v>
      </c>
      <c r="I100" s="20">
        <v>10</v>
      </c>
      <c r="J100" s="20">
        <v>0</v>
      </c>
    </row>
    <row r="101" spans="1:10" x14ac:dyDescent="0.2">
      <c r="A101" s="21" t="s">
        <v>126</v>
      </c>
      <c r="B101" s="30">
        <v>100</v>
      </c>
      <c r="C101" s="30">
        <v>3.6363639999999999</v>
      </c>
      <c r="D101" s="30">
        <v>25.454545</v>
      </c>
      <c r="E101" s="30">
        <v>40</v>
      </c>
      <c r="F101" s="30">
        <v>9.0909089999999999</v>
      </c>
      <c r="G101" s="30">
        <v>1.818182</v>
      </c>
      <c r="H101" s="30">
        <v>1.818182</v>
      </c>
      <c r="I101" s="30">
        <v>18.181818</v>
      </c>
      <c r="J101" s="30">
        <v>6.733333</v>
      </c>
    </row>
    <row r="102" spans="1:10" x14ac:dyDescent="0.2">
      <c r="A102" s="19" t="s">
        <v>867</v>
      </c>
      <c r="B102" s="20">
        <v>4</v>
      </c>
      <c r="C102" s="20">
        <v>0</v>
      </c>
      <c r="D102" s="20">
        <v>2</v>
      </c>
      <c r="E102" s="20">
        <v>1</v>
      </c>
      <c r="F102" s="20">
        <v>0</v>
      </c>
      <c r="G102" s="20">
        <v>0</v>
      </c>
      <c r="H102" s="20">
        <v>0</v>
      </c>
      <c r="I102" s="20">
        <v>1</v>
      </c>
      <c r="J102" s="20">
        <v>0</v>
      </c>
    </row>
    <row r="103" spans="1:10" x14ac:dyDescent="0.2">
      <c r="A103" s="21" t="s">
        <v>126</v>
      </c>
      <c r="B103" s="30">
        <v>100</v>
      </c>
      <c r="C103" s="30">
        <v>0</v>
      </c>
      <c r="D103" s="30">
        <v>50</v>
      </c>
      <c r="E103" s="30">
        <v>25</v>
      </c>
      <c r="F103" s="30">
        <v>0</v>
      </c>
      <c r="G103" s="30">
        <v>0</v>
      </c>
      <c r="H103" s="30">
        <v>0</v>
      </c>
      <c r="I103" s="30">
        <v>25</v>
      </c>
      <c r="J103" s="35">
        <v>4.3333329999999997</v>
      </c>
    </row>
    <row r="104" spans="1:10" x14ac:dyDescent="0.2">
      <c r="A104" s="18" t="s">
        <v>133</v>
      </c>
      <c r="B104" s="17">
        <v>40</v>
      </c>
      <c r="C104" s="17">
        <v>1</v>
      </c>
      <c r="D104" s="17">
        <v>9</v>
      </c>
      <c r="E104" s="17">
        <v>21</v>
      </c>
      <c r="F104" s="17">
        <v>2</v>
      </c>
      <c r="G104" s="17">
        <v>2</v>
      </c>
      <c r="H104" s="17">
        <v>1</v>
      </c>
      <c r="I104" s="17">
        <v>4</v>
      </c>
      <c r="J104" s="34">
        <v>0</v>
      </c>
    </row>
    <row r="105" spans="1:10" x14ac:dyDescent="0.2">
      <c r="A105" s="21" t="s">
        <v>126</v>
      </c>
      <c r="B105" s="30">
        <v>100</v>
      </c>
      <c r="C105" s="30">
        <v>2.5</v>
      </c>
      <c r="D105" s="30">
        <v>22.5</v>
      </c>
      <c r="E105" s="30">
        <v>52.5</v>
      </c>
      <c r="F105" s="30">
        <v>5</v>
      </c>
      <c r="G105" s="30">
        <v>5</v>
      </c>
      <c r="H105" s="30">
        <v>2.5</v>
      </c>
      <c r="I105" s="30">
        <v>10</v>
      </c>
      <c r="J105" s="30">
        <v>7.25</v>
      </c>
    </row>
    <row r="106" spans="1:10" x14ac:dyDescent="0.2">
      <c r="A106" s="19" t="s">
        <v>134</v>
      </c>
      <c r="B106" s="20">
        <v>85</v>
      </c>
      <c r="C106" s="20">
        <v>4</v>
      </c>
      <c r="D106" s="20">
        <v>13</v>
      </c>
      <c r="E106" s="20">
        <v>47</v>
      </c>
      <c r="F106" s="20">
        <v>8</v>
      </c>
      <c r="G106" s="20">
        <v>2</v>
      </c>
      <c r="H106" s="20">
        <v>5</v>
      </c>
      <c r="I106" s="20">
        <v>6</v>
      </c>
      <c r="J106" s="20">
        <v>0</v>
      </c>
    </row>
    <row r="107" spans="1:10" x14ac:dyDescent="0.2">
      <c r="A107" s="21" t="s">
        <v>126</v>
      </c>
      <c r="B107" s="30">
        <v>100</v>
      </c>
      <c r="C107" s="30">
        <v>4.7058819999999999</v>
      </c>
      <c r="D107" s="30">
        <v>15.294117999999999</v>
      </c>
      <c r="E107" s="30">
        <v>55.294117999999997</v>
      </c>
      <c r="F107" s="30">
        <v>9.4117650000000008</v>
      </c>
      <c r="G107" s="30">
        <v>2.3529409999999999</v>
      </c>
      <c r="H107" s="30">
        <v>5.8823530000000002</v>
      </c>
      <c r="I107" s="30">
        <v>7.0588240000000004</v>
      </c>
      <c r="J107" s="30">
        <v>8.1392410000000002</v>
      </c>
    </row>
    <row r="108" spans="1:10" x14ac:dyDescent="0.2">
      <c r="A108" s="19" t="s">
        <v>393</v>
      </c>
      <c r="B108" s="20">
        <v>22</v>
      </c>
      <c r="C108" s="20">
        <v>0</v>
      </c>
      <c r="D108" s="20">
        <v>17</v>
      </c>
      <c r="E108" s="20">
        <v>4</v>
      </c>
      <c r="F108" s="20">
        <v>0</v>
      </c>
      <c r="G108" s="20">
        <v>0</v>
      </c>
      <c r="H108" s="20">
        <v>1</v>
      </c>
      <c r="I108" s="20">
        <v>0</v>
      </c>
      <c r="J108" s="20">
        <v>0</v>
      </c>
    </row>
    <row r="109" spans="1:10" x14ac:dyDescent="0.2">
      <c r="A109" s="21" t="s">
        <v>126</v>
      </c>
      <c r="B109" s="30">
        <v>100</v>
      </c>
      <c r="C109" s="30">
        <v>0</v>
      </c>
      <c r="D109" s="30">
        <v>77.272727000000003</v>
      </c>
      <c r="E109" s="30">
        <v>18.181818</v>
      </c>
      <c r="F109" s="30">
        <v>0</v>
      </c>
      <c r="G109" s="30">
        <v>0</v>
      </c>
      <c r="H109" s="30">
        <v>4.5454549999999996</v>
      </c>
      <c r="I109" s="30">
        <v>0</v>
      </c>
      <c r="J109" s="30">
        <v>5.1818179999999998</v>
      </c>
    </row>
    <row r="110" spans="1:10" x14ac:dyDescent="0.2">
      <c r="A110" s="19" t="s">
        <v>135</v>
      </c>
      <c r="B110" s="20">
        <v>16</v>
      </c>
      <c r="C110" s="20">
        <v>0</v>
      </c>
      <c r="D110" s="20">
        <v>5</v>
      </c>
      <c r="E110" s="20">
        <v>8</v>
      </c>
      <c r="F110" s="20">
        <v>2</v>
      </c>
      <c r="G110" s="20">
        <v>0</v>
      </c>
      <c r="H110" s="20">
        <v>0</v>
      </c>
      <c r="I110" s="20">
        <v>1</v>
      </c>
      <c r="J110" s="20">
        <v>0</v>
      </c>
    </row>
    <row r="111" spans="1:10" x14ac:dyDescent="0.2">
      <c r="A111" s="21" t="s">
        <v>126</v>
      </c>
      <c r="B111" s="30">
        <v>100</v>
      </c>
      <c r="C111" s="30">
        <v>0</v>
      </c>
      <c r="D111" s="30">
        <v>31.25</v>
      </c>
      <c r="E111" s="30">
        <v>50</v>
      </c>
      <c r="F111" s="30">
        <v>12.5</v>
      </c>
      <c r="G111" s="30">
        <v>0</v>
      </c>
      <c r="H111" s="30">
        <v>0</v>
      </c>
      <c r="I111" s="30">
        <v>6.25</v>
      </c>
      <c r="J111" s="30">
        <v>6.3333329999999997</v>
      </c>
    </row>
    <row r="112" spans="1:10" x14ac:dyDescent="0.2">
      <c r="A112" s="19" t="s">
        <v>868</v>
      </c>
      <c r="B112" s="20">
        <v>3</v>
      </c>
      <c r="C112" s="20">
        <v>0</v>
      </c>
      <c r="D112" s="20">
        <v>2</v>
      </c>
      <c r="E112" s="20">
        <v>1</v>
      </c>
      <c r="F112" s="20">
        <v>0</v>
      </c>
      <c r="G112" s="20">
        <v>0</v>
      </c>
      <c r="H112" s="20">
        <v>0</v>
      </c>
      <c r="I112" s="20">
        <v>0</v>
      </c>
      <c r="J112" s="20">
        <v>0</v>
      </c>
    </row>
    <row r="113" spans="1:10" x14ac:dyDescent="0.2">
      <c r="A113" s="21" t="s">
        <v>126</v>
      </c>
      <c r="B113" s="30">
        <v>100</v>
      </c>
      <c r="C113" s="30">
        <v>0</v>
      </c>
      <c r="D113" s="30">
        <v>66.666667000000004</v>
      </c>
      <c r="E113" s="30">
        <v>33.333333000000003</v>
      </c>
      <c r="F113" s="30">
        <v>0</v>
      </c>
      <c r="G113" s="30">
        <v>0</v>
      </c>
      <c r="H113" s="30">
        <v>0</v>
      </c>
      <c r="I113" s="30">
        <v>0</v>
      </c>
      <c r="J113" s="35">
        <v>4.3333329999999997</v>
      </c>
    </row>
    <row r="114" spans="1:10" x14ac:dyDescent="0.2">
      <c r="A114" s="18" t="s">
        <v>136</v>
      </c>
      <c r="B114" s="17">
        <v>21</v>
      </c>
      <c r="C114" s="17">
        <v>2</v>
      </c>
      <c r="D114" s="17">
        <v>10</v>
      </c>
      <c r="E114" s="17">
        <v>6</v>
      </c>
      <c r="F114" s="17">
        <v>1</v>
      </c>
      <c r="G114" s="17">
        <v>0</v>
      </c>
      <c r="H114" s="17">
        <v>0</v>
      </c>
      <c r="I114" s="17">
        <v>2</v>
      </c>
      <c r="J114" s="34">
        <v>0</v>
      </c>
    </row>
    <row r="115" spans="1:10" x14ac:dyDescent="0.2">
      <c r="A115" s="21" t="s">
        <v>126</v>
      </c>
      <c r="B115" s="30">
        <v>100</v>
      </c>
      <c r="C115" s="30">
        <v>9.5238099999999992</v>
      </c>
      <c r="D115" s="30">
        <v>47.619047999999999</v>
      </c>
      <c r="E115" s="30">
        <v>28.571428999999998</v>
      </c>
      <c r="F115" s="30">
        <v>4.7619049999999996</v>
      </c>
      <c r="G115" s="30">
        <v>0</v>
      </c>
      <c r="H115" s="30">
        <v>0</v>
      </c>
      <c r="I115" s="30">
        <v>9.5238099999999992</v>
      </c>
      <c r="J115" s="30">
        <v>4.1052629999999999</v>
      </c>
    </row>
    <row r="116" spans="1:10" x14ac:dyDescent="0.2">
      <c r="A116" s="19" t="s">
        <v>134</v>
      </c>
      <c r="B116" s="20">
        <v>52</v>
      </c>
      <c r="C116" s="20">
        <v>2</v>
      </c>
      <c r="D116" s="20">
        <v>12</v>
      </c>
      <c r="E116" s="20">
        <v>27</v>
      </c>
      <c r="F116" s="20">
        <v>8</v>
      </c>
      <c r="G116" s="20">
        <v>0</v>
      </c>
      <c r="H116" s="20">
        <v>1</v>
      </c>
      <c r="I116" s="20">
        <v>2</v>
      </c>
      <c r="J116" s="20">
        <v>0</v>
      </c>
    </row>
    <row r="117" spans="1:10" x14ac:dyDescent="0.2">
      <c r="A117" s="21" t="s">
        <v>126</v>
      </c>
      <c r="B117" s="30">
        <v>100</v>
      </c>
      <c r="C117" s="30">
        <v>3.8461539999999999</v>
      </c>
      <c r="D117" s="30">
        <v>23.076923000000001</v>
      </c>
      <c r="E117" s="30">
        <v>51.923076999999999</v>
      </c>
      <c r="F117" s="30">
        <v>15.384615</v>
      </c>
      <c r="G117" s="30">
        <v>0</v>
      </c>
      <c r="H117" s="30">
        <v>1.9230769999999999</v>
      </c>
      <c r="I117" s="30">
        <v>3.8461539999999999</v>
      </c>
      <c r="J117" s="30">
        <v>7.88</v>
      </c>
    </row>
    <row r="118" spans="1:10" x14ac:dyDescent="0.2">
      <c r="A118" s="19" t="s">
        <v>393</v>
      </c>
      <c r="B118" s="20">
        <v>35</v>
      </c>
      <c r="C118" s="20">
        <v>2</v>
      </c>
      <c r="D118" s="20">
        <v>12</v>
      </c>
      <c r="E118" s="20">
        <v>14</v>
      </c>
      <c r="F118" s="20">
        <v>3</v>
      </c>
      <c r="G118" s="20">
        <v>0</v>
      </c>
      <c r="H118" s="20">
        <v>1</v>
      </c>
      <c r="I118" s="20">
        <v>3</v>
      </c>
      <c r="J118" s="20">
        <v>0</v>
      </c>
    </row>
    <row r="119" spans="1:10" x14ac:dyDescent="0.2">
      <c r="A119" s="21" t="s">
        <v>126</v>
      </c>
      <c r="B119" s="30">
        <v>100</v>
      </c>
      <c r="C119" s="30">
        <v>5.7142860000000004</v>
      </c>
      <c r="D119" s="30">
        <v>34.285713999999999</v>
      </c>
      <c r="E119" s="30">
        <v>40</v>
      </c>
      <c r="F119" s="30">
        <v>8.5714290000000002</v>
      </c>
      <c r="G119" s="30">
        <v>0</v>
      </c>
      <c r="H119" s="30">
        <v>2.8571430000000002</v>
      </c>
      <c r="I119" s="30">
        <v>8.5714290000000002</v>
      </c>
      <c r="J119" s="30">
        <v>5.78125</v>
      </c>
    </row>
    <row r="120" spans="1:10" x14ac:dyDescent="0.2">
      <c r="A120" s="19" t="s">
        <v>135</v>
      </c>
      <c r="B120" s="20">
        <v>39</v>
      </c>
      <c r="C120" s="20">
        <v>2</v>
      </c>
      <c r="D120" s="20">
        <v>9</v>
      </c>
      <c r="E120" s="20">
        <v>14</v>
      </c>
      <c r="F120" s="20">
        <v>3</v>
      </c>
      <c r="G120" s="20">
        <v>1</v>
      </c>
      <c r="H120" s="20">
        <v>1</v>
      </c>
      <c r="I120" s="20">
        <v>9</v>
      </c>
      <c r="J120" s="20">
        <v>0</v>
      </c>
    </row>
    <row r="121" spans="1:10" x14ac:dyDescent="0.2">
      <c r="A121" s="21" t="s">
        <v>126</v>
      </c>
      <c r="B121" s="30">
        <v>100</v>
      </c>
      <c r="C121" s="30">
        <v>5.1282050000000003</v>
      </c>
      <c r="D121" s="30">
        <v>23.076923000000001</v>
      </c>
      <c r="E121" s="30">
        <v>35.897435999999999</v>
      </c>
      <c r="F121" s="30">
        <v>7.6923079999999997</v>
      </c>
      <c r="G121" s="30">
        <v>2.5641029999999998</v>
      </c>
      <c r="H121" s="30">
        <v>2.5641029999999998</v>
      </c>
      <c r="I121" s="30">
        <v>23.076923000000001</v>
      </c>
      <c r="J121" s="30">
        <v>6.9333330000000002</v>
      </c>
    </row>
    <row r="122" spans="1:10" x14ac:dyDescent="0.2">
      <c r="A122" s="19" t="s">
        <v>868</v>
      </c>
      <c r="B122" s="20">
        <v>1</v>
      </c>
      <c r="C122" s="20">
        <v>0</v>
      </c>
      <c r="D122" s="20">
        <v>0</v>
      </c>
      <c r="E122" s="20">
        <v>0</v>
      </c>
      <c r="F122" s="20">
        <v>0</v>
      </c>
      <c r="G122" s="20">
        <v>0</v>
      </c>
      <c r="H122" s="20">
        <v>0</v>
      </c>
      <c r="I122" s="20">
        <v>1</v>
      </c>
      <c r="J122" s="20">
        <v>0</v>
      </c>
    </row>
    <row r="123" spans="1:10" x14ac:dyDescent="0.2">
      <c r="A123" s="21" t="s">
        <v>126</v>
      </c>
      <c r="B123" s="30">
        <v>100</v>
      </c>
      <c r="C123" s="30">
        <v>0</v>
      </c>
      <c r="D123" s="30">
        <v>0</v>
      </c>
      <c r="E123" s="30">
        <v>0</v>
      </c>
      <c r="F123" s="30">
        <v>0</v>
      </c>
      <c r="G123" s="30">
        <v>0</v>
      </c>
      <c r="H123" s="30">
        <v>0</v>
      </c>
      <c r="I123" s="30">
        <v>100</v>
      </c>
      <c r="J123" s="30">
        <v>0</v>
      </c>
    </row>
    <row r="124" spans="1:10" x14ac:dyDescent="0.2">
      <c r="A124" s="18" t="s">
        <v>869</v>
      </c>
      <c r="B124" s="18"/>
      <c r="C124" s="18"/>
      <c r="D124" s="18"/>
      <c r="E124" s="18"/>
      <c r="F124" s="18"/>
      <c r="G124" s="18"/>
      <c r="H124" s="18"/>
      <c r="I124" s="18"/>
      <c r="J124" s="18"/>
    </row>
    <row r="125" spans="1:10" x14ac:dyDescent="0.2">
      <c r="A125" s="19" t="s">
        <v>870</v>
      </c>
      <c r="B125" s="20">
        <v>131</v>
      </c>
      <c r="C125" s="20">
        <v>2</v>
      </c>
      <c r="D125" s="20">
        <v>52</v>
      </c>
      <c r="E125" s="20">
        <v>55</v>
      </c>
      <c r="F125" s="20">
        <v>8</v>
      </c>
      <c r="G125" s="20">
        <v>1</v>
      </c>
      <c r="H125" s="20">
        <v>2</v>
      </c>
      <c r="I125" s="20">
        <v>11</v>
      </c>
      <c r="J125" s="20">
        <v>0</v>
      </c>
    </row>
    <row r="126" spans="1:10" x14ac:dyDescent="0.2">
      <c r="A126" s="21" t="s">
        <v>126</v>
      </c>
      <c r="B126" s="30">
        <v>100</v>
      </c>
      <c r="C126" s="30">
        <v>1.526718</v>
      </c>
      <c r="D126" s="30">
        <v>39.694656000000002</v>
      </c>
      <c r="E126" s="30">
        <v>41.984732999999999</v>
      </c>
      <c r="F126" s="30">
        <v>6.1068699999999998</v>
      </c>
      <c r="G126" s="30">
        <v>0.76335900000000001</v>
      </c>
      <c r="H126" s="30">
        <v>1.526718</v>
      </c>
      <c r="I126" s="30">
        <v>8.3969470000000008</v>
      </c>
      <c r="J126" s="30">
        <v>5.891667</v>
      </c>
    </row>
    <row r="127" spans="1:10" x14ac:dyDescent="0.2">
      <c r="A127" s="19" t="s">
        <v>871</v>
      </c>
      <c r="B127" s="20">
        <v>111</v>
      </c>
      <c r="C127" s="20">
        <v>5</v>
      </c>
      <c r="D127" s="20">
        <v>17</v>
      </c>
      <c r="E127" s="20">
        <v>63</v>
      </c>
      <c r="F127" s="20">
        <v>14</v>
      </c>
      <c r="G127" s="20">
        <v>2</v>
      </c>
      <c r="H127" s="20">
        <v>6</v>
      </c>
      <c r="I127" s="20">
        <v>4</v>
      </c>
      <c r="J127" s="20">
        <v>0</v>
      </c>
    </row>
    <row r="128" spans="1:10" x14ac:dyDescent="0.2">
      <c r="A128" s="21" t="s">
        <v>126</v>
      </c>
      <c r="B128" s="30">
        <v>100</v>
      </c>
      <c r="C128" s="30">
        <v>4.504505</v>
      </c>
      <c r="D128" s="30">
        <v>15.315315</v>
      </c>
      <c r="E128" s="30">
        <v>56.756757</v>
      </c>
      <c r="F128" s="30">
        <v>12.612613</v>
      </c>
      <c r="G128" s="30">
        <v>1.8018019999999999</v>
      </c>
      <c r="H128" s="30">
        <v>5.405405</v>
      </c>
      <c r="I128" s="30">
        <v>3.6036039999999998</v>
      </c>
      <c r="J128" s="30">
        <v>8.5794390000000007</v>
      </c>
    </row>
    <row r="129" spans="1:10" x14ac:dyDescent="0.2">
      <c r="A129" s="19" t="s">
        <v>137</v>
      </c>
      <c r="B129" s="20">
        <v>11</v>
      </c>
      <c r="C129" s="20">
        <v>0</v>
      </c>
      <c r="D129" s="20">
        <v>4</v>
      </c>
      <c r="E129" s="20">
        <v>5</v>
      </c>
      <c r="F129" s="20">
        <v>1</v>
      </c>
      <c r="G129" s="20">
        <v>0</v>
      </c>
      <c r="H129" s="20">
        <v>1</v>
      </c>
      <c r="I129" s="20">
        <v>0</v>
      </c>
      <c r="J129" s="20">
        <v>0</v>
      </c>
    </row>
    <row r="130" spans="1:10" x14ac:dyDescent="0.2">
      <c r="A130" s="21" t="s">
        <v>126</v>
      </c>
      <c r="B130" s="30">
        <v>100</v>
      </c>
      <c r="C130" s="30">
        <v>0</v>
      </c>
      <c r="D130" s="30">
        <v>36.363636</v>
      </c>
      <c r="E130" s="30">
        <v>45.454545000000003</v>
      </c>
      <c r="F130" s="30">
        <v>9.0909089999999999</v>
      </c>
      <c r="G130" s="30">
        <v>0</v>
      </c>
      <c r="H130" s="30">
        <v>9.0909089999999999</v>
      </c>
      <c r="I130" s="30">
        <v>0</v>
      </c>
      <c r="J130" s="30">
        <v>7.6363640000000004</v>
      </c>
    </row>
    <row r="131" spans="1:10" x14ac:dyDescent="0.2">
      <c r="A131" s="19" t="s">
        <v>138</v>
      </c>
      <c r="B131" s="20">
        <v>66</v>
      </c>
      <c r="C131" s="20">
        <v>5</v>
      </c>
      <c r="D131" s="20">
        <v>13</v>
      </c>
      <c r="E131" s="20">
        <v>25</v>
      </c>
      <c r="F131" s="20">
        <v>8</v>
      </c>
      <c r="G131" s="20">
        <v>2</v>
      </c>
      <c r="H131" s="20">
        <v>3</v>
      </c>
      <c r="I131" s="20">
        <v>10</v>
      </c>
      <c r="J131" s="20">
        <v>0</v>
      </c>
    </row>
    <row r="132" spans="1:10" x14ac:dyDescent="0.2">
      <c r="A132" s="21" t="s">
        <v>126</v>
      </c>
      <c r="B132" s="30">
        <v>100</v>
      </c>
      <c r="C132" s="30">
        <v>7.5757580000000004</v>
      </c>
      <c r="D132" s="30">
        <v>19.69697</v>
      </c>
      <c r="E132" s="30">
        <v>37.878788</v>
      </c>
      <c r="F132" s="30">
        <v>12.121212</v>
      </c>
      <c r="G132" s="30">
        <v>3.030303</v>
      </c>
      <c r="H132" s="30">
        <v>4.5454549999999996</v>
      </c>
      <c r="I132" s="30">
        <v>15.151515</v>
      </c>
      <c r="J132" s="30">
        <v>7.1607139999999996</v>
      </c>
    </row>
    <row r="133" spans="1:10" x14ac:dyDescent="0.2">
      <c r="A133" s="19" t="s">
        <v>872</v>
      </c>
      <c r="B133" s="20">
        <v>17</v>
      </c>
      <c r="C133" s="20">
        <v>2</v>
      </c>
      <c r="D133" s="20">
        <v>1</v>
      </c>
      <c r="E133" s="20">
        <v>3</v>
      </c>
      <c r="F133" s="20">
        <v>1</v>
      </c>
      <c r="G133" s="20">
        <v>1</v>
      </c>
      <c r="H133" s="20">
        <v>2</v>
      </c>
      <c r="I133" s="20">
        <v>7</v>
      </c>
      <c r="J133" s="20">
        <v>0</v>
      </c>
    </row>
    <row r="134" spans="1:10" x14ac:dyDescent="0.2">
      <c r="A134" s="21" t="s">
        <v>126</v>
      </c>
      <c r="B134" s="30">
        <v>100</v>
      </c>
      <c r="C134" s="30">
        <v>11.764706</v>
      </c>
      <c r="D134" s="30">
        <v>5.8823530000000002</v>
      </c>
      <c r="E134" s="30">
        <v>17.647058999999999</v>
      </c>
      <c r="F134" s="30">
        <v>5.8823530000000002</v>
      </c>
      <c r="G134" s="30">
        <v>5.8823530000000002</v>
      </c>
      <c r="H134" s="30">
        <v>11.764706</v>
      </c>
      <c r="I134" s="30">
        <v>41.176470999999999</v>
      </c>
      <c r="J134" s="30">
        <v>9.3000000000000007</v>
      </c>
    </row>
    <row r="135" spans="1:10" x14ac:dyDescent="0.2">
      <c r="A135" s="19" t="s">
        <v>873</v>
      </c>
      <c r="B135" s="20">
        <v>10</v>
      </c>
      <c r="C135" s="20">
        <v>1</v>
      </c>
      <c r="D135" s="20">
        <v>4</v>
      </c>
      <c r="E135" s="20">
        <v>3</v>
      </c>
      <c r="F135" s="20">
        <v>1</v>
      </c>
      <c r="G135" s="20">
        <v>0</v>
      </c>
      <c r="H135" s="20">
        <v>0</v>
      </c>
      <c r="I135" s="20">
        <v>1</v>
      </c>
      <c r="J135" s="20">
        <v>0</v>
      </c>
    </row>
    <row r="136" spans="1:10" x14ac:dyDescent="0.2">
      <c r="A136" s="21" t="s">
        <v>126</v>
      </c>
      <c r="B136" s="30">
        <v>100</v>
      </c>
      <c r="C136" s="30">
        <v>10</v>
      </c>
      <c r="D136" s="30">
        <v>40</v>
      </c>
      <c r="E136" s="30">
        <v>30</v>
      </c>
      <c r="F136" s="30">
        <v>10</v>
      </c>
      <c r="G136" s="30">
        <v>0</v>
      </c>
      <c r="H136" s="30">
        <v>0</v>
      </c>
      <c r="I136" s="30">
        <v>10</v>
      </c>
      <c r="J136" s="30">
        <v>4.5555560000000002</v>
      </c>
    </row>
    <row r="137" spans="1:10" x14ac:dyDescent="0.2">
      <c r="A137" s="19" t="s">
        <v>1441</v>
      </c>
      <c r="B137" s="20">
        <v>174</v>
      </c>
      <c r="C137" s="20">
        <v>10</v>
      </c>
      <c r="D137" s="20">
        <v>33</v>
      </c>
      <c r="E137" s="20">
        <v>85</v>
      </c>
      <c r="F137" s="20">
        <v>18</v>
      </c>
      <c r="G137" s="20">
        <v>4</v>
      </c>
      <c r="H137" s="20">
        <v>8</v>
      </c>
      <c r="I137" s="20">
        <v>16</v>
      </c>
      <c r="J137" s="20">
        <v>0</v>
      </c>
    </row>
    <row r="138" spans="1:10" x14ac:dyDescent="0.2">
      <c r="A138" s="21" t="s">
        <v>126</v>
      </c>
      <c r="B138" s="30">
        <v>100</v>
      </c>
      <c r="C138" s="30">
        <v>5.7471259999999997</v>
      </c>
      <c r="D138" s="30">
        <v>18.965516999999998</v>
      </c>
      <c r="E138" s="30">
        <v>48.850574999999999</v>
      </c>
      <c r="F138" s="30">
        <v>10.344828</v>
      </c>
      <c r="G138" s="30">
        <v>2.298851</v>
      </c>
      <c r="H138" s="30">
        <v>4.5977009999999998</v>
      </c>
      <c r="I138" s="30">
        <v>9.1954019999999996</v>
      </c>
      <c r="J138" s="30">
        <v>7.9177220000000004</v>
      </c>
    </row>
    <row r="139" spans="1:10" x14ac:dyDescent="0.2">
      <c r="A139" s="18" t="s">
        <v>874</v>
      </c>
      <c r="B139" s="18"/>
      <c r="C139" s="18"/>
      <c r="D139" s="18"/>
      <c r="E139" s="18"/>
      <c r="F139" s="18"/>
      <c r="G139" s="18"/>
      <c r="H139" s="18"/>
      <c r="I139" s="18"/>
      <c r="J139" s="18"/>
    </row>
    <row r="140" spans="1:10" x14ac:dyDescent="0.2">
      <c r="A140" s="21" t="s">
        <v>875</v>
      </c>
      <c r="B140" s="34">
        <v>131</v>
      </c>
      <c r="C140" s="34">
        <v>2</v>
      </c>
      <c r="D140" s="34">
        <v>52</v>
      </c>
      <c r="E140" s="34">
        <v>55</v>
      </c>
      <c r="F140" s="34">
        <v>8</v>
      </c>
      <c r="G140" s="34">
        <v>1</v>
      </c>
      <c r="H140" s="34">
        <v>2</v>
      </c>
      <c r="I140" s="34">
        <v>11</v>
      </c>
      <c r="J140" s="20">
        <v>0</v>
      </c>
    </row>
    <row r="141" spans="1:10" x14ac:dyDescent="0.2">
      <c r="A141" s="21" t="s">
        <v>126</v>
      </c>
      <c r="B141" s="30">
        <v>100</v>
      </c>
      <c r="C141" s="30">
        <v>1.526718</v>
      </c>
      <c r="D141" s="30">
        <v>39.694656000000002</v>
      </c>
      <c r="E141" s="30">
        <v>41.984732999999999</v>
      </c>
      <c r="F141" s="30">
        <v>6.1068699999999998</v>
      </c>
      <c r="G141" s="30">
        <v>0.76335900000000001</v>
      </c>
      <c r="H141" s="30">
        <v>1.526718</v>
      </c>
      <c r="I141" s="30">
        <v>8.3969470000000008</v>
      </c>
      <c r="J141" s="30">
        <v>5.891667</v>
      </c>
    </row>
    <row r="142" spans="1:10" x14ac:dyDescent="0.2">
      <c r="A142" s="21" t="s">
        <v>876</v>
      </c>
      <c r="B142" s="34">
        <v>114</v>
      </c>
      <c r="C142" s="34">
        <v>3</v>
      </c>
      <c r="D142" s="34">
        <v>22</v>
      </c>
      <c r="E142" s="34">
        <v>65</v>
      </c>
      <c r="F142" s="34">
        <v>11</v>
      </c>
      <c r="G142" s="34">
        <v>3</v>
      </c>
      <c r="H142" s="34">
        <v>4</v>
      </c>
      <c r="I142" s="34">
        <v>6</v>
      </c>
      <c r="J142" s="20">
        <v>0</v>
      </c>
    </row>
    <row r="143" spans="1:10" x14ac:dyDescent="0.2">
      <c r="A143" s="21" t="s">
        <v>126</v>
      </c>
      <c r="B143" s="30">
        <v>100</v>
      </c>
      <c r="C143" s="30">
        <v>2.6315789999999999</v>
      </c>
      <c r="D143" s="30">
        <v>19.298245999999999</v>
      </c>
      <c r="E143" s="30">
        <v>57.017544000000001</v>
      </c>
      <c r="F143" s="30">
        <v>9.6491229999999995</v>
      </c>
      <c r="G143" s="30">
        <v>2.6315789999999999</v>
      </c>
      <c r="H143" s="30">
        <v>3.508772</v>
      </c>
      <c r="I143" s="30">
        <v>5.2631579999999998</v>
      </c>
      <c r="J143" s="30">
        <v>7.7777779999999996</v>
      </c>
    </row>
    <row r="144" spans="1:10" x14ac:dyDescent="0.2">
      <c r="A144" s="19" t="s">
        <v>877</v>
      </c>
      <c r="B144" s="20">
        <v>30</v>
      </c>
      <c r="C144" s="20">
        <v>4</v>
      </c>
      <c r="D144" s="20">
        <v>4</v>
      </c>
      <c r="E144" s="20">
        <v>12</v>
      </c>
      <c r="F144" s="20">
        <v>4</v>
      </c>
      <c r="G144" s="20">
        <v>1</v>
      </c>
      <c r="H144" s="20">
        <v>1</v>
      </c>
      <c r="I144" s="20">
        <v>4</v>
      </c>
      <c r="J144" s="20">
        <v>0</v>
      </c>
    </row>
    <row r="145" spans="1:10" x14ac:dyDescent="0.2">
      <c r="A145" s="21" t="s">
        <v>126</v>
      </c>
      <c r="B145" s="30">
        <v>100</v>
      </c>
      <c r="C145" s="30">
        <v>13.333333</v>
      </c>
      <c r="D145" s="30">
        <v>13.333333</v>
      </c>
      <c r="E145" s="30">
        <v>40</v>
      </c>
      <c r="F145" s="30">
        <v>13.333333</v>
      </c>
      <c r="G145" s="30">
        <v>3.3333330000000001</v>
      </c>
      <c r="H145" s="30">
        <v>3.3333330000000001</v>
      </c>
      <c r="I145" s="30">
        <v>13.333333</v>
      </c>
      <c r="J145" s="30">
        <v>6.461538</v>
      </c>
    </row>
    <row r="146" spans="1:10" x14ac:dyDescent="0.2">
      <c r="A146" s="19" t="s">
        <v>878</v>
      </c>
      <c r="B146" s="20">
        <v>12</v>
      </c>
      <c r="C146" s="20">
        <v>0</v>
      </c>
      <c r="D146" s="20">
        <v>3</v>
      </c>
      <c r="E146" s="20">
        <v>4</v>
      </c>
      <c r="F146" s="20">
        <v>1</v>
      </c>
      <c r="G146" s="20">
        <v>0</v>
      </c>
      <c r="H146" s="20">
        <v>1</v>
      </c>
      <c r="I146" s="20">
        <v>3</v>
      </c>
      <c r="J146" s="20">
        <v>0</v>
      </c>
    </row>
    <row r="147" spans="1:10" x14ac:dyDescent="0.2">
      <c r="A147" s="21" t="s">
        <v>126</v>
      </c>
      <c r="B147" s="30">
        <v>100</v>
      </c>
      <c r="C147" s="30">
        <v>0</v>
      </c>
      <c r="D147" s="30">
        <v>25</v>
      </c>
      <c r="E147" s="30">
        <v>33.333333000000003</v>
      </c>
      <c r="F147" s="30">
        <v>8.3333329999999997</v>
      </c>
      <c r="G147" s="30">
        <v>0</v>
      </c>
      <c r="H147" s="30">
        <v>8.3333329999999997</v>
      </c>
      <c r="I147" s="30">
        <v>25</v>
      </c>
      <c r="J147" s="30">
        <v>7.8888889999999998</v>
      </c>
    </row>
    <row r="148" spans="1:10" x14ac:dyDescent="0.2">
      <c r="A148" s="19" t="s">
        <v>879</v>
      </c>
      <c r="B148" s="20">
        <v>3</v>
      </c>
      <c r="C148" s="20">
        <v>1</v>
      </c>
      <c r="D148" s="20">
        <v>0</v>
      </c>
      <c r="E148" s="20">
        <v>1</v>
      </c>
      <c r="F148" s="20">
        <v>0</v>
      </c>
      <c r="G148" s="20">
        <v>0</v>
      </c>
      <c r="H148" s="20">
        <v>1</v>
      </c>
      <c r="I148" s="20">
        <v>0</v>
      </c>
      <c r="J148" s="20">
        <v>0</v>
      </c>
    </row>
    <row r="149" spans="1:10" x14ac:dyDescent="0.2">
      <c r="A149" s="21" t="s">
        <v>126</v>
      </c>
      <c r="B149" s="30">
        <v>100</v>
      </c>
      <c r="C149" s="30">
        <v>33.333333000000003</v>
      </c>
      <c r="D149" s="30">
        <v>0</v>
      </c>
      <c r="E149" s="30">
        <v>33.333333000000003</v>
      </c>
      <c r="F149" s="30">
        <v>0</v>
      </c>
      <c r="G149" s="30">
        <v>0</v>
      </c>
      <c r="H149" s="30">
        <v>33.333333000000003</v>
      </c>
      <c r="I149" s="30">
        <v>0</v>
      </c>
      <c r="J149" s="30">
        <v>9.6666670000000003</v>
      </c>
    </row>
    <row r="150" spans="1:10" x14ac:dyDescent="0.2">
      <c r="A150" s="19" t="s">
        <v>880</v>
      </c>
      <c r="B150" s="20">
        <v>2</v>
      </c>
      <c r="C150" s="20">
        <v>2</v>
      </c>
      <c r="D150" s="20">
        <v>0</v>
      </c>
      <c r="E150" s="20">
        <v>0</v>
      </c>
      <c r="F150" s="20">
        <v>0</v>
      </c>
      <c r="G150" s="20">
        <v>0</v>
      </c>
      <c r="H150" s="20">
        <v>0</v>
      </c>
      <c r="I150" s="20">
        <v>0</v>
      </c>
      <c r="J150" s="20">
        <v>0</v>
      </c>
    </row>
    <row r="151" spans="1:10" x14ac:dyDescent="0.2">
      <c r="A151" s="21" t="s">
        <v>126</v>
      </c>
      <c r="B151" s="30">
        <v>100</v>
      </c>
      <c r="C151" s="30">
        <v>100</v>
      </c>
      <c r="D151" s="30">
        <v>0</v>
      </c>
      <c r="E151" s="30">
        <v>0</v>
      </c>
      <c r="F151" s="30">
        <v>0</v>
      </c>
      <c r="G151" s="30">
        <v>0</v>
      </c>
      <c r="H151" s="30">
        <v>0</v>
      </c>
      <c r="I151" s="30">
        <v>0</v>
      </c>
      <c r="J151" s="33">
        <v>0</v>
      </c>
    </row>
    <row r="152" spans="1:10" x14ac:dyDescent="0.2">
      <c r="A152" s="19" t="s">
        <v>881</v>
      </c>
      <c r="B152" s="20">
        <v>2</v>
      </c>
      <c r="C152" s="20">
        <v>0</v>
      </c>
      <c r="D152" s="20">
        <v>0</v>
      </c>
      <c r="E152" s="20">
        <v>0</v>
      </c>
      <c r="F152" s="20">
        <v>0</v>
      </c>
      <c r="G152" s="20">
        <v>0</v>
      </c>
      <c r="H152" s="20">
        <v>0</v>
      </c>
      <c r="I152" s="20">
        <v>2</v>
      </c>
      <c r="J152" s="20">
        <v>0</v>
      </c>
    </row>
    <row r="153" spans="1:10" x14ac:dyDescent="0.2">
      <c r="A153" s="21" t="s">
        <v>126</v>
      </c>
      <c r="B153" s="30">
        <v>100</v>
      </c>
      <c r="C153" s="30">
        <v>0</v>
      </c>
      <c r="D153" s="30">
        <v>0</v>
      </c>
      <c r="E153" s="30">
        <v>0</v>
      </c>
      <c r="F153" s="30">
        <v>0</v>
      </c>
      <c r="G153" s="30">
        <v>0</v>
      </c>
      <c r="H153" s="30">
        <v>0</v>
      </c>
      <c r="I153" s="30">
        <v>100</v>
      </c>
      <c r="J153" s="30">
        <v>0</v>
      </c>
    </row>
    <row r="154" spans="1:10" x14ac:dyDescent="0.2">
      <c r="A154" s="19" t="s">
        <v>882</v>
      </c>
      <c r="B154" s="20">
        <v>0</v>
      </c>
      <c r="C154" s="20">
        <v>0</v>
      </c>
      <c r="D154" s="20">
        <v>0</v>
      </c>
      <c r="E154" s="20">
        <v>0</v>
      </c>
      <c r="F154" s="20">
        <v>0</v>
      </c>
      <c r="G154" s="20">
        <v>0</v>
      </c>
      <c r="H154" s="20">
        <v>0</v>
      </c>
      <c r="I154" s="20">
        <v>0</v>
      </c>
      <c r="J154" s="20">
        <v>0</v>
      </c>
    </row>
    <row r="155" spans="1:10" x14ac:dyDescent="0.2">
      <c r="A155" s="21" t="s">
        <v>126</v>
      </c>
      <c r="B155" s="30">
        <v>0</v>
      </c>
      <c r="C155" s="30">
        <v>0</v>
      </c>
      <c r="D155" s="30">
        <v>0</v>
      </c>
      <c r="E155" s="30">
        <v>0</v>
      </c>
      <c r="F155" s="30">
        <v>0</v>
      </c>
      <c r="G155" s="30">
        <v>0</v>
      </c>
      <c r="H155" s="30">
        <v>0</v>
      </c>
      <c r="I155" s="30">
        <v>0</v>
      </c>
      <c r="J155" s="30">
        <v>0</v>
      </c>
    </row>
    <row r="156" spans="1:10" x14ac:dyDescent="0.2">
      <c r="A156" s="19" t="s">
        <v>883</v>
      </c>
      <c r="B156" s="20">
        <v>0</v>
      </c>
      <c r="C156" s="20">
        <v>0</v>
      </c>
      <c r="D156" s="20">
        <v>0</v>
      </c>
      <c r="E156" s="20">
        <v>0</v>
      </c>
      <c r="F156" s="20">
        <v>0</v>
      </c>
      <c r="G156" s="20">
        <v>0</v>
      </c>
      <c r="H156" s="20">
        <v>0</v>
      </c>
      <c r="I156" s="20">
        <v>0</v>
      </c>
      <c r="J156" s="20">
        <v>0</v>
      </c>
    </row>
    <row r="157" spans="1:10" x14ac:dyDescent="0.2">
      <c r="A157" s="21" t="s">
        <v>126</v>
      </c>
      <c r="B157" s="30">
        <v>0</v>
      </c>
      <c r="C157" s="30">
        <v>0</v>
      </c>
      <c r="D157" s="30">
        <v>0</v>
      </c>
      <c r="E157" s="30">
        <v>0</v>
      </c>
      <c r="F157" s="30">
        <v>0</v>
      </c>
      <c r="G157" s="30">
        <v>0</v>
      </c>
      <c r="H157" s="30">
        <v>0</v>
      </c>
      <c r="I157" s="30">
        <v>0</v>
      </c>
      <c r="J157" s="30">
        <v>0</v>
      </c>
    </row>
    <row r="158" spans="1:10" x14ac:dyDescent="0.2">
      <c r="A158" s="19" t="s">
        <v>884</v>
      </c>
      <c r="B158" s="20">
        <v>1</v>
      </c>
      <c r="C158" s="20">
        <v>0</v>
      </c>
      <c r="D158" s="20">
        <v>0</v>
      </c>
      <c r="E158" s="20">
        <v>0</v>
      </c>
      <c r="F158" s="20">
        <v>1</v>
      </c>
      <c r="G158" s="20">
        <v>0</v>
      </c>
      <c r="H158" s="20">
        <v>0</v>
      </c>
      <c r="I158" s="20">
        <v>0</v>
      </c>
      <c r="J158" s="20">
        <v>0</v>
      </c>
    </row>
    <row r="159" spans="1:10" x14ac:dyDescent="0.2">
      <c r="A159" s="21" t="s">
        <v>126</v>
      </c>
      <c r="B159" s="30">
        <v>100</v>
      </c>
      <c r="C159" s="30">
        <v>0</v>
      </c>
      <c r="D159" s="30">
        <v>0</v>
      </c>
      <c r="E159" s="30">
        <v>0</v>
      </c>
      <c r="F159" s="30">
        <v>100</v>
      </c>
      <c r="G159" s="30">
        <v>0</v>
      </c>
      <c r="H159" s="30">
        <v>0</v>
      </c>
      <c r="I159" s="30">
        <v>0</v>
      </c>
      <c r="J159" s="30">
        <v>10</v>
      </c>
    </row>
    <row r="160" spans="1:10" x14ac:dyDescent="0.2">
      <c r="A160" s="19" t="s">
        <v>873</v>
      </c>
      <c r="B160" s="20">
        <v>20</v>
      </c>
      <c r="C160" s="20">
        <v>1</v>
      </c>
      <c r="D160" s="20">
        <v>8</v>
      </c>
      <c r="E160" s="20">
        <v>6</v>
      </c>
      <c r="F160" s="20">
        <v>2</v>
      </c>
      <c r="G160" s="20">
        <v>0</v>
      </c>
      <c r="H160" s="20">
        <v>1</v>
      </c>
      <c r="I160" s="20">
        <v>2</v>
      </c>
      <c r="J160" s="20">
        <v>0</v>
      </c>
    </row>
    <row r="161" spans="1:10" x14ac:dyDescent="0.2">
      <c r="A161" s="21" t="s">
        <v>126</v>
      </c>
      <c r="B161" s="30">
        <v>100</v>
      </c>
      <c r="C161" s="30">
        <v>5</v>
      </c>
      <c r="D161" s="30">
        <v>40</v>
      </c>
      <c r="E161" s="30">
        <v>30</v>
      </c>
      <c r="F161" s="30">
        <v>10</v>
      </c>
      <c r="G161" s="30">
        <v>0</v>
      </c>
      <c r="H161" s="30">
        <v>5</v>
      </c>
      <c r="I161" s="30">
        <v>10</v>
      </c>
      <c r="J161" s="30">
        <v>9.6666670000000003</v>
      </c>
    </row>
    <row r="162" spans="1:10" x14ac:dyDescent="0.2">
      <c r="A162" s="18" t="s">
        <v>885</v>
      </c>
      <c r="B162" s="18"/>
      <c r="C162" s="18"/>
      <c r="D162" s="18"/>
      <c r="E162" s="18"/>
      <c r="F162" s="18"/>
      <c r="G162" s="18"/>
      <c r="H162" s="18"/>
      <c r="I162" s="18"/>
      <c r="J162" s="18"/>
    </row>
    <row r="163" spans="1:10" x14ac:dyDescent="0.2">
      <c r="A163" s="19" t="s">
        <v>886</v>
      </c>
      <c r="B163" s="20">
        <v>0</v>
      </c>
      <c r="C163" s="20">
        <v>0</v>
      </c>
      <c r="D163" s="20">
        <v>0</v>
      </c>
      <c r="E163" s="20">
        <v>0</v>
      </c>
      <c r="F163" s="20">
        <v>0</v>
      </c>
      <c r="G163" s="20">
        <v>0</v>
      </c>
      <c r="H163" s="20">
        <v>0</v>
      </c>
      <c r="I163" s="20">
        <v>0</v>
      </c>
      <c r="J163" s="20">
        <v>0</v>
      </c>
    </row>
    <row r="164" spans="1:10" x14ac:dyDescent="0.2">
      <c r="A164" s="21" t="s">
        <v>126</v>
      </c>
      <c r="B164" s="30">
        <v>0</v>
      </c>
      <c r="C164" s="30">
        <v>0</v>
      </c>
      <c r="D164" s="30">
        <v>0</v>
      </c>
      <c r="E164" s="30">
        <v>0</v>
      </c>
      <c r="F164" s="30">
        <v>0</v>
      </c>
      <c r="G164" s="30">
        <v>0</v>
      </c>
      <c r="H164" s="30">
        <v>0</v>
      </c>
      <c r="I164" s="30">
        <v>0</v>
      </c>
      <c r="J164" s="30">
        <v>0</v>
      </c>
    </row>
    <row r="165" spans="1:10" x14ac:dyDescent="0.2">
      <c r="A165" s="19" t="s">
        <v>139</v>
      </c>
      <c r="B165" s="20">
        <v>0</v>
      </c>
      <c r="C165" s="20">
        <v>0</v>
      </c>
      <c r="D165" s="20">
        <v>0</v>
      </c>
      <c r="E165" s="20">
        <v>0</v>
      </c>
      <c r="F165" s="20">
        <v>0</v>
      </c>
      <c r="G165" s="20">
        <v>0</v>
      </c>
      <c r="H165" s="20">
        <v>0</v>
      </c>
      <c r="I165" s="20">
        <v>0</v>
      </c>
      <c r="J165" s="20">
        <v>0</v>
      </c>
    </row>
    <row r="166" spans="1:10" x14ac:dyDescent="0.2">
      <c r="A166" s="21" t="s">
        <v>126</v>
      </c>
      <c r="B166" s="30">
        <v>0</v>
      </c>
      <c r="C166" s="30">
        <v>0</v>
      </c>
      <c r="D166" s="30">
        <v>0</v>
      </c>
      <c r="E166" s="30">
        <v>0</v>
      </c>
      <c r="F166" s="30">
        <v>0</v>
      </c>
      <c r="G166" s="30">
        <v>0</v>
      </c>
      <c r="H166" s="30">
        <v>0</v>
      </c>
      <c r="I166" s="30">
        <v>0</v>
      </c>
      <c r="J166" s="30">
        <v>0</v>
      </c>
    </row>
    <row r="167" spans="1:10" x14ac:dyDescent="0.2">
      <c r="A167" s="19" t="s">
        <v>887</v>
      </c>
      <c r="B167" s="20">
        <v>59</v>
      </c>
      <c r="C167" s="20">
        <v>1</v>
      </c>
      <c r="D167" s="20">
        <v>23</v>
      </c>
      <c r="E167" s="20">
        <v>19</v>
      </c>
      <c r="F167" s="20">
        <v>7</v>
      </c>
      <c r="G167" s="20">
        <v>1</v>
      </c>
      <c r="H167" s="20">
        <v>6</v>
      </c>
      <c r="I167" s="20">
        <v>2</v>
      </c>
      <c r="J167" s="20">
        <v>0</v>
      </c>
    </row>
    <row r="168" spans="1:10" x14ac:dyDescent="0.2">
      <c r="A168" s="21" t="s">
        <v>126</v>
      </c>
      <c r="B168" s="30">
        <v>100</v>
      </c>
      <c r="C168" s="30">
        <v>1.6949149999999999</v>
      </c>
      <c r="D168" s="30">
        <v>38.983051000000003</v>
      </c>
      <c r="E168" s="30">
        <v>32.203389999999999</v>
      </c>
      <c r="F168" s="30">
        <v>11.864407</v>
      </c>
      <c r="G168" s="30">
        <v>1.6949149999999999</v>
      </c>
      <c r="H168" s="30">
        <v>10.169492</v>
      </c>
      <c r="I168" s="30">
        <v>3.389831</v>
      </c>
      <c r="J168" s="30">
        <v>10</v>
      </c>
    </row>
    <row r="169" spans="1:10" x14ac:dyDescent="0.2">
      <c r="A169" s="19" t="s">
        <v>140</v>
      </c>
      <c r="B169" s="20">
        <v>194</v>
      </c>
      <c r="C169" s="20">
        <v>0</v>
      </c>
      <c r="D169" s="20">
        <v>44</v>
      </c>
      <c r="E169" s="20">
        <v>117</v>
      </c>
      <c r="F169" s="20">
        <v>19</v>
      </c>
      <c r="G169" s="20">
        <v>4</v>
      </c>
      <c r="H169" s="20">
        <v>3</v>
      </c>
      <c r="I169" s="20">
        <v>7</v>
      </c>
      <c r="J169" s="20">
        <v>0</v>
      </c>
    </row>
    <row r="170" spans="1:10" x14ac:dyDescent="0.2">
      <c r="A170" s="21" t="s">
        <v>126</v>
      </c>
      <c r="B170" s="30">
        <v>100</v>
      </c>
      <c r="C170" s="30">
        <v>0</v>
      </c>
      <c r="D170" s="30">
        <v>22.680412</v>
      </c>
      <c r="E170" s="30">
        <v>60.309277999999999</v>
      </c>
      <c r="F170" s="30">
        <v>9.7938139999999994</v>
      </c>
      <c r="G170" s="30">
        <v>2.0618560000000001</v>
      </c>
      <c r="H170" s="30">
        <v>1.546392</v>
      </c>
      <c r="I170" s="30">
        <v>3.608247</v>
      </c>
      <c r="J170" s="30">
        <v>6.9786099999999998</v>
      </c>
    </row>
    <row r="171" spans="1:10" x14ac:dyDescent="0.2">
      <c r="A171" s="19" t="s">
        <v>141</v>
      </c>
      <c r="B171" s="20">
        <v>16</v>
      </c>
      <c r="C171" s="20">
        <v>0</v>
      </c>
      <c r="D171" s="20">
        <v>13</v>
      </c>
      <c r="E171" s="20">
        <v>3</v>
      </c>
      <c r="F171" s="20">
        <v>0</v>
      </c>
      <c r="G171" s="20">
        <v>0</v>
      </c>
      <c r="H171" s="20">
        <v>0</v>
      </c>
      <c r="I171" s="20">
        <v>0</v>
      </c>
      <c r="J171" s="20">
        <v>0</v>
      </c>
    </row>
    <row r="172" spans="1:10" x14ac:dyDescent="0.2">
      <c r="A172" s="21" t="s">
        <v>126</v>
      </c>
      <c r="B172" s="30">
        <v>100</v>
      </c>
      <c r="C172" s="30">
        <v>0</v>
      </c>
      <c r="D172" s="30">
        <v>81.25</v>
      </c>
      <c r="E172" s="30">
        <v>18.75</v>
      </c>
      <c r="F172" s="30">
        <v>0</v>
      </c>
      <c r="G172" s="30">
        <v>0</v>
      </c>
      <c r="H172" s="30">
        <v>0</v>
      </c>
      <c r="I172" s="30">
        <v>0</v>
      </c>
      <c r="J172" s="30">
        <v>2.75</v>
      </c>
    </row>
    <row r="173" spans="1:10" x14ac:dyDescent="0.2">
      <c r="A173" s="19" t="s">
        <v>849</v>
      </c>
      <c r="B173" s="20">
        <v>46</v>
      </c>
      <c r="C173" s="20">
        <v>12</v>
      </c>
      <c r="D173" s="20">
        <v>9</v>
      </c>
      <c r="E173" s="20">
        <v>4</v>
      </c>
      <c r="F173" s="20">
        <v>1</v>
      </c>
      <c r="G173" s="20">
        <v>0</v>
      </c>
      <c r="H173" s="20">
        <v>1</v>
      </c>
      <c r="I173" s="20">
        <v>19</v>
      </c>
      <c r="J173" s="20">
        <v>0</v>
      </c>
    </row>
    <row r="174" spans="1:10" x14ac:dyDescent="0.2">
      <c r="A174" s="21" t="s">
        <v>126</v>
      </c>
      <c r="B174" s="30">
        <v>100</v>
      </c>
      <c r="C174" s="30">
        <v>26.086957000000002</v>
      </c>
      <c r="D174" s="30">
        <v>19.565217000000001</v>
      </c>
      <c r="E174" s="30">
        <v>8.6956520000000008</v>
      </c>
      <c r="F174" s="30">
        <v>2.1739130000000002</v>
      </c>
      <c r="G174" s="30">
        <v>0</v>
      </c>
      <c r="H174" s="30">
        <v>2.1739130000000002</v>
      </c>
      <c r="I174" s="30">
        <v>41.304347999999997</v>
      </c>
      <c r="J174" s="30">
        <v>2.9629629999999998</v>
      </c>
    </row>
    <row r="175" spans="1:10" x14ac:dyDescent="0.2">
      <c r="A175" s="19" t="s">
        <v>873</v>
      </c>
      <c r="B175" s="20">
        <v>0</v>
      </c>
      <c r="C175" s="20">
        <v>0</v>
      </c>
      <c r="D175" s="20">
        <v>0</v>
      </c>
      <c r="E175" s="20">
        <v>0</v>
      </c>
      <c r="F175" s="20">
        <v>0</v>
      </c>
      <c r="G175" s="20">
        <v>0</v>
      </c>
      <c r="H175" s="20">
        <v>0</v>
      </c>
      <c r="I175" s="20">
        <v>0</v>
      </c>
      <c r="J175" s="20">
        <v>0</v>
      </c>
    </row>
    <row r="176" spans="1:10" x14ac:dyDescent="0.2">
      <c r="A176" s="21" t="s">
        <v>126</v>
      </c>
      <c r="B176" s="30">
        <v>0</v>
      </c>
      <c r="C176" s="30">
        <v>0</v>
      </c>
      <c r="D176" s="30">
        <v>0</v>
      </c>
      <c r="E176" s="30">
        <v>0</v>
      </c>
      <c r="F176" s="30">
        <v>0</v>
      </c>
      <c r="G176" s="30">
        <v>0</v>
      </c>
      <c r="H176" s="30">
        <v>0</v>
      </c>
      <c r="I176" s="30">
        <v>0</v>
      </c>
      <c r="J176" s="30">
        <v>0</v>
      </c>
    </row>
    <row r="177" spans="1:10" x14ac:dyDescent="0.2">
      <c r="A177" s="18" t="s">
        <v>888</v>
      </c>
      <c r="B177" s="18"/>
      <c r="C177" s="18"/>
      <c r="D177" s="18"/>
      <c r="E177" s="18"/>
      <c r="F177" s="18"/>
      <c r="G177" s="18"/>
      <c r="H177" s="18"/>
      <c r="I177" s="18"/>
      <c r="J177" s="18"/>
    </row>
    <row r="178" spans="1:10" x14ac:dyDescent="0.2">
      <c r="A178" s="19" t="s">
        <v>889</v>
      </c>
      <c r="B178" s="20">
        <v>0</v>
      </c>
      <c r="C178" s="20">
        <v>0</v>
      </c>
      <c r="D178" s="20">
        <v>0</v>
      </c>
      <c r="E178" s="20">
        <v>0</v>
      </c>
      <c r="F178" s="20">
        <v>0</v>
      </c>
      <c r="G178" s="20">
        <v>0</v>
      </c>
      <c r="H178" s="20">
        <v>0</v>
      </c>
      <c r="I178" s="20">
        <v>0</v>
      </c>
      <c r="J178" s="20">
        <v>0</v>
      </c>
    </row>
    <row r="179" spans="1:10" x14ac:dyDescent="0.2">
      <c r="A179" s="21" t="s">
        <v>126</v>
      </c>
      <c r="B179" s="30">
        <v>0</v>
      </c>
      <c r="C179" s="30">
        <v>0</v>
      </c>
      <c r="D179" s="30">
        <v>0</v>
      </c>
      <c r="E179" s="30">
        <v>0</v>
      </c>
      <c r="F179" s="30">
        <v>0</v>
      </c>
      <c r="G179" s="30">
        <v>0</v>
      </c>
      <c r="H179" s="30">
        <v>0</v>
      </c>
      <c r="I179" s="30">
        <v>0</v>
      </c>
      <c r="J179" s="30">
        <v>0</v>
      </c>
    </row>
    <row r="180" spans="1:10" x14ac:dyDescent="0.2">
      <c r="A180" s="19" t="s">
        <v>890</v>
      </c>
      <c r="B180" s="20">
        <v>0</v>
      </c>
      <c r="C180" s="20">
        <v>0</v>
      </c>
      <c r="D180" s="20">
        <v>0</v>
      </c>
      <c r="E180" s="20">
        <v>0</v>
      </c>
      <c r="F180" s="20">
        <v>0</v>
      </c>
      <c r="G180" s="20">
        <v>0</v>
      </c>
      <c r="H180" s="20">
        <v>0</v>
      </c>
      <c r="I180" s="20">
        <v>0</v>
      </c>
      <c r="J180" s="20">
        <v>0</v>
      </c>
    </row>
    <row r="181" spans="1:10" x14ac:dyDescent="0.2">
      <c r="A181" s="21" t="s">
        <v>126</v>
      </c>
      <c r="B181" s="30">
        <v>0</v>
      </c>
      <c r="C181" s="30">
        <v>0</v>
      </c>
      <c r="D181" s="30">
        <v>0</v>
      </c>
      <c r="E181" s="30">
        <v>0</v>
      </c>
      <c r="F181" s="30">
        <v>0</v>
      </c>
      <c r="G181" s="30">
        <v>0</v>
      </c>
      <c r="H181" s="30">
        <v>0</v>
      </c>
      <c r="I181" s="30">
        <v>0</v>
      </c>
      <c r="J181" s="30">
        <v>0</v>
      </c>
    </row>
    <row r="182" spans="1:10" x14ac:dyDescent="0.2">
      <c r="A182" s="19" t="s">
        <v>891</v>
      </c>
      <c r="B182" s="20">
        <v>0</v>
      </c>
      <c r="C182" s="20">
        <v>0</v>
      </c>
      <c r="D182" s="20">
        <v>0</v>
      </c>
      <c r="E182" s="20">
        <v>0</v>
      </c>
      <c r="F182" s="20">
        <v>0</v>
      </c>
      <c r="G182" s="20">
        <v>0</v>
      </c>
      <c r="H182" s="20">
        <v>0</v>
      </c>
      <c r="I182" s="20">
        <v>0</v>
      </c>
      <c r="J182" s="20">
        <v>0</v>
      </c>
    </row>
    <row r="183" spans="1:10" x14ac:dyDescent="0.2">
      <c r="A183" s="21" t="s">
        <v>126</v>
      </c>
      <c r="B183" s="30">
        <v>0</v>
      </c>
      <c r="C183" s="30">
        <v>0</v>
      </c>
      <c r="D183" s="30">
        <v>0</v>
      </c>
      <c r="E183" s="30">
        <v>0</v>
      </c>
      <c r="F183" s="30">
        <v>0</v>
      </c>
      <c r="G183" s="30">
        <v>0</v>
      </c>
      <c r="H183" s="30">
        <v>0</v>
      </c>
      <c r="I183" s="30">
        <v>0</v>
      </c>
      <c r="J183" s="30">
        <v>0</v>
      </c>
    </row>
    <row r="184" spans="1:10" x14ac:dyDescent="0.2">
      <c r="A184" s="19" t="s">
        <v>892</v>
      </c>
      <c r="B184" s="20">
        <v>0</v>
      </c>
      <c r="C184" s="20">
        <v>0</v>
      </c>
      <c r="D184" s="20">
        <v>0</v>
      </c>
      <c r="E184" s="20">
        <v>0</v>
      </c>
      <c r="F184" s="20">
        <v>0</v>
      </c>
      <c r="G184" s="20">
        <v>0</v>
      </c>
      <c r="H184" s="20">
        <v>0</v>
      </c>
      <c r="I184" s="20">
        <v>0</v>
      </c>
      <c r="J184" s="20">
        <v>0</v>
      </c>
    </row>
    <row r="185" spans="1:10" x14ac:dyDescent="0.2">
      <c r="A185" s="21" t="s">
        <v>126</v>
      </c>
      <c r="B185" s="30">
        <v>0</v>
      </c>
      <c r="C185" s="30">
        <v>0</v>
      </c>
      <c r="D185" s="30">
        <v>0</v>
      </c>
      <c r="E185" s="30">
        <v>0</v>
      </c>
      <c r="F185" s="30">
        <v>0</v>
      </c>
      <c r="G185" s="30">
        <v>0</v>
      </c>
      <c r="H185" s="30">
        <v>0</v>
      </c>
      <c r="I185" s="30">
        <v>0</v>
      </c>
      <c r="J185" s="30">
        <v>0</v>
      </c>
    </row>
    <row r="186" spans="1:10" x14ac:dyDescent="0.2">
      <c r="A186" s="19" t="s">
        <v>893</v>
      </c>
      <c r="B186" s="20">
        <v>0</v>
      </c>
      <c r="C186" s="20">
        <v>0</v>
      </c>
      <c r="D186" s="20">
        <v>0</v>
      </c>
      <c r="E186" s="20">
        <v>0</v>
      </c>
      <c r="F186" s="20">
        <v>0</v>
      </c>
      <c r="G186" s="20">
        <v>0</v>
      </c>
      <c r="H186" s="20">
        <v>0</v>
      </c>
      <c r="I186" s="20">
        <v>0</v>
      </c>
      <c r="J186" s="20">
        <v>0</v>
      </c>
    </row>
    <row r="187" spans="1:10" x14ac:dyDescent="0.2">
      <c r="A187" s="21" t="s">
        <v>126</v>
      </c>
      <c r="B187" s="30">
        <v>0</v>
      </c>
      <c r="C187" s="30">
        <v>0</v>
      </c>
      <c r="D187" s="30">
        <v>0</v>
      </c>
      <c r="E187" s="30">
        <v>0</v>
      </c>
      <c r="F187" s="30">
        <v>0</v>
      </c>
      <c r="G187" s="30">
        <v>0</v>
      </c>
      <c r="H187" s="30">
        <v>0</v>
      </c>
      <c r="I187" s="30">
        <v>0</v>
      </c>
      <c r="J187" s="30">
        <v>0</v>
      </c>
    </row>
    <row r="188" spans="1:10" x14ac:dyDescent="0.2">
      <c r="A188" s="19" t="s">
        <v>894</v>
      </c>
      <c r="B188" s="20">
        <v>0</v>
      </c>
      <c r="C188" s="20">
        <v>0</v>
      </c>
      <c r="D188" s="20">
        <v>0</v>
      </c>
      <c r="E188" s="20">
        <v>0</v>
      </c>
      <c r="F188" s="20">
        <v>0</v>
      </c>
      <c r="G188" s="20">
        <v>0</v>
      </c>
      <c r="H188" s="20">
        <v>0</v>
      </c>
      <c r="I188" s="20">
        <v>0</v>
      </c>
      <c r="J188" s="20">
        <v>0</v>
      </c>
    </row>
    <row r="189" spans="1:10" x14ac:dyDescent="0.2">
      <c r="A189" s="21" t="s">
        <v>126</v>
      </c>
      <c r="B189" s="30">
        <v>0</v>
      </c>
      <c r="C189" s="30">
        <v>0</v>
      </c>
      <c r="D189" s="30">
        <v>0</v>
      </c>
      <c r="E189" s="30">
        <v>0</v>
      </c>
      <c r="F189" s="30">
        <v>0</v>
      </c>
      <c r="G189" s="30">
        <v>0</v>
      </c>
      <c r="H189" s="30">
        <v>0</v>
      </c>
      <c r="I189" s="30">
        <v>0</v>
      </c>
      <c r="J189" s="30">
        <v>0</v>
      </c>
    </row>
    <row r="190" spans="1:10" x14ac:dyDescent="0.2">
      <c r="A190" s="19" t="s">
        <v>873</v>
      </c>
      <c r="B190" s="20">
        <v>0</v>
      </c>
      <c r="C190" s="20">
        <v>0</v>
      </c>
      <c r="D190" s="20">
        <v>0</v>
      </c>
      <c r="E190" s="20">
        <v>0</v>
      </c>
      <c r="F190" s="20">
        <v>0</v>
      </c>
      <c r="G190" s="20">
        <v>0</v>
      </c>
      <c r="H190" s="20">
        <v>0</v>
      </c>
      <c r="I190" s="20">
        <v>0</v>
      </c>
      <c r="J190" s="20">
        <v>0</v>
      </c>
    </row>
    <row r="191" spans="1:10" x14ac:dyDescent="0.2">
      <c r="A191" s="21" t="s">
        <v>126</v>
      </c>
      <c r="B191" s="30">
        <v>0</v>
      </c>
      <c r="C191" s="30">
        <v>0</v>
      </c>
      <c r="D191" s="30">
        <v>0</v>
      </c>
      <c r="E191" s="30">
        <v>0</v>
      </c>
      <c r="F191" s="30">
        <v>0</v>
      </c>
      <c r="G191" s="30">
        <v>0</v>
      </c>
      <c r="H191" s="30">
        <v>0</v>
      </c>
      <c r="I191" s="30">
        <v>0</v>
      </c>
      <c r="J191" s="30">
        <v>0</v>
      </c>
    </row>
    <row r="192" spans="1:10" x14ac:dyDescent="0.2">
      <c r="A192" s="18" t="s">
        <v>895</v>
      </c>
      <c r="B192" s="18"/>
      <c r="C192" s="18"/>
      <c r="D192" s="18"/>
      <c r="E192" s="18"/>
      <c r="F192" s="18"/>
      <c r="G192" s="18"/>
      <c r="H192" s="18"/>
      <c r="I192" s="18"/>
      <c r="J192" s="18"/>
    </row>
    <row r="193" spans="1:10" x14ac:dyDescent="0.2">
      <c r="A193" s="19" t="s">
        <v>889</v>
      </c>
      <c r="B193" s="20">
        <v>13</v>
      </c>
      <c r="C193" s="20">
        <v>13</v>
      </c>
      <c r="D193" s="20">
        <v>0</v>
      </c>
      <c r="E193" s="20">
        <v>0</v>
      </c>
      <c r="F193" s="20">
        <v>0</v>
      </c>
      <c r="G193" s="20">
        <v>0</v>
      </c>
      <c r="H193" s="20">
        <v>0</v>
      </c>
      <c r="I193" s="20">
        <v>0</v>
      </c>
      <c r="J193" s="20">
        <v>0</v>
      </c>
    </row>
    <row r="194" spans="1:10" x14ac:dyDescent="0.2">
      <c r="A194" s="21" t="s">
        <v>126</v>
      </c>
      <c r="B194" s="30">
        <v>100</v>
      </c>
      <c r="C194" s="30">
        <v>100</v>
      </c>
      <c r="D194" s="30">
        <v>0</v>
      </c>
      <c r="E194" s="30">
        <v>0</v>
      </c>
      <c r="F194" s="30">
        <v>0</v>
      </c>
      <c r="G194" s="30">
        <v>0</v>
      </c>
      <c r="H194" s="30">
        <v>0</v>
      </c>
      <c r="I194" s="30">
        <v>0</v>
      </c>
      <c r="J194" s="33">
        <v>0</v>
      </c>
    </row>
    <row r="195" spans="1:10" x14ac:dyDescent="0.2">
      <c r="A195" s="19" t="s">
        <v>890</v>
      </c>
      <c r="B195" s="20">
        <v>89</v>
      </c>
      <c r="C195" s="20">
        <v>0</v>
      </c>
      <c r="D195" s="20">
        <v>89</v>
      </c>
      <c r="E195" s="20">
        <v>0</v>
      </c>
      <c r="F195" s="20">
        <v>0</v>
      </c>
      <c r="G195" s="20">
        <v>0</v>
      </c>
      <c r="H195" s="20">
        <v>0</v>
      </c>
      <c r="I195" s="20">
        <v>0</v>
      </c>
      <c r="J195" s="20">
        <v>0</v>
      </c>
    </row>
    <row r="196" spans="1:10" x14ac:dyDescent="0.2">
      <c r="A196" s="21" t="s">
        <v>126</v>
      </c>
      <c r="B196" s="30">
        <v>100</v>
      </c>
      <c r="C196" s="30">
        <v>0</v>
      </c>
      <c r="D196" s="30">
        <v>100</v>
      </c>
      <c r="E196" s="30">
        <v>0</v>
      </c>
      <c r="F196" s="30">
        <v>0</v>
      </c>
      <c r="G196" s="30">
        <v>0</v>
      </c>
      <c r="H196" s="30">
        <v>0</v>
      </c>
      <c r="I196" s="30">
        <v>0</v>
      </c>
      <c r="J196" s="30">
        <v>3.2359550000000001</v>
      </c>
    </row>
    <row r="197" spans="1:10" x14ac:dyDescent="0.2">
      <c r="A197" s="19" t="s">
        <v>891</v>
      </c>
      <c r="B197" s="20">
        <v>143</v>
      </c>
      <c r="C197" s="20">
        <v>0</v>
      </c>
      <c r="D197" s="20">
        <v>0</v>
      </c>
      <c r="E197" s="20">
        <v>143</v>
      </c>
      <c r="F197" s="20">
        <v>0</v>
      </c>
      <c r="G197" s="20">
        <v>0</v>
      </c>
      <c r="H197" s="20">
        <v>0</v>
      </c>
      <c r="I197" s="20">
        <v>0</v>
      </c>
      <c r="J197" s="20">
        <v>0</v>
      </c>
    </row>
    <row r="198" spans="1:10" x14ac:dyDescent="0.2">
      <c r="A198" s="21" t="s">
        <v>126</v>
      </c>
      <c r="B198" s="30">
        <v>100</v>
      </c>
      <c r="C198" s="30">
        <v>0</v>
      </c>
      <c r="D198" s="30">
        <v>0</v>
      </c>
      <c r="E198" s="30">
        <v>100</v>
      </c>
      <c r="F198" s="30">
        <v>0</v>
      </c>
      <c r="G198" s="30">
        <v>0</v>
      </c>
      <c r="H198" s="30">
        <v>0</v>
      </c>
      <c r="I198" s="30">
        <v>0</v>
      </c>
      <c r="J198" s="30">
        <v>6.5454549999999996</v>
      </c>
    </row>
    <row r="199" spans="1:10" x14ac:dyDescent="0.2">
      <c r="A199" s="19" t="s">
        <v>892</v>
      </c>
      <c r="B199" s="20">
        <v>27</v>
      </c>
      <c r="C199" s="20">
        <v>0</v>
      </c>
      <c r="D199" s="20">
        <v>0</v>
      </c>
      <c r="E199" s="20">
        <v>0</v>
      </c>
      <c r="F199" s="20">
        <v>27</v>
      </c>
      <c r="G199" s="20">
        <v>0</v>
      </c>
      <c r="H199" s="20">
        <v>0</v>
      </c>
      <c r="I199" s="20">
        <v>0</v>
      </c>
      <c r="J199" s="20">
        <v>0</v>
      </c>
    </row>
    <row r="200" spans="1:10" x14ac:dyDescent="0.2">
      <c r="A200" s="21" t="s">
        <v>126</v>
      </c>
      <c r="B200" s="30">
        <v>100</v>
      </c>
      <c r="C200" s="30">
        <v>0</v>
      </c>
      <c r="D200" s="30">
        <v>0</v>
      </c>
      <c r="E200" s="30">
        <v>0</v>
      </c>
      <c r="F200" s="30">
        <v>100</v>
      </c>
      <c r="G200" s="30">
        <v>0</v>
      </c>
      <c r="H200" s="30">
        <v>0</v>
      </c>
      <c r="I200" s="30">
        <v>0</v>
      </c>
      <c r="J200" s="30">
        <v>11.222222</v>
      </c>
    </row>
    <row r="201" spans="1:10" ht="11.15" customHeight="1" x14ac:dyDescent="0.2">
      <c r="A201" s="19" t="s">
        <v>893</v>
      </c>
      <c r="B201" s="20">
        <v>5</v>
      </c>
      <c r="C201" s="20">
        <v>0</v>
      </c>
      <c r="D201" s="20">
        <v>0</v>
      </c>
      <c r="E201" s="20">
        <v>0</v>
      </c>
      <c r="F201" s="20">
        <v>0</v>
      </c>
      <c r="G201" s="20">
        <v>5</v>
      </c>
      <c r="H201" s="20">
        <v>0</v>
      </c>
      <c r="I201" s="20">
        <v>0</v>
      </c>
      <c r="J201" s="20">
        <v>0</v>
      </c>
    </row>
    <row r="202" spans="1:10" ht="11.15" customHeight="1" x14ac:dyDescent="0.2">
      <c r="A202" s="21" t="s">
        <v>126</v>
      </c>
      <c r="B202" s="30">
        <v>100</v>
      </c>
      <c r="C202" s="30">
        <v>0</v>
      </c>
      <c r="D202" s="30">
        <v>0</v>
      </c>
      <c r="E202" s="30">
        <v>0</v>
      </c>
      <c r="F202" s="30">
        <v>0</v>
      </c>
      <c r="G202" s="30">
        <v>100</v>
      </c>
      <c r="H202" s="30">
        <v>0</v>
      </c>
      <c r="I202" s="30">
        <v>0</v>
      </c>
      <c r="J202" s="30">
        <v>16</v>
      </c>
    </row>
    <row r="203" spans="1:10" ht="11.15" customHeight="1" x14ac:dyDescent="0.2">
      <c r="A203" s="19" t="s">
        <v>894</v>
      </c>
      <c r="B203" s="20">
        <v>10</v>
      </c>
      <c r="C203" s="20">
        <v>0</v>
      </c>
      <c r="D203" s="20">
        <v>0</v>
      </c>
      <c r="E203" s="20">
        <v>0</v>
      </c>
      <c r="F203" s="20">
        <v>0</v>
      </c>
      <c r="G203" s="20">
        <v>0</v>
      </c>
      <c r="H203" s="20">
        <v>10</v>
      </c>
      <c r="I203" s="20">
        <v>0</v>
      </c>
      <c r="J203" s="20">
        <v>0</v>
      </c>
    </row>
    <row r="204" spans="1:10" ht="11.15" customHeight="1" x14ac:dyDescent="0.2">
      <c r="A204" s="21" t="s">
        <v>126</v>
      </c>
      <c r="B204" s="30">
        <v>100</v>
      </c>
      <c r="C204" s="30">
        <v>0</v>
      </c>
      <c r="D204" s="30">
        <v>0</v>
      </c>
      <c r="E204" s="30">
        <v>0</v>
      </c>
      <c r="F204" s="30">
        <v>0</v>
      </c>
      <c r="G204" s="30">
        <v>0</v>
      </c>
      <c r="H204" s="30">
        <v>100</v>
      </c>
      <c r="I204" s="30">
        <v>0</v>
      </c>
      <c r="J204" s="30">
        <v>39.200000000000003</v>
      </c>
    </row>
    <row r="205" spans="1:10" ht="11.15" customHeight="1" x14ac:dyDescent="0.2">
      <c r="A205" s="19" t="s">
        <v>873</v>
      </c>
      <c r="B205" s="20">
        <v>28</v>
      </c>
      <c r="C205" s="20">
        <v>0</v>
      </c>
      <c r="D205" s="20">
        <v>0</v>
      </c>
      <c r="E205" s="20">
        <v>0</v>
      </c>
      <c r="F205" s="20">
        <v>0</v>
      </c>
      <c r="G205" s="20">
        <v>0</v>
      </c>
      <c r="H205" s="20">
        <v>0</v>
      </c>
      <c r="I205" s="20">
        <v>28</v>
      </c>
      <c r="J205" s="20">
        <v>0</v>
      </c>
    </row>
    <row r="206" spans="1:10" ht="11.15" customHeight="1" x14ac:dyDescent="0.2">
      <c r="A206" s="21" t="s">
        <v>126</v>
      </c>
      <c r="B206" s="30">
        <v>100</v>
      </c>
      <c r="C206" s="30">
        <v>0</v>
      </c>
      <c r="D206" s="30">
        <v>0</v>
      </c>
      <c r="E206" s="30">
        <v>0</v>
      </c>
      <c r="F206" s="30">
        <v>0</v>
      </c>
      <c r="G206" s="30">
        <v>0</v>
      </c>
      <c r="H206" s="30">
        <v>0</v>
      </c>
      <c r="I206" s="30">
        <v>100</v>
      </c>
      <c r="J206" s="30">
        <v>0</v>
      </c>
    </row>
    <row r="207" spans="1:10" ht="11.15" customHeight="1" x14ac:dyDescent="0.2">
      <c r="A207" s="18" t="s">
        <v>142</v>
      </c>
      <c r="B207" s="18"/>
      <c r="C207" s="18"/>
      <c r="D207" s="18"/>
      <c r="E207" s="18"/>
      <c r="F207" s="18"/>
      <c r="G207" s="18"/>
      <c r="H207" s="18"/>
      <c r="I207" s="18"/>
      <c r="J207" s="18"/>
    </row>
    <row r="208" spans="1:10" ht="11.15" customHeight="1" x14ac:dyDescent="0.2">
      <c r="A208" s="19" t="s">
        <v>896</v>
      </c>
      <c r="B208" s="20">
        <v>13</v>
      </c>
      <c r="C208" s="20">
        <v>0</v>
      </c>
      <c r="D208" s="20">
        <v>5</v>
      </c>
      <c r="E208" s="20">
        <v>4</v>
      </c>
      <c r="F208" s="20">
        <v>3</v>
      </c>
      <c r="G208" s="20">
        <v>0</v>
      </c>
      <c r="H208" s="20">
        <v>1</v>
      </c>
      <c r="I208" s="20">
        <v>0</v>
      </c>
      <c r="J208" s="20">
        <v>0</v>
      </c>
    </row>
    <row r="209" spans="1:10" ht="11.15" customHeight="1" x14ac:dyDescent="0.2">
      <c r="A209" s="21" t="s">
        <v>126</v>
      </c>
      <c r="B209" s="30">
        <v>100</v>
      </c>
      <c r="C209" s="30">
        <v>0</v>
      </c>
      <c r="D209" s="30">
        <v>38.461537999999997</v>
      </c>
      <c r="E209" s="30">
        <v>30.769231000000001</v>
      </c>
      <c r="F209" s="30">
        <v>23.076923000000001</v>
      </c>
      <c r="G209" s="30">
        <v>0</v>
      </c>
      <c r="H209" s="30">
        <v>7.6923079999999997</v>
      </c>
      <c r="I209" s="30">
        <v>0</v>
      </c>
      <c r="J209" s="30">
        <v>9.3846150000000002</v>
      </c>
    </row>
    <row r="210" spans="1:10" ht="11.15" customHeight="1" x14ac:dyDescent="0.2">
      <c r="A210" s="19" t="s">
        <v>897</v>
      </c>
      <c r="B210" s="20">
        <v>50</v>
      </c>
      <c r="C210" s="20">
        <v>2</v>
      </c>
      <c r="D210" s="20">
        <v>15</v>
      </c>
      <c r="E210" s="20">
        <v>22</v>
      </c>
      <c r="F210" s="20">
        <v>6</v>
      </c>
      <c r="G210" s="20">
        <v>1</v>
      </c>
      <c r="H210" s="20">
        <v>1</v>
      </c>
      <c r="I210" s="20">
        <v>3</v>
      </c>
      <c r="J210" s="20">
        <v>0</v>
      </c>
    </row>
    <row r="211" spans="1:10" ht="11.15" customHeight="1" x14ac:dyDescent="0.2">
      <c r="A211" s="21" t="s">
        <v>126</v>
      </c>
      <c r="B211" s="30">
        <v>100</v>
      </c>
      <c r="C211" s="30">
        <v>4</v>
      </c>
      <c r="D211" s="30">
        <v>30</v>
      </c>
      <c r="E211" s="30">
        <v>44</v>
      </c>
      <c r="F211" s="30">
        <v>12</v>
      </c>
      <c r="G211" s="30">
        <v>2</v>
      </c>
      <c r="H211" s="30">
        <v>2</v>
      </c>
      <c r="I211" s="30">
        <v>6</v>
      </c>
      <c r="J211" s="30">
        <v>6.2765959999999996</v>
      </c>
    </row>
    <row r="212" spans="1:10" ht="11.15" customHeight="1" x14ac:dyDescent="0.2">
      <c r="A212" s="19" t="s">
        <v>898</v>
      </c>
      <c r="B212" s="20">
        <v>54</v>
      </c>
      <c r="C212" s="20">
        <v>2</v>
      </c>
      <c r="D212" s="20">
        <v>12</v>
      </c>
      <c r="E212" s="20">
        <v>29</v>
      </c>
      <c r="F212" s="20">
        <v>7</v>
      </c>
      <c r="G212" s="20">
        <v>1</v>
      </c>
      <c r="H212" s="20">
        <v>2</v>
      </c>
      <c r="I212" s="20">
        <v>1</v>
      </c>
      <c r="J212" s="20">
        <v>0</v>
      </c>
    </row>
    <row r="213" spans="1:10" ht="11.15" customHeight="1" x14ac:dyDescent="0.2">
      <c r="A213" s="21" t="s">
        <v>126</v>
      </c>
      <c r="B213" s="30">
        <v>100</v>
      </c>
      <c r="C213" s="30">
        <v>3.7037040000000001</v>
      </c>
      <c r="D213" s="30">
        <v>22.222221999999999</v>
      </c>
      <c r="E213" s="30">
        <v>53.703704000000002</v>
      </c>
      <c r="F213" s="30">
        <v>12.962963</v>
      </c>
      <c r="G213" s="30">
        <v>1.8518520000000001</v>
      </c>
      <c r="H213" s="30">
        <v>3.7037040000000001</v>
      </c>
      <c r="I213" s="30">
        <v>1.8518520000000001</v>
      </c>
      <c r="J213" s="30">
        <v>7.1886789999999996</v>
      </c>
    </row>
    <row r="214" spans="1:10" ht="11.15" customHeight="1" x14ac:dyDescent="0.2">
      <c r="A214" s="19" t="s">
        <v>899</v>
      </c>
      <c r="B214" s="20">
        <v>37</v>
      </c>
      <c r="C214" s="20">
        <v>2</v>
      </c>
      <c r="D214" s="20">
        <v>8</v>
      </c>
      <c r="E214" s="20">
        <v>23</v>
      </c>
      <c r="F214" s="20">
        <v>0</v>
      </c>
      <c r="G214" s="20">
        <v>2</v>
      </c>
      <c r="H214" s="20">
        <v>0</v>
      </c>
      <c r="I214" s="20">
        <v>2</v>
      </c>
      <c r="J214" s="20">
        <v>0</v>
      </c>
    </row>
    <row r="215" spans="1:10" ht="11.15" customHeight="1" x14ac:dyDescent="0.2">
      <c r="A215" s="21" t="s">
        <v>126</v>
      </c>
      <c r="B215" s="30">
        <v>100</v>
      </c>
      <c r="C215" s="30">
        <v>5.405405</v>
      </c>
      <c r="D215" s="30">
        <v>21.621621999999999</v>
      </c>
      <c r="E215" s="30">
        <v>62.162162000000002</v>
      </c>
      <c r="F215" s="30">
        <v>0</v>
      </c>
      <c r="G215" s="30">
        <v>5.405405</v>
      </c>
      <c r="H215" s="30">
        <v>0</v>
      </c>
      <c r="I215" s="30">
        <v>5.405405</v>
      </c>
      <c r="J215" s="30">
        <v>6.0571429999999999</v>
      </c>
    </row>
    <row r="216" spans="1:10" ht="11.15" customHeight="1" x14ac:dyDescent="0.2">
      <c r="A216" s="19" t="s">
        <v>900</v>
      </c>
      <c r="B216" s="20">
        <v>160</v>
      </c>
      <c r="C216" s="20">
        <v>7</v>
      </c>
      <c r="D216" s="20">
        <v>48</v>
      </c>
      <c r="E216" s="20">
        <v>65</v>
      </c>
      <c r="F216" s="20">
        <v>11</v>
      </c>
      <c r="G216" s="20">
        <v>1</v>
      </c>
      <c r="H216" s="20">
        <v>6</v>
      </c>
      <c r="I216" s="20">
        <v>22</v>
      </c>
      <c r="J216" s="20">
        <v>0</v>
      </c>
    </row>
    <row r="217" spans="1:10" ht="11.15" customHeight="1" x14ac:dyDescent="0.2">
      <c r="A217" s="21" t="s">
        <v>126</v>
      </c>
      <c r="B217" s="30">
        <v>100</v>
      </c>
      <c r="C217" s="30">
        <v>4.375</v>
      </c>
      <c r="D217" s="30">
        <v>30</v>
      </c>
      <c r="E217" s="30">
        <v>40.625</v>
      </c>
      <c r="F217" s="30">
        <v>6.875</v>
      </c>
      <c r="G217" s="30">
        <v>0.625</v>
      </c>
      <c r="H217" s="30">
        <v>3.75</v>
      </c>
      <c r="I217" s="30">
        <v>13.75</v>
      </c>
      <c r="J217" s="30">
        <v>7.1521739999999996</v>
      </c>
    </row>
    <row r="218" spans="1:10" ht="11.15" customHeight="1" x14ac:dyDescent="0.2">
      <c r="A218" s="19" t="s">
        <v>873</v>
      </c>
      <c r="B218" s="20">
        <v>1</v>
      </c>
      <c r="C218" s="20">
        <v>0</v>
      </c>
      <c r="D218" s="20">
        <v>1</v>
      </c>
      <c r="E218" s="20">
        <v>0</v>
      </c>
      <c r="F218" s="20">
        <v>0</v>
      </c>
      <c r="G218" s="20">
        <v>0</v>
      </c>
      <c r="H218" s="20">
        <v>0</v>
      </c>
      <c r="I218" s="20">
        <v>0</v>
      </c>
      <c r="J218" s="20">
        <v>0</v>
      </c>
    </row>
    <row r="219" spans="1:10" ht="11.15" customHeight="1" x14ac:dyDescent="0.2">
      <c r="A219" s="21" t="s">
        <v>126</v>
      </c>
      <c r="B219" s="30">
        <v>100</v>
      </c>
      <c r="C219" s="30">
        <v>0</v>
      </c>
      <c r="D219" s="30">
        <v>100</v>
      </c>
      <c r="E219" s="30">
        <v>0</v>
      </c>
      <c r="F219" s="30">
        <v>0</v>
      </c>
      <c r="G219" s="30">
        <v>0</v>
      </c>
      <c r="H219" s="30">
        <v>0</v>
      </c>
      <c r="I219" s="30">
        <v>0</v>
      </c>
      <c r="J219" s="30">
        <v>2</v>
      </c>
    </row>
    <row r="220" spans="1:10" ht="11.15" customHeight="1" x14ac:dyDescent="0.2">
      <c r="A220" s="18" t="s">
        <v>143</v>
      </c>
      <c r="B220" s="18"/>
      <c r="C220" s="18"/>
      <c r="D220" s="18"/>
      <c r="E220" s="18"/>
      <c r="F220" s="18"/>
      <c r="G220" s="18"/>
      <c r="H220" s="18"/>
      <c r="I220" s="18"/>
      <c r="J220" s="18"/>
    </row>
    <row r="221" spans="1:10" ht="11.15" customHeight="1" x14ac:dyDescent="0.2">
      <c r="A221" s="21" t="s">
        <v>901</v>
      </c>
      <c r="B221" s="21"/>
      <c r="C221" s="21"/>
      <c r="D221" s="21"/>
      <c r="E221" s="21"/>
      <c r="F221" s="21"/>
      <c r="G221" s="21"/>
      <c r="H221" s="21"/>
      <c r="I221" s="21"/>
      <c r="J221" s="21"/>
    </row>
    <row r="222" spans="1:10" ht="11.15" customHeight="1" x14ac:dyDescent="0.2">
      <c r="A222" s="19" t="s">
        <v>902</v>
      </c>
      <c r="B222" s="20">
        <v>68</v>
      </c>
      <c r="C222" s="20">
        <v>4</v>
      </c>
      <c r="D222" s="20">
        <v>15</v>
      </c>
      <c r="E222" s="20">
        <v>29</v>
      </c>
      <c r="F222" s="20">
        <v>10</v>
      </c>
      <c r="G222" s="20">
        <v>3</v>
      </c>
      <c r="H222" s="20">
        <v>2</v>
      </c>
      <c r="I222" s="20">
        <v>5</v>
      </c>
      <c r="J222" s="20">
        <v>0</v>
      </c>
    </row>
    <row r="223" spans="1:10" ht="11.15" customHeight="1" x14ac:dyDescent="0.2">
      <c r="A223" s="21" t="s">
        <v>126</v>
      </c>
      <c r="B223" s="30">
        <v>100</v>
      </c>
      <c r="C223" s="30">
        <v>5.8823530000000002</v>
      </c>
      <c r="D223" s="30">
        <v>22.058824000000001</v>
      </c>
      <c r="E223" s="30">
        <v>42.647058999999999</v>
      </c>
      <c r="F223" s="30">
        <v>14.705882000000001</v>
      </c>
      <c r="G223" s="30">
        <v>4.4117649999999999</v>
      </c>
      <c r="H223" s="30">
        <v>2.941176</v>
      </c>
      <c r="I223" s="30">
        <v>7.3529410000000004</v>
      </c>
      <c r="J223" s="30">
        <v>7.5238100000000001</v>
      </c>
    </row>
    <row r="224" spans="1:10" ht="11.15" customHeight="1" x14ac:dyDescent="0.2">
      <c r="A224" s="19" t="s">
        <v>903</v>
      </c>
      <c r="B224" s="20">
        <v>67</v>
      </c>
      <c r="C224" s="20">
        <v>2</v>
      </c>
      <c r="D224" s="20">
        <v>16</v>
      </c>
      <c r="E224" s="20">
        <v>34</v>
      </c>
      <c r="F224" s="20">
        <v>7</v>
      </c>
      <c r="G224" s="20">
        <v>1</v>
      </c>
      <c r="H224" s="20">
        <v>3</v>
      </c>
      <c r="I224" s="20">
        <v>4</v>
      </c>
      <c r="J224" s="20">
        <v>0</v>
      </c>
    </row>
    <row r="225" spans="1:10" ht="11.15" customHeight="1" x14ac:dyDescent="0.2">
      <c r="A225" s="21" t="s">
        <v>126</v>
      </c>
      <c r="B225" s="30">
        <v>100</v>
      </c>
      <c r="C225" s="30">
        <v>2.9850750000000001</v>
      </c>
      <c r="D225" s="30">
        <v>23.880597000000002</v>
      </c>
      <c r="E225" s="30">
        <v>50.746268999999998</v>
      </c>
      <c r="F225" s="30">
        <v>10.447761</v>
      </c>
      <c r="G225" s="30">
        <v>1.492537</v>
      </c>
      <c r="H225" s="30">
        <v>4.4776119999999997</v>
      </c>
      <c r="I225" s="30">
        <v>5.9701490000000002</v>
      </c>
      <c r="J225" s="30">
        <v>8.2380949999999995</v>
      </c>
    </row>
    <row r="226" spans="1:10" ht="11.15" customHeight="1" x14ac:dyDescent="0.2">
      <c r="A226" s="19" t="s">
        <v>904</v>
      </c>
      <c r="B226" s="20">
        <v>28</v>
      </c>
      <c r="C226" s="20">
        <v>1</v>
      </c>
      <c r="D226" s="20">
        <v>9</v>
      </c>
      <c r="E226" s="20">
        <v>15</v>
      </c>
      <c r="F226" s="20">
        <v>1</v>
      </c>
      <c r="G226" s="20">
        <v>0</v>
      </c>
      <c r="H226" s="20">
        <v>1</v>
      </c>
      <c r="I226" s="20">
        <v>1</v>
      </c>
      <c r="J226" s="20">
        <v>0</v>
      </c>
    </row>
    <row r="227" spans="1:10" ht="11.15" customHeight="1" x14ac:dyDescent="0.2">
      <c r="A227" s="21" t="s">
        <v>126</v>
      </c>
      <c r="B227" s="30">
        <v>100</v>
      </c>
      <c r="C227" s="30">
        <v>3.5714290000000002</v>
      </c>
      <c r="D227" s="30">
        <v>32.142856999999999</v>
      </c>
      <c r="E227" s="30">
        <v>53.571429000000002</v>
      </c>
      <c r="F227" s="30">
        <v>3.5714290000000002</v>
      </c>
      <c r="G227" s="30">
        <v>0</v>
      </c>
      <c r="H227" s="30">
        <v>3.5714290000000002</v>
      </c>
      <c r="I227" s="30">
        <v>3.5714290000000002</v>
      </c>
      <c r="J227" s="30">
        <v>5.7037040000000001</v>
      </c>
    </row>
    <row r="228" spans="1:10" ht="11.15" customHeight="1" x14ac:dyDescent="0.2">
      <c r="A228" s="19" t="s">
        <v>905</v>
      </c>
      <c r="B228" s="20">
        <v>124</v>
      </c>
      <c r="C228" s="20">
        <v>5</v>
      </c>
      <c r="D228" s="20">
        <v>40</v>
      </c>
      <c r="E228" s="20">
        <v>51</v>
      </c>
      <c r="F228" s="20">
        <v>8</v>
      </c>
      <c r="G228" s="20">
        <v>1</v>
      </c>
      <c r="H228" s="20">
        <v>4</v>
      </c>
      <c r="I228" s="20">
        <v>15</v>
      </c>
      <c r="J228" s="20">
        <v>0</v>
      </c>
    </row>
    <row r="229" spans="1:10" ht="11.15" customHeight="1" x14ac:dyDescent="0.2">
      <c r="A229" s="21" t="s">
        <v>126</v>
      </c>
      <c r="B229" s="30">
        <v>100</v>
      </c>
      <c r="C229" s="30">
        <v>4.0322579999999997</v>
      </c>
      <c r="D229" s="30">
        <v>32.258065000000002</v>
      </c>
      <c r="E229" s="30">
        <v>41.129032000000002</v>
      </c>
      <c r="F229" s="30">
        <v>6.451613</v>
      </c>
      <c r="G229" s="30">
        <v>0.80645199999999995</v>
      </c>
      <c r="H229" s="30">
        <v>3.225806</v>
      </c>
      <c r="I229" s="30">
        <v>12.096774</v>
      </c>
      <c r="J229" s="30">
        <v>6.6605499999999997</v>
      </c>
    </row>
    <row r="230" spans="1:10" ht="11.15" customHeight="1" x14ac:dyDescent="0.2">
      <c r="A230" s="19" t="s">
        <v>873</v>
      </c>
      <c r="B230" s="20">
        <v>28</v>
      </c>
      <c r="C230" s="20">
        <v>1</v>
      </c>
      <c r="D230" s="20">
        <v>9</v>
      </c>
      <c r="E230" s="20">
        <v>14</v>
      </c>
      <c r="F230" s="20">
        <v>1</v>
      </c>
      <c r="G230" s="20">
        <v>0</v>
      </c>
      <c r="H230" s="20">
        <v>0</v>
      </c>
      <c r="I230" s="20">
        <v>3</v>
      </c>
      <c r="J230" s="20">
        <v>0</v>
      </c>
    </row>
    <row r="231" spans="1:10" ht="11.15" customHeight="1" x14ac:dyDescent="0.2">
      <c r="A231" s="21" t="s">
        <v>126</v>
      </c>
      <c r="B231" s="30">
        <v>100</v>
      </c>
      <c r="C231" s="30">
        <v>3.5714290000000002</v>
      </c>
      <c r="D231" s="30">
        <v>32.142856999999999</v>
      </c>
      <c r="E231" s="30">
        <v>50</v>
      </c>
      <c r="F231" s="30">
        <v>3.5714290000000002</v>
      </c>
      <c r="G231" s="30">
        <v>0</v>
      </c>
      <c r="H231" s="30">
        <v>0</v>
      </c>
      <c r="I231" s="30">
        <v>10.714286</v>
      </c>
      <c r="J231" s="30">
        <v>5.04</v>
      </c>
    </row>
    <row r="232" spans="1:10" ht="11.15" customHeight="1" x14ac:dyDescent="0.2">
      <c r="A232" s="18" t="s">
        <v>143</v>
      </c>
      <c r="B232" s="18"/>
      <c r="C232" s="18"/>
      <c r="D232" s="18"/>
      <c r="E232" s="18"/>
      <c r="F232" s="18"/>
      <c r="G232" s="18"/>
      <c r="H232" s="18"/>
      <c r="I232" s="18"/>
      <c r="J232" s="18"/>
    </row>
    <row r="233" spans="1:10" ht="11.15" customHeight="1" x14ac:dyDescent="0.2">
      <c r="A233" s="21" t="s">
        <v>906</v>
      </c>
      <c r="B233" s="21"/>
      <c r="C233" s="21"/>
      <c r="D233" s="21"/>
      <c r="E233" s="21"/>
      <c r="F233" s="21"/>
      <c r="G233" s="21"/>
      <c r="H233" s="21"/>
      <c r="I233" s="21"/>
      <c r="J233" s="21"/>
    </row>
    <row r="234" spans="1:10" ht="11.15" customHeight="1" x14ac:dyDescent="0.2">
      <c r="A234" s="19" t="s">
        <v>902</v>
      </c>
      <c r="B234" s="20">
        <v>38</v>
      </c>
      <c r="C234" s="20">
        <v>0</v>
      </c>
      <c r="D234" s="20">
        <v>10</v>
      </c>
      <c r="E234" s="20">
        <v>21</v>
      </c>
      <c r="F234" s="20">
        <v>4</v>
      </c>
      <c r="G234" s="20">
        <v>0</v>
      </c>
      <c r="H234" s="20">
        <v>1</v>
      </c>
      <c r="I234" s="20">
        <v>2</v>
      </c>
      <c r="J234" s="20">
        <v>0</v>
      </c>
    </row>
    <row r="235" spans="1:10" ht="11.15" customHeight="1" x14ac:dyDescent="0.2">
      <c r="A235" s="21" t="s">
        <v>126</v>
      </c>
      <c r="B235" s="30">
        <v>100</v>
      </c>
      <c r="C235" s="30">
        <v>0</v>
      </c>
      <c r="D235" s="30">
        <v>26.315788999999999</v>
      </c>
      <c r="E235" s="30">
        <v>55.263157999999997</v>
      </c>
      <c r="F235" s="30">
        <v>10.526316</v>
      </c>
      <c r="G235" s="30">
        <v>0</v>
      </c>
      <c r="H235" s="30">
        <v>2.6315789999999999</v>
      </c>
      <c r="I235" s="30">
        <v>5.2631579999999998</v>
      </c>
      <c r="J235" s="30">
        <v>7.25</v>
      </c>
    </row>
    <row r="236" spans="1:10" ht="11.15" customHeight="1" x14ac:dyDescent="0.2">
      <c r="A236" s="19" t="s">
        <v>903</v>
      </c>
      <c r="B236" s="20">
        <v>34</v>
      </c>
      <c r="C236" s="20">
        <v>1</v>
      </c>
      <c r="D236" s="20">
        <v>8</v>
      </c>
      <c r="E236" s="20">
        <v>20</v>
      </c>
      <c r="F236" s="20">
        <v>4</v>
      </c>
      <c r="G236" s="20">
        <v>1</v>
      </c>
      <c r="H236" s="20">
        <v>0</v>
      </c>
      <c r="I236" s="20">
        <v>0</v>
      </c>
      <c r="J236" s="20">
        <v>0</v>
      </c>
    </row>
    <row r="237" spans="1:10" ht="11.15" customHeight="1" x14ac:dyDescent="0.2">
      <c r="A237" s="21" t="s">
        <v>126</v>
      </c>
      <c r="B237" s="30">
        <v>100</v>
      </c>
      <c r="C237" s="30">
        <v>2.941176</v>
      </c>
      <c r="D237" s="30">
        <v>23.529412000000001</v>
      </c>
      <c r="E237" s="30">
        <v>58.823529000000001</v>
      </c>
      <c r="F237" s="30">
        <v>11.764706</v>
      </c>
      <c r="G237" s="30">
        <v>2.941176</v>
      </c>
      <c r="H237" s="30">
        <v>0</v>
      </c>
      <c r="I237" s="30">
        <v>0</v>
      </c>
      <c r="J237" s="30">
        <v>6.1470589999999996</v>
      </c>
    </row>
    <row r="238" spans="1:10" ht="11.15" customHeight="1" x14ac:dyDescent="0.2">
      <c r="A238" s="19" t="s">
        <v>904</v>
      </c>
      <c r="B238" s="20">
        <v>23</v>
      </c>
      <c r="C238" s="20">
        <v>1</v>
      </c>
      <c r="D238" s="20">
        <v>8</v>
      </c>
      <c r="E238" s="20">
        <v>8</v>
      </c>
      <c r="F238" s="20">
        <v>4</v>
      </c>
      <c r="G238" s="20">
        <v>1</v>
      </c>
      <c r="H238" s="20">
        <v>0</v>
      </c>
      <c r="I238" s="20">
        <v>1</v>
      </c>
      <c r="J238" s="20">
        <v>0</v>
      </c>
    </row>
    <row r="239" spans="1:10" ht="11.15" customHeight="1" x14ac:dyDescent="0.2">
      <c r="A239" s="21" t="s">
        <v>126</v>
      </c>
      <c r="B239" s="30">
        <v>100</v>
      </c>
      <c r="C239" s="30">
        <v>4.3478260000000004</v>
      </c>
      <c r="D239" s="30">
        <v>34.782609000000001</v>
      </c>
      <c r="E239" s="30">
        <v>34.782609000000001</v>
      </c>
      <c r="F239" s="30">
        <v>17.391304000000002</v>
      </c>
      <c r="G239" s="30">
        <v>4.3478260000000004</v>
      </c>
      <c r="H239" s="30">
        <v>0</v>
      </c>
      <c r="I239" s="30">
        <v>4.3478260000000004</v>
      </c>
      <c r="J239" s="30">
        <v>6.5909089999999999</v>
      </c>
    </row>
    <row r="240" spans="1:10" ht="11.15" customHeight="1" x14ac:dyDescent="0.2">
      <c r="A240" s="19" t="s">
        <v>905</v>
      </c>
      <c r="B240" s="20">
        <v>171</v>
      </c>
      <c r="C240" s="20">
        <v>8</v>
      </c>
      <c r="D240" s="20">
        <v>48</v>
      </c>
      <c r="E240" s="20">
        <v>74</v>
      </c>
      <c r="F240" s="20">
        <v>12</v>
      </c>
      <c r="G240" s="20">
        <v>3</v>
      </c>
      <c r="H240" s="20">
        <v>7</v>
      </c>
      <c r="I240" s="20">
        <v>19</v>
      </c>
      <c r="J240" s="20">
        <v>0</v>
      </c>
    </row>
    <row r="241" spans="1:10" ht="11.15" customHeight="1" x14ac:dyDescent="0.2">
      <c r="A241" s="21" t="s">
        <v>126</v>
      </c>
      <c r="B241" s="30">
        <v>100</v>
      </c>
      <c r="C241" s="30">
        <v>4.678363</v>
      </c>
      <c r="D241" s="30">
        <v>28.070174999999999</v>
      </c>
      <c r="E241" s="30">
        <v>43.274853999999998</v>
      </c>
      <c r="F241" s="30">
        <v>7.017544</v>
      </c>
      <c r="G241" s="30">
        <v>1.754386</v>
      </c>
      <c r="H241" s="30">
        <v>4.0935670000000002</v>
      </c>
      <c r="I241" s="30">
        <v>11.111110999999999</v>
      </c>
      <c r="J241" s="30">
        <v>6.9934209999999997</v>
      </c>
    </row>
    <row r="242" spans="1:10" ht="11.15" customHeight="1" x14ac:dyDescent="0.2">
      <c r="A242" s="19" t="s">
        <v>873</v>
      </c>
      <c r="B242" s="20">
        <v>49</v>
      </c>
      <c r="C242" s="20">
        <v>3</v>
      </c>
      <c r="D242" s="20">
        <v>15</v>
      </c>
      <c r="E242" s="20">
        <v>20</v>
      </c>
      <c r="F242" s="20">
        <v>3</v>
      </c>
      <c r="G242" s="20">
        <v>0</v>
      </c>
      <c r="H242" s="20">
        <v>2</v>
      </c>
      <c r="I242" s="20">
        <v>6</v>
      </c>
      <c r="J242" s="20">
        <v>0</v>
      </c>
    </row>
    <row r="243" spans="1:10" ht="11.15" customHeight="1" x14ac:dyDescent="0.2">
      <c r="A243" s="21" t="s">
        <v>126</v>
      </c>
      <c r="B243" s="30">
        <v>100</v>
      </c>
      <c r="C243" s="30">
        <v>6.1224489999999996</v>
      </c>
      <c r="D243" s="30">
        <v>30.612245000000001</v>
      </c>
      <c r="E243" s="30">
        <v>40.816327000000001</v>
      </c>
      <c r="F243" s="30">
        <v>6.1224489999999996</v>
      </c>
      <c r="G243" s="30">
        <v>0</v>
      </c>
      <c r="H243" s="30">
        <v>4.0816330000000001</v>
      </c>
      <c r="I243" s="30">
        <v>12.244897999999999</v>
      </c>
      <c r="J243" s="30">
        <v>7.4651160000000001</v>
      </c>
    </row>
    <row r="244" spans="1:10" ht="11.15" customHeight="1" x14ac:dyDescent="0.2">
      <c r="A244" s="18" t="s">
        <v>143</v>
      </c>
      <c r="B244" s="18"/>
      <c r="C244" s="18"/>
      <c r="D244" s="18"/>
      <c r="E244" s="18"/>
      <c r="F244" s="18"/>
      <c r="G244" s="18"/>
      <c r="H244" s="18"/>
      <c r="I244" s="18"/>
      <c r="J244" s="18"/>
    </row>
    <row r="245" spans="1:10" ht="11.15" customHeight="1" x14ac:dyDescent="0.2">
      <c r="A245" s="21" t="s">
        <v>907</v>
      </c>
      <c r="B245" s="21"/>
      <c r="C245" s="21"/>
      <c r="D245" s="21"/>
      <c r="E245" s="21"/>
      <c r="F245" s="21"/>
      <c r="G245" s="21"/>
      <c r="H245" s="21"/>
      <c r="I245" s="21"/>
      <c r="J245" s="21"/>
    </row>
    <row r="246" spans="1:10" ht="11.15" customHeight="1" x14ac:dyDescent="0.2">
      <c r="A246" s="19" t="s">
        <v>902</v>
      </c>
      <c r="B246" s="20">
        <v>55</v>
      </c>
      <c r="C246" s="20">
        <v>1</v>
      </c>
      <c r="D246" s="20">
        <v>21</v>
      </c>
      <c r="E246" s="20">
        <v>26</v>
      </c>
      <c r="F246" s="20">
        <v>5</v>
      </c>
      <c r="G246" s="20">
        <v>0</v>
      </c>
      <c r="H246" s="20">
        <v>2</v>
      </c>
      <c r="I246" s="20">
        <v>0</v>
      </c>
      <c r="J246" s="20">
        <v>0</v>
      </c>
    </row>
    <row r="247" spans="1:10" ht="11.15" customHeight="1" x14ac:dyDescent="0.2">
      <c r="A247" s="21" t="s">
        <v>126</v>
      </c>
      <c r="B247" s="30">
        <v>100</v>
      </c>
      <c r="C247" s="30">
        <v>1.818182</v>
      </c>
      <c r="D247" s="30">
        <v>38.181818</v>
      </c>
      <c r="E247" s="30">
        <v>47.272727000000003</v>
      </c>
      <c r="F247" s="30">
        <v>9.0909089999999999</v>
      </c>
      <c r="G247" s="30">
        <v>0</v>
      </c>
      <c r="H247" s="30">
        <v>3.6363639999999999</v>
      </c>
      <c r="I247" s="30">
        <v>0</v>
      </c>
      <c r="J247" s="30">
        <v>6.2727269999999997</v>
      </c>
    </row>
    <row r="248" spans="1:10" ht="11.15" customHeight="1" x14ac:dyDescent="0.2">
      <c r="A248" s="19" t="s">
        <v>903</v>
      </c>
      <c r="B248" s="20">
        <v>45</v>
      </c>
      <c r="C248" s="20">
        <v>0</v>
      </c>
      <c r="D248" s="20">
        <v>8</v>
      </c>
      <c r="E248" s="20">
        <v>27</v>
      </c>
      <c r="F248" s="20">
        <v>6</v>
      </c>
      <c r="G248" s="20">
        <v>1</v>
      </c>
      <c r="H248" s="20">
        <v>1</v>
      </c>
      <c r="I248" s="20">
        <v>2</v>
      </c>
      <c r="J248" s="20">
        <v>0</v>
      </c>
    </row>
    <row r="249" spans="1:10" ht="11.15" customHeight="1" x14ac:dyDescent="0.2">
      <c r="A249" s="21" t="s">
        <v>126</v>
      </c>
      <c r="B249" s="30">
        <v>100</v>
      </c>
      <c r="C249" s="30">
        <v>0</v>
      </c>
      <c r="D249" s="30">
        <v>17.777778000000001</v>
      </c>
      <c r="E249" s="30">
        <v>60</v>
      </c>
      <c r="F249" s="30">
        <v>13.333333</v>
      </c>
      <c r="G249" s="30">
        <v>2.2222219999999999</v>
      </c>
      <c r="H249" s="30">
        <v>2.2222219999999999</v>
      </c>
      <c r="I249" s="30">
        <v>4.4444439999999998</v>
      </c>
      <c r="J249" s="30">
        <v>7.3953490000000004</v>
      </c>
    </row>
    <row r="250" spans="1:10" ht="11.15" customHeight="1" x14ac:dyDescent="0.2">
      <c r="A250" s="19" t="s">
        <v>904</v>
      </c>
      <c r="B250" s="20">
        <v>16</v>
      </c>
      <c r="C250" s="20">
        <v>1</v>
      </c>
      <c r="D250" s="20">
        <v>4</v>
      </c>
      <c r="E250" s="20">
        <v>6</v>
      </c>
      <c r="F250" s="20">
        <v>2</v>
      </c>
      <c r="G250" s="20">
        <v>2</v>
      </c>
      <c r="H250" s="20">
        <v>0</v>
      </c>
      <c r="I250" s="20">
        <v>1</v>
      </c>
      <c r="J250" s="20">
        <v>0</v>
      </c>
    </row>
    <row r="251" spans="1:10" ht="11.15" customHeight="1" x14ac:dyDescent="0.2">
      <c r="A251" s="21" t="s">
        <v>126</v>
      </c>
      <c r="B251" s="30">
        <v>100</v>
      </c>
      <c r="C251" s="30">
        <v>6.25</v>
      </c>
      <c r="D251" s="30">
        <v>25</v>
      </c>
      <c r="E251" s="30">
        <v>37.5</v>
      </c>
      <c r="F251" s="30">
        <v>12.5</v>
      </c>
      <c r="G251" s="30">
        <v>12.5</v>
      </c>
      <c r="H251" s="30">
        <v>0</v>
      </c>
      <c r="I251" s="30">
        <v>6.25</v>
      </c>
      <c r="J251" s="30">
        <v>7</v>
      </c>
    </row>
    <row r="252" spans="1:10" ht="11.15" customHeight="1" x14ac:dyDescent="0.2">
      <c r="A252" s="19" t="s">
        <v>905</v>
      </c>
      <c r="B252" s="20">
        <v>153</v>
      </c>
      <c r="C252" s="20">
        <v>9</v>
      </c>
      <c r="D252" s="20">
        <v>46</v>
      </c>
      <c r="E252" s="20">
        <v>61</v>
      </c>
      <c r="F252" s="20">
        <v>11</v>
      </c>
      <c r="G252" s="20">
        <v>2</v>
      </c>
      <c r="H252" s="20">
        <v>5</v>
      </c>
      <c r="I252" s="20">
        <v>19</v>
      </c>
      <c r="J252" s="20">
        <v>0</v>
      </c>
    </row>
    <row r="253" spans="1:10" ht="11.15" customHeight="1" x14ac:dyDescent="0.2">
      <c r="A253" s="21" t="s">
        <v>126</v>
      </c>
      <c r="B253" s="30">
        <v>100</v>
      </c>
      <c r="C253" s="30">
        <v>5.8823530000000002</v>
      </c>
      <c r="D253" s="30">
        <v>30.065359000000001</v>
      </c>
      <c r="E253" s="30">
        <v>39.869281000000001</v>
      </c>
      <c r="F253" s="30">
        <v>7.1895420000000003</v>
      </c>
      <c r="G253" s="30">
        <v>1.3071900000000001</v>
      </c>
      <c r="H253" s="30">
        <v>3.2679740000000002</v>
      </c>
      <c r="I253" s="30">
        <v>12.418301</v>
      </c>
      <c r="J253" s="30">
        <v>6.716418</v>
      </c>
    </row>
    <row r="254" spans="1:10" ht="11.15" customHeight="1" x14ac:dyDescent="0.2">
      <c r="A254" s="19" t="s">
        <v>873</v>
      </c>
      <c r="B254" s="20">
        <v>46</v>
      </c>
      <c r="C254" s="20">
        <v>2</v>
      </c>
      <c r="D254" s="20">
        <v>10</v>
      </c>
      <c r="E254" s="20">
        <v>23</v>
      </c>
      <c r="F254" s="20">
        <v>3</v>
      </c>
      <c r="G254" s="20">
        <v>0</v>
      </c>
      <c r="H254" s="20">
        <v>2</v>
      </c>
      <c r="I254" s="20">
        <v>6</v>
      </c>
      <c r="J254" s="20">
        <v>0</v>
      </c>
    </row>
    <row r="255" spans="1:10" ht="11.15" customHeight="1" x14ac:dyDescent="0.2">
      <c r="A255" s="21" t="s">
        <v>126</v>
      </c>
      <c r="B255" s="30">
        <v>100</v>
      </c>
      <c r="C255" s="30">
        <v>4.3478260000000004</v>
      </c>
      <c r="D255" s="30">
        <v>21.739129999999999</v>
      </c>
      <c r="E255" s="30">
        <v>50</v>
      </c>
      <c r="F255" s="30">
        <v>6.5217390000000002</v>
      </c>
      <c r="G255" s="30">
        <v>0</v>
      </c>
      <c r="H255" s="30">
        <v>4.3478260000000004</v>
      </c>
      <c r="I255" s="30">
        <v>13.043478</v>
      </c>
      <c r="J255" s="30">
        <v>8.2750000000000004</v>
      </c>
    </row>
    <row r="256" spans="1:10" ht="11.15" customHeight="1" x14ac:dyDescent="0.2">
      <c r="A256" s="18" t="s">
        <v>143</v>
      </c>
      <c r="B256" s="18"/>
      <c r="C256" s="18"/>
      <c r="D256" s="18"/>
      <c r="E256" s="18"/>
      <c r="F256" s="18"/>
      <c r="G256" s="18"/>
      <c r="H256" s="18"/>
      <c r="I256" s="18"/>
      <c r="J256" s="18"/>
    </row>
    <row r="257" spans="1:10" ht="11.15" customHeight="1" x14ac:dyDescent="0.2">
      <c r="A257" s="21" t="s">
        <v>908</v>
      </c>
      <c r="B257" s="21"/>
      <c r="C257" s="21"/>
      <c r="D257" s="21"/>
      <c r="E257" s="21"/>
      <c r="F257" s="21"/>
      <c r="G257" s="21"/>
      <c r="H257" s="21"/>
      <c r="I257" s="21"/>
      <c r="J257" s="21"/>
    </row>
    <row r="258" spans="1:10" ht="11.15" customHeight="1" x14ac:dyDescent="0.2">
      <c r="A258" s="19" t="s">
        <v>902</v>
      </c>
      <c r="B258" s="20">
        <v>5</v>
      </c>
      <c r="C258" s="20">
        <v>0</v>
      </c>
      <c r="D258" s="20">
        <v>0</v>
      </c>
      <c r="E258" s="20">
        <v>3</v>
      </c>
      <c r="F258" s="20">
        <v>2</v>
      </c>
      <c r="G258" s="20">
        <v>0</v>
      </c>
      <c r="H258" s="20">
        <v>0</v>
      </c>
      <c r="I258" s="20">
        <v>0</v>
      </c>
      <c r="J258" s="20">
        <v>0</v>
      </c>
    </row>
    <row r="259" spans="1:10" ht="11.15" customHeight="1" x14ac:dyDescent="0.2">
      <c r="A259" s="21" t="s">
        <v>126</v>
      </c>
      <c r="B259" s="30">
        <v>100</v>
      </c>
      <c r="C259" s="30">
        <v>0</v>
      </c>
      <c r="D259" s="30">
        <v>0</v>
      </c>
      <c r="E259" s="30">
        <v>60</v>
      </c>
      <c r="F259" s="30">
        <v>40</v>
      </c>
      <c r="G259" s="30">
        <v>0</v>
      </c>
      <c r="H259" s="30">
        <v>0</v>
      </c>
      <c r="I259" s="30">
        <v>0</v>
      </c>
      <c r="J259" s="30">
        <v>8.4</v>
      </c>
    </row>
    <row r="260" spans="1:10" ht="11.15" customHeight="1" x14ac:dyDescent="0.2">
      <c r="A260" s="19" t="s">
        <v>903</v>
      </c>
      <c r="B260" s="20">
        <v>15</v>
      </c>
      <c r="C260" s="20">
        <v>0</v>
      </c>
      <c r="D260" s="20">
        <v>7</v>
      </c>
      <c r="E260" s="20">
        <v>4</v>
      </c>
      <c r="F260" s="20">
        <v>3</v>
      </c>
      <c r="G260" s="20">
        <v>0</v>
      </c>
      <c r="H260" s="20">
        <v>0</v>
      </c>
      <c r="I260" s="20">
        <v>1</v>
      </c>
      <c r="J260" s="20">
        <v>0</v>
      </c>
    </row>
    <row r="261" spans="1:10" ht="11.15" customHeight="1" x14ac:dyDescent="0.2">
      <c r="A261" s="21" t="s">
        <v>126</v>
      </c>
      <c r="B261" s="30">
        <v>100</v>
      </c>
      <c r="C261" s="30">
        <v>0</v>
      </c>
      <c r="D261" s="30">
        <v>46.666666999999997</v>
      </c>
      <c r="E261" s="30">
        <v>26.666667</v>
      </c>
      <c r="F261" s="30">
        <v>20</v>
      </c>
      <c r="G261" s="30">
        <v>0</v>
      </c>
      <c r="H261" s="30">
        <v>0</v>
      </c>
      <c r="I261" s="30">
        <v>6.6666670000000003</v>
      </c>
      <c r="J261" s="30">
        <v>5.4285709999999998</v>
      </c>
    </row>
    <row r="262" spans="1:10" ht="11.15" customHeight="1" x14ac:dyDescent="0.2">
      <c r="A262" s="19" t="s">
        <v>904</v>
      </c>
      <c r="B262" s="20">
        <v>18</v>
      </c>
      <c r="C262" s="20">
        <v>1</v>
      </c>
      <c r="D262" s="20">
        <v>4</v>
      </c>
      <c r="E262" s="20">
        <v>10</v>
      </c>
      <c r="F262" s="20">
        <v>0</v>
      </c>
      <c r="G262" s="20">
        <v>1</v>
      </c>
      <c r="H262" s="20">
        <v>1</v>
      </c>
      <c r="I262" s="20">
        <v>1</v>
      </c>
      <c r="J262" s="20">
        <v>0</v>
      </c>
    </row>
    <row r="263" spans="1:10" ht="11.15" customHeight="1" x14ac:dyDescent="0.2">
      <c r="A263" s="21" t="s">
        <v>126</v>
      </c>
      <c r="B263" s="30">
        <v>100</v>
      </c>
      <c r="C263" s="30">
        <v>5.5555560000000002</v>
      </c>
      <c r="D263" s="30">
        <v>22.222221999999999</v>
      </c>
      <c r="E263" s="30">
        <v>55.555556000000003</v>
      </c>
      <c r="F263" s="30">
        <v>0</v>
      </c>
      <c r="G263" s="30">
        <v>5.5555560000000002</v>
      </c>
      <c r="H263" s="30">
        <v>5.5555560000000002</v>
      </c>
      <c r="I263" s="30">
        <v>5.5555560000000002</v>
      </c>
      <c r="J263" s="30">
        <v>7.9411759999999996</v>
      </c>
    </row>
    <row r="264" spans="1:10" ht="11.15" customHeight="1" x14ac:dyDescent="0.2">
      <c r="A264" s="19" t="s">
        <v>905</v>
      </c>
      <c r="B264" s="20">
        <v>194</v>
      </c>
      <c r="C264" s="20">
        <v>8</v>
      </c>
      <c r="D264" s="20">
        <v>54</v>
      </c>
      <c r="E264" s="20">
        <v>89</v>
      </c>
      <c r="F264" s="20">
        <v>16</v>
      </c>
      <c r="G264" s="20">
        <v>2</v>
      </c>
      <c r="H264" s="20">
        <v>7</v>
      </c>
      <c r="I264" s="20">
        <v>18</v>
      </c>
      <c r="J264" s="20">
        <v>0</v>
      </c>
    </row>
    <row r="265" spans="1:10" ht="11.15" customHeight="1" x14ac:dyDescent="0.2">
      <c r="A265" s="21" t="s">
        <v>126</v>
      </c>
      <c r="B265" s="30">
        <v>100</v>
      </c>
      <c r="C265" s="30">
        <v>4.1237110000000001</v>
      </c>
      <c r="D265" s="30">
        <v>27.835052000000001</v>
      </c>
      <c r="E265" s="30">
        <v>45.876289</v>
      </c>
      <c r="F265" s="30">
        <v>8.2474229999999995</v>
      </c>
      <c r="G265" s="30">
        <v>1.0309280000000001</v>
      </c>
      <c r="H265" s="30">
        <v>3.608247</v>
      </c>
      <c r="I265" s="30">
        <v>9.2783510000000007</v>
      </c>
      <c r="J265" s="30">
        <v>6.8920450000000004</v>
      </c>
    </row>
    <row r="266" spans="1:10" ht="11.15" customHeight="1" x14ac:dyDescent="0.2">
      <c r="A266" s="19" t="s">
        <v>873</v>
      </c>
      <c r="B266" s="20">
        <v>83</v>
      </c>
      <c r="C266" s="20">
        <v>4</v>
      </c>
      <c r="D266" s="20">
        <v>24</v>
      </c>
      <c r="E266" s="20">
        <v>37</v>
      </c>
      <c r="F266" s="20">
        <v>6</v>
      </c>
      <c r="G266" s="20">
        <v>2</v>
      </c>
      <c r="H266" s="20">
        <v>2</v>
      </c>
      <c r="I266" s="20">
        <v>8</v>
      </c>
      <c r="J266" s="20">
        <v>0</v>
      </c>
    </row>
    <row r="267" spans="1:10" ht="11.15" customHeight="1" x14ac:dyDescent="0.2">
      <c r="A267" s="21" t="s">
        <v>126</v>
      </c>
      <c r="B267" s="30">
        <v>100</v>
      </c>
      <c r="C267" s="30">
        <v>4.8192769999999996</v>
      </c>
      <c r="D267" s="30">
        <v>28.915662999999999</v>
      </c>
      <c r="E267" s="30">
        <v>44.578313000000001</v>
      </c>
      <c r="F267" s="30">
        <v>7.2289159999999999</v>
      </c>
      <c r="G267" s="30">
        <v>2.4096389999999999</v>
      </c>
      <c r="H267" s="30">
        <v>2.4096389999999999</v>
      </c>
      <c r="I267" s="30">
        <v>9.6385539999999992</v>
      </c>
      <c r="J267" s="30">
        <v>7.1066669999999998</v>
      </c>
    </row>
    <row r="268" spans="1:10" ht="11.15" customHeight="1" x14ac:dyDescent="0.2">
      <c r="A268" s="18" t="s">
        <v>909</v>
      </c>
      <c r="B268" s="18"/>
      <c r="C268" s="18"/>
      <c r="D268" s="18"/>
      <c r="E268" s="18"/>
      <c r="F268" s="18"/>
      <c r="G268" s="18"/>
      <c r="H268" s="18"/>
      <c r="I268" s="18"/>
      <c r="J268" s="18"/>
    </row>
    <row r="269" spans="1:10" ht="11.15" customHeight="1" x14ac:dyDescent="0.2">
      <c r="A269" s="19" t="s">
        <v>910</v>
      </c>
      <c r="B269" s="20">
        <v>106</v>
      </c>
      <c r="C269" s="20">
        <v>4</v>
      </c>
      <c r="D269" s="20">
        <v>33</v>
      </c>
      <c r="E269" s="20">
        <v>40</v>
      </c>
      <c r="F269" s="20">
        <v>10</v>
      </c>
      <c r="G269" s="20">
        <v>3</v>
      </c>
      <c r="H269" s="20">
        <v>4</v>
      </c>
      <c r="I269" s="20">
        <v>12</v>
      </c>
      <c r="J269" s="20">
        <v>0</v>
      </c>
    </row>
    <row r="270" spans="1:10" ht="11.15" customHeight="1" x14ac:dyDescent="0.2">
      <c r="A270" s="21" t="s">
        <v>126</v>
      </c>
      <c r="B270" s="30">
        <v>100</v>
      </c>
      <c r="C270" s="30">
        <v>3.7735850000000002</v>
      </c>
      <c r="D270" s="30">
        <v>31.132075</v>
      </c>
      <c r="E270" s="30">
        <v>37.735849000000002</v>
      </c>
      <c r="F270" s="30">
        <v>9.4339619999999993</v>
      </c>
      <c r="G270" s="30">
        <v>2.8301889999999998</v>
      </c>
      <c r="H270" s="30">
        <v>3.7735850000000002</v>
      </c>
      <c r="I270" s="30">
        <v>11.320755</v>
      </c>
      <c r="J270" s="30">
        <v>6.8617020000000002</v>
      </c>
    </row>
    <row r="271" spans="1:10" ht="11.15" customHeight="1" x14ac:dyDescent="0.2">
      <c r="A271" s="19" t="s">
        <v>911</v>
      </c>
      <c r="B271" s="20">
        <v>155</v>
      </c>
      <c r="C271" s="20">
        <v>6</v>
      </c>
      <c r="D271" s="20">
        <v>36</v>
      </c>
      <c r="E271" s="20">
        <v>84</v>
      </c>
      <c r="F271" s="20">
        <v>16</v>
      </c>
      <c r="G271" s="20">
        <v>2</v>
      </c>
      <c r="H271" s="20">
        <v>3</v>
      </c>
      <c r="I271" s="20">
        <v>8</v>
      </c>
      <c r="J271" s="20">
        <v>0</v>
      </c>
    </row>
    <row r="272" spans="1:10" ht="11.15" customHeight="1" x14ac:dyDescent="0.2">
      <c r="A272" s="21" t="s">
        <v>126</v>
      </c>
      <c r="B272" s="30">
        <v>100</v>
      </c>
      <c r="C272" s="30">
        <v>3.870968</v>
      </c>
      <c r="D272" s="30">
        <v>23.225805999999999</v>
      </c>
      <c r="E272" s="30">
        <v>54.193548</v>
      </c>
      <c r="F272" s="30">
        <v>10.322581</v>
      </c>
      <c r="G272" s="30">
        <v>1.2903230000000001</v>
      </c>
      <c r="H272" s="30">
        <v>1.935484</v>
      </c>
      <c r="I272" s="30">
        <v>5.1612900000000002</v>
      </c>
      <c r="J272" s="30">
        <v>7.0952380000000002</v>
      </c>
    </row>
    <row r="273" spans="1:10" ht="11.15" customHeight="1" x14ac:dyDescent="0.2">
      <c r="A273" s="19" t="s">
        <v>912</v>
      </c>
      <c r="B273" s="20">
        <v>45</v>
      </c>
      <c r="C273" s="20">
        <v>3</v>
      </c>
      <c r="D273" s="20">
        <v>16</v>
      </c>
      <c r="E273" s="20">
        <v>16</v>
      </c>
      <c r="F273" s="20">
        <v>1</v>
      </c>
      <c r="G273" s="20">
        <v>0</v>
      </c>
      <c r="H273" s="20">
        <v>3</v>
      </c>
      <c r="I273" s="20">
        <v>6</v>
      </c>
      <c r="J273" s="20">
        <v>0</v>
      </c>
    </row>
    <row r="274" spans="1:10" ht="11.15" customHeight="1" x14ac:dyDescent="0.2">
      <c r="A274" s="21" t="s">
        <v>126</v>
      </c>
      <c r="B274" s="30">
        <v>100</v>
      </c>
      <c r="C274" s="30">
        <v>6.6666670000000003</v>
      </c>
      <c r="D274" s="30">
        <v>35.555556000000003</v>
      </c>
      <c r="E274" s="30">
        <v>35.555556000000003</v>
      </c>
      <c r="F274" s="30">
        <v>2.2222219999999999</v>
      </c>
      <c r="G274" s="30">
        <v>0</v>
      </c>
      <c r="H274" s="30">
        <v>6.6666670000000003</v>
      </c>
      <c r="I274" s="30">
        <v>13.333333</v>
      </c>
      <c r="J274" s="30">
        <v>7.0769229999999999</v>
      </c>
    </row>
    <row r="275" spans="1:10" ht="11.15" customHeight="1" x14ac:dyDescent="0.2">
      <c r="A275" s="19" t="s">
        <v>913</v>
      </c>
      <c r="B275" s="20">
        <v>9</v>
      </c>
      <c r="C275" s="20">
        <v>0</v>
      </c>
      <c r="D275" s="20">
        <v>4</v>
      </c>
      <c r="E275" s="20">
        <v>3</v>
      </c>
      <c r="F275" s="20">
        <v>0</v>
      </c>
      <c r="G275" s="20">
        <v>0</v>
      </c>
      <c r="H275" s="20">
        <v>0</v>
      </c>
      <c r="I275" s="20">
        <v>2</v>
      </c>
      <c r="J275" s="20">
        <v>0</v>
      </c>
    </row>
    <row r="276" spans="1:10" ht="11.15" customHeight="1" x14ac:dyDescent="0.2">
      <c r="A276" s="21" t="s">
        <v>126</v>
      </c>
      <c r="B276" s="30">
        <v>100</v>
      </c>
      <c r="C276" s="30">
        <v>0</v>
      </c>
      <c r="D276" s="30">
        <v>44.444443999999997</v>
      </c>
      <c r="E276" s="30">
        <v>33.333333000000003</v>
      </c>
      <c r="F276" s="30">
        <v>0</v>
      </c>
      <c r="G276" s="30">
        <v>0</v>
      </c>
      <c r="H276" s="30">
        <v>0</v>
      </c>
      <c r="I276" s="30">
        <v>22.222221999999999</v>
      </c>
      <c r="J276" s="30">
        <v>5</v>
      </c>
    </row>
    <row r="277" spans="1:10" ht="11.15" customHeight="1" x14ac:dyDescent="0.2">
      <c r="A277" s="18" t="s">
        <v>914</v>
      </c>
      <c r="B277" s="18"/>
      <c r="C277" s="18"/>
      <c r="D277" s="18"/>
      <c r="E277" s="18"/>
      <c r="F277" s="18"/>
      <c r="G277" s="18"/>
      <c r="H277" s="18"/>
      <c r="I277" s="18"/>
      <c r="J277" s="18"/>
    </row>
    <row r="278" spans="1:10" ht="11.15" customHeight="1" x14ac:dyDescent="0.2">
      <c r="A278" s="19" t="s">
        <v>915</v>
      </c>
      <c r="B278" s="20">
        <v>41</v>
      </c>
      <c r="C278" s="20">
        <v>2</v>
      </c>
      <c r="D278" s="20">
        <v>19</v>
      </c>
      <c r="E278" s="20">
        <v>14</v>
      </c>
      <c r="F278" s="20">
        <v>0</v>
      </c>
      <c r="G278" s="20">
        <v>0</v>
      </c>
      <c r="H278" s="20">
        <v>2</v>
      </c>
      <c r="I278" s="20">
        <v>4</v>
      </c>
      <c r="J278" s="20">
        <v>0</v>
      </c>
    </row>
    <row r="279" spans="1:10" ht="11.15" customHeight="1" x14ac:dyDescent="0.2">
      <c r="A279" s="21" t="s">
        <v>126</v>
      </c>
      <c r="B279" s="30">
        <v>100</v>
      </c>
      <c r="C279" s="30">
        <v>4.8780489999999999</v>
      </c>
      <c r="D279" s="30">
        <v>46.341462999999997</v>
      </c>
      <c r="E279" s="30">
        <v>34.146341</v>
      </c>
      <c r="F279" s="30">
        <v>0</v>
      </c>
      <c r="G279" s="30">
        <v>0</v>
      </c>
      <c r="H279" s="30">
        <v>4.8780489999999999</v>
      </c>
      <c r="I279" s="30">
        <v>9.7560979999999997</v>
      </c>
      <c r="J279" s="30">
        <v>5.72973</v>
      </c>
    </row>
    <row r="280" spans="1:10" ht="11.15" customHeight="1" x14ac:dyDescent="0.2">
      <c r="A280" s="19" t="s">
        <v>916</v>
      </c>
      <c r="B280" s="20">
        <v>98</v>
      </c>
      <c r="C280" s="20">
        <v>3</v>
      </c>
      <c r="D280" s="20">
        <v>22</v>
      </c>
      <c r="E280" s="20">
        <v>40</v>
      </c>
      <c r="F280" s="20">
        <v>16</v>
      </c>
      <c r="G280" s="20">
        <v>4</v>
      </c>
      <c r="H280" s="20">
        <v>4</v>
      </c>
      <c r="I280" s="20">
        <v>9</v>
      </c>
      <c r="J280" s="20">
        <v>0</v>
      </c>
    </row>
    <row r="281" spans="1:10" ht="11.15" customHeight="1" x14ac:dyDescent="0.2">
      <c r="A281" s="21" t="s">
        <v>126</v>
      </c>
      <c r="B281" s="30">
        <v>100</v>
      </c>
      <c r="C281" s="30">
        <v>3.0612240000000002</v>
      </c>
      <c r="D281" s="30">
        <v>22.448979999999999</v>
      </c>
      <c r="E281" s="30">
        <v>40.816327000000001</v>
      </c>
      <c r="F281" s="30">
        <v>16.326530999999999</v>
      </c>
      <c r="G281" s="30">
        <v>4.0816330000000001</v>
      </c>
      <c r="H281" s="30">
        <v>4.0816330000000001</v>
      </c>
      <c r="I281" s="30">
        <v>9.1836730000000006</v>
      </c>
      <c r="J281" s="30">
        <v>7.707865</v>
      </c>
    </row>
    <row r="282" spans="1:10" ht="11.15" customHeight="1" x14ac:dyDescent="0.2">
      <c r="A282" s="19" t="s">
        <v>917</v>
      </c>
      <c r="B282" s="20">
        <v>53</v>
      </c>
      <c r="C282" s="20">
        <v>2</v>
      </c>
      <c r="D282" s="20">
        <v>13</v>
      </c>
      <c r="E282" s="20">
        <v>30</v>
      </c>
      <c r="F282" s="20">
        <v>3</v>
      </c>
      <c r="G282" s="20">
        <v>0</v>
      </c>
      <c r="H282" s="20">
        <v>2</v>
      </c>
      <c r="I282" s="20">
        <v>3</v>
      </c>
      <c r="J282" s="20">
        <v>0</v>
      </c>
    </row>
    <row r="283" spans="1:10" ht="11.15" customHeight="1" x14ac:dyDescent="0.2">
      <c r="A283" s="21" t="s">
        <v>126</v>
      </c>
      <c r="B283" s="30">
        <v>100</v>
      </c>
      <c r="C283" s="30">
        <v>3.7735850000000002</v>
      </c>
      <c r="D283" s="30">
        <v>24.528302</v>
      </c>
      <c r="E283" s="30">
        <v>56.603774000000001</v>
      </c>
      <c r="F283" s="30">
        <v>5.6603770000000004</v>
      </c>
      <c r="G283" s="30">
        <v>0</v>
      </c>
      <c r="H283" s="30">
        <v>3.7735850000000002</v>
      </c>
      <c r="I283" s="30">
        <v>5.6603770000000004</v>
      </c>
      <c r="J283" s="30">
        <v>8.2200000000000006</v>
      </c>
    </row>
    <row r="284" spans="1:10" ht="11.15" customHeight="1" x14ac:dyDescent="0.2">
      <c r="A284" s="19" t="s">
        <v>918</v>
      </c>
      <c r="B284" s="20">
        <v>79</v>
      </c>
      <c r="C284" s="20">
        <v>1</v>
      </c>
      <c r="D284" s="20">
        <v>17</v>
      </c>
      <c r="E284" s="20">
        <v>46</v>
      </c>
      <c r="F284" s="20">
        <v>8</v>
      </c>
      <c r="G284" s="20">
        <v>1</v>
      </c>
      <c r="H284" s="20">
        <v>2</v>
      </c>
      <c r="I284" s="20">
        <v>4</v>
      </c>
      <c r="J284" s="20">
        <v>0</v>
      </c>
    </row>
    <row r="285" spans="1:10" ht="11.15" customHeight="1" x14ac:dyDescent="0.2">
      <c r="A285" s="21" t="s">
        <v>126</v>
      </c>
      <c r="B285" s="30">
        <v>100</v>
      </c>
      <c r="C285" s="30">
        <v>1.2658229999999999</v>
      </c>
      <c r="D285" s="30">
        <v>21.518986999999999</v>
      </c>
      <c r="E285" s="30">
        <v>58.227848000000002</v>
      </c>
      <c r="F285" s="30">
        <v>10.126582000000001</v>
      </c>
      <c r="G285" s="30">
        <v>1.2658229999999999</v>
      </c>
      <c r="H285" s="30">
        <v>2.5316459999999998</v>
      </c>
      <c r="I285" s="30">
        <v>5.0632910000000004</v>
      </c>
      <c r="J285" s="30">
        <v>7.5066670000000002</v>
      </c>
    </row>
    <row r="286" spans="1:10" ht="11.15" customHeight="1" x14ac:dyDescent="0.2">
      <c r="A286" s="19" t="s">
        <v>919</v>
      </c>
      <c r="B286" s="20">
        <v>16</v>
      </c>
      <c r="C286" s="20">
        <v>2</v>
      </c>
      <c r="D286" s="20">
        <v>6</v>
      </c>
      <c r="E286" s="20">
        <v>4</v>
      </c>
      <c r="F286" s="20">
        <v>0</v>
      </c>
      <c r="G286" s="20">
        <v>0</v>
      </c>
      <c r="H286" s="20">
        <v>0</v>
      </c>
      <c r="I286" s="20">
        <v>4</v>
      </c>
      <c r="J286" s="20">
        <v>0</v>
      </c>
    </row>
    <row r="287" spans="1:10" ht="11.15" customHeight="1" x14ac:dyDescent="0.2">
      <c r="A287" s="21" t="s">
        <v>126</v>
      </c>
      <c r="B287" s="30">
        <v>100</v>
      </c>
      <c r="C287" s="30">
        <v>12.5</v>
      </c>
      <c r="D287" s="30">
        <v>37.5</v>
      </c>
      <c r="E287" s="30">
        <v>25</v>
      </c>
      <c r="F287" s="30">
        <v>0</v>
      </c>
      <c r="G287" s="30">
        <v>0</v>
      </c>
      <c r="H287" s="30">
        <v>0</v>
      </c>
      <c r="I287" s="30">
        <v>25</v>
      </c>
      <c r="J287" s="30">
        <v>3.8333330000000001</v>
      </c>
    </row>
    <row r="288" spans="1:10" ht="11.15" customHeight="1" x14ac:dyDescent="0.2">
      <c r="A288" s="19" t="s">
        <v>920</v>
      </c>
      <c r="B288" s="20">
        <v>28</v>
      </c>
      <c r="C288" s="20">
        <v>3</v>
      </c>
      <c r="D288" s="20">
        <v>12</v>
      </c>
      <c r="E288" s="20">
        <v>9</v>
      </c>
      <c r="F288" s="20">
        <v>0</v>
      </c>
      <c r="G288" s="20">
        <v>0</v>
      </c>
      <c r="H288" s="20">
        <v>0</v>
      </c>
      <c r="I288" s="20">
        <v>4</v>
      </c>
      <c r="J288" s="20">
        <v>0</v>
      </c>
    </row>
    <row r="289" spans="1:10" ht="11.15" customHeight="1" x14ac:dyDescent="0.2">
      <c r="A289" s="31"/>
      <c r="B289" s="32">
        <v>100</v>
      </c>
      <c r="C289" s="32">
        <v>10.714286</v>
      </c>
      <c r="D289" s="32">
        <v>42.857143000000001</v>
      </c>
      <c r="E289" s="32">
        <v>32.142856999999999</v>
      </c>
      <c r="F289" s="32">
        <v>0</v>
      </c>
      <c r="G289" s="32">
        <v>0</v>
      </c>
      <c r="H289" s="32">
        <v>0</v>
      </c>
      <c r="I289" s="32">
        <v>14.285714</v>
      </c>
      <c r="J289" s="32">
        <v>3.375</v>
      </c>
    </row>
    <row r="290" spans="1:10" ht="11.15" customHeight="1" x14ac:dyDescent="0.2"/>
  </sheetData>
  <phoneticPr fontId="1"/>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30991-46E5-405C-854F-B3A6BBC3621F}">
  <dimension ref="A1:J29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HYPERLINK("#'目次'!B15","[9]")</f>
        <v>[9]</v>
      </c>
    </row>
    <row r="3" spans="1:10" x14ac:dyDescent="0.2">
      <c r="A3" s="9" t="s">
        <v>126</v>
      </c>
      <c r="B3" s="12" t="s">
        <v>157</v>
      </c>
    </row>
    <row r="4" spans="1:10" s="15" customFormat="1" ht="37.5" x14ac:dyDescent="0.2">
      <c r="A4" s="13" t="s">
        <v>126</v>
      </c>
      <c r="B4" s="14" t="s">
        <v>831</v>
      </c>
      <c r="C4" s="14" t="s">
        <v>896</v>
      </c>
      <c r="D4" s="14" t="s">
        <v>897</v>
      </c>
      <c r="E4" s="14" t="s">
        <v>898</v>
      </c>
      <c r="F4" s="14" t="s">
        <v>899</v>
      </c>
      <c r="G4" s="14" t="s">
        <v>900</v>
      </c>
      <c r="H4" s="14" t="s">
        <v>873</v>
      </c>
      <c r="I4" s="14" t="s">
        <v>923</v>
      </c>
      <c r="J4" s="14" t="s">
        <v>924</v>
      </c>
    </row>
    <row r="5" spans="1:10" x14ac:dyDescent="0.2">
      <c r="A5" s="16" t="s">
        <v>845</v>
      </c>
      <c r="B5" s="17">
        <v>2188</v>
      </c>
      <c r="C5" s="17">
        <v>90</v>
      </c>
      <c r="D5" s="17">
        <v>307</v>
      </c>
      <c r="E5" s="17">
        <v>392</v>
      </c>
      <c r="F5" s="17">
        <v>379</v>
      </c>
      <c r="G5" s="17">
        <v>951</v>
      </c>
      <c r="H5" s="17">
        <v>69</v>
      </c>
      <c r="I5" s="17">
        <v>789</v>
      </c>
      <c r="J5" s="17">
        <v>1330</v>
      </c>
    </row>
    <row r="6" spans="1:10" x14ac:dyDescent="0.2">
      <c r="A6" s="21" t="s">
        <v>126</v>
      </c>
      <c r="B6" s="30">
        <v>100</v>
      </c>
      <c r="C6" s="30">
        <v>4.1133459999999999</v>
      </c>
      <c r="D6" s="30">
        <v>14.031079</v>
      </c>
      <c r="E6" s="30">
        <v>17.915904999999999</v>
      </c>
      <c r="F6" s="30">
        <v>17.321755</v>
      </c>
      <c r="G6" s="30">
        <v>43.464351000000001</v>
      </c>
      <c r="H6" s="30">
        <v>3.153565</v>
      </c>
      <c r="I6" s="30">
        <v>36.060329000000003</v>
      </c>
      <c r="J6" s="30">
        <v>60.786105999999997</v>
      </c>
    </row>
    <row r="7" spans="1:10" x14ac:dyDescent="0.2">
      <c r="A7" s="18" t="s">
        <v>846</v>
      </c>
      <c r="B7" s="18"/>
      <c r="C7" s="18"/>
      <c r="D7" s="18"/>
      <c r="E7" s="18"/>
      <c r="F7" s="18"/>
      <c r="G7" s="18"/>
      <c r="H7" s="18"/>
      <c r="I7" s="18"/>
      <c r="J7" s="18"/>
    </row>
    <row r="8" spans="1:10" x14ac:dyDescent="0.2">
      <c r="A8" s="19" t="s">
        <v>847</v>
      </c>
      <c r="B8" s="20">
        <v>1092</v>
      </c>
      <c r="C8" s="20">
        <v>59</v>
      </c>
      <c r="D8" s="20">
        <v>172</v>
      </c>
      <c r="E8" s="20">
        <v>200</v>
      </c>
      <c r="F8" s="20">
        <v>186</v>
      </c>
      <c r="G8" s="20">
        <v>436</v>
      </c>
      <c r="H8" s="20">
        <v>39</v>
      </c>
      <c r="I8" s="20">
        <v>431</v>
      </c>
      <c r="J8" s="20">
        <v>622</v>
      </c>
    </row>
    <row r="9" spans="1:10" x14ac:dyDescent="0.2">
      <c r="A9" s="21" t="s">
        <v>126</v>
      </c>
      <c r="B9" s="30">
        <v>100</v>
      </c>
      <c r="C9" s="30">
        <v>5.4029299999999996</v>
      </c>
      <c r="D9" s="30">
        <v>15.750916</v>
      </c>
      <c r="E9" s="30">
        <v>18.315017999999998</v>
      </c>
      <c r="F9" s="30">
        <v>17.032966999999999</v>
      </c>
      <c r="G9" s="30">
        <v>39.926740000000002</v>
      </c>
      <c r="H9" s="30">
        <v>3.5714290000000002</v>
      </c>
      <c r="I9" s="30">
        <v>39.468864000000004</v>
      </c>
      <c r="J9" s="30">
        <v>56.959707000000002</v>
      </c>
    </row>
    <row r="10" spans="1:10" x14ac:dyDescent="0.2">
      <c r="A10" s="19" t="s">
        <v>848</v>
      </c>
      <c r="B10" s="20">
        <v>1095</v>
      </c>
      <c r="C10" s="20">
        <v>31</v>
      </c>
      <c r="D10" s="20">
        <v>135</v>
      </c>
      <c r="E10" s="20">
        <v>191</v>
      </c>
      <c r="F10" s="20">
        <v>193</v>
      </c>
      <c r="G10" s="20">
        <v>515</v>
      </c>
      <c r="H10" s="20">
        <v>30</v>
      </c>
      <c r="I10" s="20">
        <v>357</v>
      </c>
      <c r="J10" s="20">
        <v>708</v>
      </c>
    </row>
    <row r="11" spans="1:10" x14ac:dyDescent="0.2">
      <c r="A11" s="21" t="s">
        <v>126</v>
      </c>
      <c r="B11" s="30">
        <v>100</v>
      </c>
      <c r="C11" s="30">
        <v>2.8310499999999998</v>
      </c>
      <c r="D11" s="30">
        <v>12.328766999999999</v>
      </c>
      <c r="E11" s="30">
        <v>17.442921999999999</v>
      </c>
      <c r="F11" s="30">
        <v>17.625571000000001</v>
      </c>
      <c r="G11" s="30">
        <v>47.031962999999998</v>
      </c>
      <c r="H11" s="30">
        <v>2.7397260000000001</v>
      </c>
      <c r="I11" s="30">
        <v>32.602739999999997</v>
      </c>
      <c r="J11" s="30">
        <v>64.657533999999998</v>
      </c>
    </row>
    <row r="12" spans="1:10" x14ac:dyDescent="0.2">
      <c r="A12" s="19" t="s">
        <v>849</v>
      </c>
      <c r="B12" s="20">
        <v>1</v>
      </c>
      <c r="C12" s="20">
        <v>0</v>
      </c>
      <c r="D12" s="20">
        <v>0</v>
      </c>
      <c r="E12" s="20">
        <v>1</v>
      </c>
      <c r="F12" s="20">
        <v>0</v>
      </c>
      <c r="G12" s="20">
        <v>0</v>
      </c>
      <c r="H12" s="20">
        <v>0</v>
      </c>
      <c r="I12" s="20">
        <v>1</v>
      </c>
      <c r="J12" s="20">
        <v>0</v>
      </c>
    </row>
    <row r="13" spans="1:10" x14ac:dyDescent="0.2">
      <c r="A13" s="21" t="s">
        <v>126</v>
      </c>
      <c r="B13" s="30">
        <v>100</v>
      </c>
      <c r="C13" s="30">
        <v>0</v>
      </c>
      <c r="D13" s="30">
        <v>0</v>
      </c>
      <c r="E13" s="30">
        <v>100</v>
      </c>
      <c r="F13" s="30">
        <v>0</v>
      </c>
      <c r="G13" s="30">
        <v>0</v>
      </c>
      <c r="H13" s="30">
        <v>0</v>
      </c>
      <c r="I13" s="30">
        <v>100</v>
      </c>
      <c r="J13" s="30">
        <v>0</v>
      </c>
    </row>
    <row r="14" spans="1:10" x14ac:dyDescent="0.2">
      <c r="A14" s="18" t="s">
        <v>850</v>
      </c>
      <c r="B14" s="18"/>
      <c r="C14" s="18"/>
      <c r="D14" s="18"/>
      <c r="E14" s="18"/>
      <c r="F14" s="18"/>
      <c r="G14" s="18"/>
      <c r="H14" s="18"/>
      <c r="I14" s="18"/>
      <c r="J14" s="18"/>
    </row>
    <row r="15" spans="1:10" x14ac:dyDescent="0.2">
      <c r="A15" s="19" t="s">
        <v>851</v>
      </c>
      <c r="B15" s="20">
        <v>387</v>
      </c>
      <c r="C15" s="20">
        <v>31</v>
      </c>
      <c r="D15" s="20">
        <v>116</v>
      </c>
      <c r="E15" s="20">
        <v>105</v>
      </c>
      <c r="F15" s="20">
        <v>54</v>
      </c>
      <c r="G15" s="20">
        <v>71</v>
      </c>
      <c r="H15" s="20">
        <v>10</v>
      </c>
      <c r="I15" s="20">
        <v>252</v>
      </c>
      <c r="J15" s="20">
        <v>125</v>
      </c>
    </row>
    <row r="16" spans="1:10" x14ac:dyDescent="0.2">
      <c r="A16" s="21" t="s">
        <v>126</v>
      </c>
      <c r="B16" s="30">
        <v>100</v>
      </c>
      <c r="C16" s="30">
        <v>8.0103360000000006</v>
      </c>
      <c r="D16" s="30">
        <v>29.974160000000001</v>
      </c>
      <c r="E16" s="30">
        <v>27.131782999999999</v>
      </c>
      <c r="F16" s="30">
        <v>13.953488</v>
      </c>
      <c r="G16" s="30">
        <v>18.346253000000001</v>
      </c>
      <c r="H16" s="30">
        <v>2.5839789999999998</v>
      </c>
      <c r="I16" s="30">
        <v>65.116279000000006</v>
      </c>
      <c r="J16" s="30">
        <v>32.299742000000002</v>
      </c>
    </row>
    <row r="17" spans="1:10" x14ac:dyDescent="0.2">
      <c r="A17" s="19" t="s">
        <v>852</v>
      </c>
      <c r="B17" s="20">
        <v>432</v>
      </c>
      <c r="C17" s="20">
        <v>25</v>
      </c>
      <c r="D17" s="20">
        <v>88</v>
      </c>
      <c r="E17" s="20">
        <v>99</v>
      </c>
      <c r="F17" s="20">
        <v>87</v>
      </c>
      <c r="G17" s="20">
        <v>123</v>
      </c>
      <c r="H17" s="20">
        <v>10</v>
      </c>
      <c r="I17" s="20">
        <v>212</v>
      </c>
      <c r="J17" s="20">
        <v>210</v>
      </c>
    </row>
    <row r="18" spans="1:10" x14ac:dyDescent="0.2">
      <c r="A18" s="21" t="s">
        <v>126</v>
      </c>
      <c r="B18" s="30">
        <v>100</v>
      </c>
      <c r="C18" s="30">
        <v>5.7870369999999998</v>
      </c>
      <c r="D18" s="30">
        <v>20.370370000000001</v>
      </c>
      <c r="E18" s="30">
        <v>22.916667</v>
      </c>
      <c r="F18" s="30">
        <v>20.138888999999999</v>
      </c>
      <c r="G18" s="30">
        <v>28.472221999999999</v>
      </c>
      <c r="H18" s="30">
        <v>2.3148149999999998</v>
      </c>
      <c r="I18" s="30">
        <v>49.074074000000003</v>
      </c>
      <c r="J18" s="30">
        <v>48.611111000000001</v>
      </c>
    </row>
    <row r="19" spans="1:10" x14ac:dyDescent="0.2">
      <c r="A19" s="19" t="s">
        <v>853</v>
      </c>
      <c r="B19" s="20">
        <v>449</v>
      </c>
      <c r="C19" s="20">
        <v>11</v>
      </c>
      <c r="D19" s="20">
        <v>60</v>
      </c>
      <c r="E19" s="20">
        <v>81</v>
      </c>
      <c r="F19" s="20">
        <v>74</v>
      </c>
      <c r="G19" s="20">
        <v>210</v>
      </c>
      <c r="H19" s="20">
        <v>13</v>
      </c>
      <c r="I19" s="20">
        <v>152</v>
      </c>
      <c r="J19" s="20">
        <v>284</v>
      </c>
    </row>
    <row r="20" spans="1:10" x14ac:dyDescent="0.2">
      <c r="A20" s="21" t="s">
        <v>126</v>
      </c>
      <c r="B20" s="30">
        <v>100</v>
      </c>
      <c r="C20" s="30">
        <v>2.4498890000000002</v>
      </c>
      <c r="D20" s="30">
        <v>13.363028999999999</v>
      </c>
      <c r="E20" s="30">
        <v>18.040088999999998</v>
      </c>
      <c r="F20" s="30">
        <v>16.481069000000002</v>
      </c>
      <c r="G20" s="30">
        <v>46.770600999999999</v>
      </c>
      <c r="H20" s="30">
        <v>2.8953229999999999</v>
      </c>
      <c r="I20" s="30">
        <v>33.853006999999998</v>
      </c>
      <c r="J20" s="30">
        <v>63.251669999999997</v>
      </c>
    </row>
    <row r="21" spans="1:10" x14ac:dyDescent="0.2">
      <c r="A21" s="19" t="s">
        <v>854</v>
      </c>
      <c r="B21" s="20">
        <v>427</v>
      </c>
      <c r="C21" s="20">
        <v>12</v>
      </c>
      <c r="D21" s="20">
        <v>28</v>
      </c>
      <c r="E21" s="20">
        <v>63</v>
      </c>
      <c r="F21" s="20">
        <v>89</v>
      </c>
      <c r="G21" s="20">
        <v>220</v>
      </c>
      <c r="H21" s="20">
        <v>15</v>
      </c>
      <c r="I21" s="20">
        <v>103</v>
      </c>
      <c r="J21" s="20">
        <v>309</v>
      </c>
    </row>
    <row r="22" spans="1:10" x14ac:dyDescent="0.2">
      <c r="A22" s="21" t="s">
        <v>126</v>
      </c>
      <c r="B22" s="30">
        <v>100</v>
      </c>
      <c r="C22" s="30">
        <v>2.8103039999999999</v>
      </c>
      <c r="D22" s="30">
        <v>6.5573769999999998</v>
      </c>
      <c r="E22" s="30">
        <v>14.754098000000001</v>
      </c>
      <c r="F22" s="30">
        <v>20.843091000000001</v>
      </c>
      <c r="G22" s="30">
        <v>51.522247999999998</v>
      </c>
      <c r="H22" s="30">
        <v>3.5128810000000001</v>
      </c>
      <c r="I22" s="30">
        <v>24.121780000000001</v>
      </c>
      <c r="J22" s="30">
        <v>72.365340000000003</v>
      </c>
    </row>
    <row r="23" spans="1:10" x14ac:dyDescent="0.2">
      <c r="A23" s="19" t="s">
        <v>855</v>
      </c>
      <c r="B23" s="20">
        <v>274</v>
      </c>
      <c r="C23" s="20">
        <v>3</v>
      </c>
      <c r="D23" s="20">
        <v>9</v>
      </c>
      <c r="E23" s="20">
        <v>36</v>
      </c>
      <c r="F23" s="20">
        <v>46</v>
      </c>
      <c r="G23" s="20">
        <v>166</v>
      </c>
      <c r="H23" s="20">
        <v>14</v>
      </c>
      <c r="I23" s="20">
        <v>48</v>
      </c>
      <c r="J23" s="20">
        <v>212</v>
      </c>
    </row>
    <row r="24" spans="1:10" x14ac:dyDescent="0.2">
      <c r="A24" s="21" t="s">
        <v>126</v>
      </c>
      <c r="B24" s="30">
        <v>100</v>
      </c>
      <c r="C24" s="30">
        <v>1.0948910000000001</v>
      </c>
      <c r="D24" s="30">
        <v>3.284672</v>
      </c>
      <c r="E24" s="30">
        <v>13.138686</v>
      </c>
      <c r="F24" s="30">
        <v>16.788321</v>
      </c>
      <c r="G24" s="30">
        <v>60.583942</v>
      </c>
      <c r="H24" s="30">
        <v>5.1094889999999999</v>
      </c>
      <c r="I24" s="30">
        <v>17.518248</v>
      </c>
      <c r="J24" s="30">
        <v>77.372263000000004</v>
      </c>
    </row>
    <row r="25" spans="1:10" x14ac:dyDescent="0.2">
      <c r="A25" s="19" t="s">
        <v>856</v>
      </c>
      <c r="B25" s="20">
        <v>137</v>
      </c>
      <c r="C25" s="20">
        <v>7</v>
      </c>
      <c r="D25" s="20">
        <v>5</v>
      </c>
      <c r="E25" s="20">
        <v>8</v>
      </c>
      <c r="F25" s="20">
        <v>21</v>
      </c>
      <c r="G25" s="20">
        <v>92</v>
      </c>
      <c r="H25" s="20">
        <v>4</v>
      </c>
      <c r="I25" s="20">
        <v>20</v>
      </c>
      <c r="J25" s="20">
        <v>113</v>
      </c>
    </row>
    <row r="26" spans="1:10" x14ac:dyDescent="0.2">
      <c r="A26" s="21" t="s">
        <v>126</v>
      </c>
      <c r="B26" s="30">
        <v>100</v>
      </c>
      <c r="C26" s="30">
        <v>5.1094889999999999</v>
      </c>
      <c r="D26" s="30">
        <v>3.649635</v>
      </c>
      <c r="E26" s="30">
        <v>5.8394159999999999</v>
      </c>
      <c r="F26" s="30">
        <v>15.328467</v>
      </c>
      <c r="G26" s="30">
        <v>67.153284999999997</v>
      </c>
      <c r="H26" s="30">
        <v>2.919708</v>
      </c>
      <c r="I26" s="30">
        <v>14.59854</v>
      </c>
      <c r="J26" s="30">
        <v>82.481752</v>
      </c>
    </row>
    <row r="27" spans="1:10" x14ac:dyDescent="0.2">
      <c r="A27" s="19" t="s">
        <v>857</v>
      </c>
      <c r="B27" s="20">
        <v>71</v>
      </c>
      <c r="C27" s="20">
        <v>1</v>
      </c>
      <c r="D27" s="20">
        <v>1</v>
      </c>
      <c r="E27" s="20">
        <v>0</v>
      </c>
      <c r="F27" s="20">
        <v>8</v>
      </c>
      <c r="G27" s="20">
        <v>58</v>
      </c>
      <c r="H27" s="20">
        <v>3</v>
      </c>
      <c r="I27" s="20">
        <v>2</v>
      </c>
      <c r="J27" s="20">
        <v>66</v>
      </c>
    </row>
    <row r="28" spans="1:10" x14ac:dyDescent="0.2">
      <c r="A28" s="21" t="s">
        <v>126</v>
      </c>
      <c r="B28" s="30">
        <v>100</v>
      </c>
      <c r="C28" s="30">
        <v>1.4084509999999999</v>
      </c>
      <c r="D28" s="30">
        <v>1.4084509999999999</v>
      </c>
      <c r="E28" s="30">
        <v>0</v>
      </c>
      <c r="F28" s="30">
        <v>11.267606000000001</v>
      </c>
      <c r="G28" s="30">
        <v>81.690140999999997</v>
      </c>
      <c r="H28" s="30">
        <v>4.225352</v>
      </c>
      <c r="I28" s="30">
        <v>2.8169010000000001</v>
      </c>
      <c r="J28" s="30">
        <v>92.957746</v>
      </c>
    </row>
    <row r="29" spans="1:10" x14ac:dyDescent="0.2">
      <c r="A29" s="19" t="s">
        <v>858</v>
      </c>
      <c r="B29" s="20">
        <v>11</v>
      </c>
      <c r="C29" s="20">
        <v>0</v>
      </c>
      <c r="D29" s="20">
        <v>0</v>
      </c>
      <c r="E29" s="20">
        <v>0</v>
      </c>
      <c r="F29" s="20">
        <v>0</v>
      </c>
      <c r="G29" s="20">
        <v>11</v>
      </c>
      <c r="H29" s="20">
        <v>0</v>
      </c>
      <c r="I29" s="20">
        <v>0</v>
      </c>
      <c r="J29" s="20">
        <v>11</v>
      </c>
    </row>
    <row r="30" spans="1:10" x14ac:dyDescent="0.2">
      <c r="A30" s="21" t="s">
        <v>126</v>
      </c>
      <c r="B30" s="30">
        <v>100</v>
      </c>
      <c r="C30" s="30">
        <v>0</v>
      </c>
      <c r="D30" s="30">
        <v>0</v>
      </c>
      <c r="E30" s="30">
        <v>0</v>
      </c>
      <c r="F30" s="30">
        <v>0</v>
      </c>
      <c r="G30" s="30">
        <v>100</v>
      </c>
      <c r="H30" s="30">
        <v>0</v>
      </c>
      <c r="I30" s="30">
        <v>0</v>
      </c>
      <c r="J30" s="30">
        <v>100</v>
      </c>
    </row>
    <row r="31" spans="1:10" x14ac:dyDescent="0.2">
      <c r="A31" s="19" t="s">
        <v>859</v>
      </c>
      <c r="B31" s="20">
        <v>881</v>
      </c>
      <c r="C31" s="20">
        <v>36</v>
      </c>
      <c r="D31" s="20">
        <v>148</v>
      </c>
      <c r="E31" s="20">
        <v>180</v>
      </c>
      <c r="F31" s="20">
        <v>161</v>
      </c>
      <c r="G31" s="20">
        <v>333</v>
      </c>
      <c r="H31" s="20">
        <v>23</v>
      </c>
      <c r="I31" s="20">
        <v>364</v>
      </c>
      <c r="J31" s="20">
        <v>494</v>
      </c>
    </row>
    <row r="32" spans="1:10" x14ac:dyDescent="0.2">
      <c r="A32" s="21" t="s">
        <v>126</v>
      </c>
      <c r="B32" s="30">
        <v>100</v>
      </c>
      <c r="C32" s="30">
        <v>4.0862660000000002</v>
      </c>
      <c r="D32" s="30">
        <v>16.799092000000002</v>
      </c>
      <c r="E32" s="30">
        <v>20.431328000000001</v>
      </c>
      <c r="F32" s="30">
        <v>18.274688000000001</v>
      </c>
      <c r="G32" s="30">
        <v>37.797956999999997</v>
      </c>
      <c r="H32" s="30">
        <v>2.6106699999999998</v>
      </c>
      <c r="I32" s="30">
        <v>41.316685999999997</v>
      </c>
      <c r="J32" s="30">
        <v>56.072645000000001</v>
      </c>
    </row>
    <row r="33" spans="1:10" x14ac:dyDescent="0.2">
      <c r="A33" s="19" t="s">
        <v>860</v>
      </c>
      <c r="B33" s="20">
        <v>701</v>
      </c>
      <c r="C33" s="20">
        <v>15</v>
      </c>
      <c r="D33" s="20">
        <v>37</v>
      </c>
      <c r="E33" s="20">
        <v>99</v>
      </c>
      <c r="F33" s="20">
        <v>135</v>
      </c>
      <c r="G33" s="20">
        <v>386</v>
      </c>
      <c r="H33" s="20">
        <v>29</v>
      </c>
      <c r="I33" s="20">
        <v>151</v>
      </c>
      <c r="J33" s="20">
        <v>521</v>
      </c>
    </row>
    <row r="34" spans="1:10" x14ac:dyDescent="0.2">
      <c r="A34" s="21" t="s">
        <v>126</v>
      </c>
      <c r="B34" s="30">
        <v>100</v>
      </c>
      <c r="C34" s="30">
        <v>2.1398000000000001</v>
      </c>
      <c r="D34" s="30">
        <v>5.2781739999999999</v>
      </c>
      <c r="E34" s="30">
        <v>14.122681999999999</v>
      </c>
      <c r="F34" s="30">
        <v>19.258203000000002</v>
      </c>
      <c r="G34" s="30">
        <v>55.064194000000001</v>
      </c>
      <c r="H34" s="30">
        <v>4.1369470000000002</v>
      </c>
      <c r="I34" s="30">
        <v>21.540655999999998</v>
      </c>
      <c r="J34" s="30">
        <v>74.322396999999995</v>
      </c>
    </row>
    <row r="35" spans="1:10" x14ac:dyDescent="0.2">
      <c r="A35" s="19" t="s">
        <v>861</v>
      </c>
      <c r="B35" s="20">
        <v>1801</v>
      </c>
      <c r="C35" s="20">
        <v>59</v>
      </c>
      <c r="D35" s="20">
        <v>191</v>
      </c>
      <c r="E35" s="20">
        <v>287</v>
      </c>
      <c r="F35" s="20">
        <v>325</v>
      </c>
      <c r="G35" s="20">
        <v>880</v>
      </c>
      <c r="H35" s="20">
        <v>59</v>
      </c>
      <c r="I35" s="20">
        <v>537</v>
      </c>
      <c r="J35" s="20">
        <v>1205</v>
      </c>
    </row>
    <row r="36" spans="1:10" x14ac:dyDescent="0.2">
      <c r="A36" s="21" t="s">
        <v>126</v>
      </c>
      <c r="B36" s="30">
        <v>100</v>
      </c>
      <c r="C36" s="30">
        <v>3.2759580000000001</v>
      </c>
      <c r="D36" s="30">
        <v>10.605219</v>
      </c>
      <c r="E36" s="30">
        <v>15.935591000000001</v>
      </c>
      <c r="F36" s="30">
        <v>18.045529999999999</v>
      </c>
      <c r="G36" s="30">
        <v>48.861742999999997</v>
      </c>
      <c r="H36" s="30">
        <v>3.2759580000000001</v>
      </c>
      <c r="I36" s="30">
        <v>29.816768</v>
      </c>
      <c r="J36" s="30">
        <v>66.907274000000001</v>
      </c>
    </row>
    <row r="37" spans="1:10" x14ac:dyDescent="0.2">
      <c r="A37" s="19" t="s">
        <v>862</v>
      </c>
      <c r="B37" s="20">
        <v>920</v>
      </c>
      <c r="C37" s="20">
        <v>23</v>
      </c>
      <c r="D37" s="20">
        <v>43</v>
      </c>
      <c r="E37" s="20">
        <v>107</v>
      </c>
      <c r="F37" s="20">
        <v>164</v>
      </c>
      <c r="G37" s="20">
        <v>547</v>
      </c>
      <c r="H37" s="20">
        <v>36</v>
      </c>
      <c r="I37" s="20">
        <v>173</v>
      </c>
      <c r="J37" s="20">
        <v>711</v>
      </c>
    </row>
    <row r="38" spans="1:10" x14ac:dyDescent="0.2">
      <c r="A38" s="21" t="s">
        <v>126</v>
      </c>
      <c r="B38" s="30">
        <v>100</v>
      </c>
      <c r="C38" s="30">
        <v>2.5</v>
      </c>
      <c r="D38" s="30">
        <v>4.6739129999999998</v>
      </c>
      <c r="E38" s="30">
        <v>11.630435</v>
      </c>
      <c r="F38" s="30">
        <v>17.826087000000001</v>
      </c>
      <c r="G38" s="30">
        <v>59.456522</v>
      </c>
      <c r="H38" s="30">
        <v>3.913043</v>
      </c>
      <c r="I38" s="30">
        <v>18.804348000000001</v>
      </c>
      <c r="J38" s="30">
        <v>77.282608999999994</v>
      </c>
    </row>
    <row r="39" spans="1:10" x14ac:dyDescent="0.2">
      <c r="A39" s="19" t="s">
        <v>863</v>
      </c>
      <c r="B39" s="20">
        <v>219</v>
      </c>
      <c r="C39" s="20">
        <v>8</v>
      </c>
      <c r="D39" s="20">
        <v>6</v>
      </c>
      <c r="E39" s="20">
        <v>8</v>
      </c>
      <c r="F39" s="20">
        <v>29</v>
      </c>
      <c r="G39" s="20">
        <v>161</v>
      </c>
      <c r="H39" s="20">
        <v>7</v>
      </c>
      <c r="I39" s="20">
        <v>22</v>
      </c>
      <c r="J39" s="20">
        <v>190</v>
      </c>
    </row>
    <row r="40" spans="1:10" x14ac:dyDescent="0.2">
      <c r="A40" s="21" t="s">
        <v>126</v>
      </c>
      <c r="B40" s="30">
        <v>100</v>
      </c>
      <c r="C40" s="30">
        <v>3.652968</v>
      </c>
      <c r="D40" s="30">
        <v>2.7397260000000001</v>
      </c>
      <c r="E40" s="30">
        <v>3.652968</v>
      </c>
      <c r="F40" s="30">
        <v>13.242008999999999</v>
      </c>
      <c r="G40" s="30">
        <v>73.515981999999994</v>
      </c>
      <c r="H40" s="30">
        <v>3.1963469999999998</v>
      </c>
      <c r="I40" s="30">
        <v>10.045662</v>
      </c>
      <c r="J40" s="30">
        <v>86.757991000000004</v>
      </c>
    </row>
    <row r="41" spans="1:10" x14ac:dyDescent="0.2">
      <c r="A41" s="18" t="s">
        <v>864</v>
      </c>
      <c r="B41" s="17">
        <v>208</v>
      </c>
      <c r="C41" s="17">
        <v>20</v>
      </c>
      <c r="D41" s="17">
        <v>60</v>
      </c>
      <c r="E41" s="17">
        <v>54</v>
      </c>
      <c r="F41" s="17">
        <v>30</v>
      </c>
      <c r="G41" s="17">
        <v>39</v>
      </c>
      <c r="H41" s="17">
        <v>5</v>
      </c>
      <c r="I41" s="17">
        <v>134</v>
      </c>
      <c r="J41" s="17">
        <v>69</v>
      </c>
    </row>
    <row r="42" spans="1:10" x14ac:dyDescent="0.2">
      <c r="A42" s="21" t="s">
        <v>126</v>
      </c>
      <c r="B42" s="30">
        <v>100</v>
      </c>
      <c r="C42" s="30">
        <v>9.6153849999999998</v>
      </c>
      <c r="D42" s="30">
        <v>28.846153999999999</v>
      </c>
      <c r="E42" s="30">
        <v>25.961538000000001</v>
      </c>
      <c r="F42" s="30">
        <v>14.423076999999999</v>
      </c>
      <c r="G42" s="30">
        <v>18.75</v>
      </c>
      <c r="H42" s="30">
        <v>2.4038460000000001</v>
      </c>
      <c r="I42" s="30">
        <v>64.423077000000006</v>
      </c>
      <c r="J42" s="30">
        <v>33.173076999999999</v>
      </c>
    </row>
    <row r="43" spans="1:10" x14ac:dyDescent="0.2">
      <c r="A43" s="19" t="s">
        <v>852</v>
      </c>
      <c r="B43" s="20">
        <v>220</v>
      </c>
      <c r="C43" s="20">
        <v>14</v>
      </c>
      <c r="D43" s="20">
        <v>51</v>
      </c>
      <c r="E43" s="20">
        <v>46</v>
      </c>
      <c r="F43" s="20">
        <v>38</v>
      </c>
      <c r="G43" s="20">
        <v>65</v>
      </c>
      <c r="H43" s="20">
        <v>6</v>
      </c>
      <c r="I43" s="20">
        <v>111</v>
      </c>
      <c r="J43" s="20">
        <v>103</v>
      </c>
    </row>
    <row r="44" spans="1:10" x14ac:dyDescent="0.2">
      <c r="A44" s="21" t="s">
        <v>126</v>
      </c>
      <c r="B44" s="30">
        <v>100</v>
      </c>
      <c r="C44" s="30">
        <v>6.3636359999999996</v>
      </c>
      <c r="D44" s="30">
        <v>23.181818</v>
      </c>
      <c r="E44" s="30">
        <v>20.909091</v>
      </c>
      <c r="F44" s="30">
        <v>17.272727</v>
      </c>
      <c r="G44" s="30">
        <v>29.545455</v>
      </c>
      <c r="H44" s="30">
        <v>2.7272729999999998</v>
      </c>
      <c r="I44" s="30">
        <v>50.454545000000003</v>
      </c>
      <c r="J44" s="30">
        <v>46.818182</v>
      </c>
    </row>
    <row r="45" spans="1:10" x14ac:dyDescent="0.2">
      <c r="A45" s="19" t="s">
        <v>853</v>
      </c>
      <c r="B45" s="20">
        <v>226</v>
      </c>
      <c r="C45" s="20">
        <v>8</v>
      </c>
      <c r="D45" s="20">
        <v>36</v>
      </c>
      <c r="E45" s="20">
        <v>42</v>
      </c>
      <c r="F45" s="20">
        <v>34</v>
      </c>
      <c r="G45" s="20">
        <v>96</v>
      </c>
      <c r="H45" s="20">
        <v>10</v>
      </c>
      <c r="I45" s="20">
        <v>86</v>
      </c>
      <c r="J45" s="20">
        <v>130</v>
      </c>
    </row>
    <row r="46" spans="1:10" x14ac:dyDescent="0.2">
      <c r="A46" s="21" t="s">
        <v>126</v>
      </c>
      <c r="B46" s="30">
        <v>100</v>
      </c>
      <c r="C46" s="30">
        <v>3.5398230000000002</v>
      </c>
      <c r="D46" s="30">
        <v>15.929204</v>
      </c>
      <c r="E46" s="30">
        <v>18.584071000000002</v>
      </c>
      <c r="F46" s="30">
        <v>15.044248</v>
      </c>
      <c r="G46" s="30">
        <v>42.477876000000002</v>
      </c>
      <c r="H46" s="30">
        <v>4.424779</v>
      </c>
      <c r="I46" s="30">
        <v>38.053097000000001</v>
      </c>
      <c r="J46" s="30">
        <v>57.522123999999998</v>
      </c>
    </row>
    <row r="47" spans="1:10" x14ac:dyDescent="0.2">
      <c r="A47" s="19" t="s">
        <v>854</v>
      </c>
      <c r="B47" s="20">
        <v>211</v>
      </c>
      <c r="C47" s="20">
        <v>10</v>
      </c>
      <c r="D47" s="20">
        <v>14</v>
      </c>
      <c r="E47" s="20">
        <v>32</v>
      </c>
      <c r="F47" s="20">
        <v>45</v>
      </c>
      <c r="G47" s="20">
        <v>102</v>
      </c>
      <c r="H47" s="20">
        <v>8</v>
      </c>
      <c r="I47" s="20">
        <v>56</v>
      </c>
      <c r="J47" s="20">
        <v>147</v>
      </c>
    </row>
    <row r="48" spans="1:10" x14ac:dyDescent="0.2">
      <c r="A48" s="21" t="s">
        <v>126</v>
      </c>
      <c r="B48" s="30">
        <v>100</v>
      </c>
      <c r="C48" s="30">
        <v>4.7393359999999998</v>
      </c>
      <c r="D48" s="30">
        <v>6.6350709999999999</v>
      </c>
      <c r="E48" s="30">
        <v>15.165877</v>
      </c>
      <c r="F48" s="30">
        <v>21.327013999999998</v>
      </c>
      <c r="G48" s="30">
        <v>48.341231999999998</v>
      </c>
      <c r="H48" s="30">
        <v>3.7914690000000002</v>
      </c>
      <c r="I48" s="30">
        <v>26.540284</v>
      </c>
      <c r="J48" s="30">
        <v>69.668245999999996</v>
      </c>
    </row>
    <row r="49" spans="1:10" x14ac:dyDescent="0.2">
      <c r="A49" s="19" t="s">
        <v>855</v>
      </c>
      <c r="B49" s="20">
        <v>134</v>
      </c>
      <c r="C49" s="20">
        <v>2</v>
      </c>
      <c r="D49" s="20">
        <v>8</v>
      </c>
      <c r="E49" s="20">
        <v>21</v>
      </c>
      <c r="F49" s="20">
        <v>23</v>
      </c>
      <c r="G49" s="20">
        <v>74</v>
      </c>
      <c r="H49" s="20">
        <v>6</v>
      </c>
      <c r="I49" s="20">
        <v>31</v>
      </c>
      <c r="J49" s="20">
        <v>97</v>
      </c>
    </row>
    <row r="50" spans="1:10" x14ac:dyDescent="0.2">
      <c r="A50" s="21" t="s">
        <v>126</v>
      </c>
      <c r="B50" s="30">
        <v>100</v>
      </c>
      <c r="C50" s="30">
        <v>1.492537</v>
      </c>
      <c r="D50" s="30">
        <v>5.9701490000000002</v>
      </c>
      <c r="E50" s="30">
        <v>15.671642</v>
      </c>
      <c r="F50" s="30">
        <v>17.164179000000001</v>
      </c>
      <c r="G50" s="30">
        <v>55.223880999999999</v>
      </c>
      <c r="H50" s="30">
        <v>4.4776119999999997</v>
      </c>
      <c r="I50" s="30">
        <v>23.134328</v>
      </c>
      <c r="J50" s="30">
        <v>72.388059999999996</v>
      </c>
    </row>
    <row r="51" spans="1:10" x14ac:dyDescent="0.2">
      <c r="A51" s="19" t="s">
        <v>856</v>
      </c>
      <c r="B51" s="20">
        <v>65</v>
      </c>
      <c r="C51" s="20">
        <v>4</v>
      </c>
      <c r="D51" s="20">
        <v>2</v>
      </c>
      <c r="E51" s="20">
        <v>5</v>
      </c>
      <c r="F51" s="20">
        <v>11</v>
      </c>
      <c r="G51" s="20">
        <v>41</v>
      </c>
      <c r="H51" s="20">
        <v>2</v>
      </c>
      <c r="I51" s="20">
        <v>11</v>
      </c>
      <c r="J51" s="20">
        <v>52</v>
      </c>
    </row>
    <row r="52" spans="1:10" x14ac:dyDescent="0.2">
      <c r="A52" s="21" t="s">
        <v>126</v>
      </c>
      <c r="B52" s="30">
        <v>100</v>
      </c>
      <c r="C52" s="30">
        <v>6.1538459999999997</v>
      </c>
      <c r="D52" s="30">
        <v>3.0769229999999999</v>
      </c>
      <c r="E52" s="30">
        <v>7.6923079999999997</v>
      </c>
      <c r="F52" s="30">
        <v>16.923076999999999</v>
      </c>
      <c r="G52" s="30">
        <v>63.076923000000001</v>
      </c>
      <c r="H52" s="30">
        <v>3.0769229999999999</v>
      </c>
      <c r="I52" s="30">
        <v>16.923076999999999</v>
      </c>
      <c r="J52" s="30">
        <v>80</v>
      </c>
    </row>
    <row r="53" spans="1:10" x14ac:dyDescent="0.2">
      <c r="A53" s="19" t="s">
        <v>857</v>
      </c>
      <c r="B53" s="20">
        <v>25</v>
      </c>
      <c r="C53" s="20">
        <v>1</v>
      </c>
      <c r="D53" s="20">
        <v>1</v>
      </c>
      <c r="E53" s="20">
        <v>0</v>
      </c>
      <c r="F53" s="20">
        <v>5</v>
      </c>
      <c r="G53" s="20">
        <v>16</v>
      </c>
      <c r="H53" s="20">
        <v>2</v>
      </c>
      <c r="I53" s="20">
        <v>2</v>
      </c>
      <c r="J53" s="20">
        <v>21</v>
      </c>
    </row>
    <row r="54" spans="1:10" x14ac:dyDescent="0.2">
      <c r="A54" s="21" t="s">
        <v>126</v>
      </c>
      <c r="B54" s="30">
        <v>100</v>
      </c>
      <c r="C54" s="30">
        <v>4</v>
      </c>
      <c r="D54" s="30">
        <v>4</v>
      </c>
      <c r="E54" s="30">
        <v>0</v>
      </c>
      <c r="F54" s="30">
        <v>20</v>
      </c>
      <c r="G54" s="30">
        <v>64</v>
      </c>
      <c r="H54" s="30">
        <v>8</v>
      </c>
      <c r="I54" s="30">
        <v>8</v>
      </c>
      <c r="J54" s="30">
        <v>84</v>
      </c>
    </row>
    <row r="55" spans="1:10" x14ac:dyDescent="0.2">
      <c r="A55" s="19" t="s">
        <v>858</v>
      </c>
      <c r="B55" s="20">
        <v>3</v>
      </c>
      <c r="C55" s="20">
        <v>0</v>
      </c>
      <c r="D55" s="20">
        <v>0</v>
      </c>
      <c r="E55" s="20">
        <v>0</v>
      </c>
      <c r="F55" s="20">
        <v>0</v>
      </c>
      <c r="G55" s="20">
        <v>3</v>
      </c>
      <c r="H55" s="20">
        <v>0</v>
      </c>
      <c r="I55" s="20">
        <v>0</v>
      </c>
      <c r="J55" s="20">
        <v>3</v>
      </c>
    </row>
    <row r="56" spans="1:10" x14ac:dyDescent="0.2">
      <c r="A56" s="21" t="s">
        <v>126</v>
      </c>
      <c r="B56" s="30">
        <v>100</v>
      </c>
      <c r="C56" s="30">
        <v>0</v>
      </c>
      <c r="D56" s="30">
        <v>0</v>
      </c>
      <c r="E56" s="30">
        <v>0</v>
      </c>
      <c r="F56" s="30">
        <v>0</v>
      </c>
      <c r="G56" s="30">
        <v>100</v>
      </c>
      <c r="H56" s="30">
        <v>0</v>
      </c>
      <c r="I56" s="30">
        <v>0</v>
      </c>
      <c r="J56" s="30">
        <v>100</v>
      </c>
    </row>
    <row r="57" spans="1:10" x14ac:dyDescent="0.2">
      <c r="A57" s="19" t="s">
        <v>859</v>
      </c>
      <c r="B57" s="20">
        <v>446</v>
      </c>
      <c r="C57" s="20">
        <v>22</v>
      </c>
      <c r="D57" s="20">
        <v>87</v>
      </c>
      <c r="E57" s="20">
        <v>88</v>
      </c>
      <c r="F57" s="20">
        <v>72</v>
      </c>
      <c r="G57" s="20">
        <v>161</v>
      </c>
      <c r="H57" s="20">
        <v>16</v>
      </c>
      <c r="I57" s="20">
        <v>197</v>
      </c>
      <c r="J57" s="20">
        <v>233</v>
      </c>
    </row>
    <row r="58" spans="1:10" x14ac:dyDescent="0.2">
      <c r="A58" s="21" t="s">
        <v>126</v>
      </c>
      <c r="B58" s="30">
        <v>100</v>
      </c>
      <c r="C58" s="30">
        <v>4.9327350000000001</v>
      </c>
      <c r="D58" s="30">
        <v>19.506726</v>
      </c>
      <c r="E58" s="30">
        <v>19.730941999999999</v>
      </c>
      <c r="F58" s="30">
        <v>16.143498000000001</v>
      </c>
      <c r="G58" s="30">
        <v>36.098655000000001</v>
      </c>
      <c r="H58" s="30">
        <v>3.5874440000000001</v>
      </c>
      <c r="I58" s="30">
        <v>44.170403999999998</v>
      </c>
      <c r="J58" s="30">
        <v>52.242151999999997</v>
      </c>
    </row>
    <row r="59" spans="1:10" x14ac:dyDescent="0.2">
      <c r="A59" s="19" t="s">
        <v>860</v>
      </c>
      <c r="B59" s="20">
        <v>345</v>
      </c>
      <c r="C59" s="20">
        <v>12</v>
      </c>
      <c r="D59" s="20">
        <v>22</v>
      </c>
      <c r="E59" s="20">
        <v>53</v>
      </c>
      <c r="F59" s="20">
        <v>68</v>
      </c>
      <c r="G59" s="20">
        <v>176</v>
      </c>
      <c r="H59" s="20">
        <v>14</v>
      </c>
      <c r="I59" s="20">
        <v>87</v>
      </c>
      <c r="J59" s="20">
        <v>244</v>
      </c>
    </row>
    <row r="60" spans="1:10" x14ac:dyDescent="0.2">
      <c r="A60" s="21" t="s">
        <v>126</v>
      </c>
      <c r="B60" s="30">
        <v>100</v>
      </c>
      <c r="C60" s="30">
        <v>3.4782609999999998</v>
      </c>
      <c r="D60" s="30">
        <v>6.3768120000000001</v>
      </c>
      <c r="E60" s="30">
        <v>15.362318999999999</v>
      </c>
      <c r="F60" s="30">
        <v>19.710145000000001</v>
      </c>
      <c r="G60" s="30">
        <v>51.014493000000002</v>
      </c>
      <c r="H60" s="30">
        <v>4.0579710000000002</v>
      </c>
      <c r="I60" s="30">
        <v>25.217390999999999</v>
      </c>
      <c r="J60" s="30">
        <v>70.724637999999999</v>
      </c>
    </row>
    <row r="61" spans="1:10" x14ac:dyDescent="0.2">
      <c r="A61" s="19" t="s">
        <v>861</v>
      </c>
      <c r="B61" s="20">
        <v>884</v>
      </c>
      <c r="C61" s="20">
        <v>39</v>
      </c>
      <c r="D61" s="20">
        <v>112</v>
      </c>
      <c r="E61" s="20">
        <v>146</v>
      </c>
      <c r="F61" s="20">
        <v>156</v>
      </c>
      <c r="G61" s="20">
        <v>397</v>
      </c>
      <c r="H61" s="20">
        <v>34</v>
      </c>
      <c r="I61" s="20">
        <v>297</v>
      </c>
      <c r="J61" s="20">
        <v>553</v>
      </c>
    </row>
    <row r="62" spans="1:10" x14ac:dyDescent="0.2">
      <c r="A62" s="21" t="s">
        <v>126</v>
      </c>
      <c r="B62" s="30">
        <v>100</v>
      </c>
      <c r="C62" s="30">
        <v>4.4117649999999999</v>
      </c>
      <c r="D62" s="30">
        <v>12.669682999999999</v>
      </c>
      <c r="E62" s="30">
        <v>16.515837000000001</v>
      </c>
      <c r="F62" s="30">
        <v>17.647058999999999</v>
      </c>
      <c r="G62" s="30">
        <v>44.909502000000003</v>
      </c>
      <c r="H62" s="30">
        <v>3.8461539999999999</v>
      </c>
      <c r="I62" s="30">
        <v>33.597284999999999</v>
      </c>
      <c r="J62" s="30">
        <v>62.556561000000002</v>
      </c>
    </row>
    <row r="63" spans="1:10" x14ac:dyDescent="0.2">
      <c r="A63" s="19" t="s">
        <v>862</v>
      </c>
      <c r="B63" s="20">
        <v>438</v>
      </c>
      <c r="C63" s="20">
        <v>17</v>
      </c>
      <c r="D63" s="20">
        <v>25</v>
      </c>
      <c r="E63" s="20">
        <v>58</v>
      </c>
      <c r="F63" s="20">
        <v>84</v>
      </c>
      <c r="G63" s="20">
        <v>236</v>
      </c>
      <c r="H63" s="20">
        <v>18</v>
      </c>
      <c r="I63" s="20">
        <v>100</v>
      </c>
      <c r="J63" s="20">
        <v>320</v>
      </c>
    </row>
    <row r="64" spans="1:10" x14ac:dyDescent="0.2">
      <c r="A64" s="21" t="s">
        <v>126</v>
      </c>
      <c r="B64" s="30">
        <v>100</v>
      </c>
      <c r="C64" s="30">
        <v>3.8812790000000001</v>
      </c>
      <c r="D64" s="30">
        <v>5.7077629999999999</v>
      </c>
      <c r="E64" s="30">
        <v>13.242008999999999</v>
      </c>
      <c r="F64" s="30">
        <v>19.178082</v>
      </c>
      <c r="G64" s="30">
        <v>53.881278999999999</v>
      </c>
      <c r="H64" s="30">
        <v>4.1095889999999997</v>
      </c>
      <c r="I64" s="30">
        <v>22.831050000000001</v>
      </c>
      <c r="J64" s="30">
        <v>73.059360999999996</v>
      </c>
    </row>
    <row r="65" spans="1:10" x14ac:dyDescent="0.2">
      <c r="A65" s="19" t="s">
        <v>863</v>
      </c>
      <c r="B65" s="20">
        <v>93</v>
      </c>
      <c r="C65" s="20">
        <v>5</v>
      </c>
      <c r="D65" s="20">
        <v>3</v>
      </c>
      <c r="E65" s="20">
        <v>5</v>
      </c>
      <c r="F65" s="20">
        <v>16</v>
      </c>
      <c r="G65" s="20">
        <v>60</v>
      </c>
      <c r="H65" s="20">
        <v>4</v>
      </c>
      <c r="I65" s="20">
        <v>13</v>
      </c>
      <c r="J65" s="20">
        <v>76</v>
      </c>
    </row>
    <row r="66" spans="1:10" x14ac:dyDescent="0.2">
      <c r="A66" s="21" t="s">
        <v>126</v>
      </c>
      <c r="B66" s="30">
        <v>100</v>
      </c>
      <c r="C66" s="30">
        <v>5.3763439999999996</v>
      </c>
      <c r="D66" s="30">
        <v>3.225806</v>
      </c>
      <c r="E66" s="30">
        <v>5.3763439999999996</v>
      </c>
      <c r="F66" s="30">
        <v>17.204301000000001</v>
      </c>
      <c r="G66" s="30">
        <v>64.516129000000006</v>
      </c>
      <c r="H66" s="30">
        <v>4.301075</v>
      </c>
      <c r="I66" s="30">
        <v>13.978495000000001</v>
      </c>
      <c r="J66" s="30">
        <v>81.720429999999993</v>
      </c>
    </row>
    <row r="67" spans="1:10" x14ac:dyDescent="0.2">
      <c r="A67" s="18" t="s">
        <v>865</v>
      </c>
      <c r="B67" s="17">
        <v>178</v>
      </c>
      <c r="C67" s="17">
        <v>11</v>
      </c>
      <c r="D67" s="17">
        <v>56</v>
      </c>
      <c r="E67" s="17">
        <v>50</v>
      </c>
      <c r="F67" s="17">
        <v>24</v>
      </c>
      <c r="G67" s="17">
        <v>32</v>
      </c>
      <c r="H67" s="17">
        <v>5</v>
      </c>
      <c r="I67" s="17">
        <v>117</v>
      </c>
      <c r="J67" s="17">
        <v>56</v>
      </c>
    </row>
    <row r="68" spans="1:10" x14ac:dyDescent="0.2">
      <c r="A68" s="21" t="s">
        <v>126</v>
      </c>
      <c r="B68" s="30">
        <v>100</v>
      </c>
      <c r="C68" s="30">
        <v>6.1797750000000002</v>
      </c>
      <c r="D68" s="30">
        <v>31.460674000000001</v>
      </c>
      <c r="E68" s="30">
        <v>28.089887999999998</v>
      </c>
      <c r="F68" s="30">
        <v>13.483146</v>
      </c>
      <c r="G68" s="30">
        <v>17.977528</v>
      </c>
      <c r="H68" s="30">
        <v>2.808989</v>
      </c>
      <c r="I68" s="30">
        <v>65.730337000000006</v>
      </c>
      <c r="J68" s="30">
        <v>31.460674000000001</v>
      </c>
    </row>
    <row r="69" spans="1:10" x14ac:dyDescent="0.2">
      <c r="A69" s="19" t="s">
        <v>852</v>
      </c>
      <c r="B69" s="20">
        <v>212</v>
      </c>
      <c r="C69" s="20">
        <v>11</v>
      </c>
      <c r="D69" s="20">
        <v>37</v>
      </c>
      <c r="E69" s="20">
        <v>53</v>
      </c>
      <c r="F69" s="20">
        <v>49</v>
      </c>
      <c r="G69" s="20">
        <v>58</v>
      </c>
      <c r="H69" s="20">
        <v>4</v>
      </c>
      <c r="I69" s="20">
        <v>101</v>
      </c>
      <c r="J69" s="20">
        <v>107</v>
      </c>
    </row>
    <row r="70" spans="1:10" x14ac:dyDescent="0.2">
      <c r="A70" s="21" t="s">
        <v>126</v>
      </c>
      <c r="B70" s="30">
        <v>100</v>
      </c>
      <c r="C70" s="30">
        <v>5.1886789999999996</v>
      </c>
      <c r="D70" s="30">
        <v>17.452829999999999</v>
      </c>
      <c r="E70" s="30">
        <v>25</v>
      </c>
      <c r="F70" s="30">
        <v>23.113208</v>
      </c>
      <c r="G70" s="30">
        <v>27.358491000000001</v>
      </c>
      <c r="H70" s="30">
        <v>1.886792</v>
      </c>
      <c r="I70" s="30">
        <v>47.641508999999999</v>
      </c>
      <c r="J70" s="30">
        <v>50.471698000000004</v>
      </c>
    </row>
    <row r="71" spans="1:10" x14ac:dyDescent="0.2">
      <c r="A71" s="19" t="s">
        <v>853</v>
      </c>
      <c r="B71" s="20">
        <v>223</v>
      </c>
      <c r="C71" s="20">
        <v>3</v>
      </c>
      <c r="D71" s="20">
        <v>24</v>
      </c>
      <c r="E71" s="20">
        <v>39</v>
      </c>
      <c r="F71" s="20">
        <v>40</v>
      </c>
      <c r="G71" s="20">
        <v>114</v>
      </c>
      <c r="H71" s="20">
        <v>3</v>
      </c>
      <c r="I71" s="20">
        <v>66</v>
      </c>
      <c r="J71" s="20">
        <v>154</v>
      </c>
    </row>
    <row r="72" spans="1:10" x14ac:dyDescent="0.2">
      <c r="A72" s="21" t="s">
        <v>126</v>
      </c>
      <c r="B72" s="30">
        <v>100</v>
      </c>
      <c r="C72" s="30">
        <v>1.345291</v>
      </c>
      <c r="D72" s="30">
        <v>10.762332000000001</v>
      </c>
      <c r="E72" s="30">
        <v>17.488789000000001</v>
      </c>
      <c r="F72" s="30">
        <v>17.93722</v>
      </c>
      <c r="G72" s="30">
        <v>51.121076000000002</v>
      </c>
      <c r="H72" s="30">
        <v>1.345291</v>
      </c>
      <c r="I72" s="30">
        <v>29.596412999999998</v>
      </c>
      <c r="J72" s="30">
        <v>69.058295999999999</v>
      </c>
    </row>
    <row r="73" spans="1:10" x14ac:dyDescent="0.2">
      <c r="A73" s="19" t="s">
        <v>854</v>
      </c>
      <c r="B73" s="20">
        <v>216</v>
      </c>
      <c r="C73" s="20">
        <v>2</v>
      </c>
      <c r="D73" s="20">
        <v>14</v>
      </c>
      <c r="E73" s="20">
        <v>31</v>
      </c>
      <c r="F73" s="20">
        <v>44</v>
      </c>
      <c r="G73" s="20">
        <v>118</v>
      </c>
      <c r="H73" s="20">
        <v>7</v>
      </c>
      <c r="I73" s="20">
        <v>47</v>
      </c>
      <c r="J73" s="20">
        <v>162</v>
      </c>
    </row>
    <row r="74" spans="1:10" x14ac:dyDescent="0.2">
      <c r="A74" s="21" t="s">
        <v>126</v>
      </c>
      <c r="B74" s="30">
        <v>100</v>
      </c>
      <c r="C74" s="30">
        <v>0.92592600000000003</v>
      </c>
      <c r="D74" s="30">
        <v>6.4814809999999996</v>
      </c>
      <c r="E74" s="30">
        <v>14.351851999999999</v>
      </c>
      <c r="F74" s="30">
        <v>20.370370000000001</v>
      </c>
      <c r="G74" s="30">
        <v>54.629629999999999</v>
      </c>
      <c r="H74" s="30">
        <v>3.2407409999999999</v>
      </c>
      <c r="I74" s="30">
        <v>21.759259</v>
      </c>
      <c r="J74" s="30">
        <v>75</v>
      </c>
    </row>
    <row r="75" spans="1:10" x14ac:dyDescent="0.2">
      <c r="A75" s="19" t="s">
        <v>855</v>
      </c>
      <c r="B75" s="20">
        <v>140</v>
      </c>
      <c r="C75" s="20">
        <v>1</v>
      </c>
      <c r="D75" s="20">
        <v>1</v>
      </c>
      <c r="E75" s="20">
        <v>15</v>
      </c>
      <c r="F75" s="20">
        <v>23</v>
      </c>
      <c r="G75" s="20">
        <v>92</v>
      </c>
      <c r="H75" s="20">
        <v>8</v>
      </c>
      <c r="I75" s="20">
        <v>17</v>
      </c>
      <c r="J75" s="20">
        <v>115</v>
      </c>
    </row>
    <row r="76" spans="1:10" x14ac:dyDescent="0.2">
      <c r="A76" s="21" t="s">
        <v>126</v>
      </c>
      <c r="B76" s="30">
        <v>100</v>
      </c>
      <c r="C76" s="30">
        <v>0.71428599999999998</v>
      </c>
      <c r="D76" s="30">
        <v>0.71428599999999998</v>
      </c>
      <c r="E76" s="30">
        <v>10.714286</v>
      </c>
      <c r="F76" s="30">
        <v>16.428571000000002</v>
      </c>
      <c r="G76" s="30">
        <v>65.714286000000001</v>
      </c>
      <c r="H76" s="30">
        <v>5.7142860000000004</v>
      </c>
      <c r="I76" s="30">
        <v>12.142856999999999</v>
      </c>
      <c r="J76" s="30">
        <v>82.142857000000006</v>
      </c>
    </row>
    <row r="77" spans="1:10" x14ac:dyDescent="0.2">
      <c r="A77" s="19" t="s">
        <v>856</v>
      </c>
      <c r="B77" s="20">
        <v>72</v>
      </c>
      <c r="C77" s="20">
        <v>3</v>
      </c>
      <c r="D77" s="20">
        <v>3</v>
      </c>
      <c r="E77" s="20">
        <v>3</v>
      </c>
      <c r="F77" s="20">
        <v>10</v>
      </c>
      <c r="G77" s="20">
        <v>51</v>
      </c>
      <c r="H77" s="20">
        <v>2</v>
      </c>
      <c r="I77" s="20">
        <v>9</v>
      </c>
      <c r="J77" s="20">
        <v>61</v>
      </c>
    </row>
    <row r="78" spans="1:10" x14ac:dyDescent="0.2">
      <c r="A78" s="21" t="s">
        <v>126</v>
      </c>
      <c r="B78" s="30">
        <v>100</v>
      </c>
      <c r="C78" s="30">
        <v>4.1666670000000003</v>
      </c>
      <c r="D78" s="30">
        <v>4.1666670000000003</v>
      </c>
      <c r="E78" s="30">
        <v>4.1666670000000003</v>
      </c>
      <c r="F78" s="30">
        <v>13.888889000000001</v>
      </c>
      <c r="G78" s="30">
        <v>70.833332999999996</v>
      </c>
      <c r="H78" s="30">
        <v>2.7777780000000001</v>
      </c>
      <c r="I78" s="30">
        <v>12.5</v>
      </c>
      <c r="J78" s="30">
        <v>84.722222000000002</v>
      </c>
    </row>
    <row r="79" spans="1:10" x14ac:dyDescent="0.2">
      <c r="A79" s="19" t="s">
        <v>857</v>
      </c>
      <c r="B79" s="20">
        <v>46</v>
      </c>
      <c r="C79" s="20">
        <v>0</v>
      </c>
      <c r="D79" s="20">
        <v>0</v>
      </c>
      <c r="E79" s="20">
        <v>0</v>
      </c>
      <c r="F79" s="20">
        <v>3</v>
      </c>
      <c r="G79" s="20">
        <v>42</v>
      </c>
      <c r="H79" s="20">
        <v>1</v>
      </c>
      <c r="I79" s="20">
        <v>0</v>
      </c>
      <c r="J79" s="20">
        <v>45</v>
      </c>
    </row>
    <row r="80" spans="1:10" x14ac:dyDescent="0.2">
      <c r="A80" s="21" t="s">
        <v>126</v>
      </c>
      <c r="B80" s="30">
        <v>100</v>
      </c>
      <c r="C80" s="30">
        <v>0</v>
      </c>
      <c r="D80" s="30">
        <v>0</v>
      </c>
      <c r="E80" s="30">
        <v>0</v>
      </c>
      <c r="F80" s="30">
        <v>6.5217390000000002</v>
      </c>
      <c r="G80" s="30">
        <v>91.304348000000005</v>
      </c>
      <c r="H80" s="30">
        <v>2.1739130000000002</v>
      </c>
      <c r="I80" s="30">
        <v>0</v>
      </c>
      <c r="J80" s="30">
        <v>97.826087000000001</v>
      </c>
    </row>
    <row r="81" spans="1:10" x14ac:dyDescent="0.2">
      <c r="A81" s="19" t="s">
        <v>858</v>
      </c>
      <c r="B81" s="20">
        <v>8</v>
      </c>
      <c r="C81" s="20">
        <v>0</v>
      </c>
      <c r="D81" s="20">
        <v>0</v>
      </c>
      <c r="E81" s="20">
        <v>0</v>
      </c>
      <c r="F81" s="20">
        <v>0</v>
      </c>
      <c r="G81" s="20">
        <v>8</v>
      </c>
      <c r="H81" s="20">
        <v>0</v>
      </c>
      <c r="I81" s="20">
        <v>0</v>
      </c>
      <c r="J81" s="20">
        <v>8</v>
      </c>
    </row>
    <row r="82" spans="1:10" x14ac:dyDescent="0.2">
      <c r="A82" s="21" t="s">
        <v>126</v>
      </c>
      <c r="B82" s="30">
        <v>100</v>
      </c>
      <c r="C82" s="30">
        <v>0</v>
      </c>
      <c r="D82" s="30">
        <v>0</v>
      </c>
      <c r="E82" s="30">
        <v>0</v>
      </c>
      <c r="F82" s="30">
        <v>0</v>
      </c>
      <c r="G82" s="30">
        <v>100</v>
      </c>
      <c r="H82" s="30">
        <v>0</v>
      </c>
      <c r="I82" s="30">
        <v>0</v>
      </c>
      <c r="J82" s="30">
        <v>100</v>
      </c>
    </row>
    <row r="83" spans="1:10" x14ac:dyDescent="0.2">
      <c r="A83" s="19" t="s">
        <v>859</v>
      </c>
      <c r="B83" s="20">
        <v>435</v>
      </c>
      <c r="C83" s="20">
        <v>14</v>
      </c>
      <c r="D83" s="20">
        <v>61</v>
      </c>
      <c r="E83" s="20">
        <v>92</v>
      </c>
      <c r="F83" s="20">
        <v>89</v>
      </c>
      <c r="G83" s="20">
        <v>172</v>
      </c>
      <c r="H83" s="20">
        <v>7</v>
      </c>
      <c r="I83" s="20">
        <v>167</v>
      </c>
      <c r="J83" s="20">
        <v>261</v>
      </c>
    </row>
    <row r="84" spans="1:10" x14ac:dyDescent="0.2">
      <c r="A84" s="21" t="s">
        <v>126</v>
      </c>
      <c r="B84" s="30">
        <v>100</v>
      </c>
      <c r="C84" s="30">
        <v>3.218391</v>
      </c>
      <c r="D84" s="30">
        <v>14.022989000000001</v>
      </c>
      <c r="E84" s="30">
        <v>21.149425000000001</v>
      </c>
      <c r="F84" s="30">
        <v>20.459769999999999</v>
      </c>
      <c r="G84" s="30">
        <v>39.540230000000001</v>
      </c>
      <c r="H84" s="30">
        <v>1.6091949999999999</v>
      </c>
      <c r="I84" s="30">
        <v>38.390805</v>
      </c>
      <c r="J84" s="30">
        <v>60</v>
      </c>
    </row>
    <row r="85" spans="1:10" x14ac:dyDescent="0.2">
      <c r="A85" s="19" t="s">
        <v>860</v>
      </c>
      <c r="B85" s="20">
        <v>356</v>
      </c>
      <c r="C85" s="20">
        <v>3</v>
      </c>
      <c r="D85" s="20">
        <v>15</v>
      </c>
      <c r="E85" s="20">
        <v>46</v>
      </c>
      <c r="F85" s="20">
        <v>67</v>
      </c>
      <c r="G85" s="20">
        <v>210</v>
      </c>
      <c r="H85" s="20">
        <v>15</v>
      </c>
      <c r="I85" s="20">
        <v>64</v>
      </c>
      <c r="J85" s="20">
        <v>277</v>
      </c>
    </row>
    <row r="86" spans="1:10" x14ac:dyDescent="0.2">
      <c r="A86" s="21" t="s">
        <v>126</v>
      </c>
      <c r="B86" s="30">
        <v>100</v>
      </c>
      <c r="C86" s="30">
        <v>0.84269700000000003</v>
      </c>
      <c r="D86" s="30">
        <v>4.2134830000000001</v>
      </c>
      <c r="E86" s="30">
        <v>12.921348</v>
      </c>
      <c r="F86" s="30">
        <v>18.820225000000001</v>
      </c>
      <c r="G86" s="30">
        <v>58.988764000000003</v>
      </c>
      <c r="H86" s="30">
        <v>4.2134830000000001</v>
      </c>
      <c r="I86" s="30">
        <v>17.977528</v>
      </c>
      <c r="J86" s="30">
        <v>77.808988999999997</v>
      </c>
    </row>
    <row r="87" spans="1:10" x14ac:dyDescent="0.2">
      <c r="A87" s="19" t="s">
        <v>861</v>
      </c>
      <c r="B87" s="20">
        <v>917</v>
      </c>
      <c r="C87" s="20">
        <v>20</v>
      </c>
      <c r="D87" s="20">
        <v>79</v>
      </c>
      <c r="E87" s="20">
        <v>141</v>
      </c>
      <c r="F87" s="20">
        <v>169</v>
      </c>
      <c r="G87" s="20">
        <v>483</v>
      </c>
      <c r="H87" s="20">
        <v>25</v>
      </c>
      <c r="I87" s="20">
        <v>240</v>
      </c>
      <c r="J87" s="20">
        <v>652</v>
      </c>
    </row>
    <row r="88" spans="1:10" x14ac:dyDescent="0.2">
      <c r="A88" s="21" t="s">
        <v>126</v>
      </c>
      <c r="B88" s="30">
        <v>100</v>
      </c>
      <c r="C88" s="30">
        <v>2.181025</v>
      </c>
      <c r="D88" s="30">
        <v>8.6150490000000008</v>
      </c>
      <c r="E88" s="30">
        <v>15.376227</v>
      </c>
      <c r="F88" s="30">
        <v>18.429662</v>
      </c>
      <c r="G88" s="30">
        <v>52.671756000000002</v>
      </c>
      <c r="H88" s="30">
        <v>2.7262810000000002</v>
      </c>
      <c r="I88" s="30">
        <v>26.172301000000001</v>
      </c>
      <c r="J88" s="30">
        <v>71.101417999999995</v>
      </c>
    </row>
    <row r="89" spans="1:10" x14ac:dyDescent="0.2">
      <c r="A89" s="19" t="s">
        <v>862</v>
      </c>
      <c r="B89" s="20">
        <v>482</v>
      </c>
      <c r="C89" s="20">
        <v>6</v>
      </c>
      <c r="D89" s="20">
        <v>18</v>
      </c>
      <c r="E89" s="20">
        <v>49</v>
      </c>
      <c r="F89" s="20">
        <v>80</v>
      </c>
      <c r="G89" s="20">
        <v>311</v>
      </c>
      <c r="H89" s="20">
        <v>18</v>
      </c>
      <c r="I89" s="20">
        <v>73</v>
      </c>
      <c r="J89" s="20">
        <v>391</v>
      </c>
    </row>
    <row r="90" spans="1:10" x14ac:dyDescent="0.2">
      <c r="A90" s="21" t="s">
        <v>126</v>
      </c>
      <c r="B90" s="30">
        <v>100</v>
      </c>
      <c r="C90" s="30">
        <v>1.2448129999999999</v>
      </c>
      <c r="D90" s="30">
        <v>3.7344400000000002</v>
      </c>
      <c r="E90" s="30">
        <v>10.165975</v>
      </c>
      <c r="F90" s="30">
        <v>16.59751</v>
      </c>
      <c r="G90" s="30">
        <v>64.522822000000005</v>
      </c>
      <c r="H90" s="30">
        <v>3.7344400000000002</v>
      </c>
      <c r="I90" s="30">
        <v>15.145227999999999</v>
      </c>
      <c r="J90" s="30">
        <v>81.120332000000005</v>
      </c>
    </row>
    <row r="91" spans="1:10" x14ac:dyDescent="0.2">
      <c r="A91" s="19" t="s">
        <v>863</v>
      </c>
      <c r="B91" s="20">
        <v>126</v>
      </c>
      <c r="C91" s="20">
        <v>3</v>
      </c>
      <c r="D91" s="20">
        <v>3</v>
      </c>
      <c r="E91" s="20">
        <v>3</v>
      </c>
      <c r="F91" s="20">
        <v>13</v>
      </c>
      <c r="G91" s="20">
        <v>101</v>
      </c>
      <c r="H91" s="20">
        <v>3</v>
      </c>
      <c r="I91" s="20">
        <v>9</v>
      </c>
      <c r="J91" s="20">
        <v>114</v>
      </c>
    </row>
    <row r="92" spans="1:10" x14ac:dyDescent="0.2">
      <c r="A92" s="21" t="s">
        <v>126</v>
      </c>
      <c r="B92" s="30">
        <v>100</v>
      </c>
      <c r="C92" s="30">
        <v>2.3809520000000002</v>
      </c>
      <c r="D92" s="30">
        <v>2.3809520000000002</v>
      </c>
      <c r="E92" s="30">
        <v>2.3809520000000002</v>
      </c>
      <c r="F92" s="30">
        <v>10.317460000000001</v>
      </c>
      <c r="G92" s="30">
        <v>80.158730000000006</v>
      </c>
      <c r="H92" s="30">
        <v>2.3809520000000002</v>
      </c>
      <c r="I92" s="30">
        <v>7.1428570000000002</v>
      </c>
      <c r="J92" s="30">
        <v>90.476190000000003</v>
      </c>
    </row>
    <row r="93" spans="1:10" x14ac:dyDescent="0.2">
      <c r="A93" s="18" t="s">
        <v>866</v>
      </c>
      <c r="B93" s="18"/>
      <c r="C93" s="18"/>
      <c r="D93" s="18"/>
      <c r="E93" s="18"/>
      <c r="F93" s="18"/>
      <c r="G93" s="18"/>
      <c r="H93" s="18"/>
      <c r="I93" s="18"/>
      <c r="J93" s="18"/>
    </row>
    <row r="94" spans="1:10" x14ac:dyDescent="0.2">
      <c r="A94" s="19" t="s">
        <v>130</v>
      </c>
      <c r="B94" s="20">
        <v>151</v>
      </c>
      <c r="C94" s="20">
        <v>3</v>
      </c>
      <c r="D94" s="20">
        <v>25</v>
      </c>
      <c r="E94" s="20">
        <v>22</v>
      </c>
      <c r="F94" s="20">
        <v>21</v>
      </c>
      <c r="G94" s="20">
        <v>80</v>
      </c>
      <c r="H94" s="20">
        <v>0</v>
      </c>
      <c r="I94" s="20">
        <v>50</v>
      </c>
      <c r="J94" s="20">
        <v>101</v>
      </c>
    </row>
    <row r="95" spans="1:10" x14ac:dyDescent="0.2">
      <c r="A95" s="21" t="s">
        <v>126</v>
      </c>
      <c r="B95" s="30">
        <v>100</v>
      </c>
      <c r="C95" s="30">
        <v>1.986755</v>
      </c>
      <c r="D95" s="30">
        <v>16.556291000000002</v>
      </c>
      <c r="E95" s="30">
        <v>14.569535999999999</v>
      </c>
      <c r="F95" s="30">
        <v>13.907285</v>
      </c>
      <c r="G95" s="30">
        <v>52.980131999999998</v>
      </c>
      <c r="H95" s="30">
        <v>0</v>
      </c>
      <c r="I95" s="30">
        <v>33.112583000000001</v>
      </c>
      <c r="J95" s="30">
        <v>66.887416999999999</v>
      </c>
    </row>
    <row r="96" spans="1:10" x14ac:dyDescent="0.2">
      <c r="A96" s="19" t="s">
        <v>131</v>
      </c>
      <c r="B96" s="20">
        <v>1446</v>
      </c>
      <c r="C96" s="20">
        <v>77</v>
      </c>
      <c r="D96" s="20">
        <v>227</v>
      </c>
      <c r="E96" s="20">
        <v>309</v>
      </c>
      <c r="F96" s="20">
        <v>285</v>
      </c>
      <c r="G96" s="20">
        <v>544</v>
      </c>
      <c r="H96" s="20">
        <v>4</v>
      </c>
      <c r="I96" s="20">
        <v>613</v>
      </c>
      <c r="J96" s="20">
        <v>829</v>
      </c>
    </row>
    <row r="97" spans="1:10" x14ac:dyDescent="0.2">
      <c r="A97" s="21" t="s">
        <v>126</v>
      </c>
      <c r="B97" s="30">
        <v>100</v>
      </c>
      <c r="C97" s="30">
        <v>5.3250349999999997</v>
      </c>
      <c r="D97" s="30">
        <v>15.698479000000001</v>
      </c>
      <c r="E97" s="30">
        <v>21.369295000000001</v>
      </c>
      <c r="F97" s="30">
        <v>19.709544000000001</v>
      </c>
      <c r="G97" s="30">
        <v>37.621023999999998</v>
      </c>
      <c r="H97" s="30">
        <v>0.27662500000000001</v>
      </c>
      <c r="I97" s="30">
        <v>42.392808000000002</v>
      </c>
      <c r="J97" s="30">
        <v>57.330567000000002</v>
      </c>
    </row>
    <row r="98" spans="1:10" x14ac:dyDescent="0.2">
      <c r="A98" s="19" t="s">
        <v>392</v>
      </c>
      <c r="B98" s="20">
        <v>150</v>
      </c>
      <c r="C98" s="20">
        <v>5</v>
      </c>
      <c r="D98" s="20">
        <v>24</v>
      </c>
      <c r="E98" s="20">
        <v>29</v>
      </c>
      <c r="F98" s="20">
        <v>18</v>
      </c>
      <c r="G98" s="20">
        <v>74</v>
      </c>
      <c r="H98" s="20">
        <v>0</v>
      </c>
      <c r="I98" s="20">
        <v>58</v>
      </c>
      <c r="J98" s="20">
        <v>92</v>
      </c>
    </row>
    <row r="99" spans="1:10" x14ac:dyDescent="0.2">
      <c r="A99" s="21" t="s">
        <v>126</v>
      </c>
      <c r="B99" s="30">
        <v>100</v>
      </c>
      <c r="C99" s="30">
        <v>3.3333330000000001</v>
      </c>
      <c r="D99" s="30">
        <v>16</v>
      </c>
      <c r="E99" s="30">
        <v>19.333333</v>
      </c>
      <c r="F99" s="30">
        <v>12</v>
      </c>
      <c r="G99" s="30">
        <v>49.333333000000003</v>
      </c>
      <c r="H99" s="30">
        <v>0</v>
      </c>
      <c r="I99" s="30">
        <v>38.666666999999997</v>
      </c>
      <c r="J99" s="30">
        <v>61.333333000000003</v>
      </c>
    </row>
    <row r="100" spans="1:10" x14ac:dyDescent="0.2">
      <c r="A100" s="19" t="s">
        <v>132</v>
      </c>
      <c r="B100" s="20">
        <v>372</v>
      </c>
      <c r="C100" s="20">
        <v>5</v>
      </c>
      <c r="D100" s="20">
        <v>30</v>
      </c>
      <c r="E100" s="20">
        <v>31</v>
      </c>
      <c r="F100" s="20">
        <v>55</v>
      </c>
      <c r="G100" s="20">
        <v>247</v>
      </c>
      <c r="H100" s="20">
        <v>4</v>
      </c>
      <c r="I100" s="20">
        <v>66</v>
      </c>
      <c r="J100" s="20">
        <v>302</v>
      </c>
    </row>
    <row r="101" spans="1:10" x14ac:dyDescent="0.2">
      <c r="A101" s="21" t="s">
        <v>126</v>
      </c>
      <c r="B101" s="30">
        <v>100</v>
      </c>
      <c r="C101" s="30">
        <v>1.3440859999999999</v>
      </c>
      <c r="D101" s="30">
        <v>8.0645159999999994</v>
      </c>
      <c r="E101" s="30">
        <v>8.3333329999999997</v>
      </c>
      <c r="F101" s="30">
        <v>14.784946</v>
      </c>
      <c r="G101" s="30">
        <v>66.397848999999994</v>
      </c>
      <c r="H101" s="30">
        <v>1.075269</v>
      </c>
      <c r="I101" s="30">
        <v>17.741935000000002</v>
      </c>
      <c r="J101" s="30">
        <v>81.182795999999996</v>
      </c>
    </row>
    <row r="102" spans="1:10" x14ac:dyDescent="0.2">
      <c r="A102" s="19" t="s">
        <v>867</v>
      </c>
      <c r="B102" s="20">
        <v>69</v>
      </c>
      <c r="C102" s="20">
        <v>0</v>
      </c>
      <c r="D102" s="20">
        <v>1</v>
      </c>
      <c r="E102" s="20">
        <v>1</v>
      </c>
      <c r="F102" s="20">
        <v>0</v>
      </c>
      <c r="G102" s="20">
        <v>6</v>
      </c>
      <c r="H102" s="20">
        <v>61</v>
      </c>
      <c r="I102" s="20">
        <v>2</v>
      </c>
      <c r="J102" s="20">
        <v>6</v>
      </c>
    </row>
    <row r="103" spans="1:10" x14ac:dyDescent="0.2">
      <c r="A103" s="21" t="s">
        <v>126</v>
      </c>
      <c r="B103" s="30">
        <v>100</v>
      </c>
      <c r="C103" s="30">
        <v>0</v>
      </c>
      <c r="D103" s="30">
        <v>1.4492750000000001</v>
      </c>
      <c r="E103" s="30">
        <v>1.4492750000000001</v>
      </c>
      <c r="F103" s="30">
        <v>0</v>
      </c>
      <c r="G103" s="30">
        <v>8.6956520000000008</v>
      </c>
      <c r="H103" s="30">
        <v>88.405797000000007</v>
      </c>
      <c r="I103" s="30">
        <v>2.8985509999999999</v>
      </c>
      <c r="J103" s="30">
        <v>8.6956520000000008</v>
      </c>
    </row>
    <row r="104" spans="1:10" x14ac:dyDescent="0.2">
      <c r="A104" s="18" t="s">
        <v>133</v>
      </c>
      <c r="B104" s="17">
        <v>92</v>
      </c>
      <c r="C104" s="17">
        <v>3</v>
      </c>
      <c r="D104" s="17">
        <v>11</v>
      </c>
      <c r="E104" s="17">
        <v>13</v>
      </c>
      <c r="F104" s="17">
        <v>12</v>
      </c>
      <c r="G104" s="17">
        <v>53</v>
      </c>
      <c r="H104" s="17">
        <v>0</v>
      </c>
      <c r="I104" s="17">
        <v>27</v>
      </c>
      <c r="J104" s="17">
        <v>65</v>
      </c>
    </row>
    <row r="105" spans="1:10" x14ac:dyDescent="0.2">
      <c r="A105" s="21" t="s">
        <v>126</v>
      </c>
      <c r="B105" s="30">
        <v>100</v>
      </c>
      <c r="C105" s="30">
        <v>3.2608700000000002</v>
      </c>
      <c r="D105" s="30">
        <v>11.956522</v>
      </c>
      <c r="E105" s="30">
        <v>14.130435</v>
      </c>
      <c r="F105" s="30">
        <v>13.043478</v>
      </c>
      <c r="G105" s="30">
        <v>57.608696000000002</v>
      </c>
      <c r="H105" s="30">
        <v>0</v>
      </c>
      <c r="I105" s="30">
        <v>29.347826000000001</v>
      </c>
      <c r="J105" s="30">
        <v>70.652174000000002</v>
      </c>
    </row>
    <row r="106" spans="1:10" x14ac:dyDescent="0.2">
      <c r="A106" s="19" t="s">
        <v>134</v>
      </c>
      <c r="B106" s="20">
        <v>813</v>
      </c>
      <c r="C106" s="20">
        <v>51</v>
      </c>
      <c r="D106" s="20">
        <v>137</v>
      </c>
      <c r="E106" s="20">
        <v>168</v>
      </c>
      <c r="F106" s="20">
        <v>155</v>
      </c>
      <c r="G106" s="20">
        <v>300</v>
      </c>
      <c r="H106" s="20">
        <v>2</v>
      </c>
      <c r="I106" s="20">
        <v>356</v>
      </c>
      <c r="J106" s="20">
        <v>455</v>
      </c>
    </row>
    <row r="107" spans="1:10" x14ac:dyDescent="0.2">
      <c r="A107" s="21" t="s">
        <v>126</v>
      </c>
      <c r="B107" s="30">
        <v>100</v>
      </c>
      <c r="C107" s="30">
        <v>6.2730629999999996</v>
      </c>
      <c r="D107" s="30">
        <v>16.851168999999999</v>
      </c>
      <c r="E107" s="30">
        <v>20.664207000000001</v>
      </c>
      <c r="F107" s="30">
        <v>19.065190999999999</v>
      </c>
      <c r="G107" s="30">
        <v>36.900368999999998</v>
      </c>
      <c r="H107" s="30">
        <v>0.246002</v>
      </c>
      <c r="I107" s="30">
        <v>43.788437999999999</v>
      </c>
      <c r="J107" s="30">
        <v>55.965560000000004</v>
      </c>
    </row>
    <row r="108" spans="1:10" x14ac:dyDescent="0.2">
      <c r="A108" s="19" t="s">
        <v>393</v>
      </c>
      <c r="B108" s="20">
        <v>65</v>
      </c>
      <c r="C108" s="20">
        <v>4</v>
      </c>
      <c r="D108" s="20">
        <v>12</v>
      </c>
      <c r="E108" s="20">
        <v>11</v>
      </c>
      <c r="F108" s="20">
        <v>4</v>
      </c>
      <c r="G108" s="20">
        <v>34</v>
      </c>
      <c r="H108" s="20">
        <v>0</v>
      </c>
      <c r="I108" s="20">
        <v>27</v>
      </c>
      <c r="J108" s="20">
        <v>38</v>
      </c>
    </row>
    <row r="109" spans="1:10" x14ac:dyDescent="0.2">
      <c r="A109" s="21" t="s">
        <v>126</v>
      </c>
      <c r="B109" s="30">
        <v>100</v>
      </c>
      <c r="C109" s="30">
        <v>6.1538459999999997</v>
      </c>
      <c r="D109" s="30">
        <v>18.461538000000001</v>
      </c>
      <c r="E109" s="30">
        <v>16.923076999999999</v>
      </c>
      <c r="F109" s="30">
        <v>6.1538459999999997</v>
      </c>
      <c r="G109" s="30">
        <v>52.307692000000003</v>
      </c>
      <c r="H109" s="30">
        <v>0</v>
      </c>
      <c r="I109" s="30">
        <v>41.538462000000003</v>
      </c>
      <c r="J109" s="30">
        <v>58.461537999999997</v>
      </c>
    </row>
    <row r="110" spans="1:10" x14ac:dyDescent="0.2">
      <c r="A110" s="19" t="s">
        <v>135</v>
      </c>
      <c r="B110" s="20">
        <v>83</v>
      </c>
      <c r="C110" s="20">
        <v>1</v>
      </c>
      <c r="D110" s="20">
        <v>11</v>
      </c>
      <c r="E110" s="20">
        <v>8</v>
      </c>
      <c r="F110" s="20">
        <v>15</v>
      </c>
      <c r="G110" s="20">
        <v>47</v>
      </c>
      <c r="H110" s="20">
        <v>1</v>
      </c>
      <c r="I110" s="20">
        <v>20</v>
      </c>
      <c r="J110" s="20">
        <v>62</v>
      </c>
    </row>
    <row r="111" spans="1:10" x14ac:dyDescent="0.2">
      <c r="A111" s="21" t="s">
        <v>126</v>
      </c>
      <c r="B111" s="30">
        <v>100</v>
      </c>
      <c r="C111" s="30">
        <v>1.2048190000000001</v>
      </c>
      <c r="D111" s="30">
        <v>13.253012</v>
      </c>
      <c r="E111" s="30">
        <v>9.6385539999999992</v>
      </c>
      <c r="F111" s="30">
        <v>18.072289000000001</v>
      </c>
      <c r="G111" s="30">
        <v>56.626505999999999</v>
      </c>
      <c r="H111" s="30">
        <v>1.2048190000000001</v>
      </c>
      <c r="I111" s="30">
        <v>24.096385999999999</v>
      </c>
      <c r="J111" s="30">
        <v>74.698795000000004</v>
      </c>
    </row>
    <row r="112" spans="1:10" x14ac:dyDescent="0.2">
      <c r="A112" s="19" t="s">
        <v>868</v>
      </c>
      <c r="B112" s="20">
        <v>39</v>
      </c>
      <c r="C112" s="20">
        <v>0</v>
      </c>
      <c r="D112" s="20">
        <v>1</v>
      </c>
      <c r="E112" s="20">
        <v>0</v>
      </c>
      <c r="F112" s="20">
        <v>0</v>
      </c>
      <c r="G112" s="20">
        <v>2</v>
      </c>
      <c r="H112" s="20">
        <v>36</v>
      </c>
      <c r="I112" s="20">
        <v>1</v>
      </c>
      <c r="J112" s="20">
        <v>2</v>
      </c>
    </row>
    <row r="113" spans="1:10" x14ac:dyDescent="0.2">
      <c r="A113" s="21" t="s">
        <v>126</v>
      </c>
      <c r="B113" s="30">
        <v>100</v>
      </c>
      <c r="C113" s="30">
        <v>0</v>
      </c>
      <c r="D113" s="30">
        <v>2.5641029999999998</v>
      </c>
      <c r="E113" s="30">
        <v>0</v>
      </c>
      <c r="F113" s="30">
        <v>0</v>
      </c>
      <c r="G113" s="30">
        <v>5.1282050000000003</v>
      </c>
      <c r="H113" s="30">
        <v>92.307692000000003</v>
      </c>
      <c r="I113" s="30">
        <v>2.5641029999999998</v>
      </c>
      <c r="J113" s="30">
        <v>5.1282050000000003</v>
      </c>
    </row>
    <row r="114" spans="1:10" x14ac:dyDescent="0.2">
      <c r="A114" s="18" t="s">
        <v>136</v>
      </c>
      <c r="B114" s="17">
        <v>59</v>
      </c>
      <c r="C114" s="17">
        <v>0</v>
      </c>
      <c r="D114" s="17">
        <v>14</v>
      </c>
      <c r="E114" s="17">
        <v>9</v>
      </c>
      <c r="F114" s="17">
        <v>9</v>
      </c>
      <c r="G114" s="17">
        <v>27</v>
      </c>
      <c r="H114" s="17">
        <v>0</v>
      </c>
      <c r="I114" s="17">
        <v>23</v>
      </c>
      <c r="J114" s="17">
        <v>36</v>
      </c>
    </row>
    <row r="115" spans="1:10" x14ac:dyDescent="0.2">
      <c r="A115" s="21" t="s">
        <v>126</v>
      </c>
      <c r="B115" s="30">
        <v>100</v>
      </c>
      <c r="C115" s="30">
        <v>0</v>
      </c>
      <c r="D115" s="30">
        <v>23.728814</v>
      </c>
      <c r="E115" s="30">
        <v>15.254237</v>
      </c>
      <c r="F115" s="30">
        <v>15.254237</v>
      </c>
      <c r="G115" s="30">
        <v>45.762712000000001</v>
      </c>
      <c r="H115" s="30">
        <v>0</v>
      </c>
      <c r="I115" s="30">
        <v>38.983051000000003</v>
      </c>
      <c r="J115" s="30">
        <v>61.016948999999997</v>
      </c>
    </row>
    <row r="116" spans="1:10" x14ac:dyDescent="0.2">
      <c r="A116" s="19" t="s">
        <v>134</v>
      </c>
      <c r="B116" s="20">
        <v>632</v>
      </c>
      <c r="C116" s="20">
        <v>26</v>
      </c>
      <c r="D116" s="20">
        <v>90</v>
      </c>
      <c r="E116" s="20">
        <v>140</v>
      </c>
      <c r="F116" s="20">
        <v>130</v>
      </c>
      <c r="G116" s="20">
        <v>244</v>
      </c>
      <c r="H116" s="20">
        <v>2</v>
      </c>
      <c r="I116" s="20">
        <v>256</v>
      </c>
      <c r="J116" s="20">
        <v>374</v>
      </c>
    </row>
    <row r="117" spans="1:10" x14ac:dyDescent="0.2">
      <c r="A117" s="21" t="s">
        <v>126</v>
      </c>
      <c r="B117" s="30">
        <v>100</v>
      </c>
      <c r="C117" s="30">
        <v>4.1139239999999999</v>
      </c>
      <c r="D117" s="30">
        <v>14.240506</v>
      </c>
      <c r="E117" s="30">
        <v>22.151899</v>
      </c>
      <c r="F117" s="30">
        <v>20.56962</v>
      </c>
      <c r="G117" s="30">
        <v>38.607595000000003</v>
      </c>
      <c r="H117" s="30">
        <v>0.31645600000000002</v>
      </c>
      <c r="I117" s="30">
        <v>40.506329000000001</v>
      </c>
      <c r="J117" s="30">
        <v>59.177214999999997</v>
      </c>
    </row>
    <row r="118" spans="1:10" x14ac:dyDescent="0.2">
      <c r="A118" s="19" t="s">
        <v>393</v>
      </c>
      <c r="B118" s="20">
        <v>85</v>
      </c>
      <c r="C118" s="20">
        <v>1</v>
      </c>
      <c r="D118" s="20">
        <v>12</v>
      </c>
      <c r="E118" s="20">
        <v>18</v>
      </c>
      <c r="F118" s="20">
        <v>14</v>
      </c>
      <c r="G118" s="20">
        <v>40</v>
      </c>
      <c r="H118" s="20">
        <v>0</v>
      </c>
      <c r="I118" s="20">
        <v>31</v>
      </c>
      <c r="J118" s="20">
        <v>54</v>
      </c>
    </row>
    <row r="119" spans="1:10" x14ac:dyDescent="0.2">
      <c r="A119" s="21" t="s">
        <v>126</v>
      </c>
      <c r="B119" s="30">
        <v>100</v>
      </c>
      <c r="C119" s="30">
        <v>1.176471</v>
      </c>
      <c r="D119" s="30">
        <v>14.117647</v>
      </c>
      <c r="E119" s="30">
        <v>21.176470999999999</v>
      </c>
      <c r="F119" s="30">
        <v>16.470587999999999</v>
      </c>
      <c r="G119" s="30">
        <v>47.058824000000001</v>
      </c>
      <c r="H119" s="30">
        <v>0</v>
      </c>
      <c r="I119" s="30">
        <v>36.470587999999999</v>
      </c>
      <c r="J119" s="30">
        <v>63.529412000000001</v>
      </c>
    </row>
    <row r="120" spans="1:10" x14ac:dyDescent="0.2">
      <c r="A120" s="19" t="s">
        <v>135</v>
      </c>
      <c r="B120" s="20">
        <v>289</v>
      </c>
      <c r="C120" s="20">
        <v>4</v>
      </c>
      <c r="D120" s="20">
        <v>19</v>
      </c>
      <c r="E120" s="20">
        <v>23</v>
      </c>
      <c r="F120" s="20">
        <v>40</v>
      </c>
      <c r="G120" s="20">
        <v>200</v>
      </c>
      <c r="H120" s="20">
        <v>3</v>
      </c>
      <c r="I120" s="20">
        <v>46</v>
      </c>
      <c r="J120" s="20">
        <v>240</v>
      </c>
    </row>
    <row r="121" spans="1:10" x14ac:dyDescent="0.2">
      <c r="A121" s="21" t="s">
        <v>126</v>
      </c>
      <c r="B121" s="30">
        <v>100</v>
      </c>
      <c r="C121" s="30">
        <v>1.384083</v>
      </c>
      <c r="D121" s="30">
        <v>6.5743939999999998</v>
      </c>
      <c r="E121" s="30">
        <v>7.9584780000000004</v>
      </c>
      <c r="F121" s="30">
        <v>13.84083</v>
      </c>
      <c r="G121" s="30">
        <v>69.204151999999993</v>
      </c>
      <c r="H121" s="30">
        <v>1.038062</v>
      </c>
      <c r="I121" s="30">
        <v>15.916955</v>
      </c>
      <c r="J121" s="30">
        <v>83.044983000000002</v>
      </c>
    </row>
    <row r="122" spans="1:10" x14ac:dyDescent="0.2">
      <c r="A122" s="19" t="s">
        <v>868</v>
      </c>
      <c r="B122" s="20">
        <v>30</v>
      </c>
      <c r="C122" s="20">
        <v>0</v>
      </c>
      <c r="D122" s="20">
        <v>0</v>
      </c>
      <c r="E122" s="20">
        <v>1</v>
      </c>
      <c r="F122" s="20">
        <v>0</v>
      </c>
      <c r="G122" s="20">
        <v>4</v>
      </c>
      <c r="H122" s="20">
        <v>25</v>
      </c>
      <c r="I122" s="20">
        <v>1</v>
      </c>
      <c r="J122" s="20">
        <v>4</v>
      </c>
    </row>
    <row r="123" spans="1:10" x14ac:dyDescent="0.2">
      <c r="A123" s="21" t="s">
        <v>126</v>
      </c>
      <c r="B123" s="30">
        <v>100</v>
      </c>
      <c r="C123" s="30">
        <v>0</v>
      </c>
      <c r="D123" s="30">
        <v>0</v>
      </c>
      <c r="E123" s="30">
        <v>3.3333330000000001</v>
      </c>
      <c r="F123" s="30">
        <v>0</v>
      </c>
      <c r="G123" s="30">
        <v>13.333333</v>
      </c>
      <c r="H123" s="30">
        <v>83.333332999999996</v>
      </c>
      <c r="I123" s="30">
        <v>3.3333330000000001</v>
      </c>
      <c r="J123" s="30">
        <v>13.333333</v>
      </c>
    </row>
    <row r="124" spans="1:10" x14ac:dyDescent="0.2">
      <c r="A124" s="18" t="s">
        <v>869</v>
      </c>
      <c r="B124" s="18"/>
      <c r="C124" s="18"/>
      <c r="D124" s="18"/>
      <c r="E124" s="18"/>
      <c r="F124" s="18"/>
      <c r="G124" s="18"/>
      <c r="H124" s="18"/>
      <c r="I124" s="18"/>
      <c r="J124" s="18"/>
    </row>
    <row r="125" spans="1:10" x14ac:dyDescent="0.2">
      <c r="A125" s="19" t="s">
        <v>870</v>
      </c>
      <c r="B125" s="20">
        <v>366</v>
      </c>
      <c r="C125" s="20">
        <v>12</v>
      </c>
      <c r="D125" s="20">
        <v>42</v>
      </c>
      <c r="E125" s="20">
        <v>53</v>
      </c>
      <c r="F125" s="20">
        <v>43</v>
      </c>
      <c r="G125" s="20">
        <v>211</v>
      </c>
      <c r="H125" s="20">
        <v>5</v>
      </c>
      <c r="I125" s="20">
        <v>107</v>
      </c>
      <c r="J125" s="20">
        <v>254</v>
      </c>
    </row>
    <row r="126" spans="1:10" x14ac:dyDescent="0.2">
      <c r="A126" s="21" t="s">
        <v>126</v>
      </c>
      <c r="B126" s="30">
        <v>100</v>
      </c>
      <c r="C126" s="30">
        <v>3.278689</v>
      </c>
      <c r="D126" s="30">
        <v>11.47541</v>
      </c>
      <c r="E126" s="30">
        <v>14.480874</v>
      </c>
      <c r="F126" s="30">
        <v>11.748633999999999</v>
      </c>
      <c r="G126" s="30">
        <v>57.650272999999999</v>
      </c>
      <c r="H126" s="30">
        <v>1.36612</v>
      </c>
      <c r="I126" s="30">
        <v>29.234973</v>
      </c>
      <c r="J126" s="30">
        <v>69.398906999999994</v>
      </c>
    </row>
    <row r="127" spans="1:10" x14ac:dyDescent="0.2">
      <c r="A127" s="19" t="s">
        <v>871</v>
      </c>
      <c r="B127" s="20">
        <v>1212</v>
      </c>
      <c r="C127" s="20">
        <v>62</v>
      </c>
      <c r="D127" s="20">
        <v>194</v>
      </c>
      <c r="E127" s="20">
        <v>262</v>
      </c>
      <c r="F127" s="20">
        <v>231</v>
      </c>
      <c r="G127" s="20">
        <v>460</v>
      </c>
      <c r="H127" s="20">
        <v>3</v>
      </c>
      <c r="I127" s="20">
        <v>518</v>
      </c>
      <c r="J127" s="20">
        <v>691</v>
      </c>
    </row>
    <row r="128" spans="1:10" x14ac:dyDescent="0.2">
      <c r="A128" s="21" t="s">
        <v>126</v>
      </c>
      <c r="B128" s="30">
        <v>100</v>
      </c>
      <c r="C128" s="30">
        <v>5.1155119999999998</v>
      </c>
      <c r="D128" s="30">
        <v>16.006601</v>
      </c>
      <c r="E128" s="30">
        <v>21.617162</v>
      </c>
      <c r="F128" s="30">
        <v>19.059405999999999</v>
      </c>
      <c r="G128" s="30">
        <v>37.953795</v>
      </c>
      <c r="H128" s="30">
        <v>0.247525</v>
      </c>
      <c r="I128" s="30">
        <v>42.739274000000002</v>
      </c>
      <c r="J128" s="30">
        <v>57.013201000000002</v>
      </c>
    </row>
    <row r="129" spans="1:10" x14ac:dyDescent="0.2">
      <c r="A129" s="19" t="s">
        <v>137</v>
      </c>
      <c r="B129" s="20">
        <v>112</v>
      </c>
      <c r="C129" s="20">
        <v>10</v>
      </c>
      <c r="D129" s="20">
        <v>25</v>
      </c>
      <c r="E129" s="20">
        <v>30</v>
      </c>
      <c r="F129" s="20">
        <v>19</v>
      </c>
      <c r="G129" s="20">
        <v>27</v>
      </c>
      <c r="H129" s="20">
        <v>1</v>
      </c>
      <c r="I129" s="20">
        <v>65</v>
      </c>
      <c r="J129" s="20">
        <v>46</v>
      </c>
    </row>
    <row r="130" spans="1:10" x14ac:dyDescent="0.2">
      <c r="A130" s="21" t="s">
        <v>126</v>
      </c>
      <c r="B130" s="30">
        <v>100</v>
      </c>
      <c r="C130" s="30">
        <v>8.9285709999999998</v>
      </c>
      <c r="D130" s="30">
        <v>22.321428999999998</v>
      </c>
      <c r="E130" s="30">
        <v>26.785713999999999</v>
      </c>
      <c r="F130" s="30">
        <v>16.964286000000001</v>
      </c>
      <c r="G130" s="30">
        <v>24.107143000000001</v>
      </c>
      <c r="H130" s="30">
        <v>0.89285700000000001</v>
      </c>
      <c r="I130" s="30">
        <v>58.035713999999999</v>
      </c>
      <c r="J130" s="30">
        <v>41.071429000000002</v>
      </c>
    </row>
    <row r="131" spans="1:10" x14ac:dyDescent="0.2">
      <c r="A131" s="19" t="s">
        <v>138</v>
      </c>
      <c r="B131" s="20">
        <v>673</v>
      </c>
      <c r="C131" s="20">
        <v>27</v>
      </c>
      <c r="D131" s="20">
        <v>94</v>
      </c>
      <c r="E131" s="20">
        <v>115</v>
      </c>
      <c r="F131" s="20">
        <v>133</v>
      </c>
      <c r="G131" s="20">
        <v>304</v>
      </c>
      <c r="H131" s="20">
        <v>0</v>
      </c>
      <c r="I131" s="20">
        <v>236</v>
      </c>
      <c r="J131" s="20">
        <v>437</v>
      </c>
    </row>
    <row r="132" spans="1:10" x14ac:dyDescent="0.2">
      <c r="A132" s="21" t="s">
        <v>126</v>
      </c>
      <c r="B132" s="30">
        <v>100</v>
      </c>
      <c r="C132" s="30">
        <v>4.0118869999999998</v>
      </c>
      <c r="D132" s="30">
        <v>13.967311</v>
      </c>
      <c r="E132" s="30">
        <v>17.087667</v>
      </c>
      <c r="F132" s="30">
        <v>19.762259</v>
      </c>
      <c r="G132" s="30">
        <v>45.170876999999997</v>
      </c>
      <c r="H132" s="30">
        <v>0</v>
      </c>
      <c r="I132" s="30">
        <v>35.066865</v>
      </c>
      <c r="J132" s="30">
        <v>64.933134999999993</v>
      </c>
    </row>
    <row r="133" spans="1:10" x14ac:dyDescent="0.2">
      <c r="A133" s="19" t="s">
        <v>872</v>
      </c>
      <c r="B133" s="20">
        <v>75</v>
      </c>
      <c r="C133" s="20">
        <v>3</v>
      </c>
      <c r="D133" s="20">
        <v>9</v>
      </c>
      <c r="E133" s="20">
        <v>12</v>
      </c>
      <c r="F133" s="20">
        <v>12</v>
      </c>
      <c r="G133" s="20">
        <v>39</v>
      </c>
      <c r="H133" s="20">
        <v>0</v>
      </c>
      <c r="I133" s="20">
        <v>24</v>
      </c>
      <c r="J133" s="20">
        <v>51</v>
      </c>
    </row>
    <row r="134" spans="1:10" x14ac:dyDescent="0.2">
      <c r="A134" s="21" t="s">
        <v>126</v>
      </c>
      <c r="B134" s="30">
        <v>100</v>
      </c>
      <c r="C134" s="30">
        <v>4</v>
      </c>
      <c r="D134" s="30">
        <v>12</v>
      </c>
      <c r="E134" s="30">
        <v>16</v>
      </c>
      <c r="F134" s="30">
        <v>16</v>
      </c>
      <c r="G134" s="30">
        <v>52</v>
      </c>
      <c r="H134" s="30">
        <v>0</v>
      </c>
      <c r="I134" s="30">
        <v>32</v>
      </c>
      <c r="J134" s="30">
        <v>68</v>
      </c>
    </row>
    <row r="135" spans="1:10" x14ac:dyDescent="0.2">
      <c r="A135" s="19" t="s">
        <v>873</v>
      </c>
      <c r="B135" s="20">
        <v>178</v>
      </c>
      <c r="C135" s="20">
        <v>2</v>
      </c>
      <c r="D135" s="20">
        <v>15</v>
      </c>
      <c r="E135" s="20">
        <v>19</v>
      </c>
      <c r="F135" s="20">
        <v>27</v>
      </c>
      <c r="G135" s="20">
        <v>55</v>
      </c>
      <c r="H135" s="20">
        <v>60</v>
      </c>
      <c r="I135" s="20">
        <v>36</v>
      </c>
      <c r="J135" s="20">
        <v>82</v>
      </c>
    </row>
    <row r="136" spans="1:10" x14ac:dyDescent="0.2">
      <c r="A136" s="21" t="s">
        <v>126</v>
      </c>
      <c r="B136" s="30">
        <v>100</v>
      </c>
      <c r="C136" s="30">
        <v>1.123596</v>
      </c>
      <c r="D136" s="30">
        <v>8.4269660000000002</v>
      </c>
      <c r="E136" s="30">
        <v>10.674156999999999</v>
      </c>
      <c r="F136" s="30">
        <v>15.168539000000001</v>
      </c>
      <c r="G136" s="30">
        <v>30.898876000000001</v>
      </c>
      <c r="H136" s="30">
        <v>33.707864999999998</v>
      </c>
      <c r="I136" s="30">
        <v>20.224719</v>
      </c>
      <c r="J136" s="30">
        <v>46.067416000000001</v>
      </c>
    </row>
    <row r="137" spans="1:10" x14ac:dyDescent="0.2">
      <c r="A137" s="19" t="s">
        <v>1441</v>
      </c>
      <c r="B137" s="20">
        <v>1644</v>
      </c>
      <c r="C137" s="20">
        <v>76</v>
      </c>
      <c r="D137" s="20">
        <v>250</v>
      </c>
      <c r="E137" s="20">
        <v>320</v>
      </c>
      <c r="F137" s="20">
        <v>309</v>
      </c>
      <c r="G137" s="20">
        <v>685</v>
      </c>
      <c r="H137" s="20">
        <v>4</v>
      </c>
      <c r="I137" s="20">
        <v>646</v>
      </c>
      <c r="J137" s="20">
        <v>994</v>
      </c>
    </row>
    <row r="138" spans="1:10" x14ac:dyDescent="0.2">
      <c r="A138" s="21" t="s">
        <v>126</v>
      </c>
      <c r="B138" s="30">
        <v>100</v>
      </c>
      <c r="C138" s="30">
        <v>4.622871</v>
      </c>
      <c r="D138" s="30">
        <v>15.206813</v>
      </c>
      <c r="E138" s="30">
        <v>19.46472</v>
      </c>
      <c r="F138" s="30">
        <v>18.79562</v>
      </c>
      <c r="G138" s="30">
        <v>41.666666999999997</v>
      </c>
      <c r="H138" s="30">
        <v>0.243309</v>
      </c>
      <c r="I138" s="30">
        <v>39.294404</v>
      </c>
      <c r="J138" s="30">
        <v>60.462287000000003</v>
      </c>
    </row>
    <row r="139" spans="1:10" x14ac:dyDescent="0.2">
      <c r="A139" s="18" t="s">
        <v>874</v>
      </c>
      <c r="B139" s="18"/>
      <c r="C139" s="18"/>
      <c r="D139" s="18"/>
      <c r="E139" s="18"/>
      <c r="F139" s="18"/>
      <c r="G139" s="18"/>
      <c r="H139" s="18"/>
      <c r="I139" s="18"/>
      <c r="J139" s="18"/>
    </row>
    <row r="140" spans="1:10" x14ac:dyDescent="0.2">
      <c r="A140" s="21" t="s">
        <v>875</v>
      </c>
      <c r="B140" s="34">
        <v>366</v>
      </c>
      <c r="C140" s="34">
        <v>12</v>
      </c>
      <c r="D140" s="34">
        <v>42</v>
      </c>
      <c r="E140" s="34">
        <v>53</v>
      </c>
      <c r="F140" s="34">
        <v>43</v>
      </c>
      <c r="G140" s="34">
        <v>211</v>
      </c>
      <c r="H140" s="34">
        <v>5</v>
      </c>
      <c r="I140" s="34">
        <v>107</v>
      </c>
      <c r="J140" s="34">
        <v>254</v>
      </c>
    </row>
    <row r="141" spans="1:10" x14ac:dyDescent="0.2">
      <c r="A141" s="21" t="s">
        <v>126</v>
      </c>
      <c r="B141" s="30">
        <v>100</v>
      </c>
      <c r="C141" s="30">
        <v>3.278689</v>
      </c>
      <c r="D141" s="30">
        <v>11.47541</v>
      </c>
      <c r="E141" s="30">
        <v>14.480874</v>
      </c>
      <c r="F141" s="30">
        <v>11.748633999999999</v>
      </c>
      <c r="G141" s="30">
        <v>57.650272999999999</v>
      </c>
      <c r="H141" s="30">
        <v>1.36612</v>
      </c>
      <c r="I141" s="30">
        <v>29.234973</v>
      </c>
      <c r="J141" s="30">
        <v>69.398906999999994</v>
      </c>
    </row>
    <row r="142" spans="1:10" x14ac:dyDescent="0.2">
      <c r="A142" s="21" t="s">
        <v>876</v>
      </c>
      <c r="B142" s="34">
        <v>954</v>
      </c>
      <c r="C142" s="34">
        <v>47</v>
      </c>
      <c r="D142" s="34">
        <v>154</v>
      </c>
      <c r="E142" s="34">
        <v>188</v>
      </c>
      <c r="F142" s="34">
        <v>172</v>
      </c>
      <c r="G142" s="34">
        <v>391</v>
      </c>
      <c r="H142" s="34">
        <v>2</v>
      </c>
      <c r="I142" s="34">
        <v>389</v>
      </c>
      <c r="J142" s="34">
        <v>563</v>
      </c>
    </row>
    <row r="143" spans="1:10" x14ac:dyDescent="0.2">
      <c r="A143" s="21" t="s">
        <v>126</v>
      </c>
      <c r="B143" s="30">
        <v>100</v>
      </c>
      <c r="C143" s="30">
        <v>4.9266249999999996</v>
      </c>
      <c r="D143" s="30">
        <v>16.142558000000001</v>
      </c>
      <c r="E143" s="30">
        <v>19.706499000000001</v>
      </c>
      <c r="F143" s="30">
        <v>18.029350000000001</v>
      </c>
      <c r="G143" s="30">
        <v>40.985325000000003</v>
      </c>
      <c r="H143" s="30">
        <v>0.209644</v>
      </c>
      <c r="I143" s="30">
        <v>40.775680999999999</v>
      </c>
      <c r="J143" s="30">
        <v>59.014674999999997</v>
      </c>
    </row>
    <row r="144" spans="1:10" x14ac:dyDescent="0.2">
      <c r="A144" s="19" t="s">
        <v>877</v>
      </c>
      <c r="B144" s="20">
        <v>345</v>
      </c>
      <c r="C144" s="20">
        <v>18</v>
      </c>
      <c r="D144" s="20">
        <v>49</v>
      </c>
      <c r="E144" s="20">
        <v>80</v>
      </c>
      <c r="F144" s="20">
        <v>63</v>
      </c>
      <c r="G144" s="20">
        <v>135</v>
      </c>
      <c r="H144" s="20">
        <v>0</v>
      </c>
      <c r="I144" s="20">
        <v>147</v>
      </c>
      <c r="J144" s="20">
        <v>198</v>
      </c>
    </row>
    <row r="145" spans="1:10" x14ac:dyDescent="0.2">
      <c r="A145" s="21" t="s">
        <v>126</v>
      </c>
      <c r="B145" s="30">
        <v>100</v>
      </c>
      <c r="C145" s="30">
        <v>5.2173910000000001</v>
      </c>
      <c r="D145" s="30">
        <v>14.202899</v>
      </c>
      <c r="E145" s="30">
        <v>23.188406000000001</v>
      </c>
      <c r="F145" s="30">
        <v>18.260870000000001</v>
      </c>
      <c r="G145" s="30">
        <v>39.130434999999999</v>
      </c>
      <c r="H145" s="30">
        <v>0</v>
      </c>
      <c r="I145" s="30">
        <v>42.608696000000002</v>
      </c>
      <c r="J145" s="30">
        <v>57.391303999999998</v>
      </c>
    </row>
    <row r="146" spans="1:10" x14ac:dyDescent="0.2">
      <c r="A146" s="19" t="s">
        <v>878</v>
      </c>
      <c r="B146" s="20">
        <v>141</v>
      </c>
      <c r="C146" s="20">
        <v>4</v>
      </c>
      <c r="D146" s="20">
        <v>28</v>
      </c>
      <c r="E146" s="20">
        <v>27</v>
      </c>
      <c r="F146" s="20">
        <v>32</v>
      </c>
      <c r="G146" s="20">
        <v>50</v>
      </c>
      <c r="H146" s="20">
        <v>0</v>
      </c>
      <c r="I146" s="20">
        <v>59</v>
      </c>
      <c r="J146" s="20">
        <v>82</v>
      </c>
    </row>
    <row r="147" spans="1:10" x14ac:dyDescent="0.2">
      <c r="A147" s="21" t="s">
        <v>126</v>
      </c>
      <c r="B147" s="30">
        <v>100</v>
      </c>
      <c r="C147" s="30">
        <v>2.8368790000000002</v>
      </c>
      <c r="D147" s="30">
        <v>19.858156000000001</v>
      </c>
      <c r="E147" s="30">
        <v>19.148935999999999</v>
      </c>
      <c r="F147" s="30">
        <v>22.695035000000001</v>
      </c>
      <c r="G147" s="30">
        <v>35.460993000000002</v>
      </c>
      <c r="H147" s="30">
        <v>0</v>
      </c>
      <c r="I147" s="30">
        <v>41.843972000000001</v>
      </c>
      <c r="J147" s="30">
        <v>58.156027999999999</v>
      </c>
    </row>
    <row r="148" spans="1:10" x14ac:dyDescent="0.2">
      <c r="A148" s="19" t="s">
        <v>879</v>
      </c>
      <c r="B148" s="20">
        <v>56</v>
      </c>
      <c r="C148" s="20">
        <v>3</v>
      </c>
      <c r="D148" s="20">
        <v>5</v>
      </c>
      <c r="E148" s="20">
        <v>7</v>
      </c>
      <c r="F148" s="20">
        <v>14</v>
      </c>
      <c r="G148" s="20">
        <v>27</v>
      </c>
      <c r="H148" s="20">
        <v>0</v>
      </c>
      <c r="I148" s="20">
        <v>15</v>
      </c>
      <c r="J148" s="20">
        <v>41</v>
      </c>
    </row>
    <row r="149" spans="1:10" x14ac:dyDescent="0.2">
      <c r="A149" s="21" t="s">
        <v>126</v>
      </c>
      <c r="B149" s="30">
        <v>100</v>
      </c>
      <c r="C149" s="30">
        <v>5.3571429999999998</v>
      </c>
      <c r="D149" s="30">
        <v>8.9285709999999998</v>
      </c>
      <c r="E149" s="30">
        <v>12.5</v>
      </c>
      <c r="F149" s="30">
        <v>25</v>
      </c>
      <c r="G149" s="30">
        <v>48.214286000000001</v>
      </c>
      <c r="H149" s="30">
        <v>0</v>
      </c>
      <c r="I149" s="30">
        <v>26.785713999999999</v>
      </c>
      <c r="J149" s="30">
        <v>73.214286000000001</v>
      </c>
    </row>
    <row r="150" spans="1:10" x14ac:dyDescent="0.2">
      <c r="A150" s="19" t="s">
        <v>880</v>
      </c>
      <c r="B150" s="20">
        <v>48</v>
      </c>
      <c r="C150" s="20">
        <v>2</v>
      </c>
      <c r="D150" s="20">
        <v>8</v>
      </c>
      <c r="E150" s="20">
        <v>7</v>
      </c>
      <c r="F150" s="20">
        <v>9</v>
      </c>
      <c r="G150" s="20">
        <v>22</v>
      </c>
      <c r="H150" s="20">
        <v>0</v>
      </c>
      <c r="I150" s="20">
        <v>17</v>
      </c>
      <c r="J150" s="20">
        <v>31</v>
      </c>
    </row>
    <row r="151" spans="1:10" x14ac:dyDescent="0.2">
      <c r="A151" s="21" t="s">
        <v>126</v>
      </c>
      <c r="B151" s="30">
        <v>100</v>
      </c>
      <c r="C151" s="30">
        <v>4.1666670000000003</v>
      </c>
      <c r="D151" s="30">
        <v>16.666667</v>
      </c>
      <c r="E151" s="30">
        <v>14.583333</v>
      </c>
      <c r="F151" s="30">
        <v>18.75</v>
      </c>
      <c r="G151" s="30">
        <v>45.833333000000003</v>
      </c>
      <c r="H151" s="30">
        <v>0</v>
      </c>
      <c r="I151" s="30">
        <v>35.416666999999997</v>
      </c>
      <c r="J151" s="30">
        <v>64.583332999999996</v>
      </c>
    </row>
    <row r="152" spans="1:10" x14ac:dyDescent="0.2">
      <c r="A152" s="19" t="s">
        <v>881</v>
      </c>
      <c r="B152" s="20">
        <v>20</v>
      </c>
      <c r="C152" s="20">
        <v>1</v>
      </c>
      <c r="D152" s="20">
        <v>0</v>
      </c>
      <c r="E152" s="20">
        <v>3</v>
      </c>
      <c r="F152" s="20">
        <v>3</v>
      </c>
      <c r="G152" s="20">
        <v>13</v>
      </c>
      <c r="H152" s="20">
        <v>0</v>
      </c>
      <c r="I152" s="20">
        <v>4</v>
      </c>
      <c r="J152" s="20">
        <v>16</v>
      </c>
    </row>
    <row r="153" spans="1:10" x14ac:dyDescent="0.2">
      <c r="A153" s="21" t="s">
        <v>126</v>
      </c>
      <c r="B153" s="30">
        <v>100</v>
      </c>
      <c r="C153" s="30">
        <v>5</v>
      </c>
      <c r="D153" s="30">
        <v>0</v>
      </c>
      <c r="E153" s="30">
        <v>15</v>
      </c>
      <c r="F153" s="30">
        <v>15</v>
      </c>
      <c r="G153" s="30">
        <v>65</v>
      </c>
      <c r="H153" s="30">
        <v>0</v>
      </c>
      <c r="I153" s="30">
        <v>20</v>
      </c>
      <c r="J153" s="30">
        <v>80</v>
      </c>
    </row>
    <row r="154" spans="1:10" x14ac:dyDescent="0.2">
      <c r="A154" s="19" t="s">
        <v>882</v>
      </c>
      <c r="B154" s="20">
        <v>4</v>
      </c>
      <c r="C154" s="20">
        <v>0</v>
      </c>
      <c r="D154" s="20">
        <v>0</v>
      </c>
      <c r="E154" s="20">
        <v>0</v>
      </c>
      <c r="F154" s="20">
        <v>0</v>
      </c>
      <c r="G154" s="20">
        <v>4</v>
      </c>
      <c r="H154" s="20">
        <v>0</v>
      </c>
      <c r="I154" s="20">
        <v>0</v>
      </c>
      <c r="J154" s="20">
        <v>4</v>
      </c>
    </row>
    <row r="155" spans="1:10" x14ac:dyDescent="0.2">
      <c r="A155" s="21" t="s">
        <v>126</v>
      </c>
      <c r="B155" s="30">
        <v>100</v>
      </c>
      <c r="C155" s="30">
        <v>0</v>
      </c>
      <c r="D155" s="30">
        <v>0</v>
      </c>
      <c r="E155" s="30">
        <v>0</v>
      </c>
      <c r="F155" s="30">
        <v>0</v>
      </c>
      <c r="G155" s="30">
        <v>100</v>
      </c>
      <c r="H155" s="30">
        <v>0</v>
      </c>
      <c r="I155" s="30">
        <v>0</v>
      </c>
      <c r="J155" s="30">
        <v>100</v>
      </c>
    </row>
    <row r="156" spans="1:10" x14ac:dyDescent="0.2">
      <c r="A156" s="19" t="s">
        <v>883</v>
      </c>
      <c r="B156" s="20">
        <v>2</v>
      </c>
      <c r="C156" s="20">
        <v>0</v>
      </c>
      <c r="D156" s="20">
        <v>0</v>
      </c>
      <c r="E156" s="20">
        <v>0</v>
      </c>
      <c r="F156" s="20">
        <v>1</v>
      </c>
      <c r="G156" s="20">
        <v>1</v>
      </c>
      <c r="H156" s="20">
        <v>0</v>
      </c>
      <c r="I156" s="20">
        <v>0</v>
      </c>
      <c r="J156" s="20">
        <v>2</v>
      </c>
    </row>
    <row r="157" spans="1:10" x14ac:dyDescent="0.2">
      <c r="A157" s="21" t="s">
        <v>126</v>
      </c>
      <c r="B157" s="30">
        <v>100</v>
      </c>
      <c r="C157" s="30">
        <v>0</v>
      </c>
      <c r="D157" s="30">
        <v>0</v>
      </c>
      <c r="E157" s="30">
        <v>0</v>
      </c>
      <c r="F157" s="30">
        <v>50</v>
      </c>
      <c r="G157" s="30">
        <v>50</v>
      </c>
      <c r="H157" s="30">
        <v>0</v>
      </c>
      <c r="I157" s="30">
        <v>0</v>
      </c>
      <c r="J157" s="30">
        <v>100</v>
      </c>
    </row>
    <row r="158" spans="1:10" x14ac:dyDescent="0.2">
      <c r="A158" s="19" t="s">
        <v>884</v>
      </c>
      <c r="B158" s="20">
        <v>2</v>
      </c>
      <c r="C158" s="20">
        <v>0</v>
      </c>
      <c r="D158" s="20">
        <v>0</v>
      </c>
      <c r="E158" s="20">
        <v>0</v>
      </c>
      <c r="F158" s="20">
        <v>1</v>
      </c>
      <c r="G158" s="20">
        <v>1</v>
      </c>
      <c r="H158" s="20">
        <v>0</v>
      </c>
      <c r="I158" s="20">
        <v>0</v>
      </c>
      <c r="J158" s="20">
        <v>2</v>
      </c>
    </row>
    <row r="159" spans="1:10" x14ac:dyDescent="0.2">
      <c r="A159" s="21" t="s">
        <v>126</v>
      </c>
      <c r="B159" s="30">
        <v>100</v>
      </c>
      <c r="C159" s="30">
        <v>0</v>
      </c>
      <c r="D159" s="30">
        <v>0</v>
      </c>
      <c r="E159" s="30">
        <v>0</v>
      </c>
      <c r="F159" s="30">
        <v>50</v>
      </c>
      <c r="G159" s="30">
        <v>50</v>
      </c>
      <c r="H159" s="30">
        <v>0</v>
      </c>
      <c r="I159" s="30">
        <v>0</v>
      </c>
      <c r="J159" s="30">
        <v>100</v>
      </c>
    </row>
    <row r="160" spans="1:10" x14ac:dyDescent="0.2">
      <c r="A160" s="19" t="s">
        <v>873</v>
      </c>
      <c r="B160" s="20">
        <v>250</v>
      </c>
      <c r="C160" s="20">
        <v>3</v>
      </c>
      <c r="D160" s="20">
        <v>21</v>
      </c>
      <c r="E160" s="20">
        <v>27</v>
      </c>
      <c r="F160" s="20">
        <v>41</v>
      </c>
      <c r="G160" s="20">
        <v>96</v>
      </c>
      <c r="H160" s="20">
        <v>62</v>
      </c>
      <c r="I160" s="20">
        <v>51</v>
      </c>
      <c r="J160" s="20">
        <v>137</v>
      </c>
    </row>
    <row r="161" spans="1:10" x14ac:dyDescent="0.2">
      <c r="A161" s="21" t="s">
        <v>126</v>
      </c>
      <c r="B161" s="30">
        <v>100</v>
      </c>
      <c r="C161" s="30">
        <v>1.2</v>
      </c>
      <c r="D161" s="30">
        <v>8.4</v>
      </c>
      <c r="E161" s="30">
        <v>10.8</v>
      </c>
      <c r="F161" s="30">
        <v>16.399999999999999</v>
      </c>
      <c r="G161" s="30">
        <v>38.4</v>
      </c>
      <c r="H161" s="30">
        <v>24.8</v>
      </c>
      <c r="I161" s="30">
        <v>20.399999999999999</v>
      </c>
      <c r="J161" s="30">
        <v>54.8</v>
      </c>
    </row>
    <row r="162" spans="1:10" x14ac:dyDescent="0.2">
      <c r="A162" s="18" t="s">
        <v>885</v>
      </c>
      <c r="B162" s="18"/>
      <c r="C162" s="18"/>
      <c r="D162" s="18"/>
      <c r="E162" s="18"/>
      <c r="F162" s="18"/>
      <c r="G162" s="18"/>
      <c r="H162" s="18"/>
      <c r="I162" s="18"/>
      <c r="J162" s="18"/>
    </row>
    <row r="163" spans="1:10" x14ac:dyDescent="0.2">
      <c r="A163" s="19" t="s">
        <v>886</v>
      </c>
      <c r="B163" s="20">
        <v>1712</v>
      </c>
      <c r="C163" s="20">
        <v>69</v>
      </c>
      <c r="D163" s="20">
        <v>240</v>
      </c>
      <c r="E163" s="20">
        <v>321</v>
      </c>
      <c r="F163" s="20">
        <v>320</v>
      </c>
      <c r="G163" s="20">
        <v>755</v>
      </c>
      <c r="H163" s="20">
        <v>7</v>
      </c>
      <c r="I163" s="20">
        <v>630</v>
      </c>
      <c r="J163" s="20">
        <v>1075</v>
      </c>
    </row>
    <row r="164" spans="1:10" x14ac:dyDescent="0.2">
      <c r="A164" s="21" t="s">
        <v>126</v>
      </c>
      <c r="B164" s="30">
        <v>100</v>
      </c>
      <c r="C164" s="30">
        <v>4.0303740000000001</v>
      </c>
      <c r="D164" s="30">
        <v>14.018692</v>
      </c>
      <c r="E164" s="30">
        <v>18.75</v>
      </c>
      <c r="F164" s="30">
        <v>18.691589</v>
      </c>
      <c r="G164" s="30">
        <v>44.100467000000002</v>
      </c>
      <c r="H164" s="30">
        <v>0.40887899999999999</v>
      </c>
      <c r="I164" s="30">
        <v>36.799064999999999</v>
      </c>
      <c r="J164" s="30">
        <v>62.792056000000002</v>
      </c>
    </row>
    <row r="165" spans="1:10" x14ac:dyDescent="0.2">
      <c r="A165" s="19" t="s">
        <v>139</v>
      </c>
      <c r="B165" s="20">
        <v>76</v>
      </c>
      <c r="C165" s="20">
        <v>7</v>
      </c>
      <c r="D165" s="20">
        <v>15</v>
      </c>
      <c r="E165" s="20">
        <v>14</v>
      </c>
      <c r="F165" s="20">
        <v>16</v>
      </c>
      <c r="G165" s="20">
        <v>24</v>
      </c>
      <c r="H165" s="20">
        <v>0</v>
      </c>
      <c r="I165" s="20">
        <v>36</v>
      </c>
      <c r="J165" s="20">
        <v>40</v>
      </c>
    </row>
    <row r="166" spans="1:10" x14ac:dyDescent="0.2">
      <c r="A166" s="21" t="s">
        <v>126</v>
      </c>
      <c r="B166" s="30">
        <v>100</v>
      </c>
      <c r="C166" s="30">
        <v>9.2105259999999998</v>
      </c>
      <c r="D166" s="30">
        <v>19.736841999999999</v>
      </c>
      <c r="E166" s="30">
        <v>18.421053000000001</v>
      </c>
      <c r="F166" s="30">
        <v>21.052631999999999</v>
      </c>
      <c r="G166" s="30">
        <v>31.578946999999999</v>
      </c>
      <c r="H166" s="30">
        <v>0</v>
      </c>
      <c r="I166" s="30">
        <v>47.368420999999998</v>
      </c>
      <c r="J166" s="30">
        <v>52.631579000000002</v>
      </c>
    </row>
    <row r="167" spans="1:10" x14ac:dyDescent="0.2">
      <c r="A167" s="19" t="s">
        <v>887</v>
      </c>
      <c r="B167" s="20">
        <v>59</v>
      </c>
      <c r="C167" s="20">
        <v>4</v>
      </c>
      <c r="D167" s="20">
        <v>11</v>
      </c>
      <c r="E167" s="20">
        <v>9</v>
      </c>
      <c r="F167" s="20">
        <v>10</v>
      </c>
      <c r="G167" s="20">
        <v>24</v>
      </c>
      <c r="H167" s="20">
        <v>1</v>
      </c>
      <c r="I167" s="20">
        <v>24</v>
      </c>
      <c r="J167" s="20">
        <v>34</v>
      </c>
    </row>
    <row r="168" spans="1:10" x14ac:dyDescent="0.2">
      <c r="A168" s="21" t="s">
        <v>126</v>
      </c>
      <c r="B168" s="30">
        <v>100</v>
      </c>
      <c r="C168" s="30">
        <v>6.7796609999999999</v>
      </c>
      <c r="D168" s="30">
        <v>18.644068000000001</v>
      </c>
      <c r="E168" s="30">
        <v>15.254237</v>
      </c>
      <c r="F168" s="30">
        <v>16.949152999999999</v>
      </c>
      <c r="G168" s="30">
        <v>40.677965999999998</v>
      </c>
      <c r="H168" s="30">
        <v>1.6949149999999999</v>
      </c>
      <c r="I168" s="30">
        <v>40.677965999999998</v>
      </c>
      <c r="J168" s="30">
        <v>57.627119</v>
      </c>
    </row>
    <row r="169" spans="1:10" x14ac:dyDescent="0.2">
      <c r="A169" s="19" t="s">
        <v>140</v>
      </c>
      <c r="B169" s="20">
        <v>194</v>
      </c>
      <c r="C169" s="20">
        <v>8</v>
      </c>
      <c r="D169" s="20">
        <v>30</v>
      </c>
      <c r="E169" s="20">
        <v>36</v>
      </c>
      <c r="F169" s="20">
        <v>22</v>
      </c>
      <c r="G169" s="20">
        <v>98</v>
      </c>
      <c r="H169" s="20">
        <v>0</v>
      </c>
      <c r="I169" s="20">
        <v>74</v>
      </c>
      <c r="J169" s="20">
        <v>120</v>
      </c>
    </row>
    <row r="170" spans="1:10" x14ac:dyDescent="0.2">
      <c r="A170" s="21" t="s">
        <v>126</v>
      </c>
      <c r="B170" s="30">
        <v>100</v>
      </c>
      <c r="C170" s="30">
        <v>4.1237110000000001</v>
      </c>
      <c r="D170" s="30">
        <v>15.463918</v>
      </c>
      <c r="E170" s="30">
        <v>18.556701</v>
      </c>
      <c r="F170" s="30">
        <v>11.340206</v>
      </c>
      <c r="G170" s="30">
        <v>50.515464000000001</v>
      </c>
      <c r="H170" s="30">
        <v>0</v>
      </c>
      <c r="I170" s="30">
        <v>38.144329999999997</v>
      </c>
      <c r="J170" s="30">
        <v>61.855670000000003</v>
      </c>
    </row>
    <row r="171" spans="1:10" x14ac:dyDescent="0.2">
      <c r="A171" s="19" t="s">
        <v>141</v>
      </c>
      <c r="B171" s="20">
        <v>16</v>
      </c>
      <c r="C171" s="20">
        <v>1</v>
      </c>
      <c r="D171" s="20">
        <v>2</v>
      </c>
      <c r="E171" s="20">
        <v>3</v>
      </c>
      <c r="F171" s="20">
        <v>1</v>
      </c>
      <c r="G171" s="20">
        <v>9</v>
      </c>
      <c r="H171" s="20">
        <v>0</v>
      </c>
      <c r="I171" s="20">
        <v>6</v>
      </c>
      <c r="J171" s="20">
        <v>10</v>
      </c>
    </row>
    <row r="172" spans="1:10" x14ac:dyDescent="0.2">
      <c r="A172" s="21" t="s">
        <v>126</v>
      </c>
      <c r="B172" s="30">
        <v>100</v>
      </c>
      <c r="C172" s="30">
        <v>6.25</v>
      </c>
      <c r="D172" s="30">
        <v>12.5</v>
      </c>
      <c r="E172" s="30">
        <v>18.75</v>
      </c>
      <c r="F172" s="30">
        <v>6.25</v>
      </c>
      <c r="G172" s="30">
        <v>56.25</v>
      </c>
      <c r="H172" s="30">
        <v>0</v>
      </c>
      <c r="I172" s="30">
        <v>37.5</v>
      </c>
      <c r="J172" s="30">
        <v>62.5</v>
      </c>
    </row>
    <row r="173" spans="1:10" x14ac:dyDescent="0.2">
      <c r="A173" s="19" t="s">
        <v>849</v>
      </c>
      <c r="B173" s="20">
        <v>46</v>
      </c>
      <c r="C173" s="20">
        <v>0</v>
      </c>
      <c r="D173" s="20">
        <v>7</v>
      </c>
      <c r="E173" s="20">
        <v>6</v>
      </c>
      <c r="F173" s="20">
        <v>4</v>
      </c>
      <c r="G173" s="20">
        <v>29</v>
      </c>
      <c r="H173" s="20">
        <v>0</v>
      </c>
      <c r="I173" s="20">
        <v>13</v>
      </c>
      <c r="J173" s="20">
        <v>33</v>
      </c>
    </row>
    <row r="174" spans="1:10" x14ac:dyDescent="0.2">
      <c r="A174" s="21" t="s">
        <v>126</v>
      </c>
      <c r="B174" s="30">
        <v>100</v>
      </c>
      <c r="C174" s="30">
        <v>0</v>
      </c>
      <c r="D174" s="30">
        <v>15.217390999999999</v>
      </c>
      <c r="E174" s="30">
        <v>13.043478</v>
      </c>
      <c r="F174" s="30">
        <v>8.6956520000000008</v>
      </c>
      <c r="G174" s="30">
        <v>63.043478</v>
      </c>
      <c r="H174" s="30">
        <v>0</v>
      </c>
      <c r="I174" s="30">
        <v>28.260870000000001</v>
      </c>
      <c r="J174" s="30">
        <v>71.739130000000003</v>
      </c>
    </row>
    <row r="175" spans="1:10" x14ac:dyDescent="0.2">
      <c r="A175" s="19" t="s">
        <v>873</v>
      </c>
      <c r="B175" s="20">
        <v>85</v>
      </c>
      <c r="C175" s="20">
        <v>1</v>
      </c>
      <c r="D175" s="20">
        <v>2</v>
      </c>
      <c r="E175" s="20">
        <v>3</v>
      </c>
      <c r="F175" s="20">
        <v>6</v>
      </c>
      <c r="G175" s="20">
        <v>12</v>
      </c>
      <c r="H175" s="20">
        <v>61</v>
      </c>
      <c r="I175" s="20">
        <v>6</v>
      </c>
      <c r="J175" s="20">
        <v>18</v>
      </c>
    </row>
    <row r="176" spans="1:10" x14ac:dyDescent="0.2">
      <c r="A176" s="21" t="s">
        <v>126</v>
      </c>
      <c r="B176" s="30">
        <v>100</v>
      </c>
      <c r="C176" s="30">
        <v>1.176471</v>
      </c>
      <c r="D176" s="30">
        <v>2.3529409999999999</v>
      </c>
      <c r="E176" s="30">
        <v>3.5294120000000002</v>
      </c>
      <c r="F176" s="30">
        <v>7.0588240000000004</v>
      </c>
      <c r="G176" s="30">
        <v>14.117647</v>
      </c>
      <c r="H176" s="30">
        <v>71.764706000000004</v>
      </c>
      <c r="I176" s="30">
        <v>7.0588240000000004</v>
      </c>
      <c r="J176" s="30">
        <v>21.176470999999999</v>
      </c>
    </row>
    <row r="177" spans="1:10" x14ac:dyDescent="0.2">
      <c r="A177" s="18" t="s">
        <v>888</v>
      </c>
      <c r="B177" s="18"/>
      <c r="C177" s="18"/>
      <c r="D177" s="18"/>
      <c r="E177" s="18"/>
      <c r="F177" s="18"/>
      <c r="G177" s="18"/>
      <c r="H177" s="18"/>
      <c r="I177" s="18"/>
      <c r="J177" s="18"/>
    </row>
    <row r="178" spans="1:10" x14ac:dyDescent="0.2">
      <c r="A178" s="19" t="s">
        <v>889</v>
      </c>
      <c r="B178" s="20">
        <v>1212</v>
      </c>
      <c r="C178" s="20">
        <v>55</v>
      </c>
      <c r="D178" s="20">
        <v>188</v>
      </c>
      <c r="E178" s="20">
        <v>243</v>
      </c>
      <c r="F178" s="20">
        <v>223</v>
      </c>
      <c r="G178" s="20">
        <v>501</v>
      </c>
      <c r="H178" s="20">
        <v>2</v>
      </c>
      <c r="I178" s="20">
        <v>486</v>
      </c>
      <c r="J178" s="20">
        <v>724</v>
      </c>
    </row>
    <row r="179" spans="1:10" x14ac:dyDescent="0.2">
      <c r="A179" s="21" t="s">
        <v>126</v>
      </c>
      <c r="B179" s="30">
        <v>100</v>
      </c>
      <c r="C179" s="30">
        <v>4.537954</v>
      </c>
      <c r="D179" s="30">
        <v>15.511551000000001</v>
      </c>
      <c r="E179" s="30">
        <v>20.049505</v>
      </c>
      <c r="F179" s="30">
        <v>18.399339999999999</v>
      </c>
      <c r="G179" s="30">
        <v>41.336633999999997</v>
      </c>
      <c r="H179" s="30">
        <v>0.165017</v>
      </c>
      <c r="I179" s="30">
        <v>40.09901</v>
      </c>
      <c r="J179" s="30">
        <v>59.735973999999999</v>
      </c>
    </row>
    <row r="180" spans="1:10" x14ac:dyDescent="0.2">
      <c r="A180" s="19" t="s">
        <v>890</v>
      </c>
      <c r="B180" s="20">
        <v>24</v>
      </c>
      <c r="C180" s="20">
        <v>2</v>
      </c>
      <c r="D180" s="20">
        <v>6</v>
      </c>
      <c r="E180" s="20">
        <v>6</v>
      </c>
      <c r="F180" s="20">
        <v>2</v>
      </c>
      <c r="G180" s="20">
        <v>8</v>
      </c>
      <c r="H180" s="20">
        <v>0</v>
      </c>
      <c r="I180" s="20">
        <v>14</v>
      </c>
      <c r="J180" s="20">
        <v>10</v>
      </c>
    </row>
    <row r="181" spans="1:10" x14ac:dyDescent="0.2">
      <c r="A181" s="21" t="s">
        <v>126</v>
      </c>
      <c r="B181" s="30">
        <v>100</v>
      </c>
      <c r="C181" s="30">
        <v>8.3333329999999997</v>
      </c>
      <c r="D181" s="30">
        <v>25</v>
      </c>
      <c r="E181" s="30">
        <v>25</v>
      </c>
      <c r="F181" s="30">
        <v>8.3333329999999997</v>
      </c>
      <c r="G181" s="30">
        <v>33.333333000000003</v>
      </c>
      <c r="H181" s="30">
        <v>0</v>
      </c>
      <c r="I181" s="30">
        <v>58.333333000000003</v>
      </c>
      <c r="J181" s="30">
        <v>41.666666999999997</v>
      </c>
    </row>
    <row r="182" spans="1:10" x14ac:dyDescent="0.2">
      <c r="A182" s="19" t="s">
        <v>891</v>
      </c>
      <c r="B182" s="20">
        <v>76</v>
      </c>
      <c r="C182" s="20">
        <v>1</v>
      </c>
      <c r="D182" s="20">
        <v>23</v>
      </c>
      <c r="E182" s="20">
        <v>15</v>
      </c>
      <c r="F182" s="20">
        <v>10</v>
      </c>
      <c r="G182" s="20">
        <v>27</v>
      </c>
      <c r="H182" s="20">
        <v>0</v>
      </c>
      <c r="I182" s="20">
        <v>39</v>
      </c>
      <c r="J182" s="20">
        <v>37</v>
      </c>
    </row>
    <row r="183" spans="1:10" x14ac:dyDescent="0.2">
      <c r="A183" s="21" t="s">
        <v>126</v>
      </c>
      <c r="B183" s="30">
        <v>100</v>
      </c>
      <c r="C183" s="30">
        <v>1.3157890000000001</v>
      </c>
      <c r="D183" s="30">
        <v>30.263158000000001</v>
      </c>
      <c r="E183" s="30">
        <v>19.736841999999999</v>
      </c>
      <c r="F183" s="30">
        <v>13.157895</v>
      </c>
      <c r="G183" s="30">
        <v>35.526316000000001</v>
      </c>
      <c r="H183" s="30">
        <v>0</v>
      </c>
      <c r="I183" s="30">
        <v>51.315789000000002</v>
      </c>
      <c r="J183" s="30">
        <v>48.684210999999998</v>
      </c>
    </row>
    <row r="184" spans="1:10" x14ac:dyDescent="0.2">
      <c r="A184" s="19" t="s">
        <v>892</v>
      </c>
      <c r="B184" s="20">
        <v>43</v>
      </c>
      <c r="C184" s="20">
        <v>3</v>
      </c>
      <c r="D184" s="20">
        <v>10</v>
      </c>
      <c r="E184" s="20">
        <v>10</v>
      </c>
      <c r="F184" s="20">
        <v>11</v>
      </c>
      <c r="G184" s="20">
        <v>9</v>
      </c>
      <c r="H184" s="20">
        <v>0</v>
      </c>
      <c r="I184" s="20">
        <v>23</v>
      </c>
      <c r="J184" s="20">
        <v>20</v>
      </c>
    </row>
    <row r="185" spans="1:10" x14ac:dyDescent="0.2">
      <c r="A185" s="21" t="s">
        <v>126</v>
      </c>
      <c r="B185" s="30">
        <v>100</v>
      </c>
      <c r="C185" s="30">
        <v>6.9767440000000001</v>
      </c>
      <c r="D185" s="30">
        <v>23.255814000000001</v>
      </c>
      <c r="E185" s="30">
        <v>23.255814000000001</v>
      </c>
      <c r="F185" s="30">
        <v>25.581395000000001</v>
      </c>
      <c r="G185" s="30">
        <v>20.930233000000001</v>
      </c>
      <c r="H185" s="30">
        <v>0</v>
      </c>
      <c r="I185" s="30">
        <v>53.488371999999998</v>
      </c>
      <c r="J185" s="30">
        <v>46.511628000000002</v>
      </c>
    </row>
    <row r="186" spans="1:10" x14ac:dyDescent="0.2">
      <c r="A186" s="19" t="s">
        <v>893</v>
      </c>
      <c r="B186" s="20">
        <v>14</v>
      </c>
      <c r="C186" s="20">
        <v>2</v>
      </c>
      <c r="D186" s="20">
        <v>4</v>
      </c>
      <c r="E186" s="20">
        <v>3</v>
      </c>
      <c r="F186" s="20">
        <v>3</v>
      </c>
      <c r="G186" s="20">
        <v>2</v>
      </c>
      <c r="H186" s="20">
        <v>0</v>
      </c>
      <c r="I186" s="20">
        <v>9</v>
      </c>
      <c r="J186" s="20">
        <v>5</v>
      </c>
    </row>
    <row r="187" spans="1:10" x14ac:dyDescent="0.2">
      <c r="A187" s="21" t="s">
        <v>126</v>
      </c>
      <c r="B187" s="30">
        <v>100</v>
      </c>
      <c r="C187" s="30">
        <v>14.285714</v>
      </c>
      <c r="D187" s="30">
        <v>28.571428999999998</v>
      </c>
      <c r="E187" s="30">
        <v>21.428571000000002</v>
      </c>
      <c r="F187" s="30">
        <v>21.428571000000002</v>
      </c>
      <c r="G187" s="30">
        <v>14.285714</v>
      </c>
      <c r="H187" s="30">
        <v>0</v>
      </c>
      <c r="I187" s="30">
        <v>64.285713999999999</v>
      </c>
      <c r="J187" s="30">
        <v>35.714286000000001</v>
      </c>
    </row>
    <row r="188" spans="1:10" x14ac:dyDescent="0.2">
      <c r="A188" s="19" t="s">
        <v>894</v>
      </c>
      <c r="B188" s="20">
        <v>5</v>
      </c>
      <c r="C188" s="20">
        <v>1</v>
      </c>
      <c r="D188" s="20">
        <v>3</v>
      </c>
      <c r="E188" s="20">
        <v>1</v>
      </c>
      <c r="F188" s="20">
        <v>0</v>
      </c>
      <c r="G188" s="20">
        <v>0</v>
      </c>
      <c r="H188" s="20">
        <v>0</v>
      </c>
      <c r="I188" s="20">
        <v>5</v>
      </c>
      <c r="J188" s="20">
        <v>0</v>
      </c>
    </row>
    <row r="189" spans="1:10" x14ac:dyDescent="0.2">
      <c r="A189" s="21" t="s">
        <v>126</v>
      </c>
      <c r="B189" s="30">
        <v>100</v>
      </c>
      <c r="C189" s="30">
        <v>20</v>
      </c>
      <c r="D189" s="30">
        <v>60</v>
      </c>
      <c r="E189" s="30">
        <v>20</v>
      </c>
      <c r="F189" s="30">
        <v>0</v>
      </c>
      <c r="G189" s="30">
        <v>0</v>
      </c>
      <c r="H189" s="30">
        <v>0</v>
      </c>
      <c r="I189" s="30">
        <v>100</v>
      </c>
      <c r="J189" s="30">
        <v>0</v>
      </c>
    </row>
    <row r="190" spans="1:10" x14ac:dyDescent="0.2">
      <c r="A190" s="19" t="s">
        <v>873</v>
      </c>
      <c r="B190" s="20">
        <v>414</v>
      </c>
      <c r="C190" s="20">
        <v>12</v>
      </c>
      <c r="D190" s="20">
        <v>21</v>
      </c>
      <c r="E190" s="20">
        <v>57</v>
      </c>
      <c r="F190" s="20">
        <v>87</v>
      </c>
      <c r="G190" s="20">
        <v>232</v>
      </c>
      <c r="H190" s="20">
        <v>5</v>
      </c>
      <c r="I190" s="20">
        <v>90</v>
      </c>
      <c r="J190" s="20">
        <v>319</v>
      </c>
    </row>
    <row r="191" spans="1:10" x14ac:dyDescent="0.2">
      <c r="A191" s="21" t="s">
        <v>126</v>
      </c>
      <c r="B191" s="30">
        <v>100</v>
      </c>
      <c r="C191" s="30">
        <v>2.8985509999999999</v>
      </c>
      <c r="D191" s="30">
        <v>5.0724640000000001</v>
      </c>
      <c r="E191" s="30">
        <v>13.768115999999999</v>
      </c>
      <c r="F191" s="30">
        <v>21.014493000000002</v>
      </c>
      <c r="G191" s="30">
        <v>56.038646999999997</v>
      </c>
      <c r="H191" s="30">
        <v>1.2077290000000001</v>
      </c>
      <c r="I191" s="30">
        <v>21.739129999999999</v>
      </c>
      <c r="J191" s="30">
        <v>77.053139999999999</v>
      </c>
    </row>
    <row r="192" spans="1:10" x14ac:dyDescent="0.2">
      <c r="A192" s="18" t="s">
        <v>895</v>
      </c>
      <c r="B192" s="18"/>
      <c r="C192" s="18"/>
      <c r="D192" s="18"/>
      <c r="E192" s="18"/>
      <c r="F192" s="18"/>
      <c r="G192" s="18"/>
      <c r="H192" s="18"/>
      <c r="I192" s="18"/>
      <c r="J192" s="18"/>
    </row>
    <row r="193" spans="1:10" x14ac:dyDescent="0.2">
      <c r="A193" s="19" t="s">
        <v>889</v>
      </c>
      <c r="B193" s="20">
        <v>13</v>
      </c>
      <c r="C193" s="20">
        <v>0</v>
      </c>
      <c r="D193" s="20">
        <v>2</v>
      </c>
      <c r="E193" s="20">
        <v>2</v>
      </c>
      <c r="F193" s="20">
        <v>2</v>
      </c>
      <c r="G193" s="20">
        <v>7</v>
      </c>
      <c r="H193" s="20">
        <v>0</v>
      </c>
      <c r="I193" s="20">
        <v>4</v>
      </c>
      <c r="J193" s="20">
        <v>9</v>
      </c>
    </row>
    <row r="194" spans="1:10" x14ac:dyDescent="0.2">
      <c r="A194" s="21" t="s">
        <v>126</v>
      </c>
      <c r="B194" s="30">
        <v>100</v>
      </c>
      <c r="C194" s="30">
        <v>0</v>
      </c>
      <c r="D194" s="30">
        <v>15.384615</v>
      </c>
      <c r="E194" s="30">
        <v>15.384615</v>
      </c>
      <c r="F194" s="30">
        <v>15.384615</v>
      </c>
      <c r="G194" s="30">
        <v>53.846153999999999</v>
      </c>
      <c r="H194" s="30">
        <v>0</v>
      </c>
      <c r="I194" s="30">
        <v>30.769231000000001</v>
      </c>
      <c r="J194" s="30">
        <v>69.230768999999995</v>
      </c>
    </row>
    <row r="195" spans="1:10" x14ac:dyDescent="0.2">
      <c r="A195" s="19" t="s">
        <v>890</v>
      </c>
      <c r="B195" s="20">
        <v>89</v>
      </c>
      <c r="C195" s="20">
        <v>5</v>
      </c>
      <c r="D195" s="20">
        <v>15</v>
      </c>
      <c r="E195" s="20">
        <v>12</v>
      </c>
      <c r="F195" s="20">
        <v>8</v>
      </c>
      <c r="G195" s="20">
        <v>48</v>
      </c>
      <c r="H195" s="20">
        <v>1</v>
      </c>
      <c r="I195" s="20">
        <v>32</v>
      </c>
      <c r="J195" s="20">
        <v>56</v>
      </c>
    </row>
    <row r="196" spans="1:10" x14ac:dyDescent="0.2">
      <c r="A196" s="21" t="s">
        <v>126</v>
      </c>
      <c r="B196" s="30">
        <v>100</v>
      </c>
      <c r="C196" s="30">
        <v>5.6179779999999999</v>
      </c>
      <c r="D196" s="30">
        <v>16.853933000000001</v>
      </c>
      <c r="E196" s="30">
        <v>13.483146</v>
      </c>
      <c r="F196" s="30">
        <v>8.9887639999999998</v>
      </c>
      <c r="G196" s="30">
        <v>53.932583999999999</v>
      </c>
      <c r="H196" s="30">
        <v>1.123596</v>
      </c>
      <c r="I196" s="30">
        <v>35.955055999999999</v>
      </c>
      <c r="J196" s="30">
        <v>62.921348000000002</v>
      </c>
    </row>
    <row r="197" spans="1:10" x14ac:dyDescent="0.2">
      <c r="A197" s="19" t="s">
        <v>891</v>
      </c>
      <c r="B197" s="20">
        <v>143</v>
      </c>
      <c r="C197" s="20">
        <v>4</v>
      </c>
      <c r="D197" s="20">
        <v>22</v>
      </c>
      <c r="E197" s="20">
        <v>29</v>
      </c>
      <c r="F197" s="20">
        <v>23</v>
      </c>
      <c r="G197" s="20">
        <v>65</v>
      </c>
      <c r="H197" s="20">
        <v>0</v>
      </c>
      <c r="I197" s="20">
        <v>55</v>
      </c>
      <c r="J197" s="20">
        <v>88</v>
      </c>
    </row>
    <row r="198" spans="1:10" x14ac:dyDescent="0.2">
      <c r="A198" s="21" t="s">
        <v>126</v>
      </c>
      <c r="B198" s="30">
        <v>100</v>
      </c>
      <c r="C198" s="30">
        <v>2.7972030000000001</v>
      </c>
      <c r="D198" s="30">
        <v>15.384615</v>
      </c>
      <c r="E198" s="30">
        <v>20.279720000000001</v>
      </c>
      <c r="F198" s="30">
        <v>16.083915999999999</v>
      </c>
      <c r="G198" s="30">
        <v>45.454545000000003</v>
      </c>
      <c r="H198" s="30">
        <v>0</v>
      </c>
      <c r="I198" s="30">
        <v>38.461537999999997</v>
      </c>
      <c r="J198" s="30">
        <v>61.538462000000003</v>
      </c>
    </row>
    <row r="199" spans="1:10" x14ac:dyDescent="0.2">
      <c r="A199" s="19" t="s">
        <v>892</v>
      </c>
      <c r="B199" s="20">
        <v>27</v>
      </c>
      <c r="C199" s="20">
        <v>3</v>
      </c>
      <c r="D199" s="20">
        <v>6</v>
      </c>
      <c r="E199" s="20">
        <v>7</v>
      </c>
      <c r="F199" s="20">
        <v>0</v>
      </c>
      <c r="G199" s="20">
        <v>11</v>
      </c>
      <c r="H199" s="20">
        <v>0</v>
      </c>
      <c r="I199" s="20">
        <v>16</v>
      </c>
      <c r="J199" s="20">
        <v>11</v>
      </c>
    </row>
    <row r="200" spans="1:10" x14ac:dyDescent="0.2">
      <c r="A200" s="21" t="s">
        <v>126</v>
      </c>
      <c r="B200" s="30">
        <v>100</v>
      </c>
      <c r="C200" s="30">
        <v>11.111110999999999</v>
      </c>
      <c r="D200" s="30">
        <v>22.222221999999999</v>
      </c>
      <c r="E200" s="30">
        <v>25.925926</v>
      </c>
      <c r="F200" s="30">
        <v>0</v>
      </c>
      <c r="G200" s="30">
        <v>40.740741</v>
      </c>
      <c r="H200" s="30">
        <v>0</v>
      </c>
      <c r="I200" s="30">
        <v>59.259259</v>
      </c>
      <c r="J200" s="30">
        <v>40.740741</v>
      </c>
    </row>
    <row r="201" spans="1:10" ht="11.15" customHeight="1" x14ac:dyDescent="0.2">
      <c r="A201" s="19" t="s">
        <v>893</v>
      </c>
      <c r="B201" s="20">
        <v>5</v>
      </c>
      <c r="C201" s="20">
        <v>0</v>
      </c>
      <c r="D201" s="20">
        <v>1</v>
      </c>
      <c r="E201" s="20">
        <v>1</v>
      </c>
      <c r="F201" s="20">
        <v>2</v>
      </c>
      <c r="G201" s="20">
        <v>1</v>
      </c>
      <c r="H201" s="20">
        <v>0</v>
      </c>
      <c r="I201" s="20">
        <v>2</v>
      </c>
      <c r="J201" s="20">
        <v>3</v>
      </c>
    </row>
    <row r="202" spans="1:10" ht="11.15" customHeight="1" x14ac:dyDescent="0.2">
      <c r="A202" s="21" t="s">
        <v>126</v>
      </c>
      <c r="B202" s="30">
        <v>100</v>
      </c>
      <c r="C202" s="30">
        <v>0</v>
      </c>
      <c r="D202" s="30">
        <v>20</v>
      </c>
      <c r="E202" s="30">
        <v>20</v>
      </c>
      <c r="F202" s="30">
        <v>40</v>
      </c>
      <c r="G202" s="30">
        <v>20</v>
      </c>
      <c r="H202" s="30">
        <v>0</v>
      </c>
      <c r="I202" s="30">
        <v>40</v>
      </c>
      <c r="J202" s="30">
        <v>60</v>
      </c>
    </row>
    <row r="203" spans="1:10" ht="11.15" customHeight="1" x14ac:dyDescent="0.2">
      <c r="A203" s="19" t="s">
        <v>894</v>
      </c>
      <c r="B203" s="20">
        <v>10</v>
      </c>
      <c r="C203" s="20">
        <v>1</v>
      </c>
      <c r="D203" s="20">
        <v>1</v>
      </c>
      <c r="E203" s="20">
        <v>2</v>
      </c>
      <c r="F203" s="20">
        <v>0</v>
      </c>
      <c r="G203" s="20">
        <v>6</v>
      </c>
      <c r="H203" s="20">
        <v>0</v>
      </c>
      <c r="I203" s="20">
        <v>4</v>
      </c>
      <c r="J203" s="20">
        <v>6</v>
      </c>
    </row>
    <row r="204" spans="1:10" ht="11.15" customHeight="1" x14ac:dyDescent="0.2">
      <c r="A204" s="21" t="s">
        <v>126</v>
      </c>
      <c r="B204" s="30">
        <v>100</v>
      </c>
      <c r="C204" s="30">
        <v>10</v>
      </c>
      <c r="D204" s="30">
        <v>10</v>
      </c>
      <c r="E204" s="30">
        <v>20</v>
      </c>
      <c r="F204" s="30">
        <v>0</v>
      </c>
      <c r="G204" s="30">
        <v>60</v>
      </c>
      <c r="H204" s="30">
        <v>0</v>
      </c>
      <c r="I204" s="30">
        <v>40</v>
      </c>
      <c r="J204" s="30">
        <v>60</v>
      </c>
    </row>
    <row r="205" spans="1:10" ht="11.15" customHeight="1" x14ac:dyDescent="0.2">
      <c r="A205" s="19" t="s">
        <v>873</v>
      </c>
      <c r="B205" s="20">
        <v>28</v>
      </c>
      <c r="C205" s="20">
        <v>0</v>
      </c>
      <c r="D205" s="20">
        <v>3</v>
      </c>
      <c r="E205" s="20">
        <v>1</v>
      </c>
      <c r="F205" s="20">
        <v>2</v>
      </c>
      <c r="G205" s="20">
        <v>22</v>
      </c>
      <c r="H205" s="20">
        <v>0</v>
      </c>
      <c r="I205" s="20">
        <v>4</v>
      </c>
      <c r="J205" s="20">
        <v>24</v>
      </c>
    </row>
    <row r="206" spans="1:10" ht="11.15" customHeight="1" x14ac:dyDescent="0.2">
      <c r="A206" s="21" t="s">
        <v>126</v>
      </c>
      <c r="B206" s="30">
        <v>100</v>
      </c>
      <c r="C206" s="30">
        <v>0</v>
      </c>
      <c r="D206" s="30">
        <v>10.714286</v>
      </c>
      <c r="E206" s="30">
        <v>3.5714290000000002</v>
      </c>
      <c r="F206" s="30">
        <v>7.1428570000000002</v>
      </c>
      <c r="G206" s="30">
        <v>78.571428999999995</v>
      </c>
      <c r="H206" s="30">
        <v>0</v>
      </c>
      <c r="I206" s="30">
        <v>14.285714</v>
      </c>
      <c r="J206" s="30">
        <v>85.714286000000001</v>
      </c>
    </row>
    <row r="207" spans="1:10" ht="11.15" customHeight="1" x14ac:dyDescent="0.2">
      <c r="A207" s="18" t="s">
        <v>142</v>
      </c>
      <c r="B207" s="18"/>
      <c r="C207" s="18"/>
      <c r="D207" s="18"/>
      <c r="E207" s="18"/>
      <c r="F207" s="18"/>
      <c r="G207" s="18"/>
      <c r="H207" s="18"/>
      <c r="I207" s="18"/>
      <c r="J207" s="18"/>
    </row>
    <row r="208" spans="1:10" ht="11.15" customHeight="1" x14ac:dyDescent="0.2">
      <c r="A208" s="19" t="s">
        <v>896</v>
      </c>
      <c r="B208" s="20">
        <v>90</v>
      </c>
      <c r="C208" s="20">
        <v>90</v>
      </c>
      <c r="D208" s="20">
        <v>0</v>
      </c>
      <c r="E208" s="20">
        <v>0</v>
      </c>
      <c r="F208" s="20">
        <v>0</v>
      </c>
      <c r="G208" s="20">
        <v>0</v>
      </c>
      <c r="H208" s="20">
        <v>0</v>
      </c>
      <c r="I208" s="20">
        <v>90</v>
      </c>
      <c r="J208" s="20">
        <v>0</v>
      </c>
    </row>
    <row r="209" spans="1:10" ht="11.15" customHeight="1" x14ac:dyDescent="0.2">
      <c r="A209" s="21" t="s">
        <v>126</v>
      </c>
      <c r="B209" s="30">
        <v>100</v>
      </c>
      <c r="C209" s="30">
        <v>100</v>
      </c>
      <c r="D209" s="30">
        <v>0</v>
      </c>
      <c r="E209" s="30">
        <v>0</v>
      </c>
      <c r="F209" s="30">
        <v>0</v>
      </c>
      <c r="G209" s="30">
        <v>0</v>
      </c>
      <c r="H209" s="30">
        <v>0</v>
      </c>
      <c r="I209" s="30">
        <v>100</v>
      </c>
      <c r="J209" s="30">
        <v>0</v>
      </c>
    </row>
    <row r="210" spans="1:10" ht="11.15" customHeight="1" x14ac:dyDescent="0.2">
      <c r="A210" s="19" t="s">
        <v>897</v>
      </c>
      <c r="B210" s="20">
        <v>307</v>
      </c>
      <c r="C210" s="20">
        <v>0</v>
      </c>
      <c r="D210" s="20">
        <v>307</v>
      </c>
      <c r="E210" s="20">
        <v>0</v>
      </c>
      <c r="F210" s="20">
        <v>0</v>
      </c>
      <c r="G210" s="20">
        <v>0</v>
      </c>
      <c r="H210" s="20">
        <v>0</v>
      </c>
      <c r="I210" s="20">
        <v>307</v>
      </c>
      <c r="J210" s="20">
        <v>0</v>
      </c>
    </row>
    <row r="211" spans="1:10" ht="11.15" customHeight="1" x14ac:dyDescent="0.2">
      <c r="A211" s="21" t="s">
        <v>126</v>
      </c>
      <c r="B211" s="30">
        <v>100</v>
      </c>
      <c r="C211" s="30">
        <v>0</v>
      </c>
      <c r="D211" s="30">
        <v>100</v>
      </c>
      <c r="E211" s="30">
        <v>0</v>
      </c>
      <c r="F211" s="30">
        <v>0</v>
      </c>
      <c r="G211" s="30">
        <v>0</v>
      </c>
      <c r="H211" s="30">
        <v>0</v>
      </c>
      <c r="I211" s="30">
        <v>100</v>
      </c>
      <c r="J211" s="30">
        <v>0</v>
      </c>
    </row>
    <row r="212" spans="1:10" ht="11.15" customHeight="1" x14ac:dyDescent="0.2">
      <c r="A212" s="19" t="s">
        <v>898</v>
      </c>
      <c r="B212" s="20">
        <v>392</v>
      </c>
      <c r="C212" s="20">
        <v>0</v>
      </c>
      <c r="D212" s="20">
        <v>0</v>
      </c>
      <c r="E212" s="20">
        <v>392</v>
      </c>
      <c r="F212" s="20">
        <v>0</v>
      </c>
      <c r="G212" s="20">
        <v>0</v>
      </c>
      <c r="H212" s="20">
        <v>0</v>
      </c>
      <c r="I212" s="20">
        <v>392</v>
      </c>
      <c r="J212" s="20">
        <v>0</v>
      </c>
    </row>
    <row r="213" spans="1:10" ht="11.15" customHeight="1" x14ac:dyDescent="0.2">
      <c r="A213" s="21" t="s">
        <v>126</v>
      </c>
      <c r="B213" s="30">
        <v>100</v>
      </c>
      <c r="C213" s="30">
        <v>0</v>
      </c>
      <c r="D213" s="30">
        <v>0</v>
      </c>
      <c r="E213" s="30">
        <v>100</v>
      </c>
      <c r="F213" s="30">
        <v>0</v>
      </c>
      <c r="G213" s="30">
        <v>0</v>
      </c>
      <c r="H213" s="30">
        <v>0</v>
      </c>
      <c r="I213" s="30">
        <v>100</v>
      </c>
      <c r="J213" s="30">
        <v>0</v>
      </c>
    </row>
    <row r="214" spans="1:10" ht="11.15" customHeight="1" x14ac:dyDescent="0.2">
      <c r="A214" s="19" t="s">
        <v>899</v>
      </c>
      <c r="B214" s="20">
        <v>379</v>
      </c>
      <c r="C214" s="20">
        <v>0</v>
      </c>
      <c r="D214" s="20">
        <v>0</v>
      </c>
      <c r="E214" s="20">
        <v>0</v>
      </c>
      <c r="F214" s="20">
        <v>379</v>
      </c>
      <c r="G214" s="20">
        <v>0</v>
      </c>
      <c r="H214" s="20">
        <v>0</v>
      </c>
      <c r="I214" s="20">
        <v>0</v>
      </c>
      <c r="J214" s="20">
        <v>379</v>
      </c>
    </row>
    <row r="215" spans="1:10" ht="11.15" customHeight="1" x14ac:dyDescent="0.2">
      <c r="A215" s="21" t="s">
        <v>126</v>
      </c>
      <c r="B215" s="30">
        <v>100</v>
      </c>
      <c r="C215" s="30">
        <v>0</v>
      </c>
      <c r="D215" s="30">
        <v>0</v>
      </c>
      <c r="E215" s="30">
        <v>0</v>
      </c>
      <c r="F215" s="30">
        <v>100</v>
      </c>
      <c r="G215" s="30">
        <v>0</v>
      </c>
      <c r="H215" s="30">
        <v>0</v>
      </c>
      <c r="I215" s="30">
        <v>0</v>
      </c>
      <c r="J215" s="30">
        <v>100</v>
      </c>
    </row>
    <row r="216" spans="1:10" ht="11.15" customHeight="1" x14ac:dyDescent="0.2">
      <c r="A216" s="19" t="s">
        <v>900</v>
      </c>
      <c r="B216" s="20">
        <v>951</v>
      </c>
      <c r="C216" s="20">
        <v>0</v>
      </c>
      <c r="D216" s="20">
        <v>0</v>
      </c>
      <c r="E216" s="20">
        <v>0</v>
      </c>
      <c r="F216" s="20">
        <v>0</v>
      </c>
      <c r="G216" s="20">
        <v>951</v>
      </c>
      <c r="H216" s="20">
        <v>0</v>
      </c>
      <c r="I216" s="20">
        <v>0</v>
      </c>
      <c r="J216" s="20">
        <v>951</v>
      </c>
    </row>
    <row r="217" spans="1:10" ht="11.15" customHeight="1" x14ac:dyDescent="0.2">
      <c r="A217" s="21" t="s">
        <v>126</v>
      </c>
      <c r="B217" s="30">
        <v>100</v>
      </c>
      <c r="C217" s="30">
        <v>0</v>
      </c>
      <c r="D217" s="30">
        <v>0</v>
      </c>
      <c r="E217" s="30">
        <v>0</v>
      </c>
      <c r="F217" s="30">
        <v>0</v>
      </c>
      <c r="G217" s="30">
        <v>100</v>
      </c>
      <c r="H217" s="30">
        <v>0</v>
      </c>
      <c r="I217" s="30">
        <v>0</v>
      </c>
      <c r="J217" s="30">
        <v>100</v>
      </c>
    </row>
    <row r="218" spans="1:10" ht="11.15" customHeight="1" x14ac:dyDescent="0.2">
      <c r="A218" s="19" t="s">
        <v>873</v>
      </c>
      <c r="B218" s="20">
        <v>69</v>
      </c>
      <c r="C218" s="20">
        <v>0</v>
      </c>
      <c r="D218" s="20">
        <v>0</v>
      </c>
      <c r="E218" s="20">
        <v>0</v>
      </c>
      <c r="F218" s="20">
        <v>0</v>
      </c>
      <c r="G218" s="20">
        <v>0</v>
      </c>
      <c r="H218" s="20">
        <v>69</v>
      </c>
      <c r="I218" s="20">
        <v>0</v>
      </c>
      <c r="J218" s="20">
        <v>0</v>
      </c>
    </row>
    <row r="219" spans="1:10" ht="11.15" customHeight="1" x14ac:dyDescent="0.2">
      <c r="A219" s="21" t="s">
        <v>126</v>
      </c>
      <c r="B219" s="30">
        <v>100</v>
      </c>
      <c r="C219" s="30">
        <v>0</v>
      </c>
      <c r="D219" s="30">
        <v>0</v>
      </c>
      <c r="E219" s="30">
        <v>0</v>
      </c>
      <c r="F219" s="30">
        <v>0</v>
      </c>
      <c r="G219" s="30">
        <v>0</v>
      </c>
      <c r="H219" s="30">
        <v>100</v>
      </c>
      <c r="I219" s="30">
        <v>0</v>
      </c>
      <c r="J219" s="30">
        <v>0</v>
      </c>
    </row>
    <row r="220" spans="1:10" ht="11.15" customHeight="1" x14ac:dyDescent="0.2">
      <c r="A220" s="18" t="s">
        <v>143</v>
      </c>
      <c r="B220" s="18"/>
      <c r="C220" s="18"/>
      <c r="D220" s="18"/>
      <c r="E220" s="18"/>
      <c r="F220" s="18"/>
      <c r="G220" s="18"/>
      <c r="H220" s="18"/>
      <c r="I220" s="18"/>
      <c r="J220" s="18"/>
    </row>
    <row r="221" spans="1:10" ht="11.15" customHeight="1" x14ac:dyDescent="0.2">
      <c r="A221" s="21" t="s">
        <v>901</v>
      </c>
      <c r="B221" s="21"/>
      <c r="C221" s="21"/>
      <c r="D221" s="21"/>
      <c r="E221" s="21"/>
      <c r="F221" s="21"/>
      <c r="G221" s="21"/>
      <c r="H221" s="21"/>
      <c r="I221" s="21"/>
      <c r="J221" s="21"/>
    </row>
    <row r="222" spans="1:10" ht="11.15" customHeight="1" x14ac:dyDescent="0.2">
      <c r="A222" s="19" t="s">
        <v>902</v>
      </c>
      <c r="B222" s="20">
        <v>546</v>
      </c>
      <c r="C222" s="20">
        <v>60</v>
      </c>
      <c r="D222" s="20">
        <v>156</v>
      </c>
      <c r="E222" s="20">
        <v>144</v>
      </c>
      <c r="F222" s="20">
        <v>79</v>
      </c>
      <c r="G222" s="20">
        <v>107</v>
      </c>
      <c r="H222" s="20">
        <v>0</v>
      </c>
      <c r="I222" s="20">
        <v>360</v>
      </c>
      <c r="J222" s="20">
        <v>186</v>
      </c>
    </row>
    <row r="223" spans="1:10" ht="11.15" customHeight="1" x14ac:dyDescent="0.2">
      <c r="A223" s="21" t="s">
        <v>126</v>
      </c>
      <c r="B223" s="30">
        <v>100</v>
      </c>
      <c r="C223" s="30">
        <v>10.989011</v>
      </c>
      <c r="D223" s="30">
        <v>28.571428999999998</v>
      </c>
      <c r="E223" s="30">
        <v>26.373626000000002</v>
      </c>
      <c r="F223" s="30">
        <v>14.468864</v>
      </c>
      <c r="G223" s="30">
        <v>19.597069999999999</v>
      </c>
      <c r="H223" s="30">
        <v>0</v>
      </c>
      <c r="I223" s="30">
        <v>65.934066000000001</v>
      </c>
      <c r="J223" s="30">
        <v>34.065933999999999</v>
      </c>
    </row>
    <row r="224" spans="1:10" ht="11.15" customHeight="1" x14ac:dyDescent="0.2">
      <c r="A224" s="19" t="s">
        <v>903</v>
      </c>
      <c r="B224" s="20">
        <v>531</v>
      </c>
      <c r="C224" s="20">
        <v>15</v>
      </c>
      <c r="D224" s="20">
        <v>109</v>
      </c>
      <c r="E224" s="20">
        <v>144</v>
      </c>
      <c r="F224" s="20">
        <v>103</v>
      </c>
      <c r="G224" s="20">
        <v>156</v>
      </c>
      <c r="H224" s="20">
        <v>4</v>
      </c>
      <c r="I224" s="20">
        <v>268</v>
      </c>
      <c r="J224" s="20">
        <v>259</v>
      </c>
    </row>
    <row r="225" spans="1:10" ht="11.15" customHeight="1" x14ac:dyDescent="0.2">
      <c r="A225" s="21" t="s">
        <v>126</v>
      </c>
      <c r="B225" s="30">
        <v>100</v>
      </c>
      <c r="C225" s="30">
        <v>2.824859</v>
      </c>
      <c r="D225" s="30">
        <v>20.527307</v>
      </c>
      <c r="E225" s="30">
        <v>27.118644</v>
      </c>
      <c r="F225" s="30">
        <v>19.397362999999999</v>
      </c>
      <c r="G225" s="30">
        <v>29.378530999999999</v>
      </c>
      <c r="H225" s="30">
        <v>0.75329599999999997</v>
      </c>
      <c r="I225" s="30">
        <v>50.47081</v>
      </c>
      <c r="J225" s="30">
        <v>48.775894999999998</v>
      </c>
    </row>
    <row r="226" spans="1:10" ht="11.15" customHeight="1" x14ac:dyDescent="0.2">
      <c r="A226" s="19" t="s">
        <v>904</v>
      </c>
      <c r="B226" s="20">
        <v>205</v>
      </c>
      <c r="C226" s="20">
        <v>3</v>
      </c>
      <c r="D226" s="20">
        <v>18</v>
      </c>
      <c r="E226" s="20">
        <v>38</v>
      </c>
      <c r="F226" s="20">
        <v>61</v>
      </c>
      <c r="G226" s="20">
        <v>85</v>
      </c>
      <c r="H226" s="20">
        <v>0</v>
      </c>
      <c r="I226" s="20">
        <v>59</v>
      </c>
      <c r="J226" s="20">
        <v>146</v>
      </c>
    </row>
    <row r="227" spans="1:10" ht="11.15" customHeight="1" x14ac:dyDescent="0.2">
      <c r="A227" s="21" t="s">
        <v>126</v>
      </c>
      <c r="B227" s="30">
        <v>100</v>
      </c>
      <c r="C227" s="30">
        <v>1.4634149999999999</v>
      </c>
      <c r="D227" s="30">
        <v>8.7804880000000001</v>
      </c>
      <c r="E227" s="30">
        <v>18.536584999999999</v>
      </c>
      <c r="F227" s="30">
        <v>29.756098000000001</v>
      </c>
      <c r="G227" s="30">
        <v>41.463414999999998</v>
      </c>
      <c r="H227" s="30">
        <v>0</v>
      </c>
      <c r="I227" s="30">
        <v>28.780487999999998</v>
      </c>
      <c r="J227" s="30">
        <v>71.219511999999995</v>
      </c>
    </row>
    <row r="228" spans="1:10" ht="11.15" customHeight="1" x14ac:dyDescent="0.2">
      <c r="A228" s="19" t="s">
        <v>905</v>
      </c>
      <c r="B228" s="20">
        <v>762</v>
      </c>
      <c r="C228" s="20">
        <v>8</v>
      </c>
      <c r="D228" s="20">
        <v>18</v>
      </c>
      <c r="E228" s="20">
        <v>57</v>
      </c>
      <c r="F228" s="20">
        <v>113</v>
      </c>
      <c r="G228" s="20">
        <v>564</v>
      </c>
      <c r="H228" s="20">
        <v>2</v>
      </c>
      <c r="I228" s="20">
        <v>83</v>
      </c>
      <c r="J228" s="20">
        <v>677</v>
      </c>
    </row>
    <row r="229" spans="1:10" ht="11.15" customHeight="1" x14ac:dyDescent="0.2">
      <c r="A229" s="21" t="s">
        <v>126</v>
      </c>
      <c r="B229" s="30">
        <v>100</v>
      </c>
      <c r="C229" s="30">
        <v>1.0498689999999999</v>
      </c>
      <c r="D229" s="30">
        <v>2.3622049999999999</v>
      </c>
      <c r="E229" s="30">
        <v>7.480315</v>
      </c>
      <c r="F229" s="30">
        <v>14.829395999999999</v>
      </c>
      <c r="G229" s="30">
        <v>74.015748000000002</v>
      </c>
      <c r="H229" s="30">
        <v>0.26246700000000001</v>
      </c>
      <c r="I229" s="30">
        <v>10.892388</v>
      </c>
      <c r="J229" s="30">
        <v>88.845144000000005</v>
      </c>
    </row>
    <row r="230" spans="1:10" ht="11.15" customHeight="1" x14ac:dyDescent="0.2">
      <c r="A230" s="19" t="s">
        <v>873</v>
      </c>
      <c r="B230" s="20">
        <v>144</v>
      </c>
      <c r="C230" s="20">
        <v>4</v>
      </c>
      <c r="D230" s="20">
        <v>6</v>
      </c>
      <c r="E230" s="20">
        <v>9</v>
      </c>
      <c r="F230" s="20">
        <v>23</v>
      </c>
      <c r="G230" s="20">
        <v>39</v>
      </c>
      <c r="H230" s="20">
        <v>63</v>
      </c>
      <c r="I230" s="20">
        <v>19</v>
      </c>
      <c r="J230" s="20">
        <v>62</v>
      </c>
    </row>
    <row r="231" spans="1:10" ht="11.15" customHeight="1" x14ac:dyDescent="0.2">
      <c r="A231" s="21" t="s">
        <v>126</v>
      </c>
      <c r="B231" s="30">
        <v>100</v>
      </c>
      <c r="C231" s="30">
        <v>2.7777780000000001</v>
      </c>
      <c r="D231" s="30">
        <v>4.1666670000000003</v>
      </c>
      <c r="E231" s="30">
        <v>6.25</v>
      </c>
      <c r="F231" s="30">
        <v>15.972222</v>
      </c>
      <c r="G231" s="30">
        <v>27.083333</v>
      </c>
      <c r="H231" s="30">
        <v>43.75</v>
      </c>
      <c r="I231" s="30">
        <v>13.194444000000001</v>
      </c>
      <c r="J231" s="30">
        <v>43.055556000000003</v>
      </c>
    </row>
    <row r="232" spans="1:10" ht="11.15" customHeight="1" x14ac:dyDescent="0.2">
      <c r="A232" s="18" t="s">
        <v>143</v>
      </c>
      <c r="B232" s="18"/>
      <c r="C232" s="18"/>
      <c r="D232" s="18"/>
      <c r="E232" s="18"/>
      <c r="F232" s="18"/>
      <c r="G232" s="18"/>
      <c r="H232" s="18"/>
      <c r="I232" s="18"/>
      <c r="J232" s="18"/>
    </row>
    <row r="233" spans="1:10" ht="11.15" customHeight="1" x14ac:dyDescent="0.2">
      <c r="A233" s="21" t="s">
        <v>906</v>
      </c>
      <c r="B233" s="21"/>
      <c r="C233" s="21"/>
      <c r="D233" s="21"/>
      <c r="E233" s="21"/>
      <c r="F233" s="21"/>
      <c r="G233" s="21"/>
      <c r="H233" s="21"/>
      <c r="I233" s="21"/>
      <c r="J233" s="21"/>
    </row>
    <row r="234" spans="1:10" ht="11.15" customHeight="1" x14ac:dyDescent="0.2">
      <c r="A234" s="19" t="s">
        <v>902</v>
      </c>
      <c r="B234" s="20">
        <v>285</v>
      </c>
      <c r="C234" s="20">
        <v>32</v>
      </c>
      <c r="D234" s="20">
        <v>106</v>
      </c>
      <c r="E234" s="20">
        <v>86</v>
      </c>
      <c r="F234" s="20">
        <v>27</v>
      </c>
      <c r="G234" s="20">
        <v>34</v>
      </c>
      <c r="H234" s="20">
        <v>0</v>
      </c>
      <c r="I234" s="20">
        <v>224</v>
      </c>
      <c r="J234" s="20">
        <v>61</v>
      </c>
    </row>
    <row r="235" spans="1:10" ht="11.15" customHeight="1" x14ac:dyDescent="0.2">
      <c r="A235" s="21" t="s">
        <v>126</v>
      </c>
      <c r="B235" s="30">
        <v>100</v>
      </c>
      <c r="C235" s="30">
        <v>11.228070000000001</v>
      </c>
      <c r="D235" s="30">
        <v>37.192982000000001</v>
      </c>
      <c r="E235" s="30">
        <v>30.175439000000001</v>
      </c>
      <c r="F235" s="30">
        <v>9.4736840000000004</v>
      </c>
      <c r="G235" s="30">
        <v>11.929824999999999</v>
      </c>
      <c r="H235" s="30">
        <v>0</v>
      </c>
      <c r="I235" s="30">
        <v>78.596491</v>
      </c>
      <c r="J235" s="30">
        <v>21.403509</v>
      </c>
    </row>
    <row r="236" spans="1:10" ht="11.15" customHeight="1" x14ac:dyDescent="0.2">
      <c r="A236" s="19" t="s">
        <v>903</v>
      </c>
      <c r="B236" s="20">
        <v>217</v>
      </c>
      <c r="C236" s="20">
        <v>15</v>
      </c>
      <c r="D236" s="20">
        <v>50</v>
      </c>
      <c r="E236" s="20">
        <v>68</v>
      </c>
      <c r="F236" s="20">
        <v>39</v>
      </c>
      <c r="G236" s="20">
        <v>44</v>
      </c>
      <c r="H236" s="20">
        <v>1</v>
      </c>
      <c r="I236" s="20">
        <v>133</v>
      </c>
      <c r="J236" s="20">
        <v>83</v>
      </c>
    </row>
    <row r="237" spans="1:10" ht="11.15" customHeight="1" x14ac:dyDescent="0.2">
      <c r="A237" s="21" t="s">
        <v>126</v>
      </c>
      <c r="B237" s="30">
        <v>100</v>
      </c>
      <c r="C237" s="30">
        <v>6.9124420000000004</v>
      </c>
      <c r="D237" s="30">
        <v>23.041474999999998</v>
      </c>
      <c r="E237" s="30">
        <v>31.336406</v>
      </c>
      <c r="F237" s="30">
        <v>17.972349999999999</v>
      </c>
      <c r="G237" s="30">
        <v>20.276498</v>
      </c>
      <c r="H237" s="30">
        <v>0.46082899999999999</v>
      </c>
      <c r="I237" s="30">
        <v>61.290323000000001</v>
      </c>
      <c r="J237" s="30">
        <v>38.248848000000002</v>
      </c>
    </row>
    <row r="238" spans="1:10" ht="11.15" customHeight="1" x14ac:dyDescent="0.2">
      <c r="A238" s="19" t="s">
        <v>904</v>
      </c>
      <c r="B238" s="20">
        <v>142</v>
      </c>
      <c r="C238" s="20">
        <v>7</v>
      </c>
      <c r="D238" s="20">
        <v>35</v>
      </c>
      <c r="E238" s="20">
        <v>39</v>
      </c>
      <c r="F238" s="20">
        <v>40</v>
      </c>
      <c r="G238" s="20">
        <v>21</v>
      </c>
      <c r="H238" s="20">
        <v>0</v>
      </c>
      <c r="I238" s="20">
        <v>81</v>
      </c>
      <c r="J238" s="20">
        <v>61</v>
      </c>
    </row>
    <row r="239" spans="1:10" ht="11.15" customHeight="1" x14ac:dyDescent="0.2">
      <c r="A239" s="21" t="s">
        <v>126</v>
      </c>
      <c r="B239" s="30">
        <v>100</v>
      </c>
      <c r="C239" s="30">
        <v>4.9295770000000001</v>
      </c>
      <c r="D239" s="30">
        <v>24.647887000000001</v>
      </c>
      <c r="E239" s="30">
        <v>27.464789</v>
      </c>
      <c r="F239" s="30">
        <v>28.169014000000001</v>
      </c>
      <c r="G239" s="30">
        <v>14.788732</v>
      </c>
      <c r="H239" s="30">
        <v>0</v>
      </c>
      <c r="I239" s="30">
        <v>57.042254</v>
      </c>
      <c r="J239" s="30">
        <v>42.957746</v>
      </c>
    </row>
    <row r="240" spans="1:10" ht="11.15" customHeight="1" x14ac:dyDescent="0.2">
      <c r="A240" s="19" t="s">
        <v>905</v>
      </c>
      <c r="B240" s="20">
        <v>1184</v>
      </c>
      <c r="C240" s="20">
        <v>23</v>
      </c>
      <c r="D240" s="20">
        <v>84</v>
      </c>
      <c r="E240" s="20">
        <v>151</v>
      </c>
      <c r="F240" s="20">
        <v>210</v>
      </c>
      <c r="G240" s="20">
        <v>713</v>
      </c>
      <c r="H240" s="20">
        <v>3</v>
      </c>
      <c r="I240" s="20">
        <v>258</v>
      </c>
      <c r="J240" s="20">
        <v>923</v>
      </c>
    </row>
    <row r="241" spans="1:10" ht="11.15" customHeight="1" x14ac:dyDescent="0.2">
      <c r="A241" s="21" t="s">
        <v>126</v>
      </c>
      <c r="B241" s="30">
        <v>100</v>
      </c>
      <c r="C241" s="30">
        <v>1.9425680000000001</v>
      </c>
      <c r="D241" s="30">
        <v>7.094595</v>
      </c>
      <c r="E241" s="30">
        <v>12.753378</v>
      </c>
      <c r="F241" s="30">
        <v>17.736485999999999</v>
      </c>
      <c r="G241" s="30">
        <v>60.219594999999998</v>
      </c>
      <c r="H241" s="30">
        <v>0.25337799999999999</v>
      </c>
      <c r="I241" s="30">
        <v>21.790541000000001</v>
      </c>
      <c r="J241" s="30">
        <v>77.956080999999998</v>
      </c>
    </row>
    <row r="242" spans="1:10" ht="11.15" customHeight="1" x14ac:dyDescent="0.2">
      <c r="A242" s="19" t="s">
        <v>873</v>
      </c>
      <c r="B242" s="20">
        <v>360</v>
      </c>
      <c r="C242" s="20">
        <v>13</v>
      </c>
      <c r="D242" s="20">
        <v>32</v>
      </c>
      <c r="E242" s="20">
        <v>48</v>
      </c>
      <c r="F242" s="20">
        <v>63</v>
      </c>
      <c r="G242" s="20">
        <v>139</v>
      </c>
      <c r="H242" s="20">
        <v>65</v>
      </c>
      <c r="I242" s="20">
        <v>93</v>
      </c>
      <c r="J242" s="20">
        <v>202</v>
      </c>
    </row>
    <row r="243" spans="1:10" ht="11.15" customHeight="1" x14ac:dyDescent="0.2">
      <c r="A243" s="21" t="s">
        <v>126</v>
      </c>
      <c r="B243" s="30">
        <v>100</v>
      </c>
      <c r="C243" s="30">
        <v>3.6111110000000002</v>
      </c>
      <c r="D243" s="30">
        <v>8.8888890000000007</v>
      </c>
      <c r="E243" s="30">
        <v>13.333333</v>
      </c>
      <c r="F243" s="30">
        <v>17.5</v>
      </c>
      <c r="G243" s="30">
        <v>38.611111000000001</v>
      </c>
      <c r="H243" s="30">
        <v>18.055555999999999</v>
      </c>
      <c r="I243" s="30">
        <v>25.833333</v>
      </c>
      <c r="J243" s="30">
        <v>56.111111000000001</v>
      </c>
    </row>
    <row r="244" spans="1:10" ht="11.15" customHeight="1" x14ac:dyDescent="0.2">
      <c r="A244" s="18" t="s">
        <v>143</v>
      </c>
      <c r="B244" s="18"/>
      <c r="C244" s="18"/>
      <c r="D244" s="18"/>
      <c r="E244" s="18"/>
      <c r="F244" s="18"/>
      <c r="G244" s="18"/>
      <c r="H244" s="18"/>
      <c r="I244" s="18"/>
      <c r="J244" s="18"/>
    </row>
    <row r="245" spans="1:10" ht="11.15" customHeight="1" x14ac:dyDescent="0.2">
      <c r="A245" s="21" t="s">
        <v>907</v>
      </c>
      <c r="B245" s="21"/>
      <c r="C245" s="21"/>
      <c r="D245" s="21"/>
      <c r="E245" s="21"/>
      <c r="F245" s="21"/>
      <c r="G245" s="21"/>
      <c r="H245" s="21"/>
      <c r="I245" s="21"/>
      <c r="J245" s="21"/>
    </row>
    <row r="246" spans="1:10" ht="11.15" customHeight="1" x14ac:dyDescent="0.2">
      <c r="A246" s="19" t="s">
        <v>902</v>
      </c>
      <c r="B246" s="20">
        <v>330</v>
      </c>
      <c r="C246" s="20">
        <v>31</v>
      </c>
      <c r="D246" s="20">
        <v>81</v>
      </c>
      <c r="E246" s="20">
        <v>79</v>
      </c>
      <c r="F246" s="20">
        <v>63</v>
      </c>
      <c r="G246" s="20">
        <v>75</v>
      </c>
      <c r="H246" s="20">
        <v>1</v>
      </c>
      <c r="I246" s="20">
        <v>191</v>
      </c>
      <c r="J246" s="20">
        <v>138</v>
      </c>
    </row>
    <row r="247" spans="1:10" ht="11.15" customHeight="1" x14ac:dyDescent="0.2">
      <c r="A247" s="21" t="s">
        <v>126</v>
      </c>
      <c r="B247" s="30">
        <v>100</v>
      </c>
      <c r="C247" s="30">
        <v>9.3939389999999996</v>
      </c>
      <c r="D247" s="30">
        <v>24.545455</v>
      </c>
      <c r="E247" s="30">
        <v>23.939394</v>
      </c>
      <c r="F247" s="30">
        <v>19.090909</v>
      </c>
      <c r="G247" s="30">
        <v>22.727273</v>
      </c>
      <c r="H247" s="30">
        <v>0.30303000000000002</v>
      </c>
      <c r="I247" s="30">
        <v>57.878788</v>
      </c>
      <c r="J247" s="30">
        <v>41.818182</v>
      </c>
    </row>
    <row r="248" spans="1:10" ht="11.15" customHeight="1" x14ac:dyDescent="0.2">
      <c r="A248" s="19" t="s">
        <v>903</v>
      </c>
      <c r="B248" s="20">
        <v>326</v>
      </c>
      <c r="C248" s="20">
        <v>25</v>
      </c>
      <c r="D248" s="20">
        <v>84</v>
      </c>
      <c r="E248" s="20">
        <v>89</v>
      </c>
      <c r="F248" s="20">
        <v>53</v>
      </c>
      <c r="G248" s="20">
        <v>75</v>
      </c>
      <c r="H248" s="20">
        <v>0</v>
      </c>
      <c r="I248" s="20">
        <v>198</v>
      </c>
      <c r="J248" s="20">
        <v>128</v>
      </c>
    </row>
    <row r="249" spans="1:10" ht="11.15" customHeight="1" x14ac:dyDescent="0.2">
      <c r="A249" s="21" t="s">
        <v>126</v>
      </c>
      <c r="B249" s="30">
        <v>100</v>
      </c>
      <c r="C249" s="30">
        <v>7.6687120000000002</v>
      </c>
      <c r="D249" s="30">
        <v>25.766870999999998</v>
      </c>
      <c r="E249" s="30">
        <v>27.300612999999998</v>
      </c>
      <c r="F249" s="30">
        <v>16.257669</v>
      </c>
      <c r="G249" s="30">
        <v>23.006135</v>
      </c>
      <c r="H249" s="30">
        <v>0</v>
      </c>
      <c r="I249" s="30">
        <v>60.736196</v>
      </c>
      <c r="J249" s="30">
        <v>39.263804</v>
      </c>
    </row>
    <row r="250" spans="1:10" ht="11.15" customHeight="1" x14ac:dyDescent="0.2">
      <c r="A250" s="19" t="s">
        <v>904</v>
      </c>
      <c r="B250" s="20">
        <v>133</v>
      </c>
      <c r="C250" s="20">
        <v>6</v>
      </c>
      <c r="D250" s="20">
        <v>34</v>
      </c>
      <c r="E250" s="20">
        <v>43</v>
      </c>
      <c r="F250" s="20">
        <v>29</v>
      </c>
      <c r="G250" s="20">
        <v>21</v>
      </c>
      <c r="H250" s="20">
        <v>0</v>
      </c>
      <c r="I250" s="20">
        <v>83</v>
      </c>
      <c r="J250" s="20">
        <v>50</v>
      </c>
    </row>
    <row r="251" spans="1:10" ht="11.15" customHeight="1" x14ac:dyDescent="0.2">
      <c r="A251" s="21" t="s">
        <v>126</v>
      </c>
      <c r="B251" s="30">
        <v>100</v>
      </c>
      <c r="C251" s="30">
        <v>4.5112779999999999</v>
      </c>
      <c r="D251" s="30">
        <v>25.56391</v>
      </c>
      <c r="E251" s="30">
        <v>32.330826999999999</v>
      </c>
      <c r="F251" s="30">
        <v>21.804511000000002</v>
      </c>
      <c r="G251" s="30">
        <v>15.789474</v>
      </c>
      <c r="H251" s="30">
        <v>0</v>
      </c>
      <c r="I251" s="30">
        <v>62.406014999999996</v>
      </c>
      <c r="J251" s="30">
        <v>37.593985000000004</v>
      </c>
    </row>
    <row r="252" spans="1:10" ht="11.15" customHeight="1" x14ac:dyDescent="0.2">
      <c r="A252" s="19" t="s">
        <v>905</v>
      </c>
      <c r="B252" s="20">
        <v>1070</v>
      </c>
      <c r="C252" s="20">
        <v>16</v>
      </c>
      <c r="D252" s="20">
        <v>81</v>
      </c>
      <c r="E252" s="20">
        <v>143</v>
      </c>
      <c r="F252" s="20">
        <v>180</v>
      </c>
      <c r="G252" s="20">
        <v>646</v>
      </c>
      <c r="H252" s="20">
        <v>4</v>
      </c>
      <c r="I252" s="20">
        <v>240</v>
      </c>
      <c r="J252" s="20">
        <v>826</v>
      </c>
    </row>
    <row r="253" spans="1:10" ht="11.15" customHeight="1" x14ac:dyDescent="0.2">
      <c r="A253" s="21" t="s">
        <v>126</v>
      </c>
      <c r="B253" s="30">
        <v>100</v>
      </c>
      <c r="C253" s="30">
        <v>1.4953270000000001</v>
      </c>
      <c r="D253" s="30">
        <v>7.570093</v>
      </c>
      <c r="E253" s="30">
        <v>13.364485999999999</v>
      </c>
      <c r="F253" s="30">
        <v>16.822430000000001</v>
      </c>
      <c r="G253" s="30">
        <v>60.373832</v>
      </c>
      <c r="H253" s="30">
        <v>0.373832</v>
      </c>
      <c r="I253" s="30">
        <v>22.429907</v>
      </c>
      <c r="J253" s="30">
        <v>77.196262000000004</v>
      </c>
    </row>
    <row r="254" spans="1:10" ht="11.15" customHeight="1" x14ac:dyDescent="0.2">
      <c r="A254" s="19" t="s">
        <v>873</v>
      </c>
      <c r="B254" s="20">
        <v>329</v>
      </c>
      <c r="C254" s="20">
        <v>12</v>
      </c>
      <c r="D254" s="20">
        <v>27</v>
      </c>
      <c r="E254" s="20">
        <v>38</v>
      </c>
      <c r="F254" s="20">
        <v>54</v>
      </c>
      <c r="G254" s="20">
        <v>134</v>
      </c>
      <c r="H254" s="20">
        <v>64</v>
      </c>
      <c r="I254" s="20">
        <v>77</v>
      </c>
      <c r="J254" s="20">
        <v>188</v>
      </c>
    </row>
    <row r="255" spans="1:10" ht="11.15" customHeight="1" x14ac:dyDescent="0.2">
      <c r="A255" s="21" t="s">
        <v>126</v>
      </c>
      <c r="B255" s="30">
        <v>100</v>
      </c>
      <c r="C255" s="30">
        <v>3.6474160000000002</v>
      </c>
      <c r="D255" s="30">
        <v>8.2066870000000005</v>
      </c>
      <c r="E255" s="30">
        <v>11.550152000000001</v>
      </c>
      <c r="F255" s="30">
        <v>16.413374000000001</v>
      </c>
      <c r="G255" s="30">
        <v>40.729483000000002</v>
      </c>
      <c r="H255" s="30">
        <v>19.452888000000002</v>
      </c>
      <c r="I255" s="30">
        <v>23.404254999999999</v>
      </c>
      <c r="J255" s="30">
        <v>57.142856999999999</v>
      </c>
    </row>
    <row r="256" spans="1:10" ht="11.15" customHeight="1" x14ac:dyDescent="0.2">
      <c r="A256" s="18" t="s">
        <v>143</v>
      </c>
      <c r="B256" s="18"/>
      <c r="C256" s="18"/>
      <c r="D256" s="18"/>
      <c r="E256" s="18"/>
      <c r="F256" s="18"/>
      <c r="G256" s="18"/>
      <c r="H256" s="18"/>
      <c r="I256" s="18"/>
      <c r="J256" s="18"/>
    </row>
    <row r="257" spans="1:10" ht="11.15" customHeight="1" x14ac:dyDescent="0.2">
      <c r="A257" s="21" t="s">
        <v>908</v>
      </c>
      <c r="B257" s="21"/>
      <c r="C257" s="21"/>
      <c r="D257" s="21"/>
      <c r="E257" s="21"/>
      <c r="F257" s="21"/>
      <c r="G257" s="21"/>
      <c r="H257" s="21"/>
      <c r="I257" s="21"/>
      <c r="J257" s="21"/>
    </row>
    <row r="258" spans="1:10" ht="11.15" customHeight="1" x14ac:dyDescent="0.2">
      <c r="A258" s="19" t="s">
        <v>902</v>
      </c>
      <c r="B258" s="20">
        <v>39</v>
      </c>
      <c r="C258" s="20">
        <v>1</v>
      </c>
      <c r="D258" s="20">
        <v>8</v>
      </c>
      <c r="E258" s="20">
        <v>15</v>
      </c>
      <c r="F258" s="20">
        <v>6</v>
      </c>
      <c r="G258" s="20">
        <v>9</v>
      </c>
      <c r="H258" s="20">
        <v>0</v>
      </c>
      <c r="I258" s="20">
        <v>24</v>
      </c>
      <c r="J258" s="20">
        <v>15</v>
      </c>
    </row>
    <row r="259" spans="1:10" ht="11.15" customHeight="1" x14ac:dyDescent="0.2">
      <c r="A259" s="21" t="s">
        <v>126</v>
      </c>
      <c r="B259" s="30">
        <v>100</v>
      </c>
      <c r="C259" s="30">
        <v>2.5641029999999998</v>
      </c>
      <c r="D259" s="30">
        <v>20.512820999999999</v>
      </c>
      <c r="E259" s="30">
        <v>38.461537999999997</v>
      </c>
      <c r="F259" s="30">
        <v>15.384615</v>
      </c>
      <c r="G259" s="30">
        <v>23.076923000000001</v>
      </c>
      <c r="H259" s="30">
        <v>0</v>
      </c>
      <c r="I259" s="30">
        <v>61.538462000000003</v>
      </c>
      <c r="J259" s="30">
        <v>38.461537999999997</v>
      </c>
    </row>
    <row r="260" spans="1:10" ht="11.15" customHeight="1" x14ac:dyDescent="0.2">
      <c r="A260" s="19" t="s">
        <v>903</v>
      </c>
      <c r="B260" s="20">
        <v>75</v>
      </c>
      <c r="C260" s="20">
        <v>8</v>
      </c>
      <c r="D260" s="20">
        <v>14</v>
      </c>
      <c r="E260" s="20">
        <v>26</v>
      </c>
      <c r="F260" s="20">
        <v>10</v>
      </c>
      <c r="G260" s="20">
        <v>17</v>
      </c>
      <c r="H260" s="20">
        <v>0</v>
      </c>
      <c r="I260" s="20">
        <v>48</v>
      </c>
      <c r="J260" s="20">
        <v>27</v>
      </c>
    </row>
    <row r="261" spans="1:10" ht="11.15" customHeight="1" x14ac:dyDescent="0.2">
      <c r="A261" s="21" t="s">
        <v>126</v>
      </c>
      <c r="B261" s="30">
        <v>100</v>
      </c>
      <c r="C261" s="30">
        <v>10.666667</v>
      </c>
      <c r="D261" s="30">
        <v>18.666667</v>
      </c>
      <c r="E261" s="30">
        <v>34.666666999999997</v>
      </c>
      <c r="F261" s="30">
        <v>13.333333</v>
      </c>
      <c r="G261" s="30">
        <v>22.666667</v>
      </c>
      <c r="H261" s="30">
        <v>0</v>
      </c>
      <c r="I261" s="30">
        <v>64</v>
      </c>
      <c r="J261" s="30">
        <v>36</v>
      </c>
    </row>
    <row r="262" spans="1:10" ht="11.15" customHeight="1" x14ac:dyDescent="0.2">
      <c r="A262" s="19" t="s">
        <v>904</v>
      </c>
      <c r="B262" s="20">
        <v>117</v>
      </c>
      <c r="C262" s="20">
        <v>12</v>
      </c>
      <c r="D262" s="20">
        <v>36</v>
      </c>
      <c r="E262" s="20">
        <v>26</v>
      </c>
      <c r="F262" s="20">
        <v>24</v>
      </c>
      <c r="G262" s="20">
        <v>19</v>
      </c>
      <c r="H262" s="20">
        <v>0</v>
      </c>
      <c r="I262" s="20">
        <v>74</v>
      </c>
      <c r="J262" s="20">
        <v>43</v>
      </c>
    </row>
    <row r="263" spans="1:10" ht="11.15" customHeight="1" x14ac:dyDescent="0.2">
      <c r="A263" s="21" t="s">
        <v>126</v>
      </c>
      <c r="B263" s="30">
        <v>100</v>
      </c>
      <c r="C263" s="30">
        <v>10.256410000000001</v>
      </c>
      <c r="D263" s="30">
        <v>30.769231000000001</v>
      </c>
      <c r="E263" s="30">
        <v>22.222221999999999</v>
      </c>
      <c r="F263" s="30">
        <v>20.512820999999999</v>
      </c>
      <c r="G263" s="30">
        <v>16.239315999999999</v>
      </c>
      <c r="H263" s="30">
        <v>0</v>
      </c>
      <c r="I263" s="30">
        <v>63.247863000000002</v>
      </c>
      <c r="J263" s="30">
        <v>36.752136999999998</v>
      </c>
    </row>
    <row r="264" spans="1:10" ht="11.15" customHeight="1" x14ac:dyDescent="0.2">
      <c r="A264" s="19" t="s">
        <v>905</v>
      </c>
      <c r="B264" s="20">
        <v>1288</v>
      </c>
      <c r="C264" s="20">
        <v>41</v>
      </c>
      <c r="D264" s="20">
        <v>175</v>
      </c>
      <c r="E264" s="20">
        <v>218</v>
      </c>
      <c r="F264" s="20">
        <v>204</v>
      </c>
      <c r="G264" s="20">
        <v>647</v>
      </c>
      <c r="H264" s="20">
        <v>3</v>
      </c>
      <c r="I264" s="20">
        <v>434</v>
      </c>
      <c r="J264" s="20">
        <v>851</v>
      </c>
    </row>
    <row r="265" spans="1:10" ht="11.15" customHeight="1" x14ac:dyDescent="0.2">
      <c r="A265" s="21" t="s">
        <v>126</v>
      </c>
      <c r="B265" s="30">
        <v>100</v>
      </c>
      <c r="C265" s="30">
        <v>3.18323</v>
      </c>
      <c r="D265" s="30">
        <v>13.586957</v>
      </c>
      <c r="E265" s="30">
        <v>16.925466</v>
      </c>
      <c r="F265" s="30">
        <v>15.838509</v>
      </c>
      <c r="G265" s="30">
        <v>50.232919000000003</v>
      </c>
      <c r="H265" s="30">
        <v>0.23291899999999999</v>
      </c>
      <c r="I265" s="30">
        <v>33.695652000000003</v>
      </c>
      <c r="J265" s="30">
        <v>66.071428999999995</v>
      </c>
    </row>
    <row r="266" spans="1:10" ht="11.15" customHeight="1" x14ac:dyDescent="0.2">
      <c r="A266" s="19" t="s">
        <v>873</v>
      </c>
      <c r="B266" s="20">
        <v>669</v>
      </c>
      <c r="C266" s="20">
        <v>28</v>
      </c>
      <c r="D266" s="20">
        <v>74</v>
      </c>
      <c r="E266" s="20">
        <v>107</v>
      </c>
      <c r="F266" s="20">
        <v>135</v>
      </c>
      <c r="G266" s="20">
        <v>259</v>
      </c>
      <c r="H266" s="20">
        <v>66</v>
      </c>
      <c r="I266" s="20">
        <v>209</v>
      </c>
      <c r="J266" s="20">
        <v>394</v>
      </c>
    </row>
    <row r="267" spans="1:10" ht="11.15" customHeight="1" x14ac:dyDescent="0.2">
      <c r="A267" s="21" t="s">
        <v>126</v>
      </c>
      <c r="B267" s="30">
        <v>100</v>
      </c>
      <c r="C267" s="30">
        <v>4.1853509999999998</v>
      </c>
      <c r="D267" s="30">
        <v>11.061286000000001</v>
      </c>
      <c r="E267" s="30">
        <v>15.994021</v>
      </c>
      <c r="F267" s="30">
        <v>20.179372000000001</v>
      </c>
      <c r="G267" s="30">
        <v>38.714499000000004</v>
      </c>
      <c r="H267" s="30">
        <v>9.8654709999999994</v>
      </c>
      <c r="I267" s="30">
        <v>31.240658</v>
      </c>
      <c r="J267" s="30">
        <v>58.893870999999997</v>
      </c>
    </row>
    <row r="268" spans="1:10" ht="11.15" customHeight="1" x14ac:dyDescent="0.2">
      <c r="A268" s="18" t="s">
        <v>909</v>
      </c>
      <c r="B268" s="18"/>
      <c r="C268" s="18"/>
      <c r="D268" s="18"/>
      <c r="E268" s="18"/>
      <c r="F268" s="18"/>
      <c r="G268" s="18"/>
      <c r="H268" s="18"/>
      <c r="I268" s="18"/>
      <c r="J268" s="18"/>
    </row>
    <row r="269" spans="1:10" ht="11.15" customHeight="1" x14ac:dyDescent="0.2">
      <c r="A269" s="19" t="s">
        <v>910</v>
      </c>
      <c r="B269" s="20">
        <v>541</v>
      </c>
      <c r="C269" s="20">
        <v>29</v>
      </c>
      <c r="D269" s="20">
        <v>93</v>
      </c>
      <c r="E269" s="20">
        <v>103</v>
      </c>
      <c r="F269" s="20">
        <v>84</v>
      </c>
      <c r="G269" s="20">
        <v>218</v>
      </c>
      <c r="H269" s="20">
        <v>14</v>
      </c>
      <c r="I269" s="20">
        <v>225</v>
      </c>
      <c r="J269" s="20">
        <v>302</v>
      </c>
    </row>
    <row r="270" spans="1:10" ht="11.15" customHeight="1" x14ac:dyDescent="0.2">
      <c r="A270" s="21" t="s">
        <v>126</v>
      </c>
      <c r="B270" s="30">
        <v>100</v>
      </c>
      <c r="C270" s="30">
        <v>5.3604440000000002</v>
      </c>
      <c r="D270" s="30">
        <v>17.190387999999999</v>
      </c>
      <c r="E270" s="30">
        <v>19.038817000000002</v>
      </c>
      <c r="F270" s="30">
        <v>15.526802</v>
      </c>
      <c r="G270" s="30">
        <v>40.295749000000001</v>
      </c>
      <c r="H270" s="30">
        <v>2.5878000000000001</v>
      </c>
      <c r="I270" s="30">
        <v>41.589649000000001</v>
      </c>
      <c r="J270" s="30">
        <v>55.822550999999997</v>
      </c>
    </row>
    <row r="271" spans="1:10" ht="11.15" customHeight="1" x14ac:dyDescent="0.2">
      <c r="A271" s="19" t="s">
        <v>911</v>
      </c>
      <c r="B271" s="20">
        <v>877</v>
      </c>
      <c r="C271" s="20">
        <v>38</v>
      </c>
      <c r="D271" s="20">
        <v>123</v>
      </c>
      <c r="E271" s="20">
        <v>148</v>
      </c>
      <c r="F271" s="20">
        <v>153</v>
      </c>
      <c r="G271" s="20">
        <v>375</v>
      </c>
      <c r="H271" s="20">
        <v>40</v>
      </c>
      <c r="I271" s="20">
        <v>309</v>
      </c>
      <c r="J271" s="20">
        <v>528</v>
      </c>
    </row>
    <row r="272" spans="1:10" ht="11.15" customHeight="1" x14ac:dyDescent="0.2">
      <c r="A272" s="21" t="s">
        <v>126</v>
      </c>
      <c r="B272" s="30">
        <v>100</v>
      </c>
      <c r="C272" s="30">
        <v>4.3329529999999998</v>
      </c>
      <c r="D272" s="30">
        <v>14.025086</v>
      </c>
      <c r="E272" s="30">
        <v>16.875713000000001</v>
      </c>
      <c r="F272" s="30">
        <v>17.445837999999998</v>
      </c>
      <c r="G272" s="30">
        <v>42.759407000000003</v>
      </c>
      <c r="H272" s="30">
        <v>4.5610030000000004</v>
      </c>
      <c r="I272" s="30">
        <v>35.233750999999998</v>
      </c>
      <c r="J272" s="30">
        <v>60.205244999999998</v>
      </c>
    </row>
    <row r="273" spans="1:10" ht="11.15" customHeight="1" x14ac:dyDescent="0.2">
      <c r="A273" s="19" t="s">
        <v>912</v>
      </c>
      <c r="B273" s="20">
        <v>543</v>
      </c>
      <c r="C273" s="20">
        <v>19</v>
      </c>
      <c r="D273" s="20">
        <v>64</v>
      </c>
      <c r="E273" s="20">
        <v>98</v>
      </c>
      <c r="F273" s="20">
        <v>97</v>
      </c>
      <c r="G273" s="20">
        <v>253</v>
      </c>
      <c r="H273" s="20">
        <v>12</v>
      </c>
      <c r="I273" s="20">
        <v>181</v>
      </c>
      <c r="J273" s="20">
        <v>350</v>
      </c>
    </row>
    <row r="274" spans="1:10" ht="11.15" customHeight="1" x14ac:dyDescent="0.2">
      <c r="A274" s="21" t="s">
        <v>126</v>
      </c>
      <c r="B274" s="30">
        <v>100</v>
      </c>
      <c r="C274" s="30">
        <v>3.4990790000000001</v>
      </c>
      <c r="D274" s="30">
        <v>11.786372</v>
      </c>
      <c r="E274" s="30">
        <v>18.047882000000001</v>
      </c>
      <c r="F274" s="30">
        <v>17.863720000000001</v>
      </c>
      <c r="G274" s="30">
        <v>46.593001999999998</v>
      </c>
      <c r="H274" s="30">
        <v>2.2099449999999998</v>
      </c>
      <c r="I274" s="30">
        <v>33.333333000000003</v>
      </c>
      <c r="J274" s="30">
        <v>64.456721999999999</v>
      </c>
    </row>
    <row r="275" spans="1:10" ht="11.15" customHeight="1" x14ac:dyDescent="0.2">
      <c r="A275" s="19" t="s">
        <v>913</v>
      </c>
      <c r="B275" s="20">
        <v>227</v>
      </c>
      <c r="C275" s="20">
        <v>4</v>
      </c>
      <c r="D275" s="20">
        <v>27</v>
      </c>
      <c r="E275" s="20">
        <v>43</v>
      </c>
      <c r="F275" s="20">
        <v>45</v>
      </c>
      <c r="G275" s="20">
        <v>105</v>
      </c>
      <c r="H275" s="20">
        <v>3</v>
      </c>
      <c r="I275" s="20">
        <v>74</v>
      </c>
      <c r="J275" s="20">
        <v>150</v>
      </c>
    </row>
    <row r="276" spans="1:10" ht="11.15" customHeight="1" x14ac:dyDescent="0.2">
      <c r="A276" s="21" t="s">
        <v>126</v>
      </c>
      <c r="B276" s="30">
        <v>100</v>
      </c>
      <c r="C276" s="30">
        <v>1.7621150000000001</v>
      </c>
      <c r="D276" s="30">
        <v>11.894273</v>
      </c>
      <c r="E276" s="30">
        <v>18.942730999999998</v>
      </c>
      <c r="F276" s="30">
        <v>19.823789000000001</v>
      </c>
      <c r="G276" s="30">
        <v>46.255507000000001</v>
      </c>
      <c r="H276" s="30">
        <v>1.3215859999999999</v>
      </c>
      <c r="I276" s="30">
        <v>32.599119000000002</v>
      </c>
      <c r="J276" s="30">
        <v>66.079295000000002</v>
      </c>
    </row>
    <row r="277" spans="1:10" ht="11.15" customHeight="1" x14ac:dyDescent="0.2">
      <c r="A277" s="18" t="s">
        <v>914</v>
      </c>
      <c r="B277" s="18"/>
      <c r="C277" s="18"/>
      <c r="D277" s="18"/>
      <c r="E277" s="18"/>
      <c r="F277" s="18"/>
      <c r="G277" s="18"/>
      <c r="H277" s="18"/>
      <c r="I277" s="18"/>
      <c r="J277" s="18"/>
    </row>
    <row r="278" spans="1:10" ht="11.15" customHeight="1" x14ac:dyDescent="0.2">
      <c r="A278" s="19" t="s">
        <v>915</v>
      </c>
      <c r="B278" s="20">
        <v>294</v>
      </c>
      <c r="C278" s="20">
        <v>12</v>
      </c>
      <c r="D278" s="20">
        <v>42</v>
      </c>
      <c r="E278" s="20">
        <v>45</v>
      </c>
      <c r="F278" s="20">
        <v>56</v>
      </c>
      <c r="G278" s="20">
        <v>130</v>
      </c>
      <c r="H278" s="20">
        <v>9</v>
      </c>
      <c r="I278" s="20">
        <v>99</v>
      </c>
      <c r="J278" s="20">
        <v>186</v>
      </c>
    </row>
    <row r="279" spans="1:10" ht="11.15" customHeight="1" x14ac:dyDescent="0.2">
      <c r="A279" s="21" t="s">
        <v>126</v>
      </c>
      <c r="B279" s="30">
        <v>100</v>
      </c>
      <c r="C279" s="30">
        <v>4.0816330000000001</v>
      </c>
      <c r="D279" s="30">
        <v>14.285714</v>
      </c>
      <c r="E279" s="30">
        <v>15.306122</v>
      </c>
      <c r="F279" s="30">
        <v>19.047619000000001</v>
      </c>
      <c r="G279" s="30">
        <v>44.217686999999998</v>
      </c>
      <c r="H279" s="30">
        <v>3.0612240000000002</v>
      </c>
      <c r="I279" s="30">
        <v>33.673468999999997</v>
      </c>
      <c r="J279" s="30">
        <v>63.265306000000002</v>
      </c>
    </row>
    <row r="280" spans="1:10" ht="11.15" customHeight="1" x14ac:dyDescent="0.2">
      <c r="A280" s="19" t="s">
        <v>916</v>
      </c>
      <c r="B280" s="20">
        <v>664</v>
      </c>
      <c r="C280" s="20">
        <v>41</v>
      </c>
      <c r="D280" s="20">
        <v>113</v>
      </c>
      <c r="E280" s="20">
        <v>112</v>
      </c>
      <c r="F280" s="20">
        <v>113</v>
      </c>
      <c r="G280" s="20">
        <v>264</v>
      </c>
      <c r="H280" s="20">
        <v>21</v>
      </c>
      <c r="I280" s="20">
        <v>266</v>
      </c>
      <c r="J280" s="20">
        <v>377</v>
      </c>
    </row>
    <row r="281" spans="1:10" ht="11.15" customHeight="1" x14ac:dyDescent="0.2">
      <c r="A281" s="21" t="s">
        <v>126</v>
      </c>
      <c r="B281" s="30">
        <v>100</v>
      </c>
      <c r="C281" s="30">
        <v>6.1746990000000004</v>
      </c>
      <c r="D281" s="30">
        <v>17.018072</v>
      </c>
      <c r="E281" s="30">
        <v>16.867470000000001</v>
      </c>
      <c r="F281" s="30">
        <v>17.018072</v>
      </c>
      <c r="G281" s="30">
        <v>39.759036000000002</v>
      </c>
      <c r="H281" s="30">
        <v>3.1626509999999999</v>
      </c>
      <c r="I281" s="30">
        <v>40.060240999999998</v>
      </c>
      <c r="J281" s="30">
        <v>56.777107999999998</v>
      </c>
    </row>
    <row r="282" spans="1:10" ht="11.15" customHeight="1" x14ac:dyDescent="0.2">
      <c r="A282" s="19" t="s">
        <v>917</v>
      </c>
      <c r="B282" s="20">
        <v>421</v>
      </c>
      <c r="C282" s="20">
        <v>13</v>
      </c>
      <c r="D282" s="20">
        <v>47</v>
      </c>
      <c r="E282" s="20">
        <v>71</v>
      </c>
      <c r="F282" s="20">
        <v>81</v>
      </c>
      <c r="G282" s="20">
        <v>196</v>
      </c>
      <c r="H282" s="20">
        <v>13</v>
      </c>
      <c r="I282" s="20">
        <v>131</v>
      </c>
      <c r="J282" s="20">
        <v>277</v>
      </c>
    </row>
    <row r="283" spans="1:10" ht="11.15" customHeight="1" x14ac:dyDescent="0.2">
      <c r="A283" s="21" t="s">
        <v>126</v>
      </c>
      <c r="B283" s="30">
        <v>100</v>
      </c>
      <c r="C283" s="30">
        <v>3.0878860000000001</v>
      </c>
      <c r="D283" s="30">
        <v>11.163895</v>
      </c>
      <c r="E283" s="30">
        <v>16.864608</v>
      </c>
      <c r="F283" s="30">
        <v>19.239905</v>
      </c>
      <c r="G283" s="30">
        <v>46.555819</v>
      </c>
      <c r="H283" s="30">
        <v>3.0878860000000001</v>
      </c>
      <c r="I283" s="30">
        <v>31.116389999999999</v>
      </c>
      <c r="J283" s="30">
        <v>65.795724000000007</v>
      </c>
    </row>
    <row r="284" spans="1:10" ht="11.15" customHeight="1" x14ac:dyDescent="0.2">
      <c r="A284" s="19" t="s">
        <v>918</v>
      </c>
      <c r="B284" s="20">
        <v>358</v>
      </c>
      <c r="C284" s="20">
        <v>10</v>
      </c>
      <c r="D284" s="20">
        <v>57</v>
      </c>
      <c r="E284" s="20">
        <v>75</v>
      </c>
      <c r="F284" s="20">
        <v>56</v>
      </c>
      <c r="G284" s="20">
        <v>152</v>
      </c>
      <c r="H284" s="20">
        <v>8</v>
      </c>
      <c r="I284" s="20">
        <v>142</v>
      </c>
      <c r="J284" s="20">
        <v>208</v>
      </c>
    </row>
    <row r="285" spans="1:10" ht="11.15" customHeight="1" x14ac:dyDescent="0.2">
      <c r="A285" s="21" t="s">
        <v>126</v>
      </c>
      <c r="B285" s="30">
        <v>100</v>
      </c>
      <c r="C285" s="30">
        <v>2.7932959999999998</v>
      </c>
      <c r="D285" s="30">
        <v>15.921787999999999</v>
      </c>
      <c r="E285" s="30">
        <v>20.949721</v>
      </c>
      <c r="F285" s="30">
        <v>15.642458</v>
      </c>
      <c r="G285" s="30">
        <v>42.458100999999999</v>
      </c>
      <c r="H285" s="30">
        <v>2.2346370000000002</v>
      </c>
      <c r="I285" s="30">
        <v>39.664803999999997</v>
      </c>
      <c r="J285" s="30">
        <v>58.100558999999997</v>
      </c>
    </row>
    <row r="286" spans="1:10" ht="11.15" customHeight="1" x14ac:dyDescent="0.2">
      <c r="A286" s="19" t="s">
        <v>919</v>
      </c>
      <c r="B286" s="20">
        <v>217</v>
      </c>
      <c r="C286" s="20">
        <v>7</v>
      </c>
      <c r="D286" s="20">
        <v>24</v>
      </c>
      <c r="E286" s="20">
        <v>43</v>
      </c>
      <c r="F286" s="20">
        <v>32</v>
      </c>
      <c r="G286" s="20">
        <v>100</v>
      </c>
      <c r="H286" s="20">
        <v>11</v>
      </c>
      <c r="I286" s="20">
        <v>74</v>
      </c>
      <c r="J286" s="20">
        <v>132</v>
      </c>
    </row>
    <row r="287" spans="1:10" ht="11.15" customHeight="1" x14ac:dyDescent="0.2">
      <c r="A287" s="21" t="s">
        <v>126</v>
      </c>
      <c r="B287" s="30">
        <v>100</v>
      </c>
      <c r="C287" s="30">
        <v>3.225806</v>
      </c>
      <c r="D287" s="30">
        <v>11.059908</v>
      </c>
      <c r="E287" s="30">
        <v>19.815667999999999</v>
      </c>
      <c r="F287" s="30">
        <v>14.746544</v>
      </c>
      <c r="G287" s="30">
        <v>46.082948999999999</v>
      </c>
      <c r="H287" s="30">
        <v>5.0691240000000004</v>
      </c>
      <c r="I287" s="30">
        <v>34.101382000000001</v>
      </c>
      <c r="J287" s="30">
        <v>60.829492999999999</v>
      </c>
    </row>
    <row r="288" spans="1:10" ht="11.15" customHeight="1" x14ac:dyDescent="0.2">
      <c r="A288" s="19" t="s">
        <v>920</v>
      </c>
      <c r="B288" s="20">
        <v>234</v>
      </c>
      <c r="C288" s="20">
        <v>7</v>
      </c>
      <c r="D288" s="20">
        <v>24</v>
      </c>
      <c r="E288" s="20">
        <v>46</v>
      </c>
      <c r="F288" s="20">
        <v>41</v>
      </c>
      <c r="G288" s="20">
        <v>109</v>
      </c>
      <c r="H288" s="20">
        <v>7</v>
      </c>
      <c r="I288" s="20">
        <v>77</v>
      </c>
      <c r="J288" s="20">
        <v>150</v>
      </c>
    </row>
    <row r="289" spans="1:10" ht="11.15" customHeight="1" x14ac:dyDescent="0.2">
      <c r="A289" s="31"/>
      <c r="B289" s="32">
        <v>100</v>
      </c>
      <c r="C289" s="32">
        <v>2.9914529999999999</v>
      </c>
      <c r="D289" s="32">
        <v>10.256410000000001</v>
      </c>
      <c r="E289" s="32">
        <v>19.65812</v>
      </c>
      <c r="F289" s="32">
        <v>17.521367999999999</v>
      </c>
      <c r="G289" s="32">
        <v>46.581197000000003</v>
      </c>
      <c r="H289" s="32">
        <v>2.9914529999999999</v>
      </c>
      <c r="I289" s="32">
        <v>32.905982999999999</v>
      </c>
      <c r="J289" s="32">
        <v>64.102564000000001</v>
      </c>
    </row>
    <row r="290" spans="1:10" ht="11.15" customHeight="1" x14ac:dyDescent="0.2"/>
  </sheetData>
  <phoneticPr fontId="1"/>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C8E2DA-E18B-4EBE-B725-5EAD56D3B01F}">
  <dimension ref="A1:I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HYPERLINK("#'目次'!B16","[10]")</f>
        <v>[10]</v>
      </c>
    </row>
    <row r="3" spans="1:9" x14ac:dyDescent="0.2">
      <c r="A3" s="9" t="s">
        <v>126</v>
      </c>
      <c r="B3" s="12" t="s">
        <v>158</v>
      </c>
    </row>
    <row r="4" spans="1:9" x14ac:dyDescent="0.2">
      <c r="A4" s="9" t="s">
        <v>126</v>
      </c>
      <c r="B4" s="12" t="s">
        <v>159</v>
      </c>
    </row>
    <row r="5" spans="1:9" x14ac:dyDescent="0.2">
      <c r="A5" s="9" t="s">
        <v>126</v>
      </c>
      <c r="B5" s="12" t="s">
        <v>160</v>
      </c>
    </row>
    <row r="6" spans="1:9" s="15" customFormat="1" ht="25" x14ac:dyDescent="0.2">
      <c r="A6" s="13" t="s">
        <v>126</v>
      </c>
      <c r="B6" s="14" t="s">
        <v>831</v>
      </c>
      <c r="C6" s="14" t="s">
        <v>902</v>
      </c>
      <c r="D6" s="14" t="s">
        <v>903</v>
      </c>
      <c r="E6" s="14" t="s">
        <v>904</v>
      </c>
      <c r="F6" s="14" t="s">
        <v>905</v>
      </c>
      <c r="G6" s="14" t="s">
        <v>873</v>
      </c>
      <c r="H6" s="14" t="s">
        <v>925</v>
      </c>
      <c r="I6" s="14" t="s">
        <v>926</v>
      </c>
    </row>
    <row r="7" spans="1:9" x14ac:dyDescent="0.2">
      <c r="A7" s="16" t="s">
        <v>845</v>
      </c>
      <c r="B7" s="17">
        <v>2188</v>
      </c>
      <c r="C7" s="17">
        <v>546</v>
      </c>
      <c r="D7" s="17">
        <v>531</v>
      </c>
      <c r="E7" s="17">
        <v>205</v>
      </c>
      <c r="F7" s="17">
        <v>762</v>
      </c>
      <c r="G7" s="17">
        <v>144</v>
      </c>
      <c r="H7" s="17">
        <v>1077</v>
      </c>
      <c r="I7" s="17">
        <v>967</v>
      </c>
    </row>
    <row r="8" spans="1:9" x14ac:dyDescent="0.2">
      <c r="A8" s="21" t="s">
        <v>126</v>
      </c>
      <c r="B8" s="30">
        <v>100</v>
      </c>
      <c r="C8" s="30">
        <v>24.954295999999999</v>
      </c>
      <c r="D8" s="30">
        <v>24.268739</v>
      </c>
      <c r="E8" s="30">
        <v>9.3692869999999999</v>
      </c>
      <c r="F8" s="30">
        <v>34.826324999999997</v>
      </c>
      <c r="G8" s="30">
        <v>6.581353</v>
      </c>
      <c r="H8" s="30">
        <v>49.223035000000003</v>
      </c>
      <c r="I8" s="30">
        <v>44.195611999999997</v>
      </c>
    </row>
    <row r="9" spans="1:9" x14ac:dyDescent="0.2">
      <c r="A9" s="18" t="s">
        <v>846</v>
      </c>
      <c r="B9" s="18"/>
      <c r="C9" s="18"/>
      <c r="D9" s="18"/>
      <c r="E9" s="18"/>
      <c r="F9" s="18"/>
      <c r="G9" s="18"/>
      <c r="H9" s="18"/>
      <c r="I9" s="18"/>
    </row>
    <row r="10" spans="1:9" x14ac:dyDescent="0.2">
      <c r="A10" s="19" t="s">
        <v>847</v>
      </c>
      <c r="B10" s="20">
        <v>1092</v>
      </c>
      <c r="C10" s="20">
        <v>293</v>
      </c>
      <c r="D10" s="20">
        <v>254</v>
      </c>
      <c r="E10" s="20">
        <v>114</v>
      </c>
      <c r="F10" s="20">
        <v>357</v>
      </c>
      <c r="G10" s="20">
        <v>74</v>
      </c>
      <c r="H10" s="20">
        <v>547</v>
      </c>
      <c r="I10" s="20">
        <v>471</v>
      </c>
    </row>
    <row r="11" spans="1:9" x14ac:dyDescent="0.2">
      <c r="A11" s="21" t="s">
        <v>126</v>
      </c>
      <c r="B11" s="30">
        <v>100</v>
      </c>
      <c r="C11" s="30">
        <v>26.831502</v>
      </c>
      <c r="D11" s="30">
        <v>23.260072999999998</v>
      </c>
      <c r="E11" s="30">
        <v>10.43956</v>
      </c>
      <c r="F11" s="30">
        <v>32.692307999999997</v>
      </c>
      <c r="G11" s="30">
        <v>6.7765570000000004</v>
      </c>
      <c r="H11" s="30">
        <v>50.091574999999999</v>
      </c>
      <c r="I11" s="30">
        <v>43.131867999999997</v>
      </c>
    </row>
    <row r="12" spans="1:9" x14ac:dyDescent="0.2">
      <c r="A12" s="19" t="s">
        <v>848</v>
      </c>
      <c r="B12" s="20">
        <v>1095</v>
      </c>
      <c r="C12" s="20">
        <v>252</v>
      </c>
      <c r="D12" s="20">
        <v>277</v>
      </c>
      <c r="E12" s="20">
        <v>91</v>
      </c>
      <c r="F12" s="20">
        <v>405</v>
      </c>
      <c r="G12" s="20">
        <v>70</v>
      </c>
      <c r="H12" s="20">
        <v>529</v>
      </c>
      <c r="I12" s="20">
        <v>496</v>
      </c>
    </row>
    <row r="13" spans="1:9" x14ac:dyDescent="0.2">
      <c r="A13" s="21" t="s">
        <v>126</v>
      </c>
      <c r="B13" s="30">
        <v>100</v>
      </c>
      <c r="C13" s="30">
        <v>23.013698999999999</v>
      </c>
      <c r="D13" s="30">
        <v>25.296804000000002</v>
      </c>
      <c r="E13" s="30">
        <v>8.3105019999999996</v>
      </c>
      <c r="F13" s="30">
        <v>36.986300999999997</v>
      </c>
      <c r="G13" s="30">
        <v>6.3926939999999997</v>
      </c>
      <c r="H13" s="30">
        <v>48.310502</v>
      </c>
      <c r="I13" s="30">
        <v>45.296804000000002</v>
      </c>
    </row>
    <row r="14" spans="1:9" x14ac:dyDescent="0.2">
      <c r="A14" s="19" t="s">
        <v>849</v>
      </c>
      <c r="B14" s="20">
        <v>1</v>
      </c>
      <c r="C14" s="20">
        <v>1</v>
      </c>
      <c r="D14" s="20">
        <v>0</v>
      </c>
      <c r="E14" s="20">
        <v>0</v>
      </c>
      <c r="F14" s="20">
        <v>0</v>
      </c>
      <c r="G14" s="20">
        <v>0</v>
      </c>
      <c r="H14" s="20">
        <v>1</v>
      </c>
      <c r="I14" s="20">
        <v>0</v>
      </c>
    </row>
    <row r="15" spans="1:9" x14ac:dyDescent="0.2">
      <c r="A15" s="21" t="s">
        <v>126</v>
      </c>
      <c r="B15" s="30">
        <v>100</v>
      </c>
      <c r="C15" s="30">
        <v>100</v>
      </c>
      <c r="D15" s="30">
        <v>0</v>
      </c>
      <c r="E15" s="30">
        <v>0</v>
      </c>
      <c r="F15" s="30">
        <v>0</v>
      </c>
      <c r="G15" s="30">
        <v>0</v>
      </c>
      <c r="H15" s="30">
        <v>100</v>
      </c>
      <c r="I15" s="30">
        <v>0</v>
      </c>
    </row>
    <row r="16" spans="1:9" x14ac:dyDescent="0.2">
      <c r="A16" s="18" t="s">
        <v>850</v>
      </c>
      <c r="B16" s="18"/>
      <c r="C16" s="18"/>
      <c r="D16" s="18"/>
      <c r="E16" s="18"/>
      <c r="F16" s="18"/>
      <c r="G16" s="18"/>
      <c r="H16" s="18"/>
      <c r="I16" s="18"/>
    </row>
    <row r="17" spans="1:9" x14ac:dyDescent="0.2">
      <c r="A17" s="19" t="s">
        <v>851</v>
      </c>
      <c r="B17" s="20">
        <v>387</v>
      </c>
      <c r="C17" s="20">
        <v>145</v>
      </c>
      <c r="D17" s="20">
        <v>114</v>
      </c>
      <c r="E17" s="20">
        <v>47</v>
      </c>
      <c r="F17" s="20">
        <v>63</v>
      </c>
      <c r="G17" s="20">
        <v>18</v>
      </c>
      <c r="H17" s="20">
        <v>259</v>
      </c>
      <c r="I17" s="20">
        <v>110</v>
      </c>
    </row>
    <row r="18" spans="1:9" x14ac:dyDescent="0.2">
      <c r="A18" s="21" t="s">
        <v>126</v>
      </c>
      <c r="B18" s="30">
        <v>100</v>
      </c>
      <c r="C18" s="30">
        <v>37.467700000000001</v>
      </c>
      <c r="D18" s="30">
        <v>29.457363999999998</v>
      </c>
      <c r="E18" s="30">
        <v>12.144703</v>
      </c>
      <c r="F18" s="30">
        <v>16.279070000000001</v>
      </c>
      <c r="G18" s="30">
        <v>4.6511630000000004</v>
      </c>
      <c r="H18" s="30">
        <v>66.925065000000004</v>
      </c>
      <c r="I18" s="30">
        <v>28.423773000000001</v>
      </c>
    </row>
    <row r="19" spans="1:9" x14ac:dyDescent="0.2">
      <c r="A19" s="19" t="s">
        <v>852</v>
      </c>
      <c r="B19" s="20">
        <v>432</v>
      </c>
      <c r="C19" s="20">
        <v>141</v>
      </c>
      <c r="D19" s="20">
        <v>120</v>
      </c>
      <c r="E19" s="20">
        <v>45</v>
      </c>
      <c r="F19" s="20">
        <v>101</v>
      </c>
      <c r="G19" s="20">
        <v>25</v>
      </c>
      <c r="H19" s="20">
        <v>261</v>
      </c>
      <c r="I19" s="20">
        <v>146</v>
      </c>
    </row>
    <row r="20" spans="1:9" x14ac:dyDescent="0.2">
      <c r="A20" s="21" t="s">
        <v>126</v>
      </c>
      <c r="B20" s="30">
        <v>100</v>
      </c>
      <c r="C20" s="30">
        <v>32.638888999999999</v>
      </c>
      <c r="D20" s="30">
        <v>27.777778000000001</v>
      </c>
      <c r="E20" s="30">
        <v>10.416667</v>
      </c>
      <c r="F20" s="30">
        <v>23.379629999999999</v>
      </c>
      <c r="G20" s="30">
        <v>5.7870369999999998</v>
      </c>
      <c r="H20" s="30">
        <v>60.416666999999997</v>
      </c>
      <c r="I20" s="30">
        <v>33.796295999999998</v>
      </c>
    </row>
    <row r="21" spans="1:9" x14ac:dyDescent="0.2">
      <c r="A21" s="19" t="s">
        <v>853</v>
      </c>
      <c r="B21" s="20">
        <v>449</v>
      </c>
      <c r="C21" s="20">
        <v>111</v>
      </c>
      <c r="D21" s="20">
        <v>124</v>
      </c>
      <c r="E21" s="20">
        <v>51</v>
      </c>
      <c r="F21" s="20">
        <v>139</v>
      </c>
      <c r="G21" s="20">
        <v>24</v>
      </c>
      <c r="H21" s="20">
        <v>235</v>
      </c>
      <c r="I21" s="20">
        <v>190</v>
      </c>
    </row>
    <row r="22" spans="1:9" x14ac:dyDescent="0.2">
      <c r="A22" s="21" t="s">
        <v>126</v>
      </c>
      <c r="B22" s="30">
        <v>100</v>
      </c>
      <c r="C22" s="30">
        <v>24.721603999999999</v>
      </c>
      <c r="D22" s="30">
        <v>27.616927</v>
      </c>
      <c r="E22" s="30">
        <v>11.358575</v>
      </c>
      <c r="F22" s="30">
        <v>30.957684</v>
      </c>
      <c r="G22" s="30">
        <v>5.3452120000000001</v>
      </c>
      <c r="H22" s="30">
        <v>52.338529999999999</v>
      </c>
      <c r="I22" s="30">
        <v>42.316257999999998</v>
      </c>
    </row>
    <row r="23" spans="1:9" x14ac:dyDescent="0.2">
      <c r="A23" s="19" t="s">
        <v>854</v>
      </c>
      <c r="B23" s="20">
        <v>427</v>
      </c>
      <c r="C23" s="20">
        <v>89</v>
      </c>
      <c r="D23" s="20">
        <v>107</v>
      </c>
      <c r="E23" s="20">
        <v>31</v>
      </c>
      <c r="F23" s="20">
        <v>171</v>
      </c>
      <c r="G23" s="20">
        <v>29</v>
      </c>
      <c r="H23" s="20">
        <v>196</v>
      </c>
      <c r="I23" s="20">
        <v>202</v>
      </c>
    </row>
    <row r="24" spans="1:9" x14ac:dyDescent="0.2">
      <c r="A24" s="21" t="s">
        <v>126</v>
      </c>
      <c r="B24" s="30">
        <v>100</v>
      </c>
      <c r="C24" s="30">
        <v>20.843091000000001</v>
      </c>
      <c r="D24" s="30">
        <v>25.058547999999998</v>
      </c>
      <c r="E24" s="30">
        <v>7.2599530000000003</v>
      </c>
      <c r="F24" s="30">
        <v>40.046838000000001</v>
      </c>
      <c r="G24" s="30">
        <v>6.791569</v>
      </c>
      <c r="H24" s="30">
        <v>45.901639000000003</v>
      </c>
      <c r="I24" s="30">
        <v>47.306792000000002</v>
      </c>
    </row>
    <row r="25" spans="1:9" x14ac:dyDescent="0.2">
      <c r="A25" s="19" t="s">
        <v>855</v>
      </c>
      <c r="B25" s="20">
        <v>274</v>
      </c>
      <c r="C25" s="20">
        <v>45</v>
      </c>
      <c r="D25" s="20">
        <v>47</v>
      </c>
      <c r="E25" s="20">
        <v>19</v>
      </c>
      <c r="F25" s="20">
        <v>135</v>
      </c>
      <c r="G25" s="20">
        <v>28</v>
      </c>
      <c r="H25" s="20">
        <v>92</v>
      </c>
      <c r="I25" s="20">
        <v>154</v>
      </c>
    </row>
    <row r="26" spans="1:9" x14ac:dyDescent="0.2">
      <c r="A26" s="21" t="s">
        <v>126</v>
      </c>
      <c r="B26" s="30">
        <v>100</v>
      </c>
      <c r="C26" s="30">
        <v>16.423358</v>
      </c>
      <c r="D26" s="30">
        <v>17.153285</v>
      </c>
      <c r="E26" s="30">
        <v>6.9343070000000004</v>
      </c>
      <c r="F26" s="30">
        <v>49.270072999999996</v>
      </c>
      <c r="G26" s="30">
        <v>10.218978</v>
      </c>
      <c r="H26" s="30">
        <v>33.576642</v>
      </c>
      <c r="I26" s="30">
        <v>56.20438</v>
      </c>
    </row>
    <row r="27" spans="1:9" x14ac:dyDescent="0.2">
      <c r="A27" s="19" t="s">
        <v>856</v>
      </c>
      <c r="B27" s="20">
        <v>137</v>
      </c>
      <c r="C27" s="20">
        <v>11</v>
      </c>
      <c r="D27" s="20">
        <v>16</v>
      </c>
      <c r="E27" s="20">
        <v>8</v>
      </c>
      <c r="F27" s="20">
        <v>88</v>
      </c>
      <c r="G27" s="20">
        <v>14</v>
      </c>
      <c r="H27" s="20">
        <v>27</v>
      </c>
      <c r="I27" s="20">
        <v>96</v>
      </c>
    </row>
    <row r="28" spans="1:9" x14ac:dyDescent="0.2">
      <c r="A28" s="21" t="s">
        <v>126</v>
      </c>
      <c r="B28" s="30">
        <v>100</v>
      </c>
      <c r="C28" s="30">
        <v>8.0291969999999999</v>
      </c>
      <c r="D28" s="30">
        <v>11.678832</v>
      </c>
      <c r="E28" s="30">
        <v>5.8394159999999999</v>
      </c>
      <c r="F28" s="30">
        <v>64.233576999999997</v>
      </c>
      <c r="G28" s="30">
        <v>10.218978</v>
      </c>
      <c r="H28" s="30">
        <v>19.708029</v>
      </c>
      <c r="I28" s="30">
        <v>70.072992999999997</v>
      </c>
    </row>
    <row r="29" spans="1:9" x14ac:dyDescent="0.2">
      <c r="A29" s="19" t="s">
        <v>857</v>
      </c>
      <c r="B29" s="20">
        <v>71</v>
      </c>
      <c r="C29" s="20">
        <v>4</v>
      </c>
      <c r="D29" s="20">
        <v>3</v>
      </c>
      <c r="E29" s="20">
        <v>4</v>
      </c>
      <c r="F29" s="20">
        <v>54</v>
      </c>
      <c r="G29" s="20">
        <v>6</v>
      </c>
      <c r="H29" s="20">
        <v>7</v>
      </c>
      <c r="I29" s="20">
        <v>58</v>
      </c>
    </row>
    <row r="30" spans="1:9" x14ac:dyDescent="0.2">
      <c r="A30" s="21" t="s">
        <v>126</v>
      </c>
      <c r="B30" s="30">
        <v>100</v>
      </c>
      <c r="C30" s="30">
        <v>5.6338030000000003</v>
      </c>
      <c r="D30" s="30">
        <v>4.225352</v>
      </c>
      <c r="E30" s="30">
        <v>5.6338030000000003</v>
      </c>
      <c r="F30" s="30">
        <v>76.056337999999997</v>
      </c>
      <c r="G30" s="30">
        <v>8.450704</v>
      </c>
      <c r="H30" s="30">
        <v>9.8591549999999994</v>
      </c>
      <c r="I30" s="30">
        <v>81.690140999999997</v>
      </c>
    </row>
    <row r="31" spans="1:9" x14ac:dyDescent="0.2">
      <c r="A31" s="19" t="s">
        <v>858</v>
      </c>
      <c r="B31" s="20">
        <v>11</v>
      </c>
      <c r="C31" s="20">
        <v>0</v>
      </c>
      <c r="D31" s="20">
        <v>0</v>
      </c>
      <c r="E31" s="20">
        <v>0</v>
      </c>
      <c r="F31" s="20">
        <v>11</v>
      </c>
      <c r="G31" s="20">
        <v>0</v>
      </c>
      <c r="H31" s="20">
        <v>0</v>
      </c>
      <c r="I31" s="20">
        <v>11</v>
      </c>
    </row>
    <row r="32" spans="1:9" x14ac:dyDescent="0.2">
      <c r="A32" s="21" t="s">
        <v>126</v>
      </c>
      <c r="B32" s="30">
        <v>100</v>
      </c>
      <c r="C32" s="30">
        <v>0</v>
      </c>
      <c r="D32" s="30">
        <v>0</v>
      </c>
      <c r="E32" s="30">
        <v>0</v>
      </c>
      <c r="F32" s="30">
        <v>100</v>
      </c>
      <c r="G32" s="30">
        <v>0</v>
      </c>
      <c r="H32" s="30">
        <v>0</v>
      </c>
      <c r="I32" s="30">
        <v>100</v>
      </c>
    </row>
    <row r="33" spans="1:9" x14ac:dyDescent="0.2">
      <c r="A33" s="19" t="s">
        <v>859</v>
      </c>
      <c r="B33" s="20">
        <v>881</v>
      </c>
      <c r="C33" s="20">
        <v>252</v>
      </c>
      <c r="D33" s="20">
        <v>244</v>
      </c>
      <c r="E33" s="20">
        <v>96</v>
      </c>
      <c r="F33" s="20">
        <v>240</v>
      </c>
      <c r="G33" s="20">
        <v>49</v>
      </c>
      <c r="H33" s="20">
        <v>496</v>
      </c>
      <c r="I33" s="20">
        <v>336</v>
      </c>
    </row>
    <row r="34" spans="1:9" x14ac:dyDescent="0.2">
      <c r="A34" s="21" t="s">
        <v>126</v>
      </c>
      <c r="B34" s="30">
        <v>100</v>
      </c>
      <c r="C34" s="30">
        <v>28.603859</v>
      </c>
      <c r="D34" s="30">
        <v>27.695799999999998</v>
      </c>
      <c r="E34" s="30">
        <v>10.896708</v>
      </c>
      <c r="F34" s="30">
        <v>27.241771</v>
      </c>
      <c r="G34" s="30">
        <v>5.5618619999999996</v>
      </c>
      <c r="H34" s="30">
        <v>56.299658999999998</v>
      </c>
      <c r="I34" s="30">
        <v>38.138478999999997</v>
      </c>
    </row>
    <row r="35" spans="1:9" x14ac:dyDescent="0.2">
      <c r="A35" s="19" t="s">
        <v>860</v>
      </c>
      <c r="B35" s="20">
        <v>701</v>
      </c>
      <c r="C35" s="20">
        <v>134</v>
      </c>
      <c r="D35" s="20">
        <v>154</v>
      </c>
      <c r="E35" s="20">
        <v>50</v>
      </c>
      <c r="F35" s="20">
        <v>306</v>
      </c>
      <c r="G35" s="20">
        <v>57</v>
      </c>
      <c r="H35" s="20">
        <v>288</v>
      </c>
      <c r="I35" s="20">
        <v>356</v>
      </c>
    </row>
    <row r="36" spans="1:9" x14ac:dyDescent="0.2">
      <c r="A36" s="21" t="s">
        <v>126</v>
      </c>
      <c r="B36" s="30">
        <v>100</v>
      </c>
      <c r="C36" s="30">
        <v>19.115549000000001</v>
      </c>
      <c r="D36" s="30">
        <v>21.968616000000001</v>
      </c>
      <c r="E36" s="30">
        <v>7.1326679999999998</v>
      </c>
      <c r="F36" s="30">
        <v>43.651926000000003</v>
      </c>
      <c r="G36" s="30">
        <v>8.1312409999999993</v>
      </c>
      <c r="H36" s="30">
        <v>41.084164999999999</v>
      </c>
      <c r="I36" s="30">
        <v>50.784593000000001</v>
      </c>
    </row>
    <row r="37" spans="1:9" x14ac:dyDescent="0.2">
      <c r="A37" s="19" t="s">
        <v>861</v>
      </c>
      <c r="B37" s="20">
        <v>1801</v>
      </c>
      <c r="C37" s="20">
        <v>401</v>
      </c>
      <c r="D37" s="20">
        <v>417</v>
      </c>
      <c r="E37" s="20">
        <v>158</v>
      </c>
      <c r="F37" s="20">
        <v>699</v>
      </c>
      <c r="G37" s="20">
        <v>126</v>
      </c>
      <c r="H37" s="20">
        <v>818</v>
      </c>
      <c r="I37" s="20">
        <v>857</v>
      </c>
    </row>
    <row r="38" spans="1:9" x14ac:dyDescent="0.2">
      <c r="A38" s="21" t="s">
        <v>126</v>
      </c>
      <c r="B38" s="30">
        <v>100</v>
      </c>
      <c r="C38" s="30">
        <v>22.265408000000001</v>
      </c>
      <c r="D38" s="30">
        <v>23.153803</v>
      </c>
      <c r="E38" s="30">
        <v>8.7729040000000005</v>
      </c>
      <c r="F38" s="30">
        <v>38.811771</v>
      </c>
      <c r="G38" s="30">
        <v>6.9961130000000002</v>
      </c>
      <c r="H38" s="30">
        <v>45.419212000000002</v>
      </c>
      <c r="I38" s="30">
        <v>47.584674999999997</v>
      </c>
    </row>
    <row r="39" spans="1:9" x14ac:dyDescent="0.2">
      <c r="A39" s="19" t="s">
        <v>862</v>
      </c>
      <c r="B39" s="20">
        <v>920</v>
      </c>
      <c r="C39" s="20">
        <v>149</v>
      </c>
      <c r="D39" s="20">
        <v>173</v>
      </c>
      <c r="E39" s="20">
        <v>62</v>
      </c>
      <c r="F39" s="20">
        <v>459</v>
      </c>
      <c r="G39" s="20">
        <v>77</v>
      </c>
      <c r="H39" s="20">
        <v>322</v>
      </c>
      <c r="I39" s="20">
        <v>521</v>
      </c>
    </row>
    <row r="40" spans="1:9" x14ac:dyDescent="0.2">
      <c r="A40" s="21" t="s">
        <v>126</v>
      </c>
      <c r="B40" s="30">
        <v>100</v>
      </c>
      <c r="C40" s="30">
        <v>16.195651999999999</v>
      </c>
      <c r="D40" s="30">
        <v>18.804348000000001</v>
      </c>
      <c r="E40" s="30">
        <v>6.7391300000000003</v>
      </c>
      <c r="F40" s="30">
        <v>49.891303999999998</v>
      </c>
      <c r="G40" s="30">
        <v>8.3695649999999997</v>
      </c>
      <c r="H40" s="30">
        <v>35</v>
      </c>
      <c r="I40" s="30">
        <v>56.630434999999999</v>
      </c>
    </row>
    <row r="41" spans="1:9" x14ac:dyDescent="0.2">
      <c r="A41" s="19" t="s">
        <v>863</v>
      </c>
      <c r="B41" s="20">
        <v>219</v>
      </c>
      <c r="C41" s="20">
        <v>15</v>
      </c>
      <c r="D41" s="20">
        <v>19</v>
      </c>
      <c r="E41" s="20">
        <v>12</v>
      </c>
      <c r="F41" s="20">
        <v>153</v>
      </c>
      <c r="G41" s="20">
        <v>20</v>
      </c>
      <c r="H41" s="20">
        <v>34</v>
      </c>
      <c r="I41" s="20">
        <v>165</v>
      </c>
    </row>
    <row r="42" spans="1:9" x14ac:dyDescent="0.2">
      <c r="A42" s="21" t="s">
        <v>126</v>
      </c>
      <c r="B42" s="30">
        <v>100</v>
      </c>
      <c r="C42" s="30">
        <v>6.8493149999999998</v>
      </c>
      <c r="D42" s="30">
        <v>8.6757989999999996</v>
      </c>
      <c r="E42" s="30">
        <v>5.4794520000000002</v>
      </c>
      <c r="F42" s="30">
        <v>69.863014000000007</v>
      </c>
      <c r="G42" s="30">
        <v>9.1324199999999998</v>
      </c>
      <c r="H42" s="30">
        <v>15.525114</v>
      </c>
      <c r="I42" s="30">
        <v>75.342466000000002</v>
      </c>
    </row>
    <row r="43" spans="1:9" x14ac:dyDescent="0.2">
      <c r="A43" s="18" t="s">
        <v>864</v>
      </c>
      <c r="B43" s="17">
        <v>208</v>
      </c>
      <c r="C43" s="17">
        <v>71</v>
      </c>
      <c r="D43" s="17">
        <v>62</v>
      </c>
      <c r="E43" s="17">
        <v>29</v>
      </c>
      <c r="F43" s="17">
        <v>36</v>
      </c>
      <c r="G43" s="17">
        <v>10</v>
      </c>
      <c r="H43" s="17">
        <v>133</v>
      </c>
      <c r="I43" s="17">
        <v>65</v>
      </c>
    </row>
    <row r="44" spans="1:9" x14ac:dyDescent="0.2">
      <c r="A44" s="21" t="s">
        <v>126</v>
      </c>
      <c r="B44" s="30">
        <v>100</v>
      </c>
      <c r="C44" s="30">
        <v>34.134614999999997</v>
      </c>
      <c r="D44" s="30">
        <v>29.807691999999999</v>
      </c>
      <c r="E44" s="30">
        <v>13.942308000000001</v>
      </c>
      <c r="F44" s="30">
        <v>17.307691999999999</v>
      </c>
      <c r="G44" s="30">
        <v>4.8076920000000003</v>
      </c>
      <c r="H44" s="30">
        <v>63.942307999999997</v>
      </c>
      <c r="I44" s="30">
        <v>31.25</v>
      </c>
    </row>
    <row r="45" spans="1:9" x14ac:dyDescent="0.2">
      <c r="A45" s="19" t="s">
        <v>852</v>
      </c>
      <c r="B45" s="20">
        <v>220</v>
      </c>
      <c r="C45" s="20">
        <v>77</v>
      </c>
      <c r="D45" s="20">
        <v>53</v>
      </c>
      <c r="E45" s="20">
        <v>25</v>
      </c>
      <c r="F45" s="20">
        <v>54</v>
      </c>
      <c r="G45" s="20">
        <v>11</v>
      </c>
      <c r="H45" s="20">
        <v>130</v>
      </c>
      <c r="I45" s="20">
        <v>79</v>
      </c>
    </row>
    <row r="46" spans="1:9" x14ac:dyDescent="0.2">
      <c r="A46" s="21" t="s">
        <v>126</v>
      </c>
      <c r="B46" s="30">
        <v>100</v>
      </c>
      <c r="C46" s="30">
        <v>35</v>
      </c>
      <c r="D46" s="30">
        <v>24.090909</v>
      </c>
      <c r="E46" s="30">
        <v>11.363636</v>
      </c>
      <c r="F46" s="30">
        <v>24.545455</v>
      </c>
      <c r="G46" s="30">
        <v>5</v>
      </c>
      <c r="H46" s="30">
        <v>59.090909000000003</v>
      </c>
      <c r="I46" s="30">
        <v>35.909090999999997</v>
      </c>
    </row>
    <row r="47" spans="1:9" x14ac:dyDescent="0.2">
      <c r="A47" s="19" t="s">
        <v>853</v>
      </c>
      <c r="B47" s="20">
        <v>226</v>
      </c>
      <c r="C47" s="20">
        <v>62</v>
      </c>
      <c r="D47" s="20">
        <v>56</v>
      </c>
      <c r="E47" s="20">
        <v>29</v>
      </c>
      <c r="F47" s="20">
        <v>63</v>
      </c>
      <c r="G47" s="20">
        <v>16</v>
      </c>
      <c r="H47" s="20">
        <v>118</v>
      </c>
      <c r="I47" s="20">
        <v>92</v>
      </c>
    </row>
    <row r="48" spans="1:9" x14ac:dyDescent="0.2">
      <c r="A48" s="21" t="s">
        <v>126</v>
      </c>
      <c r="B48" s="30">
        <v>100</v>
      </c>
      <c r="C48" s="30">
        <v>27.433627999999999</v>
      </c>
      <c r="D48" s="30">
        <v>24.778760999999999</v>
      </c>
      <c r="E48" s="30">
        <v>12.831858</v>
      </c>
      <c r="F48" s="30">
        <v>27.876106</v>
      </c>
      <c r="G48" s="30">
        <v>7.0796460000000003</v>
      </c>
      <c r="H48" s="30">
        <v>52.212389000000002</v>
      </c>
      <c r="I48" s="30">
        <v>40.707965000000002</v>
      </c>
    </row>
    <row r="49" spans="1:9" x14ac:dyDescent="0.2">
      <c r="A49" s="19" t="s">
        <v>854</v>
      </c>
      <c r="B49" s="20">
        <v>211</v>
      </c>
      <c r="C49" s="20">
        <v>49</v>
      </c>
      <c r="D49" s="20">
        <v>47</v>
      </c>
      <c r="E49" s="20">
        <v>16</v>
      </c>
      <c r="F49" s="20">
        <v>83</v>
      </c>
      <c r="G49" s="20">
        <v>16</v>
      </c>
      <c r="H49" s="20">
        <v>96</v>
      </c>
      <c r="I49" s="20">
        <v>99</v>
      </c>
    </row>
    <row r="50" spans="1:9" x14ac:dyDescent="0.2">
      <c r="A50" s="21" t="s">
        <v>126</v>
      </c>
      <c r="B50" s="30">
        <v>100</v>
      </c>
      <c r="C50" s="30">
        <v>23.222749</v>
      </c>
      <c r="D50" s="30">
        <v>22.274882000000002</v>
      </c>
      <c r="E50" s="30">
        <v>7.5829380000000004</v>
      </c>
      <c r="F50" s="30">
        <v>39.336492999999997</v>
      </c>
      <c r="G50" s="30">
        <v>7.5829380000000004</v>
      </c>
      <c r="H50" s="30">
        <v>45.497630000000001</v>
      </c>
      <c r="I50" s="30">
        <v>46.919431000000003</v>
      </c>
    </row>
    <row r="51" spans="1:9" x14ac:dyDescent="0.2">
      <c r="A51" s="19" t="s">
        <v>855</v>
      </c>
      <c r="B51" s="20">
        <v>134</v>
      </c>
      <c r="C51" s="20">
        <v>26</v>
      </c>
      <c r="D51" s="20">
        <v>24</v>
      </c>
      <c r="E51" s="20">
        <v>8</v>
      </c>
      <c r="F51" s="20">
        <v>64</v>
      </c>
      <c r="G51" s="20">
        <v>12</v>
      </c>
      <c r="H51" s="20">
        <v>50</v>
      </c>
      <c r="I51" s="20">
        <v>72</v>
      </c>
    </row>
    <row r="52" spans="1:9" x14ac:dyDescent="0.2">
      <c r="A52" s="21" t="s">
        <v>126</v>
      </c>
      <c r="B52" s="30">
        <v>100</v>
      </c>
      <c r="C52" s="30">
        <v>19.402985000000001</v>
      </c>
      <c r="D52" s="30">
        <v>17.910447999999999</v>
      </c>
      <c r="E52" s="30">
        <v>5.9701490000000002</v>
      </c>
      <c r="F52" s="30">
        <v>47.761194000000003</v>
      </c>
      <c r="G52" s="30">
        <v>8.9552239999999994</v>
      </c>
      <c r="H52" s="30">
        <v>37.313433000000003</v>
      </c>
      <c r="I52" s="30">
        <v>53.731343000000003</v>
      </c>
    </row>
    <row r="53" spans="1:9" x14ac:dyDescent="0.2">
      <c r="A53" s="19" t="s">
        <v>856</v>
      </c>
      <c r="B53" s="20">
        <v>65</v>
      </c>
      <c r="C53" s="20">
        <v>6</v>
      </c>
      <c r="D53" s="20">
        <v>10</v>
      </c>
      <c r="E53" s="20">
        <v>6</v>
      </c>
      <c r="F53" s="20">
        <v>37</v>
      </c>
      <c r="G53" s="20">
        <v>6</v>
      </c>
      <c r="H53" s="20">
        <v>16</v>
      </c>
      <c r="I53" s="20">
        <v>43</v>
      </c>
    </row>
    <row r="54" spans="1:9" x14ac:dyDescent="0.2">
      <c r="A54" s="21" t="s">
        <v>126</v>
      </c>
      <c r="B54" s="30">
        <v>100</v>
      </c>
      <c r="C54" s="30">
        <v>9.2307690000000004</v>
      </c>
      <c r="D54" s="30">
        <v>15.384615</v>
      </c>
      <c r="E54" s="30">
        <v>9.2307690000000004</v>
      </c>
      <c r="F54" s="30">
        <v>56.923076999999999</v>
      </c>
      <c r="G54" s="30">
        <v>9.2307690000000004</v>
      </c>
      <c r="H54" s="30">
        <v>24.615385</v>
      </c>
      <c r="I54" s="30">
        <v>66.153846000000001</v>
      </c>
    </row>
    <row r="55" spans="1:9" x14ac:dyDescent="0.2">
      <c r="A55" s="19" t="s">
        <v>857</v>
      </c>
      <c r="B55" s="20">
        <v>25</v>
      </c>
      <c r="C55" s="20">
        <v>2</v>
      </c>
      <c r="D55" s="20">
        <v>2</v>
      </c>
      <c r="E55" s="20">
        <v>1</v>
      </c>
      <c r="F55" s="20">
        <v>17</v>
      </c>
      <c r="G55" s="20">
        <v>3</v>
      </c>
      <c r="H55" s="20">
        <v>4</v>
      </c>
      <c r="I55" s="20">
        <v>18</v>
      </c>
    </row>
    <row r="56" spans="1:9" x14ac:dyDescent="0.2">
      <c r="A56" s="21" t="s">
        <v>126</v>
      </c>
      <c r="B56" s="30">
        <v>100</v>
      </c>
      <c r="C56" s="30">
        <v>8</v>
      </c>
      <c r="D56" s="30">
        <v>8</v>
      </c>
      <c r="E56" s="30">
        <v>4</v>
      </c>
      <c r="F56" s="30">
        <v>68</v>
      </c>
      <c r="G56" s="30">
        <v>12</v>
      </c>
      <c r="H56" s="30">
        <v>16</v>
      </c>
      <c r="I56" s="30">
        <v>72</v>
      </c>
    </row>
    <row r="57" spans="1:9" x14ac:dyDescent="0.2">
      <c r="A57" s="19" t="s">
        <v>858</v>
      </c>
      <c r="B57" s="20">
        <v>3</v>
      </c>
      <c r="C57" s="20">
        <v>0</v>
      </c>
      <c r="D57" s="20">
        <v>0</v>
      </c>
      <c r="E57" s="20">
        <v>0</v>
      </c>
      <c r="F57" s="20">
        <v>3</v>
      </c>
      <c r="G57" s="20">
        <v>0</v>
      </c>
      <c r="H57" s="20">
        <v>0</v>
      </c>
      <c r="I57" s="20">
        <v>3</v>
      </c>
    </row>
    <row r="58" spans="1:9" x14ac:dyDescent="0.2">
      <c r="A58" s="21" t="s">
        <v>126</v>
      </c>
      <c r="B58" s="30">
        <v>100</v>
      </c>
      <c r="C58" s="30">
        <v>0</v>
      </c>
      <c r="D58" s="30">
        <v>0</v>
      </c>
      <c r="E58" s="30">
        <v>0</v>
      </c>
      <c r="F58" s="30">
        <v>100</v>
      </c>
      <c r="G58" s="30">
        <v>0</v>
      </c>
      <c r="H58" s="30">
        <v>0</v>
      </c>
      <c r="I58" s="30">
        <v>100</v>
      </c>
    </row>
    <row r="59" spans="1:9" x14ac:dyDescent="0.2">
      <c r="A59" s="19" t="s">
        <v>859</v>
      </c>
      <c r="B59" s="20">
        <v>446</v>
      </c>
      <c r="C59" s="20">
        <v>139</v>
      </c>
      <c r="D59" s="20">
        <v>109</v>
      </c>
      <c r="E59" s="20">
        <v>54</v>
      </c>
      <c r="F59" s="20">
        <v>117</v>
      </c>
      <c r="G59" s="20">
        <v>27</v>
      </c>
      <c r="H59" s="20">
        <v>248</v>
      </c>
      <c r="I59" s="20">
        <v>171</v>
      </c>
    </row>
    <row r="60" spans="1:9" x14ac:dyDescent="0.2">
      <c r="A60" s="21" t="s">
        <v>126</v>
      </c>
      <c r="B60" s="30">
        <v>100</v>
      </c>
      <c r="C60" s="30">
        <v>31.165918999999999</v>
      </c>
      <c r="D60" s="30">
        <v>24.439461999999999</v>
      </c>
      <c r="E60" s="30">
        <v>12.107623</v>
      </c>
      <c r="F60" s="30">
        <v>26.233184000000001</v>
      </c>
      <c r="G60" s="30">
        <v>6.0538119999999997</v>
      </c>
      <c r="H60" s="30">
        <v>55.605381000000001</v>
      </c>
      <c r="I60" s="30">
        <v>38.340806999999998</v>
      </c>
    </row>
    <row r="61" spans="1:9" x14ac:dyDescent="0.2">
      <c r="A61" s="19" t="s">
        <v>860</v>
      </c>
      <c r="B61" s="20">
        <v>345</v>
      </c>
      <c r="C61" s="20">
        <v>75</v>
      </c>
      <c r="D61" s="20">
        <v>71</v>
      </c>
      <c r="E61" s="20">
        <v>24</v>
      </c>
      <c r="F61" s="20">
        <v>147</v>
      </c>
      <c r="G61" s="20">
        <v>28</v>
      </c>
      <c r="H61" s="20">
        <v>146</v>
      </c>
      <c r="I61" s="20">
        <v>171</v>
      </c>
    </row>
    <row r="62" spans="1:9" x14ac:dyDescent="0.2">
      <c r="A62" s="21" t="s">
        <v>126</v>
      </c>
      <c r="B62" s="30">
        <v>100</v>
      </c>
      <c r="C62" s="30">
        <v>21.739129999999999</v>
      </c>
      <c r="D62" s="30">
        <v>20.579709999999999</v>
      </c>
      <c r="E62" s="30">
        <v>6.9565219999999997</v>
      </c>
      <c r="F62" s="30">
        <v>42.608696000000002</v>
      </c>
      <c r="G62" s="30">
        <v>8.1159420000000004</v>
      </c>
      <c r="H62" s="30">
        <v>42.318840999999999</v>
      </c>
      <c r="I62" s="30">
        <v>49.565216999999997</v>
      </c>
    </row>
    <row r="63" spans="1:9" x14ac:dyDescent="0.2">
      <c r="A63" s="19" t="s">
        <v>861</v>
      </c>
      <c r="B63" s="20">
        <v>884</v>
      </c>
      <c r="C63" s="20">
        <v>222</v>
      </c>
      <c r="D63" s="20">
        <v>192</v>
      </c>
      <c r="E63" s="20">
        <v>85</v>
      </c>
      <c r="F63" s="20">
        <v>321</v>
      </c>
      <c r="G63" s="20">
        <v>64</v>
      </c>
      <c r="H63" s="20">
        <v>414</v>
      </c>
      <c r="I63" s="20">
        <v>406</v>
      </c>
    </row>
    <row r="64" spans="1:9" x14ac:dyDescent="0.2">
      <c r="A64" s="21" t="s">
        <v>126</v>
      </c>
      <c r="B64" s="30">
        <v>100</v>
      </c>
      <c r="C64" s="30">
        <v>25.113122000000001</v>
      </c>
      <c r="D64" s="30">
        <v>21.719456999999998</v>
      </c>
      <c r="E64" s="30">
        <v>9.6153849999999998</v>
      </c>
      <c r="F64" s="30">
        <v>36.312216999999997</v>
      </c>
      <c r="G64" s="30">
        <v>7.2398189999999998</v>
      </c>
      <c r="H64" s="30">
        <v>46.832579000000003</v>
      </c>
      <c r="I64" s="30">
        <v>45.927602</v>
      </c>
    </row>
    <row r="65" spans="1:9" x14ac:dyDescent="0.2">
      <c r="A65" s="19" t="s">
        <v>862</v>
      </c>
      <c r="B65" s="20">
        <v>438</v>
      </c>
      <c r="C65" s="20">
        <v>83</v>
      </c>
      <c r="D65" s="20">
        <v>83</v>
      </c>
      <c r="E65" s="20">
        <v>31</v>
      </c>
      <c r="F65" s="20">
        <v>204</v>
      </c>
      <c r="G65" s="20">
        <v>37</v>
      </c>
      <c r="H65" s="20">
        <v>166</v>
      </c>
      <c r="I65" s="20">
        <v>235</v>
      </c>
    </row>
    <row r="66" spans="1:9" x14ac:dyDescent="0.2">
      <c r="A66" s="21" t="s">
        <v>126</v>
      </c>
      <c r="B66" s="30">
        <v>100</v>
      </c>
      <c r="C66" s="30">
        <v>18.949771999999999</v>
      </c>
      <c r="D66" s="30">
        <v>18.949771999999999</v>
      </c>
      <c r="E66" s="30">
        <v>7.0776260000000004</v>
      </c>
      <c r="F66" s="30">
        <v>46.575341999999999</v>
      </c>
      <c r="G66" s="30">
        <v>8.4474889999999991</v>
      </c>
      <c r="H66" s="30">
        <v>37.899543000000001</v>
      </c>
      <c r="I66" s="30">
        <v>53.652968000000001</v>
      </c>
    </row>
    <row r="67" spans="1:9" x14ac:dyDescent="0.2">
      <c r="A67" s="19" t="s">
        <v>863</v>
      </c>
      <c r="B67" s="20">
        <v>93</v>
      </c>
      <c r="C67" s="20">
        <v>8</v>
      </c>
      <c r="D67" s="20">
        <v>12</v>
      </c>
      <c r="E67" s="20">
        <v>7</v>
      </c>
      <c r="F67" s="20">
        <v>57</v>
      </c>
      <c r="G67" s="20">
        <v>9</v>
      </c>
      <c r="H67" s="20">
        <v>20</v>
      </c>
      <c r="I67" s="20">
        <v>64</v>
      </c>
    </row>
    <row r="68" spans="1:9" x14ac:dyDescent="0.2">
      <c r="A68" s="21" t="s">
        <v>126</v>
      </c>
      <c r="B68" s="30">
        <v>100</v>
      </c>
      <c r="C68" s="30">
        <v>8.6021509999999992</v>
      </c>
      <c r="D68" s="30">
        <v>12.903226</v>
      </c>
      <c r="E68" s="30">
        <v>7.5268819999999996</v>
      </c>
      <c r="F68" s="30">
        <v>61.290323000000001</v>
      </c>
      <c r="G68" s="30">
        <v>9.6774190000000004</v>
      </c>
      <c r="H68" s="30">
        <v>21.505375999999998</v>
      </c>
      <c r="I68" s="30">
        <v>68.817204000000004</v>
      </c>
    </row>
    <row r="69" spans="1:9" x14ac:dyDescent="0.2">
      <c r="A69" s="18" t="s">
        <v>865</v>
      </c>
      <c r="B69" s="17">
        <v>178</v>
      </c>
      <c r="C69" s="17">
        <v>73</v>
      </c>
      <c r="D69" s="17">
        <v>52</v>
      </c>
      <c r="E69" s="17">
        <v>18</v>
      </c>
      <c r="F69" s="17">
        <v>27</v>
      </c>
      <c r="G69" s="17">
        <v>8</v>
      </c>
      <c r="H69" s="17">
        <v>125</v>
      </c>
      <c r="I69" s="17">
        <v>45</v>
      </c>
    </row>
    <row r="70" spans="1:9" x14ac:dyDescent="0.2">
      <c r="A70" s="21" t="s">
        <v>126</v>
      </c>
      <c r="B70" s="30">
        <v>100</v>
      </c>
      <c r="C70" s="30">
        <v>41.011235999999997</v>
      </c>
      <c r="D70" s="30">
        <v>29.213483</v>
      </c>
      <c r="E70" s="30">
        <v>10.112360000000001</v>
      </c>
      <c r="F70" s="30">
        <v>15.168539000000001</v>
      </c>
      <c r="G70" s="30">
        <v>4.4943819999999999</v>
      </c>
      <c r="H70" s="30">
        <v>70.224718999999993</v>
      </c>
      <c r="I70" s="30">
        <v>25.280899000000002</v>
      </c>
    </row>
    <row r="71" spans="1:9" x14ac:dyDescent="0.2">
      <c r="A71" s="19" t="s">
        <v>852</v>
      </c>
      <c r="B71" s="20">
        <v>212</v>
      </c>
      <c r="C71" s="20">
        <v>64</v>
      </c>
      <c r="D71" s="20">
        <v>67</v>
      </c>
      <c r="E71" s="20">
        <v>20</v>
      </c>
      <c r="F71" s="20">
        <v>47</v>
      </c>
      <c r="G71" s="20">
        <v>14</v>
      </c>
      <c r="H71" s="20">
        <v>131</v>
      </c>
      <c r="I71" s="20">
        <v>67</v>
      </c>
    </row>
    <row r="72" spans="1:9" x14ac:dyDescent="0.2">
      <c r="A72" s="21" t="s">
        <v>126</v>
      </c>
      <c r="B72" s="30">
        <v>100</v>
      </c>
      <c r="C72" s="30">
        <v>30.188679</v>
      </c>
      <c r="D72" s="30">
        <v>31.603774000000001</v>
      </c>
      <c r="E72" s="30">
        <v>9.4339619999999993</v>
      </c>
      <c r="F72" s="30">
        <v>22.169810999999999</v>
      </c>
      <c r="G72" s="30">
        <v>6.6037739999999996</v>
      </c>
      <c r="H72" s="30">
        <v>61.792453000000002</v>
      </c>
      <c r="I72" s="30">
        <v>31.603774000000001</v>
      </c>
    </row>
    <row r="73" spans="1:9" x14ac:dyDescent="0.2">
      <c r="A73" s="19" t="s">
        <v>853</v>
      </c>
      <c r="B73" s="20">
        <v>223</v>
      </c>
      <c r="C73" s="20">
        <v>49</v>
      </c>
      <c r="D73" s="20">
        <v>68</v>
      </c>
      <c r="E73" s="20">
        <v>22</v>
      </c>
      <c r="F73" s="20">
        <v>76</v>
      </c>
      <c r="G73" s="20">
        <v>8</v>
      </c>
      <c r="H73" s="20">
        <v>117</v>
      </c>
      <c r="I73" s="20">
        <v>98</v>
      </c>
    </row>
    <row r="74" spans="1:9" x14ac:dyDescent="0.2">
      <c r="A74" s="21" t="s">
        <v>126</v>
      </c>
      <c r="B74" s="30">
        <v>100</v>
      </c>
      <c r="C74" s="30">
        <v>21.973094</v>
      </c>
      <c r="D74" s="30">
        <v>30.493274</v>
      </c>
      <c r="E74" s="30">
        <v>9.8654709999999994</v>
      </c>
      <c r="F74" s="30">
        <v>34.080717</v>
      </c>
      <c r="G74" s="30">
        <v>3.5874440000000001</v>
      </c>
      <c r="H74" s="30">
        <v>52.466368000000003</v>
      </c>
      <c r="I74" s="30">
        <v>43.946187999999999</v>
      </c>
    </row>
    <row r="75" spans="1:9" x14ac:dyDescent="0.2">
      <c r="A75" s="19" t="s">
        <v>854</v>
      </c>
      <c r="B75" s="20">
        <v>216</v>
      </c>
      <c r="C75" s="20">
        <v>40</v>
      </c>
      <c r="D75" s="20">
        <v>60</v>
      </c>
      <c r="E75" s="20">
        <v>15</v>
      </c>
      <c r="F75" s="20">
        <v>88</v>
      </c>
      <c r="G75" s="20">
        <v>13</v>
      </c>
      <c r="H75" s="20">
        <v>100</v>
      </c>
      <c r="I75" s="20">
        <v>103</v>
      </c>
    </row>
    <row r="76" spans="1:9" x14ac:dyDescent="0.2">
      <c r="A76" s="21" t="s">
        <v>126</v>
      </c>
      <c r="B76" s="30">
        <v>100</v>
      </c>
      <c r="C76" s="30">
        <v>18.518519000000001</v>
      </c>
      <c r="D76" s="30">
        <v>27.777778000000001</v>
      </c>
      <c r="E76" s="30">
        <v>6.9444439999999998</v>
      </c>
      <c r="F76" s="30">
        <v>40.740741</v>
      </c>
      <c r="G76" s="30">
        <v>6.0185190000000004</v>
      </c>
      <c r="H76" s="30">
        <v>46.296295999999998</v>
      </c>
      <c r="I76" s="30">
        <v>47.685184999999997</v>
      </c>
    </row>
    <row r="77" spans="1:9" x14ac:dyDescent="0.2">
      <c r="A77" s="19" t="s">
        <v>855</v>
      </c>
      <c r="B77" s="20">
        <v>140</v>
      </c>
      <c r="C77" s="20">
        <v>19</v>
      </c>
      <c r="D77" s="20">
        <v>23</v>
      </c>
      <c r="E77" s="20">
        <v>11</v>
      </c>
      <c r="F77" s="20">
        <v>71</v>
      </c>
      <c r="G77" s="20">
        <v>16</v>
      </c>
      <c r="H77" s="20">
        <v>42</v>
      </c>
      <c r="I77" s="20">
        <v>82</v>
      </c>
    </row>
    <row r="78" spans="1:9" x14ac:dyDescent="0.2">
      <c r="A78" s="21" t="s">
        <v>126</v>
      </c>
      <c r="B78" s="30">
        <v>100</v>
      </c>
      <c r="C78" s="30">
        <v>13.571429</v>
      </c>
      <c r="D78" s="30">
        <v>16.428571000000002</v>
      </c>
      <c r="E78" s="30">
        <v>7.8571429999999998</v>
      </c>
      <c r="F78" s="30">
        <v>50.714286000000001</v>
      </c>
      <c r="G78" s="30">
        <v>11.428571</v>
      </c>
      <c r="H78" s="30">
        <v>30</v>
      </c>
      <c r="I78" s="30">
        <v>58.571429000000002</v>
      </c>
    </row>
    <row r="79" spans="1:9" x14ac:dyDescent="0.2">
      <c r="A79" s="19" t="s">
        <v>856</v>
      </c>
      <c r="B79" s="20">
        <v>72</v>
      </c>
      <c r="C79" s="20">
        <v>5</v>
      </c>
      <c r="D79" s="20">
        <v>6</v>
      </c>
      <c r="E79" s="20">
        <v>2</v>
      </c>
      <c r="F79" s="20">
        <v>51</v>
      </c>
      <c r="G79" s="20">
        <v>8</v>
      </c>
      <c r="H79" s="20">
        <v>11</v>
      </c>
      <c r="I79" s="20">
        <v>53</v>
      </c>
    </row>
    <row r="80" spans="1:9" x14ac:dyDescent="0.2">
      <c r="A80" s="21" t="s">
        <v>126</v>
      </c>
      <c r="B80" s="30">
        <v>100</v>
      </c>
      <c r="C80" s="30">
        <v>6.9444439999999998</v>
      </c>
      <c r="D80" s="30">
        <v>8.3333329999999997</v>
      </c>
      <c r="E80" s="30">
        <v>2.7777780000000001</v>
      </c>
      <c r="F80" s="30">
        <v>70.833332999999996</v>
      </c>
      <c r="G80" s="30">
        <v>11.111110999999999</v>
      </c>
      <c r="H80" s="30">
        <v>15.277778</v>
      </c>
      <c r="I80" s="30">
        <v>73.611110999999994</v>
      </c>
    </row>
    <row r="81" spans="1:9" x14ac:dyDescent="0.2">
      <c r="A81" s="19" t="s">
        <v>857</v>
      </c>
      <c r="B81" s="20">
        <v>46</v>
      </c>
      <c r="C81" s="20">
        <v>2</v>
      </c>
      <c r="D81" s="20">
        <v>1</v>
      </c>
      <c r="E81" s="20">
        <v>3</v>
      </c>
      <c r="F81" s="20">
        <v>37</v>
      </c>
      <c r="G81" s="20">
        <v>3</v>
      </c>
      <c r="H81" s="20">
        <v>3</v>
      </c>
      <c r="I81" s="20">
        <v>40</v>
      </c>
    </row>
    <row r="82" spans="1:9" x14ac:dyDescent="0.2">
      <c r="A82" s="21" t="s">
        <v>126</v>
      </c>
      <c r="B82" s="30">
        <v>100</v>
      </c>
      <c r="C82" s="30">
        <v>4.3478260000000004</v>
      </c>
      <c r="D82" s="30">
        <v>2.1739130000000002</v>
      </c>
      <c r="E82" s="30">
        <v>6.5217390000000002</v>
      </c>
      <c r="F82" s="30">
        <v>80.434782999999996</v>
      </c>
      <c r="G82" s="30">
        <v>6.5217390000000002</v>
      </c>
      <c r="H82" s="30">
        <v>6.5217390000000002</v>
      </c>
      <c r="I82" s="30">
        <v>86.956522000000007</v>
      </c>
    </row>
    <row r="83" spans="1:9" x14ac:dyDescent="0.2">
      <c r="A83" s="19" t="s">
        <v>858</v>
      </c>
      <c r="B83" s="20">
        <v>8</v>
      </c>
      <c r="C83" s="20">
        <v>0</v>
      </c>
      <c r="D83" s="20">
        <v>0</v>
      </c>
      <c r="E83" s="20">
        <v>0</v>
      </c>
      <c r="F83" s="20">
        <v>8</v>
      </c>
      <c r="G83" s="20">
        <v>0</v>
      </c>
      <c r="H83" s="20">
        <v>0</v>
      </c>
      <c r="I83" s="20">
        <v>8</v>
      </c>
    </row>
    <row r="84" spans="1:9" x14ac:dyDescent="0.2">
      <c r="A84" s="21" t="s">
        <v>126</v>
      </c>
      <c r="B84" s="30">
        <v>100</v>
      </c>
      <c r="C84" s="30">
        <v>0</v>
      </c>
      <c r="D84" s="30">
        <v>0</v>
      </c>
      <c r="E84" s="30">
        <v>0</v>
      </c>
      <c r="F84" s="30">
        <v>100</v>
      </c>
      <c r="G84" s="30">
        <v>0</v>
      </c>
      <c r="H84" s="30">
        <v>0</v>
      </c>
      <c r="I84" s="30">
        <v>100</v>
      </c>
    </row>
    <row r="85" spans="1:9" x14ac:dyDescent="0.2">
      <c r="A85" s="19" t="s">
        <v>859</v>
      </c>
      <c r="B85" s="20">
        <v>435</v>
      </c>
      <c r="C85" s="20">
        <v>113</v>
      </c>
      <c r="D85" s="20">
        <v>135</v>
      </c>
      <c r="E85" s="20">
        <v>42</v>
      </c>
      <c r="F85" s="20">
        <v>123</v>
      </c>
      <c r="G85" s="20">
        <v>22</v>
      </c>
      <c r="H85" s="20">
        <v>248</v>
      </c>
      <c r="I85" s="20">
        <v>165</v>
      </c>
    </row>
    <row r="86" spans="1:9" x14ac:dyDescent="0.2">
      <c r="A86" s="21" t="s">
        <v>126</v>
      </c>
      <c r="B86" s="30">
        <v>100</v>
      </c>
      <c r="C86" s="30">
        <v>25.977011000000001</v>
      </c>
      <c r="D86" s="30">
        <v>31.034483000000002</v>
      </c>
      <c r="E86" s="30">
        <v>9.6551720000000003</v>
      </c>
      <c r="F86" s="30">
        <v>28.275862</v>
      </c>
      <c r="G86" s="30">
        <v>5.0574709999999996</v>
      </c>
      <c r="H86" s="30">
        <v>57.011493999999999</v>
      </c>
      <c r="I86" s="30">
        <v>37.931033999999997</v>
      </c>
    </row>
    <row r="87" spans="1:9" x14ac:dyDescent="0.2">
      <c r="A87" s="19" t="s">
        <v>860</v>
      </c>
      <c r="B87" s="20">
        <v>356</v>
      </c>
      <c r="C87" s="20">
        <v>59</v>
      </c>
      <c r="D87" s="20">
        <v>83</v>
      </c>
      <c r="E87" s="20">
        <v>26</v>
      </c>
      <c r="F87" s="20">
        <v>159</v>
      </c>
      <c r="G87" s="20">
        <v>29</v>
      </c>
      <c r="H87" s="20">
        <v>142</v>
      </c>
      <c r="I87" s="20">
        <v>185</v>
      </c>
    </row>
    <row r="88" spans="1:9" x14ac:dyDescent="0.2">
      <c r="A88" s="21" t="s">
        <v>126</v>
      </c>
      <c r="B88" s="30">
        <v>100</v>
      </c>
      <c r="C88" s="30">
        <v>16.573034</v>
      </c>
      <c r="D88" s="30">
        <v>23.314606999999999</v>
      </c>
      <c r="E88" s="30">
        <v>7.3033710000000003</v>
      </c>
      <c r="F88" s="30">
        <v>44.662920999999997</v>
      </c>
      <c r="G88" s="30">
        <v>8.1460670000000004</v>
      </c>
      <c r="H88" s="30">
        <v>39.887639999999998</v>
      </c>
      <c r="I88" s="30">
        <v>51.966292000000003</v>
      </c>
    </row>
    <row r="89" spans="1:9" x14ac:dyDescent="0.2">
      <c r="A89" s="19" t="s">
        <v>861</v>
      </c>
      <c r="B89" s="20">
        <v>917</v>
      </c>
      <c r="C89" s="20">
        <v>179</v>
      </c>
      <c r="D89" s="20">
        <v>225</v>
      </c>
      <c r="E89" s="20">
        <v>73</v>
      </c>
      <c r="F89" s="20">
        <v>378</v>
      </c>
      <c r="G89" s="20">
        <v>62</v>
      </c>
      <c r="H89" s="20">
        <v>404</v>
      </c>
      <c r="I89" s="20">
        <v>451</v>
      </c>
    </row>
    <row r="90" spans="1:9" x14ac:dyDescent="0.2">
      <c r="A90" s="21" t="s">
        <v>126</v>
      </c>
      <c r="B90" s="30">
        <v>100</v>
      </c>
      <c r="C90" s="30">
        <v>19.520174000000001</v>
      </c>
      <c r="D90" s="30">
        <v>24.536532000000001</v>
      </c>
      <c r="E90" s="30">
        <v>7.9607419999999998</v>
      </c>
      <c r="F90" s="30">
        <v>41.221373999999997</v>
      </c>
      <c r="G90" s="30">
        <v>6.7611780000000001</v>
      </c>
      <c r="H90" s="30">
        <v>44.056707000000003</v>
      </c>
      <c r="I90" s="30">
        <v>49.182116000000001</v>
      </c>
    </row>
    <row r="91" spans="1:9" x14ac:dyDescent="0.2">
      <c r="A91" s="19" t="s">
        <v>862</v>
      </c>
      <c r="B91" s="20">
        <v>482</v>
      </c>
      <c r="C91" s="20">
        <v>66</v>
      </c>
      <c r="D91" s="20">
        <v>90</v>
      </c>
      <c r="E91" s="20">
        <v>31</v>
      </c>
      <c r="F91" s="20">
        <v>255</v>
      </c>
      <c r="G91" s="20">
        <v>40</v>
      </c>
      <c r="H91" s="20">
        <v>156</v>
      </c>
      <c r="I91" s="20">
        <v>286</v>
      </c>
    </row>
    <row r="92" spans="1:9" x14ac:dyDescent="0.2">
      <c r="A92" s="21" t="s">
        <v>126</v>
      </c>
      <c r="B92" s="30">
        <v>100</v>
      </c>
      <c r="C92" s="30">
        <v>13.692945999999999</v>
      </c>
      <c r="D92" s="30">
        <v>18.672198999999999</v>
      </c>
      <c r="E92" s="30">
        <v>6.4315350000000002</v>
      </c>
      <c r="F92" s="30">
        <v>52.904564000000001</v>
      </c>
      <c r="G92" s="30">
        <v>8.2987549999999999</v>
      </c>
      <c r="H92" s="30">
        <v>32.365144999999998</v>
      </c>
      <c r="I92" s="30">
        <v>59.336100000000002</v>
      </c>
    </row>
    <row r="93" spans="1:9" x14ac:dyDescent="0.2">
      <c r="A93" s="19" t="s">
        <v>863</v>
      </c>
      <c r="B93" s="20">
        <v>126</v>
      </c>
      <c r="C93" s="20">
        <v>7</v>
      </c>
      <c r="D93" s="20">
        <v>7</v>
      </c>
      <c r="E93" s="20">
        <v>5</v>
      </c>
      <c r="F93" s="20">
        <v>96</v>
      </c>
      <c r="G93" s="20">
        <v>11</v>
      </c>
      <c r="H93" s="20">
        <v>14</v>
      </c>
      <c r="I93" s="20">
        <v>101</v>
      </c>
    </row>
    <row r="94" spans="1:9" x14ac:dyDescent="0.2">
      <c r="A94" s="21" t="s">
        <v>126</v>
      </c>
      <c r="B94" s="30">
        <v>100</v>
      </c>
      <c r="C94" s="30">
        <v>5.5555560000000002</v>
      </c>
      <c r="D94" s="30">
        <v>5.5555560000000002</v>
      </c>
      <c r="E94" s="30">
        <v>3.9682539999999999</v>
      </c>
      <c r="F94" s="30">
        <v>76.190476000000004</v>
      </c>
      <c r="G94" s="30">
        <v>8.7301590000000004</v>
      </c>
      <c r="H94" s="30">
        <v>11.111110999999999</v>
      </c>
      <c r="I94" s="30">
        <v>80.158730000000006</v>
      </c>
    </row>
    <row r="95" spans="1:9" x14ac:dyDescent="0.2">
      <c r="A95" s="18" t="s">
        <v>866</v>
      </c>
      <c r="B95" s="18"/>
      <c r="C95" s="18"/>
      <c r="D95" s="18"/>
      <c r="E95" s="18"/>
      <c r="F95" s="18"/>
      <c r="G95" s="18"/>
      <c r="H95" s="18"/>
      <c r="I95" s="18"/>
    </row>
    <row r="96" spans="1:9" x14ac:dyDescent="0.2">
      <c r="A96" s="19" t="s">
        <v>130</v>
      </c>
      <c r="B96" s="20">
        <v>151</v>
      </c>
      <c r="C96" s="20">
        <v>37</v>
      </c>
      <c r="D96" s="20">
        <v>33</v>
      </c>
      <c r="E96" s="20">
        <v>13</v>
      </c>
      <c r="F96" s="20">
        <v>62</v>
      </c>
      <c r="G96" s="20">
        <v>6</v>
      </c>
      <c r="H96" s="20">
        <v>70</v>
      </c>
      <c r="I96" s="20">
        <v>75</v>
      </c>
    </row>
    <row r="97" spans="1:9" x14ac:dyDescent="0.2">
      <c r="A97" s="21" t="s">
        <v>126</v>
      </c>
      <c r="B97" s="30">
        <v>100</v>
      </c>
      <c r="C97" s="30">
        <v>24.503311</v>
      </c>
      <c r="D97" s="30">
        <v>21.854305</v>
      </c>
      <c r="E97" s="30">
        <v>8.6092720000000007</v>
      </c>
      <c r="F97" s="30">
        <v>41.059603000000003</v>
      </c>
      <c r="G97" s="30">
        <v>3.9735100000000001</v>
      </c>
      <c r="H97" s="30">
        <v>46.357616</v>
      </c>
      <c r="I97" s="30">
        <v>49.668874000000002</v>
      </c>
    </row>
    <row r="98" spans="1:9" x14ac:dyDescent="0.2">
      <c r="A98" s="19" t="s">
        <v>131</v>
      </c>
      <c r="B98" s="20">
        <v>1446</v>
      </c>
      <c r="C98" s="20">
        <v>417</v>
      </c>
      <c r="D98" s="20">
        <v>399</v>
      </c>
      <c r="E98" s="20">
        <v>143</v>
      </c>
      <c r="F98" s="20">
        <v>439</v>
      </c>
      <c r="G98" s="20">
        <v>48</v>
      </c>
      <c r="H98" s="20">
        <v>816</v>
      </c>
      <c r="I98" s="20">
        <v>582</v>
      </c>
    </row>
    <row r="99" spans="1:9" x14ac:dyDescent="0.2">
      <c r="A99" s="21" t="s">
        <v>126</v>
      </c>
      <c r="B99" s="30">
        <v>100</v>
      </c>
      <c r="C99" s="30">
        <v>28.838173999999999</v>
      </c>
      <c r="D99" s="30">
        <v>27.593361000000002</v>
      </c>
      <c r="E99" s="30">
        <v>9.8893500000000003</v>
      </c>
      <c r="F99" s="30">
        <v>30.359613</v>
      </c>
      <c r="G99" s="30">
        <v>3.319502</v>
      </c>
      <c r="H99" s="30">
        <v>56.431534999999997</v>
      </c>
      <c r="I99" s="30">
        <v>40.248963000000003</v>
      </c>
    </row>
    <row r="100" spans="1:9" x14ac:dyDescent="0.2">
      <c r="A100" s="19" t="s">
        <v>392</v>
      </c>
      <c r="B100" s="20">
        <v>150</v>
      </c>
      <c r="C100" s="20">
        <v>33</v>
      </c>
      <c r="D100" s="20">
        <v>34</v>
      </c>
      <c r="E100" s="20">
        <v>17</v>
      </c>
      <c r="F100" s="20">
        <v>58</v>
      </c>
      <c r="G100" s="20">
        <v>8</v>
      </c>
      <c r="H100" s="20">
        <v>67</v>
      </c>
      <c r="I100" s="20">
        <v>75</v>
      </c>
    </row>
    <row r="101" spans="1:9" x14ac:dyDescent="0.2">
      <c r="A101" s="21" t="s">
        <v>126</v>
      </c>
      <c r="B101" s="30">
        <v>100</v>
      </c>
      <c r="C101" s="30">
        <v>22</v>
      </c>
      <c r="D101" s="30">
        <v>22.666667</v>
      </c>
      <c r="E101" s="30">
        <v>11.333333</v>
      </c>
      <c r="F101" s="30">
        <v>38.666666999999997</v>
      </c>
      <c r="G101" s="30">
        <v>5.3333329999999997</v>
      </c>
      <c r="H101" s="30">
        <v>44.666666999999997</v>
      </c>
      <c r="I101" s="30">
        <v>50</v>
      </c>
    </row>
    <row r="102" spans="1:9" x14ac:dyDescent="0.2">
      <c r="A102" s="19" t="s">
        <v>132</v>
      </c>
      <c r="B102" s="20">
        <v>372</v>
      </c>
      <c r="C102" s="20">
        <v>58</v>
      </c>
      <c r="D102" s="20">
        <v>63</v>
      </c>
      <c r="E102" s="20">
        <v>31</v>
      </c>
      <c r="F102" s="20">
        <v>199</v>
      </c>
      <c r="G102" s="20">
        <v>21</v>
      </c>
      <c r="H102" s="20">
        <v>121</v>
      </c>
      <c r="I102" s="20">
        <v>230</v>
      </c>
    </row>
    <row r="103" spans="1:9" x14ac:dyDescent="0.2">
      <c r="A103" s="21" t="s">
        <v>126</v>
      </c>
      <c r="B103" s="30">
        <v>100</v>
      </c>
      <c r="C103" s="30">
        <v>15.591398</v>
      </c>
      <c r="D103" s="30">
        <v>16.935483999999999</v>
      </c>
      <c r="E103" s="30">
        <v>8.3333329999999997</v>
      </c>
      <c r="F103" s="30">
        <v>53.494624000000002</v>
      </c>
      <c r="G103" s="30">
        <v>5.6451609999999999</v>
      </c>
      <c r="H103" s="30">
        <v>32.526882000000001</v>
      </c>
      <c r="I103" s="30">
        <v>61.827956999999998</v>
      </c>
    </row>
    <row r="104" spans="1:9" x14ac:dyDescent="0.2">
      <c r="A104" s="19" t="s">
        <v>867</v>
      </c>
      <c r="B104" s="20">
        <v>69</v>
      </c>
      <c r="C104" s="20">
        <v>1</v>
      </c>
      <c r="D104" s="20">
        <v>2</v>
      </c>
      <c r="E104" s="20">
        <v>1</v>
      </c>
      <c r="F104" s="20">
        <v>4</v>
      </c>
      <c r="G104" s="20">
        <v>61</v>
      </c>
      <c r="H104" s="20">
        <v>3</v>
      </c>
      <c r="I104" s="20">
        <v>5</v>
      </c>
    </row>
    <row r="105" spans="1:9" x14ac:dyDescent="0.2">
      <c r="A105" s="21" t="s">
        <v>126</v>
      </c>
      <c r="B105" s="30">
        <v>100</v>
      </c>
      <c r="C105" s="30">
        <v>1.4492750000000001</v>
      </c>
      <c r="D105" s="30">
        <v>2.8985509999999999</v>
      </c>
      <c r="E105" s="30">
        <v>1.4492750000000001</v>
      </c>
      <c r="F105" s="30">
        <v>5.7971009999999996</v>
      </c>
      <c r="G105" s="30">
        <v>88.405797000000007</v>
      </c>
      <c r="H105" s="30">
        <v>4.3478260000000004</v>
      </c>
      <c r="I105" s="30">
        <v>7.2463769999999998</v>
      </c>
    </row>
    <row r="106" spans="1:9" x14ac:dyDescent="0.2">
      <c r="A106" s="18" t="s">
        <v>133</v>
      </c>
      <c r="B106" s="17">
        <v>92</v>
      </c>
      <c r="C106" s="17">
        <v>22</v>
      </c>
      <c r="D106" s="17">
        <v>14</v>
      </c>
      <c r="E106" s="17">
        <v>12</v>
      </c>
      <c r="F106" s="17">
        <v>39</v>
      </c>
      <c r="G106" s="17">
        <v>5</v>
      </c>
      <c r="H106" s="17">
        <v>36</v>
      </c>
      <c r="I106" s="17">
        <v>51</v>
      </c>
    </row>
    <row r="107" spans="1:9" x14ac:dyDescent="0.2">
      <c r="A107" s="21" t="s">
        <v>126</v>
      </c>
      <c r="B107" s="30">
        <v>100</v>
      </c>
      <c r="C107" s="30">
        <v>23.913042999999998</v>
      </c>
      <c r="D107" s="30">
        <v>15.217390999999999</v>
      </c>
      <c r="E107" s="30">
        <v>13.043478</v>
      </c>
      <c r="F107" s="30">
        <v>42.391303999999998</v>
      </c>
      <c r="G107" s="30">
        <v>5.4347830000000004</v>
      </c>
      <c r="H107" s="30">
        <v>39.130434999999999</v>
      </c>
      <c r="I107" s="30">
        <v>55.434783000000003</v>
      </c>
    </row>
    <row r="108" spans="1:9" x14ac:dyDescent="0.2">
      <c r="A108" s="19" t="s">
        <v>134</v>
      </c>
      <c r="B108" s="20">
        <v>813</v>
      </c>
      <c r="C108" s="20">
        <v>239</v>
      </c>
      <c r="D108" s="20">
        <v>218</v>
      </c>
      <c r="E108" s="20">
        <v>87</v>
      </c>
      <c r="F108" s="20">
        <v>245</v>
      </c>
      <c r="G108" s="20">
        <v>24</v>
      </c>
      <c r="H108" s="20">
        <v>457</v>
      </c>
      <c r="I108" s="20">
        <v>332</v>
      </c>
    </row>
    <row r="109" spans="1:9" x14ac:dyDescent="0.2">
      <c r="A109" s="21" t="s">
        <v>126</v>
      </c>
      <c r="B109" s="30">
        <v>100</v>
      </c>
      <c r="C109" s="30">
        <v>29.397293999999999</v>
      </c>
      <c r="D109" s="30">
        <v>26.814267999999998</v>
      </c>
      <c r="E109" s="30">
        <v>10.701107</v>
      </c>
      <c r="F109" s="30">
        <v>30.135300999999998</v>
      </c>
      <c r="G109" s="30">
        <v>2.9520300000000002</v>
      </c>
      <c r="H109" s="30">
        <v>56.211562000000001</v>
      </c>
      <c r="I109" s="30">
        <v>40.836407999999999</v>
      </c>
    </row>
    <row r="110" spans="1:9" x14ac:dyDescent="0.2">
      <c r="A110" s="19" t="s">
        <v>393</v>
      </c>
      <c r="B110" s="20">
        <v>65</v>
      </c>
      <c r="C110" s="20">
        <v>16</v>
      </c>
      <c r="D110" s="20">
        <v>7</v>
      </c>
      <c r="E110" s="20">
        <v>10</v>
      </c>
      <c r="F110" s="20">
        <v>29</v>
      </c>
      <c r="G110" s="20">
        <v>3</v>
      </c>
      <c r="H110" s="20">
        <v>23</v>
      </c>
      <c r="I110" s="20">
        <v>39</v>
      </c>
    </row>
    <row r="111" spans="1:9" x14ac:dyDescent="0.2">
      <c r="A111" s="21" t="s">
        <v>126</v>
      </c>
      <c r="B111" s="30">
        <v>100</v>
      </c>
      <c r="C111" s="30">
        <v>24.615385</v>
      </c>
      <c r="D111" s="30">
        <v>10.769231</v>
      </c>
      <c r="E111" s="30">
        <v>15.384615</v>
      </c>
      <c r="F111" s="30">
        <v>44.615385000000003</v>
      </c>
      <c r="G111" s="30">
        <v>4.6153849999999998</v>
      </c>
      <c r="H111" s="30">
        <v>35.384614999999997</v>
      </c>
      <c r="I111" s="30">
        <v>60</v>
      </c>
    </row>
    <row r="112" spans="1:9" x14ac:dyDescent="0.2">
      <c r="A112" s="19" t="s">
        <v>135</v>
      </c>
      <c r="B112" s="20">
        <v>83</v>
      </c>
      <c r="C112" s="20">
        <v>15</v>
      </c>
      <c r="D112" s="20">
        <v>14</v>
      </c>
      <c r="E112" s="20">
        <v>5</v>
      </c>
      <c r="F112" s="20">
        <v>43</v>
      </c>
      <c r="G112" s="20">
        <v>6</v>
      </c>
      <c r="H112" s="20">
        <v>29</v>
      </c>
      <c r="I112" s="20">
        <v>48</v>
      </c>
    </row>
    <row r="113" spans="1:9" x14ac:dyDescent="0.2">
      <c r="A113" s="21" t="s">
        <v>126</v>
      </c>
      <c r="B113" s="30">
        <v>100</v>
      </c>
      <c r="C113" s="30">
        <v>18.072289000000001</v>
      </c>
      <c r="D113" s="30">
        <v>16.867470000000001</v>
      </c>
      <c r="E113" s="30">
        <v>6.0240960000000001</v>
      </c>
      <c r="F113" s="30">
        <v>51.807229</v>
      </c>
      <c r="G113" s="30">
        <v>7.2289159999999999</v>
      </c>
      <c r="H113" s="30">
        <v>34.939759000000002</v>
      </c>
      <c r="I113" s="30">
        <v>57.831325</v>
      </c>
    </row>
    <row r="114" spans="1:9" x14ac:dyDescent="0.2">
      <c r="A114" s="19" t="s">
        <v>868</v>
      </c>
      <c r="B114" s="20">
        <v>39</v>
      </c>
      <c r="C114" s="20">
        <v>1</v>
      </c>
      <c r="D114" s="20">
        <v>1</v>
      </c>
      <c r="E114" s="20">
        <v>0</v>
      </c>
      <c r="F114" s="20">
        <v>1</v>
      </c>
      <c r="G114" s="20">
        <v>36</v>
      </c>
      <c r="H114" s="20">
        <v>2</v>
      </c>
      <c r="I114" s="20">
        <v>1</v>
      </c>
    </row>
    <row r="115" spans="1:9" x14ac:dyDescent="0.2">
      <c r="A115" s="21" t="s">
        <v>126</v>
      </c>
      <c r="B115" s="30">
        <v>100</v>
      </c>
      <c r="C115" s="30">
        <v>2.5641029999999998</v>
      </c>
      <c r="D115" s="30">
        <v>2.5641029999999998</v>
      </c>
      <c r="E115" s="30">
        <v>0</v>
      </c>
      <c r="F115" s="30">
        <v>2.5641029999999998</v>
      </c>
      <c r="G115" s="30">
        <v>92.307692000000003</v>
      </c>
      <c r="H115" s="30">
        <v>5.1282050000000003</v>
      </c>
      <c r="I115" s="30">
        <v>2.5641029999999998</v>
      </c>
    </row>
    <row r="116" spans="1:9" x14ac:dyDescent="0.2">
      <c r="A116" s="18" t="s">
        <v>136</v>
      </c>
      <c r="B116" s="17">
        <v>59</v>
      </c>
      <c r="C116" s="17">
        <v>15</v>
      </c>
      <c r="D116" s="17">
        <v>19</v>
      </c>
      <c r="E116" s="17">
        <v>1</v>
      </c>
      <c r="F116" s="17">
        <v>23</v>
      </c>
      <c r="G116" s="17">
        <v>1</v>
      </c>
      <c r="H116" s="17">
        <v>34</v>
      </c>
      <c r="I116" s="17">
        <v>24</v>
      </c>
    </row>
    <row r="117" spans="1:9" x14ac:dyDescent="0.2">
      <c r="A117" s="21" t="s">
        <v>126</v>
      </c>
      <c r="B117" s="30">
        <v>100</v>
      </c>
      <c r="C117" s="30">
        <v>25.423729000000002</v>
      </c>
      <c r="D117" s="30">
        <v>32.203389999999999</v>
      </c>
      <c r="E117" s="30">
        <v>1.6949149999999999</v>
      </c>
      <c r="F117" s="30">
        <v>38.983051000000003</v>
      </c>
      <c r="G117" s="30">
        <v>1.6949149999999999</v>
      </c>
      <c r="H117" s="30">
        <v>57.627119</v>
      </c>
      <c r="I117" s="30">
        <v>40.677965999999998</v>
      </c>
    </row>
    <row r="118" spans="1:9" x14ac:dyDescent="0.2">
      <c r="A118" s="19" t="s">
        <v>134</v>
      </c>
      <c r="B118" s="20">
        <v>632</v>
      </c>
      <c r="C118" s="20">
        <v>177</v>
      </c>
      <c r="D118" s="20">
        <v>181</v>
      </c>
      <c r="E118" s="20">
        <v>56</v>
      </c>
      <c r="F118" s="20">
        <v>194</v>
      </c>
      <c r="G118" s="20">
        <v>24</v>
      </c>
      <c r="H118" s="20">
        <v>358</v>
      </c>
      <c r="I118" s="20">
        <v>250</v>
      </c>
    </row>
    <row r="119" spans="1:9" x14ac:dyDescent="0.2">
      <c r="A119" s="21" t="s">
        <v>126</v>
      </c>
      <c r="B119" s="30">
        <v>100</v>
      </c>
      <c r="C119" s="30">
        <v>28.006329000000001</v>
      </c>
      <c r="D119" s="30">
        <v>28.639240999999998</v>
      </c>
      <c r="E119" s="30">
        <v>8.8607589999999998</v>
      </c>
      <c r="F119" s="30">
        <v>30.696203000000001</v>
      </c>
      <c r="G119" s="30">
        <v>3.7974679999999998</v>
      </c>
      <c r="H119" s="30">
        <v>56.645569999999999</v>
      </c>
      <c r="I119" s="30">
        <v>39.556961999999999</v>
      </c>
    </row>
    <row r="120" spans="1:9" x14ac:dyDescent="0.2">
      <c r="A120" s="19" t="s">
        <v>393</v>
      </c>
      <c r="B120" s="20">
        <v>85</v>
      </c>
      <c r="C120" s="20">
        <v>17</v>
      </c>
      <c r="D120" s="20">
        <v>27</v>
      </c>
      <c r="E120" s="20">
        <v>7</v>
      </c>
      <c r="F120" s="20">
        <v>29</v>
      </c>
      <c r="G120" s="20">
        <v>5</v>
      </c>
      <c r="H120" s="20">
        <v>44</v>
      </c>
      <c r="I120" s="20">
        <v>36</v>
      </c>
    </row>
    <row r="121" spans="1:9" x14ac:dyDescent="0.2">
      <c r="A121" s="21" t="s">
        <v>126</v>
      </c>
      <c r="B121" s="30">
        <v>100</v>
      </c>
      <c r="C121" s="30">
        <v>20</v>
      </c>
      <c r="D121" s="30">
        <v>31.764706</v>
      </c>
      <c r="E121" s="30">
        <v>8.2352939999999997</v>
      </c>
      <c r="F121" s="30">
        <v>34.117646999999998</v>
      </c>
      <c r="G121" s="30">
        <v>5.8823530000000002</v>
      </c>
      <c r="H121" s="30">
        <v>51.764705999999997</v>
      </c>
      <c r="I121" s="30">
        <v>42.352941000000001</v>
      </c>
    </row>
    <row r="122" spans="1:9" x14ac:dyDescent="0.2">
      <c r="A122" s="19" t="s">
        <v>135</v>
      </c>
      <c r="B122" s="20">
        <v>289</v>
      </c>
      <c r="C122" s="20">
        <v>43</v>
      </c>
      <c r="D122" s="20">
        <v>49</v>
      </c>
      <c r="E122" s="20">
        <v>26</v>
      </c>
      <c r="F122" s="20">
        <v>156</v>
      </c>
      <c r="G122" s="20">
        <v>15</v>
      </c>
      <c r="H122" s="20">
        <v>92</v>
      </c>
      <c r="I122" s="20">
        <v>182</v>
      </c>
    </row>
    <row r="123" spans="1:9" x14ac:dyDescent="0.2">
      <c r="A123" s="21" t="s">
        <v>126</v>
      </c>
      <c r="B123" s="30">
        <v>100</v>
      </c>
      <c r="C123" s="30">
        <v>14.878893</v>
      </c>
      <c r="D123" s="30">
        <v>16.955017000000002</v>
      </c>
      <c r="E123" s="30">
        <v>8.9965399999999995</v>
      </c>
      <c r="F123" s="30">
        <v>53.979239</v>
      </c>
      <c r="G123" s="30">
        <v>5.1903110000000003</v>
      </c>
      <c r="H123" s="30">
        <v>31.833909999999999</v>
      </c>
      <c r="I123" s="30">
        <v>62.975779000000003</v>
      </c>
    </row>
    <row r="124" spans="1:9" x14ac:dyDescent="0.2">
      <c r="A124" s="19" t="s">
        <v>868</v>
      </c>
      <c r="B124" s="20">
        <v>30</v>
      </c>
      <c r="C124" s="20">
        <v>0</v>
      </c>
      <c r="D124" s="20">
        <v>1</v>
      </c>
      <c r="E124" s="20">
        <v>1</v>
      </c>
      <c r="F124" s="20">
        <v>3</v>
      </c>
      <c r="G124" s="20">
        <v>25</v>
      </c>
      <c r="H124" s="20">
        <v>1</v>
      </c>
      <c r="I124" s="20">
        <v>4</v>
      </c>
    </row>
    <row r="125" spans="1:9" x14ac:dyDescent="0.2">
      <c r="A125" s="21" t="s">
        <v>126</v>
      </c>
      <c r="B125" s="30">
        <v>100</v>
      </c>
      <c r="C125" s="30">
        <v>0</v>
      </c>
      <c r="D125" s="30">
        <v>3.3333330000000001</v>
      </c>
      <c r="E125" s="30">
        <v>3.3333330000000001</v>
      </c>
      <c r="F125" s="30">
        <v>10</v>
      </c>
      <c r="G125" s="30">
        <v>83.333332999999996</v>
      </c>
      <c r="H125" s="30">
        <v>3.3333330000000001</v>
      </c>
      <c r="I125" s="30">
        <v>13.333333</v>
      </c>
    </row>
    <row r="126" spans="1:9" x14ac:dyDescent="0.2">
      <c r="A126" s="18" t="s">
        <v>869</v>
      </c>
      <c r="B126" s="18"/>
      <c r="C126" s="18"/>
      <c r="D126" s="18"/>
      <c r="E126" s="18"/>
      <c r="F126" s="18"/>
      <c r="G126" s="18"/>
      <c r="H126" s="18"/>
      <c r="I126" s="18"/>
    </row>
    <row r="127" spans="1:9" x14ac:dyDescent="0.2">
      <c r="A127" s="19" t="s">
        <v>870</v>
      </c>
      <c r="B127" s="20">
        <v>366</v>
      </c>
      <c r="C127" s="20">
        <v>78</v>
      </c>
      <c r="D127" s="20">
        <v>64</v>
      </c>
      <c r="E127" s="20">
        <v>38</v>
      </c>
      <c r="F127" s="20">
        <v>165</v>
      </c>
      <c r="G127" s="20">
        <v>21</v>
      </c>
      <c r="H127" s="20">
        <v>142</v>
      </c>
      <c r="I127" s="20">
        <v>203</v>
      </c>
    </row>
    <row r="128" spans="1:9" x14ac:dyDescent="0.2">
      <c r="A128" s="21" t="s">
        <v>126</v>
      </c>
      <c r="B128" s="30">
        <v>100</v>
      </c>
      <c r="C128" s="30">
        <v>21.311475000000002</v>
      </c>
      <c r="D128" s="30">
        <v>17.486339000000001</v>
      </c>
      <c r="E128" s="30">
        <v>10.382514</v>
      </c>
      <c r="F128" s="30">
        <v>45.081966999999999</v>
      </c>
      <c r="G128" s="30">
        <v>5.7377050000000001</v>
      </c>
      <c r="H128" s="30">
        <v>38.797814000000002</v>
      </c>
      <c r="I128" s="30">
        <v>55.464480999999999</v>
      </c>
    </row>
    <row r="129" spans="1:9" x14ac:dyDescent="0.2">
      <c r="A129" s="19" t="s">
        <v>871</v>
      </c>
      <c r="B129" s="20">
        <v>1212</v>
      </c>
      <c r="C129" s="20">
        <v>362</v>
      </c>
      <c r="D129" s="20">
        <v>333</v>
      </c>
      <c r="E129" s="20">
        <v>125</v>
      </c>
      <c r="F129" s="20">
        <v>356</v>
      </c>
      <c r="G129" s="20">
        <v>36</v>
      </c>
      <c r="H129" s="20">
        <v>695</v>
      </c>
      <c r="I129" s="20">
        <v>481</v>
      </c>
    </row>
    <row r="130" spans="1:9" x14ac:dyDescent="0.2">
      <c r="A130" s="21" t="s">
        <v>126</v>
      </c>
      <c r="B130" s="30">
        <v>100</v>
      </c>
      <c r="C130" s="30">
        <v>29.867986999999999</v>
      </c>
      <c r="D130" s="30">
        <v>27.475248000000001</v>
      </c>
      <c r="E130" s="30">
        <v>10.313530999999999</v>
      </c>
      <c r="F130" s="30">
        <v>29.372937</v>
      </c>
      <c r="G130" s="30">
        <v>2.970297</v>
      </c>
      <c r="H130" s="30">
        <v>57.343234000000002</v>
      </c>
      <c r="I130" s="30">
        <v>39.686469000000002</v>
      </c>
    </row>
    <row r="131" spans="1:9" x14ac:dyDescent="0.2">
      <c r="A131" s="19" t="s">
        <v>137</v>
      </c>
      <c r="B131" s="20">
        <v>112</v>
      </c>
      <c r="C131" s="20">
        <v>39</v>
      </c>
      <c r="D131" s="20">
        <v>31</v>
      </c>
      <c r="E131" s="20">
        <v>11</v>
      </c>
      <c r="F131" s="20">
        <v>30</v>
      </c>
      <c r="G131" s="20">
        <v>1</v>
      </c>
      <c r="H131" s="20">
        <v>70</v>
      </c>
      <c r="I131" s="20">
        <v>41</v>
      </c>
    </row>
    <row r="132" spans="1:9" x14ac:dyDescent="0.2">
      <c r="A132" s="21" t="s">
        <v>126</v>
      </c>
      <c r="B132" s="30">
        <v>100</v>
      </c>
      <c r="C132" s="30">
        <v>34.821429000000002</v>
      </c>
      <c r="D132" s="30">
        <v>27.678571000000002</v>
      </c>
      <c r="E132" s="30">
        <v>9.8214290000000002</v>
      </c>
      <c r="F132" s="30">
        <v>26.785713999999999</v>
      </c>
      <c r="G132" s="30">
        <v>0.89285700000000001</v>
      </c>
      <c r="H132" s="30">
        <v>62.5</v>
      </c>
      <c r="I132" s="30">
        <v>36.607143000000001</v>
      </c>
    </row>
    <row r="133" spans="1:9" x14ac:dyDescent="0.2">
      <c r="A133" s="19" t="s">
        <v>138</v>
      </c>
      <c r="B133" s="20">
        <v>673</v>
      </c>
      <c r="C133" s="20">
        <v>147</v>
      </c>
      <c r="D133" s="20">
        <v>168</v>
      </c>
      <c r="E133" s="20">
        <v>68</v>
      </c>
      <c r="F133" s="20">
        <v>268</v>
      </c>
      <c r="G133" s="20">
        <v>22</v>
      </c>
      <c r="H133" s="20">
        <v>315</v>
      </c>
      <c r="I133" s="20">
        <v>336</v>
      </c>
    </row>
    <row r="134" spans="1:9" x14ac:dyDescent="0.2">
      <c r="A134" s="21" t="s">
        <v>126</v>
      </c>
      <c r="B134" s="30">
        <v>100</v>
      </c>
      <c r="C134" s="30">
        <v>21.842496000000001</v>
      </c>
      <c r="D134" s="30">
        <v>24.962852999999999</v>
      </c>
      <c r="E134" s="30">
        <v>10.104012000000001</v>
      </c>
      <c r="F134" s="30">
        <v>39.821694000000001</v>
      </c>
      <c r="G134" s="30">
        <v>3.268945</v>
      </c>
      <c r="H134" s="30">
        <v>46.805349</v>
      </c>
      <c r="I134" s="30">
        <v>49.925705999999998</v>
      </c>
    </row>
    <row r="135" spans="1:9" x14ac:dyDescent="0.2">
      <c r="A135" s="19" t="s">
        <v>872</v>
      </c>
      <c r="B135" s="20">
        <v>75</v>
      </c>
      <c r="C135" s="20">
        <v>17</v>
      </c>
      <c r="D135" s="20">
        <v>16</v>
      </c>
      <c r="E135" s="20">
        <v>11</v>
      </c>
      <c r="F135" s="20">
        <v>29</v>
      </c>
      <c r="G135" s="20">
        <v>2</v>
      </c>
      <c r="H135" s="20">
        <v>33</v>
      </c>
      <c r="I135" s="20">
        <v>40</v>
      </c>
    </row>
    <row r="136" spans="1:9" x14ac:dyDescent="0.2">
      <c r="A136" s="21" t="s">
        <v>126</v>
      </c>
      <c r="B136" s="30">
        <v>100</v>
      </c>
      <c r="C136" s="30">
        <v>22.666667</v>
      </c>
      <c r="D136" s="30">
        <v>21.333333</v>
      </c>
      <c r="E136" s="30">
        <v>14.666667</v>
      </c>
      <c r="F136" s="30">
        <v>38.666666999999997</v>
      </c>
      <c r="G136" s="30">
        <v>2.6666669999999999</v>
      </c>
      <c r="H136" s="30">
        <v>44</v>
      </c>
      <c r="I136" s="30">
        <v>53.333333000000003</v>
      </c>
    </row>
    <row r="137" spans="1:9" x14ac:dyDescent="0.2">
      <c r="A137" s="19" t="s">
        <v>873</v>
      </c>
      <c r="B137" s="20">
        <v>178</v>
      </c>
      <c r="C137" s="20">
        <v>25</v>
      </c>
      <c r="D137" s="20">
        <v>40</v>
      </c>
      <c r="E137" s="20">
        <v>4</v>
      </c>
      <c r="F137" s="20">
        <v>43</v>
      </c>
      <c r="G137" s="20">
        <v>66</v>
      </c>
      <c r="H137" s="20">
        <v>65</v>
      </c>
      <c r="I137" s="20">
        <v>47</v>
      </c>
    </row>
    <row r="138" spans="1:9" x14ac:dyDescent="0.2">
      <c r="A138" s="21" t="s">
        <v>126</v>
      </c>
      <c r="B138" s="30">
        <v>100</v>
      </c>
      <c r="C138" s="30">
        <v>14.044943999999999</v>
      </c>
      <c r="D138" s="30">
        <v>22.471910000000001</v>
      </c>
      <c r="E138" s="30">
        <v>2.2471909999999999</v>
      </c>
      <c r="F138" s="30">
        <v>24.157302999999999</v>
      </c>
      <c r="G138" s="30">
        <v>37.078651999999998</v>
      </c>
      <c r="H138" s="30">
        <v>36.516854000000002</v>
      </c>
      <c r="I138" s="30">
        <v>26.404494</v>
      </c>
    </row>
    <row r="139" spans="1:9" x14ac:dyDescent="0.2">
      <c r="A139" s="19" t="s">
        <v>1441</v>
      </c>
      <c r="B139" s="20">
        <v>1644</v>
      </c>
      <c r="C139" s="20">
        <v>443</v>
      </c>
      <c r="D139" s="20">
        <v>427</v>
      </c>
      <c r="E139" s="20">
        <v>163</v>
      </c>
      <c r="F139" s="20">
        <v>554</v>
      </c>
      <c r="G139" s="20">
        <v>57</v>
      </c>
      <c r="H139" s="20">
        <v>870</v>
      </c>
      <c r="I139" s="20">
        <v>717</v>
      </c>
    </row>
    <row r="140" spans="1:9" x14ac:dyDescent="0.2">
      <c r="A140" s="21" t="s">
        <v>126</v>
      </c>
      <c r="B140" s="30">
        <v>100</v>
      </c>
      <c r="C140" s="30">
        <v>26.946472</v>
      </c>
      <c r="D140" s="30">
        <v>25.973236</v>
      </c>
      <c r="E140" s="30">
        <v>9.9148420000000002</v>
      </c>
      <c r="F140" s="30">
        <v>33.698296999999997</v>
      </c>
      <c r="G140" s="30">
        <v>3.4671530000000002</v>
      </c>
      <c r="H140" s="30">
        <v>52.919708</v>
      </c>
      <c r="I140" s="30">
        <v>43.613138999999997</v>
      </c>
    </row>
    <row r="141" spans="1:9" x14ac:dyDescent="0.2">
      <c r="A141" s="18" t="s">
        <v>874</v>
      </c>
      <c r="B141" s="18"/>
      <c r="C141" s="18"/>
      <c r="D141" s="18"/>
      <c r="E141" s="18"/>
      <c r="F141" s="18"/>
      <c r="G141" s="18"/>
      <c r="H141" s="18"/>
      <c r="I141" s="18"/>
    </row>
    <row r="142" spans="1:9" x14ac:dyDescent="0.2">
      <c r="A142" s="21" t="s">
        <v>875</v>
      </c>
      <c r="B142" s="34">
        <v>366</v>
      </c>
      <c r="C142" s="34">
        <v>78</v>
      </c>
      <c r="D142" s="34">
        <v>64</v>
      </c>
      <c r="E142" s="34">
        <v>38</v>
      </c>
      <c r="F142" s="34">
        <v>165</v>
      </c>
      <c r="G142" s="34">
        <v>21</v>
      </c>
      <c r="H142" s="34">
        <v>142</v>
      </c>
      <c r="I142" s="34">
        <v>203</v>
      </c>
    </row>
    <row r="143" spans="1:9" x14ac:dyDescent="0.2">
      <c r="A143" s="21" t="s">
        <v>126</v>
      </c>
      <c r="B143" s="30">
        <v>100</v>
      </c>
      <c r="C143" s="30">
        <v>21.311475000000002</v>
      </c>
      <c r="D143" s="30">
        <v>17.486339000000001</v>
      </c>
      <c r="E143" s="30">
        <v>10.382514</v>
      </c>
      <c r="F143" s="30">
        <v>45.081966999999999</v>
      </c>
      <c r="G143" s="30">
        <v>5.7377050000000001</v>
      </c>
      <c r="H143" s="30">
        <v>38.797814000000002</v>
      </c>
      <c r="I143" s="30">
        <v>55.464480999999999</v>
      </c>
    </row>
    <row r="144" spans="1:9" x14ac:dyDescent="0.2">
      <c r="A144" s="21" t="s">
        <v>876</v>
      </c>
      <c r="B144" s="34">
        <v>954</v>
      </c>
      <c r="C144" s="34">
        <v>290</v>
      </c>
      <c r="D144" s="34">
        <v>247</v>
      </c>
      <c r="E144" s="34">
        <v>91</v>
      </c>
      <c r="F144" s="34">
        <v>290</v>
      </c>
      <c r="G144" s="34">
        <v>36</v>
      </c>
      <c r="H144" s="34">
        <v>537</v>
      </c>
      <c r="I144" s="34">
        <v>381</v>
      </c>
    </row>
    <row r="145" spans="1:9" x14ac:dyDescent="0.2">
      <c r="A145" s="21" t="s">
        <v>126</v>
      </c>
      <c r="B145" s="30">
        <v>100</v>
      </c>
      <c r="C145" s="30">
        <v>30.398323000000001</v>
      </c>
      <c r="D145" s="30">
        <v>25.890985000000001</v>
      </c>
      <c r="E145" s="30">
        <v>9.5387839999999997</v>
      </c>
      <c r="F145" s="30">
        <v>30.398323000000001</v>
      </c>
      <c r="G145" s="30">
        <v>3.7735850000000002</v>
      </c>
      <c r="H145" s="30">
        <v>56.289307999999998</v>
      </c>
      <c r="I145" s="30">
        <v>39.937106999999997</v>
      </c>
    </row>
    <row r="146" spans="1:9" x14ac:dyDescent="0.2">
      <c r="A146" s="19" t="s">
        <v>877</v>
      </c>
      <c r="B146" s="20">
        <v>345</v>
      </c>
      <c r="C146" s="20">
        <v>89</v>
      </c>
      <c r="D146" s="20">
        <v>90</v>
      </c>
      <c r="E146" s="20">
        <v>31</v>
      </c>
      <c r="F146" s="20">
        <v>126</v>
      </c>
      <c r="G146" s="20">
        <v>9</v>
      </c>
      <c r="H146" s="20">
        <v>179</v>
      </c>
      <c r="I146" s="20">
        <v>157</v>
      </c>
    </row>
    <row r="147" spans="1:9" x14ac:dyDescent="0.2">
      <c r="A147" s="21" t="s">
        <v>126</v>
      </c>
      <c r="B147" s="30">
        <v>100</v>
      </c>
      <c r="C147" s="30">
        <v>25.797101000000001</v>
      </c>
      <c r="D147" s="30">
        <v>26.086957000000002</v>
      </c>
      <c r="E147" s="30">
        <v>8.9855070000000001</v>
      </c>
      <c r="F147" s="30">
        <v>36.521738999999997</v>
      </c>
      <c r="G147" s="30">
        <v>2.6086960000000001</v>
      </c>
      <c r="H147" s="30">
        <v>51.884058000000003</v>
      </c>
      <c r="I147" s="30">
        <v>45.507246000000002</v>
      </c>
    </row>
    <row r="148" spans="1:9" x14ac:dyDescent="0.2">
      <c r="A148" s="19" t="s">
        <v>878</v>
      </c>
      <c r="B148" s="20">
        <v>141</v>
      </c>
      <c r="C148" s="20">
        <v>33</v>
      </c>
      <c r="D148" s="20">
        <v>40</v>
      </c>
      <c r="E148" s="20">
        <v>17</v>
      </c>
      <c r="F148" s="20">
        <v>46</v>
      </c>
      <c r="G148" s="20">
        <v>5</v>
      </c>
      <c r="H148" s="20">
        <v>73</v>
      </c>
      <c r="I148" s="20">
        <v>63</v>
      </c>
    </row>
    <row r="149" spans="1:9" x14ac:dyDescent="0.2">
      <c r="A149" s="21" t="s">
        <v>126</v>
      </c>
      <c r="B149" s="30">
        <v>100</v>
      </c>
      <c r="C149" s="30">
        <v>23.404254999999999</v>
      </c>
      <c r="D149" s="30">
        <v>28.368794000000001</v>
      </c>
      <c r="E149" s="30">
        <v>12.056737999999999</v>
      </c>
      <c r="F149" s="30">
        <v>32.624113000000001</v>
      </c>
      <c r="G149" s="30">
        <v>3.5460989999999999</v>
      </c>
      <c r="H149" s="30">
        <v>51.773049999999998</v>
      </c>
      <c r="I149" s="30">
        <v>44.680850999999997</v>
      </c>
    </row>
    <row r="150" spans="1:9" x14ac:dyDescent="0.2">
      <c r="A150" s="19" t="s">
        <v>879</v>
      </c>
      <c r="B150" s="20">
        <v>56</v>
      </c>
      <c r="C150" s="20">
        <v>12</v>
      </c>
      <c r="D150" s="20">
        <v>7</v>
      </c>
      <c r="E150" s="20">
        <v>9</v>
      </c>
      <c r="F150" s="20">
        <v>27</v>
      </c>
      <c r="G150" s="20">
        <v>1</v>
      </c>
      <c r="H150" s="20">
        <v>19</v>
      </c>
      <c r="I150" s="20">
        <v>36</v>
      </c>
    </row>
    <row r="151" spans="1:9" x14ac:dyDescent="0.2">
      <c r="A151" s="21" t="s">
        <v>126</v>
      </c>
      <c r="B151" s="30">
        <v>100</v>
      </c>
      <c r="C151" s="30">
        <v>21.428571000000002</v>
      </c>
      <c r="D151" s="30">
        <v>12.5</v>
      </c>
      <c r="E151" s="30">
        <v>16.071428999999998</v>
      </c>
      <c r="F151" s="30">
        <v>48.214286000000001</v>
      </c>
      <c r="G151" s="30">
        <v>1.785714</v>
      </c>
      <c r="H151" s="30">
        <v>33.928570999999998</v>
      </c>
      <c r="I151" s="30">
        <v>64.285713999999999</v>
      </c>
    </row>
    <row r="152" spans="1:9" x14ac:dyDescent="0.2">
      <c r="A152" s="19" t="s">
        <v>880</v>
      </c>
      <c r="B152" s="20">
        <v>48</v>
      </c>
      <c r="C152" s="20">
        <v>9</v>
      </c>
      <c r="D152" s="20">
        <v>17</v>
      </c>
      <c r="E152" s="20">
        <v>1</v>
      </c>
      <c r="F152" s="20">
        <v>19</v>
      </c>
      <c r="G152" s="20">
        <v>2</v>
      </c>
      <c r="H152" s="20">
        <v>26</v>
      </c>
      <c r="I152" s="20">
        <v>20</v>
      </c>
    </row>
    <row r="153" spans="1:9" x14ac:dyDescent="0.2">
      <c r="A153" s="21" t="s">
        <v>126</v>
      </c>
      <c r="B153" s="30">
        <v>100</v>
      </c>
      <c r="C153" s="30">
        <v>18.75</v>
      </c>
      <c r="D153" s="30">
        <v>35.416666999999997</v>
      </c>
      <c r="E153" s="30">
        <v>2.0833330000000001</v>
      </c>
      <c r="F153" s="30">
        <v>39.583333000000003</v>
      </c>
      <c r="G153" s="30">
        <v>4.1666670000000003</v>
      </c>
      <c r="H153" s="30">
        <v>54.166666999999997</v>
      </c>
      <c r="I153" s="30">
        <v>41.666666999999997</v>
      </c>
    </row>
    <row r="154" spans="1:9" x14ac:dyDescent="0.2">
      <c r="A154" s="19" t="s">
        <v>881</v>
      </c>
      <c r="B154" s="20">
        <v>20</v>
      </c>
      <c r="C154" s="20">
        <v>3</v>
      </c>
      <c r="D154" s="20">
        <v>5</v>
      </c>
      <c r="E154" s="20">
        <v>5</v>
      </c>
      <c r="F154" s="20">
        <v>7</v>
      </c>
      <c r="G154" s="20">
        <v>0</v>
      </c>
      <c r="H154" s="20">
        <v>8</v>
      </c>
      <c r="I154" s="20">
        <v>12</v>
      </c>
    </row>
    <row r="155" spans="1:9" x14ac:dyDescent="0.2">
      <c r="A155" s="21" t="s">
        <v>126</v>
      </c>
      <c r="B155" s="30">
        <v>100</v>
      </c>
      <c r="C155" s="30">
        <v>15</v>
      </c>
      <c r="D155" s="30">
        <v>25</v>
      </c>
      <c r="E155" s="30">
        <v>25</v>
      </c>
      <c r="F155" s="30">
        <v>35</v>
      </c>
      <c r="G155" s="30">
        <v>0</v>
      </c>
      <c r="H155" s="30">
        <v>40</v>
      </c>
      <c r="I155" s="30">
        <v>60</v>
      </c>
    </row>
    <row r="156" spans="1:9" x14ac:dyDescent="0.2">
      <c r="A156" s="19" t="s">
        <v>882</v>
      </c>
      <c r="B156" s="20">
        <v>4</v>
      </c>
      <c r="C156" s="20">
        <v>0</v>
      </c>
      <c r="D156" s="20">
        <v>1</v>
      </c>
      <c r="E156" s="20">
        <v>0</v>
      </c>
      <c r="F156" s="20">
        <v>3</v>
      </c>
      <c r="G156" s="20">
        <v>0</v>
      </c>
      <c r="H156" s="20">
        <v>1</v>
      </c>
      <c r="I156" s="20">
        <v>3</v>
      </c>
    </row>
    <row r="157" spans="1:9" x14ac:dyDescent="0.2">
      <c r="A157" s="21" t="s">
        <v>126</v>
      </c>
      <c r="B157" s="30">
        <v>100</v>
      </c>
      <c r="C157" s="30">
        <v>0</v>
      </c>
      <c r="D157" s="30">
        <v>25</v>
      </c>
      <c r="E157" s="30">
        <v>0</v>
      </c>
      <c r="F157" s="30">
        <v>75</v>
      </c>
      <c r="G157" s="30">
        <v>0</v>
      </c>
      <c r="H157" s="30">
        <v>25</v>
      </c>
      <c r="I157" s="30">
        <v>75</v>
      </c>
    </row>
    <row r="158" spans="1:9" x14ac:dyDescent="0.2">
      <c r="A158" s="19" t="s">
        <v>883</v>
      </c>
      <c r="B158" s="20">
        <v>2</v>
      </c>
      <c r="C158" s="20">
        <v>0</v>
      </c>
      <c r="D158" s="20">
        <v>0</v>
      </c>
      <c r="E158" s="20">
        <v>0</v>
      </c>
      <c r="F158" s="20">
        <v>2</v>
      </c>
      <c r="G158" s="20">
        <v>0</v>
      </c>
      <c r="H158" s="20">
        <v>0</v>
      </c>
      <c r="I158" s="20">
        <v>2</v>
      </c>
    </row>
    <row r="159" spans="1:9" x14ac:dyDescent="0.2">
      <c r="A159" s="21" t="s">
        <v>126</v>
      </c>
      <c r="B159" s="30">
        <v>100</v>
      </c>
      <c r="C159" s="30">
        <v>0</v>
      </c>
      <c r="D159" s="30">
        <v>0</v>
      </c>
      <c r="E159" s="30">
        <v>0</v>
      </c>
      <c r="F159" s="30">
        <v>100</v>
      </c>
      <c r="G159" s="30">
        <v>0</v>
      </c>
      <c r="H159" s="30">
        <v>0</v>
      </c>
      <c r="I159" s="30">
        <v>100</v>
      </c>
    </row>
    <row r="160" spans="1:9" x14ac:dyDescent="0.2">
      <c r="A160" s="19" t="s">
        <v>884</v>
      </c>
      <c r="B160" s="20">
        <v>2</v>
      </c>
      <c r="C160" s="20">
        <v>0</v>
      </c>
      <c r="D160" s="20">
        <v>1</v>
      </c>
      <c r="E160" s="20">
        <v>0</v>
      </c>
      <c r="F160" s="20">
        <v>1</v>
      </c>
      <c r="G160" s="20">
        <v>0</v>
      </c>
      <c r="H160" s="20">
        <v>1</v>
      </c>
      <c r="I160" s="20">
        <v>1</v>
      </c>
    </row>
    <row r="161" spans="1:9" x14ac:dyDescent="0.2">
      <c r="A161" s="21" t="s">
        <v>126</v>
      </c>
      <c r="B161" s="30">
        <v>100</v>
      </c>
      <c r="C161" s="30">
        <v>0</v>
      </c>
      <c r="D161" s="30">
        <v>50</v>
      </c>
      <c r="E161" s="30">
        <v>0</v>
      </c>
      <c r="F161" s="30">
        <v>50</v>
      </c>
      <c r="G161" s="30">
        <v>0</v>
      </c>
      <c r="H161" s="30">
        <v>50</v>
      </c>
      <c r="I161" s="30">
        <v>50</v>
      </c>
    </row>
    <row r="162" spans="1:9" x14ac:dyDescent="0.2">
      <c r="A162" s="19" t="s">
        <v>873</v>
      </c>
      <c r="B162" s="20">
        <v>250</v>
      </c>
      <c r="C162" s="20">
        <v>32</v>
      </c>
      <c r="D162" s="20">
        <v>59</v>
      </c>
      <c r="E162" s="20">
        <v>13</v>
      </c>
      <c r="F162" s="20">
        <v>76</v>
      </c>
      <c r="G162" s="20">
        <v>70</v>
      </c>
      <c r="H162" s="20">
        <v>91</v>
      </c>
      <c r="I162" s="20">
        <v>89</v>
      </c>
    </row>
    <row r="163" spans="1:9" x14ac:dyDescent="0.2">
      <c r="A163" s="21" t="s">
        <v>126</v>
      </c>
      <c r="B163" s="30">
        <v>100</v>
      </c>
      <c r="C163" s="30">
        <v>12.8</v>
      </c>
      <c r="D163" s="30">
        <v>23.6</v>
      </c>
      <c r="E163" s="30">
        <v>5.2</v>
      </c>
      <c r="F163" s="30">
        <v>30.4</v>
      </c>
      <c r="G163" s="30">
        <v>28</v>
      </c>
      <c r="H163" s="30">
        <v>36.4</v>
      </c>
      <c r="I163" s="30">
        <v>35.6</v>
      </c>
    </row>
    <row r="164" spans="1:9" x14ac:dyDescent="0.2">
      <c r="A164" s="18" t="s">
        <v>885</v>
      </c>
      <c r="B164" s="18"/>
      <c r="C164" s="18"/>
      <c r="D164" s="18"/>
      <c r="E164" s="18"/>
      <c r="F164" s="18"/>
      <c r="G164" s="18"/>
      <c r="H164" s="18"/>
      <c r="I164" s="18"/>
    </row>
    <row r="165" spans="1:9" x14ac:dyDescent="0.2">
      <c r="A165" s="19" t="s">
        <v>886</v>
      </c>
      <c r="B165" s="20">
        <v>1712</v>
      </c>
      <c r="C165" s="20">
        <v>444</v>
      </c>
      <c r="D165" s="20">
        <v>445</v>
      </c>
      <c r="E165" s="20">
        <v>168</v>
      </c>
      <c r="F165" s="20">
        <v>606</v>
      </c>
      <c r="G165" s="20">
        <v>49</v>
      </c>
      <c r="H165" s="20">
        <v>889</v>
      </c>
      <c r="I165" s="20">
        <v>774</v>
      </c>
    </row>
    <row r="166" spans="1:9" x14ac:dyDescent="0.2">
      <c r="A166" s="21" t="s">
        <v>126</v>
      </c>
      <c r="B166" s="30">
        <v>100</v>
      </c>
      <c r="C166" s="30">
        <v>25.934578999999999</v>
      </c>
      <c r="D166" s="30">
        <v>25.992991</v>
      </c>
      <c r="E166" s="30">
        <v>9.8130839999999999</v>
      </c>
      <c r="F166" s="30">
        <v>35.397196000000001</v>
      </c>
      <c r="G166" s="30">
        <v>2.8621500000000002</v>
      </c>
      <c r="H166" s="30">
        <v>51.927570000000003</v>
      </c>
      <c r="I166" s="30">
        <v>45.210279999999997</v>
      </c>
    </row>
    <row r="167" spans="1:9" x14ac:dyDescent="0.2">
      <c r="A167" s="19" t="s">
        <v>139</v>
      </c>
      <c r="B167" s="20">
        <v>76</v>
      </c>
      <c r="C167" s="20">
        <v>30</v>
      </c>
      <c r="D167" s="20">
        <v>17</v>
      </c>
      <c r="E167" s="20">
        <v>9</v>
      </c>
      <c r="F167" s="20">
        <v>18</v>
      </c>
      <c r="G167" s="20">
        <v>2</v>
      </c>
      <c r="H167" s="20">
        <v>47</v>
      </c>
      <c r="I167" s="20">
        <v>27</v>
      </c>
    </row>
    <row r="168" spans="1:9" x14ac:dyDescent="0.2">
      <c r="A168" s="21" t="s">
        <v>126</v>
      </c>
      <c r="B168" s="30">
        <v>100</v>
      </c>
      <c r="C168" s="30">
        <v>39.473683999999999</v>
      </c>
      <c r="D168" s="30">
        <v>22.368421000000001</v>
      </c>
      <c r="E168" s="30">
        <v>11.842105</v>
      </c>
      <c r="F168" s="30">
        <v>23.684211000000001</v>
      </c>
      <c r="G168" s="30">
        <v>2.6315789999999999</v>
      </c>
      <c r="H168" s="30">
        <v>61.842104999999997</v>
      </c>
      <c r="I168" s="30">
        <v>35.526316000000001</v>
      </c>
    </row>
    <row r="169" spans="1:9" x14ac:dyDescent="0.2">
      <c r="A169" s="19" t="s">
        <v>887</v>
      </c>
      <c r="B169" s="20">
        <v>59</v>
      </c>
      <c r="C169" s="20">
        <v>23</v>
      </c>
      <c r="D169" s="20">
        <v>11</v>
      </c>
      <c r="E169" s="20">
        <v>2</v>
      </c>
      <c r="F169" s="20">
        <v>16</v>
      </c>
      <c r="G169" s="20">
        <v>7</v>
      </c>
      <c r="H169" s="20">
        <v>34</v>
      </c>
      <c r="I169" s="20">
        <v>18</v>
      </c>
    </row>
    <row r="170" spans="1:9" x14ac:dyDescent="0.2">
      <c r="A170" s="21" t="s">
        <v>126</v>
      </c>
      <c r="B170" s="30">
        <v>100</v>
      </c>
      <c r="C170" s="30">
        <v>38.983051000000003</v>
      </c>
      <c r="D170" s="30">
        <v>18.644068000000001</v>
      </c>
      <c r="E170" s="30">
        <v>3.389831</v>
      </c>
      <c r="F170" s="30">
        <v>27.118644</v>
      </c>
      <c r="G170" s="30">
        <v>11.864407</v>
      </c>
      <c r="H170" s="30">
        <v>57.627119</v>
      </c>
      <c r="I170" s="30">
        <v>30.508475000000001</v>
      </c>
    </row>
    <row r="171" spans="1:9" x14ac:dyDescent="0.2">
      <c r="A171" s="19" t="s">
        <v>140</v>
      </c>
      <c r="B171" s="20">
        <v>194</v>
      </c>
      <c r="C171" s="20">
        <v>32</v>
      </c>
      <c r="D171" s="20">
        <v>45</v>
      </c>
      <c r="E171" s="20">
        <v>17</v>
      </c>
      <c r="F171" s="20">
        <v>83</v>
      </c>
      <c r="G171" s="20">
        <v>17</v>
      </c>
      <c r="H171" s="20">
        <v>77</v>
      </c>
      <c r="I171" s="20">
        <v>100</v>
      </c>
    </row>
    <row r="172" spans="1:9" x14ac:dyDescent="0.2">
      <c r="A172" s="21" t="s">
        <v>126</v>
      </c>
      <c r="B172" s="30">
        <v>100</v>
      </c>
      <c r="C172" s="30">
        <v>16.494845000000002</v>
      </c>
      <c r="D172" s="30">
        <v>23.195875999999998</v>
      </c>
      <c r="E172" s="30">
        <v>8.7628869999999992</v>
      </c>
      <c r="F172" s="30">
        <v>42.783504999999998</v>
      </c>
      <c r="G172" s="30">
        <v>8.7628869999999992</v>
      </c>
      <c r="H172" s="30">
        <v>39.690722000000001</v>
      </c>
      <c r="I172" s="30">
        <v>51.546391999999997</v>
      </c>
    </row>
    <row r="173" spans="1:9" x14ac:dyDescent="0.2">
      <c r="A173" s="19" t="s">
        <v>141</v>
      </c>
      <c r="B173" s="20">
        <v>16</v>
      </c>
      <c r="C173" s="20">
        <v>5</v>
      </c>
      <c r="D173" s="20">
        <v>3</v>
      </c>
      <c r="E173" s="20">
        <v>2</v>
      </c>
      <c r="F173" s="20">
        <v>4</v>
      </c>
      <c r="G173" s="20">
        <v>2</v>
      </c>
      <c r="H173" s="20">
        <v>8</v>
      </c>
      <c r="I173" s="20">
        <v>6</v>
      </c>
    </row>
    <row r="174" spans="1:9" x14ac:dyDescent="0.2">
      <c r="A174" s="21" t="s">
        <v>126</v>
      </c>
      <c r="B174" s="30">
        <v>100</v>
      </c>
      <c r="C174" s="30">
        <v>31.25</v>
      </c>
      <c r="D174" s="30">
        <v>18.75</v>
      </c>
      <c r="E174" s="30">
        <v>12.5</v>
      </c>
      <c r="F174" s="30">
        <v>25</v>
      </c>
      <c r="G174" s="30">
        <v>12.5</v>
      </c>
      <c r="H174" s="30">
        <v>50</v>
      </c>
      <c r="I174" s="30">
        <v>37.5</v>
      </c>
    </row>
    <row r="175" spans="1:9" x14ac:dyDescent="0.2">
      <c r="A175" s="19" t="s">
        <v>849</v>
      </c>
      <c r="B175" s="20">
        <v>46</v>
      </c>
      <c r="C175" s="20">
        <v>8</v>
      </c>
      <c r="D175" s="20">
        <v>8</v>
      </c>
      <c r="E175" s="20">
        <v>7</v>
      </c>
      <c r="F175" s="20">
        <v>21</v>
      </c>
      <c r="G175" s="20">
        <v>2</v>
      </c>
      <c r="H175" s="20">
        <v>16</v>
      </c>
      <c r="I175" s="20">
        <v>28</v>
      </c>
    </row>
    <row r="176" spans="1:9" x14ac:dyDescent="0.2">
      <c r="A176" s="21" t="s">
        <v>126</v>
      </c>
      <c r="B176" s="30">
        <v>100</v>
      </c>
      <c r="C176" s="30">
        <v>17.391304000000002</v>
      </c>
      <c r="D176" s="30">
        <v>17.391304000000002</v>
      </c>
      <c r="E176" s="30">
        <v>15.217390999999999</v>
      </c>
      <c r="F176" s="30">
        <v>45.652174000000002</v>
      </c>
      <c r="G176" s="30">
        <v>4.3478260000000004</v>
      </c>
      <c r="H176" s="30">
        <v>34.782609000000001</v>
      </c>
      <c r="I176" s="30">
        <v>60.869565000000001</v>
      </c>
    </row>
    <row r="177" spans="1:9" x14ac:dyDescent="0.2">
      <c r="A177" s="19" t="s">
        <v>873</v>
      </c>
      <c r="B177" s="20">
        <v>85</v>
      </c>
      <c r="C177" s="20">
        <v>4</v>
      </c>
      <c r="D177" s="20">
        <v>2</v>
      </c>
      <c r="E177" s="20">
        <v>0</v>
      </c>
      <c r="F177" s="20">
        <v>14</v>
      </c>
      <c r="G177" s="20">
        <v>65</v>
      </c>
      <c r="H177" s="20">
        <v>6</v>
      </c>
      <c r="I177" s="20">
        <v>14</v>
      </c>
    </row>
    <row r="178" spans="1:9" x14ac:dyDescent="0.2">
      <c r="A178" s="21" t="s">
        <v>126</v>
      </c>
      <c r="B178" s="30">
        <v>100</v>
      </c>
      <c r="C178" s="30">
        <v>4.7058819999999999</v>
      </c>
      <c r="D178" s="30">
        <v>2.3529409999999999</v>
      </c>
      <c r="E178" s="30">
        <v>0</v>
      </c>
      <c r="F178" s="30">
        <v>16.470587999999999</v>
      </c>
      <c r="G178" s="30">
        <v>76.470588000000006</v>
      </c>
      <c r="H178" s="30">
        <v>7.0588240000000004</v>
      </c>
      <c r="I178" s="30">
        <v>16.470587999999999</v>
      </c>
    </row>
    <row r="179" spans="1:9" x14ac:dyDescent="0.2">
      <c r="A179" s="18" t="s">
        <v>888</v>
      </c>
      <c r="B179" s="18"/>
      <c r="C179" s="18"/>
      <c r="D179" s="18"/>
      <c r="E179" s="18"/>
      <c r="F179" s="18"/>
      <c r="G179" s="18"/>
      <c r="H179" s="18"/>
      <c r="I179" s="18"/>
    </row>
    <row r="180" spans="1:9" x14ac:dyDescent="0.2">
      <c r="A180" s="19" t="s">
        <v>889</v>
      </c>
      <c r="B180" s="20">
        <v>1212</v>
      </c>
      <c r="C180" s="20">
        <v>357</v>
      </c>
      <c r="D180" s="20">
        <v>328</v>
      </c>
      <c r="E180" s="20">
        <v>123</v>
      </c>
      <c r="F180" s="20">
        <v>386</v>
      </c>
      <c r="G180" s="20">
        <v>18</v>
      </c>
      <c r="H180" s="20">
        <v>685</v>
      </c>
      <c r="I180" s="20">
        <v>509</v>
      </c>
    </row>
    <row r="181" spans="1:9" x14ac:dyDescent="0.2">
      <c r="A181" s="21" t="s">
        <v>126</v>
      </c>
      <c r="B181" s="30">
        <v>100</v>
      </c>
      <c r="C181" s="30">
        <v>29.455445999999998</v>
      </c>
      <c r="D181" s="30">
        <v>27.062705999999999</v>
      </c>
      <c r="E181" s="30">
        <v>10.148515</v>
      </c>
      <c r="F181" s="30">
        <v>31.848185000000001</v>
      </c>
      <c r="G181" s="30">
        <v>1.4851490000000001</v>
      </c>
      <c r="H181" s="30">
        <v>56.518152000000001</v>
      </c>
      <c r="I181" s="30">
        <v>41.996699999999997</v>
      </c>
    </row>
    <row r="182" spans="1:9" x14ac:dyDescent="0.2">
      <c r="A182" s="19" t="s">
        <v>890</v>
      </c>
      <c r="B182" s="20">
        <v>24</v>
      </c>
      <c r="C182" s="20">
        <v>9</v>
      </c>
      <c r="D182" s="20">
        <v>9</v>
      </c>
      <c r="E182" s="20">
        <v>3</v>
      </c>
      <c r="F182" s="20">
        <v>3</v>
      </c>
      <c r="G182" s="20">
        <v>0</v>
      </c>
      <c r="H182" s="20">
        <v>18</v>
      </c>
      <c r="I182" s="20">
        <v>6</v>
      </c>
    </row>
    <row r="183" spans="1:9" x14ac:dyDescent="0.2">
      <c r="A183" s="21" t="s">
        <v>126</v>
      </c>
      <c r="B183" s="30">
        <v>100</v>
      </c>
      <c r="C183" s="30">
        <v>37.5</v>
      </c>
      <c r="D183" s="30">
        <v>37.5</v>
      </c>
      <c r="E183" s="30">
        <v>12.5</v>
      </c>
      <c r="F183" s="30">
        <v>12.5</v>
      </c>
      <c r="G183" s="30">
        <v>0</v>
      </c>
      <c r="H183" s="30">
        <v>75</v>
      </c>
      <c r="I183" s="30">
        <v>25</v>
      </c>
    </row>
    <row r="184" spans="1:9" x14ac:dyDescent="0.2">
      <c r="A184" s="19" t="s">
        <v>891</v>
      </c>
      <c r="B184" s="20">
        <v>76</v>
      </c>
      <c r="C184" s="20">
        <v>20</v>
      </c>
      <c r="D184" s="20">
        <v>27</v>
      </c>
      <c r="E184" s="20">
        <v>7</v>
      </c>
      <c r="F184" s="20">
        <v>20</v>
      </c>
      <c r="G184" s="20">
        <v>2</v>
      </c>
      <c r="H184" s="20">
        <v>47</v>
      </c>
      <c r="I184" s="20">
        <v>27</v>
      </c>
    </row>
    <row r="185" spans="1:9" x14ac:dyDescent="0.2">
      <c r="A185" s="21" t="s">
        <v>126</v>
      </c>
      <c r="B185" s="30">
        <v>100</v>
      </c>
      <c r="C185" s="30">
        <v>26.315788999999999</v>
      </c>
      <c r="D185" s="30">
        <v>35.526316000000001</v>
      </c>
      <c r="E185" s="30">
        <v>9.2105259999999998</v>
      </c>
      <c r="F185" s="30">
        <v>26.315788999999999</v>
      </c>
      <c r="G185" s="30">
        <v>2.6315789999999999</v>
      </c>
      <c r="H185" s="30">
        <v>61.842104999999997</v>
      </c>
      <c r="I185" s="30">
        <v>35.526316000000001</v>
      </c>
    </row>
    <row r="186" spans="1:9" x14ac:dyDescent="0.2">
      <c r="A186" s="19" t="s">
        <v>892</v>
      </c>
      <c r="B186" s="20">
        <v>43</v>
      </c>
      <c r="C186" s="20">
        <v>13</v>
      </c>
      <c r="D186" s="20">
        <v>13</v>
      </c>
      <c r="E186" s="20">
        <v>8</v>
      </c>
      <c r="F186" s="20">
        <v>9</v>
      </c>
      <c r="G186" s="20">
        <v>0</v>
      </c>
      <c r="H186" s="20">
        <v>26</v>
      </c>
      <c r="I186" s="20">
        <v>17</v>
      </c>
    </row>
    <row r="187" spans="1:9" x14ac:dyDescent="0.2">
      <c r="A187" s="21" t="s">
        <v>126</v>
      </c>
      <c r="B187" s="30">
        <v>100</v>
      </c>
      <c r="C187" s="30">
        <v>30.232558000000001</v>
      </c>
      <c r="D187" s="30">
        <v>30.232558000000001</v>
      </c>
      <c r="E187" s="30">
        <v>18.604651</v>
      </c>
      <c r="F187" s="30">
        <v>20.930233000000001</v>
      </c>
      <c r="G187" s="30">
        <v>0</v>
      </c>
      <c r="H187" s="30">
        <v>60.465116000000002</v>
      </c>
      <c r="I187" s="30">
        <v>39.534883999999998</v>
      </c>
    </row>
    <row r="188" spans="1:9" x14ac:dyDescent="0.2">
      <c r="A188" s="19" t="s">
        <v>893</v>
      </c>
      <c r="B188" s="20">
        <v>14</v>
      </c>
      <c r="C188" s="20">
        <v>7</v>
      </c>
      <c r="D188" s="20">
        <v>3</v>
      </c>
      <c r="E188" s="20">
        <v>2</v>
      </c>
      <c r="F188" s="20">
        <v>1</v>
      </c>
      <c r="G188" s="20">
        <v>1</v>
      </c>
      <c r="H188" s="20">
        <v>10</v>
      </c>
      <c r="I188" s="20">
        <v>3</v>
      </c>
    </row>
    <row r="189" spans="1:9" x14ac:dyDescent="0.2">
      <c r="A189" s="21" t="s">
        <v>126</v>
      </c>
      <c r="B189" s="30">
        <v>100</v>
      </c>
      <c r="C189" s="30">
        <v>50</v>
      </c>
      <c r="D189" s="30">
        <v>21.428571000000002</v>
      </c>
      <c r="E189" s="30">
        <v>14.285714</v>
      </c>
      <c r="F189" s="30">
        <v>7.1428570000000002</v>
      </c>
      <c r="G189" s="30">
        <v>7.1428570000000002</v>
      </c>
      <c r="H189" s="30">
        <v>71.428571000000005</v>
      </c>
      <c r="I189" s="30">
        <v>21.428571000000002</v>
      </c>
    </row>
    <row r="190" spans="1:9" x14ac:dyDescent="0.2">
      <c r="A190" s="19" t="s">
        <v>894</v>
      </c>
      <c r="B190" s="20">
        <v>5</v>
      </c>
      <c r="C190" s="20">
        <v>2</v>
      </c>
      <c r="D190" s="20">
        <v>2</v>
      </c>
      <c r="E190" s="20">
        <v>0</v>
      </c>
      <c r="F190" s="20">
        <v>1</v>
      </c>
      <c r="G190" s="20">
        <v>0</v>
      </c>
      <c r="H190" s="20">
        <v>4</v>
      </c>
      <c r="I190" s="20">
        <v>1</v>
      </c>
    </row>
    <row r="191" spans="1:9" x14ac:dyDescent="0.2">
      <c r="A191" s="21" t="s">
        <v>126</v>
      </c>
      <c r="B191" s="30">
        <v>100</v>
      </c>
      <c r="C191" s="30">
        <v>40</v>
      </c>
      <c r="D191" s="30">
        <v>40</v>
      </c>
      <c r="E191" s="30">
        <v>0</v>
      </c>
      <c r="F191" s="30">
        <v>20</v>
      </c>
      <c r="G191" s="30">
        <v>0</v>
      </c>
      <c r="H191" s="30">
        <v>80</v>
      </c>
      <c r="I191" s="30">
        <v>20</v>
      </c>
    </row>
    <row r="192" spans="1:9" x14ac:dyDescent="0.2">
      <c r="A192" s="19" t="s">
        <v>873</v>
      </c>
      <c r="B192" s="20">
        <v>414</v>
      </c>
      <c r="C192" s="20">
        <v>66</v>
      </c>
      <c r="D192" s="20">
        <v>80</v>
      </c>
      <c r="E192" s="20">
        <v>34</v>
      </c>
      <c r="F192" s="20">
        <v>204</v>
      </c>
      <c r="G192" s="20">
        <v>30</v>
      </c>
      <c r="H192" s="20">
        <v>146</v>
      </c>
      <c r="I192" s="20">
        <v>238</v>
      </c>
    </row>
    <row r="193" spans="1:9" x14ac:dyDescent="0.2">
      <c r="A193" s="21" t="s">
        <v>126</v>
      </c>
      <c r="B193" s="30">
        <v>100</v>
      </c>
      <c r="C193" s="30">
        <v>15.942029</v>
      </c>
      <c r="D193" s="30">
        <v>19.323671000000001</v>
      </c>
      <c r="E193" s="30">
        <v>8.2125599999999999</v>
      </c>
      <c r="F193" s="30">
        <v>49.275362000000001</v>
      </c>
      <c r="G193" s="30">
        <v>7.2463769999999998</v>
      </c>
      <c r="H193" s="30">
        <v>35.265700000000002</v>
      </c>
      <c r="I193" s="30">
        <v>57.487923000000002</v>
      </c>
    </row>
    <row r="194" spans="1:9" x14ac:dyDescent="0.2">
      <c r="A194" s="18" t="s">
        <v>895</v>
      </c>
      <c r="B194" s="18"/>
      <c r="C194" s="18"/>
      <c r="D194" s="18"/>
      <c r="E194" s="18"/>
      <c r="F194" s="18"/>
      <c r="G194" s="18"/>
      <c r="H194" s="18"/>
      <c r="I194" s="18"/>
    </row>
    <row r="195" spans="1:9" x14ac:dyDescent="0.2">
      <c r="A195" s="19" t="s">
        <v>889</v>
      </c>
      <c r="B195" s="20">
        <v>13</v>
      </c>
      <c r="C195" s="20">
        <v>4</v>
      </c>
      <c r="D195" s="20">
        <v>2</v>
      </c>
      <c r="E195" s="20">
        <v>1</v>
      </c>
      <c r="F195" s="20">
        <v>5</v>
      </c>
      <c r="G195" s="20">
        <v>1</v>
      </c>
      <c r="H195" s="20">
        <v>6</v>
      </c>
      <c r="I195" s="20">
        <v>6</v>
      </c>
    </row>
    <row r="196" spans="1:9" x14ac:dyDescent="0.2">
      <c r="A196" s="21" t="s">
        <v>126</v>
      </c>
      <c r="B196" s="30">
        <v>100</v>
      </c>
      <c r="C196" s="30">
        <v>30.769231000000001</v>
      </c>
      <c r="D196" s="30">
        <v>15.384615</v>
      </c>
      <c r="E196" s="30">
        <v>7.6923079999999997</v>
      </c>
      <c r="F196" s="30">
        <v>38.461537999999997</v>
      </c>
      <c r="G196" s="30">
        <v>7.6923079999999997</v>
      </c>
      <c r="H196" s="30">
        <v>46.153846000000001</v>
      </c>
      <c r="I196" s="30">
        <v>46.153846000000001</v>
      </c>
    </row>
    <row r="197" spans="1:9" x14ac:dyDescent="0.2">
      <c r="A197" s="19" t="s">
        <v>890</v>
      </c>
      <c r="B197" s="20">
        <v>89</v>
      </c>
      <c r="C197" s="20">
        <v>15</v>
      </c>
      <c r="D197" s="20">
        <v>16</v>
      </c>
      <c r="E197" s="20">
        <v>9</v>
      </c>
      <c r="F197" s="20">
        <v>40</v>
      </c>
      <c r="G197" s="20">
        <v>9</v>
      </c>
      <c r="H197" s="20">
        <v>31</v>
      </c>
      <c r="I197" s="20">
        <v>49</v>
      </c>
    </row>
    <row r="198" spans="1:9" x14ac:dyDescent="0.2">
      <c r="A198" s="21" t="s">
        <v>126</v>
      </c>
      <c r="B198" s="30">
        <v>100</v>
      </c>
      <c r="C198" s="30">
        <v>16.853933000000001</v>
      </c>
      <c r="D198" s="30">
        <v>17.977528</v>
      </c>
      <c r="E198" s="30">
        <v>10.112360000000001</v>
      </c>
      <c r="F198" s="30">
        <v>44.943820000000002</v>
      </c>
      <c r="G198" s="30">
        <v>10.112360000000001</v>
      </c>
      <c r="H198" s="30">
        <v>34.831460999999997</v>
      </c>
      <c r="I198" s="30">
        <v>55.056179999999998</v>
      </c>
    </row>
    <row r="199" spans="1:9" x14ac:dyDescent="0.2">
      <c r="A199" s="19" t="s">
        <v>891</v>
      </c>
      <c r="B199" s="20">
        <v>143</v>
      </c>
      <c r="C199" s="20">
        <v>29</v>
      </c>
      <c r="D199" s="20">
        <v>34</v>
      </c>
      <c r="E199" s="20">
        <v>15</v>
      </c>
      <c r="F199" s="20">
        <v>51</v>
      </c>
      <c r="G199" s="20">
        <v>14</v>
      </c>
      <c r="H199" s="20">
        <v>63</v>
      </c>
      <c r="I199" s="20">
        <v>66</v>
      </c>
    </row>
    <row r="200" spans="1:9" x14ac:dyDescent="0.2">
      <c r="A200" s="21" t="s">
        <v>126</v>
      </c>
      <c r="B200" s="30">
        <v>100</v>
      </c>
      <c r="C200" s="30">
        <v>20.279720000000001</v>
      </c>
      <c r="D200" s="30">
        <v>23.776223999999999</v>
      </c>
      <c r="E200" s="30">
        <v>10.489509999999999</v>
      </c>
      <c r="F200" s="30">
        <v>35.664335999999999</v>
      </c>
      <c r="G200" s="30">
        <v>9.7902100000000001</v>
      </c>
      <c r="H200" s="30">
        <v>44.055943999999997</v>
      </c>
      <c r="I200" s="30">
        <v>46.153846000000001</v>
      </c>
    </row>
    <row r="201" spans="1:9" ht="11.15" customHeight="1" x14ac:dyDescent="0.2">
      <c r="A201" s="19" t="s">
        <v>892</v>
      </c>
      <c r="B201" s="20">
        <v>27</v>
      </c>
      <c r="C201" s="20">
        <v>10</v>
      </c>
      <c r="D201" s="20">
        <v>7</v>
      </c>
      <c r="E201" s="20">
        <v>1</v>
      </c>
      <c r="F201" s="20">
        <v>8</v>
      </c>
      <c r="G201" s="20">
        <v>1</v>
      </c>
      <c r="H201" s="20">
        <v>17</v>
      </c>
      <c r="I201" s="20">
        <v>9</v>
      </c>
    </row>
    <row r="202" spans="1:9" ht="11.15" customHeight="1" x14ac:dyDescent="0.2">
      <c r="A202" s="21" t="s">
        <v>126</v>
      </c>
      <c r="B202" s="30">
        <v>100</v>
      </c>
      <c r="C202" s="30">
        <v>37.037036999999998</v>
      </c>
      <c r="D202" s="30">
        <v>25.925926</v>
      </c>
      <c r="E202" s="30">
        <v>3.7037040000000001</v>
      </c>
      <c r="F202" s="30">
        <v>29.629629999999999</v>
      </c>
      <c r="G202" s="30">
        <v>3.7037040000000001</v>
      </c>
      <c r="H202" s="30">
        <v>62.962963000000002</v>
      </c>
      <c r="I202" s="30">
        <v>33.333333000000003</v>
      </c>
    </row>
    <row r="203" spans="1:9" ht="11.15" customHeight="1" x14ac:dyDescent="0.2">
      <c r="A203" s="19" t="s">
        <v>893</v>
      </c>
      <c r="B203" s="20">
        <v>5</v>
      </c>
      <c r="C203" s="20">
        <v>3</v>
      </c>
      <c r="D203" s="20">
        <v>1</v>
      </c>
      <c r="E203" s="20">
        <v>0</v>
      </c>
      <c r="F203" s="20">
        <v>1</v>
      </c>
      <c r="G203" s="20">
        <v>0</v>
      </c>
      <c r="H203" s="20">
        <v>4</v>
      </c>
      <c r="I203" s="20">
        <v>1</v>
      </c>
    </row>
    <row r="204" spans="1:9" ht="11.15" customHeight="1" x14ac:dyDescent="0.2">
      <c r="A204" s="21" t="s">
        <v>126</v>
      </c>
      <c r="B204" s="30">
        <v>100</v>
      </c>
      <c r="C204" s="30">
        <v>60</v>
      </c>
      <c r="D204" s="30">
        <v>20</v>
      </c>
      <c r="E204" s="30">
        <v>0</v>
      </c>
      <c r="F204" s="30">
        <v>20</v>
      </c>
      <c r="G204" s="30">
        <v>0</v>
      </c>
      <c r="H204" s="30">
        <v>80</v>
      </c>
      <c r="I204" s="30">
        <v>20</v>
      </c>
    </row>
    <row r="205" spans="1:9" ht="11.15" customHeight="1" x14ac:dyDescent="0.2">
      <c r="A205" s="19" t="s">
        <v>894</v>
      </c>
      <c r="B205" s="20">
        <v>10</v>
      </c>
      <c r="C205" s="20">
        <v>2</v>
      </c>
      <c r="D205" s="20">
        <v>3</v>
      </c>
      <c r="E205" s="20">
        <v>1</v>
      </c>
      <c r="F205" s="20">
        <v>4</v>
      </c>
      <c r="G205" s="20">
        <v>0</v>
      </c>
      <c r="H205" s="20">
        <v>5</v>
      </c>
      <c r="I205" s="20">
        <v>5</v>
      </c>
    </row>
    <row r="206" spans="1:9" ht="11.15" customHeight="1" x14ac:dyDescent="0.2">
      <c r="A206" s="21" t="s">
        <v>126</v>
      </c>
      <c r="B206" s="30">
        <v>100</v>
      </c>
      <c r="C206" s="30">
        <v>20</v>
      </c>
      <c r="D206" s="30">
        <v>30</v>
      </c>
      <c r="E206" s="30">
        <v>10</v>
      </c>
      <c r="F206" s="30">
        <v>40</v>
      </c>
      <c r="G206" s="30">
        <v>0</v>
      </c>
      <c r="H206" s="30">
        <v>50</v>
      </c>
      <c r="I206" s="30">
        <v>50</v>
      </c>
    </row>
    <row r="207" spans="1:9" ht="11.15" customHeight="1" x14ac:dyDescent="0.2">
      <c r="A207" s="19" t="s">
        <v>873</v>
      </c>
      <c r="B207" s="20">
        <v>28</v>
      </c>
      <c r="C207" s="20">
        <v>5</v>
      </c>
      <c r="D207" s="20">
        <v>4</v>
      </c>
      <c r="E207" s="20">
        <v>1</v>
      </c>
      <c r="F207" s="20">
        <v>15</v>
      </c>
      <c r="G207" s="20">
        <v>3</v>
      </c>
      <c r="H207" s="20">
        <v>9</v>
      </c>
      <c r="I207" s="20">
        <v>16</v>
      </c>
    </row>
    <row r="208" spans="1:9" ht="11.15" customHeight="1" x14ac:dyDescent="0.2">
      <c r="A208" s="21" t="s">
        <v>126</v>
      </c>
      <c r="B208" s="30">
        <v>100</v>
      </c>
      <c r="C208" s="30">
        <v>17.857143000000001</v>
      </c>
      <c r="D208" s="30">
        <v>14.285714</v>
      </c>
      <c r="E208" s="30">
        <v>3.5714290000000002</v>
      </c>
      <c r="F208" s="30">
        <v>53.571429000000002</v>
      </c>
      <c r="G208" s="30">
        <v>10.714286</v>
      </c>
      <c r="H208" s="30">
        <v>32.142856999999999</v>
      </c>
      <c r="I208" s="30">
        <v>57.142856999999999</v>
      </c>
    </row>
    <row r="209" spans="1:9" ht="11.15" customHeight="1" x14ac:dyDescent="0.2">
      <c r="A209" s="18" t="s">
        <v>142</v>
      </c>
      <c r="B209" s="18"/>
      <c r="C209" s="18"/>
      <c r="D209" s="18"/>
      <c r="E209" s="18"/>
      <c r="F209" s="18"/>
      <c r="G209" s="18"/>
      <c r="H209" s="18"/>
      <c r="I209" s="18"/>
    </row>
    <row r="210" spans="1:9" ht="11.15" customHeight="1" x14ac:dyDescent="0.2">
      <c r="A210" s="19" t="s">
        <v>896</v>
      </c>
      <c r="B210" s="20">
        <v>90</v>
      </c>
      <c r="C210" s="20">
        <v>60</v>
      </c>
      <c r="D210" s="20">
        <v>15</v>
      </c>
      <c r="E210" s="20">
        <v>3</v>
      </c>
      <c r="F210" s="20">
        <v>8</v>
      </c>
      <c r="G210" s="20">
        <v>4</v>
      </c>
      <c r="H210" s="20">
        <v>75</v>
      </c>
      <c r="I210" s="20">
        <v>11</v>
      </c>
    </row>
    <row r="211" spans="1:9" ht="11.15" customHeight="1" x14ac:dyDescent="0.2">
      <c r="A211" s="21" t="s">
        <v>126</v>
      </c>
      <c r="B211" s="30">
        <v>100</v>
      </c>
      <c r="C211" s="30">
        <v>66.666667000000004</v>
      </c>
      <c r="D211" s="30">
        <v>16.666667</v>
      </c>
      <c r="E211" s="30">
        <v>3.3333330000000001</v>
      </c>
      <c r="F211" s="30">
        <v>8.8888890000000007</v>
      </c>
      <c r="G211" s="30">
        <v>4.4444439999999998</v>
      </c>
      <c r="H211" s="30">
        <v>83.333332999999996</v>
      </c>
      <c r="I211" s="30">
        <v>12.222222</v>
      </c>
    </row>
    <row r="212" spans="1:9" ht="11.15" customHeight="1" x14ac:dyDescent="0.2">
      <c r="A212" s="19" t="s">
        <v>897</v>
      </c>
      <c r="B212" s="20">
        <v>307</v>
      </c>
      <c r="C212" s="20">
        <v>156</v>
      </c>
      <c r="D212" s="20">
        <v>109</v>
      </c>
      <c r="E212" s="20">
        <v>18</v>
      </c>
      <c r="F212" s="20">
        <v>18</v>
      </c>
      <c r="G212" s="20">
        <v>6</v>
      </c>
      <c r="H212" s="20">
        <v>265</v>
      </c>
      <c r="I212" s="20">
        <v>36</v>
      </c>
    </row>
    <row r="213" spans="1:9" ht="11.15" customHeight="1" x14ac:dyDescent="0.2">
      <c r="A213" s="21" t="s">
        <v>126</v>
      </c>
      <c r="B213" s="30">
        <v>100</v>
      </c>
      <c r="C213" s="30">
        <v>50.814332</v>
      </c>
      <c r="D213" s="30">
        <v>35.504885999999999</v>
      </c>
      <c r="E213" s="30">
        <v>5.8631919999999997</v>
      </c>
      <c r="F213" s="30">
        <v>5.8631919999999997</v>
      </c>
      <c r="G213" s="30">
        <v>1.9543969999999999</v>
      </c>
      <c r="H213" s="30">
        <v>86.319218000000006</v>
      </c>
      <c r="I213" s="30">
        <v>11.726383999999999</v>
      </c>
    </row>
    <row r="214" spans="1:9" ht="11.15" customHeight="1" x14ac:dyDescent="0.2">
      <c r="A214" s="19" t="s">
        <v>898</v>
      </c>
      <c r="B214" s="20">
        <v>392</v>
      </c>
      <c r="C214" s="20">
        <v>144</v>
      </c>
      <c r="D214" s="20">
        <v>144</v>
      </c>
      <c r="E214" s="20">
        <v>38</v>
      </c>
      <c r="F214" s="20">
        <v>57</v>
      </c>
      <c r="G214" s="20">
        <v>9</v>
      </c>
      <c r="H214" s="20">
        <v>288</v>
      </c>
      <c r="I214" s="20">
        <v>95</v>
      </c>
    </row>
    <row r="215" spans="1:9" ht="11.15" customHeight="1" x14ac:dyDescent="0.2">
      <c r="A215" s="21" t="s">
        <v>126</v>
      </c>
      <c r="B215" s="30">
        <v>100</v>
      </c>
      <c r="C215" s="30">
        <v>36.734693999999998</v>
      </c>
      <c r="D215" s="30">
        <v>36.734693999999998</v>
      </c>
      <c r="E215" s="30">
        <v>9.6938779999999998</v>
      </c>
      <c r="F215" s="30">
        <v>14.540816</v>
      </c>
      <c r="G215" s="30">
        <v>2.2959179999999999</v>
      </c>
      <c r="H215" s="30">
        <v>73.469387999999995</v>
      </c>
      <c r="I215" s="30">
        <v>24.234694000000001</v>
      </c>
    </row>
    <row r="216" spans="1:9" ht="11.15" customHeight="1" x14ac:dyDescent="0.2">
      <c r="A216" s="19" t="s">
        <v>899</v>
      </c>
      <c r="B216" s="20">
        <v>379</v>
      </c>
      <c r="C216" s="20">
        <v>79</v>
      </c>
      <c r="D216" s="20">
        <v>103</v>
      </c>
      <c r="E216" s="20">
        <v>61</v>
      </c>
      <c r="F216" s="20">
        <v>113</v>
      </c>
      <c r="G216" s="20">
        <v>23</v>
      </c>
      <c r="H216" s="20">
        <v>182</v>
      </c>
      <c r="I216" s="20">
        <v>174</v>
      </c>
    </row>
    <row r="217" spans="1:9" ht="11.15" customHeight="1" x14ac:dyDescent="0.2">
      <c r="A217" s="21" t="s">
        <v>126</v>
      </c>
      <c r="B217" s="30">
        <v>100</v>
      </c>
      <c r="C217" s="30">
        <v>20.844327</v>
      </c>
      <c r="D217" s="30">
        <v>27.176780999999998</v>
      </c>
      <c r="E217" s="30">
        <v>16.094987</v>
      </c>
      <c r="F217" s="30">
        <v>29.815303</v>
      </c>
      <c r="G217" s="30">
        <v>6.0686020000000003</v>
      </c>
      <c r="H217" s="30">
        <v>48.021107999999998</v>
      </c>
      <c r="I217" s="30">
        <v>45.910290000000003</v>
      </c>
    </row>
    <row r="218" spans="1:9" ht="11.15" customHeight="1" x14ac:dyDescent="0.2">
      <c r="A218" s="19" t="s">
        <v>900</v>
      </c>
      <c r="B218" s="20">
        <v>951</v>
      </c>
      <c r="C218" s="20">
        <v>107</v>
      </c>
      <c r="D218" s="20">
        <v>156</v>
      </c>
      <c r="E218" s="20">
        <v>85</v>
      </c>
      <c r="F218" s="20">
        <v>564</v>
      </c>
      <c r="G218" s="20">
        <v>39</v>
      </c>
      <c r="H218" s="20">
        <v>263</v>
      </c>
      <c r="I218" s="20">
        <v>649</v>
      </c>
    </row>
    <row r="219" spans="1:9" ht="11.15" customHeight="1" x14ac:dyDescent="0.2">
      <c r="A219" s="21" t="s">
        <v>126</v>
      </c>
      <c r="B219" s="30">
        <v>100</v>
      </c>
      <c r="C219" s="30">
        <v>11.251314000000001</v>
      </c>
      <c r="D219" s="30">
        <v>16.403784999999999</v>
      </c>
      <c r="E219" s="30">
        <v>8.9379600000000003</v>
      </c>
      <c r="F219" s="30">
        <v>59.305993999999998</v>
      </c>
      <c r="G219" s="30">
        <v>4.1009460000000004</v>
      </c>
      <c r="H219" s="30">
        <v>27.655100000000001</v>
      </c>
      <c r="I219" s="30">
        <v>68.243954000000002</v>
      </c>
    </row>
    <row r="220" spans="1:9" ht="11.15" customHeight="1" x14ac:dyDescent="0.2">
      <c r="A220" s="19" t="s">
        <v>873</v>
      </c>
      <c r="B220" s="20">
        <v>69</v>
      </c>
      <c r="C220" s="20">
        <v>0</v>
      </c>
      <c r="D220" s="20">
        <v>4</v>
      </c>
      <c r="E220" s="20">
        <v>0</v>
      </c>
      <c r="F220" s="20">
        <v>2</v>
      </c>
      <c r="G220" s="20">
        <v>63</v>
      </c>
      <c r="H220" s="20">
        <v>4</v>
      </c>
      <c r="I220" s="20">
        <v>2</v>
      </c>
    </row>
    <row r="221" spans="1:9" ht="11.15" customHeight="1" x14ac:dyDescent="0.2">
      <c r="A221" s="21" t="s">
        <v>126</v>
      </c>
      <c r="B221" s="30">
        <v>100</v>
      </c>
      <c r="C221" s="30">
        <v>0</v>
      </c>
      <c r="D221" s="30">
        <v>5.7971009999999996</v>
      </c>
      <c r="E221" s="30">
        <v>0</v>
      </c>
      <c r="F221" s="30">
        <v>2.8985509999999999</v>
      </c>
      <c r="G221" s="30">
        <v>91.304348000000005</v>
      </c>
      <c r="H221" s="30">
        <v>5.7971009999999996</v>
      </c>
      <c r="I221" s="30">
        <v>2.8985509999999999</v>
      </c>
    </row>
    <row r="222" spans="1:9" ht="11.15" customHeight="1" x14ac:dyDescent="0.2">
      <c r="A222" s="18" t="s">
        <v>143</v>
      </c>
      <c r="B222" s="18"/>
      <c r="C222" s="18"/>
      <c r="D222" s="18"/>
      <c r="E222" s="18"/>
      <c r="F222" s="18"/>
      <c r="G222" s="18"/>
      <c r="H222" s="18"/>
      <c r="I222" s="18"/>
    </row>
    <row r="223" spans="1:9" ht="11.15" customHeight="1" x14ac:dyDescent="0.2">
      <c r="A223" s="21" t="s">
        <v>901</v>
      </c>
      <c r="B223" s="21"/>
      <c r="C223" s="21"/>
      <c r="D223" s="21"/>
      <c r="E223" s="21"/>
      <c r="F223" s="21"/>
      <c r="G223" s="21"/>
      <c r="H223" s="21"/>
      <c r="I223" s="21"/>
    </row>
    <row r="224" spans="1:9" ht="11.15" customHeight="1" x14ac:dyDescent="0.2">
      <c r="A224" s="19" t="s">
        <v>902</v>
      </c>
      <c r="B224" s="20">
        <v>546</v>
      </c>
      <c r="C224" s="20">
        <v>546</v>
      </c>
      <c r="D224" s="20">
        <v>0</v>
      </c>
      <c r="E224" s="20">
        <v>0</v>
      </c>
      <c r="F224" s="20">
        <v>0</v>
      </c>
      <c r="G224" s="20">
        <v>0</v>
      </c>
      <c r="H224" s="20">
        <v>546</v>
      </c>
      <c r="I224" s="20">
        <v>0</v>
      </c>
    </row>
    <row r="225" spans="1:9" ht="11.15" customHeight="1" x14ac:dyDescent="0.2">
      <c r="A225" s="21" t="s">
        <v>126</v>
      </c>
      <c r="B225" s="30">
        <v>100</v>
      </c>
      <c r="C225" s="30">
        <v>100</v>
      </c>
      <c r="D225" s="30">
        <v>0</v>
      </c>
      <c r="E225" s="30">
        <v>0</v>
      </c>
      <c r="F225" s="30">
        <v>0</v>
      </c>
      <c r="G225" s="30">
        <v>0</v>
      </c>
      <c r="H225" s="30">
        <v>100</v>
      </c>
      <c r="I225" s="30">
        <v>0</v>
      </c>
    </row>
    <row r="226" spans="1:9" ht="11.15" customHeight="1" x14ac:dyDescent="0.2">
      <c r="A226" s="19" t="s">
        <v>903</v>
      </c>
      <c r="B226" s="20">
        <v>531</v>
      </c>
      <c r="C226" s="20">
        <v>0</v>
      </c>
      <c r="D226" s="20">
        <v>531</v>
      </c>
      <c r="E226" s="20">
        <v>0</v>
      </c>
      <c r="F226" s="20">
        <v>0</v>
      </c>
      <c r="G226" s="20">
        <v>0</v>
      </c>
      <c r="H226" s="20">
        <v>531</v>
      </c>
      <c r="I226" s="20">
        <v>0</v>
      </c>
    </row>
    <row r="227" spans="1:9" ht="11.15" customHeight="1" x14ac:dyDescent="0.2">
      <c r="A227" s="21" t="s">
        <v>126</v>
      </c>
      <c r="B227" s="30">
        <v>100</v>
      </c>
      <c r="C227" s="30">
        <v>0</v>
      </c>
      <c r="D227" s="30">
        <v>100</v>
      </c>
      <c r="E227" s="30">
        <v>0</v>
      </c>
      <c r="F227" s="30">
        <v>0</v>
      </c>
      <c r="G227" s="30">
        <v>0</v>
      </c>
      <c r="H227" s="30">
        <v>100</v>
      </c>
      <c r="I227" s="30">
        <v>0</v>
      </c>
    </row>
    <row r="228" spans="1:9" ht="11.15" customHeight="1" x14ac:dyDescent="0.2">
      <c r="A228" s="19" t="s">
        <v>904</v>
      </c>
      <c r="B228" s="20">
        <v>205</v>
      </c>
      <c r="C228" s="20">
        <v>0</v>
      </c>
      <c r="D228" s="20">
        <v>0</v>
      </c>
      <c r="E228" s="20">
        <v>205</v>
      </c>
      <c r="F228" s="20">
        <v>0</v>
      </c>
      <c r="G228" s="20">
        <v>0</v>
      </c>
      <c r="H228" s="20">
        <v>0</v>
      </c>
      <c r="I228" s="20">
        <v>205</v>
      </c>
    </row>
    <row r="229" spans="1:9" ht="11.15" customHeight="1" x14ac:dyDescent="0.2">
      <c r="A229" s="21" t="s">
        <v>126</v>
      </c>
      <c r="B229" s="30">
        <v>100</v>
      </c>
      <c r="C229" s="30">
        <v>0</v>
      </c>
      <c r="D229" s="30">
        <v>0</v>
      </c>
      <c r="E229" s="30">
        <v>100</v>
      </c>
      <c r="F229" s="30">
        <v>0</v>
      </c>
      <c r="G229" s="30">
        <v>0</v>
      </c>
      <c r="H229" s="30">
        <v>0</v>
      </c>
      <c r="I229" s="30">
        <v>100</v>
      </c>
    </row>
    <row r="230" spans="1:9" ht="11.15" customHeight="1" x14ac:dyDescent="0.2">
      <c r="A230" s="19" t="s">
        <v>905</v>
      </c>
      <c r="B230" s="20">
        <v>762</v>
      </c>
      <c r="C230" s="20">
        <v>0</v>
      </c>
      <c r="D230" s="20">
        <v>0</v>
      </c>
      <c r="E230" s="20">
        <v>0</v>
      </c>
      <c r="F230" s="20">
        <v>762</v>
      </c>
      <c r="G230" s="20">
        <v>0</v>
      </c>
      <c r="H230" s="20">
        <v>0</v>
      </c>
      <c r="I230" s="20">
        <v>762</v>
      </c>
    </row>
    <row r="231" spans="1:9" ht="11.15" customHeight="1" x14ac:dyDescent="0.2">
      <c r="A231" s="21" t="s">
        <v>126</v>
      </c>
      <c r="B231" s="30">
        <v>100</v>
      </c>
      <c r="C231" s="30">
        <v>0</v>
      </c>
      <c r="D231" s="30">
        <v>0</v>
      </c>
      <c r="E231" s="30">
        <v>0</v>
      </c>
      <c r="F231" s="30">
        <v>100</v>
      </c>
      <c r="G231" s="30">
        <v>0</v>
      </c>
      <c r="H231" s="30">
        <v>0</v>
      </c>
      <c r="I231" s="30">
        <v>100</v>
      </c>
    </row>
    <row r="232" spans="1:9" ht="11.15" customHeight="1" x14ac:dyDescent="0.2">
      <c r="A232" s="19" t="s">
        <v>873</v>
      </c>
      <c r="B232" s="20">
        <v>144</v>
      </c>
      <c r="C232" s="20">
        <v>0</v>
      </c>
      <c r="D232" s="20">
        <v>0</v>
      </c>
      <c r="E232" s="20">
        <v>0</v>
      </c>
      <c r="F232" s="20">
        <v>0</v>
      </c>
      <c r="G232" s="20">
        <v>144</v>
      </c>
      <c r="H232" s="20">
        <v>0</v>
      </c>
      <c r="I232" s="20">
        <v>0</v>
      </c>
    </row>
    <row r="233" spans="1:9" ht="11.15" customHeight="1" x14ac:dyDescent="0.2">
      <c r="A233" s="21" t="s">
        <v>126</v>
      </c>
      <c r="B233" s="30">
        <v>100</v>
      </c>
      <c r="C233" s="30">
        <v>0</v>
      </c>
      <c r="D233" s="30">
        <v>0</v>
      </c>
      <c r="E233" s="30">
        <v>0</v>
      </c>
      <c r="F233" s="30">
        <v>0</v>
      </c>
      <c r="G233" s="30">
        <v>100</v>
      </c>
      <c r="H233" s="30">
        <v>0</v>
      </c>
      <c r="I233" s="30">
        <v>0</v>
      </c>
    </row>
    <row r="234" spans="1:9" ht="11.15" customHeight="1" x14ac:dyDescent="0.2">
      <c r="A234" s="18" t="s">
        <v>143</v>
      </c>
      <c r="B234" s="18"/>
      <c r="C234" s="18"/>
      <c r="D234" s="18"/>
      <c r="E234" s="18"/>
      <c r="F234" s="18"/>
      <c r="G234" s="18"/>
      <c r="H234" s="18"/>
      <c r="I234" s="18"/>
    </row>
    <row r="235" spans="1:9" ht="11.15" customHeight="1" x14ac:dyDescent="0.2">
      <c r="A235" s="21" t="s">
        <v>906</v>
      </c>
      <c r="B235" s="21"/>
      <c r="C235" s="21"/>
      <c r="D235" s="21"/>
      <c r="E235" s="21"/>
      <c r="F235" s="21"/>
      <c r="G235" s="21"/>
      <c r="H235" s="21"/>
      <c r="I235" s="21"/>
    </row>
    <row r="236" spans="1:9" ht="11.15" customHeight="1" x14ac:dyDescent="0.2">
      <c r="A236" s="19" t="s">
        <v>902</v>
      </c>
      <c r="B236" s="20">
        <v>285</v>
      </c>
      <c r="C236" s="20">
        <v>145</v>
      </c>
      <c r="D236" s="20">
        <v>104</v>
      </c>
      <c r="E236" s="20">
        <v>16</v>
      </c>
      <c r="F236" s="20">
        <v>12</v>
      </c>
      <c r="G236" s="20">
        <v>8</v>
      </c>
      <c r="H236" s="20">
        <v>249</v>
      </c>
      <c r="I236" s="20">
        <v>28</v>
      </c>
    </row>
    <row r="237" spans="1:9" ht="11.15" customHeight="1" x14ac:dyDescent="0.2">
      <c r="A237" s="21" t="s">
        <v>126</v>
      </c>
      <c r="B237" s="30">
        <v>100</v>
      </c>
      <c r="C237" s="30">
        <v>50.877192999999998</v>
      </c>
      <c r="D237" s="30">
        <v>36.491228</v>
      </c>
      <c r="E237" s="30">
        <v>5.6140350000000003</v>
      </c>
      <c r="F237" s="30">
        <v>4.2105259999999998</v>
      </c>
      <c r="G237" s="30">
        <v>2.8070179999999998</v>
      </c>
      <c r="H237" s="30">
        <v>87.368420999999998</v>
      </c>
      <c r="I237" s="30">
        <v>9.8245609999999992</v>
      </c>
    </row>
    <row r="238" spans="1:9" ht="11.15" customHeight="1" x14ac:dyDescent="0.2">
      <c r="A238" s="19" t="s">
        <v>903</v>
      </c>
      <c r="B238" s="20">
        <v>217</v>
      </c>
      <c r="C238" s="20">
        <v>89</v>
      </c>
      <c r="D238" s="20">
        <v>80</v>
      </c>
      <c r="E238" s="20">
        <v>15</v>
      </c>
      <c r="F238" s="20">
        <v>24</v>
      </c>
      <c r="G238" s="20">
        <v>9</v>
      </c>
      <c r="H238" s="20">
        <v>169</v>
      </c>
      <c r="I238" s="20">
        <v>39</v>
      </c>
    </row>
    <row r="239" spans="1:9" ht="11.15" customHeight="1" x14ac:dyDescent="0.2">
      <c r="A239" s="21" t="s">
        <v>126</v>
      </c>
      <c r="B239" s="30">
        <v>100</v>
      </c>
      <c r="C239" s="30">
        <v>41.013824999999997</v>
      </c>
      <c r="D239" s="30">
        <v>36.866359000000003</v>
      </c>
      <c r="E239" s="30">
        <v>6.9124420000000004</v>
      </c>
      <c r="F239" s="30">
        <v>11.059908</v>
      </c>
      <c r="G239" s="30">
        <v>4.1474650000000004</v>
      </c>
      <c r="H239" s="30">
        <v>77.880184</v>
      </c>
      <c r="I239" s="30">
        <v>17.972349999999999</v>
      </c>
    </row>
    <row r="240" spans="1:9" ht="11.15" customHeight="1" x14ac:dyDescent="0.2">
      <c r="A240" s="19" t="s">
        <v>904</v>
      </c>
      <c r="B240" s="20">
        <v>142</v>
      </c>
      <c r="C240" s="20">
        <v>48</v>
      </c>
      <c r="D240" s="20">
        <v>46</v>
      </c>
      <c r="E240" s="20">
        <v>35</v>
      </c>
      <c r="F240" s="20">
        <v>12</v>
      </c>
      <c r="G240" s="20">
        <v>1</v>
      </c>
      <c r="H240" s="20">
        <v>94</v>
      </c>
      <c r="I240" s="20">
        <v>47</v>
      </c>
    </row>
    <row r="241" spans="1:9" ht="11.15" customHeight="1" x14ac:dyDescent="0.2">
      <c r="A241" s="21" t="s">
        <v>126</v>
      </c>
      <c r="B241" s="30">
        <v>100</v>
      </c>
      <c r="C241" s="30">
        <v>33.802816999999997</v>
      </c>
      <c r="D241" s="30">
        <v>32.394365999999998</v>
      </c>
      <c r="E241" s="30">
        <v>24.647887000000001</v>
      </c>
      <c r="F241" s="30">
        <v>8.450704</v>
      </c>
      <c r="G241" s="30">
        <v>0.70422499999999999</v>
      </c>
      <c r="H241" s="30">
        <v>66.197182999999995</v>
      </c>
      <c r="I241" s="30">
        <v>33.098591999999996</v>
      </c>
    </row>
    <row r="242" spans="1:9" ht="11.15" customHeight="1" x14ac:dyDescent="0.2">
      <c r="A242" s="19" t="s">
        <v>905</v>
      </c>
      <c r="B242" s="20">
        <v>1184</v>
      </c>
      <c r="C242" s="20">
        <v>176</v>
      </c>
      <c r="D242" s="20">
        <v>205</v>
      </c>
      <c r="E242" s="20">
        <v>123</v>
      </c>
      <c r="F242" s="20">
        <v>680</v>
      </c>
      <c r="G242" s="20">
        <v>0</v>
      </c>
      <c r="H242" s="20">
        <v>381</v>
      </c>
      <c r="I242" s="20">
        <v>803</v>
      </c>
    </row>
    <row r="243" spans="1:9" ht="11.15" customHeight="1" x14ac:dyDescent="0.2">
      <c r="A243" s="21" t="s">
        <v>126</v>
      </c>
      <c r="B243" s="30">
        <v>100</v>
      </c>
      <c r="C243" s="30">
        <v>14.864865</v>
      </c>
      <c r="D243" s="30">
        <v>17.314188999999999</v>
      </c>
      <c r="E243" s="30">
        <v>10.388514000000001</v>
      </c>
      <c r="F243" s="30">
        <v>57.432431999999999</v>
      </c>
      <c r="G243" s="30">
        <v>0</v>
      </c>
      <c r="H243" s="30">
        <v>32.179054000000001</v>
      </c>
      <c r="I243" s="30">
        <v>67.820946000000006</v>
      </c>
    </row>
    <row r="244" spans="1:9" ht="11.15" customHeight="1" x14ac:dyDescent="0.2">
      <c r="A244" s="19" t="s">
        <v>873</v>
      </c>
      <c r="B244" s="20">
        <v>360</v>
      </c>
      <c r="C244" s="20">
        <v>88</v>
      </c>
      <c r="D244" s="20">
        <v>96</v>
      </c>
      <c r="E244" s="20">
        <v>16</v>
      </c>
      <c r="F244" s="20">
        <v>34</v>
      </c>
      <c r="G244" s="20">
        <v>126</v>
      </c>
      <c r="H244" s="20">
        <v>184</v>
      </c>
      <c r="I244" s="20">
        <v>50</v>
      </c>
    </row>
    <row r="245" spans="1:9" ht="11.15" customHeight="1" x14ac:dyDescent="0.2">
      <c r="A245" s="21" t="s">
        <v>126</v>
      </c>
      <c r="B245" s="30">
        <v>100</v>
      </c>
      <c r="C245" s="30">
        <v>24.444444000000001</v>
      </c>
      <c r="D245" s="30">
        <v>26.666667</v>
      </c>
      <c r="E245" s="30">
        <v>4.4444439999999998</v>
      </c>
      <c r="F245" s="30">
        <v>9.4444440000000007</v>
      </c>
      <c r="G245" s="30">
        <v>35</v>
      </c>
      <c r="H245" s="30">
        <v>51.111111000000001</v>
      </c>
      <c r="I245" s="30">
        <v>13.888889000000001</v>
      </c>
    </row>
    <row r="246" spans="1:9" ht="11.15" customHeight="1" x14ac:dyDescent="0.2">
      <c r="A246" s="18" t="s">
        <v>143</v>
      </c>
      <c r="B246" s="18"/>
      <c r="C246" s="18"/>
      <c r="D246" s="18"/>
      <c r="E246" s="18"/>
      <c r="F246" s="18"/>
      <c r="G246" s="18"/>
      <c r="H246" s="18"/>
      <c r="I246" s="18"/>
    </row>
    <row r="247" spans="1:9" ht="11.15" customHeight="1" x14ac:dyDescent="0.2">
      <c r="A247" s="21" t="s">
        <v>907</v>
      </c>
      <c r="B247" s="21"/>
      <c r="C247" s="21"/>
      <c r="D247" s="21"/>
      <c r="E247" s="21"/>
      <c r="F247" s="21"/>
      <c r="G247" s="21"/>
      <c r="H247" s="21"/>
      <c r="I247" s="21"/>
    </row>
    <row r="248" spans="1:9" ht="11.15" customHeight="1" x14ac:dyDescent="0.2">
      <c r="A248" s="19" t="s">
        <v>902</v>
      </c>
      <c r="B248" s="20">
        <v>330</v>
      </c>
      <c r="C248" s="20">
        <v>134</v>
      </c>
      <c r="D248" s="20">
        <v>95</v>
      </c>
      <c r="E248" s="20">
        <v>34</v>
      </c>
      <c r="F248" s="20">
        <v>53</v>
      </c>
      <c r="G248" s="20">
        <v>14</v>
      </c>
      <c r="H248" s="20">
        <v>229</v>
      </c>
      <c r="I248" s="20">
        <v>87</v>
      </c>
    </row>
    <row r="249" spans="1:9" ht="11.15" customHeight="1" x14ac:dyDescent="0.2">
      <c r="A249" s="21" t="s">
        <v>126</v>
      </c>
      <c r="B249" s="30">
        <v>100</v>
      </c>
      <c r="C249" s="30">
        <v>40.606060999999997</v>
      </c>
      <c r="D249" s="30">
        <v>28.787879</v>
      </c>
      <c r="E249" s="30">
        <v>10.30303</v>
      </c>
      <c r="F249" s="30">
        <v>16.060606</v>
      </c>
      <c r="G249" s="30">
        <v>4.2424239999999998</v>
      </c>
      <c r="H249" s="30">
        <v>69.393939000000003</v>
      </c>
      <c r="I249" s="30">
        <v>26.363636</v>
      </c>
    </row>
    <row r="250" spans="1:9" ht="11.15" customHeight="1" x14ac:dyDescent="0.2">
      <c r="A250" s="19" t="s">
        <v>903</v>
      </c>
      <c r="B250" s="20">
        <v>326</v>
      </c>
      <c r="C250" s="20">
        <v>124</v>
      </c>
      <c r="D250" s="20">
        <v>125</v>
      </c>
      <c r="E250" s="20">
        <v>24</v>
      </c>
      <c r="F250" s="20">
        <v>41</v>
      </c>
      <c r="G250" s="20">
        <v>12</v>
      </c>
      <c r="H250" s="20">
        <v>249</v>
      </c>
      <c r="I250" s="20">
        <v>65</v>
      </c>
    </row>
    <row r="251" spans="1:9" ht="11.15" customHeight="1" x14ac:dyDescent="0.2">
      <c r="A251" s="21" t="s">
        <v>126</v>
      </c>
      <c r="B251" s="30">
        <v>100</v>
      </c>
      <c r="C251" s="30">
        <v>38.036810000000003</v>
      </c>
      <c r="D251" s="30">
        <v>38.343558000000002</v>
      </c>
      <c r="E251" s="30">
        <v>7.3619630000000003</v>
      </c>
      <c r="F251" s="30">
        <v>12.576687</v>
      </c>
      <c r="G251" s="30">
        <v>3.6809820000000002</v>
      </c>
      <c r="H251" s="30">
        <v>76.380368000000004</v>
      </c>
      <c r="I251" s="30">
        <v>19.938649999999999</v>
      </c>
    </row>
    <row r="252" spans="1:9" ht="11.15" customHeight="1" x14ac:dyDescent="0.2">
      <c r="A252" s="19" t="s">
        <v>904</v>
      </c>
      <c r="B252" s="20">
        <v>133</v>
      </c>
      <c r="C252" s="20">
        <v>51</v>
      </c>
      <c r="D252" s="20">
        <v>37</v>
      </c>
      <c r="E252" s="20">
        <v>31</v>
      </c>
      <c r="F252" s="20">
        <v>12</v>
      </c>
      <c r="G252" s="20">
        <v>2</v>
      </c>
      <c r="H252" s="20">
        <v>88</v>
      </c>
      <c r="I252" s="20">
        <v>43</v>
      </c>
    </row>
    <row r="253" spans="1:9" ht="11.15" customHeight="1" x14ac:dyDescent="0.2">
      <c r="A253" s="21" t="s">
        <v>126</v>
      </c>
      <c r="B253" s="30">
        <v>100</v>
      </c>
      <c r="C253" s="30">
        <v>38.345865000000003</v>
      </c>
      <c r="D253" s="30">
        <v>27.819548999999999</v>
      </c>
      <c r="E253" s="30">
        <v>23.308271000000001</v>
      </c>
      <c r="F253" s="30">
        <v>9.0225559999999998</v>
      </c>
      <c r="G253" s="30">
        <v>1.5037590000000001</v>
      </c>
      <c r="H253" s="30">
        <v>66.165413999999998</v>
      </c>
      <c r="I253" s="30">
        <v>32.330826999999999</v>
      </c>
    </row>
    <row r="254" spans="1:9" ht="11.15" customHeight="1" x14ac:dyDescent="0.2">
      <c r="A254" s="19" t="s">
        <v>905</v>
      </c>
      <c r="B254" s="20">
        <v>1070</v>
      </c>
      <c r="C254" s="20">
        <v>157</v>
      </c>
      <c r="D254" s="20">
        <v>192</v>
      </c>
      <c r="E254" s="20">
        <v>101</v>
      </c>
      <c r="F254" s="20">
        <v>620</v>
      </c>
      <c r="G254" s="20">
        <v>0</v>
      </c>
      <c r="H254" s="20">
        <v>349</v>
      </c>
      <c r="I254" s="20">
        <v>721</v>
      </c>
    </row>
    <row r="255" spans="1:9" ht="11.15" customHeight="1" x14ac:dyDescent="0.2">
      <c r="A255" s="21" t="s">
        <v>126</v>
      </c>
      <c r="B255" s="30">
        <v>100</v>
      </c>
      <c r="C255" s="30">
        <v>14.672897000000001</v>
      </c>
      <c r="D255" s="30">
        <v>17.943925</v>
      </c>
      <c r="E255" s="30">
        <v>9.4392519999999998</v>
      </c>
      <c r="F255" s="30">
        <v>57.943925</v>
      </c>
      <c r="G255" s="30">
        <v>0</v>
      </c>
      <c r="H255" s="30">
        <v>32.616821999999999</v>
      </c>
      <c r="I255" s="30">
        <v>67.383178000000001</v>
      </c>
    </row>
    <row r="256" spans="1:9" ht="11.15" customHeight="1" x14ac:dyDescent="0.2">
      <c r="A256" s="19" t="s">
        <v>873</v>
      </c>
      <c r="B256" s="20">
        <v>329</v>
      </c>
      <c r="C256" s="20">
        <v>80</v>
      </c>
      <c r="D256" s="20">
        <v>82</v>
      </c>
      <c r="E256" s="20">
        <v>15</v>
      </c>
      <c r="F256" s="20">
        <v>36</v>
      </c>
      <c r="G256" s="20">
        <v>116</v>
      </c>
      <c r="H256" s="20">
        <v>162</v>
      </c>
      <c r="I256" s="20">
        <v>51</v>
      </c>
    </row>
    <row r="257" spans="1:9" ht="11.15" customHeight="1" x14ac:dyDescent="0.2">
      <c r="A257" s="21" t="s">
        <v>126</v>
      </c>
      <c r="B257" s="30">
        <v>100</v>
      </c>
      <c r="C257" s="30">
        <v>24.316109000000001</v>
      </c>
      <c r="D257" s="30">
        <v>24.924012000000001</v>
      </c>
      <c r="E257" s="30">
        <v>4.5592709999999999</v>
      </c>
      <c r="F257" s="30">
        <v>10.942249</v>
      </c>
      <c r="G257" s="30">
        <v>35.258358999999999</v>
      </c>
      <c r="H257" s="30">
        <v>49.240122</v>
      </c>
      <c r="I257" s="30">
        <v>15.501519999999999</v>
      </c>
    </row>
    <row r="258" spans="1:9" ht="11.15" customHeight="1" x14ac:dyDescent="0.2">
      <c r="A258" s="18" t="s">
        <v>143</v>
      </c>
      <c r="B258" s="18"/>
      <c r="C258" s="18"/>
      <c r="D258" s="18"/>
      <c r="E258" s="18"/>
      <c r="F258" s="18"/>
      <c r="G258" s="18"/>
      <c r="H258" s="18"/>
      <c r="I258" s="18"/>
    </row>
    <row r="259" spans="1:9" ht="11.15" customHeight="1" x14ac:dyDescent="0.2">
      <c r="A259" s="21" t="s">
        <v>908</v>
      </c>
      <c r="B259" s="21"/>
      <c r="C259" s="21"/>
      <c r="D259" s="21"/>
      <c r="E259" s="21"/>
      <c r="F259" s="21"/>
      <c r="G259" s="21"/>
      <c r="H259" s="21"/>
      <c r="I259" s="21"/>
    </row>
    <row r="260" spans="1:9" ht="11.15" customHeight="1" x14ac:dyDescent="0.2">
      <c r="A260" s="19" t="s">
        <v>902</v>
      </c>
      <c r="B260" s="20">
        <v>39</v>
      </c>
      <c r="C260" s="20">
        <v>15</v>
      </c>
      <c r="D260" s="20">
        <v>4</v>
      </c>
      <c r="E260" s="20">
        <v>3</v>
      </c>
      <c r="F260" s="20">
        <v>14</v>
      </c>
      <c r="G260" s="20">
        <v>3</v>
      </c>
      <c r="H260" s="20">
        <v>19</v>
      </c>
      <c r="I260" s="20">
        <v>17</v>
      </c>
    </row>
    <row r="261" spans="1:9" ht="11.15" customHeight="1" x14ac:dyDescent="0.2">
      <c r="A261" s="21" t="s">
        <v>126</v>
      </c>
      <c r="B261" s="30">
        <v>100</v>
      </c>
      <c r="C261" s="30">
        <v>38.461537999999997</v>
      </c>
      <c r="D261" s="30">
        <v>10.256410000000001</v>
      </c>
      <c r="E261" s="30">
        <v>7.6923079999999997</v>
      </c>
      <c r="F261" s="30">
        <v>35.897435999999999</v>
      </c>
      <c r="G261" s="30">
        <v>7.6923079999999997</v>
      </c>
      <c r="H261" s="30">
        <v>48.717948999999997</v>
      </c>
      <c r="I261" s="30">
        <v>43.589744000000003</v>
      </c>
    </row>
    <row r="262" spans="1:9" ht="11.15" customHeight="1" x14ac:dyDescent="0.2">
      <c r="A262" s="19" t="s">
        <v>903</v>
      </c>
      <c r="B262" s="20">
        <v>75</v>
      </c>
      <c r="C262" s="20">
        <v>36</v>
      </c>
      <c r="D262" s="20">
        <v>21</v>
      </c>
      <c r="E262" s="20">
        <v>6</v>
      </c>
      <c r="F262" s="20">
        <v>9</v>
      </c>
      <c r="G262" s="20">
        <v>3</v>
      </c>
      <c r="H262" s="20">
        <v>57</v>
      </c>
      <c r="I262" s="20">
        <v>15</v>
      </c>
    </row>
    <row r="263" spans="1:9" ht="11.15" customHeight="1" x14ac:dyDescent="0.2">
      <c r="A263" s="21" t="s">
        <v>126</v>
      </c>
      <c r="B263" s="30">
        <v>100</v>
      </c>
      <c r="C263" s="30">
        <v>48</v>
      </c>
      <c r="D263" s="30">
        <v>28</v>
      </c>
      <c r="E263" s="30">
        <v>8</v>
      </c>
      <c r="F263" s="30">
        <v>12</v>
      </c>
      <c r="G263" s="30">
        <v>4</v>
      </c>
      <c r="H263" s="30">
        <v>76</v>
      </c>
      <c r="I263" s="30">
        <v>20</v>
      </c>
    </row>
    <row r="264" spans="1:9" ht="11.15" customHeight="1" x14ac:dyDescent="0.2">
      <c r="A264" s="19" t="s">
        <v>904</v>
      </c>
      <c r="B264" s="20">
        <v>117</v>
      </c>
      <c r="C264" s="20">
        <v>49</v>
      </c>
      <c r="D264" s="20">
        <v>39</v>
      </c>
      <c r="E264" s="20">
        <v>20</v>
      </c>
      <c r="F264" s="20">
        <v>6</v>
      </c>
      <c r="G264" s="20">
        <v>3</v>
      </c>
      <c r="H264" s="20">
        <v>88</v>
      </c>
      <c r="I264" s="20">
        <v>26</v>
      </c>
    </row>
    <row r="265" spans="1:9" ht="11.15" customHeight="1" x14ac:dyDescent="0.2">
      <c r="A265" s="21" t="s">
        <v>126</v>
      </c>
      <c r="B265" s="30">
        <v>100</v>
      </c>
      <c r="C265" s="30">
        <v>41.880341999999999</v>
      </c>
      <c r="D265" s="30">
        <v>33.333333000000003</v>
      </c>
      <c r="E265" s="30">
        <v>17.094017000000001</v>
      </c>
      <c r="F265" s="30">
        <v>5.1282050000000003</v>
      </c>
      <c r="G265" s="30">
        <v>2.5641029999999998</v>
      </c>
      <c r="H265" s="30">
        <v>75.213674999999995</v>
      </c>
      <c r="I265" s="30">
        <v>22.222221999999999</v>
      </c>
    </row>
    <row r="266" spans="1:9" ht="11.15" customHeight="1" x14ac:dyDescent="0.2">
      <c r="A266" s="19" t="s">
        <v>905</v>
      </c>
      <c r="B266" s="20">
        <v>1288</v>
      </c>
      <c r="C266" s="20">
        <v>291</v>
      </c>
      <c r="D266" s="20">
        <v>277</v>
      </c>
      <c r="E266" s="20">
        <v>129</v>
      </c>
      <c r="F266" s="20">
        <v>580</v>
      </c>
      <c r="G266" s="20">
        <v>11</v>
      </c>
      <c r="H266" s="20">
        <v>568</v>
      </c>
      <c r="I266" s="20">
        <v>709</v>
      </c>
    </row>
    <row r="267" spans="1:9" ht="11.15" customHeight="1" x14ac:dyDescent="0.2">
      <c r="A267" s="21" t="s">
        <v>126</v>
      </c>
      <c r="B267" s="30">
        <v>100</v>
      </c>
      <c r="C267" s="30">
        <v>22.593167999999999</v>
      </c>
      <c r="D267" s="30">
        <v>21.506211</v>
      </c>
      <c r="E267" s="30">
        <v>10.015528</v>
      </c>
      <c r="F267" s="30">
        <v>45.031056</v>
      </c>
      <c r="G267" s="30">
        <v>0.85403700000000005</v>
      </c>
      <c r="H267" s="30">
        <v>44.099378999999999</v>
      </c>
      <c r="I267" s="30">
        <v>55.046584000000003</v>
      </c>
    </row>
    <row r="268" spans="1:9" ht="11.15" customHeight="1" x14ac:dyDescent="0.2">
      <c r="A268" s="19" t="s">
        <v>873</v>
      </c>
      <c r="B268" s="20">
        <v>669</v>
      </c>
      <c r="C268" s="20">
        <v>155</v>
      </c>
      <c r="D268" s="20">
        <v>190</v>
      </c>
      <c r="E268" s="20">
        <v>47</v>
      </c>
      <c r="F268" s="20">
        <v>153</v>
      </c>
      <c r="G268" s="20">
        <v>124</v>
      </c>
      <c r="H268" s="20">
        <v>345</v>
      </c>
      <c r="I268" s="20">
        <v>200</v>
      </c>
    </row>
    <row r="269" spans="1:9" ht="11.15" customHeight="1" x14ac:dyDescent="0.2">
      <c r="A269" s="21" t="s">
        <v>126</v>
      </c>
      <c r="B269" s="30">
        <v>100</v>
      </c>
      <c r="C269" s="30">
        <v>23.168908999999999</v>
      </c>
      <c r="D269" s="30">
        <v>28.400597999999999</v>
      </c>
      <c r="E269" s="30">
        <v>7.0254110000000001</v>
      </c>
      <c r="F269" s="30">
        <v>22.869955000000001</v>
      </c>
      <c r="G269" s="30">
        <v>18.535126999999999</v>
      </c>
      <c r="H269" s="30">
        <v>51.569507000000002</v>
      </c>
      <c r="I269" s="30">
        <v>29.895365999999999</v>
      </c>
    </row>
    <row r="270" spans="1:9" ht="11.15" customHeight="1" x14ac:dyDescent="0.2">
      <c r="A270" s="18" t="s">
        <v>909</v>
      </c>
      <c r="B270" s="18"/>
      <c r="C270" s="18"/>
      <c r="D270" s="18"/>
      <c r="E270" s="18"/>
      <c r="F270" s="18"/>
      <c r="G270" s="18"/>
      <c r="H270" s="18"/>
      <c r="I270" s="18"/>
    </row>
    <row r="271" spans="1:9" ht="11.15" customHeight="1" x14ac:dyDescent="0.2">
      <c r="A271" s="19" t="s">
        <v>910</v>
      </c>
      <c r="B271" s="20">
        <v>541</v>
      </c>
      <c r="C271" s="20">
        <v>181</v>
      </c>
      <c r="D271" s="20">
        <v>141</v>
      </c>
      <c r="E271" s="20">
        <v>32</v>
      </c>
      <c r="F271" s="20">
        <v>155</v>
      </c>
      <c r="G271" s="20">
        <v>32</v>
      </c>
      <c r="H271" s="20">
        <v>322</v>
      </c>
      <c r="I271" s="20">
        <v>187</v>
      </c>
    </row>
    <row r="272" spans="1:9" ht="11.15" customHeight="1" x14ac:dyDescent="0.2">
      <c r="A272" s="21" t="s">
        <v>126</v>
      </c>
      <c r="B272" s="30">
        <v>100</v>
      </c>
      <c r="C272" s="30">
        <v>33.456561999999998</v>
      </c>
      <c r="D272" s="30">
        <v>26.062847000000001</v>
      </c>
      <c r="E272" s="30">
        <v>5.9149719999999997</v>
      </c>
      <c r="F272" s="30">
        <v>28.650646999999999</v>
      </c>
      <c r="G272" s="30">
        <v>5.9149719999999997</v>
      </c>
      <c r="H272" s="30">
        <v>59.519409000000003</v>
      </c>
      <c r="I272" s="30">
        <v>34.565618999999998</v>
      </c>
    </row>
    <row r="273" spans="1:9" ht="11.15" customHeight="1" x14ac:dyDescent="0.2">
      <c r="A273" s="19" t="s">
        <v>911</v>
      </c>
      <c r="B273" s="20">
        <v>877</v>
      </c>
      <c r="C273" s="20">
        <v>218</v>
      </c>
      <c r="D273" s="20">
        <v>202</v>
      </c>
      <c r="E273" s="20">
        <v>88</v>
      </c>
      <c r="F273" s="20">
        <v>298</v>
      </c>
      <c r="G273" s="20">
        <v>71</v>
      </c>
      <c r="H273" s="20">
        <v>420</v>
      </c>
      <c r="I273" s="20">
        <v>386</v>
      </c>
    </row>
    <row r="274" spans="1:9" ht="11.15" customHeight="1" x14ac:dyDescent="0.2">
      <c r="A274" s="21" t="s">
        <v>126</v>
      </c>
      <c r="B274" s="30">
        <v>100</v>
      </c>
      <c r="C274" s="30">
        <v>24.857468999999998</v>
      </c>
      <c r="D274" s="30">
        <v>23.033066999999999</v>
      </c>
      <c r="E274" s="30">
        <v>10.034208</v>
      </c>
      <c r="F274" s="30">
        <v>33.979475000000001</v>
      </c>
      <c r="G274" s="30">
        <v>8.0957810000000006</v>
      </c>
      <c r="H274" s="30">
        <v>47.890535999999997</v>
      </c>
      <c r="I274" s="30">
        <v>44.013683</v>
      </c>
    </row>
    <row r="275" spans="1:9" ht="11.15" customHeight="1" x14ac:dyDescent="0.2">
      <c r="A275" s="19" t="s">
        <v>912</v>
      </c>
      <c r="B275" s="20">
        <v>543</v>
      </c>
      <c r="C275" s="20">
        <v>103</v>
      </c>
      <c r="D275" s="20">
        <v>126</v>
      </c>
      <c r="E275" s="20">
        <v>64</v>
      </c>
      <c r="F275" s="20">
        <v>223</v>
      </c>
      <c r="G275" s="20">
        <v>27</v>
      </c>
      <c r="H275" s="20">
        <v>229</v>
      </c>
      <c r="I275" s="20">
        <v>287</v>
      </c>
    </row>
    <row r="276" spans="1:9" ht="11.15" customHeight="1" x14ac:dyDescent="0.2">
      <c r="A276" s="21" t="s">
        <v>126</v>
      </c>
      <c r="B276" s="30">
        <v>100</v>
      </c>
      <c r="C276" s="30">
        <v>18.968692000000001</v>
      </c>
      <c r="D276" s="30">
        <v>23.204419999999999</v>
      </c>
      <c r="E276" s="30">
        <v>11.786372</v>
      </c>
      <c r="F276" s="30">
        <v>41.06814</v>
      </c>
      <c r="G276" s="30">
        <v>4.9723759999999997</v>
      </c>
      <c r="H276" s="30">
        <v>42.173112000000003</v>
      </c>
      <c r="I276" s="30">
        <v>52.854512</v>
      </c>
    </row>
    <row r="277" spans="1:9" ht="11.15" customHeight="1" x14ac:dyDescent="0.2">
      <c r="A277" s="19" t="s">
        <v>913</v>
      </c>
      <c r="B277" s="20">
        <v>227</v>
      </c>
      <c r="C277" s="20">
        <v>44</v>
      </c>
      <c r="D277" s="20">
        <v>62</v>
      </c>
      <c r="E277" s="20">
        <v>21</v>
      </c>
      <c r="F277" s="20">
        <v>86</v>
      </c>
      <c r="G277" s="20">
        <v>14</v>
      </c>
      <c r="H277" s="20">
        <v>106</v>
      </c>
      <c r="I277" s="20">
        <v>107</v>
      </c>
    </row>
    <row r="278" spans="1:9" ht="11.15" customHeight="1" x14ac:dyDescent="0.2">
      <c r="A278" s="21" t="s">
        <v>126</v>
      </c>
      <c r="B278" s="30">
        <v>100</v>
      </c>
      <c r="C278" s="30">
        <v>19.38326</v>
      </c>
      <c r="D278" s="30">
        <v>27.312774999999998</v>
      </c>
      <c r="E278" s="30">
        <v>9.2511010000000002</v>
      </c>
      <c r="F278" s="30">
        <v>37.885463000000001</v>
      </c>
      <c r="G278" s="30">
        <v>6.1674009999999999</v>
      </c>
      <c r="H278" s="30">
        <v>46.696035000000002</v>
      </c>
      <c r="I278" s="30">
        <v>47.136564</v>
      </c>
    </row>
    <row r="279" spans="1:9" ht="11.15" customHeight="1" x14ac:dyDescent="0.2">
      <c r="A279" s="18" t="s">
        <v>914</v>
      </c>
      <c r="B279" s="18"/>
      <c r="C279" s="18"/>
      <c r="D279" s="18"/>
      <c r="E279" s="18"/>
      <c r="F279" s="18"/>
      <c r="G279" s="18"/>
      <c r="H279" s="18"/>
      <c r="I279" s="18"/>
    </row>
    <row r="280" spans="1:9" ht="11.15" customHeight="1" x14ac:dyDescent="0.2">
      <c r="A280" s="19" t="s">
        <v>915</v>
      </c>
      <c r="B280" s="20">
        <v>294</v>
      </c>
      <c r="C280" s="20">
        <v>63</v>
      </c>
      <c r="D280" s="20">
        <v>64</v>
      </c>
      <c r="E280" s="20">
        <v>29</v>
      </c>
      <c r="F280" s="20">
        <v>116</v>
      </c>
      <c r="G280" s="20">
        <v>22</v>
      </c>
      <c r="H280" s="20">
        <v>127</v>
      </c>
      <c r="I280" s="20">
        <v>145</v>
      </c>
    </row>
    <row r="281" spans="1:9" ht="11.15" customHeight="1" x14ac:dyDescent="0.2">
      <c r="A281" s="21" t="s">
        <v>126</v>
      </c>
      <c r="B281" s="30">
        <v>100</v>
      </c>
      <c r="C281" s="30">
        <v>21.428571000000002</v>
      </c>
      <c r="D281" s="30">
        <v>21.768706999999999</v>
      </c>
      <c r="E281" s="30">
        <v>9.8639460000000003</v>
      </c>
      <c r="F281" s="30">
        <v>39.455781999999999</v>
      </c>
      <c r="G281" s="30">
        <v>7.4829929999999996</v>
      </c>
      <c r="H281" s="30">
        <v>43.197279000000002</v>
      </c>
      <c r="I281" s="30">
        <v>49.319727999999998</v>
      </c>
    </row>
    <row r="282" spans="1:9" ht="11.15" customHeight="1" x14ac:dyDescent="0.2">
      <c r="A282" s="19" t="s">
        <v>916</v>
      </c>
      <c r="B282" s="20">
        <v>664</v>
      </c>
      <c r="C282" s="20">
        <v>198</v>
      </c>
      <c r="D282" s="20">
        <v>175</v>
      </c>
      <c r="E282" s="20">
        <v>52</v>
      </c>
      <c r="F282" s="20">
        <v>198</v>
      </c>
      <c r="G282" s="20">
        <v>41</v>
      </c>
      <c r="H282" s="20">
        <v>373</v>
      </c>
      <c r="I282" s="20">
        <v>250</v>
      </c>
    </row>
    <row r="283" spans="1:9" ht="11.15" customHeight="1" x14ac:dyDescent="0.2">
      <c r="A283" s="21" t="s">
        <v>126</v>
      </c>
      <c r="B283" s="30">
        <v>100</v>
      </c>
      <c r="C283" s="30">
        <v>29.819277</v>
      </c>
      <c r="D283" s="30">
        <v>26.355422000000001</v>
      </c>
      <c r="E283" s="30">
        <v>7.8313249999999996</v>
      </c>
      <c r="F283" s="30">
        <v>29.819277</v>
      </c>
      <c r="G283" s="30">
        <v>6.1746990000000004</v>
      </c>
      <c r="H283" s="30">
        <v>56.174698999999997</v>
      </c>
      <c r="I283" s="30">
        <v>37.650601999999999</v>
      </c>
    </row>
    <row r="284" spans="1:9" ht="11.15" customHeight="1" x14ac:dyDescent="0.2">
      <c r="A284" s="19" t="s">
        <v>917</v>
      </c>
      <c r="B284" s="20">
        <v>421</v>
      </c>
      <c r="C284" s="20">
        <v>97</v>
      </c>
      <c r="D284" s="20">
        <v>101</v>
      </c>
      <c r="E284" s="20">
        <v>50</v>
      </c>
      <c r="F284" s="20">
        <v>154</v>
      </c>
      <c r="G284" s="20">
        <v>19</v>
      </c>
      <c r="H284" s="20">
        <v>198</v>
      </c>
      <c r="I284" s="20">
        <v>204</v>
      </c>
    </row>
    <row r="285" spans="1:9" ht="11.15" customHeight="1" x14ac:dyDescent="0.2">
      <c r="A285" s="21" t="s">
        <v>126</v>
      </c>
      <c r="B285" s="30">
        <v>100</v>
      </c>
      <c r="C285" s="30">
        <v>23.040379999999999</v>
      </c>
      <c r="D285" s="30">
        <v>23.990499</v>
      </c>
      <c r="E285" s="30">
        <v>11.876485000000001</v>
      </c>
      <c r="F285" s="30">
        <v>36.579571999999999</v>
      </c>
      <c r="G285" s="30">
        <v>4.513064</v>
      </c>
      <c r="H285" s="30">
        <v>47.030878999999999</v>
      </c>
      <c r="I285" s="30">
        <v>48.456057000000001</v>
      </c>
    </row>
    <row r="286" spans="1:9" ht="11.15" customHeight="1" x14ac:dyDescent="0.2">
      <c r="A286" s="19" t="s">
        <v>918</v>
      </c>
      <c r="B286" s="20">
        <v>358</v>
      </c>
      <c r="C286" s="20">
        <v>103</v>
      </c>
      <c r="D286" s="20">
        <v>89</v>
      </c>
      <c r="E286" s="20">
        <v>32</v>
      </c>
      <c r="F286" s="20">
        <v>111</v>
      </c>
      <c r="G286" s="20">
        <v>23</v>
      </c>
      <c r="H286" s="20">
        <v>192</v>
      </c>
      <c r="I286" s="20">
        <v>143</v>
      </c>
    </row>
    <row r="287" spans="1:9" ht="11.15" customHeight="1" x14ac:dyDescent="0.2">
      <c r="A287" s="21" t="s">
        <v>126</v>
      </c>
      <c r="B287" s="30">
        <v>100</v>
      </c>
      <c r="C287" s="30">
        <v>28.770949999999999</v>
      </c>
      <c r="D287" s="30">
        <v>24.860334999999999</v>
      </c>
      <c r="E287" s="30">
        <v>8.9385469999999998</v>
      </c>
      <c r="F287" s="30">
        <v>31.005586999999998</v>
      </c>
      <c r="G287" s="30">
        <v>6.4245809999999999</v>
      </c>
      <c r="H287" s="30">
        <v>53.631284999999998</v>
      </c>
      <c r="I287" s="30">
        <v>39.944133999999998</v>
      </c>
    </row>
    <row r="288" spans="1:9" ht="11.15" customHeight="1" x14ac:dyDescent="0.2">
      <c r="A288" s="19" t="s">
        <v>919</v>
      </c>
      <c r="B288" s="20">
        <v>217</v>
      </c>
      <c r="C288" s="20">
        <v>46</v>
      </c>
      <c r="D288" s="20">
        <v>47</v>
      </c>
      <c r="E288" s="20">
        <v>18</v>
      </c>
      <c r="F288" s="20">
        <v>86</v>
      </c>
      <c r="G288" s="20">
        <v>20</v>
      </c>
      <c r="H288" s="20">
        <v>93</v>
      </c>
      <c r="I288" s="20">
        <v>104</v>
      </c>
    </row>
    <row r="289" spans="1:9" ht="11.15" customHeight="1" x14ac:dyDescent="0.2">
      <c r="A289" s="21" t="s">
        <v>126</v>
      </c>
      <c r="B289" s="30">
        <v>100</v>
      </c>
      <c r="C289" s="30">
        <v>21.198156999999998</v>
      </c>
      <c r="D289" s="30">
        <v>21.658985999999999</v>
      </c>
      <c r="E289" s="30">
        <v>8.2949310000000001</v>
      </c>
      <c r="F289" s="30">
        <v>39.631335999999997</v>
      </c>
      <c r="G289" s="30">
        <v>9.2165900000000001</v>
      </c>
      <c r="H289" s="30">
        <v>42.857143000000001</v>
      </c>
      <c r="I289" s="30">
        <v>47.926267000000003</v>
      </c>
    </row>
    <row r="290" spans="1:9" ht="11.15" customHeight="1" x14ac:dyDescent="0.2">
      <c r="A290" s="19" t="s">
        <v>920</v>
      </c>
      <c r="B290" s="20">
        <v>234</v>
      </c>
      <c r="C290" s="20">
        <v>39</v>
      </c>
      <c r="D290" s="20">
        <v>55</v>
      </c>
      <c r="E290" s="20">
        <v>24</v>
      </c>
      <c r="F290" s="20">
        <v>97</v>
      </c>
      <c r="G290" s="20">
        <v>19</v>
      </c>
      <c r="H290" s="20">
        <v>94</v>
      </c>
      <c r="I290" s="20">
        <v>121</v>
      </c>
    </row>
    <row r="291" spans="1:9" ht="11.15" customHeight="1" x14ac:dyDescent="0.2">
      <c r="A291" s="31"/>
      <c r="B291" s="32">
        <v>100</v>
      </c>
      <c r="C291" s="32">
        <v>16.666667</v>
      </c>
      <c r="D291" s="32">
        <v>23.504273999999999</v>
      </c>
      <c r="E291" s="32">
        <v>10.256410000000001</v>
      </c>
      <c r="F291" s="32">
        <v>41.452990999999997</v>
      </c>
      <c r="G291" s="32">
        <v>8.1196579999999994</v>
      </c>
      <c r="H291" s="32">
        <v>40.170940000000002</v>
      </c>
      <c r="I291" s="32">
        <v>51.709401999999997</v>
      </c>
    </row>
    <row r="292" spans="1:9" ht="11.15" customHeight="1" x14ac:dyDescent="0.2"/>
  </sheetData>
  <phoneticPr fontId="1"/>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78EA6D-5B50-4992-BD82-653D6AB796A2}">
  <dimension ref="A1:I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HYPERLINK("#'目次'!B17","[11]")</f>
        <v>[11]</v>
      </c>
    </row>
    <row r="3" spans="1:9" x14ac:dyDescent="0.2">
      <c r="A3" s="9" t="s">
        <v>126</v>
      </c>
      <c r="B3" s="12" t="s">
        <v>158</v>
      </c>
    </row>
    <row r="4" spans="1:9" x14ac:dyDescent="0.2">
      <c r="A4" s="9" t="s">
        <v>126</v>
      </c>
      <c r="B4" s="12" t="s">
        <v>159</v>
      </c>
    </row>
    <row r="5" spans="1:9" x14ac:dyDescent="0.2">
      <c r="A5" s="9" t="s">
        <v>126</v>
      </c>
      <c r="B5" s="12" t="s">
        <v>161</v>
      </c>
    </row>
    <row r="6" spans="1:9" s="15" customFormat="1" ht="25" x14ac:dyDescent="0.2">
      <c r="A6" s="13" t="s">
        <v>126</v>
      </c>
      <c r="B6" s="14" t="s">
        <v>831</v>
      </c>
      <c r="C6" s="14" t="s">
        <v>902</v>
      </c>
      <c r="D6" s="14" t="s">
        <v>903</v>
      </c>
      <c r="E6" s="14" t="s">
        <v>904</v>
      </c>
      <c r="F6" s="14" t="s">
        <v>905</v>
      </c>
      <c r="G6" s="14" t="s">
        <v>873</v>
      </c>
      <c r="H6" s="14" t="s">
        <v>925</v>
      </c>
      <c r="I6" s="14" t="s">
        <v>926</v>
      </c>
    </row>
    <row r="7" spans="1:9" x14ac:dyDescent="0.2">
      <c r="A7" s="16" t="s">
        <v>845</v>
      </c>
      <c r="B7" s="17">
        <v>2188</v>
      </c>
      <c r="C7" s="17">
        <v>285</v>
      </c>
      <c r="D7" s="17">
        <v>217</v>
      </c>
      <c r="E7" s="17">
        <v>142</v>
      </c>
      <c r="F7" s="17">
        <v>1184</v>
      </c>
      <c r="G7" s="17">
        <v>360</v>
      </c>
      <c r="H7" s="17">
        <v>502</v>
      </c>
      <c r="I7" s="17">
        <v>1326</v>
      </c>
    </row>
    <row r="8" spans="1:9" x14ac:dyDescent="0.2">
      <c r="A8" s="21" t="s">
        <v>126</v>
      </c>
      <c r="B8" s="30">
        <v>100</v>
      </c>
      <c r="C8" s="30">
        <v>13.025594</v>
      </c>
      <c r="D8" s="30">
        <v>9.9177330000000001</v>
      </c>
      <c r="E8" s="30">
        <v>6.4899449999999996</v>
      </c>
      <c r="F8" s="30">
        <v>54.113346</v>
      </c>
      <c r="G8" s="30">
        <v>16.453382000000001</v>
      </c>
      <c r="H8" s="30">
        <v>22.943327</v>
      </c>
      <c r="I8" s="30">
        <v>60.603290999999999</v>
      </c>
    </row>
    <row r="9" spans="1:9" x14ac:dyDescent="0.2">
      <c r="A9" s="18" t="s">
        <v>846</v>
      </c>
      <c r="B9" s="18"/>
      <c r="C9" s="18"/>
      <c r="D9" s="18"/>
      <c r="E9" s="18"/>
      <c r="F9" s="18"/>
      <c r="G9" s="18"/>
      <c r="H9" s="18"/>
      <c r="I9" s="18"/>
    </row>
    <row r="10" spans="1:9" x14ac:dyDescent="0.2">
      <c r="A10" s="19" t="s">
        <v>847</v>
      </c>
      <c r="B10" s="20">
        <v>1092</v>
      </c>
      <c r="C10" s="20">
        <v>144</v>
      </c>
      <c r="D10" s="20">
        <v>113</v>
      </c>
      <c r="E10" s="20">
        <v>77</v>
      </c>
      <c r="F10" s="20">
        <v>585</v>
      </c>
      <c r="G10" s="20">
        <v>173</v>
      </c>
      <c r="H10" s="20">
        <v>257</v>
      </c>
      <c r="I10" s="20">
        <v>662</v>
      </c>
    </row>
    <row r="11" spans="1:9" x14ac:dyDescent="0.2">
      <c r="A11" s="21" t="s">
        <v>126</v>
      </c>
      <c r="B11" s="30">
        <v>100</v>
      </c>
      <c r="C11" s="30">
        <v>13.186813000000001</v>
      </c>
      <c r="D11" s="30">
        <v>10.347985</v>
      </c>
      <c r="E11" s="30">
        <v>7.0512819999999996</v>
      </c>
      <c r="F11" s="30">
        <v>53.571429000000002</v>
      </c>
      <c r="G11" s="30">
        <v>15.842491000000001</v>
      </c>
      <c r="H11" s="30">
        <v>23.534799</v>
      </c>
      <c r="I11" s="30">
        <v>60.622711000000002</v>
      </c>
    </row>
    <row r="12" spans="1:9" x14ac:dyDescent="0.2">
      <c r="A12" s="19" t="s">
        <v>848</v>
      </c>
      <c r="B12" s="20">
        <v>1095</v>
      </c>
      <c r="C12" s="20">
        <v>140</v>
      </c>
      <c r="D12" s="20">
        <v>104</v>
      </c>
      <c r="E12" s="20">
        <v>65</v>
      </c>
      <c r="F12" s="20">
        <v>599</v>
      </c>
      <c r="G12" s="20">
        <v>187</v>
      </c>
      <c r="H12" s="20">
        <v>244</v>
      </c>
      <c r="I12" s="20">
        <v>664</v>
      </c>
    </row>
    <row r="13" spans="1:9" x14ac:dyDescent="0.2">
      <c r="A13" s="21" t="s">
        <v>126</v>
      </c>
      <c r="B13" s="30">
        <v>100</v>
      </c>
      <c r="C13" s="30">
        <v>12.785387999999999</v>
      </c>
      <c r="D13" s="30">
        <v>9.4977169999999997</v>
      </c>
      <c r="E13" s="30">
        <v>5.9360730000000004</v>
      </c>
      <c r="F13" s="30">
        <v>54.703195999999998</v>
      </c>
      <c r="G13" s="30">
        <v>17.077625999999999</v>
      </c>
      <c r="H13" s="30">
        <v>22.283104999999999</v>
      </c>
      <c r="I13" s="30">
        <v>60.639268999999999</v>
      </c>
    </row>
    <row r="14" spans="1:9" x14ac:dyDescent="0.2">
      <c r="A14" s="19" t="s">
        <v>849</v>
      </c>
      <c r="B14" s="20">
        <v>1</v>
      </c>
      <c r="C14" s="20">
        <v>1</v>
      </c>
      <c r="D14" s="20">
        <v>0</v>
      </c>
      <c r="E14" s="20">
        <v>0</v>
      </c>
      <c r="F14" s="20">
        <v>0</v>
      </c>
      <c r="G14" s="20">
        <v>0</v>
      </c>
      <c r="H14" s="20">
        <v>1</v>
      </c>
      <c r="I14" s="20">
        <v>0</v>
      </c>
    </row>
    <row r="15" spans="1:9" x14ac:dyDescent="0.2">
      <c r="A15" s="21" t="s">
        <v>126</v>
      </c>
      <c r="B15" s="30">
        <v>100</v>
      </c>
      <c r="C15" s="30">
        <v>100</v>
      </c>
      <c r="D15" s="30">
        <v>0</v>
      </c>
      <c r="E15" s="30">
        <v>0</v>
      </c>
      <c r="F15" s="30">
        <v>0</v>
      </c>
      <c r="G15" s="30">
        <v>0</v>
      </c>
      <c r="H15" s="30">
        <v>100</v>
      </c>
      <c r="I15" s="30">
        <v>0</v>
      </c>
    </row>
    <row r="16" spans="1:9" x14ac:dyDescent="0.2">
      <c r="A16" s="18" t="s">
        <v>850</v>
      </c>
      <c r="B16" s="18"/>
      <c r="C16" s="18"/>
      <c r="D16" s="18"/>
      <c r="E16" s="18"/>
      <c r="F16" s="18"/>
      <c r="G16" s="18"/>
      <c r="H16" s="18"/>
      <c r="I16" s="18"/>
    </row>
    <row r="17" spans="1:9" x14ac:dyDescent="0.2">
      <c r="A17" s="19" t="s">
        <v>851</v>
      </c>
      <c r="B17" s="20">
        <v>387</v>
      </c>
      <c r="C17" s="20">
        <v>115</v>
      </c>
      <c r="D17" s="20">
        <v>64</v>
      </c>
      <c r="E17" s="20">
        <v>43</v>
      </c>
      <c r="F17" s="20">
        <v>137</v>
      </c>
      <c r="G17" s="20">
        <v>28</v>
      </c>
      <c r="H17" s="20">
        <v>179</v>
      </c>
      <c r="I17" s="20">
        <v>180</v>
      </c>
    </row>
    <row r="18" spans="1:9" x14ac:dyDescent="0.2">
      <c r="A18" s="21" t="s">
        <v>126</v>
      </c>
      <c r="B18" s="30">
        <v>100</v>
      </c>
      <c r="C18" s="30">
        <v>29.715762000000002</v>
      </c>
      <c r="D18" s="30">
        <v>16.537468000000001</v>
      </c>
      <c r="E18" s="30">
        <v>11.111110999999999</v>
      </c>
      <c r="F18" s="30">
        <v>35.400517000000001</v>
      </c>
      <c r="G18" s="30">
        <v>7.2351419999999997</v>
      </c>
      <c r="H18" s="30">
        <v>46.253230000000002</v>
      </c>
      <c r="I18" s="30">
        <v>46.511628000000002</v>
      </c>
    </row>
    <row r="19" spans="1:9" x14ac:dyDescent="0.2">
      <c r="A19" s="19" t="s">
        <v>852</v>
      </c>
      <c r="B19" s="20">
        <v>432</v>
      </c>
      <c r="C19" s="20">
        <v>86</v>
      </c>
      <c r="D19" s="20">
        <v>56</v>
      </c>
      <c r="E19" s="20">
        <v>37</v>
      </c>
      <c r="F19" s="20">
        <v>197</v>
      </c>
      <c r="G19" s="20">
        <v>56</v>
      </c>
      <c r="H19" s="20">
        <v>142</v>
      </c>
      <c r="I19" s="20">
        <v>234</v>
      </c>
    </row>
    <row r="20" spans="1:9" x14ac:dyDescent="0.2">
      <c r="A20" s="21" t="s">
        <v>126</v>
      </c>
      <c r="B20" s="30">
        <v>100</v>
      </c>
      <c r="C20" s="30">
        <v>19.907406999999999</v>
      </c>
      <c r="D20" s="30">
        <v>12.962963</v>
      </c>
      <c r="E20" s="30">
        <v>8.5648149999999994</v>
      </c>
      <c r="F20" s="30">
        <v>45.601852000000001</v>
      </c>
      <c r="G20" s="30">
        <v>12.962963</v>
      </c>
      <c r="H20" s="30">
        <v>32.870370000000001</v>
      </c>
      <c r="I20" s="30">
        <v>54.166666999999997</v>
      </c>
    </row>
    <row r="21" spans="1:9" x14ac:dyDescent="0.2">
      <c r="A21" s="19" t="s">
        <v>853</v>
      </c>
      <c r="B21" s="20">
        <v>449</v>
      </c>
      <c r="C21" s="20">
        <v>48</v>
      </c>
      <c r="D21" s="20">
        <v>49</v>
      </c>
      <c r="E21" s="20">
        <v>35</v>
      </c>
      <c r="F21" s="20">
        <v>249</v>
      </c>
      <c r="G21" s="20">
        <v>68</v>
      </c>
      <c r="H21" s="20">
        <v>97</v>
      </c>
      <c r="I21" s="20">
        <v>284</v>
      </c>
    </row>
    <row r="22" spans="1:9" x14ac:dyDescent="0.2">
      <c r="A22" s="21" t="s">
        <v>126</v>
      </c>
      <c r="B22" s="30">
        <v>100</v>
      </c>
      <c r="C22" s="30">
        <v>10.690422999999999</v>
      </c>
      <c r="D22" s="30">
        <v>10.91314</v>
      </c>
      <c r="E22" s="30">
        <v>7.7950999999999997</v>
      </c>
      <c r="F22" s="30">
        <v>55.456569999999999</v>
      </c>
      <c r="G22" s="30">
        <v>15.144766000000001</v>
      </c>
      <c r="H22" s="30">
        <v>21.603563000000001</v>
      </c>
      <c r="I22" s="30">
        <v>63.251669999999997</v>
      </c>
    </row>
    <row r="23" spans="1:9" x14ac:dyDescent="0.2">
      <c r="A23" s="19" t="s">
        <v>854</v>
      </c>
      <c r="B23" s="20">
        <v>427</v>
      </c>
      <c r="C23" s="20">
        <v>28</v>
      </c>
      <c r="D23" s="20">
        <v>31</v>
      </c>
      <c r="E23" s="20">
        <v>17</v>
      </c>
      <c r="F23" s="20">
        <v>264</v>
      </c>
      <c r="G23" s="20">
        <v>87</v>
      </c>
      <c r="H23" s="20">
        <v>59</v>
      </c>
      <c r="I23" s="20">
        <v>281</v>
      </c>
    </row>
    <row r="24" spans="1:9" x14ac:dyDescent="0.2">
      <c r="A24" s="21" t="s">
        <v>126</v>
      </c>
      <c r="B24" s="30">
        <v>100</v>
      </c>
      <c r="C24" s="30">
        <v>6.5573769999999998</v>
      </c>
      <c r="D24" s="30">
        <v>7.2599530000000003</v>
      </c>
      <c r="E24" s="30">
        <v>3.9812650000000001</v>
      </c>
      <c r="F24" s="30">
        <v>61.826698</v>
      </c>
      <c r="G24" s="30">
        <v>20.374707000000001</v>
      </c>
      <c r="H24" s="30">
        <v>13.81733</v>
      </c>
      <c r="I24" s="30">
        <v>65.807963000000001</v>
      </c>
    </row>
    <row r="25" spans="1:9" x14ac:dyDescent="0.2">
      <c r="A25" s="19" t="s">
        <v>855</v>
      </c>
      <c r="B25" s="20">
        <v>274</v>
      </c>
      <c r="C25" s="20">
        <v>7</v>
      </c>
      <c r="D25" s="20">
        <v>15</v>
      </c>
      <c r="E25" s="20">
        <v>7</v>
      </c>
      <c r="F25" s="20">
        <v>178</v>
      </c>
      <c r="G25" s="20">
        <v>67</v>
      </c>
      <c r="H25" s="20">
        <v>22</v>
      </c>
      <c r="I25" s="20">
        <v>185</v>
      </c>
    </row>
    <row r="26" spans="1:9" x14ac:dyDescent="0.2">
      <c r="A26" s="21" t="s">
        <v>126</v>
      </c>
      <c r="B26" s="30">
        <v>100</v>
      </c>
      <c r="C26" s="30">
        <v>2.554745</v>
      </c>
      <c r="D26" s="30">
        <v>5.4744529999999996</v>
      </c>
      <c r="E26" s="30">
        <v>2.554745</v>
      </c>
      <c r="F26" s="30">
        <v>64.963504</v>
      </c>
      <c r="G26" s="30">
        <v>24.452555</v>
      </c>
      <c r="H26" s="30">
        <v>8.0291969999999999</v>
      </c>
      <c r="I26" s="30">
        <v>67.518248</v>
      </c>
    </row>
    <row r="27" spans="1:9" x14ac:dyDescent="0.2">
      <c r="A27" s="19" t="s">
        <v>856</v>
      </c>
      <c r="B27" s="20">
        <v>137</v>
      </c>
      <c r="C27" s="20">
        <v>1</v>
      </c>
      <c r="D27" s="20">
        <v>1</v>
      </c>
      <c r="E27" s="20">
        <v>3</v>
      </c>
      <c r="F27" s="20">
        <v>90</v>
      </c>
      <c r="G27" s="20">
        <v>42</v>
      </c>
      <c r="H27" s="20">
        <v>2</v>
      </c>
      <c r="I27" s="20">
        <v>93</v>
      </c>
    </row>
    <row r="28" spans="1:9" x14ac:dyDescent="0.2">
      <c r="A28" s="21" t="s">
        <v>126</v>
      </c>
      <c r="B28" s="30">
        <v>100</v>
      </c>
      <c r="C28" s="30">
        <v>0.72992699999999999</v>
      </c>
      <c r="D28" s="30">
        <v>0.72992699999999999</v>
      </c>
      <c r="E28" s="30">
        <v>2.189781</v>
      </c>
      <c r="F28" s="30">
        <v>65.693431000000004</v>
      </c>
      <c r="G28" s="30">
        <v>30.656934</v>
      </c>
      <c r="H28" s="30">
        <v>1.459854</v>
      </c>
      <c r="I28" s="30">
        <v>67.883212</v>
      </c>
    </row>
    <row r="29" spans="1:9" x14ac:dyDescent="0.2">
      <c r="A29" s="19" t="s">
        <v>857</v>
      </c>
      <c r="B29" s="20">
        <v>71</v>
      </c>
      <c r="C29" s="20">
        <v>0</v>
      </c>
      <c r="D29" s="20">
        <v>1</v>
      </c>
      <c r="E29" s="20">
        <v>0</v>
      </c>
      <c r="F29" s="20">
        <v>58</v>
      </c>
      <c r="G29" s="20">
        <v>12</v>
      </c>
      <c r="H29" s="20">
        <v>1</v>
      </c>
      <c r="I29" s="20">
        <v>58</v>
      </c>
    </row>
    <row r="30" spans="1:9" x14ac:dyDescent="0.2">
      <c r="A30" s="21" t="s">
        <v>126</v>
      </c>
      <c r="B30" s="30">
        <v>100</v>
      </c>
      <c r="C30" s="30">
        <v>0</v>
      </c>
      <c r="D30" s="30">
        <v>1.4084509999999999</v>
      </c>
      <c r="E30" s="30">
        <v>0</v>
      </c>
      <c r="F30" s="30">
        <v>81.690140999999997</v>
      </c>
      <c r="G30" s="30">
        <v>16.901408</v>
      </c>
      <c r="H30" s="30">
        <v>1.4084509999999999</v>
      </c>
      <c r="I30" s="30">
        <v>81.690140999999997</v>
      </c>
    </row>
    <row r="31" spans="1:9" x14ac:dyDescent="0.2">
      <c r="A31" s="19" t="s">
        <v>858</v>
      </c>
      <c r="B31" s="20">
        <v>11</v>
      </c>
      <c r="C31" s="20">
        <v>0</v>
      </c>
      <c r="D31" s="20">
        <v>0</v>
      </c>
      <c r="E31" s="20">
        <v>0</v>
      </c>
      <c r="F31" s="20">
        <v>11</v>
      </c>
      <c r="G31" s="20">
        <v>0</v>
      </c>
      <c r="H31" s="20">
        <v>0</v>
      </c>
      <c r="I31" s="20">
        <v>11</v>
      </c>
    </row>
    <row r="32" spans="1:9" x14ac:dyDescent="0.2">
      <c r="A32" s="21" t="s">
        <v>126</v>
      </c>
      <c r="B32" s="30">
        <v>100</v>
      </c>
      <c r="C32" s="30">
        <v>0</v>
      </c>
      <c r="D32" s="30">
        <v>0</v>
      </c>
      <c r="E32" s="30">
        <v>0</v>
      </c>
      <c r="F32" s="30">
        <v>100</v>
      </c>
      <c r="G32" s="30">
        <v>0</v>
      </c>
      <c r="H32" s="30">
        <v>0</v>
      </c>
      <c r="I32" s="30">
        <v>100</v>
      </c>
    </row>
    <row r="33" spans="1:9" x14ac:dyDescent="0.2">
      <c r="A33" s="19" t="s">
        <v>859</v>
      </c>
      <c r="B33" s="20">
        <v>881</v>
      </c>
      <c r="C33" s="20">
        <v>134</v>
      </c>
      <c r="D33" s="20">
        <v>105</v>
      </c>
      <c r="E33" s="20">
        <v>72</v>
      </c>
      <c r="F33" s="20">
        <v>446</v>
      </c>
      <c r="G33" s="20">
        <v>124</v>
      </c>
      <c r="H33" s="20">
        <v>239</v>
      </c>
      <c r="I33" s="20">
        <v>518</v>
      </c>
    </row>
    <row r="34" spans="1:9" x14ac:dyDescent="0.2">
      <c r="A34" s="21" t="s">
        <v>126</v>
      </c>
      <c r="B34" s="30">
        <v>100</v>
      </c>
      <c r="C34" s="30">
        <v>15.209989</v>
      </c>
      <c r="D34" s="30">
        <v>11.918275</v>
      </c>
      <c r="E34" s="30">
        <v>8.1725309999999993</v>
      </c>
      <c r="F34" s="30">
        <v>50.624290999999999</v>
      </c>
      <c r="G34" s="30">
        <v>14.074915000000001</v>
      </c>
      <c r="H34" s="30">
        <v>27.128263</v>
      </c>
      <c r="I34" s="30">
        <v>58.796821999999999</v>
      </c>
    </row>
    <row r="35" spans="1:9" x14ac:dyDescent="0.2">
      <c r="A35" s="19" t="s">
        <v>860</v>
      </c>
      <c r="B35" s="20">
        <v>701</v>
      </c>
      <c r="C35" s="20">
        <v>35</v>
      </c>
      <c r="D35" s="20">
        <v>46</v>
      </c>
      <c r="E35" s="20">
        <v>24</v>
      </c>
      <c r="F35" s="20">
        <v>442</v>
      </c>
      <c r="G35" s="20">
        <v>154</v>
      </c>
      <c r="H35" s="20">
        <v>81</v>
      </c>
      <c r="I35" s="20">
        <v>466</v>
      </c>
    </row>
    <row r="36" spans="1:9" x14ac:dyDescent="0.2">
      <c r="A36" s="21" t="s">
        <v>126</v>
      </c>
      <c r="B36" s="30">
        <v>100</v>
      </c>
      <c r="C36" s="30">
        <v>4.9928670000000004</v>
      </c>
      <c r="D36" s="30">
        <v>6.5620539999999998</v>
      </c>
      <c r="E36" s="30">
        <v>3.4236800000000001</v>
      </c>
      <c r="F36" s="30">
        <v>63.052782000000001</v>
      </c>
      <c r="G36" s="30">
        <v>21.968616000000001</v>
      </c>
      <c r="H36" s="30">
        <v>11.554921999999999</v>
      </c>
      <c r="I36" s="30">
        <v>66.476461999999998</v>
      </c>
    </row>
    <row r="37" spans="1:9" x14ac:dyDescent="0.2">
      <c r="A37" s="19" t="s">
        <v>861</v>
      </c>
      <c r="B37" s="20">
        <v>1801</v>
      </c>
      <c r="C37" s="20">
        <v>170</v>
      </c>
      <c r="D37" s="20">
        <v>153</v>
      </c>
      <c r="E37" s="20">
        <v>99</v>
      </c>
      <c r="F37" s="20">
        <v>1047</v>
      </c>
      <c r="G37" s="20">
        <v>332</v>
      </c>
      <c r="H37" s="20">
        <v>323</v>
      </c>
      <c r="I37" s="20">
        <v>1146</v>
      </c>
    </row>
    <row r="38" spans="1:9" x14ac:dyDescent="0.2">
      <c r="A38" s="21" t="s">
        <v>126</v>
      </c>
      <c r="B38" s="30">
        <v>100</v>
      </c>
      <c r="C38" s="30">
        <v>9.4391999999999996</v>
      </c>
      <c r="D38" s="30">
        <v>8.4952799999999993</v>
      </c>
      <c r="E38" s="30">
        <v>5.4969460000000003</v>
      </c>
      <c r="F38" s="30">
        <v>58.134369999999997</v>
      </c>
      <c r="G38" s="30">
        <v>18.434203</v>
      </c>
      <c r="H38" s="30">
        <v>17.934481000000002</v>
      </c>
      <c r="I38" s="30">
        <v>63.631315999999998</v>
      </c>
    </row>
    <row r="39" spans="1:9" x14ac:dyDescent="0.2">
      <c r="A39" s="19" t="s">
        <v>862</v>
      </c>
      <c r="B39" s="20">
        <v>920</v>
      </c>
      <c r="C39" s="20">
        <v>36</v>
      </c>
      <c r="D39" s="20">
        <v>48</v>
      </c>
      <c r="E39" s="20">
        <v>27</v>
      </c>
      <c r="F39" s="20">
        <v>601</v>
      </c>
      <c r="G39" s="20">
        <v>208</v>
      </c>
      <c r="H39" s="20">
        <v>84</v>
      </c>
      <c r="I39" s="20">
        <v>628</v>
      </c>
    </row>
    <row r="40" spans="1:9" x14ac:dyDescent="0.2">
      <c r="A40" s="21" t="s">
        <v>126</v>
      </c>
      <c r="B40" s="30">
        <v>100</v>
      </c>
      <c r="C40" s="30">
        <v>3.913043</v>
      </c>
      <c r="D40" s="30">
        <v>5.2173910000000001</v>
      </c>
      <c r="E40" s="30">
        <v>2.9347829999999999</v>
      </c>
      <c r="F40" s="30">
        <v>65.326087000000001</v>
      </c>
      <c r="G40" s="30">
        <v>22.608695999999998</v>
      </c>
      <c r="H40" s="30">
        <v>9.1304350000000003</v>
      </c>
      <c r="I40" s="30">
        <v>68.260869999999997</v>
      </c>
    </row>
    <row r="41" spans="1:9" x14ac:dyDescent="0.2">
      <c r="A41" s="19" t="s">
        <v>863</v>
      </c>
      <c r="B41" s="20">
        <v>219</v>
      </c>
      <c r="C41" s="20">
        <v>1</v>
      </c>
      <c r="D41" s="20">
        <v>2</v>
      </c>
      <c r="E41" s="20">
        <v>3</v>
      </c>
      <c r="F41" s="20">
        <v>159</v>
      </c>
      <c r="G41" s="20">
        <v>54</v>
      </c>
      <c r="H41" s="20">
        <v>3</v>
      </c>
      <c r="I41" s="20">
        <v>162</v>
      </c>
    </row>
    <row r="42" spans="1:9" x14ac:dyDescent="0.2">
      <c r="A42" s="21" t="s">
        <v>126</v>
      </c>
      <c r="B42" s="30">
        <v>100</v>
      </c>
      <c r="C42" s="30">
        <v>0.456621</v>
      </c>
      <c r="D42" s="30">
        <v>0.913242</v>
      </c>
      <c r="E42" s="30">
        <v>1.3698630000000001</v>
      </c>
      <c r="F42" s="30">
        <v>72.602739999999997</v>
      </c>
      <c r="G42" s="30">
        <v>24.657533999999998</v>
      </c>
      <c r="H42" s="30">
        <v>1.3698630000000001</v>
      </c>
      <c r="I42" s="30">
        <v>73.972603000000007</v>
      </c>
    </row>
    <row r="43" spans="1:9" x14ac:dyDescent="0.2">
      <c r="A43" s="18" t="s">
        <v>864</v>
      </c>
      <c r="B43" s="17">
        <v>208</v>
      </c>
      <c r="C43" s="17">
        <v>57</v>
      </c>
      <c r="D43" s="17">
        <v>39</v>
      </c>
      <c r="E43" s="17">
        <v>24</v>
      </c>
      <c r="F43" s="17">
        <v>74</v>
      </c>
      <c r="G43" s="17">
        <v>14</v>
      </c>
      <c r="H43" s="17">
        <v>96</v>
      </c>
      <c r="I43" s="17">
        <v>98</v>
      </c>
    </row>
    <row r="44" spans="1:9" x14ac:dyDescent="0.2">
      <c r="A44" s="21" t="s">
        <v>126</v>
      </c>
      <c r="B44" s="30">
        <v>100</v>
      </c>
      <c r="C44" s="30">
        <v>27.403846000000001</v>
      </c>
      <c r="D44" s="30">
        <v>18.75</v>
      </c>
      <c r="E44" s="30">
        <v>11.538462000000001</v>
      </c>
      <c r="F44" s="30">
        <v>35.576923000000001</v>
      </c>
      <c r="G44" s="30">
        <v>6.7307689999999996</v>
      </c>
      <c r="H44" s="30">
        <v>46.153846000000001</v>
      </c>
      <c r="I44" s="30">
        <v>47.115385000000003</v>
      </c>
    </row>
    <row r="45" spans="1:9" x14ac:dyDescent="0.2">
      <c r="A45" s="19" t="s">
        <v>852</v>
      </c>
      <c r="B45" s="20">
        <v>220</v>
      </c>
      <c r="C45" s="20">
        <v>41</v>
      </c>
      <c r="D45" s="20">
        <v>19</v>
      </c>
      <c r="E45" s="20">
        <v>22</v>
      </c>
      <c r="F45" s="20">
        <v>110</v>
      </c>
      <c r="G45" s="20">
        <v>28</v>
      </c>
      <c r="H45" s="20">
        <v>60</v>
      </c>
      <c r="I45" s="20">
        <v>132</v>
      </c>
    </row>
    <row r="46" spans="1:9" x14ac:dyDescent="0.2">
      <c r="A46" s="21" t="s">
        <v>126</v>
      </c>
      <c r="B46" s="30">
        <v>100</v>
      </c>
      <c r="C46" s="30">
        <v>18.636364</v>
      </c>
      <c r="D46" s="30">
        <v>8.6363640000000004</v>
      </c>
      <c r="E46" s="30">
        <v>10</v>
      </c>
      <c r="F46" s="30">
        <v>50</v>
      </c>
      <c r="G46" s="30">
        <v>12.727273</v>
      </c>
      <c r="H46" s="30">
        <v>27.272727</v>
      </c>
      <c r="I46" s="30">
        <v>60</v>
      </c>
    </row>
    <row r="47" spans="1:9" x14ac:dyDescent="0.2">
      <c r="A47" s="19" t="s">
        <v>853</v>
      </c>
      <c r="B47" s="20">
        <v>226</v>
      </c>
      <c r="C47" s="20">
        <v>23</v>
      </c>
      <c r="D47" s="20">
        <v>24</v>
      </c>
      <c r="E47" s="20">
        <v>15</v>
      </c>
      <c r="F47" s="20">
        <v>125</v>
      </c>
      <c r="G47" s="20">
        <v>39</v>
      </c>
      <c r="H47" s="20">
        <v>47</v>
      </c>
      <c r="I47" s="20">
        <v>140</v>
      </c>
    </row>
    <row r="48" spans="1:9" x14ac:dyDescent="0.2">
      <c r="A48" s="21" t="s">
        <v>126</v>
      </c>
      <c r="B48" s="30">
        <v>100</v>
      </c>
      <c r="C48" s="30">
        <v>10.176990999999999</v>
      </c>
      <c r="D48" s="30">
        <v>10.619469</v>
      </c>
      <c r="E48" s="30">
        <v>6.637168</v>
      </c>
      <c r="F48" s="30">
        <v>55.309735000000003</v>
      </c>
      <c r="G48" s="30">
        <v>17.256637000000001</v>
      </c>
      <c r="H48" s="30">
        <v>20.79646</v>
      </c>
      <c r="I48" s="30">
        <v>61.946902999999999</v>
      </c>
    </row>
    <row r="49" spans="1:9" x14ac:dyDescent="0.2">
      <c r="A49" s="19" t="s">
        <v>854</v>
      </c>
      <c r="B49" s="20">
        <v>211</v>
      </c>
      <c r="C49" s="20">
        <v>18</v>
      </c>
      <c r="D49" s="20">
        <v>19</v>
      </c>
      <c r="E49" s="20">
        <v>12</v>
      </c>
      <c r="F49" s="20">
        <v>124</v>
      </c>
      <c r="G49" s="20">
        <v>38</v>
      </c>
      <c r="H49" s="20">
        <v>37</v>
      </c>
      <c r="I49" s="20">
        <v>136</v>
      </c>
    </row>
    <row r="50" spans="1:9" x14ac:dyDescent="0.2">
      <c r="A50" s="21" t="s">
        <v>126</v>
      </c>
      <c r="B50" s="30">
        <v>100</v>
      </c>
      <c r="C50" s="30">
        <v>8.5308060000000001</v>
      </c>
      <c r="D50" s="30">
        <v>9.0047390000000007</v>
      </c>
      <c r="E50" s="30">
        <v>5.6872040000000004</v>
      </c>
      <c r="F50" s="30">
        <v>58.767772999999998</v>
      </c>
      <c r="G50" s="30">
        <v>18.009478999999999</v>
      </c>
      <c r="H50" s="30">
        <v>17.535544999999999</v>
      </c>
      <c r="I50" s="30">
        <v>64.454976000000002</v>
      </c>
    </row>
    <row r="51" spans="1:9" x14ac:dyDescent="0.2">
      <c r="A51" s="19" t="s">
        <v>855</v>
      </c>
      <c r="B51" s="20">
        <v>134</v>
      </c>
      <c r="C51" s="20">
        <v>4</v>
      </c>
      <c r="D51" s="20">
        <v>10</v>
      </c>
      <c r="E51" s="20">
        <v>2</v>
      </c>
      <c r="F51" s="20">
        <v>90</v>
      </c>
      <c r="G51" s="20">
        <v>28</v>
      </c>
      <c r="H51" s="20">
        <v>14</v>
      </c>
      <c r="I51" s="20">
        <v>92</v>
      </c>
    </row>
    <row r="52" spans="1:9" x14ac:dyDescent="0.2">
      <c r="A52" s="21" t="s">
        <v>126</v>
      </c>
      <c r="B52" s="30">
        <v>100</v>
      </c>
      <c r="C52" s="30">
        <v>2.9850750000000001</v>
      </c>
      <c r="D52" s="30">
        <v>7.4626869999999998</v>
      </c>
      <c r="E52" s="30">
        <v>1.492537</v>
      </c>
      <c r="F52" s="30">
        <v>67.164179000000004</v>
      </c>
      <c r="G52" s="30">
        <v>20.895522</v>
      </c>
      <c r="H52" s="30">
        <v>10.447761</v>
      </c>
      <c r="I52" s="30">
        <v>68.656716000000003</v>
      </c>
    </row>
    <row r="53" spans="1:9" x14ac:dyDescent="0.2">
      <c r="A53" s="19" t="s">
        <v>856</v>
      </c>
      <c r="B53" s="20">
        <v>65</v>
      </c>
      <c r="C53" s="20">
        <v>1</v>
      </c>
      <c r="D53" s="20">
        <v>1</v>
      </c>
      <c r="E53" s="20">
        <v>2</v>
      </c>
      <c r="F53" s="20">
        <v>41</v>
      </c>
      <c r="G53" s="20">
        <v>20</v>
      </c>
      <c r="H53" s="20">
        <v>2</v>
      </c>
      <c r="I53" s="20">
        <v>43</v>
      </c>
    </row>
    <row r="54" spans="1:9" x14ac:dyDescent="0.2">
      <c r="A54" s="21" t="s">
        <v>126</v>
      </c>
      <c r="B54" s="30">
        <v>100</v>
      </c>
      <c r="C54" s="30">
        <v>1.538462</v>
      </c>
      <c r="D54" s="30">
        <v>1.538462</v>
      </c>
      <c r="E54" s="30">
        <v>3.0769229999999999</v>
      </c>
      <c r="F54" s="30">
        <v>63.076923000000001</v>
      </c>
      <c r="G54" s="30">
        <v>30.769231000000001</v>
      </c>
      <c r="H54" s="30">
        <v>3.0769229999999999</v>
      </c>
      <c r="I54" s="30">
        <v>66.153846000000001</v>
      </c>
    </row>
    <row r="55" spans="1:9" x14ac:dyDescent="0.2">
      <c r="A55" s="19" t="s">
        <v>857</v>
      </c>
      <c r="B55" s="20">
        <v>25</v>
      </c>
      <c r="C55" s="20">
        <v>0</v>
      </c>
      <c r="D55" s="20">
        <v>1</v>
      </c>
      <c r="E55" s="20">
        <v>0</v>
      </c>
      <c r="F55" s="20">
        <v>18</v>
      </c>
      <c r="G55" s="20">
        <v>6</v>
      </c>
      <c r="H55" s="20">
        <v>1</v>
      </c>
      <c r="I55" s="20">
        <v>18</v>
      </c>
    </row>
    <row r="56" spans="1:9" x14ac:dyDescent="0.2">
      <c r="A56" s="21" t="s">
        <v>126</v>
      </c>
      <c r="B56" s="30">
        <v>100</v>
      </c>
      <c r="C56" s="30">
        <v>0</v>
      </c>
      <c r="D56" s="30">
        <v>4</v>
      </c>
      <c r="E56" s="30">
        <v>0</v>
      </c>
      <c r="F56" s="30">
        <v>72</v>
      </c>
      <c r="G56" s="30">
        <v>24</v>
      </c>
      <c r="H56" s="30">
        <v>4</v>
      </c>
      <c r="I56" s="30">
        <v>72</v>
      </c>
    </row>
    <row r="57" spans="1:9" x14ac:dyDescent="0.2">
      <c r="A57" s="19" t="s">
        <v>858</v>
      </c>
      <c r="B57" s="20">
        <v>3</v>
      </c>
      <c r="C57" s="20">
        <v>0</v>
      </c>
      <c r="D57" s="20">
        <v>0</v>
      </c>
      <c r="E57" s="20">
        <v>0</v>
      </c>
      <c r="F57" s="20">
        <v>3</v>
      </c>
      <c r="G57" s="20">
        <v>0</v>
      </c>
      <c r="H57" s="20">
        <v>0</v>
      </c>
      <c r="I57" s="20">
        <v>3</v>
      </c>
    </row>
    <row r="58" spans="1:9" x14ac:dyDescent="0.2">
      <c r="A58" s="21" t="s">
        <v>126</v>
      </c>
      <c r="B58" s="30">
        <v>100</v>
      </c>
      <c r="C58" s="30">
        <v>0</v>
      </c>
      <c r="D58" s="30">
        <v>0</v>
      </c>
      <c r="E58" s="30">
        <v>0</v>
      </c>
      <c r="F58" s="30">
        <v>100</v>
      </c>
      <c r="G58" s="30">
        <v>0</v>
      </c>
      <c r="H58" s="30">
        <v>0</v>
      </c>
      <c r="I58" s="30">
        <v>100</v>
      </c>
    </row>
    <row r="59" spans="1:9" x14ac:dyDescent="0.2">
      <c r="A59" s="19" t="s">
        <v>859</v>
      </c>
      <c r="B59" s="20">
        <v>446</v>
      </c>
      <c r="C59" s="20">
        <v>64</v>
      </c>
      <c r="D59" s="20">
        <v>43</v>
      </c>
      <c r="E59" s="20">
        <v>37</v>
      </c>
      <c r="F59" s="20">
        <v>235</v>
      </c>
      <c r="G59" s="20">
        <v>67</v>
      </c>
      <c r="H59" s="20">
        <v>107</v>
      </c>
      <c r="I59" s="20">
        <v>272</v>
      </c>
    </row>
    <row r="60" spans="1:9" x14ac:dyDescent="0.2">
      <c r="A60" s="21" t="s">
        <v>126</v>
      </c>
      <c r="B60" s="30">
        <v>100</v>
      </c>
      <c r="C60" s="30">
        <v>14.349776</v>
      </c>
      <c r="D60" s="30">
        <v>9.6412560000000003</v>
      </c>
      <c r="E60" s="30">
        <v>8.2959639999999997</v>
      </c>
      <c r="F60" s="30">
        <v>52.690582999999997</v>
      </c>
      <c r="G60" s="30">
        <v>15.022422000000001</v>
      </c>
      <c r="H60" s="30">
        <v>23.991031</v>
      </c>
      <c r="I60" s="30">
        <v>60.986547000000002</v>
      </c>
    </row>
    <row r="61" spans="1:9" x14ac:dyDescent="0.2">
      <c r="A61" s="19" t="s">
        <v>860</v>
      </c>
      <c r="B61" s="20">
        <v>345</v>
      </c>
      <c r="C61" s="20">
        <v>22</v>
      </c>
      <c r="D61" s="20">
        <v>29</v>
      </c>
      <c r="E61" s="20">
        <v>14</v>
      </c>
      <c r="F61" s="20">
        <v>214</v>
      </c>
      <c r="G61" s="20">
        <v>66</v>
      </c>
      <c r="H61" s="20">
        <v>51</v>
      </c>
      <c r="I61" s="20">
        <v>228</v>
      </c>
    </row>
    <row r="62" spans="1:9" x14ac:dyDescent="0.2">
      <c r="A62" s="21" t="s">
        <v>126</v>
      </c>
      <c r="B62" s="30">
        <v>100</v>
      </c>
      <c r="C62" s="30">
        <v>6.3768120000000001</v>
      </c>
      <c r="D62" s="30">
        <v>8.4057969999999997</v>
      </c>
      <c r="E62" s="30">
        <v>4.0579710000000002</v>
      </c>
      <c r="F62" s="30">
        <v>62.028986000000003</v>
      </c>
      <c r="G62" s="30">
        <v>19.130434999999999</v>
      </c>
      <c r="H62" s="30">
        <v>14.782609000000001</v>
      </c>
      <c r="I62" s="30">
        <v>66.086956999999998</v>
      </c>
    </row>
    <row r="63" spans="1:9" x14ac:dyDescent="0.2">
      <c r="A63" s="19" t="s">
        <v>861</v>
      </c>
      <c r="B63" s="20">
        <v>884</v>
      </c>
      <c r="C63" s="20">
        <v>87</v>
      </c>
      <c r="D63" s="20">
        <v>74</v>
      </c>
      <c r="E63" s="20">
        <v>53</v>
      </c>
      <c r="F63" s="20">
        <v>511</v>
      </c>
      <c r="G63" s="20">
        <v>159</v>
      </c>
      <c r="H63" s="20">
        <v>161</v>
      </c>
      <c r="I63" s="20">
        <v>564</v>
      </c>
    </row>
    <row r="64" spans="1:9" x14ac:dyDescent="0.2">
      <c r="A64" s="21" t="s">
        <v>126</v>
      </c>
      <c r="B64" s="30">
        <v>100</v>
      </c>
      <c r="C64" s="30">
        <v>9.8416289999999993</v>
      </c>
      <c r="D64" s="30">
        <v>8.371041</v>
      </c>
      <c r="E64" s="30">
        <v>5.9954749999999999</v>
      </c>
      <c r="F64" s="30">
        <v>57.805430000000001</v>
      </c>
      <c r="G64" s="30">
        <v>17.986425000000001</v>
      </c>
      <c r="H64" s="30">
        <v>18.212669999999999</v>
      </c>
      <c r="I64" s="30">
        <v>63.800905</v>
      </c>
    </row>
    <row r="65" spans="1:9" x14ac:dyDescent="0.2">
      <c r="A65" s="19" t="s">
        <v>862</v>
      </c>
      <c r="B65" s="20">
        <v>438</v>
      </c>
      <c r="C65" s="20">
        <v>23</v>
      </c>
      <c r="D65" s="20">
        <v>31</v>
      </c>
      <c r="E65" s="20">
        <v>16</v>
      </c>
      <c r="F65" s="20">
        <v>276</v>
      </c>
      <c r="G65" s="20">
        <v>92</v>
      </c>
      <c r="H65" s="20">
        <v>54</v>
      </c>
      <c r="I65" s="20">
        <v>292</v>
      </c>
    </row>
    <row r="66" spans="1:9" x14ac:dyDescent="0.2">
      <c r="A66" s="21" t="s">
        <v>126</v>
      </c>
      <c r="B66" s="30">
        <v>100</v>
      </c>
      <c r="C66" s="30">
        <v>5.2511419999999998</v>
      </c>
      <c r="D66" s="30">
        <v>7.0776260000000004</v>
      </c>
      <c r="E66" s="30">
        <v>3.652968</v>
      </c>
      <c r="F66" s="30">
        <v>63.013699000000003</v>
      </c>
      <c r="G66" s="30">
        <v>21.004566000000001</v>
      </c>
      <c r="H66" s="30">
        <v>12.328766999999999</v>
      </c>
      <c r="I66" s="30">
        <v>66.666667000000004</v>
      </c>
    </row>
    <row r="67" spans="1:9" x14ac:dyDescent="0.2">
      <c r="A67" s="19" t="s">
        <v>863</v>
      </c>
      <c r="B67" s="20">
        <v>93</v>
      </c>
      <c r="C67" s="20">
        <v>1</v>
      </c>
      <c r="D67" s="20">
        <v>2</v>
      </c>
      <c r="E67" s="20">
        <v>2</v>
      </c>
      <c r="F67" s="20">
        <v>62</v>
      </c>
      <c r="G67" s="20">
        <v>26</v>
      </c>
      <c r="H67" s="20">
        <v>3</v>
      </c>
      <c r="I67" s="20">
        <v>64</v>
      </c>
    </row>
    <row r="68" spans="1:9" x14ac:dyDescent="0.2">
      <c r="A68" s="21" t="s">
        <v>126</v>
      </c>
      <c r="B68" s="30">
        <v>100</v>
      </c>
      <c r="C68" s="30">
        <v>1.075269</v>
      </c>
      <c r="D68" s="30">
        <v>2.1505380000000001</v>
      </c>
      <c r="E68" s="30">
        <v>2.1505380000000001</v>
      </c>
      <c r="F68" s="30">
        <v>66.666667000000004</v>
      </c>
      <c r="G68" s="30">
        <v>27.956989</v>
      </c>
      <c r="H68" s="30">
        <v>3.225806</v>
      </c>
      <c r="I68" s="30">
        <v>68.817204000000004</v>
      </c>
    </row>
    <row r="69" spans="1:9" x14ac:dyDescent="0.2">
      <c r="A69" s="18" t="s">
        <v>865</v>
      </c>
      <c r="B69" s="17">
        <v>178</v>
      </c>
      <c r="C69" s="17">
        <v>57</v>
      </c>
      <c r="D69" s="17">
        <v>25</v>
      </c>
      <c r="E69" s="17">
        <v>19</v>
      </c>
      <c r="F69" s="17">
        <v>63</v>
      </c>
      <c r="G69" s="17">
        <v>14</v>
      </c>
      <c r="H69" s="17">
        <v>82</v>
      </c>
      <c r="I69" s="17">
        <v>82</v>
      </c>
    </row>
    <row r="70" spans="1:9" x14ac:dyDescent="0.2">
      <c r="A70" s="21" t="s">
        <v>126</v>
      </c>
      <c r="B70" s="30">
        <v>100</v>
      </c>
      <c r="C70" s="30">
        <v>32.022472</v>
      </c>
      <c r="D70" s="30">
        <v>14.044943999999999</v>
      </c>
      <c r="E70" s="30">
        <v>10.674156999999999</v>
      </c>
      <c r="F70" s="30">
        <v>35.393258000000003</v>
      </c>
      <c r="G70" s="30">
        <v>7.8651689999999999</v>
      </c>
      <c r="H70" s="30">
        <v>46.067416000000001</v>
      </c>
      <c r="I70" s="30">
        <v>46.067416000000001</v>
      </c>
    </row>
    <row r="71" spans="1:9" x14ac:dyDescent="0.2">
      <c r="A71" s="19" t="s">
        <v>852</v>
      </c>
      <c r="B71" s="20">
        <v>212</v>
      </c>
      <c r="C71" s="20">
        <v>45</v>
      </c>
      <c r="D71" s="20">
        <v>37</v>
      </c>
      <c r="E71" s="20">
        <v>15</v>
      </c>
      <c r="F71" s="20">
        <v>87</v>
      </c>
      <c r="G71" s="20">
        <v>28</v>
      </c>
      <c r="H71" s="20">
        <v>82</v>
      </c>
      <c r="I71" s="20">
        <v>102</v>
      </c>
    </row>
    <row r="72" spans="1:9" x14ac:dyDescent="0.2">
      <c r="A72" s="21" t="s">
        <v>126</v>
      </c>
      <c r="B72" s="30">
        <v>100</v>
      </c>
      <c r="C72" s="30">
        <v>21.226414999999999</v>
      </c>
      <c r="D72" s="30">
        <v>17.452829999999999</v>
      </c>
      <c r="E72" s="30">
        <v>7.0754720000000004</v>
      </c>
      <c r="F72" s="30">
        <v>41.037736000000002</v>
      </c>
      <c r="G72" s="30">
        <v>13.207547</v>
      </c>
      <c r="H72" s="30">
        <v>38.679245000000002</v>
      </c>
      <c r="I72" s="30">
        <v>48.113208</v>
      </c>
    </row>
    <row r="73" spans="1:9" x14ac:dyDescent="0.2">
      <c r="A73" s="19" t="s">
        <v>853</v>
      </c>
      <c r="B73" s="20">
        <v>223</v>
      </c>
      <c r="C73" s="20">
        <v>25</v>
      </c>
      <c r="D73" s="20">
        <v>25</v>
      </c>
      <c r="E73" s="20">
        <v>20</v>
      </c>
      <c r="F73" s="20">
        <v>124</v>
      </c>
      <c r="G73" s="20">
        <v>29</v>
      </c>
      <c r="H73" s="20">
        <v>50</v>
      </c>
      <c r="I73" s="20">
        <v>144</v>
      </c>
    </row>
    <row r="74" spans="1:9" x14ac:dyDescent="0.2">
      <c r="A74" s="21" t="s">
        <v>126</v>
      </c>
      <c r="B74" s="30">
        <v>100</v>
      </c>
      <c r="C74" s="30">
        <v>11.210762000000001</v>
      </c>
      <c r="D74" s="30">
        <v>11.210762000000001</v>
      </c>
      <c r="E74" s="30">
        <v>8.96861</v>
      </c>
      <c r="F74" s="30">
        <v>55.605381000000001</v>
      </c>
      <c r="G74" s="30">
        <v>13.004484</v>
      </c>
      <c r="H74" s="30">
        <v>22.421524999999999</v>
      </c>
      <c r="I74" s="30">
        <v>64.573991000000007</v>
      </c>
    </row>
    <row r="75" spans="1:9" x14ac:dyDescent="0.2">
      <c r="A75" s="19" t="s">
        <v>854</v>
      </c>
      <c r="B75" s="20">
        <v>216</v>
      </c>
      <c r="C75" s="20">
        <v>10</v>
      </c>
      <c r="D75" s="20">
        <v>12</v>
      </c>
      <c r="E75" s="20">
        <v>5</v>
      </c>
      <c r="F75" s="20">
        <v>140</v>
      </c>
      <c r="G75" s="20">
        <v>49</v>
      </c>
      <c r="H75" s="20">
        <v>22</v>
      </c>
      <c r="I75" s="20">
        <v>145</v>
      </c>
    </row>
    <row r="76" spans="1:9" x14ac:dyDescent="0.2">
      <c r="A76" s="21" t="s">
        <v>126</v>
      </c>
      <c r="B76" s="30">
        <v>100</v>
      </c>
      <c r="C76" s="30">
        <v>4.6296299999999997</v>
      </c>
      <c r="D76" s="30">
        <v>5.5555560000000002</v>
      </c>
      <c r="E76" s="30">
        <v>2.3148149999999998</v>
      </c>
      <c r="F76" s="30">
        <v>64.814814999999996</v>
      </c>
      <c r="G76" s="30">
        <v>22.685185000000001</v>
      </c>
      <c r="H76" s="30">
        <v>10.185185000000001</v>
      </c>
      <c r="I76" s="30">
        <v>67.129630000000006</v>
      </c>
    </row>
    <row r="77" spans="1:9" x14ac:dyDescent="0.2">
      <c r="A77" s="19" t="s">
        <v>855</v>
      </c>
      <c r="B77" s="20">
        <v>140</v>
      </c>
      <c r="C77" s="20">
        <v>3</v>
      </c>
      <c r="D77" s="20">
        <v>5</v>
      </c>
      <c r="E77" s="20">
        <v>5</v>
      </c>
      <c r="F77" s="20">
        <v>88</v>
      </c>
      <c r="G77" s="20">
        <v>39</v>
      </c>
      <c r="H77" s="20">
        <v>8</v>
      </c>
      <c r="I77" s="20">
        <v>93</v>
      </c>
    </row>
    <row r="78" spans="1:9" x14ac:dyDescent="0.2">
      <c r="A78" s="21" t="s">
        <v>126</v>
      </c>
      <c r="B78" s="30">
        <v>100</v>
      </c>
      <c r="C78" s="30">
        <v>2.1428569999999998</v>
      </c>
      <c r="D78" s="30">
        <v>3.5714290000000002</v>
      </c>
      <c r="E78" s="30">
        <v>3.5714290000000002</v>
      </c>
      <c r="F78" s="30">
        <v>62.857143000000001</v>
      </c>
      <c r="G78" s="30">
        <v>27.857143000000001</v>
      </c>
      <c r="H78" s="30">
        <v>5.7142860000000004</v>
      </c>
      <c r="I78" s="30">
        <v>66.428571000000005</v>
      </c>
    </row>
    <row r="79" spans="1:9" x14ac:dyDescent="0.2">
      <c r="A79" s="19" t="s">
        <v>856</v>
      </c>
      <c r="B79" s="20">
        <v>72</v>
      </c>
      <c r="C79" s="20">
        <v>0</v>
      </c>
      <c r="D79" s="20">
        <v>0</v>
      </c>
      <c r="E79" s="20">
        <v>1</v>
      </c>
      <c r="F79" s="20">
        <v>49</v>
      </c>
      <c r="G79" s="20">
        <v>22</v>
      </c>
      <c r="H79" s="20">
        <v>0</v>
      </c>
      <c r="I79" s="20">
        <v>50</v>
      </c>
    </row>
    <row r="80" spans="1:9" x14ac:dyDescent="0.2">
      <c r="A80" s="21" t="s">
        <v>126</v>
      </c>
      <c r="B80" s="30">
        <v>100</v>
      </c>
      <c r="C80" s="30">
        <v>0</v>
      </c>
      <c r="D80" s="30">
        <v>0</v>
      </c>
      <c r="E80" s="30">
        <v>1.388889</v>
      </c>
      <c r="F80" s="30">
        <v>68.055555999999996</v>
      </c>
      <c r="G80" s="30">
        <v>30.555555999999999</v>
      </c>
      <c r="H80" s="30">
        <v>0</v>
      </c>
      <c r="I80" s="30">
        <v>69.444444000000004</v>
      </c>
    </row>
    <row r="81" spans="1:9" x14ac:dyDescent="0.2">
      <c r="A81" s="19" t="s">
        <v>857</v>
      </c>
      <c r="B81" s="20">
        <v>46</v>
      </c>
      <c r="C81" s="20">
        <v>0</v>
      </c>
      <c r="D81" s="20">
        <v>0</v>
      </c>
      <c r="E81" s="20">
        <v>0</v>
      </c>
      <c r="F81" s="20">
        <v>40</v>
      </c>
      <c r="G81" s="20">
        <v>6</v>
      </c>
      <c r="H81" s="20">
        <v>0</v>
      </c>
      <c r="I81" s="20">
        <v>40</v>
      </c>
    </row>
    <row r="82" spans="1:9" x14ac:dyDescent="0.2">
      <c r="A82" s="21" t="s">
        <v>126</v>
      </c>
      <c r="B82" s="30">
        <v>100</v>
      </c>
      <c r="C82" s="30">
        <v>0</v>
      </c>
      <c r="D82" s="30">
        <v>0</v>
      </c>
      <c r="E82" s="30">
        <v>0</v>
      </c>
      <c r="F82" s="30">
        <v>86.956522000000007</v>
      </c>
      <c r="G82" s="30">
        <v>13.043478</v>
      </c>
      <c r="H82" s="30">
        <v>0</v>
      </c>
      <c r="I82" s="30">
        <v>86.956522000000007</v>
      </c>
    </row>
    <row r="83" spans="1:9" x14ac:dyDescent="0.2">
      <c r="A83" s="19" t="s">
        <v>858</v>
      </c>
      <c r="B83" s="20">
        <v>8</v>
      </c>
      <c r="C83" s="20">
        <v>0</v>
      </c>
      <c r="D83" s="20">
        <v>0</v>
      </c>
      <c r="E83" s="20">
        <v>0</v>
      </c>
      <c r="F83" s="20">
        <v>8</v>
      </c>
      <c r="G83" s="20">
        <v>0</v>
      </c>
      <c r="H83" s="20">
        <v>0</v>
      </c>
      <c r="I83" s="20">
        <v>8</v>
      </c>
    </row>
    <row r="84" spans="1:9" x14ac:dyDescent="0.2">
      <c r="A84" s="21" t="s">
        <v>126</v>
      </c>
      <c r="B84" s="30">
        <v>100</v>
      </c>
      <c r="C84" s="30">
        <v>0</v>
      </c>
      <c r="D84" s="30">
        <v>0</v>
      </c>
      <c r="E84" s="30">
        <v>0</v>
      </c>
      <c r="F84" s="30">
        <v>100</v>
      </c>
      <c r="G84" s="30">
        <v>0</v>
      </c>
      <c r="H84" s="30">
        <v>0</v>
      </c>
      <c r="I84" s="30">
        <v>100</v>
      </c>
    </row>
    <row r="85" spans="1:9" x14ac:dyDescent="0.2">
      <c r="A85" s="19" t="s">
        <v>859</v>
      </c>
      <c r="B85" s="20">
        <v>435</v>
      </c>
      <c r="C85" s="20">
        <v>70</v>
      </c>
      <c r="D85" s="20">
        <v>62</v>
      </c>
      <c r="E85" s="20">
        <v>35</v>
      </c>
      <c r="F85" s="20">
        <v>211</v>
      </c>
      <c r="G85" s="20">
        <v>57</v>
      </c>
      <c r="H85" s="20">
        <v>132</v>
      </c>
      <c r="I85" s="20">
        <v>246</v>
      </c>
    </row>
    <row r="86" spans="1:9" x14ac:dyDescent="0.2">
      <c r="A86" s="21" t="s">
        <v>126</v>
      </c>
      <c r="B86" s="30">
        <v>100</v>
      </c>
      <c r="C86" s="30">
        <v>16.091954000000001</v>
      </c>
      <c r="D86" s="30">
        <v>14.252874</v>
      </c>
      <c r="E86" s="30">
        <v>8.0459770000000006</v>
      </c>
      <c r="F86" s="30">
        <v>48.505747</v>
      </c>
      <c r="G86" s="30">
        <v>13.103448</v>
      </c>
      <c r="H86" s="30">
        <v>30.344828</v>
      </c>
      <c r="I86" s="30">
        <v>56.551724</v>
      </c>
    </row>
    <row r="87" spans="1:9" x14ac:dyDescent="0.2">
      <c r="A87" s="19" t="s">
        <v>860</v>
      </c>
      <c r="B87" s="20">
        <v>356</v>
      </c>
      <c r="C87" s="20">
        <v>13</v>
      </c>
      <c r="D87" s="20">
        <v>17</v>
      </c>
      <c r="E87" s="20">
        <v>10</v>
      </c>
      <c r="F87" s="20">
        <v>228</v>
      </c>
      <c r="G87" s="20">
        <v>88</v>
      </c>
      <c r="H87" s="20">
        <v>30</v>
      </c>
      <c r="I87" s="20">
        <v>238</v>
      </c>
    </row>
    <row r="88" spans="1:9" x14ac:dyDescent="0.2">
      <c r="A88" s="21" t="s">
        <v>126</v>
      </c>
      <c r="B88" s="30">
        <v>100</v>
      </c>
      <c r="C88" s="30">
        <v>3.6516850000000001</v>
      </c>
      <c r="D88" s="30">
        <v>4.7752809999999997</v>
      </c>
      <c r="E88" s="30">
        <v>2.808989</v>
      </c>
      <c r="F88" s="30">
        <v>64.044944000000001</v>
      </c>
      <c r="G88" s="30">
        <v>24.719100999999998</v>
      </c>
      <c r="H88" s="30">
        <v>8.4269660000000002</v>
      </c>
      <c r="I88" s="30">
        <v>66.853932999999998</v>
      </c>
    </row>
    <row r="89" spans="1:9" x14ac:dyDescent="0.2">
      <c r="A89" s="19" t="s">
        <v>861</v>
      </c>
      <c r="B89" s="20">
        <v>917</v>
      </c>
      <c r="C89" s="20">
        <v>83</v>
      </c>
      <c r="D89" s="20">
        <v>79</v>
      </c>
      <c r="E89" s="20">
        <v>46</v>
      </c>
      <c r="F89" s="20">
        <v>536</v>
      </c>
      <c r="G89" s="20">
        <v>173</v>
      </c>
      <c r="H89" s="20">
        <v>162</v>
      </c>
      <c r="I89" s="20">
        <v>582</v>
      </c>
    </row>
    <row r="90" spans="1:9" x14ac:dyDescent="0.2">
      <c r="A90" s="21" t="s">
        <v>126</v>
      </c>
      <c r="B90" s="30">
        <v>100</v>
      </c>
      <c r="C90" s="30">
        <v>9.0512540000000001</v>
      </c>
      <c r="D90" s="30">
        <v>8.6150490000000008</v>
      </c>
      <c r="E90" s="30">
        <v>5.0163580000000003</v>
      </c>
      <c r="F90" s="30">
        <v>58.451472000000003</v>
      </c>
      <c r="G90" s="30">
        <v>18.865867000000001</v>
      </c>
      <c r="H90" s="30">
        <v>17.666302999999999</v>
      </c>
      <c r="I90" s="30">
        <v>63.467829999999999</v>
      </c>
    </row>
    <row r="91" spans="1:9" x14ac:dyDescent="0.2">
      <c r="A91" s="19" t="s">
        <v>862</v>
      </c>
      <c r="B91" s="20">
        <v>482</v>
      </c>
      <c r="C91" s="20">
        <v>13</v>
      </c>
      <c r="D91" s="20">
        <v>17</v>
      </c>
      <c r="E91" s="20">
        <v>11</v>
      </c>
      <c r="F91" s="20">
        <v>325</v>
      </c>
      <c r="G91" s="20">
        <v>116</v>
      </c>
      <c r="H91" s="20">
        <v>30</v>
      </c>
      <c r="I91" s="20">
        <v>336</v>
      </c>
    </row>
    <row r="92" spans="1:9" x14ac:dyDescent="0.2">
      <c r="A92" s="21" t="s">
        <v>126</v>
      </c>
      <c r="B92" s="30">
        <v>100</v>
      </c>
      <c r="C92" s="30">
        <v>2.697095</v>
      </c>
      <c r="D92" s="30">
        <v>3.5269710000000001</v>
      </c>
      <c r="E92" s="30">
        <v>2.2821579999999999</v>
      </c>
      <c r="F92" s="30">
        <v>67.427385999999998</v>
      </c>
      <c r="G92" s="30">
        <v>24.066389999999998</v>
      </c>
      <c r="H92" s="30">
        <v>6.2240659999999997</v>
      </c>
      <c r="I92" s="30">
        <v>69.709543999999994</v>
      </c>
    </row>
    <row r="93" spans="1:9" x14ac:dyDescent="0.2">
      <c r="A93" s="19" t="s">
        <v>863</v>
      </c>
      <c r="B93" s="20">
        <v>126</v>
      </c>
      <c r="C93" s="20">
        <v>0</v>
      </c>
      <c r="D93" s="20">
        <v>0</v>
      </c>
      <c r="E93" s="20">
        <v>1</v>
      </c>
      <c r="F93" s="20">
        <v>97</v>
      </c>
      <c r="G93" s="20">
        <v>28</v>
      </c>
      <c r="H93" s="20">
        <v>0</v>
      </c>
      <c r="I93" s="20">
        <v>98</v>
      </c>
    </row>
    <row r="94" spans="1:9" x14ac:dyDescent="0.2">
      <c r="A94" s="21" t="s">
        <v>126</v>
      </c>
      <c r="B94" s="30">
        <v>100</v>
      </c>
      <c r="C94" s="30">
        <v>0</v>
      </c>
      <c r="D94" s="30">
        <v>0</v>
      </c>
      <c r="E94" s="30">
        <v>0.793651</v>
      </c>
      <c r="F94" s="30">
        <v>76.984127000000001</v>
      </c>
      <c r="G94" s="30">
        <v>22.222221999999999</v>
      </c>
      <c r="H94" s="30">
        <v>0</v>
      </c>
      <c r="I94" s="30">
        <v>77.777777999999998</v>
      </c>
    </row>
    <row r="95" spans="1:9" x14ac:dyDescent="0.2">
      <c r="A95" s="18" t="s">
        <v>866</v>
      </c>
      <c r="B95" s="18"/>
      <c r="C95" s="18"/>
      <c r="D95" s="18"/>
      <c r="E95" s="18"/>
      <c r="F95" s="18"/>
      <c r="G95" s="18"/>
      <c r="H95" s="18"/>
      <c r="I95" s="18"/>
    </row>
    <row r="96" spans="1:9" x14ac:dyDescent="0.2">
      <c r="A96" s="19" t="s">
        <v>130</v>
      </c>
      <c r="B96" s="20">
        <v>151</v>
      </c>
      <c r="C96" s="20">
        <v>15</v>
      </c>
      <c r="D96" s="20">
        <v>17</v>
      </c>
      <c r="E96" s="20">
        <v>12</v>
      </c>
      <c r="F96" s="20">
        <v>92</v>
      </c>
      <c r="G96" s="20">
        <v>15</v>
      </c>
      <c r="H96" s="20">
        <v>32</v>
      </c>
      <c r="I96" s="20">
        <v>104</v>
      </c>
    </row>
    <row r="97" spans="1:9" x14ac:dyDescent="0.2">
      <c r="A97" s="21" t="s">
        <v>126</v>
      </c>
      <c r="B97" s="30">
        <v>100</v>
      </c>
      <c r="C97" s="30">
        <v>9.9337750000000007</v>
      </c>
      <c r="D97" s="30">
        <v>11.258278000000001</v>
      </c>
      <c r="E97" s="30">
        <v>7.9470200000000002</v>
      </c>
      <c r="F97" s="30">
        <v>60.927152</v>
      </c>
      <c r="G97" s="30">
        <v>9.9337750000000007</v>
      </c>
      <c r="H97" s="30">
        <v>21.192053000000001</v>
      </c>
      <c r="I97" s="30">
        <v>68.874172000000002</v>
      </c>
    </row>
    <row r="98" spans="1:9" x14ac:dyDescent="0.2">
      <c r="A98" s="19" t="s">
        <v>131</v>
      </c>
      <c r="B98" s="20">
        <v>1446</v>
      </c>
      <c r="C98" s="20">
        <v>221</v>
      </c>
      <c r="D98" s="20">
        <v>169</v>
      </c>
      <c r="E98" s="20">
        <v>105</v>
      </c>
      <c r="F98" s="20">
        <v>758</v>
      </c>
      <c r="G98" s="20">
        <v>193</v>
      </c>
      <c r="H98" s="20">
        <v>390</v>
      </c>
      <c r="I98" s="20">
        <v>863</v>
      </c>
    </row>
    <row r="99" spans="1:9" x14ac:dyDescent="0.2">
      <c r="A99" s="21" t="s">
        <v>126</v>
      </c>
      <c r="B99" s="30">
        <v>100</v>
      </c>
      <c r="C99" s="30">
        <v>15.283541</v>
      </c>
      <c r="D99" s="30">
        <v>11.687414</v>
      </c>
      <c r="E99" s="30">
        <v>7.2614109999999998</v>
      </c>
      <c r="F99" s="30">
        <v>52.420470000000002</v>
      </c>
      <c r="G99" s="30">
        <v>13.347165</v>
      </c>
      <c r="H99" s="30">
        <v>26.970953999999999</v>
      </c>
      <c r="I99" s="30">
        <v>59.681880999999997</v>
      </c>
    </row>
    <row r="100" spans="1:9" x14ac:dyDescent="0.2">
      <c r="A100" s="19" t="s">
        <v>392</v>
      </c>
      <c r="B100" s="20">
        <v>150</v>
      </c>
      <c r="C100" s="20">
        <v>25</v>
      </c>
      <c r="D100" s="20">
        <v>14</v>
      </c>
      <c r="E100" s="20">
        <v>8</v>
      </c>
      <c r="F100" s="20">
        <v>82</v>
      </c>
      <c r="G100" s="20">
        <v>21</v>
      </c>
      <c r="H100" s="20">
        <v>39</v>
      </c>
      <c r="I100" s="20">
        <v>90</v>
      </c>
    </row>
    <row r="101" spans="1:9" x14ac:dyDescent="0.2">
      <c r="A101" s="21" t="s">
        <v>126</v>
      </c>
      <c r="B101" s="30">
        <v>100</v>
      </c>
      <c r="C101" s="30">
        <v>16.666667</v>
      </c>
      <c r="D101" s="30">
        <v>9.3333329999999997</v>
      </c>
      <c r="E101" s="30">
        <v>5.3333329999999997</v>
      </c>
      <c r="F101" s="30">
        <v>54.666666999999997</v>
      </c>
      <c r="G101" s="30">
        <v>14</v>
      </c>
      <c r="H101" s="30">
        <v>26</v>
      </c>
      <c r="I101" s="30">
        <v>60</v>
      </c>
    </row>
    <row r="102" spans="1:9" x14ac:dyDescent="0.2">
      <c r="A102" s="19" t="s">
        <v>132</v>
      </c>
      <c r="B102" s="20">
        <v>372</v>
      </c>
      <c r="C102" s="20">
        <v>24</v>
      </c>
      <c r="D102" s="20">
        <v>17</v>
      </c>
      <c r="E102" s="20">
        <v>17</v>
      </c>
      <c r="F102" s="20">
        <v>244</v>
      </c>
      <c r="G102" s="20">
        <v>70</v>
      </c>
      <c r="H102" s="20">
        <v>41</v>
      </c>
      <c r="I102" s="20">
        <v>261</v>
      </c>
    </row>
    <row r="103" spans="1:9" x14ac:dyDescent="0.2">
      <c r="A103" s="21" t="s">
        <v>126</v>
      </c>
      <c r="B103" s="30">
        <v>100</v>
      </c>
      <c r="C103" s="30">
        <v>6.451613</v>
      </c>
      <c r="D103" s="30">
        <v>4.5698920000000003</v>
      </c>
      <c r="E103" s="30">
        <v>4.5698920000000003</v>
      </c>
      <c r="F103" s="30">
        <v>65.591397999999998</v>
      </c>
      <c r="G103" s="30">
        <v>18.817204</v>
      </c>
      <c r="H103" s="30">
        <v>11.021504999999999</v>
      </c>
      <c r="I103" s="30">
        <v>70.161289999999994</v>
      </c>
    </row>
    <row r="104" spans="1:9" x14ac:dyDescent="0.2">
      <c r="A104" s="19" t="s">
        <v>867</v>
      </c>
      <c r="B104" s="20">
        <v>69</v>
      </c>
      <c r="C104" s="20">
        <v>0</v>
      </c>
      <c r="D104" s="20">
        <v>0</v>
      </c>
      <c r="E104" s="20">
        <v>0</v>
      </c>
      <c r="F104" s="20">
        <v>8</v>
      </c>
      <c r="G104" s="20">
        <v>61</v>
      </c>
      <c r="H104" s="20">
        <v>0</v>
      </c>
      <c r="I104" s="20">
        <v>8</v>
      </c>
    </row>
    <row r="105" spans="1:9" x14ac:dyDescent="0.2">
      <c r="A105" s="21" t="s">
        <v>126</v>
      </c>
      <c r="B105" s="30">
        <v>100</v>
      </c>
      <c r="C105" s="30">
        <v>0</v>
      </c>
      <c r="D105" s="30">
        <v>0</v>
      </c>
      <c r="E105" s="30">
        <v>0</v>
      </c>
      <c r="F105" s="30">
        <v>11.594203</v>
      </c>
      <c r="G105" s="30">
        <v>88.405797000000007</v>
      </c>
      <c r="H105" s="30">
        <v>0</v>
      </c>
      <c r="I105" s="30">
        <v>11.594203</v>
      </c>
    </row>
    <row r="106" spans="1:9" x14ac:dyDescent="0.2">
      <c r="A106" s="18" t="s">
        <v>133</v>
      </c>
      <c r="B106" s="17">
        <v>92</v>
      </c>
      <c r="C106" s="17">
        <v>9</v>
      </c>
      <c r="D106" s="17">
        <v>11</v>
      </c>
      <c r="E106" s="17">
        <v>9</v>
      </c>
      <c r="F106" s="17">
        <v>57</v>
      </c>
      <c r="G106" s="17">
        <v>6</v>
      </c>
      <c r="H106" s="17">
        <v>20</v>
      </c>
      <c r="I106" s="17">
        <v>66</v>
      </c>
    </row>
    <row r="107" spans="1:9" x14ac:dyDescent="0.2">
      <c r="A107" s="21" t="s">
        <v>126</v>
      </c>
      <c r="B107" s="30">
        <v>100</v>
      </c>
      <c r="C107" s="30">
        <v>9.7826090000000008</v>
      </c>
      <c r="D107" s="30">
        <v>11.956522</v>
      </c>
      <c r="E107" s="30">
        <v>9.7826090000000008</v>
      </c>
      <c r="F107" s="30">
        <v>61.956522</v>
      </c>
      <c r="G107" s="30">
        <v>6.5217390000000002</v>
      </c>
      <c r="H107" s="30">
        <v>21.739129999999999</v>
      </c>
      <c r="I107" s="30">
        <v>71.739130000000003</v>
      </c>
    </row>
    <row r="108" spans="1:9" x14ac:dyDescent="0.2">
      <c r="A108" s="19" t="s">
        <v>134</v>
      </c>
      <c r="B108" s="20">
        <v>813</v>
      </c>
      <c r="C108" s="20">
        <v>118</v>
      </c>
      <c r="D108" s="20">
        <v>91</v>
      </c>
      <c r="E108" s="20">
        <v>62</v>
      </c>
      <c r="F108" s="20">
        <v>432</v>
      </c>
      <c r="G108" s="20">
        <v>110</v>
      </c>
      <c r="H108" s="20">
        <v>209</v>
      </c>
      <c r="I108" s="20">
        <v>494</v>
      </c>
    </row>
    <row r="109" spans="1:9" x14ac:dyDescent="0.2">
      <c r="A109" s="21" t="s">
        <v>126</v>
      </c>
      <c r="B109" s="30">
        <v>100</v>
      </c>
      <c r="C109" s="30">
        <v>14.514144999999999</v>
      </c>
      <c r="D109" s="30">
        <v>11.193111999999999</v>
      </c>
      <c r="E109" s="30">
        <v>7.6260760000000003</v>
      </c>
      <c r="F109" s="30">
        <v>53.136530999999998</v>
      </c>
      <c r="G109" s="30">
        <v>13.530135</v>
      </c>
      <c r="H109" s="30">
        <v>25.707256999999998</v>
      </c>
      <c r="I109" s="30">
        <v>60.762608</v>
      </c>
    </row>
    <row r="110" spans="1:9" x14ac:dyDescent="0.2">
      <c r="A110" s="19" t="s">
        <v>393</v>
      </c>
      <c r="B110" s="20">
        <v>65</v>
      </c>
      <c r="C110" s="20">
        <v>12</v>
      </c>
      <c r="D110" s="20">
        <v>7</v>
      </c>
      <c r="E110" s="20">
        <v>2</v>
      </c>
      <c r="F110" s="20">
        <v>37</v>
      </c>
      <c r="G110" s="20">
        <v>7</v>
      </c>
      <c r="H110" s="20">
        <v>19</v>
      </c>
      <c r="I110" s="20">
        <v>39</v>
      </c>
    </row>
    <row r="111" spans="1:9" x14ac:dyDescent="0.2">
      <c r="A111" s="21" t="s">
        <v>126</v>
      </c>
      <c r="B111" s="30">
        <v>100</v>
      </c>
      <c r="C111" s="30">
        <v>18.461538000000001</v>
      </c>
      <c r="D111" s="30">
        <v>10.769231</v>
      </c>
      <c r="E111" s="30">
        <v>3.0769229999999999</v>
      </c>
      <c r="F111" s="30">
        <v>56.923076999999999</v>
      </c>
      <c r="G111" s="30">
        <v>10.769231</v>
      </c>
      <c r="H111" s="30">
        <v>29.230768999999999</v>
      </c>
      <c r="I111" s="30">
        <v>60</v>
      </c>
    </row>
    <row r="112" spans="1:9" x14ac:dyDescent="0.2">
      <c r="A112" s="19" t="s">
        <v>135</v>
      </c>
      <c r="B112" s="20">
        <v>83</v>
      </c>
      <c r="C112" s="20">
        <v>5</v>
      </c>
      <c r="D112" s="20">
        <v>4</v>
      </c>
      <c r="E112" s="20">
        <v>4</v>
      </c>
      <c r="F112" s="20">
        <v>56</v>
      </c>
      <c r="G112" s="20">
        <v>14</v>
      </c>
      <c r="H112" s="20">
        <v>9</v>
      </c>
      <c r="I112" s="20">
        <v>60</v>
      </c>
    </row>
    <row r="113" spans="1:9" x14ac:dyDescent="0.2">
      <c r="A113" s="21" t="s">
        <v>126</v>
      </c>
      <c r="B113" s="30">
        <v>100</v>
      </c>
      <c r="C113" s="30">
        <v>6.0240960000000001</v>
      </c>
      <c r="D113" s="30">
        <v>4.8192769999999996</v>
      </c>
      <c r="E113" s="30">
        <v>4.8192769999999996</v>
      </c>
      <c r="F113" s="30">
        <v>67.469880000000003</v>
      </c>
      <c r="G113" s="30">
        <v>16.867470000000001</v>
      </c>
      <c r="H113" s="30">
        <v>10.843373</v>
      </c>
      <c r="I113" s="30">
        <v>72.289157000000003</v>
      </c>
    </row>
    <row r="114" spans="1:9" x14ac:dyDescent="0.2">
      <c r="A114" s="19" t="s">
        <v>868</v>
      </c>
      <c r="B114" s="20">
        <v>39</v>
      </c>
      <c r="C114" s="20">
        <v>0</v>
      </c>
      <c r="D114" s="20">
        <v>0</v>
      </c>
      <c r="E114" s="20">
        <v>0</v>
      </c>
      <c r="F114" s="20">
        <v>3</v>
      </c>
      <c r="G114" s="20">
        <v>36</v>
      </c>
      <c r="H114" s="20">
        <v>0</v>
      </c>
      <c r="I114" s="20">
        <v>3</v>
      </c>
    </row>
    <row r="115" spans="1:9" x14ac:dyDescent="0.2">
      <c r="A115" s="21" t="s">
        <v>126</v>
      </c>
      <c r="B115" s="30">
        <v>100</v>
      </c>
      <c r="C115" s="30">
        <v>0</v>
      </c>
      <c r="D115" s="30">
        <v>0</v>
      </c>
      <c r="E115" s="30">
        <v>0</v>
      </c>
      <c r="F115" s="30">
        <v>7.6923079999999997</v>
      </c>
      <c r="G115" s="30">
        <v>92.307692000000003</v>
      </c>
      <c r="H115" s="30">
        <v>0</v>
      </c>
      <c r="I115" s="30">
        <v>7.6923079999999997</v>
      </c>
    </row>
    <row r="116" spans="1:9" x14ac:dyDescent="0.2">
      <c r="A116" s="18" t="s">
        <v>136</v>
      </c>
      <c r="B116" s="17">
        <v>59</v>
      </c>
      <c r="C116" s="17">
        <v>6</v>
      </c>
      <c r="D116" s="17">
        <v>6</v>
      </c>
      <c r="E116" s="17">
        <v>3</v>
      </c>
      <c r="F116" s="17">
        <v>35</v>
      </c>
      <c r="G116" s="17">
        <v>9</v>
      </c>
      <c r="H116" s="17">
        <v>12</v>
      </c>
      <c r="I116" s="17">
        <v>38</v>
      </c>
    </row>
    <row r="117" spans="1:9" x14ac:dyDescent="0.2">
      <c r="A117" s="21" t="s">
        <v>126</v>
      </c>
      <c r="B117" s="30">
        <v>100</v>
      </c>
      <c r="C117" s="30">
        <v>10.169492</v>
      </c>
      <c r="D117" s="30">
        <v>10.169492</v>
      </c>
      <c r="E117" s="30">
        <v>5.084746</v>
      </c>
      <c r="F117" s="30">
        <v>59.322034000000002</v>
      </c>
      <c r="G117" s="30">
        <v>15.254237</v>
      </c>
      <c r="H117" s="30">
        <v>20.338982999999999</v>
      </c>
      <c r="I117" s="30">
        <v>64.406779999999998</v>
      </c>
    </row>
    <row r="118" spans="1:9" x14ac:dyDescent="0.2">
      <c r="A118" s="19" t="s">
        <v>134</v>
      </c>
      <c r="B118" s="20">
        <v>632</v>
      </c>
      <c r="C118" s="20">
        <v>102</v>
      </c>
      <c r="D118" s="20">
        <v>78</v>
      </c>
      <c r="E118" s="20">
        <v>43</v>
      </c>
      <c r="F118" s="20">
        <v>326</v>
      </c>
      <c r="G118" s="20">
        <v>83</v>
      </c>
      <c r="H118" s="20">
        <v>180</v>
      </c>
      <c r="I118" s="20">
        <v>369</v>
      </c>
    </row>
    <row r="119" spans="1:9" x14ac:dyDescent="0.2">
      <c r="A119" s="21" t="s">
        <v>126</v>
      </c>
      <c r="B119" s="30">
        <v>100</v>
      </c>
      <c r="C119" s="30">
        <v>16.139240999999998</v>
      </c>
      <c r="D119" s="30">
        <v>12.341772000000001</v>
      </c>
      <c r="E119" s="30">
        <v>6.8037970000000003</v>
      </c>
      <c r="F119" s="30">
        <v>51.582278000000002</v>
      </c>
      <c r="G119" s="30">
        <v>13.132911</v>
      </c>
      <c r="H119" s="30">
        <v>28.481013000000001</v>
      </c>
      <c r="I119" s="30">
        <v>58.386076000000003</v>
      </c>
    </row>
    <row r="120" spans="1:9" x14ac:dyDescent="0.2">
      <c r="A120" s="19" t="s">
        <v>393</v>
      </c>
      <c r="B120" s="20">
        <v>85</v>
      </c>
      <c r="C120" s="20">
        <v>13</v>
      </c>
      <c r="D120" s="20">
        <v>7</v>
      </c>
      <c r="E120" s="20">
        <v>6</v>
      </c>
      <c r="F120" s="20">
        <v>45</v>
      </c>
      <c r="G120" s="20">
        <v>14</v>
      </c>
      <c r="H120" s="20">
        <v>20</v>
      </c>
      <c r="I120" s="20">
        <v>51</v>
      </c>
    </row>
    <row r="121" spans="1:9" x14ac:dyDescent="0.2">
      <c r="A121" s="21" t="s">
        <v>126</v>
      </c>
      <c r="B121" s="30">
        <v>100</v>
      </c>
      <c r="C121" s="30">
        <v>15.294117999999999</v>
      </c>
      <c r="D121" s="30">
        <v>8.2352939999999997</v>
      </c>
      <c r="E121" s="30">
        <v>7.0588240000000004</v>
      </c>
      <c r="F121" s="30">
        <v>52.941175999999999</v>
      </c>
      <c r="G121" s="30">
        <v>16.470587999999999</v>
      </c>
      <c r="H121" s="30">
        <v>23.529412000000001</v>
      </c>
      <c r="I121" s="30">
        <v>60</v>
      </c>
    </row>
    <row r="122" spans="1:9" x14ac:dyDescent="0.2">
      <c r="A122" s="19" t="s">
        <v>135</v>
      </c>
      <c r="B122" s="20">
        <v>289</v>
      </c>
      <c r="C122" s="20">
        <v>19</v>
      </c>
      <c r="D122" s="20">
        <v>13</v>
      </c>
      <c r="E122" s="20">
        <v>13</v>
      </c>
      <c r="F122" s="20">
        <v>188</v>
      </c>
      <c r="G122" s="20">
        <v>56</v>
      </c>
      <c r="H122" s="20">
        <v>32</v>
      </c>
      <c r="I122" s="20">
        <v>201</v>
      </c>
    </row>
    <row r="123" spans="1:9" x14ac:dyDescent="0.2">
      <c r="A123" s="21" t="s">
        <v>126</v>
      </c>
      <c r="B123" s="30">
        <v>100</v>
      </c>
      <c r="C123" s="30">
        <v>6.5743939999999998</v>
      </c>
      <c r="D123" s="30">
        <v>4.4982699999999998</v>
      </c>
      <c r="E123" s="30">
        <v>4.4982699999999998</v>
      </c>
      <c r="F123" s="30">
        <v>65.051902999999996</v>
      </c>
      <c r="G123" s="30">
        <v>19.377162999999999</v>
      </c>
      <c r="H123" s="30">
        <v>11.072664</v>
      </c>
      <c r="I123" s="30">
        <v>69.550173000000001</v>
      </c>
    </row>
    <row r="124" spans="1:9" x14ac:dyDescent="0.2">
      <c r="A124" s="19" t="s">
        <v>868</v>
      </c>
      <c r="B124" s="20">
        <v>30</v>
      </c>
      <c r="C124" s="20">
        <v>0</v>
      </c>
      <c r="D124" s="20">
        <v>0</v>
      </c>
      <c r="E124" s="20">
        <v>0</v>
      </c>
      <c r="F124" s="20">
        <v>5</v>
      </c>
      <c r="G124" s="20">
        <v>25</v>
      </c>
      <c r="H124" s="20">
        <v>0</v>
      </c>
      <c r="I124" s="20">
        <v>5</v>
      </c>
    </row>
    <row r="125" spans="1:9" x14ac:dyDescent="0.2">
      <c r="A125" s="21" t="s">
        <v>126</v>
      </c>
      <c r="B125" s="30">
        <v>100</v>
      </c>
      <c r="C125" s="30">
        <v>0</v>
      </c>
      <c r="D125" s="30">
        <v>0</v>
      </c>
      <c r="E125" s="30">
        <v>0</v>
      </c>
      <c r="F125" s="30">
        <v>16.666667</v>
      </c>
      <c r="G125" s="30">
        <v>83.333332999999996</v>
      </c>
      <c r="H125" s="30">
        <v>0</v>
      </c>
      <c r="I125" s="30">
        <v>16.666667</v>
      </c>
    </row>
    <row r="126" spans="1:9" x14ac:dyDescent="0.2">
      <c r="A126" s="18" t="s">
        <v>869</v>
      </c>
      <c r="B126" s="18"/>
      <c r="C126" s="18"/>
      <c r="D126" s="18"/>
      <c r="E126" s="18"/>
      <c r="F126" s="18"/>
      <c r="G126" s="18"/>
      <c r="H126" s="18"/>
      <c r="I126" s="18"/>
    </row>
    <row r="127" spans="1:9" x14ac:dyDescent="0.2">
      <c r="A127" s="19" t="s">
        <v>870</v>
      </c>
      <c r="B127" s="20">
        <v>366</v>
      </c>
      <c r="C127" s="20">
        <v>37</v>
      </c>
      <c r="D127" s="20">
        <v>31</v>
      </c>
      <c r="E127" s="20">
        <v>24</v>
      </c>
      <c r="F127" s="20">
        <v>222</v>
      </c>
      <c r="G127" s="20">
        <v>52</v>
      </c>
      <c r="H127" s="20">
        <v>68</v>
      </c>
      <c r="I127" s="20">
        <v>246</v>
      </c>
    </row>
    <row r="128" spans="1:9" x14ac:dyDescent="0.2">
      <c r="A128" s="21" t="s">
        <v>126</v>
      </c>
      <c r="B128" s="30">
        <v>100</v>
      </c>
      <c r="C128" s="30">
        <v>10.10929</v>
      </c>
      <c r="D128" s="30">
        <v>8.4699449999999992</v>
      </c>
      <c r="E128" s="30">
        <v>6.5573769999999998</v>
      </c>
      <c r="F128" s="30">
        <v>60.655737999999999</v>
      </c>
      <c r="G128" s="30">
        <v>14.207649999999999</v>
      </c>
      <c r="H128" s="30">
        <v>18.579235000000001</v>
      </c>
      <c r="I128" s="30">
        <v>67.213115000000002</v>
      </c>
    </row>
    <row r="129" spans="1:9" x14ac:dyDescent="0.2">
      <c r="A129" s="19" t="s">
        <v>871</v>
      </c>
      <c r="B129" s="20">
        <v>1212</v>
      </c>
      <c r="C129" s="20">
        <v>193</v>
      </c>
      <c r="D129" s="20">
        <v>138</v>
      </c>
      <c r="E129" s="20">
        <v>85</v>
      </c>
      <c r="F129" s="20">
        <v>635</v>
      </c>
      <c r="G129" s="20">
        <v>161</v>
      </c>
      <c r="H129" s="20">
        <v>331</v>
      </c>
      <c r="I129" s="20">
        <v>720</v>
      </c>
    </row>
    <row r="130" spans="1:9" x14ac:dyDescent="0.2">
      <c r="A130" s="21" t="s">
        <v>126</v>
      </c>
      <c r="B130" s="30">
        <v>100</v>
      </c>
      <c r="C130" s="30">
        <v>15.924092</v>
      </c>
      <c r="D130" s="30">
        <v>11.386139</v>
      </c>
      <c r="E130" s="30">
        <v>7.0132009999999996</v>
      </c>
      <c r="F130" s="30">
        <v>52.392738999999999</v>
      </c>
      <c r="G130" s="30">
        <v>13.283828</v>
      </c>
      <c r="H130" s="30">
        <v>27.310231000000002</v>
      </c>
      <c r="I130" s="30">
        <v>59.405940999999999</v>
      </c>
    </row>
    <row r="131" spans="1:9" x14ac:dyDescent="0.2">
      <c r="A131" s="19" t="s">
        <v>137</v>
      </c>
      <c r="B131" s="20">
        <v>112</v>
      </c>
      <c r="C131" s="20">
        <v>28</v>
      </c>
      <c r="D131" s="20">
        <v>22</v>
      </c>
      <c r="E131" s="20">
        <v>7</v>
      </c>
      <c r="F131" s="20">
        <v>49</v>
      </c>
      <c r="G131" s="20">
        <v>6</v>
      </c>
      <c r="H131" s="20">
        <v>50</v>
      </c>
      <c r="I131" s="20">
        <v>56</v>
      </c>
    </row>
    <row r="132" spans="1:9" x14ac:dyDescent="0.2">
      <c r="A132" s="21" t="s">
        <v>126</v>
      </c>
      <c r="B132" s="30">
        <v>100</v>
      </c>
      <c r="C132" s="30">
        <v>25</v>
      </c>
      <c r="D132" s="30">
        <v>19.642856999999999</v>
      </c>
      <c r="E132" s="30">
        <v>6.25</v>
      </c>
      <c r="F132" s="30">
        <v>43.75</v>
      </c>
      <c r="G132" s="30">
        <v>5.3571429999999998</v>
      </c>
      <c r="H132" s="30">
        <v>44.642856999999999</v>
      </c>
      <c r="I132" s="30">
        <v>50</v>
      </c>
    </row>
    <row r="133" spans="1:9" x14ac:dyDescent="0.2">
      <c r="A133" s="19" t="s">
        <v>138</v>
      </c>
      <c r="B133" s="20">
        <v>673</v>
      </c>
      <c r="C133" s="20">
        <v>92</v>
      </c>
      <c r="D133" s="20">
        <v>63</v>
      </c>
      <c r="E133" s="20">
        <v>48</v>
      </c>
      <c r="F133" s="20">
        <v>385</v>
      </c>
      <c r="G133" s="20">
        <v>85</v>
      </c>
      <c r="H133" s="20">
        <v>155</v>
      </c>
      <c r="I133" s="20">
        <v>433</v>
      </c>
    </row>
    <row r="134" spans="1:9" x14ac:dyDescent="0.2">
      <c r="A134" s="21" t="s">
        <v>126</v>
      </c>
      <c r="B134" s="30">
        <v>100</v>
      </c>
      <c r="C134" s="30">
        <v>13.670133999999999</v>
      </c>
      <c r="D134" s="30">
        <v>9.3610699999999998</v>
      </c>
      <c r="E134" s="30">
        <v>7.132244</v>
      </c>
      <c r="F134" s="30">
        <v>57.206538000000002</v>
      </c>
      <c r="G134" s="30">
        <v>12.630015</v>
      </c>
      <c r="H134" s="30">
        <v>23.031203999999999</v>
      </c>
      <c r="I134" s="30">
        <v>64.338781999999995</v>
      </c>
    </row>
    <row r="135" spans="1:9" x14ac:dyDescent="0.2">
      <c r="A135" s="19" t="s">
        <v>872</v>
      </c>
      <c r="B135" s="20">
        <v>75</v>
      </c>
      <c r="C135" s="20">
        <v>8</v>
      </c>
      <c r="D135" s="20">
        <v>7</v>
      </c>
      <c r="E135" s="20">
        <v>5</v>
      </c>
      <c r="F135" s="20">
        <v>49</v>
      </c>
      <c r="G135" s="20">
        <v>6</v>
      </c>
      <c r="H135" s="20">
        <v>15</v>
      </c>
      <c r="I135" s="20">
        <v>54</v>
      </c>
    </row>
    <row r="136" spans="1:9" x14ac:dyDescent="0.2">
      <c r="A136" s="21" t="s">
        <v>126</v>
      </c>
      <c r="B136" s="30">
        <v>100</v>
      </c>
      <c r="C136" s="30">
        <v>10.666667</v>
      </c>
      <c r="D136" s="30">
        <v>9.3333329999999997</v>
      </c>
      <c r="E136" s="30">
        <v>6.6666670000000003</v>
      </c>
      <c r="F136" s="30">
        <v>65.333332999999996</v>
      </c>
      <c r="G136" s="30">
        <v>8</v>
      </c>
      <c r="H136" s="30">
        <v>20</v>
      </c>
      <c r="I136" s="30">
        <v>72</v>
      </c>
    </row>
    <row r="137" spans="1:9" x14ac:dyDescent="0.2">
      <c r="A137" s="19" t="s">
        <v>873</v>
      </c>
      <c r="B137" s="20">
        <v>178</v>
      </c>
      <c r="C137" s="20">
        <v>14</v>
      </c>
      <c r="D137" s="20">
        <v>13</v>
      </c>
      <c r="E137" s="20">
        <v>7</v>
      </c>
      <c r="F137" s="20">
        <v>58</v>
      </c>
      <c r="G137" s="20">
        <v>86</v>
      </c>
      <c r="H137" s="20">
        <v>27</v>
      </c>
      <c r="I137" s="20">
        <v>65</v>
      </c>
    </row>
    <row r="138" spans="1:9" x14ac:dyDescent="0.2">
      <c r="A138" s="21" t="s">
        <v>126</v>
      </c>
      <c r="B138" s="30">
        <v>100</v>
      </c>
      <c r="C138" s="30">
        <v>7.8651689999999999</v>
      </c>
      <c r="D138" s="30">
        <v>7.3033710000000003</v>
      </c>
      <c r="E138" s="30">
        <v>3.9325839999999999</v>
      </c>
      <c r="F138" s="30">
        <v>32.584269999999997</v>
      </c>
      <c r="G138" s="30">
        <v>48.314607000000002</v>
      </c>
      <c r="H138" s="30">
        <v>15.168539000000001</v>
      </c>
      <c r="I138" s="30">
        <v>36.516854000000002</v>
      </c>
    </row>
    <row r="139" spans="1:9" x14ac:dyDescent="0.2">
      <c r="A139" s="19" t="s">
        <v>1441</v>
      </c>
      <c r="B139" s="20">
        <v>1644</v>
      </c>
      <c r="C139" s="20">
        <v>234</v>
      </c>
      <c r="D139" s="20">
        <v>173</v>
      </c>
      <c r="E139" s="20">
        <v>111</v>
      </c>
      <c r="F139" s="20">
        <v>904</v>
      </c>
      <c r="G139" s="20">
        <v>222</v>
      </c>
      <c r="H139" s="20">
        <v>407</v>
      </c>
      <c r="I139" s="20">
        <v>1015</v>
      </c>
    </row>
    <row r="140" spans="1:9" x14ac:dyDescent="0.2">
      <c r="A140" s="21" t="s">
        <v>126</v>
      </c>
      <c r="B140" s="30">
        <v>100</v>
      </c>
      <c r="C140" s="30">
        <v>14.233577</v>
      </c>
      <c r="D140" s="30">
        <v>10.523114</v>
      </c>
      <c r="E140" s="30">
        <v>6.7518250000000002</v>
      </c>
      <c r="F140" s="30">
        <v>54.987834999999997</v>
      </c>
      <c r="G140" s="30">
        <v>13.50365</v>
      </c>
      <c r="H140" s="30">
        <v>24.756691</v>
      </c>
      <c r="I140" s="30">
        <v>61.739659000000003</v>
      </c>
    </row>
    <row r="141" spans="1:9" x14ac:dyDescent="0.2">
      <c r="A141" s="18" t="s">
        <v>874</v>
      </c>
      <c r="B141" s="18"/>
      <c r="C141" s="18"/>
      <c r="D141" s="18"/>
      <c r="E141" s="18"/>
      <c r="F141" s="18"/>
      <c r="G141" s="18"/>
      <c r="H141" s="18"/>
      <c r="I141" s="18"/>
    </row>
    <row r="142" spans="1:9" x14ac:dyDescent="0.2">
      <c r="A142" s="21" t="s">
        <v>875</v>
      </c>
      <c r="B142" s="34">
        <v>366</v>
      </c>
      <c r="C142" s="34">
        <v>37</v>
      </c>
      <c r="D142" s="34">
        <v>31</v>
      </c>
      <c r="E142" s="34">
        <v>24</v>
      </c>
      <c r="F142" s="34">
        <v>222</v>
      </c>
      <c r="G142" s="34">
        <v>52</v>
      </c>
      <c r="H142" s="34">
        <v>68</v>
      </c>
      <c r="I142" s="34">
        <v>246</v>
      </c>
    </row>
    <row r="143" spans="1:9" x14ac:dyDescent="0.2">
      <c r="A143" s="21" t="s">
        <v>126</v>
      </c>
      <c r="B143" s="30">
        <v>100</v>
      </c>
      <c r="C143" s="30">
        <v>10.10929</v>
      </c>
      <c r="D143" s="30">
        <v>8.4699449999999992</v>
      </c>
      <c r="E143" s="30">
        <v>6.5573769999999998</v>
      </c>
      <c r="F143" s="30">
        <v>60.655737999999999</v>
      </c>
      <c r="G143" s="30">
        <v>14.207649999999999</v>
      </c>
      <c r="H143" s="30">
        <v>18.579235000000001</v>
      </c>
      <c r="I143" s="30">
        <v>67.213115000000002</v>
      </c>
    </row>
    <row r="144" spans="1:9" x14ac:dyDescent="0.2">
      <c r="A144" s="21" t="s">
        <v>876</v>
      </c>
      <c r="B144" s="34">
        <v>954</v>
      </c>
      <c r="C144" s="34">
        <v>137</v>
      </c>
      <c r="D144" s="34">
        <v>100</v>
      </c>
      <c r="E144" s="34">
        <v>61</v>
      </c>
      <c r="F144" s="34">
        <v>523</v>
      </c>
      <c r="G144" s="34">
        <v>133</v>
      </c>
      <c r="H144" s="34">
        <v>237</v>
      </c>
      <c r="I144" s="34">
        <v>584</v>
      </c>
    </row>
    <row r="145" spans="1:9" x14ac:dyDescent="0.2">
      <c r="A145" s="21" t="s">
        <v>126</v>
      </c>
      <c r="B145" s="30">
        <v>100</v>
      </c>
      <c r="C145" s="30">
        <v>14.360587000000001</v>
      </c>
      <c r="D145" s="30">
        <v>10.48218</v>
      </c>
      <c r="E145" s="30">
        <v>6.3941299999999996</v>
      </c>
      <c r="F145" s="30">
        <v>54.821803000000003</v>
      </c>
      <c r="G145" s="30">
        <v>13.9413</v>
      </c>
      <c r="H145" s="30">
        <v>24.842766999999998</v>
      </c>
      <c r="I145" s="30">
        <v>61.215933</v>
      </c>
    </row>
    <row r="146" spans="1:9" x14ac:dyDescent="0.2">
      <c r="A146" s="19" t="s">
        <v>877</v>
      </c>
      <c r="B146" s="20">
        <v>345</v>
      </c>
      <c r="C146" s="20">
        <v>56</v>
      </c>
      <c r="D146" s="20">
        <v>43</v>
      </c>
      <c r="E146" s="20">
        <v>23</v>
      </c>
      <c r="F146" s="20">
        <v>190</v>
      </c>
      <c r="G146" s="20">
        <v>33</v>
      </c>
      <c r="H146" s="20">
        <v>99</v>
      </c>
      <c r="I146" s="20">
        <v>213</v>
      </c>
    </row>
    <row r="147" spans="1:9" x14ac:dyDescent="0.2">
      <c r="A147" s="21" t="s">
        <v>126</v>
      </c>
      <c r="B147" s="30">
        <v>100</v>
      </c>
      <c r="C147" s="30">
        <v>16.231884000000001</v>
      </c>
      <c r="D147" s="30">
        <v>12.463768</v>
      </c>
      <c r="E147" s="30">
        <v>6.6666670000000003</v>
      </c>
      <c r="F147" s="30">
        <v>55.072463999999997</v>
      </c>
      <c r="G147" s="30">
        <v>9.5652170000000005</v>
      </c>
      <c r="H147" s="30">
        <v>28.695651999999999</v>
      </c>
      <c r="I147" s="30">
        <v>61.739130000000003</v>
      </c>
    </row>
    <row r="148" spans="1:9" x14ac:dyDescent="0.2">
      <c r="A148" s="19" t="s">
        <v>878</v>
      </c>
      <c r="B148" s="20">
        <v>141</v>
      </c>
      <c r="C148" s="20">
        <v>20</v>
      </c>
      <c r="D148" s="20">
        <v>10</v>
      </c>
      <c r="E148" s="20">
        <v>17</v>
      </c>
      <c r="F148" s="20">
        <v>75</v>
      </c>
      <c r="G148" s="20">
        <v>19</v>
      </c>
      <c r="H148" s="20">
        <v>30</v>
      </c>
      <c r="I148" s="20">
        <v>92</v>
      </c>
    </row>
    <row r="149" spans="1:9" x14ac:dyDescent="0.2">
      <c r="A149" s="21" t="s">
        <v>126</v>
      </c>
      <c r="B149" s="30">
        <v>100</v>
      </c>
      <c r="C149" s="30">
        <v>14.184397000000001</v>
      </c>
      <c r="D149" s="30">
        <v>7.0921989999999999</v>
      </c>
      <c r="E149" s="30">
        <v>12.056737999999999</v>
      </c>
      <c r="F149" s="30">
        <v>53.191488999999997</v>
      </c>
      <c r="G149" s="30">
        <v>13.475177</v>
      </c>
      <c r="H149" s="30">
        <v>21.276596000000001</v>
      </c>
      <c r="I149" s="30">
        <v>65.248227</v>
      </c>
    </row>
    <row r="150" spans="1:9" x14ac:dyDescent="0.2">
      <c r="A150" s="19" t="s">
        <v>879</v>
      </c>
      <c r="B150" s="20">
        <v>56</v>
      </c>
      <c r="C150" s="20">
        <v>6</v>
      </c>
      <c r="D150" s="20">
        <v>6</v>
      </c>
      <c r="E150" s="20">
        <v>4</v>
      </c>
      <c r="F150" s="20">
        <v>35</v>
      </c>
      <c r="G150" s="20">
        <v>5</v>
      </c>
      <c r="H150" s="20">
        <v>12</v>
      </c>
      <c r="I150" s="20">
        <v>39</v>
      </c>
    </row>
    <row r="151" spans="1:9" x14ac:dyDescent="0.2">
      <c r="A151" s="21" t="s">
        <v>126</v>
      </c>
      <c r="B151" s="30">
        <v>100</v>
      </c>
      <c r="C151" s="30">
        <v>10.714286</v>
      </c>
      <c r="D151" s="30">
        <v>10.714286</v>
      </c>
      <c r="E151" s="30">
        <v>7.1428570000000002</v>
      </c>
      <c r="F151" s="30">
        <v>62.5</v>
      </c>
      <c r="G151" s="30">
        <v>8.9285709999999998</v>
      </c>
      <c r="H151" s="30">
        <v>21.428571000000002</v>
      </c>
      <c r="I151" s="30">
        <v>69.642857000000006</v>
      </c>
    </row>
    <row r="152" spans="1:9" x14ac:dyDescent="0.2">
      <c r="A152" s="19" t="s">
        <v>880</v>
      </c>
      <c r="B152" s="20">
        <v>48</v>
      </c>
      <c r="C152" s="20">
        <v>9</v>
      </c>
      <c r="D152" s="20">
        <v>7</v>
      </c>
      <c r="E152" s="20">
        <v>0</v>
      </c>
      <c r="F152" s="20">
        <v>24</v>
      </c>
      <c r="G152" s="20">
        <v>8</v>
      </c>
      <c r="H152" s="20">
        <v>16</v>
      </c>
      <c r="I152" s="20">
        <v>24</v>
      </c>
    </row>
    <row r="153" spans="1:9" x14ac:dyDescent="0.2">
      <c r="A153" s="21" t="s">
        <v>126</v>
      </c>
      <c r="B153" s="30">
        <v>100</v>
      </c>
      <c r="C153" s="30">
        <v>18.75</v>
      </c>
      <c r="D153" s="30">
        <v>14.583333</v>
      </c>
      <c r="E153" s="30">
        <v>0</v>
      </c>
      <c r="F153" s="30">
        <v>50</v>
      </c>
      <c r="G153" s="30">
        <v>16.666667</v>
      </c>
      <c r="H153" s="30">
        <v>33.333333000000003</v>
      </c>
      <c r="I153" s="30">
        <v>50</v>
      </c>
    </row>
    <row r="154" spans="1:9" x14ac:dyDescent="0.2">
      <c r="A154" s="19" t="s">
        <v>881</v>
      </c>
      <c r="B154" s="20">
        <v>20</v>
      </c>
      <c r="C154" s="20">
        <v>2</v>
      </c>
      <c r="D154" s="20">
        <v>2</v>
      </c>
      <c r="E154" s="20">
        <v>4</v>
      </c>
      <c r="F154" s="20">
        <v>8</v>
      </c>
      <c r="G154" s="20">
        <v>4</v>
      </c>
      <c r="H154" s="20">
        <v>4</v>
      </c>
      <c r="I154" s="20">
        <v>12</v>
      </c>
    </row>
    <row r="155" spans="1:9" x14ac:dyDescent="0.2">
      <c r="A155" s="21" t="s">
        <v>126</v>
      </c>
      <c r="B155" s="30">
        <v>100</v>
      </c>
      <c r="C155" s="30">
        <v>10</v>
      </c>
      <c r="D155" s="30">
        <v>10</v>
      </c>
      <c r="E155" s="30">
        <v>20</v>
      </c>
      <c r="F155" s="30">
        <v>40</v>
      </c>
      <c r="G155" s="30">
        <v>20</v>
      </c>
      <c r="H155" s="30">
        <v>20</v>
      </c>
      <c r="I155" s="30">
        <v>60</v>
      </c>
    </row>
    <row r="156" spans="1:9" x14ac:dyDescent="0.2">
      <c r="A156" s="19" t="s">
        <v>882</v>
      </c>
      <c r="B156" s="20">
        <v>4</v>
      </c>
      <c r="C156" s="20">
        <v>0</v>
      </c>
      <c r="D156" s="20">
        <v>0</v>
      </c>
      <c r="E156" s="20">
        <v>0</v>
      </c>
      <c r="F156" s="20">
        <v>4</v>
      </c>
      <c r="G156" s="20">
        <v>0</v>
      </c>
      <c r="H156" s="20">
        <v>0</v>
      </c>
      <c r="I156" s="20">
        <v>4</v>
      </c>
    </row>
    <row r="157" spans="1:9" x14ac:dyDescent="0.2">
      <c r="A157" s="21" t="s">
        <v>126</v>
      </c>
      <c r="B157" s="30">
        <v>100</v>
      </c>
      <c r="C157" s="30">
        <v>0</v>
      </c>
      <c r="D157" s="30">
        <v>0</v>
      </c>
      <c r="E157" s="30">
        <v>0</v>
      </c>
      <c r="F157" s="30">
        <v>100</v>
      </c>
      <c r="G157" s="30">
        <v>0</v>
      </c>
      <c r="H157" s="30">
        <v>0</v>
      </c>
      <c r="I157" s="30">
        <v>100</v>
      </c>
    </row>
    <row r="158" spans="1:9" x14ac:dyDescent="0.2">
      <c r="A158" s="19" t="s">
        <v>883</v>
      </c>
      <c r="B158" s="20">
        <v>2</v>
      </c>
      <c r="C158" s="20">
        <v>0</v>
      </c>
      <c r="D158" s="20">
        <v>0</v>
      </c>
      <c r="E158" s="20">
        <v>0</v>
      </c>
      <c r="F158" s="20">
        <v>2</v>
      </c>
      <c r="G158" s="20">
        <v>0</v>
      </c>
      <c r="H158" s="20">
        <v>0</v>
      </c>
      <c r="I158" s="20">
        <v>2</v>
      </c>
    </row>
    <row r="159" spans="1:9" x14ac:dyDescent="0.2">
      <c r="A159" s="21" t="s">
        <v>126</v>
      </c>
      <c r="B159" s="30">
        <v>100</v>
      </c>
      <c r="C159" s="30">
        <v>0</v>
      </c>
      <c r="D159" s="30">
        <v>0</v>
      </c>
      <c r="E159" s="30">
        <v>0</v>
      </c>
      <c r="F159" s="30">
        <v>100</v>
      </c>
      <c r="G159" s="30">
        <v>0</v>
      </c>
      <c r="H159" s="30">
        <v>0</v>
      </c>
      <c r="I159" s="30">
        <v>100</v>
      </c>
    </row>
    <row r="160" spans="1:9" x14ac:dyDescent="0.2">
      <c r="A160" s="19" t="s">
        <v>884</v>
      </c>
      <c r="B160" s="20">
        <v>2</v>
      </c>
      <c r="C160" s="20">
        <v>0</v>
      </c>
      <c r="D160" s="20">
        <v>0</v>
      </c>
      <c r="E160" s="20">
        <v>1</v>
      </c>
      <c r="F160" s="20">
        <v>1</v>
      </c>
      <c r="G160" s="20">
        <v>0</v>
      </c>
      <c r="H160" s="20">
        <v>0</v>
      </c>
      <c r="I160" s="20">
        <v>2</v>
      </c>
    </row>
    <row r="161" spans="1:9" x14ac:dyDescent="0.2">
      <c r="A161" s="21" t="s">
        <v>126</v>
      </c>
      <c r="B161" s="30">
        <v>100</v>
      </c>
      <c r="C161" s="30">
        <v>0</v>
      </c>
      <c r="D161" s="30">
        <v>0</v>
      </c>
      <c r="E161" s="30">
        <v>50</v>
      </c>
      <c r="F161" s="30">
        <v>50</v>
      </c>
      <c r="G161" s="30">
        <v>0</v>
      </c>
      <c r="H161" s="30">
        <v>0</v>
      </c>
      <c r="I161" s="30">
        <v>100</v>
      </c>
    </row>
    <row r="162" spans="1:9" x14ac:dyDescent="0.2">
      <c r="A162" s="19" t="s">
        <v>873</v>
      </c>
      <c r="B162" s="20">
        <v>250</v>
      </c>
      <c r="C162" s="20">
        <v>18</v>
      </c>
      <c r="D162" s="20">
        <v>18</v>
      </c>
      <c r="E162" s="20">
        <v>8</v>
      </c>
      <c r="F162" s="20">
        <v>100</v>
      </c>
      <c r="G162" s="20">
        <v>106</v>
      </c>
      <c r="H162" s="20">
        <v>36</v>
      </c>
      <c r="I162" s="20">
        <v>108</v>
      </c>
    </row>
    <row r="163" spans="1:9" x14ac:dyDescent="0.2">
      <c r="A163" s="21" t="s">
        <v>126</v>
      </c>
      <c r="B163" s="30">
        <v>100</v>
      </c>
      <c r="C163" s="30">
        <v>7.2</v>
      </c>
      <c r="D163" s="30">
        <v>7.2</v>
      </c>
      <c r="E163" s="30">
        <v>3.2</v>
      </c>
      <c r="F163" s="30">
        <v>40</v>
      </c>
      <c r="G163" s="30">
        <v>42.4</v>
      </c>
      <c r="H163" s="30">
        <v>14.4</v>
      </c>
      <c r="I163" s="30">
        <v>43.2</v>
      </c>
    </row>
    <row r="164" spans="1:9" x14ac:dyDescent="0.2">
      <c r="A164" s="18" t="s">
        <v>885</v>
      </c>
      <c r="B164" s="18"/>
      <c r="C164" s="18"/>
      <c r="D164" s="18"/>
      <c r="E164" s="18"/>
      <c r="F164" s="18"/>
      <c r="G164" s="18"/>
      <c r="H164" s="18"/>
      <c r="I164" s="18"/>
    </row>
    <row r="165" spans="1:9" x14ac:dyDescent="0.2">
      <c r="A165" s="19" t="s">
        <v>886</v>
      </c>
      <c r="B165" s="20">
        <v>1712</v>
      </c>
      <c r="C165" s="20">
        <v>229</v>
      </c>
      <c r="D165" s="20">
        <v>171</v>
      </c>
      <c r="E165" s="20">
        <v>111</v>
      </c>
      <c r="F165" s="20">
        <v>963</v>
      </c>
      <c r="G165" s="20">
        <v>238</v>
      </c>
      <c r="H165" s="20">
        <v>400</v>
      </c>
      <c r="I165" s="20">
        <v>1074</v>
      </c>
    </row>
    <row r="166" spans="1:9" x14ac:dyDescent="0.2">
      <c r="A166" s="21" t="s">
        <v>126</v>
      </c>
      <c r="B166" s="30">
        <v>100</v>
      </c>
      <c r="C166" s="30">
        <v>13.376168</v>
      </c>
      <c r="D166" s="30">
        <v>9.9883179999999996</v>
      </c>
      <c r="E166" s="30">
        <v>6.4836450000000001</v>
      </c>
      <c r="F166" s="30">
        <v>56.25</v>
      </c>
      <c r="G166" s="30">
        <v>13.901869</v>
      </c>
      <c r="H166" s="30">
        <v>23.364485999999999</v>
      </c>
      <c r="I166" s="30">
        <v>62.733645000000003</v>
      </c>
    </row>
    <row r="167" spans="1:9" x14ac:dyDescent="0.2">
      <c r="A167" s="19" t="s">
        <v>139</v>
      </c>
      <c r="B167" s="20">
        <v>76</v>
      </c>
      <c r="C167" s="20">
        <v>15</v>
      </c>
      <c r="D167" s="20">
        <v>11</v>
      </c>
      <c r="E167" s="20">
        <v>7</v>
      </c>
      <c r="F167" s="20">
        <v>36</v>
      </c>
      <c r="G167" s="20">
        <v>7</v>
      </c>
      <c r="H167" s="20">
        <v>26</v>
      </c>
      <c r="I167" s="20">
        <v>43</v>
      </c>
    </row>
    <row r="168" spans="1:9" x14ac:dyDescent="0.2">
      <c r="A168" s="21" t="s">
        <v>126</v>
      </c>
      <c r="B168" s="30">
        <v>100</v>
      </c>
      <c r="C168" s="30">
        <v>19.736841999999999</v>
      </c>
      <c r="D168" s="30">
        <v>14.473684</v>
      </c>
      <c r="E168" s="30">
        <v>9.2105259999999998</v>
      </c>
      <c r="F168" s="30">
        <v>47.368420999999998</v>
      </c>
      <c r="G168" s="30">
        <v>9.2105259999999998</v>
      </c>
      <c r="H168" s="30">
        <v>34.210526000000002</v>
      </c>
      <c r="I168" s="30">
        <v>56.578946999999999</v>
      </c>
    </row>
    <row r="169" spans="1:9" x14ac:dyDescent="0.2">
      <c r="A169" s="19" t="s">
        <v>887</v>
      </c>
      <c r="B169" s="20">
        <v>59</v>
      </c>
      <c r="C169" s="20">
        <v>9</v>
      </c>
      <c r="D169" s="20">
        <v>7</v>
      </c>
      <c r="E169" s="20">
        <v>5</v>
      </c>
      <c r="F169" s="20">
        <v>24</v>
      </c>
      <c r="G169" s="20">
        <v>14</v>
      </c>
      <c r="H169" s="20">
        <v>16</v>
      </c>
      <c r="I169" s="20">
        <v>29</v>
      </c>
    </row>
    <row r="170" spans="1:9" x14ac:dyDescent="0.2">
      <c r="A170" s="21" t="s">
        <v>126</v>
      </c>
      <c r="B170" s="30">
        <v>100</v>
      </c>
      <c r="C170" s="30">
        <v>15.254237</v>
      </c>
      <c r="D170" s="30">
        <v>11.864407</v>
      </c>
      <c r="E170" s="30">
        <v>8.4745760000000008</v>
      </c>
      <c r="F170" s="30">
        <v>40.677965999999998</v>
      </c>
      <c r="G170" s="30">
        <v>23.728814</v>
      </c>
      <c r="H170" s="30">
        <v>27.118644</v>
      </c>
      <c r="I170" s="30">
        <v>49.152541999999997</v>
      </c>
    </row>
    <row r="171" spans="1:9" x14ac:dyDescent="0.2">
      <c r="A171" s="19" t="s">
        <v>140</v>
      </c>
      <c r="B171" s="20">
        <v>194</v>
      </c>
      <c r="C171" s="20">
        <v>25</v>
      </c>
      <c r="D171" s="20">
        <v>22</v>
      </c>
      <c r="E171" s="20">
        <v>14</v>
      </c>
      <c r="F171" s="20">
        <v>109</v>
      </c>
      <c r="G171" s="20">
        <v>24</v>
      </c>
      <c r="H171" s="20">
        <v>47</v>
      </c>
      <c r="I171" s="20">
        <v>123</v>
      </c>
    </row>
    <row r="172" spans="1:9" x14ac:dyDescent="0.2">
      <c r="A172" s="21" t="s">
        <v>126</v>
      </c>
      <c r="B172" s="30">
        <v>100</v>
      </c>
      <c r="C172" s="30">
        <v>12.886597999999999</v>
      </c>
      <c r="D172" s="30">
        <v>11.340206</v>
      </c>
      <c r="E172" s="30">
        <v>7.2164950000000001</v>
      </c>
      <c r="F172" s="30">
        <v>56.185566999999999</v>
      </c>
      <c r="G172" s="30">
        <v>12.371134</v>
      </c>
      <c r="H172" s="30">
        <v>24.226804000000001</v>
      </c>
      <c r="I172" s="30">
        <v>63.402062000000001</v>
      </c>
    </row>
    <row r="173" spans="1:9" x14ac:dyDescent="0.2">
      <c r="A173" s="19" t="s">
        <v>141</v>
      </c>
      <c r="B173" s="20">
        <v>16</v>
      </c>
      <c r="C173" s="20">
        <v>1</v>
      </c>
      <c r="D173" s="20">
        <v>2</v>
      </c>
      <c r="E173" s="20">
        <v>1</v>
      </c>
      <c r="F173" s="20">
        <v>7</v>
      </c>
      <c r="G173" s="20">
        <v>5</v>
      </c>
      <c r="H173" s="20">
        <v>3</v>
      </c>
      <c r="I173" s="20">
        <v>8</v>
      </c>
    </row>
    <row r="174" spans="1:9" x14ac:dyDescent="0.2">
      <c r="A174" s="21" t="s">
        <v>126</v>
      </c>
      <c r="B174" s="30">
        <v>100</v>
      </c>
      <c r="C174" s="30">
        <v>6.25</v>
      </c>
      <c r="D174" s="30">
        <v>12.5</v>
      </c>
      <c r="E174" s="30">
        <v>6.25</v>
      </c>
      <c r="F174" s="30">
        <v>43.75</v>
      </c>
      <c r="G174" s="30">
        <v>31.25</v>
      </c>
      <c r="H174" s="30">
        <v>18.75</v>
      </c>
      <c r="I174" s="30">
        <v>50</v>
      </c>
    </row>
    <row r="175" spans="1:9" x14ac:dyDescent="0.2">
      <c r="A175" s="19" t="s">
        <v>849</v>
      </c>
      <c r="B175" s="20">
        <v>46</v>
      </c>
      <c r="C175" s="20">
        <v>3</v>
      </c>
      <c r="D175" s="20">
        <v>3</v>
      </c>
      <c r="E175" s="20">
        <v>3</v>
      </c>
      <c r="F175" s="20">
        <v>31</v>
      </c>
      <c r="G175" s="20">
        <v>6</v>
      </c>
      <c r="H175" s="20">
        <v>6</v>
      </c>
      <c r="I175" s="20">
        <v>34</v>
      </c>
    </row>
    <row r="176" spans="1:9" x14ac:dyDescent="0.2">
      <c r="A176" s="21" t="s">
        <v>126</v>
      </c>
      <c r="B176" s="30">
        <v>100</v>
      </c>
      <c r="C176" s="30">
        <v>6.5217390000000002</v>
      </c>
      <c r="D176" s="30">
        <v>6.5217390000000002</v>
      </c>
      <c r="E176" s="30">
        <v>6.5217390000000002</v>
      </c>
      <c r="F176" s="30">
        <v>67.391304000000005</v>
      </c>
      <c r="G176" s="30">
        <v>13.043478</v>
      </c>
      <c r="H176" s="30">
        <v>13.043478</v>
      </c>
      <c r="I176" s="30">
        <v>73.913043000000002</v>
      </c>
    </row>
    <row r="177" spans="1:9" x14ac:dyDescent="0.2">
      <c r="A177" s="19" t="s">
        <v>873</v>
      </c>
      <c r="B177" s="20">
        <v>85</v>
      </c>
      <c r="C177" s="20">
        <v>3</v>
      </c>
      <c r="D177" s="20">
        <v>1</v>
      </c>
      <c r="E177" s="20">
        <v>1</v>
      </c>
      <c r="F177" s="20">
        <v>14</v>
      </c>
      <c r="G177" s="20">
        <v>66</v>
      </c>
      <c r="H177" s="20">
        <v>4</v>
      </c>
      <c r="I177" s="20">
        <v>15</v>
      </c>
    </row>
    <row r="178" spans="1:9" x14ac:dyDescent="0.2">
      <c r="A178" s="21" t="s">
        <v>126</v>
      </c>
      <c r="B178" s="30">
        <v>100</v>
      </c>
      <c r="C178" s="30">
        <v>3.5294120000000002</v>
      </c>
      <c r="D178" s="30">
        <v>1.176471</v>
      </c>
      <c r="E178" s="30">
        <v>1.176471</v>
      </c>
      <c r="F178" s="30">
        <v>16.470587999999999</v>
      </c>
      <c r="G178" s="30">
        <v>77.647058999999999</v>
      </c>
      <c r="H178" s="30">
        <v>4.7058819999999999</v>
      </c>
      <c r="I178" s="30">
        <v>17.647058999999999</v>
      </c>
    </row>
    <row r="179" spans="1:9" x14ac:dyDescent="0.2">
      <c r="A179" s="18" t="s">
        <v>888</v>
      </c>
      <c r="B179" s="18"/>
      <c r="C179" s="18"/>
      <c r="D179" s="18"/>
      <c r="E179" s="18"/>
      <c r="F179" s="18"/>
      <c r="G179" s="18"/>
      <c r="H179" s="18"/>
      <c r="I179" s="18"/>
    </row>
    <row r="180" spans="1:9" x14ac:dyDescent="0.2">
      <c r="A180" s="19" t="s">
        <v>889</v>
      </c>
      <c r="B180" s="20">
        <v>1212</v>
      </c>
      <c r="C180" s="20">
        <v>184</v>
      </c>
      <c r="D180" s="20">
        <v>134</v>
      </c>
      <c r="E180" s="20">
        <v>85</v>
      </c>
      <c r="F180" s="20">
        <v>686</v>
      </c>
      <c r="G180" s="20">
        <v>123</v>
      </c>
      <c r="H180" s="20">
        <v>318</v>
      </c>
      <c r="I180" s="20">
        <v>771</v>
      </c>
    </row>
    <row r="181" spans="1:9" x14ac:dyDescent="0.2">
      <c r="A181" s="21" t="s">
        <v>126</v>
      </c>
      <c r="B181" s="30">
        <v>100</v>
      </c>
      <c r="C181" s="30">
        <v>15.181518000000001</v>
      </c>
      <c r="D181" s="30">
        <v>11.056106</v>
      </c>
      <c r="E181" s="30">
        <v>7.0132009999999996</v>
      </c>
      <c r="F181" s="30">
        <v>56.600659999999998</v>
      </c>
      <c r="G181" s="30">
        <v>10.148515</v>
      </c>
      <c r="H181" s="30">
        <v>26.237624</v>
      </c>
      <c r="I181" s="30">
        <v>63.613861</v>
      </c>
    </row>
    <row r="182" spans="1:9" x14ac:dyDescent="0.2">
      <c r="A182" s="19" t="s">
        <v>890</v>
      </c>
      <c r="B182" s="20">
        <v>24</v>
      </c>
      <c r="C182" s="20">
        <v>8</v>
      </c>
      <c r="D182" s="20">
        <v>4</v>
      </c>
      <c r="E182" s="20">
        <v>1</v>
      </c>
      <c r="F182" s="20">
        <v>8</v>
      </c>
      <c r="G182" s="20">
        <v>3</v>
      </c>
      <c r="H182" s="20">
        <v>12</v>
      </c>
      <c r="I182" s="20">
        <v>9</v>
      </c>
    </row>
    <row r="183" spans="1:9" x14ac:dyDescent="0.2">
      <c r="A183" s="21" t="s">
        <v>126</v>
      </c>
      <c r="B183" s="30">
        <v>100</v>
      </c>
      <c r="C183" s="30">
        <v>33.333333000000003</v>
      </c>
      <c r="D183" s="30">
        <v>16.666667</v>
      </c>
      <c r="E183" s="30">
        <v>4.1666670000000003</v>
      </c>
      <c r="F183" s="30">
        <v>33.333333000000003</v>
      </c>
      <c r="G183" s="30">
        <v>12.5</v>
      </c>
      <c r="H183" s="30">
        <v>50</v>
      </c>
      <c r="I183" s="30">
        <v>37.5</v>
      </c>
    </row>
    <row r="184" spans="1:9" x14ac:dyDescent="0.2">
      <c r="A184" s="19" t="s">
        <v>891</v>
      </c>
      <c r="B184" s="20">
        <v>76</v>
      </c>
      <c r="C184" s="20">
        <v>17</v>
      </c>
      <c r="D184" s="20">
        <v>14</v>
      </c>
      <c r="E184" s="20">
        <v>4</v>
      </c>
      <c r="F184" s="20">
        <v>32</v>
      </c>
      <c r="G184" s="20">
        <v>9</v>
      </c>
      <c r="H184" s="20">
        <v>31</v>
      </c>
      <c r="I184" s="20">
        <v>36</v>
      </c>
    </row>
    <row r="185" spans="1:9" x14ac:dyDescent="0.2">
      <c r="A185" s="21" t="s">
        <v>126</v>
      </c>
      <c r="B185" s="30">
        <v>100</v>
      </c>
      <c r="C185" s="30">
        <v>22.368421000000001</v>
      </c>
      <c r="D185" s="30">
        <v>18.421053000000001</v>
      </c>
      <c r="E185" s="30">
        <v>5.2631579999999998</v>
      </c>
      <c r="F185" s="30">
        <v>42.105263000000001</v>
      </c>
      <c r="G185" s="30">
        <v>11.842105</v>
      </c>
      <c r="H185" s="30">
        <v>40.789473999999998</v>
      </c>
      <c r="I185" s="30">
        <v>47.368420999999998</v>
      </c>
    </row>
    <row r="186" spans="1:9" x14ac:dyDescent="0.2">
      <c r="A186" s="19" t="s">
        <v>892</v>
      </c>
      <c r="B186" s="20">
        <v>43</v>
      </c>
      <c r="C186" s="20">
        <v>8</v>
      </c>
      <c r="D186" s="20">
        <v>4</v>
      </c>
      <c r="E186" s="20">
        <v>6</v>
      </c>
      <c r="F186" s="20">
        <v>20</v>
      </c>
      <c r="G186" s="20">
        <v>5</v>
      </c>
      <c r="H186" s="20">
        <v>12</v>
      </c>
      <c r="I186" s="20">
        <v>26</v>
      </c>
    </row>
    <row r="187" spans="1:9" x14ac:dyDescent="0.2">
      <c r="A187" s="21" t="s">
        <v>126</v>
      </c>
      <c r="B187" s="30">
        <v>100</v>
      </c>
      <c r="C187" s="30">
        <v>18.604651</v>
      </c>
      <c r="D187" s="30">
        <v>9.3023260000000008</v>
      </c>
      <c r="E187" s="30">
        <v>13.953488</v>
      </c>
      <c r="F187" s="30">
        <v>46.511628000000002</v>
      </c>
      <c r="G187" s="30">
        <v>11.627907</v>
      </c>
      <c r="H187" s="30">
        <v>27.906977000000001</v>
      </c>
      <c r="I187" s="30">
        <v>60.465116000000002</v>
      </c>
    </row>
    <row r="188" spans="1:9" x14ac:dyDescent="0.2">
      <c r="A188" s="19" t="s">
        <v>893</v>
      </c>
      <c r="B188" s="20">
        <v>14</v>
      </c>
      <c r="C188" s="20">
        <v>4</v>
      </c>
      <c r="D188" s="20">
        <v>2</v>
      </c>
      <c r="E188" s="20">
        <v>0</v>
      </c>
      <c r="F188" s="20">
        <v>5</v>
      </c>
      <c r="G188" s="20">
        <v>3</v>
      </c>
      <c r="H188" s="20">
        <v>6</v>
      </c>
      <c r="I188" s="20">
        <v>5</v>
      </c>
    </row>
    <row r="189" spans="1:9" x14ac:dyDescent="0.2">
      <c r="A189" s="21" t="s">
        <v>126</v>
      </c>
      <c r="B189" s="30">
        <v>100</v>
      </c>
      <c r="C189" s="30">
        <v>28.571428999999998</v>
      </c>
      <c r="D189" s="30">
        <v>14.285714</v>
      </c>
      <c r="E189" s="30">
        <v>0</v>
      </c>
      <c r="F189" s="30">
        <v>35.714286000000001</v>
      </c>
      <c r="G189" s="30">
        <v>21.428571000000002</v>
      </c>
      <c r="H189" s="30">
        <v>42.857143000000001</v>
      </c>
      <c r="I189" s="30">
        <v>35.714286000000001</v>
      </c>
    </row>
    <row r="190" spans="1:9" x14ac:dyDescent="0.2">
      <c r="A190" s="19" t="s">
        <v>894</v>
      </c>
      <c r="B190" s="20">
        <v>5</v>
      </c>
      <c r="C190" s="20">
        <v>1</v>
      </c>
      <c r="D190" s="20">
        <v>1</v>
      </c>
      <c r="E190" s="20">
        <v>2</v>
      </c>
      <c r="F190" s="20">
        <v>0</v>
      </c>
      <c r="G190" s="20">
        <v>1</v>
      </c>
      <c r="H190" s="20">
        <v>2</v>
      </c>
      <c r="I190" s="20">
        <v>2</v>
      </c>
    </row>
    <row r="191" spans="1:9" x14ac:dyDescent="0.2">
      <c r="A191" s="21" t="s">
        <v>126</v>
      </c>
      <c r="B191" s="30">
        <v>100</v>
      </c>
      <c r="C191" s="30">
        <v>20</v>
      </c>
      <c r="D191" s="30">
        <v>20</v>
      </c>
      <c r="E191" s="30">
        <v>40</v>
      </c>
      <c r="F191" s="30">
        <v>0</v>
      </c>
      <c r="G191" s="30">
        <v>20</v>
      </c>
      <c r="H191" s="30">
        <v>40</v>
      </c>
      <c r="I191" s="30">
        <v>40</v>
      </c>
    </row>
    <row r="192" spans="1:9" x14ac:dyDescent="0.2">
      <c r="A192" s="19" t="s">
        <v>873</v>
      </c>
      <c r="B192" s="20">
        <v>414</v>
      </c>
      <c r="C192" s="20">
        <v>22</v>
      </c>
      <c r="D192" s="20">
        <v>23</v>
      </c>
      <c r="E192" s="20">
        <v>20</v>
      </c>
      <c r="F192" s="20">
        <v>248</v>
      </c>
      <c r="G192" s="20">
        <v>101</v>
      </c>
      <c r="H192" s="20">
        <v>45</v>
      </c>
      <c r="I192" s="20">
        <v>268</v>
      </c>
    </row>
    <row r="193" spans="1:9" x14ac:dyDescent="0.2">
      <c r="A193" s="21" t="s">
        <v>126</v>
      </c>
      <c r="B193" s="30">
        <v>100</v>
      </c>
      <c r="C193" s="30">
        <v>5.3140099999999997</v>
      </c>
      <c r="D193" s="30">
        <v>5.5555560000000002</v>
      </c>
      <c r="E193" s="30">
        <v>4.8309179999999996</v>
      </c>
      <c r="F193" s="30">
        <v>59.903382000000001</v>
      </c>
      <c r="G193" s="30">
        <v>24.396135000000001</v>
      </c>
      <c r="H193" s="30">
        <v>10.869565</v>
      </c>
      <c r="I193" s="30">
        <v>64.734300000000005</v>
      </c>
    </row>
    <row r="194" spans="1:9" x14ac:dyDescent="0.2">
      <c r="A194" s="18" t="s">
        <v>895</v>
      </c>
      <c r="B194" s="18"/>
      <c r="C194" s="18"/>
      <c r="D194" s="18"/>
      <c r="E194" s="18"/>
      <c r="F194" s="18"/>
      <c r="G194" s="18"/>
      <c r="H194" s="18"/>
      <c r="I194" s="18"/>
    </row>
    <row r="195" spans="1:9" x14ac:dyDescent="0.2">
      <c r="A195" s="19" t="s">
        <v>889</v>
      </c>
      <c r="B195" s="20">
        <v>13</v>
      </c>
      <c r="C195" s="20">
        <v>0</v>
      </c>
      <c r="D195" s="20">
        <v>1</v>
      </c>
      <c r="E195" s="20">
        <v>1</v>
      </c>
      <c r="F195" s="20">
        <v>8</v>
      </c>
      <c r="G195" s="20">
        <v>3</v>
      </c>
      <c r="H195" s="20">
        <v>1</v>
      </c>
      <c r="I195" s="20">
        <v>9</v>
      </c>
    </row>
    <row r="196" spans="1:9" x14ac:dyDescent="0.2">
      <c r="A196" s="21" t="s">
        <v>126</v>
      </c>
      <c r="B196" s="30">
        <v>100</v>
      </c>
      <c r="C196" s="30">
        <v>0</v>
      </c>
      <c r="D196" s="30">
        <v>7.6923079999999997</v>
      </c>
      <c r="E196" s="30">
        <v>7.6923079999999997</v>
      </c>
      <c r="F196" s="30">
        <v>61.538462000000003</v>
      </c>
      <c r="G196" s="30">
        <v>23.076923000000001</v>
      </c>
      <c r="H196" s="30">
        <v>7.6923079999999997</v>
      </c>
      <c r="I196" s="30">
        <v>69.230768999999995</v>
      </c>
    </row>
    <row r="197" spans="1:9" x14ac:dyDescent="0.2">
      <c r="A197" s="19" t="s">
        <v>890</v>
      </c>
      <c r="B197" s="20">
        <v>89</v>
      </c>
      <c r="C197" s="20">
        <v>10</v>
      </c>
      <c r="D197" s="20">
        <v>8</v>
      </c>
      <c r="E197" s="20">
        <v>8</v>
      </c>
      <c r="F197" s="20">
        <v>48</v>
      </c>
      <c r="G197" s="20">
        <v>15</v>
      </c>
      <c r="H197" s="20">
        <v>18</v>
      </c>
      <c r="I197" s="20">
        <v>56</v>
      </c>
    </row>
    <row r="198" spans="1:9" x14ac:dyDescent="0.2">
      <c r="A198" s="21" t="s">
        <v>126</v>
      </c>
      <c r="B198" s="30">
        <v>100</v>
      </c>
      <c r="C198" s="30">
        <v>11.235955000000001</v>
      </c>
      <c r="D198" s="30">
        <v>8.9887639999999998</v>
      </c>
      <c r="E198" s="30">
        <v>8.9887639999999998</v>
      </c>
      <c r="F198" s="30">
        <v>53.932583999999999</v>
      </c>
      <c r="G198" s="30">
        <v>16.853933000000001</v>
      </c>
      <c r="H198" s="30">
        <v>20.224719</v>
      </c>
      <c r="I198" s="30">
        <v>62.921348000000002</v>
      </c>
    </row>
    <row r="199" spans="1:9" x14ac:dyDescent="0.2">
      <c r="A199" s="19" t="s">
        <v>891</v>
      </c>
      <c r="B199" s="20">
        <v>143</v>
      </c>
      <c r="C199" s="20">
        <v>21</v>
      </c>
      <c r="D199" s="20">
        <v>20</v>
      </c>
      <c r="E199" s="20">
        <v>8</v>
      </c>
      <c r="F199" s="20">
        <v>74</v>
      </c>
      <c r="G199" s="20">
        <v>20</v>
      </c>
      <c r="H199" s="20">
        <v>41</v>
      </c>
      <c r="I199" s="20">
        <v>82</v>
      </c>
    </row>
    <row r="200" spans="1:9" x14ac:dyDescent="0.2">
      <c r="A200" s="21" t="s">
        <v>126</v>
      </c>
      <c r="B200" s="30">
        <v>100</v>
      </c>
      <c r="C200" s="30">
        <v>14.685314999999999</v>
      </c>
      <c r="D200" s="30">
        <v>13.986014000000001</v>
      </c>
      <c r="E200" s="30">
        <v>5.5944060000000002</v>
      </c>
      <c r="F200" s="30">
        <v>51.748252000000001</v>
      </c>
      <c r="G200" s="30">
        <v>13.986014000000001</v>
      </c>
      <c r="H200" s="30">
        <v>28.671329</v>
      </c>
      <c r="I200" s="30">
        <v>57.342657000000003</v>
      </c>
    </row>
    <row r="201" spans="1:9" ht="11.15" customHeight="1" x14ac:dyDescent="0.2">
      <c r="A201" s="19" t="s">
        <v>892</v>
      </c>
      <c r="B201" s="20">
        <v>27</v>
      </c>
      <c r="C201" s="20">
        <v>4</v>
      </c>
      <c r="D201" s="20">
        <v>4</v>
      </c>
      <c r="E201" s="20">
        <v>4</v>
      </c>
      <c r="F201" s="20">
        <v>12</v>
      </c>
      <c r="G201" s="20">
        <v>3</v>
      </c>
      <c r="H201" s="20">
        <v>8</v>
      </c>
      <c r="I201" s="20">
        <v>16</v>
      </c>
    </row>
    <row r="202" spans="1:9" ht="11.15" customHeight="1" x14ac:dyDescent="0.2">
      <c r="A202" s="21" t="s">
        <v>126</v>
      </c>
      <c r="B202" s="30">
        <v>100</v>
      </c>
      <c r="C202" s="30">
        <v>14.814814999999999</v>
      </c>
      <c r="D202" s="30">
        <v>14.814814999999999</v>
      </c>
      <c r="E202" s="30">
        <v>14.814814999999999</v>
      </c>
      <c r="F202" s="30">
        <v>44.444443999999997</v>
      </c>
      <c r="G202" s="30">
        <v>11.111110999999999</v>
      </c>
      <c r="H202" s="30">
        <v>29.629629999999999</v>
      </c>
      <c r="I202" s="30">
        <v>59.259259</v>
      </c>
    </row>
    <row r="203" spans="1:9" ht="11.15" customHeight="1" x14ac:dyDescent="0.2">
      <c r="A203" s="19" t="s">
        <v>893</v>
      </c>
      <c r="B203" s="20">
        <v>5</v>
      </c>
      <c r="C203" s="20">
        <v>0</v>
      </c>
      <c r="D203" s="20">
        <v>1</v>
      </c>
      <c r="E203" s="20">
        <v>1</v>
      </c>
      <c r="F203" s="20">
        <v>3</v>
      </c>
      <c r="G203" s="20">
        <v>0</v>
      </c>
      <c r="H203" s="20">
        <v>1</v>
      </c>
      <c r="I203" s="20">
        <v>4</v>
      </c>
    </row>
    <row r="204" spans="1:9" ht="11.15" customHeight="1" x14ac:dyDescent="0.2">
      <c r="A204" s="21" t="s">
        <v>126</v>
      </c>
      <c r="B204" s="30">
        <v>100</v>
      </c>
      <c r="C204" s="30">
        <v>0</v>
      </c>
      <c r="D204" s="30">
        <v>20</v>
      </c>
      <c r="E204" s="30">
        <v>20</v>
      </c>
      <c r="F204" s="30">
        <v>60</v>
      </c>
      <c r="G204" s="30">
        <v>0</v>
      </c>
      <c r="H204" s="30">
        <v>20</v>
      </c>
      <c r="I204" s="30">
        <v>80</v>
      </c>
    </row>
    <row r="205" spans="1:9" ht="11.15" customHeight="1" x14ac:dyDescent="0.2">
      <c r="A205" s="19" t="s">
        <v>894</v>
      </c>
      <c r="B205" s="20">
        <v>10</v>
      </c>
      <c r="C205" s="20">
        <v>1</v>
      </c>
      <c r="D205" s="20">
        <v>0</v>
      </c>
      <c r="E205" s="20">
        <v>0</v>
      </c>
      <c r="F205" s="20">
        <v>7</v>
      </c>
      <c r="G205" s="20">
        <v>2</v>
      </c>
      <c r="H205" s="20">
        <v>1</v>
      </c>
      <c r="I205" s="20">
        <v>7</v>
      </c>
    </row>
    <row r="206" spans="1:9" ht="11.15" customHeight="1" x14ac:dyDescent="0.2">
      <c r="A206" s="21" t="s">
        <v>126</v>
      </c>
      <c r="B206" s="30">
        <v>100</v>
      </c>
      <c r="C206" s="30">
        <v>10</v>
      </c>
      <c r="D206" s="30">
        <v>0</v>
      </c>
      <c r="E206" s="30">
        <v>0</v>
      </c>
      <c r="F206" s="30">
        <v>70</v>
      </c>
      <c r="G206" s="30">
        <v>20</v>
      </c>
      <c r="H206" s="30">
        <v>10</v>
      </c>
      <c r="I206" s="30">
        <v>70</v>
      </c>
    </row>
    <row r="207" spans="1:9" ht="11.15" customHeight="1" x14ac:dyDescent="0.2">
      <c r="A207" s="19" t="s">
        <v>873</v>
      </c>
      <c r="B207" s="20">
        <v>28</v>
      </c>
      <c r="C207" s="20">
        <v>2</v>
      </c>
      <c r="D207" s="20">
        <v>0</v>
      </c>
      <c r="E207" s="20">
        <v>1</v>
      </c>
      <c r="F207" s="20">
        <v>19</v>
      </c>
      <c r="G207" s="20">
        <v>6</v>
      </c>
      <c r="H207" s="20">
        <v>2</v>
      </c>
      <c r="I207" s="20">
        <v>20</v>
      </c>
    </row>
    <row r="208" spans="1:9" ht="11.15" customHeight="1" x14ac:dyDescent="0.2">
      <c r="A208" s="21" t="s">
        <v>126</v>
      </c>
      <c r="B208" s="30">
        <v>100</v>
      </c>
      <c r="C208" s="30">
        <v>7.1428570000000002</v>
      </c>
      <c r="D208" s="30">
        <v>0</v>
      </c>
      <c r="E208" s="30">
        <v>3.5714290000000002</v>
      </c>
      <c r="F208" s="30">
        <v>67.857142999999994</v>
      </c>
      <c r="G208" s="30">
        <v>21.428571000000002</v>
      </c>
      <c r="H208" s="30">
        <v>7.1428570000000002</v>
      </c>
      <c r="I208" s="30">
        <v>71.428571000000005</v>
      </c>
    </row>
    <row r="209" spans="1:9" ht="11.15" customHeight="1" x14ac:dyDescent="0.2">
      <c r="A209" s="18" t="s">
        <v>142</v>
      </c>
      <c r="B209" s="18"/>
      <c r="C209" s="18"/>
      <c r="D209" s="18"/>
      <c r="E209" s="18"/>
      <c r="F209" s="18"/>
      <c r="G209" s="18"/>
      <c r="H209" s="18"/>
      <c r="I209" s="18"/>
    </row>
    <row r="210" spans="1:9" ht="11.15" customHeight="1" x14ac:dyDescent="0.2">
      <c r="A210" s="19" t="s">
        <v>896</v>
      </c>
      <c r="B210" s="20">
        <v>90</v>
      </c>
      <c r="C210" s="20">
        <v>32</v>
      </c>
      <c r="D210" s="20">
        <v>15</v>
      </c>
      <c r="E210" s="20">
        <v>7</v>
      </c>
      <c r="F210" s="20">
        <v>23</v>
      </c>
      <c r="G210" s="20">
        <v>13</v>
      </c>
      <c r="H210" s="20">
        <v>47</v>
      </c>
      <c r="I210" s="20">
        <v>30</v>
      </c>
    </row>
    <row r="211" spans="1:9" ht="11.15" customHeight="1" x14ac:dyDescent="0.2">
      <c r="A211" s="21" t="s">
        <v>126</v>
      </c>
      <c r="B211" s="30">
        <v>100</v>
      </c>
      <c r="C211" s="30">
        <v>35.555556000000003</v>
      </c>
      <c r="D211" s="30">
        <v>16.666667</v>
      </c>
      <c r="E211" s="30">
        <v>7.7777779999999996</v>
      </c>
      <c r="F211" s="30">
        <v>25.555555999999999</v>
      </c>
      <c r="G211" s="30">
        <v>14.444444000000001</v>
      </c>
      <c r="H211" s="30">
        <v>52.222222000000002</v>
      </c>
      <c r="I211" s="30">
        <v>33.333333000000003</v>
      </c>
    </row>
    <row r="212" spans="1:9" ht="11.15" customHeight="1" x14ac:dyDescent="0.2">
      <c r="A212" s="19" t="s">
        <v>897</v>
      </c>
      <c r="B212" s="20">
        <v>307</v>
      </c>
      <c r="C212" s="20">
        <v>106</v>
      </c>
      <c r="D212" s="20">
        <v>50</v>
      </c>
      <c r="E212" s="20">
        <v>35</v>
      </c>
      <c r="F212" s="20">
        <v>84</v>
      </c>
      <c r="G212" s="20">
        <v>32</v>
      </c>
      <c r="H212" s="20">
        <v>156</v>
      </c>
      <c r="I212" s="20">
        <v>119</v>
      </c>
    </row>
    <row r="213" spans="1:9" ht="11.15" customHeight="1" x14ac:dyDescent="0.2">
      <c r="A213" s="21" t="s">
        <v>126</v>
      </c>
      <c r="B213" s="30">
        <v>100</v>
      </c>
      <c r="C213" s="30">
        <v>34.527687</v>
      </c>
      <c r="D213" s="30">
        <v>16.286645</v>
      </c>
      <c r="E213" s="30">
        <v>11.400651</v>
      </c>
      <c r="F213" s="30">
        <v>27.361564000000001</v>
      </c>
      <c r="G213" s="30">
        <v>10.423453</v>
      </c>
      <c r="H213" s="30">
        <v>50.814332</v>
      </c>
      <c r="I213" s="30">
        <v>38.762214999999998</v>
      </c>
    </row>
    <row r="214" spans="1:9" ht="11.15" customHeight="1" x14ac:dyDescent="0.2">
      <c r="A214" s="19" t="s">
        <v>898</v>
      </c>
      <c r="B214" s="20">
        <v>392</v>
      </c>
      <c r="C214" s="20">
        <v>86</v>
      </c>
      <c r="D214" s="20">
        <v>68</v>
      </c>
      <c r="E214" s="20">
        <v>39</v>
      </c>
      <c r="F214" s="20">
        <v>151</v>
      </c>
      <c r="G214" s="20">
        <v>48</v>
      </c>
      <c r="H214" s="20">
        <v>154</v>
      </c>
      <c r="I214" s="20">
        <v>190</v>
      </c>
    </row>
    <row r="215" spans="1:9" ht="11.15" customHeight="1" x14ac:dyDescent="0.2">
      <c r="A215" s="21" t="s">
        <v>126</v>
      </c>
      <c r="B215" s="30">
        <v>100</v>
      </c>
      <c r="C215" s="30">
        <v>21.938776000000001</v>
      </c>
      <c r="D215" s="30">
        <v>17.346938999999999</v>
      </c>
      <c r="E215" s="30">
        <v>9.9489800000000006</v>
      </c>
      <c r="F215" s="30">
        <v>38.520408000000003</v>
      </c>
      <c r="G215" s="30">
        <v>12.244897999999999</v>
      </c>
      <c r="H215" s="30">
        <v>39.285713999999999</v>
      </c>
      <c r="I215" s="30">
        <v>48.469388000000002</v>
      </c>
    </row>
    <row r="216" spans="1:9" ht="11.15" customHeight="1" x14ac:dyDescent="0.2">
      <c r="A216" s="19" t="s">
        <v>899</v>
      </c>
      <c r="B216" s="20">
        <v>379</v>
      </c>
      <c r="C216" s="20">
        <v>27</v>
      </c>
      <c r="D216" s="20">
        <v>39</v>
      </c>
      <c r="E216" s="20">
        <v>40</v>
      </c>
      <c r="F216" s="20">
        <v>210</v>
      </c>
      <c r="G216" s="20">
        <v>63</v>
      </c>
      <c r="H216" s="20">
        <v>66</v>
      </c>
      <c r="I216" s="20">
        <v>250</v>
      </c>
    </row>
    <row r="217" spans="1:9" ht="11.15" customHeight="1" x14ac:dyDescent="0.2">
      <c r="A217" s="21" t="s">
        <v>126</v>
      </c>
      <c r="B217" s="30">
        <v>100</v>
      </c>
      <c r="C217" s="30">
        <v>7.1240110000000003</v>
      </c>
      <c r="D217" s="30">
        <v>10.290236999999999</v>
      </c>
      <c r="E217" s="30">
        <v>10.55409</v>
      </c>
      <c r="F217" s="30">
        <v>55.408971000000001</v>
      </c>
      <c r="G217" s="30">
        <v>16.622691</v>
      </c>
      <c r="H217" s="30">
        <v>17.414248000000001</v>
      </c>
      <c r="I217" s="30">
        <v>65.963060999999996</v>
      </c>
    </row>
    <row r="218" spans="1:9" ht="11.15" customHeight="1" x14ac:dyDescent="0.2">
      <c r="A218" s="19" t="s">
        <v>900</v>
      </c>
      <c r="B218" s="20">
        <v>951</v>
      </c>
      <c r="C218" s="20">
        <v>34</v>
      </c>
      <c r="D218" s="20">
        <v>44</v>
      </c>
      <c r="E218" s="20">
        <v>21</v>
      </c>
      <c r="F218" s="20">
        <v>713</v>
      </c>
      <c r="G218" s="20">
        <v>139</v>
      </c>
      <c r="H218" s="20">
        <v>78</v>
      </c>
      <c r="I218" s="20">
        <v>734</v>
      </c>
    </row>
    <row r="219" spans="1:9" ht="11.15" customHeight="1" x14ac:dyDescent="0.2">
      <c r="A219" s="21" t="s">
        <v>126</v>
      </c>
      <c r="B219" s="30">
        <v>100</v>
      </c>
      <c r="C219" s="30">
        <v>3.5751840000000001</v>
      </c>
      <c r="D219" s="30">
        <v>4.626709</v>
      </c>
      <c r="E219" s="30">
        <v>2.208202</v>
      </c>
      <c r="F219" s="30">
        <v>74.973712000000006</v>
      </c>
      <c r="G219" s="30">
        <v>14.616193000000001</v>
      </c>
      <c r="H219" s="30">
        <v>8.2018930000000001</v>
      </c>
      <c r="I219" s="30">
        <v>77.181914000000006</v>
      </c>
    </row>
    <row r="220" spans="1:9" ht="11.15" customHeight="1" x14ac:dyDescent="0.2">
      <c r="A220" s="19" t="s">
        <v>873</v>
      </c>
      <c r="B220" s="20">
        <v>69</v>
      </c>
      <c r="C220" s="20">
        <v>0</v>
      </c>
      <c r="D220" s="20">
        <v>1</v>
      </c>
      <c r="E220" s="20">
        <v>0</v>
      </c>
      <c r="F220" s="20">
        <v>3</v>
      </c>
      <c r="G220" s="20">
        <v>65</v>
      </c>
      <c r="H220" s="20">
        <v>1</v>
      </c>
      <c r="I220" s="20">
        <v>3</v>
      </c>
    </row>
    <row r="221" spans="1:9" ht="11.15" customHeight="1" x14ac:dyDescent="0.2">
      <c r="A221" s="21" t="s">
        <v>126</v>
      </c>
      <c r="B221" s="30">
        <v>100</v>
      </c>
      <c r="C221" s="30">
        <v>0</v>
      </c>
      <c r="D221" s="30">
        <v>1.4492750000000001</v>
      </c>
      <c r="E221" s="30">
        <v>0</v>
      </c>
      <c r="F221" s="30">
        <v>4.3478260000000004</v>
      </c>
      <c r="G221" s="30">
        <v>94.202899000000002</v>
      </c>
      <c r="H221" s="30">
        <v>1.4492750000000001</v>
      </c>
      <c r="I221" s="30">
        <v>4.3478260000000004</v>
      </c>
    </row>
    <row r="222" spans="1:9" ht="11.15" customHeight="1" x14ac:dyDescent="0.2">
      <c r="A222" s="18" t="s">
        <v>143</v>
      </c>
      <c r="B222" s="18"/>
      <c r="C222" s="18"/>
      <c r="D222" s="18"/>
      <c r="E222" s="18"/>
      <c r="F222" s="18"/>
      <c r="G222" s="18"/>
      <c r="H222" s="18"/>
      <c r="I222" s="18"/>
    </row>
    <row r="223" spans="1:9" ht="11.15" customHeight="1" x14ac:dyDescent="0.2">
      <c r="A223" s="21" t="s">
        <v>901</v>
      </c>
      <c r="B223" s="21"/>
      <c r="C223" s="21"/>
      <c r="D223" s="21"/>
      <c r="E223" s="21"/>
      <c r="F223" s="21"/>
      <c r="G223" s="21"/>
      <c r="H223" s="21"/>
      <c r="I223" s="21"/>
    </row>
    <row r="224" spans="1:9" ht="11.15" customHeight="1" x14ac:dyDescent="0.2">
      <c r="A224" s="19" t="s">
        <v>902</v>
      </c>
      <c r="B224" s="20">
        <v>546</v>
      </c>
      <c r="C224" s="20">
        <v>145</v>
      </c>
      <c r="D224" s="20">
        <v>89</v>
      </c>
      <c r="E224" s="20">
        <v>48</v>
      </c>
      <c r="F224" s="20">
        <v>176</v>
      </c>
      <c r="G224" s="20">
        <v>88</v>
      </c>
      <c r="H224" s="20">
        <v>234</v>
      </c>
      <c r="I224" s="20">
        <v>224</v>
      </c>
    </row>
    <row r="225" spans="1:9" ht="11.15" customHeight="1" x14ac:dyDescent="0.2">
      <c r="A225" s="21" t="s">
        <v>126</v>
      </c>
      <c r="B225" s="30">
        <v>100</v>
      </c>
      <c r="C225" s="30">
        <v>26.556777</v>
      </c>
      <c r="D225" s="30">
        <v>16.300366</v>
      </c>
      <c r="E225" s="30">
        <v>8.7912090000000003</v>
      </c>
      <c r="F225" s="30">
        <v>32.234431999999998</v>
      </c>
      <c r="G225" s="30">
        <v>16.117215999999999</v>
      </c>
      <c r="H225" s="30">
        <v>42.857143000000001</v>
      </c>
      <c r="I225" s="30">
        <v>41.025641</v>
      </c>
    </row>
    <row r="226" spans="1:9" ht="11.15" customHeight="1" x14ac:dyDescent="0.2">
      <c r="A226" s="19" t="s">
        <v>903</v>
      </c>
      <c r="B226" s="20">
        <v>531</v>
      </c>
      <c r="C226" s="20">
        <v>104</v>
      </c>
      <c r="D226" s="20">
        <v>80</v>
      </c>
      <c r="E226" s="20">
        <v>46</v>
      </c>
      <c r="F226" s="20">
        <v>205</v>
      </c>
      <c r="G226" s="20">
        <v>96</v>
      </c>
      <c r="H226" s="20">
        <v>184</v>
      </c>
      <c r="I226" s="20">
        <v>251</v>
      </c>
    </row>
    <row r="227" spans="1:9" ht="11.15" customHeight="1" x14ac:dyDescent="0.2">
      <c r="A227" s="21" t="s">
        <v>126</v>
      </c>
      <c r="B227" s="30">
        <v>100</v>
      </c>
      <c r="C227" s="30">
        <v>19.585687</v>
      </c>
      <c r="D227" s="30">
        <v>15.065913</v>
      </c>
      <c r="E227" s="30">
        <v>8.6629000000000005</v>
      </c>
      <c r="F227" s="30">
        <v>38.606403</v>
      </c>
      <c r="G227" s="30">
        <v>18.079096</v>
      </c>
      <c r="H227" s="30">
        <v>34.651600999999999</v>
      </c>
      <c r="I227" s="30">
        <v>47.269303000000001</v>
      </c>
    </row>
    <row r="228" spans="1:9" ht="11.15" customHeight="1" x14ac:dyDescent="0.2">
      <c r="A228" s="19" t="s">
        <v>904</v>
      </c>
      <c r="B228" s="20">
        <v>205</v>
      </c>
      <c r="C228" s="20">
        <v>16</v>
      </c>
      <c r="D228" s="20">
        <v>15</v>
      </c>
      <c r="E228" s="20">
        <v>35</v>
      </c>
      <c r="F228" s="20">
        <v>123</v>
      </c>
      <c r="G228" s="20">
        <v>16</v>
      </c>
      <c r="H228" s="20">
        <v>31</v>
      </c>
      <c r="I228" s="20">
        <v>158</v>
      </c>
    </row>
    <row r="229" spans="1:9" ht="11.15" customHeight="1" x14ac:dyDescent="0.2">
      <c r="A229" s="21" t="s">
        <v>126</v>
      </c>
      <c r="B229" s="30">
        <v>100</v>
      </c>
      <c r="C229" s="30">
        <v>7.8048780000000004</v>
      </c>
      <c r="D229" s="30">
        <v>7.3170729999999997</v>
      </c>
      <c r="E229" s="30">
        <v>17.073170999999999</v>
      </c>
      <c r="F229" s="30">
        <v>60</v>
      </c>
      <c r="G229" s="30">
        <v>7.8048780000000004</v>
      </c>
      <c r="H229" s="30">
        <v>15.121950999999999</v>
      </c>
      <c r="I229" s="30">
        <v>77.073171000000002</v>
      </c>
    </row>
    <row r="230" spans="1:9" ht="11.15" customHeight="1" x14ac:dyDescent="0.2">
      <c r="A230" s="19" t="s">
        <v>905</v>
      </c>
      <c r="B230" s="20">
        <v>762</v>
      </c>
      <c r="C230" s="20">
        <v>12</v>
      </c>
      <c r="D230" s="20">
        <v>24</v>
      </c>
      <c r="E230" s="20">
        <v>12</v>
      </c>
      <c r="F230" s="20">
        <v>680</v>
      </c>
      <c r="G230" s="20">
        <v>34</v>
      </c>
      <c r="H230" s="20">
        <v>36</v>
      </c>
      <c r="I230" s="20">
        <v>692</v>
      </c>
    </row>
    <row r="231" spans="1:9" ht="11.15" customHeight="1" x14ac:dyDescent="0.2">
      <c r="A231" s="21" t="s">
        <v>126</v>
      </c>
      <c r="B231" s="30">
        <v>100</v>
      </c>
      <c r="C231" s="30">
        <v>1.574803</v>
      </c>
      <c r="D231" s="30">
        <v>3.1496059999999999</v>
      </c>
      <c r="E231" s="30">
        <v>1.574803</v>
      </c>
      <c r="F231" s="30">
        <v>89.238844999999998</v>
      </c>
      <c r="G231" s="30">
        <v>4.4619419999999996</v>
      </c>
      <c r="H231" s="30">
        <v>4.7244089999999996</v>
      </c>
      <c r="I231" s="30">
        <v>90.813648000000001</v>
      </c>
    </row>
    <row r="232" spans="1:9" ht="11.15" customHeight="1" x14ac:dyDescent="0.2">
      <c r="A232" s="19" t="s">
        <v>873</v>
      </c>
      <c r="B232" s="20">
        <v>144</v>
      </c>
      <c r="C232" s="20">
        <v>8</v>
      </c>
      <c r="D232" s="20">
        <v>9</v>
      </c>
      <c r="E232" s="20">
        <v>1</v>
      </c>
      <c r="F232" s="20">
        <v>0</v>
      </c>
      <c r="G232" s="20">
        <v>126</v>
      </c>
      <c r="H232" s="20">
        <v>17</v>
      </c>
      <c r="I232" s="20">
        <v>1</v>
      </c>
    </row>
    <row r="233" spans="1:9" ht="11.15" customHeight="1" x14ac:dyDescent="0.2">
      <c r="A233" s="21" t="s">
        <v>126</v>
      </c>
      <c r="B233" s="30">
        <v>100</v>
      </c>
      <c r="C233" s="30">
        <v>5.5555560000000002</v>
      </c>
      <c r="D233" s="30">
        <v>6.25</v>
      </c>
      <c r="E233" s="30">
        <v>0.69444399999999995</v>
      </c>
      <c r="F233" s="30">
        <v>0</v>
      </c>
      <c r="G233" s="30">
        <v>87.5</v>
      </c>
      <c r="H233" s="30">
        <v>11.805555999999999</v>
      </c>
      <c r="I233" s="30">
        <v>0.69444399999999995</v>
      </c>
    </row>
    <row r="234" spans="1:9" ht="11.15" customHeight="1" x14ac:dyDescent="0.2">
      <c r="A234" s="18" t="s">
        <v>143</v>
      </c>
      <c r="B234" s="18"/>
      <c r="C234" s="18"/>
      <c r="D234" s="18"/>
      <c r="E234" s="18"/>
      <c r="F234" s="18"/>
      <c r="G234" s="18"/>
      <c r="H234" s="18"/>
      <c r="I234" s="18"/>
    </row>
    <row r="235" spans="1:9" ht="11.15" customHeight="1" x14ac:dyDescent="0.2">
      <c r="A235" s="21" t="s">
        <v>906</v>
      </c>
      <c r="B235" s="21"/>
      <c r="C235" s="21"/>
      <c r="D235" s="21"/>
      <c r="E235" s="21"/>
      <c r="F235" s="21"/>
      <c r="G235" s="21"/>
      <c r="H235" s="21"/>
      <c r="I235" s="21"/>
    </row>
    <row r="236" spans="1:9" ht="11.15" customHeight="1" x14ac:dyDescent="0.2">
      <c r="A236" s="19" t="s">
        <v>902</v>
      </c>
      <c r="B236" s="20">
        <v>285</v>
      </c>
      <c r="C236" s="20">
        <v>285</v>
      </c>
      <c r="D236" s="20">
        <v>0</v>
      </c>
      <c r="E236" s="20">
        <v>0</v>
      </c>
      <c r="F236" s="20">
        <v>0</v>
      </c>
      <c r="G236" s="20">
        <v>0</v>
      </c>
      <c r="H236" s="20">
        <v>285</v>
      </c>
      <c r="I236" s="20">
        <v>0</v>
      </c>
    </row>
    <row r="237" spans="1:9" ht="11.15" customHeight="1" x14ac:dyDescent="0.2">
      <c r="A237" s="21" t="s">
        <v>126</v>
      </c>
      <c r="B237" s="30">
        <v>100</v>
      </c>
      <c r="C237" s="30">
        <v>100</v>
      </c>
      <c r="D237" s="30">
        <v>0</v>
      </c>
      <c r="E237" s="30">
        <v>0</v>
      </c>
      <c r="F237" s="30">
        <v>0</v>
      </c>
      <c r="G237" s="30">
        <v>0</v>
      </c>
      <c r="H237" s="30">
        <v>100</v>
      </c>
      <c r="I237" s="30">
        <v>0</v>
      </c>
    </row>
    <row r="238" spans="1:9" ht="11.15" customHeight="1" x14ac:dyDescent="0.2">
      <c r="A238" s="19" t="s">
        <v>903</v>
      </c>
      <c r="B238" s="20">
        <v>217</v>
      </c>
      <c r="C238" s="20">
        <v>0</v>
      </c>
      <c r="D238" s="20">
        <v>217</v>
      </c>
      <c r="E238" s="20">
        <v>0</v>
      </c>
      <c r="F238" s="20">
        <v>0</v>
      </c>
      <c r="G238" s="20">
        <v>0</v>
      </c>
      <c r="H238" s="20">
        <v>217</v>
      </c>
      <c r="I238" s="20">
        <v>0</v>
      </c>
    </row>
    <row r="239" spans="1:9" ht="11.15" customHeight="1" x14ac:dyDescent="0.2">
      <c r="A239" s="21" t="s">
        <v>126</v>
      </c>
      <c r="B239" s="30">
        <v>100</v>
      </c>
      <c r="C239" s="30">
        <v>0</v>
      </c>
      <c r="D239" s="30">
        <v>100</v>
      </c>
      <c r="E239" s="30">
        <v>0</v>
      </c>
      <c r="F239" s="30">
        <v>0</v>
      </c>
      <c r="G239" s="30">
        <v>0</v>
      </c>
      <c r="H239" s="30">
        <v>100</v>
      </c>
      <c r="I239" s="30">
        <v>0</v>
      </c>
    </row>
    <row r="240" spans="1:9" ht="11.15" customHeight="1" x14ac:dyDescent="0.2">
      <c r="A240" s="19" t="s">
        <v>904</v>
      </c>
      <c r="B240" s="20">
        <v>142</v>
      </c>
      <c r="C240" s="20">
        <v>0</v>
      </c>
      <c r="D240" s="20">
        <v>0</v>
      </c>
      <c r="E240" s="20">
        <v>142</v>
      </c>
      <c r="F240" s="20">
        <v>0</v>
      </c>
      <c r="G240" s="20">
        <v>0</v>
      </c>
      <c r="H240" s="20">
        <v>0</v>
      </c>
      <c r="I240" s="20">
        <v>142</v>
      </c>
    </row>
    <row r="241" spans="1:9" ht="11.15" customHeight="1" x14ac:dyDescent="0.2">
      <c r="A241" s="21" t="s">
        <v>126</v>
      </c>
      <c r="B241" s="30">
        <v>100</v>
      </c>
      <c r="C241" s="30">
        <v>0</v>
      </c>
      <c r="D241" s="30">
        <v>0</v>
      </c>
      <c r="E241" s="30">
        <v>100</v>
      </c>
      <c r="F241" s="30">
        <v>0</v>
      </c>
      <c r="G241" s="30">
        <v>0</v>
      </c>
      <c r="H241" s="30">
        <v>0</v>
      </c>
      <c r="I241" s="30">
        <v>100</v>
      </c>
    </row>
    <row r="242" spans="1:9" ht="11.15" customHeight="1" x14ac:dyDescent="0.2">
      <c r="A242" s="19" t="s">
        <v>905</v>
      </c>
      <c r="B242" s="20">
        <v>1184</v>
      </c>
      <c r="C242" s="20">
        <v>0</v>
      </c>
      <c r="D242" s="20">
        <v>0</v>
      </c>
      <c r="E242" s="20">
        <v>0</v>
      </c>
      <c r="F242" s="20">
        <v>1184</v>
      </c>
      <c r="G242" s="20">
        <v>0</v>
      </c>
      <c r="H242" s="20">
        <v>0</v>
      </c>
      <c r="I242" s="20">
        <v>1184</v>
      </c>
    </row>
    <row r="243" spans="1:9" ht="11.15" customHeight="1" x14ac:dyDescent="0.2">
      <c r="A243" s="21" t="s">
        <v>126</v>
      </c>
      <c r="B243" s="30">
        <v>100</v>
      </c>
      <c r="C243" s="30">
        <v>0</v>
      </c>
      <c r="D243" s="30">
        <v>0</v>
      </c>
      <c r="E243" s="30">
        <v>0</v>
      </c>
      <c r="F243" s="30">
        <v>100</v>
      </c>
      <c r="G243" s="30">
        <v>0</v>
      </c>
      <c r="H243" s="30">
        <v>0</v>
      </c>
      <c r="I243" s="30">
        <v>100</v>
      </c>
    </row>
    <row r="244" spans="1:9" ht="11.15" customHeight="1" x14ac:dyDescent="0.2">
      <c r="A244" s="19" t="s">
        <v>873</v>
      </c>
      <c r="B244" s="20">
        <v>360</v>
      </c>
      <c r="C244" s="20">
        <v>0</v>
      </c>
      <c r="D244" s="20">
        <v>0</v>
      </c>
      <c r="E244" s="20">
        <v>0</v>
      </c>
      <c r="F244" s="20">
        <v>0</v>
      </c>
      <c r="G244" s="20">
        <v>360</v>
      </c>
      <c r="H244" s="20">
        <v>0</v>
      </c>
      <c r="I244" s="20">
        <v>0</v>
      </c>
    </row>
    <row r="245" spans="1:9" ht="11.15" customHeight="1" x14ac:dyDescent="0.2">
      <c r="A245" s="21" t="s">
        <v>126</v>
      </c>
      <c r="B245" s="30">
        <v>100</v>
      </c>
      <c r="C245" s="30">
        <v>0</v>
      </c>
      <c r="D245" s="30">
        <v>0</v>
      </c>
      <c r="E245" s="30">
        <v>0</v>
      </c>
      <c r="F245" s="30">
        <v>0</v>
      </c>
      <c r="G245" s="30">
        <v>100</v>
      </c>
      <c r="H245" s="30">
        <v>0</v>
      </c>
      <c r="I245" s="30">
        <v>0</v>
      </c>
    </row>
    <row r="246" spans="1:9" ht="11.15" customHeight="1" x14ac:dyDescent="0.2">
      <c r="A246" s="18" t="s">
        <v>143</v>
      </c>
      <c r="B246" s="18"/>
      <c r="C246" s="18"/>
      <c r="D246" s="18"/>
      <c r="E246" s="18"/>
      <c r="F246" s="18"/>
      <c r="G246" s="18"/>
      <c r="H246" s="18"/>
      <c r="I246" s="18"/>
    </row>
    <row r="247" spans="1:9" ht="11.15" customHeight="1" x14ac:dyDescent="0.2">
      <c r="A247" s="21" t="s">
        <v>907</v>
      </c>
      <c r="B247" s="21"/>
      <c r="C247" s="21"/>
      <c r="D247" s="21"/>
      <c r="E247" s="21"/>
      <c r="F247" s="21"/>
      <c r="G247" s="21"/>
      <c r="H247" s="21"/>
      <c r="I247" s="21"/>
    </row>
    <row r="248" spans="1:9" ht="11.15" customHeight="1" x14ac:dyDescent="0.2">
      <c r="A248" s="19" t="s">
        <v>902</v>
      </c>
      <c r="B248" s="20">
        <v>330</v>
      </c>
      <c r="C248" s="20">
        <v>103</v>
      </c>
      <c r="D248" s="20">
        <v>43</v>
      </c>
      <c r="E248" s="20">
        <v>27</v>
      </c>
      <c r="F248" s="20">
        <v>125</v>
      </c>
      <c r="G248" s="20">
        <v>32</v>
      </c>
      <c r="H248" s="20">
        <v>146</v>
      </c>
      <c r="I248" s="20">
        <v>152</v>
      </c>
    </row>
    <row r="249" spans="1:9" ht="11.15" customHeight="1" x14ac:dyDescent="0.2">
      <c r="A249" s="21" t="s">
        <v>126</v>
      </c>
      <c r="B249" s="30">
        <v>100</v>
      </c>
      <c r="C249" s="30">
        <v>31.212121</v>
      </c>
      <c r="D249" s="30">
        <v>13.030303</v>
      </c>
      <c r="E249" s="30">
        <v>8.1818179999999998</v>
      </c>
      <c r="F249" s="30">
        <v>37.878788</v>
      </c>
      <c r="G249" s="30">
        <v>9.6969700000000003</v>
      </c>
      <c r="H249" s="30">
        <v>44.242424</v>
      </c>
      <c r="I249" s="30">
        <v>46.060606</v>
      </c>
    </row>
    <row r="250" spans="1:9" ht="11.15" customHeight="1" x14ac:dyDescent="0.2">
      <c r="A250" s="19" t="s">
        <v>903</v>
      </c>
      <c r="B250" s="20">
        <v>326</v>
      </c>
      <c r="C250" s="20">
        <v>88</v>
      </c>
      <c r="D250" s="20">
        <v>73</v>
      </c>
      <c r="E250" s="20">
        <v>33</v>
      </c>
      <c r="F250" s="20">
        <v>101</v>
      </c>
      <c r="G250" s="20">
        <v>31</v>
      </c>
      <c r="H250" s="20">
        <v>161</v>
      </c>
      <c r="I250" s="20">
        <v>134</v>
      </c>
    </row>
    <row r="251" spans="1:9" ht="11.15" customHeight="1" x14ac:dyDescent="0.2">
      <c r="A251" s="21" t="s">
        <v>126</v>
      </c>
      <c r="B251" s="30">
        <v>100</v>
      </c>
      <c r="C251" s="30">
        <v>26.993865</v>
      </c>
      <c r="D251" s="30">
        <v>22.392638000000002</v>
      </c>
      <c r="E251" s="30">
        <v>10.122699000000001</v>
      </c>
      <c r="F251" s="30">
        <v>30.981594999999999</v>
      </c>
      <c r="G251" s="30">
        <v>9.5092020000000002</v>
      </c>
      <c r="H251" s="30">
        <v>49.386502999999998</v>
      </c>
      <c r="I251" s="30">
        <v>41.104294000000003</v>
      </c>
    </row>
    <row r="252" spans="1:9" ht="11.15" customHeight="1" x14ac:dyDescent="0.2">
      <c r="A252" s="19" t="s">
        <v>904</v>
      </c>
      <c r="B252" s="20">
        <v>133</v>
      </c>
      <c r="C252" s="20">
        <v>30</v>
      </c>
      <c r="D252" s="20">
        <v>26</v>
      </c>
      <c r="E252" s="20">
        <v>40</v>
      </c>
      <c r="F252" s="20">
        <v>33</v>
      </c>
      <c r="G252" s="20">
        <v>4</v>
      </c>
      <c r="H252" s="20">
        <v>56</v>
      </c>
      <c r="I252" s="20">
        <v>73</v>
      </c>
    </row>
    <row r="253" spans="1:9" ht="11.15" customHeight="1" x14ac:dyDescent="0.2">
      <c r="A253" s="21" t="s">
        <v>126</v>
      </c>
      <c r="B253" s="30">
        <v>100</v>
      </c>
      <c r="C253" s="30">
        <v>22.556391000000001</v>
      </c>
      <c r="D253" s="30">
        <v>19.548871999999999</v>
      </c>
      <c r="E253" s="30">
        <v>30.075188000000001</v>
      </c>
      <c r="F253" s="30">
        <v>24.81203</v>
      </c>
      <c r="G253" s="30">
        <v>3.0075189999999998</v>
      </c>
      <c r="H253" s="30">
        <v>42.105263000000001</v>
      </c>
      <c r="I253" s="30">
        <v>54.887217999999997</v>
      </c>
    </row>
    <row r="254" spans="1:9" ht="11.15" customHeight="1" x14ac:dyDescent="0.2">
      <c r="A254" s="19" t="s">
        <v>905</v>
      </c>
      <c r="B254" s="20">
        <v>1070</v>
      </c>
      <c r="C254" s="20">
        <v>49</v>
      </c>
      <c r="D254" s="20">
        <v>58</v>
      </c>
      <c r="E254" s="20">
        <v>41</v>
      </c>
      <c r="F254" s="20">
        <v>922</v>
      </c>
      <c r="G254" s="20">
        <v>0</v>
      </c>
      <c r="H254" s="20">
        <v>107</v>
      </c>
      <c r="I254" s="20">
        <v>963</v>
      </c>
    </row>
    <row r="255" spans="1:9" ht="11.15" customHeight="1" x14ac:dyDescent="0.2">
      <c r="A255" s="21" t="s">
        <v>126</v>
      </c>
      <c r="B255" s="30">
        <v>100</v>
      </c>
      <c r="C255" s="30">
        <v>4.5794389999999998</v>
      </c>
      <c r="D255" s="30">
        <v>5.4205610000000002</v>
      </c>
      <c r="E255" s="30">
        <v>3.8317760000000001</v>
      </c>
      <c r="F255" s="30">
        <v>86.168223999999995</v>
      </c>
      <c r="G255" s="30">
        <v>0</v>
      </c>
      <c r="H255" s="30">
        <v>10</v>
      </c>
      <c r="I255" s="30">
        <v>90</v>
      </c>
    </row>
    <row r="256" spans="1:9" ht="11.15" customHeight="1" x14ac:dyDescent="0.2">
      <c r="A256" s="19" t="s">
        <v>873</v>
      </c>
      <c r="B256" s="20">
        <v>329</v>
      </c>
      <c r="C256" s="20">
        <v>15</v>
      </c>
      <c r="D256" s="20">
        <v>17</v>
      </c>
      <c r="E256" s="20">
        <v>1</v>
      </c>
      <c r="F256" s="20">
        <v>3</v>
      </c>
      <c r="G256" s="20">
        <v>293</v>
      </c>
      <c r="H256" s="20">
        <v>32</v>
      </c>
      <c r="I256" s="20">
        <v>4</v>
      </c>
    </row>
    <row r="257" spans="1:9" ht="11.15" customHeight="1" x14ac:dyDescent="0.2">
      <c r="A257" s="21" t="s">
        <v>126</v>
      </c>
      <c r="B257" s="30">
        <v>100</v>
      </c>
      <c r="C257" s="30">
        <v>4.5592709999999999</v>
      </c>
      <c r="D257" s="30">
        <v>5.167173</v>
      </c>
      <c r="E257" s="30">
        <v>0.30395100000000003</v>
      </c>
      <c r="F257" s="30">
        <v>0.91185400000000005</v>
      </c>
      <c r="G257" s="30">
        <v>89.057750999999996</v>
      </c>
      <c r="H257" s="30">
        <v>9.7264440000000008</v>
      </c>
      <c r="I257" s="30">
        <v>1.215805</v>
      </c>
    </row>
    <row r="258" spans="1:9" ht="11.15" customHeight="1" x14ac:dyDescent="0.2">
      <c r="A258" s="18" t="s">
        <v>143</v>
      </c>
      <c r="B258" s="18"/>
      <c r="C258" s="18"/>
      <c r="D258" s="18"/>
      <c r="E258" s="18"/>
      <c r="F258" s="18"/>
      <c r="G258" s="18"/>
      <c r="H258" s="18"/>
      <c r="I258" s="18"/>
    </row>
    <row r="259" spans="1:9" ht="11.15" customHeight="1" x14ac:dyDescent="0.2">
      <c r="A259" s="21" t="s">
        <v>908</v>
      </c>
      <c r="B259" s="21"/>
      <c r="C259" s="21"/>
      <c r="D259" s="21"/>
      <c r="E259" s="21"/>
      <c r="F259" s="21"/>
      <c r="G259" s="21"/>
      <c r="H259" s="21"/>
      <c r="I259" s="21"/>
    </row>
    <row r="260" spans="1:9" ht="11.15" customHeight="1" x14ac:dyDescent="0.2">
      <c r="A260" s="19" t="s">
        <v>902</v>
      </c>
      <c r="B260" s="20">
        <v>39</v>
      </c>
      <c r="C260" s="20">
        <v>10</v>
      </c>
      <c r="D260" s="20">
        <v>4</v>
      </c>
      <c r="E260" s="20">
        <v>2</v>
      </c>
      <c r="F260" s="20">
        <v>20</v>
      </c>
      <c r="G260" s="20">
        <v>3</v>
      </c>
      <c r="H260" s="20">
        <v>14</v>
      </c>
      <c r="I260" s="20">
        <v>22</v>
      </c>
    </row>
    <row r="261" spans="1:9" ht="11.15" customHeight="1" x14ac:dyDescent="0.2">
      <c r="A261" s="21" t="s">
        <v>126</v>
      </c>
      <c r="B261" s="30">
        <v>100</v>
      </c>
      <c r="C261" s="30">
        <v>25.641026</v>
      </c>
      <c r="D261" s="30">
        <v>10.256410000000001</v>
      </c>
      <c r="E261" s="30">
        <v>5.1282050000000003</v>
      </c>
      <c r="F261" s="30">
        <v>51.282051000000003</v>
      </c>
      <c r="G261" s="30">
        <v>7.6923079999999997</v>
      </c>
      <c r="H261" s="30">
        <v>35.897435999999999</v>
      </c>
      <c r="I261" s="30">
        <v>56.410255999999997</v>
      </c>
    </row>
    <row r="262" spans="1:9" ht="11.15" customHeight="1" x14ac:dyDescent="0.2">
      <c r="A262" s="19" t="s">
        <v>903</v>
      </c>
      <c r="B262" s="20">
        <v>75</v>
      </c>
      <c r="C262" s="20">
        <v>19</v>
      </c>
      <c r="D262" s="20">
        <v>13</v>
      </c>
      <c r="E262" s="20">
        <v>9</v>
      </c>
      <c r="F262" s="20">
        <v>28</v>
      </c>
      <c r="G262" s="20">
        <v>6</v>
      </c>
      <c r="H262" s="20">
        <v>32</v>
      </c>
      <c r="I262" s="20">
        <v>37</v>
      </c>
    </row>
    <row r="263" spans="1:9" ht="11.15" customHeight="1" x14ac:dyDescent="0.2">
      <c r="A263" s="21" t="s">
        <v>126</v>
      </c>
      <c r="B263" s="30">
        <v>100</v>
      </c>
      <c r="C263" s="30">
        <v>25.333333</v>
      </c>
      <c r="D263" s="30">
        <v>17.333333</v>
      </c>
      <c r="E263" s="30">
        <v>12</v>
      </c>
      <c r="F263" s="30">
        <v>37.333333000000003</v>
      </c>
      <c r="G263" s="30">
        <v>8</v>
      </c>
      <c r="H263" s="30">
        <v>42.666666999999997</v>
      </c>
      <c r="I263" s="30">
        <v>49.333333000000003</v>
      </c>
    </row>
    <row r="264" spans="1:9" ht="11.15" customHeight="1" x14ac:dyDescent="0.2">
      <c r="A264" s="19" t="s">
        <v>904</v>
      </c>
      <c r="B264" s="20">
        <v>117</v>
      </c>
      <c r="C264" s="20">
        <v>39</v>
      </c>
      <c r="D264" s="20">
        <v>21</v>
      </c>
      <c r="E264" s="20">
        <v>34</v>
      </c>
      <c r="F264" s="20">
        <v>20</v>
      </c>
      <c r="G264" s="20">
        <v>3</v>
      </c>
      <c r="H264" s="20">
        <v>60</v>
      </c>
      <c r="I264" s="20">
        <v>54</v>
      </c>
    </row>
    <row r="265" spans="1:9" ht="11.15" customHeight="1" x14ac:dyDescent="0.2">
      <c r="A265" s="21" t="s">
        <v>126</v>
      </c>
      <c r="B265" s="30">
        <v>100</v>
      </c>
      <c r="C265" s="30">
        <v>33.333333000000003</v>
      </c>
      <c r="D265" s="30">
        <v>17.948718</v>
      </c>
      <c r="E265" s="30">
        <v>29.059829000000001</v>
      </c>
      <c r="F265" s="30">
        <v>17.094017000000001</v>
      </c>
      <c r="G265" s="30">
        <v>2.5641029999999998</v>
      </c>
      <c r="H265" s="30">
        <v>51.282051000000003</v>
      </c>
      <c r="I265" s="30">
        <v>46.153846000000001</v>
      </c>
    </row>
    <row r="266" spans="1:9" ht="11.15" customHeight="1" x14ac:dyDescent="0.2">
      <c r="A266" s="19" t="s">
        <v>905</v>
      </c>
      <c r="B266" s="20">
        <v>1288</v>
      </c>
      <c r="C266" s="20">
        <v>149</v>
      </c>
      <c r="D266" s="20">
        <v>115</v>
      </c>
      <c r="E266" s="20">
        <v>68</v>
      </c>
      <c r="F266" s="20">
        <v>942</v>
      </c>
      <c r="G266" s="20">
        <v>14</v>
      </c>
      <c r="H266" s="20">
        <v>264</v>
      </c>
      <c r="I266" s="20">
        <v>1010</v>
      </c>
    </row>
    <row r="267" spans="1:9" ht="11.15" customHeight="1" x14ac:dyDescent="0.2">
      <c r="A267" s="21" t="s">
        <v>126</v>
      </c>
      <c r="B267" s="30">
        <v>100</v>
      </c>
      <c r="C267" s="30">
        <v>11.568322999999999</v>
      </c>
      <c r="D267" s="30">
        <v>8.9285709999999998</v>
      </c>
      <c r="E267" s="30">
        <v>5.2795030000000001</v>
      </c>
      <c r="F267" s="30">
        <v>73.136645999999999</v>
      </c>
      <c r="G267" s="30">
        <v>1.086957</v>
      </c>
      <c r="H267" s="30">
        <v>20.496894000000001</v>
      </c>
      <c r="I267" s="30">
        <v>78.416149000000004</v>
      </c>
    </row>
    <row r="268" spans="1:9" ht="11.15" customHeight="1" x14ac:dyDescent="0.2">
      <c r="A268" s="19" t="s">
        <v>873</v>
      </c>
      <c r="B268" s="20">
        <v>669</v>
      </c>
      <c r="C268" s="20">
        <v>68</v>
      </c>
      <c r="D268" s="20">
        <v>64</v>
      </c>
      <c r="E268" s="20">
        <v>29</v>
      </c>
      <c r="F268" s="20">
        <v>174</v>
      </c>
      <c r="G268" s="20">
        <v>334</v>
      </c>
      <c r="H268" s="20">
        <v>132</v>
      </c>
      <c r="I268" s="20">
        <v>203</v>
      </c>
    </row>
    <row r="269" spans="1:9" ht="11.15" customHeight="1" x14ac:dyDescent="0.2">
      <c r="A269" s="21" t="s">
        <v>126</v>
      </c>
      <c r="B269" s="30">
        <v>100</v>
      </c>
      <c r="C269" s="30">
        <v>10.164425</v>
      </c>
      <c r="D269" s="30">
        <v>9.5665169999999993</v>
      </c>
      <c r="E269" s="30">
        <v>4.3348279999999999</v>
      </c>
      <c r="F269" s="30">
        <v>26.008969</v>
      </c>
      <c r="G269" s="30">
        <v>49.925261999999996</v>
      </c>
      <c r="H269" s="30">
        <v>19.730941999999999</v>
      </c>
      <c r="I269" s="30">
        <v>30.343796999999999</v>
      </c>
    </row>
    <row r="270" spans="1:9" ht="11.15" customHeight="1" x14ac:dyDescent="0.2">
      <c r="A270" s="18" t="s">
        <v>909</v>
      </c>
      <c r="B270" s="18"/>
      <c r="C270" s="18"/>
      <c r="D270" s="18"/>
      <c r="E270" s="18"/>
      <c r="F270" s="18"/>
      <c r="G270" s="18"/>
      <c r="H270" s="18"/>
      <c r="I270" s="18"/>
    </row>
    <row r="271" spans="1:9" ht="11.15" customHeight="1" x14ac:dyDescent="0.2">
      <c r="A271" s="19" t="s">
        <v>910</v>
      </c>
      <c r="B271" s="20">
        <v>541</v>
      </c>
      <c r="C271" s="20">
        <v>75</v>
      </c>
      <c r="D271" s="20">
        <v>65</v>
      </c>
      <c r="E271" s="20">
        <v>28</v>
      </c>
      <c r="F271" s="20">
        <v>299</v>
      </c>
      <c r="G271" s="20">
        <v>74</v>
      </c>
      <c r="H271" s="20">
        <v>140</v>
      </c>
      <c r="I271" s="20">
        <v>327</v>
      </c>
    </row>
    <row r="272" spans="1:9" ht="11.15" customHeight="1" x14ac:dyDescent="0.2">
      <c r="A272" s="21" t="s">
        <v>126</v>
      </c>
      <c r="B272" s="30">
        <v>100</v>
      </c>
      <c r="C272" s="30">
        <v>13.863216</v>
      </c>
      <c r="D272" s="30">
        <v>12.014787</v>
      </c>
      <c r="E272" s="30">
        <v>5.1756010000000003</v>
      </c>
      <c r="F272" s="30">
        <v>55.268022000000002</v>
      </c>
      <c r="G272" s="30">
        <v>13.678373000000001</v>
      </c>
      <c r="H272" s="30">
        <v>25.878004000000001</v>
      </c>
      <c r="I272" s="30">
        <v>60.443623000000002</v>
      </c>
    </row>
    <row r="273" spans="1:9" ht="11.15" customHeight="1" x14ac:dyDescent="0.2">
      <c r="A273" s="19" t="s">
        <v>911</v>
      </c>
      <c r="B273" s="20">
        <v>877</v>
      </c>
      <c r="C273" s="20">
        <v>127</v>
      </c>
      <c r="D273" s="20">
        <v>80</v>
      </c>
      <c r="E273" s="20">
        <v>69</v>
      </c>
      <c r="F273" s="20">
        <v>436</v>
      </c>
      <c r="G273" s="20">
        <v>165</v>
      </c>
      <c r="H273" s="20">
        <v>207</v>
      </c>
      <c r="I273" s="20">
        <v>505</v>
      </c>
    </row>
    <row r="274" spans="1:9" ht="11.15" customHeight="1" x14ac:dyDescent="0.2">
      <c r="A274" s="21" t="s">
        <v>126</v>
      </c>
      <c r="B274" s="30">
        <v>100</v>
      </c>
      <c r="C274" s="30">
        <v>14.481185999999999</v>
      </c>
      <c r="D274" s="30">
        <v>9.122007</v>
      </c>
      <c r="E274" s="30">
        <v>7.867731</v>
      </c>
      <c r="F274" s="30">
        <v>49.714936999999999</v>
      </c>
      <c r="G274" s="30">
        <v>18.814139000000001</v>
      </c>
      <c r="H274" s="30">
        <v>23.603193000000001</v>
      </c>
      <c r="I274" s="30">
        <v>57.582667999999998</v>
      </c>
    </row>
    <row r="275" spans="1:9" ht="11.15" customHeight="1" x14ac:dyDescent="0.2">
      <c r="A275" s="19" t="s">
        <v>912</v>
      </c>
      <c r="B275" s="20">
        <v>543</v>
      </c>
      <c r="C275" s="20">
        <v>57</v>
      </c>
      <c r="D275" s="20">
        <v>44</v>
      </c>
      <c r="E275" s="20">
        <v>30</v>
      </c>
      <c r="F275" s="20">
        <v>326</v>
      </c>
      <c r="G275" s="20">
        <v>86</v>
      </c>
      <c r="H275" s="20">
        <v>101</v>
      </c>
      <c r="I275" s="20">
        <v>356</v>
      </c>
    </row>
    <row r="276" spans="1:9" ht="11.15" customHeight="1" x14ac:dyDescent="0.2">
      <c r="A276" s="21" t="s">
        <v>126</v>
      </c>
      <c r="B276" s="30">
        <v>100</v>
      </c>
      <c r="C276" s="30">
        <v>10.497237999999999</v>
      </c>
      <c r="D276" s="30">
        <v>8.1031309999999994</v>
      </c>
      <c r="E276" s="30">
        <v>5.5248619999999997</v>
      </c>
      <c r="F276" s="30">
        <v>60.036831999999997</v>
      </c>
      <c r="G276" s="30">
        <v>15.837937</v>
      </c>
      <c r="H276" s="30">
        <v>18.600368</v>
      </c>
      <c r="I276" s="30">
        <v>65.561694000000003</v>
      </c>
    </row>
    <row r="277" spans="1:9" ht="11.15" customHeight="1" x14ac:dyDescent="0.2">
      <c r="A277" s="19" t="s">
        <v>913</v>
      </c>
      <c r="B277" s="20">
        <v>227</v>
      </c>
      <c r="C277" s="20">
        <v>26</v>
      </c>
      <c r="D277" s="20">
        <v>28</v>
      </c>
      <c r="E277" s="20">
        <v>15</v>
      </c>
      <c r="F277" s="20">
        <v>123</v>
      </c>
      <c r="G277" s="20">
        <v>35</v>
      </c>
      <c r="H277" s="20">
        <v>54</v>
      </c>
      <c r="I277" s="20">
        <v>138</v>
      </c>
    </row>
    <row r="278" spans="1:9" ht="11.15" customHeight="1" x14ac:dyDescent="0.2">
      <c r="A278" s="21" t="s">
        <v>126</v>
      </c>
      <c r="B278" s="30">
        <v>100</v>
      </c>
      <c r="C278" s="30">
        <v>11.453744</v>
      </c>
      <c r="D278" s="30">
        <v>12.334802</v>
      </c>
      <c r="E278" s="30">
        <v>6.6079299999999996</v>
      </c>
      <c r="F278" s="30">
        <v>54.185021999999996</v>
      </c>
      <c r="G278" s="30">
        <v>15.418502</v>
      </c>
      <c r="H278" s="30">
        <v>23.788546</v>
      </c>
      <c r="I278" s="30">
        <v>60.792952</v>
      </c>
    </row>
    <row r="279" spans="1:9" ht="11.15" customHeight="1" x14ac:dyDescent="0.2">
      <c r="A279" s="18" t="s">
        <v>914</v>
      </c>
      <c r="B279" s="18"/>
      <c r="C279" s="18"/>
      <c r="D279" s="18"/>
      <c r="E279" s="18"/>
      <c r="F279" s="18"/>
      <c r="G279" s="18"/>
      <c r="H279" s="18"/>
      <c r="I279" s="18"/>
    </row>
    <row r="280" spans="1:9" ht="11.15" customHeight="1" x14ac:dyDescent="0.2">
      <c r="A280" s="19" t="s">
        <v>915</v>
      </c>
      <c r="B280" s="20">
        <v>294</v>
      </c>
      <c r="C280" s="20">
        <v>28</v>
      </c>
      <c r="D280" s="20">
        <v>29</v>
      </c>
      <c r="E280" s="20">
        <v>20</v>
      </c>
      <c r="F280" s="20">
        <v>161</v>
      </c>
      <c r="G280" s="20">
        <v>56</v>
      </c>
      <c r="H280" s="20">
        <v>57</v>
      </c>
      <c r="I280" s="20">
        <v>181</v>
      </c>
    </row>
    <row r="281" spans="1:9" ht="11.15" customHeight="1" x14ac:dyDescent="0.2">
      <c r="A281" s="21" t="s">
        <v>126</v>
      </c>
      <c r="B281" s="30">
        <v>100</v>
      </c>
      <c r="C281" s="30">
        <v>9.5238099999999992</v>
      </c>
      <c r="D281" s="30">
        <v>9.8639460000000003</v>
      </c>
      <c r="E281" s="30">
        <v>6.802721</v>
      </c>
      <c r="F281" s="30">
        <v>54.761904999999999</v>
      </c>
      <c r="G281" s="30">
        <v>19.047619000000001</v>
      </c>
      <c r="H281" s="30">
        <v>19.387754999999999</v>
      </c>
      <c r="I281" s="30">
        <v>61.564625999999997</v>
      </c>
    </row>
    <row r="282" spans="1:9" ht="11.15" customHeight="1" x14ac:dyDescent="0.2">
      <c r="A282" s="19" t="s">
        <v>916</v>
      </c>
      <c r="B282" s="20">
        <v>664</v>
      </c>
      <c r="C282" s="20">
        <v>86</v>
      </c>
      <c r="D282" s="20">
        <v>68</v>
      </c>
      <c r="E282" s="20">
        <v>48</v>
      </c>
      <c r="F282" s="20">
        <v>347</v>
      </c>
      <c r="G282" s="20">
        <v>115</v>
      </c>
      <c r="H282" s="20">
        <v>154</v>
      </c>
      <c r="I282" s="20">
        <v>395</v>
      </c>
    </row>
    <row r="283" spans="1:9" ht="11.15" customHeight="1" x14ac:dyDescent="0.2">
      <c r="A283" s="21" t="s">
        <v>126</v>
      </c>
      <c r="B283" s="30">
        <v>100</v>
      </c>
      <c r="C283" s="30">
        <v>12.951807000000001</v>
      </c>
      <c r="D283" s="30">
        <v>10.240964</v>
      </c>
      <c r="E283" s="30">
        <v>7.2289159999999999</v>
      </c>
      <c r="F283" s="30">
        <v>52.259036000000002</v>
      </c>
      <c r="G283" s="30">
        <v>17.319277</v>
      </c>
      <c r="H283" s="30">
        <v>23.192771</v>
      </c>
      <c r="I283" s="30">
        <v>59.487952</v>
      </c>
    </row>
    <row r="284" spans="1:9" ht="11.15" customHeight="1" x14ac:dyDescent="0.2">
      <c r="A284" s="19" t="s">
        <v>917</v>
      </c>
      <c r="B284" s="20">
        <v>421</v>
      </c>
      <c r="C284" s="20">
        <v>43</v>
      </c>
      <c r="D284" s="20">
        <v>44</v>
      </c>
      <c r="E284" s="20">
        <v>30</v>
      </c>
      <c r="F284" s="20">
        <v>233</v>
      </c>
      <c r="G284" s="20">
        <v>71</v>
      </c>
      <c r="H284" s="20">
        <v>87</v>
      </c>
      <c r="I284" s="20">
        <v>263</v>
      </c>
    </row>
    <row r="285" spans="1:9" ht="11.15" customHeight="1" x14ac:dyDescent="0.2">
      <c r="A285" s="21" t="s">
        <v>126</v>
      </c>
      <c r="B285" s="30">
        <v>100</v>
      </c>
      <c r="C285" s="30">
        <v>10.213777</v>
      </c>
      <c r="D285" s="30">
        <v>10.451306000000001</v>
      </c>
      <c r="E285" s="30">
        <v>7.1258910000000002</v>
      </c>
      <c r="F285" s="30">
        <v>55.344417999999997</v>
      </c>
      <c r="G285" s="30">
        <v>16.864608</v>
      </c>
      <c r="H285" s="30">
        <v>20.665082999999999</v>
      </c>
      <c r="I285" s="30">
        <v>62.470309</v>
      </c>
    </row>
    <row r="286" spans="1:9" ht="11.15" customHeight="1" x14ac:dyDescent="0.2">
      <c r="A286" s="19" t="s">
        <v>918</v>
      </c>
      <c r="B286" s="20">
        <v>358</v>
      </c>
      <c r="C286" s="20">
        <v>47</v>
      </c>
      <c r="D286" s="20">
        <v>45</v>
      </c>
      <c r="E286" s="20">
        <v>21</v>
      </c>
      <c r="F286" s="20">
        <v>195</v>
      </c>
      <c r="G286" s="20">
        <v>50</v>
      </c>
      <c r="H286" s="20">
        <v>92</v>
      </c>
      <c r="I286" s="20">
        <v>216</v>
      </c>
    </row>
    <row r="287" spans="1:9" ht="11.15" customHeight="1" x14ac:dyDescent="0.2">
      <c r="A287" s="21" t="s">
        <v>126</v>
      </c>
      <c r="B287" s="30">
        <v>100</v>
      </c>
      <c r="C287" s="30">
        <v>13.128492</v>
      </c>
      <c r="D287" s="30">
        <v>12.569832</v>
      </c>
      <c r="E287" s="30">
        <v>5.8659220000000003</v>
      </c>
      <c r="F287" s="30">
        <v>54.469273999999999</v>
      </c>
      <c r="G287" s="30">
        <v>13.966480000000001</v>
      </c>
      <c r="H287" s="30">
        <v>25.698324</v>
      </c>
      <c r="I287" s="30">
        <v>60.335196000000003</v>
      </c>
    </row>
    <row r="288" spans="1:9" ht="11.15" customHeight="1" x14ac:dyDescent="0.2">
      <c r="A288" s="19" t="s">
        <v>919</v>
      </c>
      <c r="B288" s="20">
        <v>217</v>
      </c>
      <c r="C288" s="20">
        <v>50</v>
      </c>
      <c r="D288" s="20">
        <v>17</v>
      </c>
      <c r="E288" s="20">
        <v>7</v>
      </c>
      <c r="F288" s="20">
        <v>113</v>
      </c>
      <c r="G288" s="20">
        <v>30</v>
      </c>
      <c r="H288" s="20">
        <v>67</v>
      </c>
      <c r="I288" s="20">
        <v>120</v>
      </c>
    </row>
    <row r="289" spans="1:9" ht="11.15" customHeight="1" x14ac:dyDescent="0.2">
      <c r="A289" s="21" t="s">
        <v>126</v>
      </c>
      <c r="B289" s="30">
        <v>100</v>
      </c>
      <c r="C289" s="30">
        <v>23.041474999999998</v>
      </c>
      <c r="D289" s="30">
        <v>7.8341010000000004</v>
      </c>
      <c r="E289" s="30">
        <v>3.225806</v>
      </c>
      <c r="F289" s="30">
        <v>52.073732999999997</v>
      </c>
      <c r="G289" s="30">
        <v>13.824885</v>
      </c>
      <c r="H289" s="30">
        <v>30.875575999999999</v>
      </c>
      <c r="I289" s="30">
        <v>55.299539000000003</v>
      </c>
    </row>
    <row r="290" spans="1:9" ht="11.15" customHeight="1" x14ac:dyDescent="0.2">
      <c r="A290" s="19" t="s">
        <v>920</v>
      </c>
      <c r="B290" s="20">
        <v>234</v>
      </c>
      <c r="C290" s="20">
        <v>31</v>
      </c>
      <c r="D290" s="20">
        <v>14</v>
      </c>
      <c r="E290" s="20">
        <v>16</v>
      </c>
      <c r="F290" s="20">
        <v>135</v>
      </c>
      <c r="G290" s="20">
        <v>38</v>
      </c>
      <c r="H290" s="20">
        <v>45</v>
      </c>
      <c r="I290" s="20">
        <v>151</v>
      </c>
    </row>
    <row r="291" spans="1:9" ht="11.15" customHeight="1" x14ac:dyDescent="0.2">
      <c r="A291" s="31"/>
      <c r="B291" s="32">
        <v>100</v>
      </c>
      <c r="C291" s="32">
        <v>13.247863000000001</v>
      </c>
      <c r="D291" s="32">
        <v>5.9829059999999998</v>
      </c>
      <c r="E291" s="32">
        <v>6.8376070000000002</v>
      </c>
      <c r="F291" s="32">
        <v>57.692307999999997</v>
      </c>
      <c r="G291" s="32">
        <v>16.239315999999999</v>
      </c>
      <c r="H291" s="32">
        <v>19.230768999999999</v>
      </c>
      <c r="I291" s="32">
        <v>64.529915000000003</v>
      </c>
    </row>
    <row r="292" spans="1:9" ht="11.15" customHeight="1" x14ac:dyDescent="0.2"/>
  </sheetData>
  <phoneticPr fontId="1"/>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4660FB-3217-42E7-8C67-F6D0F19C7C95}">
  <dimension ref="A1:I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HYPERLINK("#'目次'!B18","[12]")</f>
        <v>[12]</v>
      </c>
    </row>
    <row r="3" spans="1:9" x14ac:dyDescent="0.2">
      <c r="A3" s="9" t="s">
        <v>126</v>
      </c>
      <c r="B3" s="12" t="s">
        <v>158</v>
      </c>
    </row>
    <row r="4" spans="1:9" x14ac:dyDescent="0.2">
      <c r="A4" s="9" t="s">
        <v>126</v>
      </c>
      <c r="B4" s="12" t="s">
        <v>159</v>
      </c>
    </row>
    <row r="5" spans="1:9" x14ac:dyDescent="0.2">
      <c r="A5" s="9" t="s">
        <v>126</v>
      </c>
      <c r="B5" s="12" t="s">
        <v>162</v>
      </c>
    </row>
    <row r="6" spans="1:9" s="15" customFormat="1" ht="25" x14ac:dyDescent="0.2">
      <c r="A6" s="13" t="s">
        <v>126</v>
      </c>
      <c r="B6" s="14" t="s">
        <v>831</v>
      </c>
      <c r="C6" s="14" t="s">
        <v>902</v>
      </c>
      <c r="D6" s="14" t="s">
        <v>903</v>
      </c>
      <c r="E6" s="14" t="s">
        <v>904</v>
      </c>
      <c r="F6" s="14" t="s">
        <v>905</v>
      </c>
      <c r="G6" s="14" t="s">
        <v>873</v>
      </c>
      <c r="H6" s="14" t="s">
        <v>925</v>
      </c>
      <c r="I6" s="14" t="s">
        <v>926</v>
      </c>
    </row>
    <row r="7" spans="1:9" x14ac:dyDescent="0.2">
      <c r="A7" s="16" t="s">
        <v>845</v>
      </c>
      <c r="B7" s="17">
        <v>2188</v>
      </c>
      <c r="C7" s="17">
        <v>330</v>
      </c>
      <c r="D7" s="17">
        <v>326</v>
      </c>
      <c r="E7" s="17">
        <v>133</v>
      </c>
      <c r="F7" s="17">
        <v>1070</v>
      </c>
      <c r="G7" s="17">
        <v>329</v>
      </c>
      <c r="H7" s="17">
        <v>656</v>
      </c>
      <c r="I7" s="17">
        <v>1203</v>
      </c>
    </row>
    <row r="8" spans="1:9" x14ac:dyDescent="0.2">
      <c r="A8" s="21" t="s">
        <v>126</v>
      </c>
      <c r="B8" s="30">
        <v>100</v>
      </c>
      <c r="C8" s="30">
        <v>15.082267</v>
      </c>
      <c r="D8" s="30">
        <v>14.899452</v>
      </c>
      <c r="E8" s="30">
        <v>6.0786110000000004</v>
      </c>
      <c r="F8" s="30">
        <v>48.903108000000003</v>
      </c>
      <c r="G8" s="30">
        <v>15.036562999999999</v>
      </c>
      <c r="H8" s="30">
        <v>29.981718000000001</v>
      </c>
      <c r="I8" s="30">
        <v>54.981718000000001</v>
      </c>
    </row>
    <row r="9" spans="1:9" x14ac:dyDescent="0.2">
      <c r="A9" s="18" t="s">
        <v>846</v>
      </c>
      <c r="B9" s="18"/>
      <c r="C9" s="18"/>
      <c r="D9" s="18"/>
      <c r="E9" s="18"/>
      <c r="F9" s="18"/>
      <c r="G9" s="18"/>
      <c r="H9" s="18"/>
      <c r="I9" s="18"/>
    </row>
    <row r="10" spans="1:9" x14ac:dyDescent="0.2">
      <c r="A10" s="19" t="s">
        <v>847</v>
      </c>
      <c r="B10" s="20">
        <v>1092</v>
      </c>
      <c r="C10" s="20">
        <v>148</v>
      </c>
      <c r="D10" s="20">
        <v>155</v>
      </c>
      <c r="E10" s="20">
        <v>69</v>
      </c>
      <c r="F10" s="20">
        <v>553</v>
      </c>
      <c r="G10" s="20">
        <v>167</v>
      </c>
      <c r="H10" s="20">
        <v>303</v>
      </c>
      <c r="I10" s="20">
        <v>622</v>
      </c>
    </row>
    <row r="11" spans="1:9" x14ac:dyDescent="0.2">
      <c r="A11" s="21" t="s">
        <v>126</v>
      </c>
      <c r="B11" s="30">
        <v>100</v>
      </c>
      <c r="C11" s="30">
        <v>13.553114000000001</v>
      </c>
      <c r="D11" s="30">
        <v>14.194139</v>
      </c>
      <c r="E11" s="30">
        <v>6.3186809999999998</v>
      </c>
      <c r="F11" s="30">
        <v>50.641025999999997</v>
      </c>
      <c r="G11" s="30">
        <v>15.29304</v>
      </c>
      <c r="H11" s="30">
        <v>27.747253000000001</v>
      </c>
      <c r="I11" s="30">
        <v>56.959707000000002</v>
      </c>
    </row>
    <row r="12" spans="1:9" x14ac:dyDescent="0.2">
      <c r="A12" s="19" t="s">
        <v>848</v>
      </c>
      <c r="B12" s="20">
        <v>1095</v>
      </c>
      <c r="C12" s="20">
        <v>181</v>
      </c>
      <c r="D12" s="20">
        <v>171</v>
      </c>
      <c r="E12" s="20">
        <v>64</v>
      </c>
      <c r="F12" s="20">
        <v>517</v>
      </c>
      <c r="G12" s="20">
        <v>162</v>
      </c>
      <c r="H12" s="20">
        <v>352</v>
      </c>
      <c r="I12" s="20">
        <v>581</v>
      </c>
    </row>
    <row r="13" spans="1:9" x14ac:dyDescent="0.2">
      <c r="A13" s="21" t="s">
        <v>126</v>
      </c>
      <c r="B13" s="30">
        <v>100</v>
      </c>
      <c r="C13" s="30">
        <v>16.529679999999999</v>
      </c>
      <c r="D13" s="30">
        <v>15.616438</v>
      </c>
      <c r="E13" s="30">
        <v>5.8447490000000002</v>
      </c>
      <c r="F13" s="30">
        <v>47.214612000000002</v>
      </c>
      <c r="G13" s="30">
        <v>14.794521</v>
      </c>
      <c r="H13" s="30">
        <v>32.146118999999999</v>
      </c>
      <c r="I13" s="30">
        <v>53.059361000000003</v>
      </c>
    </row>
    <row r="14" spans="1:9" x14ac:dyDescent="0.2">
      <c r="A14" s="19" t="s">
        <v>849</v>
      </c>
      <c r="B14" s="20">
        <v>1</v>
      </c>
      <c r="C14" s="20">
        <v>1</v>
      </c>
      <c r="D14" s="20">
        <v>0</v>
      </c>
      <c r="E14" s="20">
        <v>0</v>
      </c>
      <c r="F14" s="20">
        <v>0</v>
      </c>
      <c r="G14" s="20">
        <v>0</v>
      </c>
      <c r="H14" s="20">
        <v>1</v>
      </c>
      <c r="I14" s="20">
        <v>0</v>
      </c>
    </row>
    <row r="15" spans="1:9" x14ac:dyDescent="0.2">
      <c r="A15" s="21" t="s">
        <v>126</v>
      </c>
      <c r="B15" s="30">
        <v>100</v>
      </c>
      <c r="C15" s="30">
        <v>100</v>
      </c>
      <c r="D15" s="30">
        <v>0</v>
      </c>
      <c r="E15" s="30">
        <v>0</v>
      </c>
      <c r="F15" s="30">
        <v>0</v>
      </c>
      <c r="G15" s="30">
        <v>0</v>
      </c>
      <c r="H15" s="30">
        <v>100</v>
      </c>
      <c r="I15" s="30">
        <v>0</v>
      </c>
    </row>
    <row r="16" spans="1:9" x14ac:dyDescent="0.2">
      <c r="A16" s="18" t="s">
        <v>850</v>
      </c>
      <c r="B16" s="18"/>
      <c r="C16" s="18"/>
      <c r="D16" s="18"/>
      <c r="E16" s="18"/>
      <c r="F16" s="18"/>
      <c r="G16" s="18"/>
      <c r="H16" s="18"/>
      <c r="I16" s="18"/>
    </row>
    <row r="17" spans="1:9" x14ac:dyDescent="0.2">
      <c r="A17" s="19" t="s">
        <v>851</v>
      </c>
      <c r="B17" s="20">
        <v>387</v>
      </c>
      <c r="C17" s="20">
        <v>102</v>
      </c>
      <c r="D17" s="20">
        <v>78</v>
      </c>
      <c r="E17" s="20">
        <v>47</v>
      </c>
      <c r="F17" s="20">
        <v>132</v>
      </c>
      <c r="G17" s="20">
        <v>28</v>
      </c>
      <c r="H17" s="20">
        <v>180</v>
      </c>
      <c r="I17" s="20">
        <v>179</v>
      </c>
    </row>
    <row r="18" spans="1:9" x14ac:dyDescent="0.2">
      <c r="A18" s="21" t="s">
        <v>126</v>
      </c>
      <c r="B18" s="30">
        <v>100</v>
      </c>
      <c r="C18" s="30">
        <v>26.356589</v>
      </c>
      <c r="D18" s="30">
        <v>20.155038999999999</v>
      </c>
      <c r="E18" s="30">
        <v>12.144703</v>
      </c>
      <c r="F18" s="30">
        <v>34.108527000000002</v>
      </c>
      <c r="G18" s="30">
        <v>7.2351419999999997</v>
      </c>
      <c r="H18" s="30">
        <v>46.511628000000002</v>
      </c>
      <c r="I18" s="30">
        <v>46.253230000000002</v>
      </c>
    </row>
    <row r="19" spans="1:9" x14ac:dyDescent="0.2">
      <c r="A19" s="19" t="s">
        <v>852</v>
      </c>
      <c r="B19" s="20">
        <v>432</v>
      </c>
      <c r="C19" s="20">
        <v>100</v>
      </c>
      <c r="D19" s="20">
        <v>89</v>
      </c>
      <c r="E19" s="20">
        <v>36</v>
      </c>
      <c r="F19" s="20">
        <v>161</v>
      </c>
      <c r="G19" s="20">
        <v>46</v>
      </c>
      <c r="H19" s="20">
        <v>189</v>
      </c>
      <c r="I19" s="20">
        <v>197</v>
      </c>
    </row>
    <row r="20" spans="1:9" x14ac:dyDescent="0.2">
      <c r="A20" s="21" t="s">
        <v>126</v>
      </c>
      <c r="B20" s="30">
        <v>100</v>
      </c>
      <c r="C20" s="30">
        <v>23.148147999999999</v>
      </c>
      <c r="D20" s="30">
        <v>20.601852000000001</v>
      </c>
      <c r="E20" s="30">
        <v>8.3333329999999997</v>
      </c>
      <c r="F20" s="30">
        <v>37.268518999999998</v>
      </c>
      <c r="G20" s="30">
        <v>10.648148000000001</v>
      </c>
      <c r="H20" s="30">
        <v>43.75</v>
      </c>
      <c r="I20" s="30">
        <v>45.601852000000001</v>
      </c>
    </row>
    <row r="21" spans="1:9" x14ac:dyDescent="0.2">
      <c r="A21" s="19" t="s">
        <v>853</v>
      </c>
      <c r="B21" s="20">
        <v>449</v>
      </c>
      <c r="C21" s="20">
        <v>69</v>
      </c>
      <c r="D21" s="20">
        <v>82</v>
      </c>
      <c r="E21" s="20">
        <v>23</v>
      </c>
      <c r="F21" s="20">
        <v>213</v>
      </c>
      <c r="G21" s="20">
        <v>62</v>
      </c>
      <c r="H21" s="20">
        <v>151</v>
      </c>
      <c r="I21" s="20">
        <v>236</v>
      </c>
    </row>
    <row r="22" spans="1:9" x14ac:dyDescent="0.2">
      <c r="A22" s="21" t="s">
        <v>126</v>
      </c>
      <c r="B22" s="30">
        <v>100</v>
      </c>
      <c r="C22" s="30">
        <v>15.367483</v>
      </c>
      <c r="D22" s="30">
        <v>18.262806000000001</v>
      </c>
      <c r="E22" s="30">
        <v>5.1224939999999997</v>
      </c>
      <c r="F22" s="30">
        <v>47.438752999999998</v>
      </c>
      <c r="G22" s="30">
        <v>13.808463</v>
      </c>
      <c r="H22" s="30">
        <v>33.630290000000002</v>
      </c>
      <c r="I22" s="30">
        <v>52.561247000000002</v>
      </c>
    </row>
    <row r="23" spans="1:9" x14ac:dyDescent="0.2">
      <c r="A23" s="19" t="s">
        <v>854</v>
      </c>
      <c r="B23" s="20">
        <v>427</v>
      </c>
      <c r="C23" s="20">
        <v>42</v>
      </c>
      <c r="D23" s="20">
        <v>49</v>
      </c>
      <c r="E23" s="20">
        <v>17</v>
      </c>
      <c r="F23" s="20">
        <v>245</v>
      </c>
      <c r="G23" s="20">
        <v>74</v>
      </c>
      <c r="H23" s="20">
        <v>91</v>
      </c>
      <c r="I23" s="20">
        <v>262</v>
      </c>
    </row>
    <row r="24" spans="1:9" x14ac:dyDescent="0.2">
      <c r="A24" s="21" t="s">
        <v>126</v>
      </c>
      <c r="B24" s="30">
        <v>100</v>
      </c>
      <c r="C24" s="30">
        <v>9.8360660000000006</v>
      </c>
      <c r="D24" s="30">
        <v>11.47541</v>
      </c>
      <c r="E24" s="30">
        <v>3.9812650000000001</v>
      </c>
      <c r="F24" s="30">
        <v>57.377049</v>
      </c>
      <c r="G24" s="30">
        <v>17.330210999999998</v>
      </c>
      <c r="H24" s="30">
        <v>21.311475000000002</v>
      </c>
      <c r="I24" s="30">
        <v>61.358314</v>
      </c>
    </row>
    <row r="25" spans="1:9" x14ac:dyDescent="0.2">
      <c r="A25" s="19" t="s">
        <v>855</v>
      </c>
      <c r="B25" s="20">
        <v>274</v>
      </c>
      <c r="C25" s="20">
        <v>12</v>
      </c>
      <c r="D25" s="20">
        <v>21</v>
      </c>
      <c r="E25" s="20">
        <v>7</v>
      </c>
      <c r="F25" s="20">
        <v>167</v>
      </c>
      <c r="G25" s="20">
        <v>67</v>
      </c>
      <c r="H25" s="20">
        <v>33</v>
      </c>
      <c r="I25" s="20">
        <v>174</v>
      </c>
    </row>
    <row r="26" spans="1:9" x14ac:dyDescent="0.2">
      <c r="A26" s="21" t="s">
        <v>126</v>
      </c>
      <c r="B26" s="30">
        <v>100</v>
      </c>
      <c r="C26" s="30">
        <v>4.379562</v>
      </c>
      <c r="D26" s="30">
        <v>7.6642340000000004</v>
      </c>
      <c r="E26" s="30">
        <v>2.554745</v>
      </c>
      <c r="F26" s="30">
        <v>60.948905000000003</v>
      </c>
      <c r="G26" s="30">
        <v>24.452555</v>
      </c>
      <c r="H26" s="30">
        <v>12.043796</v>
      </c>
      <c r="I26" s="30">
        <v>63.50365</v>
      </c>
    </row>
    <row r="27" spans="1:9" x14ac:dyDescent="0.2">
      <c r="A27" s="19" t="s">
        <v>856</v>
      </c>
      <c r="B27" s="20">
        <v>137</v>
      </c>
      <c r="C27" s="20">
        <v>3</v>
      </c>
      <c r="D27" s="20">
        <v>6</v>
      </c>
      <c r="E27" s="20">
        <v>3</v>
      </c>
      <c r="F27" s="20">
        <v>86</v>
      </c>
      <c r="G27" s="20">
        <v>39</v>
      </c>
      <c r="H27" s="20">
        <v>9</v>
      </c>
      <c r="I27" s="20">
        <v>89</v>
      </c>
    </row>
    <row r="28" spans="1:9" x14ac:dyDescent="0.2">
      <c r="A28" s="21" t="s">
        <v>126</v>
      </c>
      <c r="B28" s="30">
        <v>100</v>
      </c>
      <c r="C28" s="30">
        <v>2.189781</v>
      </c>
      <c r="D28" s="30">
        <v>4.379562</v>
      </c>
      <c r="E28" s="30">
        <v>2.189781</v>
      </c>
      <c r="F28" s="30">
        <v>62.773722999999997</v>
      </c>
      <c r="G28" s="30">
        <v>28.467153</v>
      </c>
      <c r="H28" s="30">
        <v>6.5693429999999999</v>
      </c>
      <c r="I28" s="30">
        <v>64.963504</v>
      </c>
    </row>
    <row r="29" spans="1:9" x14ac:dyDescent="0.2">
      <c r="A29" s="19" t="s">
        <v>857</v>
      </c>
      <c r="B29" s="20">
        <v>71</v>
      </c>
      <c r="C29" s="20">
        <v>2</v>
      </c>
      <c r="D29" s="20">
        <v>0</v>
      </c>
      <c r="E29" s="20">
        <v>0</v>
      </c>
      <c r="F29" s="20">
        <v>56</v>
      </c>
      <c r="G29" s="20">
        <v>13</v>
      </c>
      <c r="H29" s="20">
        <v>2</v>
      </c>
      <c r="I29" s="20">
        <v>56</v>
      </c>
    </row>
    <row r="30" spans="1:9" x14ac:dyDescent="0.2">
      <c r="A30" s="21" t="s">
        <v>126</v>
      </c>
      <c r="B30" s="30">
        <v>100</v>
      </c>
      <c r="C30" s="30">
        <v>2.8169010000000001</v>
      </c>
      <c r="D30" s="30">
        <v>0</v>
      </c>
      <c r="E30" s="30">
        <v>0</v>
      </c>
      <c r="F30" s="30">
        <v>78.873238999999998</v>
      </c>
      <c r="G30" s="30">
        <v>18.309858999999999</v>
      </c>
      <c r="H30" s="30">
        <v>2.8169010000000001</v>
      </c>
      <c r="I30" s="30">
        <v>78.873238999999998</v>
      </c>
    </row>
    <row r="31" spans="1:9" x14ac:dyDescent="0.2">
      <c r="A31" s="19" t="s">
        <v>858</v>
      </c>
      <c r="B31" s="20">
        <v>11</v>
      </c>
      <c r="C31" s="20">
        <v>0</v>
      </c>
      <c r="D31" s="20">
        <v>1</v>
      </c>
      <c r="E31" s="20">
        <v>0</v>
      </c>
      <c r="F31" s="20">
        <v>10</v>
      </c>
      <c r="G31" s="20">
        <v>0</v>
      </c>
      <c r="H31" s="20">
        <v>1</v>
      </c>
      <c r="I31" s="20">
        <v>10</v>
      </c>
    </row>
    <row r="32" spans="1:9" x14ac:dyDescent="0.2">
      <c r="A32" s="21" t="s">
        <v>126</v>
      </c>
      <c r="B32" s="30">
        <v>100</v>
      </c>
      <c r="C32" s="30">
        <v>0</v>
      </c>
      <c r="D32" s="30">
        <v>9.0909089999999999</v>
      </c>
      <c r="E32" s="30">
        <v>0</v>
      </c>
      <c r="F32" s="30">
        <v>90.909091000000004</v>
      </c>
      <c r="G32" s="30">
        <v>0</v>
      </c>
      <c r="H32" s="30">
        <v>9.0909089999999999</v>
      </c>
      <c r="I32" s="30">
        <v>90.909091000000004</v>
      </c>
    </row>
    <row r="33" spans="1:9" x14ac:dyDescent="0.2">
      <c r="A33" s="19" t="s">
        <v>859</v>
      </c>
      <c r="B33" s="20">
        <v>881</v>
      </c>
      <c r="C33" s="20">
        <v>169</v>
      </c>
      <c r="D33" s="20">
        <v>171</v>
      </c>
      <c r="E33" s="20">
        <v>59</v>
      </c>
      <c r="F33" s="20">
        <v>374</v>
      </c>
      <c r="G33" s="20">
        <v>108</v>
      </c>
      <c r="H33" s="20">
        <v>340</v>
      </c>
      <c r="I33" s="20">
        <v>433</v>
      </c>
    </row>
    <row r="34" spans="1:9" x14ac:dyDescent="0.2">
      <c r="A34" s="21" t="s">
        <v>126</v>
      </c>
      <c r="B34" s="30">
        <v>100</v>
      </c>
      <c r="C34" s="30">
        <v>19.182746999999999</v>
      </c>
      <c r="D34" s="30">
        <v>19.409762000000001</v>
      </c>
      <c r="E34" s="30">
        <v>6.6969349999999999</v>
      </c>
      <c r="F34" s="30">
        <v>42.451759000000003</v>
      </c>
      <c r="G34" s="30">
        <v>12.258796999999999</v>
      </c>
      <c r="H34" s="30">
        <v>38.592509</v>
      </c>
      <c r="I34" s="30">
        <v>49.148694999999996</v>
      </c>
    </row>
    <row r="35" spans="1:9" x14ac:dyDescent="0.2">
      <c r="A35" s="19" t="s">
        <v>860</v>
      </c>
      <c r="B35" s="20">
        <v>701</v>
      </c>
      <c r="C35" s="20">
        <v>54</v>
      </c>
      <c r="D35" s="20">
        <v>70</v>
      </c>
      <c r="E35" s="20">
        <v>24</v>
      </c>
      <c r="F35" s="20">
        <v>412</v>
      </c>
      <c r="G35" s="20">
        <v>141</v>
      </c>
      <c r="H35" s="20">
        <v>124</v>
      </c>
      <c r="I35" s="20">
        <v>436</v>
      </c>
    </row>
    <row r="36" spans="1:9" x14ac:dyDescent="0.2">
      <c r="A36" s="21" t="s">
        <v>126</v>
      </c>
      <c r="B36" s="30">
        <v>100</v>
      </c>
      <c r="C36" s="30">
        <v>7.7032809999999996</v>
      </c>
      <c r="D36" s="30">
        <v>9.985735</v>
      </c>
      <c r="E36" s="30">
        <v>3.4236800000000001</v>
      </c>
      <c r="F36" s="30">
        <v>58.773181000000001</v>
      </c>
      <c r="G36" s="30">
        <v>20.114122999999999</v>
      </c>
      <c r="H36" s="30">
        <v>17.689015999999999</v>
      </c>
      <c r="I36" s="30">
        <v>62.196862000000003</v>
      </c>
    </row>
    <row r="37" spans="1:9" x14ac:dyDescent="0.2">
      <c r="A37" s="19" t="s">
        <v>861</v>
      </c>
      <c r="B37" s="20">
        <v>1801</v>
      </c>
      <c r="C37" s="20">
        <v>228</v>
      </c>
      <c r="D37" s="20">
        <v>248</v>
      </c>
      <c r="E37" s="20">
        <v>86</v>
      </c>
      <c r="F37" s="20">
        <v>938</v>
      </c>
      <c r="G37" s="20">
        <v>301</v>
      </c>
      <c r="H37" s="20">
        <v>476</v>
      </c>
      <c r="I37" s="20">
        <v>1024</v>
      </c>
    </row>
    <row r="38" spans="1:9" x14ac:dyDescent="0.2">
      <c r="A38" s="21" t="s">
        <v>126</v>
      </c>
      <c r="B38" s="30">
        <v>100</v>
      </c>
      <c r="C38" s="30">
        <v>12.659634</v>
      </c>
      <c r="D38" s="30">
        <v>13.770128</v>
      </c>
      <c r="E38" s="30">
        <v>4.7751250000000001</v>
      </c>
      <c r="F38" s="30">
        <v>52.082177000000001</v>
      </c>
      <c r="G38" s="30">
        <v>16.712937</v>
      </c>
      <c r="H38" s="30">
        <v>26.429760999999999</v>
      </c>
      <c r="I38" s="30">
        <v>56.857301</v>
      </c>
    </row>
    <row r="39" spans="1:9" x14ac:dyDescent="0.2">
      <c r="A39" s="19" t="s">
        <v>862</v>
      </c>
      <c r="B39" s="20">
        <v>920</v>
      </c>
      <c r="C39" s="20">
        <v>59</v>
      </c>
      <c r="D39" s="20">
        <v>77</v>
      </c>
      <c r="E39" s="20">
        <v>27</v>
      </c>
      <c r="F39" s="20">
        <v>564</v>
      </c>
      <c r="G39" s="20">
        <v>193</v>
      </c>
      <c r="H39" s="20">
        <v>136</v>
      </c>
      <c r="I39" s="20">
        <v>591</v>
      </c>
    </row>
    <row r="40" spans="1:9" x14ac:dyDescent="0.2">
      <c r="A40" s="21" t="s">
        <v>126</v>
      </c>
      <c r="B40" s="30">
        <v>100</v>
      </c>
      <c r="C40" s="30">
        <v>6.413043</v>
      </c>
      <c r="D40" s="30">
        <v>8.3695649999999997</v>
      </c>
      <c r="E40" s="30">
        <v>2.9347829999999999</v>
      </c>
      <c r="F40" s="30">
        <v>61.304347999999997</v>
      </c>
      <c r="G40" s="30">
        <v>20.978261</v>
      </c>
      <c r="H40" s="30">
        <v>14.782609000000001</v>
      </c>
      <c r="I40" s="30">
        <v>64.239130000000003</v>
      </c>
    </row>
    <row r="41" spans="1:9" x14ac:dyDescent="0.2">
      <c r="A41" s="19" t="s">
        <v>863</v>
      </c>
      <c r="B41" s="20">
        <v>219</v>
      </c>
      <c r="C41" s="20">
        <v>5</v>
      </c>
      <c r="D41" s="20">
        <v>7</v>
      </c>
      <c r="E41" s="20">
        <v>3</v>
      </c>
      <c r="F41" s="20">
        <v>152</v>
      </c>
      <c r="G41" s="20">
        <v>52</v>
      </c>
      <c r="H41" s="20">
        <v>12</v>
      </c>
      <c r="I41" s="20">
        <v>155</v>
      </c>
    </row>
    <row r="42" spans="1:9" x14ac:dyDescent="0.2">
      <c r="A42" s="21" t="s">
        <v>126</v>
      </c>
      <c r="B42" s="30">
        <v>100</v>
      </c>
      <c r="C42" s="30">
        <v>2.2831049999999999</v>
      </c>
      <c r="D42" s="30">
        <v>3.1963469999999998</v>
      </c>
      <c r="E42" s="30">
        <v>1.3698630000000001</v>
      </c>
      <c r="F42" s="30">
        <v>69.406392999999994</v>
      </c>
      <c r="G42" s="30">
        <v>23.744292000000002</v>
      </c>
      <c r="H42" s="30">
        <v>5.4794520000000002</v>
      </c>
      <c r="I42" s="30">
        <v>70.776256000000004</v>
      </c>
    </row>
    <row r="43" spans="1:9" x14ac:dyDescent="0.2">
      <c r="A43" s="18" t="s">
        <v>864</v>
      </c>
      <c r="B43" s="17">
        <v>208</v>
      </c>
      <c r="C43" s="17">
        <v>47</v>
      </c>
      <c r="D43" s="17">
        <v>35</v>
      </c>
      <c r="E43" s="17">
        <v>27</v>
      </c>
      <c r="F43" s="17">
        <v>85</v>
      </c>
      <c r="G43" s="17">
        <v>14</v>
      </c>
      <c r="H43" s="17">
        <v>82</v>
      </c>
      <c r="I43" s="17">
        <v>112</v>
      </c>
    </row>
    <row r="44" spans="1:9" x14ac:dyDescent="0.2">
      <c r="A44" s="21" t="s">
        <v>126</v>
      </c>
      <c r="B44" s="30">
        <v>100</v>
      </c>
      <c r="C44" s="30">
        <v>22.596153999999999</v>
      </c>
      <c r="D44" s="30">
        <v>16.826923000000001</v>
      </c>
      <c r="E44" s="30">
        <v>12.980769</v>
      </c>
      <c r="F44" s="30">
        <v>40.865385000000003</v>
      </c>
      <c r="G44" s="30">
        <v>6.7307689999999996</v>
      </c>
      <c r="H44" s="30">
        <v>39.423076999999999</v>
      </c>
      <c r="I44" s="30">
        <v>53.846153999999999</v>
      </c>
    </row>
    <row r="45" spans="1:9" x14ac:dyDescent="0.2">
      <c r="A45" s="19" t="s">
        <v>852</v>
      </c>
      <c r="B45" s="20">
        <v>220</v>
      </c>
      <c r="C45" s="20">
        <v>47</v>
      </c>
      <c r="D45" s="20">
        <v>46</v>
      </c>
      <c r="E45" s="20">
        <v>15</v>
      </c>
      <c r="F45" s="20">
        <v>88</v>
      </c>
      <c r="G45" s="20">
        <v>24</v>
      </c>
      <c r="H45" s="20">
        <v>93</v>
      </c>
      <c r="I45" s="20">
        <v>103</v>
      </c>
    </row>
    <row r="46" spans="1:9" x14ac:dyDescent="0.2">
      <c r="A46" s="21" t="s">
        <v>126</v>
      </c>
      <c r="B46" s="30">
        <v>100</v>
      </c>
      <c r="C46" s="30">
        <v>21.363636</v>
      </c>
      <c r="D46" s="30">
        <v>20.909091</v>
      </c>
      <c r="E46" s="30">
        <v>6.8181820000000002</v>
      </c>
      <c r="F46" s="30">
        <v>40</v>
      </c>
      <c r="G46" s="30">
        <v>10.909091</v>
      </c>
      <c r="H46" s="30">
        <v>42.272727000000003</v>
      </c>
      <c r="I46" s="30">
        <v>46.818182</v>
      </c>
    </row>
    <row r="47" spans="1:9" x14ac:dyDescent="0.2">
      <c r="A47" s="19" t="s">
        <v>853</v>
      </c>
      <c r="B47" s="20">
        <v>226</v>
      </c>
      <c r="C47" s="20">
        <v>25</v>
      </c>
      <c r="D47" s="20">
        <v>43</v>
      </c>
      <c r="E47" s="20">
        <v>12</v>
      </c>
      <c r="F47" s="20">
        <v>111</v>
      </c>
      <c r="G47" s="20">
        <v>35</v>
      </c>
      <c r="H47" s="20">
        <v>68</v>
      </c>
      <c r="I47" s="20">
        <v>123</v>
      </c>
    </row>
    <row r="48" spans="1:9" x14ac:dyDescent="0.2">
      <c r="A48" s="21" t="s">
        <v>126</v>
      </c>
      <c r="B48" s="30">
        <v>100</v>
      </c>
      <c r="C48" s="30">
        <v>11.061947</v>
      </c>
      <c r="D48" s="30">
        <v>19.026548999999999</v>
      </c>
      <c r="E48" s="30">
        <v>5.3097349999999999</v>
      </c>
      <c r="F48" s="30">
        <v>49.115043999999997</v>
      </c>
      <c r="G48" s="30">
        <v>15.486726000000001</v>
      </c>
      <c r="H48" s="30">
        <v>30.088495999999999</v>
      </c>
      <c r="I48" s="30">
        <v>54.424779000000001</v>
      </c>
    </row>
    <row r="49" spans="1:9" x14ac:dyDescent="0.2">
      <c r="A49" s="19" t="s">
        <v>854</v>
      </c>
      <c r="B49" s="20">
        <v>211</v>
      </c>
      <c r="C49" s="20">
        <v>21</v>
      </c>
      <c r="D49" s="20">
        <v>21</v>
      </c>
      <c r="E49" s="20">
        <v>10</v>
      </c>
      <c r="F49" s="20">
        <v>120</v>
      </c>
      <c r="G49" s="20">
        <v>39</v>
      </c>
      <c r="H49" s="20">
        <v>42</v>
      </c>
      <c r="I49" s="20">
        <v>130</v>
      </c>
    </row>
    <row r="50" spans="1:9" x14ac:dyDescent="0.2">
      <c r="A50" s="21" t="s">
        <v>126</v>
      </c>
      <c r="B50" s="30">
        <v>100</v>
      </c>
      <c r="C50" s="30">
        <v>9.9526070000000004</v>
      </c>
      <c r="D50" s="30">
        <v>9.9526070000000004</v>
      </c>
      <c r="E50" s="30">
        <v>4.7393359999999998</v>
      </c>
      <c r="F50" s="30">
        <v>56.872038000000003</v>
      </c>
      <c r="G50" s="30">
        <v>18.483412000000001</v>
      </c>
      <c r="H50" s="30">
        <v>19.905213</v>
      </c>
      <c r="I50" s="30">
        <v>61.611373999999998</v>
      </c>
    </row>
    <row r="51" spans="1:9" x14ac:dyDescent="0.2">
      <c r="A51" s="19" t="s">
        <v>855</v>
      </c>
      <c r="B51" s="20">
        <v>134</v>
      </c>
      <c r="C51" s="20">
        <v>6</v>
      </c>
      <c r="D51" s="20">
        <v>8</v>
      </c>
      <c r="E51" s="20">
        <v>3</v>
      </c>
      <c r="F51" s="20">
        <v>87</v>
      </c>
      <c r="G51" s="20">
        <v>30</v>
      </c>
      <c r="H51" s="20">
        <v>14</v>
      </c>
      <c r="I51" s="20">
        <v>90</v>
      </c>
    </row>
    <row r="52" spans="1:9" x14ac:dyDescent="0.2">
      <c r="A52" s="21" t="s">
        <v>126</v>
      </c>
      <c r="B52" s="30">
        <v>100</v>
      </c>
      <c r="C52" s="30">
        <v>4.4776119999999997</v>
      </c>
      <c r="D52" s="30">
        <v>5.9701490000000002</v>
      </c>
      <c r="E52" s="30">
        <v>2.2388059999999999</v>
      </c>
      <c r="F52" s="30">
        <v>64.925372999999993</v>
      </c>
      <c r="G52" s="30">
        <v>22.388059999999999</v>
      </c>
      <c r="H52" s="30">
        <v>10.447761</v>
      </c>
      <c r="I52" s="30">
        <v>67.164179000000004</v>
      </c>
    </row>
    <row r="53" spans="1:9" x14ac:dyDescent="0.2">
      <c r="A53" s="19" t="s">
        <v>856</v>
      </c>
      <c r="B53" s="20">
        <v>65</v>
      </c>
      <c r="C53" s="20">
        <v>2</v>
      </c>
      <c r="D53" s="20">
        <v>2</v>
      </c>
      <c r="E53" s="20">
        <v>2</v>
      </c>
      <c r="F53" s="20">
        <v>41</v>
      </c>
      <c r="G53" s="20">
        <v>18</v>
      </c>
      <c r="H53" s="20">
        <v>4</v>
      </c>
      <c r="I53" s="20">
        <v>43</v>
      </c>
    </row>
    <row r="54" spans="1:9" x14ac:dyDescent="0.2">
      <c r="A54" s="21" t="s">
        <v>126</v>
      </c>
      <c r="B54" s="30">
        <v>100</v>
      </c>
      <c r="C54" s="30">
        <v>3.0769229999999999</v>
      </c>
      <c r="D54" s="30">
        <v>3.0769229999999999</v>
      </c>
      <c r="E54" s="30">
        <v>3.0769229999999999</v>
      </c>
      <c r="F54" s="30">
        <v>63.076923000000001</v>
      </c>
      <c r="G54" s="30">
        <v>27.692308000000001</v>
      </c>
      <c r="H54" s="30">
        <v>6.1538459999999997</v>
      </c>
      <c r="I54" s="30">
        <v>66.153846000000001</v>
      </c>
    </row>
    <row r="55" spans="1:9" x14ac:dyDescent="0.2">
      <c r="A55" s="19" t="s">
        <v>857</v>
      </c>
      <c r="B55" s="20">
        <v>25</v>
      </c>
      <c r="C55" s="20">
        <v>0</v>
      </c>
      <c r="D55" s="20">
        <v>0</v>
      </c>
      <c r="E55" s="20">
        <v>0</v>
      </c>
      <c r="F55" s="20">
        <v>18</v>
      </c>
      <c r="G55" s="20">
        <v>7</v>
      </c>
      <c r="H55" s="20">
        <v>0</v>
      </c>
      <c r="I55" s="20">
        <v>18</v>
      </c>
    </row>
    <row r="56" spans="1:9" x14ac:dyDescent="0.2">
      <c r="A56" s="21" t="s">
        <v>126</v>
      </c>
      <c r="B56" s="30">
        <v>100</v>
      </c>
      <c r="C56" s="30">
        <v>0</v>
      </c>
      <c r="D56" s="30">
        <v>0</v>
      </c>
      <c r="E56" s="30">
        <v>0</v>
      </c>
      <c r="F56" s="30">
        <v>72</v>
      </c>
      <c r="G56" s="30">
        <v>28</v>
      </c>
      <c r="H56" s="30">
        <v>0</v>
      </c>
      <c r="I56" s="30">
        <v>72</v>
      </c>
    </row>
    <row r="57" spans="1:9" x14ac:dyDescent="0.2">
      <c r="A57" s="19" t="s">
        <v>858</v>
      </c>
      <c r="B57" s="20">
        <v>3</v>
      </c>
      <c r="C57" s="20">
        <v>0</v>
      </c>
      <c r="D57" s="20">
        <v>0</v>
      </c>
      <c r="E57" s="20">
        <v>0</v>
      </c>
      <c r="F57" s="20">
        <v>3</v>
      </c>
      <c r="G57" s="20">
        <v>0</v>
      </c>
      <c r="H57" s="20">
        <v>0</v>
      </c>
      <c r="I57" s="20">
        <v>3</v>
      </c>
    </row>
    <row r="58" spans="1:9" x14ac:dyDescent="0.2">
      <c r="A58" s="21" t="s">
        <v>126</v>
      </c>
      <c r="B58" s="30">
        <v>100</v>
      </c>
      <c r="C58" s="30">
        <v>0</v>
      </c>
      <c r="D58" s="30">
        <v>0</v>
      </c>
      <c r="E58" s="30">
        <v>0</v>
      </c>
      <c r="F58" s="30">
        <v>100</v>
      </c>
      <c r="G58" s="30">
        <v>0</v>
      </c>
      <c r="H58" s="30">
        <v>0</v>
      </c>
      <c r="I58" s="30">
        <v>100</v>
      </c>
    </row>
    <row r="59" spans="1:9" x14ac:dyDescent="0.2">
      <c r="A59" s="19" t="s">
        <v>859</v>
      </c>
      <c r="B59" s="20">
        <v>446</v>
      </c>
      <c r="C59" s="20">
        <v>72</v>
      </c>
      <c r="D59" s="20">
        <v>89</v>
      </c>
      <c r="E59" s="20">
        <v>27</v>
      </c>
      <c r="F59" s="20">
        <v>199</v>
      </c>
      <c r="G59" s="20">
        <v>59</v>
      </c>
      <c r="H59" s="20">
        <v>161</v>
      </c>
      <c r="I59" s="20">
        <v>226</v>
      </c>
    </row>
    <row r="60" spans="1:9" x14ac:dyDescent="0.2">
      <c r="A60" s="21" t="s">
        <v>126</v>
      </c>
      <c r="B60" s="30">
        <v>100</v>
      </c>
      <c r="C60" s="30">
        <v>16.143498000000001</v>
      </c>
      <c r="D60" s="30">
        <v>19.955157</v>
      </c>
      <c r="E60" s="30">
        <v>6.0538119999999997</v>
      </c>
      <c r="F60" s="30">
        <v>44.618834</v>
      </c>
      <c r="G60" s="30">
        <v>13.2287</v>
      </c>
      <c r="H60" s="30">
        <v>36.098655000000001</v>
      </c>
      <c r="I60" s="30">
        <v>50.672646</v>
      </c>
    </row>
    <row r="61" spans="1:9" x14ac:dyDescent="0.2">
      <c r="A61" s="19" t="s">
        <v>860</v>
      </c>
      <c r="B61" s="20">
        <v>345</v>
      </c>
      <c r="C61" s="20">
        <v>27</v>
      </c>
      <c r="D61" s="20">
        <v>29</v>
      </c>
      <c r="E61" s="20">
        <v>13</v>
      </c>
      <c r="F61" s="20">
        <v>207</v>
      </c>
      <c r="G61" s="20">
        <v>69</v>
      </c>
      <c r="H61" s="20">
        <v>56</v>
      </c>
      <c r="I61" s="20">
        <v>220</v>
      </c>
    </row>
    <row r="62" spans="1:9" x14ac:dyDescent="0.2">
      <c r="A62" s="21" t="s">
        <v>126</v>
      </c>
      <c r="B62" s="30">
        <v>100</v>
      </c>
      <c r="C62" s="30">
        <v>7.8260870000000002</v>
      </c>
      <c r="D62" s="30">
        <v>8.4057969999999997</v>
      </c>
      <c r="E62" s="30">
        <v>3.768116</v>
      </c>
      <c r="F62" s="30">
        <v>60</v>
      </c>
      <c r="G62" s="30">
        <v>20</v>
      </c>
      <c r="H62" s="30">
        <v>16.231884000000001</v>
      </c>
      <c r="I62" s="30">
        <v>63.768115999999999</v>
      </c>
    </row>
    <row r="63" spans="1:9" x14ac:dyDescent="0.2">
      <c r="A63" s="19" t="s">
        <v>861</v>
      </c>
      <c r="B63" s="20">
        <v>884</v>
      </c>
      <c r="C63" s="20">
        <v>101</v>
      </c>
      <c r="D63" s="20">
        <v>120</v>
      </c>
      <c r="E63" s="20">
        <v>42</v>
      </c>
      <c r="F63" s="20">
        <v>468</v>
      </c>
      <c r="G63" s="20">
        <v>153</v>
      </c>
      <c r="H63" s="20">
        <v>221</v>
      </c>
      <c r="I63" s="20">
        <v>510</v>
      </c>
    </row>
    <row r="64" spans="1:9" x14ac:dyDescent="0.2">
      <c r="A64" s="21" t="s">
        <v>126</v>
      </c>
      <c r="B64" s="30">
        <v>100</v>
      </c>
      <c r="C64" s="30">
        <v>11.425338999999999</v>
      </c>
      <c r="D64" s="30">
        <v>13.574661000000001</v>
      </c>
      <c r="E64" s="30">
        <v>4.751131</v>
      </c>
      <c r="F64" s="30">
        <v>52.941175999999999</v>
      </c>
      <c r="G64" s="30">
        <v>17.307691999999999</v>
      </c>
      <c r="H64" s="30">
        <v>25</v>
      </c>
      <c r="I64" s="30">
        <v>57.692307999999997</v>
      </c>
    </row>
    <row r="65" spans="1:9" x14ac:dyDescent="0.2">
      <c r="A65" s="19" t="s">
        <v>862</v>
      </c>
      <c r="B65" s="20">
        <v>438</v>
      </c>
      <c r="C65" s="20">
        <v>29</v>
      </c>
      <c r="D65" s="20">
        <v>31</v>
      </c>
      <c r="E65" s="20">
        <v>15</v>
      </c>
      <c r="F65" s="20">
        <v>269</v>
      </c>
      <c r="G65" s="20">
        <v>94</v>
      </c>
      <c r="H65" s="20">
        <v>60</v>
      </c>
      <c r="I65" s="20">
        <v>284</v>
      </c>
    </row>
    <row r="66" spans="1:9" x14ac:dyDescent="0.2">
      <c r="A66" s="21" t="s">
        <v>126</v>
      </c>
      <c r="B66" s="30">
        <v>100</v>
      </c>
      <c r="C66" s="30">
        <v>6.6210050000000003</v>
      </c>
      <c r="D66" s="30">
        <v>7.0776260000000004</v>
      </c>
      <c r="E66" s="30">
        <v>3.424658</v>
      </c>
      <c r="F66" s="30">
        <v>61.415525000000002</v>
      </c>
      <c r="G66" s="30">
        <v>21.461186999999999</v>
      </c>
      <c r="H66" s="30">
        <v>13.69863</v>
      </c>
      <c r="I66" s="30">
        <v>64.840182999999996</v>
      </c>
    </row>
    <row r="67" spans="1:9" x14ac:dyDescent="0.2">
      <c r="A67" s="19" t="s">
        <v>863</v>
      </c>
      <c r="B67" s="20">
        <v>93</v>
      </c>
      <c r="C67" s="20">
        <v>2</v>
      </c>
      <c r="D67" s="20">
        <v>2</v>
      </c>
      <c r="E67" s="20">
        <v>2</v>
      </c>
      <c r="F67" s="20">
        <v>62</v>
      </c>
      <c r="G67" s="20">
        <v>25</v>
      </c>
      <c r="H67" s="20">
        <v>4</v>
      </c>
      <c r="I67" s="20">
        <v>64</v>
      </c>
    </row>
    <row r="68" spans="1:9" x14ac:dyDescent="0.2">
      <c r="A68" s="21" t="s">
        <v>126</v>
      </c>
      <c r="B68" s="30">
        <v>100</v>
      </c>
      <c r="C68" s="30">
        <v>2.1505380000000001</v>
      </c>
      <c r="D68" s="30">
        <v>2.1505380000000001</v>
      </c>
      <c r="E68" s="30">
        <v>2.1505380000000001</v>
      </c>
      <c r="F68" s="30">
        <v>66.666667000000004</v>
      </c>
      <c r="G68" s="30">
        <v>26.881720000000001</v>
      </c>
      <c r="H68" s="30">
        <v>4.301075</v>
      </c>
      <c r="I68" s="30">
        <v>68.817204000000004</v>
      </c>
    </row>
    <row r="69" spans="1:9" x14ac:dyDescent="0.2">
      <c r="A69" s="18" t="s">
        <v>865</v>
      </c>
      <c r="B69" s="17">
        <v>178</v>
      </c>
      <c r="C69" s="17">
        <v>54</v>
      </c>
      <c r="D69" s="17">
        <v>43</v>
      </c>
      <c r="E69" s="17">
        <v>20</v>
      </c>
      <c r="F69" s="17">
        <v>47</v>
      </c>
      <c r="G69" s="17">
        <v>14</v>
      </c>
      <c r="H69" s="17">
        <v>97</v>
      </c>
      <c r="I69" s="17">
        <v>67</v>
      </c>
    </row>
    <row r="70" spans="1:9" x14ac:dyDescent="0.2">
      <c r="A70" s="21" t="s">
        <v>126</v>
      </c>
      <c r="B70" s="30">
        <v>100</v>
      </c>
      <c r="C70" s="30">
        <v>30.337078999999999</v>
      </c>
      <c r="D70" s="30">
        <v>24.157302999999999</v>
      </c>
      <c r="E70" s="30">
        <v>11.235955000000001</v>
      </c>
      <c r="F70" s="30">
        <v>26.404494</v>
      </c>
      <c r="G70" s="30">
        <v>7.8651689999999999</v>
      </c>
      <c r="H70" s="30">
        <v>54.494382000000002</v>
      </c>
      <c r="I70" s="30">
        <v>37.640448999999997</v>
      </c>
    </row>
    <row r="71" spans="1:9" x14ac:dyDescent="0.2">
      <c r="A71" s="19" t="s">
        <v>852</v>
      </c>
      <c r="B71" s="20">
        <v>212</v>
      </c>
      <c r="C71" s="20">
        <v>53</v>
      </c>
      <c r="D71" s="20">
        <v>43</v>
      </c>
      <c r="E71" s="20">
        <v>21</v>
      </c>
      <c r="F71" s="20">
        <v>73</v>
      </c>
      <c r="G71" s="20">
        <v>22</v>
      </c>
      <c r="H71" s="20">
        <v>96</v>
      </c>
      <c r="I71" s="20">
        <v>94</v>
      </c>
    </row>
    <row r="72" spans="1:9" x14ac:dyDescent="0.2">
      <c r="A72" s="21" t="s">
        <v>126</v>
      </c>
      <c r="B72" s="30">
        <v>100</v>
      </c>
      <c r="C72" s="30">
        <v>25</v>
      </c>
      <c r="D72" s="30">
        <v>20.283018999999999</v>
      </c>
      <c r="E72" s="30">
        <v>9.9056599999999992</v>
      </c>
      <c r="F72" s="30">
        <v>34.433962000000001</v>
      </c>
      <c r="G72" s="30">
        <v>10.377357999999999</v>
      </c>
      <c r="H72" s="30">
        <v>45.283019000000003</v>
      </c>
      <c r="I72" s="30">
        <v>44.339623000000003</v>
      </c>
    </row>
    <row r="73" spans="1:9" x14ac:dyDescent="0.2">
      <c r="A73" s="19" t="s">
        <v>853</v>
      </c>
      <c r="B73" s="20">
        <v>223</v>
      </c>
      <c r="C73" s="20">
        <v>44</v>
      </c>
      <c r="D73" s="20">
        <v>39</v>
      </c>
      <c r="E73" s="20">
        <v>11</v>
      </c>
      <c r="F73" s="20">
        <v>102</v>
      </c>
      <c r="G73" s="20">
        <v>27</v>
      </c>
      <c r="H73" s="20">
        <v>83</v>
      </c>
      <c r="I73" s="20">
        <v>113</v>
      </c>
    </row>
    <row r="74" spans="1:9" x14ac:dyDescent="0.2">
      <c r="A74" s="21" t="s">
        <v>126</v>
      </c>
      <c r="B74" s="30">
        <v>100</v>
      </c>
      <c r="C74" s="30">
        <v>19.730941999999999</v>
      </c>
      <c r="D74" s="30">
        <v>17.488789000000001</v>
      </c>
      <c r="E74" s="30">
        <v>4.9327350000000001</v>
      </c>
      <c r="F74" s="30">
        <v>45.739910000000002</v>
      </c>
      <c r="G74" s="30">
        <v>12.107623</v>
      </c>
      <c r="H74" s="30">
        <v>37.219731000000003</v>
      </c>
      <c r="I74" s="30">
        <v>50.672646</v>
      </c>
    </row>
    <row r="75" spans="1:9" x14ac:dyDescent="0.2">
      <c r="A75" s="19" t="s">
        <v>854</v>
      </c>
      <c r="B75" s="20">
        <v>216</v>
      </c>
      <c r="C75" s="20">
        <v>21</v>
      </c>
      <c r="D75" s="20">
        <v>28</v>
      </c>
      <c r="E75" s="20">
        <v>7</v>
      </c>
      <c r="F75" s="20">
        <v>125</v>
      </c>
      <c r="G75" s="20">
        <v>35</v>
      </c>
      <c r="H75" s="20">
        <v>49</v>
      </c>
      <c r="I75" s="20">
        <v>132</v>
      </c>
    </row>
    <row r="76" spans="1:9" x14ac:dyDescent="0.2">
      <c r="A76" s="21" t="s">
        <v>126</v>
      </c>
      <c r="B76" s="30">
        <v>100</v>
      </c>
      <c r="C76" s="30">
        <v>9.7222220000000004</v>
      </c>
      <c r="D76" s="30">
        <v>12.962963</v>
      </c>
      <c r="E76" s="30">
        <v>3.2407409999999999</v>
      </c>
      <c r="F76" s="30">
        <v>57.870370000000001</v>
      </c>
      <c r="G76" s="30">
        <v>16.203703999999998</v>
      </c>
      <c r="H76" s="30">
        <v>22.685185000000001</v>
      </c>
      <c r="I76" s="30">
        <v>61.111111000000001</v>
      </c>
    </row>
    <row r="77" spans="1:9" x14ac:dyDescent="0.2">
      <c r="A77" s="19" t="s">
        <v>855</v>
      </c>
      <c r="B77" s="20">
        <v>140</v>
      </c>
      <c r="C77" s="20">
        <v>6</v>
      </c>
      <c r="D77" s="20">
        <v>13</v>
      </c>
      <c r="E77" s="20">
        <v>4</v>
      </c>
      <c r="F77" s="20">
        <v>80</v>
      </c>
      <c r="G77" s="20">
        <v>37</v>
      </c>
      <c r="H77" s="20">
        <v>19</v>
      </c>
      <c r="I77" s="20">
        <v>84</v>
      </c>
    </row>
    <row r="78" spans="1:9" x14ac:dyDescent="0.2">
      <c r="A78" s="21" t="s">
        <v>126</v>
      </c>
      <c r="B78" s="30">
        <v>100</v>
      </c>
      <c r="C78" s="30">
        <v>4.2857139999999996</v>
      </c>
      <c r="D78" s="30">
        <v>9.2857140000000005</v>
      </c>
      <c r="E78" s="30">
        <v>2.8571430000000002</v>
      </c>
      <c r="F78" s="30">
        <v>57.142856999999999</v>
      </c>
      <c r="G78" s="30">
        <v>26.428571000000002</v>
      </c>
      <c r="H78" s="30">
        <v>13.571429</v>
      </c>
      <c r="I78" s="30">
        <v>60</v>
      </c>
    </row>
    <row r="79" spans="1:9" x14ac:dyDescent="0.2">
      <c r="A79" s="19" t="s">
        <v>856</v>
      </c>
      <c r="B79" s="20">
        <v>72</v>
      </c>
      <c r="C79" s="20">
        <v>1</v>
      </c>
      <c r="D79" s="20">
        <v>4</v>
      </c>
      <c r="E79" s="20">
        <v>1</v>
      </c>
      <c r="F79" s="20">
        <v>45</v>
      </c>
      <c r="G79" s="20">
        <v>21</v>
      </c>
      <c r="H79" s="20">
        <v>5</v>
      </c>
      <c r="I79" s="20">
        <v>46</v>
      </c>
    </row>
    <row r="80" spans="1:9" x14ac:dyDescent="0.2">
      <c r="A80" s="21" t="s">
        <v>126</v>
      </c>
      <c r="B80" s="30">
        <v>100</v>
      </c>
      <c r="C80" s="30">
        <v>1.388889</v>
      </c>
      <c r="D80" s="30">
        <v>5.5555560000000002</v>
      </c>
      <c r="E80" s="30">
        <v>1.388889</v>
      </c>
      <c r="F80" s="30">
        <v>62.5</v>
      </c>
      <c r="G80" s="30">
        <v>29.166667</v>
      </c>
      <c r="H80" s="30">
        <v>6.9444439999999998</v>
      </c>
      <c r="I80" s="30">
        <v>63.888888999999999</v>
      </c>
    </row>
    <row r="81" spans="1:9" x14ac:dyDescent="0.2">
      <c r="A81" s="19" t="s">
        <v>857</v>
      </c>
      <c r="B81" s="20">
        <v>46</v>
      </c>
      <c r="C81" s="20">
        <v>2</v>
      </c>
      <c r="D81" s="20">
        <v>0</v>
      </c>
      <c r="E81" s="20">
        <v>0</v>
      </c>
      <c r="F81" s="20">
        <v>38</v>
      </c>
      <c r="G81" s="20">
        <v>6</v>
      </c>
      <c r="H81" s="20">
        <v>2</v>
      </c>
      <c r="I81" s="20">
        <v>38</v>
      </c>
    </row>
    <row r="82" spans="1:9" x14ac:dyDescent="0.2">
      <c r="A82" s="21" t="s">
        <v>126</v>
      </c>
      <c r="B82" s="30">
        <v>100</v>
      </c>
      <c r="C82" s="30">
        <v>4.3478260000000004</v>
      </c>
      <c r="D82" s="30">
        <v>0</v>
      </c>
      <c r="E82" s="30">
        <v>0</v>
      </c>
      <c r="F82" s="30">
        <v>82.608695999999995</v>
      </c>
      <c r="G82" s="30">
        <v>13.043478</v>
      </c>
      <c r="H82" s="30">
        <v>4.3478260000000004</v>
      </c>
      <c r="I82" s="30">
        <v>82.608695999999995</v>
      </c>
    </row>
    <row r="83" spans="1:9" x14ac:dyDescent="0.2">
      <c r="A83" s="19" t="s">
        <v>858</v>
      </c>
      <c r="B83" s="20">
        <v>8</v>
      </c>
      <c r="C83" s="20">
        <v>0</v>
      </c>
      <c r="D83" s="20">
        <v>1</v>
      </c>
      <c r="E83" s="20">
        <v>0</v>
      </c>
      <c r="F83" s="20">
        <v>7</v>
      </c>
      <c r="G83" s="20">
        <v>0</v>
      </c>
      <c r="H83" s="20">
        <v>1</v>
      </c>
      <c r="I83" s="20">
        <v>7</v>
      </c>
    </row>
    <row r="84" spans="1:9" x14ac:dyDescent="0.2">
      <c r="A84" s="21" t="s">
        <v>126</v>
      </c>
      <c r="B84" s="30">
        <v>100</v>
      </c>
      <c r="C84" s="30">
        <v>0</v>
      </c>
      <c r="D84" s="30">
        <v>12.5</v>
      </c>
      <c r="E84" s="30">
        <v>0</v>
      </c>
      <c r="F84" s="30">
        <v>87.5</v>
      </c>
      <c r="G84" s="30">
        <v>0</v>
      </c>
      <c r="H84" s="30">
        <v>12.5</v>
      </c>
      <c r="I84" s="30">
        <v>87.5</v>
      </c>
    </row>
    <row r="85" spans="1:9" x14ac:dyDescent="0.2">
      <c r="A85" s="19" t="s">
        <v>859</v>
      </c>
      <c r="B85" s="20">
        <v>435</v>
      </c>
      <c r="C85" s="20">
        <v>97</v>
      </c>
      <c r="D85" s="20">
        <v>82</v>
      </c>
      <c r="E85" s="20">
        <v>32</v>
      </c>
      <c r="F85" s="20">
        <v>175</v>
      </c>
      <c r="G85" s="20">
        <v>49</v>
      </c>
      <c r="H85" s="20">
        <v>179</v>
      </c>
      <c r="I85" s="20">
        <v>207</v>
      </c>
    </row>
    <row r="86" spans="1:9" x14ac:dyDescent="0.2">
      <c r="A86" s="21" t="s">
        <v>126</v>
      </c>
      <c r="B86" s="30">
        <v>100</v>
      </c>
      <c r="C86" s="30">
        <v>22.298850999999999</v>
      </c>
      <c r="D86" s="30">
        <v>18.850574999999999</v>
      </c>
      <c r="E86" s="30">
        <v>7.3563219999999996</v>
      </c>
      <c r="F86" s="30">
        <v>40.229885000000003</v>
      </c>
      <c r="G86" s="30">
        <v>11.264367999999999</v>
      </c>
      <c r="H86" s="30">
        <v>41.149425000000001</v>
      </c>
      <c r="I86" s="30">
        <v>47.586207000000002</v>
      </c>
    </row>
    <row r="87" spans="1:9" x14ac:dyDescent="0.2">
      <c r="A87" s="19" t="s">
        <v>860</v>
      </c>
      <c r="B87" s="20">
        <v>356</v>
      </c>
      <c r="C87" s="20">
        <v>27</v>
      </c>
      <c r="D87" s="20">
        <v>41</v>
      </c>
      <c r="E87" s="20">
        <v>11</v>
      </c>
      <c r="F87" s="20">
        <v>205</v>
      </c>
      <c r="G87" s="20">
        <v>72</v>
      </c>
      <c r="H87" s="20">
        <v>68</v>
      </c>
      <c r="I87" s="20">
        <v>216</v>
      </c>
    </row>
    <row r="88" spans="1:9" x14ac:dyDescent="0.2">
      <c r="A88" s="21" t="s">
        <v>126</v>
      </c>
      <c r="B88" s="30">
        <v>100</v>
      </c>
      <c r="C88" s="30">
        <v>7.5842700000000001</v>
      </c>
      <c r="D88" s="30">
        <v>11.516854</v>
      </c>
      <c r="E88" s="30">
        <v>3.0898880000000002</v>
      </c>
      <c r="F88" s="30">
        <v>57.584269999999997</v>
      </c>
      <c r="G88" s="30">
        <v>20.224719</v>
      </c>
      <c r="H88" s="30">
        <v>19.101123999999999</v>
      </c>
      <c r="I88" s="30">
        <v>60.674157000000001</v>
      </c>
    </row>
    <row r="89" spans="1:9" x14ac:dyDescent="0.2">
      <c r="A89" s="19" t="s">
        <v>861</v>
      </c>
      <c r="B89" s="20">
        <v>917</v>
      </c>
      <c r="C89" s="20">
        <v>127</v>
      </c>
      <c r="D89" s="20">
        <v>128</v>
      </c>
      <c r="E89" s="20">
        <v>44</v>
      </c>
      <c r="F89" s="20">
        <v>470</v>
      </c>
      <c r="G89" s="20">
        <v>148</v>
      </c>
      <c r="H89" s="20">
        <v>255</v>
      </c>
      <c r="I89" s="20">
        <v>514</v>
      </c>
    </row>
    <row r="90" spans="1:9" x14ac:dyDescent="0.2">
      <c r="A90" s="21" t="s">
        <v>126</v>
      </c>
      <c r="B90" s="30">
        <v>100</v>
      </c>
      <c r="C90" s="30">
        <v>13.849508999999999</v>
      </c>
      <c r="D90" s="30">
        <v>13.958561</v>
      </c>
      <c r="E90" s="30">
        <v>4.7982550000000002</v>
      </c>
      <c r="F90" s="30">
        <v>51.254089</v>
      </c>
      <c r="G90" s="30">
        <v>16.139586000000001</v>
      </c>
      <c r="H90" s="30">
        <v>27.808070000000001</v>
      </c>
      <c r="I90" s="30">
        <v>56.052345000000003</v>
      </c>
    </row>
    <row r="91" spans="1:9" x14ac:dyDescent="0.2">
      <c r="A91" s="19" t="s">
        <v>862</v>
      </c>
      <c r="B91" s="20">
        <v>482</v>
      </c>
      <c r="C91" s="20">
        <v>30</v>
      </c>
      <c r="D91" s="20">
        <v>46</v>
      </c>
      <c r="E91" s="20">
        <v>12</v>
      </c>
      <c r="F91" s="20">
        <v>295</v>
      </c>
      <c r="G91" s="20">
        <v>99</v>
      </c>
      <c r="H91" s="20">
        <v>76</v>
      </c>
      <c r="I91" s="20">
        <v>307</v>
      </c>
    </row>
    <row r="92" spans="1:9" x14ac:dyDescent="0.2">
      <c r="A92" s="21" t="s">
        <v>126</v>
      </c>
      <c r="B92" s="30">
        <v>100</v>
      </c>
      <c r="C92" s="30">
        <v>6.2240659999999997</v>
      </c>
      <c r="D92" s="30">
        <v>9.5435680000000005</v>
      </c>
      <c r="E92" s="30">
        <v>2.489627</v>
      </c>
      <c r="F92" s="30">
        <v>61.203319999999998</v>
      </c>
      <c r="G92" s="30">
        <v>20.539418999999999</v>
      </c>
      <c r="H92" s="30">
        <v>15.767635</v>
      </c>
      <c r="I92" s="30">
        <v>63.692945999999999</v>
      </c>
    </row>
    <row r="93" spans="1:9" x14ac:dyDescent="0.2">
      <c r="A93" s="19" t="s">
        <v>863</v>
      </c>
      <c r="B93" s="20">
        <v>126</v>
      </c>
      <c r="C93" s="20">
        <v>3</v>
      </c>
      <c r="D93" s="20">
        <v>5</v>
      </c>
      <c r="E93" s="20">
        <v>1</v>
      </c>
      <c r="F93" s="20">
        <v>90</v>
      </c>
      <c r="G93" s="20">
        <v>27</v>
      </c>
      <c r="H93" s="20">
        <v>8</v>
      </c>
      <c r="I93" s="20">
        <v>91</v>
      </c>
    </row>
    <row r="94" spans="1:9" x14ac:dyDescent="0.2">
      <c r="A94" s="21" t="s">
        <v>126</v>
      </c>
      <c r="B94" s="30">
        <v>100</v>
      </c>
      <c r="C94" s="30">
        <v>2.3809520000000002</v>
      </c>
      <c r="D94" s="30">
        <v>3.9682539999999999</v>
      </c>
      <c r="E94" s="30">
        <v>0.793651</v>
      </c>
      <c r="F94" s="30">
        <v>71.428571000000005</v>
      </c>
      <c r="G94" s="30">
        <v>21.428571000000002</v>
      </c>
      <c r="H94" s="30">
        <v>6.3492059999999997</v>
      </c>
      <c r="I94" s="30">
        <v>72.222222000000002</v>
      </c>
    </row>
    <row r="95" spans="1:9" x14ac:dyDescent="0.2">
      <c r="A95" s="18" t="s">
        <v>866</v>
      </c>
      <c r="B95" s="18"/>
      <c r="C95" s="18"/>
      <c r="D95" s="18"/>
      <c r="E95" s="18"/>
      <c r="F95" s="18"/>
      <c r="G95" s="18"/>
      <c r="H95" s="18"/>
      <c r="I95" s="18"/>
    </row>
    <row r="96" spans="1:9" x14ac:dyDescent="0.2">
      <c r="A96" s="19" t="s">
        <v>130</v>
      </c>
      <c r="B96" s="20">
        <v>151</v>
      </c>
      <c r="C96" s="20">
        <v>26</v>
      </c>
      <c r="D96" s="20">
        <v>23</v>
      </c>
      <c r="E96" s="20">
        <v>7</v>
      </c>
      <c r="F96" s="20">
        <v>79</v>
      </c>
      <c r="G96" s="20">
        <v>16</v>
      </c>
      <c r="H96" s="20">
        <v>49</v>
      </c>
      <c r="I96" s="20">
        <v>86</v>
      </c>
    </row>
    <row r="97" spans="1:9" x14ac:dyDescent="0.2">
      <c r="A97" s="21" t="s">
        <v>126</v>
      </c>
      <c r="B97" s="30">
        <v>100</v>
      </c>
      <c r="C97" s="30">
        <v>17.218543</v>
      </c>
      <c r="D97" s="30">
        <v>15.231788</v>
      </c>
      <c r="E97" s="30">
        <v>4.6357619999999997</v>
      </c>
      <c r="F97" s="30">
        <v>52.317881</v>
      </c>
      <c r="G97" s="30">
        <v>10.596026</v>
      </c>
      <c r="H97" s="30">
        <v>32.450330999999998</v>
      </c>
      <c r="I97" s="30">
        <v>56.953642000000002</v>
      </c>
    </row>
    <row r="98" spans="1:9" x14ac:dyDescent="0.2">
      <c r="A98" s="19" t="s">
        <v>131</v>
      </c>
      <c r="B98" s="20">
        <v>1446</v>
      </c>
      <c r="C98" s="20">
        <v>248</v>
      </c>
      <c r="D98" s="20">
        <v>250</v>
      </c>
      <c r="E98" s="20">
        <v>97</v>
      </c>
      <c r="F98" s="20">
        <v>677</v>
      </c>
      <c r="G98" s="20">
        <v>174</v>
      </c>
      <c r="H98" s="20">
        <v>498</v>
      </c>
      <c r="I98" s="20">
        <v>774</v>
      </c>
    </row>
    <row r="99" spans="1:9" x14ac:dyDescent="0.2">
      <c r="A99" s="21" t="s">
        <v>126</v>
      </c>
      <c r="B99" s="30">
        <v>100</v>
      </c>
      <c r="C99" s="30">
        <v>17.150760999999999</v>
      </c>
      <c r="D99" s="30">
        <v>17.289072999999998</v>
      </c>
      <c r="E99" s="30">
        <v>6.7081600000000003</v>
      </c>
      <c r="F99" s="30">
        <v>46.818810999999997</v>
      </c>
      <c r="G99" s="30">
        <v>12.033194999999999</v>
      </c>
      <c r="H99" s="30">
        <v>34.439833999999998</v>
      </c>
      <c r="I99" s="30">
        <v>53.526971000000003</v>
      </c>
    </row>
    <row r="100" spans="1:9" x14ac:dyDescent="0.2">
      <c r="A100" s="19" t="s">
        <v>392</v>
      </c>
      <c r="B100" s="20">
        <v>150</v>
      </c>
      <c r="C100" s="20">
        <v>22</v>
      </c>
      <c r="D100" s="20">
        <v>17</v>
      </c>
      <c r="E100" s="20">
        <v>16</v>
      </c>
      <c r="F100" s="20">
        <v>75</v>
      </c>
      <c r="G100" s="20">
        <v>20</v>
      </c>
      <c r="H100" s="20">
        <v>39</v>
      </c>
      <c r="I100" s="20">
        <v>91</v>
      </c>
    </row>
    <row r="101" spans="1:9" x14ac:dyDescent="0.2">
      <c r="A101" s="21" t="s">
        <v>126</v>
      </c>
      <c r="B101" s="30">
        <v>100</v>
      </c>
      <c r="C101" s="30">
        <v>14.666667</v>
      </c>
      <c r="D101" s="30">
        <v>11.333333</v>
      </c>
      <c r="E101" s="30">
        <v>10.666667</v>
      </c>
      <c r="F101" s="30">
        <v>50</v>
      </c>
      <c r="G101" s="30">
        <v>13.333333</v>
      </c>
      <c r="H101" s="30">
        <v>26</v>
      </c>
      <c r="I101" s="30">
        <v>60.666666999999997</v>
      </c>
    </row>
    <row r="102" spans="1:9" x14ac:dyDescent="0.2">
      <c r="A102" s="19" t="s">
        <v>132</v>
      </c>
      <c r="B102" s="20">
        <v>372</v>
      </c>
      <c r="C102" s="20">
        <v>33</v>
      </c>
      <c r="D102" s="20">
        <v>36</v>
      </c>
      <c r="E102" s="20">
        <v>12</v>
      </c>
      <c r="F102" s="20">
        <v>232</v>
      </c>
      <c r="G102" s="20">
        <v>59</v>
      </c>
      <c r="H102" s="20">
        <v>69</v>
      </c>
      <c r="I102" s="20">
        <v>244</v>
      </c>
    </row>
    <row r="103" spans="1:9" x14ac:dyDescent="0.2">
      <c r="A103" s="21" t="s">
        <v>126</v>
      </c>
      <c r="B103" s="30">
        <v>100</v>
      </c>
      <c r="C103" s="30">
        <v>8.8709679999999995</v>
      </c>
      <c r="D103" s="30">
        <v>9.6774190000000004</v>
      </c>
      <c r="E103" s="30">
        <v>3.225806</v>
      </c>
      <c r="F103" s="30">
        <v>62.365591000000002</v>
      </c>
      <c r="G103" s="30">
        <v>15.860215</v>
      </c>
      <c r="H103" s="30">
        <v>18.548387000000002</v>
      </c>
      <c r="I103" s="30">
        <v>65.591397999999998</v>
      </c>
    </row>
    <row r="104" spans="1:9" x14ac:dyDescent="0.2">
      <c r="A104" s="19" t="s">
        <v>867</v>
      </c>
      <c r="B104" s="20">
        <v>69</v>
      </c>
      <c r="C104" s="20">
        <v>1</v>
      </c>
      <c r="D104" s="20">
        <v>0</v>
      </c>
      <c r="E104" s="20">
        <v>1</v>
      </c>
      <c r="F104" s="20">
        <v>7</v>
      </c>
      <c r="G104" s="20">
        <v>60</v>
      </c>
      <c r="H104" s="20">
        <v>1</v>
      </c>
      <c r="I104" s="20">
        <v>8</v>
      </c>
    </row>
    <row r="105" spans="1:9" x14ac:dyDescent="0.2">
      <c r="A105" s="21" t="s">
        <v>126</v>
      </c>
      <c r="B105" s="30">
        <v>100</v>
      </c>
      <c r="C105" s="30">
        <v>1.4492750000000001</v>
      </c>
      <c r="D105" s="30">
        <v>0</v>
      </c>
      <c r="E105" s="30">
        <v>1.4492750000000001</v>
      </c>
      <c r="F105" s="30">
        <v>10.144928</v>
      </c>
      <c r="G105" s="30">
        <v>86.956522000000007</v>
      </c>
      <c r="H105" s="30">
        <v>1.4492750000000001</v>
      </c>
      <c r="I105" s="30">
        <v>11.594203</v>
      </c>
    </row>
    <row r="106" spans="1:9" x14ac:dyDescent="0.2">
      <c r="A106" s="18" t="s">
        <v>133</v>
      </c>
      <c r="B106" s="17">
        <v>92</v>
      </c>
      <c r="C106" s="17">
        <v>12</v>
      </c>
      <c r="D106" s="17">
        <v>14</v>
      </c>
      <c r="E106" s="17">
        <v>5</v>
      </c>
      <c r="F106" s="17">
        <v>54</v>
      </c>
      <c r="G106" s="17">
        <v>7</v>
      </c>
      <c r="H106" s="17">
        <v>26</v>
      </c>
      <c r="I106" s="17">
        <v>59</v>
      </c>
    </row>
    <row r="107" spans="1:9" x14ac:dyDescent="0.2">
      <c r="A107" s="21" t="s">
        <v>126</v>
      </c>
      <c r="B107" s="30">
        <v>100</v>
      </c>
      <c r="C107" s="30">
        <v>13.043478</v>
      </c>
      <c r="D107" s="30">
        <v>15.217390999999999</v>
      </c>
      <c r="E107" s="30">
        <v>5.4347830000000004</v>
      </c>
      <c r="F107" s="30">
        <v>58.695652000000003</v>
      </c>
      <c r="G107" s="30">
        <v>7.6086960000000001</v>
      </c>
      <c r="H107" s="30">
        <v>28.260870000000001</v>
      </c>
      <c r="I107" s="30">
        <v>64.130435000000006</v>
      </c>
    </row>
    <row r="108" spans="1:9" x14ac:dyDescent="0.2">
      <c r="A108" s="19" t="s">
        <v>134</v>
      </c>
      <c r="B108" s="20">
        <v>813</v>
      </c>
      <c r="C108" s="20">
        <v>117</v>
      </c>
      <c r="D108" s="20">
        <v>130</v>
      </c>
      <c r="E108" s="20">
        <v>58</v>
      </c>
      <c r="F108" s="20">
        <v>403</v>
      </c>
      <c r="G108" s="20">
        <v>105</v>
      </c>
      <c r="H108" s="20">
        <v>247</v>
      </c>
      <c r="I108" s="20">
        <v>461</v>
      </c>
    </row>
    <row r="109" spans="1:9" x14ac:dyDescent="0.2">
      <c r="A109" s="21" t="s">
        <v>126</v>
      </c>
      <c r="B109" s="30">
        <v>100</v>
      </c>
      <c r="C109" s="30">
        <v>14.391144000000001</v>
      </c>
      <c r="D109" s="30">
        <v>15.990159999999999</v>
      </c>
      <c r="E109" s="30">
        <v>7.1340709999999996</v>
      </c>
      <c r="F109" s="30">
        <v>49.569496000000001</v>
      </c>
      <c r="G109" s="30">
        <v>12.915129</v>
      </c>
      <c r="H109" s="30">
        <v>30.381304</v>
      </c>
      <c r="I109" s="30">
        <v>56.703567</v>
      </c>
    </row>
    <row r="110" spans="1:9" x14ac:dyDescent="0.2">
      <c r="A110" s="19" t="s">
        <v>393</v>
      </c>
      <c r="B110" s="20">
        <v>65</v>
      </c>
      <c r="C110" s="20">
        <v>12</v>
      </c>
      <c r="D110" s="20">
        <v>4</v>
      </c>
      <c r="E110" s="20">
        <v>5</v>
      </c>
      <c r="F110" s="20">
        <v>37</v>
      </c>
      <c r="G110" s="20">
        <v>7</v>
      </c>
      <c r="H110" s="20">
        <v>16</v>
      </c>
      <c r="I110" s="20">
        <v>42</v>
      </c>
    </row>
    <row r="111" spans="1:9" x14ac:dyDescent="0.2">
      <c r="A111" s="21" t="s">
        <v>126</v>
      </c>
      <c r="B111" s="30">
        <v>100</v>
      </c>
      <c r="C111" s="30">
        <v>18.461538000000001</v>
      </c>
      <c r="D111" s="30">
        <v>6.1538459999999997</v>
      </c>
      <c r="E111" s="30">
        <v>7.6923079999999997</v>
      </c>
      <c r="F111" s="30">
        <v>56.923076999999999</v>
      </c>
      <c r="G111" s="30">
        <v>10.769231</v>
      </c>
      <c r="H111" s="30">
        <v>24.615385</v>
      </c>
      <c r="I111" s="30">
        <v>64.615385000000003</v>
      </c>
    </row>
    <row r="112" spans="1:9" x14ac:dyDescent="0.2">
      <c r="A112" s="19" t="s">
        <v>135</v>
      </c>
      <c r="B112" s="20">
        <v>83</v>
      </c>
      <c r="C112" s="20">
        <v>6</v>
      </c>
      <c r="D112" s="20">
        <v>7</v>
      </c>
      <c r="E112" s="20">
        <v>1</v>
      </c>
      <c r="F112" s="20">
        <v>56</v>
      </c>
      <c r="G112" s="20">
        <v>13</v>
      </c>
      <c r="H112" s="20">
        <v>13</v>
      </c>
      <c r="I112" s="20">
        <v>57</v>
      </c>
    </row>
    <row r="113" spans="1:9" x14ac:dyDescent="0.2">
      <c r="A113" s="21" t="s">
        <v>126</v>
      </c>
      <c r="B113" s="30">
        <v>100</v>
      </c>
      <c r="C113" s="30">
        <v>7.2289159999999999</v>
      </c>
      <c r="D113" s="30">
        <v>8.4337350000000004</v>
      </c>
      <c r="E113" s="30">
        <v>1.2048190000000001</v>
      </c>
      <c r="F113" s="30">
        <v>67.469880000000003</v>
      </c>
      <c r="G113" s="30">
        <v>15.662651</v>
      </c>
      <c r="H113" s="30">
        <v>15.662651</v>
      </c>
      <c r="I113" s="30">
        <v>68.674699000000004</v>
      </c>
    </row>
    <row r="114" spans="1:9" x14ac:dyDescent="0.2">
      <c r="A114" s="19" t="s">
        <v>868</v>
      </c>
      <c r="B114" s="20">
        <v>39</v>
      </c>
      <c r="C114" s="20">
        <v>1</v>
      </c>
      <c r="D114" s="20">
        <v>0</v>
      </c>
      <c r="E114" s="20">
        <v>0</v>
      </c>
      <c r="F114" s="20">
        <v>3</v>
      </c>
      <c r="G114" s="20">
        <v>35</v>
      </c>
      <c r="H114" s="20">
        <v>1</v>
      </c>
      <c r="I114" s="20">
        <v>3</v>
      </c>
    </row>
    <row r="115" spans="1:9" x14ac:dyDescent="0.2">
      <c r="A115" s="21" t="s">
        <v>126</v>
      </c>
      <c r="B115" s="30">
        <v>100</v>
      </c>
      <c r="C115" s="30">
        <v>2.5641029999999998</v>
      </c>
      <c r="D115" s="30">
        <v>0</v>
      </c>
      <c r="E115" s="30">
        <v>0</v>
      </c>
      <c r="F115" s="30">
        <v>7.6923079999999997</v>
      </c>
      <c r="G115" s="30">
        <v>89.743589999999998</v>
      </c>
      <c r="H115" s="30">
        <v>2.5641029999999998</v>
      </c>
      <c r="I115" s="30">
        <v>7.6923079999999997</v>
      </c>
    </row>
    <row r="116" spans="1:9" x14ac:dyDescent="0.2">
      <c r="A116" s="18" t="s">
        <v>136</v>
      </c>
      <c r="B116" s="17">
        <v>59</v>
      </c>
      <c r="C116" s="17">
        <v>14</v>
      </c>
      <c r="D116" s="17">
        <v>9</v>
      </c>
      <c r="E116" s="17">
        <v>2</v>
      </c>
      <c r="F116" s="17">
        <v>25</v>
      </c>
      <c r="G116" s="17">
        <v>9</v>
      </c>
      <c r="H116" s="17">
        <v>23</v>
      </c>
      <c r="I116" s="17">
        <v>27</v>
      </c>
    </row>
    <row r="117" spans="1:9" x14ac:dyDescent="0.2">
      <c r="A117" s="21" t="s">
        <v>126</v>
      </c>
      <c r="B117" s="30">
        <v>100</v>
      </c>
      <c r="C117" s="30">
        <v>23.728814</v>
      </c>
      <c r="D117" s="30">
        <v>15.254237</v>
      </c>
      <c r="E117" s="30">
        <v>3.389831</v>
      </c>
      <c r="F117" s="30">
        <v>42.372881</v>
      </c>
      <c r="G117" s="30">
        <v>15.254237</v>
      </c>
      <c r="H117" s="30">
        <v>38.983051000000003</v>
      </c>
      <c r="I117" s="30">
        <v>45.762712000000001</v>
      </c>
    </row>
    <row r="118" spans="1:9" x14ac:dyDescent="0.2">
      <c r="A118" s="19" t="s">
        <v>134</v>
      </c>
      <c r="B118" s="20">
        <v>632</v>
      </c>
      <c r="C118" s="20">
        <v>130</v>
      </c>
      <c r="D118" s="20">
        <v>120</v>
      </c>
      <c r="E118" s="20">
        <v>39</v>
      </c>
      <c r="F118" s="20">
        <v>274</v>
      </c>
      <c r="G118" s="20">
        <v>69</v>
      </c>
      <c r="H118" s="20">
        <v>250</v>
      </c>
      <c r="I118" s="20">
        <v>313</v>
      </c>
    </row>
    <row r="119" spans="1:9" x14ac:dyDescent="0.2">
      <c r="A119" s="21" t="s">
        <v>126</v>
      </c>
      <c r="B119" s="30">
        <v>100</v>
      </c>
      <c r="C119" s="30">
        <v>20.56962</v>
      </c>
      <c r="D119" s="30">
        <v>18.987342000000002</v>
      </c>
      <c r="E119" s="30">
        <v>6.1708860000000003</v>
      </c>
      <c r="F119" s="30">
        <v>43.354430000000001</v>
      </c>
      <c r="G119" s="30">
        <v>10.917721999999999</v>
      </c>
      <c r="H119" s="30">
        <v>39.556961999999999</v>
      </c>
      <c r="I119" s="30">
        <v>49.525315999999997</v>
      </c>
    </row>
    <row r="120" spans="1:9" x14ac:dyDescent="0.2">
      <c r="A120" s="19" t="s">
        <v>393</v>
      </c>
      <c r="B120" s="20">
        <v>85</v>
      </c>
      <c r="C120" s="20">
        <v>10</v>
      </c>
      <c r="D120" s="20">
        <v>13</v>
      </c>
      <c r="E120" s="20">
        <v>11</v>
      </c>
      <c r="F120" s="20">
        <v>38</v>
      </c>
      <c r="G120" s="20">
        <v>13</v>
      </c>
      <c r="H120" s="20">
        <v>23</v>
      </c>
      <c r="I120" s="20">
        <v>49</v>
      </c>
    </row>
    <row r="121" spans="1:9" x14ac:dyDescent="0.2">
      <c r="A121" s="21" t="s">
        <v>126</v>
      </c>
      <c r="B121" s="30">
        <v>100</v>
      </c>
      <c r="C121" s="30">
        <v>11.764706</v>
      </c>
      <c r="D121" s="30">
        <v>15.294117999999999</v>
      </c>
      <c r="E121" s="30">
        <v>12.941176</v>
      </c>
      <c r="F121" s="30">
        <v>44.705882000000003</v>
      </c>
      <c r="G121" s="30">
        <v>15.294117999999999</v>
      </c>
      <c r="H121" s="30">
        <v>27.058824000000001</v>
      </c>
      <c r="I121" s="30">
        <v>57.647058999999999</v>
      </c>
    </row>
    <row r="122" spans="1:9" x14ac:dyDescent="0.2">
      <c r="A122" s="19" t="s">
        <v>135</v>
      </c>
      <c r="B122" s="20">
        <v>289</v>
      </c>
      <c r="C122" s="20">
        <v>27</v>
      </c>
      <c r="D122" s="20">
        <v>29</v>
      </c>
      <c r="E122" s="20">
        <v>11</v>
      </c>
      <c r="F122" s="20">
        <v>176</v>
      </c>
      <c r="G122" s="20">
        <v>46</v>
      </c>
      <c r="H122" s="20">
        <v>56</v>
      </c>
      <c r="I122" s="20">
        <v>187</v>
      </c>
    </row>
    <row r="123" spans="1:9" x14ac:dyDescent="0.2">
      <c r="A123" s="21" t="s">
        <v>126</v>
      </c>
      <c r="B123" s="30">
        <v>100</v>
      </c>
      <c r="C123" s="30">
        <v>9.3425609999999999</v>
      </c>
      <c r="D123" s="30">
        <v>10.034602</v>
      </c>
      <c r="E123" s="30">
        <v>3.8062279999999999</v>
      </c>
      <c r="F123" s="30">
        <v>60.899653999999998</v>
      </c>
      <c r="G123" s="30">
        <v>15.916955</v>
      </c>
      <c r="H123" s="30">
        <v>19.377162999999999</v>
      </c>
      <c r="I123" s="30">
        <v>64.705882000000003</v>
      </c>
    </row>
    <row r="124" spans="1:9" x14ac:dyDescent="0.2">
      <c r="A124" s="19" t="s">
        <v>868</v>
      </c>
      <c r="B124" s="20">
        <v>30</v>
      </c>
      <c r="C124" s="20">
        <v>0</v>
      </c>
      <c r="D124" s="20">
        <v>0</v>
      </c>
      <c r="E124" s="20">
        <v>1</v>
      </c>
      <c r="F124" s="20">
        <v>4</v>
      </c>
      <c r="G124" s="20">
        <v>25</v>
      </c>
      <c r="H124" s="20">
        <v>0</v>
      </c>
      <c r="I124" s="20">
        <v>5</v>
      </c>
    </row>
    <row r="125" spans="1:9" x14ac:dyDescent="0.2">
      <c r="A125" s="21" t="s">
        <v>126</v>
      </c>
      <c r="B125" s="30">
        <v>100</v>
      </c>
      <c r="C125" s="30">
        <v>0</v>
      </c>
      <c r="D125" s="30">
        <v>0</v>
      </c>
      <c r="E125" s="30">
        <v>3.3333330000000001</v>
      </c>
      <c r="F125" s="30">
        <v>13.333333</v>
      </c>
      <c r="G125" s="30">
        <v>83.333332999999996</v>
      </c>
      <c r="H125" s="30">
        <v>0</v>
      </c>
      <c r="I125" s="30">
        <v>16.666667</v>
      </c>
    </row>
    <row r="126" spans="1:9" x14ac:dyDescent="0.2">
      <c r="A126" s="18" t="s">
        <v>869</v>
      </c>
      <c r="B126" s="18"/>
      <c r="C126" s="18"/>
      <c r="D126" s="18"/>
      <c r="E126" s="18"/>
      <c r="F126" s="18"/>
      <c r="G126" s="18"/>
      <c r="H126" s="18"/>
      <c r="I126" s="18"/>
    </row>
    <row r="127" spans="1:9" x14ac:dyDescent="0.2">
      <c r="A127" s="19" t="s">
        <v>870</v>
      </c>
      <c r="B127" s="20">
        <v>366</v>
      </c>
      <c r="C127" s="20">
        <v>47</v>
      </c>
      <c r="D127" s="20">
        <v>50</v>
      </c>
      <c r="E127" s="20">
        <v>16</v>
      </c>
      <c r="F127" s="20">
        <v>208</v>
      </c>
      <c r="G127" s="20">
        <v>45</v>
      </c>
      <c r="H127" s="20">
        <v>97</v>
      </c>
      <c r="I127" s="20">
        <v>224</v>
      </c>
    </row>
    <row r="128" spans="1:9" x14ac:dyDescent="0.2">
      <c r="A128" s="21" t="s">
        <v>126</v>
      </c>
      <c r="B128" s="30">
        <v>100</v>
      </c>
      <c r="C128" s="30">
        <v>12.841530000000001</v>
      </c>
      <c r="D128" s="30">
        <v>13.661201999999999</v>
      </c>
      <c r="E128" s="30">
        <v>4.3715849999999996</v>
      </c>
      <c r="F128" s="30">
        <v>56.830601000000001</v>
      </c>
      <c r="G128" s="30">
        <v>12.295082000000001</v>
      </c>
      <c r="H128" s="30">
        <v>26.502732000000002</v>
      </c>
      <c r="I128" s="30">
        <v>61.202185999999998</v>
      </c>
    </row>
    <row r="129" spans="1:9" x14ac:dyDescent="0.2">
      <c r="A129" s="19" t="s">
        <v>871</v>
      </c>
      <c r="B129" s="20">
        <v>1212</v>
      </c>
      <c r="C129" s="20">
        <v>212</v>
      </c>
      <c r="D129" s="20">
        <v>211</v>
      </c>
      <c r="E129" s="20">
        <v>79</v>
      </c>
      <c r="F129" s="20">
        <v>568</v>
      </c>
      <c r="G129" s="20">
        <v>142</v>
      </c>
      <c r="H129" s="20">
        <v>423</v>
      </c>
      <c r="I129" s="20">
        <v>647</v>
      </c>
    </row>
    <row r="130" spans="1:9" x14ac:dyDescent="0.2">
      <c r="A130" s="21" t="s">
        <v>126</v>
      </c>
      <c r="B130" s="30">
        <v>100</v>
      </c>
      <c r="C130" s="30">
        <v>17.491748999999999</v>
      </c>
      <c r="D130" s="30">
        <v>17.409241000000002</v>
      </c>
      <c r="E130" s="30">
        <v>6.5181519999999997</v>
      </c>
      <c r="F130" s="30">
        <v>46.864685999999999</v>
      </c>
      <c r="G130" s="30">
        <v>11.716172</v>
      </c>
      <c r="H130" s="30">
        <v>34.90099</v>
      </c>
      <c r="I130" s="30">
        <v>53.382838</v>
      </c>
    </row>
    <row r="131" spans="1:9" x14ac:dyDescent="0.2">
      <c r="A131" s="19" t="s">
        <v>137</v>
      </c>
      <c r="B131" s="20">
        <v>112</v>
      </c>
      <c r="C131" s="20">
        <v>27</v>
      </c>
      <c r="D131" s="20">
        <v>23</v>
      </c>
      <c r="E131" s="20">
        <v>7</v>
      </c>
      <c r="F131" s="20">
        <v>48</v>
      </c>
      <c r="G131" s="20">
        <v>7</v>
      </c>
      <c r="H131" s="20">
        <v>50</v>
      </c>
      <c r="I131" s="20">
        <v>55</v>
      </c>
    </row>
    <row r="132" spans="1:9" x14ac:dyDescent="0.2">
      <c r="A132" s="21" t="s">
        <v>126</v>
      </c>
      <c r="B132" s="30">
        <v>100</v>
      </c>
      <c r="C132" s="30">
        <v>24.107143000000001</v>
      </c>
      <c r="D132" s="30">
        <v>20.535713999999999</v>
      </c>
      <c r="E132" s="30">
        <v>6.25</v>
      </c>
      <c r="F132" s="30">
        <v>42.857143000000001</v>
      </c>
      <c r="G132" s="30">
        <v>6.25</v>
      </c>
      <c r="H132" s="30">
        <v>44.642856999999999</v>
      </c>
      <c r="I132" s="30">
        <v>49.107143000000001</v>
      </c>
    </row>
    <row r="133" spans="1:9" x14ac:dyDescent="0.2">
      <c r="A133" s="19" t="s">
        <v>138</v>
      </c>
      <c r="B133" s="20">
        <v>673</v>
      </c>
      <c r="C133" s="20">
        <v>111</v>
      </c>
      <c r="D133" s="20">
        <v>95</v>
      </c>
      <c r="E133" s="20">
        <v>52</v>
      </c>
      <c r="F133" s="20">
        <v>343</v>
      </c>
      <c r="G133" s="20">
        <v>72</v>
      </c>
      <c r="H133" s="20">
        <v>206</v>
      </c>
      <c r="I133" s="20">
        <v>395</v>
      </c>
    </row>
    <row r="134" spans="1:9" x14ac:dyDescent="0.2">
      <c r="A134" s="21" t="s">
        <v>126</v>
      </c>
      <c r="B134" s="30">
        <v>100</v>
      </c>
      <c r="C134" s="30">
        <v>16.493314000000002</v>
      </c>
      <c r="D134" s="30">
        <v>14.115899000000001</v>
      </c>
      <c r="E134" s="30">
        <v>7.7265969999999999</v>
      </c>
      <c r="F134" s="30">
        <v>50.965825000000002</v>
      </c>
      <c r="G134" s="30">
        <v>10.698366</v>
      </c>
      <c r="H134" s="30">
        <v>30.609211999999999</v>
      </c>
      <c r="I134" s="30">
        <v>58.692422000000001</v>
      </c>
    </row>
    <row r="135" spans="1:9" x14ac:dyDescent="0.2">
      <c r="A135" s="19" t="s">
        <v>872</v>
      </c>
      <c r="B135" s="20">
        <v>75</v>
      </c>
      <c r="C135" s="20">
        <v>9</v>
      </c>
      <c r="D135" s="20">
        <v>14</v>
      </c>
      <c r="E135" s="20">
        <v>3</v>
      </c>
      <c r="F135" s="20">
        <v>42</v>
      </c>
      <c r="G135" s="20">
        <v>7</v>
      </c>
      <c r="H135" s="20">
        <v>23</v>
      </c>
      <c r="I135" s="20">
        <v>45</v>
      </c>
    </row>
    <row r="136" spans="1:9" x14ac:dyDescent="0.2">
      <c r="A136" s="21" t="s">
        <v>126</v>
      </c>
      <c r="B136" s="30">
        <v>100</v>
      </c>
      <c r="C136" s="30">
        <v>12</v>
      </c>
      <c r="D136" s="30">
        <v>18.666667</v>
      </c>
      <c r="E136" s="30">
        <v>4</v>
      </c>
      <c r="F136" s="30">
        <v>56</v>
      </c>
      <c r="G136" s="30">
        <v>9.3333329999999997</v>
      </c>
      <c r="H136" s="30">
        <v>30.666667</v>
      </c>
      <c r="I136" s="30">
        <v>60</v>
      </c>
    </row>
    <row r="137" spans="1:9" x14ac:dyDescent="0.2">
      <c r="A137" s="19" t="s">
        <v>873</v>
      </c>
      <c r="B137" s="20">
        <v>178</v>
      </c>
      <c r="C137" s="20">
        <v>16</v>
      </c>
      <c r="D137" s="20">
        <v>13</v>
      </c>
      <c r="E137" s="20">
        <v>9</v>
      </c>
      <c r="F137" s="20">
        <v>55</v>
      </c>
      <c r="G137" s="20">
        <v>85</v>
      </c>
      <c r="H137" s="20">
        <v>29</v>
      </c>
      <c r="I137" s="20">
        <v>64</v>
      </c>
    </row>
    <row r="138" spans="1:9" x14ac:dyDescent="0.2">
      <c r="A138" s="21" t="s">
        <v>126</v>
      </c>
      <c r="B138" s="30">
        <v>100</v>
      </c>
      <c r="C138" s="30">
        <v>8.9887639999999998</v>
      </c>
      <c r="D138" s="30">
        <v>7.3033710000000003</v>
      </c>
      <c r="E138" s="30">
        <v>5.0561800000000003</v>
      </c>
      <c r="F138" s="30">
        <v>30.898876000000001</v>
      </c>
      <c r="G138" s="30">
        <v>47.752808999999999</v>
      </c>
      <c r="H138" s="30">
        <v>16.292134999999998</v>
      </c>
      <c r="I138" s="30">
        <v>35.955055999999999</v>
      </c>
    </row>
    <row r="139" spans="1:9" x14ac:dyDescent="0.2">
      <c r="A139" s="19" t="s">
        <v>1441</v>
      </c>
      <c r="B139" s="20">
        <v>1644</v>
      </c>
      <c r="C139" s="20">
        <v>267</v>
      </c>
      <c r="D139" s="20">
        <v>263</v>
      </c>
      <c r="E139" s="20">
        <v>108</v>
      </c>
      <c r="F139" s="20">
        <v>807</v>
      </c>
      <c r="G139" s="20">
        <v>199</v>
      </c>
      <c r="H139" s="20">
        <v>530</v>
      </c>
      <c r="I139" s="20">
        <v>915</v>
      </c>
    </row>
    <row r="140" spans="1:9" x14ac:dyDescent="0.2">
      <c r="A140" s="21" t="s">
        <v>126</v>
      </c>
      <c r="B140" s="30">
        <v>100</v>
      </c>
      <c r="C140" s="30">
        <v>16.240876</v>
      </c>
      <c r="D140" s="30">
        <v>15.997567</v>
      </c>
      <c r="E140" s="30">
        <v>6.5693429999999999</v>
      </c>
      <c r="F140" s="30">
        <v>49.087591000000003</v>
      </c>
      <c r="G140" s="30">
        <v>12.104623</v>
      </c>
      <c r="H140" s="30">
        <v>32.238442999999997</v>
      </c>
      <c r="I140" s="30">
        <v>55.656934</v>
      </c>
    </row>
    <row r="141" spans="1:9" x14ac:dyDescent="0.2">
      <c r="A141" s="18" t="s">
        <v>874</v>
      </c>
      <c r="B141" s="18"/>
      <c r="C141" s="18"/>
      <c r="D141" s="18"/>
      <c r="E141" s="18"/>
      <c r="F141" s="18"/>
      <c r="G141" s="18"/>
      <c r="H141" s="18"/>
      <c r="I141" s="18"/>
    </row>
    <row r="142" spans="1:9" x14ac:dyDescent="0.2">
      <c r="A142" s="21" t="s">
        <v>875</v>
      </c>
      <c r="B142" s="34">
        <v>366</v>
      </c>
      <c r="C142" s="34">
        <v>47</v>
      </c>
      <c r="D142" s="34">
        <v>50</v>
      </c>
      <c r="E142" s="34">
        <v>16</v>
      </c>
      <c r="F142" s="34">
        <v>208</v>
      </c>
      <c r="G142" s="34">
        <v>45</v>
      </c>
      <c r="H142" s="34">
        <v>97</v>
      </c>
      <c r="I142" s="34">
        <v>224</v>
      </c>
    </row>
    <row r="143" spans="1:9" x14ac:dyDescent="0.2">
      <c r="A143" s="21" t="s">
        <v>126</v>
      </c>
      <c r="B143" s="30">
        <v>100</v>
      </c>
      <c r="C143" s="30">
        <v>12.841530000000001</v>
      </c>
      <c r="D143" s="30">
        <v>13.661201999999999</v>
      </c>
      <c r="E143" s="30">
        <v>4.3715849999999996</v>
      </c>
      <c r="F143" s="30">
        <v>56.830601000000001</v>
      </c>
      <c r="G143" s="30">
        <v>12.295082000000001</v>
      </c>
      <c r="H143" s="30">
        <v>26.502732000000002</v>
      </c>
      <c r="I143" s="30">
        <v>61.202185999999998</v>
      </c>
    </row>
    <row r="144" spans="1:9" x14ac:dyDescent="0.2">
      <c r="A144" s="21" t="s">
        <v>876</v>
      </c>
      <c r="B144" s="34">
        <v>954</v>
      </c>
      <c r="C144" s="34">
        <v>151</v>
      </c>
      <c r="D144" s="34">
        <v>158</v>
      </c>
      <c r="E144" s="34">
        <v>64</v>
      </c>
      <c r="F144" s="34">
        <v>463</v>
      </c>
      <c r="G144" s="34">
        <v>118</v>
      </c>
      <c r="H144" s="34">
        <v>309</v>
      </c>
      <c r="I144" s="34">
        <v>527</v>
      </c>
    </row>
    <row r="145" spans="1:9" x14ac:dyDescent="0.2">
      <c r="A145" s="21" t="s">
        <v>126</v>
      </c>
      <c r="B145" s="30">
        <v>100</v>
      </c>
      <c r="C145" s="30">
        <v>15.828092</v>
      </c>
      <c r="D145" s="30">
        <v>16.561845000000002</v>
      </c>
      <c r="E145" s="30">
        <v>6.7085949999999999</v>
      </c>
      <c r="F145" s="30">
        <v>48.532494999999997</v>
      </c>
      <c r="G145" s="30">
        <v>12.368973</v>
      </c>
      <c r="H145" s="30">
        <v>32.389937000000003</v>
      </c>
      <c r="I145" s="30">
        <v>55.24109</v>
      </c>
    </row>
    <row r="146" spans="1:9" x14ac:dyDescent="0.2">
      <c r="A146" s="19" t="s">
        <v>877</v>
      </c>
      <c r="B146" s="20">
        <v>345</v>
      </c>
      <c r="C146" s="20">
        <v>67</v>
      </c>
      <c r="D146" s="20">
        <v>60</v>
      </c>
      <c r="E146" s="20">
        <v>25</v>
      </c>
      <c r="F146" s="20">
        <v>164</v>
      </c>
      <c r="G146" s="20">
        <v>29</v>
      </c>
      <c r="H146" s="20">
        <v>127</v>
      </c>
      <c r="I146" s="20">
        <v>189</v>
      </c>
    </row>
    <row r="147" spans="1:9" x14ac:dyDescent="0.2">
      <c r="A147" s="21" t="s">
        <v>126</v>
      </c>
      <c r="B147" s="30">
        <v>100</v>
      </c>
      <c r="C147" s="30">
        <v>19.420290000000001</v>
      </c>
      <c r="D147" s="30">
        <v>17.391304000000002</v>
      </c>
      <c r="E147" s="30">
        <v>7.2463769999999998</v>
      </c>
      <c r="F147" s="30">
        <v>47.536231999999998</v>
      </c>
      <c r="G147" s="30">
        <v>8.4057969999999997</v>
      </c>
      <c r="H147" s="30">
        <v>36.811593999999999</v>
      </c>
      <c r="I147" s="30">
        <v>54.782609000000001</v>
      </c>
    </row>
    <row r="148" spans="1:9" x14ac:dyDescent="0.2">
      <c r="A148" s="19" t="s">
        <v>878</v>
      </c>
      <c r="B148" s="20">
        <v>141</v>
      </c>
      <c r="C148" s="20">
        <v>23</v>
      </c>
      <c r="D148" s="20">
        <v>20</v>
      </c>
      <c r="E148" s="20">
        <v>9</v>
      </c>
      <c r="F148" s="20">
        <v>73</v>
      </c>
      <c r="G148" s="20">
        <v>16</v>
      </c>
      <c r="H148" s="20">
        <v>43</v>
      </c>
      <c r="I148" s="20">
        <v>82</v>
      </c>
    </row>
    <row r="149" spans="1:9" x14ac:dyDescent="0.2">
      <c r="A149" s="21" t="s">
        <v>126</v>
      </c>
      <c r="B149" s="30">
        <v>100</v>
      </c>
      <c r="C149" s="30">
        <v>16.312056999999999</v>
      </c>
      <c r="D149" s="30">
        <v>14.184397000000001</v>
      </c>
      <c r="E149" s="30">
        <v>6.3829789999999997</v>
      </c>
      <c r="F149" s="30">
        <v>51.773049999999998</v>
      </c>
      <c r="G149" s="30">
        <v>11.347518000000001</v>
      </c>
      <c r="H149" s="30">
        <v>30.496454</v>
      </c>
      <c r="I149" s="30">
        <v>58.156027999999999</v>
      </c>
    </row>
    <row r="150" spans="1:9" x14ac:dyDescent="0.2">
      <c r="A150" s="19" t="s">
        <v>879</v>
      </c>
      <c r="B150" s="20">
        <v>56</v>
      </c>
      <c r="C150" s="20">
        <v>11</v>
      </c>
      <c r="D150" s="20">
        <v>9</v>
      </c>
      <c r="E150" s="20">
        <v>3</v>
      </c>
      <c r="F150" s="20">
        <v>29</v>
      </c>
      <c r="G150" s="20">
        <v>4</v>
      </c>
      <c r="H150" s="20">
        <v>20</v>
      </c>
      <c r="I150" s="20">
        <v>32</v>
      </c>
    </row>
    <row r="151" spans="1:9" x14ac:dyDescent="0.2">
      <c r="A151" s="21" t="s">
        <v>126</v>
      </c>
      <c r="B151" s="30">
        <v>100</v>
      </c>
      <c r="C151" s="30">
        <v>19.642856999999999</v>
      </c>
      <c r="D151" s="30">
        <v>16.071428999999998</v>
      </c>
      <c r="E151" s="30">
        <v>5.3571429999999998</v>
      </c>
      <c r="F151" s="30">
        <v>51.785713999999999</v>
      </c>
      <c r="G151" s="30">
        <v>7.1428570000000002</v>
      </c>
      <c r="H151" s="30">
        <v>35.714286000000001</v>
      </c>
      <c r="I151" s="30">
        <v>57.142856999999999</v>
      </c>
    </row>
    <row r="152" spans="1:9" x14ac:dyDescent="0.2">
      <c r="A152" s="19" t="s">
        <v>880</v>
      </c>
      <c r="B152" s="20">
        <v>48</v>
      </c>
      <c r="C152" s="20">
        <v>10</v>
      </c>
      <c r="D152" s="20">
        <v>5</v>
      </c>
      <c r="E152" s="20">
        <v>1</v>
      </c>
      <c r="F152" s="20">
        <v>24</v>
      </c>
      <c r="G152" s="20">
        <v>8</v>
      </c>
      <c r="H152" s="20">
        <v>15</v>
      </c>
      <c r="I152" s="20">
        <v>25</v>
      </c>
    </row>
    <row r="153" spans="1:9" x14ac:dyDescent="0.2">
      <c r="A153" s="21" t="s">
        <v>126</v>
      </c>
      <c r="B153" s="30">
        <v>100</v>
      </c>
      <c r="C153" s="30">
        <v>20.833333</v>
      </c>
      <c r="D153" s="30">
        <v>10.416667</v>
      </c>
      <c r="E153" s="30">
        <v>2.0833330000000001</v>
      </c>
      <c r="F153" s="30">
        <v>50</v>
      </c>
      <c r="G153" s="30">
        <v>16.666667</v>
      </c>
      <c r="H153" s="30">
        <v>31.25</v>
      </c>
      <c r="I153" s="30">
        <v>52.083333000000003</v>
      </c>
    </row>
    <row r="154" spans="1:9" x14ac:dyDescent="0.2">
      <c r="A154" s="19" t="s">
        <v>881</v>
      </c>
      <c r="B154" s="20">
        <v>20</v>
      </c>
      <c r="C154" s="20">
        <v>1</v>
      </c>
      <c r="D154" s="20">
        <v>3</v>
      </c>
      <c r="E154" s="20">
        <v>4</v>
      </c>
      <c r="F154" s="20">
        <v>8</v>
      </c>
      <c r="G154" s="20">
        <v>4</v>
      </c>
      <c r="H154" s="20">
        <v>4</v>
      </c>
      <c r="I154" s="20">
        <v>12</v>
      </c>
    </row>
    <row r="155" spans="1:9" x14ac:dyDescent="0.2">
      <c r="A155" s="21" t="s">
        <v>126</v>
      </c>
      <c r="B155" s="30">
        <v>100</v>
      </c>
      <c r="C155" s="30">
        <v>5</v>
      </c>
      <c r="D155" s="30">
        <v>15</v>
      </c>
      <c r="E155" s="30">
        <v>20</v>
      </c>
      <c r="F155" s="30">
        <v>40</v>
      </c>
      <c r="G155" s="30">
        <v>20</v>
      </c>
      <c r="H155" s="30">
        <v>20</v>
      </c>
      <c r="I155" s="30">
        <v>60</v>
      </c>
    </row>
    <row r="156" spans="1:9" x14ac:dyDescent="0.2">
      <c r="A156" s="19" t="s">
        <v>882</v>
      </c>
      <c r="B156" s="20">
        <v>4</v>
      </c>
      <c r="C156" s="20">
        <v>0</v>
      </c>
      <c r="D156" s="20">
        <v>0</v>
      </c>
      <c r="E156" s="20">
        <v>0</v>
      </c>
      <c r="F156" s="20">
        <v>4</v>
      </c>
      <c r="G156" s="20">
        <v>0</v>
      </c>
      <c r="H156" s="20">
        <v>0</v>
      </c>
      <c r="I156" s="20">
        <v>4</v>
      </c>
    </row>
    <row r="157" spans="1:9" x14ac:dyDescent="0.2">
      <c r="A157" s="21" t="s">
        <v>126</v>
      </c>
      <c r="B157" s="30">
        <v>100</v>
      </c>
      <c r="C157" s="30">
        <v>0</v>
      </c>
      <c r="D157" s="30">
        <v>0</v>
      </c>
      <c r="E157" s="30">
        <v>0</v>
      </c>
      <c r="F157" s="30">
        <v>100</v>
      </c>
      <c r="G157" s="30">
        <v>0</v>
      </c>
      <c r="H157" s="30">
        <v>0</v>
      </c>
      <c r="I157" s="30">
        <v>100</v>
      </c>
    </row>
    <row r="158" spans="1:9" x14ac:dyDescent="0.2">
      <c r="A158" s="19" t="s">
        <v>883</v>
      </c>
      <c r="B158" s="20">
        <v>2</v>
      </c>
      <c r="C158" s="20">
        <v>1</v>
      </c>
      <c r="D158" s="20">
        <v>0</v>
      </c>
      <c r="E158" s="20">
        <v>0</v>
      </c>
      <c r="F158" s="20">
        <v>1</v>
      </c>
      <c r="G158" s="20">
        <v>0</v>
      </c>
      <c r="H158" s="20">
        <v>1</v>
      </c>
      <c r="I158" s="20">
        <v>1</v>
      </c>
    </row>
    <row r="159" spans="1:9" x14ac:dyDescent="0.2">
      <c r="A159" s="21" t="s">
        <v>126</v>
      </c>
      <c r="B159" s="30">
        <v>100</v>
      </c>
      <c r="C159" s="30">
        <v>50</v>
      </c>
      <c r="D159" s="30">
        <v>0</v>
      </c>
      <c r="E159" s="30">
        <v>0</v>
      </c>
      <c r="F159" s="30">
        <v>50</v>
      </c>
      <c r="G159" s="30">
        <v>0</v>
      </c>
      <c r="H159" s="30">
        <v>50</v>
      </c>
      <c r="I159" s="30">
        <v>50</v>
      </c>
    </row>
    <row r="160" spans="1:9" x14ac:dyDescent="0.2">
      <c r="A160" s="19" t="s">
        <v>884</v>
      </c>
      <c r="B160" s="20">
        <v>2</v>
      </c>
      <c r="C160" s="20">
        <v>0</v>
      </c>
      <c r="D160" s="20">
        <v>0</v>
      </c>
      <c r="E160" s="20">
        <v>0</v>
      </c>
      <c r="F160" s="20">
        <v>2</v>
      </c>
      <c r="G160" s="20">
        <v>0</v>
      </c>
      <c r="H160" s="20">
        <v>0</v>
      </c>
      <c r="I160" s="20">
        <v>2</v>
      </c>
    </row>
    <row r="161" spans="1:9" x14ac:dyDescent="0.2">
      <c r="A161" s="21" t="s">
        <v>126</v>
      </c>
      <c r="B161" s="30">
        <v>100</v>
      </c>
      <c r="C161" s="30">
        <v>0</v>
      </c>
      <c r="D161" s="30">
        <v>0</v>
      </c>
      <c r="E161" s="30">
        <v>0</v>
      </c>
      <c r="F161" s="30">
        <v>100</v>
      </c>
      <c r="G161" s="30">
        <v>0</v>
      </c>
      <c r="H161" s="30">
        <v>0</v>
      </c>
      <c r="I161" s="30">
        <v>100</v>
      </c>
    </row>
    <row r="162" spans="1:9" x14ac:dyDescent="0.2">
      <c r="A162" s="19" t="s">
        <v>873</v>
      </c>
      <c r="B162" s="20">
        <v>250</v>
      </c>
      <c r="C162" s="20">
        <v>19</v>
      </c>
      <c r="D162" s="20">
        <v>21</v>
      </c>
      <c r="E162" s="20">
        <v>11</v>
      </c>
      <c r="F162" s="20">
        <v>94</v>
      </c>
      <c r="G162" s="20">
        <v>105</v>
      </c>
      <c r="H162" s="20">
        <v>40</v>
      </c>
      <c r="I162" s="20">
        <v>105</v>
      </c>
    </row>
    <row r="163" spans="1:9" x14ac:dyDescent="0.2">
      <c r="A163" s="21" t="s">
        <v>126</v>
      </c>
      <c r="B163" s="30">
        <v>100</v>
      </c>
      <c r="C163" s="30">
        <v>7.6</v>
      </c>
      <c r="D163" s="30">
        <v>8.4</v>
      </c>
      <c r="E163" s="30">
        <v>4.4000000000000004</v>
      </c>
      <c r="F163" s="30">
        <v>37.6</v>
      </c>
      <c r="G163" s="30">
        <v>42</v>
      </c>
      <c r="H163" s="30">
        <v>16</v>
      </c>
      <c r="I163" s="30">
        <v>42</v>
      </c>
    </row>
    <row r="164" spans="1:9" x14ac:dyDescent="0.2">
      <c r="A164" s="18" t="s">
        <v>885</v>
      </c>
      <c r="B164" s="18"/>
      <c r="C164" s="18"/>
      <c r="D164" s="18"/>
      <c r="E164" s="18"/>
      <c r="F164" s="18"/>
      <c r="G164" s="18"/>
      <c r="H164" s="18"/>
      <c r="I164" s="18"/>
    </row>
    <row r="165" spans="1:9" x14ac:dyDescent="0.2">
      <c r="A165" s="19" t="s">
        <v>886</v>
      </c>
      <c r="B165" s="20">
        <v>1712</v>
      </c>
      <c r="C165" s="20">
        <v>253</v>
      </c>
      <c r="D165" s="20">
        <v>263</v>
      </c>
      <c r="E165" s="20">
        <v>109</v>
      </c>
      <c r="F165" s="20">
        <v>877</v>
      </c>
      <c r="G165" s="20">
        <v>210</v>
      </c>
      <c r="H165" s="20">
        <v>516</v>
      </c>
      <c r="I165" s="20">
        <v>986</v>
      </c>
    </row>
    <row r="166" spans="1:9" x14ac:dyDescent="0.2">
      <c r="A166" s="21" t="s">
        <v>126</v>
      </c>
      <c r="B166" s="30">
        <v>100</v>
      </c>
      <c r="C166" s="30">
        <v>14.778036999999999</v>
      </c>
      <c r="D166" s="30">
        <v>15.36215</v>
      </c>
      <c r="E166" s="30">
        <v>6.366822</v>
      </c>
      <c r="F166" s="30">
        <v>51.226635999999999</v>
      </c>
      <c r="G166" s="30">
        <v>12.266355000000001</v>
      </c>
      <c r="H166" s="30">
        <v>30.140187000000001</v>
      </c>
      <c r="I166" s="30">
        <v>57.593457999999998</v>
      </c>
    </row>
    <row r="167" spans="1:9" x14ac:dyDescent="0.2">
      <c r="A167" s="19" t="s">
        <v>139</v>
      </c>
      <c r="B167" s="20">
        <v>76</v>
      </c>
      <c r="C167" s="20">
        <v>21</v>
      </c>
      <c r="D167" s="20">
        <v>16</v>
      </c>
      <c r="E167" s="20">
        <v>8</v>
      </c>
      <c r="F167" s="20">
        <v>25</v>
      </c>
      <c r="G167" s="20">
        <v>6</v>
      </c>
      <c r="H167" s="20">
        <v>37</v>
      </c>
      <c r="I167" s="20">
        <v>33</v>
      </c>
    </row>
    <row r="168" spans="1:9" x14ac:dyDescent="0.2">
      <c r="A168" s="21" t="s">
        <v>126</v>
      </c>
      <c r="B168" s="30">
        <v>100</v>
      </c>
      <c r="C168" s="30">
        <v>27.631578999999999</v>
      </c>
      <c r="D168" s="30">
        <v>21.052631999999999</v>
      </c>
      <c r="E168" s="30">
        <v>10.526316</v>
      </c>
      <c r="F168" s="30">
        <v>32.894736999999999</v>
      </c>
      <c r="G168" s="30">
        <v>7.8947370000000001</v>
      </c>
      <c r="H168" s="30">
        <v>48.684210999999998</v>
      </c>
      <c r="I168" s="30">
        <v>43.421053000000001</v>
      </c>
    </row>
    <row r="169" spans="1:9" x14ac:dyDescent="0.2">
      <c r="A169" s="19" t="s">
        <v>887</v>
      </c>
      <c r="B169" s="20">
        <v>59</v>
      </c>
      <c r="C169" s="20">
        <v>10</v>
      </c>
      <c r="D169" s="20">
        <v>10</v>
      </c>
      <c r="E169" s="20">
        <v>3</v>
      </c>
      <c r="F169" s="20">
        <v>24</v>
      </c>
      <c r="G169" s="20">
        <v>12</v>
      </c>
      <c r="H169" s="20">
        <v>20</v>
      </c>
      <c r="I169" s="20">
        <v>27</v>
      </c>
    </row>
    <row r="170" spans="1:9" x14ac:dyDescent="0.2">
      <c r="A170" s="21" t="s">
        <v>126</v>
      </c>
      <c r="B170" s="30">
        <v>100</v>
      </c>
      <c r="C170" s="30">
        <v>16.949152999999999</v>
      </c>
      <c r="D170" s="30">
        <v>16.949152999999999</v>
      </c>
      <c r="E170" s="30">
        <v>5.084746</v>
      </c>
      <c r="F170" s="30">
        <v>40.677965999999998</v>
      </c>
      <c r="G170" s="30">
        <v>20.338982999999999</v>
      </c>
      <c r="H170" s="30">
        <v>33.898305000000001</v>
      </c>
      <c r="I170" s="30">
        <v>45.762712000000001</v>
      </c>
    </row>
    <row r="171" spans="1:9" x14ac:dyDescent="0.2">
      <c r="A171" s="19" t="s">
        <v>140</v>
      </c>
      <c r="B171" s="20">
        <v>194</v>
      </c>
      <c r="C171" s="20">
        <v>34</v>
      </c>
      <c r="D171" s="20">
        <v>32</v>
      </c>
      <c r="E171" s="20">
        <v>10</v>
      </c>
      <c r="F171" s="20">
        <v>92</v>
      </c>
      <c r="G171" s="20">
        <v>26</v>
      </c>
      <c r="H171" s="20">
        <v>66</v>
      </c>
      <c r="I171" s="20">
        <v>102</v>
      </c>
    </row>
    <row r="172" spans="1:9" x14ac:dyDescent="0.2">
      <c r="A172" s="21" t="s">
        <v>126</v>
      </c>
      <c r="B172" s="30">
        <v>100</v>
      </c>
      <c r="C172" s="30">
        <v>17.525773000000001</v>
      </c>
      <c r="D172" s="30">
        <v>16.494845000000002</v>
      </c>
      <c r="E172" s="30">
        <v>5.1546390000000004</v>
      </c>
      <c r="F172" s="30">
        <v>47.42268</v>
      </c>
      <c r="G172" s="30">
        <v>13.402062000000001</v>
      </c>
      <c r="H172" s="30">
        <v>34.020619000000003</v>
      </c>
      <c r="I172" s="30">
        <v>52.57732</v>
      </c>
    </row>
    <row r="173" spans="1:9" x14ac:dyDescent="0.2">
      <c r="A173" s="19" t="s">
        <v>141</v>
      </c>
      <c r="B173" s="20">
        <v>16</v>
      </c>
      <c r="C173" s="20">
        <v>4</v>
      </c>
      <c r="D173" s="20">
        <v>2</v>
      </c>
      <c r="E173" s="20">
        <v>0</v>
      </c>
      <c r="F173" s="20">
        <v>7</v>
      </c>
      <c r="G173" s="20">
        <v>3</v>
      </c>
      <c r="H173" s="20">
        <v>6</v>
      </c>
      <c r="I173" s="20">
        <v>7</v>
      </c>
    </row>
    <row r="174" spans="1:9" x14ac:dyDescent="0.2">
      <c r="A174" s="21" t="s">
        <v>126</v>
      </c>
      <c r="B174" s="30">
        <v>100</v>
      </c>
      <c r="C174" s="30">
        <v>25</v>
      </c>
      <c r="D174" s="30">
        <v>12.5</v>
      </c>
      <c r="E174" s="30">
        <v>0</v>
      </c>
      <c r="F174" s="30">
        <v>43.75</v>
      </c>
      <c r="G174" s="30">
        <v>18.75</v>
      </c>
      <c r="H174" s="30">
        <v>37.5</v>
      </c>
      <c r="I174" s="30">
        <v>43.75</v>
      </c>
    </row>
    <row r="175" spans="1:9" x14ac:dyDescent="0.2">
      <c r="A175" s="19" t="s">
        <v>849</v>
      </c>
      <c r="B175" s="20">
        <v>46</v>
      </c>
      <c r="C175" s="20">
        <v>7</v>
      </c>
      <c r="D175" s="20">
        <v>1</v>
      </c>
      <c r="E175" s="20">
        <v>3</v>
      </c>
      <c r="F175" s="20">
        <v>30</v>
      </c>
      <c r="G175" s="20">
        <v>5</v>
      </c>
      <c r="H175" s="20">
        <v>8</v>
      </c>
      <c r="I175" s="20">
        <v>33</v>
      </c>
    </row>
    <row r="176" spans="1:9" x14ac:dyDescent="0.2">
      <c r="A176" s="21" t="s">
        <v>126</v>
      </c>
      <c r="B176" s="30">
        <v>100</v>
      </c>
      <c r="C176" s="30">
        <v>15.217390999999999</v>
      </c>
      <c r="D176" s="30">
        <v>2.1739130000000002</v>
      </c>
      <c r="E176" s="30">
        <v>6.5217390000000002</v>
      </c>
      <c r="F176" s="30">
        <v>65.217391000000006</v>
      </c>
      <c r="G176" s="30">
        <v>10.869565</v>
      </c>
      <c r="H176" s="30">
        <v>17.391304000000002</v>
      </c>
      <c r="I176" s="30">
        <v>71.739130000000003</v>
      </c>
    </row>
    <row r="177" spans="1:9" x14ac:dyDescent="0.2">
      <c r="A177" s="19" t="s">
        <v>873</v>
      </c>
      <c r="B177" s="20">
        <v>85</v>
      </c>
      <c r="C177" s="20">
        <v>1</v>
      </c>
      <c r="D177" s="20">
        <v>2</v>
      </c>
      <c r="E177" s="20">
        <v>0</v>
      </c>
      <c r="F177" s="20">
        <v>15</v>
      </c>
      <c r="G177" s="20">
        <v>67</v>
      </c>
      <c r="H177" s="20">
        <v>3</v>
      </c>
      <c r="I177" s="20">
        <v>15</v>
      </c>
    </row>
    <row r="178" spans="1:9" x14ac:dyDescent="0.2">
      <c r="A178" s="21" t="s">
        <v>126</v>
      </c>
      <c r="B178" s="30">
        <v>100</v>
      </c>
      <c r="C178" s="30">
        <v>1.176471</v>
      </c>
      <c r="D178" s="30">
        <v>2.3529409999999999</v>
      </c>
      <c r="E178" s="30">
        <v>0</v>
      </c>
      <c r="F178" s="30">
        <v>17.647058999999999</v>
      </c>
      <c r="G178" s="30">
        <v>78.823528999999994</v>
      </c>
      <c r="H178" s="30">
        <v>3.5294120000000002</v>
      </c>
      <c r="I178" s="30">
        <v>17.647058999999999</v>
      </c>
    </row>
    <row r="179" spans="1:9" x14ac:dyDescent="0.2">
      <c r="A179" s="18" t="s">
        <v>888</v>
      </c>
      <c r="B179" s="18"/>
      <c r="C179" s="18"/>
      <c r="D179" s="18"/>
      <c r="E179" s="18"/>
      <c r="F179" s="18"/>
      <c r="G179" s="18"/>
      <c r="H179" s="18"/>
      <c r="I179" s="18"/>
    </row>
    <row r="180" spans="1:9" x14ac:dyDescent="0.2">
      <c r="A180" s="19" t="s">
        <v>889</v>
      </c>
      <c r="B180" s="20">
        <v>1212</v>
      </c>
      <c r="C180" s="20">
        <v>209</v>
      </c>
      <c r="D180" s="20">
        <v>224</v>
      </c>
      <c r="E180" s="20">
        <v>88</v>
      </c>
      <c r="F180" s="20">
        <v>590</v>
      </c>
      <c r="G180" s="20">
        <v>101</v>
      </c>
      <c r="H180" s="20">
        <v>433</v>
      </c>
      <c r="I180" s="20">
        <v>678</v>
      </c>
    </row>
    <row r="181" spans="1:9" x14ac:dyDescent="0.2">
      <c r="A181" s="21" t="s">
        <v>126</v>
      </c>
      <c r="B181" s="30">
        <v>100</v>
      </c>
      <c r="C181" s="30">
        <v>17.244223999999999</v>
      </c>
      <c r="D181" s="30">
        <v>18.481847999999999</v>
      </c>
      <c r="E181" s="30">
        <v>7.260726</v>
      </c>
      <c r="F181" s="30">
        <v>48.679867999999999</v>
      </c>
      <c r="G181" s="30">
        <v>8.3333329999999997</v>
      </c>
      <c r="H181" s="30">
        <v>35.726073</v>
      </c>
      <c r="I181" s="30">
        <v>55.940593999999997</v>
      </c>
    </row>
    <row r="182" spans="1:9" x14ac:dyDescent="0.2">
      <c r="A182" s="19" t="s">
        <v>890</v>
      </c>
      <c r="B182" s="20">
        <v>24</v>
      </c>
      <c r="C182" s="20">
        <v>5</v>
      </c>
      <c r="D182" s="20">
        <v>7</v>
      </c>
      <c r="E182" s="20">
        <v>2</v>
      </c>
      <c r="F182" s="20">
        <v>7</v>
      </c>
      <c r="G182" s="20">
        <v>3</v>
      </c>
      <c r="H182" s="20">
        <v>12</v>
      </c>
      <c r="I182" s="20">
        <v>9</v>
      </c>
    </row>
    <row r="183" spans="1:9" x14ac:dyDescent="0.2">
      <c r="A183" s="21" t="s">
        <v>126</v>
      </c>
      <c r="B183" s="30">
        <v>100</v>
      </c>
      <c r="C183" s="30">
        <v>20.833333</v>
      </c>
      <c r="D183" s="30">
        <v>29.166667</v>
      </c>
      <c r="E183" s="30">
        <v>8.3333329999999997</v>
      </c>
      <c r="F183" s="30">
        <v>29.166667</v>
      </c>
      <c r="G183" s="30">
        <v>12.5</v>
      </c>
      <c r="H183" s="30">
        <v>50</v>
      </c>
      <c r="I183" s="30">
        <v>37.5</v>
      </c>
    </row>
    <row r="184" spans="1:9" x14ac:dyDescent="0.2">
      <c r="A184" s="19" t="s">
        <v>891</v>
      </c>
      <c r="B184" s="20">
        <v>76</v>
      </c>
      <c r="C184" s="20">
        <v>19</v>
      </c>
      <c r="D184" s="20">
        <v>9</v>
      </c>
      <c r="E184" s="20">
        <v>4</v>
      </c>
      <c r="F184" s="20">
        <v>35</v>
      </c>
      <c r="G184" s="20">
        <v>9</v>
      </c>
      <c r="H184" s="20">
        <v>28</v>
      </c>
      <c r="I184" s="20">
        <v>39</v>
      </c>
    </row>
    <row r="185" spans="1:9" x14ac:dyDescent="0.2">
      <c r="A185" s="21" t="s">
        <v>126</v>
      </c>
      <c r="B185" s="30">
        <v>100</v>
      </c>
      <c r="C185" s="30">
        <v>25</v>
      </c>
      <c r="D185" s="30">
        <v>11.842105</v>
      </c>
      <c r="E185" s="30">
        <v>5.2631579999999998</v>
      </c>
      <c r="F185" s="30">
        <v>46.052632000000003</v>
      </c>
      <c r="G185" s="30">
        <v>11.842105</v>
      </c>
      <c r="H185" s="30">
        <v>36.842104999999997</v>
      </c>
      <c r="I185" s="30">
        <v>51.315789000000002</v>
      </c>
    </row>
    <row r="186" spans="1:9" x14ac:dyDescent="0.2">
      <c r="A186" s="19" t="s">
        <v>892</v>
      </c>
      <c r="B186" s="20">
        <v>43</v>
      </c>
      <c r="C186" s="20">
        <v>5</v>
      </c>
      <c r="D186" s="20">
        <v>11</v>
      </c>
      <c r="E186" s="20">
        <v>5</v>
      </c>
      <c r="F186" s="20">
        <v>17</v>
      </c>
      <c r="G186" s="20">
        <v>5</v>
      </c>
      <c r="H186" s="20">
        <v>16</v>
      </c>
      <c r="I186" s="20">
        <v>22</v>
      </c>
    </row>
    <row r="187" spans="1:9" x14ac:dyDescent="0.2">
      <c r="A187" s="21" t="s">
        <v>126</v>
      </c>
      <c r="B187" s="30">
        <v>100</v>
      </c>
      <c r="C187" s="30">
        <v>11.627907</v>
      </c>
      <c r="D187" s="30">
        <v>25.581395000000001</v>
      </c>
      <c r="E187" s="30">
        <v>11.627907</v>
      </c>
      <c r="F187" s="30">
        <v>39.534883999999998</v>
      </c>
      <c r="G187" s="30">
        <v>11.627907</v>
      </c>
      <c r="H187" s="30">
        <v>37.209302000000001</v>
      </c>
      <c r="I187" s="30">
        <v>51.162790999999999</v>
      </c>
    </row>
    <row r="188" spans="1:9" x14ac:dyDescent="0.2">
      <c r="A188" s="19" t="s">
        <v>893</v>
      </c>
      <c r="B188" s="20">
        <v>14</v>
      </c>
      <c r="C188" s="20">
        <v>4</v>
      </c>
      <c r="D188" s="20">
        <v>4</v>
      </c>
      <c r="E188" s="20">
        <v>2</v>
      </c>
      <c r="F188" s="20">
        <v>2</v>
      </c>
      <c r="G188" s="20">
        <v>2</v>
      </c>
      <c r="H188" s="20">
        <v>8</v>
      </c>
      <c r="I188" s="20">
        <v>4</v>
      </c>
    </row>
    <row r="189" spans="1:9" x14ac:dyDescent="0.2">
      <c r="A189" s="21" t="s">
        <v>126</v>
      </c>
      <c r="B189" s="30">
        <v>100</v>
      </c>
      <c r="C189" s="30">
        <v>28.571428999999998</v>
      </c>
      <c r="D189" s="30">
        <v>28.571428999999998</v>
      </c>
      <c r="E189" s="30">
        <v>14.285714</v>
      </c>
      <c r="F189" s="30">
        <v>14.285714</v>
      </c>
      <c r="G189" s="30">
        <v>14.285714</v>
      </c>
      <c r="H189" s="30">
        <v>57.142856999999999</v>
      </c>
      <c r="I189" s="30">
        <v>28.571428999999998</v>
      </c>
    </row>
    <row r="190" spans="1:9" x14ac:dyDescent="0.2">
      <c r="A190" s="19" t="s">
        <v>894</v>
      </c>
      <c r="B190" s="20">
        <v>5</v>
      </c>
      <c r="C190" s="20">
        <v>0</v>
      </c>
      <c r="D190" s="20">
        <v>2</v>
      </c>
      <c r="E190" s="20">
        <v>1</v>
      </c>
      <c r="F190" s="20">
        <v>1</v>
      </c>
      <c r="G190" s="20">
        <v>1</v>
      </c>
      <c r="H190" s="20">
        <v>2</v>
      </c>
      <c r="I190" s="20">
        <v>2</v>
      </c>
    </row>
    <row r="191" spans="1:9" x14ac:dyDescent="0.2">
      <c r="A191" s="21" t="s">
        <v>126</v>
      </c>
      <c r="B191" s="30">
        <v>100</v>
      </c>
      <c r="C191" s="30">
        <v>0</v>
      </c>
      <c r="D191" s="30">
        <v>40</v>
      </c>
      <c r="E191" s="30">
        <v>20</v>
      </c>
      <c r="F191" s="30">
        <v>20</v>
      </c>
      <c r="G191" s="30">
        <v>20</v>
      </c>
      <c r="H191" s="30">
        <v>40</v>
      </c>
      <c r="I191" s="30">
        <v>40</v>
      </c>
    </row>
    <row r="192" spans="1:9" x14ac:dyDescent="0.2">
      <c r="A192" s="19" t="s">
        <v>873</v>
      </c>
      <c r="B192" s="20">
        <v>414</v>
      </c>
      <c r="C192" s="20">
        <v>32</v>
      </c>
      <c r="D192" s="20">
        <v>22</v>
      </c>
      <c r="E192" s="20">
        <v>15</v>
      </c>
      <c r="F192" s="20">
        <v>250</v>
      </c>
      <c r="G192" s="20">
        <v>95</v>
      </c>
      <c r="H192" s="20">
        <v>54</v>
      </c>
      <c r="I192" s="20">
        <v>265</v>
      </c>
    </row>
    <row r="193" spans="1:9" x14ac:dyDescent="0.2">
      <c r="A193" s="21" t="s">
        <v>126</v>
      </c>
      <c r="B193" s="30">
        <v>100</v>
      </c>
      <c r="C193" s="30">
        <v>7.7294689999999999</v>
      </c>
      <c r="D193" s="30">
        <v>5.3140099999999997</v>
      </c>
      <c r="E193" s="30">
        <v>3.6231879999999999</v>
      </c>
      <c r="F193" s="30">
        <v>60.386473000000002</v>
      </c>
      <c r="G193" s="30">
        <v>22.946860000000001</v>
      </c>
      <c r="H193" s="30">
        <v>13.043478</v>
      </c>
      <c r="I193" s="30">
        <v>64.009662000000006</v>
      </c>
    </row>
    <row r="194" spans="1:9" x14ac:dyDescent="0.2">
      <c r="A194" s="18" t="s">
        <v>895</v>
      </c>
      <c r="B194" s="18"/>
      <c r="C194" s="18"/>
      <c r="D194" s="18"/>
      <c r="E194" s="18"/>
      <c r="F194" s="18"/>
      <c r="G194" s="18"/>
      <c r="H194" s="18"/>
      <c r="I194" s="18"/>
    </row>
    <row r="195" spans="1:9" x14ac:dyDescent="0.2">
      <c r="A195" s="19" t="s">
        <v>889</v>
      </c>
      <c r="B195" s="20">
        <v>13</v>
      </c>
      <c r="C195" s="20">
        <v>1</v>
      </c>
      <c r="D195" s="20">
        <v>0</v>
      </c>
      <c r="E195" s="20">
        <v>1</v>
      </c>
      <c r="F195" s="20">
        <v>9</v>
      </c>
      <c r="G195" s="20">
        <v>2</v>
      </c>
      <c r="H195" s="20">
        <v>1</v>
      </c>
      <c r="I195" s="20">
        <v>10</v>
      </c>
    </row>
    <row r="196" spans="1:9" x14ac:dyDescent="0.2">
      <c r="A196" s="21" t="s">
        <v>126</v>
      </c>
      <c r="B196" s="30">
        <v>100</v>
      </c>
      <c r="C196" s="30">
        <v>7.6923079999999997</v>
      </c>
      <c r="D196" s="30">
        <v>0</v>
      </c>
      <c r="E196" s="30">
        <v>7.6923079999999997</v>
      </c>
      <c r="F196" s="30">
        <v>69.230768999999995</v>
      </c>
      <c r="G196" s="30">
        <v>15.384615</v>
      </c>
      <c r="H196" s="30">
        <v>7.6923079999999997</v>
      </c>
      <c r="I196" s="30">
        <v>76.923077000000006</v>
      </c>
    </row>
    <row r="197" spans="1:9" x14ac:dyDescent="0.2">
      <c r="A197" s="19" t="s">
        <v>890</v>
      </c>
      <c r="B197" s="20">
        <v>89</v>
      </c>
      <c r="C197" s="20">
        <v>21</v>
      </c>
      <c r="D197" s="20">
        <v>8</v>
      </c>
      <c r="E197" s="20">
        <v>4</v>
      </c>
      <c r="F197" s="20">
        <v>46</v>
      </c>
      <c r="G197" s="20">
        <v>10</v>
      </c>
      <c r="H197" s="20">
        <v>29</v>
      </c>
      <c r="I197" s="20">
        <v>50</v>
      </c>
    </row>
    <row r="198" spans="1:9" x14ac:dyDescent="0.2">
      <c r="A198" s="21" t="s">
        <v>126</v>
      </c>
      <c r="B198" s="30">
        <v>100</v>
      </c>
      <c r="C198" s="30">
        <v>23.595506</v>
      </c>
      <c r="D198" s="30">
        <v>8.9887639999999998</v>
      </c>
      <c r="E198" s="30">
        <v>4.4943819999999999</v>
      </c>
      <c r="F198" s="30">
        <v>51.685392999999998</v>
      </c>
      <c r="G198" s="30">
        <v>11.235955000000001</v>
      </c>
      <c r="H198" s="30">
        <v>32.584269999999997</v>
      </c>
      <c r="I198" s="30">
        <v>56.179774999999999</v>
      </c>
    </row>
    <row r="199" spans="1:9" x14ac:dyDescent="0.2">
      <c r="A199" s="19" t="s">
        <v>891</v>
      </c>
      <c r="B199" s="20">
        <v>143</v>
      </c>
      <c r="C199" s="20">
        <v>26</v>
      </c>
      <c r="D199" s="20">
        <v>27</v>
      </c>
      <c r="E199" s="20">
        <v>6</v>
      </c>
      <c r="F199" s="20">
        <v>61</v>
      </c>
      <c r="G199" s="20">
        <v>23</v>
      </c>
      <c r="H199" s="20">
        <v>53</v>
      </c>
      <c r="I199" s="20">
        <v>67</v>
      </c>
    </row>
    <row r="200" spans="1:9" x14ac:dyDescent="0.2">
      <c r="A200" s="21" t="s">
        <v>126</v>
      </c>
      <c r="B200" s="30">
        <v>100</v>
      </c>
      <c r="C200" s="30">
        <v>18.181818</v>
      </c>
      <c r="D200" s="30">
        <v>18.881119000000002</v>
      </c>
      <c r="E200" s="30">
        <v>4.1958039999999999</v>
      </c>
      <c r="F200" s="30">
        <v>42.657342999999997</v>
      </c>
      <c r="G200" s="30">
        <v>16.083915999999999</v>
      </c>
      <c r="H200" s="30">
        <v>37.062936999999998</v>
      </c>
      <c r="I200" s="30">
        <v>46.853147</v>
      </c>
    </row>
    <row r="201" spans="1:9" ht="11.15" customHeight="1" x14ac:dyDescent="0.2">
      <c r="A201" s="19" t="s">
        <v>892</v>
      </c>
      <c r="B201" s="20">
        <v>27</v>
      </c>
      <c r="C201" s="20">
        <v>5</v>
      </c>
      <c r="D201" s="20">
        <v>6</v>
      </c>
      <c r="E201" s="20">
        <v>2</v>
      </c>
      <c r="F201" s="20">
        <v>11</v>
      </c>
      <c r="G201" s="20">
        <v>3</v>
      </c>
      <c r="H201" s="20">
        <v>11</v>
      </c>
      <c r="I201" s="20">
        <v>13</v>
      </c>
    </row>
    <row r="202" spans="1:9" ht="11.15" customHeight="1" x14ac:dyDescent="0.2">
      <c r="A202" s="21" t="s">
        <v>126</v>
      </c>
      <c r="B202" s="30">
        <v>100</v>
      </c>
      <c r="C202" s="30">
        <v>18.518519000000001</v>
      </c>
      <c r="D202" s="30">
        <v>22.222221999999999</v>
      </c>
      <c r="E202" s="30">
        <v>7.4074070000000001</v>
      </c>
      <c r="F202" s="30">
        <v>40.740741</v>
      </c>
      <c r="G202" s="30">
        <v>11.111110999999999</v>
      </c>
      <c r="H202" s="30">
        <v>40.740741</v>
      </c>
      <c r="I202" s="30">
        <v>48.148147999999999</v>
      </c>
    </row>
    <row r="203" spans="1:9" ht="11.15" customHeight="1" x14ac:dyDescent="0.2">
      <c r="A203" s="19" t="s">
        <v>893</v>
      </c>
      <c r="B203" s="20">
        <v>5</v>
      </c>
      <c r="C203" s="20">
        <v>0</v>
      </c>
      <c r="D203" s="20">
        <v>1</v>
      </c>
      <c r="E203" s="20">
        <v>2</v>
      </c>
      <c r="F203" s="20">
        <v>2</v>
      </c>
      <c r="G203" s="20">
        <v>0</v>
      </c>
      <c r="H203" s="20">
        <v>1</v>
      </c>
      <c r="I203" s="20">
        <v>4</v>
      </c>
    </row>
    <row r="204" spans="1:9" ht="11.15" customHeight="1" x14ac:dyDescent="0.2">
      <c r="A204" s="21" t="s">
        <v>126</v>
      </c>
      <c r="B204" s="30">
        <v>100</v>
      </c>
      <c r="C204" s="30">
        <v>0</v>
      </c>
      <c r="D204" s="30">
        <v>20</v>
      </c>
      <c r="E204" s="30">
        <v>40</v>
      </c>
      <c r="F204" s="30">
        <v>40</v>
      </c>
      <c r="G204" s="30">
        <v>0</v>
      </c>
      <c r="H204" s="30">
        <v>20</v>
      </c>
      <c r="I204" s="30">
        <v>80</v>
      </c>
    </row>
    <row r="205" spans="1:9" ht="11.15" customHeight="1" x14ac:dyDescent="0.2">
      <c r="A205" s="19" t="s">
        <v>894</v>
      </c>
      <c r="B205" s="20">
        <v>10</v>
      </c>
      <c r="C205" s="20">
        <v>2</v>
      </c>
      <c r="D205" s="20">
        <v>1</v>
      </c>
      <c r="E205" s="20">
        <v>0</v>
      </c>
      <c r="F205" s="20">
        <v>5</v>
      </c>
      <c r="G205" s="20">
        <v>2</v>
      </c>
      <c r="H205" s="20">
        <v>3</v>
      </c>
      <c r="I205" s="20">
        <v>5</v>
      </c>
    </row>
    <row r="206" spans="1:9" ht="11.15" customHeight="1" x14ac:dyDescent="0.2">
      <c r="A206" s="21" t="s">
        <v>126</v>
      </c>
      <c r="B206" s="30">
        <v>100</v>
      </c>
      <c r="C206" s="30">
        <v>20</v>
      </c>
      <c r="D206" s="30">
        <v>10</v>
      </c>
      <c r="E206" s="30">
        <v>0</v>
      </c>
      <c r="F206" s="30">
        <v>50</v>
      </c>
      <c r="G206" s="30">
        <v>20</v>
      </c>
      <c r="H206" s="30">
        <v>30</v>
      </c>
      <c r="I206" s="30">
        <v>50</v>
      </c>
    </row>
    <row r="207" spans="1:9" ht="11.15" customHeight="1" x14ac:dyDescent="0.2">
      <c r="A207" s="19" t="s">
        <v>873</v>
      </c>
      <c r="B207" s="20">
        <v>28</v>
      </c>
      <c r="C207" s="20">
        <v>0</v>
      </c>
      <c r="D207" s="20">
        <v>2</v>
      </c>
      <c r="E207" s="20">
        <v>1</v>
      </c>
      <c r="F207" s="20">
        <v>19</v>
      </c>
      <c r="G207" s="20">
        <v>6</v>
      </c>
      <c r="H207" s="20">
        <v>2</v>
      </c>
      <c r="I207" s="20">
        <v>20</v>
      </c>
    </row>
    <row r="208" spans="1:9" ht="11.15" customHeight="1" x14ac:dyDescent="0.2">
      <c r="A208" s="21" t="s">
        <v>126</v>
      </c>
      <c r="B208" s="30">
        <v>100</v>
      </c>
      <c r="C208" s="30">
        <v>0</v>
      </c>
      <c r="D208" s="30">
        <v>7.1428570000000002</v>
      </c>
      <c r="E208" s="30">
        <v>3.5714290000000002</v>
      </c>
      <c r="F208" s="30">
        <v>67.857142999999994</v>
      </c>
      <c r="G208" s="30">
        <v>21.428571000000002</v>
      </c>
      <c r="H208" s="30">
        <v>7.1428570000000002</v>
      </c>
      <c r="I208" s="30">
        <v>71.428571000000005</v>
      </c>
    </row>
    <row r="209" spans="1:9" ht="11.15" customHeight="1" x14ac:dyDescent="0.2">
      <c r="A209" s="18" t="s">
        <v>142</v>
      </c>
      <c r="B209" s="18"/>
      <c r="C209" s="18"/>
      <c r="D209" s="18"/>
      <c r="E209" s="18"/>
      <c r="F209" s="18"/>
      <c r="G209" s="18"/>
      <c r="H209" s="18"/>
      <c r="I209" s="18"/>
    </row>
    <row r="210" spans="1:9" ht="11.15" customHeight="1" x14ac:dyDescent="0.2">
      <c r="A210" s="19" t="s">
        <v>896</v>
      </c>
      <c r="B210" s="20">
        <v>90</v>
      </c>
      <c r="C210" s="20">
        <v>31</v>
      </c>
      <c r="D210" s="20">
        <v>25</v>
      </c>
      <c r="E210" s="20">
        <v>6</v>
      </c>
      <c r="F210" s="20">
        <v>16</v>
      </c>
      <c r="G210" s="20">
        <v>12</v>
      </c>
      <c r="H210" s="20">
        <v>56</v>
      </c>
      <c r="I210" s="20">
        <v>22</v>
      </c>
    </row>
    <row r="211" spans="1:9" ht="11.15" customHeight="1" x14ac:dyDescent="0.2">
      <c r="A211" s="21" t="s">
        <v>126</v>
      </c>
      <c r="B211" s="30">
        <v>100</v>
      </c>
      <c r="C211" s="30">
        <v>34.444443999999997</v>
      </c>
      <c r="D211" s="30">
        <v>27.777778000000001</v>
      </c>
      <c r="E211" s="30">
        <v>6.6666670000000003</v>
      </c>
      <c r="F211" s="30">
        <v>17.777778000000001</v>
      </c>
      <c r="G211" s="30">
        <v>13.333333</v>
      </c>
      <c r="H211" s="30">
        <v>62.222222000000002</v>
      </c>
      <c r="I211" s="30">
        <v>24.444444000000001</v>
      </c>
    </row>
    <row r="212" spans="1:9" ht="11.15" customHeight="1" x14ac:dyDescent="0.2">
      <c r="A212" s="19" t="s">
        <v>897</v>
      </c>
      <c r="B212" s="20">
        <v>307</v>
      </c>
      <c r="C212" s="20">
        <v>81</v>
      </c>
      <c r="D212" s="20">
        <v>84</v>
      </c>
      <c r="E212" s="20">
        <v>34</v>
      </c>
      <c r="F212" s="20">
        <v>81</v>
      </c>
      <c r="G212" s="20">
        <v>27</v>
      </c>
      <c r="H212" s="20">
        <v>165</v>
      </c>
      <c r="I212" s="20">
        <v>115</v>
      </c>
    </row>
    <row r="213" spans="1:9" ht="11.15" customHeight="1" x14ac:dyDescent="0.2">
      <c r="A213" s="21" t="s">
        <v>126</v>
      </c>
      <c r="B213" s="30">
        <v>100</v>
      </c>
      <c r="C213" s="30">
        <v>26.384364999999999</v>
      </c>
      <c r="D213" s="30">
        <v>27.361564000000001</v>
      </c>
      <c r="E213" s="30">
        <v>11.074919</v>
      </c>
      <c r="F213" s="30">
        <v>26.384364999999999</v>
      </c>
      <c r="G213" s="30">
        <v>8.7947880000000005</v>
      </c>
      <c r="H213" s="30">
        <v>53.745927999999999</v>
      </c>
      <c r="I213" s="30">
        <v>37.459282999999999</v>
      </c>
    </row>
    <row r="214" spans="1:9" ht="11.15" customHeight="1" x14ac:dyDescent="0.2">
      <c r="A214" s="19" t="s">
        <v>898</v>
      </c>
      <c r="B214" s="20">
        <v>392</v>
      </c>
      <c r="C214" s="20">
        <v>79</v>
      </c>
      <c r="D214" s="20">
        <v>89</v>
      </c>
      <c r="E214" s="20">
        <v>43</v>
      </c>
      <c r="F214" s="20">
        <v>143</v>
      </c>
      <c r="G214" s="20">
        <v>38</v>
      </c>
      <c r="H214" s="20">
        <v>168</v>
      </c>
      <c r="I214" s="20">
        <v>186</v>
      </c>
    </row>
    <row r="215" spans="1:9" ht="11.15" customHeight="1" x14ac:dyDescent="0.2">
      <c r="A215" s="21" t="s">
        <v>126</v>
      </c>
      <c r="B215" s="30">
        <v>100</v>
      </c>
      <c r="C215" s="30">
        <v>20.153061000000001</v>
      </c>
      <c r="D215" s="30">
        <v>22.704082</v>
      </c>
      <c r="E215" s="30">
        <v>10.969388</v>
      </c>
      <c r="F215" s="30">
        <v>36.479591999999997</v>
      </c>
      <c r="G215" s="30">
        <v>9.6938779999999998</v>
      </c>
      <c r="H215" s="30">
        <v>42.857143000000001</v>
      </c>
      <c r="I215" s="30">
        <v>47.448979999999999</v>
      </c>
    </row>
    <row r="216" spans="1:9" ht="11.15" customHeight="1" x14ac:dyDescent="0.2">
      <c r="A216" s="19" t="s">
        <v>899</v>
      </c>
      <c r="B216" s="20">
        <v>379</v>
      </c>
      <c r="C216" s="20">
        <v>63</v>
      </c>
      <c r="D216" s="20">
        <v>53</v>
      </c>
      <c r="E216" s="20">
        <v>29</v>
      </c>
      <c r="F216" s="20">
        <v>180</v>
      </c>
      <c r="G216" s="20">
        <v>54</v>
      </c>
      <c r="H216" s="20">
        <v>116</v>
      </c>
      <c r="I216" s="20">
        <v>209</v>
      </c>
    </row>
    <row r="217" spans="1:9" ht="11.15" customHeight="1" x14ac:dyDescent="0.2">
      <c r="A217" s="21" t="s">
        <v>126</v>
      </c>
      <c r="B217" s="30">
        <v>100</v>
      </c>
      <c r="C217" s="30">
        <v>16.622691</v>
      </c>
      <c r="D217" s="30">
        <v>13.984169</v>
      </c>
      <c r="E217" s="30">
        <v>7.6517150000000003</v>
      </c>
      <c r="F217" s="30">
        <v>47.493403999999998</v>
      </c>
      <c r="G217" s="30">
        <v>14.248021</v>
      </c>
      <c r="H217" s="30">
        <v>30.606860000000001</v>
      </c>
      <c r="I217" s="30">
        <v>55.145119000000001</v>
      </c>
    </row>
    <row r="218" spans="1:9" ht="11.15" customHeight="1" x14ac:dyDescent="0.2">
      <c r="A218" s="19" t="s">
        <v>900</v>
      </c>
      <c r="B218" s="20">
        <v>951</v>
      </c>
      <c r="C218" s="20">
        <v>75</v>
      </c>
      <c r="D218" s="20">
        <v>75</v>
      </c>
      <c r="E218" s="20">
        <v>21</v>
      </c>
      <c r="F218" s="20">
        <v>646</v>
      </c>
      <c r="G218" s="20">
        <v>134</v>
      </c>
      <c r="H218" s="20">
        <v>150</v>
      </c>
      <c r="I218" s="20">
        <v>667</v>
      </c>
    </row>
    <row r="219" spans="1:9" ht="11.15" customHeight="1" x14ac:dyDescent="0.2">
      <c r="A219" s="21" t="s">
        <v>126</v>
      </c>
      <c r="B219" s="30">
        <v>100</v>
      </c>
      <c r="C219" s="30">
        <v>7.8864349999999996</v>
      </c>
      <c r="D219" s="30">
        <v>7.8864349999999996</v>
      </c>
      <c r="E219" s="30">
        <v>2.208202</v>
      </c>
      <c r="F219" s="30">
        <v>67.928495999999996</v>
      </c>
      <c r="G219" s="30">
        <v>14.090431000000001</v>
      </c>
      <c r="H219" s="30">
        <v>15.772871</v>
      </c>
      <c r="I219" s="30">
        <v>70.136697999999996</v>
      </c>
    </row>
    <row r="220" spans="1:9" ht="11.15" customHeight="1" x14ac:dyDescent="0.2">
      <c r="A220" s="19" t="s">
        <v>873</v>
      </c>
      <c r="B220" s="20">
        <v>69</v>
      </c>
      <c r="C220" s="20">
        <v>1</v>
      </c>
      <c r="D220" s="20">
        <v>0</v>
      </c>
      <c r="E220" s="20">
        <v>0</v>
      </c>
      <c r="F220" s="20">
        <v>4</v>
      </c>
      <c r="G220" s="20">
        <v>64</v>
      </c>
      <c r="H220" s="20">
        <v>1</v>
      </c>
      <c r="I220" s="20">
        <v>4</v>
      </c>
    </row>
    <row r="221" spans="1:9" ht="11.15" customHeight="1" x14ac:dyDescent="0.2">
      <c r="A221" s="21" t="s">
        <v>126</v>
      </c>
      <c r="B221" s="30">
        <v>100</v>
      </c>
      <c r="C221" s="30">
        <v>1.4492750000000001</v>
      </c>
      <c r="D221" s="30">
        <v>0</v>
      </c>
      <c r="E221" s="30">
        <v>0</v>
      </c>
      <c r="F221" s="30">
        <v>5.7971009999999996</v>
      </c>
      <c r="G221" s="30">
        <v>92.753623000000005</v>
      </c>
      <c r="H221" s="30">
        <v>1.4492750000000001</v>
      </c>
      <c r="I221" s="30">
        <v>5.7971009999999996</v>
      </c>
    </row>
    <row r="222" spans="1:9" ht="11.15" customHeight="1" x14ac:dyDescent="0.2">
      <c r="A222" s="18" t="s">
        <v>143</v>
      </c>
      <c r="B222" s="18"/>
      <c r="C222" s="18"/>
      <c r="D222" s="18"/>
      <c r="E222" s="18"/>
      <c r="F222" s="18"/>
      <c r="G222" s="18"/>
      <c r="H222" s="18"/>
      <c r="I222" s="18"/>
    </row>
    <row r="223" spans="1:9" ht="11.15" customHeight="1" x14ac:dyDescent="0.2">
      <c r="A223" s="21" t="s">
        <v>901</v>
      </c>
      <c r="B223" s="21"/>
      <c r="C223" s="21"/>
      <c r="D223" s="21"/>
      <c r="E223" s="21"/>
      <c r="F223" s="21"/>
      <c r="G223" s="21"/>
      <c r="H223" s="21"/>
      <c r="I223" s="21"/>
    </row>
    <row r="224" spans="1:9" ht="11.15" customHeight="1" x14ac:dyDescent="0.2">
      <c r="A224" s="19" t="s">
        <v>902</v>
      </c>
      <c r="B224" s="20">
        <v>546</v>
      </c>
      <c r="C224" s="20">
        <v>134</v>
      </c>
      <c r="D224" s="20">
        <v>124</v>
      </c>
      <c r="E224" s="20">
        <v>51</v>
      </c>
      <c r="F224" s="20">
        <v>157</v>
      </c>
      <c r="G224" s="20">
        <v>80</v>
      </c>
      <c r="H224" s="20">
        <v>258</v>
      </c>
      <c r="I224" s="20">
        <v>208</v>
      </c>
    </row>
    <row r="225" spans="1:9" ht="11.15" customHeight="1" x14ac:dyDescent="0.2">
      <c r="A225" s="21" t="s">
        <v>126</v>
      </c>
      <c r="B225" s="30">
        <v>100</v>
      </c>
      <c r="C225" s="30">
        <v>24.542124999999999</v>
      </c>
      <c r="D225" s="30">
        <v>22.710622999999998</v>
      </c>
      <c r="E225" s="30">
        <v>9.3406590000000005</v>
      </c>
      <c r="F225" s="30">
        <v>28.754579</v>
      </c>
      <c r="G225" s="30">
        <v>14.652015</v>
      </c>
      <c r="H225" s="30">
        <v>47.252746999999999</v>
      </c>
      <c r="I225" s="30">
        <v>38.095238000000002</v>
      </c>
    </row>
    <row r="226" spans="1:9" ht="11.15" customHeight="1" x14ac:dyDescent="0.2">
      <c r="A226" s="19" t="s">
        <v>903</v>
      </c>
      <c r="B226" s="20">
        <v>531</v>
      </c>
      <c r="C226" s="20">
        <v>95</v>
      </c>
      <c r="D226" s="20">
        <v>125</v>
      </c>
      <c r="E226" s="20">
        <v>37</v>
      </c>
      <c r="F226" s="20">
        <v>192</v>
      </c>
      <c r="G226" s="20">
        <v>82</v>
      </c>
      <c r="H226" s="20">
        <v>220</v>
      </c>
      <c r="I226" s="20">
        <v>229</v>
      </c>
    </row>
    <row r="227" spans="1:9" ht="11.15" customHeight="1" x14ac:dyDescent="0.2">
      <c r="A227" s="21" t="s">
        <v>126</v>
      </c>
      <c r="B227" s="30">
        <v>100</v>
      </c>
      <c r="C227" s="30">
        <v>17.890771999999998</v>
      </c>
      <c r="D227" s="30">
        <v>23.540489999999998</v>
      </c>
      <c r="E227" s="30">
        <v>6.9679849999999997</v>
      </c>
      <c r="F227" s="30">
        <v>36.158192</v>
      </c>
      <c r="G227" s="30">
        <v>15.442561</v>
      </c>
      <c r="H227" s="30">
        <v>41.431261999999997</v>
      </c>
      <c r="I227" s="30">
        <v>43.126176999999998</v>
      </c>
    </row>
    <row r="228" spans="1:9" ht="11.15" customHeight="1" x14ac:dyDescent="0.2">
      <c r="A228" s="19" t="s">
        <v>904</v>
      </c>
      <c r="B228" s="20">
        <v>205</v>
      </c>
      <c r="C228" s="20">
        <v>34</v>
      </c>
      <c r="D228" s="20">
        <v>24</v>
      </c>
      <c r="E228" s="20">
        <v>31</v>
      </c>
      <c r="F228" s="20">
        <v>101</v>
      </c>
      <c r="G228" s="20">
        <v>15</v>
      </c>
      <c r="H228" s="20">
        <v>58</v>
      </c>
      <c r="I228" s="20">
        <v>132</v>
      </c>
    </row>
    <row r="229" spans="1:9" ht="11.15" customHeight="1" x14ac:dyDescent="0.2">
      <c r="A229" s="21" t="s">
        <v>126</v>
      </c>
      <c r="B229" s="30">
        <v>100</v>
      </c>
      <c r="C229" s="30">
        <v>16.585366</v>
      </c>
      <c r="D229" s="30">
        <v>11.707317</v>
      </c>
      <c r="E229" s="30">
        <v>15.121950999999999</v>
      </c>
      <c r="F229" s="30">
        <v>49.268293</v>
      </c>
      <c r="G229" s="30">
        <v>7.3170729999999997</v>
      </c>
      <c r="H229" s="30">
        <v>28.292683</v>
      </c>
      <c r="I229" s="30">
        <v>64.390243999999996</v>
      </c>
    </row>
    <row r="230" spans="1:9" ht="11.15" customHeight="1" x14ac:dyDescent="0.2">
      <c r="A230" s="19" t="s">
        <v>905</v>
      </c>
      <c r="B230" s="20">
        <v>762</v>
      </c>
      <c r="C230" s="20">
        <v>53</v>
      </c>
      <c r="D230" s="20">
        <v>41</v>
      </c>
      <c r="E230" s="20">
        <v>12</v>
      </c>
      <c r="F230" s="20">
        <v>620</v>
      </c>
      <c r="G230" s="20">
        <v>36</v>
      </c>
      <c r="H230" s="20">
        <v>94</v>
      </c>
      <c r="I230" s="20">
        <v>632</v>
      </c>
    </row>
    <row r="231" spans="1:9" ht="11.15" customHeight="1" x14ac:dyDescent="0.2">
      <c r="A231" s="21" t="s">
        <v>126</v>
      </c>
      <c r="B231" s="30">
        <v>100</v>
      </c>
      <c r="C231" s="30">
        <v>6.955381</v>
      </c>
      <c r="D231" s="30">
        <v>5.3805769999999997</v>
      </c>
      <c r="E231" s="30">
        <v>1.574803</v>
      </c>
      <c r="F231" s="30">
        <v>81.364829</v>
      </c>
      <c r="G231" s="30">
        <v>4.7244089999999996</v>
      </c>
      <c r="H231" s="30">
        <v>12.335958</v>
      </c>
      <c r="I231" s="30">
        <v>82.939633000000001</v>
      </c>
    </row>
    <row r="232" spans="1:9" ht="11.15" customHeight="1" x14ac:dyDescent="0.2">
      <c r="A232" s="19" t="s">
        <v>873</v>
      </c>
      <c r="B232" s="20">
        <v>144</v>
      </c>
      <c r="C232" s="20">
        <v>14</v>
      </c>
      <c r="D232" s="20">
        <v>12</v>
      </c>
      <c r="E232" s="20">
        <v>2</v>
      </c>
      <c r="F232" s="20">
        <v>0</v>
      </c>
      <c r="G232" s="20">
        <v>116</v>
      </c>
      <c r="H232" s="20">
        <v>26</v>
      </c>
      <c r="I232" s="20">
        <v>2</v>
      </c>
    </row>
    <row r="233" spans="1:9" ht="11.15" customHeight="1" x14ac:dyDescent="0.2">
      <c r="A233" s="21" t="s">
        <v>126</v>
      </c>
      <c r="B233" s="30">
        <v>100</v>
      </c>
      <c r="C233" s="30">
        <v>9.7222220000000004</v>
      </c>
      <c r="D233" s="30">
        <v>8.3333329999999997</v>
      </c>
      <c r="E233" s="30">
        <v>1.388889</v>
      </c>
      <c r="F233" s="30">
        <v>0</v>
      </c>
      <c r="G233" s="30">
        <v>80.555555999999996</v>
      </c>
      <c r="H233" s="30">
        <v>18.055555999999999</v>
      </c>
      <c r="I233" s="30">
        <v>1.388889</v>
      </c>
    </row>
    <row r="234" spans="1:9" ht="11.15" customHeight="1" x14ac:dyDescent="0.2">
      <c r="A234" s="18" t="s">
        <v>143</v>
      </c>
      <c r="B234" s="18"/>
      <c r="C234" s="18"/>
      <c r="D234" s="18"/>
      <c r="E234" s="18"/>
      <c r="F234" s="18"/>
      <c r="G234" s="18"/>
      <c r="H234" s="18"/>
      <c r="I234" s="18"/>
    </row>
    <row r="235" spans="1:9" ht="11.15" customHeight="1" x14ac:dyDescent="0.2">
      <c r="A235" s="21" t="s">
        <v>906</v>
      </c>
      <c r="B235" s="21"/>
      <c r="C235" s="21"/>
      <c r="D235" s="21"/>
      <c r="E235" s="21"/>
      <c r="F235" s="21"/>
      <c r="G235" s="21"/>
      <c r="H235" s="21"/>
      <c r="I235" s="21"/>
    </row>
    <row r="236" spans="1:9" ht="11.15" customHeight="1" x14ac:dyDescent="0.2">
      <c r="A236" s="19" t="s">
        <v>902</v>
      </c>
      <c r="B236" s="20">
        <v>285</v>
      </c>
      <c r="C236" s="20">
        <v>103</v>
      </c>
      <c r="D236" s="20">
        <v>88</v>
      </c>
      <c r="E236" s="20">
        <v>30</v>
      </c>
      <c r="F236" s="20">
        <v>49</v>
      </c>
      <c r="G236" s="20">
        <v>15</v>
      </c>
      <c r="H236" s="20">
        <v>191</v>
      </c>
      <c r="I236" s="20">
        <v>79</v>
      </c>
    </row>
    <row r="237" spans="1:9" ht="11.15" customHeight="1" x14ac:dyDescent="0.2">
      <c r="A237" s="21" t="s">
        <v>126</v>
      </c>
      <c r="B237" s="30">
        <v>100</v>
      </c>
      <c r="C237" s="30">
        <v>36.140351000000003</v>
      </c>
      <c r="D237" s="30">
        <v>30.877192999999998</v>
      </c>
      <c r="E237" s="30">
        <v>10.526316</v>
      </c>
      <c r="F237" s="30">
        <v>17.192982000000001</v>
      </c>
      <c r="G237" s="30">
        <v>5.2631579999999998</v>
      </c>
      <c r="H237" s="30">
        <v>67.017544000000001</v>
      </c>
      <c r="I237" s="30">
        <v>27.719297999999998</v>
      </c>
    </row>
    <row r="238" spans="1:9" ht="11.15" customHeight="1" x14ac:dyDescent="0.2">
      <c r="A238" s="19" t="s">
        <v>903</v>
      </c>
      <c r="B238" s="20">
        <v>217</v>
      </c>
      <c r="C238" s="20">
        <v>43</v>
      </c>
      <c r="D238" s="20">
        <v>73</v>
      </c>
      <c r="E238" s="20">
        <v>26</v>
      </c>
      <c r="F238" s="20">
        <v>58</v>
      </c>
      <c r="G238" s="20">
        <v>17</v>
      </c>
      <c r="H238" s="20">
        <v>116</v>
      </c>
      <c r="I238" s="20">
        <v>84</v>
      </c>
    </row>
    <row r="239" spans="1:9" ht="11.15" customHeight="1" x14ac:dyDescent="0.2">
      <c r="A239" s="21" t="s">
        <v>126</v>
      </c>
      <c r="B239" s="30">
        <v>100</v>
      </c>
      <c r="C239" s="30">
        <v>19.815667999999999</v>
      </c>
      <c r="D239" s="30">
        <v>33.640552999999997</v>
      </c>
      <c r="E239" s="30">
        <v>11.981567</v>
      </c>
      <c r="F239" s="30">
        <v>26.728110999999998</v>
      </c>
      <c r="G239" s="30">
        <v>7.8341010000000004</v>
      </c>
      <c r="H239" s="30">
        <v>53.456220999999999</v>
      </c>
      <c r="I239" s="30">
        <v>38.709676999999999</v>
      </c>
    </row>
    <row r="240" spans="1:9" ht="11.15" customHeight="1" x14ac:dyDescent="0.2">
      <c r="A240" s="19" t="s">
        <v>904</v>
      </c>
      <c r="B240" s="20">
        <v>142</v>
      </c>
      <c r="C240" s="20">
        <v>27</v>
      </c>
      <c r="D240" s="20">
        <v>33</v>
      </c>
      <c r="E240" s="20">
        <v>40</v>
      </c>
      <c r="F240" s="20">
        <v>41</v>
      </c>
      <c r="G240" s="20">
        <v>1</v>
      </c>
      <c r="H240" s="20">
        <v>60</v>
      </c>
      <c r="I240" s="20">
        <v>81</v>
      </c>
    </row>
    <row r="241" spans="1:9" ht="11.15" customHeight="1" x14ac:dyDescent="0.2">
      <c r="A241" s="21" t="s">
        <v>126</v>
      </c>
      <c r="B241" s="30">
        <v>100</v>
      </c>
      <c r="C241" s="30">
        <v>19.014085000000001</v>
      </c>
      <c r="D241" s="30">
        <v>23.239436999999999</v>
      </c>
      <c r="E241" s="30">
        <v>28.169014000000001</v>
      </c>
      <c r="F241" s="30">
        <v>28.873239000000002</v>
      </c>
      <c r="G241" s="30">
        <v>0.70422499999999999</v>
      </c>
      <c r="H241" s="30">
        <v>42.253520999999999</v>
      </c>
      <c r="I241" s="30">
        <v>57.042254</v>
      </c>
    </row>
    <row r="242" spans="1:9" ht="11.15" customHeight="1" x14ac:dyDescent="0.2">
      <c r="A242" s="19" t="s">
        <v>905</v>
      </c>
      <c r="B242" s="20">
        <v>1184</v>
      </c>
      <c r="C242" s="20">
        <v>125</v>
      </c>
      <c r="D242" s="20">
        <v>101</v>
      </c>
      <c r="E242" s="20">
        <v>33</v>
      </c>
      <c r="F242" s="20">
        <v>922</v>
      </c>
      <c r="G242" s="20">
        <v>3</v>
      </c>
      <c r="H242" s="20">
        <v>226</v>
      </c>
      <c r="I242" s="20">
        <v>955</v>
      </c>
    </row>
    <row r="243" spans="1:9" ht="11.15" customHeight="1" x14ac:dyDescent="0.2">
      <c r="A243" s="21" t="s">
        <v>126</v>
      </c>
      <c r="B243" s="30">
        <v>100</v>
      </c>
      <c r="C243" s="30">
        <v>10.557432</v>
      </c>
      <c r="D243" s="30">
        <v>8.530405</v>
      </c>
      <c r="E243" s="30">
        <v>2.7871619999999999</v>
      </c>
      <c r="F243" s="30">
        <v>77.871622000000002</v>
      </c>
      <c r="G243" s="30">
        <v>0.25337799999999999</v>
      </c>
      <c r="H243" s="30">
        <v>19.087838000000001</v>
      </c>
      <c r="I243" s="30">
        <v>80.658783999999997</v>
      </c>
    </row>
    <row r="244" spans="1:9" ht="11.15" customHeight="1" x14ac:dyDescent="0.2">
      <c r="A244" s="19" t="s">
        <v>873</v>
      </c>
      <c r="B244" s="20">
        <v>360</v>
      </c>
      <c r="C244" s="20">
        <v>32</v>
      </c>
      <c r="D244" s="20">
        <v>31</v>
      </c>
      <c r="E244" s="20">
        <v>4</v>
      </c>
      <c r="F244" s="20">
        <v>0</v>
      </c>
      <c r="G244" s="20">
        <v>293</v>
      </c>
      <c r="H244" s="20">
        <v>63</v>
      </c>
      <c r="I244" s="20">
        <v>4</v>
      </c>
    </row>
    <row r="245" spans="1:9" ht="11.15" customHeight="1" x14ac:dyDescent="0.2">
      <c r="A245" s="21" t="s">
        <v>126</v>
      </c>
      <c r="B245" s="30">
        <v>100</v>
      </c>
      <c r="C245" s="30">
        <v>8.8888890000000007</v>
      </c>
      <c r="D245" s="30">
        <v>8.6111109999999993</v>
      </c>
      <c r="E245" s="30">
        <v>1.111111</v>
      </c>
      <c r="F245" s="30">
        <v>0</v>
      </c>
      <c r="G245" s="30">
        <v>81.388889000000006</v>
      </c>
      <c r="H245" s="30">
        <v>17.5</v>
      </c>
      <c r="I245" s="30">
        <v>1.111111</v>
      </c>
    </row>
    <row r="246" spans="1:9" ht="11.15" customHeight="1" x14ac:dyDescent="0.2">
      <c r="A246" s="18" t="s">
        <v>143</v>
      </c>
      <c r="B246" s="18"/>
      <c r="C246" s="18"/>
      <c r="D246" s="18"/>
      <c r="E246" s="18"/>
      <c r="F246" s="18"/>
      <c r="G246" s="18"/>
      <c r="H246" s="18"/>
      <c r="I246" s="18"/>
    </row>
    <row r="247" spans="1:9" ht="11.15" customHeight="1" x14ac:dyDescent="0.2">
      <c r="A247" s="21" t="s">
        <v>907</v>
      </c>
      <c r="B247" s="21"/>
      <c r="C247" s="21"/>
      <c r="D247" s="21"/>
      <c r="E247" s="21"/>
      <c r="F247" s="21"/>
      <c r="G247" s="21"/>
      <c r="H247" s="21"/>
      <c r="I247" s="21"/>
    </row>
    <row r="248" spans="1:9" ht="11.15" customHeight="1" x14ac:dyDescent="0.2">
      <c r="A248" s="19" t="s">
        <v>902</v>
      </c>
      <c r="B248" s="20">
        <v>330</v>
      </c>
      <c r="C248" s="20">
        <v>330</v>
      </c>
      <c r="D248" s="20">
        <v>0</v>
      </c>
      <c r="E248" s="20">
        <v>0</v>
      </c>
      <c r="F248" s="20">
        <v>0</v>
      </c>
      <c r="G248" s="20">
        <v>0</v>
      </c>
      <c r="H248" s="20">
        <v>330</v>
      </c>
      <c r="I248" s="20">
        <v>0</v>
      </c>
    </row>
    <row r="249" spans="1:9" ht="11.15" customHeight="1" x14ac:dyDescent="0.2">
      <c r="A249" s="21" t="s">
        <v>126</v>
      </c>
      <c r="B249" s="30">
        <v>100</v>
      </c>
      <c r="C249" s="30">
        <v>100</v>
      </c>
      <c r="D249" s="30">
        <v>0</v>
      </c>
      <c r="E249" s="30">
        <v>0</v>
      </c>
      <c r="F249" s="30">
        <v>0</v>
      </c>
      <c r="G249" s="30">
        <v>0</v>
      </c>
      <c r="H249" s="30">
        <v>100</v>
      </c>
      <c r="I249" s="30">
        <v>0</v>
      </c>
    </row>
    <row r="250" spans="1:9" ht="11.15" customHeight="1" x14ac:dyDescent="0.2">
      <c r="A250" s="19" t="s">
        <v>903</v>
      </c>
      <c r="B250" s="20">
        <v>326</v>
      </c>
      <c r="C250" s="20">
        <v>0</v>
      </c>
      <c r="D250" s="20">
        <v>326</v>
      </c>
      <c r="E250" s="20">
        <v>0</v>
      </c>
      <c r="F250" s="20">
        <v>0</v>
      </c>
      <c r="G250" s="20">
        <v>0</v>
      </c>
      <c r="H250" s="20">
        <v>326</v>
      </c>
      <c r="I250" s="20">
        <v>0</v>
      </c>
    </row>
    <row r="251" spans="1:9" ht="11.15" customHeight="1" x14ac:dyDescent="0.2">
      <c r="A251" s="21" t="s">
        <v>126</v>
      </c>
      <c r="B251" s="30">
        <v>100</v>
      </c>
      <c r="C251" s="30">
        <v>0</v>
      </c>
      <c r="D251" s="30">
        <v>100</v>
      </c>
      <c r="E251" s="30">
        <v>0</v>
      </c>
      <c r="F251" s="30">
        <v>0</v>
      </c>
      <c r="G251" s="30">
        <v>0</v>
      </c>
      <c r="H251" s="30">
        <v>100</v>
      </c>
      <c r="I251" s="30">
        <v>0</v>
      </c>
    </row>
    <row r="252" spans="1:9" ht="11.15" customHeight="1" x14ac:dyDescent="0.2">
      <c r="A252" s="19" t="s">
        <v>904</v>
      </c>
      <c r="B252" s="20">
        <v>133</v>
      </c>
      <c r="C252" s="20">
        <v>0</v>
      </c>
      <c r="D252" s="20">
        <v>0</v>
      </c>
      <c r="E252" s="20">
        <v>133</v>
      </c>
      <c r="F252" s="20">
        <v>0</v>
      </c>
      <c r="G252" s="20">
        <v>0</v>
      </c>
      <c r="H252" s="20">
        <v>0</v>
      </c>
      <c r="I252" s="20">
        <v>133</v>
      </c>
    </row>
    <row r="253" spans="1:9" ht="11.15" customHeight="1" x14ac:dyDescent="0.2">
      <c r="A253" s="21" t="s">
        <v>126</v>
      </c>
      <c r="B253" s="30">
        <v>100</v>
      </c>
      <c r="C253" s="30">
        <v>0</v>
      </c>
      <c r="D253" s="30">
        <v>0</v>
      </c>
      <c r="E253" s="30">
        <v>100</v>
      </c>
      <c r="F253" s="30">
        <v>0</v>
      </c>
      <c r="G253" s="30">
        <v>0</v>
      </c>
      <c r="H253" s="30">
        <v>0</v>
      </c>
      <c r="I253" s="30">
        <v>100</v>
      </c>
    </row>
    <row r="254" spans="1:9" ht="11.15" customHeight="1" x14ac:dyDescent="0.2">
      <c r="A254" s="19" t="s">
        <v>905</v>
      </c>
      <c r="B254" s="20">
        <v>1070</v>
      </c>
      <c r="C254" s="20">
        <v>0</v>
      </c>
      <c r="D254" s="20">
        <v>0</v>
      </c>
      <c r="E254" s="20">
        <v>0</v>
      </c>
      <c r="F254" s="20">
        <v>1070</v>
      </c>
      <c r="G254" s="20">
        <v>0</v>
      </c>
      <c r="H254" s="20">
        <v>0</v>
      </c>
      <c r="I254" s="20">
        <v>1070</v>
      </c>
    </row>
    <row r="255" spans="1:9" ht="11.15" customHeight="1" x14ac:dyDescent="0.2">
      <c r="A255" s="21" t="s">
        <v>126</v>
      </c>
      <c r="B255" s="30">
        <v>100</v>
      </c>
      <c r="C255" s="30">
        <v>0</v>
      </c>
      <c r="D255" s="30">
        <v>0</v>
      </c>
      <c r="E255" s="30">
        <v>0</v>
      </c>
      <c r="F255" s="30">
        <v>100</v>
      </c>
      <c r="G255" s="30">
        <v>0</v>
      </c>
      <c r="H255" s="30">
        <v>0</v>
      </c>
      <c r="I255" s="30">
        <v>100</v>
      </c>
    </row>
    <row r="256" spans="1:9" ht="11.15" customHeight="1" x14ac:dyDescent="0.2">
      <c r="A256" s="19" t="s">
        <v>873</v>
      </c>
      <c r="B256" s="20">
        <v>329</v>
      </c>
      <c r="C256" s="20">
        <v>0</v>
      </c>
      <c r="D256" s="20">
        <v>0</v>
      </c>
      <c r="E256" s="20">
        <v>0</v>
      </c>
      <c r="F256" s="20">
        <v>0</v>
      </c>
      <c r="G256" s="20">
        <v>329</v>
      </c>
      <c r="H256" s="20">
        <v>0</v>
      </c>
      <c r="I256" s="20">
        <v>0</v>
      </c>
    </row>
    <row r="257" spans="1:9" ht="11.15" customHeight="1" x14ac:dyDescent="0.2">
      <c r="A257" s="21" t="s">
        <v>126</v>
      </c>
      <c r="B257" s="30">
        <v>100</v>
      </c>
      <c r="C257" s="30">
        <v>0</v>
      </c>
      <c r="D257" s="30">
        <v>0</v>
      </c>
      <c r="E257" s="30">
        <v>0</v>
      </c>
      <c r="F257" s="30">
        <v>0</v>
      </c>
      <c r="G257" s="30">
        <v>100</v>
      </c>
      <c r="H257" s="30">
        <v>0</v>
      </c>
      <c r="I257" s="30">
        <v>0</v>
      </c>
    </row>
    <row r="258" spans="1:9" ht="11.15" customHeight="1" x14ac:dyDescent="0.2">
      <c r="A258" s="18" t="s">
        <v>143</v>
      </c>
      <c r="B258" s="18"/>
      <c r="C258" s="18"/>
      <c r="D258" s="18"/>
      <c r="E258" s="18"/>
      <c r="F258" s="18"/>
      <c r="G258" s="18"/>
      <c r="H258" s="18"/>
      <c r="I258" s="18"/>
    </row>
    <row r="259" spans="1:9" ht="11.15" customHeight="1" x14ac:dyDescent="0.2">
      <c r="A259" s="21" t="s">
        <v>908</v>
      </c>
      <c r="B259" s="21"/>
      <c r="C259" s="21"/>
      <c r="D259" s="21"/>
      <c r="E259" s="21"/>
      <c r="F259" s="21"/>
      <c r="G259" s="21"/>
      <c r="H259" s="21"/>
      <c r="I259" s="21"/>
    </row>
    <row r="260" spans="1:9" ht="11.15" customHeight="1" x14ac:dyDescent="0.2">
      <c r="A260" s="19" t="s">
        <v>902</v>
      </c>
      <c r="B260" s="20">
        <v>39</v>
      </c>
      <c r="C260" s="20">
        <v>13</v>
      </c>
      <c r="D260" s="20">
        <v>5</v>
      </c>
      <c r="E260" s="20">
        <v>3</v>
      </c>
      <c r="F260" s="20">
        <v>15</v>
      </c>
      <c r="G260" s="20">
        <v>3</v>
      </c>
      <c r="H260" s="20">
        <v>18</v>
      </c>
      <c r="I260" s="20">
        <v>18</v>
      </c>
    </row>
    <row r="261" spans="1:9" ht="11.15" customHeight="1" x14ac:dyDescent="0.2">
      <c r="A261" s="21" t="s">
        <v>126</v>
      </c>
      <c r="B261" s="30">
        <v>100</v>
      </c>
      <c r="C261" s="30">
        <v>33.333333000000003</v>
      </c>
      <c r="D261" s="30">
        <v>12.820513</v>
      </c>
      <c r="E261" s="30">
        <v>7.6923079999999997</v>
      </c>
      <c r="F261" s="30">
        <v>38.461537999999997</v>
      </c>
      <c r="G261" s="30">
        <v>7.6923079999999997</v>
      </c>
      <c r="H261" s="30">
        <v>46.153846000000001</v>
      </c>
      <c r="I261" s="30">
        <v>46.153846000000001</v>
      </c>
    </row>
    <row r="262" spans="1:9" ht="11.15" customHeight="1" x14ac:dyDescent="0.2">
      <c r="A262" s="19" t="s">
        <v>903</v>
      </c>
      <c r="B262" s="20">
        <v>75</v>
      </c>
      <c r="C262" s="20">
        <v>18</v>
      </c>
      <c r="D262" s="20">
        <v>21</v>
      </c>
      <c r="E262" s="20">
        <v>8</v>
      </c>
      <c r="F262" s="20">
        <v>22</v>
      </c>
      <c r="G262" s="20">
        <v>6</v>
      </c>
      <c r="H262" s="20">
        <v>39</v>
      </c>
      <c r="I262" s="20">
        <v>30</v>
      </c>
    </row>
    <row r="263" spans="1:9" ht="11.15" customHeight="1" x14ac:dyDescent="0.2">
      <c r="A263" s="21" t="s">
        <v>126</v>
      </c>
      <c r="B263" s="30">
        <v>100</v>
      </c>
      <c r="C263" s="30">
        <v>24</v>
      </c>
      <c r="D263" s="30">
        <v>28</v>
      </c>
      <c r="E263" s="30">
        <v>10.666667</v>
      </c>
      <c r="F263" s="30">
        <v>29.333333</v>
      </c>
      <c r="G263" s="30">
        <v>8</v>
      </c>
      <c r="H263" s="30">
        <v>52</v>
      </c>
      <c r="I263" s="30">
        <v>40</v>
      </c>
    </row>
    <row r="264" spans="1:9" ht="11.15" customHeight="1" x14ac:dyDescent="0.2">
      <c r="A264" s="19" t="s">
        <v>904</v>
      </c>
      <c r="B264" s="20">
        <v>117</v>
      </c>
      <c r="C264" s="20">
        <v>30</v>
      </c>
      <c r="D264" s="20">
        <v>45</v>
      </c>
      <c r="E264" s="20">
        <v>21</v>
      </c>
      <c r="F264" s="20">
        <v>18</v>
      </c>
      <c r="G264" s="20">
        <v>3</v>
      </c>
      <c r="H264" s="20">
        <v>75</v>
      </c>
      <c r="I264" s="20">
        <v>39</v>
      </c>
    </row>
    <row r="265" spans="1:9" ht="11.15" customHeight="1" x14ac:dyDescent="0.2">
      <c r="A265" s="21" t="s">
        <v>126</v>
      </c>
      <c r="B265" s="30">
        <v>100</v>
      </c>
      <c r="C265" s="30">
        <v>25.641026</v>
      </c>
      <c r="D265" s="30">
        <v>38.461537999999997</v>
      </c>
      <c r="E265" s="30">
        <v>17.948718</v>
      </c>
      <c r="F265" s="30">
        <v>15.384615</v>
      </c>
      <c r="G265" s="30">
        <v>2.5641029999999998</v>
      </c>
      <c r="H265" s="30">
        <v>64.102564000000001</v>
      </c>
      <c r="I265" s="30">
        <v>33.333333000000003</v>
      </c>
    </row>
    <row r="266" spans="1:9" ht="11.15" customHeight="1" x14ac:dyDescent="0.2">
      <c r="A266" s="19" t="s">
        <v>905</v>
      </c>
      <c r="B266" s="20">
        <v>1288</v>
      </c>
      <c r="C266" s="20">
        <v>174</v>
      </c>
      <c r="D266" s="20">
        <v>157</v>
      </c>
      <c r="E266" s="20">
        <v>69</v>
      </c>
      <c r="F266" s="20">
        <v>875</v>
      </c>
      <c r="G266" s="20">
        <v>13</v>
      </c>
      <c r="H266" s="20">
        <v>331</v>
      </c>
      <c r="I266" s="20">
        <v>944</v>
      </c>
    </row>
    <row r="267" spans="1:9" ht="11.15" customHeight="1" x14ac:dyDescent="0.2">
      <c r="A267" s="21" t="s">
        <v>126</v>
      </c>
      <c r="B267" s="30">
        <v>100</v>
      </c>
      <c r="C267" s="30">
        <v>13.509316999999999</v>
      </c>
      <c r="D267" s="30">
        <v>12.189441</v>
      </c>
      <c r="E267" s="30">
        <v>5.3571429999999998</v>
      </c>
      <c r="F267" s="30">
        <v>67.934782999999996</v>
      </c>
      <c r="G267" s="30">
        <v>1.009317</v>
      </c>
      <c r="H267" s="30">
        <v>25.698758000000002</v>
      </c>
      <c r="I267" s="30">
        <v>73.291925000000006</v>
      </c>
    </row>
    <row r="268" spans="1:9" ht="11.15" customHeight="1" x14ac:dyDescent="0.2">
      <c r="A268" s="19" t="s">
        <v>873</v>
      </c>
      <c r="B268" s="20">
        <v>669</v>
      </c>
      <c r="C268" s="20">
        <v>95</v>
      </c>
      <c r="D268" s="20">
        <v>98</v>
      </c>
      <c r="E268" s="20">
        <v>32</v>
      </c>
      <c r="F268" s="20">
        <v>140</v>
      </c>
      <c r="G268" s="20">
        <v>304</v>
      </c>
      <c r="H268" s="20">
        <v>193</v>
      </c>
      <c r="I268" s="20">
        <v>172</v>
      </c>
    </row>
    <row r="269" spans="1:9" ht="11.15" customHeight="1" x14ac:dyDescent="0.2">
      <c r="A269" s="21" t="s">
        <v>126</v>
      </c>
      <c r="B269" s="30">
        <v>100</v>
      </c>
      <c r="C269" s="30">
        <v>14.200298999999999</v>
      </c>
      <c r="D269" s="30">
        <v>14.648728999999999</v>
      </c>
      <c r="E269" s="30">
        <v>4.7832590000000001</v>
      </c>
      <c r="F269" s="30">
        <v>20.926756000000001</v>
      </c>
      <c r="G269" s="30">
        <v>45.440956999999997</v>
      </c>
      <c r="H269" s="30">
        <v>28.849028000000001</v>
      </c>
      <c r="I269" s="30">
        <v>25.710014999999999</v>
      </c>
    </row>
    <row r="270" spans="1:9" ht="11.15" customHeight="1" x14ac:dyDescent="0.2">
      <c r="A270" s="18" t="s">
        <v>909</v>
      </c>
      <c r="B270" s="18"/>
      <c r="C270" s="18"/>
      <c r="D270" s="18"/>
      <c r="E270" s="18"/>
      <c r="F270" s="18"/>
      <c r="G270" s="18"/>
      <c r="H270" s="18"/>
      <c r="I270" s="18"/>
    </row>
    <row r="271" spans="1:9" ht="11.15" customHeight="1" x14ac:dyDescent="0.2">
      <c r="A271" s="19" t="s">
        <v>910</v>
      </c>
      <c r="B271" s="20">
        <v>541</v>
      </c>
      <c r="C271" s="20">
        <v>105</v>
      </c>
      <c r="D271" s="20">
        <v>93</v>
      </c>
      <c r="E271" s="20">
        <v>28</v>
      </c>
      <c r="F271" s="20">
        <v>250</v>
      </c>
      <c r="G271" s="20">
        <v>65</v>
      </c>
      <c r="H271" s="20">
        <v>198</v>
      </c>
      <c r="I271" s="20">
        <v>278</v>
      </c>
    </row>
    <row r="272" spans="1:9" ht="11.15" customHeight="1" x14ac:dyDescent="0.2">
      <c r="A272" s="21" t="s">
        <v>126</v>
      </c>
      <c r="B272" s="30">
        <v>100</v>
      </c>
      <c r="C272" s="30">
        <v>19.408503</v>
      </c>
      <c r="D272" s="30">
        <v>17.190387999999999</v>
      </c>
      <c r="E272" s="30">
        <v>5.1756010000000003</v>
      </c>
      <c r="F272" s="30">
        <v>46.210720999999999</v>
      </c>
      <c r="G272" s="30">
        <v>12.014787</v>
      </c>
      <c r="H272" s="30">
        <v>36.598891000000002</v>
      </c>
      <c r="I272" s="30">
        <v>51.386322</v>
      </c>
    </row>
    <row r="273" spans="1:9" ht="11.15" customHeight="1" x14ac:dyDescent="0.2">
      <c r="A273" s="19" t="s">
        <v>911</v>
      </c>
      <c r="B273" s="20">
        <v>877</v>
      </c>
      <c r="C273" s="20">
        <v>124</v>
      </c>
      <c r="D273" s="20">
        <v>147</v>
      </c>
      <c r="E273" s="20">
        <v>55</v>
      </c>
      <c r="F273" s="20">
        <v>397</v>
      </c>
      <c r="G273" s="20">
        <v>154</v>
      </c>
      <c r="H273" s="20">
        <v>271</v>
      </c>
      <c r="I273" s="20">
        <v>452</v>
      </c>
    </row>
    <row r="274" spans="1:9" ht="11.15" customHeight="1" x14ac:dyDescent="0.2">
      <c r="A274" s="21" t="s">
        <v>126</v>
      </c>
      <c r="B274" s="30">
        <v>100</v>
      </c>
      <c r="C274" s="30">
        <v>14.139111</v>
      </c>
      <c r="D274" s="30">
        <v>16.761687999999999</v>
      </c>
      <c r="E274" s="30">
        <v>6.2713799999999997</v>
      </c>
      <c r="F274" s="30">
        <v>45.267958999999998</v>
      </c>
      <c r="G274" s="30">
        <v>17.559863</v>
      </c>
      <c r="H274" s="30">
        <v>30.900798000000002</v>
      </c>
      <c r="I274" s="30">
        <v>51.539338999999998</v>
      </c>
    </row>
    <row r="275" spans="1:9" ht="11.15" customHeight="1" x14ac:dyDescent="0.2">
      <c r="A275" s="19" t="s">
        <v>912</v>
      </c>
      <c r="B275" s="20">
        <v>543</v>
      </c>
      <c r="C275" s="20">
        <v>71</v>
      </c>
      <c r="D275" s="20">
        <v>65</v>
      </c>
      <c r="E275" s="20">
        <v>33</v>
      </c>
      <c r="F275" s="20">
        <v>293</v>
      </c>
      <c r="G275" s="20">
        <v>81</v>
      </c>
      <c r="H275" s="20">
        <v>136</v>
      </c>
      <c r="I275" s="20">
        <v>326</v>
      </c>
    </row>
    <row r="276" spans="1:9" ht="11.15" customHeight="1" x14ac:dyDescent="0.2">
      <c r="A276" s="21" t="s">
        <v>126</v>
      </c>
      <c r="B276" s="30">
        <v>100</v>
      </c>
      <c r="C276" s="30">
        <v>13.075506000000001</v>
      </c>
      <c r="D276" s="30">
        <v>11.970534000000001</v>
      </c>
      <c r="E276" s="30">
        <v>6.0773479999999998</v>
      </c>
      <c r="F276" s="30">
        <v>53.959484000000003</v>
      </c>
      <c r="G276" s="30">
        <v>14.917127000000001</v>
      </c>
      <c r="H276" s="30">
        <v>25.046040999999999</v>
      </c>
      <c r="I276" s="30">
        <v>60.036831999999997</v>
      </c>
    </row>
    <row r="277" spans="1:9" ht="11.15" customHeight="1" x14ac:dyDescent="0.2">
      <c r="A277" s="19" t="s">
        <v>913</v>
      </c>
      <c r="B277" s="20">
        <v>227</v>
      </c>
      <c r="C277" s="20">
        <v>30</v>
      </c>
      <c r="D277" s="20">
        <v>21</v>
      </c>
      <c r="E277" s="20">
        <v>17</v>
      </c>
      <c r="F277" s="20">
        <v>130</v>
      </c>
      <c r="G277" s="20">
        <v>29</v>
      </c>
      <c r="H277" s="20">
        <v>51</v>
      </c>
      <c r="I277" s="20">
        <v>147</v>
      </c>
    </row>
    <row r="278" spans="1:9" ht="11.15" customHeight="1" x14ac:dyDescent="0.2">
      <c r="A278" s="21" t="s">
        <v>126</v>
      </c>
      <c r="B278" s="30">
        <v>100</v>
      </c>
      <c r="C278" s="30">
        <v>13.215859</v>
      </c>
      <c r="D278" s="30">
        <v>9.2511010000000002</v>
      </c>
      <c r="E278" s="30">
        <v>7.4889869999999998</v>
      </c>
      <c r="F278" s="30">
        <v>57.268721999999997</v>
      </c>
      <c r="G278" s="30">
        <v>12.77533</v>
      </c>
      <c r="H278" s="30">
        <v>22.46696</v>
      </c>
      <c r="I278" s="30">
        <v>64.757709000000006</v>
      </c>
    </row>
    <row r="279" spans="1:9" ht="11.15" customHeight="1" x14ac:dyDescent="0.2">
      <c r="A279" s="18" t="s">
        <v>914</v>
      </c>
      <c r="B279" s="18"/>
      <c r="C279" s="18"/>
      <c r="D279" s="18"/>
      <c r="E279" s="18"/>
      <c r="F279" s="18"/>
      <c r="G279" s="18"/>
      <c r="H279" s="18"/>
      <c r="I279" s="18"/>
    </row>
    <row r="280" spans="1:9" ht="11.15" customHeight="1" x14ac:dyDescent="0.2">
      <c r="A280" s="19" t="s">
        <v>915</v>
      </c>
      <c r="B280" s="20">
        <v>294</v>
      </c>
      <c r="C280" s="20">
        <v>60</v>
      </c>
      <c r="D280" s="20">
        <v>39</v>
      </c>
      <c r="E280" s="20">
        <v>14</v>
      </c>
      <c r="F280" s="20">
        <v>136</v>
      </c>
      <c r="G280" s="20">
        <v>45</v>
      </c>
      <c r="H280" s="20">
        <v>99</v>
      </c>
      <c r="I280" s="20">
        <v>150</v>
      </c>
    </row>
    <row r="281" spans="1:9" ht="11.15" customHeight="1" x14ac:dyDescent="0.2">
      <c r="A281" s="21" t="s">
        <v>126</v>
      </c>
      <c r="B281" s="30">
        <v>100</v>
      </c>
      <c r="C281" s="30">
        <v>20.408162999999998</v>
      </c>
      <c r="D281" s="30">
        <v>13.265306000000001</v>
      </c>
      <c r="E281" s="30">
        <v>4.7619049999999996</v>
      </c>
      <c r="F281" s="30">
        <v>46.258502999999997</v>
      </c>
      <c r="G281" s="30">
        <v>15.306122</v>
      </c>
      <c r="H281" s="30">
        <v>33.673468999999997</v>
      </c>
      <c r="I281" s="30">
        <v>51.020408000000003</v>
      </c>
    </row>
    <row r="282" spans="1:9" ht="11.15" customHeight="1" x14ac:dyDescent="0.2">
      <c r="A282" s="19" t="s">
        <v>916</v>
      </c>
      <c r="B282" s="20">
        <v>664</v>
      </c>
      <c r="C282" s="20">
        <v>117</v>
      </c>
      <c r="D282" s="20">
        <v>119</v>
      </c>
      <c r="E282" s="20">
        <v>42</v>
      </c>
      <c r="F282" s="20">
        <v>284</v>
      </c>
      <c r="G282" s="20">
        <v>102</v>
      </c>
      <c r="H282" s="20">
        <v>236</v>
      </c>
      <c r="I282" s="20">
        <v>326</v>
      </c>
    </row>
    <row r="283" spans="1:9" ht="11.15" customHeight="1" x14ac:dyDescent="0.2">
      <c r="A283" s="21" t="s">
        <v>126</v>
      </c>
      <c r="B283" s="30">
        <v>100</v>
      </c>
      <c r="C283" s="30">
        <v>17.620481999999999</v>
      </c>
      <c r="D283" s="30">
        <v>17.921686999999999</v>
      </c>
      <c r="E283" s="30">
        <v>6.3253009999999996</v>
      </c>
      <c r="F283" s="30">
        <v>42.771084000000002</v>
      </c>
      <c r="G283" s="30">
        <v>15.361446000000001</v>
      </c>
      <c r="H283" s="30">
        <v>35.542169000000001</v>
      </c>
      <c r="I283" s="30">
        <v>49.096386000000003</v>
      </c>
    </row>
    <row r="284" spans="1:9" ht="11.15" customHeight="1" x14ac:dyDescent="0.2">
      <c r="A284" s="19" t="s">
        <v>917</v>
      </c>
      <c r="B284" s="20">
        <v>421</v>
      </c>
      <c r="C284" s="20">
        <v>31</v>
      </c>
      <c r="D284" s="20">
        <v>60</v>
      </c>
      <c r="E284" s="20">
        <v>22</v>
      </c>
      <c r="F284" s="20">
        <v>239</v>
      </c>
      <c r="G284" s="20">
        <v>69</v>
      </c>
      <c r="H284" s="20">
        <v>91</v>
      </c>
      <c r="I284" s="20">
        <v>261</v>
      </c>
    </row>
    <row r="285" spans="1:9" ht="11.15" customHeight="1" x14ac:dyDescent="0.2">
      <c r="A285" s="21" t="s">
        <v>126</v>
      </c>
      <c r="B285" s="30">
        <v>100</v>
      </c>
      <c r="C285" s="30">
        <v>7.3634199999999996</v>
      </c>
      <c r="D285" s="30">
        <v>14.251780999999999</v>
      </c>
      <c r="E285" s="30">
        <v>5.2256530000000003</v>
      </c>
      <c r="F285" s="30">
        <v>56.769596</v>
      </c>
      <c r="G285" s="30">
        <v>16.389548999999999</v>
      </c>
      <c r="H285" s="30">
        <v>21.615202</v>
      </c>
      <c r="I285" s="30">
        <v>61.995249000000001</v>
      </c>
    </row>
    <row r="286" spans="1:9" ht="11.15" customHeight="1" x14ac:dyDescent="0.2">
      <c r="A286" s="19" t="s">
        <v>918</v>
      </c>
      <c r="B286" s="20">
        <v>358</v>
      </c>
      <c r="C286" s="20">
        <v>59</v>
      </c>
      <c r="D286" s="20">
        <v>51</v>
      </c>
      <c r="E286" s="20">
        <v>24</v>
      </c>
      <c r="F286" s="20">
        <v>182</v>
      </c>
      <c r="G286" s="20">
        <v>42</v>
      </c>
      <c r="H286" s="20">
        <v>110</v>
      </c>
      <c r="I286" s="20">
        <v>206</v>
      </c>
    </row>
    <row r="287" spans="1:9" ht="11.15" customHeight="1" x14ac:dyDescent="0.2">
      <c r="A287" s="21" t="s">
        <v>126</v>
      </c>
      <c r="B287" s="30">
        <v>100</v>
      </c>
      <c r="C287" s="30">
        <v>16.480447000000002</v>
      </c>
      <c r="D287" s="30">
        <v>14.245810000000001</v>
      </c>
      <c r="E287" s="30">
        <v>6.7039109999999997</v>
      </c>
      <c r="F287" s="30">
        <v>50.837989</v>
      </c>
      <c r="G287" s="30">
        <v>11.731844000000001</v>
      </c>
      <c r="H287" s="30">
        <v>30.726257</v>
      </c>
      <c r="I287" s="30">
        <v>57.541899000000001</v>
      </c>
    </row>
    <row r="288" spans="1:9" ht="11.15" customHeight="1" x14ac:dyDescent="0.2">
      <c r="A288" s="19" t="s">
        <v>919</v>
      </c>
      <c r="B288" s="20">
        <v>217</v>
      </c>
      <c r="C288" s="20">
        <v>31</v>
      </c>
      <c r="D288" s="20">
        <v>30</v>
      </c>
      <c r="E288" s="20">
        <v>13</v>
      </c>
      <c r="F288" s="20">
        <v>110</v>
      </c>
      <c r="G288" s="20">
        <v>33</v>
      </c>
      <c r="H288" s="20">
        <v>61</v>
      </c>
      <c r="I288" s="20">
        <v>123</v>
      </c>
    </row>
    <row r="289" spans="1:9" ht="11.15" customHeight="1" x14ac:dyDescent="0.2">
      <c r="A289" s="21" t="s">
        <v>126</v>
      </c>
      <c r="B289" s="30">
        <v>100</v>
      </c>
      <c r="C289" s="30">
        <v>14.285714</v>
      </c>
      <c r="D289" s="30">
        <v>13.824885</v>
      </c>
      <c r="E289" s="30">
        <v>5.9907830000000004</v>
      </c>
      <c r="F289" s="30">
        <v>50.691243999999998</v>
      </c>
      <c r="G289" s="30">
        <v>15.207373</v>
      </c>
      <c r="H289" s="30">
        <v>28.110599000000001</v>
      </c>
      <c r="I289" s="30">
        <v>56.682028000000003</v>
      </c>
    </row>
    <row r="290" spans="1:9" ht="11.15" customHeight="1" x14ac:dyDescent="0.2">
      <c r="A290" s="19" t="s">
        <v>920</v>
      </c>
      <c r="B290" s="20">
        <v>234</v>
      </c>
      <c r="C290" s="20">
        <v>32</v>
      </c>
      <c r="D290" s="20">
        <v>27</v>
      </c>
      <c r="E290" s="20">
        <v>18</v>
      </c>
      <c r="F290" s="20">
        <v>119</v>
      </c>
      <c r="G290" s="20">
        <v>38</v>
      </c>
      <c r="H290" s="20">
        <v>59</v>
      </c>
      <c r="I290" s="20">
        <v>137</v>
      </c>
    </row>
    <row r="291" spans="1:9" ht="11.15" customHeight="1" x14ac:dyDescent="0.2">
      <c r="A291" s="31"/>
      <c r="B291" s="32">
        <v>100</v>
      </c>
      <c r="C291" s="32">
        <v>13.675214</v>
      </c>
      <c r="D291" s="32">
        <v>11.538462000000001</v>
      </c>
      <c r="E291" s="32">
        <v>7.6923079999999997</v>
      </c>
      <c r="F291" s="32">
        <v>50.854700999999999</v>
      </c>
      <c r="G291" s="32">
        <v>16.239315999999999</v>
      </c>
      <c r="H291" s="32">
        <v>25.213674999999999</v>
      </c>
      <c r="I291" s="32">
        <v>58.547009000000003</v>
      </c>
    </row>
    <row r="292" spans="1:9" ht="11.15" customHeight="1" x14ac:dyDescent="0.2"/>
  </sheetData>
  <phoneticPr fontId="1"/>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6DFA0-A983-41D1-A41F-CB160DB6D375}">
  <dimension ref="A1:I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HYPERLINK("#'目次'!B19","[13]")</f>
        <v>[13]</v>
      </c>
    </row>
    <row r="3" spans="1:9" x14ac:dyDescent="0.2">
      <c r="A3" s="9" t="s">
        <v>126</v>
      </c>
      <c r="B3" s="12" t="s">
        <v>158</v>
      </c>
    </row>
    <row r="4" spans="1:9" x14ac:dyDescent="0.2">
      <c r="A4" s="9" t="s">
        <v>126</v>
      </c>
      <c r="B4" s="12" t="s">
        <v>159</v>
      </c>
    </row>
    <row r="5" spans="1:9" x14ac:dyDescent="0.2">
      <c r="A5" s="9" t="s">
        <v>126</v>
      </c>
      <c r="B5" s="12" t="s">
        <v>163</v>
      </c>
    </row>
    <row r="6" spans="1:9" s="15" customFormat="1" ht="25" x14ac:dyDescent="0.2">
      <c r="A6" s="13" t="s">
        <v>126</v>
      </c>
      <c r="B6" s="14" t="s">
        <v>831</v>
      </c>
      <c r="C6" s="14" t="s">
        <v>902</v>
      </c>
      <c r="D6" s="14" t="s">
        <v>903</v>
      </c>
      <c r="E6" s="14" t="s">
        <v>904</v>
      </c>
      <c r="F6" s="14" t="s">
        <v>905</v>
      </c>
      <c r="G6" s="14" t="s">
        <v>873</v>
      </c>
      <c r="H6" s="14" t="s">
        <v>925</v>
      </c>
      <c r="I6" s="14" t="s">
        <v>926</v>
      </c>
    </row>
    <row r="7" spans="1:9" x14ac:dyDescent="0.2">
      <c r="A7" s="16" t="s">
        <v>845</v>
      </c>
      <c r="B7" s="17">
        <v>2188</v>
      </c>
      <c r="C7" s="17">
        <v>39</v>
      </c>
      <c r="D7" s="17">
        <v>75</v>
      </c>
      <c r="E7" s="17">
        <v>117</v>
      </c>
      <c r="F7" s="17">
        <v>1288</v>
      </c>
      <c r="G7" s="17">
        <v>669</v>
      </c>
      <c r="H7" s="17">
        <v>114</v>
      </c>
      <c r="I7" s="17">
        <v>1405</v>
      </c>
    </row>
    <row r="8" spans="1:9" x14ac:dyDescent="0.2">
      <c r="A8" s="21" t="s">
        <v>126</v>
      </c>
      <c r="B8" s="30">
        <v>100</v>
      </c>
      <c r="C8" s="30">
        <v>1.7824500000000001</v>
      </c>
      <c r="D8" s="30">
        <v>3.4277880000000001</v>
      </c>
      <c r="E8" s="30">
        <v>5.3473490000000004</v>
      </c>
      <c r="F8" s="30">
        <v>58.866545000000002</v>
      </c>
      <c r="G8" s="30">
        <v>30.575868</v>
      </c>
      <c r="H8" s="30">
        <v>5.2102380000000004</v>
      </c>
      <c r="I8" s="30">
        <v>64.213893999999996</v>
      </c>
    </row>
    <row r="9" spans="1:9" x14ac:dyDescent="0.2">
      <c r="A9" s="18" t="s">
        <v>846</v>
      </c>
      <c r="B9" s="18"/>
      <c r="C9" s="18"/>
      <c r="D9" s="18"/>
      <c r="E9" s="18"/>
      <c r="F9" s="18"/>
      <c r="G9" s="18"/>
      <c r="H9" s="18"/>
      <c r="I9" s="18"/>
    </row>
    <row r="10" spans="1:9" x14ac:dyDescent="0.2">
      <c r="A10" s="19" t="s">
        <v>847</v>
      </c>
      <c r="B10" s="20">
        <v>1092</v>
      </c>
      <c r="C10" s="20">
        <v>20</v>
      </c>
      <c r="D10" s="20">
        <v>34</v>
      </c>
      <c r="E10" s="20">
        <v>67</v>
      </c>
      <c r="F10" s="20">
        <v>678</v>
      </c>
      <c r="G10" s="20">
        <v>293</v>
      </c>
      <c r="H10" s="20">
        <v>54</v>
      </c>
      <c r="I10" s="20">
        <v>745</v>
      </c>
    </row>
    <row r="11" spans="1:9" x14ac:dyDescent="0.2">
      <c r="A11" s="21" t="s">
        <v>126</v>
      </c>
      <c r="B11" s="30">
        <v>100</v>
      </c>
      <c r="C11" s="30">
        <v>1.831502</v>
      </c>
      <c r="D11" s="30">
        <v>3.113553</v>
      </c>
      <c r="E11" s="30">
        <v>6.1355310000000003</v>
      </c>
      <c r="F11" s="30">
        <v>62.087912000000003</v>
      </c>
      <c r="G11" s="30">
        <v>26.831502</v>
      </c>
      <c r="H11" s="30">
        <v>4.945055</v>
      </c>
      <c r="I11" s="30">
        <v>68.223443000000003</v>
      </c>
    </row>
    <row r="12" spans="1:9" x14ac:dyDescent="0.2">
      <c r="A12" s="19" t="s">
        <v>848</v>
      </c>
      <c r="B12" s="20">
        <v>1095</v>
      </c>
      <c r="C12" s="20">
        <v>19</v>
      </c>
      <c r="D12" s="20">
        <v>41</v>
      </c>
      <c r="E12" s="20">
        <v>49</v>
      </c>
      <c r="F12" s="20">
        <v>610</v>
      </c>
      <c r="G12" s="20">
        <v>376</v>
      </c>
      <c r="H12" s="20">
        <v>60</v>
      </c>
      <c r="I12" s="20">
        <v>659</v>
      </c>
    </row>
    <row r="13" spans="1:9" x14ac:dyDescent="0.2">
      <c r="A13" s="21" t="s">
        <v>126</v>
      </c>
      <c r="B13" s="30">
        <v>100</v>
      </c>
      <c r="C13" s="30">
        <v>1.73516</v>
      </c>
      <c r="D13" s="30">
        <v>3.7442920000000002</v>
      </c>
      <c r="E13" s="30">
        <v>4.4748859999999997</v>
      </c>
      <c r="F13" s="30">
        <v>55.707763</v>
      </c>
      <c r="G13" s="30">
        <v>34.337899999999998</v>
      </c>
      <c r="H13" s="30">
        <v>5.4794520000000002</v>
      </c>
      <c r="I13" s="30">
        <v>60.182648</v>
      </c>
    </row>
    <row r="14" spans="1:9" x14ac:dyDescent="0.2">
      <c r="A14" s="19" t="s">
        <v>849</v>
      </c>
      <c r="B14" s="20">
        <v>1</v>
      </c>
      <c r="C14" s="20">
        <v>0</v>
      </c>
      <c r="D14" s="20">
        <v>0</v>
      </c>
      <c r="E14" s="20">
        <v>1</v>
      </c>
      <c r="F14" s="20">
        <v>0</v>
      </c>
      <c r="G14" s="20">
        <v>0</v>
      </c>
      <c r="H14" s="20">
        <v>0</v>
      </c>
      <c r="I14" s="20">
        <v>1</v>
      </c>
    </row>
    <row r="15" spans="1:9" x14ac:dyDescent="0.2">
      <c r="A15" s="21" t="s">
        <v>126</v>
      </c>
      <c r="B15" s="30">
        <v>100</v>
      </c>
      <c r="C15" s="30">
        <v>0</v>
      </c>
      <c r="D15" s="30">
        <v>0</v>
      </c>
      <c r="E15" s="30">
        <v>100</v>
      </c>
      <c r="F15" s="30">
        <v>0</v>
      </c>
      <c r="G15" s="30">
        <v>0</v>
      </c>
      <c r="H15" s="30">
        <v>0</v>
      </c>
      <c r="I15" s="30">
        <v>100</v>
      </c>
    </row>
    <row r="16" spans="1:9" x14ac:dyDescent="0.2">
      <c r="A16" s="18" t="s">
        <v>850</v>
      </c>
      <c r="B16" s="18"/>
      <c r="C16" s="18"/>
      <c r="D16" s="18"/>
      <c r="E16" s="18"/>
      <c r="F16" s="18"/>
      <c r="G16" s="18"/>
      <c r="H16" s="18"/>
      <c r="I16" s="18"/>
    </row>
    <row r="17" spans="1:9" x14ac:dyDescent="0.2">
      <c r="A17" s="19" t="s">
        <v>851</v>
      </c>
      <c r="B17" s="20">
        <v>387</v>
      </c>
      <c r="C17" s="20">
        <v>8</v>
      </c>
      <c r="D17" s="20">
        <v>23</v>
      </c>
      <c r="E17" s="20">
        <v>39</v>
      </c>
      <c r="F17" s="20">
        <v>247</v>
      </c>
      <c r="G17" s="20">
        <v>70</v>
      </c>
      <c r="H17" s="20">
        <v>31</v>
      </c>
      <c r="I17" s="20">
        <v>286</v>
      </c>
    </row>
    <row r="18" spans="1:9" x14ac:dyDescent="0.2">
      <c r="A18" s="21" t="s">
        <v>126</v>
      </c>
      <c r="B18" s="30">
        <v>100</v>
      </c>
      <c r="C18" s="30">
        <v>2.067183</v>
      </c>
      <c r="D18" s="30">
        <v>5.9431520000000004</v>
      </c>
      <c r="E18" s="30">
        <v>10.077519000000001</v>
      </c>
      <c r="F18" s="30">
        <v>63.824289</v>
      </c>
      <c r="G18" s="30">
        <v>18.087855000000001</v>
      </c>
      <c r="H18" s="30">
        <v>8.0103360000000006</v>
      </c>
      <c r="I18" s="30">
        <v>73.901809</v>
      </c>
    </row>
    <row r="19" spans="1:9" x14ac:dyDescent="0.2">
      <c r="A19" s="19" t="s">
        <v>852</v>
      </c>
      <c r="B19" s="20">
        <v>432</v>
      </c>
      <c r="C19" s="20">
        <v>7</v>
      </c>
      <c r="D19" s="20">
        <v>18</v>
      </c>
      <c r="E19" s="20">
        <v>33</v>
      </c>
      <c r="F19" s="20">
        <v>245</v>
      </c>
      <c r="G19" s="20">
        <v>129</v>
      </c>
      <c r="H19" s="20">
        <v>25</v>
      </c>
      <c r="I19" s="20">
        <v>278</v>
      </c>
    </row>
    <row r="20" spans="1:9" x14ac:dyDescent="0.2">
      <c r="A20" s="21" t="s">
        <v>126</v>
      </c>
      <c r="B20" s="30">
        <v>100</v>
      </c>
      <c r="C20" s="30">
        <v>1.6203700000000001</v>
      </c>
      <c r="D20" s="30">
        <v>4.1666670000000003</v>
      </c>
      <c r="E20" s="30">
        <v>7.6388889999999998</v>
      </c>
      <c r="F20" s="30">
        <v>56.712963000000002</v>
      </c>
      <c r="G20" s="30">
        <v>29.861111000000001</v>
      </c>
      <c r="H20" s="30">
        <v>5.7870369999999998</v>
      </c>
      <c r="I20" s="30">
        <v>64.351851999999994</v>
      </c>
    </row>
    <row r="21" spans="1:9" x14ac:dyDescent="0.2">
      <c r="A21" s="19" t="s">
        <v>853</v>
      </c>
      <c r="B21" s="20">
        <v>449</v>
      </c>
      <c r="C21" s="20">
        <v>15</v>
      </c>
      <c r="D21" s="20">
        <v>13</v>
      </c>
      <c r="E21" s="20">
        <v>23</v>
      </c>
      <c r="F21" s="20">
        <v>245</v>
      </c>
      <c r="G21" s="20">
        <v>153</v>
      </c>
      <c r="H21" s="20">
        <v>28</v>
      </c>
      <c r="I21" s="20">
        <v>268</v>
      </c>
    </row>
    <row r="22" spans="1:9" x14ac:dyDescent="0.2">
      <c r="A22" s="21" t="s">
        <v>126</v>
      </c>
      <c r="B22" s="30">
        <v>100</v>
      </c>
      <c r="C22" s="30">
        <v>3.340757</v>
      </c>
      <c r="D22" s="30">
        <v>2.8953229999999999</v>
      </c>
      <c r="E22" s="30">
        <v>5.1224939999999997</v>
      </c>
      <c r="F22" s="30">
        <v>54.565702000000002</v>
      </c>
      <c r="G22" s="30">
        <v>34.075724000000001</v>
      </c>
      <c r="H22" s="30">
        <v>6.2360800000000003</v>
      </c>
      <c r="I22" s="30">
        <v>59.688195999999998</v>
      </c>
    </row>
    <row r="23" spans="1:9" x14ac:dyDescent="0.2">
      <c r="A23" s="19" t="s">
        <v>854</v>
      </c>
      <c r="B23" s="20">
        <v>427</v>
      </c>
      <c r="C23" s="20">
        <v>6</v>
      </c>
      <c r="D23" s="20">
        <v>12</v>
      </c>
      <c r="E23" s="20">
        <v>11</v>
      </c>
      <c r="F23" s="20">
        <v>251</v>
      </c>
      <c r="G23" s="20">
        <v>147</v>
      </c>
      <c r="H23" s="20">
        <v>18</v>
      </c>
      <c r="I23" s="20">
        <v>262</v>
      </c>
    </row>
    <row r="24" spans="1:9" x14ac:dyDescent="0.2">
      <c r="A24" s="21" t="s">
        <v>126</v>
      </c>
      <c r="B24" s="30">
        <v>100</v>
      </c>
      <c r="C24" s="30">
        <v>1.405152</v>
      </c>
      <c r="D24" s="30">
        <v>2.8103039999999999</v>
      </c>
      <c r="E24" s="30">
        <v>2.5761120000000002</v>
      </c>
      <c r="F24" s="30">
        <v>58.782201000000001</v>
      </c>
      <c r="G24" s="30">
        <v>34.426229999999997</v>
      </c>
      <c r="H24" s="30">
        <v>4.2154569999999998</v>
      </c>
      <c r="I24" s="30">
        <v>61.358314</v>
      </c>
    </row>
    <row r="25" spans="1:9" x14ac:dyDescent="0.2">
      <c r="A25" s="19" t="s">
        <v>855</v>
      </c>
      <c r="B25" s="20">
        <v>274</v>
      </c>
      <c r="C25" s="20">
        <v>1</v>
      </c>
      <c r="D25" s="20">
        <v>7</v>
      </c>
      <c r="E25" s="20">
        <v>7</v>
      </c>
      <c r="F25" s="20">
        <v>157</v>
      </c>
      <c r="G25" s="20">
        <v>102</v>
      </c>
      <c r="H25" s="20">
        <v>8</v>
      </c>
      <c r="I25" s="20">
        <v>164</v>
      </c>
    </row>
    <row r="26" spans="1:9" x14ac:dyDescent="0.2">
      <c r="A26" s="21" t="s">
        <v>126</v>
      </c>
      <c r="B26" s="30">
        <v>100</v>
      </c>
      <c r="C26" s="30">
        <v>0.36496400000000001</v>
      </c>
      <c r="D26" s="30">
        <v>2.554745</v>
      </c>
      <c r="E26" s="30">
        <v>2.554745</v>
      </c>
      <c r="F26" s="30">
        <v>57.29927</v>
      </c>
      <c r="G26" s="30">
        <v>37.226277000000003</v>
      </c>
      <c r="H26" s="30">
        <v>2.919708</v>
      </c>
      <c r="I26" s="30">
        <v>59.854014999999997</v>
      </c>
    </row>
    <row r="27" spans="1:9" x14ac:dyDescent="0.2">
      <c r="A27" s="19" t="s">
        <v>856</v>
      </c>
      <c r="B27" s="20">
        <v>137</v>
      </c>
      <c r="C27" s="20">
        <v>2</v>
      </c>
      <c r="D27" s="20">
        <v>2</v>
      </c>
      <c r="E27" s="20">
        <v>4</v>
      </c>
      <c r="F27" s="20">
        <v>79</v>
      </c>
      <c r="G27" s="20">
        <v>50</v>
      </c>
      <c r="H27" s="20">
        <v>4</v>
      </c>
      <c r="I27" s="20">
        <v>83</v>
      </c>
    </row>
    <row r="28" spans="1:9" x14ac:dyDescent="0.2">
      <c r="A28" s="21" t="s">
        <v>126</v>
      </c>
      <c r="B28" s="30">
        <v>100</v>
      </c>
      <c r="C28" s="30">
        <v>1.459854</v>
      </c>
      <c r="D28" s="30">
        <v>1.459854</v>
      </c>
      <c r="E28" s="30">
        <v>2.919708</v>
      </c>
      <c r="F28" s="30">
        <v>57.664234</v>
      </c>
      <c r="G28" s="30">
        <v>36.49635</v>
      </c>
      <c r="H28" s="30">
        <v>2.919708</v>
      </c>
      <c r="I28" s="30">
        <v>60.583942</v>
      </c>
    </row>
    <row r="29" spans="1:9" x14ac:dyDescent="0.2">
      <c r="A29" s="19" t="s">
        <v>857</v>
      </c>
      <c r="B29" s="20">
        <v>71</v>
      </c>
      <c r="C29" s="20">
        <v>0</v>
      </c>
      <c r="D29" s="20">
        <v>0</v>
      </c>
      <c r="E29" s="20">
        <v>0</v>
      </c>
      <c r="F29" s="20">
        <v>55</v>
      </c>
      <c r="G29" s="20">
        <v>16</v>
      </c>
      <c r="H29" s="20">
        <v>0</v>
      </c>
      <c r="I29" s="20">
        <v>55</v>
      </c>
    </row>
    <row r="30" spans="1:9" x14ac:dyDescent="0.2">
      <c r="A30" s="21" t="s">
        <v>126</v>
      </c>
      <c r="B30" s="30">
        <v>100</v>
      </c>
      <c r="C30" s="30">
        <v>0</v>
      </c>
      <c r="D30" s="30">
        <v>0</v>
      </c>
      <c r="E30" s="30">
        <v>0</v>
      </c>
      <c r="F30" s="30">
        <v>77.464788999999996</v>
      </c>
      <c r="G30" s="30">
        <v>22.535211</v>
      </c>
      <c r="H30" s="30">
        <v>0</v>
      </c>
      <c r="I30" s="30">
        <v>77.464788999999996</v>
      </c>
    </row>
    <row r="31" spans="1:9" x14ac:dyDescent="0.2">
      <c r="A31" s="19" t="s">
        <v>858</v>
      </c>
      <c r="B31" s="20">
        <v>11</v>
      </c>
      <c r="C31" s="20">
        <v>0</v>
      </c>
      <c r="D31" s="20">
        <v>0</v>
      </c>
      <c r="E31" s="20">
        <v>0</v>
      </c>
      <c r="F31" s="20">
        <v>9</v>
      </c>
      <c r="G31" s="20">
        <v>2</v>
      </c>
      <c r="H31" s="20">
        <v>0</v>
      </c>
      <c r="I31" s="20">
        <v>9</v>
      </c>
    </row>
    <row r="32" spans="1:9" x14ac:dyDescent="0.2">
      <c r="A32" s="21" t="s">
        <v>126</v>
      </c>
      <c r="B32" s="30">
        <v>100</v>
      </c>
      <c r="C32" s="30">
        <v>0</v>
      </c>
      <c r="D32" s="30">
        <v>0</v>
      </c>
      <c r="E32" s="30">
        <v>0</v>
      </c>
      <c r="F32" s="30">
        <v>81.818181999999993</v>
      </c>
      <c r="G32" s="30">
        <v>18.181818</v>
      </c>
      <c r="H32" s="30">
        <v>0</v>
      </c>
      <c r="I32" s="30">
        <v>81.818181999999993</v>
      </c>
    </row>
    <row r="33" spans="1:9" x14ac:dyDescent="0.2">
      <c r="A33" s="19" t="s">
        <v>859</v>
      </c>
      <c r="B33" s="20">
        <v>881</v>
      </c>
      <c r="C33" s="20">
        <v>22</v>
      </c>
      <c r="D33" s="20">
        <v>31</v>
      </c>
      <c r="E33" s="20">
        <v>56</v>
      </c>
      <c r="F33" s="20">
        <v>490</v>
      </c>
      <c r="G33" s="20">
        <v>282</v>
      </c>
      <c r="H33" s="20">
        <v>53</v>
      </c>
      <c r="I33" s="20">
        <v>546</v>
      </c>
    </row>
    <row r="34" spans="1:9" x14ac:dyDescent="0.2">
      <c r="A34" s="21" t="s">
        <v>126</v>
      </c>
      <c r="B34" s="30">
        <v>100</v>
      </c>
      <c r="C34" s="30">
        <v>2.4971619999999999</v>
      </c>
      <c r="D34" s="30">
        <v>3.518729</v>
      </c>
      <c r="E34" s="30">
        <v>6.3564129999999999</v>
      </c>
      <c r="F34" s="30">
        <v>55.618614999999998</v>
      </c>
      <c r="G34" s="30">
        <v>32.009081000000002</v>
      </c>
      <c r="H34" s="30">
        <v>6.0158909999999999</v>
      </c>
      <c r="I34" s="30">
        <v>61.975028000000002</v>
      </c>
    </row>
    <row r="35" spans="1:9" x14ac:dyDescent="0.2">
      <c r="A35" s="19" t="s">
        <v>860</v>
      </c>
      <c r="B35" s="20">
        <v>701</v>
      </c>
      <c r="C35" s="20">
        <v>7</v>
      </c>
      <c r="D35" s="20">
        <v>19</v>
      </c>
      <c r="E35" s="20">
        <v>18</v>
      </c>
      <c r="F35" s="20">
        <v>408</v>
      </c>
      <c r="G35" s="20">
        <v>249</v>
      </c>
      <c r="H35" s="20">
        <v>26</v>
      </c>
      <c r="I35" s="20">
        <v>426</v>
      </c>
    </row>
    <row r="36" spans="1:9" x14ac:dyDescent="0.2">
      <c r="A36" s="21" t="s">
        <v>126</v>
      </c>
      <c r="B36" s="30">
        <v>100</v>
      </c>
      <c r="C36" s="30">
        <v>0.99857300000000004</v>
      </c>
      <c r="D36" s="30">
        <v>2.7104140000000001</v>
      </c>
      <c r="E36" s="30">
        <v>2.5677599999999998</v>
      </c>
      <c r="F36" s="30">
        <v>58.202567999999999</v>
      </c>
      <c r="G36" s="30">
        <v>35.520685</v>
      </c>
      <c r="H36" s="30">
        <v>3.708987</v>
      </c>
      <c r="I36" s="30">
        <v>60.770327999999999</v>
      </c>
    </row>
    <row r="37" spans="1:9" x14ac:dyDescent="0.2">
      <c r="A37" s="19" t="s">
        <v>861</v>
      </c>
      <c r="B37" s="20">
        <v>1801</v>
      </c>
      <c r="C37" s="20">
        <v>31</v>
      </c>
      <c r="D37" s="20">
        <v>52</v>
      </c>
      <c r="E37" s="20">
        <v>78</v>
      </c>
      <c r="F37" s="20">
        <v>1041</v>
      </c>
      <c r="G37" s="20">
        <v>599</v>
      </c>
      <c r="H37" s="20">
        <v>83</v>
      </c>
      <c r="I37" s="20">
        <v>1119</v>
      </c>
    </row>
    <row r="38" spans="1:9" x14ac:dyDescent="0.2">
      <c r="A38" s="21" t="s">
        <v>126</v>
      </c>
      <c r="B38" s="30">
        <v>100</v>
      </c>
      <c r="C38" s="30">
        <v>1.721266</v>
      </c>
      <c r="D38" s="30">
        <v>2.8872849999999999</v>
      </c>
      <c r="E38" s="30">
        <v>4.330927</v>
      </c>
      <c r="F38" s="30">
        <v>57.801222000000003</v>
      </c>
      <c r="G38" s="30">
        <v>33.259300000000003</v>
      </c>
      <c r="H38" s="30">
        <v>4.6085510000000003</v>
      </c>
      <c r="I38" s="30">
        <v>62.132148999999998</v>
      </c>
    </row>
    <row r="39" spans="1:9" x14ac:dyDescent="0.2">
      <c r="A39" s="19" t="s">
        <v>862</v>
      </c>
      <c r="B39" s="20">
        <v>920</v>
      </c>
      <c r="C39" s="20">
        <v>9</v>
      </c>
      <c r="D39" s="20">
        <v>21</v>
      </c>
      <c r="E39" s="20">
        <v>22</v>
      </c>
      <c r="F39" s="20">
        <v>551</v>
      </c>
      <c r="G39" s="20">
        <v>317</v>
      </c>
      <c r="H39" s="20">
        <v>30</v>
      </c>
      <c r="I39" s="20">
        <v>573</v>
      </c>
    </row>
    <row r="40" spans="1:9" x14ac:dyDescent="0.2">
      <c r="A40" s="21" t="s">
        <v>126</v>
      </c>
      <c r="B40" s="30">
        <v>100</v>
      </c>
      <c r="C40" s="30">
        <v>0.97826100000000005</v>
      </c>
      <c r="D40" s="30">
        <v>2.2826089999999999</v>
      </c>
      <c r="E40" s="30">
        <v>2.3913039999999999</v>
      </c>
      <c r="F40" s="30">
        <v>59.891303999999998</v>
      </c>
      <c r="G40" s="30">
        <v>34.456522</v>
      </c>
      <c r="H40" s="30">
        <v>3.2608700000000002</v>
      </c>
      <c r="I40" s="30">
        <v>62.282609000000001</v>
      </c>
    </row>
    <row r="41" spans="1:9" x14ac:dyDescent="0.2">
      <c r="A41" s="19" t="s">
        <v>863</v>
      </c>
      <c r="B41" s="20">
        <v>219</v>
      </c>
      <c r="C41" s="20">
        <v>2</v>
      </c>
      <c r="D41" s="20">
        <v>2</v>
      </c>
      <c r="E41" s="20">
        <v>4</v>
      </c>
      <c r="F41" s="20">
        <v>143</v>
      </c>
      <c r="G41" s="20">
        <v>68</v>
      </c>
      <c r="H41" s="20">
        <v>4</v>
      </c>
      <c r="I41" s="20">
        <v>147</v>
      </c>
    </row>
    <row r="42" spans="1:9" x14ac:dyDescent="0.2">
      <c r="A42" s="21" t="s">
        <v>126</v>
      </c>
      <c r="B42" s="30">
        <v>100</v>
      </c>
      <c r="C42" s="30">
        <v>0.913242</v>
      </c>
      <c r="D42" s="30">
        <v>0.913242</v>
      </c>
      <c r="E42" s="30">
        <v>1.826484</v>
      </c>
      <c r="F42" s="30">
        <v>65.296803999999995</v>
      </c>
      <c r="G42" s="30">
        <v>31.050228000000001</v>
      </c>
      <c r="H42" s="30">
        <v>1.826484</v>
      </c>
      <c r="I42" s="30">
        <v>67.123288000000002</v>
      </c>
    </row>
    <row r="43" spans="1:9" x14ac:dyDescent="0.2">
      <c r="A43" s="18" t="s">
        <v>864</v>
      </c>
      <c r="B43" s="17">
        <v>208</v>
      </c>
      <c r="C43" s="17">
        <v>3</v>
      </c>
      <c r="D43" s="17">
        <v>9</v>
      </c>
      <c r="E43" s="17">
        <v>20</v>
      </c>
      <c r="F43" s="17">
        <v>144</v>
      </c>
      <c r="G43" s="17">
        <v>32</v>
      </c>
      <c r="H43" s="17">
        <v>12</v>
      </c>
      <c r="I43" s="17">
        <v>164</v>
      </c>
    </row>
    <row r="44" spans="1:9" x14ac:dyDescent="0.2">
      <c r="A44" s="21" t="s">
        <v>126</v>
      </c>
      <c r="B44" s="30">
        <v>100</v>
      </c>
      <c r="C44" s="30">
        <v>1.4423079999999999</v>
      </c>
      <c r="D44" s="30">
        <v>4.3269229999999999</v>
      </c>
      <c r="E44" s="30">
        <v>9.6153849999999998</v>
      </c>
      <c r="F44" s="30">
        <v>69.230768999999995</v>
      </c>
      <c r="G44" s="30">
        <v>15.384615</v>
      </c>
      <c r="H44" s="30">
        <v>5.7692310000000004</v>
      </c>
      <c r="I44" s="30">
        <v>78.846153999999999</v>
      </c>
    </row>
    <row r="45" spans="1:9" x14ac:dyDescent="0.2">
      <c r="A45" s="19" t="s">
        <v>852</v>
      </c>
      <c r="B45" s="20">
        <v>220</v>
      </c>
      <c r="C45" s="20">
        <v>3</v>
      </c>
      <c r="D45" s="20">
        <v>12</v>
      </c>
      <c r="E45" s="20">
        <v>18</v>
      </c>
      <c r="F45" s="20">
        <v>133</v>
      </c>
      <c r="G45" s="20">
        <v>54</v>
      </c>
      <c r="H45" s="20">
        <v>15</v>
      </c>
      <c r="I45" s="20">
        <v>151</v>
      </c>
    </row>
    <row r="46" spans="1:9" x14ac:dyDescent="0.2">
      <c r="A46" s="21" t="s">
        <v>126</v>
      </c>
      <c r="B46" s="30">
        <v>100</v>
      </c>
      <c r="C46" s="30">
        <v>1.3636360000000001</v>
      </c>
      <c r="D46" s="30">
        <v>5.4545450000000004</v>
      </c>
      <c r="E46" s="30">
        <v>8.1818179999999998</v>
      </c>
      <c r="F46" s="30">
        <v>60.454545000000003</v>
      </c>
      <c r="G46" s="30">
        <v>24.545455</v>
      </c>
      <c r="H46" s="30">
        <v>6.8181820000000002</v>
      </c>
      <c r="I46" s="30">
        <v>68.636364</v>
      </c>
    </row>
    <row r="47" spans="1:9" x14ac:dyDescent="0.2">
      <c r="A47" s="19" t="s">
        <v>853</v>
      </c>
      <c r="B47" s="20">
        <v>226</v>
      </c>
      <c r="C47" s="20">
        <v>7</v>
      </c>
      <c r="D47" s="20">
        <v>5</v>
      </c>
      <c r="E47" s="20">
        <v>16</v>
      </c>
      <c r="F47" s="20">
        <v>134</v>
      </c>
      <c r="G47" s="20">
        <v>64</v>
      </c>
      <c r="H47" s="20">
        <v>12</v>
      </c>
      <c r="I47" s="20">
        <v>150</v>
      </c>
    </row>
    <row r="48" spans="1:9" x14ac:dyDescent="0.2">
      <c r="A48" s="21" t="s">
        <v>126</v>
      </c>
      <c r="B48" s="30">
        <v>100</v>
      </c>
      <c r="C48" s="30">
        <v>3.0973449999999998</v>
      </c>
      <c r="D48" s="30">
        <v>2.2123889999999999</v>
      </c>
      <c r="E48" s="30">
        <v>7.0796460000000003</v>
      </c>
      <c r="F48" s="30">
        <v>59.292034999999998</v>
      </c>
      <c r="G48" s="30">
        <v>28.318584000000001</v>
      </c>
      <c r="H48" s="30">
        <v>5.3097349999999999</v>
      </c>
      <c r="I48" s="30">
        <v>66.371680999999995</v>
      </c>
    </row>
    <row r="49" spans="1:9" x14ac:dyDescent="0.2">
      <c r="A49" s="19" t="s">
        <v>854</v>
      </c>
      <c r="B49" s="20">
        <v>211</v>
      </c>
      <c r="C49" s="20">
        <v>4</v>
      </c>
      <c r="D49" s="20">
        <v>4</v>
      </c>
      <c r="E49" s="20">
        <v>6</v>
      </c>
      <c r="F49" s="20">
        <v>131</v>
      </c>
      <c r="G49" s="20">
        <v>66</v>
      </c>
      <c r="H49" s="20">
        <v>8</v>
      </c>
      <c r="I49" s="20">
        <v>137</v>
      </c>
    </row>
    <row r="50" spans="1:9" x14ac:dyDescent="0.2">
      <c r="A50" s="21" t="s">
        <v>126</v>
      </c>
      <c r="B50" s="30">
        <v>100</v>
      </c>
      <c r="C50" s="30">
        <v>1.8957349999999999</v>
      </c>
      <c r="D50" s="30">
        <v>1.8957349999999999</v>
      </c>
      <c r="E50" s="30">
        <v>2.8436020000000002</v>
      </c>
      <c r="F50" s="30">
        <v>62.085307999999998</v>
      </c>
      <c r="G50" s="30">
        <v>31.279620999999999</v>
      </c>
      <c r="H50" s="30">
        <v>3.7914690000000002</v>
      </c>
      <c r="I50" s="30">
        <v>64.928910000000002</v>
      </c>
    </row>
    <row r="51" spans="1:9" x14ac:dyDescent="0.2">
      <c r="A51" s="19" t="s">
        <v>855</v>
      </c>
      <c r="B51" s="20">
        <v>134</v>
      </c>
      <c r="C51" s="20">
        <v>1</v>
      </c>
      <c r="D51" s="20">
        <v>4</v>
      </c>
      <c r="E51" s="20">
        <v>6</v>
      </c>
      <c r="F51" s="20">
        <v>80</v>
      </c>
      <c r="G51" s="20">
        <v>43</v>
      </c>
      <c r="H51" s="20">
        <v>5</v>
      </c>
      <c r="I51" s="20">
        <v>86</v>
      </c>
    </row>
    <row r="52" spans="1:9" x14ac:dyDescent="0.2">
      <c r="A52" s="21" t="s">
        <v>126</v>
      </c>
      <c r="B52" s="30">
        <v>100</v>
      </c>
      <c r="C52" s="30">
        <v>0.74626899999999996</v>
      </c>
      <c r="D52" s="30">
        <v>2.9850750000000001</v>
      </c>
      <c r="E52" s="30">
        <v>4.4776119999999997</v>
      </c>
      <c r="F52" s="30">
        <v>59.701492999999999</v>
      </c>
      <c r="G52" s="30">
        <v>32.089551999999998</v>
      </c>
      <c r="H52" s="30">
        <v>3.7313429999999999</v>
      </c>
      <c r="I52" s="30">
        <v>64.179103999999995</v>
      </c>
    </row>
    <row r="53" spans="1:9" x14ac:dyDescent="0.2">
      <c r="A53" s="19" t="s">
        <v>856</v>
      </c>
      <c r="B53" s="20">
        <v>65</v>
      </c>
      <c r="C53" s="20">
        <v>2</v>
      </c>
      <c r="D53" s="20">
        <v>0</v>
      </c>
      <c r="E53" s="20">
        <v>1</v>
      </c>
      <c r="F53" s="20">
        <v>36</v>
      </c>
      <c r="G53" s="20">
        <v>26</v>
      </c>
      <c r="H53" s="20">
        <v>2</v>
      </c>
      <c r="I53" s="20">
        <v>37</v>
      </c>
    </row>
    <row r="54" spans="1:9" x14ac:dyDescent="0.2">
      <c r="A54" s="21" t="s">
        <v>126</v>
      </c>
      <c r="B54" s="30">
        <v>100</v>
      </c>
      <c r="C54" s="30">
        <v>3.0769229999999999</v>
      </c>
      <c r="D54" s="30">
        <v>0</v>
      </c>
      <c r="E54" s="30">
        <v>1.538462</v>
      </c>
      <c r="F54" s="30">
        <v>55.384614999999997</v>
      </c>
      <c r="G54" s="30">
        <v>40</v>
      </c>
      <c r="H54" s="30">
        <v>3.0769229999999999</v>
      </c>
      <c r="I54" s="30">
        <v>56.923076999999999</v>
      </c>
    </row>
    <row r="55" spans="1:9" x14ac:dyDescent="0.2">
      <c r="A55" s="19" t="s">
        <v>857</v>
      </c>
      <c r="B55" s="20">
        <v>25</v>
      </c>
      <c r="C55" s="20">
        <v>0</v>
      </c>
      <c r="D55" s="20">
        <v>0</v>
      </c>
      <c r="E55" s="20">
        <v>0</v>
      </c>
      <c r="F55" s="20">
        <v>17</v>
      </c>
      <c r="G55" s="20">
        <v>8</v>
      </c>
      <c r="H55" s="20">
        <v>0</v>
      </c>
      <c r="I55" s="20">
        <v>17</v>
      </c>
    </row>
    <row r="56" spans="1:9" x14ac:dyDescent="0.2">
      <c r="A56" s="21" t="s">
        <v>126</v>
      </c>
      <c r="B56" s="30">
        <v>100</v>
      </c>
      <c r="C56" s="30">
        <v>0</v>
      </c>
      <c r="D56" s="30">
        <v>0</v>
      </c>
      <c r="E56" s="30">
        <v>0</v>
      </c>
      <c r="F56" s="30">
        <v>68</v>
      </c>
      <c r="G56" s="30">
        <v>32</v>
      </c>
      <c r="H56" s="30">
        <v>0</v>
      </c>
      <c r="I56" s="30">
        <v>68</v>
      </c>
    </row>
    <row r="57" spans="1:9" x14ac:dyDescent="0.2">
      <c r="A57" s="19" t="s">
        <v>858</v>
      </c>
      <c r="B57" s="20">
        <v>3</v>
      </c>
      <c r="C57" s="20">
        <v>0</v>
      </c>
      <c r="D57" s="20">
        <v>0</v>
      </c>
      <c r="E57" s="20">
        <v>0</v>
      </c>
      <c r="F57" s="20">
        <v>3</v>
      </c>
      <c r="G57" s="20">
        <v>0</v>
      </c>
      <c r="H57" s="20">
        <v>0</v>
      </c>
      <c r="I57" s="20">
        <v>3</v>
      </c>
    </row>
    <row r="58" spans="1:9" x14ac:dyDescent="0.2">
      <c r="A58" s="21" t="s">
        <v>126</v>
      </c>
      <c r="B58" s="30">
        <v>100</v>
      </c>
      <c r="C58" s="30">
        <v>0</v>
      </c>
      <c r="D58" s="30">
        <v>0</v>
      </c>
      <c r="E58" s="30">
        <v>0</v>
      </c>
      <c r="F58" s="30">
        <v>100</v>
      </c>
      <c r="G58" s="30">
        <v>0</v>
      </c>
      <c r="H58" s="30">
        <v>0</v>
      </c>
      <c r="I58" s="30">
        <v>100</v>
      </c>
    </row>
    <row r="59" spans="1:9" x14ac:dyDescent="0.2">
      <c r="A59" s="19" t="s">
        <v>859</v>
      </c>
      <c r="B59" s="20">
        <v>446</v>
      </c>
      <c r="C59" s="20">
        <v>10</v>
      </c>
      <c r="D59" s="20">
        <v>17</v>
      </c>
      <c r="E59" s="20">
        <v>34</v>
      </c>
      <c r="F59" s="20">
        <v>267</v>
      </c>
      <c r="G59" s="20">
        <v>118</v>
      </c>
      <c r="H59" s="20">
        <v>27</v>
      </c>
      <c r="I59" s="20">
        <v>301</v>
      </c>
    </row>
    <row r="60" spans="1:9" x14ac:dyDescent="0.2">
      <c r="A60" s="21" t="s">
        <v>126</v>
      </c>
      <c r="B60" s="30">
        <v>100</v>
      </c>
      <c r="C60" s="30">
        <v>2.2421519999999999</v>
      </c>
      <c r="D60" s="30">
        <v>3.8116590000000001</v>
      </c>
      <c r="E60" s="30">
        <v>7.6233180000000003</v>
      </c>
      <c r="F60" s="30">
        <v>59.865470999999999</v>
      </c>
      <c r="G60" s="30">
        <v>26.457398999999999</v>
      </c>
      <c r="H60" s="30">
        <v>6.0538119999999997</v>
      </c>
      <c r="I60" s="30">
        <v>67.488788999999997</v>
      </c>
    </row>
    <row r="61" spans="1:9" x14ac:dyDescent="0.2">
      <c r="A61" s="19" t="s">
        <v>860</v>
      </c>
      <c r="B61" s="20">
        <v>345</v>
      </c>
      <c r="C61" s="20">
        <v>5</v>
      </c>
      <c r="D61" s="20">
        <v>8</v>
      </c>
      <c r="E61" s="20">
        <v>12</v>
      </c>
      <c r="F61" s="20">
        <v>211</v>
      </c>
      <c r="G61" s="20">
        <v>109</v>
      </c>
      <c r="H61" s="20">
        <v>13</v>
      </c>
      <c r="I61" s="20">
        <v>223</v>
      </c>
    </row>
    <row r="62" spans="1:9" x14ac:dyDescent="0.2">
      <c r="A62" s="21" t="s">
        <v>126</v>
      </c>
      <c r="B62" s="30">
        <v>100</v>
      </c>
      <c r="C62" s="30">
        <v>1.4492750000000001</v>
      </c>
      <c r="D62" s="30">
        <v>2.3188409999999999</v>
      </c>
      <c r="E62" s="30">
        <v>3.4782609999999998</v>
      </c>
      <c r="F62" s="30">
        <v>61.159419999999997</v>
      </c>
      <c r="G62" s="30">
        <v>31.594203</v>
      </c>
      <c r="H62" s="30">
        <v>3.768116</v>
      </c>
      <c r="I62" s="30">
        <v>64.637681000000001</v>
      </c>
    </row>
    <row r="63" spans="1:9" x14ac:dyDescent="0.2">
      <c r="A63" s="19" t="s">
        <v>861</v>
      </c>
      <c r="B63" s="20">
        <v>884</v>
      </c>
      <c r="C63" s="20">
        <v>17</v>
      </c>
      <c r="D63" s="20">
        <v>25</v>
      </c>
      <c r="E63" s="20">
        <v>47</v>
      </c>
      <c r="F63" s="20">
        <v>534</v>
      </c>
      <c r="G63" s="20">
        <v>261</v>
      </c>
      <c r="H63" s="20">
        <v>42</v>
      </c>
      <c r="I63" s="20">
        <v>581</v>
      </c>
    </row>
    <row r="64" spans="1:9" x14ac:dyDescent="0.2">
      <c r="A64" s="21" t="s">
        <v>126</v>
      </c>
      <c r="B64" s="30">
        <v>100</v>
      </c>
      <c r="C64" s="30">
        <v>1.9230769999999999</v>
      </c>
      <c r="D64" s="30">
        <v>2.8280539999999998</v>
      </c>
      <c r="E64" s="30">
        <v>5.3167419999999996</v>
      </c>
      <c r="F64" s="30">
        <v>60.407240000000002</v>
      </c>
      <c r="G64" s="30">
        <v>29.524887</v>
      </c>
      <c r="H64" s="30">
        <v>4.751131</v>
      </c>
      <c r="I64" s="30">
        <v>65.723982000000007</v>
      </c>
    </row>
    <row r="65" spans="1:9" x14ac:dyDescent="0.2">
      <c r="A65" s="19" t="s">
        <v>862</v>
      </c>
      <c r="B65" s="20">
        <v>438</v>
      </c>
      <c r="C65" s="20">
        <v>7</v>
      </c>
      <c r="D65" s="20">
        <v>8</v>
      </c>
      <c r="E65" s="20">
        <v>13</v>
      </c>
      <c r="F65" s="20">
        <v>267</v>
      </c>
      <c r="G65" s="20">
        <v>143</v>
      </c>
      <c r="H65" s="20">
        <v>15</v>
      </c>
      <c r="I65" s="20">
        <v>280</v>
      </c>
    </row>
    <row r="66" spans="1:9" x14ac:dyDescent="0.2">
      <c r="A66" s="21" t="s">
        <v>126</v>
      </c>
      <c r="B66" s="30">
        <v>100</v>
      </c>
      <c r="C66" s="30">
        <v>1.598174</v>
      </c>
      <c r="D66" s="30">
        <v>1.826484</v>
      </c>
      <c r="E66" s="30">
        <v>2.9680369999999998</v>
      </c>
      <c r="F66" s="30">
        <v>60.958903999999997</v>
      </c>
      <c r="G66" s="30">
        <v>32.648401999999997</v>
      </c>
      <c r="H66" s="30">
        <v>3.424658</v>
      </c>
      <c r="I66" s="30">
        <v>63.926940999999999</v>
      </c>
    </row>
    <row r="67" spans="1:9" x14ac:dyDescent="0.2">
      <c r="A67" s="19" t="s">
        <v>863</v>
      </c>
      <c r="B67" s="20">
        <v>93</v>
      </c>
      <c r="C67" s="20">
        <v>2</v>
      </c>
      <c r="D67" s="20">
        <v>0</v>
      </c>
      <c r="E67" s="20">
        <v>1</v>
      </c>
      <c r="F67" s="20">
        <v>56</v>
      </c>
      <c r="G67" s="20">
        <v>34</v>
      </c>
      <c r="H67" s="20">
        <v>2</v>
      </c>
      <c r="I67" s="20">
        <v>57</v>
      </c>
    </row>
    <row r="68" spans="1:9" x14ac:dyDescent="0.2">
      <c r="A68" s="21" t="s">
        <v>126</v>
      </c>
      <c r="B68" s="30">
        <v>100</v>
      </c>
      <c r="C68" s="30">
        <v>2.1505380000000001</v>
      </c>
      <c r="D68" s="30">
        <v>0</v>
      </c>
      <c r="E68" s="30">
        <v>1.075269</v>
      </c>
      <c r="F68" s="30">
        <v>60.215054000000002</v>
      </c>
      <c r="G68" s="30">
        <v>36.559139999999999</v>
      </c>
      <c r="H68" s="30">
        <v>2.1505380000000001</v>
      </c>
      <c r="I68" s="30">
        <v>61.290323000000001</v>
      </c>
    </row>
    <row r="69" spans="1:9" x14ac:dyDescent="0.2">
      <c r="A69" s="18" t="s">
        <v>865</v>
      </c>
      <c r="B69" s="17">
        <v>178</v>
      </c>
      <c r="C69" s="17">
        <v>5</v>
      </c>
      <c r="D69" s="17">
        <v>14</v>
      </c>
      <c r="E69" s="17">
        <v>18</v>
      </c>
      <c r="F69" s="17">
        <v>103</v>
      </c>
      <c r="G69" s="17">
        <v>38</v>
      </c>
      <c r="H69" s="17">
        <v>19</v>
      </c>
      <c r="I69" s="17">
        <v>121</v>
      </c>
    </row>
    <row r="70" spans="1:9" x14ac:dyDescent="0.2">
      <c r="A70" s="21" t="s">
        <v>126</v>
      </c>
      <c r="B70" s="30">
        <v>100</v>
      </c>
      <c r="C70" s="30">
        <v>2.808989</v>
      </c>
      <c r="D70" s="30">
        <v>7.8651689999999999</v>
      </c>
      <c r="E70" s="30">
        <v>10.112360000000001</v>
      </c>
      <c r="F70" s="30">
        <v>57.865169000000002</v>
      </c>
      <c r="G70" s="30">
        <v>21.348314999999999</v>
      </c>
      <c r="H70" s="30">
        <v>10.674156999999999</v>
      </c>
      <c r="I70" s="30">
        <v>67.977528000000007</v>
      </c>
    </row>
    <row r="71" spans="1:9" x14ac:dyDescent="0.2">
      <c r="A71" s="19" t="s">
        <v>852</v>
      </c>
      <c r="B71" s="20">
        <v>212</v>
      </c>
      <c r="C71" s="20">
        <v>4</v>
      </c>
      <c r="D71" s="20">
        <v>6</v>
      </c>
      <c r="E71" s="20">
        <v>15</v>
      </c>
      <c r="F71" s="20">
        <v>112</v>
      </c>
      <c r="G71" s="20">
        <v>75</v>
      </c>
      <c r="H71" s="20">
        <v>10</v>
      </c>
      <c r="I71" s="20">
        <v>127</v>
      </c>
    </row>
    <row r="72" spans="1:9" x14ac:dyDescent="0.2">
      <c r="A72" s="21" t="s">
        <v>126</v>
      </c>
      <c r="B72" s="30">
        <v>100</v>
      </c>
      <c r="C72" s="30">
        <v>1.886792</v>
      </c>
      <c r="D72" s="30">
        <v>2.8301889999999998</v>
      </c>
      <c r="E72" s="30">
        <v>7.0754720000000004</v>
      </c>
      <c r="F72" s="30">
        <v>52.830188999999997</v>
      </c>
      <c r="G72" s="30">
        <v>35.377358000000001</v>
      </c>
      <c r="H72" s="30">
        <v>4.7169809999999996</v>
      </c>
      <c r="I72" s="30">
        <v>59.905659999999997</v>
      </c>
    </row>
    <row r="73" spans="1:9" x14ac:dyDescent="0.2">
      <c r="A73" s="19" t="s">
        <v>853</v>
      </c>
      <c r="B73" s="20">
        <v>223</v>
      </c>
      <c r="C73" s="20">
        <v>8</v>
      </c>
      <c r="D73" s="20">
        <v>8</v>
      </c>
      <c r="E73" s="20">
        <v>7</v>
      </c>
      <c r="F73" s="20">
        <v>111</v>
      </c>
      <c r="G73" s="20">
        <v>89</v>
      </c>
      <c r="H73" s="20">
        <v>16</v>
      </c>
      <c r="I73" s="20">
        <v>118</v>
      </c>
    </row>
    <row r="74" spans="1:9" x14ac:dyDescent="0.2">
      <c r="A74" s="21" t="s">
        <v>126</v>
      </c>
      <c r="B74" s="30">
        <v>100</v>
      </c>
      <c r="C74" s="30">
        <v>3.5874440000000001</v>
      </c>
      <c r="D74" s="30">
        <v>3.5874440000000001</v>
      </c>
      <c r="E74" s="30">
        <v>3.1390129999999998</v>
      </c>
      <c r="F74" s="30">
        <v>49.775784999999999</v>
      </c>
      <c r="G74" s="30">
        <v>39.910314</v>
      </c>
      <c r="H74" s="30">
        <v>7.1748880000000002</v>
      </c>
      <c r="I74" s="30">
        <v>52.914797999999998</v>
      </c>
    </row>
    <row r="75" spans="1:9" x14ac:dyDescent="0.2">
      <c r="A75" s="19" t="s">
        <v>854</v>
      </c>
      <c r="B75" s="20">
        <v>216</v>
      </c>
      <c r="C75" s="20">
        <v>2</v>
      </c>
      <c r="D75" s="20">
        <v>8</v>
      </c>
      <c r="E75" s="20">
        <v>5</v>
      </c>
      <c r="F75" s="20">
        <v>120</v>
      </c>
      <c r="G75" s="20">
        <v>81</v>
      </c>
      <c r="H75" s="20">
        <v>10</v>
      </c>
      <c r="I75" s="20">
        <v>125</v>
      </c>
    </row>
    <row r="76" spans="1:9" x14ac:dyDescent="0.2">
      <c r="A76" s="21" t="s">
        <v>126</v>
      </c>
      <c r="B76" s="30">
        <v>100</v>
      </c>
      <c r="C76" s="30">
        <v>0.92592600000000003</v>
      </c>
      <c r="D76" s="30">
        <v>3.7037040000000001</v>
      </c>
      <c r="E76" s="30">
        <v>2.3148149999999998</v>
      </c>
      <c r="F76" s="30">
        <v>55.555556000000003</v>
      </c>
      <c r="G76" s="30">
        <v>37.5</v>
      </c>
      <c r="H76" s="30">
        <v>4.6296299999999997</v>
      </c>
      <c r="I76" s="30">
        <v>57.870370000000001</v>
      </c>
    </row>
    <row r="77" spans="1:9" x14ac:dyDescent="0.2">
      <c r="A77" s="19" t="s">
        <v>855</v>
      </c>
      <c r="B77" s="20">
        <v>140</v>
      </c>
      <c r="C77" s="20">
        <v>0</v>
      </c>
      <c r="D77" s="20">
        <v>3</v>
      </c>
      <c r="E77" s="20">
        <v>1</v>
      </c>
      <c r="F77" s="20">
        <v>77</v>
      </c>
      <c r="G77" s="20">
        <v>59</v>
      </c>
      <c r="H77" s="20">
        <v>3</v>
      </c>
      <c r="I77" s="20">
        <v>78</v>
      </c>
    </row>
    <row r="78" spans="1:9" x14ac:dyDescent="0.2">
      <c r="A78" s="21" t="s">
        <v>126</v>
      </c>
      <c r="B78" s="30">
        <v>100</v>
      </c>
      <c r="C78" s="30">
        <v>0</v>
      </c>
      <c r="D78" s="30">
        <v>2.1428569999999998</v>
      </c>
      <c r="E78" s="30">
        <v>0.71428599999999998</v>
      </c>
      <c r="F78" s="30">
        <v>55</v>
      </c>
      <c r="G78" s="30">
        <v>42.142856999999999</v>
      </c>
      <c r="H78" s="30">
        <v>2.1428569999999998</v>
      </c>
      <c r="I78" s="30">
        <v>55.714286000000001</v>
      </c>
    </row>
    <row r="79" spans="1:9" x14ac:dyDescent="0.2">
      <c r="A79" s="19" t="s">
        <v>856</v>
      </c>
      <c r="B79" s="20">
        <v>72</v>
      </c>
      <c r="C79" s="20">
        <v>0</v>
      </c>
      <c r="D79" s="20">
        <v>2</v>
      </c>
      <c r="E79" s="20">
        <v>3</v>
      </c>
      <c r="F79" s="20">
        <v>43</v>
      </c>
      <c r="G79" s="20">
        <v>24</v>
      </c>
      <c r="H79" s="20">
        <v>2</v>
      </c>
      <c r="I79" s="20">
        <v>46</v>
      </c>
    </row>
    <row r="80" spans="1:9" x14ac:dyDescent="0.2">
      <c r="A80" s="21" t="s">
        <v>126</v>
      </c>
      <c r="B80" s="30">
        <v>100</v>
      </c>
      <c r="C80" s="30">
        <v>0</v>
      </c>
      <c r="D80" s="30">
        <v>2.7777780000000001</v>
      </c>
      <c r="E80" s="30">
        <v>4.1666670000000003</v>
      </c>
      <c r="F80" s="30">
        <v>59.722222000000002</v>
      </c>
      <c r="G80" s="30">
        <v>33.333333000000003</v>
      </c>
      <c r="H80" s="30">
        <v>2.7777780000000001</v>
      </c>
      <c r="I80" s="30">
        <v>63.888888999999999</v>
      </c>
    </row>
    <row r="81" spans="1:9" x14ac:dyDescent="0.2">
      <c r="A81" s="19" t="s">
        <v>857</v>
      </c>
      <c r="B81" s="20">
        <v>46</v>
      </c>
      <c r="C81" s="20">
        <v>0</v>
      </c>
      <c r="D81" s="20">
        <v>0</v>
      </c>
      <c r="E81" s="20">
        <v>0</v>
      </c>
      <c r="F81" s="20">
        <v>38</v>
      </c>
      <c r="G81" s="20">
        <v>8</v>
      </c>
      <c r="H81" s="20">
        <v>0</v>
      </c>
      <c r="I81" s="20">
        <v>38</v>
      </c>
    </row>
    <row r="82" spans="1:9" x14ac:dyDescent="0.2">
      <c r="A82" s="21" t="s">
        <v>126</v>
      </c>
      <c r="B82" s="30">
        <v>100</v>
      </c>
      <c r="C82" s="30">
        <v>0</v>
      </c>
      <c r="D82" s="30">
        <v>0</v>
      </c>
      <c r="E82" s="30">
        <v>0</v>
      </c>
      <c r="F82" s="30">
        <v>82.608695999999995</v>
      </c>
      <c r="G82" s="30">
        <v>17.391304000000002</v>
      </c>
      <c r="H82" s="30">
        <v>0</v>
      </c>
      <c r="I82" s="30">
        <v>82.608695999999995</v>
      </c>
    </row>
    <row r="83" spans="1:9" x14ac:dyDescent="0.2">
      <c r="A83" s="19" t="s">
        <v>858</v>
      </c>
      <c r="B83" s="20">
        <v>8</v>
      </c>
      <c r="C83" s="20">
        <v>0</v>
      </c>
      <c r="D83" s="20">
        <v>0</v>
      </c>
      <c r="E83" s="20">
        <v>0</v>
      </c>
      <c r="F83" s="20">
        <v>6</v>
      </c>
      <c r="G83" s="20">
        <v>2</v>
      </c>
      <c r="H83" s="20">
        <v>0</v>
      </c>
      <c r="I83" s="20">
        <v>6</v>
      </c>
    </row>
    <row r="84" spans="1:9" x14ac:dyDescent="0.2">
      <c r="A84" s="21" t="s">
        <v>126</v>
      </c>
      <c r="B84" s="30">
        <v>100</v>
      </c>
      <c r="C84" s="30">
        <v>0</v>
      </c>
      <c r="D84" s="30">
        <v>0</v>
      </c>
      <c r="E84" s="30">
        <v>0</v>
      </c>
      <c r="F84" s="30">
        <v>75</v>
      </c>
      <c r="G84" s="30">
        <v>25</v>
      </c>
      <c r="H84" s="30">
        <v>0</v>
      </c>
      <c r="I84" s="30">
        <v>75</v>
      </c>
    </row>
    <row r="85" spans="1:9" x14ac:dyDescent="0.2">
      <c r="A85" s="19" t="s">
        <v>859</v>
      </c>
      <c r="B85" s="20">
        <v>435</v>
      </c>
      <c r="C85" s="20">
        <v>12</v>
      </c>
      <c r="D85" s="20">
        <v>14</v>
      </c>
      <c r="E85" s="20">
        <v>22</v>
      </c>
      <c r="F85" s="20">
        <v>223</v>
      </c>
      <c r="G85" s="20">
        <v>164</v>
      </c>
      <c r="H85" s="20">
        <v>26</v>
      </c>
      <c r="I85" s="20">
        <v>245</v>
      </c>
    </row>
    <row r="86" spans="1:9" x14ac:dyDescent="0.2">
      <c r="A86" s="21" t="s">
        <v>126</v>
      </c>
      <c r="B86" s="30">
        <v>100</v>
      </c>
      <c r="C86" s="30">
        <v>2.7586210000000002</v>
      </c>
      <c r="D86" s="30">
        <v>3.218391</v>
      </c>
      <c r="E86" s="30">
        <v>5.0574709999999996</v>
      </c>
      <c r="F86" s="30">
        <v>51.264367999999997</v>
      </c>
      <c r="G86" s="30">
        <v>37.701149000000001</v>
      </c>
      <c r="H86" s="30">
        <v>5.9770110000000001</v>
      </c>
      <c r="I86" s="30">
        <v>56.321838999999997</v>
      </c>
    </row>
    <row r="87" spans="1:9" x14ac:dyDescent="0.2">
      <c r="A87" s="19" t="s">
        <v>860</v>
      </c>
      <c r="B87" s="20">
        <v>356</v>
      </c>
      <c r="C87" s="20">
        <v>2</v>
      </c>
      <c r="D87" s="20">
        <v>11</v>
      </c>
      <c r="E87" s="20">
        <v>6</v>
      </c>
      <c r="F87" s="20">
        <v>197</v>
      </c>
      <c r="G87" s="20">
        <v>140</v>
      </c>
      <c r="H87" s="20">
        <v>13</v>
      </c>
      <c r="I87" s="20">
        <v>203</v>
      </c>
    </row>
    <row r="88" spans="1:9" x14ac:dyDescent="0.2">
      <c r="A88" s="21" t="s">
        <v>126</v>
      </c>
      <c r="B88" s="30">
        <v>100</v>
      </c>
      <c r="C88" s="30">
        <v>0.56179800000000002</v>
      </c>
      <c r="D88" s="30">
        <v>3.0898880000000002</v>
      </c>
      <c r="E88" s="30">
        <v>1.6853929999999999</v>
      </c>
      <c r="F88" s="30">
        <v>55.337079000000003</v>
      </c>
      <c r="G88" s="30">
        <v>39.325842999999999</v>
      </c>
      <c r="H88" s="30">
        <v>3.6516850000000001</v>
      </c>
      <c r="I88" s="30">
        <v>57.022472</v>
      </c>
    </row>
    <row r="89" spans="1:9" x14ac:dyDescent="0.2">
      <c r="A89" s="19" t="s">
        <v>861</v>
      </c>
      <c r="B89" s="20">
        <v>917</v>
      </c>
      <c r="C89" s="20">
        <v>14</v>
      </c>
      <c r="D89" s="20">
        <v>27</v>
      </c>
      <c r="E89" s="20">
        <v>31</v>
      </c>
      <c r="F89" s="20">
        <v>507</v>
      </c>
      <c r="G89" s="20">
        <v>338</v>
      </c>
      <c r="H89" s="20">
        <v>41</v>
      </c>
      <c r="I89" s="20">
        <v>538</v>
      </c>
    </row>
    <row r="90" spans="1:9" x14ac:dyDescent="0.2">
      <c r="A90" s="21" t="s">
        <v>126</v>
      </c>
      <c r="B90" s="30">
        <v>100</v>
      </c>
      <c r="C90" s="30">
        <v>1.526718</v>
      </c>
      <c r="D90" s="30">
        <v>2.9443839999999999</v>
      </c>
      <c r="E90" s="30">
        <v>3.3805890000000001</v>
      </c>
      <c r="F90" s="30">
        <v>55.288986000000001</v>
      </c>
      <c r="G90" s="30">
        <v>36.859324000000001</v>
      </c>
      <c r="H90" s="30">
        <v>4.471101</v>
      </c>
      <c r="I90" s="30">
        <v>58.669575000000002</v>
      </c>
    </row>
    <row r="91" spans="1:9" x14ac:dyDescent="0.2">
      <c r="A91" s="19" t="s">
        <v>862</v>
      </c>
      <c r="B91" s="20">
        <v>482</v>
      </c>
      <c r="C91" s="20">
        <v>2</v>
      </c>
      <c r="D91" s="20">
        <v>13</v>
      </c>
      <c r="E91" s="20">
        <v>9</v>
      </c>
      <c r="F91" s="20">
        <v>284</v>
      </c>
      <c r="G91" s="20">
        <v>174</v>
      </c>
      <c r="H91" s="20">
        <v>15</v>
      </c>
      <c r="I91" s="20">
        <v>293</v>
      </c>
    </row>
    <row r="92" spans="1:9" x14ac:dyDescent="0.2">
      <c r="A92" s="21" t="s">
        <v>126</v>
      </c>
      <c r="B92" s="30">
        <v>100</v>
      </c>
      <c r="C92" s="30">
        <v>0.41493799999999997</v>
      </c>
      <c r="D92" s="30">
        <v>2.697095</v>
      </c>
      <c r="E92" s="30">
        <v>1.8672200000000001</v>
      </c>
      <c r="F92" s="30">
        <v>58.921162000000002</v>
      </c>
      <c r="G92" s="30">
        <v>36.099584999999998</v>
      </c>
      <c r="H92" s="30">
        <v>3.1120329999999998</v>
      </c>
      <c r="I92" s="30">
        <v>60.788381999999999</v>
      </c>
    </row>
    <row r="93" spans="1:9" x14ac:dyDescent="0.2">
      <c r="A93" s="19" t="s">
        <v>863</v>
      </c>
      <c r="B93" s="20">
        <v>126</v>
      </c>
      <c r="C93" s="20">
        <v>0</v>
      </c>
      <c r="D93" s="20">
        <v>2</v>
      </c>
      <c r="E93" s="20">
        <v>3</v>
      </c>
      <c r="F93" s="20">
        <v>87</v>
      </c>
      <c r="G93" s="20">
        <v>34</v>
      </c>
      <c r="H93" s="20">
        <v>2</v>
      </c>
      <c r="I93" s="20">
        <v>90</v>
      </c>
    </row>
    <row r="94" spans="1:9" x14ac:dyDescent="0.2">
      <c r="A94" s="21" t="s">
        <v>126</v>
      </c>
      <c r="B94" s="30">
        <v>100</v>
      </c>
      <c r="C94" s="30">
        <v>0</v>
      </c>
      <c r="D94" s="30">
        <v>1.587302</v>
      </c>
      <c r="E94" s="30">
        <v>2.3809520000000002</v>
      </c>
      <c r="F94" s="30">
        <v>69.047618999999997</v>
      </c>
      <c r="G94" s="30">
        <v>26.984127000000001</v>
      </c>
      <c r="H94" s="30">
        <v>1.587302</v>
      </c>
      <c r="I94" s="30">
        <v>71.428571000000005</v>
      </c>
    </row>
    <row r="95" spans="1:9" x14ac:dyDescent="0.2">
      <c r="A95" s="18" t="s">
        <v>866</v>
      </c>
      <c r="B95" s="18"/>
      <c r="C95" s="18"/>
      <c r="D95" s="18"/>
      <c r="E95" s="18"/>
      <c r="F95" s="18"/>
      <c r="G95" s="18"/>
      <c r="H95" s="18"/>
      <c r="I95" s="18"/>
    </row>
    <row r="96" spans="1:9" x14ac:dyDescent="0.2">
      <c r="A96" s="19" t="s">
        <v>130</v>
      </c>
      <c r="B96" s="20">
        <v>151</v>
      </c>
      <c r="C96" s="20">
        <v>3</v>
      </c>
      <c r="D96" s="20">
        <v>6</v>
      </c>
      <c r="E96" s="20">
        <v>8</v>
      </c>
      <c r="F96" s="20">
        <v>98</v>
      </c>
      <c r="G96" s="20">
        <v>36</v>
      </c>
      <c r="H96" s="20">
        <v>9</v>
      </c>
      <c r="I96" s="20">
        <v>106</v>
      </c>
    </row>
    <row r="97" spans="1:9" x14ac:dyDescent="0.2">
      <c r="A97" s="21" t="s">
        <v>126</v>
      </c>
      <c r="B97" s="30">
        <v>100</v>
      </c>
      <c r="C97" s="30">
        <v>1.986755</v>
      </c>
      <c r="D97" s="30">
        <v>3.9735100000000001</v>
      </c>
      <c r="E97" s="30">
        <v>5.2980130000000001</v>
      </c>
      <c r="F97" s="30">
        <v>64.900661999999997</v>
      </c>
      <c r="G97" s="30">
        <v>23.841059999999999</v>
      </c>
      <c r="H97" s="30">
        <v>5.9602649999999997</v>
      </c>
      <c r="I97" s="30">
        <v>70.198674999999994</v>
      </c>
    </row>
    <row r="98" spans="1:9" x14ac:dyDescent="0.2">
      <c r="A98" s="19" t="s">
        <v>131</v>
      </c>
      <c r="B98" s="20">
        <v>1446</v>
      </c>
      <c r="C98" s="20">
        <v>29</v>
      </c>
      <c r="D98" s="20">
        <v>58</v>
      </c>
      <c r="E98" s="20">
        <v>87</v>
      </c>
      <c r="F98" s="20">
        <v>865</v>
      </c>
      <c r="G98" s="20">
        <v>407</v>
      </c>
      <c r="H98" s="20">
        <v>87</v>
      </c>
      <c r="I98" s="20">
        <v>952</v>
      </c>
    </row>
    <row r="99" spans="1:9" x14ac:dyDescent="0.2">
      <c r="A99" s="21" t="s">
        <v>126</v>
      </c>
      <c r="B99" s="30">
        <v>100</v>
      </c>
      <c r="C99" s="30">
        <v>2.0055329999999998</v>
      </c>
      <c r="D99" s="30">
        <v>4.0110650000000003</v>
      </c>
      <c r="E99" s="30">
        <v>6.0165980000000001</v>
      </c>
      <c r="F99" s="30">
        <v>59.820194000000001</v>
      </c>
      <c r="G99" s="30">
        <v>28.146611</v>
      </c>
      <c r="H99" s="30">
        <v>6.0165980000000001</v>
      </c>
      <c r="I99" s="30">
        <v>65.836791000000005</v>
      </c>
    </row>
    <row r="100" spans="1:9" x14ac:dyDescent="0.2">
      <c r="A100" s="19" t="s">
        <v>392</v>
      </c>
      <c r="B100" s="20">
        <v>150</v>
      </c>
      <c r="C100" s="20">
        <v>4</v>
      </c>
      <c r="D100" s="20">
        <v>4</v>
      </c>
      <c r="E100" s="20">
        <v>8</v>
      </c>
      <c r="F100" s="20">
        <v>93</v>
      </c>
      <c r="G100" s="20">
        <v>41</v>
      </c>
      <c r="H100" s="20">
        <v>8</v>
      </c>
      <c r="I100" s="20">
        <v>101</v>
      </c>
    </row>
    <row r="101" spans="1:9" x14ac:dyDescent="0.2">
      <c r="A101" s="21" t="s">
        <v>126</v>
      </c>
      <c r="B101" s="30">
        <v>100</v>
      </c>
      <c r="C101" s="30">
        <v>2.6666669999999999</v>
      </c>
      <c r="D101" s="30">
        <v>2.6666669999999999</v>
      </c>
      <c r="E101" s="30">
        <v>5.3333329999999997</v>
      </c>
      <c r="F101" s="30">
        <v>62</v>
      </c>
      <c r="G101" s="30">
        <v>27.333333</v>
      </c>
      <c r="H101" s="30">
        <v>5.3333329999999997</v>
      </c>
      <c r="I101" s="30">
        <v>67.333332999999996</v>
      </c>
    </row>
    <row r="102" spans="1:9" x14ac:dyDescent="0.2">
      <c r="A102" s="19" t="s">
        <v>132</v>
      </c>
      <c r="B102" s="20">
        <v>372</v>
      </c>
      <c r="C102" s="20">
        <v>3</v>
      </c>
      <c r="D102" s="20">
        <v>7</v>
      </c>
      <c r="E102" s="20">
        <v>14</v>
      </c>
      <c r="F102" s="20">
        <v>226</v>
      </c>
      <c r="G102" s="20">
        <v>122</v>
      </c>
      <c r="H102" s="20">
        <v>10</v>
      </c>
      <c r="I102" s="20">
        <v>240</v>
      </c>
    </row>
    <row r="103" spans="1:9" x14ac:dyDescent="0.2">
      <c r="A103" s="21" t="s">
        <v>126</v>
      </c>
      <c r="B103" s="30">
        <v>100</v>
      </c>
      <c r="C103" s="30">
        <v>0.80645199999999995</v>
      </c>
      <c r="D103" s="30">
        <v>1.8817200000000001</v>
      </c>
      <c r="E103" s="30">
        <v>3.7634409999999998</v>
      </c>
      <c r="F103" s="30">
        <v>60.752687999999999</v>
      </c>
      <c r="G103" s="30">
        <v>32.795698999999999</v>
      </c>
      <c r="H103" s="30">
        <v>2.6881719999999998</v>
      </c>
      <c r="I103" s="30">
        <v>64.516129000000006</v>
      </c>
    </row>
    <row r="104" spans="1:9" x14ac:dyDescent="0.2">
      <c r="A104" s="19" t="s">
        <v>867</v>
      </c>
      <c r="B104" s="20">
        <v>69</v>
      </c>
      <c r="C104" s="20">
        <v>0</v>
      </c>
      <c r="D104" s="20">
        <v>0</v>
      </c>
      <c r="E104" s="20">
        <v>0</v>
      </c>
      <c r="F104" s="20">
        <v>6</v>
      </c>
      <c r="G104" s="20">
        <v>63</v>
      </c>
      <c r="H104" s="20">
        <v>0</v>
      </c>
      <c r="I104" s="20">
        <v>6</v>
      </c>
    </row>
    <row r="105" spans="1:9" x14ac:dyDescent="0.2">
      <c r="A105" s="21" t="s">
        <v>126</v>
      </c>
      <c r="B105" s="30">
        <v>100</v>
      </c>
      <c r="C105" s="30">
        <v>0</v>
      </c>
      <c r="D105" s="30">
        <v>0</v>
      </c>
      <c r="E105" s="30">
        <v>0</v>
      </c>
      <c r="F105" s="30">
        <v>8.6956520000000008</v>
      </c>
      <c r="G105" s="30">
        <v>91.304348000000005</v>
      </c>
      <c r="H105" s="30">
        <v>0</v>
      </c>
      <c r="I105" s="30">
        <v>8.6956520000000008</v>
      </c>
    </row>
    <row r="106" spans="1:9" x14ac:dyDescent="0.2">
      <c r="A106" s="18" t="s">
        <v>133</v>
      </c>
      <c r="B106" s="17">
        <v>92</v>
      </c>
      <c r="C106" s="17">
        <v>0</v>
      </c>
      <c r="D106" s="17">
        <v>2</v>
      </c>
      <c r="E106" s="17">
        <v>7</v>
      </c>
      <c r="F106" s="17">
        <v>65</v>
      </c>
      <c r="G106" s="17">
        <v>18</v>
      </c>
      <c r="H106" s="17">
        <v>2</v>
      </c>
      <c r="I106" s="17">
        <v>72</v>
      </c>
    </row>
    <row r="107" spans="1:9" x14ac:dyDescent="0.2">
      <c r="A107" s="21" t="s">
        <v>126</v>
      </c>
      <c r="B107" s="30">
        <v>100</v>
      </c>
      <c r="C107" s="30">
        <v>0</v>
      </c>
      <c r="D107" s="30">
        <v>2.1739130000000002</v>
      </c>
      <c r="E107" s="30">
        <v>7.6086960000000001</v>
      </c>
      <c r="F107" s="30">
        <v>70.652174000000002</v>
      </c>
      <c r="G107" s="30">
        <v>19.565217000000001</v>
      </c>
      <c r="H107" s="30">
        <v>2.1739130000000002</v>
      </c>
      <c r="I107" s="30">
        <v>78.260869999999997</v>
      </c>
    </row>
    <row r="108" spans="1:9" x14ac:dyDescent="0.2">
      <c r="A108" s="19" t="s">
        <v>134</v>
      </c>
      <c r="B108" s="20">
        <v>813</v>
      </c>
      <c r="C108" s="20">
        <v>15</v>
      </c>
      <c r="D108" s="20">
        <v>28</v>
      </c>
      <c r="E108" s="20">
        <v>56</v>
      </c>
      <c r="F108" s="20">
        <v>512</v>
      </c>
      <c r="G108" s="20">
        <v>202</v>
      </c>
      <c r="H108" s="20">
        <v>43</v>
      </c>
      <c r="I108" s="20">
        <v>568</v>
      </c>
    </row>
    <row r="109" spans="1:9" x14ac:dyDescent="0.2">
      <c r="A109" s="21" t="s">
        <v>126</v>
      </c>
      <c r="B109" s="30">
        <v>100</v>
      </c>
      <c r="C109" s="30">
        <v>1.845018</v>
      </c>
      <c r="D109" s="30">
        <v>3.4440339999999998</v>
      </c>
      <c r="E109" s="30">
        <v>6.8880689999999998</v>
      </c>
      <c r="F109" s="30">
        <v>62.97663</v>
      </c>
      <c r="G109" s="30">
        <v>24.846247999999999</v>
      </c>
      <c r="H109" s="30">
        <v>5.289053</v>
      </c>
      <c r="I109" s="30">
        <v>69.864699000000002</v>
      </c>
    </row>
    <row r="110" spans="1:9" x14ac:dyDescent="0.2">
      <c r="A110" s="19" t="s">
        <v>393</v>
      </c>
      <c r="B110" s="20">
        <v>65</v>
      </c>
      <c r="C110" s="20">
        <v>3</v>
      </c>
      <c r="D110" s="20">
        <v>2</v>
      </c>
      <c r="E110" s="20">
        <v>1</v>
      </c>
      <c r="F110" s="20">
        <v>46</v>
      </c>
      <c r="G110" s="20">
        <v>13</v>
      </c>
      <c r="H110" s="20">
        <v>5</v>
      </c>
      <c r="I110" s="20">
        <v>47</v>
      </c>
    </row>
    <row r="111" spans="1:9" x14ac:dyDescent="0.2">
      <c r="A111" s="21" t="s">
        <v>126</v>
      </c>
      <c r="B111" s="30">
        <v>100</v>
      </c>
      <c r="C111" s="30">
        <v>4.6153849999999998</v>
      </c>
      <c r="D111" s="30">
        <v>3.0769229999999999</v>
      </c>
      <c r="E111" s="30">
        <v>1.538462</v>
      </c>
      <c r="F111" s="30">
        <v>70.769231000000005</v>
      </c>
      <c r="G111" s="30">
        <v>20</v>
      </c>
      <c r="H111" s="30">
        <v>7.6923079999999997</v>
      </c>
      <c r="I111" s="30">
        <v>72.307692000000003</v>
      </c>
    </row>
    <row r="112" spans="1:9" x14ac:dyDescent="0.2">
      <c r="A112" s="19" t="s">
        <v>135</v>
      </c>
      <c r="B112" s="20">
        <v>83</v>
      </c>
      <c r="C112" s="20">
        <v>2</v>
      </c>
      <c r="D112" s="20">
        <v>2</v>
      </c>
      <c r="E112" s="20">
        <v>3</v>
      </c>
      <c r="F112" s="20">
        <v>52</v>
      </c>
      <c r="G112" s="20">
        <v>24</v>
      </c>
      <c r="H112" s="20">
        <v>4</v>
      </c>
      <c r="I112" s="20">
        <v>55</v>
      </c>
    </row>
    <row r="113" spans="1:9" x14ac:dyDescent="0.2">
      <c r="A113" s="21" t="s">
        <v>126</v>
      </c>
      <c r="B113" s="30">
        <v>100</v>
      </c>
      <c r="C113" s="30">
        <v>2.4096389999999999</v>
      </c>
      <c r="D113" s="30">
        <v>2.4096389999999999</v>
      </c>
      <c r="E113" s="30">
        <v>3.6144579999999999</v>
      </c>
      <c r="F113" s="30">
        <v>62.650601999999999</v>
      </c>
      <c r="G113" s="30">
        <v>28.915662999999999</v>
      </c>
      <c r="H113" s="30">
        <v>4.8192769999999996</v>
      </c>
      <c r="I113" s="30">
        <v>66.265060000000005</v>
      </c>
    </row>
    <row r="114" spans="1:9" x14ac:dyDescent="0.2">
      <c r="A114" s="19" t="s">
        <v>868</v>
      </c>
      <c r="B114" s="20">
        <v>39</v>
      </c>
      <c r="C114" s="20">
        <v>0</v>
      </c>
      <c r="D114" s="20">
        <v>0</v>
      </c>
      <c r="E114" s="20">
        <v>0</v>
      </c>
      <c r="F114" s="20">
        <v>3</v>
      </c>
      <c r="G114" s="20">
        <v>36</v>
      </c>
      <c r="H114" s="20">
        <v>0</v>
      </c>
      <c r="I114" s="20">
        <v>3</v>
      </c>
    </row>
    <row r="115" spans="1:9" x14ac:dyDescent="0.2">
      <c r="A115" s="21" t="s">
        <v>126</v>
      </c>
      <c r="B115" s="30">
        <v>100</v>
      </c>
      <c r="C115" s="30">
        <v>0</v>
      </c>
      <c r="D115" s="30">
        <v>0</v>
      </c>
      <c r="E115" s="30">
        <v>0</v>
      </c>
      <c r="F115" s="30">
        <v>7.6923079999999997</v>
      </c>
      <c r="G115" s="30">
        <v>92.307692000000003</v>
      </c>
      <c r="H115" s="30">
        <v>0</v>
      </c>
      <c r="I115" s="30">
        <v>7.6923079999999997</v>
      </c>
    </row>
    <row r="116" spans="1:9" x14ac:dyDescent="0.2">
      <c r="A116" s="18" t="s">
        <v>136</v>
      </c>
      <c r="B116" s="17">
        <v>59</v>
      </c>
      <c r="C116" s="17">
        <v>3</v>
      </c>
      <c r="D116" s="17">
        <v>4</v>
      </c>
      <c r="E116" s="17">
        <v>1</v>
      </c>
      <c r="F116" s="17">
        <v>33</v>
      </c>
      <c r="G116" s="17">
        <v>18</v>
      </c>
      <c r="H116" s="17">
        <v>7</v>
      </c>
      <c r="I116" s="17">
        <v>34</v>
      </c>
    </row>
    <row r="117" spans="1:9" x14ac:dyDescent="0.2">
      <c r="A117" s="21" t="s">
        <v>126</v>
      </c>
      <c r="B117" s="30">
        <v>100</v>
      </c>
      <c r="C117" s="30">
        <v>5.084746</v>
      </c>
      <c r="D117" s="30">
        <v>6.7796609999999999</v>
      </c>
      <c r="E117" s="30">
        <v>1.6949149999999999</v>
      </c>
      <c r="F117" s="30">
        <v>55.932203000000001</v>
      </c>
      <c r="G117" s="30">
        <v>30.508475000000001</v>
      </c>
      <c r="H117" s="30">
        <v>11.864407</v>
      </c>
      <c r="I117" s="30">
        <v>57.627119</v>
      </c>
    </row>
    <row r="118" spans="1:9" x14ac:dyDescent="0.2">
      <c r="A118" s="19" t="s">
        <v>134</v>
      </c>
      <c r="B118" s="20">
        <v>632</v>
      </c>
      <c r="C118" s="20">
        <v>14</v>
      </c>
      <c r="D118" s="20">
        <v>30</v>
      </c>
      <c r="E118" s="20">
        <v>30</v>
      </c>
      <c r="F118" s="20">
        <v>353</v>
      </c>
      <c r="G118" s="20">
        <v>205</v>
      </c>
      <c r="H118" s="20">
        <v>44</v>
      </c>
      <c r="I118" s="20">
        <v>383</v>
      </c>
    </row>
    <row r="119" spans="1:9" x14ac:dyDescent="0.2">
      <c r="A119" s="21" t="s">
        <v>126</v>
      </c>
      <c r="B119" s="30">
        <v>100</v>
      </c>
      <c r="C119" s="30">
        <v>2.2151900000000002</v>
      </c>
      <c r="D119" s="30">
        <v>4.7468349999999999</v>
      </c>
      <c r="E119" s="30">
        <v>4.7468349999999999</v>
      </c>
      <c r="F119" s="30">
        <v>55.854430000000001</v>
      </c>
      <c r="G119" s="30">
        <v>32.436709</v>
      </c>
      <c r="H119" s="30">
        <v>6.9620249999999997</v>
      </c>
      <c r="I119" s="30">
        <v>60.601266000000003</v>
      </c>
    </row>
    <row r="120" spans="1:9" x14ac:dyDescent="0.2">
      <c r="A120" s="19" t="s">
        <v>393</v>
      </c>
      <c r="B120" s="20">
        <v>85</v>
      </c>
      <c r="C120" s="20">
        <v>1</v>
      </c>
      <c r="D120" s="20">
        <v>2</v>
      </c>
      <c r="E120" s="20">
        <v>7</v>
      </c>
      <c r="F120" s="20">
        <v>47</v>
      </c>
      <c r="G120" s="20">
        <v>28</v>
      </c>
      <c r="H120" s="20">
        <v>3</v>
      </c>
      <c r="I120" s="20">
        <v>54</v>
      </c>
    </row>
    <row r="121" spans="1:9" x14ac:dyDescent="0.2">
      <c r="A121" s="21" t="s">
        <v>126</v>
      </c>
      <c r="B121" s="30">
        <v>100</v>
      </c>
      <c r="C121" s="30">
        <v>1.176471</v>
      </c>
      <c r="D121" s="30">
        <v>2.3529409999999999</v>
      </c>
      <c r="E121" s="30">
        <v>8.2352939999999997</v>
      </c>
      <c r="F121" s="30">
        <v>55.294117999999997</v>
      </c>
      <c r="G121" s="30">
        <v>32.941175999999999</v>
      </c>
      <c r="H121" s="30">
        <v>3.5294120000000002</v>
      </c>
      <c r="I121" s="30">
        <v>63.529412000000001</v>
      </c>
    </row>
    <row r="122" spans="1:9" x14ac:dyDescent="0.2">
      <c r="A122" s="19" t="s">
        <v>135</v>
      </c>
      <c r="B122" s="20">
        <v>289</v>
      </c>
      <c r="C122" s="20">
        <v>1</v>
      </c>
      <c r="D122" s="20">
        <v>5</v>
      </c>
      <c r="E122" s="20">
        <v>11</v>
      </c>
      <c r="F122" s="20">
        <v>174</v>
      </c>
      <c r="G122" s="20">
        <v>98</v>
      </c>
      <c r="H122" s="20">
        <v>6</v>
      </c>
      <c r="I122" s="20">
        <v>185</v>
      </c>
    </row>
    <row r="123" spans="1:9" x14ac:dyDescent="0.2">
      <c r="A123" s="21" t="s">
        <v>126</v>
      </c>
      <c r="B123" s="30">
        <v>100</v>
      </c>
      <c r="C123" s="30">
        <v>0.34602100000000002</v>
      </c>
      <c r="D123" s="30">
        <v>1.7301040000000001</v>
      </c>
      <c r="E123" s="30">
        <v>3.8062279999999999</v>
      </c>
      <c r="F123" s="30">
        <v>60.207611999999997</v>
      </c>
      <c r="G123" s="30">
        <v>33.910035000000001</v>
      </c>
      <c r="H123" s="30">
        <v>2.0761250000000002</v>
      </c>
      <c r="I123" s="30">
        <v>64.013840999999999</v>
      </c>
    </row>
    <row r="124" spans="1:9" x14ac:dyDescent="0.2">
      <c r="A124" s="19" t="s">
        <v>868</v>
      </c>
      <c r="B124" s="20">
        <v>30</v>
      </c>
      <c r="C124" s="20">
        <v>0</v>
      </c>
      <c r="D124" s="20">
        <v>0</v>
      </c>
      <c r="E124" s="20">
        <v>0</v>
      </c>
      <c r="F124" s="20">
        <v>3</v>
      </c>
      <c r="G124" s="20">
        <v>27</v>
      </c>
      <c r="H124" s="20">
        <v>0</v>
      </c>
      <c r="I124" s="20">
        <v>3</v>
      </c>
    </row>
    <row r="125" spans="1:9" x14ac:dyDescent="0.2">
      <c r="A125" s="21" t="s">
        <v>126</v>
      </c>
      <c r="B125" s="30">
        <v>100</v>
      </c>
      <c r="C125" s="30">
        <v>0</v>
      </c>
      <c r="D125" s="30">
        <v>0</v>
      </c>
      <c r="E125" s="30">
        <v>0</v>
      </c>
      <c r="F125" s="30">
        <v>10</v>
      </c>
      <c r="G125" s="30">
        <v>90</v>
      </c>
      <c r="H125" s="30">
        <v>0</v>
      </c>
      <c r="I125" s="30">
        <v>10</v>
      </c>
    </row>
    <row r="126" spans="1:9" x14ac:dyDescent="0.2">
      <c r="A126" s="18" t="s">
        <v>869</v>
      </c>
      <c r="B126" s="18"/>
      <c r="C126" s="18"/>
      <c r="D126" s="18"/>
      <c r="E126" s="18"/>
      <c r="F126" s="18"/>
      <c r="G126" s="18"/>
      <c r="H126" s="18"/>
      <c r="I126" s="18"/>
    </row>
    <row r="127" spans="1:9" x14ac:dyDescent="0.2">
      <c r="A127" s="19" t="s">
        <v>870</v>
      </c>
      <c r="B127" s="20">
        <v>366</v>
      </c>
      <c r="C127" s="20">
        <v>6</v>
      </c>
      <c r="D127" s="20">
        <v>14</v>
      </c>
      <c r="E127" s="20">
        <v>16</v>
      </c>
      <c r="F127" s="20">
        <v>219</v>
      </c>
      <c r="G127" s="20">
        <v>111</v>
      </c>
      <c r="H127" s="20">
        <v>20</v>
      </c>
      <c r="I127" s="20">
        <v>235</v>
      </c>
    </row>
    <row r="128" spans="1:9" x14ac:dyDescent="0.2">
      <c r="A128" s="21" t="s">
        <v>126</v>
      </c>
      <c r="B128" s="30">
        <v>100</v>
      </c>
      <c r="C128" s="30">
        <v>1.6393439999999999</v>
      </c>
      <c r="D128" s="30">
        <v>3.8251369999999998</v>
      </c>
      <c r="E128" s="30">
        <v>4.3715849999999996</v>
      </c>
      <c r="F128" s="30">
        <v>59.836066000000002</v>
      </c>
      <c r="G128" s="30">
        <v>30.327869</v>
      </c>
      <c r="H128" s="30">
        <v>5.4644810000000001</v>
      </c>
      <c r="I128" s="30">
        <v>64.207650000000001</v>
      </c>
    </row>
    <row r="129" spans="1:9" x14ac:dyDescent="0.2">
      <c r="A129" s="19" t="s">
        <v>871</v>
      </c>
      <c r="B129" s="20">
        <v>1212</v>
      </c>
      <c r="C129" s="20">
        <v>26</v>
      </c>
      <c r="D129" s="20">
        <v>53</v>
      </c>
      <c r="E129" s="20">
        <v>70</v>
      </c>
      <c r="F129" s="20">
        <v>732</v>
      </c>
      <c r="G129" s="20">
        <v>331</v>
      </c>
      <c r="H129" s="20">
        <v>79</v>
      </c>
      <c r="I129" s="20">
        <v>802</v>
      </c>
    </row>
    <row r="130" spans="1:9" x14ac:dyDescent="0.2">
      <c r="A130" s="21" t="s">
        <v>126</v>
      </c>
      <c r="B130" s="30">
        <v>100</v>
      </c>
      <c r="C130" s="30">
        <v>2.1452149999999999</v>
      </c>
      <c r="D130" s="30">
        <v>4.3729370000000003</v>
      </c>
      <c r="E130" s="30">
        <v>5.7755780000000003</v>
      </c>
      <c r="F130" s="30">
        <v>60.396039999999999</v>
      </c>
      <c r="G130" s="30">
        <v>27.310231000000002</v>
      </c>
      <c r="H130" s="30">
        <v>6.5181519999999997</v>
      </c>
      <c r="I130" s="30">
        <v>66.171616999999998</v>
      </c>
    </row>
    <row r="131" spans="1:9" x14ac:dyDescent="0.2">
      <c r="A131" s="19" t="s">
        <v>137</v>
      </c>
      <c r="B131" s="20">
        <v>112</v>
      </c>
      <c r="C131" s="20">
        <v>1</v>
      </c>
      <c r="D131" s="20">
        <v>4</v>
      </c>
      <c r="E131" s="20">
        <v>8</v>
      </c>
      <c r="F131" s="20">
        <v>75</v>
      </c>
      <c r="G131" s="20">
        <v>24</v>
      </c>
      <c r="H131" s="20">
        <v>5</v>
      </c>
      <c r="I131" s="20">
        <v>83</v>
      </c>
    </row>
    <row r="132" spans="1:9" x14ac:dyDescent="0.2">
      <c r="A132" s="21" t="s">
        <v>126</v>
      </c>
      <c r="B132" s="30">
        <v>100</v>
      </c>
      <c r="C132" s="30">
        <v>0.89285700000000001</v>
      </c>
      <c r="D132" s="30">
        <v>3.5714290000000002</v>
      </c>
      <c r="E132" s="30">
        <v>7.1428570000000002</v>
      </c>
      <c r="F132" s="30">
        <v>66.964286000000001</v>
      </c>
      <c r="G132" s="30">
        <v>21.428571000000002</v>
      </c>
      <c r="H132" s="30">
        <v>4.4642860000000004</v>
      </c>
      <c r="I132" s="30">
        <v>74.107142999999994</v>
      </c>
    </row>
    <row r="133" spans="1:9" x14ac:dyDescent="0.2">
      <c r="A133" s="19" t="s">
        <v>138</v>
      </c>
      <c r="B133" s="20">
        <v>673</v>
      </c>
      <c r="C133" s="20">
        <v>10</v>
      </c>
      <c r="D133" s="20">
        <v>21</v>
      </c>
      <c r="E133" s="20">
        <v>41</v>
      </c>
      <c r="F133" s="20">
        <v>423</v>
      </c>
      <c r="G133" s="20">
        <v>178</v>
      </c>
      <c r="H133" s="20">
        <v>31</v>
      </c>
      <c r="I133" s="20">
        <v>464</v>
      </c>
    </row>
    <row r="134" spans="1:9" x14ac:dyDescent="0.2">
      <c r="A134" s="21" t="s">
        <v>126</v>
      </c>
      <c r="B134" s="30">
        <v>100</v>
      </c>
      <c r="C134" s="30">
        <v>1.485884</v>
      </c>
      <c r="D134" s="30">
        <v>3.1203569999999998</v>
      </c>
      <c r="E134" s="30">
        <v>6.0921250000000002</v>
      </c>
      <c r="F134" s="30">
        <v>62.852896999999999</v>
      </c>
      <c r="G134" s="30">
        <v>26.448737000000001</v>
      </c>
      <c r="H134" s="30">
        <v>4.6062409999999998</v>
      </c>
      <c r="I134" s="30">
        <v>68.945021999999994</v>
      </c>
    </row>
    <row r="135" spans="1:9" x14ac:dyDescent="0.2">
      <c r="A135" s="19" t="s">
        <v>872</v>
      </c>
      <c r="B135" s="20">
        <v>75</v>
      </c>
      <c r="C135" s="20">
        <v>1</v>
      </c>
      <c r="D135" s="20">
        <v>2</v>
      </c>
      <c r="E135" s="20">
        <v>2</v>
      </c>
      <c r="F135" s="20">
        <v>56</v>
      </c>
      <c r="G135" s="20">
        <v>14</v>
      </c>
      <c r="H135" s="20">
        <v>3</v>
      </c>
      <c r="I135" s="20">
        <v>58</v>
      </c>
    </row>
    <row r="136" spans="1:9" x14ac:dyDescent="0.2">
      <c r="A136" s="21" t="s">
        <v>126</v>
      </c>
      <c r="B136" s="30">
        <v>100</v>
      </c>
      <c r="C136" s="30">
        <v>1.3333330000000001</v>
      </c>
      <c r="D136" s="30">
        <v>2.6666669999999999</v>
      </c>
      <c r="E136" s="30">
        <v>2.6666669999999999</v>
      </c>
      <c r="F136" s="30">
        <v>74.666667000000004</v>
      </c>
      <c r="G136" s="30">
        <v>18.666667</v>
      </c>
      <c r="H136" s="30">
        <v>4</v>
      </c>
      <c r="I136" s="30">
        <v>77.333332999999996</v>
      </c>
    </row>
    <row r="137" spans="1:9" x14ac:dyDescent="0.2">
      <c r="A137" s="19" t="s">
        <v>873</v>
      </c>
      <c r="B137" s="20">
        <v>178</v>
      </c>
      <c r="C137" s="20">
        <v>2</v>
      </c>
      <c r="D137" s="20">
        <v>3</v>
      </c>
      <c r="E137" s="20">
        <v>5</v>
      </c>
      <c r="F137" s="20">
        <v>62</v>
      </c>
      <c r="G137" s="20">
        <v>106</v>
      </c>
      <c r="H137" s="20">
        <v>5</v>
      </c>
      <c r="I137" s="20">
        <v>67</v>
      </c>
    </row>
    <row r="138" spans="1:9" x14ac:dyDescent="0.2">
      <c r="A138" s="21" t="s">
        <v>126</v>
      </c>
      <c r="B138" s="30">
        <v>100</v>
      </c>
      <c r="C138" s="30">
        <v>1.123596</v>
      </c>
      <c r="D138" s="30">
        <v>1.6853929999999999</v>
      </c>
      <c r="E138" s="30">
        <v>2.808989</v>
      </c>
      <c r="F138" s="30">
        <v>34.831460999999997</v>
      </c>
      <c r="G138" s="30">
        <v>59.550561999999999</v>
      </c>
      <c r="H138" s="30">
        <v>2.808989</v>
      </c>
      <c r="I138" s="30">
        <v>37.640448999999997</v>
      </c>
    </row>
    <row r="139" spans="1:9" x14ac:dyDescent="0.2">
      <c r="A139" s="19" t="s">
        <v>1441</v>
      </c>
      <c r="B139" s="20">
        <v>1644</v>
      </c>
      <c r="C139" s="20">
        <v>31</v>
      </c>
      <c r="D139" s="20">
        <v>58</v>
      </c>
      <c r="E139" s="20">
        <v>96</v>
      </c>
      <c r="F139" s="20">
        <v>1007</v>
      </c>
      <c r="G139" s="20">
        <v>452</v>
      </c>
      <c r="H139" s="20">
        <v>89</v>
      </c>
      <c r="I139" s="20">
        <v>1103</v>
      </c>
    </row>
    <row r="140" spans="1:9" x14ac:dyDescent="0.2">
      <c r="A140" s="21" t="s">
        <v>126</v>
      </c>
      <c r="B140" s="30">
        <v>100</v>
      </c>
      <c r="C140" s="30">
        <v>1.885645</v>
      </c>
      <c r="D140" s="30">
        <v>3.527981</v>
      </c>
      <c r="E140" s="30">
        <v>5.8394159999999999</v>
      </c>
      <c r="F140" s="30">
        <v>61.253041000000003</v>
      </c>
      <c r="G140" s="30">
        <v>27.493917</v>
      </c>
      <c r="H140" s="30">
        <v>5.4136249999999997</v>
      </c>
      <c r="I140" s="30">
        <v>67.092456999999996</v>
      </c>
    </row>
    <row r="141" spans="1:9" x14ac:dyDescent="0.2">
      <c r="A141" s="18" t="s">
        <v>874</v>
      </c>
      <c r="B141" s="18"/>
      <c r="C141" s="18"/>
      <c r="D141" s="18"/>
      <c r="E141" s="18"/>
      <c r="F141" s="18"/>
      <c r="G141" s="18"/>
      <c r="H141" s="18"/>
      <c r="I141" s="18"/>
    </row>
    <row r="142" spans="1:9" x14ac:dyDescent="0.2">
      <c r="A142" s="21" t="s">
        <v>875</v>
      </c>
      <c r="B142" s="34">
        <v>366</v>
      </c>
      <c r="C142" s="34">
        <v>6</v>
      </c>
      <c r="D142" s="34">
        <v>14</v>
      </c>
      <c r="E142" s="34">
        <v>16</v>
      </c>
      <c r="F142" s="34">
        <v>219</v>
      </c>
      <c r="G142" s="34">
        <v>111</v>
      </c>
      <c r="H142" s="34">
        <v>20</v>
      </c>
      <c r="I142" s="34">
        <v>235</v>
      </c>
    </row>
    <row r="143" spans="1:9" x14ac:dyDescent="0.2">
      <c r="A143" s="21" t="s">
        <v>126</v>
      </c>
      <c r="B143" s="30">
        <v>100</v>
      </c>
      <c r="C143" s="30">
        <v>1.6393439999999999</v>
      </c>
      <c r="D143" s="30">
        <v>3.8251369999999998</v>
      </c>
      <c r="E143" s="30">
        <v>4.3715849999999996</v>
      </c>
      <c r="F143" s="30">
        <v>59.836066000000002</v>
      </c>
      <c r="G143" s="30">
        <v>30.327869</v>
      </c>
      <c r="H143" s="30">
        <v>5.4644810000000001</v>
      </c>
      <c r="I143" s="30">
        <v>64.207650000000001</v>
      </c>
    </row>
    <row r="144" spans="1:9" x14ac:dyDescent="0.2">
      <c r="A144" s="21" t="s">
        <v>876</v>
      </c>
      <c r="B144" s="34">
        <v>954</v>
      </c>
      <c r="C144" s="34">
        <v>19</v>
      </c>
      <c r="D144" s="34">
        <v>35</v>
      </c>
      <c r="E144" s="34">
        <v>48</v>
      </c>
      <c r="F144" s="34">
        <v>592</v>
      </c>
      <c r="G144" s="34">
        <v>260</v>
      </c>
      <c r="H144" s="34">
        <v>54</v>
      </c>
      <c r="I144" s="34">
        <v>640</v>
      </c>
    </row>
    <row r="145" spans="1:9" x14ac:dyDescent="0.2">
      <c r="A145" s="21" t="s">
        <v>126</v>
      </c>
      <c r="B145" s="30">
        <v>100</v>
      </c>
      <c r="C145" s="30">
        <v>1.991614</v>
      </c>
      <c r="D145" s="30">
        <v>3.6687630000000002</v>
      </c>
      <c r="E145" s="30">
        <v>5.031447</v>
      </c>
      <c r="F145" s="30">
        <v>62.054507000000001</v>
      </c>
      <c r="G145" s="30">
        <v>27.253668999999999</v>
      </c>
      <c r="H145" s="30">
        <v>5.6603770000000004</v>
      </c>
      <c r="I145" s="30">
        <v>67.085954000000001</v>
      </c>
    </row>
    <row r="146" spans="1:9" x14ac:dyDescent="0.2">
      <c r="A146" s="19" t="s">
        <v>877</v>
      </c>
      <c r="B146" s="20">
        <v>345</v>
      </c>
      <c r="C146" s="20">
        <v>3</v>
      </c>
      <c r="D146" s="20">
        <v>13</v>
      </c>
      <c r="E146" s="20">
        <v>24</v>
      </c>
      <c r="F146" s="20">
        <v>218</v>
      </c>
      <c r="G146" s="20">
        <v>87</v>
      </c>
      <c r="H146" s="20">
        <v>16</v>
      </c>
      <c r="I146" s="20">
        <v>242</v>
      </c>
    </row>
    <row r="147" spans="1:9" x14ac:dyDescent="0.2">
      <c r="A147" s="21" t="s">
        <v>126</v>
      </c>
      <c r="B147" s="30">
        <v>100</v>
      </c>
      <c r="C147" s="30">
        <v>0.86956500000000003</v>
      </c>
      <c r="D147" s="30">
        <v>3.768116</v>
      </c>
      <c r="E147" s="30">
        <v>6.9565219999999997</v>
      </c>
      <c r="F147" s="30">
        <v>63.188406000000001</v>
      </c>
      <c r="G147" s="30">
        <v>25.217390999999999</v>
      </c>
      <c r="H147" s="30">
        <v>4.6376809999999997</v>
      </c>
      <c r="I147" s="30">
        <v>70.144927999999993</v>
      </c>
    </row>
    <row r="148" spans="1:9" x14ac:dyDescent="0.2">
      <c r="A148" s="19" t="s">
        <v>878</v>
      </c>
      <c r="B148" s="20">
        <v>141</v>
      </c>
      <c r="C148" s="20">
        <v>4</v>
      </c>
      <c r="D148" s="20">
        <v>5</v>
      </c>
      <c r="E148" s="20">
        <v>11</v>
      </c>
      <c r="F148" s="20">
        <v>91</v>
      </c>
      <c r="G148" s="20">
        <v>30</v>
      </c>
      <c r="H148" s="20">
        <v>9</v>
      </c>
      <c r="I148" s="20">
        <v>102</v>
      </c>
    </row>
    <row r="149" spans="1:9" x14ac:dyDescent="0.2">
      <c r="A149" s="21" t="s">
        <v>126</v>
      </c>
      <c r="B149" s="30">
        <v>100</v>
      </c>
      <c r="C149" s="30">
        <v>2.8368790000000002</v>
      </c>
      <c r="D149" s="30">
        <v>3.5460989999999999</v>
      </c>
      <c r="E149" s="30">
        <v>7.801418</v>
      </c>
      <c r="F149" s="30">
        <v>64.539006999999998</v>
      </c>
      <c r="G149" s="30">
        <v>21.276596000000001</v>
      </c>
      <c r="H149" s="30">
        <v>6.3829789999999997</v>
      </c>
      <c r="I149" s="30">
        <v>72.340425999999994</v>
      </c>
    </row>
    <row r="150" spans="1:9" x14ac:dyDescent="0.2">
      <c r="A150" s="19" t="s">
        <v>879</v>
      </c>
      <c r="B150" s="20">
        <v>56</v>
      </c>
      <c r="C150" s="20">
        <v>0</v>
      </c>
      <c r="D150" s="20">
        <v>1</v>
      </c>
      <c r="E150" s="20">
        <v>5</v>
      </c>
      <c r="F150" s="20">
        <v>36</v>
      </c>
      <c r="G150" s="20">
        <v>14</v>
      </c>
      <c r="H150" s="20">
        <v>1</v>
      </c>
      <c r="I150" s="20">
        <v>41</v>
      </c>
    </row>
    <row r="151" spans="1:9" x14ac:dyDescent="0.2">
      <c r="A151" s="21" t="s">
        <v>126</v>
      </c>
      <c r="B151" s="30">
        <v>100</v>
      </c>
      <c r="C151" s="30">
        <v>0</v>
      </c>
      <c r="D151" s="30">
        <v>1.785714</v>
      </c>
      <c r="E151" s="30">
        <v>8.9285709999999998</v>
      </c>
      <c r="F151" s="30">
        <v>64.285713999999999</v>
      </c>
      <c r="G151" s="30">
        <v>25</v>
      </c>
      <c r="H151" s="30">
        <v>1.785714</v>
      </c>
      <c r="I151" s="30">
        <v>73.214286000000001</v>
      </c>
    </row>
    <row r="152" spans="1:9" x14ac:dyDescent="0.2">
      <c r="A152" s="19" t="s">
        <v>880</v>
      </c>
      <c r="B152" s="20">
        <v>48</v>
      </c>
      <c r="C152" s="20">
        <v>1</v>
      </c>
      <c r="D152" s="20">
        <v>2</v>
      </c>
      <c r="E152" s="20">
        <v>2</v>
      </c>
      <c r="F152" s="20">
        <v>21</v>
      </c>
      <c r="G152" s="20">
        <v>22</v>
      </c>
      <c r="H152" s="20">
        <v>3</v>
      </c>
      <c r="I152" s="20">
        <v>23</v>
      </c>
    </row>
    <row r="153" spans="1:9" x14ac:dyDescent="0.2">
      <c r="A153" s="21" t="s">
        <v>126</v>
      </c>
      <c r="B153" s="30">
        <v>100</v>
      </c>
      <c r="C153" s="30">
        <v>2.0833330000000001</v>
      </c>
      <c r="D153" s="30">
        <v>4.1666670000000003</v>
      </c>
      <c r="E153" s="30">
        <v>4.1666670000000003</v>
      </c>
      <c r="F153" s="30">
        <v>43.75</v>
      </c>
      <c r="G153" s="30">
        <v>45.833333000000003</v>
      </c>
      <c r="H153" s="30">
        <v>6.25</v>
      </c>
      <c r="I153" s="30">
        <v>47.916666999999997</v>
      </c>
    </row>
    <row r="154" spans="1:9" x14ac:dyDescent="0.2">
      <c r="A154" s="19" t="s">
        <v>881</v>
      </c>
      <c r="B154" s="20">
        <v>20</v>
      </c>
      <c r="C154" s="20">
        <v>1</v>
      </c>
      <c r="D154" s="20">
        <v>1</v>
      </c>
      <c r="E154" s="20">
        <v>1</v>
      </c>
      <c r="F154" s="20">
        <v>10</v>
      </c>
      <c r="G154" s="20">
        <v>7</v>
      </c>
      <c r="H154" s="20">
        <v>2</v>
      </c>
      <c r="I154" s="20">
        <v>11</v>
      </c>
    </row>
    <row r="155" spans="1:9" x14ac:dyDescent="0.2">
      <c r="A155" s="21" t="s">
        <v>126</v>
      </c>
      <c r="B155" s="30">
        <v>100</v>
      </c>
      <c r="C155" s="30">
        <v>5</v>
      </c>
      <c r="D155" s="30">
        <v>5</v>
      </c>
      <c r="E155" s="30">
        <v>5</v>
      </c>
      <c r="F155" s="30">
        <v>50</v>
      </c>
      <c r="G155" s="30">
        <v>35</v>
      </c>
      <c r="H155" s="30">
        <v>10</v>
      </c>
      <c r="I155" s="30">
        <v>55</v>
      </c>
    </row>
    <row r="156" spans="1:9" x14ac:dyDescent="0.2">
      <c r="A156" s="19" t="s">
        <v>882</v>
      </c>
      <c r="B156" s="20">
        <v>4</v>
      </c>
      <c r="C156" s="20">
        <v>0</v>
      </c>
      <c r="D156" s="20">
        <v>0</v>
      </c>
      <c r="E156" s="20">
        <v>0</v>
      </c>
      <c r="F156" s="20">
        <v>3</v>
      </c>
      <c r="G156" s="20">
        <v>1</v>
      </c>
      <c r="H156" s="20">
        <v>0</v>
      </c>
      <c r="I156" s="20">
        <v>3</v>
      </c>
    </row>
    <row r="157" spans="1:9" x14ac:dyDescent="0.2">
      <c r="A157" s="21" t="s">
        <v>126</v>
      </c>
      <c r="B157" s="30">
        <v>100</v>
      </c>
      <c r="C157" s="30">
        <v>0</v>
      </c>
      <c r="D157" s="30">
        <v>0</v>
      </c>
      <c r="E157" s="30">
        <v>0</v>
      </c>
      <c r="F157" s="30">
        <v>75</v>
      </c>
      <c r="G157" s="30">
        <v>25</v>
      </c>
      <c r="H157" s="30">
        <v>0</v>
      </c>
      <c r="I157" s="30">
        <v>75</v>
      </c>
    </row>
    <row r="158" spans="1:9" x14ac:dyDescent="0.2">
      <c r="A158" s="19" t="s">
        <v>883</v>
      </c>
      <c r="B158" s="20">
        <v>2</v>
      </c>
      <c r="C158" s="20">
        <v>0</v>
      </c>
      <c r="D158" s="20">
        <v>0</v>
      </c>
      <c r="E158" s="20">
        <v>0</v>
      </c>
      <c r="F158" s="20">
        <v>1</v>
      </c>
      <c r="G158" s="20">
        <v>1</v>
      </c>
      <c r="H158" s="20">
        <v>0</v>
      </c>
      <c r="I158" s="20">
        <v>1</v>
      </c>
    </row>
    <row r="159" spans="1:9" x14ac:dyDescent="0.2">
      <c r="A159" s="21" t="s">
        <v>126</v>
      </c>
      <c r="B159" s="30">
        <v>100</v>
      </c>
      <c r="C159" s="30">
        <v>0</v>
      </c>
      <c r="D159" s="30">
        <v>0</v>
      </c>
      <c r="E159" s="30">
        <v>0</v>
      </c>
      <c r="F159" s="30">
        <v>50</v>
      </c>
      <c r="G159" s="30">
        <v>50</v>
      </c>
      <c r="H159" s="30">
        <v>0</v>
      </c>
      <c r="I159" s="30">
        <v>50</v>
      </c>
    </row>
    <row r="160" spans="1:9" x14ac:dyDescent="0.2">
      <c r="A160" s="19" t="s">
        <v>884</v>
      </c>
      <c r="B160" s="20">
        <v>2</v>
      </c>
      <c r="C160" s="20">
        <v>0</v>
      </c>
      <c r="D160" s="20">
        <v>0</v>
      </c>
      <c r="E160" s="20">
        <v>0</v>
      </c>
      <c r="F160" s="20">
        <v>2</v>
      </c>
      <c r="G160" s="20">
        <v>0</v>
      </c>
      <c r="H160" s="20">
        <v>0</v>
      </c>
      <c r="I160" s="20">
        <v>2</v>
      </c>
    </row>
    <row r="161" spans="1:9" x14ac:dyDescent="0.2">
      <c r="A161" s="21" t="s">
        <v>126</v>
      </c>
      <c r="B161" s="30">
        <v>100</v>
      </c>
      <c r="C161" s="30">
        <v>0</v>
      </c>
      <c r="D161" s="30">
        <v>0</v>
      </c>
      <c r="E161" s="30">
        <v>0</v>
      </c>
      <c r="F161" s="30">
        <v>100</v>
      </c>
      <c r="G161" s="30">
        <v>0</v>
      </c>
      <c r="H161" s="30">
        <v>0</v>
      </c>
      <c r="I161" s="30">
        <v>100</v>
      </c>
    </row>
    <row r="162" spans="1:9" x14ac:dyDescent="0.2">
      <c r="A162" s="19" t="s">
        <v>873</v>
      </c>
      <c r="B162" s="20">
        <v>250</v>
      </c>
      <c r="C162" s="20">
        <v>5</v>
      </c>
      <c r="D162" s="20">
        <v>4</v>
      </c>
      <c r="E162" s="20">
        <v>10</v>
      </c>
      <c r="F162" s="20">
        <v>95</v>
      </c>
      <c r="G162" s="20">
        <v>136</v>
      </c>
      <c r="H162" s="20">
        <v>9</v>
      </c>
      <c r="I162" s="20">
        <v>105</v>
      </c>
    </row>
    <row r="163" spans="1:9" x14ac:dyDescent="0.2">
      <c r="A163" s="21" t="s">
        <v>126</v>
      </c>
      <c r="B163" s="30">
        <v>100</v>
      </c>
      <c r="C163" s="30">
        <v>2</v>
      </c>
      <c r="D163" s="30">
        <v>1.6</v>
      </c>
      <c r="E163" s="30">
        <v>4</v>
      </c>
      <c r="F163" s="30">
        <v>38</v>
      </c>
      <c r="G163" s="30">
        <v>54.4</v>
      </c>
      <c r="H163" s="30">
        <v>3.6</v>
      </c>
      <c r="I163" s="30">
        <v>42</v>
      </c>
    </row>
    <row r="164" spans="1:9" x14ac:dyDescent="0.2">
      <c r="A164" s="18" t="s">
        <v>885</v>
      </c>
      <c r="B164" s="18"/>
      <c r="C164" s="18"/>
      <c r="D164" s="18"/>
      <c r="E164" s="18"/>
      <c r="F164" s="18"/>
      <c r="G164" s="18"/>
      <c r="H164" s="18"/>
      <c r="I164" s="18"/>
    </row>
    <row r="165" spans="1:9" x14ac:dyDescent="0.2">
      <c r="A165" s="19" t="s">
        <v>886</v>
      </c>
      <c r="B165" s="20">
        <v>1712</v>
      </c>
      <c r="C165" s="20">
        <v>32</v>
      </c>
      <c r="D165" s="20">
        <v>56</v>
      </c>
      <c r="E165" s="20">
        <v>91</v>
      </c>
      <c r="F165" s="20">
        <v>1040</v>
      </c>
      <c r="G165" s="20">
        <v>493</v>
      </c>
      <c r="H165" s="20">
        <v>88</v>
      </c>
      <c r="I165" s="20">
        <v>1131</v>
      </c>
    </row>
    <row r="166" spans="1:9" x14ac:dyDescent="0.2">
      <c r="A166" s="21" t="s">
        <v>126</v>
      </c>
      <c r="B166" s="30">
        <v>100</v>
      </c>
      <c r="C166" s="30">
        <v>1.869159</v>
      </c>
      <c r="D166" s="30">
        <v>3.2710279999999998</v>
      </c>
      <c r="E166" s="30">
        <v>5.3154209999999997</v>
      </c>
      <c r="F166" s="30">
        <v>60.747664</v>
      </c>
      <c r="G166" s="30">
        <v>28.796728999999999</v>
      </c>
      <c r="H166" s="30">
        <v>5.1401870000000001</v>
      </c>
      <c r="I166" s="30">
        <v>66.063084000000003</v>
      </c>
    </row>
    <row r="167" spans="1:9" x14ac:dyDescent="0.2">
      <c r="A167" s="19" t="s">
        <v>139</v>
      </c>
      <c r="B167" s="20">
        <v>76</v>
      </c>
      <c r="C167" s="20">
        <v>2</v>
      </c>
      <c r="D167" s="20">
        <v>3</v>
      </c>
      <c r="E167" s="20">
        <v>8</v>
      </c>
      <c r="F167" s="20">
        <v>42</v>
      </c>
      <c r="G167" s="20">
        <v>21</v>
      </c>
      <c r="H167" s="20">
        <v>5</v>
      </c>
      <c r="I167" s="20">
        <v>50</v>
      </c>
    </row>
    <row r="168" spans="1:9" x14ac:dyDescent="0.2">
      <c r="A168" s="21" t="s">
        <v>126</v>
      </c>
      <c r="B168" s="30">
        <v>100</v>
      </c>
      <c r="C168" s="30">
        <v>2.6315789999999999</v>
      </c>
      <c r="D168" s="30">
        <v>3.947368</v>
      </c>
      <c r="E168" s="30">
        <v>10.526316</v>
      </c>
      <c r="F168" s="30">
        <v>55.263157999999997</v>
      </c>
      <c r="G168" s="30">
        <v>27.631578999999999</v>
      </c>
      <c r="H168" s="30">
        <v>6.5789470000000003</v>
      </c>
      <c r="I168" s="30">
        <v>65.789473999999998</v>
      </c>
    </row>
    <row r="169" spans="1:9" x14ac:dyDescent="0.2">
      <c r="A169" s="19" t="s">
        <v>887</v>
      </c>
      <c r="B169" s="20">
        <v>59</v>
      </c>
      <c r="C169" s="20">
        <v>1</v>
      </c>
      <c r="D169" s="20">
        <v>4</v>
      </c>
      <c r="E169" s="20">
        <v>6</v>
      </c>
      <c r="F169" s="20">
        <v>32</v>
      </c>
      <c r="G169" s="20">
        <v>16</v>
      </c>
      <c r="H169" s="20">
        <v>5</v>
      </c>
      <c r="I169" s="20">
        <v>38</v>
      </c>
    </row>
    <row r="170" spans="1:9" x14ac:dyDescent="0.2">
      <c r="A170" s="21" t="s">
        <v>126</v>
      </c>
      <c r="B170" s="30">
        <v>100</v>
      </c>
      <c r="C170" s="30">
        <v>1.6949149999999999</v>
      </c>
      <c r="D170" s="30">
        <v>6.7796609999999999</v>
      </c>
      <c r="E170" s="30">
        <v>10.169492</v>
      </c>
      <c r="F170" s="30">
        <v>54.237287999999999</v>
      </c>
      <c r="G170" s="30">
        <v>27.118644</v>
      </c>
      <c r="H170" s="30">
        <v>8.4745760000000008</v>
      </c>
      <c r="I170" s="30">
        <v>64.406779999999998</v>
      </c>
    </row>
    <row r="171" spans="1:9" x14ac:dyDescent="0.2">
      <c r="A171" s="19" t="s">
        <v>140</v>
      </c>
      <c r="B171" s="20">
        <v>194</v>
      </c>
      <c r="C171" s="20">
        <v>4</v>
      </c>
      <c r="D171" s="20">
        <v>9</v>
      </c>
      <c r="E171" s="20">
        <v>9</v>
      </c>
      <c r="F171" s="20">
        <v>124</v>
      </c>
      <c r="G171" s="20">
        <v>48</v>
      </c>
      <c r="H171" s="20">
        <v>13</v>
      </c>
      <c r="I171" s="20">
        <v>133</v>
      </c>
    </row>
    <row r="172" spans="1:9" x14ac:dyDescent="0.2">
      <c r="A172" s="21" t="s">
        <v>126</v>
      </c>
      <c r="B172" s="30">
        <v>100</v>
      </c>
      <c r="C172" s="30">
        <v>2.0618560000000001</v>
      </c>
      <c r="D172" s="30">
        <v>4.6391749999999998</v>
      </c>
      <c r="E172" s="30">
        <v>4.6391749999999998</v>
      </c>
      <c r="F172" s="30">
        <v>63.917526000000002</v>
      </c>
      <c r="G172" s="30">
        <v>24.742267999999999</v>
      </c>
      <c r="H172" s="30">
        <v>6.7010310000000004</v>
      </c>
      <c r="I172" s="30">
        <v>68.556701000000004</v>
      </c>
    </row>
    <row r="173" spans="1:9" x14ac:dyDescent="0.2">
      <c r="A173" s="19" t="s">
        <v>141</v>
      </c>
      <c r="B173" s="20">
        <v>16</v>
      </c>
      <c r="C173" s="20">
        <v>0</v>
      </c>
      <c r="D173" s="20">
        <v>2</v>
      </c>
      <c r="E173" s="20">
        <v>0</v>
      </c>
      <c r="F173" s="20">
        <v>6</v>
      </c>
      <c r="G173" s="20">
        <v>8</v>
      </c>
      <c r="H173" s="20">
        <v>2</v>
      </c>
      <c r="I173" s="20">
        <v>6</v>
      </c>
    </row>
    <row r="174" spans="1:9" x14ac:dyDescent="0.2">
      <c r="A174" s="21" t="s">
        <v>126</v>
      </c>
      <c r="B174" s="30">
        <v>100</v>
      </c>
      <c r="C174" s="30">
        <v>0</v>
      </c>
      <c r="D174" s="30">
        <v>12.5</v>
      </c>
      <c r="E174" s="30">
        <v>0</v>
      </c>
      <c r="F174" s="30">
        <v>37.5</v>
      </c>
      <c r="G174" s="30">
        <v>50</v>
      </c>
      <c r="H174" s="30">
        <v>12.5</v>
      </c>
      <c r="I174" s="30">
        <v>37.5</v>
      </c>
    </row>
    <row r="175" spans="1:9" x14ac:dyDescent="0.2">
      <c r="A175" s="19" t="s">
        <v>849</v>
      </c>
      <c r="B175" s="20">
        <v>46</v>
      </c>
      <c r="C175" s="20">
        <v>0</v>
      </c>
      <c r="D175" s="20">
        <v>0</v>
      </c>
      <c r="E175" s="20">
        <v>3</v>
      </c>
      <c r="F175" s="20">
        <v>32</v>
      </c>
      <c r="G175" s="20">
        <v>11</v>
      </c>
      <c r="H175" s="20">
        <v>0</v>
      </c>
      <c r="I175" s="20">
        <v>35</v>
      </c>
    </row>
    <row r="176" spans="1:9" x14ac:dyDescent="0.2">
      <c r="A176" s="21" t="s">
        <v>126</v>
      </c>
      <c r="B176" s="30">
        <v>100</v>
      </c>
      <c r="C176" s="30">
        <v>0</v>
      </c>
      <c r="D176" s="30">
        <v>0</v>
      </c>
      <c r="E176" s="30">
        <v>6.5217390000000002</v>
      </c>
      <c r="F176" s="30">
        <v>69.565217000000004</v>
      </c>
      <c r="G176" s="30">
        <v>23.913042999999998</v>
      </c>
      <c r="H176" s="30">
        <v>0</v>
      </c>
      <c r="I176" s="30">
        <v>76.086956999999998</v>
      </c>
    </row>
    <row r="177" spans="1:9" x14ac:dyDescent="0.2">
      <c r="A177" s="19" t="s">
        <v>873</v>
      </c>
      <c r="B177" s="20">
        <v>85</v>
      </c>
      <c r="C177" s="20">
        <v>0</v>
      </c>
      <c r="D177" s="20">
        <v>1</v>
      </c>
      <c r="E177" s="20">
        <v>0</v>
      </c>
      <c r="F177" s="20">
        <v>12</v>
      </c>
      <c r="G177" s="20">
        <v>72</v>
      </c>
      <c r="H177" s="20">
        <v>1</v>
      </c>
      <c r="I177" s="20">
        <v>12</v>
      </c>
    </row>
    <row r="178" spans="1:9" x14ac:dyDescent="0.2">
      <c r="A178" s="21" t="s">
        <v>126</v>
      </c>
      <c r="B178" s="30">
        <v>100</v>
      </c>
      <c r="C178" s="30">
        <v>0</v>
      </c>
      <c r="D178" s="30">
        <v>1.176471</v>
      </c>
      <c r="E178" s="30">
        <v>0</v>
      </c>
      <c r="F178" s="30">
        <v>14.117647</v>
      </c>
      <c r="G178" s="30">
        <v>84.705882000000003</v>
      </c>
      <c r="H178" s="30">
        <v>1.176471</v>
      </c>
      <c r="I178" s="30">
        <v>14.117647</v>
      </c>
    </row>
    <row r="179" spans="1:9" x14ac:dyDescent="0.2">
      <c r="A179" s="18" t="s">
        <v>888</v>
      </c>
      <c r="B179" s="18"/>
      <c r="C179" s="18"/>
      <c r="D179" s="18"/>
      <c r="E179" s="18"/>
      <c r="F179" s="18"/>
      <c r="G179" s="18"/>
      <c r="H179" s="18"/>
      <c r="I179" s="18"/>
    </row>
    <row r="180" spans="1:9" x14ac:dyDescent="0.2">
      <c r="A180" s="19" t="s">
        <v>889</v>
      </c>
      <c r="B180" s="20">
        <v>1212</v>
      </c>
      <c r="C180" s="20">
        <v>26</v>
      </c>
      <c r="D180" s="20">
        <v>50</v>
      </c>
      <c r="E180" s="20">
        <v>79</v>
      </c>
      <c r="F180" s="20">
        <v>771</v>
      </c>
      <c r="G180" s="20">
        <v>286</v>
      </c>
      <c r="H180" s="20">
        <v>76</v>
      </c>
      <c r="I180" s="20">
        <v>850</v>
      </c>
    </row>
    <row r="181" spans="1:9" x14ac:dyDescent="0.2">
      <c r="A181" s="21" t="s">
        <v>126</v>
      </c>
      <c r="B181" s="30">
        <v>100</v>
      </c>
      <c r="C181" s="30">
        <v>2.1452149999999999</v>
      </c>
      <c r="D181" s="30">
        <v>4.125413</v>
      </c>
      <c r="E181" s="30">
        <v>6.5181519999999997</v>
      </c>
      <c r="F181" s="30">
        <v>63.613861</v>
      </c>
      <c r="G181" s="30">
        <v>23.597359999999998</v>
      </c>
      <c r="H181" s="30">
        <v>6.2706270000000002</v>
      </c>
      <c r="I181" s="30">
        <v>70.132013000000001</v>
      </c>
    </row>
    <row r="182" spans="1:9" x14ac:dyDescent="0.2">
      <c r="A182" s="19" t="s">
        <v>890</v>
      </c>
      <c r="B182" s="20">
        <v>24</v>
      </c>
      <c r="C182" s="20">
        <v>1</v>
      </c>
      <c r="D182" s="20">
        <v>2</v>
      </c>
      <c r="E182" s="20">
        <v>1</v>
      </c>
      <c r="F182" s="20">
        <v>14</v>
      </c>
      <c r="G182" s="20">
        <v>6</v>
      </c>
      <c r="H182" s="20">
        <v>3</v>
      </c>
      <c r="I182" s="20">
        <v>15</v>
      </c>
    </row>
    <row r="183" spans="1:9" x14ac:dyDescent="0.2">
      <c r="A183" s="21" t="s">
        <v>126</v>
      </c>
      <c r="B183" s="30">
        <v>100</v>
      </c>
      <c r="C183" s="30">
        <v>4.1666670000000003</v>
      </c>
      <c r="D183" s="30">
        <v>8.3333329999999997</v>
      </c>
      <c r="E183" s="30">
        <v>4.1666670000000003</v>
      </c>
      <c r="F183" s="30">
        <v>58.333333000000003</v>
      </c>
      <c r="G183" s="30">
        <v>25</v>
      </c>
      <c r="H183" s="30">
        <v>12.5</v>
      </c>
      <c r="I183" s="30">
        <v>62.5</v>
      </c>
    </row>
    <row r="184" spans="1:9" x14ac:dyDescent="0.2">
      <c r="A184" s="19" t="s">
        <v>891</v>
      </c>
      <c r="B184" s="20">
        <v>76</v>
      </c>
      <c r="C184" s="20">
        <v>3</v>
      </c>
      <c r="D184" s="20">
        <v>3</v>
      </c>
      <c r="E184" s="20">
        <v>6</v>
      </c>
      <c r="F184" s="20">
        <v>45</v>
      </c>
      <c r="G184" s="20">
        <v>19</v>
      </c>
      <c r="H184" s="20">
        <v>6</v>
      </c>
      <c r="I184" s="20">
        <v>51</v>
      </c>
    </row>
    <row r="185" spans="1:9" x14ac:dyDescent="0.2">
      <c r="A185" s="21" t="s">
        <v>126</v>
      </c>
      <c r="B185" s="30">
        <v>100</v>
      </c>
      <c r="C185" s="30">
        <v>3.947368</v>
      </c>
      <c r="D185" s="30">
        <v>3.947368</v>
      </c>
      <c r="E185" s="30">
        <v>7.8947370000000001</v>
      </c>
      <c r="F185" s="30">
        <v>59.210526000000002</v>
      </c>
      <c r="G185" s="30">
        <v>25</v>
      </c>
      <c r="H185" s="30">
        <v>7.8947370000000001</v>
      </c>
      <c r="I185" s="30">
        <v>67.105262999999994</v>
      </c>
    </row>
    <row r="186" spans="1:9" x14ac:dyDescent="0.2">
      <c r="A186" s="19" t="s">
        <v>892</v>
      </c>
      <c r="B186" s="20">
        <v>43</v>
      </c>
      <c r="C186" s="20">
        <v>0</v>
      </c>
      <c r="D186" s="20">
        <v>2</v>
      </c>
      <c r="E186" s="20">
        <v>6</v>
      </c>
      <c r="F186" s="20">
        <v>25</v>
      </c>
      <c r="G186" s="20">
        <v>10</v>
      </c>
      <c r="H186" s="20">
        <v>2</v>
      </c>
      <c r="I186" s="20">
        <v>31</v>
      </c>
    </row>
    <row r="187" spans="1:9" x14ac:dyDescent="0.2">
      <c r="A187" s="21" t="s">
        <v>126</v>
      </c>
      <c r="B187" s="30">
        <v>100</v>
      </c>
      <c r="C187" s="30">
        <v>0</v>
      </c>
      <c r="D187" s="30">
        <v>4.6511630000000004</v>
      </c>
      <c r="E187" s="30">
        <v>13.953488</v>
      </c>
      <c r="F187" s="30">
        <v>58.139535000000002</v>
      </c>
      <c r="G187" s="30">
        <v>23.255814000000001</v>
      </c>
      <c r="H187" s="30">
        <v>4.6511630000000004</v>
      </c>
      <c r="I187" s="30">
        <v>72.093023000000002</v>
      </c>
    </row>
    <row r="188" spans="1:9" x14ac:dyDescent="0.2">
      <c r="A188" s="19" t="s">
        <v>893</v>
      </c>
      <c r="B188" s="20">
        <v>14</v>
      </c>
      <c r="C188" s="20">
        <v>1</v>
      </c>
      <c r="D188" s="20">
        <v>0</v>
      </c>
      <c r="E188" s="20">
        <v>1</v>
      </c>
      <c r="F188" s="20">
        <v>7</v>
      </c>
      <c r="G188" s="20">
        <v>5</v>
      </c>
      <c r="H188" s="20">
        <v>1</v>
      </c>
      <c r="I188" s="20">
        <v>8</v>
      </c>
    </row>
    <row r="189" spans="1:9" x14ac:dyDescent="0.2">
      <c r="A189" s="21" t="s">
        <v>126</v>
      </c>
      <c r="B189" s="30">
        <v>100</v>
      </c>
      <c r="C189" s="30">
        <v>7.1428570000000002</v>
      </c>
      <c r="D189" s="30">
        <v>0</v>
      </c>
      <c r="E189" s="30">
        <v>7.1428570000000002</v>
      </c>
      <c r="F189" s="30">
        <v>50</v>
      </c>
      <c r="G189" s="30">
        <v>35.714286000000001</v>
      </c>
      <c r="H189" s="30">
        <v>7.1428570000000002</v>
      </c>
      <c r="I189" s="30">
        <v>57.142856999999999</v>
      </c>
    </row>
    <row r="190" spans="1:9" x14ac:dyDescent="0.2">
      <c r="A190" s="19" t="s">
        <v>894</v>
      </c>
      <c r="B190" s="20">
        <v>5</v>
      </c>
      <c r="C190" s="20">
        <v>0</v>
      </c>
      <c r="D190" s="20">
        <v>1</v>
      </c>
      <c r="E190" s="20">
        <v>0</v>
      </c>
      <c r="F190" s="20">
        <v>2</v>
      </c>
      <c r="G190" s="20">
        <v>2</v>
      </c>
      <c r="H190" s="20">
        <v>1</v>
      </c>
      <c r="I190" s="20">
        <v>2</v>
      </c>
    </row>
    <row r="191" spans="1:9" x14ac:dyDescent="0.2">
      <c r="A191" s="21" t="s">
        <v>126</v>
      </c>
      <c r="B191" s="30">
        <v>100</v>
      </c>
      <c r="C191" s="30">
        <v>0</v>
      </c>
      <c r="D191" s="30">
        <v>20</v>
      </c>
      <c r="E191" s="30">
        <v>0</v>
      </c>
      <c r="F191" s="30">
        <v>40</v>
      </c>
      <c r="G191" s="30">
        <v>40</v>
      </c>
      <c r="H191" s="30">
        <v>20</v>
      </c>
      <c r="I191" s="30">
        <v>40</v>
      </c>
    </row>
    <row r="192" spans="1:9" x14ac:dyDescent="0.2">
      <c r="A192" s="19" t="s">
        <v>873</v>
      </c>
      <c r="B192" s="20">
        <v>414</v>
      </c>
      <c r="C192" s="20">
        <v>3</v>
      </c>
      <c r="D192" s="20">
        <v>1</v>
      </c>
      <c r="E192" s="20">
        <v>6</v>
      </c>
      <c r="F192" s="20">
        <v>218</v>
      </c>
      <c r="G192" s="20">
        <v>186</v>
      </c>
      <c r="H192" s="20">
        <v>4</v>
      </c>
      <c r="I192" s="20">
        <v>224</v>
      </c>
    </row>
    <row r="193" spans="1:9" x14ac:dyDescent="0.2">
      <c r="A193" s="21" t="s">
        <v>126</v>
      </c>
      <c r="B193" s="30">
        <v>100</v>
      </c>
      <c r="C193" s="30">
        <v>0.724638</v>
      </c>
      <c r="D193" s="30">
        <v>0.24154600000000001</v>
      </c>
      <c r="E193" s="30">
        <v>1.4492750000000001</v>
      </c>
      <c r="F193" s="30">
        <v>52.657004999999998</v>
      </c>
      <c r="G193" s="30">
        <v>44.927536000000003</v>
      </c>
      <c r="H193" s="30">
        <v>0.96618400000000004</v>
      </c>
      <c r="I193" s="30">
        <v>54.106279999999998</v>
      </c>
    </row>
    <row r="194" spans="1:9" x14ac:dyDescent="0.2">
      <c r="A194" s="18" t="s">
        <v>895</v>
      </c>
      <c r="B194" s="18"/>
      <c r="C194" s="18"/>
      <c r="D194" s="18"/>
      <c r="E194" s="18"/>
      <c r="F194" s="18"/>
      <c r="G194" s="18"/>
      <c r="H194" s="18"/>
      <c r="I194" s="18"/>
    </row>
    <row r="195" spans="1:9" x14ac:dyDescent="0.2">
      <c r="A195" s="19" t="s">
        <v>889</v>
      </c>
      <c r="B195" s="20">
        <v>13</v>
      </c>
      <c r="C195" s="20">
        <v>0</v>
      </c>
      <c r="D195" s="20">
        <v>0</v>
      </c>
      <c r="E195" s="20">
        <v>1</v>
      </c>
      <c r="F195" s="20">
        <v>8</v>
      </c>
      <c r="G195" s="20">
        <v>4</v>
      </c>
      <c r="H195" s="20">
        <v>0</v>
      </c>
      <c r="I195" s="20">
        <v>9</v>
      </c>
    </row>
    <row r="196" spans="1:9" x14ac:dyDescent="0.2">
      <c r="A196" s="21" t="s">
        <v>126</v>
      </c>
      <c r="B196" s="30">
        <v>100</v>
      </c>
      <c r="C196" s="30">
        <v>0</v>
      </c>
      <c r="D196" s="30">
        <v>0</v>
      </c>
      <c r="E196" s="30">
        <v>7.6923079999999997</v>
      </c>
      <c r="F196" s="30">
        <v>61.538462000000003</v>
      </c>
      <c r="G196" s="30">
        <v>30.769231000000001</v>
      </c>
      <c r="H196" s="30">
        <v>0</v>
      </c>
      <c r="I196" s="30">
        <v>69.230768999999995</v>
      </c>
    </row>
    <row r="197" spans="1:9" x14ac:dyDescent="0.2">
      <c r="A197" s="19" t="s">
        <v>890</v>
      </c>
      <c r="B197" s="20">
        <v>89</v>
      </c>
      <c r="C197" s="20">
        <v>0</v>
      </c>
      <c r="D197" s="20">
        <v>7</v>
      </c>
      <c r="E197" s="20">
        <v>4</v>
      </c>
      <c r="F197" s="20">
        <v>54</v>
      </c>
      <c r="G197" s="20">
        <v>24</v>
      </c>
      <c r="H197" s="20">
        <v>7</v>
      </c>
      <c r="I197" s="20">
        <v>58</v>
      </c>
    </row>
    <row r="198" spans="1:9" x14ac:dyDescent="0.2">
      <c r="A198" s="21" t="s">
        <v>126</v>
      </c>
      <c r="B198" s="30">
        <v>100</v>
      </c>
      <c r="C198" s="30">
        <v>0</v>
      </c>
      <c r="D198" s="30">
        <v>7.8651689999999999</v>
      </c>
      <c r="E198" s="30">
        <v>4.4943819999999999</v>
      </c>
      <c r="F198" s="30">
        <v>60.674157000000001</v>
      </c>
      <c r="G198" s="30">
        <v>26.966291999999999</v>
      </c>
      <c r="H198" s="30">
        <v>7.8651689999999999</v>
      </c>
      <c r="I198" s="30">
        <v>65.168538999999996</v>
      </c>
    </row>
    <row r="199" spans="1:9" x14ac:dyDescent="0.2">
      <c r="A199" s="19" t="s">
        <v>891</v>
      </c>
      <c r="B199" s="20">
        <v>143</v>
      </c>
      <c r="C199" s="20">
        <v>3</v>
      </c>
      <c r="D199" s="20">
        <v>4</v>
      </c>
      <c r="E199" s="20">
        <v>10</v>
      </c>
      <c r="F199" s="20">
        <v>89</v>
      </c>
      <c r="G199" s="20">
        <v>37</v>
      </c>
      <c r="H199" s="20">
        <v>7</v>
      </c>
      <c r="I199" s="20">
        <v>99</v>
      </c>
    </row>
    <row r="200" spans="1:9" x14ac:dyDescent="0.2">
      <c r="A200" s="21" t="s">
        <v>126</v>
      </c>
      <c r="B200" s="30">
        <v>100</v>
      </c>
      <c r="C200" s="30">
        <v>2.0979019999999999</v>
      </c>
      <c r="D200" s="30">
        <v>2.7972030000000001</v>
      </c>
      <c r="E200" s="30">
        <v>6.9930070000000004</v>
      </c>
      <c r="F200" s="30">
        <v>62.237761999999996</v>
      </c>
      <c r="G200" s="30">
        <v>25.874126</v>
      </c>
      <c r="H200" s="30">
        <v>4.895105</v>
      </c>
      <c r="I200" s="30">
        <v>69.230768999999995</v>
      </c>
    </row>
    <row r="201" spans="1:9" ht="11.15" customHeight="1" x14ac:dyDescent="0.2">
      <c r="A201" s="19" t="s">
        <v>892</v>
      </c>
      <c r="B201" s="20">
        <v>27</v>
      </c>
      <c r="C201" s="20">
        <v>2</v>
      </c>
      <c r="D201" s="20">
        <v>3</v>
      </c>
      <c r="E201" s="20">
        <v>0</v>
      </c>
      <c r="F201" s="20">
        <v>16</v>
      </c>
      <c r="G201" s="20">
        <v>6</v>
      </c>
      <c r="H201" s="20">
        <v>5</v>
      </c>
      <c r="I201" s="20">
        <v>16</v>
      </c>
    </row>
    <row r="202" spans="1:9" ht="11.15" customHeight="1" x14ac:dyDescent="0.2">
      <c r="A202" s="21" t="s">
        <v>126</v>
      </c>
      <c r="B202" s="30">
        <v>100</v>
      </c>
      <c r="C202" s="30">
        <v>7.4074070000000001</v>
      </c>
      <c r="D202" s="30">
        <v>11.111110999999999</v>
      </c>
      <c r="E202" s="30">
        <v>0</v>
      </c>
      <c r="F202" s="30">
        <v>59.259259</v>
      </c>
      <c r="G202" s="30">
        <v>22.222221999999999</v>
      </c>
      <c r="H202" s="30">
        <v>18.518519000000001</v>
      </c>
      <c r="I202" s="30">
        <v>59.259259</v>
      </c>
    </row>
    <row r="203" spans="1:9" ht="11.15" customHeight="1" x14ac:dyDescent="0.2">
      <c r="A203" s="19" t="s">
        <v>893</v>
      </c>
      <c r="B203" s="20">
        <v>5</v>
      </c>
      <c r="C203" s="20">
        <v>0</v>
      </c>
      <c r="D203" s="20">
        <v>0</v>
      </c>
      <c r="E203" s="20">
        <v>1</v>
      </c>
      <c r="F203" s="20">
        <v>2</v>
      </c>
      <c r="G203" s="20">
        <v>2</v>
      </c>
      <c r="H203" s="20">
        <v>0</v>
      </c>
      <c r="I203" s="20">
        <v>3</v>
      </c>
    </row>
    <row r="204" spans="1:9" ht="11.15" customHeight="1" x14ac:dyDescent="0.2">
      <c r="A204" s="21" t="s">
        <v>126</v>
      </c>
      <c r="B204" s="30">
        <v>100</v>
      </c>
      <c r="C204" s="30">
        <v>0</v>
      </c>
      <c r="D204" s="30">
        <v>0</v>
      </c>
      <c r="E204" s="30">
        <v>20</v>
      </c>
      <c r="F204" s="30">
        <v>40</v>
      </c>
      <c r="G204" s="30">
        <v>40</v>
      </c>
      <c r="H204" s="30">
        <v>0</v>
      </c>
      <c r="I204" s="30">
        <v>60</v>
      </c>
    </row>
    <row r="205" spans="1:9" ht="11.15" customHeight="1" x14ac:dyDescent="0.2">
      <c r="A205" s="19" t="s">
        <v>894</v>
      </c>
      <c r="B205" s="20">
        <v>10</v>
      </c>
      <c r="C205" s="20">
        <v>0</v>
      </c>
      <c r="D205" s="20">
        <v>0</v>
      </c>
      <c r="E205" s="20">
        <v>1</v>
      </c>
      <c r="F205" s="20">
        <v>7</v>
      </c>
      <c r="G205" s="20">
        <v>2</v>
      </c>
      <c r="H205" s="20">
        <v>0</v>
      </c>
      <c r="I205" s="20">
        <v>8</v>
      </c>
    </row>
    <row r="206" spans="1:9" ht="11.15" customHeight="1" x14ac:dyDescent="0.2">
      <c r="A206" s="21" t="s">
        <v>126</v>
      </c>
      <c r="B206" s="30">
        <v>100</v>
      </c>
      <c r="C206" s="30">
        <v>0</v>
      </c>
      <c r="D206" s="30">
        <v>0</v>
      </c>
      <c r="E206" s="30">
        <v>10</v>
      </c>
      <c r="F206" s="30">
        <v>70</v>
      </c>
      <c r="G206" s="30">
        <v>20</v>
      </c>
      <c r="H206" s="30">
        <v>0</v>
      </c>
      <c r="I206" s="30">
        <v>80</v>
      </c>
    </row>
    <row r="207" spans="1:9" ht="11.15" customHeight="1" x14ac:dyDescent="0.2">
      <c r="A207" s="19" t="s">
        <v>873</v>
      </c>
      <c r="B207" s="20">
        <v>28</v>
      </c>
      <c r="C207" s="20">
        <v>0</v>
      </c>
      <c r="D207" s="20">
        <v>1</v>
      </c>
      <c r="E207" s="20">
        <v>1</v>
      </c>
      <c r="F207" s="20">
        <v>18</v>
      </c>
      <c r="G207" s="20">
        <v>8</v>
      </c>
      <c r="H207" s="20">
        <v>1</v>
      </c>
      <c r="I207" s="20">
        <v>19</v>
      </c>
    </row>
    <row r="208" spans="1:9" ht="11.15" customHeight="1" x14ac:dyDescent="0.2">
      <c r="A208" s="21" t="s">
        <v>126</v>
      </c>
      <c r="B208" s="30">
        <v>100</v>
      </c>
      <c r="C208" s="30">
        <v>0</v>
      </c>
      <c r="D208" s="30">
        <v>3.5714290000000002</v>
      </c>
      <c r="E208" s="30">
        <v>3.5714290000000002</v>
      </c>
      <c r="F208" s="30">
        <v>64.285713999999999</v>
      </c>
      <c r="G208" s="30">
        <v>28.571428999999998</v>
      </c>
      <c r="H208" s="30">
        <v>3.5714290000000002</v>
      </c>
      <c r="I208" s="30">
        <v>67.857142999999994</v>
      </c>
    </row>
    <row r="209" spans="1:9" ht="11.15" customHeight="1" x14ac:dyDescent="0.2">
      <c r="A209" s="18" t="s">
        <v>142</v>
      </c>
      <c r="B209" s="18"/>
      <c r="C209" s="18"/>
      <c r="D209" s="18"/>
      <c r="E209" s="18"/>
      <c r="F209" s="18"/>
      <c r="G209" s="18"/>
      <c r="H209" s="18"/>
      <c r="I209" s="18"/>
    </row>
    <row r="210" spans="1:9" ht="11.15" customHeight="1" x14ac:dyDescent="0.2">
      <c r="A210" s="19" t="s">
        <v>896</v>
      </c>
      <c r="B210" s="20">
        <v>90</v>
      </c>
      <c r="C210" s="20">
        <v>1</v>
      </c>
      <c r="D210" s="20">
        <v>8</v>
      </c>
      <c r="E210" s="20">
        <v>12</v>
      </c>
      <c r="F210" s="20">
        <v>41</v>
      </c>
      <c r="G210" s="20">
        <v>28</v>
      </c>
      <c r="H210" s="20">
        <v>9</v>
      </c>
      <c r="I210" s="20">
        <v>53</v>
      </c>
    </row>
    <row r="211" spans="1:9" ht="11.15" customHeight="1" x14ac:dyDescent="0.2">
      <c r="A211" s="21" t="s">
        <v>126</v>
      </c>
      <c r="B211" s="30">
        <v>100</v>
      </c>
      <c r="C211" s="30">
        <v>1.111111</v>
      </c>
      <c r="D211" s="30">
        <v>8.8888890000000007</v>
      </c>
      <c r="E211" s="30">
        <v>13.333333</v>
      </c>
      <c r="F211" s="30">
        <v>45.555556000000003</v>
      </c>
      <c r="G211" s="30">
        <v>31.111111000000001</v>
      </c>
      <c r="H211" s="30">
        <v>10</v>
      </c>
      <c r="I211" s="30">
        <v>58.888888999999999</v>
      </c>
    </row>
    <row r="212" spans="1:9" ht="11.15" customHeight="1" x14ac:dyDescent="0.2">
      <c r="A212" s="19" t="s">
        <v>897</v>
      </c>
      <c r="B212" s="20">
        <v>307</v>
      </c>
      <c r="C212" s="20">
        <v>8</v>
      </c>
      <c r="D212" s="20">
        <v>14</v>
      </c>
      <c r="E212" s="20">
        <v>36</v>
      </c>
      <c r="F212" s="20">
        <v>175</v>
      </c>
      <c r="G212" s="20">
        <v>74</v>
      </c>
      <c r="H212" s="20">
        <v>22</v>
      </c>
      <c r="I212" s="20">
        <v>211</v>
      </c>
    </row>
    <row r="213" spans="1:9" ht="11.15" customHeight="1" x14ac:dyDescent="0.2">
      <c r="A213" s="21" t="s">
        <v>126</v>
      </c>
      <c r="B213" s="30">
        <v>100</v>
      </c>
      <c r="C213" s="30">
        <v>2.6058629999999998</v>
      </c>
      <c r="D213" s="30">
        <v>4.5602609999999997</v>
      </c>
      <c r="E213" s="30">
        <v>11.726383999999999</v>
      </c>
      <c r="F213" s="30">
        <v>57.003256999999998</v>
      </c>
      <c r="G213" s="30">
        <v>24.104234999999999</v>
      </c>
      <c r="H213" s="30">
        <v>7.1661239999999999</v>
      </c>
      <c r="I213" s="30">
        <v>68.729641999999998</v>
      </c>
    </row>
    <row r="214" spans="1:9" ht="11.15" customHeight="1" x14ac:dyDescent="0.2">
      <c r="A214" s="19" t="s">
        <v>898</v>
      </c>
      <c r="B214" s="20">
        <v>392</v>
      </c>
      <c r="C214" s="20">
        <v>15</v>
      </c>
      <c r="D214" s="20">
        <v>26</v>
      </c>
      <c r="E214" s="20">
        <v>26</v>
      </c>
      <c r="F214" s="20">
        <v>218</v>
      </c>
      <c r="G214" s="20">
        <v>107</v>
      </c>
      <c r="H214" s="20">
        <v>41</v>
      </c>
      <c r="I214" s="20">
        <v>244</v>
      </c>
    </row>
    <row r="215" spans="1:9" ht="11.15" customHeight="1" x14ac:dyDescent="0.2">
      <c r="A215" s="21" t="s">
        <v>126</v>
      </c>
      <c r="B215" s="30">
        <v>100</v>
      </c>
      <c r="C215" s="30">
        <v>3.8265310000000001</v>
      </c>
      <c r="D215" s="30">
        <v>6.6326530000000004</v>
      </c>
      <c r="E215" s="30">
        <v>6.6326530000000004</v>
      </c>
      <c r="F215" s="30">
        <v>55.612245000000001</v>
      </c>
      <c r="G215" s="30">
        <v>27.295918</v>
      </c>
      <c r="H215" s="30">
        <v>10.459184</v>
      </c>
      <c r="I215" s="30">
        <v>62.244897999999999</v>
      </c>
    </row>
    <row r="216" spans="1:9" ht="11.15" customHeight="1" x14ac:dyDescent="0.2">
      <c r="A216" s="19" t="s">
        <v>899</v>
      </c>
      <c r="B216" s="20">
        <v>379</v>
      </c>
      <c r="C216" s="20">
        <v>6</v>
      </c>
      <c r="D216" s="20">
        <v>10</v>
      </c>
      <c r="E216" s="20">
        <v>24</v>
      </c>
      <c r="F216" s="20">
        <v>204</v>
      </c>
      <c r="G216" s="20">
        <v>135</v>
      </c>
      <c r="H216" s="20">
        <v>16</v>
      </c>
      <c r="I216" s="20">
        <v>228</v>
      </c>
    </row>
    <row r="217" spans="1:9" ht="11.15" customHeight="1" x14ac:dyDescent="0.2">
      <c r="A217" s="21" t="s">
        <v>126</v>
      </c>
      <c r="B217" s="30">
        <v>100</v>
      </c>
      <c r="C217" s="30">
        <v>1.583113</v>
      </c>
      <c r="D217" s="30">
        <v>2.638522</v>
      </c>
      <c r="E217" s="30">
        <v>6.3324540000000002</v>
      </c>
      <c r="F217" s="30">
        <v>53.825857999999997</v>
      </c>
      <c r="G217" s="30">
        <v>35.620052999999999</v>
      </c>
      <c r="H217" s="30">
        <v>4.2216360000000002</v>
      </c>
      <c r="I217" s="30">
        <v>60.158310999999998</v>
      </c>
    </row>
    <row r="218" spans="1:9" ht="11.15" customHeight="1" x14ac:dyDescent="0.2">
      <c r="A218" s="19" t="s">
        <v>900</v>
      </c>
      <c r="B218" s="20">
        <v>951</v>
      </c>
      <c r="C218" s="20">
        <v>9</v>
      </c>
      <c r="D218" s="20">
        <v>17</v>
      </c>
      <c r="E218" s="20">
        <v>19</v>
      </c>
      <c r="F218" s="20">
        <v>647</v>
      </c>
      <c r="G218" s="20">
        <v>259</v>
      </c>
      <c r="H218" s="20">
        <v>26</v>
      </c>
      <c r="I218" s="20">
        <v>666</v>
      </c>
    </row>
    <row r="219" spans="1:9" ht="11.15" customHeight="1" x14ac:dyDescent="0.2">
      <c r="A219" s="21" t="s">
        <v>126</v>
      </c>
      <c r="B219" s="30">
        <v>100</v>
      </c>
      <c r="C219" s="30">
        <v>0.94637199999999999</v>
      </c>
      <c r="D219" s="30">
        <v>1.7875920000000001</v>
      </c>
      <c r="E219" s="30">
        <v>1.997897</v>
      </c>
      <c r="F219" s="30">
        <v>68.033648999999997</v>
      </c>
      <c r="G219" s="30">
        <v>27.234490000000001</v>
      </c>
      <c r="H219" s="30">
        <v>2.7339639999999998</v>
      </c>
      <c r="I219" s="30">
        <v>70.031546000000006</v>
      </c>
    </row>
    <row r="220" spans="1:9" ht="11.15" customHeight="1" x14ac:dyDescent="0.2">
      <c r="A220" s="19" t="s">
        <v>873</v>
      </c>
      <c r="B220" s="20">
        <v>69</v>
      </c>
      <c r="C220" s="20">
        <v>0</v>
      </c>
      <c r="D220" s="20">
        <v>0</v>
      </c>
      <c r="E220" s="20">
        <v>0</v>
      </c>
      <c r="F220" s="20">
        <v>3</v>
      </c>
      <c r="G220" s="20">
        <v>66</v>
      </c>
      <c r="H220" s="20">
        <v>0</v>
      </c>
      <c r="I220" s="20">
        <v>3</v>
      </c>
    </row>
    <row r="221" spans="1:9" ht="11.15" customHeight="1" x14ac:dyDescent="0.2">
      <c r="A221" s="21" t="s">
        <v>126</v>
      </c>
      <c r="B221" s="30">
        <v>100</v>
      </c>
      <c r="C221" s="30">
        <v>0</v>
      </c>
      <c r="D221" s="30">
        <v>0</v>
      </c>
      <c r="E221" s="30">
        <v>0</v>
      </c>
      <c r="F221" s="30">
        <v>4.3478260000000004</v>
      </c>
      <c r="G221" s="30">
        <v>95.652174000000002</v>
      </c>
      <c r="H221" s="30">
        <v>0</v>
      </c>
      <c r="I221" s="30">
        <v>4.3478260000000004</v>
      </c>
    </row>
    <row r="222" spans="1:9" ht="11.15" customHeight="1" x14ac:dyDescent="0.2">
      <c r="A222" s="18" t="s">
        <v>143</v>
      </c>
      <c r="B222" s="18"/>
      <c r="C222" s="18"/>
      <c r="D222" s="18"/>
      <c r="E222" s="18"/>
      <c r="F222" s="18"/>
      <c r="G222" s="18"/>
      <c r="H222" s="18"/>
      <c r="I222" s="18"/>
    </row>
    <row r="223" spans="1:9" ht="11.15" customHeight="1" x14ac:dyDescent="0.2">
      <c r="A223" s="21" t="s">
        <v>901</v>
      </c>
      <c r="B223" s="21"/>
      <c r="C223" s="21"/>
      <c r="D223" s="21"/>
      <c r="E223" s="21"/>
      <c r="F223" s="21"/>
      <c r="G223" s="21"/>
      <c r="H223" s="21"/>
      <c r="I223" s="21"/>
    </row>
    <row r="224" spans="1:9" ht="11.15" customHeight="1" x14ac:dyDescent="0.2">
      <c r="A224" s="19" t="s">
        <v>902</v>
      </c>
      <c r="B224" s="20">
        <v>546</v>
      </c>
      <c r="C224" s="20">
        <v>15</v>
      </c>
      <c r="D224" s="20">
        <v>36</v>
      </c>
      <c r="E224" s="20">
        <v>49</v>
      </c>
      <c r="F224" s="20">
        <v>291</v>
      </c>
      <c r="G224" s="20">
        <v>155</v>
      </c>
      <c r="H224" s="20">
        <v>51</v>
      </c>
      <c r="I224" s="20">
        <v>340</v>
      </c>
    </row>
    <row r="225" spans="1:9" ht="11.15" customHeight="1" x14ac:dyDescent="0.2">
      <c r="A225" s="21" t="s">
        <v>126</v>
      </c>
      <c r="B225" s="30">
        <v>100</v>
      </c>
      <c r="C225" s="30">
        <v>2.7472530000000002</v>
      </c>
      <c r="D225" s="30">
        <v>6.593407</v>
      </c>
      <c r="E225" s="30">
        <v>8.9743589999999998</v>
      </c>
      <c r="F225" s="30">
        <v>53.296703000000001</v>
      </c>
      <c r="G225" s="30">
        <v>28.388278</v>
      </c>
      <c r="H225" s="30">
        <v>9.3406590000000005</v>
      </c>
      <c r="I225" s="30">
        <v>62.271062000000001</v>
      </c>
    </row>
    <row r="226" spans="1:9" ht="11.15" customHeight="1" x14ac:dyDescent="0.2">
      <c r="A226" s="19" t="s">
        <v>903</v>
      </c>
      <c r="B226" s="20">
        <v>531</v>
      </c>
      <c r="C226" s="20">
        <v>4</v>
      </c>
      <c r="D226" s="20">
        <v>21</v>
      </c>
      <c r="E226" s="20">
        <v>39</v>
      </c>
      <c r="F226" s="20">
        <v>277</v>
      </c>
      <c r="G226" s="20">
        <v>190</v>
      </c>
      <c r="H226" s="20">
        <v>25</v>
      </c>
      <c r="I226" s="20">
        <v>316</v>
      </c>
    </row>
    <row r="227" spans="1:9" ht="11.15" customHeight="1" x14ac:dyDescent="0.2">
      <c r="A227" s="21" t="s">
        <v>126</v>
      </c>
      <c r="B227" s="30">
        <v>100</v>
      </c>
      <c r="C227" s="30">
        <v>0.75329599999999997</v>
      </c>
      <c r="D227" s="30">
        <v>3.9548019999999999</v>
      </c>
      <c r="E227" s="30">
        <v>7.344633</v>
      </c>
      <c r="F227" s="30">
        <v>52.165725000000002</v>
      </c>
      <c r="G227" s="30">
        <v>35.781543999999997</v>
      </c>
      <c r="H227" s="30">
        <v>4.7080979999999997</v>
      </c>
      <c r="I227" s="30">
        <v>59.510357999999997</v>
      </c>
    </row>
    <row r="228" spans="1:9" ht="11.15" customHeight="1" x14ac:dyDescent="0.2">
      <c r="A228" s="19" t="s">
        <v>904</v>
      </c>
      <c r="B228" s="20">
        <v>205</v>
      </c>
      <c r="C228" s="20">
        <v>3</v>
      </c>
      <c r="D228" s="20">
        <v>6</v>
      </c>
      <c r="E228" s="20">
        <v>20</v>
      </c>
      <c r="F228" s="20">
        <v>129</v>
      </c>
      <c r="G228" s="20">
        <v>47</v>
      </c>
      <c r="H228" s="20">
        <v>9</v>
      </c>
      <c r="I228" s="20">
        <v>149</v>
      </c>
    </row>
    <row r="229" spans="1:9" ht="11.15" customHeight="1" x14ac:dyDescent="0.2">
      <c r="A229" s="21" t="s">
        <v>126</v>
      </c>
      <c r="B229" s="30">
        <v>100</v>
      </c>
      <c r="C229" s="30">
        <v>1.4634149999999999</v>
      </c>
      <c r="D229" s="30">
        <v>2.9268290000000001</v>
      </c>
      <c r="E229" s="30">
        <v>9.7560979999999997</v>
      </c>
      <c r="F229" s="30">
        <v>62.926828999999998</v>
      </c>
      <c r="G229" s="30">
        <v>22.926829000000001</v>
      </c>
      <c r="H229" s="30">
        <v>4.390244</v>
      </c>
      <c r="I229" s="30">
        <v>72.682927000000007</v>
      </c>
    </row>
    <row r="230" spans="1:9" ht="11.15" customHeight="1" x14ac:dyDescent="0.2">
      <c r="A230" s="19" t="s">
        <v>905</v>
      </c>
      <c r="B230" s="20">
        <v>762</v>
      </c>
      <c r="C230" s="20">
        <v>14</v>
      </c>
      <c r="D230" s="20">
        <v>9</v>
      </c>
      <c r="E230" s="20">
        <v>6</v>
      </c>
      <c r="F230" s="20">
        <v>580</v>
      </c>
      <c r="G230" s="20">
        <v>153</v>
      </c>
      <c r="H230" s="20">
        <v>23</v>
      </c>
      <c r="I230" s="20">
        <v>586</v>
      </c>
    </row>
    <row r="231" spans="1:9" ht="11.15" customHeight="1" x14ac:dyDescent="0.2">
      <c r="A231" s="21" t="s">
        <v>126</v>
      </c>
      <c r="B231" s="30">
        <v>100</v>
      </c>
      <c r="C231" s="30">
        <v>1.83727</v>
      </c>
      <c r="D231" s="30">
        <v>1.1811020000000001</v>
      </c>
      <c r="E231" s="30">
        <v>0.78740200000000005</v>
      </c>
      <c r="F231" s="30">
        <v>76.115486000000004</v>
      </c>
      <c r="G231" s="30">
        <v>20.07874</v>
      </c>
      <c r="H231" s="30">
        <v>3.018373</v>
      </c>
      <c r="I231" s="30">
        <v>76.902887000000007</v>
      </c>
    </row>
    <row r="232" spans="1:9" ht="11.15" customHeight="1" x14ac:dyDescent="0.2">
      <c r="A232" s="19" t="s">
        <v>873</v>
      </c>
      <c r="B232" s="20">
        <v>144</v>
      </c>
      <c r="C232" s="20">
        <v>3</v>
      </c>
      <c r="D232" s="20">
        <v>3</v>
      </c>
      <c r="E232" s="20">
        <v>3</v>
      </c>
      <c r="F232" s="20">
        <v>11</v>
      </c>
      <c r="G232" s="20">
        <v>124</v>
      </c>
      <c r="H232" s="20">
        <v>6</v>
      </c>
      <c r="I232" s="20">
        <v>14</v>
      </c>
    </row>
    <row r="233" spans="1:9" ht="11.15" customHeight="1" x14ac:dyDescent="0.2">
      <c r="A233" s="21" t="s">
        <v>126</v>
      </c>
      <c r="B233" s="30">
        <v>100</v>
      </c>
      <c r="C233" s="30">
        <v>2.0833330000000001</v>
      </c>
      <c r="D233" s="30">
        <v>2.0833330000000001</v>
      </c>
      <c r="E233" s="30">
        <v>2.0833330000000001</v>
      </c>
      <c r="F233" s="30">
        <v>7.6388889999999998</v>
      </c>
      <c r="G233" s="30">
        <v>86.111110999999994</v>
      </c>
      <c r="H233" s="30">
        <v>4.1666670000000003</v>
      </c>
      <c r="I233" s="30">
        <v>9.7222220000000004</v>
      </c>
    </row>
    <row r="234" spans="1:9" ht="11.15" customHeight="1" x14ac:dyDescent="0.2">
      <c r="A234" s="18" t="s">
        <v>143</v>
      </c>
      <c r="B234" s="18"/>
      <c r="C234" s="18"/>
      <c r="D234" s="18"/>
      <c r="E234" s="18"/>
      <c r="F234" s="18"/>
      <c r="G234" s="18"/>
      <c r="H234" s="18"/>
      <c r="I234" s="18"/>
    </row>
    <row r="235" spans="1:9" ht="11.15" customHeight="1" x14ac:dyDescent="0.2">
      <c r="A235" s="21" t="s">
        <v>906</v>
      </c>
      <c r="B235" s="21"/>
      <c r="C235" s="21"/>
      <c r="D235" s="21"/>
      <c r="E235" s="21"/>
      <c r="F235" s="21"/>
      <c r="G235" s="21"/>
      <c r="H235" s="21"/>
      <c r="I235" s="21"/>
    </row>
    <row r="236" spans="1:9" ht="11.15" customHeight="1" x14ac:dyDescent="0.2">
      <c r="A236" s="19" t="s">
        <v>902</v>
      </c>
      <c r="B236" s="20">
        <v>285</v>
      </c>
      <c r="C236" s="20">
        <v>10</v>
      </c>
      <c r="D236" s="20">
        <v>19</v>
      </c>
      <c r="E236" s="20">
        <v>39</v>
      </c>
      <c r="F236" s="20">
        <v>149</v>
      </c>
      <c r="G236" s="20">
        <v>68</v>
      </c>
      <c r="H236" s="20">
        <v>29</v>
      </c>
      <c r="I236" s="20">
        <v>188</v>
      </c>
    </row>
    <row r="237" spans="1:9" ht="11.15" customHeight="1" x14ac:dyDescent="0.2">
      <c r="A237" s="21" t="s">
        <v>126</v>
      </c>
      <c r="B237" s="30">
        <v>100</v>
      </c>
      <c r="C237" s="30">
        <v>3.508772</v>
      </c>
      <c r="D237" s="30">
        <v>6.6666670000000003</v>
      </c>
      <c r="E237" s="30">
        <v>13.684210999999999</v>
      </c>
      <c r="F237" s="30">
        <v>52.280701999999998</v>
      </c>
      <c r="G237" s="30">
        <v>23.859649000000001</v>
      </c>
      <c r="H237" s="30">
        <v>10.175439000000001</v>
      </c>
      <c r="I237" s="30">
        <v>65.964911999999998</v>
      </c>
    </row>
    <row r="238" spans="1:9" ht="11.15" customHeight="1" x14ac:dyDescent="0.2">
      <c r="A238" s="19" t="s">
        <v>903</v>
      </c>
      <c r="B238" s="20">
        <v>217</v>
      </c>
      <c r="C238" s="20">
        <v>4</v>
      </c>
      <c r="D238" s="20">
        <v>13</v>
      </c>
      <c r="E238" s="20">
        <v>21</v>
      </c>
      <c r="F238" s="20">
        <v>115</v>
      </c>
      <c r="G238" s="20">
        <v>64</v>
      </c>
      <c r="H238" s="20">
        <v>17</v>
      </c>
      <c r="I238" s="20">
        <v>136</v>
      </c>
    </row>
    <row r="239" spans="1:9" ht="11.15" customHeight="1" x14ac:dyDescent="0.2">
      <c r="A239" s="21" t="s">
        <v>126</v>
      </c>
      <c r="B239" s="30">
        <v>100</v>
      </c>
      <c r="C239" s="30">
        <v>1.843318</v>
      </c>
      <c r="D239" s="30">
        <v>5.9907830000000004</v>
      </c>
      <c r="E239" s="30">
        <v>9.6774190000000004</v>
      </c>
      <c r="F239" s="30">
        <v>52.995392000000002</v>
      </c>
      <c r="G239" s="30">
        <v>29.493088</v>
      </c>
      <c r="H239" s="30">
        <v>7.8341010000000004</v>
      </c>
      <c r="I239" s="30">
        <v>62.672811000000003</v>
      </c>
    </row>
    <row r="240" spans="1:9" ht="11.15" customHeight="1" x14ac:dyDescent="0.2">
      <c r="A240" s="19" t="s">
        <v>904</v>
      </c>
      <c r="B240" s="20">
        <v>142</v>
      </c>
      <c r="C240" s="20">
        <v>2</v>
      </c>
      <c r="D240" s="20">
        <v>9</v>
      </c>
      <c r="E240" s="20">
        <v>34</v>
      </c>
      <c r="F240" s="20">
        <v>68</v>
      </c>
      <c r="G240" s="20">
        <v>29</v>
      </c>
      <c r="H240" s="20">
        <v>11</v>
      </c>
      <c r="I240" s="20">
        <v>102</v>
      </c>
    </row>
    <row r="241" spans="1:9" ht="11.15" customHeight="1" x14ac:dyDescent="0.2">
      <c r="A241" s="21" t="s">
        <v>126</v>
      </c>
      <c r="B241" s="30">
        <v>100</v>
      </c>
      <c r="C241" s="30">
        <v>1.4084509999999999</v>
      </c>
      <c r="D241" s="30">
        <v>6.3380280000000004</v>
      </c>
      <c r="E241" s="30">
        <v>23.943662</v>
      </c>
      <c r="F241" s="30">
        <v>47.887324</v>
      </c>
      <c r="G241" s="30">
        <v>20.422535</v>
      </c>
      <c r="H241" s="30">
        <v>7.7464789999999999</v>
      </c>
      <c r="I241" s="30">
        <v>71.830985999999996</v>
      </c>
    </row>
    <row r="242" spans="1:9" ht="11.15" customHeight="1" x14ac:dyDescent="0.2">
      <c r="A242" s="19" t="s">
        <v>905</v>
      </c>
      <c r="B242" s="20">
        <v>1184</v>
      </c>
      <c r="C242" s="20">
        <v>20</v>
      </c>
      <c r="D242" s="20">
        <v>28</v>
      </c>
      <c r="E242" s="20">
        <v>20</v>
      </c>
      <c r="F242" s="20">
        <v>942</v>
      </c>
      <c r="G242" s="20">
        <v>174</v>
      </c>
      <c r="H242" s="20">
        <v>48</v>
      </c>
      <c r="I242" s="20">
        <v>962</v>
      </c>
    </row>
    <row r="243" spans="1:9" ht="11.15" customHeight="1" x14ac:dyDescent="0.2">
      <c r="A243" s="21" t="s">
        <v>126</v>
      </c>
      <c r="B243" s="30">
        <v>100</v>
      </c>
      <c r="C243" s="30">
        <v>1.6891890000000001</v>
      </c>
      <c r="D243" s="30">
        <v>2.364865</v>
      </c>
      <c r="E243" s="30">
        <v>1.6891890000000001</v>
      </c>
      <c r="F243" s="30">
        <v>79.560811000000001</v>
      </c>
      <c r="G243" s="30">
        <v>14.695945999999999</v>
      </c>
      <c r="H243" s="30">
        <v>4.0540539999999998</v>
      </c>
      <c r="I243" s="30">
        <v>81.25</v>
      </c>
    </row>
    <row r="244" spans="1:9" ht="11.15" customHeight="1" x14ac:dyDescent="0.2">
      <c r="A244" s="19" t="s">
        <v>873</v>
      </c>
      <c r="B244" s="20">
        <v>360</v>
      </c>
      <c r="C244" s="20">
        <v>3</v>
      </c>
      <c r="D244" s="20">
        <v>6</v>
      </c>
      <c r="E244" s="20">
        <v>3</v>
      </c>
      <c r="F244" s="20">
        <v>14</v>
      </c>
      <c r="G244" s="20">
        <v>334</v>
      </c>
      <c r="H244" s="20">
        <v>9</v>
      </c>
      <c r="I244" s="20">
        <v>17</v>
      </c>
    </row>
    <row r="245" spans="1:9" ht="11.15" customHeight="1" x14ac:dyDescent="0.2">
      <c r="A245" s="21" t="s">
        <v>126</v>
      </c>
      <c r="B245" s="30">
        <v>100</v>
      </c>
      <c r="C245" s="30">
        <v>0.83333299999999999</v>
      </c>
      <c r="D245" s="30">
        <v>1.6666669999999999</v>
      </c>
      <c r="E245" s="30">
        <v>0.83333299999999999</v>
      </c>
      <c r="F245" s="30">
        <v>3.8888889999999998</v>
      </c>
      <c r="G245" s="30">
        <v>92.777777999999998</v>
      </c>
      <c r="H245" s="30">
        <v>2.5</v>
      </c>
      <c r="I245" s="30">
        <v>4.7222220000000004</v>
      </c>
    </row>
    <row r="246" spans="1:9" ht="11.15" customHeight="1" x14ac:dyDescent="0.2">
      <c r="A246" s="18" t="s">
        <v>143</v>
      </c>
      <c r="B246" s="18"/>
      <c r="C246" s="18"/>
      <c r="D246" s="18"/>
      <c r="E246" s="18"/>
      <c r="F246" s="18"/>
      <c r="G246" s="18"/>
      <c r="H246" s="18"/>
      <c r="I246" s="18"/>
    </row>
    <row r="247" spans="1:9" ht="11.15" customHeight="1" x14ac:dyDescent="0.2">
      <c r="A247" s="21" t="s">
        <v>907</v>
      </c>
      <c r="B247" s="21"/>
      <c r="C247" s="21"/>
      <c r="D247" s="21"/>
      <c r="E247" s="21"/>
      <c r="F247" s="21"/>
      <c r="G247" s="21"/>
      <c r="H247" s="21"/>
      <c r="I247" s="21"/>
    </row>
    <row r="248" spans="1:9" ht="11.15" customHeight="1" x14ac:dyDescent="0.2">
      <c r="A248" s="19" t="s">
        <v>902</v>
      </c>
      <c r="B248" s="20">
        <v>330</v>
      </c>
      <c r="C248" s="20">
        <v>13</v>
      </c>
      <c r="D248" s="20">
        <v>18</v>
      </c>
      <c r="E248" s="20">
        <v>30</v>
      </c>
      <c r="F248" s="20">
        <v>174</v>
      </c>
      <c r="G248" s="20">
        <v>95</v>
      </c>
      <c r="H248" s="20">
        <v>31</v>
      </c>
      <c r="I248" s="20">
        <v>204</v>
      </c>
    </row>
    <row r="249" spans="1:9" ht="11.15" customHeight="1" x14ac:dyDescent="0.2">
      <c r="A249" s="21" t="s">
        <v>126</v>
      </c>
      <c r="B249" s="30">
        <v>100</v>
      </c>
      <c r="C249" s="30">
        <v>3.9393940000000001</v>
      </c>
      <c r="D249" s="30">
        <v>5.4545450000000004</v>
      </c>
      <c r="E249" s="30">
        <v>9.0909089999999999</v>
      </c>
      <c r="F249" s="30">
        <v>52.727272999999997</v>
      </c>
      <c r="G249" s="30">
        <v>28.787879</v>
      </c>
      <c r="H249" s="30">
        <v>9.3939389999999996</v>
      </c>
      <c r="I249" s="30">
        <v>61.818182</v>
      </c>
    </row>
    <row r="250" spans="1:9" ht="11.15" customHeight="1" x14ac:dyDescent="0.2">
      <c r="A250" s="19" t="s">
        <v>903</v>
      </c>
      <c r="B250" s="20">
        <v>326</v>
      </c>
      <c r="C250" s="20">
        <v>5</v>
      </c>
      <c r="D250" s="20">
        <v>21</v>
      </c>
      <c r="E250" s="20">
        <v>45</v>
      </c>
      <c r="F250" s="20">
        <v>157</v>
      </c>
      <c r="G250" s="20">
        <v>98</v>
      </c>
      <c r="H250" s="20">
        <v>26</v>
      </c>
      <c r="I250" s="20">
        <v>202</v>
      </c>
    </row>
    <row r="251" spans="1:9" ht="11.15" customHeight="1" x14ac:dyDescent="0.2">
      <c r="A251" s="21" t="s">
        <v>126</v>
      </c>
      <c r="B251" s="30">
        <v>100</v>
      </c>
      <c r="C251" s="30">
        <v>1.5337419999999999</v>
      </c>
      <c r="D251" s="30">
        <v>6.4417179999999998</v>
      </c>
      <c r="E251" s="30">
        <v>13.803680999999999</v>
      </c>
      <c r="F251" s="30">
        <v>48.159509</v>
      </c>
      <c r="G251" s="30">
        <v>30.061350000000001</v>
      </c>
      <c r="H251" s="30">
        <v>7.97546</v>
      </c>
      <c r="I251" s="30">
        <v>61.963189999999997</v>
      </c>
    </row>
    <row r="252" spans="1:9" ht="11.15" customHeight="1" x14ac:dyDescent="0.2">
      <c r="A252" s="19" t="s">
        <v>904</v>
      </c>
      <c r="B252" s="20">
        <v>133</v>
      </c>
      <c r="C252" s="20">
        <v>3</v>
      </c>
      <c r="D252" s="20">
        <v>8</v>
      </c>
      <c r="E252" s="20">
        <v>21</v>
      </c>
      <c r="F252" s="20">
        <v>69</v>
      </c>
      <c r="G252" s="20">
        <v>32</v>
      </c>
      <c r="H252" s="20">
        <v>11</v>
      </c>
      <c r="I252" s="20">
        <v>90</v>
      </c>
    </row>
    <row r="253" spans="1:9" ht="11.15" customHeight="1" x14ac:dyDescent="0.2">
      <c r="A253" s="21" t="s">
        <v>126</v>
      </c>
      <c r="B253" s="30">
        <v>100</v>
      </c>
      <c r="C253" s="30">
        <v>2.2556389999999999</v>
      </c>
      <c r="D253" s="30">
        <v>6.0150379999999997</v>
      </c>
      <c r="E253" s="30">
        <v>15.789474</v>
      </c>
      <c r="F253" s="30">
        <v>51.879699000000002</v>
      </c>
      <c r="G253" s="30">
        <v>24.06015</v>
      </c>
      <c r="H253" s="30">
        <v>8.2706769999999992</v>
      </c>
      <c r="I253" s="30">
        <v>67.669173000000001</v>
      </c>
    </row>
    <row r="254" spans="1:9" ht="11.15" customHeight="1" x14ac:dyDescent="0.2">
      <c r="A254" s="19" t="s">
        <v>905</v>
      </c>
      <c r="B254" s="20">
        <v>1070</v>
      </c>
      <c r="C254" s="20">
        <v>15</v>
      </c>
      <c r="D254" s="20">
        <v>22</v>
      </c>
      <c r="E254" s="20">
        <v>18</v>
      </c>
      <c r="F254" s="20">
        <v>875</v>
      </c>
      <c r="G254" s="20">
        <v>140</v>
      </c>
      <c r="H254" s="20">
        <v>37</v>
      </c>
      <c r="I254" s="20">
        <v>893</v>
      </c>
    </row>
    <row r="255" spans="1:9" ht="11.15" customHeight="1" x14ac:dyDescent="0.2">
      <c r="A255" s="21" t="s">
        <v>126</v>
      </c>
      <c r="B255" s="30">
        <v>100</v>
      </c>
      <c r="C255" s="30">
        <v>1.401869</v>
      </c>
      <c r="D255" s="30">
        <v>2.0560749999999999</v>
      </c>
      <c r="E255" s="30">
        <v>1.6822429999999999</v>
      </c>
      <c r="F255" s="30">
        <v>81.775700999999998</v>
      </c>
      <c r="G255" s="30">
        <v>13.084111999999999</v>
      </c>
      <c r="H255" s="30">
        <v>3.4579439999999999</v>
      </c>
      <c r="I255" s="30">
        <v>83.457943999999998</v>
      </c>
    </row>
    <row r="256" spans="1:9" ht="11.15" customHeight="1" x14ac:dyDescent="0.2">
      <c r="A256" s="19" t="s">
        <v>873</v>
      </c>
      <c r="B256" s="20">
        <v>329</v>
      </c>
      <c r="C256" s="20">
        <v>3</v>
      </c>
      <c r="D256" s="20">
        <v>6</v>
      </c>
      <c r="E256" s="20">
        <v>3</v>
      </c>
      <c r="F256" s="20">
        <v>13</v>
      </c>
      <c r="G256" s="20">
        <v>304</v>
      </c>
      <c r="H256" s="20">
        <v>9</v>
      </c>
      <c r="I256" s="20">
        <v>16</v>
      </c>
    </row>
    <row r="257" spans="1:9" ht="11.15" customHeight="1" x14ac:dyDescent="0.2">
      <c r="A257" s="21" t="s">
        <v>126</v>
      </c>
      <c r="B257" s="30">
        <v>100</v>
      </c>
      <c r="C257" s="30">
        <v>0.91185400000000005</v>
      </c>
      <c r="D257" s="30">
        <v>1.8237080000000001</v>
      </c>
      <c r="E257" s="30">
        <v>0.91185400000000005</v>
      </c>
      <c r="F257" s="30">
        <v>3.951368</v>
      </c>
      <c r="G257" s="30">
        <v>92.401216000000005</v>
      </c>
      <c r="H257" s="30">
        <v>2.7355619999999998</v>
      </c>
      <c r="I257" s="30">
        <v>4.8632220000000004</v>
      </c>
    </row>
    <row r="258" spans="1:9" ht="11.15" customHeight="1" x14ac:dyDescent="0.2">
      <c r="A258" s="18" t="s">
        <v>143</v>
      </c>
      <c r="B258" s="18"/>
      <c r="C258" s="18"/>
      <c r="D258" s="18"/>
      <c r="E258" s="18"/>
      <c r="F258" s="18"/>
      <c r="G258" s="18"/>
      <c r="H258" s="18"/>
      <c r="I258" s="18"/>
    </row>
    <row r="259" spans="1:9" ht="11.15" customHeight="1" x14ac:dyDescent="0.2">
      <c r="A259" s="21" t="s">
        <v>908</v>
      </c>
      <c r="B259" s="21"/>
      <c r="C259" s="21"/>
      <c r="D259" s="21"/>
      <c r="E259" s="21"/>
      <c r="F259" s="21"/>
      <c r="G259" s="21"/>
      <c r="H259" s="21"/>
      <c r="I259" s="21"/>
    </row>
    <row r="260" spans="1:9" ht="11.15" customHeight="1" x14ac:dyDescent="0.2">
      <c r="A260" s="19" t="s">
        <v>902</v>
      </c>
      <c r="B260" s="20">
        <v>39</v>
      </c>
      <c r="C260" s="20">
        <v>39</v>
      </c>
      <c r="D260" s="20">
        <v>0</v>
      </c>
      <c r="E260" s="20">
        <v>0</v>
      </c>
      <c r="F260" s="20">
        <v>0</v>
      </c>
      <c r="G260" s="20">
        <v>0</v>
      </c>
      <c r="H260" s="20">
        <v>39</v>
      </c>
      <c r="I260" s="20">
        <v>0</v>
      </c>
    </row>
    <row r="261" spans="1:9" ht="11.15" customHeight="1" x14ac:dyDescent="0.2">
      <c r="A261" s="21" t="s">
        <v>126</v>
      </c>
      <c r="B261" s="30">
        <v>100</v>
      </c>
      <c r="C261" s="30">
        <v>100</v>
      </c>
      <c r="D261" s="30">
        <v>0</v>
      </c>
      <c r="E261" s="30">
        <v>0</v>
      </c>
      <c r="F261" s="30">
        <v>0</v>
      </c>
      <c r="G261" s="30">
        <v>0</v>
      </c>
      <c r="H261" s="30">
        <v>100</v>
      </c>
      <c r="I261" s="30">
        <v>0</v>
      </c>
    </row>
    <row r="262" spans="1:9" ht="11.15" customHeight="1" x14ac:dyDescent="0.2">
      <c r="A262" s="19" t="s">
        <v>903</v>
      </c>
      <c r="B262" s="20">
        <v>75</v>
      </c>
      <c r="C262" s="20">
        <v>0</v>
      </c>
      <c r="D262" s="20">
        <v>75</v>
      </c>
      <c r="E262" s="20">
        <v>0</v>
      </c>
      <c r="F262" s="20">
        <v>0</v>
      </c>
      <c r="G262" s="20">
        <v>0</v>
      </c>
      <c r="H262" s="20">
        <v>75</v>
      </c>
      <c r="I262" s="20">
        <v>0</v>
      </c>
    </row>
    <row r="263" spans="1:9" ht="11.15" customHeight="1" x14ac:dyDescent="0.2">
      <c r="A263" s="21" t="s">
        <v>126</v>
      </c>
      <c r="B263" s="30">
        <v>100</v>
      </c>
      <c r="C263" s="30">
        <v>0</v>
      </c>
      <c r="D263" s="30">
        <v>100</v>
      </c>
      <c r="E263" s="30">
        <v>0</v>
      </c>
      <c r="F263" s="30">
        <v>0</v>
      </c>
      <c r="G263" s="30">
        <v>0</v>
      </c>
      <c r="H263" s="30">
        <v>100</v>
      </c>
      <c r="I263" s="30">
        <v>0</v>
      </c>
    </row>
    <row r="264" spans="1:9" ht="11.15" customHeight="1" x14ac:dyDescent="0.2">
      <c r="A264" s="19" t="s">
        <v>904</v>
      </c>
      <c r="B264" s="20">
        <v>117</v>
      </c>
      <c r="C264" s="20">
        <v>0</v>
      </c>
      <c r="D264" s="20">
        <v>0</v>
      </c>
      <c r="E264" s="20">
        <v>117</v>
      </c>
      <c r="F264" s="20">
        <v>0</v>
      </c>
      <c r="G264" s="20">
        <v>0</v>
      </c>
      <c r="H264" s="20">
        <v>0</v>
      </c>
      <c r="I264" s="20">
        <v>117</v>
      </c>
    </row>
    <row r="265" spans="1:9" ht="11.15" customHeight="1" x14ac:dyDescent="0.2">
      <c r="A265" s="21" t="s">
        <v>126</v>
      </c>
      <c r="B265" s="30">
        <v>100</v>
      </c>
      <c r="C265" s="30">
        <v>0</v>
      </c>
      <c r="D265" s="30">
        <v>0</v>
      </c>
      <c r="E265" s="30">
        <v>100</v>
      </c>
      <c r="F265" s="30">
        <v>0</v>
      </c>
      <c r="G265" s="30">
        <v>0</v>
      </c>
      <c r="H265" s="30">
        <v>0</v>
      </c>
      <c r="I265" s="30">
        <v>100</v>
      </c>
    </row>
    <row r="266" spans="1:9" ht="11.15" customHeight="1" x14ac:dyDescent="0.2">
      <c r="A266" s="19" t="s">
        <v>905</v>
      </c>
      <c r="B266" s="20">
        <v>1288</v>
      </c>
      <c r="C266" s="20">
        <v>0</v>
      </c>
      <c r="D266" s="20">
        <v>0</v>
      </c>
      <c r="E266" s="20">
        <v>0</v>
      </c>
      <c r="F266" s="20">
        <v>1288</v>
      </c>
      <c r="G266" s="20">
        <v>0</v>
      </c>
      <c r="H266" s="20">
        <v>0</v>
      </c>
      <c r="I266" s="20">
        <v>1288</v>
      </c>
    </row>
    <row r="267" spans="1:9" ht="11.15" customHeight="1" x14ac:dyDescent="0.2">
      <c r="A267" s="21" t="s">
        <v>126</v>
      </c>
      <c r="B267" s="30">
        <v>100</v>
      </c>
      <c r="C267" s="30">
        <v>0</v>
      </c>
      <c r="D267" s="30">
        <v>0</v>
      </c>
      <c r="E267" s="30">
        <v>0</v>
      </c>
      <c r="F267" s="30">
        <v>100</v>
      </c>
      <c r="G267" s="30">
        <v>0</v>
      </c>
      <c r="H267" s="30">
        <v>0</v>
      </c>
      <c r="I267" s="30">
        <v>100</v>
      </c>
    </row>
    <row r="268" spans="1:9" ht="11.15" customHeight="1" x14ac:dyDescent="0.2">
      <c r="A268" s="19" t="s">
        <v>873</v>
      </c>
      <c r="B268" s="20">
        <v>669</v>
      </c>
      <c r="C268" s="20">
        <v>0</v>
      </c>
      <c r="D268" s="20">
        <v>0</v>
      </c>
      <c r="E268" s="20">
        <v>0</v>
      </c>
      <c r="F268" s="20">
        <v>0</v>
      </c>
      <c r="G268" s="20">
        <v>669</v>
      </c>
      <c r="H268" s="20">
        <v>0</v>
      </c>
      <c r="I268" s="20">
        <v>0</v>
      </c>
    </row>
    <row r="269" spans="1:9" ht="11.15" customHeight="1" x14ac:dyDescent="0.2">
      <c r="A269" s="21" t="s">
        <v>126</v>
      </c>
      <c r="B269" s="30">
        <v>100</v>
      </c>
      <c r="C269" s="30">
        <v>0</v>
      </c>
      <c r="D269" s="30">
        <v>0</v>
      </c>
      <c r="E269" s="30">
        <v>0</v>
      </c>
      <c r="F269" s="30">
        <v>0</v>
      </c>
      <c r="G269" s="30">
        <v>100</v>
      </c>
      <c r="H269" s="30">
        <v>0</v>
      </c>
      <c r="I269" s="30">
        <v>0</v>
      </c>
    </row>
    <row r="270" spans="1:9" ht="11.15" customHeight="1" x14ac:dyDescent="0.2">
      <c r="A270" s="18" t="s">
        <v>909</v>
      </c>
      <c r="B270" s="18"/>
      <c r="C270" s="18"/>
      <c r="D270" s="18"/>
      <c r="E270" s="18"/>
      <c r="F270" s="18"/>
      <c r="G270" s="18"/>
      <c r="H270" s="18"/>
      <c r="I270" s="18"/>
    </row>
    <row r="271" spans="1:9" ht="11.15" customHeight="1" x14ac:dyDescent="0.2">
      <c r="A271" s="19" t="s">
        <v>910</v>
      </c>
      <c r="B271" s="20">
        <v>541</v>
      </c>
      <c r="C271" s="20">
        <v>9</v>
      </c>
      <c r="D271" s="20">
        <v>25</v>
      </c>
      <c r="E271" s="20">
        <v>34</v>
      </c>
      <c r="F271" s="20">
        <v>325</v>
      </c>
      <c r="G271" s="20">
        <v>148</v>
      </c>
      <c r="H271" s="20">
        <v>34</v>
      </c>
      <c r="I271" s="20">
        <v>359</v>
      </c>
    </row>
    <row r="272" spans="1:9" ht="11.15" customHeight="1" x14ac:dyDescent="0.2">
      <c r="A272" s="21" t="s">
        <v>126</v>
      </c>
      <c r="B272" s="30">
        <v>100</v>
      </c>
      <c r="C272" s="30">
        <v>1.663586</v>
      </c>
      <c r="D272" s="30">
        <v>4.6210719999999998</v>
      </c>
      <c r="E272" s="30">
        <v>6.2846580000000003</v>
      </c>
      <c r="F272" s="30">
        <v>60.073937000000001</v>
      </c>
      <c r="G272" s="30">
        <v>27.356746999999999</v>
      </c>
      <c r="H272" s="30">
        <v>6.2846580000000003</v>
      </c>
      <c r="I272" s="30">
        <v>66.358594999999994</v>
      </c>
    </row>
    <row r="273" spans="1:9" ht="11.15" customHeight="1" x14ac:dyDescent="0.2">
      <c r="A273" s="19" t="s">
        <v>911</v>
      </c>
      <c r="B273" s="20">
        <v>877</v>
      </c>
      <c r="C273" s="20">
        <v>17</v>
      </c>
      <c r="D273" s="20">
        <v>35</v>
      </c>
      <c r="E273" s="20">
        <v>49</v>
      </c>
      <c r="F273" s="20">
        <v>490</v>
      </c>
      <c r="G273" s="20">
        <v>286</v>
      </c>
      <c r="H273" s="20">
        <v>52</v>
      </c>
      <c r="I273" s="20">
        <v>539</v>
      </c>
    </row>
    <row r="274" spans="1:9" ht="11.15" customHeight="1" x14ac:dyDescent="0.2">
      <c r="A274" s="21" t="s">
        <v>126</v>
      </c>
      <c r="B274" s="30">
        <v>100</v>
      </c>
      <c r="C274" s="30">
        <v>1.938426</v>
      </c>
      <c r="D274" s="30">
        <v>3.9908779999999999</v>
      </c>
      <c r="E274" s="30">
        <v>5.5872289999999998</v>
      </c>
      <c r="F274" s="30">
        <v>55.872292000000002</v>
      </c>
      <c r="G274" s="30">
        <v>32.611173999999998</v>
      </c>
      <c r="H274" s="30">
        <v>5.9293040000000001</v>
      </c>
      <c r="I274" s="30">
        <v>61.459521000000002</v>
      </c>
    </row>
    <row r="275" spans="1:9" ht="11.15" customHeight="1" x14ac:dyDescent="0.2">
      <c r="A275" s="19" t="s">
        <v>912</v>
      </c>
      <c r="B275" s="20">
        <v>543</v>
      </c>
      <c r="C275" s="20">
        <v>8</v>
      </c>
      <c r="D275" s="20">
        <v>9</v>
      </c>
      <c r="E275" s="20">
        <v>22</v>
      </c>
      <c r="F275" s="20">
        <v>334</v>
      </c>
      <c r="G275" s="20">
        <v>170</v>
      </c>
      <c r="H275" s="20">
        <v>17</v>
      </c>
      <c r="I275" s="20">
        <v>356</v>
      </c>
    </row>
    <row r="276" spans="1:9" ht="11.15" customHeight="1" x14ac:dyDescent="0.2">
      <c r="A276" s="21" t="s">
        <v>126</v>
      </c>
      <c r="B276" s="30">
        <v>100</v>
      </c>
      <c r="C276" s="30">
        <v>1.4732970000000001</v>
      </c>
      <c r="D276" s="30">
        <v>1.657459</v>
      </c>
      <c r="E276" s="30">
        <v>4.0515650000000001</v>
      </c>
      <c r="F276" s="30">
        <v>61.510128999999999</v>
      </c>
      <c r="G276" s="30">
        <v>31.307551</v>
      </c>
      <c r="H276" s="30">
        <v>3.1307550000000002</v>
      </c>
      <c r="I276" s="30">
        <v>65.561694000000003</v>
      </c>
    </row>
    <row r="277" spans="1:9" ht="11.15" customHeight="1" x14ac:dyDescent="0.2">
      <c r="A277" s="19" t="s">
        <v>913</v>
      </c>
      <c r="B277" s="20">
        <v>227</v>
      </c>
      <c r="C277" s="20">
        <v>5</v>
      </c>
      <c r="D277" s="20">
        <v>6</v>
      </c>
      <c r="E277" s="20">
        <v>12</v>
      </c>
      <c r="F277" s="20">
        <v>139</v>
      </c>
      <c r="G277" s="20">
        <v>65</v>
      </c>
      <c r="H277" s="20">
        <v>11</v>
      </c>
      <c r="I277" s="20">
        <v>151</v>
      </c>
    </row>
    <row r="278" spans="1:9" ht="11.15" customHeight="1" x14ac:dyDescent="0.2">
      <c r="A278" s="21" t="s">
        <v>126</v>
      </c>
      <c r="B278" s="30">
        <v>100</v>
      </c>
      <c r="C278" s="30">
        <v>2.2026430000000001</v>
      </c>
      <c r="D278" s="30">
        <v>2.6431719999999999</v>
      </c>
      <c r="E278" s="30">
        <v>5.2863439999999997</v>
      </c>
      <c r="F278" s="30">
        <v>61.23348</v>
      </c>
      <c r="G278" s="30">
        <v>28.634360999999998</v>
      </c>
      <c r="H278" s="30">
        <v>4.845815</v>
      </c>
      <c r="I278" s="30">
        <v>66.519824</v>
      </c>
    </row>
    <row r="279" spans="1:9" ht="11.15" customHeight="1" x14ac:dyDescent="0.2">
      <c r="A279" s="18" t="s">
        <v>914</v>
      </c>
      <c r="B279" s="18"/>
      <c r="C279" s="18"/>
      <c r="D279" s="18"/>
      <c r="E279" s="18"/>
      <c r="F279" s="18"/>
      <c r="G279" s="18"/>
      <c r="H279" s="18"/>
      <c r="I279" s="18"/>
    </row>
    <row r="280" spans="1:9" ht="11.15" customHeight="1" x14ac:dyDescent="0.2">
      <c r="A280" s="19" t="s">
        <v>915</v>
      </c>
      <c r="B280" s="20">
        <v>294</v>
      </c>
      <c r="C280" s="20">
        <v>2</v>
      </c>
      <c r="D280" s="20">
        <v>10</v>
      </c>
      <c r="E280" s="20">
        <v>13</v>
      </c>
      <c r="F280" s="20">
        <v>170</v>
      </c>
      <c r="G280" s="20">
        <v>99</v>
      </c>
      <c r="H280" s="20">
        <v>12</v>
      </c>
      <c r="I280" s="20">
        <v>183</v>
      </c>
    </row>
    <row r="281" spans="1:9" ht="11.15" customHeight="1" x14ac:dyDescent="0.2">
      <c r="A281" s="21" t="s">
        <v>126</v>
      </c>
      <c r="B281" s="30">
        <v>100</v>
      </c>
      <c r="C281" s="30">
        <v>0.68027199999999999</v>
      </c>
      <c r="D281" s="30">
        <v>3.4013610000000001</v>
      </c>
      <c r="E281" s="30">
        <v>4.4217690000000003</v>
      </c>
      <c r="F281" s="30">
        <v>57.823129000000002</v>
      </c>
      <c r="G281" s="30">
        <v>33.673468999999997</v>
      </c>
      <c r="H281" s="30">
        <v>4.0816330000000001</v>
      </c>
      <c r="I281" s="30">
        <v>62.244897999999999</v>
      </c>
    </row>
    <row r="282" spans="1:9" ht="11.15" customHeight="1" x14ac:dyDescent="0.2">
      <c r="A282" s="19" t="s">
        <v>916</v>
      </c>
      <c r="B282" s="20">
        <v>664</v>
      </c>
      <c r="C282" s="20">
        <v>11</v>
      </c>
      <c r="D282" s="20">
        <v>28</v>
      </c>
      <c r="E282" s="20">
        <v>43</v>
      </c>
      <c r="F282" s="20">
        <v>359</v>
      </c>
      <c r="G282" s="20">
        <v>223</v>
      </c>
      <c r="H282" s="20">
        <v>39</v>
      </c>
      <c r="I282" s="20">
        <v>402</v>
      </c>
    </row>
    <row r="283" spans="1:9" ht="11.15" customHeight="1" x14ac:dyDescent="0.2">
      <c r="A283" s="21" t="s">
        <v>126</v>
      </c>
      <c r="B283" s="30">
        <v>100</v>
      </c>
      <c r="C283" s="30">
        <v>1.6566270000000001</v>
      </c>
      <c r="D283" s="30">
        <v>4.2168669999999997</v>
      </c>
      <c r="E283" s="30">
        <v>6.4759039999999999</v>
      </c>
      <c r="F283" s="30">
        <v>54.066265000000001</v>
      </c>
      <c r="G283" s="30">
        <v>33.584336999999998</v>
      </c>
      <c r="H283" s="30">
        <v>5.873494</v>
      </c>
      <c r="I283" s="30">
        <v>60.542169000000001</v>
      </c>
    </row>
    <row r="284" spans="1:9" ht="11.15" customHeight="1" x14ac:dyDescent="0.2">
      <c r="A284" s="19" t="s">
        <v>917</v>
      </c>
      <c r="B284" s="20">
        <v>421</v>
      </c>
      <c r="C284" s="20">
        <v>9</v>
      </c>
      <c r="D284" s="20">
        <v>11</v>
      </c>
      <c r="E284" s="20">
        <v>19</v>
      </c>
      <c r="F284" s="20">
        <v>256</v>
      </c>
      <c r="G284" s="20">
        <v>126</v>
      </c>
      <c r="H284" s="20">
        <v>20</v>
      </c>
      <c r="I284" s="20">
        <v>275</v>
      </c>
    </row>
    <row r="285" spans="1:9" ht="11.15" customHeight="1" x14ac:dyDescent="0.2">
      <c r="A285" s="21" t="s">
        <v>126</v>
      </c>
      <c r="B285" s="30">
        <v>100</v>
      </c>
      <c r="C285" s="30">
        <v>2.1377670000000002</v>
      </c>
      <c r="D285" s="30">
        <v>2.6128269999999998</v>
      </c>
      <c r="E285" s="30">
        <v>4.513064</v>
      </c>
      <c r="F285" s="30">
        <v>60.807600999999998</v>
      </c>
      <c r="G285" s="30">
        <v>29.928740999999999</v>
      </c>
      <c r="H285" s="30">
        <v>4.7505940000000004</v>
      </c>
      <c r="I285" s="30">
        <v>65.320665000000005</v>
      </c>
    </row>
    <row r="286" spans="1:9" ht="11.15" customHeight="1" x14ac:dyDescent="0.2">
      <c r="A286" s="19" t="s">
        <v>918</v>
      </c>
      <c r="B286" s="20">
        <v>358</v>
      </c>
      <c r="C286" s="20">
        <v>9</v>
      </c>
      <c r="D286" s="20">
        <v>15</v>
      </c>
      <c r="E286" s="20">
        <v>18</v>
      </c>
      <c r="F286" s="20">
        <v>219</v>
      </c>
      <c r="G286" s="20">
        <v>97</v>
      </c>
      <c r="H286" s="20">
        <v>24</v>
      </c>
      <c r="I286" s="20">
        <v>237</v>
      </c>
    </row>
    <row r="287" spans="1:9" ht="11.15" customHeight="1" x14ac:dyDescent="0.2">
      <c r="A287" s="21" t="s">
        <v>126</v>
      </c>
      <c r="B287" s="30">
        <v>100</v>
      </c>
      <c r="C287" s="30">
        <v>2.5139659999999999</v>
      </c>
      <c r="D287" s="30">
        <v>4.1899439999999997</v>
      </c>
      <c r="E287" s="30">
        <v>5.027933</v>
      </c>
      <c r="F287" s="30">
        <v>61.173183999999999</v>
      </c>
      <c r="G287" s="30">
        <v>27.094971999999999</v>
      </c>
      <c r="H287" s="30">
        <v>6.7039109999999997</v>
      </c>
      <c r="I287" s="30">
        <v>66.201116999999996</v>
      </c>
    </row>
    <row r="288" spans="1:9" ht="11.15" customHeight="1" x14ac:dyDescent="0.2">
      <c r="A288" s="19" t="s">
        <v>919</v>
      </c>
      <c r="B288" s="20">
        <v>217</v>
      </c>
      <c r="C288" s="20">
        <v>4</v>
      </c>
      <c r="D288" s="20">
        <v>4</v>
      </c>
      <c r="E288" s="20">
        <v>12</v>
      </c>
      <c r="F288" s="20">
        <v>136</v>
      </c>
      <c r="G288" s="20">
        <v>61</v>
      </c>
      <c r="H288" s="20">
        <v>8</v>
      </c>
      <c r="I288" s="20">
        <v>148</v>
      </c>
    </row>
    <row r="289" spans="1:9" ht="11.15" customHeight="1" x14ac:dyDescent="0.2">
      <c r="A289" s="21" t="s">
        <v>126</v>
      </c>
      <c r="B289" s="30">
        <v>100</v>
      </c>
      <c r="C289" s="30">
        <v>1.843318</v>
      </c>
      <c r="D289" s="30">
        <v>1.843318</v>
      </c>
      <c r="E289" s="30">
        <v>5.529954</v>
      </c>
      <c r="F289" s="30">
        <v>62.672811000000003</v>
      </c>
      <c r="G289" s="30">
        <v>28.110599000000001</v>
      </c>
      <c r="H289" s="30">
        <v>3.686636</v>
      </c>
      <c r="I289" s="30">
        <v>68.202764999999999</v>
      </c>
    </row>
    <row r="290" spans="1:9" ht="11.15" customHeight="1" x14ac:dyDescent="0.2">
      <c r="A290" s="19" t="s">
        <v>920</v>
      </c>
      <c r="B290" s="20">
        <v>234</v>
      </c>
      <c r="C290" s="20">
        <v>4</v>
      </c>
      <c r="D290" s="20">
        <v>7</v>
      </c>
      <c r="E290" s="20">
        <v>12</v>
      </c>
      <c r="F290" s="20">
        <v>148</v>
      </c>
      <c r="G290" s="20">
        <v>63</v>
      </c>
      <c r="H290" s="20">
        <v>11</v>
      </c>
      <c r="I290" s="20">
        <v>160</v>
      </c>
    </row>
    <row r="291" spans="1:9" ht="11.15" customHeight="1" x14ac:dyDescent="0.2">
      <c r="A291" s="31"/>
      <c r="B291" s="32">
        <v>100</v>
      </c>
      <c r="C291" s="32">
        <v>1.7094020000000001</v>
      </c>
      <c r="D291" s="32">
        <v>2.9914529999999999</v>
      </c>
      <c r="E291" s="32">
        <v>5.1282050000000003</v>
      </c>
      <c r="F291" s="32">
        <v>63.247863000000002</v>
      </c>
      <c r="G291" s="32">
        <v>26.923076999999999</v>
      </c>
      <c r="H291" s="32">
        <v>4.7008549999999998</v>
      </c>
      <c r="I291" s="32">
        <v>68.376068000000004</v>
      </c>
    </row>
    <row r="292" spans="1:9" ht="11.15" customHeight="1" x14ac:dyDescent="0.2"/>
  </sheetData>
  <phoneticPr fontId="1"/>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524A2-7B71-4876-96E0-63026B4F4EF1}">
  <dimension ref="A1:I293"/>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HYPERLINK("#'目次'!B20","[14]")</f>
        <v>[14]</v>
      </c>
    </row>
    <row r="3" spans="1:9" x14ac:dyDescent="0.2">
      <c r="A3" s="9" t="s">
        <v>126</v>
      </c>
      <c r="B3" s="12" t="s">
        <v>164</v>
      </c>
    </row>
    <row r="4" spans="1:9" x14ac:dyDescent="0.2">
      <c r="A4" s="9" t="s">
        <v>126</v>
      </c>
      <c r="B4" s="12" t="s">
        <v>128</v>
      </c>
    </row>
    <row r="5" spans="1:9" x14ac:dyDescent="0.2">
      <c r="A5" s="9" t="s">
        <v>126</v>
      </c>
      <c r="B5" s="12" t="s">
        <v>165</v>
      </c>
    </row>
    <row r="6" spans="1:9" x14ac:dyDescent="0.2">
      <c r="A6" s="9" t="s">
        <v>126</v>
      </c>
      <c r="B6" s="12" t="s">
        <v>166</v>
      </c>
    </row>
    <row r="7" spans="1:9" s="15" customFormat="1" ht="37.5" x14ac:dyDescent="0.2">
      <c r="A7" s="13" t="s">
        <v>126</v>
      </c>
      <c r="B7" s="14" t="s">
        <v>1190</v>
      </c>
      <c r="C7" s="14" t="s">
        <v>1191</v>
      </c>
      <c r="D7" s="14" t="s">
        <v>1192</v>
      </c>
      <c r="E7" s="14" t="s">
        <v>1193</v>
      </c>
      <c r="F7" s="14" t="s">
        <v>1194</v>
      </c>
      <c r="G7" s="14" t="s">
        <v>1195</v>
      </c>
      <c r="H7" s="14" t="s">
        <v>1196</v>
      </c>
      <c r="I7" s="14" t="s">
        <v>1197</v>
      </c>
    </row>
    <row r="8" spans="1:9" x14ac:dyDescent="0.2">
      <c r="A8" s="16" t="s">
        <v>1198</v>
      </c>
      <c r="B8" s="17">
        <v>2188</v>
      </c>
      <c r="C8" s="17">
        <v>727</v>
      </c>
      <c r="D8" s="17">
        <v>909</v>
      </c>
      <c r="E8" s="17">
        <v>418</v>
      </c>
      <c r="F8" s="17">
        <v>90</v>
      </c>
      <c r="G8" s="17">
        <v>44</v>
      </c>
      <c r="H8" s="17">
        <v>1636</v>
      </c>
      <c r="I8" s="17">
        <v>508</v>
      </c>
    </row>
    <row r="9" spans="1:9" x14ac:dyDescent="0.2">
      <c r="A9" s="21" t="s">
        <v>126</v>
      </c>
      <c r="B9" s="30">
        <v>100</v>
      </c>
      <c r="C9" s="30">
        <v>33.226691000000002</v>
      </c>
      <c r="D9" s="30">
        <v>41.544789999999999</v>
      </c>
      <c r="E9" s="30">
        <v>19.104205</v>
      </c>
      <c r="F9" s="30">
        <v>4.1133459999999999</v>
      </c>
      <c r="G9" s="30">
        <v>2.0109689999999998</v>
      </c>
      <c r="H9" s="30">
        <v>74.771480999999994</v>
      </c>
      <c r="I9" s="30">
        <v>23.217549999999999</v>
      </c>
    </row>
    <row r="10" spans="1:9" x14ac:dyDescent="0.2">
      <c r="A10" s="18" t="s">
        <v>1199</v>
      </c>
      <c r="B10" s="18"/>
      <c r="C10" s="18"/>
      <c r="D10" s="18"/>
      <c r="E10" s="18"/>
      <c r="F10" s="18"/>
      <c r="G10" s="18"/>
      <c r="H10" s="18"/>
      <c r="I10" s="18"/>
    </row>
    <row r="11" spans="1:9" x14ac:dyDescent="0.2">
      <c r="A11" s="19" t="s">
        <v>1200</v>
      </c>
      <c r="B11" s="20">
        <v>1092</v>
      </c>
      <c r="C11" s="20">
        <v>353</v>
      </c>
      <c r="D11" s="20">
        <v>452</v>
      </c>
      <c r="E11" s="20">
        <v>211</v>
      </c>
      <c r="F11" s="20">
        <v>48</v>
      </c>
      <c r="G11" s="20">
        <v>28</v>
      </c>
      <c r="H11" s="20">
        <v>805</v>
      </c>
      <c r="I11" s="20">
        <v>259</v>
      </c>
    </row>
    <row r="12" spans="1:9" x14ac:dyDescent="0.2">
      <c r="A12" s="21" t="s">
        <v>126</v>
      </c>
      <c r="B12" s="30">
        <v>100</v>
      </c>
      <c r="C12" s="30">
        <v>32.326006999999997</v>
      </c>
      <c r="D12" s="30">
        <v>41.391941000000003</v>
      </c>
      <c r="E12" s="30">
        <v>19.322344000000001</v>
      </c>
      <c r="F12" s="30">
        <v>4.3956039999999996</v>
      </c>
      <c r="G12" s="30">
        <v>2.5641029999999998</v>
      </c>
      <c r="H12" s="30">
        <v>73.717949000000004</v>
      </c>
      <c r="I12" s="30">
        <v>23.717949000000001</v>
      </c>
    </row>
    <row r="13" spans="1:9" x14ac:dyDescent="0.2">
      <c r="A13" s="19" t="s">
        <v>1201</v>
      </c>
      <c r="B13" s="20">
        <v>1095</v>
      </c>
      <c r="C13" s="20">
        <v>374</v>
      </c>
      <c r="D13" s="20">
        <v>456</v>
      </c>
      <c r="E13" s="20">
        <v>207</v>
      </c>
      <c r="F13" s="20">
        <v>42</v>
      </c>
      <c r="G13" s="20">
        <v>16</v>
      </c>
      <c r="H13" s="20">
        <v>830</v>
      </c>
      <c r="I13" s="20">
        <v>249</v>
      </c>
    </row>
    <row r="14" spans="1:9" x14ac:dyDescent="0.2">
      <c r="A14" s="21" t="s">
        <v>126</v>
      </c>
      <c r="B14" s="30">
        <v>100</v>
      </c>
      <c r="C14" s="30">
        <v>34.155251</v>
      </c>
      <c r="D14" s="30">
        <v>41.643836</v>
      </c>
      <c r="E14" s="30">
        <v>18.904109999999999</v>
      </c>
      <c r="F14" s="30">
        <v>3.8356159999999999</v>
      </c>
      <c r="G14" s="30">
        <v>1.461187</v>
      </c>
      <c r="H14" s="30">
        <v>75.799087</v>
      </c>
      <c r="I14" s="30">
        <v>22.739726000000001</v>
      </c>
    </row>
    <row r="15" spans="1:9" x14ac:dyDescent="0.2">
      <c r="A15" s="19" t="s">
        <v>1202</v>
      </c>
      <c r="B15" s="20">
        <v>1</v>
      </c>
      <c r="C15" s="20">
        <v>0</v>
      </c>
      <c r="D15" s="20">
        <v>1</v>
      </c>
      <c r="E15" s="20">
        <v>0</v>
      </c>
      <c r="F15" s="20">
        <v>0</v>
      </c>
      <c r="G15" s="20">
        <v>0</v>
      </c>
      <c r="H15" s="20">
        <v>1</v>
      </c>
      <c r="I15" s="20">
        <v>0</v>
      </c>
    </row>
    <row r="16" spans="1:9" x14ac:dyDescent="0.2">
      <c r="A16" s="21" t="s">
        <v>126</v>
      </c>
      <c r="B16" s="30">
        <v>100</v>
      </c>
      <c r="C16" s="30">
        <v>0</v>
      </c>
      <c r="D16" s="30">
        <v>100</v>
      </c>
      <c r="E16" s="30">
        <v>0</v>
      </c>
      <c r="F16" s="30">
        <v>0</v>
      </c>
      <c r="G16" s="30">
        <v>0</v>
      </c>
      <c r="H16" s="30">
        <v>100</v>
      </c>
      <c r="I16" s="30">
        <v>0</v>
      </c>
    </row>
    <row r="17" spans="1:9" x14ac:dyDescent="0.2">
      <c r="A17" s="18" t="s">
        <v>1203</v>
      </c>
      <c r="B17" s="18"/>
      <c r="C17" s="18"/>
      <c r="D17" s="18"/>
      <c r="E17" s="18"/>
      <c r="F17" s="18"/>
      <c r="G17" s="18"/>
      <c r="H17" s="18"/>
      <c r="I17" s="18"/>
    </row>
    <row r="18" spans="1:9" x14ac:dyDescent="0.2">
      <c r="A18" s="19" t="s">
        <v>1204</v>
      </c>
      <c r="B18" s="20">
        <v>387</v>
      </c>
      <c r="C18" s="20">
        <v>122</v>
      </c>
      <c r="D18" s="20">
        <v>162</v>
      </c>
      <c r="E18" s="20">
        <v>80</v>
      </c>
      <c r="F18" s="20">
        <v>17</v>
      </c>
      <c r="G18" s="20">
        <v>6</v>
      </c>
      <c r="H18" s="20">
        <v>284</v>
      </c>
      <c r="I18" s="20">
        <v>97</v>
      </c>
    </row>
    <row r="19" spans="1:9" x14ac:dyDescent="0.2">
      <c r="A19" s="21" t="s">
        <v>126</v>
      </c>
      <c r="B19" s="30">
        <v>100</v>
      </c>
      <c r="C19" s="30">
        <v>31.524547999999999</v>
      </c>
      <c r="D19" s="30">
        <v>41.860464999999998</v>
      </c>
      <c r="E19" s="30">
        <v>20.671835000000002</v>
      </c>
      <c r="F19" s="30">
        <v>4.3927649999999998</v>
      </c>
      <c r="G19" s="30">
        <v>1.5503880000000001</v>
      </c>
      <c r="H19" s="30">
        <v>73.385013000000001</v>
      </c>
      <c r="I19" s="30">
        <v>25.064599000000001</v>
      </c>
    </row>
    <row r="20" spans="1:9" x14ac:dyDescent="0.2">
      <c r="A20" s="19" t="s">
        <v>1205</v>
      </c>
      <c r="B20" s="20">
        <v>432</v>
      </c>
      <c r="C20" s="20">
        <v>136</v>
      </c>
      <c r="D20" s="20">
        <v>192</v>
      </c>
      <c r="E20" s="20">
        <v>82</v>
      </c>
      <c r="F20" s="20">
        <v>14</v>
      </c>
      <c r="G20" s="20">
        <v>8</v>
      </c>
      <c r="H20" s="20">
        <v>328</v>
      </c>
      <c r="I20" s="20">
        <v>96</v>
      </c>
    </row>
    <row r="21" spans="1:9" x14ac:dyDescent="0.2">
      <c r="A21" s="21" t="s">
        <v>126</v>
      </c>
      <c r="B21" s="30">
        <v>100</v>
      </c>
      <c r="C21" s="30">
        <v>31.481480999999999</v>
      </c>
      <c r="D21" s="30">
        <v>44.444443999999997</v>
      </c>
      <c r="E21" s="30">
        <v>18.981480999999999</v>
      </c>
      <c r="F21" s="30">
        <v>3.2407409999999999</v>
      </c>
      <c r="G21" s="30">
        <v>1.8518520000000001</v>
      </c>
      <c r="H21" s="30">
        <v>75.925926000000004</v>
      </c>
      <c r="I21" s="30">
        <v>22.222221999999999</v>
      </c>
    </row>
    <row r="22" spans="1:9" x14ac:dyDescent="0.2">
      <c r="A22" s="19" t="s">
        <v>1206</v>
      </c>
      <c r="B22" s="20">
        <v>449</v>
      </c>
      <c r="C22" s="20">
        <v>152</v>
      </c>
      <c r="D22" s="20">
        <v>190</v>
      </c>
      <c r="E22" s="20">
        <v>85</v>
      </c>
      <c r="F22" s="20">
        <v>13</v>
      </c>
      <c r="G22" s="20">
        <v>9</v>
      </c>
      <c r="H22" s="20">
        <v>342</v>
      </c>
      <c r="I22" s="20">
        <v>98</v>
      </c>
    </row>
    <row r="23" spans="1:9" x14ac:dyDescent="0.2">
      <c r="A23" s="21" t="s">
        <v>126</v>
      </c>
      <c r="B23" s="30">
        <v>100</v>
      </c>
      <c r="C23" s="30">
        <v>33.853006999999998</v>
      </c>
      <c r="D23" s="30">
        <v>42.316257999999998</v>
      </c>
      <c r="E23" s="30">
        <v>18.930958</v>
      </c>
      <c r="F23" s="30">
        <v>2.8953229999999999</v>
      </c>
      <c r="G23" s="30">
        <v>2.004454</v>
      </c>
      <c r="H23" s="30">
        <v>76.169264999999996</v>
      </c>
      <c r="I23" s="30">
        <v>21.826281000000002</v>
      </c>
    </row>
    <row r="24" spans="1:9" x14ac:dyDescent="0.2">
      <c r="A24" s="19" t="s">
        <v>1207</v>
      </c>
      <c r="B24" s="20">
        <v>427</v>
      </c>
      <c r="C24" s="20">
        <v>166</v>
      </c>
      <c r="D24" s="20">
        <v>163</v>
      </c>
      <c r="E24" s="20">
        <v>70</v>
      </c>
      <c r="F24" s="20">
        <v>17</v>
      </c>
      <c r="G24" s="20">
        <v>11</v>
      </c>
      <c r="H24" s="20">
        <v>329</v>
      </c>
      <c r="I24" s="20">
        <v>87</v>
      </c>
    </row>
    <row r="25" spans="1:9" x14ac:dyDescent="0.2">
      <c r="A25" s="21" t="s">
        <v>126</v>
      </c>
      <c r="B25" s="30">
        <v>100</v>
      </c>
      <c r="C25" s="30">
        <v>38.875878</v>
      </c>
      <c r="D25" s="30">
        <v>38.173302</v>
      </c>
      <c r="E25" s="30">
        <v>16.393443000000001</v>
      </c>
      <c r="F25" s="30">
        <v>3.9812650000000001</v>
      </c>
      <c r="G25" s="30">
        <v>2.5761120000000002</v>
      </c>
      <c r="H25" s="30">
        <v>77.049180000000007</v>
      </c>
      <c r="I25" s="30">
        <v>20.374707000000001</v>
      </c>
    </row>
    <row r="26" spans="1:9" x14ac:dyDescent="0.2">
      <c r="A26" s="19" t="s">
        <v>1208</v>
      </c>
      <c r="B26" s="20">
        <v>274</v>
      </c>
      <c r="C26" s="20">
        <v>91</v>
      </c>
      <c r="D26" s="20">
        <v>116</v>
      </c>
      <c r="E26" s="20">
        <v>53</v>
      </c>
      <c r="F26" s="20">
        <v>11</v>
      </c>
      <c r="G26" s="20">
        <v>3</v>
      </c>
      <c r="H26" s="20">
        <v>207</v>
      </c>
      <c r="I26" s="20">
        <v>64</v>
      </c>
    </row>
    <row r="27" spans="1:9" x14ac:dyDescent="0.2">
      <c r="A27" s="21" t="s">
        <v>126</v>
      </c>
      <c r="B27" s="30">
        <v>100</v>
      </c>
      <c r="C27" s="30">
        <v>33.211678999999997</v>
      </c>
      <c r="D27" s="30">
        <v>42.335766</v>
      </c>
      <c r="E27" s="30">
        <v>19.343066</v>
      </c>
      <c r="F27" s="30">
        <v>4.0145989999999996</v>
      </c>
      <c r="G27" s="30">
        <v>1.0948910000000001</v>
      </c>
      <c r="H27" s="30">
        <v>75.547444999999996</v>
      </c>
      <c r="I27" s="30">
        <v>23.357664</v>
      </c>
    </row>
    <row r="28" spans="1:9" x14ac:dyDescent="0.2">
      <c r="A28" s="19" t="s">
        <v>1209</v>
      </c>
      <c r="B28" s="20">
        <v>137</v>
      </c>
      <c r="C28" s="20">
        <v>39</v>
      </c>
      <c r="D28" s="20">
        <v>53</v>
      </c>
      <c r="E28" s="20">
        <v>31</v>
      </c>
      <c r="F28" s="20">
        <v>11</v>
      </c>
      <c r="G28" s="20">
        <v>3</v>
      </c>
      <c r="H28" s="20">
        <v>92</v>
      </c>
      <c r="I28" s="20">
        <v>42</v>
      </c>
    </row>
    <row r="29" spans="1:9" x14ac:dyDescent="0.2">
      <c r="A29" s="21" t="s">
        <v>126</v>
      </c>
      <c r="B29" s="30">
        <v>100</v>
      </c>
      <c r="C29" s="30">
        <v>28.467153</v>
      </c>
      <c r="D29" s="30">
        <v>38.686131000000003</v>
      </c>
      <c r="E29" s="30">
        <v>22.627737</v>
      </c>
      <c r="F29" s="30">
        <v>8.0291969999999999</v>
      </c>
      <c r="G29" s="30">
        <v>2.189781</v>
      </c>
      <c r="H29" s="30">
        <v>67.153284999999997</v>
      </c>
      <c r="I29" s="30">
        <v>30.656934</v>
      </c>
    </row>
    <row r="30" spans="1:9" x14ac:dyDescent="0.2">
      <c r="A30" s="19" t="s">
        <v>1210</v>
      </c>
      <c r="B30" s="20">
        <v>71</v>
      </c>
      <c r="C30" s="20">
        <v>20</v>
      </c>
      <c r="D30" s="20">
        <v>27</v>
      </c>
      <c r="E30" s="20">
        <v>15</v>
      </c>
      <c r="F30" s="20">
        <v>5</v>
      </c>
      <c r="G30" s="20">
        <v>4</v>
      </c>
      <c r="H30" s="20">
        <v>47</v>
      </c>
      <c r="I30" s="20">
        <v>20</v>
      </c>
    </row>
    <row r="31" spans="1:9" x14ac:dyDescent="0.2">
      <c r="A31" s="21" t="s">
        <v>126</v>
      </c>
      <c r="B31" s="30">
        <v>100</v>
      </c>
      <c r="C31" s="30">
        <v>28.169014000000001</v>
      </c>
      <c r="D31" s="30">
        <v>38.028168999999998</v>
      </c>
      <c r="E31" s="30">
        <v>21.126760999999998</v>
      </c>
      <c r="F31" s="30">
        <v>7.0422539999999998</v>
      </c>
      <c r="G31" s="30">
        <v>5.6338030000000003</v>
      </c>
      <c r="H31" s="30">
        <v>66.197182999999995</v>
      </c>
      <c r="I31" s="30">
        <v>28.169014000000001</v>
      </c>
    </row>
    <row r="32" spans="1:9" x14ac:dyDescent="0.2">
      <c r="A32" s="19" t="s">
        <v>1211</v>
      </c>
      <c r="B32" s="20">
        <v>11</v>
      </c>
      <c r="C32" s="20">
        <v>1</v>
      </c>
      <c r="D32" s="20">
        <v>6</v>
      </c>
      <c r="E32" s="20">
        <v>2</v>
      </c>
      <c r="F32" s="20">
        <v>2</v>
      </c>
      <c r="G32" s="20">
        <v>0</v>
      </c>
      <c r="H32" s="20">
        <v>7</v>
      </c>
      <c r="I32" s="20">
        <v>4</v>
      </c>
    </row>
    <row r="33" spans="1:9" x14ac:dyDescent="0.2">
      <c r="A33" s="21" t="s">
        <v>126</v>
      </c>
      <c r="B33" s="30">
        <v>100</v>
      </c>
      <c r="C33" s="30">
        <v>9.0909089999999999</v>
      </c>
      <c r="D33" s="30">
        <v>54.545454999999997</v>
      </c>
      <c r="E33" s="30">
        <v>18.181818</v>
      </c>
      <c r="F33" s="30">
        <v>18.181818</v>
      </c>
      <c r="G33" s="30">
        <v>0</v>
      </c>
      <c r="H33" s="30">
        <v>63.636364</v>
      </c>
      <c r="I33" s="30">
        <v>36.363636</v>
      </c>
    </row>
    <row r="34" spans="1:9" x14ac:dyDescent="0.2">
      <c r="A34" s="19" t="s">
        <v>1212</v>
      </c>
      <c r="B34" s="20">
        <v>881</v>
      </c>
      <c r="C34" s="20">
        <v>288</v>
      </c>
      <c r="D34" s="20">
        <v>382</v>
      </c>
      <c r="E34" s="20">
        <v>167</v>
      </c>
      <c r="F34" s="20">
        <v>27</v>
      </c>
      <c r="G34" s="20">
        <v>17</v>
      </c>
      <c r="H34" s="20">
        <v>670</v>
      </c>
      <c r="I34" s="20">
        <v>194</v>
      </c>
    </row>
    <row r="35" spans="1:9" x14ac:dyDescent="0.2">
      <c r="A35" s="21" t="s">
        <v>126</v>
      </c>
      <c r="B35" s="30">
        <v>100</v>
      </c>
      <c r="C35" s="30">
        <v>32.690125000000002</v>
      </c>
      <c r="D35" s="30">
        <v>43.359817999999997</v>
      </c>
      <c r="E35" s="30">
        <v>18.955732000000001</v>
      </c>
      <c r="F35" s="30">
        <v>3.0646990000000001</v>
      </c>
      <c r="G35" s="30">
        <v>1.9296249999999999</v>
      </c>
      <c r="H35" s="30">
        <v>76.049942999999999</v>
      </c>
      <c r="I35" s="30">
        <v>22.020430999999999</v>
      </c>
    </row>
    <row r="36" spans="1:9" x14ac:dyDescent="0.2">
      <c r="A36" s="19" t="s">
        <v>1213</v>
      </c>
      <c r="B36" s="20">
        <v>701</v>
      </c>
      <c r="C36" s="20">
        <v>257</v>
      </c>
      <c r="D36" s="20">
        <v>279</v>
      </c>
      <c r="E36" s="20">
        <v>123</v>
      </c>
      <c r="F36" s="20">
        <v>28</v>
      </c>
      <c r="G36" s="20">
        <v>14</v>
      </c>
      <c r="H36" s="20">
        <v>536</v>
      </c>
      <c r="I36" s="20">
        <v>151</v>
      </c>
    </row>
    <row r="37" spans="1:9" x14ac:dyDescent="0.2">
      <c r="A37" s="21" t="s">
        <v>126</v>
      </c>
      <c r="B37" s="30">
        <v>100</v>
      </c>
      <c r="C37" s="30">
        <v>36.661912000000001</v>
      </c>
      <c r="D37" s="30">
        <v>39.800285000000002</v>
      </c>
      <c r="E37" s="30">
        <v>17.546361999999998</v>
      </c>
      <c r="F37" s="30">
        <v>3.994294</v>
      </c>
      <c r="G37" s="30">
        <v>1.997147</v>
      </c>
      <c r="H37" s="30">
        <v>76.462197000000003</v>
      </c>
      <c r="I37" s="30">
        <v>21.540655999999998</v>
      </c>
    </row>
    <row r="38" spans="1:9" x14ac:dyDescent="0.2">
      <c r="A38" s="19" t="s">
        <v>1214</v>
      </c>
      <c r="B38" s="20">
        <v>1801</v>
      </c>
      <c r="C38" s="20">
        <v>605</v>
      </c>
      <c r="D38" s="20">
        <v>747</v>
      </c>
      <c r="E38" s="20">
        <v>338</v>
      </c>
      <c r="F38" s="20">
        <v>73</v>
      </c>
      <c r="G38" s="20">
        <v>38</v>
      </c>
      <c r="H38" s="20">
        <v>1352</v>
      </c>
      <c r="I38" s="20">
        <v>411</v>
      </c>
    </row>
    <row r="39" spans="1:9" x14ac:dyDescent="0.2">
      <c r="A39" s="21" t="s">
        <v>126</v>
      </c>
      <c r="B39" s="30">
        <v>100</v>
      </c>
      <c r="C39" s="30">
        <v>33.592449000000002</v>
      </c>
      <c r="D39" s="30">
        <v>41.476956999999999</v>
      </c>
      <c r="E39" s="30">
        <v>18.767351000000001</v>
      </c>
      <c r="F39" s="30">
        <v>4.0533039999999998</v>
      </c>
      <c r="G39" s="30">
        <v>2.1099389999999998</v>
      </c>
      <c r="H39" s="30">
        <v>75.069406000000001</v>
      </c>
      <c r="I39" s="30">
        <v>22.820654999999999</v>
      </c>
    </row>
    <row r="40" spans="1:9" x14ac:dyDescent="0.2">
      <c r="A40" s="19" t="s">
        <v>1215</v>
      </c>
      <c r="B40" s="20">
        <v>920</v>
      </c>
      <c r="C40" s="20">
        <v>317</v>
      </c>
      <c r="D40" s="20">
        <v>365</v>
      </c>
      <c r="E40" s="20">
        <v>171</v>
      </c>
      <c r="F40" s="20">
        <v>46</v>
      </c>
      <c r="G40" s="20">
        <v>21</v>
      </c>
      <c r="H40" s="20">
        <v>682</v>
      </c>
      <c r="I40" s="20">
        <v>217</v>
      </c>
    </row>
    <row r="41" spans="1:9" x14ac:dyDescent="0.2">
      <c r="A41" s="21" t="s">
        <v>126</v>
      </c>
      <c r="B41" s="30">
        <v>100</v>
      </c>
      <c r="C41" s="30">
        <v>34.456522</v>
      </c>
      <c r="D41" s="30">
        <v>39.673912999999999</v>
      </c>
      <c r="E41" s="30">
        <v>18.586957000000002</v>
      </c>
      <c r="F41" s="30">
        <v>5</v>
      </c>
      <c r="G41" s="30">
        <v>2.2826089999999999</v>
      </c>
      <c r="H41" s="30">
        <v>74.130435000000006</v>
      </c>
      <c r="I41" s="30">
        <v>23.586957000000002</v>
      </c>
    </row>
    <row r="42" spans="1:9" x14ac:dyDescent="0.2">
      <c r="A42" s="19" t="s">
        <v>1216</v>
      </c>
      <c r="B42" s="20">
        <v>219</v>
      </c>
      <c r="C42" s="20">
        <v>60</v>
      </c>
      <c r="D42" s="20">
        <v>86</v>
      </c>
      <c r="E42" s="20">
        <v>48</v>
      </c>
      <c r="F42" s="20">
        <v>18</v>
      </c>
      <c r="G42" s="20">
        <v>7</v>
      </c>
      <c r="H42" s="20">
        <v>146</v>
      </c>
      <c r="I42" s="20">
        <v>66</v>
      </c>
    </row>
    <row r="43" spans="1:9" x14ac:dyDescent="0.2">
      <c r="A43" s="21" t="s">
        <v>126</v>
      </c>
      <c r="B43" s="30">
        <v>100</v>
      </c>
      <c r="C43" s="30">
        <v>27.397259999999999</v>
      </c>
      <c r="D43" s="30">
        <v>39.269405999999996</v>
      </c>
      <c r="E43" s="30">
        <v>21.917808000000001</v>
      </c>
      <c r="F43" s="30">
        <v>8.2191779999999994</v>
      </c>
      <c r="G43" s="30">
        <v>3.1963469999999998</v>
      </c>
      <c r="H43" s="30">
        <v>66.666667000000004</v>
      </c>
      <c r="I43" s="30">
        <v>30.136986</v>
      </c>
    </row>
    <row r="44" spans="1:9" x14ac:dyDescent="0.2">
      <c r="A44" s="18" t="s">
        <v>1217</v>
      </c>
      <c r="B44" s="17">
        <v>208</v>
      </c>
      <c r="C44" s="17">
        <v>63</v>
      </c>
      <c r="D44" s="17">
        <v>89</v>
      </c>
      <c r="E44" s="17">
        <v>43</v>
      </c>
      <c r="F44" s="17">
        <v>8</v>
      </c>
      <c r="G44" s="17">
        <v>5</v>
      </c>
      <c r="H44" s="17">
        <v>152</v>
      </c>
      <c r="I44" s="17">
        <v>51</v>
      </c>
    </row>
    <row r="45" spans="1:9" x14ac:dyDescent="0.2">
      <c r="A45" s="21" t="s">
        <v>126</v>
      </c>
      <c r="B45" s="30">
        <v>100</v>
      </c>
      <c r="C45" s="30">
        <v>30.288461999999999</v>
      </c>
      <c r="D45" s="30">
        <v>42.788462000000003</v>
      </c>
      <c r="E45" s="30">
        <v>20.673076999999999</v>
      </c>
      <c r="F45" s="30">
        <v>3.8461539999999999</v>
      </c>
      <c r="G45" s="30">
        <v>2.4038460000000001</v>
      </c>
      <c r="H45" s="30">
        <v>73.076922999999994</v>
      </c>
      <c r="I45" s="30">
        <v>24.519231000000001</v>
      </c>
    </row>
    <row r="46" spans="1:9" x14ac:dyDescent="0.2">
      <c r="A46" s="19" t="s">
        <v>1205</v>
      </c>
      <c r="B46" s="20">
        <v>220</v>
      </c>
      <c r="C46" s="20">
        <v>63</v>
      </c>
      <c r="D46" s="20">
        <v>97</v>
      </c>
      <c r="E46" s="20">
        <v>46</v>
      </c>
      <c r="F46" s="20">
        <v>9</v>
      </c>
      <c r="G46" s="20">
        <v>5</v>
      </c>
      <c r="H46" s="20">
        <v>160</v>
      </c>
      <c r="I46" s="20">
        <v>55</v>
      </c>
    </row>
    <row r="47" spans="1:9" x14ac:dyDescent="0.2">
      <c r="A47" s="21" t="s">
        <v>126</v>
      </c>
      <c r="B47" s="30">
        <v>100</v>
      </c>
      <c r="C47" s="30">
        <v>28.636364</v>
      </c>
      <c r="D47" s="30">
        <v>44.090909000000003</v>
      </c>
      <c r="E47" s="30">
        <v>20.909091</v>
      </c>
      <c r="F47" s="30">
        <v>4.0909089999999999</v>
      </c>
      <c r="G47" s="30">
        <v>2.2727270000000002</v>
      </c>
      <c r="H47" s="30">
        <v>72.727272999999997</v>
      </c>
      <c r="I47" s="30">
        <v>25</v>
      </c>
    </row>
    <row r="48" spans="1:9" x14ac:dyDescent="0.2">
      <c r="A48" s="19" t="s">
        <v>1206</v>
      </c>
      <c r="B48" s="20">
        <v>226</v>
      </c>
      <c r="C48" s="20">
        <v>69</v>
      </c>
      <c r="D48" s="20">
        <v>99</v>
      </c>
      <c r="E48" s="20">
        <v>44</v>
      </c>
      <c r="F48" s="20">
        <v>8</v>
      </c>
      <c r="G48" s="20">
        <v>6</v>
      </c>
      <c r="H48" s="20">
        <v>168</v>
      </c>
      <c r="I48" s="20">
        <v>52</v>
      </c>
    </row>
    <row r="49" spans="1:9" x14ac:dyDescent="0.2">
      <c r="A49" s="21" t="s">
        <v>126</v>
      </c>
      <c r="B49" s="30">
        <v>100</v>
      </c>
      <c r="C49" s="30">
        <v>30.530972999999999</v>
      </c>
      <c r="D49" s="30">
        <v>43.805309999999999</v>
      </c>
      <c r="E49" s="30">
        <v>19.469027000000001</v>
      </c>
      <c r="F49" s="30">
        <v>3.5398230000000002</v>
      </c>
      <c r="G49" s="30">
        <v>2.6548669999999999</v>
      </c>
      <c r="H49" s="30">
        <v>74.336282999999995</v>
      </c>
      <c r="I49" s="30">
        <v>23.008849999999999</v>
      </c>
    </row>
    <row r="50" spans="1:9" x14ac:dyDescent="0.2">
      <c r="A50" s="19" t="s">
        <v>1207</v>
      </c>
      <c r="B50" s="20">
        <v>211</v>
      </c>
      <c r="C50" s="20">
        <v>83</v>
      </c>
      <c r="D50" s="20">
        <v>78</v>
      </c>
      <c r="E50" s="20">
        <v>35</v>
      </c>
      <c r="F50" s="20">
        <v>8</v>
      </c>
      <c r="G50" s="20">
        <v>7</v>
      </c>
      <c r="H50" s="20">
        <v>161</v>
      </c>
      <c r="I50" s="20">
        <v>43</v>
      </c>
    </row>
    <row r="51" spans="1:9" x14ac:dyDescent="0.2">
      <c r="A51" s="21" t="s">
        <v>126</v>
      </c>
      <c r="B51" s="30">
        <v>100</v>
      </c>
      <c r="C51" s="30">
        <v>39.336492999999997</v>
      </c>
      <c r="D51" s="30">
        <v>36.966825</v>
      </c>
      <c r="E51" s="30">
        <v>16.587678</v>
      </c>
      <c r="F51" s="30">
        <v>3.7914690000000002</v>
      </c>
      <c r="G51" s="30">
        <v>3.317536</v>
      </c>
      <c r="H51" s="30">
        <v>76.303318000000004</v>
      </c>
      <c r="I51" s="30">
        <v>20.379147</v>
      </c>
    </row>
    <row r="52" spans="1:9" x14ac:dyDescent="0.2">
      <c r="A52" s="19" t="s">
        <v>1208</v>
      </c>
      <c r="B52" s="20">
        <v>134</v>
      </c>
      <c r="C52" s="20">
        <v>45</v>
      </c>
      <c r="D52" s="20">
        <v>58</v>
      </c>
      <c r="E52" s="20">
        <v>23</v>
      </c>
      <c r="F52" s="20">
        <v>7</v>
      </c>
      <c r="G52" s="20">
        <v>1</v>
      </c>
      <c r="H52" s="20">
        <v>103</v>
      </c>
      <c r="I52" s="20">
        <v>30</v>
      </c>
    </row>
    <row r="53" spans="1:9" x14ac:dyDescent="0.2">
      <c r="A53" s="21" t="s">
        <v>126</v>
      </c>
      <c r="B53" s="30">
        <v>100</v>
      </c>
      <c r="C53" s="30">
        <v>33.582090000000001</v>
      </c>
      <c r="D53" s="30">
        <v>43.283582000000003</v>
      </c>
      <c r="E53" s="30">
        <v>17.164179000000001</v>
      </c>
      <c r="F53" s="30">
        <v>5.2238810000000004</v>
      </c>
      <c r="G53" s="30">
        <v>0.74626899999999996</v>
      </c>
      <c r="H53" s="30">
        <v>76.865672000000004</v>
      </c>
      <c r="I53" s="30">
        <v>22.388059999999999</v>
      </c>
    </row>
    <row r="54" spans="1:9" x14ac:dyDescent="0.2">
      <c r="A54" s="19" t="s">
        <v>1209</v>
      </c>
      <c r="B54" s="20">
        <v>65</v>
      </c>
      <c r="C54" s="20">
        <v>22</v>
      </c>
      <c r="D54" s="20">
        <v>22</v>
      </c>
      <c r="E54" s="20">
        <v>16</v>
      </c>
      <c r="F54" s="20">
        <v>4</v>
      </c>
      <c r="G54" s="20">
        <v>1</v>
      </c>
      <c r="H54" s="20">
        <v>44</v>
      </c>
      <c r="I54" s="20">
        <v>20</v>
      </c>
    </row>
    <row r="55" spans="1:9" x14ac:dyDescent="0.2">
      <c r="A55" s="21" t="s">
        <v>126</v>
      </c>
      <c r="B55" s="30">
        <v>100</v>
      </c>
      <c r="C55" s="30">
        <v>33.846153999999999</v>
      </c>
      <c r="D55" s="30">
        <v>33.846153999999999</v>
      </c>
      <c r="E55" s="30">
        <v>24.615385</v>
      </c>
      <c r="F55" s="30">
        <v>6.1538459999999997</v>
      </c>
      <c r="G55" s="30">
        <v>1.538462</v>
      </c>
      <c r="H55" s="30">
        <v>67.692307999999997</v>
      </c>
      <c r="I55" s="30">
        <v>30.769231000000001</v>
      </c>
    </row>
    <row r="56" spans="1:9" x14ac:dyDescent="0.2">
      <c r="A56" s="19" t="s">
        <v>1210</v>
      </c>
      <c r="B56" s="20">
        <v>25</v>
      </c>
      <c r="C56" s="20">
        <v>8</v>
      </c>
      <c r="D56" s="20">
        <v>9</v>
      </c>
      <c r="E56" s="20">
        <v>3</v>
      </c>
      <c r="F56" s="20">
        <v>2</v>
      </c>
      <c r="G56" s="20">
        <v>3</v>
      </c>
      <c r="H56" s="20">
        <v>17</v>
      </c>
      <c r="I56" s="20">
        <v>5</v>
      </c>
    </row>
    <row r="57" spans="1:9" x14ac:dyDescent="0.2">
      <c r="A57" s="21" t="s">
        <v>126</v>
      </c>
      <c r="B57" s="30">
        <v>100</v>
      </c>
      <c r="C57" s="30">
        <v>32</v>
      </c>
      <c r="D57" s="30">
        <v>36</v>
      </c>
      <c r="E57" s="30">
        <v>12</v>
      </c>
      <c r="F57" s="30">
        <v>8</v>
      </c>
      <c r="G57" s="30">
        <v>12</v>
      </c>
      <c r="H57" s="30">
        <v>68</v>
      </c>
      <c r="I57" s="30">
        <v>20</v>
      </c>
    </row>
    <row r="58" spans="1:9" x14ac:dyDescent="0.2">
      <c r="A58" s="19" t="s">
        <v>1211</v>
      </c>
      <c r="B58" s="20">
        <v>3</v>
      </c>
      <c r="C58" s="20">
        <v>0</v>
      </c>
      <c r="D58" s="20">
        <v>0</v>
      </c>
      <c r="E58" s="20">
        <v>1</v>
      </c>
      <c r="F58" s="20">
        <v>2</v>
      </c>
      <c r="G58" s="20">
        <v>0</v>
      </c>
      <c r="H58" s="20">
        <v>0</v>
      </c>
      <c r="I58" s="20">
        <v>3</v>
      </c>
    </row>
    <row r="59" spans="1:9" x14ac:dyDescent="0.2">
      <c r="A59" s="21" t="s">
        <v>126</v>
      </c>
      <c r="B59" s="30">
        <v>100</v>
      </c>
      <c r="C59" s="30">
        <v>0</v>
      </c>
      <c r="D59" s="30">
        <v>0</v>
      </c>
      <c r="E59" s="30">
        <v>33.333333000000003</v>
      </c>
      <c r="F59" s="30">
        <v>66.666667000000004</v>
      </c>
      <c r="G59" s="30">
        <v>0</v>
      </c>
      <c r="H59" s="30">
        <v>0</v>
      </c>
      <c r="I59" s="30">
        <v>100</v>
      </c>
    </row>
    <row r="60" spans="1:9" x14ac:dyDescent="0.2">
      <c r="A60" s="19" t="s">
        <v>1212</v>
      </c>
      <c r="B60" s="20">
        <v>446</v>
      </c>
      <c r="C60" s="20">
        <v>132</v>
      </c>
      <c r="D60" s="20">
        <v>196</v>
      </c>
      <c r="E60" s="20">
        <v>90</v>
      </c>
      <c r="F60" s="20">
        <v>17</v>
      </c>
      <c r="G60" s="20">
        <v>11</v>
      </c>
      <c r="H60" s="20">
        <v>328</v>
      </c>
      <c r="I60" s="20">
        <v>107</v>
      </c>
    </row>
    <row r="61" spans="1:9" x14ac:dyDescent="0.2">
      <c r="A61" s="21" t="s">
        <v>126</v>
      </c>
      <c r="B61" s="30">
        <v>100</v>
      </c>
      <c r="C61" s="30">
        <v>29.596412999999998</v>
      </c>
      <c r="D61" s="30">
        <v>43.946187999999999</v>
      </c>
      <c r="E61" s="30">
        <v>20.179372000000001</v>
      </c>
      <c r="F61" s="30">
        <v>3.8116590000000001</v>
      </c>
      <c r="G61" s="30">
        <v>2.4663680000000001</v>
      </c>
      <c r="H61" s="30">
        <v>73.542601000000005</v>
      </c>
      <c r="I61" s="30">
        <v>23.991031</v>
      </c>
    </row>
    <row r="62" spans="1:9" x14ac:dyDescent="0.2">
      <c r="A62" s="19" t="s">
        <v>1213</v>
      </c>
      <c r="B62" s="20">
        <v>345</v>
      </c>
      <c r="C62" s="20">
        <v>128</v>
      </c>
      <c r="D62" s="20">
        <v>136</v>
      </c>
      <c r="E62" s="20">
        <v>58</v>
      </c>
      <c r="F62" s="20">
        <v>15</v>
      </c>
      <c r="G62" s="20">
        <v>8</v>
      </c>
      <c r="H62" s="20">
        <v>264</v>
      </c>
      <c r="I62" s="20">
        <v>73</v>
      </c>
    </row>
    <row r="63" spans="1:9" x14ac:dyDescent="0.2">
      <c r="A63" s="21" t="s">
        <v>126</v>
      </c>
      <c r="B63" s="30">
        <v>100</v>
      </c>
      <c r="C63" s="30">
        <v>37.101449000000002</v>
      </c>
      <c r="D63" s="30">
        <v>39.420290000000001</v>
      </c>
      <c r="E63" s="30">
        <v>16.811593999999999</v>
      </c>
      <c r="F63" s="30">
        <v>4.3478260000000004</v>
      </c>
      <c r="G63" s="30">
        <v>2.3188409999999999</v>
      </c>
      <c r="H63" s="30">
        <v>76.521738999999997</v>
      </c>
      <c r="I63" s="30">
        <v>21.159420000000001</v>
      </c>
    </row>
    <row r="64" spans="1:9" x14ac:dyDescent="0.2">
      <c r="A64" s="19" t="s">
        <v>1214</v>
      </c>
      <c r="B64" s="20">
        <v>884</v>
      </c>
      <c r="C64" s="20">
        <v>290</v>
      </c>
      <c r="D64" s="20">
        <v>363</v>
      </c>
      <c r="E64" s="20">
        <v>168</v>
      </c>
      <c r="F64" s="20">
        <v>40</v>
      </c>
      <c r="G64" s="20">
        <v>23</v>
      </c>
      <c r="H64" s="20">
        <v>653</v>
      </c>
      <c r="I64" s="20">
        <v>208</v>
      </c>
    </row>
    <row r="65" spans="1:9" x14ac:dyDescent="0.2">
      <c r="A65" s="21" t="s">
        <v>126</v>
      </c>
      <c r="B65" s="30">
        <v>100</v>
      </c>
      <c r="C65" s="30">
        <v>32.805430000000001</v>
      </c>
      <c r="D65" s="30">
        <v>41.063347999999998</v>
      </c>
      <c r="E65" s="30">
        <v>19.004525000000001</v>
      </c>
      <c r="F65" s="30">
        <v>4.5248869999999997</v>
      </c>
      <c r="G65" s="30">
        <v>2.60181</v>
      </c>
      <c r="H65" s="30">
        <v>73.868778000000006</v>
      </c>
      <c r="I65" s="30">
        <v>23.529412000000001</v>
      </c>
    </row>
    <row r="66" spans="1:9" x14ac:dyDescent="0.2">
      <c r="A66" s="19" t="s">
        <v>1215</v>
      </c>
      <c r="B66" s="20">
        <v>438</v>
      </c>
      <c r="C66" s="20">
        <v>158</v>
      </c>
      <c r="D66" s="20">
        <v>167</v>
      </c>
      <c r="E66" s="20">
        <v>78</v>
      </c>
      <c r="F66" s="20">
        <v>23</v>
      </c>
      <c r="G66" s="20">
        <v>12</v>
      </c>
      <c r="H66" s="20">
        <v>325</v>
      </c>
      <c r="I66" s="20">
        <v>101</v>
      </c>
    </row>
    <row r="67" spans="1:9" x14ac:dyDescent="0.2">
      <c r="A67" s="21" t="s">
        <v>126</v>
      </c>
      <c r="B67" s="30">
        <v>100</v>
      </c>
      <c r="C67" s="30">
        <v>36.073059000000001</v>
      </c>
      <c r="D67" s="30">
        <v>38.127853999999999</v>
      </c>
      <c r="E67" s="30">
        <v>17.808219000000001</v>
      </c>
      <c r="F67" s="30">
        <v>5.2511419999999998</v>
      </c>
      <c r="G67" s="30">
        <v>2.7397260000000001</v>
      </c>
      <c r="H67" s="30">
        <v>74.200913</v>
      </c>
      <c r="I67" s="30">
        <v>23.059360999999999</v>
      </c>
    </row>
    <row r="68" spans="1:9" x14ac:dyDescent="0.2">
      <c r="A68" s="19" t="s">
        <v>1216</v>
      </c>
      <c r="B68" s="20">
        <v>93</v>
      </c>
      <c r="C68" s="20">
        <v>30</v>
      </c>
      <c r="D68" s="20">
        <v>31</v>
      </c>
      <c r="E68" s="20">
        <v>20</v>
      </c>
      <c r="F68" s="20">
        <v>8</v>
      </c>
      <c r="G68" s="20">
        <v>4</v>
      </c>
      <c r="H68" s="20">
        <v>61</v>
      </c>
      <c r="I68" s="20">
        <v>28</v>
      </c>
    </row>
    <row r="69" spans="1:9" x14ac:dyDescent="0.2">
      <c r="A69" s="21" t="s">
        <v>126</v>
      </c>
      <c r="B69" s="30">
        <v>100</v>
      </c>
      <c r="C69" s="30">
        <v>32.258065000000002</v>
      </c>
      <c r="D69" s="30">
        <v>33.333333000000003</v>
      </c>
      <c r="E69" s="30">
        <v>21.505375999999998</v>
      </c>
      <c r="F69" s="30">
        <v>8.6021509999999992</v>
      </c>
      <c r="G69" s="30">
        <v>4.301075</v>
      </c>
      <c r="H69" s="30">
        <v>65.591397999999998</v>
      </c>
      <c r="I69" s="30">
        <v>30.107527000000001</v>
      </c>
    </row>
    <row r="70" spans="1:9" x14ac:dyDescent="0.2">
      <c r="A70" s="18" t="s">
        <v>1218</v>
      </c>
      <c r="B70" s="17">
        <v>178</v>
      </c>
      <c r="C70" s="17">
        <v>59</v>
      </c>
      <c r="D70" s="17">
        <v>72</v>
      </c>
      <c r="E70" s="17">
        <v>37</v>
      </c>
      <c r="F70" s="17">
        <v>9</v>
      </c>
      <c r="G70" s="17">
        <v>1</v>
      </c>
      <c r="H70" s="17">
        <v>131</v>
      </c>
      <c r="I70" s="17">
        <v>46</v>
      </c>
    </row>
    <row r="71" spans="1:9" x14ac:dyDescent="0.2">
      <c r="A71" s="21" t="s">
        <v>126</v>
      </c>
      <c r="B71" s="30">
        <v>100</v>
      </c>
      <c r="C71" s="30">
        <v>33.146067000000002</v>
      </c>
      <c r="D71" s="30">
        <v>40.449438000000001</v>
      </c>
      <c r="E71" s="30">
        <v>20.786517</v>
      </c>
      <c r="F71" s="30">
        <v>5.0561800000000003</v>
      </c>
      <c r="G71" s="30">
        <v>0.56179800000000002</v>
      </c>
      <c r="H71" s="30">
        <v>73.595506</v>
      </c>
      <c r="I71" s="30">
        <v>25.842697000000001</v>
      </c>
    </row>
    <row r="72" spans="1:9" x14ac:dyDescent="0.2">
      <c r="A72" s="19" t="s">
        <v>1205</v>
      </c>
      <c r="B72" s="20">
        <v>212</v>
      </c>
      <c r="C72" s="20">
        <v>73</v>
      </c>
      <c r="D72" s="20">
        <v>95</v>
      </c>
      <c r="E72" s="20">
        <v>36</v>
      </c>
      <c r="F72" s="20">
        <v>5</v>
      </c>
      <c r="G72" s="20">
        <v>3</v>
      </c>
      <c r="H72" s="20">
        <v>168</v>
      </c>
      <c r="I72" s="20">
        <v>41</v>
      </c>
    </row>
    <row r="73" spans="1:9" x14ac:dyDescent="0.2">
      <c r="A73" s="21" t="s">
        <v>126</v>
      </c>
      <c r="B73" s="30">
        <v>100</v>
      </c>
      <c r="C73" s="30">
        <v>34.433962000000001</v>
      </c>
      <c r="D73" s="30">
        <v>44.811321</v>
      </c>
      <c r="E73" s="30">
        <v>16.981131999999999</v>
      </c>
      <c r="F73" s="30">
        <v>2.3584909999999999</v>
      </c>
      <c r="G73" s="30">
        <v>1.4150940000000001</v>
      </c>
      <c r="H73" s="30">
        <v>79.245283000000001</v>
      </c>
      <c r="I73" s="30">
        <v>19.339623</v>
      </c>
    </row>
    <row r="74" spans="1:9" x14ac:dyDescent="0.2">
      <c r="A74" s="19" t="s">
        <v>1206</v>
      </c>
      <c r="B74" s="20">
        <v>223</v>
      </c>
      <c r="C74" s="20">
        <v>83</v>
      </c>
      <c r="D74" s="20">
        <v>91</v>
      </c>
      <c r="E74" s="20">
        <v>41</v>
      </c>
      <c r="F74" s="20">
        <v>5</v>
      </c>
      <c r="G74" s="20">
        <v>3</v>
      </c>
      <c r="H74" s="20">
        <v>174</v>
      </c>
      <c r="I74" s="20">
        <v>46</v>
      </c>
    </row>
    <row r="75" spans="1:9" x14ac:dyDescent="0.2">
      <c r="A75" s="21" t="s">
        <v>126</v>
      </c>
      <c r="B75" s="30">
        <v>100</v>
      </c>
      <c r="C75" s="30">
        <v>37.219731000000003</v>
      </c>
      <c r="D75" s="30">
        <v>40.807175000000001</v>
      </c>
      <c r="E75" s="30">
        <v>18.385649999999998</v>
      </c>
      <c r="F75" s="30">
        <v>2.2421519999999999</v>
      </c>
      <c r="G75" s="30">
        <v>1.345291</v>
      </c>
      <c r="H75" s="30">
        <v>78.026905999999997</v>
      </c>
      <c r="I75" s="30">
        <v>20.627803</v>
      </c>
    </row>
    <row r="76" spans="1:9" x14ac:dyDescent="0.2">
      <c r="A76" s="19" t="s">
        <v>1207</v>
      </c>
      <c r="B76" s="20">
        <v>216</v>
      </c>
      <c r="C76" s="20">
        <v>83</v>
      </c>
      <c r="D76" s="20">
        <v>85</v>
      </c>
      <c r="E76" s="20">
        <v>35</v>
      </c>
      <c r="F76" s="20">
        <v>9</v>
      </c>
      <c r="G76" s="20">
        <v>4</v>
      </c>
      <c r="H76" s="20">
        <v>168</v>
      </c>
      <c r="I76" s="20">
        <v>44</v>
      </c>
    </row>
    <row r="77" spans="1:9" x14ac:dyDescent="0.2">
      <c r="A77" s="21" t="s">
        <v>126</v>
      </c>
      <c r="B77" s="30">
        <v>100</v>
      </c>
      <c r="C77" s="30">
        <v>38.425925999999997</v>
      </c>
      <c r="D77" s="30">
        <v>39.351852000000001</v>
      </c>
      <c r="E77" s="30">
        <v>16.203703999999998</v>
      </c>
      <c r="F77" s="30">
        <v>4.1666670000000003</v>
      </c>
      <c r="G77" s="30">
        <v>1.8518520000000001</v>
      </c>
      <c r="H77" s="30">
        <v>77.777777999999998</v>
      </c>
      <c r="I77" s="30">
        <v>20.370370000000001</v>
      </c>
    </row>
    <row r="78" spans="1:9" x14ac:dyDescent="0.2">
      <c r="A78" s="19" t="s">
        <v>1208</v>
      </c>
      <c r="B78" s="20">
        <v>140</v>
      </c>
      <c r="C78" s="20">
        <v>46</v>
      </c>
      <c r="D78" s="20">
        <v>58</v>
      </c>
      <c r="E78" s="20">
        <v>30</v>
      </c>
      <c r="F78" s="20">
        <v>4</v>
      </c>
      <c r="G78" s="20">
        <v>2</v>
      </c>
      <c r="H78" s="20">
        <v>104</v>
      </c>
      <c r="I78" s="20">
        <v>34</v>
      </c>
    </row>
    <row r="79" spans="1:9" x14ac:dyDescent="0.2">
      <c r="A79" s="21" t="s">
        <v>126</v>
      </c>
      <c r="B79" s="30">
        <v>100</v>
      </c>
      <c r="C79" s="30">
        <v>32.857143000000001</v>
      </c>
      <c r="D79" s="30">
        <v>41.428570999999998</v>
      </c>
      <c r="E79" s="30">
        <v>21.428571000000002</v>
      </c>
      <c r="F79" s="30">
        <v>2.8571430000000002</v>
      </c>
      <c r="G79" s="30">
        <v>1.428571</v>
      </c>
      <c r="H79" s="30">
        <v>74.285713999999999</v>
      </c>
      <c r="I79" s="30">
        <v>24.285713999999999</v>
      </c>
    </row>
    <row r="80" spans="1:9" x14ac:dyDescent="0.2">
      <c r="A80" s="19" t="s">
        <v>1209</v>
      </c>
      <c r="B80" s="20">
        <v>72</v>
      </c>
      <c r="C80" s="20">
        <v>17</v>
      </c>
      <c r="D80" s="20">
        <v>31</v>
      </c>
      <c r="E80" s="20">
        <v>15</v>
      </c>
      <c r="F80" s="20">
        <v>7</v>
      </c>
      <c r="G80" s="20">
        <v>2</v>
      </c>
      <c r="H80" s="20">
        <v>48</v>
      </c>
      <c r="I80" s="20">
        <v>22</v>
      </c>
    </row>
    <row r="81" spans="1:9" x14ac:dyDescent="0.2">
      <c r="A81" s="21" t="s">
        <v>126</v>
      </c>
      <c r="B81" s="30">
        <v>100</v>
      </c>
      <c r="C81" s="30">
        <v>23.611111000000001</v>
      </c>
      <c r="D81" s="30">
        <v>43.055556000000003</v>
      </c>
      <c r="E81" s="30">
        <v>20.833333</v>
      </c>
      <c r="F81" s="30">
        <v>9.7222220000000004</v>
      </c>
      <c r="G81" s="30">
        <v>2.7777780000000001</v>
      </c>
      <c r="H81" s="30">
        <v>66.666667000000004</v>
      </c>
      <c r="I81" s="30">
        <v>30.555555999999999</v>
      </c>
    </row>
    <row r="82" spans="1:9" x14ac:dyDescent="0.2">
      <c r="A82" s="19" t="s">
        <v>1210</v>
      </c>
      <c r="B82" s="20">
        <v>46</v>
      </c>
      <c r="C82" s="20">
        <v>12</v>
      </c>
      <c r="D82" s="20">
        <v>18</v>
      </c>
      <c r="E82" s="20">
        <v>12</v>
      </c>
      <c r="F82" s="20">
        <v>3</v>
      </c>
      <c r="G82" s="20">
        <v>1</v>
      </c>
      <c r="H82" s="20">
        <v>30</v>
      </c>
      <c r="I82" s="20">
        <v>15</v>
      </c>
    </row>
    <row r="83" spans="1:9" x14ac:dyDescent="0.2">
      <c r="A83" s="21" t="s">
        <v>126</v>
      </c>
      <c r="B83" s="30">
        <v>100</v>
      </c>
      <c r="C83" s="30">
        <v>26.086957000000002</v>
      </c>
      <c r="D83" s="30">
        <v>39.130434999999999</v>
      </c>
      <c r="E83" s="30">
        <v>26.086957000000002</v>
      </c>
      <c r="F83" s="30">
        <v>6.5217390000000002</v>
      </c>
      <c r="G83" s="30">
        <v>2.1739130000000002</v>
      </c>
      <c r="H83" s="30">
        <v>65.217391000000006</v>
      </c>
      <c r="I83" s="30">
        <v>32.608696000000002</v>
      </c>
    </row>
    <row r="84" spans="1:9" x14ac:dyDescent="0.2">
      <c r="A84" s="19" t="s">
        <v>1211</v>
      </c>
      <c r="B84" s="20">
        <v>8</v>
      </c>
      <c r="C84" s="20">
        <v>1</v>
      </c>
      <c r="D84" s="20">
        <v>6</v>
      </c>
      <c r="E84" s="20">
        <v>1</v>
      </c>
      <c r="F84" s="20">
        <v>0</v>
      </c>
      <c r="G84" s="20">
        <v>0</v>
      </c>
      <c r="H84" s="20">
        <v>7</v>
      </c>
      <c r="I84" s="20">
        <v>1</v>
      </c>
    </row>
    <row r="85" spans="1:9" x14ac:dyDescent="0.2">
      <c r="A85" s="21" t="s">
        <v>126</v>
      </c>
      <c r="B85" s="30">
        <v>100</v>
      </c>
      <c r="C85" s="30">
        <v>12.5</v>
      </c>
      <c r="D85" s="30">
        <v>75</v>
      </c>
      <c r="E85" s="30">
        <v>12.5</v>
      </c>
      <c r="F85" s="30">
        <v>0</v>
      </c>
      <c r="G85" s="30">
        <v>0</v>
      </c>
      <c r="H85" s="30">
        <v>87.5</v>
      </c>
      <c r="I85" s="30">
        <v>12.5</v>
      </c>
    </row>
    <row r="86" spans="1:9" x14ac:dyDescent="0.2">
      <c r="A86" s="19" t="s">
        <v>1212</v>
      </c>
      <c r="B86" s="20">
        <v>435</v>
      </c>
      <c r="C86" s="20">
        <v>156</v>
      </c>
      <c r="D86" s="20">
        <v>186</v>
      </c>
      <c r="E86" s="20">
        <v>77</v>
      </c>
      <c r="F86" s="20">
        <v>10</v>
      </c>
      <c r="G86" s="20">
        <v>6</v>
      </c>
      <c r="H86" s="20">
        <v>342</v>
      </c>
      <c r="I86" s="20">
        <v>87</v>
      </c>
    </row>
    <row r="87" spans="1:9" x14ac:dyDescent="0.2">
      <c r="A87" s="21" t="s">
        <v>126</v>
      </c>
      <c r="B87" s="30">
        <v>100</v>
      </c>
      <c r="C87" s="30">
        <v>35.862068999999998</v>
      </c>
      <c r="D87" s="30">
        <v>42.758620999999998</v>
      </c>
      <c r="E87" s="30">
        <v>17.701149000000001</v>
      </c>
      <c r="F87" s="30">
        <v>2.298851</v>
      </c>
      <c r="G87" s="30">
        <v>1.37931</v>
      </c>
      <c r="H87" s="30">
        <v>78.620689999999996</v>
      </c>
      <c r="I87" s="30">
        <v>20</v>
      </c>
    </row>
    <row r="88" spans="1:9" x14ac:dyDescent="0.2">
      <c r="A88" s="19" t="s">
        <v>1213</v>
      </c>
      <c r="B88" s="20">
        <v>356</v>
      </c>
      <c r="C88" s="20">
        <v>129</v>
      </c>
      <c r="D88" s="20">
        <v>143</v>
      </c>
      <c r="E88" s="20">
        <v>65</v>
      </c>
      <c r="F88" s="20">
        <v>13</v>
      </c>
      <c r="G88" s="20">
        <v>6</v>
      </c>
      <c r="H88" s="20">
        <v>272</v>
      </c>
      <c r="I88" s="20">
        <v>78</v>
      </c>
    </row>
    <row r="89" spans="1:9" x14ac:dyDescent="0.2">
      <c r="A89" s="21" t="s">
        <v>126</v>
      </c>
      <c r="B89" s="30">
        <v>100</v>
      </c>
      <c r="C89" s="30">
        <v>36.235954999999997</v>
      </c>
      <c r="D89" s="30">
        <v>40.168539000000003</v>
      </c>
      <c r="E89" s="30">
        <v>18.258427000000001</v>
      </c>
      <c r="F89" s="30">
        <v>3.6516850000000001</v>
      </c>
      <c r="G89" s="30">
        <v>1.6853929999999999</v>
      </c>
      <c r="H89" s="30">
        <v>76.404494</v>
      </c>
      <c r="I89" s="30">
        <v>21.910112000000002</v>
      </c>
    </row>
    <row r="90" spans="1:9" x14ac:dyDescent="0.2">
      <c r="A90" s="19" t="s">
        <v>1214</v>
      </c>
      <c r="B90" s="20">
        <v>917</v>
      </c>
      <c r="C90" s="20">
        <v>315</v>
      </c>
      <c r="D90" s="20">
        <v>384</v>
      </c>
      <c r="E90" s="20">
        <v>170</v>
      </c>
      <c r="F90" s="20">
        <v>33</v>
      </c>
      <c r="G90" s="20">
        <v>15</v>
      </c>
      <c r="H90" s="20">
        <v>699</v>
      </c>
      <c r="I90" s="20">
        <v>203</v>
      </c>
    </row>
    <row r="91" spans="1:9" x14ac:dyDescent="0.2">
      <c r="A91" s="21" t="s">
        <v>126</v>
      </c>
      <c r="B91" s="30">
        <v>100</v>
      </c>
      <c r="C91" s="30">
        <v>34.351145000000002</v>
      </c>
      <c r="D91" s="30">
        <v>41.875681999999998</v>
      </c>
      <c r="E91" s="30">
        <v>18.538713000000001</v>
      </c>
      <c r="F91" s="30">
        <v>3.5986910000000001</v>
      </c>
      <c r="G91" s="30">
        <v>1.635769</v>
      </c>
      <c r="H91" s="30">
        <v>76.226827</v>
      </c>
      <c r="I91" s="30">
        <v>22.137405000000001</v>
      </c>
    </row>
    <row r="92" spans="1:9" x14ac:dyDescent="0.2">
      <c r="A92" s="19" t="s">
        <v>1215</v>
      </c>
      <c r="B92" s="20">
        <v>482</v>
      </c>
      <c r="C92" s="20">
        <v>159</v>
      </c>
      <c r="D92" s="20">
        <v>198</v>
      </c>
      <c r="E92" s="20">
        <v>93</v>
      </c>
      <c r="F92" s="20">
        <v>23</v>
      </c>
      <c r="G92" s="20">
        <v>9</v>
      </c>
      <c r="H92" s="20">
        <v>357</v>
      </c>
      <c r="I92" s="20">
        <v>116</v>
      </c>
    </row>
    <row r="93" spans="1:9" x14ac:dyDescent="0.2">
      <c r="A93" s="21" t="s">
        <v>126</v>
      </c>
      <c r="B93" s="30">
        <v>100</v>
      </c>
      <c r="C93" s="30">
        <v>32.987552000000001</v>
      </c>
      <c r="D93" s="30">
        <v>41.078837999999998</v>
      </c>
      <c r="E93" s="30">
        <v>19.294606000000002</v>
      </c>
      <c r="F93" s="30">
        <v>4.7717840000000002</v>
      </c>
      <c r="G93" s="30">
        <v>1.8672200000000001</v>
      </c>
      <c r="H93" s="30">
        <v>74.066389999999998</v>
      </c>
      <c r="I93" s="30">
        <v>24.066389999999998</v>
      </c>
    </row>
    <row r="94" spans="1:9" x14ac:dyDescent="0.2">
      <c r="A94" s="19" t="s">
        <v>1216</v>
      </c>
      <c r="B94" s="20">
        <v>126</v>
      </c>
      <c r="C94" s="20">
        <v>30</v>
      </c>
      <c r="D94" s="20">
        <v>55</v>
      </c>
      <c r="E94" s="20">
        <v>28</v>
      </c>
      <c r="F94" s="20">
        <v>10</v>
      </c>
      <c r="G94" s="20">
        <v>3</v>
      </c>
      <c r="H94" s="20">
        <v>85</v>
      </c>
      <c r="I94" s="20">
        <v>38</v>
      </c>
    </row>
    <row r="95" spans="1:9" x14ac:dyDescent="0.2">
      <c r="A95" s="21" t="s">
        <v>126</v>
      </c>
      <c r="B95" s="30">
        <v>100</v>
      </c>
      <c r="C95" s="30">
        <v>23.809524</v>
      </c>
      <c r="D95" s="30">
        <v>43.650793999999998</v>
      </c>
      <c r="E95" s="30">
        <v>22.222221999999999</v>
      </c>
      <c r="F95" s="30">
        <v>7.9365079999999999</v>
      </c>
      <c r="G95" s="30">
        <v>2.3809520000000002</v>
      </c>
      <c r="H95" s="30">
        <v>67.460317000000003</v>
      </c>
      <c r="I95" s="30">
        <v>30.158729999999998</v>
      </c>
    </row>
    <row r="96" spans="1:9" x14ac:dyDescent="0.2">
      <c r="A96" s="18" t="s">
        <v>1219</v>
      </c>
      <c r="B96" s="18"/>
      <c r="C96" s="18"/>
      <c r="D96" s="18"/>
      <c r="E96" s="18"/>
      <c r="F96" s="18"/>
      <c r="G96" s="18"/>
      <c r="H96" s="18"/>
      <c r="I96" s="18"/>
    </row>
    <row r="97" spans="1:9" x14ac:dyDescent="0.2">
      <c r="A97" s="19" t="s">
        <v>130</v>
      </c>
      <c r="B97" s="20">
        <v>151</v>
      </c>
      <c r="C97" s="20">
        <v>31</v>
      </c>
      <c r="D97" s="20">
        <v>49</v>
      </c>
      <c r="E97" s="20">
        <v>51</v>
      </c>
      <c r="F97" s="20">
        <v>11</v>
      </c>
      <c r="G97" s="20">
        <v>9</v>
      </c>
      <c r="H97" s="20">
        <v>80</v>
      </c>
      <c r="I97" s="20">
        <v>62</v>
      </c>
    </row>
    <row r="98" spans="1:9" x14ac:dyDescent="0.2">
      <c r="A98" s="21" t="s">
        <v>126</v>
      </c>
      <c r="B98" s="30">
        <v>100</v>
      </c>
      <c r="C98" s="30">
        <v>20.529800999999999</v>
      </c>
      <c r="D98" s="30">
        <v>32.450330999999998</v>
      </c>
      <c r="E98" s="30">
        <v>33.774833999999998</v>
      </c>
      <c r="F98" s="30">
        <v>7.2847679999999997</v>
      </c>
      <c r="G98" s="30">
        <v>5.9602649999999997</v>
      </c>
      <c r="H98" s="30">
        <v>52.980131999999998</v>
      </c>
      <c r="I98" s="30">
        <v>41.059603000000003</v>
      </c>
    </row>
    <row r="99" spans="1:9" x14ac:dyDescent="0.2">
      <c r="A99" s="19" t="s">
        <v>131</v>
      </c>
      <c r="B99" s="20">
        <v>1446</v>
      </c>
      <c r="C99" s="20">
        <v>550</v>
      </c>
      <c r="D99" s="20">
        <v>610</v>
      </c>
      <c r="E99" s="20">
        <v>226</v>
      </c>
      <c r="F99" s="20">
        <v>34</v>
      </c>
      <c r="G99" s="20">
        <v>26</v>
      </c>
      <c r="H99" s="20">
        <v>1160</v>
      </c>
      <c r="I99" s="20">
        <v>260</v>
      </c>
    </row>
    <row r="100" spans="1:9" x14ac:dyDescent="0.2">
      <c r="A100" s="21" t="s">
        <v>126</v>
      </c>
      <c r="B100" s="30">
        <v>100</v>
      </c>
      <c r="C100" s="30">
        <v>38.035961</v>
      </c>
      <c r="D100" s="30">
        <v>42.185338999999999</v>
      </c>
      <c r="E100" s="30">
        <v>15.629322</v>
      </c>
      <c r="F100" s="30">
        <v>2.3513139999999999</v>
      </c>
      <c r="G100" s="30">
        <v>1.7980640000000001</v>
      </c>
      <c r="H100" s="30">
        <v>80.221299999999999</v>
      </c>
      <c r="I100" s="30">
        <v>17.980636000000001</v>
      </c>
    </row>
    <row r="101" spans="1:9" x14ac:dyDescent="0.2">
      <c r="A101" s="19" t="s">
        <v>392</v>
      </c>
      <c r="B101" s="20">
        <v>150</v>
      </c>
      <c r="C101" s="20">
        <v>25</v>
      </c>
      <c r="D101" s="20">
        <v>65</v>
      </c>
      <c r="E101" s="20">
        <v>43</v>
      </c>
      <c r="F101" s="20">
        <v>16</v>
      </c>
      <c r="G101" s="20">
        <v>1</v>
      </c>
      <c r="H101" s="20">
        <v>90</v>
      </c>
      <c r="I101" s="20">
        <v>59</v>
      </c>
    </row>
    <row r="102" spans="1:9" x14ac:dyDescent="0.2">
      <c r="A102" s="21" t="s">
        <v>126</v>
      </c>
      <c r="B102" s="30">
        <v>100</v>
      </c>
      <c r="C102" s="30">
        <v>16.666667</v>
      </c>
      <c r="D102" s="30">
        <v>43.333333000000003</v>
      </c>
      <c r="E102" s="30">
        <v>28.666667</v>
      </c>
      <c r="F102" s="30">
        <v>10.666667</v>
      </c>
      <c r="G102" s="30">
        <v>0.66666700000000001</v>
      </c>
      <c r="H102" s="30">
        <v>60</v>
      </c>
      <c r="I102" s="30">
        <v>39.333333000000003</v>
      </c>
    </row>
    <row r="103" spans="1:9" x14ac:dyDescent="0.2">
      <c r="A103" s="19" t="s">
        <v>132</v>
      </c>
      <c r="B103" s="20">
        <v>372</v>
      </c>
      <c r="C103" s="20">
        <v>100</v>
      </c>
      <c r="D103" s="20">
        <v>158</v>
      </c>
      <c r="E103" s="20">
        <v>81</v>
      </c>
      <c r="F103" s="20">
        <v>26</v>
      </c>
      <c r="G103" s="20">
        <v>7</v>
      </c>
      <c r="H103" s="20">
        <v>258</v>
      </c>
      <c r="I103" s="20">
        <v>107</v>
      </c>
    </row>
    <row r="104" spans="1:9" x14ac:dyDescent="0.2">
      <c r="A104" s="21" t="s">
        <v>126</v>
      </c>
      <c r="B104" s="30">
        <v>100</v>
      </c>
      <c r="C104" s="30">
        <v>26.881720000000001</v>
      </c>
      <c r="D104" s="30">
        <v>42.473117999999999</v>
      </c>
      <c r="E104" s="30">
        <v>21.774194000000001</v>
      </c>
      <c r="F104" s="30">
        <v>6.9892469999999998</v>
      </c>
      <c r="G104" s="30">
        <v>1.8817200000000001</v>
      </c>
      <c r="H104" s="30">
        <v>69.354838999999998</v>
      </c>
      <c r="I104" s="30">
        <v>28.763441</v>
      </c>
    </row>
    <row r="105" spans="1:9" x14ac:dyDescent="0.2">
      <c r="A105" s="19" t="s">
        <v>1220</v>
      </c>
      <c r="B105" s="20">
        <v>69</v>
      </c>
      <c r="C105" s="20">
        <v>21</v>
      </c>
      <c r="D105" s="20">
        <v>27</v>
      </c>
      <c r="E105" s="20">
        <v>17</v>
      </c>
      <c r="F105" s="20">
        <v>3</v>
      </c>
      <c r="G105" s="20">
        <v>1</v>
      </c>
      <c r="H105" s="20">
        <v>48</v>
      </c>
      <c r="I105" s="20">
        <v>20</v>
      </c>
    </row>
    <row r="106" spans="1:9" x14ac:dyDescent="0.2">
      <c r="A106" s="21" t="s">
        <v>126</v>
      </c>
      <c r="B106" s="30">
        <v>100</v>
      </c>
      <c r="C106" s="30">
        <v>30.434782999999999</v>
      </c>
      <c r="D106" s="30">
        <v>39.130434999999999</v>
      </c>
      <c r="E106" s="30">
        <v>24.637681000000001</v>
      </c>
      <c r="F106" s="30">
        <v>4.3478260000000004</v>
      </c>
      <c r="G106" s="30">
        <v>1.4492750000000001</v>
      </c>
      <c r="H106" s="30">
        <v>69.565217000000004</v>
      </c>
      <c r="I106" s="30">
        <v>28.985506999999998</v>
      </c>
    </row>
    <row r="107" spans="1:9" x14ac:dyDescent="0.2">
      <c r="A107" s="18" t="s">
        <v>133</v>
      </c>
      <c r="B107" s="17">
        <v>92</v>
      </c>
      <c r="C107" s="17">
        <v>12</v>
      </c>
      <c r="D107" s="17">
        <v>30</v>
      </c>
      <c r="E107" s="17">
        <v>37</v>
      </c>
      <c r="F107" s="17">
        <v>5</v>
      </c>
      <c r="G107" s="17">
        <v>8</v>
      </c>
      <c r="H107" s="17">
        <v>42</v>
      </c>
      <c r="I107" s="17">
        <v>42</v>
      </c>
    </row>
    <row r="108" spans="1:9" x14ac:dyDescent="0.2">
      <c r="A108" s="21" t="s">
        <v>126</v>
      </c>
      <c r="B108" s="30">
        <v>100</v>
      </c>
      <c r="C108" s="30">
        <v>13.043478</v>
      </c>
      <c r="D108" s="30">
        <v>32.608696000000002</v>
      </c>
      <c r="E108" s="30">
        <v>40.217390999999999</v>
      </c>
      <c r="F108" s="30">
        <v>5.4347830000000004</v>
      </c>
      <c r="G108" s="30">
        <v>8.6956520000000008</v>
      </c>
      <c r="H108" s="30">
        <v>45.652174000000002</v>
      </c>
      <c r="I108" s="30">
        <v>45.652174000000002</v>
      </c>
    </row>
    <row r="109" spans="1:9" x14ac:dyDescent="0.2">
      <c r="A109" s="19" t="s">
        <v>134</v>
      </c>
      <c r="B109" s="20">
        <v>813</v>
      </c>
      <c r="C109" s="20">
        <v>306</v>
      </c>
      <c r="D109" s="20">
        <v>348</v>
      </c>
      <c r="E109" s="20">
        <v>121</v>
      </c>
      <c r="F109" s="20">
        <v>22</v>
      </c>
      <c r="G109" s="20">
        <v>16</v>
      </c>
      <c r="H109" s="20">
        <v>654</v>
      </c>
      <c r="I109" s="20">
        <v>143</v>
      </c>
    </row>
    <row r="110" spans="1:9" x14ac:dyDescent="0.2">
      <c r="A110" s="21" t="s">
        <v>126</v>
      </c>
      <c r="B110" s="30">
        <v>100</v>
      </c>
      <c r="C110" s="30">
        <v>37.638376000000001</v>
      </c>
      <c r="D110" s="30">
        <v>42.804428000000001</v>
      </c>
      <c r="E110" s="30">
        <v>14.883149</v>
      </c>
      <c r="F110" s="30">
        <v>2.7060270000000002</v>
      </c>
      <c r="G110" s="30">
        <v>1.9680200000000001</v>
      </c>
      <c r="H110" s="30">
        <v>80.442803999999995</v>
      </c>
      <c r="I110" s="30">
        <v>17.589175999999998</v>
      </c>
    </row>
    <row r="111" spans="1:9" x14ac:dyDescent="0.2">
      <c r="A111" s="19" t="s">
        <v>393</v>
      </c>
      <c r="B111" s="20">
        <v>65</v>
      </c>
      <c r="C111" s="20">
        <v>7</v>
      </c>
      <c r="D111" s="20">
        <v>24</v>
      </c>
      <c r="E111" s="20">
        <v>23</v>
      </c>
      <c r="F111" s="20">
        <v>11</v>
      </c>
      <c r="G111" s="20">
        <v>0</v>
      </c>
      <c r="H111" s="20">
        <v>31</v>
      </c>
      <c r="I111" s="20">
        <v>34</v>
      </c>
    </row>
    <row r="112" spans="1:9" x14ac:dyDescent="0.2">
      <c r="A112" s="21" t="s">
        <v>126</v>
      </c>
      <c r="B112" s="30">
        <v>100</v>
      </c>
      <c r="C112" s="30">
        <v>10.769231</v>
      </c>
      <c r="D112" s="30">
        <v>36.923076999999999</v>
      </c>
      <c r="E112" s="30">
        <v>35.384614999999997</v>
      </c>
      <c r="F112" s="30">
        <v>16.923076999999999</v>
      </c>
      <c r="G112" s="30">
        <v>0</v>
      </c>
      <c r="H112" s="30">
        <v>47.692307999999997</v>
      </c>
      <c r="I112" s="30">
        <v>52.307692000000003</v>
      </c>
    </row>
    <row r="113" spans="1:9" x14ac:dyDescent="0.2">
      <c r="A113" s="19" t="s">
        <v>135</v>
      </c>
      <c r="B113" s="20">
        <v>83</v>
      </c>
      <c r="C113" s="20">
        <v>17</v>
      </c>
      <c r="D113" s="20">
        <v>34</v>
      </c>
      <c r="E113" s="20">
        <v>21</v>
      </c>
      <c r="F113" s="20">
        <v>8</v>
      </c>
      <c r="G113" s="20">
        <v>3</v>
      </c>
      <c r="H113" s="20">
        <v>51</v>
      </c>
      <c r="I113" s="20">
        <v>29</v>
      </c>
    </row>
    <row r="114" spans="1:9" x14ac:dyDescent="0.2">
      <c r="A114" s="21" t="s">
        <v>126</v>
      </c>
      <c r="B114" s="30">
        <v>100</v>
      </c>
      <c r="C114" s="30">
        <v>20.481928</v>
      </c>
      <c r="D114" s="30">
        <v>40.963855000000002</v>
      </c>
      <c r="E114" s="30">
        <v>25.301205</v>
      </c>
      <c r="F114" s="30">
        <v>9.6385539999999992</v>
      </c>
      <c r="G114" s="30">
        <v>3.6144579999999999</v>
      </c>
      <c r="H114" s="30">
        <v>61.445782999999999</v>
      </c>
      <c r="I114" s="30">
        <v>34.939759000000002</v>
      </c>
    </row>
    <row r="115" spans="1:9" x14ac:dyDescent="0.2">
      <c r="A115" s="19" t="s">
        <v>1221</v>
      </c>
      <c r="B115" s="20">
        <v>39</v>
      </c>
      <c r="C115" s="20">
        <v>11</v>
      </c>
      <c r="D115" s="20">
        <v>16</v>
      </c>
      <c r="E115" s="20">
        <v>9</v>
      </c>
      <c r="F115" s="20">
        <v>2</v>
      </c>
      <c r="G115" s="20">
        <v>1</v>
      </c>
      <c r="H115" s="20">
        <v>27</v>
      </c>
      <c r="I115" s="20">
        <v>11</v>
      </c>
    </row>
    <row r="116" spans="1:9" x14ac:dyDescent="0.2">
      <c r="A116" s="21" t="s">
        <v>126</v>
      </c>
      <c r="B116" s="30">
        <v>100</v>
      </c>
      <c r="C116" s="30">
        <v>28.205127999999998</v>
      </c>
      <c r="D116" s="30">
        <v>41.025641</v>
      </c>
      <c r="E116" s="30">
        <v>23.076923000000001</v>
      </c>
      <c r="F116" s="30">
        <v>5.1282050000000003</v>
      </c>
      <c r="G116" s="30">
        <v>2.5641029999999998</v>
      </c>
      <c r="H116" s="30">
        <v>69.230768999999995</v>
      </c>
      <c r="I116" s="30">
        <v>28.205127999999998</v>
      </c>
    </row>
    <row r="117" spans="1:9" x14ac:dyDescent="0.2">
      <c r="A117" s="18" t="s">
        <v>136</v>
      </c>
      <c r="B117" s="17">
        <v>59</v>
      </c>
      <c r="C117" s="17">
        <v>19</v>
      </c>
      <c r="D117" s="17">
        <v>19</v>
      </c>
      <c r="E117" s="17">
        <v>14</v>
      </c>
      <c r="F117" s="17">
        <v>6</v>
      </c>
      <c r="G117" s="17">
        <v>1</v>
      </c>
      <c r="H117" s="17">
        <v>38</v>
      </c>
      <c r="I117" s="17">
        <v>20</v>
      </c>
    </row>
    <row r="118" spans="1:9" x14ac:dyDescent="0.2">
      <c r="A118" s="21" t="s">
        <v>126</v>
      </c>
      <c r="B118" s="30">
        <v>100</v>
      </c>
      <c r="C118" s="30">
        <v>32.203389999999999</v>
      </c>
      <c r="D118" s="30">
        <v>32.203389999999999</v>
      </c>
      <c r="E118" s="30">
        <v>23.728814</v>
      </c>
      <c r="F118" s="30">
        <v>10.169492</v>
      </c>
      <c r="G118" s="30">
        <v>1.6949149999999999</v>
      </c>
      <c r="H118" s="30">
        <v>64.406779999999998</v>
      </c>
      <c r="I118" s="30">
        <v>33.898305000000001</v>
      </c>
    </row>
    <row r="119" spans="1:9" x14ac:dyDescent="0.2">
      <c r="A119" s="19" t="s">
        <v>134</v>
      </c>
      <c r="B119" s="20">
        <v>632</v>
      </c>
      <c r="C119" s="20">
        <v>244</v>
      </c>
      <c r="D119" s="20">
        <v>261</v>
      </c>
      <c r="E119" s="20">
        <v>105</v>
      </c>
      <c r="F119" s="20">
        <v>12</v>
      </c>
      <c r="G119" s="20">
        <v>10</v>
      </c>
      <c r="H119" s="20">
        <v>505</v>
      </c>
      <c r="I119" s="20">
        <v>117</v>
      </c>
    </row>
    <row r="120" spans="1:9" x14ac:dyDescent="0.2">
      <c r="A120" s="21" t="s">
        <v>126</v>
      </c>
      <c r="B120" s="30">
        <v>100</v>
      </c>
      <c r="C120" s="30">
        <v>38.607595000000003</v>
      </c>
      <c r="D120" s="30">
        <v>41.297468000000002</v>
      </c>
      <c r="E120" s="30">
        <v>16.613924000000001</v>
      </c>
      <c r="F120" s="30">
        <v>1.8987339999999999</v>
      </c>
      <c r="G120" s="30">
        <v>1.5822780000000001</v>
      </c>
      <c r="H120" s="30">
        <v>79.905062999999998</v>
      </c>
      <c r="I120" s="30">
        <v>18.512657999999998</v>
      </c>
    </row>
    <row r="121" spans="1:9" x14ac:dyDescent="0.2">
      <c r="A121" s="19" t="s">
        <v>393</v>
      </c>
      <c r="B121" s="20">
        <v>85</v>
      </c>
      <c r="C121" s="20">
        <v>18</v>
      </c>
      <c r="D121" s="20">
        <v>41</v>
      </c>
      <c r="E121" s="20">
        <v>20</v>
      </c>
      <c r="F121" s="20">
        <v>5</v>
      </c>
      <c r="G121" s="20">
        <v>1</v>
      </c>
      <c r="H121" s="20">
        <v>59</v>
      </c>
      <c r="I121" s="20">
        <v>25</v>
      </c>
    </row>
    <row r="122" spans="1:9" x14ac:dyDescent="0.2">
      <c r="A122" s="21" t="s">
        <v>126</v>
      </c>
      <c r="B122" s="30">
        <v>100</v>
      </c>
      <c r="C122" s="30">
        <v>21.176470999999999</v>
      </c>
      <c r="D122" s="30">
        <v>48.235294000000003</v>
      </c>
      <c r="E122" s="30">
        <v>23.529412000000001</v>
      </c>
      <c r="F122" s="30">
        <v>5.8823530000000002</v>
      </c>
      <c r="G122" s="30">
        <v>1.176471</v>
      </c>
      <c r="H122" s="30">
        <v>69.411765000000003</v>
      </c>
      <c r="I122" s="30">
        <v>29.411764999999999</v>
      </c>
    </row>
    <row r="123" spans="1:9" x14ac:dyDescent="0.2">
      <c r="A123" s="19" t="s">
        <v>135</v>
      </c>
      <c r="B123" s="20">
        <v>289</v>
      </c>
      <c r="C123" s="20">
        <v>83</v>
      </c>
      <c r="D123" s="20">
        <v>124</v>
      </c>
      <c r="E123" s="20">
        <v>60</v>
      </c>
      <c r="F123" s="20">
        <v>18</v>
      </c>
      <c r="G123" s="20">
        <v>4</v>
      </c>
      <c r="H123" s="20">
        <v>207</v>
      </c>
      <c r="I123" s="20">
        <v>78</v>
      </c>
    </row>
    <row r="124" spans="1:9" x14ac:dyDescent="0.2">
      <c r="A124" s="21" t="s">
        <v>126</v>
      </c>
      <c r="B124" s="30">
        <v>100</v>
      </c>
      <c r="C124" s="30">
        <v>28.719722999999998</v>
      </c>
      <c r="D124" s="30">
        <v>42.906573999999999</v>
      </c>
      <c r="E124" s="30">
        <v>20.761246</v>
      </c>
      <c r="F124" s="30">
        <v>6.2283739999999996</v>
      </c>
      <c r="G124" s="30">
        <v>1.384083</v>
      </c>
      <c r="H124" s="30">
        <v>71.626298000000006</v>
      </c>
      <c r="I124" s="30">
        <v>26.989619000000001</v>
      </c>
    </row>
    <row r="125" spans="1:9" x14ac:dyDescent="0.2">
      <c r="A125" s="19" t="s">
        <v>1221</v>
      </c>
      <c r="B125" s="20">
        <v>30</v>
      </c>
      <c r="C125" s="20">
        <v>10</v>
      </c>
      <c r="D125" s="20">
        <v>11</v>
      </c>
      <c r="E125" s="20">
        <v>8</v>
      </c>
      <c r="F125" s="20">
        <v>1</v>
      </c>
      <c r="G125" s="20">
        <v>0</v>
      </c>
      <c r="H125" s="20">
        <v>21</v>
      </c>
      <c r="I125" s="20">
        <v>9</v>
      </c>
    </row>
    <row r="126" spans="1:9" x14ac:dyDescent="0.2">
      <c r="A126" s="21" t="s">
        <v>126</v>
      </c>
      <c r="B126" s="30">
        <v>100</v>
      </c>
      <c r="C126" s="30">
        <v>33.333333000000003</v>
      </c>
      <c r="D126" s="30">
        <v>36.666666999999997</v>
      </c>
      <c r="E126" s="30">
        <v>26.666667</v>
      </c>
      <c r="F126" s="30">
        <v>3.3333330000000001</v>
      </c>
      <c r="G126" s="30">
        <v>0</v>
      </c>
      <c r="H126" s="30">
        <v>70</v>
      </c>
      <c r="I126" s="30">
        <v>30</v>
      </c>
    </row>
    <row r="127" spans="1:9" x14ac:dyDescent="0.2">
      <c r="A127" s="18" t="s">
        <v>1222</v>
      </c>
      <c r="B127" s="18"/>
      <c r="C127" s="18"/>
      <c r="D127" s="18"/>
      <c r="E127" s="18"/>
      <c r="F127" s="18"/>
      <c r="G127" s="18"/>
      <c r="H127" s="18"/>
      <c r="I127" s="18"/>
    </row>
    <row r="128" spans="1:9" x14ac:dyDescent="0.2">
      <c r="A128" s="19" t="s">
        <v>1223</v>
      </c>
      <c r="B128" s="20">
        <v>366</v>
      </c>
      <c r="C128" s="20">
        <v>77</v>
      </c>
      <c r="D128" s="20">
        <v>148</v>
      </c>
      <c r="E128" s="20">
        <v>99</v>
      </c>
      <c r="F128" s="20">
        <v>30</v>
      </c>
      <c r="G128" s="20">
        <v>12</v>
      </c>
      <c r="H128" s="20">
        <v>225</v>
      </c>
      <c r="I128" s="20">
        <v>129</v>
      </c>
    </row>
    <row r="129" spans="1:9" x14ac:dyDescent="0.2">
      <c r="A129" s="21" t="s">
        <v>126</v>
      </c>
      <c r="B129" s="30">
        <v>100</v>
      </c>
      <c r="C129" s="30">
        <v>21.038250999999999</v>
      </c>
      <c r="D129" s="30">
        <v>40.437157999999997</v>
      </c>
      <c r="E129" s="30">
        <v>27.04918</v>
      </c>
      <c r="F129" s="30">
        <v>8.1967210000000001</v>
      </c>
      <c r="G129" s="30">
        <v>3.278689</v>
      </c>
      <c r="H129" s="30">
        <v>61.475409999999997</v>
      </c>
      <c r="I129" s="30">
        <v>35.245902000000001</v>
      </c>
    </row>
    <row r="130" spans="1:9" x14ac:dyDescent="0.2">
      <c r="A130" s="19" t="s">
        <v>1224</v>
      </c>
      <c r="B130" s="20">
        <v>1212</v>
      </c>
      <c r="C130" s="20">
        <v>477</v>
      </c>
      <c r="D130" s="20">
        <v>499</v>
      </c>
      <c r="E130" s="20">
        <v>186</v>
      </c>
      <c r="F130" s="20">
        <v>27</v>
      </c>
      <c r="G130" s="20">
        <v>23</v>
      </c>
      <c r="H130" s="20">
        <v>976</v>
      </c>
      <c r="I130" s="20">
        <v>213</v>
      </c>
    </row>
    <row r="131" spans="1:9" x14ac:dyDescent="0.2">
      <c r="A131" s="21" t="s">
        <v>126</v>
      </c>
      <c r="B131" s="30">
        <v>100</v>
      </c>
      <c r="C131" s="30">
        <v>39.356436000000002</v>
      </c>
      <c r="D131" s="30">
        <v>41.171616999999998</v>
      </c>
      <c r="E131" s="30">
        <v>15.346534999999999</v>
      </c>
      <c r="F131" s="30">
        <v>2.2277230000000001</v>
      </c>
      <c r="G131" s="30">
        <v>1.8976900000000001</v>
      </c>
      <c r="H131" s="30">
        <v>80.528053</v>
      </c>
      <c r="I131" s="30">
        <v>17.574256999999999</v>
      </c>
    </row>
    <row r="132" spans="1:9" x14ac:dyDescent="0.2">
      <c r="A132" s="19" t="s">
        <v>137</v>
      </c>
      <c r="B132" s="20">
        <v>112</v>
      </c>
      <c r="C132" s="20">
        <v>30</v>
      </c>
      <c r="D132" s="20">
        <v>53</v>
      </c>
      <c r="E132" s="20">
        <v>21</v>
      </c>
      <c r="F132" s="20">
        <v>5</v>
      </c>
      <c r="G132" s="20">
        <v>3</v>
      </c>
      <c r="H132" s="20">
        <v>83</v>
      </c>
      <c r="I132" s="20">
        <v>26</v>
      </c>
    </row>
    <row r="133" spans="1:9" x14ac:dyDescent="0.2">
      <c r="A133" s="21" t="s">
        <v>126</v>
      </c>
      <c r="B133" s="30">
        <v>100</v>
      </c>
      <c r="C133" s="30">
        <v>26.785713999999999</v>
      </c>
      <c r="D133" s="30">
        <v>47.321429000000002</v>
      </c>
      <c r="E133" s="30">
        <v>18.75</v>
      </c>
      <c r="F133" s="30">
        <v>4.4642860000000004</v>
      </c>
      <c r="G133" s="30">
        <v>2.6785709999999998</v>
      </c>
      <c r="H133" s="30">
        <v>74.107142999999994</v>
      </c>
      <c r="I133" s="30">
        <v>23.214286000000001</v>
      </c>
    </row>
    <row r="134" spans="1:9" x14ac:dyDescent="0.2">
      <c r="A134" s="19" t="s">
        <v>138</v>
      </c>
      <c r="B134" s="20">
        <v>673</v>
      </c>
      <c r="C134" s="20">
        <v>209</v>
      </c>
      <c r="D134" s="20">
        <v>300</v>
      </c>
      <c r="E134" s="20">
        <v>122</v>
      </c>
      <c r="F134" s="20">
        <v>33</v>
      </c>
      <c r="G134" s="20">
        <v>9</v>
      </c>
      <c r="H134" s="20">
        <v>509</v>
      </c>
      <c r="I134" s="20">
        <v>155</v>
      </c>
    </row>
    <row r="135" spans="1:9" x14ac:dyDescent="0.2">
      <c r="A135" s="21" t="s">
        <v>126</v>
      </c>
      <c r="B135" s="30">
        <v>100</v>
      </c>
      <c r="C135" s="30">
        <v>31.054977999999998</v>
      </c>
      <c r="D135" s="30">
        <v>44.576523000000002</v>
      </c>
      <c r="E135" s="30">
        <v>18.127786</v>
      </c>
      <c r="F135" s="30">
        <v>4.9034180000000003</v>
      </c>
      <c r="G135" s="30">
        <v>1.337296</v>
      </c>
      <c r="H135" s="30">
        <v>75.631501</v>
      </c>
      <c r="I135" s="30">
        <v>23.031203999999999</v>
      </c>
    </row>
    <row r="136" spans="1:9" x14ac:dyDescent="0.2">
      <c r="A136" s="19" t="s">
        <v>1225</v>
      </c>
      <c r="B136" s="20">
        <v>75</v>
      </c>
      <c r="C136" s="20">
        <v>22</v>
      </c>
      <c r="D136" s="20">
        <v>28</v>
      </c>
      <c r="E136" s="20">
        <v>21</v>
      </c>
      <c r="F136" s="20">
        <v>2</v>
      </c>
      <c r="G136" s="20">
        <v>2</v>
      </c>
      <c r="H136" s="20">
        <v>50</v>
      </c>
      <c r="I136" s="20">
        <v>23</v>
      </c>
    </row>
    <row r="137" spans="1:9" x14ac:dyDescent="0.2">
      <c r="A137" s="21" t="s">
        <v>126</v>
      </c>
      <c r="B137" s="30">
        <v>100</v>
      </c>
      <c r="C137" s="30">
        <v>29.333333</v>
      </c>
      <c r="D137" s="30">
        <v>37.333333000000003</v>
      </c>
      <c r="E137" s="30">
        <v>28</v>
      </c>
      <c r="F137" s="30">
        <v>2.6666669999999999</v>
      </c>
      <c r="G137" s="30">
        <v>2.6666669999999999</v>
      </c>
      <c r="H137" s="30">
        <v>66.666667000000004</v>
      </c>
      <c r="I137" s="30">
        <v>30.666667</v>
      </c>
    </row>
    <row r="138" spans="1:9" x14ac:dyDescent="0.2">
      <c r="A138" s="19" t="s">
        <v>1195</v>
      </c>
      <c r="B138" s="20">
        <v>178</v>
      </c>
      <c r="C138" s="20">
        <v>56</v>
      </c>
      <c r="D138" s="20">
        <v>78</v>
      </c>
      <c r="E138" s="20">
        <v>36</v>
      </c>
      <c r="F138" s="20">
        <v>6</v>
      </c>
      <c r="G138" s="20">
        <v>2</v>
      </c>
      <c r="H138" s="20">
        <v>134</v>
      </c>
      <c r="I138" s="20">
        <v>42</v>
      </c>
    </row>
    <row r="139" spans="1:9" x14ac:dyDescent="0.2">
      <c r="A139" s="21" t="s">
        <v>126</v>
      </c>
      <c r="B139" s="30">
        <v>100</v>
      </c>
      <c r="C139" s="30">
        <v>31.460674000000001</v>
      </c>
      <c r="D139" s="30">
        <v>43.820225000000001</v>
      </c>
      <c r="E139" s="30">
        <v>20.224719</v>
      </c>
      <c r="F139" s="30">
        <v>3.370787</v>
      </c>
      <c r="G139" s="30">
        <v>1.123596</v>
      </c>
      <c r="H139" s="30">
        <v>75.280899000000005</v>
      </c>
      <c r="I139" s="30">
        <v>23.595506</v>
      </c>
    </row>
    <row r="140" spans="1:9" x14ac:dyDescent="0.2">
      <c r="A140" s="19" t="s">
        <v>1441</v>
      </c>
      <c r="B140" s="20">
        <v>1644</v>
      </c>
      <c r="C140" s="20">
        <v>594</v>
      </c>
      <c r="D140" s="20">
        <v>683</v>
      </c>
      <c r="E140" s="20">
        <v>283</v>
      </c>
      <c r="F140" s="20">
        <v>54</v>
      </c>
      <c r="G140" s="20">
        <v>30</v>
      </c>
      <c r="H140" s="20">
        <v>1277</v>
      </c>
      <c r="I140" s="20">
        <v>337</v>
      </c>
    </row>
    <row r="141" spans="1:9" x14ac:dyDescent="0.2">
      <c r="A141" s="21" t="s">
        <v>126</v>
      </c>
      <c r="B141" s="30">
        <v>100</v>
      </c>
      <c r="C141" s="30">
        <v>36.131386999999997</v>
      </c>
      <c r="D141" s="30">
        <v>41.545012</v>
      </c>
      <c r="E141" s="30">
        <v>17.214112</v>
      </c>
      <c r="F141" s="30">
        <v>3.284672</v>
      </c>
      <c r="G141" s="30">
        <v>1.8248180000000001</v>
      </c>
      <c r="H141" s="30">
        <v>77.676399000000004</v>
      </c>
      <c r="I141" s="30">
        <v>20.498783</v>
      </c>
    </row>
    <row r="142" spans="1:9" x14ac:dyDescent="0.2">
      <c r="A142" s="18" t="s">
        <v>1226</v>
      </c>
      <c r="B142" s="18"/>
      <c r="C142" s="18"/>
      <c r="D142" s="18"/>
      <c r="E142" s="18"/>
      <c r="F142" s="18"/>
      <c r="G142" s="18"/>
      <c r="H142" s="18"/>
      <c r="I142" s="18"/>
    </row>
    <row r="143" spans="1:9" x14ac:dyDescent="0.2">
      <c r="A143" s="21" t="s">
        <v>1227</v>
      </c>
      <c r="B143" s="34">
        <v>366</v>
      </c>
      <c r="C143" s="34">
        <v>77</v>
      </c>
      <c r="D143" s="34">
        <v>148</v>
      </c>
      <c r="E143" s="34">
        <v>99</v>
      </c>
      <c r="F143" s="34">
        <v>30</v>
      </c>
      <c r="G143" s="34">
        <v>12</v>
      </c>
      <c r="H143" s="34">
        <v>225</v>
      </c>
      <c r="I143" s="34">
        <v>129</v>
      </c>
    </row>
    <row r="144" spans="1:9" x14ac:dyDescent="0.2">
      <c r="A144" s="21" t="s">
        <v>126</v>
      </c>
      <c r="B144" s="30">
        <v>100</v>
      </c>
      <c r="C144" s="30">
        <v>21.038250999999999</v>
      </c>
      <c r="D144" s="30">
        <v>40.437157999999997</v>
      </c>
      <c r="E144" s="30">
        <v>27.04918</v>
      </c>
      <c r="F144" s="30">
        <v>8.1967210000000001</v>
      </c>
      <c r="G144" s="30">
        <v>3.278689</v>
      </c>
      <c r="H144" s="30">
        <v>61.475409999999997</v>
      </c>
      <c r="I144" s="30">
        <v>35.245902000000001</v>
      </c>
    </row>
    <row r="145" spans="1:9" x14ac:dyDescent="0.2">
      <c r="A145" s="21" t="s">
        <v>1228</v>
      </c>
      <c r="B145" s="34">
        <v>954</v>
      </c>
      <c r="C145" s="34">
        <v>369</v>
      </c>
      <c r="D145" s="34">
        <v>379</v>
      </c>
      <c r="E145" s="34">
        <v>160</v>
      </c>
      <c r="F145" s="34">
        <v>28</v>
      </c>
      <c r="G145" s="34">
        <v>18</v>
      </c>
      <c r="H145" s="34">
        <v>748</v>
      </c>
      <c r="I145" s="34">
        <v>188</v>
      </c>
    </row>
    <row r="146" spans="1:9" x14ac:dyDescent="0.2">
      <c r="A146" s="21" t="s">
        <v>126</v>
      </c>
      <c r="B146" s="30">
        <v>100</v>
      </c>
      <c r="C146" s="30">
        <v>38.679245000000002</v>
      </c>
      <c r="D146" s="30">
        <v>39.727463</v>
      </c>
      <c r="E146" s="30">
        <v>16.771488000000002</v>
      </c>
      <c r="F146" s="30">
        <v>2.9350100000000001</v>
      </c>
      <c r="G146" s="30">
        <v>1.886792</v>
      </c>
      <c r="H146" s="30">
        <v>78.406709000000006</v>
      </c>
      <c r="I146" s="30">
        <v>19.706499000000001</v>
      </c>
    </row>
    <row r="147" spans="1:9" x14ac:dyDescent="0.2">
      <c r="A147" s="19" t="s">
        <v>1229</v>
      </c>
      <c r="B147" s="20">
        <v>345</v>
      </c>
      <c r="C147" s="20">
        <v>109</v>
      </c>
      <c r="D147" s="20">
        <v>144</v>
      </c>
      <c r="E147" s="20">
        <v>69</v>
      </c>
      <c r="F147" s="20">
        <v>18</v>
      </c>
      <c r="G147" s="20">
        <v>5</v>
      </c>
      <c r="H147" s="20">
        <v>253</v>
      </c>
      <c r="I147" s="20">
        <v>87</v>
      </c>
    </row>
    <row r="148" spans="1:9" x14ac:dyDescent="0.2">
      <c r="A148" s="21" t="s">
        <v>126</v>
      </c>
      <c r="B148" s="30">
        <v>100</v>
      </c>
      <c r="C148" s="30">
        <v>31.594203</v>
      </c>
      <c r="D148" s="30">
        <v>41.739130000000003</v>
      </c>
      <c r="E148" s="30">
        <v>20</v>
      </c>
      <c r="F148" s="30">
        <v>5.2173910000000001</v>
      </c>
      <c r="G148" s="30">
        <v>1.4492750000000001</v>
      </c>
      <c r="H148" s="30">
        <v>73.333332999999996</v>
      </c>
      <c r="I148" s="30">
        <v>25.217390999999999</v>
      </c>
    </row>
    <row r="149" spans="1:9" x14ac:dyDescent="0.2">
      <c r="A149" s="19" t="s">
        <v>1230</v>
      </c>
      <c r="B149" s="20">
        <v>141</v>
      </c>
      <c r="C149" s="20">
        <v>41</v>
      </c>
      <c r="D149" s="20">
        <v>71</v>
      </c>
      <c r="E149" s="20">
        <v>22</v>
      </c>
      <c r="F149" s="20">
        <v>3</v>
      </c>
      <c r="G149" s="20">
        <v>4</v>
      </c>
      <c r="H149" s="20">
        <v>112</v>
      </c>
      <c r="I149" s="20">
        <v>25</v>
      </c>
    </row>
    <row r="150" spans="1:9" x14ac:dyDescent="0.2">
      <c r="A150" s="21" t="s">
        <v>126</v>
      </c>
      <c r="B150" s="30">
        <v>100</v>
      </c>
      <c r="C150" s="30">
        <v>29.078014</v>
      </c>
      <c r="D150" s="30">
        <v>50.354610000000001</v>
      </c>
      <c r="E150" s="30">
        <v>15.602836999999999</v>
      </c>
      <c r="F150" s="30">
        <v>2.1276600000000001</v>
      </c>
      <c r="G150" s="30">
        <v>2.8368790000000002</v>
      </c>
      <c r="H150" s="30">
        <v>79.432624000000004</v>
      </c>
      <c r="I150" s="30">
        <v>17.730495999999999</v>
      </c>
    </row>
    <row r="151" spans="1:9" x14ac:dyDescent="0.2">
      <c r="A151" s="19" t="s">
        <v>1231</v>
      </c>
      <c r="B151" s="20">
        <v>56</v>
      </c>
      <c r="C151" s="20">
        <v>17</v>
      </c>
      <c r="D151" s="20">
        <v>24</v>
      </c>
      <c r="E151" s="20">
        <v>12</v>
      </c>
      <c r="F151" s="20">
        <v>2</v>
      </c>
      <c r="G151" s="20">
        <v>1</v>
      </c>
      <c r="H151" s="20">
        <v>41</v>
      </c>
      <c r="I151" s="20">
        <v>14</v>
      </c>
    </row>
    <row r="152" spans="1:9" x14ac:dyDescent="0.2">
      <c r="A152" s="21" t="s">
        <v>126</v>
      </c>
      <c r="B152" s="30">
        <v>100</v>
      </c>
      <c r="C152" s="30">
        <v>30.357143000000001</v>
      </c>
      <c r="D152" s="30">
        <v>42.857143000000001</v>
      </c>
      <c r="E152" s="30">
        <v>21.428571000000002</v>
      </c>
      <c r="F152" s="30">
        <v>3.5714290000000002</v>
      </c>
      <c r="G152" s="30">
        <v>1.785714</v>
      </c>
      <c r="H152" s="30">
        <v>73.214286000000001</v>
      </c>
      <c r="I152" s="30">
        <v>25</v>
      </c>
    </row>
    <row r="153" spans="1:9" x14ac:dyDescent="0.2">
      <c r="A153" s="19" t="s">
        <v>1232</v>
      </c>
      <c r="B153" s="20">
        <v>48</v>
      </c>
      <c r="C153" s="20">
        <v>23</v>
      </c>
      <c r="D153" s="20">
        <v>23</v>
      </c>
      <c r="E153" s="20">
        <v>2</v>
      </c>
      <c r="F153" s="20">
        <v>0</v>
      </c>
      <c r="G153" s="20">
        <v>0</v>
      </c>
      <c r="H153" s="20">
        <v>46</v>
      </c>
      <c r="I153" s="20">
        <v>2</v>
      </c>
    </row>
    <row r="154" spans="1:9" x14ac:dyDescent="0.2">
      <c r="A154" s="21" t="s">
        <v>126</v>
      </c>
      <c r="B154" s="30">
        <v>100</v>
      </c>
      <c r="C154" s="30">
        <v>47.916666999999997</v>
      </c>
      <c r="D154" s="30">
        <v>47.916666999999997</v>
      </c>
      <c r="E154" s="30">
        <v>4.1666670000000003</v>
      </c>
      <c r="F154" s="30">
        <v>0</v>
      </c>
      <c r="G154" s="30">
        <v>0</v>
      </c>
      <c r="H154" s="30">
        <v>95.833332999999996</v>
      </c>
      <c r="I154" s="30">
        <v>4.1666670000000003</v>
      </c>
    </row>
    <row r="155" spans="1:9" x14ac:dyDescent="0.2">
      <c r="A155" s="19" t="s">
        <v>1233</v>
      </c>
      <c r="B155" s="20">
        <v>20</v>
      </c>
      <c r="C155" s="20">
        <v>9</v>
      </c>
      <c r="D155" s="20">
        <v>9</v>
      </c>
      <c r="E155" s="20">
        <v>2</v>
      </c>
      <c r="F155" s="20">
        <v>0</v>
      </c>
      <c r="G155" s="20">
        <v>0</v>
      </c>
      <c r="H155" s="20">
        <v>18</v>
      </c>
      <c r="I155" s="20">
        <v>2</v>
      </c>
    </row>
    <row r="156" spans="1:9" x14ac:dyDescent="0.2">
      <c r="A156" s="21" t="s">
        <v>126</v>
      </c>
      <c r="B156" s="30">
        <v>100</v>
      </c>
      <c r="C156" s="30">
        <v>45</v>
      </c>
      <c r="D156" s="30">
        <v>45</v>
      </c>
      <c r="E156" s="30">
        <v>10</v>
      </c>
      <c r="F156" s="30">
        <v>0</v>
      </c>
      <c r="G156" s="30">
        <v>0</v>
      </c>
      <c r="H156" s="30">
        <v>90</v>
      </c>
      <c r="I156" s="30">
        <v>10</v>
      </c>
    </row>
    <row r="157" spans="1:9" x14ac:dyDescent="0.2">
      <c r="A157" s="19" t="s">
        <v>1234</v>
      </c>
      <c r="B157" s="20">
        <v>4</v>
      </c>
      <c r="C157" s="20">
        <v>1</v>
      </c>
      <c r="D157" s="20">
        <v>2</v>
      </c>
      <c r="E157" s="20">
        <v>1</v>
      </c>
      <c r="F157" s="20">
        <v>0</v>
      </c>
      <c r="G157" s="20">
        <v>0</v>
      </c>
      <c r="H157" s="20">
        <v>3</v>
      </c>
      <c r="I157" s="20">
        <v>1</v>
      </c>
    </row>
    <row r="158" spans="1:9" x14ac:dyDescent="0.2">
      <c r="A158" s="21" t="s">
        <v>126</v>
      </c>
      <c r="B158" s="30">
        <v>100</v>
      </c>
      <c r="C158" s="30">
        <v>25</v>
      </c>
      <c r="D158" s="30">
        <v>50</v>
      </c>
      <c r="E158" s="30">
        <v>25</v>
      </c>
      <c r="F158" s="30">
        <v>0</v>
      </c>
      <c r="G158" s="30">
        <v>0</v>
      </c>
      <c r="H158" s="30">
        <v>75</v>
      </c>
      <c r="I158" s="30">
        <v>25</v>
      </c>
    </row>
    <row r="159" spans="1:9" x14ac:dyDescent="0.2">
      <c r="A159" s="19" t="s">
        <v>1235</v>
      </c>
      <c r="B159" s="20">
        <v>2</v>
      </c>
      <c r="C159" s="20">
        <v>1</v>
      </c>
      <c r="D159" s="20">
        <v>0</v>
      </c>
      <c r="E159" s="20">
        <v>1</v>
      </c>
      <c r="F159" s="20">
        <v>0</v>
      </c>
      <c r="G159" s="20">
        <v>0</v>
      </c>
      <c r="H159" s="20">
        <v>1</v>
      </c>
      <c r="I159" s="20">
        <v>1</v>
      </c>
    </row>
    <row r="160" spans="1:9" x14ac:dyDescent="0.2">
      <c r="A160" s="21" t="s">
        <v>126</v>
      </c>
      <c r="B160" s="30">
        <v>100</v>
      </c>
      <c r="C160" s="30">
        <v>50</v>
      </c>
      <c r="D160" s="30">
        <v>0</v>
      </c>
      <c r="E160" s="30">
        <v>50</v>
      </c>
      <c r="F160" s="30">
        <v>0</v>
      </c>
      <c r="G160" s="30">
        <v>0</v>
      </c>
      <c r="H160" s="30">
        <v>50</v>
      </c>
      <c r="I160" s="30">
        <v>50</v>
      </c>
    </row>
    <row r="161" spans="1:9" x14ac:dyDescent="0.2">
      <c r="A161" s="19" t="s">
        <v>1236</v>
      </c>
      <c r="B161" s="20">
        <v>2</v>
      </c>
      <c r="C161" s="20">
        <v>1</v>
      </c>
      <c r="D161" s="20">
        <v>0</v>
      </c>
      <c r="E161" s="20">
        <v>1</v>
      </c>
      <c r="F161" s="20">
        <v>0</v>
      </c>
      <c r="G161" s="20">
        <v>0</v>
      </c>
      <c r="H161" s="20">
        <v>1</v>
      </c>
      <c r="I161" s="20">
        <v>1</v>
      </c>
    </row>
    <row r="162" spans="1:9" x14ac:dyDescent="0.2">
      <c r="A162" s="21" t="s">
        <v>126</v>
      </c>
      <c r="B162" s="30">
        <v>100</v>
      </c>
      <c r="C162" s="30">
        <v>50</v>
      </c>
      <c r="D162" s="30">
        <v>0</v>
      </c>
      <c r="E162" s="30">
        <v>50</v>
      </c>
      <c r="F162" s="30">
        <v>0</v>
      </c>
      <c r="G162" s="30">
        <v>0</v>
      </c>
      <c r="H162" s="30">
        <v>50</v>
      </c>
      <c r="I162" s="30">
        <v>50</v>
      </c>
    </row>
    <row r="163" spans="1:9" x14ac:dyDescent="0.2">
      <c r="A163" s="19" t="s">
        <v>1195</v>
      </c>
      <c r="B163" s="20">
        <v>250</v>
      </c>
      <c r="C163" s="20">
        <v>79</v>
      </c>
      <c r="D163" s="20">
        <v>109</v>
      </c>
      <c r="E163" s="20">
        <v>49</v>
      </c>
      <c r="F163" s="20">
        <v>9</v>
      </c>
      <c r="G163" s="20">
        <v>4</v>
      </c>
      <c r="H163" s="20">
        <v>188</v>
      </c>
      <c r="I163" s="20">
        <v>58</v>
      </c>
    </row>
    <row r="164" spans="1:9" x14ac:dyDescent="0.2">
      <c r="A164" s="21" t="s">
        <v>126</v>
      </c>
      <c r="B164" s="30">
        <v>100</v>
      </c>
      <c r="C164" s="30">
        <v>31.6</v>
      </c>
      <c r="D164" s="30">
        <v>43.6</v>
      </c>
      <c r="E164" s="30">
        <v>19.600000000000001</v>
      </c>
      <c r="F164" s="30">
        <v>3.6</v>
      </c>
      <c r="G164" s="30">
        <v>1.6</v>
      </c>
      <c r="H164" s="30">
        <v>75.2</v>
      </c>
      <c r="I164" s="30">
        <v>23.2</v>
      </c>
    </row>
    <row r="165" spans="1:9" x14ac:dyDescent="0.2">
      <c r="A165" s="18" t="s">
        <v>1237</v>
      </c>
      <c r="B165" s="18"/>
      <c r="C165" s="18"/>
      <c r="D165" s="18"/>
      <c r="E165" s="18"/>
      <c r="F165" s="18"/>
      <c r="G165" s="18"/>
      <c r="H165" s="18"/>
      <c r="I165" s="18"/>
    </row>
    <row r="166" spans="1:9" x14ac:dyDescent="0.2">
      <c r="A166" s="19" t="s">
        <v>1238</v>
      </c>
      <c r="B166" s="20">
        <v>1712</v>
      </c>
      <c r="C166" s="20">
        <v>611</v>
      </c>
      <c r="D166" s="20">
        <v>717</v>
      </c>
      <c r="E166" s="20">
        <v>293</v>
      </c>
      <c r="F166" s="20">
        <v>60</v>
      </c>
      <c r="G166" s="20">
        <v>31</v>
      </c>
      <c r="H166" s="20">
        <v>1328</v>
      </c>
      <c r="I166" s="20">
        <v>353</v>
      </c>
    </row>
    <row r="167" spans="1:9" x14ac:dyDescent="0.2">
      <c r="A167" s="21" t="s">
        <v>126</v>
      </c>
      <c r="B167" s="30">
        <v>100</v>
      </c>
      <c r="C167" s="30">
        <v>35.689252000000003</v>
      </c>
      <c r="D167" s="30">
        <v>41.880840999999997</v>
      </c>
      <c r="E167" s="30">
        <v>17.114485999999999</v>
      </c>
      <c r="F167" s="30">
        <v>3.5046729999999999</v>
      </c>
      <c r="G167" s="30">
        <v>1.810748</v>
      </c>
      <c r="H167" s="30">
        <v>77.570093</v>
      </c>
      <c r="I167" s="30">
        <v>20.619159</v>
      </c>
    </row>
    <row r="168" spans="1:9" x14ac:dyDescent="0.2">
      <c r="A168" s="19" t="s">
        <v>139</v>
      </c>
      <c r="B168" s="20">
        <v>76</v>
      </c>
      <c r="C168" s="20">
        <v>25</v>
      </c>
      <c r="D168" s="20">
        <v>35</v>
      </c>
      <c r="E168" s="20">
        <v>15</v>
      </c>
      <c r="F168" s="20">
        <v>1</v>
      </c>
      <c r="G168" s="20">
        <v>0</v>
      </c>
      <c r="H168" s="20">
        <v>60</v>
      </c>
      <c r="I168" s="20">
        <v>16</v>
      </c>
    </row>
    <row r="169" spans="1:9" x14ac:dyDescent="0.2">
      <c r="A169" s="21" t="s">
        <v>126</v>
      </c>
      <c r="B169" s="30">
        <v>100</v>
      </c>
      <c r="C169" s="30">
        <v>32.894736999999999</v>
      </c>
      <c r="D169" s="30">
        <v>46.052632000000003</v>
      </c>
      <c r="E169" s="30">
        <v>19.736841999999999</v>
      </c>
      <c r="F169" s="30">
        <v>1.3157890000000001</v>
      </c>
      <c r="G169" s="30">
        <v>0</v>
      </c>
      <c r="H169" s="30">
        <v>78.947367999999997</v>
      </c>
      <c r="I169" s="30">
        <v>21.052631999999999</v>
      </c>
    </row>
    <row r="170" spans="1:9" x14ac:dyDescent="0.2">
      <c r="A170" s="19" t="s">
        <v>1239</v>
      </c>
      <c r="B170" s="20">
        <v>59</v>
      </c>
      <c r="C170" s="20">
        <v>12</v>
      </c>
      <c r="D170" s="20">
        <v>19</v>
      </c>
      <c r="E170" s="20">
        <v>22</v>
      </c>
      <c r="F170" s="20">
        <v>4</v>
      </c>
      <c r="G170" s="20">
        <v>2</v>
      </c>
      <c r="H170" s="20">
        <v>31</v>
      </c>
      <c r="I170" s="20">
        <v>26</v>
      </c>
    </row>
    <row r="171" spans="1:9" x14ac:dyDescent="0.2">
      <c r="A171" s="21" t="s">
        <v>126</v>
      </c>
      <c r="B171" s="30">
        <v>100</v>
      </c>
      <c r="C171" s="30">
        <v>20.338982999999999</v>
      </c>
      <c r="D171" s="30">
        <v>32.203389999999999</v>
      </c>
      <c r="E171" s="30">
        <v>37.288136000000002</v>
      </c>
      <c r="F171" s="30">
        <v>6.7796609999999999</v>
      </c>
      <c r="G171" s="30">
        <v>3.389831</v>
      </c>
      <c r="H171" s="30">
        <v>52.542372999999998</v>
      </c>
      <c r="I171" s="30">
        <v>44.067796999999999</v>
      </c>
    </row>
    <row r="172" spans="1:9" x14ac:dyDescent="0.2">
      <c r="A172" s="19" t="s">
        <v>140</v>
      </c>
      <c r="B172" s="20">
        <v>194</v>
      </c>
      <c r="C172" s="20">
        <v>39</v>
      </c>
      <c r="D172" s="20">
        <v>76</v>
      </c>
      <c r="E172" s="20">
        <v>57</v>
      </c>
      <c r="F172" s="20">
        <v>15</v>
      </c>
      <c r="G172" s="20">
        <v>7</v>
      </c>
      <c r="H172" s="20">
        <v>115</v>
      </c>
      <c r="I172" s="20">
        <v>72</v>
      </c>
    </row>
    <row r="173" spans="1:9" x14ac:dyDescent="0.2">
      <c r="A173" s="21" t="s">
        <v>126</v>
      </c>
      <c r="B173" s="30">
        <v>100</v>
      </c>
      <c r="C173" s="30">
        <v>20.103093000000001</v>
      </c>
      <c r="D173" s="30">
        <v>39.175257999999999</v>
      </c>
      <c r="E173" s="30">
        <v>29.381443000000001</v>
      </c>
      <c r="F173" s="30">
        <v>7.7319589999999998</v>
      </c>
      <c r="G173" s="30">
        <v>3.608247</v>
      </c>
      <c r="H173" s="30">
        <v>59.278351000000001</v>
      </c>
      <c r="I173" s="30">
        <v>37.113402000000001</v>
      </c>
    </row>
    <row r="174" spans="1:9" x14ac:dyDescent="0.2">
      <c r="A174" s="19" t="s">
        <v>141</v>
      </c>
      <c r="B174" s="20">
        <v>16</v>
      </c>
      <c r="C174" s="20">
        <v>3</v>
      </c>
      <c r="D174" s="20">
        <v>9</v>
      </c>
      <c r="E174" s="20">
        <v>1</v>
      </c>
      <c r="F174" s="20">
        <v>2</v>
      </c>
      <c r="G174" s="20">
        <v>1</v>
      </c>
      <c r="H174" s="20">
        <v>12</v>
      </c>
      <c r="I174" s="20">
        <v>3</v>
      </c>
    </row>
    <row r="175" spans="1:9" x14ac:dyDescent="0.2">
      <c r="A175" s="21" t="s">
        <v>126</v>
      </c>
      <c r="B175" s="30">
        <v>100</v>
      </c>
      <c r="C175" s="30">
        <v>18.75</v>
      </c>
      <c r="D175" s="30">
        <v>56.25</v>
      </c>
      <c r="E175" s="30">
        <v>6.25</v>
      </c>
      <c r="F175" s="30">
        <v>12.5</v>
      </c>
      <c r="G175" s="30">
        <v>6.25</v>
      </c>
      <c r="H175" s="30">
        <v>75</v>
      </c>
      <c r="I175" s="30">
        <v>18.75</v>
      </c>
    </row>
    <row r="176" spans="1:9" x14ac:dyDescent="0.2">
      <c r="A176" s="19" t="s">
        <v>1202</v>
      </c>
      <c r="B176" s="20">
        <v>46</v>
      </c>
      <c r="C176" s="20">
        <v>12</v>
      </c>
      <c r="D176" s="20">
        <v>18</v>
      </c>
      <c r="E176" s="20">
        <v>11</v>
      </c>
      <c r="F176" s="20">
        <v>3</v>
      </c>
      <c r="G176" s="20">
        <v>2</v>
      </c>
      <c r="H176" s="20">
        <v>30</v>
      </c>
      <c r="I176" s="20">
        <v>14</v>
      </c>
    </row>
    <row r="177" spans="1:9" x14ac:dyDescent="0.2">
      <c r="A177" s="21" t="s">
        <v>126</v>
      </c>
      <c r="B177" s="30">
        <v>100</v>
      </c>
      <c r="C177" s="30">
        <v>26.086957000000002</v>
      </c>
      <c r="D177" s="30">
        <v>39.130434999999999</v>
      </c>
      <c r="E177" s="30">
        <v>23.913042999999998</v>
      </c>
      <c r="F177" s="30">
        <v>6.5217390000000002</v>
      </c>
      <c r="G177" s="30">
        <v>4.3478260000000004</v>
      </c>
      <c r="H177" s="30">
        <v>65.217391000000006</v>
      </c>
      <c r="I177" s="30">
        <v>30.434782999999999</v>
      </c>
    </row>
    <row r="178" spans="1:9" x14ac:dyDescent="0.2">
      <c r="A178" s="19" t="s">
        <v>1195</v>
      </c>
      <c r="B178" s="20">
        <v>85</v>
      </c>
      <c r="C178" s="20">
        <v>25</v>
      </c>
      <c r="D178" s="20">
        <v>35</v>
      </c>
      <c r="E178" s="20">
        <v>19</v>
      </c>
      <c r="F178" s="20">
        <v>5</v>
      </c>
      <c r="G178" s="20">
        <v>1</v>
      </c>
      <c r="H178" s="20">
        <v>60</v>
      </c>
      <c r="I178" s="20">
        <v>24</v>
      </c>
    </row>
    <row r="179" spans="1:9" x14ac:dyDescent="0.2">
      <c r="A179" s="21" t="s">
        <v>126</v>
      </c>
      <c r="B179" s="30">
        <v>100</v>
      </c>
      <c r="C179" s="30">
        <v>29.411764999999999</v>
      </c>
      <c r="D179" s="30">
        <v>41.176470999999999</v>
      </c>
      <c r="E179" s="30">
        <v>22.352941000000001</v>
      </c>
      <c r="F179" s="30">
        <v>5.8823530000000002</v>
      </c>
      <c r="G179" s="30">
        <v>1.176471</v>
      </c>
      <c r="H179" s="30">
        <v>70.588234999999997</v>
      </c>
      <c r="I179" s="30">
        <v>28.235294</v>
      </c>
    </row>
    <row r="180" spans="1:9" x14ac:dyDescent="0.2">
      <c r="A180" s="18" t="s">
        <v>1240</v>
      </c>
      <c r="B180" s="18"/>
      <c r="C180" s="18"/>
      <c r="D180" s="18"/>
      <c r="E180" s="18"/>
      <c r="F180" s="18"/>
      <c r="G180" s="18"/>
      <c r="H180" s="18"/>
      <c r="I180" s="18"/>
    </row>
    <row r="181" spans="1:9" x14ac:dyDescent="0.2">
      <c r="A181" s="19" t="s">
        <v>1241</v>
      </c>
      <c r="B181" s="20">
        <v>1212</v>
      </c>
      <c r="C181" s="20">
        <v>443</v>
      </c>
      <c r="D181" s="20">
        <v>502</v>
      </c>
      <c r="E181" s="20">
        <v>217</v>
      </c>
      <c r="F181" s="20">
        <v>35</v>
      </c>
      <c r="G181" s="20">
        <v>15</v>
      </c>
      <c r="H181" s="20">
        <v>945</v>
      </c>
      <c r="I181" s="20">
        <v>252</v>
      </c>
    </row>
    <row r="182" spans="1:9" x14ac:dyDescent="0.2">
      <c r="A182" s="21" t="s">
        <v>126</v>
      </c>
      <c r="B182" s="30">
        <v>100</v>
      </c>
      <c r="C182" s="30">
        <v>36.551155000000001</v>
      </c>
      <c r="D182" s="30">
        <v>41.419142000000001</v>
      </c>
      <c r="E182" s="30">
        <v>17.90429</v>
      </c>
      <c r="F182" s="30">
        <v>2.8877890000000002</v>
      </c>
      <c r="G182" s="30">
        <v>1.2376240000000001</v>
      </c>
      <c r="H182" s="30">
        <v>77.970297000000002</v>
      </c>
      <c r="I182" s="30">
        <v>20.792079000000001</v>
      </c>
    </row>
    <row r="183" spans="1:9" x14ac:dyDescent="0.2">
      <c r="A183" s="19" t="s">
        <v>1242</v>
      </c>
      <c r="B183" s="20">
        <v>24</v>
      </c>
      <c r="C183" s="20">
        <v>8</v>
      </c>
      <c r="D183" s="20">
        <v>13</v>
      </c>
      <c r="E183" s="20">
        <v>2</v>
      </c>
      <c r="F183" s="20">
        <v>1</v>
      </c>
      <c r="G183" s="20">
        <v>0</v>
      </c>
      <c r="H183" s="20">
        <v>21</v>
      </c>
      <c r="I183" s="20">
        <v>3</v>
      </c>
    </row>
    <row r="184" spans="1:9" x14ac:dyDescent="0.2">
      <c r="A184" s="21" t="s">
        <v>126</v>
      </c>
      <c r="B184" s="30">
        <v>100</v>
      </c>
      <c r="C184" s="30">
        <v>33.333333000000003</v>
      </c>
      <c r="D184" s="30">
        <v>54.166666999999997</v>
      </c>
      <c r="E184" s="30">
        <v>8.3333329999999997</v>
      </c>
      <c r="F184" s="30">
        <v>4.1666670000000003</v>
      </c>
      <c r="G184" s="30">
        <v>0</v>
      </c>
      <c r="H184" s="30">
        <v>87.5</v>
      </c>
      <c r="I184" s="30">
        <v>12.5</v>
      </c>
    </row>
    <row r="185" spans="1:9" x14ac:dyDescent="0.2">
      <c r="A185" s="19" t="s">
        <v>1243</v>
      </c>
      <c r="B185" s="20">
        <v>76</v>
      </c>
      <c r="C185" s="20">
        <v>29</v>
      </c>
      <c r="D185" s="20">
        <v>27</v>
      </c>
      <c r="E185" s="20">
        <v>13</v>
      </c>
      <c r="F185" s="20">
        <v>5</v>
      </c>
      <c r="G185" s="20">
        <v>2</v>
      </c>
      <c r="H185" s="20">
        <v>56</v>
      </c>
      <c r="I185" s="20">
        <v>18</v>
      </c>
    </row>
    <row r="186" spans="1:9" x14ac:dyDescent="0.2">
      <c r="A186" s="21" t="s">
        <v>126</v>
      </c>
      <c r="B186" s="30">
        <v>100</v>
      </c>
      <c r="C186" s="30">
        <v>38.157895000000003</v>
      </c>
      <c r="D186" s="30">
        <v>35.526316000000001</v>
      </c>
      <c r="E186" s="30">
        <v>17.105263000000001</v>
      </c>
      <c r="F186" s="30">
        <v>6.5789470000000003</v>
      </c>
      <c r="G186" s="30">
        <v>2.6315789999999999</v>
      </c>
      <c r="H186" s="30">
        <v>73.684211000000005</v>
      </c>
      <c r="I186" s="30">
        <v>23.684211000000001</v>
      </c>
    </row>
    <row r="187" spans="1:9" x14ac:dyDescent="0.2">
      <c r="A187" s="19" t="s">
        <v>1244</v>
      </c>
      <c r="B187" s="20">
        <v>43</v>
      </c>
      <c r="C187" s="20">
        <v>10</v>
      </c>
      <c r="D187" s="20">
        <v>23</v>
      </c>
      <c r="E187" s="20">
        <v>5</v>
      </c>
      <c r="F187" s="20">
        <v>2</v>
      </c>
      <c r="G187" s="20">
        <v>3</v>
      </c>
      <c r="H187" s="20">
        <v>33</v>
      </c>
      <c r="I187" s="20">
        <v>7</v>
      </c>
    </row>
    <row r="188" spans="1:9" x14ac:dyDescent="0.2">
      <c r="A188" s="21" t="s">
        <v>126</v>
      </c>
      <c r="B188" s="30">
        <v>100</v>
      </c>
      <c r="C188" s="30">
        <v>23.255814000000001</v>
      </c>
      <c r="D188" s="30">
        <v>53.488371999999998</v>
      </c>
      <c r="E188" s="30">
        <v>11.627907</v>
      </c>
      <c r="F188" s="30">
        <v>4.6511630000000004</v>
      </c>
      <c r="G188" s="30">
        <v>6.9767440000000001</v>
      </c>
      <c r="H188" s="30">
        <v>76.744185999999999</v>
      </c>
      <c r="I188" s="30">
        <v>16.279070000000001</v>
      </c>
    </row>
    <row r="189" spans="1:9" x14ac:dyDescent="0.2">
      <c r="A189" s="19" t="s">
        <v>1245</v>
      </c>
      <c r="B189" s="20">
        <v>14</v>
      </c>
      <c r="C189" s="20">
        <v>8</v>
      </c>
      <c r="D189" s="20">
        <v>5</v>
      </c>
      <c r="E189" s="20">
        <v>1</v>
      </c>
      <c r="F189" s="20">
        <v>0</v>
      </c>
      <c r="G189" s="20">
        <v>0</v>
      </c>
      <c r="H189" s="20">
        <v>13</v>
      </c>
      <c r="I189" s="20">
        <v>1</v>
      </c>
    </row>
    <row r="190" spans="1:9" x14ac:dyDescent="0.2">
      <c r="A190" s="21" t="s">
        <v>126</v>
      </c>
      <c r="B190" s="30">
        <v>100</v>
      </c>
      <c r="C190" s="30">
        <v>57.142856999999999</v>
      </c>
      <c r="D190" s="30">
        <v>35.714286000000001</v>
      </c>
      <c r="E190" s="30">
        <v>7.1428570000000002</v>
      </c>
      <c r="F190" s="30">
        <v>0</v>
      </c>
      <c r="G190" s="30">
        <v>0</v>
      </c>
      <c r="H190" s="30">
        <v>92.857142999999994</v>
      </c>
      <c r="I190" s="30">
        <v>7.1428570000000002</v>
      </c>
    </row>
    <row r="191" spans="1:9" x14ac:dyDescent="0.2">
      <c r="A191" s="19" t="s">
        <v>1246</v>
      </c>
      <c r="B191" s="20">
        <v>5</v>
      </c>
      <c r="C191" s="20">
        <v>1</v>
      </c>
      <c r="D191" s="20">
        <v>2</v>
      </c>
      <c r="E191" s="20">
        <v>2</v>
      </c>
      <c r="F191" s="20">
        <v>0</v>
      </c>
      <c r="G191" s="20">
        <v>0</v>
      </c>
      <c r="H191" s="20">
        <v>3</v>
      </c>
      <c r="I191" s="20">
        <v>2</v>
      </c>
    </row>
    <row r="192" spans="1:9" x14ac:dyDescent="0.2">
      <c r="A192" s="21" t="s">
        <v>126</v>
      </c>
      <c r="B192" s="30">
        <v>100</v>
      </c>
      <c r="C192" s="30">
        <v>20</v>
      </c>
      <c r="D192" s="30">
        <v>40</v>
      </c>
      <c r="E192" s="30">
        <v>40</v>
      </c>
      <c r="F192" s="30">
        <v>0</v>
      </c>
      <c r="G192" s="30">
        <v>0</v>
      </c>
      <c r="H192" s="30">
        <v>60</v>
      </c>
      <c r="I192" s="30">
        <v>40</v>
      </c>
    </row>
    <row r="193" spans="1:9" x14ac:dyDescent="0.2">
      <c r="A193" s="19" t="s">
        <v>1195</v>
      </c>
      <c r="B193" s="20">
        <v>414</v>
      </c>
      <c r="C193" s="20">
        <v>137</v>
      </c>
      <c r="D193" s="20">
        <v>180</v>
      </c>
      <c r="E193" s="20">
        <v>68</v>
      </c>
      <c r="F193" s="20">
        <v>18</v>
      </c>
      <c r="G193" s="20">
        <v>11</v>
      </c>
      <c r="H193" s="20">
        <v>317</v>
      </c>
      <c r="I193" s="20">
        <v>86</v>
      </c>
    </row>
    <row r="194" spans="1:9" x14ac:dyDescent="0.2">
      <c r="A194" s="21" t="s">
        <v>126</v>
      </c>
      <c r="B194" s="30">
        <v>100</v>
      </c>
      <c r="C194" s="30">
        <v>33.091786999999997</v>
      </c>
      <c r="D194" s="30">
        <v>43.478261000000003</v>
      </c>
      <c r="E194" s="30">
        <v>16.425121000000001</v>
      </c>
      <c r="F194" s="30">
        <v>4.3478260000000004</v>
      </c>
      <c r="G194" s="30">
        <v>2.6570049999999998</v>
      </c>
      <c r="H194" s="30">
        <v>76.570048</v>
      </c>
      <c r="I194" s="30">
        <v>20.772946999999998</v>
      </c>
    </row>
    <row r="195" spans="1:9" x14ac:dyDescent="0.2">
      <c r="A195" s="18" t="s">
        <v>1247</v>
      </c>
      <c r="B195" s="18"/>
      <c r="C195" s="18"/>
      <c r="D195" s="18"/>
      <c r="E195" s="18"/>
      <c r="F195" s="18"/>
      <c r="G195" s="18"/>
      <c r="H195" s="18"/>
      <c r="I195" s="18"/>
    </row>
    <row r="196" spans="1:9" x14ac:dyDescent="0.2">
      <c r="A196" s="19" t="s">
        <v>1241</v>
      </c>
      <c r="B196" s="20">
        <v>13</v>
      </c>
      <c r="C196" s="20">
        <v>4</v>
      </c>
      <c r="D196" s="20">
        <v>5</v>
      </c>
      <c r="E196" s="20">
        <v>1</v>
      </c>
      <c r="F196" s="20">
        <v>3</v>
      </c>
      <c r="G196" s="20">
        <v>0</v>
      </c>
      <c r="H196" s="20">
        <v>9</v>
      </c>
      <c r="I196" s="20">
        <v>4</v>
      </c>
    </row>
    <row r="197" spans="1:9" x14ac:dyDescent="0.2">
      <c r="A197" s="21" t="s">
        <v>126</v>
      </c>
      <c r="B197" s="30">
        <v>100</v>
      </c>
      <c r="C197" s="30">
        <v>30.769231000000001</v>
      </c>
      <c r="D197" s="30">
        <v>38.461537999999997</v>
      </c>
      <c r="E197" s="30">
        <v>7.6923079999999997</v>
      </c>
      <c r="F197" s="30">
        <v>23.076923000000001</v>
      </c>
      <c r="G197" s="30">
        <v>0</v>
      </c>
      <c r="H197" s="30">
        <v>69.230768999999995</v>
      </c>
      <c r="I197" s="30">
        <v>30.769231000000001</v>
      </c>
    </row>
    <row r="198" spans="1:9" x14ac:dyDescent="0.2">
      <c r="A198" s="19" t="s">
        <v>1242</v>
      </c>
      <c r="B198" s="20">
        <v>89</v>
      </c>
      <c r="C198" s="20">
        <v>11</v>
      </c>
      <c r="D198" s="20">
        <v>37</v>
      </c>
      <c r="E198" s="20">
        <v>30</v>
      </c>
      <c r="F198" s="20">
        <v>10</v>
      </c>
      <c r="G198" s="20">
        <v>1</v>
      </c>
      <c r="H198" s="20">
        <v>48</v>
      </c>
      <c r="I198" s="20">
        <v>40</v>
      </c>
    </row>
    <row r="199" spans="1:9" x14ac:dyDescent="0.2">
      <c r="A199" s="21" t="s">
        <v>126</v>
      </c>
      <c r="B199" s="30">
        <v>100</v>
      </c>
      <c r="C199" s="30">
        <v>12.359551</v>
      </c>
      <c r="D199" s="30">
        <v>41.573034</v>
      </c>
      <c r="E199" s="30">
        <v>33.707864999999998</v>
      </c>
      <c r="F199" s="30">
        <v>11.235955000000001</v>
      </c>
      <c r="G199" s="30">
        <v>1.123596</v>
      </c>
      <c r="H199" s="30">
        <v>53.932583999999999</v>
      </c>
      <c r="I199" s="30">
        <v>44.943820000000002</v>
      </c>
    </row>
    <row r="200" spans="1:9" x14ac:dyDescent="0.2">
      <c r="A200" s="19" t="s">
        <v>1243</v>
      </c>
      <c r="B200" s="20">
        <v>143</v>
      </c>
      <c r="C200" s="20">
        <v>34</v>
      </c>
      <c r="D200" s="20">
        <v>57</v>
      </c>
      <c r="E200" s="20">
        <v>35</v>
      </c>
      <c r="F200" s="20">
        <v>10</v>
      </c>
      <c r="G200" s="20">
        <v>7</v>
      </c>
      <c r="H200" s="20">
        <v>91</v>
      </c>
      <c r="I200" s="20">
        <v>45</v>
      </c>
    </row>
    <row r="201" spans="1:9" ht="11.15" customHeight="1" x14ac:dyDescent="0.2">
      <c r="A201" s="21" t="s">
        <v>126</v>
      </c>
      <c r="B201" s="30">
        <v>100</v>
      </c>
      <c r="C201" s="30">
        <v>23.776223999999999</v>
      </c>
      <c r="D201" s="30">
        <v>39.860140000000001</v>
      </c>
      <c r="E201" s="30">
        <v>24.475524</v>
      </c>
      <c r="F201" s="30">
        <v>6.9930070000000004</v>
      </c>
      <c r="G201" s="30">
        <v>4.895105</v>
      </c>
      <c r="H201" s="30">
        <v>63.636364</v>
      </c>
      <c r="I201" s="30">
        <v>31.468530999999999</v>
      </c>
    </row>
    <row r="202" spans="1:9" ht="11.15" customHeight="1" x14ac:dyDescent="0.2">
      <c r="A202" s="19" t="s">
        <v>1244</v>
      </c>
      <c r="B202" s="20">
        <v>27</v>
      </c>
      <c r="C202" s="20">
        <v>6</v>
      </c>
      <c r="D202" s="20">
        <v>10</v>
      </c>
      <c r="E202" s="20">
        <v>10</v>
      </c>
      <c r="F202" s="20">
        <v>1</v>
      </c>
      <c r="G202" s="20">
        <v>0</v>
      </c>
      <c r="H202" s="20">
        <v>16</v>
      </c>
      <c r="I202" s="20">
        <v>11</v>
      </c>
    </row>
    <row r="203" spans="1:9" ht="11.15" customHeight="1" x14ac:dyDescent="0.2">
      <c r="A203" s="21" t="s">
        <v>126</v>
      </c>
      <c r="B203" s="30">
        <v>100</v>
      </c>
      <c r="C203" s="30">
        <v>22.222221999999999</v>
      </c>
      <c r="D203" s="30">
        <v>37.037036999999998</v>
      </c>
      <c r="E203" s="30">
        <v>37.037036999999998</v>
      </c>
      <c r="F203" s="30">
        <v>3.7037040000000001</v>
      </c>
      <c r="G203" s="30">
        <v>0</v>
      </c>
      <c r="H203" s="30">
        <v>59.259259</v>
      </c>
      <c r="I203" s="30">
        <v>40.740741</v>
      </c>
    </row>
    <row r="204" spans="1:9" ht="11.15" customHeight="1" x14ac:dyDescent="0.2">
      <c r="A204" s="19" t="s">
        <v>1245</v>
      </c>
      <c r="B204" s="20">
        <v>5</v>
      </c>
      <c r="C204" s="20">
        <v>1</v>
      </c>
      <c r="D204" s="20">
        <v>2</v>
      </c>
      <c r="E204" s="20">
        <v>1</v>
      </c>
      <c r="F204" s="20">
        <v>0</v>
      </c>
      <c r="G204" s="20">
        <v>1</v>
      </c>
      <c r="H204" s="20">
        <v>3</v>
      </c>
      <c r="I204" s="20">
        <v>1</v>
      </c>
    </row>
    <row r="205" spans="1:9" ht="11.15" customHeight="1" x14ac:dyDescent="0.2">
      <c r="A205" s="21" t="s">
        <v>126</v>
      </c>
      <c r="B205" s="30">
        <v>100</v>
      </c>
      <c r="C205" s="30">
        <v>20</v>
      </c>
      <c r="D205" s="30">
        <v>40</v>
      </c>
      <c r="E205" s="30">
        <v>20</v>
      </c>
      <c r="F205" s="30">
        <v>0</v>
      </c>
      <c r="G205" s="30">
        <v>20</v>
      </c>
      <c r="H205" s="30">
        <v>60</v>
      </c>
      <c r="I205" s="30">
        <v>20</v>
      </c>
    </row>
    <row r="206" spans="1:9" ht="11.15" customHeight="1" x14ac:dyDescent="0.2">
      <c r="A206" s="19" t="s">
        <v>1246</v>
      </c>
      <c r="B206" s="20">
        <v>10</v>
      </c>
      <c r="C206" s="20">
        <v>2</v>
      </c>
      <c r="D206" s="20">
        <v>1</v>
      </c>
      <c r="E206" s="20">
        <v>6</v>
      </c>
      <c r="F206" s="20">
        <v>0</v>
      </c>
      <c r="G206" s="20">
        <v>1</v>
      </c>
      <c r="H206" s="20">
        <v>3</v>
      </c>
      <c r="I206" s="20">
        <v>6</v>
      </c>
    </row>
    <row r="207" spans="1:9" ht="11.15" customHeight="1" x14ac:dyDescent="0.2">
      <c r="A207" s="21" t="s">
        <v>126</v>
      </c>
      <c r="B207" s="30">
        <v>100</v>
      </c>
      <c r="C207" s="30">
        <v>20</v>
      </c>
      <c r="D207" s="30">
        <v>10</v>
      </c>
      <c r="E207" s="30">
        <v>60</v>
      </c>
      <c r="F207" s="30">
        <v>0</v>
      </c>
      <c r="G207" s="30">
        <v>10</v>
      </c>
      <c r="H207" s="30">
        <v>30</v>
      </c>
      <c r="I207" s="30">
        <v>60</v>
      </c>
    </row>
    <row r="208" spans="1:9" ht="11.15" customHeight="1" x14ac:dyDescent="0.2">
      <c r="A208" s="19" t="s">
        <v>1195</v>
      </c>
      <c r="B208" s="20">
        <v>28</v>
      </c>
      <c r="C208" s="20">
        <v>8</v>
      </c>
      <c r="D208" s="20">
        <v>10</v>
      </c>
      <c r="E208" s="20">
        <v>8</v>
      </c>
      <c r="F208" s="20">
        <v>0</v>
      </c>
      <c r="G208" s="20">
        <v>2</v>
      </c>
      <c r="H208" s="20">
        <v>18</v>
      </c>
      <c r="I208" s="20">
        <v>8</v>
      </c>
    </row>
    <row r="209" spans="1:9" ht="11.15" customHeight="1" x14ac:dyDescent="0.2">
      <c r="A209" s="21" t="s">
        <v>126</v>
      </c>
      <c r="B209" s="30">
        <v>100</v>
      </c>
      <c r="C209" s="30">
        <v>28.571428999999998</v>
      </c>
      <c r="D209" s="30">
        <v>35.714286000000001</v>
      </c>
      <c r="E209" s="30">
        <v>28.571428999999998</v>
      </c>
      <c r="F209" s="30">
        <v>0</v>
      </c>
      <c r="G209" s="30">
        <v>7.1428570000000002</v>
      </c>
      <c r="H209" s="30">
        <v>64.285713999999999</v>
      </c>
      <c r="I209" s="30">
        <v>28.571428999999998</v>
      </c>
    </row>
    <row r="210" spans="1:9" ht="11.15" customHeight="1" x14ac:dyDescent="0.2">
      <c r="A210" s="18" t="s">
        <v>142</v>
      </c>
      <c r="B210" s="18"/>
      <c r="C210" s="18"/>
      <c r="D210" s="18"/>
      <c r="E210" s="18"/>
      <c r="F210" s="18"/>
      <c r="G210" s="18"/>
      <c r="H210" s="18"/>
      <c r="I210" s="18"/>
    </row>
    <row r="211" spans="1:9" ht="11.15" customHeight="1" x14ac:dyDescent="0.2">
      <c r="A211" s="19" t="s">
        <v>1248</v>
      </c>
      <c r="B211" s="20">
        <v>90</v>
      </c>
      <c r="C211" s="20">
        <v>40</v>
      </c>
      <c r="D211" s="20">
        <v>32</v>
      </c>
      <c r="E211" s="20">
        <v>15</v>
      </c>
      <c r="F211" s="20">
        <v>2</v>
      </c>
      <c r="G211" s="20">
        <v>1</v>
      </c>
      <c r="H211" s="20">
        <v>72</v>
      </c>
      <c r="I211" s="20">
        <v>17</v>
      </c>
    </row>
    <row r="212" spans="1:9" ht="11.15" customHeight="1" x14ac:dyDescent="0.2">
      <c r="A212" s="21" t="s">
        <v>126</v>
      </c>
      <c r="B212" s="30">
        <v>100</v>
      </c>
      <c r="C212" s="30">
        <v>44.444443999999997</v>
      </c>
      <c r="D212" s="30">
        <v>35.555556000000003</v>
      </c>
      <c r="E212" s="30">
        <v>16.666667</v>
      </c>
      <c r="F212" s="30">
        <v>2.2222219999999999</v>
      </c>
      <c r="G212" s="30">
        <v>1.111111</v>
      </c>
      <c r="H212" s="30">
        <v>80</v>
      </c>
      <c r="I212" s="30">
        <v>18.888888999999999</v>
      </c>
    </row>
    <row r="213" spans="1:9" ht="11.15" customHeight="1" x14ac:dyDescent="0.2">
      <c r="A213" s="19" t="s">
        <v>1249</v>
      </c>
      <c r="B213" s="20">
        <v>307</v>
      </c>
      <c r="C213" s="20">
        <v>120</v>
      </c>
      <c r="D213" s="20">
        <v>131</v>
      </c>
      <c r="E213" s="20">
        <v>46</v>
      </c>
      <c r="F213" s="20">
        <v>8</v>
      </c>
      <c r="G213" s="20">
        <v>2</v>
      </c>
      <c r="H213" s="20">
        <v>251</v>
      </c>
      <c r="I213" s="20">
        <v>54</v>
      </c>
    </row>
    <row r="214" spans="1:9" ht="11.15" customHeight="1" x14ac:dyDescent="0.2">
      <c r="A214" s="21" t="s">
        <v>126</v>
      </c>
      <c r="B214" s="30">
        <v>100</v>
      </c>
      <c r="C214" s="30">
        <v>39.087947999999997</v>
      </c>
      <c r="D214" s="30">
        <v>42.671010000000003</v>
      </c>
      <c r="E214" s="30">
        <v>14.983713</v>
      </c>
      <c r="F214" s="30">
        <v>2.6058629999999998</v>
      </c>
      <c r="G214" s="30">
        <v>0.65146599999999999</v>
      </c>
      <c r="H214" s="30">
        <v>81.758958000000007</v>
      </c>
      <c r="I214" s="30">
        <v>17.589576999999998</v>
      </c>
    </row>
    <row r="215" spans="1:9" ht="11.15" customHeight="1" x14ac:dyDescent="0.2">
      <c r="A215" s="19" t="s">
        <v>1250</v>
      </c>
      <c r="B215" s="20">
        <v>392</v>
      </c>
      <c r="C215" s="20">
        <v>134</v>
      </c>
      <c r="D215" s="20">
        <v>178</v>
      </c>
      <c r="E215" s="20">
        <v>66</v>
      </c>
      <c r="F215" s="20">
        <v>7</v>
      </c>
      <c r="G215" s="20">
        <v>7</v>
      </c>
      <c r="H215" s="20">
        <v>312</v>
      </c>
      <c r="I215" s="20">
        <v>73</v>
      </c>
    </row>
    <row r="216" spans="1:9" ht="11.15" customHeight="1" x14ac:dyDescent="0.2">
      <c r="A216" s="21" t="s">
        <v>126</v>
      </c>
      <c r="B216" s="30">
        <v>100</v>
      </c>
      <c r="C216" s="30">
        <v>34.183672999999999</v>
      </c>
      <c r="D216" s="30">
        <v>45.408163000000002</v>
      </c>
      <c r="E216" s="30">
        <v>16.836735000000001</v>
      </c>
      <c r="F216" s="30">
        <v>1.785714</v>
      </c>
      <c r="G216" s="30">
        <v>1.785714</v>
      </c>
      <c r="H216" s="30">
        <v>79.591836999999998</v>
      </c>
      <c r="I216" s="30">
        <v>18.622449</v>
      </c>
    </row>
    <row r="217" spans="1:9" ht="11.15" customHeight="1" x14ac:dyDescent="0.2">
      <c r="A217" s="19" t="s">
        <v>1251</v>
      </c>
      <c r="B217" s="20">
        <v>379</v>
      </c>
      <c r="C217" s="20">
        <v>137</v>
      </c>
      <c r="D217" s="20">
        <v>157</v>
      </c>
      <c r="E217" s="20">
        <v>62</v>
      </c>
      <c r="F217" s="20">
        <v>12</v>
      </c>
      <c r="G217" s="20">
        <v>11</v>
      </c>
      <c r="H217" s="20">
        <v>294</v>
      </c>
      <c r="I217" s="20">
        <v>74</v>
      </c>
    </row>
    <row r="218" spans="1:9" ht="11.15" customHeight="1" x14ac:dyDescent="0.2">
      <c r="A218" s="21" t="s">
        <v>126</v>
      </c>
      <c r="B218" s="30">
        <v>100</v>
      </c>
      <c r="C218" s="30">
        <v>36.147756999999999</v>
      </c>
      <c r="D218" s="30">
        <v>41.424802</v>
      </c>
      <c r="E218" s="30">
        <v>16.358839</v>
      </c>
      <c r="F218" s="30">
        <v>3.1662270000000001</v>
      </c>
      <c r="G218" s="30">
        <v>2.9023750000000001</v>
      </c>
      <c r="H218" s="30">
        <v>77.572558999999998</v>
      </c>
      <c r="I218" s="30">
        <v>19.525065999999999</v>
      </c>
    </row>
    <row r="219" spans="1:9" ht="11.15" customHeight="1" x14ac:dyDescent="0.2">
      <c r="A219" s="19" t="s">
        <v>1252</v>
      </c>
      <c r="B219" s="20">
        <v>951</v>
      </c>
      <c r="C219" s="20">
        <v>275</v>
      </c>
      <c r="D219" s="20">
        <v>384</v>
      </c>
      <c r="E219" s="20">
        <v>214</v>
      </c>
      <c r="F219" s="20">
        <v>56</v>
      </c>
      <c r="G219" s="20">
        <v>22</v>
      </c>
      <c r="H219" s="20">
        <v>659</v>
      </c>
      <c r="I219" s="20">
        <v>270</v>
      </c>
    </row>
    <row r="220" spans="1:9" ht="11.15" customHeight="1" x14ac:dyDescent="0.2">
      <c r="A220" s="21" t="s">
        <v>126</v>
      </c>
      <c r="B220" s="30">
        <v>100</v>
      </c>
      <c r="C220" s="30">
        <v>28.916930000000001</v>
      </c>
      <c r="D220" s="30">
        <v>40.378549</v>
      </c>
      <c r="E220" s="30">
        <v>22.502628999999999</v>
      </c>
      <c r="F220" s="30">
        <v>5.8885379999999996</v>
      </c>
      <c r="G220" s="30">
        <v>2.3133539999999999</v>
      </c>
      <c r="H220" s="30">
        <v>69.295478000000003</v>
      </c>
      <c r="I220" s="30">
        <v>28.391166999999999</v>
      </c>
    </row>
    <row r="221" spans="1:9" ht="11.15" customHeight="1" x14ac:dyDescent="0.2">
      <c r="A221" s="19" t="s">
        <v>1195</v>
      </c>
      <c r="B221" s="20">
        <v>69</v>
      </c>
      <c r="C221" s="20">
        <v>21</v>
      </c>
      <c r="D221" s="20">
        <v>27</v>
      </c>
      <c r="E221" s="20">
        <v>15</v>
      </c>
      <c r="F221" s="20">
        <v>5</v>
      </c>
      <c r="G221" s="20">
        <v>1</v>
      </c>
      <c r="H221" s="20">
        <v>48</v>
      </c>
      <c r="I221" s="20">
        <v>20</v>
      </c>
    </row>
    <row r="222" spans="1:9" ht="11.15" customHeight="1" x14ac:dyDescent="0.2">
      <c r="A222" s="21" t="s">
        <v>126</v>
      </c>
      <c r="B222" s="30">
        <v>100</v>
      </c>
      <c r="C222" s="30">
        <v>30.434782999999999</v>
      </c>
      <c r="D222" s="30">
        <v>39.130434999999999</v>
      </c>
      <c r="E222" s="30">
        <v>21.739129999999999</v>
      </c>
      <c r="F222" s="30">
        <v>7.2463769999999998</v>
      </c>
      <c r="G222" s="30">
        <v>1.4492750000000001</v>
      </c>
      <c r="H222" s="30">
        <v>69.565217000000004</v>
      </c>
      <c r="I222" s="30">
        <v>28.985506999999998</v>
      </c>
    </row>
    <row r="223" spans="1:9" ht="11.15" customHeight="1" x14ac:dyDescent="0.2">
      <c r="A223" s="18" t="s">
        <v>143</v>
      </c>
      <c r="B223" s="18"/>
      <c r="C223" s="18"/>
      <c r="D223" s="18"/>
      <c r="E223" s="18"/>
      <c r="F223" s="18"/>
      <c r="G223" s="18"/>
      <c r="H223" s="18"/>
      <c r="I223" s="18"/>
    </row>
    <row r="224" spans="1:9" ht="11.15" customHeight="1" x14ac:dyDescent="0.2">
      <c r="A224" s="21" t="s">
        <v>1253</v>
      </c>
      <c r="B224" s="21"/>
      <c r="C224" s="21"/>
      <c r="D224" s="21"/>
      <c r="E224" s="21"/>
      <c r="F224" s="21"/>
      <c r="G224" s="21"/>
      <c r="H224" s="21"/>
      <c r="I224" s="21"/>
    </row>
    <row r="225" spans="1:9" ht="11.15" customHeight="1" x14ac:dyDescent="0.2">
      <c r="A225" s="19" t="s">
        <v>1254</v>
      </c>
      <c r="B225" s="20">
        <v>546</v>
      </c>
      <c r="C225" s="20">
        <v>247</v>
      </c>
      <c r="D225" s="20">
        <v>219</v>
      </c>
      <c r="E225" s="20">
        <v>64</v>
      </c>
      <c r="F225" s="20">
        <v>7</v>
      </c>
      <c r="G225" s="20">
        <v>9</v>
      </c>
      <c r="H225" s="20">
        <v>466</v>
      </c>
      <c r="I225" s="20">
        <v>71</v>
      </c>
    </row>
    <row r="226" spans="1:9" ht="11.15" customHeight="1" x14ac:dyDescent="0.2">
      <c r="A226" s="21" t="s">
        <v>126</v>
      </c>
      <c r="B226" s="30">
        <v>100</v>
      </c>
      <c r="C226" s="30">
        <v>45.238095000000001</v>
      </c>
      <c r="D226" s="30">
        <v>40.10989</v>
      </c>
      <c r="E226" s="30">
        <v>11.721612</v>
      </c>
      <c r="F226" s="30">
        <v>1.2820510000000001</v>
      </c>
      <c r="G226" s="30">
        <v>1.648352</v>
      </c>
      <c r="H226" s="30">
        <v>85.347984999999994</v>
      </c>
      <c r="I226" s="30">
        <v>13.003663</v>
      </c>
    </row>
    <row r="227" spans="1:9" ht="11.15" customHeight="1" x14ac:dyDescent="0.2">
      <c r="A227" s="19" t="s">
        <v>1255</v>
      </c>
      <c r="B227" s="20">
        <v>531</v>
      </c>
      <c r="C227" s="20">
        <v>183</v>
      </c>
      <c r="D227" s="20">
        <v>242</v>
      </c>
      <c r="E227" s="20">
        <v>88</v>
      </c>
      <c r="F227" s="20">
        <v>11</v>
      </c>
      <c r="G227" s="20">
        <v>7</v>
      </c>
      <c r="H227" s="20">
        <v>425</v>
      </c>
      <c r="I227" s="20">
        <v>99</v>
      </c>
    </row>
    <row r="228" spans="1:9" ht="11.15" customHeight="1" x14ac:dyDescent="0.2">
      <c r="A228" s="21" t="s">
        <v>126</v>
      </c>
      <c r="B228" s="30">
        <v>100</v>
      </c>
      <c r="C228" s="30">
        <v>34.463276999999998</v>
      </c>
      <c r="D228" s="30">
        <v>45.574387999999999</v>
      </c>
      <c r="E228" s="30">
        <v>16.572505</v>
      </c>
      <c r="F228" s="30">
        <v>2.0715629999999998</v>
      </c>
      <c r="G228" s="30">
        <v>1.3182670000000001</v>
      </c>
      <c r="H228" s="30">
        <v>80.037665000000004</v>
      </c>
      <c r="I228" s="30">
        <v>18.644068000000001</v>
      </c>
    </row>
    <row r="229" spans="1:9" ht="11.15" customHeight="1" x14ac:dyDescent="0.2">
      <c r="A229" s="19" t="s">
        <v>1256</v>
      </c>
      <c r="B229" s="20">
        <v>205</v>
      </c>
      <c r="C229" s="20">
        <v>54</v>
      </c>
      <c r="D229" s="20">
        <v>78</v>
      </c>
      <c r="E229" s="20">
        <v>56</v>
      </c>
      <c r="F229" s="20">
        <v>11</v>
      </c>
      <c r="G229" s="20">
        <v>6</v>
      </c>
      <c r="H229" s="20">
        <v>132</v>
      </c>
      <c r="I229" s="20">
        <v>67</v>
      </c>
    </row>
    <row r="230" spans="1:9" ht="11.15" customHeight="1" x14ac:dyDescent="0.2">
      <c r="A230" s="21" t="s">
        <v>126</v>
      </c>
      <c r="B230" s="30">
        <v>100</v>
      </c>
      <c r="C230" s="30">
        <v>26.341463000000001</v>
      </c>
      <c r="D230" s="30">
        <v>38.048780000000001</v>
      </c>
      <c r="E230" s="30">
        <v>27.317073000000001</v>
      </c>
      <c r="F230" s="30">
        <v>5.3658539999999997</v>
      </c>
      <c r="G230" s="30">
        <v>2.9268290000000001</v>
      </c>
      <c r="H230" s="30">
        <v>64.390243999999996</v>
      </c>
      <c r="I230" s="30">
        <v>32.682926999999999</v>
      </c>
    </row>
    <row r="231" spans="1:9" ht="11.15" customHeight="1" x14ac:dyDescent="0.2">
      <c r="A231" s="19" t="s">
        <v>1257</v>
      </c>
      <c r="B231" s="20">
        <v>762</v>
      </c>
      <c r="C231" s="20">
        <v>205</v>
      </c>
      <c r="D231" s="20">
        <v>310</v>
      </c>
      <c r="E231" s="20">
        <v>177</v>
      </c>
      <c r="F231" s="20">
        <v>51</v>
      </c>
      <c r="G231" s="20">
        <v>19</v>
      </c>
      <c r="H231" s="20">
        <v>515</v>
      </c>
      <c r="I231" s="20">
        <v>228</v>
      </c>
    </row>
    <row r="232" spans="1:9" ht="11.15" customHeight="1" x14ac:dyDescent="0.2">
      <c r="A232" s="21" t="s">
        <v>126</v>
      </c>
      <c r="B232" s="30">
        <v>100</v>
      </c>
      <c r="C232" s="30">
        <v>26.902887</v>
      </c>
      <c r="D232" s="30">
        <v>40.682414999999999</v>
      </c>
      <c r="E232" s="30">
        <v>23.228345999999998</v>
      </c>
      <c r="F232" s="30">
        <v>6.6929129999999999</v>
      </c>
      <c r="G232" s="30">
        <v>2.4934379999999998</v>
      </c>
      <c r="H232" s="30">
        <v>67.585301999999999</v>
      </c>
      <c r="I232" s="30">
        <v>29.92126</v>
      </c>
    </row>
    <row r="233" spans="1:9" ht="11.15" customHeight="1" x14ac:dyDescent="0.2">
      <c r="A233" s="19" t="s">
        <v>1195</v>
      </c>
      <c r="B233" s="20">
        <v>144</v>
      </c>
      <c r="C233" s="20">
        <v>38</v>
      </c>
      <c r="D233" s="20">
        <v>60</v>
      </c>
      <c r="E233" s="20">
        <v>33</v>
      </c>
      <c r="F233" s="20">
        <v>10</v>
      </c>
      <c r="G233" s="20">
        <v>3</v>
      </c>
      <c r="H233" s="20">
        <v>98</v>
      </c>
      <c r="I233" s="20">
        <v>43</v>
      </c>
    </row>
    <row r="234" spans="1:9" ht="11.15" customHeight="1" x14ac:dyDescent="0.2">
      <c r="A234" s="21" t="s">
        <v>126</v>
      </c>
      <c r="B234" s="30">
        <v>100</v>
      </c>
      <c r="C234" s="30">
        <v>26.388888999999999</v>
      </c>
      <c r="D234" s="30">
        <v>41.666666999999997</v>
      </c>
      <c r="E234" s="30">
        <v>22.916667</v>
      </c>
      <c r="F234" s="30">
        <v>6.9444439999999998</v>
      </c>
      <c r="G234" s="30">
        <v>2.0833330000000001</v>
      </c>
      <c r="H234" s="30">
        <v>68.055555999999996</v>
      </c>
      <c r="I234" s="30">
        <v>29.861111000000001</v>
      </c>
    </row>
    <row r="235" spans="1:9" ht="11.15" customHeight="1" x14ac:dyDescent="0.2">
      <c r="A235" s="18" t="s">
        <v>143</v>
      </c>
      <c r="B235" s="18"/>
      <c r="C235" s="18"/>
      <c r="D235" s="18"/>
      <c r="E235" s="18"/>
      <c r="F235" s="18"/>
      <c r="G235" s="18"/>
      <c r="H235" s="18"/>
      <c r="I235" s="18"/>
    </row>
    <row r="236" spans="1:9" ht="11.15" customHeight="1" x14ac:dyDescent="0.2">
      <c r="A236" s="21" t="s">
        <v>1258</v>
      </c>
      <c r="B236" s="21"/>
      <c r="C236" s="21"/>
      <c r="D236" s="21"/>
      <c r="E236" s="21"/>
      <c r="F236" s="21"/>
      <c r="G236" s="21"/>
      <c r="H236" s="21"/>
      <c r="I236" s="21"/>
    </row>
    <row r="237" spans="1:9" ht="11.15" customHeight="1" x14ac:dyDescent="0.2">
      <c r="A237" s="19" t="s">
        <v>1254</v>
      </c>
      <c r="B237" s="20">
        <v>285</v>
      </c>
      <c r="C237" s="20">
        <v>113</v>
      </c>
      <c r="D237" s="20">
        <v>130</v>
      </c>
      <c r="E237" s="20">
        <v>34</v>
      </c>
      <c r="F237" s="20">
        <v>3</v>
      </c>
      <c r="G237" s="20">
        <v>5</v>
      </c>
      <c r="H237" s="20">
        <v>243</v>
      </c>
      <c r="I237" s="20">
        <v>37</v>
      </c>
    </row>
    <row r="238" spans="1:9" ht="11.15" customHeight="1" x14ac:dyDescent="0.2">
      <c r="A238" s="21" t="s">
        <v>126</v>
      </c>
      <c r="B238" s="30">
        <v>100</v>
      </c>
      <c r="C238" s="30">
        <v>39.649123000000003</v>
      </c>
      <c r="D238" s="30">
        <v>45.614035000000001</v>
      </c>
      <c r="E238" s="30">
        <v>11.929824999999999</v>
      </c>
      <c r="F238" s="30">
        <v>1.052632</v>
      </c>
      <c r="G238" s="30">
        <v>1.754386</v>
      </c>
      <c r="H238" s="30">
        <v>85.263158000000004</v>
      </c>
      <c r="I238" s="30">
        <v>12.982456000000001</v>
      </c>
    </row>
    <row r="239" spans="1:9" ht="11.15" customHeight="1" x14ac:dyDescent="0.2">
      <c r="A239" s="19" t="s">
        <v>1255</v>
      </c>
      <c r="B239" s="20">
        <v>217</v>
      </c>
      <c r="C239" s="20">
        <v>77</v>
      </c>
      <c r="D239" s="20">
        <v>100</v>
      </c>
      <c r="E239" s="20">
        <v>30</v>
      </c>
      <c r="F239" s="20">
        <v>7</v>
      </c>
      <c r="G239" s="20">
        <v>3</v>
      </c>
      <c r="H239" s="20">
        <v>177</v>
      </c>
      <c r="I239" s="20">
        <v>37</v>
      </c>
    </row>
    <row r="240" spans="1:9" ht="11.15" customHeight="1" x14ac:dyDescent="0.2">
      <c r="A240" s="21" t="s">
        <v>126</v>
      </c>
      <c r="B240" s="30">
        <v>100</v>
      </c>
      <c r="C240" s="30">
        <v>35.483871000000001</v>
      </c>
      <c r="D240" s="30">
        <v>46.082948999999999</v>
      </c>
      <c r="E240" s="30">
        <v>13.824885</v>
      </c>
      <c r="F240" s="30">
        <v>3.225806</v>
      </c>
      <c r="G240" s="30">
        <v>1.3824879999999999</v>
      </c>
      <c r="H240" s="30">
        <v>81.566820000000007</v>
      </c>
      <c r="I240" s="30">
        <v>17.050691</v>
      </c>
    </row>
    <row r="241" spans="1:9" ht="11.15" customHeight="1" x14ac:dyDescent="0.2">
      <c r="A241" s="19" t="s">
        <v>1256</v>
      </c>
      <c r="B241" s="20">
        <v>142</v>
      </c>
      <c r="C241" s="20">
        <v>50</v>
      </c>
      <c r="D241" s="20">
        <v>55</v>
      </c>
      <c r="E241" s="20">
        <v>32</v>
      </c>
      <c r="F241" s="20">
        <v>4</v>
      </c>
      <c r="G241" s="20">
        <v>1</v>
      </c>
      <c r="H241" s="20">
        <v>105</v>
      </c>
      <c r="I241" s="20">
        <v>36</v>
      </c>
    </row>
    <row r="242" spans="1:9" ht="11.15" customHeight="1" x14ac:dyDescent="0.2">
      <c r="A242" s="21" t="s">
        <v>126</v>
      </c>
      <c r="B242" s="30">
        <v>100</v>
      </c>
      <c r="C242" s="30">
        <v>35.211267999999997</v>
      </c>
      <c r="D242" s="30">
        <v>38.732393999999999</v>
      </c>
      <c r="E242" s="30">
        <v>22.535211</v>
      </c>
      <c r="F242" s="30">
        <v>2.8169010000000001</v>
      </c>
      <c r="G242" s="30">
        <v>0.70422499999999999</v>
      </c>
      <c r="H242" s="30">
        <v>73.943662000000003</v>
      </c>
      <c r="I242" s="30">
        <v>25.352112999999999</v>
      </c>
    </row>
    <row r="243" spans="1:9" ht="11.15" customHeight="1" x14ac:dyDescent="0.2">
      <c r="A243" s="19" t="s">
        <v>1257</v>
      </c>
      <c r="B243" s="20">
        <v>1184</v>
      </c>
      <c r="C243" s="20">
        <v>372</v>
      </c>
      <c r="D243" s="20">
        <v>465</v>
      </c>
      <c r="E243" s="20">
        <v>258</v>
      </c>
      <c r="F243" s="20">
        <v>58</v>
      </c>
      <c r="G243" s="20">
        <v>31</v>
      </c>
      <c r="H243" s="20">
        <v>837</v>
      </c>
      <c r="I243" s="20">
        <v>316</v>
      </c>
    </row>
    <row r="244" spans="1:9" ht="11.15" customHeight="1" x14ac:dyDescent="0.2">
      <c r="A244" s="21" t="s">
        <v>126</v>
      </c>
      <c r="B244" s="30">
        <v>100</v>
      </c>
      <c r="C244" s="30">
        <v>31.418918999999999</v>
      </c>
      <c r="D244" s="30">
        <v>39.273648999999999</v>
      </c>
      <c r="E244" s="30">
        <v>21.790541000000001</v>
      </c>
      <c r="F244" s="30">
        <v>4.8986489999999998</v>
      </c>
      <c r="G244" s="30">
        <v>2.6182430000000001</v>
      </c>
      <c r="H244" s="30">
        <v>70.692567999999994</v>
      </c>
      <c r="I244" s="30">
        <v>26.689188999999999</v>
      </c>
    </row>
    <row r="245" spans="1:9" ht="11.15" customHeight="1" x14ac:dyDescent="0.2">
      <c r="A245" s="19" t="s">
        <v>1195</v>
      </c>
      <c r="B245" s="20">
        <v>360</v>
      </c>
      <c r="C245" s="20">
        <v>115</v>
      </c>
      <c r="D245" s="20">
        <v>159</v>
      </c>
      <c r="E245" s="20">
        <v>64</v>
      </c>
      <c r="F245" s="20">
        <v>18</v>
      </c>
      <c r="G245" s="20">
        <v>4</v>
      </c>
      <c r="H245" s="20">
        <v>274</v>
      </c>
      <c r="I245" s="20">
        <v>82</v>
      </c>
    </row>
    <row r="246" spans="1:9" ht="11.15" customHeight="1" x14ac:dyDescent="0.2">
      <c r="A246" s="21" t="s">
        <v>126</v>
      </c>
      <c r="B246" s="30">
        <v>100</v>
      </c>
      <c r="C246" s="30">
        <v>31.944444000000001</v>
      </c>
      <c r="D246" s="30">
        <v>44.166666999999997</v>
      </c>
      <c r="E246" s="30">
        <v>17.777778000000001</v>
      </c>
      <c r="F246" s="30">
        <v>5</v>
      </c>
      <c r="G246" s="30">
        <v>1.111111</v>
      </c>
      <c r="H246" s="30">
        <v>76.111110999999994</v>
      </c>
      <c r="I246" s="30">
        <v>22.777778000000001</v>
      </c>
    </row>
    <row r="247" spans="1:9" ht="11.15" customHeight="1" x14ac:dyDescent="0.2">
      <c r="A247" s="18" t="s">
        <v>143</v>
      </c>
      <c r="B247" s="18"/>
      <c r="C247" s="18"/>
      <c r="D247" s="18"/>
      <c r="E247" s="18"/>
      <c r="F247" s="18"/>
      <c r="G247" s="18"/>
      <c r="H247" s="18"/>
      <c r="I247" s="18"/>
    </row>
    <row r="248" spans="1:9" ht="11.15" customHeight="1" x14ac:dyDescent="0.2">
      <c r="A248" s="21" t="s">
        <v>1259</v>
      </c>
      <c r="B248" s="21"/>
      <c r="C248" s="21"/>
      <c r="D248" s="21"/>
      <c r="E248" s="21"/>
      <c r="F248" s="21"/>
      <c r="G248" s="21"/>
      <c r="H248" s="21"/>
      <c r="I248" s="21"/>
    </row>
    <row r="249" spans="1:9" ht="11.15" customHeight="1" x14ac:dyDescent="0.2">
      <c r="A249" s="19" t="s">
        <v>1254</v>
      </c>
      <c r="B249" s="20">
        <v>330</v>
      </c>
      <c r="C249" s="20">
        <v>130</v>
      </c>
      <c r="D249" s="20">
        <v>138</v>
      </c>
      <c r="E249" s="20">
        <v>47</v>
      </c>
      <c r="F249" s="20">
        <v>6</v>
      </c>
      <c r="G249" s="20">
        <v>9</v>
      </c>
      <c r="H249" s="20">
        <v>268</v>
      </c>
      <c r="I249" s="20">
        <v>53</v>
      </c>
    </row>
    <row r="250" spans="1:9" ht="11.15" customHeight="1" x14ac:dyDescent="0.2">
      <c r="A250" s="21" t="s">
        <v>126</v>
      </c>
      <c r="B250" s="30">
        <v>100</v>
      </c>
      <c r="C250" s="30">
        <v>39.393939000000003</v>
      </c>
      <c r="D250" s="30">
        <v>41.818182</v>
      </c>
      <c r="E250" s="30">
        <v>14.242424</v>
      </c>
      <c r="F250" s="30">
        <v>1.818182</v>
      </c>
      <c r="G250" s="30">
        <v>2.7272729999999998</v>
      </c>
      <c r="H250" s="30">
        <v>81.212120999999996</v>
      </c>
      <c r="I250" s="30">
        <v>16.060606</v>
      </c>
    </row>
    <row r="251" spans="1:9" ht="11.15" customHeight="1" x14ac:dyDescent="0.2">
      <c r="A251" s="19" t="s">
        <v>1255</v>
      </c>
      <c r="B251" s="20">
        <v>326</v>
      </c>
      <c r="C251" s="20">
        <v>116</v>
      </c>
      <c r="D251" s="20">
        <v>145</v>
      </c>
      <c r="E251" s="20">
        <v>53</v>
      </c>
      <c r="F251" s="20">
        <v>8</v>
      </c>
      <c r="G251" s="20">
        <v>4</v>
      </c>
      <c r="H251" s="20">
        <v>261</v>
      </c>
      <c r="I251" s="20">
        <v>61</v>
      </c>
    </row>
    <row r="252" spans="1:9" ht="11.15" customHeight="1" x14ac:dyDescent="0.2">
      <c r="A252" s="21" t="s">
        <v>126</v>
      </c>
      <c r="B252" s="30">
        <v>100</v>
      </c>
      <c r="C252" s="30">
        <v>35.582822</v>
      </c>
      <c r="D252" s="30">
        <v>44.478527999999997</v>
      </c>
      <c r="E252" s="30">
        <v>16.257669</v>
      </c>
      <c r="F252" s="30">
        <v>2.4539879999999998</v>
      </c>
      <c r="G252" s="30">
        <v>1.2269939999999999</v>
      </c>
      <c r="H252" s="30">
        <v>80.061350000000004</v>
      </c>
      <c r="I252" s="30">
        <v>18.711656000000001</v>
      </c>
    </row>
    <row r="253" spans="1:9" ht="11.15" customHeight="1" x14ac:dyDescent="0.2">
      <c r="A253" s="19" t="s">
        <v>1256</v>
      </c>
      <c r="B253" s="20">
        <v>133</v>
      </c>
      <c r="C253" s="20">
        <v>41</v>
      </c>
      <c r="D253" s="20">
        <v>63</v>
      </c>
      <c r="E253" s="20">
        <v>26</v>
      </c>
      <c r="F253" s="20">
        <v>3</v>
      </c>
      <c r="G253" s="20">
        <v>0</v>
      </c>
      <c r="H253" s="20">
        <v>104</v>
      </c>
      <c r="I253" s="20">
        <v>29</v>
      </c>
    </row>
    <row r="254" spans="1:9" ht="11.15" customHeight="1" x14ac:dyDescent="0.2">
      <c r="A254" s="21" t="s">
        <v>126</v>
      </c>
      <c r="B254" s="30">
        <v>100</v>
      </c>
      <c r="C254" s="30">
        <v>30.827068000000001</v>
      </c>
      <c r="D254" s="30">
        <v>47.368420999999998</v>
      </c>
      <c r="E254" s="30">
        <v>19.548871999999999</v>
      </c>
      <c r="F254" s="30">
        <v>2.2556389999999999</v>
      </c>
      <c r="G254" s="30">
        <v>0</v>
      </c>
      <c r="H254" s="30">
        <v>78.195488999999995</v>
      </c>
      <c r="I254" s="30">
        <v>21.804511000000002</v>
      </c>
    </row>
    <row r="255" spans="1:9" ht="11.15" customHeight="1" x14ac:dyDescent="0.2">
      <c r="A255" s="19" t="s">
        <v>1257</v>
      </c>
      <c r="B255" s="20">
        <v>1070</v>
      </c>
      <c r="C255" s="20">
        <v>328</v>
      </c>
      <c r="D255" s="20">
        <v>425</v>
      </c>
      <c r="E255" s="20">
        <v>234</v>
      </c>
      <c r="F255" s="20">
        <v>57</v>
      </c>
      <c r="G255" s="20">
        <v>26</v>
      </c>
      <c r="H255" s="20">
        <v>753</v>
      </c>
      <c r="I255" s="20">
        <v>291</v>
      </c>
    </row>
    <row r="256" spans="1:9" ht="11.15" customHeight="1" x14ac:dyDescent="0.2">
      <c r="A256" s="21" t="s">
        <v>126</v>
      </c>
      <c r="B256" s="30">
        <v>100</v>
      </c>
      <c r="C256" s="30">
        <v>30.654205999999999</v>
      </c>
      <c r="D256" s="30">
        <v>39.719625999999998</v>
      </c>
      <c r="E256" s="30">
        <v>21.869159</v>
      </c>
      <c r="F256" s="30">
        <v>5.3271030000000001</v>
      </c>
      <c r="G256" s="30">
        <v>2.429907</v>
      </c>
      <c r="H256" s="30">
        <v>70.373831999999993</v>
      </c>
      <c r="I256" s="30">
        <v>27.196262000000001</v>
      </c>
    </row>
    <row r="257" spans="1:9" ht="11.15" customHeight="1" x14ac:dyDescent="0.2">
      <c r="A257" s="19" t="s">
        <v>1195</v>
      </c>
      <c r="B257" s="20">
        <v>329</v>
      </c>
      <c r="C257" s="20">
        <v>112</v>
      </c>
      <c r="D257" s="20">
        <v>138</v>
      </c>
      <c r="E257" s="20">
        <v>58</v>
      </c>
      <c r="F257" s="20">
        <v>16</v>
      </c>
      <c r="G257" s="20">
        <v>5</v>
      </c>
      <c r="H257" s="20">
        <v>250</v>
      </c>
      <c r="I257" s="20">
        <v>74</v>
      </c>
    </row>
    <row r="258" spans="1:9" ht="11.15" customHeight="1" x14ac:dyDescent="0.2">
      <c r="A258" s="21" t="s">
        <v>126</v>
      </c>
      <c r="B258" s="30">
        <v>100</v>
      </c>
      <c r="C258" s="30">
        <v>34.042552999999998</v>
      </c>
      <c r="D258" s="30">
        <v>41.945289000000002</v>
      </c>
      <c r="E258" s="30">
        <v>17.629179000000001</v>
      </c>
      <c r="F258" s="30">
        <v>4.8632220000000004</v>
      </c>
      <c r="G258" s="30">
        <v>1.519757</v>
      </c>
      <c r="H258" s="30">
        <v>75.987842000000001</v>
      </c>
      <c r="I258" s="30">
        <v>22.492401000000001</v>
      </c>
    </row>
    <row r="259" spans="1:9" ht="11.15" customHeight="1" x14ac:dyDescent="0.2">
      <c r="A259" s="18" t="s">
        <v>143</v>
      </c>
      <c r="B259" s="18"/>
      <c r="C259" s="18"/>
      <c r="D259" s="18"/>
      <c r="E259" s="18"/>
      <c r="F259" s="18"/>
      <c r="G259" s="18"/>
      <c r="H259" s="18"/>
      <c r="I259" s="18"/>
    </row>
    <row r="260" spans="1:9" ht="11.15" customHeight="1" x14ac:dyDescent="0.2">
      <c r="A260" s="21" t="s">
        <v>1260</v>
      </c>
      <c r="B260" s="21"/>
      <c r="C260" s="21"/>
      <c r="D260" s="21"/>
      <c r="E260" s="21"/>
      <c r="F260" s="21"/>
      <c r="G260" s="21"/>
      <c r="H260" s="21"/>
      <c r="I260" s="21"/>
    </row>
    <row r="261" spans="1:9" ht="11.15" customHeight="1" x14ac:dyDescent="0.2">
      <c r="A261" s="19" t="s">
        <v>1254</v>
      </c>
      <c r="B261" s="20">
        <v>39</v>
      </c>
      <c r="C261" s="20">
        <v>16</v>
      </c>
      <c r="D261" s="20">
        <v>13</v>
      </c>
      <c r="E261" s="20">
        <v>10</v>
      </c>
      <c r="F261" s="20">
        <v>0</v>
      </c>
      <c r="G261" s="20">
        <v>0</v>
      </c>
      <c r="H261" s="20">
        <v>29</v>
      </c>
      <c r="I261" s="20">
        <v>10</v>
      </c>
    </row>
    <row r="262" spans="1:9" ht="11.15" customHeight="1" x14ac:dyDescent="0.2">
      <c r="A262" s="21" t="s">
        <v>126</v>
      </c>
      <c r="B262" s="30">
        <v>100</v>
      </c>
      <c r="C262" s="30">
        <v>41.025641</v>
      </c>
      <c r="D262" s="30">
        <v>33.333333000000003</v>
      </c>
      <c r="E262" s="30">
        <v>25.641026</v>
      </c>
      <c r="F262" s="30">
        <v>0</v>
      </c>
      <c r="G262" s="30">
        <v>0</v>
      </c>
      <c r="H262" s="30">
        <v>74.358974000000003</v>
      </c>
      <c r="I262" s="30">
        <v>25.641026</v>
      </c>
    </row>
    <row r="263" spans="1:9" ht="11.15" customHeight="1" x14ac:dyDescent="0.2">
      <c r="A263" s="19" t="s">
        <v>1255</v>
      </c>
      <c r="B263" s="20">
        <v>75</v>
      </c>
      <c r="C263" s="20">
        <v>35</v>
      </c>
      <c r="D263" s="20">
        <v>25</v>
      </c>
      <c r="E263" s="20">
        <v>14</v>
      </c>
      <c r="F263" s="20">
        <v>1</v>
      </c>
      <c r="G263" s="20">
        <v>0</v>
      </c>
      <c r="H263" s="20">
        <v>60</v>
      </c>
      <c r="I263" s="20">
        <v>15</v>
      </c>
    </row>
    <row r="264" spans="1:9" ht="11.15" customHeight="1" x14ac:dyDescent="0.2">
      <c r="A264" s="21" t="s">
        <v>126</v>
      </c>
      <c r="B264" s="30">
        <v>100</v>
      </c>
      <c r="C264" s="30">
        <v>46.666666999999997</v>
      </c>
      <c r="D264" s="30">
        <v>33.333333000000003</v>
      </c>
      <c r="E264" s="30">
        <v>18.666667</v>
      </c>
      <c r="F264" s="30">
        <v>1.3333330000000001</v>
      </c>
      <c r="G264" s="30">
        <v>0</v>
      </c>
      <c r="H264" s="30">
        <v>80</v>
      </c>
      <c r="I264" s="30">
        <v>20</v>
      </c>
    </row>
    <row r="265" spans="1:9" ht="11.15" customHeight="1" x14ac:dyDescent="0.2">
      <c r="A265" s="19" t="s">
        <v>1256</v>
      </c>
      <c r="B265" s="20">
        <v>117</v>
      </c>
      <c r="C265" s="20">
        <v>38</v>
      </c>
      <c r="D265" s="20">
        <v>52</v>
      </c>
      <c r="E265" s="20">
        <v>21</v>
      </c>
      <c r="F265" s="20">
        <v>3</v>
      </c>
      <c r="G265" s="20">
        <v>3</v>
      </c>
      <c r="H265" s="20">
        <v>90</v>
      </c>
      <c r="I265" s="20">
        <v>24</v>
      </c>
    </row>
    <row r="266" spans="1:9" ht="11.15" customHeight="1" x14ac:dyDescent="0.2">
      <c r="A266" s="21" t="s">
        <v>126</v>
      </c>
      <c r="B266" s="30">
        <v>100</v>
      </c>
      <c r="C266" s="30">
        <v>32.478631999999998</v>
      </c>
      <c r="D266" s="30">
        <v>44.444443999999997</v>
      </c>
      <c r="E266" s="30">
        <v>17.948718</v>
      </c>
      <c r="F266" s="30">
        <v>2.5641029999999998</v>
      </c>
      <c r="G266" s="30">
        <v>2.5641029999999998</v>
      </c>
      <c r="H266" s="30">
        <v>76.923077000000006</v>
      </c>
      <c r="I266" s="30">
        <v>20.512820999999999</v>
      </c>
    </row>
    <row r="267" spans="1:9" ht="11.15" customHeight="1" x14ac:dyDescent="0.2">
      <c r="A267" s="19" t="s">
        <v>1257</v>
      </c>
      <c r="B267" s="20">
        <v>1288</v>
      </c>
      <c r="C267" s="20">
        <v>418</v>
      </c>
      <c r="D267" s="20">
        <v>524</v>
      </c>
      <c r="E267" s="20">
        <v>258</v>
      </c>
      <c r="F267" s="20">
        <v>61</v>
      </c>
      <c r="G267" s="20">
        <v>27</v>
      </c>
      <c r="H267" s="20">
        <v>942</v>
      </c>
      <c r="I267" s="20">
        <v>319</v>
      </c>
    </row>
    <row r="268" spans="1:9" ht="11.15" customHeight="1" x14ac:dyDescent="0.2">
      <c r="A268" s="21" t="s">
        <v>126</v>
      </c>
      <c r="B268" s="30">
        <v>100</v>
      </c>
      <c r="C268" s="30">
        <v>32.453415999999997</v>
      </c>
      <c r="D268" s="30">
        <v>40.683230000000002</v>
      </c>
      <c r="E268" s="30">
        <v>20.031056</v>
      </c>
      <c r="F268" s="30">
        <v>4.7360249999999997</v>
      </c>
      <c r="G268" s="30">
        <v>2.0962730000000001</v>
      </c>
      <c r="H268" s="30">
        <v>73.136645999999999</v>
      </c>
      <c r="I268" s="30">
        <v>24.767081000000001</v>
      </c>
    </row>
    <row r="269" spans="1:9" ht="11.15" customHeight="1" x14ac:dyDescent="0.2">
      <c r="A269" s="19" t="s">
        <v>1195</v>
      </c>
      <c r="B269" s="20">
        <v>669</v>
      </c>
      <c r="C269" s="20">
        <v>220</v>
      </c>
      <c r="D269" s="20">
        <v>295</v>
      </c>
      <c r="E269" s="20">
        <v>115</v>
      </c>
      <c r="F269" s="20">
        <v>25</v>
      </c>
      <c r="G269" s="20">
        <v>14</v>
      </c>
      <c r="H269" s="20">
        <v>515</v>
      </c>
      <c r="I269" s="20">
        <v>140</v>
      </c>
    </row>
    <row r="270" spans="1:9" ht="11.15" customHeight="1" x14ac:dyDescent="0.2">
      <c r="A270" s="21" t="s">
        <v>126</v>
      </c>
      <c r="B270" s="30">
        <v>100</v>
      </c>
      <c r="C270" s="30">
        <v>32.884903000000001</v>
      </c>
      <c r="D270" s="30">
        <v>44.095664999999997</v>
      </c>
      <c r="E270" s="30">
        <v>17.189836</v>
      </c>
      <c r="F270" s="30">
        <v>3.7369210000000002</v>
      </c>
      <c r="G270" s="30">
        <v>2.092676</v>
      </c>
      <c r="H270" s="30">
        <v>76.980568000000005</v>
      </c>
      <c r="I270" s="30">
        <v>20.926756000000001</v>
      </c>
    </row>
    <row r="271" spans="1:9" ht="11.15" customHeight="1" x14ac:dyDescent="0.2">
      <c r="A271" s="18" t="s">
        <v>1261</v>
      </c>
      <c r="B271" s="18"/>
      <c r="C271" s="18"/>
      <c r="D271" s="18"/>
      <c r="E271" s="18"/>
      <c r="F271" s="18"/>
      <c r="G271" s="18"/>
      <c r="H271" s="18"/>
      <c r="I271" s="18"/>
    </row>
    <row r="272" spans="1:9" ht="11.15" customHeight="1" x14ac:dyDescent="0.2">
      <c r="A272" s="19" t="s">
        <v>1262</v>
      </c>
      <c r="B272" s="20">
        <v>541</v>
      </c>
      <c r="C272" s="20">
        <v>171</v>
      </c>
      <c r="D272" s="20">
        <v>242</v>
      </c>
      <c r="E272" s="20">
        <v>93</v>
      </c>
      <c r="F272" s="20">
        <v>20</v>
      </c>
      <c r="G272" s="20">
        <v>15</v>
      </c>
      <c r="H272" s="20">
        <v>413</v>
      </c>
      <c r="I272" s="20">
        <v>113</v>
      </c>
    </row>
    <row r="273" spans="1:9" ht="11.15" customHeight="1" x14ac:dyDescent="0.2">
      <c r="A273" s="21" t="s">
        <v>126</v>
      </c>
      <c r="B273" s="30">
        <v>100</v>
      </c>
      <c r="C273" s="30">
        <v>31.608132999999999</v>
      </c>
      <c r="D273" s="30">
        <v>44.731977999999998</v>
      </c>
      <c r="E273" s="30">
        <v>17.190387999999999</v>
      </c>
      <c r="F273" s="30">
        <v>3.6968580000000002</v>
      </c>
      <c r="G273" s="30">
        <v>2.772643</v>
      </c>
      <c r="H273" s="30">
        <v>76.340110999999993</v>
      </c>
      <c r="I273" s="30">
        <v>20.887246000000001</v>
      </c>
    </row>
    <row r="274" spans="1:9" ht="11.15" customHeight="1" x14ac:dyDescent="0.2">
      <c r="A274" s="19" t="s">
        <v>1263</v>
      </c>
      <c r="B274" s="20">
        <v>877</v>
      </c>
      <c r="C274" s="20">
        <v>298</v>
      </c>
      <c r="D274" s="20">
        <v>349</v>
      </c>
      <c r="E274" s="20">
        <v>171</v>
      </c>
      <c r="F274" s="20">
        <v>43</v>
      </c>
      <c r="G274" s="20">
        <v>16</v>
      </c>
      <c r="H274" s="20">
        <v>647</v>
      </c>
      <c r="I274" s="20">
        <v>214</v>
      </c>
    </row>
    <row r="275" spans="1:9" ht="11.15" customHeight="1" x14ac:dyDescent="0.2">
      <c r="A275" s="21" t="s">
        <v>126</v>
      </c>
      <c r="B275" s="30">
        <v>100</v>
      </c>
      <c r="C275" s="30">
        <v>33.979475000000001</v>
      </c>
      <c r="D275" s="30">
        <v>39.794755000000002</v>
      </c>
      <c r="E275" s="30">
        <v>19.498290000000001</v>
      </c>
      <c r="F275" s="30">
        <v>4.903079</v>
      </c>
      <c r="G275" s="30">
        <v>1.8244009999999999</v>
      </c>
      <c r="H275" s="30">
        <v>73.774230000000003</v>
      </c>
      <c r="I275" s="30">
        <v>24.401368000000002</v>
      </c>
    </row>
    <row r="276" spans="1:9" ht="11.15" customHeight="1" x14ac:dyDescent="0.2">
      <c r="A276" s="19" t="s">
        <v>1264</v>
      </c>
      <c r="B276" s="20">
        <v>543</v>
      </c>
      <c r="C276" s="20">
        <v>171</v>
      </c>
      <c r="D276" s="20">
        <v>237</v>
      </c>
      <c r="E276" s="20">
        <v>108</v>
      </c>
      <c r="F276" s="20">
        <v>19</v>
      </c>
      <c r="G276" s="20">
        <v>8</v>
      </c>
      <c r="H276" s="20">
        <v>408</v>
      </c>
      <c r="I276" s="20">
        <v>127</v>
      </c>
    </row>
    <row r="277" spans="1:9" ht="11.15" customHeight="1" x14ac:dyDescent="0.2">
      <c r="A277" s="21" t="s">
        <v>126</v>
      </c>
      <c r="B277" s="30">
        <v>100</v>
      </c>
      <c r="C277" s="30">
        <v>31.491713000000001</v>
      </c>
      <c r="D277" s="30">
        <v>43.646408999999998</v>
      </c>
      <c r="E277" s="30">
        <v>19.889503000000001</v>
      </c>
      <c r="F277" s="30">
        <v>3.4990790000000001</v>
      </c>
      <c r="G277" s="30">
        <v>1.4732970000000001</v>
      </c>
      <c r="H277" s="30">
        <v>75.138121999999996</v>
      </c>
      <c r="I277" s="30">
        <v>23.388582</v>
      </c>
    </row>
    <row r="278" spans="1:9" ht="11.15" customHeight="1" x14ac:dyDescent="0.2">
      <c r="A278" s="19" t="s">
        <v>1265</v>
      </c>
      <c r="B278" s="20">
        <v>227</v>
      </c>
      <c r="C278" s="20">
        <v>87</v>
      </c>
      <c r="D278" s="20">
        <v>81</v>
      </c>
      <c r="E278" s="20">
        <v>46</v>
      </c>
      <c r="F278" s="20">
        <v>8</v>
      </c>
      <c r="G278" s="20">
        <v>5</v>
      </c>
      <c r="H278" s="20">
        <v>168</v>
      </c>
      <c r="I278" s="20">
        <v>54</v>
      </c>
    </row>
    <row r="279" spans="1:9" ht="11.15" customHeight="1" x14ac:dyDescent="0.2">
      <c r="A279" s="21" t="s">
        <v>126</v>
      </c>
      <c r="B279" s="30">
        <v>100</v>
      </c>
      <c r="C279" s="30">
        <v>38.325991000000002</v>
      </c>
      <c r="D279" s="30">
        <v>35.682819000000002</v>
      </c>
      <c r="E279" s="30">
        <v>20.264316999999998</v>
      </c>
      <c r="F279" s="30">
        <v>3.5242290000000001</v>
      </c>
      <c r="G279" s="30">
        <v>2.2026430000000001</v>
      </c>
      <c r="H279" s="30">
        <v>74.008810999999994</v>
      </c>
      <c r="I279" s="30">
        <v>23.788546</v>
      </c>
    </row>
    <row r="280" spans="1:9" ht="11.15" customHeight="1" x14ac:dyDescent="0.2">
      <c r="A280" s="18" t="s">
        <v>1266</v>
      </c>
      <c r="B280" s="18"/>
      <c r="C280" s="18"/>
      <c r="D280" s="18"/>
      <c r="E280" s="18"/>
      <c r="F280" s="18"/>
      <c r="G280" s="18"/>
      <c r="H280" s="18"/>
      <c r="I280" s="18"/>
    </row>
    <row r="281" spans="1:9" ht="11.15" customHeight="1" x14ac:dyDescent="0.2">
      <c r="A281" s="19" t="s">
        <v>1267</v>
      </c>
      <c r="B281" s="20">
        <v>294</v>
      </c>
      <c r="C281" s="20">
        <v>88</v>
      </c>
      <c r="D281" s="20">
        <v>128</v>
      </c>
      <c r="E281" s="20">
        <v>63</v>
      </c>
      <c r="F281" s="20">
        <v>8</v>
      </c>
      <c r="G281" s="20">
        <v>7</v>
      </c>
      <c r="H281" s="20">
        <v>216</v>
      </c>
      <c r="I281" s="20">
        <v>71</v>
      </c>
    </row>
    <row r="282" spans="1:9" ht="11.15" customHeight="1" x14ac:dyDescent="0.2">
      <c r="A282" s="21" t="s">
        <v>126</v>
      </c>
      <c r="B282" s="30">
        <v>100</v>
      </c>
      <c r="C282" s="30">
        <v>29.931972999999999</v>
      </c>
      <c r="D282" s="30">
        <v>43.537415000000003</v>
      </c>
      <c r="E282" s="30">
        <v>21.428571000000002</v>
      </c>
      <c r="F282" s="30">
        <v>2.721088</v>
      </c>
      <c r="G282" s="30">
        <v>2.3809520000000002</v>
      </c>
      <c r="H282" s="30">
        <v>73.469387999999995</v>
      </c>
      <c r="I282" s="30">
        <v>24.149660000000001</v>
      </c>
    </row>
    <row r="283" spans="1:9" ht="11.15" customHeight="1" x14ac:dyDescent="0.2">
      <c r="A283" s="19" t="s">
        <v>1268</v>
      </c>
      <c r="B283" s="20">
        <v>664</v>
      </c>
      <c r="C283" s="20">
        <v>224</v>
      </c>
      <c r="D283" s="20">
        <v>274</v>
      </c>
      <c r="E283" s="20">
        <v>123</v>
      </c>
      <c r="F283" s="20">
        <v>27</v>
      </c>
      <c r="G283" s="20">
        <v>16</v>
      </c>
      <c r="H283" s="20">
        <v>498</v>
      </c>
      <c r="I283" s="20">
        <v>150</v>
      </c>
    </row>
    <row r="284" spans="1:9" ht="11.15" customHeight="1" x14ac:dyDescent="0.2">
      <c r="A284" s="21" t="s">
        <v>126</v>
      </c>
      <c r="B284" s="30">
        <v>100</v>
      </c>
      <c r="C284" s="30">
        <v>33.734940000000002</v>
      </c>
      <c r="D284" s="30">
        <v>41.265059999999998</v>
      </c>
      <c r="E284" s="30">
        <v>18.524096</v>
      </c>
      <c r="F284" s="30">
        <v>4.0662649999999996</v>
      </c>
      <c r="G284" s="30">
        <v>2.4096389999999999</v>
      </c>
      <c r="H284" s="30">
        <v>75</v>
      </c>
      <c r="I284" s="30">
        <v>22.590361000000001</v>
      </c>
    </row>
    <row r="285" spans="1:9" ht="11.15" customHeight="1" x14ac:dyDescent="0.2">
      <c r="A285" s="19" t="s">
        <v>1269</v>
      </c>
      <c r="B285" s="20">
        <v>421</v>
      </c>
      <c r="C285" s="20">
        <v>133</v>
      </c>
      <c r="D285" s="20">
        <v>179</v>
      </c>
      <c r="E285" s="20">
        <v>82</v>
      </c>
      <c r="F285" s="20">
        <v>23</v>
      </c>
      <c r="G285" s="20">
        <v>4</v>
      </c>
      <c r="H285" s="20">
        <v>312</v>
      </c>
      <c r="I285" s="20">
        <v>105</v>
      </c>
    </row>
    <row r="286" spans="1:9" ht="11.15" customHeight="1" x14ac:dyDescent="0.2">
      <c r="A286" s="21" t="s">
        <v>126</v>
      </c>
      <c r="B286" s="30">
        <v>100</v>
      </c>
      <c r="C286" s="30">
        <v>31.591449000000001</v>
      </c>
      <c r="D286" s="30">
        <v>42.517814999999999</v>
      </c>
      <c r="E286" s="30">
        <v>19.477435</v>
      </c>
      <c r="F286" s="30">
        <v>5.4631829999999999</v>
      </c>
      <c r="G286" s="30">
        <v>0.95011900000000005</v>
      </c>
      <c r="H286" s="30">
        <v>74.109263999999996</v>
      </c>
      <c r="I286" s="30">
        <v>24.940618000000001</v>
      </c>
    </row>
    <row r="287" spans="1:9" ht="11.15" customHeight="1" x14ac:dyDescent="0.2">
      <c r="A287" s="19" t="s">
        <v>1270</v>
      </c>
      <c r="B287" s="20">
        <v>358</v>
      </c>
      <c r="C287" s="20">
        <v>128</v>
      </c>
      <c r="D287" s="20">
        <v>147</v>
      </c>
      <c r="E287" s="20">
        <v>69</v>
      </c>
      <c r="F287" s="20">
        <v>12</v>
      </c>
      <c r="G287" s="20">
        <v>2</v>
      </c>
      <c r="H287" s="20">
        <v>275</v>
      </c>
      <c r="I287" s="20">
        <v>81</v>
      </c>
    </row>
    <row r="288" spans="1:9" ht="11.15" customHeight="1" x14ac:dyDescent="0.2">
      <c r="A288" s="21" t="s">
        <v>126</v>
      </c>
      <c r="B288" s="30">
        <v>100</v>
      </c>
      <c r="C288" s="30">
        <v>35.754190000000001</v>
      </c>
      <c r="D288" s="30">
        <v>41.061453</v>
      </c>
      <c r="E288" s="30">
        <v>19.273743</v>
      </c>
      <c r="F288" s="30">
        <v>3.3519549999999998</v>
      </c>
      <c r="G288" s="30">
        <v>0.55865900000000002</v>
      </c>
      <c r="H288" s="30">
        <v>76.815641999999997</v>
      </c>
      <c r="I288" s="30">
        <v>22.625698</v>
      </c>
    </row>
    <row r="289" spans="1:9" ht="11.15" customHeight="1" x14ac:dyDescent="0.2">
      <c r="A289" s="19" t="s">
        <v>1271</v>
      </c>
      <c r="B289" s="20">
        <v>217</v>
      </c>
      <c r="C289" s="20">
        <v>73</v>
      </c>
      <c r="D289" s="20">
        <v>90</v>
      </c>
      <c r="E289" s="20">
        <v>45</v>
      </c>
      <c r="F289" s="20">
        <v>5</v>
      </c>
      <c r="G289" s="20">
        <v>4</v>
      </c>
      <c r="H289" s="20">
        <v>163</v>
      </c>
      <c r="I289" s="20">
        <v>50</v>
      </c>
    </row>
    <row r="290" spans="1:9" ht="11.15" customHeight="1" x14ac:dyDescent="0.2">
      <c r="A290" s="21" t="s">
        <v>126</v>
      </c>
      <c r="B290" s="30">
        <v>100</v>
      </c>
      <c r="C290" s="30">
        <v>33.640552999999997</v>
      </c>
      <c r="D290" s="30">
        <v>41.474654000000001</v>
      </c>
      <c r="E290" s="30">
        <v>20.737327000000001</v>
      </c>
      <c r="F290" s="30">
        <v>2.3041469999999999</v>
      </c>
      <c r="G290" s="30">
        <v>1.843318</v>
      </c>
      <c r="H290" s="30">
        <v>75.115206999999998</v>
      </c>
      <c r="I290" s="30">
        <v>23.041474999999998</v>
      </c>
    </row>
    <row r="291" spans="1:9" ht="11.15" customHeight="1" x14ac:dyDescent="0.2">
      <c r="A291" s="19" t="s">
        <v>1272</v>
      </c>
      <c r="B291" s="20">
        <v>234</v>
      </c>
      <c r="C291" s="20">
        <v>81</v>
      </c>
      <c r="D291" s="20">
        <v>91</v>
      </c>
      <c r="E291" s="20">
        <v>36</v>
      </c>
      <c r="F291" s="20">
        <v>15</v>
      </c>
      <c r="G291" s="20">
        <v>11</v>
      </c>
      <c r="H291" s="20">
        <v>172</v>
      </c>
      <c r="I291" s="20">
        <v>51</v>
      </c>
    </row>
    <row r="292" spans="1:9" ht="11.15" customHeight="1" x14ac:dyDescent="0.2">
      <c r="A292" s="31"/>
      <c r="B292" s="32">
        <v>100</v>
      </c>
      <c r="C292" s="32">
        <v>34.615385000000003</v>
      </c>
      <c r="D292" s="32">
        <v>38.888888999999999</v>
      </c>
      <c r="E292" s="32">
        <v>15.384615</v>
      </c>
      <c r="F292" s="32">
        <v>6.4102560000000004</v>
      </c>
      <c r="G292" s="32">
        <v>4.7008549999999998</v>
      </c>
      <c r="H292" s="32">
        <v>73.504273999999995</v>
      </c>
      <c r="I292" s="32">
        <v>21.794872000000002</v>
      </c>
    </row>
    <row r="293" spans="1:9" ht="11.15" customHeight="1" x14ac:dyDescent="0.2"/>
  </sheetData>
  <phoneticPr fontId="1"/>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592EE-1348-4DBD-8B79-B727F812E015}">
  <dimension ref="A1:J290"/>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HYPERLINK("#'目次'!B21","[15]")</f>
        <v>[15]</v>
      </c>
    </row>
    <row r="3" spans="1:10" x14ac:dyDescent="0.2">
      <c r="A3" s="9" t="s">
        <v>126</v>
      </c>
      <c r="B3" s="12" t="s">
        <v>167</v>
      </c>
    </row>
    <row r="4" spans="1:10" s="15" customFormat="1" ht="25" x14ac:dyDescent="0.2">
      <c r="A4" s="13" t="s">
        <v>126</v>
      </c>
      <c r="B4" s="14" t="s">
        <v>1190</v>
      </c>
      <c r="C4" s="14" t="s">
        <v>1273</v>
      </c>
      <c r="D4" s="14" t="s">
        <v>1274</v>
      </c>
      <c r="E4" s="14" t="s">
        <v>1275</v>
      </c>
      <c r="F4" s="14" t="s">
        <v>1276</v>
      </c>
      <c r="G4" s="14" t="s">
        <v>1277</v>
      </c>
      <c r="H4" s="14" t="s">
        <v>1195</v>
      </c>
      <c r="I4" s="14" t="s">
        <v>1278</v>
      </c>
      <c r="J4" s="14" t="s">
        <v>1279</v>
      </c>
    </row>
    <row r="5" spans="1:10" x14ac:dyDescent="0.2">
      <c r="A5" s="16" t="s">
        <v>1198</v>
      </c>
      <c r="B5" s="17">
        <v>2188</v>
      </c>
      <c r="C5" s="17">
        <v>401</v>
      </c>
      <c r="D5" s="17">
        <v>541</v>
      </c>
      <c r="E5" s="17">
        <v>651</v>
      </c>
      <c r="F5" s="17">
        <v>420</v>
      </c>
      <c r="G5" s="17">
        <v>141</v>
      </c>
      <c r="H5" s="17">
        <v>34</v>
      </c>
      <c r="I5" s="17">
        <v>942</v>
      </c>
      <c r="J5" s="17">
        <v>561</v>
      </c>
    </row>
    <row r="6" spans="1:10" x14ac:dyDescent="0.2">
      <c r="A6" s="21" t="s">
        <v>126</v>
      </c>
      <c r="B6" s="30">
        <v>100</v>
      </c>
      <c r="C6" s="30">
        <v>18.327238999999999</v>
      </c>
      <c r="D6" s="30">
        <v>24.725777000000001</v>
      </c>
      <c r="E6" s="30">
        <v>29.753198999999999</v>
      </c>
      <c r="F6" s="30">
        <v>19.195612000000001</v>
      </c>
      <c r="G6" s="30">
        <v>6.4442409999999999</v>
      </c>
      <c r="H6" s="30">
        <v>1.553931</v>
      </c>
      <c r="I6" s="30">
        <v>43.053016</v>
      </c>
      <c r="J6" s="30">
        <v>25.639854</v>
      </c>
    </row>
    <row r="7" spans="1:10" x14ac:dyDescent="0.2">
      <c r="A7" s="18" t="s">
        <v>1199</v>
      </c>
      <c r="B7" s="18"/>
      <c r="C7" s="18"/>
      <c r="D7" s="18"/>
      <c r="E7" s="18"/>
      <c r="F7" s="18"/>
      <c r="G7" s="18"/>
      <c r="H7" s="18"/>
      <c r="I7" s="18"/>
      <c r="J7" s="18"/>
    </row>
    <row r="8" spans="1:10" x14ac:dyDescent="0.2">
      <c r="A8" s="19" t="s">
        <v>1200</v>
      </c>
      <c r="B8" s="20">
        <v>1092</v>
      </c>
      <c r="C8" s="20">
        <v>194</v>
      </c>
      <c r="D8" s="20">
        <v>284</v>
      </c>
      <c r="E8" s="20">
        <v>308</v>
      </c>
      <c r="F8" s="20">
        <v>203</v>
      </c>
      <c r="G8" s="20">
        <v>79</v>
      </c>
      <c r="H8" s="20">
        <v>24</v>
      </c>
      <c r="I8" s="20">
        <v>478</v>
      </c>
      <c r="J8" s="20">
        <v>282</v>
      </c>
    </row>
    <row r="9" spans="1:10" x14ac:dyDescent="0.2">
      <c r="A9" s="21" t="s">
        <v>126</v>
      </c>
      <c r="B9" s="30">
        <v>100</v>
      </c>
      <c r="C9" s="30">
        <v>17.765567999999998</v>
      </c>
      <c r="D9" s="30">
        <v>26.007325999999999</v>
      </c>
      <c r="E9" s="30">
        <v>28.205127999999998</v>
      </c>
      <c r="F9" s="30">
        <v>18.589744</v>
      </c>
      <c r="G9" s="30">
        <v>7.234432</v>
      </c>
      <c r="H9" s="30">
        <v>2.1978019999999998</v>
      </c>
      <c r="I9" s="30">
        <v>43.772894000000001</v>
      </c>
      <c r="J9" s="30">
        <v>25.824176000000001</v>
      </c>
    </row>
    <row r="10" spans="1:10" x14ac:dyDescent="0.2">
      <c r="A10" s="19" t="s">
        <v>1201</v>
      </c>
      <c r="B10" s="20">
        <v>1095</v>
      </c>
      <c r="C10" s="20">
        <v>207</v>
      </c>
      <c r="D10" s="20">
        <v>256</v>
      </c>
      <c r="E10" s="20">
        <v>343</v>
      </c>
      <c r="F10" s="20">
        <v>217</v>
      </c>
      <c r="G10" s="20">
        <v>62</v>
      </c>
      <c r="H10" s="20">
        <v>10</v>
      </c>
      <c r="I10" s="20">
        <v>463</v>
      </c>
      <c r="J10" s="20">
        <v>279</v>
      </c>
    </row>
    <row r="11" spans="1:10" x14ac:dyDescent="0.2">
      <c r="A11" s="21" t="s">
        <v>126</v>
      </c>
      <c r="B11" s="30">
        <v>100</v>
      </c>
      <c r="C11" s="30">
        <v>18.904109999999999</v>
      </c>
      <c r="D11" s="30">
        <v>23.378995</v>
      </c>
      <c r="E11" s="30">
        <v>31.324200999999999</v>
      </c>
      <c r="F11" s="30">
        <v>19.817352</v>
      </c>
      <c r="G11" s="30">
        <v>5.6620999999999997</v>
      </c>
      <c r="H11" s="30">
        <v>0.913242</v>
      </c>
      <c r="I11" s="30">
        <v>42.283104999999999</v>
      </c>
      <c r="J11" s="30">
        <v>25.479451999999998</v>
      </c>
    </row>
    <row r="12" spans="1:10" x14ac:dyDescent="0.2">
      <c r="A12" s="19" t="s">
        <v>1202</v>
      </c>
      <c r="B12" s="20">
        <v>1</v>
      </c>
      <c r="C12" s="20">
        <v>0</v>
      </c>
      <c r="D12" s="20">
        <v>1</v>
      </c>
      <c r="E12" s="20">
        <v>0</v>
      </c>
      <c r="F12" s="20">
        <v>0</v>
      </c>
      <c r="G12" s="20">
        <v>0</v>
      </c>
      <c r="H12" s="20">
        <v>0</v>
      </c>
      <c r="I12" s="20">
        <v>1</v>
      </c>
      <c r="J12" s="20">
        <v>0</v>
      </c>
    </row>
    <row r="13" spans="1:10" x14ac:dyDescent="0.2">
      <c r="A13" s="21" t="s">
        <v>126</v>
      </c>
      <c r="B13" s="30">
        <v>100</v>
      </c>
      <c r="C13" s="30">
        <v>0</v>
      </c>
      <c r="D13" s="30">
        <v>100</v>
      </c>
      <c r="E13" s="30">
        <v>0</v>
      </c>
      <c r="F13" s="30">
        <v>0</v>
      </c>
      <c r="G13" s="30">
        <v>0</v>
      </c>
      <c r="H13" s="30">
        <v>0</v>
      </c>
      <c r="I13" s="30">
        <v>100</v>
      </c>
      <c r="J13" s="30">
        <v>0</v>
      </c>
    </row>
    <row r="14" spans="1:10" x14ac:dyDescent="0.2">
      <c r="A14" s="18" t="s">
        <v>1203</v>
      </c>
      <c r="B14" s="18"/>
      <c r="C14" s="18"/>
      <c r="D14" s="18"/>
      <c r="E14" s="18"/>
      <c r="F14" s="18"/>
      <c r="G14" s="18"/>
      <c r="H14" s="18"/>
      <c r="I14" s="18"/>
      <c r="J14" s="18"/>
    </row>
    <row r="15" spans="1:10" x14ac:dyDescent="0.2">
      <c r="A15" s="19" t="s">
        <v>1204</v>
      </c>
      <c r="B15" s="20">
        <v>387</v>
      </c>
      <c r="C15" s="20">
        <v>81</v>
      </c>
      <c r="D15" s="20">
        <v>118</v>
      </c>
      <c r="E15" s="20">
        <v>111</v>
      </c>
      <c r="F15" s="20">
        <v>57</v>
      </c>
      <c r="G15" s="20">
        <v>16</v>
      </c>
      <c r="H15" s="20">
        <v>4</v>
      </c>
      <c r="I15" s="20">
        <v>199</v>
      </c>
      <c r="J15" s="20">
        <v>73</v>
      </c>
    </row>
    <row r="16" spans="1:10" x14ac:dyDescent="0.2">
      <c r="A16" s="21" t="s">
        <v>126</v>
      </c>
      <c r="B16" s="30">
        <v>100</v>
      </c>
      <c r="C16" s="30">
        <v>20.930233000000001</v>
      </c>
      <c r="D16" s="30">
        <v>30.490956000000001</v>
      </c>
      <c r="E16" s="30">
        <v>28.682171</v>
      </c>
      <c r="F16" s="30">
        <v>14.728681999999999</v>
      </c>
      <c r="G16" s="30">
        <v>4.1343670000000001</v>
      </c>
      <c r="H16" s="30">
        <v>1.0335920000000001</v>
      </c>
      <c r="I16" s="30">
        <v>51.421188999999998</v>
      </c>
      <c r="J16" s="30">
        <v>18.863049</v>
      </c>
    </row>
    <row r="17" spans="1:10" x14ac:dyDescent="0.2">
      <c r="A17" s="19" t="s">
        <v>1205</v>
      </c>
      <c r="B17" s="20">
        <v>432</v>
      </c>
      <c r="C17" s="20">
        <v>97</v>
      </c>
      <c r="D17" s="20">
        <v>107</v>
      </c>
      <c r="E17" s="20">
        <v>137</v>
      </c>
      <c r="F17" s="20">
        <v>66</v>
      </c>
      <c r="G17" s="20">
        <v>20</v>
      </c>
      <c r="H17" s="20">
        <v>5</v>
      </c>
      <c r="I17" s="20">
        <v>204</v>
      </c>
      <c r="J17" s="20">
        <v>86</v>
      </c>
    </row>
    <row r="18" spans="1:10" x14ac:dyDescent="0.2">
      <c r="A18" s="21" t="s">
        <v>126</v>
      </c>
      <c r="B18" s="30">
        <v>100</v>
      </c>
      <c r="C18" s="30">
        <v>22.453703999999998</v>
      </c>
      <c r="D18" s="30">
        <v>24.768519000000001</v>
      </c>
      <c r="E18" s="30">
        <v>31.712962999999998</v>
      </c>
      <c r="F18" s="30">
        <v>15.277778</v>
      </c>
      <c r="G18" s="30">
        <v>4.6296299999999997</v>
      </c>
      <c r="H18" s="30">
        <v>1.1574070000000001</v>
      </c>
      <c r="I18" s="30">
        <v>47.222222000000002</v>
      </c>
      <c r="J18" s="30">
        <v>19.907406999999999</v>
      </c>
    </row>
    <row r="19" spans="1:10" x14ac:dyDescent="0.2">
      <c r="A19" s="19" t="s">
        <v>1206</v>
      </c>
      <c r="B19" s="20">
        <v>449</v>
      </c>
      <c r="C19" s="20">
        <v>77</v>
      </c>
      <c r="D19" s="20">
        <v>119</v>
      </c>
      <c r="E19" s="20">
        <v>138</v>
      </c>
      <c r="F19" s="20">
        <v>82</v>
      </c>
      <c r="G19" s="20">
        <v>26</v>
      </c>
      <c r="H19" s="20">
        <v>7</v>
      </c>
      <c r="I19" s="20">
        <v>196</v>
      </c>
      <c r="J19" s="20">
        <v>108</v>
      </c>
    </row>
    <row r="20" spans="1:10" x14ac:dyDescent="0.2">
      <c r="A20" s="21" t="s">
        <v>126</v>
      </c>
      <c r="B20" s="30">
        <v>100</v>
      </c>
      <c r="C20" s="30">
        <v>17.14922</v>
      </c>
      <c r="D20" s="30">
        <v>26.503340999999999</v>
      </c>
      <c r="E20" s="30">
        <v>30.734967000000001</v>
      </c>
      <c r="F20" s="30">
        <v>18.262806000000001</v>
      </c>
      <c r="G20" s="30">
        <v>5.7906459999999997</v>
      </c>
      <c r="H20" s="30">
        <v>1.5590200000000001</v>
      </c>
      <c r="I20" s="30">
        <v>43.652560999999999</v>
      </c>
      <c r="J20" s="30">
        <v>24.053452</v>
      </c>
    </row>
    <row r="21" spans="1:10" x14ac:dyDescent="0.2">
      <c r="A21" s="19" t="s">
        <v>1207</v>
      </c>
      <c r="B21" s="20">
        <v>427</v>
      </c>
      <c r="C21" s="20">
        <v>88</v>
      </c>
      <c r="D21" s="20">
        <v>99</v>
      </c>
      <c r="E21" s="20">
        <v>119</v>
      </c>
      <c r="F21" s="20">
        <v>88</v>
      </c>
      <c r="G21" s="20">
        <v>24</v>
      </c>
      <c r="H21" s="20">
        <v>9</v>
      </c>
      <c r="I21" s="20">
        <v>187</v>
      </c>
      <c r="J21" s="20">
        <v>112</v>
      </c>
    </row>
    <row r="22" spans="1:10" x14ac:dyDescent="0.2">
      <c r="A22" s="21" t="s">
        <v>126</v>
      </c>
      <c r="B22" s="30">
        <v>100</v>
      </c>
      <c r="C22" s="30">
        <v>20.608899000000001</v>
      </c>
      <c r="D22" s="30">
        <v>23.185012</v>
      </c>
      <c r="E22" s="30">
        <v>27.868852</v>
      </c>
      <c r="F22" s="30">
        <v>20.608899000000001</v>
      </c>
      <c r="G22" s="30">
        <v>5.620609</v>
      </c>
      <c r="H22" s="30">
        <v>2.1077279999999998</v>
      </c>
      <c r="I22" s="30">
        <v>43.793911000000001</v>
      </c>
      <c r="J22" s="30">
        <v>26.229507999999999</v>
      </c>
    </row>
    <row r="23" spans="1:10" x14ac:dyDescent="0.2">
      <c r="A23" s="19" t="s">
        <v>1208</v>
      </c>
      <c r="B23" s="20">
        <v>274</v>
      </c>
      <c r="C23" s="20">
        <v>33</v>
      </c>
      <c r="D23" s="20">
        <v>59</v>
      </c>
      <c r="E23" s="20">
        <v>79</v>
      </c>
      <c r="F23" s="20">
        <v>71</v>
      </c>
      <c r="G23" s="20">
        <v>29</v>
      </c>
      <c r="H23" s="20">
        <v>3</v>
      </c>
      <c r="I23" s="20">
        <v>92</v>
      </c>
      <c r="J23" s="20">
        <v>100</v>
      </c>
    </row>
    <row r="24" spans="1:10" x14ac:dyDescent="0.2">
      <c r="A24" s="21" t="s">
        <v>126</v>
      </c>
      <c r="B24" s="30">
        <v>100</v>
      </c>
      <c r="C24" s="30">
        <v>12.043796</v>
      </c>
      <c r="D24" s="30">
        <v>21.532847</v>
      </c>
      <c r="E24" s="30">
        <v>28.832117</v>
      </c>
      <c r="F24" s="30">
        <v>25.912409</v>
      </c>
      <c r="G24" s="30">
        <v>10.583942</v>
      </c>
      <c r="H24" s="30">
        <v>1.0948910000000001</v>
      </c>
      <c r="I24" s="30">
        <v>33.576642</v>
      </c>
      <c r="J24" s="30">
        <v>36.49635</v>
      </c>
    </row>
    <row r="25" spans="1:10" x14ac:dyDescent="0.2">
      <c r="A25" s="19" t="s">
        <v>1209</v>
      </c>
      <c r="B25" s="20">
        <v>137</v>
      </c>
      <c r="C25" s="20">
        <v>16</v>
      </c>
      <c r="D25" s="20">
        <v>22</v>
      </c>
      <c r="E25" s="20">
        <v>47</v>
      </c>
      <c r="F25" s="20">
        <v>36</v>
      </c>
      <c r="G25" s="20">
        <v>13</v>
      </c>
      <c r="H25" s="20">
        <v>3</v>
      </c>
      <c r="I25" s="20">
        <v>38</v>
      </c>
      <c r="J25" s="20">
        <v>49</v>
      </c>
    </row>
    <row r="26" spans="1:10" x14ac:dyDescent="0.2">
      <c r="A26" s="21" t="s">
        <v>126</v>
      </c>
      <c r="B26" s="30">
        <v>100</v>
      </c>
      <c r="C26" s="30">
        <v>11.678832</v>
      </c>
      <c r="D26" s="30">
        <v>16.058394</v>
      </c>
      <c r="E26" s="30">
        <v>34.306569000000003</v>
      </c>
      <c r="F26" s="30">
        <v>26.277372</v>
      </c>
      <c r="G26" s="30">
        <v>9.4890509999999999</v>
      </c>
      <c r="H26" s="30">
        <v>2.189781</v>
      </c>
      <c r="I26" s="30">
        <v>27.737226</v>
      </c>
      <c r="J26" s="30">
        <v>35.766423000000003</v>
      </c>
    </row>
    <row r="27" spans="1:10" x14ac:dyDescent="0.2">
      <c r="A27" s="19" t="s">
        <v>1210</v>
      </c>
      <c r="B27" s="20">
        <v>71</v>
      </c>
      <c r="C27" s="20">
        <v>8</v>
      </c>
      <c r="D27" s="20">
        <v>13</v>
      </c>
      <c r="E27" s="20">
        <v>19</v>
      </c>
      <c r="F27" s="20">
        <v>17</v>
      </c>
      <c r="G27" s="20">
        <v>11</v>
      </c>
      <c r="H27" s="20">
        <v>3</v>
      </c>
      <c r="I27" s="20">
        <v>21</v>
      </c>
      <c r="J27" s="20">
        <v>28</v>
      </c>
    </row>
    <row r="28" spans="1:10" x14ac:dyDescent="0.2">
      <c r="A28" s="21" t="s">
        <v>126</v>
      </c>
      <c r="B28" s="30">
        <v>100</v>
      </c>
      <c r="C28" s="30">
        <v>11.267606000000001</v>
      </c>
      <c r="D28" s="30">
        <v>18.309858999999999</v>
      </c>
      <c r="E28" s="30">
        <v>26.760563000000001</v>
      </c>
      <c r="F28" s="30">
        <v>23.943662</v>
      </c>
      <c r="G28" s="30">
        <v>15.492958</v>
      </c>
      <c r="H28" s="30">
        <v>4.225352</v>
      </c>
      <c r="I28" s="30">
        <v>29.577465</v>
      </c>
      <c r="J28" s="30">
        <v>39.436619999999998</v>
      </c>
    </row>
    <row r="29" spans="1:10" x14ac:dyDescent="0.2">
      <c r="A29" s="19" t="s">
        <v>1211</v>
      </c>
      <c r="B29" s="20">
        <v>11</v>
      </c>
      <c r="C29" s="20">
        <v>1</v>
      </c>
      <c r="D29" s="20">
        <v>4</v>
      </c>
      <c r="E29" s="20">
        <v>1</v>
      </c>
      <c r="F29" s="20">
        <v>3</v>
      </c>
      <c r="G29" s="20">
        <v>2</v>
      </c>
      <c r="H29" s="20">
        <v>0</v>
      </c>
      <c r="I29" s="20">
        <v>5</v>
      </c>
      <c r="J29" s="20">
        <v>5</v>
      </c>
    </row>
    <row r="30" spans="1:10" x14ac:dyDescent="0.2">
      <c r="A30" s="21" t="s">
        <v>126</v>
      </c>
      <c r="B30" s="30">
        <v>100</v>
      </c>
      <c r="C30" s="30">
        <v>9.0909089999999999</v>
      </c>
      <c r="D30" s="30">
        <v>36.363636</v>
      </c>
      <c r="E30" s="30">
        <v>9.0909089999999999</v>
      </c>
      <c r="F30" s="30">
        <v>27.272727</v>
      </c>
      <c r="G30" s="30">
        <v>18.181818</v>
      </c>
      <c r="H30" s="30">
        <v>0</v>
      </c>
      <c r="I30" s="30">
        <v>45.454545000000003</v>
      </c>
      <c r="J30" s="30">
        <v>45.454545000000003</v>
      </c>
    </row>
    <row r="31" spans="1:10" x14ac:dyDescent="0.2">
      <c r="A31" s="19" t="s">
        <v>1212</v>
      </c>
      <c r="B31" s="20">
        <v>881</v>
      </c>
      <c r="C31" s="20">
        <v>174</v>
      </c>
      <c r="D31" s="20">
        <v>226</v>
      </c>
      <c r="E31" s="20">
        <v>275</v>
      </c>
      <c r="F31" s="20">
        <v>148</v>
      </c>
      <c r="G31" s="20">
        <v>46</v>
      </c>
      <c r="H31" s="20">
        <v>12</v>
      </c>
      <c r="I31" s="20">
        <v>400</v>
      </c>
      <c r="J31" s="20">
        <v>194</v>
      </c>
    </row>
    <row r="32" spans="1:10" x14ac:dyDescent="0.2">
      <c r="A32" s="21" t="s">
        <v>126</v>
      </c>
      <c r="B32" s="30">
        <v>100</v>
      </c>
      <c r="C32" s="30">
        <v>19.750284000000001</v>
      </c>
      <c r="D32" s="30">
        <v>25.652667000000001</v>
      </c>
      <c r="E32" s="30">
        <v>31.214528999999999</v>
      </c>
      <c r="F32" s="30">
        <v>16.799092000000002</v>
      </c>
      <c r="G32" s="30">
        <v>5.2213390000000004</v>
      </c>
      <c r="H32" s="30">
        <v>1.3620890000000001</v>
      </c>
      <c r="I32" s="30">
        <v>45.402951000000002</v>
      </c>
      <c r="J32" s="30">
        <v>22.020430999999999</v>
      </c>
    </row>
    <row r="33" spans="1:10" x14ac:dyDescent="0.2">
      <c r="A33" s="19" t="s">
        <v>1213</v>
      </c>
      <c r="B33" s="20">
        <v>701</v>
      </c>
      <c r="C33" s="20">
        <v>121</v>
      </c>
      <c r="D33" s="20">
        <v>158</v>
      </c>
      <c r="E33" s="20">
        <v>198</v>
      </c>
      <c r="F33" s="20">
        <v>159</v>
      </c>
      <c r="G33" s="20">
        <v>53</v>
      </c>
      <c r="H33" s="20">
        <v>12</v>
      </c>
      <c r="I33" s="20">
        <v>279</v>
      </c>
      <c r="J33" s="20">
        <v>212</v>
      </c>
    </row>
    <row r="34" spans="1:10" x14ac:dyDescent="0.2">
      <c r="A34" s="21" t="s">
        <v>126</v>
      </c>
      <c r="B34" s="30">
        <v>100</v>
      </c>
      <c r="C34" s="30">
        <v>17.261056</v>
      </c>
      <c r="D34" s="30">
        <v>22.53923</v>
      </c>
      <c r="E34" s="30">
        <v>28.245363999999999</v>
      </c>
      <c r="F34" s="30">
        <v>22.681882999999999</v>
      </c>
      <c r="G34" s="30">
        <v>7.5606280000000003</v>
      </c>
      <c r="H34" s="30">
        <v>1.71184</v>
      </c>
      <c r="I34" s="30">
        <v>39.800285000000002</v>
      </c>
      <c r="J34" s="30">
        <v>30.242511</v>
      </c>
    </row>
    <row r="35" spans="1:10" x14ac:dyDescent="0.2">
      <c r="A35" s="19" t="s">
        <v>1214</v>
      </c>
      <c r="B35" s="20">
        <v>1801</v>
      </c>
      <c r="C35" s="20">
        <v>320</v>
      </c>
      <c r="D35" s="20">
        <v>423</v>
      </c>
      <c r="E35" s="20">
        <v>540</v>
      </c>
      <c r="F35" s="20">
        <v>363</v>
      </c>
      <c r="G35" s="20">
        <v>125</v>
      </c>
      <c r="H35" s="20">
        <v>30</v>
      </c>
      <c r="I35" s="20">
        <v>743</v>
      </c>
      <c r="J35" s="20">
        <v>488</v>
      </c>
    </row>
    <row r="36" spans="1:10" x14ac:dyDescent="0.2">
      <c r="A36" s="21" t="s">
        <v>126</v>
      </c>
      <c r="B36" s="30">
        <v>100</v>
      </c>
      <c r="C36" s="30">
        <v>17.767907000000001</v>
      </c>
      <c r="D36" s="30">
        <v>23.486951999999999</v>
      </c>
      <c r="E36" s="30">
        <v>29.983343000000001</v>
      </c>
      <c r="F36" s="30">
        <v>20.155469</v>
      </c>
      <c r="G36" s="30">
        <v>6.9405890000000001</v>
      </c>
      <c r="H36" s="30">
        <v>1.6657409999999999</v>
      </c>
      <c r="I36" s="30">
        <v>41.254857999999999</v>
      </c>
      <c r="J36" s="30">
        <v>27.096057999999999</v>
      </c>
    </row>
    <row r="37" spans="1:10" x14ac:dyDescent="0.2">
      <c r="A37" s="19" t="s">
        <v>1215</v>
      </c>
      <c r="B37" s="20">
        <v>920</v>
      </c>
      <c r="C37" s="20">
        <v>146</v>
      </c>
      <c r="D37" s="20">
        <v>197</v>
      </c>
      <c r="E37" s="20">
        <v>265</v>
      </c>
      <c r="F37" s="20">
        <v>215</v>
      </c>
      <c r="G37" s="20">
        <v>79</v>
      </c>
      <c r="H37" s="20">
        <v>18</v>
      </c>
      <c r="I37" s="20">
        <v>343</v>
      </c>
      <c r="J37" s="20">
        <v>294</v>
      </c>
    </row>
    <row r="38" spans="1:10" x14ac:dyDescent="0.2">
      <c r="A38" s="21" t="s">
        <v>126</v>
      </c>
      <c r="B38" s="30">
        <v>100</v>
      </c>
      <c r="C38" s="30">
        <v>15.869565</v>
      </c>
      <c r="D38" s="30">
        <v>21.413042999999998</v>
      </c>
      <c r="E38" s="30">
        <v>28.804348000000001</v>
      </c>
      <c r="F38" s="30">
        <v>23.369565000000001</v>
      </c>
      <c r="G38" s="30">
        <v>8.586957</v>
      </c>
      <c r="H38" s="30">
        <v>1.9565220000000001</v>
      </c>
      <c r="I38" s="30">
        <v>37.282609000000001</v>
      </c>
      <c r="J38" s="30">
        <v>31.956522</v>
      </c>
    </row>
    <row r="39" spans="1:10" x14ac:dyDescent="0.2">
      <c r="A39" s="19" t="s">
        <v>1216</v>
      </c>
      <c r="B39" s="20">
        <v>219</v>
      </c>
      <c r="C39" s="20">
        <v>25</v>
      </c>
      <c r="D39" s="20">
        <v>39</v>
      </c>
      <c r="E39" s="20">
        <v>67</v>
      </c>
      <c r="F39" s="20">
        <v>56</v>
      </c>
      <c r="G39" s="20">
        <v>26</v>
      </c>
      <c r="H39" s="20">
        <v>6</v>
      </c>
      <c r="I39" s="20">
        <v>64</v>
      </c>
      <c r="J39" s="20">
        <v>82</v>
      </c>
    </row>
    <row r="40" spans="1:10" x14ac:dyDescent="0.2">
      <c r="A40" s="21" t="s">
        <v>126</v>
      </c>
      <c r="B40" s="30">
        <v>100</v>
      </c>
      <c r="C40" s="30">
        <v>11.415525000000001</v>
      </c>
      <c r="D40" s="30">
        <v>17.808219000000001</v>
      </c>
      <c r="E40" s="30">
        <v>30.593606999999999</v>
      </c>
      <c r="F40" s="30">
        <v>25.570775999999999</v>
      </c>
      <c r="G40" s="30">
        <v>11.872146000000001</v>
      </c>
      <c r="H40" s="30">
        <v>2.7397260000000001</v>
      </c>
      <c r="I40" s="30">
        <v>29.223744</v>
      </c>
      <c r="J40" s="30">
        <v>37.442922000000003</v>
      </c>
    </row>
    <row r="41" spans="1:10" x14ac:dyDescent="0.2">
      <c r="A41" s="18" t="s">
        <v>1217</v>
      </c>
      <c r="B41" s="17">
        <v>208</v>
      </c>
      <c r="C41" s="17">
        <v>45</v>
      </c>
      <c r="D41" s="17">
        <v>61</v>
      </c>
      <c r="E41" s="17">
        <v>58</v>
      </c>
      <c r="F41" s="17">
        <v>32</v>
      </c>
      <c r="G41" s="17">
        <v>9</v>
      </c>
      <c r="H41" s="17">
        <v>3</v>
      </c>
      <c r="I41" s="17">
        <v>106</v>
      </c>
      <c r="J41" s="17">
        <v>41</v>
      </c>
    </row>
    <row r="42" spans="1:10" x14ac:dyDescent="0.2">
      <c r="A42" s="21" t="s">
        <v>126</v>
      </c>
      <c r="B42" s="30">
        <v>100</v>
      </c>
      <c r="C42" s="30">
        <v>21.634615</v>
      </c>
      <c r="D42" s="30">
        <v>29.326923000000001</v>
      </c>
      <c r="E42" s="30">
        <v>27.884615</v>
      </c>
      <c r="F42" s="30">
        <v>15.384615</v>
      </c>
      <c r="G42" s="30">
        <v>4.3269229999999999</v>
      </c>
      <c r="H42" s="30">
        <v>1.4423079999999999</v>
      </c>
      <c r="I42" s="30">
        <v>50.961537999999997</v>
      </c>
      <c r="J42" s="30">
        <v>19.711538000000001</v>
      </c>
    </row>
    <row r="43" spans="1:10" x14ac:dyDescent="0.2">
      <c r="A43" s="19" t="s">
        <v>1205</v>
      </c>
      <c r="B43" s="20">
        <v>220</v>
      </c>
      <c r="C43" s="20">
        <v>41</v>
      </c>
      <c r="D43" s="20">
        <v>54</v>
      </c>
      <c r="E43" s="20">
        <v>67</v>
      </c>
      <c r="F43" s="20">
        <v>41</v>
      </c>
      <c r="G43" s="20">
        <v>13</v>
      </c>
      <c r="H43" s="20">
        <v>4</v>
      </c>
      <c r="I43" s="20">
        <v>95</v>
      </c>
      <c r="J43" s="20">
        <v>54</v>
      </c>
    </row>
    <row r="44" spans="1:10" x14ac:dyDescent="0.2">
      <c r="A44" s="21" t="s">
        <v>126</v>
      </c>
      <c r="B44" s="30">
        <v>100</v>
      </c>
      <c r="C44" s="30">
        <v>18.636364</v>
      </c>
      <c r="D44" s="30">
        <v>24.545455</v>
      </c>
      <c r="E44" s="30">
        <v>30.454545</v>
      </c>
      <c r="F44" s="30">
        <v>18.636364</v>
      </c>
      <c r="G44" s="30">
        <v>5.9090910000000001</v>
      </c>
      <c r="H44" s="30">
        <v>1.818182</v>
      </c>
      <c r="I44" s="30">
        <v>43.181818</v>
      </c>
      <c r="J44" s="30">
        <v>24.545455</v>
      </c>
    </row>
    <row r="45" spans="1:10" x14ac:dyDescent="0.2">
      <c r="A45" s="19" t="s">
        <v>1206</v>
      </c>
      <c r="B45" s="20">
        <v>226</v>
      </c>
      <c r="C45" s="20">
        <v>32</v>
      </c>
      <c r="D45" s="20">
        <v>65</v>
      </c>
      <c r="E45" s="20">
        <v>73</v>
      </c>
      <c r="F45" s="20">
        <v>36</v>
      </c>
      <c r="G45" s="20">
        <v>14</v>
      </c>
      <c r="H45" s="20">
        <v>6</v>
      </c>
      <c r="I45" s="20">
        <v>97</v>
      </c>
      <c r="J45" s="20">
        <v>50</v>
      </c>
    </row>
    <row r="46" spans="1:10" x14ac:dyDescent="0.2">
      <c r="A46" s="21" t="s">
        <v>126</v>
      </c>
      <c r="B46" s="30">
        <v>100</v>
      </c>
      <c r="C46" s="30">
        <v>14.159292000000001</v>
      </c>
      <c r="D46" s="30">
        <v>28.761061999999999</v>
      </c>
      <c r="E46" s="30">
        <v>32.300885000000001</v>
      </c>
      <c r="F46" s="30">
        <v>15.929204</v>
      </c>
      <c r="G46" s="30">
        <v>6.1946899999999996</v>
      </c>
      <c r="H46" s="30">
        <v>2.6548669999999999</v>
      </c>
      <c r="I46" s="30">
        <v>42.920354000000003</v>
      </c>
      <c r="J46" s="30">
        <v>22.123894</v>
      </c>
    </row>
    <row r="47" spans="1:10" x14ac:dyDescent="0.2">
      <c r="A47" s="19" t="s">
        <v>1207</v>
      </c>
      <c r="B47" s="20">
        <v>211</v>
      </c>
      <c r="C47" s="20">
        <v>44</v>
      </c>
      <c r="D47" s="20">
        <v>52</v>
      </c>
      <c r="E47" s="20">
        <v>52</v>
      </c>
      <c r="F47" s="20">
        <v>44</v>
      </c>
      <c r="G47" s="20">
        <v>13</v>
      </c>
      <c r="H47" s="20">
        <v>6</v>
      </c>
      <c r="I47" s="20">
        <v>96</v>
      </c>
      <c r="J47" s="20">
        <v>57</v>
      </c>
    </row>
    <row r="48" spans="1:10" x14ac:dyDescent="0.2">
      <c r="A48" s="21" t="s">
        <v>126</v>
      </c>
      <c r="B48" s="30">
        <v>100</v>
      </c>
      <c r="C48" s="30">
        <v>20.853081</v>
      </c>
      <c r="D48" s="30">
        <v>24.644549999999999</v>
      </c>
      <c r="E48" s="30">
        <v>24.644549999999999</v>
      </c>
      <c r="F48" s="30">
        <v>20.853081</v>
      </c>
      <c r="G48" s="30">
        <v>6.1611370000000001</v>
      </c>
      <c r="H48" s="30">
        <v>2.8436020000000002</v>
      </c>
      <c r="I48" s="30">
        <v>45.497630000000001</v>
      </c>
      <c r="J48" s="30">
        <v>27.014218</v>
      </c>
    </row>
    <row r="49" spans="1:10" x14ac:dyDescent="0.2">
      <c r="A49" s="19" t="s">
        <v>1208</v>
      </c>
      <c r="B49" s="20">
        <v>134</v>
      </c>
      <c r="C49" s="20">
        <v>20</v>
      </c>
      <c r="D49" s="20">
        <v>32</v>
      </c>
      <c r="E49" s="20">
        <v>36</v>
      </c>
      <c r="F49" s="20">
        <v>28</v>
      </c>
      <c r="G49" s="20">
        <v>16</v>
      </c>
      <c r="H49" s="20">
        <v>2</v>
      </c>
      <c r="I49" s="20">
        <v>52</v>
      </c>
      <c r="J49" s="20">
        <v>44</v>
      </c>
    </row>
    <row r="50" spans="1:10" x14ac:dyDescent="0.2">
      <c r="A50" s="21" t="s">
        <v>126</v>
      </c>
      <c r="B50" s="30">
        <v>100</v>
      </c>
      <c r="C50" s="30">
        <v>14.925373</v>
      </c>
      <c r="D50" s="30">
        <v>23.880597000000002</v>
      </c>
      <c r="E50" s="30">
        <v>26.865672</v>
      </c>
      <c r="F50" s="30">
        <v>20.895522</v>
      </c>
      <c r="G50" s="30">
        <v>11.940299</v>
      </c>
      <c r="H50" s="30">
        <v>1.492537</v>
      </c>
      <c r="I50" s="30">
        <v>38.805970000000002</v>
      </c>
      <c r="J50" s="30">
        <v>32.835821000000003</v>
      </c>
    </row>
    <row r="51" spans="1:10" x14ac:dyDescent="0.2">
      <c r="A51" s="19" t="s">
        <v>1209</v>
      </c>
      <c r="B51" s="20">
        <v>65</v>
      </c>
      <c r="C51" s="20">
        <v>10</v>
      </c>
      <c r="D51" s="20">
        <v>16</v>
      </c>
      <c r="E51" s="20">
        <v>16</v>
      </c>
      <c r="F51" s="20">
        <v>15</v>
      </c>
      <c r="G51" s="20">
        <v>7</v>
      </c>
      <c r="H51" s="20">
        <v>1</v>
      </c>
      <c r="I51" s="20">
        <v>26</v>
      </c>
      <c r="J51" s="20">
        <v>22</v>
      </c>
    </row>
    <row r="52" spans="1:10" x14ac:dyDescent="0.2">
      <c r="A52" s="21" t="s">
        <v>126</v>
      </c>
      <c r="B52" s="30">
        <v>100</v>
      </c>
      <c r="C52" s="30">
        <v>15.384615</v>
      </c>
      <c r="D52" s="30">
        <v>24.615385</v>
      </c>
      <c r="E52" s="30">
        <v>24.615385</v>
      </c>
      <c r="F52" s="30">
        <v>23.076923000000001</v>
      </c>
      <c r="G52" s="30">
        <v>10.769231</v>
      </c>
      <c r="H52" s="30">
        <v>1.538462</v>
      </c>
      <c r="I52" s="30">
        <v>40</v>
      </c>
      <c r="J52" s="30">
        <v>33.846153999999999</v>
      </c>
    </row>
    <row r="53" spans="1:10" x14ac:dyDescent="0.2">
      <c r="A53" s="19" t="s">
        <v>1210</v>
      </c>
      <c r="B53" s="20">
        <v>25</v>
      </c>
      <c r="C53" s="20">
        <v>2</v>
      </c>
      <c r="D53" s="20">
        <v>4</v>
      </c>
      <c r="E53" s="20">
        <v>6</v>
      </c>
      <c r="F53" s="20">
        <v>6</v>
      </c>
      <c r="G53" s="20">
        <v>5</v>
      </c>
      <c r="H53" s="20">
        <v>2</v>
      </c>
      <c r="I53" s="20">
        <v>6</v>
      </c>
      <c r="J53" s="20">
        <v>11</v>
      </c>
    </row>
    <row r="54" spans="1:10" x14ac:dyDescent="0.2">
      <c r="A54" s="21" t="s">
        <v>126</v>
      </c>
      <c r="B54" s="30">
        <v>100</v>
      </c>
      <c r="C54" s="30">
        <v>8</v>
      </c>
      <c r="D54" s="30">
        <v>16</v>
      </c>
      <c r="E54" s="30">
        <v>24</v>
      </c>
      <c r="F54" s="30">
        <v>24</v>
      </c>
      <c r="G54" s="30">
        <v>20</v>
      </c>
      <c r="H54" s="30">
        <v>8</v>
      </c>
      <c r="I54" s="30">
        <v>24</v>
      </c>
      <c r="J54" s="30">
        <v>44</v>
      </c>
    </row>
    <row r="55" spans="1:10" x14ac:dyDescent="0.2">
      <c r="A55" s="19" t="s">
        <v>1211</v>
      </c>
      <c r="B55" s="20">
        <v>3</v>
      </c>
      <c r="C55" s="20">
        <v>0</v>
      </c>
      <c r="D55" s="20">
        <v>0</v>
      </c>
      <c r="E55" s="20">
        <v>0</v>
      </c>
      <c r="F55" s="20">
        <v>1</v>
      </c>
      <c r="G55" s="20">
        <v>2</v>
      </c>
      <c r="H55" s="20">
        <v>0</v>
      </c>
      <c r="I55" s="20">
        <v>0</v>
      </c>
      <c r="J55" s="20">
        <v>3</v>
      </c>
    </row>
    <row r="56" spans="1:10" x14ac:dyDescent="0.2">
      <c r="A56" s="21" t="s">
        <v>126</v>
      </c>
      <c r="B56" s="30">
        <v>100</v>
      </c>
      <c r="C56" s="30">
        <v>0</v>
      </c>
      <c r="D56" s="30">
        <v>0</v>
      </c>
      <c r="E56" s="30">
        <v>0</v>
      </c>
      <c r="F56" s="30">
        <v>33.333333000000003</v>
      </c>
      <c r="G56" s="30">
        <v>66.666667000000004</v>
      </c>
      <c r="H56" s="30">
        <v>0</v>
      </c>
      <c r="I56" s="30">
        <v>0</v>
      </c>
      <c r="J56" s="30">
        <v>100</v>
      </c>
    </row>
    <row r="57" spans="1:10" x14ac:dyDescent="0.2">
      <c r="A57" s="19" t="s">
        <v>1212</v>
      </c>
      <c r="B57" s="20">
        <v>446</v>
      </c>
      <c r="C57" s="20">
        <v>73</v>
      </c>
      <c r="D57" s="20">
        <v>119</v>
      </c>
      <c r="E57" s="20">
        <v>140</v>
      </c>
      <c r="F57" s="20">
        <v>77</v>
      </c>
      <c r="G57" s="20">
        <v>27</v>
      </c>
      <c r="H57" s="20">
        <v>10</v>
      </c>
      <c r="I57" s="20">
        <v>192</v>
      </c>
      <c r="J57" s="20">
        <v>104</v>
      </c>
    </row>
    <row r="58" spans="1:10" x14ac:dyDescent="0.2">
      <c r="A58" s="21" t="s">
        <v>126</v>
      </c>
      <c r="B58" s="30">
        <v>100</v>
      </c>
      <c r="C58" s="30">
        <v>16.367712999999998</v>
      </c>
      <c r="D58" s="30">
        <v>26.681614</v>
      </c>
      <c r="E58" s="30">
        <v>31.390135000000001</v>
      </c>
      <c r="F58" s="30">
        <v>17.264574</v>
      </c>
      <c r="G58" s="30">
        <v>6.0538119999999997</v>
      </c>
      <c r="H58" s="30">
        <v>2.2421519999999999</v>
      </c>
      <c r="I58" s="30">
        <v>43.049326999999998</v>
      </c>
      <c r="J58" s="30">
        <v>23.318386</v>
      </c>
    </row>
    <row r="59" spans="1:10" x14ac:dyDescent="0.2">
      <c r="A59" s="19" t="s">
        <v>1213</v>
      </c>
      <c r="B59" s="20">
        <v>345</v>
      </c>
      <c r="C59" s="20">
        <v>64</v>
      </c>
      <c r="D59" s="20">
        <v>84</v>
      </c>
      <c r="E59" s="20">
        <v>88</v>
      </c>
      <c r="F59" s="20">
        <v>72</v>
      </c>
      <c r="G59" s="20">
        <v>29</v>
      </c>
      <c r="H59" s="20">
        <v>8</v>
      </c>
      <c r="I59" s="20">
        <v>148</v>
      </c>
      <c r="J59" s="20">
        <v>101</v>
      </c>
    </row>
    <row r="60" spans="1:10" x14ac:dyDescent="0.2">
      <c r="A60" s="21" t="s">
        <v>126</v>
      </c>
      <c r="B60" s="30">
        <v>100</v>
      </c>
      <c r="C60" s="30">
        <v>18.550725</v>
      </c>
      <c r="D60" s="30">
        <v>24.347826000000001</v>
      </c>
      <c r="E60" s="30">
        <v>25.507245999999999</v>
      </c>
      <c r="F60" s="30">
        <v>20.869565000000001</v>
      </c>
      <c r="G60" s="30">
        <v>8.4057969999999997</v>
      </c>
      <c r="H60" s="30">
        <v>2.3188409999999999</v>
      </c>
      <c r="I60" s="30">
        <v>42.898550999999998</v>
      </c>
      <c r="J60" s="30">
        <v>29.275362000000001</v>
      </c>
    </row>
    <row r="61" spans="1:10" x14ac:dyDescent="0.2">
      <c r="A61" s="19" t="s">
        <v>1214</v>
      </c>
      <c r="B61" s="20">
        <v>884</v>
      </c>
      <c r="C61" s="20">
        <v>149</v>
      </c>
      <c r="D61" s="20">
        <v>223</v>
      </c>
      <c r="E61" s="20">
        <v>250</v>
      </c>
      <c r="F61" s="20">
        <v>171</v>
      </c>
      <c r="G61" s="20">
        <v>70</v>
      </c>
      <c r="H61" s="20">
        <v>21</v>
      </c>
      <c r="I61" s="20">
        <v>372</v>
      </c>
      <c r="J61" s="20">
        <v>241</v>
      </c>
    </row>
    <row r="62" spans="1:10" x14ac:dyDescent="0.2">
      <c r="A62" s="21" t="s">
        <v>126</v>
      </c>
      <c r="B62" s="30">
        <v>100</v>
      </c>
      <c r="C62" s="30">
        <v>16.855204000000001</v>
      </c>
      <c r="D62" s="30">
        <v>25.226244000000001</v>
      </c>
      <c r="E62" s="30">
        <v>28.280543000000002</v>
      </c>
      <c r="F62" s="30">
        <v>19.343890999999999</v>
      </c>
      <c r="G62" s="30">
        <v>7.918552</v>
      </c>
      <c r="H62" s="30">
        <v>2.3755660000000001</v>
      </c>
      <c r="I62" s="30">
        <v>42.081448000000002</v>
      </c>
      <c r="J62" s="30">
        <v>27.262443000000001</v>
      </c>
    </row>
    <row r="63" spans="1:10" x14ac:dyDescent="0.2">
      <c r="A63" s="19" t="s">
        <v>1215</v>
      </c>
      <c r="B63" s="20">
        <v>438</v>
      </c>
      <c r="C63" s="20">
        <v>76</v>
      </c>
      <c r="D63" s="20">
        <v>104</v>
      </c>
      <c r="E63" s="20">
        <v>110</v>
      </c>
      <c r="F63" s="20">
        <v>94</v>
      </c>
      <c r="G63" s="20">
        <v>43</v>
      </c>
      <c r="H63" s="20">
        <v>11</v>
      </c>
      <c r="I63" s="20">
        <v>180</v>
      </c>
      <c r="J63" s="20">
        <v>137</v>
      </c>
    </row>
    <row r="64" spans="1:10" x14ac:dyDescent="0.2">
      <c r="A64" s="21" t="s">
        <v>126</v>
      </c>
      <c r="B64" s="30">
        <v>100</v>
      </c>
      <c r="C64" s="30">
        <v>17.351597999999999</v>
      </c>
      <c r="D64" s="30">
        <v>23.744292000000002</v>
      </c>
      <c r="E64" s="30">
        <v>25.114155</v>
      </c>
      <c r="F64" s="30">
        <v>21.461186999999999</v>
      </c>
      <c r="G64" s="30">
        <v>9.8173519999999996</v>
      </c>
      <c r="H64" s="30">
        <v>2.5114160000000001</v>
      </c>
      <c r="I64" s="30">
        <v>41.095889999999997</v>
      </c>
      <c r="J64" s="30">
        <v>31.278538999999999</v>
      </c>
    </row>
    <row r="65" spans="1:10" x14ac:dyDescent="0.2">
      <c r="A65" s="19" t="s">
        <v>1216</v>
      </c>
      <c r="B65" s="20">
        <v>93</v>
      </c>
      <c r="C65" s="20">
        <v>12</v>
      </c>
      <c r="D65" s="20">
        <v>20</v>
      </c>
      <c r="E65" s="20">
        <v>22</v>
      </c>
      <c r="F65" s="20">
        <v>22</v>
      </c>
      <c r="G65" s="20">
        <v>14</v>
      </c>
      <c r="H65" s="20">
        <v>3</v>
      </c>
      <c r="I65" s="20">
        <v>32</v>
      </c>
      <c r="J65" s="20">
        <v>36</v>
      </c>
    </row>
    <row r="66" spans="1:10" x14ac:dyDescent="0.2">
      <c r="A66" s="21" t="s">
        <v>126</v>
      </c>
      <c r="B66" s="30">
        <v>100</v>
      </c>
      <c r="C66" s="30">
        <v>12.903226</v>
      </c>
      <c r="D66" s="30">
        <v>21.505375999999998</v>
      </c>
      <c r="E66" s="30">
        <v>23.655913999999999</v>
      </c>
      <c r="F66" s="30">
        <v>23.655913999999999</v>
      </c>
      <c r="G66" s="30">
        <v>15.053763</v>
      </c>
      <c r="H66" s="30">
        <v>3.225806</v>
      </c>
      <c r="I66" s="30">
        <v>34.408602000000002</v>
      </c>
      <c r="J66" s="30">
        <v>38.709676999999999</v>
      </c>
    </row>
    <row r="67" spans="1:10" x14ac:dyDescent="0.2">
      <c r="A67" s="18" t="s">
        <v>1218</v>
      </c>
      <c r="B67" s="17">
        <v>178</v>
      </c>
      <c r="C67" s="17">
        <v>36</v>
      </c>
      <c r="D67" s="17">
        <v>56</v>
      </c>
      <c r="E67" s="17">
        <v>53</v>
      </c>
      <c r="F67" s="17">
        <v>25</v>
      </c>
      <c r="G67" s="17">
        <v>7</v>
      </c>
      <c r="H67" s="17">
        <v>1</v>
      </c>
      <c r="I67" s="17">
        <v>92</v>
      </c>
      <c r="J67" s="17">
        <v>32</v>
      </c>
    </row>
    <row r="68" spans="1:10" x14ac:dyDescent="0.2">
      <c r="A68" s="21" t="s">
        <v>126</v>
      </c>
      <c r="B68" s="30">
        <v>100</v>
      </c>
      <c r="C68" s="30">
        <v>20.224719</v>
      </c>
      <c r="D68" s="30">
        <v>31.460674000000001</v>
      </c>
      <c r="E68" s="30">
        <v>29.775281</v>
      </c>
      <c r="F68" s="30">
        <v>14.044943999999999</v>
      </c>
      <c r="G68" s="30">
        <v>3.9325839999999999</v>
      </c>
      <c r="H68" s="30">
        <v>0.56179800000000002</v>
      </c>
      <c r="I68" s="30">
        <v>51.685392999999998</v>
      </c>
      <c r="J68" s="30">
        <v>17.977528</v>
      </c>
    </row>
    <row r="69" spans="1:10" x14ac:dyDescent="0.2">
      <c r="A69" s="19" t="s">
        <v>1205</v>
      </c>
      <c r="B69" s="20">
        <v>212</v>
      </c>
      <c r="C69" s="20">
        <v>56</v>
      </c>
      <c r="D69" s="20">
        <v>53</v>
      </c>
      <c r="E69" s="20">
        <v>70</v>
      </c>
      <c r="F69" s="20">
        <v>25</v>
      </c>
      <c r="G69" s="20">
        <v>7</v>
      </c>
      <c r="H69" s="20">
        <v>1</v>
      </c>
      <c r="I69" s="20">
        <v>109</v>
      </c>
      <c r="J69" s="20">
        <v>32</v>
      </c>
    </row>
    <row r="70" spans="1:10" x14ac:dyDescent="0.2">
      <c r="A70" s="21" t="s">
        <v>126</v>
      </c>
      <c r="B70" s="30">
        <v>100</v>
      </c>
      <c r="C70" s="30">
        <v>26.415094</v>
      </c>
      <c r="D70" s="30">
        <v>25</v>
      </c>
      <c r="E70" s="30">
        <v>33.018867999999998</v>
      </c>
      <c r="F70" s="30">
        <v>11.792453</v>
      </c>
      <c r="G70" s="30">
        <v>3.3018869999999998</v>
      </c>
      <c r="H70" s="30">
        <v>0.47169800000000001</v>
      </c>
      <c r="I70" s="30">
        <v>51.415094000000003</v>
      </c>
      <c r="J70" s="30">
        <v>15.094340000000001</v>
      </c>
    </row>
    <row r="71" spans="1:10" x14ac:dyDescent="0.2">
      <c r="A71" s="19" t="s">
        <v>1206</v>
      </c>
      <c r="B71" s="20">
        <v>223</v>
      </c>
      <c r="C71" s="20">
        <v>45</v>
      </c>
      <c r="D71" s="20">
        <v>54</v>
      </c>
      <c r="E71" s="20">
        <v>65</v>
      </c>
      <c r="F71" s="20">
        <v>46</v>
      </c>
      <c r="G71" s="20">
        <v>12</v>
      </c>
      <c r="H71" s="20">
        <v>1</v>
      </c>
      <c r="I71" s="20">
        <v>99</v>
      </c>
      <c r="J71" s="20">
        <v>58</v>
      </c>
    </row>
    <row r="72" spans="1:10" x14ac:dyDescent="0.2">
      <c r="A72" s="21" t="s">
        <v>126</v>
      </c>
      <c r="B72" s="30">
        <v>100</v>
      </c>
      <c r="C72" s="30">
        <v>20.179372000000001</v>
      </c>
      <c r="D72" s="30">
        <v>24.215247000000002</v>
      </c>
      <c r="E72" s="30">
        <v>29.147981999999999</v>
      </c>
      <c r="F72" s="30">
        <v>20.627803</v>
      </c>
      <c r="G72" s="30">
        <v>5.3811660000000003</v>
      </c>
      <c r="H72" s="30">
        <v>0.44843</v>
      </c>
      <c r="I72" s="30">
        <v>44.394618999999999</v>
      </c>
      <c r="J72" s="30">
        <v>26.008969</v>
      </c>
    </row>
    <row r="73" spans="1:10" x14ac:dyDescent="0.2">
      <c r="A73" s="19" t="s">
        <v>1207</v>
      </c>
      <c r="B73" s="20">
        <v>216</v>
      </c>
      <c r="C73" s="20">
        <v>44</v>
      </c>
      <c r="D73" s="20">
        <v>47</v>
      </c>
      <c r="E73" s="20">
        <v>67</v>
      </c>
      <c r="F73" s="20">
        <v>44</v>
      </c>
      <c r="G73" s="20">
        <v>11</v>
      </c>
      <c r="H73" s="20">
        <v>3</v>
      </c>
      <c r="I73" s="20">
        <v>91</v>
      </c>
      <c r="J73" s="20">
        <v>55</v>
      </c>
    </row>
    <row r="74" spans="1:10" x14ac:dyDescent="0.2">
      <c r="A74" s="21" t="s">
        <v>126</v>
      </c>
      <c r="B74" s="30">
        <v>100</v>
      </c>
      <c r="C74" s="30">
        <v>20.370370000000001</v>
      </c>
      <c r="D74" s="30">
        <v>21.759259</v>
      </c>
      <c r="E74" s="30">
        <v>31.018519000000001</v>
      </c>
      <c r="F74" s="30">
        <v>20.370370000000001</v>
      </c>
      <c r="G74" s="30">
        <v>5.0925929999999999</v>
      </c>
      <c r="H74" s="30">
        <v>1.388889</v>
      </c>
      <c r="I74" s="30">
        <v>42.129629999999999</v>
      </c>
      <c r="J74" s="30">
        <v>25.462962999999998</v>
      </c>
    </row>
    <row r="75" spans="1:10" x14ac:dyDescent="0.2">
      <c r="A75" s="19" t="s">
        <v>1208</v>
      </c>
      <c r="B75" s="20">
        <v>140</v>
      </c>
      <c r="C75" s="20">
        <v>13</v>
      </c>
      <c r="D75" s="20">
        <v>27</v>
      </c>
      <c r="E75" s="20">
        <v>43</v>
      </c>
      <c r="F75" s="20">
        <v>43</v>
      </c>
      <c r="G75" s="20">
        <v>13</v>
      </c>
      <c r="H75" s="20">
        <v>1</v>
      </c>
      <c r="I75" s="20">
        <v>40</v>
      </c>
      <c r="J75" s="20">
        <v>56</v>
      </c>
    </row>
    <row r="76" spans="1:10" x14ac:dyDescent="0.2">
      <c r="A76" s="21" t="s">
        <v>126</v>
      </c>
      <c r="B76" s="30">
        <v>100</v>
      </c>
      <c r="C76" s="30">
        <v>9.2857140000000005</v>
      </c>
      <c r="D76" s="30">
        <v>19.285713999999999</v>
      </c>
      <c r="E76" s="30">
        <v>30.714286000000001</v>
      </c>
      <c r="F76" s="30">
        <v>30.714286000000001</v>
      </c>
      <c r="G76" s="30">
        <v>9.2857140000000005</v>
      </c>
      <c r="H76" s="30">
        <v>0.71428599999999998</v>
      </c>
      <c r="I76" s="30">
        <v>28.571428999999998</v>
      </c>
      <c r="J76" s="30">
        <v>40</v>
      </c>
    </row>
    <row r="77" spans="1:10" x14ac:dyDescent="0.2">
      <c r="A77" s="19" t="s">
        <v>1209</v>
      </c>
      <c r="B77" s="20">
        <v>72</v>
      </c>
      <c r="C77" s="20">
        <v>6</v>
      </c>
      <c r="D77" s="20">
        <v>6</v>
      </c>
      <c r="E77" s="20">
        <v>31</v>
      </c>
      <c r="F77" s="20">
        <v>21</v>
      </c>
      <c r="G77" s="20">
        <v>6</v>
      </c>
      <c r="H77" s="20">
        <v>2</v>
      </c>
      <c r="I77" s="20">
        <v>12</v>
      </c>
      <c r="J77" s="20">
        <v>27</v>
      </c>
    </row>
    <row r="78" spans="1:10" x14ac:dyDescent="0.2">
      <c r="A78" s="21" t="s">
        <v>126</v>
      </c>
      <c r="B78" s="30">
        <v>100</v>
      </c>
      <c r="C78" s="30">
        <v>8.3333329999999997</v>
      </c>
      <c r="D78" s="30">
        <v>8.3333329999999997</v>
      </c>
      <c r="E78" s="30">
        <v>43.055556000000003</v>
      </c>
      <c r="F78" s="30">
        <v>29.166667</v>
      </c>
      <c r="G78" s="30">
        <v>8.3333329999999997</v>
      </c>
      <c r="H78" s="30">
        <v>2.7777780000000001</v>
      </c>
      <c r="I78" s="30">
        <v>16.666667</v>
      </c>
      <c r="J78" s="30">
        <v>37.5</v>
      </c>
    </row>
    <row r="79" spans="1:10" x14ac:dyDescent="0.2">
      <c r="A79" s="19" t="s">
        <v>1210</v>
      </c>
      <c r="B79" s="20">
        <v>46</v>
      </c>
      <c r="C79" s="20">
        <v>6</v>
      </c>
      <c r="D79" s="20">
        <v>9</v>
      </c>
      <c r="E79" s="20">
        <v>13</v>
      </c>
      <c r="F79" s="20">
        <v>11</v>
      </c>
      <c r="G79" s="20">
        <v>6</v>
      </c>
      <c r="H79" s="20">
        <v>1</v>
      </c>
      <c r="I79" s="20">
        <v>15</v>
      </c>
      <c r="J79" s="20">
        <v>17</v>
      </c>
    </row>
    <row r="80" spans="1:10" x14ac:dyDescent="0.2">
      <c r="A80" s="21" t="s">
        <v>126</v>
      </c>
      <c r="B80" s="30">
        <v>100</v>
      </c>
      <c r="C80" s="30">
        <v>13.043478</v>
      </c>
      <c r="D80" s="30">
        <v>19.565217000000001</v>
      </c>
      <c r="E80" s="30">
        <v>28.260870000000001</v>
      </c>
      <c r="F80" s="30">
        <v>23.913042999999998</v>
      </c>
      <c r="G80" s="30">
        <v>13.043478</v>
      </c>
      <c r="H80" s="30">
        <v>2.1739130000000002</v>
      </c>
      <c r="I80" s="30">
        <v>32.608696000000002</v>
      </c>
      <c r="J80" s="30">
        <v>36.956522</v>
      </c>
    </row>
    <row r="81" spans="1:10" x14ac:dyDescent="0.2">
      <c r="A81" s="19" t="s">
        <v>1211</v>
      </c>
      <c r="B81" s="20">
        <v>8</v>
      </c>
      <c r="C81" s="20">
        <v>1</v>
      </c>
      <c r="D81" s="20">
        <v>4</v>
      </c>
      <c r="E81" s="20">
        <v>1</v>
      </c>
      <c r="F81" s="20">
        <v>2</v>
      </c>
      <c r="G81" s="20">
        <v>0</v>
      </c>
      <c r="H81" s="20">
        <v>0</v>
      </c>
      <c r="I81" s="20">
        <v>5</v>
      </c>
      <c r="J81" s="20">
        <v>2</v>
      </c>
    </row>
    <row r="82" spans="1:10" x14ac:dyDescent="0.2">
      <c r="A82" s="21" t="s">
        <v>126</v>
      </c>
      <c r="B82" s="30">
        <v>100</v>
      </c>
      <c r="C82" s="30">
        <v>12.5</v>
      </c>
      <c r="D82" s="30">
        <v>50</v>
      </c>
      <c r="E82" s="30">
        <v>12.5</v>
      </c>
      <c r="F82" s="30">
        <v>25</v>
      </c>
      <c r="G82" s="30">
        <v>0</v>
      </c>
      <c r="H82" s="30">
        <v>0</v>
      </c>
      <c r="I82" s="30">
        <v>62.5</v>
      </c>
      <c r="J82" s="30">
        <v>25</v>
      </c>
    </row>
    <row r="83" spans="1:10" x14ac:dyDescent="0.2">
      <c r="A83" s="19" t="s">
        <v>1212</v>
      </c>
      <c r="B83" s="20">
        <v>435</v>
      </c>
      <c r="C83" s="20">
        <v>101</v>
      </c>
      <c r="D83" s="20">
        <v>107</v>
      </c>
      <c r="E83" s="20">
        <v>135</v>
      </c>
      <c r="F83" s="20">
        <v>71</v>
      </c>
      <c r="G83" s="20">
        <v>19</v>
      </c>
      <c r="H83" s="20">
        <v>2</v>
      </c>
      <c r="I83" s="20">
        <v>208</v>
      </c>
      <c r="J83" s="20">
        <v>90</v>
      </c>
    </row>
    <row r="84" spans="1:10" x14ac:dyDescent="0.2">
      <c r="A84" s="21" t="s">
        <v>126</v>
      </c>
      <c r="B84" s="30">
        <v>100</v>
      </c>
      <c r="C84" s="30">
        <v>23.218391</v>
      </c>
      <c r="D84" s="30">
        <v>24.597701000000001</v>
      </c>
      <c r="E84" s="30">
        <v>31.034483000000002</v>
      </c>
      <c r="F84" s="30">
        <v>16.321839000000001</v>
      </c>
      <c r="G84" s="30">
        <v>4.3678160000000004</v>
      </c>
      <c r="H84" s="30">
        <v>0.45977000000000001</v>
      </c>
      <c r="I84" s="30">
        <v>47.816091999999998</v>
      </c>
      <c r="J84" s="30">
        <v>20.689654999999998</v>
      </c>
    </row>
    <row r="85" spans="1:10" x14ac:dyDescent="0.2">
      <c r="A85" s="19" t="s">
        <v>1213</v>
      </c>
      <c r="B85" s="20">
        <v>356</v>
      </c>
      <c r="C85" s="20">
        <v>57</v>
      </c>
      <c r="D85" s="20">
        <v>74</v>
      </c>
      <c r="E85" s="20">
        <v>110</v>
      </c>
      <c r="F85" s="20">
        <v>87</v>
      </c>
      <c r="G85" s="20">
        <v>24</v>
      </c>
      <c r="H85" s="20">
        <v>4</v>
      </c>
      <c r="I85" s="20">
        <v>131</v>
      </c>
      <c r="J85" s="20">
        <v>111</v>
      </c>
    </row>
    <row r="86" spans="1:10" x14ac:dyDescent="0.2">
      <c r="A86" s="21" t="s">
        <v>126</v>
      </c>
      <c r="B86" s="30">
        <v>100</v>
      </c>
      <c r="C86" s="30">
        <v>16.011236</v>
      </c>
      <c r="D86" s="30">
        <v>20.786517</v>
      </c>
      <c r="E86" s="30">
        <v>30.898876000000001</v>
      </c>
      <c r="F86" s="30">
        <v>24.438202</v>
      </c>
      <c r="G86" s="30">
        <v>6.7415729999999998</v>
      </c>
      <c r="H86" s="30">
        <v>1.123596</v>
      </c>
      <c r="I86" s="30">
        <v>36.797753</v>
      </c>
      <c r="J86" s="30">
        <v>31.179774999999999</v>
      </c>
    </row>
    <row r="87" spans="1:10" x14ac:dyDescent="0.2">
      <c r="A87" s="19" t="s">
        <v>1214</v>
      </c>
      <c r="B87" s="20">
        <v>917</v>
      </c>
      <c r="C87" s="20">
        <v>171</v>
      </c>
      <c r="D87" s="20">
        <v>200</v>
      </c>
      <c r="E87" s="20">
        <v>290</v>
      </c>
      <c r="F87" s="20">
        <v>192</v>
      </c>
      <c r="G87" s="20">
        <v>55</v>
      </c>
      <c r="H87" s="20">
        <v>9</v>
      </c>
      <c r="I87" s="20">
        <v>371</v>
      </c>
      <c r="J87" s="20">
        <v>247</v>
      </c>
    </row>
    <row r="88" spans="1:10" x14ac:dyDescent="0.2">
      <c r="A88" s="21" t="s">
        <v>126</v>
      </c>
      <c r="B88" s="30">
        <v>100</v>
      </c>
      <c r="C88" s="30">
        <v>18.647763999999999</v>
      </c>
      <c r="D88" s="30">
        <v>21.810251000000001</v>
      </c>
      <c r="E88" s="30">
        <v>31.624863999999999</v>
      </c>
      <c r="F88" s="30">
        <v>20.937840999999999</v>
      </c>
      <c r="G88" s="30">
        <v>5.9978189999999998</v>
      </c>
      <c r="H88" s="30">
        <v>0.98146100000000003</v>
      </c>
      <c r="I88" s="30">
        <v>40.458015000000003</v>
      </c>
      <c r="J88" s="30">
        <v>26.935659999999999</v>
      </c>
    </row>
    <row r="89" spans="1:10" x14ac:dyDescent="0.2">
      <c r="A89" s="19" t="s">
        <v>1215</v>
      </c>
      <c r="B89" s="20">
        <v>482</v>
      </c>
      <c r="C89" s="20">
        <v>70</v>
      </c>
      <c r="D89" s="20">
        <v>93</v>
      </c>
      <c r="E89" s="20">
        <v>155</v>
      </c>
      <c r="F89" s="20">
        <v>121</v>
      </c>
      <c r="G89" s="20">
        <v>36</v>
      </c>
      <c r="H89" s="20">
        <v>7</v>
      </c>
      <c r="I89" s="20">
        <v>163</v>
      </c>
      <c r="J89" s="20">
        <v>157</v>
      </c>
    </row>
    <row r="90" spans="1:10" x14ac:dyDescent="0.2">
      <c r="A90" s="21" t="s">
        <v>126</v>
      </c>
      <c r="B90" s="30">
        <v>100</v>
      </c>
      <c r="C90" s="30">
        <v>14.522822</v>
      </c>
      <c r="D90" s="30">
        <v>19.294606000000002</v>
      </c>
      <c r="E90" s="30">
        <v>32.157676000000002</v>
      </c>
      <c r="F90" s="30">
        <v>25.103733999999999</v>
      </c>
      <c r="G90" s="30">
        <v>7.4688800000000004</v>
      </c>
      <c r="H90" s="30">
        <v>1.4522820000000001</v>
      </c>
      <c r="I90" s="30">
        <v>33.817427000000002</v>
      </c>
      <c r="J90" s="30">
        <v>32.572614000000002</v>
      </c>
    </row>
    <row r="91" spans="1:10" x14ac:dyDescent="0.2">
      <c r="A91" s="19" t="s">
        <v>1216</v>
      </c>
      <c r="B91" s="20">
        <v>126</v>
      </c>
      <c r="C91" s="20">
        <v>13</v>
      </c>
      <c r="D91" s="20">
        <v>19</v>
      </c>
      <c r="E91" s="20">
        <v>45</v>
      </c>
      <c r="F91" s="20">
        <v>34</v>
      </c>
      <c r="G91" s="20">
        <v>12</v>
      </c>
      <c r="H91" s="20">
        <v>3</v>
      </c>
      <c r="I91" s="20">
        <v>32</v>
      </c>
      <c r="J91" s="20">
        <v>46</v>
      </c>
    </row>
    <row r="92" spans="1:10" x14ac:dyDescent="0.2">
      <c r="A92" s="21" t="s">
        <v>126</v>
      </c>
      <c r="B92" s="30">
        <v>100</v>
      </c>
      <c r="C92" s="30">
        <v>10.317460000000001</v>
      </c>
      <c r="D92" s="30">
        <v>15.079364999999999</v>
      </c>
      <c r="E92" s="30">
        <v>35.714286000000001</v>
      </c>
      <c r="F92" s="30">
        <v>26.984127000000001</v>
      </c>
      <c r="G92" s="30">
        <v>9.5238099999999992</v>
      </c>
      <c r="H92" s="30">
        <v>2.3809520000000002</v>
      </c>
      <c r="I92" s="30">
        <v>25.396825</v>
      </c>
      <c r="J92" s="30">
        <v>36.507936999999998</v>
      </c>
    </row>
    <row r="93" spans="1:10" x14ac:dyDescent="0.2">
      <c r="A93" s="18" t="s">
        <v>1219</v>
      </c>
      <c r="B93" s="18"/>
      <c r="C93" s="18"/>
      <c r="D93" s="18"/>
      <c r="E93" s="18"/>
      <c r="F93" s="18"/>
      <c r="G93" s="18"/>
      <c r="H93" s="18"/>
      <c r="I93" s="18"/>
      <c r="J93" s="18"/>
    </row>
    <row r="94" spans="1:10" x14ac:dyDescent="0.2">
      <c r="A94" s="19" t="s">
        <v>130</v>
      </c>
      <c r="B94" s="20">
        <v>151</v>
      </c>
      <c r="C94" s="20">
        <v>22</v>
      </c>
      <c r="D94" s="20">
        <v>32</v>
      </c>
      <c r="E94" s="20">
        <v>47</v>
      </c>
      <c r="F94" s="20">
        <v>32</v>
      </c>
      <c r="G94" s="20">
        <v>10</v>
      </c>
      <c r="H94" s="20">
        <v>8</v>
      </c>
      <c r="I94" s="20">
        <v>54</v>
      </c>
      <c r="J94" s="20">
        <v>42</v>
      </c>
    </row>
    <row r="95" spans="1:10" x14ac:dyDescent="0.2">
      <c r="A95" s="21" t="s">
        <v>126</v>
      </c>
      <c r="B95" s="30">
        <v>100</v>
      </c>
      <c r="C95" s="30">
        <v>14.569535999999999</v>
      </c>
      <c r="D95" s="30">
        <v>21.192053000000001</v>
      </c>
      <c r="E95" s="30">
        <v>31.125827999999998</v>
      </c>
      <c r="F95" s="30">
        <v>21.192053000000001</v>
      </c>
      <c r="G95" s="30">
        <v>6.6225170000000002</v>
      </c>
      <c r="H95" s="30">
        <v>5.2980130000000001</v>
      </c>
      <c r="I95" s="30">
        <v>35.761589000000001</v>
      </c>
      <c r="J95" s="30">
        <v>27.81457</v>
      </c>
    </row>
    <row r="96" spans="1:10" x14ac:dyDescent="0.2">
      <c r="A96" s="19" t="s">
        <v>131</v>
      </c>
      <c r="B96" s="20">
        <v>1446</v>
      </c>
      <c r="C96" s="20">
        <v>287</v>
      </c>
      <c r="D96" s="20">
        <v>382</v>
      </c>
      <c r="E96" s="20">
        <v>438</v>
      </c>
      <c r="F96" s="20">
        <v>241</v>
      </c>
      <c r="G96" s="20">
        <v>78</v>
      </c>
      <c r="H96" s="20">
        <v>20</v>
      </c>
      <c r="I96" s="20">
        <v>669</v>
      </c>
      <c r="J96" s="20">
        <v>319</v>
      </c>
    </row>
    <row r="97" spans="1:10" x14ac:dyDescent="0.2">
      <c r="A97" s="21" t="s">
        <v>126</v>
      </c>
      <c r="B97" s="30">
        <v>100</v>
      </c>
      <c r="C97" s="30">
        <v>19.847856</v>
      </c>
      <c r="D97" s="30">
        <v>26.417704000000001</v>
      </c>
      <c r="E97" s="30">
        <v>30.290455999999999</v>
      </c>
      <c r="F97" s="30">
        <v>16.666667</v>
      </c>
      <c r="G97" s="30">
        <v>5.3941910000000002</v>
      </c>
      <c r="H97" s="30">
        <v>1.3831260000000001</v>
      </c>
      <c r="I97" s="30">
        <v>46.265560000000001</v>
      </c>
      <c r="J97" s="30">
        <v>22.060858</v>
      </c>
    </row>
    <row r="98" spans="1:10" x14ac:dyDescent="0.2">
      <c r="A98" s="19" t="s">
        <v>392</v>
      </c>
      <c r="B98" s="20">
        <v>150</v>
      </c>
      <c r="C98" s="20">
        <v>27</v>
      </c>
      <c r="D98" s="20">
        <v>34</v>
      </c>
      <c r="E98" s="20">
        <v>40</v>
      </c>
      <c r="F98" s="20">
        <v>37</v>
      </c>
      <c r="G98" s="20">
        <v>11</v>
      </c>
      <c r="H98" s="20">
        <v>1</v>
      </c>
      <c r="I98" s="20">
        <v>61</v>
      </c>
      <c r="J98" s="20">
        <v>48</v>
      </c>
    </row>
    <row r="99" spans="1:10" x14ac:dyDescent="0.2">
      <c r="A99" s="21" t="s">
        <v>126</v>
      </c>
      <c r="B99" s="30">
        <v>100</v>
      </c>
      <c r="C99" s="30">
        <v>18</v>
      </c>
      <c r="D99" s="30">
        <v>22.666667</v>
      </c>
      <c r="E99" s="30">
        <v>26.666667</v>
      </c>
      <c r="F99" s="30">
        <v>24.666667</v>
      </c>
      <c r="G99" s="30">
        <v>7.3333329999999997</v>
      </c>
      <c r="H99" s="30">
        <v>0.66666700000000001</v>
      </c>
      <c r="I99" s="30">
        <v>40.666666999999997</v>
      </c>
      <c r="J99" s="30">
        <v>32</v>
      </c>
    </row>
    <row r="100" spans="1:10" x14ac:dyDescent="0.2">
      <c r="A100" s="19" t="s">
        <v>132</v>
      </c>
      <c r="B100" s="20">
        <v>372</v>
      </c>
      <c r="C100" s="20">
        <v>55</v>
      </c>
      <c r="D100" s="20">
        <v>77</v>
      </c>
      <c r="E100" s="20">
        <v>109</v>
      </c>
      <c r="F100" s="20">
        <v>91</v>
      </c>
      <c r="G100" s="20">
        <v>36</v>
      </c>
      <c r="H100" s="20">
        <v>4</v>
      </c>
      <c r="I100" s="20">
        <v>132</v>
      </c>
      <c r="J100" s="20">
        <v>127</v>
      </c>
    </row>
    <row r="101" spans="1:10" x14ac:dyDescent="0.2">
      <c r="A101" s="21" t="s">
        <v>126</v>
      </c>
      <c r="B101" s="30">
        <v>100</v>
      </c>
      <c r="C101" s="30">
        <v>14.784946</v>
      </c>
      <c r="D101" s="30">
        <v>20.698924999999999</v>
      </c>
      <c r="E101" s="30">
        <v>29.301075000000001</v>
      </c>
      <c r="F101" s="30">
        <v>24.462365999999999</v>
      </c>
      <c r="G101" s="30">
        <v>9.6774190000000004</v>
      </c>
      <c r="H101" s="30">
        <v>1.075269</v>
      </c>
      <c r="I101" s="30">
        <v>35.483871000000001</v>
      </c>
      <c r="J101" s="30">
        <v>34.139785000000003</v>
      </c>
    </row>
    <row r="102" spans="1:10" x14ac:dyDescent="0.2">
      <c r="A102" s="19" t="s">
        <v>1220</v>
      </c>
      <c r="B102" s="20">
        <v>69</v>
      </c>
      <c r="C102" s="20">
        <v>10</v>
      </c>
      <c r="D102" s="20">
        <v>16</v>
      </c>
      <c r="E102" s="20">
        <v>17</v>
      </c>
      <c r="F102" s="20">
        <v>19</v>
      </c>
      <c r="G102" s="20">
        <v>6</v>
      </c>
      <c r="H102" s="20">
        <v>1</v>
      </c>
      <c r="I102" s="20">
        <v>26</v>
      </c>
      <c r="J102" s="20">
        <v>25</v>
      </c>
    </row>
    <row r="103" spans="1:10" x14ac:dyDescent="0.2">
      <c r="A103" s="21" t="s">
        <v>126</v>
      </c>
      <c r="B103" s="30">
        <v>100</v>
      </c>
      <c r="C103" s="30">
        <v>14.492754</v>
      </c>
      <c r="D103" s="30">
        <v>23.188406000000001</v>
      </c>
      <c r="E103" s="30">
        <v>24.637681000000001</v>
      </c>
      <c r="F103" s="30">
        <v>27.536231999999998</v>
      </c>
      <c r="G103" s="30">
        <v>8.6956520000000008</v>
      </c>
      <c r="H103" s="30">
        <v>1.4492750000000001</v>
      </c>
      <c r="I103" s="30">
        <v>37.681159000000001</v>
      </c>
      <c r="J103" s="30">
        <v>36.231884000000001</v>
      </c>
    </row>
    <row r="104" spans="1:10" x14ac:dyDescent="0.2">
      <c r="A104" s="18" t="s">
        <v>133</v>
      </c>
      <c r="B104" s="17">
        <v>92</v>
      </c>
      <c r="C104" s="17">
        <v>13</v>
      </c>
      <c r="D104" s="17">
        <v>18</v>
      </c>
      <c r="E104" s="17">
        <v>29</v>
      </c>
      <c r="F104" s="17">
        <v>18</v>
      </c>
      <c r="G104" s="17">
        <v>7</v>
      </c>
      <c r="H104" s="17">
        <v>7</v>
      </c>
      <c r="I104" s="17">
        <v>31</v>
      </c>
      <c r="J104" s="17">
        <v>25</v>
      </c>
    </row>
    <row r="105" spans="1:10" x14ac:dyDescent="0.2">
      <c r="A105" s="21" t="s">
        <v>126</v>
      </c>
      <c r="B105" s="30">
        <v>100</v>
      </c>
      <c r="C105" s="30">
        <v>14.130435</v>
      </c>
      <c r="D105" s="30">
        <v>19.565217000000001</v>
      </c>
      <c r="E105" s="30">
        <v>31.521739</v>
      </c>
      <c r="F105" s="30">
        <v>19.565217000000001</v>
      </c>
      <c r="G105" s="30">
        <v>7.6086960000000001</v>
      </c>
      <c r="H105" s="30">
        <v>7.6086960000000001</v>
      </c>
      <c r="I105" s="30">
        <v>33.695652000000003</v>
      </c>
      <c r="J105" s="30">
        <v>27.173912999999999</v>
      </c>
    </row>
    <row r="106" spans="1:10" x14ac:dyDescent="0.2">
      <c r="A106" s="19" t="s">
        <v>134</v>
      </c>
      <c r="B106" s="20">
        <v>813</v>
      </c>
      <c r="C106" s="20">
        <v>158</v>
      </c>
      <c r="D106" s="20">
        <v>216</v>
      </c>
      <c r="E106" s="20">
        <v>236</v>
      </c>
      <c r="F106" s="20">
        <v>139</v>
      </c>
      <c r="G106" s="20">
        <v>49</v>
      </c>
      <c r="H106" s="20">
        <v>15</v>
      </c>
      <c r="I106" s="20">
        <v>374</v>
      </c>
      <c r="J106" s="20">
        <v>188</v>
      </c>
    </row>
    <row r="107" spans="1:10" x14ac:dyDescent="0.2">
      <c r="A107" s="21" t="s">
        <v>126</v>
      </c>
      <c r="B107" s="30">
        <v>100</v>
      </c>
      <c r="C107" s="30">
        <v>19.434194000000002</v>
      </c>
      <c r="D107" s="30">
        <v>26.568266000000001</v>
      </c>
      <c r="E107" s="30">
        <v>29.028289999999998</v>
      </c>
      <c r="F107" s="30">
        <v>17.097170999999999</v>
      </c>
      <c r="G107" s="30">
        <v>6.0270599999999996</v>
      </c>
      <c r="H107" s="30">
        <v>1.845018</v>
      </c>
      <c r="I107" s="30">
        <v>46.002459999999999</v>
      </c>
      <c r="J107" s="30">
        <v>23.124231000000002</v>
      </c>
    </row>
    <row r="108" spans="1:10" x14ac:dyDescent="0.2">
      <c r="A108" s="19" t="s">
        <v>393</v>
      </c>
      <c r="B108" s="20">
        <v>65</v>
      </c>
      <c r="C108" s="20">
        <v>10</v>
      </c>
      <c r="D108" s="20">
        <v>17</v>
      </c>
      <c r="E108" s="20">
        <v>13</v>
      </c>
      <c r="F108" s="20">
        <v>18</v>
      </c>
      <c r="G108" s="20">
        <v>7</v>
      </c>
      <c r="H108" s="20">
        <v>0</v>
      </c>
      <c r="I108" s="20">
        <v>27</v>
      </c>
      <c r="J108" s="20">
        <v>25</v>
      </c>
    </row>
    <row r="109" spans="1:10" x14ac:dyDescent="0.2">
      <c r="A109" s="21" t="s">
        <v>126</v>
      </c>
      <c r="B109" s="30">
        <v>100</v>
      </c>
      <c r="C109" s="30">
        <v>15.384615</v>
      </c>
      <c r="D109" s="30">
        <v>26.153846000000001</v>
      </c>
      <c r="E109" s="30">
        <v>20</v>
      </c>
      <c r="F109" s="30">
        <v>27.692308000000001</v>
      </c>
      <c r="G109" s="30">
        <v>10.769231</v>
      </c>
      <c r="H109" s="30">
        <v>0</v>
      </c>
      <c r="I109" s="30">
        <v>41.538462000000003</v>
      </c>
      <c r="J109" s="30">
        <v>38.461537999999997</v>
      </c>
    </row>
    <row r="110" spans="1:10" x14ac:dyDescent="0.2">
      <c r="A110" s="19" t="s">
        <v>135</v>
      </c>
      <c r="B110" s="20">
        <v>83</v>
      </c>
      <c r="C110" s="20">
        <v>8</v>
      </c>
      <c r="D110" s="20">
        <v>22</v>
      </c>
      <c r="E110" s="20">
        <v>19</v>
      </c>
      <c r="F110" s="20">
        <v>19</v>
      </c>
      <c r="G110" s="20">
        <v>13</v>
      </c>
      <c r="H110" s="20">
        <v>2</v>
      </c>
      <c r="I110" s="20">
        <v>30</v>
      </c>
      <c r="J110" s="20">
        <v>32</v>
      </c>
    </row>
    <row r="111" spans="1:10" x14ac:dyDescent="0.2">
      <c r="A111" s="21" t="s">
        <v>126</v>
      </c>
      <c r="B111" s="30">
        <v>100</v>
      </c>
      <c r="C111" s="30">
        <v>9.6385539999999992</v>
      </c>
      <c r="D111" s="30">
        <v>26.506024</v>
      </c>
      <c r="E111" s="30">
        <v>22.891566000000001</v>
      </c>
      <c r="F111" s="30">
        <v>22.891566000000001</v>
      </c>
      <c r="G111" s="30">
        <v>15.662651</v>
      </c>
      <c r="H111" s="30">
        <v>2.4096389999999999</v>
      </c>
      <c r="I111" s="30">
        <v>36.144578000000003</v>
      </c>
      <c r="J111" s="30">
        <v>38.554217000000001</v>
      </c>
    </row>
    <row r="112" spans="1:10" x14ac:dyDescent="0.2">
      <c r="A112" s="19" t="s">
        <v>1221</v>
      </c>
      <c r="B112" s="20">
        <v>39</v>
      </c>
      <c r="C112" s="20">
        <v>5</v>
      </c>
      <c r="D112" s="20">
        <v>11</v>
      </c>
      <c r="E112" s="20">
        <v>11</v>
      </c>
      <c r="F112" s="20">
        <v>9</v>
      </c>
      <c r="G112" s="20">
        <v>3</v>
      </c>
      <c r="H112" s="20">
        <v>0</v>
      </c>
      <c r="I112" s="20">
        <v>16</v>
      </c>
      <c r="J112" s="20">
        <v>12</v>
      </c>
    </row>
    <row r="113" spans="1:10" x14ac:dyDescent="0.2">
      <c r="A113" s="21" t="s">
        <v>126</v>
      </c>
      <c r="B113" s="30">
        <v>100</v>
      </c>
      <c r="C113" s="30">
        <v>12.820513</v>
      </c>
      <c r="D113" s="30">
        <v>28.205127999999998</v>
      </c>
      <c r="E113" s="30">
        <v>28.205127999999998</v>
      </c>
      <c r="F113" s="30">
        <v>23.076923000000001</v>
      </c>
      <c r="G113" s="30">
        <v>7.6923079999999997</v>
      </c>
      <c r="H113" s="30">
        <v>0</v>
      </c>
      <c r="I113" s="30">
        <v>41.025641</v>
      </c>
      <c r="J113" s="30">
        <v>30.769231000000001</v>
      </c>
    </row>
    <row r="114" spans="1:10" x14ac:dyDescent="0.2">
      <c r="A114" s="18" t="s">
        <v>136</v>
      </c>
      <c r="B114" s="17">
        <v>59</v>
      </c>
      <c r="C114" s="17">
        <v>9</v>
      </c>
      <c r="D114" s="17">
        <v>14</v>
      </c>
      <c r="E114" s="17">
        <v>18</v>
      </c>
      <c r="F114" s="17">
        <v>14</v>
      </c>
      <c r="G114" s="17">
        <v>3</v>
      </c>
      <c r="H114" s="17">
        <v>1</v>
      </c>
      <c r="I114" s="17">
        <v>23</v>
      </c>
      <c r="J114" s="17">
        <v>17</v>
      </c>
    </row>
    <row r="115" spans="1:10" x14ac:dyDescent="0.2">
      <c r="A115" s="21" t="s">
        <v>126</v>
      </c>
      <c r="B115" s="30">
        <v>100</v>
      </c>
      <c r="C115" s="30">
        <v>15.254237</v>
      </c>
      <c r="D115" s="30">
        <v>23.728814</v>
      </c>
      <c r="E115" s="30">
        <v>30.508475000000001</v>
      </c>
      <c r="F115" s="30">
        <v>23.728814</v>
      </c>
      <c r="G115" s="30">
        <v>5.084746</v>
      </c>
      <c r="H115" s="30">
        <v>1.6949149999999999</v>
      </c>
      <c r="I115" s="30">
        <v>38.983051000000003</v>
      </c>
      <c r="J115" s="30">
        <v>28.813559000000001</v>
      </c>
    </row>
    <row r="116" spans="1:10" x14ac:dyDescent="0.2">
      <c r="A116" s="19" t="s">
        <v>134</v>
      </c>
      <c r="B116" s="20">
        <v>632</v>
      </c>
      <c r="C116" s="20">
        <v>129</v>
      </c>
      <c r="D116" s="20">
        <v>165</v>
      </c>
      <c r="E116" s="20">
        <v>202</v>
      </c>
      <c r="F116" s="20">
        <v>102</v>
      </c>
      <c r="G116" s="20">
        <v>29</v>
      </c>
      <c r="H116" s="20">
        <v>5</v>
      </c>
      <c r="I116" s="20">
        <v>294</v>
      </c>
      <c r="J116" s="20">
        <v>131</v>
      </c>
    </row>
    <row r="117" spans="1:10" x14ac:dyDescent="0.2">
      <c r="A117" s="21" t="s">
        <v>126</v>
      </c>
      <c r="B117" s="30">
        <v>100</v>
      </c>
      <c r="C117" s="30">
        <v>20.411391999999999</v>
      </c>
      <c r="D117" s="30">
        <v>26.107595</v>
      </c>
      <c r="E117" s="30">
        <v>31.962025000000001</v>
      </c>
      <c r="F117" s="30">
        <v>16.139240999999998</v>
      </c>
      <c r="G117" s="30">
        <v>4.5886079999999998</v>
      </c>
      <c r="H117" s="30">
        <v>0.79113900000000004</v>
      </c>
      <c r="I117" s="30">
        <v>46.518987000000003</v>
      </c>
      <c r="J117" s="30">
        <v>20.727848000000002</v>
      </c>
    </row>
    <row r="118" spans="1:10" x14ac:dyDescent="0.2">
      <c r="A118" s="19" t="s">
        <v>393</v>
      </c>
      <c r="B118" s="20">
        <v>85</v>
      </c>
      <c r="C118" s="20">
        <v>17</v>
      </c>
      <c r="D118" s="20">
        <v>17</v>
      </c>
      <c r="E118" s="20">
        <v>27</v>
      </c>
      <c r="F118" s="20">
        <v>19</v>
      </c>
      <c r="G118" s="20">
        <v>4</v>
      </c>
      <c r="H118" s="20">
        <v>1</v>
      </c>
      <c r="I118" s="20">
        <v>34</v>
      </c>
      <c r="J118" s="20">
        <v>23</v>
      </c>
    </row>
    <row r="119" spans="1:10" x14ac:dyDescent="0.2">
      <c r="A119" s="21" t="s">
        <v>126</v>
      </c>
      <c r="B119" s="30">
        <v>100</v>
      </c>
      <c r="C119" s="30">
        <v>20</v>
      </c>
      <c r="D119" s="30">
        <v>20</v>
      </c>
      <c r="E119" s="30">
        <v>31.764706</v>
      </c>
      <c r="F119" s="30">
        <v>22.352941000000001</v>
      </c>
      <c r="G119" s="30">
        <v>4.7058819999999999</v>
      </c>
      <c r="H119" s="30">
        <v>1.176471</v>
      </c>
      <c r="I119" s="30">
        <v>40</v>
      </c>
      <c r="J119" s="30">
        <v>27.058824000000001</v>
      </c>
    </row>
    <row r="120" spans="1:10" x14ac:dyDescent="0.2">
      <c r="A120" s="19" t="s">
        <v>135</v>
      </c>
      <c r="B120" s="20">
        <v>289</v>
      </c>
      <c r="C120" s="20">
        <v>47</v>
      </c>
      <c r="D120" s="20">
        <v>55</v>
      </c>
      <c r="E120" s="20">
        <v>90</v>
      </c>
      <c r="F120" s="20">
        <v>72</v>
      </c>
      <c r="G120" s="20">
        <v>23</v>
      </c>
      <c r="H120" s="20">
        <v>2</v>
      </c>
      <c r="I120" s="20">
        <v>102</v>
      </c>
      <c r="J120" s="20">
        <v>95</v>
      </c>
    </row>
    <row r="121" spans="1:10" x14ac:dyDescent="0.2">
      <c r="A121" s="21" t="s">
        <v>126</v>
      </c>
      <c r="B121" s="30">
        <v>100</v>
      </c>
      <c r="C121" s="30">
        <v>16.262975999999998</v>
      </c>
      <c r="D121" s="30">
        <v>19.031141999999999</v>
      </c>
      <c r="E121" s="30">
        <v>31.141869</v>
      </c>
      <c r="F121" s="30">
        <v>24.913495000000001</v>
      </c>
      <c r="G121" s="30">
        <v>7.9584780000000004</v>
      </c>
      <c r="H121" s="30">
        <v>0.69204200000000005</v>
      </c>
      <c r="I121" s="30">
        <v>35.294117999999997</v>
      </c>
      <c r="J121" s="30">
        <v>32.871972</v>
      </c>
    </row>
    <row r="122" spans="1:10" x14ac:dyDescent="0.2">
      <c r="A122" s="19" t="s">
        <v>1221</v>
      </c>
      <c r="B122" s="20">
        <v>30</v>
      </c>
      <c r="C122" s="20">
        <v>5</v>
      </c>
      <c r="D122" s="20">
        <v>5</v>
      </c>
      <c r="E122" s="20">
        <v>6</v>
      </c>
      <c r="F122" s="20">
        <v>10</v>
      </c>
      <c r="G122" s="20">
        <v>3</v>
      </c>
      <c r="H122" s="20">
        <v>1</v>
      </c>
      <c r="I122" s="20">
        <v>10</v>
      </c>
      <c r="J122" s="20">
        <v>13</v>
      </c>
    </row>
    <row r="123" spans="1:10" x14ac:dyDescent="0.2">
      <c r="A123" s="21" t="s">
        <v>126</v>
      </c>
      <c r="B123" s="30">
        <v>100</v>
      </c>
      <c r="C123" s="30">
        <v>16.666667</v>
      </c>
      <c r="D123" s="30">
        <v>16.666667</v>
      </c>
      <c r="E123" s="30">
        <v>20</v>
      </c>
      <c r="F123" s="30">
        <v>33.333333000000003</v>
      </c>
      <c r="G123" s="30">
        <v>10</v>
      </c>
      <c r="H123" s="30">
        <v>3.3333330000000001</v>
      </c>
      <c r="I123" s="30">
        <v>33.333333000000003</v>
      </c>
      <c r="J123" s="30">
        <v>43.333333000000003</v>
      </c>
    </row>
    <row r="124" spans="1:10" x14ac:dyDescent="0.2">
      <c r="A124" s="18" t="s">
        <v>1222</v>
      </c>
      <c r="B124" s="18"/>
      <c r="C124" s="18"/>
      <c r="D124" s="18"/>
      <c r="E124" s="18"/>
      <c r="F124" s="18"/>
      <c r="G124" s="18"/>
      <c r="H124" s="18"/>
      <c r="I124" s="18"/>
      <c r="J124" s="18"/>
    </row>
    <row r="125" spans="1:10" x14ac:dyDescent="0.2">
      <c r="A125" s="19" t="s">
        <v>1223</v>
      </c>
      <c r="B125" s="20">
        <v>366</v>
      </c>
      <c r="C125" s="20">
        <v>64</v>
      </c>
      <c r="D125" s="20">
        <v>75</v>
      </c>
      <c r="E125" s="20">
        <v>102</v>
      </c>
      <c r="F125" s="20">
        <v>81</v>
      </c>
      <c r="G125" s="20">
        <v>33</v>
      </c>
      <c r="H125" s="20">
        <v>11</v>
      </c>
      <c r="I125" s="20">
        <v>139</v>
      </c>
      <c r="J125" s="20">
        <v>114</v>
      </c>
    </row>
    <row r="126" spans="1:10" x14ac:dyDescent="0.2">
      <c r="A126" s="21" t="s">
        <v>126</v>
      </c>
      <c r="B126" s="30">
        <v>100</v>
      </c>
      <c r="C126" s="30">
        <v>17.486339000000001</v>
      </c>
      <c r="D126" s="30">
        <v>20.491803000000001</v>
      </c>
      <c r="E126" s="30">
        <v>27.868852</v>
      </c>
      <c r="F126" s="30">
        <v>22.131148</v>
      </c>
      <c r="G126" s="30">
        <v>9.0163930000000008</v>
      </c>
      <c r="H126" s="30">
        <v>3.0054639999999999</v>
      </c>
      <c r="I126" s="30">
        <v>37.978141999999998</v>
      </c>
      <c r="J126" s="30">
        <v>31.147541</v>
      </c>
    </row>
    <row r="127" spans="1:10" x14ac:dyDescent="0.2">
      <c r="A127" s="19" t="s">
        <v>1224</v>
      </c>
      <c r="B127" s="20">
        <v>1212</v>
      </c>
      <c r="C127" s="20">
        <v>246</v>
      </c>
      <c r="D127" s="20">
        <v>325</v>
      </c>
      <c r="E127" s="20">
        <v>364</v>
      </c>
      <c r="F127" s="20">
        <v>196</v>
      </c>
      <c r="G127" s="20">
        <v>64</v>
      </c>
      <c r="H127" s="20">
        <v>17</v>
      </c>
      <c r="I127" s="20">
        <v>571</v>
      </c>
      <c r="J127" s="20">
        <v>260</v>
      </c>
    </row>
    <row r="128" spans="1:10" x14ac:dyDescent="0.2">
      <c r="A128" s="21" t="s">
        <v>126</v>
      </c>
      <c r="B128" s="30">
        <v>100</v>
      </c>
      <c r="C128" s="30">
        <v>20.297029999999999</v>
      </c>
      <c r="D128" s="30">
        <v>26.815182</v>
      </c>
      <c r="E128" s="30">
        <v>30.033003000000001</v>
      </c>
      <c r="F128" s="30">
        <v>16.171617000000001</v>
      </c>
      <c r="G128" s="30">
        <v>5.2805280000000003</v>
      </c>
      <c r="H128" s="30">
        <v>1.4026400000000001</v>
      </c>
      <c r="I128" s="30">
        <v>47.112211000000002</v>
      </c>
      <c r="J128" s="30">
        <v>21.452145000000002</v>
      </c>
    </row>
    <row r="129" spans="1:10" x14ac:dyDescent="0.2">
      <c r="A129" s="19" t="s">
        <v>137</v>
      </c>
      <c r="B129" s="20">
        <v>112</v>
      </c>
      <c r="C129" s="20">
        <v>27</v>
      </c>
      <c r="D129" s="20">
        <v>33</v>
      </c>
      <c r="E129" s="20">
        <v>32</v>
      </c>
      <c r="F129" s="20">
        <v>12</v>
      </c>
      <c r="G129" s="20">
        <v>5</v>
      </c>
      <c r="H129" s="20">
        <v>3</v>
      </c>
      <c r="I129" s="20">
        <v>60</v>
      </c>
      <c r="J129" s="20">
        <v>17</v>
      </c>
    </row>
    <row r="130" spans="1:10" x14ac:dyDescent="0.2">
      <c r="A130" s="21" t="s">
        <v>126</v>
      </c>
      <c r="B130" s="30">
        <v>100</v>
      </c>
      <c r="C130" s="30">
        <v>24.107143000000001</v>
      </c>
      <c r="D130" s="30">
        <v>29.464286000000001</v>
      </c>
      <c r="E130" s="30">
        <v>28.571428999999998</v>
      </c>
      <c r="F130" s="30">
        <v>10.714286</v>
      </c>
      <c r="G130" s="30">
        <v>4.4642860000000004</v>
      </c>
      <c r="H130" s="30">
        <v>2.6785709999999998</v>
      </c>
      <c r="I130" s="30">
        <v>53.571429000000002</v>
      </c>
      <c r="J130" s="30">
        <v>15.178571</v>
      </c>
    </row>
    <row r="131" spans="1:10" x14ac:dyDescent="0.2">
      <c r="A131" s="19" t="s">
        <v>138</v>
      </c>
      <c r="B131" s="20">
        <v>673</v>
      </c>
      <c r="C131" s="20">
        <v>109</v>
      </c>
      <c r="D131" s="20">
        <v>159</v>
      </c>
      <c r="E131" s="20">
        <v>218</v>
      </c>
      <c r="F131" s="20">
        <v>139</v>
      </c>
      <c r="G131" s="20">
        <v>44</v>
      </c>
      <c r="H131" s="20">
        <v>4</v>
      </c>
      <c r="I131" s="20">
        <v>268</v>
      </c>
      <c r="J131" s="20">
        <v>183</v>
      </c>
    </row>
    <row r="132" spans="1:10" x14ac:dyDescent="0.2">
      <c r="A132" s="21" t="s">
        <v>126</v>
      </c>
      <c r="B132" s="30">
        <v>100</v>
      </c>
      <c r="C132" s="30">
        <v>16.196137</v>
      </c>
      <c r="D132" s="30">
        <v>23.625557000000001</v>
      </c>
      <c r="E132" s="30">
        <v>32.392273000000003</v>
      </c>
      <c r="F132" s="30">
        <v>20.653789</v>
      </c>
      <c r="G132" s="30">
        <v>6.53789</v>
      </c>
      <c r="H132" s="30">
        <v>0.59435400000000005</v>
      </c>
      <c r="I132" s="30">
        <v>39.821694000000001</v>
      </c>
      <c r="J132" s="30">
        <v>27.191679000000001</v>
      </c>
    </row>
    <row r="133" spans="1:10" x14ac:dyDescent="0.2">
      <c r="A133" s="19" t="s">
        <v>1225</v>
      </c>
      <c r="B133" s="20">
        <v>75</v>
      </c>
      <c r="C133" s="20">
        <v>15</v>
      </c>
      <c r="D133" s="20">
        <v>13</v>
      </c>
      <c r="E133" s="20">
        <v>19</v>
      </c>
      <c r="F133" s="20">
        <v>22</v>
      </c>
      <c r="G133" s="20">
        <v>5</v>
      </c>
      <c r="H133" s="20">
        <v>1</v>
      </c>
      <c r="I133" s="20">
        <v>28</v>
      </c>
      <c r="J133" s="20">
        <v>27</v>
      </c>
    </row>
    <row r="134" spans="1:10" x14ac:dyDescent="0.2">
      <c r="A134" s="21" t="s">
        <v>126</v>
      </c>
      <c r="B134" s="30">
        <v>100</v>
      </c>
      <c r="C134" s="30">
        <v>20</v>
      </c>
      <c r="D134" s="30">
        <v>17.333333</v>
      </c>
      <c r="E134" s="30">
        <v>25.333333</v>
      </c>
      <c r="F134" s="30">
        <v>29.333333</v>
      </c>
      <c r="G134" s="30">
        <v>6.6666670000000003</v>
      </c>
      <c r="H134" s="30">
        <v>1.3333330000000001</v>
      </c>
      <c r="I134" s="30">
        <v>37.333333000000003</v>
      </c>
      <c r="J134" s="30">
        <v>36</v>
      </c>
    </row>
    <row r="135" spans="1:10" x14ac:dyDescent="0.2">
      <c r="A135" s="19" t="s">
        <v>1195</v>
      </c>
      <c r="B135" s="20">
        <v>178</v>
      </c>
      <c r="C135" s="20">
        <v>28</v>
      </c>
      <c r="D135" s="20">
        <v>45</v>
      </c>
      <c r="E135" s="20">
        <v>56</v>
      </c>
      <c r="F135" s="20">
        <v>36</v>
      </c>
      <c r="G135" s="20">
        <v>11</v>
      </c>
      <c r="H135" s="20">
        <v>2</v>
      </c>
      <c r="I135" s="20">
        <v>73</v>
      </c>
      <c r="J135" s="20">
        <v>47</v>
      </c>
    </row>
    <row r="136" spans="1:10" x14ac:dyDescent="0.2">
      <c r="A136" s="21" t="s">
        <v>126</v>
      </c>
      <c r="B136" s="30">
        <v>100</v>
      </c>
      <c r="C136" s="30">
        <v>15.730337</v>
      </c>
      <c r="D136" s="30">
        <v>25.280899000000002</v>
      </c>
      <c r="E136" s="30">
        <v>31.460674000000001</v>
      </c>
      <c r="F136" s="30">
        <v>20.224719</v>
      </c>
      <c r="G136" s="30">
        <v>6.1797750000000002</v>
      </c>
      <c r="H136" s="30">
        <v>1.123596</v>
      </c>
      <c r="I136" s="30">
        <v>41.011235999999997</v>
      </c>
      <c r="J136" s="30">
        <v>26.404494</v>
      </c>
    </row>
    <row r="137" spans="1:10" x14ac:dyDescent="0.2">
      <c r="A137" s="19" t="s">
        <v>1441</v>
      </c>
      <c r="B137" s="20">
        <v>1644</v>
      </c>
      <c r="C137" s="20">
        <v>309</v>
      </c>
      <c r="D137" s="20">
        <v>421</v>
      </c>
      <c r="E137" s="20">
        <v>493</v>
      </c>
      <c r="F137" s="20">
        <v>303</v>
      </c>
      <c r="G137" s="20">
        <v>97</v>
      </c>
      <c r="H137" s="20">
        <v>21</v>
      </c>
      <c r="I137" s="20">
        <v>730</v>
      </c>
      <c r="J137" s="20">
        <v>400</v>
      </c>
    </row>
    <row r="138" spans="1:10" x14ac:dyDescent="0.2">
      <c r="A138" s="21" t="s">
        <v>126</v>
      </c>
      <c r="B138" s="30">
        <v>100</v>
      </c>
      <c r="C138" s="30">
        <v>18.79562</v>
      </c>
      <c r="D138" s="30">
        <v>25.608273000000001</v>
      </c>
      <c r="E138" s="30">
        <v>29.987835</v>
      </c>
      <c r="F138" s="30">
        <v>18.430657</v>
      </c>
      <c r="G138" s="30">
        <v>5.9002429999999997</v>
      </c>
      <c r="H138" s="30">
        <v>1.277372</v>
      </c>
      <c r="I138" s="30">
        <v>44.403892999999997</v>
      </c>
      <c r="J138" s="30">
        <v>24.3309</v>
      </c>
    </row>
    <row r="139" spans="1:10" x14ac:dyDescent="0.2">
      <c r="A139" s="18" t="s">
        <v>1226</v>
      </c>
      <c r="B139" s="18"/>
      <c r="C139" s="18"/>
      <c r="D139" s="18"/>
      <c r="E139" s="18"/>
      <c r="F139" s="18"/>
      <c r="G139" s="18"/>
      <c r="H139" s="18"/>
      <c r="I139" s="18"/>
      <c r="J139" s="18"/>
    </row>
    <row r="140" spans="1:10" x14ac:dyDescent="0.2">
      <c r="A140" s="21" t="s">
        <v>1227</v>
      </c>
      <c r="B140" s="34">
        <v>366</v>
      </c>
      <c r="C140" s="34">
        <v>64</v>
      </c>
      <c r="D140" s="34">
        <v>75</v>
      </c>
      <c r="E140" s="34">
        <v>102</v>
      </c>
      <c r="F140" s="34">
        <v>81</v>
      </c>
      <c r="G140" s="34">
        <v>33</v>
      </c>
      <c r="H140" s="34">
        <v>11</v>
      </c>
      <c r="I140" s="34">
        <v>139</v>
      </c>
      <c r="J140" s="34">
        <v>114</v>
      </c>
    </row>
    <row r="141" spans="1:10" x14ac:dyDescent="0.2">
      <c r="A141" s="21" t="s">
        <v>126</v>
      </c>
      <c r="B141" s="30">
        <v>100</v>
      </c>
      <c r="C141" s="30">
        <v>17.486339000000001</v>
      </c>
      <c r="D141" s="30">
        <v>20.491803000000001</v>
      </c>
      <c r="E141" s="30">
        <v>27.868852</v>
      </c>
      <c r="F141" s="30">
        <v>22.131148</v>
      </c>
      <c r="G141" s="30">
        <v>9.0163930000000008</v>
      </c>
      <c r="H141" s="30">
        <v>3.0054639999999999</v>
      </c>
      <c r="I141" s="30">
        <v>37.978141999999998</v>
      </c>
      <c r="J141" s="30">
        <v>31.147541</v>
      </c>
    </row>
    <row r="142" spans="1:10" x14ac:dyDescent="0.2">
      <c r="A142" s="21" t="s">
        <v>1228</v>
      </c>
      <c r="B142" s="34">
        <v>954</v>
      </c>
      <c r="C142" s="34">
        <v>184</v>
      </c>
      <c r="D142" s="34">
        <v>261</v>
      </c>
      <c r="E142" s="34">
        <v>272</v>
      </c>
      <c r="F142" s="34">
        <v>174</v>
      </c>
      <c r="G142" s="34">
        <v>49</v>
      </c>
      <c r="H142" s="34">
        <v>14</v>
      </c>
      <c r="I142" s="34">
        <v>445</v>
      </c>
      <c r="J142" s="34">
        <v>223</v>
      </c>
    </row>
    <row r="143" spans="1:10" x14ac:dyDescent="0.2">
      <c r="A143" s="21" t="s">
        <v>126</v>
      </c>
      <c r="B143" s="30">
        <v>100</v>
      </c>
      <c r="C143" s="30">
        <v>19.287212</v>
      </c>
      <c r="D143" s="30">
        <v>27.358491000000001</v>
      </c>
      <c r="E143" s="30">
        <v>28.51153</v>
      </c>
      <c r="F143" s="30">
        <v>18.238994000000002</v>
      </c>
      <c r="G143" s="30">
        <v>5.1362680000000003</v>
      </c>
      <c r="H143" s="30">
        <v>1.4675050000000001</v>
      </c>
      <c r="I143" s="30">
        <v>46.645702</v>
      </c>
      <c r="J143" s="30">
        <v>23.375261999999999</v>
      </c>
    </row>
    <row r="144" spans="1:10" x14ac:dyDescent="0.2">
      <c r="A144" s="19" t="s">
        <v>1229</v>
      </c>
      <c r="B144" s="20">
        <v>345</v>
      </c>
      <c r="C144" s="20">
        <v>56</v>
      </c>
      <c r="D144" s="20">
        <v>84</v>
      </c>
      <c r="E144" s="20">
        <v>110</v>
      </c>
      <c r="F144" s="20">
        <v>61</v>
      </c>
      <c r="G144" s="20">
        <v>31</v>
      </c>
      <c r="H144" s="20">
        <v>3</v>
      </c>
      <c r="I144" s="20">
        <v>140</v>
      </c>
      <c r="J144" s="20">
        <v>92</v>
      </c>
    </row>
    <row r="145" spans="1:10" x14ac:dyDescent="0.2">
      <c r="A145" s="21" t="s">
        <v>126</v>
      </c>
      <c r="B145" s="30">
        <v>100</v>
      </c>
      <c r="C145" s="30">
        <v>16.231884000000001</v>
      </c>
      <c r="D145" s="30">
        <v>24.347826000000001</v>
      </c>
      <c r="E145" s="30">
        <v>31.884058</v>
      </c>
      <c r="F145" s="30">
        <v>17.681159000000001</v>
      </c>
      <c r="G145" s="30">
        <v>8.9855070000000001</v>
      </c>
      <c r="H145" s="30">
        <v>0.86956500000000003</v>
      </c>
      <c r="I145" s="30">
        <v>40.579709999999999</v>
      </c>
      <c r="J145" s="30">
        <v>26.666667</v>
      </c>
    </row>
    <row r="146" spans="1:10" x14ac:dyDescent="0.2">
      <c r="A146" s="19" t="s">
        <v>1230</v>
      </c>
      <c r="B146" s="20">
        <v>141</v>
      </c>
      <c r="C146" s="20">
        <v>19</v>
      </c>
      <c r="D146" s="20">
        <v>38</v>
      </c>
      <c r="E146" s="20">
        <v>46</v>
      </c>
      <c r="F146" s="20">
        <v>33</v>
      </c>
      <c r="G146" s="20">
        <v>4</v>
      </c>
      <c r="H146" s="20">
        <v>1</v>
      </c>
      <c r="I146" s="20">
        <v>57</v>
      </c>
      <c r="J146" s="20">
        <v>37</v>
      </c>
    </row>
    <row r="147" spans="1:10" x14ac:dyDescent="0.2">
      <c r="A147" s="21" t="s">
        <v>126</v>
      </c>
      <c r="B147" s="30">
        <v>100</v>
      </c>
      <c r="C147" s="30">
        <v>13.475177</v>
      </c>
      <c r="D147" s="30">
        <v>26.950354999999998</v>
      </c>
      <c r="E147" s="30">
        <v>32.624113000000001</v>
      </c>
      <c r="F147" s="30">
        <v>23.404254999999999</v>
      </c>
      <c r="G147" s="30">
        <v>2.8368790000000002</v>
      </c>
      <c r="H147" s="30">
        <v>0.70921999999999996</v>
      </c>
      <c r="I147" s="30">
        <v>40.425531999999997</v>
      </c>
      <c r="J147" s="30">
        <v>26.241135</v>
      </c>
    </row>
    <row r="148" spans="1:10" x14ac:dyDescent="0.2">
      <c r="A148" s="19" t="s">
        <v>1231</v>
      </c>
      <c r="B148" s="20">
        <v>56</v>
      </c>
      <c r="C148" s="20">
        <v>14</v>
      </c>
      <c r="D148" s="20">
        <v>7</v>
      </c>
      <c r="E148" s="20">
        <v>17</v>
      </c>
      <c r="F148" s="20">
        <v>12</v>
      </c>
      <c r="G148" s="20">
        <v>5</v>
      </c>
      <c r="H148" s="20">
        <v>1</v>
      </c>
      <c r="I148" s="20">
        <v>21</v>
      </c>
      <c r="J148" s="20">
        <v>17</v>
      </c>
    </row>
    <row r="149" spans="1:10" x14ac:dyDescent="0.2">
      <c r="A149" s="21" t="s">
        <v>126</v>
      </c>
      <c r="B149" s="30">
        <v>100</v>
      </c>
      <c r="C149" s="30">
        <v>25</v>
      </c>
      <c r="D149" s="30">
        <v>12.5</v>
      </c>
      <c r="E149" s="30">
        <v>30.357143000000001</v>
      </c>
      <c r="F149" s="30">
        <v>21.428571000000002</v>
      </c>
      <c r="G149" s="30">
        <v>8.9285709999999998</v>
      </c>
      <c r="H149" s="30">
        <v>1.785714</v>
      </c>
      <c r="I149" s="30">
        <v>37.5</v>
      </c>
      <c r="J149" s="30">
        <v>30.357143000000001</v>
      </c>
    </row>
    <row r="150" spans="1:10" x14ac:dyDescent="0.2">
      <c r="A150" s="19" t="s">
        <v>1232</v>
      </c>
      <c r="B150" s="20">
        <v>48</v>
      </c>
      <c r="C150" s="20">
        <v>18</v>
      </c>
      <c r="D150" s="20">
        <v>13</v>
      </c>
      <c r="E150" s="20">
        <v>12</v>
      </c>
      <c r="F150" s="20">
        <v>5</v>
      </c>
      <c r="G150" s="20">
        <v>0</v>
      </c>
      <c r="H150" s="20">
        <v>0</v>
      </c>
      <c r="I150" s="20">
        <v>31</v>
      </c>
      <c r="J150" s="20">
        <v>5</v>
      </c>
    </row>
    <row r="151" spans="1:10" x14ac:dyDescent="0.2">
      <c r="A151" s="21" t="s">
        <v>126</v>
      </c>
      <c r="B151" s="30">
        <v>100</v>
      </c>
      <c r="C151" s="30">
        <v>37.5</v>
      </c>
      <c r="D151" s="30">
        <v>27.083333</v>
      </c>
      <c r="E151" s="30">
        <v>25</v>
      </c>
      <c r="F151" s="30">
        <v>10.416667</v>
      </c>
      <c r="G151" s="30">
        <v>0</v>
      </c>
      <c r="H151" s="30">
        <v>0</v>
      </c>
      <c r="I151" s="30">
        <v>64.583332999999996</v>
      </c>
      <c r="J151" s="30">
        <v>10.416667</v>
      </c>
    </row>
    <row r="152" spans="1:10" x14ac:dyDescent="0.2">
      <c r="A152" s="19" t="s">
        <v>1233</v>
      </c>
      <c r="B152" s="20">
        <v>20</v>
      </c>
      <c r="C152" s="20">
        <v>3</v>
      </c>
      <c r="D152" s="20">
        <v>5</v>
      </c>
      <c r="E152" s="20">
        <v>9</v>
      </c>
      <c r="F152" s="20">
        <v>2</v>
      </c>
      <c r="G152" s="20">
        <v>1</v>
      </c>
      <c r="H152" s="20">
        <v>0</v>
      </c>
      <c r="I152" s="20">
        <v>8</v>
      </c>
      <c r="J152" s="20">
        <v>3</v>
      </c>
    </row>
    <row r="153" spans="1:10" x14ac:dyDescent="0.2">
      <c r="A153" s="21" t="s">
        <v>126</v>
      </c>
      <c r="B153" s="30">
        <v>100</v>
      </c>
      <c r="C153" s="30">
        <v>15</v>
      </c>
      <c r="D153" s="30">
        <v>25</v>
      </c>
      <c r="E153" s="30">
        <v>45</v>
      </c>
      <c r="F153" s="30">
        <v>10</v>
      </c>
      <c r="G153" s="30">
        <v>5</v>
      </c>
      <c r="H153" s="30">
        <v>0</v>
      </c>
      <c r="I153" s="30">
        <v>40</v>
      </c>
      <c r="J153" s="30">
        <v>15</v>
      </c>
    </row>
    <row r="154" spans="1:10" x14ac:dyDescent="0.2">
      <c r="A154" s="19" t="s">
        <v>1234</v>
      </c>
      <c r="B154" s="20">
        <v>4</v>
      </c>
      <c r="C154" s="20">
        <v>0</v>
      </c>
      <c r="D154" s="20">
        <v>1</v>
      </c>
      <c r="E154" s="20">
        <v>2</v>
      </c>
      <c r="F154" s="20">
        <v>1</v>
      </c>
      <c r="G154" s="20">
        <v>0</v>
      </c>
      <c r="H154" s="20">
        <v>0</v>
      </c>
      <c r="I154" s="20">
        <v>1</v>
      </c>
      <c r="J154" s="20">
        <v>1</v>
      </c>
    </row>
    <row r="155" spans="1:10" x14ac:dyDescent="0.2">
      <c r="A155" s="21" t="s">
        <v>126</v>
      </c>
      <c r="B155" s="30">
        <v>100</v>
      </c>
      <c r="C155" s="30">
        <v>0</v>
      </c>
      <c r="D155" s="30">
        <v>25</v>
      </c>
      <c r="E155" s="30">
        <v>50</v>
      </c>
      <c r="F155" s="30">
        <v>25</v>
      </c>
      <c r="G155" s="30">
        <v>0</v>
      </c>
      <c r="H155" s="30">
        <v>0</v>
      </c>
      <c r="I155" s="30">
        <v>25</v>
      </c>
      <c r="J155" s="30">
        <v>25</v>
      </c>
    </row>
    <row r="156" spans="1:10" x14ac:dyDescent="0.2">
      <c r="A156" s="19" t="s">
        <v>1235</v>
      </c>
      <c r="B156" s="20">
        <v>2</v>
      </c>
      <c r="C156" s="20">
        <v>0</v>
      </c>
      <c r="D156" s="20">
        <v>0</v>
      </c>
      <c r="E156" s="20">
        <v>2</v>
      </c>
      <c r="F156" s="20">
        <v>0</v>
      </c>
      <c r="G156" s="20">
        <v>0</v>
      </c>
      <c r="H156" s="20">
        <v>0</v>
      </c>
      <c r="I156" s="20">
        <v>0</v>
      </c>
      <c r="J156" s="20">
        <v>0</v>
      </c>
    </row>
    <row r="157" spans="1:10" x14ac:dyDescent="0.2">
      <c r="A157" s="21" t="s">
        <v>126</v>
      </c>
      <c r="B157" s="30">
        <v>100</v>
      </c>
      <c r="C157" s="30">
        <v>0</v>
      </c>
      <c r="D157" s="30">
        <v>0</v>
      </c>
      <c r="E157" s="30">
        <v>100</v>
      </c>
      <c r="F157" s="30">
        <v>0</v>
      </c>
      <c r="G157" s="30">
        <v>0</v>
      </c>
      <c r="H157" s="30">
        <v>0</v>
      </c>
      <c r="I157" s="30">
        <v>0</v>
      </c>
      <c r="J157" s="30">
        <v>0</v>
      </c>
    </row>
    <row r="158" spans="1:10" x14ac:dyDescent="0.2">
      <c r="A158" s="19" t="s">
        <v>1236</v>
      </c>
      <c r="B158" s="20">
        <v>2</v>
      </c>
      <c r="C158" s="20">
        <v>1</v>
      </c>
      <c r="D158" s="20">
        <v>0</v>
      </c>
      <c r="E158" s="20">
        <v>1</v>
      </c>
      <c r="F158" s="20">
        <v>0</v>
      </c>
      <c r="G158" s="20">
        <v>0</v>
      </c>
      <c r="H158" s="20">
        <v>0</v>
      </c>
      <c r="I158" s="20">
        <v>1</v>
      </c>
      <c r="J158" s="20">
        <v>0</v>
      </c>
    </row>
    <row r="159" spans="1:10" x14ac:dyDescent="0.2">
      <c r="A159" s="21" t="s">
        <v>126</v>
      </c>
      <c r="B159" s="30">
        <v>100</v>
      </c>
      <c r="C159" s="30">
        <v>50</v>
      </c>
      <c r="D159" s="30">
        <v>0</v>
      </c>
      <c r="E159" s="30">
        <v>50</v>
      </c>
      <c r="F159" s="30">
        <v>0</v>
      </c>
      <c r="G159" s="30">
        <v>0</v>
      </c>
      <c r="H159" s="30">
        <v>0</v>
      </c>
      <c r="I159" s="30">
        <v>50</v>
      </c>
      <c r="J159" s="30">
        <v>0</v>
      </c>
    </row>
    <row r="160" spans="1:10" x14ac:dyDescent="0.2">
      <c r="A160" s="19" t="s">
        <v>1195</v>
      </c>
      <c r="B160" s="20">
        <v>250</v>
      </c>
      <c r="C160" s="20">
        <v>42</v>
      </c>
      <c r="D160" s="20">
        <v>57</v>
      </c>
      <c r="E160" s="20">
        <v>78</v>
      </c>
      <c r="F160" s="20">
        <v>51</v>
      </c>
      <c r="G160" s="20">
        <v>18</v>
      </c>
      <c r="H160" s="20">
        <v>4</v>
      </c>
      <c r="I160" s="20">
        <v>99</v>
      </c>
      <c r="J160" s="20">
        <v>69</v>
      </c>
    </row>
    <row r="161" spans="1:10" x14ac:dyDescent="0.2">
      <c r="A161" s="21" t="s">
        <v>126</v>
      </c>
      <c r="B161" s="30">
        <v>100</v>
      </c>
      <c r="C161" s="30">
        <v>16.8</v>
      </c>
      <c r="D161" s="30">
        <v>22.8</v>
      </c>
      <c r="E161" s="30">
        <v>31.2</v>
      </c>
      <c r="F161" s="30">
        <v>20.399999999999999</v>
      </c>
      <c r="G161" s="30">
        <v>7.2</v>
      </c>
      <c r="H161" s="30">
        <v>1.6</v>
      </c>
      <c r="I161" s="30">
        <v>39.6</v>
      </c>
      <c r="J161" s="30">
        <v>27.6</v>
      </c>
    </row>
    <row r="162" spans="1:10" x14ac:dyDescent="0.2">
      <c r="A162" s="18" t="s">
        <v>1237</v>
      </c>
      <c r="B162" s="18"/>
      <c r="C162" s="18"/>
      <c r="D162" s="18"/>
      <c r="E162" s="18"/>
      <c r="F162" s="18"/>
      <c r="G162" s="18"/>
      <c r="H162" s="18"/>
      <c r="I162" s="18"/>
      <c r="J162" s="18"/>
    </row>
    <row r="163" spans="1:10" x14ac:dyDescent="0.2">
      <c r="A163" s="19" t="s">
        <v>1238</v>
      </c>
      <c r="B163" s="20">
        <v>1712</v>
      </c>
      <c r="C163" s="20">
        <v>329</v>
      </c>
      <c r="D163" s="20">
        <v>438</v>
      </c>
      <c r="E163" s="20">
        <v>515</v>
      </c>
      <c r="F163" s="20">
        <v>312</v>
      </c>
      <c r="G163" s="20">
        <v>95</v>
      </c>
      <c r="H163" s="20">
        <v>23</v>
      </c>
      <c r="I163" s="20">
        <v>767</v>
      </c>
      <c r="J163" s="20">
        <v>407</v>
      </c>
    </row>
    <row r="164" spans="1:10" x14ac:dyDescent="0.2">
      <c r="A164" s="21" t="s">
        <v>126</v>
      </c>
      <c r="B164" s="30">
        <v>100</v>
      </c>
      <c r="C164" s="30">
        <v>19.217289999999998</v>
      </c>
      <c r="D164" s="30">
        <v>25.584112000000001</v>
      </c>
      <c r="E164" s="30">
        <v>30.081776000000001</v>
      </c>
      <c r="F164" s="30">
        <v>18.224298999999998</v>
      </c>
      <c r="G164" s="30">
        <v>5.5490649999999997</v>
      </c>
      <c r="H164" s="30">
        <v>1.343458</v>
      </c>
      <c r="I164" s="30">
        <v>44.801402000000003</v>
      </c>
      <c r="J164" s="30">
        <v>23.773364000000001</v>
      </c>
    </row>
    <row r="165" spans="1:10" x14ac:dyDescent="0.2">
      <c r="A165" s="19" t="s">
        <v>139</v>
      </c>
      <c r="B165" s="20">
        <v>76</v>
      </c>
      <c r="C165" s="20">
        <v>16</v>
      </c>
      <c r="D165" s="20">
        <v>22</v>
      </c>
      <c r="E165" s="20">
        <v>19</v>
      </c>
      <c r="F165" s="20">
        <v>15</v>
      </c>
      <c r="G165" s="20">
        <v>4</v>
      </c>
      <c r="H165" s="20">
        <v>0</v>
      </c>
      <c r="I165" s="20">
        <v>38</v>
      </c>
      <c r="J165" s="20">
        <v>19</v>
      </c>
    </row>
    <row r="166" spans="1:10" x14ac:dyDescent="0.2">
      <c r="A166" s="21" t="s">
        <v>126</v>
      </c>
      <c r="B166" s="30">
        <v>100</v>
      </c>
      <c r="C166" s="30">
        <v>21.052631999999999</v>
      </c>
      <c r="D166" s="30">
        <v>28.947368000000001</v>
      </c>
      <c r="E166" s="30">
        <v>25</v>
      </c>
      <c r="F166" s="30">
        <v>19.736841999999999</v>
      </c>
      <c r="G166" s="30">
        <v>5.2631579999999998</v>
      </c>
      <c r="H166" s="30">
        <v>0</v>
      </c>
      <c r="I166" s="30">
        <v>50</v>
      </c>
      <c r="J166" s="30">
        <v>25</v>
      </c>
    </row>
    <row r="167" spans="1:10" x14ac:dyDescent="0.2">
      <c r="A167" s="19" t="s">
        <v>1239</v>
      </c>
      <c r="B167" s="20">
        <v>59</v>
      </c>
      <c r="C167" s="20">
        <v>7</v>
      </c>
      <c r="D167" s="20">
        <v>12</v>
      </c>
      <c r="E167" s="20">
        <v>14</v>
      </c>
      <c r="F167" s="20">
        <v>15</v>
      </c>
      <c r="G167" s="20">
        <v>9</v>
      </c>
      <c r="H167" s="20">
        <v>2</v>
      </c>
      <c r="I167" s="20">
        <v>19</v>
      </c>
      <c r="J167" s="20">
        <v>24</v>
      </c>
    </row>
    <row r="168" spans="1:10" x14ac:dyDescent="0.2">
      <c r="A168" s="21" t="s">
        <v>126</v>
      </c>
      <c r="B168" s="30">
        <v>100</v>
      </c>
      <c r="C168" s="30">
        <v>11.864407</v>
      </c>
      <c r="D168" s="30">
        <v>20.338982999999999</v>
      </c>
      <c r="E168" s="30">
        <v>23.728814</v>
      </c>
      <c r="F168" s="30">
        <v>25.423729000000002</v>
      </c>
      <c r="G168" s="30">
        <v>15.254237</v>
      </c>
      <c r="H168" s="30">
        <v>3.389831</v>
      </c>
      <c r="I168" s="30">
        <v>32.203389999999999</v>
      </c>
      <c r="J168" s="30">
        <v>40.677965999999998</v>
      </c>
    </row>
    <row r="169" spans="1:10" x14ac:dyDescent="0.2">
      <c r="A169" s="19" t="s">
        <v>140</v>
      </c>
      <c r="B169" s="20">
        <v>194</v>
      </c>
      <c r="C169" s="20">
        <v>28</v>
      </c>
      <c r="D169" s="20">
        <v>42</v>
      </c>
      <c r="E169" s="20">
        <v>61</v>
      </c>
      <c r="F169" s="20">
        <v>43</v>
      </c>
      <c r="G169" s="20">
        <v>14</v>
      </c>
      <c r="H169" s="20">
        <v>6</v>
      </c>
      <c r="I169" s="20">
        <v>70</v>
      </c>
      <c r="J169" s="20">
        <v>57</v>
      </c>
    </row>
    <row r="170" spans="1:10" x14ac:dyDescent="0.2">
      <c r="A170" s="21" t="s">
        <v>126</v>
      </c>
      <c r="B170" s="30">
        <v>100</v>
      </c>
      <c r="C170" s="30">
        <v>14.43299</v>
      </c>
      <c r="D170" s="30">
        <v>21.649484999999999</v>
      </c>
      <c r="E170" s="30">
        <v>31.443299</v>
      </c>
      <c r="F170" s="30">
        <v>22.164947999999999</v>
      </c>
      <c r="G170" s="30">
        <v>7.2164950000000001</v>
      </c>
      <c r="H170" s="30">
        <v>3.092784</v>
      </c>
      <c r="I170" s="30">
        <v>36.082473999999998</v>
      </c>
      <c r="J170" s="30">
        <v>29.381443000000001</v>
      </c>
    </row>
    <row r="171" spans="1:10" x14ac:dyDescent="0.2">
      <c r="A171" s="19" t="s">
        <v>141</v>
      </c>
      <c r="B171" s="20">
        <v>16</v>
      </c>
      <c r="C171" s="20">
        <v>4</v>
      </c>
      <c r="D171" s="20">
        <v>0</v>
      </c>
      <c r="E171" s="20">
        <v>6</v>
      </c>
      <c r="F171" s="20">
        <v>2</v>
      </c>
      <c r="G171" s="20">
        <v>3</v>
      </c>
      <c r="H171" s="20">
        <v>1</v>
      </c>
      <c r="I171" s="20">
        <v>4</v>
      </c>
      <c r="J171" s="20">
        <v>5</v>
      </c>
    </row>
    <row r="172" spans="1:10" x14ac:dyDescent="0.2">
      <c r="A172" s="21" t="s">
        <v>126</v>
      </c>
      <c r="B172" s="30">
        <v>100</v>
      </c>
      <c r="C172" s="30">
        <v>25</v>
      </c>
      <c r="D172" s="30">
        <v>0</v>
      </c>
      <c r="E172" s="30">
        <v>37.5</v>
      </c>
      <c r="F172" s="30">
        <v>12.5</v>
      </c>
      <c r="G172" s="30">
        <v>18.75</v>
      </c>
      <c r="H172" s="30">
        <v>6.25</v>
      </c>
      <c r="I172" s="30">
        <v>25</v>
      </c>
      <c r="J172" s="30">
        <v>31.25</v>
      </c>
    </row>
    <row r="173" spans="1:10" x14ac:dyDescent="0.2">
      <c r="A173" s="19" t="s">
        <v>1202</v>
      </c>
      <c r="B173" s="20">
        <v>46</v>
      </c>
      <c r="C173" s="20">
        <v>5</v>
      </c>
      <c r="D173" s="20">
        <v>10</v>
      </c>
      <c r="E173" s="20">
        <v>14</v>
      </c>
      <c r="F173" s="20">
        <v>9</v>
      </c>
      <c r="G173" s="20">
        <v>8</v>
      </c>
      <c r="H173" s="20">
        <v>0</v>
      </c>
      <c r="I173" s="20">
        <v>15</v>
      </c>
      <c r="J173" s="20">
        <v>17</v>
      </c>
    </row>
    <row r="174" spans="1:10" x14ac:dyDescent="0.2">
      <c r="A174" s="21" t="s">
        <v>126</v>
      </c>
      <c r="B174" s="30">
        <v>100</v>
      </c>
      <c r="C174" s="30">
        <v>10.869565</v>
      </c>
      <c r="D174" s="30">
        <v>21.739129999999999</v>
      </c>
      <c r="E174" s="30">
        <v>30.434782999999999</v>
      </c>
      <c r="F174" s="30">
        <v>19.565217000000001</v>
      </c>
      <c r="G174" s="30">
        <v>17.391304000000002</v>
      </c>
      <c r="H174" s="30">
        <v>0</v>
      </c>
      <c r="I174" s="30">
        <v>32.608696000000002</v>
      </c>
      <c r="J174" s="30">
        <v>36.956522</v>
      </c>
    </row>
    <row r="175" spans="1:10" x14ac:dyDescent="0.2">
      <c r="A175" s="19" t="s">
        <v>1195</v>
      </c>
      <c r="B175" s="20">
        <v>85</v>
      </c>
      <c r="C175" s="20">
        <v>12</v>
      </c>
      <c r="D175" s="20">
        <v>17</v>
      </c>
      <c r="E175" s="20">
        <v>22</v>
      </c>
      <c r="F175" s="20">
        <v>24</v>
      </c>
      <c r="G175" s="20">
        <v>8</v>
      </c>
      <c r="H175" s="20">
        <v>2</v>
      </c>
      <c r="I175" s="20">
        <v>29</v>
      </c>
      <c r="J175" s="20">
        <v>32</v>
      </c>
    </row>
    <row r="176" spans="1:10" x14ac:dyDescent="0.2">
      <c r="A176" s="21" t="s">
        <v>126</v>
      </c>
      <c r="B176" s="30">
        <v>100</v>
      </c>
      <c r="C176" s="30">
        <v>14.117647</v>
      </c>
      <c r="D176" s="30">
        <v>20</v>
      </c>
      <c r="E176" s="30">
        <v>25.882352999999998</v>
      </c>
      <c r="F176" s="30">
        <v>28.235294</v>
      </c>
      <c r="G176" s="30">
        <v>9.4117650000000008</v>
      </c>
      <c r="H176" s="30">
        <v>2.3529409999999999</v>
      </c>
      <c r="I176" s="30">
        <v>34.117646999999998</v>
      </c>
      <c r="J176" s="30">
        <v>37.647058999999999</v>
      </c>
    </row>
    <row r="177" spans="1:10" x14ac:dyDescent="0.2">
      <c r="A177" s="18" t="s">
        <v>1240</v>
      </c>
      <c r="B177" s="18"/>
      <c r="C177" s="18"/>
      <c r="D177" s="18"/>
      <c r="E177" s="18"/>
      <c r="F177" s="18"/>
      <c r="G177" s="18"/>
      <c r="H177" s="18"/>
      <c r="I177" s="18"/>
      <c r="J177" s="18"/>
    </row>
    <row r="178" spans="1:10" x14ac:dyDescent="0.2">
      <c r="A178" s="19" t="s">
        <v>1241</v>
      </c>
      <c r="B178" s="20">
        <v>1212</v>
      </c>
      <c r="C178" s="20">
        <v>237</v>
      </c>
      <c r="D178" s="20">
        <v>348</v>
      </c>
      <c r="E178" s="20">
        <v>361</v>
      </c>
      <c r="F178" s="20">
        <v>204</v>
      </c>
      <c r="G178" s="20">
        <v>50</v>
      </c>
      <c r="H178" s="20">
        <v>12</v>
      </c>
      <c r="I178" s="20">
        <v>585</v>
      </c>
      <c r="J178" s="20">
        <v>254</v>
      </c>
    </row>
    <row r="179" spans="1:10" x14ac:dyDescent="0.2">
      <c r="A179" s="21" t="s">
        <v>126</v>
      </c>
      <c r="B179" s="30">
        <v>100</v>
      </c>
      <c r="C179" s="30">
        <v>19.554455000000001</v>
      </c>
      <c r="D179" s="30">
        <v>28.712871</v>
      </c>
      <c r="E179" s="30">
        <v>29.785478999999999</v>
      </c>
      <c r="F179" s="30">
        <v>16.831683000000002</v>
      </c>
      <c r="G179" s="30">
        <v>4.125413</v>
      </c>
      <c r="H179" s="30">
        <v>0.99009899999999995</v>
      </c>
      <c r="I179" s="30">
        <v>48.267327000000002</v>
      </c>
      <c r="J179" s="30">
        <v>20.957096</v>
      </c>
    </row>
    <row r="180" spans="1:10" x14ac:dyDescent="0.2">
      <c r="A180" s="19" t="s">
        <v>1242</v>
      </c>
      <c r="B180" s="20">
        <v>24</v>
      </c>
      <c r="C180" s="20">
        <v>5</v>
      </c>
      <c r="D180" s="20">
        <v>6</v>
      </c>
      <c r="E180" s="20">
        <v>8</v>
      </c>
      <c r="F180" s="20">
        <v>5</v>
      </c>
      <c r="G180" s="20">
        <v>0</v>
      </c>
      <c r="H180" s="20">
        <v>0</v>
      </c>
      <c r="I180" s="20">
        <v>11</v>
      </c>
      <c r="J180" s="20">
        <v>5</v>
      </c>
    </row>
    <row r="181" spans="1:10" x14ac:dyDescent="0.2">
      <c r="A181" s="21" t="s">
        <v>126</v>
      </c>
      <c r="B181" s="30">
        <v>100</v>
      </c>
      <c r="C181" s="30">
        <v>20.833333</v>
      </c>
      <c r="D181" s="30">
        <v>25</v>
      </c>
      <c r="E181" s="30">
        <v>33.333333000000003</v>
      </c>
      <c r="F181" s="30">
        <v>20.833333</v>
      </c>
      <c r="G181" s="30">
        <v>0</v>
      </c>
      <c r="H181" s="30">
        <v>0</v>
      </c>
      <c r="I181" s="30">
        <v>45.833333000000003</v>
      </c>
      <c r="J181" s="30">
        <v>20.833333</v>
      </c>
    </row>
    <row r="182" spans="1:10" x14ac:dyDescent="0.2">
      <c r="A182" s="19" t="s">
        <v>1243</v>
      </c>
      <c r="B182" s="20">
        <v>76</v>
      </c>
      <c r="C182" s="20">
        <v>15</v>
      </c>
      <c r="D182" s="20">
        <v>21</v>
      </c>
      <c r="E182" s="20">
        <v>20</v>
      </c>
      <c r="F182" s="20">
        <v>13</v>
      </c>
      <c r="G182" s="20">
        <v>7</v>
      </c>
      <c r="H182" s="20">
        <v>0</v>
      </c>
      <c r="I182" s="20">
        <v>36</v>
      </c>
      <c r="J182" s="20">
        <v>20</v>
      </c>
    </row>
    <row r="183" spans="1:10" x14ac:dyDescent="0.2">
      <c r="A183" s="21" t="s">
        <v>126</v>
      </c>
      <c r="B183" s="30">
        <v>100</v>
      </c>
      <c r="C183" s="30">
        <v>19.736841999999999</v>
      </c>
      <c r="D183" s="30">
        <v>27.631578999999999</v>
      </c>
      <c r="E183" s="30">
        <v>26.315788999999999</v>
      </c>
      <c r="F183" s="30">
        <v>17.105263000000001</v>
      </c>
      <c r="G183" s="30">
        <v>9.2105259999999998</v>
      </c>
      <c r="H183" s="30">
        <v>0</v>
      </c>
      <c r="I183" s="30">
        <v>47.368420999999998</v>
      </c>
      <c r="J183" s="30">
        <v>26.315788999999999</v>
      </c>
    </row>
    <row r="184" spans="1:10" x14ac:dyDescent="0.2">
      <c r="A184" s="19" t="s">
        <v>1244</v>
      </c>
      <c r="B184" s="20">
        <v>43</v>
      </c>
      <c r="C184" s="20">
        <v>11</v>
      </c>
      <c r="D184" s="20">
        <v>4</v>
      </c>
      <c r="E184" s="20">
        <v>18</v>
      </c>
      <c r="F184" s="20">
        <v>8</v>
      </c>
      <c r="G184" s="20">
        <v>1</v>
      </c>
      <c r="H184" s="20">
        <v>1</v>
      </c>
      <c r="I184" s="20">
        <v>15</v>
      </c>
      <c r="J184" s="20">
        <v>9</v>
      </c>
    </row>
    <row r="185" spans="1:10" x14ac:dyDescent="0.2">
      <c r="A185" s="21" t="s">
        <v>126</v>
      </c>
      <c r="B185" s="30">
        <v>100</v>
      </c>
      <c r="C185" s="30">
        <v>25.581395000000001</v>
      </c>
      <c r="D185" s="30">
        <v>9.3023260000000008</v>
      </c>
      <c r="E185" s="30">
        <v>41.860464999999998</v>
      </c>
      <c r="F185" s="30">
        <v>18.604651</v>
      </c>
      <c r="G185" s="30">
        <v>2.3255810000000001</v>
      </c>
      <c r="H185" s="30">
        <v>2.3255810000000001</v>
      </c>
      <c r="I185" s="30">
        <v>34.883721000000001</v>
      </c>
      <c r="J185" s="30">
        <v>20.930233000000001</v>
      </c>
    </row>
    <row r="186" spans="1:10" x14ac:dyDescent="0.2">
      <c r="A186" s="19" t="s">
        <v>1245</v>
      </c>
      <c r="B186" s="20">
        <v>14</v>
      </c>
      <c r="C186" s="20">
        <v>8</v>
      </c>
      <c r="D186" s="20">
        <v>2</v>
      </c>
      <c r="E186" s="20">
        <v>2</v>
      </c>
      <c r="F186" s="20">
        <v>1</v>
      </c>
      <c r="G186" s="20">
        <v>1</v>
      </c>
      <c r="H186" s="20">
        <v>0</v>
      </c>
      <c r="I186" s="20">
        <v>10</v>
      </c>
      <c r="J186" s="20">
        <v>2</v>
      </c>
    </row>
    <row r="187" spans="1:10" x14ac:dyDescent="0.2">
      <c r="A187" s="21" t="s">
        <v>126</v>
      </c>
      <c r="B187" s="30">
        <v>100</v>
      </c>
      <c r="C187" s="30">
        <v>57.142856999999999</v>
      </c>
      <c r="D187" s="30">
        <v>14.285714</v>
      </c>
      <c r="E187" s="30">
        <v>14.285714</v>
      </c>
      <c r="F187" s="30">
        <v>7.1428570000000002</v>
      </c>
      <c r="G187" s="30">
        <v>7.1428570000000002</v>
      </c>
      <c r="H187" s="30">
        <v>0</v>
      </c>
      <c r="I187" s="30">
        <v>71.428571000000005</v>
      </c>
      <c r="J187" s="30">
        <v>14.285714</v>
      </c>
    </row>
    <row r="188" spans="1:10" x14ac:dyDescent="0.2">
      <c r="A188" s="19" t="s">
        <v>1246</v>
      </c>
      <c r="B188" s="20">
        <v>5</v>
      </c>
      <c r="C188" s="20">
        <v>0</v>
      </c>
      <c r="D188" s="20">
        <v>1</v>
      </c>
      <c r="E188" s="20">
        <v>3</v>
      </c>
      <c r="F188" s="20">
        <v>1</v>
      </c>
      <c r="G188" s="20">
        <v>0</v>
      </c>
      <c r="H188" s="20">
        <v>0</v>
      </c>
      <c r="I188" s="20">
        <v>1</v>
      </c>
      <c r="J188" s="20">
        <v>1</v>
      </c>
    </row>
    <row r="189" spans="1:10" x14ac:dyDescent="0.2">
      <c r="A189" s="21" t="s">
        <v>126</v>
      </c>
      <c r="B189" s="30">
        <v>100</v>
      </c>
      <c r="C189" s="30">
        <v>0</v>
      </c>
      <c r="D189" s="30">
        <v>20</v>
      </c>
      <c r="E189" s="30">
        <v>60</v>
      </c>
      <c r="F189" s="30">
        <v>20</v>
      </c>
      <c r="G189" s="30">
        <v>0</v>
      </c>
      <c r="H189" s="30">
        <v>0</v>
      </c>
      <c r="I189" s="30">
        <v>20</v>
      </c>
      <c r="J189" s="30">
        <v>20</v>
      </c>
    </row>
    <row r="190" spans="1:10" x14ac:dyDescent="0.2">
      <c r="A190" s="19" t="s">
        <v>1195</v>
      </c>
      <c r="B190" s="20">
        <v>414</v>
      </c>
      <c r="C190" s="20">
        <v>69</v>
      </c>
      <c r="D190" s="20">
        <v>78</v>
      </c>
      <c r="E190" s="20">
        <v>122</v>
      </c>
      <c r="F190" s="20">
        <v>95</v>
      </c>
      <c r="G190" s="20">
        <v>40</v>
      </c>
      <c r="H190" s="20">
        <v>10</v>
      </c>
      <c r="I190" s="20">
        <v>147</v>
      </c>
      <c r="J190" s="20">
        <v>135</v>
      </c>
    </row>
    <row r="191" spans="1:10" x14ac:dyDescent="0.2">
      <c r="A191" s="21" t="s">
        <v>126</v>
      </c>
      <c r="B191" s="30">
        <v>100</v>
      </c>
      <c r="C191" s="30">
        <v>16.666667</v>
      </c>
      <c r="D191" s="30">
        <v>18.840579999999999</v>
      </c>
      <c r="E191" s="30">
        <v>29.468599000000001</v>
      </c>
      <c r="F191" s="30">
        <v>22.946860000000001</v>
      </c>
      <c r="G191" s="30">
        <v>9.6618359999999992</v>
      </c>
      <c r="H191" s="30">
        <v>2.4154589999999998</v>
      </c>
      <c r="I191" s="30">
        <v>35.507246000000002</v>
      </c>
      <c r="J191" s="30">
        <v>32.608696000000002</v>
      </c>
    </row>
    <row r="192" spans="1:10" x14ac:dyDescent="0.2">
      <c r="A192" s="18" t="s">
        <v>1247</v>
      </c>
      <c r="B192" s="18"/>
      <c r="C192" s="18"/>
      <c r="D192" s="18"/>
      <c r="E192" s="18"/>
      <c r="F192" s="18"/>
      <c r="G192" s="18"/>
      <c r="H192" s="18"/>
      <c r="I192" s="18"/>
      <c r="J192" s="18"/>
    </row>
    <row r="193" spans="1:10" x14ac:dyDescent="0.2">
      <c r="A193" s="19" t="s">
        <v>1241</v>
      </c>
      <c r="B193" s="20">
        <v>13</v>
      </c>
      <c r="C193" s="20">
        <v>1</v>
      </c>
      <c r="D193" s="20">
        <v>4</v>
      </c>
      <c r="E193" s="20">
        <v>4</v>
      </c>
      <c r="F193" s="20">
        <v>2</v>
      </c>
      <c r="G193" s="20">
        <v>2</v>
      </c>
      <c r="H193" s="20">
        <v>0</v>
      </c>
      <c r="I193" s="20">
        <v>5</v>
      </c>
      <c r="J193" s="20">
        <v>4</v>
      </c>
    </row>
    <row r="194" spans="1:10" x14ac:dyDescent="0.2">
      <c r="A194" s="21" t="s">
        <v>126</v>
      </c>
      <c r="B194" s="30">
        <v>100</v>
      </c>
      <c r="C194" s="30">
        <v>7.6923079999999997</v>
      </c>
      <c r="D194" s="30">
        <v>30.769231000000001</v>
      </c>
      <c r="E194" s="30">
        <v>30.769231000000001</v>
      </c>
      <c r="F194" s="30">
        <v>15.384615</v>
      </c>
      <c r="G194" s="30">
        <v>15.384615</v>
      </c>
      <c r="H194" s="30">
        <v>0</v>
      </c>
      <c r="I194" s="30">
        <v>38.461537999999997</v>
      </c>
      <c r="J194" s="30">
        <v>30.769231000000001</v>
      </c>
    </row>
    <row r="195" spans="1:10" x14ac:dyDescent="0.2">
      <c r="A195" s="19" t="s">
        <v>1242</v>
      </c>
      <c r="B195" s="20">
        <v>89</v>
      </c>
      <c r="C195" s="20">
        <v>7</v>
      </c>
      <c r="D195" s="20">
        <v>18</v>
      </c>
      <c r="E195" s="20">
        <v>26</v>
      </c>
      <c r="F195" s="20">
        <v>24</v>
      </c>
      <c r="G195" s="20">
        <v>13</v>
      </c>
      <c r="H195" s="20">
        <v>1</v>
      </c>
      <c r="I195" s="20">
        <v>25</v>
      </c>
      <c r="J195" s="20">
        <v>37</v>
      </c>
    </row>
    <row r="196" spans="1:10" x14ac:dyDescent="0.2">
      <c r="A196" s="21" t="s">
        <v>126</v>
      </c>
      <c r="B196" s="30">
        <v>100</v>
      </c>
      <c r="C196" s="30">
        <v>7.8651689999999999</v>
      </c>
      <c r="D196" s="30">
        <v>20.224719</v>
      </c>
      <c r="E196" s="30">
        <v>29.213483</v>
      </c>
      <c r="F196" s="30">
        <v>26.966291999999999</v>
      </c>
      <c r="G196" s="30">
        <v>14.606742000000001</v>
      </c>
      <c r="H196" s="30">
        <v>1.123596</v>
      </c>
      <c r="I196" s="30">
        <v>28.089887999999998</v>
      </c>
      <c r="J196" s="30">
        <v>41.573034</v>
      </c>
    </row>
    <row r="197" spans="1:10" x14ac:dyDescent="0.2">
      <c r="A197" s="19" t="s">
        <v>1243</v>
      </c>
      <c r="B197" s="20">
        <v>143</v>
      </c>
      <c r="C197" s="20">
        <v>25</v>
      </c>
      <c r="D197" s="20">
        <v>34</v>
      </c>
      <c r="E197" s="20">
        <v>43</v>
      </c>
      <c r="F197" s="20">
        <v>26</v>
      </c>
      <c r="G197" s="20">
        <v>10</v>
      </c>
      <c r="H197" s="20">
        <v>5</v>
      </c>
      <c r="I197" s="20">
        <v>59</v>
      </c>
      <c r="J197" s="20">
        <v>36</v>
      </c>
    </row>
    <row r="198" spans="1:10" x14ac:dyDescent="0.2">
      <c r="A198" s="21" t="s">
        <v>126</v>
      </c>
      <c r="B198" s="30">
        <v>100</v>
      </c>
      <c r="C198" s="30">
        <v>17.482517000000001</v>
      </c>
      <c r="D198" s="30">
        <v>23.776223999999999</v>
      </c>
      <c r="E198" s="30">
        <v>30.069929999999999</v>
      </c>
      <c r="F198" s="30">
        <v>18.181818</v>
      </c>
      <c r="G198" s="30">
        <v>6.9930070000000004</v>
      </c>
      <c r="H198" s="30">
        <v>3.4965030000000001</v>
      </c>
      <c r="I198" s="30">
        <v>41.258741000000001</v>
      </c>
      <c r="J198" s="30">
        <v>25.174824999999998</v>
      </c>
    </row>
    <row r="199" spans="1:10" x14ac:dyDescent="0.2">
      <c r="A199" s="19" t="s">
        <v>1244</v>
      </c>
      <c r="B199" s="20">
        <v>27</v>
      </c>
      <c r="C199" s="20">
        <v>6</v>
      </c>
      <c r="D199" s="20">
        <v>3</v>
      </c>
      <c r="E199" s="20">
        <v>9</v>
      </c>
      <c r="F199" s="20">
        <v>7</v>
      </c>
      <c r="G199" s="20">
        <v>2</v>
      </c>
      <c r="H199" s="20">
        <v>0</v>
      </c>
      <c r="I199" s="20">
        <v>9</v>
      </c>
      <c r="J199" s="20">
        <v>9</v>
      </c>
    </row>
    <row r="200" spans="1:10" x14ac:dyDescent="0.2">
      <c r="A200" s="21" t="s">
        <v>126</v>
      </c>
      <c r="B200" s="30">
        <v>100</v>
      </c>
      <c r="C200" s="30">
        <v>22.222221999999999</v>
      </c>
      <c r="D200" s="30">
        <v>11.111110999999999</v>
      </c>
      <c r="E200" s="30">
        <v>33.333333000000003</v>
      </c>
      <c r="F200" s="30">
        <v>25.925926</v>
      </c>
      <c r="G200" s="30">
        <v>7.4074070000000001</v>
      </c>
      <c r="H200" s="30">
        <v>0</v>
      </c>
      <c r="I200" s="30">
        <v>33.333333000000003</v>
      </c>
      <c r="J200" s="30">
        <v>33.333333000000003</v>
      </c>
    </row>
    <row r="201" spans="1:10" ht="11.15" customHeight="1" x14ac:dyDescent="0.2">
      <c r="A201" s="19" t="s">
        <v>1245</v>
      </c>
      <c r="B201" s="20">
        <v>5</v>
      </c>
      <c r="C201" s="20">
        <v>0</v>
      </c>
      <c r="D201" s="20">
        <v>2</v>
      </c>
      <c r="E201" s="20">
        <v>2</v>
      </c>
      <c r="F201" s="20">
        <v>0</v>
      </c>
      <c r="G201" s="20">
        <v>0</v>
      </c>
      <c r="H201" s="20">
        <v>1</v>
      </c>
      <c r="I201" s="20">
        <v>2</v>
      </c>
      <c r="J201" s="20">
        <v>0</v>
      </c>
    </row>
    <row r="202" spans="1:10" ht="11.15" customHeight="1" x14ac:dyDescent="0.2">
      <c r="A202" s="21" t="s">
        <v>126</v>
      </c>
      <c r="B202" s="30">
        <v>100</v>
      </c>
      <c r="C202" s="30">
        <v>0</v>
      </c>
      <c r="D202" s="30">
        <v>40</v>
      </c>
      <c r="E202" s="30">
        <v>40</v>
      </c>
      <c r="F202" s="30">
        <v>0</v>
      </c>
      <c r="G202" s="30">
        <v>0</v>
      </c>
      <c r="H202" s="30">
        <v>20</v>
      </c>
      <c r="I202" s="30">
        <v>40</v>
      </c>
      <c r="J202" s="30">
        <v>0</v>
      </c>
    </row>
    <row r="203" spans="1:10" ht="11.15" customHeight="1" x14ac:dyDescent="0.2">
      <c r="A203" s="19" t="s">
        <v>1246</v>
      </c>
      <c r="B203" s="20">
        <v>10</v>
      </c>
      <c r="C203" s="20">
        <v>1</v>
      </c>
      <c r="D203" s="20">
        <v>1</v>
      </c>
      <c r="E203" s="20">
        <v>3</v>
      </c>
      <c r="F203" s="20">
        <v>2</v>
      </c>
      <c r="G203" s="20">
        <v>2</v>
      </c>
      <c r="H203" s="20">
        <v>1</v>
      </c>
      <c r="I203" s="20">
        <v>2</v>
      </c>
      <c r="J203" s="20">
        <v>4</v>
      </c>
    </row>
    <row r="204" spans="1:10" ht="11.15" customHeight="1" x14ac:dyDescent="0.2">
      <c r="A204" s="21" t="s">
        <v>126</v>
      </c>
      <c r="B204" s="30">
        <v>100</v>
      </c>
      <c r="C204" s="30">
        <v>10</v>
      </c>
      <c r="D204" s="30">
        <v>10</v>
      </c>
      <c r="E204" s="30">
        <v>30</v>
      </c>
      <c r="F204" s="30">
        <v>20</v>
      </c>
      <c r="G204" s="30">
        <v>20</v>
      </c>
      <c r="H204" s="30">
        <v>10</v>
      </c>
      <c r="I204" s="30">
        <v>20</v>
      </c>
      <c r="J204" s="30">
        <v>40</v>
      </c>
    </row>
    <row r="205" spans="1:10" ht="11.15" customHeight="1" x14ac:dyDescent="0.2">
      <c r="A205" s="19" t="s">
        <v>1195</v>
      </c>
      <c r="B205" s="20">
        <v>28</v>
      </c>
      <c r="C205" s="20">
        <v>4</v>
      </c>
      <c r="D205" s="20">
        <v>2</v>
      </c>
      <c r="E205" s="20">
        <v>8</v>
      </c>
      <c r="F205" s="20">
        <v>8</v>
      </c>
      <c r="G205" s="20">
        <v>5</v>
      </c>
      <c r="H205" s="20">
        <v>1</v>
      </c>
      <c r="I205" s="20">
        <v>6</v>
      </c>
      <c r="J205" s="20">
        <v>13</v>
      </c>
    </row>
    <row r="206" spans="1:10" ht="11.15" customHeight="1" x14ac:dyDescent="0.2">
      <c r="A206" s="21" t="s">
        <v>126</v>
      </c>
      <c r="B206" s="30">
        <v>100</v>
      </c>
      <c r="C206" s="30">
        <v>14.285714</v>
      </c>
      <c r="D206" s="30">
        <v>7.1428570000000002</v>
      </c>
      <c r="E206" s="30">
        <v>28.571428999999998</v>
      </c>
      <c r="F206" s="30">
        <v>28.571428999999998</v>
      </c>
      <c r="G206" s="30">
        <v>17.857143000000001</v>
      </c>
      <c r="H206" s="30">
        <v>3.5714290000000002</v>
      </c>
      <c r="I206" s="30">
        <v>21.428571000000002</v>
      </c>
      <c r="J206" s="30">
        <v>46.428570999999998</v>
      </c>
    </row>
    <row r="207" spans="1:10" ht="11.15" customHeight="1" x14ac:dyDescent="0.2">
      <c r="A207" s="18" t="s">
        <v>142</v>
      </c>
      <c r="B207" s="18"/>
      <c r="C207" s="18"/>
      <c r="D207" s="18"/>
      <c r="E207" s="18"/>
      <c r="F207" s="18"/>
      <c r="G207" s="18"/>
      <c r="H207" s="18"/>
      <c r="I207" s="18"/>
      <c r="J207" s="18"/>
    </row>
    <row r="208" spans="1:10" ht="11.15" customHeight="1" x14ac:dyDescent="0.2">
      <c r="A208" s="19" t="s">
        <v>1248</v>
      </c>
      <c r="B208" s="20">
        <v>90</v>
      </c>
      <c r="C208" s="20">
        <v>26</v>
      </c>
      <c r="D208" s="20">
        <v>24</v>
      </c>
      <c r="E208" s="20">
        <v>19</v>
      </c>
      <c r="F208" s="20">
        <v>17</v>
      </c>
      <c r="G208" s="20">
        <v>3</v>
      </c>
      <c r="H208" s="20">
        <v>1</v>
      </c>
      <c r="I208" s="20">
        <v>50</v>
      </c>
      <c r="J208" s="20">
        <v>20</v>
      </c>
    </row>
    <row r="209" spans="1:10" ht="11.15" customHeight="1" x14ac:dyDescent="0.2">
      <c r="A209" s="21" t="s">
        <v>126</v>
      </c>
      <c r="B209" s="30">
        <v>100</v>
      </c>
      <c r="C209" s="30">
        <v>28.888888999999999</v>
      </c>
      <c r="D209" s="30">
        <v>26.666667</v>
      </c>
      <c r="E209" s="30">
        <v>21.111111000000001</v>
      </c>
      <c r="F209" s="30">
        <v>18.888888999999999</v>
      </c>
      <c r="G209" s="30">
        <v>3.3333330000000001</v>
      </c>
      <c r="H209" s="30">
        <v>1.111111</v>
      </c>
      <c r="I209" s="30">
        <v>55.555556000000003</v>
      </c>
      <c r="J209" s="30">
        <v>22.222221999999999</v>
      </c>
    </row>
    <row r="210" spans="1:10" ht="11.15" customHeight="1" x14ac:dyDescent="0.2">
      <c r="A210" s="19" t="s">
        <v>1249</v>
      </c>
      <c r="B210" s="20">
        <v>307</v>
      </c>
      <c r="C210" s="20">
        <v>68</v>
      </c>
      <c r="D210" s="20">
        <v>100</v>
      </c>
      <c r="E210" s="20">
        <v>78</v>
      </c>
      <c r="F210" s="20">
        <v>43</v>
      </c>
      <c r="G210" s="20">
        <v>17</v>
      </c>
      <c r="H210" s="20">
        <v>1</v>
      </c>
      <c r="I210" s="20">
        <v>168</v>
      </c>
      <c r="J210" s="20">
        <v>60</v>
      </c>
    </row>
    <row r="211" spans="1:10" ht="11.15" customHeight="1" x14ac:dyDescent="0.2">
      <c r="A211" s="21" t="s">
        <v>126</v>
      </c>
      <c r="B211" s="30">
        <v>100</v>
      </c>
      <c r="C211" s="30">
        <v>22.149837000000002</v>
      </c>
      <c r="D211" s="30">
        <v>32.57329</v>
      </c>
      <c r="E211" s="30">
        <v>25.407166</v>
      </c>
      <c r="F211" s="30">
        <v>14.006515</v>
      </c>
      <c r="G211" s="30">
        <v>5.5374590000000001</v>
      </c>
      <c r="H211" s="30">
        <v>0.32573299999999999</v>
      </c>
      <c r="I211" s="30">
        <v>54.723126999999998</v>
      </c>
      <c r="J211" s="30">
        <v>19.543973999999999</v>
      </c>
    </row>
    <row r="212" spans="1:10" ht="11.15" customHeight="1" x14ac:dyDescent="0.2">
      <c r="A212" s="19" t="s">
        <v>1250</v>
      </c>
      <c r="B212" s="20">
        <v>392</v>
      </c>
      <c r="C212" s="20">
        <v>70</v>
      </c>
      <c r="D212" s="20">
        <v>116</v>
      </c>
      <c r="E212" s="20">
        <v>124</v>
      </c>
      <c r="F212" s="20">
        <v>63</v>
      </c>
      <c r="G212" s="20">
        <v>14</v>
      </c>
      <c r="H212" s="20">
        <v>5</v>
      </c>
      <c r="I212" s="20">
        <v>186</v>
      </c>
      <c r="J212" s="20">
        <v>77</v>
      </c>
    </row>
    <row r="213" spans="1:10" ht="11.15" customHeight="1" x14ac:dyDescent="0.2">
      <c r="A213" s="21" t="s">
        <v>126</v>
      </c>
      <c r="B213" s="30">
        <v>100</v>
      </c>
      <c r="C213" s="30">
        <v>17.857143000000001</v>
      </c>
      <c r="D213" s="30">
        <v>29.591837000000002</v>
      </c>
      <c r="E213" s="30">
        <v>31.632653000000001</v>
      </c>
      <c r="F213" s="30">
        <v>16.071428999999998</v>
      </c>
      <c r="G213" s="30">
        <v>3.5714290000000002</v>
      </c>
      <c r="H213" s="30">
        <v>1.2755099999999999</v>
      </c>
      <c r="I213" s="30">
        <v>47.448979999999999</v>
      </c>
      <c r="J213" s="30">
        <v>19.642856999999999</v>
      </c>
    </row>
    <row r="214" spans="1:10" ht="11.15" customHeight="1" x14ac:dyDescent="0.2">
      <c r="A214" s="19" t="s">
        <v>1251</v>
      </c>
      <c r="B214" s="20">
        <v>379</v>
      </c>
      <c r="C214" s="20">
        <v>64</v>
      </c>
      <c r="D214" s="20">
        <v>92</v>
      </c>
      <c r="E214" s="20">
        <v>129</v>
      </c>
      <c r="F214" s="20">
        <v>67</v>
      </c>
      <c r="G214" s="20">
        <v>18</v>
      </c>
      <c r="H214" s="20">
        <v>9</v>
      </c>
      <c r="I214" s="20">
        <v>156</v>
      </c>
      <c r="J214" s="20">
        <v>85</v>
      </c>
    </row>
    <row r="215" spans="1:10" ht="11.15" customHeight="1" x14ac:dyDescent="0.2">
      <c r="A215" s="21" t="s">
        <v>126</v>
      </c>
      <c r="B215" s="30">
        <v>100</v>
      </c>
      <c r="C215" s="30">
        <v>16.886544000000001</v>
      </c>
      <c r="D215" s="30">
        <v>24.274405999999999</v>
      </c>
      <c r="E215" s="30">
        <v>34.036938999999997</v>
      </c>
      <c r="F215" s="30">
        <v>17.678100000000001</v>
      </c>
      <c r="G215" s="30">
        <v>4.7493400000000001</v>
      </c>
      <c r="H215" s="30">
        <v>2.3746700000000001</v>
      </c>
      <c r="I215" s="30">
        <v>41.16095</v>
      </c>
      <c r="J215" s="30">
        <v>22.427441000000002</v>
      </c>
    </row>
    <row r="216" spans="1:10" ht="11.15" customHeight="1" x14ac:dyDescent="0.2">
      <c r="A216" s="19" t="s">
        <v>1252</v>
      </c>
      <c r="B216" s="20">
        <v>951</v>
      </c>
      <c r="C216" s="20">
        <v>164</v>
      </c>
      <c r="D216" s="20">
        <v>193</v>
      </c>
      <c r="E216" s="20">
        <v>283</v>
      </c>
      <c r="F216" s="20">
        <v>212</v>
      </c>
      <c r="G216" s="20">
        <v>82</v>
      </c>
      <c r="H216" s="20">
        <v>17</v>
      </c>
      <c r="I216" s="20">
        <v>357</v>
      </c>
      <c r="J216" s="20">
        <v>294</v>
      </c>
    </row>
    <row r="217" spans="1:10" ht="11.15" customHeight="1" x14ac:dyDescent="0.2">
      <c r="A217" s="21" t="s">
        <v>126</v>
      </c>
      <c r="B217" s="30">
        <v>100</v>
      </c>
      <c r="C217" s="30">
        <v>17.245004999999999</v>
      </c>
      <c r="D217" s="30">
        <v>20.294426999999999</v>
      </c>
      <c r="E217" s="30">
        <v>29.758149</v>
      </c>
      <c r="F217" s="30">
        <v>22.292324000000001</v>
      </c>
      <c r="G217" s="30">
        <v>8.622503</v>
      </c>
      <c r="H217" s="30">
        <v>1.7875920000000001</v>
      </c>
      <c r="I217" s="30">
        <v>37.539431999999998</v>
      </c>
      <c r="J217" s="30">
        <v>30.914826000000001</v>
      </c>
    </row>
    <row r="218" spans="1:10" ht="11.15" customHeight="1" x14ac:dyDescent="0.2">
      <c r="A218" s="19" t="s">
        <v>1195</v>
      </c>
      <c r="B218" s="20">
        <v>69</v>
      </c>
      <c r="C218" s="20">
        <v>9</v>
      </c>
      <c r="D218" s="20">
        <v>16</v>
      </c>
      <c r="E218" s="20">
        <v>18</v>
      </c>
      <c r="F218" s="20">
        <v>18</v>
      </c>
      <c r="G218" s="20">
        <v>7</v>
      </c>
      <c r="H218" s="20">
        <v>1</v>
      </c>
      <c r="I218" s="20">
        <v>25</v>
      </c>
      <c r="J218" s="20">
        <v>25</v>
      </c>
    </row>
    <row r="219" spans="1:10" ht="11.15" customHeight="1" x14ac:dyDescent="0.2">
      <c r="A219" s="21" t="s">
        <v>126</v>
      </c>
      <c r="B219" s="30">
        <v>100</v>
      </c>
      <c r="C219" s="30">
        <v>13.043478</v>
      </c>
      <c r="D219" s="30">
        <v>23.188406000000001</v>
      </c>
      <c r="E219" s="30">
        <v>26.086957000000002</v>
      </c>
      <c r="F219" s="30">
        <v>26.086957000000002</v>
      </c>
      <c r="G219" s="30">
        <v>10.144928</v>
      </c>
      <c r="H219" s="30">
        <v>1.4492750000000001</v>
      </c>
      <c r="I219" s="30">
        <v>36.231884000000001</v>
      </c>
      <c r="J219" s="30">
        <v>36.231884000000001</v>
      </c>
    </row>
    <row r="220" spans="1:10" ht="11.15" customHeight="1" x14ac:dyDescent="0.2">
      <c r="A220" s="18" t="s">
        <v>143</v>
      </c>
      <c r="B220" s="18"/>
      <c r="C220" s="18"/>
      <c r="D220" s="18"/>
      <c r="E220" s="18"/>
      <c r="F220" s="18"/>
      <c r="G220" s="18"/>
      <c r="H220" s="18"/>
      <c r="I220" s="18"/>
      <c r="J220" s="18"/>
    </row>
    <row r="221" spans="1:10" ht="11.15" customHeight="1" x14ac:dyDescent="0.2">
      <c r="A221" s="21" t="s">
        <v>1253</v>
      </c>
      <c r="B221" s="21"/>
      <c r="C221" s="21"/>
      <c r="D221" s="21"/>
      <c r="E221" s="21"/>
      <c r="F221" s="21"/>
      <c r="G221" s="21"/>
      <c r="H221" s="21"/>
      <c r="I221" s="21"/>
      <c r="J221" s="21"/>
    </row>
    <row r="222" spans="1:10" ht="11.15" customHeight="1" x14ac:dyDescent="0.2">
      <c r="A222" s="19" t="s">
        <v>1254</v>
      </c>
      <c r="B222" s="20">
        <v>546</v>
      </c>
      <c r="C222" s="20">
        <v>139</v>
      </c>
      <c r="D222" s="20">
        <v>164</v>
      </c>
      <c r="E222" s="20">
        <v>126</v>
      </c>
      <c r="F222" s="20">
        <v>89</v>
      </c>
      <c r="G222" s="20">
        <v>21</v>
      </c>
      <c r="H222" s="20">
        <v>7</v>
      </c>
      <c r="I222" s="20">
        <v>303</v>
      </c>
      <c r="J222" s="20">
        <v>110</v>
      </c>
    </row>
    <row r="223" spans="1:10" ht="11.15" customHeight="1" x14ac:dyDescent="0.2">
      <c r="A223" s="21" t="s">
        <v>126</v>
      </c>
      <c r="B223" s="30">
        <v>100</v>
      </c>
      <c r="C223" s="30">
        <v>25.457875000000001</v>
      </c>
      <c r="D223" s="30">
        <v>30.036629999999999</v>
      </c>
      <c r="E223" s="30">
        <v>23.076923000000001</v>
      </c>
      <c r="F223" s="30">
        <v>16.300366</v>
      </c>
      <c r="G223" s="30">
        <v>3.8461539999999999</v>
      </c>
      <c r="H223" s="30">
        <v>1.2820510000000001</v>
      </c>
      <c r="I223" s="30">
        <v>55.494504999999997</v>
      </c>
      <c r="J223" s="30">
        <v>20.146519999999999</v>
      </c>
    </row>
    <row r="224" spans="1:10" ht="11.15" customHeight="1" x14ac:dyDescent="0.2">
      <c r="A224" s="19" t="s">
        <v>1255</v>
      </c>
      <c r="B224" s="20">
        <v>531</v>
      </c>
      <c r="C224" s="20">
        <v>95</v>
      </c>
      <c r="D224" s="20">
        <v>175</v>
      </c>
      <c r="E224" s="20">
        <v>174</v>
      </c>
      <c r="F224" s="20">
        <v>63</v>
      </c>
      <c r="G224" s="20">
        <v>19</v>
      </c>
      <c r="H224" s="20">
        <v>5</v>
      </c>
      <c r="I224" s="20">
        <v>270</v>
      </c>
      <c r="J224" s="20">
        <v>82</v>
      </c>
    </row>
    <row r="225" spans="1:10" ht="11.15" customHeight="1" x14ac:dyDescent="0.2">
      <c r="A225" s="21" t="s">
        <v>126</v>
      </c>
      <c r="B225" s="30">
        <v>100</v>
      </c>
      <c r="C225" s="30">
        <v>17.890771999999998</v>
      </c>
      <c r="D225" s="30">
        <v>32.956685</v>
      </c>
      <c r="E225" s="30">
        <v>32.768362000000003</v>
      </c>
      <c r="F225" s="30">
        <v>11.864407</v>
      </c>
      <c r="G225" s="30">
        <v>3.5781540000000001</v>
      </c>
      <c r="H225" s="30">
        <v>0.94162000000000001</v>
      </c>
      <c r="I225" s="30">
        <v>50.847458000000003</v>
      </c>
      <c r="J225" s="30">
        <v>15.442561</v>
      </c>
    </row>
    <row r="226" spans="1:10" ht="11.15" customHeight="1" x14ac:dyDescent="0.2">
      <c r="A226" s="19" t="s">
        <v>1256</v>
      </c>
      <c r="B226" s="20">
        <v>205</v>
      </c>
      <c r="C226" s="20">
        <v>32</v>
      </c>
      <c r="D226" s="20">
        <v>41</v>
      </c>
      <c r="E226" s="20">
        <v>73</v>
      </c>
      <c r="F226" s="20">
        <v>45</v>
      </c>
      <c r="G226" s="20">
        <v>10</v>
      </c>
      <c r="H226" s="20">
        <v>4</v>
      </c>
      <c r="I226" s="20">
        <v>73</v>
      </c>
      <c r="J226" s="20">
        <v>55</v>
      </c>
    </row>
    <row r="227" spans="1:10" ht="11.15" customHeight="1" x14ac:dyDescent="0.2">
      <c r="A227" s="21" t="s">
        <v>126</v>
      </c>
      <c r="B227" s="30">
        <v>100</v>
      </c>
      <c r="C227" s="30">
        <v>15.609756000000001</v>
      </c>
      <c r="D227" s="30">
        <v>20</v>
      </c>
      <c r="E227" s="30">
        <v>35.609755999999997</v>
      </c>
      <c r="F227" s="30">
        <v>21.951219999999999</v>
      </c>
      <c r="G227" s="30">
        <v>4.8780489999999999</v>
      </c>
      <c r="H227" s="30">
        <v>1.95122</v>
      </c>
      <c r="I227" s="30">
        <v>35.609755999999997</v>
      </c>
      <c r="J227" s="30">
        <v>26.829267999999999</v>
      </c>
    </row>
    <row r="228" spans="1:10" ht="11.15" customHeight="1" x14ac:dyDescent="0.2">
      <c r="A228" s="19" t="s">
        <v>1257</v>
      </c>
      <c r="B228" s="20">
        <v>762</v>
      </c>
      <c r="C228" s="20">
        <v>114</v>
      </c>
      <c r="D228" s="20">
        <v>128</v>
      </c>
      <c r="E228" s="20">
        <v>243</v>
      </c>
      <c r="F228" s="20">
        <v>185</v>
      </c>
      <c r="G228" s="20">
        <v>77</v>
      </c>
      <c r="H228" s="20">
        <v>15</v>
      </c>
      <c r="I228" s="20">
        <v>242</v>
      </c>
      <c r="J228" s="20">
        <v>262</v>
      </c>
    </row>
    <row r="229" spans="1:10" ht="11.15" customHeight="1" x14ac:dyDescent="0.2">
      <c r="A229" s="21" t="s">
        <v>126</v>
      </c>
      <c r="B229" s="30">
        <v>100</v>
      </c>
      <c r="C229" s="30">
        <v>14.96063</v>
      </c>
      <c r="D229" s="30">
        <v>16.797899999999998</v>
      </c>
      <c r="E229" s="30">
        <v>31.889764</v>
      </c>
      <c r="F229" s="30">
        <v>24.278214999999999</v>
      </c>
      <c r="G229" s="30">
        <v>10.104986999999999</v>
      </c>
      <c r="H229" s="30">
        <v>1.968504</v>
      </c>
      <c r="I229" s="30">
        <v>31.75853</v>
      </c>
      <c r="J229" s="30">
        <v>34.383201999999997</v>
      </c>
    </row>
    <row r="230" spans="1:10" ht="11.15" customHeight="1" x14ac:dyDescent="0.2">
      <c r="A230" s="19" t="s">
        <v>1195</v>
      </c>
      <c r="B230" s="20">
        <v>144</v>
      </c>
      <c r="C230" s="20">
        <v>21</v>
      </c>
      <c r="D230" s="20">
        <v>33</v>
      </c>
      <c r="E230" s="20">
        <v>35</v>
      </c>
      <c r="F230" s="20">
        <v>38</v>
      </c>
      <c r="G230" s="20">
        <v>14</v>
      </c>
      <c r="H230" s="20">
        <v>3</v>
      </c>
      <c r="I230" s="20">
        <v>54</v>
      </c>
      <c r="J230" s="20">
        <v>52</v>
      </c>
    </row>
    <row r="231" spans="1:10" ht="11.15" customHeight="1" x14ac:dyDescent="0.2">
      <c r="A231" s="21" t="s">
        <v>126</v>
      </c>
      <c r="B231" s="30">
        <v>100</v>
      </c>
      <c r="C231" s="30">
        <v>14.583333</v>
      </c>
      <c r="D231" s="30">
        <v>22.916667</v>
      </c>
      <c r="E231" s="30">
        <v>24.305555999999999</v>
      </c>
      <c r="F231" s="30">
        <v>26.388888999999999</v>
      </c>
      <c r="G231" s="30">
        <v>9.7222220000000004</v>
      </c>
      <c r="H231" s="30">
        <v>2.0833330000000001</v>
      </c>
      <c r="I231" s="30">
        <v>37.5</v>
      </c>
      <c r="J231" s="30">
        <v>36.111111000000001</v>
      </c>
    </row>
    <row r="232" spans="1:10" ht="11.15" customHeight="1" x14ac:dyDescent="0.2">
      <c r="A232" s="18" t="s">
        <v>143</v>
      </c>
      <c r="B232" s="18"/>
      <c r="C232" s="18"/>
      <c r="D232" s="18"/>
      <c r="E232" s="18"/>
      <c r="F232" s="18"/>
      <c r="G232" s="18"/>
      <c r="H232" s="18"/>
      <c r="I232" s="18"/>
      <c r="J232" s="18"/>
    </row>
    <row r="233" spans="1:10" ht="11.15" customHeight="1" x14ac:dyDescent="0.2">
      <c r="A233" s="21" t="s">
        <v>1258</v>
      </c>
      <c r="B233" s="21"/>
      <c r="C233" s="21"/>
      <c r="D233" s="21"/>
      <c r="E233" s="21"/>
      <c r="F233" s="21"/>
      <c r="G233" s="21"/>
      <c r="H233" s="21"/>
      <c r="I233" s="21"/>
      <c r="J233" s="21"/>
    </row>
    <row r="234" spans="1:10" ht="11.15" customHeight="1" x14ac:dyDescent="0.2">
      <c r="A234" s="19" t="s">
        <v>1254</v>
      </c>
      <c r="B234" s="20">
        <v>285</v>
      </c>
      <c r="C234" s="20">
        <v>69</v>
      </c>
      <c r="D234" s="20">
        <v>101</v>
      </c>
      <c r="E234" s="20">
        <v>75</v>
      </c>
      <c r="F234" s="20">
        <v>34</v>
      </c>
      <c r="G234" s="20">
        <v>4</v>
      </c>
      <c r="H234" s="20">
        <v>2</v>
      </c>
      <c r="I234" s="20">
        <v>170</v>
      </c>
      <c r="J234" s="20">
        <v>38</v>
      </c>
    </row>
    <row r="235" spans="1:10" ht="11.15" customHeight="1" x14ac:dyDescent="0.2">
      <c r="A235" s="21" t="s">
        <v>126</v>
      </c>
      <c r="B235" s="30">
        <v>100</v>
      </c>
      <c r="C235" s="30">
        <v>24.210526000000002</v>
      </c>
      <c r="D235" s="30">
        <v>35.438595999999997</v>
      </c>
      <c r="E235" s="30">
        <v>26.315788999999999</v>
      </c>
      <c r="F235" s="30">
        <v>11.929824999999999</v>
      </c>
      <c r="G235" s="30">
        <v>1.4035089999999999</v>
      </c>
      <c r="H235" s="30">
        <v>0.70175399999999999</v>
      </c>
      <c r="I235" s="30">
        <v>59.649123000000003</v>
      </c>
      <c r="J235" s="30">
        <v>13.333333</v>
      </c>
    </row>
    <row r="236" spans="1:10" ht="11.15" customHeight="1" x14ac:dyDescent="0.2">
      <c r="A236" s="19" t="s">
        <v>1255</v>
      </c>
      <c r="B236" s="20">
        <v>217</v>
      </c>
      <c r="C236" s="20">
        <v>47</v>
      </c>
      <c r="D236" s="20">
        <v>66</v>
      </c>
      <c r="E236" s="20">
        <v>62</v>
      </c>
      <c r="F236" s="20">
        <v>31</v>
      </c>
      <c r="G236" s="20">
        <v>8</v>
      </c>
      <c r="H236" s="20">
        <v>3</v>
      </c>
      <c r="I236" s="20">
        <v>113</v>
      </c>
      <c r="J236" s="20">
        <v>39</v>
      </c>
    </row>
    <row r="237" spans="1:10" ht="11.15" customHeight="1" x14ac:dyDescent="0.2">
      <c r="A237" s="21" t="s">
        <v>126</v>
      </c>
      <c r="B237" s="30">
        <v>100</v>
      </c>
      <c r="C237" s="30">
        <v>21.658985999999999</v>
      </c>
      <c r="D237" s="30">
        <v>30.414746999999998</v>
      </c>
      <c r="E237" s="30">
        <v>28.571428999999998</v>
      </c>
      <c r="F237" s="30">
        <v>14.285714</v>
      </c>
      <c r="G237" s="30">
        <v>3.686636</v>
      </c>
      <c r="H237" s="30">
        <v>1.3824879999999999</v>
      </c>
      <c r="I237" s="30">
        <v>52.073732999999997</v>
      </c>
      <c r="J237" s="30">
        <v>17.972349999999999</v>
      </c>
    </row>
    <row r="238" spans="1:10" ht="11.15" customHeight="1" x14ac:dyDescent="0.2">
      <c r="A238" s="19" t="s">
        <v>1256</v>
      </c>
      <c r="B238" s="20">
        <v>142</v>
      </c>
      <c r="C238" s="20">
        <v>25</v>
      </c>
      <c r="D238" s="20">
        <v>41</v>
      </c>
      <c r="E238" s="20">
        <v>44</v>
      </c>
      <c r="F238" s="20">
        <v>21</v>
      </c>
      <c r="G238" s="20">
        <v>10</v>
      </c>
      <c r="H238" s="20">
        <v>1</v>
      </c>
      <c r="I238" s="20">
        <v>66</v>
      </c>
      <c r="J238" s="20">
        <v>31</v>
      </c>
    </row>
    <row r="239" spans="1:10" ht="11.15" customHeight="1" x14ac:dyDescent="0.2">
      <c r="A239" s="21" t="s">
        <v>126</v>
      </c>
      <c r="B239" s="30">
        <v>100</v>
      </c>
      <c r="C239" s="30">
        <v>17.605633999999998</v>
      </c>
      <c r="D239" s="30">
        <v>28.873239000000002</v>
      </c>
      <c r="E239" s="30">
        <v>30.985914999999999</v>
      </c>
      <c r="F239" s="30">
        <v>14.788732</v>
      </c>
      <c r="G239" s="30">
        <v>7.0422539999999998</v>
      </c>
      <c r="H239" s="30">
        <v>0.70422499999999999</v>
      </c>
      <c r="I239" s="30">
        <v>46.478873</v>
      </c>
      <c r="J239" s="30">
        <v>21.830985999999999</v>
      </c>
    </row>
    <row r="240" spans="1:10" ht="11.15" customHeight="1" x14ac:dyDescent="0.2">
      <c r="A240" s="19" t="s">
        <v>1257</v>
      </c>
      <c r="B240" s="20">
        <v>1184</v>
      </c>
      <c r="C240" s="20">
        <v>204</v>
      </c>
      <c r="D240" s="20">
        <v>250</v>
      </c>
      <c r="E240" s="20">
        <v>362</v>
      </c>
      <c r="F240" s="20">
        <v>255</v>
      </c>
      <c r="G240" s="20">
        <v>88</v>
      </c>
      <c r="H240" s="20">
        <v>25</v>
      </c>
      <c r="I240" s="20">
        <v>454</v>
      </c>
      <c r="J240" s="20">
        <v>343</v>
      </c>
    </row>
    <row r="241" spans="1:10" ht="11.15" customHeight="1" x14ac:dyDescent="0.2">
      <c r="A241" s="21" t="s">
        <v>126</v>
      </c>
      <c r="B241" s="30">
        <v>100</v>
      </c>
      <c r="C241" s="30">
        <v>17.22973</v>
      </c>
      <c r="D241" s="30">
        <v>21.114865000000002</v>
      </c>
      <c r="E241" s="30">
        <v>30.574324000000001</v>
      </c>
      <c r="F241" s="30">
        <v>21.537161999999999</v>
      </c>
      <c r="G241" s="30">
        <v>7.4324320000000004</v>
      </c>
      <c r="H241" s="30">
        <v>2.1114860000000002</v>
      </c>
      <c r="I241" s="30">
        <v>38.344594999999998</v>
      </c>
      <c r="J241" s="30">
        <v>28.969595000000002</v>
      </c>
    </row>
    <row r="242" spans="1:10" ht="11.15" customHeight="1" x14ac:dyDescent="0.2">
      <c r="A242" s="19" t="s">
        <v>1195</v>
      </c>
      <c r="B242" s="20">
        <v>360</v>
      </c>
      <c r="C242" s="20">
        <v>56</v>
      </c>
      <c r="D242" s="20">
        <v>83</v>
      </c>
      <c r="E242" s="20">
        <v>108</v>
      </c>
      <c r="F242" s="20">
        <v>79</v>
      </c>
      <c r="G242" s="20">
        <v>31</v>
      </c>
      <c r="H242" s="20">
        <v>3</v>
      </c>
      <c r="I242" s="20">
        <v>139</v>
      </c>
      <c r="J242" s="20">
        <v>110</v>
      </c>
    </row>
    <row r="243" spans="1:10" ht="11.15" customHeight="1" x14ac:dyDescent="0.2">
      <c r="A243" s="21" t="s">
        <v>126</v>
      </c>
      <c r="B243" s="30">
        <v>100</v>
      </c>
      <c r="C243" s="30">
        <v>15.555555999999999</v>
      </c>
      <c r="D243" s="30">
        <v>23.055555999999999</v>
      </c>
      <c r="E243" s="30">
        <v>30</v>
      </c>
      <c r="F243" s="30">
        <v>21.944444000000001</v>
      </c>
      <c r="G243" s="30">
        <v>8.6111109999999993</v>
      </c>
      <c r="H243" s="30">
        <v>0.83333299999999999</v>
      </c>
      <c r="I243" s="30">
        <v>38.611111000000001</v>
      </c>
      <c r="J243" s="30">
        <v>30.555555999999999</v>
      </c>
    </row>
    <row r="244" spans="1:10" ht="11.15" customHeight="1" x14ac:dyDescent="0.2">
      <c r="A244" s="18" t="s">
        <v>143</v>
      </c>
      <c r="B244" s="18"/>
      <c r="C244" s="18"/>
      <c r="D244" s="18"/>
      <c r="E244" s="18"/>
      <c r="F244" s="18"/>
      <c r="G244" s="18"/>
      <c r="H244" s="18"/>
      <c r="I244" s="18"/>
      <c r="J244" s="18"/>
    </row>
    <row r="245" spans="1:10" ht="11.15" customHeight="1" x14ac:dyDescent="0.2">
      <c r="A245" s="21" t="s">
        <v>1259</v>
      </c>
      <c r="B245" s="21"/>
      <c r="C245" s="21"/>
      <c r="D245" s="21"/>
      <c r="E245" s="21"/>
      <c r="F245" s="21"/>
      <c r="G245" s="21"/>
      <c r="H245" s="21"/>
      <c r="I245" s="21"/>
      <c r="J245" s="21"/>
    </row>
    <row r="246" spans="1:10" ht="11.15" customHeight="1" x14ac:dyDescent="0.2">
      <c r="A246" s="19" t="s">
        <v>1254</v>
      </c>
      <c r="B246" s="20">
        <v>330</v>
      </c>
      <c r="C246" s="20">
        <v>81</v>
      </c>
      <c r="D246" s="20">
        <v>90</v>
      </c>
      <c r="E246" s="20">
        <v>97</v>
      </c>
      <c r="F246" s="20">
        <v>47</v>
      </c>
      <c r="G246" s="20">
        <v>9</v>
      </c>
      <c r="H246" s="20">
        <v>6</v>
      </c>
      <c r="I246" s="20">
        <v>171</v>
      </c>
      <c r="J246" s="20">
        <v>56</v>
      </c>
    </row>
    <row r="247" spans="1:10" ht="11.15" customHeight="1" x14ac:dyDescent="0.2">
      <c r="A247" s="21" t="s">
        <v>126</v>
      </c>
      <c r="B247" s="30">
        <v>100</v>
      </c>
      <c r="C247" s="30">
        <v>24.545455</v>
      </c>
      <c r="D247" s="30">
        <v>27.272727</v>
      </c>
      <c r="E247" s="30">
        <v>29.393939</v>
      </c>
      <c r="F247" s="30">
        <v>14.242424</v>
      </c>
      <c r="G247" s="30">
        <v>2.7272729999999998</v>
      </c>
      <c r="H247" s="30">
        <v>1.818182</v>
      </c>
      <c r="I247" s="30">
        <v>51.818182</v>
      </c>
      <c r="J247" s="30">
        <v>16.969697</v>
      </c>
    </row>
    <row r="248" spans="1:10" ht="11.15" customHeight="1" x14ac:dyDescent="0.2">
      <c r="A248" s="19" t="s">
        <v>1255</v>
      </c>
      <c r="B248" s="20">
        <v>326</v>
      </c>
      <c r="C248" s="20">
        <v>72</v>
      </c>
      <c r="D248" s="20">
        <v>100</v>
      </c>
      <c r="E248" s="20">
        <v>96</v>
      </c>
      <c r="F248" s="20">
        <v>50</v>
      </c>
      <c r="G248" s="20">
        <v>6</v>
      </c>
      <c r="H248" s="20">
        <v>2</v>
      </c>
      <c r="I248" s="20">
        <v>172</v>
      </c>
      <c r="J248" s="20">
        <v>56</v>
      </c>
    </row>
    <row r="249" spans="1:10" ht="11.15" customHeight="1" x14ac:dyDescent="0.2">
      <c r="A249" s="21" t="s">
        <v>126</v>
      </c>
      <c r="B249" s="30">
        <v>100</v>
      </c>
      <c r="C249" s="30">
        <v>22.085889999999999</v>
      </c>
      <c r="D249" s="30">
        <v>30.674847</v>
      </c>
      <c r="E249" s="30">
        <v>29.447852999999999</v>
      </c>
      <c r="F249" s="30">
        <v>15.337422999999999</v>
      </c>
      <c r="G249" s="30">
        <v>1.8404910000000001</v>
      </c>
      <c r="H249" s="30">
        <v>0.61349699999999996</v>
      </c>
      <c r="I249" s="30">
        <v>52.760736000000001</v>
      </c>
      <c r="J249" s="30">
        <v>17.177914000000001</v>
      </c>
    </row>
    <row r="250" spans="1:10" ht="11.15" customHeight="1" x14ac:dyDescent="0.2">
      <c r="A250" s="19" t="s">
        <v>1256</v>
      </c>
      <c r="B250" s="20">
        <v>133</v>
      </c>
      <c r="C250" s="20">
        <v>26</v>
      </c>
      <c r="D250" s="20">
        <v>46</v>
      </c>
      <c r="E250" s="20">
        <v>44</v>
      </c>
      <c r="F250" s="20">
        <v>14</v>
      </c>
      <c r="G250" s="20">
        <v>3</v>
      </c>
      <c r="H250" s="20">
        <v>0</v>
      </c>
      <c r="I250" s="20">
        <v>72</v>
      </c>
      <c r="J250" s="20">
        <v>17</v>
      </c>
    </row>
    <row r="251" spans="1:10" ht="11.15" customHeight="1" x14ac:dyDescent="0.2">
      <c r="A251" s="21" t="s">
        <v>126</v>
      </c>
      <c r="B251" s="30">
        <v>100</v>
      </c>
      <c r="C251" s="30">
        <v>19.548871999999999</v>
      </c>
      <c r="D251" s="30">
        <v>34.586466000000001</v>
      </c>
      <c r="E251" s="30">
        <v>33.082706999999999</v>
      </c>
      <c r="F251" s="30">
        <v>10.526316</v>
      </c>
      <c r="G251" s="30">
        <v>2.2556389999999999</v>
      </c>
      <c r="H251" s="30">
        <v>0</v>
      </c>
      <c r="I251" s="30">
        <v>54.135337999999997</v>
      </c>
      <c r="J251" s="30">
        <v>12.781955</v>
      </c>
    </row>
    <row r="252" spans="1:10" ht="11.15" customHeight="1" x14ac:dyDescent="0.2">
      <c r="A252" s="19" t="s">
        <v>1257</v>
      </c>
      <c r="B252" s="20">
        <v>1070</v>
      </c>
      <c r="C252" s="20">
        <v>175</v>
      </c>
      <c r="D252" s="20">
        <v>228</v>
      </c>
      <c r="E252" s="20">
        <v>313</v>
      </c>
      <c r="F252" s="20">
        <v>240</v>
      </c>
      <c r="G252" s="20">
        <v>92</v>
      </c>
      <c r="H252" s="20">
        <v>22</v>
      </c>
      <c r="I252" s="20">
        <v>403</v>
      </c>
      <c r="J252" s="20">
        <v>332</v>
      </c>
    </row>
    <row r="253" spans="1:10" ht="11.15" customHeight="1" x14ac:dyDescent="0.2">
      <c r="A253" s="21" t="s">
        <v>126</v>
      </c>
      <c r="B253" s="30">
        <v>100</v>
      </c>
      <c r="C253" s="30">
        <v>16.355139999999999</v>
      </c>
      <c r="D253" s="30">
        <v>21.308411</v>
      </c>
      <c r="E253" s="30">
        <v>29.252336</v>
      </c>
      <c r="F253" s="30">
        <v>22.429907</v>
      </c>
      <c r="G253" s="30">
        <v>8.5981310000000004</v>
      </c>
      <c r="H253" s="30">
        <v>2.0560749999999999</v>
      </c>
      <c r="I253" s="30">
        <v>37.663550999999998</v>
      </c>
      <c r="J253" s="30">
        <v>31.028037000000001</v>
      </c>
    </row>
    <row r="254" spans="1:10" ht="11.15" customHeight="1" x14ac:dyDescent="0.2">
      <c r="A254" s="19" t="s">
        <v>1195</v>
      </c>
      <c r="B254" s="20">
        <v>329</v>
      </c>
      <c r="C254" s="20">
        <v>47</v>
      </c>
      <c r="D254" s="20">
        <v>77</v>
      </c>
      <c r="E254" s="20">
        <v>101</v>
      </c>
      <c r="F254" s="20">
        <v>69</v>
      </c>
      <c r="G254" s="20">
        <v>31</v>
      </c>
      <c r="H254" s="20">
        <v>4</v>
      </c>
      <c r="I254" s="20">
        <v>124</v>
      </c>
      <c r="J254" s="20">
        <v>100</v>
      </c>
    </row>
    <row r="255" spans="1:10" ht="11.15" customHeight="1" x14ac:dyDescent="0.2">
      <c r="A255" s="21" t="s">
        <v>126</v>
      </c>
      <c r="B255" s="30">
        <v>100</v>
      </c>
      <c r="C255" s="30">
        <v>14.285714</v>
      </c>
      <c r="D255" s="30">
        <v>23.404254999999999</v>
      </c>
      <c r="E255" s="30">
        <v>30.699088</v>
      </c>
      <c r="F255" s="30">
        <v>20.972643999999999</v>
      </c>
      <c r="G255" s="30">
        <v>9.4224920000000001</v>
      </c>
      <c r="H255" s="30">
        <v>1.215805</v>
      </c>
      <c r="I255" s="30">
        <v>37.689970000000002</v>
      </c>
      <c r="J255" s="30">
        <v>30.395136999999998</v>
      </c>
    </row>
    <row r="256" spans="1:10" ht="11.15" customHeight="1" x14ac:dyDescent="0.2">
      <c r="A256" s="18" t="s">
        <v>143</v>
      </c>
      <c r="B256" s="18"/>
      <c r="C256" s="18"/>
      <c r="D256" s="18"/>
      <c r="E256" s="18"/>
      <c r="F256" s="18"/>
      <c r="G256" s="18"/>
      <c r="H256" s="18"/>
      <c r="I256" s="18"/>
      <c r="J256" s="18"/>
    </row>
    <row r="257" spans="1:10" ht="11.15" customHeight="1" x14ac:dyDescent="0.2">
      <c r="A257" s="21" t="s">
        <v>1260</v>
      </c>
      <c r="B257" s="21"/>
      <c r="C257" s="21"/>
      <c r="D257" s="21"/>
      <c r="E257" s="21"/>
      <c r="F257" s="21"/>
      <c r="G257" s="21"/>
      <c r="H257" s="21"/>
      <c r="I257" s="21"/>
      <c r="J257" s="21"/>
    </row>
    <row r="258" spans="1:10" ht="11.15" customHeight="1" x14ac:dyDescent="0.2">
      <c r="A258" s="19" t="s">
        <v>1254</v>
      </c>
      <c r="B258" s="20">
        <v>39</v>
      </c>
      <c r="C258" s="20">
        <v>8</v>
      </c>
      <c r="D258" s="20">
        <v>12</v>
      </c>
      <c r="E258" s="20">
        <v>11</v>
      </c>
      <c r="F258" s="20">
        <v>4</v>
      </c>
      <c r="G258" s="20">
        <v>4</v>
      </c>
      <c r="H258" s="20">
        <v>0</v>
      </c>
      <c r="I258" s="20">
        <v>20</v>
      </c>
      <c r="J258" s="20">
        <v>8</v>
      </c>
    </row>
    <row r="259" spans="1:10" ht="11.15" customHeight="1" x14ac:dyDescent="0.2">
      <c r="A259" s="21" t="s">
        <v>126</v>
      </c>
      <c r="B259" s="30">
        <v>100</v>
      </c>
      <c r="C259" s="30">
        <v>20.512820999999999</v>
      </c>
      <c r="D259" s="30">
        <v>30.769231000000001</v>
      </c>
      <c r="E259" s="30">
        <v>28.205127999999998</v>
      </c>
      <c r="F259" s="30">
        <v>10.256410000000001</v>
      </c>
      <c r="G259" s="30">
        <v>10.256410000000001</v>
      </c>
      <c r="H259" s="30">
        <v>0</v>
      </c>
      <c r="I259" s="30">
        <v>51.282051000000003</v>
      </c>
      <c r="J259" s="30">
        <v>20.512820999999999</v>
      </c>
    </row>
    <row r="260" spans="1:10" ht="11.15" customHeight="1" x14ac:dyDescent="0.2">
      <c r="A260" s="19" t="s">
        <v>1255</v>
      </c>
      <c r="B260" s="20">
        <v>75</v>
      </c>
      <c r="C260" s="20">
        <v>19</v>
      </c>
      <c r="D260" s="20">
        <v>18</v>
      </c>
      <c r="E260" s="20">
        <v>22</v>
      </c>
      <c r="F260" s="20">
        <v>16</v>
      </c>
      <c r="G260" s="20">
        <v>0</v>
      </c>
      <c r="H260" s="20">
        <v>0</v>
      </c>
      <c r="I260" s="20">
        <v>37</v>
      </c>
      <c r="J260" s="20">
        <v>16</v>
      </c>
    </row>
    <row r="261" spans="1:10" ht="11.15" customHeight="1" x14ac:dyDescent="0.2">
      <c r="A261" s="21" t="s">
        <v>126</v>
      </c>
      <c r="B261" s="30">
        <v>100</v>
      </c>
      <c r="C261" s="30">
        <v>25.333333</v>
      </c>
      <c r="D261" s="30">
        <v>24</v>
      </c>
      <c r="E261" s="30">
        <v>29.333333</v>
      </c>
      <c r="F261" s="30">
        <v>21.333333</v>
      </c>
      <c r="G261" s="30">
        <v>0</v>
      </c>
      <c r="H261" s="30">
        <v>0</v>
      </c>
      <c r="I261" s="30">
        <v>49.333333000000003</v>
      </c>
      <c r="J261" s="30">
        <v>21.333333</v>
      </c>
    </row>
    <row r="262" spans="1:10" ht="11.15" customHeight="1" x14ac:dyDescent="0.2">
      <c r="A262" s="19" t="s">
        <v>1256</v>
      </c>
      <c r="B262" s="20">
        <v>117</v>
      </c>
      <c r="C262" s="20">
        <v>25</v>
      </c>
      <c r="D262" s="20">
        <v>34</v>
      </c>
      <c r="E262" s="20">
        <v>39</v>
      </c>
      <c r="F262" s="20">
        <v>12</v>
      </c>
      <c r="G262" s="20">
        <v>4</v>
      </c>
      <c r="H262" s="20">
        <v>3</v>
      </c>
      <c r="I262" s="20">
        <v>59</v>
      </c>
      <c r="J262" s="20">
        <v>16</v>
      </c>
    </row>
    <row r="263" spans="1:10" ht="11.15" customHeight="1" x14ac:dyDescent="0.2">
      <c r="A263" s="21" t="s">
        <v>126</v>
      </c>
      <c r="B263" s="30">
        <v>100</v>
      </c>
      <c r="C263" s="30">
        <v>21.367521</v>
      </c>
      <c r="D263" s="30">
        <v>29.059829000000001</v>
      </c>
      <c r="E263" s="30">
        <v>33.333333000000003</v>
      </c>
      <c r="F263" s="30">
        <v>10.256410000000001</v>
      </c>
      <c r="G263" s="30">
        <v>3.418803</v>
      </c>
      <c r="H263" s="30">
        <v>2.5641029999999998</v>
      </c>
      <c r="I263" s="30">
        <v>50.427349999999997</v>
      </c>
      <c r="J263" s="30">
        <v>13.675214</v>
      </c>
    </row>
    <row r="264" spans="1:10" ht="11.15" customHeight="1" x14ac:dyDescent="0.2">
      <c r="A264" s="19" t="s">
        <v>1257</v>
      </c>
      <c r="B264" s="20">
        <v>1288</v>
      </c>
      <c r="C264" s="20">
        <v>230</v>
      </c>
      <c r="D264" s="20">
        <v>297</v>
      </c>
      <c r="E264" s="20">
        <v>393</v>
      </c>
      <c r="F264" s="20">
        <v>262</v>
      </c>
      <c r="G264" s="20">
        <v>86</v>
      </c>
      <c r="H264" s="20">
        <v>20</v>
      </c>
      <c r="I264" s="20">
        <v>527</v>
      </c>
      <c r="J264" s="20">
        <v>348</v>
      </c>
    </row>
    <row r="265" spans="1:10" ht="11.15" customHeight="1" x14ac:dyDescent="0.2">
      <c r="A265" s="21" t="s">
        <v>126</v>
      </c>
      <c r="B265" s="30">
        <v>100</v>
      </c>
      <c r="C265" s="30">
        <v>17.857143000000001</v>
      </c>
      <c r="D265" s="30">
        <v>23.059006</v>
      </c>
      <c r="E265" s="30">
        <v>30.512422000000001</v>
      </c>
      <c r="F265" s="30">
        <v>20.341615000000001</v>
      </c>
      <c r="G265" s="30">
        <v>6.6770189999999996</v>
      </c>
      <c r="H265" s="30">
        <v>1.5527949999999999</v>
      </c>
      <c r="I265" s="30">
        <v>40.916148999999997</v>
      </c>
      <c r="J265" s="30">
        <v>27.018633999999999</v>
      </c>
    </row>
    <row r="266" spans="1:10" ht="11.15" customHeight="1" x14ac:dyDescent="0.2">
      <c r="A266" s="19" t="s">
        <v>1195</v>
      </c>
      <c r="B266" s="20">
        <v>669</v>
      </c>
      <c r="C266" s="20">
        <v>119</v>
      </c>
      <c r="D266" s="20">
        <v>180</v>
      </c>
      <c r="E266" s="20">
        <v>186</v>
      </c>
      <c r="F266" s="20">
        <v>126</v>
      </c>
      <c r="G266" s="20">
        <v>47</v>
      </c>
      <c r="H266" s="20">
        <v>11</v>
      </c>
      <c r="I266" s="20">
        <v>299</v>
      </c>
      <c r="J266" s="20">
        <v>173</v>
      </c>
    </row>
    <row r="267" spans="1:10" ht="11.15" customHeight="1" x14ac:dyDescent="0.2">
      <c r="A267" s="21" t="s">
        <v>126</v>
      </c>
      <c r="B267" s="30">
        <v>100</v>
      </c>
      <c r="C267" s="30">
        <v>17.787742999999999</v>
      </c>
      <c r="D267" s="30">
        <v>26.905830000000002</v>
      </c>
      <c r="E267" s="30">
        <v>27.802690999999999</v>
      </c>
      <c r="F267" s="30">
        <v>18.834081000000001</v>
      </c>
      <c r="G267" s="30">
        <v>7.0254110000000001</v>
      </c>
      <c r="H267" s="30">
        <v>1.644245</v>
      </c>
      <c r="I267" s="30">
        <v>44.693572000000003</v>
      </c>
      <c r="J267" s="30">
        <v>25.859491999999999</v>
      </c>
    </row>
    <row r="268" spans="1:10" ht="11.15" customHeight="1" x14ac:dyDescent="0.2">
      <c r="A268" s="18" t="s">
        <v>1261</v>
      </c>
      <c r="B268" s="18"/>
      <c r="C268" s="18"/>
      <c r="D268" s="18"/>
      <c r="E268" s="18"/>
      <c r="F268" s="18"/>
      <c r="G268" s="18"/>
      <c r="H268" s="18"/>
      <c r="I268" s="18"/>
      <c r="J268" s="18"/>
    </row>
    <row r="269" spans="1:10" ht="11.15" customHeight="1" x14ac:dyDescent="0.2">
      <c r="A269" s="19" t="s">
        <v>1262</v>
      </c>
      <c r="B269" s="20">
        <v>541</v>
      </c>
      <c r="C269" s="20">
        <v>105</v>
      </c>
      <c r="D269" s="20">
        <v>122</v>
      </c>
      <c r="E269" s="20">
        <v>160</v>
      </c>
      <c r="F269" s="20">
        <v>109</v>
      </c>
      <c r="G269" s="20">
        <v>33</v>
      </c>
      <c r="H269" s="20">
        <v>12</v>
      </c>
      <c r="I269" s="20">
        <v>227</v>
      </c>
      <c r="J269" s="20">
        <v>142</v>
      </c>
    </row>
    <row r="270" spans="1:10" ht="11.15" customHeight="1" x14ac:dyDescent="0.2">
      <c r="A270" s="21" t="s">
        <v>126</v>
      </c>
      <c r="B270" s="30">
        <v>100</v>
      </c>
      <c r="C270" s="30">
        <v>19.408503</v>
      </c>
      <c r="D270" s="30">
        <v>22.550832</v>
      </c>
      <c r="E270" s="30">
        <v>29.574860999999999</v>
      </c>
      <c r="F270" s="30">
        <v>20.147874000000002</v>
      </c>
      <c r="G270" s="30">
        <v>6.0998150000000004</v>
      </c>
      <c r="H270" s="30">
        <v>2.2181150000000001</v>
      </c>
      <c r="I270" s="30">
        <v>41.959335000000003</v>
      </c>
      <c r="J270" s="30">
        <v>26.247689000000001</v>
      </c>
    </row>
    <row r="271" spans="1:10" ht="11.15" customHeight="1" x14ac:dyDescent="0.2">
      <c r="A271" s="19" t="s">
        <v>1263</v>
      </c>
      <c r="B271" s="20">
        <v>877</v>
      </c>
      <c r="C271" s="20">
        <v>155</v>
      </c>
      <c r="D271" s="20">
        <v>232</v>
      </c>
      <c r="E271" s="20">
        <v>240</v>
      </c>
      <c r="F271" s="20">
        <v>177</v>
      </c>
      <c r="G271" s="20">
        <v>62</v>
      </c>
      <c r="H271" s="20">
        <v>11</v>
      </c>
      <c r="I271" s="20">
        <v>387</v>
      </c>
      <c r="J271" s="20">
        <v>239</v>
      </c>
    </row>
    <row r="272" spans="1:10" ht="11.15" customHeight="1" x14ac:dyDescent="0.2">
      <c r="A272" s="21" t="s">
        <v>126</v>
      </c>
      <c r="B272" s="30">
        <v>100</v>
      </c>
      <c r="C272" s="30">
        <v>17.673888000000002</v>
      </c>
      <c r="D272" s="30">
        <v>26.45382</v>
      </c>
      <c r="E272" s="30">
        <v>27.366021</v>
      </c>
      <c r="F272" s="30">
        <v>20.18244</v>
      </c>
      <c r="G272" s="30">
        <v>7.0695550000000003</v>
      </c>
      <c r="H272" s="30">
        <v>1.2542759999999999</v>
      </c>
      <c r="I272" s="30">
        <v>44.127707999999998</v>
      </c>
      <c r="J272" s="30">
        <v>27.251995000000001</v>
      </c>
    </row>
    <row r="273" spans="1:10" ht="11.15" customHeight="1" x14ac:dyDescent="0.2">
      <c r="A273" s="19" t="s">
        <v>1264</v>
      </c>
      <c r="B273" s="20">
        <v>543</v>
      </c>
      <c r="C273" s="20">
        <v>96</v>
      </c>
      <c r="D273" s="20">
        <v>130</v>
      </c>
      <c r="E273" s="20">
        <v>186</v>
      </c>
      <c r="F273" s="20">
        <v>90</v>
      </c>
      <c r="G273" s="20">
        <v>32</v>
      </c>
      <c r="H273" s="20">
        <v>9</v>
      </c>
      <c r="I273" s="20">
        <v>226</v>
      </c>
      <c r="J273" s="20">
        <v>122</v>
      </c>
    </row>
    <row r="274" spans="1:10" ht="11.15" customHeight="1" x14ac:dyDescent="0.2">
      <c r="A274" s="21" t="s">
        <v>126</v>
      </c>
      <c r="B274" s="30">
        <v>100</v>
      </c>
      <c r="C274" s="30">
        <v>17.679558</v>
      </c>
      <c r="D274" s="30">
        <v>23.941068000000001</v>
      </c>
      <c r="E274" s="30">
        <v>34.254143999999997</v>
      </c>
      <c r="F274" s="30">
        <v>16.574586</v>
      </c>
      <c r="G274" s="30">
        <v>5.893186</v>
      </c>
      <c r="H274" s="30">
        <v>1.657459</v>
      </c>
      <c r="I274" s="30">
        <v>41.620626000000001</v>
      </c>
      <c r="J274" s="30">
        <v>22.467772</v>
      </c>
    </row>
    <row r="275" spans="1:10" ht="11.15" customHeight="1" x14ac:dyDescent="0.2">
      <c r="A275" s="19" t="s">
        <v>1265</v>
      </c>
      <c r="B275" s="20">
        <v>227</v>
      </c>
      <c r="C275" s="20">
        <v>45</v>
      </c>
      <c r="D275" s="20">
        <v>57</v>
      </c>
      <c r="E275" s="20">
        <v>65</v>
      </c>
      <c r="F275" s="20">
        <v>44</v>
      </c>
      <c r="G275" s="20">
        <v>14</v>
      </c>
      <c r="H275" s="20">
        <v>2</v>
      </c>
      <c r="I275" s="20">
        <v>102</v>
      </c>
      <c r="J275" s="20">
        <v>58</v>
      </c>
    </row>
    <row r="276" spans="1:10" ht="11.15" customHeight="1" x14ac:dyDescent="0.2">
      <c r="A276" s="21" t="s">
        <v>126</v>
      </c>
      <c r="B276" s="30">
        <v>100</v>
      </c>
      <c r="C276" s="30">
        <v>19.823789000000001</v>
      </c>
      <c r="D276" s="30">
        <v>25.110132</v>
      </c>
      <c r="E276" s="30">
        <v>28.634360999999998</v>
      </c>
      <c r="F276" s="30">
        <v>19.38326</v>
      </c>
      <c r="G276" s="30">
        <v>6.1674009999999999</v>
      </c>
      <c r="H276" s="30">
        <v>0.88105699999999998</v>
      </c>
      <c r="I276" s="30">
        <v>44.933920999999998</v>
      </c>
      <c r="J276" s="30">
        <v>25.550661000000002</v>
      </c>
    </row>
    <row r="277" spans="1:10" ht="11.15" customHeight="1" x14ac:dyDescent="0.2">
      <c r="A277" s="18" t="s">
        <v>1266</v>
      </c>
      <c r="B277" s="18"/>
      <c r="C277" s="18"/>
      <c r="D277" s="18"/>
      <c r="E277" s="18"/>
      <c r="F277" s="18"/>
      <c r="G277" s="18"/>
      <c r="H277" s="18"/>
      <c r="I277" s="18"/>
      <c r="J277" s="18"/>
    </row>
    <row r="278" spans="1:10" ht="11.15" customHeight="1" x14ac:dyDescent="0.2">
      <c r="A278" s="19" t="s">
        <v>1267</v>
      </c>
      <c r="B278" s="20">
        <v>294</v>
      </c>
      <c r="C278" s="20">
        <v>44</v>
      </c>
      <c r="D278" s="20">
        <v>70</v>
      </c>
      <c r="E278" s="20">
        <v>99</v>
      </c>
      <c r="F278" s="20">
        <v>62</v>
      </c>
      <c r="G278" s="20">
        <v>15</v>
      </c>
      <c r="H278" s="20">
        <v>4</v>
      </c>
      <c r="I278" s="20">
        <v>114</v>
      </c>
      <c r="J278" s="20">
        <v>77</v>
      </c>
    </row>
    <row r="279" spans="1:10" ht="11.15" customHeight="1" x14ac:dyDescent="0.2">
      <c r="A279" s="21" t="s">
        <v>126</v>
      </c>
      <c r="B279" s="30">
        <v>100</v>
      </c>
      <c r="C279" s="30">
        <v>14.965985999999999</v>
      </c>
      <c r="D279" s="30">
        <v>23.809524</v>
      </c>
      <c r="E279" s="30">
        <v>33.673468999999997</v>
      </c>
      <c r="F279" s="30">
        <v>21.088435</v>
      </c>
      <c r="G279" s="30">
        <v>5.1020409999999998</v>
      </c>
      <c r="H279" s="30">
        <v>1.360544</v>
      </c>
      <c r="I279" s="30">
        <v>38.775509999999997</v>
      </c>
      <c r="J279" s="30">
        <v>26.190476</v>
      </c>
    </row>
    <row r="280" spans="1:10" ht="11.15" customHeight="1" x14ac:dyDescent="0.2">
      <c r="A280" s="19" t="s">
        <v>1268</v>
      </c>
      <c r="B280" s="20">
        <v>664</v>
      </c>
      <c r="C280" s="20">
        <v>138</v>
      </c>
      <c r="D280" s="20">
        <v>164</v>
      </c>
      <c r="E280" s="20">
        <v>172</v>
      </c>
      <c r="F280" s="20">
        <v>129</v>
      </c>
      <c r="G280" s="20">
        <v>47</v>
      </c>
      <c r="H280" s="20">
        <v>14</v>
      </c>
      <c r="I280" s="20">
        <v>302</v>
      </c>
      <c r="J280" s="20">
        <v>176</v>
      </c>
    </row>
    <row r="281" spans="1:10" ht="11.15" customHeight="1" x14ac:dyDescent="0.2">
      <c r="A281" s="21" t="s">
        <v>126</v>
      </c>
      <c r="B281" s="30">
        <v>100</v>
      </c>
      <c r="C281" s="30">
        <v>20.783132999999999</v>
      </c>
      <c r="D281" s="30">
        <v>24.698795</v>
      </c>
      <c r="E281" s="30">
        <v>25.903614000000001</v>
      </c>
      <c r="F281" s="30">
        <v>19.427710999999999</v>
      </c>
      <c r="G281" s="30">
        <v>7.0783129999999996</v>
      </c>
      <c r="H281" s="30">
        <v>2.1084339999999999</v>
      </c>
      <c r="I281" s="30">
        <v>45.481928000000003</v>
      </c>
      <c r="J281" s="30">
        <v>26.506024</v>
      </c>
    </row>
    <row r="282" spans="1:10" ht="11.15" customHeight="1" x14ac:dyDescent="0.2">
      <c r="A282" s="19" t="s">
        <v>1269</v>
      </c>
      <c r="B282" s="20">
        <v>421</v>
      </c>
      <c r="C282" s="20">
        <v>64</v>
      </c>
      <c r="D282" s="20">
        <v>110</v>
      </c>
      <c r="E282" s="20">
        <v>141</v>
      </c>
      <c r="F282" s="20">
        <v>78</v>
      </c>
      <c r="G282" s="20">
        <v>25</v>
      </c>
      <c r="H282" s="20">
        <v>3</v>
      </c>
      <c r="I282" s="20">
        <v>174</v>
      </c>
      <c r="J282" s="20">
        <v>103</v>
      </c>
    </row>
    <row r="283" spans="1:10" ht="11.15" customHeight="1" x14ac:dyDescent="0.2">
      <c r="A283" s="21" t="s">
        <v>126</v>
      </c>
      <c r="B283" s="30">
        <v>100</v>
      </c>
      <c r="C283" s="30">
        <v>15.2019</v>
      </c>
      <c r="D283" s="30">
        <v>26.128266</v>
      </c>
      <c r="E283" s="30">
        <v>33.491686000000001</v>
      </c>
      <c r="F283" s="30">
        <v>18.527315999999999</v>
      </c>
      <c r="G283" s="30">
        <v>5.9382419999999998</v>
      </c>
      <c r="H283" s="30">
        <v>0.71258900000000003</v>
      </c>
      <c r="I283" s="30">
        <v>41.330165999999998</v>
      </c>
      <c r="J283" s="30">
        <v>24.465558000000001</v>
      </c>
    </row>
    <row r="284" spans="1:10" ht="11.15" customHeight="1" x14ac:dyDescent="0.2">
      <c r="A284" s="19" t="s">
        <v>1270</v>
      </c>
      <c r="B284" s="20">
        <v>358</v>
      </c>
      <c r="C284" s="20">
        <v>65</v>
      </c>
      <c r="D284" s="20">
        <v>90</v>
      </c>
      <c r="E284" s="20">
        <v>107</v>
      </c>
      <c r="F284" s="20">
        <v>69</v>
      </c>
      <c r="G284" s="20">
        <v>25</v>
      </c>
      <c r="H284" s="20">
        <v>2</v>
      </c>
      <c r="I284" s="20">
        <v>155</v>
      </c>
      <c r="J284" s="20">
        <v>94</v>
      </c>
    </row>
    <row r="285" spans="1:10" ht="11.15" customHeight="1" x14ac:dyDescent="0.2">
      <c r="A285" s="21" t="s">
        <v>126</v>
      </c>
      <c r="B285" s="30">
        <v>100</v>
      </c>
      <c r="C285" s="30">
        <v>18.156424999999999</v>
      </c>
      <c r="D285" s="30">
        <v>25.139665000000001</v>
      </c>
      <c r="E285" s="30">
        <v>29.888268</v>
      </c>
      <c r="F285" s="30">
        <v>19.273743</v>
      </c>
      <c r="G285" s="30">
        <v>6.9832400000000003</v>
      </c>
      <c r="H285" s="30">
        <v>0.55865900000000002</v>
      </c>
      <c r="I285" s="30">
        <v>43.296089000000002</v>
      </c>
      <c r="J285" s="30">
        <v>26.256983000000002</v>
      </c>
    </row>
    <row r="286" spans="1:10" ht="11.15" customHeight="1" x14ac:dyDescent="0.2">
      <c r="A286" s="19" t="s">
        <v>1271</v>
      </c>
      <c r="B286" s="20">
        <v>217</v>
      </c>
      <c r="C286" s="20">
        <v>47</v>
      </c>
      <c r="D286" s="20">
        <v>51</v>
      </c>
      <c r="E286" s="20">
        <v>64</v>
      </c>
      <c r="F286" s="20">
        <v>38</v>
      </c>
      <c r="G286" s="20">
        <v>15</v>
      </c>
      <c r="H286" s="20">
        <v>2</v>
      </c>
      <c r="I286" s="20">
        <v>98</v>
      </c>
      <c r="J286" s="20">
        <v>53</v>
      </c>
    </row>
    <row r="287" spans="1:10" ht="11.15" customHeight="1" x14ac:dyDescent="0.2">
      <c r="A287" s="21" t="s">
        <v>126</v>
      </c>
      <c r="B287" s="30">
        <v>100</v>
      </c>
      <c r="C287" s="30">
        <v>21.658985999999999</v>
      </c>
      <c r="D287" s="30">
        <v>23.502303999999999</v>
      </c>
      <c r="E287" s="30">
        <v>29.493088</v>
      </c>
      <c r="F287" s="30">
        <v>17.511520999999998</v>
      </c>
      <c r="G287" s="30">
        <v>6.9124420000000004</v>
      </c>
      <c r="H287" s="30">
        <v>0.92165900000000001</v>
      </c>
      <c r="I287" s="30">
        <v>45.161290000000001</v>
      </c>
      <c r="J287" s="30">
        <v>24.423963000000001</v>
      </c>
    </row>
    <row r="288" spans="1:10" ht="11.15" customHeight="1" x14ac:dyDescent="0.2">
      <c r="A288" s="19" t="s">
        <v>1272</v>
      </c>
      <c r="B288" s="20">
        <v>234</v>
      </c>
      <c r="C288" s="20">
        <v>43</v>
      </c>
      <c r="D288" s="20">
        <v>56</v>
      </c>
      <c r="E288" s="20">
        <v>68</v>
      </c>
      <c r="F288" s="20">
        <v>44</v>
      </c>
      <c r="G288" s="20">
        <v>14</v>
      </c>
      <c r="H288" s="20">
        <v>9</v>
      </c>
      <c r="I288" s="20">
        <v>99</v>
      </c>
      <c r="J288" s="20">
        <v>58</v>
      </c>
    </row>
    <row r="289" spans="1:10" ht="11.15" customHeight="1" x14ac:dyDescent="0.2">
      <c r="A289" s="31"/>
      <c r="B289" s="32">
        <v>100</v>
      </c>
      <c r="C289" s="32">
        <v>18.376068</v>
      </c>
      <c r="D289" s="32">
        <v>23.931623999999999</v>
      </c>
      <c r="E289" s="32">
        <v>29.059829000000001</v>
      </c>
      <c r="F289" s="32">
        <v>18.803419000000002</v>
      </c>
      <c r="G289" s="32">
        <v>5.9829059999999998</v>
      </c>
      <c r="H289" s="32">
        <v>3.8461539999999999</v>
      </c>
      <c r="I289" s="32">
        <v>42.307692000000003</v>
      </c>
      <c r="J289" s="32">
        <v>24.786325000000001</v>
      </c>
    </row>
    <row r="290" spans="1:10" ht="11.15" customHeight="1" x14ac:dyDescent="0.2"/>
  </sheetData>
  <phoneticPr fontId="1"/>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7E35B-72EE-4D51-B87E-6CFDD53E1406}">
  <dimension ref="A1:E294"/>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HYPERLINK("#'目次'!B22","[16]")</f>
        <v>[16]</v>
      </c>
    </row>
    <row r="3" spans="1:5" x14ac:dyDescent="0.2">
      <c r="A3" s="9" t="s">
        <v>126</v>
      </c>
      <c r="B3" s="12" t="s">
        <v>168</v>
      </c>
    </row>
    <row r="4" spans="1:5" x14ac:dyDescent="0.2">
      <c r="A4" s="9" t="s">
        <v>126</v>
      </c>
      <c r="B4" s="12" t="s">
        <v>169</v>
      </c>
    </row>
    <row r="5" spans="1:5" x14ac:dyDescent="0.2">
      <c r="A5" s="9" t="s">
        <v>126</v>
      </c>
      <c r="B5" s="12" t="s">
        <v>170</v>
      </c>
    </row>
    <row r="6" spans="1:5" x14ac:dyDescent="0.2">
      <c r="A6" s="9" t="s">
        <v>126</v>
      </c>
      <c r="B6" s="12" t="s">
        <v>171</v>
      </c>
    </row>
    <row r="7" spans="1:5" x14ac:dyDescent="0.2">
      <c r="A7" s="9" t="s">
        <v>126</v>
      </c>
      <c r="B7" s="12" t="s">
        <v>172</v>
      </c>
    </row>
    <row r="8" spans="1:5" s="15" customFormat="1" ht="25" x14ac:dyDescent="0.2">
      <c r="A8" s="13" t="s">
        <v>126</v>
      </c>
      <c r="B8" s="14" t="s">
        <v>1190</v>
      </c>
      <c r="C8" s="14" t="s">
        <v>1280</v>
      </c>
      <c r="D8" s="14" t="s">
        <v>1281</v>
      </c>
      <c r="E8" s="14" t="s">
        <v>1195</v>
      </c>
    </row>
    <row r="9" spans="1:5" x14ac:dyDescent="0.2">
      <c r="A9" s="16" t="s">
        <v>1198</v>
      </c>
      <c r="B9" s="17">
        <v>2188</v>
      </c>
      <c r="C9" s="17">
        <v>239</v>
      </c>
      <c r="D9" s="17">
        <v>1898</v>
      </c>
      <c r="E9" s="17">
        <v>51</v>
      </c>
    </row>
    <row r="10" spans="1:5" x14ac:dyDescent="0.2">
      <c r="A10" s="21" t="s">
        <v>126</v>
      </c>
      <c r="B10" s="30">
        <v>100</v>
      </c>
      <c r="C10" s="30">
        <v>10.923218</v>
      </c>
      <c r="D10" s="30">
        <v>86.745886999999996</v>
      </c>
      <c r="E10" s="30">
        <v>2.3308960000000001</v>
      </c>
    </row>
    <row r="11" spans="1:5" x14ac:dyDescent="0.2">
      <c r="A11" s="18" t="s">
        <v>1199</v>
      </c>
      <c r="B11" s="18"/>
      <c r="C11" s="18"/>
      <c r="D11" s="18"/>
      <c r="E11" s="18"/>
    </row>
    <row r="12" spans="1:5" x14ac:dyDescent="0.2">
      <c r="A12" s="19" t="s">
        <v>1200</v>
      </c>
      <c r="B12" s="20">
        <v>1092</v>
      </c>
      <c r="C12" s="20">
        <v>121</v>
      </c>
      <c r="D12" s="20">
        <v>940</v>
      </c>
      <c r="E12" s="20">
        <v>31</v>
      </c>
    </row>
    <row r="13" spans="1:5" x14ac:dyDescent="0.2">
      <c r="A13" s="21" t="s">
        <v>126</v>
      </c>
      <c r="B13" s="30">
        <v>100</v>
      </c>
      <c r="C13" s="30">
        <v>11.080586</v>
      </c>
      <c r="D13" s="30">
        <v>86.080585999999997</v>
      </c>
      <c r="E13" s="30">
        <v>2.8388279999999999</v>
      </c>
    </row>
    <row r="14" spans="1:5" x14ac:dyDescent="0.2">
      <c r="A14" s="19" t="s">
        <v>1201</v>
      </c>
      <c r="B14" s="20">
        <v>1095</v>
      </c>
      <c r="C14" s="20">
        <v>118</v>
      </c>
      <c r="D14" s="20">
        <v>957</v>
      </c>
      <c r="E14" s="20">
        <v>20</v>
      </c>
    </row>
    <row r="15" spans="1:5" x14ac:dyDescent="0.2">
      <c r="A15" s="21" t="s">
        <v>126</v>
      </c>
      <c r="B15" s="30">
        <v>100</v>
      </c>
      <c r="C15" s="30">
        <v>10.776256</v>
      </c>
      <c r="D15" s="30">
        <v>87.397260000000003</v>
      </c>
      <c r="E15" s="30">
        <v>1.826484</v>
      </c>
    </row>
    <row r="16" spans="1:5" x14ac:dyDescent="0.2">
      <c r="A16" s="19" t="s">
        <v>1202</v>
      </c>
      <c r="B16" s="20">
        <v>1</v>
      </c>
      <c r="C16" s="20">
        <v>0</v>
      </c>
      <c r="D16" s="20">
        <v>1</v>
      </c>
      <c r="E16" s="20">
        <v>0</v>
      </c>
    </row>
    <row r="17" spans="1:5" x14ac:dyDescent="0.2">
      <c r="A17" s="21" t="s">
        <v>126</v>
      </c>
      <c r="B17" s="30">
        <v>100</v>
      </c>
      <c r="C17" s="30">
        <v>0</v>
      </c>
      <c r="D17" s="30">
        <v>100</v>
      </c>
      <c r="E17" s="30">
        <v>0</v>
      </c>
    </row>
    <row r="18" spans="1:5" x14ac:dyDescent="0.2">
      <c r="A18" s="18" t="s">
        <v>1203</v>
      </c>
      <c r="B18" s="18"/>
      <c r="C18" s="18"/>
      <c r="D18" s="18"/>
      <c r="E18" s="18"/>
    </row>
    <row r="19" spans="1:5" x14ac:dyDescent="0.2">
      <c r="A19" s="19" t="s">
        <v>1204</v>
      </c>
      <c r="B19" s="20">
        <v>387</v>
      </c>
      <c r="C19" s="20">
        <v>28</v>
      </c>
      <c r="D19" s="20">
        <v>354</v>
      </c>
      <c r="E19" s="20">
        <v>5</v>
      </c>
    </row>
    <row r="20" spans="1:5" x14ac:dyDescent="0.2">
      <c r="A20" s="21" t="s">
        <v>126</v>
      </c>
      <c r="B20" s="30">
        <v>100</v>
      </c>
      <c r="C20" s="30">
        <v>7.2351419999999997</v>
      </c>
      <c r="D20" s="30">
        <v>91.472868000000005</v>
      </c>
      <c r="E20" s="30">
        <v>1.29199</v>
      </c>
    </row>
    <row r="21" spans="1:5" x14ac:dyDescent="0.2">
      <c r="A21" s="19" t="s">
        <v>1205</v>
      </c>
      <c r="B21" s="20">
        <v>432</v>
      </c>
      <c r="C21" s="20">
        <v>30</v>
      </c>
      <c r="D21" s="20">
        <v>396</v>
      </c>
      <c r="E21" s="20">
        <v>6</v>
      </c>
    </row>
    <row r="22" spans="1:5" x14ac:dyDescent="0.2">
      <c r="A22" s="21" t="s">
        <v>126</v>
      </c>
      <c r="B22" s="30">
        <v>100</v>
      </c>
      <c r="C22" s="30">
        <v>6.9444439999999998</v>
      </c>
      <c r="D22" s="30">
        <v>91.666667000000004</v>
      </c>
      <c r="E22" s="30">
        <v>1.388889</v>
      </c>
    </row>
    <row r="23" spans="1:5" x14ac:dyDescent="0.2">
      <c r="A23" s="19" t="s">
        <v>1206</v>
      </c>
      <c r="B23" s="20">
        <v>449</v>
      </c>
      <c r="C23" s="20">
        <v>30</v>
      </c>
      <c r="D23" s="20">
        <v>407</v>
      </c>
      <c r="E23" s="20">
        <v>12</v>
      </c>
    </row>
    <row r="24" spans="1:5" x14ac:dyDescent="0.2">
      <c r="A24" s="21" t="s">
        <v>126</v>
      </c>
      <c r="B24" s="30">
        <v>100</v>
      </c>
      <c r="C24" s="30">
        <v>6.681514</v>
      </c>
      <c r="D24" s="30">
        <v>90.645880000000005</v>
      </c>
      <c r="E24" s="30">
        <v>2.672606</v>
      </c>
    </row>
    <row r="25" spans="1:5" x14ac:dyDescent="0.2">
      <c r="A25" s="19" t="s">
        <v>1207</v>
      </c>
      <c r="B25" s="20">
        <v>427</v>
      </c>
      <c r="C25" s="20">
        <v>39</v>
      </c>
      <c r="D25" s="20">
        <v>375</v>
      </c>
      <c r="E25" s="20">
        <v>13</v>
      </c>
    </row>
    <row r="26" spans="1:5" x14ac:dyDescent="0.2">
      <c r="A26" s="21" t="s">
        <v>126</v>
      </c>
      <c r="B26" s="30">
        <v>100</v>
      </c>
      <c r="C26" s="30">
        <v>9.1334890000000009</v>
      </c>
      <c r="D26" s="30">
        <v>87.822013999999996</v>
      </c>
      <c r="E26" s="30">
        <v>3.0444960000000001</v>
      </c>
    </row>
    <row r="27" spans="1:5" x14ac:dyDescent="0.2">
      <c r="A27" s="19" t="s">
        <v>1208</v>
      </c>
      <c r="B27" s="20">
        <v>274</v>
      </c>
      <c r="C27" s="20">
        <v>39</v>
      </c>
      <c r="D27" s="20">
        <v>228</v>
      </c>
      <c r="E27" s="20">
        <v>7</v>
      </c>
    </row>
    <row r="28" spans="1:5" x14ac:dyDescent="0.2">
      <c r="A28" s="21" t="s">
        <v>126</v>
      </c>
      <c r="B28" s="30">
        <v>100</v>
      </c>
      <c r="C28" s="30">
        <v>14.233577</v>
      </c>
      <c r="D28" s="30">
        <v>83.211679000000004</v>
      </c>
      <c r="E28" s="30">
        <v>2.554745</v>
      </c>
    </row>
    <row r="29" spans="1:5" x14ac:dyDescent="0.2">
      <c r="A29" s="19" t="s">
        <v>1209</v>
      </c>
      <c r="B29" s="20">
        <v>137</v>
      </c>
      <c r="C29" s="20">
        <v>38</v>
      </c>
      <c r="D29" s="20">
        <v>95</v>
      </c>
      <c r="E29" s="20">
        <v>4</v>
      </c>
    </row>
    <row r="30" spans="1:5" x14ac:dyDescent="0.2">
      <c r="A30" s="21" t="s">
        <v>126</v>
      </c>
      <c r="B30" s="30">
        <v>100</v>
      </c>
      <c r="C30" s="30">
        <v>27.737226</v>
      </c>
      <c r="D30" s="30">
        <v>69.343065999999993</v>
      </c>
      <c r="E30" s="30">
        <v>2.919708</v>
      </c>
    </row>
    <row r="31" spans="1:5" x14ac:dyDescent="0.2">
      <c r="A31" s="19" t="s">
        <v>1210</v>
      </c>
      <c r="B31" s="20">
        <v>71</v>
      </c>
      <c r="C31" s="20">
        <v>31</v>
      </c>
      <c r="D31" s="20">
        <v>36</v>
      </c>
      <c r="E31" s="20">
        <v>4</v>
      </c>
    </row>
    <row r="32" spans="1:5" x14ac:dyDescent="0.2">
      <c r="A32" s="21" t="s">
        <v>126</v>
      </c>
      <c r="B32" s="30">
        <v>100</v>
      </c>
      <c r="C32" s="30">
        <v>43.661971999999999</v>
      </c>
      <c r="D32" s="30">
        <v>50.704225000000001</v>
      </c>
      <c r="E32" s="30">
        <v>5.6338030000000003</v>
      </c>
    </row>
    <row r="33" spans="1:5" x14ac:dyDescent="0.2">
      <c r="A33" s="19" t="s">
        <v>1211</v>
      </c>
      <c r="B33" s="20">
        <v>11</v>
      </c>
      <c r="C33" s="20">
        <v>4</v>
      </c>
      <c r="D33" s="20">
        <v>7</v>
      </c>
      <c r="E33" s="20">
        <v>0</v>
      </c>
    </row>
    <row r="34" spans="1:5" x14ac:dyDescent="0.2">
      <c r="A34" s="21" t="s">
        <v>126</v>
      </c>
      <c r="B34" s="30">
        <v>100</v>
      </c>
      <c r="C34" s="30">
        <v>36.363636</v>
      </c>
      <c r="D34" s="30">
        <v>63.636364</v>
      </c>
      <c r="E34" s="30">
        <v>0</v>
      </c>
    </row>
    <row r="35" spans="1:5" x14ac:dyDescent="0.2">
      <c r="A35" s="19" t="s">
        <v>1212</v>
      </c>
      <c r="B35" s="20">
        <v>881</v>
      </c>
      <c r="C35" s="20">
        <v>60</v>
      </c>
      <c r="D35" s="20">
        <v>803</v>
      </c>
      <c r="E35" s="20">
        <v>18</v>
      </c>
    </row>
    <row r="36" spans="1:5" x14ac:dyDescent="0.2">
      <c r="A36" s="21" t="s">
        <v>126</v>
      </c>
      <c r="B36" s="30">
        <v>100</v>
      </c>
      <c r="C36" s="30">
        <v>6.8104430000000002</v>
      </c>
      <c r="D36" s="30">
        <v>91.146424999999994</v>
      </c>
      <c r="E36" s="30">
        <v>2.0431330000000001</v>
      </c>
    </row>
    <row r="37" spans="1:5" x14ac:dyDescent="0.2">
      <c r="A37" s="19" t="s">
        <v>1213</v>
      </c>
      <c r="B37" s="20">
        <v>701</v>
      </c>
      <c r="C37" s="20">
        <v>78</v>
      </c>
      <c r="D37" s="20">
        <v>603</v>
      </c>
      <c r="E37" s="20">
        <v>20</v>
      </c>
    </row>
    <row r="38" spans="1:5" x14ac:dyDescent="0.2">
      <c r="A38" s="21" t="s">
        <v>126</v>
      </c>
      <c r="B38" s="30">
        <v>100</v>
      </c>
      <c r="C38" s="30">
        <v>11.126961</v>
      </c>
      <c r="D38" s="30">
        <v>86.019970999999998</v>
      </c>
      <c r="E38" s="30">
        <v>2.8530669999999998</v>
      </c>
    </row>
    <row r="39" spans="1:5" x14ac:dyDescent="0.2">
      <c r="A39" s="19" t="s">
        <v>1214</v>
      </c>
      <c r="B39" s="20">
        <v>1801</v>
      </c>
      <c r="C39" s="20">
        <v>211</v>
      </c>
      <c r="D39" s="20">
        <v>1544</v>
      </c>
      <c r="E39" s="20">
        <v>46</v>
      </c>
    </row>
    <row r="40" spans="1:5" x14ac:dyDescent="0.2">
      <c r="A40" s="21" t="s">
        <v>126</v>
      </c>
      <c r="B40" s="30">
        <v>100</v>
      </c>
      <c r="C40" s="30">
        <v>11.715712999999999</v>
      </c>
      <c r="D40" s="30">
        <v>85.730149999999995</v>
      </c>
      <c r="E40" s="30">
        <v>2.5541369999999999</v>
      </c>
    </row>
    <row r="41" spans="1:5" x14ac:dyDescent="0.2">
      <c r="A41" s="19" t="s">
        <v>1215</v>
      </c>
      <c r="B41" s="20">
        <v>920</v>
      </c>
      <c r="C41" s="20">
        <v>151</v>
      </c>
      <c r="D41" s="20">
        <v>741</v>
      </c>
      <c r="E41" s="20">
        <v>28</v>
      </c>
    </row>
    <row r="42" spans="1:5" x14ac:dyDescent="0.2">
      <c r="A42" s="21" t="s">
        <v>126</v>
      </c>
      <c r="B42" s="30">
        <v>100</v>
      </c>
      <c r="C42" s="30">
        <v>16.413042999999998</v>
      </c>
      <c r="D42" s="30">
        <v>80.543477999999993</v>
      </c>
      <c r="E42" s="30">
        <v>3.0434779999999999</v>
      </c>
    </row>
    <row r="43" spans="1:5" x14ac:dyDescent="0.2">
      <c r="A43" s="19" t="s">
        <v>1216</v>
      </c>
      <c r="B43" s="20">
        <v>219</v>
      </c>
      <c r="C43" s="20">
        <v>73</v>
      </c>
      <c r="D43" s="20">
        <v>138</v>
      </c>
      <c r="E43" s="20">
        <v>8</v>
      </c>
    </row>
    <row r="44" spans="1:5" x14ac:dyDescent="0.2">
      <c r="A44" s="21" t="s">
        <v>126</v>
      </c>
      <c r="B44" s="30">
        <v>100</v>
      </c>
      <c r="C44" s="30">
        <v>33.333333000000003</v>
      </c>
      <c r="D44" s="30">
        <v>63.013699000000003</v>
      </c>
      <c r="E44" s="30">
        <v>3.652968</v>
      </c>
    </row>
    <row r="45" spans="1:5" x14ac:dyDescent="0.2">
      <c r="A45" s="18" t="s">
        <v>1217</v>
      </c>
      <c r="B45" s="17">
        <v>208</v>
      </c>
      <c r="C45" s="17">
        <v>23</v>
      </c>
      <c r="D45" s="17">
        <v>181</v>
      </c>
      <c r="E45" s="17">
        <v>4</v>
      </c>
    </row>
    <row r="46" spans="1:5" x14ac:dyDescent="0.2">
      <c r="A46" s="21" t="s">
        <v>126</v>
      </c>
      <c r="B46" s="30">
        <v>100</v>
      </c>
      <c r="C46" s="30">
        <v>11.057691999999999</v>
      </c>
      <c r="D46" s="30">
        <v>87.019231000000005</v>
      </c>
      <c r="E46" s="30">
        <v>1.9230769999999999</v>
      </c>
    </row>
    <row r="47" spans="1:5" x14ac:dyDescent="0.2">
      <c r="A47" s="19" t="s">
        <v>1205</v>
      </c>
      <c r="B47" s="20">
        <v>220</v>
      </c>
      <c r="C47" s="20">
        <v>19</v>
      </c>
      <c r="D47" s="20">
        <v>196</v>
      </c>
      <c r="E47" s="20">
        <v>5</v>
      </c>
    </row>
    <row r="48" spans="1:5" x14ac:dyDescent="0.2">
      <c r="A48" s="21" t="s">
        <v>126</v>
      </c>
      <c r="B48" s="30">
        <v>100</v>
      </c>
      <c r="C48" s="30">
        <v>8.6363640000000004</v>
      </c>
      <c r="D48" s="30">
        <v>89.090908999999996</v>
      </c>
      <c r="E48" s="30">
        <v>2.2727270000000002</v>
      </c>
    </row>
    <row r="49" spans="1:5" x14ac:dyDescent="0.2">
      <c r="A49" s="19" t="s">
        <v>1206</v>
      </c>
      <c r="B49" s="20">
        <v>226</v>
      </c>
      <c r="C49" s="20">
        <v>16</v>
      </c>
      <c r="D49" s="20">
        <v>201</v>
      </c>
      <c r="E49" s="20">
        <v>9</v>
      </c>
    </row>
    <row r="50" spans="1:5" x14ac:dyDescent="0.2">
      <c r="A50" s="21" t="s">
        <v>126</v>
      </c>
      <c r="B50" s="30">
        <v>100</v>
      </c>
      <c r="C50" s="30">
        <v>7.0796460000000003</v>
      </c>
      <c r="D50" s="30">
        <v>88.938052999999996</v>
      </c>
      <c r="E50" s="30">
        <v>3.9823010000000001</v>
      </c>
    </row>
    <row r="51" spans="1:5" x14ac:dyDescent="0.2">
      <c r="A51" s="19" t="s">
        <v>1207</v>
      </c>
      <c r="B51" s="20">
        <v>211</v>
      </c>
      <c r="C51" s="20">
        <v>23</v>
      </c>
      <c r="D51" s="20">
        <v>181</v>
      </c>
      <c r="E51" s="20">
        <v>7</v>
      </c>
    </row>
    <row r="52" spans="1:5" x14ac:dyDescent="0.2">
      <c r="A52" s="21" t="s">
        <v>126</v>
      </c>
      <c r="B52" s="30">
        <v>100</v>
      </c>
      <c r="C52" s="30">
        <v>10.900474000000001</v>
      </c>
      <c r="D52" s="30">
        <v>85.781991000000005</v>
      </c>
      <c r="E52" s="30">
        <v>3.317536</v>
      </c>
    </row>
    <row r="53" spans="1:5" x14ac:dyDescent="0.2">
      <c r="A53" s="19" t="s">
        <v>1208</v>
      </c>
      <c r="B53" s="20">
        <v>134</v>
      </c>
      <c r="C53" s="20">
        <v>18</v>
      </c>
      <c r="D53" s="20">
        <v>113</v>
      </c>
      <c r="E53" s="20">
        <v>3</v>
      </c>
    </row>
    <row r="54" spans="1:5" x14ac:dyDescent="0.2">
      <c r="A54" s="21" t="s">
        <v>126</v>
      </c>
      <c r="B54" s="30">
        <v>100</v>
      </c>
      <c r="C54" s="30">
        <v>13.432836</v>
      </c>
      <c r="D54" s="30">
        <v>84.328357999999994</v>
      </c>
      <c r="E54" s="30">
        <v>2.2388059999999999</v>
      </c>
    </row>
    <row r="55" spans="1:5" x14ac:dyDescent="0.2">
      <c r="A55" s="19" t="s">
        <v>1209</v>
      </c>
      <c r="B55" s="20">
        <v>65</v>
      </c>
      <c r="C55" s="20">
        <v>15</v>
      </c>
      <c r="D55" s="20">
        <v>49</v>
      </c>
      <c r="E55" s="20">
        <v>1</v>
      </c>
    </row>
    <row r="56" spans="1:5" x14ac:dyDescent="0.2">
      <c r="A56" s="21" t="s">
        <v>126</v>
      </c>
      <c r="B56" s="30">
        <v>100</v>
      </c>
      <c r="C56" s="30">
        <v>23.076923000000001</v>
      </c>
      <c r="D56" s="30">
        <v>75.384614999999997</v>
      </c>
      <c r="E56" s="30">
        <v>1.538462</v>
      </c>
    </row>
    <row r="57" spans="1:5" x14ac:dyDescent="0.2">
      <c r="A57" s="19" t="s">
        <v>1210</v>
      </c>
      <c r="B57" s="20">
        <v>25</v>
      </c>
      <c r="C57" s="20">
        <v>6</v>
      </c>
      <c r="D57" s="20">
        <v>17</v>
      </c>
      <c r="E57" s="20">
        <v>2</v>
      </c>
    </row>
    <row r="58" spans="1:5" x14ac:dyDescent="0.2">
      <c r="A58" s="21" t="s">
        <v>126</v>
      </c>
      <c r="B58" s="30">
        <v>100</v>
      </c>
      <c r="C58" s="30">
        <v>24</v>
      </c>
      <c r="D58" s="30">
        <v>68</v>
      </c>
      <c r="E58" s="30">
        <v>8</v>
      </c>
    </row>
    <row r="59" spans="1:5" x14ac:dyDescent="0.2">
      <c r="A59" s="19" t="s">
        <v>1211</v>
      </c>
      <c r="B59" s="20">
        <v>3</v>
      </c>
      <c r="C59" s="20">
        <v>1</v>
      </c>
      <c r="D59" s="20">
        <v>2</v>
      </c>
      <c r="E59" s="20">
        <v>0</v>
      </c>
    </row>
    <row r="60" spans="1:5" x14ac:dyDescent="0.2">
      <c r="A60" s="21" t="s">
        <v>126</v>
      </c>
      <c r="B60" s="30">
        <v>100</v>
      </c>
      <c r="C60" s="30">
        <v>33.333333000000003</v>
      </c>
      <c r="D60" s="30">
        <v>66.666667000000004</v>
      </c>
      <c r="E60" s="30">
        <v>0</v>
      </c>
    </row>
    <row r="61" spans="1:5" x14ac:dyDescent="0.2">
      <c r="A61" s="19" t="s">
        <v>1212</v>
      </c>
      <c r="B61" s="20">
        <v>446</v>
      </c>
      <c r="C61" s="20">
        <v>35</v>
      </c>
      <c r="D61" s="20">
        <v>397</v>
      </c>
      <c r="E61" s="20">
        <v>14</v>
      </c>
    </row>
    <row r="62" spans="1:5" x14ac:dyDescent="0.2">
      <c r="A62" s="21" t="s">
        <v>126</v>
      </c>
      <c r="B62" s="30">
        <v>100</v>
      </c>
      <c r="C62" s="30">
        <v>7.8475339999999996</v>
      </c>
      <c r="D62" s="30">
        <v>89.013452999999998</v>
      </c>
      <c r="E62" s="30">
        <v>3.1390129999999998</v>
      </c>
    </row>
    <row r="63" spans="1:5" x14ac:dyDescent="0.2">
      <c r="A63" s="19" t="s">
        <v>1213</v>
      </c>
      <c r="B63" s="20">
        <v>345</v>
      </c>
      <c r="C63" s="20">
        <v>41</v>
      </c>
      <c r="D63" s="20">
        <v>294</v>
      </c>
      <c r="E63" s="20">
        <v>10</v>
      </c>
    </row>
    <row r="64" spans="1:5" x14ac:dyDescent="0.2">
      <c r="A64" s="21" t="s">
        <v>126</v>
      </c>
      <c r="B64" s="30">
        <v>100</v>
      </c>
      <c r="C64" s="30">
        <v>11.884058</v>
      </c>
      <c r="D64" s="30">
        <v>85.217391000000006</v>
      </c>
      <c r="E64" s="30">
        <v>2.8985509999999999</v>
      </c>
    </row>
    <row r="65" spans="1:5" x14ac:dyDescent="0.2">
      <c r="A65" s="19" t="s">
        <v>1214</v>
      </c>
      <c r="B65" s="20">
        <v>884</v>
      </c>
      <c r="C65" s="20">
        <v>98</v>
      </c>
      <c r="D65" s="20">
        <v>759</v>
      </c>
      <c r="E65" s="20">
        <v>27</v>
      </c>
    </row>
    <row r="66" spans="1:5" x14ac:dyDescent="0.2">
      <c r="A66" s="21" t="s">
        <v>126</v>
      </c>
      <c r="B66" s="30">
        <v>100</v>
      </c>
      <c r="C66" s="30">
        <v>11.085972999999999</v>
      </c>
      <c r="D66" s="30">
        <v>85.859729000000002</v>
      </c>
      <c r="E66" s="30">
        <v>3.0542989999999999</v>
      </c>
    </row>
    <row r="67" spans="1:5" x14ac:dyDescent="0.2">
      <c r="A67" s="19" t="s">
        <v>1215</v>
      </c>
      <c r="B67" s="20">
        <v>438</v>
      </c>
      <c r="C67" s="20">
        <v>63</v>
      </c>
      <c r="D67" s="20">
        <v>362</v>
      </c>
      <c r="E67" s="20">
        <v>13</v>
      </c>
    </row>
    <row r="68" spans="1:5" x14ac:dyDescent="0.2">
      <c r="A68" s="21" t="s">
        <v>126</v>
      </c>
      <c r="B68" s="30">
        <v>100</v>
      </c>
      <c r="C68" s="30">
        <v>14.383562</v>
      </c>
      <c r="D68" s="30">
        <v>82.648402000000004</v>
      </c>
      <c r="E68" s="30">
        <v>2.9680369999999998</v>
      </c>
    </row>
    <row r="69" spans="1:5" x14ac:dyDescent="0.2">
      <c r="A69" s="19" t="s">
        <v>1216</v>
      </c>
      <c r="B69" s="20">
        <v>93</v>
      </c>
      <c r="C69" s="20">
        <v>22</v>
      </c>
      <c r="D69" s="20">
        <v>68</v>
      </c>
      <c r="E69" s="20">
        <v>3</v>
      </c>
    </row>
    <row r="70" spans="1:5" x14ac:dyDescent="0.2">
      <c r="A70" s="21" t="s">
        <v>126</v>
      </c>
      <c r="B70" s="30">
        <v>100</v>
      </c>
      <c r="C70" s="30">
        <v>23.655913999999999</v>
      </c>
      <c r="D70" s="30">
        <v>73.118279999999999</v>
      </c>
      <c r="E70" s="30">
        <v>3.225806</v>
      </c>
    </row>
    <row r="71" spans="1:5" x14ac:dyDescent="0.2">
      <c r="A71" s="18" t="s">
        <v>1218</v>
      </c>
      <c r="B71" s="17">
        <v>178</v>
      </c>
      <c r="C71" s="17">
        <v>5</v>
      </c>
      <c r="D71" s="17">
        <v>172</v>
      </c>
      <c r="E71" s="17">
        <v>1</v>
      </c>
    </row>
    <row r="72" spans="1:5" x14ac:dyDescent="0.2">
      <c r="A72" s="21" t="s">
        <v>126</v>
      </c>
      <c r="B72" s="30">
        <v>100</v>
      </c>
      <c r="C72" s="30">
        <v>2.808989</v>
      </c>
      <c r="D72" s="30">
        <v>96.629212999999993</v>
      </c>
      <c r="E72" s="30">
        <v>0.56179800000000002</v>
      </c>
    </row>
    <row r="73" spans="1:5" x14ac:dyDescent="0.2">
      <c r="A73" s="19" t="s">
        <v>1205</v>
      </c>
      <c r="B73" s="20">
        <v>212</v>
      </c>
      <c r="C73" s="20">
        <v>11</v>
      </c>
      <c r="D73" s="20">
        <v>200</v>
      </c>
      <c r="E73" s="20">
        <v>1</v>
      </c>
    </row>
    <row r="74" spans="1:5" x14ac:dyDescent="0.2">
      <c r="A74" s="21" t="s">
        <v>126</v>
      </c>
      <c r="B74" s="30">
        <v>100</v>
      </c>
      <c r="C74" s="30">
        <v>5.1886789999999996</v>
      </c>
      <c r="D74" s="30">
        <v>94.339623000000003</v>
      </c>
      <c r="E74" s="30">
        <v>0.47169800000000001</v>
      </c>
    </row>
    <row r="75" spans="1:5" x14ac:dyDescent="0.2">
      <c r="A75" s="19" t="s">
        <v>1206</v>
      </c>
      <c r="B75" s="20">
        <v>223</v>
      </c>
      <c r="C75" s="20">
        <v>14</v>
      </c>
      <c r="D75" s="20">
        <v>206</v>
      </c>
      <c r="E75" s="20">
        <v>3</v>
      </c>
    </row>
    <row r="76" spans="1:5" x14ac:dyDescent="0.2">
      <c r="A76" s="21" t="s">
        <v>126</v>
      </c>
      <c r="B76" s="30">
        <v>100</v>
      </c>
      <c r="C76" s="30">
        <v>6.2780269999999998</v>
      </c>
      <c r="D76" s="30">
        <v>92.376682000000002</v>
      </c>
      <c r="E76" s="30">
        <v>1.345291</v>
      </c>
    </row>
    <row r="77" spans="1:5" x14ac:dyDescent="0.2">
      <c r="A77" s="19" t="s">
        <v>1207</v>
      </c>
      <c r="B77" s="20">
        <v>216</v>
      </c>
      <c r="C77" s="20">
        <v>16</v>
      </c>
      <c r="D77" s="20">
        <v>194</v>
      </c>
      <c r="E77" s="20">
        <v>6</v>
      </c>
    </row>
    <row r="78" spans="1:5" x14ac:dyDescent="0.2">
      <c r="A78" s="21" t="s">
        <v>126</v>
      </c>
      <c r="B78" s="30">
        <v>100</v>
      </c>
      <c r="C78" s="30">
        <v>7.4074070000000001</v>
      </c>
      <c r="D78" s="30">
        <v>89.814814999999996</v>
      </c>
      <c r="E78" s="30">
        <v>2.7777780000000001</v>
      </c>
    </row>
    <row r="79" spans="1:5" x14ac:dyDescent="0.2">
      <c r="A79" s="19" t="s">
        <v>1208</v>
      </c>
      <c r="B79" s="20">
        <v>140</v>
      </c>
      <c r="C79" s="20">
        <v>21</v>
      </c>
      <c r="D79" s="20">
        <v>115</v>
      </c>
      <c r="E79" s="20">
        <v>4</v>
      </c>
    </row>
    <row r="80" spans="1:5" x14ac:dyDescent="0.2">
      <c r="A80" s="21" t="s">
        <v>126</v>
      </c>
      <c r="B80" s="30">
        <v>100</v>
      </c>
      <c r="C80" s="30">
        <v>15</v>
      </c>
      <c r="D80" s="30">
        <v>82.142857000000006</v>
      </c>
      <c r="E80" s="30">
        <v>2.8571430000000002</v>
      </c>
    </row>
    <row r="81" spans="1:5" x14ac:dyDescent="0.2">
      <c r="A81" s="19" t="s">
        <v>1209</v>
      </c>
      <c r="B81" s="20">
        <v>72</v>
      </c>
      <c r="C81" s="20">
        <v>23</v>
      </c>
      <c r="D81" s="20">
        <v>46</v>
      </c>
      <c r="E81" s="20">
        <v>3</v>
      </c>
    </row>
    <row r="82" spans="1:5" x14ac:dyDescent="0.2">
      <c r="A82" s="21" t="s">
        <v>126</v>
      </c>
      <c r="B82" s="30">
        <v>100</v>
      </c>
      <c r="C82" s="30">
        <v>31.944444000000001</v>
      </c>
      <c r="D82" s="30">
        <v>63.888888999999999</v>
      </c>
      <c r="E82" s="30">
        <v>4.1666670000000003</v>
      </c>
    </row>
    <row r="83" spans="1:5" x14ac:dyDescent="0.2">
      <c r="A83" s="19" t="s">
        <v>1210</v>
      </c>
      <c r="B83" s="20">
        <v>46</v>
      </c>
      <c r="C83" s="20">
        <v>25</v>
      </c>
      <c r="D83" s="20">
        <v>19</v>
      </c>
      <c r="E83" s="20">
        <v>2</v>
      </c>
    </row>
    <row r="84" spans="1:5" x14ac:dyDescent="0.2">
      <c r="A84" s="21" t="s">
        <v>126</v>
      </c>
      <c r="B84" s="30">
        <v>100</v>
      </c>
      <c r="C84" s="30">
        <v>54.347825999999998</v>
      </c>
      <c r="D84" s="30">
        <v>41.304347999999997</v>
      </c>
      <c r="E84" s="30">
        <v>4.3478260000000004</v>
      </c>
    </row>
    <row r="85" spans="1:5" x14ac:dyDescent="0.2">
      <c r="A85" s="19" t="s">
        <v>1211</v>
      </c>
      <c r="B85" s="20">
        <v>8</v>
      </c>
      <c r="C85" s="20">
        <v>3</v>
      </c>
      <c r="D85" s="20">
        <v>5</v>
      </c>
      <c r="E85" s="20">
        <v>0</v>
      </c>
    </row>
    <row r="86" spans="1:5" x14ac:dyDescent="0.2">
      <c r="A86" s="21" t="s">
        <v>126</v>
      </c>
      <c r="B86" s="30">
        <v>100</v>
      </c>
      <c r="C86" s="30">
        <v>37.5</v>
      </c>
      <c r="D86" s="30">
        <v>62.5</v>
      </c>
      <c r="E86" s="30">
        <v>0</v>
      </c>
    </row>
    <row r="87" spans="1:5" x14ac:dyDescent="0.2">
      <c r="A87" s="19" t="s">
        <v>1212</v>
      </c>
      <c r="B87" s="20">
        <v>435</v>
      </c>
      <c r="C87" s="20">
        <v>25</v>
      </c>
      <c r="D87" s="20">
        <v>406</v>
      </c>
      <c r="E87" s="20">
        <v>4</v>
      </c>
    </row>
    <row r="88" spans="1:5" x14ac:dyDescent="0.2">
      <c r="A88" s="21" t="s">
        <v>126</v>
      </c>
      <c r="B88" s="30">
        <v>100</v>
      </c>
      <c r="C88" s="30">
        <v>5.7471259999999997</v>
      </c>
      <c r="D88" s="30">
        <v>93.333332999999996</v>
      </c>
      <c r="E88" s="30">
        <v>0.91954000000000002</v>
      </c>
    </row>
    <row r="89" spans="1:5" x14ac:dyDescent="0.2">
      <c r="A89" s="19" t="s">
        <v>1213</v>
      </c>
      <c r="B89" s="20">
        <v>356</v>
      </c>
      <c r="C89" s="20">
        <v>37</v>
      </c>
      <c r="D89" s="20">
        <v>309</v>
      </c>
      <c r="E89" s="20">
        <v>10</v>
      </c>
    </row>
    <row r="90" spans="1:5" x14ac:dyDescent="0.2">
      <c r="A90" s="21" t="s">
        <v>126</v>
      </c>
      <c r="B90" s="30">
        <v>100</v>
      </c>
      <c r="C90" s="30">
        <v>10.393257999999999</v>
      </c>
      <c r="D90" s="30">
        <v>86.797753</v>
      </c>
      <c r="E90" s="30">
        <v>2.808989</v>
      </c>
    </row>
    <row r="91" spans="1:5" x14ac:dyDescent="0.2">
      <c r="A91" s="19" t="s">
        <v>1214</v>
      </c>
      <c r="B91" s="20">
        <v>917</v>
      </c>
      <c r="C91" s="20">
        <v>113</v>
      </c>
      <c r="D91" s="20">
        <v>785</v>
      </c>
      <c r="E91" s="20">
        <v>19</v>
      </c>
    </row>
    <row r="92" spans="1:5" x14ac:dyDescent="0.2">
      <c r="A92" s="21" t="s">
        <v>126</v>
      </c>
      <c r="B92" s="30">
        <v>100</v>
      </c>
      <c r="C92" s="30">
        <v>12.322792</v>
      </c>
      <c r="D92" s="30">
        <v>85.605233999999996</v>
      </c>
      <c r="E92" s="30">
        <v>2.071974</v>
      </c>
    </row>
    <row r="93" spans="1:5" x14ac:dyDescent="0.2">
      <c r="A93" s="19" t="s">
        <v>1215</v>
      </c>
      <c r="B93" s="20">
        <v>482</v>
      </c>
      <c r="C93" s="20">
        <v>88</v>
      </c>
      <c r="D93" s="20">
        <v>379</v>
      </c>
      <c r="E93" s="20">
        <v>15</v>
      </c>
    </row>
    <row r="94" spans="1:5" x14ac:dyDescent="0.2">
      <c r="A94" s="21" t="s">
        <v>126</v>
      </c>
      <c r="B94" s="30">
        <v>100</v>
      </c>
      <c r="C94" s="30">
        <v>18.257261</v>
      </c>
      <c r="D94" s="30">
        <v>78.630705000000006</v>
      </c>
      <c r="E94" s="30">
        <v>3.1120329999999998</v>
      </c>
    </row>
    <row r="95" spans="1:5" x14ac:dyDescent="0.2">
      <c r="A95" s="19" t="s">
        <v>1216</v>
      </c>
      <c r="B95" s="20">
        <v>126</v>
      </c>
      <c r="C95" s="20">
        <v>51</v>
      </c>
      <c r="D95" s="20">
        <v>70</v>
      </c>
      <c r="E95" s="20">
        <v>5</v>
      </c>
    </row>
    <row r="96" spans="1:5" x14ac:dyDescent="0.2">
      <c r="A96" s="21" t="s">
        <v>126</v>
      </c>
      <c r="B96" s="30">
        <v>100</v>
      </c>
      <c r="C96" s="30">
        <v>40.476190000000003</v>
      </c>
      <c r="D96" s="30">
        <v>55.555556000000003</v>
      </c>
      <c r="E96" s="30">
        <v>3.9682539999999999</v>
      </c>
    </row>
    <row r="97" spans="1:5" x14ac:dyDescent="0.2">
      <c r="A97" s="18" t="s">
        <v>1219</v>
      </c>
      <c r="B97" s="18"/>
      <c r="C97" s="18"/>
      <c r="D97" s="18"/>
      <c r="E97" s="18"/>
    </row>
    <row r="98" spans="1:5" x14ac:dyDescent="0.2">
      <c r="A98" s="19" t="s">
        <v>130</v>
      </c>
      <c r="B98" s="20">
        <v>151</v>
      </c>
      <c r="C98" s="20">
        <v>7</v>
      </c>
      <c r="D98" s="20">
        <v>134</v>
      </c>
      <c r="E98" s="20">
        <v>10</v>
      </c>
    </row>
    <row r="99" spans="1:5" x14ac:dyDescent="0.2">
      <c r="A99" s="21" t="s">
        <v>126</v>
      </c>
      <c r="B99" s="30">
        <v>100</v>
      </c>
      <c r="C99" s="30">
        <v>4.6357619999999997</v>
      </c>
      <c r="D99" s="30">
        <v>88.741721999999996</v>
      </c>
      <c r="E99" s="30">
        <v>6.6225170000000002</v>
      </c>
    </row>
    <row r="100" spans="1:5" x14ac:dyDescent="0.2">
      <c r="A100" s="19" t="s">
        <v>131</v>
      </c>
      <c r="B100" s="20">
        <v>1446</v>
      </c>
      <c r="C100" s="20">
        <v>140</v>
      </c>
      <c r="D100" s="20">
        <v>1281</v>
      </c>
      <c r="E100" s="20">
        <v>25</v>
      </c>
    </row>
    <row r="101" spans="1:5" x14ac:dyDescent="0.2">
      <c r="A101" s="21" t="s">
        <v>126</v>
      </c>
      <c r="B101" s="30">
        <v>100</v>
      </c>
      <c r="C101" s="30">
        <v>9.6818810000000006</v>
      </c>
      <c r="D101" s="30">
        <v>88.589212000000003</v>
      </c>
      <c r="E101" s="30">
        <v>1.728907</v>
      </c>
    </row>
    <row r="102" spans="1:5" x14ac:dyDescent="0.2">
      <c r="A102" s="19" t="s">
        <v>392</v>
      </c>
      <c r="B102" s="20">
        <v>150</v>
      </c>
      <c r="C102" s="20">
        <v>10</v>
      </c>
      <c r="D102" s="20">
        <v>135</v>
      </c>
      <c r="E102" s="20">
        <v>5</v>
      </c>
    </row>
    <row r="103" spans="1:5" x14ac:dyDescent="0.2">
      <c r="A103" s="21" t="s">
        <v>126</v>
      </c>
      <c r="B103" s="30">
        <v>100</v>
      </c>
      <c r="C103" s="30">
        <v>6.6666670000000003</v>
      </c>
      <c r="D103" s="30">
        <v>90</v>
      </c>
      <c r="E103" s="30">
        <v>3.3333330000000001</v>
      </c>
    </row>
    <row r="104" spans="1:5" x14ac:dyDescent="0.2">
      <c r="A104" s="19" t="s">
        <v>132</v>
      </c>
      <c r="B104" s="20">
        <v>372</v>
      </c>
      <c r="C104" s="20">
        <v>75</v>
      </c>
      <c r="D104" s="20">
        <v>288</v>
      </c>
      <c r="E104" s="20">
        <v>9</v>
      </c>
    </row>
    <row r="105" spans="1:5" x14ac:dyDescent="0.2">
      <c r="A105" s="21" t="s">
        <v>126</v>
      </c>
      <c r="B105" s="30">
        <v>100</v>
      </c>
      <c r="C105" s="30">
        <v>20.161290000000001</v>
      </c>
      <c r="D105" s="30">
        <v>77.419354999999996</v>
      </c>
      <c r="E105" s="30">
        <v>2.4193549999999999</v>
      </c>
    </row>
    <row r="106" spans="1:5" x14ac:dyDescent="0.2">
      <c r="A106" s="19" t="s">
        <v>1220</v>
      </c>
      <c r="B106" s="20">
        <v>69</v>
      </c>
      <c r="C106" s="20">
        <v>7</v>
      </c>
      <c r="D106" s="20">
        <v>60</v>
      </c>
      <c r="E106" s="20">
        <v>2</v>
      </c>
    </row>
    <row r="107" spans="1:5" x14ac:dyDescent="0.2">
      <c r="A107" s="21" t="s">
        <v>126</v>
      </c>
      <c r="B107" s="30">
        <v>100</v>
      </c>
      <c r="C107" s="30">
        <v>10.144928</v>
      </c>
      <c r="D107" s="30">
        <v>86.956522000000007</v>
      </c>
      <c r="E107" s="30">
        <v>2.8985509999999999</v>
      </c>
    </row>
    <row r="108" spans="1:5" x14ac:dyDescent="0.2">
      <c r="A108" s="18" t="s">
        <v>133</v>
      </c>
      <c r="B108" s="17">
        <v>92</v>
      </c>
      <c r="C108" s="17">
        <v>4</v>
      </c>
      <c r="D108" s="17">
        <v>79</v>
      </c>
      <c r="E108" s="17">
        <v>9</v>
      </c>
    </row>
    <row r="109" spans="1:5" x14ac:dyDescent="0.2">
      <c r="A109" s="21" t="s">
        <v>126</v>
      </c>
      <c r="B109" s="30">
        <v>100</v>
      </c>
      <c r="C109" s="30">
        <v>4.3478260000000004</v>
      </c>
      <c r="D109" s="30">
        <v>85.869564999999994</v>
      </c>
      <c r="E109" s="30">
        <v>9.7826090000000008</v>
      </c>
    </row>
    <row r="110" spans="1:5" x14ac:dyDescent="0.2">
      <c r="A110" s="19" t="s">
        <v>134</v>
      </c>
      <c r="B110" s="20">
        <v>813</v>
      </c>
      <c r="C110" s="20">
        <v>96</v>
      </c>
      <c r="D110" s="20">
        <v>699</v>
      </c>
      <c r="E110" s="20">
        <v>18</v>
      </c>
    </row>
    <row r="111" spans="1:5" x14ac:dyDescent="0.2">
      <c r="A111" s="21" t="s">
        <v>126</v>
      </c>
      <c r="B111" s="30">
        <v>100</v>
      </c>
      <c r="C111" s="30">
        <v>11.808118</v>
      </c>
      <c r="D111" s="30">
        <v>85.977860000000007</v>
      </c>
      <c r="E111" s="30">
        <v>2.2140219999999999</v>
      </c>
    </row>
    <row r="112" spans="1:5" x14ac:dyDescent="0.2">
      <c r="A112" s="19" t="s">
        <v>393</v>
      </c>
      <c r="B112" s="20">
        <v>65</v>
      </c>
      <c r="C112" s="20">
        <v>5</v>
      </c>
      <c r="D112" s="20">
        <v>59</v>
      </c>
      <c r="E112" s="20">
        <v>1</v>
      </c>
    </row>
    <row r="113" spans="1:5" x14ac:dyDescent="0.2">
      <c r="A113" s="21" t="s">
        <v>126</v>
      </c>
      <c r="B113" s="30">
        <v>100</v>
      </c>
      <c r="C113" s="30">
        <v>7.6923079999999997</v>
      </c>
      <c r="D113" s="30">
        <v>90.769231000000005</v>
      </c>
      <c r="E113" s="30">
        <v>1.538462</v>
      </c>
    </row>
    <row r="114" spans="1:5" x14ac:dyDescent="0.2">
      <c r="A114" s="19" t="s">
        <v>135</v>
      </c>
      <c r="B114" s="20">
        <v>83</v>
      </c>
      <c r="C114" s="20">
        <v>13</v>
      </c>
      <c r="D114" s="20">
        <v>67</v>
      </c>
      <c r="E114" s="20">
        <v>3</v>
      </c>
    </row>
    <row r="115" spans="1:5" x14ac:dyDescent="0.2">
      <c r="A115" s="21" t="s">
        <v>126</v>
      </c>
      <c r="B115" s="30">
        <v>100</v>
      </c>
      <c r="C115" s="30">
        <v>15.662651</v>
      </c>
      <c r="D115" s="30">
        <v>80.722892000000002</v>
      </c>
      <c r="E115" s="30">
        <v>3.6144579999999999</v>
      </c>
    </row>
    <row r="116" spans="1:5" x14ac:dyDescent="0.2">
      <c r="A116" s="19" t="s">
        <v>1221</v>
      </c>
      <c r="B116" s="20">
        <v>39</v>
      </c>
      <c r="C116" s="20">
        <v>3</v>
      </c>
      <c r="D116" s="20">
        <v>36</v>
      </c>
      <c r="E116" s="20">
        <v>0</v>
      </c>
    </row>
    <row r="117" spans="1:5" x14ac:dyDescent="0.2">
      <c r="A117" s="21" t="s">
        <v>126</v>
      </c>
      <c r="B117" s="30">
        <v>100</v>
      </c>
      <c r="C117" s="30">
        <v>7.6923079999999997</v>
      </c>
      <c r="D117" s="30">
        <v>92.307692000000003</v>
      </c>
      <c r="E117" s="30">
        <v>0</v>
      </c>
    </row>
    <row r="118" spans="1:5" x14ac:dyDescent="0.2">
      <c r="A118" s="18" t="s">
        <v>136</v>
      </c>
      <c r="B118" s="17">
        <v>59</v>
      </c>
      <c r="C118" s="17">
        <v>3</v>
      </c>
      <c r="D118" s="17">
        <v>55</v>
      </c>
      <c r="E118" s="17">
        <v>1</v>
      </c>
    </row>
    <row r="119" spans="1:5" x14ac:dyDescent="0.2">
      <c r="A119" s="21" t="s">
        <v>126</v>
      </c>
      <c r="B119" s="30">
        <v>100</v>
      </c>
      <c r="C119" s="30">
        <v>5.084746</v>
      </c>
      <c r="D119" s="30">
        <v>93.220338999999996</v>
      </c>
      <c r="E119" s="30">
        <v>1.6949149999999999</v>
      </c>
    </row>
    <row r="120" spans="1:5" x14ac:dyDescent="0.2">
      <c r="A120" s="19" t="s">
        <v>134</v>
      </c>
      <c r="B120" s="20">
        <v>632</v>
      </c>
      <c r="C120" s="20">
        <v>44</v>
      </c>
      <c r="D120" s="20">
        <v>581</v>
      </c>
      <c r="E120" s="20">
        <v>7</v>
      </c>
    </row>
    <row r="121" spans="1:5" x14ac:dyDescent="0.2">
      <c r="A121" s="21" t="s">
        <v>126</v>
      </c>
      <c r="B121" s="30">
        <v>100</v>
      </c>
      <c r="C121" s="30">
        <v>6.9620249999999997</v>
      </c>
      <c r="D121" s="30">
        <v>91.93038</v>
      </c>
      <c r="E121" s="30">
        <v>1.1075950000000001</v>
      </c>
    </row>
    <row r="122" spans="1:5" x14ac:dyDescent="0.2">
      <c r="A122" s="19" t="s">
        <v>393</v>
      </c>
      <c r="B122" s="20">
        <v>85</v>
      </c>
      <c r="C122" s="20">
        <v>5</v>
      </c>
      <c r="D122" s="20">
        <v>76</v>
      </c>
      <c r="E122" s="20">
        <v>4</v>
      </c>
    </row>
    <row r="123" spans="1:5" x14ac:dyDescent="0.2">
      <c r="A123" s="21" t="s">
        <v>126</v>
      </c>
      <c r="B123" s="30">
        <v>100</v>
      </c>
      <c r="C123" s="30">
        <v>5.8823530000000002</v>
      </c>
      <c r="D123" s="30">
        <v>89.411765000000003</v>
      </c>
      <c r="E123" s="30">
        <v>4.7058819999999999</v>
      </c>
    </row>
    <row r="124" spans="1:5" x14ac:dyDescent="0.2">
      <c r="A124" s="19" t="s">
        <v>135</v>
      </c>
      <c r="B124" s="20">
        <v>289</v>
      </c>
      <c r="C124" s="20">
        <v>62</v>
      </c>
      <c r="D124" s="20">
        <v>221</v>
      </c>
      <c r="E124" s="20">
        <v>6</v>
      </c>
    </row>
    <row r="125" spans="1:5" x14ac:dyDescent="0.2">
      <c r="A125" s="21" t="s">
        <v>126</v>
      </c>
      <c r="B125" s="30">
        <v>100</v>
      </c>
      <c r="C125" s="30">
        <v>21.453287</v>
      </c>
      <c r="D125" s="30">
        <v>76.470588000000006</v>
      </c>
      <c r="E125" s="30">
        <v>2.0761250000000002</v>
      </c>
    </row>
    <row r="126" spans="1:5" x14ac:dyDescent="0.2">
      <c r="A126" s="19" t="s">
        <v>1221</v>
      </c>
      <c r="B126" s="20">
        <v>30</v>
      </c>
      <c r="C126" s="20">
        <v>4</v>
      </c>
      <c r="D126" s="20">
        <v>24</v>
      </c>
      <c r="E126" s="20">
        <v>2</v>
      </c>
    </row>
    <row r="127" spans="1:5" x14ac:dyDescent="0.2">
      <c r="A127" s="21" t="s">
        <v>126</v>
      </c>
      <c r="B127" s="30">
        <v>100</v>
      </c>
      <c r="C127" s="30">
        <v>13.333333</v>
      </c>
      <c r="D127" s="30">
        <v>80</v>
      </c>
      <c r="E127" s="30">
        <v>6.6666670000000003</v>
      </c>
    </row>
    <row r="128" spans="1:5" x14ac:dyDescent="0.2">
      <c r="A128" s="18" t="s">
        <v>1222</v>
      </c>
      <c r="B128" s="18"/>
      <c r="C128" s="18"/>
      <c r="D128" s="18"/>
      <c r="E128" s="18"/>
    </row>
    <row r="129" spans="1:5" x14ac:dyDescent="0.2">
      <c r="A129" s="19" t="s">
        <v>1223</v>
      </c>
      <c r="B129" s="20">
        <v>366</v>
      </c>
      <c r="C129" s="20">
        <v>34</v>
      </c>
      <c r="D129" s="20">
        <v>314</v>
      </c>
      <c r="E129" s="20">
        <v>18</v>
      </c>
    </row>
    <row r="130" spans="1:5" x14ac:dyDescent="0.2">
      <c r="A130" s="21" t="s">
        <v>126</v>
      </c>
      <c r="B130" s="30">
        <v>100</v>
      </c>
      <c r="C130" s="30">
        <v>9.2896169999999998</v>
      </c>
      <c r="D130" s="30">
        <v>85.792349999999999</v>
      </c>
      <c r="E130" s="30">
        <v>4.9180330000000003</v>
      </c>
    </row>
    <row r="131" spans="1:5" x14ac:dyDescent="0.2">
      <c r="A131" s="19" t="s">
        <v>1224</v>
      </c>
      <c r="B131" s="20">
        <v>1212</v>
      </c>
      <c r="C131" s="20">
        <v>123</v>
      </c>
      <c r="D131" s="20">
        <v>1068</v>
      </c>
      <c r="E131" s="20">
        <v>21</v>
      </c>
    </row>
    <row r="132" spans="1:5" x14ac:dyDescent="0.2">
      <c r="A132" s="21" t="s">
        <v>126</v>
      </c>
      <c r="B132" s="30">
        <v>100</v>
      </c>
      <c r="C132" s="30">
        <v>10.148515</v>
      </c>
      <c r="D132" s="30">
        <v>88.118812000000005</v>
      </c>
      <c r="E132" s="30">
        <v>1.7326729999999999</v>
      </c>
    </row>
    <row r="133" spans="1:5" x14ac:dyDescent="0.2">
      <c r="A133" s="19" t="s">
        <v>137</v>
      </c>
      <c r="B133" s="20">
        <v>112</v>
      </c>
      <c r="C133" s="20">
        <v>6</v>
      </c>
      <c r="D133" s="20">
        <v>102</v>
      </c>
      <c r="E133" s="20">
        <v>4</v>
      </c>
    </row>
    <row r="134" spans="1:5" x14ac:dyDescent="0.2">
      <c r="A134" s="21" t="s">
        <v>126</v>
      </c>
      <c r="B134" s="30">
        <v>100</v>
      </c>
      <c r="C134" s="30">
        <v>5.3571429999999998</v>
      </c>
      <c r="D134" s="30">
        <v>91.071428999999995</v>
      </c>
      <c r="E134" s="30">
        <v>3.5714290000000002</v>
      </c>
    </row>
    <row r="135" spans="1:5" x14ac:dyDescent="0.2">
      <c r="A135" s="19" t="s">
        <v>138</v>
      </c>
      <c r="B135" s="20">
        <v>673</v>
      </c>
      <c r="C135" s="20">
        <v>100</v>
      </c>
      <c r="D135" s="20">
        <v>567</v>
      </c>
      <c r="E135" s="20">
        <v>6</v>
      </c>
    </row>
    <row r="136" spans="1:5" x14ac:dyDescent="0.2">
      <c r="A136" s="21" t="s">
        <v>126</v>
      </c>
      <c r="B136" s="30">
        <v>100</v>
      </c>
      <c r="C136" s="30">
        <v>14.858841</v>
      </c>
      <c r="D136" s="30">
        <v>84.249628999999999</v>
      </c>
      <c r="E136" s="30">
        <v>0.89153000000000004</v>
      </c>
    </row>
    <row r="137" spans="1:5" x14ac:dyDescent="0.2">
      <c r="A137" s="19" t="s">
        <v>1225</v>
      </c>
      <c r="B137" s="20">
        <v>75</v>
      </c>
      <c r="C137" s="20">
        <v>11</v>
      </c>
      <c r="D137" s="20">
        <v>62</v>
      </c>
      <c r="E137" s="20">
        <v>2</v>
      </c>
    </row>
    <row r="138" spans="1:5" x14ac:dyDescent="0.2">
      <c r="A138" s="21" t="s">
        <v>126</v>
      </c>
      <c r="B138" s="30">
        <v>100</v>
      </c>
      <c r="C138" s="30">
        <v>14.666667</v>
      </c>
      <c r="D138" s="30">
        <v>82.666667000000004</v>
      </c>
      <c r="E138" s="30">
        <v>2.6666669999999999</v>
      </c>
    </row>
    <row r="139" spans="1:5" x14ac:dyDescent="0.2">
      <c r="A139" s="19" t="s">
        <v>1195</v>
      </c>
      <c r="B139" s="20">
        <v>178</v>
      </c>
      <c r="C139" s="20">
        <v>15</v>
      </c>
      <c r="D139" s="20">
        <v>159</v>
      </c>
      <c r="E139" s="20">
        <v>4</v>
      </c>
    </row>
    <row r="140" spans="1:5" x14ac:dyDescent="0.2">
      <c r="A140" s="21" t="s">
        <v>126</v>
      </c>
      <c r="B140" s="30">
        <v>100</v>
      </c>
      <c r="C140" s="30">
        <v>8.4269660000000002</v>
      </c>
      <c r="D140" s="30">
        <v>89.325843000000006</v>
      </c>
      <c r="E140" s="30">
        <v>2.2471909999999999</v>
      </c>
    </row>
    <row r="141" spans="1:5" x14ac:dyDescent="0.2">
      <c r="A141" s="19" t="s">
        <v>1441</v>
      </c>
      <c r="B141" s="20">
        <v>1644</v>
      </c>
      <c r="C141" s="20">
        <v>190</v>
      </c>
      <c r="D141" s="20">
        <v>1425</v>
      </c>
      <c r="E141" s="20">
        <v>29</v>
      </c>
    </row>
    <row r="142" spans="1:5" x14ac:dyDescent="0.2">
      <c r="A142" s="21" t="s">
        <v>126</v>
      </c>
      <c r="B142" s="30">
        <v>100</v>
      </c>
      <c r="C142" s="30">
        <v>11.557178</v>
      </c>
      <c r="D142" s="30">
        <v>86.678832</v>
      </c>
      <c r="E142" s="30">
        <v>1.7639899999999999</v>
      </c>
    </row>
    <row r="143" spans="1:5" x14ac:dyDescent="0.2">
      <c r="A143" s="18" t="s">
        <v>1226</v>
      </c>
      <c r="B143" s="18"/>
      <c r="C143" s="18"/>
      <c r="D143" s="18"/>
      <c r="E143" s="18"/>
    </row>
    <row r="144" spans="1:5" x14ac:dyDescent="0.2">
      <c r="A144" s="21" t="s">
        <v>1227</v>
      </c>
      <c r="B144" s="34">
        <v>366</v>
      </c>
      <c r="C144" s="34">
        <v>34</v>
      </c>
      <c r="D144" s="34">
        <v>314</v>
      </c>
      <c r="E144" s="34">
        <v>18</v>
      </c>
    </row>
    <row r="145" spans="1:5" x14ac:dyDescent="0.2">
      <c r="A145" s="21" t="s">
        <v>126</v>
      </c>
      <c r="B145" s="30">
        <v>100</v>
      </c>
      <c r="C145" s="30">
        <v>9.2896169999999998</v>
      </c>
      <c r="D145" s="30">
        <v>85.792349999999999</v>
      </c>
      <c r="E145" s="30">
        <v>4.9180330000000003</v>
      </c>
    </row>
    <row r="146" spans="1:5" x14ac:dyDescent="0.2">
      <c r="A146" s="21" t="s">
        <v>1228</v>
      </c>
      <c r="B146" s="34">
        <v>954</v>
      </c>
      <c r="C146" s="34">
        <v>97</v>
      </c>
      <c r="D146" s="34">
        <v>838</v>
      </c>
      <c r="E146" s="34">
        <v>19</v>
      </c>
    </row>
    <row r="147" spans="1:5" x14ac:dyDescent="0.2">
      <c r="A147" s="21" t="s">
        <v>126</v>
      </c>
      <c r="B147" s="30">
        <v>100</v>
      </c>
      <c r="C147" s="30">
        <v>10.167714999999999</v>
      </c>
      <c r="D147" s="30">
        <v>87.840671</v>
      </c>
      <c r="E147" s="30">
        <v>1.991614</v>
      </c>
    </row>
    <row r="148" spans="1:5" x14ac:dyDescent="0.2">
      <c r="A148" s="19" t="s">
        <v>1229</v>
      </c>
      <c r="B148" s="20">
        <v>345</v>
      </c>
      <c r="C148" s="20">
        <v>55</v>
      </c>
      <c r="D148" s="20">
        <v>284</v>
      </c>
      <c r="E148" s="20">
        <v>6</v>
      </c>
    </row>
    <row r="149" spans="1:5" x14ac:dyDescent="0.2">
      <c r="A149" s="21" t="s">
        <v>126</v>
      </c>
      <c r="B149" s="30">
        <v>100</v>
      </c>
      <c r="C149" s="30">
        <v>15.942029</v>
      </c>
      <c r="D149" s="30">
        <v>82.318841000000006</v>
      </c>
      <c r="E149" s="30">
        <v>1.7391300000000001</v>
      </c>
    </row>
    <row r="150" spans="1:5" x14ac:dyDescent="0.2">
      <c r="A150" s="19" t="s">
        <v>1230</v>
      </c>
      <c r="B150" s="20">
        <v>141</v>
      </c>
      <c r="C150" s="20">
        <v>14</v>
      </c>
      <c r="D150" s="20">
        <v>126</v>
      </c>
      <c r="E150" s="20">
        <v>1</v>
      </c>
    </row>
    <row r="151" spans="1:5" x14ac:dyDescent="0.2">
      <c r="A151" s="21" t="s">
        <v>126</v>
      </c>
      <c r="B151" s="30">
        <v>100</v>
      </c>
      <c r="C151" s="30">
        <v>9.9290780000000005</v>
      </c>
      <c r="D151" s="30">
        <v>89.361701999999994</v>
      </c>
      <c r="E151" s="30">
        <v>0.70921999999999996</v>
      </c>
    </row>
    <row r="152" spans="1:5" x14ac:dyDescent="0.2">
      <c r="A152" s="19" t="s">
        <v>1231</v>
      </c>
      <c r="B152" s="20">
        <v>56</v>
      </c>
      <c r="C152" s="20">
        <v>10</v>
      </c>
      <c r="D152" s="20">
        <v>45</v>
      </c>
      <c r="E152" s="20">
        <v>1</v>
      </c>
    </row>
    <row r="153" spans="1:5" x14ac:dyDescent="0.2">
      <c r="A153" s="21" t="s">
        <v>126</v>
      </c>
      <c r="B153" s="30">
        <v>100</v>
      </c>
      <c r="C153" s="30">
        <v>17.857143000000001</v>
      </c>
      <c r="D153" s="30">
        <v>80.357142999999994</v>
      </c>
      <c r="E153" s="30">
        <v>1.785714</v>
      </c>
    </row>
    <row r="154" spans="1:5" x14ac:dyDescent="0.2">
      <c r="A154" s="19" t="s">
        <v>1232</v>
      </c>
      <c r="B154" s="20">
        <v>48</v>
      </c>
      <c r="C154" s="20">
        <v>4</v>
      </c>
      <c r="D154" s="20">
        <v>44</v>
      </c>
      <c r="E154" s="20">
        <v>0</v>
      </c>
    </row>
    <row r="155" spans="1:5" x14ac:dyDescent="0.2">
      <c r="A155" s="21" t="s">
        <v>126</v>
      </c>
      <c r="B155" s="30">
        <v>100</v>
      </c>
      <c r="C155" s="30">
        <v>8.3333329999999997</v>
      </c>
      <c r="D155" s="30">
        <v>91.666667000000004</v>
      </c>
      <c r="E155" s="30">
        <v>0</v>
      </c>
    </row>
    <row r="156" spans="1:5" x14ac:dyDescent="0.2">
      <c r="A156" s="19" t="s">
        <v>1233</v>
      </c>
      <c r="B156" s="20">
        <v>20</v>
      </c>
      <c r="C156" s="20">
        <v>1</v>
      </c>
      <c r="D156" s="20">
        <v>19</v>
      </c>
      <c r="E156" s="20">
        <v>0</v>
      </c>
    </row>
    <row r="157" spans="1:5" x14ac:dyDescent="0.2">
      <c r="A157" s="21" t="s">
        <v>126</v>
      </c>
      <c r="B157" s="30">
        <v>100</v>
      </c>
      <c r="C157" s="30">
        <v>5</v>
      </c>
      <c r="D157" s="30">
        <v>95</v>
      </c>
      <c r="E157" s="30">
        <v>0</v>
      </c>
    </row>
    <row r="158" spans="1:5" x14ac:dyDescent="0.2">
      <c r="A158" s="19" t="s">
        <v>1234</v>
      </c>
      <c r="B158" s="20">
        <v>4</v>
      </c>
      <c r="C158" s="20">
        <v>1</v>
      </c>
      <c r="D158" s="20">
        <v>3</v>
      </c>
      <c r="E158" s="20">
        <v>0</v>
      </c>
    </row>
    <row r="159" spans="1:5" x14ac:dyDescent="0.2">
      <c r="A159" s="21" t="s">
        <v>126</v>
      </c>
      <c r="B159" s="30">
        <v>100</v>
      </c>
      <c r="C159" s="30">
        <v>25</v>
      </c>
      <c r="D159" s="30">
        <v>75</v>
      </c>
      <c r="E159" s="30">
        <v>0</v>
      </c>
    </row>
    <row r="160" spans="1:5" x14ac:dyDescent="0.2">
      <c r="A160" s="19" t="s">
        <v>1235</v>
      </c>
      <c r="B160" s="20">
        <v>2</v>
      </c>
      <c r="C160" s="20">
        <v>0</v>
      </c>
      <c r="D160" s="20">
        <v>2</v>
      </c>
      <c r="E160" s="20">
        <v>0</v>
      </c>
    </row>
    <row r="161" spans="1:5" x14ac:dyDescent="0.2">
      <c r="A161" s="21" t="s">
        <v>126</v>
      </c>
      <c r="B161" s="30">
        <v>100</v>
      </c>
      <c r="C161" s="30">
        <v>0</v>
      </c>
      <c r="D161" s="30">
        <v>100</v>
      </c>
      <c r="E161" s="30">
        <v>0</v>
      </c>
    </row>
    <row r="162" spans="1:5" x14ac:dyDescent="0.2">
      <c r="A162" s="19" t="s">
        <v>1236</v>
      </c>
      <c r="B162" s="20">
        <v>2</v>
      </c>
      <c r="C162" s="20">
        <v>0</v>
      </c>
      <c r="D162" s="20">
        <v>2</v>
      </c>
      <c r="E162" s="20">
        <v>0</v>
      </c>
    </row>
    <row r="163" spans="1:5" x14ac:dyDescent="0.2">
      <c r="A163" s="21" t="s">
        <v>126</v>
      </c>
      <c r="B163" s="30">
        <v>100</v>
      </c>
      <c r="C163" s="30">
        <v>0</v>
      </c>
      <c r="D163" s="30">
        <v>100</v>
      </c>
      <c r="E163" s="30">
        <v>0</v>
      </c>
    </row>
    <row r="164" spans="1:5" x14ac:dyDescent="0.2">
      <c r="A164" s="19" t="s">
        <v>1195</v>
      </c>
      <c r="B164" s="20">
        <v>250</v>
      </c>
      <c r="C164" s="20">
        <v>23</v>
      </c>
      <c r="D164" s="20">
        <v>221</v>
      </c>
      <c r="E164" s="20">
        <v>6</v>
      </c>
    </row>
    <row r="165" spans="1:5" x14ac:dyDescent="0.2">
      <c r="A165" s="21" t="s">
        <v>126</v>
      </c>
      <c r="B165" s="30">
        <v>100</v>
      </c>
      <c r="C165" s="30">
        <v>9.1999999999999993</v>
      </c>
      <c r="D165" s="30">
        <v>88.4</v>
      </c>
      <c r="E165" s="30">
        <v>2.4</v>
      </c>
    </row>
    <row r="166" spans="1:5" x14ac:dyDescent="0.2">
      <c r="A166" s="18" t="s">
        <v>1237</v>
      </c>
      <c r="B166" s="18"/>
      <c r="C166" s="18"/>
      <c r="D166" s="18"/>
      <c r="E166" s="18"/>
    </row>
    <row r="167" spans="1:5" x14ac:dyDescent="0.2">
      <c r="A167" s="19" t="s">
        <v>1238</v>
      </c>
      <c r="B167" s="20">
        <v>1712</v>
      </c>
      <c r="C167" s="20">
        <v>188</v>
      </c>
      <c r="D167" s="20">
        <v>1489</v>
      </c>
      <c r="E167" s="20">
        <v>35</v>
      </c>
    </row>
    <row r="168" spans="1:5" x14ac:dyDescent="0.2">
      <c r="A168" s="21" t="s">
        <v>126</v>
      </c>
      <c r="B168" s="30">
        <v>100</v>
      </c>
      <c r="C168" s="30">
        <v>10.981308</v>
      </c>
      <c r="D168" s="30">
        <v>86.974299000000002</v>
      </c>
      <c r="E168" s="30">
        <v>2.0443929999999999</v>
      </c>
    </row>
    <row r="169" spans="1:5" x14ac:dyDescent="0.2">
      <c r="A169" s="19" t="s">
        <v>139</v>
      </c>
      <c r="B169" s="20">
        <v>76</v>
      </c>
      <c r="C169" s="20">
        <v>10</v>
      </c>
      <c r="D169" s="20">
        <v>66</v>
      </c>
      <c r="E169" s="20">
        <v>0</v>
      </c>
    </row>
    <row r="170" spans="1:5" x14ac:dyDescent="0.2">
      <c r="A170" s="21" t="s">
        <v>126</v>
      </c>
      <c r="B170" s="30">
        <v>100</v>
      </c>
      <c r="C170" s="30">
        <v>13.157895</v>
      </c>
      <c r="D170" s="30">
        <v>86.842105000000004</v>
      </c>
      <c r="E170" s="30">
        <v>0</v>
      </c>
    </row>
    <row r="171" spans="1:5" x14ac:dyDescent="0.2">
      <c r="A171" s="19" t="s">
        <v>1239</v>
      </c>
      <c r="B171" s="20">
        <v>59</v>
      </c>
      <c r="C171" s="20">
        <v>6</v>
      </c>
      <c r="D171" s="20">
        <v>50</v>
      </c>
      <c r="E171" s="20">
        <v>3</v>
      </c>
    </row>
    <row r="172" spans="1:5" x14ac:dyDescent="0.2">
      <c r="A172" s="21" t="s">
        <v>126</v>
      </c>
      <c r="B172" s="30">
        <v>100</v>
      </c>
      <c r="C172" s="30">
        <v>10.169492</v>
      </c>
      <c r="D172" s="30">
        <v>84.745762999999997</v>
      </c>
      <c r="E172" s="30">
        <v>5.084746</v>
      </c>
    </row>
    <row r="173" spans="1:5" x14ac:dyDescent="0.2">
      <c r="A173" s="19" t="s">
        <v>140</v>
      </c>
      <c r="B173" s="20">
        <v>194</v>
      </c>
      <c r="C173" s="20">
        <v>15</v>
      </c>
      <c r="D173" s="20">
        <v>172</v>
      </c>
      <c r="E173" s="20">
        <v>7</v>
      </c>
    </row>
    <row r="174" spans="1:5" x14ac:dyDescent="0.2">
      <c r="A174" s="21" t="s">
        <v>126</v>
      </c>
      <c r="B174" s="30">
        <v>100</v>
      </c>
      <c r="C174" s="30">
        <v>7.7319589999999998</v>
      </c>
      <c r="D174" s="30">
        <v>88.659794000000005</v>
      </c>
      <c r="E174" s="30">
        <v>3.608247</v>
      </c>
    </row>
    <row r="175" spans="1:5" x14ac:dyDescent="0.2">
      <c r="A175" s="19" t="s">
        <v>141</v>
      </c>
      <c r="B175" s="20">
        <v>16</v>
      </c>
      <c r="C175" s="20">
        <v>2</v>
      </c>
      <c r="D175" s="20">
        <v>13</v>
      </c>
      <c r="E175" s="20">
        <v>1</v>
      </c>
    </row>
    <row r="176" spans="1:5" x14ac:dyDescent="0.2">
      <c r="A176" s="21" t="s">
        <v>126</v>
      </c>
      <c r="B176" s="30">
        <v>100</v>
      </c>
      <c r="C176" s="30">
        <v>12.5</v>
      </c>
      <c r="D176" s="30">
        <v>81.25</v>
      </c>
      <c r="E176" s="30">
        <v>6.25</v>
      </c>
    </row>
    <row r="177" spans="1:5" x14ac:dyDescent="0.2">
      <c r="A177" s="19" t="s">
        <v>1202</v>
      </c>
      <c r="B177" s="20">
        <v>46</v>
      </c>
      <c r="C177" s="20">
        <v>9</v>
      </c>
      <c r="D177" s="20">
        <v>36</v>
      </c>
      <c r="E177" s="20">
        <v>1</v>
      </c>
    </row>
    <row r="178" spans="1:5" x14ac:dyDescent="0.2">
      <c r="A178" s="21" t="s">
        <v>126</v>
      </c>
      <c r="B178" s="30">
        <v>100</v>
      </c>
      <c r="C178" s="30">
        <v>19.565217000000001</v>
      </c>
      <c r="D178" s="30">
        <v>78.260869999999997</v>
      </c>
      <c r="E178" s="30">
        <v>2.1739130000000002</v>
      </c>
    </row>
    <row r="179" spans="1:5" x14ac:dyDescent="0.2">
      <c r="A179" s="19" t="s">
        <v>1195</v>
      </c>
      <c r="B179" s="20">
        <v>85</v>
      </c>
      <c r="C179" s="20">
        <v>9</v>
      </c>
      <c r="D179" s="20">
        <v>72</v>
      </c>
      <c r="E179" s="20">
        <v>4</v>
      </c>
    </row>
    <row r="180" spans="1:5" x14ac:dyDescent="0.2">
      <c r="A180" s="21" t="s">
        <v>126</v>
      </c>
      <c r="B180" s="30">
        <v>100</v>
      </c>
      <c r="C180" s="30">
        <v>10.588234999999999</v>
      </c>
      <c r="D180" s="30">
        <v>84.705882000000003</v>
      </c>
      <c r="E180" s="30">
        <v>4.7058819999999999</v>
      </c>
    </row>
    <row r="181" spans="1:5" x14ac:dyDescent="0.2">
      <c r="A181" s="18" t="s">
        <v>1240</v>
      </c>
      <c r="B181" s="18"/>
      <c r="C181" s="18"/>
      <c r="D181" s="18"/>
      <c r="E181" s="18"/>
    </row>
    <row r="182" spans="1:5" x14ac:dyDescent="0.2">
      <c r="A182" s="19" t="s">
        <v>1241</v>
      </c>
      <c r="B182" s="20">
        <v>1212</v>
      </c>
      <c r="C182" s="20">
        <v>132</v>
      </c>
      <c r="D182" s="20">
        <v>1064</v>
      </c>
      <c r="E182" s="20">
        <v>16</v>
      </c>
    </row>
    <row r="183" spans="1:5" x14ac:dyDescent="0.2">
      <c r="A183" s="21" t="s">
        <v>126</v>
      </c>
      <c r="B183" s="30">
        <v>100</v>
      </c>
      <c r="C183" s="30">
        <v>10.891088999999999</v>
      </c>
      <c r="D183" s="30">
        <v>87.788779000000005</v>
      </c>
      <c r="E183" s="30">
        <v>1.3201320000000001</v>
      </c>
    </row>
    <row r="184" spans="1:5" x14ac:dyDescent="0.2">
      <c r="A184" s="19" t="s">
        <v>1242</v>
      </c>
      <c r="B184" s="20">
        <v>24</v>
      </c>
      <c r="C184" s="20">
        <v>5</v>
      </c>
      <c r="D184" s="20">
        <v>19</v>
      </c>
      <c r="E184" s="20">
        <v>0</v>
      </c>
    </row>
    <row r="185" spans="1:5" x14ac:dyDescent="0.2">
      <c r="A185" s="21" t="s">
        <v>126</v>
      </c>
      <c r="B185" s="30">
        <v>100</v>
      </c>
      <c r="C185" s="30">
        <v>20.833333</v>
      </c>
      <c r="D185" s="30">
        <v>79.166667000000004</v>
      </c>
      <c r="E185" s="30">
        <v>0</v>
      </c>
    </row>
    <row r="186" spans="1:5" x14ac:dyDescent="0.2">
      <c r="A186" s="19" t="s">
        <v>1243</v>
      </c>
      <c r="B186" s="20">
        <v>76</v>
      </c>
      <c r="C186" s="20">
        <v>9</v>
      </c>
      <c r="D186" s="20">
        <v>67</v>
      </c>
      <c r="E186" s="20">
        <v>0</v>
      </c>
    </row>
    <row r="187" spans="1:5" x14ac:dyDescent="0.2">
      <c r="A187" s="21" t="s">
        <v>126</v>
      </c>
      <c r="B187" s="30">
        <v>100</v>
      </c>
      <c r="C187" s="30">
        <v>11.842105</v>
      </c>
      <c r="D187" s="30">
        <v>88.157894999999996</v>
      </c>
      <c r="E187" s="30">
        <v>0</v>
      </c>
    </row>
    <row r="188" spans="1:5" x14ac:dyDescent="0.2">
      <c r="A188" s="19" t="s">
        <v>1244</v>
      </c>
      <c r="B188" s="20">
        <v>43</v>
      </c>
      <c r="C188" s="20">
        <v>5</v>
      </c>
      <c r="D188" s="20">
        <v>37</v>
      </c>
      <c r="E188" s="20">
        <v>1</v>
      </c>
    </row>
    <row r="189" spans="1:5" x14ac:dyDescent="0.2">
      <c r="A189" s="21" t="s">
        <v>126</v>
      </c>
      <c r="B189" s="30">
        <v>100</v>
      </c>
      <c r="C189" s="30">
        <v>11.627907</v>
      </c>
      <c r="D189" s="30">
        <v>86.046512000000007</v>
      </c>
      <c r="E189" s="30">
        <v>2.3255810000000001</v>
      </c>
    </row>
    <row r="190" spans="1:5" x14ac:dyDescent="0.2">
      <c r="A190" s="19" t="s">
        <v>1245</v>
      </c>
      <c r="B190" s="20">
        <v>14</v>
      </c>
      <c r="C190" s="20">
        <v>0</v>
      </c>
      <c r="D190" s="20">
        <v>14</v>
      </c>
      <c r="E190" s="20">
        <v>0</v>
      </c>
    </row>
    <row r="191" spans="1:5" x14ac:dyDescent="0.2">
      <c r="A191" s="21" t="s">
        <v>126</v>
      </c>
      <c r="B191" s="30">
        <v>100</v>
      </c>
      <c r="C191" s="30">
        <v>0</v>
      </c>
      <c r="D191" s="30">
        <v>100</v>
      </c>
      <c r="E191" s="30">
        <v>0</v>
      </c>
    </row>
    <row r="192" spans="1:5" x14ac:dyDescent="0.2">
      <c r="A192" s="19" t="s">
        <v>1246</v>
      </c>
      <c r="B192" s="20">
        <v>5</v>
      </c>
      <c r="C192" s="20">
        <v>1</v>
      </c>
      <c r="D192" s="20">
        <v>4</v>
      </c>
      <c r="E192" s="20">
        <v>0</v>
      </c>
    </row>
    <row r="193" spans="1:5" x14ac:dyDescent="0.2">
      <c r="A193" s="21" t="s">
        <v>126</v>
      </c>
      <c r="B193" s="30">
        <v>100</v>
      </c>
      <c r="C193" s="30">
        <v>20</v>
      </c>
      <c r="D193" s="30">
        <v>80</v>
      </c>
      <c r="E193" s="30">
        <v>0</v>
      </c>
    </row>
    <row r="194" spans="1:5" x14ac:dyDescent="0.2">
      <c r="A194" s="19" t="s">
        <v>1195</v>
      </c>
      <c r="B194" s="20">
        <v>414</v>
      </c>
      <c r="C194" s="20">
        <v>46</v>
      </c>
      <c r="D194" s="20">
        <v>350</v>
      </c>
      <c r="E194" s="20">
        <v>18</v>
      </c>
    </row>
    <row r="195" spans="1:5" x14ac:dyDescent="0.2">
      <c r="A195" s="21" t="s">
        <v>126</v>
      </c>
      <c r="B195" s="30">
        <v>100</v>
      </c>
      <c r="C195" s="30">
        <v>11.111110999999999</v>
      </c>
      <c r="D195" s="30">
        <v>84.541062999999994</v>
      </c>
      <c r="E195" s="30">
        <v>4.3478260000000004</v>
      </c>
    </row>
    <row r="196" spans="1:5" x14ac:dyDescent="0.2">
      <c r="A196" s="18" t="s">
        <v>1247</v>
      </c>
      <c r="B196" s="18"/>
      <c r="C196" s="18"/>
      <c r="D196" s="18"/>
      <c r="E196" s="18"/>
    </row>
    <row r="197" spans="1:5" x14ac:dyDescent="0.2">
      <c r="A197" s="19" t="s">
        <v>1241</v>
      </c>
      <c r="B197" s="20">
        <v>13</v>
      </c>
      <c r="C197" s="20">
        <v>4</v>
      </c>
      <c r="D197" s="20">
        <v>9</v>
      </c>
      <c r="E197" s="20">
        <v>0</v>
      </c>
    </row>
    <row r="198" spans="1:5" x14ac:dyDescent="0.2">
      <c r="A198" s="21" t="s">
        <v>126</v>
      </c>
      <c r="B198" s="30">
        <v>100</v>
      </c>
      <c r="C198" s="30">
        <v>30.769231000000001</v>
      </c>
      <c r="D198" s="30">
        <v>69.230768999999995</v>
      </c>
      <c r="E198" s="30">
        <v>0</v>
      </c>
    </row>
    <row r="199" spans="1:5" x14ac:dyDescent="0.2">
      <c r="A199" s="19" t="s">
        <v>1242</v>
      </c>
      <c r="B199" s="20">
        <v>89</v>
      </c>
      <c r="C199" s="20">
        <v>11</v>
      </c>
      <c r="D199" s="20">
        <v>77</v>
      </c>
      <c r="E199" s="20">
        <v>1</v>
      </c>
    </row>
    <row r="200" spans="1:5" x14ac:dyDescent="0.2">
      <c r="A200" s="21" t="s">
        <v>126</v>
      </c>
      <c r="B200" s="30">
        <v>100</v>
      </c>
      <c r="C200" s="30">
        <v>12.359551</v>
      </c>
      <c r="D200" s="30">
        <v>86.516853999999995</v>
      </c>
      <c r="E200" s="30">
        <v>1.123596</v>
      </c>
    </row>
    <row r="201" spans="1:5" ht="11.15" customHeight="1" x14ac:dyDescent="0.2">
      <c r="A201" s="19" t="s">
        <v>1243</v>
      </c>
      <c r="B201" s="20">
        <v>143</v>
      </c>
      <c r="C201" s="20">
        <v>11</v>
      </c>
      <c r="D201" s="20">
        <v>127</v>
      </c>
      <c r="E201" s="20">
        <v>5</v>
      </c>
    </row>
    <row r="202" spans="1:5" ht="11.15" customHeight="1" x14ac:dyDescent="0.2">
      <c r="A202" s="21" t="s">
        <v>126</v>
      </c>
      <c r="B202" s="30">
        <v>100</v>
      </c>
      <c r="C202" s="30">
        <v>7.6923079999999997</v>
      </c>
      <c r="D202" s="30">
        <v>88.811188999999999</v>
      </c>
      <c r="E202" s="30">
        <v>3.4965030000000001</v>
      </c>
    </row>
    <row r="203" spans="1:5" ht="11.15" customHeight="1" x14ac:dyDescent="0.2">
      <c r="A203" s="19" t="s">
        <v>1244</v>
      </c>
      <c r="B203" s="20">
        <v>27</v>
      </c>
      <c r="C203" s="20">
        <v>3</v>
      </c>
      <c r="D203" s="20">
        <v>24</v>
      </c>
      <c r="E203" s="20">
        <v>0</v>
      </c>
    </row>
    <row r="204" spans="1:5" ht="11.15" customHeight="1" x14ac:dyDescent="0.2">
      <c r="A204" s="21" t="s">
        <v>126</v>
      </c>
      <c r="B204" s="30">
        <v>100</v>
      </c>
      <c r="C204" s="30">
        <v>11.111110999999999</v>
      </c>
      <c r="D204" s="30">
        <v>88.888889000000006</v>
      </c>
      <c r="E204" s="30">
        <v>0</v>
      </c>
    </row>
    <row r="205" spans="1:5" ht="11.15" customHeight="1" x14ac:dyDescent="0.2">
      <c r="A205" s="19" t="s">
        <v>1245</v>
      </c>
      <c r="B205" s="20">
        <v>5</v>
      </c>
      <c r="C205" s="20">
        <v>0</v>
      </c>
      <c r="D205" s="20">
        <v>4</v>
      </c>
      <c r="E205" s="20">
        <v>1</v>
      </c>
    </row>
    <row r="206" spans="1:5" ht="11.15" customHeight="1" x14ac:dyDescent="0.2">
      <c r="A206" s="21" t="s">
        <v>126</v>
      </c>
      <c r="B206" s="30">
        <v>100</v>
      </c>
      <c r="C206" s="30">
        <v>0</v>
      </c>
      <c r="D206" s="30">
        <v>80</v>
      </c>
      <c r="E206" s="30">
        <v>20</v>
      </c>
    </row>
    <row r="207" spans="1:5" ht="11.15" customHeight="1" x14ac:dyDescent="0.2">
      <c r="A207" s="19" t="s">
        <v>1246</v>
      </c>
      <c r="B207" s="20">
        <v>10</v>
      </c>
      <c r="C207" s="20">
        <v>0</v>
      </c>
      <c r="D207" s="20">
        <v>9</v>
      </c>
      <c r="E207" s="20">
        <v>1</v>
      </c>
    </row>
    <row r="208" spans="1:5" ht="11.15" customHeight="1" x14ac:dyDescent="0.2">
      <c r="A208" s="21" t="s">
        <v>126</v>
      </c>
      <c r="B208" s="30">
        <v>100</v>
      </c>
      <c r="C208" s="30">
        <v>0</v>
      </c>
      <c r="D208" s="30">
        <v>90</v>
      </c>
      <c r="E208" s="30">
        <v>10</v>
      </c>
    </row>
    <row r="209" spans="1:5" ht="11.15" customHeight="1" x14ac:dyDescent="0.2">
      <c r="A209" s="19" t="s">
        <v>1195</v>
      </c>
      <c r="B209" s="20">
        <v>28</v>
      </c>
      <c r="C209" s="20">
        <v>3</v>
      </c>
      <c r="D209" s="20">
        <v>21</v>
      </c>
      <c r="E209" s="20">
        <v>4</v>
      </c>
    </row>
    <row r="210" spans="1:5" ht="11.15" customHeight="1" x14ac:dyDescent="0.2">
      <c r="A210" s="21" t="s">
        <v>126</v>
      </c>
      <c r="B210" s="30">
        <v>100</v>
      </c>
      <c r="C210" s="30">
        <v>10.714286</v>
      </c>
      <c r="D210" s="30">
        <v>75</v>
      </c>
      <c r="E210" s="30">
        <v>14.285714</v>
      </c>
    </row>
    <row r="211" spans="1:5" ht="11.15" customHeight="1" x14ac:dyDescent="0.2">
      <c r="A211" s="18" t="s">
        <v>142</v>
      </c>
      <c r="B211" s="18"/>
      <c r="C211" s="18"/>
      <c r="D211" s="18"/>
      <c r="E211" s="18"/>
    </row>
    <row r="212" spans="1:5" ht="11.15" customHeight="1" x14ac:dyDescent="0.2">
      <c r="A212" s="19" t="s">
        <v>1248</v>
      </c>
      <c r="B212" s="20">
        <v>90</v>
      </c>
      <c r="C212" s="20">
        <v>8</v>
      </c>
      <c r="D212" s="20">
        <v>80</v>
      </c>
      <c r="E212" s="20">
        <v>2</v>
      </c>
    </row>
    <row r="213" spans="1:5" ht="11.15" customHeight="1" x14ac:dyDescent="0.2">
      <c r="A213" s="21" t="s">
        <v>126</v>
      </c>
      <c r="B213" s="30">
        <v>100</v>
      </c>
      <c r="C213" s="30">
        <v>8.8888890000000007</v>
      </c>
      <c r="D213" s="30">
        <v>88.888889000000006</v>
      </c>
      <c r="E213" s="30">
        <v>2.2222219999999999</v>
      </c>
    </row>
    <row r="214" spans="1:5" ht="11.15" customHeight="1" x14ac:dyDescent="0.2">
      <c r="A214" s="19" t="s">
        <v>1249</v>
      </c>
      <c r="B214" s="20">
        <v>307</v>
      </c>
      <c r="C214" s="20">
        <v>24</v>
      </c>
      <c r="D214" s="20">
        <v>280</v>
      </c>
      <c r="E214" s="20">
        <v>3</v>
      </c>
    </row>
    <row r="215" spans="1:5" ht="11.15" customHeight="1" x14ac:dyDescent="0.2">
      <c r="A215" s="21" t="s">
        <v>126</v>
      </c>
      <c r="B215" s="30">
        <v>100</v>
      </c>
      <c r="C215" s="30">
        <v>7.81759</v>
      </c>
      <c r="D215" s="30">
        <v>91.205212000000003</v>
      </c>
      <c r="E215" s="30">
        <v>0.97719900000000004</v>
      </c>
    </row>
    <row r="216" spans="1:5" ht="11.15" customHeight="1" x14ac:dyDescent="0.2">
      <c r="A216" s="19" t="s">
        <v>1250</v>
      </c>
      <c r="B216" s="20">
        <v>392</v>
      </c>
      <c r="C216" s="20">
        <v>26</v>
      </c>
      <c r="D216" s="20">
        <v>360</v>
      </c>
      <c r="E216" s="20">
        <v>6</v>
      </c>
    </row>
    <row r="217" spans="1:5" ht="11.15" customHeight="1" x14ac:dyDescent="0.2">
      <c r="A217" s="21" t="s">
        <v>126</v>
      </c>
      <c r="B217" s="30">
        <v>100</v>
      </c>
      <c r="C217" s="30">
        <v>6.6326530000000004</v>
      </c>
      <c r="D217" s="30">
        <v>91.836735000000004</v>
      </c>
      <c r="E217" s="30">
        <v>1.5306120000000001</v>
      </c>
    </row>
    <row r="218" spans="1:5" ht="11.15" customHeight="1" x14ac:dyDescent="0.2">
      <c r="A218" s="19" t="s">
        <v>1251</v>
      </c>
      <c r="B218" s="20">
        <v>379</v>
      </c>
      <c r="C218" s="20">
        <v>39</v>
      </c>
      <c r="D218" s="20">
        <v>327</v>
      </c>
      <c r="E218" s="20">
        <v>13</v>
      </c>
    </row>
    <row r="219" spans="1:5" ht="11.15" customHeight="1" x14ac:dyDescent="0.2">
      <c r="A219" s="21" t="s">
        <v>126</v>
      </c>
      <c r="B219" s="30">
        <v>100</v>
      </c>
      <c r="C219" s="30">
        <v>10.290236999999999</v>
      </c>
      <c r="D219" s="30">
        <v>86.279683000000006</v>
      </c>
      <c r="E219" s="30">
        <v>3.4300790000000001</v>
      </c>
    </row>
    <row r="220" spans="1:5" ht="11.15" customHeight="1" x14ac:dyDescent="0.2">
      <c r="A220" s="19" t="s">
        <v>1252</v>
      </c>
      <c r="B220" s="20">
        <v>951</v>
      </c>
      <c r="C220" s="20">
        <v>134</v>
      </c>
      <c r="D220" s="20">
        <v>792</v>
      </c>
      <c r="E220" s="20">
        <v>25</v>
      </c>
    </row>
    <row r="221" spans="1:5" ht="11.15" customHeight="1" x14ac:dyDescent="0.2">
      <c r="A221" s="21" t="s">
        <v>126</v>
      </c>
      <c r="B221" s="30">
        <v>100</v>
      </c>
      <c r="C221" s="30">
        <v>14.090431000000001</v>
      </c>
      <c r="D221" s="30">
        <v>83.280756999999994</v>
      </c>
      <c r="E221" s="30">
        <v>2.6288119999999999</v>
      </c>
    </row>
    <row r="222" spans="1:5" ht="11.15" customHeight="1" x14ac:dyDescent="0.2">
      <c r="A222" s="19" t="s">
        <v>1195</v>
      </c>
      <c r="B222" s="20">
        <v>69</v>
      </c>
      <c r="C222" s="20">
        <v>8</v>
      </c>
      <c r="D222" s="20">
        <v>59</v>
      </c>
      <c r="E222" s="20">
        <v>2</v>
      </c>
    </row>
    <row r="223" spans="1:5" ht="11.15" customHeight="1" x14ac:dyDescent="0.2">
      <c r="A223" s="21" t="s">
        <v>126</v>
      </c>
      <c r="B223" s="30">
        <v>100</v>
      </c>
      <c r="C223" s="30">
        <v>11.594203</v>
      </c>
      <c r="D223" s="30">
        <v>85.507245999999995</v>
      </c>
      <c r="E223" s="30">
        <v>2.8985509999999999</v>
      </c>
    </row>
    <row r="224" spans="1:5" ht="11.15" customHeight="1" x14ac:dyDescent="0.2">
      <c r="A224" s="18" t="s">
        <v>143</v>
      </c>
      <c r="B224" s="18"/>
      <c r="C224" s="18"/>
      <c r="D224" s="18"/>
      <c r="E224" s="18"/>
    </row>
    <row r="225" spans="1:5" ht="11.15" customHeight="1" x14ac:dyDescent="0.2">
      <c r="A225" s="21" t="s">
        <v>1253</v>
      </c>
      <c r="B225" s="21"/>
      <c r="C225" s="21"/>
      <c r="D225" s="21"/>
      <c r="E225" s="21"/>
    </row>
    <row r="226" spans="1:5" ht="11.15" customHeight="1" x14ac:dyDescent="0.2">
      <c r="A226" s="19" t="s">
        <v>1254</v>
      </c>
      <c r="B226" s="20">
        <v>546</v>
      </c>
      <c r="C226" s="20">
        <v>40</v>
      </c>
      <c r="D226" s="20">
        <v>495</v>
      </c>
      <c r="E226" s="20">
        <v>11</v>
      </c>
    </row>
    <row r="227" spans="1:5" ht="11.15" customHeight="1" x14ac:dyDescent="0.2">
      <c r="A227" s="21" t="s">
        <v>126</v>
      </c>
      <c r="B227" s="30">
        <v>100</v>
      </c>
      <c r="C227" s="30">
        <v>7.3260069999999997</v>
      </c>
      <c r="D227" s="30">
        <v>90.659340999999998</v>
      </c>
      <c r="E227" s="30">
        <v>2.0146519999999999</v>
      </c>
    </row>
    <row r="228" spans="1:5" ht="11.15" customHeight="1" x14ac:dyDescent="0.2">
      <c r="A228" s="19" t="s">
        <v>1255</v>
      </c>
      <c r="B228" s="20">
        <v>531</v>
      </c>
      <c r="C228" s="20">
        <v>32</v>
      </c>
      <c r="D228" s="20">
        <v>490</v>
      </c>
      <c r="E228" s="20">
        <v>9</v>
      </c>
    </row>
    <row r="229" spans="1:5" ht="11.15" customHeight="1" x14ac:dyDescent="0.2">
      <c r="A229" s="21" t="s">
        <v>126</v>
      </c>
      <c r="B229" s="30">
        <v>100</v>
      </c>
      <c r="C229" s="30">
        <v>6.0263650000000002</v>
      </c>
      <c r="D229" s="30">
        <v>92.278718999999995</v>
      </c>
      <c r="E229" s="30">
        <v>1.6949149999999999</v>
      </c>
    </row>
    <row r="230" spans="1:5" ht="11.15" customHeight="1" x14ac:dyDescent="0.2">
      <c r="A230" s="19" t="s">
        <v>1256</v>
      </c>
      <c r="B230" s="20">
        <v>205</v>
      </c>
      <c r="C230" s="20">
        <v>25</v>
      </c>
      <c r="D230" s="20">
        <v>177</v>
      </c>
      <c r="E230" s="20">
        <v>3</v>
      </c>
    </row>
    <row r="231" spans="1:5" ht="11.15" customHeight="1" x14ac:dyDescent="0.2">
      <c r="A231" s="21" t="s">
        <v>126</v>
      </c>
      <c r="B231" s="30">
        <v>100</v>
      </c>
      <c r="C231" s="30">
        <v>12.195122</v>
      </c>
      <c r="D231" s="30">
        <v>86.341463000000005</v>
      </c>
      <c r="E231" s="30">
        <v>1.4634149999999999</v>
      </c>
    </row>
    <row r="232" spans="1:5" ht="11.15" customHeight="1" x14ac:dyDescent="0.2">
      <c r="A232" s="19" t="s">
        <v>1257</v>
      </c>
      <c r="B232" s="20">
        <v>762</v>
      </c>
      <c r="C232" s="20">
        <v>125</v>
      </c>
      <c r="D232" s="20">
        <v>618</v>
      </c>
      <c r="E232" s="20">
        <v>19</v>
      </c>
    </row>
    <row r="233" spans="1:5" ht="11.15" customHeight="1" x14ac:dyDescent="0.2">
      <c r="A233" s="21" t="s">
        <v>126</v>
      </c>
      <c r="B233" s="30">
        <v>100</v>
      </c>
      <c r="C233" s="30">
        <v>16.404198999999998</v>
      </c>
      <c r="D233" s="30">
        <v>81.102361999999999</v>
      </c>
      <c r="E233" s="30">
        <v>2.4934379999999998</v>
      </c>
    </row>
    <row r="234" spans="1:5" ht="11.15" customHeight="1" x14ac:dyDescent="0.2">
      <c r="A234" s="19" t="s">
        <v>1195</v>
      </c>
      <c r="B234" s="20">
        <v>144</v>
      </c>
      <c r="C234" s="20">
        <v>17</v>
      </c>
      <c r="D234" s="20">
        <v>118</v>
      </c>
      <c r="E234" s="20">
        <v>9</v>
      </c>
    </row>
    <row r="235" spans="1:5" ht="11.15" customHeight="1" x14ac:dyDescent="0.2">
      <c r="A235" s="21" t="s">
        <v>126</v>
      </c>
      <c r="B235" s="30">
        <v>100</v>
      </c>
      <c r="C235" s="30">
        <v>11.805555999999999</v>
      </c>
      <c r="D235" s="30">
        <v>81.944444000000004</v>
      </c>
      <c r="E235" s="30">
        <v>6.25</v>
      </c>
    </row>
    <row r="236" spans="1:5" ht="11.15" customHeight="1" x14ac:dyDescent="0.2">
      <c r="A236" s="18" t="s">
        <v>143</v>
      </c>
      <c r="B236" s="18"/>
      <c r="C236" s="18"/>
      <c r="D236" s="18"/>
      <c r="E236" s="18"/>
    </row>
    <row r="237" spans="1:5" ht="11.15" customHeight="1" x14ac:dyDescent="0.2">
      <c r="A237" s="21" t="s">
        <v>1258</v>
      </c>
      <c r="B237" s="21"/>
      <c r="C237" s="21"/>
      <c r="D237" s="21"/>
      <c r="E237" s="21"/>
    </row>
    <row r="238" spans="1:5" ht="11.15" customHeight="1" x14ac:dyDescent="0.2">
      <c r="A238" s="19" t="s">
        <v>1254</v>
      </c>
      <c r="B238" s="20">
        <v>285</v>
      </c>
      <c r="C238" s="20">
        <v>13</v>
      </c>
      <c r="D238" s="20">
        <v>269</v>
      </c>
      <c r="E238" s="20">
        <v>3</v>
      </c>
    </row>
    <row r="239" spans="1:5" ht="11.15" customHeight="1" x14ac:dyDescent="0.2">
      <c r="A239" s="21" t="s">
        <v>126</v>
      </c>
      <c r="B239" s="30">
        <v>100</v>
      </c>
      <c r="C239" s="30">
        <v>4.5614039999999996</v>
      </c>
      <c r="D239" s="30">
        <v>94.385964999999999</v>
      </c>
      <c r="E239" s="30">
        <v>1.052632</v>
      </c>
    </row>
    <row r="240" spans="1:5" ht="11.15" customHeight="1" x14ac:dyDescent="0.2">
      <c r="A240" s="19" t="s">
        <v>1255</v>
      </c>
      <c r="B240" s="20">
        <v>217</v>
      </c>
      <c r="C240" s="20">
        <v>18</v>
      </c>
      <c r="D240" s="20">
        <v>195</v>
      </c>
      <c r="E240" s="20">
        <v>4</v>
      </c>
    </row>
    <row r="241" spans="1:5" ht="11.15" customHeight="1" x14ac:dyDescent="0.2">
      <c r="A241" s="21" t="s">
        <v>126</v>
      </c>
      <c r="B241" s="30">
        <v>100</v>
      </c>
      <c r="C241" s="30">
        <v>8.2949310000000001</v>
      </c>
      <c r="D241" s="30">
        <v>89.861750999999998</v>
      </c>
      <c r="E241" s="30">
        <v>1.843318</v>
      </c>
    </row>
    <row r="242" spans="1:5" ht="11.15" customHeight="1" x14ac:dyDescent="0.2">
      <c r="A242" s="19" t="s">
        <v>1256</v>
      </c>
      <c r="B242" s="20">
        <v>142</v>
      </c>
      <c r="C242" s="20">
        <v>15</v>
      </c>
      <c r="D242" s="20">
        <v>125</v>
      </c>
      <c r="E242" s="20">
        <v>2</v>
      </c>
    </row>
    <row r="243" spans="1:5" ht="11.15" customHeight="1" x14ac:dyDescent="0.2">
      <c r="A243" s="21" t="s">
        <v>126</v>
      </c>
      <c r="B243" s="30">
        <v>100</v>
      </c>
      <c r="C243" s="30">
        <v>10.56338</v>
      </c>
      <c r="D243" s="30">
        <v>88.028169000000005</v>
      </c>
      <c r="E243" s="30">
        <v>1.4084509999999999</v>
      </c>
    </row>
    <row r="244" spans="1:5" ht="11.15" customHeight="1" x14ac:dyDescent="0.2">
      <c r="A244" s="19" t="s">
        <v>1257</v>
      </c>
      <c r="B244" s="20">
        <v>1184</v>
      </c>
      <c r="C244" s="20">
        <v>157</v>
      </c>
      <c r="D244" s="20">
        <v>997</v>
      </c>
      <c r="E244" s="20">
        <v>30</v>
      </c>
    </row>
    <row r="245" spans="1:5" ht="11.15" customHeight="1" x14ac:dyDescent="0.2">
      <c r="A245" s="21" t="s">
        <v>126</v>
      </c>
      <c r="B245" s="30">
        <v>100</v>
      </c>
      <c r="C245" s="30">
        <v>13.260135</v>
      </c>
      <c r="D245" s="30">
        <v>84.206080999999998</v>
      </c>
      <c r="E245" s="30">
        <v>2.5337839999999998</v>
      </c>
    </row>
    <row r="246" spans="1:5" ht="11.15" customHeight="1" x14ac:dyDescent="0.2">
      <c r="A246" s="19" t="s">
        <v>1195</v>
      </c>
      <c r="B246" s="20">
        <v>360</v>
      </c>
      <c r="C246" s="20">
        <v>36</v>
      </c>
      <c r="D246" s="20">
        <v>312</v>
      </c>
      <c r="E246" s="20">
        <v>12</v>
      </c>
    </row>
    <row r="247" spans="1:5" ht="11.15" customHeight="1" x14ac:dyDescent="0.2">
      <c r="A247" s="21" t="s">
        <v>126</v>
      </c>
      <c r="B247" s="30">
        <v>100</v>
      </c>
      <c r="C247" s="30">
        <v>10</v>
      </c>
      <c r="D247" s="30">
        <v>86.666667000000004</v>
      </c>
      <c r="E247" s="30">
        <v>3.3333330000000001</v>
      </c>
    </row>
    <row r="248" spans="1:5" ht="11.15" customHeight="1" x14ac:dyDescent="0.2">
      <c r="A248" s="18" t="s">
        <v>143</v>
      </c>
      <c r="B248" s="18"/>
      <c r="C248" s="18"/>
      <c r="D248" s="18"/>
      <c r="E248" s="18"/>
    </row>
    <row r="249" spans="1:5" ht="11.15" customHeight="1" x14ac:dyDescent="0.2">
      <c r="A249" s="21" t="s">
        <v>1259</v>
      </c>
      <c r="B249" s="21"/>
      <c r="C249" s="21"/>
      <c r="D249" s="21"/>
      <c r="E249" s="21"/>
    </row>
    <row r="250" spans="1:5" ht="11.15" customHeight="1" x14ac:dyDescent="0.2">
      <c r="A250" s="19" t="s">
        <v>1254</v>
      </c>
      <c r="B250" s="20">
        <v>330</v>
      </c>
      <c r="C250" s="20">
        <v>19</v>
      </c>
      <c r="D250" s="20">
        <v>304</v>
      </c>
      <c r="E250" s="20">
        <v>7</v>
      </c>
    </row>
    <row r="251" spans="1:5" ht="11.15" customHeight="1" x14ac:dyDescent="0.2">
      <c r="A251" s="21" t="s">
        <v>126</v>
      </c>
      <c r="B251" s="30">
        <v>100</v>
      </c>
      <c r="C251" s="30">
        <v>5.7575760000000002</v>
      </c>
      <c r="D251" s="30">
        <v>92.121212</v>
      </c>
      <c r="E251" s="30">
        <v>2.1212119999999999</v>
      </c>
    </row>
    <row r="252" spans="1:5" ht="11.15" customHeight="1" x14ac:dyDescent="0.2">
      <c r="A252" s="19" t="s">
        <v>1255</v>
      </c>
      <c r="B252" s="20">
        <v>326</v>
      </c>
      <c r="C252" s="20">
        <v>23</v>
      </c>
      <c r="D252" s="20">
        <v>300</v>
      </c>
      <c r="E252" s="20">
        <v>3</v>
      </c>
    </row>
    <row r="253" spans="1:5" ht="11.15" customHeight="1" x14ac:dyDescent="0.2">
      <c r="A253" s="21" t="s">
        <v>126</v>
      </c>
      <c r="B253" s="30">
        <v>100</v>
      </c>
      <c r="C253" s="30">
        <v>7.0552149999999996</v>
      </c>
      <c r="D253" s="30">
        <v>92.024540000000002</v>
      </c>
      <c r="E253" s="30">
        <v>0.92024499999999998</v>
      </c>
    </row>
    <row r="254" spans="1:5" ht="11.15" customHeight="1" x14ac:dyDescent="0.2">
      <c r="A254" s="19" t="s">
        <v>1256</v>
      </c>
      <c r="B254" s="20">
        <v>133</v>
      </c>
      <c r="C254" s="20">
        <v>13</v>
      </c>
      <c r="D254" s="20">
        <v>120</v>
      </c>
      <c r="E254" s="20">
        <v>0</v>
      </c>
    </row>
    <row r="255" spans="1:5" ht="11.15" customHeight="1" x14ac:dyDescent="0.2">
      <c r="A255" s="21" t="s">
        <v>126</v>
      </c>
      <c r="B255" s="30">
        <v>100</v>
      </c>
      <c r="C255" s="30">
        <v>9.7744359999999997</v>
      </c>
      <c r="D255" s="30">
        <v>90.225564000000006</v>
      </c>
      <c r="E255" s="30">
        <v>0</v>
      </c>
    </row>
    <row r="256" spans="1:5" ht="11.15" customHeight="1" x14ac:dyDescent="0.2">
      <c r="A256" s="19" t="s">
        <v>1257</v>
      </c>
      <c r="B256" s="20">
        <v>1070</v>
      </c>
      <c r="C256" s="20">
        <v>150</v>
      </c>
      <c r="D256" s="20">
        <v>892</v>
      </c>
      <c r="E256" s="20">
        <v>28</v>
      </c>
    </row>
    <row r="257" spans="1:5" ht="11.15" customHeight="1" x14ac:dyDescent="0.2">
      <c r="A257" s="21" t="s">
        <v>126</v>
      </c>
      <c r="B257" s="30">
        <v>100</v>
      </c>
      <c r="C257" s="30">
        <v>14.018692</v>
      </c>
      <c r="D257" s="30">
        <v>83.364485999999999</v>
      </c>
      <c r="E257" s="30">
        <v>2.616822</v>
      </c>
    </row>
    <row r="258" spans="1:5" ht="11.15" customHeight="1" x14ac:dyDescent="0.2">
      <c r="A258" s="19" t="s">
        <v>1195</v>
      </c>
      <c r="B258" s="20">
        <v>329</v>
      </c>
      <c r="C258" s="20">
        <v>34</v>
      </c>
      <c r="D258" s="20">
        <v>282</v>
      </c>
      <c r="E258" s="20">
        <v>13</v>
      </c>
    </row>
    <row r="259" spans="1:5" ht="11.15" customHeight="1" x14ac:dyDescent="0.2">
      <c r="A259" s="21" t="s">
        <v>126</v>
      </c>
      <c r="B259" s="30">
        <v>100</v>
      </c>
      <c r="C259" s="30">
        <v>10.334346999999999</v>
      </c>
      <c r="D259" s="30">
        <v>85.714286000000001</v>
      </c>
      <c r="E259" s="30">
        <v>3.951368</v>
      </c>
    </row>
    <row r="260" spans="1:5" ht="11.15" customHeight="1" x14ac:dyDescent="0.2">
      <c r="A260" s="18" t="s">
        <v>143</v>
      </c>
      <c r="B260" s="18"/>
      <c r="C260" s="18"/>
      <c r="D260" s="18"/>
      <c r="E260" s="18"/>
    </row>
    <row r="261" spans="1:5" ht="11.15" customHeight="1" x14ac:dyDescent="0.2">
      <c r="A261" s="21" t="s">
        <v>1260</v>
      </c>
      <c r="B261" s="21"/>
      <c r="C261" s="21"/>
      <c r="D261" s="21"/>
      <c r="E261" s="21"/>
    </row>
    <row r="262" spans="1:5" ht="11.15" customHeight="1" x14ac:dyDescent="0.2">
      <c r="A262" s="19" t="s">
        <v>1254</v>
      </c>
      <c r="B262" s="20">
        <v>39</v>
      </c>
      <c r="C262" s="20">
        <v>2</v>
      </c>
      <c r="D262" s="20">
        <v>37</v>
      </c>
      <c r="E262" s="20">
        <v>0</v>
      </c>
    </row>
    <row r="263" spans="1:5" ht="11.15" customHeight="1" x14ac:dyDescent="0.2">
      <c r="A263" s="21" t="s">
        <v>126</v>
      </c>
      <c r="B263" s="30">
        <v>100</v>
      </c>
      <c r="C263" s="30">
        <v>5.1282050000000003</v>
      </c>
      <c r="D263" s="30">
        <v>94.871795000000006</v>
      </c>
      <c r="E263" s="30">
        <v>0</v>
      </c>
    </row>
    <row r="264" spans="1:5" ht="11.15" customHeight="1" x14ac:dyDescent="0.2">
      <c r="A264" s="19" t="s">
        <v>1255</v>
      </c>
      <c r="B264" s="20">
        <v>75</v>
      </c>
      <c r="C264" s="20">
        <v>5</v>
      </c>
      <c r="D264" s="20">
        <v>68</v>
      </c>
      <c r="E264" s="20">
        <v>2</v>
      </c>
    </row>
    <row r="265" spans="1:5" ht="11.15" customHeight="1" x14ac:dyDescent="0.2">
      <c r="A265" s="21" t="s">
        <v>126</v>
      </c>
      <c r="B265" s="30">
        <v>100</v>
      </c>
      <c r="C265" s="30">
        <v>6.6666670000000003</v>
      </c>
      <c r="D265" s="30">
        <v>90.666667000000004</v>
      </c>
      <c r="E265" s="30">
        <v>2.6666669999999999</v>
      </c>
    </row>
    <row r="266" spans="1:5" ht="11.15" customHeight="1" x14ac:dyDescent="0.2">
      <c r="A266" s="19" t="s">
        <v>1256</v>
      </c>
      <c r="B266" s="20">
        <v>117</v>
      </c>
      <c r="C266" s="20">
        <v>14</v>
      </c>
      <c r="D266" s="20">
        <v>100</v>
      </c>
      <c r="E266" s="20">
        <v>3</v>
      </c>
    </row>
    <row r="267" spans="1:5" ht="11.15" customHeight="1" x14ac:dyDescent="0.2">
      <c r="A267" s="21" t="s">
        <v>126</v>
      </c>
      <c r="B267" s="30">
        <v>100</v>
      </c>
      <c r="C267" s="30">
        <v>11.965812</v>
      </c>
      <c r="D267" s="30">
        <v>85.470084999999997</v>
      </c>
      <c r="E267" s="30">
        <v>2.5641029999999998</v>
      </c>
    </row>
    <row r="268" spans="1:5" ht="11.15" customHeight="1" x14ac:dyDescent="0.2">
      <c r="A268" s="19" t="s">
        <v>1257</v>
      </c>
      <c r="B268" s="20">
        <v>1288</v>
      </c>
      <c r="C268" s="20">
        <v>163</v>
      </c>
      <c r="D268" s="20">
        <v>1101</v>
      </c>
      <c r="E268" s="20">
        <v>24</v>
      </c>
    </row>
    <row r="269" spans="1:5" ht="11.15" customHeight="1" x14ac:dyDescent="0.2">
      <c r="A269" s="21" t="s">
        <v>126</v>
      </c>
      <c r="B269" s="30">
        <v>100</v>
      </c>
      <c r="C269" s="30">
        <v>12.655279999999999</v>
      </c>
      <c r="D269" s="30">
        <v>85.481365999999994</v>
      </c>
      <c r="E269" s="30">
        <v>1.863354</v>
      </c>
    </row>
    <row r="270" spans="1:5" ht="11.15" customHeight="1" x14ac:dyDescent="0.2">
      <c r="A270" s="19" t="s">
        <v>1195</v>
      </c>
      <c r="B270" s="20">
        <v>669</v>
      </c>
      <c r="C270" s="20">
        <v>55</v>
      </c>
      <c r="D270" s="20">
        <v>592</v>
      </c>
      <c r="E270" s="20">
        <v>22</v>
      </c>
    </row>
    <row r="271" spans="1:5" ht="11.15" customHeight="1" x14ac:dyDescent="0.2">
      <c r="A271" s="21" t="s">
        <v>126</v>
      </c>
      <c r="B271" s="30">
        <v>100</v>
      </c>
      <c r="C271" s="30">
        <v>8.2212259999999997</v>
      </c>
      <c r="D271" s="30">
        <v>88.490284000000003</v>
      </c>
      <c r="E271" s="30">
        <v>3.2884899999999999</v>
      </c>
    </row>
    <row r="272" spans="1:5" ht="11.15" customHeight="1" x14ac:dyDescent="0.2">
      <c r="A272" s="18" t="s">
        <v>1261</v>
      </c>
      <c r="B272" s="18"/>
      <c r="C272" s="18"/>
      <c r="D272" s="18"/>
      <c r="E272" s="18"/>
    </row>
    <row r="273" spans="1:5" ht="11.15" customHeight="1" x14ac:dyDescent="0.2">
      <c r="A273" s="19" t="s">
        <v>1262</v>
      </c>
      <c r="B273" s="20">
        <v>541</v>
      </c>
      <c r="C273" s="20">
        <v>66</v>
      </c>
      <c r="D273" s="20">
        <v>460</v>
      </c>
      <c r="E273" s="20">
        <v>15</v>
      </c>
    </row>
    <row r="274" spans="1:5" ht="11.15" customHeight="1" x14ac:dyDescent="0.2">
      <c r="A274" s="21" t="s">
        <v>126</v>
      </c>
      <c r="B274" s="30">
        <v>100</v>
      </c>
      <c r="C274" s="30">
        <v>12.199630000000001</v>
      </c>
      <c r="D274" s="30">
        <v>85.027726000000001</v>
      </c>
      <c r="E274" s="30">
        <v>2.772643</v>
      </c>
    </row>
    <row r="275" spans="1:5" ht="11.15" customHeight="1" x14ac:dyDescent="0.2">
      <c r="A275" s="19" t="s">
        <v>1263</v>
      </c>
      <c r="B275" s="20">
        <v>877</v>
      </c>
      <c r="C275" s="20">
        <v>88</v>
      </c>
      <c r="D275" s="20">
        <v>767</v>
      </c>
      <c r="E275" s="20">
        <v>22</v>
      </c>
    </row>
    <row r="276" spans="1:5" ht="11.15" customHeight="1" x14ac:dyDescent="0.2">
      <c r="A276" s="21" t="s">
        <v>126</v>
      </c>
      <c r="B276" s="30">
        <v>100</v>
      </c>
      <c r="C276" s="30">
        <v>10.034208</v>
      </c>
      <c r="D276" s="30">
        <v>87.457240999999996</v>
      </c>
      <c r="E276" s="30">
        <v>2.5085519999999999</v>
      </c>
    </row>
    <row r="277" spans="1:5" ht="11.15" customHeight="1" x14ac:dyDescent="0.2">
      <c r="A277" s="19" t="s">
        <v>1264</v>
      </c>
      <c r="B277" s="20">
        <v>543</v>
      </c>
      <c r="C277" s="20">
        <v>63</v>
      </c>
      <c r="D277" s="20">
        <v>471</v>
      </c>
      <c r="E277" s="20">
        <v>9</v>
      </c>
    </row>
    <row r="278" spans="1:5" ht="11.15" customHeight="1" x14ac:dyDescent="0.2">
      <c r="A278" s="21" t="s">
        <v>126</v>
      </c>
      <c r="B278" s="30">
        <v>100</v>
      </c>
      <c r="C278" s="30">
        <v>11.602209999999999</v>
      </c>
      <c r="D278" s="30">
        <v>86.740330999999998</v>
      </c>
      <c r="E278" s="30">
        <v>1.657459</v>
      </c>
    </row>
    <row r="279" spans="1:5" ht="11.15" customHeight="1" x14ac:dyDescent="0.2">
      <c r="A279" s="19" t="s">
        <v>1265</v>
      </c>
      <c r="B279" s="20">
        <v>227</v>
      </c>
      <c r="C279" s="20">
        <v>22</v>
      </c>
      <c r="D279" s="20">
        <v>200</v>
      </c>
      <c r="E279" s="20">
        <v>5</v>
      </c>
    </row>
    <row r="280" spans="1:5" ht="11.15" customHeight="1" x14ac:dyDescent="0.2">
      <c r="A280" s="21" t="s">
        <v>126</v>
      </c>
      <c r="B280" s="30">
        <v>100</v>
      </c>
      <c r="C280" s="30">
        <v>9.69163</v>
      </c>
      <c r="D280" s="30">
        <v>88.105727000000002</v>
      </c>
      <c r="E280" s="30">
        <v>2.2026430000000001</v>
      </c>
    </row>
    <row r="281" spans="1:5" ht="11.15" customHeight="1" x14ac:dyDescent="0.2">
      <c r="A281" s="18" t="s">
        <v>1266</v>
      </c>
      <c r="B281" s="18"/>
      <c r="C281" s="18"/>
      <c r="D281" s="18"/>
      <c r="E281" s="18"/>
    </row>
    <row r="282" spans="1:5" ht="11.15" customHeight="1" x14ac:dyDescent="0.2">
      <c r="A282" s="19" t="s">
        <v>1267</v>
      </c>
      <c r="B282" s="20">
        <v>294</v>
      </c>
      <c r="C282" s="20">
        <v>30</v>
      </c>
      <c r="D282" s="20">
        <v>258</v>
      </c>
      <c r="E282" s="20">
        <v>6</v>
      </c>
    </row>
    <row r="283" spans="1:5" ht="11.15" customHeight="1" x14ac:dyDescent="0.2">
      <c r="A283" s="21" t="s">
        <v>126</v>
      </c>
      <c r="B283" s="30">
        <v>100</v>
      </c>
      <c r="C283" s="30">
        <v>10.204082</v>
      </c>
      <c r="D283" s="30">
        <v>87.755101999999994</v>
      </c>
      <c r="E283" s="30">
        <v>2.040816</v>
      </c>
    </row>
    <row r="284" spans="1:5" ht="11.15" customHeight="1" x14ac:dyDescent="0.2">
      <c r="A284" s="19" t="s">
        <v>1268</v>
      </c>
      <c r="B284" s="20">
        <v>664</v>
      </c>
      <c r="C284" s="20">
        <v>70</v>
      </c>
      <c r="D284" s="20">
        <v>572</v>
      </c>
      <c r="E284" s="20">
        <v>22</v>
      </c>
    </row>
    <row r="285" spans="1:5" ht="11.15" customHeight="1" x14ac:dyDescent="0.2">
      <c r="A285" s="21" t="s">
        <v>126</v>
      </c>
      <c r="B285" s="30">
        <v>100</v>
      </c>
      <c r="C285" s="30">
        <v>10.542168999999999</v>
      </c>
      <c r="D285" s="30">
        <v>86.144577999999996</v>
      </c>
      <c r="E285" s="30">
        <v>3.313253</v>
      </c>
    </row>
    <row r="286" spans="1:5" ht="11.15" customHeight="1" x14ac:dyDescent="0.2">
      <c r="A286" s="19" t="s">
        <v>1269</v>
      </c>
      <c r="B286" s="20">
        <v>421</v>
      </c>
      <c r="C286" s="20">
        <v>46</v>
      </c>
      <c r="D286" s="20">
        <v>370</v>
      </c>
      <c r="E286" s="20">
        <v>5</v>
      </c>
    </row>
    <row r="287" spans="1:5" ht="11.15" customHeight="1" x14ac:dyDescent="0.2">
      <c r="A287" s="21" t="s">
        <v>126</v>
      </c>
      <c r="B287" s="30">
        <v>100</v>
      </c>
      <c r="C287" s="30">
        <v>10.926366</v>
      </c>
      <c r="D287" s="30">
        <v>87.885986000000003</v>
      </c>
      <c r="E287" s="30">
        <v>1.187648</v>
      </c>
    </row>
    <row r="288" spans="1:5" ht="11.15" customHeight="1" x14ac:dyDescent="0.2">
      <c r="A288" s="19" t="s">
        <v>1270</v>
      </c>
      <c r="B288" s="20">
        <v>358</v>
      </c>
      <c r="C288" s="20">
        <v>43</v>
      </c>
      <c r="D288" s="20">
        <v>311</v>
      </c>
      <c r="E288" s="20">
        <v>4</v>
      </c>
    </row>
    <row r="289" spans="1:5" ht="11.15" customHeight="1" x14ac:dyDescent="0.2">
      <c r="A289" s="21" t="s">
        <v>126</v>
      </c>
      <c r="B289" s="30">
        <v>100</v>
      </c>
      <c r="C289" s="30">
        <v>12.011172999999999</v>
      </c>
      <c r="D289" s="30">
        <v>86.871508000000006</v>
      </c>
      <c r="E289" s="30">
        <v>1.117318</v>
      </c>
    </row>
    <row r="290" spans="1:5" ht="11.15" customHeight="1" x14ac:dyDescent="0.2">
      <c r="A290" s="19" t="s">
        <v>1271</v>
      </c>
      <c r="B290" s="20">
        <v>217</v>
      </c>
      <c r="C290" s="20">
        <v>22</v>
      </c>
      <c r="D290" s="20">
        <v>191</v>
      </c>
      <c r="E290" s="20">
        <v>4</v>
      </c>
    </row>
    <row r="291" spans="1:5" ht="11.15" customHeight="1" x14ac:dyDescent="0.2">
      <c r="A291" s="21" t="s">
        <v>126</v>
      </c>
      <c r="B291" s="30">
        <v>100</v>
      </c>
      <c r="C291" s="30">
        <v>10.138249</v>
      </c>
      <c r="D291" s="30">
        <v>88.018433000000002</v>
      </c>
      <c r="E291" s="30">
        <v>1.843318</v>
      </c>
    </row>
    <row r="292" spans="1:5" ht="11.15" customHeight="1" x14ac:dyDescent="0.2">
      <c r="A292" s="19" t="s">
        <v>1272</v>
      </c>
      <c r="B292" s="20">
        <v>234</v>
      </c>
      <c r="C292" s="20">
        <v>28</v>
      </c>
      <c r="D292" s="20">
        <v>196</v>
      </c>
      <c r="E292" s="20">
        <v>10</v>
      </c>
    </row>
    <row r="293" spans="1:5" ht="11.15" customHeight="1" x14ac:dyDescent="0.2">
      <c r="A293" s="31"/>
      <c r="B293" s="32">
        <v>100</v>
      </c>
      <c r="C293" s="32">
        <v>11.965812</v>
      </c>
      <c r="D293" s="32">
        <v>83.760683999999998</v>
      </c>
      <c r="E293" s="32">
        <v>4.273504</v>
      </c>
    </row>
    <row r="294" spans="1:5" ht="11.15" customHeight="1" x14ac:dyDescent="0.2"/>
  </sheetData>
  <phoneticPr fontId="1"/>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97CF4-9D4E-4582-9416-DA4081F3C5C0}">
  <dimension ref="A1:E295"/>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HYPERLINK("#'目次'!B23","[17]")</f>
        <v>[17]</v>
      </c>
    </row>
    <row r="3" spans="1:5" x14ac:dyDescent="0.2">
      <c r="A3" s="9" t="s">
        <v>126</v>
      </c>
      <c r="B3" s="12" t="s">
        <v>168</v>
      </c>
    </row>
    <row r="4" spans="1:5" x14ac:dyDescent="0.2">
      <c r="A4" s="9" t="s">
        <v>126</v>
      </c>
      <c r="B4" s="12" t="s">
        <v>169</v>
      </c>
    </row>
    <row r="5" spans="1:5" x14ac:dyDescent="0.2">
      <c r="A5" s="9" t="s">
        <v>126</v>
      </c>
      <c r="B5" s="12" t="s">
        <v>173</v>
      </c>
    </row>
    <row r="6" spans="1:5" x14ac:dyDescent="0.2">
      <c r="A6" s="9" t="s">
        <v>126</v>
      </c>
      <c r="B6" s="12" t="s">
        <v>174</v>
      </c>
    </row>
    <row r="7" spans="1:5" x14ac:dyDescent="0.2">
      <c r="A7" s="9" t="s">
        <v>126</v>
      </c>
      <c r="B7" s="12" t="s">
        <v>175</v>
      </c>
    </row>
    <row r="8" spans="1:5" x14ac:dyDescent="0.2">
      <c r="A8" s="9" t="s">
        <v>126</v>
      </c>
      <c r="B8" s="12" t="s">
        <v>176</v>
      </c>
    </row>
    <row r="9" spans="1:5" s="15" customFormat="1" ht="25" x14ac:dyDescent="0.2">
      <c r="A9" s="13" t="s">
        <v>126</v>
      </c>
      <c r="B9" s="14" t="s">
        <v>1190</v>
      </c>
      <c r="C9" s="14" t="s">
        <v>1280</v>
      </c>
      <c r="D9" s="14" t="s">
        <v>1281</v>
      </c>
      <c r="E9" s="14" t="s">
        <v>1195</v>
      </c>
    </row>
    <row r="10" spans="1:5" x14ac:dyDescent="0.2">
      <c r="A10" s="16" t="s">
        <v>1198</v>
      </c>
      <c r="B10" s="17">
        <v>2188</v>
      </c>
      <c r="C10" s="17">
        <v>1780</v>
      </c>
      <c r="D10" s="17">
        <v>365</v>
      </c>
      <c r="E10" s="17">
        <v>43</v>
      </c>
    </row>
    <row r="11" spans="1:5" x14ac:dyDescent="0.2">
      <c r="A11" s="21" t="s">
        <v>126</v>
      </c>
      <c r="B11" s="30">
        <v>100</v>
      </c>
      <c r="C11" s="30">
        <v>81.352834000000001</v>
      </c>
      <c r="D11" s="30">
        <v>16.681901</v>
      </c>
      <c r="E11" s="30">
        <v>1.965265</v>
      </c>
    </row>
    <row r="12" spans="1:5" x14ac:dyDescent="0.2">
      <c r="A12" s="18" t="s">
        <v>1199</v>
      </c>
      <c r="B12" s="18"/>
      <c r="C12" s="18"/>
      <c r="D12" s="18"/>
      <c r="E12" s="18"/>
    </row>
    <row r="13" spans="1:5" x14ac:dyDescent="0.2">
      <c r="A13" s="19" t="s">
        <v>1200</v>
      </c>
      <c r="B13" s="20">
        <v>1092</v>
      </c>
      <c r="C13" s="20">
        <v>877</v>
      </c>
      <c r="D13" s="20">
        <v>187</v>
      </c>
      <c r="E13" s="20">
        <v>28</v>
      </c>
    </row>
    <row r="14" spans="1:5" x14ac:dyDescent="0.2">
      <c r="A14" s="21" t="s">
        <v>126</v>
      </c>
      <c r="B14" s="30">
        <v>100</v>
      </c>
      <c r="C14" s="30">
        <v>80.311355000000006</v>
      </c>
      <c r="D14" s="30">
        <v>17.124542000000002</v>
      </c>
      <c r="E14" s="30">
        <v>2.5641029999999998</v>
      </c>
    </row>
    <row r="15" spans="1:5" x14ac:dyDescent="0.2">
      <c r="A15" s="19" t="s">
        <v>1201</v>
      </c>
      <c r="B15" s="20">
        <v>1095</v>
      </c>
      <c r="C15" s="20">
        <v>902</v>
      </c>
      <c r="D15" s="20">
        <v>178</v>
      </c>
      <c r="E15" s="20">
        <v>15</v>
      </c>
    </row>
    <row r="16" spans="1:5" x14ac:dyDescent="0.2">
      <c r="A16" s="21" t="s">
        <v>126</v>
      </c>
      <c r="B16" s="30">
        <v>100</v>
      </c>
      <c r="C16" s="30">
        <v>82.374429000000006</v>
      </c>
      <c r="D16" s="30">
        <v>16.255707999999998</v>
      </c>
      <c r="E16" s="30">
        <v>1.3698630000000001</v>
      </c>
    </row>
    <row r="17" spans="1:5" x14ac:dyDescent="0.2">
      <c r="A17" s="19" t="s">
        <v>1202</v>
      </c>
      <c r="B17" s="20">
        <v>1</v>
      </c>
      <c r="C17" s="20">
        <v>1</v>
      </c>
      <c r="D17" s="20">
        <v>0</v>
      </c>
      <c r="E17" s="20">
        <v>0</v>
      </c>
    </row>
    <row r="18" spans="1:5" x14ac:dyDescent="0.2">
      <c r="A18" s="21" t="s">
        <v>126</v>
      </c>
      <c r="B18" s="30">
        <v>100</v>
      </c>
      <c r="C18" s="30">
        <v>100</v>
      </c>
      <c r="D18" s="30">
        <v>0</v>
      </c>
      <c r="E18" s="30">
        <v>0</v>
      </c>
    </row>
    <row r="19" spans="1:5" x14ac:dyDescent="0.2">
      <c r="A19" s="18" t="s">
        <v>1203</v>
      </c>
      <c r="B19" s="18"/>
      <c r="C19" s="18"/>
      <c r="D19" s="18"/>
      <c r="E19" s="18"/>
    </row>
    <row r="20" spans="1:5" x14ac:dyDescent="0.2">
      <c r="A20" s="19" t="s">
        <v>1204</v>
      </c>
      <c r="B20" s="20">
        <v>387</v>
      </c>
      <c r="C20" s="20">
        <v>345</v>
      </c>
      <c r="D20" s="20">
        <v>37</v>
      </c>
      <c r="E20" s="20">
        <v>5</v>
      </c>
    </row>
    <row r="21" spans="1:5" x14ac:dyDescent="0.2">
      <c r="A21" s="21" t="s">
        <v>126</v>
      </c>
      <c r="B21" s="30">
        <v>100</v>
      </c>
      <c r="C21" s="30">
        <v>89.147287000000006</v>
      </c>
      <c r="D21" s="30">
        <v>9.5607240000000004</v>
      </c>
      <c r="E21" s="30">
        <v>1.29199</v>
      </c>
    </row>
    <row r="22" spans="1:5" x14ac:dyDescent="0.2">
      <c r="A22" s="19" t="s">
        <v>1205</v>
      </c>
      <c r="B22" s="20">
        <v>432</v>
      </c>
      <c r="C22" s="20">
        <v>376</v>
      </c>
      <c r="D22" s="20">
        <v>51</v>
      </c>
      <c r="E22" s="20">
        <v>5</v>
      </c>
    </row>
    <row r="23" spans="1:5" x14ac:dyDescent="0.2">
      <c r="A23" s="21" t="s">
        <v>126</v>
      </c>
      <c r="B23" s="30">
        <v>100</v>
      </c>
      <c r="C23" s="30">
        <v>87.037036999999998</v>
      </c>
      <c r="D23" s="30">
        <v>11.805555999999999</v>
      </c>
      <c r="E23" s="30">
        <v>1.1574070000000001</v>
      </c>
    </row>
    <row r="24" spans="1:5" x14ac:dyDescent="0.2">
      <c r="A24" s="19" t="s">
        <v>1206</v>
      </c>
      <c r="B24" s="20">
        <v>449</v>
      </c>
      <c r="C24" s="20">
        <v>371</v>
      </c>
      <c r="D24" s="20">
        <v>68</v>
      </c>
      <c r="E24" s="20">
        <v>10</v>
      </c>
    </row>
    <row r="25" spans="1:5" x14ac:dyDescent="0.2">
      <c r="A25" s="21" t="s">
        <v>126</v>
      </c>
      <c r="B25" s="30">
        <v>100</v>
      </c>
      <c r="C25" s="30">
        <v>82.628062</v>
      </c>
      <c r="D25" s="30">
        <v>15.144766000000001</v>
      </c>
      <c r="E25" s="30">
        <v>2.2271709999999998</v>
      </c>
    </row>
    <row r="26" spans="1:5" x14ac:dyDescent="0.2">
      <c r="A26" s="19" t="s">
        <v>1207</v>
      </c>
      <c r="B26" s="20">
        <v>427</v>
      </c>
      <c r="C26" s="20">
        <v>356</v>
      </c>
      <c r="D26" s="20">
        <v>60</v>
      </c>
      <c r="E26" s="20">
        <v>11</v>
      </c>
    </row>
    <row r="27" spans="1:5" x14ac:dyDescent="0.2">
      <c r="A27" s="21" t="s">
        <v>126</v>
      </c>
      <c r="B27" s="30">
        <v>100</v>
      </c>
      <c r="C27" s="30">
        <v>83.372365000000002</v>
      </c>
      <c r="D27" s="30">
        <v>14.051522</v>
      </c>
      <c r="E27" s="30">
        <v>2.5761120000000002</v>
      </c>
    </row>
    <row r="28" spans="1:5" x14ac:dyDescent="0.2">
      <c r="A28" s="19" t="s">
        <v>1208</v>
      </c>
      <c r="B28" s="20">
        <v>274</v>
      </c>
      <c r="C28" s="20">
        <v>202</v>
      </c>
      <c r="D28" s="20">
        <v>67</v>
      </c>
      <c r="E28" s="20">
        <v>5</v>
      </c>
    </row>
    <row r="29" spans="1:5" x14ac:dyDescent="0.2">
      <c r="A29" s="21" t="s">
        <v>126</v>
      </c>
      <c r="B29" s="30">
        <v>100</v>
      </c>
      <c r="C29" s="30">
        <v>73.722628</v>
      </c>
      <c r="D29" s="30">
        <v>24.452555</v>
      </c>
      <c r="E29" s="30">
        <v>1.8248180000000001</v>
      </c>
    </row>
    <row r="30" spans="1:5" x14ac:dyDescent="0.2">
      <c r="A30" s="19" t="s">
        <v>1209</v>
      </c>
      <c r="B30" s="20">
        <v>137</v>
      </c>
      <c r="C30" s="20">
        <v>90</v>
      </c>
      <c r="D30" s="20">
        <v>43</v>
      </c>
      <c r="E30" s="20">
        <v>4</v>
      </c>
    </row>
    <row r="31" spans="1:5" x14ac:dyDescent="0.2">
      <c r="A31" s="21" t="s">
        <v>126</v>
      </c>
      <c r="B31" s="30">
        <v>100</v>
      </c>
      <c r="C31" s="30">
        <v>65.693431000000004</v>
      </c>
      <c r="D31" s="30">
        <v>31.386861</v>
      </c>
      <c r="E31" s="30">
        <v>2.919708</v>
      </c>
    </row>
    <row r="32" spans="1:5" x14ac:dyDescent="0.2">
      <c r="A32" s="19" t="s">
        <v>1210</v>
      </c>
      <c r="B32" s="20">
        <v>71</v>
      </c>
      <c r="C32" s="20">
        <v>34</v>
      </c>
      <c r="D32" s="20">
        <v>34</v>
      </c>
      <c r="E32" s="20">
        <v>3</v>
      </c>
    </row>
    <row r="33" spans="1:5" x14ac:dyDescent="0.2">
      <c r="A33" s="21" t="s">
        <v>126</v>
      </c>
      <c r="B33" s="30">
        <v>100</v>
      </c>
      <c r="C33" s="30">
        <v>47.887324</v>
      </c>
      <c r="D33" s="30">
        <v>47.887324</v>
      </c>
      <c r="E33" s="30">
        <v>4.225352</v>
      </c>
    </row>
    <row r="34" spans="1:5" x14ac:dyDescent="0.2">
      <c r="A34" s="19" t="s">
        <v>1211</v>
      </c>
      <c r="B34" s="20">
        <v>11</v>
      </c>
      <c r="C34" s="20">
        <v>6</v>
      </c>
      <c r="D34" s="20">
        <v>5</v>
      </c>
      <c r="E34" s="20">
        <v>0</v>
      </c>
    </row>
    <row r="35" spans="1:5" x14ac:dyDescent="0.2">
      <c r="A35" s="21" t="s">
        <v>126</v>
      </c>
      <c r="B35" s="30">
        <v>100</v>
      </c>
      <c r="C35" s="30">
        <v>54.545454999999997</v>
      </c>
      <c r="D35" s="30">
        <v>45.454545000000003</v>
      </c>
      <c r="E35" s="30">
        <v>0</v>
      </c>
    </row>
    <row r="36" spans="1:5" x14ac:dyDescent="0.2">
      <c r="A36" s="19" t="s">
        <v>1212</v>
      </c>
      <c r="B36" s="20">
        <v>881</v>
      </c>
      <c r="C36" s="20">
        <v>747</v>
      </c>
      <c r="D36" s="20">
        <v>119</v>
      </c>
      <c r="E36" s="20">
        <v>15</v>
      </c>
    </row>
    <row r="37" spans="1:5" x14ac:dyDescent="0.2">
      <c r="A37" s="21" t="s">
        <v>126</v>
      </c>
      <c r="B37" s="30">
        <v>100</v>
      </c>
      <c r="C37" s="30">
        <v>84.790011000000007</v>
      </c>
      <c r="D37" s="30">
        <v>13.507377999999999</v>
      </c>
      <c r="E37" s="30">
        <v>1.7026110000000001</v>
      </c>
    </row>
    <row r="38" spans="1:5" x14ac:dyDescent="0.2">
      <c r="A38" s="19" t="s">
        <v>1213</v>
      </c>
      <c r="B38" s="20">
        <v>701</v>
      </c>
      <c r="C38" s="20">
        <v>558</v>
      </c>
      <c r="D38" s="20">
        <v>127</v>
      </c>
      <c r="E38" s="20">
        <v>16</v>
      </c>
    </row>
    <row r="39" spans="1:5" x14ac:dyDescent="0.2">
      <c r="A39" s="21" t="s">
        <v>126</v>
      </c>
      <c r="B39" s="30">
        <v>100</v>
      </c>
      <c r="C39" s="30">
        <v>79.600571000000002</v>
      </c>
      <c r="D39" s="30">
        <v>18.116976000000001</v>
      </c>
      <c r="E39" s="30">
        <v>2.282454</v>
      </c>
    </row>
    <row r="40" spans="1:5" x14ac:dyDescent="0.2">
      <c r="A40" s="19" t="s">
        <v>1214</v>
      </c>
      <c r="B40" s="20">
        <v>1801</v>
      </c>
      <c r="C40" s="20">
        <v>1435</v>
      </c>
      <c r="D40" s="20">
        <v>328</v>
      </c>
      <c r="E40" s="20">
        <v>38</v>
      </c>
    </row>
    <row r="41" spans="1:5" x14ac:dyDescent="0.2">
      <c r="A41" s="21" t="s">
        <v>126</v>
      </c>
      <c r="B41" s="30">
        <v>100</v>
      </c>
      <c r="C41" s="30">
        <v>79.677957000000006</v>
      </c>
      <c r="D41" s="30">
        <v>18.212104</v>
      </c>
      <c r="E41" s="30">
        <v>2.1099389999999998</v>
      </c>
    </row>
    <row r="42" spans="1:5" x14ac:dyDescent="0.2">
      <c r="A42" s="19" t="s">
        <v>1215</v>
      </c>
      <c r="B42" s="20">
        <v>920</v>
      </c>
      <c r="C42" s="20">
        <v>688</v>
      </c>
      <c r="D42" s="20">
        <v>209</v>
      </c>
      <c r="E42" s="20">
        <v>23</v>
      </c>
    </row>
    <row r="43" spans="1:5" x14ac:dyDescent="0.2">
      <c r="A43" s="21" t="s">
        <v>126</v>
      </c>
      <c r="B43" s="30">
        <v>100</v>
      </c>
      <c r="C43" s="30">
        <v>74.782608999999994</v>
      </c>
      <c r="D43" s="30">
        <v>22.717390999999999</v>
      </c>
      <c r="E43" s="30">
        <v>2.5</v>
      </c>
    </row>
    <row r="44" spans="1:5" x14ac:dyDescent="0.2">
      <c r="A44" s="19" t="s">
        <v>1216</v>
      </c>
      <c r="B44" s="20">
        <v>219</v>
      </c>
      <c r="C44" s="20">
        <v>130</v>
      </c>
      <c r="D44" s="20">
        <v>82</v>
      </c>
      <c r="E44" s="20">
        <v>7</v>
      </c>
    </row>
    <row r="45" spans="1:5" x14ac:dyDescent="0.2">
      <c r="A45" s="21" t="s">
        <v>126</v>
      </c>
      <c r="B45" s="30">
        <v>100</v>
      </c>
      <c r="C45" s="30">
        <v>59.360731000000001</v>
      </c>
      <c r="D45" s="30">
        <v>37.442922000000003</v>
      </c>
      <c r="E45" s="30">
        <v>3.1963469999999998</v>
      </c>
    </row>
    <row r="46" spans="1:5" x14ac:dyDescent="0.2">
      <c r="A46" s="18" t="s">
        <v>1217</v>
      </c>
      <c r="B46" s="17">
        <v>208</v>
      </c>
      <c r="C46" s="17">
        <v>180</v>
      </c>
      <c r="D46" s="17">
        <v>24</v>
      </c>
      <c r="E46" s="17">
        <v>4</v>
      </c>
    </row>
    <row r="47" spans="1:5" x14ac:dyDescent="0.2">
      <c r="A47" s="21" t="s">
        <v>126</v>
      </c>
      <c r="B47" s="30">
        <v>100</v>
      </c>
      <c r="C47" s="30">
        <v>86.538461999999996</v>
      </c>
      <c r="D47" s="30">
        <v>11.538462000000001</v>
      </c>
      <c r="E47" s="30">
        <v>1.9230769999999999</v>
      </c>
    </row>
    <row r="48" spans="1:5" x14ac:dyDescent="0.2">
      <c r="A48" s="19" t="s">
        <v>1205</v>
      </c>
      <c r="B48" s="20">
        <v>220</v>
      </c>
      <c r="C48" s="20">
        <v>181</v>
      </c>
      <c r="D48" s="20">
        <v>34</v>
      </c>
      <c r="E48" s="20">
        <v>5</v>
      </c>
    </row>
    <row r="49" spans="1:5" x14ac:dyDescent="0.2">
      <c r="A49" s="21" t="s">
        <v>126</v>
      </c>
      <c r="B49" s="30">
        <v>100</v>
      </c>
      <c r="C49" s="30">
        <v>82.272727000000003</v>
      </c>
      <c r="D49" s="30">
        <v>15.454545</v>
      </c>
      <c r="E49" s="30">
        <v>2.2727270000000002</v>
      </c>
    </row>
    <row r="50" spans="1:5" x14ac:dyDescent="0.2">
      <c r="A50" s="19" t="s">
        <v>1206</v>
      </c>
      <c r="B50" s="20">
        <v>226</v>
      </c>
      <c r="C50" s="20">
        <v>185</v>
      </c>
      <c r="D50" s="20">
        <v>34</v>
      </c>
      <c r="E50" s="20">
        <v>7</v>
      </c>
    </row>
    <row r="51" spans="1:5" x14ac:dyDescent="0.2">
      <c r="A51" s="21" t="s">
        <v>126</v>
      </c>
      <c r="B51" s="30">
        <v>100</v>
      </c>
      <c r="C51" s="30">
        <v>81.858407</v>
      </c>
      <c r="D51" s="30">
        <v>15.044248</v>
      </c>
      <c r="E51" s="30">
        <v>3.0973449999999998</v>
      </c>
    </row>
    <row r="52" spans="1:5" x14ac:dyDescent="0.2">
      <c r="A52" s="19" t="s">
        <v>1207</v>
      </c>
      <c r="B52" s="20">
        <v>211</v>
      </c>
      <c r="C52" s="20">
        <v>173</v>
      </c>
      <c r="D52" s="20">
        <v>32</v>
      </c>
      <c r="E52" s="20">
        <v>6</v>
      </c>
    </row>
    <row r="53" spans="1:5" x14ac:dyDescent="0.2">
      <c r="A53" s="21" t="s">
        <v>126</v>
      </c>
      <c r="B53" s="30">
        <v>100</v>
      </c>
      <c r="C53" s="30">
        <v>81.990521000000001</v>
      </c>
      <c r="D53" s="30">
        <v>15.165877</v>
      </c>
      <c r="E53" s="30">
        <v>2.8436020000000002</v>
      </c>
    </row>
    <row r="54" spans="1:5" x14ac:dyDescent="0.2">
      <c r="A54" s="19" t="s">
        <v>1208</v>
      </c>
      <c r="B54" s="20">
        <v>134</v>
      </c>
      <c r="C54" s="20">
        <v>94</v>
      </c>
      <c r="D54" s="20">
        <v>37</v>
      </c>
      <c r="E54" s="20">
        <v>3</v>
      </c>
    </row>
    <row r="55" spans="1:5" x14ac:dyDescent="0.2">
      <c r="A55" s="21" t="s">
        <v>126</v>
      </c>
      <c r="B55" s="30">
        <v>100</v>
      </c>
      <c r="C55" s="30">
        <v>70.149253999999999</v>
      </c>
      <c r="D55" s="30">
        <v>27.611940000000001</v>
      </c>
      <c r="E55" s="30">
        <v>2.2388059999999999</v>
      </c>
    </row>
    <row r="56" spans="1:5" x14ac:dyDescent="0.2">
      <c r="A56" s="19" t="s">
        <v>1209</v>
      </c>
      <c r="B56" s="20">
        <v>65</v>
      </c>
      <c r="C56" s="20">
        <v>45</v>
      </c>
      <c r="D56" s="20">
        <v>19</v>
      </c>
      <c r="E56" s="20">
        <v>1</v>
      </c>
    </row>
    <row r="57" spans="1:5" x14ac:dyDescent="0.2">
      <c r="A57" s="21" t="s">
        <v>126</v>
      </c>
      <c r="B57" s="30">
        <v>100</v>
      </c>
      <c r="C57" s="30">
        <v>69.230768999999995</v>
      </c>
      <c r="D57" s="30">
        <v>29.230768999999999</v>
      </c>
      <c r="E57" s="30">
        <v>1.538462</v>
      </c>
    </row>
    <row r="58" spans="1:5" x14ac:dyDescent="0.2">
      <c r="A58" s="19" t="s">
        <v>1210</v>
      </c>
      <c r="B58" s="20">
        <v>25</v>
      </c>
      <c r="C58" s="20">
        <v>18</v>
      </c>
      <c r="D58" s="20">
        <v>5</v>
      </c>
      <c r="E58" s="20">
        <v>2</v>
      </c>
    </row>
    <row r="59" spans="1:5" x14ac:dyDescent="0.2">
      <c r="A59" s="21" t="s">
        <v>126</v>
      </c>
      <c r="B59" s="30">
        <v>100</v>
      </c>
      <c r="C59" s="30">
        <v>72</v>
      </c>
      <c r="D59" s="30">
        <v>20</v>
      </c>
      <c r="E59" s="30">
        <v>8</v>
      </c>
    </row>
    <row r="60" spans="1:5" x14ac:dyDescent="0.2">
      <c r="A60" s="19" t="s">
        <v>1211</v>
      </c>
      <c r="B60" s="20">
        <v>3</v>
      </c>
      <c r="C60" s="20">
        <v>1</v>
      </c>
      <c r="D60" s="20">
        <v>2</v>
      </c>
      <c r="E60" s="20">
        <v>0</v>
      </c>
    </row>
    <row r="61" spans="1:5" x14ac:dyDescent="0.2">
      <c r="A61" s="21" t="s">
        <v>126</v>
      </c>
      <c r="B61" s="30">
        <v>100</v>
      </c>
      <c r="C61" s="30">
        <v>33.333333000000003</v>
      </c>
      <c r="D61" s="30">
        <v>66.666667000000004</v>
      </c>
      <c r="E61" s="30">
        <v>0</v>
      </c>
    </row>
    <row r="62" spans="1:5" x14ac:dyDescent="0.2">
      <c r="A62" s="19" t="s">
        <v>1212</v>
      </c>
      <c r="B62" s="20">
        <v>446</v>
      </c>
      <c r="C62" s="20">
        <v>366</v>
      </c>
      <c r="D62" s="20">
        <v>68</v>
      </c>
      <c r="E62" s="20">
        <v>12</v>
      </c>
    </row>
    <row r="63" spans="1:5" x14ac:dyDescent="0.2">
      <c r="A63" s="21" t="s">
        <v>126</v>
      </c>
      <c r="B63" s="30">
        <v>100</v>
      </c>
      <c r="C63" s="30">
        <v>82.062780000000004</v>
      </c>
      <c r="D63" s="30">
        <v>15.246637</v>
      </c>
      <c r="E63" s="30">
        <v>2.6905830000000002</v>
      </c>
    </row>
    <row r="64" spans="1:5" x14ac:dyDescent="0.2">
      <c r="A64" s="19" t="s">
        <v>1213</v>
      </c>
      <c r="B64" s="20">
        <v>345</v>
      </c>
      <c r="C64" s="20">
        <v>267</v>
      </c>
      <c r="D64" s="20">
        <v>69</v>
      </c>
      <c r="E64" s="20">
        <v>9</v>
      </c>
    </row>
    <row r="65" spans="1:5" x14ac:dyDescent="0.2">
      <c r="A65" s="21" t="s">
        <v>126</v>
      </c>
      <c r="B65" s="30">
        <v>100</v>
      </c>
      <c r="C65" s="30">
        <v>77.391304000000005</v>
      </c>
      <c r="D65" s="30">
        <v>20</v>
      </c>
      <c r="E65" s="30">
        <v>2.6086960000000001</v>
      </c>
    </row>
    <row r="66" spans="1:5" x14ac:dyDescent="0.2">
      <c r="A66" s="19" t="s">
        <v>1214</v>
      </c>
      <c r="B66" s="20">
        <v>884</v>
      </c>
      <c r="C66" s="20">
        <v>697</v>
      </c>
      <c r="D66" s="20">
        <v>163</v>
      </c>
      <c r="E66" s="20">
        <v>24</v>
      </c>
    </row>
    <row r="67" spans="1:5" x14ac:dyDescent="0.2">
      <c r="A67" s="21" t="s">
        <v>126</v>
      </c>
      <c r="B67" s="30">
        <v>100</v>
      </c>
      <c r="C67" s="30">
        <v>78.846153999999999</v>
      </c>
      <c r="D67" s="30">
        <v>18.438914</v>
      </c>
      <c r="E67" s="30">
        <v>2.7149320000000001</v>
      </c>
    </row>
    <row r="68" spans="1:5" x14ac:dyDescent="0.2">
      <c r="A68" s="19" t="s">
        <v>1215</v>
      </c>
      <c r="B68" s="20">
        <v>438</v>
      </c>
      <c r="C68" s="20">
        <v>331</v>
      </c>
      <c r="D68" s="20">
        <v>95</v>
      </c>
      <c r="E68" s="20">
        <v>12</v>
      </c>
    </row>
    <row r="69" spans="1:5" x14ac:dyDescent="0.2">
      <c r="A69" s="21" t="s">
        <v>126</v>
      </c>
      <c r="B69" s="30">
        <v>100</v>
      </c>
      <c r="C69" s="30">
        <v>75.570775999999995</v>
      </c>
      <c r="D69" s="30">
        <v>21.689498</v>
      </c>
      <c r="E69" s="30">
        <v>2.7397260000000001</v>
      </c>
    </row>
    <row r="70" spans="1:5" x14ac:dyDescent="0.2">
      <c r="A70" s="19" t="s">
        <v>1216</v>
      </c>
      <c r="B70" s="20">
        <v>93</v>
      </c>
      <c r="C70" s="20">
        <v>64</v>
      </c>
      <c r="D70" s="20">
        <v>26</v>
      </c>
      <c r="E70" s="20">
        <v>3</v>
      </c>
    </row>
    <row r="71" spans="1:5" x14ac:dyDescent="0.2">
      <c r="A71" s="21" t="s">
        <v>126</v>
      </c>
      <c r="B71" s="30">
        <v>100</v>
      </c>
      <c r="C71" s="30">
        <v>68.817204000000004</v>
      </c>
      <c r="D71" s="30">
        <v>27.956989</v>
      </c>
      <c r="E71" s="30">
        <v>3.225806</v>
      </c>
    </row>
    <row r="72" spans="1:5" x14ac:dyDescent="0.2">
      <c r="A72" s="18" t="s">
        <v>1218</v>
      </c>
      <c r="B72" s="17">
        <v>178</v>
      </c>
      <c r="C72" s="17">
        <v>164</v>
      </c>
      <c r="D72" s="17">
        <v>13</v>
      </c>
      <c r="E72" s="17">
        <v>1</v>
      </c>
    </row>
    <row r="73" spans="1:5" x14ac:dyDescent="0.2">
      <c r="A73" s="21" t="s">
        <v>126</v>
      </c>
      <c r="B73" s="30">
        <v>100</v>
      </c>
      <c r="C73" s="30">
        <v>92.134831000000005</v>
      </c>
      <c r="D73" s="30">
        <v>7.3033710000000003</v>
      </c>
      <c r="E73" s="30">
        <v>0.56179800000000002</v>
      </c>
    </row>
    <row r="74" spans="1:5" x14ac:dyDescent="0.2">
      <c r="A74" s="19" t="s">
        <v>1205</v>
      </c>
      <c r="B74" s="20">
        <v>212</v>
      </c>
      <c r="C74" s="20">
        <v>195</v>
      </c>
      <c r="D74" s="20">
        <v>17</v>
      </c>
      <c r="E74" s="20">
        <v>0</v>
      </c>
    </row>
    <row r="75" spans="1:5" x14ac:dyDescent="0.2">
      <c r="A75" s="21" t="s">
        <v>126</v>
      </c>
      <c r="B75" s="30">
        <v>100</v>
      </c>
      <c r="C75" s="30">
        <v>91.981132000000002</v>
      </c>
      <c r="D75" s="30">
        <v>8.0188679999999994</v>
      </c>
      <c r="E75" s="30">
        <v>0</v>
      </c>
    </row>
    <row r="76" spans="1:5" x14ac:dyDescent="0.2">
      <c r="A76" s="19" t="s">
        <v>1206</v>
      </c>
      <c r="B76" s="20">
        <v>223</v>
      </c>
      <c r="C76" s="20">
        <v>186</v>
      </c>
      <c r="D76" s="20">
        <v>34</v>
      </c>
      <c r="E76" s="20">
        <v>3</v>
      </c>
    </row>
    <row r="77" spans="1:5" x14ac:dyDescent="0.2">
      <c r="A77" s="21" t="s">
        <v>126</v>
      </c>
      <c r="B77" s="30">
        <v>100</v>
      </c>
      <c r="C77" s="30">
        <v>83.408072000000004</v>
      </c>
      <c r="D77" s="30">
        <v>15.246637</v>
      </c>
      <c r="E77" s="30">
        <v>1.345291</v>
      </c>
    </row>
    <row r="78" spans="1:5" x14ac:dyDescent="0.2">
      <c r="A78" s="19" t="s">
        <v>1207</v>
      </c>
      <c r="B78" s="20">
        <v>216</v>
      </c>
      <c r="C78" s="20">
        <v>183</v>
      </c>
      <c r="D78" s="20">
        <v>28</v>
      </c>
      <c r="E78" s="20">
        <v>5</v>
      </c>
    </row>
    <row r="79" spans="1:5" x14ac:dyDescent="0.2">
      <c r="A79" s="21" t="s">
        <v>126</v>
      </c>
      <c r="B79" s="30">
        <v>100</v>
      </c>
      <c r="C79" s="30">
        <v>84.722222000000002</v>
      </c>
      <c r="D79" s="30">
        <v>12.962963</v>
      </c>
      <c r="E79" s="30">
        <v>2.3148149999999998</v>
      </c>
    </row>
    <row r="80" spans="1:5" x14ac:dyDescent="0.2">
      <c r="A80" s="19" t="s">
        <v>1208</v>
      </c>
      <c r="B80" s="20">
        <v>140</v>
      </c>
      <c r="C80" s="20">
        <v>108</v>
      </c>
      <c r="D80" s="20">
        <v>30</v>
      </c>
      <c r="E80" s="20">
        <v>2</v>
      </c>
    </row>
    <row r="81" spans="1:5" x14ac:dyDescent="0.2">
      <c r="A81" s="21" t="s">
        <v>126</v>
      </c>
      <c r="B81" s="30">
        <v>100</v>
      </c>
      <c r="C81" s="30">
        <v>77.142857000000006</v>
      </c>
      <c r="D81" s="30">
        <v>21.428571000000002</v>
      </c>
      <c r="E81" s="30">
        <v>1.428571</v>
      </c>
    </row>
    <row r="82" spans="1:5" x14ac:dyDescent="0.2">
      <c r="A82" s="19" t="s">
        <v>1209</v>
      </c>
      <c r="B82" s="20">
        <v>72</v>
      </c>
      <c r="C82" s="20">
        <v>45</v>
      </c>
      <c r="D82" s="20">
        <v>24</v>
      </c>
      <c r="E82" s="20">
        <v>3</v>
      </c>
    </row>
    <row r="83" spans="1:5" x14ac:dyDescent="0.2">
      <c r="A83" s="21" t="s">
        <v>126</v>
      </c>
      <c r="B83" s="30">
        <v>100</v>
      </c>
      <c r="C83" s="30">
        <v>62.5</v>
      </c>
      <c r="D83" s="30">
        <v>33.333333000000003</v>
      </c>
      <c r="E83" s="30">
        <v>4.1666670000000003</v>
      </c>
    </row>
    <row r="84" spans="1:5" x14ac:dyDescent="0.2">
      <c r="A84" s="19" t="s">
        <v>1210</v>
      </c>
      <c r="B84" s="20">
        <v>46</v>
      </c>
      <c r="C84" s="20">
        <v>16</v>
      </c>
      <c r="D84" s="20">
        <v>29</v>
      </c>
      <c r="E84" s="20">
        <v>1</v>
      </c>
    </row>
    <row r="85" spans="1:5" x14ac:dyDescent="0.2">
      <c r="A85" s="21" t="s">
        <v>126</v>
      </c>
      <c r="B85" s="30">
        <v>100</v>
      </c>
      <c r="C85" s="30">
        <v>34.782609000000001</v>
      </c>
      <c r="D85" s="30">
        <v>63.043478</v>
      </c>
      <c r="E85" s="30">
        <v>2.1739130000000002</v>
      </c>
    </row>
    <row r="86" spans="1:5" x14ac:dyDescent="0.2">
      <c r="A86" s="19" t="s">
        <v>1211</v>
      </c>
      <c r="B86" s="20">
        <v>8</v>
      </c>
      <c r="C86" s="20">
        <v>5</v>
      </c>
      <c r="D86" s="20">
        <v>3</v>
      </c>
      <c r="E86" s="20">
        <v>0</v>
      </c>
    </row>
    <row r="87" spans="1:5" x14ac:dyDescent="0.2">
      <c r="A87" s="21" t="s">
        <v>126</v>
      </c>
      <c r="B87" s="30">
        <v>100</v>
      </c>
      <c r="C87" s="30">
        <v>62.5</v>
      </c>
      <c r="D87" s="30">
        <v>37.5</v>
      </c>
      <c r="E87" s="30">
        <v>0</v>
      </c>
    </row>
    <row r="88" spans="1:5" x14ac:dyDescent="0.2">
      <c r="A88" s="19" t="s">
        <v>1212</v>
      </c>
      <c r="B88" s="20">
        <v>435</v>
      </c>
      <c r="C88" s="20">
        <v>381</v>
      </c>
      <c r="D88" s="20">
        <v>51</v>
      </c>
      <c r="E88" s="20">
        <v>3</v>
      </c>
    </row>
    <row r="89" spans="1:5" x14ac:dyDescent="0.2">
      <c r="A89" s="21" t="s">
        <v>126</v>
      </c>
      <c r="B89" s="30">
        <v>100</v>
      </c>
      <c r="C89" s="30">
        <v>87.586207000000002</v>
      </c>
      <c r="D89" s="30">
        <v>11.724138</v>
      </c>
      <c r="E89" s="30">
        <v>0.68965500000000002</v>
      </c>
    </row>
    <row r="90" spans="1:5" x14ac:dyDescent="0.2">
      <c r="A90" s="19" t="s">
        <v>1213</v>
      </c>
      <c r="B90" s="20">
        <v>356</v>
      </c>
      <c r="C90" s="20">
        <v>291</v>
      </c>
      <c r="D90" s="20">
        <v>58</v>
      </c>
      <c r="E90" s="20">
        <v>7</v>
      </c>
    </row>
    <row r="91" spans="1:5" x14ac:dyDescent="0.2">
      <c r="A91" s="21" t="s">
        <v>126</v>
      </c>
      <c r="B91" s="30">
        <v>100</v>
      </c>
      <c r="C91" s="30">
        <v>81.741573000000002</v>
      </c>
      <c r="D91" s="30">
        <v>16.292134999999998</v>
      </c>
      <c r="E91" s="30">
        <v>1.9662919999999999</v>
      </c>
    </row>
    <row r="92" spans="1:5" x14ac:dyDescent="0.2">
      <c r="A92" s="19" t="s">
        <v>1214</v>
      </c>
      <c r="B92" s="20">
        <v>917</v>
      </c>
      <c r="C92" s="20">
        <v>738</v>
      </c>
      <c r="D92" s="20">
        <v>165</v>
      </c>
      <c r="E92" s="20">
        <v>14</v>
      </c>
    </row>
    <row r="93" spans="1:5" x14ac:dyDescent="0.2">
      <c r="A93" s="21" t="s">
        <v>126</v>
      </c>
      <c r="B93" s="30">
        <v>100</v>
      </c>
      <c r="C93" s="30">
        <v>80.479826000000003</v>
      </c>
      <c r="D93" s="30">
        <v>17.993456999999999</v>
      </c>
      <c r="E93" s="30">
        <v>1.526718</v>
      </c>
    </row>
    <row r="94" spans="1:5" x14ac:dyDescent="0.2">
      <c r="A94" s="19" t="s">
        <v>1215</v>
      </c>
      <c r="B94" s="20">
        <v>482</v>
      </c>
      <c r="C94" s="20">
        <v>357</v>
      </c>
      <c r="D94" s="20">
        <v>114</v>
      </c>
      <c r="E94" s="20">
        <v>11</v>
      </c>
    </row>
    <row r="95" spans="1:5" x14ac:dyDescent="0.2">
      <c r="A95" s="21" t="s">
        <v>126</v>
      </c>
      <c r="B95" s="30">
        <v>100</v>
      </c>
      <c r="C95" s="30">
        <v>74.066389999999998</v>
      </c>
      <c r="D95" s="30">
        <v>23.651451999999999</v>
      </c>
      <c r="E95" s="30">
        <v>2.2821579999999999</v>
      </c>
    </row>
    <row r="96" spans="1:5" x14ac:dyDescent="0.2">
      <c r="A96" s="19" t="s">
        <v>1216</v>
      </c>
      <c r="B96" s="20">
        <v>126</v>
      </c>
      <c r="C96" s="20">
        <v>66</v>
      </c>
      <c r="D96" s="20">
        <v>56</v>
      </c>
      <c r="E96" s="20">
        <v>4</v>
      </c>
    </row>
    <row r="97" spans="1:5" x14ac:dyDescent="0.2">
      <c r="A97" s="21" t="s">
        <v>126</v>
      </c>
      <c r="B97" s="30">
        <v>100</v>
      </c>
      <c r="C97" s="30">
        <v>52.380952000000001</v>
      </c>
      <c r="D97" s="30">
        <v>44.444443999999997</v>
      </c>
      <c r="E97" s="30">
        <v>3.1746029999999998</v>
      </c>
    </row>
    <row r="98" spans="1:5" x14ac:dyDescent="0.2">
      <c r="A98" s="18" t="s">
        <v>1219</v>
      </c>
      <c r="B98" s="18"/>
      <c r="C98" s="18"/>
      <c r="D98" s="18"/>
      <c r="E98" s="18"/>
    </row>
    <row r="99" spans="1:5" x14ac:dyDescent="0.2">
      <c r="A99" s="19" t="s">
        <v>130</v>
      </c>
      <c r="B99" s="20">
        <v>151</v>
      </c>
      <c r="C99" s="20">
        <v>113</v>
      </c>
      <c r="D99" s="20">
        <v>28</v>
      </c>
      <c r="E99" s="20">
        <v>10</v>
      </c>
    </row>
    <row r="100" spans="1:5" x14ac:dyDescent="0.2">
      <c r="A100" s="21" t="s">
        <v>126</v>
      </c>
      <c r="B100" s="30">
        <v>100</v>
      </c>
      <c r="C100" s="30">
        <v>74.834436999999994</v>
      </c>
      <c r="D100" s="30">
        <v>18.543046</v>
      </c>
      <c r="E100" s="30">
        <v>6.6225170000000002</v>
      </c>
    </row>
    <row r="101" spans="1:5" x14ac:dyDescent="0.2">
      <c r="A101" s="19" t="s">
        <v>131</v>
      </c>
      <c r="B101" s="20">
        <v>1446</v>
      </c>
      <c r="C101" s="20">
        <v>1230</v>
      </c>
      <c r="D101" s="20">
        <v>192</v>
      </c>
      <c r="E101" s="20">
        <v>24</v>
      </c>
    </row>
    <row r="102" spans="1:5" x14ac:dyDescent="0.2">
      <c r="A102" s="21" t="s">
        <v>126</v>
      </c>
      <c r="B102" s="30">
        <v>100</v>
      </c>
      <c r="C102" s="30">
        <v>85.062241</v>
      </c>
      <c r="D102" s="30">
        <v>13.278008</v>
      </c>
      <c r="E102" s="30">
        <v>1.659751</v>
      </c>
    </row>
    <row r="103" spans="1:5" x14ac:dyDescent="0.2">
      <c r="A103" s="19" t="s">
        <v>392</v>
      </c>
      <c r="B103" s="20">
        <v>150</v>
      </c>
      <c r="C103" s="20">
        <v>125</v>
      </c>
      <c r="D103" s="20">
        <v>23</v>
      </c>
      <c r="E103" s="20">
        <v>2</v>
      </c>
    </row>
    <row r="104" spans="1:5" x14ac:dyDescent="0.2">
      <c r="A104" s="21" t="s">
        <v>126</v>
      </c>
      <c r="B104" s="30">
        <v>100</v>
      </c>
      <c r="C104" s="30">
        <v>83.333332999999996</v>
      </c>
      <c r="D104" s="30">
        <v>15.333333</v>
      </c>
      <c r="E104" s="30">
        <v>1.3333330000000001</v>
      </c>
    </row>
    <row r="105" spans="1:5" x14ac:dyDescent="0.2">
      <c r="A105" s="19" t="s">
        <v>132</v>
      </c>
      <c r="B105" s="20">
        <v>372</v>
      </c>
      <c r="C105" s="20">
        <v>261</v>
      </c>
      <c r="D105" s="20">
        <v>105</v>
      </c>
      <c r="E105" s="20">
        <v>6</v>
      </c>
    </row>
    <row r="106" spans="1:5" x14ac:dyDescent="0.2">
      <c r="A106" s="21" t="s">
        <v>126</v>
      </c>
      <c r="B106" s="30">
        <v>100</v>
      </c>
      <c r="C106" s="30">
        <v>70.161289999999994</v>
      </c>
      <c r="D106" s="30">
        <v>28.225805999999999</v>
      </c>
      <c r="E106" s="30">
        <v>1.612903</v>
      </c>
    </row>
    <row r="107" spans="1:5" x14ac:dyDescent="0.2">
      <c r="A107" s="19" t="s">
        <v>1220</v>
      </c>
      <c r="B107" s="20">
        <v>69</v>
      </c>
      <c r="C107" s="20">
        <v>51</v>
      </c>
      <c r="D107" s="20">
        <v>17</v>
      </c>
      <c r="E107" s="20">
        <v>1</v>
      </c>
    </row>
    <row r="108" spans="1:5" x14ac:dyDescent="0.2">
      <c r="A108" s="21" t="s">
        <v>126</v>
      </c>
      <c r="B108" s="30">
        <v>100</v>
      </c>
      <c r="C108" s="30">
        <v>73.913043000000002</v>
      </c>
      <c r="D108" s="30">
        <v>24.637681000000001</v>
      </c>
      <c r="E108" s="30">
        <v>1.4492750000000001</v>
      </c>
    </row>
    <row r="109" spans="1:5" x14ac:dyDescent="0.2">
      <c r="A109" s="18" t="s">
        <v>133</v>
      </c>
      <c r="B109" s="17">
        <v>92</v>
      </c>
      <c r="C109" s="17">
        <v>64</v>
      </c>
      <c r="D109" s="17">
        <v>20</v>
      </c>
      <c r="E109" s="17">
        <v>8</v>
      </c>
    </row>
    <row r="110" spans="1:5" x14ac:dyDescent="0.2">
      <c r="A110" s="21" t="s">
        <v>126</v>
      </c>
      <c r="B110" s="30">
        <v>100</v>
      </c>
      <c r="C110" s="30">
        <v>69.565217000000004</v>
      </c>
      <c r="D110" s="30">
        <v>21.739129999999999</v>
      </c>
      <c r="E110" s="30">
        <v>8.6956520000000008</v>
      </c>
    </row>
    <row r="111" spans="1:5" x14ac:dyDescent="0.2">
      <c r="A111" s="19" t="s">
        <v>134</v>
      </c>
      <c r="B111" s="20">
        <v>813</v>
      </c>
      <c r="C111" s="20">
        <v>673</v>
      </c>
      <c r="D111" s="20">
        <v>123</v>
      </c>
      <c r="E111" s="20">
        <v>17</v>
      </c>
    </row>
    <row r="112" spans="1:5" x14ac:dyDescent="0.2">
      <c r="A112" s="21" t="s">
        <v>126</v>
      </c>
      <c r="B112" s="30">
        <v>100</v>
      </c>
      <c r="C112" s="30">
        <v>82.779827999999995</v>
      </c>
      <c r="D112" s="30">
        <v>15.129151</v>
      </c>
      <c r="E112" s="30">
        <v>2.091021</v>
      </c>
    </row>
    <row r="113" spans="1:5" x14ac:dyDescent="0.2">
      <c r="A113" s="19" t="s">
        <v>393</v>
      </c>
      <c r="B113" s="20">
        <v>65</v>
      </c>
      <c r="C113" s="20">
        <v>54</v>
      </c>
      <c r="D113" s="20">
        <v>11</v>
      </c>
      <c r="E113" s="20">
        <v>0</v>
      </c>
    </row>
    <row r="114" spans="1:5" x14ac:dyDescent="0.2">
      <c r="A114" s="21" t="s">
        <v>126</v>
      </c>
      <c r="B114" s="30">
        <v>100</v>
      </c>
      <c r="C114" s="30">
        <v>83.076922999999994</v>
      </c>
      <c r="D114" s="30">
        <v>16.923076999999999</v>
      </c>
      <c r="E114" s="30">
        <v>0</v>
      </c>
    </row>
    <row r="115" spans="1:5" x14ac:dyDescent="0.2">
      <c r="A115" s="19" t="s">
        <v>135</v>
      </c>
      <c r="B115" s="20">
        <v>83</v>
      </c>
      <c r="C115" s="20">
        <v>55</v>
      </c>
      <c r="D115" s="20">
        <v>25</v>
      </c>
      <c r="E115" s="20">
        <v>3</v>
      </c>
    </row>
    <row r="116" spans="1:5" x14ac:dyDescent="0.2">
      <c r="A116" s="21" t="s">
        <v>126</v>
      </c>
      <c r="B116" s="30">
        <v>100</v>
      </c>
      <c r="C116" s="30">
        <v>66.265060000000005</v>
      </c>
      <c r="D116" s="30">
        <v>30.120481999999999</v>
      </c>
      <c r="E116" s="30">
        <v>3.6144579999999999</v>
      </c>
    </row>
    <row r="117" spans="1:5" x14ac:dyDescent="0.2">
      <c r="A117" s="19" t="s">
        <v>1221</v>
      </c>
      <c r="B117" s="20">
        <v>39</v>
      </c>
      <c r="C117" s="20">
        <v>31</v>
      </c>
      <c r="D117" s="20">
        <v>8</v>
      </c>
      <c r="E117" s="20">
        <v>0</v>
      </c>
    </row>
    <row r="118" spans="1:5" x14ac:dyDescent="0.2">
      <c r="A118" s="21" t="s">
        <v>126</v>
      </c>
      <c r="B118" s="30">
        <v>100</v>
      </c>
      <c r="C118" s="30">
        <v>79.487178999999998</v>
      </c>
      <c r="D118" s="30">
        <v>20.512820999999999</v>
      </c>
      <c r="E118" s="30">
        <v>0</v>
      </c>
    </row>
    <row r="119" spans="1:5" x14ac:dyDescent="0.2">
      <c r="A119" s="18" t="s">
        <v>136</v>
      </c>
      <c r="B119" s="17">
        <v>59</v>
      </c>
      <c r="C119" s="17">
        <v>49</v>
      </c>
      <c r="D119" s="17">
        <v>8</v>
      </c>
      <c r="E119" s="17">
        <v>2</v>
      </c>
    </row>
    <row r="120" spans="1:5" x14ac:dyDescent="0.2">
      <c r="A120" s="21" t="s">
        <v>126</v>
      </c>
      <c r="B120" s="30">
        <v>100</v>
      </c>
      <c r="C120" s="30">
        <v>83.050847000000005</v>
      </c>
      <c r="D120" s="30">
        <v>13.559322</v>
      </c>
      <c r="E120" s="30">
        <v>3.389831</v>
      </c>
    </row>
    <row r="121" spans="1:5" x14ac:dyDescent="0.2">
      <c r="A121" s="19" t="s">
        <v>134</v>
      </c>
      <c r="B121" s="20">
        <v>632</v>
      </c>
      <c r="C121" s="20">
        <v>556</v>
      </c>
      <c r="D121" s="20">
        <v>69</v>
      </c>
      <c r="E121" s="20">
        <v>7</v>
      </c>
    </row>
    <row r="122" spans="1:5" x14ac:dyDescent="0.2">
      <c r="A122" s="21" t="s">
        <v>126</v>
      </c>
      <c r="B122" s="30">
        <v>100</v>
      </c>
      <c r="C122" s="30">
        <v>87.974683999999996</v>
      </c>
      <c r="D122" s="30">
        <v>10.917721999999999</v>
      </c>
      <c r="E122" s="30">
        <v>1.1075950000000001</v>
      </c>
    </row>
    <row r="123" spans="1:5" x14ac:dyDescent="0.2">
      <c r="A123" s="19" t="s">
        <v>393</v>
      </c>
      <c r="B123" s="20">
        <v>85</v>
      </c>
      <c r="C123" s="20">
        <v>71</v>
      </c>
      <c r="D123" s="20">
        <v>12</v>
      </c>
      <c r="E123" s="20">
        <v>2</v>
      </c>
    </row>
    <row r="124" spans="1:5" x14ac:dyDescent="0.2">
      <c r="A124" s="21" t="s">
        <v>126</v>
      </c>
      <c r="B124" s="30">
        <v>100</v>
      </c>
      <c r="C124" s="30">
        <v>83.529411999999994</v>
      </c>
      <c r="D124" s="30">
        <v>14.117647</v>
      </c>
      <c r="E124" s="30">
        <v>2.3529409999999999</v>
      </c>
    </row>
    <row r="125" spans="1:5" x14ac:dyDescent="0.2">
      <c r="A125" s="19" t="s">
        <v>135</v>
      </c>
      <c r="B125" s="20">
        <v>289</v>
      </c>
      <c r="C125" s="20">
        <v>206</v>
      </c>
      <c r="D125" s="20">
        <v>80</v>
      </c>
      <c r="E125" s="20">
        <v>3</v>
      </c>
    </row>
    <row r="126" spans="1:5" x14ac:dyDescent="0.2">
      <c r="A126" s="21" t="s">
        <v>126</v>
      </c>
      <c r="B126" s="30">
        <v>100</v>
      </c>
      <c r="C126" s="30">
        <v>71.280276999999998</v>
      </c>
      <c r="D126" s="30">
        <v>27.681660999999998</v>
      </c>
      <c r="E126" s="30">
        <v>1.038062</v>
      </c>
    </row>
    <row r="127" spans="1:5" x14ac:dyDescent="0.2">
      <c r="A127" s="19" t="s">
        <v>1221</v>
      </c>
      <c r="B127" s="20">
        <v>30</v>
      </c>
      <c r="C127" s="20">
        <v>20</v>
      </c>
      <c r="D127" s="20">
        <v>9</v>
      </c>
      <c r="E127" s="20">
        <v>1</v>
      </c>
    </row>
    <row r="128" spans="1:5" x14ac:dyDescent="0.2">
      <c r="A128" s="21" t="s">
        <v>126</v>
      </c>
      <c r="B128" s="30">
        <v>100</v>
      </c>
      <c r="C128" s="30">
        <v>66.666667000000004</v>
      </c>
      <c r="D128" s="30">
        <v>30</v>
      </c>
      <c r="E128" s="30">
        <v>3.3333330000000001</v>
      </c>
    </row>
    <row r="129" spans="1:5" x14ac:dyDescent="0.2">
      <c r="A129" s="18" t="s">
        <v>1222</v>
      </c>
      <c r="B129" s="18"/>
      <c r="C129" s="18"/>
      <c r="D129" s="18"/>
      <c r="E129" s="18"/>
    </row>
    <row r="130" spans="1:5" x14ac:dyDescent="0.2">
      <c r="A130" s="19" t="s">
        <v>1223</v>
      </c>
      <c r="B130" s="20">
        <v>366</v>
      </c>
      <c r="C130" s="20">
        <v>286</v>
      </c>
      <c r="D130" s="20">
        <v>67</v>
      </c>
      <c r="E130" s="20">
        <v>13</v>
      </c>
    </row>
    <row r="131" spans="1:5" x14ac:dyDescent="0.2">
      <c r="A131" s="21" t="s">
        <v>126</v>
      </c>
      <c r="B131" s="30">
        <v>100</v>
      </c>
      <c r="C131" s="30">
        <v>78.142077</v>
      </c>
      <c r="D131" s="30">
        <v>18.306011000000002</v>
      </c>
      <c r="E131" s="30">
        <v>3.5519129999999999</v>
      </c>
    </row>
    <row r="132" spans="1:5" x14ac:dyDescent="0.2">
      <c r="A132" s="19" t="s">
        <v>1224</v>
      </c>
      <c r="B132" s="20">
        <v>1212</v>
      </c>
      <c r="C132" s="20">
        <v>1043</v>
      </c>
      <c r="D132" s="20">
        <v>149</v>
      </c>
      <c r="E132" s="20">
        <v>20</v>
      </c>
    </row>
    <row r="133" spans="1:5" x14ac:dyDescent="0.2">
      <c r="A133" s="21" t="s">
        <v>126</v>
      </c>
      <c r="B133" s="30">
        <v>100</v>
      </c>
      <c r="C133" s="30">
        <v>86.056106</v>
      </c>
      <c r="D133" s="30">
        <v>12.293729000000001</v>
      </c>
      <c r="E133" s="30">
        <v>1.6501650000000001</v>
      </c>
    </row>
    <row r="134" spans="1:5" x14ac:dyDescent="0.2">
      <c r="A134" s="19" t="s">
        <v>137</v>
      </c>
      <c r="B134" s="20">
        <v>112</v>
      </c>
      <c r="C134" s="20">
        <v>96</v>
      </c>
      <c r="D134" s="20">
        <v>13</v>
      </c>
      <c r="E134" s="20">
        <v>3</v>
      </c>
    </row>
    <row r="135" spans="1:5" x14ac:dyDescent="0.2">
      <c r="A135" s="21" t="s">
        <v>126</v>
      </c>
      <c r="B135" s="30">
        <v>100</v>
      </c>
      <c r="C135" s="30">
        <v>85.714286000000001</v>
      </c>
      <c r="D135" s="30">
        <v>11.607143000000001</v>
      </c>
      <c r="E135" s="30">
        <v>2.6785709999999998</v>
      </c>
    </row>
    <row r="136" spans="1:5" x14ac:dyDescent="0.2">
      <c r="A136" s="19" t="s">
        <v>138</v>
      </c>
      <c r="B136" s="20">
        <v>673</v>
      </c>
      <c r="C136" s="20">
        <v>520</v>
      </c>
      <c r="D136" s="20">
        <v>148</v>
      </c>
      <c r="E136" s="20">
        <v>5</v>
      </c>
    </row>
    <row r="137" spans="1:5" x14ac:dyDescent="0.2">
      <c r="A137" s="21" t="s">
        <v>126</v>
      </c>
      <c r="B137" s="30">
        <v>100</v>
      </c>
      <c r="C137" s="30">
        <v>77.265973000000002</v>
      </c>
      <c r="D137" s="30">
        <v>21.991085000000002</v>
      </c>
      <c r="E137" s="30">
        <v>0.74294199999999999</v>
      </c>
    </row>
    <row r="138" spans="1:5" x14ac:dyDescent="0.2">
      <c r="A138" s="19" t="s">
        <v>1225</v>
      </c>
      <c r="B138" s="20">
        <v>75</v>
      </c>
      <c r="C138" s="20">
        <v>56</v>
      </c>
      <c r="D138" s="20">
        <v>18</v>
      </c>
      <c r="E138" s="20">
        <v>1</v>
      </c>
    </row>
    <row r="139" spans="1:5" x14ac:dyDescent="0.2">
      <c r="A139" s="21" t="s">
        <v>126</v>
      </c>
      <c r="B139" s="30">
        <v>100</v>
      </c>
      <c r="C139" s="30">
        <v>74.666667000000004</v>
      </c>
      <c r="D139" s="30">
        <v>24</v>
      </c>
      <c r="E139" s="30">
        <v>1.3333330000000001</v>
      </c>
    </row>
    <row r="140" spans="1:5" x14ac:dyDescent="0.2">
      <c r="A140" s="19" t="s">
        <v>1195</v>
      </c>
      <c r="B140" s="20">
        <v>178</v>
      </c>
      <c r="C140" s="20">
        <v>140</v>
      </c>
      <c r="D140" s="20">
        <v>34</v>
      </c>
      <c r="E140" s="20">
        <v>4</v>
      </c>
    </row>
    <row r="141" spans="1:5" x14ac:dyDescent="0.2">
      <c r="A141" s="21" t="s">
        <v>126</v>
      </c>
      <c r="B141" s="30">
        <v>100</v>
      </c>
      <c r="C141" s="30">
        <v>78.651685000000001</v>
      </c>
      <c r="D141" s="30">
        <v>19.101123999999999</v>
      </c>
      <c r="E141" s="30">
        <v>2.2471909999999999</v>
      </c>
    </row>
    <row r="142" spans="1:5" x14ac:dyDescent="0.2">
      <c r="A142" s="19" t="s">
        <v>1441</v>
      </c>
      <c r="B142" s="20">
        <v>1644</v>
      </c>
      <c r="C142" s="20">
        <v>1354</v>
      </c>
      <c r="D142" s="20">
        <v>264</v>
      </c>
      <c r="E142" s="20">
        <v>26</v>
      </c>
    </row>
    <row r="143" spans="1:5" x14ac:dyDescent="0.2">
      <c r="A143" s="21" t="s">
        <v>126</v>
      </c>
      <c r="B143" s="30">
        <v>100</v>
      </c>
      <c r="C143" s="30">
        <v>82.360096999999996</v>
      </c>
      <c r="D143" s="30">
        <v>16.058394</v>
      </c>
      <c r="E143" s="30">
        <v>1.5815090000000001</v>
      </c>
    </row>
    <row r="144" spans="1:5" x14ac:dyDescent="0.2">
      <c r="A144" s="18" t="s">
        <v>1226</v>
      </c>
      <c r="B144" s="18"/>
      <c r="C144" s="18"/>
      <c r="D144" s="18"/>
      <c r="E144" s="18"/>
    </row>
    <row r="145" spans="1:5" x14ac:dyDescent="0.2">
      <c r="A145" s="21" t="s">
        <v>1227</v>
      </c>
      <c r="B145" s="34">
        <v>366</v>
      </c>
      <c r="C145" s="34">
        <v>286</v>
      </c>
      <c r="D145" s="34">
        <v>67</v>
      </c>
      <c r="E145" s="34">
        <v>13</v>
      </c>
    </row>
    <row r="146" spans="1:5" x14ac:dyDescent="0.2">
      <c r="A146" s="21" t="s">
        <v>126</v>
      </c>
      <c r="B146" s="30">
        <v>100</v>
      </c>
      <c r="C146" s="30">
        <v>78.142077</v>
      </c>
      <c r="D146" s="30">
        <v>18.306011000000002</v>
      </c>
      <c r="E146" s="30">
        <v>3.5519129999999999</v>
      </c>
    </row>
    <row r="147" spans="1:5" x14ac:dyDescent="0.2">
      <c r="A147" s="21" t="s">
        <v>1228</v>
      </c>
      <c r="B147" s="34">
        <v>954</v>
      </c>
      <c r="C147" s="34">
        <v>810</v>
      </c>
      <c r="D147" s="34">
        <v>129</v>
      </c>
      <c r="E147" s="34">
        <v>15</v>
      </c>
    </row>
    <row r="148" spans="1:5" x14ac:dyDescent="0.2">
      <c r="A148" s="21" t="s">
        <v>126</v>
      </c>
      <c r="B148" s="30">
        <v>100</v>
      </c>
      <c r="C148" s="30">
        <v>84.905659999999997</v>
      </c>
      <c r="D148" s="30">
        <v>13.522012999999999</v>
      </c>
      <c r="E148" s="30">
        <v>1.572327</v>
      </c>
    </row>
    <row r="149" spans="1:5" x14ac:dyDescent="0.2">
      <c r="A149" s="19" t="s">
        <v>1229</v>
      </c>
      <c r="B149" s="20">
        <v>345</v>
      </c>
      <c r="C149" s="20">
        <v>275</v>
      </c>
      <c r="D149" s="20">
        <v>66</v>
      </c>
      <c r="E149" s="20">
        <v>4</v>
      </c>
    </row>
    <row r="150" spans="1:5" x14ac:dyDescent="0.2">
      <c r="A150" s="21" t="s">
        <v>126</v>
      </c>
      <c r="B150" s="30">
        <v>100</v>
      </c>
      <c r="C150" s="30">
        <v>79.710144999999997</v>
      </c>
      <c r="D150" s="30">
        <v>19.130434999999999</v>
      </c>
      <c r="E150" s="30">
        <v>1.1594199999999999</v>
      </c>
    </row>
    <row r="151" spans="1:5" x14ac:dyDescent="0.2">
      <c r="A151" s="19" t="s">
        <v>1230</v>
      </c>
      <c r="B151" s="20">
        <v>141</v>
      </c>
      <c r="C151" s="20">
        <v>111</v>
      </c>
      <c r="D151" s="20">
        <v>29</v>
      </c>
      <c r="E151" s="20">
        <v>1</v>
      </c>
    </row>
    <row r="152" spans="1:5" x14ac:dyDescent="0.2">
      <c r="A152" s="21" t="s">
        <v>126</v>
      </c>
      <c r="B152" s="30">
        <v>100</v>
      </c>
      <c r="C152" s="30">
        <v>78.723404000000002</v>
      </c>
      <c r="D152" s="30">
        <v>20.567375999999999</v>
      </c>
      <c r="E152" s="30">
        <v>0.70921999999999996</v>
      </c>
    </row>
    <row r="153" spans="1:5" x14ac:dyDescent="0.2">
      <c r="A153" s="19" t="s">
        <v>1231</v>
      </c>
      <c r="B153" s="20">
        <v>56</v>
      </c>
      <c r="C153" s="20">
        <v>41</v>
      </c>
      <c r="D153" s="20">
        <v>14</v>
      </c>
      <c r="E153" s="20">
        <v>1</v>
      </c>
    </row>
    <row r="154" spans="1:5" x14ac:dyDescent="0.2">
      <c r="A154" s="21" t="s">
        <v>126</v>
      </c>
      <c r="B154" s="30">
        <v>100</v>
      </c>
      <c r="C154" s="30">
        <v>73.214286000000001</v>
      </c>
      <c r="D154" s="30">
        <v>25</v>
      </c>
      <c r="E154" s="30">
        <v>1.785714</v>
      </c>
    </row>
    <row r="155" spans="1:5" x14ac:dyDescent="0.2">
      <c r="A155" s="19" t="s">
        <v>1232</v>
      </c>
      <c r="B155" s="20">
        <v>48</v>
      </c>
      <c r="C155" s="20">
        <v>42</v>
      </c>
      <c r="D155" s="20">
        <v>6</v>
      </c>
      <c r="E155" s="20">
        <v>0</v>
      </c>
    </row>
    <row r="156" spans="1:5" x14ac:dyDescent="0.2">
      <c r="A156" s="21" t="s">
        <v>126</v>
      </c>
      <c r="B156" s="30">
        <v>100</v>
      </c>
      <c r="C156" s="30">
        <v>87.5</v>
      </c>
      <c r="D156" s="30">
        <v>12.5</v>
      </c>
      <c r="E156" s="30">
        <v>0</v>
      </c>
    </row>
    <row r="157" spans="1:5" x14ac:dyDescent="0.2">
      <c r="A157" s="19" t="s">
        <v>1233</v>
      </c>
      <c r="B157" s="20">
        <v>20</v>
      </c>
      <c r="C157" s="20">
        <v>17</v>
      </c>
      <c r="D157" s="20">
        <v>3</v>
      </c>
      <c r="E157" s="20">
        <v>0</v>
      </c>
    </row>
    <row r="158" spans="1:5" x14ac:dyDescent="0.2">
      <c r="A158" s="21" t="s">
        <v>126</v>
      </c>
      <c r="B158" s="30">
        <v>100</v>
      </c>
      <c r="C158" s="30">
        <v>85</v>
      </c>
      <c r="D158" s="30">
        <v>15</v>
      </c>
      <c r="E158" s="30">
        <v>0</v>
      </c>
    </row>
    <row r="159" spans="1:5" x14ac:dyDescent="0.2">
      <c r="A159" s="19" t="s">
        <v>1234</v>
      </c>
      <c r="B159" s="20">
        <v>4</v>
      </c>
      <c r="C159" s="20">
        <v>1</v>
      </c>
      <c r="D159" s="20">
        <v>3</v>
      </c>
      <c r="E159" s="20">
        <v>0</v>
      </c>
    </row>
    <row r="160" spans="1:5" x14ac:dyDescent="0.2">
      <c r="A160" s="21" t="s">
        <v>126</v>
      </c>
      <c r="B160" s="30">
        <v>100</v>
      </c>
      <c r="C160" s="30">
        <v>25</v>
      </c>
      <c r="D160" s="30">
        <v>75</v>
      </c>
      <c r="E160" s="30">
        <v>0</v>
      </c>
    </row>
    <row r="161" spans="1:5" x14ac:dyDescent="0.2">
      <c r="A161" s="19" t="s">
        <v>1235</v>
      </c>
      <c r="B161" s="20">
        <v>2</v>
      </c>
      <c r="C161" s="20">
        <v>1</v>
      </c>
      <c r="D161" s="20">
        <v>1</v>
      </c>
      <c r="E161" s="20">
        <v>0</v>
      </c>
    </row>
    <row r="162" spans="1:5" x14ac:dyDescent="0.2">
      <c r="A162" s="21" t="s">
        <v>126</v>
      </c>
      <c r="B162" s="30">
        <v>100</v>
      </c>
      <c r="C162" s="30">
        <v>50</v>
      </c>
      <c r="D162" s="30">
        <v>50</v>
      </c>
      <c r="E162" s="30">
        <v>0</v>
      </c>
    </row>
    <row r="163" spans="1:5" x14ac:dyDescent="0.2">
      <c r="A163" s="19" t="s">
        <v>1236</v>
      </c>
      <c r="B163" s="20">
        <v>2</v>
      </c>
      <c r="C163" s="20">
        <v>1</v>
      </c>
      <c r="D163" s="20">
        <v>1</v>
      </c>
      <c r="E163" s="20">
        <v>0</v>
      </c>
    </row>
    <row r="164" spans="1:5" x14ac:dyDescent="0.2">
      <c r="A164" s="21" t="s">
        <v>126</v>
      </c>
      <c r="B164" s="30">
        <v>100</v>
      </c>
      <c r="C164" s="30">
        <v>50</v>
      </c>
      <c r="D164" s="30">
        <v>50</v>
      </c>
      <c r="E164" s="30">
        <v>0</v>
      </c>
    </row>
    <row r="165" spans="1:5" x14ac:dyDescent="0.2">
      <c r="A165" s="19" t="s">
        <v>1195</v>
      </c>
      <c r="B165" s="20">
        <v>250</v>
      </c>
      <c r="C165" s="20">
        <v>195</v>
      </c>
      <c r="D165" s="20">
        <v>46</v>
      </c>
      <c r="E165" s="20">
        <v>9</v>
      </c>
    </row>
    <row r="166" spans="1:5" x14ac:dyDescent="0.2">
      <c r="A166" s="21" t="s">
        <v>126</v>
      </c>
      <c r="B166" s="30">
        <v>100</v>
      </c>
      <c r="C166" s="30">
        <v>78</v>
      </c>
      <c r="D166" s="30">
        <v>18.399999999999999</v>
      </c>
      <c r="E166" s="30">
        <v>3.6</v>
      </c>
    </row>
    <row r="167" spans="1:5" x14ac:dyDescent="0.2">
      <c r="A167" s="18" t="s">
        <v>1237</v>
      </c>
      <c r="B167" s="18"/>
      <c r="C167" s="18"/>
      <c r="D167" s="18"/>
      <c r="E167" s="18"/>
    </row>
    <row r="168" spans="1:5" x14ac:dyDescent="0.2">
      <c r="A168" s="19" t="s">
        <v>1238</v>
      </c>
      <c r="B168" s="20">
        <v>1712</v>
      </c>
      <c r="C168" s="20">
        <v>1418</v>
      </c>
      <c r="D168" s="20">
        <v>264</v>
      </c>
      <c r="E168" s="20">
        <v>30</v>
      </c>
    </row>
    <row r="169" spans="1:5" x14ac:dyDescent="0.2">
      <c r="A169" s="21" t="s">
        <v>126</v>
      </c>
      <c r="B169" s="30">
        <v>100</v>
      </c>
      <c r="C169" s="30">
        <v>82.827102999999994</v>
      </c>
      <c r="D169" s="30">
        <v>15.420560999999999</v>
      </c>
      <c r="E169" s="30">
        <v>1.7523359999999999</v>
      </c>
    </row>
    <row r="170" spans="1:5" x14ac:dyDescent="0.2">
      <c r="A170" s="19" t="s">
        <v>139</v>
      </c>
      <c r="B170" s="20">
        <v>76</v>
      </c>
      <c r="C170" s="20">
        <v>62</v>
      </c>
      <c r="D170" s="20">
        <v>13</v>
      </c>
      <c r="E170" s="20">
        <v>1</v>
      </c>
    </row>
    <row r="171" spans="1:5" x14ac:dyDescent="0.2">
      <c r="A171" s="21" t="s">
        <v>126</v>
      </c>
      <c r="B171" s="30">
        <v>100</v>
      </c>
      <c r="C171" s="30">
        <v>81.578946999999999</v>
      </c>
      <c r="D171" s="30">
        <v>17.105263000000001</v>
      </c>
      <c r="E171" s="30">
        <v>1.3157890000000001</v>
      </c>
    </row>
    <row r="172" spans="1:5" x14ac:dyDescent="0.2">
      <c r="A172" s="19" t="s">
        <v>1239</v>
      </c>
      <c r="B172" s="20">
        <v>59</v>
      </c>
      <c r="C172" s="20">
        <v>48</v>
      </c>
      <c r="D172" s="20">
        <v>8</v>
      </c>
      <c r="E172" s="20">
        <v>3</v>
      </c>
    </row>
    <row r="173" spans="1:5" x14ac:dyDescent="0.2">
      <c r="A173" s="21" t="s">
        <v>126</v>
      </c>
      <c r="B173" s="30">
        <v>100</v>
      </c>
      <c r="C173" s="30">
        <v>81.355931999999996</v>
      </c>
      <c r="D173" s="30">
        <v>13.559322</v>
      </c>
      <c r="E173" s="30">
        <v>5.084746</v>
      </c>
    </row>
    <row r="174" spans="1:5" x14ac:dyDescent="0.2">
      <c r="A174" s="19" t="s">
        <v>140</v>
      </c>
      <c r="B174" s="20">
        <v>194</v>
      </c>
      <c r="C174" s="20">
        <v>148</v>
      </c>
      <c r="D174" s="20">
        <v>40</v>
      </c>
      <c r="E174" s="20">
        <v>6</v>
      </c>
    </row>
    <row r="175" spans="1:5" x14ac:dyDescent="0.2">
      <c r="A175" s="21" t="s">
        <v>126</v>
      </c>
      <c r="B175" s="30">
        <v>100</v>
      </c>
      <c r="C175" s="30">
        <v>76.288659999999993</v>
      </c>
      <c r="D175" s="30">
        <v>20.618556999999999</v>
      </c>
      <c r="E175" s="30">
        <v>3.092784</v>
      </c>
    </row>
    <row r="176" spans="1:5" x14ac:dyDescent="0.2">
      <c r="A176" s="19" t="s">
        <v>141</v>
      </c>
      <c r="B176" s="20">
        <v>16</v>
      </c>
      <c r="C176" s="20">
        <v>12</v>
      </c>
      <c r="D176" s="20">
        <v>3</v>
      </c>
      <c r="E176" s="20">
        <v>1</v>
      </c>
    </row>
    <row r="177" spans="1:5" x14ac:dyDescent="0.2">
      <c r="A177" s="21" t="s">
        <v>126</v>
      </c>
      <c r="B177" s="30">
        <v>100</v>
      </c>
      <c r="C177" s="30">
        <v>75</v>
      </c>
      <c r="D177" s="30">
        <v>18.75</v>
      </c>
      <c r="E177" s="30">
        <v>6.25</v>
      </c>
    </row>
    <row r="178" spans="1:5" x14ac:dyDescent="0.2">
      <c r="A178" s="19" t="s">
        <v>1202</v>
      </c>
      <c r="B178" s="20">
        <v>46</v>
      </c>
      <c r="C178" s="20">
        <v>29</v>
      </c>
      <c r="D178" s="20">
        <v>17</v>
      </c>
      <c r="E178" s="20">
        <v>0</v>
      </c>
    </row>
    <row r="179" spans="1:5" x14ac:dyDescent="0.2">
      <c r="A179" s="21" t="s">
        <v>126</v>
      </c>
      <c r="B179" s="30">
        <v>100</v>
      </c>
      <c r="C179" s="30">
        <v>63.043478</v>
      </c>
      <c r="D179" s="30">
        <v>36.956522</v>
      </c>
      <c r="E179" s="30">
        <v>0</v>
      </c>
    </row>
    <row r="180" spans="1:5" x14ac:dyDescent="0.2">
      <c r="A180" s="19" t="s">
        <v>1195</v>
      </c>
      <c r="B180" s="20">
        <v>85</v>
      </c>
      <c r="C180" s="20">
        <v>63</v>
      </c>
      <c r="D180" s="20">
        <v>20</v>
      </c>
      <c r="E180" s="20">
        <v>2</v>
      </c>
    </row>
    <row r="181" spans="1:5" x14ac:dyDescent="0.2">
      <c r="A181" s="21" t="s">
        <v>126</v>
      </c>
      <c r="B181" s="30">
        <v>100</v>
      </c>
      <c r="C181" s="30">
        <v>74.117647000000005</v>
      </c>
      <c r="D181" s="30">
        <v>23.529412000000001</v>
      </c>
      <c r="E181" s="30">
        <v>2.3529409999999999</v>
      </c>
    </row>
    <row r="182" spans="1:5" x14ac:dyDescent="0.2">
      <c r="A182" s="18" t="s">
        <v>1240</v>
      </c>
      <c r="B182" s="18"/>
      <c r="C182" s="18"/>
      <c r="D182" s="18"/>
      <c r="E182" s="18"/>
    </row>
    <row r="183" spans="1:5" x14ac:dyDescent="0.2">
      <c r="A183" s="19" t="s">
        <v>1241</v>
      </c>
      <c r="B183" s="20">
        <v>1212</v>
      </c>
      <c r="C183" s="20">
        <v>1024</v>
      </c>
      <c r="D183" s="20">
        <v>175</v>
      </c>
      <c r="E183" s="20">
        <v>13</v>
      </c>
    </row>
    <row r="184" spans="1:5" x14ac:dyDescent="0.2">
      <c r="A184" s="21" t="s">
        <v>126</v>
      </c>
      <c r="B184" s="30">
        <v>100</v>
      </c>
      <c r="C184" s="30">
        <v>84.488449000000003</v>
      </c>
      <c r="D184" s="30">
        <v>14.438943999999999</v>
      </c>
      <c r="E184" s="30">
        <v>1.0726070000000001</v>
      </c>
    </row>
    <row r="185" spans="1:5" x14ac:dyDescent="0.2">
      <c r="A185" s="19" t="s">
        <v>1242</v>
      </c>
      <c r="B185" s="20">
        <v>24</v>
      </c>
      <c r="C185" s="20">
        <v>23</v>
      </c>
      <c r="D185" s="20">
        <v>1</v>
      </c>
      <c r="E185" s="20">
        <v>0</v>
      </c>
    </row>
    <row r="186" spans="1:5" x14ac:dyDescent="0.2">
      <c r="A186" s="21" t="s">
        <v>126</v>
      </c>
      <c r="B186" s="30">
        <v>100</v>
      </c>
      <c r="C186" s="30">
        <v>95.833332999999996</v>
      </c>
      <c r="D186" s="30">
        <v>4.1666670000000003</v>
      </c>
      <c r="E186" s="30">
        <v>0</v>
      </c>
    </row>
    <row r="187" spans="1:5" x14ac:dyDescent="0.2">
      <c r="A187" s="19" t="s">
        <v>1243</v>
      </c>
      <c r="B187" s="20">
        <v>76</v>
      </c>
      <c r="C187" s="20">
        <v>64</v>
      </c>
      <c r="D187" s="20">
        <v>11</v>
      </c>
      <c r="E187" s="20">
        <v>1</v>
      </c>
    </row>
    <row r="188" spans="1:5" x14ac:dyDescent="0.2">
      <c r="A188" s="21" t="s">
        <v>126</v>
      </c>
      <c r="B188" s="30">
        <v>100</v>
      </c>
      <c r="C188" s="30">
        <v>84.210526000000002</v>
      </c>
      <c r="D188" s="30">
        <v>14.473684</v>
      </c>
      <c r="E188" s="30">
        <v>1.3157890000000001</v>
      </c>
    </row>
    <row r="189" spans="1:5" x14ac:dyDescent="0.2">
      <c r="A189" s="19" t="s">
        <v>1244</v>
      </c>
      <c r="B189" s="20">
        <v>43</v>
      </c>
      <c r="C189" s="20">
        <v>37</v>
      </c>
      <c r="D189" s="20">
        <v>4</v>
      </c>
      <c r="E189" s="20">
        <v>2</v>
      </c>
    </row>
    <row r="190" spans="1:5" x14ac:dyDescent="0.2">
      <c r="A190" s="21" t="s">
        <v>126</v>
      </c>
      <c r="B190" s="30">
        <v>100</v>
      </c>
      <c r="C190" s="30">
        <v>86.046512000000007</v>
      </c>
      <c r="D190" s="30">
        <v>9.3023260000000008</v>
      </c>
      <c r="E190" s="30">
        <v>4.6511630000000004</v>
      </c>
    </row>
    <row r="191" spans="1:5" x14ac:dyDescent="0.2">
      <c r="A191" s="19" t="s">
        <v>1245</v>
      </c>
      <c r="B191" s="20">
        <v>14</v>
      </c>
      <c r="C191" s="20">
        <v>11</v>
      </c>
      <c r="D191" s="20">
        <v>3</v>
      </c>
      <c r="E191" s="20">
        <v>0</v>
      </c>
    </row>
    <row r="192" spans="1:5" x14ac:dyDescent="0.2">
      <c r="A192" s="21" t="s">
        <v>126</v>
      </c>
      <c r="B192" s="30">
        <v>100</v>
      </c>
      <c r="C192" s="30">
        <v>78.571428999999995</v>
      </c>
      <c r="D192" s="30">
        <v>21.428571000000002</v>
      </c>
      <c r="E192" s="30">
        <v>0</v>
      </c>
    </row>
    <row r="193" spans="1:5" x14ac:dyDescent="0.2">
      <c r="A193" s="19" t="s">
        <v>1246</v>
      </c>
      <c r="B193" s="20">
        <v>5</v>
      </c>
      <c r="C193" s="20">
        <v>4</v>
      </c>
      <c r="D193" s="20">
        <v>1</v>
      </c>
      <c r="E193" s="20">
        <v>0</v>
      </c>
    </row>
    <row r="194" spans="1:5" x14ac:dyDescent="0.2">
      <c r="A194" s="21" t="s">
        <v>126</v>
      </c>
      <c r="B194" s="30">
        <v>100</v>
      </c>
      <c r="C194" s="30">
        <v>80</v>
      </c>
      <c r="D194" s="30">
        <v>20</v>
      </c>
      <c r="E194" s="30">
        <v>0</v>
      </c>
    </row>
    <row r="195" spans="1:5" x14ac:dyDescent="0.2">
      <c r="A195" s="19" t="s">
        <v>1195</v>
      </c>
      <c r="B195" s="20">
        <v>414</v>
      </c>
      <c r="C195" s="20">
        <v>317</v>
      </c>
      <c r="D195" s="20">
        <v>82</v>
      </c>
      <c r="E195" s="20">
        <v>15</v>
      </c>
    </row>
    <row r="196" spans="1:5" x14ac:dyDescent="0.2">
      <c r="A196" s="21" t="s">
        <v>126</v>
      </c>
      <c r="B196" s="30">
        <v>100</v>
      </c>
      <c r="C196" s="30">
        <v>76.570048</v>
      </c>
      <c r="D196" s="30">
        <v>19.806763</v>
      </c>
      <c r="E196" s="30">
        <v>3.6231879999999999</v>
      </c>
    </row>
    <row r="197" spans="1:5" x14ac:dyDescent="0.2">
      <c r="A197" s="18" t="s">
        <v>1247</v>
      </c>
      <c r="B197" s="18"/>
      <c r="C197" s="18"/>
      <c r="D197" s="18"/>
      <c r="E197" s="18"/>
    </row>
    <row r="198" spans="1:5" x14ac:dyDescent="0.2">
      <c r="A198" s="19" t="s">
        <v>1241</v>
      </c>
      <c r="B198" s="20">
        <v>13</v>
      </c>
      <c r="C198" s="20">
        <v>10</v>
      </c>
      <c r="D198" s="20">
        <v>3</v>
      </c>
      <c r="E198" s="20">
        <v>0</v>
      </c>
    </row>
    <row r="199" spans="1:5" x14ac:dyDescent="0.2">
      <c r="A199" s="21" t="s">
        <v>126</v>
      </c>
      <c r="B199" s="30">
        <v>100</v>
      </c>
      <c r="C199" s="30">
        <v>76.923077000000006</v>
      </c>
      <c r="D199" s="30">
        <v>23.076923000000001</v>
      </c>
      <c r="E199" s="30">
        <v>0</v>
      </c>
    </row>
    <row r="200" spans="1:5" x14ac:dyDescent="0.2">
      <c r="A200" s="19" t="s">
        <v>1242</v>
      </c>
      <c r="B200" s="20">
        <v>89</v>
      </c>
      <c r="C200" s="20">
        <v>64</v>
      </c>
      <c r="D200" s="20">
        <v>24</v>
      </c>
      <c r="E200" s="20">
        <v>1</v>
      </c>
    </row>
    <row r="201" spans="1:5" ht="11.15" customHeight="1" x14ac:dyDescent="0.2">
      <c r="A201" s="21" t="s">
        <v>126</v>
      </c>
      <c r="B201" s="30">
        <v>100</v>
      </c>
      <c r="C201" s="30">
        <v>71.910111999999998</v>
      </c>
      <c r="D201" s="30">
        <v>26.966291999999999</v>
      </c>
      <c r="E201" s="30">
        <v>1.123596</v>
      </c>
    </row>
    <row r="202" spans="1:5" ht="11.15" customHeight="1" x14ac:dyDescent="0.2">
      <c r="A202" s="19" t="s">
        <v>1243</v>
      </c>
      <c r="B202" s="20">
        <v>143</v>
      </c>
      <c r="C202" s="20">
        <v>116</v>
      </c>
      <c r="D202" s="20">
        <v>22</v>
      </c>
      <c r="E202" s="20">
        <v>5</v>
      </c>
    </row>
    <row r="203" spans="1:5" ht="11.15" customHeight="1" x14ac:dyDescent="0.2">
      <c r="A203" s="21" t="s">
        <v>126</v>
      </c>
      <c r="B203" s="30">
        <v>100</v>
      </c>
      <c r="C203" s="30">
        <v>81.118881000000002</v>
      </c>
      <c r="D203" s="30">
        <v>15.384615</v>
      </c>
      <c r="E203" s="30">
        <v>3.4965030000000001</v>
      </c>
    </row>
    <row r="204" spans="1:5" ht="11.15" customHeight="1" x14ac:dyDescent="0.2">
      <c r="A204" s="19" t="s">
        <v>1244</v>
      </c>
      <c r="B204" s="20">
        <v>27</v>
      </c>
      <c r="C204" s="20">
        <v>22</v>
      </c>
      <c r="D204" s="20">
        <v>5</v>
      </c>
      <c r="E204" s="20">
        <v>0</v>
      </c>
    </row>
    <row r="205" spans="1:5" ht="11.15" customHeight="1" x14ac:dyDescent="0.2">
      <c r="A205" s="21" t="s">
        <v>126</v>
      </c>
      <c r="B205" s="30">
        <v>100</v>
      </c>
      <c r="C205" s="30">
        <v>81.481481000000002</v>
      </c>
      <c r="D205" s="30">
        <v>18.518519000000001</v>
      </c>
      <c r="E205" s="30">
        <v>0</v>
      </c>
    </row>
    <row r="206" spans="1:5" ht="11.15" customHeight="1" x14ac:dyDescent="0.2">
      <c r="A206" s="19" t="s">
        <v>1245</v>
      </c>
      <c r="B206" s="20">
        <v>5</v>
      </c>
      <c r="C206" s="20">
        <v>4</v>
      </c>
      <c r="D206" s="20">
        <v>0</v>
      </c>
      <c r="E206" s="20">
        <v>1</v>
      </c>
    </row>
    <row r="207" spans="1:5" ht="11.15" customHeight="1" x14ac:dyDescent="0.2">
      <c r="A207" s="21" t="s">
        <v>126</v>
      </c>
      <c r="B207" s="30">
        <v>100</v>
      </c>
      <c r="C207" s="30">
        <v>80</v>
      </c>
      <c r="D207" s="30">
        <v>0</v>
      </c>
      <c r="E207" s="30">
        <v>20</v>
      </c>
    </row>
    <row r="208" spans="1:5" ht="11.15" customHeight="1" x14ac:dyDescent="0.2">
      <c r="A208" s="19" t="s">
        <v>1246</v>
      </c>
      <c r="B208" s="20">
        <v>10</v>
      </c>
      <c r="C208" s="20">
        <v>6</v>
      </c>
      <c r="D208" s="20">
        <v>3</v>
      </c>
      <c r="E208" s="20">
        <v>1</v>
      </c>
    </row>
    <row r="209" spans="1:5" ht="11.15" customHeight="1" x14ac:dyDescent="0.2">
      <c r="A209" s="21" t="s">
        <v>126</v>
      </c>
      <c r="B209" s="30">
        <v>100</v>
      </c>
      <c r="C209" s="30">
        <v>60</v>
      </c>
      <c r="D209" s="30">
        <v>30</v>
      </c>
      <c r="E209" s="30">
        <v>10</v>
      </c>
    </row>
    <row r="210" spans="1:5" ht="11.15" customHeight="1" x14ac:dyDescent="0.2">
      <c r="A210" s="19" t="s">
        <v>1195</v>
      </c>
      <c r="B210" s="20">
        <v>28</v>
      </c>
      <c r="C210" s="20">
        <v>15</v>
      </c>
      <c r="D210" s="20">
        <v>11</v>
      </c>
      <c r="E210" s="20">
        <v>2</v>
      </c>
    </row>
    <row r="211" spans="1:5" ht="11.15" customHeight="1" x14ac:dyDescent="0.2">
      <c r="A211" s="21" t="s">
        <v>126</v>
      </c>
      <c r="B211" s="30">
        <v>100</v>
      </c>
      <c r="C211" s="30">
        <v>53.571429000000002</v>
      </c>
      <c r="D211" s="30">
        <v>39.285713999999999</v>
      </c>
      <c r="E211" s="30">
        <v>7.1428570000000002</v>
      </c>
    </row>
    <row r="212" spans="1:5" ht="11.15" customHeight="1" x14ac:dyDescent="0.2">
      <c r="A212" s="18" t="s">
        <v>142</v>
      </c>
      <c r="B212" s="18"/>
      <c r="C212" s="18"/>
      <c r="D212" s="18"/>
      <c r="E212" s="18"/>
    </row>
    <row r="213" spans="1:5" ht="11.15" customHeight="1" x14ac:dyDescent="0.2">
      <c r="A213" s="19" t="s">
        <v>1248</v>
      </c>
      <c r="B213" s="20">
        <v>90</v>
      </c>
      <c r="C213" s="20">
        <v>81</v>
      </c>
      <c r="D213" s="20">
        <v>8</v>
      </c>
      <c r="E213" s="20">
        <v>1</v>
      </c>
    </row>
    <row r="214" spans="1:5" ht="11.15" customHeight="1" x14ac:dyDescent="0.2">
      <c r="A214" s="21" t="s">
        <v>126</v>
      </c>
      <c r="B214" s="30">
        <v>100</v>
      </c>
      <c r="C214" s="30">
        <v>90</v>
      </c>
      <c r="D214" s="30">
        <v>8.8888890000000007</v>
      </c>
      <c r="E214" s="30">
        <v>1.111111</v>
      </c>
    </row>
    <row r="215" spans="1:5" ht="11.15" customHeight="1" x14ac:dyDescent="0.2">
      <c r="A215" s="19" t="s">
        <v>1249</v>
      </c>
      <c r="B215" s="20">
        <v>307</v>
      </c>
      <c r="C215" s="20">
        <v>286</v>
      </c>
      <c r="D215" s="20">
        <v>20</v>
      </c>
      <c r="E215" s="20">
        <v>1</v>
      </c>
    </row>
    <row r="216" spans="1:5" ht="11.15" customHeight="1" x14ac:dyDescent="0.2">
      <c r="A216" s="21" t="s">
        <v>126</v>
      </c>
      <c r="B216" s="30">
        <v>100</v>
      </c>
      <c r="C216" s="30">
        <v>93.159609000000003</v>
      </c>
      <c r="D216" s="30">
        <v>6.5146579999999998</v>
      </c>
      <c r="E216" s="30">
        <v>0.32573299999999999</v>
      </c>
    </row>
    <row r="217" spans="1:5" ht="11.15" customHeight="1" x14ac:dyDescent="0.2">
      <c r="A217" s="19" t="s">
        <v>1250</v>
      </c>
      <c r="B217" s="20">
        <v>392</v>
      </c>
      <c r="C217" s="20">
        <v>349</v>
      </c>
      <c r="D217" s="20">
        <v>38</v>
      </c>
      <c r="E217" s="20">
        <v>5</v>
      </c>
    </row>
    <row r="218" spans="1:5" ht="11.15" customHeight="1" x14ac:dyDescent="0.2">
      <c r="A218" s="21" t="s">
        <v>126</v>
      </c>
      <c r="B218" s="30">
        <v>100</v>
      </c>
      <c r="C218" s="30">
        <v>89.030612000000005</v>
      </c>
      <c r="D218" s="30">
        <v>9.6938779999999998</v>
      </c>
      <c r="E218" s="30">
        <v>1.2755099999999999</v>
      </c>
    </row>
    <row r="219" spans="1:5" ht="11.15" customHeight="1" x14ac:dyDescent="0.2">
      <c r="A219" s="19" t="s">
        <v>1251</v>
      </c>
      <c r="B219" s="20">
        <v>379</v>
      </c>
      <c r="C219" s="20">
        <v>309</v>
      </c>
      <c r="D219" s="20">
        <v>57</v>
      </c>
      <c r="E219" s="20">
        <v>13</v>
      </c>
    </row>
    <row r="220" spans="1:5" ht="11.15" customHeight="1" x14ac:dyDescent="0.2">
      <c r="A220" s="21" t="s">
        <v>126</v>
      </c>
      <c r="B220" s="30">
        <v>100</v>
      </c>
      <c r="C220" s="30">
        <v>81.530343000000002</v>
      </c>
      <c r="D220" s="30">
        <v>15.039578000000001</v>
      </c>
      <c r="E220" s="30">
        <v>3.4300790000000001</v>
      </c>
    </row>
    <row r="221" spans="1:5" ht="11.15" customHeight="1" x14ac:dyDescent="0.2">
      <c r="A221" s="19" t="s">
        <v>1252</v>
      </c>
      <c r="B221" s="20">
        <v>951</v>
      </c>
      <c r="C221" s="20">
        <v>704</v>
      </c>
      <c r="D221" s="20">
        <v>225</v>
      </c>
      <c r="E221" s="20">
        <v>22</v>
      </c>
    </row>
    <row r="222" spans="1:5" ht="11.15" customHeight="1" x14ac:dyDescent="0.2">
      <c r="A222" s="21" t="s">
        <v>126</v>
      </c>
      <c r="B222" s="30">
        <v>100</v>
      </c>
      <c r="C222" s="30">
        <v>74.027339999999995</v>
      </c>
      <c r="D222" s="30">
        <v>23.659306000000001</v>
      </c>
      <c r="E222" s="30">
        <v>2.3133539999999999</v>
      </c>
    </row>
    <row r="223" spans="1:5" ht="11.15" customHeight="1" x14ac:dyDescent="0.2">
      <c r="A223" s="19" t="s">
        <v>1195</v>
      </c>
      <c r="B223" s="20">
        <v>69</v>
      </c>
      <c r="C223" s="20">
        <v>51</v>
      </c>
      <c r="D223" s="20">
        <v>17</v>
      </c>
      <c r="E223" s="20">
        <v>1</v>
      </c>
    </row>
    <row r="224" spans="1:5" ht="11.15" customHeight="1" x14ac:dyDescent="0.2">
      <c r="A224" s="21" t="s">
        <v>126</v>
      </c>
      <c r="B224" s="30">
        <v>100</v>
      </c>
      <c r="C224" s="30">
        <v>73.913043000000002</v>
      </c>
      <c r="D224" s="30">
        <v>24.637681000000001</v>
      </c>
      <c r="E224" s="30">
        <v>1.4492750000000001</v>
      </c>
    </row>
    <row r="225" spans="1:5" ht="11.15" customHeight="1" x14ac:dyDescent="0.2">
      <c r="A225" s="18" t="s">
        <v>143</v>
      </c>
      <c r="B225" s="18"/>
      <c r="C225" s="18"/>
      <c r="D225" s="18"/>
      <c r="E225" s="18"/>
    </row>
    <row r="226" spans="1:5" ht="11.15" customHeight="1" x14ac:dyDescent="0.2">
      <c r="A226" s="21" t="s">
        <v>1253</v>
      </c>
      <c r="B226" s="21"/>
      <c r="C226" s="21"/>
      <c r="D226" s="21"/>
      <c r="E226" s="21"/>
    </row>
    <row r="227" spans="1:5" ht="11.15" customHeight="1" x14ac:dyDescent="0.2">
      <c r="A227" s="19" t="s">
        <v>1254</v>
      </c>
      <c r="B227" s="20">
        <v>546</v>
      </c>
      <c r="C227" s="20">
        <v>493</v>
      </c>
      <c r="D227" s="20">
        <v>45</v>
      </c>
      <c r="E227" s="20">
        <v>8</v>
      </c>
    </row>
    <row r="228" spans="1:5" ht="11.15" customHeight="1" x14ac:dyDescent="0.2">
      <c r="A228" s="21" t="s">
        <v>126</v>
      </c>
      <c r="B228" s="30">
        <v>100</v>
      </c>
      <c r="C228" s="30">
        <v>90.293040000000005</v>
      </c>
      <c r="D228" s="30">
        <v>8.2417580000000008</v>
      </c>
      <c r="E228" s="30">
        <v>1.465201</v>
      </c>
    </row>
    <row r="229" spans="1:5" ht="11.15" customHeight="1" x14ac:dyDescent="0.2">
      <c r="A229" s="19" t="s">
        <v>1255</v>
      </c>
      <c r="B229" s="20">
        <v>531</v>
      </c>
      <c r="C229" s="20">
        <v>468</v>
      </c>
      <c r="D229" s="20">
        <v>56</v>
      </c>
      <c r="E229" s="20">
        <v>7</v>
      </c>
    </row>
    <row r="230" spans="1:5" ht="11.15" customHeight="1" x14ac:dyDescent="0.2">
      <c r="A230" s="21" t="s">
        <v>126</v>
      </c>
      <c r="B230" s="30">
        <v>100</v>
      </c>
      <c r="C230" s="30">
        <v>88.135593</v>
      </c>
      <c r="D230" s="30">
        <v>10.546139</v>
      </c>
      <c r="E230" s="30">
        <v>1.3182670000000001</v>
      </c>
    </row>
    <row r="231" spans="1:5" ht="11.15" customHeight="1" x14ac:dyDescent="0.2">
      <c r="A231" s="19" t="s">
        <v>1256</v>
      </c>
      <c r="B231" s="20">
        <v>205</v>
      </c>
      <c r="C231" s="20">
        <v>172</v>
      </c>
      <c r="D231" s="20">
        <v>29</v>
      </c>
      <c r="E231" s="20">
        <v>4</v>
      </c>
    </row>
    <row r="232" spans="1:5" ht="11.15" customHeight="1" x14ac:dyDescent="0.2">
      <c r="A232" s="21" t="s">
        <v>126</v>
      </c>
      <c r="B232" s="30">
        <v>100</v>
      </c>
      <c r="C232" s="30">
        <v>83.902439000000001</v>
      </c>
      <c r="D232" s="30">
        <v>14.146341</v>
      </c>
      <c r="E232" s="30">
        <v>1.95122</v>
      </c>
    </row>
    <row r="233" spans="1:5" ht="11.15" customHeight="1" x14ac:dyDescent="0.2">
      <c r="A233" s="19" t="s">
        <v>1257</v>
      </c>
      <c r="B233" s="20">
        <v>762</v>
      </c>
      <c r="C233" s="20">
        <v>539</v>
      </c>
      <c r="D233" s="20">
        <v>205</v>
      </c>
      <c r="E233" s="20">
        <v>18</v>
      </c>
    </row>
    <row r="234" spans="1:5" ht="11.15" customHeight="1" x14ac:dyDescent="0.2">
      <c r="A234" s="21" t="s">
        <v>126</v>
      </c>
      <c r="B234" s="30">
        <v>100</v>
      </c>
      <c r="C234" s="30">
        <v>70.734908000000004</v>
      </c>
      <c r="D234" s="30">
        <v>26.902887</v>
      </c>
      <c r="E234" s="30">
        <v>2.3622049999999999</v>
      </c>
    </row>
    <row r="235" spans="1:5" ht="11.15" customHeight="1" x14ac:dyDescent="0.2">
      <c r="A235" s="19" t="s">
        <v>1195</v>
      </c>
      <c r="B235" s="20">
        <v>144</v>
      </c>
      <c r="C235" s="20">
        <v>108</v>
      </c>
      <c r="D235" s="20">
        <v>30</v>
      </c>
      <c r="E235" s="20">
        <v>6</v>
      </c>
    </row>
    <row r="236" spans="1:5" ht="11.15" customHeight="1" x14ac:dyDescent="0.2">
      <c r="A236" s="21" t="s">
        <v>126</v>
      </c>
      <c r="B236" s="30">
        <v>100</v>
      </c>
      <c r="C236" s="30">
        <v>75</v>
      </c>
      <c r="D236" s="30">
        <v>20.833333</v>
      </c>
      <c r="E236" s="30">
        <v>4.1666670000000003</v>
      </c>
    </row>
    <row r="237" spans="1:5" ht="11.15" customHeight="1" x14ac:dyDescent="0.2">
      <c r="A237" s="18" t="s">
        <v>143</v>
      </c>
      <c r="B237" s="18"/>
      <c r="C237" s="18"/>
      <c r="D237" s="18"/>
      <c r="E237" s="18"/>
    </row>
    <row r="238" spans="1:5" ht="11.15" customHeight="1" x14ac:dyDescent="0.2">
      <c r="A238" s="21" t="s">
        <v>1258</v>
      </c>
      <c r="B238" s="21"/>
      <c r="C238" s="21"/>
      <c r="D238" s="21"/>
      <c r="E238" s="21"/>
    </row>
    <row r="239" spans="1:5" ht="11.15" customHeight="1" x14ac:dyDescent="0.2">
      <c r="A239" s="19" t="s">
        <v>1254</v>
      </c>
      <c r="B239" s="20">
        <v>285</v>
      </c>
      <c r="C239" s="20">
        <v>267</v>
      </c>
      <c r="D239" s="20">
        <v>16</v>
      </c>
      <c r="E239" s="20">
        <v>2</v>
      </c>
    </row>
    <row r="240" spans="1:5" ht="11.15" customHeight="1" x14ac:dyDescent="0.2">
      <c r="A240" s="21" t="s">
        <v>126</v>
      </c>
      <c r="B240" s="30">
        <v>100</v>
      </c>
      <c r="C240" s="30">
        <v>93.684211000000005</v>
      </c>
      <c r="D240" s="30">
        <v>5.6140350000000003</v>
      </c>
      <c r="E240" s="30">
        <v>0.70175399999999999</v>
      </c>
    </row>
    <row r="241" spans="1:5" ht="11.15" customHeight="1" x14ac:dyDescent="0.2">
      <c r="A241" s="19" t="s">
        <v>1255</v>
      </c>
      <c r="B241" s="20">
        <v>217</v>
      </c>
      <c r="C241" s="20">
        <v>189</v>
      </c>
      <c r="D241" s="20">
        <v>25</v>
      </c>
      <c r="E241" s="20">
        <v>3</v>
      </c>
    </row>
    <row r="242" spans="1:5" ht="11.15" customHeight="1" x14ac:dyDescent="0.2">
      <c r="A242" s="21" t="s">
        <v>126</v>
      </c>
      <c r="B242" s="30">
        <v>100</v>
      </c>
      <c r="C242" s="30">
        <v>87.096773999999996</v>
      </c>
      <c r="D242" s="30">
        <v>11.520737</v>
      </c>
      <c r="E242" s="30">
        <v>1.3824879999999999</v>
      </c>
    </row>
    <row r="243" spans="1:5" ht="11.15" customHeight="1" x14ac:dyDescent="0.2">
      <c r="A243" s="19" t="s">
        <v>1256</v>
      </c>
      <c r="B243" s="20">
        <v>142</v>
      </c>
      <c r="C243" s="20">
        <v>128</v>
      </c>
      <c r="D243" s="20">
        <v>13</v>
      </c>
      <c r="E243" s="20">
        <v>1</v>
      </c>
    </row>
    <row r="244" spans="1:5" ht="11.15" customHeight="1" x14ac:dyDescent="0.2">
      <c r="A244" s="21" t="s">
        <v>126</v>
      </c>
      <c r="B244" s="30">
        <v>100</v>
      </c>
      <c r="C244" s="30">
        <v>90.140844999999999</v>
      </c>
      <c r="D244" s="30">
        <v>9.1549300000000002</v>
      </c>
      <c r="E244" s="30">
        <v>0.70422499999999999</v>
      </c>
    </row>
    <row r="245" spans="1:5" ht="11.15" customHeight="1" x14ac:dyDescent="0.2">
      <c r="A245" s="19" t="s">
        <v>1257</v>
      </c>
      <c r="B245" s="20">
        <v>1184</v>
      </c>
      <c r="C245" s="20">
        <v>907</v>
      </c>
      <c r="D245" s="20">
        <v>250</v>
      </c>
      <c r="E245" s="20">
        <v>27</v>
      </c>
    </row>
    <row r="246" spans="1:5" ht="11.15" customHeight="1" x14ac:dyDescent="0.2">
      <c r="A246" s="21" t="s">
        <v>126</v>
      </c>
      <c r="B246" s="30">
        <v>100</v>
      </c>
      <c r="C246" s="30">
        <v>76.604730000000004</v>
      </c>
      <c r="D246" s="30">
        <v>21.114865000000002</v>
      </c>
      <c r="E246" s="30">
        <v>2.280405</v>
      </c>
    </row>
    <row r="247" spans="1:5" ht="11.15" customHeight="1" x14ac:dyDescent="0.2">
      <c r="A247" s="19" t="s">
        <v>1195</v>
      </c>
      <c r="B247" s="20">
        <v>360</v>
      </c>
      <c r="C247" s="20">
        <v>289</v>
      </c>
      <c r="D247" s="20">
        <v>61</v>
      </c>
      <c r="E247" s="20">
        <v>10</v>
      </c>
    </row>
    <row r="248" spans="1:5" ht="11.15" customHeight="1" x14ac:dyDescent="0.2">
      <c r="A248" s="21" t="s">
        <v>126</v>
      </c>
      <c r="B248" s="30">
        <v>100</v>
      </c>
      <c r="C248" s="30">
        <v>80.277777999999998</v>
      </c>
      <c r="D248" s="30">
        <v>16.944444000000001</v>
      </c>
      <c r="E248" s="30">
        <v>2.7777780000000001</v>
      </c>
    </row>
    <row r="249" spans="1:5" ht="11.15" customHeight="1" x14ac:dyDescent="0.2">
      <c r="A249" s="18" t="s">
        <v>143</v>
      </c>
      <c r="B249" s="18"/>
      <c r="C249" s="18"/>
      <c r="D249" s="18"/>
      <c r="E249" s="18"/>
    </row>
    <row r="250" spans="1:5" ht="11.15" customHeight="1" x14ac:dyDescent="0.2">
      <c r="A250" s="21" t="s">
        <v>1259</v>
      </c>
      <c r="B250" s="21"/>
      <c r="C250" s="21"/>
      <c r="D250" s="21"/>
      <c r="E250" s="21"/>
    </row>
    <row r="251" spans="1:5" ht="11.15" customHeight="1" x14ac:dyDescent="0.2">
      <c r="A251" s="19" t="s">
        <v>1254</v>
      </c>
      <c r="B251" s="20">
        <v>330</v>
      </c>
      <c r="C251" s="20">
        <v>297</v>
      </c>
      <c r="D251" s="20">
        <v>27</v>
      </c>
      <c r="E251" s="20">
        <v>6</v>
      </c>
    </row>
    <row r="252" spans="1:5" ht="11.15" customHeight="1" x14ac:dyDescent="0.2">
      <c r="A252" s="21" t="s">
        <v>126</v>
      </c>
      <c r="B252" s="30">
        <v>100</v>
      </c>
      <c r="C252" s="30">
        <v>90</v>
      </c>
      <c r="D252" s="30">
        <v>8.1818179999999998</v>
      </c>
      <c r="E252" s="30">
        <v>1.818182</v>
      </c>
    </row>
    <row r="253" spans="1:5" ht="11.15" customHeight="1" x14ac:dyDescent="0.2">
      <c r="A253" s="19" t="s">
        <v>1255</v>
      </c>
      <c r="B253" s="20">
        <v>326</v>
      </c>
      <c r="C253" s="20">
        <v>299</v>
      </c>
      <c r="D253" s="20">
        <v>25</v>
      </c>
      <c r="E253" s="20">
        <v>2</v>
      </c>
    </row>
    <row r="254" spans="1:5" ht="11.15" customHeight="1" x14ac:dyDescent="0.2">
      <c r="A254" s="21" t="s">
        <v>126</v>
      </c>
      <c r="B254" s="30">
        <v>100</v>
      </c>
      <c r="C254" s="30">
        <v>91.717791000000005</v>
      </c>
      <c r="D254" s="30">
        <v>7.6687120000000002</v>
      </c>
      <c r="E254" s="30">
        <v>0.61349699999999996</v>
      </c>
    </row>
    <row r="255" spans="1:5" ht="11.15" customHeight="1" x14ac:dyDescent="0.2">
      <c r="A255" s="19" t="s">
        <v>1256</v>
      </c>
      <c r="B255" s="20">
        <v>133</v>
      </c>
      <c r="C255" s="20">
        <v>119</v>
      </c>
      <c r="D255" s="20">
        <v>14</v>
      </c>
      <c r="E255" s="20">
        <v>0</v>
      </c>
    </row>
    <row r="256" spans="1:5" ht="11.15" customHeight="1" x14ac:dyDescent="0.2">
      <c r="A256" s="21" t="s">
        <v>126</v>
      </c>
      <c r="B256" s="30">
        <v>100</v>
      </c>
      <c r="C256" s="30">
        <v>89.473684000000006</v>
      </c>
      <c r="D256" s="30">
        <v>10.526316</v>
      </c>
      <c r="E256" s="30">
        <v>0</v>
      </c>
    </row>
    <row r="257" spans="1:5" ht="11.15" customHeight="1" x14ac:dyDescent="0.2">
      <c r="A257" s="19" t="s">
        <v>1257</v>
      </c>
      <c r="B257" s="20">
        <v>1070</v>
      </c>
      <c r="C257" s="20">
        <v>806</v>
      </c>
      <c r="D257" s="20">
        <v>239</v>
      </c>
      <c r="E257" s="20">
        <v>25</v>
      </c>
    </row>
    <row r="258" spans="1:5" ht="11.15" customHeight="1" x14ac:dyDescent="0.2">
      <c r="A258" s="21" t="s">
        <v>126</v>
      </c>
      <c r="B258" s="30">
        <v>100</v>
      </c>
      <c r="C258" s="30">
        <v>75.327102999999994</v>
      </c>
      <c r="D258" s="30">
        <v>22.336449000000002</v>
      </c>
      <c r="E258" s="30">
        <v>2.336449</v>
      </c>
    </row>
    <row r="259" spans="1:5" ht="11.15" customHeight="1" x14ac:dyDescent="0.2">
      <c r="A259" s="19" t="s">
        <v>1195</v>
      </c>
      <c r="B259" s="20">
        <v>329</v>
      </c>
      <c r="C259" s="20">
        <v>259</v>
      </c>
      <c r="D259" s="20">
        <v>60</v>
      </c>
      <c r="E259" s="20">
        <v>10</v>
      </c>
    </row>
    <row r="260" spans="1:5" ht="11.15" customHeight="1" x14ac:dyDescent="0.2">
      <c r="A260" s="21" t="s">
        <v>126</v>
      </c>
      <c r="B260" s="30">
        <v>100</v>
      </c>
      <c r="C260" s="30">
        <v>78.723404000000002</v>
      </c>
      <c r="D260" s="30">
        <v>18.237082000000001</v>
      </c>
      <c r="E260" s="30">
        <v>3.039514</v>
      </c>
    </row>
    <row r="261" spans="1:5" ht="11.15" customHeight="1" x14ac:dyDescent="0.2">
      <c r="A261" s="18" t="s">
        <v>143</v>
      </c>
      <c r="B261" s="18"/>
      <c r="C261" s="18"/>
      <c r="D261" s="18"/>
      <c r="E261" s="18"/>
    </row>
    <row r="262" spans="1:5" ht="11.15" customHeight="1" x14ac:dyDescent="0.2">
      <c r="A262" s="21" t="s">
        <v>1260</v>
      </c>
      <c r="B262" s="21"/>
      <c r="C262" s="21"/>
      <c r="D262" s="21"/>
      <c r="E262" s="21"/>
    </row>
    <row r="263" spans="1:5" ht="11.15" customHeight="1" x14ac:dyDescent="0.2">
      <c r="A263" s="19" t="s">
        <v>1254</v>
      </c>
      <c r="B263" s="20">
        <v>39</v>
      </c>
      <c r="C263" s="20">
        <v>34</v>
      </c>
      <c r="D263" s="20">
        <v>5</v>
      </c>
      <c r="E263" s="20">
        <v>0</v>
      </c>
    </row>
    <row r="264" spans="1:5" ht="11.15" customHeight="1" x14ac:dyDescent="0.2">
      <c r="A264" s="21" t="s">
        <v>126</v>
      </c>
      <c r="B264" s="30">
        <v>100</v>
      </c>
      <c r="C264" s="30">
        <v>87.179486999999995</v>
      </c>
      <c r="D264" s="30">
        <v>12.820513</v>
      </c>
      <c r="E264" s="30">
        <v>0</v>
      </c>
    </row>
    <row r="265" spans="1:5" ht="11.15" customHeight="1" x14ac:dyDescent="0.2">
      <c r="A265" s="19" t="s">
        <v>1255</v>
      </c>
      <c r="B265" s="20">
        <v>75</v>
      </c>
      <c r="C265" s="20">
        <v>69</v>
      </c>
      <c r="D265" s="20">
        <v>5</v>
      </c>
      <c r="E265" s="20">
        <v>1</v>
      </c>
    </row>
    <row r="266" spans="1:5" ht="11.15" customHeight="1" x14ac:dyDescent="0.2">
      <c r="A266" s="21" t="s">
        <v>126</v>
      </c>
      <c r="B266" s="30">
        <v>100</v>
      </c>
      <c r="C266" s="30">
        <v>92</v>
      </c>
      <c r="D266" s="30">
        <v>6.6666670000000003</v>
      </c>
      <c r="E266" s="30">
        <v>1.3333330000000001</v>
      </c>
    </row>
    <row r="267" spans="1:5" ht="11.15" customHeight="1" x14ac:dyDescent="0.2">
      <c r="A267" s="19" t="s">
        <v>1256</v>
      </c>
      <c r="B267" s="20">
        <v>117</v>
      </c>
      <c r="C267" s="20">
        <v>102</v>
      </c>
      <c r="D267" s="20">
        <v>12</v>
      </c>
      <c r="E267" s="20">
        <v>3</v>
      </c>
    </row>
    <row r="268" spans="1:5" ht="11.15" customHeight="1" x14ac:dyDescent="0.2">
      <c r="A268" s="21" t="s">
        <v>126</v>
      </c>
      <c r="B268" s="30">
        <v>100</v>
      </c>
      <c r="C268" s="30">
        <v>87.179486999999995</v>
      </c>
      <c r="D268" s="30">
        <v>10.256410000000001</v>
      </c>
      <c r="E268" s="30">
        <v>2.5641029999999998</v>
      </c>
    </row>
    <row r="269" spans="1:5" ht="11.15" customHeight="1" x14ac:dyDescent="0.2">
      <c r="A269" s="19" t="s">
        <v>1257</v>
      </c>
      <c r="B269" s="20">
        <v>1288</v>
      </c>
      <c r="C269" s="20">
        <v>1033</v>
      </c>
      <c r="D269" s="20">
        <v>235</v>
      </c>
      <c r="E269" s="20">
        <v>20</v>
      </c>
    </row>
    <row r="270" spans="1:5" ht="11.15" customHeight="1" x14ac:dyDescent="0.2">
      <c r="A270" s="21" t="s">
        <v>126</v>
      </c>
      <c r="B270" s="30">
        <v>100</v>
      </c>
      <c r="C270" s="30">
        <v>80.201863000000003</v>
      </c>
      <c r="D270" s="30">
        <v>18.245342000000001</v>
      </c>
      <c r="E270" s="30">
        <v>1.5527949999999999</v>
      </c>
    </row>
    <row r="271" spans="1:5" ht="11.15" customHeight="1" x14ac:dyDescent="0.2">
      <c r="A271" s="19" t="s">
        <v>1195</v>
      </c>
      <c r="B271" s="20">
        <v>669</v>
      </c>
      <c r="C271" s="20">
        <v>542</v>
      </c>
      <c r="D271" s="20">
        <v>108</v>
      </c>
      <c r="E271" s="20">
        <v>19</v>
      </c>
    </row>
    <row r="272" spans="1:5" ht="11.15" customHeight="1" x14ac:dyDescent="0.2">
      <c r="A272" s="21" t="s">
        <v>126</v>
      </c>
      <c r="B272" s="30">
        <v>100</v>
      </c>
      <c r="C272" s="30">
        <v>81.016441999999998</v>
      </c>
      <c r="D272" s="30">
        <v>16.143498000000001</v>
      </c>
      <c r="E272" s="30">
        <v>2.8400599999999998</v>
      </c>
    </row>
    <row r="273" spans="1:5" ht="11.15" customHeight="1" x14ac:dyDescent="0.2">
      <c r="A273" s="18" t="s">
        <v>1261</v>
      </c>
      <c r="B273" s="18"/>
      <c r="C273" s="18"/>
      <c r="D273" s="18"/>
      <c r="E273" s="18"/>
    </row>
    <row r="274" spans="1:5" ht="11.15" customHeight="1" x14ac:dyDescent="0.2">
      <c r="A274" s="19" t="s">
        <v>1262</v>
      </c>
      <c r="B274" s="20">
        <v>541</v>
      </c>
      <c r="C274" s="20">
        <v>432</v>
      </c>
      <c r="D274" s="20">
        <v>95</v>
      </c>
      <c r="E274" s="20">
        <v>14</v>
      </c>
    </row>
    <row r="275" spans="1:5" ht="11.15" customHeight="1" x14ac:dyDescent="0.2">
      <c r="A275" s="21" t="s">
        <v>126</v>
      </c>
      <c r="B275" s="30">
        <v>100</v>
      </c>
      <c r="C275" s="30">
        <v>79.852125999999998</v>
      </c>
      <c r="D275" s="30">
        <v>17.560074</v>
      </c>
      <c r="E275" s="30">
        <v>2.5878000000000001</v>
      </c>
    </row>
    <row r="276" spans="1:5" ht="11.15" customHeight="1" x14ac:dyDescent="0.2">
      <c r="A276" s="19" t="s">
        <v>1263</v>
      </c>
      <c r="B276" s="20">
        <v>877</v>
      </c>
      <c r="C276" s="20">
        <v>709</v>
      </c>
      <c r="D276" s="20">
        <v>149</v>
      </c>
      <c r="E276" s="20">
        <v>19</v>
      </c>
    </row>
    <row r="277" spans="1:5" ht="11.15" customHeight="1" x14ac:dyDescent="0.2">
      <c r="A277" s="21" t="s">
        <v>126</v>
      </c>
      <c r="B277" s="30">
        <v>100</v>
      </c>
      <c r="C277" s="30">
        <v>80.843785999999994</v>
      </c>
      <c r="D277" s="30">
        <v>16.989737999999999</v>
      </c>
      <c r="E277" s="30">
        <v>2.166477</v>
      </c>
    </row>
    <row r="278" spans="1:5" ht="11.15" customHeight="1" x14ac:dyDescent="0.2">
      <c r="A278" s="19" t="s">
        <v>1264</v>
      </c>
      <c r="B278" s="20">
        <v>543</v>
      </c>
      <c r="C278" s="20">
        <v>451</v>
      </c>
      <c r="D278" s="20">
        <v>86</v>
      </c>
      <c r="E278" s="20">
        <v>6</v>
      </c>
    </row>
    <row r="279" spans="1:5" ht="11.15" customHeight="1" x14ac:dyDescent="0.2">
      <c r="A279" s="21" t="s">
        <v>126</v>
      </c>
      <c r="B279" s="30">
        <v>100</v>
      </c>
      <c r="C279" s="30">
        <v>83.057090000000002</v>
      </c>
      <c r="D279" s="30">
        <v>15.837937</v>
      </c>
      <c r="E279" s="30">
        <v>1.1049720000000001</v>
      </c>
    </row>
    <row r="280" spans="1:5" ht="11.15" customHeight="1" x14ac:dyDescent="0.2">
      <c r="A280" s="19" t="s">
        <v>1265</v>
      </c>
      <c r="B280" s="20">
        <v>227</v>
      </c>
      <c r="C280" s="20">
        <v>188</v>
      </c>
      <c r="D280" s="20">
        <v>35</v>
      </c>
      <c r="E280" s="20">
        <v>4</v>
      </c>
    </row>
    <row r="281" spans="1:5" ht="11.15" customHeight="1" x14ac:dyDescent="0.2">
      <c r="A281" s="21" t="s">
        <v>126</v>
      </c>
      <c r="B281" s="30">
        <v>100</v>
      </c>
      <c r="C281" s="30">
        <v>82.819383000000002</v>
      </c>
      <c r="D281" s="30">
        <v>15.418502</v>
      </c>
      <c r="E281" s="30">
        <v>1.7621150000000001</v>
      </c>
    </row>
    <row r="282" spans="1:5" ht="11.15" customHeight="1" x14ac:dyDescent="0.2">
      <c r="A282" s="18" t="s">
        <v>1266</v>
      </c>
      <c r="B282" s="18"/>
      <c r="C282" s="18"/>
      <c r="D282" s="18"/>
      <c r="E282" s="18"/>
    </row>
    <row r="283" spans="1:5" ht="11.15" customHeight="1" x14ac:dyDescent="0.2">
      <c r="A283" s="19" t="s">
        <v>1267</v>
      </c>
      <c r="B283" s="20">
        <v>294</v>
      </c>
      <c r="C283" s="20">
        <v>234</v>
      </c>
      <c r="D283" s="20">
        <v>53</v>
      </c>
      <c r="E283" s="20">
        <v>7</v>
      </c>
    </row>
    <row r="284" spans="1:5" ht="11.15" customHeight="1" x14ac:dyDescent="0.2">
      <c r="A284" s="21" t="s">
        <v>126</v>
      </c>
      <c r="B284" s="30">
        <v>100</v>
      </c>
      <c r="C284" s="30">
        <v>79.591836999999998</v>
      </c>
      <c r="D284" s="30">
        <v>18.027211000000001</v>
      </c>
      <c r="E284" s="30">
        <v>2.3809520000000002</v>
      </c>
    </row>
    <row r="285" spans="1:5" ht="11.15" customHeight="1" x14ac:dyDescent="0.2">
      <c r="A285" s="19" t="s">
        <v>1268</v>
      </c>
      <c r="B285" s="20">
        <v>664</v>
      </c>
      <c r="C285" s="20">
        <v>540</v>
      </c>
      <c r="D285" s="20">
        <v>106</v>
      </c>
      <c r="E285" s="20">
        <v>18</v>
      </c>
    </row>
    <row r="286" spans="1:5" ht="11.15" customHeight="1" x14ac:dyDescent="0.2">
      <c r="A286" s="21" t="s">
        <v>126</v>
      </c>
      <c r="B286" s="30">
        <v>100</v>
      </c>
      <c r="C286" s="30">
        <v>81.325300999999996</v>
      </c>
      <c r="D286" s="30">
        <v>15.963855000000001</v>
      </c>
      <c r="E286" s="30">
        <v>2.7108430000000001</v>
      </c>
    </row>
    <row r="287" spans="1:5" ht="11.15" customHeight="1" x14ac:dyDescent="0.2">
      <c r="A287" s="19" t="s">
        <v>1269</v>
      </c>
      <c r="B287" s="20">
        <v>421</v>
      </c>
      <c r="C287" s="20">
        <v>332</v>
      </c>
      <c r="D287" s="20">
        <v>86</v>
      </c>
      <c r="E287" s="20">
        <v>3</v>
      </c>
    </row>
    <row r="288" spans="1:5" ht="11.15" customHeight="1" x14ac:dyDescent="0.2">
      <c r="A288" s="21" t="s">
        <v>126</v>
      </c>
      <c r="B288" s="30">
        <v>100</v>
      </c>
      <c r="C288" s="30">
        <v>78.859857000000005</v>
      </c>
      <c r="D288" s="30">
        <v>20.427553</v>
      </c>
      <c r="E288" s="30">
        <v>0.71258900000000003</v>
      </c>
    </row>
    <row r="289" spans="1:5" ht="11.15" customHeight="1" x14ac:dyDescent="0.2">
      <c r="A289" s="19" t="s">
        <v>1270</v>
      </c>
      <c r="B289" s="20">
        <v>358</v>
      </c>
      <c r="C289" s="20">
        <v>297</v>
      </c>
      <c r="D289" s="20">
        <v>57</v>
      </c>
      <c r="E289" s="20">
        <v>4</v>
      </c>
    </row>
    <row r="290" spans="1:5" ht="11.15" customHeight="1" x14ac:dyDescent="0.2">
      <c r="A290" s="21" t="s">
        <v>126</v>
      </c>
      <c r="B290" s="30">
        <v>100</v>
      </c>
      <c r="C290" s="30">
        <v>82.960893999999996</v>
      </c>
      <c r="D290" s="30">
        <v>15.921787999999999</v>
      </c>
      <c r="E290" s="30">
        <v>1.117318</v>
      </c>
    </row>
    <row r="291" spans="1:5" ht="11.15" customHeight="1" x14ac:dyDescent="0.2">
      <c r="A291" s="19" t="s">
        <v>1271</v>
      </c>
      <c r="B291" s="20">
        <v>217</v>
      </c>
      <c r="C291" s="20">
        <v>187</v>
      </c>
      <c r="D291" s="20">
        <v>28</v>
      </c>
      <c r="E291" s="20">
        <v>2</v>
      </c>
    </row>
    <row r="292" spans="1:5" ht="11.15" customHeight="1" x14ac:dyDescent="0.2">
      <c r="A292" s="21" t="s">
        <v>126</v>
      </c>
      <c r="B292" s="30">
        <v>100</v>
      </c>
      <c r="C292" s="30">
        <v>86.175115000000005</v>
      </c>
      <c r="D292" s="30">
        <v>12.903226</v>
      </c>
      <c r="E292" s="30">
        <v>0.92165900000000001</v>
      </c>
    </row>
    <row r="293" spans="1:5" ht="11.15" customHeight="1" x14ac:dyDescent="0.2">
      <c r="A293" s="19" t="s">
        <v>1272</v>
      </c>
      <c r="B293" s="20">
        <v>234</v>
      </c>
      <c r="C293" s="20">
        <v>190</v>
      </c>
      <c r="D293" s="20">
        <v>35</v>
      </c>
      <c r="E293" s="20">
        <v>9</v>
      </c>
    </row>
    <row r="294" spans="1:5" ht="11.15" customHeight="1" x14ac:dyDescent="0.2">
      <c r="A294" s="31"/>
      <c r="B294" s="32">
        <v>100</v>
      </c>
      <c r="C294" s="32">
        <v>81.196580999999995</v>
      </c>
      <c r="D294" s="32">
        <v>14.957265</v>
      </c>
      <c r="E294" s="32">
        <v>3.8461539999999999</v>
      </c>
    </row>
    <row r="295" spans="1:5" ht="11.15" customHeight="1" x14ac:dyDescent="0.2"/>
  </sheetData>
  <phoneticPr fontId="1"/>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42E9B-124A-4811-B8A5-D58A15A249A8}">
  <dimension ref="A1:E294"/>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5" x14ac:dyDescent="0.2">
      <c r="A1" s="8" t="s">
        <v>126</v>
      </c>
      <c r="B1" s="9"/>
    </row>
    <row r="2" spans="1:5" x14ac:dyDescent="0.2">
      <c r="A2" s="11" t="str">
        <f xml:space="preserve"> HYPERLINK("#'目次'!B24","[18]")</f>
        <v>[18]</v>
      </c>
    </row>
    <row r="3" spans="1:5" x14ac:dyDescent="0.2">
      <c r="A3" s="9" t="s">
        <v>126</v>
      </c>
      <c r="B3" s="12" t="s">
        <v>168</v>
      </c>
    </row>
    <row r="4" spans="1:5" x14ac:dyDescent="0.2">
      <c r="A4" s="9" t="s">
        <v>126</v>
      </c>
      <c r="B4" s="12" t="s">
        <v>169</v>
      </c>
    </row>
    <row r="5" spans="1:5" x14ac:dyDescent="0.2">
      <c r="A5" s="9" t="s">
        <v>126</v>
      </c>
      <c r="B5" s="12" t="s">
        <v>177</v>
      </c>
    </row>
    <row r="6" spans="1:5" x14ac:dyDescent="0.2">
      <c r="A6" s="9" t="s">
        <v>126</v>
      </c>
      <c r="B6" s="12" t="s">
        <v>178</v>
      </c>
    </row>
    <row r="7" spans="1:5" x14ac:dyDescent="0.2">
      <c r="A7" s="9" t="s">
        <v>126</v>
      </c>
      <c r="B7" s="12" t="s">
        <v>179</v>
      </c>
    </row>
    <row r="8" spans="1:5" s="15" customFormat="1" ht="25" x14ac:dyDescent="0.2">
      <c r="A8" s="13" t="s">
        <v>126</v>
      </c>
      <c r="B8" s="14" t="s">
        <v>1190</v>
      </c>
      <c r="C8" s="14" t="s">
        <v>1280</v>
      </c>
      <c r="D8" s="14" t="s">
        <v>1281</v>
      </c>
      <c r="E8" s="14" t="s">
        <v>1195</v>
      </c>
    </row>
    <row r="9" spans="1:5" x14ac:dyDescent="0.2">
      <c r="A9" s="16" t="s">
        <v>1198</v>
      </c>
      <c r="B9" s="17">
        <v>2188</v>
      </c>
      <c r="C9" s="17">
        <v>373</v>
      </c>
      <c r="D9" s="17">
        <v>1769</v>
      </c>
      <c r="E9" s="17">
        <v>46</v>
      </c>
    </row>
    <row r="10" spans="1:5" x14ac:dyDescent="0.2">
      <c r="A10" s="21" t="s">
        <v>126</v>
      </c>
      <c r="B10" s="30">
        <v>100</v>
      </c>
      <c r="C10" s="30">
        <v>17.047532</v>
      </c>
      <c r="D10" s="30">
        <v>80.850091000000006</v>
      </c>
      <c r="E10" s="30">
        <v>2.1023770000000002</v>
      </c>
    </row>
    <row r="11" spans="1:5" x14ac:dyDescent="0.2">
      <c r="A11" s="18" t="s">
        <v>1199</v>
      </c>
      <c r="B11" s="18"/>
      <c r="C11" s="18"/>
      <c r="D11" s="18"/>
      <c r="E11" s="18"/>
    </row>
    <row r="12" spans="1:5" x14ac:dyDescent="0.2">
      <c r="A12" s="19" t="s">
        <v>1200</v>
      </c>
      <c r="B12" s="20">
        <v>1092</v>
      </c>
      <c r="C12" s="20">
        <v>186</v>
      </c>
      <c r="D12" s="20">
        <v>875</v>
      </c>
      <c r="E12" s="20">
        <v>31</v>
      </c>
    </row>
    <row r="13" spans="1:5" x14ac:dyDescent="0.2">
      <c r="A13" s="21" t="s">
        <v>126</v>
      </c>
      <c r="B13" s="30">
        <v>100</v>
      </c>
      <c r="C13" s="30">
        <v>17.032966999999999</v>
      </c>
      <c r="D13" s="30">
        <v>80.128204999999994</v>
      </c>
      <c r="E13" s="30">
        <v>2.8388279999999999</v>
      </c>
    </row>
    <row r="14" spans="1:5" x14ac:dyDescent="0.2">
      <c r="A14" s="19" t="s">
        <v>1201</v>
      </c>
      <c r="B14" s="20">
        <v>1095</v>
      </c>
      <c r="C14" s="20">
        <v>186</v>
      </c>
      <c r="D14" s="20">
        <v>894</v>
      </c>
      <c r="E14" s="20">
        <v>15</v>
      </c>
    </row>
    <row r="15" spans="1:5" x14ac:dyDescent="0.2">
      <c r="A15" s="21" t="s">
        <v>126</v>
      </c>
      <c r="B15" s="30">
        <v>100</v>
      </c>
      <c r="C15" s="30">
        <v>16.986301000000001</v>
      </c>
      <c r="D15" s="30">
        <v>81.643835999999993</v>
      </c>
      <c r="E15" s="30">
        <v>1.3698630000000001</v>
      </c>
    </row>
    <row r="16" spans="1:5" x14ac:dyDescent="0.2">
      <c r="A16" s="19" t="s">
        <v>1202</v>
      </c>
      <c r="B16" s="20">
        <v>1</v>
      </c>
      <c r="C16" s="20">
        <v>1</v>
      </c>
      <c r="D16" s="20">
        <v>0</v>
      </c>
      <c r="E16" s="20">
        <v>0</v>
      </c>
    </row>
    <row r="17" spans="1:5" x14ac:dyDescent="0.2">
      <c r="A17" s="21" t="s">
        <v>126</v>
      </c>
      <c r="B17" s="30">
        <v>100</v>
      </c>
      <c r="C17" s="30">
        <v>100</v>
      </c>
      <c r="D17" s="30">
        <v>0</v>
      </c>
      <c r="E17" s="30">
        <v>0</v>
      </c>
    </row>
    <row r="18" spans="1:5" x14ac:dyDescent="0.2">
      <c r="A18" s="18" t="s">
        <v>1203</v>
      </c>
      <c r="B18" s="18"/>
      <c r="C18" s="18"/>
      <c r="D18" s="18"/>
      <c r="E18" s="18"/>
    </row>
    <row r="19" spans="1:5" x14ac:dyDescent="0.2">
      <c r="A19" s="19" t="s">
        <v>1204</v>
      </c>
      <c r="B19" s="20">
        <v>387</v>
      </c>
      <c r="C19" s="20">
        <v>44</v>
      </c>
      <c r="D19" s="20">
        <v>337</v>
      </c>
      <c r="E19" s="20">
        <v>6</v>
      </c>
    </row>
    <row r="20" spans="1:5" x14ac:dyDescent="0.2">
      <c r="A20" s="21" t="s">
        <v>126</v>
      </c>
      <c r="B20" s="30">
        <v>100</v>
      </c>
      <c r="C20" s="30">
        <v>11.369509000000001</v>
      </c>
      <c r="D20" s="30">
        <v>87.080102999999994</v>
      </c>
      <c r="E20" s="30">
        <v>1.5503880000000001</v>
      </c>
    </row>
    <row r="21" spans="1:5" x14ac:dyDescent="0.2">
      <c r="A21" s="19" t="s">
        <v>1205</v>
      </c>
      <c r="B21" s="20">
        <v>432</v>
      </c>
      <c r="C21" s="20">
        <v>55</v>
      </c>
      <c r="D21" s="20">
        <v>372</v>
      </c>
      <c r="E21" s="20">
        <v>5</v>
      </c>
    </row>
    <row r="22" spans="1:5" x14ac:dyDescent="0.2">
      <c r="A22" s="21" t="s">
        <v>126</v>
      </c>
      <c r="B22" s="30">
        <v>100</v>
      </c>
      <c r="C22" s="30">
        <v>12.731481</v>
      </c>
      <c r="D22" s="30">
        <v>86.111110999999994</v>
      </c>
      <c r="E22" s="30">
        <v>1.1574070000000001</v>
      </c>
    </row>
    <row r="23" spans="1:5" x14ac:dyDescent="0.2">
      <c r="A23" s="19" t="s">
        <v>1206</v>
      </c>
      <c r="B23" s="20">
        <v>449</v>
      </c>
      <c r="C23" s="20">
        <v>64</v>
      </c>
      <c r="D23" s="20">
        <v>376</v>
      </c>
      <c r="E23" s="20">
        <v>9</v>
      </c>
    </row>
    <row r="24" spans="1:5" x14ac:dyDescent="0.2">
      <c r="A24" s="21" t="s">
        <v>126</v>
      </c>
      <c r="B24" s="30">
        <v>100</v>
      </c>
      <c r="C24" s="30">
        <v>14.253898</v>
      </c>
      <c r="D24" s="30">
        <v>83.741647999999998</v>
      </c>
      <c r="E24" s="30">
        <v>2.004454</v>
      </c>
    </row>
    <row r="25" spans="1:5" x14ac:dyDescent="0.2">
      <c r="A25" s="19" t="s">
        <v>1207</v>
      </c>
      <c r="B25" s="20">
        <v>427</v>
      </c>
      <c r="C25" s="20">
        <v>73</v>
      </c>
      <c r="D25" s="20">
        <v>341</v>
      </c>
      <c r="E25" s="20">
        <v>13</v>
      </c>
    </row>
    <row r="26" spans="1:5" x14ac:dyDescent="0.2">
      <c r="A26" s="21" t="s">
        <v>126</v>
      </c>
      <c r="B26" s="30">
        <v>100</v>
      </c>
      <c r="C26" s="30">
        <v>17.096018999999998</v>
      </c>
      <c r="D26" s="30">
        <v>79.859485000000006</v>
      </c>
      <c r="E26" s="30">
        <v>3.0444960000000001</v>
      </c>
    </row>
    <row r="27" spans="1:5" x14ac:dyDescent="0.2">
      <c r="A27" s="19" t="s">
        <v>1208</v>
      </c>
      <c r="B27" s="20">
        <v>274</v>
      </c>
      <c r="C27" s="20">
        <v>62</v>
      </c>
      <c r="D27" s="20">
        <v>206</v>
      </c>
      <c r="E27" s="20">
        <v>6</v>
      </c>
    </row>
    <row r="28" spans="1:5" x14ac:dyDescent="0.2">
      <c r="A28" s="21" t="s">
        <v>126</v>
      </c>
      <c r="B28" s="30">
        <v>100</v>
      </c>
      <c r="C28" s="30">
        <v>22.627737</v>
      </c>
      <c r="D28" s="30">
        <v>75.182481999999993</v>
      </c>
      <c r="E28" s="30">
        <v>2.189781</v>
      </c>
    </row>
    <row r="29" spans="1:5" x14ac:dyDescent="0.2">
      <c r="A29" s="19" t="s">
        <v>1209</v>
      </c>
      <c r="B29" s="20">
        <v>137</v>
      </c>
      <c r="C29" s="20">
        <v>35</v>
      </c>
      <c r="D29" s="20">
        <v>98</v>
      </c>
      <c r="E29" s="20">
        <v>4</v>
      </c>
    </row>
    <row r="30" spans="1:5" x14ac:dyDescent="0.2">
      <c r="A30" s="21" t="s">
        <v>126</v>
      </c>
      <c r="B30" s="30">
        <v>100</v>
      </c>
      <c r="C30" s="30">
        <v>25.547445</v>
      </c>
      <c r="D30" s="30">
        <v>71.532847000000004</v>
      </c>
      <c r="E30" s="30">
        <v>2.919708</v>
      </c>
    </row>
    <row r="31" spans="1:5" x14ac:dyDescent="0.2">
      <c r="A31" s="19" t="s">
        <v>1210</v>
      </c>
      <c r="B31" s="20">
        <v>71</v>
      </c>
      <c r="C31" s="20">
        <v>34</v>
      </c>
      <c r="D31" s="20">
        <v>34</v>
      </c>
      <c r="E31" s="20">
        <v>3</v>
      </c>
    </row>
    <row r="32" spans="1:5" x14ac:dyDescent="0.2">
      <c r="A32" s="21" t="s">
        <v>126</v>
      </c>
      <c r="B32" s="30">
        <v>100</v>
      </c>
      <c r="C32" s="30">
        <v>47.887324</v>
      </c>
      <c r="D32" s="30">
        <v>47.887324</v>
      </c>
      <c r="E32" s="30">
        <v>4.225352</v>
      </c>
    </row>
    <row r="33" spans="1:5" x14ac:dyDescent="0.2">
      <c r="A33" s="19" t="s">
        <v>1211</v>
      </c>
      <c r="B33" s="20">
        <v>11</v>
      </c>
      <c r="C33" s="20">
        <v>6</v>
      </c>
      <c r="D33" s="20">
        <v>5</v>
      </c>
      <c r="E33" s="20">
        <v>0</v>
      </c>
    </row>
    <row r="34" spans="1:5" x14ac:dyDescent="0.2">
      <c r="A34" s="21" t="s">
        <v>126</v>
      </c>
      <c r="B34" s="30">
        <v>100</v>
      </c>
      <c r="C34" s="30">
        <v>54.545454999999997</v>
      </c>
      <c r="D34" s="30">
        <v>45.454545000000003</v>
      </c>
      <c r="E34" s="30">
        <v>0</v>
      </c>
    </row>
    <row r="35" spans="1:5" x14ac:dyDescent="0.2">
      <c r="A35" s="19" t="s">
        <v>1212</v>
      </c>
      <c r="B35" s="20">
        <v>881</v>
      </c>
      <c r="C35" s="20">
        <v>119</v>
      </c>
      <c r="D35" s="20">
        <v>748</v>
      </c>
      <c r="E35" s="20">
        <v>14</v>
      </c>
    </row>
    <row r="36" spans="1:5" x14ac:dyDescent="0.2">
      <c r="A36" s="21" t="s">
        <v>126</v>
      </c>
      <c r="B36" s="30">
        <v>100</v>
      </c>
      <c r="C36" s="30">
        <v>13.507377999999999</v>
      </c>
      <c r="D36" s="30">
        <v>84.903519000000003</v>
      </c>
      <c r="E36" s="30">
        <v>1.5891029999999999</v>
      </c>
    </row>
    <row r="37" spans="1:5" x14ac:dyDescent="0.2">
      <c r="A37" s="19" t="s">
        <v>1213</v>
      </c>
      <c r="B37" s="20">
        <v>701</v>
      </c>
      <c r="C37" s="20">
        <v>135</v>
      </c>
      <c r="D37" s="20">
        <v>547</v>
      </c>
      <c r="E37" s="20">
        <v>19</v>
      </c>
    </row>
    <row r="38" spans="1:5" x14ac:dyDescent="0.2">
      <c r="A38" s="21" t="s">
        <v>126</v>
      </c>
      <c r="B38" s="30">
        <v>100</v>
      </c>
      <c r="C38" s="30">
        <v>19.258203000000002</v>
      </c>
      <c r="D38" s="30">
        <v>78.031384000000003</v>
      </c>
      <c r="E38" s="30">
        <v>2.7104140000000001</v>
      </c>
    </row>
    <row r="39" spans="1:5" x14ac:dyDescent="0.2">
      <c r="A39" s="19" t="s">
        <v>1214</v>
      </c>
      <c r="B39" s="20">
        <v>1801</v>
      </c>
      <c r="C39" s="20">
        <v>329</v>
      </c>
      <c r="D39" s="20">
        <v>1432</v>
      </c>
      <c r="E39" s="20">
        <v>40</v>
      </c>
    </row>
    <row r="40" spans="1:5" x14ac:dyDescent="0.2">
      <c r="A40" s="21" t="s">
        <v>126</v>
      </c>
      <c r="B40" s="30">
        <v>100</v>
      </c>
      <c r="C40" s="30">
        <v>18.267628999999999</v>
      </c>
      <c r="D40" s="30">
        <v>79.511382999999995</v>
      </c>
      <c r="E40" s="30">
        <v>2.2209880000000002</v>
      </c>
    </row>
    <row r="41" spans="1:5" x14ac:dyDescent="0.2">
      <c r="A41" s="19" t="s">
        <v>1215</v>
      </c>
      <c r="B41" s="20">
        <v>920</v>
      </c>
      <c r="C41" s="20">
        <v>210</v>
      </c>
      <c r="D41" s="20">
        <v>684</v>
      </c>
      <c r="E41" s="20">
        <v>26</v>
      </c>
    </row>
    <row r="42" spans="1:5" x14ac:dyDescent="0.2">
      <c r="A42" s="21" t="s">
        <v>126</v>
      </c>
      <c r="B42" s="30">
        <v>100</v>
      </c>
      <c r="C42" s="30">
        <v>22.826087000000001</v>
      </c>
      <c r="D42" s="30">
        <v>74.347825999999998</v>
      </c>
      <c r="E42" s="30">
        <v>2.8260869999999998</v>
      </c>
    </row>
    <row r="43" spans="1:5" x14ac:dyDescent="0.2">
      <c r="A43" s="19" t="s">
        <v>1216</v>
      </c>
      <c r="B43" s="20">
        <v>219</v>
      </c>
      <c r="C43" s="20">
        <v>75</v>
      </c>
      <c r="D43" s="20">
        <v>137</v>
      </c>
      <c r="E43" s="20">
        <v>7</v>
      </c>
    </row>
    <row r="44" spans="1:5" x14ac:dyDescent="0.2">
      <c r="A44" s="21" t="s">
        <v>126</v>
      </c>
      <c r="B44" s="30">
        <v>100</v>
      </c>
      <c r="C44" s="30">
        <v>34.246575</v>
      </c>
      <c r="D44" s="30">
        <v>62.557077999999997</v>
      </c>
      <c r="E44" s="30">
        <v>3.1963469999999998</v>
      </c>
    </row>
    <row r="45" spans="1:5" x14ac:dyDescent="0.2">
      <c r="A45" s="18" t="s">
        <v>1217</v>
      </c>
      <c r="B45" s="17">
        <v>208</v>
      </c>
      <c r="C45" s="17">
        <v>26</v>
      </c>
      <c r="D45" s="17">
        <v>177</v>
      </c>
      <c r="E45" s="17">
        <v>5</v>
      </c>
    </row>
    <row r="46" spans="1:5" x14ac:dyDescent="0.2">
      <c r="A46" s="21" t="s">
        <v>126</v>
      </c>
      <c r="B46" s="30">
        <v>100</v>
      </c>
      <c r="C46" s="30">
        <v>12.5</v>
      </c>
      <c r="D46" s="30">
        <v>85.096153999999999</v>
      </c>
      <c r="E46" s="30">
        <v>2.4038460000000001</v>
      </c>
    </row>
    <row r="47" spans="1:5" x14ac:dyDescent="0.2">
      <c r="A47" s="19" t="s">
        <v>1205</v>
      </c>
      <c r="B47" s="20">
        <v>220</v>
      </c>
      <c r="C47" s="20">
        <v>37</v>
      </c>
      <c r="D47" s="20">
        <v>178</v>
      </c>
      <c r="E47" s="20">
        <v>5</v>
      </c>
    </row>
    <row r="48" spans="1:5" x14ac:dyDescent="0.2">
      <c r="A48" s="21" t="s">
        <v>126</v>
      </c>
      <c r="B48" s="30">
        <v>100</v>
      </c>
      <c r="C48" s="30">
        <v>16.818182</v>
      </c>
      <c r="D48" s="30">
        <v>80.909091000000004</v>
      </c>
      <c r="E48" s="30">
        <v>2.2727270000000002</v>
      </c>
    </row>
    <row r="49" spans="1:5" x14ac:dyDescent="0.2">
      <c r="A49" s="19" t="s">
        <v>1206</v>
      </c>
      <c r="B49" s="20">
        <v>226</v>
      </c>
      <c r="C49" s="20">
        <v>31</v>
      </c>
      <c r="D49" s="20">
        <v>187</v>
      </c>
      <c r="E49" s="20">
        <v>8</v>
      </c>
    </row>
    <row r="50" spans="1:5" x14ac:dyDescent="0.2">
      <c r="A50" s="21" t="s">
        <v>126</v>
      </c>
      <c r="B50" s="30">
        <v>100</v>
      </c>
      <c r="C50" s="30">
        <v>13.716813999999999</v>
      </c>
      <c r="D50" s="30">
        <v>82.743363000000002</v>
      </c>
      <c r="E50" s="30">
        <v>3.5398230000000002</v>
      </c>
    </row>
    <row r="51" spans="1:5" x14ac:dyDescent="0.2">
      <c r="A51" s="19" t="s">
        <v>1207</v>
      </c>
      <c r="B51" s="20">
        <v>211</v>
      </c>
      <c r="C51" s="20">
        <v>38</v>
      </c>
      <c r="D51" s="20">
        <v>166</v>
      </c>
      <c r="E51" s="20">
        <v>7</v>
      </c>
    </row>
    <row r="52" spans="1:5" x14ac:dyDescent="0.2">
      <c r="A52" s="21" t="s">
        <v>126</v>
      </c>
      <c r="B52" s="30">
        <v>100</v>
      </c>
      <c r="C52" s="30">
        <v>18.009478999999999</v>
      </c>
      <c r="D52" s="30">
        <v>78.672985999999995</v>
      </c>
      <c r="E52" s="30">
        <v>3.317536</v>
      </c>
    </row>
    <row r="53" spans="1:5" x14ac:dyDescent="0.2">
      <c r="A53" s="19" t="s">
        <v>1208</v>
      </c>
      <c r="B53" s="20">
        <v>134</v>
      </c>
      <c r="C53" s="20">
        <v>28</v>
      </c>
      <c r="D53" s="20">
        <v>103</v>
      </c>
      <c r="E53" s="20">
        <v>3</v>
      </c>
    </row>
    <row r="54" spans="1:5" x14ac:dyDescent="0.2">
      <c r="A54" s="21" t="s">
        <v>126</v>
      </c>
      <c r="B54" s="30">
        <v>100</v>
      </c>
      <c r="C54" s="30">
        <v>20.895522</v>
      </c>
      <c r="D54" s="30">
        <v>76.865672000000004</v>
      </c>
      <c r="E54" s="30">
        <v>2.2388059999999999</v>
      </c>
    </row>
    <row r="55" spans="1:5" x14ac:dyDescent="0.2">
      <c r="A55" s="19" t="s">
        <v>1209</v>
      </c>
      <c r="B55" s="20">
        <v>65</v>
      </c>
      <c r="C55" s="20">
        <v>16</v>
      </c>
      <c r="D55" s="20">
        <v>48</v>
      </c>
      <c r="E55" s="20">
        <v>1</v>
      </c>
    </row>
    <row r="56" spans="1:5" x14ac:dyDescent="0.2">
      <c r="A56" s="21" t="s">
        <v>126</v>
      </c>
      <c r="B56" s="30">
        <v>100</v>
      </c>
      <c r="C56" s="30">
        <v>24.615385</v>
      </c>
      <c r="D56" s="30">
        <v>73.846153999999999</v>
      </c>
      <c r="E56" s="30">
        <v>1.538462</v>
      </c>
    </row>
    <row r="57" spans="1:5" x14ac:dyDescent="0.2">
      <c r="A57" s="19" t="s">
        <v>1210</v>
      </c>
      <c r="B57" s="20">
        <v>25</v>
      </c>
      <c r="C57" s="20">
        <v>7</v>
      </c>
      <c r="D57" s="20">
        <v>16</v>
      </c>
      <c r="E57" s="20">
        <v>2</v>
      </c>
    </row>
    <row r="58" spans="1:5" x14ac:dyDescent="0.2">
      <c r="A58" s="21" t="s">
        <v>126</v>
      </c>
      <c r="B58" s="30">
        <v>100</v>
      </c>
      <c r="C58" s="30">
        <v>28</v>
      </c>
      <c r="D58" s="30">
        <v>64</v>
      </c>
      <c r="E58" s="30">
        <v>8</v>
      </c>
    </row>
    <row r="59" spans="1:5" x14ac:dyDescent="0.2">
      <c r="A59" s="19" t="s">
        <v>1211</v>
      </c>
      <c r="B59" s="20">
        <v>3</v>
      </c>
      <c r="C59" s="20">
        <v>3</v>
      </c>
      <c r="D59" s="20">
        <v>0</v>
      </c>
      <c r="E59" s="20">
        <v>0</v>
      </c>
    </row>
    <row r="60" spans="1:5" x14ac:dyDescent="0.2">
      <c r="A60" s="21" t="s">
        <v>126</v>
      </c>
      <c r="B60" s="30">
        <v>100</v>
      </c>
      <c r="C60" s="30">
        <v>100</v>
      </c>
      <c r="D60" s="30">
        <v>0</v>
      </c>
      <c r="E60" s="30">
        <v>0</v>
      </c>
    </row>
    <row r="61" spans="1:5" x14ac:dyDescent="0.2">
      <c r="A61" s="19" t="s">
        <v>1212</v>
      </c>
      <c r="B61" s="20">
        <v>446</v>
      </c>
      <c r="C61" s="20">
        <v>68</v>
      </c>
      <c r="D61" s="20">
        <v>365</v>
      </c>
      <c r="E61" s="20">
        <v>13</v>
      </c>
    </row>
    <row r="62" spans="1:5" x14ac:dyDescent="0.2">
      <c r="A62" s="21" t="s">
        <v>126</v>
      </c>
      <c r="B62" s="30">
        <v>100</v>
      </c>
      <c r="C62" s="30">
        <v>15.246637</v>
      </c>
      <c r="D62" s="30">
        <v>81.838565000000003</v>
      </c>
      <c r="E62" s="30">
        <v>2.9147980000000002</v>
      </c>
    </row>
    <row r="63" spans="1:5" x14ac:dyDescent="0.2">
      <c r="A63" s="19" t="s">
        <v>1213</v>
      </c>
      <c r="B63" s="20">
        <v>345</v>
      </c>
      <c r="C63" s="20">
        <v>66</v>
      </c>
      <c r="D63" s="20">
        <v>269</v>
      </c>
      <c r="E63" s="20">
        <v>10</v>
      </c>
    </row>
    <row r="64" spans="1:5" x14ac:dyDescent="0.2">
      <c r="A64" s="21" t="s">
        <v>126</v>
      </c>
      <c r="B64" s="30">
        <v>100</v>
      </c>
      <c r="C64" s="30">
        <v>19.130434999999999</v>
      </c>
      <c r="D64" s="30">
        <v>77.971013999999997</v>
      </c>
      <c r="E64" s="30">
        <v>2.8985509999999999</v>
      </c>
    </row>
    <row r="65" spans="1:5" x14ac:dyDescent="0.2">
      <c r="A65" s="19" t="s">
        <v>1214</v>
      </c>
      <c r="B65" s="20">
        <v>884</v>
      </c>
      <c r="C65" s="20">
        <v>160</v>
      </c>
      <c r="D65" s="20">
        <v>698</v>
      </c>
      <c r="E65" s="20">
        <v>26</v>
      </c>
    </row>
    <row r="66" spans="1:5" x14ac:dyDescent="0.2">
      <c r="A66" s="21" t="s">
        <v>126</v>
      </c>
      <c r="B66" s="30">
        <v>100</v>
      </c>
      <c r="C66" s="30">
        <v>18.099547999999999</v>
      </c>
      <c r="D66" s="30">
        <v>78.959276000000003</v>
      </c>
      <c r="E66" s="30">
        <v>2.941176</v>
      </c>
    </row>
    <row r="67" spans="1:5" x14ac:dyDescent="0.2">
      <c r="A67" s="19" t="s">
        <v>1215</v>
      </c>
      <c r="B67" s="20">
        <v>438</v>
      </c>
      <c r="C67" s="20">
        <v>92</v>
      </c>
      <c r="D67" s="20">
        <v>333</v>
      </c>
      <c r="E67" s="20">
        <v>13</v>
      </c>
    </row>
    <row r="68" spans="1:5" x14ac:dyDescent="0.2">
      <c r="A68" s="21" t="s">
        <v>126</v>
      </c>
      <c r="B68" s="30">
        <v>100</v>
      </c>
      <c r="C68" s="30">
        <v>21.004566000000001</v>
      </c>
      <c r="D68" s="30">
        <v>76.027396999999993</v>
      </c>
      <c r="E68" s="30">
        <v>2.9680369999999998</v>
      </c>
    </row>
    <row r="69" spans="1:5" x14ac:dyDescent="0.2">
      <c r="A69" s="19" t="s">
        <v>1216</v>
      </c>
      <c r="B69" s="20">
        <v>93</v>
      </c>
      <c r="C69" s="20">
        <v>26</v>
      </c>
      <c r="D69" s="20">
        <v>64</v>
      </c>
      <c r="E69" s="20">
        <v>3</v>
      </c>
    </row>
    <row r="70" spans="1:5" x14ac:dyDescent="0.2">
      <c r="A70" s="21" t="s">
        <v>126</v>
      </c>
      <c r="B70" s="30">
        <v>100</v>
      </c>
      <c r="C70" s="30">
        <v>27.956989</v>
      </c>
      <c r="D70" s="30">
        <v>68.817204000000004</v>
      </c>
      <c r="E70" s="30">
        <v>3.225806</v>
      </c>
    </row>
    <row r="71" spans="1:5" x14ac:dyDescent="0.2">
      <c r="A71" s="18" t="s">
        <v>1218</v>
      </c>
      <c r="B71" s="17">
        <v>178</v>
      </c>
      <c r="C71" s="17">
        <v>17</v>
      </c>
      <c r="D71" s="17">
        <v>160</v>
      </c>
      <c r="E71" s="17">
        <v>1</v>
      </c>
    </row>
    <row r="72" spans="1:5" x14ac:dyDescent="0.2">
      <c r="A72" s="21" t="s">
        <v>126</v>
      </c>
      <c r="B72" s="30">
        <v>100</v>
      </c>
      <c r="C72" s="30">
        <v>9.5505619999999993</v>
      </c>
      <c r="D72" s="30">
        <v>89.887640000000005</v>
      </c>
      <c r="E72" s="30">
        <v>0.56179800000000002</v>
      </c>
    </row>
    <row r="73" spans="1:5" x14ac:dyDescent="0.2">
      <c r="A73" s="19" t="s">
        <v>1205</v>
      </c>
      <c r="B73" s="20">
        <v>212</v>
      </c>
      <c r="C73" s="20">
        <v>18</v>
      </c>
      <c r="D73" s="20">
        <v>194</v>
      </c>
      <c r="E73" s="20">
        <v>0</v>
      </c>
    </row>
    <row r="74" spans="1:5" x14ac:dyDescent="0.2">
      <c r="A74" s="21" t="s">
        <v>126</v>
      </c>
      <c r="B74" s="30">
        <v>100</v>
      </c>
      <c r="C74" s="30">
        <v>8.4905659999999994</v>
      </c>
      <c r="D74" s="30">
        <v>91.509433999999999</v>
      </c>
      <c r="E74" s="30">
        <v>0</v>
      </c>
    </row>
    <row r="75" spans="1:5" x14ac:dyDescent="0.2">
      <c r="A75" s="19" t="s">
        <v>1206</v>
      </c>
      <c r="B75" s="20">
        <v>223</v>
      </c>
      <c r="C75" s="20">
        <v>33</v>
      </c>
      <c r="D75" s="20">
        <v>189</v>
      </c>
      <c r="E75" s="20">
        <v>1</v>
      </c>
    </row>
    <row r="76" spans="1:5" x14ac:dyDescent="0.2">
      <c r="A76" s="21" t="s">
        <v>126</v>
      </c>
      <c r="B76" s="30">
        <v>100</v>
      </c>
      <c r="C76" s="30">
        <v>14.798206</v>
      </c>
      <c r="D76" s="30">
        <v>84.753362999999993</v>
      </c>
      <c r="E76" s="30">
        <v>0.44843</v>
      </c>
    </row>
    <row r="77" spans="1:5" x14ac:dyDescent="0.2">
      <c r="A77" s="19" t="s">
        <v>1207</v>
      </c>
      <c r="B77" s="20">
        <v>216</v>
      </c>
      <c r="C77" s="20">
        <v>35</v>
      </c>
      <c r="D77" s="20">
        <v>175</v>
      </c>
      <c r="E77" s="20">
        <v>6</v>
      </c>
    </row>
    <row r="78" spans="1:5" x14ac:dyDescent="0.2">
      <c r="A78" s="21" t="s">
        <v>126</v>
      </c>
      <c r="B78" s="30">
        <v>100</v>
      </c>
      <c r="C78" s="30">
        <v>16.203703999999998</v>
      </c>
      <c r="D78" s="30">
        <v>81.018518999999998</v>
      </c>
      <c r="E78" s="30">
        <v>2.7777780000000001</v>
      </c>
    </row>
    <row r="79" spans="1:5" x14ac:dyDescent="0.2">
      <c r="A79" s="19" t="s">
        <v>1208</v>
      </c>
      <c r="B79" s="20">
        <v>140</v>
      </c>
      <c r="C79" s="20">
        <v>34</v>
      </c>
      <c r="D79" s="20">
        <v>103</v>
      </c>
      <c r="E79" s="20">
        <v>3</v>
      </c>
    </row>
    <row r="80" spans="1:5" x14ac:dyDescent="0.2">
      <c r="A80" s="21" t="s">
        <v>126</v>
      </c>
      <c r="B80" s="30">
        <v>100</v>
      </c>
      <c r="C80" s="30">
        <v>24.285713999999999</v>
      </c>
      <c r="D80" s="30">
        <v>73.571428999999995</v>
      </c>
      <c r="E80" s="30">
        <v>2.1428569999999998</v>
      </c>
    </row>
    <row r="81" spans="1:5" x14ac:dyDescent="0.2">
      <c r="A81" s="19" t="s">
        <v>1209</v>
      </c>
      <c r="B81" s="20">
        <v>72</v>
      </c>
      <c r="C81" s="20">
        <v>19</v>
      </c>
      <c r="D81" s="20">
        <v>50</v>
      </c>
      <c r="E81" s="20">
        <v>3</v>
      </c>
    </row>
    <row r="82" spans="1:5" x14ac:dyDescent="0.2">
      <c r="A82" s="21" t="s">
        <v>126</v>
      </c>
      <c r="B82" s="30">
        <v>100</v>
      </c>
      <c r="C82" s="30">
        <v>26.388888999999999</v>
      </c>
      <c r="D82" s="30">
        <v>69.444444000000004</v>
      </c>
      <c r="E82" s="30">
        <v>4.1666670000000003</v>
      </c>
    </row>
    <row r="83" spans="1:5" x14ac:dyDescent="0.2">
      <c r="A83" s="19" t="s">
        <v>1210</v>
      </c>
      <c r="B83" s="20">
        <v>46</v>
      </c>
      <c r="C83" s="20">
        <v>27</v>
      </c>
      <c r="D83" s="20">
        <v>18</v>
      </c>
      <c r="E83" s="20">
        <v>1</v>
      </c>
    </row>
    <row r="84" spans="1:5" x14ac:dyDescent="0.2">
      <c r="A84" s="21" t="s">
        <v>126</v>
      </c>
      <c r="B84" s="30">
        <v>100</v>
      </c>
      <c r="C84" s="30">
        <v>58.695652000000003</v>
      </c>
      <c r="D84" s="30">
        <v>39.130434999999999</v>
      </c>
      <c r="E84" s="30">
        <v>2.1739130000000002</v>
      </c>
    </row>
    <row r="85" spans="1:5" x14ac:dyDescent="0.2">
      <c r="A85" s="19" t="s">
        <v>1211</v>
      </c>
      <c r="B85" s="20">
        <v>8</v>
      </c>
      <c r="C85" s="20">
        <v>3</v>
      </c>
      <c r="D85" s="20">
        <v>5</v>
      </c>
      <c r="E85" s="20">
        <v>0</v>
      </c>
    </row>
    <row r="86" spans="1:5" x14ac:dyDescent="0.2">
      <c r="A86" s="21" t="s">
        <v>126</v>
      </c>
      <c r="B86" s="30">
        <v>100</v>
      </c>
      <c r="C86" s="30">
        <v>37.5</v>
      </c>
      <c r="D86" s="30">
        <v>62.5</v>
      </c>
      <c r="E86" s="30">
        <v>0</v>
      </c>
    </row>
    <row r="87" spans="1:5" x14ac:dyDescent="0.2">
      <c r="A87" s="19" t="s">
        <v>1212</v>
      </c>
      <c r="B87" s="20">
        <v>435</v>
      </c>
      <c r="C87" s="20">
        <v>51</v>
      </c>
      <c r="D87" s="20">
        <v>383</v>
      </c>
      <c r="E87" s="20">
        <v>1</v>
      </c>
    </row>
    <row r="88" spans="1:5" x14ac:dyDescent="0.2">
      <c r="A88" s="21" t="s">
        <v>126</v>
      </c>
      <c r="B88" s="30">
        <v>100</v>
      </c>
      <c r="C88" s="30">
        <v>11.724138</v>
      </c>
      <c r="D88" s="30">
        <v>88.045976999999993</v>
      </c>
      <c r="E88" s="30">
        <v>0.22988500000000001</v>
      </c>
    </row>
    <row r="89" spans="1:5" x14ac:dyDescent="0.2">
      <c r="A89" s="19" t="s">
        <v>1213</v>
      </c>
      <c r="B89" s="20">
        <v>356</v>
      </c>
      <c r="C89" s="20">
        <v>69</v>
      </c>
      <c r="D89" s="20">
        <v>278</v>
      </c>
      <c r="E89" s="20">
        <v>9</v>
      </c>
    </row>
    <row r="90" spans="1:5" x14ac:dyDescent="0.2">
      <c r="A90" s="21" t="s">
        <v>126</v>
      </c>
      <c r="B90" s="30">
        <v>100</v>
      </c>
      <c r="C90" s="30">
        <v>19.382021999999999</v>
      </c>
      <c r="D90" s="30">
        <v>78.089888000000002</v>
      </c>
      <c r="E90" s="30">
        <v>2.5280900000000002</v>
      </c>
    </row>
    <row r="91" spans="1:5" x14ac:dyDescent="0.2">
      <c r="A91" s="19" t="s">
        <v>1214</v>
      </c>
      <c r="B91" s="20">
        <v>917</v>
      </c>
      <c r="C91" s="20">
        <v>169</v>
      </c>
      <c r="D91" s="20">
        <v>734</v>
      </c>
      <c r="E91" s="20">
        <v>14</v>
      </c>
    </row>
    <row r="92" spans="1:5" x14ac:dyDescent="0.2">
      <c r="A92" s="21" t="s">
        <v>126</v>
      </c>
      <c r="B92" s="30">
        <v>100</v>
      </c>
      <c r="C92" s="30">
        <v>18.429662</v>
      </c>
      <c r="D92" s="30">
        <v>80.043621000000002</v>
      </c>
      <c r="E92" s="30">
        <v>1.526718</v>
      </c>
    </row>
    <row r="93" spans="1:5" x14ac:dyDescent="0.2">
      <c r="A93" s="19" t="s">
        <v>1215</v>
      </c>
      <c r="B93" s="20">
        <v>482</v>
      </c>
      <c r="C93" s="20">
        <v>118</v>
      </c>
      <c r="D93" s="20">
        <v>351</v>
      </c>
      <c r="E93" s="20">
        <v>13</v>
      </c>
    </row>
    <row r="94" spans="1:5" x14ac:dyDescent="0.2">
      <c r="A94" s="21" t="s">
        <v>126</v>
      </c>
      <c r="B94" s="30">
        <v>100</v>
      </c>
      <c r="C94" s="30">
        <v>24.481328000000001</v>
      </c>
      <c r="D94" s="30">
        <v>72.821577000000005</v>
      </c>
      <c r="E94" s="30">
        <v>2.697095</v>
      </c>
    </row>
    <row r="95" spans="1:5" x14ac:dyDescent="0.2">
      <c r="A95" s="19" t="s">
        <v>1216</v>
      </c>
      <c r="B95" s="20">
        <v>126</v>
      </c>
      <c r="C95" s="20">
        <v>49</v>
      </c>
      <c r="D95" s="20">
        <v>73</v>
      </c>
      <c r="E95" s="20">
        <v>4</v>
      </c>
    </row>
    <row r="96" spans="1:5" x14ac:dyDescent="0.2">
      <c r="A96" s="21" t="s">
        <v>126</v>
      </c>
      <c r="B96" s="30">
        <v>100</v>
      </c>
      <c r="C96" s="30">
        <v>38.888888999999999</v>
      </c>
      <c r="D96" s="30">
        <v>57.936508000000003</v>
      </c>
      <c r="E96" s="30">
        <v>3.1746029999999998</v>
      </c>
    </row>
    <row r="97" spans="1:5" x14ac:dyDescent="0.2">
      <c r="A97" s="18" t="s">
        <v>1219</v>
      </c>
      <c r="B97" s="18"/>
      <c r="C97" s="18"/>
      <c r="D97" s="18"/>
      <c r="E97" s="18"/>
    </row>
    <row r="98" spans="1:5" x14ac:dyDescent="0.2">
      <c r="A98" s="19" t="s">
        <v>130</v>
      </c>
      <c r="B98" s="20">
        <v>151</v>
      </c>
      <c r="C98" s="20">
        <v>20</v>
      </c>
      <c r="D98" s="20">
        <v>120</v>
      </c>
      <c r="E98" s="20">
        <v>11</v>
      </c>
    </row>
    <row r="99" spans="1:5" x14ac:dyDescent="0.2">
      <c r="A99" s="21" t="s">
        <v>126</v>
      </c>
      <c r="B99" s="30">
        <v>100</v>
      </c>
      <c r="C99" s="30">
        <v>13.245032999999999</v>
      </c>
      <c r="D99" s="30">
        <v>79.470198999999994</v>
      </c>
      <c r="E99" s="30">
        <v>7.2847679999999997</v>
      </c>
    </row>
    <row r="100" spans="1:5" x14ac:dyDescent="0.2">
      <c r="A100" s="19" t="s">
        <v>131</v>
      </c>
      <c r="B100" s="20">
        <v>1446</v>
      </c>
      <c r="C100" s="20">
        <v>209</v>
      </c>
      <c r="D100" s="20">
        <v>1212</v>
      </c>
      <c r="E100" s="20">
        <v>25</v>
      </c>
    </row>
    <row r="101" spans="1:5" x14ac:dyDescent="0.2">
      <c r="A101" s="21" t="s">
        <v>126</v>
      </c>
      <c r="B101" s="30">
        <v>100</v>
      </c>
      <c r="C101" s="30">
        <v>14.453665000000001</v>
      </c>
      <c r="D101" s="30">
        <v>83.817426999999995</v>
      </c>
      <c r="E101" s="30">
        <v>1.728907</v>
      </c>
    </row>
    <row r="102" spans="1:5" x14ac:dyDescent="0.2">
      <c r="A102" s="19" t="s">
        <v>392</v>
      </c>
      <c r="B102" s="20">
        <v>150</v>
      </c>
      <c r="C102" s="20">
        <v>27</v>
      </c>
      <c r="D102" s="20">
        <v>121</v>
      </c>
      <c r="E102" s="20">
        <v>2</v>
      </c>
    </row>
    <row r="103" spans="1:5" x14ac:dyDescent="0.2">
      <c r="A103" s="21" t="s">
        <v>126</v>
      </c>
      <c r="B103" s="30">
        <v>100</v>
      </c>
      <c r="C103" s="30">
        <v>18</v>
      </c>
      <c r="D103" s="30">
        <v>80.666667000000004</v>
      </c>
      <c r="E103" s="30">
        <v>1.3333330000000001</v>
      </c>
    </row>
    <row r="104" spans="1:5" x14ac:dyDescent="0.2">
      <c r="A104" s="19" t="s">
        <v>132</v>
      </c>
      <c r="B104" s="20">
        <v>372</v>
      </c>
      <c r="C104" s="20">
        <v>103</v>
      </c>
      <c r="D104" s="20">
        <v>263</v>
      </c>
      <c r="E104" s="20">
        <v>6</v>
      </c>
    </row>
    <row r="105" spans="1:5" x14ac:dyDescent="0.2">
      <c r="A105" s="21" t="s">
        <v>126</v>
      </c>
      <c r="B105" s="30">
        <v>100</v>
      </c>
      <c r="C105" s="30">
        <v>27.688172000000002</v>
      </c>
      <c r="D105" s="30">
        <v>70.698925000000003</v>
      </c>
      <c r="E105" s="30">
        <v>1.612903</v>
      </c>
    </row>
    <row r="106" spans="1:5" x14ac:dyDescent="0.2">
      <c r="A106" s="19" t="s">
        <v>1220</v>
      </c>
      <c r="B106" s="20">
        <v>69</v>
      </c>
      <c r="C106" s="20">
        <v>14</v>
      </c>
      <c r="D106" s="20">
        <v>53</v>
      </c>
      <c r="E106" s="20">
        <v>2</v>
      </c>
    </row>
    <row r="107" spans="1:5" x14ac:dyDescent="0.2">
      <c r="A107" s="21" t="s">
        <v>126</v>
      </c>
      <c r="B107" s="30">
        <v>100</v>
      </c>
      <c r="C107" s="30">
        <v>20.289854999999999</v>
      </c>
      <c r="D107" s="30">
        <v>76.811593999999999</v>
      </c>
      <c r="E107" s="30">
        <v>2.8985509999999999</v>
      </c>
    </row>
    <row r="108" spans="1:5" x14ac:dyDescent="0.2">
      <c r="A108" s="18" t="s">
        <v>133</v>
      </c>
      <c r="B108" s="17">
        <v>92</v>
      </c>
      <c r="C108" s="17">
        <v>14</v>
      </c>
      <c r="D108" s="17">
        <v>69</v>
      </c>
      <c r="E108" s="17">
        <v>9</v>
      </c>
    </row>
    <row r="109" spans="1:5" x14ac:dyDescent="0.2">
      <c r="A109" s="21" t="s">
        <v>126</v>
      </c>
      <c r="B109" s="30">
        <v>100</v>
      </c>
      <c r="C109" s="30">
        <v>15.217390999999999</v>
      </c>
      <c r="D109" s="30">
        <v>75</v>
      </c>
      <c r="E109" s="30">
        <v>9.7826090000000008</v>
      </c>
    </row>
    <row r="110" spans="1:5" x14ac:dyDescent="0.2">
      <c r="A110" s="19" t="s">
        <v>134</v>
      </c>
      <c r="B110" s="20">
        <v>813</v>
      </c>
      <c r="C110" s="20">
        <v>132</v>
      </c>
      <c r="D110" s="20">
        <v>662</v>
      </c>
      <c r="E110" s="20">
        <v>19</v>
      </c>
    </row>
    <row r="111" spans="1:5" x14ac:dyDescent="0.2">
      <c r="A111" s="21" t="s">
        <v>126</v>
      </c>
      <c r="B111" s="30">
        <v>100</v>
      </c>
      <c r="C111" s="30">
        <v>16.236162</v>
      </c>
      <c r="D111" s="30">
        <v>81.426813999999993</v>
      </c>
      <c r="E111" s="30">
        <v>2.3370229999999999</v>
      </c>
    </row>
    <row r="112" spans="1:5" x14ac:dyDescent="0.2">
      <c r="A112" s="19" t="s">
        <v>393</v>
      </c>
      <c r="B112" s="20">
        <v>65</v>
      </c>
      <c r="C112" s="20">
        <v>12</v>
      </c>
      <c r="D112" s="20">
        <v>53</v>
      </c>
      <c r="E112" s="20">
        <v>0</v>
      </c>
    </row>
    <row r="113" spans="1:5" x14ac:dyDescent="0.2">
      <c r="A113" s="21" t="s">
        <v>126</v>
      </c>
      <c r="B113" s="30">
        <v>100</v>
      </c>
      <c r="C113" s="30">
        <v>18.461538000000001</v>
      </c>
      <c r="D113" s="30">
        <v>81.538461999999996</v>
      </c>
      <c r="E113" s="30">
        <v>0</v>
      </c>
    </row>
    <row r="114" spans="1:5" x14ac:dyDescent="0.2">
      <c r="A114" s="19" t="s">
        <v>135</v>
      </c>
      <c r="B114" s="20">
        <v>83</v>
      </c>
      <c r="C114" s="20">
        <v>21</v>
      </c>
      <c r="D114" s="20">
        <v>59</v>
      </c>
      <c r="E114" s="20">
        <v>3</v>
      </c>
    </row>
    <row r="115" spans="1:5" x14ac:dyDescent="0.2">
      <c r="A115" s="21" t="s">
        <v>126</v>
      </c>
      <c r="B115" s="30">
        <v>100</v>
      </c>
      <c r="C115" s="30">
        <v>25.301205</v>
      </c>
      <c r="D115" s="30">
        <v>71.084337000000005</v>
      </c>
      <c r="E115" s="30">
        <v>3.6144579999999999</v>
      </c>
    </row>
    <row r="116" spans="1:5" x14ac:dyDescent="0.2">
      <c r="A116" s="19" t="s">
        <v>1221</v>
      </c>
      <c r="B116" s="20">
        <v>39</v>
      </c>
      <c r="C116" s="20">
        <v>7</v>
      </c>
      <c r="D116" s="20">
        <v>32</v>
      </c>
      <c r="E116" s="20">
        <v>0</v>
      </c>
    </row>
    <row r="117" spans="1:5" x14ac:dyDescent="0.2">
      <c r="A117" s="21" t="s">
        <v>126</v>
      </c>
      <c r="B117" s="30">
        <v>100</v>
      </c>
      <c r="C117" s="30">
        <v>17.948718</v>
      </c>
      <c r="D117" s="30">
        <v>82.051282</v>
      </c>
      <c r="E117" s="30">
        <v>0</v>
      </c>
    </row>
    <row r="118" spans="1:5" x14ac:dyDescent="0.2">
      <c r="A118" s="18" t="s">
        <v>136</v>
      </c>
      <c r="B118" s="17">
        <v>59</v>
      </c>
      <c r="C118" s="17">
        <v>6</v>
      </c>
      <c r="D118" s="17">
        <v>51</v>
      </c>
      <c r="E118" s="17">
        <v>2</v>
      </c>
    </row>
    <row r="119" spans="1:5" x14ac:dyDescent="0.2">
      <c r="A119" s="21" t="s">
        <v>126</v>
      </c>
      <c r="B119" s="30">
        <v>100</v>
      </c>
      <c r="C119" s="30">
        <v>10.169492</v>
      </c>
      <c r="D119" s="30">
        <v>86.440678000000005</v>
      </c>
      <c r="E119" s="30">
        <v>3.389831</v>
      </c>
    </row>
    <row r="120" spans="1:5" x14ac:dyDescent="0.2">
      <c r="A120" s="19" t="s">
        <v>134</v>
      </c>
      <c r="B120" s="20">
        <v>632</v>
      </c>
      <c r="C120" s="20">
        <v>76</v>
      </c>
      <c r="D120" s="20">
        <v>550</v>
      </c>
      <c r="E120" s="20">
        <v>6</v>
      </c>
    </row>
    <row r="121" spans="1:5" x14ac:dyDescent="0.2">
      <c r="A121" s="21" t="s">
        <v>126</v>
      </c>
      <c r="B121" s="30">
        <v>100</v>
      </c>
      <c r="C121" s="30">
        <v>12.025316</v>
      </c>
      <c r="D121" s="30">
        <v>87.025316000000004</v>
      </c>
      <c r="E121" s="30">
        <v>0.94936699999999996</v>
      </c>
    </row>
    <row r="122" spans="1:5" x14ac:dyDescent="0.2">
      <c r="A122" s="19" t="s">
        <v>393</v>
      </c>
      <c r="B122" s="20">
        <v>85</v>
      </c>
      <c r="C122" s="20">
        <v>15</v>
      </c>
      <c r="D122" s="20">
        <v>68</v>
      </c>
      <c r="E122" s="20">
        <v>2</v>
      </c>
    </row>
    <row r="123" spans="1:5" x14ac:dyDescent="0.2">
      <c r="A123" s="21" t="s">
        <v>126</v>
      </c>
      <c r="B123" s="30">
        <v>100</v>
      </c>
      <c r="C123" s="30">
        <v>17.647058999999999</v>
      </c>
      <c r="D123" s="30">
        <v>80</v>
      </c>
      <c r="E123" s="30">
        <v>2.3529409999999999</v>
      </c>
    </row>
    <row r="124" spans="1:5" x14ac:dyDescent="0.2">
      <c r="A124" s="19" t="s">
        <v>135</v>
      </c>
      <c r="B124" s="20">
        <v>289</v>
      </c>
      <c r="C124" s="20">
        <v>82</v>
      </c>
      <c r="D124" s="20">
        <v>204</v>
      </c>
      <c r="E124" s="20">
        <v>3</v>
      </c>
    </row>
    <row r="125" spans="1:5" x14ac:dyDescent="0.2">
      <c r="A125" s="21" t="s">
        <v>126</v>
      </c>
      <c r="B125" s="30">
        <v>100</v>
      </c>
      <c r="C125" s="30">
        <v>28.373702000000002</v>
      </c>
      <c r="D125" s="30">
        <v>70.588234999999997</v>
      </c>
      <c r="E125" s="30">
        <v>1.038062</v>
      </c>
    </row>
    <row r="126" spans="1:5" x14ac:dyDescent="0.2">
      <c r="A126" s="19" t="s">
        <v>1221</v>
      </c>
      <c r="B126" s="20">
        <v>30</v>
      </c>
      <c r="C126" s="20">
        <v>7</v>
      </c>
      <c r="D126" s="20">
        <v>21</v>
      </c>
      <c r="E126" s="20">
        <v>2</v>
      </c>
    </row>
    <row r="127" spans="1:5" x14ac:dyDescent="0.2">
      <c r="A127" s="21" t="s">
        <v>126</v>
      </c>
      <c r="B127" s="30">
        <v>100</v>
      </c>
      <c r="C127" s="30">
        <v>23.333333</v>
      </c>
      <c r="D127" s="30">
        <v>70</v>
      </c>
      <c r="E127" s="30">
        <v>6.6666670000000003</v>
      </c>
    </row>
    <row r="128" spans="1:5" x14ac:dyDescent="0.2">
      <c r="A128" s="18" t="s">
        <v>1222</v>
      </c>
      <c r="B128" s="18"/>
      <c r="C128" s="18"/>
      <c r="D128" s="18"/>
      <c r="E128" s="18"/>
    </row>
    <row r="129" spans="1:5" x14ac:dyDescent="0.2">
      <c r="A129" s="19" t="s">
        <v>1223</v>
      </c>
      <c r="B129" s="20">
        <v>366</v>
      </c>
      <c r="C129" s="20">
        <v>70</v>
      </c>
      <c r="D129" s="20">
        <v>283</v>
      </c>
      <c r="E129" s="20">
        <v>13</v>
      </c>
    </row>
    <row r="130" spans="1:5" x14ac:dyDescent="0.2">
      <c r="A130" s="21" t="s">
        <v>126</v>
      </c>
      <c r="B130" s="30">
        <v>100</v>
      </c>
      <c r="C130" s="30">
        <v>19.125682999999999</v>
      </c>
      <c r="D130" s="30">
        <v>77.322404000000006</v>
      </c>
      <c r="E130" s="30">
        <v>3.5519129999999999</v>
      </c>
    </row>
    <row r="131" spans="1:5" x14ac:dyDescent="0.2">
      <c r="A131" s="19" t="s">
        <v>1224</v>
      </c>
      <c r="B131" s="20">
        <v>1212</v>
      </c>
      <c r="C131" s="20">
        <v>174</v>
      </c>
      <c r="D131" s="20">
        <v>1017</v>
      </c>
      <c r="E131" s="20">
        <v>21</v>
      </c>
    </row>
    <row r="132" spans="1:5" x14ac:dyDescent="0.2">
      <c r="A132" s="21" t="s">
        <v>126</v>
      </c>
      <c r="B132" s="30">
        <v>100</v>
      </c>
      <c r="C132" s="30">
        <v>14.356436</v>
      </c>
      <c r="D132" s="30">
        <v>83.910891000000007</v>
      </c>
      <c r="E132" s="30">
        <v>1.7326729999999999</v>
      </c>
    </row>
    <row r="133" spans="1:5" x14ac:dyDescent="0.2">
      <c r="A133" s="19" t="s">
        <v>137</v>
      </c>
      <c r="B133" s="20">
        <v>112</v>
      </c>
      <c r="C133" s="20">
        <v>13</v>
      </c>
      <c r="D133" s="20">
        <v>96</v>
      </c>
      <c r="E133" s="20">
        <v>3</v>
      </c>
    </row>
    <row r="134" spans="1:5" x14ac:dyDescent="0.2">
      <c r="A134" s="21" t="s">
        <v>126</v>
      </c>
      <c r="B134" s="30">
        <v>100</v>
      </c>
      <c r="C134" s="30">
        <v>11.607143000000001</v>
      </c>
      <c r="D134" s="30">
        <v>85.714286000000001</v>
      </c>
      <c r="E134" s="30">
        <v>2.6785709999999998</v>
      </c>
    </row>
    <row r="135" spans="1:5" x14ac:dyDescent="0.2">
      <c r="A135" s="19" t="s">
        <v>138</v>
      </c>
      <c r="B135" s="20">
        <v>673</v>
      </c>
      <c r="C135" s="20">
        <v>139</v>
      </c>
      <c r="D135" s="20">
        <v>528</v>
      </c>
      <c r="E135" s="20">
        <v>6</v>
      </c>
    </row>
    <row r="136" spans="1:5" x14ac:dyDescent="0.2">
      <c r="A136" s="21" t="s">
        <v>126</v>
      </c>
      <c r="B136" s="30">
        <v>100</v>
      </c>
      <c r="C136" s="30">
        <v>20.653789</v>
      </c>
      <c r="D136" s="30">
        <v>78.454680999999994</v>
      </c>
      <c r="E136" s="30">
        <v>0.89153000000000004</v>
      </c>
    </row>
    <row r="137" spans="1:5" x14ac:dyDescent="0.2">
      <c r="A137" s="19" t="s">
        <v>1225</v>
      </c>
      <c r="B137" s="20">
        <v>75</v>
      </c>
      <c r="C137" s="20">
        <v>19</v>
      </c>
      <c r="D137" s="20">
        <v>54</v>
      </c>
      <c r="E137" s="20">
        <v>2</v>
      </c>
    </row>
    <row r="138" spans="1:5" x14ac:dyDescent="0.2">
      <c r="A138" s="21" t="s">
        <v>126</v>
      </c>
      <c r="B138" s="30">
        <v>100</v>
      </c>
      <c r="C138" s="30">
        <v>25.333333</v>
      </c>
      <c r="D138" s="30">
        <v>72</v>
      </c>
      <c r="E138" s="30">
        <v>2.6666669999999999</v>
      </c>
    </row>
    <row r="139" spans="1:5" x14ac:dyDescent="0.2">
      <c r="A139" s="19" t="s">
        <v>1195</v>
      </c>
      <c r="B139" s="20">
        <v>178</v>
      </c>
      <c r="C139" s="20">
        <v>29</v>
      </c>
      <c r="D139" s="20">
        <v>144</v>
      </c>
      <c r="E139" s="20">
        <v>5</v>
      </c>
    </row>
    <row r="140" spans="1:5" x14ac:dyDescent="0.2">
      <c r="A140" s="21" t="s">
        <v>126</v>
      </c>
      <c r="B140" s="30">
        <v>100</v>
      </c>
      <c r="C140" s="30">
        <v>16.292134999999998</v>
      </c>
      <c r="D140" s="30">
        <v>80.898876000000001</v>
      </c>
      <c r="E140" s="30">
        <v>2.808989</v>
      </c>
    </row>
    <row r="141" spans="1:5" x14ac:dyDescent="0.2">
      <c r="A141" s="19" t="s">
        <v>1441</v>
      </c>
      <c r="B141" s="20">
        <v>1644</v>
      </c>
      <c r="C141" s="20">
        <v>274</v>
      </c>
      <c r="D141" s="20">
        <v>1342</v>
      </c>
      <c r="E141" s="20">
        <v>28</v>
      </c>
    </row>
    <row r="142" spans="1:5" x14ac:dyDescent="0.2">
      <c r="A142" s="21" t="s">
        <v>126</v>
      </c>
      <c r="B142" s="30">
        <v>100</v>
      </c>
      <c r="C142" s="30">
        <v>16.666667</v>
      </c>
      <c r="D142" s="30">
        <v>81.630170000000007</v>
      </c>
      <c r="E142" s="30">
        <v>1.703163</v>
      </c>
    </row>
    <row r="143" spans="1:5" x14ac:dyDescent="0.2">
      <c r="A143" s="18" t="s">
        <v>1226</v>
      </c>
      <c r="B143" s="18"/>
      <c r="C143" s="18"/>
      <c r="D143" s="18"/>
      <c r="E143" s="18"/>
    </row>
    <row r="144" spans="1:5" x14ac:dyDescent="0.2">
      <c r="A144" s="21" t="s">
        <v>1227</v>
      </c>
      <c r="B144" s="34">
        <v>366</v>
      </c>
      <c r="C144" s="34">
        <v>70</v>
      </c>
      <c r="D144" s="34">
        <v>283</v>
      </c>
      <c r="E144" s="34">
        <v>13</v>
      </c>
    </row>
    <row r="145" spans="1:5" x14ac:dyDescent="0.2">
      <c r="A145" s="21" t="s">
        <v>126</v>
      </c>
      <c r="B145" s="30">
        <v>100</v>
      </c>
      <c r="C145" s="30">
        <v>19.125682999999999</v>
      </c>
      <c r="D145" s="30">
        <v>77.322404000000006</v>
      </c>
      <c r="E145" s="30">
        <v>3.5519129999999999</v>
      </c>
    </row>
    <row r="146" spans="1:5" x14ac:dyDescent="0.2">
      <c r="A146" s="21" t="s">
        <v>1228</v>
      </c>
      <c r="B146" s="34">
        <v>954</v>
      </c>
      <c r="C146" s="34">
        <v>139</v>
      </c>
      <c r="D146" s="34">
        <v>797</v>
      </c>
      <c r="E146" s="34">
        <v>18</v>
      </c>
    </row>
    <row r="147" spans="1:5" x14ac:dyDescent="0.2">
      <c r="A147" s="21" t="s">
        <v>126</v>
      </c>
      <c r="B147" s="30">
        <v>100</v>
      </c>
      <c r="C147" s="30">
        <v>14.570231</v>
      </c>
      <c r="D147" s="30">
        <v>83.542976999999993</v>
      </c>
      <c r="E147" s="30">
        <v>1.886792</v>
      </c>
    </row>
    <row r="148" spans="1:5" x14ac:dyDescent="0.2">
      <c r="A148" s="19" t="s">
        <v>1229</v>
      </c>
      <c r="B148" s="20">
        <v>345</v>
      </c>
      <c r="C148" s="20">
        <v>72</v>
      </c>
      <c r="D148" s="20">
        <v>268</v>
      </c>
      <c r="E148" s="20">
        <v>5</v>
      </c>
    </row>
    <row r="149" spans="1:5" x14ac:dyDescent="0.2">
      <c r="A149" s="21" t="s">
        <v>126</v>
      </c>
      <c r="B149" s="30">
        <v>100</v>
      </c>
      <c r="C149" s="30">
        <v>20.869565000000001</v>
      </c>
      <c r="D149" s="30">
        <v>77.681158999999994</v>
      </c>
      <c r="E149" s="30">
        <v>1.4492750000000001</v>
      </c>
    </row>
    <row r="150" spans="1:5" x14ac:dyDescent="0.2">
      <c r="A150" s="19" t="s">
        <v>1230</v>
      </c>
      <c r="B150" s="20">
        <v>141</v>
      </c>
      <c r="C150" s="20">
        <v>26</v>
      </c>
      <c r="D150" s="20">
        <v>114</v>
      </c>
      <c r="E150" s="20">
        <v>1</v>
      </c>
    </row>
    <row r="151" spans="1:5" x14ac:dyDescent="0.2">
      <c r="A151" s="21" t="s">
        <v>126</v>
      </c>
      <c r="B151" s="30">
        <v>100</v>
      </c>
      <c r="C151" s="30">
        <v>18.439716000000001</v>
      </c>
      <c r="D151" s="30">
        <v>80.851063999999994</v>
      </c>
      <c r="E151" s="30">
        <v>0.70921999999999996</v>
      </c>
    </row>
    <row r="152" spans="1:5" x14ac:dyDescent="0.2">
      <c r="A152" s="19" t="s">
        <v>1231</v>
      </c>
      <c r="B152" s="20">
        <v>56</v>
      </c>
      <c r="C152" s="20">
        <v>12</v>
      </c>
      <c r="D152" s="20">
        <v>43</v>
      </c>
      <c r="E152" s="20">
        <v>1</v>
      </c>
    </row>
    <row r="153" spans="1:5" x14ac:dyDescent="0.2">
      <c r="A153" s="21" t="s">
        <v>126</v>
      </c>
      <c r="B153" s="30">
        <v>100</v>
      </c>
      <c r="C153" s="30">
        <v>21.428571000000002</v>
      </c>
      <c r="D153" s="30">
        <v>76.785713999999999</v>
      </c>
      <c r="E153" s="30">
        <v>1.785714</v>
      </c>
    </row>
    <row r="154" spans="1:5" x14ac:dyDescent="0.2">
      <c r="A154" s="19" t="s">
        <v>1232</v>
      </c>
      <c r="B154" s="20">
        <v>48</v>
      </c>
      <c r="C154" s="20">
        <v>5</v>
      </c>
      <c r="D154" s="20">
        <v>43</v>
      </c>
      <c r="E154" s="20">
        <v>0</v>
      </c>
    </row>
    <row r="155" spans="1:5" x14ac:dyDescent="0.2">
      <c r="A155" s="21" t="s">
        <v>126</v>
      </c>
      <c r="B155" s="30">
        <v>100</v>
      </c>
      <c r="C155" s="30">
        <v>10.416667</v>
      </c>
      <c r="D155" s="30">
        <v>89.583332999999996</v>
      </c>
      <c r="E155" s="30">
        <v>0</v>
      </c>
    </row>
    <row r="156" spans="1:5" x14ac:dyDescent="0.2">
      <c r="A156" s="19" t="s">
        <v>1233</v>
      </c>
      <c r="B156" s="20">
        <v>20</v>
      </c>
      <c r="C156" s="20">
        <v>2</v>
      </c>
      <c r="D156" s="20">
        <v>18</v>
      </c>
      <c r="E156" s="20">
        <v>0</v>
      </c>
    </row>
    <row r="157" spans="1:5" x14ac:dyDescent="0.2">
      <c r="A157" s="21" t="s">
        <v>126</v>
      </c>
      <c r="B157" s="30">
        <v>100</v>
      </c>
      <c r="C157" s="30">
        <v>10</v>
      </c>
      <c r="D157" s="30">
        <v>90</v>
      </c>
      <c r="E157" s="30">
        <v>0</v>
      </c>
    </row>
    <row r="158" spans="1:5" x14ac:dyDescent="0.2">
      <c r="A158" s="19" t="s">
        <v>1234</v>
      </c>
      <c r="B158" s="20">
        <v>4</v>
      </c>
      <c r="C158" s="20">
        <v>1</v>
      </c>
      <c r="D158" s="20">
        <v>3</v>
      </c>
      <c r="E158" s="20">
        <v>0</v>
      </c>
    </row>
    <row r="159" spans="1:5" x14ac:dyDescent="0.2">
      <c r="A159" s="21" t="s">
        <v>126</v>
      </c>
      <c r="B159" s="30">
        <v>100</v>
      </c>
      <c r="C159" s="30">
        <v>25</v>
      </c>
      <c r="D159" s="30">
        <v>75</v>
      </c>
      <c r="E159" s="30">
        <v>0</v>
      </c>
    </row>
    <row r="160" spans="1:5" x14ac:dyDescent="0.2">
      <c r="A160" s="19" t="s">
        <v>1235</v>
      </c>
      <c r="B160" s="20">
        <v>2</v>
      </c>
      <c r="C160" s="20">
        <v>0</v>
      </c>
      <c r="D160" s="20">
        <v>2</v>
      </c>
      <c r="E160" s="20">
        <v>0</v>
      </c>
    </row>
    <row r="161" spans="1:5" x14ac:dyDescent="0.2">
      <c r="A161" s="21" t="s">
        <v>126</v>
      </c>
      <c r="B161" s="30">
        <v>100</v>
      </c>
      <c r="C161" s="30">
        <v>0</v>
      </c>
      <c r="D161" s="30">
        <v>100</v>
      </c>
      <c r="E161" s="30">
        <v>0</v>
      </c>
    </row>
    <row r="162" spans="1:5" x14ac:dyDescent="0.2">
      <c r="A162" s="19" t="s">
        <v>1236</v>
      </c>
      <c r="B162" s="20">
        <v>2</v>
      </c>
      <c r="C162" s="20">
        <v>1</v>
      </c>
      <c r="D162" s="20">
        <v>1</v>
      </c>
      <c r="E162" s="20">
        <v>0</v>
      </c>
    </row>
    <row r="163" spans="1:5" x14ac:dyDescent="0.2">
      <c r="A163" s="21" t="s">
        <v>126</v>
      </c>
      <c r="B163" s="30">
        <v>100</v>
      </c>
      <c r="C163" s="30">
        <v>50</v>
      </c>
      <c r="D163" s="30">
        <v>50</v>
      </c>
      <c r="E163" s="30">
        <v>0</v>
      </c>
    </row>
    <row r="164" spans="1:5" x14ac:dyDescent="0.2">
      <c r="A164" s="19" t="s">
        <v>1195</v>
      </c>
      <c r="B164" s="20">
        <v>250</v>
      </c>
      <c r="C164" s="20">
        <v>45</v>
      </c>
      <c r="D164" s="20">
        <v>197</v>
      </c>
      <c r="E164" s="20">
        <v>8</v>
      </c>
    </row>
    <row r="165" spans="1:5" x14ac:dyDescent="0.2">
      <c r="A165" s="21" t="s">
        <v>126</v>
      </c>
      <c r="B165" s="30">
        <v>100</v>
      </c>
      <c r="C165" s="30">
        <v>18</v>
      </c>
      <c r="D165" s="30">
        <v>78.8</v>
      </c>
      <c r="E165" s="30">
        <v>3.2</v>
      </c>
    </row>
    <row r="166" spans="1:5" x14ac:dyDescent="0.2">
      <c r="A166" s="18" t="s">
        <v>1237</v>
      </c>
      <c r="B166" s="18"/>
      <c r="C166" s="18"/>
      <c r="D166" s="18"/>
      <c r="E166" s="18"/>
    </row>
    <row r="167" spans="1:5" x14ac:dyDescent="0.2">
      <c r="A167" s="19" t="s">
        <v>1238</v>
      </c>
      <c r="B167" s="20">
        <v>1712</v>
      </c>
      <c r="C167" s="20">
        <v>282</v>
      </c>
      <c r="D167" s="20">
        <v>1398</v>
      </c>
      <c r="E167" s="20">
        <v>32</v>
      </c>
    </row>
    <row r="168" spans="1:5" x14ac:dyDescent="0.2">
      <c r="A168" s="21" t="s">
        <v>126</v>
      </c>
      <c r="B168" s="30">
        <v>100</v>
      </c>
      <c r="C168" s="30">
        <v>16.471962999999999</v>
      </c>
      <c r="D168" s="30">
        <v>81.658878999999999</v>
      </c>
      <c r="E168" s="30">
        <v>1.869159</v>
      </c>
    </row>
    <row r="169" spans="1:5" x14ac:dyDescent="0.2">
      <c r="A169" s="19" t="s">
        <v>139</v>
      </c>
      <c r="B169" s="20">
        <v>76</v>
      </c>
      <c r="C169" s="20">
        <v>11</v>
      </c>
      <c r="D169" s="20">
        <v>65</v>
      </c>
      <c r="E169" s="20">
        <v>0</v>
      </c>
    </row>
    <row r="170" spans="1:5" x14ac:dyDescent="0.2">
      <c r="A170" s="21" t="s">
        <v>126</v>
      </c>
      <c r="B170" s="30">
        <v>100</v>
      </c>
      <c r="C170" s="30">
        <v>14.473684</v>
      </c>
      <c r="D170" s="30">
        <v>85.526315999999994</v>
      </c>
      <c r="E170" s="30">
        <v>0</v>
      </c>
    </row>
    <row r="171" spans="1:5" x14ac:dyDescent="0.2">
      <c r="A171" s="19" t="s">
        <v>1239</v>
      </c>
      <c r="B171" s="20">
        <v>59</v>
      </c>
      <c r="C171" s="20">
        <v>13</v>
      </c>
      <c r="D171" s="20">
        <v>43</v>
      </c>
      <c r="E171" s="20">
        <v>3</v>
      </c>
    </row>
    <row r="172" spans="1:5" x14ac:dyDescent="0.2">
      <c r="A172" s="21" t="s">
        <v>126</v>
      </c>
      <c r="B172" s="30">
        <v>100</v>
      </c>
      <c r="C172" s="30">
        <v>22.033898000000001</v>
      </c>
      <c r="D172" s="30">
        <v>72.881355999999997</v>
      </c>
      <c r="E172" s="30">
        <v>5.084746</v>
      </c>
    </row>
    <row r="173" spans="1:5" x14ac:dyDescent="0.2">
      <c r="A173" s="19" t="s">
        <v>140</v>
      </c>
      <c r="B173" s="20">
        <v>194</v>
      </c>
      <c r="C173" s="20">
        <v>31</v>
      </c>
      <c r="D173" s="20">
        <v>157</v>
      </c>
      <c r="E173" s="20">
        <v>6</v>
      </c>
    </row>
    <row r="174" spans="1:5" x14ac:dyDescent="0.2">
      <c r="A174" s="21" t="s">
        <v>126</v>
      </c>
      <c r="B174" s="30">
        <v>100</v>
      </c>
      <c r="C174" s="30">
        <v>15.979381</v>
      </c>
      <c r="D174" s="30">
        <v>80.927835000000002</v>
      </c>
      <c r="E174" s="30">
        <v>3.092784</v>
      </c>
    </row>
    <row r="175" spans="1:5" x14ac:dyDescent="0.2">
      <c r="A175" s="19" t="s">
        <v>141</v>
      </c>
      <c r="B175" s="20">
        <v>16</v>
      </c>
      <c r="C175" s="20">
        <v>3</v>
      </c>
      <c r="D175" s="20">
        <v>12</v>
      </c>
      <c r="E175" s="20">
        <v>1</v>
      </c>
    </row>
    <row r="176" spans="1:5" x14ac:dyDescent="0.2">
      <c r="A176" s="21" t="s">
        <v>126</v>
      </c>
      <c r="B176" s="30">
        <v>100</v>
      </c>
      <c r="C176" s="30">
        <v>18.75</v>
      </c>
      <c r="D176" s="30">
        <v>75</v>
      </c>
      <c r="E176" s="30">
        <v>6.25</v>
      </c>
    </row>
    <row r="177" spans="1:5" x14ac:dyDescent="0.2">
      <c r="A177" s="19" t="s">
        <v>1202</v>
      </c>
      <c r="B177" s="20">
        <v>46</v>
      </c>
      <c r="C177" s="20">
        <v>16</v>
      </c>
      <c r="D177" s="20">
        <v>29</v>
      </c>
      <c r="E177" s="20">
        <v>1</v>
      </c>
    </row>
    <row r="178" spans="1:5" x14ac:dyDescent="0.2">
      <c r="A178" s="21" t="s">
        <v>126</v>
      </c>
      <c r="B178" s="30">
        <v>100</v>
      </c>
      <c r="C178" s="30">
        <v>34.782609000000001</v>
      </c>
      <c r="D178" s="30">
        <v>63.043478</v>
      </c>
      <c r="E178" s="30">
        <v>2.1739130000000002</v>
      </c>
    </row>
    <row r="179" spans="1:5" x14ac:dyDescent="0.2">
      <c r="A179" s="19" t="s">
        <v>1195</v>
      </c>
      <c r="B179" s="20">
        <v>85</v>
      </c>
      <c r="C179" s="20">
        <v>17</v>
      </c>
      <c r="D179" s="20">
        <v>65</v>
      </c>
      <c r="E179" s="20">
        <v>3</v>
      </c>
    </row>
    <row r="180" spans="1:5" x14ac:dyDescent="0.2">
      <c r="A180" s="21" t="s">
        <v>126</v>
      </c>
      <c r="B180" s="30">
        <v>100</v>
      </c>
      <c r="C180" s="30">
        <v>20</v>
      </c>
      <c r="D180" s="30">
        <v>76.470588000000006</v>
      </c>
      <c r="E180" s="30">
        <v>3.5294120000000002</v>
      </c>
    </row>
    <row r="181" spans="1:5" x14ac:dyDescent="0.2">
      <c r="A181" s="18" t="s">
        <v>1240</v>
      </c>
      <c r="B181" s="18"/>
      <c r="C181" s="18"/>
      <c r="D181" s="18"/>
      <c r="E181" s="18"/>
    </row>
    <row r="182" spans="1:5" x14ac:dyDescent="0.2">
      <c r="A182" s="19" t="s">
        <v>1241</v>
      </c>
      <c r="B182" s="20">
        <v>1212</v>
      </c>
      <c r="C182" s="20">
        <v>184</v>
      </c>
      <c r="D182" s="20">
        <v>1015</v>
      </c>
      <c r="E182" s="20">
        <v>13</v>
      </c>
    </row>
    <row r="183" spans="1:5" x14ac:dyDescent="0.2">
      <c r="A183" s="21" t="s">
        <v>126</v>
      </c>
      <c r="B183" s="30">
        <v>100</v>
      </c>
      <c r="C183" s="30">
        <v>15.181518000000001</v>
      </c>
      <c r="D183" s="30">
        <v>83.745874999999998</v>
      </c>
      <c r="E183" s="30">
        <v>1.0726070000000001</v>
      </c>
    </row>
    <row r="184" spans="1:5" x14ac:dyDescent="0.2">
      <c r="A184" s="19" t="s">
        <v>1242</v>
      </c>
      <c r="B184" s="20">
        <v>24</v>
      </c>
      <c r="C184" s="20">
        <v>2</v>
      </c>
      <c r="D184" s="20">
        <v>22</v>
      </c>
      <c r="E184" s="20">
        <v>0</v>
      </c>
    </row>
    <row r="185" spans="1:5" x14ac:dyDescent="0.2">
      <c r="A185" s="21" t="s">
        <v>126</v>
      </c>
      <c r="B185" s="30">
        <v>100</v>
      </c>
      <c r="C185" s="30">
        <v>8.3333329999999997</v>
      </c>
      <c r="D185" s="30">
        <v>91.666667000000004</v>
      </c>
      <c r="E185" s="30">
        <v>0</v>
      </c>
    </row>
    <row r="186" spans="1:5" x14ac:dyDescent="0.2">
      <c r="A186" s="19" t="s">
        <v>1243</v>
      </c>
      <c r="B186" s="20">
        <v>76</v>
      </c>
      <c r="C186" s="20">
        <v>10</v>
      </c>
      <c r="D186" s="20">
        <v>65</v>
      </c>
      <c r="E186" s="20">
        <v>1</v>
      </c>
    </row>
    <row r="187" spans="1:5" x14ac:dyDescent="0.2">
      <c r="A187" s="21" t="s">
        <v>126</v>
      </c>
      <c r="B187" s="30">
        <v>100</v>
      </c>
      <c r="C187" s="30">
        <v>13.157895</v>
      </c>
      <c r="D187" s="30">
        <v>85.526315999999994</v>
      </c>
      <c r="E187" s="30">
        <v>1.3157890000000001</v>
      </c>
    </row>
    <row r="188" spans="1:5" x14ac:dyDescent="0.2">
      <c r="A188" s="19" t="s">
        <v>1244</v>
      </c>
      <c r="B188" s="20">
        <v>43</v>
      </c>
      <c r="C188" s="20">
        <v>9</v>
      </c>
      <c r="D188" s="20">
        <v>32</v>
      </c>
      <c r="E188" s="20">
        <v>2</v>
      </c>
    </row>
    <row r="189" spans="1:5" x14ac:dyDescent="0.2">
      <c r="A189" s="21" t="s">
        <v>126</v>
      </c>
      <c r="B189" s="30">
        <v>100</v>
      </c>
      <c r="C189" s="30">
        <v>20.930233000000001</v>
      </c>
      <c r="D189" s="30">
        <v>74.418604999999999</v>
      </c>
      <c r="E189" s="30">
        <v>4.6511630000000004</v>
      </c>
    </row>
    <row r="190" spans="1:5" x14ac:dyDescent="0.2">
      <c r="A190" s="19" t="s">
        <v>1245</v>
      </c>
      <c r="B190" s="20">
        <v>14</v>
      </c>
      <c r="C190" s="20">
        <v>3</v>
      </c>
      <c r="D190" s="20">
        <v>11</v>
      </c>
      <c r="E190" s="20">
        <v>0</v>
      </c>
    </row>
    <row r="191" spans="1:5" x14ac:dyDescent="0.2">
      <c r="A191" s="21" t="s">
        <v>126</v>
      </c>
      <c r="B191" s="30">
        <v>100</v>
      </c>
      <c r="C191" s="30">
        <v>21.428571000000002</v>
      </c>
      <c r="D191" s="30">
        <v>78.571428999999995</v>
      </c>
      <c r="E191" s="30">
        <v>0</v>
      </c>
    </row>
    <row r="192" spans="1:5" x14ac:dyDescent="0.2">
      <c r="A192" s="19" t="s">
        <v>1246</v>
      </c>
      <c r="B192" s="20">
        <v>5</v>
      </c>
      <c r="C192" s="20">
        <v>2</v>
      </c>
      <c r="D192" s="20">
        <v>3</v>
      </c>
      <c r="E192" s="20">
        <v>0</v>
      </c>
    </row>
    <row r="193" spans="1:5" x14ac:dyDescent="0.2">
      <c r="A193" s="21" t="s">
        <v>126</v>
      </c>
      <c r="B193" s="30">
        <v>100</v>
      </c>
      <c r="C193" s="30">
        <v>40</v>
      </c>
      <c r="D193" s="30">
        <v>60</v>
      </c>
      <c r="E193" s="30">
        <v>0</v>
      </c>
    </row>
    <row r="194" spans="1:5" x14ac:dyDescent="0.2">
      <c r="A194" s="19" t="s">
        <v>1195</v>
      </c>
      <c r="B194" s="20">
        <v>414</v>
      </c>
      <c r="C194" s="20">
        <v>83</v>
      </c>
      <c r="D194" s="20">
        <v>315</v>
      </c>
      <c r="E194" s="20">
        <v>16</v>
      </c>
    </row>
    <row r="195" spans="1:5" x14ac:dyDescent="0.2">
      <c r="A195" s="21" t="s">
        <v>126</v>
      </c>
      <c r="B195" s="30">
        <v>100</v>
      </c>
      <c r="C195" s="30">
        <v>20.048309</v>
      </c>
      <c r="D195" s="30">
        <v>76.086956999999998</v>
      </c>
      <c r="E195" s="30">
        <v>3.8647339999999999</v>
      </c>
    </row>
    <row r="196" spans="1:5" x14ac:dyDescent="0.2">
      <c r="A196" s="18" t="s">
        <v>1247</v>
      </c>
      <c r="B196" s="18"/>
      <c r="C196" s="18"/>
      <c r="D196" s="18"/>
      <c r="E196" s="18"/>
    </row>
    <row r="197" spans="1:5" x14ac:dyDescent="0.2">
      <c r="A197" s="19" t="s">
        <v>1241</v>
      </c>
      <c r="B197" s="20">
        <v>13</v>
      </c>
      <c r="C197" s="20">
        <v>3</v>
      </c>
      <c r="D197" s="20">
        <v>10</v>
      </c>
      <c r="E197" s="20">
        <v>0</v>
      </c>
    </row>
    <row r="198" spans="1:5" x14ac:dyDescent="0.2">
      <c r="A198" s="21" t="s">
        <v>126</v>
      </c>
      <c r="B198" s="30">
        <v>100</v>
      </c>
      <c r="C198" s="30">
        <v>23.076923000000001</v>
      </c>
      <c r="D198" s="30">
        <v>76.923077000000006</v>
      </c>
      <c r="E198" s="30">
        <v>0</v>
      </c>
    </row>
    <row r="199" spans="1:5" x14ac:dyDescent="0.2">
      <c r="A199" s="19" t="s">
        <v>1242</v>
      </c>
      <c r="B199" s="20">
        <v>89</v>
      </c>
      <c r="C199" s="20">
        <v>22</v>
      </c>
      <c r="D199" s="20">
        <v>66</v>
      </c>
      <c r="E199" s="20">
        <v>1</v>
      </c>
    </row>
    <row r="200" spans="1:5" x14ac:dyDescent="0.2">
      <c r="A200" s="21" t="s">
        <v>126</v>
      </c>
      <c r="B200" s="30">
        <v>100</v>
      </c>
      <c r="C200" s="30">
        <v>24.719100999999998</v>
      </c>
      <c r="D200" s="30">
        <v>74.157302999999999</v>
      </c>
      <c r="E200" s="30">
        <v>1.123596</v>
      </c>
    </row>
    <row r="201" spans="1:5" ht="11.15" customHeight="1" x14ac:dyDescent="0.2">
      <c r="A201" s="19" t="s">
        <v>1243</v>
      </c>
      <c r="B201" s="20">
        <v>143</v>
      </c>
      <c r="C201" s="20">
        <v>21</v>
      </c>
      <c r="D201" s="20">
        <v>117</v>
      </c>
      <c r="E201" s="20">
        <v>5</v>
      </c>
    </row>
    <row r="202" spans="1:5" ht="11.15" customHeight="1" x14ac:dyDescent="0.2">
      <c r="A202" s="21" t="s">
        <v>126</v>
      </c>
      <c r="B202" s="30">
        <v>100</v>
      </c>
      <c r="C202" s="30">
        <v>14.685314999999999</v>
      </c>
      <c r="D202" s="30">
        <v>81.818181999999993</v>
      </c>
      <c r="E202" s="30">
        <v>3.4965030000000001</v>
      </c>
    </row>
    <row r="203" spans="1:5" ht="11.15" customHeight="1" x14ac:dyDescent="0.2">
      <c r="A203" s="19" t="s">
        <v>1244</v>
      </c>
      <c r="B203" s="20">
        <v>27</v>
      </c>
      <c r="C203" s="20">
        <v>4</v>
      </c>
      <c r="D203" s="20">
        <v>23</v>
      </c>
      <c r="E203" s="20">
        <v>0</v>
      </c>
    </row>
    <row r="204" spans="1:5" ht="11.15" customHeight="1" x14ac:dyDescent="0.2">
      <c r="A204" s="21" t="s">
        <v>126</v>
      </c>
      <c r="B204" s="30">
        <v>100</v>
      </c>
      <c r="C204" s="30">
        <v>14.814814999999999</v>
      </c>
      <c r="D204" s="30">
        <v>85.185185000000004</v>
      </c>
      <c r="E204" s="30">
        <v>0</v>
      </c>
    </row>
    <row r="205" spans="1:5" ht="11.15" customHeight="1" x14ac:dyDescent="0.2">
      <c r="A205" s="19" t="s">
        <v>1245</v>
      </c>
      <c r="B205" s="20">
        <v>5</v>
      </c>
      <c r="C205" s="20">
        <v>2</v>
      </c>
      <c r="D205" s="20">
        <v>2</v>
      </c>
      <c r="E205" s="20">
        <v>1</v>
      </c>
    </row>
    <row r="206" spans="1:5" ht="11.15" customHeight="1" x14ac:dyDescent="0.2">
      <c r="A206" s="21" t="s">
        <v>126</v>
      </c>
      <c r="B206" s="30">
        <v>100</v>
      </c>
      <c r="C206" s="30">
        <v>40</v>
      </c>
      <c r="D206" s="30">
        <v>40</v>
      </c>
      <c r="E206" s="30">
        <v>20</v>
      </c>
    </row>
    <row r="207" spans="1:5" ht="11.15" customHeight="1" x14ac:dyDescent="0.2">
      <c r="A207" s="19" t="s">
        <v>1246</v>
      </c>
      <c r="B207" s="20">
        <v>10</v>
      </c>
      <c r="C207" s="20">
        <v>3</v>
      </c>
      <c r="D207" s="20">
        <v>6</v>
      </c>
      <c r="E207" s="20">
        <v>1</v>
      </c>
    </row>
    <row r="208" spans="1:5" ht="11.15" customHeight="1" x14ac:dyDescent="0.2">
      <c r="A208" s="21" t="s">
        <v>126</v>
      </c>
      <c r="B208" s="30">
        <v>100</v>
      </c>
      <c r="C208" s="30">
        <v>30</v>
      </c>
      <c r="D208" s="30">
        <v>60</v>
      </c>
      <c r="E208" s="30">
        <v>10</v>
      </c>
    </row>
    <row r="209" spans="1:5" ht="11.15" customHeight="1" x14ac:dyDescent="0.2">
      <c r="A209" s="19" t="s">
        <v>1195</v>
      </c>
      <c r="B209" s="20">
        <v>28</v>
      </c>
      <c r="C209" s="20">
        <v>8</v>
      </c>
      <c r="D209" s="20">
        <v>17</v>
      </c>
      <c r="E209" s="20">
        <v>3</v>
      </c>
    </row>
    <row r="210" spans="1:5" ht="11.15" customHeight="1" x14ac:dyDescent="0.2">
      <c r="A210" s="21" t="s">
        <v>126</v>
      </c>
      <c r="B210" s="30">
        <v>100</v>
      </c>
      <c r="C210" s="30">
        <v>28.571428999999998</v>
      </c>
      <c r="D210" s="30">
        <v>60.714286000000001</v>
      </c>
      <c r="E210" s="30">
        <v>10.714286</v>
      </c>
    </row>
    <row r="211" spans="1:5" ht="11.15" customHeight="1" x14ac:dyDescent="0.2">
      <c r="A211" s="18" t="s">
        <v>142</v>
      </c>
      <c r="B211" s="18"/>
      <c r="C211" s="18"/>
      <c r="D211" s="18"/>
      <c r="E211" s="18"/>
    </row>
    <row r="212" spans="1:5" ht="11.15" customHeight="1" x14ac:dyDescent="0.2">
      <c r="A212" s="19" t="s">
        <v>1248</v>
      </c>
      <c r="B212" s="20">
        <v>90</v>
      </c>
      <c r="C212" s="20">
        <v>16</v>
      </c>
      <c r="D212" s="20">
        <v>73</v>
      </c>
      <c r="E212" s="20">
        <v>1</v>
      </c>
    </row>
    <row r="213" spans="1:5" ht="11.15" customHeight="1" x14ac:dyDescent="0.2">
      <c r="A213" s="21" t="s">
        <v>126</v>
      </c>
      <c r="B213" s="30">
        <v>100</v>
      </c>
      <c r="C213" s="30">
        <v>17.777778000000001</v>
      </c>
      <c r="D213" s="30">
        <v>81.111110999999994</v>
      </c>
      <c r="E213" s="30">
        <v>1.111111</v>
      </c>
    </row>
    <row r="214" spans="1:5" ht="11.15" customHeight="1" x14ac:dyDescent="0.2">
      <c r="A214" s="19" t="s">
        <v>1249</v>
      </c>
      <c r="B214" s="20">
        <v>307</v>
      </c>
      <c r="C214" s="20">
        <v>41</v>
      </c>
      <c r="D214" s="20">
        <v>264</v>
      </c>
      <c r="E214" s="20">
        <v>2</v>
      </c>
    </row>
    <row r="215" spans="1:5" ht="11.15" customHeight="1" x14ac:dyDescent="0.2">
      <c r="A215" s="21" t="s">
        <v>126</v>
      </c>
      <c r="B215" s="30">
        <v>100</v>
      </c>
      <c r="C215" s="30">
        <v>13.355048999999999</v>
      </c>
      <c r="D215" s="30">
        <v>85.993485000000007</v>
      </c>
      <c r="E215" s="30">
        <v>0.65146599999999999</v>
      </c>
    </row>
    <row r="216" spans="1:5" ht="11.15" customHeight="1" x14ac:dyDescent="0.2">
      <c r="A216" s="19" t="s">
        <v>1250</v>
      </c>
      <c r="B216" s="20">
        <v>392</v>
      </c>
      <c r="C216" s="20">
        <v>46</v>
      </c>
      <c r="D216" s="20">
        <v>341</v>
      </c>
      <c r="E216" s="20">
        <v>5</v>
      </c>
    </row>
    <row r="217" spans="1:5" ht="11.15" customHeight="1" x14ac:dyDescent="0.2">
      <c r="A217" s="21" t="s">
        <v>126</v>
      </c>
      <c r="B217" s="30">
        <v>100</v>
      </c>
      <c r="C217" s="30">
        <v>11.734693999999999</v>
      </c>
      <c r="D217" s="30">
        <v>86.989795999999998</v>
      </c>
      <c r="E217" s="30">
        <v>1.2755099999999999</v>
      </c>
    </row>
    <row r="218" spans="1:5" ht="11.15" customHeight="1" x14ac:dyDescent="0.2">
      <c r="A218" s="19" t="s">
        <v>1251</v>
      </c>
      <c r="B218" s="20">
        <v>379</v>
      </c>
      <c r="C218" s="20">
        <v>58</v>
      </c>
      <c r="D218" s="20">
        <v>307</v>
      </c>
      <c r="E218" s="20">
        <v>14</v>
      </c>
    </row>
    <row r="219" spans="1:5" ht="11.15" customHeight="1" x14ac:dyDescent="0.2">
      <c r="A219" s="21" t="s">
        <v>126</v>
      </c>
      <c r="B219" s="30">
        <v>100</v>
      </c>
      <c r="C219" s="30">
        <v>15.303430000000001</v>
      </c>
      <c r="D219" s="30">
        <v>81.002639000000002</v>
      </c>
      <c r="E219" s="30">
        <v>3.6939310000000001</v>
      </c>
    </row>
    <row r="220" spans="1:5" ht="11.15" customHeight="1" x14ac:dyDescent="0.2">
      <c r="A220" s="19" t="s">
        <v>1252</v>
      </c>
      <c r="B220" s="20">
        <v>951</v>
      </c>
      <c r="C220" s="20">
        <v>199</v>
      </c>
      <c r="D220" s="20">
        <v>730</v>
      </c>
      <c r="E220" s="20">
        <v>22</v>
      </c>
    </row>
    <row r="221" spans="1:5" ht="11.15" customHeight="1" x14ac:dyDescent="0.2">
      <c r="A221" s="21" t="s">
        <v>126</v>
      </c>
      <c r="B221" s="30">
        <v>100</v>
      </c>
      <c r="C221" s="30">
        <v>20.925342000000001</v>
      </c>
      <c r="D221" s="30">
        <v>76.761303999999996</v>
      </c>
      <c r="E221" s="30">
        <v>2.3133539999999999</v>
      </c>
    </row>
    <row r="222" spans="1:5" ht="11.15" customHeight="1" x14ac:dyDescent="0.2">
      <c r="A222" s="19" t="s">
        <v>1195</v>
      </c>
      <c r="B222" s="20">
        <v>69</v>
      </c>
      <c r="C222" s="20">
        <v>13</v>
      </c>
      <c r="D222" s="20">
        <v>54</v>
      </c>
      <c r="E222" s="20">
        <v>2</v>
      </c>
    </row>
    <row r="223" spans="1:5" ht="11.15" customHeight="1" x14ac:dyDescent="0.2">
      <c r="A223" s="21" t="s">
        <v>126</v>
      </c>
      <c r="B223" s="30">
        <v>100</v>
      </c>
      <c r="C223" s="30">
        <v>18.840579999999999</v>
      </c>
      <c r="D223" s="30">
        <v>78.260869999999997</v>
      </c>
      <c r="E223" s="30">
        <v>2.8985509999999999</v>
      </c>
    </row>
    <row r="224" spans="1:5" ht="11.15" customHeight="1" x14ac:dyDescent="0.2">
      <c r="A224" s="18" t="s">
        <v>143</v>
      </c>
      <c r="B224" s="18"/>
      <c r="C224" s="18"/>
      <c r="D224" s="18"/>
      <c r="E224" s="18"/>
    </row>
    <row r="225" spans="1:5" ht="11.15" customHeight="1" x14ac:dyDescent="0.2">
      <c r="A225" s="21" t="s">
        <v>1253</v>
      </c>
      <c r="B225" s="21"/>
      <c r="C225" s="21"/>
      <c r="D225" s="21"/>
      <c r="E225" s="21"/>
    </row>
    <row r="226" spans="1:5" ht="11.15" customHeight="1" x14ac:dyDescent="0.2">
      <c r="A226" s="19" t="s">
        <v>1254</v>
      </c>
      <c r="B226" s="20">
        <v>546</v>
      </c>
      <c r="C226" s="20">
        <v>71</v>
      </c>
      <c r="D226" s="20">
        <v>467</v>
      </c>
      <c r="E226" s="20">
        <v>8</v>
      </c>
    </row>
    <row r="227" spans="1:5" ht="11.15" customHeight="1" x14ac:dyDescent="0.2">
      <c r="A227" s="21" t="s">
        <v>126</v>
      </c>
      <c r="B227" s="30">
        <v>100</v>
      </c>
      <c r="C227" s="30">
        <v>13.003663</v>
      </c>
      <c r="D227" s="30">
        <v>85.531136000000004</v>
      </c>
      <c r="E227" s="30">
        <v>1.465201</v>
      </c>
    </row>
    <row r="228" spans="1:5" ht="11.15" customHeight="1" x14ac:dyDescent="0.2">
      <c r="A228" s="19" t="s">
        <v>1255</v>
      </c>
      <c r="B228" s="20">
        <v>531</v>
      </c>
      <c r="C228" s="20">
        <v>65</v>
      </c>
      <c r="D228" s="20">
        <v>458</v>
      </c>
      <c r="E228" s="20">
        <v>8</v>
      </c>
    </row>
    <row r="229" spans="1:5" ht="11.15" customHeight="1" x14ac:dyDescent="0.2">
      <c r="A229" s="21" t="s">
        <v>126</v>
      </c>
      <c r="B229" s="30">
        <v>100</v>
      </c>
      <c r="C229" s="30">
        <v>12.241054999999999</v>
      </c>
      <c r="D229" s="30">
        <v>86.252353999999997</v>
      </c>
      <c r="E229" s="30">
        <v>1.506591</v>
      </c>
    </row>
    <row r="230" spans="1:5" ht="11.15" customHeight="1" x14ac:dyDescent="0.2">
      <c r="A230" s="19" t="s">
        <v>1256</v>
      </c>
      <c r="B230" s="20">
        <v>205</v>
      </c>
      <c r="C230" s="20">
        <v>36</v>
      </c>
      <c r="D230" s="20">
        <v>165</v>
      </c>
      <c r="E230" s="20">
        <v>4</v>
      </c>
    </row>
    <row r="231" spans="1:5" ht="11.15" customHeight="1" x14ac:dyDescent="0.2">
      <c r="A231" s="21" t="s">
        <v>126</v>
      </c>
      <c r="B231" s="30">
        <v>100</v>
      </c>
      <c r="C231" s="30">
        <v>17.560976</v>
      </c>
      <c r="D231" s="30">
        <v>80.487804999999994</v>
      </c>
      <c r="E231" s="30">
        <v>1.95122</v>
      </c>
    </row>
    <row r="232" spans="1:5" ht="11.15" customHeight="1" x14ac:dyDescent="0.2">
      <c r="A232" s="19" t="s">
        <v>1257</v>
      </c>
      <c r="B232" s="20">
        <v>762</v>
      </c>
      <c r="C232" s="20">
        <v>175</v>
      </c>
      <c r="D232" s="20">
        <v>569</v>
      </c>
      <c r="E232" s="20">
        <v>18</v>
      </c>
    </row>
    <row r="233" spans="1:5" ht="11.15" customHeight="1" x14ac:dyDescent="0.2">
      <c r="A233" s="21" t="s">
        <v>126</v>
      </c>
      <c r="B233" s="30">
        <v>100</v>
      </c>
      <c r="C233" s="30">
        <v>22.965879000000001</v>
      </c>
      <c r="D233" s="30">
        <v>74.671915999999996</v>
      </c>
      <c r="E233" s="30">
        <v>2.3622049999999999</v>
      </c>
    </row>
    <row r="234" spans="1:5" ht="11.15" customHeight="1" x14ac:dyDescent="0.2">
      <c r="A234" s="19" t="s">
        <v>1195</v>
      </c>
      <c r="B234" s="20">
        <v>144</v>
      </c>
      <c r="C234" s="20">
        <v>26</v>
      </c>
      <c r="D234" s="20">
        <v>110</v>
      </c>
      <c r="E234" s="20">
        <v>8</v>
      </c>
    </row>
    <row r="235" spans="1:5" ht="11.15" customHeight="1" x14ac:dyDescent="0.2">
      <c r="A235" s="21" t="s">
        <v>126</v>
      </c>
      <c r="B235" s="30">
        <v>100</v>
      </c>
      <c r="C235" s="30">
        <v>18.055555999999999</v>
      </c>
      <c r="D235" s="30">
        <v>76.388889000000006</v>
      </c>
      <c r="E235" s="30">
        <v>5.5555560000000002</v>
      </c>
    </row>
    <row r="236" spans="1:5" ht="11.15" customHeight="1" x14ac:dyDescent="0.2">
      <c r="A236" s="18" t="s">
        <v>143</v>
      </c>
      <c r="B236" s="18"/>
      <c r="C236" s="18"/>
      <c r="D236" s="18"/>
      <c r="E236" s="18"/>
    </row>
    <row r="237" spans="1:5" ht="11.15" customHeight="1" x14ac:dyDescent="0.2">
      <c r="A237" s="21" t="s">
        <v>1258</v>
      </c>
      <c r="B237" s="21"/>
      <c r="C237" s="21"/>
      <c r="D237" s="21"/>
      <c r="E237" s="21"/>
    </row>
    <row r="238" spans="1:5" ht="11.15" customHeight="1" x14ac:dyDescent="0.2">
      <c r="A238" s="19" t="s">
        <v>1254</v>
      </c>
      <c r="B238" s="20">
        <v>285</v>
      </c>
      <c r="C238" s="20">
        <v>35</v>
      </c>
      <c r="D238" s="20">
        <v>248</v>
      </c>
      <c r="E238" s="20">
        <v>2</v>
      </c>
    </row>
    <row r="239" spans="1:5" ht="11.15" customHeight="1" x14ac:dyDescent="0.2">
      <c r="A239" s="21" t="s">
        <v>126</v>
      </c>
      <c r="B239" s="30">
        <v>100</v>
      </c>
      <c r="C239" s="30">
        <v>12.280702</v>
      </c>
      <c r="D239" s="30">
        <v>87.017544000000001</v>
      </c>
      <c r="E239" s="30">
        <v>0.70175399999999999</v>
      </c>
    </row>
    <row r="240" spans="1:5" ht="11.15" customHeight="1" x14ac:dyDescent="0.2">
      <c r="A240" s="19" t="s">
        <v>1255</v>
      </c>
      <c r="B240" s="20">
        <v>217</v>
      </c>
      <c r="C240" s="20">
        <v>24</v>
      </c>
      <c r="D240" s="20">
        <v>190</v>
      </c>
      <c r="E240" s="20">
        <v>3</v>
      </c>
    </row>
    <row r="241" spans="1:5" ht="11.15" customHeight="1" x14ac:dyDescent="0.2">
      <c r="A241" s="21" t="s">
        <v>126</v>
      </c>
      <c r="B241" s="30">
        <v>100</v>
      </c>
      <c r="C241" s="30">
        <v>11.059908</v>
      </c>
      <c r="D241" s="30">
        <v>87.557603999999998</v>
      </c>
      <c r="E241" s="30">
        <v>1.3824879999999999</v>
      </c>
    </row>
    <row r="242" spans="1:5" ht="11.15" customHeight="1" x14ac:dyDescent="0.2">
      <c r="A242" s="19" t="s">
        <v>1256</v>
      </c>
      <c r="B242" s="20">
        <v>142</v>
      </c>
      <c r="C242" s="20">
        <v>23</v>
      </c>
      <c r="D242" s="20">
        <v>117</v>
      </c>
      <c r="E242" s="20">
        <v>2</v>
      </c>
    </row>
    <row r="243" spans="1:5" ht="11.15" customHeight="1" x14ac:dyDescent="0.2">
      <c r="A243" s="21" t="s">
        <v>126</v>
      </c>
      <c r="B243" s="30">
        <v>100</v>
      </c>
      <c r="C243" s="30">
        <v>16.197182999999999</v>
      </c>
      <c r="D243" s="30">
        <v>82.394366000000005</v>
      </c>
      <c r="E243" s="30">
        <v>1.4084509999999999</v>
      </c>
    </row>
    <row r="244" spans="1:5" ht="11.15" customHeight="1" x14ac:dyDescent="0.2">
      <c r="A244" s="19" t="s">
        <v>1257</v>
      </c>
      <c r="B244" s="20">
        <v>1184</v>
      </c>
      <c r="C244" s="20">
        <v>227</v>
      </c>
      <c r="D244" s="20">
        <v>930</v>
      </c>
      <c r="E244" s="20">
        <v>27</v>
      </c>
    </row>
    <row r="245" spans="1:5" ht="11.15" customHeight="1" x14ac:dyDescent="0.2">
      <c r="A245" s="21" t="s">
        <v>126</v>
      </c>
      <c r="B245" s="30">
        <v>100</v>
      </c>
      <c r="C245" s="30">
        <v>19.172297</v>
      </c>
      <c r="D245" s="30">
        <v>78.547297</v>
      </c>
      <c r="E245" s="30">
        <v>2.280405</v>
      </c>
    </row>
    <row r="246" spans="1:5" ht="11.15" customHeight="1" x14ac:dyDescent="0.2">
      <c r="A246" s="19" t="s">
        <v>1195</v>
      </c>
      <c r="B246" s="20">
        <v>360</v>
      </c>
      <c r="C246" s="20">
        <v>64</v>
      </c>
      <c r="D246" s="20">
        <v>284</v>
      </c>
      <c r="E246" s="20">
        <v>12</v>
      </c>
    </row>
    <row r="247" spans="1:5" ht="11.15" customHeight="1" x14ac:dyDescent="0.2">
      <c r="A247" s="21" t="s">
        <v>126</v>
      </c>
      <c r="B247" s="30">
        <v>100</v>
      </c>
      <c r="C247" s="30">
        <v>17.777778000000001</v>
      </c>
      <c r="D247" s="30">
        <v>78.888889000000006</v>
      </c>
      <c r="E247" s="30">
        <v>3.3333330000000001</v>
      </c>
    </row>
    <row r="248" spans="1:5" ht="11.15" customHeight="1" x14ac:dyDescent="0.2">
      <c r="A248" s="18" t="s">
        <v>143</v>
      </c>
      <c r="B248" s="18"/>
      <c r="C248" s="18"/>
      <c r="D248" s="18"/>
      <c r="E248" s="18"/>
    </row>
    <row r="249" spans="1:5" ht="11.15" customHeight="1" x14ac:dyDescent="0.2">
      <c r="A249" s="21" t="s">
        <v>1259</v>
      </c>
      <c r="B249" s="21"/>
      <c r="C249" s="21"/>
      <c r="D249" s="21"/>
      <c r="E249" s="21"/>
    </row>
    <row r="250" spans="1:5" ht="11.15" customHeight="1" x14ac:dyDescent="0.2">
      <c r="A250" s="19" t="s">
        <v>1254</v>
      </c>
      <c r="B250" s="20">
        <v>330</v>
      </c>
      <c r="C250" s="20">
        <v>42</v>
      </c>
      <c r="D250" s="20">
        <v>283</v>
      </c>
      <c r="E250" s="20">
        <v>5</v>
      </c>
    </row>
    <row r="251" spans="1:5" ht="11.15" customHeight="1" x14ac:dyDescent="0.2">
      <c r="A251" s="21" t="s">
        <v>126</v>
      </c>
      <c r="B251" s="30">
        <v>100</v>
      </c>
      <c r="C251" s="30">
        <v>12.727273</v>
      </c>
      <c r="D251" s="30">
        <v>85.757576</v>
      </c>
      <c r="E251" s="30">
        <v>1.5151520000000001</v>
      </c>
    </row>
    <row r="252" spans="1:5" ht="11.15" customHeight="1" x14ac:dyDescent="0.2">
      <c r="A252" s="19" t="s">
        <v>1255</v>
      </c>
      <c r="B252" s="20">
        <v>326</v>
      </c>
      <c r="C252" s="20">
        <v>41</v>
      </c>
      <c r="D252" s="20">
        <v>282</v>
      </c>
      <c r="E252" s="20">
        <v>3</v>
      </c>
    </row>
    <row r="253" spans="1:5" ht="11.15" customHeight="1" x14ac:dyDescent="0.2">
      <c r="A253" s="21" t="s">
        <v>126</v>
      </c>
      <c r="B253" s="30">
        <v>100</v>
      </c>
      <c r="C253" s="30">
        <v>12.576687</v>
      </c>
      <c r="D253" s="30">
        <v>86.503067000000001</v>
      </c>
      <c r="E253" s="30">
        <v>0.92024499999999998</v>
      </c>
    </row>
    <row r="254" spans="1:5" ht="11.15" customHeight="1" x14ac:dyDescent="0.2">
      <c r="A254" s="19" t="s">
        <v>1256</v>
      </c>
      <c r="B254" s="20">
        <v>133</v>
      </c>
      <c r="C254" s="20">
        <v>14</v>
      </c>
      <c r="D254" s="20">
        <v>118</v>
      </c>
      <c r="E254" s="20">
        <v>1</v>
      </c>
    </row>
    <row r="255" spans="1:5" ht="11.15" customHeight="1" x14ac:dyDescent="0.2">
      <c r="A255" s="21" t="s">
        <v>126</v>
      </c>
      <c r="B255" s="30">
        <v>100</v>
      </c>
      <c r="C255" s="30">
        <v>10.526316</v>
      </c>
      <c r="D255" s="30">
        <v>88.721805000000003</v>
      </c>
      <c r="E255" s="30">
        <v>0.75187999999999999</v>
      </c>
    </row>
    <row r="256" spans="1:5" ht="11.15" customHeight="1" x14ac:dyDescent="0.2">
      <c r="A256" s="19" t="s">
        <v>1257</v>
      </c>
      <c r="B256" s="20">
        <v>1070</v>
      </c>
      <c r="C256" s="20">
        <v>216</v>
      </c>
      <c r="D256" s="20">
        <v>830</v>
      </c>
      <c r="E256" s="20">
        <v>24</v>
      </c>
    </row>
    <row r="257" spans="1:5" ht="11.15" customHeight="1" x14ac:dyDescent="0.2">
      <c r="A257" s="21" t="s">
        <v>126</v>
      </c>
      <c r="B257" s="30">
        <v>100</v>
      </c>
      <c r="C257" s="30">
        <v>20.186916</v>
      </c>
      <c r="D257" s="30">
        <v>77.570093</v>
      </c>
      <c r="E257" s="30">
        <v>2.242991</v>
      </c>
    </row>
    <row r="258" spans="1:5" ht="11.15" customHeight="1" x14ac:dyDescent="0.2">
      <c r="A258" s="19" t="s">
        <v>1195</v>
      </c>
      <c r="B258" s="20">
        <v>329</v>
      </c>
      <c r="C258" s="20">
        <v>60</v>
      </c>
      <c r="D258" s="20">
        <v>256</v>
      </c>
      <c r="E258" s="20">
        <v>13</v>
      </c>
    </row>
    <row r="259" spans="1:5" ht="11.15" customHeight="1" x14ac:dyDescent="0.2">
      <c r="A259" s="21" t="s">
        <v>126</v>
      </c>
      <c r="B259" s="30">
        <v>100</v>
      </c>
      <c r="C259" s="30">
        <v>18.237082000000001</v>
      </c>
      <c r="D259" s="30">
        <v>77.811549999999997</v>
      </c>
      <c r="E259" s="30">
        <v>3.951368</v>
      </c>
    </row>
    <row r="260" spans="1:5" ht="11.15" customHeight="1" x14ac:dyDescent="0.2">
      <c r="A260" s="18" t="s">
        <v>143</v>
      </c>
      <c r="B260" s="18"/>
      <c r="C260" s="18"/>
      <c r="D260" s="18"/>
      <c r="E260" s="18"/>
    </row>
    <row r="261" spans="1:5" ht="11.15" customHeight="1" x14ac:dyDescent="0.2">
      <c r="A261" s="21" t="s">
        <v>1260</v>
      </c>
      <c r="B261" s="21"/>
      <c r="C261" s="21"/>
      <c r="D261" s="21"/>
      <c r="E261" s="21"/>
    </row>
    <row r="262" spans="1:5" ht="11.15" customHeight="1" x14ac:dyDescent="0.2">
      <c r="A262" s="19" t="s">
        <v>1254</v>
      </c>
      <c r="B262" s="20">
        <v>39</v>
      </c>
      <c r="C262" s="20">
        <v>10</v>
      </c>
      <c r="D262" s="20">
        <v>29</v>
      </c>
      <c r="E262" s="20">
        <v>0</v>
      </c>
    </row>
    <row r="263" spans="1:5" ht="11.15" customHeight="1" x14ac:dyDescent="0.2">
      <c r="A263" s="21" t="s">
        <v>126</v>
      </c>
      <c r="B263" s="30">
        <v>100</v>
      </c>
      <c r="C263" s="30">
        <v>25.641026</v>
      </c>
      <c r="D263" s="30">
        <v>74.358974000000003</v>
      </c>
      <c r="E263" s="30">
        <v>0</v>
      </c>
    </row>
    <row r="264" spans="1:5" ht="11.15" customHeight="1" x14ac:dyDescent="0.2">
      <c r="A264" s="19" t="s">
        <v>1255</v>
      </c>
      <c r="B264" s="20">
        <v>75</v>
      </c>
      <c r="C264" s="20">
        <v>8</v>
      </c>
      <c r="D264" s="20">
        <v>66</v>
      </c>
      <c r="E264" s="20">
        <v>1</v>
      </c>
    </row>
    <row r="265" spans="1:5" ht="11.15" customHeight="1" x14ac:dyDescent="0.2">
      <c r="A265" s="21" t="s">
        <v>126</v>
      </c>
      <c r="B265" s="30">
        <v>100</v>
      </c>
      <c r="C265" s="30">
        <v>10.666667</v>
      </c>
      <c r="D265" s="30">
        <v>88</v>
      </c>
      <c r="E265" s="30">
        <v>1.3333330000000001</v>
      </c>
    </row>
    <row r="266" spans="1:5" ht="11.15" customHeight="1" x14ac:dyDescent="0.2">
      <c r="A266" s="19" t="s">
        <v>1256</v>
      </c>
      <c r="B266" s="20">
        <v>117</v>
      </c>
      <c r="C266" s="20">
        <v>20</v>
      </c>
      <c r="D266" s="20">
        <v>94</v>
      </c>
      <c r="E266" s="20">
        <v>3</v>
      </c>
    </row>
    <row r="267" spans="1:5" ht="11.15" customHeight="1" x14ac:dyDescent="0.2">
      <c r="A267" s="21" t="s">
        <v>126</v>
      </c>
      <c r="B267" s="30">
        <v>100</v>
      </c>
      <c r="C267" s="30">
        <v>17.094017000000001</v>
      </c>
      <c r="D267" s="30">
        <v>80.341880000000003</v>
      </c>
      <c r="E267" s="30">
        <v>2.5641029999999998</v>
      </c>
    </row>
    <row r="268" spans="1:5" ht="11.15" customHeight="1" x14ac:dyDescent="0.2">
      <c r="A268" s="19" t="s">
        <v>1257</v>
      </c>
      <c r="B268" s="20">
        <v>1288</v>
      </c>
      <c r="C268" s="20">
        <v>226</v>
      </c>
      <c r="D268" s="20">
        <v>1039</v>
      </c>
      <c r="E268" s="20">
        <v>23</v>
      </c>
    </row>
    <row r="269" spans="1:5" ht="11.15" customHeight="1" x14ac:dyDescent="0.2">
      <c r="A269" s="21" t="s">
        <v>126</v>
      </c>
      <c r="B269" s="30">
        <v>100</v>
      </c>
      <c r="C269" s="30">
        <v>17.546583999999999</v>
      </c>
      <c r="D269" s="30">
        <v>80.667702000000006</v>
      </c>
      <c r="E269" s="30">
        <v>1.785714</v>
      </c>
    </row>
    <row r="270" spans="1:5" ht="11.15" customHeight="1" x14ac:dyDescent="0.2">
      <c r="A270" s="19" t="s">
        <v>1195</v>
      </c>
      <c r="B270" s="20">
        <v>669</v>
      </c>
      <c r="C270" s="20">
        <v>109</v>
      </c>
      <c r="D270" s="20">
        <v>541</v>
      </c>
      <c r="E270" s="20">
        <v>19</v>
      </c>
    </row>
    <row r="271" spans="1:5" ht="11.15" customHeight="1" x14ac:dyDescent="0.2">
      <c r="A271" s="21" t="s">
        <v>126</v>
      </c>
      <c r="B271" s="30">
        <v>100</v>
      </c>
      <c r="C271" s="30">
        <v>16.292974999999998</v>
      </c>
      <c r="D271" s="30">
        <v>80.866966000000005</v>
      </c>
      <c r="E271" s="30">
        <v>2.8400599999999998</v>
      </c>
    </row>
    <row r="272" spans="1:5" ht="11.15" customHeight="1" x14ac:dyDescent="0.2">
      <c r="A272" s="18" t="s">
        <v>1261</v>
      </c>
      <c r="B272" s="18"/>
      <c r="C272" s="18"/>
      <c r="D272" s="18"/>
      <c r="E272" s="18"/>
    </row>
    <row r="273" spans="1:5" ht="11.15" customHeight="1" x14ac:dyDescent="0.2">
      <c r="A273" s="19" t="s">
        <v>1262</v>
      </c>
      <c r="B273" s="20">
        <v>541</v>
      </c>
      <c r="C273" s="20">
        <v>85</v>
      </c>
      <c r="D273" s="20">
        <v>443</v>
      </c>
      <c r="E273" s="20">
        <v>13</v>
      </c>
    </row>
    <row r="274" spans="1:5" ht="11.15" customHeight="1" x14ac:dyDescent="0.2">
      <c r="A274" s="21" t="s">
        <v>126</v>
      </c>
      <c r="B274" s="30">
        <v>100</v>
      </c>
      <c r="C274" s="30">
        <v>15.711645000000001</v>
      </c>
      <c r="D274" s="30">
        <v>81.885396999999998</v>
      </c>
      <c r="E274" s="30">
        <v>2.4029569999999998</v>
      </c>
    </row>
    <row r="275" spans="1:5" ht="11.15" customHeight="1" x14ac:dyDescent="0.2">
      <c r="A275" s="19" t="s">
        <v>1263</v>
      </c>
      <c r="B275" s="20">
        <v>877</v>
      </c>
      <c r="C275" s="20">
        <v>156</v>
      </c>
      <c r="D275" s="20">
        <v>701</v>
      </c>
      <c r="E275" s="20">
        <v>20</v>
      </c>
    </row>
    <row r="276" spans="1:5" ht="11.15" customHeight="1" x14ac:dyDescent="0.2">
      <c r="A276" s="21" t="s">
        <v>126</v>
      </c>
      <c r="B276" s="30">
        <v>100</v>
      </c>
      <c r="C276" s="30">
        <v>17.787913</v>
      </c>
      <c r="D276" s="30">
        <v>79.931584999999998</v>
      </c>
      <c r="E276" s="30">
        <v>2.2805019999999998</v>
      </c>
    </row>
    <row r="277" spans="1:5" ht="11.15" customHeight="1" x14ac:dyDescent="0.2">
      <c r="A277" s="19" t="s">
        <v>1264</v>
      </c>
      <c r="B277" s="20">
        <v>543</v>
      </c>
      <c r="C277" s="20">
        <v>94</v>
      </c>
      <c r="D277" s="20">
        <v>440</v>
      </c>
      <c r="E277" s="20">
        <v>9</v>
      </c>
    </row>
    <row r="278" spans="1:5" ht="11.15" customHeight="1" x14ac:dyDescent="0.2">
      <c r="A278" s="21" t="s">
        <v>126</v>
      </c>
      <c r="B278" s="30">
        <v>100</v>
      </c>
      <c r="C278" s="30">
        <v>17.311233999999999</v>
      </c>
      <c r="D278" s="30">
        <v>81.031307999999996</v>
      </c>
      <c r="E278" s="30">
        <v>1.657459</v>
      </c>
    </row>
    <row r="279" spans="1:5" ht="11.15" customHeight="1" x14ac:dyDescent="0.2">
      <c r="A279" s="19" t="s">
        <v>1265</v>
      </c>
      <c r="B279" s="20">
        <v>227</v>
      </c>
      <c r="C279" s="20">
        <v>38</v>
      </c>
      <c r="D279" s="20">
        <v>185</v>
      </c>
      <c r="E279" s="20">
        <v>4</v>
      </c>
    </row>
    <row r="280" spans="1:5" ht="11.15" customHeight="1" x14ac:dyDescent="0.2">
      <c r="A280" s="21" t="s">
        <v>126</v>
      </c>
      <c r="B280" s="30">
        <v>100</v>
      </c>
      <c r="C280" s="30">
        <v>16.740088</v>
      </c>
      <c r="D280" s="30">
        <v>81.497797000000006</v>
      </c>
      <c r="E280" s="30">
        <v>1.7621150000000001</v>
      </c>
    </row>
    <row r="281" spans="1:5" ht="11.15" customHeight="1" x14ac:dyDescent="0.2">
      <c r="A281" s="18" t="s">
        <v>1266</v>
      </c>
      <c r="B281" s="18"/>
      <c r="C281" s="18"/>
      <c r="D281" s="18"/>
      <c r="E281" s="18"/>
    </row>
    <row r="282" spans="1:5" ht="11.15" customHeight="1" x14ac:dyDescent="0.2">
      <c r="A282" s="19" t="s">
        <v>1267</v>
      </c>
      <c r="B282" s="20">
        <v>294</v>
      </c>
      <c r="C282" s="20">
        <v>49</v>
      </c>
      <c r="D282" s="20">
        <v>237</v>
      </c>
      <c r="E282" s="20">
        <v>8</v>
      </c>
    </row>
    <row r="283" spans="1:5" ht="11.15" customHeight="1" x14ac:dyDescent="0.2">
      <c r="A283" s="21" t="s">
        <v>126</v>
      </c>
      <c r="B283" s="30">
        <v>100</v>
      </c>
      <c r="C283" s="30">
        <v>16.666667</v>
      </c>
      <c r="D283" s="30">
        <v>80.612245000000001</v>
      </c>
      <c r="E283" s="30">
        <v>2.721088</v>
      </c>
    </row>
    <row r="284" spans="1:5" ht="11.15" customHeight="1" x14ac:dyDescent="0.2">
      <c r="A284" s="19" t="s">
        <v>1268</v>
      </c>
      <c r="B284" s="20">
        <v>664</v>
      </c>
      <c r="C284" s="20">
        <v>109</v>
      </c>
      <c r="D284" s="20">
        <v>537</v>
      </c>
      <c r="E284" s="20">
        <v>18</v>
      </c>
    </row>
    <row r="285" spans="1:5" ht="11.15" customHeight="1" x14ac:dyDescent="0.2">
      <c r="A285" s="21" t="s">
        <v>126</v>
      </c>
      <c r="B285" s="30">
        <v>100</v>
      </c>
      <c r="C285" s="30">
        <v>16.415662999999999</v>
      </c>
      <c r="D285" s="30">
        <v>80.873493999999994</v>
      </c>
      <c r="E285" s="30">
        <v>2.7108430000000001</v>
      </c>
    </row>
    <row r="286" spans="1:5" ht="11.15" customHeight="1" x14ac:dyDescent="0.2">
      <c r="A286" s="19" t="s">
        <v>1269</v>
      </c>
      <c r="B286" s="20">
        <v>421</v>
      </c>
      <c r="C286" s="20">
        <v>77</v>
      </c>
      <c r="D286" s="20">
        <v>341</v>
      </c>
      <c r="E286" s="20">
        <v>3</v>
      </c>
    </row>
    <row r="287" spans="1:5" ht="11.15" customHeight="1" x14ac:dyDescent="0.2">
      <c r="A287" s="21" t="s">
        <v>126</v>
      </c>
      <c r="B287" s="30">
        <v>100</v>
      </c>
      <c r="C287" s="30">
        <v>18.289785999999999</v>
      </c>
      <c r="D287" s="30">
        <v>80.997624999999999</v>
      </c>
      <c r="E287" s="30">
        <v>0.71258900000000003</v>
      </c>
    </row>
    <row r="288" spans="1:5" ht="11.15" customHeight="1" x14ac:dyDescent="0.2">
      <c r="A288" s="19" t="s">
        <v>1270</v>
      </c>
      <c r="B288" s="20">
        <v>358</v>
      </c>
      <c r="C288" s="20">
        <v>62</v>
      </c>
      <c r="D288" s="20">
        <v>292</v>
      </c>
      <c r="E288" s="20">
        <v>4</v>
      </c>
    </row>
    <row r="289" spans="1:5" ht="11.15" customHeight="1" x14ac:dyDescent="0.2">
      <c r="A289" s="21" t="s">
        <v>126</v>
      </c>
      <c r="B289" s="30">
        <v>100</v>
      </c>
      <c r="C289" s="30">
        <v>17.318435999999998</v>
      </c>
      <c r="D289" s="30">
        <v>81.564245999999997</v>
      </c>
      <c r="E289" s="30">
        <v>1.117318</v>
      </c>
    </row>
    <row r="290" spans="1:5" ht="11.15" customHeight="1" x14ac:dyDescent="0.2">
      <c r="A290" s="19" t="s">
        <v>1271</v>
      </c>
      <c r="B290" s="20">
        <v>217</v>
      </c>
      <c r="C290" s="20">
        <v>44</v>
      </c>
      <c r="D290" s="20">
        <v>171</v>
      </c>
      <c r="E290" s="20">
        <v>2</v>
      </c>
    </row>
    <row r="291" spans="1:5" ht="11.15" customHeight="1" x14ac:dyDescent="0.2">
      <c r="A291" s="21" t="s">
        <v>126</v>
      </c>
      <c r="B291" s="30">
        <v>100</v>
      </c>
      <c r="C291" s="30">
        <v>20.276498</v>
      </c>
      <c r="D291" s="30">
        <v>78.801843000000005</v>
      </c>
      <c r="E291" s="30">
        <v>0.92165900000000001</v>
      </c>
    </row>
    <row r="292" spans="1:5" ht="11.15" customHeight="1" x14ac:dyDescent="0.2">
      <c r="A292" s="19" t="s">
        <v>1272</v>
      </c>
      <c r="B292" s="20">
        <v>234</v>
      </c>
      <c r="C292" s="20">
        <v>32</v>
      </c>
      <c r="D292" s="20">
        <v>191</v>
      </c>
      <c r="E292" s="20">
        <v>11</v>
      </c>
    </row>
    <row r="293" spans="1:5" ht="11.15" customHeight="1" x14ac:dyDescent="0.2">
      <c r="A293" s="31"/>
      <c r="B293" s="32">
        <v>100</v>
      </c>
      <c r="C293" s="32">
        <v>13.675214</v>
      </c>
      <c r="D293" s="32">
        <v>81.623931999999996</v>
      </c>
      <c r="E293" s="32">
        <v>4.7008549999999998</v>
      </c>
    </row>
    <row r="294" spans="1:5" ht="11.15" customHeight="1" x14ac:dyDescent="0.2"/>
  </sheetData>
  <phoneticPr fontId="1"/>
  <pageMargins left="0.75" right="0.75" top="1" bottom="1" header="0.5" footer="0.5"/>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646A3-7E52-49DD-A555-76EF0C5DEA1D}">
  <dimension ref="A1:J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HYPERLINK("#'目次'!B25","[19]")</f>
        <v>[19]</v>
      </c>
    </row>
    <row r="3" spans="1:10" x14ac:dyDescent="0.2">
      <c r="A3" s="9" t="s">
        <v>126</v>
      </c>
      <c r="B3" s="12" t="s">
        <v>128</v>
      </c>
    </row>
    <row r="4" spans="1:10" x14ac:dyDescent="0.2">
      <c r="A4" s="9" t="s">
        <v>126</v>
      </c>
      <c r="B4" s="12" t="s">
        <v>180</v>
      </c>
    </row>
    <row r="5" spans="1:10" x14ac:dyDescent="0.2">
      <c r="A5" s="9" t="s">
        <v>126</v>
      </c>
      <c r="B5" s="12" t="s">
        <v>181</v>
      </c>
    </row>
    <row r="6" spans="1:10" s="15" customFormat="1" ht="62.5" x14ac:dyDescent="0.2">
      <c r="A6" s="13" t="s">
        <v>126</v>
      </c>
      <c r="B6" s="14" t="s">
        <v>1190</v>
      </c>
      <c r="C6" s="14" t="s">
        <v>1282</v>
      </c>
      <c r="D6" s="14" t="s">
        <v>1283</v>
      </c>
      <c r="E6" s="14" t="s">
        <v>182</v>
      </c>
      <c r="F6" s="14" t="s">
        <v>1284</v>
      </c>
      <c r="G6" s="14" t="s">
        <v>1285</v>
      </c>
      <c r="H6" s="14" t="s">
        <v>1195</v>
      </c>
      <c r="I6" s="14" t="s">
        <v>1286</v>
      </c>
      <c r="J6" s="14" t="s">
        <v>1287</v>
      </c>
    </row>
    <row r="7" spans="1:10" x14ac:dyDescent="0.2">
      <c r="A7" s="16" t="s">
        <v>1198</v>
      </c>
      <c r="B7" s="17">
        <v>2188</v>
      </c>
      <c r="C7" s="17">
        <v>955</v>
      </c>
      <c r="D7" s="17">
        <v>147</v>
      </c>
      <c r="E7" s="17">
        <v>303</v>
      </c>
      <c r="F7" s="17">
        <v>432</v>
      </c>
      <c r="G7" s="17">
        <v>797</v>
      </c>
      <c r="H7" s="17">
        <v>48</v>
      </c>
      <c r="I7" s="17">
        <v>1343</v>
      </c>
      <c r="J7" s="17">
        <v>680</v>
      </c>
    </row>
    <row r="8" spans="1:10" x14ac:dyDescent="0.2">
      <c r="A8" s="21" t="s">
        <v>126</v>
      </c>
      <c r="B8" s="30">
        <v>100</v>
      </c>
      <c r="C8" s="30">
        <v>43.647165999999999</v>
      </c>
      <c r="D8" s="30">
        <v>6.718464</v>
      </c>
      <c r="E8" s="30">
        <v>13.848262999999999</v>
      </c>
      <c r="F8" s="30">
        <v>19.744059</v>
      </c>
      <c r="G8" s="30">
        <v>36.425960000000003</v>
      </c>
      <c r="H8" s="30">
        <v>2.193784</v>
      </c>
      <c r="I8" s="30">
        <v>61.380256000000003</v>
      </c>
      <c r="J8" s="30">
        <v>31.078610999999999</v>
      </c>
    </row>
    <row r="9" spans="1:10" x14ac:dyDescent="0.2">
      <c r="A9" s="18" t="s">
        <v>1199</v>
      </c>
      <c r="B9" s="18"/>
      <c r="C9" s="18"/>
      <c r="D9" s="18"/>
      <c r="E9" s="18"/>
      <c r="F9" s="18"/>
      <c r="G9" s="18"/>
      <c r="H9" s="18"/>
      <c r="I9" s="18"/>
      <c r="J9" s="18"/>
    </row>
    <row r="10" spans="1:10" x14ac:dyDescent="0.2">
      <c r="A10" s="19" t="s">
        <v>1200</v>
      </c>
      <c r="B10" s="20">
        <v>1092</v>
      </c>
      <c r="C10" s="20">
        <v>550</v>
      </c>
      <c r="D10" s="20">
        <v>74</v>
      </c>
      <c r="E10" s="20">
        <v>177</v>
      </c>
      <c r="F10" s="20">
        <v>172</v>
      </c>
      <c r="G10" s="20">
        <v>349</v>
      </c>
      <c r="H10" s="20">
        <v>27</v>
      </c>
      <c r="I10" s="20">
        <v>716</v>
      </c>
      <c r="J10" s="20">
        <v>330</v>
      </c>
    </row>
    <row r="11" spans="1:10" x14ac:dyDescent="0.2">
      <c r="A11" s="21" t="s">
        <v>126</v>
      </c>
      <c r="B11" s="30">
        <v>100</v>
      </c>
      <c r="C11" s="30">
        <v>50.366300000000003</v>
      </c>
      <c r="D11" s="30">
        <v>6.7765570000000004</v>
      </c>
      <c r="E11" s="30">
        <v>16.208791000000002</v>
      </c>
      <c r="F11" s="30">
        <v>15.750916</v>
      </c>
      <c r="G11" s="30">
        <v>31.959707000000002</v>
      </c>
      <c r="H11" s="30">
        <v>2.4725269999999999</v>
      </c>
      <c r="I11" s="30">
        <v>65.567766000000006</v>
      </c>
      <c r="J11" s="30">
        <v>30.21978</v>
      </c>
    </row>
    <row r="12" spans="1:10" x14ac:dyDescent="0.2">
      <c r="A12" s="19" t="s">
        <v>1201</v>
      </c>
      <c r="B12" s="20">
        <v>1095</v>
      </c>
      <c r="C12" s="20">
        <v>404</v>
      </c>
      <c r="D12" s="20">
        <v>73</v>
      </c>
      <c r="E12" s="20">
        <v>126</v>
      </c>
      <c r="F12" s="20">
        <v>260</v>
      </c>
      <c r="G12" s="20">
        <v>448</v>
      </c>
      <c r="H12" s="20">
        <v>21</v>
      </c>
      <c r="I12" s="20">
        <v>626</v>
      </c>
      <c r="J12" s="20">
        <v>350</v>
      </c>
    </row>
    <row r="13" spans="1:10" x14ac:dyDescent="0.2">
      <c r="A13" s="21" t="s">
        <v>126</v>
      </c>
      <c r="B13" s="30">
        <v>100</v>
      </c>
      <c r="C13" s="30">
        <v>36.894976999999997</v>
      </c>
      <c r="D13" s="30">
        <v>6.6666670000000003</v>
      </c>
      <c r="E13" s="30">
        <v>11.506849000000001</v>
      </c>
      <c r="F13" s="30">
        <v>23.744292000000002</v>
      </c>
      <c r="G13" s="30">
        <v>40.913241999999997</v>
      </c>
      <c r="H13" s="30">
        <v>1.917808</v>
      </c>
      <c r="I13" s="30">
        <v>57.168950000000002</v>
      </c>
      <c r="J13" s="30">
        <v>31.963470000000001</v>
      </c>
    </row>
    <row r="14" spans="1:10" x14ac:dyDescent="0.2">
      <c r="A14" s="19" t="s">
        <v>1202</v>
      </c>
      <c r="B14" s="20">
        <v>1</v>
      </c>
      <c r="C14" s="20">
        <v>1</v>
      </c>
      <c r="D14" s="20">
        <v>0</v>
      </c>
      <c r="E14" s="20">
        <v>0</v>
      </c>
      <c r="F14" s="20">
        <v>0</v>
      </c>
      <c r="G14" s="20">
        <v>0</v>
      </c>
      <c r="H14" s="20">
        <v>0</v>
      </c>
      <c r="I14" s="20">
        <v>1</v>
      </c>
      <c r="J14" s="20">
        <v>0</v>
      </c>
    </row>
    <row r="15" spans="1:10" x14ac:dyDescent="0.2">
      <c r="A15" s="21" t="s">
        <v>126</v>
      </c>
      <c r="B15" s="30">
        <v>100</v>
      </c>
      <c r="C15" s="30">
        <v>100</v>
      </c>
      <c r="D15" s="30">
        <v>0</v>
      </c>
      <c r="E15" s="30">
        <v>0</v>
      </c>
      <c r="F15" s="30">
        <v>0</v>
      </c>
      <c r="G15" s="30">
        <v>0</v>
      </c>
      <c r="H15" s="30">
        <v>0</v>
      </c>
      <c r="I15" s="30">
        <v>100</v>
      </c>
      <c r="J15" s="30">
        <v>0</v>
      </c>
    </row>
    <row r="16" spans="1:10" x14ac:dyDescent="0.2">
      <c r="A16" s="18" t="s">
        <v>1203</v>
      </c>
      <c r="B16" s="18"/>
      <c r="C16" s="18"/>
      <c r="D16" s="18"/>
      <c r="E16" s="18"/>
      <c r="F16" s="18"/>
      <c r="G16" s="18"/>
      <c r="H16" s="18"/>
      <c r="I16" s="18"/>
      <c r="J16" s="18"/>
    </row>
    <row r="17" spans="1:10" x14ac:dyDescent="0.2">
      <c r="A17" s="19" t="s">
        <v>1204</v>
      </c>
      <c r="B17" s="20">
        <v>387</v>
      </c>
      <c r="C17" s="20">
        <v>297</v>
      </c>
      <c r="D17" s="20">
        <v>19</v>
      </c>
      <c r="E17" s="20">
        <v>49</v>
      </c>
      <c r="F17" s="20">
        <v>63</v>
      </c>
      <c r="G17" s="20">
        <v>59</v>
      </c>
      <c r="H17" s="20">
        <v>0</v>
      </c>
      <c r="I17" s="20">
        <v>328</v>
      </c>
      <c r="J17" s="20">
        <v>104</v>
      </c>
    </row>
    <row r="18" spans="1:10" x14ac:dyDescent="0.2">
      <c r="A18" s="21" t="s">
        <v>126</v>
      </c>
      <c r="B18" s="30">
        <v>100</v>
      </c>
      <c r="C18" s="30">
        <v>76.744185999999999</v>
      </c>
      <c r="D18" s="30">
        <v>4.9095610000000001</v>
      </c>
      <c r="E18" s="30">
        <v>12.661498999999999</v>
      </c>
      <c r="F18" s="30">
        <v>16.279070000000001</v>
      </c>
      <c r="G18" s="30">
        <v>15.245478</v>
      </c>
      <c r="H18" s="30">
        <v>0</v>
      </c>
      <c r="I18" s="30">
        <v>84.754521999999994</v>
      </c>
      <c r="J18" s="30">
        <v>26.873384999999999</v>
      </c>
    </row>
    <row r="19" spans="1:10" x14ac:dyDescent="0.2">
      <c r="A19" s="19" t="s">
        <v>1205</v>
      </c>
      <c r="B19" s="20">
        <v>432</v>
      </c>
      <c r="C19" s="20">
        <v>258</v>
      </c>
      <c r="D19" s="20">
        <v>31</v>
      </c>
      <c r="E19" s="20">
        <v>58</v>
      </c>
      <c r="F19" s="20">
        <v>92</v>
      </c>
      <c r="G19" s="20">
        <v>118</v>
      </c>
      <c r="H19" s="20">
        <v>2</v>
      </c>
      <c r="I19" s="20">
        <v>312</v>
      </c>
      <c r="J19" s="20">
        <v>135</v>
      </c>
    </row>
    <row r="20" spans="1:10" x14ac:dyDescent="0.2">
      <c r="A20" s="21" t="s">
        <v>126</v>
      </c>
      <c r="B20" s="30">
        <v>100</v>
      </c>
      <c r="C20" s="30">
        <v>59.722222000000002</v>
      </c>
      <c r="D20" s="30">
        <v>7.1759259999999996</v>
      </c>
      <c r="E20" s="30">
        <v>13.425926</v>
      </c>
      <c r="F20" s="30">
        <v>21.296296000000002</v>
      </c>
      <c r="G20" s="30">
        <v>27.314814999999999</v>
      </c>
      <c r="H20" s="30">
        <v>0.46296300000000001</v>
      </c>
      <c r="I20" s="30">
        <v>72.222222000000002</v>
      </c>
      <c r="J20" s="30">
        <v>31.25</v>
      </c>
    </row>
    <row r="21" spans="1:10" x14ac:dyDescent="0.2">
      <c r="A21" s="19" t="s">
        <v>1206</v>
      </c>
      <c r="B21" s="20">
        <v>449</v>
      </c>
      <c r="C21" s="20">
        <v>198</v>
      </c>
      <c r="D21" s="20">
        <v>44</v>
      </c>
      <c r="E21" s="20">
        <v>72</v>
      </c>
      <c r="F21" s="20">
        <v>100</v>
      </c>
      <c r="G21" s="20">
        <v>153</v>
      </c>
      <c r="H21" s="20">
        <v>11</v>
      </c>
      <c r="I21" s="20">
        <v>285</v>
      </c>
      <c r="J21" s="20">
        <v>163</v>
      </c>
    </row>
    <row r="22" spans="1:10" x14ac:dyDescent="0.2">
      <c r="A22" s="21" t="s">
        <v>126</v>
      </c>
      <c r="B22" s="30">
        <v>100</v>
      </c>
      <c r="C22" s="30">
        <v>44.097996000000002</v>
      </c>
      <c r="D22" s="30">
        <v>9.7995549999999998</v>
      </c>
      <c r="E22" s="30">
        <v>16.035634999999999</v>
      </c>
      <c r="F22" s="30">
        <v>22.271715</v>
      </c>
      <c r="G22" s="30">
        <v>34.075724000000001</v>
      </c>
      <c r="H22" s="30">
        <v>2.4498890000000002</v>
      </c>
      <c r="I22" s="30">
        <v>63.474387999999998</v>
      </c>
      <c r="J22" s="30">
        <v>36.302894999999999</v>
      </c>
    </row>
    <row r="23" spans="1:10" x14ac:dyDescent="0.2">
      <c r="A23" s="19" t="s">
        <v>1207</v>
      </c>
      <c r="B23" s="20">
        <v>427</v>
      </c>
      <c r="C23" s="20">
        <v>142</v>
      </c>
      <c r="D23" s="20">
        <v>28</v>
      </c>
      <c r="E23" s="20">
        <v>76</v>
      </c>
      <c r="F23" s="20">
        <v>96</v>
      </c>
      <c r="G23" s="20">
        <v>166</v>
      </c>
      <c r="H23" s="20">
        <v>15</v>
      </c>
      <c r="I23" s="20">
        <v>246</v>
      </c>
      <c r="J23" s="20">
        <v>156</v>
      </c>
    </row>
    <row r="24" spans="1:10" x14ac:dyDescent="0.2">
      <c r="A24" s="21" t="s">
        <v>126</v>
      </c>
      <c r="B24" s="30">
        <v>100</v>
      </c>
      <c r="C24" s="30">
        <v>33.255268999999998</v>
      </c>
      <c r="D24" s="30">
        <v>6.5573769999999998</v>
      </c>
      <c r="E24" s="30">
        <v>17.798594999999999</v>
      </c>
      <c r="F24" s="30">
        <v>22.482436</v>
      </c>
      <c r="G24" s="30">
        <v>38.875878</v>
      </c>
      <c r="H24" s="30">
        <v>3.5128810000000001</v>
      </c>
      <c r="I24" s="30">
        <v>57.611241</v>
      </c>
      <c r="J24" s="30">
        <v>36.533957999999998</v>
      </c>
    </row>
    <row r="25" spans="1:10" x14ac:dyDescent="0.2">
      <c r="A25" s="19" t="s">
        <v>1208</v>
      </c>
      <c r="B25" s="20">
        <v>274</v>
      </c>
      <c r="C25" s="20">
        <v>47</v>
      </c>
      <c r="D25" s="20">
        <v>20</v>
      </c>
      <c r="E25" s="20">
        <v>35</v>
      </c>
      <c r="F25" s="20">
        <v>56</v>
      </c>
      <c r="G25" s="20">
        <v>137</v>
      </c>
      <c r="H25" s="20">
        <v>11</v>
      </c>
      <c r="I25" s="20">
        <v>126</v>
      </c>
      <c r="J25" s="20">
        <v>87</v>
      </c>
    </row>
    <row r="26" spans="1:10" x14ac:dyDescent="0.2">
      <c r="A26" s="21" t="s">
        <v>126</v>
      </c>
      <c r="B26" s="30">
        <v>100</v>
      </c>
      <c r="C26" s="30">
        <v>17.153285</v>
      </c>
      <c r="D26" s="30">
        <v>7.2992699999999999</v>
      </c>
      <c r="E26" s="30">
        <v>12.773723</v>
      </c>
      <c r="F26" s="30">
        <v>20.437956</v>
      </c>
      <c r="G26" s="30">
        <v>50</v>
      </c>
      <c r="H26" s="30">
        <v>4.0145989999999996</v>
      </c>
      <c r="I26" s="30">
        <v>45.985401000000003</v>
      </c>
      <c r="J26" s="30">
        <v>31.751825</v>
      </c>
    </row>
    <row r="27" spans="1:10" x14ac:dyDescent="0.2">
      <c r="A27" s="19" t="s">
        <v>1209</v>
      </c>
      <c r="B27" s="20">
        <v>137</v>
      </c>
      <c r="C27" s="20">
        <v>10</v>
      </c>
      <c r="D27" s="20">
        <v>4</v>
      </c>
      <c r="E27" s="20">
        <v>10</v>
      </c>
      <c r="F27" s="20">
        <v>19</v>
      </c>
      <c r="G27" s="20">
        <v>98</v>
      </c>
      <c r="H27" s="20">
        <v>5</v>
      </c>
      <c r="I27" s="20">
        <v>34</v>
      </c>
      <c r="J27" s="20">
        <v>26</v>
      </c>
    </row>
    <row r="28" spans="1:10" x14ac:dyDescent="0.2">
      <c r="A28" s="21" t="s">
        <v>126</v>
      </c>
      <c r="B28" s="30">
        <v>100</v>
      </c>
      <c r="C28" s="30">
        <v>7.2992699999999999</v>
      </c>
      <c r="D28" s="30">
        <v>2.919708</v>
      </c>
      <c r="E28" s="30">
        <v>7.2992699999999999</v>
      </c>
      <c r="F28" s="30">
        <v>13.868613</v>
      </c>
      <c r="G28" s="30">
        <v>71.532847000000004</v>
      </c>
      <c r="H28" s="30">
        <v>3.649635</v>
      </c>
      <c r="I28" s="30">
        <v>24.817518</v>
      </c>
      <c r="J28" s="30">
        <v>18.978102</v>
      </c>
    </row>
    <row r="29" spans="1:10" x14ac:dyDescent="0.2">
      <c r="A29" s="19" t="s">
        <v>1210</v>
      </c>
      <c r="B29" s="20">
        <v>71</v>
      </c>
      <c r="C29" s="20">
        <v>3</v>
      </c>
      <c r="D29" s="20">
        <v>1</v>
      </c>
      <c r="E29" s="20">
        <v>3</v>
      </c>
      <c r="F29" s="20">
        <v>5</v>
      </c>
      <c r="G29" s="20">
        <v>57</v>
      </c>
      <c r="H29" s="20">
        <v>3</v>
      </c>
      <c r="I29" s="20">
        <v>11</v>
      </c>
      <c r="J29" s="20">
        <v>8</v>
      </c>
    </row>
    <row r="30" spans="1:10" x14ac:dyDescent="0.2">
      <c r="A30" s="21" t="s">
        <v>126</v>
      </c>
      <c r="B30" s="30">
        <v>100</v>
      </c>
      <c r="C30" s="30">
        <v>4.225352</v>
      </c>
      <c r="D30" s="30">
        <v>1.4084509999999999</v>
      </c>
      <c r="E30" s="30">
        <v>4.225352</v>
      </c>
      <c r="F30" s="30">
        <v>7.0422539999999998</v>
      </c>
      <c r="G30" s="30">
        <v>80.281689999999998</v>
      </c>
      <c r="H30" s="30">
        <v>4.225352</v>
      </c>
      <c r="I30" s="30">
        <v>15.492958</v>
      </c>
      <c r="J30" s="30">
        <v>11.267606000000001</v>
      </c>
    </row>
    <row r="31" spans="1:10" x14ac:dyDescent="0.2">
      <c r="A31" s="19" t="s">
        <v>1211</v>
      </c>
      <c r="B31" s="20">
        <v>11</v>
      </c>
      <c r="C31" s="20">
        <v>0</v>
      </c>
      <c r="D31" s="20">
        <v>0</v>
      </c>
      <c r="E31" s="20">
        <v>0</v>
      </c>
      <c r="F31" s="20">
        <v>1</v>
      </c>
      <c r="G31" s="20">
        <v>9</v>
      </c>
      <c r="H31" s="20">
        <v>1</v>
      </c>
      <c r="I31" s="20">
        <v>1</v>
      </c>
      <c r="J31" s="20">
        <v>1</v>
      </c>
    </row>
    <row r="32" spans="1:10" x14ac:dyDescent="0.2">
      <c r="A32" s="21" t="s">
        <v>126</v>
      </c>
      <c r="B32" s="30">
        <v>100</v>
      </c>
      <c r="C32" s="30">
        <v>0</v>
      </c>
      <c r="D32" s="30">
        <v>0</v>
      </c>
      <c r="E32" s="30">
        <v>0</v>
      </c>
      <c r="F32" s="30">
        <v>9.0909089999999999</v>
      </c>
      <c r="G32" s="30">
        <v>81.818181999999993</v>
      </c>
      <c r="H32" s="30">
        <v>9.0909089999999999</v>
      </c>
      <c r="I32" s="30">
        <v>9.0909089999999999</v>
      </c>
      <c r="J32" s="30">
        <v>9.0909089999999999</v>
      </c>
    </row>
    <row r="33" spans="1:10" x14ac:dyDescent="0.2">
      <c r="A33" s="19" t="s">
        <v>1212</v>
      </c>
      <c r="B33" s="20">
        <v>881</v>
      </c>
      <c r="C33" s="20">
        <v>456</v>
      </c>
      <c r="D33" s="20">
        <v>75</v>
      </c>
      <c r="E33" s="20">
        <v>130</v>
      </c>
      <c r="F33" s="20">
        <v>192</v>
      </c>
      <c r="G33" s="20">
        <v>271</v>
      </c>
      <c r="H33" s="20">
        <v>13</v>
      </c>
      <c r="I33" s="20">
        <v>597</v>
      </c>
      <c r="J33" s="20">
        <v>298</v>
      </c>
    </row>
    <row r="34" spans="1:10" x14ac:dyDescent="0.2">
      <c r="A34" s="21" t="s">
        <v>126</v>
      </c>
      <c r="B34" s="30">
        <v>100</v>
      </c>
      <c r="C34" s="30">
        <v>51.759363999999998</v>
      </c>
      <c r="D34" s="30">
        <v>8.5130529999999993</v>
      </c>
      <c r="E34" s="30">
        <v>14.755959000000001</v>
      </c>
      <c r="F34" s="30">
        <v>21.793417000000002</v>
      </c>
      <c r="G34" s="30">
        <v>30.760498999999999</v>
      </c>
      <c r="H34" s="30">
        <v>1.4755959999999999</v>
      </c>
      <c r="I34" s="30">
        <v>67.763904999999994</v>
      </c>
      <c r="J34" s="30">
        <v>33.825198999999998</v>
      </c>
    </row>
    <row r="35" spans="1:10" x14ac:dyDescent="0.2">
      <c r="A35" s="19" t="s">
        <v>1213</v>
      </c>
      <c r="B35" s="20">
        <v>701</v>
      </c>
      <c r="C35" s="20">
        <v>189</v>
      </c>
      <c r="D35" s="20">
        <v>48</v>
      </c>
      <c r="E35" s="20">
        <v>111</v>
      </c>
      <c r="F35" s="20">
        <v>152</v>
      </c>
      <c r="G35" s="20">
        <v>303</v>
      </c>
      <c r="H35" s="20">
        <v>26</v>
      </c>
      <c r="I35" s="20">
        <v>372</v>
      </c>
      <c r="J35" s="20">
        <v>243</v>
      </c>
    </row>
    <row r="36" spans="1:10" x14ac:dyDescent="0.2">
      <c r="A36" s="21" t="s">
        <v>126</v>
      </c>
      <c r="B36" s="30">
        <v>100</v>
      </c>
      <c r="C36" s="30">
        <v>26.961483999999999</v>
      </c>
      <c r="D36" s="30">
        <v>6.8473610000000003</v>
      </c>
      <c r="E36" s="30">
        <v>15.834522</v>
      </c>
      <c r="F36" s="30">
        <v>21.683309999999999</v>
      </c>
      <c r="G36" s="30">
        <v>43.223965999999997</v>
      </c>
      <c r="H36" s="30">
        <v>3.708987</v>
      </c>
      <c r="I36" s="30">
        <v>53.067047000000002</v>
      </c>
      <c r="J36" s="30">
        <v>34.664765000000003</v>
      </c>
    </row>
    <row r="37" spans="1:10" x14ac:dyDescent="0.2">
      <c r="A37" s="19" t="s">
        <v>1214</v>
      </c>
      <c r="B37" s="20">
        <v>1801</v>
      </c>
      <c r="C37" s="20">
        <v>658</v>
      </c>
      <c r="D37" s="20">
        <v>128</v>
      </c>
      <c r="E37" s="20">
        <v>254</v>
      </c>
      <c r="F37" s="20">
        <v>369</v>
      </c>
      <c r="G37" s="20">
        <v>738</v>
      </c>
      <c r="H37" s="20">
        <v>48</v>
      </c>
      <c r="I37" s="20">
        <v>1015</v>
      </c>
      <c r="J37" s="20">
        <v>576</v>
      </c>
    </row>
    <row r="38" spans="1:10" x14ac:dyDescent="0.2">
      <c r="A38" s="21" t="s">
        <v>126</v>
      </c>
      <c r="B38" s="30">
        <v>100</v>
      </c>
      <c r="C38" s="30">
        <v>36.535257999999999</v>
      </c>
      <c r="D38" s="30">
        <v>7.1071629999999999</v>
      </c>
      <c r="E38" s="30">
        <v>14.103275999999999</v>
      </c>
      <c r="F38" s="30">
        <v>20.488617000000001</v>
      </c>
      <c r="G38" s="30">
        <v>40.977235</v>
      </c>
      <c r="H38" s="30">
        <v>2.6651859999999998</v>
      </c>
      <c r="I38" s="30">
        <v>56.357579000000001</v>
      </c>
      <c r="J38" s="30">
        <v>31.982232</v>
      </c>
    </row>
    <row r="39" spans="1:10" x14ac:dyDescent="0.2">
      <c r="A39" s="19" t="s">
        <v>1215</v>
      </c>
      <c r="B39" s="20">
        <v>920</v>
      </c>
      <c r="C39" s="20">
        <v>202</v>
      </c>
      <c r="D39" s="20">
        <v>53</v>
      </c>
      <c r="E39" s="20">
        <v>124</v>
      </c>
      <c r="F39" s="20">
        <v>177</v>
      </c>
      <c r="G39" s="20">
        <v>467</v>
      </c>
      <c r="H39" s="20">
        <v>35</v>
      </c>
      <c r="I39" s="20">
        <v>418</v>
      </c>
      <c r="J39" s="20">
        <v>278</v>
      </c>
    </row>
    <row r="40" spans="1:10" x14ac:dyDescent="0.2">
      <c r="A40" s="21" t="s">
        <v>126</v>
      </c>
      <c r="B40" s="30">
        <v>100</v>
      </c>
      <c r="C40" s="30">
        <v>21.956522</v>
      </c>
      <c r="D40" s="30">
        <v>5.7608699999999997</v>
      </c>
      <c r="E40" s="30">
        <v>13.478261</v>
      </c>
      <c r="F40" s="30">
        <v>19.239129999999999</v>
      </c>
      <c r="G40" s="30">
        <v>50.760869999999997</v>
      </c>
      <c r="H40" s="30">
        <v>3.8043480000000001</v>
      </c>
      <c r="I40" s="30">
        <v>45.434783000000003</v>
      </c>
      <c r="J40" s="30">
        <v>30.217390999999999</v>
      </c>
    </row>
    <row r="41" spans="1:10" x14ac:dyDescent="0.2">
      <c r="A41" s="19" t="s">
        <v>1216</v>
      </c>
      <c r="B41" s="20">
        <v>219</v>
      </c>
      <c r="C41" s="20">
        <v>13</v>
      </c>
      <c r="D41" s="20">
        <v>5</v>
      </c>
      <c r="E41" s="20">
        <v>13</v>
      </c>
      <c r="F41" s="20">
        <v>25</v>
      </c>
      <c r="G41" s="20">
        <v>164</v>
      </c>
      <c r="H41" s="20">
        <v>9</v>
      </c>
      <c r="I41" s="20">
        <v>46</v>
      </c>
      <c r="J41" s="20">
        <v>35</v>
      </c>
    </row>
    <row r="42" spans="1:10" x14ac:dyDescent="0.2">
      <c r="A42" s="21" t="s">
        <v>126</v>
      </c>
      <c r="B42" s="30">
        <v>100</v>
      </c>
      <c r="C42" s="30">
        <v>5.9360730000000004</v>
      </c>
      <c r="D42" s="30">
        <v>2.2831049999999999</v>
      </c>
      <c r="E42" s="30">
        <v>5.9360730000000004</v>
      </c>
      <c r="F42" s="30">
        <v>11.415525000000001</v>
      </c>
      <c r="G42" s="30">
        <v>74.885845000000003</v>
      </c>
      <c r="H42" s="30">
        <v>4.1095889999999997</v>
      </c>
      <c r="I42" s="30">
        <v>21.004566000000001</v>
      </c>
      <c r="J42" s="30">
        <v>15.981735</v>
      </c>
    </row>
    <row r="43" spans="1:10" x14ac:dyDescent="0.2">
      <c r="A43" s="18" t="s">
        <v>1217</v>
      </c>
      <c r="B43" s="17">
        <v>208</v>
      </c>
      <c r="C43" s="17">
        <v>173</v>
      </c>
      <c r="D43" s="17">
        <v>10</v>
      </c>
      <c r="E43" s="17">
        <v>30</v>
      </c>
      <c r="F43" s="17">
        <v>28</v>
      </c>
      <c r="G43" s="17">
        <v>22</v>
      </c>
      <c r="H43" s="17">
        <v>0</v>
      </c>
      <c r="I43" s="17">
        <v>186</v>
      </c>
      <c r="J43" s="17">
        <v>55</v>
      </c>
    </row>
    <row r="44" spans="1:10" x14ac:dyDescent="0.2">
      <c r="A44" s="21" t="s">
        <v>126</v>
      </c>
      <c r="B44" s="30">
        <v>100</v>
      </c>
      <c r="C44" s="30">
        <v>83.173077000000006</v>
      </c>
      <c r="D44" s="30">
        <v>4.8076920000000003</v>
      </c>
      <c r="E44" s="30">
        <v>14.423076999999999</v>
      </c>
      <c r="F44" s="30">
        <v>13.461537999999999</v>
      </c>
      <c r="G44" s="30">
        <v>10.576923000000001</v>
      </c>
      <c r="H44" s="30">
        <v>0</v>
      </c>
      <c r="I44" s="30">
        <v>89.423077000000006</v>
      </c>
      <c r="J44" s="30">
        <v>26.442308000000001</v>
      </c>
    </row>
    <row r="45" spans="1:10" x14ac:dyDescent="0.2">
      <c r="A45" s="19" t="s">
        <v>1205</v>
      </c>
      <c r="B45" s="20">
        <v>220</v>
      </c>
      <c r="C45" s="20">
        <v>136</v>
      </c>
      <c r="D45" s="20">
        <v>13</v>
      </c>
      <c r="E45" s="20">
        <v>37</v>
      </c>
      <c r="F45" s="20">
        <v>34</v>
      </c>
      <c r="G45" s="20">
        <v>54</v>
      </c>
      <c r="H45" s="20">
        <v>1</v>
      </c>
      <c r="I45" s="20">
        <v>165</v>
      </c>
      <c r="J45" s="20">
        <v>63</v>
      </c>
    </row>
    <row r="46" spans="1:10" x14ac:dyDescent="0.2">
      <c r="A46" s="21" t="s">
        <v>126</v>
      </c>
      <c r="B46" s="30">
        <v>100</v>
      </c>
      <c r="C46" s="30">
        <v>61.818182</v>
      </c>
      <c r="D46" s="30">
        <v>5.9090910000000001</v>
      </c>
      <c r="E46" s="30">
        <v>16.818182</v>
      </c>
      <c r="F46" s="30">
        <v>15.454545</v>
      </c>
      <c r="G46" s="30">
        <v>24.545455</v>
      </c>
      <c r="H46" s="30">
        <v>0.45454499999999998</v>
      </c>
      <c r="I46" s="30">
        <v>75</v>
      </c>
      <c r="J46" s="30">
        <v>28.636364</v>
      </c>
    </row>
    <row r="47" spans="1:10" x14ac:dyDescent="0.2">
      <c r="A47" s="19" t="s">
        <v>1206</v>
      </c>
      <c r="B47" s="20">
        <v>226</v>
      </c>
      <c r="C47" s="20">
        <v>112</v>
      </c>
      <c r="D47" s="20">
        <v>26</v>
      </c>
      <c r="E47" s="20">
        <v>43</v>
      </c>
      <c r="F47" s="20">
        <v>39</v>
      </c>
      <c r="G47" s="20">
        <v>76</v>
      </c>
      <c r="H47" s="20">
        <v>5</v>
      </c>
      <c r="I47" s="20">
        <v>145</v>
      </c>
      <c r="J47" s="20">
        <v>82</v>
      </c>
    </row>
    <row r="48" spans="1:10" x14ac:dyDescent="0.2">
      <c r="A48" s="21" t="s">
        <v>126</v>
      </c>
      <c r="B48" s="30">
        <v>100</v>
      </c>
      <c r="C48" s="30">
        <v>49.557521999999999</v>
      </c>
      <c r="D48" s="30">
        <v>11.504424999999999</v>
      </c>
      <c r="E48" s="30">
        <v>19.026548999999999</v>
      </c>
      <c r="F48" s="30">
        <v>17.256637000000001</v>
      </c>
      <c r="G48" s="30">
        <v>33.628318999999998</v>
      </c>
      <c r="H48" s="30">
        <v>2.2123889999999999</v>
      </c>
      <c r="I48" s="30">
        <v>64.159291999999994</v>
      </c>
      <c r="J48" s="30">
        <v>36.283186000000001</v>
      </c>
    </row>
    <row r="49" spans="1:10" x14ac:dyDescent="0.2">
      <c r="A49" s="19" t="s">
        <v>1207</v>
      </c>
      <c r="B49" s="20">
        <v>211</v>
      </c>
      <c r="C49" s="20">
        <v>85</v>
      </c>
      <c r="D49" s="20">
        <v>10</v>
      </c>
      <c r="E49" s="20">
        <v>44</v>
      </c>
      <c r="F49" s="20">
        <v>39</v>
      </c>
      <c r="G49" s="20">
        <v>75</v>
      </c>
      <c r="H49" s="20">
        <v>8</v>
      </c>
      <c r="I49" s="20">
        <v>128</v>
      </c>
      <c r="J49" s="20">
        <v>74</v>
      </c>
    </row>
    <row r="50" spans="1:10" x14ac:dyDescent="0.2">
      <c r="A50" s="21" t="s">
        <v>126</v>
      </c>
      <c r="B50" s="30">
        <v>100</v>
      </c>
      <c r="C50" s="30">
        <v>40.28436</v>
      </c>
      <c r="D50" s="30">
        <v>4.7393359999999998</v>
      </c>
      <c r="E50" s="30">
        <v>20.853081</v>
      </c>
      <c r="F50" s="30">
        <v>18.483412000000001</v>
      </c>
      <c r="G50" s="30">
        <v>35.545023999999998</v>
      </c>
      <c r="H50" s="30">
        <v>3.7914690000000002</v>
      </c>
      <c r="I50" s="30">
        <v>60.663507000000003</v>
      </c>
      <c r="J50" s="30">
        <v>35.071089999999998</v>
      </c>
    </row>
    <row r="51" spans="1:10" x14ac:dyDescent="0.2">
      <c r="A51" s="19" t="s">
        <v>1208</v>
      </c>
      <c r="B51" s="20">
        <v>134</v>
      </c>
      <c r="C51" s="20">
        <v>36</v>
      </c>
      <c r="D51" s="20">
        <v>12</v>
      </c>
      <c r="E51" s="20">
        <v>14</v>
      </c>
      <c r="F51" s="20">
        <v>22</v>
      </c>
      <c r="G51" s="20">
        <v>59</v>
      </c>
      <c r="H51" s="20">
        <v>8</v>
      </c>
      <c r="I51" s="20">
        <v>67</v>
      </c>
      <c r="J51" s="20">
        <v>37</v>
      </c>
    </row>
    <row r="52" spans="1:10" x14ac:dyDescent="0.2">
      <c r="A52" s="21" t="s">
        <v>126</v>
      </c>
      <c r="B52" s="30">
        <v>100</v>
      </c>
      <c r="C52" s="30">
        <v>26.865672</v>
      </c>
      <c r="D52" s="30">
        <v>8.9552239999999994</v>
      </c>
      <c r="E52" s="30">
        <v>10.447761</v>
      </c>
      <c r="F52" s="30">
        <v>16.417909999999999</v>
      </c>
      <c r="G52" s="30">
        <v>44.029851000000001</v>
      </c>
      <c r="H52" s="30">
        <v>5.9701490000000002</v>
      </c>
      <c r="I52" s="30">
        <v>50</v>
      </c>
      <c r="J52" s="30">
        <v>27.611940000000001</v>
      </c>
    </row>
    <row r="53" spans="1:10" x14ac:dyDescent="0.2">
      <c r="A53" s="19" t="s">
        <v>1209</v>
      </c>
      <c r="B53" s="20">
        <v>65</v>
      </c>
      <c r="C53" s="20">
        <v>6</v>
      </c>
      <c r="D53" s="20">
        <v>2</v>
      </c>
      <c r="E53" s="20">
        <v>6</v>
      </c>
      <c r="F53" s="20">
        <v>9</v>
      </c>
      <c r="G53" s="20">
        <v>44</v>
      </c>
      <c r="H53" s="20">
        <v>2</v>
      </c>
      <c r="I53" s="20">
        <v>19</v>
      </c>
      <c r="J53" s="20">
        <v>15</v>
      </c>
    </row>
    <row r="54" spans="1:10" x14ac:dyDescent="0.2">
      <c r="A54" s="21" t="s">
        <v>126</v>
      </c>
      <c r="B54" s="30">
        <v>100</v>
      </c>
      <c r="C54" s="30">
        <v>9.2307690000000004</v>
      </c>
      <c r="D54" s="30">
        <v>3.0769229999999999</v>
      </c>
      <c r="E54" s="30">
        <v>9.2307690000000004</v>
      </c>
      <c r="F54" s="30">
        <v>13.846154</v>
      </c>
      <c r="G54" s="30">
        <v>67.692307999999997</v>
      </c>
      <c r="H54" s="30">
        <v>3.0769229999999999</v>
      </c>
      <c r="I54" s="30">
        <v>29.230768999999999</v>
      </c>
      <c r="J54" s="30">
        <v>23.076923000000001</v>
      </c>
    </row>
    <row r="55" spans="1:10" x14ac:dyDescent="0.2">
      <c r="A55" s="19" t="s">
        <v>1210</v>
      </c>
      <c r="B55" s="20">
        <v>25</v>
      </c>
      <c r="C55" s="20">
        <v>2</v>
      </c>
      <c r="D55" s="20">
        <v>1</v>
      </c>
      <c r="E55" s="20">
        <v>3</v>
      </c>
      <c r="F55" s="20">
        <v>1</v>
      </c>
      <c r="G55" s="20">
        <v>17</v>
      </c>
      <c r="H55" s="20">
        <v>2</v>
      </c>
      <c r="I55" s="20">
        <v>6</v>
      </c>
      <c r="J55" s="20">
        <v>4</v>
      </c>
    </row>
    <row r="56" spans="1:10" x14ac:dyDescent="0.2">
      <c r="A56" s="21" t="s">
        <v>126</v>
      </c>
      <c r="B56" s="30">
        <v>100</v>
      </c>
      <c r="C56" s="30">
        <v>8</v>
      </c>
      <c r="D56" s="30">
        <v>4</v>
      </c>
      <c r="E56" s="30">
        <v>12</v>
      </c>
      <c r="F56" s="30">
        <v>4</v>
      </c>
      <c r="G56" s="30">
        <v>68</v>
      </c>
      <c r="H56" s="30">
        <v>8</v>
      </c>
      <c r="I56" s="30">
        <v>24</v>
      </c>
      <c r="J56" s="30">
        <v>16</v>
      </c>
    </row>
    <row r="57" spans="1:10" x14ac:dyDescent="0.2">
      <c r="A57" s="19" t="s">
        <v>1211</v>
      </c>
      <c r="B57" s="20">
        <v>3</v>
      </c>
      <c r="C57" s="20">
        <v>0</v>
      </c>
      <c r="D57" s="20">
        <v>0</v>
      </c>
      <c r="E57" s="20">
        <v>0</v>
      </c>
      <c r="F57" s="20">
        <v>0</v>
      </c>
      <c r="G57" s="20">
        <v>2</v>
      </c>
      <c r="H57" s="20">
        <v>1</v>
      </c>
      <c r="I57" s="20">
        <v>0</v>
      </c>
      <c r="J57" s="20">
        <v>0</v>
      </c>
    </row>
    <row r="58" spans="1:10" x14ac:dyDescent="0.2">
      <c r="A58" s="21" t="s">
        <v>126</v>
      </c>
      <c r="B58" s="30">
        <v>100</v>
      </c>
      <c r="C58" s="30">
        <v>0</v>
      </c>
      <c r="D58" s="30">
        <v>0</v>
      </c>
      <c r="E58" s="30">
        <v>0</v>
      </c>
      <c r="F58" s="30">
        <v>0</v>
      </c>
      <c r="G58" s="30">
        <v>66.666667000000004</v>
      </c>
      <c r="H58" s="30">
        <v>33.333333000000003</v>
      </c>
      <c r="I58" s="30">
        <v>0</v>
      </c>
      <c r="J58" s="30">
        <v>0</v>
      </c>
    </row>
    <row r="59" spans="1:10" x14ac:dyDescent="0.2">
      <c r="A59" s="19" t="s">
        <v>1212</v>
      </c>
      <c r="B59" s="20">
        <v>446</v>
      </c>
      <c r="C59" s="20">
        <v>248</v>
      </c>
      <c r="D59" s="20">
        <v>39</v>
      </c>
      <c r="E59" s="20">
        <v>80</v>
      </c>
      <c r="F59" s="20">
        <v>73</v>
      </c>
      <c r="G59" s="20">
        <v>130</v>
      </c>
      <c r="H59" s="20">
        <v>6</v>
      </c>
      <c r="I59" s="20">
        <v>310</v>
      </c>
      <c r="J59" s="20">
        <v>145</v>
      </c>
    </row>
    <row r="60" spans="1:10" x14ac:dyDescent="0.2">
      <c r="A60" s="21" t="s">
        <v>126</v>
      </c>
      <c r="B60" s="30">
        <v>100</v>
      </c>
      <c r="C60" s="30">
        <v>55.605381000000001</v>
      </c>
      <c r="D60" s="30">
        <v>8.7443950000000008</v>
      </c>
      <c r="E60" s="30">
        <v>17.93722</v>
      </c>
      <c r="F60" s="30">
        <v>16.367712999999998</v>
      </c>
      <c r="G60" s="30">
        <v>29.147981999999999</v>
      </c>
      <c r="H60" s="30">
        <v>1.345291</v>
      </c>
      <c r="I60" s="30">
        <v>69.506726</v>
      </c>
      <c r="J60" s="30">
        <v>32.511211000000003</v>
      </c>
    </row>
    <row r="61" spans="1:10" x14ac:dyDescent="0.2">
      <c r="A61" s="19" t="s">
        <v>1213</v>
      </c>
      <c r="B61" s="20">
        <v>345</v>
      </c>
      <c r="C61" s="20">
        <v>121</v>
      </c>
      <c r="D61" s="20">
        <v>22</v>
      </c>
      <c r="E61" s="20">
        <v>58</v>
      </c>
      <c r="F61" s="20">
        <v>61</v>
      </c>
      <c r="G61" s="20">
        <v>134</v>
      </c>
      <c r="H61" s="20">
        <v>16</v>
      </c>
      <c r="I61" s="20">
        <v>195</v>
      </c>
      <c r="J61" s="20">
        <v>111</v>
      </c>
    </row>
    <row r="62" spans="1:10" x14ac:dyDescent="0.2">
      <c r="A62" s="21" t="s">
        <v>126</v>
      </c>
      <c r="B62" s="30">
        <v>100</v>
      </c>
      <c r="C62" s="30">
        <v>35.072463999999997</v>
      </c>
      <c r="D62" s="30">
        <v>6.3768120000000001</v>
      </c>
      <c r="E62" s="30">
        <v>16.811593999999999</v>
      </c>
      <c r="F62" s="30">
        <v>17.681159000000001</v>
      </c>
      <c r="G62" s="30">
        <v>38.840580000000003</v>
      </c>
      <c r="H62" s="30">
        <v>4.6376809999999997</v>
      </c>
      <c r="I62" s="30">
        <v>56.521738999999997</v>
      </c>
      <c r="J62" s="30">
        <v>32.173912999999999</v>
      </c>
    </row>
    <row r="63" spans="1:10" x14ac:dyDescent="0.2">
      <c r="A63" s="19" t="s">
        <v>1214</v>
      </c>
      <c r="B63" s="20">
        <v>884</v>
      </c>
      <c r="C63" s="20">
        <v>377</v>
      </c>
      <c r="D63" s="20">
        <v>64</v>
      </c>
      <c r="E63" s="20">
        <v>147</v>
      </c>
      <c r="F63" s="20">
        <v>144</v>
      </c>
      <c r="G63" s="20">
        <v>327</v>
      </c>
      <c r="H63" s="20">
        <v>27</v>
      </c>
      <c r="I63" s="20">
        <v>530</v>
      </c>
      <c r="J63" s="20">
        <v>275</v>
      </c>
    </row>
    <row r="64" spans="1:10" x14ac:dyDescent="0.2">
      <c r="A64" s="21" t="s">
        <v>126</v>
      </c>
      <c r="B64" s="30">
        <v>100</v>
      </c>
      <c r="C64" s="30">
        <v>42.647058999999999</v>
      </c>
      <c r="D64" s="30">
        <v>7.2398189999999998</v>
      </c>
      <c r="E64" s="30">
        <v>16.628958999999998</v>
      </c>
      <c r="F64" s="30">
        <v>16.289593</v>
      </c>
      <c r="G64" s="30">
        <v>36.990949999999998</v>
      </c>
      <c r="H64" s="30">
        <v>3.0542989999999999</v>
      </c>
      <c r="I64" s="30">
        <v>59.954751000000002</v>
      </c>
      <c r="J64" s="30">
        <v>31.108597</v>
      </c>
    </row>
    <row r="65" spans="1:10" x14ac:dyDescent="0.2">
      <c r="A65" s="19" t="s">
        <v>1215</v>
      </c>
      <c r="B65" s="20">
        <v>438</v>
      </c>
      <c r="C65" s="20">
        <v>129</v>
      </c>
      <c r="D65" s="20">
        <v>25</v>
      </c>
      <c r="E65" s="20">
        <v>67</v>
      </c>
      <c r="F65" s="20">
        <v>71</v>
      </c>
      <c r="G65" s="20">
        <v>197</v>
      </c>
      <c r="H65" s="20">
        <v>21</v>
      </c>
      <c r="I65" s="20">
        <v>220</v>
      </c>
      <c r="J65" s="20">
        <v>130</v>
      </c>
    </row>
    <row r="66" spans="1:10" x14ac:dyDescent="0.2">
      <c r="A66" s="21" t="s">
        <v>126</v>
      </c>
      <c r="B66" s="30">
        <v>100</v>
      </c>
      <c r="C66" s="30">
        <v>29.452055000000001</v>
      </c>
      <c r="D66" s="30">
        <v>5.7077629999999999</v>
      </c>
      <c r="E66" s="30">
        <v>15.296804</v>
      </c>
      <c r="F66" s="30">
        <v>16.210045999999998</v>
      </c>
      <c r="G66" s="30">
        <v>44.977169000000004</v>
      </c>
      <c r="H66" s="30">
        <v>4.7945209999999996</v>
      </c>
      <c r="I66" s="30">
        <v>50.228310999999998</v>
      </c>
      <c r="J66" s="30">
        <v>29.680364999999998</v>
      </c>
    </row>
    <row r="67" spans="1:10" x14ac:dyDescent="0.2">
      <c r="A67" s="19" t="s">
        <v>1216</v>
      </c>
      <c r="B67" s="20">
        <v>93</v>
      </c>
      <c r="C67" s="20">
        <v>8</v>
      </c>
      <c r="D67" s="20">
        <v>3</v>
      </c>
      <c r="E67" s="20">
        <v>9</v>
      </c>
      <c r="F67" s="20">
        <v>10</v>
      </c>
      <c r="G67" s="20">
        <v>63</v>
      </c>
      <c r="H67" s="20">
        <v>5</v>
      </c>
      <c r="I67" s="20">
        <v>25</v>
      </c>
      <c r="J67" s="20">
        <v>19</v>
      </c>
    </row>
    <row r="68" spans="1:10" x14ac:dyDescent="0.2">
      <c r="A68" s="21" t="s">
        <v>126</v>
      </c>
      <c r="B68" s="30">
        <v>100</v>
      </c>
      <c r="C68" s="30">
        <v>8.6021509999999992</v>
      </c>
      <c r="D68" s="30">
        <v>3.225806</v>
      </c>
      <c r="E68" s="30">
        <v>9.6774190000000004</v>
      </c>
      <c r="F68" s="30">
        <v>10.752687999999999</v>
      </c>
      <c r="G68" s="30">
        <v>67.741934999999998</v>
      </c>
      <c r="H68" s="30">
        <v>5.3763439999999996</v>
      </c>
      <c r="I68" s="30">
        <v>26.881720000000001</v>
      </c>
      <c r="J68" s="30">
        <v>20.430108000000001</v>
      </c>
    </row>
    <row r="69" spans="1:10" x14ac:dyDescent="0.2">
      <c r="A69" s="18" t="s">
        <v>1218</v>
      </c>
      <c r="B69" s="17">
        <v>178</v>
      </c>
      <c r="C69" s="17">
        <v>123</v>
      </c>
      <c r="D69" s="17">
        <v>9</v>
      </c>
      <c r="E69" s="17">
        <v>19</v>
      </c>
      <c r="F69" s="17">
        <v>35</v>
      </c>
      <c r="G69" s="17">
        <v>37</v>
      </c>
      <c r="H69" s="17">
        <v>0</v>
      </c>
      <c r="I69" s="17">
        <v>141</v>
      </c>
      <c r="J69" s="17">
        <v>49</v>
      </c>
    </row>
    <row r="70" spans="1:10" x14ac:dyDescent="0.2">
      <c r="A70" s="21" t="s">
        <v>126</v>
      </c>
      <c r="B70" s="30">
        <v>100</v>
      </c>
      <c r="C70" s="30">
        <v>69.101123999999999</v>
      </c>
      <c r="D70" s="30">
        <v>5.0561800000000003</v>
      </c>
      <c r="E70" s="30">
        <v>10.674156999999999</v>
      </c>
      <c r="F70" s="30">
        <v>19.662921000000001</v>
      </c>
      <c r="G70" s="30">
        <v>20.786517</v>
      </c>
      <c r="H70" s="30">
        <v>0</v>
      </c>
      <c r="I70" s="30">
        <v>79.213482999999997</v>
      </c>
      <c r="J70" s="30">
        <v>27.528089999999999</v>
      </c>
    </row>
    <row r="71" spans="1:10" x14ac:dyDescent="0.2">
      <c r="A71" s="19" t="s">
        <v>1205</v>
      </c>
      <c r="B71" s="20">
        <v>212</v>
      </c>
      <c r="C71" s="20">
        <v>122</v>
      </c>
      <c r="D71" s="20">
        <v>18</v>
      </c>
      <c r="E71" s="20">
        <v>21</v>
      </c>
      <c r="F71" s="20">
        <v>58</v>
      </c>
      <c r="G71" s="20">
        <v>64</v>
      </c>
      <c r="H71" s="20">
        <v>1</v>
      </c>
      <c r="I71" s="20">
        <v>147</v>
      </c>
      <c r="J71" s="20">
        <v>72</v>
      </c>
    </row>
    <row r="72" spans="1:10" x14ac:dyDescent="0.2">
      <c r="A72" s="21" t="s">
        <v>126</v>
      </c>
      <c r="B72" s="30">
        <v>100</v>
      </c>
      <c r="C72" s="30">
        <v>57.547170000000001</v>
      </c>
      <c r="D72" s="30">
        <v>8.4905659999999994</v>
      </c>
      <c r="E72" s="30">
        <v>9.9056599999999992</v>
      </c>
      <c r="F72" s="30">
        <v>27.358491000000001</v>
      </c>
      <c r="G72" s="30">
        <v>30.188679</v>
      </c>
      <c r="H72" s="30">
        <v>0.47169800000000001</v>
      </c>
      <c r="I72" s="30">
        <v>69.339623000000003</v>
      </c>
      <c r="J72" s="30">
        <v>33.962263999999998</v>
      </c>
    </row>
    <row r="73" spans="1:10" x14ac:dyDescent="0.2">
      <c r="A73" s="19" t="s">
        <v>1206</v>
      </c>
      <c r="B73" s="20">
        <v>223</v>
      </c>
      <c r="C73" s="20">
        <v>86</v>
      </c>
      <c r="D73" s="20">
        <v>18</v>
      </c>
      <c r="E73" s="20">
        <v>29</v>
      </c>
      <c r="F73" s="20">
        <v>61</v>
      </c>
      <c r="G73" s="20">
        <v>77</v>
      </c>
      <c r="H73" s="20">
        <v>6</v>
      </c>
      <c r="I73" s="20">
        <v>140</v>
      </c>
      <c r="J73" s="20">
        <v>81</v>
      </c>
    </row>
    <row r="74" spans="1:10" x14ac:dyDescent="0.2">
      <c r="A74" s="21" t="s">
        <v>126</v>
      </c>
      <c r="B74" s="30">
        <v>100</v>
      </c>
      <c r="C74" s="30">
        <v>38.565021999999999</v>
      </c>
      <c r="D74" s="30">
        <v>8.0717490000000005</v>
      </c>
      <c r="E74" s="30">
        <v>13.004484</v>
      </c>
      <c r="F74" s="30">
        <v>27.35426</v>
      </c>
      <c r="G74" s="30">
        <v>34.529147999999999</v>
      </c>
      <c r="H74" s="30">
        <v>2.6905830000000002</v>
      </c>
      <c r="I74" s="30">
        <v>62.780268999999997</v>
      </c>
      <c r="J74" s="30">
        <v>36.322870000000002</v>
      </c>
    </row>
    <row r="75" spans="1:10" x14ac:dyDescent="0.2">
      <c r="A75" s="19" t="s">
        <v>1207</v>
      </c>
      <c r="B75" s="20">
        <v>216</v>
      </c>
      <c r="C75" s="20">
        <v>57</v>
      </c>
      <c r="D75" s="20">
        <v>18</v>
      </c>
      <c r="E75" s="20">
        <v>32</v>
      </c>
      <c r="F75" s="20">
        <v>57</v>
      </c>
      <c r="G75" s="20">
        <v>91</v>
      </c>
      <c r="H75" s="20">
        <v>7</v>
      </c>
      <c r="I75" s="20">
        <v>118</v>
      </c>
      <c r="J75" s="20">
        <v>82</v>
      </c>
    </row>
    <row r="76" spans="1:10" x14ac:dyDescent="0.2">
      <c r="A76" s="21" t="s">
        <v>126</v>
      </c>
      <c r="B76" s="30">
        <v>100</v>
      </c>
      <c r="C76" s="30">
        <v>26.388888999999999</v>
      </c>
      <c r="D76" s="30">
        <v>8.3333329999999997</v>
      </c>
      <c r="E76" s="30">
        <v>14.814814999999999</v>
      </c>
      <c r="F76" s="30">
        <v>26.388888999999999</v>
      </c>
      <c r="G76" s="30">
        <v>42.129629999999999</v>
      </c>
      <c r="H76" s="30">
        <v>3.2407409999999999</v>
      </c>
      <c r="I76" s="30">
        <v>54.629629999999999</v>
      </c>
      <c r="J76" s="30">
        <v>37.962963000000002</v>
      </c>
    </row>
    <row r="77" spans="1:10" x14ac:dyDescent="0.2">
      <c r="A77" s="19" t="s">
        <v>1208</v>
      </c>
      <c r="B77" s="20">
        <v>140</v>
      </c>
      <c r="C77" s="20">
        <v>11</v>
      </c>
      <c r="D77" s="20">
        <v>8</v>
      </c>
      <c r="E77" s="20">
        <v>21</v>
      </c>
      <c r="F77" s="20">
        <v>34</v>
      </c>
      <c r="G77" s="20">
        <v>78</v>
      </c>
      <c r="H77" s="20">
        <v>3</v>
      </c>
      <c r="I77" s="20">
        <v>59</v>
      </c>
      <c r="J77" s="20">
        <v>50</v>
      </c>
    </row>
    <row r="78" spans="1:10" x14ac:dyDescent="0.2">
      <c r="A78" s="21" t="s">
        <v>126</v>
      </c>
      <c r="B78" s="30">
        <v>100</v>
      </c>
      <c r="C78" s="30">
        <v>7.8571429999999998</v>
      </c>
      <c r="D78" s="30">
        <v>5.7142860000000004</v>
      </c>
      <c r="E78" s="30">
        <v>15</v>
      </c>
      <c r="F78" s="30">
        <v>24.285713999999999</v>
      </c>
      <c r="G78" s="30">
        <v>55.714286000000001</v>
      </c>
      <c r="H78" s="30">
        <v>2.1428569999999998</v>
      </c>
      <c r="I78" s="30">
        <v>42.142856999999999</v>
      </c>
      <c r="J78" s="30">
        <v>35.714286000000001</v>
      </c>
    </row>
    <row r="79" spans="1:10" x14ac:dyDescent="0.2">
      <c r="A79" s="19" t="s">
        <v>1209</v>
      </c>
      <c r="B79" s="20">
        <v>72</v>
      </c>
      <c r="C79" s="20">
        <v>4</v>
      </c>
      <c r="D79" s="20">
        <v>2</v>
      </c>
      <c r="E79" s="20">
        <v>4</v>
      </c>
      <c r="F79" s="20">
        <v>10</v>
      </c>
      <c r="G79" s="20">
        <v>54</v>
      </c>
      <c r="H79" s="20">
        <v>3</v>
      </c>
      <c r="I79" s="20">
        <v>15</v>
      </c>
      <c r="J79" s="20">
        <v>11</v>
      </c>
    </row>
    <row r="80" spans="1:10" x14ac:dyDescent="0.2">
      <c r="A80" s="21" t="s">
        <v>126</v>
      </c>
      <c r="B80" s="30">
        <v>100</v>
      </c>
      <c r="C80" s="30">
        <v>5.5555560000000002</v>
      </c>
      <c r="D80" s="30">
        <v>2.7777780000000001</v>
      </c>
      <c r="E80" s="30">
        <v>5.5555560000000002</v>
      </c>
      <c r="F80" s="30">
        <v>13.888889000000001</v>
      </c>
      <c r="G80" s="30">
        <v>75</v>
      </c>
      <c r="H80" s="30">
        <v>4.1666670000000003</v>
      </c>
      <c r="I80" s="30">
        <v>20.833333</v>
      </c>
      <c r="J80" s="30">
        <v>15.277778</v>
      </c>
    </row>
    <row r="81" spans="1:10" x14ac:dyDescent="0.2">
      <c r="A81" s="19" t="s">
        <v>1210</v>
      </c>
      <c r="B81" s="20">
        <v>46</v>
      </c>
      <c r="C81" s="20">
        <v>1</v>
      </c>
      <c r="D81" s="20">
        <v>0</v>
      </c>
      <c r="E81" s="20">
        <v>0</v>
      </c>
      <c r="F81" s="20">
        <v>4</v>
      </c>
      <c r="G81" s="20">
        <v>40</v>
      </c>
      <c r="H81" s="20">
        <v>1</v>
      </c>
      <c r="I81" s="20">
        <v>5</v>
      </c>
      <c r="J81" s="20">
        <v>4</v>
      </c>
    </row>
    <row r="82" spans="1:10" x14ac:dyDescent="0.2">
      <c r="A82" s="21" t="s">
        <v>126</v>
      </c>
      <c r="B82" s="30">
        <v>100</v>
      </c>
      <c r="C82" s="30">
        <v>2.1739130000000002</v>
      </c>
      <c r="D82" s="30">
        <v>0</v>
      </c>
      <c r="E82" s="30">
        <v>0</v>
      </c>
      <c r="F82" s="30">
        <v>8.6956520000000008</v>
      </c>
      <c r="G82" s="30">
        <v>86.956522000000007</v>
      </c>
      <c r="H82" s="30">
        <v>2.1739130000000002</v>
      </c>
      <c r="I82" s="30">
        <v>10.869565</v>
      </c>
      <c r="J82" s="30">
        <v>8.6956520000000008</v>
      </c>
    </row>
    <row r="83" spans="1:10" x14ac:dyDescent="0.2">
      <c r="A83" s="19" t="s">
        <v>1211</v>
      </c>
      <c r="B83" s="20">
        <v>8</v>
      </c>
      <c r="C83" s="20">
        <v>0</v>
      </c>
      <c r="D83" s="20">
        <v>0</v>
      </c>
      <c r="E83" s="20">
        <v>0</v>
      </c>
      <c r="F83" s="20">
        <v>1</v>
      </c>
      <c r="G83" s="20">
        <v>7</v>
      </c>
      <c r="H83" s="20">
        <v>0</v>
      </c>
      <c r="I83" s="20">
        <v>1</v>
      </c>
      <c r="J83" s="20">
        <v>1</v>
      </c>
    </row>
    <row r="84" spans="1:10" x14ac:dyDescent="0.2">
      <c r="A84" s="21" t="s">
        <v>126</v>
      </c>
      <c r="B84" s="30">
        <v>100</v>
      </c>
      <c r="C84" s="30">
        <v>0</v>
      </c>
      <c r="D84" s="30">
        <v>0</v>
      </c>
      <c r="E84" s="30">
        <v>0</v>
      </c>
      <c r="F84" s="30">
        <v>12.5</v>
      </c>
      <c r="G84" s="30">
        <v>87.5</v>
      </c>
      <c r="H84" s="30">
        <v>0</v>
      </c>
      <c r="I84" s="30">
        <v>12.5</v>
      </c>
      <c r="J84" s="30">
        <v>12.5</v>
      </c>
    </row>
    <row r="85" spans="1:10" x14ac:dyDescent="0.2">
      <c r="A85" s="19" t="s">
        <v>1212</v>
      </c>
      <c r="B85" s="20">
        <v>435</v>
      </c>
      <c r="C85" s="20">
        <v>208</v>
      </c>
      <c r="D85" s="20">
        <v>36</v>
      </c>
      <c r="E85" s="20">
        <v>50</v>
      </c>
      <c r="F85" s="20">
        <v>119</v>
      </c>
      <c r="G85" s="20">
        <v>141</v>
      </c>
      <c r="H85" s="20">
        <v>7</v>
      </c>
      <c r="I85" s="20">
        <v>287</v>
      </c>
      <c r="J85" s="20">
        <v>153</v>
      </c>
    </row>
    <row r="86" spans="1:10" x14ac:dyDescent="0.2">
      <c r="A86" s="21" t="s">
        <v>126</v>
      </c>
      <c r="B86" s="30">
        <v>100</v>
      </c>
      <c r="C86" s="30">
        <v>47.816091999999998</v>
      </c>
      <c r="D86" s="30">
        <v>8.2758620000000001</v>
      </c>
      <c r="E86" s="30">
        <v>11.494253</v>
      </c>
      <c r="F86" s="30">
        <v>27.356321999999999</v>
      </c>
      <c r="G86" s="30">
        <v>32.413792999999998</v>
      </c>
      <c r="H86" s="30">
        <v>1.6091949999999999</v>
      </c>
      <c r="I86" s="30">
        <v>65.977011000000005</v>
      </c>
      <c r="J86" s="30">
        <v>35.172414000000003</v>
      </c>
    </row>
    <row r="87" spans="1:10" x14ac:dyDescent="0.2">
      <c r="A87" s="19" t="s">
        <v>1213</v>
      </c>
      <c r="B87" s="20">
        <v>356</v>
      </c>
      <c r="C87" s="20">
        <v>68</v>
      </c>
      <c r="D87" s="20">
        <v>26</v>
      </c>
      <c r="E87" s="20">
        <v>53</v>
      </c>
      <c r="F87" s="20">
        <v>91</v>
      </c>
      <c r="G87" s="20">
        <v>169</v>
      </c>
      <c r="H87" s="20">
        <v>10</v>
      </c>
      <c r="I87" s="20">
        <v>177</v>
      </c>
      <c r="J87" s="20">
        <v>132</v>
      </c>
    </row>
    <row r="88" spans="1:10" x14ac:dyDescent="0.2">
      <c r="A88" s="21" t="s">
        <v>126</v>
      </c>
      <c r="B88" s="30">
        <v>100</v>
      </c>
      <c r="C88" s="30">
        <v>19.101123999999999</v>
      </c>
      <c r="D88" s="30">
        <v>7.3033710000000003</v>
      </c>
      <c r="E88" s="30">
        <v>14.887639999999999</v>
      </c>
      <c r="F88" s="30">
        <v>25.561798</v>
      </c>
      <c r="G88" s="30">
        <v>47.471910000000001</v>
      </c>
      <c r="H88" s="30">
        <v>2.808989</v>
      </c>
      <c r="I88" s="30">
        <v>49.719101000000002</v>
      </c>
      <c r="J88" s="30">
        <v>37.078651999999998</v>
      </c>
    </row>
    <row r="89" spans="1:10" x14ac:dyDescent="0.2">
      <c r="A89" s="19" t="s">
        <v>1214</v>
      </c>
      <c r="B89" s="20">
        <v>917</v>
      </c>
      <c r="C89" s="20">
        <v>281</v>
      </c>
      <c r="D89" s="20">
        <v>64</v>
      </c>
      <c r="E89" s="20">
        <v>107</v>
      </c>
      <c r="F89" s="20">
        <v>225</v>
      </c>
      <c r="G89" s="20">
        <v>411</v>
      </c>
      <c r="H89" s="20">
        <v>21</v>
      </c>
      <c r="I89" s="20">
        <v>485</v>
      </c>
      <c r="J89" s="20">
        <v>301</v>
      </c>
    </row>
    <row r="90" spans="1:10" x14ac:dyDescent="0.2">
      <c r="A90" s="21" t="s">
        <v>126</v>
      </c>
      <c r="B90" s="30">
        <v>100</v>
      </c>
      <c r="C90" s="30">
        <v>30.643401999999998</v>
      </c>
      <c r="D90" s="30">
        <v>6.9792800000000002</v>
      </c>
      <c r="E90" s="30">
        <v>11.668483999999999</v>
      </c>
      <c r="F90" s="30">
        <v>24.536532000000001</v>
      </c>
      <c r="G90" s="30">
        <v>44.820065</v>
      </c>
      <c r="H90" s="30">
        <v>2.290076</v>
      </c>
      <c r="I90" s="30">
        <v>52.889857999999997</v>
      </c>
      <c r="J90" s="30">
        <v>32.824427</v>
      </c>
    </row>
    <row r="91" spans="1:10" x14ac:dyDescent="0.2">
      <c r="A91" s="19" t="s">
        <v>1215</v>
      </c>
      <c r="B91" s="20">
        <v>482</v>
      </c>
      <c r="C91" s="20">
        <v>73</v>
      </c>
      <c r="D91" s="20">
        <v>28</v>
      </c>
      <c r="E91" s="20">
        <v>57</v>
      </c>
      <c r="F91" s="20">
        <v>106</v>
      </c>
      <c r="G91" s="20">
        <v>270</v>
      </c>
      <c r="H91" s="20">
        <v>14</v>
      </c>
      <c r="I91" s="20">
        <v>198</v>
      </c>
      <c r="J91" s="20">
        <v>148</v>
      </c>
    </row>
    <row r="92" spans="1:10" x14ac:dyDescent="0.2">
      <c r="A92" s="21" t="s">
        <v>126</v>
      </c>
      <c r="B92" s="30">
        <v>100</v>
      </c>
      <c r="C92" s="30">
        <v>15.145227999999999</v>
      </c>
      <c r="D92" s="30">
        <v>5.8091290000000004</v>
      </c>
      <c r="E92" s="30">
        <v>11.825726</v>
      </c>
      <c r="F92" s="30">
        <v>21.991700999999999</v>
      </c>
      <c r="G92" s="30">
        <v>56.016598000000002</v>
      </c>
      <c r="H92" s="30">
        <v>2.9045640000000001</v>
      </c>
      <c r="I92" s="30">
        <v>41.078837999999998</v>
      </c>
      <c r="J92" s="30">
        <v>30.705393999999998</v>
      </c>
    </row>
    <row r="93" spans="1:10" x14ac:dyDescent="0.2">
      <c r="A93" s="19" t="s">
        <v>1216</v>
      </c>
      <c r="B93" s="20">
        <v>126</v>
      </c>
      <c r="C93" s="20">
        <v>5</v>
      </c>
      <c r="D93" s="20">
        <v>2</v>
      </c>
      <c r="E93" s="20">
        <v>4</v>
      </c>
      <c r="F93" s="20">
        <v>15</v>
      </c>
      <c r="G93" s="20">
        <v>101</v>
      </c>
      <c r="H93" s="20">
        <v>4</v>
      </c>
      <c r="I93" s="20">
        <v>21</v>
      </c>
      <c r="J93" s="20">
        <v>16</v>
      </c>
    </row>
    <row r="94" spans="1:10" x14ac:dyDescent="0.2">
      <c r="A94" s="21" t="s">
        <v>126</v>
      </c>
      <c r="B94" s="30">
        <v>100</v>
      </c>
      <c r="C94" s="30">
        <v>3.9682539999999999</v>
      </c>
      <c r="D94" s="30">
        <v>1.587302</v>
      </c>
      <c r="E94" s="30">
        <v>3.1746029999999998</v>
      </c>
      <c r="F94" s="30">
        <v>11.904762</v>
      </c>
      <c r="G94" s="30">
        <v>80.158730000000006</v>
      </c>
      <c r="H94" s="30">
        <v>3.1746029999999998</v>
      </c>
      <c r="I94" s="30">
        <v>16.666667</v>
      </c>
      <c r="J94" s="30">
        <v>12.698413</v>
      </c>
    </row>
    <row r="95" spans="1:10" x14ac:dyDescent="0.2">
      <c r="A95" s="18" t="s">
        <v>1219</v>
      </c>
      <c r="B95" s="18"/>
      <c r="C95" s="18"/>
      <c r="D95" s="18"/>
      <c r="E95" s="18"/>
      <c r="F95" s="18"/>
      <c r="G95" s="18"/>
      <c r="H95" s="18"/>
      <c r="I95" s="18"/>
      <c r="J95" s="18"/>
    </row>
    <row r="96" spans="1:10" x14ac:dyDescent="0.2">
      <c r="A96" s="19" t="s">
        <v>130</v>
      </c>
      <c r="B96" s="20">
        <v>151</v>
      </c>
      <c r="C96" s="20">
        <v>74</v>
      </c>
      <c r="D96" s="20">
        <v>7</v>
      </c>
      <c r="E96" s="20">
        <v>10</v>
      </c>
      <c r="F96" s="20">
        <v>17</v>
      </c>
      <c r="G96" s="20">
        <v>61</v>
      </c>
      <c r="H96" s="20">
        <v>4</v>
      </c>
      <c r="I96" s="20">
        <v>86</v>
      </c>
      <c r="J96" s="20">
        <v>28</v>
      </c>
    </row>
    <row r="97" spans="1:10" x14ac:dyDescent="0.2">
      <c r="A97" s="21" t="s">
        <v>126</v>
      </c>
      <c r="B97" s="30">
        <v>100</v>
      </c>
      <c r="C97" s="30">
        <v>49.006622999999998</v>
      </c>
      <c r="D97" s="30">
        <v>4.6357619999999997</v>
      </c>
      <c r="E97" s="30">
        <v>6.6225170000000002</v>
      </c>
      <c r="F97" s="30">
        <v>11.258278000000001</v>
      </c>
      <c r="G97" s="30">
        <v>40.397351</v>
      </c>
      <c r="H97" s="30">
        <v>2.6490070000000001</v>
      </c>
      <c r="I97" s="30">
        <v>56.953642000000002</v>
      </c>
      <c r="J97" s="30">
        <v>18.543046</v>
      </c>
    </row>
    <row r="98" spans="1:10" x14ac:dyDescent="0.2">
      <c r="A98" s="19" t="s">
        <v>131</v>
      </c>
      <c r="B98" s="20">
        <v>1446</v>
      </c>
      <c r="C98" s="20">
        <v>676</v>
      </c>
      <c r="D98" s="20">
        <v>118</v>
      </c>
      <c r="E98" s="20">
        <v>240</v>
      </c>
      <c r="F98" s="20">
        <v>306</v>
      </c>
      <c r="G98" s="20">
        <v>457</v>
      </c>
      <c r="H98" s="20">
        <v>31</v>
      </c>
      <c r="I98" s="20">
        <v>958</v>
      </c>
      <c r="J98" s="20">
        <v>502</v>
      </c>
    </row>
    <row r="99" spans="1:10" x14ac:dyDescent="0.2">
      <c r="A99" s="21" t="s">
        <v>126</v>
      </c>
      <c r="B99" s="30">
        <v>100</v>
      </c>
      <c r="C99" s="30">
        <v>46.749654</v>
      </c>
      <c r="D99" s="30">
        <v>8.1604430000000008</v>
      </c>
      <c r="E99" s="30">
        <v>16.59751</v>
      </c>
      <c r="F99" s="30">
        <v>21.161826000000001</v>
      </c>
      <c r="G99" s="30">
        <v>31.604426</v>
      </c>
      <c r="H99" s="30">
        <v>2.1438449999999998</v>
      </c>
      <c r="I99" s="30">
        <v>66.251728999999997</v>
      </c>
      <c r="J99" s="30">
        <v>34.716459</v>
      </c>
    </row>
    <row r="100" spans="1:10" x14ac:dyDescent="0.2">
      <c r="A100" s="19" t="s">
        <v>392</v>
      </c>
      <c r="B100" s="20">
        <v>150</v>
      </c>
      <c r="C100" s="20">
        <v>86</v>
      </c>
      <c r="D100" s="20">
        <v>8</v>
      </c>
      <c r="E100" s="20">
        <v>12</v>
      </c>
      <c r="F100" s="20">
        <v>26</v>
      </c>
      <c r="G100" s="20">
        <v>47</v>
      </c>
      <c r="H100" s="20">
        <v>2</v>
      </c>
      <c r="I100" s="20">
        <v>101</v>
      </c>
      <c r="J100" s="20">
        <v>36</v>
      </c>
    </row>
    <row r="101" spans="1:10" x14ac:dyDescent="0.2">
      <c r="A101" s="21" t="s">
        <v>126</v>
      </c>
      <c r="B101" s="30">
        <v>100</v>
      </c>
      <c r="C101" s="30">
        <v>57.333333000000003</v>
      </c>
      <c r="D101" s="30">
        <v>5.3333329999999997</v>
      </c>
      <c r="E101" s="30">
        <v>8</v>
      </c>
      <c r="F101" s="30">
        <v>17.333333</v>
      </c>
      <c r="G101" s="30">
        <v>31.333333</v>
      </c>
      <c r="H101" s="30">
        <v>1.3333330000000001</v>
      </c>
      <c r="I101" s="30">
        <v>67.333332999999996</v>
      </c>
      <c r="J101" s="30">
        <v>24</v>
      </c>
    </row>
    <row r="102" spans="1:10" x14ac:dyDescent="0.2">
      <c r="A102" s="19" t="s">
        <v>132</v>
      </c>
      <c r="B102" s="20">
        <v>372</v>
      </c>
      <c r="C102" s="20">
        <v>87</v>
      </c>
      <c r="D102" s="20">
        <v>7</v>
      </c>
      <c r="E102" s="20">
        <v>35</v>
      </c>
      <c r="F102" s="20">
        <v>75</v>
      </c>
      <c r="G102" s="20">
        <v>203</v>
      </c>
      <c r="H102" s="20">
        <v>10</v>
      </c>
      <c r="I102" s="20">
        <v>159</v>
      </c>
      <c r="J102" s="20">
        <v>98</v>
      </c>
    </row>
    <row r="103" spans="1:10" x14ac:dyDescent="0.2">
      <c r="A103" s="21" t="s">
        <v>126</v>
      </c>
      <c r="B103" s="30">
        <v>100</v>
      </c>
      <c r="C103" s="30">
        <v>23.387097000000001</v>
      </c>
      <c r="D103" s="30">
        <v>1.8817200000000001</v>
      </c>
      <c r="E103" s="30">
        <v>9.4086020000000001</v>
      </c>
      <c r="F103" s="30">
        <v>20.161290000000001</v>
      </c>
      <c r="G103" s="30">
        <v>54.569892000000003</v>
      </c>
      <c r="H103" s="30">
        <v>2.6881719999999998</v>
      </c>
      <c r="I103" s="30">
        <v>42.741934999999998</v>
      </c>
      <c r="J103" s="30">
        <v>26.344086000000001</v>
      </c>
    </row>
    <row r="104" spans="1:10" x14ac:dyDescent="0.2">
      <c r="A104" s="19" t="s">
        <v>1220</v>
      </c>
      <c r="B104" s="20">
        <v>69</v>
      </c>
      <c r="C104" s="20">
        <v>32</v>
      </c>
      <c r="D104" s="20">
        <v>7</v>
      </c>
      <c r="E104" s="20">
        <v>6</v>
      </c>
      <c r="F104" s="20">
        <v>8</v>
      </c>
      <c r="G104" s="20">
        <v>29</v>
      </c>
      <c r="H104" s="20">
        <v>1</v>
      </c>
      <c r="I104" s="20">
        <v>39</v>
      </c>
      <c r="J104" s="20">
        <v>16</v>
      </c>
    </row>
    <row r="105" spans="1:10" x14ac:dyDescent="0.2">
      <c r="A105" s="21" t="s">
        <v>126</v>
      </c>
      <c r="B105" s="30">
        <v>100</v>
      </c>
      <c r="C105" s="30">
        <v>46.376812000000001</v>
      </c>
      <c r="D105" s="30">
        <v>10.144928</v>
      </c>
      <c r="E105" s="30">
        <v>8.6956520000000008</v>
      </c>
      <c r="F105" s="30">
        <v>11.594203</v>
      </c>
      <c r="G105" s="30">
        <v>42.028986000000003</v>
      </c>
      <c r="H105" s="30">
        <v>1.4492750000000001</v>
      </c>
      <c r="I105" s="30">
        <v>56.521738999999997</v>
      </c>
      <c r="J105" s="30">
        <v>23.188406000000001</v>
      </c>
    </row>
    <row r="106" spans="1:10" x14ac:dyDescent="0.2">
      <c r="A106" s="18" t="s">
        <v>133</v>
      </c>
      <c r="B106" s="17">
        <v>92</v>
      </c>
      <c r="C106" s="17">
        <v>43</v>
      </c>
      <c r="D106" s="17">
        <v>4</v>
      </c>
      <c r="E106" s="17">
        <v>6</v>
      </c>
      <c r="F106" s="17">
        <v>6</v>
      </c>
      <c r="G106" s="17">
        <v>39</v>
      </c>
      <c r="H106" s="17">
        <v>3</v>
      </c>
      <c r="I106" s="17">
        <v>50</v>
      </c>
      <c r="J106" s="17">
        <v>14</v>
      </c>
    </row>
    <row r="107" spans="1:10" x14ac:dyDescent="0.2">
      <c r="A107" s="21" t="s">
        <v>126</v>
      </c>
      <c r="B107" s="30">
        <v>100</v>
      </c>
      <c r="C107" s="30">
        <v>46.739130000000003</v>
      </c>
      <c r="D107" s="30">
        <v>4.3478260000000004</v>
      </c>
      <c r="E107" s="30">
        <v>6.5217390000000002</v>
      </c>
      <c r="F107" s="30">
        <v>6.5217390000000002</v>
      </c>
      <c r="G107" s="30">
        <v>42.391303999999998</v>
      </c>
      <c r="H107" s="30">
        <v>3.2608700000000002</v>
      </c>
      <c r="I107" s="30">
        <v>54.347825999999998</v>
      </c>
      <c r="J107" s="30">
        <v>15.217390999999999</v>
      </c>
    </row>
    <row r="108" spans="1:10" x14ac:dyDescent="0.2">
      <c r="A108" s="19" t="s">
        <v>134</v>
      </c>
      <c r="B108" s="20">
        <v>813</v>
      </c>
      <c r="C108" s="20">
        <v>423</v>
      </c>
      <c r="D108" s="20">
        <v>62</v>
      </c>
      <c r="E108" s="20">
        <v>151</v>
      </c>
      <c r="F108" s="20">
        <v>140</v>
      </c>
      <c r="G108" s="20">
        <v>235</v>
      </c>
      <c r="H108" s="20">
        <v>20</v>
      </c>
      <c r="I108" s="20">
        <v>558</v>
      </c>
      <c r="J108" s="20">
        <v>270</v>
      </c>
    </row>
    <row r="109" spans="1:10" x14ac:dyDescent="0.2">
      <c r="A109" s="21" t="s">
        <v>126</v>
      </c>
      <c r="B109" s="30">
        <v>100</v>
      </c>
      <c r="C109" s="30">
        <v>52.029519999999998</v>
      </c>
      <c r="D109" s="30">
        <v>7.6260760000000003</v>
      </c>
      <c r="E109" s="30">
        <v>18.573186</v>
      </c>
      <c r="F109" s="30">
        <v>17.220172000000002</v>
      </c>
      <c r="G109" s="30">
        <v>28.905289</v>
      </c>
      <c r="H109" s="30">
        <v>2.4600249999999999</v>
      </c>
      <c r="I109" s="30">
        <v>68.634686000000002</v>
      </c>
      <c r="J109" s="30">
        <v>33.210332000000001</v>
      </c>
    </row>
    <row r="110" spans="1:10" x14ac:dyDescent="0.2">
      <c r="A110" s="19" t="s">
        <v>393</v>
      </c>
      <c r="B110" s="20">
        <v>65</v>
      </c>
      <c r="C110" s="20">
        <v>38</v>
      </c>
      <c r="D110" s="20">
        <v>3</v>
      </c>
      <c r="E110" s="20">
        <v>5</v>
      </c>
      <c r="F110" s="20">
        <v>8</v>
      </c>
      <c r="G110" s="20">
        <v>23</v>
      </c>
      <c r="H110" s="20">
        <v>0</v>
      </c>
      <c r="I110" s="20">
        <v>42</v>
      </c>
      <c r="J110" s="20">
        <v>13</v>
      </c>
    </row>
    <row r="111" spans="1:10" x14ac:dyDescent="0.2">
      <c r="A111" s="21" t="s">
        <v>126</v>
      </c>
      <c r="B111" s="30">
        <v>100</v>
      </c>
      <c r="C111" s="30">
        <v>58.461537999999997</v>
      </c>
      <c r="D111" s="30">
        <v>4.6153849999999998</v>
      </c>
      <c r="E111" s="30">
        <v>7.6923079999999997</v>
      </c>
      <c r="F111" s="30">
        <v>12.307691999999999</v>
      </c>
      <c r="G111" s="30">
        <v>35.384614999999997</v>
      </c>
      <c r="H111" s="30">
        <v>0</v>
      </c>
      <c r="I111" s="30">
        <v>64.615385000000003</v>
      </c>
      <c r="J111" s="30">
        <v>20</v>
      </c>
    </row>
    <row r="112" spans="1:10" x14ac:dyDescent="0.2">
      <c r="A112" s="19" t="s">
        <v>135</v>
      </c>
      <c r="B112" s="20">
        <v>83</v>
      </c>
      <c r="C112" s="20">
        <v>24</v>
      </c>
      <c r="D112" s="20">
        <v>2</v>
      </c>
      <c r="E112" s="20">
        <v>10</v>
      </c>
      <c r="F112" s="20">
        <v>14</v>
      </c>
      <c r="G112" s="20">
        <v>39</v>
      </c>
      <c r="H112" s="20">
        <v>4</v>
      </c>
      <c r="I112" s="20">
        <v>40</v>
      </c>
      <c r="J112" s="20">
        <v>24</v>
      </c>
    </row>
    <row r="113" spans="1:10" x14ac:dyDescent="0.2">
      <c r="A113" s="21" t="s">
        <v>126</v>
      </c>
      <c r="B113" s="30">
        <v>100</v>
      </c>
      <c r="C113" s="30">
        <v>28.915662999999999</v>
      </c>
      <c r="D113" s="30">
        <v>2.4096389999999999</v>
      </c>
      <c r="E113" s="30">
        <v>12.048192999999999</v>
      </c>
      <c r="F113" s="30">
        <v>16.867470000000001</v>
      </c>
      <c r="G113" s="30">
        <v>46.987952</v>
      </c>
      <c r="H113" s="30">
        <v>4.8192769999999996</v>
      </c>
      <c r="I113" s="30">
        <v>48.192771</v>
      </c>
      <c r="J113" s="30">
        <v>28.915662999999999</v>
      </c>
    </row>
    <row r="114" spans="1:10" x14ac:dyDescent="0.2">
      <c r="A114" s="19" t="s">
        <v>1221</v>
      </c>
      <c r="B114" s="20">
        <v>39</v>
      </c>
      <c r="C114" s="20">
        <v>22</v>
      </c>
      <c r="D114" s="20">
        <v>3</v>
      </c>
      <c r="E114" s="20">
        <v>5</v>
      </c>
      <c r="F114" s="20">
        <v>4</v>
      </c>
      <c r="G114" s="20">
        <v>13</v>
      </c>
      <c r="H114" s="20">
        <v>0</v>
      </c>
      <c r="I114" s="20">
        <v>26</v>
      </c>
      <c r="J114" s="20">
        <v>9</v>
      </c>
    </row>
    <row r="115" spans="1:10" x14ac:dyDescent="0.2">
      <c r="A115" s="21" t="s">
        <v>126</v>
      </c>
      <c r="B115" s="30">
        <v>100</v>
      </c>
      <c r="C115" s="30">
        <v>56.410255999999997</v>
      </c>
      <c r="D115" s="30">
        <v>7.6923079999999997</v>
      </c>
      <c r="E115" s="30">
        <v>12.820513</v>
      </c>
      <c r="F115" s="30">
        <v>10.256410000000001</v>
      </c>
      <c r="G115" s="30">
        <v>33.333333000000003</v>
      </c>
      <c r="H115" s="30">
        <v>0</v>
      </c>
      <c r="I115" s="30">
        <v>66.666667000000004</v>
      </c>
      <c r="J115" s="30">
        <v>23.076923000000001</v>
      </c>
    </row>
    <row r="116" spans="1:10" x14ac:dyDescent="0.2">
      <c r="A116" s="18" t="s">
        <v>136</v>
      </c>
      <c r="B116" s="17">
        <v>59</v>
      </c>
      <c r="C116" s="17">
        <v>31</v>
      </c>
      <c r="D116" s="17">
        <v>3</v>
      </c>
      <c r="E116" s="17">
        <v>4</v>
      </c>
      <c r="F116" s="17">
        <v>11</v>
      </c>
      <c r="G116" s="17">
        <v>22</v>
      </c>
      <c r="H116" s="17">
        <v>1</v>
      </c>
      <c r="I116" s="17">
        <v>36</v>
      </c>
      <c r="J116" s="17">
        <v>14</v>
      </c>
    </row>
    <row r="117" spans="1:10" x14ac:dyDescent="0.2">
      <c r="A117" s="21" t="s">
        <v>126</v>
      </c>
      <c r="B117" s="30">
        <v>100</v>
      </c>
      <c r="C117" s="30">
        <v>52.542372999999998</v>
      </c>
      <c r="D117" s="30">
        <v>5.084746</v>
      </c>
      <c r="E117" s="30">
        <v>6.7796609999999999</v>
      </c>
      <c r="F117" s="30">
        <v>18.644068000000001</v>
      </c>
      <c r="G117" s="30">
        <v>37.288136000000002</v>
      </c>
      <c r="H117" s="30">
        <v>1.6949149999999999</v>
      </c>
      <c r="I117" s="30">
        <v>61.016948999999997</v>
      </c>
      <c r="J117" s="30">
        <v>23.728814</v>
      </c>
    </row>
    <row r="118" spans="1:10" x14ac:dyDescent="0.2">
      <c r="A118" s="19" t="s">
        <v>134</v>
      </c>
      <c r="B118" s="20">
        <v>632</v>
      </c>
      <c r="C118" s="20">
        <v>252</v>
      </c>
      <c r="D118" s="20">
        <v>56</v>
      </c>
      <c r="E118" s="20">
        <v>89</v>
      </c>
      <c r="F118" s="20">
        <v>166</v>
      </c>
      <c r="G118" s="20">
        <v>222</v>
      </c>
      <c r="H118" s="20">
        <v>11</v>
      </c>
      <c r="I118" s="20">
        <v>399</v>
      </c>
      <c r="J118" s="20">
        <v>232</v>
      </c>
    </row>
    <row r="119" spans="1:10" x14ac:dyDescent="0.2">
      <c r="A119" s="21" t="s">
        <v>126</v>
      </c>
      <c r="B119" s="30">
        <v>100</v>
      </c>
      <c r="C119" s="30">
        <v>39.873418000000001</v>
      </c>
      <c r="D119" s="30">
        <v>8.8607589999999998</v>
      </c>
      <c r="E119" s="30">
        <v>14.082278000000001</v>
      </c>
      <c r="F119" s="30">
        <v>26.265823000000001</v>
      </c>
      <c r="G119" s="30">
        <v>35.126581999999999</v>
      </c>
      <c r="H119" s="30">
        <v>1.7405060000000001</v>
      </c>
      <c r="I119" s="30">
        <v>63.132911</v>
      </c>
      <c r="J119" s="30">
        <v>36.708860999999999</v>
      </c>
    </row>
    <row r="120" spans="1:10" x14ac:dyDescent="0.2">
      <c r="A120" s="19" t="s">
        <v>393</v>
      </c>
      <c r="B120" s="20">
        <v>85</v>
      </c>
      <c r="C120" s="20">
        <v>48</v>
      </c>
      <c r="D120" s="20">
        <v>5</v>
      </c>
      <c r="E120" s="20">
        <v>7</v>
      </c>
      <c r="F120" s="20">
        <v>18</v>
      </c>
      <c r="G120" s="20">
        <v>24</v>
      </c>
      <c r="H120" s="20">
        <v>2</v>
      </c>
      <c r="I120" s="20">
        <v>59</v>
      </c>
      <c r="J120" s="20">
        <v>23</v>
      </c>
    </row>
    <row r="121" spans="1:10" x14ac:dyDescent="0.2">
      <c r="A121" s="21" t="s">
        <v>126</v>
      </c>
      <c r="B121" s="30">
        <v>100</v>
      </c>
      <c r="C121" s="30">
        <v>56.470587999999999</v>
      </c>
      <c r="D121" s="30">
        <v>5.8823530000000002</v>
      </c>
      <c r="E121" s="30">
        <v>8.2352939999999997</v>
      </c>
      <c r="F121" s="30">
        <v>21.176470999999999</v>
      </c>
      <c r="G121" s="30">
        <v>28.235294</v>
      </c>
      <c r="H121" s="30">
        <v>2.3529409999999999</v>
      </c>
      <c r="I121" s="30">
        <v>69.411765000000003</v>
      </c>
      <c r="J121" s="30">
        <v>27.058824000000001</v>
      </c>
    </row>
    <row r="122" spans="1:10" x14ac:dyDescent="0.2">
      <c r="A122" s="19" t="s">
        <v>135</v>
      </c>
      <c r="B122" s="20">
        <v>289</v>
      </c>
      <c r="C122" s="20">
        <v>63</v>
      </c>
      <c r="D122" s="20">
        <v>5</v>
      </c>
      <c r="E122" s="20">
        <v>25</v>
      </c>
      <c r="F122" s="20">
        <v>61</v>
      </c>
      <c r="G122" s="20">
        <v>164</v>
      </c>
      <c r="H122" s="20">
        <v>6</v>
      </c>
      <c r="I122" s="20">
        <v>119</v>
      </c>
      <c r="J122" s="20">
        <v>74</v>
      </c>
    </row>
    <row r="123" spans="1:10" x14ac:dyDescent="0.2">
      <c r="A123" s="21" t="s">
        <v>126</v>
      </c>
      <c r="B123" s="30">
        <v>100</v>
      </c>
      <c r="C123" s="30">
        <v>21.799308</v>
      </c>
      <c r="D123" s="30">
        <v>1.7301040000000001</v>
      </c>
      <c r="E123" s="30">
        <v>8.6505189999999992</v>
      </c>
      <c r="F123" s="30">
        <v>21.107265999999999</v>
      </c>
      <c r="G123" s="30">
        <v>56.747405000000001</v>
      </c>
      <c r="H123" s="30">
        <v>2.0761250000000002</v>
      </c>
      <c r="I123" s="30">
        <v>41.176470999999999</v>
      </c>
      <c r="J123" s="30">
        <v>25.605536000000001</v>
      </c>
    </row>
    <row r="124" spans="1:10" x14ac:dyDescent="0.2">
      <c r="A124" s="19" t="s">
        <v>1221</v>
      </c>
      <c r="B124" s="20">
        <v>30</v>
      </c>
      <c r="C124" s="20">
        <v>10</v>
      </c>
      <c r="D124" s="20">
        <v>4</v>
      </c>
      <c r="E124" s="20">
        <v>1</v>
      </c>
      <c r="F124" s="20">
        <v>4</v>
      </c>
      <c r="G124" s="20">
        <v>16</v>
      </c>
      <c r="H124" s="20">
        <v>1</v>
      </c>
      <c r="I124" s="20">
        <v>13</v>
      </c>
      <c r="J124" s="20">
        <v>7</v>
      </c>
    </row>
    <row r="125" spans="1:10" x14ac:dyDescent="0.2">
      <c r="A125" s="21" t="s">
        <v>126</v>
      </c>
      <c r="B125" s="30">
        <v>100</v>
      </c>
      <c r="C125" s="30">
        <v>33.333333000000003</v>
      </c>
      <c r="D125" s="30">
        <v>13.333333</v>
      </c>
      <c r="E125" s="30">
        <v>3.3333330000000001</v>
      </c>
      <c r="F125" s="30">
        <v>13.333333</v>
      </c>
      <c r="G125" s="30">
        <v>53.333333000000003</v>
      </c>
      <c r="H125" s="30">
        <v>3.3333330000000001</v>
      </c>
      <c r="I125" s="30">
        <v>43.333333000000003</v>
      </c>
      <c r="J125" s="30">
        <v>23.333333</v>
      </c>
    </row>
    <row r="126" spans="1:10" x14ac:dyDescent="0.2">
      <c r="A126" s="18" t="s">
        <v>1222</v>
      </c>
      <c r="B126" s="18"/>
      <c r="C126" s="18"/>
      <c r="D126" s="18"/>
      <c r="E126" s="18"/>
      <c r="F126" s="18"/>
      <c r="G126" s="18"/>
      <c r="H126" s="18"/>
      <c r="I126" s="18"/>
      <c r="J126" s="18"/>
    </row>
    <row r="127" spans="1:10" x14ac:dyDescent="0.2">
      <c r="A127" s="19" t="s">
        <v>1223</v>
      </c>
      <c r="B127" s="20">
        <v>366</v>
      </c>
      <c r="C127" s="20">
        <v>154</v>
      </c>
      <c r="D127" s="20">
        <v>12</v>
      </c>
      <c r="E127" s="20">
        <v>25</v>
      </c>
      <c r="F127" s="20">
        <v>59</v>
      </c>
      <c r="G127" s="20">
        <v>152</v>
      </c>
      <c r="H127" s="20">
        <v>11</v>
      </c>
      <c r="I127" s="20">
        <v>203</v>
      </c>
      <c r="J127" s="20">
        <v>81</v>
      </c>
    </row>
    <row r="128" spans="1:10" x14ac:dyDescent="0.2">
      <c r="A128" s="21" t="s">
        <v>126</v>
      </c>
      <c r="B128" s="30">
        <v>100</v>
      </c>
      <c r="C128" s="30">
        <v>42.076503000000002</v>
      </c>
      <c r="D128" s="30">
        <v>3.278689</v>
      </c>
      <c r="E128" s="30">
        <v>6.8306009999999997</v>
      </c>
      <c r="F128" s="30">
        <v>16.120218999999999</v>
      </c>
      <c r="G128" s="30">
        <v>41.530054999999997</v>
      </c>
      <c r="H128" s="30">
        <v>3.0054639999999999</v>
      </c>
      <c r="I128" s="30">
        <v>55.464480999999999</v>
      </c>
      <c r="J128" s="30">
        <v>22.131148</v>
      </c>
    </row>
    <row r="129" spans="1:10" x14ac:dyDescent="0.2">
      <c r="A129" s="19" t="s">
        <v>1224</v>
      </c>
      <c r="B129" s="20">
        <v>1212</v>
      </c>
      <c r="C129" s="20">
        <v>571</v>
      </c>
      <c r="D129" s="20">
        <v>104</v>
      </c>
      <c r="E129" s="20">
        <v>213</v>
      </c>
      <c r="F129" s="20">
        <v>264</v>
      </c>
      <c r="G129" s="20">
        <v>370</v>
      </c>
      <c r="H129" s="20">
        <v>23</v>
      </c>
      <c r="I129" s="20">
        <v>819</v>
      </c>
      <c r="J129" s="20">
        <v>439</v>
      </c>
    </row>
    <row r="130" spans="1:10" x14ac:dyDescent="0.2">
      <c r="A130" s="21" t="s">
        <v>126</v>
      </c>
      <c r="B130" s="30">
        <v>100</v>
      </c>
      <c r="C130" s="30">
        <v>47.112211000000002</v>
      </c>
      <c r="D130" s="30">
        <v>8.5808579999999992</v>
      </c>
      <c r="E130" s="30">
        <v>17.574256999999999</v>
      </c>
      <c r="F130" s="30">
        <v>21.782177999999998</v>
      </c>
      <c r="G130" s="30">
        <v>30.528053</v>
      </c>
      <c r="H130" s="30">
        <v>1.8976900000000001</v>
      </c>
      <c r="I130" s="30">
        <v>67.574257000000003</v>
      </c>
      <c r="J130" s="30">
        <v>36.221122000000001</v>
      </c>
    </row>
    <row r="131" spans="1:10" x14ac:dyDescent="0.2">
      <c r="A131" s="19" t="s">
        <v>137</v>
      </c>
      <c r="B131" s="20">
        <v>112</v>
      </c>
      <c r="C131" s="20">
        <v>78</v>
      </c>
      <c r="D131" s="20">
        <v>4</v>
      </c>
      <c r="E131" s="20">
        <v>13</v>
      </c>
      <c r="F131" s="20">
        <v>19</v>
      </c>
      <c r="G131" s="20">
        <v>24</v>
      </c>
      <c r="H131" s="20">
        <v>1</v>
      </c>
      <c r="I131" s="20">
        <v>87</v>
      </c>
      <c r="J131" s="20">
        <v>31</v>
      </c>
    </row>
    <row r="132" spans="1:10" x14ac:dyDescent="0.2">
      <c r="A132" s="21" t="s">
        <v>126</v>
      </c>
      <c r="B132" s="30">
        <v>100</v>
      </c>
      <c r="C132" s="30">
        <v>69.642857000000006</v>
      </c>
      <c r="D132" s="30">
        <v>3.5714290000000002</v>
      </c>
      <c r="E132" s="30">
        <v>11.607143000000001</v>
      </c>
      <c r="F132" s="30">
        <v>16.964286000000001</v>
      </c>
      <c r="G132" s="30">
        <v>21.428571000000002</v>
      </c>
      <c r="H132" s="30">
        <v>0.89285700000000001</v>
      </c>
      <c r="I132" s="30">
        <v>77.678571000000005</v>
      </c>
      <c r="J132" s="30">
        <v>27.678571000000002</v>
      </c>
    </row>
    <row r="133" spans="1:10" x14ac:dyDescent="0.2">
      <c r="A133" s="19" t="s">
        <v>138</v>
      </c>
      <c r="B133" s="20">
        <v>673</v>
      </c>
      <c r="C133" s="20">
        <v>288</v>
      </c>
      <c r="D133" s="20">
        <v>43</v>
      </c>
      <c r="E133" s="20">
        <v>93</v>
      </c>
      <c r="F133" s="20">
        <v>138</v>
      </c>
      <c r="G133" s="20">
        <v>257</v>
      </c>
      <c r="H133" s="20">
        <v>7</v>
      </c>
      <c r="I133" s="20">
        <v>409</v>
      </c>
      <c r="J133" s="20">
        <v>217</v>
      </c>
    </row>
    <row r="134" spans="1:10" x14ac:dyDescent="0.2">
      <c r="A134" s="21" t="s">
        <v>126</v>
      </c>
      <c r="B134" s="30">
        <v>100</v>
      </c>
      <c r="C134" s="30">
        <v>42.793461999999998</v>
      </c>
      <c r="D134" s="30">
        <v>6.3893019999999998</v>
      </c>
      <c r="E134" s="30">
        <v>13.818721999999999</v>
      </c>
      <c r="F134" s="30">
        <v>20.505201</v>
      </c>
      <c r="G134" s="30">
        <v>38.187221000000001</v>
      </c>
      <c r="H134" s="30">
        <v>1.040119</v>
      </c>
      <c r="I134" s="30">
        <v>60.772660000000002</v>
      </c>
      <c r="J134" s="30">
        <v>32.243684999999999</v>
      </c>
    </row>
    <row r="135" spans="1:10" x14ac:dyDescent="0.2">
      <c r="A135" s="19" t="s">
        <v>1225</v>
      </c>
      <c r="B135" s="20">
        <v>75</v>
      </c>
      <c r="C135" s="20">
        <v>31</v>
      </c>
      <c r="D135" s="20">
        <v>7</v>
      </c>
      <c r="E135" s="20">
        <v>12</v>
      </c>
      <c r="F135" s="20">
        <v>12</v>
      </c>
      <c r="G135" s="20">
        <v>30</v>
      </c>
      <c r="H135" s="20">
        <v>2</v>
      </c>
      <c r="I135" s="20">
        <v>43</v>
      </c>
      <c r="J135" s="20">
        <v>24</v>
      </c>
    </row>
    <row r="136" spans="1:10" x14ac:dyDescent="0.2">
      <c r="A136" s="21" t="s">
        <v>126</v>
      </c>
      <c r="B136" s="30">
        <v>100</v>
      </c>
      <c r="C136" s="30">
        <v>41.333333000000003</v>
      </c>
      <c r="D136" s="30">
        <v>9.3333329999999997</v>
      </c>
      <c r="E136" s="30">
        <v>16</v>
      </c>
      <c r="F136" s="30">
        <v>16</v>
      </c>
      <c r="G136" s="30">
        <v>40</v>
      </c>
      <c r="H136" s="30">
        <v>2.6666669999999999</v>
      </c>
      <c r="I136" s="30">
        <v>57.333333000000003</v>
      </c>
      <c r="J136" s="30">
        <v>32</v>
      </c>
    </row>
    <row r="137" spans="1:10" x14ac:dyDescent="0.2">
      <c r="A137" s="19" t="s">
        <v>1195</v>
      </c>
      <c r="B137" s="20">
        <v>178</v>
      </c>
      <c r="C137" s="20">
        <v>73</v>
      </c>
      <c r="D137" s="20">
        <v>14</v>
      </c>
      <c r="E137" s="20">
        <v>19</v>
      </c>
      <c r="F137" s="20">
        <v>27</v>
      </c>
      <c r="G137" s="20">
        <v>75</v>
      </c>
      <c r="H137" s="20">
        <v>7</v>
      </c>
      <c r="I137" s="20">
        <v>96</v>
      </c>
      <c r="J137" s="20">
        <v>45</v>
      </c>
    </row>
    <row r="138" spans="1:10" x14ac:dyDescent="0.2">
      <c r="A138" s="21" t="s">
        <v>126</v>
      </c>
      <c r="B138" s="30">
        <v>100</v>
      </c>
      <c r="C138" s="30">
        <v>41.011235999999997</v>
      </c>
      <c r="D138" s="30">
        <v>7.8651689999999999</v>
      </c>
      <c r="E138" s="30">
        <v>10.674156999999999</v>
      </c>
      <c r="F138" s="30">
        <v>15.168539000000001</v>
      </c>
      <c r="G138" s="30">
        <v>42.134830999999998</v>
      </c>
      <c r="H138" s="30">
        <v>3.9325839999999999</v>
      </c>
      <c r="I138" s="30">
        <v>53.932583999999999</v>
      </c>
      <c r="J138" s="30">
        <v>25.280899000000002</v>
      </c>
    </row>
    <row r="139" spans="1:10" x14ac:dyDescent="0.2">
      <c r="A139" s="19" t="s">
        <v>1441</v>
      </c>
      <c r="B139" s="20">
        <v>1644</v>
      </c>
      <c r="C139" s="20">
        <v>728</v>
      </c>
      <c r="D139" s="20">
        <v>121</v>
      </c>
      <c r="E139" s="20">
        <v>259</v>
      </c>
      <c r="F139" s="20">
        <v>346</v>
      </c>
      <c r="G139" s="20">
        <v>570</v>
      </c>
      <c r="H139" s="20">
        <v>30</v>
      </c>
      <c r="I139" s="20">
        <v>1044</v>
      </c>
      <c r="J139" s="20">
        <v>554</v>
      </c>
    </row>
    <row r="140" spans="1:10" x14ac:dyDescent="0.2">
      <c r="A140" s="21" t="s">
        <v>126</v>
      </c>
      <c r="B140" s="30">
        <v>100</v>
      </c>
      <c r="C140" s="30">
        <v>44.282238</v>
      </c>
      <c r="D140" s="30">
        <v>7.3600969999999997</v>
      </c>
      <c r="E140" s="30">
        <v>15.754258</v>
      </c>
      <c r="F140" s="30">
        <v>21.046229</v>
      </c>
      <c r="G140" s="30">
        <v>34.671532999999997</v>
      </c>
      <c r="H140" s="30">
        <v>1.8248180000000001</v>
      </c>
      <c r="I140" s="30">
        <v>63.50365</v>
      </c>
      <c r="J140" s="30">
        <v>33.698296999999997</v>
      </c>
    </row>
    <row r="141" spans="1:10" x14ac:dyDescent="0.2">
      <c r="A141" s="18" t="s">
        <v>1226</v>
      </c>
      <c r="B141" s="18"/>
      <c r="C141" s="18"/>
      <c r="D141" s="18"/>
      <c r="E141" s="18"/>
      <c r="F141" s="18"/>
      <c r="G141" s="18"/>
      <c r="H141" s="18"/>
      <c r="I141" s="18"/>
      <c r="J141" s="18"/>
    </row>
    <row r="142" spans="1:10" x14ac:dyDescent="0.2">
      <c r="A142" s="21" t="s">
        <v>1227</v>
      </c>
      <c r="B142" s="34">
        <v>366</v>
      </c>
      <c r="C142" s="34">
        <v>154</v>
      </c>
      <c r="D142" s="34">
        <v>12</v>
      </c>
      <c r="E142" s="34">
        <v>25</v>
      </c>
      <c r="F142" s="34">
        <v>59</v>
      </c>
      <c r="G142" s="34">
        <v>152</v>
      </c>
      <c r="H142" s="34">
        <v>11</v>
      </c>
      <c r="I142" s="34">
        <v>203</v>
      </c>
      <c r="J142" s="34">
        <v>81</v>
      </c>
    </row>
    <row r="143" spans="1:10" x14ac:dyDescent="0.2">
      <c r="A143" s="21" t="s">
        <v>126</v>
      </c>
      <c r="B143" s="30">
        <v>100</v>
      </c>
      <c r="C143" s="30">
        <v>42.076503000000002</v>
      </c>
      <c r="D143" s="30">
        <v>3.278689</v>
      </c>
      <c r="E143" s="30">
        <v>6.8306009999999997</v>
      </c>
      <c r="F143" s="30">
        <v>16.120218999999999</v>
      </c>
      <c r="G143" s="30">
        <v>41.530054999999997</v>
      </c>
      <c r="H143" s="30">
        <v>3.0054639999999999</v>
      </c>
      <c r="I143" s="30">
        <v>55.464480999999999</v>
      </c>
      <c r="J143" s="30">
        <v>22.131148</v>
      </c>
    </row>
    <row r="144" spans="1:10" x14ac:dyDescent="0.2">
      <c r="A144" s="21" t="s">
        <v>1228</v>
      </c>
      <c r="B144" s="34">
        <v>954</v>
      </c>
      <c r="C144" s="34">
        <v>408</v>
      </c>
      <c r="D144" s="34">
        <v>73</v>
      </c>
      <c r="E144" s="34">
        <v>157</v>
      </c>
      <c r="F144" s="34">
        <v>208</v>
      </c>
      <c r="G144" s="34">
        <v>331</v>
      </c>
      <c r="H144" s="34">
        <v>23</v>
      </c>
      <c r="I144" s="34">
        <v>600</v>
      </c>
      <c r="J144" s="34">
        <v>329</v>
      </c>
    </row>
    <row r="145" spans="1:10" x14ac:dyDescent="0.2">
      <c r="A145" s="21" t="s">
        <v>126</v>
      </c>
      <c r="B145" s="30">
        <v>100</v>
      </c>
      <c r="C145" s="30">
        <v>42.767296000000002</v>
      </c>
      <c r="D145" s="30">
        <v>7.6519919999999999</v>
      </c>
      <c r="E145" s="30">
        <v>16.457023</v>
      </c>
      <c r="F145" s="30">
        <v>21.802935000000002</v>
      </c>
      <c r="G145" s="30">
        <v>34.696016999999998</v>
      </c>
      <c r="H145" s="30">
        <v>2.410901</v>
      </c>
      <c r="I145" s="30">
        <v>62.893082</v>
      </c>
      <c r="J145" s="30">
        <v>34.486373</v>
      </c>
    </row>
    <row r="146" spans="1:10" x14ac:dyDescent="0.2">
      <c r="A146" s="19" t="s">
        <v>1229</v>
      </c>
      <c r="B146" s="20">
        <v>345</v>
      </c>
      <c r="C146" s="20">
        <v>162</v>
      </c>
      <c r="D146" s="20">
        <v>23</v>
      </c>
      <c r="E146" s="20">
        <v>45</v>
      </c>
      <c r="F146" s="20">
        <v>61</v>
      </c>
      <c r="G146" s="20">
        <v>129</v>
      </c>
      <c r="H146" s="20">
        <v>3</v>
      </c>
      <c r="I146" s="20">
        <v>213</v>
      </c>
      <c r="J146" s="20">
        <v>102</v>
      </c>
    </row>
    <row r="147" spans="1:10" x14ac:dyDescent="0.2">
      <c r="A147" s="21" t="s">
        <v>126</v>
      </c>
      <c r="B147" s="30">
        <v>100</v>
      </c>
      <c r="C147" s="30">
        <v>46.956522</v>
      </c>
      <c r="D147" s="30">
        <v>6.6666670000000003</v>
      </c>
      <c r="E147" s="30">
        <v>13.043478</v>
      </c>
      <c r="F147" s="30">
        <v>17.681159000000001</v>
      </c>
      <c r="G147" s="30">
        <v>37.391303999999998</v>
      </c>
      <c r="H147" s="30">
        <v>0.86956500000000003</v>
      </c>
      <c r="I147" s="30">
        <v>61.739130000000003</v>
      </c>
      <c r="J147" s="30">
        <v>29.565217000000001</v>
      </c>
    </row>
    <row r="148" spans="1:10" x14ac:dyDescent="0.2">
      <c r="A148" s="19" t="s">
        <v>1230</v>
      </c>
      <c r="B148" s="20">
        <v>141</v>
      </c>
      <c r="C148" s="20">
        <v>67</v>
      </c>
      <c r="D148" s="20">
        <v>13</v>
      </c>
      <c r="E148" s="20">
        <v>22</v>
      </c>
      <c r="F148" s="20">
        <v>32</v>
      </c>
      <c r="G148" s="20">
        <v>43</v>
      </c>
      <c r="H148" s="20">
        <v>1</v>
      </c>
      <c r="I148" s="20">
        <v>97</v>
      </c>
      <c r="J148" s="20">
        <v>51</v>
      </c>
    </row>
    <row r="149" spans="1:10" x14ac:dyDescent="0.2">
      <c r="A149" s="21" t="s">
        <v>126</v>
      </c>
      <c r="B149" s="30">
        <v>100</v>
      </c>
      <c r="C149" s="30">
        <v>47.51773</v>
      </c>
      <c r="D149" s="30">
        <v>9.2198580000000003</v>
      </c>
      <c r="E149" s="30">
        <v>15.602836999999999</v>
      </c>
      <c r="F149" s="30">
        <v>22.695035000000001</v>
      </c>
      <c r="G149" s="30">
        <v>30.496454</v>
      </c>
      <c r="H149" s="30">
        <v>0.70921999999999996</v>
      </c>
      <c r="I149" s="30">
        <v>68.794325999999998</v>
      </c>
      <c r="J149" s="30">
        <v>36.170212999999997</v>
      </c>
    </row>
    <row r="150" spans="1:10" x14ac:dyDescent="0.2">
      <c r="A150" s="19" t="s">
        <v>1231</v>
      </c>
      <c r="B150" s="20">
        <v>56</v>
      </c>
      <c r="C150" s="20">
        <v>27</v>
      </c>
      <c r="D150" s="20">
        <v>2</v>
      </c>
      <c r="E150" s="20">
        <v>8</v>
      </c>
      <c r="F150" s="20">
        <v>10</v>
      </c>
      <c r="G150" s="20">
        <v>20</v>
      </c>
      <c r="H150" s="20">
        <v>1</v>
      </c>
      <c r="I150" s="20">
        <v>35</v>
      </c>
      <c r="J150" s="20">
        <v>17</v>
      </c>
    </row>
    <row r="151" spans="1:10" x14ac:dyDescent="0.2">
      <c r="A151" s="21" t="s">
        <v>126</v>
      </c>
      <c r="B151" s="30">
        <v>100</v>
      </c>
      <c r="C151" s="30">
        <v>48.214286000000001</v>
      </c>
      <c r="D151" s="30">
        <v>3.5714290000000002</v>
      </c>
      <c r="E151" s="30">
        <v>14.285714</v>
      </c>
      <c r="F151" s="30">
        <v>17.857143000000001</v>
      </c>
      <c r="G151" s="30">
        <v>35.714286000000001</v>
      </c>
      <c r="H151" s="30">
        <v>1.785714</v>
      </c>
      <c r="I151" s="30">
        <v>62.5</v>
      </c>
      <c r="J151" s="30">
        <v>30.357143000000001</v>
      </c>
    </row>
    <row r="152" spans="1:10" x14ac:dyDescent="0.2">
      <c r="A152" s="19" t="s">
        <v>1232</v>
      </c>
      <c r="B152" s="20">
        <v>48</v>
      </c>
      <c r="C152" s="20">
        <v>22</v>
      </c>
      <c r="D152" s="20">
        <v>5</v>
      </c>
      <c r="E152" s="20">
        <v>13</v>
      </c>
      <c r="F152" s="20">
        <v>18</v>
      </c>
      <c r="G152" s="20">
        <v>9</v>
      </c>
      <c r="H152" s="20">
        <v>0</v>
      </c>
      <c r="I152" s="20">
        <v>39</v>
      </c>
      <c r="J152" s="20">
        <v>25</v>
      </c>
    </row>
    <row r="153" spans="1:10" x14ac:dyDescent="0.2">
      <c r="A153" s="21" t="s">
        <v>126</v>
      </c>
      <c r="B153" s="30">
        <v>100</v>
      </c>
      <c r="C153" s="30">
        <v>45.833333000000003</v>
      </c>
      <c r="D153" s="30">
        <v>10.416667</v>
      </c>
      <c r="E153" s="30">
        <v>27.083333</v>
      </c>
      <c r="F153" s="30">
        <v>37.5</v>
      </c>
      <c r="G153" s="30">
        <v>18.75</v>
      </c>
      <c r="H153" s="30">
        <v>0</v>
      </c>
      <c r="I153" s="30">
        <v>81.25</v>
      </c>
      <c r="J153" s="30">
        <v>52.083333000000003</v>
      </c>
    </row>
    <row r="154" spans="1:10" x14ac:dyDescent="0.2">
      <c r="A154" s="19" t="s">
        <v>1233</v>
      </c>
      <c r="B154" s="20">
        <v>20</v>
      </c>
      <c r="C154" s="20">
        <v>11</v>
      </c>
      <c r="D154" s="20">
        <v>0</v>
      </c>
      <c r="E154" s="20">
        <v>3</v>
      </c>
      <c r="F154" s="20">
        <v>6</v>
      </c>
      <c r="G154" s="20">
        <v>4</v>
      </c>
      <c r="H154" s="20">
        <v>1</v>
      </c>
      <c r="I154" s="20">
        <v>15</v>
      </c>
      <c r="J154" s="20">
        <v>8</v>
      </c>
    </row>
    <row r="155" spans="1:10" x14ac:dyDescent="0.2">
      <c r="A155" s="21" t="s">
        <v>126</v>
      </c>
      <c r="B155" s="30">
        <v>100</v>
      </c>
      <c r="C155" s="30">
        <v>55</v>
      </c>
      <c r="D155" s="30">
        <v>0</v>
      </c>
      <c r="E155" s="30">
        <v>15</v>
      </c>
      <c r="F155" s="30">
        <v>30</v>
      </c>
      <c r="G155" s="30">
        <v>20</v>
      </c>
      <c r="H155" s="30">
        <v>5</v>
      </c>
      <c r="I155" s="30">
        <v>75</v>
      </c>
      <c r="J155" s="30">
        <v>40</v>
      </c>
    </row>
    <row r="156" spans="1:10" x14ac:dyDescent="0.2">
      <c r="A156" s="19" t="s">
        <v>1234</v>
      </c>
      <c r="B156" s="20">
        <v>4</v>
      </c>
      <c r="C156" s="20">
        <v>2</v>
      </c>
      <c r="D156" s="20">
        <v>0</v>
      </c>
      <c r="E156" s="20">
        <v>1</v>
      </c>
      <c r="F156" s="20">
        <v>0</v>
      </c>
      <c r="G156" s="20">
        <v>2</v>
      </c>
      <c r="H156" s="20">
        <v>0</v>
      </c>
      <c r="I156" s="20">
        <v>2</v>
      </c>
      <c r="J156" s="20">
        <v>1</v>
      </c>
    </row>
    <row r="157" spans="1:10" x14ac:dyDescent="0.2">
      <c r="A157" s="21" t="s">
        <v>126</v>
      </c>
      <c r="B157" s="30">
        <v>100</v>
      </c>
      <c r="C157" s="30">
        <v>50</v>
      </c>
      <c r="D157" s="30">
        <v>0</v>
      </c>
      <c r="E157" s="30">
        <v>25</v>
      </c>
      <c r="F157" s="30">
        <v>0</v>
      </c>
      <c r="G157" s="30">
        <v>50</v>
      </c>
      <c r="H157" s="30">
        <v>0</v>
      </c>
      <c r="I157" s="30">
        <v>50</v>
      </c>
      <c r="J157" s="30">
        <v>25</v>
      </c>
    </row>
    <row r="158" spans="1:10" x14ac:dyDescent="0.2">
      <c r="A158" s="19" t="s">
        <v>1235</v>
      </c>
      <c r="B158" s="20">
        <v>2</v>
      </c>
      <c r="C158" s="20">
        <v>1</v>
      </c>
      <c r="D158" s="20">
        <v>0</v>
      </c>
      <c r="E158" s="20">
        <v>0</v>
      </c>
      <c r="F158" s="20">
        <v>0</v>
      </c>
      <c r="G158" s="20">
        <v>1</v>
      </c>
      <c r="H158" s="20">
        <v>0</v>
      </c>
      <c r="I158" s="20">
        <v>1</v>
      </c>
      <c r="J158" s="20">
        <v>0</v>
      </c>
    </row>
    <row r="159" spans="1:10" x14ac:dyDescent="0.2">
      <c r="A159" s="21" t="s">
        <v>126</v>
      </c>
      <c r="B159" s="30">
        <v>100</v>
      </c>
      <c r="C159" s="30">
        <v>50</v>
      </c>
      <c r="D159" s="30">
        <v>0</v>
      </c>
      <c r="E159" s="30">
        <v>0</v>
      </c>
      <c r="F159" s="30">
        <v>0</v>
      </c>
      <c r="G159" s="30">
        <v>50</v>
      </c>
      <c r="H159" s="30">
        <v>0</v>
      </c>
      <c r="I159" s="30">
        <v>50</v>
      </c>
      <c r="J159" s="30">
        <v>0</v>
      </c>
    </row>
    <row r="160" spans="1:10" x14ac:dyDescent="0.2">
      <c r="A160" s="19" t="s">
        <v>1236</v>
      </c>
      <c r="B160" s="20">
        <v>2</v>
      </c>
      <c r="C160" s="20">
        <v>0</v>
      </c>
      <c r="D160" s="20">
        <v>1</v>
      </c>
      <c r="E160" s="20">
        <v>1</v>
      </c>
      <c r="F160" s="20">
        <v>1</v>
      </c>
      <c r="G160" s="20">
        <v>1</v>
      </c>
      <c r="H160" s="20">
        <v>0</v>
      </c>
      <c r="I160" s="20">
        <v>1</v>
      </c>
      <c r="J160" s="20">
        <v>1</v>
      </c>
    </row>
    <row r="161" spans="1:10" x14ac:dyDescent="0.2">
      <c r="A161" s="21" t="s">
        <v>126</v>
      </c>
      <c r="B161" s="30">
        <v>100</v>
      </c>
      <c r="C161" s="30">
        <v>0</v>
      </c>
      <c r="D161" s="30">
        <v>50</v>
      </c>
      <c r="E161" s="30">
        <v>50</v>
      </c>
      <c r="F161" s="30">
        <v>50</v>
      </c>
      <c r="G161" s="30">
        <v>50</v>
      </c>
      <c r="H161" s="30">
        <v>0</v>
      </c>
      <c r="I161" s="30">
        <v>50</v>
      </c>
      <c r="J161" s="30">
        <v>50</v>
      </c>
    </row>
    <row r="162" spans="1:10" x14ac:dyDescent="0.2">
      <c r="A162" s="19" t="s">
        <v>1195</v>
      </c>
      <c r="B162" s="20">
        <v>250</v>
      </c>
      <c r="C162" s="20">
        <v>101</v>
      </c>
      <c r="D162" s="20">
        <v>18</v>
      </c>
      <c r="E162" s="20">
        <v>28</v>
      </c>
      <c r="F162" s="20">
        <v>37</v>
      </c>
      <c r="G162" s="20">
        <v>105</v>
      </c>
      <c r="H162" s="20">
        <v>8</v>
      </c>
      <c r="I162" s="20">
        <v>137</v>
      </c>
      <c r="J162" s="20">
        <v>65</v>
      </c>
    </row>
    <row r="163" spans="1:10" x14ac:dyDescent="0.2">
      <c r="A163" s="21" t="s">
        <v>126</v>
      </c>
      <c r="B163" s="30">
        <v>100</v>
      </c>
      <c r="C163" s="30">
        <v>40.4</v>
      </c>
      <c r="D163" s="30">
        <v>7.2</v>
      </c>
      <c r="E163" s="30">
        <v>11.2</v>
      </c>
      <c r="F163" s="30">
        <v>14.8</v>
      </c>
      <c r="G163" s="30">
        <v>42</v>
      </c>
      <c r="H163" s="30">
        <v>3.2</v>
      </c>
      <c r="I163" s="30">
        <v>54.8</v>
      </c>
      <c r="J163" s="30">
        <v>26</v>
      </c>
    </row>
    <row r="164" spans="1:10" x14ac:dyDescent="0.2">
      <c r="A164" s="18" t="s">
        <v>1237</v>
      </c>
      <c r="B164" s="18"/>
      <c r="C164" s="18"/>
      <c r="D164" s="18"/>
      <c r="E164" s="18"/>
      <c r="F164" s="18"/>
      <c r="G164" s="18"/>
      <c r="H164" s="18"/>
      <c r="I164" s="18"/>
      <c r="J164" s="18"/>
    </row>
    <row r="165" spans="1:10" x14ac:dyDescent="0.2">
      <c r="A165" s="19" t="s">
        <v>1238</v>
      </c>
      <c r="B165" s="20">
        <v>1712</v>
      </c>
      <c r="C165" s="20">
        <v>717</v>
      </c>
      <c r="D165" s="20">
        <v>125</v>
      </c>
      <c r="E165" s="20">
        <v>269</v>
      </c>
      <c r="F165" s="20">
        <v>357</v>
      </c>
      <c r="G165" s="20">
        <v>629</v>
      </c>
      <c r="H165" s="20">
        <v>35</v>
      </c>
      <c r="I165" s="20">
        <v>1048</v>
      </c>
      <c r="J165" s="20">
        <v>574</v>
      </c>
    </row>
    <row r="166" spans="1:10" x14ac:dyDescent="0.2">
      <c r="A166" s="21" t="s">
        <v>126</v>
      </c>
      <c r="B166" s="30">
        <v>100</v>
      </c>
      <c r="C166" s="30">
        <v>41.880840999999997</v>
      </c>
      <c r="D166" s="30">
        <v>7.3014020000000004</v>
      </c>
      <c r="E166" s="30">
        <v>15.712617</v>
      </c>
      <c r="F166" s="30">
        <v>20.852803999999999</v>
      </c>
      <c r="G166" s="30">
        <v>36.740653999999999</v>
      </c>
      <c r="H166" s="30">
        <v>2.0443929999999999</v>
      </c>
      <c r="I166" s="30">
        <v>61.214953000000001</v>
      </c>
      <c r="J166" s="30">
        <v>33.528036999999998</v>
      </c>
    </row>
    <row r="167" spans="1:10" x14ac:dyDescent="0.2">
      <c r="A167" s="19" t="s">
        <v>139</v>
      </c>
      <c r="B167" s="20">
        <v>76</v>
      </c>
      <c r="C167" s="20">
        <v>34</v>
      </c>
      <c r="D167" s="20">
        <v>5</v>
      </c>
      <c r="E167" s="20">
        <v>10</v>
      </c>
      <c r="F167" s="20">
        <v>19</v>
      </c>
      <c r="G167" s="20">
        <v>25</v>
      </c>
      <c r="H167" s="20">
        <v>0</v>
      </c>
      <c r="I167" s="20">
        <v>51</v>
      </c>
      <c r="J167" s="20">
        <v>27</v>
      </c>
    </row>
    <row r="168" spans="1:10" x14ac:dyDescent="0.2">
      <c r="A168" s="21" t="s">
        <v>126</v>
      </c>
      <c r="B168" s="30">
        <v>100</v>
      </c>
      <c r="C168" s="30">
        <v>44.736842000000003</v>
      </c>
      <c r="D168" s="30">
        <v>6.5789470000000003</v>
      </c>
      <c r="E168" s="30">
        <v>13.157895</v>
      </c>
      <c r="F168" s="30">
        <v>25</v>
      </c>
      <c r="G168" s="30">
        <v>32.894736999999999</v>
      </c>
      <c r="H168" s="30">
        <v>0</v>
      </c>
      <c r="I168" s="30">
        <v>67.105262999999994</v>
      </c>
      <c r="J168" s="30">
        <v>35.526316000000001</v>
      </c>
    </row>
    <row r="169" spans="1:10" x14ac:dyDescent="0.2">
      <c r="A169" s="19" t="s">
        <v>1239</v>
      </c>
      <c r="B169" s="20">
        <v>59</v>
      </c>
      <c r="C169" s="20">
        <v>35</v>
      </c>
      <c r="D169" s="20">
        <v>3</v>
      </c>
      <c r="E169" s="20">
        <v>5</v>
      </c>
      <c r="F169" s="20">
        <v>7</v>
      </c>
      <c r="G169" s="20">
        <v>14</v>
      </c>
      <c r="H169" s="20">
        <v>3</v>
      </c>
      <c r="I169" s="20">
        <v>42</v>
      </c>
      <c r="J169" s="20">
        <v>12</v>
      </c>
    </row>
    <row r="170" spans="1:10" x14ac:dyDescent="0.2">
      <c r="A170" s="21" t="s">
        <v>126</v>
      </c>
      <c r="B170" s="30">
        <v>100</v>
      </c>
      <c r="C170" s="30">
        <v>59.322034000000002</v>
      </c>
      <c r="D170" s="30">
        <v>5.084746</v>
      </c>
      <c r="E170" s="30">
        <v>8.4745760000000008</v>
      </c>
      <c r="F170" s="30">
        <v>11.864407</v>
      </c>
      <c r="G170" s="30">
        <v>23.728814</v>
      </c>
      <c r="H170" s="30">
        <v>5.084746</v>
      </c>
      <c r="I170" s="30">
        <v>71.186441000000002</v>
      </c>
      <c r="J170" s="30">
        <v>20.338982999999999</v>
      </c>
    </row>
    <row r="171" spans="1:10" x14ac:dyDescent="0.2">
      <c r="A171" s="19" t="s">
        <v>140</v>
      </c>
      <c r="B171" s="20">
        <v>194</v>
      </c>
      <c r="C171" s="20">
        <v>112</v>
      </c>
      <c r="D171" s="20">
        <v>6</v>
      </c>
      <c r="E171" s="20">
        <v>7</v>
      </c>
      <c r="F171" s="20">
        <v>25</v>
      </c>
      <c r="G171" s="20">
        <v>68</v>
      </c>
      <c r="H171" s="20">
        <v>2</v>
      </c>
      <c r="I171" s="20">
        <v>124</v>
      </c>
      <c r="J171" s="20">
        <v>31</v>
      </c>
    </row>
    <row r="172" spans="1:10" x14ac:dyDescent="0.2">
      <c r="A172" s="21" t="s">
        <v>126</v>
      </c>
      <c r="B172" s="30">
        <v>100</v>
      </c>
      <c r="C172" s="30">
        <v>57.731959000000003</v>
      </c>
      <c r="D172" s="30">
        <v>3.092784</v>
      </c>
      <c r="E172" s="30">
        <v>3.608247</v>
      </c>
      <c r="F172" s="30">
        <v>12.886597999999999</v>
      </c>
      <c r="G172" s="30">
        <v>35.051546000000002</v>
      </c>
      <c r="H172" s="30">
        <v>1.0309280000000001</v>
      </c>
      <c r="I172" s="30">
        <v>63.917526000000002</v>
      </c>
      <c r="J172" s="30">
        <v>15.979381</v>
      </c>
    </row>
    <row r="173" spans="1:10" x14ac:dyDescent="0.2">
      <c r="A173" s="19" t="s">
        <v>141</v>
      </c>
      <c r="B173" s="20">
        <v>16</v>
      </c>
      <c r="C173" s="20">
        <v>6</v>
      </c>
      <c r="D173" s="20">
        <v>0</v>
      </c>
      <c r="E173" s="20">
        <v>1</v>
      </c>
      <c r="F173" s="20">
        <v>4</v>
      </c>
      <c r="G173" s="20">
        <v>5</v>
      </c>
      <c r="H173" s="20">
        <v>1</v>
      </c>
      <c r="I173" s="20">
        <v>10</v>
      </c>
      <c r="J173" s="20">
        <v>4</v>
      </c>
    </row>
    <row r="174" spans="1:10" x14ac:dyDescent="0.2">
      <c r="A174" s="21" t="s">
        <v>126</v>
      </c>
      <c r="B174" s="30">
        <v>100</v>
      </c>
      <c r="C174" s="30">
        <v>37.5</v>
      </c>
      <c r="D174" s="30">
        <v>0</v>
      </c>
      <c r="E174" s="30">
        <v>6.25</v>
      </c>
      <c r="F174" s="30">
        <v>25</v>
      </c>
      <c r="G174" s="30">
        <v>31.25</v>
      </c>
      <c r="H174" s="30">
        <v>6.25</v>
      </c>
      <c r="I174" s="30">
        <v>62.5</v>
      </c>
      <c r="J174" s="30">
        <v>25</v>
      </c>
    </row>
    <row r="175" spans="1:10" x14ac:dyDescent="0.2">
      <c r="A175" s="19" t="s">
        <v>1202</v>
      </c>
      <c r="B175" s="20">
        <v>46</v>
      </c>
      <c r="C175" s="20">
        <v>17</v>
      </c>
      <c r="D175" s="20">
        <v>1</v>
      </c>
      <c r="E175" s="20">
        <v>3</v>
      </c>
      <c r="F175" s="20">
        <v>9</v>
      </c>
      <c r="G175" s="20">
        <v>20</v>
      </c>
      <c r="H175" s="20">
        <v>2</v>
      </c>
      <c r="I175" s="20">
        <v>24</v>
      </c>
      <c r="J175" s="20">
        <v>11</v>
      </c>
    </row>
    <row r="176" spans="1:10" x14ac:dyDescent="0.2">
      <c r="A176" s="21" t="s">
        <v>126</v>
      </c>
      <c r="B176" s="30">
        <v>100</v>
      </c>
      <c r="C176" s="30">
        <v>36.956522</v>
      </c>
      <c r="D176" s="30">
        <v>2.1739130000000002</v>
      </c>
      <c r="E176" s="30">
        <v>6.5217390000000002</v>
      </c>
      <c r="F176" s="30">
        <v>19.565217000000001</v>
      </c>
      <c r="G176" s="30">
        <v>43.478261000000003</v>
      </c>
      <c r="H176" s="30">
        <v>4.3478260000000004</v>
      </c>
      <c r="I176" s="30">
        <v>52.173912999999999</v>
      </c>
      <c r="J176" s="30">
        <v>23.913042999999998</v>
      </c>
    </row>
    <row r="177" spans="1:10" x14ac:dyDescent="0.2">
      <c r="A177" s="19" t="s">
        <v>1195</v>
      </c>
      <c r="B177" s="20">
        <v>85</v>
      </c>
      <c r="C177" s="20">
        <v>34</v>
      </c>
      <c r="D177" s="20">
        <v>7</v>
      </c>
      <c r="E177" s="20">
        <v>8</v>
      </c>
      <c r="F177" s="20">
        <v>11</v>
      </c>
      <c r="G177" s="20">
        <v>36</v>
      </c>
      <c r="H177" s="20">
        <v>5</v>
      </c>
      <c r="I177" s="20">
        <v>44</v>
      </c>
      <c r="J177" s="20">
        <v>21</v>
      </c>
    </row>
    <row r="178" spans="1:10" x14ac:dyDescent="0.2">
      <c r="A178" s="21" t="s">
        <v>126</v>
      </c>
      <c r="B178" s="30">
        <v>100</v>
      </c>
      <c r="C178" s="30">
        <v>40</v>
      </c>
      <c r="D178" s="30">
        <v>8.2352939999999997</v>
      </c>
      <c r="E178" s="30">
        <v>9.4117650000000008</v>
      </c>
      <c r="F178" s="30">
        <v>12.941176</v>
      </c>
      <c r="G178" s="30">
        <v>42.352941000000001</v>
      </c>
      <c r="H178" s="30">
        <v>5.8823530000000002</v>
      </c>
      <c r="I178" s="30">
        <v>51.764705999999997</v>
      </c>
      <c r="J178" s="30">
        <v>24.705881999999999</v>
      </c>
    </row>
    <row r="179" spans="1:10" x14ac:dyDescent="0.2">
      <c r="A179" s="18" t="s">
        <v>1240</v>
      </c>
      <c r="B179" s="18"/>
      <c r="C179" s="18"/>
      <c r="D179" s="18"/>
      <c r="E179" s="18"/>
      <c r="F179" s="18"/>
      <c r="G179" s="18"/>
      <c r="H179" s="18"/>
      <c r="I179" s="18"/>
      <c r="J179" s="18"/>
    </row>
    <row r="180" spans="1:10" x14ac:dyDescent="0.2">
      <c r="A180" s="19" t="s">
        <v>1241</v>
      </c>
      <c r="B180" s="20">
        <v>1212</v>
      </c>
      <c r="C180" s="20">
        <v>519</v>
      </c>
      <c r="D180" s="20">
        <v>93</v>
      </c>
      <c r="E180" s="20">
        <v>199</v>
      </c>
      <c r="F180" s="20">
        <v>276</v>
      </c>
      <c r="G180" s="20">
        <v>424</v>
      </c>
      <c r="H180" s="20">
        <v>15</v>
      </c>
      <c r="I180" s="20">
        <v>773</v>
      </c>
      <c r="J180" s="20">
        <v>433</v>
      </c>
    </row>
    <row r="181" spans="1:10" x14ac:dyDescent="0.2">
      <c r="A181" s="21" t="s">
        <v>126</v>
      </c>
      <c r="B181" s="30">
        <v>100</v>
      </c>
      <c r="C181" s="30">
        <v>42.821781999999999</v>
      </c>
      <c r="D181" s="30">
        <v>7.6732670000000001</v>
      </c>
      <c r="E181" s="30">
        <v>16.419142000000001</v>
      </c>
      <c r="F181" s="30">
        <v>22.772276999999999</v>
      </c>
      <c r="G181" s="30">
        <v>34.983497999999997</v>
      </c>
      <c r="H181" s="30">
        <v>1.2376240000000001</v>
      </c>
      <c r="I181" s="30">
        <v>63.778877999999999</v>
      </c>
      <c r="J181" s="30">
        <v>35.726073</v>
      </c>
    </row>
    <row r="182" spans="1:10" x14ac:dyDescent="0.2">
      <c r="A182" s="19" t="s">
        <v>1242</v>
      </c>
      <c r="B182" s="20">
        <v>24</v>
      </c>
      <c r="C182" s="20">
        <v>16</v>
      </c>
      <c r="D182" s="20">
        <v>3</v>
      </c>
      <c r="E182" s="20">
        <v>3</v>
      </c>
      <c r="F182" s="20">
        <v>2</v>
      </c>
      <c r="G182" s="20">
        <v>6</v>
      </c>
      <c r="H182" s="20">
        <v>0</v>
      </c>
      <c r="I182" s="20">
        <v>18</v>
      </c>
      <c r="J182" s="20">
        <v>7</v>
      </c>
    </row>
    <row r="183" spans="1:10" x14ac:dyDescent="0.2">
      <c r="A183" s="21" t="s">
        <v>126</v>
      </c>
      <c r="B183" s="30">
        <v>100</v>
      </c>
      <c r="C183" s="30">
        <v>66.666667000000004</v>
      </c>
      <c r="D183" s="30">
        <v>12.5</v>
      </c>
      <c r="E183" s="30">
        <v>12.5</v>
      </c>
      <c r="F183" s="30">
        <v>8.3333329999999997</v>
      </c>
      <c r="G183" s="30">
        <v>25</v>
      </c>
      <c r="H183" s="30">
        <v>0</v>
      </c>
      <c r="I183" s="30">
        <v>75</v>
      </c>
      <c r="J183" s="30">
        <v>29.166667</v>
      </c>
    </row>
    <row r="184" spans="1:10" x14ac:dyDescent="0.2">
      <c r="A184" s="19" t="s">
        <v>1243</v>
      </c>
      <c r="B184" s="20">
        <v>76</v>
      </c>
      <c r="C184" s="20">
        <v>47</v>
      </c>
      <c r="D184" s="20">
        <v>2</v>
      </c>
      <c r="E184" s="20">
        <v>6</v>
      </c>
      <c r="F184" s="20">
        <v>17</v>
      </c>
      <c r="G184" s="20">
        <v>20</v>
      </c>
      <c r="H184" s="20">
        <v>0</v>
      </c>
      <c r="I184" s="20">
        <v>56</v>
      </c>
      <c r="J184" s="20">
        <v>20</v>
      </c>
    </row>
    <row r="185" spans="1:10" x14ac:dyDescent="0.2">
      <c r="A185" s="21" t="s">
        <v>126</v>
      </c>
      <c r="B185" s="30">
        <v>100</v>
      </c>
      <c r="C185" s="30">
        <v>61.842104999999997</v>
      </c>
      <c r="D185" s="30">
        <v>2.6315789999999999</v>
      </c>
      <c r="E185" s="30">
        <v>7.8947370000000001</v>
      </c>
      <c r="F185" s="30">
        <v>22.368421000000001</v>
      </c>
      <c r="G185" s="30">
        <v>26.315788999999999</v>
      </c>
      <c r="H185" s="30">
        <v>0</v>
      </c>
      <c r="I185" s="30">
        <v>73.684211000000005</v>
      </c>
      <c r="J185" s="30">
        <v>26.315788999999999</v>
      </c>
    </row>
    <row r="186" spans="1:10" x14ac:dyDescent="0.2">
      <c r="A186" s="19" t="s">
        <v>1244</v>
      </c>
      <c r="B186" s="20">
        <v>43</v>
      </c>
      <c r="C186" s="20">
        <v>30</v>
      </c>
      <c r="D186" s="20">
        <v>4</v>
      </c>
      <c r="E186" s="20">
        <v>9</v>
      </c>
      <c r="F186" s="20">
        <v>10</v>
      </c>
      <c r="G186" s="20">
        <v>10</v>
      </c>
      <c r="H186" s="20">
        <v>0</v>
      </c>
      <c r="I186" s="20">
        <v>33</v>
      </c>
      <c r="J186" s="20">
        <v>15</v>
      </c>
    </row>
    <row r="187" spans="1:10" x14ac:dyDescent="0.2">
      <c r="A187" s="21" t="s">
        <v>126</v>
      </c>
      <c r="B187" s="30">
        <v>100</v>
      </c>
      <c r="C187" s="30">
        <v>69.767442000000003</v>
      </c>
      <c r="D187" s="30">
        <v>9.3023260000000008</v>
      </c>
      <c r="E187" s="30">
        <v>20.930233000000001</v>
      </c>
      <c r="F187" s="30">
        <v>23.255814000000001</v>
      </c>
      <c r="G187" s="30">
        <v>23.255814000000001</v>
      </c>
      <c r="H187" s="30">
        <v>0</v>
      </c>
      <c r="I187" s="30">
        <v>76.744185999999999</v>
      </c>
      <c r="J187" s="30">
        <v>34.883721000000001</v>
      </c>
    </row>
    <row r="188" spans="1:10" x14ac:dyDescent="0.2">
      <c r="A188" s="19" t="s">
        <v>1245</v>
      </c>
      <c r="B188" s="20">
        <v>14</v>
      </c>
      <c r="C188" s="20">
        <v>10</v>
      </c>
      <c r="D188" s="20">
        <v>2</v>
      </c>
      <c r="E188" s="20">
        <v>1</v>
      </c>
      <c r="F188" s="20">
        <v>1</v>
      </c>
      <c r="G188" s="20">
        <v>1</v>
      </c>
      <c r="H188" s="20">
        <v>0</v>
      </c>
      <c r="I188" s="20">
        <v>13</v>
      </c>
      <c r="J188" s="20">
        <v>4</v>
      </c>
    </row>
    <row r="189" spans="1:10" x14ac:dyDescent="0.2">
      <c r="A189" s="21" t="s">
        <v>126</v>
      </c>
      <c r="B189" s="30">
        <v>100</v>
      </c>
      <c r="C189" s="30">
        <v>71.428571000000005</v>
      </c>
      <c r="D189" s="30">
        <v>14.285714</v>
      </c>
      <c r="E189" s="30">
        <v>7.1428570000000002</v>
      </c>
      <c r="F189" s="30">
        <v>7.1428570000000002</v>
      </c>
      <c r="G189" s="30">
        <v>7.1428570000000002</v>
      </c>
      <c r="H189" s="30">
        <v>0</v>
      </c>
      <c r="I189" s="30">
        <v>92.857142999999994</v>
      </c>
      <c r="J189" s="30">
        <v>28.571428999999998</v>
      </c>
    </row>
    <row r="190" spans="1:10" x14ac:dyDescent="0.2">
      <c r="A190" s="19" t="s">
        <v>1246</v>
      </c>
      <c r="B190" s="20">
        <v>5</v>
      </c>
      <c r="C190" s="20">
        <v>4</v>
      </c>
      <c r="D190" s="20">
        <v>1</v>
      </c>
      <c r="E190" s="20">
        <v>2</v>
      </c>
      <c r="F190" s="20">
        <v>0</v>
      </c>
      <c r="G190" s="20">
        <v>1</v>
      </c>
      <c r="H190" s="20">
        <v>0</v>
      </c>
      <c r="I190" s="20">
        <v>4</v>
      </c>
      <c r="J190" s="20">
        <v>2</v>
      </c>
    </row>
    <row r="191" spans="1:10" x14ac:dyDescent="0.2">
      <c r="A191" s="21" t="s">
        <v>126</v>
      </c>
      <c r="B191" s="30">
        <v>100</v>
      </c>
      <c r="C191" s="30">
        <v>80</v>
      </c>
      <c r="D191" s="30">
        <v>20</v>
      </c>
      <c r="E191" s="30">
        <v>40</v>
      </c>
      <c r="F191" s="30">
        <v>0</v>
      </c>
      <c r="G191" s="30">
        <v>20</v>
      </c>
      <c r="H191" s="30">
        <v>0</v>
      </c>
      <c r="I191" s="30">
        <v>80</v>
      </c>
      <c r="J191" s="30">
        <v>40</v>
      </c>
    </row>
    <row r="192" spans="1:10" x14ac:dyDescent="0.2">
      <c r="A192" s="19" t="s">
        <v>1195</v>
      </c>
      <c r="B192" s="20">
        <v>414</v>
      </c>
      <c r="C192" s="20">
        <v>125</v>
      </c>
      <c r="D192" s="20">
        <v>25</v>
      </c>
      <c r="E192" s="20">
        <v>59</v>
      </c>
      <c r="F192" s="20">
        <v>70</v>
      </c>
      <c r="G192" s="20">
        <v>192</v>
      </c>
      <c r="H192" s="20">
        <v>20</v>
      </c>
      <c r="I192" s="20">
        <v>202</v>
      </c>
      <c r="J192" s="20">
        <v>120</v>
      </c>
    </row>
    <row r="193" spans="1:10" x14ac:dyDescent="0.2">
      <c r="A193" s="21" t="s">
        <v>126</v>
      </c>
      <c r="B193" s="30">
        <v>100</v>
      </c>
      <c r="C193" s="30">
        <v>30.193237</v>
      </c>
      <c r="D193" s="30">
        <v>6.0386470000000001</v>
      </c>
      <c r="E193" s="30">
        <v>14.251208</v>
      </c>
      <c r="F193" s="30">
        <v>16.908213</v>
      </c>
      <c r="G193" s="30">
        <v>46.376812000000001</v>
      </c>
      <c r="H193" s="30">
        <v>4.8309179999999996</v>
      </c>
      <c r="I193" s="30">
        <v>48.792271</v>
      </c>
      <c r="J193" s="30">
        <v>28.985506999999998</v>
      </c>
    </row>
    <row r="194" spans="1:10" x14ac:dyDescent="0.2">
      <c r="A194" s="18" t="s">
        <v>1247</v>
      </c>
      <c r="B194" s="18"/>
      <c r="C194" s="18"/>
      <c r="D194" s="18"/>
      <c r="E194" s="18"/>
      <c r="F194" s="18"/>
      <c r="G194" s="18"/>
      <c r="H194" s="18"/>
      <c r="I194" s="18"/>
      <c r="J194" s="18"/>
    </row>
    <row r="195" spans="1:10" x14ac:dyDescent="0.2">
      <c r="A195" s="19" t="s">
        <v>1241</v>
      </c>
      <c r="B195" s="20">
        <v>13</v>
      </c>
      <c r="C195" s="20">
        <v>6</v>
      </c>
      <c r="D195" s="20">
        <v>0</v>
      </c>
      <c r="E195" s="20">
        <v>0</v>
      </c>
      <c r="F195" s="20">
        <v>4</v>
      </c>
      <c r="G195" s="20">
        <v>4</v>
      </c>
      <c r="H195" s="20">
        <v>0</v>
      </c>
      <c r="I195" s="20">
        <v>9</v>
      </c>
      <c r="J195" s="20">
        <v>4</v>
      </c>
    </row>
    <row r="196" spans="1:10" x14ac:dyDescent="0.2">
      <c r="A196" s="21" t="s">
        <v>126</v>
      </c>
      <c r="B196" s="30">
        <v>100</v>
      </c>
      <c r="C196" s="30">
        <v>46.153846000000001</v>
      </c>
      <c r="D196" s="30">
        <v>0</v>
      </c>
      <c r="E196" s="30">
        <v>0</v>
      </c>
      <c r="F196" s="30">
        <v>30.769231000000001</v>
      </c>
      <c r="G196" s="30">
        <v>30.769231000000001</v>
      </c>
      <c r="H196" s="30">
        <v>0</v>
      </c>
      <c r="I196" s="30">
        <v>69.230768999999995</v>
      </c>
      <c r="J196" s="30">
        <v>30.769231000000001</v>
      </c>
    </row>
    <row r="197" spans="1:10" x14ac:dyDescent="0.2">
      <c r="A197" s="19" t="s">
        <v>1242</v>
      </c>
      <c r="B197" s="20">
        <v>89</v>
      </c>
      <c r="C197" s="20">
        <v>46</v>
      </c>
      <c r="D197" s="20">
        <v>2</v>
      </c>
      <c r="E197" s="20">
        <v>4</v>
      </c>
      <c r="F197" s="20">
        <v>14</v>
      </c>
      <c r="G197" s="20">
        <v>32</v>
      </c>
      <c r="H197" s="20">
        <v>1</v>
      </c>
      <c r="I197" s="20">
        <v>56</v>
      </c>
      <c r="J197" s="20">
        <v>15</v>
      </c>
    </row>
    <row r="198" spans="1:10" x14ac:dyDescent="0.2">
      <c r="A198" s="21" t="s">
        <v>126</v>
      </c>
      <c r="B198" s="30">
        <v>100</v>
      </c>
      <c r="C198" s="30">
        <v>51.685392999999998</v>
      </c>
      <c r="D198" s="30">
        <v>2.2471909999999999</v>
      </c>
      <c r="E198" s="30">
        <v>4.4943819999999999</v>
      </c>
      <c r="F198" s="30">
        <v>15.730337</v>
      </c>
      <c r="G198" s="30">
        <v>35.955055999999999</v>
      </c>
      <c r="H198" s="30">
        <v>1.123596</v>
      </c>
      <c r="I198" s="30">
        <v>62.921348000000002</v>
      </c>
      <c r="J198" s="30">
        <v>16.853933000000001</v>
      </c>
    </row>
    <row r="199" spans="1:10" x14ac:dyDescent="0.2">
      <c r="A199" s="19" t="s">
        <v>1243</v>
      </c>
      <c r="B199" s="20">
        <v>143</v>
      </c>
      <c r="C199" s="20">
        <v>86</v>
      </c>
      <c r="D199" s="20">
        <v>7</v>
      </c>
      <c r="E199" s="20">
        <v>8</v>
      </c>
      <c r="F199" s="20">
        <v>19</v>
      </c>
      <c r="G199" s="20">
        <v>41</v>
      </c>
      <c r="H199" s="20">
        <v>3</v>
      </c>
      <c r="I199" s="20">
        <v>99</v>
      </c>
      <c r="J199" s="20">
        <v>29</v>
      </c>
    </row>
    <row r="200" spans="1:10" x14ac:dyDescent="0.2">
      <c r="A200" s="21" t="s">
        <v>126</v>
      </c>
      <c r="B200" s="30">
        <v>100</v>
      </c>
      <c r="C200" s="30">
        <v>60.139859999999999</v>
      </c>
      <c r="D200" s="30">
        <v>4.895105</v>
      </c>
      <c r="E200" s="30">
        <v>5.5944060000000002</v>
      </c>
      <c r="F200" s="30">
        <v>13.286713000000001</v>
      </c>
      <c r="G200" s="30">
        <v>28.671329</v>
      </c>
      <c r="H200" s="30">
        <v>2.0979019999999999</v>
      </c>
      <c r="I200" s="30">
        <v>69.230768999999995</v>
      </c>
      <c r="J200" s="30">
        <v>20.279720000000001</v>
      </c>
    </row>
    <row r="201" spans="1:10" ht="11.15" customHeight="1" x14ac:dyDescent="0.2">
      <c r="A201" s="19" t="s">
        <v>1244</v>
      </c>
      <c r="B201" s="20">
        <v>27</v>
      </c>
      <c r="C201" s="20">
        <v>15</v>
      </c>
      <c r="D201" s="20">
        <v>1</v>
      </c>
      <c r="E201" s="20">
        <v>1</v>
      </c>
      <c r="F201" s="20">
        <v>5</v>
      </c>
      <c r="G201" s="20">
        <v>10</v>
      </c>
      <c r="H201" s="20">
        <v>0</v>
      </c>
      <c r="I201" s="20">
        <v>17</v>
      </c>
      <c r="J201" s="20">
        <v>5</v>
      </c>
    </row>
    <row r="202" spans="1:10" ht="11.15" customHeight="1" x14ac:dyDescent="0.2">
      <c r="A202" s="21" t="s">
        <v>126</v>
      </c>
      <c r="B202" s="30">
        <v>100</v>
      </c>
      <c r="C202" s="30">
        <v>55.555556000000003</v>
      </c>
      <c r="D202" s="30">
        <v>3.7037040000000001</v>
      </c>
      <c r="E202" s="30">
        <v>3.7037040000000001</v>
      </c>
      <c r="F202" s="30">
        <v>18.518519000000001</v>
      </c>
      <c r="G202" s="30">
        <v>37.037036999999998</v>
      </c>
      <c r="H202" s="30">
        <v>0</v>
      </c>
      <c r="I202" s="30">
        <v>62.962963000000002</v>
      </c>
      <c r="J202" s="30">
        <v>18.518519000000001</v>
      </c>
    </row>
    <row r="203" spans="1:10" ht="11.15" customHeight="1" x14ac:dyDescent="0.2">
      <c r="A203" s="19" t="s">
        <v>1245</v>
      </c>
      <c r="B203" s="20">
        <v>5</v>
      </c>
      <c r="C203" s="20">
        <v>4</v>
      </c>
      <c r="D203" s="20">
        <v>0</v>
      </c>
      <c r="E203" s="20">
        <v>0</v>
      </c>
      <c r="F203" s="20">
        <v>0</v>
      </c>
      <c r="G203" s="20">
        <v>1</v>
      </c>
      <c r="H203" s="20">
        <v>0</v>
      </c>
      <c r="I203" s="20">
        <v>4</v>
      </c>
      <c r="J203" s="20">
        <v>0</v>
      </c>
    </row>
    <row r="204" spans="1:10" ht="11.15" customHeight="1" x14ac:dyDescent="0.2">
      <c r="A204" s="21" t="s">
        <v>126</v>
      </c>
      <c r="B204" s="30">
        <v>100</v>
      </c>
      <c r="C204" s="30">
        <v>80</v>
      </c>
      <c r="D204" s="30">
        <v>0</v>
      </c>
      <c r="E204" s="30">
        <v>0</v>
      </c>
      <c r="F204" s="30">
        <v>0</v>
      </c>
      <c r="G204" s="30">
        <v>20</v>
      </c>
      <c r="H204" s="30">
        <v>0</v>
      </c>
      <c r="I204" s="30">
        <v>80</v>
      </c>
      <c r="J204" s="30">
        <v>0</v>
      </c>
    </row>
    <row r="205" spans="1:10" ht="11.15" customHeight="1" x14ac:dyDescent="0.2">
      <c r="A205" s="19" t="s">
        <v>1246</v>
      </c>
      <c r="B205" s="20">
        <v>10</v>
      </c>
      <c r="C205" s="20">
        <v>5</v>
      </c>
      <c r="D205" s="20">
        <v>0</v>
      </c>
      <c r="E205" s="20">
        <v>1</v>
      </c>
      <c r="F205" s="20">
        <v>1</v>
      </c>
      <c r="G205" s="20">
        <v>4</v>
      </c>
      <c r="H205" s="20">
        <v>1</v>
      </c>
      <c r="I205" s="20">
        <v>5</v>
      </c>
      <c r="J205" s="20">
        <v>2</v>
      </c>
    </row>
    <row r="206" spans="1:10" ht="11.15" customHeight="1" x14ac:dyDescent="0.2">
      <c r="A206" s="21" t="s">
        <v>126</v>
      </c>
      <c r="B206" s="30">
        <v>100</v>
      </c>
      <c r="C206" s="30">
        <v>50</v>
      </c>
      <c r="D206" s="30">
        <v>0</v>
      </c>
      <c r="E206" s="30">
        <v>10</v>
      </c>
      <c r="F206" s="30">
        <v>10</v>
      </c>
      <c r="G206" s="30">
        <v>40</v>
      </c>
      <c r="H206" s="30">
        <v>10</v>
      </c>
      <c r="I206" s="30">
        <v>50</v>
      </c>
      <c r="J206" s="30">
        <v>20</v>
      </c>
    </row>
    <row r="207" spans="1:10" ht="11.15" customHeight="1" x14ac:dyDescent="0.2">
      <c r="A207" s="19" t="s">
        <v>1195</v>
      </c>
      <c r="B207" s="20">
        <v>28</v>
      </c>
      <c r="C207" s="20">
        <v>8</v>
      </c>
      <c r="D207" s="20">
        <v>0</v>
      </c>
      <c r="E207" s="20">
        <v>2</v>
      </c>
      <c r="F207" s="20">
        <v>2</v>
      </c>
      <c r="G207" s="20">
        <v>15</v>
      </c>
      <c r="H207" s="20">
        <v>3</v>
      </c>
      <c r="I207" s="20">
        <v>10</v>
      </c>
      <c r="J207" s="20">
        <v>3</v>
      </c>
    </row>
    <row r="208" spans="1:10" ht="11.15" customHeight="1" x14ac:dyDescent="0.2">
      <c r="A208" s="21" t="s">
        <v>126</v>
      </c>
      <c r="B208" s="30">
        <v>100</v>
      </c>
      <c r="C208" s="30">
        <v>28.571428999999998</v>
      </c>
      <c r="D208" s="30">
        <v>0</v>
      </c>
      <c r="E208" s="30">
        <v>7.1428570000000002</v>
      </c>
      <c r="F208" s="30">
        <v>7.1428570000000002</v>
      </c>
      <c r="G208" s="30">
        <v>53.571429000000002</v>
      </c>
      <c r="H208" s="30">
        <v>10.714286</v>
      </c>
      <c r="I208" s="30">
        <v>35.714286000000001</v>
      </c>
      <c r="J208" s="30">
        <v>10.714286</v>
      </c>
    </row>
    <row r="209" spans="1:10" ht="11.15" customHeight="1" x14ac:dyDescent="0.2">
      <c r="A209" s="18" t="s">
        <v>142</v>
      </c>
      <c r="B209" s="18"/>
      <c r="C209" s="18"/>
      <c r="D209" s="18"/>
      <c r="E209" s="18"/>
      <c r="F209" s="18"/>
      <c r="G209" s="18"/>
      <c r="H209" s="18"/>
      <c r="I209" s="18"/>
      <c r="J209" s="18"/>
    </row>
    <row r="210" spans="1:10" ht="11.15" customHeight="1" x14ac:dyDescent="0.2">
      <c r="A210" s="19" t="s">
        <v>1248</v>
      </c>
      <c r="B210" s="20">
        <v>90</v>
      </c>
      <c r="C210" s="20">
        <v>50</v>
      </c>
      <c r="D210" s="20">
        <v>8</v>
      </c>
      <c r="E210" s="20">
        <v>9</v>
      </c>
      <c r="F210" s="20">
        <v>23</v>
      </c>
      <c r="G210" s="20">
        <v>23</v>
      </c>
      <c r="H210" s="20">
        <v>2</v>
      </c>
      <c r="I210" s="20">
        <v>65</v>
      </c>
      <c r="J210" s="20">
        <v>32</v>
      </c>
    </row>
    <row r="211" spans="1:10" ht="11.15" customHeight="1" x14ac:dyDescent="0.2">
      <c r="A211" s="21" t="s">
        <v>126</v>
      </c>
      <c r="B211" s="30">
        <v>100</v>
      </c>
      <c r="C211" s="30">
        <v>55.555556000000003</v>
      </c>
      <c r="D211" s="30">
        <v>8.8888890000000007</v>
      </c>
      <c r="E211" s="30">
        <v>10</v>
      </c>
      <c r="F211" s="30">
        <v>25.555555999999999</v>
      </c>
      <c r="G211" s="30">
        <v>25.555555999999999</v>
      </c>
      <c r="H211" s="30">
        <v>2.2222219999999999</v>
      </c>
      <c r="I211" s="30">
        <v>72.222222000000002</v>
      </c>
      <c r="J211" s="30">
        <v>35.555556000000003</v>
      </c>
    </row>
    <row r="212" spans="1:10" ht="11.15" customHeight="1" x14ac:dyDescent="0.2">
      <c r="A212" s="19" t="s">
        <v>1249</v>
      </c>
      <c r="B212" s="20">
        <v>307</v>
      </c>
      <c r="C212" s="20">
        <v>177</v>
      </c>
      <c r="D212" s="20">
        <v>27</v>
      </c>
      <c r="E212" s="20">
        <v>43</v>
      </c>
      <c r="F212" s="20">
        <v>84</v>
      </c>
      <c r="G212" s="20">
        <v>71</v>
      </c>
      <c r="H212" s="20">
        <v>2</v>
      </c>
      <c r="I212" s="20">
        <v>234</v>
      </c>
      <c r="J212" s="20">
        <v>115</v>
      </c>
    </row>
    <row r="213" spans="1:10" ht="11.15" customHeight="1" x14ac:dyDescent="0.2">
      <c r="A213" s="21" t="s">
        <v>126</v>
      </c>
      <c r="B213" s="30">
        <v>100</v>
      </c>
      <c r="C213" s="30">
        <v>57.654722999999997</v>
      </c>
      <c r="D213" s="30">
        <v>8.7947880000000005</v>
      </c>
      <c r="E213" s="30">
        <v>14.006515</v>
      </c>
      <c r="F213" s="30">
        <v>27.361564000000001</v>
      </c>
      <c r="G213" s="30">
        <v>23.127036</v>
      </c>
      <c r="H213" s="30">
        <v>0.65146599999999999</v>
      </c>
      <c r="I213" s="30">
        <v>76.221497999999997</v>
      </c>
      <c r="J213" s="30">
        <v>37.459282999999999</v>
      </c>
    </row>
    <row r="214" spans="1:10" ht="11.15" customHeight="1" x14ac:dyDescent="0.2">
      <c r="A214" s="19" t="s">
        <v>1250</v>
      </c>
      <c r="B214" s="20">
        <v>392</v>
      </c>
      <c r="C214" s="20">
        <v>205</v>
      </c>
      <c r="D214" s="20">
        <v>26</v>
      </c>
      <c r="E214" s="20">
        <v>63</v>
      </c>
      <c r="F214" s="20">
        <v>101</v>
      </c>
      <c r="G214" s="20">
        <v>103</v>
      </c>
      <c r="H214" s="20">
        <v>7</v>
      </c>
      <c r="I214" s="20">
        <v>282</v>
      </c>
      <c r="J214" s="20">
        <v>152</v>
      </c>
    </row>
    <row r="215" spans="1:10" ht="11.15" customHeight="1" x14ac:dyDescent="0.2">
      <c r="A215" s="21" t="s">
        <v>126</v>
      </c>
      <c r="B215" s="30">
        <v>100</v>
      </c>
      <c r="C215" s="30">
        <v>52.295918</v>
      </c>
      <c r="D215" s="30">
        <v>6.6326530000000004</v>
      </c>
      <c r="E215" s="30">
        <v>16.071428999999998</v>
      </c>
      <c r="F215" s="30">
        <v>25.765305999999999</v>
      </c>
      <c r="G215" s="30">
        <v>26.275510000000001</v>
      </c>
      <c r="H215" s="30">
        <v>1.785714</v>
      </c>
      <c r="I215" s="30">
        <v>71.938776000000004</v>
      </c>
      <c r="J215" s="30">
        <v>38.775509999999997</v>
      </c>
    </row>
    <row r="216" spans="1:10" ht="11.15" customHeight="1" x14ac:dyDescent="0.2">
      <c r="A216" s="19" t="s">
        <v>1251</v>
      </c>
      <c r="B216" s="20">
        <v>379</v>
      </c>
      <c r="C216" s="20">
        <v>178</v>
      </c>
      <c r="D216" s="20">
        <v>38</v>
      </c>
      <c r="E216" s="20">
        <v>74</v>
      </c>
      <c r="F216" s="20">
        <v>86</v>
      </c>
      <c r="G216" s="20">
        <v>115</v>
      </c>
      <c r="H216" s="20">
        <v>8</v>
      </c>
      <c r="I216" s="20">
        <v>256</v>
      </c>
      <c r="J216" s="20">
        <v>137</v>
      </c>
    </row>
    <row r="217" spans="1:10" ht="11.15" customHeight="1" x14ac:dyDescent="0.2">
      <c r="A217" s="21" t="s">
        <v>126</v>
      </c>
      <c r="B217" s="30">
        <v>100</v>
      </c>
      <c r="C217" s="30">
        <v>46.965699000000001</v>
      </c>
      <c r="D217" s="30">
        <v>10.026384999999999</v>
      </c>
      <c r="E217" s="30">
        <v>19.525065999999999</v>
      </c>
      <c r="F217" s="30">
        <v>22.691293000000002</v>
      </c>
      <c r="G217" s="30">
        <v>30.343008000000001</v>
      </c>
      <c r="H217" s="30">
        <v>2.1108180000000001</v>
      </c>
      <c r="I217" s="30">
        <v>67.546173999999993</v>
      </c>
      <c r="J217" s="30">
        <v>36.147756999999999</v>
      </c>
    </row>
    <row r="218" spans="1:10" ht="11.15" customHeight="1" x14ac:dyDescent="0.2">
      <c r="A218" s="19" t="s">
        <v>1252</v>
      </c>
      <c r="B218" s="20">
        <v>951</v>
      </c>
      <c r="C218" s="20">
        <v>315</v>
      </c>
      <c r="D218" s="20">
        <v>39</v>
      </c>
      <c r="E218" s="20">
        <v>108</v>
      </c>
      <c r="F218" s="20">
        <v>128</v>
      </c>
      <c r="G218" s="20">
        <v>456</v>
      </c>
      <c r="H218" s="20">
        <v>29</v>
      </c>
      <c r="I218" s="20">
        <v>466</v>
      </c>
      <c r="J218" s="20">
        <v>225</v>
      </c>
    </row>
    <row r="219" spans="1:10" ht="11.15" customHeight="1" x14ac:dyDescent="0.2">
      <c r="A219" s="21" t="s">
        <v>126</v>
      </c>
      <c r="B219" s="30">
        <v>100</v>
      </c>
      <c r="C219" s="30">
        <v>33.123027999999998</v>
      </c>
      <c r="D219" s="30">
        <v>4.1009460000000004</v>
      </c>
      <c r="E219" s="30">
        <v>11.356467</v>
      </c>
      <c r="F219" s="30">
        <v>13.459516000000001</v>
      </c>
      <c r="G219" s="30">
        <v>47.949527000000003</v>
      </c>
      <c r="H219" s="30">
        <v>3.0494219999999999</v>
      </c>
      <c r="I219" s="30">
        <v>49.001052000000001</v>
      </c>
      <c r="J219" s="30">
        <v>23.659306000000001</v>
      </c>
    </row>
    <row r="220" spans="1:10" ht="11.15" customHeight="1" x14ac:dyDescent="0.2">
      <c r="A220" s="19" t="s">
        <v>1195</v>
      </c>
      <c r="B220" s="20">
        <v>69</v>
      </c>
      <c r="C220" s="20">
        <v>30</v>
      </c>
      <c r="D220" s="20">
        <v>9</v>
      </c>
      <c r="E220" s="20">
        <v>6</v>
      </c>
      <c r="F220" s="20">
        <v>10</v>
      </c>
      <c r="G220" s="20">
        <v>29</v>
      </c>
      <c r="H220" s="20">
        <v>0</v>
      </c>
      <c r="I220" s="20">
        <v>40</v>
      </c>
      <c r="J220" s="20">
        <v>19</v>
      </c>
    </row>
    <row r="221" spans="1:10" ht="11.15" customHeight="1" x14ac:dyDescent="0.2">
      <c r="A221" s="21" t="s">
        <v>126</v>
      </c>
      <c r="B221" s="30">
        <v>100</v>
      </c>
      <c r="C221" s="30">
        <v>43.478261000000003</v>
      </c>
      <c r="D221" s="30">
        <v>13.043478</v>
      </c>
      <c r="E221" s="30">
        <v>8.6956520000000008</v>
      </c>
      <c r="F221" s="30">
        <v>14.492754</v>
      </c>
      <c r="G221" s="30">
        <v>42.028986000000003</v>
      </c>
      <c r="H221" s="30">
        <v>0</v>
      </c>
      <c r="I221" s="30">
        <v>57.971013999999997</v>
      </c>
      <c r="J221" s="30">
        <v>27.536231999999998</v>
      </c>
    </row>
    <row r="222" spans="1:10" ht="11.15" customHeight="1" x14ac:dyDescent="0.2">
      <c r="A222" s="18" t="s">
        <v>143</v>
      </c>
      <c r="B222" s="18"/>
      <c r="C222" s="18"/>
      <c r="D222" s="18"/>
      <c r="E222" s="18"/>
      <c r="F222" s="18"/>
      <c r="G222" s="18"/>
      <c r="H222" s="18"/>
      <c r="I222" s="18"/>
      <c r="J222" s="18"/>
    </row>
    <row r="223" spans="1:10" ht="11.15" customHeight="1" x14ac:dyDescent="0.2">
      <c r="A223" s="21" t="s">
        <v>1253</v>
      </c>
      <c r="B223" s="21"/>
      <c r="C223" s="21"/>
      <c r="D223" s="21"/>
      <c r="E223" s="21"/>
      <c r="F223" s="21"/>
      <c r="G223" s="21"/>
      <c r="H223" s="21"/>
      <c r="I223" s="21"/>
      <c r="J223" s="21"/>
    </row>
    <row r="224" spans="1:10" ht="11.15" customHeight="1" x14ac:dyDescent="0.2">
      <c r="A224" s="19" t="s">
        <v>1254</v>
      </c>
      <c r="B224" s="20">
        <v>546</v>
      </c>
      <c r="C224" s="20">
        <v>290</v>
      </c>
      <c r="D224" s="20">
        <v>59</v>
      </c>
      <c r="E224" s="20">
        <v>88</v>
      </c>
      <c r="F224" s="20">
        <v>160</v>
      </c>
      <c r="G224" s="20">
        <v>134</v>
      </c>
      <c r="H224" s="20">
        <v>9</v>
      </c>
      <c r="I224" s="20">
        <v>403</v>
      </c>
      <c r="J224" s="20">
        <v>223</v>
      </c>
    </row>
    <row r="225" spans="1:10" ht="11.15" customHeight="1" x14ac:dyDescent="0.2">
      <c r="A225" s="21" t="s">
        <v>126</v>
      </c>
      <c r="B225" s="30">
        <v>100</v>
      </c>
      <c r="C225" s="30">
        <v>53.113553000000003</v>
      </c>
      <c r="D225" s="30">
        <v>10.805861</v>
      </c>
      <c r="E225" s="30">
        <v>16.117215999999999</v>
      </c>
      <c r="F225" s="30">
        <v>29.304029</v>
      </c>
      <c r="G225" s="30">
        <v>24.542124999999999</v>
      </c>
      <c r="H225" s="30">
        <v>1.648352</v>
      </c>
      <c r="I225" s="30">
        <v>73.809523999999996</v>
      </c>
      <c r="J225" s="30">
        <v>40.842491000000003</v>
      </c>
    </row>
    <row r="226" spans="1:10" ht="11.15" customHeight="1" x14ac:dyDescent="0.2">
      <c r="A226" s="19" t="s">
        <v>1255</v>
      </c>
      <c r="B226" s="20">
        <v>531</v>
      </c>
      <c r="C226" s="20">
        <v>262</v>
      </c>
      <c r="D226" s="20">
        <v>48</v>
      </c>
      <c r="E226" s="20">
        <v>103</v>
      </c>
      <c r="F226" s="20">
        <v>133</v>
      </c>
      <c r="G226" s="20">
        <v>143</v>
      </c>
      <c r="H226" s="20">
        <v>7</v>
      </c>
      <c r="I226" s="20">
        <v>381</v>
      </c>
      <c r="J226" s="20">
        <v>214</v>
      </c>
    </row>
    <row r="227" spans="1:10" ht="11.15" customHeight="1" x14ac:dyDescent="0.2">
      <c r="A227" s="21" t="s">
        <v>126</v>
      </c>
      <c r="B227" s="30">
        <v>100</v>
      </c>
      <c r="C227" s="30">
        <v>49.340865999999998</v>
      </c>
      <c r="D227" s="30">
        <v>9.0395479999999999</v>
      </c>
      <c r="E227" s="30">
        <v>19.397362999999999</v>
      </c>
      <c r="F227" s="30">
        <v>25.047080999999999</v>
      </c>
      <c r="G227" s="30">
        <v>26.930319999999998</v>
      </c>
      <c r="H227" s="30">
        <v>1.3182670000000001</v>
      </c>
      <c r="I227" s="30">
        <v>71.751412000000002</v>
      </c>
      <c r="J227" s="30">
        <v>40.301318000000002</v>
      </c>
    </row>
    <row r="228" spans="1:10" ht="11.15" customHeight="1" x14ac:dyDescent="0.2">
      <c r="A228" s="19" t="s">
        <v>1256</v>
      </c>
      <c r="B228" s="20">
        <v>205</v>
      </c>
      <c r="C228" s="20">
        <v>105</v>
      </c>
      <c r="D228" s="20">
        <v>7</v>
      </c>
      <c r="E228" s="20">
        <v>31</v>
      </c>
      <c r="F228" s="20">
        <v>37</v>
      </c>
      <c r="G228" s="20">
        <v>60</v>
      </c>
      <c r="H228" s="20">
        <v>4</v>
      </c>
      <c r="I228" s="20">
        <v>141</v>
      </c>
      <c r="J228" s="20">
        <v>66</v>
      </c>
    </row>
    <row r="229" spans="1:10" ht="11.15" customHeight="1" x14ac:dyDescent="0.2">
      <c r="A229" s="21" t="s">
        <v>126</v>
      </c>
      <c r="B229" s="30">
        <v>100</v>
      </c>
      <c r="C229" s="30">
        <v>51.219512000000002</v>
      </c>
      <c r="D229" s="30">
        <v>3.4146339999999999</v>
      </c>
      <c r="E229" s="30">
        <v>15.121950999999999</v>
      </c>
      <c r="F229" s="30">
        <v>18.048780000000001</v>
      </c>
      <c r="G229" s="30">
        <v>29.268293</v>
      </c>
      <c r="H229" s="30">
        <v>1.95122</v>
      </c>
      <c r="I229" s="30">
        <v>68.780488000000005</v>
      </c>
      <c r="J229" s="30">
        <v>32.195121999999998</v>
      </c>
    </row>
    <row r="230" spans="1:10" ht="11.15" customHeight="1" x14ac:dyDescent="0.2">
      <c r="A230" s="19" t="s">
        <v>1257</v>
      </c>
      <c r="B230" s="20">
        <v>762</v>
      </c>
      <c r="C230" s="20">
        <v>245</v>
      </c>
      <c r="D230" s="20">
        <v>23</v>
      </c>
      <c r="E230" s="20">
        <v>71</v>
      </c>
      <c r="F230" s="20">
        <v>87</v>
      </c>
      <c r="G230" s="20">
        <v>389</v>
      </c>
      <c r="H230" s="20">
        <v>24</v>
      </c>
      <c r="I230" s="20">
        <v>349</v>
      </c>
      <c r="J230" s="20">
        <v>150</v>
      </c>
    </row>
    <row r="231" spans="1:10" ht="11.15" customHeight="1" x14ac:dyDescent="0.2">
      <c r="A231" s="21" t="s">
        <v>126</v>
      </c>
      <c r="B231" s="30">
        <v>100</v>
      </c>
      <c r="C231" s="30">
        <v>32.152231</v>
      </c>
      <c r="D231" s="30">
        <v>3.018373</v>
      </c>
      <c r="E231" s="30">
        <v>9.3175849999999993</v>
      </c>
      <c r="F231" s="30">
        <v>11.417323</v>
      </c>
      <c r="G231" s="30">
        <v>51.049869000000001</v>
      </c>
      <c r="H231" s="30">
        <v>3.1496059999999999</v>
      </c>
      <c r="I231" s="30">
        <v>45.800525</v>
      </c>
      <c r="J231" s="30">
        <v>19.685039</v>
      </c>
    </row>
    <row r="232" spans="1:10" ht="11.15" customHeight="1" x14ac:dyDescent="0.2">
      <c r="A232" s="19" t="s">
        <v>1195</v>
      </c>
      <c r="B232" s="20">
        <v>144</v>
      </c>
      <c r="C232" s="20">
        <v>53</v>
      </c>
      <c r="D232" s="20">
        <v>10</v>
      </c>
      <c r="E232" s="20">
        <v>10</v>
      </c>
      <c r="F232" s="20">
        <v>15</v>
      </c>
      <c r="G232" s="20">
        <v>71</v>
      </c>
      <c r="H232" s="20">
        <v>4</v>
      </c>
      <c r="I232" s="20">
        <v>69</v>
      </c>
      <c r="J232" s="20">
        <v>27</v>
      </c>
    </row>
    <row r="233" spans="1:10" ht="11.15" customHeight="1" x14ac:dyDescent="0.2">
      <c r="A233" s="21" t="s">
        <v>126</v>
      </c>
      <c r="B233" s="30">
        <v>100</v>
      </c>
      <c r="C233" s="30">
        <v>36.805556000000003</v>
      </c>
      <c r="D233" s="30">
        <v>6.9444439999999998</v>
      </c>
      <c r="E233" s="30">
        <v>6.9444439999999998</v>
      </c>
      <c r="F233" s="30">
        <v>10.416667</v>
      </c>
      <c r="G233" s="30">
        <v>49.305556000000003</v>
      </c>
      <c r="H233" s="30">
        <v>2.7777780000000001</v>
      </c>
      <c r="I233" s="30">
        <v>47.916666999999997</v>
      </c>
      <c r="J233" s="30">
        <v>18.75</v>
      </c>
    </row>
    <row r="234" spans="1:10" ht="11.15" customHeight="1" x14ac:dyDescent="0.2">
      <c r="A234" s="18" t="s">
        <v>143</v>
      </c>
      <c r="B234" s="18"/>
      <c r="C234" s="18"/>
      <c r="D234" s="18"/>
      <c r="E234" s="18"/>
      <c r="F234" s="18"/>
      <c r="G234" s="18"/>
      <c r="H234" s="18"/>
      <c r="I234" s="18"/>
      <c r="J234" s="18"/>
    </row>
    <row r="235" spans="1:10" ht="11.15" customHeight="1" x14ac:dyDescent="0.2">
      <c r="A235" s="21" t="s">
        <v>1258</v>
      </c>
      <c r="B235" s="21"/>
      <c r="C235" s="21"/>
      <c r="D235" s="21"/>
      <c r="E235" s="21"/>
      <c r="F235" s="21"/>
      <c r="G235" s="21"/>
      <c r="H235" s="21"/>
      <c r="I235" s="21"/>
      <c r="J235" s="21"/>
    </row>
    <row r="236" spans="1:10" ht="11.15" customHeight="1" x14ac:dyDescent="0.2">
      <c r="A236" s="19" t="s">
        <v>1254</v>
      </c>
      <c r="B236" s="20">
        <v>285</v>
      </c>
      <c r="C236" s="20">
        <v>177</v>
      </c>
      <c r="D236" s="20">
        <v>16</v>
      </c>
      <c r="E236" s="20">
        <v>46</v>
      </c>
      <c r="F236" s="20">
        <v>89</v>
      </c>
      <c r="G236" s="20">
        <v>55</v>
      </c>
      <c r="H236" s="20">
        <v>1</v>
      </c>
      <c r="I236" s="20">
        <v>229</v>
      </c>
      <c r="J236" s="20">
        <v>116</v>
      </c>
    </row>
    <row r="237" spans="1:10" ht="11.15" customHeight="1" x14ac:dyDescent="0.2">
      <c r="A237" s="21" t="s">
        <v>126</v>
      </c>
      <c r="B237" s="30">
        <v>100</v>
      </c>
      <c r="C237" s="30">
        <v>62.105263000000001</v>
      </c>
      <c r="D237" s="30">
        <v>5.6140350000000003</v>
      </c>
      <c r="E237" s="30">
        <v>16.140350999999999</v>
      </c>
      <c r="F237" s="30">
        <v>31.228069999999999</v>
      </c>
      <c r="G237" s="30">
        <v>19.298245999999999</v>
      </c>
      <c r="H237" s="30">
        <v>0.35087699999999999</v>
      </c>
      <c r="I237" s="30">
        <v>80.350876999999997</v>
      </c>
      <c r="J237" s="30">
        <v>40.701754000000001</v>
      </c>
    </row>
    <row r="238" spans="1:10" ht="11.15" customHeight="1" x14ac:dyDescent="0.2">
      <c r="A238" s="19" t="s">
        <v>1255</v>
      </c>
      <c r="B238" s="20">
        <v>217</v>
      </c>
      <c r="C238" s="20">
        <v>114</v>
      </c>
      <c r="D238" s="20">
        <v>27</v>
      </c>
      <c r="E238" s="20">
        <v>35</v>
      </c>
      <c r="F238" s="20">
        <v>55</v>
      </c>
      <c r="G238" s="20">
        <v>49</v>
      </c>
      <c r="H238" s="20">
        <v>2</v>
      </c>
      <c r="I238" s="20">
        <v>166</v>
      </c>
      <c r="J238" s="20">
        <v>94</v>
      </c>
    </row>
    <row r="239" spans="1:10" ht="11.15" customHeight="1" x14ac:dyDescent="0.2">
      <c r="A239" s="21" t="s">
        <v>126</v>
      </c>
      <c r="B239" s="30">
        <v>100</v>
      </c>
      <c r="C239" s="30">
        <v>52.534562000000001</v>
      </c>
      <c r="D239" s="30">
        <v>12.442396</v>
      </c>
      <c r="E239" s="30">
        <v>16.129031999999999</v>
      </c>
      <c r="F239" s="30">
        <v>25.345621999999999</v>
      </c>
      <c r="G239" s="30">
        <v>22.580645000000001</v>
      </c>
      <c r="H239" s="30">
        <v>0.92165900000000001</v>
      </c>
      <c r="I239" s="30">
        <v>76.497696000000005</v>
      </c>
      <c r="J239" s="30">
        <v>43.317971999999997</v>
      </c>
    </row>
    <row r="240" spans="1:10" ht="11.15" customHeight="1" x14ac:dyDescent="0.2">
      <c r="A240" s="19" t="s">
        <v>1256</v>
      </c>
      <c r="B240" s="20">
        <v>142</v>
      </c>
      <c r="C240" s="20">
        <v>72</v>
      </c>
      <c r="D240" s="20">
        <v>16</v>
      </c>
      <c r="E240" s="20">
        <v>28</v>
      </c>
      <c r="F240" s="20">
        <v>41</v>
      </c>
      <c r="G240" s="20">
        <v>35</v>
      </c>
      <c r="H240" s="20">
        <v>2</v>
      </c>
      <c r="I240" s="20">
        <v>105</v>
      </c>
      <c r="J240" s="20">
        <v>59</v>
      </c>
    </row>
    <row r="241" spans="1:10" ht="11.15" customHeight="1" x14ac:dyDescent="0.2">
      <c r="A241" s="21" t="s">
        <v>126</v>
      </c>
      <c r="B241" s="30">
        <v>100</v>
      </c>
      <c r="C241" s="30">
        <v>50.704225000000001</v>
      </c>
      <c r="D241" s="30">
        <v>11.267606000000001</v>
      </c>
      <c r="E241" s="30">
        <v>19.718309999999999</v>
      </c>
      <c r="F241" s="30">
        <v>28.873239000000002</v>
      </c>
      <c r="G241" s="30">
        <v>24.647887000000001</v>
      </c>
      <c r="H241" s="30">
        <v>1.4084509999999999</v>
      </c>
      <c r="I241" s="30">
        <v>73.943662000000003</v>
      </c>
      <c r="J241" s="30">
        <v>41.549295999999998</v>
      </c>
    </row>
    <row r="242" spans="1:10" ht="11.15" customHeight="1" x14ac:dyDescent="0.2">
      <c r="A242" s="19" t="s">
        <v>1257</v>
      </c>
      <c r="B242" s="20">
        <v>1184</v>
      </c>
      <c r="C242" s="20">
        <v>457</v>
      </c>
      <c r="D242" s="20">
        <v>64</v>
      </c>
      <c r="E242" s="20">
        <v>149</v>
      </c>
      <c r="F242" s="20">
        <v>183</v>
      </c>
      <c r="G242" s="20">
        <v>513</v>
      </c>
      <c r="H242" s="20">
        <v>32</v>
      </c>
      <c r="I242" s="20">
        <v>639</v>
      </c>
      <c r="J242" s="20">
        <v>308</v>
      </c>
    </row>
    <row r="243" spans="1:10" ht="11.15" customHeight="1" x14ac:dyDescent="0.2">
      <c r="A243" s="21" t="s">
        <v>126</v>
      </c>
      <c r="B243" s="30">
        <v>100</v>
      </c>
      <c r="C243" s="30">
        <v>38.597973000000003</v>
      </c>
      <c r="D243" s="30">
        <v>5.405405</v>
      </c>
      <c r="E243" s="30">
        <v>12.584459000000001</v>
      </c>
      <c r="F243" s="30">
        <v>15.456080999999999</v>
      </c>
      <c r="G243" s="30">
        <v>43.327703</v>
      </c>
      <c r="H243" s="30">
        <v>2.7027030000000001</v>
      </c>
      <c r="I243" s="30">
        <v>53.969594999999998</v>
      </c>
      <c r="J243" s="30">
        <v>26.013514000000001</v>
      </c>
    </row>
    <row r="244" spans="1:10" ht="11.15" customHeight="1" x14ac:dyDescent="0.2">
      <c r="A244" s="19" t="s">
        <v>1195</v>
      </c>
      <c r="B244" s="20">
        <v>360</v>
      </c>
      <c r="C244" s="20">
        <v>135</v>
      </c>
      <c r="D244" s="20">
        <v>24</v>
      </c>
      <c r="E244" s="20">
        <v>45</v>
      </c>
      <c r="F244" s="20">
        <v>64</v>
      </c>
      <c r="G244" s="20">
        <v>145</v>
      </c>
      <c r="H244" s="20">
        <v>11</v>
      </c>
      <c r="I244" s="20">
        <v>204</v>
      </c>
      <c r="J244" s="20">
        <v>103</v>
      </c>
    </row>
    <row r="245" spans="1:10" ht="11.15" customHeight="1" x14ac:dyDescent="0.2">
      <c r="A245" s="21" t="s">
        <v>126</v>
      </c>
      <c r="B245" s="30">
        <v>100</v>
      </c>
      <c r="C245" s="30">
        <v>37.5</v>
      </c>
      <c r="D245" s="30">
        <v>6.6666670000000003</v>
      </c>
      <c r="E245" s="30">
        <v>12.5</v>
      </c>
      <c r="F245" s="30">
        <v>17.777778000000001</v>
      </c>
      <c r="G245" s="30">
        <v>40.277777999999998</v>
      </c>
      <c r="H245" s="30">
        <v>3.0555560000000002</v>
      </c>
      <c r="I245" s="30">
        <v>56.666666999999997</v>
      </c>
      <c r="J245" s="30">
        <v>28.611111000000001</v>
      </c>
    </row>
    <row r="246" spans="1:10" ht="11.15" customHeight="1" x14ac:dyDescent="0.2">
      <c r="A246" s="18" t="s">
        <v>143</v>
      </c>
      <c r="B246" s="18"/>
      <c r="C246" s="18"/>
      <c r="D246" s="18"/>
      <c r="E246" s="18"/>
      <c r="F246" s="18"/>
      <c r="G246" s="18"/>
      <c r="H246" s="18"/>
      <c r="I246" s="18"/>
      <c r="J246" s="18"/>
    </row>
    <row r="247" spans="1:10" ht="11.15" customHeight="1" x14ac:dyDescent="0.2">
      <c r="A247" s="21" t="s">
        <v>1259</v>
      </c>
      <c r="B247" s="21"/>
      <c r="C247" s="21"/>
      <c r="D247" s="21"/>
      <c r="E247" s="21"/>
      <c r="F247" s="21"/>
      <c r="G247" s="21"/>
      <c r="H247" s="21"/>
      <c r="I247" s="21"/>
      <c r="J247" s="21"/>
    </row>
    <row r="248" spans="1:10" ht="11.15" customHeight="1" x14ac:dyDescent="0.2">
      <c r="A248" s="19" t="s">
        <v>1254</v>
      </c>
      <c r="B248" s="20">
        <v>330</v>
      </c>
      <c r="C248" s="20">
        <v>190</v>
      </c>
      <c r="D248" s="20">
        <v>27</v>
      </c>
      <c r="E248" s="20">
        <v>48</v>
      </c>
      <c r="F248" s="20">
        <v>86</v>
      </c>
      <c r="G248" s="20">
        <v>81</v>
      </c>
      <c r="H248" s="20">
        <v>3</v>
      </c>
      <c r="I248" s="20">
        <v>246</v>
      </c>
      <c r="J248" s="20">
        <v>119</v>
      </c>
    </row>
    <row r="249" spans="1:10" ht="11.15" customHeight="1" x14ac:dyDescent="0.2">
      <c r="A249" s="21" t="s">
        <v>126</v>
      </c>
      <c r="B249" s="30">
        <v>100</v>
      </c>
      <c r="C249" s="30">
        <v>57.575758</v>
      </c>
      <c r="D249" s="30">
        <v>8.1818179999999998</v>
      </c>
      <c r="E249" s="30">
        <v>14.545455</v>
      </c>
      <c r="F249" s="30">
        <v>26.060606</v>
      </c>
      <c r="G249" s="30">
        <v>24.545455</v>
      </c>
      <c r="H249" s="30">
        <v>0.90909099999999998</v>
      </c>
      <c r="I249" s="30">
        <v>74.545455000000004</v>
      </c>
      <c r="J249" s="30">
        <v>36.060606</v>
      </c>
    </row>
    <row r="250" spans="1:10" ht="11.15" customHeight="1" x14ac:dyDescent="0.2">
      <c r="A250" s="19" t="s">
        <v>1255</v>
      </c>
      <c r="B250" s="20">
        <v>326</v>
      </c>
      <c r="C250" s="20">
        <v>152</v>
      </c>
      <c r="D250" s="20">
        <v>24</v>
      </c>
      <c r="E250" s="20">
        <v>44</v>
      </c>
      <c r="F250" s="20">
        <v>89</v>
      </c>
      <c r="G250" s="20">
        <v>97</v>
      </c>
      <c r="H250" s="20">
        <v>4</v>
      </c>
      <c r="I250" s="20">
        <v>225</v>
      </c>
      <c r="J250" s="20">
        <v>124</v>
      </c>
    </row>
    <row r="251" spans="1:10" ht="11.15" customHeight="1" x14ac:dyDescent="0.2">
      <c r="A251" s="21" t="s">
        <v>126</v>
      </c>
      <c r="B251" s="30">
        <v>100</v>
      </c>
      <c r="C251" s="30">
        <v>46.625767000000003</v>
      </c>
      <c r="D251" s="30">
        <v>7.3619630000000003</v>
      </c>
      <c r="E251" s="30">
        <v>13.496933</v>
      </c>
      <c r="F251" s="30">
        <v>27.300612999999998</v>
      </c>
      <c r="G251" s="30">
        <v>29.754601000000001</v>
      </c>
      <c r="H251" s="30">
        <v>1.2269939999999999</v>
      </c>
      <c r="I251" s="30">
        <v>69.018405000000001</v>
      </c>
      <c r="J251" s="30">
        <v>38.036810000000003</v>
      </c>
    </row>
    <row r="252" spans="1:10" ht="11.15" customHeight="1" x14ac:dyDescent="0.2">
      <c r="A252" s="19" t="s">
        <v>1256</v>
      </c>
      <c r="B252" s="20">
        <v>133</v>
      </c>
      <c r="C252" s="20">
        <v>77</v>
      </c>
      <c r="D252" s="20">
        <v>11</v>
      </c>
      <c r="E252" s="20">
        <v>25</v>
      </c>
      <c r="F252" s="20">
        <v>40</v>
      </c>
      <c r="G252" s="20">
        <v>32</v>
      </c>
      <c r="H252" s="20">
        <v>0</v>
      </c>
      <c r="I252" s="20">
        <v>101</v>
      </c>
      <c r="J252" s="20">
        <v>56</v>
      </c>
    </row>
    <row r="253" spans="1:10" ht="11.15" customHeight="1" x14ac:dyDescent="0.2">
      <c r="A253" s="21" t="s">
        <v>126</v>
      </c>
      <c r="B253" s="30">
        <v>100</v>
      </c>
      <c r="C253" s="30">
        <v>57.894736999999999</v>
      </c>
      <c r="D253" s="30">
        <v>8.2706769999999992</v>
      </c>
      <c r="E253" s="30">
        <v>18.796991999999999</v>
      </c>
      <c r="F253" s="30">
        <v>30.075188000000001</v>
      </c>
      <c r="G253" s="30">
        <v>24.06015</v>
      </c>
      <c r="H253" s="30">
        <v>0</v>
      </c>
      <c r="I253" s="30">
        <v>75.939850000000007</v>
      </c>
      <c r="J253" s="30">
        <v>42.105263000000001</v>
      </c>
    </row>
    <row r="254" spans="1:10" ht="11.15" customHeight="1" x14ac:dyDescent="0.2">
      <c r="A254" s="19" t="s">
        <v>1257</v>
      </c>
      <c r="B254" s="20">
        <v>1070</v>
      </c>
      <c r="C254" s="20">
        <v>413</v>
      </c>
      <c r="D254" s="20">
        <v>59</v>
      </c>
      <c r="E254" s="20">
        <v>144</v>
      </c>
      <c r="F254" s="20">
        <v>165</v>
      </c>
      <c r="G254" s="20">
        <v>452</v>
      </c>
      <c r="H254" s="20">
        <v>29</v>
      </c>
      <c r="I254" s="20">
        <v>589</v>
      </c>
      <c r="J254" s="20">
        <v>290</v>
      </c>
    </row>
    <row r="255" spans="1:10" ht="11.15" customHeight="1" x14ac:dyDescent="0.2">
      <c r="A255" s="21" t="s">
        <v>126</v>
      </c>
      <c r="B255" s="30">
        <v>100</v>
      </c>
      <c r="C255" s="30">
        <v>38.598131000000002</v>
      </c>
      <c r="D255" s="30">
        <v>5.5140190000000002</v>
      </c>
      <c r="E255" s="30">
        <v>13.457943999999999</v>
      </c>
      <c r="F255" s="30">
        <v>15.420560999999999</v>
      </c>
      <c r="G255" s="30">
        <v>42.242991000000004</v>
      </c>
      <c r="H255" s="30">
        <v>2.71028</v>
      </c>
      <c r="I255" s="30">
        <v>55.046728999999999</v>
      </c>
      <c r="J255" s="30">
        <v>27.102803999999999</v>
      </c>
    </row>
    <row r="256" spans="1:10" ht="11.15" customHeight="1" x14ac:dyDescent="0.2">
      <c r="A256" s="19" t="s">
        <v>1195</v>
      </c>
      <c r="B256" s="20">
        <v>329</v>
      </c>
      <c r="C256" s="20">
        <v>123</v>
      </c>
      <c r="D256" s="20">
        <v>26</v>
      </c>
      <c r="E256" s="20">
        <v>42</v>
      </c>
      <c r="F256" s="20">
        <v>52</v>
      </c>
      <c r="G256" s="20">
        <v>135</v>
      </c>
      <c r="H256" s="20">
        <v>12</v>
      </c>
      <c r="I256" s="20">
        <v>182</v>
      </c>
      <c r="J256" s="20">
        <v>91</v>
      </c>
    </row>
    <row r="257" spans="1:10" ht="11.15" customHeight="1" x14ac:dyDescent="0.2">
      <c r="A257" s="21" t="s">
        <v>126</v>
      </c>
      <c r="B257" s="30">
        <v>100</v>
      </c>
      <c r="C257" s="30">
        <v>37.386018</v>
      </c>
      <c r="D257" s="30">
        <v>7.902736</v>
      </c>
      <c r="E257" s="30">
        <v>12.765957</v>
      </c>
      <c r="F257" s="30">
        <v>15.805471000000001</v>
      </c>
      <c r="G257" s="30">
        <v>41.033434999999997</v>
      </c>
      <c r="H257" s="30">
        <v>3.6474160000000002</v>
      </c>
      <c r="I257" s="30">
        <v>55.319149000000003</v>
      </c>
      <c r="J257" s="30">
        <v>27.659573999999999</v>
      </c>
    </row>
    <row r="258" spans="1:10" ht="11.15" customHeight="1" x14ac:dyDescent="0.2">
      <c r="A258" s="18" t="s">
        <v>143</v>
      </c>
      <c r="B258" s="18"/>
      <c r="C258" s="18"/>
      <c r="D258" s="18"/>
      <c r="E258" s="18"/>
      <c r="F258" s="18"/>
      <c r="G258" s="18"/>
      <c r="H258" s="18"/>
      <c r="I258" s="18"/>
      <c r="J258" s="18"/>
    </row>
    <row r="259" spans="1:10" ht="11.15" customHeight="1" x14ac:dyDescent="0.2">
      <c r="A259" s="21" t="s">
        <v>1260</v>
      </c>
      <c r="B259" s="21"/>
      <c r="C259" s="21"/>
      <c r="D259" s="21"/>
      <c r="E259" s="21"/>
      <c r="F259" s="21"/>
      <c r="G259" s="21"/>
      <c r="H259" s="21"/>
      <c r="I259" s="21"/>
      <c r="J259" s="21"/>
    </row>
    <row r="260" spans="1:10" ht="11.15" customHeight="1" x14ac:dyDescent="0.2">
      <c r="A260" s="19" t="s">
        <v>1254</v>
      </c>
      <c r="B260" s="20">
        <v>39</v>
      </c>
      <c r="C260" s="20">
        <v>18</v>
      </c>
      <c r="D260" s="20">
        <v>6</v>
      </c>
      <c r="E260" s="20">
        <v>8</v>
      </c>
      <c r="F260" s="20">
        <v>9</v>
      </c>
      <c r="G260" s="20">
        <v>12</v>
      </c>
      <c r="H260" s="20">
        <v>0</v>
      </c>
      <c r="I260" s="20">
        <v>27</v>
      </c>
      <c r="J260" s="20">
        <v>17</v>
      </c>
    </row>
    <row r="261" spans="1:10" ht="11.15" customHeight="1" x14ac:dyDescent="0.2">
      <c r="A261" s="21" t="s">
        <v>126</v>
      </c>
      <c r="B261" s="30">
        <v>100</v>
      </c>
      <c r="C261" s="30">
        <v>46.153846000000001</v>
      </c>
      <c r="D261" s="30">
        <v>15.384615</v>
      </c>
      <c r="E261" s="30">
        <v>20.512820999999999</v>
      </c>
      <c r="F261" s="30">
        <v>23.076923000000001</v>
      </c>
      <c r="G261" s="30">
        <v>30.769231000000001</v>
      </c>
      <c r="H261" s="30">
        <v>0</v>
      </c>
      <c r="I261" s="30">
        <v>69.230768999999995</v>
      </c>
      <c r="J261" s="30">
        <v>43.589744000000003</v>
      </c>
    </row>
    <row r="262" spans="1:10" ht="11.15" customHeight="1" x14ac:dyDescent="0.2">
      <c r="A262" s="19" t="s">
        <v>1255</v>
      </c>
      <c r="B262" s="20">
        <v>75</v>
      </c>
      <c r="C262" s="20">
        <v>34</v>
      </c>
      <c r="D262" s="20">
        <v>5</v>
      </c>
      <c r="E262" s="20">
        <v>11</v>
      </c>
      <c r="F262" s="20">
        <v>22</v>
      </c>
      <c r="G262" s="20">
        <v>21</v>
      </c>
      <c r="H262" s="20">
        <v>0</v>
      </c>
      <c r="I262" s="20">
        <v>54</v>
      </c>
      <c r="J262" s="20">
        <v>29</v>
      </c>
    </row>
    <row r="263" spans="1:10" ht="11.15" customHeight="1" x14ac:dyDescent="0.2">
      <c r="A263" s="21" t="s">
        <v>126</v>
      </c>
      <c r="B263" s="30">
        <v>100</v>
      </c>
      <c r="C263" s="30">
        <v>45.333333000000003</v>
      </c>
      <c r="D263" s="30">
        <v>6.6666670000000003</v>
      </c>
      <c r="E263" s="30">
        <v>14.666667</v>
      </c>
      <c r="F263" s="30">
        <v>29.333333</v>
      </c>
      <c r="G263" s="30">
        <v>28</v>
      </c>
      <c r="H263" s="30">
        <v>0</v>
      </c>
      <c r="I263" s="30">
        <v>72</v>
      </c>
      <c r="J263" s="30">
        <v>38.666666999999997</v>
      </c>
    </row>
    <row r="264" spans="1:10" ht="11.15" customHeight="1" x14ac:dyDescent="0.2">
      <c r="A264" s="19" t="s">
        <v>1256</v>
      </c>
      <c r="B264" s="20">
        <v>117</v>
      </c>
      <c r="C264" s="20">
        <v>71</v>
      </c>
      <c r="D264" s="20">
        <v>5</v>
      </c>
      <c r="E264" s="20">
        <v>7</v>
      </c>
      <c r="F264" s="20">
        <v>28</v>
      </c>
      <c r="G264" s="20">
        <v>27</v>
      </c>
      <c r="H264" s="20">
        <v>2</v>
      </c>
      <c r="I264" s="20">
        <v>88</v>
      </c>
      <c r="J264" s="20">
        <v>33</v>
      </c>
    </row>
    <row r="265" spans="1:10" ht="11.15" customHeight="1" x14ac:dyDescent="0.2">
      <c r="A265" s="21" t="s">
        <v>126</v>
      </c>
      <c r="B265" s="30">
        <v>100</v>
      </c>
      <c r="C265" s="30">
        <v>60.683760999999997</v>
      </c>
      <c r="D265" s="30">
        <v>4.273504</v>
      </c>
      <c r="E265" s="30">
        <v>5.9829059999999998</v>
      </c>
      <c r="F265" s="30">
        <v>23.931623999999999</v>
      </c>
      <c r="G265" s="30">
        <v>23.076923000000001</v>
      </c>
      <c r="H265" s="30">
        <v>1.7094020000000001</v>
      </c>
      <c r="I265" s="30">
        <v>75.213674999999995</v>
      </c>
      <c r="J265" s="30">
        <v>28.205127999999998</v>
      </c>
    </row>
    <row r="266" spans="1:10" ht="11.15" customHeight="1" x14ac:dyDescent="0.2">
      <c r="A266" s="19" t="s">
        <v>1257</v>
      </c>
      <c r="B266" s="20">
        <v>1288</v>
      </c>
      <c r="C266" s="20">
        <v>552</v>
      </c>
      <c r="D266" s="20">
        <v>88</v>
      </c>
      <c r="E266" s="20">
        <v>188</v>
      </c>
      <c r="F266" s="20">
        <v>241</v>
      </c>
      <c r="G266" s="20">
        <v>488</v>
      </c>
      <c r="H266" s="20">
        <v>27</v>
      </c>
      <c r="I266" s="20">
        <v>773</v>
      </c>
      <c r="J266" s="20">
        <v>399</v>
      </c>
    </row>
    <row r="267" spans="1:10" ht="11.15" customHeight="1" x14ac:dyDescent="0.2">
      <c r="A267" s="21" t="s">
        <v>126</v>
      </c>
      <c r="B267" s="30">
        <v>100</v>
      </c>
      <c r="C267" s="30">
        <v>42.857143000000001</v>
      </c>
      <c r="D267" s="30">
        <v>6.8322979999999998</v>
      </c>
      <c r="E267" s="30">
        <v>14.596273</v>
      </c>
      <c r="F267" s="30">
        <v>18.711179999999999</v>
      </c>
      <c r="G267" s="30">
        <v>37.888199</v>
      </c>
      <c r="H267" s="30">
        <v>2.0962730000000001</v>
      </c>
      <c r="I267" s="30">
        <v>60.015528000000003</v>
      </c>
      <c r="J267" s="30">
        <v>30.978261</v>
      </c>
    </row>
    <row r="268" spans="1:10" ht="11.15" customHeight="1" x14ac:dyDescent="0.2">
      <c r="A268" s="19" t="s">
        <v>1195</v>
      </c>
      <c r="B268" s="20">
        <v>669</v>
      </c>
      <c r="C268" s="20">
        <v>280</v>
      </c>
      <c r="D268" s="20">
        <v>43</v>
      </c>
      <c r="E268" s="20">
        <v>89</v>
      </c>
      <c r="F268" s="20">
        <v>132</v>
      </c>
      <c r="G268" s="20">
        <v>249</v>
      </c>
      <c r="H268" s="20">
        <v>19</v>
      </c>
      <c r="I268" s="20">
        <v>401</v>
      </c>
      <c r="J268" s="20">
        <v>202</v>
      </c>
    </row>
    <row r="269" spans="1:10" ht="11.15" customHeight="1" x14ac:dyDescent="0.2">
      <c r="A269" s="21" t="s">
        <v>126</v>
      </c>
      <c r="B269" s="30">
        <v>100</v>
      </c>
      <c r="C269" s="30">
        <v>41.853513</v>
      </c>
      <c r="D269" s="30">
        <v>6.4275039999999999</v>
      </c>
      <c r="E269" s="30">
        <v>13.303438</v>
      </c>
      <c r="F269" s="30">
        <v>19.730941999999999</v>
      </c>
      <c r="G269" s="30">
        <v>37.219731000000003</v>
      </c>
      <c r="H269" s="30">
        <v>2.8400599999999998</v>
      </c>
      <c r="I269" s="30">
        <v>59.940209000000003</v>
      </c>
      <c r="J269" s="30">
        <v>30.194320000000001</v>
      </c>
    </row>
    <row r="270" spans="1:10" ht="11.15" customHeight="1" x14ac:dyDescent="0.2">
      <c r="A270" s="18" t="s">
        <v>1261</v>
      </c>
      <c r="B270" s="18"/>
      <c r="C270" s="18"/>
      <c r="D270" s="18"/>
      <c r="E270" s="18"/>
      <c r="F270" s="18"/>
      <c r="G270" s="18"/>
      <c r="H270" s="18"/>
      <c r="I270" s="18"/>
      <c r="J270" s="18"/>
    </row>
    <row r="271" spans="1:10" ht="11.15" customHeight="1" x14ac:dyDescent="0.2">
      <c r="A271" s="19" t="s">
        <v>1262</v>
      </c>
      <c r="B271" s="20">
        <v>541</v>
      </c>
      <c r="C271" s="20">
        <v>247</v>
      </c>
      <c r="D271" s="20">
        <v>37</v>
      </c>
      <c r="E271" s="20">
        <v>51</v>
      </c>
      <c r="F271" s="20">
        <v>110</v>
      </c>
      <c r="G271" s="20">
        <v>191</v>
      </c>
      <c r="H271" s="20">
        <v>11</v>
      </c>
      <c r="I271" s="20">
        <v>339</v>
      </c>
      <c r="J271" s="20">
        <v>158</v>
      </c>
    </row>
    <row r="272" spans="1:10" ht="11.15" customHeight="1" x14ac:dyDescent="0.2">
      <c r="A272" s="21" t="s">
        <v>126</v>
      </c>
      <c r="B272" s="30">
        <v>100</v>
      </c>
      <c r="C272" s="30">
        <v>45.656191999999997</v>
      </c>
      <c r="D272" s="30">
        <v>6.8391869999999999</v>
      </c>
      <c r="E272" s="30">
        <v>9.4269870000000004</v>
      </c>
      <c r="F272" s="30">
        <v>20.332716999999999</v>
      </c>
      <c r="G272" s="30">
        <v>35.304991000000001</v>
      </c>
      <c r="H272" s="30">
        <v>2.0332720000000002</v>
      </c>
      <c r="I272" s="30">
        <v>62.661738</v>
      </c>
      <c r="J272" s="30">
        <v>29.205176000000002</v>
      </c>
    </row>
    <row r="273" spans="1:10" ht="11.15" customHeight="1" x14ac:dyDescent="0.2">
      <c r="A273" s="19" t="s">
        <v>1263</v>
      </c>
      <c r="B273" s="20">
        <v>877</v>
      </c>
      <c r="C273" s="20">
        <v>365</v>
      </c>
      <c r="D273" s="20">
        <v>56</v>
      </c>
      <c r="E273" s="20">
        <v>114</v>
      </c>
      <c r="F273" s="20">
        <v>188</v>
      </c>
      <c r="G273" s="20">
        <v>337</v>
      </c>
      <c r="H273" s="20">
        <v>16</v>
      </c>
      <c r="I273" s="20">
        <v>524</v>
      </c>
      <c r="J273" s="20">
        <v>270</v>
      </c>
    </row>
    <row r="274" spans="1:10" ht="11.15" customHeight="1" x14ac:dyDescent="0.2">
      <c r="A274" s="21" t="s">
        <v>126</v>
      </c>
      <c r="B274" s="30">
        <v>100</v>
      </c>
      <c r="C274" s="30">
        <v>41.619155999999997</v>
      </c>
      <c r="D274" s="30">
        <v>6.3854050000000004</v>
      </c>
      <c r="E274" s="30">
        <v>12.998860000000001</v>
      </c>
      <c r="F274" s="30">
        <v>21.436716000000001</v>
      </c>
      <c r="G274" s="30">
        <v>38.426454</v>
      </c>
      <c r="H274" s="30">
        <v>1.8244009999999999</v>
      </c>
      <c r="I274" s="30">
        <v>59.749144999999999</v>
      </c>
      <c r="J274" s="30">
        <v>30.786773</v>
      </c>
    </row>
    <row r="275" spans="1:10" ht="11.15" customHeight="1" x14ac:dyDescent="0.2">
      <c r="A275" s="19" t="s">
        <v>1264</v>
      </c>
      <c r="B275" s="20">
        <v>543</v>
      </c>
      <c r="C275" s="20">
        <v>239</v>
      </c>
      <c r="D275" s="20">
        <v>39</v>
      </c>
      <c r="E275" s="20">
        <v>89</v>
      </c>
      <c r="F275" s="20">
        <v>98</v>
      </c>
      <c r="G275" s="20">
        <v>199</v>
      </c>
      <c r="H275" s="20">
        <v>13</v>
      </c>
      <c r="I275" s="20">
        <v>331</v>
      </c>
      <c r="J275" s="20">
        <v>172</v>
      </c>
    </row>
    <row r="276" spans="1:10" ht="11.15" customHeight="1" x14ac:dyDescent="0.2">
      <c r="A276" s="21" t="s">
        <v>126</v>
      </c>
      <c r="B276" s="30">
        <v>100</v>
      </c>
      <c r="C276" s="30">
        <v>44.014733</v>
      </c>
      <c r="D276" s="30">
        <v>7.1823199999999998</v>
      </c>
      <c r="E276" s="30">
        <v>16.390423999999999</v>
      </c>
      <c r="F276" s="30">
        <v>18.047882000000001</v>
      </c>
      <c r="G276" s="30">
        <v>36.648249999999997</v>
      </c>
      <c r="H276" s="30">
        <v>2.394107</v>
      </c>
      <c r="I276" s="30">
        <v>60.957642999999997</v>
      </c>
      <c r="J276" s="30">
        <v>31.675875000000001</v>
      </c>
    </row>
    <row r="277" spans="1:10" ht="11.15" customHeight="1" x14ac:dyDescent="0.2">
      <c r="A277" s="19" t="s">
        <v>1265</v>
      </c>
      <c r="B277" s="20">
        <v>227</v>
      </c>
      <c r="C277" s="20">
        <v>104</v>
      </c>
      <c r="D277" s="20">
        <v>15</v>
      </c>
      <c r="E277" s="20">
        <v>49</v>
      </c>
      <c r="F277" s="20">
        <v>36</v>
      </c>
      <c r="G277" s="20">
        <v>70</v>
      </c>
      <c r="H277" s="20">
        <v>8</v>
      </c>
      <c r="I277" s="20">
        <v>149</v>
      </c>
      <c r="J277" s="20">
        <v>80</v>
      </c>
    </row>
    <row r="278" spans="1:10" ht="11.15" customHeight="1" x14ac:dyDescent="0.2">
      <c r="A278" s="21" t="s">
        <v>126</v>
      </c>
      <c r="B278" s="30">
        <v>100</v>
      </c>
      <c r="C278" s="30">
        <v>45.814978000000004</v>
      </c>
      <c r="D278" s="30">
        <v>6.6079299999999996</v>
      </c>
      <c r="E278" s="30">
        <v>21.585902999999998</v>
      </c>
      <c r="F278" s="30">
        <v>15.859031</v>
      </c>
      <c r="G278" s="30">
        <v>30.837004</v>
      </c>
      <c r="H278" s="30">
        <v>3.5242290000000001</v>
      </c>
      <c r="I278" s="30">
        <v>65.638767000000001</v>
      </c>
      <c r="J278" s="30">
        <v>35.242291000000002</v>
      </c>
    </row>
    <row r="279" spans="1:10" ht="11.15" customHeight="1" x14ac:dyDescent="0.2">
      <c r="A279" s="18" t="s">
        <v>1266</v>
      </c>
      <c r="B279" s="18"/>
      <c r="C279" s="18"/>
      <c r="D279" s="18"/>
      <c r="E279" s="18"/>
      <c r="F279" s="18"/>
      <c r="G279" s="18"/>
      <c r="H279" s="18"/>
      <c r="I279" s="18"/>
      <c r="J279" s="18"/>
    </row>
    <row r="280" spans="1:10" ht="11.15" customHeight="1" x14ac:dyDescent="0.2">
      <c r="A280" s="19" t="s">
        <v>1267</v>
      </c>
      <c r="B280" s="20">
        <v>294</v>
      </c>
      <c r="C280" s="20">
        <v>128</v>
      </c>
      <c r="D280" s="20">
        <v>21</v>
      </c>
      <c r="E280" s="20">
        <v>42</v>
      </c>
      <c r="F280" s="20">
        <v>49</v>
      </c>
      <c r="G280" s="20">
        <v>110</v>
      </c>
      <c r="H280" s="20">
        <v>5</v>
      </c>
      <c r="I280" s="20">
        <v>179</v>
      </c>
      <c r="J280" s="20">
        <v>84</v>
      </c>
    </row>
    <row r="281" spans="1:10" ht="11.15" customHeight="1" x14ac:dyDescent="0.2">
      <c r="A281" s="21" t="s">
        <v>126</v>
      </c>
      <c r="B281" s="30">
        <v>100</v>
      </c>
      <c r="C281" s="30">
        <v>43.537415000000003</v>
      </c>
      <c r="D281" s="30">
        <v>7.1428570000000002</v>
      </c>
      <c r="E281" s="30">
        <v>14.285714</v>
      </c>
      <c r="F281" s="30">
        <v>16.666667</v>
      </c>
      <c r="G281" s="30">
        <v>37.414966</v>
      </c>
      <c r="H281" s="30">
        <v>1.70068</v>
      </c>
      <c r="I281" s="30">
        <v>60.884354000000002</v>
      </c>
      <c r="J281" s="30">
        <v>28.571428999999998</v>
      </c>
    </row>
    <row r="282" spans="1:10" ht="11.15" customHeight="1" x14ac:dyDescent="0.2">
      <c r="A282" s="19" t="s">
        <v>1268</v>
      </c>
      <c r="B282" s="20">
        <v>664</v>
      </c>
      <c r="C282" s="20">
        <v>271</v>
      </c>
      <c r="D282" s="20">
        <v>49</v>
      </c>
      <c r="E282" s="20">
        <v>80</v>
      </c>
      <c r="F282" s="20">
        <v>151</v>
      </c>
      <c r="G282" s="20">
        <v>254</v>
      </c>
      <c r="H282" s="20">
        <v>16</v>
      </c>
      <c r="I282" s="20">
        <v>394</v>
      </c>
      <c r="J282" s="20">
        <v>217</v>
      </c>
    </row>
    <row r="283" spans="1:10" ht="11.15" customHeight="1" x14ac:dyDescent="0.2">
      <c r="A283" s="21" t="s">
        <v>126</v>
      </c>
      <c r="B283" s="30">
        <v>100</v>
      </c>
      <c r="C283" s="30">
        <v>40.813253000000003</v>
      </c>
      <c r="D283" s="30">
        <v>7.379518</v>
      </c>
      <c r="E283" s="30">
        <v>12.048192999999999</v>
      </c>
      <c r="F283" s="30">
        <v>22.740964000000002</v>
      </c>
      <c r="G283" s="30">
        <v>38.253011999999998</v>
      </c>
      <c r="H283" s="30">
        <v>2.4096389999999999</v>
      </c>
      <c r="I283" s="30">
        <v>59.337349000000003</v>
      </c>
      <c r="J283" s="30">
        <v>32.680723</v>
      </c>
    </row>
    <row r="284" spans="1:10" ht="11.15" customHeight="1" x14ac:dyDescent="0.2">
      <c r="A284" s="19" t="s">
        <v>1269</v>
      </c>
      <c r="B284" s="20">
        <v>421</v>
      </c>
      <c r="C284" s="20">
        <v>198</v>
      </c>
      <c r="D284" s="20">
        <v>30</v>
      </c>
      <c r="E284" s="20">
        <v>60</v>
      </c>
      <c r="F284" s="20">
        <v>81</v>
      </c>
      <c r="G284" s="20">
        <v>141</v>
      </c>
      <c r="H284" s="20">
        <v>10</v>
      </c>
      <c r="I284" s="20">
        <v>270</v>
      </c>
      <c r="J284" s="20">
        <v>126</v>
      </c>
    </row>
    <row r="285" spans="1:10" ht="11.15" customHeight="1" x14ac:dyDescent="0.2">
      <c r="A285" s="21" t="s">
        <v>126</v>
      </c>
      <c r="B285" s="30">
        <v>100</v>
      </c>
      <c r="C285" s="30">
        <v>47.030878999999999</v>
      </c>
      <c r="D285" s="30">
        <v>7.1258910000000002</v>
      </c>
      <c r="E285" s="30">
        <v>14.251780999999999</v>
      </c>
      <c r="F285" s="30">
        <v>19.239905</v>
      </c>
      <c r="G285" s="30">
        <v>33.491686000000001</v>
      </c>
      <c r="H285" s="30">
        <v>2.3752970000000002</v>
      </c>
      <c r="I285" s="30">
        <v>64.133016999999995</v>
      </c>
      <c r="J285" s="30">
        <v>29.928740999999999</v>
      </c>
    </row>
    <row r="286" spans="1:10" ht="11.15" customHeight="1" x14ac:dyDescent="0.2">
      <c r="A286" s="19" t="s">
        <v>1270</v>
      </c>
      <c r="B286" s="20">
        <v>358</v>
      </c>
      <c r="C286" s="20">
        <v>147</v>
      </c>
      <c r="D286" s="20">
        <v>18</v>
      </c>
      <c r="E286" s="20">
        <v>41</v>
      </c>
      <c r="F286" s="20">
        <v>72</v>
      </c>
      <c r="G286" s="20">
        <v>141</v>
      </c>
      <c r="H286" s="20">
        <v>9</v>
      </c>
      <c r="I286" s="20">
        <v>208</v>
      </c>
      <c r="J286" s="20">
        <v>106</v>
      </c>
    </row>
    <row r="287" spans="1:10" ht="11.15" customHeight="1" x14ac:dyDescent="0.2">
      <c r="A287" s="21" t="s">
        <v>126</v>
      </c>
      <c r="B287" s="30">
        <v>100</v>
      </c>
      <c r="C287" s="30">
        <v>41.061453</v>
      </c>
      <c r="D287" s="30">
        <v>5.027933</v>
      </c>
      <c r="E287" s="30">
        <v>11.452514000000001</v>
      </c>
      <c r="F287" s="30">
        <v>20.111732</v>
      </c>
      <c r="G287" s="30">
        <v>39.385475</v>
      </c>
      <c r="H287" s="30">
        <v>2.5139659999999999</v>
      </c>
      <c r="I287" s="30">
        <v>58.100558999999997</v>
      </c>
      <c r="J287" s="30">
        <v>29.608938999999999</v>
      </c>
    </row>
    <row r="288" spans="1:10" ht="11.15" customHeight="1" x14ac:dyDescent="0.2">
      <c r="A288" s="19" t="s">
        <v>1271</v>
      </c>
      <c r="B288" s="20">
        <v>217</v>
      </c>
      <c r="C288" s="20">
        <v>97</v>
      </c>
      <c r="D288" s="20">
        <v>19</v>
      </c>
      <c r="E288" s="20">
        <v>40</v>
      </c>
      <c r="F288" s="20">
        <v>38</v>
      </c>
      <c r="G288" s="20">
        <v>77</v>
      </c>
      <c r="H288" s="20">
        <v>1</v>
      </c>
      <c r="I288" s="20">
        <v>139</v>
      </c>
      <c r="J288" s="20">
        <v>76</v>
      </c>
    </row>
    <row r="289" spans="1:10" ht="11.15" customHeight="1" x14ac:dyDescent="0.2">
      <c r="A289" s="21" t="s">
        <v>126</v>
      </c>
      <c r="B289" s="30">
        <v>100</v>
      </c>
      <c r="C289" s="30">
        <v>44.700460999999997</v>
      </c>
      <c r="D289" s="30">
        <v>8.7557600000000004</v>
      </c>
      <c r="E289" s="30">
        <v>18.43318</v>
      </c>
      <c r="F289" s="30">
        <v>17.511520999999998</v>
      </c>
      <c r="G289" s="30">
        <v>35.483871000000001</v>
      </c>
      <c r="H289" s="30">
        <v>0.46082899999999999</v>
      </c>
      <c r="I289" s="30">
        <v>64.055300000000003</v>
      </c>
      <c r="J289" s="30">
        <v>35.023040999999999</v>
      </c>
    </row>
    <row r="290" spans="1:10" ht="11.15" customHeight="1" x14ac:dyDescent="0.2">
      <c r="A290" s="19" t="s">
        <v>1272</v>
      </c>
      <c r="B290" s="20">
        <v>234</v>
      </c>
      <c r="C290" s="20">
        <v>114</v>
      </c>
      <c r="D290" s="20">
        <v>10</v>
      </c>
      <c r="E290" s="20">
        <v>40</v>
      </c>
      <c r="F290" s="20">
        <v>41</v>
      </c>
      <c r="G290" s="20">
        <v>74</v>
      </c>
      <c r="H290" s="20">
        <v>7</v>
      </c>
      <c r="I290" s="20">
        <v>153</v>
      </c>
      <c r="J290" s="20">
        <v>71</v>
      </c>
    </row>
    <row r="291" spans="1:10" ht="11.15" customHeight="1" x14ac:dyDescent="0.2">
      <c r="A291" s="31"/>
      <c r="B291" s="32">
        <v>100</v>
      </c>
      <c r="C291" s="32">
        <v>48.717948999999997</v>
      </c>
      <c r="D291" s="32">
        <v>4.273504</v>
      </c>
      <c r="E291" s="32">
        <v>17.094017000000001</v>
      </c>
      <c r="F291" s="32">
        <v>17.521367999999999</v>
      </c>
      <c r="G291" s="32">
        <v>31.623932</v>
      </c>
      <c r="H291" s="32">
        <v>2.9914529999999999</v>
      </c>
      <c r="I291" s="32">
        <v>65.384614999999997</v>
      </c>
      <c r="J291" s="32">
        <v>30.34188</v>
      </c>
    </row>
    <row r="292" spans="1:10" ht="11.15" customHeight="1" x14ac:dyDescent="0.2"/>
  </sheetData>
  <phoneticPr fontId="1"/>
  <pageMargins left="0.75" right="0.75" top="1" bottom="1" header="0.5" footer="0.5"/>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4837D-9EB2-49AB-9807-DCB0DDA5EAB2}">
  <dimension ref="A1:J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HYPERLINK("#'目次'!B26","[20]")</f>
        <v>[20]</v>
      </c>
    </row>
    <row r="3" spans="1:10" x14ac:dyDescent="0.2">
      <c r="A3" s="9" t="s">
        <v>126</v>
      </c>
      <c r="B3" s="12" t="s">
        <v>183</v>
      </c>
    </row>
    <row r="4" spans="1:10" x14ac:dyDescent="0.2">
      <c r="A4" s="9" t="s">
        <v>126</v>
      </c>
      <c r="B4" s="12" t="s">
        <v>184</v>
      </c>
    </row>
    <row r="5" spans="1:10" x14ac:dyDescent="0.2">
      <c r="A5" s="9" t="s">
        <v>126</v>
      </c>
      <c r="B5" s="12" t="s">
        <v>185</v>
      </c>
    </row>
    <row r="6" spans="1:10" s="15" customFormat="1" ht="25" x14ac:dyDescent="0.2">
      <c r="A6" s="13" t="s">
        <v>126</v>
      </c>
      <c r="B6" s="14" t="s">
        <v>1190</v>
      </c>
      <c r="C6" s="14" t="s">
        <v>1288</v>
      </c>
      <c r="D6" s="14" t="s">
        <v>1289</v>
      </c>
      <c r="E6" s="14" t="s">
        <v>1290</v>
      </c>
      <c r="F6" s="14" t="s">
        <v>1291</v>
      </c>
      <c r="G6" s="14" t="s">
        <v>1292</v>
      </c>
      <c r="H6" s="14" t="s">
        <v>1293</v>
      </c>
      <c r="I6" s="14" t="s">
        <v>1195</v>
      </c>
      <c r="J6" s="14" t="s">
        <v>353</v>
      </c>
    </row>
    <row r="7" spans="1:10" x14ac:dyDescent="0.2">
      <c r="A7" s="16" t="s">
        <v>1198</v>
      </c>
      <c r="B7" s="17">
        <v>680</v>
      </c>
      <c r="C7" s="17">
        <v>8</v>
      </c>
      <c r="D7" s="17">
        <v>96</v>
      </c>
      <c r="E7" s="17">
        <v>89</v>
      </c>
      <c r="F7" s="17">
        <v>103</v>
      </c>
      <c r="G7" s="17">
        <v>48</v>
      </c>
      <c r="H7" s="17">
        <v>203</v>
      </c>
      <c r="I7" s="17">
        <v>133</v>
      </c>
      <c r="J7" s="17">
        <v>0</v>
      </c>
    </row>
    <row r="8" spans="1:10" x14ac:dyDescent="0.2">
      <c r="A8" s="21" t="s">
        <v>126</v>
      </c>
      <c r="B8" s="30">
        <v>100</v>
      </c>
      <c r="C8" s="30">
        <v>1.176471</v>
      </c>
      <c r="D8" s="30">
        <v>14.117647</v>
      </c>
      <c r="E8" s="30">
        <v>13.088234999999999</v>
      </c>
      <c r="F8" s="30">
        <v>15.147059</v>
      </c>
      <c r="G8" s="30">
        <v>7.0588240000000004</v>
      </c>
      <c r="H8" s="30">
        <v>29.852941000000001</v>
      </c>
      <c r="I8" s="30">
        <v>19.558824000000001</v>
      </c>
      <c r="J8" s="30">
        <v>15.914077000000001</v>
      </c>
    </row>
    <row r="9" spans="1:10" x14ac:dyDescent="0.2">
      <c r="A9" s="18" t="s">
        <v>1199</v>
      </c>
      <c r="B9" s="18"/>
      <c r="C9" s="18"/>
      <c r="D9" s="18"/>
      <c r="E9" s="18"/>
      <c r="F9" s="18"/>
      <c r="G9" s="18"/>
      <c r="H9" s="18"/>
      <c r="I9" s="18"/>
      <c r="J9" s="18"/>
    </row>
    <row r="10" spans="1:10" x14ac:dyDescent="0.2">
      <c r="A10" s="19" t="s">
        <v>1200</v>
      </c>
      <c r="B10" s="20">
        <v>330</v>
      </c>
      <c r="C10" s="20">
        <v>6</v>
      </c>
      <c r="D10" s="20">
        <v>41</v>
      </c>
      <c r="E10" s="20">
        <v>46</v>
      </c>
      <c r="F10" s="20">
        <v>60</v>
      </c>
      <c r="G10" s="20">
        <v>23</v>
      </c>
      <c r="H10" s="20">
        <v>102</v>
      </c>
      <c r="I10" s="20">
        <v>52</v>
      </c>
      <c r="J10" s="20">
        <v>0</v>
      </c>
    </row>
    <row r="11" spans="1:10" x14ac:dyDescent="0.2">
      <c r="A11" s="21" t="s">
        <v>126</v>
      </c>
      <c r="B11" s="30">
        <v>100</v>
      </c>
      <c r="C11" s="30">
        <v>1.818182</v>
      </c>
      <c r="D11" s="30">
        <v>12.424242</v>
      </c>
      <c r="E11" s="30">
        <v>13.939394</v>
      </c>
      <c r="F11" s="30">
        <v>18.181818</v>
      </c>
      <c r="G11" s="30">
        <v>6.969697</v>
      </c>
      <c r="H11" s="30">
        <v>30.909091</v>
      </c>
      <c r="I11" s="30">
        <v>15.757576</v>
      </c>
      <c r="J11" s="30">
        <v>16.014388</v>
      </c>
    </row>
    <row r="12" spans="1:10" x14ac:dyDescent="0.2">
      <c r="A12" s="19" t="s">
        <v>1201</v>
      </c>
      <c r="B12" s="20">
        <v>350</v>
      </c>
      <c r="C12" s="20">
        <v>2</v>
      </c>
      <c r="D12" s="20">
        <v>55</v>
      </c>
      <c r="E12" s="20">
        <v>43</v>
      </c>
      <c r="F12" s="20">
        <v>43</v>
      </c>
      <c r="G12" s="20">
        <v>25</v>
      </c>
      <c r="H12" s="20">
        <v>101</v>
      </c>
      <c r="I12" s="20">
        <v>81</v>
      </c>
      <c r="J12" s="20">
        <v>0</v>
      </c>
    </row>
    <row r="13" spans="1:10" x14ac:dyDescent="0.2">
      <c r="A13" s="21" t="s">
        <v>126</v>
      </c>
      <c r="B13" s="30">
        <v>100</v>
      </c>
      <c r="C13" s="30">
        <v>0.57142899999999996</v>
      </c>
      <c r="D13" s="30">
        <v>15.714286</v>
      </c>
      <c r="E13" s="30">
        <v>12.285714</v>
      </c>
      <c r="F13" s="30">
        <v>12.285714</v>
      </c>
      <c r="G13" s="30">
        <v>7.1428570000000002</v>
      </c>
      <c r="H13" s="30">
        <v>28.857143000000001</v>
      </c>
      <c r="I13" s="30">
        <v>23.142856999999999</v>
      </c>
      <c r="J13" s="30">
        <v>15.810409</v>
      </c>
    </row>
    <row r="14" spans="1:10" x14ac:dyDescent="0.2">
      <c r="A14" s="19" t="s">
        <v>1202</v>
      </c>
      <c r="B14" s="20">
        <v>0</v>
      </c>
      <c r="C14" s="20">
        <v>0</v>
      </c>
      <c r="D14" s="20">
        <v>0</v>
      </c>
      <c r="E14" s="20">
        <v>0</v>
      </c>
      <c r="F14" s="20">
        <v>0</v>
      </c>
      <c r="G14" s="20">
        <v>0</v>
      </c>
      <c r="H14" s="20">
        <v>0</v>
      </c>
      <c r="I14" s="20">
        <v>0</v>
      </c>
      <c r="J14" s="20">
        <v>0</v>
      </c>
    </row>
    <row r="15" spans="1:10" x14ac:dyDescent="0.2">
      <c r="A15" s="21" t="s">
        <v>126</v>
      </c>
      <c r="B15" s="30">
        <v>0</v>
      </c>
      <c r="C15" s="30">
        <v>0</v>
      </c>
      <c r="D15" s="30">
        <v>0</v>
      </c>
      <c r="E15" s="30">
        <v>0</v>
      </c>
      <c r="F15" s="30">
        <v>0</v>
      </c>
      <c r="G15" s="30">
        <v>0</v>
      </c>
      <c r="H15" s="30">
        <v>0</v>
      </c>
      <c r="I15" s="30">
        <v>0</v>
      </c>
      <c r="J15" s="30">
        <v>0</v>
      </c>
    </row>
    <row r="16" spans="1:10" x14ac:dyDescent="0.2">
      <c r="A16" s="18" t="s">
        <v>1203</v>
      </c>
      <c r="B16" s="18"/>
      <c r="C16" s="18"/>
      <c r="D16" s="18"/>
      <c r="E16" s="18"/>
      <c r="F16" s="18"/>
      <c r="G16" s="18"/>
      <c r="H16" s="18"/>
      <c r="I16" s="18"/>
      <c r="J16" s="18"/>
    </row>
    <row r="17" spans="1:10" x14ac:dyDescent="0.2">
      <c r="A17" s="19" t="s">
        <v>1204</v>
      </c>
      <c r="B17" s="20">
        <v>104</v>
      </c>
      <c r="C17" s="20">
        <v>4</v>
      </c>
      <c r="D17" s="20">
        <v>27</v>
      </c>
      <c r="E17" s="20">
        <v>13</v>
      </c>
      <c r="F17" s="20">
        <v>11</v>
      </c>
      <c r="G17" s="20">
        <v>3</v>
      </c>
      <c r="H17" s="20">
        <v>36</v>
      </c>
      <c r="I17" s="20">
        <v>10</v>
      </c>
      <c r="J17" s="20">
        <v>0</v>
      </c>
    </row>
    <row r="18" spans="1:10" x14ac:dyDescent="0.2">
      <c r="A18" s="21" t="s">
        <v>126</v>
      </c>
      <c r="B18" s="30">
        <v>100</v>
      </c>
      <c r="C18" s="30">
        <v>3.8461539999999999</v>
      </c>
      <c r="D18" s="30">
        <v>25.961538000000001</v>
      </c>
      <c r="E18" s="30">
        <v>12.5</v>
      </c>
      <c r="F18" s="30">
        <v>10.576923000000001</v>
      </c>
      <c r="G18" s="30">
        <v>2.8846150000000002</v>
      </c>
      <c r="H18" s="30">
        <v>34.615385000000003</v>
      </c>
      <c r="I18" s="30">
        <v>9.6153849999999998</v>
      </c>
      <c r="J18" s="30">
        <v>13.595745000000001</v>
      </c>
    </row>
    <row r="19" spans="1:10" x14ac:dyDescent="0.2">
      <c r="A19" s="19" t="s">
        <v>1205</v>
      </c>
      <c r="B19" s="20">
        <v>135</v>
      </c>
      <c r="C19" s="20">
        <v>0</v>
      </c>
      <c r="D19" s="20">
        <v>28</v>
      </c>
      <c r="E19" s="20">
        <v>20</v>
      </c>
      <c r="F19" s="20">
        <v>13</v>
      </c>
      <c r="G19" s="20">
        <v>13</v>
      </c>
      <c r="H19" s="20">
        <v>41</v>
      </c>
      <c r="I19" s="20">
        <v>20</v>
      </c>
      <c r="J19" s="20">
        <v>0</v>
      </c>
    </row>
    <row r="20" spans="1:10" x14ac:dyDescent="0.2">
      <c r="A20" s="21" t="s">
        <v>126</v>
      </c>
      <c r="B20" s="30">
        <v>100</v>
      </c>
      <c r="C20" s="30">
        <v>0</v>
      </c>
      <c r="D20" s="30">
        <v>20.740741</v>
      </c>
      <c r="E20" s="30">
        <v>14.814814999999999</v>
      </c>
      <c r="F20" s="30">
        <v>9.6296300000000006</v>
      </c>
      <c r="G20" s="30">
        <v>9.6296300000000006</v>
      </c>
      <c r="H20" s="30">
        <v>30.370370000000001</v>
      </c>
      <c r="I20" s="30">
        <v>14.814814999999999</v>
      </c>
      <c r="J20" s="30">
        <v>14.817391000000001</v>
      </c>
    </row>
    <row r="21" spans="1:10" x14ac:dyDescent="0.2">
      <c r="A21" s="19" t="s">
        <v>1206</v>
      </c>
      <c r="B21" s="20">
        <v>163</v>
      </c>
      <c r="C21" s="20">
        <v>2</v>
      </c>
      <c r="D21" s="20">
        <v>21</v>
      </c>
      <c r="E21" s="20">
        <v>28</v>
      </c>
      <c r="F21" s="20">
        <v>35</v>
      </c>
      <c r="G21" s="20">
        <v>7</v>
      </c>
      <c r="H21" s="20">
        <v>38</v>
      </c>
      <c r="I21" s="20">
        <v>32</v>
      </c>
      <c r="J21" s="20">
        <v>0</v>
      </c>
    </row>
    <row r="22" spans="1:10" x14ac:dyDescent="0.2">
      <c r="A22" s="21" t="s">
        <v>126</v>
      </c>
      <c r="B22" s="30">
        <v>100</v>
      </c>
      <c r="C22" s="30">
        <v>1.2269939999999999</v>
      </c>
      <c r="D22" s="30">
        <v>12.883436</v>
      </c>
      <c r="E22" s="30">
        <v>17.177914000000001</v>
      </c>
      <c r="F22" s="30">
        <v>21.472393</v>
      </c>
      <c r="G22" s="30">
        <v>4.2944789999999999</v>
      </c>
      <c r="H22" s="30">
        <v>23.312882999999999</v>
      </c>
      <c r="I22" s="30">
        <v>19.631902</v>
      </c>
      <c r="J22" s="30">
        <v>13.839695000000001</v>
      </c>
    </row>
    <row r="23" spans="1:10" x14ac:dyDescent="0.2">
      <c r="A23" s="19" t="s">
        <v>1207</v>
      </c>
      <c r="B23" s="20">
        <v>156</v>
      </c>
      <c r="C23" s="20">
        <v>2</v>
      </c>
      <c r="D23" s="20">
        <v>14</v>
      </c>
      <c r="E23" s="20">
        <v>23</v>
      </c>
      <c r="F23" s="20">
        <v>19</v>
      </c>
      <c r="G23" s="20">
        <v>18</v>
      </c>
      <c r="H23" s="20">
        <v>47</v>
      </c>
      <c r="I23" s="20">
        <v>33</v>
      </c>
      <c r="J23" s="20">
        <v>0</v>
      </c>
    </row>
    <row r="24" spans="1:10" x14ac:dyDescent="0.2">
      <c r="A24" s="21" t="s">
        <v>126</v>
      </c>
      <c r="B24" s="30">
        <v>100</v>
      </c>
      <c r="C24" s="30">
        <v>1.2820510000000001</v>
      </c>
      <c r="D24" s="30">
        <v>8.9743589999999998</v>
      </c>
      <c r="E24" s="30">
        <v>14.743589999999999</v>
      </c>
      <c r="F24" s="30">
        <v>12.179487</v>
      </c>
      <c r="G24" s="30">
        <v>11.538462000000001</v>
      </c>
      <c r="H24" s="30">
        <v>30.128205000000001</v>
      </c>
      <c r="I24" s="30">
        <v>21.153846000000001</v>
      </c>
      <c r="J24" s="30">
        <v>17.674797000000002</v>
      </c>
    </row>
    <row r="25" spans="1:10" x14ac:dyDescent="0.2">
      <c r="A25" s="19" t="s">
        <v>1208</v>
      </c>
      <c r="B25" s="20">
        <v>87</v>
      </c>
      <c r="C25" s="20">
        <v>0</v>
      </c>
      <c r="D25" s="20">
        <v>4</v>
      </c>
      <c r="E25" s="20">
        <v>5</v>
      </c>
      <c r="F25" s="20">
        <v>20</v>
      </c>
      <c r="G25" s="20">
        <v>6</v>
      </c>
      <c r="H25" s="20">
        <v>28</v>
      </c>
      <c r="I25" s="20">
        <v>24</v>
      </c>
      <c r="J25" s="20">
        <v>0</v>
      </c>
    </row>
    <row r="26" spans="1:10" x14ac:dyDescent="0.2">
      <c r="A26" s="21" t="s">
        <v>126</v>
      </c>
      <c r="B26" s="30">
        <v>100</v>
      </c>
      <c r="C26" s="30">
        <v>0</v>
      </c>
      <c r="D26" s="30">
        <v>4.5977009999999998</v>
      </c>
      <c r="E26" s="30">
        <v>5.7471259999999997</v>
      </c>
      <c r="F26" s="30">
        <v>22.988506000000001</v>
      </c>
      <c r="G26" s="30">
        <v>6.8965519999999998</v>
      </c>
      <c r="H26" s="30">
        <v>32.183908000000002</v>
      </c>
      <c r="I26" s="30">
        <v>27.586207000000002</v>
      </c>
      <c r="J26" s="30">
        <v>20.333333</v>
      </c>
    </row>
    <row r="27" spans="1:10" x14ac:dyDescent="0.2">
      <c r="A27" s="19" t="s">
        <v>1209</v>
      </c>
      <c r="B27" s="20">
        <v>26</v>
      </c>
      <c r="C27" s="20">
        <v>0</v>
      </c>
      <c r="D27" s="20">
        <v>2</v>
      </c>
      <c r="E27" s="20">
        <v>0</v>
      </c>
      <c r="F27" s="20">
        <v>3</v>
      </c>
      <c r="G27" s="20">
        <v>1</v>
      </c>
      <c r="H27" s="20">
        <v>9</v>
      </c>
      <c r="I27" s="20">
        <v>11</v>
      </c>
      <c r="J27" s="20">
        <v>0</v>
      </c>
    </row>
    <row r="28" spans="1:10" x14ac:dyDescent="0.2">
      <c r="A28" s="21" t="s">
        <v>126</v>
      </c>
      <c r="B28" s="30">
        <v>100</v>
      </c>
      <c r="C28" s="30">
        <v>0</v>
      </c>
      <c r="D28" s="30">
        <v>7.6923079999999997</v>
      </c>
      <c r="E28" s="30">
        <v>0</v>
      </c>
      <c r="F28" s="30">
        <v>11.538462000000001</v>
      </c>
      <c r="G28" s="30">
        <v>3.8461539999999999</v>
      </c>
      <c r="H28" s="30">
        <v>34.615385000000003</v>
      </c>
      <c r="I28" s="30">
        <v>42.307692000000003</v>
      </c>
      <c r="J28" s="30">
        <v>21</v>
      </c>
    </row>
    <row r="29" spans="1:10" x14ac:dyDescent="0.2">
      <c r="A29" s="19" t="s">
        <v>1210</v>
      </c>
      <c r="B29" s="20">
        <v>8</v>
      </c>
      <c r="C29" s="20">
        <v>0</v>
      </c>
      <c r="D29" s="20">
        <v>0</v>
      </c>
      <c r="E29" s="20">
        <v>0</v>
      </c>
      <c r="F29" s="20">
        <v>1</v>
      </c>
      <c r="G29" s="20">
        <v>0</v>
      </c>
      <c r="H29" s="20">
        <v>4</v>
      </c>
      <c r="I29" s="20">
        <v>3</v>
      </c>
      <c r="J29" s="20">
        <v>0</v>
      </c>
    </row>
    <row r="30" spans="1:10" x14ac:dyDescent="0.2">
      <c r="A30" s="21" t="s">
        <v>126</v>
      </c>
      <c r="B30" s="30">
        <v>100</v>
      </c>
      <c r="C30" s="30">
        <v>0</v>
      </c>
      <c r="D30" s="30">
        <v>0</v>
      </c>
      <c r="E30" s="30">
        <v>0</v>
      </c>
      <c r="F30" s="30">
        <v>12.5</v>
      </c>
      <c r="G30" s="30">
        <v>0</v>
      </c>
      <c r="H30" s="30">
        <v>50</v>
      </c>
      <c r="I30" s="30">
        <v>37.5</v>
      </c>
      <c r="J30" s="30">
        <v>26</v>
      </c>
    </row>
    <row r="31" spans="1:10" x14ac:dyDescent="0.2">
      <c r="A31" s="19" t="s">
        <v>1211</v>
      </c>
      <c r="B31" s="20">
        <v>1</v>
      </c>
      <c r="C31" s="20">
        <v>0</v>
      </c>
      <c r="D31" s="20">
        <v>0</v>
      </c>
      <c r="E31" s="20">
        <v>0</v>
      </c>
      <c r="F31" s="20">
        <v>1</v>
      </c>
      <c r="G31" s="20">
        <v>0</v>
      </c>
      <c r="H31" s="20">
        <v>0</v>
      </c>
      <c r="I31" s="20">
        <v>0</v>
      </c>
      <c r="J31" s="20">
        <v>0</v>
      </c>
    </row>
    <row r="32" spans="1:10" x14ac:dyDescent="0.2">
      <c r="A32" s="21" t="s">
        <v>126</v>
      </c>
      <c r="B32" s="30">
        <v>100</v>
      </c>
      <c r="C32" s="30">
        <v>0</v>
      </c>
      <c r="D32" s="30">
        <v>0</v>
      </c>
      <c r="E32" s="30">
        <v>0</v>
      </c>
      <c r="F32" s="30">
        <v>100</v>
      </c>
      <c r="G32" s="30">
        <v>0</v>
      </c>
      <c r="H32" s="30">
        <v>0</v>
      </c>
      <c r="I32" s="30">
        <v>0</v>
      </c>
      <c r="J32" s="30">
        <v>10</v>
      </c>
    </row>
    <row r="33" spans="1:10" x14ac:dyDescent="0.2">
      <c r="A33" s="19" t="s">
        <v>1212</v>
      </c>
      <c r="B33" s="20">
        <v>298</v>
      </c>
      <c r="C33" s="20">
        <v>2</v>
      </c>
      <c r="D33" s="20">
        <v>49</v>
      </c>
      <c r="E33" s="20">
        <v>48</v>
      </c>
      <c r="F33" s="20">
        <v>48</v>
      </c>
      <c r="G33" s="20">
        <v>20</v>
      </c>
      <c r="H33" s="20">
        <v>79</v>
      </c>
      <c r="I33" s="20">
        <v>52</v>
      </c>
      <c r="J33" s="20">
        <v>0</v>
      </c>
    </row>
    <row r="34" spans="1:10" x14ac:dyDescent="0.2">
      <c r="A34" s="21" t="s">
        <v>126</v>
      </c>
      <c r="B34" s="30">
        <v>100</v>
      </c>
      <c r="C34" s="30">
        <v>0.67114099999999999</v>
      </c>
      <c r="D34" s="30">
        <v>16.442952999999999</v>
      </c>
      <c r="E34" s="30">
        <v>16.107382999999999</v>
      </c>
      <c r="F34" s="30">
        <v>16.107382999999999</v>
      </c>
      <c r="G34" s="30">
        <v>6.7114089999999997</v>
      </c>
      <c r="H34" s="30">
        <v>26.510066999999999</v>
      </c>
      <c r="I34" s="30">
        <v>17.449663999999999</v>
      </c>
      <c r="J34" s="30">
        <v>14.296747999999999</v>
      </c>
    </row>
    <row r="35" spans="1:10" x14ac:dyDescent="0.2">
      <c r="A35" s="19" t="s">
        <v>1213</v>
      </c>
      <c r="B35" s="20">
        <v>243</v>
      </c>
      <c r="C35" s="20">
        <v>2</v>
      </c>
      <c r="D35" s="20">
        <v>18</v>
      </c>
      <c r="E35" s="20">
        <v>28</v>
      </c>
      <c r="F35" s="20">
        <v>39</v>
      </c>
      <c r="G35" s="20">
        <v>24</v>
      </c>
      <c r="H35" s="20">
        <v>75</v>
      </c>
      <c r="I35" s="20">
        <v>57</v>
      </c>
      <c r="J35" s="20">
        <v>0</v>
      </c>
    </row>
    <row r="36" spans="1:10" x14ac:dyDescent="0.2">
      <c r="A36" s="21" t="s">
        <v>126</v>
      </c>
      <c r="B36" s="30">
        <v>100</v>
      </c>
      <c r="C36" s="30">
        <v>0.82304500000000003</v>
      </c>
      <c r="D36" s="30">
        <v>7.4074070000000001</v>
      </c>
      <c r="E36" s="30">
        <v>11.522634</v>
      </c>
      <c r="F36" s="30">
        <v>16.049382999999999</v>
      </c>
      <c r="G36" s="30">
        <v>9.8765429999999999</v>
      </c>
      <c r="H36" s="30">
        <v>30.864197999999998</v>
      </c>
      <c r="I36" s="30">
        <v>23.456790000000002</v>
      </c>
      <c r="J36" s="30">
        <v>18.575268999999999</v>
      </c>
    </row>
    <row r="37" spans="1:10" x14ac:dyDescent="0.2">
      <c r="A37" s="19" t="s">
        <v>1214</v>
      </c>
      <c r="B37" s="20">
        <v>576</v>
      </c>
      <c r="C37" s="20">
        <v>4</v>
      </c>
      <c r="D37" s="20">
        <v>69</v>
      </c>
      <c r="E37" s="20">
        <v>76</v>
      </c>
      <c r="F37" s="20">
        <v>92</v>
      </c>
      <c r="G37" s="20">
        <v>45</v>
      </c>
      <c r="H37" s="20">
        <v>167</v>
      </c>
      <c r="I37" s="20">
        <v>123</v>
      </c>
      <c r="J37" s="20">
        <v>0</v>
      </c>
    </row>
    <row r="38" spans="1:10" x14ac:dyDescent="0.2">
      <c r="A38" s="21" t="s">
        <v>126</v>
      </c>
      <c r="B38" s="30">
        <v>100</v>
      </c>
      <c r="C38" s="30">
        <v>0.69444399999999995</v>
      </c>
      <c r="D38" s="30">
        <v>11.979167</v>
      </c>
      <c r="E38" s="30">
        <v>13.194444000000001</v>
      </c>
      <c r="F38" s="30">
        <v>15.972222</v>
      </c>
      <c r="G38" s="30">
        <v>7.8125</v>
      </c>
      <c r="H38" s="30">
        <v>28.993055999999999</v>
      </c>
      <c r="I38" s="30">
        <v>21.354167</v>
      </c>
      <c r="J38" s="30">
        <v>16.395143000000001</v>
      </c>
    </row>
    <row r="39" spans="1:10" x14ac:dyDescent="0.2">
      <c r="A39" s="19" t="s">
        <v>1215</v>
      </c>
      <c r="B39" s="20">
        <v>278</v>
      </c>
      <c r="C39" s="20">
        <v>2</v>
      </c>
      <c r="D39" s="20">
        <v>20</v>
      </c>
      <c r="E39" s="20">
        <v>28</v>
      </c>
      <c r="F39" s="20">
        <v>44</v>
      </c>
      <c r="G39" s="20">
        <v>25</v>
      </c>
      <c r="H39" s="20">
        <v>88</v>
      </c>
      <c r="I39" s="20">
        <v>71</v>
      </c>
      <c r="J39" s="20">
        <v>0</v>
      </c>
    </row>
    <row r="40" spans="1:10" x14ac:dyDescent="0.2">
      <c r="A40" s="21" t="s">
        <v>126</v>
      </c>
      <c r="B40" s="30">
        <v>100</v>
      </c>
      <c r="C40" s="30">
        <v>0.71942399999999995</v>
      </c>
      <c r="D40" s="30">
        <v>7.1942449999999996</v>
      </c>
      <c r="E40" s="30">
        <v>10.071942</v>
      </c>
      <c r="F40" s="30">
        <v>15.827337999999999</v>
      </c>
      <c r="G40" s="30">
        <v>8.9928059999999999</v>
      </c>
      <c r="H40" s="30">
        <v>31.654675999999998</v>
      </c>
      <c r="I40" s="30">
        <v>25.539567999999999</v>
      </c>
      <c r="J40" s="30">
        <v>18.888888999999999</v>
      </c>
    </row>
    <row r="41" spans="1:10" x14ac:dyDescent="0.2">
      <c r="A41" s="19" t="s">
        <v>1216</v>
      </c>
      <c r="B41" s="20">
        <v>35</v>
      </c>
      <c r="C41" s="20">
        <v>0</v>
      </c>
      <c r="D41" s="20">
        <v>2</v>
      </c>
      <c r="E41" s="20">
        <v>0</v>
      </c>
      <c r="F41" s="20">
        <v>5</v>
      </c>
      <c r="G41" s="20">
        <v>1</v>
      </c>
      <c r="H41" s="20">
        <v>13</v>
      </c>
      <c r="I41" s="20">
        <v>14</v>
      </c>
      <c r="J41" s="20">
        <v>0</v>
      </c>
    </row>
    <row r="42" spans="1:10" x14ac:dyDescent="0.2">
      <c r="A42" s="21" t="s">
        <v>126</v>
      </c>
      <c r="B42" s="30">
        <v>100</v>
      </c>
      <c r="C42" s="30">
        <v>0</v>
      </c>
      <c r="D42" s="30">
        <v>5.7142860000000004</v>
      </c>
      <c r="E42" s="30">
        <v>0</v>
      </c>
      <c r="F42" s="30">
        <v>14.285714</v>
      </c>
      <c r="G42" s="30">
        <v>2.8571430000000002</v>
      </c>
      <c r="H42" s="30">
        <v>37.142856999999999</v>
      </c>
      <c r="I42" s="30">
        <v>40</v>
      </c>
      <c r="J42" s="35">
        <v>21.666667</v>
      </c>
    </row>
    <row r="43" spans="1:10" x14ac:dyDescent="0.2">
      <c r="A43" s="18" t="s">
        <v>1217</v>
      </c>
      <c r="B43" s="17">
        <v>55</v>
      </c>
      <c r="C43" s="17">
        <v>3</v>
      </c>
      <c r="D43" s="17">
        <v>9</v>
      </c>
      <c r="E43" s="17">
        <v>6</v>
      </c>
      <c r="F43" s="17">
        <v>6</v>
      </c>
      <c r="G43" s="17">
        <v>2</v>
      </c>
      <c r="H43" s="17">
        <v>25</v>
      </c>
      <c r="I43" s="17">
        <v>4</v>
      </c>
      <c r="J43" s="34">
        <v>0</v>
      </c>
    </row>
    <row r="44" spans="1:10" x14ac:dyDescent="0.2">
      <c r="A44" s="21" t="s">
        <v>126</v>
      </c>
      <c r="B44" s="30">
        <v>100</v>
      </c>
      <c r="C44" s="30">
        <v>5.4545450000000004</v>
      </c>
      <c r="D44" s="30">
        <v>16.363636</v>
      </c>
      <c r="E44" s="30">
        <v>10.909091</v>
      </c>
      <c r="F44" s="30">
        <v>10.909091</v>
      </c>
      <c r="G44" s="30">
        <v>3.6363639999999999</v>
      </c>
      <c r="H44" s="30">
        <v>45.454545000000003</v>
      </c>
      <c r="I44" s="30">
        <v>7.2727269999999997</v>
      </c>
      <c r="J44" s="30">
        <v>16.196078</v>
      </c>
    </row>
    <row r="45" spans="1:10" x14ac:dyDescent="0.2">
      <c r="A45" s="19" t="s">
        <v>1205</v>
      </c>
      <c r="B45" s="20">
        <v>63</v>
      </c>
      <c r="C45" s="20">
        <v>0</v>
      </c>
      <c r="D45" s="20">
        <v>15</v>
      </c>
      <c r="E45" s="20">
        <v>10</v>
      </c>
      <c r="F45" s="20">
        <v>4</v>
      </c>
      <c r="G45" s="20">
        <v>5</v>
      </c>
      <c r="H45" s="20">
        <v>20</v>
      </c>
      <c r="I45" s="20">
        <v>9</v>
      </c>
      <c r="J45" s="20">
        <v>0</v>
      </c>
    </row>
    <row r="46" spans="1:10" x14ac:dyDescent="0.2">
      <c r="A46" s="21" t="s">
        <v>126</v>
      </c>
      <c r="B46" s="30">
        <v>100</v>
      </c>
      <c r="C46" s="30">
        <v>0</v>
      </c>
      <c r="D46" s="30">
        <v>23.809524</v>
      </c>
      <c r="E46" s="30">
        <v>15.873016</v>
      </c>
      <c r="F46" s="30">
        <v>6.3492059999999997</v>
      </c>
      <c r="G46" s="30">
        <v>7.9365079999999999</v>
      </c>
      <c r="H46" s="30">
        <v>31.746032</v>
      </c>
      <c r="I46" s="30">
        <v>14.285714</v>
      </c>
      <c r="J46" s="30">
        <v>14.925926</v>
      </c>
    </row>
    <row r="47" spans="1:10" x14ac:dyDescent="0.2">
      <c r="A47" s="19" t="s">
        <v>1206</v>
      </c>
      <c r="B47" s="20">
        <v>82</v>
      </c>
      <c r="C47" s="20">
        <v>1</v>
      </c>
      <c r="D47" s="20">
        <v>7</v>
      </c>
      <c r="E47" s="20">
        <v>20</v>
      </c>
      <c r="F47" s="20">
        <v>21</v>
      </c>
      <c r="G47" s="20">
        <v>2</v>
      </c>
      <c r="H47" s="20">
        <v>17</v>
      </c>
      <c r="I47" s="20">
        <v>14</v>
      </c>
      <c r="J47" s="20">
        <v>0</v>
      </c>
    </row>
    <row r="48" spans="1:10" x14ac:dyDescent="0.2">
      <c r="A48" s="21" t="s">
        <v>126</v>
      </c>
      <c r="B48" s="30">
        <v>100</v>
      </c>
      <c r="C48" s="30">
        <v>1.2195119999999999</v>
      </c>
      <c r="D48" s="30">
        <v>8.5365850000000005</v>
      </c>
      <c r="E48" s="30">
        <v>24.390243999999999</v>
      </c>
      <c r="F48" s="30">
        <v>25.609756000000001</v>
      </c>
      <c r="G48" s="30">
        <v>2.4390239999999999</v>
      </c>
      <c r="H48" s="30">
        <v>20.731707</v>
      </c>
      <c r="I48" s="30">
        <v>17.073170999999999</v>
      </c>
      <c r="J48" s="30">
        <v>13.073529000000001</v>
      </c>
    </row>
    <row r="49" spans="1:10" x14ac:dyDescent="0.2">
      <c r="A49" s="19" t="s">
        <v>1207</v>
      </c>
      <c r="B49" s="20">
        <v>74</v>
      </c>
      <c r="C49" s="20">
        <v>2</v>
      </c>
      <c r="D49" s="20">
        <v>9</v>
      </c>
      <c r="E49" s="20">
        <v>10</v>
      </c>
      <c r="F49" s="20">
        <v>12</v>
      </c>
      <c r="G49" s="20">
        <v>11</v>
      </c>
      <c r="H49" s="20">
        <v>19</v>
      </c>
      <c r="I49" s="20">
        <v>11</v>
      </c>
      <c r="J49" s="20">
        <v>0</v>
      </c>
    </row>
    <row r="50" spans="1:10" x14ac:dyDescent="0.2">
      <c r="A50" s="21" t="s">
        <v>126</v>
      </c>
      <c r="B50" s="30">
        <v>100</v>
      </c>
      <c r="C50" s="30">
        <v>2.7027030000000001</v>
      </c>
      <c r="D50" s="30">
        <v>12.162162</v>
      </c>
      <c r="E50" s="30">
        <v>13.513514000000001</v>
      </c>
      <c r="F50" s="30">
        <v>16.216215999999999</v>
      </c>
      <c r="G50" s="30">
        <v>14.864865</v>
      </c>
      <c r="H50" s="30">
        <v>25.675675999999999</v>
      </c>
      <c r="I50" s="30">
        <v>14.864865</v>
      </c>
      <c r="J50" s="30">
        <v>16.206348999999999</v>
      </c>
    </row>
    <row r="51" spans="1:10" x14ac:dyDescent="0.2">
      <c r="A51" s="19" t="s">
        <v>1208</v>
      </c>
      <c r="B51" s="20">
        <v>37</v>
      </c>
      <c r="C51" s="20">
        <v>0</v>
      </c>
      <c r="D51" s="20">
        <v>1</v>
      </c>
      <c r="E51" s="20">
        <v>0</v>
      </c>
      <c r="F51" s="20">
        <v>14</v>
      </c>
      <c r="G51" s="20">
        <v>2</v>
      </c>
      <c r="H51" s="20">
        <v>13</v>
      </c>
      <c r="I51" s="20">
        <v>7</v>
      </c>
      <c r="J51" s="20">
        <v>0</v>
      </c>
    </row>
    <row r="52" spans="1:10" x14ac:dyDescent="0.2">
      <c r="A52" s="21" t="s">
        <v>126</v>
      </c>
      <c r="B52" s="30">
        <v>100</v>
      </c>
      <c r="C52" s="30">
        <v>0</v>
      </c>
      <c r="D52" s="30">
        <v>2.7027030000000001</v>
      </c>
      <c r="E52" s="30">
        <v>0</v>
      </c>
      <c r="F52" s="30">
        <v>37.837837999999998</v>
      </c>
      <c r="G52" s="30">
        <v>5.405405</v>
      </c>
      <c r="H52" s="30">
        <v>35.135134999999998</v>
      </c>
      <c r="I52" s="30">
        <v>18.918918999999999</v>
      </c>
      <c r="J52" s="30">
        <v>21.166667</v>
      </c>
    </row>
    <row r="53" spans="1:10" x14ac:dyDescent="0.2">
      <c r="A53" s="19" t="s">
        <v>1209</v>
      </c>
      <c r="B53" s="20">
        <v>15</v>
      </c>
      <c r="C53" s="20">
        <v>0</v>
      </c>
      <c r="D53" s="20">
        <v>0</v>
      </c>
      <c r="E53" s="20">
        <v>0</v>
      </c>
      <c r="F53" s="20">
        <v>2</v>
      </c>
      <c r="G53" s="20">
        <v>1</v>
      </c>
      <c r="H53" s="20">
        <v>6</v>
      </c>
      <c r="I53" s="20">
        <v>6</v>
      </c>
      <c r="J53" s="20">
        <v>0</v>
      </c>
    </row>
    <row r="54" spans="1:10" x14ac:dyDescent="0.2">
      <c r="A54" s="21" t="s">
        <v>126</v>
      </c>
      <c r="B54" s="30">
        <v>100</v>
      </c>
      <c r="C54" s="30">
        <v>0</v>
      </c>
      <c r="D54" s="30">
        <v>0</v>
      </c>
      <c r="E54" s="30">
        <v>0</v>
      </c>
      <c r="F54" s="30">
        <v>13.333333</v>
      </c>
      <c r="G54" s="30">
        <v>6.6666670000000003</v>
      </c>
      <c r="H54" s="30">
        <v>40</v>
      </c>
      <c r="I54" s="30">
        <v>40</v>
      </c>
      <c r="J54" s="30">
        <v>22.777778000000001</v>
      </c>
    </row>
    <row r="55" spans="1:10" x14ac:dyDescent="0.2">
      <c r="A55" s="19" t="s">
        <v>1210</v>
      </c>
      <c r="B55" s="20">
        <v>4</v>
      </c>
      <c r="C55" s="20">
        <v>0</v>
      </c>
      <c r="D55" s="20">
        <v>0</v>
      </c>
      <c r="E55" s="20">
        <v>0</v>
      </c>
      <c r="F55" s="20">
        <v>1</v>
      </c>
      <c r="G55" s="20">
        <v>0</v>
      </c>
      <c r="H55" s="20">
        <v>2</v>
      </c>
      <c r="I55" s="20">
        <v>1</v>
      </c>
      <c r="J55" s="20">
        <v>0</v>
      </c>
    </row>
    <row r="56" spans="1:10" x14ac:dyDescent="0.2">
      <c r="A56" s="21" t="s">
        <v>126</v>
      </c>
      <c r="B56" s="30">
        <v>100</v>
      </c>
      <c r="C56" s="30">
        <v>0</v>
      </c>
      <c r="D56" s="30">
        <v>0</v>
      </c>
      <c r="E56" s="30">
        <v>0</v>
      </c>
      <c r="F56" s="30">
        <v>25</v>
      </c>
      <c r="G56" s="30">
        <v>0</v>
      </c>
      <c r="H56" s="30">
        <v>50</v>
      </c>
      <c r="I56" s="30">
        <v>25</v>
      </c>
      <c r="J56" s="30">
        <v>23.333333</v>
      </c>
    </row>
    <row r="57" spans="1:10" x14ac:dyDescent="0.2">
      <c r="A57" s="19" t="s">
        <v>1211</v>
      </c>
      <c r="B57" s="20">
        <v>0</v>
      </c>
      <c r="C57" s="20">
        <v>0</v>
      </c>
      <c r="D57" s="20">
        <v>0</v>
      </c>
      <c r="E57" s="20">
        <v>0</v>
      </c>
      <c r="F57" s="20">
        <v>0</v>
      </c>
      <c r="G57" s="20">
        <v>0</v>
      </c>
      <c r="H57" s="20">
        <v>0</v>
      </c>
      <c r="I57" s="20">
        <v>0</v>
      </c>
      <c r="J57" s="20">
        <v>0</v>
      </c>
    </row>
    <row r="58" spans="1:10" x14ac:dyDescent="0.2">
      <c r="A58" s="21" t="s">
        <v>126</v>
      </c>
      <c r="B58" s="30">
        <v>0</v>
      </c>
      <c r="C58" s="30">
        <v>0</v>
      </c>
      <c r="D58" s="30">
        <v>0</v>
      </c>
      <c r="E58" s="30">
        <v>0</v>
      </c>
      <c r="F58" s="30">
        <v>0</v>
      </c>
      <c r="G58" s="30">
        <v>0</v>
      </c>
      <c r="H58" s="30">
        <v>0</v>
      </c>
      <c r="I58" s="30">
        <v>0</v>
      </c>
      <c r="J58" s="30">
        <v>0</v>
      </c>
    </row>
    <row r="59" spans="1:10" x14ac:dyDescent="0.2">
      <c r="A59" s="19" t="s">
        <v>1212</v>
      </c>
      <c r="B59" s="20">
        <v>145</v>
      </c>
      <c r="C59" s="20">
        <v>1</v>
      </c>
      <c r="D59" s="20">
        <v>22</v>
      </c>
      <c r="E59" s="20">
        <v>30</v>
      </c>
      <c r="F59" s="20">
        <v>25</v>
      </c>
      <c r="G59" s="20">
        <v>7</v>
      </c>
      <c r="H59" s="20">
        <v>37</v>
      </c>
      <c r="I59" s="20">
        <v>23</v>
      </c>
      <c r="J59" s="20">
        <v>0</v>
      </c>
    </row>
    <row r="60" spans="1:10" x14ac:dyDescent="0.2">
      <c r="A60" s="21" t="s">
        <v>126</v>
      </c>
      <c r="B60" s="30">
        <v>100</v>
      </c>
      <c r="C60" s="30">
        <v>0.68965500000000002</v>
      </c>
      <c r="D60" s="30">
        <v>15.172414</v>
      </c>
      <c r="E60" s="30">
        <v>20.689654999999998</v>
      </c>
      <c r="F60" s="30">
        <v>17.241378999999998</v>
      </c>
      <c r="G60" s="30">
        <v>4.8275860000000002</v>
      </c>
      <c r="H60" s="30">
        <v>25.517240999999999</v>
      </c>
      <c r="I60" s="30">
        <v>15.862069</v>
      </c>
      <c r="J60" s="30">
        <v>13.893443</v>
      </c>
    </row>
    <row r="61" spans="1:10" x14ac:dyDescent="0.2">
      <c r="A61" s="19" t="s">
        <v>1213</v>
      </c>
      <c r="B61" s="20">
        <v>111</v>
      </c>
      <c r="C61" s="20">
        <v>2</v>
      </c>
      <c r="D61" s="20">
        <v>10</v>
      </c>
      <c r="E61" s="20">
        <v>10</v>
      </c>
      <c r="F61" s="20">
        <v>26</v>
      </c>
      <c r="G61" s="20">
        <v>13</v>
      </c>
      <c r="H61" s="20">
        <v>32</v>
      </c>
      <c r="I61" s="20">
        <v>18</v>
      </c>
      <c r="J61" s="20">
        <v>0</v>
      </c>
    </row>
    <row r="62" spans="1:10" x14ac:dyDescent="0.2">
      <c r="A62" s="21" t="s">
        <v>126</v>
      </c>
      <c r="B62" s="30">
        <v>100</v>
      </c>
      <c r="C62" s="30">
        <v>1.8018019999999999</v>
      </c>
      <c r="D62" s="30">
        <v>9.0090090000000007</v>
      </c>
      <c r="E62" s="30">
        <v>9.0090090000000007</v>
      </c>
      <c r="F62" s="30">
        <v>23.423423</v>
      </c>
      <c r="G62" s="30">
        <v>11.711712</v>
      </c>
      <c r="H62" s="30">
        <v>28.828828999999999</v>
      </c>
      <c r="I62" s="30">
        <v>16.216215999999999</v>
      </c>
      <c r="J62" s="30">
        <v>17.806452</v>
      </c>
    </row>
    <row r="63" spans="1:10" x14ac:dyDescent="0.2">
      <c r="A63" s="19" t="s">
        <v>1214</v>
      </c>
      <c r="B63" s="20">
        <v>275</v>
      </c>
      <c r="C63" s="20">
        <v>3</v>
      </c>
      <c r="D63" s="20">
        <v>32</v>
      </c>
      <c r="E63" s="20">
        <v>40</v>
      </c>
      <c r="F63" s="20">
        <v>54</v>
      </c>
      <c r="G63" s="20">
        <v>21</v>
      </c>
      <c r="H63" s="20">
        <v>77</v>
      </c>
      <c r="I63" s="20">
        <v>48</v>
      </c>
      <c r="J63" s="20">
        <v>0</v>
      </c>
    </row>
    <row r="64" spans="1:10" x14ac:dyDescent="0.2">
      <c r="A64" s="21" t="s">
        <v>126</v>
      </c>
      <c r="B64" s="30">
        <v>100</v>
      </c>
      <c r="C64" s="30">
        <v>1.0909089999999999</v>
      </c>
      <c r="D64" s="30">
        <v>11.636364</v>
      </c>
      <c r="E64" s="30">
        <v>14.545455</v>
      </c>
      <c r="F64" s="30">
        <v>19.636364</v>
      </c>
      <c r="G64" s="30">
        <v>7.6363640000000004</v>
      </c>
      <c r="H64" s="30">
        <v>28</v>
      </c>
      <c r="I64" s="30">
        <v>17.454545</v>
      </c>
      <c r="J64" s="30">
        <v>15.973568</v>
      </c>
    </row>
    <row r="65" spans="1:10" x14ac:dyDescent="0.2">
      <c r="A65" s="19" t="s">
        <v>1215</v>
      </c>
      <c r="B65" s="20">
        <v>130</v>
      </c>
      <c r="C65" s="20">
        <v>2</v>
      </c>
      <c r="D65" s="20">
        <v>10</v>
      </c>
      <c r="E65" s="20">
        <v>10</v>
      </c>
      <c r="F65" s="20">
        <v>29</v>
      </c>
      <c r="G65" s="20">
        <v>14</v>
      </c>
      <c r="H65" s="20">
        <v>40</v>
      </c>
      <c r="I65" s="20">
        <v>25</v>
      </c>
      <c r="J65" s="20">
        <v>0</v>
      </c>
    </row>
    <row r="66" spans="1:10" x14ac:dyDescent="0.2">
      <c r="A66" s="21" t="s">
        <v>126</v>
      </c>
      <c r="B66" s="30">
        <v>100</v>
      </c>
      <c r="C66" s="30">
        <v>1.538462</v>
      </c>
      <c r="D66" s="30">
        <v>7.6923079999999997</v>
      </c>
      <c r="E66" s="30">
        <v>7.6923079999999997</v>
      </c>
      <c r="F66" s="30">
        <v>22.307691999999999</v>
      </c>
      <c r="G66" s="30">
        <v>10.769231</v>
      </c>
      <c r="H66" s="30">
        <v>30.769231000000001</v>
      </c>
      <c r="I66" s="30">
        <v>19.230768999999999</v>
      </c>
      <c r="J66" s="30">
        <v>18.390476</v>
      </c>
    </row>
    <row r="67" spans="1:10" x14ac:dyDescent="0.2">
      <c r="A67" s="19" t="s">
        <v>1216</v>
      </c>
      <c r="B67" s="20">
        <v>19</v>
      </c>
      <c r="C67" s="20">
        <v>0</v>
      </c>
      <c r="D67" s="20">
        <v>0</v>
      </c>
      <c r="E67" s="20">
        <v>0</v>
      </c>
      <c r="F67" s="20">
        <v>3</v>
      </c>
      <c r="G67" s="20">
        <v>1</v>
      </c>
      <c r="H67" s="20">
        <v>8</v>
      </c>
      <c r="I67" s="20">
        <v>7</v>
      </c>
      <c r="J67" s="20">
        <v>0</v>
      </c>
    </row>
    <row r="68" spans="1:10" x14ac:dyDescent="0.2">
      <c r="A68" s="21" t="s">
        <v>126</v>
      </c>
      <c r="B68" s="30">
        <v>100</v>
      </c>
      <c r="C68" s="30">
        <v>0</v>
      </c>
      <c r="D68" s="30">
        <v>0</v>
      </c>
      <c r="E68" s="30">
        <v>0</v>
      </c>
      <c r="F68" s="30">
        <v>15.789474</v>
      </c>
      <c r="G68" s="30">
        <v>5.2631579999999998</v>
      </c>
      <c r="H68" s="30">
        <v>42.105263000000001</v>
      </c>
      <c r="I68" s="30">
        <v>36.842104999999997</v>
      </c>
      <c r="J68" s="35">
        <v>22.916667</v>
      </c>
    </row>
    <row r="69" spans="1:10" x14ac:dyDescent="0.2">
      <c r="A69" s="18" t="s">
        <v>1218</v>
      </c>
      <c r="B69" s="17">
        <v>49</v>
      </c>
      <c r="C69" s="17">
        <v>1</v>
      </c>
      <c r="D69" s="17">
        <v>18</v>
      </c>
      <c r="E69" s="17">
        <v>7</v>
      </c>
      <c r="F69" s="17">
        <v>5</v>
      </c>
      <c r="G69" s="17">
        <v>1</v>
      </c>
      <c r="H69" s="17">
        <v>11</v>
      </c>
      <c r="I69" s="17">
        <v>6</v>
      </c>
      <c r="J69" s="34">
        <v>0</v>
      </c>
    </row>
    <row r="70" spans="1:10" x14ac:dyDescent="0.2">
      <c r="A70" s="21" t="s">
        <v>126</v>
      </c>
      <c r="B70" s="30">
        <v>100</v>
      </c>
      <c r="C70" s="30">
        <v>2.040816</v>
      </c>
      <c r="D70" s="30">
        <v>36.734693999999998</v>
      </c>
      <c r="E70" s="30">
        <v>14.285714</v>
      </c>
      <c r="F70" s="30">
        <v>10.204082</v>
      </c>
      <c r="G70" s="30">
        <v>2.040816</v>
      </c>
      <c r="H70" s="30">
        <v>22.448979999999999</v>
      </c>
      <c r="I70" s="30">
        <v>12.244897999999999</v>
      </c>
      <c r="J70" s="30">
        <v>10.511628</v>
      </c>
    </row>
    <row r="71" spans="1:10" x14ac:dyDescent="0.2">
      <c r="A71" s="19" t="s">
        <v>1205</v>
      </c>
      <c r="B71" s="20">
        <v>72</v>
      </c>
      <c r="C71" s="20">
        <v>0</v>
      </c>
      <c r="D71" s="20">
        <v>13</v>
      </c>
      <c r="E71" s="20">
        <v>10</v>
      </c>
      <c r="F71" s="20">
        <v>9</v>
      </c>
      <c r="G71" s="20">
        <v>8</v>
      </c>
      <c r="H71" s="20">
        <v>21</v>
      </c>
      <c r="I71" s="20">
        <v>11</v>
      </c>
      <c r="J71" s="20">
        <v>0</v>
      </c>
    </row>
    <row r="72" spans="1:10" x14ac:dyDescent="0.2">
      <c r="A72" s="21" t="s">
        <v>126</v>
      </c>
      <c r="B72" s="30">
        <v>100</v>
      </c>
      <c r="C72" s="30">
        <v>0</v>
      </c>
      <c r="D72" s="30">
        <v>18.055555999999999</v>
      </c>
      <c r="E72" s="30">
        <v>13.888889000000001</v>
      </c>
      <c r="F72" s="30">
        <v>12.5</v>
      </c>
      <c r="G72" s="30">
        <v>11.111110999999999</v>
      </c>
      <c r="H72" s="30">
        <v>29.166667</v>
      </c>
      <c r="I72" s="30">
        <v>15.277778</v>
      </c>
      <c r="J72" s="30">
        <v>14.721311</v>
      </c>
    </row>
    <row r="73" spans="1:10" x14ac:dyDescent="0.2">
      <c r="A73" s="19" t="s">
        <v>1206</v>
      </c>
      <c r="B73" s="20">
        <v>81</v>
      </c>
      <c r="C73" s="20">
        <v>1</v>
      </c>
      <c r="D73" s="20">
        <v>14</v>
      </c>
      <c r="E73" s="20">
        <v>8</v>
      </c>
      <c r="F73" s="20">
        <v>14</v>
      </c>
      <c r="G73" s="20">
        <v>5</v>
      </c>
      <c r="H73" s="20">
        <v>21</v>
      </c>
      <c r="I73" s="20">
        <v>18</v>
      </c>
      <c r="J73" s="20">
        <v>0</v>
      </c>
    </row>
    <row r="74" spans="1:10" x14ac:dyDescent="0.2">
      <c r="A74" s="21" t="s">
        <v>126</v>
      </c>
      <c r="B74" s="30">
        <v>100</v>
      </c>
      <c r="C74" s="30">
        <v>1.2345680000000001</v>
      </c>
      <c r="D74" s="30">
        <v>17.283950999999998</v>
      </c>
      <c r="E74" s="30">
        <v>9.8765429999999999</v>
      </c>
      <c r="F74" s="30">
        <v>17.283950999999998</v>
      </c>
      <c r="G74" s="30">
        <v>6.1728399999999999</v>
      </c>
      <c r="H74" s="30">
        <v>25.925926</v>
      </c>
      <c r="I74" s="30">
        <v>22.222221999999999</v>
      </c>
      <c r="J74" s="30">
        <v>14.666667</v>
      </c>
    </row>
    <row r="75" spans="1:10" x14ac:dyDescent="0.2">
      <c r="A75" s="19" t="s">
        <v>1207</v>
      </c>
      <c r="B75" s="20">
        <v>82</v>
      </c>
      <c r="C75" s="20">
        <v>0</v>
      </c>
      <c r="D75" s="20">
        <v>5</v>
      </c>
      <c r="E75" s="20">
        <v>13</v>
      </c>
      <c r="F75" s="20">
        <v>7</v>
      </c>
      <c r="G75" s="20">
        <v>7</v>
      </c>
      <c r="H75" s="20">
        <v>28</v>
      </c>
      <c r="I75" s="20">
        <v>22</v>
      </c>
      <c r="J75" s="20">
        <v>0</v>
      </c>
    </row>
    <row r="76" spans="1:10" x14ac:dyDescent="0.2">
      <c r="A76" s="21" t="s">
        <v>126</v>
      </c>
      <c r="B76" s="30">
        <v>100</v>
      </c>
      <c r="C76" s="30">
        <v>0</v>
      </c>
      <c r="D76" s="30">
        <v>6.0975609999999998</v>
      </c>
      <c r="E76" s="30">
        <v>15.853659</v>
      </c>
      <c r="F76" s="30">
        <v>8.5365850000000005</v>
      </c>
      <c r="G76" s="30">
        <v>8.5365850000000005</v>
      </c>
      <c r="H76" s="30">
        <v>34.146341</v>
      </c>
      <c r="I76" s="30">
        <v>26.829267999999999</v>
      </c>
      <c r="J76" s="30">
        <v>19.216667000000001</v>
      </c>
    </row>
    <row r="77" spans="1:10" x14ac:dyDescent="0.2">
      <c r="A77" s="19" t="s">
        <v>1208</v>
      </c>
      <c r="B77" s="20">
        <v>50</v>
      </c>
      <c r="C77" s="20">
        <v>0</v>
      </c>
      <c r="D77" s="20">
        <v>3</v>
      </c>
      <c r="E77" s="20">
        <v>5</v>
      </c>
      <c r="F77" s="20">
        <v>6</v>
      </c>
      <c r="G77" s="20">
        <v>4</v>
      </c>
      <c r="H77" s="20">
        <v>15</v>
      </c>
      <c r="I77" s="20">
        <v>17</v>
      </c>
      <c r="J77" s="20">
        <v>0</v>
      </c>
    </row>
    <row r="78" spans="1:10" x14ac:dyDescent="0.2">
      <c r="A78" s="21" t="s">
        <v>126</v>
      </c>
      <c r="B78" s="30">
        <v>100</v>
      </c>
      <c r="C78" s="30">
        <v>0</v>
      </c>
      <c r="D78" s="30">
        <v>6</v>
      </c>
      <c r="E78" s="30">
        <v>10</v>
      </c>
      <c r="F78" s="30">
        <v>12</v>
      </c>
      <c r="G78" s="30">
        <v>8</v>
      </c>
      <c r="H78" s="30">
        <v>30</v>
      </c>
      <c r="I78" s="30">
        <v>34</v>
      </c>
      <c r="J78" s="30">
        <v>19.575758</v>
      </c>
    </row>
    <row r="79" spans="1:10" x14ac:dyDescent="0.2">
      <c r="A79" s="19" t="s">
        <v>1209</v>
      </c>
      <c r="B79" s="20">
        <v>11</v>
      </c>
      <c r="C79" s="20">
        <v>0</v>
      </c>
      <c r="D79" s="20">
        <v>2</v>
      </c>
      <c r="E79" s="20">
        <v>0</v>
      </c>
      <c r="F79" s="20">
        <v>1</v>
      </c>
      <c r="G79" s="20">
        <v>0</v>
      </c>
      <c r="H79" s="20">
        <v>3</v>
      </c>
      <c r="I79" s="20">
        <v>5</v>
      </c>
      <c r="J79" s="20">
        <v>0</v>
      </c>
    </row>
    <row r="80" spans="1:10" x14ac:dyDescent="0.2">
      <c r="A80" s="21" t="s">
        <v>126</v>
      </c>
      <c r="B80" s="30">
        <v>100</v>
      </c>
      <c r="C80" s="30">
        <v>0</v>
      </c>
      <c r="D80" s="30">
        <v>18.181818</v>
      </c>
      <c r="E80" s="30">
        <v>0</v>
      </c>
      <c r="F80" s="30">
        <v>9.0909089999999999</v>
      </c>
      <c r="G80" s="30">
        <v>0</v>
      </c>
      <c r="H80" s="30">
        <v>27.272727</v>
      </c>
      <c r="I80" s="30">
        <v>45.454545000000003</v>
      </c>
      <c r="J80" s="30">
        <v>18.333333</v>
      </c>
    </row>
    <row r="81" spans="1:10" x14ac:dyDescent="0.2">
      <c r="A81" s="19" t="s">
        <v>1210</v>
      </c>
      <c r="B81" s="20">
        <v>4</v>
      </c>
      <c r="C81" s="20">
        <v>0</v>
      </c>
      <c r="D81" s="20">
        <v>0</v>
      </c>
      <c r="E81" s="20">
        <v>0</v>
      </c>
      <c r="F81" s="20">
        <v>0</v>
      </c>
      <c r="G81" s="20">
        <v>0</v>
      </c>
      <c r="H81" s="20">
        <v>2</v>
      </c>
      <c r="I81" s="20">
        <v>2</v>
      </c>
      <c r="J81" s="20">
        <v>0</v>
      </c>
    </row>
    <row r="82" spans="1:10" x14ac:dyDescent="0.2">
      <c r="A82" s="21" t="s">
        <v>126</v>
      </c>
      <c r="B82" s="30">
        <v>100</v>
      </c>
      <c r="C82" s="30">
        <v>0</v>
      </c>
      <c r="D82" s="30">
        <v>0</v>
      </c>
      <c r="E82" s="30">
        <v>0</v>
      </c>
      <c r="F82" s="30">
        <v>0</v>
      </c>
      <c r="G82" s="30">
        <v>0</v>
      </c>
      <c r="H82" s="30">
        <v>50</v>
      </c>
      <c r="I82" s="30">
        <v>50</v>
      </c>
      <c r="J82" s="30">
        <v>30</v>
      </c>
    </row>
    <row r="83" spans="1:10" x14ac:dyDescent="0.2">
      <c r="A83" s="19" t="s">
        <v>1211</v>
      </c>
      <c r="B83" s="20">
        <v>1</v>
      </c>
      <c r="C83" s="20">
        <v>0</v>
      </c>
      <c r="D83" s="20">
        <v>0</v>
      </c>
      <c r="E83" s="20">
        <v>0</v>
      </c>
      <c r="F83" s="20">
        <v>1</v>
      </c>
      <c r="G83" s="20">
        <v>0</v>
      </c>
      <c r="H83" s="20">
        <v>0</v>
      </c>
      <c r="I83" s="20">
        <v>0</v>
      </c>
      <c r="J83" s="20">
        <v>0</v>
      </c>
    </row>
    <row r="84" spans="1:10" x14ac:dyDescent="0.2">
      <c r="A84" s="21" t="s">
        <v>126</v>
      </c>
      <c r="B84" s="30">
        <v>100</v>
      </c>
      <c r="C84" s="30">
        <v>0</v>
      </c>
      <c r="D84" s="30">
        <v>0</v>
      </c>
      <c r="E84" s="30">
        <v>0</v>
      </c>
      <c r="F84" s="30">
        <v>100</v>
      </c>
      <c r="G84" s="30">
        <v>0</v>
      </c>
      <c r="H84" s="30">
        <v>0</v>
      </c>
      <c r="I84" s="30">
        <v>0</v>
      </c>
      <c r="J84" s="30">
        <v>10</v>
      </c>
    </row>
    <row r="85" spans="1:10" x14ac:dyDescent="0.2">
      <c r="A85" s="19" t="s">
        <v>1212</v>
      </c>
      <c r="B85" s="20">
        <v>153</v>
      </c>
      <c r="C85" s="20">
        <v>1</v>
      </c>
      <c r="D85" s="20">
        <v>27</v>
      </c>
      <c r="E85" s="20">
        <v>18</v>
      </c>
      <c r="F85" s="20">
        <v>23</v>
      </c>
      <c r="G85" s="20">
        <v>13</v>
      </c>
      <c r="H85" s="20">
        <v>42</v>
      </c>
      <c r="I85" s="20">
        <v>29</v>
      </c>
      <c r="J85" s="20">
        <v>0</v>
      </c>
    </row>
    <row r="86" spans="1:10" x14ac:dyDescent="0.2">
      <c r="A86" s="21" t="s">
        <v>126</v>
      </c>
      <c r="B86" s="30">
        <v>100</v>
      </c>
      <c r="C86" s="30">
        <v>0.65359500000000004</v>
      </c>
      <c r="D86" s="30">
        <v>17.647058999999999</v>
      </c>
      <c r="E86" s="30">
        <v>11.764706</v>
      </c>
      <c r="F86" s="30">
        <v>15.032679999999999</v>
      </c>
      <c r="G86" s="30">
        <v>8.4967319999999997</v>
      </c>
      <c r="H86" s="30">
        <v>27.450980000000001</v>
      </c>
      <c r="I86" s="30">
        <v>18.954248</v>
      </c>
      <c r="J86" s="30">
        <v>14.693548</v>
      </c>
    </row>
    <row r="87" spans="1:10" x14ac:dyDescent="0.2">
      <c r="A87" s="19" t="s">
        <v>1213</v>
      </c>
      <c r="B87" s="20">
        <v>132</v>
      </c>
      <c r="C87" s="20">
        <v>0</v>
      </c>
      <c r="D87" s="20">
        <v>8</v>
      </c>
      <c r="E87" s="20">
        <v>18</v>
      </c>
      <c r="F87" s="20">
        <v>13</v>
      </c>
      <c r="G87" s="20">
        <v>11</v>
      </c>
      <c r="H87" s="20">
        <v>43</v>
      </c>
      <c r="I87" s="20">
        <v>39</v>
      </c>
      <c r="J87" s="20">
        <v>0</v>
      </c>
    </row>
    <row r="88" spans="1:10" x14ac:dyDescent="0.2">
      <c r="A88" s="21" t="s">
        <v>126</v>
      </c>
      <c r="B88" s="30">
        <v>100</v>
      </c>
      <c r="C88" s="30">
        <v>0</v>
      </c>
      <c r="D88" s="30">
        <v>6.0606059999999999</v>
      </c>
      <c r="E88" s="30">
        <v>13.636364</v>
      </c>
      <c r="F88" s="30">
        <v>9.8484850000000002</v>
      </c>
      <c r="G88" s="30">
        <v>8.3333329999999997</v>
      </c>
      <c r="H88" s="30">
        <v>32.575758</v>
      </c>
      <c r="I88" s="30">
        <v>29.545455</v>
      </c>
      <c r="J88" s="30">
        <v>19.344086000000001</v>
      </c>
    </row>
    <row r="89" spans="1:10" x14ac:dyDescent="0.2">
      <c r="A89" s="19" t="s">
        <v>1214</v>
      </c>
      <c r="B89" s="20">
        <v>301</v>
      </c>
      <c r="C89" s="20">
        <v>1</v>
      </c>
      <c r="D89" s="20">
        <v>37</v>
      </c>
      <c r="E89" s="20">
        <v>36</v>
      </c>
      <c r="F89" s="20">
        <v>38</v>
      </c>
      <c r="G89" s="20">
        <v>24</v>
      </c>
      <c r="H89" s="20">
        <v>90</v>
      </c>
      <c r="I89" s="20">
        <v>75</v>
      </c>
      <c r="J89" s="20">
        <v>0</v>
      </c>
    </row>
    <row r="90" spans="1:10" x14ac:dyDescent="0.2">
      <c r="A90" s="21" t="s">
        <v>126</v>
      </c>
      <c r="B90" s="30">
        <v>100</v>
      </c>
      <c r="C90" s="30">
        <v>0.33222600000000002</v>
      </c>
      <c r="D90" s="30">
        <v>12.292358999999999</v>
      </c>
      <c r="E90" s="30">
        <v>11.960133000000001</v>
      </c>
      <c r="F90" s="30">
        <v>12.624585</v>
      </c>
      <c r="G90" s="30">
        <v>7.9734220000000002</v>
      </c>
      <c r="H90" s="30">
        <v>29.900331999999999</v>
      </c>
      <c r="I90" s="30">
        <v>24.916944000000001</v>
      </c>
      <c r="J90" s="30">
        <v>16.818584000000001</v>
      </c>
    </row>
    <row r="91" spans="1:10" x14ac:dyDescent="0.2">
      <c r="A91" s="19" t="s">
        <v>1215</v>
      </c>
      <c r="B91" s="20">
        <v>148</v>
      </c>
      <c r="C91" s="20">
        <v>0</v>
      </c>
      <c r="D91" s="20">
        <v>10</v>
      </c>
      <c r="E91" s="20">
        <v>18</v>
      </c>
      <c r="F91" s="20">
        <v>15</v>
      </c>
      <c r="G91" s="20">
        <v>11</v>
      </c>
      <c r="H91" s="20">
        <v>48</v>
      </c>
      <c r="I91" s="20">
        <v>46</v>
      </c>
      <c r="J91" s="20">
        <v>0</v>
      </c>
    </row>
    <row r="92" spans="1:10" x14ac:dyDescent="0.2">
      <c r="A92" s="21" t="s">
        <v>126</v>
      </c>
      <c r="B92" s="30">
        <v>100</v>
      </c>
      <c r="C92" s="30">
        <v>0</v>
      </c>
      <c r="D92" s="30">
        <v>6.7567570000000003</v>
      </c>
      <c r="E92" s="30">
        <v>12.162162</v>
      </c>
      <c r="F92" s="30">
        <v>10.135135</v>
      </c>
      <c r="G92" s="30">
        <v>7.4324320000000004</v>
      </c>
      <c r="H92" s="30">
        <v>32.432431999999999</v>
      </c>
      <c r="I92" s="30">
        <v>31.081081000000001</v>
      </c>
      <c r="J92" s="30">
        <v>19.401961</v>
      </c>
    </row>
    <row r="93" spans="1:10" x14ac:dyDescent="0.2">
      <c r="A93" s="19" t="s">
        <v>1216</v>
      </c>
      <c r="B93" s="20">
        <v>16</v>
      </c>
      <c r="C93" s="20">
        <v>0</v>
      </c>
      <c r="D93" s="20">
        <v>2</v>
      </c>
      <c r="E93" s="20">
        <v>0</v>
      </c>
      <c r="F93" s="20">
        <v>2</v>
      </c>
      <c r="G93" s="20">
        <v>0</v>
      </c>
      <c r="H93" s="20">
        <v>5</v>
      </c>
      <c r="I93" s="20">
        <v>7</v>
      </c>
      <c r="J93" s="20">
        <v>0</v>
      </c>
    </row>
    <row r="94" spans="1:10" x14ac:dyDescent="0.2">
      <c r="A94" s="21" t="s">
        <v>126</v>
      </c>
      <c r="B94" s="30">
        <v>100</v>
      </c>
      <c r="C94" s="30">
        <v>0</v>
      </c>
      <c r="D94" s="30">
        <v>12.5</v>
      </c>
      <c r="E94" s="30">
        <v>0</v>
      </c>
      <c r="F94" s="30">
        <v>12.5</v>
      </c>
      <c r="G94" s="30">
        <v>0</v>
      </c>
      <c r="H94" s="30">
        <v>31.25</v>
      </c>
      <c r="I94" s="30">
        <v>43.75</v>
      </c>
      <c r="J94" s="30">
        <v>20</v>
      </c>
    </row>
    <row r="95" spans="1:10" x14ac:dyDescent="0.2">
      <c r="A95" s="18" t="s">
        <v>1219</v>
      </c>
      <c r="B95" s="18"/>
      <c r="C95" s="18"/>
      <c r="D95" s="18"/>
      <c r="E95" s="18"/>
      <c r="F95" s="18"/>
      <c r="G95" s="18"/>
      <c r="H95" s="18"/>
      <c r="I95" s="18"/>
      <c r="J95" s="18"/>
    </row>
    <row r="96" spans="1:10" x14ac:dyDescent="0.2">
      <c r="A96" s="19" t="s">
        <v>130</v>
      </c>
      <c r="B96" s="20">
        <v>28</v>
      </c>
      <c r="C96" s="20">
        <v>1</v>
      </c>
      <c r="D96" s="20">
        <v>3</v>
      </c>
      <c r="E96" s="20">
        <v>7</v>
      </c>
      <c r="F96" s="20">
        <v>2</v>
      </c>
      <c r="G96" s="20">
        <v>1</v>
      </c>
      <c r="H96" s="20">
        <v>7</v>
      </c>
      <c r="I96" s="20">
        <v>7</v>
      </c>
      <c r="J96" s="20">
        <v>0</v>
      </c>
    </row>
    <row r="97" spans="1:10" x14ac:dyDescent="0.2">
      <c r="A97" s="21" t="s">
        <v>126</v>
      </c>
      <c r="B97" s="30">
        <v>100</v>
      </c>
      <c r="C97" s="30">
        <v>3.5714290000000002</v>
      </c>
      <c r="D97" s="30">
        <v>10.714286</v>
      </c>
      <c r="E97" s="30">
        <v>25</v>
      </c>
      <c r="F97" s="30">
        <v>7.1428570000000002</v>
      </c>
      <c r="G97" s="30">
        <v>3.5714290000000002</v>
      </c>
      <c r="H97" s="30">
        <v>25</v>
      </c>
      <c r="I97" s="30">
        <v>25</v>
      </c>
      <c r="J97" s="30">
        <v>12.714286</v>
      </c>
    </row>
    <row r="98" spans="1:10" x14ac:dyDescent="0.2">
      <c r="A98" s="19" t="s">
        <v>131</v>
      </c>
      <c r="B98" s="20">
        <v>502</v>
      </c>
      <c r="C98" s="20">
        <v>6</v>
      </c>
      <c r="D98" s="20">
        <v>72</v>
      </c>
      <c r="E98" s="20">
        <v>61</v>
      </c>
      <c r="F98" s="20">
        <v>78</v>
      </c>
      <c r="G98" s="20">
        <v>41</v>
      </c>
      <c r="H98" s="20">
        <v>154</v>
      </c>
      <c r="I98" s="20">
        <v>90</v>
      </c>
      <c r="J98" s="20">
        <v>0</v>
      </c>
    </row>
    <row r="99" spans="1:10" x14ac:dyDescent="0.2">
      <c r="A99" s="21" t="s">
        <v>126</v>
      </c>
      <c r="B99" s="30">
        <v>100</v>
      </c>
      <c r="C99" s="30">
        <v>1.195219</v>
      </c>
      <c r="D99" s="30">
        <v>14.342629000000001</v>
      </c>
      <c r="E99" s="30">
        <v>12.151394</v>
      </c>
      <c r="F99" s="30">
        <v>15.537849</v>
      </c>
      <c r="G99" s="30">
        <v>8.1673310000000008</v>
      </c>
      <c r="H99" s="30">
        <v>30.677291</v>
      </c>
      <c r="I99" s="30">
        <v>17.928287000000001</v>
      </c>
      <c r="J99" s="30">
        <v>16.072816</v>
      </c>
    </row>
    <row r="100" spans="1:10" x14ac:dyDescent="0.2">
      <c r="A100" s="19" t="s">
        <v>392</v>
      </c>
      <c r="B100" s="20">
        <v>36</v>
      </c>
      <c r="C100" s="20">
        <v>0</v>
      </c>
      <c r="D100" s="20">
        <v>9</v>
      </c>
      <c r="E100" s="20">
        <v>6</v>
      </c>
      <c r="F100" s="20">
        <v>4</v>
      </c>
      <c r="G100" s="20">
        <v>1</v>
      </c>
      <c r="H100" s="20">
        <v>7</v>
      </c>
      <c r="I100" s="20">
        <v>9</v>
      </c>
      <c r="J100" s="20">
        <v>0</v>
      </c>
    </row>
    <row r="101" spans="1:10" x14ac:dyDescent="0.2">
      <c r="A101" s="21" t="s">
        <v>126</v>
      </c>
      <c r="B101" s="30">
        <v>100</v>
      </c>
      <c r="C101" s="30">
        <v>0</v>
      </c>
      <c r="D101" s="30">
        <v>25</v>
      </c>
      <c r="E101" s="30">
        <v>16.666667</v>
      </c>
      <c r="F101" s="30">
        <v>11.111110999999999</v>
      </c>
      <c r="G101" s="30">
        <v>2.7777780000000001</v>
      </c>
      <c r="H101" s="30">
        <v>19.444444000000001</v>
      </c>
      <c r="I101" s="30">
        <v>25</v>
      </c>
      <c r="J101" s="30">
        <v>11.481481</v>
      </c>
    </row>
    <row r="102" spans="1:10" x14ac:dyDescent="0.2">
      <c r="A102" s="19" t="s">
        <v>132</v>
      </c>
      <c r="B102" s="20">
        <v>98</v>
      </c>
      <c r="C102" s="20">
        <v>1</v>
      </c>
      <c r="D102" s="20">
        <v>10</v>
      </c>
      <c r="E102" s="20">
        <v>13</v>
      </c>
      <c r="F102" s="20">
        <v>18</v>
      </c>
      <c r="G102" s="20">
        <v>4</v>
      </c>
      <c r="H102" s="20">
        <v>29</v>
      </c>
      <c r="I102" s="20">
        <v>23</v>
      </c>
      <c r="J102" s="20">
        <v>0</v>
      </c>
    </row>
    <row r="103" spans="1:10" x14ac:dyDescent="0.2">
      <c r="A103" s="21" t="s">
        <v>126</v>
      </c>
      <c r="B103" s="30">
        <v>100</v>
      </c>
      <c r="C103" s="30">
        <v>1.020408</v>
      </c>
      <c r="D103" s="30">
        <v>10.204082</v>
      </c>
      <c r="E103" s="30">
        <v>13.265306000000001</v>
      </c>
      <c r="F103" s="30">
        <v>18.367346999999999</v>
      </c>
      <c r="G103" s="30">
        <v>4.0816330000000001</v>
      </c>
      <c r="H103" s="30">
        <v>29.591837000000002</v>
      </c>
      <c r="I103" s="30">
        <v>23.469387999999999</v>
      </c>
      <c r="J103" s="30">
        <v>16.706666999999999</v>
      </c>
    </row>
    <row r="104" spans="1:10" x14ac:dyDescent="0.2">
      <c r="A104" s="19" t="s">
        <v>1220</v>
      </c>
      <c r="B104" s="20">
        <v>16</v>
      </c>
      <c r="C104" s="20">
        <v>0</v>
      </c>
      <c r="D104" s="20">
        <v>2</v>
      </c>
      <c r="E104" s="20">
        <v>2</v>
      </c>
      <c r="F104" s="20">
        <v>1</v>
      </c>
      <c r="G104" s="20">
        <v>1</v>
      </c>
      <c r="H104" s="20">
        <v>6</v>
      </c>
      <c r="I104" s="20">
        <v>4</v>
      </c>
      <c r="J104" s="20">
        <v>0</v>
      </c>
    </row>
    <row r="105" spans="1:10" x14ac:dyDescent="0.2">
      <c r="A105" s="21" t="s">
        <v>126</v>
      </c>
      <c r="B105" s="30">
        <v>100</v>
      </c>
      <c r="C105" s="30">
        <v>0</v>
      </c>
      <c r="D105" s="30">
        <v>12.5</v>
      </c>
      <c r="E105" s="30">
        <v>12.5</v>
      </c>
      <c r="F105" s="30">
        <v>6.25</v>
      </c>
      <c r="G105" s="30">
        <v>6.25</v>
      </c>
      <c r="H105" s="30">
        <v>37.5</v>
      </c>
      <c r="I105" s="30">
        <v>25</v>
      </c>
      <c r="J105" s="35">
        <v>21.083333</v>
      </c>
    </row>
    <row r="106" spans="1:10" x14ac:dyDescent="0.2">
      <c r="A106" s="18" t="s">
        <v>133</v>
      </c>
      <c r="B106" s="17">
        <v>14</v>
      </c>
      <c r="C106" s="17">
        <v>0</v>
      </c>
      <c r="D106" s="17">
        <v>1</v>
      </c>
      <c r="E106" s="17">
        <v>3</v>
      </c>
      <c r="F106" s="17">
        <v>1</v>
      </c>
      <c r="G106" s="17">
        <v>1</v>
      </c>
      <c r="H106" s="17">
        <v>5</v>
      </c>
      <c r="I106" s="17">
        <v>3</v>
      </c>
      <c r="J106" s="34">
        <v>0</v>
      </c>
    </row>
    <row r="107" spans="1:10" x14ac:dyDescent="0.2">
      <c r="A107" s="21" t="s">
        <v>126</v>
      </c>
      <c r="B107" s="30">
        <v>100</v>
      </c>
      <c r="C107" s="30">
        <v>0</v>
      </c>
      <c r="D107" s="30">
        <v>7.1428570000000002</v>
      </c>
      <c r="E107" s="30">
        <v>21.428571000000002</v>
      </c>
      <c r="F107" s="30">
        <v>7.1428570000000002</v>
      </c>
      <c r="G107" s="30">
        <v>7.1428570000000002</v>
      </c>
      <c r="H107" s="30">
        <v>35.714286000000001</v>
      </c>
      <c r="I107" s="30">
        <v>21.428571000000002</v>
      </c>
      <c r="J107" s="30">
        <v>16.272727</v>
      </c>
    </row>
    <row r="108" spans="1:10" x14ac:dyDescent="0.2">
      <c r="A108" s="19" t="s">
        <v>134</v>
      </c>
      <c r="B108" s="20">
        <v>270</v>
      </c>
      <c r="C108" s="20">
        <v>6</v>
      </c>
      <c r="D108" s="20">
        <v>35</v>
      </c>
      <c r="E108" s="20">
        <v>35</v>
      </c>
      <c r="F108" s="20">
        <v>51</v>
      </c>
      <c r="G108" s="20">
        <v>21</v>
      </c>
      <c r="H108" s="20">
        <v>82</v>
      </c>
      <c r="I108" s="20">
        <v>40</v>
      </c>
      <c r="J108" s="20">
        <v>0</v>
      </c>
    </row>
    <row r="109" spans="1:10" x14ac:dyDescent="0.2">
      <c r="A109" s="21" t="s">
        <v>126</v>
      </c>
      <c r="B109" s="30">
        <v>100</v>
      </c>
      <c r="C109" s="30">
        <v>2.2222219999999999</v>
      </c>
      <c r="D109" s="30">
        <v>12.962963</v>
      </c>
      <c r="E109" s="30">
        <v>12.962963</v>
      </c>
      <c r="F109" s="30">
        <v>18.888888999999999</v>
      </c>
      <c r="G109" s="30">
        <v>7.7777779999999996</v>
      </c>
      <c r="H109" s="30">
        <v>30.370370000000001</v>
      </c>
      <c r="I109" s="30">
        <v>14.814814999999999</v>
      </c>
      <c r="J109" s="30">
        <v>15.721738999999999</v>
      </c>
    </row>
    <row r="110" spans="1:10" x14ac:dyDescent="0.2">
      <c r="A110" s="19" t="s">
        <v>393</v>
      </c>
      <c r="B110" s="20">
        <v>13</v>
      </c>
      <c r="C110" s="20">
        <v>0</v>
      </c>
      <c r="D110" s="20">
        <v>3</v>
      </c>
      <c r="E110" s="20">
        <v>3</v>
      </c>
      <c r="F110" s="20">
        <v>1</v>
      </c>
      <c r="G110" s="20">
        <v>1</v>
      </c>
      <c r="H110" s="20">
        <v>2</v>
      </c>
      <c r="I110" s="20">
        <v>3</v>
      </c>
      <c r="J110" s="20">
        <v>0</v>
      </c>
    </row>
    <row r="111" spans="1:10" x14ac:dyDescent="0.2">
      <c r="A111" s="21" t="s">
        <v>126</v>
      </c>
      <c r="B111" s="30">
        <v>100</v>
      </c>
      <c r="C111" s="30">
        <v>0</v>
      </c>
      <c r="D111" s="30">
        <v>23.076923000000001</v>
      </c>
      <c r="E111" s="30">
        <v>23.076923000000001</v>
      </c>
      <c r="F111" s="30">
        <v>7.6923079999999997</v>
      </c>
      <c r="G111" s="30">
        <v>7.6923079999999997</v>
      </c>
      <c r="H111" s="30">
        <v>15.384615</v>
      </c>
      <c r="I111" s="30">
        <v>23.076923000000001</v>
      </c>
      <c r="J111" s="30">
        <v>9.1999999999999993</v>
      </c>
    </row>
    <row r="112" spans="1:10" x14ac:dyDescent="0.2">
      <c r="A112" s="19" t="s">
        <v>135</v>
      </c>
      <c r="B112" s="20">
        <v>24</v>
      </c>
      <c r="C112" s="20">
        <v>0</v>
      </c>
      <c r="D112" s="20">
        <v>1</v>
      </c>
      <c r="E112" s="20">
        <v>4</v>
      </c>
      <c r="F112" s="20">
        <v>6</v>
      </c>
      <c r="G112" s="20">
        <v>0</v>
      </c>
      <c r="H112" s="20">
        <v>9</v>
      </c>
      <c r="I112" s="20">
        <v>4</v>
      </c>
      <c r="J112" s="20">
        <v>0</v>
      </c>
    </row>
    <row r="113" spans="1:10" x14ac:dyDescent="0.2">
      <c r="A113" s="21" t="s">
        <v>126</v>
      </c>
      <c r="B113" s="30">
        <v>100</v>
      </c>
      <c r="C113" s="30">
        <v>0</v>
      </c>
      <c r="D113" s="30">
        <v>4.1666670000000003</v>
      </c>
      <c r="E113" s="30">
        <v>16.666667</v>
      </c>
      <c r="F113" s="30">
        <v>25</v>
      </c>
      <c r="G113" s="30">
        <v>0</v>
      </c>
      <c r="H113" s="30">
        <v>37.5</v>
      </c>
      <c r="I113" s="30">
        <v>16.666667</v>
      </c>
      <c r="J113" s="30">
        <v>19.899999999999999</v>
      </c>
    </row>
    <row r="114" spans="1:10" x14ac:dyDescent="0.2">
      <c r="A114" s="19" t="s">
        <v>1221</v>
      </c>
      <c r="B114" s="20">
        <v>9</v>
      </c>
      <c r="C114" s="20">
        <v>0</v>
      </c>
      <c r="D114" s="20">
        <v>1</v>
      </c>
      <c r="E114" s="20">
        <v>1</v>
      </c>
      <c r="F114" s="20">
        <v>1</v>
      </c>
      <c r="G114" s="20">
        <v>0</v>
      </c>
      <c r="H114" s="20">
        <v>4</v>
      </c>
      <c r="I114" s="20">
        <v>2</v>
      </c>
      <c r="J114" s="20">
        <v>0</v>
      </c>
    </row>
    <row r="115" spans="1:10" x14ac:dyDescent="0.2">
      <c r="A115" s="21" t="s">
        <v>126</v>
      </c>
      <c r="B115" s="30">
        <v>100</v>
      </c>
      <c r="C115" s="30">
        <v>0</v>
      </c>
      <c r="D115" s="30">
        <v>11.111110999999999</v>
      </c>
      <c r="E115" s="30">
        <v>11.111110999999999</v>
      </c>
      <c r="F115" s="30">
        <v>11.111110999999999</v>
      </c>
      <c r="G115" s="30">
        <v>0</v>
      </c>
      <c r="H115" s="30">
        <v>44.444443999999997</v>
      </c>
      <c r="I115" s="30">
        <v>22.222221999999999</v>
      </c>
      <c r="J115" s="35">
        <v>23.857143000000001</v>
      </c>
    </row>
    <row r="116" spans="1:10" x14ac:dyDescent="0.2">
      <c r="A116" s="18" t="s">
        <v>136</v>
      </c>
      <c r="B116" s="17">
        <v>14</v>
      </c>
      <c r="C116" s="17">
        <v>1</v>
      </c>
      <c r="D116" s="17">
        <v>2</v>
      </c>
      <c r="E116" s="17">
        <v>4</v>
      </c>
      <c r="F116" s="17">
        <v>1</v>
      </c>
      <c r="G116" s="17">
        <v>0</v>
      </c>
      <c r="H116" s="17">
        <v>2</v>
      </c>
      <c r="I116" s="17">
        <v>4</v>
      </c>
      <c r="J116" s="34">
        <v>0</v>
      </c>
    </row>
    <row r="117" spans="1:10" x14ac:dyDescent="0.2">
      <c r="A117" s="21" t="s">
        <v>126</v>
      </c>
      <c r="B117" s="30">
        <v>100</v>
      </c>
      <c r="C117" s="30">
        <v>7.1428570000000002</v>
      </c>
      <c r="D117" s="30">
        <v>14.285714</v>
      </c>
      <c r="E117" s="30">
        <v>28.571428999999998</v>
      </c>
      <c r="F117" s="30">
        <v>7.1428570000000002</v>
      </c>
      <c r="G117" s="30">
        <v>0</v>
      </c>
      <c r="H117" s="30">
        <v>14.285714</v>
      </c>
      <c r="I117" s="30">
        <v>28.571428999999998</v>
      </c>
      <c r="J117" s="30">
        <v>8.8000000000000007</v>
      </c>
    </row>
    <row r="118" spans="1:10" x14ac:dyDescent="0.2">
      <c r="A118" s="19" t="s">
        <v>134</v>
      </c>
      <c r="B118" s="20">
        <v>232</v>
      </c>
      <c r="C118" s="20">
        <v>0</v>
      </c>
      <c r="D118" s="20">
        <v>37</v>
      </c>
      <c r="E118" s="20">
        <v>26</v>
      </c>
      <c r="F118" s="20">
        <v>27</v>
      </c>
      <c r="G118" s="20">
        <v>20</v>
      </c>
      <c r="H118" s="20">
        <v>72</v>
      </c>
      <c r="I118" s="20">
        <v>50</v>
      </c>
      <c r="J118" s="20">
        <v>0</v>
      </c>
    </row>
    <row r="119" spans="1:10" x14ac:dyDescent="0.2">
      <c r="A119" s="21" t="s">
        <v>126</v>
      </c>
      <c r="B119" s="30">
        <v>100</v>
      </c>
      <c r="C119" s="30">
        <v>0</v>
      </c>
      <c r="D119" s="30">
        <v>15.948276</v>
      </c>
      <c r="E119" s="30">
        <v>11.206897</v>
      </c>
      <c r="F119" s="30">
        <v>11.637931</v>
      </c>
      <c r="G119" s="30">
        <v>8.6206899999999997</v>
      </c>
      <c r="H119" s="30">
        <v>31.034483000000002</v>
      </c>
      <c r="I119" s="30">
        <v>21.551724</v>
      </c>
      <c r="J119" s="30">
        <v>16.516483999999998</v>
      </c>
    </row>
    <row r="120" spans="1:10" x14ac:dyDescent="0.2">
      <c r="A120" s="19" t="s">
        <v>393</v>
      </c>
      <c r="B120" s="20">
        <v>23</v>
      </c>
      <c r="C120" s="20">
        <v>0</v>
      </c>
      <c r="D120" s="20">
        <v>6</v>
      </c>
      <c r="E120" s="20">
        <v>3</v>
      </c>
      <c r="F120" s="20">
        <v>3</v>
      </c>
      <c r="G120" s="20">
        <v>0</v>
      </c>
      <c r="H120" s="20">
        <v>5</v>
      </c>
      <c r="I120" s="20">
        <v>6</v>
      </c>
      <c r="J120" s="20">
        <v>0</v>
      </c>
    </row>
    <row r="121" spans="1:10" x14ac:dyDescent="0.2">
      <c r="A121" s="21" t="s">
        <v>126</v>
      </c>
      <c r="B121" s="30">
        <v>100</v>
      </c>
      <c r="C121" s="30">
        <v>0</v>
      </c>
      <c r="D121" s="30">
        <v>26.086957000000002</v>
      </c>
      <c r="E121" s="30">
        <v>13.043478</v>
      </c>
      <c r="F121" s="30">
        <v>13.043478</v>
      </c>
      <c r="G121" s="30">
        <v>0</v>
      </c>
      <c r="H121" s="30">
        <v>21.739129999999999</v>
      </c>
      <c r="I121" s="30">
        <v>26.086957000000002</v>
      </c>
      <c r="J121" s="30">
        <v>12.823529000000001</v>
      </c>
    </row>
    <row r="122" spans="1:10" x14ac:dyDescent="0.2">
      <c r="A122" s="19" t="s">
        <v>135</v>
      </c>
      <c r="B122" s="20">
        <v>74</v>
      </c>
      <c r="C122" s="20">
        <v>1</v>
      </c>
      <c r="D122" s="20">
        <v>9</v>
      </c>
      <c r="E122" s="20">
        <v>9</v>
      </c>
      <c r="F122" s="20">
        <v>12</v>
      </c>
      <c r="G122" s="20">
        <v>4</v>
      </c>
      <c r="H122" s="20">
        <v>20</v>
      </c>
      <c r="I122" s="20">
        <v>19</v>
      </c>
      <c r="J122" s="20">
        <v>0</v>
      </c>
    </row>
    <row r="123" spans="1:10" x14ac:dyDescent="0.2">
      <c r="A123" s="21" t="s">
        <v>126</v>
      </c>
      <c r="B123" s="30">
        <v>100</v>
      </c>
      <c r="C123" s="30">
        <v>1.351351</v>
      </c>
      <c r="D123" s="30">
        <v>12.162162</v>
      </c>
      <c r="E123" s="30">
        <v>12.162162</v>
      </c>
      <c r="F123" s="30">
        <v>16.216215999999999</v>
      </c>
      <c r="G123" s="30">
        <v>5.405405</v>
      </c>
      <c r="H123" s="30">
        <v>27.027027</v>
      </c>
      <c r="I123" s="30">
        <v>25.675675999999999</v>
      </c>
      <c r="J123" s="30">
        <v>15.545455</v>
      </c>
    </row>
    <row r="124" spans="1:10" x14ac:dyDescent="0.2">
      <c r="A124" s="19" t="s">
        <v>1221</v>
      </c>
      <c r="B124" s="20">
        <v>7</v>
      </c>
      <c r="C124" s="20">
        <v>0</v>
      </c>
      <c r="D124" s="20">
        <v>1</v>
      </c>
      <c r="E124" s="20">
        <v>1</v>
      </c>
      <c r="F124" s="20">
        <v>0</v>
      </c>
      <c r="G124" s="20">
        <v>1</v>
      </c>
      <c r="H124" s="20">
        <v>2</v>
      </c>
      <c r="I124" s="20">
        <v>2</v>
      </c>
      <c r="J124" s="20">
        <v>0</v>
      </c>
    </row>
    <row r="125" spans="1:10" x14ac:dyDescent="0.2">
      <c r="A125" s="21" t="s">
        <v>126</v>
      </c>
      <c r="B125" s="30">
        <v>100</v>
      </c>
      <c r="C125" s="30">
        <v>0</v>
      </c>
      <c r="D125" s="30">
        <v>14.285714</v>
      </c>
      <c r="E125" s="30">
        <v>14.285714</v>
      </c>
      <c r="F125" s="30">
        <v>0</v>
      </c>
      <c r="G125" s="30">
        <v>14.285714</v>
      </c>
      <c r="H125" s="30">
        <v>28.571428999999998</v>
      </c>
      <c r="I125" s="30">
        <v>28.571428999999998</v>
      </c>
      <c r="J125" s="30">
        <v>17.2</v>
      </c>
    </row>
    <row r="126" spans="1:10" x14ac:dyDescent="0.2">
      <c r="A126" s="18" t="s">
        <v>1222</v>
      </c>
      <c r="B126" s="18"/>
      <c r="C126" s="18"/>
      <c r="D126" s="18"/>
      <c r="E126" s="18"/>
      <c r="F126" s="18"/>
      <c r="G126" s="18"/>
      <c r="H126" s="18"/>
      <c r="I126" s="18"/>
      <c r="J126" s="18"/>
    </row>
    <row r="127" spans="1:10" x14ac:dyDescent="0.2">
      <c r="A127" s="19" t="s">
        <v>1223</v>
      </c>
      <c r="B127" s="20">
        <v>81</v>
      </c>
      <c r="C127" s="20">
        <v>1</v>
      </c>
      <c r="D127" s="20">
        <v>13</v>
      </c>
      <c r="E127" s="20">
        <v>15</v>
      </c>
      <c r="F127" s="20">
        <v>6</v>
      </c>
      <c r="G127" s="20">
        <v>5</v>
      </c>
      <c r="H127" s="20">
        <v>24</v>
      </c>
      <c r="I127" s="20">
        <v>17</v>
      </c>
      <c r="J127" s="20">
        <v>0</v>
      </c>
    </row>
    <row r="128" spans="1:10" x14ac:dyDescent="0.2">
      <c r="A128" s="21" t="s">
        <v>126</v>
      </c>
      <c r="B128" s="30">
        <v>100</v>
      </c>
      <c r="C128" s="30">
        <v>1.2345680000000001</v>
      </c>
      <c r="D128" s="30">
        <v>16.049382999999999</v>
      </c>
      <c r="E128" s="30">
        <v>18.518519000000001</v>
      </c>
      <c r="F128" s="30">
        <v>7.4074070000000001</v>
      </c>
      <c r="G128" s="30">
        <v>6.1728399999999999</v>
      </c>
      <c r="H128" s="30">
        <v>29.629629999999999</v>
      </c>
      <c r="I128" s="30">
        <v>20.987653999999999</v>
      </c>
      <c r="J128" s="30">
        <v>15.359375</v>
      </c>
    </row>
    <row r="129" spans="1:10" x14ac:dyDescent="0.2">
      <c r="A129" s="19" t="s">
        <v>1224</v>
      </c>
      <c r="B129" s="20">
        <v>439</v>
      </c>
      <c r="C129" s="20">
        <v>6</v>
      </c>
      <c r="D129" s="20">
        <v>64</v>
      </c>
      <c r="E129" s="20">
        <v>52</v>
      </c>
      <c r="F129" s="20">
        <v>73</v>
      </c>
      <c r="G129" s="20">
        <v>36</v>
      </c>
      <c r="H129" s="20">
        <v>128</v>
      </c>
      <c r="I129" s="20">
        <v>80</v>
      </c>
      <c r="J129" s="20">
        <v>0</v>
      </c>
    </row>
    <row r="130" spans="1:10" x14ac:dyDescent="0.2">
      <c r="A130" s="21" t="s">
        <v>126</v>
      </c>
      <c r="B130" s="30">
        <v>100</v>
      </c>
      <c r="C130" s="30">
        <v>1.366743</v>
      </c>
      <c r="D130" s="30">
        <v>14.578588</v>
      </c>
      <c r="E130" s="30">
        <v>11.845103</v>
      </c>
      <c r="F130" s="30">
        <v>16.628702000000001</v>
      </c>
      <c r="G130" s="30">
        <v>8.2004560000000009</v>
      </c>
      <c r="H130" s="30">
        <v>29.157174999999999</v>
      </c>
      <c r="I130" s="30">
        <v>18.223234999999999</v>
      </c>
      <c r="J130" s="30">
        <v>15.70195</v>
      </c>
    </row>
    <row r="131" spans="1:10" x14ac:dyDescent="0.2">
      <c r="A131" s="19" t="s">
        <v>137</v>
      </c>
      <c r="B131" s="20">
        <v>31</v>
      </c>
      <c r="C131" s="20">
        <v>1</v>
      </c>
      <c r="D131" s="20">
        <v>3</v>
      </c>
      <c r="E131" s="20">
        <v>6</v>
      </c>
      <c r="F131" s="20">
        <v>4</v>
      </c>
      <c r="G131" s="20">
        <v>1</v>
      </c>
      <c r="H131" s="20">
        <v>11</v>
      </c>
      <c r="I131" s="20">
        <v>5</v>
      </c>
      <c r="J131" s="20">
        <v>0</v>
      </c>
    </row>
    <row r="132" spans="1:10" x14ac:dyDescent="0.2">
      <c r="A132" s="21" t="s">
        <v>126</v>
      </c>
      <c r="B132" s="30">
        <v>100</v>
      </c>
      <c r="C132" s="30">
        <v>3.225806</v>
      </c>
      <c r="D132" s="30">
        <v>9.6774190000000004</v>
      </c>
      <c r="E132" s="30">
        <v>19.354838999999998</v>
      </c>
      <c r="F132" s="30">
        <v>12.903226</v>
      </c>
      <c r="G132" s="30">
        <v>3.225806</v>
      </c>
      <c r="H132" s="30">
        <v>35.483871000000001</v>
      </c>
      <c r="I132" s="30">
        <v>16.129031999999999</v>
      </c>
      <c r="J132" s="30">
        <v>16.846153999999999</v>
      </c>
    </row>
    <row r="133" spans="1:10" x14ac:dyDescent="0.2">
      <c r="A133" s="19" t="s">
        <v>138</v>
      </c>
      <c r="B133" s="20">
        <v>217</v>
      </c>
      <c r="C133" s="20">
        <v>3</v>
      </c>
      <c r="D133" s="20">
        <v>30</v>
      </c>
      <c r="E133" s="20">
        <v>20</v>
      </c>
      <c r="F133" s="20">
        <v>47</v>
      </c>
      <c r="G133" s="20">
        <v>12</v>
      </c>
      <c r="H133" s="20">
        <v>63</v>
      </c>
      <c r="I133" s="20">
        <v>42</v>
      </c>
      <c r="J133" s="20">
        <v>0</v>
      </c>
    </row>
    <row r="134" spans="1:10" x14ac:dyDescent="0.2">
      <c r="A134" s="21" t="s">
        <v>126</v>
      </c>
      <c r="B134" s="30">
        <v>100</v>
      </c>
      <c r="C134" s="30">
        <v>1.3824879999999999</v>
      </c>
      <c r="D134" s="30">
        <v>13.824885</v>
      </c>
      <c r="E134" s="30">
        <v>9.2165900000000001</v>
      </c>
      <c r="F134" s="30">
        <v>21.658985999999999</v>
      </c>
      <c r="G134" s="30">
        <v>5.529954</v>
      </c>
      <c r="H134" s="30">
        <v>29.032257999999999</v>
      </c>
      <c r="I134" s="30">
        <v>19.354838999999998</v>
      </c>
      <c r="J134" s="30">
        <v>15.765713999999999</v>
      </c>
    </row>
    <row r="135" spans="1:10" x14ac:dyDescent="0.2">
      <c r="A135" s="19" t="s">
        <v>1225</v>
      </c>
      <c r="B135" s="20">
        <v>24</v>
      </c>
      <c r="C135" s="20">
        <v>0</v>
      </c>
      <c r="D135" s="20">
        <v>0</v>
      </c>
      <c r="E135" s="20">
        <v>4</v>
      </c>
      <c r="F135" s="20">
        <v>5</v>
      </c>
      <c r="G135" s="20">
        <v>2</v>
      </c>
      <c r="H135" s="20">
        <v>6</v>
      </c>
      <c r="I135" s="20">
        <v>7</v>
      </c>
      <c r="J135" s="20">
        <v>0</v>
      </c>
    </row>
    <row r="136" spans="1:10" x14ac:dyDescent="0.2">
      <c r="A136" s="21" t="s">
        <v>126</v>
      </c>
      <c r="B136" s="30">
        <v>100</v>
      </c>
      <c r="C136" s="30">
        <v>0</v>
      </c>
      <c r="D136" s="30">
        <v>0</v>
      </c>
      <c r="E136" s="30">
        <v>16.666667</v>
      </c>
      <c r="F136" s="30">
        <v>20.833333</v>
      </c>
      <c r="G136" s="30">
        <v>8.3333329999999997</v>
      </c>
      <c r="H136" s="30">
        <v>25</v>
      </c>
      <c r="I136" s="30">
        <v>29.166667</v>
      </c>
      <c r="J136" s="30">
        <v>16.352941000000001</v>
      </c>
    </row>
    <row r="137" spans="1:10" x14ac:dyDescent="0.2">
      <c r="A137" s="19" t="s">
        <v>1195</v>
      </c>
      <c r="B137" s="20">
        <v>45</v>
      </c>
      <c r="C137" s="20">
        <v>0</v>
      </c>
      <c r="D137" s="20">
        <v>7</v>
      </c>
      <c r="E137" s="20">
        <v>6</v>
      </c>
      <c r="F137" s="20">
        <v>1</v>
      </c>
      <c r="G137" s="20">
        <v>2</v>
      </c>
      <c r="H137" s="20">
        <v>19</v>
      </c>
      <c r="I137" s="20">
        <v>10</v>
      </c>
      <c r="J137" s="20">
        <v>0</v>
      </c>
    </row>
    <row r="138" spans="1:10" x14ac:dyDescent="0.2">
      <c r="A138" s="21" t="s">
        <v>126</v>
      </c>
      <c r="B138" s="30">
        <v>100</v>
      </c>
      <c r="C138" s="30">
        <v>0</v>
      </c>
      <c r="D138" s="30">
        <v>15.555555999999999</v>
      </c>
      <c r="E138" s="30">
        <v>13.333333</v>
      </c>
      <c r="F138" s="30">
        <v>2.2222219999999999</v>
      </c>
      <c r="G138" s="30">
        <v>4.4444439999999998</v>
      </c>
      <c r="H138" s="30">
        <v>42.222222000000002</v>
      </c>
      <c r="I138" s="30">
        <v>22.222221999999999</v>
      </c>
      <c r="J138" s="30">
        <v>19.742857000000001</v>
      </c>
    </row>
    <row r="139" spans="1:10" x14ac:dyDescent="0.2">
      <c r="A139" s="19" t="s">
        <v>1441</v>
      </c>
      <c r="B139" s="20">
        <v>554</v>
      </c>
      <c r="C139" s="20">
        <v>7</v>
      </c>
      <c r="D139" s="20">
        <v>76</v>
      </c>
      <c r="E139" s="20">
        <v>68</v>
      </c>
      <c r="F139" s="20">
        <v>96</v>
      </c>
      <c r="G139" s="20">
        <v>41</v>
      </c>
      <c r="H139" s="20">
        <v>160</v>
      </c>
      <c r="I139" s="20">
        <v>106</v>
      </c>
      <c r="J139" s="20">
        <v>0</v>
      </c>
    </row>
    <row r="140" spans="1:10" x14ac:dyDescent="0.2">
      <c r="A140" s="21" t="s">
        <v>126</v>
      </c>
      <c r="B140" s="30">
        <v>100</v>
      </c>
      <c r="C140" s="30">
        <v>1.263538</v>
      </c>
      <c r="D140" s="30">
        <v>13.718412000000001</v>
      </c>
      <c r="E140" s="30">
        <v>12.274368000000001</v>
      </c>
      <c r="F140" s="30">
        <v>17.328520000000001</v>
      </c>
      <c r="G140" s="30">
        <v>7.400722</v>
      </c>
      <c r="H140" s="30">
        <v>28.880866000000001</v>
      </c>
      <c r="I140" s="30">
        <v>19.133573999999999</v>
      </c>
      <c r="J140" s="30">
        <v>15.694196</v>
      </c>
    </row>
    <row r="141" spans="1:10" x14ac:dyDescent="0.2">
      <c r="A141" s="18" t="s">
        <v>1226</v>
      </c>
      <c r="B141" s="18"/>
      <c r="C141" s="18"/>
      <c r="D141" s="18"/>
      <c r="E141" s="18"/>
      <c r="F141" s="18"/>
      <c r="G141" s="18"/>
      <c r="H141" s="18"/>
      <c r="I141" s="18"/>
      <c r="J141" s="18"/>
    </row>
    <row r="142" spans="1:10" x14ac:dyDescent="0.2">
      <c r="A142" s="21" t="s">
        <v>1227</v>
      </c>
      <c r="B142" s="34">
        <v>81</v>
      </c>
      <c r="C142" s="34">
        <v>1</v>
      </c>
      <c r="D142" s="34">
        <v>13</v>
      </c>
      <c r="E142" s="34">
        <v>15</v>
      </c>
      <c r="F142" s="34">
        <v>6</v>
      </c>
      <c r="G142" s="34">
        <v>5</v>
      </c>
      <c r="H142" s="34">
        <v>24</v>
      </c>
      <c r="I142" s="34">
        <v>17</v>
      </c>
      <c r="J142" s="20">
        <v>0</v>
      </c>
    </row>
    <row r="143" spans="1:10" x14ac:dyDescent="0.2">
      <c r="A143" s="21" t="s">
        <v>126</v>
      </c>
      <c r="B143" s="30">
        <v>100</v>
      </c>
      <c r="C143" s="30">
        <v>1.2345680000000001</v>
      </c>
      <c r="D143" s="30">
        <v>16.049382999999999</v>
      </c>
      <c r="E143" s="30">
        <v>18.518519000000001</v>
      </c>
      <c r="F143" s="30">
        <v>7.4074070000000001</v>
      </c>
      <c r="G143" s="30">
        <v>6.1728399999999999</v>
      </c>
      <c r="H143" s="30">
        <v>29.629629999999999</v>
      </c>
      <c r="I143" s="30">
        <v>20.987653999999999</v>
      </c>
      <c r="J143" s="30">
        <v>15.359375</v>
      </c>
    </row>
    <row r="144" spans="1:10" x14ac:dyDescent="0.2">
      <c r="A144" s="21" t="s">
        <v>1228</v>
      </c>
      <c r="B144" s="34">
        <v>329</v>
      </c>
      <c r="C144" s="34">
        <v>4</v>
      </c>
      <c r="D144" s="34">
        <v>49</v>
      </c>
      <c r="E144" s="34">
        <v>48</v>
      </c>
      <c r="F144" s="34">
        <v>46</v>
      </c>
      <c r="G144" s="34">
        <v>29</v>
      </c>
      <c r="H144" s="34">
        <v>91</v>
      </c>
      <c r="I144" s="34">
        <v>62</v>
      </c>
      <c r="J144" s="20">
        <v>0</v>
      </c>
    </row>
    <row r="145" spans="1:10" x14ac:dyDescent="0.2">
      <c r="A145" s="21" t="s">
        <v>126</v>
      </c>
      <c r="B145" s="30">
        <v>100</v>
      </c>
      <c r="C145" s="30">
        <v>1.215805</v>
      </c>
      <c r="D145" s="30">
        <v>14.893617000000001</v>
      </c>
      <c r="E145" s="30">
        <v>14.589665999999999</v>
      </c>
      <c r="F145" s="30">
        <v>13.981763000000001</v>
      </c>
      <c r="G145" s="30">
        <v>8.8145900000000008</v>
      </c>
      <c r="H145" s="30">
        <v>27.659573999999999</v>
      </c>
      <c r="I145" s="30">
        <v>18.844985000000001</v>
      </c>
      <c r="J145" s="30">
        <v>15.149813</v>
      </c>
    </row>
    <row r="146" spans="1:10" x14ac:dyDescent="0.2">
      <c r="A146" s="19" t="s">
        <v>1229</v>
      </c>
      <c r="B146" s="20">
        <v>102</v>
      </c>
      <c r="C146" s="20">
        <v>1</v>
      </c>
      <c r="D146" s="20">
        <v>15</v>
      </c>
      <c r="E146" s="20">
        <v>8</v>
      </c>
      <c r="F146" s="20">
        <v>23</v>
      </c>
      <c r="G146" s="20">
        <v>6</v>
      </c>
      <c r="H146" s="20">
        <v>32</v>
      </c>
      <c r="I146" s="20">
        <v>17</v>
      </c>
      <c r="J146" s="20">
        <v>0</v>
      </c>
    </row>
    <row r="147" spans="1:10" x14ac:dyDescent="0.2">
      <c r="A147" s="21" t="s">
        <v>126</v>
      </c>
      <c r="B147" s="30">
        <v>100</v>
      </c>
      <c r="C147" s="30">
        <v>0.98039200000000004</v>
      </c>
      <c r="D147" s="30">
        <v>14.705882000000001</v>
      </c>
      <c r="E147" s="30">
        <v>7.8431369999999996</v>
      </c>
      <c r="F147" s="30">
        <v>22.549019999999999</v>
      </c>
      <c r="G147" s="30">
        <v>5.8823530000000002</v>
      </c>
      <c r="H147" s="30">
        <v>31.372548999999999</v>
      </c>
      <c r="I147" s="30">
        <v>16.666667</v>
      </c>
      <c r="J147" s="30">
        <v>16.270588</v>
      </c>
    </row>
    <row r="148" spans="1:10" x14ac:dyDescent="0.2">
      <c r="A148" s="19" t="s">
        <v>1230</v>
      </c>
      <c r="B148" s="20">
        <v>51</v>
      </c>
      <c r="C148" s="20">
        <v>1</v>
      </c>
      <c r="D148" s="20">
        <v>3</v>
      </c>
      <c r="E148" s="20">
        <v>5</v>
      </c>
      <c r="F148" s="20">
        <v>12</v>
      </c>
      <c r="G148" s="20">
        <v>2</v>
      </c>
      <c r="H148" s="20">
        <v>18</v>
      </c>
      <c r="I148" s="20">
        <v>10</v>
      </c>
      <c r="J148" s="20">
        <v>0</v>
      </c>
    </row>
    <row r="149" spans="1:10" x14ac:dyDescent="0.2">
      <c r="A149" s="21" t="s">
        <v>126</v>
      </c>
      <c r="B149" s="30">
        <v>100</v>
      </c>
      <c r="C149" s="30">
        <v>1.9607840000000001</v>
      </c>
      <c r="D149" s="30">
        <v>5.8823530000000002</v>
      </c>
      <c r="E149" s="30">
        <v>9.803922</v>
      </c>
      <c r="F149" s="30">
        <v>23.529412000000001</v>
      </c>
      <c r="G149" s="30">
        <v>3.9215689999999999</v>
      </c>
      <c r="H149" s="30">
        <v>35.294117999999997</v>
      </c>
      <c r="I149" s="30">
        <v>19.607842999999999</v>
      </c>
      <c r="J149" s="30">
        <v>18.439024</v>
      </c>
    </row>
    <row r="150" spans="1:10" x14ac:dyDescent="0.2">
      <c r="A150" s="19" t="s">
        <v>1231</v>
      </c>
      <c r="B150" s="20">
        <v>17</v>
      </c>
      <c r="C150" s="20">
        <v>0</v>
      </c>
      <c r="D150" s="20">
        <v>4</v>
      </c>
      <c r="E150" s="20">
        <v>2</v>
      </c>
      <c r="F150" s="20">
        <v>2</v>
      </c>
      <c r="G150" s="20">
        <v>0</v>
      </c>
      <c r="H150" s="20">
        <v>5</v>
      </c>
      <c r="I150" s="20">
        <v>4</v>
      </c>
      <c r="J150" s="20">
        <v>0</v>
      </c>
    </row>
    <row r="151" spans="1:10" x14ac:dyDescent="0.2">
      <c r="A151" s="21" t="s">
        <v>126</v>
      </c>
      <c r="B151" s="30">
        <v>100</v>
      </c>
      <c r="C151" s="30">
        <v>0</v>
      </c>
      <c r="D151" s="30">
        <v>23.529412000000001</v>
      </c>
      <c r="E151" s="30">
        <v>11.764706</v>
      </c>
      <c r="F151" s="30">
        <v>11.764706</v>
      </c>
      <c r="G151" s="30">
        <v>0</v>
      </c>
      <c r="H151" s="30">
        <v>29.411764999999999</v>
      </c>
      <c r="I151" s="30">
        <v>23.529412000000001</v>
      </c>
      <c r="J151" s="30">
        <v>14.153846</v>
      </c>
    </row>
    <row r="152" spans="1:10" x14ac:dyDescent="0.2">
      <c r="A152" s="19" t="s">
        <v>1232</v>
      </c>
      <c r="B152" s="20">
        <v>25</v>
      </c>
      <c r="C152" s="20">
        <v>1</v>
      </c>
      <c r="D152" s="20">
        <v>4</v>
      </c>
      <c r="E152" s="20">
        <v>1</v>
      </c>
      <c r="F152" s="20">
        <v>5</v>
      </c>
      <c r="G152" s="20">
        <v>4</v>
      </c>
      <c r="H152" s="20">
        <v>6</v>
      </c>
      <c r="I152" s="20">
        <v>4</v>
      </c>
      <c r="J152" s="20">
        <v>0</v>
      </c>
    </row>
    <row r="153" spans="1:10" x14ac:dyDescent="0.2">
      <c r="A153" s="21" t="s">
        <v>126</v>
      </c>
      <c r="B153" s="30">
        <v>100</v>
      </c>
      <c r="C153" s="30">
        <v>4</v>
      </c>
      <c r="D153" s="30">
        <v>16</v>
      </c>
      <c r="E153" s="30">
        <v>4</v>
      </c>
      <c r="F153" s="30">
        <v>20</v>
      </c>
      <c r="G153" s="30">
        <v>16</v>
      </c>
      <c r="H153" s="30">
        <v>24</v>
      </c>
      <c r="I153" s="30">
        <v>16</v>
      </c>
      <c r="J153" s="30">
        <v>15.428571</v>
      </c>
    </row>
    <row r="154" spans="1:10" x14ac:dyDescent="0.2">
      <c r="A154" s="19" t="s">
        <v>1233</v>
      </c>
      <c r="B154" s="20">
        <v>8</v>
      </c>
      <c r="C154" s="20">
        <v>0</v>
      </c>
      <c r="D154" s="20">
        <v>1</v>
      </c>
      <c r="E154" s="20">
        <v>1</v>
      </c>
      <c r="F154" s="20">
        <v>1</v>
      </c>
      <c r="G154" s="20">
        <v>0</v>
      </c>
      <c r="H154" s="20">
        <v>1</v>
      </c>
      <c r="I154" s="20">
        <v>4</v>
      </c>
      <c r="J154" s="20">
        <v>0</v>
      </c>
    </row>
    <row r="155" spans="1:10" x14ac:dyDescent="0.2">
      <c r="A155" s="21" t="s">
        <v>126</v>
      </c>
      <c r="B155" s="30">
        <v>100</v>
      </c>
      <c r="C155" s="30">
        <v>0</v>
      </c>
      <c r="D155" s="30">
        <v>12.5</v>
      </c>
      <c r="E155" s="30">
        <v>12.5</v>
      </c>
      <c r="F155" s="30">
        <v>12.5</v>
      </c>
      <c r="G155" s="30">
        <v>0</v>
      </c>
      <c r="H155" s="30">
        <v>12.5</v>
      </c>
      <c r="I155" s="30">
        <v>50</v>
      </c>
      <c r="J155" s="30">
        <v>10.75</v>
      </c>
    </row>
    <row r="156" spans="1:10" x14ac:dyDescent="0.2">
      <c r="A156" s="19" t="s">
        <v>1234</v>
      </c>
      <c r="B156" s="20">
        <v>1</v>
      </c>
      <c r="C156" s="20">
        <v>0</v>
      </c>
      <c r="D156" s="20">
        <v>0</v>
      </c>
      <c r="E156" s="20">
        <v>1</v>
      </c>
      <c r="F156" s="20">
        <v>0</v>
      </c>
      <c r="G156" s="20">
        <v>0</v>
      </c>
      <c r="H156" s="20">
        <v>0</v>
      </c>
      <c r="I156" s="20">
        <v>0</v>
      </c>
      <c r="J156" s="20">
        <v>0</v>
      </c>
    </row>
    <row r="157" spans="1:10" x14ac:dyDescent="0.2">
      <c r="A157" s="21" t="s">
        <v>126</v>
      </c>
      <c r="B157" s="30">
        <v>100</v>
      </c>
      <c r="C157" s="30">
        <v>0</v>
      </c>
      <c r="D157" s="30">
        <v>0</v>
      </c>
      <c r="E157" s="30">
        <v>100</v>
      </c>
      <c r="F157" s="30">
        <v>0</v>
      </c>
      <c r="G157" s="30">
        <v>0</v>
      </c>
      <c r="H157" s="30">
        <v>0</v>
      </c>
      <c r="I157" s="30">
        <v>0</v>
      </c>
      <c r="J157" s="30">
        <v>8</v>
      </c>
    </row>
    <row r="158" spans="1:10" x14ac:dyDescent="0.2">
      <c r="A158" s="19" t="s">
        <v>1235</v>
      </c>
      <c r="B158" s="20">
        <v>0</v>
      </c>
      <c r="C158" s="20">
        <v>0</v>
      </c>
      <c r="D158" s="20">
        <v>0</v>
      </c>
      <c r="E158" s="20">
        <v>0</v>
      </c>
      <c r="F158" s="20">
        <v>0</v>
      </c>
      <c r="G158" s="20">
        <v>0</v>
      </c>
      <c r="H158" s="20">
        <v>0</v>
      </c>
      <c r="I158" s="20">
        <v>0</v>
      </c>
      <c r="J158" s="20">
        <v>0</v>
      </c>
    </row>
    <row r="159" spans="1:10" x14ac:dyDescent="0.2">
      <c r="A159" s="21" t="s">
        <v>126</v>
      </c>
      <c r="B159" s="30">
        <v>0</v>
      </c>
      <c r="C159" s="30">
        <v>0</v>
      </c>
      <c r="D159" s="30">
        <v>0</v>
      </c>
      <c r="E159" s="30">
        <v>0</v>
      </c>
      <c r="F159" s="30">
        <v>0</v>
      </c>
      <c r="G159" s="30">
        <v>0</v>
      </c>
      <c r="H159" s="30">
        <v>0</v>
      </c>
      <c r="I159" s="30">
        <v>0</v>
      </c>
      <c r="J159" s="30">
        <v>0</v>
      </c>
    </row>
    <row r="160" spans="1:10" x14ac:dyDescent="0.2">
      <c r="A160" s="19" t="s">
        <v>1236</v>
      </c>
      <c r="B160" s="20">
        <v>1</v>
      </c>
      <c r="C160" s="20">
        <v>0</v>
      </c>
      <c r="D160" s="20">
        <v>0</v>
      </c>
      <c r="E160" s="20">
        <v>0</v>
      </c>
      <c r="F160" s="20">
        <v>0</v>
      </c>
      <c r="G160" s="20">
        <v>0</v>
      </c>
      <c r="H160" s="20">
        <v>1</v>
      </c>
      <c r="I160" s="20">
        <v>0</v>
      </c>
      <c r="J160" s="20">
        <v>0</v>
      </c>
    </row>
    <row r="161" spans="1:10" x14ac:dyDescent="0.2">
      <c r="A161" s="21" t="s">
        <v>126</v>
      </c>
      <c r="B161" s="30">
        <v>100</v>
      </c>
      <c r="C161" s="30">
        <v>0</v>
      </c>
      <c r="D161" s="30">
        <v>0</v>
      </c>
      <c r="E161" s="30">
        <v>0</v>
      </c>
      <c r="F161" s="30">
        <v>0</v>
      </c>
      <c r="G161" s="30">
        <v>0</v>
      </c>
      <c r="H161" s="30">
        <v>100</v>
      </c>
      <c r="I161" s="30">
        <v>0</v>
      </c>
      <c r="J161" s="30">
        <v>20</v>
      </c>
    </row>
    <row r="162" spans="1:10" x14ac:dyDescent="0.2">
      <c r="A162" s="19" t="s">
        <v>1195</v>
      </c>
      <c r="B162" s="20">
        <v>65</v>
      </c>
      <c r="C162" s="20">
        <v>0</v>
      </c>
      <c r="D162" s="20">
        <v>7</v>
      </c>
      <c r="E162" s="20">
        <v>8</v>
      </c>
      <c r="F162" s="20">
        <v>8</v>
      </c>
      <c r="G162" s="20">
        <v>2</v>
      </c>
      <c r="H162" s="20">
        <v>25</v>
      </c>
      <c r="I162" s="20">
        <v>15</v>
      </c>
      <c r="J162" s="20">
        <v>0</v>
      </c>
    </row>
    <row r="163" spans="1:10" x14ac:dyDescent="0.2">
      <c r="A163" s="21" t="s">
        <v>126</v>
      </c>
      <c r="B163" s="30">
        <v>100</v>
      </c>
      <c r="C163" s="30">
        <v>0</v>
      </c>
      <c r="D163" s="30">
        <v>10.769231</v>
      </c>
      <c r="E163" s="30">
        <v>12.307691999999999</v>
      </c>
      <c r="F163" s="30">
        <v>12.307691999999999</v>
      </c>
      <c r="G163" s="30">
        <v>3.0769229999999999</v>
      </c>
      <c r="H163" s="30">
        <v>38.461537999999997</v>
      </c>
      <c r="I163" s="30">
        <v>23.076923000000001</v>
      </c>
      <c r="J163" s="30">
        <v>19.18</v>
      </c>
    </row>
    <row r="164" spans="1:10" x14ac:dyDescent="0.2">
      <c r="A164" s="18" t="s">
        <v>1237</v>
      </c>
      <c r="B164" s="18"/>
      <c r="C164" s="18"/>
      <c r="D164" s="18"/>
      <c r="E164" s="18"/>
      <c r="F164" s="18"/>
      <c r="G164" s="18"/>
      <c r="H164" s="18"/>
      <c r="I164" s="18"/>
      <c r="J164" s="18"/>
    </row>
    <row r="165" spans="1:10" x14ac:dyDescent="0.2">
      <c r="A165" s="19" t="s">
        <v>1238</v>
      </c>
      <c r="B165" s="20">
        <v>574</v>
      </c>
      <c r="C165" s="20">
        <v>6</v>
      </c>
      <c r="D165" s="20">
        <v>74</v>
      </c>
      <c r="E165" s="20">
        <v>76</v>
      </c>
      <c r="F165" s="20">
        <v>89</v>
      </c>
      <c r="G165" s="20">
        <v>43</v>
      </c>
      <c r="H165" s="20">
        <v>177</v>
      </c>
      <c r="I165" s="20">
        <v>109</v>
      </c>
      <c r="J165" s="20">
        <v>0</v>
      </c>
    </row>
    <row r="166" spans="1:10" x14ac:dyDescent="0.2">
      <c r="A166" s="21" t="s">
        <v>126</v>
      </c>
      <c r="B166" s="30">
        <v>100</v>
      </c>
      <c r="C166" s="30">
        <v>1.045296</v>
      </c>
      <c r="D166" s="30">
        <v>12.891985999999999</v>
      </c>
      <c r="E166" s="30">
        <v>13.240418</v>
      </c>
      <c r="F166" s="30">
        <v>15.505226</v>
      </c>
      <c r="G166" s="30">
        <v>7.4912890000000001</v>
      </c>
      <c r="H166" s="30">
        <v>30.836237000000001</v>
      </c>
      <c r="I166" s="30">
        <v>18.989547000000002</v>
      </c>
      <c r="J166" s="30">
        <v>16.232258000000002</v>
      </c>
    </row>
    <row r="167" spans="1:10" x14ac:dyDescent="0.2">
      <c r="A167" s="19" t="s">
        <v>139</v>
      </c>
      <c r="B167" s="20">
        <v>27</v>
      </c>
      <c r="C167" s="20">
        <v>1</v>
      </c>
      <c r="D167" s="20">
        <v>8</v>
      </c>
      <c r="E167" s="20">
        <v>5</v>
      </c>
      <c r="F167" s="20">
        <v>3</v>
      </c>
      <c r="G167" s="20">
        <v>2</v>
      </c>
      <c r="H167" s="20">
        <v>3</v>
      </c>
      <c r="I167" s="20">
        <v>5</v>
      </c>
      <c r="J167" s="20">
        <v>0</v>
      </c>
    </row>
    <row r="168" spans="1:10" x14ac:dyDescent="0.2">
      <c r="A168" s="21" t="s">
        <v>126</v>
      </c>
      <c r="B168" s="30">
        <v>100</v>
      </c>
      <c r="C168" s="30">
        <v>3.7037040000000001</v>
      </c>
      <c r="D168" s="30">
        <v>29.629629999999999</v>
      </c>
      <c r="E168" s="30">
        <v>18.518519000000001</v>
      </c>
      <c r="F168" s="30">
        <v>11.111110999999999</v>
      </c>
      <c r="G168" s="30">
        <v>7.4074070000000001</v>
      </c>
      <c r="H168" s="30">
        <v>11.111110999999999</v>
      </c>
      <c r="I168" s="30">
        <v>18.518519000000001</v>
      </c>
      <c r="J168" s="30">
        <v>10.318182</v>
      </c>
    </row>
    <row r="169" spans="1:10" x14ac:dyDescent="0.2">
      <c r="A169" s="19" t="s">
        <v>1239</v>
      </c>
      <c r="B169" s="20">
        <v>12</v>
      </c>
      <c r="C169" s="20">
        <v>0</v>
      </c>
      <c r="D169" s="20">
        <v>1</v>
      </c>
      <c r="E169" s="20">
        <v>2</v>
      </c>
      <c r="F169" s="20">
        <v>2</v>
      </c>
      <c r="G169" s="20">
        <v>0</v>
      </c>
      <c r="H169" s="20">
        <v>5</v>
      </c>
      <c r="I169" s="20">
        <v>2</v>
      </c>
      <c r="J169" s="20">
        <v>0</v>
      </c>
    </row>
    <row r="170" spans="1:10" x14ac:dyDescent="0.2">
      <c r="A170" s="21" t="s">
        <v>126</v>
      </c>
      <c r="B170" s="30">
        <v>100</v>
      </c>
      <c r="C170" s="30">
        <v>0</v>
      </c>
      <c r="D170" s="30">
        <v>8.3333329999999997</v>
      </c>
      <c r="E170" s="30">
        <v>16.666667</v>
      </c>
      <c r="F170" s="30">
        <v>16.666667</v>
      </c>
      <c r="G170" s="30">
        <v>0</v>
      </c>
      <c r="H170" s="30">
        <v>41.666666999999997</v>
      </c>
      <c r="I170" s="30">
        <v>16.666667</v>
      </c>
      <c r="J170" s="30">
        <v>17.5</v>
      </c>
    </row>
    <row r="171" spans="1:10" x14ac:dyDescent="0.2">
      <c r="A171" s="19" t="s">
        <v>140</v>
      </c>
      <c r="B171" s="20">
        <v>31</v>
      </c>
      <c r="C171" s="20">
        <v>1</v>
      </c>
      <c r="D171" s="20">
        <v>3</v>
      </c>
      <c r="E171" s="20">
        <v>4</v>
      </c>
      <c r="F171" s="20">
        <v>7</v>
      </c>
      <c r="G171" s="20">
        <v>1</v>
      </c>
      <c r="H171" s="20">
        <v>7</v>
      </c>
      <c r="I171" s="20">
        <v>8</v>
      </c>
      <c r="J171" s="20">
        <v>0</v>
      </c>
    </row>
    <row r="172" spans="1:10" x14ac:dyDescent="0.2">
      <c r="A172" s="21" t="s">
        <v>126</v>
      </c>
      <c r="B172" s="30">
        <v>100</v>
      </c>
      <c r="C172" s="30">
        <v>3.225806</v>
      </c>
      <c r="D172" s="30">
        <v>9.6774190000000004</v>
      </c>
      <c r="E172" s="30">
        <v>12.903226</v>
      </c>
      <c r="F172" s="30">
        <v>22.580645000000001</v>
      </c>
      <c r="G172" s="30">
        <v>3.225806</v>
      </c>
      <c r="H172" s="30">
        <v>22.580645000000001</v>
      </c>
      <c r="I172" s="30">
        <v>25.806452</v>
      </c>
      <c r="J172" s="30">
        <v>13.478261</v>
      </c>
    </row>
    <row r="173" spans="1:10" x14ac:dyDescent="0.2">
      <c r="A173" s="19" t="s">
        <v>141</v>
      </c>
      <c r="B173" s="20">
        <v>4</v>
      </c>
      <c r="C173" s="20">
        <v>0</v>
      </c>
      <c r="D173" s="20">
        <v>2</v>
      </c>
      <c r="E173" s="20">
        <v>0</v>
      </c>
      <c r="F173" s="20">
        <v>0</v>
      </c>
      <c r="G173" s="20">
        <v>1</v>
      </c>
      <c r="H173" s="20">
        <v>0</v>
      </c>
      <c r="I173" s="20">
        <v>1</v>
      </c>
      <c r="J173" s="20">
        <v>0</v>
      </c>
    </row>
    <row r="174" spans="1:10" x14ac:dyDescent="0.2">
      <c r="A174" s="21" t="s">
        <v>126</v>
      </c>
      <c r="B174" s="30">
        <v>100</v>
      </c>
      <c r="C174" s="30">
        <v>0</v>
      </c>
      <c r="D174" s="30">
        <v>50</v>
      </c>
      <c r="E174" s="30">
        <v>0</v>
      </c>
      <c r="F174" s="30">
        <v>0</v>
      </c>
      <c r="G174" s="30">
        <v>25</v>
      </c>
      <c r="H174" s="30">
        <v>0</v>
      </c>
      <c r="I174" s="30">
        <v>25</v>
      </c>
      <c r="J174" s="30">
        <v>6.3333329999999997</v>
      </c>
    </row>
    <row r="175" spans="1:10" x14ac:dyDescent="0.2">
      <c r="A175" s="19" t="s">
        <v>1202</v>
      </c>
      <c r="B175" s="20">
        <v>11</v>
      </c>
      <c r="C175" s="20">
        <v>0</v>
      </c>
      <c r="D175" s="20">
        <v>5</v>
      </c>
      <c r="E175" s="20">
        <v>0</v>
      </c>
      <c r="F175" s="20">
        <v>1</v>
      </c>
      <c r="G175" s="20">
        <v>0</v>
      </c>
      <c r="H175" s="20">
        <v>3</v>
      </c>
      <c r="I175" s="20">
        <v>2</v>
      </c>
      <c r="J175" s="20">
        <v>0</v>
      </c>
    </row>
    <row r="176" spans="1:10" x14ac:dyDescent="0.2">
      <c r="A176" s="21" t="s">
        <v>126</v>
      </c>
      <c r="B176" s="30">
        <v>100</v>
      </c>
      <c r="C176" s="30">
        <v>0</v>
      </c>
      <c r="D176" s="30">
        <v>45.454545000000003</v>
      </c>
      <c r="E176" s="30">
        <v>0</v>
      </c>
      <c r="F176" s="30">
        <v>9.0909089999999999</v>
      </c>
      <c r="G176" s="30">
        <v>0</v>
      </c>
      <c r="H176" s="30">
        <v>27.272727</v>
      </c>
      <c r="I176" s="30">
        <v>18.181818</v>
      </c>
      <c r="J176" s="30">
        <v>11.333333</v>
      </c>
    </row>
    <row r="177" spans="1:10" x14ac:dyDescent="0.2">
      <c r="A177" s="19" t="s">
        <v>1195</v>
      </c>
      <c r="B177" s="20">
        <v>21</v>
      </c>
      <c r="C177" s="20">
        <v>0</v>
      </c>
      <c r="D177" s="20">
        <v>3</v>
      </c>
      <c r="E177" s="20">
        <v>2</v>
      </c>
      <c r="F177" s="20">
        <v>1</v>
      </c>
      <c r="G177" s="20">
        <v>1</v>
      </c>
      <c r="H177" s="20">
        <v>8</v>
      </c>
      <c r="I177" s="20">
        <v>6</v>
      </c>
      <c r="J177" s="20">
        <v>0</v>
      </c>
    </row>
    <row r="178" spans="1:10" x14ac:dyDescent="0.2">
      <c r="A178" s="21" t="s">
        <v>126</v>
      </c>
      <c r="B178" s="30">
        <v>100</v>
      </c>
      <c r="C178" s="30">
        <v>0</v>
      </c>
      <c r="D178" s="30">
        <v>14.285714</v>
      </c>
      <c r="E178" s="30">
        <v>9.5238099999999992</v>
      </c>
      <c r="F178" s="30">
        <v>4.7619049999999996</v>
      </c>
      <c r="G178" s="30">
        <v>4.7619049999999996</v>
      </c>
      <c r="H178" s="30">
        <v>38.095238000000002</v>
      </c>
      <c r="I178" s="30">
        <v>28.571428999999998</v>
      </c>
      <c r="J178" s="30">
        <v>21.6</v>
      </c>
    </row>
    <row r="179" spans="1:10" x14ac:dyDescent="0.2">
      <c r="A179" s="18" t="s">
        <v>1240</v>
      </c>
      <c r="B179" s="18"/>
      <c r="C179" s="18"/>
      <c r="D179" s="18"/>
      <c r="E179" s="18"/>
      <c r="F179" s="18"/>
      <c r="G179" s="18"/>
      <c r="H179" s="18"/>
      <c r="I179" s="18"/>
      <c r="J179" s="18"/>
    </row>
    <row r="180" spans="1:10" x14ac:dyDescent="0.2">
      <c r="A180" s="19" t="s">
        <v>1241</v>
      </c>
      <c r="B180" s="20">
        <v>433</v>
      </c>
      <c r="C180" s="20">
        <v>7</v>
      </c>
      <c r="D180" s="20">
        <v>66</v>
      </c>
      <c r="E180" s="20">
        <v>59</v>
      </c>
      <c r="F180" s="20">
        <v>68</v>
      </c>
      <c r="G180" s="20">
        <v>34</v>
      </c>
      <c r="H180" s="20">
        <v>122</v>
      </c>
      <c r="I180" s="20">
        <v>77</v>
      </c>
      <c r="J180" s="20">
        <v>0</v>
      </c>
    </row>
    <row r="181" spans="1:10" x14ac:dyDescent="0.2">
      <c r="A181" s="21" t="s">
        <v>126</v>
      </c>
      <c r="B181" s="30">
        <v>100</v>
      </c>
      <c r="C181" s="30">
        <v>1.616628</v>
      </c>
      <c r="D181" s="30">
        <v>15.242494000000001</v>
      </c>
      <c r="E181" s="30">
        <v>13.625866</v>
      </c>
      <c r="F181" s="30">
        <v>15.704388</v>
      </c>
      <c r="G181" s="30">
        <v>7.8521939999999999</v>
      </c>
      <c r="H181" s="30">
        <v>28.175519999999999</v>
      </c>
      <c r="I181" s="30">
        <v>17.782910000000001</v>
      </c>
      <c r="J181" s="30">
        <v>15.261236</v>
      </c>
    </row>
    <row r="182" spans="1:10" x14ac:dyDescent="0.2">
      <c r="A182" s="19" t="s">
        <v>1242</v>
      </c>
      <c r="B182" s="20">
        <v>7</v>
      </c>
      <c r="C182" s="20">
        <v>0</v>
      </c>
      <c r="D182" s="20">
        <v>2</v>
      </c>
      <c r="E182" s="20">
        <v>2</v>
      </c>
      <c r="F182" s="20">
        <v>0</v>
      </c>
      <c r="G182" s="20">
        <v>0</v>
      </c>
      <c r="H182" s="20">
        <v>3</v>
      </c>
      <c r="I182" s="20">
        <v>0</v>
      </c>
      <c r="J182" s="20">
        <v>0</v>
      </c>
    </row>
    <row r="183" spans="1:10" x14ac:dyDescent="0.2">
      <c r="A183" s="21" t="s">
        <v>126</v>
      </c>
      <c r="B183" s="30">
        <v>100</v>
      </c>
      <c r="C183" s="30">
        <v>0</v>
      </c>
      <c r="D183" s="30">
        <v>28.571428999999998</v>
      </c>
      <c r="E183" s="30">
        <v>28.571428999999998</v>
      </c>
      <c r="F183" s="30">
        <v>0</v>
      </c>
      <c r="G183" s="30">
        <v>0</v>
      </c>
      <c r="H183" s="30">
        <v>42.857143000000001</v>
      </c>
      <c r="I183" s="30">
        <v>0</v>
      </c>
      <c r="J183" s="30">
        <v>13</v>
      </c>
    </row>
    <row r="184" spans="1:10" x14ac:dyDescent="0.2">
      <c r="A184" s="19" t="s">
        <v>1243</v>
      </c>
      <c r="B184" s="20">
        <v>20</v>
      </c>
      <c r="C184" s="20">
        <v>0</v>
      </c>
      <c r="D184" s="20">
        <v>3</v>
      </c>
      <c r="E184" s="20">
        <v>5</v>
      </c>
      <c r="F184" s="20">
        <v>3</v>
      </c>
      <c r="G184" s="20">
        <v>1</v>
      </c>
      <c r="H184" s="20">
        <v>5</v>
      </c>
      <c r="I184" s="20">
        <v>3</v>
      </c>
      <c r="J184" s="20">
        <v>0</v>
      </c>
    </row>
    <row r="185" spans="1:10" x14ac:dyDescent="0.2">
      <c r="A185" s="21" t="s">
        <v>126</v>
      </c>
      <c r="B185" s="30">
        <v>100</v>
      </c>
      <c r="C185" s="30">
        <v>0</v>
      </c>
      <c r="D185" s="30">
        <v>15</v>
      </c>
      <c r="E185" s="30">
        <v>25</v>
      </c>
      <c r="F185" s="30">
        <v>15</v>
      </c>
      <c r="G185" s="30">
        <v>5</v>
      </c>
      <c r="H185" s="30">
        <v>25</v>
      </c>
      <c r="I185" s="30">
        <v>15</v>
      </c>
      <c r="J185" s="30">
        <v>13.176470999999999</v>
      </c>
    </row>
    <row r="186" spans="1:10" x14ac:dyDescent="0.2">
      <c r="A186" s="19" t="s">
        <v>1244</v>
      </c>
      <c r="B186" s="20">
        <v>15</v>
      </c>
      <c r="C186" s="20">
        <v>0</v>
      </c>
      <c r="D186" s="20">
        <v>3</v>
      </c>
      <c r="E186" s="20">
        <v>1</v>
      </c>
      <c r="F186" s="20">
        <v>4</v>
      </c>
      <c r="G186" s="20">
        <v>1</v>
      </c>
      <c r="H186" s="20">
        <v>4</v>
      </c>
      <c r="I186" s="20">
        <v>2</v>
      </c>
      <c r="J186" s="20">
        <v>0</v>
      </c>
    </row>
    <row r="187" spans="1:10" x14ac:dyDescent="0.2">
      <c r="A187" s="21" t="s">
        <v>126</v>
      </c>
      <c r="B187" s="30">
        <v>100</v>
      </c>
      <c r="C187" s="30">
        <v>0</v>
      </c>
      <c r="D187" s="30">
        <v>20</v>
      </c>
      <c r="E187" s="30">
        <v>6.6666670000000003</v>
      </c>
      <c r="F187" s="30">
        <v>26.666667</v>
      </c>
      <c r="G187" s="30">
        <v>6.6666670000000003</v>
      </c>
      <c r="H187" s="30">
        <v>26.666667</v>
      </c>
      <c r="I187" s="30">
        <v>13.333333</v>
      </c>
      <c r="J187" s="30">
        <v>13.692308000000001</v>
      </c>
    </row>
    <row r="188" spans="1:10" x14ac:dyDescent="0.2">
      <c r="A188" s="19" t="s">
        <v>1245</v>
      </c>
      <c r="B188" s="20">
        <v>4</v>
      </c>
      <c r="C188" s="20">
        <v>0</v>
      </c>
      <c r="D188" s="20">
        <v>0</v>
      </c>
      <c r="E188" s="20">
        <v>0</v>
      </c>
      <c r="F188" s="20">
        <v>1</v>
      </c>
      <c r="G188" s="20">
        <v>1</v>
      </c>
      <c r="H188" s="20">
        <v>2</v>
      </c>
      <c r="I188" s="20">
        <v>0</v>
      </c>
      <c r="J188" s="20">
        <v>0</v>
      </c>
    </row>
    <row r="189" spans="1:10" x14ac:dyDescent="0.2">
      <c r="A189" s="21" t="s">
        <v>126</v>
      </c>
      <c r="B189" s="30">
        <v>100</v>
      </c>
      <c r="C189" s="30">
        <v>0</v>
      </c>
      <c r="D189" s="30">
        <v>0</v>
      </c>
      <c r="E189" s="30">
        <v>0</v>
      </c>
      <c r="F189" s="30">
        <v>25</v>
      </c>
      <c r="G189" s="30">
        <v>25</v>
      </c>
      <c r="H189" s="30">
        <v>50</v>
      </c>
      <c r="I189" s="30">
        <v>0</v>
      </c>
      <c r="J189" s="30">
        <v>25.25</v>
      </c>
    </row>
    <row r="190" spans="1:10" x14ac:dyDescent="0.2">
      <c r="A190" s="19" t="s">
        <v>1246</v>
      </c>
      <c r="B190" s="20">
        <v>2</v>
      </c>
      <c r="C190" s="20">
        <v>0</v>
      </c>
      <c r="D190" s="20">
        <v>0</v>
      </c>
      <c r="E190" s="20">
        <v>0</v>
      </c>
      <c r="F190" s="20">
        <v>1</v>
      </c>
      <c r="G190" s="20">
        <v>0</v>
      </c>
      <c r="H190" s="20">
        <v>1</v>
      </c>
      <c r="I190" s="20">
        <v>0</v>
      </c>
      <c r="J190" s="20">
        <v>0</v>
      </c>
    </row>
    <row r="191" spans="1:10" x14ac:dyDescent="0.2">
      <c r="A191" s="21" t="s">
        <v>126</v>
      </c>
      <c r="B191" s="30">
        <v>100</v>
      </c>
      <c r="C191" s="30">
        <v>0</v>
      </c>
      <c r="D191" s="30">
        <v>0</v>
      </c>
      <c r="E191" s="30">
        <v>0</v>
      </c>
      <c r="F191" s="30">
        <v>50</v>
      </c>
      <c r="G191" s="30">
        <v>0</v>
      </c>
      <c r="H191" s="30">
        <v>50</v>
      </c>
      <c r="I191" s="30">
        <v>0</v>
      </c>
      <c r="J191" s="30">
        <v>17.5</v>
      </c>
    </row>
    <row r="192" spans="1:10" x14ac:dyDescent="0.2">
      <c r="A192" s="19" t="s">
        <v>1195</v>
      </c>
      <c r="B192" s="20">
        <v>120</v>
      </c>
      <c r="C192" s="20">
        <v>0</v>
      </c>
      <c r="D192" s="20">
        <v>8</v>
      </c>
      <c r="E192" s="20">
        <v>14</v>
      </c>
      <c r="F192" s="20">
        <v>15</v>
      </c>
      <c r="G192" s="20">
        <v>8</v>
      </c>
      <c r="H192" s="20">
        <v>43</v>
      </c>
      <c r="I192" s="20">
        <v>32</v>
      </c>
      <c r="J192" s="20">
        <v>0</v>
      </c>
    </row>
    <row r="193" spans="1:10" x14ac:dyDescent="0.2">
      <c r="A193" s="21" t="s">
        <v>126</v>
      </c>
      <c r="B193" s="30">
        <v>100</v>
      </c>
      <c r="C193" s="30">
        <v>0</v>
      </c>
      <c r="D193" s="30">
        <v>6.6666670000000003</v>
      </c>
      <c r="E193" s="30">
        <v>11.666667</v>
      </c>
      <c r="F193" s="30">
        <v>12.5</v>
      </c>
      <c r="G193" s="30">
        <v>6.6666670000000003</v>
      </c>
      <c r="H193" s="30">
        <v>35.833333000000003</v>
      </c>
      <c r="I193" s="30">
        <v>26.666667</v>
      </c>
      <c r="J193" s="30">
        <v>19.465909</v>
      </c>
    </row>
    <row r="194" spans="1:10" x14ac:dyDescent="0.2">
      <c r="A194" s="18" t="s">
        <v>1247</v>
      </c>
      <c r="B194" s="18"/>
      <c r="C194" s="18"/>
      <c r="D194" s="18"/>
      <c r="E194" s="18"/>
      <c r="F194" s="18"/>
      <c r="G194" s="18"/>
      <c r="H194" s="18"/>
      <c r="I194" s="18"/>
      <c r="J194" s="18"/>
    </row>
    <row r="195" spans="1:10" x14ac:dyDescent="0.2">
      <c r="A195" s="19" t="s">
        <v>1241</v>
      </c>
      <c r="B195" s="20">
        <v>4</v>
      </c>
      <c r="C195" s="20">
        <v>0</v>
      </c>
      <c r="D195" s="20">
        <v>3</v>
      </c>
      <c r="E195" s="20">
        <v>0</v>
      </c>
      <c r="F195" s="20">
        <v>0</v>
      </c>
      <c r="G195" s="20">
        <v>0</v>
      </c>
      <c r="H195" s="20">
        <v>0</v>
      </c>
      <c r="I195" s="20">
        <v>1</v>
      </c>
      <c r="J195" s="20">
        <v>0</v>
      </c>
    </row>
    <row r="196" spans="1:10" x14ac:dyDescent="0.2">
      <c r="A196" s="21" t="s">
        <v>126</v>
      </c>
      <c r="B196" s="30">
        <v>100</v>
      </c>
      <c r="C196" s="30">
        <v>0</v>
      </c>
      <c r="D196" s="30">
        <v>75</v>
      </c>
      <c r="E196" s="30">
        <v>0</v>
      </c>
      <c r="F196" s="30">
        <v>0</v>
      </c>
      <c r="G196" s="30">
        <v>0</v>
      </c>
      <c r="H196" s="30">
        <v>0</v>
      </c>
      <c r="I196" s="30">
        <v>25</v>
      </c>
      <c r="J196" s="30">
        <v>2</v>
      </c>
    </row>
    <row r="197" spans="1:10" x14ac:dyDescent="0.2">
      <c r="A197" s="19" t="s">
        <v>1242</v>
      </c>
      <c r="B197" s="20">
        <v>15</v>
      </c>
      <c r="C197" s="20">
        <v>0</v>
      </c>
      <c r="D197" s="20">
        <v>5</v>
      </c>
      <c r="E197" s="20">
        <v>2</v>
      </c>
      <c r="F197" s="20">
        <v>2</v>
      </c>
      <c r="G197" s="20">
        <v>1</v>
      </c>
      <c r="H197" s="20">
        <v>2</v>
      </c>
      <c r="I197" s="20">
        <v>3</v>
      </c>
      <c r="J197" s="20">
        <v>0</v>
      </c>
    </row>
    <row r="198" spans="1:10" x14ac:dyDescent="0.2">
      <c r="A198" s="21" t="s">
        <v>126</v>
      </c>
      <c r="B198" s="30">
        <v>100</v>
      </c>
      <c r="C198" s="30">
        <v>0</v>
      </c>
      <c r="D198" s="30">
        <v>33.333333000000003</v>
      </c>
      <c r="E198" s="30">
        <v>13.333333</v>
      </c>
      <c r="F198" s="30">
        <v>13.333333</v>
      </c>
      <c r="G198" s="30">
        <v>6.6666670000000003</v>
      </c>
      <c r="H198" s="30">
        <v>13.333333</v>
      </c>
      <c r="I198" s="30">
        <v>20</v>
      </c>
      <c r="J198" s="30">
        <v>9.8333329999999997</v>
      </c>
    </row>
    <row r="199" spans="1:10" x14ac:dyDescent="0.2">
      <c r="A199" s="19" t="s">
        <v>1243</v>
      </c>
      <c r="B199" s="20">
        <v>29</v>
      </c>
      <c r="C199" s="20">
        <v>0</v>
      </c>
      <c r="D199" s="20">
        <v>2</v>
      </c>
      <c r="E199" s="20">
        <v>4</v>
      </c>
      <c r="F199" s="20">
        <v>6</v>
      </c>
      <c r="G199" s="20">
        <v>1</v>
      </c>
      <c r="H199" s="20">
        <v>8</v>
      </c>
      <c r="I199" s="20">
        <v>8</v>
      </c>
      <c r="J199" s="20">
        <v>0</v>
      </c>
    </row>
    <row r="200" spans="1:10" x14ac:dyDescent="0.2">
      <c r="A200" s="21" t="s">
        <v>126</v>
      </c>
      <c r="B200" s="30">
        <v>100</v>
      </c>
      <c r="C200" s="30">
        <v>0</v>
      </c>
      <c r="D200" s="30">
        <v>6.8965519999999998</v>
      </c>
      <c r="E200" s="30">
        <v>13.793103</v>
      </c>
      <c r="F200" s="30">
        <v>20.689654999999998</v>
      </c>
      <c r="G200" s="30">
        <v>3.4482759999999999</v>
      </c>
      <c r="H200" s="30">
        <v>27.586207000000002</v>
      </c>
      <c r="I200" s="30">
        <v>27.586207000000002</v>
      </c>
      <c r="J200" s="30">
        <v>15.238095</v>
      </c>
    </row>
    <row r="201" spans="1:10" ht="11.15" customHeight="1" x14ac:dyDescent="0.2">
      <c r="A201" s="19" t="s">
        <v>1244</v>
      </c>
      <c r="B201" s="20">
        <v>5</v>
      </c>
      <c r="C201" s="20">
        <v>1</v>
      </c>
      <c r="D201" s="20">
        <v>0</v>
      </c>
      <c r="E201" s="20">
        <v>0</v>
      </c>
      <c r="F201" s="20">
        <v>1</v>
      </c>
      <c r="G201" s="20">
        <v>0</v>
      </c>
      <c r="H201" s="20">
        <v>2</v>
      </c>
      <c r="I201" s="20">
        <v>1</v>
      </c>
      <c r="J201" s="20">
        <v>0</v>
      </c>
    </row>
    <row r="202" spans="1:10" ht="11.15" customHeight="1" x14ac:dyDescent="0.2">
      <c r="A202" s="21" t="s">
        <v>126</v>
      </c>
      <c r="B202" s="30">
        <v>100</v>
      </c>
      <c r="C202" s="30">
        <v>20</v>
      </c>
      <c r="D202" s="30">
        <v>0</v>
      </c>
      <c r="E202" s="30">
        <v>0</v>
      </c>
      <c r="F202" s="30">
        <v>20</v>
      </c>
      <c r="G202" s="30">
        <v>0</v>
      </c>
      <c r="H202" s="30">
        <v>40</v>
      </c>
      <c r="I202" s="30">
        <v>20</v>
      </c>
      <c r="J202" s="30">
        <v>15.5</v>
      </c>
    </row>
    <row r="203" spans="1:10" ht="11.15" customHeight="1" x14ac:dyDescent="0.2">
      <c r="A203" s="19" t="s">
        <v>1245</v>
      </c>
      <c r="B203" s="20">
        <v>0</v>
      </c>
      <c r="C203" s="20">
        <v>0</v>
      </c>
      <c r="D203" s="20">
        <v>0</v>
      </c>
      <c r="E203" s="20">
        <v>0</v>
      </c>
      <c r="F203" s="20">
        <v>0</v>
      </c>
      <c r="G203" s="20">
        <v>0</v>
      </c>
      <c r="H203" s="20">
        <v>0</v>
      </c>
      <c r="I203" s="20">
        <v>0</v>
      </c>
      <c r="J203" s="20">
        <v>0</v>
      </c>
    </row>
    <row r="204" spans="1:10" ht="11.15" customHeight="1" x14ac:dyDescent="0.2">
      <c r="A204" s="21" t="s">
        <v>126</v>
      </c>
      <c r="B204" s="30">
        <v>0</v>
      </c>
      <c r="C204" s="30">
        <v>0</v>
      </c>
      <c r="D204" s="30">
        <v>0</v>
      </c>
      <c r="E204" s="30">
        <v>0</v>
      </c>
      <c r="F204" s="30">
        <v>0</v>
      </c>
      <c r="G204" s="30">
        <v>0</v>
      </c>
      <c r="H204" s="30">
        <v>0</v>
      </c>
      <c r="I204" s="30">
        <v>0</v>
      </c>
      <c r="J204" s="30">
        <v>0</v>
      </c>
    </row>
    <row r="205" spans="1:10" ht="11.15" customHeight="1" x14ac:dyDescent="0.2">
      <c r="A205" s="19" t="s">
        <v>1246</v>
      </c>
      <c r="B205" s="20">
        <v>2</v>
      </c>
      <c r="C205" s="20">
        <v>0</v>
      </c>
      <c r="D205" s="20">
        <v>0</v>
      </c>
      <c r="E205" s="20">
        <v>0</v>
      </c>
      <c r="F205" s="20">
        <v>1</v>
      </c>
      <c r="G205" s="20">
        <v>0</v>
      </c>
      <c r="H205" s="20">
        <v>1</v>
      </c>
      <c r="I205" s="20">
        <v>0</v>
      </c>
      <c r="J205" s="20">
        <v>0</v>
      </c>
    </row>
    <row r="206" spans="1:10" ht="11.15" customHeight="1" x14ac:dyDescent="0.2">
      <c r="A206" s="21" t="s">
        <v>126</v>
      </c>
      <c r="B206" s="30">
        <v>100</v>
      </c>
      <c r="C206" s="30">
        <v>0</v>
      </c>
      <c r="D206" s="30">
        <v>0</v>
      </c>
      <c r="E206" s="30">
        <v>0</v>
      </c>
      <c r="F206" s="30">
        <v>50</v>
      </c>
      <c r="G206" s="30">
        <v>0</v>
      </c>
      <c r="H206" s="30">
        <v>50</v>
      </c>
      <c r="I206" s="30">
        <v>0</v>
      </c>
      <c r="J206" s="30">
        <v>21</v>
      </c>
    </row>
    <row r="207" spans="1:10" ht="11.15" customHeight="1" x14ac:dyDescent="0.2">
      <c r="A207" s="19" t="s">
        <v>1195</v>
      </c>
      <c r="B207" s="20">
        <v>3</v>
      </c>
      <c r="C207" s="20">
        <v>0</v>
      </c>
      <c r="D207" s="20">
        <v>1</v>
      </c>
      <c r="E207" s="20">
        <v>0</v>
      </c>
      <c r="F207" s="20">
        <v>0</v>
      </c>
      <c r="G207" s="20">
        <v>0</v>
      </c>
      <c r="H207" s="20">
        <v>2</v>
      </c>
      <c r="I207" s="20">
        <v>0</v>
      </c>
      <c r="J207" s="20">
        <v>0</v>
      </c>
    </row>
    <row r="208" spans="1:10" ht="11.15" customHeight="1" x14ac:dyDescent="0.2">
      <c r="A208" s="21" t="s">
        <v>126</v>
      </c>
      <c r="B208" s="30">
        <v>100</v>
      </c>
      <c r="C208" s="30">
        <v>0</v>
      </c>
      <c r="D208" s="30">
        <v>33.333333000000003</v>
      </c>
      <c r="E208" s="30">
        <v>0</v>
      </c>
      <c r="F208" s="30">
        <v>0</v>
      </c>
      <c r="G208" s="30">
        <v>0</v>
      </c>
      <c r="H208" s="30">
        <v>66.666667000000004</v>
      </c>
      <c r="I208" s="30">
        <v>0</v>
      </c>
      <c r="J208" s="30">
        <v>19.333333</v>
      </c>
    </row>
    <row r="209" spans="1:10" ht="11.15" customHeight="1" x14ac:dyDescent="0.2">
      <c r="A209" s="18" t="s">
        <v>142</v>
      </c>
      <c r="B209" s="18"/>
      <c r="C209" s="18"/>
      <c r="D209" s="18"/>
      <c r="E209" s="18"/>
      <c r="F209" s="18"/>
      <c r="G209" s="18"/>
      <c r="H209" s="18"/>
      <c r="I209" s="18"/>
      <c r="J209" s="18"/>
    </row>
    <row r="210" spans="1:10" ht="11.15" customHeight="1" x14ac:dyDescent="0.2">
      <c r="A210" s="19" t="s">
        <v>1248</v>
      </c>
      <c r="B210" s="20">
        <v>32</v>
      </c>
      <c r="C210" s="20">
        <v>1</v>
      </c>
      <c r="D210" s="20">
        <v>4</v>
      </c>
      <c r="E210" s="20">
        <v>7</v>
      </c>
      <c r="F210" s="20">
        <v>6</v>
      </c>
      <c r="G210" s="20">
        <v>2</v>
      </c>
      <c r="H210" s="20">
        <v>8</v>
      </c>
      <c r="I210" s="20">
        <v>4</v>
      </c>
      <c r="J210" s="20">
        <v>0</v>
      </c>
    </row>
    <row r="211" spans="1:10" ht="11.15" customHeight="1" x14ac:dyDescent="0.2">
      <c r="A211" s="21" t="s">
        <v>126</v>
      </c>
      <c r="B211" s="30">
        <v>100</v>
      </c>
      <c r="C211" s="30">
        <v>3.125</v>
      </c>
      <c r="D211" s="30">
        <v>12.5</v>
      </c>
      <c r="E211" s="30">
        <v>21.875</v>
      </c>
      <c r="F211" s="30">
        <v>18.75</v>
      </c>
      <c r="G211" s="30">
        <v>6.25</v>
      </c>
      <c r="H211" s="30">
        <v>25</v>
      </c>
      <c r="I211" s="30">
        <v>12.5</v>
      </c>
      <c r="J211" s="30">
        <v>12.75</v>
      </c>
    </row>
    <row r="212" spans="1:10" ht="11.15" customHeight="1" x14ac:dyDescent="0.2">
      <c r="A212" s="19" t="s">
        <v>1249</v>
      </c>
      <c r="B212" s="20">
        <v>115</v>
      </c>
      <c r="C212" s="20">
        <v>3</v>
      </c>
      <c r="D212" s="20">
        <v>22</v>
      </c>
      <c r="E212" s="20">
        <v>16</v>
      </c>
      <c r="F212" s="20">
        <v>18</v>
      </c>
      <c r="G212" s="20">
        <v>10</v>
      </c>
      <c r="H212" s="20">
        <v>28</v>
      </c>
      <c r="I212" s="20">
        <v>18</v>
      </c>
      <c r="J212" s="20">
        <v>0</v>
      </c>
    </row>
    <row r="213" spans="1:10" ht="11.15" customHeight="1" x14ac:dyDescent="0.2">
      <c r="A213" s="21" t="s">
        <v>126</v>
      </c>
      <c r="B213" s="30">
        <v>100</v>
      </c>
      <c r="C213" s="30">
        <v>2.6086960000000001</v>
      </c>
      <c r="D213" s="30">
        <v>19.130434999999999</v>
      </c>
      <c r="E213" s="30">
        <v>13.913043</v>
      </c>
      <c r="F213" s="30">
        <v>15.652174</v>
      </c>
      <c r="G213" s="30">
        <v>8.6956520000000008</v>
      </c>
      <c r="H213" s="30">
        <v>24.347826000000001</v>
      </c>
      <c r="I213" s="30">
        <v>15.652174</v>
      </c>
      <c r="J213" s="30">
        <v>14.010308999999999</v>
      </c>
    </row>
    <row r="214" spans="1:10" ht="11.15" customHeight="1" x14ac:dyDescent="0.2">
      <c r="A214" s="19" t="s">
        <v>1250</v>
      </c>
      <c r="B214" s="20">
        <v>152</v>
      </c>
      <c r="C214" s="20">
        <v>2</v>
      </c>
      <c r="D214" s="20">
        <v>23</v>
      </c>
      <c r="E214" s="20">
        <v>16</v>
      </c>
      <c r="F214" s="20">
        <v>29</v>
      </c>
      <c r="G214" s="20">
        <v>8</v>
      </c>
      <c r="H214" s="20">
        <v>47</v>
      </c>
      <c r="I214" s="20">
        <v>27</v>
      </c>
      <c r="J214" s="20">
        <v>0</v>
      </c>
    </row>
    <row r="215" spans="1:10" ht="11.15" customHeight="1" x14ac:dyDescent="0.2">
      <c r="A215" s="21" t="s">
        <v>126</v>
      </c>
      <c r="B215" s="30">
        <v>100</v>
      </c>
      <c r="C215" s="30">
        <v>1.3157890000000001</v>
      </c>
      <c r="D215" s="30">
        <v>15.131579</v>
      </c>
      <c r="E215" s="30">
        <v>10.526316</v>
      </c>
      <c r="F215" s="30">
        <v>19.078946999999999</v>
      </c>
      <c r="G215" s="30">
        <v>5.2631579999999998</v>
      </c>
      <c r="H215" s="30">
        <v>30.921053000000001</v>
      </c>
      <c r="I215" s="30">
        <v>17.763158000000001</v>
      </c>
      <c r="J215" s="30">
        <v>15.976000000000001</v>
      </c>
    </row>
    <row r="216" spans="1:10" ht="11.15" customHeight="1" x14ac:dyDescent="0.2">
      <c r="A216" s="19" t="s">
        <v>1251</v>
      </c>
      <c r="B216" s="20">
        <v>137</v>
      </c>
      <c r="C216" s="20">
        <v>1</v>
      </c>
      <c r="D216" s="20">
        <v>19</v>
      </c>
      <c r="E216" s="20">
        <v>19</v>
      </c>
      <c r="F216" s="20">
        <v>19</v>
      </c>
      <c r="G216" s="20">
        <v>14</v>
      </c>
      <c r="H216" s="20">
        <v>41</v>
      </c>
      <c r="I216" s="20">
        <v>24</v>
      </c>
      <c r="J216" s="20">
        <v>0</v>
      </c>
    </row>
    <row r="217" spans="1:10" ht="11.15" customHeight="1" x14ac:dyDescent="0.2">
      <c r="A217" s="21" t="s">
        <v>126</v>
      </c>
      <c r="B217" s="30">
        <v>100</v>
      </c>
      <c r="C217" s="30">
        <v>0.72992699999999999</v>
      </c>
      <c r="D217" s="30">
        <v>13.868613</v>
      </c>
      <c r="E217" s="30">
        <v>13.868613</v>
      </c>
      <c r="F217" s="30">
        <v>13.868613</v>
      </c>
      <c r="G217" s="30">
        <v>10.218978</v>
      </c>
      <c r="H217" s="30">
        <v>29.927007</v>
      </c>
      <c r="I217" s="30">
        <v>17.518248</v>
      </c>
      <c r="J217" s="30">
        <v>15.530972999999999</v>
      </c>
    </row>
    <row r="218" spans="1:10" ht="11.15" customHeight="1" x14ac:dyDescent="0.2">
      <c r="A218" s="19" t="s">
        <v>1252</v>
      </c>
      <c r="B218" s="20">
        <v>225</v>
      </c>
      <c r="C218" s="20">
        <v>1</v>
      </c>
      <c r="D218" s="20">
        <v>26</v>
      </c>
      <c r="E218" s="20">
        <v>29</v>
      </c>
      <c r="F218" s="20">
        <v>29</v>
      </c>
      <c r="G218" s="20">
        <v>13</v>
      </c>
      <c r="H218" s="20">
        <v>72</v>
      </c>
      <c r="I218" s="20">
        <v>55</v>
      </c>
      <c r="J218" s="20">
        <v>0</v>
      </c>
    </row>
    <row r="219" spans="1:10" ht="11.15" customHeight="1" x14ac:dyDescent="0.2">
      <c r="A219" s="21" t="s">
        <v>126</v>
      </c>
      <c r="B219" s="30">
        <v>100</v>
      </c>
      <c r="C219" s="30">
        <v>0.44444400000000001</v>
      </c>
      <c r="D219" s="30">
        <v>11.555555999999999</v>
      </c>
      <c r="E219" s="30">
        <v>12.888889000000001</v>
      </c>
      <c r="F219" s="30">
        <v>12.888889000000001</v>
      </c>
      <c r="G219" s="30">
        <v>5.7777779999999996</v>
      </c>
      <c r="H219" s="30">
        <v>32</v>
      </c>
      <c r="I219" s="30">
        <v>24.444444000000001</v>
      </c>
      <c r="J219" s="30">
        <v>17.364706000000002</v>
      </c>
    </row>
    <row r="220" spans="1:10" ht="11.15" customHeight="1" x14ac:dyDescent="0.2">
      <c r="A220" s="19" t="s">
        <v>1195</v>
      </c>
      <c r="B220" s="20">
        <v>19</v>
      </c>
      <c r="C220" s="20">
        <v>0</v>
      </c>
      <c r="D220" s="20">
        <v>2</v>
      </c>
      <c r="E220" s="20">
        <v>2</v>
      </c>
      <c r="F220" s="20">
        <v>2</v>
      </c>
      <c r="G220" s="20">
        <v>1</v>
      </c>
      <c r="H220" s="20">
        <v>7</v>
      </c>
      <c r="I220" s="20">
        <v>5</v>
      </c>
      <c r="J220" s="20">
        <v>0</v>
      </c>
    </row>
    <row r="221" spans="1:10" ht="11.15" customHeight="1" x14ac:dyDescent="0.2">
      <c r="A221" s="21" t="s">
        <v>126</v>
      </c>
      <c r="B221" s="30">
        <v>100</v>
      </c>
      <c r="C221" s="30">
        <v>0</v>
      </c>
      <c r="D221" s="30">
        <v>10.526316</v>
      </c>
      <c r="E221" s="30">
        <v>10.526316</v>
      </c>
      <c r="F221" s="30">
        <v>10.526316</v>
      </c>
      <c r="G221" s="30">
        <v>5.2631579999999998</v>
      </c>
      <c r="H221" s="30">
        <v>36.842104999999997</v>
      </c>
      <c r="I221" s="30">
        <v>26.315788999999999</v>
      </c>
      <c r="J221" s="30">
        <v>20.357143000000001</v>
      </c>
    </row>
    <row r="222" spans="1:10" ht="11.15" customHeight="1" x14ac:dyDescent="0.2">
      <c r="A222" s="18" t="s">
        <v>143</v>
      </c>
      <c r="B222" s="18"/>
      <c r="C222" s="18"/>
      <c r="D222" s="18"/>
      <c r="E222" s="18"/>
      <c r="F222" s="18"/>
      <c r="G222" s="18"/>
      <c r="H222" s="18"/>
      <c r="I222" s="18"/>
      <c r="J222" s="18"/>
    </row>
    <row r="223" spans="1:10" ht="11.15" customHeight="1" x14ac:dyDescent="0.2">
      <c r="A223" s="21" t="s">
        <v>1253</v>
      </c>
      <c r="B223" s="21"/>
      <c r="C223" s="21"/>
      <c r="D223" s="21"/>
      <c r="E223" s="21"/>
      <c r="F223" s="21"/>
      <c r="G223" s="21"/>
      <c r="H223" s="21"/>
      <c r="I223" s="21"/>
      <c r="J223" s="21"/>
    </row>
    <row r="224" spans="1:10" ht="11.15" customHeight="1" x14ac:dyDescent="0.2">
      <c r="A224" s="19" t="s">
        <v>1254</v>
      </c>
      <c r="B224" s="20">
        <v>223</v>
      </c>
      <c r="C224" s="20">
        <v>4</v>
      </c>
      <c r="D224" s="20">
        <v>36</v>
      </c>
      <c r="E224" s="20">
        <v>30</v>
      </c>
      <c r="F224" s="20">
        <v>35</v>
      </c>
      <c r="G224" s="20">
        <v>23</v>
      </c>
      <c r="H224" s="20">
        <v>61</v>
      </c>
      <c r="I224" s="20">
        <v>34</v>
      </c>
      <c r="J224" s="20">
        <v>0</v>
      </c>
    </row>
    <row r="225" spans="1:10" ht="11.15" customHeight="1" x14ac:dyDescent="0.2">
      <c r="A225" s="21" t="s">
        <v>126</v>
      </c>
      <c r="B225" s="30">
        <v>100</v>
      </c>
      <c r="C225" s="30">
        <v>1.793722</v>
      </c>
      <c r="D225" s="30">
        <v>16.143498000000001</v>
      </c>
      <c r="E225" s="30">
        <v>13.452915000000001</v>
      </c>
      <c r="F225" s="30">
        <v>15.695067</v>
      </c>
      <c r="G225" s="30">
        <v>10.313901</v>
      </c>
      <c r="H225" s="30">
        <v>27.35426</v>
      </c>
      <c r="I225" s="30">
        <v>15.246637</v>
      </c>
      <c r="J225" s="30">
        <v>14.227513</v>
      </c>
    </row>
    <row r="226" spans="1:10" ht="11.15" customHeight="1" x14ac:dyDescent="0.2">
      <c r="A226" s="19" t="s">
        <v>1255</v>
      </c>
      <c r="B226" s="20">
        <v>214</v>
      </c>
      <c r="C226" s="20">
        <v>2</v>
      </c>
      <c r="D226" s="20">
        <v>34</v>
      </c>
      <c r="E226" s="20">
        <v>29</v>
      </c>
      <c r="F226" s="20">
        <v>36</v>
      </c>
      <c r="G226" s="20">
        <v>15</v>
      </c>
      <c r="H226" s="20">
        <v>61</v>
      </c>
      <c r="I226" s="20">
        <v>37</v>
      </c>
      <c r="J226" s="20">
        <v>0</v>
      </c>
    </row>
    <row r="227" spans="1:10" ht="11.15" customHeight="1" x14ac:dyDescent="0.2">
      <c r="A227" s="21" t="s">
        <v>126</v>
      </c>
      <c r="B227" s="30">
        <v>100</v>
      </c>
      <c r="C227" s="30">
        <v>0.93457900000000005</v>
      </c>
      <c r="D227" s="30">
        <v>15.88785</v>
      </c>
      <c r="E227" s="30">
        <v>13.551402</v>
      </c>
      <c r="F227" s="30">
        <v>16.822430000000001</v>
      </c>
      <c r="G227" s="30">
        <v>7.0093459999999999</v>
      </c>
      <c r="H227" s="30">
        <v>28.504673</v>
      </c>
      <c r="I227" s="30">
        <v>17.289719999999999</v>
      </c>
      <c r="J227" s="30">
        <v>15.581920999999999</v>
      </c>
    </row>
    <row r="228" spans="1:10" ht="11.15" customHeight="1" x14ac:dyDescent="0.2">
      <c r="A228" s="19" t="s">
        <v>1256</v>
      </c>
      <c r="B228" s="20">
        <v>66</v>
      </c>
      <c r="C228" s="20">
        <v>0</v>
      </c>
      <c r="D228" s="20">
        <v>9</v>
      </c>
      <c r="E228" s="20">
        <v>10</v>
      </c>
      <c r="F228" s="20">
        <v>6</v>
      </c>
      <c r="G228" s="20">
        <v>3</v>
      </c>
      <c r="H228" s="20">
        <v>21</v>
      </c>
      <c r="I228" s="20">
        <v>17</v>
      </c>
      <c r="J228" s="20">
        <v>0</v>
      </c>
    </row>
    <row r="229" spans="1:10" ht="11.15" customHeight="1" x14ac:dyDescent="0.2">
      <c r="A229" s="21" t="s">
        <v>126</v>
      </c>
      <c r="B229" s="30">
        <v>100</v>
      </c>
      <c r="C229" s="30">
        <v>0</v>
      </c>
      <c r="D229" s="30">
        <v>13.636364</v>
      </c>
      <c r="E229" s="30">
        <v>15.151515</v>
      </c>
      <c r="F229" s="30">
        <v>9.0909089999999999</v>
      </c>
      <c r="G229" s="30">
        <v>4.5454549999999996</v>
      </c>
      <c r="H229" s="30">
        <v>31.818182</v>
      </c>
      <c r="I229" s="30">
        <v>25.757576</v>
      </c>
      <c r="J229" s="30">
        <v>17.938776000000001</v>
      </c>
    </row>
    <row r="230" spans="1:10" ht="11.15" customHeight="1" x14ac:dyDescent="0.2">
      <c r="A230" s="19" t="s">
        <v>1257</v>
      </c>
      <c r="B230" s="20">
        <v>150</v>
      </c>
      <c r="C230" s="20">
        <v>2</v>
      </c>
      <c r="D230" s="20">
        <v>13</v>
      </c>
      <c r="E230" s="20">
        <v>17</v>
      </c>
      <c r="F230" s="20">
        <v>24</v>
      </c>
      <c r="G230" s="20">
        <v>6</v>
      </c>
      <c r="H230" s="20">
        <v>52</v>
      </c>
      <c r="I230" s="20">
        <v>36</v>
      </c>
      <c r="J230" s="20">
        <v>0</v>
      </c>
    </row>
    <row r="231" spans="1:10" ht="11.15" customHeight="1" x14ac:dyDescent="0.2">
      <c r="A231" s="21" t="s">
        <v>126</v>
      </c>
      <c r="B231" s="30">
        <v>100</v>
      </c>
      <c r="C231" s="30">
        <v>1.3333330000000001</v>
      </c>
      <c r="D231" s="30">
        <v>8.6666670000000003</v>
      </c>
      <c r="E231" s="30">
        <v>11.333333</v>
      </c>
      <c r="F231" s="30">
        <v>16</v>
      </c>
      <c r="G231" s="30">
        <v>4</v>
      </c>
      <c r="H231" s="30">
        <v>34.666666999999997</v>
      </c>
      <c r="I231" s="30">
        <v>24</v>
      </c>
      <c r="J231" s="30">
        <v>18.017544000000001</v>
      </c>
    </row>
    <row r="232" spans="1:10" ht="11.15" customHeight="1" x14ac:dyDescent="0.2">
      <c r="A232" s="19" t="s">
        <v>1195</v>
      </c>
      <c r="B232" s="20">
        <v>27</v>
      </c>
      <c r="C232" s="20">
        <v>0</v>
      </c>
      <c r="D232" s="20">
        <v>4</v>
      </c>
      <c r="E232" s="20">
        <v>3</v>
      </c>
      <c r="F232" s="20">
        <v>2</v>
      </c>
      <c r="G232" s="20">
        <v>1</v>
      </c>
      <c r="H232" s="20">
        <v>8</v>
      </c>
      <c r="I232" s="20">
        <v>9</v>
      </c>
      <c r="J232" s="20">
        <v>0</v>
      </c>
    </row>
    <row r="233" spans="1:10" ht="11.15" customHeight="1" x14ac:dyDescent="0.2">
      <c r="A233" s="21" t="s">
        <v>126</v>
      </c>
      <c r="B233" s="30">
        <v>100</v>
      </c>
      <c r="C233" s="30">
        <v>0</v>
      </c>
      <c r="D233" s="30">
        <v>14.814814999999999</v>
      </c>
      <c r="E233" s="30">
        <v>11.111110999999999</v>
      </c>
      <c r="F233" s="30">
        <v>7.4074070000000001</v>
      </c>
      <c r="G233" s="30">
        <v>3.7037040000000001</v>
      </c>
      <c r="H233" s="30">
        <v>29.629629999999999</v>
      </c>
      <c r="I233" s="30">
        <v>33.333333000000003</v>
      </c>
      <c r="J233" s="30">
        <v>18.055555999999999</v>
      </c>
    </row>
    <row r="234" spans="1:10" ht="11.15" customHeight="1" x14ac:dyDescent="0.2">
      <c r="A234" s="18" t="s">
        <v>143</v>
      </c>
      <c r="B234" s="18"/>
      <c r="C234" s="18"/>
      <c r="D234" s="18"/>
      <c r="E234" s="18"/>
      <c r="F234" s="18"/>
      <c r="G234" s="18"/>
      <c r="H234" s="18"/>
      <c r="I234" s="18"/>
      <c r="J234" s="18"/>
    </row>
    <row r="235" spans="1:10" ht="11.15" customHeight="1" x14ac:dyDescent="0.2">
      <c r="A235" s="21" t="s">
        <v>1258</v>
      </c>
      <c r="B235" s="21"/>
      <c r="C235" s="21"/>
      <c r="D235" s="21"/>
      <c r="E235" s="21"/>
      <c r="F235" s="21"/>
      <c r="G235" s="21"/>
      <c r="H235" s="21"/>
      <c r="I235" s="21"/>
      <c r="J235" s="21"/>
    </row>
    <row r="236" spans="1:10" ht="11.15" customHeight="1" x14ac:dyDescent="0.2">
      <c r="A236" s="19" t="s">
        <v>1254</v>
      </c>
      <c r="B236" s="20">
        <v>116</v>
      </c>
      <c r="C236" s="20">
        <v>2</v>
      </c>
      <c r="D236" s="20">
        <v>25</v>
      </c>
      <c r="E236" s="20">
        <v>20</v>
      </c>
      <c r="F236" s="20">
        <v>14</v>
      </c>
      <c r="G236" s="20">
        <v>6</v>
      </c>
      <c r="H236" s="20">
        <v>30</v>
      </c>
      <c r="I236" s="20">
        <v>19</v>
      </c>
      <c r="J236" s="20">
        <v>0</v>
      </c>
    </row>
    <row r="237" spans="1:10" ht="11.15" customHeight="1" x14ac:dyDescent="0.2">
      <c r="A237" s="21" t="s">
        <v>126</v>
      </c>
      <c r="B237" s="30">
        <v>100</v>
      </c>
      <c r="C237" s="30">
        <v>1.7241379999999999</v>
      </c>
      <c r="D237" s="30">
        <v>21.551724</v>
      </c>
      <c r="E237" s="30">
        <v>17.241378999999998</v>
      </c>
      <c r="F237" s="30">
        <v>12.068966</v>
      </c>
      <c r="G237" s="30">
        <v>5.1724139999999998</v>
      </c>
      <c r="H237" s="30">
        <v>25.862069000000002</v>
      </c>
      <c r="I237" s="30">
        <v>16.37931</v>
      </c>
      <c r="J237" s="30">
        <v>13.010308999999999</v>
      </c>
    </row>
    <row r="238" spans="1:10" ht="11.15" customHeight="1" x14ac:dyDescent="0.2">
      <c r="A238" s="19" t="s">
        <v>1255</v>
      </c>
      <c r="B238" s="20">
        <v>94</v>
      </c>
      <c r="C238" s="20">
        <v>1</v>
      </c>
      <c r="D238" s="20">
        <v>18</v>
      </c>
      <c r="E238" s="20">
        <v>11</v>
      </c>
      <c r="F238" s="20">
        <v>18</v>
      </c>
      <c r="G238" s="20">
        <v>6</v>
      </c>
      <c r="H238" s="20">
        <v>31</v>
      </c>
      <c r="I238" s="20">
        <v>9</v>
      </c>
      <c r="J238" s="20">
        <v>0</v>
      </c>
    </row>
    <row r="239" spans="1:10" ht="11.15" customHeight="1" x14ac:dyDescent="0.2">
      <c r="A239" s="21" t="s">
        <v>126</v>
      </c>
      <c r="B239" s="30">
        <v>100</v>
      </c>
      <c r="C239" s="30">
        <v>1.0638300000000001</v>
      </c>
      <c r="D239" s="30">
        <v>19.148935999999999</v>
      </c>
      <c r="E239" s="30">
        <v>11.702128</v>
      </c>
      <c r="F239" s="30">
        <v>19.148935999999999</v>
      </c>
      <c r="G239" s="30">
        <v>6.3829789999999997</v>
      </c>
      <c r="H239" s="30">
        <v>32.978723000000002</v>
      </c>
      <c r="I239" s="30">
        <v>9.5744679999999995</v>
      </c>
      <c r="J239" s="30">
        <v>15.529412000000001</v>
      </c>
    </row>
    <row r="240" spans="1:10" ht="11.15" customHeight="1" x14ac:dyDescent="0.2">
      <c r="A240" s="19" t="s">
        <v>1256</v>
      </c>
      <c r="B240" s="20">
        <v>59</v>
      </c>
      <c r="C240" s="20">
        <v>2</v>
      </c>
      <c r="D240" s="20">
        <v>8</v>
      </c>
      <c r="E240" s="20">
        <v>7</v>
      </c>
      <c r="F240" s="20">
        <v>8</v>
      </c>
      <c r="G240" s="20">
        <v>6</v>
      </c>
      <c r="H240" s="20">
        <v>19</v>
      </c>
      <c r="I240" s="20">
        <v>9</v>
      </c>
      <c r="J240" s="20">
        <v>0</v>
      </c>
    </row>
    <row r="241" spans="1:10" ht="11.15" customHeight="1" x14ac:dyDescent="0.2">
      <c r="A241" s="21" t="s">
        <v>126</v>
      </c>
      <c r="B241" s="30">
        <v>100</v>
      </c>
      <c r="C241" s="30">
        <v>3.389831</v>
      </c>
      <c r="D241" s="30">
        <v>13.559322</v>
      </c>
      <c r="E241" s="30">
        <v>11.864407</v>
      </c>
      <c r="F241" s="30">
        <v>13.559322</v>
      </c>
      <c r="G241" s="30">
        <v>10.169492</v>
      </c>
      <c r="H241" s="30">
        <v>32.203389999999999</v>
      </c>
      <c r="I241" s="30">
        <v>15.254237</v>
      </c>
      <c r="J241" s="30">
        <v>15.88</v>
      </c>
    </row>
    <row r="242" spans="1:10" ht="11.15" customHeight="1" x14ac:dyDescent="0.2">
      <c r="A242" s="19" t="s">
        <v>1257</v>
      </c>
      <c r="B242" s="20">
        <v>308</v>
      </c>
      <c r="C242" s="20">
        <v>3</v>
      </c>
      <c r="D242" s="20">
        <v>34</v>
      </c>
      <c r="E242" s="20">
        <v>43</v>
      </c>
      <c r="F242" s="20">
        <v>48</v>
      </c>
      <c r="G242" s="20">
        <v>22</v>
      </c>
      <c r="H242" s="20">
        <v>93</v>
      </c>
      <c r="I242" s="20">
        <v>65</v>
      </c>
      <c r="J242" s="20">
        <v>0</v>
      </c>
    </row>
    <row r="243" spans="1:10" ht="11.15" customHeight="1" x14ac:dyDescent="0.2">
      <c r="A243" s="21" t="s">
        <v>126</v>
      </c>
      <c r="B243" s="30">
        <v>100</v>
      </c>
      <c r="C243" s="30">
        <v>0.97402599999999995</v>
      </c>
      <c r="D243" s="30">
        <v>11.038961</v>
      </c>
      <c r="E243" s="30">
        <v>13.961039</v>
      </c>
      <c r="F243" s="30">
        <v>15.584415999999999</v>
      </c>
      <c r="G243" s="30">
        <v>7.1428570000000002</v>
      </c>
      <c r="H243" s="30">
        <v>30.194804999999999</v>
      </c>
      <c r="I243" s="30">
        <v>21.103895999999999</v>
      </c>
      <c r="J243" s="30">
        <v>16.588477000000001</v>
      </c>
    </row>
    <row r="244" spans="1:10" ht="11.15" customHeight="1" x14ac:dyDescent="0.2">
      <c r="A244" s="19" t="s">
        <v>1195</v>
      </c>
      <c r="B244" s="20">
        <v>103</v>
      </c>
      <c r="C244" s="20">
        <v>0</v>
      </c>
      <c r="D244" s="20">
        <v>11</v>
      </c>
      <c r="E244" s="20">
        <v>8</v>
      </c>
      <c r="F244" s="20">
        <v>15</v>
      </c>
      <c r="G244" s="20">
        <v>8</v>
      </c>
      <c r="H244" s="20">
        <v>30</v>
      </c>
      <c r="I244" s="20">
        <v>31</v>
      </c>
      <c r="J244" s="20">
        <v>0</v>
      </c>
    </row>
    <row r="245" spans="1:10" ht="11.15" customHeight="1" x14ac:dyDescent="0.2">
      <c r="A245" s="21" t="s">
        <v>126</v>
      </c>
      <c r="B245" s="30">
        <v>100</v>
      </c>
      <c r="C245" s="30">
        <v>0</v>
      </c>
      <c r="D245" s="30">
        <v>10.679612000000001</v>
      </c>
      <c r="E245" s="30">
        <v>7.7669899999999998</v>
      </c>
      <c r="F245" s="30">
        <v>14.563107</v>
      </c>
      <c r="G245" s="30">
        <v>7.7669899999999998</v>
      </c>
      <c r="H245" s="30">
        <v>29.126214000000001</v>
      </c>
      <c r="I245" s="30">
        <v>30.097086999999998</v>
      </c>
      <c r="J245" s="30">
        <v>18.027778000000001</v>
      </c>
    </row>
    <row r="246" spans="1:10" ht="11.15" customHeight="1" x14ac:dyDescent="0.2">
      <c r="A246" s="18" t="s">
        <v>143</v>
      </c>
      <c r="B246" s="18"/>
      <c r="C246" s="18"/>
      <c r="D246" s="18"/>
      <c r="E246" s="18"/>
      <c r="F246" s="18"/>
      <c r="G246" s="18"/>
      <c r="H246" s="18"/>
      <c r="I246" s="18"/>
      <c r="J246" s="18"/>
    </row>
    <row r="247" spans="1:10" ht="11.15" customHeight="1" x14ac:dyDescent="0.2">
      <c r="A247" s="21" t="s">
        <v>1259</v>
      </c>
      <c r="B247" s="21"/>
      <c r="C247" s="21"/>
      <c r="D247" s="21"/>
      <c r="E247" s="21"/>
      <c r="F247" s="21"/>
      <c r="G247" s="21"/>
      <c r="H247" s="21"/>
      <c r="I247" s="21"/>
      <c r="J247" s="21"/>
    </row>
    <row r="248" spans="1:10" ht="11.15" customHeight="1" x14ac:dyDescent="0.2">
      <c r="A248" s="19" t="s">
        <v>1254</v>
      </c>
      <c r="B248" s="20">
        <v>119</v>
      </c>
      <c r="C248" s="20">
        <v>2</v>
      </c>
      <c r="D248" s="20">
        <v>19</v>
      </c>
      <c r="E248" s="20">
        <v>22</v>
      </c>
      <c r="F248" s="20">
        <v>17</v>
      </c>
      <c r="G248" s="20">
        <v>7</v>
      </c>
      <c r="H248" s="20">
        <v>35</v>
      </c>
      <c r="I248" s="20">
        <v>17</v>
      </c>
      <c r="J248" s="20">
        <v>0</v>
      </c>
    </row>
    <row r="249" spans="1:10" ht="11.15" customHeight="1" x14ac:dyDescent="0.2">
      <c r="A249" s="21" t="s">
        <v>126</v>
      </c>
      <c r="B249" s="30">
        <v>100</v>
      </c>
      <c r="C249" s="30">
        <v>1.6806719999999999</v>
      </c>
      <c r="D249" s="30">
        <v>15.966386999999999</v>
      </c>
      <c r="E249" s="30">
        <v>18.487394999999999</v>
      </c>
      <c r="F249" s="30">
        <v>14.285714</v>
      </c>
      <c r="G249" s="30">
        <v>5.8823530000000002</v>
      </c>
      <c r="H249" s="30">
        <v>29.411764999999999</v>
      </c>
      <c r="I249" s="30">
        <v>14.285714</v>
      </c>
      <c r="J249" s="30">
        <v>14.598039</v>
      </c>
    </row>
    <row r="250" spans="1:10" ht="11.15" customHeight="1" x14ac:dyDescent="0.2">
      <c r="A250" s="19" t="s">
        <v>1255</v>
      </c>
      <c r="B250" s="20">
        <v>124</v>
      </c>
      <c r="C250" s="20">
        <v>2</v>
      </c>
      <c r="D250" s="20">
        <v>18</v>
      </c>
      <c r="E250" s="20">
        <v>18</v>
      </c>
      <c r="F250" s="20">
        <v>23</v>
      </c>
      <c r="G250" s="20">
        <v>10</v>
      </c>
      <c r="H250" s="20">
        <v>34</v>
      </c>
      <c r="I250" s="20">
        <v>19</v>
      </c>
      <c r="J250" s="20">
        <v>0</v>
      </c>
    </row>
    <row r="251" spans="1:10" ht="11.15" customHeight="1" x14ac:dyDescent="0.2">
      <c r="A251" s="21" t="s">
        <v>126</v>
      </c>
      <c r="B251" s="30">
        <v>100</v>
      </c>
      <c r="C251" s="30">
        <v>1.612903</v>
      </c>
      <c r="D251" s="30">
        <v>14.516128999999999</v>
      </c>
      <c r="E251" s="30">
        <v>14.516128999999999</v>
      </c>
      <c r="F251" s="30">
        <v>18.548387000000002</v>
      </c>
      <c r="G251" s="30">
        <v>8.0645159999999994</v>
      </c>
      <c r="H251" s="30">
        <v>27.419354999999999</v>
      </c>
      <c r="I251" s="30">
        <v>15.322581</v>
      </c>
      <c r="J251" s="30">
        <v>14.961905</v>
      </c>
    </row>
    <row r="252" spans="1:10" ht="11.15" customHeight="1" x14ac:dyDescent="0.2">
      <c r="A252" s="19" t="s">
        <v>1256</v>
      </c>
      <c r="B252" s="20">
        <v>56</v>
      </c>
      <c r="C252" s="20">
        <v>1</v>
      </c>
      <c r="D252" s="20">
        <v>12</v>
      </c>
      <c r="E252" s="20">
        <v>5</v>
      </c>
      <c r="F252" s="20">
        <v>4</v>
      </c>
      <c r="G252" s="20">
        <v>4</v>
      </c>
      <c r="H252" s="20">
        <v>23</v>
      </c>
      <c r="I252" s="20">
        <v>7</v>
      </c>
      <c r="J252" s="20">
        <v>0</v>
      </c>
    </row>
    <row r="253" spans="1:10" ht="11.15" customHeight="1" x14ac:dyDescent="0.2">
      <c r="A253" s="21" t="s">
        <v>126</v>
      </c>
      <c r="B253" s="30">
        <v>100</v>
      </c>
      <c r="C253" s="30">
        <v>1.785714</v>
      </c>
      <c r="D253" s="30">
        <v>21.428571000000002</v>
      </c>
      <c r="E253" s="30">
        <v>8.9285709999999998</v>
      </c>
      <c r="F253" s="30">
        <v>7.1428570000000002</v>
      </c>
      <c r="G253" s="30">
        <v>7.1428570000000002</v>
      </c>
      <c r="H253" s="30">
        <v>41.071429000000002</v>
      </c>
      <c r="I253" s="30">
        <v>12.5</v>
      </c>
      <c r="J253" s="30">
        <v>17.081633</v>
      </c>
    </row>
    <row r="254" spans="1:10" ht="11.15" customHeight="1" x14ac:dyDescent="0.2">
      <c r="A254" s="19" t="s">
        <v>1257</v>
      </c>
      <c r="B254" s="20">
        <v>290</v>
      </c>
      <c r="C254" s="20">
        <v>3</v>
      </c>
      <c r="D254" s="20">
        <v>35</v>
      </c>
      <c r="E254" s="20">
        <v>36</v>
      </c>
      <c r="F254" s="20">
        <v>47</v>
      </c>
      <c r="G254" s="20">
        <v>20</v>
      </c>
      <c r="H254" s="20">
        <v>81</v>
      </c>
      <c r="I254" s="20">
        <v>68</v>
      </c>
      <c r="J254" s="20">
        <v>0</v>
      </c>
    </row>
    <row r="255" spans="1:10" ht="11.15" customHeight="1" x14ac:dyDescent="0.2">
      <c r="A255" s="21" t="s">
        <v>126</v>
      </c>
      <c r="B255" s="30">
        <v>100</v>
      </c>
      <c r="C255" s="30">
        <v>1.034483</v>
      </c>
      <c r="D255" s="30">
        <v>12.068966</v>
      </c>
      <c r="E255" s="30">
        <v>12.413793</v>
      </c>
      <c r="F255" s="30">
        <v>16.206897000000001</v>
      </c>
      <c r="G255" s="30">
        <v>6.8965519999999998</v>
      </c>
      <c r="H255" s="30">
        <v>27.931034</v>
      </c>
      <c r="I255" s="30">
        <v>23.448276</v>
      </c>
      <c r="J255" s="30">
        <v>16.022523</v>
      </c>
    </row>
    <row r="256" spans="1:10" ht="11.15" customHeight="1" x14ac:dyDescent="0.2">
      <c r="A256" s="19" t="s">
        <v>1195</v>
      </c>
      <c r="B256" s="20">
        <v>91</v>
      </c>
      <c r="C256" s="20">
        <v>0</v>
      </c>
      <c r="D256" s="20">
        <v>12</v>
      </c>
      <c r="E256" s="20">
        <v>8</v>
      </c>
      <c r="F256" s="20">
        <v>12</v>
      </c>
      <c r="G256" s="20">
        <v>7</v>
      </c>
      <c r="H256" s="20">
        <v>30</v>
      </c>
      <c r="I256" s="20">
        <v>22</v>
      </c>
      <c r="J256" s="20">
        <v>0</v>
      </c>
    </row>
    <row r="257" spans="1:10" ht="11.15" customHeight="1" x14ac:dyDescent="0.2">
      <c r="A257" s="21" t="s">
        <v>126</v>
      </c>
      <c r="B257" s="30">
        <v>100</v>
      </c>
      <c r="C257" s="30">
        <v>0</v>
      </c>
      <c r="D257" s="30">
        <v>13.186813000000001</v>
      </c>
      <c r="E257" s="30">
        <v>8.7912090000000003</v>
      </c>
      <c r="F257" s="30">
        <v>13.186813000000001</v>
      </c>
      <c r="G257" s="30">
        <v>7.6923079999999997</v>
      </c>
      <c r="H257" s="30">
        <v>32.967033000000001</v>
      </c>
      <c r="I257" s="30">
        <v>24.175823999999999</v>
      </c>
      <c r="J257" s="30">
        <v>18.130434999999999</v>
      </c>
    </row>
    <row r="258" spans="1:10" ht="11.15" customHeight="1" x14ac:dyDescent="0.2">
      <c r="A258" s="18" t="s">
        <v>143</v>
      </c>
      <c r="B258" s="18"/>
      <c r="C258" s="18"/>
      <c r="D258" s="18"/>
      <c r="E258" s="18"/>
      <c r="F258" s="18"/>
      <c r="G258" s="18"/>
      <c r="H258" s="18"/>
      <c r="I258" s="18"/>
      <c r="J258" s="18"/>
    </row>
    <row r="259" spans="1:10" ht="11.15" customHeight="1" x14ac:dyDescent="0.2">
      <c r="A259" s="21" t="s">
        <v>1260</v>
      </c>
      <c r="B259" s="21"/>
      <c r="C259" s="21"/>
      <c r="D259" s="21"/>
      <c r="E259" s="21"/>
      <c r="F259" s="21"/>
      <c r="G259" s="21"/>
      <c r="H259" s="21"/>
      <c r="I259" s="21"/>
      <c r="J259" s="21"/>
    </row>
    <row r="260" spans="1:10" ht="11.15" customHeight="1" x14ac:dyDescent="0.2">
      <c r="A260" s="19" t="s">
        <v>1254</v>
      </c>
      <c r="B260" s="20">
        <v>17</v>
      </c>
      <c r="C260" s="20">
        <v>1</v>
      </c>
      <c r="D260" s="20">
        <v>1</v>
      </c>
      <c r="E260" s="20">
        <v>2</v>
      </c>
      <c r="F260" s="20">
        <v>5</v>
      </c>
      <c r="G260" s="20">
        <v>2</v>
      </c>
      <c r="H260" s="20">
        <v>3</v>
      </c>
      <c r="I260" s="20">
        <v>3</v>
      </c>
      <c r="J260" s="20">
        <v>0</v>
      </c>
    </row>
    <row r="261" spans="1:10" ht="11.15" customHeight="1" x14ac:dyDescent="0.2">
      <c r="A261" s="21" t="s">
        <v>126</v>
      </c>
      <c r="B261" s="30">
        <v>100</v>
      </c>
      <c r="C261" s="30">
        <v>5.8823530000000002</v>
      </c>
      <c r="D261" s="30">
        <v>5.8823530000000002</v>
      </c>
      <c r="E261" s="30">
        <v>11.764706</v>
      </c>
      <c r="F261" s="30">
        <v>29.411764999999999</v>
      </c>
      <c r="G261" s="30">
        <v>11.764706</v>
      </c>
      <c r="H261" s="30">
        <v>17.647058999999999</v>
      </c>
      <c r="I261" s="30">
        <v>17.647058999999999</v>
      </c>
      <c r="J261" s="30">
        <v>11.642856999999999</v>
      </c>
    </row>
    <row r="262" spans="1:10" ht="11.15" customHeight="1" x14ac:dyDescent="0.2">
      <c r="A262" s="19" t="s">
        <v>1255</v>
      </c>
      <c r="B262" s="20">
        <v>29</v>
      </c>
      <c r="C262" s="20">
        <v>0</v>
      </c>
      <c r="D262" s="20">
        <v>4</v>
      </c>
      <c r="E262" s="20">
        <v>2</v>
      </c>
      <c r="F262" s="20">
        <v>5</v>
      </c>
      <c r="G262" s="20">
        <v>2</v>
      </c>
      <c r="H262" s="20">
        <v>6</v>
      </c>
      <c r="I262" s="20">
        <v>10</v>
      </c>
      <c r="J262" s="20">
        <v>0</v>
      </c>
    </row>
    <row r="263" spans="1:10" ht="11.15" customHeight="1" x14ac:dyDescent="0.2">
      <c r="A263" s="21" t="s">
        <v>126</v>
      </c>
      <c r="B263" s="30">
        <v>100</v>
      </c>
      <c r="C263" s="30">
        <v>0</v>
      </c>
      <c r="D263" s="30">
        <v>13.793103</v>
      </c>
      <c r="E263" s="30">
        <v>6.8965519999999998</v>
      </c>
      <c r="F263" s="30">
        <v>17.241378999999998</v>
      </c>
      <c r="G263" s="30">
        <v>6.8965519999999998</v>
      </c>
      <c r="H263" s="30">
        <v>20.689654999999998</v>
      </c>
      <c r="I263" s="30">
        <v>34.482759000000001</v>
      </c>
      <c r="J263" s="30">
        <v>14.526316</v>
      </c>
    </row>
    <row r="264" spans="1:10" ht="11.15" customHeight="1" x14ac:dyDescent="0.2">
      <c r="A264" s="19" t="s">
        <v>1256</v>
      </c>
      <c r="B264" s="20">
        <v>33</v>
      </c>
      <c r="C264" s="20">
        <v>2</v>
      </c>
      <c r="D264" s="20">
        <v>4</v>
      </c>
      <c r="E264" s="20">
        <v>5</v>
      </c>
      <c r="F264" s="20">
        <v>3</v>
      </c>
      <c r="G264" s="20">
        <v>2</v>
      </c>
      <c r="H264" s="20">
        <v>11</v>
      </c>
      <c r="I264" s="20">
        <v>6</v>
      </c>
      <c r="J264" s="20">
        <v>0</v>
      </c>
    </row>
    <row r="265" spans="1:10" ht="11.15" customHeight="1" x14ac:dyDescent="0.2">
      <c r="A265" s="21" t="s">
        <v>126</v>
      </c>
      <c r="B265" s="30">
        <v>100</v>
      </c>
      <c r="C265" s="30">
        <v>6.0606059999999999</v>
      </c>
      <c r="D265" s="30">
        <v>12.121212</v>
      </c>
      <c r="E265" s="30">
        <v>15.151515</v>
      </c>
      <c r="F265" s="30">
        <v>9.0909089999999999</v>
      </c>
      <c r="G265" s="30">
        <v>6.0606059999999999</v>
      </c>
      <c r="H265" s="30">
        <v>33.333333000000003</v>
      </c>
      <c r="I265" s="30">
        <v>18.181818</v>
      </c>
      <c r="J265" s="30">
        <v>13.888889000000001</v>
      </c>
    </row>
    <row r="266" spans="1:10" ht="11.15" customHeight="1" x14ac:dyDescent="0.2">
      <c r="A266" s="19" t="s">
        <v>1257</v>
      </c>
      <c r="B266" s="20">
        <v>399</v>
      </c>
      <c r="C266" s="20">
        <v>5</v>
      </c>
      <c r="D266" s="20">
        <v>61</v>
      </c>
      <c r="E266" s="20">
        <v>57</v>
      </c>
      <c r="F266" s="20">
        <v>63</v>
      </c>
      <c r="G266" s="20">
        <v>24</v>
      </c>
      <c r="H266" s="20">
        <v>121</v>
      </c>
      <c r="I266" s="20">
        <v>68</v>
      </c>
      <c r="J266" s="20">
        <v>0</v>
      </c>
    </row>
    <row r="267" spans="1:10" ht="11.15" customHeight="1" x14ac:dyDescent="0.2">
      <c r="A267" s="21" t="s">
        <v>126</v>
      </c>
      <c r="B267" s="30">
        <v>100</v>
      </c>
      <c r="C267" s="30">
        <v>1.2531330000000001</v>
      </c>
      <c r="D267" s="30">
        <v>15.288221</v>
      </c>
      <c r="E267" s="30">
        <v>14.285714</v>
      </c>
      <c r="F267" s="30">
        <v>15.789474</v>
      </c>
      <c r="G267" s="30">
        <v>6.0150379999999997</v>
      </c>
      <c r="H267" s="30">
        <v>30.325814999999999</v>
      </c>
      <c r="I267" s="30">
        <v>17.042607</v>
      </c>
      <c r="J267" s="30">
        <v>15.634441000000001</v>
      </c>
    </row>
    <row r="268" spans="1:10" ht="11.15" customHeight="1" x14ac:dyDescent="0.2">
      <c r="A268" s="19" t="s">
        <v>1195</v>
      </c>
      <c r="B268" s="20">
        <v>202</v>
      </c>
      <c r="C268" s="20">
        <v>0</v>
      </c>
      <c r="D268" s="20">
        <v>26</v>
      </c>
      <c r="E268" s="20">
        <v>23</v>
      </c>
      <c r="F268" s="20">
        <v>27</v>
      </c>
      <c r="G268" s="20">
        <v>18</v>
      </c>
      <c r="H268" s="20">
        <v>62</v>
      </c>
      <c r="I268" s="20">
        <v>46</v>
      </c>
      <c r="J268" s="20">
        <v>0</v>
      </c>
    </row>
    <row r="269" spans="1:10" ht="11.15" customHeight="1" x14ac:dyDescent="0.2">
      <c r="A269" s="21" t="s">
        <v>126</v>
      </c>
      <c r="B269" s="30">
        <v>100</v>
      </c>
      <c r="C269" s="30">
        <v>0</v>
      </c>
      <c r="D269" s="30">
        <v>12.871287000000001</v>
      </c>
      <c r="E269" s="30">
        <v>11.386139</v>
      </c>
      <c r="F269" s="30">
        <v>13.366337</v>
      </c>
      <c r="G269" s="30">
        <v>8.9108909999999995</v>
      </c>
      <c r="H269" s="30">
        <v>30.693069000000001</v>
      </c>
      <c r="I269" s="30">
        <v>22.772276999999999</v>
      </c>
      <c r="J269" s="30">
        <v>17.410256</v>
      </c>
    </row>
    <row r="270" spans="1:10" ht="11.15" customHeight="1" x14ac:dyDescent="0.2">
      <c r="A270" s="18" t="s">
        <v>1261</v>
      </c>
      <c r="B270" s="18"/>
      <c r="C270" s="18"/>
      <c r="D270" s="18"/>
      <c r="E270" s="18"/>
      <c r="F270" s="18"/>
      <c r="G270" s="18"/>
      <c r="H270" s="18"/>
      <c r="I270" s="18"/>
      <c r="J270" s="18"/>
    </row>
    <row r="271" spans="1:10" ht="11.15" customHeight="1" x14ac:dyDescent="0.2">
      <c r="A271" s="19" t="s">
        <v>1262</v>
      </c>
      <c r="B271" s="20">
        <v>158</v>
      </c>
      <c r="C271" s="20">
        <v>1</v>
      </c>
      <c r="D271" s="20">
        <v>29</v>
      </c>
      <c r="E271" s="20">
        <v>24</v>
      </c>
      <c r="F271" s="20">
        <v>26</v>
      </c>
      <c r="G271" s="20">
        <v>13</v>
      </c>
      <c r="H271" s="20">
        <v>36</v>
      </c>
      <c r="I271" s="20">
        <v>29</v>
      </c>
      <c r="J271" s="20">
        <v>0</v>
      </c>
    </row>
    <row r="272" spans="1:10" ht="11.15" customHeight="1" x14ac:dyDescent="0.2">
      <c r="A272" s="21" t="s">
        <v>126</v>
      </c>
      <c r="B272" s="30">
        <v>100</v>
      </c>
      <c r="C272" s="30">
        <v>0.632911</v>
      </c>
      <c r="D272" s="30">
        <v>18.354430000000001</v>
      </c>
      <c r="E272" s="30">
        <v>15.189873</v>
      </c>
      <c r="F272" s="30">
        <v>16.455696</v>
      </c>
      <c r="G272" s="30">
        <v>8.2278479999999998</v>
      </c>
      <c r="H272" s="30">
        <v>22.78481</v>
      </c>
      <c r="I272" s="30">
        <v>18.354430000000001</v>
      </c>
      <c r="J272" s="30">
        <v>14.054264</v>
      </c>
    </row>
    <row r="273" spans="1:10" ht="11.15" customHeight="1" x14ac:dyDescent="0.2">
      <c r="A273" s="19" t="s">
        <v>1263</v>
      </c>
      <c r="B273" s="20">
        <v>270</v>
      </c>
      <c r="C273" s="20">
        <v>5</v>
      </c>
      <c r="D273" s="20">
        <v>42</v>
      </c>
      <c r="E273" s="20">
        <v>28</v>
      </c>
      <c r="F273" s="20">
        <v>39</v>
      </c>
      <c r="G273" s="20">
        <v>21</v>
      </c>
      <c r="H273" s="20">
        <v>80</v>
      </c>
      <c r="I273" s="20">
        <v>55</v>
      </c>
      <c r="J273" s="20">
        <v>0</v>
      </c>
    </row>
    <row r="274" spans="1:10" ht="11.15" customHeight="1" x14ac:dyDescent="0.2">
      <c r="A274" s="21" t="s">
        <v>126</v>
      </c>
      <c r="B274" s="30">
        <v>100</v>
      </c>
      <c r="C274" s="30">
        <v>1.8518520000000001</v>
      </c>
      <c r="D274" s="30">
        <v>15.555555999999999</v>
      </c>
      <c r="E274" s="30">
        <v>10.370369999999999</v>
      </c>
      <c r="F274" s="30">
        <v>14.444444000000001</v>
      </c>
      <c r="G274" s="30">
        <v>7.7777779999999996</v>
      </c>
      <c r="H274" s="30">
        <v>29.629629999999999</v>
      </c>
      <c r="I274" s="30">
        <v>20.370370000000001</v>
      </c>
      <c r="J274" s="30">
        <v>15.660465</v>
      </c>
    </row>
    <row r="275" spans="1:10" ht="11.15" customHeight="1" x14ac:dyDescent="0.2">
      <c r="A275" s="19" t="s">
        <v>1264</v>
      </c>
      <c r="B275" s="20">
        <v>172</v>
      </c>
      <c r="C275" s="20">
        <v>2</v>
      </c>
      <c r="D275" s="20">
        <v>13</v>
      </c>
      <c r="E275" s="20">
        <v>25</v>
      </c>
      <c r="F275" s="20">
        <v>30</v>
      </c>
      <c r="G275" s="20">
        <v>9</v>
      </c>
      <c r="H275" s="20">
        <v>55</v>
      </c>
      <c r="I275" s="20">
        <v>38</v>
      </c>
      <c r="J275" s="20">
        <v>0</v>
      </c>
    </row>
    <row r="276" spans="1:10" ht="11.15" customHeight="1" x14ac:dyDescent="0.2">
      <c r="A276" s="21" t="s">
        <v>126</v>
      </c>
      <c r="B276" s="30">
        <v>100</v>
      </c>
      <c r="C276" s="30">
        <v>1.1627909999999999</v>
      </c>
      <c r="D276" s="30">
        <v>7.5581399999999999</v>
      </c>
      <c r="E276" s="30">
        <v>14.534884</v>
      </c>
      <c r="F276" s="30">
        <v>17.441859999999998</v>
      </c>
      <c r="G276" s="30">
        <v>5.232558</v>
      </c>
      <c r="H276" s="30">
        <v>31.976744</v>
      </c>
      <c r="I276" s="30">
        <v>22.093022999999999</v>
      </c>
      <c r="J276" s="30">
        <v>16.388059999999999</v>
      </c>
    </row>
    <row r="277" spans="1:10" ht="11.15" customHeight="1" x14ac:dyDescent="0.2">
      <c r="A277" s="19" t="s">
        <v>1265</v>
      </c>
      <c r="B277" s="20">
        <v>80</v>
      </c>
      <c r="C277" s="20">
        <v>0</v>
      </c>
      <c r="D277" s="20">
        <v>12</v>
      </c>
      <c r="E277" s="20">
        <v>12</v>
      </c>
      <c r="F277" s="20">
        <v>8</v>
      </c>
      <c r="G277" s="20">
        <v>5</v>
      </c>
      <c r="H277" s="20">
        <v>32</v>
      </c>
      <c r="I277" s="20">
        <v>11</v>
      </c>
      <c r="J277" s="20">
        <v>0</v>
      </c>
    </row>
    <row r="278" spans="1:10" ht="11.15" customHeight="1" x14ac:dyDescent="0.2">
      <c r="A278" s="21" t="s">
        <v>126</v>
      </c>
      <c r="B278" s="30">
        <v>100</v>
      </c>
      <c r="C278" s="30">
        <v>0</v>
      </c>
      <c r="D278" s="30">
        <v>15</v>
      </c>
      <c r="E278" s="30">
        <v>15</v>
      </c>
      <c r="F278" s="30">
        <v>10</v>
      </c>
      <c r="G278" s="30">
        <v>6.25</v>
      </c>
      <c r="H278" s="30">
        <v>40</v>
      </c>
      <c r="I278" s="30">
        <v>13.75</v>
      </c>
      <c r="J278" s="30">
        <v>19.260870000000001</v>
      </c>
    </row>
    <row r="279" spans="1:10" ht="11.15" customHeight="1" x14ac:dyDescent="0.2">
      <c r="A279" s="18" t="s">
        <v>1266</v>
      </c>
      <c r="B279" s="18"/>
      <c r="C279" s="18"/>
      <c r="D279" s="18"/>
      <c r="E279" s="18"/>
      <c r="F279" s="18"/>
      <c r="G279" s="18"/>
      <c r="H279" s="18"/>
      <c r="I279" s="18"/>
      <c r="J279" s="18"/>
    </row>
    <row r="280" spans="1:10" ht="11.15" customHeight="1" x14ac:dyDescent="0.2">
      <c r="A280" s="19" t="s">
        <v>1267</v>
      </c>
      <c r="B280" s="20">
        <v>84</v>
      </c>
      <c r="C280" s="20">
        <v>1</v>
      </c>
      <c r="D280" s="20">
        <v>11</v>
      </c>
      <c r="E280" s="20">
        <v>7</v>
      </c>
      <c r="F280" s="20">
        <v>10</v>
      </c>
      <c r="G280" s="20">
        <v>7</v>
      </c>
      <c r="H280" s="20">
        <v>29</v>
      </c>
      <c r="I280" s="20">
        <v>19</v>
      </c>
      <c r="J280" s="20">
        <v>0</v>
      </c>
    </row>
    <row r="281" spans="1:10" ht="11.15" customHeight="1" x14ac:dyDescent="0.2">
      <c r="A281" s="21" t="s">
        <v>126</v>
      </c>
      <c r="B281" s="30">
        <v>100</v>
      </c>
      <c r="C281" s="30">
        <v>1.1904760000000001</v>
      </c>
      <c r="D281" s="30">
        <v>13.095238</v>
      </c>
      <c r="E281" s="30">
        <v>8.3333329999999997</v>
      </c>
      <c r="F281" s="30">
        <v>11.904762</v>
      </c>
      <c r="G281" s="30">
        <v>8.3333329999999997</v>
      </c>
      <c r="H281" s="30">
        <v>34.523809999999997</v>
      </c>
      <c r="I281" s="30">
        <v>22.619047999999999</v>
      </c>
      <c r="J281" s="30">
        <v>17.615385</v>
      </c>
    </row>
    <row r="282" spans="1:10" ht="11.15" customHeight="1" x14ac:dyDescent="0.2">
      <c r="A282" s="19" t="s">
        <v>1268</v>
      </c>
      <c r="B282" s="20">
        <v>217</v>
      </c>
      <c r="C282" s="20">
        <v>4</v>
      </c>
      <c r="D282" s="20">
        <v>27</v>
      </c>
      <c r="E282" s="20">
        <v>29</v>
      </c>
      <c r="F282" s="20">
        <v>31</v>
      </c>
      <c r="G282" s="20">
        <v>17</v>
      </c>
      <c r="H282" s="20">
        <v>61</v>
      </c>
      <c r="I282" s="20">
        <v>48</v>
      </c>
      <c r="J282" s="20">
        <v>0</v>
      </c>
    </row>
    <row r="283" spans="1:10" ht="11.15" customHeight="1" x14ac:dyDescent="0.2">
      <c r="A283" s="21" t="s">
        <v>126</v>
      </c>
      <c r="B283" s="30">
        <v>100</v>
      </c>
      <c r="C283" s="30">
        <v>1.843318</v>
      </c>
      <c r="D283" s="30">
        <v>12.442396</v>
      </c>
      <c r="E283" s="30">
        <v>13.364055</v>
      </c>
      <c r="F283" s="30">
        <v>14.285714</v>
      </c>
      <c r="G283" s="30">
        <v>7.8341010000000004</v>
      </c>
      <c r="H283" s="30">
        <v>28.110599000000001</v>
      </c>
      <c r="I283" s="30">
        <v>22.119816</v>
      </c>
      <c r="J283" s="30">
        <v>15.39645</v>
      </c>
    </row>
    <row r="284" spans="1:10" ht="11.15" customHeight="1" x14ac:dyDescent="0.2">
      <c r="A284" s="19" t="s">
        <v>1269</v>
      </c>
      <c r="B284" s="20">
        <v>126</v>
      </c>
      <c r="C284" s="20">
        <v>1</v>
      </c>
      <c r="D284" s="20">
        <v>15</v>
      </c>
      <c r="E284" s="20">
        <v>18</v>
      </c>
      <c r="F284" s="20">
        <v>25</v>
      </c>
      <c r="G284" s="20">
        <v>9</v>
      </c>
      <c r="H284" s="20">
        <v>38</v>
      </c>
      <c r="I284" s="20">
        <v>20</v>
      </c>
      <c r="J284" s="20">
        <v>0</v>
      </c>
    </row>
    <row r="285" spans="1:10" ht="11.15" customHeight="1" x14ac:dyDescent="0.2">
      <c r="A285" s="21" t="s">
        <v>126</v>
      </c>
      <c r="B285" s="30">
        <v>100</v>
      </c>
      <c r="C285" s="30">
        <v>0.793651</v>
      </c>
      <c r="D285" s="30">
        <v>11.904762</v>
      </c>
      <c r="E285" s="30">
        <v>14.285714</v>
      </c>
      <c r="F285" s="30">
        <v>19.841270000000002</v>
      </c>
      <c r="G285" s="30">
        <v>7.1428570000000002</v>
      </c>
      <c r="H285" s="30">
        <v>30.158729999999998</v>
      </c>
      <c r="I285" s="30">
        <v>15.873016</v>
      </c>
      <c r="J285" s="30">
        <v>16.773585000000001</v>
      </c>
    </row>
    <row r="286" spans="1:10" ht="11.15" customHeight="1" x14ac:dyDescent="0.2">
      <c r="A286" s="19" t="s">
        <v>1270</v>
      </c>
      <c r="B286" s="20">
        <v>106</v>
      </c>
      <c r="C286" s="20">
        <v>2</v>
      </c>
      <c r="D286" s="20">
        <v>17</v>
      </c>
      <c r="E286" s="20">
        <v>14</v>
      </c>
      <c r="F286" s="20">
        <v>16</v>
      </c>
      <c r="G286" s="20">
        <v>6</v>
      </c>
      <c r="H286" s="20">
        <v>30</v>
      </c>
      <c r="I286" s="20">
        <v>21</v>
      </c>
      <c r="J286" s="20">
        <v>0</v>
      </c>
    </row>
    <row r="287" spans="1:10" ht="11.15" customHeight="1" x14ac:dyDescent="0.2">
      <c r="A287" s="21" t="s">
        <v>126</v>
      </c>
      <c r="B287" s="30">
        <v>100</v>
      </c>
      <c r="C287" s="30">
        <v>1.886792</v>
      </c>
      <c r="D287" s="30">
        <v>16.037735999999999</v>
      </c>
      <c r="E287" s="30">
        <v>13.207547</v>
      </c>
      <c r="F287" s="30">
        <v>15.094340000000001</v>
      </c>
      <c r="G287" s="30">
        <v>5.6603770000000004</v>
      </c>
      <c r="H287" s="30">
        <v>28.301887000000001</v>
      </c>
      <c r="I287" s="30">
        <v>19.811321</v>
      </c>
      <c r="J287" s="30">
        <v>15.976471</v>
      </c>
    </row>
    <row r="288" spans="1:10" ht="11.15" customHeight="1" x14ac:dyDescent="0.2">
      <c r="A288" s="19" t="s">
        <v>1271</v>
      </c>
      <c r="B288" s="20">
        <v>76</v>
      </c>
      <c r="C288" s="20">
        <v>0</v>
      </c>
      <c r="D288" s="20">
        <v>13</v>
      </c>
      <c r="E288" s="20">
        <v>13</v>
      </c>
      <c r="F288" s="20">
        <v>10</v>
      </c>
      <c r="G288" s="20">
        <v>7</v>
      </c>
      <c r="H288" s="20">
        <v>24</v>
      </c>
      <c r="I288" s="20">
        <v>9</v>
      </c>
      <c r="J288" s="20">
        <v>0</v>
      </c>
    </row>
    <row r="289" spans="1:10" ht="11.15" customHeight="1" x14ac:dyDescent="0.2">
      <c r="A289" s="21" t="s">
        <v>126</v>
      </c>
      <c r="B289" s="30">
        <v>100</v>
      </c>
      <c r="C289" s="30">
        <v>0</v>
      </c>
      <c r="D289" s="30">
        <v>17.105263000000001</v>
      </c>
      <c r="E289" s="30">
        <v>17.105263000000001</v>
      </c>
      <c r="F289" s="30">
        <v>13.157895</v>
      </c>
      <c r="G289" s="30">
        <v>9.2105259999999998</v>
      </c>
      <c r="H289" s="30">
        <v>31.578946999999999</v>
      </c>
      <c r="I289" s="30">
        <v>11.842105</v>
      </c>
      <c r="J289" s="30">
        <v>14.671642</v>
      </c>
    </row>
    <row r="290" spans="1:10" ht="11.15" customHeight="1" x14ac:dyDescent="0.2">
      <c r="A290" s="19" t="s">
        <v>1272</v>
      </c>
      <c r="B290" s="20">
        <v>71</v>
      </c>
      <c r="C290" s="20">
        <v>0</v>
      </c>
      <c r="D290" s="20">
        <v>13</v>
      </c>
      <c r="E290" s="20">
        <v>8</v>
      </c>
      <c r="F290" s="20">
        <v>11</v>
      </c>
      <c r="G290" s="20">
        <v>2</v>
      </c>
      <c r="H290" s="20">
        <v>21</v>
      </c>
      <c r="I290" s="20">
        <v>16</v>
      </c>
      <c r="J290" s="20">
        <v>0</v>
      </c>
    </row>
    <row r="291" spans="1:10" ht="11.15" customHeight="1" x14ac:dyDescent="0.2">
      <c r="A291" s="31"/>
      <c r="B291" s="32">
        <v>100</v>
      </c>
      <c r="C291" s="32">
        <v>0</v>
      </c>
      <c r="D291" s="32">
        <v>18.309858999999999</v>
      </c>
      <c r="E291" s="32">
        <v>11.267606000000001</v>
      </c>
      <c r="F291" s="32">
        <v>15.492958</v>
      </c>
      <c r="G291" s="32">
        <v>2.8169010000000001</v>
      </c>
      <c r="H291" s="32">
        <v>29.577465</v>
      </c>
      <c r="I291" s="32">
        <v>22.535211</v>
      </c>
      <c r="J291" s="32">
        <v>15.254545</v>
      </c>
    </row>
    <row r="292" spans="1:10" ht="11.15" customHeight="1" x14ac:dyDescent="0.2"/>
  </sheetData>
  <phoneticPr fontId="1"/>
  <pageMargins left="0.75" right="0.75" top="1" bottom="1" header="0.5" footer="0.5"/>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7D4FE-514B-41EB-8329-02E55EF616CB}">
  <dimension ref="A1:N293"/>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HYPERLINK("#'目次'!B27","[21]")</f>
        <v>[21]</v>
      </c>
    </row>
    <row r="3" spans="1:14" x14ac:dyDescent="0.2">
      <c r="A3" s="9" t="s">
        <v>126</v>
      </c>
      <c r="B3" s="12" t="s">
        <v>128</v>
      </c>
    </row>
    <row r="4" spans="1:14" x14ac:dyDescent="0.2">
      <c r="A4" s="9" t="s">
        <v>126</v>
      </c>
      <c r="B4" s="12" t="s">
        <v>186</v>
      </c>
    </row>
    <row r="5" spans="1:14" x14ac:dyDescent="0.2">
      <c r="A5" s="9" t="s">
        <v>126</v>
      </c>
      <c r="B5" s="12" t="s">
        <v>187</v>
      </c>
    </row>
    <row r="6" spans="1:14" x14ac:dyDescent="0.2">
      <c r="A6" s="9" t="s">
        <v>126</v>
      </c>
      <c r="B6" s="12" t="s">
        <v>188</v>
      </c>
    </row>
    <row r="7" spans="1:14" s="15" customFormat="1" ht="75" x14ac:dyDescent="0.2">
      <c r="A7" s="13" t="s">
        <v>126</v>
      </c>
      <c r="B7" s="14" t="s">
        <v>1190</v>
      </c>
      <c r="C7" s="14" t="s">
        <v>1294</v>
      </c>
      <c r="D7" s="14" t="s">
        <v>1295</v>
      </c>
      <c r="E7" s="14" t="s">
        <v>1296</v>
      </c>
      <c r="F7" s="14" t="s">
        <v>1297</v>
      </c>
      <c r="G7" s="14" t="s">
        <v>1298</v>
      </c>
      <c r="H7" s="14" t="s">
        <v>189</v>
      </c>
      <c r="I7" s="14" t="s">
        <v>190</v>
      </c>
      <c r="J7" s="14" t="s">
        <v>1299</v>
      </c>
      <c r="K7" s="14" t="s">
        <v>1202</v>
      </c>
      <c r="L7" s="14" t="s">
        <v>1300</v>
      </c>
      <c r="M7" s="14" t="s">
        <v>1195</v>
      </c>
      <c r="N7" s="14" t="s">
        <v>1301</v>
      </c>
    </row>
    <row r="8" spans="1:14" x14ac:dyDescent="0.2">
      <c r="A8" s="16" t="s">
        <v>1198</v>
      </c>
      <c r="B8" s="17">
        <v>2188</v>
      </c>
      <c r="C8" s="17">
        <v>78</v>
      </c>
      <c r="D8" s="17">
        <v>36</v>
      </c>
      <c r="E8" s="17">
        <v>194</v>
      </c>
      <c r="F8" s="17">
        <v>45</v>
      </c>
      <c r="G8" s="17">
        <v>66</v>
      </c>
      <c r="H8" s="17">
        <v>264</v>
      </c>
      <c r="I8" s="17">
        <v>129</v>
      </c>
      <c r="J8" s="17">
        <v>251</v>
      </c>
      <c r="K8" s="17">
        <v>181</v>
      </c>
      <c r="L8" s="17">
        <v>1307</v>
      </c>
      <c r="M8" s="17">
        <v>68</v>
      </c>
      <c r="N8" s="17">
        <v>813</v>
      </c>
    </row>
    <row r="9" spans="1:14" x14ac:dyDescent="0.2">
      <c r="A9" s="21" t="s">
        <v>126</v>
      </c>
      <c r="B9" s="30">
        <v>100</v>
      </c>
      <c r="C9" s="30">
        <v>3.564899</v>
      </c>
      <c r="D9" s="30">
        <v>1.645338</v>
      </c>
      <c r="E9" s="30">
        <v>8.8665450000000003</v>
      </c>
      <c r="F9" s="30">
        <v>2.056673</v>
      </c>
      <c r="G9" s="30">
        <v>3.0164529999999998</v>
      </c>
      <c r="H9" s="30">
        <v>12.065814</v>
      </c>
      <c r="I9" s="30">
        <v>5.8957949999999997</v>
      </c>
      <c r="J9" s="30">
        <v>11.471664000000001</v>
      </c>
      <c r="K9" s="30">
        <v>8.2723949999999995</v>
      </c>
      <c r="L9" s="30">
        <v>59.734918</v>
      </c>
      <c r="M9" s="30">
        <v>3.1078610000000002</v>
      </c>
      <c r="N9" s="30">
        <v>37.157221</v>
      </c>
    </row>
    <row r="10" spans="1:14" x14ac:dyDescent="0.2">
      <c r="A10" s="18" t="s">
        <v>1199</v>
      </c>
      <c r="B10" s="18"/>
      <c r="C10" s="18"/>
      <c r="D10" s="18"/>
      <c r="E10" s="18"/>
      <c r="F10" s="18"/>
      <c r="G10" s="18"/>
      <c r="H10" s="18"/>
      <c r="I10" s="18"/>
      <c r="J10" s="18"/>
      <c r="K10" s="18"/>
      <c r="L10" s="18"/>
      <c r="M10" s="18"/>
      <c r="N10" s="18"/>
    </row>
    <row r="11" spans="1:14" x14ac:dyDescent="0.2">
      <c r="A11" s="19" t="s">
        <v>1200</v>
      </c>
      <c r="B11" s="20">
        <v>1092</v>
      </c>
      <c r="C11" s="20">
        <v>42</v>
      </c>
      <c r="D11" s="20">
        <v>17</v>
      </c>
      <c r="E11" s="20">
        <v>140</v>
      </c>
      <c r="F11" s="20">
        <v>33</v>
      </c>
      <c r="G11" s="20">
        <v>24</v>
      </c>
      <c r="H11" s="20">
        <v>71</v>
      </c>
      <c r="I11" s="20">
        <v>103</v>
      </c>
      <c r="J11" s="20">
        <v>103</v>
      </c>
      <c r="K11" s="20">
        <v>98</v>
      </c>
      <c r="L11" s="20">
        <v>658</v>
      </c>
      <c r="M11" s="20">
        <v>35</v>
      </c>
      <c r="N11" s="20">
        <v>399</v>
      </c>
    </row>
    <row r="12" spans="1:14" x14ac:dyDescent="0.2">
      <c r="A12" s="21" t="s">
        <v>126</v>
      </c>
      <c r="B12" s="30">
        <v>100</v>
      </c>
      <c r="C12" s="30">
        <v>3.8461539999999999</v>
      </c>
      <c r="D12" s="30">
        <v>1.5567770000000001</v>
      </c>
      <c r="E12" s="30">
        <v>12.820513</v>
      </c>
      <c r="F12" s="30">
        <v>3.0219779999999998</v>
      </c>
      <c r="G12" s="30">
        <v>2.1978019999999998</v>
      </c>
      <c r="H12" s="30">
        <v>6.5018320000000003</v>
      </c>
      <c r="I12" s="30">
        <v>9.4322339999999993</v>
      </c>
      <c r="J12" s="30">
        <v>9.4322339999999993</v>
      </c>
      <c r="K12" s="30">
        <v>8.9743589999999998</v>
      </c>
      <c r="L12" s="30">
        <v>60.256410000000002</v>
      </c>
      <c r="M12" s="30">
        <v>3.2051280000000002</v>
      </c>
      <c r="N12" s="30">
        <v>36.538462000000003</v>
      </c>
    </row>
    <row r="13" spans="1:14" x14ac:dyDescent="0.2">
      <c r="A13" s="19" t="s">
        <v>1201</v>
      </c>
      <c r="B13" s="20">
        <v>1095</v>
      </c>
      <c r="C13" s="20">
        <v>35</v>
      </c>
      <c r="D13" s="20">
        <v>18</v>
      </c>
      <c r="E13" s="20">
        <v>53</v>
      </c>
      <c r="F13" s="20">
        <v>12</v>
      </c>
      <c r="G13" s="20">
        <v>42</v>
      </c>
      <c r="H13" s="20">
        <v>193</v>
      </c>
      <c r="I13" s="20">
        <v>26</v>
      </c>
      <c r="J13" s="20">
        <v>148</v>
      </c>
      <c r="K13" s="20">
        <v>83</v>
      </c>
      <c r="L13" s="20">
        <v>649</v>
      </c>
      <c r="M13" s="20">
        <v>33</v>
      </c>
      <c r="N13" s="20">
        <v>413</v>
      </c>
    </row>
    <row r="14" spans="1:14" x14ac:dyDescent="0.2">
      <c r="A14" s="21" t="s">
        <v>126</v>
      </c>
      <c r="B14" s="30">
        <v>100</v>
      </c>
      <c r="C14" s="30">
        <v>3.1963469999999998</v>
      </c>
      <c r="D14" s="30">
        <v>1.6438360000000001</v>
      </c>
      <c r="E14" s="30">
        <v>4.8401829999999997</v>
      </c>
      <c r="F14" s="30">
        <v>1.09589</v>
      </c>
      <c r="G14" s="30">
        <v>3.8356159999999999</v>
      </c>
      <c r="H14" s="30">
        <v>17.625571000000001</v>
      </c>
      <c r="I14" s="30">
        <v>2.3744290000000001</v>
      </c>
      <c r="J14" s="30">
        <v>13.515981999999999</v>
      </c>
      <c r="K14" s="30">
        <v>7.5799089999999998</v>
      </c>
      <c r="L14" s="30">
        <v>59.269405999999996</v>
      </c>
      <c r="M14" s="30">
        <v>3.0136989999999999</v>
      </c>
      <c r="N14" s="30">
        <v>37.716895000000001</v>
      </c>
    </row>
    <row r="15" spans="1:14" x14ac:dyDescent="0.2">
      <c r="A15" s="19" t="s">
        <v>1202</v>
      </c>
      <c r="B15" s="20">
        <v>1</v>
      </c>
      <c r="C15" s="20">
        <v>1</v>
      </c>
      <c r="D15" s="20">
        <v>1</v>
      </c>
      <c r="E15" s="20">
        <v>1</v>
      </c>
      <c r="F15" s="20">
        <v>0</v>
      </c>
      <c r="G15" s="20">
        <v>0</v>
      </c>
      <c r="H15" s="20">
        <v>0</v>
      </c>
      <c r="I15" s="20">
        <v>0</v>
      </c>
      <c r="J15" s="20">
        <v>0</v>
      </c>
      <c r="K15" s="20">
        <v>0</v>
      </c>
      <c r="L15" s="20">
        <v>0</v>
      </c>
      <c r="M15" s="20">
        <v>0</v>
      </c>
      <c r="N15" s="20">
        <v>1</v>
      </c>
    </row>
    <row r="16" spans="1:14" x14ac:dyDescent="0.2">
      <c r="A16" s="21" t="s">
        <v>126</v>
      </c>
      <c r="B16" s="30">
        <v>100</v>
      </c>
      <c r="C16" s="30">
        <v>100</v>
      </c>
      <c r="D16" s="30">
        <v>100</v>
      </c>
      <c r="E16" s="30">
        <v>100</v>
      </c>
      <c r="F16" s="30">
        <v>0</v>
      </c>
      <c r="G16" s="30">
        <v>0</v>
      </c>
      <c r="H16" s="30">
        <v>0</v>
      </c>
      <c r="I16" s="30">
        <v>0</v>
      </c>
      <c r="J16" s="30">
        <v>0</v>
      </c>
      <c r="K16" s="30">
        <v>0</v>
      </c>
      <c r="L16" s="30">
        <v>0</v>
      </c>
      <c r="M16" s="30">
        <v>0</v>
      </c>
      <c r="N16" s="30">
        <v>100</v>
      </c>
    </row>
    <row r="17" spans="1:14" x14ac:dyDescent="0.2">
      <c r="A17" s="18" t="s">
        <v>1203</v>
      </c>
      <c r="B17" s="18"/>
      <c r="C17" s="18"/>
      <c r="D17" s="18"/>
      <c r="E17" s="18"/>
      <c r="F17" s="18"/>
      <c r="G17" s="18"/>
      <c r="H17" s="18"/>
      <c r="I17" s="18"/>
      <c r="J17" s="18"/>
      <c r="K17" s="18"/>
      <c r="L17" s="18"/>
      <c r="M17" s="18"/>
      <c r="N17" s="18"/>
    </row>
    <row r="18" spans="1:14" x14ac:dyDescent="0.2">
      <c r="A18" s="19" t="s">
        <v>1204</v>
      </c>
      <c r="B18" s="20">
        <v>387</v>
      </c>
      <c r="C18" s="20">
        <v>21</v>
      </c>
      <c r="D18" s="20">
        <v>17</v>
      </c>
      <c r="E18" s="20">
        <v>35</v>
      </c>
      <c r="F18" s="20">
        <v>16</v>
      </c>
      <c r="G18" s="20">
        <v>17</v>
      </c>
      <c r="H18" s="20">
        <v>47</v>
      </c>
      <c r="I18" s="20">
        <v>22</v>
      </c>
      <c r="J18" s="20">
        <v>48</v>
      </c>
      <c r="K18" s="20">
        <v>36</v>
      </c>
      <c r="L18" s="20">
        <v>217</v>
      </c>
      <c r="M18" s="20">
        <v>5</v>
      </c>
      <c r="N18" s="20">
        <v>165</v>
      </c>
    </row>
    <row r="19" spans="1:14" x14ac:dyDescent="0.2">
      <c r="A19" s="21" t="s">
        <v>126</v>
      </c>
      <c r="B19" s="30">
        <v>100</v>
      </c>
      <c r="C19" s="30">
        <v>5.4263570000000003</v>
      </c>
      <c r="D19" s="30">
        <v>4.3927649999999998</v>
      </c>
      <c r="E19" s="30">
        <v>9.0439279999999993</v>
      </c>
      <c r="F19" s="30">
        <v>4.1343670000000001</v>
      </c>
      <c r="G19" s="30">
        <v>4.3927649999999998</v>
      </c>
      <c r="H19" s="30">
        <v>12.144703</v>
      </c>
      <c r="I19" s="30">
        <v>5.684755</v>
      </c>
      <c r="J19" s="30">
        <v>12.403100999999999</v>
      </c>
      <c r="K19" s="30">
        <v>9.3023260000000008</v>
      </c>
      <c r="L19" s="30">
        <v>56.072350999999998</v>
      </c>
      <c r="M19" s="30">
        <v>1.29199</v>
      </c>
      <c r="N19" s="30">
        <v>42.635658999999997</v>
      </c>
    </row>
    <row r="20" spans="1:14" x14ac:dyDescent="0.2">
      <c r="A20" s="19" t="s">
        <v>1205</v>
      </c>
      <c r="B20" s="20">
        <v>432</v>
      </c>
      <c r="C20" s="20">
        <v>22</v>
      </c>
      <c r="D20" s="20">
        <v>7</v>
      </c>
      <c r="E20" s="20">
        <v>47</v>
      </c>
      <c r="F20" s="20">
        <v>11</v>
      </c>
      <c r="G20" s="20">
        <v>14</v>
      </c>
      <c r="H20" s="20">
        <v>54</v>
      </c>
      <c r="I20" s="20">
        <v>21</v>
      </c>
      <c r="J20" s="20">
        <v>53</v>
      </c>
      <c r="K20" s="20">
        <v>41</v>
      </c>
      <c r="L20" s="20">
        <v>252</v>
      </c>
      <c r="M20" s="20">
        <v>8</v>
      </c>
      <c r="N20" s="20">
        <v>172</v>
      </c>
    </row>
    <row r="21" spans="1:14" x14ac:dyDescent="0.2">
      <c r="A21" s="21" t="s">
        <v>126</v>
      </c>
      <c r="B21" s="30">
        <v>100</v>
      </c>
      <c r="C21" s="30">
        <v>5.0925929999999999</v>
      </c>
      <c r="D21" s="30">
        <v>1.6203700000000001</v>
      </c>
      <c r="E21" s="30">
        <v>10.879630000000001</v>
      </c>
      <c r="F21" s="30">
        <v>2.5462959999999999</v>
      </c>
      <c r="G21" s="30">
        <v>3.2407409999999999</v>
      </c>
      <c r="H21" s="30">
        <v>12.5</v>
      </c>
      <c r="I21" s="30">
        <v>4.8611110000000002</v>
      </c>
      <c r="J21" s="30">
        <v>12.268519</v>
      </c>
      <c r="K21" s="30">
        <v>9.4907409999999999</v>
      </c>
      <c r="L21" s="30">
        <v>58.333333000000003</v>
      </c>
      <c r="M21" s="30">
        <v>1.8518520000000001</v>
      </c>
      <c r="N21" s="30">
        <v>39.814815000000003</v>
      </c>
    </row>
    <row r="22" spans="1:14" x14ac:dyDescent="0.2">
      <c r="A22" s="19" t="s">
        <v>1206</v>
      </c>
      <c r="B22" s="20">
        <v>449</v>
      </c>
      <c r="C22" s="20">
        <v>12</v>
      </c>
      <c r="D22" s="20">
        <v>7</v>
      </c>
      <c r="E22" s="20">
        <v>39</v>
      </c>
      <c r="F22" s="20">
        <v>6</v>
      </c>
      <c r="G22" s="20">
        <v>10</v>
      </c>
      <c r="H22" s="20">
        <v>69</v>
      </c>
      <c r="I22" s="20">
        <v>38</v>
      </c>
      <c r="J22" s="20">
        <v>54</v>
      </c>
      <c r="K22" s="20">
        <v>36</v>
      </c>
      <c r="L22" s="20">
        <v>264</v>
      </c>
      <c r="M22" s="20">
        <v>16</v>
      </c>
      <c r="N22" s="20">
        <v>169</v>
      </c>
    </row>
    <row r="23" spans="1:14" x14ac:dyDescent="0.2">
      <c r="A23" s="21" t="s">
        <v>126</v>
      </c>
      <c r="B23" s="30">
        <v>100</v>
      </c>
      <c r="C23" s="30">
        <v>2.672606</v>
      </c>
      <c r="D23" s="30">
        <v>1.5590200000000001</v>
      </c>
      <c r="E23" s="30">
        <v>8.6859690000000001</v>
      </c>
      <c r="F23" s="30">
        <v>1.336303</v>
      </c>
      <c r="G23" s="30">
        <v>2.2271709999999998</v>
      </c>
      <c r="H23" s="30">
        <v>15.367483</v>
      </c>
      <c r="I23" s="30">
        <v>8.4632520000000007</v>
      </c>
      <c r="J23" s="30">
        <v>12.026726</v>
      </c>
      <c r="K23" s="30">
        <v>8.0178170000000009</v>
      </c>
      <c r="L23" s="30">
        <v>58.797327000000003</v>
      </c>
      <c r="M23" s="30">
        <v>3.5634739999999998</v>
      </c>
      <c r="N23" s="30">
        <v>37.639198</v>
      </c>
    </row>
    <row r="24" spans="1:14" x14ac:dyDescent="0.2">
      <c r="A24" s="19" t="s">
        <v>1207</v>
      </c>
      <c r="B24" s="20">
        <v>427</v>
      </c>
      <c r="C24" s="20">
        <v>16</v>
      </c>
      <c r="D24" s="20">
        <v>4</v>
      </c>
      <c r="E24" s="20">
        <v>38</v>
      </c>
      <c r="F24" s="20">
        <v>4</v>
      </c>
      <c r="G24" s="20">
        <v>15</v>
      </c>
      <c r="H24" s="20">
        <v>56</v>
      </c>
      <c r="I24" s="20">
        <v>30</v>
      </c>
      <c r="J24" s="20">
        <v>62</v>
      </c>
      <c r="K24" s="20">
        <v>30</v>
      </c>
      <c r="L24" s="20">
        <v>242</v>
      </c>
      <c r="M24" s="20">
        <v>15</v>
      </c>
      <c r="N24" s="20">
        <v>170</v>
      </c>
    </row>
    <row r="25" spans="1:14" x14ac:dyDescent="0.2">
      <c r="A25" s="21" t="s">
        <v>126</v>
      </c>
      <c r="B25" s="30">
        <v>100</v>
      </c>
      <c r="C25" s="30">
        <v>3.7470729999999999</v>
      </c>
      <c r="D25" s="30">
        <v>0.93676800000000005</v>
      </c>
      <c r="E25" s="30">
        <v>8.8992970000000007</v>
      </c>
      <c r="F25" s="30">
        <v>0.93676800000000005</v>
      </c>
      <c r="G25" s="30">
        <v>3.5128810000000001</v>
      </c>
      <c r="H25" s="30">
        <v>13.114754</v>
      </c>
      <c r="I25" s="30">
        <v>7.0257610000000001</v>
      </c>
      <c r="J25" s="30">
        <v>14.519906000000001</v>
      </c>
      <c r="K25" s="30">
        <v>7.0257610000000001</v>
      </c>
      <c r="L25" s="30">
        <v>56.674472999999999</v>
      </c>
      <c r="M25" s="30">
        <v>3.5128810000000001</v>
      </c>
      <c r="N25" s="30">
        <v>39.812646000000001</v>
      </c>
    </row>
    <row r="26" spans="1:14" x14ac:dyDescent="0.2">
      <c r="A26" s="19" t="s">
        <v>1208</v>
      </c>
      <c r="B26" s="20">
        <v>274</v>
      </c>
      <c r="C26" s="20">
        <v>4</v>
      </c>
      <c r="D26" s="20">
        <v>1</v>
      </c>
      <c r="E26" s="20">
        <v>21</v>
      </c>
      <c r="F26" s="20">
        <v>7</v>
      </c>
      <c r="G26" s="20">
        <v>7</v>
      </c>
      <c r="H26" s="20">
        <v>24</v>
      </c>
      <c r="I26" s="20">
        <v>12</v>
      </c>
      <c r="J26" s="20">
        <v>24</v>
      </c>
      <c r="K26" s="20">
        <v>25</v>
      </c>
      <c r="L26" s="20">
        <v>166</v>
      </c>
      <c r="M26" s="20">
        <v>15</v>
      </c>
      <c r="N26" s="20">
        <v>93</v>
      </c>
    </row>
    <row r="27" spans="1:14" x14ac:dyDescent="0.2">
      <c r="A27" s="21" t="s">
        <v>126</v>
      </c>
      <c r="B27" s="30">
        <v>100</v>
      </c>
      <c r="C27" s="30">
        <v>1.459854</v>
      </c>
      <c r="D27" s="30">
        <v>0.36496400000000001</v>
      </c>
      <c r="E27" s="30">
        <v>7.6642340000000004</v>
      </c>
      <c r="F27" s="30">
        <v>2.554745</v>
      </c>
      <c r="G27" s="30">
        <v>2.554745</v>
      </c>
      <c r="H27" s="30">
        <v>8.7591239999999999</v>
      </c>
      <c r="I27" s="30">
        <v>4.379562</v>
      </c>
      <c r="J27" s="30">
        <v>8.7591239999999999</v>
      </c>
      <c r="K27" s="30">
        <v>9.1240880000000004</v>
      </c>
      <c r="L27" s="30">
        <v>60.583942</v>
      </c>
      <c r="M27" s="30">
        <v>5.4744529999999996</v>
      </c>
      <c r="N27" s="30">
        <v>33.941606</v>
      </c>
    </row>
    <row r="28" spans="1:14" x14ac:dyDescent="0.2">
      <c r="A28" s="19" t="s">
        <v>1209</v>
      </c>
      <c r="B28" s="20">
        <v>137</v>
      </c>
      <c r="C28" s="20">
        <v>3</v>
      </c>
      <c r="D28" s="20">
        <v>0</v>
      </c>
      <c r="E28" s="20">
        <v>13</v>
      </c>
      <c r="F28" s="20">
        <v>1</v>
      </c>
      <c r="G28" s="20">
        <v>2</v>
      </c>
      <c r="H28" s="20">
        <v>11</v>
      </c>
      <c r="I28" s="20">
        <v>6</v>
      </c>
      <c r="J28" s="20">
        <v>8</v>
      </c>
      <c r="K28" s="20">
        <v>7</v>
      </c>
      <c r="L28" s="20">
        <v>98</v>
      </c>
      <c r="M28" s="20">
        <v>6</v>
      </c>
      <c r="N28" s="20">
        <v>33</v>
      </c>
    </row>
    <row r="29" spans="1:14" x14ac:dyDescent="0.2">
      <c r="A29" s="21" t="s">
        <v>126</v>
      </c>
      <c r="B29" s="30">
        <v>100</v>
      </c>
      <c r="C29" s="30">
        <v>2.189781</v>
      </c>
      <c r="D29" s="30">
        <v>0</v>
      </c>
      <c r="E29" s="30">
        <v>9.4890509999999999</v>
      </c>
      <c r="F29" s="30">
        <v>0.72992699999999999</v>
      </c>
      <c r="G29" s="30">
        <v>1.459854</v>
      </c>
      <c r="H29" s="30">
        <v>8.0291969999999999</v>
      </c>
      <c r="I29" s="30">
        <v>4.379562</v>
      </c>
      <c r="J29" s="30">
        <v>5.8394159999999999</v>
      </c>
      <c r="K29" s="30">
        <v>5.1094889999999999</v>
      </c>
      <c r="L29" s="30">
        <v>71.532847000000004</v>
      </c>
      <c r="M29" s="30">
        <v>4.379562</v>
      </c>
      <c r="N29" s="30">
        <v>24.087591</v>
      </c>
    </row>
    <row r="30" spans="1:14" x14ac:dyDescent="0.2">
      <c r="A30" s="19" t="s">
        <v>1210</v>
      </c>
      <c r="B30" s="20">
        <v>71</v>
      </c>
      <c r="C30" s="20">
        <v>0</v>
      </c>
      <c r="D30" s="20">
        <v>0</v>
      </c>
      <c r="E30" s="20">
        <v>1</v>
      </c>
      <c r="F30" s="20">
        <v>0</v>
      </c>
      <c r="G30" s="20">
        <v>1</v>
      </c>
      <c r="H30" s="20">
        <v>3</v>
      </c>
      <c r="I30" s="20">
        <v>0</v>
      </c>
      <c r="J30" s="20">
        <v>2</v>
      </c>
      <c r="K30" s="20">
        <v>4</v>
      </c>
      <c r="L30" s="20">
        <v>59</v>
      </c>
      <c r="M30" s="20">
        <v>3</v>
      </c>
      <c r="N30" s="20">
        <v>9</v>
      </c>
    </row>
    <row r="31" spans="1:14" x14ac:dyDescent="0.2">
      <c r="A31" s="21" t="s">
        <v>126</v>
      </c>
      <c r="B31" s="30">
        <v>100</v>
      </c>
      <c r="C31" s="30">
        <v>0</v>
      </c>
      <c r="D31" s="30">
        <v>0</v>
      </c>
      <c r="E31" s="30">
        <v>1.4084509999999999</v>
      </c>
      <c r="F31" s="30">
        <v>0</v>
      </c>
      <c r="G31" s="30">
        <v>1.4084509999999999</v>
      </c>
      <c r="H31" s="30">
        <v>4.225352</v>
      </c>
      <c r="I31" s="30">
        <v>0</v>
      </c>
      <c r="J31" s="30">
        <v>2.8169010000000001</v>
      </c>
      <c r="K31" s="30">
        <v>5.6338030000000003</v>
      </c>
      <c r="L31" s="30">
        <v>83.098591999999996</v>
      </c>
      <c r="M31" s="30">
        <v>4.225352</v>
      </c>
      <c r="N31" s="30">
        <v>12.676056000000001</v>
      </c>
    </row>
    <row r="32" spans="1:14" x14ac:dyDescent="0.2">
      <c r="A32" s="19" t="s">
        <v>1211</v>
      </c>
      <c r="B32" s="20">
        <v>11</v>
      </c>
      <c r="C32" s="20">
        <v>0</v>
      </c>
      <c r="D32" s="20">
        <v>0</v>
      </c>
      <c r="E32" s="20">
        <v>0</v>
      </c>
      <c r="F32" s="20">
        <v>0</v>
      </c>
      <c r="G32" s="20">
        <v>0</v>
      </c>
      <c r="H32" s="20">
        <v>0</v>
      </c>
      <c r="I32" s="20">
        <v>0</v>
      </c>
      <c r="J32" s="20">
        <v>0</v>
      </c>
      <c r="K32" s="20">
        <v>2</v>
      </c>
      <c r="L32" s="20">
        <v>9</v>
      </c>
      <c r="M32" s="20">
        <v>0</v>
      </c>
      <c r="N32" s="20">
        <v>2</v>
      </c>
    </row>
    <row r="33" spans="1:14" x14ac:dyDescent="0.2">
      <c r="A33" s="21" t="s">
        <v>126</v>
      </c>
      <c r="B33" s="30">
        <v>100</v>
      </c>
      <c r="C33" s="30">
        <v>0</v>
      </c>
      <c r="D33" s="30">
        <v>0</v>
      </c>
      <c r="E33" s="30">
        <v>0</v>
      </c>
      <c r="F33" s="30">
        <v>0</v>
      </c>
      <c r="G33" s="30">
        <v>0</v>
      </c>
      <c r="H33" s="30">
        <v>0</v>
      </c>
      <c r="I33" s="30">
        <v>0</v>
      </c>
      <c r="J33" s="30">
        <v>0</v>
      </c>
      <c r="K33" s="30">
        <v>18.181818</v>
      </c>
      <c r="L33" s="30">
        <v>81.818181999999993</v>
      </c>
      <c r="M33" s="30">
        <v>0</v>
      </c>
      <c r="N33" s="30">
        <v>18.181818</v>
      </c>
    </row>
    <row r="34" spans="1:14" x14ac:dyDescent="0.2">
      <c r="A34" s="19" t="s">
        <v>1212</v>
      </c>
      <c r="B34" s="20">
        <v>881</v>
      </c>
      <c r="C34" s="20">
        <v>34</v>
      </c>
      <c r="D34" s="20">
        <v>14</v>
      </c>
      <c r="E34" s="20">
        <v>86</v>
      </c>
      <c r="F34" s="20">
        <v>17</v>
      </c>
      <c r="G34" s="20">
        <v>24</v>
      </c>
      <c r="H34" s="20">
        <v>123</v>
      </c>
      <c r="I34" s="20">
        <v>59</v>
      </c>
      <c r="J34" s="20">
        <v>107</v>
      </c>
      <c r="K34" s="20">
        <v>77</v>
      </c>
      <c r="L34" s="20">
        <v>516</v>
      </c>
      <c r="M34" s="20">
        <v>24</v>
      </c>
      <c r="N34" s="20">
        <v>341</v>
      </c>
    </row>
    <row r="35" spans="1:14" x14ac:dyDescent="0.2">
      <c r="A35" s="21" t="s">
        <v>126</v>
      </c>
      <c r="B35" s="30">
        <v>100</v>
      </c>
      <c r="C35" s="30">
        <v>3.859251</v>
      </c>
      <c r="D35" s="30">
        <v>1.5891029999999999</v>
      </c>
      <c r="E35" s="30">
        <v>9.7616350000000001</v>
      </c>
      <c r="F35" s="30">
        <v>1.9296249999999999</v>
      </c>
      <c r="G35" s="30">
        <v>2.7241770000000001</v>
      </c>
      <c r="H35" s="30">
        <v>13.961406999999999</v>
      </c>
      <c r="I35" s="30">
        <v>6.6969349999999999</v>
      </c>
      <c r="J35" s="30">
        <v>12.145289</v>
      </c>
      <c r="K35" s="30">
        <v>8.7400680000000008</v>
      </c>
      <c r="L35" s="30">
        <v>58.569806999999997</v>
      </c>
      <c r="M35" s="30">
        <v>2.7241770000000001</v>
      </c>
      <c r="N35" s="30">
        <v>38.706015999999998</v>
      </c>
    </row>
    <row r="36" spans="1:14" x14ac:dyDescent="0.2">
      <c r="A36" s="19" t="s">
        <v>1213</v>
      </c>
      <c r="B36" s="20">
        <v>701</v>
      </c>
      <c r="C36" s="20">
        <v>20</v>
      </c>
      <c r="D36" s="20">
        <v>5</v>
      </c>
      <c r="E36" s="20">
        <v>59</v>
      </c>
      <c r="F36" s="20">
        <v>11</v>
      </c>
      <c r="G36" s="20">
        <v>22</v>
      </c>
      <c r="H36" s="20">
        <v>80</v>
      </c>
      <c r="I36" s="20">
        <v>42</v>
      </c>
      <c r="J36" s="20">
        <v>86</v>
      </c>
      <c r="K36" s="20">
        <v>55</v>
      </c>
      <c r="L36" s="20">
        <v>408</v>
      </c>
      <c r="M36" s="20">
        <v>30</v>
      </c>
      <c r="N36" s="20">
        <v>263</v>
      </c>
    </row>
    <row r="37" spans="1:14" x14ac:dyDescent="0.2">
      <c r="A37" s="21" t="s">
        <v>126</v>
      </c>
      <c r="B37" s="30">
        <v>100</v>
      </c>
      <c r="C37" s="30">
        <v>2.8530669999999998</v>
      </c>
      <c r="D37" s="30">
        <v>0.71326699999999998</v>
      </c>
      <c r="E37" s="30">
        <v>8.4165480000000006</v>
      </c>
      <c r="F37" s="30">
        <v>1.5691870000000001</v>
      </c>
      <c r="G37" s="30">
        <v>3.1383740000000002</v>
      </c>
      <c r="H37" s="30">
        <v>11.412267999999999</v>
      </c>
      <c r="I37" s="30">
        <v>5.991441</v>
      </c>
      <c r="J37" s="30">
        <v>12.268188</v>
      </c>
      <c r="K37" s="30">
        <v>7.8459339999999997</v>
      </c>
      <c r="L37" s="30">
        <v>58.202567999999999</v>
      </c>
      <c r="M37" s="30">
        <v>4.2796010000000004</v>
      </c>
      <c r="N37" s="30">
        <v>37.517831999999999</v>
      </c>
    </row>
    <row r="38" spans="1:14" x14ac:dyDescent="0.2">
      <c r="A38" s="19" t="s">
        <v>1214</v>
      </c>
      <c r="B38" s="20">
        <v>1801</v>
      </c>
      <c r="C38" s="20">
        <v>57</v>
      </c>
      <c r="D38" s="20">
        <v>19</v>
      </c>
      <c r="E38" s="20">
        <v>159</v>
      </c>
      <c r="F38" s="20">
        <v>29</v>
      </c>
      <c r="G38" s="20">
        <v>49</v>
      </c>
      <c r="H38" s="20">
        <v>217</v>
      </c>
      <c r="I38" s="20">
        <v>107</v>
      </c>
      <c r="J38" s="20">
        <v>203</v>
      </c>
      <c r="K38" s="20">
        <v>145</v>
      </c>
      <c r="L38" s="20">
        <v>1090</v>
      </c>
      <c r="M38" s="20">
        <v>63</v>
      </c>
      <c r="N38" s="20">
        <v>648</v>
      </c>
    </row>
    <row r="39" spans="1:14" x14ac:dyDescent="0.2">
      <c r="A39" s="21" t="s">
        <v>126</v>
      </c>
      <c r="B39" s="30">
        <v>100</v>
      </c>
      <c r="C39" s="30">
        <v>3.1649080000000001</v>
      </c>
      <c r="D39" s="30">
        <v>1.054969</v>
      </c>
      <c r="E39" s="30">
        <v>8.8284289999999999</v>
      </c>
      <c r="F39" s="30">
        <v>1.610217</v>
      </c>
      <c r="G39" s="30">
        <v>2.7207110000000001</v>
      </c>
      <c r="H39" s="30">
        <v>12.048862</v>
      </c>
      <c r="I39" s="30">
        <v>5.9411440000000004</v>
      </c>
      <c r="J39" s="30">
        <v>11.271516</v>
      </c>
      <c r="K39" s="30">
        <v>8.0510830000000002</v>
      </c>
      <c r="L39" s="30">
        <v>60.521932</v>
      </c>
      <c r="M39" s="30">
        <v>3.4980570000000002</v>
      </c>
      <c r="N39" s="30">
        <v>35.980010999999998</v>
      </c>
    </row>
    <row r="40" spans="1:14" x14ac:dyDescent="0.2">
      <c r="A40" s="19" t="s">
        <v>1215</v>
      </c>
      <c r="B40" s="20">
        <v>920</v>
      </c>
      <c r="C40" s="20">
        <v>23</v>
      </c>
      <c r="D40" s="20">
        <v>5</v>
      </c>
      <c r="E40" s="20">
        <v>73</v>
      </c>
      <c r="F40" s="20">
        <v>12</v>
      </c>
      <c r="G40" s="20">
        <v>25</v>
      </c>
      <c r="H40" s="20">
        <v>94</v>
      </c>
      <c r="I40" s="20">
        <v>48</v>
      </c>
      <c r="J40" s="20">
        <v>96</v>
      </c>
      <c r="K40" s="20">
        <v>68</v>
      </c>
      <c r="L40" s="20">
        <v>574</v>
      </c>
      <c r="M40" s="20">
        <v>39</v>
      </c>
      <c r="N40" s="20">
        <v>307</v>
      </c>
    </row>
    <row r="41" spans="1:14" x14ac:dyDescent="0.2">
      <c r="A41" s="21" t="s">
        <v>126</v>
      </c>
      <c r="B41" s="30">
        <v>100</v>
      </c>
      <c r="C41" s="30">
        <v>2.5</v>
      </c>
      <c r="D41" s="30">
        <v>0.54347800000000002</v>
      </c>
      <c r="E41" s="30">
        <v>7.9347830000000004</v>
      </c>
      <c r="F41" s="30">
        <v>1.3043480000000001</v>
      </c>
      <c r="G41" s="30">
        <v>2.7173910000000001</v>
      </c>
      <c r="H41" s="30">
        <v>10.217390999999999</v>
      </c>
      <c r="I41" s="30">
        <v>5.2173910000000001</v>
      </c>
      <c r="J41" s="30">
        <v>10.434782999999999</v>
      </c>
      <c r="K41" s="30">
        <v>7.3913039999999999</v>
      </c>
      <c r="L41" s="30">
        <v>62.391303999999998</v>
      </c>
      <c r="M41" s="30">
        <v>4.2391300000000003</v>
      </c>
      <c r="N41" s="30">
        <v>33.369565000000001</v>
      </c>
    </row>
    <row r="42" spans="1:14" x14ac:dyDescent="0.2">
      <c r="A42" s="19" t="s">
        <v>1216</v>
      </c>
      <c r="B42" s="20">
        <v>219</v>
      </c>
      <c r="C42" s="20">
        <v>3</v>
      </c>
      <c r="D42" s="20">
        <v>0</v>
      </c>
      <c r="E42" s="20">
        <v>14</v>
      </c>
      <c r="F42" s="20">
        <v>1</v>
      </c>
      <c r="G42" s="20">
        <v>3</v>
      </c>
      <c r="H42" s="20">
        <v>14</v>
      </c>
      <c r="I42" s="20">
        <v>6</v>
      </c>
      <c r="J42" s="20">
        <v>10</v>
      </c>
      <c r="K42" s="20">
        <v>13</v>
      </c>
      <c r="L42" s="20">
        <v>166</v>
      </c>
      <c r="M42" s="20">
        <v>9</v>
      </c>
      <c r="N42" s="20">
        <v>44</v>
      </c>
    </row>
    <row r="43" spans="1:14" x14ac:dyDescent="0.2">
      <c r="A43" s="21" t="s">
        <v>126</v>
      </c>
      <c r="B43" s="30">
        <v>100</v>
      </c>
      <c r="C43" s="30">
        <v>1.3698630000000001</v>
      </c>
      <c r="D43" s="30">
        <v>0</v>
      </c>
      <c r="E43" s="30">
        <v>6.3926939999999997</v>
      </c>
      <c r="F43" s="30">
        <v>0.456621</v>
      </c>
      <c r="G43" s="30">
        <v>1.3698630000000001</v>
      </c>
      <c r="H43" s="30">
        <v>6.3926939999999997</v>
      </c>
      <c r="I43" s="30">
        <v>2.7397260000000001</v>
      </c>
      <c r="J43" s="30">
        <v>4.5662099999999999</v>
      </c>
      <c r="K43" s="30">
        <v>5.9360730000000004</v>
      </c>
      <c r="L43" s="30">
        <v>75.799087</v>
      </c>
      <c r="M43" s="30">
        <v>4.1095889999999997</v>
      </c>
      <c r="N43" s="30">
        <v>20.091324</v>
      </c>
    </row>
    <row r="44" spans="1:14" x14ac:dyDescent="0.2">
      <c r="A44" s="18" t="s">
        <v>1217</v>
      </c>
      <c r="B44" s="17">
        <v>208</v>
      </c>
      <c r="C44" s="17">
        <v>11</v>
      </c>
      <c r="D44" s="17">
        <v>7</v>
      </c>
      <c r="E44" s="17">
        <v>26</v>
      </c>
      <c r="F44" s="17">
        <v>14</v>
      </c>
      <c r="G44" s="17">
        <v>3</v>
      </c>
      <c r="H44" s="17">
        <v>18</v>
      </c>
      <c r="I44" s="17">
        <v>19</v>
      </c>
      <c r="J44" s="17">
        <v>21</v>
      </c>
      <c r="K44" s="17">
        <v>23</v>
      </c>
      <c r="L44" s="17">
        <v>116</v>
      </c>
      <c r="M44" s="17">
        <v>3</v>
      </c>
      <c r="N44" s="17">
        <v>89</v>
      </c>
    </row>
    <row r="45" spans="1:14" x14ac:dyDescent="0.2">
      <c r="A45" s="21" t="s">
        <v>126</v>
      </c>
      <c r="B45" s="30">
        <v>100</v>
      </c>
      <c r="C45" s="30">
        <v>5.288462</v>
      </c>
      <c r="D45" s="30">
        <v>3.3653849999999998</v>
      </c>
      <c r="E45" s="30">
        <v>12.5</v>
      </c>
      <c r="F45" s="30">
        <v>6.7307689999999996</v>
      </c>
      <c r="G45" s="30">
        <v>1.4423079999999999</v>
      </c>
      <c r="H45" s="30">
        <v>8.6538459999999997</v>
      </c>
      <c r="I45" s="30">
        <v>9.1346150000000002</v>
      </c>
      <c r="J45" s="30">
        <v>10.096154</v>
      </c>
      <c r="K45" s="30">
        <v>11.057691999999999</v>
      </c>
      <c r="L45" s="30">
        <v>55.769230999999998</v>
      </c>
      <c r="M45" s="30">
        <v>1.4423079999999999</v>
      </c>
      <c r="N45" s="30">
        <v>42.788462000000003</v>
      </c>
    </row>
    <row r="46" spans="1:14" x14ac:dyDescent="0.2">
      <c r="A46" s="19" t="s">
        <v>1205</v>
      </c>
      <c r="B46" s="20">
        <v>220</v>
      </c>
      <c r="C46" s="20">
        <v>9</v>
      </c>
      <c r="D46" s="20">
        <v>5</v>
      </c>
      <c r="E46" s="20">
        <v>30</v>
      </c>
      <c r="F46" s="20">
        <v>6</v>
      </c>
      <c r="G46" s="20">
        <v>6</v>
      </c>
      <c r="H46" s="20">
        <v>17</v>
      </c>
      <c r="I46" s="20">
        <v>15</v>
      </c>
      <c r="J46" s="20">
        <v>19</v>
      </c>
      <c r="K46" s="20">
        <v>20</v>
      </c>
      <c r="L46" s="20">
        <v>137</v>
      </c>
      <c r="M46" s="20">
        <v>8</v>
      </c>
      <c r="N46" s="20">
        <v>75</v>
      </c>
    </row>
    <row r="47" spans="1:14" x14ac:dyDescent="0.2">
      <c r="A47" s="21" t="s">
        <v>126</v>
      </c>
      <c r="B47" s="30">
        <v>100</v>
      </c>
      <c r="C47" s="30">
        <v>4.0909089999999999</v>
      </c>
      <c r="D47" s="30">
        <v>2.2727270000000002</v>
      </c>
      <c r="E47" s="30">
        <v>13.636364</v>
      </c>
      <c r="F47" s="30">
        <v>2.7272729999999998</v>
      </c>
      <c r="G47" s="30">
        <v>2.7272729999999998</v>
      </c>
      <c r="H47" s="30">
        <v>7.7272730000000003</v>
      </c>
      <c r="I47" s="30">
        <v>6.8181820000000002</v>
      </c>
      <c r="J47" s="30">
        <v>8.6363640000000004</v>
      </c>
      <c r="K47" s="30">
        <v>9.0909089999999999</v>
      </c>
      <c r="L47" s="30">
        <v>62.272727000000003</v>
      </c>
      <c r="M47" s="30">
        <v>3.6363639999999999</v>
      </c>
      <c r="N47" s="30">
        <v>34.090909000000003</v>
      </c>
    </row>
    <row r="48" spans="1:14" x14ac:dyDescent="0.2">
      <c r="A48" s="19" t="s">
        <v>1206</v>
      </c>
      <c r="B48" s="20">
        <v>226</v>
      </c>
      <c r="C48" s="20">
        <v>8</v>
      </c>
      <c r="D48" s="20">
        <v>1</v>
      </c>
      <c r="E48" s="20">
        <v>30</v>
      </c>
      <c r="F48" s="20">
        <v>4</v>
      </c>
      <c r="G48" s="20">
        <v>3</v>
      </c>
      <c r="H48" s="20">
        <v>19</v>
      </c>
      <c r="I48" s="20">
        <v>28</v>
      </c>
      <c r="J48" s="20">
        <v>22</v>
      </c>
      <c r="K48" s="20">
        <v>17</v>
      </c>
      <c r="L48" s="20">
        <v>139</v>
      </c>
      <c r="M48" s="20">
        <v>9</v>
      </c>
      <c r="N48" s="20">
        <v>78</v>
      </c>
    </row>
    <row r="49" spans="1:14" x14ac:dyDescent="0.2">
      <c r="A49" s="21" t="s">
        <v>126</v>
      </c>
      <c r="B49" s="30">
        <v>100</v>
      </c>
      <c r="C49" s="30">
        <v>3.5398230000000002</v>
      </c>
      <c r="D49" s="30">
        <v>0.44247799999999998</v>
      </c>
      <c r="E49" s="30">
        <v>13.274336</v>
      </c>
      <c r="F49" s="30">
        <v>1.7699119999999999</v>
      </c>
      <c r="G49" s="30">
        <v>1.327434</v>
      </c>
      <c r="H49" s="30">
        <v>8.4070800000000006</v>
      </c>
      <c r="I49" s="30">
        <v>12.389381</v>
      </c>
      <c r="J49" s="30">
        <v>9.7345129999999997</v>
      </c>
      <c r="K49" s="30">
        <v>7.5221239999999998</v>
      </c>
      <c r="L49" s="30">
        <v>61.504424999999998</v>
      </c>
      <c r="M49" s="30">
        <v>3.9823010000000001</v>
      </c>
      <c r="N49" s="30">
        <v>34.513274000000003</v>
      </c>
    </row>
    <row r="50" spans="1:14" x14ac:dyDescent="0.2">
      <c r="A50" s="19" t="s">
        <v>1207</v>
      </c>
      <c r="B50" s="20">
        <v>211</v>
      </c>
      <c r="C50" s="20">
        <v>7</v>
      </c>
      <c r="D50" s="20">
        <v>3</v>
      </c>
      <c r="E50" s="20">
        <v>25</v>
      </c>
      <c r="F50" s="20">
        <v>3</v>
      </c>
      <c r="G50" s="20">
        <v>4</v>
      </c>
      <c r="H50" s="20">
        <v>10</v>
      </c>
      <c r="I50" s="20">
        <v>24</v>
      </c>
      <c r="J50" s="20">
        <v>23</v>
      </c>
      <c r="K50" s="20">
        <v>13</v>
      </c>
      <c r="L50" s="20">
        <v>126</v>
      </c>
      <c r="M50" s="20">
        <v>9</v>
      </c>
      <c r="N50" s="20">
        <v>76</v>
      </c>
    </row>
    <row r="51" spans="1:14" x14ac:dyDescent="0.2">
      <c r="A51" s="21" t="s">
        <v>126</v>
      </c>
      <c r="B51" s="30">
        <v>100</v>
      </c>
      <c r="C51" s="30">
        <v>3.317536</v>
      </c>
      <c r="D51" s="30">
        <v>1.4218010000000001</v>
      </c>
      <c r="E51" s="30">
        <v>11.848341</v>
      </c>
      <c r="F51" s="30">
        <v>1.4218010000000001</v>
      </c>
      <c r="G51" s="30">
        <v>1.8957349999999999</v>
      </c>
      <c r="H51" s="30">
        <v>4.7393359999999998</v>
      </c>
      <c r="I51" s="30">
        <v>11.374408000000001</v>
      </c>
      <c r="J51" s="30">
        <v>10.900474000000001</v>
      </c>
      <c r="K51" s="30">
        <v>6.1611370000000001</v>
      </c>
      <c r="L51" s="30">
        <v>59.71564</v>
      </c>
      <c r="M51" s="30">
        <v>4.2654030000000001</v>
      </c>
      <c r="N51" s="30">
        <v>36.018957</v>
      </c>
    </row>
    <row r="52" spans="1:14" x14ac:dyDescent="0.2">
      <c r="A52" s="19" t="s">
        <v>1208</v>
      </c>
      <c r="B52" s="20">
        <v>134</v>
      </c>
      <c r="C52" s="20">
        <v>4</v>
      </c>
      <c r="D52" s="20">
        <v>1</v>
      </c>
      <c r="E52" s="20">
        <v>18</v>
      </c>
      <c r="F52" s="20">
        <v>5</v>
      </c>
      <c r="G52" s="20">
        <v>6</v>
      </c>
      <c r="H52" s="20">
        <v>2</v>
      </c>
      <c r="I52" s="20">
        <v>12</v>
      </c>
      <c r="J52" s="20">
        <v>12</v>
      </c>
      <c r="K52" s="20">
        <v>15</v>
      </c>
      <c r="L52" s="20">
        <v>79</v>
      </c>
      <c r="M52" s="20">
        <v>3</v>
      </c>
      <c r="N52" s="20">
        <v>52</v>
      </c>
    </row>
    <row r="53" spans="1:14" x14ac:dyDescent="0.2">
      <c r="A53" s="21" t="s">
        <v>126</v>
      </c>
      <c r="B53" s="30">
        <v>100</v>
      </c>
      <c r="C53" s="30">
        <v>2.9850750000000001</v>
      </c>
      <c r="D53" s="30">
        <v>0.74626899999999996</v>
      </c>
      <c r="E53" s="30">
        <v>13.432836</v>
      </c>
      <c r="F53" s="30">
        <v>3.7313429999999999</v>
      </c>
      <c r="G53" s="30">
        <v>4.4776119999999997</v>
      </c>
      <c r="H53" s="30">
        <v>1.492537</v>
      </c>
      <c r="I53" s="30">
        <v>8.9552239999999994</v>
      </c>
      <c r="J53" s="30">
        <v>8.9552239999999994</v>
      </c>
      <c r="K53" s="30">
        <v>11.19403</v>
      </c>
      <c r="L53" s="30">
        <v>58.955224000000001</v>
      </c>
      <c r="M53" s="30">
        <v>2.2388059999999999</v>
      </c>
      <c r="N53" s="30">
        <v>38.805970000000002</v>
      </c>
    </row>
    <row r="54" spans="1:14" x14ac:dyDescent="0.2">
      <c r="A54" s="19" t="s">
        <v>1209</v>
      </c>
      <c r="B54" s="20">
        <v>65</v>
      </c>
      <c r="C54" s="20">
        <v>3</v>
      </c>
      <c r="D54" s="20">
        <v>0</v>
      </c>
      <c r="E54" s="20">
        <v>10</v>
      </c>
      <c r="F54" s="20">
        <v>1</v>
      </c>
      <c r="G54" s="20">
        <v>1</v>
      </c>
      <c r="H54" s="20">
        <v>5</v>
      </c>
      <c r="I54" s="20">
        <v>5</v>
      </c>
      <c r="J54" s="20">
        <v>5</v>
      </c>
      <c r="K54" s="20">
        <v>7</v>
      </c>
      <c r="L54" s="20">
        <v>41</v>
      </c>
      <c r="M54" s="20">
        <v>1</v>
      </c>
      <c r="N54" s="20">
        <v>23</v>
      </c>
    </row>
    <row r="55" spans="1:14" x14ac:dyDescent="0.2">
      <c r="A55" s="21" t="s">
        <v>126</v>
      </c>
      <c r="B55" s="30">
        <v>100</v>
      </c>
      <c r="C55" s="30">
        <v>4.6153849999999998</v>
      </c>
      <c r="D55" s="30">
        <v>0</v>
      </c>
      <c r="E55" s="30">
        <v>15.384615</v>
      </c>
      <c r="F55" s="30">
        <v>1.538462</v>
      </c>
      <c r="G55" s="30">
        <v>1.538462</v>
      </c>
      <c r="H55" s="30">
        <v>7.6923079999999997</v>
      </c>
      <c r="I55" s="30">
        <v>7.6923079999999997</v>
      </c>
      <c r="J55" s="30">
        <v>7.6923079999999997</v>
      </c>
      <c r="K55" s="30">
        <v>10.769231</v>
      </c>
      <c r="L55" s="30">
        <v>63.076923000000001</v>
      </c>
      <c r="M55" s="30">
        <v>1.538462</v>
      </c>
      <c r="N55" s="30">
        <v>35.384614999999997</v>
      </c>
    </row>
    <row r="56" spans="1:14" x14ac:dyDescent="0.2">
      <c r="A56" s="19" t="s">
        <v>1210</v>
      </c>
      <c r="B56" s="20">
        <v>25</v>
      </c>
      <c r="C56" s="20">
        <v>0</v>
      </c>
      <c r="D56" s="20">
        <v>0</v>
      </c>
      <c r="E56" s="20">
        <v>1</v>
      </c>
      <c r="F56" s="20">
        <v>0</v>
      </c>
      <c r="G56" s="20">
        <v>1</v>
      </c>
      <c r="H56" s="20">
        <v>0</v>
      </c>
      <c r="I56" s="20">
        <v>0</v>
      </c>
      <c r="J56" s="20">
        <v>1</v>
      </c>
      <c r="K56" s="20">
        <v>3</v>
      </c>
      <c r="L56" s="20">
        <v>17</v>
      </c>
      <c r="M56" s="20">
        <v>2</v>
      </c>
      <c r="N56" s="20">
        <v>6</v>
      </c>
    </row>
    <row r="57" spans="1:14" x14ac:dyDescent="0.2">
      <c r="A57" s="21" t="s">
        <v>126</v>
      </c>
      <c r="B57" s="30">
        <v>100</v>
      </c>
      <c r="C57" s="30">
        <v>0</v>
      </c>
      <c r="D57" s="30">
        <v>0</v>
      </c>
      <c r="E57" s="30">
        <v>4</v>
      </c>
      <c r="F57" s="30">
        <v>0</v>
      </c>
      <c r="G57" s="30">
        <v>4</v>
      </c>
      <c r="H57" s="30">
        <v>0</v>
      </c>
      <c r="I57" s="30">
        <v>0</v>
      </c>
      <c r="J57" s="30">
        <v>4</v>
      </c>
      <c r="K57" s="30">
        <v>12</v>
      </c>
      <c r="L57" s="30">
        <v>68</v>
      </c>
      <c r="M57" s="30">
        <v>8</v>
      </c>
      <c r="N57" s="30">
        <v>24</v>
      </c>
    </row>
    <row r="58" spans="1:14" x14ac:dyDescent="0.2">
      <c r="A58" s="19" t="s">
        <v>1211</v>
      </c>
      <c r="B58" s="20">
        <v>3</v>
      </c>
      <c r="C58" s="20">
        <v>0</v>
      </c>
      <c r="D58" s="20">
        <v>0</v>
      </c>
      <c r="E58" s="20">
        <v>0</v>
      </c>
      <c r="F58" s="20">
        <v>0</v>
      </c>
      <c r="G58" s="20">
        <v>0</v>
      </c>
      <c r="H58" s="20">
        <v>0</v>
      </c>
      <c r="I58" s="20">
        <v>0</v>
      </c>
      <c r="J58" s="20">
        <v>0</v>
      </c>
      <c r="K58" s="20">
        <v>0</v>
      </c>
      <c r="L58" s="20">
        <v>3</v>
      </c>
      <c r="M58" s="20">
        <v>0</v>
      </c>
      <c r="N58" s="20">
        <v>0</v>
      </c>
    </row>
    <row r="59" spans="1:14" x14ac:dyDescent="0.2">
      <c r="A59" s="21" t="s">
        <v>126</v>
      </c>
      <c r="B59" s="30">
        <v>100</v>
      </c>
      <c r="C59" s="30">
        <v>0</v>
      </c>
      <c r="D59" s="30">
        <v>0</v>
      </c>
      <c r="E59" s="30">
        <v>0</v>
      </c>
      <c r="F59" s="30">
        <v>0</v>
      </c>
      <c r="G59" s="30">
        <v>0</v>
      </c>
      <c r="H59" s="30">
        <v>0</v>
      </c>
      <c r="I59" s="30">
        <v>0</v>
      </c>
      <c r="J59" s="30">
        <v>0</v>
      </c>
      <c r="K59" s="30">
        <v>0</v>
      </c>
      <c r="L59" s="30">
        <v>100</v>
      </c>
      <c r="M59" s="30">
        <v>0</v>
      </c>
      <c r="N59" s="30">
        <v>0</v>
      </c>
    </row>
    <row r="60" spans="1:14" x14ac:dyDescent="0.2">
      <c r="A60" s="19" t="s">
        <v>1212</v>
      </c>
      <c r="B60" s="20">
        <v>446</v>
      </c>
      <c r="C60" s="20">
        <v>17</v>
      </c>
      <c r="D60" s="20">
        <v>6</v>
      </c>
      <c r="E60" s="20">
        <v>60</v>
      </c>
      <c r="F60" s="20">
        <v>10</v>
      </c>
      <c r="G60" s="20">
        <v>9</v>
      </c>
      <c r="H60" s="20">
        <v>36</v>
      </c>
      <c r="I60" s="20">
        <v>43</v>
      </c>
      <c r="J60" s="20">
        <v>41</v>
      </c>
      <c r="K60" s="20">
        <v>37</v>
      </c>
      <c r="L60" s="20">
        <v>276</v>
      </c>
      <c r="M60" s="20">
        <v>17</v>
      </c>
      <c r="N60" s="20">
        <v>153</v>
      </c>
    </row>
    <row r="61" spans="1:14" x14ac:dyDescent="0.2">
      <c r="A61" s="21" t="s">
        <v>126</v>
      </c>
      <c r="B61" s="30">
        <v>100</v>
      </c>
      <c r="C61" s="30">
        <v>3.8116590000000001</v>
      </c>
      <c r="D61" s="30">
        <v>1.345291</v>
      </c>
      <c r="E61" s="30">
        <v>13.452915000000001</v>
      </c>
      <c r="F61" s="30">
        <v>2.2421519999999999</v>
      </c>
      <c r="G61" s="30">
        <v>2.0179369999999999</v>
      </c>
      <c r="H61" s="30">
        <v>8.0717490000000005</v>
      </c>
      <c r="I61" s="30">
        <v>9.6412560000000003</v>
      </c>
      <c r="J61" s="30">
        <v>9.1928249999999991</v>
      </c>
      <c r="K61" s="30">
        <v>8.2959639999999997</v>
      </c>
      <c r="L61" s="30">
        <v>61.883408000000003</v>
      </c>
      <c r="M61" s="30">
        <v>3.8116590000000001</v>
      </c>
      <c r="N61" s="30">
        <v>34.304932999999998</v>
      </c>
    </row>
    <row r="62" spans="1:14" x14ac:dyDescent="0.2">
      <c r="A62" s="19" t="s">
        <v>1213</v>
      </c>
      <c r="B62" s="20">
        <v>345</v>
      </c>
      <c r="C62" s="20">
        <v>11</v>
      </c>
      <c r="D62" s="20">
        <v>4</v>
      </c>
      <c r="E62" s="20">
        <v>43</v>
      </c>
      <c r="F62" s="20">
        <v>8</v>
      </c>
      <c r="G62" s="20">
        <v>10</v>
      </c>
      <c r="H62" s="20">
        <v>12</v>
      </c>
      <c r="I62" s="20">
        <v>36</v>
      </c>
      <c r="J62" s="20">
        <v>35</v>
      </c>
      <c r="K62" s="20">
        <v>28</v>
      </c>
      <c r="L62" s="20">
        <v>205</v>
      </c>
      <c r="M62" s="20">
        <v>12</v>
      </c>
      <c r="N62" s="20">
        <v>128</v>
      </c>
    </row>
    <row r="63" spans="1:14" x14ac:dyDescent="0.2">
      <c r="A63" s="21" t="s">
        <v>126</v>
      </c>
      <c r="B63" s="30">
        <v>100</v>
      </c>
      <c r="C63" s="30">
        <v>3.1884060000000001</v>
      </c>
      <c r="D63" s="30">
        <v>1.1594199999999999</v>
      </c>
      <c r="E63" s="30">
        <v>12.463768</v>
      </c>
      <c r="F63" s="30">
        <v>2.3188409999999999</v>
      </c>
      <c r="G63" s="30">
        <v>2.8985509999999999</v>
      </c>
      <c r="H63" s="30">
        <v>3.4782609999999998</v>
      </c>
      <c r="I63" s="30">
        <v>10.434782999999999</v>
      </c>
      <c r="J63" s="30">
        <v>10.144928</v>
      </c>
      <c r="K63" s="30">
        <v>8.1159420000000004</v>
      </c>
      <c r="L63" s="30">
        <v>59.420290000000001</v>
      </c>
      <c r="M63" s="30">
        <v>3.4782609999999998</v>
      </c>
      <c r="N63" s="30">
        <v>37.101449000000002</v>
      </c>
    </row>
    <row r="64" spans="1:14" x14ac:dyDescent="0.2">
      <c r="A64" s="19" t="s">
        <v>1214</v>
      </c>
      <c r="B64" s="20">
        <v>884</v>
      </c>
      <c r="C64" s="20">
        <v>31</v>
      </c>
      <c r="D64" s="20">
        <v>10</v>
      </c>
      <c r="E64" s="20">
        <v>114</v>
      </c>
      <c r="F64" s="20">
        <v>19</v>
      </c>
      <c r="G64" s="20">
        <v>21</v>
      </c>
      <c r="H64" s="20">
        <v>53</v>
      </c>
      <c r="I64" s="20">
        <v>84</v>
      </c>
      <c r="J64" s="20">
        <v>82</v>
      </c>
      <c r="K64" s="20">
        <v>75</v>
      </c>
      <c r="L64" s="20">
        <v>542</v>
      </c>
      <c r="M64" s="20">
        <v>32</v>
      </c>
      <c r="N64" s="20">
        <v>310</v>
      </c>
    </row>
    <row r="65" spans="1:14" x14ac:dyDescent="0.2">
      <c r="A65" s="21" t="s">
        <v>126</v>
      </c>
      <c r="B65" s="30">
        <v>100</v>
      </c>
      <c r="C65" s="30">
        <v>3.5067870000000001</v>
      </c>
      <c r="D65" s="30">
        <v>1.1312219999999999</v>
      </c>
      <c r="E65" s="30">
        <v>12.895928</v>
      </c>
      <c r="F65" s="30">
        <v>2.149321</v>
      </c>
      <c r="G65" s="30">
        <v>2.3755660000000001</v>
      </c>
      <c r="H65" s="30">
        <v>5.9954749999999999</v>
      </c>
      <c r="I65" s="30">
        <v>9.502262</v>
      </c>
      <c r="J65" s="30">
        <v>9.2760180000000005</v>
      </c>
      <c r="K65" s="30">
        <v>8.4841630000000006</v>
      </c>
      <c r="L65" s="30">
        <v>61.312216999999997</v>
      </c>
      <c r="M65" s="30">
        <v>3.61991</v>
      </c>
      <c r="N65" s="30">
        <v>35.067872999999999</v>
      </c>
    </row>
    <row r="66" spans="1:14" x14ac:dyDescent="0.2">
      <c r="A66" s="19" t="s">
        <v>1215</v>
      </c>
      <c r="B66" s="20">
        <v>438</v>
      </c>
      <c r="C66" s="20">
        <v>14</v>
      </c>
      <c r="D66" s="20">
        <v>4</v>
      </c>
      <c r="E66" s="20">
        <v>54</v>
      </c>
      <c r="F66" s="20">
        <v>9</v>
      </c>
      <c r="G66" s="20">
        <v>12</v>
      </c>
      <c r="H66" s="20">
        <v>17</v>
      </c>
      <c r="I66" s="20">
        <v>41</v>
      </c>
      <c r="J66" s="20">
        <v>41</v>
      </c>
      <c r="K66" s="20">
        <v>38</v>
      </c>
      <c r="L66" s="20">
        <v>266</v>
      </c>
      <c r="M66" s="20">
        <v>15</v>
      </c>
      <c r="N66" s="20">
        <v>157</v>
      </c>
    </row>
    <row r="67" spans="1:14" x14ac:dyDescent="0.2">
      <c r="A67" s="21" t="s">
        <v>126</v>
      </c>
      <c r="B67" s="30">
        <v>100</v>
      </c>
      <c r="C67" s="30">
        <v>3.1963469999999998</v>
      </c>
      <c r="D67" s="30">
        <v>0.913242</v>
      </c>
      <c r="E67" s="30">
        <v>12.328766999999999</v>
      </c>
      <c r="F67" s="30">
        <v>2.0547949999999999</v>
      </c>
      <c r="G67" s="30">
        <v>2.7397260000000001</v>
      </c>
      <c r="H67" s="30">
        <v>3.8812790000000001</v>
      </c>
      <c r="I67" s="30">
        <v>9.3607309999999995</v>
      </c>
      <c r="J67" s="30">
        <v>9.3607309999999995</v>
      </c>
      <c r="K67" s="30">
        <v>8.6757989999999996</v>
      </c>
      <c r="L67" s="30">
        <v>60.730594000000004</v>
      </c>
      <c r="M67" s="30">
        <v>3.424658</v>
      </c>
      <c r="N67" s="30">
        <v>35.844749</v>
      </c>
    </row>
    <row r="68" spans="1:14" x14ac:dyDescent="0.2">
      <c r="A68" s="19" t="s">
        <v>1216</v>
      </c>
      <c r="B68" s="20">
        <v>93</v>
      </c>
      <c r="C68" s="20">
        <v>3</v>
      </c>
      <c r="D68" s="20">
        <v>0</v>
      </c>
      <c r="E68" s="20">
        <v>11</v>
      </c>
      <c r="F68" s="20">
        <v>1</v>
      </c>
      <c r="G68" s="20">
        <v>2</v>
      </c>
      <c r="H68" s="20">
        <v>5</v>
      </c>
      <c r="I68" s="20">
        <v>5</v>
      </c>
      <c r="J68" s="20">
        <v>6</v>
      </c>
      <c r="K68" s="20">
        <v>10</v>
      </c>
      <c r="L68" s="20">
        <v>61</v>
      </c>
      <c r="M68" s="20">
        <v>3</v>
      </c>
      <c r="N68" s="20">
        <v>29</v>
      </c>
    </row>
    <row r="69" spans="1:14" x14ac:dyDescent="0.2">
      <c r="A69" s="21" t="s">
        <v>126</v>
      </c>
      <c r="B69" s="30">
        <v>100</v>
      </c>
      <c r="C69" s="30">
        <v>3.225806</v>
      </c>
      <c r="D69" s="30">
        <v>0</v>
      </c>
      <c r="E69" s="30">
        <v>11.827957</v>
      </c>
      <c r="F69" s="30">
        <v>1.075269</v>
      </c>
      <c r="G69" s="30">
        <v>2.1505380000000001</v>
      </c>
      <c r="H69" s="30">
        <v>5.3763439999999996</v>
      </c>
      <c r="I69" s="30">
        <v>5.3763439999999996</v>
      </c>
      <c r="J69" s="30">
        <v>6.451613</v>
      </c>
      <c r="K69" s="30">
        <v>10.752687999999999</v>
      </c>
      <c r="L69" s="30">
        <v>65.591397999999998</v>
      </c>
      <c r="M69" s="30">
        <v>3.225806</v>
      </c>
      <c r="N69" s="30">
        <v>31.182796</v>
      </c>
    </row>
    <row r="70" spans="1:14" x14ac:dyDescent="0.2">
      <c r="A70" s="18" t="s">
        <v>1218</v>
      </c>
      <c r="B70" s="17">
        <v>178</v>
      </c>
      <c r="C70" s="17">
        <v>9</v>
      </c>
      <c r="D70" s="17">
        <v>9</v>
      </c>
      <c r="E70" s="17">
        <v>8</v>
      </c>
      <c r="F70" s="17">
        <v>2</v>
      </c>
      <c r="G70" s="17">
        <v>14</v>
      </c>
      <c r="H70" s="17">
        <v>29</v>
      </c>
      <c r="I70" s="17">
        <v>3</v>
      </c>
      <c r="J70" s="17">
        <v>27</v>
      </c>
      <c r="K70" s="17">
        <v>13</v>
      </c>
      <c r="L70" s="17">
        <v>101</v>
      </c>
      <c r="M70" s="17">
        <v>2</v>
      </c>
      <c r="N70" s="17">
        <v>75</v>
      </c>
    </row>
    <row r="71" spans="1:14" x14ac:dyDescent="0.2">
      <c r="A71" s="21" t="s">
        <v>126</v>
      </c>
      <c r="B71" s="30">
        <v>100</v>
      </c>
      <c r="C71" s="30">
        <v>5.0561800000000003</v>
      </c>
      <c r="D71" s="30">
        <v>5.0561800000000003</v>
      </c>
      <c r="E71" s="30">
        <v>4.4943819999999999</v>
      </c>
      <c r="F71" s="30">
        <v>1.123596</v>
      </c>
      <c r="G71" s="30">
        <v>7.8651689999999999</v>
      </c>
      <c r="H71" s="30">
        <v>16.292134999999998</v>
      </c>
      <c r="I71" s="30">
        <v>1.6853929999999999</v>
      </c>
      <c r="J71" s="30">
        <v>15.168539000000001</v>
      </c>
      <c r="K71" s="30">
        <v>7.3033710000000003</v>
      </c>
      <c r="L71" s="30">
        <v>56.741573000000002</v>
      </c>
      <c r="M71" s="30">
        <v>1.123596</v>
      </c>
      <c r="N71" s="30">
        <v>42.134830999999998</v>
      </c>
    </row>
    <row r="72" spans="1:14" x14ac:dyDescent="0.2">
      <c r="A72" s="19" t="s">
        <v>1205</v>
      </c>
      <c r="B72" s="20">
        <v>212</v>
      </c>
      <c r="C72" s="20">
        <v>13</v>
      </c>
      <c r="D72" s="20">
        <v>2</v>
      </c>
      <c r="E72" s="20">
        <v>17</v>
      </c>
      <c r="F72" s="20">
        <v>5</v>
      </c>
      <c r="G72" s="20">
        <v>8</v>
      </c>
      <c r="H72" s="20">
        <v>37</v>
      </c>
      <c r="I72" s="20">
        <v>6</v>
      </c>
      <c r="J72" s="20">
        <v>34</v>
      </c>
      <c r="K72" s="20">
        <v>21</v>
      </c>
      <c r="L72" s="20">
        <v>115</v>
      </c>
      <c r="M72" s="20">
        <v>0</v>
      </c>
      <c r="N72" s="20">
        <v>97</v>
      </c>
    </row>
    <row r="73" spans="1:14" x14ac:dyDescent="0.2">
      <c r="A73" s="21" t="s">
        <v>126</v>
      </c>
      <c r="B73" s="30">
        <v>100</v>
      </c>
      <c r="C73" s="30">
        <v>6.1320750000000004</v>
      </c>
      <c r="D73" s="30">
        <v>0.94339600000000001</v>
      </c>
      <c r="E73" s="30">
        <v>8.0188679999999994</v>
      </c>
      <c r="F73" s="30">
        <v>2.3584909999999999</v>
      </c>
      <c r="G73" s="30">
        <v>3.7735850000000002</v>
      </c>
      <c r="H73" s="30">
        <v>17.452829999999999</v>
      </c>
      <c r="I73" s="30">
        <v>2.8301889999999998</v>
      </c>
      <c r="J73" s="30">
        <v>16.037735999999999</v>
      </c>
      <c r="K73" s="30">
        <v>9.9056599999999992</v>
      </c>
      <c r="L73" s="30">
        <v>54.245283000000001</v>
      </c>
      <c r="M73" s="30">
        <v>0</v>
      </c>
      <c r="N73" s="30">
        <v>45.754716999999999</v>
      </c>
    </row>
    <row r="74" spans="1:14" x14ac:dyDescent="0.2">
      <c r="A74" s="19" t="s">
        <v>1206</v>
      </c>
      <c r="B74" s="20">
        <v>223</v>
      </c>
      <c r="C74" s="20">
        <v>4</v>
      </c>
      <c r="D74" s="20">
        <v>6</v>
      </c>
      <c r="E74" s="20">
        <v>9</v>
      </c>
      <c r="F74" s="20">
        <v>2</v>
      </c>
      <c r="G74" s="20">
        <v>7</v>
      </c>
      <c r="H74" s="20">
        <v>50</v>
      </c>
      <c r="I74" s="20">
        <v>10</v>
      </c>
      <c r="J74" s="20">
        <v>32</v>
      </c>
      <c r="K74" s="20">
        <v>19</v>
      </c>
      <c r="L74" s="20">
        <v>125</v>
      </c>
      <c r="M74" s="20">
        <v>7</v>
      </c>
      <c r="N74" s="20">
        <v>91</v>
      </c>
    </row>
    <row r="75" spans="1:14" x14ac:dyDescent="0.2">
      <c r="A75" s="21" t="s">
        <v>126</v>
      </c>
      <c r="B75" s="30">
        <v>100</v>
      </c>
      <c r="C75" s="30">
        <v>1.793722</v>
      </c>
      <c r="D75" s="30">
        <v>2.6905830000000002</v>
      </c>
      <c r="E75" s="30">
        <v>4.0358739999999997</v>
      </c>
      <c r="F75" s="30">
        <v>0.89686100000000002</v>
      </c>
      <c r="G75" s="30">
        <v>3.1390129999999998</v>
      </c>
      <c r="H75" s="30">
        <v>22.421524999999999</v>
      </c>
      <c r="I75" s="30">
        <v>4.484305</v>
      </c>
      <c r="J75" s="30">
        <v>14.349776</v>
      </c>
      <c r="K75" s="30">
        <v>8.5201790000000006</v>
      </c>
      <c r="L75" s="30">
        <v>56.053812000000001</v>
      </c>
      <c r="M75" s="30">
        <v>3.1390129999999998</v>
      </c>
      <c r="N75" s="30">
        <v>40.807175000000001</v>
      </c>
    </row>
    <row r="76" spans="1:14" x14ac:dyDescent="0.2">
      <c r="A76" s="19" t="s">
        <v>1207</v>
      </c>
      <c r="B76" s="20">
        <v>216</v>
      </c>
      <c r="C76" s="20">
        <v>9</v>
      </c>
      <c r="D76" s="20">
        <v>1</v>
      </c>
      <c r="E76" s="20">
        <v>13</v>
      </c>
      <c r="F76" s="20">
        <v>1</v>
      </c>
      <c r="G76" s="20">
        <v>11</v>
      </c>
      <c r="H76" s="20">
        <v>46</v>
      </c>
      <c r="I76" s="20">
        <v>6</v>
      </c>
      <c r="J76" s="20">
        <v>39</v>
      </c>
      <c r="K76" s="20">
        <v>17</v>
      </c>
      <c r="L76" s="20">
        <v>116</v>
      </c>
      <c r="M76" s="20">
        <v>6</v>
      </c>
      <c r="N76" s="20">
        <v>94</v>
      </c>
    </row>
    <row r="77" spans="1:14" x14ac:dyDescent="0.2">
      <c r="A77" s="21" t="s">
        <v>126</v>
      </c>
      <c r="B77" s="30">
        <v>100</v>
      </c>
      <c r="C77" s="30">
        <v>4.1666670000000003</v>
      </c>
      <c r="D77" s="30">
        <v>0.46296300000000001</v>
      </c>
      <c r="E77" s="30">
        <v>6.0185190000000004</v>
      </c>
      <c r="F77" s="30">
        <v>0.46296300000000001</v>
      </c>
      <c r="G77" s="30">
        <v>5.0925929999999999</v>
      </c>
      <c r="H77" s="30">
        <v>21.296296000000002</v>
      </c>
      <c r="I77" s="30">
        <v>2.7777780000000001</v>
      </c>
      <c r="J77" s="30">
        <v>18.055555999999999</v>
      </c>
      <c r="K77" s="30">
        <v>7.8703700000000003</v>
      </c>
      <c r="L77" s="30">
        <v>53.703704000000002</v>
      </c>
      <c r="M77" s="30">
        <v>2.7777780000000001</v>
      </c>
      <c r="N77" s="30">
        <v>43.518518999999998</v>
      </c>
    </row>
    <row r="78" spans="1:14" x14ac:dyDescent="0.2">
      <c r="A78" s="19" t="s">
        <v>1208</v>
      </c>
      <c r="B78" s="20">
        <v>140</v>
      </c>
      <c r="C78" s="20">
        <v>0</v>
      </c>
      <c r="D78" s="20">
        <v>0</v>
      </c>
      <c r="E78" s="20">
        <v>3</v>
      </c>
      <c r="F78" s="20">
        <v>2</v>
      </c>
      <c r="G78" s="20">
        <v>1</v>
      </c>
      <c r="H78" s="20">
        <v>22</v>
      </c>
      <c r="I78" s="20">
        <v>0</v>
      </c>
      <c r="J78" s="20">
        <v>12</v>
      </c>
      <c r="K78" s="20">
        <v>10</v>
      </c>
      <c r="L78" s="20">
        <v>87</v>
      </c>
      <c r="M78" s="20">
        <v>12</v>
      </c>
      <c r="N78" s="20">
        <v>41</v>
      </c>
    </row>
    <row r="79" spans="1:14" x14ac:dyDescent="0.2">
      <c r="A79" s="21" t="s">
        <v>126</v>
      </c>
      <c r="B79" s="30">
        <v>100</v>
      </c>
      <c r="C79" s="30">
        <v>0</v>
      </c>
      <c r="D79" s="30">
        <v>0</v>
      </c>
      <c r="E79" s="30">
        <v>2.1428569999999998</v>
      </c>
      <c r="F79" s="30">
        <v>1.428571</v>
      </c>
      <c r="G79" s="30">
        <v>0.71428599999999998</v>
      </c>
      <c r="H79" s="30">
        <v>15.714286</v>
      </c>
      <c r="I79" s="30">
        <v>0</v>
      </c>
      <c r="J79" s="30">
        <v>8.5714290000000002</v>
      </c>
      <c r="K79" s="30">
        <v>7.1428570000000002</v>
      </c>
      <c r="L79" s="30">
        <v>62.142856999999999</v>
      </c>
      <c r="M79" s="30">
        <v>8.5714290000000002</v>
      </c>
      <c r="N79" s="30">
        <v>29.285713999999999</v>
      </c>
    </row>
    <row r="80" spans="1:14" x14ac:dyDescent="0.2">
      <c r="A80" s="19" t="s">
        <v>1209</v>
      </c>
      <c r="B80" s="20">
        <v>72</v>
      </c>
      <c r="C80" s="20">
        <v>0</v>
      </c>
      <c r="D80" s="20">
        <v>0</v>
      </c>
      <c r="E80" s="20">
        <v>3</v>
      </c>
      <c r="F80" s="20">
        <v>0</v>
      </c>
      <c r="G80" s="20">
        <v>1</v>
      </c>
      <c r="H80" s="20">
        <v>6</v>
      </c>
      <c r="I80" s="20">
        <v>1</v>
      </c>
      <c r="J80" s="20">
        <v>3</v>
      </c>
      <c r="K80" s="20">
        <v>0</v>
      </c>
      <c r="L80" s="20">
        <v>57</v>
      </c>
      <c r="M80" s="20">
        <v>5</v>
      </c>
      <c r="N80" s="20">
        <v>10</v>
      </c>
    </row>
    <row r="81" spans="1:14" x14ac:dyDescent="0.2">
      <c r="A81" s="21" t="s">
        <v>126</v>
      </c>
      <c r="B81" s="30">
        <v>100</v>
      </c>
      <c r="C81" s="30">
        <v>0</v>
      </c>
      <c r="D81" s="30">
        <v>0</v>
      </c>
      <c r="E81" s="30">
        <v>4.1666670000000003</v>
      </c>
      <c r="F81" s="30">
        <v>0</v>
      </c>
      <c r="G81" s="30">
        <v>1.388889</v>
      </c>
      <c r="H81" s="30">
        <v>8.3333329999999997</v>
      </c>
      <c r="I81" s="30">
        <v>1.388889</v>
      </c>
      <c r="J81" s="30">
        <v>4.1666670000000003</v>
      </c>
      <c r="K81" s="30">
        <v>0</v>
      </c>
      <c r="L81" s="30">
        <v>79.166667000000004</v>
      </c>
      <c r="M81" s="30">
        <v>6.9444439999999998</v>
      </c>
      <c r="N81" s="30">
        <v>13.888889000000001</v>
      </c>
    </row>
    <row r="82" spans="1:14" x14ac:dyDescent="0.2">
      <c r="A82" s="19" t="s">
        <v>1210</v>
      </c>
      <c r="B82" s="20">
        <v>46</v>
      </c>
      <c r="C82" s="20">
        <v>0</v>
      </c>
      <c r="D82" s="20">
        <v>0</v>
      </c>
      <c r="E82" s="20">
        <v>0</v>
      </c>
      <c r="F82" s="20">
        <v>0</v>
      </c>
      <c r="G82" s="20">
        <v>0</v>
      </c>
      <c r="H82" s="20">
        <v>3</v>
      </c>
      <c r="I82" s="20">
        <v>0</v>
      </c>
      <c r="J82" s="20">
        <v>1</v>
      </c>
      <c r="K82" s="20">
        <v>1</v>
      </c>
      <c r="L82" s="20">
        <v>42</v>
      </c>
      <c r="M82" s="20">
        <v>1</v>
      </c>
      <c r="N82" s="20">
        <v>3</v>
      </c>
    </row>
    <row r="83" spans="1:14" x14ac:dyDescent="0.2">
      <c r="A83" s="21" t="s">
        <v>126</v>
      </c>
      <c r="B83" s="30">
        <v>100</v>
      </c>
      <c r="C83" s="30">
        <v>0</v>
      </c>
      <c r="D83" s="30">
        <v>0</v>
      </c>
      <c r="E83" s="30">
        <v>0</v>
      </c>
      <c r="F83" s="30">
        <v>0</v>
      </c>
      <c r="G83" s="30">
        <v>0</v>
      </c>
      <c r="H83" s="30">
        <v>6.5217390000000002</v>
      </c>
      <c r="I83" s="30">
        <v>0</v>
      </c>
      <c r="J83" s="30">
        <v>2.1739130000000002</v>
      </c>
      <c r="K83" s="30">
        <v>2.1739130000000002</v>
      </c>
      <c r="L83" s="30">
        <v>91.304348000000005</v>
      </c>
      <c r="M83" s="30">
        <v>2.1739130000000002</v>
      </c>
      <c r="N83" s="30">
        <v>6.5217390000000002</v>
      </c>
    </row>
    <row r="84" spans="1:14" x14ac:dyDescent="0.2">
      <c r="A84" s="19" t="s">
        <v>1211</v>
      </c>
      <c r="B84" s="20">
        <v>8</v>
      </c>
      <c r="C84" s="20">
        <v>0</v>
      </c>
      <c r="D84" s="20">
        <v>0</v>
      </c>
      <c r="E84" s="20">
        <v>0</v>
      </c>
      <c r="F84" s="20">
        <v>0</v>
      </c>
      <c r="G84" s="20">
        <v>0</v>
      </c>
      <c r="H84" s="20">
        <v>0</v>
      </c>
      <c r="I84" s="20">
        <v>0</v>
      </c>
      <c r="J84" s="20">
        <v>0</v>
      </c>
      <c r="K84" s="20">
        <v>2</v>
      </c>
      <c r="L84" s="20">
        <v>6</v>
      </c>
      <c r="M84" s="20">
        <v>0</v>
      </c>
      <c r="N84" s="20">
        <v>2</v>
      </c>
    </row>
    <row r="85" spans="1:14" x14ac:dyDescent="0.2">
      <c r="A85" s="21" t="s">
        <v>126</v>
      </c>
      <c r="B85" s="30">
        <v>100</v>
      </c>
      <c r="C85" s="30">
        <v>0</v>
      </c>
      <c r="D85" s="30">
        <v>0</v>
      </c>
      <c r="E85" s="30">
        <v>0</v>
      </c>
      <c r="F85" s="30">
        <v>0</v>
      </c>
      <c r="G85" s="30">
        <v>0</v>
      </c>
      <c r="H85" s="30">
        <v>0</v>
      </c>
      <c r="I85" s="30">
        <v>0</v>
      </c>
      <c r="J85" s="30">
        <v>0</v>
      </c>
      <c r="K85" s="30">
        <v>25</v>
      </c>
      <c r="L85" s="30">
        <v>75</v>
      </c>
      <c r="M85" s="30">
        <v>0</v>
      </c>
      <c r="N85" s="30">
        <v>25</v>
      </c>
    </row>
    <row r="86" spans="1:14" x14ac:dyDescent="0.2">
      <c r="A86" s="19" t="s">
        <v>1212</v>
      </c>
      <c r="B86" s="20">
        <v>435</v>
      </c>
      <c r="C86" s="20">
        <v>17</v>
      </c>
      <c r="D86" s="20">
        <v>8</v>
      </c>
      <c r="E86" s="20">
        <v>26</v>
      </c>
      <c r="F86" s="20">
        <v>7</v>
      </c>
      <c r="G86" s="20">
        <v>15</v>
      </c>
      <c r="H86" s="20">
        <v>87</v>
      </c>
      <c r="I86" s="20">
        <v>16</v>
      </c>
      <c r="J86" s="20">
        <v>66</v>
      </c>
      <c r="K86" s="20">
        <v>40</v>
      </c>
      <c r="L86" s="20">
        <v>240</v>
      </c>
      <c r="M86" s="20">
        <v>7</v>
      </c>
      <c r="N86" s="20">
        <v>188</v>
      </c>
    </row>
    <row r="87" spans="1:14" x14ac:dyDescent="0.2">
      <c r="A87" s="21" t="s">
        <v>126</v>
      </c>
      <c r="B87" s="30">
        <v>100</v>
      </c>
      <c r="C87" s="30">
        <v>3.9080460000000001</v>
      </c>
      <c r="D87" s="30">
        <v>1.83908</v>
      </c>
      <c r="E87" s="30">
        <v>5.9770110000000001</v>
      </c>
      <c r="F87" s="30">
        <v>1.6091949999999999</v>
      </c>
      <c r="G87" s="30">
        <v>3.4482759999999999</v>
      </c>
      <c r="H87" s="30">
        <v>20</v>
      </c>
      <c r="I87" s="30">
        <v>3.6781609999999998</v>
      </c>
      <c r="J87" s="30">
        <v>15.172414</v>
      </c>
      <c r="K87" s="30">
        <v>9.1954019999999996</v>
      </c>
      <c r="L87" s="30">
        <v>55.172414000000003</v>
      </c>
      <c r="M87" s="30">
        <v>1.6091949999999999</v>
      </c>
      <c r="N87" s="30">
        <v>43.218390999999997</v>
      </c>
    </row>
    <row r="88" spans="1:14" x14ac:dyDescent="0.2">
      <c r="A88" s="19" t="s">
        <v>1213</v>
      </c>
      <c r="B88" s="20">
        <v>356</v>
      </c>
      <c r="C88" s="20">
        <v>9</v>
      </c>
      <c r="D88" s="20">
        <v>1</v>
      </c>
      <c r="E88" s="20">
        <v>16</v>
      </c>
      <c r="F88" s="20">
        <v>3</v>
      </c>
      <c r="G88" s="20">
        <v>12</v>
      </c>
      <c r="H88" s="20">
        <v>68</v>
      </c>
      <c r="I88" s="20">
        <v>6</v>
      </c>
      <c r="J88" s="20">
        <v>51</v>
      </c>
      <c r="K88" s="20">
        <v>27</v>
      </c>
      <c r="L88" s="20">
        <v>203</v>
      </c>
      <c r="M88" s="20">
        <v>18</v>
      </c>
      <c r="N88" s="20">
        <v>135</v>
      </c>
    </row>
    <row r="89" spans="1:14" x14ac:dyDescent="0.2">
      <c r="A89" s="21" t="s">
        <v>126</v>
      </c>
      <c r="B89" s="30">
        <v>100</v>
      </c>
      <c r="C89" s="30">
        <v>2.5280900000000002</v>
      </c>
      <c r="D89" s="30">
        <v>0.28089900000000001</v>
      </c>
      <c r="E89" s="30">
        <v>4.4943819999999999</v>
      </c>
      <c r="F89" s="30">
        <v>0.84269700000000003</v>
      </c>
      <c r="G89" s="30">
        <v>3.370787</v>
      </c>
      <c r="H89" s="30">
        <v>19.101123999999999</v>
      </c>
      <c r="I89" s="30">
        <v>1.6853929999999999</v>
      </c>
      <c r="J89" s="30">
        <v>14.325843000000001</v>
      </c>
      <c r="K89" s="30">
        <v>7.5842700000000001</v>
      </c>
      <c r="L89" s="30">
        <v>57.022472</v>
      </c>
      <c r="M89" s="30">
        <v>5.0561800000000003</v>
      </c>
      <c r="N89" s="30">
        <v>37.921348000000002</v>
      </c>
    </row>
    <row r="90" spans="1:14" x14ac:dyDescent="0.2">
      <c r="A90" s="19" t="s">
        <v>1214</v>
      </c>
      <c r="B90" s="20">
        <v>917</v>
      </c>
      <c r="C90" s="20">
        <v>26</v>
      </c>
      <c r="D90" s="20">
        <v>9</v>
      </c>
      <c r="E90" s="20">
        <v>45</v>
      </c>
      <c r="F90" s="20">
        <v>10</v>
      </c>
      <c r="G90" s="20">
        <v>28</v>
      </c>
      <c r="H90" s="20">
        <v>164</v>
      </c>
      <c r="I90" s="20">
        <v>23</v>
      </c>
      <c r="J90" s="20">
        <v>121</v>
      </c>
      <c r="K90" s="20">
        <v>70</v>
      </c>
      <c r="L90" s="20">
        <v>548</v>
      </c>
      <c r="M90" s="20">
        <v>31</v>
      </c>
      <c r="N90" s="20">
        <v>338</v>
      </c>
    </row>
    <row r="91" spans="1:14" x14ac:dyDescent="0.2">
      <c r="A91" s="21" t="s">
        <v>126</v>
      </c>
      <c r="B91" s="30">
        <v>100</v>
      </c>
      <c r="C91" s="30">
        <v>2.8353329999999999</v>
      </c>
      <c r="D91" s="30">
        <v>0.98146100000000003</v>
      </c>
      <c r="E91" s="30">
        <v>4.9073060000000002</v>
      </c>
      <c r="F91" s="30">
        <v>1.0905130000000001</v>
      </c>
      <c r="G91" s="30">
        <v>3.0534349999999999</v>
      </c>
      <c r="H91" s="30">
        <v>17.884405999999998</v>
      </c>
      <c r="I91" s="30">
        <v>2.5081790000000002</v>
      </c>
      <c r="J91" s="30">
        <v>13.195202</v>
      </c>
      <c r="K91" s="30">
        <v>7.6335879999999996</v>
      </c>
      <c r="L91" s="30">
        <v>59.760086999999999</v>
      </c>
      <c r="M91" s="30">
        <v>3.3805890000000001</v>
      </c>
      <c r="N91" s="30">
        <v>36.859324000000001</v>
      </c>
    </row>
    <row r="92" spans="1:14" x14ac:dyDescent="0.2">
      <c r="A92" s="19" t="s">
        <v>1215</v>
      </c>
      <c r="B92" s="20">
        <v>482</v>
      </c>
      <c r="C92" s="20">
        <v>9</v>
      </c>
      <c r="D92" s="20">
        <v>1</v>
      </c>
      <c r="E92" s="20">
        <v>19</v>
      </c>
      <c r="F92" s="20">
        <v>3</v>
      </c>
      <c r="G92" s="20">
        <v>13</v>
      </c>
      <c r="H92" s="20">
        <v>77</v>
      </c>
      <c r="I92" s="20">
        <v>7</v>
      </c>
      <c r="J92" s="20">
        <v>55</v>
      </c>
      <c r="K92" s="20">
        <v>30</v>
      </c>
      <c r="L92" s="20">
        <v>308</v>
      </c>
      <c r="M92" s="20">
        <v>24</v>
      </c>
      <c r="N92" s="20">
        <v>150</v>
      </c>
    </row>
    <row r="93" spans="1:14" x14ac:dyDescent="0.2">
      <c r="A93" s="21" t="s">
        <v>126</v>
      </c>
      <c r="B93" s="30">
        <v>100</v>
      </c>
      <c r="C93" s="30">
        <v>1.8672200000000001</v>
      </c>
      <c r="D93" s="30">
        <v>0.20746899999999999</v>
      </c>
      <c r="E93" s="30">
        <v>3.9419089999999999</v>
      </c>
      <c r="F93" s="30">
        <v>0.62240700000000004</v>
      </c>
      <c r="G93" s="30">
        <v>2.697095</v>
      </c>
      <c r="H93" s="30">
        <v>15.975104</v>
      </c>
      <c r="I93" s="30">
        <v>1.4522820000000001</v>
      </c>
      <c r="J93" s="30">
        <v>11.410788</v>
      </c>
      <c r="K93" s="30">
        <v>6.2240659999999997</v>
      </c>
      <c r="L93" s="30">
        <v>63.900415000000002</v>
      </c>
      <c r="M93" s="30">
        <v>4.9792529999999999</v>
      </c>
      <c r="N93" s="30">
        <v>31.120332000000001</v>
      </c>
    </row>
    <row r="94" spans="1:14" x14ac:dyDescent="0.2">
      <c r="A94" s="19" t="s">
        <v>1216</v>
      </c>
      <c r="B94" s="20">
        <v>126</v>
      </c>
      <c r="C94" s="20">
        <v>0</v>
      </c>
      <c r="D94" s="20">
        <v>0</v>
      </c>
      <c r="E94" s="20">
        <v>3</v>
      </c>
      <c r="F94" s="20">
        <v>0</v>
      </c>
      <c r="G94" s="20">
        <v>1</v>
      </c>
      <c r="H94" s="20">
        <v>9</v>
      </c>
      <c r="I94" s="20">
        <v>1</v>
      </c>
      <c r="J94" s="20">
        <v>4</v>
      </c>
      <c r="K94" s="20">
        <v>3</v>
      </c>
      <c r="L94" s="20">
        <v>105</v>
      </c>
      <c r="M94" s="20">
        <v>6</v>
      </c>
      <c r="N94" s="20">
        <v>15</v>
      </c>
    </row>
    <row r="95" spans="1:14" x14ac:dyDescent="0.2">
      <c r="A95" s="21" t="s">
        <v>126</v>
      </c>
      <c r="B95" s="30">
        <v>100</v>
      </c>
      <c r="C95" s="30">
        <v>0</v>
      </c>
      <c r="D95" s="30">
        <v>0</v>
      </c>
      <c r="E95" s="30">
        <v>2.3809520000000002</v>
      </c>
      <c r="F95" s="30">
        <v>0</v>
      </c>
      <c r="G95" s="30">
        <v>0.793651</v>
      </c>
      <c r="H95" s="30">
        <v>7.1428570000000002</v>
      </c>
      <c r="I95" s="30">
        <v>0.793651</v>
      </c>
      <c r="J95" s="30">
        <v>3.1746029999999998</v>
      </c>
      <c r="K95" s="30">
        <v>2.3809520000000002</v>
      </c>
      <c r="L95" s="30">
        <v>83.333332999999996</v>
      </c>
      <c r="M95" s="30">
        <v>4.7619049999999996</v>
      </c>
      <c r="N95" s="30">
        <v>11.904762</v>
      </c>
    </row>
    <row r="96" spans="1:14" x14ac:dyDescent="0.2">
      <c r="A96" s="18" t="s">
        <v>1219</v>
      </c>
      <c r="B96" s="18"/>
      <c r="C96" s="18"/>
      <c r="D96" s="18"/>
      <c r="E96" s="18"/>
      <c r="F96" s="18"/>
      <c r="G96" s="18"/>
      <c r="H96" s="18"/>
      <c r="I96" s="18"/>
      <c r="J96" s="18"/>
      <c r="K96" s="18"/>
      <c r="L96" s="18"/>
      <c r="M96" s="18"/>
      <c r="N96" s="18"/>
    </row>
    <row r="97" spans="1:14" x14ac:dyDescent="0.2">
      <c r="A97" s="19" t="s">
        <v>130</v>
      </c>
      <c r="B97" s="20">
        <v>151</v>
      </c>
      <c r="C97" s="20">
        <v>11</v>
      </c>
      <c r="D97" s="20">
        <v>6</v>
      </c>
      <c r="E97" s="20">
        <v>11</v>
      </c>
      <c r="F97" s="20">
        <v>2</v>
      </c>
      <c r="G97" s="20">
        <v>4</v>
      </c>
      <c r="H97" s="20">
        <v>10</v>
      </c>
      <c r="I97" s="20">
        <v>17</v>
      </c>
      <c r="J97" s="20">
        <v>15</v>
      </c>
      <c r="K97" s="20">
        <v>5</v>
      </c>
      <c r="L97" s="20">
        <v>95</v>
      </c>
      <c r="M97" s="20">
        <v>12</v>
      </c>
      <c r="N97" s="20">
        <v>44</v>
      </c>
    </row>
    <row r="98" spans="1:14" x14ac:dyDescent="0.2">
      <c r="A98" s="21" t="s">
        <v>126</v>
      </c>
      <c r="B98" s="30">
        <v>100</v>
      </c>
      <c r="C98" s="30">
        <v>7.2847679999999997</v>
      </c>
      <c r="D98" s="30">
        <v>3.9735100000000001</v>
      </c>
      <c r="E98" s="30">
        <v>7.2847679999999997</v>
      </c>
      <c r="F98" s="30">
        <v>1.324503</v>
      </c>
      <c r="G98" s="30">
        <v>2.6490070000000001</v>
      </c>
      <c r="H98" s="30">
        <v>6.6225170000000002</v>
      </c>
      <c r="I98" s="30">
        <v>11.258278000000001</v>
      </c>
      <c r="J98" s="30">
        <v>9.9337750000000007</v>
      </c>
      <c r="K98" s="30">
        <v>3.311258</v>
      </c>
      <c r="L98" s="30">
        <v>62.913907000000002</v>
      </c>
      <c r="M98" s="30">
        <v>7.9470200000000002</v>
      </c>
      <c r="N98" s="30">
        <v>29.139073</v>
      </c>
    </row>
    <row r="99" spans="1:14" x14ac:dyDescent="0.2">
      <c r="A99" s="19" t="s">
        <v>131</v>
      </c>
      <c r="B99" s="20">
        <v>1446</v>
      </c>
      <c r="C99" s="20">
        <v>51</v>
      </c>
      <c r="D99" s="20">
        <v>24</v>
      </c>
      <c r="E99" s="20">
        <v>151</v>
      </c>
      <c r="F99" s="20">
        <v>34</v>
      </c>
      <c r="G99" s="20">
        <v>47</v>
      </c>
      <c r="H99" s="20">
        <v>187</v>
      </c>
      <c r="I99" s="20">
        <v>96</v>
      </c>
      <c r="J99" s="20">
        <v>174</v>
      </c>
      <c r="K99" s="20">
        <v>138</v>
      </c>
      <c r="L99" s="20">
        <v>825</v>
      </c>
      <c r="M99" s="20">
        <v>33</v>
      </c>
      <c r="N99" s="20">
        <v>588</v>
      </c>
    </row>
    <row r="100" spans="1:14" x14ac:dyDescent="0.2">
      <c r="A100" s="21" t="s">
        <v>126</v>
      </c>
      <c r="B100" s="30">
        <v>100</v>
      </c>
      <c r="C100" s="30">
        <v>3.5269710000000001</v>
      </c>
      <c r="D100" s="30">
        <v>1.659751</v>
      </c>
      <c r="E100" s="30">
        <v>10.442600000000001</v>
      </c>
      <c r="F100" s="30">
        <v>2.3513139999999999</v>
      </c>
      <c r="G100" s="30">
        <v>3.250346</v>
      </c>
      <c r="H100" s="30">
        <v>12.932226999999999</v>
      </c>
      <c r="I100" s="30">
        <v>6.6390039999999999</v>
      </c>
      <c r="J100" s="30">
        <v>12.033194999999999</v>
      </c>
      <c r="K100" s="30">
        <v>9.5435680000000005</v>
      </c>
      <c r="L100" s="30">
        <v>57.053941999999999</v>
      </c>
      <c r="M100" s="30">
        <v>2.2821579999999999</v>
      </c>
      <c r="N100" s="30">
        <v>40.663899999999998</v>
      </c>
    </row>
    <row r="101" spans="1:14" x14ac:dyDescent="0.2">
      <c r="A101" s="19" t="s">
        <v>392</v>
      </c>
      <c r="B101" s="20">
        <v>150</v>
      </c>
      <c r="C101" s="20">
        <v>1</v>
      </c>
      <c r="D101" s="20">
        <v>4</v>
      </c>
      <c r="E101" s="20">
        <v>12</v>
      </c>
      <c r="F101" s="20">
        <v>2</v>
      </c>
      <c r="G101" s="20">
        <v>8</v>
      </c>
      <c r="H101" s="20">
        <v>14</v>
      </c>
      <c r="I101" s="20">
        <v>7</v>
      </c>
      <c r="J101" s="20">
        <v>15</v>
      </c>
      <c r="K101" s="20">
        <v>10</v>
      </c>
      <c r="L101" s="20">
        <v>100</v>
      </c>
      <c r="M101" s="20">
        <v>3</v>
      </c>
      <c r="N101" s="20">
        <v>47</v>
      </c>
    </row>
    <row r="102" spans="1:14" x14ac:dyDescent="0.2">
      <c r="A102" s="21" t="s">
        <v>126</v>
      </c>
      <c r="B102" s="30">
        <v>100</v>
      </c>
      <c r="C102" s="30">
        <v>0.66666700000000001</v>
      </c>
      <c r="D102" s="30">
        <v>2.6666669999999999</v>
      </c>
      <c r="E102" s="30">
        <v>8</v>
      </c>
      <c r="F102" s="30">
        <v>1.3333330000000001</v>
      </c>
      <c r="G102" s="30">
        <v>5.3333329999999997</v>
      </c>
      <c r="H102" s="30">
        <v>9.3333329999999997</v>
      </c>
      <c r="I102" s="30">
        <v>4.6666670000000003</v>
      </c>
      <c r="J102" s="30">
        <v>10</v>
      </c>
      <c r="K102" s="30">
        <v>6.6666670000000003</v>
      </c>
      <c r="L102" s="30">
        <v>66.666667000000004</v>
      </c>
      <c r="M102" s="30">
        <v>2</v>
      </c>
      <c r="N102" s="30">
        <v>31.333333</v>
      </c>
    </row>
    <row r="103" spans="1:14" x14ac:dyDescent="0.2">
      <c r="A103" s="19" t="s">
        <v>132</v>
      </c>
      <c r="B103" s="20">
        <v>372</v>
      </c>
      <c r="C103" s="20">
        <v>9</v>
      </c>
      <c r="D103" s="20">
        <v>2</v>
      </c>
      <c r="E103" s="20">
        <v>18</v>
      </c>
      <c r="F103" s="20">
        <v>7</v>
      </c>
      <c r="G103" s="20">
        <v>5</v>
      </c>
      <c r="H103" s="20">
        <v>46</v>
      </c>
      <c r="I103" s="20">
        <v>5</v>
      </c>
      <c r="J103" s="20">
        <v>38</v>
      </c>
      <c r="K103" s="20">
        <v>22</v>
      </c>
      <c r="L103" s="20">
        <v>246</v>
      </c>
      <c r="M103" s="20">
        <v>18</v>
      </c>
      <c r="N103" s="20">
        <v>108</v>
      </c>
    </row>
    <row r="104" spans="1:14" x14ac:dyDescent="0.2">
      <c r="A104" s="21" t="s">
        <v>126</v>
      </c>
      <c r="B104" s="30">
        <v>100</v>
      </c>
      <c r="C104" s="30">
        <v>2.4193549999999999</v>
      </c>
      <c r="D104" s="30">
        <v>0.53763399999999995</v>
      </c>
      <c r="E104" s="30">
        <v>4.8387099999999998</v>
      </c>
      <c r="F104" s="30">
        <v>1.8817200000000001</v>
      </c>
      <c r="G104" s="30">
        <v>1.3440859999999999</v>
      </c>
      <c r="H104" s="30">
        <v>12.365591</v>
      </c>
      <c r="I104" s="30">
        <v>1.3440859999999999</v>
      </c>
      <c r="J104" s="30">
        <v>10.215054</v>
      </c>
      <c r="K104" s="30">
        <v>5.9139780000000002</v>
      </c>
      <c r="L104" s="30">
        <v>66.129031999999995</v>
      </c>
      <c r="M104" s="30">
        <v>4.8387099999999998</v>
      </c>
      <c r="N104" s="30">
        <v>29.032257999999999</v>
      </c>
    </row>
    <row r="105" spans="1:14" x14ac:dyDescent="0.2">
      <c r="A105" s="19" t="s">
        <v>1220</v>
      </c>
      <c r="B105" s="20">
        <v>69</v>
      </c>
      <c r="C105" s="20">
        <v>6</v>
      </c>
      <c r="D105" s="20">
        <v>0</v>
      </c>
      <c r="E105" s="20">
        <v>2</v>
      </c>
      <c r="F105" s="20">
        <v>0</v>
      </c>
      <c r="G105" s="20">
        <v>2</v>
      </c>
      <c r="H105" s="20">
        <v>7</v>
      </c>
      <c r="I105" s="20">
        <v>4</v>
      </c>
      <c r="J105" s="20">
        <v>9</v>
      </c>
      <c r="K105" s="20">
        <v>6</v>
      </c>
      <c r="L105" s="20">
        <v>41</v>
      </c>
      <c r="M105" s="20">
        <v>2</v>
      </c>
      <c r="N105" s="20">
        <v>26</v>
      </c>
    </row>
    <row r="106" spans="1:14" x14ac:dyDescent="0.2">
      <c r="A106" s="21" t="s">
        <v>126</v>
      </c>
      <c r="B106" s="30">
        <v>100</v>
      </c>
      <c r="C106" s="30">
        <v>8.6956520000000008</v>
      </c>
      <c r="D106" s="30">
        <v>0</v>
      </c>
      <c r="E106" s="30">
        <v>2.8985509999999999</v>
      </c>
      <c r="F106" s="30">
        <v>0</v>
      </c>
      <c r="G106" s="30">
        <v>2.8985509999999999</v>
      </c>
      <c r="H106" s="30">
        <v>10.144928</v>
      </c>
      <c r="I106" s="30">
        <v>5.7971009999999996</v>
      </c>
      <c r="J106" s="30">
        <v>13.043478</v>
      </c>
      <c r="K106" s="30">
        <v>8.6956520000000008</v>
      </c>
      <c r="L106" s="30">
        <v>59.420290000000001</v>
      </c>
      <c r="M106" s="30">
        <v>2.8985509999999999</v>
      </c>
      <c r="N106" s="30">
        <v>37.681159000000001</v>
      </c>
    </row>
    <row r="107" spans="1:14" x14ac:dyDescent="0.2">
      <c r="A107" s="18" t="s">
        <v>133</v>
      </c>
      <c r="B107" s="17">
        <v>92</v>
      </c>
      <c r="C107" s="17">
        <v>5</v>
      </c>
      <c r="D107" s="17">
        <v>5</v>
      </c>
      <c r="E107" s="17">
        <v>7</v>
      </c>
      <c r="F107" s="17">
        <v>2</v>
      </c>
      <c r="G107" s="17">
        <v>2</v>
      </c>
      <c r="H107" s="17">
        <v>3</v>
      </c>
      <c r="I107" s="17">
        <v>10</v>
      </c>
      <c r="J107" s="17">
        <v>6</v>
      </c>
      <c r="K107" s="17">
        <v>2</v>
      </c>
      <c r="L107" s="17">
        <v>62</v>
      </c>
      <c r="M107" s="17">
        <v>9</v>
      </c>
      <c r="N107" s="17">
        <v>21</v>
      </c>
    </row>
    <row r="108" spans="1:14" x14ac:dyDescent="0.2">
      <c r="A108" s="21" t="s">
        <v>126</v>
      </c>
      <c r="B108" s="30">
        <v>100</v>
      </c>
      <c r="C108" s="30">
        <v>5.4347830000000004</v>
      </c>
      <c r="D108" s="30">
        <v>5.4347830000000004</v>
      </c>
      <c r="E108" s="30">
        <v>7.6086960000000001</v>
      </c>
      <c r="F108" s="30">
        <v>2.1739130000000002</v>
      </c>
      <c r="G108" s="30">
        <v>2.1739130000000002</v>
      </c>
      <c r="H108" s="30">
        <v>3.2608700000000002</v>
      </c>
      <c r="I108" s="30">
        <v>10.869565</v>
      </c>
      <c r="J108" s="30">
        <v>6.5217390000000002</v>
      </c>
      <c r="K108" s="30">
        <v>2.1739130000000002</v>
      </c>
      <c r="L108" s="30">
        <v>67.391304000000005</v>
      </c>
      <c r="M108" s="30">
        <v>9.7826090000000008</v>
      </c>
      <c r="N108" s="30">
        <v>22.826087000000001</v>
      </c>
    </row>
    <row r="109" spans="1:14" x14ac:dyDescent="0.2">
      <c r="A109" s="19" t="s">
        <v>134</v>
      </c>
      <c r="B109" s="20">
        <v>813</v>
      </c>
      <c r="C109" s="20">
        <v>32</v>
      </c>
      <c r="D109" s="20">
        <v>10</v>
      </c>
      <c r="E109" s="20">
        <v>111</v>
      </c>
      <c r="F109" s="20">
        <v>27</v>
      </c>
      <c r="G109" s="20">
        <v>17</v>
      </c>
      <c r="H109" s="20">
        <v>53</v>
      </c>
      <c r="I109" s="20">
        <v>83</v>
      </c>
      <c r="J109" s="20">
        <v>86</v>
      </c>
      <c r="K109" s="20">
        <v>81</v>
      </c>
      <c r="L109" s="20">
        <v>479</v>
      </c>
      <c r="M109" s="20">
        <v>21</v>
      </c>
      <c r="N109" s="20">
        <v>313</v>
      </c>
    </row>
    <row r="110" spans="1:14" x14ac:dyDescent="0.2">
      <c r="A110" s="21" t="s">
        <v>126</v>
      </c>
      <c r="B110" s="30">
        <v>100</v>
      </c>
      <c r="C110" s="30">
        <v>3.9360390000000001</v>
      </c>
      <c r="D110" s="30">
        <v>1.2300120000000001</v>
      </c>
      <c r="E110" s="30">
        <v>13.653136999999999</v>
      </c>
      <c r="F110" s="30">
        <v>3.3210329999999999</v>
      </c>
      <c r="G110" s="30">
        <v>2.091021</v>
      </c>
      <c r="H110" s="30">
        <v>6.5190650000000003</v>
      </c>
      <c r="I110" s="30">
        <v>10.209102</v>
      </c>
      <c r="J110" s="30">
        <v>10.578106</v>
      </c>
      <c r="K110" s="30">
        <v>9.9631000000000007</v>
      </c>
      <c r="L110" s="30">
        <v>58.917589</v>
      </c>
      <c r="M110" s="30">
        <v>2.5830259999999998</v>
      </c>
      <c r="N110" s="30">
        <v>38.499384999999997</v>
      </c>
    </row>
    <row r="111" spans="1:14" x14ac:dyDescent="0.2">
      <c r="A111" s="19" t="s">
        <v>393</v>
      </c>
      <c r="B111" s="20">
        <v>65</v>
      </c>
      <c r="C111" s="20">
        <v>0</v>
      </c>
      <c r="D111" s="20">
        <v>1</v>
      </c>
      <c r="E111" s="20">
        <v>8</v>
      </c>
      <c r="F111" s="20">
        <v>2</v>
      </c>
      <c r="G111" s="20">
        <v>2</v>
      </c>
      <c r="H111" s="20">
        <v>7</v>
      </c>
      <c r="I111" s="20">
        <v>4</v>
      </c>
      <c r="J111" s="20">
        <v>2</v>
      </c>
      <c r="K111" s="20">
        <v>6</v>
      </c>
      <c r="L111" s="20">
        <v>44</v>
      </c>
      <c r="M111" s="20">
        <v>1</v>
      </c>
      <c r="N111" s="20">
        <v>20</v>
      </c>
    </row>
    <row r="112" spans="1:14" x14ac:dyDescent="0.2">
      <c r="A112" s="21" t="s">
        <v>126</v>
      </c>
      <c r="B112" s="30">
        <v>100</v>
      </c>
      <c r="C112" s="30">
        <v>0</v>
      </c>
      <c r="D112" s="30">
        <v>1.538462</v>
      </c>
      <c r="E112" s="30">
        <v>12.307691999999999</v>
      </c>
      <c r="F112" s="30">
        <v>3.0769229999999999</v>
      </c>
      <c r="G112" s="30">
        <v>3.0769229999999999</v>
      </c>
      <c r="H112" s="30">
        <v>10.769231</v>
      </c>
      <c r="I112" s="30">
        <v>6.1538459999999997</v>
      </c>
      <c r="J112" s="30">
        <v>3.0769229999999999</v>
      </c>
      <c r="K112" s="30">
        <v>9.2307690000000004</v>
      </c>
      <c r="L112" s="30">
        <v>67.692307999999997</v>
      </c>
      <c r="M112" s="30">
        <v>1.538462</v>
      </c>
      <c r="N112" s="30">
        <v>30.769231000000001</v>
      </c>
    </row>
    <row r="113" spans="1:14" x14ac:dyDescent="0.2">
      <c r="A113" s="19" t="s">
        <v>135</v>
      </c>
      <c r="B113" s="20">
        <v>83</v>
      </c>
      <c r="C113" s="20">
        <v>1</v>
      </c>
      <c r="D113" s="20">
        <v>1</v>
      </c>
      <c r="E113" s="20">
        <v>12</v>
      </c>
      <c r="F113" s="20">
        <v>2</v>
      </c>
      <c r="G113" s="20">
        <v>2</v>
      </c>
      <c r="H113" s="20">
        <v>6</v>
      </c>
      <c r="I113" s="20">
        <v>2</v>
      </c>
      <c r="J113" s="20">
        <v>6</v>
      </c>
      <c r="K113" s="20">
        <v>4</v>
      </c>
      <c r="L113" s="20">
        <v>50</v>
      </c>
      <c r="M113" s="20">
        <v>4</v>
      </c>
      <c r="N113" s="20">
        <v>29</v>
      </c>
    </row>
    <row r="114" spans="1:14" x14ac:dyDescent="0.2">
      <c r="A114" s="21" t="s">
        <v>126</v>
      </c>
      <c r="B114" s="30">
        <v>100</v>
      </c>
      <c r="C114" s="30">
        <v>1.2048190000000001</v>
      </c>
      <c r="D114" s="30">
        <v>1.2048190000000001</v>
      </c>
      <c r="E114" s="30">
        <v>14.457831000000001</v>
      </c>
      <c r="F114" s="30">
        <v>2.4096389999999999</v>
      </c>
      <c r="G114" s="30">
        <v>2.4096389999999999</v>
      </c>
      <c r="H114" s="30">
        <v>7.2289159999999999</v>
      </c>
      <c r="I114" s="30">
        <v>2.4096389999999999</v>
      </c>
      <c r="J114" s="30">
        <v>7.2289159999999999</v>
      </c>
      <c r="K114" s="30">
        <v>4.8192769999999996</v>
      </c>
      <c r="L114" s="30">
        <v>60.240963999999998</v>
      </c>
      <c r="M114" s="30">
        <v>4.8192769999999996</v>
      </c>
      <c r="N114" s="30">
        <v>34.939759000000002</v>
      </c>
    </row>
    <row r="115" spans="1:14" x14ac:dyDescent="0.2">
      <c r="A115" s="19" t="s">
        <v>1221</v>
      </c>
      <c r="B115" s="20">
        <v>39</v>
      </c>
      <c r="C115" s="20">
        <v>4</v>
      </c>
      <c r="D115" s="20">
        <v>0</v>
      </c>
      <c r="E115" s="20">
        <v>2</v>
      </c>
      <c r="F115" s="20">
        <v>0</v>
      </c>
      <c r="G115" s="20">
        <v>1</v>
      </c>
      <c r="H115" s="20">
        <v>2</v>
      </c>
      <c r="I115" s="20">
        <v>4</v>
      </c>
      <c r="J115" s="20">
        <v>3</v>
      </c>
      <c r="K115" s="20">
        <v>5</v>
      </c>
      <c r="L115" s="20">
        <v>23</v>
      </c>
      <c r="M115" s="20">
        <v>0</v>
      </c>
      <c r="N115" s="20">
        <v>16</v>
      </c>
    </row>
    <row r="116" spans="1:14" x14ac:dyDescent="0.2">
      <c r="A116" s="21" t="s">
        <v>126</v>
      </c>
      <c r="B116" s="30">
        <v>100</v>
      </c>
      <c r="C116" s="30">
        <v>10.256410000000001</v>
      </c>
      <c r="D116" s="30">
        <v>0</v>
      </c>
      <c r="E116" s="30">
        <v>5.1282050000000003</v>
      </c>
      <c r="F116" s="30">
        <v>0</v>
      </c>
      <c r="G116" s="30">
        <v>2.5641029999999998</v>
      </c>
      <c r="H116" s="30">
        <v>5.1282050000000003</v>
      </c>
      <c r="I116" s="30">
        <v>10.256410000000001</v>
      </c>
      <c r="J116" s="30">
        <v>7.6923079999999997</v>
      </c>
      <c r="K116" s="30">
        <v>12.820513</v>
      </c>
      <c r="L116" s="30">
        <v>58.974359</v>
      </c>
      <c r="M116" s="30">
        <v>0</v>
      </c>
      <c r="N116" s="30">
        <v>41.025641</v>
      </c>
    </row>
    <row r="117" spans="1:14" x14ac:dyDescent="0.2">
      <c r="A117" s="18" t="s">
        <v>136</v>
      </c>
      <c r="B117" s="17">
        <v>59</v>
      </c>
      <c r="C117" s="17">
        <v>6</v>
      </c>
      <c r="D117" s="17">
        <v>1</v>
      </c>
      <c r="E117" s="17">
        <v>4</v>
      </c>
      <c r="F117" s="17">
        <v>0</v>
      </c>
      <c r="G117" s="17">
        <v>2</v>
      </c>
      <c r="H117" s="17">
        <v>7</v>
      </c>
      <c r="I117" s="17">
        <v>7</v>
      </c>
      <c r="J117" s="17">
        <v>9</v>
      </c>
      <c r="K117" s="17">
        <v>3</v>
      </c>
      <c r="L117" s="17">
        <v>33</v>
      </c>
      <c r="M117" s="17">
        <v>3</v>
      </c>
      <c r="N117" s="17">
        <v>23</v>
      </c>
    </row>
    <row r="118" spans="1:14" x14ac:dyDescent="0.2">
      <c r="A118" s="21" t="s">
        <v>126</v>
      </c>
      <c r="B118" s="30">
        <v>100</v>
      </c>
      <c r="C118" s="30">
        <v>10.169492</v>
      </c>
      <c r="D118" s="30">
        <v>1.6949149999999999</v>
      </c>
      <c r="E118" s="30">
        <v>6.7796609999999999</v>
      </c>
      <c r="F118" s="30">
        <v>0</v>
      </c>
      <c r="G118" s="30">
        <v>3.389831</v>
      </c>
      <c r="H118" s="30">
        <v>11.864407</v>
      </c>
      <c r="I118" s="30">
        <v>11.864407</v>
      </c>
      <c r="J118" s="30">
        <v>15.254237</v>
      </c>
      <c r="K118" s="30">
        <v>5.084746</v>
      </c>
      <c r="L118" s="30">
        <v>55.932203000000001</v>
      </c>
      <c r="M118" s="30">
        <v>5.084746</v>
      </c>
      <c r="N118" s="30">
        <v>38.983051000000003</v>
      </c>
    </row>
    <row r="119" spans="1:14" x14ac:dyDescent="0.2">
      <c r="A119" s="19" t="s">
        <v>134</v>
      </c>
      <c r="B119" s="20">
        <v>632</v>
      </c>
      <c r="C119" s="20">
        <v>18</v>
      </c>
      <c r="D119" s="20">
        <v>13</v>
      </c>
      <c r="E119" s="20">
        <v>39</v>
      </c>
      <c r="F119" s="20">
        <v>7</v>
      </c>
      <c r="G119" s="20">
        <v>30</v>
      </c>
      <c r="H119" s="20">
        <v>134</v>
      </c>
      <c r="I119" s="20">
        <v>13</v>
      </c>
      <c r="J119" s="20">
        <v>88</v>
      </c>
      <c r="K119" s="20">
        <v>57</v>
      </c>
      <c r="L119" s="20">
        <v>346</v>
      </c>
      <c r="M119" s="20">
        <v>12</v>
      </c>
      <c r="N119" s="20">
        <v>274</v>
      </c>
    </row>
    <row r="120" spans="1:14" x14ac:dyDescent="0.2">
      <c r="A120" s="21" t="s">
        <v>126</v>
      </c>
      <c r="B120" s="30">
        <v>100</v>
      </c>
      <c r="C120" s="30">
        <v>2.8481010000000002</v>
      </c>
      <c r="D120" s="30">
        <v>2.056962</v>
      </c>
      <c r="E120" s="30">
        <v>6.1708860000000003</v>
      </c>
      <c r="F120" s="30">
        <v>1.1075950000000001</v>
      </c>
      <c r="G120" s="30">
        <v>4.7468349999999999</v>
      </c>
      <c r="H120" s="30">
        <v>21.202532000000001</v>
      </c>
      <c r="I120" s="30">
        <v>2.056962</v>
      </c>
      <c r="J120" s="30">
        <v>13.924051</v>
      </c>
      <c r="K120" s="30">
        <v>9.0189869999999992</v>
      </c>
      <c r="L120" s="30">
        <v>54.746834999999997</v>
      </c>
      <c r="M120" s="30">
        <v>1.8987339999999999</v>
      </c>
      <c r="N120" s="30">
        <v>43.354430000000001</v>
      </c>
    </row>
    <row r="121" spans="1:14" x14ac:dyDescent="0.2">
      <c r="A121" s="19" t="s">
        <v>393</v>
      </c>
      <c r="B121" s="20">
        <v>85</v>
      </c>
      <c r="C121" s="20">
        <v>1</v>
      </c>
      <c r="D121" s="20">
        <v>3</v>
      </c>
      <c r="E121" s="20">
        <v>4</v>
      </c>
      <c r="F121" s="20">
        <v>0</v>
      </c>
      <c r="G121" s="20">
        <v>6</v>
      </c>
      <c r="H121" s="20">
        <v>7</v>
      </c>
      <c r="I121" s="20">
        <v>3</v>
      </c>
      <c r="J121" s="20">
        <v>13</v>
      </c>
      <c r="K121" s="20">
        <v>4</v>
      </c>
      <c r="L121" s="20">
        <v>56</v>
      </c>
      <c r="M121" s="20">
        <v>2</v>
      </c>
      <c r="N121" s="20">
        <v>27</v>
      </c>
    </row>
    <row r="122" spans="1:14" x14ac:dyDescent="0.2">
      <c r="A122" s="21" t="s">
        <v>126</v>
      </c>
      <c r="B122" s="30">
        <v>100</v>
      </c>
      <c r="C122" s="30">
        <v>1.176471</v>
      </c>
      <c r="D122" s="30">
        <v>3.5294120000000002</v>
      </c>
      <c r="E122" s="30">
        <v>4.7058819999999999</v>
      </c>
      <c r="F122" s="30">
        <v>0</v>
      </c>
      <c r="G122" s="30">
        <v>7.0588240000000004</v>
      </c>
      <c r="H122" s="30">
        <v>8.2352939999999997</v>
      </c>
      <c r="I122" s="30">
        <v>3.5294120000000002</v>
      </c>
      <c r="J122" s="30">
        <v>15.294117999999999</v>
      </c>
      <c r="K122" s="30">
        <v>4.7058819999999999</v>
      </c>
      <c r="L122" s="30">
        <v>65.882352999999995</v>
      </c>
      <c r="M122" s="30">
        <v>2.3529409999999999</v>
      </c>
      <c r="N122" s="30">
        <v>31.764706</v>
      </c>
    </row>
    <row r="123" spans="1:14" x14ac:dyDescent="0.2">
      <c r="A123" s="19" t="s">
        <v>135</v>
      </c>
      <c r="B123" s="20">
        <v>289</v>
      </c>
      <c r="C123" s="20">
        <v>8</v>
      </c>
      <c r="D123" s="20">
        <v>1</v>
      </c>
      <c r="E123" s="20">
        <v>6</v>
      </c>
      <c r="F123" s="20">
        <v>5</v>
      </c>
      <c r="G123" s="20">
        <v>3</v>
      </c>
      <c r="H123" s="20">
        <v>40</v>
      </c>
      <c r="I123" s="20">
        <v>3</v>
      </c>
      <c r="J123" s="20">
        <v>32</v>
      </c>
      <c r="K123" s="20">
        <v>18</v>
      </c>
      <c r="L123" s="20">
        <v>196</v>
      </c>
      <c r="M123" s="20">
        <v>14</v>
      </c>
      <c r="N123" s="20">
        <v>79</v>
      </c>
    </row>
    <row r="124" spans="1:14" x14ac:dyDescent="0.2">
      <c r="A124" s="21" t="s">
        <v>126</v>
      </c>
      <c r="B124" s="30">
        <v>100</v>
      </c>
      <c r="C124" s="30">
        <v>2.7681659999999999</v>
      </c>
      <c r="D124" s="30">
        <v>0.34602100000000002</v>
      </c>
      <c r="E124" s="30">
        <v>2.0761250000000002</v>
      </c>
      <c r="F124" s="30">
        <v>1.7301040000000001</v>
      </c>
      <c r="G124" s="30">
        <v>1.038062</v>
      </c>
      <c r="H124" s="30">
        <v>13.84083</v>
      </c>
      <c r="I124" s="30">
        <v>1.038062</v>
      </c>
      <c r="J124" s="30">
        <v>11.072664</v>
      </c>
      <c r="K124" s="30">
        <v>6.2283739999999996</v>
      </c>
      <c r="L124" s="30">
        <v>67.820069000000004</v>
      </c>
      <c r="M124" s="30">
        <v>4.8442910000000001</v>
      </c>
      <c r="N124" s="30">
        <v>27.335640000000001</v>
      </c>
    </row>
    <row r="125" spans="1:14" x14ac:dyDescent="0.2">
      <c r="A125" s="19" t="s">
        <v>1221</v>
      </c>
      <c r="B125" s="20">
        <v>30</v>
      </c>
      <c r="C125" s="20">
        <v>2</v>
      </c>
      <c r="D125" s="20">
        <v>0</v>
      </c>
      <c r="E125" s="20">
        <v>0</v>
      </c>
      <c r="F125" s="20">
        <v>0</v>
      </c>
      <c r="G125" s="20">
        <v>1</v>
      </c>
      <c r="H125" s="20">
        <v>5</v>
      </c>
      <c r="I125" s="20">
        <v>0</v>
      </c>
      <c r="J125" s="20">
        <v>6</v>
      </c>
      <c r="K125" s="20">
        <v>1</v>
      </c>
      <c r="L125" s="20">
        <v>18</v>
      </c>
      <c r="M125" s="20">
        <v>2</v>
      </c>
      <c r="N125" s="20">
        <v>10</v>
      </c>
    </row>
    <row r="126" spans="1:14" x14ac:dyDescent="0.2">
      <c r="A126" s="21" t="s">
        <v>126</v>
      </c>
      <c r="B126" s="30">
        <v>100</v>
      </c>
      <c r="C126" s="30">
        <v>6.6666670000000003</v>
      </c>
      <c r="D126" s="30">
        <v>0</v>
      </c>
      <c r="E126" s="30">
        <v>0</v>
      </c>
      <c r="F126" s="30">
        <v>0</v>
      </c>
      <c r="G126" s="30">
        <v>3.3333330000000001</v>
      </c>
      <c r="H126" s="30">
        <v>16.666667</v>
      </c>
      <c r="I126" s="30">
        <v>0</v>
      </c>
      <c r="J126" s="30">
        <v>20</v>
      </c>
      <c r="K126" s="30">
        <v>3.3333330000000001</v>
      </c>
      <c r="L126" s="30">
        <v>60</v>
      </c>
      <c r="M126" s="30">
        <v>6.6666670000000003</v>
      </c>
      <c r="N126" s="30">
        <v>33.333333000000003</v>
      </c>
    </row>
    <row r="127" spans="1:14" x14ac:dyDescent="0.2">
      <c r="A127" s="18" t="s">
        <v>1222</v>
      </c>
      <c r="B127" s="18"/>
      <c r="C127" s="18"/>
      <c r="D127" s="18"/>
      <c r="E127" s="18"/>
      <c r="F127" s="18"/>
      <c r="G127" s="18"/>
      <c r="H127" s="18"/>
      <c r="I127" s="18"/>
      <c r="J127" s="18"/>
      <c r="K127" s="18"/>
      <c r="L127" s="18"/>
      <c r="M127" s="18"/>
      <c r="N127" s="18"/>
    </row>
    <row r="128" spans="1:14" x14ac:dyDescent="0.2">
      <c r="A128" s="19" t="s">
        <v>1223</v>
      </c>
      <c r="B128" s="20">
        <v>366</v>
      </c>
      <c r="C128" s="20">
        <v>16</v>
      </c>
      <c r="D128" s="20">
        <v>10</v>
      </c>
      <c r="E128" s="20">
        <v>28</v>
      </c>
      <c r="F128" s="20">
        <v>9</v>
      </c>
      <c r="G128" s="20">
        <v>7</v>
      </c>
      <c r="H128" s="20">
        <v>36</v>
      </c>
      <c r="I128" s="20">
        <v>20</v>
      </c>
      <c r="J128" s="20">
        <v>34</v>
      </c>
      <c r="K128" s="20">
        <v>18</v>
      </c>
      <c r="L128" s="20">
        <v>235</v>
      </c>
      <c r="M128" s="20">
        <v>22</v>
      </c>
      <c r="N128" s="20">
        <v>109</v>
      </c>
    </row>
    <row r="129" spans="1:14" x14ac:dyDescent="0.2">
      <c r="A129" s="21" t="s">
        <v>126</v>
      </c>
      <c r="B129" s="30">
        <v>100</v>
      </c>
      <c r="C129" s="30">
        <v>4.3715849999999996</v>
      </c>
      <c r="D129" s="30">
        <v>2.73224</v>
      </c>
      <c r="E129" s="30">
        <v>7.6502730000000003</v>
      </c>
      <c r="F129" s="30">
        <v>2.4590160000000001</v>
      </c>
      <c r="G129" s="30">
        <v>1.912568</v>
      </c>
      <c r="H129" s="30">
        <v>9.8360660000000006</v>
      </c>
      <c r="I129" s="30">
        <v>5.4644810000000001</v>
      </c>
      <c r="J129" s="30">
        <v>9.2896169999999998</v>
      </c>
      <c r="K129" s="30">
        <v>4.9180330000000003</v>
      </c>
      <c r="L129" s="30">
        <v>64.207650000000001</v>
      </c>
      <c r="M129" s="30">
        <v>6.010929</v>
      </c>
      <c r="N129" s="30">
        <v>29.781421000000002</v>
      </c>
    </row>
    <row r="130" spans="1:14" x14ac:dyDescent="0.2">
      <c r="A130" s="19" t="s">
        <v>1224</v>
      </c>
      <c r="B130" s="20">
        <v>1212</v>
      </c>
      <c r="C130" s="20">
        <v>43</v>
      </c>
      <c r="D130" s="20">
        <v>19</v>
      </c>
      <c r="E130" s="20">
        <v>126</v>
      </c>
      <c r="F130" s="20">
        <v>25</v>
      </c>
      <c r="G130" s="20">
        <v>40</v>
      </c>
      <c r="H130" s="20">
        <v>164</v>
      </c>
      <c r="I130" s="20">
        <v>87</v>
      </c>
      <c r="J130" s="20">
        <v>149</v>
      </c>
      <c r="K130" s="20">
        <v>119</v>
      </c>
      <c r="L130" s="20">
        <v>686</v>
      </c>
      <c r="M130" s="20">
        <v>26</v>
      </c>
      <c r="N130" s="20">
        <v>500</v>
      </c>
    </row>
    <row r="131" spans="1:14" x14ac:dyDescent="0.2">
      <c r="A131" s="21" t="s">
        <v>126</v>
      </c>
      <c r="B131" s="30">
        <v>100</v>
      </c>
      <c r="C131" s="30">
        <v>3.5478550000000002</v>
      </c>
      <c r="D131" s="30">
        <v>1.5676570000000001</v>
      </c>
      <c r="E131" s="30">
        <v>10.396039999999999</v>
      </c>
      <c r="F131" s="30">
        <v>2.0627059999999999</v>
      </c>
      <c r="G131" s="30">
        <v>3.3003300000000002</v>
      </c>
      <c r="H131" s="30">
        <v>13.531352999999999</v>
      </c>
      <c r="I131" s="30">
        <v>7.1782180000000002</v>
      </c>
      <c r="J131" s="30">
        <v>12.293729000000001</v>
      </c>
      <c r="K131" s="30">
        <v>9.8184819999999995</v>
      </c>
      <c r="L131" s="30">
        <v>56.600659999999998</v>
      </c>
      <c r="M131" s="30">
        <v>2.1452149999999999</v>
      </c>
      <c r="N131" s="30">
        <v>41.254125000000002</v>
      </c>
    </row>
    <row r="132" spans="1:14" x14ac:dyDescent="0.2">
      <c r="A132" s="19" t="s">
        <v>137</v>
      </c>
      <c r="B132" s="20">
        <v>112</v>
      </c>
      <c r="C132" s="20">
        <v>7</v>
      </c>
      <c r="D132" s="20">
        <v>4</v>
      </c>
      <c r="E132" s="20">
        <v>15</v>
      </c>
      <c r="F132" s="20">
        <v>4</v>
      </c>
      <c r="G132" s="20">
        <v>4</v>
      </c>
      <c r="H132" s="20">
        <v>8</v>
      </c>
      <c r="I132" s="20">
        <v>6</v>
      </c>
      <c r="J132" s="20">
        <v>8</v>
      </c>
      <c r="K132" s="20">
        <v>8</v>
      </c>
      <c r="L132" s="20">
        <v>64</v>
      </c>
      <c r="M132" s="20">
        <v>5</v>
      </c>
      <c r="N132" s="20">
        <v>43</v>
      </c>
    </row>
    <row r="133" spans="1:14" x14ac:dyDescent="0.2">
      <c r="A133" s="21" t="s">
        <v>126</v>
      </c>
      <c r="B133" s="30">
        <v>100</v>
      </c>
      <c r="C133" s="30">
        <v>6.25</v>
      </c>
      <c r="D133" s="30">
        <v>3.5714290000000002</v>
      </c>
      <c r="E133" s="30">
        <v>13.392856999999999</v>
      </c>
      <c r="F133" s="30">
        <v>3.5714290000000002</v>
      </c>
      <c r="G133" s="30">
        <v>3.5714290000000002</v>
      </c>
      <c r="H133" s="30">
        <v>7.1428570000000002</v>
      </c>
      <c r="I133" s="30">
        <v>5.3571429999999998</v>
      </c>
      <c r="J133" s="30">
        <v>7.1428570000000002</v>
      </c>
      <c r="K133" s="30">
        <v>7.1428570000000002</v>
      </c>
      <c r="L133" s="30">
        <v>57.142856999999999</v>
      </c>
      <c r="M133" s="30">
        <v>4.4642860000000004</v>
      </c>
      <c r="N133" s="30">
        <v>38.392856999999999</v>
      </c>
    </row>
    <row r="134" spans="1:14" x14ac:dyDescent="0.2">
      <c r="A134" s="19" t="s">
        <v>138</v>
      </c>
      <c r="B134" s="20">
        <v>673</v>
      </c>
      <c r="C134" s="20">
        <v>19</v>
      </c>
      <c r="D134" s="20">
        <v>10</v>
      </c>
      <c r="E134" s="20">
        <v>53</v>
      </c>
      <c r="F134" s="20">
        <v>16</v>
      </c>
      <c r="G134" s="20">
        <v>15</v>
      </c>
      <c r="H134" s="20">
        <v>87</v>
      </c>
      <c r="I134" s="20">
        <v>29</v>
      </c>
      <c r="J134" s="20">
        <v>71</v>
      </c>
      <c r="K134" s="20">
        <v>58</v>
      </c>
      <c r="L134" s="20">
        <v>422</v>
      </c>
      <c r="M134" s="20">
        <v>12</v>
      </c>
      <c r="N134" s="20">
        <v>239</v>
      </c>
    </row>
    <row r="135" spans="1:14" x14ac:dyDescent="0.2">
      <c r="A135" s="21" t="s">
        <v>126</v>
      </c>
      <c r="B135" s="30">
        <v>100</v>
      </c>
      <c r="C135" s="30">
        <v>2.8231799999999998</v>
      </c>
      <c r="D135" s="30">
        <v>1.485884</v>
      </c>
      <c r="E135" s="30">
        <v>7.8751860000000002</v>
      </c>
      <c r="F135" s="30">
        <v>2.3774150000000001</v>
      </c>
      <c r="G135" s="30">
        <v>2.2288260000000002</v>
      </c>
      <c r="H135" s="30">
        <v>12.927192</v>
      </c>
      <c r="I135" s="30">
        <v>4.3090640000000002</v>
      </c>
      <c r="J135" s="30">
        <v>10.549777000000001</v>
      </c>
      <c r="K135" s="30">
        <v>8.6181280000000005</v>
      </c>
      <c r="L135" s="30">
        <v>62.704309000000002</v>
      </c>
      <c r="M135" s="30">
        <v>1.783061</v>
      </c>
      <c r="N135" s="30">
        <v>35.512630000000001</v>
      </c>
    </row>
    <row r="136" spans="1:14" x14ac:dyDescent="0.2">
      <c r="A136" s="19" t="s">
        <v>1225</v>
      </c>
      <c r="B136" s="20">
        <v>75</v>
      </c>
      <c r="C136" s="20">
        <v>2</v>
      </c>
      <c r="D136" s="20">
        <v>2</v>
      </c>
      <c r="E136" s="20">
        <v>5</v>
      </c>
      <c r="F136" s="20">
        <v>0</v>
      </c>
      <c r="G136" s="20">
        <v>3</v>
      </c>
      <c r="H136" s="20">
        <v>5</v>
      </c>
      <c r="I136" s="20">
        <v>6</v>
      </c>
      <c r="J136" s="20">
        <v>9</v>
      </c>
      <c r="K136" s="20">
        <v>9</v>
      </c>
      <c r="L136" s="20">
        <v>46</v>
      </c>
      <c r="M136" s="20">
        <v>4</v>
      </c>
      <c r="N136" s="20">
        <v>25</v>
      </c>
    </row>
    <row r="137" spans="1:14" x14ac:dyDescent="0.2">
      <c r="A137" s="21" t="s">
        <v>126</v>
      </c>
      <c r="B137" s="30">
        <v>100</v>
      </c>
      <c r="C137" s="30">
        <v>2.6666669999999999</v>
      </c>
      <c r="D137" s="30">
        <v>2.6666669999999999</v>
      </c>
      <c r="E137" s="30">
        <v>6.6666670000000003</v>
      </c>
      <c r="F137" s="30">
        <v>0</v>
      </c>
      <c r="G137" s="30">
        <v>4</v>
      </c>
      <c r="H137" s="30">
        <v>6.6666670000000003</v>
      </c>
      <c r="I137" s="30">
        <v>8</v>
      </c>
      <c r="J137" s="30">
        <v>12</v>
      </c>
      <c r="K137" s="30">
        <v>12</v>
      </c>
      <c r="L137" s="30">
        <v>61.333333000000003</v>
      </c>
      <c r="M137" s="30">
        <v>5.3333329999999997</v>
      </c>
      <c r="N137" s="30">
        <v>33.333333000000003</v>
      </c>
    </row>
    <row r="138" spans="1:14" x14ac:dyDescent="0.2">
      <c r="A138" s="19" t="s">
        <v>1195</v>
      </c>
      <c r="B138" s="20">
        <v>178</v>
      </c>
      <c r="C138" s="20">
        <v>10</v>
      </c>
      <c r="D138" s="20">
        <v>3</v>
      </c>
      <c r="E138" s="20">
        <v>13</v>
      </c>
      <c r="F138" s="20">
        <v>1</v>
      </c>
      <c r="G138" s="20">
        <v>7</v>
      </c>
      <c r="H138" s="20">
        <v>20</v>
      </c>
      <c r="I138" s="20">
        <v>9</v>
      </c>
      <c r="J138" s="20">
        <v>23</v>
      </c>
      <c r="K138" s="20">
        <v>17</v>
      </c>
      <c r="L138" s="20">
        <v>101</v>
      </c>
      <c r="M138" s="20">
        <v>5</v>
      </c>
      <c r="N138" s="20">
        <v>72</v>
      </c>
    </row>
    <row r="139" spans="1:14" x14ac:dyDescent="0.2">
      <c r="A139" s="21" t="s">
        <v>126</v>
      </c>
      <c r="B139" s="30">
        <v>100</v>
      </c>
      <c r="C139" s="30">
        <v>5.6179779999999999</v>
      </c>
      <c r="D139" s="30">
        <v>1.6853929999999999</v>
      </c>
      <c r="E139" s="30">
        <v>7.3033710000000003</v>
      </c>
      <c r="F139" s="30">
        <v>0.56179800000000002</v>
      </c>
      <c r="G139" s="30">
        <v>3.9325839999999999</v>
      </c>
      <c r="H139" s="30">
        <v>11.235955000000001</v>
      </c>
      <c r="I139" s="30">
        <v>5.0561800000000003</v>
      </c>
      <c r="J139" s="30">
        <v>12.921348</v>
      </c>
      <c r="K139" s="30">
        <v>9.5505619999999993</v>
      </c>
      <c r="L139" s="30">
        <v>56.741573000000002</v>
      </c>
      <c r="M139" s="30">
        <v>2.808989</v>
      </c>
      <c r="N139" s="30">
        <v>40.449438000000001</v>
      </c>
    </row>
    <row r="140" spans="1:14" x14ac:dyDescent="0.2">
      <c r="A140" s="19" t="s">
        <v>1441</v>
      </c>
      <c r="B140" s="20">
        <v>1644</v>
      </c>
      <c r="C140" s="20">
        <v>52</v>
      </c>
      <c r="D140" s="20">
        <v>23</v>
      </c>
      <c r="E140" s="20">
        <v>153</v>
      </c>
      <c r="F140" s="20">
        <v>35</v>
      </c>
      <c r="G140" s="20">
        <v>52</v>
      </c>
      <c r="H140" s="20">
        <v>208</v>
      </c>
      <c r="I140" s="20">
        <v>100</v>
      </c>
      <c r="J140" s="20">
        <v>194</v>
      </c>
      <c r="K140" s="20">
        <v>146</v>
      </c>
      <c r="L140" s="20">
        <v>971</v>
      </c>
      <c r="M140" s="20">
        <v>41</v>
      </c>
      <c r="N140" s="20">
        <v>632</v>
      </c>
    </row>
    <row r="141" spans="1:14" x14ac:dyDescent="0.2">
      <c r="A141" s="21" t="s">
        <v>126</v>
      </c>
      <c r="B141" s="30">
        <v>100</v>
      </c>
      <c r="C141" s="30">
        <v>3.163017</v>
      </c>
      <c r="D141" s="30">
        <v>1.399027</v>
      </c>
      <c r="E141" s="30">
        <v>9.3065689999999996</v>
      </c>
      <c r="F141" s="30">
        <v>2.1289539999999998</v>
      </c>
      <c r="G141" s="30">
        <v>3.163017</v>
      </c>
      <c r="H141" s="30">
        <v>12.652068</v>
      </c>
      <c r="I141" s="30">
        <v>6.0827249999999999</v>
      </c>
      <c r="J141" s="30">
        <v>11.800487</v>
      </c>
      <c r="K141" s="30">
        <v>8.8807790000000004</v>
      </c>
      <c r="L141" s="30">
        <v>59.06326</v>
      </c>
      <c r="M141" s="30">
        <v>2.4939170000000002</v>
      </c>
      <c r="N141" s="30">
        <v>38.442822</v>
      </c>
    </row>
    <row r="142" spans="1:14" x14ac:dyDescent="0.2">
      <c r="A142" s="18" t="s">
        <v>1226</v>
      </c>
      <c r="B142" s="18"/>
      <c r="C142" s="18"/>
      <c r="D142" s="18"/>
      <c r="E142" s="18"/>
      <c r="F142" s="18"/>
      <c r="G142" s="18"/>
      <c r="H142" s="18"/>
      <c r="I142" s="18"/>
      <c r="J142" s="18"/>
      <c r="K142" s="18"/>
      <c r="L142" s="18"/>
      <c r="M142" s="18"/>
      <c r="N142" s="18"/>
    </row>
    <row r="143" spans="1:14" x14ac:dyDescent="0.2">
      <c r="A143" s="21" t="s">
        <v>1227</v>
      </c>
      <c r="B143" s="34">
        <v>366</v>
      </c>
      <c r="C143" s="34">
        <v>16</v>
      </c>
      <c r="D143" s="34">
        <v>10</v>
      </c>
      <c r="E143" s="34">
        <v>28</v>
      </c>
      <c r="F143" s="34">
        <v>9</v>
      </c>
      <c r="G143" s="34">
        <v>7</v>
      </c>
      <c r="H143" s="34">
        <v>36</v>
      </c>
      <c r="I143" s="34">
        <v>20</v>
      </c>
      <c r="J143" s="34">
        <v>34</v>
      </c>
      <c r="K143" s="34">
        <v>18</v>
      </c>
      <c r="L143" s="34">
        <v>235</v>
      </c>
      <c r="M143" s="34">
        <v>22</v>
      </c>
      <c r="N143" s="34">
        <v>109</v>
      </c>
    </row>
    <row r="144" spans="1:14" x14ac:dyDescent="0.2">
      <c r="A144" s="21" t="s">
        <v>126</v>
      </c>
      <c r="B144" s="30">
        <v>100</v>
      </c>
      <c r="C144" s="30">
        <v>4.3715849999999996</v>
      </c>
      <c r="D144" s="30">
        <v>2.73224</v>
      </c>
      <c r="E144" s="30">
        <v>7.6502730000000003</v>
      </c>
      <c r="F144" s="30">
        <v>2.4590160000000001</v>
      </c>
      <c r="G144" s="30">
        <v>1.912568</v>
      </c>
      <c r="H144" s="30">
        <v>9.8360660000000006</v>
      </c>
      <c r="I144" s="30">
        <v>5.4644810000000001</v>
      </c>
      <c r="J144" s="30">
        <v>9.2896169999999998</v>
      </c>
      <c r="K144" s="30">
        <v>4.9180330000000003</v>
      </c>
      <c r="L144" s="30">
        <v>64.207650000000001</v>
      </c>
      <c r="M144" s="30">
        <v>6.010929</v>
      </c>
      <c r="N144" s="30">
        <v>29.781421000000002</v>
      </c>
    </row>
    <row r="145" spans="1:14" x14ac:dyDescent="0.2">
      <c r="A145" s="21" t="s">
        <v>1228</v>
      </c>
      <c r="B145" s="34">
        <v>954</v>
      </c>
      <c r="C145" s="34">
        <v>33</v>
      </c>
      <c r="D145" s="34">
        <v>14</v>
      </c>
      <c r="E145" s="34">
        <v>90</v>
      </c>
      <c r="F145" s="34">
        <v>18</v>
      </c>
      <c r="G145" s="34">
        <v>34</v>
      </c>
      <c r="H145" s="34">
        <v>129</v>
      </c>
      <c r="I145" s="34">
        <v>62</v>
      </c>
      <c r="J145" s="34">
        <v>123</v>
      </c>
      <c r="K145" s="34">
        <v>90</v>
      </c>
      <c r="L145" s="34">
        <v>542</v>
      </c>
      <c r="M145" s="34">
        <v>26</v>
      </c>
      <c r="N145" s="34">
        <v>386</v>
      </c>
    </row>
    <row r="146" spans="1:14" x14ac:dyDescent="0.2">
      <c r="A146" s="21" t="s">
        <v>126</v>
      </c>
      <c r="B146" s="30">
        <v>100</v>
      </c>
      <c r="C146" s="30">
        <v>3.4591189999999998</v>
      </c>
      <c r="D146" s="30">
        <v>1.4675050000000001</v>
      </c>
      <c r="E146" s="30">
        <v>9.4339619999999993</v>
      </c>
      <c r="F146" s="30">
        <v>1.886792</v>
      </c>
      <c r="G146" s="30">
        <v>3.5639409999999998</v>
      </c>
      <c r="H146" s="30">
        <v>13.522012999999999</v>
      </c>
      <c r="I146" s="30">
        <v>6.4989520000000001</v>
      </c>
      <c r="J146" s="30">
        <v>12.893082</v>
      </c>
      <c r="K146" s="30">
        <v>9.4339619999999993</v>
      </c>
      <c r="L146" s="30">
        <v>56.813417000000001</v>
      </c>
      <c r="M146" s="30">
        <v>2.7253669999999999</v>
      </c>
      <c r="N146" s="30">
        <v>40.461216</v>
      </c>
    </row>
    <row r="147" spans="1:14" x14ac:dyDescent="0.2">
      <c r="A147" s="19" t="s">
        <v>1229</v>
      </c>
      <c r="B147" s="20">
        <v>345</v>
      </c>
      <c r="C147" s="20">
        <v>11</v>
      </c>
      <c r="D147" s="20">
        <v>5</v>
      </c>
      <c r="E147" s="20">
        <v>32</v>
      </c>
      <c r="F147" s="20">
        <v>7</v>
      </c>
      <c r="G147" s="20">
        <v>8</v>
      </c>
      <c r="H147" s="20">
        <v>37</v>
      </c>
      <c r="I147" s="20">
        <v>20</v>
      </c>
      <c r="J147" s="20">
        <v>36</v>
      </c>
      <c r="K147" s="20">
        <v>26</v>
      </c>
      <c r="L147" s="20">
        <v>220</v>
      </c>
      <c r="M147" s="20">
        <v>6</v>
      </c>
      <c r="N147" s="20">
        <v>119</v>
      </c>
    </row>
    <row r="148" spans="1:14" x14ac:dyDescent="0.2">
      <c r="A148" s="21" t="s">
        <v>126</v>
      </c>
      <c r="B148" s="30">
        <v>100</v>
      </c>
      <c r="C148" s="30">
        <v>3.1884060000000001</v>
      </c>
      <c r="D148" s="30">
        <v>1.4492750000000001</v>
      </c>
      <c r="E148" s="30">
        <v>9.2753619999999994</v>
      </c>
      <c r="F148" s="30">
        <v>2.0289860000000002</v>
      </c>
      <c r="G148" s="30">
        <v>2.3188409999999999</v>
      </c>
      <c r="H148" s="30">
        <v>10.724638000000001</v>
      </c>
      <c r="I148" s="30">
        <v>5.7971009999999996</v>
      </c>
      <c r="J148" s="30">
        <v>10.434782999999999</v>
      </c>
      <c r="K148" s="30">
        <v>7.536232</v>
      </c>
      <c r="L148" s="30">
        <v>63.768115999999999</v>
      </c>
      <c r="M148" s="30">
        <v>1.7391300000000001</v>
      </c>
      <c r="N148" s="30">
        <v>34.492753999999998</v>
      </c>
    </row>
    <row r="149" spans="1:14" x14ac:dyDescent="0.2">
      <c r="A149" s="19" t="s">
        <v>1230</v>
      </c>
      <c r="B149" s="20">
        <v>141</v>
      </c>
      <c r="C149" s="20">
        <v>3</v>
      </c>
      <c r="D149" s="20">
        <v>3</v>
      </c>
      <c r="E149" s="20">
        <v>9</v>
      </c>
      <c r="F149" s="20">
        <v>3</v>
      </c>
      <c r="G149" s="20">
        <v>6</v>
      </c>
      <c r="H149" s="20">
        <v>14</v>
      </c>
      <c r="I149" s="20">
        <v>10</v>
      </c>
      <c r="J149" s="20">
        <v>17</v>
      </c>
      <c r="K149" s="20">
        <v>16</v>
      </c>
      <c r="L149" s="20">
        <v>86</v>
      </c>
      <c r="M149" s="20">
        <v>1</v>
      </c>
      <c r="N149" s="20">
        <v>54</v>
      </c>
    </row>
    <row r="150" spans="1:14" x14ac:dyDescent="0.2">
      <c r="A150" s="21" t="s">
        <v>126</v>
      </c>
      <c r="B150" s="30">
        <v>100</v>
      </c>
      <c r="C150" s="30">
        <v>2.1276600000000001</v>
      </c>
      <c r="D150" s="30">
        <v>2.1276600000000001</v>
      </c>
      <c r="E150" s="30">
        <v>6.3829789999999997</v>
      </c>
      <c r="F150" s="30">
        <v>2.1276600000000001</v>
      </c>
      <c r="G150" s="30">
        <v>4.2553190000000001</v>
      </c>
      <c r="H150" s="30">
        <v>9.9290780000000005</v>
      </c>
      <c r="I150" s="30">
        <v>7.0921989999999999</v>
      </c>
      <c r="J150" s="30">
        <v>12.056737999999999</v>
      </c>
      <c r="K150" s="30">
        <v>11.347518000000001</v>
      </c>
      <c r="L150" s="30">
        <v>60.992908</v>
      </c>
      <c r="M150" s="30">
        <v>0.70921999999999996</v>
      </c>
      <c r="N150" s="30">
        <v>38.297871999999998</v>
      </c>
    </row>
    <row r="151" spans="1:14" x14ac:dyDescent="0.2">
      <c r="A151" s="19" t="s">
        <v>1231</v>
      </c>
      <c r="B151" s="20">
        <v>56</v>
      </c>
      <c r="C151" s="20">
        <v>1</v>
      </c>
      <c r="D151" s="20">
        <v>0</v>
      </c>
      <c r="E151" s="20">
        <v>7</v>
      </c>
      <c r="F151" s="20">
        <v>2</v>
      </c>
      <c r="G151" s="20">
        <v>2</v>
      </c>
      <c r="H151" s="20">
        <v>7</v>
      </c>
      <c r="I151" s="20">
        <v>3</v>
      </c>
      <c r="J151" s="20">
        <v>5</v>
      </c>
      <c r="K151" s="20">
        <v>5</v>
      </c>
      <c r="L151" s="20">
        <v>32</v>
      </c>
      <c r="M151" s="20">
        <v>2</v>
      </c>
      <c r="N151" s="20">
        <v>22</v>
      </c>
    </row>
    <row r="152" spans="1:14" x14ac:dyDescent="0.2">
      <c r="A152" s="21" t="s">
        <v>126</v>
      </c>
      <c r="B152" s="30">
        <v>100</v>
      </c>
      <c r="C152" s="30">
        <v>1.785714</v>
      </c>
      <c r="D152" s="30">
        <v>0</v>
      </c>
      <c r="E152" s="30">
        <v>12.5</v>
      </c>
      <c r="F152" s="30">
        <v>3.5714290000000002</v>
      </c>
      <c r="G152" s="30">
        <v>3.5714290000000002</v>
      </c>
      <c r="H152" s="30">
        <v>12.5</v>
      </c>
      <c r="I152" s="30">
        <v>5.3571429999999998</v>
      </c>
      <c r="J152" s="30">
        <v>8.9285709999999998</v>
      </c>
      <c r="K152" s="30">
        <v>8.9285709999999998</v>
      </c>
      <c r="L152" s="30">
        <v>57.142856999999999</v>
      </c>
      <c r="M152" s="30">
        <v>3.5714290000000002</v>
      </c>
      <c r="N152" s="30">
        <v>39.285713999999999</v>
      </c>
    </row>
    <row r="153" spans="1:14" x14ac:dyDescent="0.2">
      <c r="A153" s="19" t="s">
        <v>1232</v>
      </c>
      <c r="B153" s="20">
        <v>48</v>
      </c>
      <c r="C153" s="20">
        <v>2</v>
      </c>
      <c r="D153" s="20">
        <v>1</v>
      </c>
      <c r="E153" s="20">
        <v>6</v>
      </c>
      <c r="F153" s="20">
        <v>2</v>
      </c>
      <c r="G153" s="20">
        <v>0</v>
      </c>
      <c r="H153" s="20">
        <v>12</v>
      </c>
      <c r="I153" s="20">
        <v>1</v>
      </c>
      <c r="J153" s="20">
        <v>4</v>
      </c>
      <c r="K153" s="20">
        <v>5</v>
      </c>
      <c r="L153" s="20">
        <v>23</v>
      </c>
      <c r="M153" s="20">
        <v>1</v>
      </c>
      <c r="N153" s="20">
        <v>24</v>
      </c>
    </row>
    <row r="154" spans="1:14" x14ac:dyDescent="0.2">
      <c r="A154" s="21" t="s">
        <v>126</v>
      </c>
      <c r="B154" s="30">
        <v>100</v>
      </c>
      <c r="C154" s="30">
        <v>4.1666670000000003</v>
      </c>
      <c r="D154" s="30">
        <v>2.0833330000000001</v>
      </c>
      <c r="E154" s="30">
        <v>12.5</v>
      </c>
      <c r="F154" s="30">
        <v>4.1666670000000003</v>
      </c>
      <c r="G154" s="30">
        <v>0</v>
      </c>
      <c r="H154" s="30">
        <v>25</v>
      </c>
      <c r="I154" s="30">
        <v>2.0833330000000001</v>
      </c>
      <c r="J154" s="30">
        <v>8.3333329999999997</v>
      </c>
      <c r="K154" s="30">
        <v>10.416667</v>
      </c>
      <c r="L154" s="30">
        <v>47.916666999999997</v>
      </c>
      <c r="M154" s="30">
        <v>2.0833330000000001</v>
      </c>
      <c r="N154" s="30">
        <v>50</v>
      </c>
    </row>
    <row r="155" spans="1:14" x14ac:dyDescent="0.2">
      <c r="A155" s="19" t="s">
        <v>1233</v>
      </c>
      <c r="B155" s="20">
        <v>20</v>
      </c>
      <c r="C155" s="20">
        <v>0</v>
      </c>
      <c r="D155" s="20">
        <v>0</v>
      </c>
      <c r="E155" s="20">
        <v>2</v>
      </c>
      <c r="F155" s="20">
        <v>1</v>
      </c>
      <c r="G155" s="20">
        <v>1</v>
      </c>
      <c r="H155" s="20">
        <v>3</v>
      </c>
      <c r="I155" s="20">
        <v>1</v>
      </c>
      <c r="J155" s="20">
        <v>2</v>
      </c>
      <c r="K155" s="20">
        <v>2</v>
      </c>
      <c r="L155" s="20">
        <v>12</v>
      </c>
      <c r="M155" s="20">
        <v>2</v>
      </c>
      <c r="N155" s="20">
        <v>6</v>
      </c>
    </row>
    <row r="156" spans="1:14" x14ac:dyDescent="0.2">
      <c r="A156" s="21" t="s">
        <v>126</v>
      </c>
      <c r="B156" s="30">
        <v>100</v>
      </c>
      <c r="C156" s="30">
        <v>0</v>
      </c>
      <c r="D156" s="30">
        <v>0</v>
      </c>
      <c r="E156" s="30">
        <v>10</v>
      </c>
      <c r="F156" s="30">
        <v>5</v>
      </c>
      <c r="G156" s="30">
        <v>5</v>
      </c>
      <c r="H156" s="30">
        <v>15</v>
      </c>
      <c r="I156" s="30">
        <v>5</v>
      </c>
      <c r="J156" s="30">
        <v>10</v>
      </c>
      <c r="K156" s="30">
        <v>10</v>
      </c>
      <c r="L156" s="30">
        <v>60</v>
      </c>
      <c r="M156" s="30">
        <v>10</v>
      </c>
      <c r="N156" s="30">
        <v>30</v>
      </c>
    </row>
    <row r="157" spans="1:14" x14ac:dyDescent="0.2">
      <c r="A157" s="19" t="s">
        <v>1234</v>
      </c>
      <c r="B157" s="20">
        <v>4</v>
      </c>
      <c r="C157" s="20">
        <v>0</v>
      </c>
      <c r="D157" s="20">
        <v>0</v>
      </c>
      <c r="E157" s="20">
        <v>0</v>
      </c>
      <c r="F157" s="20">
        <v>0</v>
      </c>
      <c r="G157" s="20">
        <v>0</v>
      </c>
      <c r="H157" s="20">
        <v>0</v>
      </c>
      <c r="I157" s="20">
        <v>0</v>
      </c>
      <c r="J157" s="20">
        <v>0</v>
      </c>
      <c r="K157" s="20">
        <v>0</v>
      </c>
      <c r="L157" s="20">
        <v>4</v>
      </c>
      <c r="M157" s="20">
        <v>0</v>
      </c>
      <c r="N157" s="20">
        <v>0</v>
      </c>
    </row>
    <row r="158" spans="1:14" x14ac:dyDescent="0.2">
      <c r="A158" s="21" t="s">
        <v>126</v>
      </c>
      <c r="B158" s="30">
        <v>100</v>
      </c>
      <c r="C158" s="30">
        <v>0</v>
      </c>
      <c r="D158" s="30">
        <v>0</v>
      </c>
      <c r="E158" s="30">
        <v>0</v>
      </c>
      <c r="F158" s="30">
        <v>0</v>
      </c>
      <c r="G158" s="30">
        <v>0</v>
      </c>
      <c r="H158" s="30">
        <v>0</v>
      </c>
      <c r="I158" s="30">
        <v>0</v>
      </c>
      <c r="J158" s="30">
        <v>0</v>
      </c>
      <c r="K158" s="30">
        <v>0</v>
      </c>
      <c r="L158" s="30">
        <v>100</v>
      </c>
      <c r="M158" s="30">
        <v>0</v>
      </c>
      <c r="N158" s="30">
        <v>0</v>
      </c>
    </row>
    <row r="159" spans="1:14" x14ac:dyDescent="0.2">
      <c r="A159" s="19" t="s">
        <v>1235</v>
      </c>
      <c r="B159" s="20">
        <v>2</v>
      </c>
      <c r="C159" s="20">
        <v>0</v>
      </c>
      <c r="D159" s="20">
        <v>0</v>
      </c>
      <c r="E159" s="20">
        <v>0</v>
      </c>
      <c r="F159" s="20">
        <v>0</v>
      </c>
      <c r="G159" s="20">
        <v>0</v>
      </c>
      <c r="H159" s="20">
        <v>0</v>
      </c>
      <c r="I159" s="20">
        <v>0</v>
      </c>
      <c r="J159" s="20">
        <v>0</v>
      </c>
      <c r="K159" s="20">
        <v>0</v>
      </c>
      <c r="L159" s="20">
        <v>2</v>
      </c>
      <c r="M159" s="20">
        <v>0</v>
      </c>
      <c r="N159" s="20">
        <v>0</v>
      </c>
    </row>
    <row r="160" spans="1:14" x14ac:dyDescent="0.2">
      <c r="A160" s="21" t="s">
        <v>126</v>
      </c>
      <c r="B160" s="30">
        <v>100</v>
      </c>
      <c r="C160" s="30">
        <v>0</v>
      </c>
      <c r="D160" s="30">
        <v>0</v>
      </c>
      <c r="E160" s="30">
        <v>0</v>
      </c>
      <c r="F160" s="30">
        <v>0</v>
      </c>
      <c r="G160" s="30">
        <v>0</v>
      </c>
      <c r="H160" s="30">
        <v>0</v>
      </c>
      <c r="I160" s="30">
        <v>0</v>
      </c>
      <c r="J160" s="30">
        <v>0</v>
      </c>
      <c r="K160" s="30">
        <v>0</v>
      </c>
      <c r="L160" s="30">
        <v>100</v>
      </c>
      <c r="M160" s="30">
        <v>0</v>
      </c>
      <c r="N160" s="30">
        <v>0</v>
      </c>
    </row>
    <row r="161" spans="1:14" x14ac:dyDescent="0.2">
      <c r="A161" s="19" t="s">
        <v>1236</v>
      </c>
      <c r="B161" s="20">
        <v>2</v>
      </c>
      <c r="C161" s="20">
        <v>0</v>
      </c>
      <c r="D161" s="20">
        <v>0</v>
      </c>
      <c r="E161" s="20">
        <v>0</v>
      </c>
      <c r="F161" s="20">
        <v>0</v>
      </c>
      <c r="G161" s="20">
        <v>0</v>
      </c>
      <c r="H161" s="20">
        <v>0</v>
      </c>
      <c r="I161" s="20">
        <v>0</v>
      </c>
      <c r="J161" s="20">
        <v>0</v>
      </c>
      <c r="K161" s="20">
        <v>1</v>
      </c>
      <c r="L161" s="20">
        <v>1</v>
      </c>
      <c r="M161" s="20">
        <v>0</v>
      </c>
      <c r="N161" s="20">
        <v>1</v>
      </c>
    </row>
    <row r="162" spans="1:14" x14ac:dyDescent="0.2">
      <c r="A162" s="21" t="s">
        <v>126</v>
      </c>
      <c r="B162" s="30">
        <v>100</v>
      </c>
      <c r="C162" s="30">
        <v>0</v>
      </c>
      <c r="D162" s="30">
        <v>0</v>
      </c>
      <c r="E162" s="30">
        <v>0</v>
      </c>
      <c r="F162" s="30">
        <v>0</v>
      </c>
      <c r="G162" s="30">
        <v>0</v>
      </c>
      <c r="H162" s="30">
        <v>0</v>
      </c>
      <c r="I162" s="30">
        <v>0</v>
      </c>
      <c r="J162" s="30">
        <v>0</v>
      </c>
      <c r="K162" s="30">
        <v>50</v>
      </c>
      <c r="L162" s="30">
        <v>50</v>
      </c>
      <c r="M162" s="30">
        <v>0</v>
      </c>
      <c r="N162" s="30">
        <v>50</v>
      </c>
    </row>
    <row r="163" spans="1:14" x14ac:dyDescent="0.2">
      <c r="A163" s="19" t="s">
        <v>1195</v>
      </c>
      <c r="B163" s="20">
        <v>250</v>
      </c>
      <c r="C163" s="20">
        <v>12</v>
      </c>
      <c r="D163" s="20">
        <v>3</v>
      </c>
      <c r="E163" s="20">
        <v>20</v>
      </c>
      <c r="F163" s="20">
        <v>3</v>
      </c>
      <c r="G163" s="20">
        <v>8</v>
      </c>
      <c r="H163" s="20">
        <v>26</v>
      </c>
      <c r="I163" s="20">
        <v>12</v>
      </c>
      <c r="J163" s="20">
        <v>30</v>
      </c>
      <c r="K163" s="20">
        <v>18</v>
      </c>
      <c r="L163" s="20">
        <v>150</v>
      </c>
      <c r="M163" s="20">
        <v>8</v>
      </c>
      <c r="N163" s="20">
        <v>92</v>
      </c>
    </row>
    <row r="164" spans="1:14" x14ac:dyDescent="0.2">
      <c r="A164" s="21" t="s">
        <v>126</v>
      </c>
      <c r="B164" s="30">
        <v>100</v>
      </c>
      <c r="C164" s="30">
        <v>4.8</v>
      </c>
      <c r="D164" s="30">
        <v>1.2</v>
      </c>
      <c r="E164" s="30">
        <v>8</v>
      </c>
      <c r="F164" s="30">
        <v>1.2</v>
      </c>
      <c r="G164" s="30">
        <v>3.2</v>
      </c>
      <c r="H164" s="30">
        <v>10.4</v>
      </c>
      <c r="I164" s="30">
        <v>4.8</v>
      </c>
      <c r="J164" s="30">
        <v>12</v>
      </c>
      <c r="K164" s="30">
        <v>7.2</v>
      </c>
      <c r="L164" s="30">
        <v>60</v>
      </c>
      <c r="M164" s="30">
        <v>3.2</v>
      </c>
      <c r="N164" s="30">
        <v>36.799999999999997</v>
      </c>
    </row>
    <row r="165" spans="1:14" x14ac:dyDescent="0.2">
      <c r="A165" s="18" t="s">
        <v>1237</v>
      </c>
      <c r="B165" s="18"/>
      <c r="C165" s="18"/>
      <c r="D165" s="18"/>
      <c r="E165" s="18"/>
      <c r="F165" s="18"/>
      <c r="G165" s="18"/>
      <c r="H165" s="18"/>
      <c r="I165" s="18"/>
      <c r="J165" s="18"/>
      <c r="K165" s="18"/>
      <c r="L165" s="18"/>
      <c r="M165" s="18"/>
      <c r="N165" s="18"/>
    </row>
    <row r="166" spans="1:14" x14ac:dyDescent="0.2">
      <c r="A166" s="19" t="s">
        <v>1238</v>
      </c>
      <c r="B166" s="20">
        <v>1712</v>
      </c>
      <c r="C166" s="20">
        <v>51</v>
      </c>
      <c r="D166" s="20">
        <v>28</v>
      </c>
      <c r="E166" s="20">
        <v>156</v>
      </c>
      <c r="F166" s="20">
        <v>36</v>
      </c>
      <c r="G166" s="20">
        <v>58</v>
      </c>
      <c r="H166" s="20">
        <v>213</v>
      </c>
      <c r="I166" s="20">
        <v>95</v>
      </c>
      <c r="J166" s="20">
        <v>193</v>
      </c>
      <c r="K166" s="20">
        <v>151</v>
      </c>
      <c r="L166" s="20">
        <v>1009</v>
      </c>
      <c r="M166" s="20">
        <v>50</v>
      </c>
      <c r="N166" s="20">
        <v>653</v>
      </c>
    </row>
    <row r="167" spans="1:14" x14ac:dyDescent="0.2">
      <c r="A167" s="21" t="s">
        <v>126</v>
      </c>
      <c r="B167" s="30">
        <v>100</v>
      </c>
      <c r="C167" s="30">
        <v>2.9789720000000002</v>
      </c>
      <c r="D167" s="30">
        <v>1.6355139999999999</v>
      </c>
      <c r="E167" s="30">
        <v>9.1121499999999997</v>
      </c>
      <c r="F167" s="30">
        <v>2.1028039999999999</v>
      </c>
      <c r="G167" s="30">
        <v>3.3878499999999998</v>
      </c>
      <c r="H167" s="30">
        <v>12.441589</v>
      </c>
      <c r="I167" s="30">
        <v>5.5490649999999997</v>
      </c>
      <c r="J167" s="30">
        <v>11.273364000000001</v>
      </c>
      <c r="K167" s="30">
        <v>8.820093</v>
      </c>
      <c r="L167" s="30">
        <v>58.936915999999997</v>
      </c>
      <c r="M167" s="30">
        <v>2.9205610000000002</v>
      </c>
      <c r="N167" s="30">
        <v>38.142522999999997</v>
      </c>
    </row>
    <row r="168" spans="1:14" x14ac:dyDescent="0.2">
      <c r="A168" s="19" t="s">
        <v>139</v>
      </c>
      <c r="B168" s="20">
        <v>76</v>
      </c>
      <c r="C168" s="20">
        <v>8</v>
      </c>
      <c r="D168" s="20">
        <v>3</v>
      </c>
      <c r="E168" s="20">
        <v>10</v>
      </c>
      <c r="F168" s="20">
        <v>3</v>
      </c>
      <c r="G168" s="20">
        <v>2</v>
      </c>
      <c r="H168" s="20">
        <v>13</v>
      </c>
      <c r="I168" s="20">
        <v>9</v>
      </c>
      <c r="J168" s="20">
        <v>13</v>
      </c>
      <c r="K168" s="20">
        <v>4</v>
      </c>
      <c r="L168" s="20">
        <v>39</v>
      </c>
      <c r="M168" s="20">
        <v>0</v>
      </c>
      <c r="N168" s="20">
        <v>37</v>
      </c>
    </row>
    <row r="169" spans="1:14" x14ac:dyDescent="0.2">
      <c r="A169" s="21" t="s">
        <v>126</v>
      </c>
      <c r="B169" s="30">
        <v>100</v>
      </c>
      <c r="C169" s="30">
        <v>10.526316</v>
      </c>
      <c r="D169" s="30">
        <v>3.947368</v>
      </c>
      <c r="E169" s="30">
        <v>13.157895</v>
      </c>
      <c r="F169" s="30">
        <v>3.947368</v>
      </c>
      <c r="G169" s="30">
        <v>2.6315789999999999</v>
      </c>
      <c r="H169" s="30">
        <v>17.105263000000001</v>
      </c>
      <c r="I169" s="30">
        <v>11.842105</v>
      </c>
      <c r="J169" s="30">
        <v>17.105263000000001</v>
      </c>
      <c r="K169" s="30">
        <v>5.2631579999999998</v>
      </c>
      <c r="L169" s="30">
        <v>51.315789000000002</v>
      </c>
      <c r="M169" s="30">
        <v>0</v>
      </c>
      <c r="N169" s="30">
        <v>48.684210999999998</v>
      </c>
    </row>
    <row r="170" spans="1:14" x14ac:dyDescent="0.2">
      <c r="A170" s="19" t="s">
        <v>1239</v>
      </c>
      <c r="B170" s="20">
        <v>59</v>
      </c>
      <c r="C170" s="20">
        <v>3</v>
      </c>
      <c r="D170" s="20">
        <v>2</v>
      </c>
      <c r="E170" s="20">
        <v>8</v>
      </c>
      <c r="F170" s="20">
        <v>2</v>
      </c>
      <c r="G170" s="20">
        <v>1</v>
      </c>
      <c r="H170" s="20">
        <v>6</v>
      </c>
      <c r="I170" s="20">
        <v>7</v>
      </c>
      <c r="J170" s="20">
        <v>5</v>
      </c>
      <c r="K170" s="20">
        <v>4</v>
      </c>
      <c r="L170" s="20">
        <v>36</v>
      </c>
      <c r="M170" s="20">
        <v>5</v>
      </c>
      <c r="N170" s="20">
        <v>18</v>
      </c>
    </row>
    <row r="171" spans="1:14" x14ac:dyDescent="0.2">
      <c r="A171" s="21" t="s">
        <v>126</v>
      </c>
      <c r="B171" s="30">
        <v>100</v>
      </c>
      <c r="C171" s="30">
        <v>5.084746</v>
      </c>
      <c r="D171" s="30">
        <v>3.389831</v>
      </c>
      <c r="E171" s="30">
        <v>13.559322</v>
      </c>
      <c r="F171" s="30">
        <v>3.389831</v>
      </c>
      <c r="G171" s="30">
        <v>1.6949149999999999</v>
      </c>
      <c r="H171" s="30">
        <v>10.169492</v>
      </c>
      <c r="I171" s="30">
        <v>11.864407</v>
      </c>
      <c r="J171" s="30">
        <v>8.4745760000000008</v>
      </c>
      <c r="K171" s="30">
        <v>6.7796609999999999</v>
      </c>
      <c r="L171" s="30">
        <v>61.016948999999997</v>
      </c>
      <c r="M171" s="30">
        <v>8.4745760000000008</v>
      </c>
      <c r="N171" s="30">
        <v>30.508475000000001</v>
      </c>
    </row>
    <row r="172" spans="1:14" x14ac:dyDescent="0.2">
      <c r="A172" s="19" t="s">
        <v>140</v>
      </c>
      <c r="B172" s="20">
        <v>194</v>
      </c>
      <c r="C172" s="20">
        <v>7</v>
      </c>
      <c r="D172" s="20">
        <v>3</v>
      </c>
      <c r="E172" s="20">
        <v>13</v>
      </c>
      <c r="F172" s="20">
        <v>4</v>
      </c>
      <c r="G172" s="20">
        <v>3</v>
      </c>
      <c r="H172" s="20">
        <v>13</v>
      </c>
      <c r="I172" s="20">
        <v>10</v>
      </c>
      <c r="J172" s="20">
        <v>19</v>
      </c>
      <c r="K172" s="20">
        <v>9</v>
      </c>
      <c r="L172" s="20">
        <v>132</v>
      </c>
      <c r="M172" s="20">
        <v>9</v>
      </c>
      <c r="N172" s="20">
        <v>53</v>
      </c>
    </row>
    <row r="173" spans="1:14" x14ac:dyDescent="0.2">
      <c r="A173" s="21" t="s">
        <v>126</v>
      </c>
      <c r="B173" s="30">
        <v>100</v>
      </c>
      <c r="C173" s="30">
        <v>3.608247</v>
      </c>
      <c r="D173" s="30">
        <v>1.546392</v>
      </c>
      <c r="E173" s="30">
        <v>6.7010310000000004</v>
      </c>
      <c r="F173" s="30">
        <v>2.0618560000000001</v>
      </c>
      <c r="G173" s="30">
        <v>1.546392</v>
      </c>
      <c r="H173" s="30">
        <v>6.7010310000000004</v>
      </c>
      <c r="I173" s="30">
        <v>5.1546390000000004</v>
      </c>
      <c r="J173" s="30">
        <v>9.7938139999999994</v>
      </c>
      <c r="K173" s="30">
        <v>4.6391749999999998</v>
      </c>
      <c r="L173" s="30">
        <v>68.041236999999995</v>
      </c>
      <c r="M173" s="30">
        <v>4.6391749999999998</v>
      </c>
      <c r="N173" s="30">
        <v>27.319588</v>
      </c>
    </row>
    <row r="174" spans="1:14" x14ac:dyDescent="0.2">
      <c r="A174" s="19" t="s">
        <v>141</v>
      </c>
      <c r="B174" s="20">
        <v>16</v>
      </c>
      <c r="C174" s="20">
        <v>1</v>
      </c>
      <c r="D174" s="20">
        <v>0</v>
      </c>
      <c r="E174" s="20">
        <v>3</v>
      </c>
      <c r="F174" s="20">
        <v>0</v>
      </c>
      <c r="G174" s="20">
        <v>0</v>
      </c>
      <c r="H174" s="20">
        <v>2</v>
      </c>
      <c r="I174" s="20">
        <v>0</v>
      </c>
      <c r="J174" s="20">
        <v>3</v>
      </c>
      <c r="K174" s="20">
        <v>1</v>
      </c>
      <c r="L174" s="20">
        <v>8</v>
      </c>
      <c r="M174" s="20">
        <v>1</v>
      </c>
      <c r="N174" s="20">
        <v>7</v>
      </c>
    </row>
    <row r="175" spans="1:14" x14ac:dyDescent="0.2">
      <c r="A175" s="21" t="s">
        <v>126</v>
      </c>
      <c r="B175" s="30">
        <v>100</v>
      </c>
      <c r="C175" s="30">
        <v>6.25</v>
      </c>
      <c r="D175" s="30">
        <v>0</v>
      </c>
      <c r="E175" s="30">
        <v>18.75</v>
      </c>
      <c r="F175" s="30">
        <v>0</v>
      </c>
      <c r="G175" s="30">
        <v>0</v>
      </c>
      <c r="H175" s="30">
        <v>12.5</v>
      </c>
      <c r="I175" s="30">
        <v>0</v>
      </c>
      <c r="J175" s="30">
        <v>18.75</v>
      </c>
      <c r="K175" s="30">
        <v>6.25</v>
      </c>
      <c r="L175" s="30">
        <v>50</v>
      </c>
      <c r="M175" s="30">
        <v>6.25</v>
      </c>
      <c r="N175" s="30">
        <v>43.75</v>
      </c>
    </row>
    <row r="176" spans="1:14" x14ac:dyDescent="0.2">
      <c r="A176" s="19" t="s">
        <v>1202</v>
      </c>
      <c r="B176" s="20">
        <v>46</v>
      </c>
      <c r="C176" s="20">
        <v>0</v>
      </c>
      <c r="D176" s="20">
        <v>0</v>
      </c>
      <c r="E176" s="20">
        <v>1</v>
      </c>
      <c r="F176" s="20">
        <v>0</v>
      </c>
      <c r="G176" s="20">
        <v>0</v>
      </c>
      <c r="H176" s="20">
        <v>5</v>
      </c>
      <c r="I176" s="20">
        <v>4</v>
      </c>
      <c r="J176" s="20">
        <v>5</v>
      </c>
      <c r="K176" s="20">
        <v>4</v>
      </c>
      <c r="L176" s="20">
        <v>34</v>
      </c>
      <c r="M176" s="20">
        <v>1</v>
      </c>
      <c r="N176" s="20">
        <v>11</v>
      </c>
    </row>
    <row r="177" spans="1:14" x14ac:dyDescent="0.2">
      <c r="A177" s="21" t="s">
        <v>126</v>
      </c>
      <c r="B177" s="30">
        <v>100</v>
      </c>
      <c r="C177" s="30">
        <v>0</v>
      </c>
      <c r="D177" s="30">
        <v>0</v>
      </c>
      <c r="E177" s="30">
        <v>2.1739130000000002</v>
      </c>
      <c r="F177" s="30">
        <v>0</v>
      </c>
      <c r="G177" s="30">
        <v>0</v>
      </c>
      <c r="H177" s="30">
        <v>10.869565</v>
      </c>
      <c r="I177" s="30">
        <v>8.6956520000000008</v>
      </c>
      <c r="J177" s="30">
        <v>10.869565</v>
      </c>
      <c r="K177" s="30">
        <v>8.6956520000000008</v>
      </c>
      <c r="L177" s="30">
        <v>73.913043000000002</v>
      </c>
      <c r="M177" s="30">
        <v>2.1739130000000002</v>
      </c>
      <c r="N177" s="30">
        <v>23.913042999999998</v>
      </c>
    </row>
    <row r="178" spans="1:14" x14ac:dyDescent="0.2">
      <c r="A178" s="19" t="s">
        <v>1195</v>
      </c>
      <c r="B178" s="20">
        <v>85</v>
      </c>
      <c r="C178" s="20">
        <v>8</v>
      </c>
      <c r="D178" s="20">
        <v>0</v>
      </c>
      <c r="E178" s="20">
        <v>3</v>
      </c>
      <c r="F178" s="20">
        <v>0</v>
      </c>
      <c r="G178" s="20">
        <v>2</v>
      </c>
      <c r="H178" s="20">
        <v>12</v>
      </c>
      <c r="I178" s="20">
        <v>4</v>
      </c>
      <c r="J178" s="20">
        <v>13</v>
      </c>
      <c r="K178" s="20">
        <v>8</v>
      </c>
      <c r="L178" s="20">
        <v>49</v>
      </c>
      <c r="M178" s="20">
        <v>2</v>
      </c>
      <c r="N178" s="20">
        <v>34</v>
      </c>
    </row>
    <row r="179" spans="1:14" x14ac:dyDescent="0.2">
      <c r="A179" s="21" t="s">
        <v>126</v>
      </c>
      <c r="B179" s="30">
        <v>100</v>
      </c>
      <c r="C179" s="30">
        <v>9.4117650000000008</v>
      </c>
      <c r="D179" s="30">
        <v>0</v>
      </c>
      <c r="E179" s="30">
        <v>3.5294120000000002</v>
      </c>
      <c r="F179" s="30">
        <v>0</v>
      </c>
      <c r="G179" s="30">
        <v>2.3529409999999999</v>
      </c>
      <c r="H179" s="30">
        <v>14.117647</v>
      </c>
      <c r="I179" s="30">
        <v>4.7058819999999999</v>
      </c>
      <c r="J179" s="30">
        <v>15.294117999999999</v>
      </c>
      <c r="K179" s="30">
        <v>9.4117650000000008</v>
      </c>
      <c r="L179" s="30">
        <v>57.647058999999999</v>
      </c>
      <c r="M179" s="30">
        <v>2.3529409999999999</v>
      </c>
      <c r="N179" s="30">
        <v>40</v>
      </c>
    </row>
    <row r="180" spans="1:14" x14ac:dyDescent="0.2">
      <c r="A180" s="18" t="s">
        <v>1240</v>
      </c>
      <c r="B180" s="18"/>
      <c r="C180" s="18"/>
      <c r="D180" s="18"/>
      <c r="E180" s="18"/>
      <c r="F180" s="18"/>
      <c r="G180" s="18"/>
      <c r="H180" s="18"/>
      <c r="I180" s="18"/>
      <c r="J180" s="18"/>
      <c r="K180" s="18"/>
      <c r="L180" s="18"/>
      <c r="M180" s="18"/>
      <c r="N180" s="18"/>
    </row>
    <row r="181" spans="1:14" x14ac:dyDescent="0.2">
      <c r="A181" s="19" t="s">
        <v>1241</v>
      </c>
      <c r="B181" s="20">
        <v>1212</v>
      </c>
      <c r="C181" s="20">
        <v>49</v>
      </c>
      <c r="D181" s="20">
        <v>21</v>
      </c>
      <c r="E181" s="20">
        <v>128</v>
      </c>
      <c r="F181" s="20">
        <v>24</v>
      </c>
      <c r="G181" s="20">
        <v>44</v>
      </c>
      <c r="H181" s="20">
        <v>161</v>
      </c>
      <c r="I181" s="20">
        <v>75</v>
      </c>
      <c r="J181" s="20">
        <v>156</v>
      </c>
      <c r="K181" s="20">
        <v>116</v>
      </c>
      <c r="L181" s="20">
        <v>691</v>
      </c>
      <c r="M181" s="20">
        <v>18</v>
      </c>
      <c r="N181" s="20">
        <v>503</v>
      </c>
    </row>
    <row r="182" spans="1:14" x14ac:dyDescent="0.2">
      <c r="A182" s="21" t="s">
        <v>126</v>
      </c>
      <c r="B182" s="30">
        <v>100</v>
      </c>
      <c r="C182" s="30">
        <v>4.0429040000000001</v>
      </c>
      <c r="D182" s="30">
        <v>1.7326729999999999</v>
      </c>
      <c r="E182" s="30">
        <v>10.561056000000001</v>
      </c>
      <c r="F182" s="30">
        <v>1.9801979999999999</v>
      </c>
      <c r="G182" s="30">
        <v>3.630363</v>
      </c>
      <c r="H182" s="30">
        <v>13.283828</v>
      </c>
      <c r="I182" s="30">
        <v>6.1881190000000004</v>
      </c>
      <c r="J182" s="30">
        <v>12.871287000000001</v>
      </c>
      <c r="K182" s="30">
        <v>9.5709569999999999</v>
      </c>
      <c r="L182" s="30">
        <v>57.013201000000002</v>
      </c>
      <c r="M182" s="30">
        <v>1.4851490000000001</v>
      </c>
      <c r="N182" s="30">
        <v>41.501649999999998</v>
      </c>
    </row>
    <row r="183" spans="1:14" x14ac:dyDescent="0.2">
      <c r="A183" s="19" t="s">
        <v>1242</v>
      </c>
      <c r="B183" s="20">
        <v>24</v>
      </c>
      <c r="C183" s="20">
        <v>1</v>
      </c>
      <c r="D183" s="20">
        <v>1</v>
      </c>
      <c r="E183" s="20">
        <v>2</v>
      </c>
      <c r="F183" s="20">
        <v>0</v>
      </c>
      <c r="G183" s="20">
        <v>1</v>
      </c>
      <c r="H183" s="20">
        <v>5</v>
      </c>
      <c r="I183" s="20">
        <v>1</v>
      </c>
      <c r="J183" s="20">
        <v>3</v>
      </c>
      <c r="K183" s="20">
        <v>0</v>
      </c>
      <c r="L183" s="20">
        <v>13</v>
      </c>
      <c r="M183" s="20">
        <v>0</v>
      </c>
      <c r="N183" s="20">
        <v>11</v>
      </c>
    </row>
    <row r="184" spans="1:14" x14ac:dyDescent="0.2">
      <c r="A184" s="21" t="s">
        <v>126</v>
      </c>
      <c r="B184" s="30">
        <v>100</v>
      </c>
      <c r="C184" s="30">
        <v>4.1666670000000003</v>
      </c>
      <c r="D184" s="30">
        <v>4.1666670000000003</v>
      </c>
      <c r="E184" s="30">
        <v>8.3333329999999997</v>
      </c>
      <c r="F184" s="30">
        <v>0</v>
      </c>
      <c r="G184" s="30">
        <v>4.1666670000000003</v>
      </c>
      <c r="H184" s="30">
        <v>20.833333</v>
      </c>
      <c r="I184" s="30">
        <v>4.1666670000000003</v>
      </c>
      <c r="J184" s="30">
        <v>12.5</v>
      </c>
      <c r="K184" s="30">
        <v>0</v>
      </c>
      <c r="L184" s="30">
        <v>54.166666999999997</v>
      </c>
      <c r="M184" s="30">
        <v>0</v>
      </c>
      <c r="N184" s="30">
        <v>45.833333000000003</v>
      </c>
    </row>
    <row r="185" spans="1:14" x14ac:dyDescent="0.2">
      <c r="A185" s="19" t="s">
        <v>1243</v>
      </c>
      <c r="B185" s="20">
        <v>76</v>
      </c>
      <c r="C185" s="20">
        <v>2</v>
      </c>
      <c r="D185" s="20">
        <v>0</v>
      </c>
      <c r="E185" s="20">
        <v>5</v>
      </c>
      <c r="F185" s="20">
        <v>1</v>
      </c>
      <c r="G185" s="20">
        <v>3</v>
      </c>
      <c r="H185" s="20">
        <v>13</v>
      </c>
      <c r="I185" s="20">
        <v>5</v>
      </c>
      <c r="J185" s="20">
        <v>9</v>
      </c>
      <c r="K185" s="20">
        <v>4</v>
      </c>
      <c r="L185" s="20">
        <v>49</v>
      </c>
      <c r="M185" s="20">
        <v>1</v>
      </c>
      <c r="N185" s="20">
        <v>26</v>
      </c>
    </row>
    <row r="186" spans="1:14" x14ac:dyDescent="0.2">
      <c r="A186" s="21" t="s">
        <v>126</v>
      </c>
      <c r="B186" s="30">
        <v>100</v>
      </c>
      <c r="C186" s="30">
        <v>2.6315789999999999</v>
      </c>
      <c r="D186" s="30">
        <v>0</v>
      </c>
      <c r="E186" s="30">
        <v>6.5789470000000003</v>
      </c>
      <c r="F186" s="30">
        <v>1.3157890000000001</v>
      </c>
      <c r="G186" s="30">
        <v>3.947368</v>
      </c>
      <c r="H186" s="30">
        <v>17.105263000000001</v>
      </c>
      <c r="I186" s="30">
        <v>6.5789470000000003</v>
      </c>
      <c r="J186" s="30">
        <v>11.842105</v>
      </c>
      <c r="K186" s="30">
        <v>5.2631579999999998</v>
      </c>
      <c r="L186" s="30">
        <v>64.473684000000006</v>
      </c>
      <c r="M186" s="30">
        <v>1.3157890000000001</v>
      </c>
      <c r="N186" s="30">
        <v>34.210526000000002</v>
      </c>
    </row>
    <row r="187" spans="1:14" x14ac:dyDescent="0.2">
      <c r="A187" s="19" t="s">
        <v>1244</v>
      </c>
      <c r="B187" s="20">
        <v>43</v>
      </c>
      <c r="C187" s="20">
        <v>1</v>
      </c>
      <c r="D187" s="20">
        <v>0</v>
      </c>
      <c r="E187" s="20">
        <v>3</v>
      </c>
      <c r="F187" s="20">
        <v>7</v>
      </c>
      <c r="G187" s="20">
        <v>0</v>
      </c>
      <c r="H187" s="20">
        <v>5</v>
      </c>
      <c r="I187" s="20">
        <v>5</v>
      </c>
      <c r="J187" s="20">
        <v>5</v>
      </c>
      <c r="K187" s="20">
        <v>3</v>
      </c>
      <c r="L187" s="20">
        <v>24</v>
      </c>
      <c r="M187" s="20">
        <v>3</v>
      </c>
      <c r="N187" s="20">
        <v>16</v>
      </c>
    </row>
    <row r="188" spans="1:14" x14ac:dyDescent="0.2">
      <c r="A188" s="21" t="s">
        <v>126</v>
      </c>
      <c r="B188" s="30">
        <v>100</v>
      </c>
      <c r="C188" s="30">
        <v>2.3255810000000001</v>
      </c>
      <c r="D188" s="30">
        <v>0</v>
      </c>
      <c r="E188" s="30">
        <v>6.9767440000000001</v>
      </c>
      <c r="F188" s="30">
        <v>16.279070000000001</v>
      </c>
      <c r="G188" s="30">
        <v>0</v>
      </c>
      <c r="H188" s="30">
        <v>11.627907</v>
      </c>
      <c r="I188" s="30">
        <v>11.627907</v>
      </c>
      <c r="J188" s="30">
        <v>11.627907</v>
      </c>
      <c r="K188" s="30">
        <v>6.9767440000000001</v>
      </c>
      <c r="L188" s="30">
        <v>55.813952999999998</v>
      </c>
      <c r="M188" s="30">
        <v>6.9767440000000001</v>
      </c>
      <c r="N188" s="30">
        <v>37.209302000000001</v>
      </c>
    </row>
    <row r="189" spans="1:14" x14ac:dyDescent="0.2">
      <c r="A189" s="19" t="s">
        <v>1245</v>
      </c>
      <c r="B189" s="20">
        <v>14</v>
      </c>
      <c r="C189" s="20">
        <v>1</v>
      </c>
      <c r="D189" s="20">
        <v>1</v>
      </c>
      <c r="E189" s="20">
        <v>3</v>
      </c>
      <c r="F189" s="20">
        <v>1</v>
      </c>
      <c r="G189" s="20">
        <v>0</v>
      </c>
      <c r="H189" s="20">
        <v>2</v>
      </c>
      <c r="I189" s="20">
        <v>2</v>
      </c>
      <c r="J189" s="20">
        <v>3</v>
      </c>
      <c r="K189" s="20">
        <v>2</v>
      </c>
      <c r="L189" s="20">
        <v>5</v>
      </c>
      <c r="M189" s="20">
        <v>0</v>
      </c>
      <c r="N189" s="20">
        <v>9</v>
      </c>
    </row>
    <row r="190" spans="1:14" x14ac:dyDescent="0.2">
      <c r="A190" s="21" t="s">
        <v>126</v>
      </c>
      <c r="B190" s="30">
        <v>100</v>
      </c>
      <c r="C190" s="30">
        <v>7.1428570000000002</v>
      </c>
      <c r="D190" s="30">
        <v>7.1428570000000002</v>
      </c>
      <c r="E190" s="30">
        <v>21.428571000000002</v>
      </c>
      <c r="F190" s="30">
        <v>7.1428570000000002</v>
      </c>
      <c r="G190" s="30">
        <v>0</v>
      </c>
      <c r="H190" s="30">
        <v>14.285714</v>
      </c>
      <c r="I190" s="30">
        <v>14.285714</v>
      </c>
      <c r="J190" s="30">
        <v>21.428571000000002</v>
      </c>
      <c r="K190" s="30">
        <v>14.285714</v>
      </c>
      <c r="L190" s="30">
        <v>35.714286000000001</v>
      </c>
      <c r="M190" s="30">
        <v>0</v>
      </c>
      <c r="N190" s="30">
        <v>64.285713999999999</v>
      </c>
    </row>
    <row r="191" spans="1:14" x14ac:dyDescent="0.2">
      <c r="A191" s="19" t="s">
        <v>1246</v>
      </c>
      <c r="B191" s="20">
        <v>5</v>
      </c>
      <c r="C191" s="20">
        <v>0</v>
      </c>
      <c r="D191" s="20">
        <v>1</v>
      </c>
      <c r="E191" s="20">
        <v>0</v>
      </c>
      <c r="F191" s="20">
        <v>0</v>
      </c>
      <c r="G191" s="20">
        <v>0</v>
      </c>
      <c r="H191" s="20">
        <v>0</v>
      </c>
      <c r="I191" s="20">
        <v>0</v>
      </c>
      <c r="J191" s="20">
        <v>0</v>
      </c>
      <c r="K191" s="20">
        <v>0</v>
      </c>
      <c r="L191" s="20">
        <v>4</v>
      </c>
      <c r="M191" s="20">
        <v>0</v>
      </c>
      <c r="N191" s="20">
        <v>1</v>
      </c>
    </row>
    <row r="192" spans="1:14" x14ac:dyDescent="0.2">
      <c r="A192" s="21" t="s">
        <v>126</v>
      </c>
      <c r="B192" s="30">
        <v>100</v>
      </c>
      <c r="C192" s="30">
        <v>0</v>
      </c>
      <c r="D192" s="30">
        <v>20</v>
      </c>
      <c r="E192" s="30">
        <v>0</v>
      </c>
      <c r="F192" s="30">
        <v>0</v>
      </c>
      <c r="G192" s="30">
        <v>0</v>
      </c>
      <c r="H192" s="30">
        <v>0</v>
      </c>
      <c r="I192" s="30">
        <v>0</v>
      </c>
      <c r="J192" s="30">
        <v>0</v>
      </c>
      <c r="K192" s="30">
        <v>0</v>
      </c>
      <c r="L192" s="30">
        <v>80</v>
      </c>
      <c r="M192" s="30">
        <v>0</v>
      </c>
      <c r="N192" s="30">
        <v>20</v>
      </c>
    </row>
    <row r="193" spans="1:14" x14ac:dyDescent="0.2">
      <c r="A193" s="19" t="s">
        <v>1195</v>
      </c>
      <c r="B193" s="20">
        <v>414</v>
      </c>
      <c r="C193" s="20">
        <v>5</v>
      </c>
      <c r="D193" s="20">
        <v>7</v>
      </c>
      <c r="E193" s="20">
        <v>25</v>
      </c>
      <c r="F193" s="20">
        <v>6</v>
      </c>
      <c r="G193" s="20">
        <v>12</v>
      </c>
      <c r="H193" s="20">
        <v>40</v>
      </c>
      <c r="I193" s="20">
        <v>16</v>
      </c>
      <c r="J193" s="20">
        <v>30</v>
      </c>
      <c r="K193" s="20">
        <v>30</v>
      </c>
      <c r="L193" s="20">
        <v>262</v>
      </c>
      <c r="M193" s="20">
        <v>28</v>
      </c>
      <c r="N193" s="20">
        <v>124</v>
      </c>
    </row>
    <row r="194" spans="1:14" x14ac:dyDescent="0.2">
      <c r="A194" s="21" t="s">
        <v>126</v>
      </c>
      <c r="B194" s="30">
        <v>100</v>
      </c>
      <c r="C194" s="30">
        <v>1.2077290000000001</v>
      </c>
      <c r="D194" s="30">
        <v>1.6908209999999999</v>
      </c>
      <c r="E194" s="30">
        <v>6.0386470000000001</v>
      </c>
      <c r="F194" s="30">
        <v>1.4492750000000001</v>
      </c>
      <c r="G194" s="30">
        <v>2.8985509999999999</v>
      </c>
      <c r="H194" s="30">
        <v>9.6618359999999992</v>
      </c>
      <c r="I194" s="30">
        <v>3.8647339999999999</v>
      </c>
      <c r="J194" s="30">
        <v>7.2463769999999998</v>
      </c>
      <c r="K194" s="30">
        <v>7.2463769999999998</v>
      </c>
      <c r="L194" s="30">
        <v>63.285024</v>
      </c>
      <c r="M194" s="30">
        <v>6.7632849999999998</v>
      </c>
      <c r="N194" s="30">
        <v>29.951691</v>
      </c>
    </row>
    <row r="195" spans="1:14" x14ac:dyDescent="0.2">
      <c r="A195" s="18" t="s">
        <v>1247</v>
      </c>
      <c r="B195" s="18"/>
      <c r="C195" s="18"/>
      <c r="D195" s="18"/>
      <c r="E195" s="18"/>
      <c r="F195" s="18"/>
      <c r="G195" s="18"/>
      <c r="H195" s="18"/>
      <c r="I195" s="18"/>
      <c r="J195" s="18"/>
      <c r="K195" s="18"/>
      <c r="L195" s="18"/>
      <c r="M195" s="18"/>
      <c r="N195" s="18"/>
    </row>
    <row r="196" spans="1:14" x14ac:dyDescent="0.2">
      <c r="A196" s="19" t="s">
        <v>1241</v>
      </c>
      <c r="B196" s="20">
        <v>13</v>
      </c>
      <c r="C196" s="20">
        <v>0</v>
      </c>
      <c r="D196" s="20">
        <v>0</v>
      </c>
      <c r="E196" s="20">
        <v>0</v>
      </c>
      <c r="F196" s="20">
        <v>0</v>
      </c>
      <c r="G196" s="20">
        <v>0</v>
      </c>
      <c r="H196" s="20">
        <v>1</v>
      </c>
      <c r="I196" s="20">
        <v>1</v>
      </c>
      <c r="J196" s="20">
        <v>2</v>
      </c>
      <c r="K196" s="20">
        <v>2</v>
      </c>
      <c r="L196" s="20">
        <v>10</v>
      </c>
      <c r="M196" s="20">
        <v>0</v>
      </c>
      <c r="N196" s="20">
        <v>3</v>
      </c>
    </row>
    <row r="197" spans="1:14" x14ac:dyDescent="0.2">
      <c r="A197" s="21" t="s">
        <v>126</v>
      </c>
      <c r="B197" s="30">
        <v>100</v>
      </c>
      <c r="C197" s="30">
        <v>0</v>
      </c>
      <c r="D197" s="30">
        <v>0</v>
      </c>
      <c r="E197" s="30">
        <v>0</v>
      </c>
      <c r="F197" s="30">
        <v>0</v>
      </c>
      <c r="G197" s="30">
        <v>0</v>
      </c>
      <c r="H197" s="30">
        <v>7.6923079999999997</v>
      </c>
      <c r="I197" s="30">
        <v>7.6923079999999997</v>
      </c>
      <c r="J197" s="30">
        <v>15.384615</v>
      </c>
      <c r="K197" s="30">
        <v>15.384615</v>
      </c>
      <c r="L197" s="30">
        <v>76.923077000000006</v>
      </c>
      <c r="M197" s="30">
        <v>0</v>
      </c>
      <c r="N197" s="30">
        <v>23.076923000000001</v>
      </c>
    </row>
    <row r="198" spans="1:14" x14ac:dyDescent="0.2">
      <c r="A198" s="19" t="s">
        <v>1242</v>
      </c>
      <c r="B198" s="20">
        <v>89</v>
      </c>
      <c r="C198" s="20">
        <v>1</v>
      </c>
      <c r="D198" s="20">
        <v>1</v>
      </c>
      <c r="E198" s="20">
        <v>3</v>
      </c>
      <c r="F198" s="20">
        <v>1</v>
      </c>
      <c r="G198" s="20">
        <v>1</v>
      </c>
      <c r="H198" s="20">
        <v>6</v>
      </c>
      <c r="I198" s="20">
        <v>5</v>
      </c>
      <c r="J198" s="20">
        <v>8</v>
      </c>
      <c r="K198" s="20">
        <v>2</v>
      </c>
      <c r="L198" s="20">
        <v>66</v>
      </c>
      <c r="M198" s="20">
        <v>4</v>
      </c>
      <c r="N198" s="20">
        <v>19</v>
      </c>
    </row>
    <row r="199" spans="1:14" x14ac:dyDescent="0.2">
      <c r="A199" s="21" t="s">
        <v>126</v>
      </c>
      <c r="B199" s="30">
        <v>100</v>
      </c>
      <c r="C199" s="30">
        <v>1.123596</v>
      </c>
      <c r="D199" s="30">
        <v>1.123596</v>
      </c>
      <c r="E199" s="30">
        <v>3.370787</v>
      </c>
      <c r="F199" s="30">
        <v>1.123596</v>
      </c>
      <c r="G199" s="30">
        <v>1.123596</v>
      </c>
      <c r="H199" s="30">
        <v>6.7415729999999998</v>
      </c>
      <c r="I199" s="30">
        <v>5.6179779999999999</v>
      </c>
      <c r="J199" s="30">
        <v>8.9887639999999998</v>
      </c>
      <c r="K199" s="30">
        <v>2.2471909999999999</v>
      </c>
      <c r="L199" s="30">
        <v>74.157302999999999</v>
      </c>
      <c r="M199" s="30">
        <v>4.4943819999999999</v>
      </c>
      <c r="N199" s="30">
        <v>21.348314999999999</v>
      </c>
    </row>
    <row r="200" spans="1:14" x14ac:dyDescent="0.2">
      <c r="A200" s="19" t="s">
        <v>1243</v>
      </c>
      <c r="B200" s="20">
        <v>143</v>
      </c>
      <c r="C200" s="20">
        <v>8</v>
      </c>
      <c r="D200" s="20">
        <v>3</v>
      </c>
      <c r="E200" s="20">
        <v>18</v>
      </c>
      <c r="F200" s="20">
        <v>4</v>
      </c>
      <c r="G200" s="20">
        <v>3</v>
      </c>
      <c r="H200" s="20">
        <v>10</v>
      </c>
      <c r="I200" s="20">
        <v>9</v>
      </c>
      <c r="J200" s="20">
        <v>15</v>
      </c>
      <c r="K200" s="20">
        <v>8</v>
      </c>
      <c r="L200" s="20">
        <v>89</v>
      </c>
      <c r="M200" s="20">
        <v>6</v>
      </c>
      <c r="N200" s="20">
        <v>48</v>
      </c>
    </row>
    <row r="201" spans="1:14" ht="11.15" customHeight="1" x14ac:dyDescent="0.2">
      <c r="A201" s="21" t="s">
        <v>126</v>
      </c>
      <c r="B201" s="30">
        <v>100</v>
      </c>
      <c r="C201" s="30">
        <v>5.5944060000000002</v>
      </c>
      <c r="D201" s="30">
        <v>2.0979019999999999</v>
      </c>
      <c r="E201" s="30">
        <v>12.587413</v>
      </c>
      <c r="F201" s="30">
        <v>2.7972030000000001</v>
      </c>
      <c r="G201" s="30">
        <v>2.0979019999999999</v>
      </c>
      <c r="H201" s="30">
        <v>6.9930070000000004</v>
      </c>
      <c r="I201" s="30">
        <v>6.2937060000000002</v>
      </c>
      <c r="J201" s="30">
        <v>10.489509999999999</v>
      </c>
      <c r="K201" s="30">
        <v>5.5944060000000002</v>
      </c>
      <c r="L201" s="30">
        <v>62.237761999999996</v>
      </c>
      <c r="M201" s="30">
        <v>4.1958039999999999</v>
      </c>
      <c r="N201" s="30">
        <v>33.566434000000001</v>
      </c>
    </row>
    <row r="202" spans="1:14" ht="11.15" customHeight="1" x14ac:dyDescent="0.2">
      <c r="A202" s="19" t="s">
        <v>1244</v>
      </c>
      <c r="B202" s="20">
        <v>27</v>
      </c>
      <c r="C202" s="20">
        <v>2</v>
      </c>
      <c r="D202" s="20">
        <v>1</v>
      </c>
      <c r="E202" s="20">
        <v>1</v>
      </c>
      <c r="F202" s="20">
        <v>0</v>
      </c>
      <c r="G202" s="20">
        <v>0</v>
      </c>
      <c r="H202" s="20">
        <v>6</v>
      </c>
      <c r="I202" s="20">
        <v>2</v>
      </c>
      <c r="J202" s="20">
        <v>4</v>
      </c>
      <c r="K202" s="20">
        <v>3</v>
      </c>
      <c r="L202" s="20">
        <v>18</v>
      </c>
      <c r="M202" s="20">
        <v>0</v>
      </c>
      <c r="N202" s="20">
        <v>9</v>
      </c>
    </row>
    <row r="203" spans="1:14" ht="11.15" customHeight="1" x14ac:dyDescent="0.2">
      <c r="A203" s="21" t="s">
        <v>126</v>
      </c>
      <c r="B203" s="30">
        <v>100</v>
      </c>
      <c r="C203" s="30">
        <v>7.4074070000000001</v>
      </c>
      <c r="D203" s="30">
        <v>3.7037040000000001</v>
      </c>
      <c r="E203" s="30">
        <v>3.7037040000000001</v>
      </c>
      <c r="F203" s="30">
        <v>0</v>
      </c>
      <c r="G203" s="30">
        <v>0</v>
      </c>
      <c r="H203" s="30">
        <v>22.222221999999999</v>
      </c>
      <c r="I203" s="30">
        <v>7.4074070000000001</v>
      </c>
      <c r="J203" s="30">
        <v>14.814814999999999</v>
      </c>
      <c r="K203" s="30">
        <v>11.111110999999999</v>
      </c>
      <c r="L203" s="30">
        <v>66.666667000000004</v>
      </c>
      <c r="M203" s="30">
        <v>0</v>
      </c>
      <c r="N203" s="30">
        <v>33.333333000000003</v>
      </c>
    </row>
    <row r="204" spans="1:14" ht="11.15" customHeight="1" x14ac:dyDescent="0.2">
      <c r="A204" s="19" t="s">
        <v>1245</v>
      </c>
      <c r="B204" s="20">
        <v>5</v>
      </c>
      <c r="C204" s="20">
        <v>0</v>
      </c>
      <c r="D204" s="20">
        <v>0</v>
      </c>
      <c r="E204" s="20">
        <v>1</v>
      </c>
      <c r="F204" s="20">
        <v>1</v>
      </c>
      <c r="G204" s="20">
        <v>0</v>
      </c>
      <c r="H204" s="20">
        <v>1</v>
      </c>
      <c r="I204" s="20">
        <v>1</v>
      </c>
      <c r="J204" s="20">
        <v>1</v>
      </c>
      <c r="K204" s="20">
        <v>0</v>
      </c>
      <c r="L204" s="20">
        <v>1</v>
      </c>
      <c r="M204" s="20">
        <v>1</v>
      </c>
      <c r="N204" s="20">
        <v>3</v>
      </c>
    </row>
    <row r="205" spans="1:14" ht="11.15" customHeight="1" x14ac:dyDescent="0.2">
      <c r="A205" s="21" t="s">
        <v>126</v>
      </c>
      <c r="B205" s="30">
        <v>100</v>
      </c>
      <c r="C205" s="30">
        <v>0</v>
      </c>
      <c r="D205" s="30">
        <v>0</v>
      </c>
      <c r="E205" s="30">
        <v>20</v>
      </c>
      <c r="F205" s="30">
        <v>20</v>
      </c>
      <c r="G205" s="30">
        <v>0</v>
      </c>
      <c r="H205" s="30">
        <v>20</v>
      </c>
      <c r="I205" s="30">
        <v>20</v>
      </c>
      <c r="J205" s="30">
        <v>20</v>
      </c>
      <c r="K205" s="30">
        <v>0</v>
      </c>
      <c r="L205" s="30">
        <v>20</v>
      </c>
      <c r="M205" s="30">
        <v>20</v>
      </c>
      <c r="N205" s="30">
        <v>60</v>
      </c>
    </row>
    <row r="206" spans="1:14" ht="11.15" customHeight="1" x14ac:dyDescent="0.2">
      <c r="A206" s="19" t="s">
        <v>1246</v>
      </c>
      <c r="B206" s="20">
        <v>10</v>
      </c>
      <c r="C206" s="20">
        <v>0</v>
      </c>
      <c r="D206" s="20">
        <v>0</v>
      </c>
      <c r="E206" s="20">
        <v>0</v>
      </c>
      <c r="F206" s="20">
        <v>0</v>
      </c>
      <c r="G206" s="20">
        <v>0</v>
      </c>
      <c r="H206" s="20">
        <v>0</v>
      </c>
      <c r="I206" s="20">
        <v>2</v>
      </c>
      <c r="J206" s="20">
        <v>2</v>
      </c>
      <c r="K206" s="20">
        <v>2</v>
      </c>
      <c r="L206" s="20">
        <v>5</v>
      </c>
      <c r="M206" s="20">
        <v>1</v>
      </c>
      <c r="N206" s="20">
        <v>4</v>
      </c>
    </row>
    <row r="207" spans="1:14" ht="11.15" customHeight="1" x14ac:dyDescent="0.2">
      <c r="A207" s="21" t="s">
        <v>126</v>
      </c>
      <c r="B207" s="30">
        <v>100</v>
      </c>
      <c r="C207" s="30">
        <v>0</v>
      </c>
      <c r="D207" s="30">
        <v>0</v>
      </c>
      <c r="E207" s="30">
        <v>0</v>
      </c>
      <c r="F207" s="30">
        <v>0</v>
      </c>
      <c r="G207" s="30">
        <v>0</v>
      </c>
      <c r="H207" s="30">
        <v>0</v>
      </c>
      <c r="I207" s="30">
        <v>20</v>
      </c>
      <c r="J207" s="30">
        <v>20</v>
      </c>
      <c r="K207" s="30">
        <v>20</v>
      </c>
      <c r="L207" s="30">
        <v>50</v>
      </c>
      <c r="M207" s="30">
        <v>10</v>
      </c>
      <c r="N207" s="30">
        <v>40</v>
      </c>
    </row>
    <row r="208" spans="1:14" ht="11.15" customHeight="1" x14ac:dyDescent="0.2">
      <c r="A208" s="19" t="s">
        <v>1195</v>
      </c>
      <c r="B208" s="20">
        <v>28</v>
      </c>
      <c r="C208" s="20">
        <v>0</v>
      </c>
      <c r="D208" s="20">
        <v>0</v>
      </c>
      <c r="E208" s="20">
        <v>2</v>
      </c>
      <c r="F208" s="20">
        <v>0</v>
      </c>
      <c r="G208" s="20">
        <v>0</v>
      </c>
      <c r="H208" s="20">
        <v>2</v>
      </c>
      <c r="I208" s="20">
        <v>1</v>
      </c>
      <c r="J208" s="20">
        <v>0</v>
      </c>
      <c r="K208" s="20">
        <v>1</v>
      </c>
      <c r="L208" s="20">
        <v>21</v>
      </c>
      <c r="M208" s="20">
        <v>4</v>
      </c>
      <c r="N208" s="20">
        <v>3</v>
      </c>
    </row>
    <row r="209" spans="1:14" ht="11.15" customHeight="1" x14ac:dyDescent="0.2">
      <c r="A209" s="21" t="s">
        <v>126</v>
      </c>
      <c r="B209" s="30">
        <v>100</v>
      </c>
      <c r="C209" s="30">
        <v>0</v>
      </c>
      <c r="D209" s="30">
        <v>0</v>
      </c>
      <c r="E209" s="30">
        <v>7.1428570000000002</v>
      </c>
      <c r="F209" s="30">
        <v>0</v>
      </c>
      <c r="G209" s="30">
        <v>0</v>
      </c>
      <c r="H209" s="30">
        <v>7.1428570000000002</v>
      </c>
      <c r="I209" s="30">
        <v>3.5714290000000002</v>
      </c>
      <c r="J209" s="30">
        <v>0</v>
      </c>
      <c r="K209" s="30">
        <v>3.5714290000000002</v>
      </c>
      <c r="L209" s="30">
        <v>75</v>
      </c>
      <c r="M209" s="30">
        <v>14.285714</v>
      </c>
      <c r="N209" s="30">
        <v>10.714286</v>
      </c>
    </row>
    <row r="210" spans="1:14" ht="11.15" customHeight="1" x14ac:dyDescent="0.2">
      <c r="A210" s="18" t="s">
        <v>142</v>
      </c>
      <c r="B210" s="18"/>
      <c r="C210" s="18"/>
      <c r="D210" s="18"/>
      <c r="E210" s="18"/>
      <c r="F210" s="18"/>
      <c r="G210" s="18"/>
      <c r="H210" s="18"/>
      <c r="I210" s="18"/>
      <c r="J210" s="18"/>
      <c r="K210" s="18"/>
      <c r="L210" s="18"/>
      <c r="M210" s="18"/>
      <c r="N210" s="18"/>
    </row>
    <row r="211" spans="1:14" ht="11.15" customHeight="1" x14ac:dyDescent="0.2">
      <c r="A211" s="19" t="s">
        <v>1248</v>
      </c>
      <c r="B211" s="20">
        <v>90</v>
      </c>
      <c r="C211" s="20">
        <v>8</v>
      </c>
      <c r="D211" s="20">
        <v>8</v>
      </c>
      <c r="E211" s="20">
        <v>20</v>
      </c>
      <c r="F211" s="20">
        <v>7</v>
      </c>
      <c r="G211" s="20">
        <v>0</v>
      </c>
      <c r="H211" s="20">
        <v>17</v>
      </c>
      <c r="I211" s="20">
        <v>14</v>
      </c>
      <c r="J211" s="20">
        <v>18</v>
      </c>
      <c r="K211" s="20">
        <v>10</v>
      </c>
      <c r="L211" s="20">
        <v>35</v>
      </c>
      <c r="M211" s="20">
        <v>2</v>
      </c>
      <c r="N211" s="20">
        <v>53</v>
      </c>
    </row>
    <row r="212" spans="1:14" ht="11.15" customHeight="1" x14ac:dyDescent="0.2">
      <c r="A212" s="21" t="s">
        <v>126</v>
      </c>
      <c r="B212" s="30">
        <v>100</v>
      </c>
      <c r="C212" s="30">
        <v>8.8888890000000007</v>
      </c>
      <c r="D212" s="30">
        <v>8.8888890000000007</v>
      </c>
      <c r="E212" s="30">
        <v>22.222221999999999</v>
      </c>
      <c r="F212" s="30">
        <v>7.7777779999999996</v>
      </c>
      <c r="G212" s="30">
        <v>0</v>
      </c>
      <c r="H212" s="30">
        <v>18.888888999999999</v>
      </c>
      <c r="I212" s="30">
        <v>15.555555999999999</v>
      </c>
      <c r="J212" s="30">
        <v>20</v>
      </c>
      <c r="K212" s="30">
        <v>11.111110999999999</v>
      </c>
      <c r="L212" s="30">
        <v>38.888888999999999</v>
      </c>
      <c r="M212" s="30">
        <v>2.2222219999999999</v>
      </c>
      <c r="N212" s="30">
        <v>58.888888999999999</v>
      </c>
    </row>
    <row r="213" spans="1:14" ht="11.15" customHeight="1" x14ac:dyDescent="0.2">
      <c r="A213" s="19" t="s">
        <v>1249</v>
      </c>
      <c r="B213" s="20">
        <v>307</v>
      </c>
      <c r="C213" s="20">
        <v>21</v>
      </c>
      <c r="D213" s="20">
        <v>12</v>
      </c>
      <c r="E213" s="20">
        <v>54</v>
      </c>
      <c r="F213" s="20">
        <v>15</v>
      </c>
      <c r="G213" s="20">
        <v>12</v>
      </c>
      <c r="H213" s="20">
        <v>41</v>
      </c>
      <c r="I213" s="20">
        <v>29</v>
      </c>
      <c r="J213" s="20">
        <v>51</v>
      </c>
      <c r="K213" s="20">
        <v>36</v>
      </c>
      <c r="L213" s="20">
        <v>147</v>
      </c>
      <c r="M213" s="20">
        <v>3</v>
      </c>
      <c r="N213" s="20">
        <v>157</v>
      </c>
    </row>
    <row r="214" spans="1:14" ht="11.15" customHeight="1" x14ac:dyDescent="0.2">
      <c r="A214" s="21" t="s">
        <v>126</v>
      </c>
      <c r="B214" s="30">
        <v>100</v>
      </c>
      <c r="C214" s="30">
        <v>6.8403910000000003</v>
      </c>
      <c r="D214" s="30">
        <v>3.908795</v>
      </c>
      <c r="E214" s="30">
        <v>17.589576999999998</v>
      </c>
      <c r="F214" s="30">
        <v>4.885993</v>
      </c>
      <c r="G214" s="30">
        <v>3.908795</v>
      </c>
      <c r="H214" s="30">
        <v>13.355048999999999</v>
      </c>
      <c r="I214" s="30">
        <v>9.4462539999999997</v>
      </c>
      <c r="J214" s="30">
        <v>16.612378</v>
      </c>
      <c r="K214" s="30">
        <v>11.726383999999999</v>
      </c>
      <c r="L214" s="30">
        <v>47.882736000000001</v>
      </c>
      <c r="M214" s="30">
        <v>0.97719900000000004</v>
      </c>
      <c r="N214" s="30">
        <v>51.140065</v>
      </c>
    </row>
    <row r="215" spans="1:14" ht="11.15" customHeight="1" x14ac:dyDescent="0.2">
      <c r="A215" s="19" t="s">
        <v>1250</v>
      </c>
      <c r="B215" s="20">
        <v>392</v>
      </c>
      <c r="C215" s="20">
        <v>16</v>
      </c>
      <c r="D215" s="20">
        <v>9</v>
      </c>
      <c r="E215" s="20">
        <v>47</v>
      </c>
      <c r="F215" s="20">
        <v>8</v>
      </c>
      <c r="G215" s="20">
        <v>8</v>
      </c>
      <c r="H215" s="20">
        <v>58</v>
      </c>
      <c r="I215" s="20">
        <v>26</v>
      </c>
      <c r="J215" s="20">
        <v>56</v>
      </c>
      <c r="K215" s="20">
        <v>39</v>
      </c>
      <c r="L215" s="20">
        <v>204</v>
      </c>
      <c r="M215" s="20">
        <v>7</v>
      </c>
      <c r="N215" s="20">
        <v>181</v>
      </c>
    </row>
    <row r="216" spans="1:14" ht="11.15" customHeight="1" x14ac:dyDescent="0.2">
      <c r="A216" s="21" t="s">
        <v>126</v>
      </c>
      <c r="B216" s="30">
        <v>100</v>
      </c>
      <c r="C216" s="30">
        <v>4.0816330000000001</v>
      </c>
      <c r="D216" s="30">
        <v>2.2959179999999999</v>
      </c>
      <c r="E216" s="30">
        <v>11.989796</v>
      </c>
      <c r="F216" s="30">
        <v>2.040816</v>
      </c>
      <c r="G216" s="30">
        <v>2.040816</v>
      </c>
      <c r="H216" s="30">
        <v>14.795918</v>
      </c>
      <c r="I216" s="30">
        <v>6.6326530000000004</v>
      </c>
      <c r="J216" s="30">
        <v>14.285714</v>
      </c>
      <c r="K216" s="30">
        <v>9.9489800000000006</v>
      </c>
      <c r="L216" s="30">
        <v>52.040816</v>
      </c>
      <c r="M216" s="30">
        <v>1.785714</v>
      </c>
      <c r="N216" s="30">
        <v>46.173468999999997</v>
      </c>
    </row>
    <row r="217" spans="1:14" ht="11.15" customHeight="1" x14ac:dyDescent="0.2">
      <c r="A217" s="19" t="s">
        <v>1251</v>
      </c>
      <c r="B217" s="20">
        <v>379</v>
      </c>
      <c r="C217" s="20">
        <v>11</v>
      </c>
      <c r="D217" s="20">
        <v>3</v>
      </c>
      <c r="E217" s="20">
        <v>31</v>
      </c>
      <c r="F217" s="20">
        <v>7</v>
      </c>
      <c r="G217" s="20">
        <v>15</v>
      </c>
      <c r="H217" s="20">
        <v>50</v>
      </c>
      <c r="I217" s="20">
        <v>20</v>
      </c>
      <c r="J217" s="20">
        <v>49</v>
      </c>
      <c r="K217" s="20">
        <v>39</v>
      </c>
      <c r="L217" s="20">
        <v>211</v>
      </c>
      <c r="M217" s="20">
        <v>17</v>
      </c>
      <c r="N217" s="20">
        <v>151</v>
      </c>
    </row>
    <row r="218" spans="1:14" ht="11.15" customHeight="1" x14ac:dyDescent="0.2">
      <c r="A218" s="21" t="s">
        <v>126</v>
      </c>
      <c r="B218" s="30">
        <v>100</v>
      </c>
      <c r="C218" s="30">
        <v>2.9023750000000001</v>
      </c>
      <c r="D218" s="30">
        <v>0.79155699999999996</v>
      </c>
      <c r="E218" s="30">
        <v>8.1794200000000004</v>
      </c>
      <c r="F218" s="30">
        <v>1.8469660000000001</v>
      </c>
      <c r="G218" s="30">
        <v>3.9577840000000002</v>
      </c>
      <c r="H218" s="30">
        <v>13.192612</v>
      </c>
      <c r="I218" s="30">
        <v>5.2770450000000002</v>
      </c>
      <c r="J218" s="30">
        <v>12.92876</v>
      </c>
      <c r="K218" s="30">
        <v>10.290236999999999</v>
      </c>
      <c r="L218" s="30">
        <v>55.672823000000001</v>
      </c>
      <c r="M218" s="30">
        <v>4.4854880000000001</v>
      </c>
      <c r="N218" s="30">
        <v>39.841689000000002</v>
      </c>
    </row>
    <row r="219" spans="1:14" ht="11.15" customHeight="1" x14ac:dyDescent="0.2">
      <c r="A219" s="19" t="s">
        <v>1252</v>
      </c>
      <c r="B219" s="20">
        <v>951</v>
      </c>
      <c r="C219" s="20">
        <v>16</v>
      </c>
      <c r="D219" s="20">
        <v>4</v>
      </c>
      <c r="E219" s="20">
        <v>39</v>
      </c>
      <c r="F219" s="20">
        <v>8</v>
      </c>
      <c r="G219" s="20">
        <v>29</v>
      </c>
      <c r="H219" s="20">
        <v>91</v>
      </c>
      <c r="I219" s="20">
        <v>36</v>
      </c>
      <c r="J219" s="20">
        <v>67</v>
      </c>
      <c r="K219" s="20">
        <v>50</v>
      </c>
      <c r="L219" s="20">
        <v>674</v>
      </c>
      <c r="M219" s="20">
        <v>35</v>
      </c>
      <c r="N219" s="20">
        <v>242</v>
      </c>
    </row>
    <row r="220" spans="1:14" ht="11.15" customHeight="1" x14ac:dyDescent="0.2">
      <c r="A220" s="21" t="s">
        <v>126</v>
      </c>
      <c r="B220" s="30">
        <v>100</v>
      </c>
      <c r="C220" s="30">
        <v>1.6824399999999999</v>
      </c>
      <c r="D220" s="30">
        <v>0.42060999999999998</v>
      </c>
      <c r="E220" s="30">
        <v>4.1009460000000004</v>
      </c>
      <c r="F220" s="30">
        <v>0.84121999999999997</v>
      </c>
      <c r="G220" s="30">
        <v>3.0494219999999999</v>
      </c>
      <c r="H220" s="30">
        <v>9.5688750000000002</v>
      </c>
      <c r="I220" s="30">
        <v>3.7854890000000001</v>
      </c>
      <c r="J220" s="30">
        <v>7.0452159999999999</v>
      </c>
      <c r="K220" s="30">
        <v>5.2576239999999999</v>
      </c>
      <c r="L220" s="30">
        <v>70.872765999999999</v>
      </c>
      <c r="M220" s="30">
        <v>3.6803360000000001</v>
      </c>
      <c r="N220" s="30">
        <v>25.446898000000001</v>
      </c>
    </row>
    <row r="221" spans="1:14" ht="11.15" customHeight="1" x14ac:dyDescent="0.2">
      <c r="A221" s="19" t="s">
        <v>1195</v>
      </c>
      <c r="B221" s="20">
        <v>69</v>
      </c>
      <c r="C221" s="20">
        <v>6</v>
      </c>
      <c r="D221" s="20">
        <v>0</v>
      </c>
      <c r="E221" s="20">
        <v>3</v>
      </c>
      <c r="F221" s="20">
        <v>0</v>
      </c>
      <c r="G221" s="20">
        <v>2</v>
      </c>
      <c r="H221" s="20">
        <v>7</v>
      </c>
      <c r="I221" s="20">
        <v>4</v>
      </c>
      <c r="J221" s="20">
        <v>10</v>
      </c>
      <c r="K221" s="20">
        <v>7</v>
      </c>
      <c r="L221" s="20">
        <v>36</v>
      </c>
      <c r="M221" s="20">
        <v>4</v>
      </c>
      <c r="N221" s="20">
        <v>29</v>
      </c>
    </row>
    <row r="222" spans="1:14" ht="11.15" customHeight="1" x14ac:dyDescent="0.2">
      <c r="A222" s="21" t="s">
        <v>126</v>
      </c>
      <c r="B222" s="30">
        <v>100</v>
      </c>
      <c r="C222" s="30">
        <v>8.6956520000000008</v>
      </c>
      <c r="D222" s="30">
        <v>0</v>
      </c>
      <c r="E222" s="30">
        <v>4.3478260000000004</v>
      </c>
      <c r="F222" s="30">
        <v>0</v>
      </c>
      <c r="G222" s="30">
        <v>2.8985509999999999</v>
      </c>
      <c r="H222" s="30">
        <v>10.144928</v>
      </c>
      <c r="I222" s="30">
        <v>5.7971009999999996</v>
      </c>
      <c r="J222" s="30">
        <v>14.492754</v>
      </c>
      <c r="K222" s="30">
        <v>10.144928</v>
      </c>
      <c r="L222" s="30">
        <v>52.173912999999999</v>
      </c>
      <c r="M222" s="30">
        <v>5.7971009999999996</v>
      </c>
      <c r="N222" s="30">
        <v>42.028986000000003</v>
      </c>
    </row>
    <row r="223" spans="1:14" ht="11.15" customHeight="1" x14ac:dyDescent="0.2">
      <c r="A223" s="18" t="s">
        <v>143</v>
      </c>
      <c r="B223" s="18"/>
      <c r="C223" s="18"/>
      <c r="D223" s="18"/>
      <c r="E223" s="18"/>
      <c r="F223" s="18"/>
      <c r="G223" s="18"/>
      <c r="H223" s="18"/>
      <c r="I223" s="18"/>
      <c r="J223" s="18"/>
      <c r="K223" s="18"/>
      <c r="L223" s="18"/>
      <c r="M223" s="18"/>
      <c r="N223" s="18"/>
    </row>
    <row r="224" spans="1:14" ht="11.15" customHeight="1" x14ac:dyDescent="0.2">
      <c r="A224" s="21" t="s">
        <v>1253</v>
      </c>
      <c r="B224" s="21"/>
      <c r="C224" s="21"/>
      <c r="D224" s="21"/>
      <c r="E224" s="21"/>
      <c r="F224" s="21"/>
      <c r="G224" s="21"/>
      <c r="H224" s="21"/>
      <c r="I224" s="21"/>
      <c r="J224" s="21"/>
      <c r="K224" s="21"/>
      <c r="L224" s="21"/>
      <c r="M224" s="21"/>
      <c r="N224" s="21"/>
    </row>
    <row r="225" spans="1:14" ht="11.15" customHeight="1" x14ac:dyDescent="0.2">
      <c r="A225" s="19" t="s">
        <v>1254</v>
      </c>
      <c r="B225" s="20">
        <v>546</v>
      </c>
      <c r="C225" s="20">
        <v>27</v>
      </c>
      <c r="D225" s="20">
        <v>23</v>
      </c>
      <c r="E225" s="20">
        <v>82</v>
      </c>
      <c r="F225" s="20">
        <v>20</v>
      </c>
      <c r="G225" s="20">
        <v>22</v>
      </c>
      <c r="H225" s="20">
        <v>91</v>
      </c>
      <c r="I225" s="20">
        <v>54</v>
      </c>
      <c r="J225" s="20">
        <v>92</v>
      </c>
      <c r="K225" s="20">
        <v>70</v>
      </c>
      <c r="L225" s="20">
        <v>252</v>
      </c>
      <c r="M225" s="20">
        <v>12</v>
      </c>
      <c r="N225" s="20">
        <v>282</v>
      </c>
    </row>
    <row r="226" spans="1:14" ht="11.15" customHeight="1" x14ac:dyDescent="0.2">
      <c r="A226" s="21" t="s">
        <v>126</v>
      </c>
      <c r="B226" s="30">
        <v>100</v>
      </c>
      <c r="C226" s="30">
        <v>4.945055</v>
      </c>
      <c r="D226" s="30">
        <v>4.2124540000000001</v>
      </c>
      <c r="E226" s="30">
        <v>15.018314999999999</v>
      </c>
      <c r="F226" s="30">
        <v>3.6630039999999999</v>
      </c>
      <c r="G226" s="30">
        <v>4.0293039999999998</v>
      </c>
      <c r="H226" s="30">
        <v>16.666667</v>
      </c>
      <c r="I226" s="30">
        <v>9.89011</v>
      </c>
      <c r="J226" s="30">
        <v>16.849817000000002</v>
      </c>
      <c r="K226" s="30">
        <v>12.820513</v>
      </c>
      <c r="L226" s="30">
        <v>46.153846000000001</v>
      </c>
      <c r="M226" s="30">
        <v>2.1978019999999998</v>
      </c>
      <c r="N226" s="30">
        <v>51.648352000000003</v>
      </c>
    </row>
    <row r="227" spans="1:14" ht="11.15" customHeight="1" x14ac:dyDescent="0.2">
      <c r="A227" s="19" t="s">
        <v>1255</v>
      </c>
      <c r="B227" s="20">
        <v>531</v>
      </c>
      <c r="C227" s="20">
        <v>29</v>
      </c>
      <c r="D227" s="20">
        <v>8</v>
      </c>
      <c r="E227" s="20">
        <v>70</v>
      </c>
      <c r="F227" s="20">
        <v>13</v>
      </c>
      <c r="G227" s="20">
        <v>17</v>
      </c>
      <c r="H227" s="20">
        <v>78</v>
      </c>
      <c r="I227" s="20">
        <v>33</v>
      </c>
      <c r="J227" s="20">
        <v>92</v>
      </c>
      <c r="K227" s="20">
        <v>49</v>
      </c>
      <c r="L227" s="20">
        <v>265</v>
      </c>
      <c r="M227" s="20">
        <v>10</v>
      </c>
      <c r="N227" s="20">
        <v>256</v>
      </c>
    </row>
    <row r="228" spans="1:14" ht="11.15" customHeight="1" x14ac:dyDescent="0.2">
      <c r="A228" s="21" t="s">
        <v>126</v>
      </c>
      <c r="B228" s="30">
        <v>100</v>
      </c>
      <c r="C228" s="30">
        <v>5.4613940000000003</v>
      </c>
      <c r="D228" s="30">
        <v>1.506591</v>
      </c>
      <c r="E228" s="30">
        <v>13.182674</v>
      </c>
      <c r="F228" s="30">
        <v>2.4482110000000001</v>
      </c>
      <c r="G228" s="30">
        <v>3.2015069999999999</v>
      </c>
      <c r="H228" s="30">
        <v>14.689266</v>
      </c>
      <c r="I228" s="30">
        <v>6.2146889999999999</v>
      </c>
      <c r="J228" s="30">
        <v>17.325800000000001</v>
      </c>
      <c r="K228" s="30">
        <v>9.2278719999999996</v>
      </c>
      <c r="L228" s="30">
        <v>49.905838000000003</v>
      </c>
      <c r="M228" s="30">
        <v>1.8832390000000001</v>
      </c>
      <c r="N228" s="30">
        <v>48.210923000000001</v>
      </c>
    </row>
    <row r="229" spans="1:14" ht="11.15" customHeight="1" x14ac:dyDescent="0.2">
      <c r="A229" s="19" t="s">
        <v>1256</v>
      </c>
      <c r="B229" s="20">
        <v>205</v>
      </c>
      <c r="C229" s="20">
        <v>6</v>
      </c>
      <c r="D229" s="20">
        <v>2</v>
      </c>
      <c r="E229" s="20">
        <v>17</v>
      </c>
      <c r="F229" s="20">
        <v>2</v>
      </c>
      <c r="G229" s="20">
        <v>3</v>
      </c>
      <c r="H229" s="20">
        <v>21</v>
      </c>
      <c r="I229" s="20">
        <v>15</v>
      </c>
      <c r="J229" s="20">
        <v>21</v>
      </c>
      <c r="K229" s="20">
        <v>14</v>
      </c>
      <c r="L229" s="20">
        <v>133</v>
      </c>
      <c r="M229" s="20">
        <v>4</v>
      </c>
      <c r="N229" s="20">
        <v>68</v>
      </c>
    </row>
    <row r="230" spans="1:14" ht="11.15" customHeight="1" x14ac:dyDescent="0.2">
      <c r="A230" s="21" t="s">
        <v>126</v>
      </c>
      <c r="B230" s="30">
        <v>100</v>
      </c>
      <c r="C230" s="30">
        <v>2.9268290000000001</v>
      </c>
      <c r="D230" s="30">
        <v>0.97560999999999998</v>
      </c>
      <c r="E230" s="30">
        <v>8.2926830000000002</v>
      </c>
      <c r="F230" s="30">
        <v>0.97560999999999998</v>
      </c>
      <c r="G230" s="30">
        <v>1.4634149999999999</v>
      </c>
      <c r="H230" s="30">
        <v>10.243902</v>
      </c>
      <c r="I230" s="30">
        <v>7.3170729999999997</v>
      </c>
      <c r="J230" s="30">
        <v>10.243902</v>
      </c>
      <c r="K230" s="30">
        <v>6.8292679999999999</v>
      </c>
      <c r="L230" s="30">
        <v>64.878049000000004</v>
      </c>
      <c r="M230" s="30">
        <v>1.95122</v>
      </c>
      <c r="N230" s="30">
        <v>33.170732000000001</v>
      </c>
    </row>
    <row r="231" spans="1:14" ht="11.15" customHeight="1" x14ac:dyDescent="0.2">
      <c r="A231" s="19" t="s">
        <v>1257</v>
      </c>
      <c r="B231" s="20">
        <v>762</v>
      </c>
      <c r="C231" s="20">
        <v>9</v>
      </c>
      <c r="D231" s="20">
        <v>3</v>
      </c>
      <c r="E231" s="20">
        <v>20</v>
      </c>
      <c r="F231" s="20">
        <v>10</v>
      </c>
      <c r="G231" s="20">
        <v>21</v>
      </c>
      <c r="H231" s="20">
        <v>61</v>
      </c>
      <c r="I231" s="20">
        <v>22</v>
      </c>
      <c r="J231" s="20">
        <v>34</v>
      </c>
      <c r="K231" s="20">
        <v>35</v>
      </c>
      <c r="L231" s="20">
        <v>567</v>
      </c>
      <c r="M231" s="20">
        <v>32</v>
      </c>
      <c r="N231" s="20">
        <v>163</v>
      </c>
    </row>
    <row r="232" spans="1:14" ht="11.15" customHeight="1" x14ac:dyDescent="0.2">
      <c r="A232" s="21" t="s">
        <v>126</v>
      </c>
      <c r="B232" s="30">
        <v>100</v>
      </c>
      <c r="C232" s="30">
        <v>1.1811020000000001</v>
      </c>
      <c r="D232" s="30">
        <v>0.39370100000000002</v>
      </c>
      <c r="E232" s="30">
        <v>2.6246719999999999</v>
      </c>
      <c r="F232" s="30">
        <v>1.3123359999999999</v>
      </c>
      <c r="G232" s="30">
        <v>2.755906</v>
      </c>
      <c r="H232" s="30">
        <v>8.0052489999999992</v>
      </c>
      <c r="I232" s="30">
        <v>2.8871389999999999</v>
      </c>
      <c r="J232" s="30">
        <v>4.4619419999999996</v>
      </c>
      <c r="K232" s="30">
        <v>4.5931759999999997</v>
      </c>
      <c r="L232" s="30">
        <v>74.409448999999995</v>
      </c>
      <c r="M232" s="30">
        <v>4.1994749999999996</v>
      </c>
      <c r="N232" s="30">
        <v>21.391076000000002</v>
      </c>
    </row>
    <row r="233" spans="1:14" ht="11.15" customHeight="1" x14ac:dyDescent="0.2">
      <c r="A233" s="19" t="s">
        <v>1195</v>
      </c>
      <c r="B233" s="20">
        <v>144</v>
      </c>
      <c r="C233" s="20">
        <v>7</v>
      </c>
      <c r="D233" s="20">
        <v>0</v>
      </c>
      <c r="E233" s="20">
        <v>5</v>
      </c>
      <c r="F233" s="20">
        <v>0</v>
      </c>
      <c r="G233" s="20">
        <v>3</v>
      </c>
      <c r="H233" s="20">
        <v>13</v>
      </c>
      <c r="I233" s="20">
        <v>5</v>
      </c>
      <c r="J233" s="20">
        <v>12</v>
      </c>
      <c r="K233" s="20">
        <v>13</v>
      </c>
      <c r="L233" s="20">
        <v>90</v>
      </c>
      <c r="M233" s="20">
        <v>10</v>
      </c>
      <c r="N233" s="20">
        <v>44</v>
      </c>
    </row>
    <row r="234" spans="1:14" ht="11.15" customHeight="1" x14ac:dyDescent="0.2">
      <c r="A234" s="21" t="s">
        <v>126</v>
      </c>
      <c r="B234" s="30">
        <v>100</v>
      </c>
      <c r="C234" s="30">
        <v>4.8611110000000002</v>
      </c>
      <c r="D234" s="30">
        <v>0</v>
      </c>
      <c r="E234" s="30">
        <v>3.4722219999999999</v>
      </c>
      <c r="F234" s="30">
        <v>0</v>
      </c>
      <c r="G234" s="30">
        <v>2.0833330000000001</v>
      </c>
      <c r="H234" s="30">
        <v>9.0277779999999996</v>
      </c>
      <c r="I234" s="30">
        <v>3.4722219999999999</v>
      </c>
      <c r="J234" s="30">
        <v>8.3333329999999997</v>
      </c>
      <c r="K234" s="30">
        <v>9.0277779999999996</v>
      </c>
      <c r="L234" s="30">
        <v>62.5</v>
      </c>
      <c r="M234" s="30">
        <v>6.9444439999999998</v>
      </c>
      <c r="N234" s="30">
        <v>30.555555999999999</v>
      </c>
    </row>
    <row r="235" spans="1:14" ht="11.15" customHeight="1" x14ac:dyDescent="0.2">
      <c r="A235" s="18" t="s">
        <v>143</v>
      </c>
      <c r="B235" s="18"/>
      <c r="C235" s="18"/>
      <c r="D235" s="18"/>
      <c r="E235" s="18"/>
      <c r="F235" s="18"/>
      <c r="G235" s="18"/>
      <c r="H235" s="18"/>
      <c r="I235" s="18"/>
      <c r="J235" s="18"/>
      <c r="K235" s="18"/>
      <c r="L235" s="18"/>
      <c r="M235" s="18"/>
      <c r="N235" s="18"/>
    </row>
    <row r="236" spans="1:14" ht="11.15" customHeight="1" x14ac:dyDescent="0.2">
      <c r="A236" s="21" t="s">
        <v>1258</v>
      </c>
      <c r="B236" s="21"/>
      <c r="C236" s="21"/>
      <c r="D236" s="21"/>
      <c r="E236" s="21"/>
      <c r="F236" s="21"/>
      <c r="G236" s="21"/>
      <c r="H236" s="21"/>
      <c r="I236" s="21"/>
      <c r="J236" s="21"/>
      <c r="K236" s="21"/>
      <c r="L236" s="21"/>
      <c r="M236" s="21"/>
      <c r="N236" s="21"/>
    </row>
    <row r="237" spans="1:14" ht="11.15" customHeight="1" x14ac:dyDescent="0.2">
      <c r="A237" s="19" t="s">
        <v>1254</v>
      </c>
      <c r="B237" s="20">
        <v>285</v>
      </c>
      <c r="C237" s="20">
        <v>19</v>
      </c>
      <c r="D237" s="20">
        <v>9</v>
      </c>
      <c r="E237" s="20">
        <v>49</v>
      </c>
      <c r="F237" s="20">
        <v>12</v>
      </c>
      <c r="G237" s="20">
        <v>13</v>
      </c>
      <c r="H237" s="20">
        <v>47</v>
      </c>
      <c r="I237" s="20">
        <v>26</v>
      </c>
      <c r="J237" s="20">
        <v>57</v>
      </c>
      <c r="K237" s="20">
        <v>28</v>
      </c>
      <c r="L237" s="20">
        <v>136</v>
      </c>
      <c r="M237" s="20">
        <v>2</v>
      </c>
      <c r="N237" s="20">
        <v>147</v>
      </c>
    </row>
    <row r="238" spans="1:14" ht="11.15" customHeight="1" x14ac:dyDescent="0.2">
      <c r="A238" s="21" t="s">
        <v>126</v>
      </c>
      <c r="B238" s="30">
        <v>100</v>
      </c>
      <c r="C238" s="30">
        <v>6.6666670000000003</v>
      </c>
      <c r="D238" s="30">
        <v>3.1578949999999999</v>
      </c>
      <c r="E238" s="30">
        <v>17.192982000000001</v>
      </c>
      <c r="F238" s="30">
        <v>4.2105259999999998</v>
      </c>
      <c r="G238" s="30">
        <v>4.5614039999999996</v>
      </c>
      <c r="H238" s="30">
        <v>16.491228</v>
      </c>
      <c r="I238" s="30">
        <v>9.1228069999999999</v>
      </c>
      <c r="J238" s="30">
        <v>20</v>
      </c>
      <c r="K238" s="30">
        <v>9.8245609999999992</v>
      </c>
      <c r="L238" s="30">
        <v>47.719298000000002</v>
      </c>
      <c r="M238" s="30">
        <v>0.70175399999999999</v>
      </c>
      <c r="N238" s="30">
        <v>51.578946999999999</v>
      </c>
    </row>
    <row r="239" spans="1:14" ht="11.15" customHeight="1" x14ac:dyDescent="0.2">
      <c r="A239" s="19" t="s">
        <v>1255</v>
      </c>
      <c r="B239" s="20">
        <v>217</v>
      </c>
      <c r="C239" s="20">
        <v>12</v>
      </c>
      <c r="D239" s="20">
        <v>7</v>
      </c>
      <c r="E239" s="20">
        <v>28</v>
      </c>
      <c r="F239" s="20">
        <v>6</v>
      </c>
      <c r="G239" s="20">
        <v>7</v>
      </c>
      <c r="H239" s="20">
        <v>33</v>
      </c>
      <c r="I239" s="20">
        <v>14</v>
      </c>
      <c r="J239" s="20">
        <v>26</v>
      </c>
      <c r="K239" s="20">
        <v>21</v>
      </c>
      <c r="L239" s="20">
        <v>112</v>
      </c>
      <c r="M239" s="20">
        <v>4</v>
      </c>
      <c r="N239" s="20">
        <v>101</v>
      </c>
    </row>
    <row r="240" spans="1:14" ht="11.15" customHeight="1" x14ac:dyDescent="0.2">
      <c r="A240" s="21" t="s">
        <v>126</v>
      </c>
      <c r="B240" s="30">
        <v>100</v>
      </c>
      <c r="C240" s="30">
        <v>5.529954</v>
      </c>
      <c r="D240" s="30">
        <v>3.225806</v>
      </c>
      <c r="E240" s="30">
        <v>12.903226</v>
      </c>
      <c r="F240" s="30">
        <v>2.764977</v>
      </c>
      <c r="G240" s="30">
        <v>3.225806</v>
      </c>
      <c r="H240" s="30">
        <v>15.207373</v>
      </c>
      <c r="I240" s="30">
        <v>6.451613</v>
      </c>
      <c r="J240" s="30">
        <v>11.981567</v>
      </c>
      <c r="K240" s="30">
        <v>9.6774190000000004</v>
      </c>
      <c r="L240" s="30">
        <v>51.612903000000003</v>
      </c>
      <c r="M240" s="30">
        <v>1.843318</v>
      </c>
      <c r="N240" s="30">
        <v>46.543779000000001</v>
      </c>
    </row>
    <row r="241" spans="1:14" ht="11.15" customHeight="1" x14ac:dyDescent="0.2">
      <c r="A241" s="19" t="s">
        <v>1256</v>
      </c>
      <c r="B241" s="20">
        <v>142</v>
      </c>
      <c r="C241" s="20">
        <v>5</v>
      </c>
      <c r="D241" s="20">
        <v>5</v>
      </c>
      <c r="E241" s="20">
        <v>20</v>
      </c>
      <c r="F241" s="20">
        <v>2</v>
      </c>
      <c r="G241" s="20">
        <v>7</v>
      </c>
      <c r="H241" s="20">
        <v>22</v>
      </c>
      <c r="I241" s="20">
        <v>8</v>
      </c>
      <c r="J241" s="20">
        <v>22</v>
      </c>
      <c r="K241" s="20">
        <v>15</v>
      </c>
      <c r="L241" s="20">
        <v>71</v>
      </c>
      <c r="M241" s="20">
        <v>4</v>
      </c>
      <c r="N241" s="20">
        <v>67</v>
      </c>
    </row>
    <row r="242" spans="1:14" ht="11.15" customHeight="1" x14ac:dyDescent="0.2">
      <c r="A242" s="21" t="s">
        <v>126</v>
      </c>
      <c r="B242" s="30">
        <v>100</v>
      </c>
      <c r="C242" s="30">
        <v>3.5211269999999999</v>
      </c>
      <c r="D242" s="30">
        <v>3.5211269999999999</v>
      </c>
      <c r="E242" s="30">
        <v>14.084507</v>
      </c>
      <c r="F242" s="30">
        <v>1.4084509999999999</v>
      </c>
      <c r="G242" s="30">
        <v>4.9295770000000001</v>
      </c>
      <c r="H242" s="30">
        <v>15.492958</v>
      </c>
      <c r="I242" s="30">
        <v>5.6338030000000003</v>
      </c>
      <c r="J242" s="30">
        <v>15.492958</v>
      </c>
      <c r="K242" s="30">
        <v>10.56338</v>
      </c>
      <c r="L242" s="30">
        <v>50</v>
      </c>
      <c r="M242" s="30">
        <v>2.8169010000000001</v>
      </c>
      <c r="N242" s="30">
        <v>47.183098999999999</v>
      </c>
    </row>
    <row r="243" spans="1:14" ht="11.15" customHeight="1" x14ac:dyDescent="0.2">
      <c r="A243" s="19" t="s">
        <v>1257</v>
      </c>
      <c r="B243" s="20">
        <v>1184</v>
      </c>
      <c r="C243" s="20">
        <v>31</v>
      </c>
      <c r="D243" s="20">
        <v>14</v>
      </c>
      <c r="E243" s="20">
        <v>65</v>
      </c>
      <c r="F243" s="20">
        <v>22</v>
      </c>
      <c r="G243" s="20">
        <v>31</v>
      </c>
      <c r="H243" s="20">
        <v>116</v>
      </c>
      <c r="I243" s="20">
        <v>65</v>
      </c>
      <c r="J243" s="20">
        <v>108</v>
      </c>
      <c r="K243" s="20">
        <v>83</v>
      </c>
      <c r="L243" s="20">
        <v>776</v>
      </c>
      <c r="M243" s="20">
        <v>42</v>
      </c>
      <c r="N243" s="20">
        <v>366</v>
      </c>
    </row>
    <row r="244" spans="1:14" ht="11.15" customHeight="1" x14ac:dyDescent="0.2">
      <c r="A244" s="21" t="s">
        <v>126</v>
      </c>
      <c r="B244" s="30">
        <v>100</v>
      </c>
      <c r="C244" s="30">
        <v>2.6182430000000001</v>
      </c>
      <c r="D244" s="30">
        <v>1.1824319999999999</v>
      </c>
      <c r="E244" s="30">
        <v>5.489865</v>
      </c>
      <c r="F244" s="30">
        <v>1.8581080000000001</v>
      </c>
      <c r="G244" s="30">
        <v>2.6182430000000001</v>
      </c>
      <c r="H244" s="30">
        <v>9.7972970000000004</v>
      </c>
      <c r="I244" s="30">
        <v>5.489865</v>
      </c>
      <c r="J244" s="30">
        <v>9.1216220000000003</v>
      </c>
      <c r="K244" s="30">
        <v>7.010135</v>
      </c>
      <c r="L244" s="30">
        <v>65.540541000000005</v>
      </c>
      <c r="M244" s="30">
        <v>3.5472969999999999</v>
      </c>
      <c r="N244" s="30">
        <v>30.912161999999999</v>
      </c>
    </row>
    <row r="245" spans="1:14" ht="11.15" customHeight="1" x14ac:dyDescent="0.2">
      <c r="A245" s="19" t="s">
        <v>1195</v>
      </c>
      <c r="B245" s="20">
        <v>360</v>
      </c>
      <c r="C245" s="20">
        <v>11</v>
      </c>
      <c r="D245" s="20">
        <v>1</v>
      </c>
      <c r="E245" s="20">
        <v>32</v>
      </c>
      <c r="F245" s="20">
        <v>3</v>
      </c>
      <c r="G245" s="20">
        <v>8</v>
      </c>
      <c r="H245" s="20">
        <v>46</v>
      </c>
      <c r="I245" s="20">
        <v>16</v>
      </c>
      <c r="J245" s="20">
        <v>38</v>
      </c>
      <c r="K245" s="20">
        <v>34</v>
      </c>
      <c r="L245" s="20">
        <v>212</v>
      </c>
      <c r="M245" s="20">
        <v>16</v>
      </c>
      <c r="N245" s="20">
        <v>132</v>
      </c>
    </row>
    <row r="246" spans="1:14" ht="11.15" customHeight="1" x14ac:dyDescent="0.2">
      <c r="A246" s="21" t="s">
        <v>126</v>
      </c>
      <c r="B246" s="30">
        <v>100</v>
      </c>
      <c r="C246" s="30">
        <v>3.0555560000000002</v>
      </c>
      <c r="D246" s="30">
        <v>0.27777800000000002</v>
      </c>
      <c r="E246" s="30">
        <v>8.8888890000000007</v>
      </c>
      <c r="F246" s="30">
        <v>0.83333299999999999</v>
      </c>
      <c r="G246" s="30">
        <v>2.2222219999999999</v>
      </c>
      <c r="H246" s="30">
        <v>12.777778</v>
      </c>
      <c r="I246" s="30">
        <v>4.4444439999999998</v>
      </c>
      <c r="J246" s="30">
        <v>10.555555999999999</v>
      </c>
      <c r="K246" s="30">
        <v>9.4444440000000007</v>
      </c>
      <c r="L246" s="30">
        <v>58.888888999999999</v>
      </c>
      <c r="M246" s="30">
        <v>4.4444439999999998</v>
      </c>
      <c r="N246" s="30">
        <v>36.666666999999997</v>
      </c>
    </row>
    <row r="247" spans="1:14" ht="11.15" customHeight="1" x14ac:dyDescent="0.2">
      <c r="A247" s="18" t="s">
        <v>143</v>
      </c>
      <c r="B247" s="18"/>
      <c r="C247" s="18"/>
      <c r="D247" s="18"/>
      <c r="E247" s="18"/>
      <c r="F247" s="18"/>
      <c r="G247" s="18"/>
      <c r="H247" s="18"/>
      <c r="I247" s="18"/>
      <c r="J247" s="18"/>
      <c r="K247" s="18"/>
      <c r="L247" s="18"/>
      <c r="M247" s="18"/>
      <c r="N247" s="18"/>
    </row>
    <row r="248" spans="1:14" ht="11.15" customHeight="1" x14ac:dyDescent="0.2">
      <c r="A248" s="21" t="s">
        <v>1259</v>
      </c>
      <c r="B248" s="21"/>
      <c r="C248" s="21"/>
      <c r="D248" s="21"/>
      <c r="E248" s="21"/>
      <c r="F248" s="21"/>
      <c r="G248" s="21"/>
      <c r="H248" s="21"/>
      <c r="I248" s="21"/>
      <c r="J248" s="21"/>
      <c r="K248" s="21"/>
      <c r="L248" s="21"/>
      <c r="M248" s="21"/>
      <c r="N248" s="21"/>
    </row>
    <row r="249" spans="1:14" ht="11.15" customHeight="1" x14ac:dyDescent="0.2">
      <c r="A249" s="19" t="s">
        <v>1254</v>
      </c>
      <c r="B249" s="20">
        <v>330</v>
      </c>
      <c r="C249" s="20">
        <v>20</v>
      </c>
      <c r="D249" s="20">
        <v>10</v>
      </c>
      <c r="E249" s="20">
        <v>50</v>
      </c>
      <c r="F249" s="20">
        <v>13</v>
      </c>
      <c r="G249" s="20">
        <v>10</v>
      </c>
      <c r="H249" s="20">
        <v>60</v>
      </c>
      <c r="I249" s="20">
        <v>30</v>
      </c>
      <c r="J249" s="20">
        <v>59</v>
      </c>
      <c r="K249" s="20">
        <v>26</v>
      </c>
      <c r="L249" s="20">
        <v>157</v>
      </c>
      <c r="M249" s="20">
        <v>6</v>
      </c>
      <c r="N249" s="20">
        <v>167</v>
      </c>
    </row>
    <row r="250" spans="1:14" ht="11.15" customHeight="1" x14ac:dyDescent="0.2">
      <c r="A250" s="21" t="s">
        <v>126</v>
      </c>
      <c r="B250" s="30">
        <v>100</v>
      </c>
      <c r="C250" s="30">
        <v>6.0606059999999999</v>
      </c>
      <c r="D250" s="30">
        <v>3.030303</v>
      </c>
      <c r="E250" s="30">
        <v>15.151515</v>
      </c>
      <c r="F250" s="30">
        <v>3.9393940000000001</v>
      </c>
      <c r="G250" s="30">
        <v>3.030303</v>
      </c>
      <c r="H250" s="30">
        <v>18.181818</v>
      </c>
      <c r="I250" s="30">
        <v>9.0909089999999999</v>
      </c>
      <c r="J250" s="30">
        <v>17.878788</v>
      </c>
      <c r="K250" s="30">
        <v>7.8787880000000001</v>
      </c>
      <c r="L250" s="30">
        <v>47.575758</v>
      </c>
      <c r="M250" s="30">
        <v>1.818182</v>
      </c>
      <c r="N250" s="30">
        <v>50.606060999999997</v>
      </c>
    </row>
    <row r="251" spans="1:14" ht="11.15" customHeight="1" x14ac:dyDescent="0.2">
      <c r="A251" s="19" t="s">
        <v>1255</v>
      </c>
      <c r="B251" s="20">
        <v>326</v>
      </c>
      <c r="C251" s="20">
        <v>21</v>
      </c>
      <c r="D251" s="20">
        <v>10</v>
      </c>
      <c r="E251" s="20">
        <v>43</v>
      </c>
      <c r="F251" s="20">
        <v>10</v>
      </c>
      <c r="G251" s="20">
        <v>9</v>
      </c>
      <c r="H251" s="20">
        <v>51</v>
      </c>
      <c r="I251" s="20">
        <v>25</v>
      </c>
      <c r="J251" s="20">
        <v>59</v>
      </c>
      <c r="K251" s="20">
        <v>37</v>
      </c>
      <c r="L251" s="20">
        <v>164</v>
      </c>
      <c r="M251" s="20">
        <v>5</v>
      </c>
      <c r="N251" s="20">
        <v>157</v>
      </c>
    </row>
    <row r="252" spans="1:14" ht="11.15" customHeight="1" x14ac:dyDescent="0.2">
      <c r="A252" s="21" t="s">
        <v>126</v>
      </c>
      <c r="B252" s="30">
        <v>100</v>
      </c>
      <c r="C252" s="30">
        <v>6.4417179999999998</v>
      </c>
      <c r="D252" s="30">
        <v>3.067485</v>
      </c>
      <c r="E252" s="30">
        <v>13.190184</v>
      </c>
      <c r="F252" s="30">
        <v>3.067485</v>
      </c>
      <c r="G252" s="30">
        <v>2.7607360000000001</v>
      </c>
      <c r="H252" s="30">
        <v>15.644171999999999</v>
      </c>
      <c r="I252" s="30">
        <v>7.6687120000000002</v>
      </c>
      <c r="J252" s="30">
        <v>18.09816</v>
      </c>
      <c r="K252" s="30">
        <v>11.349693</v>
      </c>
      <c r="L252" s="30">
        <v>50.306747999999999</v>
      </c>
      <c r="M252" s="30">
        <v>1.5337419999999999</v>
      </c>
      <c r="N252" s="30">
        <v>48.159509</v>
      </c>
    </row>
    <row r="253" spans="1:14" ht="11.15" customHeight="1" x14ac:dyDescent="0.2">
      <c r="A253" s="19" t="s">
        <v>1256</v>
      </c>
      <c r="B253" s="20">
        <v>133</v>
      </c>
      <c r="C253" s="20">
        <v>3</v>
      </c>
      <c r="D253" s="20">
        <v>4</v>
      </c>
      <c r="E253" s="20">
        <v>18</v>
      </c>
      <c r="F253" s="20">
        <v>4</v>
      </c>
      <c r="G253" s="20">
        <v>6</v>
      </c>
      <c r="H253" s="20">
        <v>22</v>
      </c>
      <c r="I253" s="20">
        <v>3</v>
      </c>
      <c r="J253" s="20">
        <v>18</v>
      </c>
      <c r="K253" s="20">
        <v>12</v>
      </c>
      <c r="L253" s="20">
        <v>73</v>
      </c>
      <c r="M253" s="20">
        <v>1</v>
      </c>
      <c r="N253" s="20">
        <v>59</v>
      </c>
    </row>
    <row r="254" spans="1:14" ht="11.15" customHeight="1" x14ac:dyDescent="0.2">
      <c r="A254" s="21" t="s">
        <v>126</v>
      </c>
      <c r="B254" s="30">
        <v>100</v>
      </c>
      <c r="C254" s="30">
        <v>2.2556389999999999</v>
      </c>
      <c r="D254" s="30">
        <v>3.0075189999999998</v>
      </c>
      <c r="E254" s="30">
        <v>13.533835</v>
      </c>
      <c r="F254" s="30">
        <v>3.0075189999999998</v>
      </c>
      <c r="G254" s="30">
        <v>4.5112779999999999</v>
      </c>
      <c r="H254" s="30">
        <v>16.541353000000001</v>
      </c>
      <c r="I254" s="30">
        <v>2.2556389999999999</v>
      </c>
      <c r="J254" s="30">
        <v>13.533835</v>
      </c>
      <c r="K254" s="30">
        <v>9.0225559999999998</v>
      </c>
      <c r="L254" s="30">
        <v>54.887217999999997</v>
      </c>
      <c r="M254" s="30">
        <v>0.75187999999999999</v>
      </c>
      <c r="N254" s="30">
        <v>44.360902000000003</v>
      </c>
    </row>
    <row r="255" spans="1:14" ht="11.15" customHeight="1" x14ac:dyDescent="0.2">
      <c r="A255" s="19" t="s">
        <v>1257</v>
      </c>
      <c r="B255" s="20">
        <v>1070</v>
      </c>
      <c r="C255" s="20">
        <v>25</v>
      </c>
      <c r="D255" s="20">
        <v>11</v>
      </c>
      <c r="E255" s="20">
        <v>59</v>
      </c>
      <c r="F255" s="20">
        <v>16</v>
      </c>
      <c r="G255" s="20">
        <v>31</v>
      </c>
      <c r="H255" s="20">
        <v>95</v>
      </c>
      <c r="I255" s="20">
        <v>59</v>
      </c>
      <c r="J255" s="20">
        <v>85</v>
      </c>
      <c r="K255" s="20">
        <v>72</v>
      </c>
      <c r="L255" s="20">
        <v>715</v>
      </c>
      <c r="M255" s="20">
        <v>41</v>
      </c>
      <c r="N255" s="20">
        <v>314</v>
      </c>
    </row>
    <row r="256" spans="1:14" ht="11.15" customHeight="1" x14ac:dyDescent="0.2">
      <c r="A256" s="21" t="s">
        <v>126</v>
      </c>
      <c r="B256" s="30">
        <v>100</v>
      </c>
      <c r="C256" s="30">
        <v>2.336449</v>
      </c>
      <c r="D256" s="30">
        <v>1.0280370000000001</v>
      </c>
      <c r="E256" s="30">
        <v>5.5140190000000002</v>
      </c>
      <c r="F256" s="30">
        <v>1.4953270000000001</v>
      </c>
      <c r="G256" s="30">
        <v>2.8971960000000001</v>
      </c>
      <c r="H256" s="30">
        <v>8.8785050000000005</v>
      </c>
      <c r="I256" s="30">
        <v>5.5140190000000002</v>
      </c>
      <c r="J256" s="30">
        <v>7.9439250000000001</v>
      </c>
      <c r="K256" s="30">
        <v>6.7289719999999997</v>
      </c>
      <c r="L256" s="30">
        <v>66.822429999999997</v>
      </c>
      <c r="M256" s="30">
        <v>3.8317760000000001</v>
      </c>
      <c r="N256" s="30">
        <v>29.345794000000001</v>
      </c>
    </row>
    <row r="257" spans="1:14" ht="11.15" customHeight="1" x14ac:dyDescent="0.2">
      <c r="A257" s="19" t="s">
        <v>1195</v>
      </c>
      <c r="B257" s="20">
        <v>329</v>
      </c>
      <c r="C257" s="20">
        <v>9</v>
      </c>
      <c r="D257" s="20">
        <v>1</v>
      </c>
      <c r="E257" s="20">
        <v>24</v>
      </c>
      <c r="F257" s="20">
        <v>2</v>
      </c>
      <c r="G257" s="20">
        <v>10</v>
      </c>
      <c r="H257" s="20">
        <v>36</v>
      </c>
      <c r="I257" s="20">
        <v>12</v>
      </c>
      <c r="J257" s="20">
        <v>30</v>
      </c>
      <c r="K257" s="20">
        <v>34</v>
      </c>
      <c r="L257" s="20">
        <v>198</v>
      </c>
      <c r="M257" s="20">
        <v>15</v>
      </c>
      <c r="N257" s="20">
        <v>116</v>
      </c>
    </row>
    <row r="258" spans="1:14" ht="11.15" customHeight="1" x14ac:dyDescent="0.2">
      <c r="A258" s="21" t="s">
        <v>126</v>
      </c>
      <c r="B258" s="30">
        <v>100</v>
      </c>
      <c r="C258" s="30">
        <v>2.7355619999999998</v>
      </c>
      <c r="D258" s="30">
        <v>0.30395100000000003</v>
      </c>
      <c r="E258" s="30">
        <v>7.2948329999999997</v>
      </c>
      <c r="F258" s="30">
        <v>0.60790299999999997</v>
      </c>
      <c r="G258" s="30">
        <v>3.039514</v>
      </c>
      <c r="H258" s="30">
        <v>10.942249</v>
      </c>
      <c r="I258" s="30">
        <v>3.6474160000000002</v>
      </c>
      <c r="J258" s="30">
        <v>9.1185410000000005</v>
      </c>
      <c r="K258" s="30">
        <v>10.334346999999999</v>
      </c>
      <c r="L258" s="30">
        <v>60.182371000000003</v>
      </c>
      <c r="M258" s="30">
        <v>4.5592709999999999</v>
      </c>
      <c r="N258" s="30">
        <v>35.258358999999999</v>
      </c>
    </row>
    <row r="259" spans="1:14" ht="11.15" customHeight="1" x14ac:dyDescent="0.2">
      <c r="A259" s="18" t="s">
        <v>143</v>
      </c>
      <c r="B259" s="18"/>
      <c r="C259" s="18"/>
      <c r="D259" s="18"/>
      <c r="E259" s="18"/>
      <c r="F259" s="18"/>
      <c r="G259" s="18"/>
      <c r="H259" s="18"/>
      <c r="I259" s="18"/>
      <c r="J259" s="18"/>
      <c r="K259" s="18"/>
      <c r="L259" s="18"/>
      <c r="M259" s="18"/>
      <c r="N259" s="18"/>
    </row>
    <row r="260" spans="1:14" ht="11.15" customHeight="1" x14ac:dyDescent="0.2">
      <c r="A260" s="21" t="s">
        <v>1260</v>
      </c>
      <c r="B260" s="21"/>
      <c r="C260" s="21"/>
      <c r="D260" s="21"/>
      <c r="E260" s="21"/>
      <c r="F260" s="21"/>
      <c r="G260" s="21"/>
      <c r="H260" s="21"/>
      <c r="I260" s="21"/>
      <c r="J260" s="21"/>
      <c r="K260" s="21"/>
      <c r="L260" s="21"/>
      <c r="M260" s="21"/>
      <c r="N260" s="21"/>
    </row>
    <row r="261" spans="1:14" ht="11.15" customHeight="1" x14ac:dyDescent="0.2">
      <c r="A261" s="19" t="s">
        <v>1254</v>
      </c>
      <c r="B261" s="20">
        <v>39</v>
      </c>
      <c r="C261" s="20">
        <v>1</v>
      </c>
      <c r="D261" s="20">
        <v>0</v>
      </c>
      <c r="E261" s="20">
        <v>8</v>
      </c>
      <c r="F261" s="20">
        <v>1</v>
      </c>
      <c r="G261" s="20">
        <v>3</v>
      </c>
      <c r="H261" s="20">
        <v>9</v>
      </c>
      <c r="I261" s="20">
        <v>3</v>
      </c>
      <c r="J261" s="20">
        <v>9</v>
      </c>
      <c r="K261" s="20">
        <v>3</v>
      </c>
      <c r="L261" s="20">
        <v>16</v>
      </c>
      <c r="M261" s="20">
        <v>0</v>
      </c>
      <c r="N261" s="20">
        <v>23</v>
      </c>
    </row>
    <row r="262" spans="1:14" ht="11.15" customHeight="1" x14ac:dyDescent="0.2">
      <c r="A262" s="21" t="s">
        <v>126</v>
      </c>
      <c r="B262" s="30">
        <v>100</v>
      </c>
      <c r="C262" s="30">
        <v>2.5641029999999998</v>
      </c>
      <c r="D262" s="30">
        <v>0</v>
      </c>
      <c r="E262" s="30">
        <v>20.512820999999999</v>
      </c>
      <c r="F262" s="30">
        <v>2.5641029999999998</v>
      </c>
      <c r="G262" s="30">
        <v>7.6923079999999997</v>
      </c>
      <c r="H262" s="30">
        <v>23.076923000000001</v>
      </c>
      <c r="I262" s="30">
        <v>7.6923079999999997</v>
      </c>
      <c r="J262" s="30">
        <v>23.076923000000001</v>
      </c>
      <c r="K262" s="30">
        <v>7.6923079999999997</v>
      </c>
      <c r="L262" s="30">
        <v>41.025641</v>
      </c>
      <c r="M262" s="30">
        <v>0</v>
      </c>
      <c r="N262" s="30">
        <v>58.974359</v>
      </c>
    </row>
    <row r="263" spans="1:14" ht="11.15" customHeight="1" x14ac:dyDescent="0.2">
      <c r="A263" s="19" t="s">
        <v>1255</v>
      </c>
      <c r="B263" s="20">
        <v>75</v>
      </c>
      <c r="C263" s="20">
        <v>6</v>
      </c>
      <c r="D263" s="20">
        <v>5</v>
      </c>
      <c r="E263" s="20">
        <v>8</v>
      </c>
      <c r="F263" s="20">
        <v>1</v>
      </c>
      <c r="G263" s="20">
        <v>2</v>
      </c>
      <c r="H263" s="20">
        <v>20</v>
      </c>
      <c r="I263" s="20">
        <v>10</v>
      </c>
      <c r="J263" s="20">
        <v>15</v>
      </c>
      <c r="K263" s="20">
        <v>5</v>
      </c>
      <c r="L263" s="20">
        <v>33</v>
      </c>
      <c r="M263" s="20">
        <v>0</v>
      </c>
      <c r="N263" s="20">
        <v>42</v>
      </c>
    </row>
    <row r="264" spans="1:14" ht="11.15" customHeight="1" x14ac:dyDescent="0.2">
      <c r="A264" s="21" t="s">
        <v>126</v>
      </c>
      <c r="B264" s="30">
        <v>100</v>
      </c>
      <c r="C264" s="30">
        <v>8</v>
      </c>
      <c r="D264" s="30">
        <v>6.6666670000000003</v>
      </c>
      <c r="E264" s="30">
        <v>10.666667</v>
      </c>
      <c r="F264" s="30">
        <v>1.3333330000000001</v>
      </c>
      <c r="G264" s="30">
        <v>2.6666669999999999</v>
      </c>
      <c r="H264" s="30">
        <v>26.666667</v>
      </c>
      <c r="I264" s="30">
        <v>13.333333</v>
      </c>
      <c r="J264" s="30">
        <v>20</v>
      </c>
      <c r="K264" s="30">
        <v>6.6666670000000003</v>
      </c>
      <c r="L264" s="30">
        <v>44</v>
      </c>
      <c r="M264" s="30">
        <v>0</v>
      </c>
      <c r="N264" s="30">
        <v>56</v>
      </c>
    </row>
    <row r="265" spans="1:14" ht="11.15" customHeight="1" x14ac:dyDescent="0.2">
      <c r="A265" s="19" t="s">
        <v>1256</v>
      </c>
      <c r="B265" s="20">
        <v>117</v>
      </c>
      <c r="C265" s="20">
        <v>7</v>
      </c>
      <c r="D265" s="20">
        <v>5</v>
      </c>
      <c r="E265" s="20">
        <v>22</v>
      </c>
      <c r="F265" s="20">
        <v>5</v>
      </c>
      <c r="G265" s="20">
        <v>3</v>
      </c>
      <c r="H265" s="20">
        <v>13</v>
      </c>
      <c r="I265" s="20">
        <v>7</v>
      </c>
      <c r="J265" s="20">
        <v>16</v>
      </c>
      <c r="K265" s="20">
        <v>15</v>
      </c>
      <c r="L265" s="20">
        <v>52</v>
      </c>
      <c r="M265" s="20">
        <v>4</v>
      </c>
      <c r="N265" s="20">
        <v>61</v>
      </c>
    </row>
    <row r="266" spans="1:14" ht="11.15" customHeight="1" x14ac:dyDescent="0.2">
      <c r="A266" s="21" t="s">
        <v>126</v>
      </c>
      <c r="B266" s="30">
        <v>100</v>
      </c>
      <c r="C266" s="30">
        <v>5.9829059999999998</v>
      </c>
      <c r="D266" s="30">
        <v>4.273504</v>
      </c>
      <c r="E266" s="30">
        <v>18.803419000000002</v>
      </c>
      <c r="F266" s="30">
        <v>4.273504</v>
      </c>
      <c r="G266" s="30">
        <v>2.5641029999999998</v>
      </c>
      <c r="H266" s="30">
        <v>11.111110999999999</v>
      </c>
      <c r="I266" s="30">
        <v>5.9829059999999998</v>
      </c>
      <c r="J266" s="30">
        <v>13.675214</v>
      </c>
      <c r="K266" s="30">
        <v>12.820513</v>
      </c>
      <c r="L266" s="30">
        <v>44.444443999999997</v>
      </c>
      <c r="M266" s="30">
        <v>3.418803</v>
      </c>
      <c r="N266" s="30">
        <v>52.136752000000001</v>
      </c>
    </row>
    <row r="267" spans="1:14" ht="11.15" customHeight="1" x14ac:dyDescent="0.2">
      <c r="A267" s="19" t="s">
        <v>1257</v>
      </c>
      <c r="B267" s="20">
        <v>1288</v>
      </c>
      <c r="C267" s="20">
        <v>42</v>
      </c>
      <c r="D267" s="20">
        <v>17</v>
      </c>
      <c r="E267" s="20">
        <v>101</v>
      </c>
      <c r="F267" s="20">
        <v>29</v>
      </c>
      <c r="G267" s="20">
        <v>36</v>
      </c>
      <c r="H267" s="20">
        <v>129</v>
      </c>
      <c r="I267" s="20">
        <v>74</v>
      </c>
      <c r="J267" s="20">
        <v>135</v>
      </c>
      <c r="K267" s="20">
        <v>105</v>
      </c>
      <c r="L267" s="20">
        <v>815</v>
      </c>
      <c r="M267" s="20">
        <v>37</v>
      </c>
      <c r="N267" s="20">
        <v>436</v>
      </c>
    </row>
    <row r="268" spans="1:14" ht="11.15" customHeight="1" x14ac:dyDescent="0.2">
      <c r="A268" s="21" t="s">
        <v>126</v>
      </c>
      <c r="B268" s="30">
        <v>100</v>
      </c>
      <c r="C268" s="30">
        <v>3.2608700000000002</v>
      </c>
      <c r="D268" s="30">
        <v>1.319876</v>
      </c>
      <c r="E268" s="30">
        <v>7.841615</v>
      </c>
      <c r="F268" s="30">
        <v>2.2515529999999999</v>
      </c>
      <c r="G268" s="30">
        <v>2.7950309999999998</v>
      </c>
      <c r="H268" s="30">
        <v>10.015528</v>
      </c>
      <c r="I268" s="30">
        <v>5.7453419999999999</v>
      </c>
      <c r="J268" s="30">
        <v>10.481366</v>
      </c>
      <c r="K268" s="30">
        <v>8.1521740000000005</v>
      </c>
      <c r="L268" s="30">
        <v>63.276398</v>
      </c>
      <c r="M268" s="30">
        <v>2.872671</v>
      </c>
      <c r="N268" s="30">
        <v>33.850932</v>
      </c>
    </row>
    <row r="269" spans="1:14" ht="11.15" customHeight="1" x14ac:dyDescent="0.2">
      <c r="A269" s="19" t="s">
        <v>1195</v>
      </c>
      <c r="B269" s="20">
        <v>669</v>
      </c>
      <c r="C269" s="20">
        <v>22</v>
      </c>
      <c r="D269" s="20">
        <v>9</v>
      </c>
      <c r="E269" s="20">
        <v>55</v>
      </c>
      <c r="F269" s="20">
        <v>9</v>
      </c>
      <c r="G269" s="20">
        <v>22</v>
      </c>
      <c r="H269" s="20">
        <v>93</v>
      </c>
      <c r="I269" s="20">
        <v>35</v>
      </c>
      <c r="J269" s="20">
        <v>76</v>
      </c>
      <c r="K269" s="20">
        <v>53</v>
      </c>
      <c r="L269" s="20">
        <v>391</v>
      </c>
      <c r="M269" s="20">
        <v>27</v>
      </c>
      <c r="N269" s="20">
        <v>251</v>
      </c>
    </row>
    <row r="270" spans="1:14" ht="11.15" customHeight="1" x14ac:dyDescent="0.2">
      <c r="A270" s="21" t="s">
        <v>126</v>
      </c>
      <c r="B270" s="30">
        <v>100</v>
      </c>
      <c r="C270" s="30">
        <v>3.2884899999999999</v>
      </c>
      <c r="D270" s="30">
        <v>1.345291</v>
      </c>
      <c r="E270" s="30">
        <v>8.2212259999999997</v>
      </c>
      <c r="F270" s="30">
        <v>1.345291</v>
      </c>
      <c r="G270" s="30">
        <v>3.2884899999999999</v>
      </c>
      <c r="H270" s="30">
        <v>13.901344999999999</v>
      </c>
      <c r="I270" s="30">
        <v>5.2316890000000003</v>
      </c>
      <c r="J270" s="30">
        <v>11.360239</v>
      </c>
      <c r="K270" s="30">
        <v>7.9222720000000004</v>
      </c>
      <c r="L270" s="30">
        <v>58.445441000000002</v>
      </c>
      <c r="M270" s="30">
        <v>4.0358739999999997</v>
      </c>
      <c r="N270" s="30">
        <v>37.518684999999998</v>
      </c>
    </row>
    <row r="271" spans="1:14" ht="11.15" customHeight="1" x14ac:dyDescent="0.2">
      <c r="A271" s="18" t="s">
        <v>1261</v>
      </c>
      <c r="B271" s="18"/>
      <c r="C271" s="18"/>
      <c r="D271" s="18"/>
      <c r="E271" s="18"/>
      <c r="F271" s="18"/>
      <c r="G271" s="18"/>
      <c r="H271" s="18"/>
      <c r="I271" s="18"/>
      <c r="J271" s="18"/>
      <c r="K271" s="18"/>
      <c r="L271" s="18"/>
      <c r="M271" s="18"/>
      <c r="N271" s="18"/>
    </row>
    <row r="272" spans="1:14" ht="11.15" customHeight="1" x14ac:dyDescent="0.2">
      <c r="A272" s="19" t="s">
        <v>1262</v>
      </c>
      <c r="B272" s="20">
        <v>541</v>
      </c>
      <c r="C272" s="20">
        <v>28</v>
      </c>
      <c r="D272" s="20">
        <v>14</v>
      </c>
      <c r="E272" s="20">
        <v>59</v>
      </c>
      <c r="F272" s="20">
        <v>18</v>
      </c>
      <c r="G272" s="20">
        <v>12</v>
      </c>
      <c r="H272" s="20">
        <v>68</v>
      </c>
      <c r="I272" s="20">
        <v>53</v>
      </c>
      <c r="J272" s="20">
        <v>81</v>
      </c>
      <c r="K272" s="20">
        <v>48</v>
      </c>
      <c r="L272" s="20">
        <v>286</v>
      </c>
      <c r="M272" s="20">
        <v>17</v>
      </c>
      <c r="N272" s="20">
        <v>238</v>
      </c>
    </row>
    <row r="273" spans="1:14" ht="11.15" customHeight="1" x14ac:dyDescent="0.2">
      <c r="A273" s="21" t="s">
        <v>126</v>
      </c>
      <c r="B273" s="30">
        <v>100</v>
      </c>
      <c r="C273" s="30">
        <v>5.1756010000000003</v>
      </c>
      <c r="D273" s="30">
        <v>2.5878000000000001</v>
      </c>
      <c r="E273" s="30">
        <v>10.90573</v>
      </c>
      <c r="F273" s="30">
        <v>3.327172</v>
      </c>
      <c r="G273" s="30">
        <v>2.2181150000000001</v>
      </c>
      <c r="H273" s="30">
        <v>12.569316000000001</v>
      </c>
      <c r="I273" s="30">
        <v>9.7966730000000002</v>
      </c>
      <c r="J273" s="30">
        <v>14.972274000000001</v>
      </c>
      <c r="K273" s="30">
        <v>8.872458</v>
      </c>
      <c r="L273" s="30">
        <v>52.865065000000001</v>
      </c>
      <c r="M273" s="30">
        <v>3.1423290000000001</v>
      </c>
      <c r="N273" s="30">
        <v>43.992606000000002</v>
      </c>
    </row>
    <row r="274" spans="1:14" ht="11.15" customHeight="1" x14ac:dyDescent="0.2">
      <c r="A274" s="19" t="s">
        <v>1263</v>
      </c>
      <c r="B274" s="20">
        <v>877</v>
      </c>
      <c r="C274" s="20">
        <v>28</v>
      </c>
      <c r="D274" s="20">
        <v>13</v>
      </c>
      <c r="E274" s="20">
        <v>67</v>
      </c>
      <c r="F274" s="20">
        <v>15</v>
      </c>
      <c r="G274" s="20">
        <v>23</v>
      </c>
      <c r="H274" s="20">
        <v>113</v>
      </c>
      <c r="I274" s="20">
        <v>42</v>
      </c>
      <c r="J274" s="20">
        <v>98</v>
      </c>
      <c r="K274" s="20">
        <v>78</v>
      </c>
      <c r="L274" s="20">
        <v>534</v>
      </c>
      <c r="M274" s="20">
        <v>28</v>
      </c>
      <c r="N274" s="20">
        <v>315</v>
      </c>
    </row>
    <row r="275" spans="1:14" ht="11.15" customHeight="1" x14ac:dyDescent="0.2">
      <c r="A275" s="21" t="s">
        <v>126</v>
      </c>
      <c r="B275" s="30">
        <v>100</v>
      </c>
      <c r="C275" s="30">
        <v>3.1927020000000002</v>
      </c>
      <c r="D275" s="30">
        <v>1.482326</v>
      </c>
      <c r="E275" s="30">
        <v>7.6396810000000004</v>
      </c>
      <c r="F275" s="30">
        <v>1.7103759999999999</v>
      </c>
      <c r="G275" s="30">
        <v>2.6225770000000002</v>
      </c>
      <c r="H275" s="30">
        <v>12.884835000000001</v>
      </c>
      <c r="I275" s="30">
        <v>4.7890540000000001</v>
      </c>
      <c r="J275" s="30">
        <v>11.174458</v>
      </c>
      <c r="K275" s="30">
        <v>8.8939570000000003</v>
      </c>
      <c r="L275" s="30">
        <v>60.889395999999998</v>
      </c>
      <c r="M275" s="30">
        <v>3.1927020000000002</v>
      </c>
      <c r="N275" s="30">
        <v>35.917901999999998</v>
      </c>
    </row>
    <row r="276" spans="1:14" ht="11.15" customHeight="1" x14ac:dyDescent="0.2">
      <c r="A276" s="19" t="s">
        <v>1264</v>
      </c>
      <c r="B276" s="20">
        <v>543</v>
      </c>
      <c r="C276" s="20">
        <v>14</v>
      </c>
      <c r="D276" s="20">
        <v>6</v>
      </c>
      <c r="E276" s="20">
        <v>48</v>
      </c>
      <c r="F276" s="20">
        <v>8</v>
      </c>
      <c r="G276" s="20">
        <v>18</v>
      </c>
      <c r="H276" s="20">
        <v>60</v>
      </c>
      <c r="I276" s="20">
        <v>24</v>
      </c>
      <c r="J276" s="20">
        <v>54</v>
      </c>
      <c r="K276" s="20">
        <v>36</v>
      </c>
      <c r="L276" s="20">
        <v>348</v>
      </c>
      <c r="M276" s="20">
        <v>13</v>
      </c>
      <c r="N276" s="20">
        <v>182</v>
      </c>
    </row>
    <row r="277" spans="1:14" ht="11.15" customHeight="1" x14ac:dyDescent="0.2">
      <c r="A277" s="21" t="s">
        <v>126</v>
      </c>
      <c r="B277" s="30">
        <v>100</v>
      </c>
      <c r="C277" s="30">
        <v>2.5782690000000001</v>
      </c>
      <c r="D277" s="30">
        <v>1.1049720000000001</v>
      </c>
      <c r="E277" s="30">
        <v>8.8397790000000001</v>
      </c>
      <c r="F277" s="30">
        <v>1.4732970000000001</v>
      </c>
      <c r="G277" s="30">
        <v>3.3149169999999999</v>
      </c>
      <c r="H277" s="30">
        <v>11.049723999999999</v>
      </c>
      <c r="I277" s="30">
        <v>4.4198899999999997</v>
      </c>
      <c r="J277" s="30">
        <v>9.9447510000000001</v>
      </c>
      <c r="K277" s="30">
        <v>6.6298339999999998</v>
      </c>
      <c r="L277" s="30">
        <v>64.088397999999998</v>
      </c>
      <c r="M277" s="30">
        <v>2.394107</v>
      </c>
      <c r="N277" s="30">
        <v>33.517494999999997</v>
      </c>
    </row>
    <row r="278" spans="1:14" ht="11.15" customHeight="1" x14ac:dyDescent="0.2">
      <c r="A278" s="19" t="s">
        <v>1265</v>
      </c>
      <c r="B278" s="20">
        <v>227</v>
      </c>
      <c r="C278" s="20">
        <v>8</v>
      </c>
      <c r="D278" s="20">
        <v>3</v>
      </c>
      <c r="E278" s="20">
        <v>20</v>
      </c>
      <c r="F278" s="20">
        <v>4</v>
      </c>
      <c r="G278" s="20">
        <v>13</v>
      </c>
      <c r="H278" s="20">
        <v>23</v>
      </c>
      <c r="I278" s="20">
        <v>10</v>
      </c>
      <c r="J278" s="20">
        <v>18</v>
      </c>
      <c r="K278" s="20">
        <v>19</v>
      </c>
      <c r="L278" s="20">
        <v>139</v>
      </c>
      <c r="M278" s="20">
        <v>10</v>
      </c>
      <c r="N278" s="20">
        <v>78</v>
      </c>
    </row>
    <row r="279" spans="1:14" ht="11.15" customHeight="1" x14ac:dyDescent="0.2">
      <c r="A279" s="21" t="s">
        <v>126</v>
      </c>
      <c r="B279" s="30">
        <v>100</v>
      </c>
      <c r="C279" s="30">
        <v>3.5242290000000001</v>
      </c>
      <c r="D279" s="30">
        <v>1.3215859999999999</v>
      </c>
      <c r="E279" s="30">
        <v>8.8105729999999998</v>
      </c>
      <c r="F279" s="30">
        <v>1.7621150000000001</v>
      </c>
      <c r="G279" s="30">
        <v>5.7268720000000002</v>
      </c>
      <c r="H279" s="30">
        <v>10.132159</v>
      </c>
      <c r="I279" s="30">
        <v>4.4052860000000003</v>
      </c>
      <c r="J279" s="30">
        <v>7.9295150000000003</v>
      </c>
      <c r="K279" s="30">
        <v>8.370044</v>
      </c>
      <c r="L279" s="30">
        <v>61.23348</v>
      </c>
      <c r="M279" s="30">
        <v>4.4052860000000003</v>
      </c>
      <c r="N279" s="30">
        <v>34.361232999999999</v>
      </c>
    </row>
    <row r="280" spans="1:14" ht="11.15" customHeight="1" x14ac:dyDescent="0.2">
      <c r="A280" s="18" t="s">
        <v>1266</v>
      </c>
      <c r="B280" s="18"/>
      <c r="C280" s="18"/>
      <c r="D280" s="18"/>
      <c r="E280" s="18"/>
      <c r="F280" s="18"/>
      <c r="G280" s="18"/>
      <c r="H280" s="18"/>
      <c r="I280" s="18"/>
      <c r="J280" s="18"/>
      <c r="K280" s="18"/>
      <c r="L280" s="18"/>
      <c r="M280" s="18"/>
      <c r="N280" s="18"/>
    </row>
    <row r="281" spans="1:14" ht="11.15" customHeight="1" x14ac:dyDescent="0.2">
      <c r="A281" s="19" t="s">
        <v>1267</v>
      </c>
      <c r="B281" s="20">
        <v>294</v>
      </c>
      <c r="C281" s="20">
        <v>6</v>
      </c>
      <c r="D281" s="20">
        <v>4</v>
      </c>
      <c r="E281" s="20">
        <v>28</v>
      </c>
      <c r="F281" s="20">
        <v>8</v>
      </c>
      <c r="G281" s="20">
        <v>10</v>
      </c>
      <c r="H281" s="20">
        <v>44</v>
      </c>
      <c r="I281" s="20">
        <v>13</v>
      </c>
      <c r="J281" s="20">
        <v>31</v>
      </c>
      <c r="K281" s="20">
        <v>20</v>
      </c>
      <c r="L281" s="20">
        <v>175</v>
      </c>
      <c r="M281" s="20">
        <v>11</v>
      </c>
      <c r="N281" s="20">
        <v>108</v>
      </c>
    </row>
    <row r="282" spans="1:14" ht="11.15" customHeight="1" x14ac:dyDescent="0.2">
      <c r="A282" s="21" t="s">
        <v>126</v>
      </c>
      <c r="B282" s="30">
        <v>100</v>
      </c>
      <c r="C282" s="30">
        <v>2.040816</v>
      </c>
      <c r="D282" s="30">
        <v>1.360544</v>
      </c>
      <c r="E282" s="30">
        <v>9.5238099999999992</v>
      </c>
      <c r="F282" s="30">
        <v>2.721088</v>
      </c>
      <c r="G282" s="30">
        <v>3.4013610000000001</v>
      </c>
      <c r="H282" s="30">
        <v>14.965985999999999</v>
      </c>
      <c r="I282" s="30">
        <v>4.4217690000000003</v>
      </c>
      <c r="J282" s="30">
        <v>10.544218000000001</v>
      </c>
      <c r="K282" s="30">
        <v>6.802721</v>
      </c>
      <c r="L282" s="30">
        <v>59.523809999999997</v>
      </c>
      <c r="M282" s="30">
        <v>3.7414969999999999</v>
      </c>
      <c r="N282" s="30">
        <v>36.734693999999998</v>
      </c>
    </row>
    <row r="283" spans="1:14" ht="11.15" customHeight="1" x14ac:dyDescent="0.2">
      <c r="A283" s="19" t="s">
        <v>1268</v>
      </c>
      <c r="B283" s="20">
        <v>664</v>
      </c>
      <c r="C283" s="20">
        <v>31</v>
      </c>
      <c r="D283" s="20">
        <v>18</v>
      </c>
      <c r="E283" s="20">
        <v>65</v>
      </c>
      <c r="F283" s="20">
        <v>15</v>
      </c>
      <c r="G283" s="20">
        <v>20</v>
      </c>
      <c r="H283" s="20">
        <v>80</v>
      </c>
      <c r="I283" s="20">
        <v>49</v>
      </c>
      <c r="J283" s="20">
        <v>101</v>
      </c>
      <c r="K283" s="20">
        <v>60</v>
      </c>
      <c r="L283" s="20">
        <v>374</v>
      </c>
      <c r="M283" s="20">
        <v>22</v>
      </c>
      <c r="N283" s="20">
        <v>268</v>
      </c>
    </row>
    <row r="284" spans="1:14" ht="11.15" customHeight="1" x14ac:dyDescent="0.2">
      <c r="A284" s="21" t="s">
        <v>126</v>
      </c>
      <c r="B284" s="30">
        <v>100</v>
      </c>
      <c r="C284" s="30">
        <v>4.6686750000000004</v>
      </c>
      <c r="D284" s="30">
        <v>2.7108430000000001</v>
      </c>
      <c r="E284" s="30">
        <v>9.7891569999999994</v>
      </c>
      <c r="F284" s="30">
        <v>2.259036</v>
      </c>
      <c r="G284" s="30">
        <v>3.0120480000000001</v>
      </c>
      <c r="H284" s="30">
        <v>12.048192999999999</v>
      </c>
      <c r="I284" s="30">
        <v>7.379518</v>
      </c>
      <c r="J284" s="30">
        <v>15.210843000000001</v>
      </c>
      <c r="K284" s="30">
        <v>9.0361449999999994</v>
      </c>
      <c r="L284" s="30">
        <v>56.325301000000003</v>
      </c>
      <c r="M284" s="30">
        <v>3.313253</v>
      </c>
      <c r="N284" s="30">
        <v>40.361446000000001</v>
      </c>
    </row>
    <row r="285" spans="1:14" ht="11.15" customHeight="1" x14ac:dyDescent="0.2">
      <c r="A285" s="19" t="s">
        <v>1269</v>
      </c>
      <c r="B285" s="20">
        <v>421</v>
      </c>
      <c r="C285" s="20">
        <v>21</v>
      </c>
      <c r="D285" s="20">
        <v>5</v>
      </c>
      <c r="E285" s="20">
        <v>30</v>
      </c>
      <c r="F285" s="20">
        <v>6</v>
      </c>
      <c r="G285" s="20">
        <v>18</v>
      </c>
      <c r="H285" s="20">
        <v>54</v>
      </c>
      <c r="I285" s="20">
        <v>17</v>
      </c>
      <c r="J285" s="20">
        <v>43</v>
      </c>
      <c r="K285" s="20">
        <v>41</v>
      </c>
      <c r="L285" s="20">
        <v>260</v>
      </c>
      <c r="M285" s="20">
        <v>9</v>
      </c>
      <c r="N285" s="20">
        <v>152</v>
      </c>
    </row>
    <row r="286" spans="1:14" ht="11.15" customHeight="1" x14ac:dyDescent="0.2">
      <c r="A286" s="21" t="s">
        <v>126</v>
      </c>
      <c r="B286" s="30">
        <v>100</v>
      </c>
      <c r="C286" s="30">
        <v>4.988124</v>
      </c>
      <c r="D286" s="30">
        <v>1.187648</v>
      </c>
      <c r="E286" s="30">
        <v>7.1258910000000002</v>
      </c>
      <c r="F286" s="30">
        <v>1.4251780000000001</v>
      </c>
      <c r="G286" s="30">
        <v>4.2755340000000004</v>
      </c>
      <c r="H286" s="30">
        <v>12.826603</v>
      </c>
      <c r="I286" s="30">
        <v>4.0380050000000001</v>
      </c>
      <c r="J286" s="30">
        <v>10.213777</v>
      </c>
      <c r="K286" s="30">
        <v>9.7387169999999994</v>
      </c>
      <c r="L286" s="30">
        <v>61.757719999999999</v>
      </c>
      <c r="M286" s="30">
        <v>2.1377670000000002</v>
      </c>
      <c r="N286" s="30">
        <v>36.104512999999997</v>
      </c>
    </row>
    <row r="287" spans="1:14" ht="11.15" customHeight="1" x14ac:dyDescent="0.2">
      <c r="A287" s="19" t="s">
        <v>1270</v>
      </c>
      <c r="B287" s="20">
        <v>358</v>
      </c>
      <c r="C287" s="20">
        <v>7</v>
      </c>
      <c r="D287" s="20">
        <v>4</v>
      </c>
      <c r="E287" s="20">
        <v>35</v>
      </c>
      <c r="F287" s="20">
        <v>7</v>
      </c>
      <c r="G287" s="20">
        <v>7</v>
      </c>
      <c r="H287" s="20">
        <v>38</v>
      </c>
      <c r="I287" s="20">
        <v>27</v>
      </c>
      <c r="J287" s="20">
        <v>36</v>
      </c>
      <c r="K287" s="20">
        <v>25</v>
      </c>
      <c r="L287" s="20">
        <v>226</v>
      </c>
      <c r="M287" s="20">
        <v>8</v>
      </c>
      <c r="N287" s="20">
        <v>124</v>
      </c>
    </row>
    <row r="288" spans="1:14" ht="11.15" customHeight="1" x14ac:dyDescent="0.2">
      <c r="A288" s="21" t="s">
        <v>126</v>
      </c>
      <c r="B288" s="30">
        <v>100</v>
      </c>
      <c r="C288" s="30">
        <v>1.9553069999999999</v>
      </c>
      <c r="D288" s="30">
        <v>1.117318</v>
      </c>
      <c r="E288" s="30">
        <v>9.7765360000000001</v>
      </c>
      <c r="F288" s="30">
        <v>1.9553069999999999</v>
      </c>
      <c r="G288" s="30">
        <v>1.9553069999999999</v>
      </c>
      <c r="H288" s="30">
        <v>10.614525</v>
      </c>
      <c r="I288" s="30">
        <v>7.5418989999999999</v>
      </c>
      <c r="J288" s="30">
        <v>10.055866</v>
      </c>
      <c r="K288" s="30">
        <v>6.9832400000000003</v>
      </c>
      <c r="L288" s="30">
        <v>63.128492000000001</v>
      </c>
      <c r="M288" s="30">
        <v>2.2346370000000002</v>
      </c>
      <c r="N288" s="30">
        <v>34.636871999999997</v>
      </c>
    </row>
    <row r="289" spans="1:14" ht="11.15" customHeight="1" x14ac:dyDescent="0.2">
      <c r="A289" s="19" t="s">
        <v>1271</v>
      </c>
      <c r="B289" s="20">
        <v>217</v>
      </c>
      <c r="C289" s="20">
        <v>8</v>
      </c>
      <c r="D289" s="20">
        <v>2</v>
      </c>
      <c r="E289" s="20">
        <v>16</v>
      </c>
      <c r="F289" s="20">
        <v>4</v>
      </c>
      <c r="G289" s="20">
        <v>6</v>
      </c>
      <c r="H289" s="20">
        <v>26</v>
      </c>
      <c r="I289" s="20">
        <v>14</v>
      </c>
      <c r="J289" s="20">
        <v>24</v>
      </c>
      <c r="K289" s="20">
        <v>16</v>
      </c>
      <c r="L289" s="20">
        <v>130</v>
      </c>
      <c r="M289" s="20">
        <v>4</v>
      </c>
      <c r="N289" s="20">
        <v>83</v>
      </c>
    </row>
    <row r="290" spans="1:14" ht="11.15" customHeight="1" x14ac:dyDescent="0.2">
      <c r="A290" s="21" t="s">
        <v>126</v>
      </c>
      <c r="B290" s="30">
        <v>100</v>
      </c>
      <c r="C290" s="30">
        <v>3.686636</v>
      </c>
      <c r="D290" s="30">
        <v>0.92165900000000001</v>
      </c>
      <c r="E290" s="30">
        <v>7.373272</v>
      </c>
      <c r="F290" s="30">
        <v>1.843318</v>
      </c>
      <c r="G290" s="30">
        <v>2.764977</v>
      </c>
      <c r="H290" s="30">
        <v>11.981567</v>
      </c>
      <c r="I290" s="30">
        <v>6.451613</v>
      </c>
      <c r="J290" s="30">
        <v>11.059908</v>
      </c>
      <c r="K290" s="30">
        <v>7.373272</v>
      </c>
      <c r="L290" s="30">
        <v>59.907834000000001</v>
      </c>
      <c r="M290" s="30">
        <v>1.843318</v>
      </c>
      <c r="N290" s="30">
        <v>38.248848000000002</v>
      </c>
    </row>
    <row r="291" spans="1:14" ht="11.15" customHeight="1" x14ac:dyDescent="0.2">
      <c r="A291" s="19" t="s">
        <v>1272</v>
      </c>
      <c r="B291" s="20">
        <v>234</v>
      </c>
      <c r="C291" s="20">
        <v>5</v>
      </c>
      <c r="D291" s="20">
        <v>3</v>
      </c>
      <c r="E291" s="20">
        <v>20</v>
      </c>
      <c r="F291" s="20">
        <v>5</v>
      </c>
      <c r="G291" s="20">
        <v>5</v>
      </c>
      <c r="H291" s="20">
        <v>22</v>
      </c>
      <c r="I291" s="20">
        <v>9</v>
      </c>
      <c r="J291" s="20">
        <v>16</v>
      </c>
      <c r="K291" s="20">
        <v>19</v>
      </c>
      <c r="L291" s="20">
        <v>142</v>
      </c>
      <c r="M291" s="20">
        <v>14</v>
      </c>
      <c r="N291" s="20">
        <v>78</v>
      </c>
    </row>
    <row r="292" spans="1:14" ht="11.15" customHeight="1" x14ac:dyDescent="0.2">
      <c r="A292" s="31"/>
      <c r="B292" s="32">
        <v>100</v>
      </c>
      <c r="C292" s="32">
        <v>2.136752</v>
      </c>
      <c r="D292" s="32">
        <v>1.2820510000000001</v>
      </c>
      <c r="E292" s="32">
        <v>8.5470089999999992</v>
      </c>
      <c r="F292" s="32">
        <v>2.136752</v>
      </c>
      <c r="G292" s="32">
        <v>2.136752</v>
      </c>
      <c r="H292" s="32">
        <v>9.4017090000000003</v>
      </c>
      <c r="I292" s="32">
        <v>3.8461539999999999</v>
      </c>
      <c r="J292" s="32">
        <v>6.8376070000000002</v>
      </c>
      <c r="K292" s="32">
        <v>8.1196579999999994</v>
      </c>
      <c r="L292" s="32">
        <v>60.683760999999997</v>
      </c>
      <c r="M292" s="32">
        <v>5.9829059999999998</v>
      </c>
      <c r="N292" s="32">
        <v>33.333333000000003</v>
      </c>
    </row>
    <row r="293" spans="1:14" ht="11.15" customHeight="1" x14ac:dyDescent="0.2"/>
  </sheetData>
  <phoneticPr fontId="1"/>
  <pageMargins left="0.75" right="0.75" top="1" bottom="1" header="0.5" footer="0.5"/>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B48FD-2EF1-4513-A5CB-9C3BA2569BF2}">
  <dimension ref="A1:I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HYPERLINK("#'目次'!B28","[22]")</f>
        <v>[22]</v>
      </c>
    </row>
    <row r="3" spans="1:9" x14ac:dyDescent="0.2">
      <c r="A3" s="9" t="s">
        <v>126</v>
      </c>
      <c r="B3" s="12" t="s">
        <v>191</v>
      </c>
    </row>
    <row r="4" spans="1:9" x14ac:dyDescent="0.2">
      <c r="A4" s="9" t="s">
        <v>126</v>
      </c>
      <c r="B4" s="12" t="s">
        <v>128</v>
      </c>
    </row>
    <row r="5" spans="1:9" x14ac:dyDescent="0.2">
      <c r="A5" s="9" t="s">
        <v>126</v>
      </c>
      <c r="B5" s="12" t="s">
        <v>192</v>
      </c>
    </row>
    <row r="6" spans="1:9" s="15" customFormat="1" ht="87.5" x14ac:dyDescent="0.2">
      <c r="A6" s="13" t="s">
        <v>126</v>
      </c>
      <c r="B6" s="14" t="s">
        <v>1190</v>
      </c>
      <c r="C6" s="14" t="s">
        <v>193</v>
      </c>
      <c r="D6" s="14" t="s">
        <v>194</v>
      </c>
      <c r="E6" s="14" t="s">
        <v>195</v>
      </c>
      <c r="F6" s="14" t="s">
        <v>196</v>
      </c>
      <c r="G6" s="14" t="s">
        <v>1195</v>
      </c>
      <c r="H6" s="14" t="s">
        <v>1302</v>
      </c>
      <c r="I6" s="14" t="s">
        <v>1303</v>
      </c>
    </row>
    <row r="7" spans="1:9" x14ac:dyDescent="0.2">
      <c r="A7" s="16" t="s">
        <v>1198</v>
      </c>
      <c r="B7" s="17">
        <v>2188</v>
      </c>
      <c r="C7" s="17">
        <v>785</v>
      </c>
      <c r="D7" s="17">
        <v>150</v>
      </c>
      <c r="E7" s="17">
        <v>130</v>
      </c>
      <c r="F7" s="17">
        <v>1026</v>
      </c>
      <c r="G7" s="17">
        <v>97</v>
      </c>
      <c r="H7" s="17">
        <v>935</v>
      </c>
      <c r="I7" s="17">
        <v>1156</v>
      </c>
    </row>
    <row r="8" spans="1:9" x14ac:dyDescent="0.2">
      <c r="A8" s="21" t="s">
        <v>126</v>
      </c>
      <c r="B8" s="30">
        <v>100</v>
      </c>
      <c r="C8" s="30">
        <v>35.877513999999998</v>
      </c>
      <c r="D8" s="30">
        <v>6.8555760000000001</v>
      </c>
      <c r="E8" s="30">
        <v>5.9414990000000003</v>
      </c>
      <c r="F8" s="30">
        <v>46.892139</v>
      </c>
      <c r="G8" s="30">
        <v>4.4332719999999997</v>
      </c>
      <c r="H8" s="30">
        <v>42.733089999999997</v>
      </c>
      <c r="I8" s="30">
        <v>52.833638000000001</v>
      </c>
    </row>
    <row r="9" spans="1:9" x14ac:dyDescent="0.2">
      <c r="A9" s="18" t="s">
        <v>1199</v>
      </c>
      <c r="B9" s="18"/>
      <c r="C9" s="18"/>
      <c r="D9" s="18"/>
      <c r="E9" s="18"/>
      <c r="F9" s="18"/>
      <c r="G9" s="18"/>
      <c r="H9" s="18"/>
      <c r="I9" s="18"/>
    </row>
    <row r="10" spans="1:9" x14ac:dyDescent="0.2">
      <c r="A10" s="19" t="s">
        <v>1200</v>
      </c>
      <c r="B10" s="20">
        <v>1092</v>
      </c>
      <c r="C10" s="20">
        <v>450</v>
      </c>
      <c r="D10" s="20">
        <v>85</v>
      </c>
      <c r="E10" s="20">
        <v>77</v>
      </c>
      <c r="F10" s="20">
        <v>449</v>
      </c>
      <c r="G10" s="20">
        <v>31</v>
      </c>
      <c r="H10" s="20">
        <v>535</v>
      </c>
      <c r="I10" s="20">
        <v>526</v>
      </c>
    </row>
    <row r="11" spans="1:9" x14ac:dyDescent="0.2">
      <c r="A11" s="21" t="s">
        <v>126</v>
      </c>
      <c r="B11" s="30">
        <v>100</v>
      </c>
      <c r="C11" s="30">
        <v>41.208790999999998</v>
      </c>
      <c r="D11" s="30">
        <v>7.7838830000000003</v>
      </c>
      <c r="E11" s="30">
        <v>7.0512819999999996</v>
      </c>
      <c r="F11" s="30">
        <v>41.117215999999999</v>
      </c>
      <c r="G11" s="30">
        <v>2.8388279999999999</v>
      </c>
      <c r="H11" s="30">
        <v>48.992674000000001</v>
      </c>
      <c r="I11" s="30">
        <v>48.168498</v>
      </c>
    </row>
    <row r="12" spans="1:9" x14ac:dyDescent="0.2">
      <c r="A12" s="19" t="s">
        <v>1201</v>
      </c>
      <c r="B12" s="20">
        <v>1095</v>
      </c>
      <c r="C12" s="20">
        <v>334</v>
      </c>
      <c r="D12" s="20">
        <v>65</v>
      </c>
      <c r="E12" s="20">
        <v>53</v>
      </c>
      <c r="F12" s="20">
        <v>577</v>
      </c>
      <c r="G12" s="20">
        <v>66</v>
      </c>
      <c r="H12" s="20">
        <v>399</v>
      </c>
      <c r="I12" s="20">
        <v>630</v>
      </c>
    </row>
    <row r="13" spans="1:9" x14ac:dyDescent="0.2">
      <c r="A13" s="21" t="s">
        <v>126</v>
      </c>
      <c r="B13" s="30">
        <v>100</v>
      </c>
      <c r="C13" s="30">
        <v>30.502282999999998</v>
      </c>
      <c r="D13" s="30">
        <v>5.9360730000000004</v>
      </c>
      <c r="E13" s="30">
        <v>4.8401829999999997</v>
      </c>
      <c r="F13" s="30">
        <v>52.694063999999997</v>
      </c>
      <c r="G13" s="30">
        <v>6.0273969999999997</v>
      </c>
      <c r="H13" s="30">
        <v>36.438355999999999</v>
      </c>
      <c r="I13" s="30">
        <v>57.534247000000001</v>
      </c>
    </row>
    <row r="14" spans="1:9" x14ac:dyDescent="0.2">
      <c r="A14" s="19" t="s">
        <v>1202</v>
      </c>
      <c r="B14" s="20">
        <v>1</v>
      </c>
      <c r="C14" s="20">
        <v>1</v>
      </c>
      <c r="D14" s="20">
        <v>0</v>
      </c>
      <c r="E14" s="20">
        <v>0</v>
      </c>
      <c r="F14" s="20">
        <v>0</v>
      </c>
      <c r="G14" s="20">
        <v>0</v>
      </c>
      <c r="H14" s="20">
        <v>1</v>
      </c>
      <c r="I14" s="20">
        <v>0</v>
      </c>
    </row>
    <row r="15" spans="1:9" x14ac:dyDescent="0.2">
      <c r="A15" s="21" t="s">
        <v>126</v>
      </c>
      <c r="B15" s="30">
        <v>100</v>
      </c>
      <c r="C15" s="30">
        <v>100</v>
      </c>
      <c r="D15" s="30">
        <v>0</v>
      </c>
      <c r="E15" s="30">
        <v>0</v>
      </c>
      <c r="F15" s="30">
        <v>0</v>
      </c>
      <c r="G15" s="30">
        <v>0</v>
      </c>
      <c r="H15" s="30">
        <v>100</v>
      </c>
      <c r="I15" s="30">
        <v>0</v>
      </c>
    </row>
    <row r="16" spans="1:9" x14ac:dyDescent="0.2">
      <c r="A16" s="18" t="s">
        <v>1203</v>
      </c>
      <c r="B16" s="18"/>
      <c r="C16" s="18"/>
      <c r="D16" s="18"/>
      <c r="E16" s="18"/>
      <c r="F16" s="18"/>
      <c r="G16" s="18"/>
      <c r="H16" s="18"/>
      <c r="I16" s="18"/>
    </row>
    <row r="17" spans="1:9" x14ac:dyDescent="0.2">
      <c r="A17" s="19" t="s">
        <v>1204</v>
      </c>
      <c r="B17" s="20">
        <v>387</v>
      </c>
      <c r="C17" s="20">
        <v>279</v>
      </c>
      <c r="D17" s="20">
        <v>15</v>
      </c>
      <c r="E17" s="20">
        <v>37</v>
      </c>
      <c r="F17" s="20">
        <v>52</v>
      </c>
      <c r="G17" s="20">
        <v>4</v>
      </c>
      <c r="H17" s="20">
        <v>294</v>
      </c>
      <c r="I17" s="20">
        <v>89</v>
      </c>
    </row>
    <row r="18" spans="1:9" x14ac:dyDescent="0.2">
      <c r="A18" s="21" t="s">
        <v>126</v>
      </c>
      <c r="B18" s="30">
        <v>100</v>
      </c>
      <c r="C18" s="30">
        <v>72.093023000000002</v>
      </c>
      <c r="D18" s="30">
        <v>3.875969</v>
      </c>
      <c r="E18" s="30">
        <v>9.5607240000000004</v>
      </c>
      <c r="F18" s="30">
        <v>13.436693</v>
      </c>
      <c r="G18" s="30">
        <v>1.0335920000000001</v>
      </c>
      <c r="H18" s="30">
        <v>75.968992</v>
      </c>
      <c r="I18" s="30">
        <v>22.997416000000001</v>
      </c>
    </row>
    <row r="19" spans="1:9" x14ac:dyDescent="0.2">
      <c r="A19" s="19" t="s">
        <v>1205</v>
      </c>
      <c r="B19" s="20">
        <v>432</v>
      </c>
      <c r="C19" s="20">
        <v>219</v>
      </c>
      <c r="D19" s="20">
        <v>34</v>
      </c>
      <c r="E19" s="20">
        <v>44</v>
      </c>
      <c r="F19" s="20">
        <v>124</v>
      </c>
      <c r="G19" s="20">
        <v>11</v>
      </c>
      <c r="H19" s="20">
        <v>253</v>
      </c>
      <c r="I19" s="20">
        <v>168</v>
      </c>
    </row>
    <row r="20" spans="1:9" x14ac:dyDescent="0.2">
      <c r="A20" s="21" t="s">
        <v>126</v>
      </c>
      <c r="B20" s="30">
        <v>100</v>
      </c>
      <c r="C20" s="30">
        <v>50.694443999999997</v>
      </c>
      <c r="D20" s="30">
        <v>7.8703700000000003</v>
      </c>
      <c r="E20" s="30">
        <v>10.185185000000001</v>
      </c>
      <c r="F20" s="30">
        <v>28.703703999999998</v>
      </c>
      <c r="G20" s="30">
        <v>2.5462959999999999</v>
      </c>
      <c r="H20" s="30">
        <v>58.564815000000003</v>
      </c>
      <c r="I20" s="30">
        <v>38.888888999999999</v>
      </c>
    </row>
    <row r="21" spans="1:9" x14ac:dyDescent="0.2">
      <c r="A21" s="19" t="s">
        <v>1206</v>
      </c>
      <c r="B21" s="20">
        <v>449</v>
      </c>
      <c r="C21" s="20">
        <v>144</v>
      </c>
      <c r="D21" s="20">
        <v>52</v>
      </c>
      <c r="E21" s="20">
        <v>24</v>
      </c>
      <c r="F21" s="20">
        <v>210</v>
      </c>
      <c r="G21" s="20">
        <v>19</v>
      </c>
      <c r="H21" s="20">
        <v>196</v>
      </c>
      <c r="I21" s="20">
        <v>234</v>
      </c>
    </row>
    <row r="22" spans="1:9" x14ac:dyDescent="0.2">
      <c r="A22" s="21" t="s">
        <v>126</v>
      </c>
      <c r="B22" s="30">
        <v>100</v>
      </c>
      <c r="C22" s="30">
        <v>32.071269000000001</v>
      </c>
      <c r="D22" s="30">
        <v>11.581291999999999</v>
      </c>
      <c r="E22" s="30">
        <v>5.3452120000000001</v>
      </c>
      <c r="F22" s="30">
        <v>46.770600999999999</v>
      </c>
      <c r="G22" s="30">
        <v>4.2316260000000003</v>
      </c>
      <c r="H22" s="30">
        <v>43.652560999999999</v>
      </c>
      <c r="I22" s="30">
        <v>52.115813000000003</v>
      </c>
    </row>
    <row r="23" spans="1:9" x14ac:dyDescent="0.2">
      <c r="A23" s="19" t="s">
        <v>1207</v>
      </c>
      <c r="B23" s="20">
        <v>427</v>
      </c>
      <c r="C23" s="20">
        <v>103</v>
      </c>
      <c r="D23" s="20">
        <v>36</v>
      </c>
      <c r="E23" s="20">
        <v>14</v>
      </c>
      <c r="F23" s="20">
        <v>251</v>
      </c>
      <c r="G23" s="20">
        <v>23</v>
      </c>
      <c r="H23" s="20">
        <v>139</v>
      </c>
      <c r="I23" s="20">
        <v>265</v>
      </c>
    </row>
    <row r="24" spans="1:9" x14ac:dyDescent="0.2">
      <c r="A24" s="21" t="s">
        <v>126</v>
      </c>
      <c r="B24" s="30">
        <v>100</v>
      </c>
      <c r="C24" s="30">
        <v>24.121780000000001</v>
      </c>
      <c r="D24" s="30">
        <v>8.4309130000000003</v>
      </c>
      <c r="E24" s="30">
        <v>3.278689</v>
      </c>
      <c r="F24" s="30">
        <v>58.782201000000001</v>
      </c>
      <c r="G24" s="30">
        <v>5.3864169999999998</v>
      </c>
      <c r="H24" s="30">
        <v>32.552692999999998</v>
      </c>
      <c r="I24" s="30">
        <v>62.060890000000001</v>
      </c>
    </row>
    <row r="25" spans="1:9" x14ac:dyDescent="0.2">
      <c r="A25" s="19" t="s">
        <v>1208</v>
      </c>
      <c r="B25" s="20">
        <v>274</v>
      </c>
      <c r="C25" s="20">
        <v>29</v>
      </c>
      <c r="D25" s="20">
        <v>12</v>
      </c>
      <c r="E25" s="20">
        <v>8</v>
      </c>
      <c r="F25" s="20">
        <v>205</v>
      </c>
      <c r="G25" s="20">
        <v>20</v>
      </c>
      <c r="H25" s="20">
        <v>41</v>
      </c>
      <c r="I25" s="20">
        <v>213</v>
      </c>
    </row>
    <row r="26" spans="1:9" x14ac:dyDescent="0.2">
      <c r="A26" s="21" t="s">
        <v>126</v>
      </c>
      <c r="B26" s="30">
        <v>100</v>
      </c>
      <c r="C26" s="30">
        <v>10.583942</v>
      </c>
      <c r="D26" s="30">
        <v>4.379562</v>
      </c>
      <c r="E26" s="30">
        <v>2.919708</v>
      </c>
      <c r="F26" s="30">
        <v>74.817518000000007</v>
      </c>
      <c r="G26" s="30">
        <v>7.2992699999999999</v>
      </c>
      <c r="H26" s="30">
        <v>14.963504</v>
      </c>
      <c r="I26" s="30">
        <v>77.737226000000007</v>
      </c>
    </row>
    <row r="27" spans="1:9" x14ac:dyDescent="0.2">
      <c r="A27" s="19" t="s">
        <v>1209</v>
      </c>
      <c r="B27" s="20">
        <v>137</v>
      </c>
      <c r="C27" s="20">
        <v>9</v>
      </c>
      <c r="D27" s="20">
        <v>0</v>
      </c>
      <c r="E27" s="20">
        <v>3</v>
      </c>
      <c r="F27" s="20">
        <v>109</v>
      </c>
      <c r="G27" s="20">
        <v>16</v>
      </c>
      <c r="H27" s="20">
        <v>9</v>
      </c>
      <c r="I27" s="20">
        <v>112</v>
      </c>
    </row>
    <row r="28" spans="1:9" x14ac:dyDescent="0.2">
      <c r="A28" s="21" t="s">
        <v>126</v>
      </c>
      <c r="B28" s="30">
        <v>100</v>
      </c>
      <c r="C28" s="30">
        <v>6.5693429999999999</v>
      </c>
      <c r="D28" s="30">
        <v>0</v>
      </c>
      <c r="E28" s="30">
        <v>2.189781</v>
      </c>
      <c r="F28" s="30">
        <v>79.562044</v>
      </c>
      <c r="G28" s="30">
        <v>11.678832</v>
      </c>
      <c r="H28" s="30">
        <v>6.5693429999999999</v>
      </c>
      <c r="I28" s="30">
        <v>81.751824999999997</v>
      </c>
    </row>
    <row r="29" spans="1:9" x14ac:dyDescent="0.2">
      <c r="A29" s="19" t="s">
        <v>1210</v>
      </c>
      <c r="B29" s="20">
        <v>71</v>
      </c>
      <c r="C29" s="20">
        <v>2</v>
      </c>
      <c r="D29" s="20">
        <v>1</v>
      </c>
      <c r="E29" s="20">
        <v>0</v>
      </c>
      <c r="F29" s="20">
        <v>65</v>
      </c>
      <c r="G29" s="20">
        <v>3</v>
      </c>
      <c r="H29" s="20">
        <v>3</v>
      </c>
      <c r="I29" s="20">
        <v>65</v>
      </c>
    </row>
    <row r="30" spans="1:9" x14ac:dyDescent="0.2">
      <c r="A30" s="21" t="s">
        <v>126</v>
      </c>
      <c r="B30" s="30">
        <v>100</v>
      </c>
      <c r="C30" s="30">
        <v>2.8169010000000001</v>
      </c>
      <c r="D30" s="30">
        <v>1.4084509999999999</v>
      </c>
      <c r="E30" s="30">
        <v>0</v>
      </c>
      <c r="F30" s="30">
        <v>91.549295999999998</v>
      </c>
      <c r="G30" s="30">
        <v>4.225352</v>
      </c>
      <c r="H30" s="30">
        <v>4.225352</v>
      </c>
      <c r="I30" s="30">
        <v>91.549295999999998</v>
      </c>
    </row>
    <row r="31" spans="1:9" x14ac:dyDescent="0.2">
      <c r="A31" s="19" t="s">
        <v>1211</v>
      </c>
      <c r="B31" s="20">
        <v>11</v>
      </c>
      <c r="C31" s="20">
        <v>0</v>
      </c>
      <c r="D31" s="20">
        <v>0</v>
      </c>
      <c r="E31" s="20">
        <v>0</v>
      </c>
      <c r="F31" s="20">
        <v>10</v>
      </c>
      <c r="G31" s="20">
        <v>1</v>
      </c>
      <c r="H31" s="20">
        <v>0</v>
      </c>
      <c r="I31" s="20">
        <v>10</v>
      </c>
    </row>
    <row r="32" spans="1:9" x14ac:dyDescent="0.2">
      <c r="A32" s="21" t="s">
        <v>126</v>
      </c>
      <c r="B32" s="30">
        <v>100</v>
      </c>
      <c r="C32" s="30">
        <v>0</v>
      </c>
      <c r="D32" s="30">
        <v>0</v>
      </c>
      <c r="E32" s="30">
        <v>0</v>
      </c>
      <c r="F32" s="30">
        <v>90.909091000000004</v>
      </c>
      <c r="G32" s="30">
        <v>9.0909089999999999</v>
      </c>
      <c r="H32" s="30">
        <v>0</v>
      </c>
      <c r="I32" s="30">
        <v>90.909091000000004</v>
      </c>
    </row>
    <row r="33" spans="1:9" x14ac:dyDescent="0.2">
      <c r="A33" s="19" t="s">
        <v>1212</v>
      </c>
      <c r="B33" s="20">
        <v>881</v>
      </c>
      <c r="C33" s="20">
        <v>363</v>
      </c>
      <c r="D33" s="20">
        <v>86</v>
      </c>
      <c r="E33" s="20">
        <v>68</v>
      </c>
      <c r="F33" s="20">
        <v>334</v>
      </c>
      <c r="G33" s="20">
        <v>30</v>
      </c>
      <c r="H33" s="20">
        <v>449</v>
      </c>
      <c r="I33" s="20">
        <v>402</v>
      </c>
    </row>
    <row r="34" spans="1:9" x14ac:dyDescent="0.2">
      <c r="A34" s="21" t="s">
        <v>126</v>
      </c>
      <c r="B34" s="30">
        <v>100</v>
      </c>
      <c r="C34" s="30">
        <v>41.203178000000001</v>
      </c>
      <c r="D34" s="30">
        <v>9.7616350000000001</v>
      </c>
      <c r="E34" s="30">
        <v>7.718502</v>
      </c>
      <c r="F34" s="30">
        <v>37.911464000000002</v>
      </c>
      <c r="G34" s="30">
        <v>3.4052210000000001</v>
      </c>
      <c r="H34" s="30">
        <v>50.964812999999999</v>
      </c>
      <c r="I34" s="30">
        <v>45.629966000000003</v>
      </c>
    </row>
    <row r="35" spans="1:9" x14ac:dyDescent="0.2">
      <c r="A35" s="19" t="s">
        <v>1213</v>
      </c>
      <c r="B35" s="20">
        <v>701</v>
      </c>
      <c r="C35" s="20">
        <v>132</v>
      </c>
      <c r="D35" s="20">
        <v>48</v>
      </c>
      <c r="E35" s="20">
        <v>22</v>
      </c>
      <c r="F35" s="20">
        <v>456</v>
      </c>
      <c r="G35" s="20">
        <v>43</v>
      </c>
      <c r="H35" s="20">
        <v>180</v>
      </c>
      <c r="I35" s="20">
        <v>478</v>
      </c>
    </row>
    <row r="36" spans="1:9" x14ac:dyDescent="0.2">
      <c r="A36" s="21" t="s">
        <v>126</v>
      </c>
      <c r="B36" s="30">
        <v>100</v>
      </c>
      <c r="C36" s="30">
        <v>18.830242999999999</v>
      </c>
      <c r="D36" s="30">
        <v>6.8473610000000003</v>
      </c>
      <c r="E36" s="30">
        <v>3.1383740000000002</v>
      </c>
      <c r="F36" s="30">
        <v>65.049929000000006</v>
      </c>
      <c r="G36" s="30">
        <v>6.1340940000000002</v>
      </c>
      <c r="H36" s="30">
        <v>25.677603000000001</v>
      </c>
      <c r="I36" s="30">
        <v>68.188301999999993</v>
      </c>
    </row>
    <row r="37" spans="1:9" x14ac:dyDescent="0.2">
      <c r="A37" s="19" t="s">
        <v>1214</v>
      </c>
      <c r="B37" s="20">
        <v>1801</v>
      </c>
      <c r="C37" s="20">
        <v>506</v>
      </c>
      <c r="D37" s="20">
        <v>135</v>
      </c>
      <c r="E37" s="20">
        <v>93</v>
      </c>
      <c r="F37" s="20">
        <v>974</v>
      </c>
      <c r="G37" s="20">
        <v>93</v>
      </c>
      <c r="H37" s="20">
        <v>641</v>
      </c>
      <c r="I37" s="20">
        <v>1067</v>
      </c>
    </row>
    <row r="38" spans="1:9" x14ac:dyDescent="0.2">
      <c r="A38" s="21" t="s">
        <v>126</v>
      </c>
      <c r="B38" s="30">
        <v>100</v>
      </c>
      <c r="C38" s="30">
        <v>28.095502</v>
      </c>
      <c r="D38" s="30">
        <v>7.4958359999999997</v>
      </c>
      <c r="E38" s="30">
        <v>5.1637979999999999</v>
      </c>
      <c r="F38" s="30">
        <v>54.081066</v>
      </c>
      <c r="G38" s="30">
        <v>5.1637979999999999</v>
      </c>
      <c r="H38" s="30">
        <v>35.591338</v>
      </c>
      <c r="I38" s="30">
        <v>59.244864</v>
      </c>
    </row>
    <row r="39" spans="1:9" x14ac:dyDescent="0.2">
      <c r="A39" s="19" t="s">
        <v>1215</v>
      </c>
      <c r="B39" s="20">
        <v>920</v>
      </c>
      <c r="C39" s="20">
        <v>143</v>
      </c>
      <c r="D39" s="20">
        <v>49</v>
      </c>
      <c r="E39" s="20">
        <v>25</v>
      </c>
      <c r="F39" s="20">
        <v>640</v>
      </c>
      <c r="G39" s="20">
        <v>63</v>
      </c>
      <c r="H39" s="20">
        <v>192</v>
      </c>
      <c r="I39" s="20">
        <v>665</v>
      </c>
    </row>
    <row r="40" spans="1:9" x14ac:dyDescent="0.2">
      <c r="A40" s="21" t="s">
        <v>126</v>
      </c>
      <c r="B40" s="30">
        <v>100</v>
      </c>
      <c r="C40" s="30">
        <v>15.543478</v>
      </c>
      <c r="D40" s="30">
        <v>5.3260870000000002</v>
      </c>
      <c r="E40" s="30">
        <v>2.7173910000000001</v>
      </c>
      <c r="F40" s="30">
        <v>69.565217000000004</v>
      </c>
      <c r="G40" s="30">
        <v>6.8478260000000004</v>
      </c>
      <c r="H40" s="30">
        <v>20.869565000000001</v>
      </c>
      <c r="I40" s="30">
        <v>72.282608999999994</v>
      </c>
    </row>
    <row r="41" spans="1:9" x14ac:dyDescent="0.2">
      <c r="A41" s="19" t="s">
        <v>1216</v>
      </c>
      <c r="B41" s="20">
        <v>219</v>
      </c>
      <c r="C41" s="20">
        <v>11</v>
      </c>
      <c r="D41" s="20">
        <v>1</v>
      </c>
      <c r="E41" s="20">
        <v>3</v>
      </c>
      <c r="F41" s="20">
        <v>184</v>
      </c>
      <c r="G41" s="20">
        <v>20</v>
      </c>
      <c r="H41" s="20">
        <v>12</v>
      </c>
      <c r="I41" s="20">
        <v>187</v>
      </c>
    </row>
    <row r="42" spans="1:9" x14ac:dyDescent="0.2">
      <c r="A42" s="21" t="s">
        <v>126</v>
      </c>
      <c r="B42" s="30">
        <v>100</v>
      </c>
      <c r="C42" s="30">
        <v>5.022831</v>
      </c>
      <c r="D42" s="30">
        <v>0.456621</v>
      </c>
      <c r="E42" s="30">
        <v>1.3698630000000001</v>
      </c>
      <c r="F42" s="30">
        <v>84.018265</v>
      </c>
      <c r="G42" s="30">
        <v>9.1324199999999998</v>
      </c>
      <c r="H42" s="30">
        <v>5.4794520000000002</v>
      </c>
      <c r="I42" s="30">
        <v>85.388127999999995</v>
      </c>
    </row>
    <row r="43" spans="1:9" x14ac:dyDescent="0.2">
      <c r="A43" s="18" t="s">
        <v>1217</v>
      </c>
      <c r="B43" s="17">
        <v>208</v>
      </c>
      <c r="C43" s="17">
        <v>166</v>
      </c>
      <c r="D43" s="17">
        <v>6</v>
      </c>
      <c r="E43" s="17">
        <v>18</v>
      </c>
      <c r="F43" s="17">
        <v>16</v>
      </c>
      <c r="G43" s="17">
        <v>2</v>
      </c>
      <c r="H43" s="17">
        <v>172</v>
      </c>
      <c r="I43" s="17">
        <v>34</v>
      </c>
    </row>
    <row r="44" spans="1:9" x14ac:dyDescent="0.2">
      <c r="A44" s="21" t="s">
        <v>126</v>
      </c>
      <c r="B44" s="30">
        <v>100</v>
      </c>
      <c r="C44" s="30">
        <v>79.807692000000003</v>
      </c>
      <c r="D44" s="30">
        <v>2.8846150000000002</v>
      </c>
      <c r="E44" s="30">
        <v>8.6538459999999997</v>
      </c>
      <c r="F44" s="30">
        <v>7.6923079999999997</v>
      </c>
      <c r="G44" s="30">
        <v>0.961538</v>
      </c>
      <c r="H44" s="30">
        <v>82.692307999999997</v>
      </c>
      <c r="I44" s="30">
        <v>16.346153999999999</v>
      </c>
    </row>
    <row r="45" spans="1:9" x14ac:dyDescent="0.2">
      <c r="A45" s="19" t="s">
        <v>1205</v>
      </c>
      <c r="B45" s="20">
        <v>220</v>
      </c>
      <c r="C45" s="20">
        <v>116</v>
      </c>
      <c r="D45" s="20">
        <v>17</v>
      </c>
      <c r="E45" s="20">
        <v>27</v>
      </c>
      <c r="F45" s="20">
        <v>54</v>
      </c>
      <c r="G45" s="20">
        <v>6</v>
      </c>
      <c r="H45" s="20">
        <v>133</v>
      </c>
      <c r="I45" s="20">
        <v>81</v>
      </c>
    </row>
    <row r="46" spans="1:9" x14ac:dyDescent="0.2">
      <c r="A46" s="21" t="s">
        <v>126</v>
      </c>
      <c r="B46" s="30">
        <v>100</v>
      </c>
      <c r="C46" s="30">
        <v>52.727272999999997</v>
      </c>
      <c r="D46" s="30">
        <v>7.7272730000000003</v>
      </c>
      <c r="E46" s="30">
        <v>12.272727</v>
      </c>
      <c r="F46" s="30">
        <v>24.545455</v>
      </c>
      <c r="G46" s="30">
        <v>2.7272729999999998</v>
      </c>
      <c r="H46" s="30">
        <v>60.454545000000003</v>
      </c>
      <c r="I46" s="30">
        <v>36.818182</v>
      </c>
    </row>
    <row r="47" spans="1:9" x14ac:dyDescent="0.2">
      <c r="A47" s="19" t="s">
        <v>1206</v>
      </c>
      <c r="B47" s="20">
        <v>226</v>
      </c>
      <c r="C47" s="20">
        <v>81</v>
      </c>
      <c r="D47" s="20">
        <v>30</v>
      </c>
      <c r="E47" s="20">
        <v>13</v>
      </c>
      <c r="F47" s="20">
        <v>99</v>
      </c>
      <c r="G47" s="20">
        <v>3</v>
      </c>
      <c r="H47" s="20">
        <v>111</v>
      </c>
      <c r="I47" s="20">
        <v>112</v>
      </c>
    </row>
    <row r="48" spans="1:9" x14ac:dyDescent="0.2">
      <c r="A48" s="21" t="s">
        <v>126</v>
      </c>
      <c r="B48" s="30">
        <v>100</v>
      </c>
      <c r="C48" s="30">
        <v>35.840707999999999</v>
      </c>
      <c r="D48" s="30">
        <v>13.274336</v>
      </c>
      <c r="E48" s="30">
        <v>5.7522120000000001</v>
      </c>
      <c r="F48" s="30">
        <v>43.805309999999999</v>
      </c>
      <c r="G48" s="30">
        <v>1.327434</v>
      </c>
      <c r="H48" s="30">
        <v>49.115043999999997</v>
      </c>
      <c r="I48" s="30">
        <v>49.557521999999999</v>
      </c>
    </row>
    <row r="49" spans="1:9" x14ac:dyDescent="0.2">
      <c r="A49" s="19" t="s">
        <v>1207</v>
      </c>
      <c r="B49" s="20">
        <v>211</v>
      </c>
      <c r="C49" s="20">
        <v>60</v>
      </c>
      <c r="D49" s="20">
        <v>22</v>
      </c>
      <c r="E49" s="20">
        <v>10</v>
      </c>
      <c r="F49" s="20">
        <v>114</v>
      </c>
      <c r="G49" s="20">
        <v>5</v>
      </c>
      <c r="H49" s="20">
        <v>82</v>
      </c>
      <c r="I49" s="20">
        <v>124</v>
      </c>
    </row>
    <row r="50" spans="1:9" x14ac:dyDescent="0.2">
      <c r="A50" s="21" t="s">
        <v>126</v>
      </c>
      <c r="B50" s="30">
        <v>100</v>
      </c>
      <c r="C50" s="30">
        <v>28.436019000000002</v>
      </c>
      <c r="D50" s="30">
        <v>10.426539999999999</v>
      </c>
      <c r="E50" s="30">
        <v>4.7393359999999998</v>
      </c>
      <c r="F50" s="30">
        <v>54.028435999999999</v>
      </c>
      <c r="G50" s="30">
        <v>2.3696679999999999</v>
      </c>
      <c r="H50" s="30">
        <v>38.862558999999997</v>
      </c>
      <c r="I50" s="30">
        <v>58.767772999999998</v>
      </c>
    </row>
    <row r="51" spans="1:9" x14ac:dyDescent="0.2">
      <c r="A51" s="19" t="s">
        <v>1208</v>
      </c>
      <c r="B51" s="20">
        <v>134</v>
      </c>
      <c r="C51" s="20">
        <v>21</v>
      </c>
      <c r="D51" s="20">
        <v>9</v>
      </c>
      <c r="E51" s="20">
        <v>8</v>
      </c>
      <c r="F51" s="20">
        <v>88</v>
      </c>
      <c r="G51" s="20">
        <v>8</v>
      </c>
      <c r="H51" s="20">
        <v>30</v>
      </c>
      <c r="I51" s="20">
        <v>96</v>
      </c>
    </row>
    <row r="52" spans="1:9" x14ac:dyDescent="0.2">
      <c r="A52" s="21" t="s">
        <v>126</v>
      </c>
      <c r="B52" s="30">
        <v>100</v>
      </c>
      <c r="C52" s="30">
        <v>15.671642</v>
      </c>
      <c r="D52" s="30">
        <v>6.716418</v>
      </c>
      <c r="E52" s="30">
        <v>5.9701490000000002</v>
      </c>
      <c r="F52" s="30">
        <v>65.671642000000006</v>
      </c>
      <c r="G52" s="30">
        <v>5.9701490000000002</v>
      </c>
      <c r="H52" s="30">
        <v>22.388059999999999</v>
      </c>
      <c r="I52" s="30">
        <v>71.641790999999998</v>
      </c>
    </row>
    <row r="53" spans="1:9" x14ac:dyDescent="0.2">
      <c r="A53" s="19" t="s">
        <v>1209</v>
      </c>
      <c r="B53" s="20">
        <v>65</v>
      </c>
      <c r="C53" s="20">
        <v>5</v>
      </c>
      <c r="D53" s="20">
        <v>0</v>
      </c>
      <c r="E53" s="20">
        <v>1</v>
      </c>
      <c r="F53" s="20">
        <v>54</v>
      </c>
      <c r="G53" s="20">
        <v>5</v>
      </c>
      <c r="H53" s="20">
        <v>5</v>
      </c>
      <c r="I53" s="20">
        <v>55</v>
      </c>
    </row>
    <row r="54" spans="1:9" x14ac:dyDescent="0.2">
      <c r="A54" s="21" t="s">
        <v>126</v>
      </c>
      <c r="B54" s="30">
        <v>100</v>
      </c>
      <c r="C54" s="30">
        <v>7.6923079999999997</v>
      </c>
      <c r="D54" s="30">
        <v>0</v>
      </c>
      <c r="E54" s="30">
        <v>1.538462</v>
      </c>
      <c r="F54" s="30">
        <v>83.076922999999994</v>
      </c>
      <c r="G54" s="30">
        <v>7.6923079999999997</v>
      </c>
      <c r="H54" s="30">
        <v>7.6923079999999997</v>
      </c>
      <c r="I54" s="30">
        <v>84.615385000000003</v>
      </c>
    </row>
    <row r="55" spans="1:9" x14ac:dyDescent="0.2">
      <c r="A55" s="19" t="s">
        <v>1210</v>
      </c>
      <c r="B55" s="20">
        <v>25</v>
      </c>
      <c r="C55" s="20">
        <v>1</v>
      </c>
      <c r="D55" s="20">
        <v>1</v>
      </c>
      <c r="E55" s="20">
        <v>0</v>
      </c>
      <c r="F55" s="20">
        <v>22</v>
      </c>
      <c r="G55" s="20">
        <v>1</v>
      </c>
      <c r="H55" s="20">
        <v>2</v>
      </c>
      <c r="I55" s="20">
        <v>22</v>
      </c>
    </row>
    <row r="56" spans="1:9" x14ac:dyDescent="0.2">
      <c r="A56" s="21" t="s">
        <v>126</v>
      </c>
      <c r="B56" s="30">
        <v>100</v>
      </c>
      <c r="C56" s="30">
        <v>4</v>
      </c>
      <c r="D56" s="30">
        <v>4</v>
      </c>
      <c r="E56" s="30">
        <v>0</v>
      </c>
      <c r="F56" s="30">
        <v>88</v>
      </c>
      <c r="G56" s="30">
        <v>4</v>
      </c>
      <c r="H56" s="30">
        <v>8</v>
      </c>
      <c r="I56" s="30">
        <v>88</v>
      </c>
    </row>
    <row r="57" spans="1:9" x14ac:dyDescent="0.2">
      <c r="A57" s="19" t="s">
        <v>1211</v>
      </c>
      <c r="B57" s="20">
        <v>3</v>
      </c>
      <c r="C57" s="20">
        <v>0</v>
      </c>
      <c r="D57" s="20">
        <v>0</v>
      </c>
      <c r="E57" s="20">
        <v>0</v>
      </c>
      <c r="F57" s="20">
        <v>2</v>
      </c>
      <c r="G57" s="20">
        <v>1</v>
      </c>
      <c r="H57" s="20">
        <v>0</v>
      </c>
      <c r="I57" s="20">
        <v>2</v>
      </c>
    </row>
    <row r="58" spans="1:9" x14ac:dyDescent="0.2">
      <c r="A58" s="21" t="s">
        <v>126</v>
      </c>
      <c r="B58" s="30">
        <v>100</v>
      </c>
      <c r="C58" s="30">
        <v>0</v>
      </c>
      <c r="D58" s="30">
        <v>0</v>
      </c>
      <c r="E58" s="30">
        <v>0</v>
      </c>
      <c r="F58" s="30">
        <v>66.666667000000004</v>
      </c>
      <c r="G58" s="30">
        <v>33.333333000000003</v>
      </c>
      <c r="H58" s="30">
        <v>0</v>
      </c>
      <c r="I58" s="30">
        <v>66.666667000000004</v>
      </c>
    </row>
    <row r="59" spans="1:9" x14ac:dyDescent="0.2">
      <c r="A59" s="19" t="s">
        <v>1212</v>
      </c>
      <c r="B59" s="20">
        <v>446</v>
      </c>
      <c r="C59" s="20">
        <v>197</v>
      </c>
      <c r="D59" s="20">
        <v>47</v>
      </c>
      <c r="E59" s="20">
        <v>40</v>
      </c>
      <c r="F59" s="20">
        <v>153</v>
      </c>
      <c r="G59" s="20">
        <v>9</v>
      </c>
      <c r="H59" s="20">
        <v>244</v>
      </c>
      <c r="I59" s="20">
        <v>193</v>
      </c>
    </row>
    <row r="60" spans="1:9" x14ac:dyDescent="0.2">
      <c r="A60" s="21" t="s">
        <v>126</v>
      </c>
      <c r="B60" s="30">
        <v>100</v>
      </c>
      <c r="C60" s="30">
        <v>44.170403999999998</v>
      </c>
      <c r="D60" s="30">
        <v>10.538117</v>
      </c>
      <c r="E60" s="30">
        <v>8.96861</v>
      </c>
      <c r="F60" s="30">
        <v>34.304932999999998</v>
      </c>
      <c r="G60" s="30">
        <v>2.0179369999999999</v>
      </c>
      <c r="H60" s="30">
        <v>54.70852</v>
      </c>
      <c r="I60" s="30">
        <v>43.273542999999997</v>
      </c>
    </row>
    <row r="61" spans="1:9" x14ac:dyDescent="0.2">
      <c r="A61" s="19" t="s">
        <v>1213</v>
      </c>
      <c r="B61" s="20">
        <v>345</v>
      </c>
      <c r="C61" s="20">
        <v>81</v>
      </c>
      <c r="D61" s="20">
        <v>31</v>
      </c>
      <c r="E61" s="20">
        <v>18</v>
      </c>
      <c r="F61" s="20">
        <v>202</v>
      </c>
      <c r="G61" s="20">
        <v>13</v>
      </c>
      <c r="H61" s="20">
        <v>112</v>
      </c>
      <c r="I61" s="20">
        <v>220</v>
      </c>
    </row>
    <row r="62" spans="1:9" x14ac:dyDescent="0.2">
      <c r="A62" s="21" t="s">
        <v>126</v>
      </c>
      <c r="B62" s="30">
        <v>100</v>
      </c>
      <c r="C62" s="30">
        <v>23.478261</v>
      </c>
      <c r="D62" s="30">
        <v>8.9855070000000001</v>
      </c>
      <c r="E62" s="30">
        <v>5.2173910000000001</v>
      </c>
      <c r="F62" s="30">
        <v>58.550725</v>
      </c>
      <c r="G62" s="30">
        <v>3.768116</v>
      </c>
      <c r="H62" s="30">
        <v>32.463768000000002</v>
      </c>
      <c r="I62" s="30">
        <v>63.768115999999999</v>
      </c>
    </row>
    <row r="63" spans="1:9" x14ac:dyDescent="0.2">
      <c r="A63" s="19" t="s">
        <v>1214</v>
      </c>
      <c r="B63" s="20">
        <v>884</v>
      </c>
      <c r="C63" s="20">
        <v>284</v>
      </c>
      <c r="D63" s="20">
        <v>79</v>
      </c>
      <c r="E63" s="20">
        <v>59</v>
      </c>
      <c r="F63" s="20">
        <v>433</v>
      </c>
      <c r="G63" s="20">
        <v>29</v>
      </c>
      <c r="H63" s="20">
        <v>363</v>
      </c>
      <c r="I63" s="20">
        <v>492</v>
      </c>
    </row>
    <row r="64" spans="1:9" x14ac:dyDescent="0.2">
      <c r="A64" s="21" t="s">
        <v>126</v>
      </c>
      <c r="B64" s="30">
        <v>100</v>
      </c>
      <c r="C64" s="30">
        <v>32.126697</v>
      </c>
      <c r="D64" s="30">
        <v>8.9366520000000005</v>
      </c>
      <c r="E64" s="30">
        <v>6.6742080000000001</v>
      </c>
      <c r="F64" s="30">
        <v>48.981900000000003</v>
      </c>
      <c r="G64" s="30">
        <v>3.2805430000000002</v>
      </c>
      <c r="H64" s="30">
        <v>41.063347999999998</v>
      </c>
      <c r="I64" s="30">
        <v>55.656109000000001</v>
      </c>
    </row>
    <row r="65" spans="1:9" x14ac:dyDescent="0.2">
      <c r="A65" s="19" t="s">
        <v>1215</v>
      </c>
      <c r="B65" s="20">
        <v>438</v>
      </c>
      <c r="C65" s="20">
        <v>87</v>
      </c>
      <c r="D65" s="20">
        <v>32</v>
      </c>
      <c r="E65" s="20">
        <v>19</v>
      </c>
      <c r="F65" s="20">
        <v>280</v>
      </c>
      <c r="G65" s="20">
        <v>20</v>
      </c>
      <c r="H65" s="20">
        <v>119</v>
      </c>
      <c r="I65" s="20">
        <v>299</v>
      </c>
    </row>
    <row r="66" spans="1:9" x14ac:dyDescent="0.2">
      <c r="A66" s="21" t="s">
        <v>126</v>
      </c>
      <c r="B66" s="30">
        <v>100</v>
      </c>
      <c r="C66" s="30">
        <v>19.863014</v>
      </c>
      <c r="D66" s="30">
        <v>7.305936</v>
      </c>
      <c r="E66" s="30">
        <v>4.3379000000000003</v>
      </c>
      <c r="F66" s="30">
        <v>63.926940999999999</v>
      </c>
      <c r="G66" s="30">
        <v>4.5662099999999999</v>
      </c>
      <c r="H66" s="30">
        <v>27.168949999999999</v>
      </c>
      <c r="I66" s="30">
        <v>68.264840000000007</v>
      </c>
    </row>
    <row r="67" spans="1:9" x14ac:dyDescent="0.2">
      <c r="A67" s="19" t="s">
        <v>1216</v>
      </c>
      <c r="B67" s="20">
        <v>93</v>
      </c>
      <c r="C67" s="20">
        <v>6</v>
      </c>
      <c r="D67" s="20">
        <v>1</v>
      </c>
      <c r="E67" s="20">
        <v>1</v>
      </c>
      <c r="F67" s="20">
        <v>78</v>
      </c>
      <c r="G67" s="20">
        <v>7</v>
      </c>
      <c r="H67" s="20">
        <v>7</v>
      </c>
      <c r="I67" s="20">
        <v>79</v>
      </c>
    </row>
    <row r="68" spans="1:9" x14ac:dyDescent="0.2">
      <c r="A68" s="21" t="s">
        <v>126</v>
      </c>
      <c r="B68" s="30">
        <v>100</v>
      </c>
      <c r="C68" s="30">
        <v>6.451613</v>
      </c>
      <c r="D68" s="30">
        <v>1.075269</v>
      </c>
      <c r="E68" s="30">
        <v>1.075269</v>
      </c>
      <c r="F68" s="30">
        <v>83.870968000000005</v>
      </c>
      <c r="G68" s="30">
        <v>7.5268819999999996</v>
      </c>
      <c r="H68" s="30">
        <v>7.5268819999999996</v>
      </c>
      <c r="I68" s="30">
        <v>84.946236999999996</v>
      </c>
    </row>
    <row r="69" spans="1:9" x14ac:dyDescent="0.2">
      <c r="A69" s="18" t="s">
        <v>1218</v>
      </c>
      <c r="B69" s="17">
        <v>178</v>
      </c>
      <c r="C69" s="17">
        <v>112</v>
      </c>
      <c r="D69" s="17">
        <v>9</v>
      </c>
      <c r="E69" s="17">
        <v>19</v>
      </c>
      <c r="F69" s="17">
        <v>36</v>
      </c>
      <c r="G69" s="17">
        <v>2</v>
      </c>
      <c r="H69" s="17">
        <v>121</v>
      </c>
      <c r="I69" s="17">
        <v>55</v>
      </c>
    </row>
    <row r="70" spans="1:9" x14ac:dyDescent="0.2">
      <c r="A70" s="21" t="s">
        <v>126</v>
      </c>
      <c r="B70" s="30">
        <v>100</v>
      </c>
      <c r="C70" s="30">
        <v>62.921348000000002</v>
      </c>
      <c r="D70" s="30">
        <v>5.0561800000000003</v>
      </c>
      <c r="E70" s="30">
        <v>10.674156999999999</v>
      </c>
      <c r="F70" s="30">
        <v>20.224719</v>
      </c>
      <c r="G70" s="30">
        <v>1.123596</v>
      </c>
      <c r="H70" s="30">
        <v>67.977528000000007</v>
      </c>
      <c r="I70" s="30">
        <v>30.898876000000001</v>
      </c>
    </row>
    <row r="71" spans="1:9" x14ac:dyDescent="0.2">
      <c r="A71" s="19" t="s">
        <v>1205</v>
      </c>
      <c r="B71" s="20">
        <v>212</v>
      </c>
      <c r="C71" s="20">
        <v>103</v>
      </c>
      <c r="D71" s="20">
        <v>17</v>
      </c>
      <c r="E71" s="20">
        <v>17</v>
      </c>
      <c r="F71" s="20">
        <v>70</v>
      </c>
      <c r="G71" s="20">
        <v>5</v>
      </c>
      <c r="H71" s="20">
        <v>120</v>
      </c>
      <c r="I71" s="20">
        <v>87</v>
      </c>
    </row>
    <row r="72" spans="1:9" x14ac:dyDescent="0.2">
      <c r="A72" s="21" t="s">
        <v>126</v>
      </c>
      <c r="B72" s="30">
        <v>100</v>
      </c>
      <c r="C72" s="30">
        <v>48.584905999999997</v>
      </c>
      <c r="D72" s="30">
        <v>8.0188679999999994</v>
      </c>
      <c r="E72" s="30">
        <v>8.0188679999999994</v>
      </c>
      <c r="F72" s="30">
        <v>33.018867999999998</v>
      </c>
      <c r="G72" s="30">
        <v>2.3584909999999999</v>
      </c>
      <c r="H72" s="30">
        <v>56.603774000000001</v>
      </c>
      <c r="I72" s="30">
        <v>41.037736000000002</v>
      </c>
    </row>
    <row r="73" spans="1:9" x14ac:dyDescent="0.2">
      <c r="A73" s="19" t="s">
        <v>1206</v>
      </c>
      <c r="B73" s="20">
        <v>223</v>
      </c>
      <c r="C73" s="20">
        <v>63</v>
      </c>
      <c r="D73" s="20">
        <v>22</v>
      </c>
      <c r="E73" s="20">
        <v>11</v>
      </c>
      <c r="F73" s="20">
        <v>111</v>
      </c>
      <c r="G73" s="20">
        <v>16</v>
      </c>
      <c r="H73" s="20">
        <v>85</v>
      </c>
      <c r="I73" s="20">
        <v>122</v>
      </c>
    </row>
    <row r="74" spans="1:9" x14ac:dyDescent="0.2">
      <c r="A74" s="21" t="s">
        <v>126</v>
      </c>
      <c r="B74" s="30">
        <v>100</v>
      </c>
      <c r="C74" s="30">
        <v>28.251121000000001</v>
      </c>
      <c r="D74" s="30">
        <v>9.8654709999999994</v>
      </c>
      <c r="E74" s="30">
        <v>4.9327350000000001</v>
      </c>
      <c r="F74" s="30">
        <v>49.775784999999999</v>
      </c>
      <c r="G74" s="30">
        <v>7.1748880000000002</v>
      </c>
      <c r="H74" s="30">
        <v>38.116591999999997</v>
      </c>
      <c r="I74" s="30">
        <v>54.70852</v>
      </c>
    </row>
    <row r="75" spans="1:9" x14ac:dyDescent="0.2">
      <c r="A75" s="19" t="s">
        <v>1207</v>
      </c>
      <c r="B75" s="20">
        <v>216</v>
      </c>
      <c r="C75" s="20">
        <v>43</v>
      </c>
      <c r="D75" s="20">
        <v>14</v>
      </c>
      <c r="E75" s="20">
        <v>4</v>
      </c>
      <c r="F75" s="20">
        <v>137</v>
      </c>
      <c r="G75" s="20">
        <v>18</v>
      </c>
      <c r="H75" s="20">
        <v>57</v>
      </c>
      <c r="I75" s="20">
        <v>141</v>
      </c>
    </row>
    <row r="76" spans="1:9" x14ac:dyDescent="0.2">
      <c r="A76" s="21" t="s">
        <v>126</v>
      </c>
      <c r="B76" s="30">
        <v>100</v>
      </c>
      <c r="C76" s="30">
        <v>19.907406999999999</v>
      </c>
      <c r="D76" s="30">
        <v>6.4814809999999996</v>
      </c>
      <c r="E76" s="30">
        <v>1.8518520000000001</v>
      </c>
      <c r="F76" s="30">
        <v>63.425925999999997</v>
      </c>
      <c r="G76" s="30">
        <v>8.3333329999999997</v>
      </c>
      <c r="H76" s="30">
        <v>26.388888999999999</v>
      </c>
      <c r="I76" s="30">
        <v>65.277777999999998</v>
      </c>
    </row>
    <row r="77" spans="1:9" x14ac:dyDescent="0.2">
      <c r="A77" s="19" t="s">
        <v>1208</v>
      </c>
      <c r="B77" s="20">
        <v>140</v>
      </c>
      <c r="C77" s="20">
        <v>8</v>
      </c>
      <c r="D77" s="20">
        <v>3</v>
      </c>
      <c r="E77" s="20">
        <v>0</v>
      </c>
      <c r="F77" s="20">
        <v>117</v>
      </c>
      <c r="G77" s="20">
        <v>12</v>
      </c>
      <c r="H77" s="20">
        <v>11</v>
      </c>
      <c r="I77" s="20">
        <v>117</v>
      </c>
    </row>
    <row r="78" spans="1:9" x14ac:dyDescent="0.2">
      <c r="A78" s="21" t="s">
        <v>126</v>
      </c>
      <c r="B78" s="30">
        <v>100</v>
      </c>
      <c r="C78" s="30">
        <v>5.7142860000000004</v>
      </c>
      <c r="D78" s="30">
        <v>2.1428569999999998</v>
      </c>
      <c r="E78" s="30">
        <v>0</v>
      </c>
      <c r="F78" s="30">
        <v>83.571428999999995</v>
      </c>
      <c r="G78" s="30">
        <v>8.5714290000000002</v>
      </c>
      <c r="H78" s="30">
        <v>7.8571429999999998</v>
      </c>
      <c r="I78" s="30">
        <v>83.571428999999995</v>
      </c>
    </row>
    <row r="79" spans="1:9" x14ac:dyDescent="0.2">
      <c r="A79" s="19" t="s">
        <v>1209</v>
      </c>
      <c r="B79" s="20">
        <v>72</v>
      </c>
      <c r="C79" s="20">
        <v>4</v>
      </c>
      <c r="D79" s="20">
        <v>0</v>
      </c>
      <c r="E79" s="20">
        <v>2</v>
      </c>
      <c r="F79" s="20">
        <v>55</v>
      </c>
      <c r="G79" s="20">
        <v>11</v>
      </c>
      <c r="H79" s="20">
        <v>4</v>
      </c>
      <c r="I79" s="20">
        <v>57</v>
      </c>
    </row>
    <row r="80" spans="1:9" x14ac:dyDescent="0.2">
      <c r="A80" s="21" t="s">
        <v>126</v>
      </c>
      <c r="B80" s="30">
        <v>100</v>
      </c>
      <c r="C80" s="30">
        <v>5.5555560000000002</v>
      </c>
      <c r="D80" s="30">
        <v>0</v>
      </c>
      <c r="E80" s="30">
        <v>2.7777780000000001</v>
      </c>
      <c r="F80" s="30">
        <v>76.388889000000006</v>
      </c>
      <c r="G80" s="30">
        <v>15.277778</v>
      </c>
      <c r="H80" s="30">
        <v>5.5555560000000002</v>
      </c>
      <c r="I80" s="30">
        <v>79.166667000000004</v>
      </c>
    </row>
    <row r="81" spans="1:9" x14ac:dyDescent="0.2">
      <c r="A81" s="19" t="s">
        <v>1210</v>
      </c>
      <c r="B81" s="20">
        <v>46</v>
      </c>
      <c r="C81" s="20">
        <v>1</v>
      </c>
      <c r="D81" s="20">
        <v>0</v>
      </c>
      <c r="E81" s="20">
        <v>0</v>
      </c>
      <c r="F81" s="20">
        <v>43</v>
      </c>
      <c r="G81" s="20">
        <v>2</v>
      </c>
      <c r="H81" s="20">
        <v>1</v>
      </c>
      <c r="I81" s="20">
        <v>43</v>
      </c>
    </row>
    <row r="82" spans="1:9" x14ac:dyDescent="0.2">
      <c r="A82" s="21" t="s">
        <v>126</v>
      </c>
      <c r="B82" s="30">
        <v>100</v>
      </c>
      <c r="C82" s="30">
        <v>2.1739130000000002</v>
      </c>
      <c r="D82" s="30">
        <v>0</v>
      </c>
      <c r="E82" s="30">
        <v>0</v>
      </c>
      <c r="F82" s="30">
        <v>93.478261000000003</v>
      </c>
      <c r="G82" s="30">
        <v>4.3478260000000004</v>
      </c>
      <c r="H82" s="30">
        <v>2.1739130000000002</v>
      </c>
      <c r="I82" s="30">
        <v>93.478261000000003</v>
      </c>
    </row>
    <row r="83" spans="1:9" x14ac:dyDescent="0.2">
      <c r="A83" s="19" t="s">
        <v>1211</v>
      </c>
      <c r="B83" s="20">
        <v>8</v>
      </c>
      <c r="C83" s="20">
        <v>0</v>
      </c>
      <c r="D83" s="20">
        <v>0</v>
      </c>
      <c r="E83" s="20">
        <v>0</v>
      </c>
      <c r="F83" s="20">
        <v>8</v>
      </c>
      <c r="G83" s="20">
        <v>0</v>
      </c>
      <c r="H83" s="20">
        <v>0</v>
      </c>
      <c r="I83" s="20">
        <v>8</v>
      </c>
    </row>
    <row r="84" spans="1:9" x14ac:dyDescent="0.2">
      <c r="A84" s="21" t="s">
        <v>126</v>
      </c>
      <c r="B84" s="30">
        <v>100</v>
      </c>
      <c r="C84" s="30">
        <v>0</v>
      </c>
      <c r="D84" s="30">
        <v>0</v>
      </c>
      <c r="E84" s="30">
        <v>0</v>
      </c>
      <c r="F84" s="30">
        <v>100</v>
      </c>
      <c r="G84" s="30">
        <v>0</v>
      </c>
      <c r="H84" s="30">
        <v>0</v>
      </c>
      <c r="I84" s="30">
        <v>100</v>
      </c>
    </row>
    <row r="85" spans="1:9" x14ac:dyDescent="0.2">
      <c r="A85" s="19" t="s">
        <v>1212</v>
      </c>
      <c r="B85" s="20">
        <v>435</v>
      </c>
      <c r="C85" s="20">
        <v>166</v>
      </c>
      <c r="D85" s="20">
        <v>39</v>
      </c>
      <c r="E85" s="20">
        <v>28</v>
      </c>
      <c r="F85" s="20">
        <v>181</v>
      </c>
      <c r="G85" s="20">
        <v>21</v>
      </c>
      <c r="H85" s="20">
        <v>205</v>
      </c>
      <c r="I85" s="20">
        <v>209</v>
      </c>
    </row>
    <row r="86" spans="1:9" x14ac:dyDescent="0.2">
      <c r="A86" s="21" t="s">
        <v>126</v>
      </c>
      <c r="B86" s="30">
        <v>100</v>
      </c>
      <c r="C86" s="30">
        <v>38.160919999999997</v>
      </c>
      <c r="D86" s="30">
        <v>8.9655170000000002</v>
      </c>
      <c r="E86" s="30">
        <v>6.436782</v>
      </c>
      <c r="F86" s="30">
        <v>41.609195</v>
      </c>
      <c r="G86" s="30">
        <v>4.8275860000000002</v>
      </c>
      <c r="H86" s="30">
        <v>47.126437000000003</v>
      </c>
      <c r="I86" s="30">
        <v>48.045977000000001</v>
      </c>
    </row>
    <row r="87" spans="1:9" x14ac:dyDescent="0.2">
      <c r="A87" s="19" t="s">
        <v>1213</v>
      </c>
      <c r="B87" s="20">
        <v>356</v>
      </c>
      <c r="C87" s="20">
        <v>51</v>
      </c>
      <c r="D87" s="20">
        <v>17</v>
      </c>
      <c r="E87" s="20">
        <v>4</v>
      </c>
      <c r="F87" s="20">
        <v>254</v>
      </c>
      <c r="G87" s="20">
        <v>30</v>
      </c>
      <c r="H87" s="20">
        <v>68</v>
      </c>
      <c r="I87" s="20">
        <v>258</v>
      </c>
    </row>
    <row r="88" spans="1:9" x14ac:dyDescent="0.2">
      <c r="A88" s="21" t="s">
        <v>126</v>
      </c>
      <c r="B88" s="30">
        <v>100</v>
      </c>
      <c r="C88" s="30">
        <v>14.325843000000001</v>
      </c>
      <c r="D88" s="30">
        <v>4.7752809999999997</v>
      </c>
      <c r="E88" s="30">
        <v>1.123596</v>
      </c>
      <c r="F88" s="30">
        <v>71.348314999999999</v>
      </c>
      <c r="G88" s="30">
        <v>8.4269660000000002</v>
      </c>
      <c r="H88" s="30">
        <v>19.101123999999999</v>
      </c>
      <c r="I88" s="30">
        <v>72.471909999999994</v>
      </c>
    </row>
    <row r="89" spans="1:9" x14ac:dyDescent="0.2">
      <c r="A89" s="19" t="s">
        <v>1214</v>
      </c>
      <c r="B89" s="20">
        <v>917</v>
      </c>
      <c r="C89" s="20">
        <v>222</v>
      </c>
      <c r="D89" s="20">
        <v>56</v>
      </c>
      <c r="E89" s="20">
        <v>34</v>
      </c>
      <c r="F89" s="20">
        <v>541</v>
      </c>
      <c r="G89" s="20">
        <v>64</v>
      </c>
      <c r="H89" s="20">
        <v>278</v>
      </c>
      <c r="I89" s="20">
        <v>575</v>
      </c>
    </row>
    <row r="90" spans="1:9" x14ac:dyDescent="0.2">
      <c r="A90" s="21" t="s">
        <v>126</v>
      </c>
      <c r="B90" s="30">
        <v>100</v>
      </c>
      <c r="C90" s="30">
        <v>24.209378000000001</v>
      </c>
      <c r="D90" s="30">
        <v>6.1068699999999998</v>
      </c>
      <c r="E90" s="30">
        <v>3.7077429999999998</v>
      </c>
      <c r="F90" s="30">
        <v>58.996727999999997</v>
      </c>
      <c r="G90" s="30">
        <v>6.9792800000000002</v>
      </c>
      <c r="H90" s="30">
        <v>30.316248999999999</v>
      </c>
      <c r="I90" s="30">
        <v>62.704470999999998</v>
      </c>
    </row>
    <row r="91" spans="1:9" x14ac:dyDescent="0.2">
      <c r="A91" s="19" t="s">
        <v>1215</v>
      </c>
      <c r="B91" s="20">
        <v>482</v>
      </c>
      <c r="C91" s="20">
        <v>56</v>
      </c>
      <c r="D91" s="20">
        <v>17</v>
      </c>
      <c r="E91" s="20">
        <v>6</v>
      </c>
      <c r="F91" s="20">
        <v>360</v>
      </c>
      <c r="G91" s="20">
        <v>43</v>
      </c>
      <c r="H91" s="20">
        <v>73</v>
      </c>
      <c r="I91" s="20">
        <v>366</v>
      </c>
    </row>
    <row r="92" spans="1:9" x14ac:dyDescent="0.2">
      <c r="A92" s="21" t="s">
        <v>126</v>
      </c>
      <c r="B92" s="30">
        <v>100</v>
      </c>
      <c r="C92" s="30">
        <v>11.618257</v>
      </c>
      <c r="D92" s="30">
        <v>3.5269710000000001</v>
      </c>
      <c r="E92" s="30">
        <v>1.2448129999999999</v>
      </c>
      <c r="F92" s="30">
        <v>74.688796999999994</v>
      </c>
      <c r="G92" s="30">
        <v>8.9211620000000007</v>
      </c>
      <c r="H92" s="30">
        <v>15.145227999999999</v>
      </c>
      <c r="I92" s="30">
        <v>75.933610000000002</v>
      </c>
    </row>
    <row r="93" spans="1:9" x14ac:dyDescent="0.2">
      <c r="A93" s="19" t="s">
        <v>1216</v>
      </c>
      <c r="B93" s="20">
        <v>126</v>
      </c>
      <c r="C93" s="20">
        <v>5</v>
      </c>
      <c r="D93" s="20">
        <v>0</v>
      </c>
      <c r="E93" s="20">
        <v>2</v>
      </c>
      <c r="F93" s="20">
        <v>106</v>
      </c>
      <c r="G93" s="20">
        <v>13</v>
      </c>
      <c r="H93" s="20">
        <v>5</v>
      </c>
      <c r="I93" s="20">
        <v>108</v>
      </c>
    </row>
    <row r="94" spans="1:9" x14ac:dyDescent="0.2">
      <c r="A94" s="21" t="s">
        <v>126</v>
      </c>
      <c r="B94" s="30">
        <v>100</v>
      </c>
      <c r="C94" s="30">
        <v>3.9682539999999999</v>
      </c>
      <c r="D94" s="30">
        <v>0</v>
      </c>
      <c r="E94" s="30">
        <v>1.587302</v>
      </c>
      <c r="F94" s="30">
        <v>84.126983999999993</v>
      </c>
      <c r="G94" s="30">
        <v>10.317460000000001</v>
      </c>
      <c r="H94" s="30">
        <v>3.9682539999999999</v>
      </c>
      <c r="I94" s="30">
        <v>85.714286000000001</v>
      </c>
    </row>
    <row r="95" spans="1:9" x14ac:dyDescent="0.2">
      <c r="A95" s="18" t="s">
        <v>1219</v>
      </c>
      <c r="B95" s="18"/>
      <c r="C95" s="18"/>
      <c r="D95" s="18"/>
      <c r="E95" s="18"/>
      <c r="F95" s="18"/>
      <c r="G95" s="18"/>
      <c r="H95" s="18"/>
      <c r="I95" s="18"/>
    </row>
    <row r="96" spans="1:9" x14ac:dyDescent="0.2">
      <c r="A96" s="19" t="s">
        <v>130</v>
      </c>
      <c r="B96" s="20">
        <v>151</v>
      </c>
      <c r="C96" s="20">
        <v>61</v>
      </c>
      <c r="D96" s="20">
        <v>12</v>
      </c>
      <c r="E96" s="20">
        <v>16</v>
      </c>
      <c r="F96" s="20">
        <v>56</v>
      </c>
      <c r="G96" s="20">
        <v>6</v>
      </c>
      <c r="H96" s="20">
        <v>73</v>
      </c>
      <c r="I96" s="20">
        <v>72</v>
      </c>
    </row>
    <row r="97" spans="1:9" x14ac:dyDescent="0.2">
      <c r="A97" s="21" t="s">
        <v>126</v>
      </c>
      <c r="B97" s="30">
        <v>100</v>
      </c>
      <c r="C97" s="30">
        <v>40.397351</v>
      </c>
      <c r="D97" s="30">
        <v>7.9470200000000002</v>
      </c>
      <c r="E97" s="30">
        <v>10.596026</v>
      </c>
      <c r="F97" s="30">
        <v>37.086092999999998</v>
      </c>
      <c r="G97" s="30">
        <v>3.9735100000000001</v>
      </c>
      <c r="H97" s="30">
        <v>48.344371000000002</v>
      </c>
      <c r="I97" s="30">
        <v>47.682119</v>
      </c>
    </row>
    <row r="98" spans="1:9" x14ac:dyDescent="0.2">
      <c r="A98" s="19" t="s">
        <v>131</v>
      </c>
      <c r="B98" s="20">
        <v>1446</v>
      </c>
      <c r="C98" s="20">
        <v>566</v>
      </c>
      <c r="D98" s="20">
        <v>96</v>
      </c>
      <c r="E98" s="20">
        <v>85</v>
      </c>
      <c r="F98" s="20">
        <v>646</v>
      </c>
      <c r="G98" s="20">
        <v>53</v>
      </c>
      <c r="H98" s="20">
        <v>662</v>
      </c>
      <c r="I98" s="20">
        <v>731</v>
      </c>
    </row>
    <row r="99" spans="1:9" x14ac:dyDescent="0.2">
      <c r="A99" s="21" t="s">
        <v>126</v>
      </c>
      <c r="B99" s="30">
        <v>100</v>
      </c>
      <c r="C99" s="30">
        <v>39.142462000000002</v>
      </c>
      <c r="D99" s="30">
        <v>6.6390039999999999</v>
      </c>
      <c r="E99" s="30">
        <v>5.878285</v>
      </c>
      <c r="F99" s="30">
        <v>44.674965</v>
      </c>
      <c r="G99" s="30">
        <v>3.6652840000000002</v>
      </c>
      <c r="H99" s="30">
        <v>45.781466000000002</v>
      </c>
      <c r="I99" s="30">
        <v>50.553249999999998</v>
      </c>
    </row>
    <row r="100" spans="1:9" x14ac:dyDescent="0.2">
      <c r="A100" s="19" t="s">
        <v>392</v>
      </c>
      <c r="B100" s="20">
        <v>150</v>
      </c>
      <c r="C100" s="20">
        <v>74</v>
      </c>
      <c r="D100" s="20">
        <v>10</v>
      </c>
      <c r="E100" s="20">
        <v>16</v>
      </c>
      <c r="F100" s="20">
        <v>43</v>
      </c>
      <c r="G100" s="20">
        <v>7</v>
      </c>
      <c r="H100" s="20">
        <v>84</v>
      </c>
      <c r="I100" s="20">
        <v>59</v>
      </c>
    </row>
    <row r="101" spans="1:9" x14ac:dyDescent="0.2">
      <c r="A101" s="21" t="s">
        <v>126</v>
      </c>
      <c r="B101" s="30">
        <v>100</v>
      </c>
      <c r="C101" s="30">
        <v>49.333333000000003</v>
      </c>
      <c r="D101" s="30">
        <v>6.6666670000000003</v>
      </c>
      <c r="E101" s="30">
        <v>10.666667</v>
      </c>
      <c r="F101" s="30">
        <v>28.666667</v>
      </c>
      <c r="G101" s="30">
        <v>4.6666670000000003</v>
      </c>
      <c r="H101" s="30">
        <v>56</v>
      </c>
      <c r="I101" s="30">
        <v>39.333333000000003</v>
      </c>
    </row>
    <row r="102" spans="1:9" x14ac:dyDescent="0.2">
      <c r="A102" s="19" t="s">
        <v>132</v>
      </c>
      <c r="B102" s="20">
        <v>372</v>
      </c>
      <c r="C102" s="20">
        <v>62</v>
      </c>
      <c r="D102" s="20">
        <v>22</v>
      </c>
      <c r="E102" s="20">
        <v>11</v>
      </c>
      <c r="F102" s="20">
        <v>250</v>
      </c>
      <c r="G102" s="20">
        <v>27</v>
      </c>
      <c r="H102" s="20">
        <v>84</v>
      </c>
      <c r="I102" s="20">
        <v>261</v>
      </c>
    </row>
    <row r="103" spans="1:9" x14ac:dyDescent="0.2">
      <c r="A103" s="21" t="s">
        <v>126</v>
      </c>
      <c r="B103" s="30">
        <v>100</v>
      </c>
      <c r="C103" s="30">
        <v>16.666667</v>
      </c>
      <c r="D103" s="30">
        <v>5.9139780000000002</v>
      </c>
      <c r="E103" s="30">
        <v>2.9569890000000001</v>
      </c>
      <c r="F103" s="30">
        <v>67.204301000000001</v>
      </c>
      <c r="G103" s="30">
        <v>7.2580650000000002</v>
      </c>
      <c r="H103" s="30">
        <v>22.580645000000001</v>
      </c>
      <c r="I103" s="30">
        <v>70.161289999999994</v>
      </c>
    </row>
    <row r="104" spans="1:9" x14ac:dyDescent="0.2">
      <c r="A104" s="19" t="s">
        <v>1220</v>
      </c>
      <c r="B104" s="20">
        <v>69</v>
      </c>
      <c r="C104" s="20">
        <v>22</v>
      </c>
      <c r="D104" s="20">
        <v>10</v>
      </c>
      <c r="E104" s="20">
        <v>2</v>
      </c>
      <c r="F104" s="20">
        <v>31</v>
      </c>
      <c r="G104" s="20">
        <v>4</v>
      </c>
      <c r="H104" s="20">
        <v>32</v>
      </c>
      <c r="I104" s="20">
        <v>33</v>
      </c>
    </row>
    <row r="105" spans="1:9" x14ac:dyDescent="0.2">
      <c r="A105" s="21" t="s">
        <v>126</v>
      </c>
      <c r="B105" s="30">
        <v>100</v>
      </c>
      <c r="C105" s="30">
        <v>31.884058</v>
      </c>
      <c r="D105" s="30">
        <v>14.492754</v>
      </c>
      <c r="E105" s="30">
        <v>2.8985509999999999</v>
      </c>
      <c r="F105" s="30">
        <v>44.927536000000003</v>
      </c>
      <c r="G105" s="30">
        <v>5.7971009999999996</v>
      </c>
      <c r="H105" s="30">
        <v>46.376812000000001</v>
      </c>
      <c r="I105" s="30">
        <v>47.826087000000001</v>
      </c>
    </row>
    <row r="106" spans="1:9" x14ac:dyDescent="0.2">
      <c r="A106" s="18" t="s">
        <v>133</v>
      </c>
      <c r="B106" s="17">
        <v>92</v>
      </c>
      <c r="C106" s="17">
        <v>33</v>
      </c>
      <c r="D106" s="17">
        <v>10</v>
      </c>
      <c r="E106" s="17">
        <v>11</v>
      </c>
      <c r="F106" s="17">
        <v>36</v>
      </c>
      <c r="G106" s="17">
        <v>2</v>
      </c>
      <c r="H106" s="17">
        <v>43</v>
      </c>
      <c r="I106" s="17">
        <v>47</v>
      </c>
    </row>
    <row r="107" spans="1:9" x14ac:dyDescent="0.2">
      <c r="A107" s="21" t="s">
        <v>126</v>
      </c>
      <c r="B107" s="30">
        <v>100</v>
      </c>
      <c r="C107" s="30">
        <v>35.869565000000001</v>
      </c>
      <c r="D107" s="30">
        <v>10.869565</v>
      </c>
      <c r="E107" s="30">
        <v>11.956522</v>
      </c>
      <c r="F107" s="30">
        <v>39.130434999999999</v>
      </c>
      <c r="G107" s="30">
        <v>2.1739130000000002</v>
      </c>
      <c r="H107" s="30">
        <v>46.739130000000003</v>
      </c>
      <c r="I107" s="30">
        <v>51.086956999999998</v>
      </c>
    </row>
    <row r="108" spans="1:9" x14ac:dyDescent="0.2">
      <c r="A108" s="19" t="s">
        <v>134</v>
      </c>
      <c r="B108" s="20">
        <v>813</v>
      </c>
      <c r="C108" s="20">
        <v>356</v>
      </c>
      <c r="D108" s="20">
        <v>56</v>
      </c>
      <c r="E108" s="20">
        <v>53</v>
      </c>
      <c r="F108" s="20">
        <v>327</v>
      </c>
      <c r="G108" s="20">
        <v>21</v>
      </c>
      <c r="H108" s="20">
        <v>412</v>
      </c>
      <c r="I108" s="20">
        <v>380</v>
      </c>
    </row>
    <row r="109" spans="1:9" x14ac:dyDescent="0.2">
      <c r="A109" s="21" t="s">
        <v>126</v>
      </c>
      <c r="B109" s="30">
        <v>100</v>
      </c>
      <c r="C109" s="30">
        <v>43.788437999999999</v>
      </c>
      <c r="D109" s="30">
        <v>6.8880689999999998</v>
      </c>
      <c r="E109" s="30">
        <v>6.5190650000000003</v>
      </c>
      <c r="F109" s="30">
        <v>40.221401999999998</v>
      </c>
      <c r="G109" s="30">
        <v>2.5830259999999998</v>
      </c>
      <c r="H109" s="30">
        <v>50.676507000000001</v>
      </c>
      <c r="I109" s="30">
        <v>46.740467000000002</v>
      </c>
    </row>
    <row r="110" spans="1:9" x14ac:dyDescent="0.2">
      <c r="A110" s="19" t="s">
        <v>393</v>
      </c>
      <c r="B110" s="20">
        <v>65</v>
      </c>
      <c r="C110" s="20">
        <v>31</v>
      </c>
      <c r="D110" s="20">
        <v>5</v>
      </c>
      <c r="E110" s="20">
        <v>6</v>
      </c>
      <c r="F110" s="20">
        <v>20</v>
      </c>
      <c r="G110" s="20">
        <v>3</v>
      </c>
      <c r="H110" s="20">
        <v>36</v>
      </c>
      <c r="I110" s="20">
        <v>26</v>
      </c>
    </row>
    <row r="111" spans="1:9" x14ac:dyDescent="0.2">
      <c r="A111" s="21" t="s">
        <v>126</v>
      </c>
      <c r="B111" s="30">
        <v>100</v>
      </c>
      <c r="C111" s="30">
        <v>47.692307999999997</v>
      </c>
      <c r="D111" s="30">
        <v>7.6923079999999997</v>
      </c>
      <c r="E111" s="30">
        <v>9.2307690000000004</v>
      </c>
      <c r="F111" s="30">
        <v>30.769231000000001</v>
      </c>
      <c r="G111" s="30">
        <v>4.6153849999999998</v>
      </c>
      <c r="H111" s="30">
        <v>55.384614999999997</v>
      </c>
      <c r="I111" s="30">
        <v>40</v>
      </c>
    </row>
    <row r="112" spans="1:9" x14ac:dyDescent="0.2">
      <c r="A112" s="19" t="s">
        <v>135</v>
      </c>
      <c r="B112" s="20">
        <v>83</v>
      </c>
      <c r="C112" s="20">
        <v>16</v>
      </c>
      <c r="D112" s="20">
        <v>6</v>
      </c>
      <c r="E112" s="20">
        <v>6</v>
      </c>
      <c r="F112" s="20">
        <v>51</v>
      </c>
      <c r="G112" s="20">
        <v>4</v>
      </c>
      <c r="H112" s="20">
        <v>22</v>
      </c>
      <c r="I112" s="20">
        <v>57</v>
      </c>
    </row>
    <row r="113" spans="1:9" x14ac:dyDescent="0.2">
      <c r="A113" s="21" t="s">
        <v>126</v>
      </c>
      <c r="B113" s="30">
        <v>100</v>
      </c>
      <c r="C113" s="30">
        <v>19.277107999999998</v>
      </c>
      <c r="D113" s="30">
        <v>7.2289159999999999</v>
      </c>
      <c r="E113" s="30">
        <v>7.2289159999999999</v>
      </c>
      <c r="F113" s="30">
        <v>61.445782999999999</v>
      </c>
      <c r="G113" s="30">
        <v>4.8192769999999996</v>
      </c>
      <c r="H113" s="30">
        <v>26.506024</v>
      </c>
      <c r="I113" s="30">
        <v>68.674699000000004</v>
      </c>
    </row>
    <row r="114" spans="1:9" x14ac:dyDescent="0.2">
      <c r="A114" s="19" t="s">
        <v>1221</v>
      </c>
      <c r="B114" s="20">
        <v>39</v>
      </c>
      <c r="C114" s="20">
        <v>14</v>
      </c>
      <c r="D114" s="20">
        <v>8</v>
      </c>
      <c r="E114" s="20">
        <v>1</v>
      </c>
      <c r="F114" s="20">
        <v>15</v>
      </c>
      <c r="G114" s="20">
        <v>1</v>
      </c>
      <c r="H114" s="20">
        <v>22</v>
      </c>
      <c r="I114" s="20">
        <v>16</v>
      </c>
    </row>
    <row r="115" spans="1:9" x14ac:dyDescent="0.2">
      <c r="A115" s="21" t="s">
        <v>126</v>
      </c>
      <c r="B115" s="30">
        <v>100</v>
      </c>
      <c r="C115" s="30">
        <v>35.897435999999999</v>
      </c>
      <c r="D115" s="30">
        <v>20.512820999999999</v>
      </c>
      <c r="E115" s="30">
        <v>2.5641029999999998</v>
      </c>
      <c r="F115" s="30">
        <v>38.461537999999997</v>
      </c>
      <c r="G115" s="30">
        <v>2.5641029999999998</v>
      </c>
      <c r="H115" s="30">
        <v>56.410255999999997</v>
      </c>
      <c r="I115" s="30">
        <v>41.025641</v>
      </c>
    </row>
    <row r="116" spans="1:9" x14ac:dyDescent="0.2">
      <c r="A116" s="18" t="s">
        <v>136</v>
      </c>
      <c r="B116" s="17">
        <v>59</v>
      </c>
      <c r="C116" s="17">
        <v>28</v>
      </c>
      <c r="D116" s="17">
        <v>2</v>
      </c>
      <c r="E116" s="17">
        <v>5</v>
      </c>
      <c r="F116" s="17">
        <v>20</v>
      </c>
      <c r="G116" s="17">
        <v>4</v>
      </c>
      <c r="H116" s="17">
        <v>30</v>
      </c>
      <c r="I116" s="17">
        <v>25</v>
      </c>
    </row>
    <row r="117" spans="1:9" x14ac:dyDescent="0.2">
      <c r="A117" s="21" t="s">
        <v>126</v>
      </c>
      <c r="B117" s="30">
        <v>100</v>
      </c>
      <c r="C117" s="30">
        <v>47.457627000000002</v>
      </c>
      <c r="D117" s="30">
        <v>3.389831</v>
      </c>
      <c r="E117" s="30">
        <v>8.4745760000000008</v>
      </c>
      <c r="F117" s="30">
        <v>33.898305000000001</v>
      </c>
      <c r="G117" s="30">
        <v>6.7796609999999999</v>
      </c>
      <c r="H117" s="30">
        <v>50.847458000000003</v>
      </c>
      <c r="I117" s="30">
        <v>42.372881</v>
      </c>
    </row>
    <row r="118" spans="1:9" x14ac:dyDescent="0.2">
      <c r="A118" s="19" t="s">
        <v>134</v>
      </c>
      <c r="B118" s="20">
        <v>632</v>
      </c>
      <c r="C118" s="20">
        <v>209</v>
      </c>
      <c r="D118" s="20">
        <v>40</v>
      </c>
      <c r="E118" s="20">
        <v>32</v>
      </c>
      <c r="F118" s="20">
        <v>319</v>
      </c>
      <c r="G118" s="20">
        <v>32</v>
      </c>
      <c r="H118" s="20">
        <v>249</v>
      </c>
      <c r="I118" s="20">
        <v>351</v>
      </c>
    </row>
    <row r="119" spans="1:9" x14ac:dyDescent="0.2">
      <c r="A119" s="21" t="s">
        <v>126</v>
      </c>
      <c r="B119" s="30">
        <v>100</v>
      </c>
      <c r="C119" s="30">
        <v>33.06962</v>
      </c>
      <c r="D119" s="30">
        <v>6.3291139999999997</v>
      </c>
      <c r="E119" s="30">
        <v>5.0632910000000004</v>
      </c>
      <c r="F119" s="30">
        <v>50.474684000000003</v>
      </c>
      <c r="G119" s="30">
        <v>5.0632910000000004</v>
      </c>
      <c r="H119" s="30">
        <v>39.398733999999997</v>
      </c>
      <c r="I119" s="30">
        <v>55.537975000000003</v>
      </c>
    </row>
    <row r="120" spans="1:9" x14ac:dyDescent="0.2">
      <c r="A120" s="19" t="s">
        <v>393</v>
      </c>
      <c r="B120" s="20">
        <v>85</v>
      </c>
      <c r="C120" s="20">
        <v>43</v>
      </c>
      <c r="D120" s="20">
        <v>5</v>
      </c>
      <c r="E120" s="20">
        <v>10</v>
      </c>
      <c r="F120" s="20">
        <v>23</v>
      </c>
      <c r="G120" s="20">
        <v>4</v>
      </c>
      <c r="H120" s="20">
        <v>48</v>
      </c>
      <c r="I120" s="20">
        <v>33</v>
      </c>
    </row>
    <row r="121" spans="1:9" x14ac:dyDescent="0.2">
      <c r="A121" s="21" t="s">
        <v>126</v>
      </c>
      <c r="B121" s="30">
        <v>100</v>
      </c>
      <c r="C121" s="30">
        <v>50.588234999999997</v>
      </c>
      <c r="D121" s="30">
        <v>5.8823530000000002</v>
      </c>
      <c r="E121" s="30">
        <v>11.764706</v>
      </c>
      <c r="F121" s="30">
        <v>27.058824000000001</v>
      </c>
      <c r="G121" s="30">
        <v>4.7058819999999999</v>
      </c>
      <c r="H121" s="30">
        <v>56.470587999999999</v>
      </c>
      <c r="I121" s="30">
        <v>38.823529000000001</v>
      </c>
    </row>
    <row r="122" spans="1:9" x14ac:dyDescent="0.2">
      <c r="A122" s="19" t="s">
        <v>135</v>
      </c>
      <c r="B122" s="20">
        <v>289</v>
      </c>
      <c r="C122" s="20">
        <v>46</v>
      </c>
      <c r="D122" s="20">
        <v>16</v>
      </c>
      <c r="E122" s="20">
        <v>5</v>
      </c>
      <c r="F122" s="20">
        <v>199</v>
      </c>
      <c r="G122" s="20">
        <v>23</v>
      </c>
      <c r="H122" s="20">
        <v>62</v>
      </c>
      <c r="I122" s="20">
        <v>204</v>
      </c>
    </row>
    <row r="123" spans="1:9" x14ac:dyDescent="0.2">
      <c r="A123" s="21" t="s">
        <v>126</v>
      </c>
      <c r="B123" s="30">
        <v>100</v>
      </c>
      <c r="C123" s="30">
        <v>15.916955</v>
      </c>
      <c r="D123" s="30">
        <v>5.5363319999999998</v>
      </c>
      <c r="E123" s="30">
        <v>1.7301040000000001</v>
      </c>
      <c r="F123" s="30">
        <v>68.858131</v>
      </c>
      <c r="G123" s="30">
        <v>7.9584780000000004</v>
      </c>
      <c r="H123" s="30">
        <v>21.453287</v>
      </c>
      <c r="I123" s="30">
        <v>70.588234999999997</v>
      </c>
    </row>
    <row r="124" spans="1:9" x14ac:dyDescent="0.2">
      <c r="A124" s="19" t="s">
        <v>1221</v>
      </c>
      <c r="B124" s="20">
        <v>30</v>
      </c>
      <c r="C124" s="20">
        <v>8</v>
      </c>
      <c r="D124" s="20">
        <v>2</v>
      </c>
      <c r="E124" s="20">
        <v>1</v>
      </c>
      <c r="F124" s="20">
        <v>16</v>
      </c>
      <c r="G124" s="20">
        <v>3</v>
      </c>
      <c r="H124" s="20">
        <v>10</v>
      </c>
      <c r="I124" s="20">
        <v>17</v>
      </c>
    </row>
    <row r="125" spans="1:9" x14ac:dyDescent="0.2">
      <c r="A125" s="21" t="s">
        <v>126</v>
      </c>
      <c r="B125" s="30">
        <v>100</v>
      </c>
      <c r="C125" s="30">
        <v>26.666667</v>
      </c>
      <c r="D125" s="30">
        <v>6.6666670000000003</v>
      </c>
      <c r="E125" s="30">
        <v>3.3333330000000001</v>
      </c>
      <c r="F125" s="30">
        <v>53.333333000000003</v>
      </c>
      <c r="G125" s="30">
        <v>10</v>
      </c>
      <c r="H125" s="30">
        <v>33.333333000000003</v>
      </c>
      <c r="I125" s="30">
        <v>56.666666999999997</v>
      </c>
    </row>
    <row r="126" spans="1:9" x14ac:dyDescent="0.2">
      <c r="A126" s="18" t="s">
        <v>1222</v>
      </c>
      <c r="B126" s="18"/>
      <c r="C126" s="18"/>
      <c r="D126" s="18"/>
      <c r="E126" s="18"/>
      <c r="F126" s="18"/>
      <c r="G126" s="18"/>
      <c r="H126" s="18"/>
      <c r="I126" s="18"/>
    </row>
    <row r="127" spans="1:9" x14ac:dyDescent="0.2">
      <c r="A127" s="19" t="s">
        <v>1223</v>
      </c>
      <c r="B127" s="20">
        <v>366</v>
      </c>
      <c r="C127" s="20">
        <v>123</v>
      </c>
      <c r="D127" s="20">
        <v>29</v>
      </c>
      <c r="E127" s="20">
        <v>28</v>
      </c>
      <c r="F127" s="20">
        <v>159</v>
      </c>
      <c r="G127" s="20">
        <v>27</v>
      </c>
      <c r="H127" s="20">
        <v>152</v>
      </c>
      <c r="I127" s="20">
        <v>187</v>
      </c>
    </row>
    <row r="128" spans="1:9" x14ac:dyDescent="0.2">
      <c r="A128" s="21" t="s">
        <v>126</v>
      </c>
      <c r="B128" s="30">
        <v>100</v>
      </c>
      <c r="C128" s="30">
        <v>33.606557000000002</v>
      </c>
      <c r="D128" s="30">
        <v>7.9234970000000002</v>
      </c>
      <c r="E128" s="30">
        <v>7.6502730000000003</v>
      </c>
      <c r="F128" s="30">
        <v>43.442622999999998</v>
      </c>
      <c r="G128" s="30">
        <v>7.3770490000000004</v>
      </c>
      <c r="H128" s="30">
        <v>41.530054999999997</v>
      </c>
      <c r="I128" s="30">
        <v>51.092896000000003</v>
      </c>
    </row>
    <row r="129" spans="1:9" x14ac:dyDescent="0.2">
      <c r="A129" s="19" t="s">
        <v>1224</v>
      </c>
      <c r="B129" s="20">
        <v>1212</v>
      </c>
      <c r="C129" s="20">
        <v>480</v>
      </c>
      <c r="D129" s="20">
        <v>81</v>
      </c>
      <c r="E129" s="20">
        <v>73</v>
      </c>
      <c r="F129" s="20">
        <v>542</v>
      </c>
      <c r="G129" s="20">
        <v>36</v>
      </c>
      <c r="H129" s="20">
        <v>561</v>
      </c>
      <c r="I129" s="20">
        <v>615</v>
      </c>
    </row>
    <row r="130" spans="1:9" x14ac:dyDescent="0.2">
      <c r="A130" s="21" t="s">
        <v>126</v>
      </c>
      <c r="B130" s="30">
        <v>100</v>
      </c>
      <c r="C130" s="30">
        <v>39.603960000000001</v>
      </c>
      <c r="D130" s="30">
        <v>6.6831680000000002</v>
      </c>
      <c r="E130" s="30">
        <v>6.0231019999999997</v>
      </c>
      <c r="F130" s="30">
        <v>44.719472000000003</v>
      </c>
      <c r="G130" s="30">
        <v>2.970297</v>
      </c>
      <c r="H130" s="30">
        <v>46.287129</v>
      </c>
      <c r="I130" s="30">
        <v>50.742573999999998</v>
      </c>
    </row>
    <row r="131" spans="1:9" x14ac:dyDescent="0.2">
      <c r="A131" s="19" t="s">
        <v>137</v>
      </c>
      <c r="B131" s="20">
        <v>112</v>
      </c>
      <c r="C131" s="20">
        <v>68</v>
      </c>
      <c r="D131" s="20">
        <v>8</v>
      </c>
      <c r="E131" s="20">
        <v>13</v>
      </c>
      <c r="F131" s="20">
        <v>21</v>
      </c>
      <c r="G131" s="20">
        <v>2</v>
      </c>
      <c r="H131" s="20">
        <v>76</v>
      </c>
      <c r="I131" s="20">
        <v>34</v>
      </c>
    </row>
    <row r="132" spans="1:9" x14ac:dyDescent="0.2">
      <c r="A132" s="21" t="s">
        <v>126</v>
      </c>
      <c r="B132" s="30">
        <v>100</v>
      </c>
      <c r="C132" s="30">
        <v>60.714286000000001</v>
      </c>
      <c r="D132" s="30">
        <v>7.1428570000000002</v>
      </c>
      <c r="E132" s="30">
        <v>11.607143000000001</v>
      </c>
      <c r="F132" s="30">
        <v>18.75</v>
      </c>
      <c r="G132" s="30">
        <v>1.785714</v>
      </c>
      <c r="H132" s="30">
        <v>67.857142999999994</v>
      </c>
      <c r="I132" s="30">
        <v>30.357143000000001</v>
      </c>
    </row>
    <row r="133" spans="1:9" x14ac:dyDescent="0.2">
      <c r="A133" s="19" t="s">
        <v>138</v>
      </c>
      <c r="B133" s="20">
        <v>673</v>
      </c>
      <c r="C133" s="20">
        <v>239</v>
      </c>
      <c r="D133" s="20">
        <v>42</v>
      </c>
      <c r="E133" s="20">
        <v>27</v>
      </c>
      <c r="F133" s="20">
        <v>344</v>
      </c>
      <c r="G133" s="20">
        <v>21</v>
      </c>
      <c r="H133" s="20">
        <v>281</v>
      </c>
      <c r="I133" s="20">
        <v>371</v>
      </c>
    </row>
    <row r="134" spans="1:9" x14ac:dyDescent="0.2">
      <c r="A134" s="21" t="s">
        <v>126</v>
      </c>
      <c r="B134" s="30">
        <v>100</v>
      </c>
      <c r="C134" s="30">
        <v>35.512630000000001</v>
      </c>
      <c r="D134" s="30">
        <v>6.2407130000000004</v>
      </c>
      <c r="E134" s="30">
        <v>4.0118869999999998</v>
      </c>
      <c r="F134" s="30">
        <v>51.114412999999999</v>
      </c>
      <c r="G134" s="30">
        <v>3.1203569999999998</v>
      </c>
      <c r="H134" s="30">
        <v>41.753343000000001</v>
      </c>
      <c r="I134" s="30">
        <v>55.126300000000001</v>
      </c>
    </row>
    <row r="135" spans="1:9" x14ac:dyDescent="0.2">
      <c r="A135" s="19" t="s">
        <v>1225</v>
      </c>
      <c r="B135" s="20">
        <v>75</v>
      </c>
      <c r="C135" s="20">
        <v>24</v>
      </c>
      <c r="D135" s="20">
        <v>6</v>
      </c>
      <c r="E135" s="20">
        <v>4</v>
      </c>
      <c r="F135" s="20">
        <v>39</v>
      </c>
      <c r="G135" s="20">
        <v>2</v>
      </c>
      <c r="H135" s="20">
        <v>30</v>
      </c>
      <c r="I135" s="20">
        <v>43</v>
      </c>
    </row>
    <row r="136" spans="1:9" x14ac:dyDescent="0.2">
      <c r="A136" s="21" t="s">
        <v>126</v>
      </c>
      <c r="B136" s="30">
        <v>100</v>
      </c>
      <c r="C136" s="30">
        <v>32</v>
      </c>
      <c r="D136" s="30">
        <v>8</v>
      </c>
      <c r="E136" s="30">
        <v>5.3333329999999997</v>
      </c>
      <c r="F136" s="30">
        <v>52</v>
      </c>
      <c r="G136" s="30">
        <v>2.6666669999999999</v>
      </c>
      <c r="H136" s="30">
        <v>40</v>
      </c>
      <c r="I136" s="30">
        <v>57.333333000000003</v>
      </c>
    </row>
    <row r="137" spans="1:9" x14ac:dyDescent="0.2">
      <c r="A137" s="19" t="s">
        <v>1195</v>
      </c>
      <c r="B137" s="20">
        <v>178</v>
      </c>
      <c r="C137" s="20">
        <v>55</v>
      </c>
      <c r="D137" s="20">
        <v>15</v>
      </c>
      <c r="E137" s="20">
        <v>8</v>
      </c>
      <c r="F137" s="20">
        <v>86</v>
      </c>
      <c r="G137" s="20">
        <v>14</v>
      </c>
      <c r="H137" s="20">
        <v>70</v>
      </c>
      <c r="I137" s="20">
        <v>94</v>
      </c>
    </row>
    <row r="138" spans="1:9" x14ac:dyDescent="0.2">
      <c r="A138" s="21" t="s">
        <v>126</v>
      </c>
      <c r="B138" s="30">
        <v>100</v>
      </c>
      <c r="C138" s="30">
        <v>30.898876000000001</v>
      </c>
      <c r="D138" s="30">
        <v>8.4269660000000002</v>
      </c>
      <c r="E138" s="30">
        <v>4.4943819999999999</v>
      </c>
      <c r="F138" s="30">
        <v>48.314607000000002</v>
      </c>
      <c r="G138" s="30">
        <v>7.8651689999999999</v>
      </c>
      <c r="H138" s="30">
        <v>39.325842999999999</v>
      </c>
      <c r="I138" s="30">
        <v>52.808988999999997</v>
      </c>
    </row>
    <row r="139" spans="1:9" x14ac:dyDescent="0.2">
      <c r="A139" s="19" t="s">
        <v>1441</v>
      </c>
      <c r="B139" s="20">
        <v>1644</v>
      </c>
      <c r="C139" s="20">
        <v>607</v>
      </c>
      <c r="D139" s="20">
        <v>106</v>
      </c>
      <c r="E139" s="20">
        <v>94</v>
      </c>
      <c r="F139" s="20">
        <v>781</v>
      </c>
      <c r="G139" s="20">
        <v>56</v>
      </c>
      <c r="H139" s="20">
        <v>713</v>
      </c>
      <c r="I139" s="20">
        <v>875</v>
      </c>
    </row>
    <row r="140" spans="1:9" x14ac:dyDescent="0.2">
      <c r="A140" s="21" t="s">
        <v>126</v>
      </c>
      <c r="B140" s="30">
        <v>100</v>
      </c>
      <c r="C140" s="30">
        <v>36.922141000000003</v>
      </c>
      <c r="D140" s="30">
        <v>6.4476889999999996</v>
      </c>
      <c r="E140" s="30">
        <v>5.7177619999999996</v>
      </c>
      <c r="F140" s="30">
        <v>47.506082999999997</v>
      </c>
      <c r="G140" s="30">
        <v>3.406326</v>
      </c>
      <c r="H140" s="30">
        <v>43.36983</v>
      </c>
      <c r="I140" s="30">
        <v>53.223844</v>
      </c>
    </row>
    <row r="141" spans="1:9" x14ac:dyDescent="0.2">
      <c r="A141" s="18" t="s">
        <v>1226</v>
      </c>
      <c r="B141" s="18"/>
      <c r="C141" s="18"/>
      <c r="D141" s="18"/>
      <c r="E141" s="18"/>
      <c r="F141" s="18"/>
      <c r="G141" s="18"/>
      <c r="H141" s="18"/>
      <c r="I141" s="18"/>
    </row>
    <row r="142" spans="1:9" x14ac:dyDescent="0.2">
      <c r="A142" s="21" t="s">
        <v>1227</v>
      </c>
      <c r="B142" s="34">
        <v>366</v>
      </c>
      <c r="C142" s="34">
        <v>123</v>
      </c>
      <c r="D142" s="34">
        <v>29</v>
      </c>
      <c r="E142" s="34">
        <v>28</v>
      </c>
      <c r="F142" s="34">
        <v>159</v>
      </c>
      <c r="G142" s="34">
        <v>27</v>
      </c>
      <c r="H142" s="34">
        <v>152</v>
      </c>
      <c r="I142" s="34">
        <v>187</v>
      </c>
    </row>
    <row r="143" spans="1:9" x14ac:dyDescent="0.2">
      <c r="A143" s="21" t="s">
        <v>126</v>
      </c>
      <c r="B143" s="30">
        <v>100</v>
      </c>
      <c r="C143" s="30">
        <v>33.606557000000002</v>
      </c>
      <c r="D143" s="30">
        <v>7.9234970000000002</v>
      </c>
      <c r="E143" s="30">
        <v>7.6502730000000003</v>
      </c>
      <c r="F143" s="30">
        <v>43.442622999999998</v>
      </c>
      <c r="G143" s="30">
        <v>7.3770490000000004</v>
      </c>
      <c r="H143" s="30">
        <v>41.530054999999997</v>
      </c>
      <c r="I143" s="30">
        <v>51.092896000000003</v>
      </c>
    </row>
    <row r="144" spans="1:9" x14ac:dyDescent="0.2">
      <c r="A144" s="21" t="s">
        <v>1228</v>
      </c>
      <c r="B144" s="34">
        <v>954</v>
      </c>
      <c r="C144" s="34">
        <v>338</v>
      </c>
      <c r="D144" s="34">
        <v>63</v>
      </c>
      <c r="E144" s="34">
        <v>57</v>
      </c>
      <c r="F144" s="34">
        <v>462</v>
      </c>
      <c r="G144" s="34">
        <v>34</v>
      </c>
      <c r="H144" s="34">
        <v>401</v>
      </c>
      <c r="I144" s="34">
        <v>519</v>
      </c>
    </row>
    <row r="145" spans="1:9" x14ac:dyDescent="0.2">
      <c r="A145" s="21" t="s">
        <v>126</v>
      </c>
      <c r="B145" s="30">
        <v>100</v>
      </c>
      <c r="C145" s="30">
        <v>35.429769</v>
      </c>
      <c r="D145" s="30">
        <v>6.6037739999999996</v>
      </c>
      <c r="E145" s="30">
        <v>5.9748429999999999</v>
      </c>
      <c r="F145" s="30">
        <v>48.427672999999999</v>
      </c>
      <c r="G145" s="30">
        <v>3.5639409999999998</v>
      </c>
      <c r="H145" s="30">
        <v>42.033543000000002</v>
      </c>
      <c r="I145" s="30">
        <v>54.402515999999999</v>
      </c>
    </row>
    <row r="146" spans="1:9" x14ac:dyDescent="0.2">
      <c r="A146" s="19" t="s">
        <v>1229</v>
      </c>
      <c r="B146" s="20">
        <v>345</v>
      </c>
      <c r="C146" s="20">
        <v>138</v>
      </c>
      <c r="D146" s="20">
        <v>19</v>
      </c>
      <c r="E146" s="20">
        <v>26</v>
      </c>
      <c r="F146" s="20">
        <v>154</v>
      </c>
      <c r="G146" s="20">
        <v>8</v>
      </c>
      <c r="H146" s="20">
        <v>157</v>
      </c>
      <c r="I146" s="20">
        <v>180</v>
      </c>
    </row>
    <row r="147" spans="1:9" x14ac:dyDescent="0.2">
      <c r="A147" s="21" t="s">
        <v>126</v>
      </c>
      <c r="B147" s="30">
        <v>100</v>
      </c>
      <c r="C147" s="30">
        <v>40</v>
      </c>
      <c r="D147" s="30">
        <v>5.5072460000000003</v>
      </c>
      <c r="E147" s="30">
        <v>7.536232</v>
      </c>
      <c r="F147" s="30">
        <v>44.637681000000001</v>
      </c>
      <c r="G147" s="30">
        <v>2.3188409999999999</v>
      </c>
      <c r="H147" s="30">
        <v>45.507246000000002</v>
      </c>
      <c r="I147" s="30">
        <v>52.173912999999999</v>
      </c>
    </row>
    <row r="148" spans="1:9" x14ac:dyDescent="0.2">
      <c r="A148" s="19" t="s">
        <v>1230</v>
      </c>
      <c r="B148" s="20">
        <v>141</v>
      </c>
      <c r="C148" s="20">
        <v>58</v>
      </c>
      <c r="D148" s="20">
        <v>8</v>
      </c>
      <c r="E148" s="20">
        <v>3</v>
      </c>
      <c r="F148" s="20">
        <v>68</v>
      </c>
      <c r="G148" s="20">
        <v>4</v>
      </c>
      <c r="H148" s="20">
        <v>66</v>
      </c>
      <c r="I148" s="20">
        <v>71</v>
      </c>
    </row>
    <row r="149" spans="1:9" x14ac:dyDescent="0.2">
      <c r="A149" s="21" t="s">
        <v>126</v>
      </c>
      <c r="B149" s="30">
        <v>100</v>
      </c>
      <c r="C149" s="30">
        <v>41.134751999999999</v>
      </c>
      <c r="D149" s="30">
        <v>5.6737590000000004</v>
      </c>
      <c r="E149" s="30">
        <v>2.1276600000000001</v>
      </c>
      <c r="F149" s="30">
        <v>48.226950000000002</v>
      </c>
      <c r="G149" s="30">
        <v>2.8368790000000002</v>
      </c>
      <c r="H149" s="30">
        <v>46.808511000000003</v>
      </c>
      <c r="I149" s="30">
        <v>50.354610000000001</v>
      </c>
    </row>
    <row r="150" spans="1:9" x14ac:dyDescent="0.2">
      <c r="A150" s="19" t="s">
        <v>1231</v>
      </c>
      <c r="B150" s="20">
        <v>56</v>
      </c>
      <c r="C150" s="20">
        <v>22</v>
      </c>
      <c r="D150" s="20">
        <v>3</v>
      </c>
      <c r="E150" s="20">
        <v>1</v>
      </c>
      <c r="F150" s="20">
        <v>29</v>
      </c>
      <c r="G150" s="20">
        <v>1</v>
      </c>
      <c r="H150" s="20">
        <v>25</v>
      </c>
      <c r="I150" s="20">
        <v>30</v>
      </c>
    </row>
    <row r="151" spans="1:9" x14ac:dyDescent="0.2">
      <c r="A151" s="21" t="s">
        <v>126</v>
      </c>
      <c r="B151" s="30">
        <v>100</v>
      </c>
      <c r="C151" s="30">
        <v>39.285713999999999</v>
      </c>
      <c r="D151" s="30">
        <v>5.3571429999999998</v>
      </c>
      <c r="E151" s="30">
        <v>1.785714</v>
      </c>
      <c r="F151" s="30">
        <v>51.785713999999999</v>
      </c>
      <c r="G151" s="30">
        <v>1.785714</v>
      </c>
      <c r="H151" s="30">
        <v>44.642856999999999</v>
      </c>
      <c r="I151" s="30">
        <v>53.571429000000002</v>
      </c>
    </row>
    <row r="152" spans="1:9" x14ac:dyDescent="0.2">
      <c r="A152" s="19" t="s">
        <v>1232</v>
      </c>
      <c r="B152" s="20">
        <v>48</v>
      </c>
      <c r="C152" s="20">
        <v>17</v>
      </c>
      <c r="D152" s="20">
        <v>5</v>
      </c>
      <c r="E152" s="20">
        <v>2</v>
      </c>
      <c r="F152" s="20">
        <v>24</v>
      </c>
      <c r="G152" s="20">
        <v>0</v>
      </c>
      <c r="H152" s="20">
        <v>22</v>
      </c>
      <c r="I152" s="20">
        <v>26</v>
      </c>
    </row>
    <row r="153" spans="1:9" x14ac:dyDescent="0.2">
      <c r="A153" s="21" t="s">
        <v>126</v>
      </c>
      <c r="B153" s="30">
        <v>100</v>
      </c>
      <c r="C153" s="30">
        <v>35.416666999999997</v>
      </c>
      <c r="D153" s="30">
        <v>10.416667</v>
      </c>
      <c r="E153" s="30">
        <v>4.1666670000000003</v>
      </c>
      <c r="F153" s="30">
        <v>50</v>
      </c>
      <c r="G153" s="30">
        <v>0</v>
      </c>
      <c r="H153" s="30">
        <v>45.833333000000003</v>
      </c>
      <c r="I153" s="30">
        <v>54.166666999999997</v>
      </c>
    </row>
    <row r="154" spans="1:9" x14ac:dyDescent="0.2">
      <c r="A154" s="19" t="s">
        <v>1233</v>
      </c>
      <c r="B154" s="20">
        <v>20</v>
      </c>
      <c r="C154" s="20">
        <v>7</v>
      </c>
      <c r="D154" s="20">
        <v>4</v>
      </c>
      <c r="E154" s="20">
        <v>0</v>
      </c>
      <c r="F154" s="20">
        <v>8</v>
      </c>
      <c r="G154" s="20">
        <v>1</v>
      </c>
      <c r="H154" s="20">
        <v>11</v>
      </c>
      <c r="I154" s="20">
        <v>8</v>
      </c>
    </row>
    <row r="155" spans="1:9" x14ac:dyDescent="0.2">
      <c r="A155" s="21" t="s">
        <v>126</v>
      </c>
      <c r="B155" s="30">
        <v>100</v>
      </c>
      <c r="C155" s="30">
        <v>35</v>
      </c>
      <c r="D155" s="30">
        <v>20</v>
      </c>
      <c r="E155" s="30">
        <v>0</v>
      </c>
      <c r="F155" s="30">
        <v>40</v>
      </c>
      <c r="G155" s="30">
        <v>5</v>
      </c>
      <c r="H155" s="30">
        <v>55</v>
      </c>
      <c r="I155" s="30">
        <v>40</v>
      </c>
    </row>
    <row r="156" spans="1:9" x14ac:dyDescent="0.2">
      <c r="A156" s="19" t="s">
        <v>1234</v>
      </c>
      <c r="B156" s="20">
        <v>4</v>
      </c>
      <c r="C156" s="20">
        <v>0</v>
      </c>
      <c r="D156" s="20">
        <v>2</v>
      </c>
      <c r="E156" s="20">
        <v>0</v>
      </c>
      <c r="F156" s="20">
        <v>2</v>
      </c>
      <c r="G156" s="20">
        <v>0</v>
      </c>
      <c r="H156" s="20">
        <v>2</v>
      </c>
      <c r="I156" s="20">
        <v>2</v>
      </c>
    </row>
    <row r="157" spans="1:9" x14ac:dyDescent="0.2">
      <c r="A157" s="21" t="s">
        <v>126</v>
      </c>
      <c r="B157" s="30">
        <v>100</v>
      </c>
      <c r="C157" s="30">
        <v>0</v>
      </c>
      <c r="D157" s="30">
        <v>50</v>
      </c>
      <c r="E157" s="30">
        <v>0</v>
      </c>
      <c r="F157" s="30">
        <v>50</v>
      </c>
      <c r="G157" s="30">
        <v>0</v>
      </c>
      <c r="H157" s="30">
        <v>50</v>
      </c>
      <c r="I157" s="30">
        <v>50</v>
      </c>
    </row>
    <row r="158" spans="1:9" x14ac:dyDescent="0.2">
      <c r="A158" s="19" t="s">
        <v>1235</v>
      </c>
      <c r="B158" s="20">
        <v>2</v>
      </c>
      <c r="C158" s="20">
        <v>1</v>
      </c>
      <c r="D158" s="20">
        <v>0</v>
      </c>
      <c r="E158" s="20">
        <v>0</v>
      </c>
      <c r="F158" s="20">
        <v>1</v>
      </c>
      <c r="G158" s="20">
        <v>0</v>
      </c>
      <c r="H158" s="20">
        <v>1</v>
      </c>
      <c r="I158" s="20">
        <v>1</v>
      </c>
    </row>
    <row r="159" spans="1:9" x14ac:dyDescent="0.2">
      <c r="A159" s="21" t="s">
        <v>126</v>
      </c>
      <c r="B159" s="30">
        <v>100</v>
      </c>
      <c r="C159" s="30">
        <v>50</v>
      </c>
      <c r="D159" s="30">
        <v>0</v>
      </c>
      <c r="E159" s="30">
        <v>0</v>
      </c>
      <c r="F159" s="30">
        <v>50</v>
      </c>
      <c r="G159" s="30">
        <v>0</v>
      </c>
      <c r="H159" s="30">
        <v>50</v>
      </c>
      <c r="I159" s="30">
        <v>50</v>
      </c>
    </row>
    <row r="160" spans="1:9" x14ac:dyDescent="0.2">
      <c r="A160" s="19" t="s">
        <v>1236</v>
      </c>
      <c r="B160" s="20">
        <v>2</v>
      </c>
      <c r="C160" s="20">
        <v>0</v>
      </c>
      <c r="D160" s="20">
        <v>0</v>
      </c>
      <c r="E160" s="20">
        <v>1</v>
      </c>
      <c r="F160" s="20">
        <v>1</v>
      </c>
      <c r="G160" s="20">
        <v>0</v>
      </c>
      <c r="H160" s="20">
        <v>0</v>
      </c>
      <c r="I160" s="20">
        <v>2</v>
      </c>
    </row>
    <row r="161" spans="1:9" x14ac:dyDescent="0.2">
      <c r="A161" s="21" t="s">
        <v>126</v>
      </c>
      <c r="B161" s="30">
        <v>100</v>
      </c>
      <c r="C161" s="30">
        <v>0</v>
      </c>
      <c r="D161" s="30">
        <v>0</v>
      </c>
      <c r="E161" s="30">
        <v>50</v>
      </c>
      <c r="F161" s="30">
        <v>50</v>
      </c>
      <c r="G161" s="30">
        <v>0</v>
      </c>
      <c r="H161" s="30">
        <v>0</v>
      </c>
      <c r="I161" s="30">
        <v>100</v>
      </c>
    </row>
    <row r="162" spans="1:9" x14ac:dyDescent="0.2">
      <c r="A162" s="19" t="s">
        <v>1195</v>
      </c>
      <c r="B162" s="20">
        <v>250</v>
      </c>
      <c r="C162" s="20">
        <v>81</v>
      </c>
      <c r="D162" s="20">
        <v>17</v>
      </c>
      <c r="E162" s="20">
        <v>12</v>
      </c>
      <c r="F162" s="20">
        <v>118</v>
      </c>
      <c r="G162" s="20">
        <v>22</v>
      </c>
      <c r="H162" s="20">
        <v>98</v>
      </c>
      <c r="I162" s="20">
        <v>130</v>
      </c>
    </row>
    <row r="163" spans="1:9" x14ac:dyDescent="0.2">
      <c r="A163" s="21" t="s">
        <v>126</v>
      </c>
      <c r="B163" s="30">
        <v>100</v>
      </c>
      <c r="C163" s="30">
        <v>32.4</v>
      </c>
      <c r="D163" s="30">
        <v>6.8</v>
      </c>
      <c r="E163" s="30">
        <v>4.8</v>
      </c>
      <c r="F163" s="30">
        <v>47.2</v>
      </c>
      <c r="G163" s="30">
        <v>8.8000000000000007</v>
      </c>
      <c r="H163" s="30">
        <v>39.200000000000003</v>
      </c>
      <c r="I163" s="30">
        <v>52</v>
      </c>
    </row>
    <row r="164" spans="1:9" x14ac:dyDescent="0.2">
      <c r="A164" s="18" t="s">
        <v>1237</v>
      </c>
      <c r="B164" s="18"/>
      <c r="C164" s="18"/>
      <c r="D164" s="18"/>
      <c r="E164" s="18"/>
      <c r="F164" s="18"/>
      <c r="G164" s="18"/>
      <c r="H164" s="18"/>
      <c r="I164" s="18"/>
    </row>
    <row r="165" spans="1:9" x14ac:dyDescent="0.2">
      <c r="A165" s="19" t="s">
        <v>1238</v>
      </c>
      <c r="B165" s="20">
        <v>1712</v>
      </c>
      <c r="C165" s="20">
        <v>581</v>
      </c>
      <c r="D165" s="20">
        <v>120</v>
      </c>
      <c r="E165" s="20">
        <v>100</v>
      </c>
      <c r="F165" s="20">
        <v>842</v>
      </c>
      <c r="G165" s="20">
        <v>69</v>
      </c>
      <c r="H165" s="20">
        <v>701</v>
      </c>
      <c r="I165" s="20">
        <v>942</v>
      </c>
    </row>
    <row r="166" spans="1:9" x14ac:dyDescent="0.2">
      <c r="A166" s="21" t="s">
        <v>126</v>
      </c>
      <c r="B166" s="30">
        <v>100</v>
      </c>
      <c r="C166" s="30">
        <v>33.936915999999997</v>
      </c>
      <c r="D166" s="30">
        <v>7.0093459999999999</v>
      </c>
      <c r="E166" s="30">
        <v>5.8411210000000002</v>
      </c>
      <c r="F166" s="30">
        <v>49.182243</v>
      </c>
      <c r="G166" s="30">
        <v>4.0303740000000001</v>
      </c>
      <c r="H166" s="30">
        <v>40.946261999999997</v>
      </c>
      <c r="I166" s="30">
        <v>55.023364000000001</v>
      </c>
    </row>
    <row r="167" spans="1:9" x14ac:dyDescent="0.2">
      <c r="A167" s="19" t="s">
        <v>139</v>
      </c>
      <c r="B167" s="20">
        <v>76</v>
      </c>
      <c r="C167" s="20">
        <v>30</v>
      </c>
      <c r="D167" s="20">
        <v>4</v>
      </c>
      <c r="E167" s="20">
        <v>3</v>
      </c>
      <c r="F167" s="20">
        <v>33</v>
      </c>
      <c r="G167" s="20">
        <v>6</v>
      </c>
      <c r="H167" s="20">
        <v>34</v>
      </c>
      <c r="I167" s="20">
        <v>36</v>
      </c>
    </row>
    <row r="168" spans="1:9" x14ac:dyDescent="0.2">
      <c r="A168" s="21" t="s">
        <v>126</v>
      </c>
      <c r="B168" s="30">
        <v>100</v>
      </c>
      <c r="C168" s="30">
        <v>39.473683999999999</v>
      </c>
      <c r="D168" s="30">
        <v>5.2631579999999998</v>
      </c>
      <c r="E168" s="30">
        <v>3.947368</v>
      </c>
      <c r="F168" s="30">
        <v>43.421053000000001</v>
      </c>
      <c r="G168" s="30">
        <v>7.8947370000000001</v>
      </c>
      <c r="H168" s="30">
        <v>44.736842000000003</v>
      </c>
      <c r="I168" s="30">
        <v>47.368420999999998</v>
      </c>
    </row>
    <row r="169" spans="1:9" x14ac:dyDescent="0.2">
      <c r="A169" s="19" t="s">
        <v>1239</v>
      </c>
      <c r="B169" s="20">
        <v>59</v>
      </c>
      <c r="C169" s="20">
        <v>29</v>
      </c>
      <c r="D169" s="20">
        <v>4</v>
      </c>
      <c r="E169" s="20">
        <v>6</v>
      </c>
      <c r="F169" s="20">
        <v>17</v>
      </c>
      <c r="G169" s="20">
        <v>3</v>
      </c>
      <c r="H169" s="20">
        <v>33</v>
      </c>
      <c r="I169" s="20">
        <v>23</v>
      </c>
    </row>
    <row r="170" spans="1:9" x14ac:dyDescent="0.2">
      <c r="A170" s="21" t="s">
        <v>126</v>
      </c>
      <c r="B170" s="30">
        <v>100</v>
      </c>
      <c r="C170" s="30">
        <v>49.152541999999997</v>
      </c>
      <c r="D170" s="30">
        <v>6.7796609999999999</v>
      </c>
      <c r="E170" s="30">
        <v>10.169492</v>
      </c>
      <c r="F170" s="30">
        <v>28.813559000000001</v>
      </c>
      <c r="G170" s="30">
        <v>5.084746</v>
      </c>
      <c r="H170" s="30">
        <v>55.932203000000001</v>
      </c>
      <c r="I170" s="30">
        <v>38.983051000000003</v>
      </c>
    </row>
    <row r="171" spans="1:9" x14ac:dyDescent="0.2">
      <c r="A171" s="19" t="s">
        <v>140</v>
      </c>
      <c r="B171" s="20">
        <v>194</v>
      </c>
      <c r="C171" s="20">
        <v>101</v>
      </c>
      <c r="D171" s="20">
        <v>10</v>
      </c>
      <c r="E171" s="20">
        <v>16</v>
      </c>
      <c r="F171" s="20">
        <v>60</v>
      </c>
      <c r="G171" s="20">
        <v>7</v>
      </c>
      <c r="H171" s="20">
        <v>111</v>
      </c>
      <c r="I171" s="20">
        <v>76</v>
      </c>
    </row>
    <row r="172" spans="1:9" x14ac:dyDescent="0.2">
      <c r="A172" s="21" t="s">
        <v>126</v>
      </c>
      <c r="B172" s="30">
        <v>100</v>
      </c>
      <c r="C172" s="30">
        <v>52.061855999999999</v>
      </c>
      <c r="D172" s="30">
        <v>5.1546390000000004</v>
      </c>
      <c r="E172" s="30">
        <v>8.2474229999999995</v>
      </c>
      <c r="F172" s="30">
        <v>30.927835000000002</v>
      </c>
      <c r="G172" s="30">
        <v>3.608247</v>
      </c>
      <c r="H172" s="30">
        <v>57.216495000000002</v>
      </c>
      <c r="I172" s="30">
        <v>39.175257999999999</v>
      </c>
    </row>
    <row r="173" spans="1:9" x14ac:dyDescent="0.2">
      <c r="A173" s="19" t="s">
        <v>141</v>
      </c>
      <c r="B173" s="20">
        <v>16</v>
      </c>
      <c r="C173" s="20">
        <v>6</v>
      </c>
      <c r="D173" s="20">
        <v>0</v>
      </c>
      <c r="E173" s="20">
        <v>2</v>
      </c>
      <c r="F173" s="20">
        <v>7</v>
      </c>
      <c r="G173" s="20">
        <v>1</v>
      </c>
      <c r="H173" s="20">
        <v>6</v>
      </c>
      <c r="I173" s="20">
        <v>9</v>
      </c>
    </row>
    <row r="174" spans="1:9" x14ac:dyDescent="0.2">
      <c r="A174" s="21" t="s">
        <v>126</v>
      </c>
      <c r="B174" s="30">
        <v>100</v>
      </c>
      <c r="C174" s="30">
        <v>37.5</v>
      </c>
      <c r="D174" s="30">
        <v>0</v>
      </c>
      <c r="E174" s="30">
        <v>12.5</v>
      </c>
      <c r="F174" s="30">
        <v>43.75</v>
      </c>
      <c r="G174" s="30">
        <v>6.25</v>
      </c>
      <c r="H174" s="30">
        <v>37.5</v>
      </c>
      <c r="I174" s="30">
        <v>56.25</v>
      </c>
    </row>
    <row r="175" spans="1:9" x14ac:dyDescent="0.2">
      <c r="A175" s="19" t="s">
        <v>1202</v>
      </c>
      <c r="B175" s="20">
        <v>46</v>
      </c>
      <c r="C175" s="20">
        <v>15</v>
      </c>
      <c r="D175" s="20">
        <v>1</v>
      </c>
      <c r="E175" s="20">
        <v>1</v>
      </c>
      <c r="F175" s="20">
        <v>27</v>
      </c>
      <c r="G175" s="20">
        <v>2</v>
      </c>
      <c r="H175" s="20">
        <v>16</v>
      </c>
      <c r="I175" s="20">
        <v>28</v>
      </c>
    </row>
    <row r="176" spans="1:9" x14ac:dyDescent="0.2">
      <c r="A176" s="21" t="s">
        <v>126</v>
      </c>
      <c r="B176" s="30">
        <v>100</v>
      </c>
      <c r="C176" s="30">
        <v>32.608696000000002</v>
      </c>
      <c r="D176" s="30">
        <v>2.1739130000000002</v>
      </c>
      <c r="E176" s="30">
        <v>2.1739130000000002</v>
      </c>
      <c r="F176" s="30">
        <v>58.695652000000003</v>
      </c>
      <c r="G176" s="30">
        <v>4.3478260000000004</v>
      </c>
      <c r="H176" s="30">
        <v>34.782609000000001</v>
      </c>
      <c r="I176" s="30">
        <v>60.869565000000001</v>
      </c>
    </row>
    <row r="177" spans="1:9" x14ac:dyDescent="0.2">
      <c r="A177" s="19" t="s">
        <v>1195</v>
      </c>
      <c r="B177" s="20">
        <v>85</v>
      </c>
      <c r="C177" s="20">
        <v>23</v>
      </c>
      <c r="D177" s="20">
        <v>11</v>
      </c>
      <c r="E177" s="20">
        <v>2</v>
      </c>
      <c r="F177" s="20">
        <v>40</v>
      </c>
      <c r="G177" s="20">
        <v>9</v>
      </c>
      <c r="H177" s="20">
        <v>34</v>
      </c>
      <c r="I177" s="20">
        <v>42</v>
      </c>
    </row>
    <row r="178" spans="1:9" x14ac:dyDescent="0.2">
      <c r="A178" s="21" t="s">
        <v>126</v>
      </c>
      <c r="B178" s="30">
        <v>100</v>
      </c>
      <c r="C178" s="30">
        <v>27.058824000000001</v>
      </c>
      <c r="D178" s="30">
        <v>12.941176</v>
      </c>
      <c r="E178" s="30">
        <v>2.3529409999999999</v>
      </c>
      <c r="F178" s="30">
        <v>47.058824000000001</v>
      </c>
      <c r="G178" s="30">
        <v>10.588234999999999</v>
      </c>
      <c r="H178" s="30">
        <v>40</v>
      </c>
      <c r="I178" s="30">
        <v>49.411765000000003</v>
      </c>
    </row>
    <row r="179" spans="1:9" x14ac:dyDescent="0.2">
      <c r="A179" s="18" t="s">
        <v>1240</v>
      </c>
      <c r="B179" s="18"/>
      <c r="C179" s="18"/>
      <c r="D179" s="18"/>
      <c r="E179" s="18"/>
      <c r="F179" s="18"/>
      <c r="G179" s="18"/>
      <c r="H179" s="18"/>
      <c r="I179" s="18"/>
    </row>
    <row r="180" spans="1:9" x14ac:dyDescent="0.2">
      <c r="A180" s="19" t="s">
        <v>1241</v>
      </c>
      <c r="B180" s="20">
        <v>1212</v>
      </c>
      <c r="C180" s="20">
        <v>422</v>
      </c>
      <c r="D180" s="20">
        <v>87</v>
      </c>
      <c r="E180" s="20">
        <v>82</v>
      </c>
      <c r="F180" s="20">
        <v>591</v>
      </c>
      <c r="G180" s="20">
        <v>30</v>
      </c>
      <c r="H180" s="20">
        <v>509</v>
      </c>
      <c r="I180" s="20">
        <v>673</v>
      </c>
    </row>
    <row r="181" spans="1:9" x14ac:dyDescent="0.2">
      <c r="A181" s="21" t="s">
        <v>126</v>
      </c>
      <c r="B181" s="30">
        <v>100</v>
      </c>
      <c r="C181" s="30">
        <v>34.818482000000003</v>
      </c>
      <c r="D181" s="30">
        <v>7.1782180000000002</v>
      </c>
      <c r="E181" s="30">
        <v>6.7656770000000002</v>
      </c>
      <c r="F181" s="30">
        <v>48.762376000000003</v>
      </c>
      <c r="G181" s="30">
        <v>2.4752480000000001</v>
      </c>
      <c r="H181" s="30">
        <v>41.996699999999997</v>
      </c>
      <c r="I181" s="30">
        <v>55.528053</v>
      </c>
    </row>
    <row r="182" spans="1:9" x14ac:dyDescent="0.2">
      <c r="A182" s="19" t="s">
        <v>1242</v>
      </c>
      <c r="B182" s="20">
        <v>24</v>
      </c>
      <c r="C182" s="20">
        <v>12</v>
      </c>
      <c r="D182" s="20">
        <v>3</v>
      </c>
      <c r="E182" s="20">
        <v>1</v>
      </c>
      <c r="F182" s="20">
        <v>8</v>
      </c>
      <c r="G182" s="20">
        <v>0</v>
      </c>
      <c r="H182" s="20">
        <v>15</v>
      </c>
      <c r="I182" s="20">
        <v>9</v>
      </c>
    </row>
    <row r="183" spans="1:9" x14ac:dyDescent="0.2">
      <c r="A183" s="21" t="s">
        <v>126</v>
      </c>
      <c r="B183" s="30">
        <v>100</v>
      </c>
      <c r="C183" s="30">
        <v>50</v>
      </c>
      <c r="D183" s="30">
        <v>12.5</v>
      </c>
      <c r="E183" s="30">
        <v>4.1666670000000003</v>
      </c>
      <c r="F183" s="30">
        <v>33.333333000000003</v>
      </c>
      <c r="G183" s="30">
        <v>0</v>
      </c>
      <c r="H183" s="30">
        <v>62.5</v>
      </c>
      <c r="I183" s="30">
        <v>37.5</v>
      </c>
    </row>
    <row r="184" spans="1:9" x14ac:dyDescent="0.2">
      <c r="A184" s="19" t="s">
        <v>1243</v>
      </c>
      <c r="B184" s="20">
        <v>76</v>
      </c>
      <c r="C184" s="20">
        <v>43</v>
      </c>
      <c r="D184" s="20">
        <v>3</v>
      </c>
      <c r="E184" s="20">
        <v>3</v>
      </c>
      <c r="F184" s="20">
        <v>25</v>
      </c>
      <c r="G184" s="20">
        <v>2</v>
      </c>
      <c r="H184" s="20">
        <v>46</v>
      </c>
      <c r="I184" s="20">
        <v>28</v>
      </c>
    </row>
    <row r="185" spans="1:9" x14ac:dyDescent="0.2">
      <c r="A185" s="21" t="s">
        <v>126</v>
      </c>
      <c r="B185" s="30">
        <v>100</v>
      </c>
      <c r="C185" s="30">
        <v>56.578946999999999</v>
      </c>
      <c r="D185" s="30">
        <v>3.947368</v>
      </c>
      <c r="E185" s="30">
        <v>3.947368</v>
      </c>
      <c r="F185" s="30">
        <v>32.894736999999999</v>
      </c>
      <c r="G185" s="30">
        <v>2.6315789999999999</v>
      </c>
      <c r="H185" s="30">
        <v>60.526316000000001</v>
      </c>
      <c r="I185" s="30">
        <v>36.842104999999997</v>
      </c>
    </row>
    <row r="186" spans="1:9" x14ac:dyDescent="0.2">
      <c r="A186" s="19" t="s">
        <v>1244</v>
      </c>
      <c r="B186" s="20">
        <v>43</v>
      </c>
      <c r="C186" s="20">
        <v>27</v>
      </c>
      <c r="D186" s="20">
        <v>3</v>
      </c>
      <c r="E186" s="20">
        <v>2</v>
      </c>
      <c r="F186" s="20">
        <v>11</v>
      </c>
      <c r="G186" s="20">
        <v>0</v>
      </c>
      <c r="H186" s="20">
        <v>30</v>
      </c>
      <c r="I186" s="20">
        <v>13</v>
      </c>
    </row>
    <row r="187" spans="1:9" x14ac:dyDescent="0.2">
      <c r="A187" s="21" t="s">
        <v>126</v>
      </c>
      <c r="B187" s="30">
        <v>100</v>
      </c>
      <c r="C187" s="30">
        <v>62.790697999999999</v>
      </c>
      <c r="D187" s="30">
        <v>6.9767440000000001</v>
      </c>
      <c r="E187" s="30">
        <v>4.6511630000000004</v>
      </c>
      <c r="F187" s="30">
        <v>25.581395000000001</v>
      </c>
      <c r="G187" s="30">
        <v>0</v>
      </c>
      <c r="H187" s="30">
        <v>69.767442000000003</v>
      </c>
      <c r="I187" s="30">
        <v>30.232558000000001</v>
      </c>
    </row>
    <row r="188" spans="1:9" x14ac:dyDescent="0.2">
      <c r="A188" s="19" t="s">
        <v>1245</v>
      </c>
      <c r="B188" s="20">
        <v>14</v>
      </c>
      <c r="C188" s="20">
        <v>10</v>
      </c>
      <c r="D188" s="20">
        <v>0</v>
      </c>
      <c r="E188" s="20">
        <v>1</v>
      </c>
      <c r="F188" s="20">
        <v>3</v>
      </c>
      <c r="G188" s="20">
        <v>0</v>
      </c>
      <c r="H188" s="20">
        <v>10</v>
      </c>
      <c r="I188" s="20">
        <v>4</v>
      </c>
    </row>
    <row r="189" spans="1:9" x14ac:dyDescent="0.2">
      <c r="A189" s="21" t="s">
        <v>126</v>
      </c>
      <c r="B189" s="30">
        <v>100</v>
      </c>
      <c r="C189" s="30">
        <v>71.428571000000005</v>
      </c>
      <c r="D189" s="30">
        <v>0</v>
      </c>
      <c r="E189" s="30">
        <v>7.1428570000000002</v>
      </c>
      <c r="F189" s="30">
        <v>21.428571000000002</v>
      </c>
      <c r="G189" s="30">
        <v>0</v>
      </c>
      <c r="H189" s="30">
        <v>71.428571000000005</v>
      </c>
      <c r="I189" s="30">
        <v>28.571428999999998</v>
      </c>
    </row>
    <row r="190" spans="1:9" x14ac:dyDescent="0.2">
      <c r="A190" s="19" t="s">
        <v>1246</v>
      </c>
      <c r="B190" s="20">
        <v>5</v>
      </c>
      <c r="C190" s="20">
        <v>3</v>
      </c>
      <c r="D190" s="20">
        <v>1</v>
      </c>
      <c r="E190" s="20">
        <v>0</v>
      </c>
      <c r="F190" s="20">
        <v>1</v>
      </c>
      <c r="G190" s="20">
        <v>0</v>
      </c>
      <c r="H190" s="20">
        <v>4</v>
      </c>
      <c r="I190" s="20">
        <v>1</v>
      </c>
    </row>
    <row r="191" spans="1:9" x14ac:dyDescent="0.2">
      <c r="A191" s="21" t="s">
        <v>126</v>
      </c>
      <c r="B191" s="30">
        <v>100</v>
      </c>
      <c r="C191" s="30">
        <v>60</v>
      </c>
      <c r="D191" s="30">
        <v>20</v>
      </c>
      <c r="E191" s="30">
        <v>0</v>
      </c>
      <c r="F191" s="30">
        <v>20</v>
      </c>
      <c r="G191" s="30">
        <v>0</v>
      </c>
      <c r="H191" s="30">
        <v>80</v>
      </c>
      <c r="I191" s="30">
        <v>20</v>
      </c>
    </row>
    <row r="192" spans="1:9" x14ac:dyDescent="0.2">
      <c r="A192" s="19" t="s">
        <v>1195</v>
      </c>
      <c r="B192" s="20">
        <v>414</v>
      </c>
      <c r="C192" s="20">
        <v>94</v>
      </c>
      <c r="D192" s="20">
        <v>27</v>
      </c>
      <c r="E192" s="20">
        <v>14</v>
      </c>
      <c r="F192" s="20">
        <v>236</v>
      </c>
      <c r="G192" s="20">
        <v>43</v>
      </c>
      <c r="H192" s="20">
        <v>121</v>
      </c>
      <c r="I192" s="20">
        <v>250</v>
      </c>
    </row>
    <row r="193" spans="1:9" x14ac:dyDescent="0.2">
      <c r="A193" s="21" t="s">
        <v>126</v>
      </c>
      <c r="B193" s="30">
        <v>100</v>
      </c>
      <c r="C193" s="30">
        <v>22.705314000000001</v>
      </c>
      <c r="D193" s="30">
        <v>6.5217390000000002</v>
      </c>
      <c r="E193" s="30">
        <v>3.381643</v>
      </c>
      <c r="F193" s="30">
        <v>57.004831000000003</v>
      </c>
      <c r="G193" s="30">
        <v>10.386473000000001</v>
      </c>
      <c r="H193" s="30">
        <v>29.227053000000002</v>
      </c>
      <c r="I193" s="30">
        <v>60.386473000000002</v>
      </c>
    </row>
    <row r="194" spans="1:9" x14ac:dyDescent="0.2">
      <c r="A194" s="18" t="s">
        <v>1247</v>
      </c>
      <c r="B194" s="18"/>
      <c r="C194" s="18"/>
      <c r="D194" s="18"/>
      <c r="E194" s="18"/>
      <c r="F194" s="18"/>
      <c r="G194" s="18"/>
      <c r="H194" s="18"/>
      <c r="I194" s="18"/>
    </row>
    <row r="195" spans="1:9" x14ac:dyDescent="0.2">
      <c r="A195" s="19" t="s">
        <v>1241</v>
      </c>
      <c r="B195" s="20">
        <v>13</v>
      </c>
      <c r="C195" s="20">
        <v>5</v>
      </c>
      <c r="D195" s="20">
        <v>0</v>
      </c>
      <c r="E195" s="20">
        <v>0</v>
      </c>
      <c r="F195" s="20">
        <v>8</v>
      </c>
      <c r="G195" s="20">
        <v>0</v>
      </c>
      <c r="H195" s="20">
        <v>5</v>
      </c>
      <c r="I195" s="20">
        <v>8</v>
      </c>
    </row>
    <row r="196" spans="1:9" x14ac:dyDescent="0.2">
      <c r="A196" s="21" t="s">
        <v>126</v>
      </c>
      <c r="B196" s="30">
        <v>100</v>
      </c>
      <c r="C196" s="30">
        <v>38.461537999999997</v>
      </c>
      <c r="D196" s="30">
        <v>0</v>
      </c>
      <c r="E196" s="30">
        <v>0</v>
      </c>
      <c r="F196" s="30">
        <v>61.538462000000003</v>
      </c>
      <c r="G196" s="30">
        <v>0</v>
      </c>
      <c r="H196" s="30">
        <v>38.461537999999997</v>
      </c>
      <c r="I196" s="30">
        <v>61.538462000000003</v>
      </c>
    </row>
    <row r="197" spans="1:9" x14ac:dyDescent="0.2">
      <c r="A197" s="19" t="s">
        <v>1242</v>
      </c>
      <c r="B197" s="20">
        <v>89</v>
      </c>
      <c r="C197" s="20">
        <v>42</v>
      </c>
      <c r="D197" s="20">
        <v>2</v>
      </c>
      <c r="E197" s="20">
        <v>10</v>
      </c>
      <c r="F197" s="20">
        <v>29</v>
      </c>
      <c r="G197" s="20">
        <v>6</v>
      </c>
      <c r="H197" s="20">
        <v>44</v>
      </c>
      <c r="I197" s="20">
        <v>39</v>
      </c>
    </row>
    <row r="198" spans="1:9" x14ac:dyDescent="0.2">
      <c r="A198" s="21" t="s">
        <v>126</v>
      </c>
      <c r="B198" s="30">
        <v>100</v>
      </c>
      <c r="C198" s="30">
        <v>47.191011000000003</v>
      </c>
      <c r="D198" s="30">
        <v>2.2471909999999999</v>
      </c>
      <c r="E198" s="30">
        <v>11.235955000000001</v>
      </c>
      <c r="F198" s="30">
        <v>32.584269999999997</v>
      </c>
      <c r="G198" s="30">
        <v>6.7415729999999998</v>
      </c>
      <c r="H198" s="30">
        <v>49.438201999999997</v>
      </c>
      <c r="I198" s="30">
        <v>43.820225000000001</v>
      </c>
    </row>
    <row r="199" spans="1:9" x14ac:dyDescent="0.2">
      <c r="A199" s="19" t="s">
        <v>1243</v>
      </c>
      <c r="B199" s="20">
        <v>143</v>
      </c>
      <c r="C199" s="20">
        <v>77</v>
      </c>
      <c r="D199" s="20">
        <v>8</v>
      </c>
      <c r="E199" s="20">
        <v>12</v>
      </c>
      <c r="F199" s="20">
        <v>43</v>
      </c>
      <c r="G199" s="20">
        <v>3</v>
      </c>
      <c r="H199" s="20">
        <v>85</v>
      </c>
      <c r="I199" s="20">
        <v>55</v>
      </c>
    </row>
    <row r="200" spans="1:9" x14ac:dyDescent="0.2">
      <c r="A200" s="21" t="s">
        <v>126</v>
      </c>
      <c r="B200" s="30">
        <v>100</v>
      </c>
      <c r="C200" s="30">
        <v>53.846153999999999</v>
      </c>
      <c r="D200" s="30">
        <v>5.5944060000000002</v>
      </c>
      <c r="E200" s="30">
        <v>8.3916079999999997</v>
      </c>
      <c r="F200" s="30">
        <v>30.069929999999999</v>
      </c>
      <c r="G200" s="30">
        <v>2.0979019999999999</v>
      </c>
      <c r="H200" s="30">
        <v>59.440559</v>
      </c>
      <c r="I200" s="30">
        <v>38.461537999999997</v>
      </c>
    </row>
    <row r="201" spans="1:9" ht="11.15" customHeight="1" x14ac:dyDescent="0.2">
      <c r="A201" s="19" t="s">
        <v>1244</v>
      </c>
      <c r="B201" s="20">
        <v>27</v>
      </c>
      <c r="C201" s="20">
        <v>14</v>
      </c>
      <c r="D201" s="20">
        <v>1</v>
      </c>
      <c r="E201" s="20">
        <v>1</v>
      </c>
      <c r="F201" s="20">
        <v>11</v>
      </c>
      <c r="G201" s="20">
        <v>0</v>
      </c>
      <c r="H201" s="20">
        <v>15</v>
      </c>
      <c r="I201" s="20">
        <v>12</v>
      </c>
    </row>
    <row r="202" spans="1:9" ht="11.15" customHeight="1" x14ac:dyDescent="0.2">
      <c r="A202" s="21" t="s">
        <v>126</v>
      </c>
      <c r="B202" s="30">
        <v>100</v>
      </c>
      <c r="C202" s="30">
        <v>51.851852000000001</v>
      </c>
      <c r="D202" s="30">
        <v>3.7037040000000001</v>
      </c>
      <c r="E202" s="30">
        <v>3.7037040000000001</v>
      </c>
      <c r="F202" s="30">
        <v>40.740741</v>
      </c>
      <c r="G202" s="30">
        <v>0</v>
      </c>
      <c r="H202" s="30">
        <v>55.555556000000003</v>
      </c>
      <c r="I202" s="30">
        <v>44.444443999999997</v>
      </c>
    </row>
    <row r="203" spans="1:9" ht="11.15" customHeight="1" x14ac:dyDescent="0.2">
      <c r="A203" s="19" t="s">
        <v>1245</v>
      </c>
      <c r="B203" s="20">
        <v>5</v>
      </c>
      <c r="C203" s="20">
        <v>3</v>
      </c>
      <c r="D203" s="20">
        <v>1</v>
      </c>
      <c r="E203" s="20">
        <v>0</v>
      </c>
      <c r="F203" s="20">
        <v>1</v>
      </c>
      <c r="G203" s="20">
        <v>0</v>
      </c>
      <c r="H203" s="20">
        <v>4</v>
      </c>
      <c r="I203" s="20">
        <v>1</v>
      </c>
    </row>
    <row r="204" spans="1:9" ht="11.15" customHeight="1" x14ac:dyDescent="0.2">
      <c r="A204" s="21" t="s">
        <v>126</v>
      </c>
      <c r="B204" s="30">
        <v>100</v>
      </c>
      <c r="C204" s="30">
        <v>60</v>
      </c>
      <c r="D204" s="30">
        <v>20</v>
      </c>
      <c r="E204" s="30">
        <v>0</v>
      </c>
      <c r="F204" s="30">
        <v>20</v>
      </c>
      <c r="G204" s="30">
        <v>0</v>
      </c>
      <c r="H204" s="30">
        <v>80</v>
      </c>
      <c r="I204" s="30">
        <v>20</v>
      </c>
    </row>
    <row r="205" spans="1:9" ht="11.15" customHeight="1" x14ac:dyDescent="0.2">
      <c r="A205" s="19" t="s">
        <v>1246</v>
      </c>
      <c r="B205" s="20">
        <v>10</v>
      </c>
      <c r="C205" s="20">
        <v>4</v>
      </c>
      <c r="D205" s="20">
        <v>1</v>
      </c>
      <c r="E205" s="20">
        <v>1</v>
      </c>
      <c r="F205" s="20">
        <v>4</v>
      </c>
      <c r="G205" s="20">
        <v>0</v>
      </c>
      <c r="H205" s="20">
        <v>5</v>
      </c>
      <c r="I205" s="20">
        <v>5</v>
      </c>
    </row>
    <row r="206" spans="1:9" ht="11.15" customHeight="1" x14ac:dyDescent="0.2">
      <c r="A206" s="21" t="s">
        <v>126</v>
      </c>
      <c r="B206" s="30">
        <v>100</v>
      </c>
      <c r="C206" s="30">
        <v>40</v>
      </c>
      <c r="D206" s="30">
        <v>10</v>
      </c>
      <c r="E206" s="30">
        <v>10</v>
      </c>
      <c r="F206" s="30">
        <v>40</v>
      </c>
      <c r="G206" s="30">
        <v>0</v>
      </c>
      <c r="H206" s="30">
        <v>50</v>
      </c>
      <c r="I206" s="30">
        <v>50</v>
      </c>
    </row>
    <row r="207" spans="1:9" ht="11.15" customHeight="1" x14ac:dyDescent="0.2">
      <c r="A207" s="19" t="s">
        <v>1195</v>
      </c>
      <c r="B207" s="20">
        <v>28</v>
      </c>
      <c r="C207" s="20">
        <v>6</v>
      </c>
      <c r="D207" s="20">
        <v>2</v>
      </c>
      <c r="E207" s="20">
        <v>1</v>
      </c>
      <c r="F207" s="20">
        <v>15</v>
      </c>
      <c r="G207" s="20">
        <v>4</v>
      </c>
      <c r="H207" s="20">
        <v>8</v>
      </c>
      <c r="I207" s="20">
        <v>16</v>
      </c>
    </row>
    <row r="208" spans="1:9" ht="11.15" customHeight="1" x14ac:dyDescent="0.2">
      <c r="A208" s="21" t="s">
        <v>126</v>
      </c>
      <c r="B208" s="30">
        <v>100</v>
      </c>
      <c r="C208" s="30">
        <v>21.428571000000002</v>
      </c>
      <c r="D208" s="30">
        <v>7.1428570000000002</v>
      </c>
      <c r="E208" s="30">
        <v>3.5714290000000002</v>
      </c>
      <c r="F208" s="30">
        <v>53.571429000000002</v>
      </c>
      <c r="G208" s="30">
        <v>14.285714</v>
      </c>
      <c r="H208" s="30">
        <v>28.571428999999998</v>
      </c>
      <c r="I208" s="30">
        <v>57.142856999999999</v>
      </c>
    </row>
    <row r="209" spans="1:9" ht="11.15" customHeight="1" x14ac:dyDescent="0.2">
      <c r="A209" s="18" t="s">
        <v>142</v>
      </c>
      <c r="B209" s="18"/>
      <c r="C209" s="18"/>
      <c r="D209" s="18"/>
      <c r="E209" s="18"/>
      <c r="F209" s="18"/>
      <c r="G209" s="18"/>
      <c r="H209" s="18"/>
      <c r="I209" s="18"/>
    </row>
    <row r="210" spans="1:9" ht="11.15" customHeight="1" x14ac:dyDescent="0.2">
      <c r="A210" s="19" t="s">
        <v>1248</v>
      </c>
      <c r="B210" s="20">
        <v>90</v>
      </c>
      <c r="C210" s="20">
        <v>38</v>
      </c>
      <c r="D210" s="20">
        <v>12</v>
      </c>
      <c r="E210" s="20">
        <v>8</v>
      </c>
      <c r="F210" s="20">
        <v>29</v>
      </c>
      <c r="G210" s="20">
        <v>3</v>
      </c>
      <c r="H210" s="20">
        <v>50</v>
      </c>
      <c r="I210" s="20">
        <v>37</v>
      </c>
    </row>
    <row r="211" spans="1:9" ht="11.15" customHeight="1" x14ac:dyDescent="0.2">
      <c r="A211" s="21" t="s">
        <v>126</v>
      </c>
      <c r="B211" s="30">
        <v>100</v>
      </c>
      <c r="C211" s="30">
        <v>42.222222000000002</v>
      </c>
      <c r="D211" s="30">
        <v>13.333333</v>
      </c>
      <c r="E211" s="30">
        <v>8.8888890000000007</v>
      </c>
      <c r="F211" s="30">
        <v>32.222222000000002</v>
      </c>
      <c r="G211" s="30">
        <v>3.3333330000000001</v>
      </c>
      <c r="H211" s="30">
        <v>55.555556000000003</v>
      </c>
      <c r="I211" s="30">
        <v>41.111111000000001</v>
      </c>
    </row>
    <row r="212" spans="1:9" ht="11.15" customHeight="1" x14ac:dyDescent="0.2">
      <c r="A212" s="19" t="s">
        <v>1249</v>
      </c>
      <c r="B212" s="20">
        <v>307</v>
      </c>
      <c r="C212" s="20">
        <v>159</v>
      </c>
      <c r="D212" s="20">
        <v>14</v>
      </c>
      <c r="E212" s="20">
        <v>25</v>
      </c>
      <c r="F212" s="20">
        <v>104</v>
      </c>
      <c r="G212" s="20">
        <v>5</v>
      </c>
      <c r="H212" s="20">
        <v>173</v>
      </c>
      <c r="I212" s="20">
        <v>129</v>
      </c>
    </row>
    <row r="213" spans="1:9" ht="11.15" customHeight="1" x14ac:dyDescent="0.2">
      <c r="A213" s="21" t="s">
        <v>126</v>
      </c>
      <c r="B213" s="30">
        <v>100</v>
      </c>
      <c r="C213" s="30">
        <v>51.791530999999999</v>
      </c>
      <c r="D213" s="30">
        <v>4.5602609999999997</v>
      </c>
      <c r="E213" s="30">
        <v>8.1433219999999995</v>
      </c>
      <c r="F213" s="30">
        <v>33.876221000000001</v>
      </c>
      <c r="G213" s="30">
        <v>1.6286639999999999</v>
      </c>
      <c r="H213" s="30">
        <v>56.351792000000003</v>
      </c>
      <c r="I213" s="30">
        <v>42.019544000000003</v>
      </c>
    </row>
    <row r="214" spans="1:9" ht="11.15" customHeight="1" x14ac:dyDescent="0.2">
      <c r="A214" s="19" t="s">
        <v>1250</v>
      </c>
      <c r="B214" s="20">
        <v>392</v>
      </c>
      <c r="C214" s="20">
        <v>170</v>
      </c>
      <c r="D214" s="20">
        <v>30</v>
      </c>
      <c r="E214" s="20">
        <v>32</v>
      </c>
      <c r="F214" s="20">
        <v>146</v>
      </c>
      <c r="G214" s="20">
        <v>14</v>
      </c>
      <c r="H214" s="20">
        <v>200</v>
      </c>
      <c r="I214" s="20">
        <v>178</v>
      </c>
    </row>
    <row r="215" spans="1:9" ht="11.15" customHeight="1" x14ac:dyDescent="0.2">
      <c r="A215" s="21" t="s">
        <v>126</v>
      </c>
      <c r="B215" s="30">
        <v>100</v>
      </c>
      <c r="C215" s="30">
        <v>43.367347000000002</v>
      </c>
      <c r="D215" s="30">
        <v>7.6530610000000001</v>
      </c>
      <c r="E215" s="30">
        <v>8.1632650000000009</v>
      </c>
      <c r="F215" s="30">
        <v>37.244897999999999</v>
      </c>
      <c r="G215" s="30">
        <v>3.5714290000000002</v>
      </c>
      <c r="H215" s="30">
        <v>51.020408000000003</v>
      </c>
      <c r="I215" s="30">
        <v>45.408163000000002</v>
      </c>
    </row>
    <row r="216" spans="1:9" ht="11.15" customHeight="1" x14ac:dyDescent="0.2">
      <c r="A216" s="19" t="s">
        <v>1251</v>
      </c>
      <c r="B216" s="20">
        <v>379</v>
      </c>
      <c r="C216" s="20">
        <v>146</v>
      </c>
      <c r="D216" s="20">
        <v>28</v>
      </c>
      <c r="E216" s="20">
        <v>25</v>
      </c>
      <c r="F216" s="20">
        <v>166</v>
      </c>
      <c r="G216" s="20">
        <v>14</v>
      </c>
      <c r="H216" s="20">
        <v>174</v>
      </c>
      <c r="I216" s="20">
        <v>191</v>
      </c>
    </row>
    <row r="217" spans="1:9" ht="11.15" customHeight="1" x14ac:dyDescent="0.2">
      <c r="A217" s="21" t="s">
        <v>126</v>
      </c>
      <c r="B217" s="30">
        <v>100</v>
      </c>
      <c r="C217" s="30">
        <v>38.522427</v>
      </c>
      <c r="D217" s="30">
        <v>7.3878630000000003</v>
      </c>
      <c r="E217" s="30">
        <v>6.5963060000000002</v>
      </c>
      <c r="F217" s="30">
        <v>43.799472000000002</v>
      </c>
      <c r="G217" s="30">
        <v>3.6939310000000001</v>
      </c>
      <c r="H217" s="30">
        <v>45.910290000000003</v>
      </c>
      <c r="I217" s="30">
        <v>50.395778</v>
      </c>
    </row>
    <row r="218" spans="1:9" ht="11.15" customHeight="1" x14ac:dyDescent="0.2">
      <c r="A218" s="19" t="s">
        <v>1252</v>
      </c>
      <c r="B218" s="20">
        <v>951</v>
      </c>
      <c r="C218" s="20">
        <v>251</v>
      </c>
      <c r="D218" s="20">
        <v>57</v>
      </c>
      <c r="E218" s="20">
        <v>38</v>
      </c>
      <c r="F218" s="20">
        <v>548</v>
      </c>
      <c r="G218" s="20">
        <v>57</v>
      </c>
      <c r="H218" s="20">
        <v>308</v>
      </c>
      <c r="I218" s="20">
        <v>586</v>
      </c>
    </row>
    <row r="219" spans="1:9" ht="11.15" customHeight="1" x14ac:dyDescent="0.2">
      <c r="A219" s="21" t="s">
        <v>126</v>
      </c>
      <c r="B219" s="30">
        <v>100</v>
      </c>
      <c r="C219" s="30">
        <v>26.393270000000001</v>
      </c>
      <c r="D219" s="30">
        <v>5.9936910000000001</v>
      </c>
      <c r="E219" s="30">
        <v>3.9957940000000001</v>
      </c>
      <c r="F219" s="30">
        <v>57.623553999999999</v>
      </c>
      <c r="G219" s="30">
        <v>5.9936910000000001</v>
      </c>
      <c r="H219" s="30">
        <v>32.386960999999999</v>
      </c>
      <c r="I219" s="30">
        <v>61.619348000000002</v>
      </c>
    </row>
    <row r="220" spans="1:9" ht="11.15" customHeight="1" x14ac:dyDescent="0.2">
      <c r="A220" s="19" t="s">
        <v>1195</v>
      </c>
      <c r="B220" s="20">
        <v>69</v>
      </c>
      <c r="C220" s="20">
        <v>21</v>
      </c>
      <c r="D220" s="20">
        <v>9</v>
      </c>
      <c r="E220" s="20">
        <v>2</v>
      </c>
      <c r="F220" s="20">
        <v>33</v>
      </c>
      <c r="G220" s="20">
        <v>4</v>
      </c>
      <c r="H220" s="20">
        <v>30</v>
      </c>
      <c r="I220" s="20">
        <v>35</v>
      </c>
    </row>
    <row r="221" spans="1:9" ht="11.15" customHeight="1" x14ac:dyDescent="0.2">
      <c r="A221" s="21" t="s">
        <v>126</v>
      </c>
      <c r="B221" s="30">
        <v>100</v>
      </c>
      <c r="C221" s="30">
        <v>30.434782999999999</v>
      </c>
      <c r="D221" s="30">
        <v>13.043478</v>
      </c>
      <c r="E221" s="30">
        <v>2.8985509999999999</v>
      </c>
      <c r="F221" s="30">
        <v>47.826087000000001</v>
      </c>
      <c r="G221" s="30">
        <v>5.7971009999999996</v>
      </c>
      <c r="H221" s="30">
        <v>43.478261000000003</v>
      </c>
      <c r="I221" s="30">
        <v>50.724637999999999</v>
      </c>
    </row>
    <row r="222" spans="1:9" ht="11.15" customHeight="1" x14ac:dyDescent="0.2">
      <c r="A222" s="18" t="s">
        <v>143</v>
      </c>
      <c r="B222" s="18"/>
      <c r="C222" s="18"/>
      <c r="D222" s="18"/>
      <c r="E222" s="18"/>
      <c r="F222" s="18"/>
      <c r="G222" s="18"/>
      <c r="H222" s="18"/>
      <c r="I222" s="18"/>
    </row>
    <row r="223" spans="1:9" ht="11.15" customHeight="1" x14ac:dyDescent="0.2">
      <c r="A223" s="21" t="s">
        <v>1253</v>
      </c>
      <c r="B223" s="21"/>
      <c r="C223" s="21"/>
      <c r="D223" s="21"/>
      <c r="E223" s="21"/>
      <c r="F223" s="21"/>
      <c r="G223" s="21"/>
      <c r="H223" s="21"/>
      <c r="I223" s="21"/>
    </row>
    <row r="224" spans="1:9" ht="11.15" customHeight="1" x14ac:dyDescent="0.2">
      <c r="A224" s="19" t="s">
        <v>1254</v>
      </c>
      <c r="B224" s="20">
        <v>546</v>
      </c>
      <c r="C224" s="20">
        <v>242</v>
      </c>
      <c r="D224" s="20">
        <v>45</v>
      </c>
      <c r="E224" s="20">
        <v>30</v>
      </c>
      <c r="F224" s="20">
        <v>220</v>
      </c>
      <c r="G224" s="20">
        <v>9</v>
      </c>
      <c r="H224" s="20">
        <v>287</v>
      </c>
      <c r="I224" s="20">
        <v>250</v>
      </c>
    </row>
    <row r="225" spans="1:9" ht="11.15" customHeight="1" x14ac:dyDescent="0.2">
      <c r="A225" s="21" t="s">
        <v>126</v>
      </c>
      <c r="B225" s="30">
        <v>100</v>
      </c>
      <c r="C225" s="30">
        <v>44.322344000000001</v>
      </c>
      <c r="D225" s="30">
        <v>8.2417580000000008</v>
      </c>
      <c r="E225" s="30">
        <v>5.4945050000000002</v>
      </c>
      <c r="F225" s="30">
        <v>40.293039999999998</v>
      </c>
      <c r="G225" s="30">
        <v>1.648352</v>
      </c>
      <c r="H225" s="30">
        <v>52.564103000000003</v>
      </c>
      <c r="I225" s="30">
        <v>45.787545999999999</v>
      </c>
    </row>
    <row r="226" spans="1:9" ht="11.15" customHeight="1" x14ac:dyDescent="0.2">
      <c r="A226" s="19" t="s">
        <v>1255</v>
      </c>
      <c r="B226" s="20">
        <v>531</v>
      </c>
      <c r="C226" s="20">
        <v>222</v>
      </c>
      <c r="D226" s="20">
        <v>36</v>
      </c>
      <c r="E226" s="20">
        <v>36</v>
      </c>
      <c r="F226" s="20">
        <v>219</v>
      </c>
      <c r="G226" s="20">
        <v>18</v>
      </c>
      <c r="H226" s="20">
        <v>258</v>
      </c>
      <c r="I226" s="20">
        <v>255</v>
      </c>
    </row>
    <row r="227" spans="1:9" ht="11.15" customHeight="1" x14ac:dyDescent="0.2">
      <c r="A227" s="21" t="s">
        <v>126</v>
      </c>
      <c r="B227" s="30">
        <v>100</v>
      </c>
      <c r="C227" s="30">
        <v>41.80791</v>
      </c>
      <c r="D227" s="30">
        <v>6.7796609999999999</v>
      </c>
      <c r="E227" s="30">
        <v>6.7796609999999999</v>
      </c>
      <c r="F227" s="30">
        <v>41.242938000000002</v>
      </c>
      <c r="G227" s="30">
        <v>3.389831</v>
      </c>
      <c r="H227" s="30">
        <v>48.587570999999997</v>
      </c>
      <c r="I227" s="30">
        <v>48.022599</v>
      </c>
    </row>
    <row r="228" spans="1:9" ht="11.15" customHeight="1" x14ac:dyDescent="0.2">
      <c r="A228" s="19" t="s">
        <v>1256</v>
      </c>
      <c r="B228" s="20">
        <v>205</v>
      </c>
      <c r="C228" s="20">
        <v>88</v>
      </c>
      <c r="D228" s="20">
        <v>13</v>
      </c>
      <c r="E228" s="20">
        <v>18</v>
      </c>
      <c r="F228" s="20">
        <v>78</v>
      </c>
      <c r="G228" s="20">
        <v>8</v>
      </c>
      <c r="H228" s="20">
        <v>101</v>
      </c>
      <c r="I228" s="20">
        <v>96</v>
      </c>
    </row>
    <row r="229" spans="1:9" ht="11.15" customHeight="1" x14ac:dyDescent="0.2">
      <c r="A229" s="21" t="s">
        <v>126</v>
      </c>
      <c r="B229" s="30">
        <v>100</v>
      </c>
      <c r="C229" s="30">
        <v>42.926828999999998</v>
      </c>
      <c r="D229" s="30">
        <v>6.3414630000000001</v>
      </c>
      <c r="E229" s="30">
        <v>8.7804880000000001</v>
      </c>
      <c r="F229" s="30">
        <v>38.048780000000001</v>
      </c>
      <c r="G229" s="30">
        <v>3.9024390000000002</v>
      </c>
      <c r="H229" s="30">
        <v>49.268293</v>
      </c>
      <c r="I229" s="30">
        <v>46.829267999999999</v>
      </c>
    </row>
    <row r="230" spans="1:9" ht="11.15" customHeight="1" x14ac:dyDescent="0.2">
      <c r="A230" s="19" t="s">
        <v>1257</v>
      </c>
      <c r="B230" s="20">
        <v>762</v>
      </c>
      <c r="C230" s="20">
        <v>193</v>
      </c>
      <c r="D230" s="20">
        <v>43</v>
      </c>
      <c r="E230" s="20">
        <v>37</v>
      </c>
      <c r="F230" s="20">
        <v>439</v>
      </c>
      <c r="G230" s="20">
        <v>50</v>
      </c>
      <c r="H230" s="20">
        <v>236</v>
      </c>
      <c r="I230" s="20">
        <v>476</v>
      </c>
    </row>
    <row r="231" spans="1:9" ht="11.15" customHeight="1" x14ac:dyDescent="0.2">
      <c r="A231" s="21" t="s">
        <v>126</v>
      </c>
      <c r="B231" s="30">
        <v>100</v>
      </c>
      <c r="C231" s="30">
        <v>25.328084</v>
      </c>
      <c r="D231" s="30">
        <v>5.6430449999999999</v>
      </c>
      <c r="E231" s="30">
        <v>4.8556429999999997</v>
      </c>
      <c r="F231" s="30">
        <v>57.611548999999997</v>
      </c>
      <c r="G231" s="30">
        <v>6.56168</v>
      </c>
      <c r="H231" s="30">
        <v>30.971129000000001</v>
      </c>
      <c r="I231" s="30">
        <v>62.467191999999997</v>
      </c>
    </row>
    <row r="232" spans="1:9" ht="11.15" customHeight="1" x14ac:dyDescent="0.2">
      <c r="A232" s="19" t="s">
        <v>1195</v>
      </c>
      <c r="B232" s="20">
        <v>144</v>
      </c>
      <c r="C232" s="20">
        <v>40</v>
      </c>
      <c r="D232" s="20">
        <v>13</v>
      </c>
      <c r="E232" s="20">
        <v>9</v>
      </c>
      <c r="F232" s="20">
        <v>70</v>
      </c>
      <c r="G232" s="20">
        <v>12</v>
      </c>
      <c r="H232" s="20">
        <v>53</v>
      </c>
      <c r="I232" s="20">
        <v>79</v>
      </c>
    </row>
    <row r="233" spans="1:9" ht="11.15" customHeight="1" x14ac:dyDescent="0.2">
      <c r="A233" s="21" t="s">
        <v>126</v>
      </c>
      <c r="B233" s="30">
        <v>100</v>
      </c>
      <c r="C233" s="30">
        <v>27.777778000000001</v>
      </c>
      <c r="D233" s="30">
        <v>9.0277779999999996</v>
      </c>
      <c r="E233" s="30">
        <v>6.25</v>
      </c>
      <c r="F233" s="30">
        <v>48.611111000000001</v>
      </c>
      <c r="G233" s="30">
        <v>8.3333329999999997</v>
      </c>
      <c r="H233" s="30">
        <v>36.805556000000003</v>
      </c>
      <c r="I233" s="30">
        <v>54.861111000000001</v>
      </c>
    </row>
    <row r="234" spans="1:9" ht="11.15" customHeight="1" x14ac:dyDescent="0.2">
      <c r="A234" s="18" t="s">
        <v>143</v>
      </c>
      <c r="B234" s="18"/>
      <c r="C234" s="18"/>
      <c r="D234" s="18"/>
      <c r="E234" s="18"/>
      <c r="F234" s="18"/>
      <c r="G234" s="18"/>
      <c r="H234" s="18"/>
      <c r="I234" s="18"/>
    </row>
    <row r="235" spans="1:9" ht="11.15" customHeight="1" x14ac:dyDescent="0.2">
      <c r="A235" s="21" t="s">
        <v>1258</v>
      </c>
      <c r="B235" s="21"/>
      <c r="C235" s="21"/>
      <c r="D235" s="21"/>
      <c r="E235" s="21"/>
      <c r="F235" s="21"/>
      <c r="G235" s="21"/>
      <c r="H235" s="21"/>
      <c r="I235" s="21"/>
    </row>
    <row r="236" spans="1:9" ht="11.15" customHeight="1" x14ac:dyDescent="0.2">
      <c r="A236" s="19" t="s">
        <v>1254</v>
      </c>
      <c r="B236" s="20">
        <v>285</v>
      </c>
      <c r="C236" s="20">
        <v>147</v>
      </c>
      <c r="D236" s="20">
        <v>27</v>
      </c>
      <c r="E236" s="20">
        <v>22</v>
      </c>
      <c r="F236" s="20">
        <v>85</v>
      </c>
      <c r="G236" s="20">
        <v>4</v>
      </c>
      <c r="H236" s="20">
        <v>174</v>
      </c>
      <c r="I236" s="20">
        <v>107</v>
      </c>
    </row>
    <row r="237" spans="1:9" ht="11.15" customHeight="1" x14ac:dyDescent="0.2">
      <c r="A237" s="21" t="s">
        <v>126</v>
      </c>
      <c r="B237" s="30">
        <v>100</v>
      </c>
      <c r="C237" s="30">
        <v>51.578946999999999</v>
      </c>
      <c r="D237" s="30">
        <v>9.4736840000000004</v>
      </c>
      <c r="E237" s="30">
        <v>7.7192980000000002</v>
      </c>
      <c r="F237" s="30">
        <v>29.824560999999999</v>
      </c>
      <c r="G237" s="30">
        <v>1.4035089999999999</v>
      </c>
      <c r="H237" s="30">
        <v>61.052632000000003</v>
      </c>
      <c r="I237" s="30">
        <v>37.543860000000002</v>
      </c>
    </row>
    <row r="238" spans="1:9" ht="11.15" customHeight="1" x14ac:dyDescent="0.2">
      <c r="A238" s="19" t="s">
        <v>1255</v>
      </c>
      <c r="B238" s="20">
        <v>217</v>
      </c>
      <c r="C238" s="20">
        <v>96</v>
      </c>
      <c r="D238" s="20">
        <v>17</v>
      </c>
      <c r="E238" s="20">
        <v>16</v>
      </c>
      <c r="F238" s="20">
        <v>82</v>
      </c>
      <c r="G238" s="20">
        <v>6</v>
      </c>
      <c r="H238" s="20">
        <v>113</v>
      </c>
      <c r="I238" s="20">
        <v>98</v>
      </c>
    </row>
    <row r="239" spans="1:9" ht="11.15" customHeight="1" x14ac:dyDescent="0.2">
      <c r="A239" s="21" t="s">
        <v>126</v>
      </c>
      <c r="B239" s="30">
        <v>100</v>
      </c>
      <c r="C239" s="30">
        <v>44.239631000000003</v>
      </c>
      <c r="D239" s="30">
        <v>7.8341010000000004</v>
      </c>
      <c r="E239" s="30">
        <v>7.373272</v>
      </c>
      <c r="F239" s="30">
        <v>37.788018000000001</v>
      </c>
      <c r="G239" s="30">
        <v>2.764977</v>
      </c>
      <c r="H239" s="30">
        <v>52.073732999999997</v>
      </c>
      <c r="I239" s="30">
        <v>45.161290000000001</v>
      </c>
    </row>
    <row r="240" spans="1:9" ht="11.15" customHeight="1" x14ac:dyDescent="0.2">
      <c r="A240" s="19" t="s">
        <v>1256</v>
      </c>
      <c r="B240" s="20">
        <v>142</v>
      </c>
      <c r="C240" s="20">
        <v>62</v>
      </c>
      <c r="D240" s="20">
        <v>8</v>
      </c>
      <c r="E240" s="20">
        <v>20</v>
      </c>
      <c r="F240" s="20">
        <v>48</v>
      </c>
      <c r="G240" s="20">
        <v>4</v>
      </c>
      <c r="H240" s="20">
        <v>70</v>
      </c>
      <c r="I240" s="20">
        <v>68</v>
      </c>
    </row>
    <row r="241" spans="1:9" ht="11.15" customHeight="1" x14ac:dyDescent="0.2">
      <c r="A241" s="21" t="s">
        <v>126</v>
      </c>
      <c r="B241" s="30">
        <v>100</v>
      </c>
      <c r="C241" s="30">
        <v>43.661971999999999</v>
      </c>
      <c r="D241" s="30">
        <v>5.6338030000000003</v>
      </c>
      <c r="E241" s="30">
        <v>14.084507</v>
      </c>
      <c r="F241" s="30">
        <v>33.802816999999997</v>
      </c>
      <c r="G241" s="30">
        <v>2.8169010000000001</v>
      </c>
      <c r="H241" s="30">
        <v>49.295774999999999</v>
      </c>
      <c r="I241" s="30">
        <v>47.887324</v>
      </c>
    </row>
    <row r="242" spans="1:9" ht="11.15" customHeight="1" x14ac:dyDescent="0.2">
      <c r="A242" s="19" t="s">
        <v>1257</v>
      </c>
      <c r="B242" s="20">
        <v>1184</v>
      </c>
      <c r="C242" s="20">
        <v>379</v>
      </c>
      <c r="D242" s="20">
        <v>69</v>
      </c>
      <c r="E242" s="20">
        <v>57</v>
      </c>
      <c r="F242" s="20">
        <v>626</v>
      </c>
      <c r="G242" s="20">
        <v>53</v>
      </c>
      <c r="H242" s="20">
        <v>448</v>
      </c>
      <c r="I242" s="20">
        <v>683</v>
      </c>
    </row>
    <row r="243" spans="1:9" ht="11.15" customHeight="1" x14ac:dyDescent="0.2">
      <c r="A243" s="21" t="s">
        <v>126</v>
      </c>
      <c r="B243" s="30">
        <v>100</v>
      </c>
      <c r="C243" s="30">
        <v>32.010134999999998</v>
      </c>
      <c r="D243" s="30">
        <v>5.8277029999999996</v>
      </c>
      <c r="E243" s="30">
        <v>4.8141889999999998</v>
      </c>
      <c r="F243" s="30">
        <v>52.871622000000002</v>
      </c>
      <c r="G243" s="30">
        <v>4.4763510000000002</v>
      </c>
      <c r="H243" s="30">
        <v>37.837837999999998</v>
      </c>
      <c r="I243" s="30">
        <v>57.685811000000001</v>
      </c>
    </row>
    <row r="244" spans="1:9" ht="11.15" customHeight="1" x14ac:dyDescent="0.2">
      <c r="A244" s="19" t="s">
        <v>1195</v>
      </c>
      <c r="B244" s="20">
        <v>360</v>
      </c>
      <c r="C244" s="20">
        <v>101</v>
      </c>
      <c r="D244" s="20">
        <v>29</v>
      </c>
      <c r="E244" s="20">
        <v>15</v>
      </c>
      <c r="F244" s="20">
        <v>185</v>
      </c>
      <c r="G244" s="20">
        <v>30</v>
      </c>
      <c r="H244" s="20">
        <v>130</v>
      </c>
      <c r="I244" s="20">
        <v>200</v>
      </c>
    </row>
    <row r="245" spans="1:9" ht="11.15" customHeight="1" x14ac:dyDescent="0.2">
      <c r="A245" s="21" t="s">
        <v>126</v>
      </c>
      <c r="B245" s="30">
        <v>100</v>
      </c>
      <c r="C245" s="30">
        <v>28.055555999999999</v>
      </c>
      <c r="D245" s="30">
        <v>8.0555559999999993</v>
      </c>
      <c r="E245" s="30">
        <v>4.1666670000000003</v>
      </c>
      <c r="F245" s="30">
        <v>51.388888999999999</v>
      </c>
      <c r="G245" s="30">
        <v>8.3333329999999997</v>
      </c>
      <c r="H245" s="30">
        <v>36.111111000000001</v>
      </c>
      <c r="I245" s="30">
        <v>55.555556000000003</v>
      </c>
    </row>
    <row r="246" spans="1:9" ht="11.15" customHeight="1" x14ac:dyDescent="0.2">
      <c r="A246" s="18" t="s">
        <v>143</v>
      </c>
      <c r="B246" s="18"/>
      <c r="C246" s="18"/>
      <c r="D246" s="18"/>
      <c r="E246" s="18"/>
      <c r="F246" s="18"/>
      <c r="G246" s="18"/>
      <c r="H246" s="18"/>
      <c r="I246" s="18"/>
    </row>
    <row r="247" spans="1:9" ht="11.15" customHeight="1" x14ac:dyDescent="0.2">
      <c r="A247" s="21" t="s">
        <v>1259</v>
      </c>
      <c r="B247" s="21"/>
      <c r="C247" s="21"/>
      <c r="D247" s="21"/>
      <c r="E247" s="21"/>
      <c r="F247" s="21"/>
      <c r="G247" s="21"/>
      <c r="H247" s="21"/>
      <c r="I247" s="21"/>
    </row>
    <row r="248" spans="1:9" ht="11.15" customHeight="1" x14ac:dyDescent="0.2">
      <c r="A248" s="19" t="s">
        <v>1254</v>
      </c>
      <c r="B248" s="20">
        <v>330</v>
      </c>
      <c r="C248" s="20">
        <v>165</v>
      </c>
      <c r="D248" s="20">
        <v>23</v>
      </c>
      <c r="E248" s="20">
        <v>25</v>
      </c>
      <c r="F248" s="20">
        <v>112</v>
      </c>
      <c r="G248" s="20">
        <v>5</v>
      </c>
      <c r="H248" s="20">
        <v>188</v>
      </c>
      <c r="I248" s="20">
        <v>137</v>
      </c>
    </row>
    <row r="249" spans="1:9" ht="11.15" customHeight="1" x14ac:dyDescent="0.2">
      <c r="A249" s="21" t="s">
        <v>126</v>
      </c>
      <c r="B249" s="30">
        <v>100</v>
      </c>
      <c r="C249" s="30">
        <v>50</v>
      </c>
      <c r="D249" s="30">
        <v>6.969697</v>
      </c>
      <c r="E249" s="30">
        <v>7.5757580000000004</v>
      </c>
      <c r="F249" s="30">
        <v>33.939394</v>
      </c>
      <c r="G249" s="30">
        <v>1.5151520000000001</v>
      </c>
      <c r="H249" s="30">
        <v>56.969696999999996</v>
      </c>
      <c r="I249" s="30">
        <v>41.515152</v>
      </c>
    </row>
    <row r="250" spans="1:9" ht="11.15" customHeight="1" x14ac:dyDescent="0.2">
      <c r="A250" s="19" t="s">
        <v>1255</v>
      </c>
      <c r="B250" s="20">
        <v>326</v>
      </c>
      <c r="C250" s="20">
        <v>135</v>
      </c>
      <c r="D250" s="20">
        <v>15</v>
      </c>
      <c r="E250" s="20">
        <v>27</v>
      </c>
      <c r="F250" s="20">
        <v>142</v>
      </c>
      <c r="G250" s="20">
        <v>7</v>
      </c>
      <c r="H250" s="20">
        <v>150</v>
      </c>
      <c r="I250" s="20">
        <v>169</v>
      </c>
    </row>
    <row r="251" spans="1:9" ht="11.15" customHeight="1" x14ac:dyDescent="0.2">
      <c r="A251" s="21" t="s">
        <v>126</v>
      </c>
      <c r="B251" s="30">
        <v>100</v>
      </c>
      <c r="C251" s="30">
        <v>41.411042999999999</v>
      </c>
      <c r="D251" s="30">
        <v>4.6012269999999997</v>
      </c>
      <c r="E251" s="30">
        <v>8.2822089999999999</v>
      </c>
      <c r="F251" s="30">
        <v>43.558281999999998</v>
      </c>
      <c r="G251" s="30">
        <v>2.1472389999999999</v>
      </c>
      <c r="H251" s="30">
        <v>46.012270000000001</v>
      </c>
      <c r="I251" s="30">
        <v>51.840491</v>
      </c>
    </row>
    <row r="252" spans="1:9" ht="11.15" customHeight="1" x14ac:dyDescent="0.2">
      <c r="A252" s="19" t="s">
        <v>1256</v>
      </c>
      <c r="B252" s="20">
        <v>133</v>
      </c>
      <c r="C252" s="20">
        <v>63</v>
      </c>
      <c r="D252" s="20">
        <v>12</v>
      </c>
      <c r="E252" s="20">
        <v>13</v>
      </c>
      <c r="F252" s="20">
        <v>43</v>
      </c>
      <c r="G252" s="20">
        <v>2</v>
      </c>
      <c r="H252" s="20">
        <v>75</v>
      </c>
      <c r="I252" s="20">
        <v>56</v>
      </c>
    </row>
    <row r="253" spans="1:9" ht="11.15" customHeight="1" x14ac:dyDescent="0.2">
      <c r="A253" s="21" t="s">
        <v>126</v>
      </c>
      <c r="B253" s="30">
        <v>100</v>
      </c>
      <c r="C253" s="30">
        <v>47.368420999999998</v>
      </c>
      <c r="D253" s="30">
        <v>9.0225559999999998</v>
      </c>
      <c r="E253" s="30">
        <v>9.7744359999999997</v>
      </c>
      <c r="F253" s="30">
        <v>32.330826999999999</v>
      </c>
      <c r="G253" s="30">
        <v>1.5037590000000001</v>
      </c>
      <c r="H253" s="30">
        <v>56.390976999999999</v>
      </c>
      <c r="I253" s="30">
        <v>42.105263000000001</v>
      </c>
    </row>
    <row r="254" spans="1:9" ht="11.15" customHeight="1" x14ac:dyDescent="0.2">
      <c r="A254" s="19" t="s">
        <v>1257</v>
      </c>
      <c r="B254" s="20">
        <v>1070</v>
      </c>
      <c r="C254" s="20">
        <v>329</v>
      </c>
      <c r="D254" s="20">
        <v>74</v>
      </c>
      <c r="E254" s="20">
        <v>52</v>
      </c>
      <c r="F254" s="20">
        <v>562</v>
      </c>
      <c r="G254" s="20">
        <v>53</v>
      </c>
      <c r="H254" s="20">
        <v>403</v>
      </c>
      <c r="I254" s="20">
        <v>614</v>
      </c>
    </row>
    <row r="255" spans="1:9" ht="11.15" customHeight="1" x14ac:dyDescent="0.2">
      <c r="A255" s="21" t="s">
        <v>126</v>
      </c>
      <c r="B255" s="30">
        <v>100</v>
      </c>
      <c r="C255" s="30">
        <v>30.747664</v>
      </c>
      <c r="D255" s="30">
        <v>6.9158879999999998</v>
      </c>
      <c r="E255" s="30">
        <v>4.8598129999999999</v>
      </c>
      <c r="F255" s="30">
        <v>52.523364000000001</v>
      </c>
      <c r="G255" s="30">
        <v>4.953271</v>
      </c>
      <c r="H255" s="30">
        <v>37.663550999999998</v>
      </c>
      <c r="I255" s="30">
        <v>57.383178000000001</v>
      </c>
    </row>
    <row r="256" spans="1:9" ht="11.15" customHeight="1" x14ac:dyDescent="0.2">
      <c r="A256" s="19" t="s">
        <v>1195</v>
      </c>
      <c r="B256" s="20">
        <v>329</v>
      </c>
      <c r="C256" s="20">
        <v>93</v>
      </c>
      <c r="D256" s="20">
        <v>26</v>
      </c>
      <c r="E256" s="20">
        <v>13</v>
      </c>
      <c r="F256" s="20">
        <v>167</v>
      </c>
      <c r="G256" s="20">
        <v>30</v>
      </c>
      <c r="H256" s="20">
        <v>119</v>
      </c>
      <c r="I256" s="20">
        <v>180</v>
      </c>
    </row>
    <row r="257" spans="1:9" ht="11.15" customHeight="1" x14ac:dyDescent="0.2">
      <c r="A257" s="21" t="s">
        <v>126</v>
      </c>
      <c r="B257" s="30">
        <v>100</v>
      </c>
      <c r="C257" s="30">
        <v>28.267477</v>
      </c>
      <c r="D257" s="30">
        <v>7.902736</v>
      </c>
      <c r="E257" s="30">
        <v>3.951368</v>
      </c>
      <c r="F257" s="30">
        <v>50.759878</v>
      </c>
      <c r="G257" s="30">
        <v>9.1185410000000005</v>
      </c>
      <c r="H257" s="30">
        <v>36.170212999999997</v>
      </c>
      <c r="I257" s="30">
        <v>54.711246000000003</v>
      </c>
    </row>
    <row r="258" spans="1:9" ht="11.15" customHeight="1" x14ac:dyDescent="0.2">
      <c r="A258" s="18" t="s">
        <v>143</v>
      </c>
      <c r="B258" s="18"/>
      <c r="C258" s="18"/>
      <c r="D258" s="18"/>
      <c r="E258" s="18"/>
      <c r="F258" s="18"/>
      <c r="G258" s="18"/>
      <c r="H258" s="18"/>
      <c r="I258" s="18"/>
    </row>
    <row r="259" spans="1:9" ht="11.15" customHeight="1" x14ac:dyDescent="0.2">
      <c r="A259" s="21" t="s">
        <v>1260</v>
      </c>
      <c r="B259" s="21"/>
      <c r="C259" s="21"/>
      <c r="D259" s="21"/>
      <c r="E259" s="21"/>
      <c r="F259" s="21"/>
      <c r="G259" s="21"/>
      <c r="H259" s="21"/>
      <c r="I259" s="21"/>
    </row>
    <row r="260" spans="1:9" ht="11.15" customHeight="1" x14ac:dyDescent="0.2">
      <c r="A260" s="19" t="s">
        <v>1254</v>
      </c>
      <c r="B260" s="20">
        <v>39</v>
      </c>
      <c r="C260" s="20">
        <v>15</v>
      </c>
      <c r="D260" s="20">
        <v>3</v>
      </c>
      <c r="E260" s="20">
        <v>2</v>
      </c>
      <c r="F260" s="20">
        <v>17</v>
      </c>
      <c r="G260" s="20">
        <v>2</v>
      </c>
      <c r="H260" s="20">
        <v>18</v>
      </c>
      <c r="I260" s="20">
        <v>19</v>
      </c>
    </row>
    <row r="261" spans="1:9" ht="11.15" customHeight="1" x14ac:dyDescent="0.2">
      <c r="A261" s="21" t="s">
        <v>126</v>
      </c>
      <c r="B261" s="30">
        <v>100</v>
      </c>
      <c r="C261" s="30">
        <v>38.461537999999997</v>
      </c>
      <c r="D261" s="30">
        <v>7.6923079999999997</v>
      </c>
      <c r="E261" s="30">
        <v>5.1282050000000003</v>
      </c>
      <c r="F261" s="30">
        <v>43.589744000000003</v>
      </c>
      <c r="G261" s="30">
        <v>5.1282050000000003</v>
      </c>
      <c r="H261" s="30">
        <v>46.153846000000001</v>
      </c>
      <c r="I261" s="30">
        <v>48.717948999999997</v>
      </c>
    </row>
    <row r="262" spans="1:9" ht="11.15" customHeight="1" x14ac:dyDescent="0.2">
      <c r="A262" s="19" t="s">
        <v>1255</v>
      </c>
      <c r="B262" s="20">
        <v>75</v>
      </c>
      <c r="C262" s="20">
        <v>30</v>
      </c>
      <c r="D262" s="20">
        <v>4</v>
      </c>
      <c r="E262" s="20">
        <v>6</v>
      </c>
      <c r="F262" s="20">
        <v>33</v>
      </c>
      <c r="G262" s="20">
        <v>2</v>
      </c>
      <c r="H262" s="20">
        <v>34</v>
      </c>
      <c r="I262" s="20">
        <v>39</v>
      </c>
    </row>
    <row r="263" spans="1:9" ht="11.15" customHeight="1" x14ac:dyDescent="0.2">
      <c r="A263" s="21" t="s">
        <v>126</v>
      </c>
      <c r="B263" s="30">
        <v>100</v>
      </c>
      <c r="C263" s="30">
        <v>40</v>
      </c>
      <c r="D263" s="30">
        <v>5.3333329999999997</v>
      </c>
      <c r="E263" s="30">
        <v>8</v>
      </c>
      <c r="F263" s="30">
        <v>44</v>
      </c>
      <c r="G263" s="30">
        <v>2.6666669999999999</v>
      </c>
      <c r="H263" s="30">
        <v>45.333333000000003</v>
      </c>
      <c r="I263" s="30">
        <v>52</v>
      </c>
    </row>
    <row r="264" spans="1:9" ht="11.15" customHeight="1" x14ac:dyDescent="0.2">
      <c r="A264" s="19" t="s">
        <v>1256</v>
      </c>
      <c r="B264" s="20">
        <v>117</v>
      </c>
      <c r="C264" s="20">
        <v>61</v>
      </c>
      <c r="D264" s="20">
        <v>7</v>
      </c>
      <c r="E264" s="20">
        <v>10</v>
      </c>
      <c r="F264" s="20">
        <v>37</v>
      </c>
      <c r="G264" s="20">
        <v>2</v>
      </c>
      <c r="H264" s="20">
        <v>68</v>
      </c>
      <c r="I264" s="20">
        <v>47</v>
      </c>
    </row>
    <row r="265" spans="1:9" ht="11.15" customHeight="1" x14ac:dyDescent="0.2">
      <c r="A265" s="21" t="s">
        <v>126</v>
      </c>
      <c r="B265" s="30">
        <v>100</v>
      </c>
      <c r="C265" s="30">
        <v>52.136752000000001</v>
      </c>
      <c r="D265" s="30">
        <v>5.9829059999999998</v>
      </c>
      <c r="E265" s="30">
        <v>8.5470089999999992</v>
      </c>
      <c r="F265" s="30">
        <v>31.623932</v>
      </c>
      <c r="G265" s="30">
        <v>1.7094020000000001</v>
      </c>
      <c r="H265" s="30">
        <v>58.119658000000001</v>
      </c>
      <c r="I265" s="30">
        <v>40.170940000000002</v>
      </c>
    </row>
    <row r="266" spans="1:9" ht="11.15" customHeight="1" x14ac:dyDescent="0.2">
      <c r="A266" s="19" t="s">
        <v>1257</v>
      </c>
      <c r="B266" s="20">
        <v>1288</v>
      </c>
      <c r="C266" s="20">
        <v>454</v>
      </c>
      <c r="D266" s="20">
        <v>89</v>
      </c>
      <c r="E266" s="20">
        <v>81</v>
      </c>
      <c r="F266" s="20">
        <v>616</v>
      </c>
      <c r="G266" s="20">
        <v>48</v>
      </c>
      <c r="H266" s="20">
        <v>543</v>
      </c>
      <c r="I266" s="20">
        <v>697</v>
      </c>
    </row>
    <row r="267" spans="1:9" ht="11.15" customHeight="1" x14ac:dyDescent="0.2">
      <c r="A267" s="21" t="s">
        <v>126</v>
      </c>
      <c r="B267" s="30">
        <v>100</v>
      </c>
      <c r="C267" s="30">
        <v>35.248446999999999</v>
      </c>
      <c r="D267" s="30">
        <v>6.9099380000000004</v>
      </c>
      <c r="E267" s="30">
        <v>6.2888200000000003</v>
      </c>
      <c r="F267" s="30">
        <v>47.826087000000001</v>
      </c>
      <c r="G267" s="30">
        <v>3.7267079999999999</v>
      </c>
      <c r="H267" s="30">
        <v>42.158385000000003</v>
      </c>
      <c r="I267" s="30">
        <v>54.114907000000002</v>
      </c>
    </row>
    <row r="268" spans="1:9" ht="11.15" customHeight="1" x14ac:dyDescent="0.2">
      <c r="A268" s="19" t="s">
        <v>1195</v>
      </c>
      <c r="B268" s="20">
        <v>669</v>
      </c>
      <c r="C268" s="20">
        <v>225</v>
      </c>
      <c r="D268" s="20">
        <v>47</v>
      </c>
      <c r="E268" s="20">
        <v>31</v>
      </c>
      <c r="F268" s="20">
        <v>323</v>
      </c>
      <c r="G268" s="20">
        <v>43</v>
      </c>
      <c r="H268" s="20">
        <v>272</v>
      </c>
      <c r="I268" s="20">
        <v>354</v>
      </c>
    </row>
    <row r="269" spans="1:9" ht="11.15" customHeight="1" x14ac:dyDescent="0.2">
      <c r="A269" s="21" t="s">
        <v>126</v>
      </c>
      <c r="B269" s="30">
        <v>100</v>
      </c>
      <c r="C269" s="30">
        <v>33.632286999999998</v>
      </c>
      <c r="D269" s="30">
        <v>7.0254110000000001</v>
      </c>
      <c r="E269" s="30">
        <v>4.6337820000000001</v>
      </c>
      <c r="F269" s="30">
        <v>48.281016000000001</v>
      </c>
      <c r="G269" s="30">
        <v>6.4275039999999999</v>
      </c>
      <c r="H269" s="30">
        <v>40.657698000000003</v>
      </c>
      <c r="I269" s="30">
        <v>52.914797999999998</v>
      </c>
    </row>
    <row r="270" spans="1:9" ht="11.15" customHeight="1" x14ac:dyDescent="0.2">
      <c r="A270" s="18" t="s">
        <v>1261</v>
      </c>
      <c r="B270" s="18"/>
      <c r="C270" s="18"/>
      <c r="D270" s="18"/>
      <c r="E270" s="18"/>
      <c r="F270" s="18"/>
      <c r="G270" s="18"/>
      <c r="H270" s="18"/>
      <c r="I270" s="18"/>
    </row>
    <row r="271" spans="1:9" ht="11.15" customHeight="1" x14ac:dyDescent="0.2">
      <c r="A271" s="19" t="s">
        <v>1262</v>
      </c>
      <c r="B271" s="20">
        <v>541</v>
      </c>
      <c r="C271" s="20">
        <v>221</v>
      </c>
      <c r="D271" s="20">
        <v>24</v>
      </c>
      <c r="E271" s="20">
        <v>27</v>
      </c>
      <c r="F271" s="20">
        <v>252</v>
      </c>
      <c r="G271" s="20">
        <v>17</v>
      </c>
      <c r="H271" s="20">
        <v>245</v>
      </c>
      <c r="I271" s="20">
        <v>279</v>
      </c>
    </row>
    <row r="272" spans="1:9" ht="11.15" customHeight="1" x14ac:dyDescent="0.2">
      <c r="A272" s="21" t="s">
        <v>126</v>
      </c>
      <c r="B272" s="30">
        <v>100</v>
      </c>
      <c r="C272" s="30">
        <v>40.850276999999998</v>
      </c>
      <c r="D272" s="30">
        <v>4.436229</v>
      </c>
      <c r="E272" s="30">
        <v>4.9907579999999996</v>
      </c>
      <c r="F272" s="30">
        <v>46.580407000000001</v>
      </c>
      <c r="G272" s="30">
        <v>3.1423290000000001</v>
      </c>
      <c r="H272" s="30">
        <v>45.286506000000003</v>
      </c>
      <c r="I272" s="30">
        <v>51.571165000000001</v>
      </c>
    </row>
    <row r="273" spans="1:9" ht="11.15" customHeight="1" x14ac:dyDescent="0.2">
      <c r="A273" s="19" t="s">
        <v>1263</v>
      </c>
      <c r="B273" s="20">
        <v>877</v>
      </c>
      <c r="C273" s="20">
        <v>303</v>
      </c>
      <c r="D273" s="20">
        <v>55</v>
      </c>
      <c r="E273" s="20">
        <v>51</v>
      </c>
      <c r="F273" s="20">
        <v>427</v>
      </c>
      <c r="G273" s="20">
        <v>41</v>
      </c>
      <c r="H273" s="20">
        <v>358</v>
      </c>
      <c r="I273" s="20">
        <v>478</v>
      </c>
    </row>
    <row r="274" spans="1:9" ht="11.15" customHeight="1" x14ac:dyDescent="0.2">
      <c r="A274" s="21" t="s">
        <v>126</v>
      </c>
      <c r="B274" s="30">
        <v>100</v>
      </c>
      <c r="C274" s="30">
        <v>34.549601000000003</v>
      </c>
      <c r="D274" s="30">
        <v>6.2713799999999997</v>
      </c>
      <c r="E274" s="30">
        <v>5.8152790000000003</v>
      </c>
      <c r="F274" s="30">
        <v>48.688712000000002</v>
      </c>
      <c r="G274" s="30">
        <v>4.6750290000000003</v>
      </c>
      <c r="H274" s="30">
        <v>40.820981000000003</v>
      </c>
      <c r="I274" s="30">
        <v>54.503990999999999</v>
      </c>
    </row>
    <row r="275" spans="1:9" ht="11.15" customHeight="1" x14ac:dyDescent="0.2">
      <c r="A275" s="19" t="s">
        <v>1264</v>
      </c>
      <c r="B275" s="20">
        <v>543</v>
      </c>
      <c r="C275" s="20">
        <v>185</v>
      </c>
      <c r="D275" s="20">
        <v>45</v>
      </c>
      <c r="E275" s="20">
        <v>37</v>
      </c>
      <c r="F275" s="20">
        <v>248</v>
      </c>
      <c r="G275" s="20">
        <v>28</v>
      </c>
      <c r="H275" s="20">
        <v>230</v>
      </c>
      <c r="I275" s="20">
        <v>285</v>
      </c>
    </row>
    <row r="276" spans="1:9" ht="11.15" customHeight="1" x14ac:dyDescent="0.2">
      <c r="A276" s="21" t="s">
        <v>126</v>
      </c>
      <c r="B276" s="30">
        <v>100</v>
      </c>
      <c r="C276" s="30">
        <v>34.069982000000003</v>
      </c>
      <c r="D276" s="30">
        <v>8.287293</v>
      </c>
      <c r="E276" s="30">
        <v>6.8139960000000004</v>
      </c>
      <c r="F276" s="30">
        <v>45.672192000000003</v>
      </c>
      <c r="G276" s="30">
        <v>5.1565380000000003</v>
      </c>
      <c r="H276" s="30">
        <v>42.357273999999997</v>
      </c>
      <c r="I276" s="30">
        <v>52.486187999999999</v>
      </c>
    </row>
    <row r="277" spans="1:9" ht="11.15" customHeight="1" x14ac:dyDescent="0.2">
      <c r="A277" s="19" t="s">
        <v>1265</v>
      </c>
      <c r="B277" s="20">
        <v>227</v>
      </c>
      <c r="C277" s="20">
        <v>76</v>
      </c>
      <c r="D277" s="20">
        <v>26</v>
      </c>
      <c r="E277" s="20">
        <v>15</v>
      </c>
      <c r="F277" s="20">
        <v>99</v>
      </c>
      <c r="G277" s="20">
        <v>11</v>
      </c>
      <c r="H277" s="20">
        <v>102</v>
      </c>
      <c r="I277" s="20">
        <v>114</v>
      </c>
    </row>
    <row r="278" spans="1:9" ht="11.15" customHeight="1" x14ac:dyDescent="0.2">
      <c r="A278" s="21" t="s">
        <v>126</v>
      </c>
      <c r="B278" s="30">
        <v>100</v>
      </c>
      <c r="C278" s="30">
        <v>33.480176</v>
      </c>
      <c r="D278" s="30">
        <v>11.453744</v>
      </c>
      <c r="E278" s="30">
        <v>6.6079299999999996</v>
      </c>
      <c r="F278" s="30">
        <v>43.612335000000002</v>
      </c>
      <c r="G278" s="30">
        <v>4.845815</v>
      </c>
      <c r="H278" s="30">
        <v>44.933920999999998</v>
      </c>
      <c r="I278" s="30">
        <v>50.220264</v>
      </c>
    </row>
    <row r="279" spans="1:9" ht="11.15" customHeight="1" x14ac:dyDescent="0.2">
      <c r="A279" s="18" t="s">
        <v>1266</v>
      </c>
      <c r="B279" s="18"/>
      <c r="C279" s="18"/>
      <c r="D279" s="18"/>
      <c r="E279" s="18"/>
      <c r="F279" s="18"/>
      <c r="G279" s="18"/>
      <c r="H279" s="18"/>
      <c r="I279" s="18"/>
    </row>
    <row r="280" spans="1:9" ht="11.15" customHeight="1" x14ac:dyDescent="0.2">
      <c r="A280" s="19" t="s">
        <v>1267</v>
      </c>
      <c r="B280" s="20">
        <v>294</v>
      </c>
      <c r="C280" s="20">
        <v>113</v>
      </c>
      <c r="D280" s="20">
        <v>15</v>
      </c>
      <c r="E280" s="20">
        <v>24</v>
      </c>
      <c r="F280" s="20">
        <v>134</v>
      </c>
      <c r="G280" s="20">
        <v>8</v>
      </c>
      <c r="H280" s="20">
        <v>128</v>
      </c>
      <c r="I280" s="20">
        <v>158</v>
      </c>
    </row>
    <row r="281" spans="1:9" ht="11.15" customHeight="1" x14ac:dyDescent="0.2">
      <c r="A281" s="21" t="s">
        <v>126</v>
      </c>
      <c r="B281" s="30">
        <v>100</v>
      </c>
      <c r="C281" s="30">
        <v>38.435374000000003</v>
      </c>
      <c r="D281" s="30">
        <v>5.1020409999999998</v>
      </c>
      <c r="E281" s="30">
        <v>8.1632650000000009</v>
      </c>
      <c r="F281" s="30">
        <v>45.578231000000002</v>
      </c>
      <c r="G281" s="30">
        <v>2.721088</v>
      </c>
      <c r="H281" s="30">
        <v>43.537415000000003</v>
      </c>
      <c r="I281" s="30">
        <v>53.741497000000003</v>
      </c>
    </row>
    <row r="282" spans="1:9" ht="11.15" customHeight="1" x14ac:dyDescent="0.2">
      <c r="A282" s="19" t="s">
        <v>1268</v>
      </c>
      <c r="B282" s="20">
        <v>664</v>
      </c>
      <c r="C282" s="20">
        <v>230</v>
      </c>
      <c r="D282" s="20">
        <v>35</v>
      </c>
      <c r="E282" s="20">
        <v>43</v>
      </c>
      <c r="F282" s="20">
        <v>320</v>
      </c>
      <c r="G282" s="20">
        <v>36</v>
      </c>
      <c r="H282" s="20">
        <v>265</v>
      </c>
      <c r="I282" s="20">
        <v>363</v>
      </c>
    </row>
    <row r="283" spans="1:9" ht="11.15" customHeight="1" x14ac:dyDescent="0.2">
      <c r="A283" s="21" t="s">
        <v>126</v>
      </c>
      <c r="B283" s="30">
        <v>100</v>
      </c>
      <c r="C283" s="30">
        <v>34.638553999999999</v>
      </c>
      <c r="D283" s="30">
        <v>5.2710840000000001</v>
      </c>
      <c r="E283" s="30">
        <v>6.4759039999999999</v>
      </c>
      <c r="F283" s="30">
        <v>48.192771</v>
      </c>
      <c r="G283" s="30">
        <v>5.4216870000000004</v>
      </c>
      <c r="H283" s="30">
        <v>39.909638999999999</v>
      </c>
      <c r="I283" s="30">
        <v>54.668675</v>
      </c>
    </row>
    <row r="284" spans="1:9" ht="11.15" customHeight="1" x14ac:dyDescent="0.2">
      <c r="A284" s="19" t="s">
        <v>1269</v>
      </c>
      <c r="B284" s="20">
        <v>421</v>
      </c>
      <c r="C284" s="20">
        <v>162</v>
      </c>
      <c r="D284" s="20">
        <v>29</v>
      </c>
      <c r="E284" s="20">
        <v>16</v>
      </c>
      <c r="F284" s="20">
        <v>197</v>
      </c>
      <c r="G284" s="20">
        <v>17</v>
      </c>
      <c r="H284" s="20">
        <v>191</v>
      </c>
      <c r="I284" s="20">
        <v>213</v>
      </c>
    </row>
    <row r="285" spans="1:9" ht="11.15" customHeight="1" x14ac:dyDescent="0.2">
      <c r="A285" s="21" t="s">
        <v>126</v>
      </c>
      <c r="B285" s="30">
        <v>100</v>
      </c>
      <c r="C285" s="30">
        <v>38.479810000000001</v>
      </c>
      <c r="D285" s="30">
        <v>6.8883609999999997</v>
      </c>
      <c r="E285" s="30">
        <v>3.800475</v>
      </c>
      <c r="F285" s="30">
        <v>46.793348999999999</v>
      </c>
      <c r="G285" s="30">
        <v>4.0380050000000001</v>
      </c>
      <c r="H285" s="30">
        <v>45.368170999999997</v>
      </c>
      <c r="I285" s="30">
        <v>50.593823999999998</v>
      </c>
    </row>
    <row r="286" spans="1:9" ht="11.15" customHeight="1" x14ac:dyDescent="0.2">
      <c r="A286" s="19" t="s">
        <v>1270</v>
      </c>
      <c r="B286" s="20">
        <v>358</v>
      </c>
      <c r="C286" s="20">
        <v>119</v>
      </c>
      <c r="D286" s="20">
        <v>24</v>
      </c>
      <c r="E286" s="20">
        <v>17</v>
      </c>
      <c r="F286" s="20">
        <v>185</v>
      </c>
      <c r="G286" s="20">
        <v>13</v>
      </c>
      <c r="H286" s="20">
        <v>143</v>
      </c>
      <c r="I286" s="20">
        <v>202</v>
      </c>
    </row>
    <row r="287" spans="1:9" ht="11.15" customHeight="1" x14ac:dyDescent="0.2">
      <c r="A287" s="21" t="s">
        <v>126</v>
      </c>
      <c r="B287" s="30">
        <v>100</v>
      </c>
      <c r="C287" s="30">
        <v>33.240223</v>
      </c>
      <c r="D287" s="30">
        <v>6.7039109999999997</v>
      </c>
      <c r="E287" s="30">
        <v>4.7486030000000001</v>
      </c>
      <c r="F287" s="30">
        <v>51.675978000000001</v>
      </c>
      <c r="G287" s="30">
        <v>3.6312850000000001</v>
      </c>
      <c r="H287" s="30">
        <v>39.944133999999998</v>
      </c>
      <c r="I287" s="30">
        <v>56.424581000000003</v>
      </c>
    </row>
    <row r="288" spans="1:9" ht="11.15" customHeight="1" x14ac:dyDescent="0.2">
      <c r="A288" s="19" t="s">
        <v>1271</v>
      </c>
      <c r="B288" s="20">
        <v>217</v>
      </c>
      <c r="C288" s="20">
        <v>77</v>
      </c>
      <c r="D288" s="20">
        <v>19</v>
      </c>
      <c r="E288" s="20">
        <v>14</v>
      </c>
      <c r="F288" s="20">
        <v>99</v>
      </c>
      <c r="G288" s="20">
        <v>8</v>
      </c>
      <c r="H288" s="20">
        <v>96</v>
      </c>
      <c r="I288" s="20">
        <v>113</v>
      </c>
    </row>
    <row r="289" spans="1:9" ht="11.15" customHeight="1" x14ac:dyDescent="0.2">
      <c r="A289" s="21" t="s">
        <v>126</v>
      </c>
      <c r="B289" s="30">
        <v>100</v>
      </c>
      <c r="C289" s="30">
        <v>35.483871000000001</v>
      </c>
      <c r="D289" s="30">
        <v>8.7557600000000004</v>
      </c>
      <c r="E289" s="30">
        <v>6.451613</v>
      </c>
      <c r="F289" s="30">
        <v>45.622120000000002</v>
      </c>
      <c r="G289" s="30">
        <v>3.686636</v>
      </c>
      <c r="H289" s="30">
        <v>44.239631000000003</v>
      </c>
      <c r="I289" s="30">
        <v>52.073732999999997</v>
      </c>
    </row>
    <row r="290" spans="1:9" ht="11.15" customHeight="1" x14ac:dyDescent="0.2">
      <c r="A290" s="19" t="s">
        <v>1272</v>
      </c>
      <c r="B290" s="20">
        <v>234</v>
      </c>
      <c r="C290" s="20">
        <v>84</v>
      </c>
      <c r="D290" s="20">
        <v>28</v>
      </c>
      <c r="E290" s="20">
        <v>16</v>
      </c>
      <c r="F290" s="20">
        <v>91</v>
      </c>
      <c r="G290" s="20">
        <v>15</v>
      </c>
      <c r="H290" s="20">
        <v>112</v>
      </c>
      <c r="I290" s="20">
        <v>107</v>
      </c>
    </row>
    <row r="291" spans="1:9" ht="11.15" customHeight="1" x14ac:dyDescent="0.2">
      <c r="A291" s="31"/>
      <c r="B291" s="32">
        <v>100</v>
      </c>
      <c r="C291" s="32">
        <v>35.897435999999999</v>
      </c>
      <c r="D291" s="32">
        <v>11.965812</v>
      </c>
      <c r="E291" s="32">
        <v>6.8376070000000002</v>
      </c>
      <c r="F291" s="32">
        <v>38.888888999999999</v>
      </c>
      <c r="G291" s="32">
        <v>6.4102560000000004</v>
      </c>
      <c r="H291" s="32">
        <v>47.863247999999999</v>
      </c>
      <c r="I291" s="32">
        <v>45.726495999999997</v>
      </c>
    </row>
    <row r="292" spans="1:9" ht="11.15" customHeight="1" x14ac:dyDescent="0.2"/>
  </sheetData>
  <phoneticPr fontId="1"/>
  <pageMargins left="0.75" right="0.75" top="1" bottom="1" header="0.5" footer="0.5"/>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010AE-3D7C-42AD-B188-2108323558CB}">
  <dimension ref="A1:J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HYPERLINK("#'目次'!B29","[23]")</f>
        <v>[23]</v>
      </c>
    </row>
    <row r="3" spans="1:10" x14ac:dyDescent="0.2">
      <c r="A3" s="9" t="s">
        <v>126</v>
      </c>
      <c r="B3" s="12" t="s">
        <v>197</v>
      </c>
    </row>
    <row r="4" spans="1:10" x14ac:dyDescent="0.2">
      <c r="A4" s="9" t="s">
        <v>126</v>
      </c>
      <c r="B4" s="12" t="s">
        <v>198</v>
      </c>
    </row>
    <row r="5" spans="1:10" x14ac:dyDescent="0.2">
      <c r="A5" s="9" t="s">
        <v>126</v>
      </c>
      <c r="B5" s="12" t="s">
        <v>199</v>
      </c>
    </row>
    <row r="6" spans="1:10" s="15" customFormat="1" ht="87.5" x14ac:dyDescent="0.2">
      <c r="A6" s="13" t="s">
        <v>126</v>
      </c>
      <c r="B6" s="14" t="s">
        <v>1190</v>
      </c>
      <c r="C6" s="14" t="s">
        <v>200</v>
      </c>
      <c r="D6" s="14" t="s">
        <v>1304</v>
      </c>
      <c r="E6" s="14" t="s">
        <v>1305</v>
      </c>
      <c r="F6" s="14" t="s">
        <v>1306</v>
      </c>
      <c r="G6" s="14" t="s">
        <v>1307</v>
      </c>
      <c r="H6" s="14" t="s">
        <v>1308</v>
      </c>
      <c r="I6" s="14" t="s">
        <v>1202</v>
      </c>
      <c r="J6" s="14" t="s">
        <v>1195</v>
      </c>
    </row>
    <row r="7" spans="1:10" x14ac:dyDescent="0.2">
      <c r="A7" s="16" t="s">
        <v>1198</v>
      </c>
      <c r="B7" s="17">
        <v>935</v>
      </c>
      <c r="C7" s="17">
        <v>210</v>
      </c>
      <c r="D7" s="17">
        <v>140</v>
      </c>
      <c r="E7" s="17">
        <v>312</v>
      </c>
      <c r="F7" s="17">
        <v>16</v>
      </c>
      <c r="G7" s="17">
        <v>133</v>
      </c>
      <c r="H7" s="17">
        <v>64</v>
      </c>
      <c r="I7" s="17">
        <v>57</v>
      </c>
      <c r="J7" s="17">
        <v>3</v>
      </c>
    </row>
    <row r="8" spans="1:10" x14ac:dyDescent="0.2">
      <c r="A8" s="21" t="s">
        <v>126</v>
      </c>
      <c r="B8" s="30">
        <v>100</v>
      </c>
      <c r="C8" s="30">
        <v>22.459893000000001</v>
      </c>
      <c r="D8" s="30">
        <v>14.973262</v>
      </c>
      <c r="E8" s="30">
        <v>33.368983999999998</v>
      </c>
      <c r="F8" s="30">
        <v>1.71123</v>
      </c>
      <c r="G8" s="30">
        <v>14.224599</v>
      </c>
      <c r="H8" s="30">
        <v>6.8449200000000001</v>
      </c>
      <c r="I8" s="30">
        <v>6.0962569999999996</v>
      </c>
      <c r="J8" s="30">
        <v>0.32085599999999997</v>
      </c>
    </row>
    <row r="9" spans="1:10" x14ac:dyDescent="0.2">
      <c r="A9" s="18" t="s">
        <v>1199</v>
      </c>
      <c r="B9" s="18"/>
      <c r="C9" s="18"/>
      <c r="D9" s="18"/>
      <c r="E9" s="18"/>
      <c r="F9" s="18"/>
      <c r="G9" s="18"/>
      <c r="H9" s="18"/>
      <c r="I9" s="18"/>
      <c r="J9" s="18"/>
    </row>
    <row r="10" spans="1:10" x14ac:dyDescent="0.2">
      <c r="A10" s="19" t="s">
        <v>1200</v>
      </c>
      <c r="B10" s="20">
        <v>535</v>
      </c>
      <c r="C10" s="20">
        <v>129</v>
      </c>
      <c r="D10" s="20">
        <v>98</v>
      </c>
      <c r="E10" s="20">
        <v>120</v>
      </c>
      <c r="F10" s="20">
        <v>7</v>
      </c>
      <c r="G10" s="20">
        <v>101</v>
      </c>
      <c r="H10" s="20">
        <v>46</v>
      </c>
      <c r="I10" s="20">
        <v>32</v>
      </c>
      <c r="J10" s="20">
        <v>2</v>
      </c>
    </row>
    <row r="11" spans="1:10" x14ac:dyDescent="0.2">
      <c r="A11" s="21" t="s">
        <v>126</v>
      </c>
      <c r="B11" s="30">
        <v>100</v>
      </c>
      <c r="C11" s="30">
        <v>24.11215</v>
      </c>
      <c r="D11" s="30">
        <v>18.317757</v>
      </c>
      <c r="E11" s="30">
        <v>22.429907</v>
      </c>
      <c r="F11" s="30">
        <v>1.308411</v>
      </c>
      <c r="G11" s="30">
        <v>18.878505000000001</v>
      </c>
      <c r="H11" s="30">
        <v>8.5981310000000004</v>
      </c>
      <c r="I11" s="30">
        <v>5.9813080000000003</v>
      </c>
      <c r="J11" s="30">
        <v>0.373832</v>
      </c>
    </row>
    <row r="12" spans="1:10" x14ac:dyDescent="0.2">
      <c r="A12" s="19" t="s">
        <v>1201</v>
      </c>
      <c r="B12" s="20">
        <v>399</v>
      </c>
      <c r="C12" s="20">
        <v>81</v>
      </c>
      <c r="D12" s="20">
        <v>42</v>
      </c>
      <c r="E12" s="20">
        <v>192</v>
      </c>
      <c r="F12" s="20">
        <v>9</v>
      </c>
      <c r="G12" s="20">
        <v>31</v>
      </c>
      <c r="H12" s="20">
        <v>18</v>
      </c>
      <c r="I12" s="20">
        <v>25</v>
      </c>
      <c r="J12" s="20">
        <v>1</v>
      </c>
    </row>
    <row r="13" spans="1:10" x14ac:dyDescent="0.2">
      <c r="A13" s="21" t="s">
        <v>126</v>
      </c>
      <c r="B13" s="30">
        <v>100</v>
      </c>
      <c r="C13" s="30">
        <v>20.300751999999999</v>
      </c>
      <c r="D13" s="30">
        <v>10.526316</v>
      </c>
      <c r="E13" s="30">
        <v>48.120300999999998</v>
      </c>
      <c r="F13" s="30">
        <v>2.2556389999999999</v>
      </c>
      <c r="G13" s="30">
        <v>7.7694239999999999</v>
      </c>
      <c r="H13" s="30">
        <v>4.5112779999999999</v>
      </c>
      <c r="I13" s="30">
        <v>6.2656640000000001</v>
      </c>
      <c r="J13" s="30">
        <v>0.25062699999999999</v>
      </c>
    </row>
    <row r="14" spans="1:10" x14ac:dyDescent="0.2">
      <c r="A14" s="19" t="s">
        <v>1202</v>
      </c>
      <c r="B14" s="20">
        <v>1</v>
      </c>
      <c r="C14" s="20">
        <v>0</v>
      </c>
      <c r="D14" s="20">
        <v>0</v>
      </c>
      <c r="E14" s="20">
        <v>0</v>
      </c>
      <c r="F14" s="20">
        <v>0</v>
      </c>
      <c r="G14" s="20">
        <v>1</v>
      </c>
      <c r="H14" s="20">
        <v>0</v>
      </c>
      <c r="I14" s="20">
        <v>0</v>
      </c>
      <c r="J14" s="20">
        <v>0</v>
      </c>
    </row>
    <row r="15" spans="1:10" x14ac:dyDescent="0.2">
      <c r="A15" s="21" t="s">
        <v>126</v>
      </c>
      <c r="B15" s="30">
        <v>100</v>
      </c>
      <c r="C15" s="30">
        <v>0</v>
      </c>
      <c r="D15" s="30">
        <v>0</v>
      </c>
      <c r="E15" s="30">
        <v>0</v>
      </c>
      <c r="F15" s="30">
        <v>0</v>
      </c>
      <c r="G15" s="30">
        <v>100</v>
      </c>
      <c r="H15" s="30">
        <v>0</v>
      </c>
      <c r="I15" s="30">
        <v>0</v>
      </c>
      <c r="J15" s="30">
        <v>0</v>
      </c>
    </row>
    <row r="16" spans="1:10" x14ac:dyDescent="0.2">
      <c r="A16" s="18" t="s">
        <v>1203</v>
      </c>
      <c r="B16" s="18"/>
      <c r="C16" s="18"/>
      <c r="D16" s="18"/>
      <c r="E16" s="18"/>
      <c r="F16" s="18"/>
      <c r="G16" s="18"/>
      <c r="H16" s="18"/>
      <c r="I16" s="18"/>
      <c r="J16" s="18"/>
    </row>
    <row r="17" spans="1:10" x14ac:dyDescent="0.2">
      <c r="A17" s="19" t="s">
        <v>1204</v>
      </c>
      <c r="B17" s="20">
        <v>294</v>
      </c>
      <c r="C17" s="20">
        <v>35</v>
      </c>
      <c r="D17" s="20">
        <v>89</v>
      </c>
      <c r="E17" s="20">
        <v>79</v>
      </c>
      <c r="F17" s="20">
        <v>3</v>
      </c>
      <c r="G17" s="20">
        <v>68</v>
      </c>
      <c r="H17" s="20">
        <v>12</v>
      </c>
      <c r="I17" s="20">
        <v>8</v>
      </c>
      <c r="J17" s="20">
        <v>0</v>
      </c>
    </row>
    <row r="18" spans="1:10" x14ac:dyDescent="0.2">
      <c r="A18" s="21" t="s">
        <v>126</v>
      </c>
      <c r="B18" s="30">
        <v>100</v>
      </c>
      <c r="C18" s="30">
        <v>11.904762</v>
      </c>
      <c r="D18" s="30">
        <v>30.272109</v>
      </c>
      <c r="E18" s="30">
        <v>26.870747999999999</v>
      </c>
      <c r="F18" s="30">
        <v>1.020408</v>
      </c>
      <c r="G18" s="30">
        <v>23.129252000000001</v>
      </c>
      <c r="H18" s="30">
        <v>4.0816330000000001</v>
      </c>
      <c r="I18" s="30">
        <v>2.721088</v>
      </c>
      <c r="J18" s="30">
        <v>0</v>
      </c>
    </row>
    <row r="19" spans="1:10" x14ac:dyDescent="0.2">
      <c r="A19" s="19" t="s">
        <v>1205</v>
      </c>
      <c r="B19" s="20">
        <v>253</v>
      </c>
      <c r="C19" s="20">
        <v>54</v>
      </c>
      <c r="D19" s="20">
        <v>33</v>
      </c>
      <c r="E19" s="20">
        <v>84</v>
      </c>
      <c r="F19" s="20">
        <v>3</v>
      </c>
      <c r="G19" s="20">
        <v>42</v>
      </c>
      <c r="H19" s="20">
        <v>25</v>
      </c>
      <c r="I19" s="20">
        <v>12</v>
      </c>
      <c r="J19" s="20">
        <v>0</v>
      </c>
    </row>
    <row r="20" spans="1:10" x14ac:dyDescent="0.2">
      <c r="A20" s="21" t="s">
        <v>126</v>
      </c>
      <c r="B20" s="30">
        <v>100</v>
      </c>
      <c r="C20" s="30">
        <v>21.343874</v>
      </c>
      <c r="D20" s="30">
        <v>13.043478</v>
      </c>
      <c r="E20" s="30">
        <v>33.201580999999997</v>
      </c>
      <c r="F20" s="30">
        <v>1.1857709999999999</v>
      </c>
      <c r="G20" s="30">
        <v>16.600791000000001</v>
      </c>
      <c r="H20" s="30">
        <v>9.8814229999999998</v>
      </c>
      <c r="I20" s="30">
        <v>4.7430830000000004</v>
      </c>
      <c r="J20" s="30">
        <v>0</v>
      </c>
    </row>
    <row r="21" spans="1:10" x14ac:dyDescent="0.2">
      <c r="A21" s="19" t="s">
        <v>1206</v>
      </c>
      <c r="B21" s="20">
        <v>196</v>
      </c>
      <c r="C21" s="20">
        <v>49</v>
      </c>
      <c r="D21" s="20">
        <v>13</v>
      </c>
      <c r="E21" s="20">
        <v>86</v>
      </c>
      <c r="F21" s="20">
        <v>8</v>
      </c>
      <c r="G21" s="20">
        <v>16</v>
      </c>
      <c r="H21" s="20">
        <v>10</v>
      </c>
      <c r="I21" s="20">
        <v>14</v>
      </c>
      <c r="J21" s="20">
        <v>0</v>
      </c>
    </row>
    <row r="22" spans="1:10" x14ac:dyDescent="0.2">
      <c r="A22" s="21" t="s">
        <v>126</v>
      </c>
      <c r="B22" s="30">
        <v>100</v>
      </c>
      <c r="C22" s="30">
        <v>25</v>
      </c>
      <c r="D22" s="30">
        <v>6.6326530000000004</v>
      </c>
      <c r="E22" s="30">
        <v>43.877550999999997</v>
      </c>
      <c r="F22" s="30">
        <v>4.0816330000000001</v>
      </c>
      <c r="G22" s="30">
        <v>8.1632650000000009</v>
      </c>
      <c r="H22" s="30">
        <v>5.1020409999999998</v>
      </c>
      <c r="I22" s="30">
        <v>7.1428570000000002</v>
      </c>
      <c r="J22" s="30">
        <v>0</v>
      </c>
    </row>
    <row r="23" spans="1:10" x14ac:dyDescent="0.2">
      <c r="A23" s="19" t="s">
        <v>1207</v>
      </c>
      <c r="B23" s="20">
        <v>139</v>
      </c>
      <c r="C23" s="20">
        <v>49</v>
      </c>
      <c r="D23" s="20">
        <v>4</v>
      </c>
      <c r="E23" s="20">
        <v>54</v>
      </c>
      <c r="F23" s="20">
        <v>1</v>
      </c>
      <c r="G23" s="20">
        <v>6</v>
      </c>
      <c r="H23" s="20">
        <v>11</v>
      </c>
      <c r="I23" s="20">
        <v>12</v>
      </c>
      <c r="J23" s="20">
        <v>2</v>
      </c>
    </row>
    <row r="24" spans="1:10" x14ac:dyDescent="0.2">
      <c r="A24" s="21" t="s">
        <v>126</v>
      </c>
      <c r="B24" s="30">
        <v>100</v>
      </c>
      <c r="C24" s="30">
        <v>35.251798999999998</v>
      </c>
      <c r="D24" s="30">
        <v>2.8776980000000001</v>
      </c>
      <c r="E24" s="30">
        <v>38.848920999999997</v>
      </c>
      <c r="F24" s="30">
        <v>0.71942399999999995</v>
      </c>
      <c r="G24" s="30">
        <v>4.3165469999999999</v>
      </c>
      <c r="H24" s="30">
        <v>7.9136689999999996</v>
      </c>
      <c r="I24" s="30">
        <v>8.6330939999999998</v>
      </c>
      <c r="J24" s="30">
        <v>1.438849</v>
      </c>
    </row>
    <row r="25" spans="1:10" x14ac:dyDescent="0.2">
      <c r="A25" s="19" t="s">
        <v>1208</v>
      </c>
      <c r="B25" s="20">
        <v>41</v>
      </c>
      <c r="C25" s="20">
        <v>16</v>
      </c>
      <c r="D25" s="20">
        <v>1</v>
      </c>
      <c r="E25" s="20">
        <v>8</v>
      </c>
      <c r="F25" s="20">
        <v>1</v>
      </c>
      <c r="G25" s="20">
        <v>1</v>
      </c>
      <c r="H25" s="20">
        <v>3</v>
      </c>
      <c r="I25" s="20">
        <v>10</v>
      </c>
      <c r="J25" s="20">
        <v>1</v>
      </c>
    </row>
    <row r="26" spans="1:10" x14ac:dyDescent="0.2">
      <c r="A26" s="21" t="s">
        <v>126</v>
      </c>
      <c r="B26" s="30">
        <v>100</v>
      </c>
      <c r="C26" s="30">
        <v>39.024389999999997</v>
      </c>
      <c r="D26" s="30">
        <v>2.4390239999999999</v>
      </c>
      <c r="E26" s="30">
        <v>19.512194999999998</v>
      </c>
      <c r="F26" s="30">
        <v>2.4390239999999999</v>
      </c>
      <c r="G26" s="30">
        <v>2.4390239999999999</v>
      </c>
      <c r="H26" s="30">
        <v>7.3170729999999997</v>
      </c>
      <c r="I26" s="30">
        <v>24.390243999999999</v>
      </c>
      <c r="J26" s="30">
        <v>2.4390239999999999</v>
      </c>
    </row>
    <row r="27" spans="1:10" x14ac:dyDescent="0.2">
      <c r="A27" s="19" t="s">
        <v>1209</v>
      </c>
      <c r="B27" s="20">
        <v>9</v>
      </c>
      <c r="C27" s="20">
        <v>5</v>
      </c>
      <c r="D27" s="20">
        <v>0</v>
      </c>
      <c r="E27" s="20">
        <v>1</v>
      </c>
      <c r="F27" s="20">
        <v>0</v>
      </c>
      <c r="G27" s="20">
        <v>0</v>
      </c>
      <c r="H27" s="20">
        <v>3</v>
      </c>
      <c r="I27" s="20">
        <v>0</v>
      </c>
      <c r="J27" s="20">
        <v>0</v>
      </c>
    </row>
    <row r="28" spans="1:10" x14ac:dyDescent="0.2">
      <c r="A28" s="21" t="s">
        <v>126</v>
      </c>
      <c r="B28" s="30">
        <v>100</v>
      </c>
      <c r="C28" s="30">
        <v>55.555556000000003</v>
      </c>
      <c r="D28" s="30">
        <v>0</v>
      </c>
      <c r="E28" s="30">
        <v>11.111110999999999</v>
      </c>
      <c r="F28" s="30">
        <v>0</v>
      </c>
      <c r="G28" s="30">
        <v>0</v>
      </c>
      <c r="H28" s="30">
        <v>33.333333000000003</v>
      </c>
      <c r="I28" s="30">
        <v>0</v>
      </c>
      <c r="J28" s="30">
        <v>0</v>
      </c>
    </row>
    <row r="29" spans="1:10" x14ac:dyDescent="0.2">
      <c r="A29" s="19" t="s">
        <v>1210</v>
      </c>
      <c r="B29" s="20">
        <v>3</v>
      </c>
      <c r="C29" s="20">
        <v>2</v>
      </c>
      <c r="D29" s="20">
        <v>0</v>
      </c>
      <c r="E29" s="20">
        <v>0</v>
      </c>
      <c r="F29" s="20">
        <v>0</v>
      </c>
      <c r="G29" s="20">
        <v>0</v>
      </c>
      <c r="H29" s="20">
        <v>0</v>
      </c>
      <c r="I29" s="20">
        <v>1</v>
      </c>
      <c r="J29" s="20">
        <v>0</v>
      </c>
    </row>
    <row r="30" spans="1:10" x14ac:dyDescent="0.2">
      <c r="A30" s="21" t="s">
        <v>126</v>
      </c>
      <c r="B30" s="30">
        <v>100</v>
      </c>
      <c r="C30" s="30">
        <v>66.666667000000004</v>
      </c>
      <c r="D30" s="30">
        <v>0</v>
      </c>
      <c r="E30" s="30">
        <v>0</v>
      </c>
      <c r="F30" s="30">
        <v>0</v>
      </c>
      <c r="G30" s="30">
        <v>0</v>
      </c>
      <c r="H30" s="30">
        <v>0</v>
      </c>
      <c r="I30" s="30">
        <v>33.333333000000003</v>
      </c>
      <c r="J30" s="30">
        <v>0</v>
      </c>
    </row>
    <row r="31" spans="1:10" x14ac:dyDescent="0.2">
      <c r="A31" s="19" t="s">
        <v>1211</v>
      </c>
      <c r="B31" s="20">
        <v>0</v>
      </c>
      <c r="C31" s="20">
        <v>0</v>
      </c>
      <c r="D31" s="20">
        <v>0</v>
      </c>
      <c r="E31" s="20">
        <v>0</v>
      </c>
      <c r="F31" s="20">
        <v>0</v>
      </c>
      <c r="G31" s="20">
        <v>0</v>
      </c>
      <c r="H31" s="20">
        <v>0</v>
      </c>
      <c r="I31" s="20">
        <v>0</v>
      </c>
      <c r="J31" s="20">
        <v>0</v>
      </c>
    </row>
    <row r="32" spans="1:10" x14ac:dyDescent="0.2">
      <c r="A32" s="21" t="s">
        <v>126</v>
      </c>
      <c r="B32" s="30">
        <v>0</v>
      </c>
      <c r="C32" s="30">
        <v>0</v>
      </c>
      <c r="D32" s="30">
        <v>0</v>
      </c>
      <c r="E32" s="30">
        <v>0</v>
      </c>
      <c r="F32" s="30">
        <v>0</v>
      </c>
      <c r="G32" s="30">
        <v>0</v>
      </c>
      <c r="H32" s="30">
        <v>0</v>
      </c>
      <c r="I32" s="30">
        <v>0</v>
      </c>
      <c r="J32" s="30">
        <v>0</v>
      </c>
    </row>
    <row r="33" spans="1:10" x14ac:dyDescent="0.2">
      <c r="A33" s="19" t="s">
        <v>1212</v>
      </c>
      <c r="B33" s="20">
        <v>449</v>
      </c>
      <c r="C33" s="20">
        <v>103</v>
      </c>
      <c r="D33" s="20">
        <v>46</v>
      </c>
      <c r="E33" s="20">
        <v>170</v>
      </c>
      <c r="F33" s="20">
        <v>11</v>
      </c>
      <c r="G33" s="20">
        <v>58</v>
      </c>
      <c r="H33" s="20">
        <v>35</v>
      </c>
      <c r="I33" s="20">
        <v>26</v>
      </c>
      <c r="J33" s="20">
        <v>0</v>
      </c>
    </row>
    <row r="34" spans="1:10" x14ac:dyDescent="0.2">
      <c r="A34" s="21" t="s">
        <v>126</v>
      </c>
      <c r="B34" s="30">
        <v>100</v>
      </c>
      <c r="C34" s="30">
        <v>22.939865999999999</v>
      </c>
      <c r="D34" s="30">
        <v>10.244989</v>
      </c>
      <c r="E34" s="30">
        <v>37.861915000000003</v>
      </c>
      <c r="F34" s="30">
        <v>2.4498890000000002</v>
      </c>
      <c r="G34" s="30">
        <v>12.917595</v>
      </c>
      <c r="H34" s="30">
        <v>7.7950999999999997</v>
      </c>
      <c r="I34" s="30">
        <v>5.7906459999999997</v>
      </c>
      <c r="J34" s="30">
        <v>0</v>
      </c>
    </row>
    <row r="35" spans="1:10" x14ac:dyDescent="0.2">
      <c r="A35" s="19" t="s">
        <v>1213</v>
      </c>
      <c r="B35" s="20">
        <v>180</v>
      </c>
      <c r="C35" s="20">
        <v>65</v>
      </c>
      <c r="D35" s="20">
        <v>5</v>
      </c>
      <c r="E35" s="20">
        <v>62</v>
      </c>
      <c r="F35" s="20">
        <v>2</v>
      </c>
      <c r="G35" s="20">
        <v>7</v>
      </c>
      <c r="H35" s="20">
        <v>14</v>
      </c>
      <c r="I35" s="20">
        <v>22</v>
      </c>
      <c r="J35" s="20">
        <v>3</v>
      </c>
    </row>
    <row r="36" spans="1:10" x14ac:dyDescent="0.2">
      <c r="A36" s="21" t="s">
        <v>126</v>
      </c>
      <c r="B36" s="30">
        <v>100</v>
      </c>
      <c r="C36" s="30">
        <v>36.111111000000001</v>
      </c>
      <c r="D36" s="30">
        <v>2.7777780000000001</v>
      </c>
      <c r="E36" s="30">
        <v>34.444443999999997</v>
      </c>
      <c r="F36" s="30">
        <v>1.111111</v>
      </c>
      <c r="G36" s="30">
        <v>3.8888889999999998</v>
      </c>
      <c r="H36" s="30">
        <v>7.7777779999999996</v>
      </c>
      <c r="I36" s="30">
        <v>12.222222</v>
      </c>
      <c r="J36" s="30">
        <v>1.6666669999999999</v>
      </c>
    </row>
    <row r="37" spans="1:10" x14ac:dyDescent="0.2">
      <c r="A37" s="19" t="s">
        <v>1214</v>
      </c>
      <c r="B37" s="20">
        <v>641</v>
      </c>
      <c r="C37" s="20">
        <v>175</v>
      </c>
      <c r="D37" s="20">
        <v>51</v>
      </c>
      <c r="E37" s="20">
        <v>233</v>
      </c>
      <c r="F37" s="20">
        <v>13</v>
      </c>
      <c r="G37" s="20">
        <v>65</v>
      </c>
      <c r="H37" s="20">
        <v>52</v>
      </c>
      <c r="I37" s="20">
        <v>49</v>
      </c>
      <c r="J37" s="20">
        <v>3</v>
      </c>
    </row>
    <row r="38" spans="1:10" x14ac:dyDescent="0.2">
      <c r="A38" s="21" t="s">
        <v>126</v>
      </c>
      <c r="B38" s="30">
        <v>100</v>
      </c>
      <c r="C38" s="30">
        <v>27.301092000000001</v>
      </c>
      <c r="D38" s="30">
        <v>7.9563179999999996</v>
      </c>
      <c r="E38" s="30">
        <v>36.349454000000001</v>
      </c>
      <c r="F38" s="30">
        <v>2.0280809999999998</v>
      </c>
      <c r="G38" s="30">
        <v>10.140406</v>
      </c>
      <c r="H38" s="30">
        <v>8.1123239999999992</v>
      </c>
      <c r="I38" s="30">
        <v>7.6443060000000003</v>
      </c>
      <c r="J38" s="30">
        <v>0.46801900000000002</v>
      </c>
    </row>
    <row r="39" spans="1:10" x14ac:dyDescent="0.2">
      <c r="A39" s="19" t="s">
        <v>1215</v>
      </c>
      <c r="B39" s="20">
        <v>192</v>
      </c>
      <c r="C39" s="20">
        <v>72</v>
      </c>
      <c r="D39" s="20">
        <v>5</v>
      </c>
      <c r="E39" s="20">
        <v>63</v>
      </c>
      <c r="F39" s="20">
        <v>2</v>
      </c>
      <c r="G39" s="20">
        <v>7</v>
      </c>
      <c r="H39" s="20">
        <v>17</v>
      </c>
      <c r="I39" s="20">
        <v>23</v>
      </c>
      <c r="J39" s="20">
        <v>3</v>
      </c>
    </row>
    <row r="40" spans="1:10" x14ac:dyDescent="0.2">
      <c r="A40" s="21" t="s">
        <v>126</v>
      </c>
      <c r="B40" s="30">
        <v>100</v>
      </c>
      <c r="C40" s="30">
        <v>37.5</v>
      </c>
      <c r="D40" s="30">
        <v>2.6041669999999999</v>
      </c>
      <c r="E40" s="30">
        <v>32.8125</v>
      </c>
      <c r="F40" s="30">
        <v>1.0416669999999999</v>
      </c>
      <c r="G40" s="30">
        <v>3.6458330000000001</v>
      </c>
      <c r="H40" s="30">
        <v>8.8541670000000003</v>
      </c>
      <c r="I40" s="30">
        <v>11.979167</v>
      </c>
      <c r="J40" s="30">
        <v>1.5625</v>
      </c>
    </row>
    <row r="41" spans="1:10" x14ac:dyDescent="0.2">
      <c r="A41" s="19" t="s">
        <v>1216</v>
      </c>
      <c r="B41" s="20">
        <v>12</v>
      </c>
      <c r="C41" s="20">
        <v>7</v>
      </c>
      <c r="D41" s="20">
        <v>0</v>
      </c>
      <c r="E41" s="20">
        <v>1</v>
      </c>
      <c r="F41" s="20">
        <v>0</v>
      </c>
      <c r="G41" s="20">
        <v>0</v>
      </c>
      <c r="H41" s="20">
        <v>3</v>
      </c>
      <c r="I41" s="20">
        <v>1</v>
      </c>
      <c r="J41" s="20">
        <v>0</v>
      </c>
    </row>
    <row r="42" spans="1:10" x14ac:dyDescent="0.2">
      <c r="A42" s="21" t="s">
        <v>126</v>
      </c>
      <c r="B42" s="30">
        <v>100</v>
      </c>
      <c r="C42" s="30">
        <v>58.333333000000003</v>
      </c>
      <c r="D42" s="30">
        <v>0</v>
      </c>
      <c r="E42" s="30">
        <v>8.3333329999999997</v>
      </c>
      <c r="F42" s="30">
        <v>0</v>
      </c>
      <c r="G42" s="30">
        <v>0</v>
      </c>
      <c r="H42" s="30">
        <v>25</v>
      </c>
      <c r="I42" s="30">
        <v>8.3333329999999997</v>
      </c>
      <c r="J42" s="30">
        <v>0</v>
      </c>
    </row>
    <row r="43" spans="1:10" x14ac:dyDescent="0.2">
      <c r="A43" s="18" t="s">
        <v>1217</v>
      </c>
      <c r="B43" s="17">
        <v>172</v>
      </c>
      <c r="C43" s="17">
        <v>21</v>
      </c>
      <c r="D43" s="17">
        <v>61</v>
      </c>
      <c r="E43" s="17">
        <v>22</v>
      </c>
      <c r="F43" s="17">
        <v>0</v>
      </c>
      <c r="G43" s="17">
        <v>54</v>
      </c>
      <c r="H43" s="17">
        <v>11</v>
      </c>
      <c r="I43" s="17">
        <v>3</v>
      </c>
      <c r="J43" s="17">
        <v>0</v>
      </c>
    </row>
    <row r="44" spans="1:10" x14ac:dyDescent="0.2">
      <c r="A44" s="21" t="s">
        <v>126</v>
      </c>
      <c r="B44" s="30">
        <v>100</v>
      </c>
      <c r="C44" s="30">
        <v>12.209301999999999</v>
      </c>
      <c r="D44" s="30">
        <v>35.465116000000002</v>
      </c>
      <c r="E44" s="30">
        <v>12.790698000000001</v>
      </c>
      <c r="F44" s="30">
        <v>0</v>
      </c>
      <c r="G44" s="30">
        <v>31.395349</v>
      </c>
      <c r="H44" s="30">
        <v>6.3953490000000004</v>
      </c>
      <c r="I44" s="30">
        <v>1.744186</v>
      </c>
      <c r="J44" s="30">
        <v>0</v>
      </c>
    </row>
    <row r="45" spans="1:10" x14ac:dyDescent="0.2">
      <c r="A45" s="19" t="s">
        <v>1205</v>
      </c>
      <c r="B45" s="20">
        <v>133</v>
      </c>
      <c r="C45" s="20">
        <v>30</v>
      </c>
      <c r="D45" s="20">
        <v>25</v>
      </c>
      <c r="E45" s="20">
        <v>26</v>
      </c>
      <c r="F45" s="20">
        <v>1</v>
      </c>
      <c r="G45" s="20">
        <v>29</v>
      </c>
      <c r="H45" s="20">
        <v>16</v>
      </c>
      <c r="I45" s="20">
        <v>6</v>
      </c>
      <c r="J45" s="20">
        <v>0</v>
      </c>
    </row>
    <row r="46" spans="1:10" x14ac:dyDescent="0.2">
      <c r="A46" s="21" t="s">
        <v>126</v>
      </c>
      <c r="B46" s="30">
        <v>100</v>
      </c>
      <c r="C46" s="30">
        <v>22.556391000000001</v>
      </c>
      <c r="D46" s="30">
        <v>18.796991999999999</v>
      </c>
      <c r="E46" s="30">
        <v>19.548871999999999</v>
      </c>
      <c r="F46" s="30">
        <v>0.75187999999999999</v>
      </c>
      <c r="G46" s="30">
        <v>21.804511000000002</v>
      </c>
      <c r="H46" s="30">
        <v>12.030075</v>
      </c>
      <c r="I46" s="30">
        <v>4.5112779999999999</v>
      </c>
      <c r="J46" s="30">
        <v>0</v>
      </c>
    </row>
    <row r="47" spans="1:10" x14ac:dyDescent="0.2">
      <c r="A47" s="19" t="s">
        <v>1206</v>
      </c>
      <c r="B47" s="20">
        <v>111</v>
      </c>
      <c r="C47" s="20">
        <v>28</v>
      </c>
      <c r="D47" s="20">
        <v>7</v>
      </c>
      <c r="E47" s="20">
        <v>42</v>
      </c>
      <c r="F47" s="20">
        <v>5</v>
      </c>
      <c r="G47" s="20">
        <v>12</v>
      </c>
      <c r="H47" s="20">
        <v>8</v>
      </c>
      <c r="I47" s="20">
        <v>9</v>
      </c>
      <c r="J47" s="20">
        <v>0</v>
      </c>
    </row>
    <row r="48" spans="1:10" x14ac:dyDescent="0.2">
      <c r="A48" s="21" t="s">
        <v>126</v>
      </c>
      <c r="B48" s="30">
        <v>100</v>
      </c>
      <c r="C48" s="30">
        <v>25.225224999999998</v>
      </c>
      <c r="D48" s="30">
        <v>6.3063060000000002</v>
      </c>
      <c r="E48" s="30">
        <v>37.837837999999998</v>
      </c>
      <c r="F48" s="30">
        <v>4.504505</v>
      </c>
      <c r="G48" s="30">
        <v>10.810810999999999</v>
      </c>
      <c r="H48" s="30">
        <v>7.2072070000000004</v>
      </c>
      <c r="I48" s="30">
        <v>8.1081079999999996</v>
      </c>
      <c r="J48" s="30">
        <v>0</v>
      </c>
    </row>
    <row r="49" spans="1:10" x14ac:dyDescent="0.2">
      <c r="A49" s="19" t="s">
        <v>1207</v>
      </c>
      <c r="B49" s="20">
        <v>82</v>
      </c>
      <c r="C49" s="20">
        <v>34</v>
      </c>
      <c r="D49" s="20">
        <v>4</v>
      </c>
      <c r="E49" s="20">
        <v>24</v>
      </c>
      <c r="F49" s="20">
        <v>1</v>
      </c>
      <c r="G49" s="20">
        <v>5</v>
      </c>
      <c r="H49" s="20">
        <v>7</v>
      </c>
      <c r="I49" s="20">
        <v>5</v>
      </c>
      <c r="J49" s="20">
        <v>2</v>
      </c>
    </row>
    <row r="50" spans="1:10" x14ac:dyDescent="0.2">
      <c r="A50" s="21" t="s">
        <v>126</v>
      </c>
      <c r="B50" s="30">
        <v>100</v>
      </c>
      <c r="C50" s="30">
        <v>41.463414999999998</v>
      </c>
      <c r="D50" s="30">
        <v>4.8780489999999999</v>
      </c>
      <c r="E50" s="30">
        <v>29.268293</v>
      </c>
      <c r="F50" s="30">
        <v>1.2195119999999999</v>
      </c>
      <c r="G50" s="30">
        <v>6.0975609999999998</v>
      </c>
      <c r="H50" s="30">
        <v>8.5365850000000005</v>
      </c>
      <c r="I50" s="30">
        <v>6.0975609999999998</v>
      </c>
      <c r="J50" s="30">
        <v>2.4390239999999999</v>
      </c>
    </row>
    <row r="51" spans="1:10" x14ac:dyDescent="0.2">
      <c r="A51" s="19" t="s">
        <v>1208</v>
      </c>
      <c r="B51" s="20">
        <v>30</v>
      </c>
      <c r="C51" s="20">
        <v>12</v>
      </c>
      <c r="D51" s="20">
        <v>1</v>
      </c>
      <c r="E51" s="20">
        <v>6</v>
      </c>
      <c r="F51" s="20">
        <v>0</v>
      </c>
      <c r="G51" s="20">
        <v>1</v>
      </c>
      <c r="H51" s="20">
        <v>2</v>
      </c>
      <c r="I51" s="20">
        <v>8</v>
      </c>
      <c r="J51" s="20">
        <v>0</v>
      </c>
    </row>
    <row r="52" spans="1:10" x14ac:dyDescent="0.2">
      <c r="A52" s="21" t="s">
        <v>126</v>
      </c>
      <c r="B52" s="30">
        <v>100</v>
      </c>
      <c r="C52" s="30">
        <v>40</v>
      </c>
      <c r="D52" s="30">
        <v>3.3333330000000001</v>
      </c>
      <c r="E52" s="30">
        <v>20</v>
      </c>
      <c r="F52" s="30">
        <v>0</v>
      </c>
      <c r="G52" s="30">
        <v>3.3333330000000001</v>
      </c>
      <c r="H52" s="30">
        <v>6.6666670000000003</v>
      </c>
      <c r="I52" s="30">
        <v>26.666667</v>
      </c>
      <c r="J52" s="30">
        <v>0</v>
      </c>
    </row>
    <row r="53" spans="1:10" x14ac:dyDescent="0.2">
      <c r="A53" s="19" t="s">
        <v>1209</v>
      </c>
      <c r="B53" s="20">
        <v>5</v>
      </c>
      <c r="C53" s="20">
        <v>3</v>
      </c>
      <c r="D53" s="20">
        <v>0</v>
      </c>
      <c r="E53" s="20">
        <v>0</v>
      </c>
      <c r="F53" s="20">
        <v>0</v>
      </c>
      <c r="G53" s="20">
        <v>0</v>
      </c>
      <c r="H53" s="20">
        <v>2</v>
      </c>
      <c r="I53" s="20">
        <v>0</v>
      </c>
      <c r="J53" s="20">
        <v>0</v>
      </c>
    </row>
    <row r="54" spans="1:10" x14ac:dyDescent="0.2">
      <c r="A54" s="21" t="s">
        <v>126</v>
      </c>
      <c r="B54" s="30">
        <v>100</v>
      </c>
      <c r="C54" s="30">
        <v>60</v>
      </c>
      <c r="D54" s="30">
        <v>0</v>
      </c>
      <c r="E54" s="30">
        <v>0</v>
      </c>
      <c r="F54" s="30">
        <v>0</v>
      </c>
      <c r="G54" s="30">
        <v>0</v>
      </c>
      <c r="H54" s="30">
        <v>40</v>
      </c>
      <c r="I54" s="30">
        <v>0</v>
      </c>
      <c r="J54" s="30">
        <v>0</v>
      </c>
    </row>
    <row r="55" spans="1:10" x14ac:dyDescent="0.2">
      <c r="A55" s="19" t="s">
        <v>1210</v>
      </c>
      <c r="B55" s="20">
        <v>2</v>
      </c>
      <c r="C55" s="20">
        <v>1</v>
      </c>
      <c r="D55" s="20">
        <v>0</v>
      </c>
      <c r="E55" s="20">
        <v>0</v>
      </c>
      <c r="F55" s="20">
        <v>0</v>
      </c>
      <c r="G55" s="20">
        <v>0</v>
      </c>
      <c r="H55" s="20">
        <v>0</v>
      </c>
      <c r="I55" s="20">
        <v>1</v>
      </c>
      <c r="J55" s="20">
        <v>0</v>
      </c>
    </row>
    <row r="56" spans="1:10" x14ac:dyDescent="0.2">
      <c r="A56" s="21" t="s">
        <v>126</v>
      </c>
      <c r="B56" s="30">
        <v>100</v>
      </c>
      <c r="C56" s="30">
        <v>50</v>
      </c>
      <c r="D56" s="30">
        <v>0</v>
      </c>
      <c r="E56" s="30">
        <v>0</v>
      </c>
      <c r="F56" s="30">
        <v>0</v>
      </c>
      <c r="G56" s="30">
        <v>0</v>
      </c>
      <c r="H56" s="30">
        <v>0</v>
      </c>
      <c r="I56" s="30">
        <v>50</v>
      </c>
      <c r="J56" s="30">
        <v>0</v>
      </c>
    </row>
    <row r="57" spans="1:10" x14ac:dyDescent="0.2">
      <c r="A57" s="19" t="s">
        <v>1211</v>
      </c>
      <c r="B57" s="20">
        <v>0</v>
      </c>
      <c r="C57" s="20">
        <v>0</v>
      </c>
      <c r="D57" s="20">
        <v>0</v>
      </c>
      <c r="E57" s="20">
        <v>0</v>
      </c>
      <c r="F57" s="20">
        <v>0</v>
      </c>
      <c r="G57" s="20">
        <v>0</v>
      </c>
      <c r="H57" s="20">
        <v>0</v>
      </c>
      <c r="I57" s="20">
        <v>0</v>
      </c>
      <c r="J57" s="20">
        <v>0</v>
      </c>
    </row>
    <row r="58" spans="1:10" x14ac:dyDescent="0.2">
      <c r="A58" s="21" t="s">
        <v>126</v>
      </c>
      <c r="B58" s="30">
        <v>0</v>
      </c>
      <c r="C58" s="30">
        <v>0</v>
      </c>
      <c r="D58" s="30">
        <v>0</v>
      </c>
      <c r="E58" s="30">
        <v>0</v>
      </c>
      <c r="F58" s="30">
        <v>0</v>
      </c>
      <c r="G58" s="30">
        <v>0</v>
      </c>
      <c r="H58" s="30">
        <v>0</v>
      </c>
      <c r="I58" s="30">
        <v>0</v>
      </c>
      <c r="J58" s="30">
        <v>0</v>
      </c>
    </row>
    <row r="59" spans="1:10" x14ac:dyDescent="0.2">
      <c r="A59" s="19" t="s">
        <v>1212</v>
      </c>
      <c r="B59" s="20">
        <v>244</v>
      </c>
      <c r="C59" s="20">
        <v>58</v>
      </c>
      <c r="D59" s="20">
        <v>32</v>
      </c>
      <c r="E59" s="20">
        <v>68</v>
      </c>
      <c r="F59" s="20">
        <v>6</v>
      </c>
      <c r="G59" s="20">
        <v>41</v>
      </c>
      <c r="H59" s="20">
        <v>24</v>
      </c>
      <c r="I59" s="20">
        <v>15</v>
      </c>
      <c r="J59" s="20">
        <v>0</v>
      </c>
    </row>
    <row r="60" spans="1:10" x14ac:dyDescent="0.2">
      <c r="A60" s="21" t="s">
        <v>126</v>
      </c>
      <c r="B60" s="30">
        <v>100</v>
      </c>
      <c r="C60" s="30">
        <v>23.770492000000001</v>
      </c>
      <c r="D60" s="30">
        <v>13.114754</v>
      </c>
      <c r="E60" s="30">
        <v>27.868852</v>
      </c>
      <c r="F60" s="30">
        <v>2.4590160000000001</v>
      </c>
      <c r="G60" s="30">
        <v>16.803279</v>
      </c>
      <c r="H60" s="30">
        <v>9.8360660000000006</v>
      </c>
      <c r="I60" s="30">
        <v>6.1475410000000004</v>
      </c>
      <c r="J60" s="30">
        <v>0</v>
      </c>
    </row>
    <row r="61" spans="1:10" x14ac:dyDescent="0.2">
      <c r="A61" s="19" t="s">
        <v>1213</v>
      </c>
      <c r="B61" s="20">
        <v>112</v>
      </c>
      <c r="C61" s="20">
        <v>46</v>
      </c>
      <c r="D61" s="20">
        <v>5</v>
      </c>
      <c r="E61" s="20">
        <v>30</v>
      </c>
      <c r="F61" s="20">
        <v>1</v>
      </c>
      <c r="G61" s="20">
        <v>6</v>
      </c>
      <c r="H61" s="20">
        <v>9</v>
      </c>
      <c r="I61" s="20">
        <v>13</v>
      </c>
      <c r="J61" s="20">
        <v>2</v>
      </c>
    </row>
    <row r="62" spans="1:10" x14ac:dyDescent="0.2">
      <c r="A62" s="21" t="s">
        <v>126</v>
      </c>
      <c r="B62" s="30">
        <v>100</v>
      </c>
      <c r="C62" s="30">
        <v>41.071429000000002</v>
      </c>
      <c r="D62" s="30">
        <v>4.4642860000000004</v>
      </c>
      <c r="E62" s="30">
        <v>26.785713999999999</v>
      </c>
      <c r="F62" s="30">
        <v>0.89285700000000001</v>
      </c>
      <c r="G62" s="30">
        <v>5.3571429999999998</v>
      </c>
      <c r="H62" s="30">
        <v>8.0357140000000005</v>
      </c>
      <c r="I62" s="30">
        <v>11.607143000000001</v>
      </c>
      <c r="J62" s="30">
        <v>1.785714</v>
      </c>
    </row>
    <row r="63" spans="1:10" x14ac:dyDescent="0.2">
      <c r="A63" s="19" t="s">
        <v>1214</v>
      </c>
      <c r="B63" s="20">
        <v>363</v>
      </c>
      <c r="C63" s="20">
        <v>108</v>
      </c>
      <c r="D63" s="20">
        <v>37</v>
      </c>
      <c r="E63" s="20">
        <v>98</v>
      </c>
      <c r="F63" s="20">
        <v>7</v>
      </c>
      <c r="G63" s="20">
        <v>47</v>
      </c>
      <c r="H63" s="20">
        <v>35</v>
      </c>
      <c r="I63" s="20">
        <v>29</v>
      </c>
      <c r="J63" s="20">
        <v>2</v>
      </c>
    </row>
    <row r="64" spans="1:10" x14ac:dyDescent="0.2">
      <c r="A64" s="21" t="s">
        <v>126</v>
      </c>
      <c r="B64" s="30">
        <v>100</v>
      </c>
      <c r="C64" s="30">
        <v>29.752065999999999</v>
      </c>
      <c r="D64" s="30">
        <v>10.192837000000001</v>
      </c>
      <c r="E64" s="30">
        <v>26.997244999999999</v>
      </c>
      <c r="F64" s="30">
        <v>1.928375</v>
      </c>
      <c r="G64" s="30">
        <v>12.947658000000001</v>
      </c>
      <c r="H64" s="30">
        <v>9.6418730000000004</v>
      </c>
      <c r="I64" s="30">
        <v>7.9889809999999999</v>
      </c>
      <c r="J64" s="30">
        <v>0.55096400000000001</v>
      </c>
    </row>
    <row r="65" spans="1:10" x14ac:dyDescent="0.2">
      <c r="A65" s="19" t="s">
        <v>1215</v>
      </c>
      <c r="B65" s="20">
        <v>119</v>
      </c>
      <c r="C65" s="20">
        <v>50</v>
      </c>
      <c r="D65" s="20">
        <v>5</v>
      </c>
      <c r="E65" s="20">
        <v>30</v>
      </c>
      <c r="F65" s="20">
        <v>1</v>
      </c>
      <c r="G65" s="20">
        <v>6</v>
      </c>
      <c r="H65" s="20">
        <v>11</v>
      </c>
      <c r="I65" s="20">
        <v>14</v>
      </c>
      <c r="J65" s="20">
        <v>2</v>
      </c>
    </row>
    <row r="66" spans="1:10" x14ac:dyDescent="0.2">
      <c r="A66" s="21" t="s">
        <v>126</v>
      </c>
      <c r="B66" s="30">
        <v>100</v>
      </c>
      <c r="C66" s="30">
        <v>42.016807</v>
      </c>
      <c r="D66" s="30">
        <v>4.2016809999999998</v>
      </c>
      <c r="E66" s="30">
        <v>25.210083999999998</v>
      </c>
      <c r="F66" s="30">
        <v>0.84033599999999997</v>
      </c>
      <c r="G66" s="30">
        <v>5.0420170000000004</v>
      </c>
      <c r="H66" s="30">
        <v>9.2436969999999992</v>
      </c>
      <c r="I66" s="30">
        <v>11.764706</v>
      </c>
      <c r="J66" s="30">
        <v>1.6806719999999999</v>
      </c>
    </row>
    <row r="67" spans="1:10" x14ac:dyDescent="0.2">
      <c r="A67" s="19" t="s">
        <v>1216</v>
      </c>
      <c r="B67" s="20">
        <v>7</v>
      </c>
      <c r="C67" s="20">
        <v>4</v>
      </c>
      <c r="D67" s="20">
        <v>0</v>
      </c>
      <c r="E67" s="20">
        <v>0</v>
      </c>
      <c r="F67" s="20">
        <v>0</v>
      </c>
      <c r="G67" s="20">
        <v>0</v>
      </c>
      <c r="H67" s="20">
        <v>2</v>
      </c>
      <c r="I67" s="20">
        <v>1</v>
      </c>
      <c r="J67" s="20">
        <v>0</v>
      </c>
    </row>
    <row r="68" spans="1:10" x14ac:dyDescent="0.2">
      <c r="A68" s="21" t="s">
        <v>126</v>
      </c>
      <c r="B68" s="30">
        <v>100</v>
      </c>
      <c r="C68" s="30">
        <v>57.142856999999999</v>
      </c>
      <c r="D68" s="30">
        <v>0</v>
      </c>
      <c r="E68" s="30">
        <v>0</v>
      </c>
      <c r="F68" s="30">
        <v>0</v>
      </c>
      <c r="G68" s="30">
        <v>0</v>
      </c>
      <c r="H68" s="30">
        <v>28.571428999999998</v>
      </c>
      <c r="I68" s="30">
        <v>14.285714</v>
      </c>
      <c r="J68" s="30">
        <v>0</v>
      </c>
    </row>
    <row r="69" spans="1:10" x14ac:dyDescent="0.2">
      <c r="A69" s="18" t="s">
        <v>1218</v>
      </c>
      <c r="B69" s="17">
        <v>121</v>
      </c>
      <c r="C69" s="17">
        <v>14</v>
      </c>
      <c r="D69" s="17">
        <v>28</v>
      </c>
      <c r="E69" s="17">
        <v>57</v>
      </c>
      <c r="F69" s="17">
        <v>3</v>
      </c>
      <c r="G69" s="17">
        <v>13</v>
      </c>
      <c r="H69" s="17">
        <v>1</v>
      </c>
      <c r="I69" s="17">
        <v>5</v>
      </c>
      <c r="J69" s="17">
        <v>0</v>
      </c>
    </row>
    <row r="70" spans="1:10" x14ac:dyDescent="0.2">
      <c r="A70" s="21" t="s">
        <v>126</v>
      </c>
      <c r="B70" s="30">
        <v>100</v>
      </c>
      <c r="C70" s="30">
        <v>11.570247999999999</v>
      </c>
      <c r="D70" s="30">
        <v>23.140495999999999</v>
      </c>
      <c r="E70" s="30">
        <v>47.107438000000002</v>
      </c>
      <c r="F70" s="30">
        <v>2.479339</v>
      </c>
      <c r="G70" s="30">
        <v>10.743802000000001</v>
      </c>
      <c r="H70" s="30">
        <v>0.82644600000000001</v>
      </c>
      <c r="I70" s="30">
        <v>4.132231</v>
      </c>
      <c r="J70" s="30">
        <v>0</v>
      </c>
    </row>
    <row r="71" spans="1:10" x14ac:dyDescent="0.2">
      <c r="A71" s="19" t="s">
        <v>1205</v>
      </c>
      <c r="B71" s="20">
        <v>120</v>
      </c>
      <c r="C71" s="20">
        <v>24</v>
      </c>
      <c r="D71" s="20">
        <v>8</v>
      </c>
      <c r="E71" s="20">
        <v>58</v>
      </c>
      <c r="F71" s="20">
        <v>2</v>
      </c>
      <c r="G71" s="20">
        <v>13</v>
      </c>
      <c r="H71" s="20">
        <v>9</v>
      </c>
      <c r="I71" s="20">
        <v>6</v>
      </c>
      <c r="J71" s="20">
        <v>0</v>
      </c>
    </row>
    <row r="72" spans="1:10" x14ac:dyDescent="0.2">
      <c r="A72" s="21" t="s">
        <v>126</v>
      </c>
      <c r="B72" s="30">
        <v>100</v>
      </c>
      <c r="C72" s="30">
        <v>20</v>
      </c>
      <c r="D72" s="30">
        <v>6.6666670000000003</v>
      </c>
      <c r="E72" s="30">
        <v>48.333333000000003</v>
      </c>
      <c r="F72" s="30">
        <v>1.6666669999999999</v>
      </c>
      <c r="G72" s="30">
        <v>10.833333</v>
      </c>
      <c r="H72" s="30">
        <v>7.5</v>
      </c>
      <c r="I72" s="30">
        <v>5</v>
      </c>
      <c r="J72" s="30">
        <v>0</v>
      </c>
    </row>
    <row r="73" spans="1:10" x14ac:dyDescent="0.2">
      <c r="A73" s="19" t="s">
        <v>1206</v>
      </c>
      <c r="B73" s="20">
        <v>85</v>
      </c>
      <c r="C73" s="20">
        <v>21</v>
      </c>
      <c r="D73" s="20">
        <v>6</v>
      </c>
      <c r="E73" s="20">
        <v>44</v>
      </c>
      <c r="F73" s="20">
        <v>3</v>
      </c>
      <c r="G73" s="20">
        <v>4</v>
      </c>
      <c r="H73" s="20">
        <v>2</v>
      </c>
      <c r="I73" s="20">
        <v>5</v>
      </c>
      <c r="J73" s="20">
        <v>0</v>
      </c>
    </row>
    <row r="74" spans="1:10" x14ac:dyDescent="0.2">
      <c r="A74" s="21" t="s">
        <v>126</v>
      </c>
      <c r="B74" s="30">
        <v>100</v>
      </c>
      <c r="C74" s="30">
        <v>24.705881999999999</v>
      </c>
      <c r="D74" s="30">
        <v>7.0588240000000004</v>
      </c>
      <c r="E74" s="30">
        <v>51.764705999999997</v>
      </c>
      <c r="F74" s="30">
        <v>3.5294120000000002</v>
      </c>
      <c r="G74" s="30">
        <v>4.7058819999999999</v>
      </c>
      <c r="H74" s="30">
        <v>2.3529409999999999</v>
      </c>
      <c r="I74" s="30">
        <v>5.8823530000000002</v>
      </c>
      <c r="J74" s="30">
        <v>0</v>
      </c>
    </row>
    <row r="75" spans="1:10" x14ac:dyDescent="0.2">
      <c r="A75" s="19" t="s">
        <v>1207</v>
      </c>
      <c r="B75" s="20">
        <v>57</v>
      </c>
      <c r="C75" s="20">
        <v>15</v>
      </c>
      <c r="D75" s="20">
        <v>0</v>
      </c>
      <c r="E75" s="20">
        <v>30</v>
      </c>
      <c r="F75" s="20">
        <v>0</v>
      </c>
      <c r="G75" s="20">
        <v>1</v>
      </c>
      <c r="H75" s="20">
        <v>4</v>
      </c>
      <c r="I75" s="20">
        <v>7</v>
      </c>
      <c r="J75" s="20">
        <v>0</v>
      </c>
    </row>
    <row r="76" spans="1:10" x14ac:dyDescent="0.2">
      <c r="A76" s="21" t="s">
        <v>126</v>
      </c>
      <c r="B76" s="30">
        <v>100</v>
      </c>
      <c r="C76" s="30">
        <v>26.315788999999999</v>
      </c>
      <c r="D76" s="30">
        <v>0</v>
      </c>
      <c r="E76" s="30">
        <v>52.631579000000002</v>
      </c>
      <c r="F76" s="30">
        <v>0</v>
      </c>
      <c r="G76" s="30">
        <v>1.754386</v>
      </c>
      <c r="H76" s="30">
        <v>7.017544</v>
      </c>
      <c r="I76" s="30">
        <v>12.280702</v>
      </c>
      <c r="J76" s="30">
        <v>0</v>
      </c>
    </row>
    <row r="77" spans="1:10" x14ac:dyDescent="0.2">
      <c r="A77" s="19" t="s">
        <v>1208</v>
      </c>
      <c r="B77" s="20">
        <v>11</v>
      </c>
      <c r="C77" s="20">
        <v>4</v>
      </c>
      <c r="D77" s="20">
        <v>0</v>
      </c>
      <c r="E77" s="20">
        <v>2</v>
      </c>
      <c r="F77" s="20">
        <v>1</v>
      </c>
      <c r="G77" s="20">
        <v>0</v>
      </c>
      <c r="H77" s="20">
        <v>1</v>
      </c>
      <c r="I77" s="20">
        <v>2</v>
      </c>
      <c r="J77" s="20">
        <v>1</v>
      </c>
    </row>
    <row r="78" spans="1:10" x14ac:dyDescent="0.2">
      <c r="A78" s="21" t="s">
        <v>126</v>
      </c>
      <c r="B78" s="30">
        <v>100</v>
      </c>
      <c r="C78" s="30">
        <v>36.363636</v>
      </c>
      <c r="D78" s="30">
        <v>0</v>
      </c>
      <c r="E78" s="30">
        <v>18.181818</v>
      </c>
      <c r="F78" s="30">
        <v>9.0909089999999999</v>
      </c>
      <c r="G78" s="30">
        <v>0</v>
      </c>
      <c r="H78" s="30">
        <v>9.0909089999999999</v>
      </c>
      <c r="I78" s="30">
        <v>18.181818</v>
      </c>
      <c r="J78" s="30">
        <v>9.0909089999999999</v>
      </c>
    </row>
    <row r="79" spans="1:10" x14ac:dyDescent="0.2">
      <c r="A79" s="19" t="s">
        <v>1209</v>
      </c>
      <c r="B79" s="20">
        <v>4</v>
      </c>
      <c r="C79" s="20">
        <v>2</v>
      </c>
      <c r="D79" s="20">
        <v>0</v>
      </c>
      <c r="E79" s="20">
        <v>1</v>
      </c>
      <c r="F79" s="20">
        <v>0</v>
      </c>
      <c r="G79" s="20">
        <v>0</v>
      </c>
      <c r="H79" s="20">
        <v>1</v>
      </c>
      <c r="I79" s="20">
        <v>0</v>
      </c>
      <c r="J79" s="20">
        <v>0</v>
      </c>
    </row>
    <row r="80" spans="1:10" x14ac:dyDescent="0.2">
      <c r="A80" s="21" t="s">
        <v>126</v>
      </c>
      <c r="B80" s="30">
        <v>100</v>
      </c>
      <c r="C80" s="30">
        <v>50</v>
      </c>
      <c r="D80" s="30">
        <v>0</v>
      </c>
      <c r="E80" s="30">
        <v>25</v>
      </c>
      <c r="F80" s="30">
        <v>0</v>
      </c>
      <c r="G80" s="30">
        <v>0</v>
      </c>
      <c r="H80" s="30">
        <v>25</v>
      </c>
      <c r="I80" s="30">
        <v>0</v>
      </c>
      <c r="J80" s="30">
        <v>0</v>
      </c>
    </row>
    <row r="81" spans="1:10" x14ac:dyDescent="0.2">
      <c r="A81" s="19" t="s">
        <v>1210</v>
      </c>
      <c r="B81" s="20">
        <v>1</v>
      </c>
      <c r="C81" s="20">
        <v>1</v>
      </c>
      <c r="D81" s="20">
        <v>0</v>
      </c>
      <c r="E81" s="20">
        <v>0</v>
      </c>
      <c r="F81" s="20">
        <v>0</v>
      </c>
      <c r="G81" s="20">
        <v>0</v>
      </c>
      <c r="H81" s="20">
        <v>0</v>
      </c>
      <c r="I81" s="20">
        <v>0</v>
      </c>
      <c r="J81" s="20">
        <v>0</v>
      </c>
    </row>
    <row r="82" spans="1:10" x14ac:dyDescent="0.2">
      <c r="A82" s="21" t="s">
        <v>126</v>
      </c>
      <c r="B82" s="30">
        <v>100</v>
      </c>
      <c r="C82" s="30">
        <v>100</v>
      </c>
      <c r="D82" s="30">
        <v>0</v>
      </c>
      <c r="E82" s="30">
        <v>0</v>
      </c>
      <c r="F82" s="30">
        <v>0</v>
      </c>
      <c r="G82" s="30">
        <v>0</v>
      </c>
      <c r="H82" s="30">
        <v>0</v>
      </c>
      <c r="I82" s="30">
        <v>0</v>
      </c>
      <c r="J82" s="30">
        <v>0</v>
      </c>
    </row>
    <row r="83" spans="1:10" x14ac:dyDescent="0.2">
      <c r="A83" s="19" t="s">
        <v>1211</v>
      </c>
      <c r="B83" s="20">
        <v>0</v>
      </c>
      <c r="C83" s="20">
        <v>0</v>
      </c>
      <c r="D83" s="20">
        <v>0</v>
      </c>
      <c r="E83" s="20">
        <v>0</v>
      </c>
      <c r="F83" s="20">
        <v>0</v>
      </c>
      <c r="G83" s="20">
        <v>0</v>
      </c>
      <c r="H83" s="20">
        <v>0</v>
      </c>
      <c r="I83" s="20">
        <v>0</v>
      </c>
      <c r="J83" s="20">
        <v>0</v>
      </c>
    </row>
    <row r="84" spans="1:10" x14ac:dyDescent="0.2">
      <c r="A84" s="21" t="s">
        <v>126</v>
      </c>
      <c r="B84" s="30">
        <v>0</v>
      </c>
      <c r="C84" s="30">
        <v>0</v>
      </c>
      <c r="D84" s="30">
        <v>0</v>
      </c>
      <c r="E84" s="30">
        <v>0</v>
      </c>
      <c r="F84" s="30">
        <v>0</v>
      </c>
      <c r="G84" s="30">
        <v>0</v>
      </c>
      <c r="H84" s="30">
        <v>0</v>
      </c>
      <c r="I84" s="30">
        <v>0</v>
      </c>
      <c r="J84" s="30">
        <v>0</v>
      </c>
    </row>
    <row r="85" spans="1:10" x14ac:dyDescent="0.2">
      <c r="A85" s="19" t="s">
        <v>1212</v>
      </c>
      <c r="B85" s="20">
        <v>205</v>
      </c>
      <c r="C85" s="20">
        <v>45</v>
      </c>
      <c r="D85" s="20">
        <v>14</v>
      </c>
      <c r="E85" s="20">
        <v>102</v>
      </c>
      <c r="F85" s="20">
        <v>5</v>
      </c>
      <c r="G85" s="20">
        <v>17</v>
      </c>
      <c r="H85" s="20">
        <v>11</v>
      </c>
      <c r="I85" s="20">
        <v>11</v>
      </c>
      <c r="J85" s="20">
        <v>0</v>
      </c>
    </row>
    <row r="86" spans="1:10" x14ac:dyDescent="0.2">
      <c r="A86" s="21" t="s">
        <v>126</v>
      </c>
      <c r="B86" s="30">
        <v>100</v>
      </c>
      <c r="C86" s="30">
        <v>21.951219999999999</v>
      </c>
      <c r="D86" s="30">
        <v>6.8292679999999999</v>
      </c>
      <c r="E86" s="30">
        <v>49.756098000000001</v>
      </c>
      <c r="F86" s="30">
        <v>2.4390239999999999</v>
      </c>
      <c r="G86" s="30">
        <v>8.2926830000000002</v>
      </c>
      <c r="H86" s="30">
        <v>5.3658539999999997</v>
      </c>
      <c r="I86" s="30">
        <v>5.3658539999999997</v>
      </c>
      <c r="J86" s="30">
        <v>0</v>
      </c>
    </row>
    <row r="87" spans="1:10" x14ac:dyDescent="0.2">
      <c r="A87" s="19" t="s">
        <v>1213</v>
      </c>
      <c r="B87" s="20">
        <v>68</v>
      </c>
      <c r="C87" s="20">
        <v>19</v>
      </c>
      <c r="D87" s="20">
        <v>0</v>
      </c>
      <c r="E87" s="20">
        <v>32</v>
      </c>
      <c r="F87" s="20">
        <v>1</v>
      </c>
      <c r="G87" s="20">
        <v>1</v>
      </c>
      <c r="H87" s="20">
        <v>5</v>
      </c>
      <c r="I87" s="20">
        <v>9</v>
      </c>
      <c r="J87" s="20">
        <v>1</v>
      </c>
    </row>
    <row r="88" spans="1:10" x14ac:dyDescent="0.2">
      <c r="A88" s="21" t="s">
        <v>126</v>
      </c>
      <c r="B88" s="30">
        <v>100</v>
      </c>
      <c r="C88" s="30">
        <v>27.941175999999999</v>
      </c>
      <c r="D88" s="30">
        <v>0</v>
      </c>
      <c r="E88" s="30">
        <v>47.058824000000001</v>
      </c>
      <c r="F88" s="30">
        <v>1.470588</v>
      </c>
      <c r="G88" s="30">
        <v>1.470588</v>
      </c>
      <c r="H88" s="30">
        <v>7.3529410000000004</v>
      </c>
      <c r="I88" s="30">
        <v>13.235294</v>
      </c>
      <c r="J88" s="30">
        <v>1.470588</v>
      </c>
    </row>
    <row r="89" spans="1:10" x14ac:dyDescent="0.2">
      <c r="A89" s="19" t="s">
        <v>1214</v>
      </c>
      <c r="B89" s="20">
        <v>278</v>
      </c>
      <c r="C89" s="20">
        <v>67</v>
      </c>
      <c r="D89" s="20">
        <v>14</v>
      </c>
      <c r="E89" s="20">
        <v>135</v>
      </c>
      <c r="F89" s="20">
        <v>6</v>
      </c>
      <c r="G89" s="20">
        <v>18</v>
      </c>
      <c r="H89" s="20">
        <v>17</v>
      </c>
      <c r="I89" s="20">
        <v>20</v>
      </c>
      <c r="J89" s="20">
        <v>1</v>
      </c>
    </row>
    <row r="90" spans="1:10" x14ac:dyDescent="0.2">
      <c r="A90" s="21" t="s">
        <v>126</v>
      </c>
      <c r="B90" s="30">
        <v>100</v>
      </c>
      <c r="C90" s="30">
        <v>24.100719000000002</v>
      </c>
      <c r="D90" s="30">
        <v>5.035971</v>
      </c>
      <c r="E90" s="30">
        <v>48.561151000000002</v>
      </c>
      <c r="F90" s="30">
        <v>2.1582729999999999</v>
      </c>
      <c r="G90" s="30">
        <v>6.4748200000000002</v>
      </c>
      <c r="H90" s="30">
        <v>6.1151080000000002</v>
      </c>
      <c r="I90" s="30">
        <v>7.1942449999999996</v>
      </c>
      <c r="J90" s="30">
        <v>0.35971199999999998</v>
      </c>
    </row>
    <row r="91" spans="1:10" x14ac:dyDescent="0.2">
      <c r="A91" s="19" t="s">
        <v>1215</v>
      </c>
      <c r="B91" s="20">
        <v>73</v>
      </c>
      <c r="C91" s="20">
        <v>22</v>
      </c>
      <c r="D91" s="20">
        <v>0</v>
      </c>
      <c r="E91" s="20">
        <v>33</v>
      </c>
      <c r="F91" s="20">
        <v>1</v>
      </c>
      <c r="G91" s="20">
        <v>1</v>
      </c>
      <c r="H91" s="20">
        <v>6</v>
      </c>
      <c r="I91" s="20">
        <v>9</v>
      </c>
      <c r="J91" s="20">
        <v>1</v>
      </c>
    </row>
    <row r="92" spans="1:10" x14ac:dyDescent="0.2">
      <c r="A92" s="21" t="s">
        <v>126</v>
      </c>
      <c r="B92" s="30">
        <v>100</v>
      </c>
      <c r="C92" s="30">
        <v>30.136986</v>
      </c>
      <c r="D92" s="30">
        <v>0</v>
      </c>
      <c r="E92" s="30">
        <v>45.205478999999997</v>
      </c>
      <c r="F92" s="30">
        <v>1.3698630000000001</v>
      </c>
      <c r="G92" s="30">
        <v>1.3698630000000001</v>
      </c>
      <c r="H92" s="30">
        <v>8.2191779999999994</v>
      </c>
      <c r="I92" s="30">
        <v>12.328766999999999</v>
      </c>
      <c r="J92" s="30">
        <v>1.3698630000000001</v>
      </c>
    </row>
    <row r="93" spans="1:10" x14ac:dyDescent="0.2">
      <c r="A93" s="19" t="s">
        <v>1216</v>
      </c>
      <c r="B93" s="20">
        <v>5</v>
      </c>
      <c r="C93" s="20">
        <v>3</v>
      </c>
      <c r="D93" s="20">
        <v>0</v>
      </c>
      <c r="E93" s="20">
        <v>1</v>
      </c>
      <c r="F93" s="20">
        <v>0</v>
      </c>
      <c r="G93" s="20">
        <v>0</v>
      </c>
      <c r="H93" s="20">
        <v>1</v>
      </c>
      <c r="I93" s="20">
        <v>0</v>
      </c>
      <c r="J93" s="20">
        <v>0</v>
      </c>
    </row>
    <row r="94" spans="1:10" x14ac:dyDescent="0.2">
      <c r="A94" s="21" t="s">
        <v>126</v>
      </c>
      <c r="B94" s="30">
        <v>100</v>
      </c>
      <c r="C94" s="30">
        <v>60</v>
      </c>
      <c r="D94" s="30">
        <v>0</v>
      </c>
      <c r="E94" s="30">
        <v>20</v>
      </c>
      <c r="F94" s="30">
        <v>0</v>
      </c>
      <c r="G94" s="30">
        <v>0</v>
      </c>
      <c r="H94" s="30">
        <v>20</v>
      </c>
      <c r="I94" s="30">
        <v>0</v>
      </c>
      <c r="J94" s="30">
        <v>0</v>
      </c>
    </row>
    <row r="95" spans="1:10" x14ac:dyDescent="0.2">
      <c r="A95" s="18" t="s">
        <v>1219</v>
      </c>
      <c r="B95" s="18"/>
      <c r="C95" s="18"/>
      <c r="D95" s="18"/>
      <c r="E95" s="18"/>
      <c r="F95" s="18"/>
      <c r="G95" s="18"/>
      <c r="H95" s="18"/>
      <c r="I95" s="18"/>
      <c r="J95" s="18"/>
    </row>
    <row r="96" spans="1:10" x14ac:dyDescent="0.2">
      <c r="A96" s="19" t="s">
        <v>130</v>
      </c>
      <c r="B96" s="20">
        <v>73</v>
      </c>
      <c r="C96" s="20">
        <v>20</v>
      </c>
      <c r="D96" s="20">
        <v>14</v>
      </c>
      <c r="E96" s="20">
        <v>16</v>
      </c>
      <c r="F96" s="20">
        <v>1</v>
      </c>
      <c r="G96" s="20">
        <v>12</v>
      </c>
      <c r="H96" s="20">
        <v>3</v>
      </c>
      <c r="I96" s="20">
        <v>6</v>
      </c>
      <c r="J96" s="20">
        <v>1</v>
      </c>
    </row>
    <row r="97" spans="1:10" x14ac:dyDescent="0.2">
      <c r="A97" s="21" t="s">
        <v>126</v>
      </c>
      <c r="B97" s="30">
        <v>100</v>
      </c>
      <c r="C97" s="30">
        <v>27.397259999999999</v>
      </c>
      <c r="D97" s="30">
        <v>19.178082</v>
      </c>
      <c r="E97" s="30">
        <v>21.917808000000001</v>
      </c>
      <c r="F97" s="30">
        <v>1.3698630000000001</v>
      </c>
      <c r="G97" s="30">
        <v>16.438355999999999</v>
      </c>
      <c r="H97" s="30">
        <v>4.1095889999999997</v>
      </c>
      <c r="I97" s="30">
        <v>8.2191779999999994</v>
      </c>
      <c r="J97" s="30">
        <v>1.3698630000000001</v>
      </c>
    </row>
    <row r="98" spans="1:10" x14ac:dyDescent="0.2">
      <c r="A98" s="19" t="s">
        <v>131</v>
      </c>
      <c r="B98" s="20">
        <v>662</v>
      </c>
      <c r="C98" s="20">
        <v>153</v>
      </c>
      <c r="D98" s="20">
        <v>106</v>
      </c>
      <c r="E98" s="20">
        <v>207</v>
      </c>
      <c r="F98" s="20">
        <v>11</v>
      </c>
      <c r="G98" s="20">
        <v>94</v>
      </c>
      <c r="H98" s="20">
        <v>54</v>
      </c>
      <c r="I98" s="20">
        <v>37</v>
      </c>
      <c r="J98" s="20">
        <v>0</v>
      </c>
    </row>
    <row r="99" spans="1:10" x14ac:dyDescent="0.2">
      <c r="A99" s="21" t="s">
        <v>126</v>
      </c>
      <c r="B99" s="30">
        <v>100</v>
      </c>
      <c r="C99" s="30">
        <v>23.111782000000002</v>
      </c>
      <c r="D99" s="30">
        <v>16.012084999999999</v>
      </c>
      <c r="E99" s="30">
        <v>31.268882000000001</v>
      </c>
      <c r="F99" s="30">
        <v>1.6616310000000001</v>
      </c>
      <c r="G99" s="30">
        <v>14.199396</v>
      </c>
      <c r="H99" s="30">
        <v>8.1570999999999998</v>
      </c>
      <c r="I99" s="30">
        <v>5.589124</v>
      </c>
      <c r="J99" s="30">
        <v>0</v>
      </c>
    </row>
    <row r="100" spans="1:10" x14ac:dyDescent="0.2">
      <c r="A100" s="19" t="s">
        <v>392</v>
      </c>
      <c r="B100" s="20">
        <v>84</v>
      </c>
      <c r="C100" s="20">
        <v>12</v>
      </c>
      <c r="D100" s="20">
        <v>14</v>
      </c>
      <c r="E100" s="20">
        <v>40</v>
      </c>
      <c r="F100" s="20">
        <v>2</v>
      </c>
      <c r="G100" s="20">
        <v>14</v>
      </c>
      <c r="H100" s="20">
        <v>0</v>
      </c>
      <c r="I100" s="20">
        <v>2</v>
      </c>
      <c r="J100" s="20">
        <v>0</v>
      </c>
    </row>
    <row r="101" spans="1:10" x14ac:dyDescent="0.2">
      <c r="A101" s="21" t="s">
        <v>126</v>
      </c>
      <c r="B101" s="30">
        <v>100</v>
      </c>
      <c r="C101" s="30">
        <v>14.285714</v>
      </c>
      <c r="D101" s="30">
        <v>16.666667</v>
      </c>
      <c r="E101" s="30">
        <v>47.619047999999999</v>
      </c>
      <c r="F101" s="30">
        <v>2.3809520000000002</v>
      </c>
      <c r="G101" s="30">
        <v>16.666667</v>
      </c>
      <c r="H101" s="30">
        <v>0</v>
      </c>
      <c r="I101" s="30">
        <v>2.3809520000000002</v>
      </c>
      <c r="J101" s="30">
        <v>0</v>
      </c>
    </row>
    <row r="102" spans="1:10" x14ac:dyDescent="0.2">
      <c r="A102" s="19" t="s">
        <v>132</v>
      </c>
      <c r="B102" s="20">
        <v>84</v>
      </c>
      <c r="C102" s="20">
        <v>19</v>
      </c>
      <c r="D102" s="20">
        <v>4</v>
      </c>
      <c r="E102" s="20">
        <v>37</v>
      </c>
      <c r="F102" s="20">
        <v>2</v>
      </c>
      <c r="G102" s="20">
        <v>7</v>
      </c>
      <c r="H102" s="20">
        <v>5</v>
      </c>
      <c r="I102" s="20">
        <v>8</v>
      </c>
      <c r="J102" s="20">
        <v>2</v>
      </c>
    </row>
    <row r="103" spans="1:10" x14ac:dyDescent="0.2">
      <c r="A103" s="21" t="s">
        <v>126</v>
      </c>
      <c r="B103" s="30">
        <v>100</v>
      </c>
      <c r="C103" s="30">
        <v>22.619047999999999</v>
      </c>
      <c r="D103" s="30">
        <v>4.7619049999999996</v>
      </c>
      <c r="E103" s="30">
        <v>44.047618999999997</v>
      </c>
      <c r="F103" s="30">
        <v>2.3809520000000002</v>
      </c>
      <c r="G103" s="30">
        <v>8.3333329999999997</v>
      </c>
      <c r="H103" s="30">
        <v>5.9523809999999999</v>
      </c>
      <c r="I103" s="30">
        <v>9.5238099999999992</v>
      </c>
      <c r="J103" s="30">
        <v>2.3809520000000002</v>
      </c>
    </row>
    <row r="104" spans="1:10" x14ac:dyDescent="0.2">
      <c r="A104" s="19" t="s">
        <v>1220</v>
      </c>
      <c r="B104" s="20">
        <v>32</v>
      </c>
      <c r="C104" s="20">
        <v>6</v>
      </c>
      <c r="D104" s="20">
        <v>2</v>
      </c>
      <c r="E104" s="20">
        <v>12</v>
      </c>
      <c r="F104" s="20">
        <v>0</v>
      </c>
      <c r="G104" s="20">
        <v>6</v>
      </c>
      <c r="H104" s="20">
        <v>2</v>
      </c>
      <c r="I104" s="20">
        <v>4</v>
      </c>
      <c r="J104" s="20">
        <v>0</v>
      </c>
    </row>
    <row r="105" spans="1:10" x14ac:dyDescent="0.2">
      <c r="A105" s="21" t="s">
        <v>126</v>
      </c>
      <c r="B105" s="30">
        <v>100</v>
      </c>
      <c r="C105" s="30">
        <v>18.75</v>
      </c>
      <c r="D105" s="30">
        <v>6.25</v>
      </c>
      <c r="E105" s="30">
        <v>37.5</v>
      </c>
      <c r="F105" s="30">
        <v>0</v>
      </c>
      <c r="G105" s="30">
        <v>18.75</v>
      </c>
      <c r="H105" s="30">
        <v>6.25</v>
      </c>
      <c r="I105" s="30">
        <v>12.5</v>
      </c>
      <c r="J105" s="30">
        <v>0</v>
      </c>
    </row>
    <row r="106" spans="1:10" x14ac:dyDescent="0.2">
      <c r="A106" s="18" t="s">
        <v>133</v>
      </c>
      <c r="B106" s="17">
        <v>43</v>
      </c>
      <c r="C106" s="17">
        <v>14</v>
      </c>
      <c r="D106" s="17">
        <v>8</v>
      </c>
      <c r="E106" s="17">
        <v>7</v>
      </c>
      <c r="F106" s="17">
        <v>0</v>
      </c>
      <c r="G106" s="17">
        <v>10</v>
      </c>
      <c r="H106" s="17">
        <v>1</v>
      </c>
      <c r="I106" s="17">
        <v>2</v>
      </c>
      <c r="J106" s="17">
        <v>1</v>
      </c>
    </row>
    <row r="107" spans="1:10" x14ac:dyDescent="0.2">
      <c r="A107" s="21" t="s">
        <v>126</v>
      </c>
      <c r="B107" s="30">
        <v>100</v>
      </c>
      <c r="C107" s="30">
        <v>32.558140000000002</v>
      </c>
      <c r="D107" s="30">
        <v>18.604651</v>
      </c>
      <c r="E107" s="30">
        <v>16.279070000000001</v>
      </c>
      <c r="F107" s="30">
        <v>0</v>
      </c>
      <c r="G107" s="30">
        <v>23.255814000000001</v>
      </c>
      <c r="H107" s="30">
        <v>2.3255810000000001</v>
      </c>
      <c r="I107" s="30">
        <v>4.6511630000000004</v>
      </c>
      <c r="J107" s="30">
        <v>2.3255810000000001</v>
      </c>
    </row>
    <row r="108" spans="1:10" x14ac:dyDescent="0.2">
      <c r="A108" s="19" t="s">
        <v>134</v>
      </c>
      <c r="B108" s="20">
        <v>412</v>
      </c>
      <c r="C108" s="20">
        <v>99</v>
      </c>
      <c r="D108" s="20">
        <v>79</v>
      </c>
      <c r="E108" s="20">
        <v>86</v>
      </c>
      <c r="F108" s="20">
        <v>7</v>
      </c>
      <c r="G108" s="20">
        <v>75</v>
      </c>
      <c r="H108" s="20">
        <v>42</v>
      </c>
      <c r="I108" s="20">
        <v>24</v>
      </c>
      <c r="J108" s="20">
        <v>0</v>
      </c>
    </row>
    <row r="109" spans="1:10" x14ac:dyDescent="0.2">
      <c r="A109" s="21" t="s">
        <v>126</v>
      </c>
      <c r="B109" s="30">
        <v>100</v>
      </c>
      <c r="C109" s="30">
        <v>24.029126000000002</v>
      </c>
      <c r="D109" s="30">
        <v>19.174757</v>
      </c>
      <c r="E109" s="30">
        <v>20.873785999999999</v>
      </c>
      <c r="F109" s="30">
        <v>1.6990289999999999</v>
      </c>
      <c r="G109" s="30">
        <v>18.203883000000001</v>
      </c>
      <c r="H109" s="30">
        <v>10.194175</v>
      </c>
      <c r="I109" s="30">
        <v>5.8252430000000004</v>
      </c>
      <c r="J109" s="30">
        <v>0</v>
      </c>
    </row>
    <row r="110" spans="1:10" x14ac:dyDescent="0.2">
      <c r="A110" s="19" t="s">
        <v>393</v>
      </c>
      <c r="B110" s="20">
        <v>36</v>
      </c>
      <c r="C110" s="20">
        <v>7</v>
      </c>
      <c r="D110" s="20">
        <v>6</v>
      </c>
      <c r="E110" s="20">
        <v>15</v>
      </c>
      <c r="F110" s="20">
        <v>0</v>
      </c>
      <c r="G110" s="20">
        <v>8</v>
      </c>
      <c r="H110" s="20">
        <v>0</v>
      </c>
      <c r="I110" s="20">
        <v>0</v>
      </c>
      <c r="J110" s="20">
        <v>0</v>
      </c>
    </row>
    <row r="111" spans="1:10" x14ac:dyDescent="0.2">
      <c r="A111" s="21" t="s">
        <v>126</v>
      </c>
      <c r="B111" s="30">
        <v>100</v>
      </c>
      <c r="C111" s="30">
        <v>19.444444000000001</v>
      </c>
      <c r="D111" s="30">
        <v>16.666667</v>
      </c>
      <c r="E111" s="30">
        <v>41.666666999999997</v>
      </c>
      <c r="F111" s="30">
        <v>0</v>
      </c>
      <c r="G111" s="30">
        <v>22.222221999999999</v>
      </c>
      <c r="H111" s="30">
        <v>0</v>
      </c>
      <c r="I111" s="30">
        <v>0</v>
      </c>
      <c r="J111" s="30">
        <v>0</v>
      </c>
    </row>
    <row r="112" spans="1:10" x14ac:dyDescent="0.2">
      <c r="A112" s="19" t="s">
        <v>135</v>
      </c>
      <c r="B112" s="20">
        <v>22</v>
      </c>
      <c r="C112" s="20">
        <v>6</v>
      </c>
      <c r="D112" s="20">
        <v>3</v>
      </c>
      <c r="E112" s="20">
        <v>4</v>
      </c>
      <c r="F112" s="20">
        <v>0</v>
      </c>
      <c r="G112" s="20">
        <v>4</v>
      </c>
      <c r="H112" s="20">
        <v>2</v>
      </c>
      <c r="I112" s="20">
        <v>2</v>
      </c>
      <c r="J112" s="20">
        <v>1</v>
      </c>
    </row>
    <row r="113" spans="1:10" x14ac:dyDescent="0.2">
      <c r="A113" s="21" t="s">
        <v>126</v>
      </c>
      <c r="B113" s="30">
        <v>100</v>
      </c>
      <c r="C113" s="30">
        <v>27.272727</v>
      </c>
      <c r="D113" s="30">
        <v>13.636364</v>
      </c>
      <c r="E113" s="30">
        <v>18.181818</v>
      </c>
      <c r="F113" s="30">
        <v>0</v>
      </c>
      <c r="G113" s="30">
        <v>18.181818</v>
      </c>
      <c r="H113" s="30">
        <v>9.0909089999999999</v>
      </c>
      <c r="I113" s="30">
        <v>9.0909089999999999</v>
      </c>
      <c r="J113" s="30">
        <v>4.5454549999999996</v>
      </c>
    </row>
    <row r="114" spans="1:10" x14ac:dyDescent="0.2">
      <c r="A114" s="19" t="s">
        <v>1221</v>
      </c>
      <c r="B114" s="20">
        <v>22</v>
      </c>
      <c r="C114" s="20">
        <v>3</v>
      </c>
      <c r="D114" s="20">
        <v>2</v>
      </c>
      <c r="E114" s="20">
        <v>8</v>
      </c>
      <c r="F114" s="20">
        <v>0</v>
      </c>
      <c r="G114" s="20">
        <v>4</v>
      </c>
      <c r="H114" s="20">
        <v>1</v>
      </c>
      <c r="I114" s="20">
        <v>4</v>
      </c>
      <c r="J114" s="20">
        <v>0</v>
      </c>
    </row>
    <row r="115" spans="1:10" x14ac:dyDescent="0.2">
      <c r="A115" s="21" t="s">
        <v>126</v>
      </c>
      <c r="B115" s="30">
        <v>100</v>
      </c>
      <c r="C115" s="30">
        <v>13.636364</v>
      </c>
      <c r="D115" s="30">
        <v>9.0909089999999999</v>
      </c>
      <c r="E115" s="30">
        <v>36.363636</v>
      </c>
      <c r="F115" s="30">
        <v>0</v>
      </c>
      <c r="G115" s="30">
        <v>18.181818</v>
      </c>
      <c r="H115" s="30">
        <v>4.5454549999999996</v>
      </c>
      <c r="I115" s="30">
        <v>18.181818</v>
      </c>
      <c r="J115" s="30">
        <v>0</v>
      </c>
    </row>
    <row r="116" spans="1:10" x14ac:dyDescent="0.2">
      <c r="A116" s="18" t="s">
        <v>136</v>
      </c>
      <c r="B116" s="17">
        <v>30</v>
      </c>
      <c r="C116" s="17">
        <v>6</v>
      </c>
      <c r="D116" s="17">
        <v>6</v>
      </c>
      <c r="E116" s="17">
        <v>9</v>
      </c>
      <c r="F116" s="17">
        <v>1</v>
      </c>
      <c r="G116" s="17">
        <v>2</v>
      </c>
      <c r="H116" s="17">
        <v>2</v>
      </c>
      <c r="I116" s="17">
        <v>4</v>
      </c>
      <c r="J116" s="17">
        <v>0</v>
      </c>
    </row>
    <row r="117" spans="1:10" x14ac:dyDescent="0.2">
      <c r="A117" s="21" t="s">
        <v>126</v>
      </c>
      <c r="B117" s="30">
        <v>100</v>
      </c>
      <c r="C117" s="30">
        <v>20</v>
      </c>
      <c r="D117" s="30">
        <v>20</v>
      </c>
      <c r="E117" s="30">
        <v>30</v>
      </c>
      <c r="F117" s="30">
        <v>3.3333330000000001</v>
      </c>
      <c r="G117" s="30">
        <v>6.6666670000000003</v>
      </c>
      <c r="H117" s="30">
        <v>6.6666670000000003</v>
      </c>
      <c r="I117" s="30">
        <v>13.333333</v>
      </c>
      <c r="J117" s="30">
        <v>0</v>
      </c>
    </row>
    <row r="118" spans="1:10" x14ac:dyDescent="0.2">
      <c r="A118" s="19" t="s">
        <v>134</v>
      </c>
      <c r="B118" s="20">
        <v>249</v>
      </c>
      <c r="C118" s="20">
        <v>54</v>
      </c>
      <c r="D118" s="20">
        <v>27</v>
      </c>
      <c r="E118" s="20">
        <v>121</v>
      </c>
      <c r="F118" s="20">
        <v>4</v>
      </c>
      <c r="G118" s="20">
        <v>18</v>
      </c>
      <c r="H118" s="20">
        <v>12</v>
      </c>
      <c r="I118" s="20">
        <v>13</v>
      </c>
      <c r="J118" s="20">
        <v>0</v>
      </c>
    </row>
    <row r="119" spans="1:10" x14ac:dyDescent="0.2">
      <c r="A119" s="21" t="s">
        <v>126</v>
      </c>
      <c r="B119" s="30">
        <v>100</v>
      </c>
      <c r="C119" s="30">
        <v>21.686747</v>
      </c>
      <c r="D119" s="30">
        <v>10.843373</v>
      </c>
      <c r="E119" s="30">
        <v>48.594377999999999</v>
      </c>
      <c r="F119" s="30">
        <v>1.6064259999999999</v>
      </c>
      <c r="G119" s="30">
        <v>7.2289159999999999</v>
      </c>
      <c r="H119" s="30">
        <v>4.8192769999999996</v>
      </c>
      <c r="I119" s="30">
        <v>5.2208839999999999</v>
      </c>
      <c r="J119" s="30">
        <v>0</v>
      </c>
    </row>
    <row r="120" spans="1:10" x14ac:dyDescent="0.2">
      <c r="A120" s="19" t="s">
        <v>393</v>
      </c>
      <c r="B120" s="20">
        <v>48</v>
      </c>
      <c r="C120" s="20">
        <v>5</v>
      </c>
      <c r="D120" s="20">
        <v>8</v>
      </c>
      <c r="E120" s="20">
        <v>25</v>
      </c>
      <c r="F120" s="20">
        <v>2</v>
      </c>
      <c r="G120" s="20">
        <v>6</v>
      </c>
      <c r="H120" s="20">
        <v>0</v>
      </c>
      <c r="I120" s="20">
        <v>2</v>
      </c>
      <c r="J120" s="20">
        <v>0</v>
      </c>
    </row>
    <row r="121" spans="1:10" x14ac:dyDescent="0.2">
      <c r="A121" s="21" t="s">
        <v>126</v>
      </c>
      <c r="B121" s="30">
        <v>100</v>
      </c>
      <c r="C121" s="30">
        <v>10.416667</v>
      </c>
      <c r="D121" s="30">
        <v>16.666667</v>
      </c>
      <c r="E121" s="30">
        <v>52.083333000000003</v>
      </c>
      <c r="F121" s="30">
        <v>4.1666670000000003</v>
      </c>
      <c r="G121" s="30">
        <v>12.5</v>
      </c>
      <c r="H121" s="30">
        <v>0</v>
      </c>
      <c r="I121" s="30">
        <v>4.1666670000000003</v>
      </c>
      <c r="J121" s="30">
        <v>0</v>
      </c>
    </row>
    <row r="122" spans="1:10" x14ac:dyDescent="0.2">
      <c r="A122" s="19" t="s">
        <v>135</v>
      </c>
      <c r="B122" s="20">
        <v>62</v>
      </c>
      <c r="C122" s="20">
        <v>13</v>
      </c>
      <c r="D122" s="20">
        <v>1</v>
      </c>
      <c r="E122" s="20">
        <v>33</v>
      </c>
      <c r="F122" s="20">
        <v>2</v>
      </c>
      <c r="G122" s="20">
        <v>3</v>
      </c>
      <c r="H122" s="20">
        <v>3</v>
      </c>
      <c r="I122" s="20">
        <v>6</v>
      </c>
      <c r="J122" s="20">
        <v>1</v>
      </c>
    </row>
    <row r="123" spans="1:10" x14ac:dyDescent="0.2">
      <c r="A123" s="21" t="s">
        <v>126</v>
      </c>
      <c r="B123" s="30">
        <v>100</v>
      </c>
      <c r="C123" s="30">
        <v>20.967742000000001</v>
      </c>
      <c r="D123" s="30">
        <v>1.612903</v>
      </c>
      <c r="E123" s="30">
        <v>53.225805999999999</v>
      </c>
      <c r="F123" s="30">
        <v>3.225806</v>
      </c>
      <c r="G123" s="30">
        <v>4.8387099999999998</v>
      </c>
      <c r="H123" s="30">
        <v>4.8387099999999998</v>
      </c>
      <c r="I123" s="30">
        <v>9.6774190000000004</v>
      </c>
      <c r="J123" s="30">
        <v>1.612903</v>
      </c>
    </row>
    <row r="124" spans="1:10" x14ac:dyDescent="0.2">
      <c r="A124" s="19" t="s">
        <v>1221</v>
      </c>
      <c r="B124" s="20">
        <v>10</v>
      </c>
      <c r="C124" s="20">
        <v>3</v>
      </c>
      <c r="D124" s="20">
        <v>0</v>
      </c>
      <c r="E124" s="20">
        <v>4</v>
      </c>
      <c r="F124" s="20">
        <v>0</v>
      </c>
      <c r="G124" s="20">
        <v>2</v>
      </c>
      <c r="H124" s="20">
        <v>1</v>
      </c>
      <c r="I124" s="20">
        <v>0</v>
      </c>
      <c r="J124" s="20">
        <v>0</v>
      </c>
    </row>
    <row r="125" spans="1:10" x14ac:dyDescent="0.2">
      <c r="A125" s="21" t="s">
        <v>126</v>
      </c>
      <c r="B125" s="30">
        <v>100</v>
      </c>
      <c r="C125" s="30">
        <v>30</v>
      </c>
      <c r="D125" s="30">
        <v>0</v>
      </c>
      <c r="E125" s="30">
        <v>40</v>
      </c>
      <c r="F125" s="30">
        <v>0</v>
      </c>
      <c r="G125" s="30">
        <v>20</v>
      </c>
      <c r="H125" s="30">
        <v>10</v>
      </c>
      <c r="I125" s="30">
        <v>0</v>
      </c>
      <c r="J125" s="30">
        <v>0</v>
      </c>
    </row>
    <row r="126" spans="1:10" x14ac:dyDescent="0.2">
      <c r="A126" s="18" t="s">
        <v>1222</v>
      </c>
      <c r="B126" s="18"/>
      <c r="C126" s="18"/>
      <c r="D126" s="18"/>
      <c r="E126" s="18"/>
      <c r="F126" s="18"/>
      <c r="G126" s="18"/>
      <c r="H126" s="18"/>
      <c r="I126" s="18"/>
      <c r="J126" s="18"/>
    </row>
    <row r="127" spans="1:10" x14ac:dyDescent="0.2">
      <c r="A127" s="19" t="s">
        <v>1223</v>
      </c>
      <c r="B127" s="20">
        <v>152</v>
      </c>
      <c r="C127" s="20">
        <v>27</v>
      </c>
      <c r="D127" s="20">
        <v>26</v>
      </c>
      <c r="E127" s="20">
        <v>60</v>
      </c>
      <c r="F127" s="20">
        <v>3</v>
      </c>
      <c r="G127" s="20">
        <v>19</v>
      </c>
      <c r="H127" s="20">
        <v>3</v>
      </c>
      <c r="I127" s="20">
        <v>13</v>
      </c>
      <c r="J127" s="20">
        <v>1</v>
      </c>
    </row>
    <row r="128" spans="1:10" x14ac:dyDescent="0.2">
      <c r="A128" s="21" t="s">
        <v>126</v>
      </c>
      <c r="B128" s="30">
        <v>100</v>
      </c>
      <c r="C128" s="30">
        <v>17.763158000000001</v>
      </c>
      <c r="D128" s="30">
        <v>17.105263000000001</v>
      </c>
      <c r="E128" s="30">
        <v>39.473683999999999</v>
      </c>
      <c r="F128" s="30">
        <v>1.973684</v>
      </c>
      <c r="G128" s="30">
        <v>12.5</v>
      </c>
      <c r="H128" s="30">
        <v>1.973684</v>
      </c>
      <c r="I128" s="30">
        <v>8.5526319999999991</v>
      </c>
      <c r="J128" s="30">
        <v>0.65789500000000001</v>
      </c>
    </row>
    <row r="129" spans="1:10" x14ac:dyDescent="0.2">
      <c r="A129" s="19" t="s">
        <v>1224</v>
      </c>
      <c r="B129" s="20">
        <v>561</v>
      </c>
      <c r="C129" s="20">
        <v>127</v>
      </c>
      <c r="D129" s="20">
        <v>86</v>
      </c>
      <c r="E129" s="20">
        <v>173</v>
      </c>
      <c r="F129" s="20">
        <v>11</v>
      </c>
      <c r="G129" s="20">
        <v>85</v>
      </c>
      <c r="H129" s="20">
        <v>47</v>
      </c>
      <c r="I129" s="20">
        <v>32</v>
      </c>
      <c r="J129" s="20">
        <v>0</v>
      </c>
    </row>
    <row r="130" spans="1:10" x14ac:dyDescent="0.2">
      <c r="A130" s="21" t="s">
        <v>126</v>
      </c>
      <c r="B130" s="30">
        <v>100</v>
      </c>
      <c r="C130" s="30">
        <v>22.638145999999999</v>
      </c>
      <c r="D130" s="30">
        <v>15.329768</v>
      </c>
      <c r="E130" s="30">
        <v>30.837789999999998</v>
      </c>
      <c r="F130" s="30">
        <v>1.9607840000000001</v>
      </c>
      <c r="G130" s="30">
        <v>15.151515</v>
      </c>
      <c r="H130" s="30">
        <v>8.3778970000000008</v>
      </c>
      <c r="I130" s="30">
        <v>5.7041000000000004</v>
      </c>
      <c r="J130" s="30">
        <v>0</v>
      </c>
    </row>
    <row r="131" spans="1:10" x14ac:dyDescent="0.2">
      <c r="A131" s="19" t="s">
        <v>137</v>
      </c>
      <c r="B131" s="20">
        <v>76</v>
      </c>
      <c r="C131" s="20">
        <v>14</v>
      </c>
      <c r="D131" s="20">
        <v>19</v>
      </c>
      <c r="E131" s="20">
        <v>17</v>
      </c>
      <c r="F131" s="20">
        <v>1</v>
      </c>
      <c r="G131" s="20">
        <v>19</v>
      </c>
      <c r="H131" s="20">
        <v>4</v>
      </c>
      <c r="I131" s="20">
        <v>2</v>
      </c>
      <c r="J131" s="20">
        <v>0</v>
      </c>
    </row>
    <row r="132" spans="1:10" x14ac:dyDescent="0.2">
      <c r="A132" s="21" t="s">
        <v>126</v>
      </c>
      <c r="B132" s="30">
        <v>100</v>
      </c>
      <c r="C132" s="30">
        <v>18.421053000000001</v>
      </c>
      <c r="D132" s="30">
        <v>25</v>
      </c>
      <c r="E132" s="30">
        <v>22.368421000000001</v>
      </c>
      <c r="F132" s="30">
        <v>1.3157890000000001</v>
      </c>
      <c r="G132" s="30">
        <v>25</v>
      </c>
      <c r="H132" s="30">
        <v>5.2631579999999998</v>
      </c>
      <c r="I132" s="30">
        <v>2.6315789999999999</v>
      </c>
      <c r="J132" s="30">
        <v>0</v>
      </c>
    </row>
    <row r="133" spans="1:10" x14ac:dyDescent="0.2">
      <c r="A133" s="19" t="s">
        <v>138</v>
      </c>
      <c r="B133" s="20">
        <v>281</v>
      </c>
      <c r="C133" s="20">
        <v>64</v>
      </c>
      <c r="D133" s="20">
        <v>42</v>
      </c>
      <c r="E133" s="20">
        <v>96</v>
      </c>
      <c r="F133" s="20">
        <v>5</v>
      </c>
      <c r="G133" s="20">
        <v>44</v>
      </c>
      <c r="H133" s="20">
        <v>22</v>
      </c>
      <c r="I133" s="20">
        <v>7</v>
      </c>
      <c r="J133" s="20">
        <v>1</v>
      </c>
    </row>
    <row r="134" spans="1:10" x14ac:dyDescent="0.2">
      <c r="A134" s="21" t="s">
        <v>126</v>
      </c>
      <c r="B134" s="30">
        <v>100</v>
      </c>
      <c r="C134" s="30">
        <v>22.775801000000001</v>
      </c>
      <c r="D134" s="30">
        <v>14.946619</v>
      </c>
      <c r="E134" s="30">
        <v>34.163701000000003</v>
      </c>
      <c r="F134" s="30">
        <v>1.7793589999999999</v>
      </c>
      <c r="G134" s="30">
        <v>15.658363</v>
      </c>
      <c r="H134" s="30">
        <v>7.8291810000000002</v>
      </c>
      <c r="I134" s="30">
        <v>2.4911029999999998</v>
      </c>
      <c r="J134" s="30">
        <v>0.35587200000000002</v>
      </c>
    </row>
    <row r="135" spans="1:10" x14ac:dyDescent="0.2">
      <c r="A135" s="19" t="s">
        <v>1225</v>
      </c>
      <c r="B135" s="20">
        <v>30</v>
      </c>
      <c r="C135" s="20">
        <v>10</v>
      </c>
      <c r="D135" s="20">
        <v>2</v>
      </c>
      <c r="E135" s="20">
        <v>8</v>
      </c>
      <c r="F135" s="20">
        <v>1</v>
      </c>
      <c r="G135" s="20">
        <v>5</v>
      </c>
      <c r="H135" s="20">
        <v>1</v>
      </c>
      <c r="I135" s="20">
        <v>3</v>
      </c>
      <c r="J135" s="20">
        <v>0</v>
      </c>
    </row>
    <row r="136" spans="1:10" x14ac:dyDescent="0.2">
      <c r="A136" s="21" t="s">
        <v>126</v>
      </c>
      <c r="B136" s="30">
        <v>100</v>
      </c>
      <c r="C136" s="30">
        <v>33.333333000000003</v>
      </c>
      <c r="D136" s="30">
        <v>6.6666670000000003</v>
      </c>
      <c r="E136" s="30">
        <v>26.666667</v>
      </c>
      <c r="F136" s="30">
        <v>3.3333330000000001</v>
      </c>
      <c r="G136" s="30">
        <v>16.666667</v>
      </c>
      <c r="H136" s="30">
        <v>3.3333330000000001</v>
      </c>
      <c r="I136" s="30">
        <v>10</v>
      </c>
      <c r="J136" s="30">
        <v>0</v>
      </c>
    </row>
    <row r="137" spans="1:10" x14ac:dyDescent="0.2">
      <c r="A137" s="19" t="s">
        <v>1195</v>
      </c>
      <c r="B137" s="20">
        <v>70</v>
      </c>
      <c r="C137" s="20">
        <v>14</v>
      </c>
      <c r="D137" s="20">
        <v>9</v>
      </c>
      <c r="E137" s="20">
        <v>24</v>
      </c>
      <c r="F137" s="20">
        <v>0</v>
      </c>
      <c r="G137" s="20">
        <v>10</v>
      </c>
      <c r="H137" s="20">
        <v>7</v>
      </c>
      <c r="I137" s="20">
        <v>5</v>
      </c>
      <c r="J137" s="20">
        <v>1</v>
      </c>
    </row>
    <row r="138" spans="1:10" x14ac:dyDescent="0.2">
      <c r="A138" s="21" t="s">
        <v>126</v>
      </c>
      <c r="B138" s="30">
        <v>100</v>
      </c>
      <c r="C138" s="30">
        <v>20</v>
      </c>
      <c r="D138" s="30">
        <v>12.857143000000001</v>
      </c>
      <c r="E138" s="30">
        <v>34.285713999999999</v>
      </c>
      <c r="F138" s="30">
        <v>0</v>
      </c>
      <c r="G138" s="30">
        <v>14.285714</v>
      </c>
      <c r="H138" s="30">
        <v>10</v>
      </c>
      <c r="I138" s="30">
        <v>7.1428570000000002</v>
      </c>
      <c r="J138" s="30">
        <v>1.428571</v>
      </c>
    </row>
    <row r="139" spans="1:10" x14ac:dyDescent="0.2">
      <c r="A139" s="19" t="s">
        <v>1441</v>
      </c>
      <c r="B139" s="20">
        <v>713</v>
      </c>
      <c r="C139" s="20">
        <v>169</v>
      </c>
      <c r="D139" s="20">
        <v>105</v>
      </c>
      <c r="E139" s="20">
        <v>228</v>
      </c>
      <c r="F139" s="20">
        <v>13</v>
      </c>
      <c r="G139" s="20">
        <v>104</v>
      </c>
      <c r="H139" s="20">
        <v>54</v>
      </c>
      <c r="I139" s="20">
        <v>39</v>
      </c>
      <c r="J139" s="20">
        <v>1</v>
      </c>
    </row>
    <row r="140" spans="1:10" x14ac:dyDescent="0.2">
      <c r="A140" s="21" t="s">
        <v>126</v>
      </c>
      <c r="B140" s="30">
        <v>100</v>
      </c>
      <c r="C140" s="30">
        <v>23.702665</v>
      </c>
      <c r="D140" s="30">
        <v>14.726508000000001</v>
      </c>
      <c r="E140" s="30">
        <v>31.97756</v>
      </c>
      <c r="F140" s="30">
        <v>1.8232820000000001</v>
      </c>
      <c r="G140" s="30">
        <v>14.586255</v>
      </c>
      <c r="H140" s="30">
        <v>7.5736330000000001</v>
      </c>
      <c r="I140" s="30">
        <v>5.4698460000000004</v>
      </c>
      <c r="J140" s="30">
        <v>0.14025199999999999</v>
      </c>
    </row>
    <row r="141" spans="1:10" x14ac:dyDescent="0.2">
      <c r="A141" s="18" t="s">
        <v>1226</v>
      </c>
      <c r="B141" s="18"/>
      <c r="C141" s="18"/>
      <c r="D141" s="18"/>
      <c r="E141" s="18"/>
      <c r="F141" s="18"/>
      <c r="G141" s="18"/>
      <c r="H141" s="18"/>
      <c r="I141" s="18"/>
      <c r="J141" s="18"/>
    </row>
    <row r="142" spans="1:10" x14ac:dyDescent="0.2">
      <c r="A142" s="21" t="s">
        <v>1227</v>
      </c>
      <c r="B142" s="34">
        <v>152</v>
      </c>
      <c r="C142" s="34">
        <v>27</v>
      </c>
      <c r="D142" s="34">
        <v>26</v>
      </c>
      <c r="E142" s="34">
        <v>60</v>
      </c>
      <c r="F142" s="34">
        <v>3</v>
      </c>
      <c r="G142" s="34">
        <v>19</v>
      </c>
      <c r="H142" s="34">
        <v>3</v>
      </c>
      <c r="I142" s="34">
        <v>13</v>
      </c>
      <c r="J142" s="34">
        <v>1</v>
      </c>
    </row>
    <row r="143" spans="1:10" x14ac:dyDescent="0.2">
      <c r="A143" s="21" t="s">
        <v>126</v>
      </c>
      <c r="B143" s="30">
        <v>100</v>
      </c>
      <c r="C143" s="30">
        <v>17.763158000000001</v>
      </c>
      <c r="D143" s="30">
        <v>17.105263000000001</v>
      </c>
      <c r="E143" s="30">
        <v>39.473683999999999</v>
      </c>
      <c r="F143" s="30">
        <v>1.973684</v>
      </c>
      <c r="G143" s="30">
        <v>12.5</v>
      </c>
      <c r="H143" s="30">
        <v>1.973684</v>
      </c>
      <c r="I143" s="30">
        <v>8.5526319999999991</v>
      </c>
      <c r="J143" s="30">
        <v>0.65789500000000001</v>
      </c>
    </row>
    <row r="144" spans="1:10" x14ac:dyDescent="0.2">
      <c r="A144" s="21" t="s">
        <v>1228</v>
      </c>
      <c r="B144" s="34">
        <v>401</v>
      </c>
      <c r="C144" s="34">
        <v>100</v>
      </c>
      <c r="D144" s="34">
        <v>53</v>
      </c>
      <c r="E144" s="34">
        <v>129</v>
      </c>
      <c r="F144" s="34">
        <v>5</v>
      </c>
      <c r="G144" s="34">
        <v>56</v>
      </c>
      <c r="H144" s="34">
        <v>30</v>
      </c>
      <c r="I144" s="34">
        <v>27</v>
      </c>
      <c r="J144" s="34">
        <v>1</v>
      </c>
    </row>
    <row r="145" spans="1:10" x14ac:dyDescent="0.2">
      <c r="A145" s="21" t="s">
        <v>126</v>
      </c>
      <c r="B145" s="30">
        <v>100</v>
      </c>
      <c r="C145" s="30">
        <v>24.937656</v>
      </c>
      <c r="D145" s="30">
        <v>13.216958</v>
      </c>
      <c r="E145" s="30">
        <v>32.169575999999999</v>
      </c>
      <c r="F145" s="30">
        <v>1.246883</v>
      </c>
      <c r="G145" s="30">
        <v>13.965087</v>
      </c>
      <c r="H145" s="30">
        <v>7.4812969999999996</v>
      </c>
      <c r="I145" s="30">
        <v>6.7331669999999999</v>
      </c>
      <c r="J145" s="30">
        <v>0.24937699999999999</v>
      </c>
    </row>
    <row r="146" spans="1:10" x14ac:dyDescent="0.2">
      <c r="A146" s="19" t="s">
        <v>1229</v>
      </c>
      <c r="B146" s="20">
        <v>157</v>
      </c>
      <c r="C146" s="20">
        <v>26</v>
      </c>
      <c r="D146" s="20">
        <v>33</v>
      </c>
      <c r="E146" s="20">
        <v>53</v>
      </c>
      <c r="F146" s="20">
        <v>1</v>
      </c>
      <c r="G146" s="20">
        <v>25</v>
      </c>
      <c r="H146" s="20">
        <v>15</v>
      </c>
      <c r="I146" s="20">
        <v>4</v>
      </c>
      <c r="J146" s="20">
        <v>0</v>
      </c>
    </row>
    <row r="147" spans="1:10" x14ac:dyDescent="0.2">
      <c r="A147" s="21" t="s">
        <v>126</v>
      </c>
      <c r="B147" s="30">
        <v>100</v>
      </c>
      <c r="C147" s="30">
        <v>16.560510000000001</v>
      </c>
      <c r="D147" s="30">
        <v>21.019107999999999</v>
      </c>
      <c r="E147" s="30">
        <v>33.757961999999999</v>
      </c>
      <c r="F147" s="30">
        <v>0.63694300000000004</v>
      </c>
      <c r="G147" s="30">
        <v>15.923567</v>
      </c>
      <c r="H147" s="30">
        <v>9.5541400000000003</v>
      </c>
      <c r="I147" s="30">
        <v>2.547771</v>
      </c>
      <c r="J147" s="30">
        <v>0</v>
      </c>
    </row>
    <row r="148" spans="1:10" x14ac:dyDescent="0.2">
      <c r="A148" s="19" t="s">
        <v>1230</v>
      </c>
      <c r="B148" s="20">
        <v>66</v>
      </c>
      <c r="C148" s="20">
        <v>18</v>
      </c>
      <c r="D148" s="20">
        <v>8</v>
      </c>
      <c r="E148" s="20">
        <v>20</v>
      </c>
      <c r="F148" s="20">
        <v>1</v>
      </c>
      <c r="G148" s="20">
        <v>11</v>
      </c>
      <c r="H148" s="20">
        <v>5</v>
      </c>
      <c r="I148" s="20">
        <v>3</v>
      </c>
      <c r="J148" s="20">
        <v>0</v>
      </c>
    </row>
    <row r="149" spans="1:10" x14ac:dyDescent="0.2">
      <c r="A149" s="21" t="s">
        <v>126</v>
      </c>
      <c r="B149" s="30">
        <v>100</v>
      </c>
      <c r="C149" s="30">
        <v>27.272727</v>
      </c>
      <c r="D149" s="30">
        <v>12.121212</v>
      </c>
      <c r="E149" s="30">
        <v>30.30303</v>
      </c>
      <c r="F149" s="30">
        <v>1.5151520000000001</v>
      </c>
      <c r="G149" s="30">
        <v>16.666667</v>
      </c>
      <c r="H149" s="30">
        <v>7.5757580000000004</v>
      </c>
      <c r="I149" s="30">
        <v>4.5454549999999996</v>
      </c>
      <c r="J149" s="30">
        <v>0</v>
      </c>
    </row>
    <row r="150" spans="1:10" x14ac:dyDescent="0.2">
      <c r="A150" s="19" t="s">
        <v>1231</v>
      </c>
      <c r="B150" s="20">
        <v>25</v>
      </c>
      <c r="C150" s="20">
        <v>6</v>
      </c>
      <c r="D150" s="20">
        <v>4</v>
      </c>
      <c r="E150" s="20">
        <v>9</v>
      </c>
      <c r="F150" s="20">
        <v>2</v>
      </c>
      <c r="G150" s="20">
        <v>3</v>
      </c>
      <c r="H150" s="20">
        <v>1</v>
      </c>
      <c r="I150" s="20">
        <v>0</v>
      </c>
      <c r="J150" s="20">
        <v>0</v>
      </c>
    </row>
    <row r="151" spans="1:10" x14ac:dyDescent="0.2">
      <c r="A151" s="21" t="s">
        <v>126</v>
      </c>
      <c r="B151" s="30">
        <v>100</v>
      </c>
      <c r="C151" s="30">
        <v>24</v>
      </c>
      <c r="D151" s="30">
        <v>16</v>
      </c>
      <c r="E151" s="30">
        <v>36</v>
      </c>
      <c r="F151" s="30">
        <v>8</v>
      </c>
      <c r="G151" s="30">
        <v>12</v>
      </c>
      <c r="H151" s="30">
        <v>4</v>
      </c>
      <c r="I151" s="30">
        <v>0</v>
      </c>
      <c r="J151" s="30">
        <v>0</v>
      </c>
    </row>
    <row r="152" spans="1:10" x14ac:dyDescent="0.2">
      <c r="A152" s="19" t="s">
        <v>1232</v>
      </c>
      <c r="B152" s="20">
        <v>22</v>
      </c>
      <c r="C152" s="20">
        <v>7</v>
      </c>
      <c r="D152" s="20">
        <v>4</v>
      </c>
      <c r="E152" s="20">
        <v>5</v>
      </c>
      <c r="F152" s="20">
        <v>0</v>
      </c>
      <c r="G152" s="20">
        <v>4</v>
      </c>
      <c r="H152" s="20">
        <v>2</v>
      </c>
      <c r="I152" s="20">
        <v>0</v>
      </c>
      <c r="J152" s="20">
        <v>0</v>
      </c>
    </row>
    <row r="153" spans="1:10" x14ac:dyDescent="0.2">
      <c r="A153" s="21" t="s">
        <v>126</v>
      </c>
      <c r="B153" s="30">
        <v>100</v>
      </c>
      <c r="C153" s="30">
        <v>31.818182</v>
      </c>
      <c r="D153" s="30">
        <v>18.181818</v>
      </c>
      <c r="E153" s="30">
        <v>22.727273</v>
      </c>
      <c r="F153" s="30">
        <v>0</v>
      </c>
      <c r="G153" s="30">
        <v>18.181818</v>
      </c>
      <c r="H153" s="30">
        <v>9.0909089999999999</v>
      </c>
      <c r="I153" s="30">
        <v>0</v>
      </c>
      <c r="J153" s="30">
        <v>0</v>
      </c>
    </row>
    <row r="154" spans="1:10" x14ac:dyDescent="0.2">
      <c r="A154" s="19" t="s">
        <v>1233</v>
      </c>
      <c r="B154" s="20">
        <v>11</v>
      </c>
      <c r="C154" s="20">
        <v>3</v>
      </c>
      <c r="D154" s="20">
        <v>2</v>
      </c>
      <c r="E154" s="20">
        <v>3</v>
      </c>
      <c r="F154" s="20">
        <v>1</v>
      </c>
      <c r="G154" s="20">
        <v>2</v>
      </c>
      <c r="H154" s="20">
        <v>0</v>
      </c>
      <c r="I154" s="20">
        <v>0</v>
      </c>
      <c r="J154" s="20">
        <v>0</v>
      </c>
    </row>
    <row r="155" spans="1:10" x14ac:dyDescent="0.2">
      <c r="A155" s="21" t="s">
        <v>126</v>
      </c>
      <c r="B155" s="30">
        <v>100</v>
      </c>
      <c r="C155" s="30">
        <v>27.272727</v>
      </c>
      <c r="D155" s="30">
        <v>18.181818</v>
      </c>
      <c r="E155" s="30">
        <v>27.272727</v>
      </c>
      <c r="F155" s="30">
        <v>9.0909089999999999</v>
      </c>
      <c r="G155" s="30">
        <v>18.181818</v>
      </c>
      <c r="H155" s="30">
        <v>0</v>
      </c>
      <c r="I155" s="30">
        <v>0</v>
      </c>
      <c r="J155" s="30">
        <v>0</v>
      </c>
    </row>
    <row r="156" spans="1:10" x14ac:dyDescent="0.2">
      <c r="A156" s="19" t="s">
        <v>1234</v>
      </c>
      <c r="B156" s="20">
        <v>2</v>
      </c>
      <c r="C156" s="20">
        <v>2</v>
      </c>
      <c r="D156" s="20">
        <v>0</v>
      </c>
      <c r="E156" s="20">
        <v>0</v>
      </c>
      <c r="F156" s="20">
        <v>0</v>
      </c>
      <c r="G156" s="20">
        <v>0</v>
      </c>
      <c r="H156" s="20">
        <v>0</v>
      </c>
      <c r="I156" s="20">
        <v>0</v>
      </c>
      <c r="J156" s="20">
        <v>0</v>
      </c>
    </row>
    <row r="157" spans="1:10" x14ac:dyDescent="0.2">
      <c r="A157" s="21" t="s">
        <v>126</v>
      </c>
      <c r="B157" s="30">
        <v>100</v>
      </c>
      <c r="C157" s="30">
        <v>100</v>
      </c>
      <c r="D157" s="30">
        <v>0</v>
      </c>
      <c r="E157" s="30">
        <v>0</v>
      </c>
      <c r="F157" s="30">
        <v>0</v>
      </c>
      <c r="G157" s="30">
        <v>0</v>
      </c>
      <c r="H157" s="30">
        <v>0</v>
      </c>
      <c r="I157" s="30">
        <v>0</v>
      </c>
      <c r="J157" s="30">
        <v>0</v>
      </c>
    </row>
    <row r="158" spans="1:10" x14ac:dyDescent="0.2">
      <c r="A158" s="19" t="s">
        <v>1235</v>
      </c>
      <c r="B158" s="20">
        <v>1</v>
      </c>
      <c r="C158" s="20">
        <v>0</v>
      </c>
      <c r="D158" s="20">
        <v>0</v>
      </c>
      <c r="E158" s="20">
        <v>0</v>
      </c>
      <c r="F158" s="20">
        <v>0</v>
      </c>
      <c r="G158" s="20">
        <v>1</v>
      </c>
      <c r="H158" s="20">
        <v>0</v>
      </c>
      <c r="I158" s="20">
        <v>0</v>
      </c>
      <c r="J158" s="20">
        <v>0</v>
      </c>
    </row>
    <row r="159" spans="1:10" x14ac:dyDescent="0.2">
      <c r="A159" s="21" t="s">
        <v>126</v>
      </c>
      <c r="B159" s="30">
        <v>100</v>
      </c>
      <c r="C159" s="30">
        <v>0</v>
      </c>
      <c r="D159" s="30">
        <v>0</v>
      </c>
      <c r="E159" s="30">
        <v>0</v>
      </c>
      <c r="F159" s="30">
        <v>0</v>
      </c>
      <c r="G159" s="30">
        <v>100</v>
      </c>
      <c r="H159" s="30">
        <v>0</v>
      </c>
      <c r="I159" s="30">
        <v>0</v>
      </c>
      <c r="J159" s="30">
        <v>0</v>
      </c>
    </row>
    <row r="160" spans="1:10" x14ac:dyDescent="0.2">
      <c r="A160" s="19" t="s">
        <v>1236</v>
      </c>
      <c r="B160" s="20">
        <v>0</v>
      </c>
      <c r="C160" s="20">
        <v>0</v>
      </c>
      <c r="D160" s="20">
        <v>0</v>
      </c>
      <c r="E160" s="20">
        <v>0</v>
      </c>
      <c r="F160" s="20">
        <v>0</v>
      </c>
      <c r="G160" s="20">
        <v>0</v>
      </c>
      <c r="H160" s="20">
        <v>0</v>
      </c>
      <c r="I160" s="20">
        <v>0</v>
      </c>
      <c r="J160" s="20">
        <v>0</v>
      </c>
    </row>
    <row r="161" spans="1:10" x14ac:dyDescent="0.2">
      <c r="A161" s="21" t="s">
        <v>126</v>
      </c>
      <c r="B161" s="30">
        <v>0</v>
      </c>
      <c r="C161" s="30">
        <v>0</v>
      </c>
      <c r="D161" s="30">
        <v>0</v>
      </c>
      <c r="E161" s="30">
        <v>0</v>
      </c>
      <c r="F161" s="30">
        <v>0</v>
      </c>
      <c r="G161" s="30">
        <v>0</v>
      </c>
      <c r="H161" s="30">
        <v>0</v>
      </c>
      <c r="I161" s="30">
        <v>0</v>
      </c>
      <c r="J161" s="30">
        <v>0</v>
      </c>
    </row>
    <row r="162" spans="1:10" x14ac:dyDescent="0.2">
      <c r="A162" s="19" t="s">
        <v>1195</v>
      </c>
      <c r="B162" s="20">
        <v>98</v>
      </c>
      <c r="C162" s="20">
        <v>21</v>
      </c>
      <c r="D162" s="20">
        <v>10</v>
      </c>
      <c r="E162" s="20">
        <v>33</v>
      </c>
      <c r="F162" s="20">
        <v>3</v>
      </c>
      <c r="G162" s="20">
        <v>12</v>
      </c>
      <c r="H162" s="20">
        <v>8</v>
      </c>
      <c r="I162" s="20">
        <v>10</v>
      </c>
      <c r="J162" s="20">
        <v>1</v>
      </c>
    </row>
    <row r="163" spans="1:10" x14ac:dyDescent="0.2">
      <c r="A163" s="21" t="s">
        <v>126</v>
      </c>
      <c r="B163" s="30">
        <v>100</v>
      </c>
      <c r="C163" s="30">
        <v>21.428571000000002</v>
      </c>
      <c r="D163" s="30">
        <v>10.204082</v>
      </c>
      <c r="E163" s="30">
        <v>33.673468999999997</v>
      </c>
      <c r="F163" s="30">
        <v>3.0612240000000002</v>
      </c>
      <c r="G163" s="30">
        <v>12.244897999999999</v>
      </c>
      <c r="H163" s="30">
        <v>8.1632650000000009</v>
      </c>
      <c r="I163" s="30">
        <v>10.204082</v>
      </c>
      <c r="J163" s="30">
        <v>1.020408</v>
      </c>
    </row>
    <row r="164" spans="1:10" x14ac:dyDescent="0.2">
      <c r="A164" s="18" t="s">
        <v>1237</v>
      </c>
      <c r="B164" s="18"/>
      <c r="C164" s="18"/>
      <c r="D164" s="18"/>
      <c r="E164" s="18"/>
      <c r="F164" s="18"/>
      <c r="G164" s="18"/>
      <c r="H164" s="18"/>
      <c r="I164" s="18"/>
      <c r="J164" s="18"/>
    </row>
    <row r="165" spans="1:10" x14ac:dyDescent="0.2">
      <c r="A165" s="19" t="s">
        <v>1238</v>
      </c>
      <c r="B165" s="20">
        <v>701</v>
      </c>
      <c r="C165" s="20">
        <v>172</v>
      </c>
      <c r="D165" s="20">
        <v>103</v>
      </c>
      <c r="E165" s="20">
        <v>226</v>
      </c>
      <c r="F165" s="20">
        <v>13</v>
      </c>
      <c r="G165" s="20">
        <v>92</v>
      </c>
      <c r="H165" s="20">
        <v>51</v>
      </c>
      <c r="I165" s="20">
        <v>42</v>
      </c>
      <c r="J165" s="20">
        <v>2</v>
      </c>
    </row>
    <row r="166" spans="1:10" x14ac:dyDescent="0.2">
      <c r="A166" s="21" t="s">
        <v>126</v>
      </c>
      <c r="B166" s="30">
        <v>100</v>
      </c>
      <c r="C166" s="30">
        <v>24.536377000000002</v>
      </c>
      <c r="D166" s="30">
        <v>14.693295000000001</v>
      </c>
      <c r="E166" s="30">
        <v>32.239657999999999</v>
      </c>
      <c r="F166" s="30">
        <v>1.8544940000000001</v>
      </c>
      <c r="G166" s="30">
        <v>13.124108</v>
      </c>
      <c r="H166" s="30">
        <v>7.2753209999999999</v>
      </c>
      <c r="I166" s="30">
        <v>5.991441</v>
      </c>
      <c r="J166" s="30">
        <v>0.28530699999999998</v>
      </c>
    </row>
    <row r="167" spans="1:10" x14ac:dyDescent="0.2">
      <c r="A167" s="19" t="s">
        <v>139</v>
      </c>
      <c r="B167" s="20">
        <v>34</v>
      </c>
      <c r="C167" s="20">
        <v>5</v>
      </c>
      <c r="D167" s="20">
        <v>5</v>
      </c>
      <c r="E167" s="20">
        <v>9</v>
      </c>
      <c r="F167" s="20">
        <v>2</v>
      </c>
      <c r="G167" s="20">
        <v>6</v>
      </c>
      <c r="H167" s="20">
        <v>5</v>
      </c>
      <c r="I167" s="20">
        <v>2</v>
      </c>
      <c r="J167" s="20">
        <v>0</v>
      </c>
    </row>
    <row r="168" spans="1:10" x14ac:dyDescent="0.2">
      <c r="A168" s="21" t="s">
        <v>126</v>
      </c>
      <c r="B168" s="30">
        <v>100</v>
      </c>
      <c r="C168" s="30">
        <v>14.705882000000001</v>
      </c>
      <c r="D168" s="30">
        <v>14.705882000000001</v>
      </c>
      <c r="E168" s="30">
        <v>26.470587999999999</v>
      </c>
      <c r="F168" s="30">
        <v>5.8823530000000002</v>
      </c>
      <c r="G168" s="30">
        <v>17.647058999999999</v>
      </c>
      <c r="H168" s="30">
        <v>14.705882000000001</v>
      </c>
      <c r="I168" s="30">
        <v>5.8823530000000002</v>
      </c>
      <c r="J168" s="30">
        <v>0</v>
      </c>
    </row>
    <row r="169" spans="1:10" x14ac:dyDescent="0.2">
      <c r="A169" s="19" t="s">
        <v>1239</v>
      </c>
      <c r="B169" s="20">
        <v>33</v>
      </c>
      <c r="C169" s="20">
        <v>7</v>
      </c>
      <c r="D169" s="20">
        <v>2</v>
      </c>
      <c r="E169" s="20">
        <v>12</v>
      </c>
      <c r="F169" s="20">
        <v>1</v>
      </c>
      <c r="G169" s="20">
        <v>7</v>
      </c>
      <c r="H169" s="20">
        <v>2</v>
      </c>
      <c r="I169" s="20">
        <v>2</v>
      </c>
      <c r="J169" s="20">
        <v>0</v>
      </c>
    </row>
    <row r="170" spans="1:10" x14ac:dyDescent="0.2">
      <c r="A170" s="21" t="s">
        <v>126</v>
      </c>
      <c r="B170" s="30">
        <v>100</v>
      </c>
      <c r="C170" s="30">
        <v>21.212121</v>
      </c>
      <c r="D170" s="30">
        <v>6.0606059999999999</v>
      </c>
      <c r="E170" s="30">
        <v>36.363636</v>
      </c>
      <c r="F170" s="30">
        <v>3.030303</v>
      </c>
      <c r="G170" s="30">
        <v>21.212121</v>
      </c>
      <c r="H170" s="30">
        <v>6.0606059999999999</v>
      </c>
      <c r="I170" s="30">
        <v>6.0606059999999999</v>
      </c>
      <c r="J170" s="30">
        <v>0</v>
      </c>
    </row>
    <row r="171" spans="1:10" x14ac:dyDescent="0.2">
      <c r="A171" s="19" t="s">
        <v>140</v>
      </c>
      <c r="B171" s="20">
        <v>111</v>
      </c>
      <c r="C171" s="20">
        <v>10</v>
      </c>
      <c r="D171" s="20">
        <v>26</v>
      </c>
      <c r="E171" s="20">
        <v>45</v>
      </c>
      <c r="F171" s="20">
        <v>0</v>
      </c>
      <c r="G171" s="20">
        <v>21</v>
      </c>
      <c r="H171" s="20">
        <v>2</v>
      </c>
      <c r="I171" s="20">
        <v>6</v>
      </c>
      <c r="J171" s="20">
        <v>1</v>
      </c>
    </row>
    <row r="172" spans="1:10" x14ac:dyDescent="0.2">
      <c r="A172" s="21" t="s">
        <v>126</v>
      </c>
      <c r="B172" s="30">
        <v>100</v>
      </c>
      <c r="C172" s="30">
        <v>9.0090090000000007</v>
      </c>
      <c r="D172" s="30">
        <v>23.423423</v>
      </c>
      <c r="E172" s="30">
        <v>40.540540999999997</v>
      </c>
      <c r="F172" s="30">
        <v>0</v>
      </c>
      <c r="G172" s="30">
        <v>18.918918999999999</v>
      </c>
      <c r="H172" s="30">
        <v>1.8018019999999999</v>
      </c>
      <c r="I172" s="30">
        <v>5.405405</v>
      </c>
      <c r="J172" s="30">
        <v>0.90090099999999995</v>
      </c>
    </row>
    <row r="173" spans="1:10" x14ac:dyDescent="0.2">
      <c r="A173" s="19" t="s">
        <v>141</v>
      </c>
      <c r="B173" s="20">
        <v>6</v>
      </c>
      <c r="C173" s="20">
        <v>0</v>
      </c>
      <c r="D173" s="20">
        <v>0</v>
      </c>
      <c r="E173" s="20">
        <v>4</v>
      </c>
      <c r="F173" s="20">
        <v>0</v>
      </c>
      <c r="G173" s="20">
        <v>0</v>
      </c>
      <c r="H173" s="20">
        <v>1</v>
      </c>
      <c r="I173" s="20">
        <v>1</v>
      </c>
      <c r="J173" s="20">
        <v>0</v>
      </c>
    </row>
    <row r="174" spans="1:10" x14ac:dyDescent="0.2">
      <c r="A174" s="21" t="s">
        <v>126</v>
      </c>
      <c r="B174" s="30">
        <v>100</v>
      </c>
      <c r="C174" s="30">
        <v>0</v>
      </c>
      <c r="D174" s="30">
        <v>0</v>
      </c>
      <c r="E174" s="30">
        <v>66.666667000000004</v>
      </c>
      <c r="F174" s="30">
        <v>0</v>
      </c>
      <c r="G174" s="30">
        <v>0</v>
      </c>
      <c r="H174" s="30">
        <v>16.666667</v>
      </c>
      <c r="I174" s="30">
        <v>16.666667</v>
      </c>
      <c r="J174" s="30">
        <v>0</v>
      </c>
    </row>
    <row r="175" spans="1:10" x14ac:dyDescent="0.2">
      <c r="A175" s="19" t="s">
        <v>1202</v>
      </c>
      <c r="B175" s="20">
        <v>16</v>
      </c>
      <c r="C175" s="20">
        <v>8</v>
      </c>
      <c r="D175" s="20">
        <v>2</v>
      </c>
      <c r="E175" s="20">
        <v>4</v>
      </c>
      <c r="F175" s="20">
        <v>0</v>
      </c>
      <c r="G175" s="20">
        <v>0</v>
      </c>
      <c r="H175" s="20">
        <v>1</v>
      </c>
      <c r="I175" s="20">
        <v>1</v>
      </c>
      <c r="J175" s="20">
        <v>0</v>
      </c>
    </row>
    <row r="176" spans="1:10" x14ac:dyDescent="0.2">
      <c r="A176" s="21" t="s">
        <v>126</v>
      </c>
      <c r="B176" s="30">
        <v>100</v>
      </c>
      <c r="C176" s="30">
        <v>50</v>
      </c>
      <c r="D176" s="30">
        <v>12.5</v>
      </c>
      <c r="E176" s="30">
        <v>25</v>
      </c>
      <c r="F176" s="30">
        <v>0</v>
      </c>
      <c r="G176" s="30">
        <v>0</v>
      </c>
      <c r="H176" s="30">
        <v>6.25</v>
      </c>
      <c r="I176" s="30">
        <v>6.25</v>
      </c>
      <c r="J176" s="30">
        <v>0</v>
      </c>
    </row>
    <row r="177" spans="1:10" x14ac:dyDescent="0.2">
      <c r="A177" s="19" t="s">
        <v>1195</v>
      </c>
      <c r="B177" s="20">
        <v>34</v>
      </c>
      <c r="C177" s="20">
        <v>8</v>
      </c>
      <c r="D177" s="20">
        <v>2</v>
      </c>
      <c r="E177" s="20">
        <v>12</v>
      </c>
      <c r="F177" s="20">
        <v>0</v>
      </c>
      <c r="G177" s="20">
        <v>7</v>
      </c>
      <c r="H177" s="20">
        <v>2</v>
      </c>
      <c r="I177" s="20">
        <v>3</v>
      </c>
      <c r="J177" s="20">
        <v>0</v>
      </c>
    </row>
    <row r="178" spans="1:10" x14ac:dyDescent="0.2">
      <c r="A178" s="21" t="s">
        <v>126</v>
      </c>
      <c r="B178" s="30">
        <v>100</v>
      </c>
      <c r="C178" s="30">
        <v>23.529412000000001</v>
      </c>
      <c r="D178" s="30">
        <v>5.8823530000000002</v>
      </c>
      <c r="E178" s="30">
        <v>35.294117999999997</v>
      </c>
      <c r="F178" s="30">
        <v>0</v>
      </c>
      <c r="G178" s="30">
        <v>20.588235000000001</v>
      </c>
      <c r="H178" s="30">
        <v>5.8823530000000002</v>
      </c>
      <c r="I178" s="30">
        <v>8.8235290000000006</v>
      </c>
      <c r="J178" s="30">
        <v>0</v>
      </c>
    </row>
    <row r="179" spans="1:10" x14ac:dyDescent="0.2">
      <c r="A179" s="18" t="s">
        <v>1240</v>
      </c>
      <c r="B179" s="18"/>
      <c r="C179" s="18"/>
      <c r="D179" s="18"/>
      <c r="E179" s="18"/>
      <c r="F179" s="18"/>
      <c r="G179" s="18"/>
      <c r="H179" s="18"/>
      <c r="I179" s="18"/>
      <c r="J179" s="18"/>
    </row>
    <row r="180" spans="1:10" x14ac:dyDescent="0.2">
      <c r="A180" s="19" t="s">
        <v>1241</v>
      </c>
      <c r="B180" s="20">
        <v>509</v>
      </c>
      <c r="C180" s="20">
        <v>115</v>
      </c>
      <c r="D180" s="20">
        <v>72</v>
      </c>
      <c r="E180" s="20">
        <v>168</v>
      </c>
      <c r="F180" s="20">
        <v>12</v>
      </c>
      <c r="G180" s="20">
        <v>67</v>
      </c>
      <c r="H180" s="20">
        <v>43</v>
      </c>
      <c r="I180" s="20">
        <v>30</v>
      </c>
      <c r="J180" s="20">
        <v>2</v>
      </c>
    </row>
    <row r="181" spans="1:10" x14ac:dyDescent="0.2">
      <c r="A181" s="21" t="s">
        <v>126</v>
      </c>
      <c r="B181" s="30">
        <v>100</v>
      </c>
      <c r="C181" s="30">
        <v>22.593319999999999</v>
      </c>
      <c r="D181" s="30">
        <v>14.145383000000001</v>
      </c>
      <c r="E181" s="30">
        <v>33.005893999999998</v>
      </c>
      <c r="F181" s="30">
        <v>2.357564</v>
      </c>
      <c r="G181" s="30">
        <v>13.163065</v>
      </c>
      <c r="H181" s="30">
        <v>8.4479369999999996</v>
      </c>
      <c r="I181" s="30">
        <v>5.89391</v>
      </c>
      <c r="J181" s="30">
        <v>0.39292700000000003</v>
      </c>
    </row>
    <row r="182" spans="1:10" x14ac:dyDescent="0.2">
      <c r="A182" s="19" t="s">
        <v>1242</v>
      </c>
      <c r="B182" s="20">
        <v>15</v>
      </c>
      <c r="C182" s="20">
        <v>2</v>
      </c>
      <c r="D182" s="20">
        <v>3</v>
      </c>
      <c r="E182" s="20">
        <v>5</v>
      </c>
      <c r="F182" s="20">
        <v>1</v>
      </c>
      <c r="G182" s="20">
        <v>3</v>
      </c>
      <c r="H182" s="20">
        <v>0</v>
      </c>
      <c r="I182" s="20">
        <v>1</v>
      </c>
      <c r="J182" s="20">
        <v>0</v>
      </c>
    </row>
    <row r="183" spans="1:10" x14ac:dyDescent="0.2">
      <c r="A183" s="21" t="s">
        <v>126</v>
      </c>
      <c r="B183" s="30">
        <v>100</v>
      </c>
      <c r="C183" s="30">
        <v>13.333333</v>
      </c>
      <c r="D183" s="30">
        <v>20</v>
      </c>
      <c r="E183" s="30">
        <v>33.333333000000003</v>
      </c>
      <c r="F183" s="30">
        <v>6.6666670000000003</v>
      </c>
      <c r="G183" s="30">
        <v>20</v>
      </c>
      <c r="H183" s="30">
        <v>0</v>
      </c>
      <c r="I183" s="30">
        <v>6.6666670000000003</v>
      </c>
      <c r="J183" s="30">
        <v>0</v>
      </c>
    </row>
    <row r="184" spans="1:10" x14ac:dyDescent="0.2">
      <c r="A184" s="19" t="s">
        <v>1243</v>
      </c>
      <c r="B184" s="20">
        <v>46</v>
      </c>
      <c r="C184" s="20">
        <v>6</v>
      </c>
      <c r="D184" s="20">
        <v>10</v>
      </c>
      <c r="E184" s="20">
        <v>17</v>
      </c>
      <c r="F184" s="20">
        <v>0</v>
      </c>
      <c r="G184" s="20">
        <v>9</v>
      </c>
      <c r="H184" s="20">
        <v>0</v>
      </c>
      <c r="I184" s="20">
        <v>4</v>
      </c>
      <c r="J184" s="20">
        <v>0</v>
      </c>
    </row>
    <row r="185" spans="1:10" x14ac:dyDescent="0.2">
      <c r="A185" s="21" t="s">
        <v>126</v>
      </c>
      <c r="B185" s="30">
        <v>100</v>
      </c>
      <c r="C185" s="30">
        <v>13.043478</v>
      </c>
      <c r="D185" s="30">
        <v>21.739129999999999</v>
      </c>
      <c r="E185" s="30">
        <v>36.956522</v>
      </c>
      <c r="F185" s="30">
        <v>0</v>
      </c>
      <c r="G185" s="30">
        <v>19.565217000000001</v>
      </c>
      <c r="H185" s="30">
        <v>0</v>
      </c>
      <c r="I185" s="30">
        <v>8.6956520000000008</v>
      </c>
      <c r="J185" s="30">
        <v>0</v>
      </c>
    </row>
    <row r="186" spans="1:10" x14ac:dyDescent="0.2">
      <c r="A186" s="19" t="s">
        <v>1244</v>
      </c>
      <c r="B186" s="20">
        <v>30</v>
      </c>
      <c r="C186" s="20">
        <v>8</v>
      </c>
      <c r="D186" s="20">
        <v>8</v>
      </c>
      <c r="E186" s="20">
        <v>4</v>
      </c>
      <c r="F186" s="20">
        <v>0</v>
      </c>
      <c r="G186" s="20">
        <v>8</v>
      </c>
      <c r="H186" s="20">
        <v>2</v>
      </c>
      <c r="I186" s="20">
        <v>0</v>
      </c>
      <c r="J186" s="20">
        <v>0</v>
      </c>
    </row>
    <row r="187" spans="1:10" x14ac:dyDescent="0.2">
      <c r="A187" s="21" t="s">
        <v>126</v>
      </c>
      <c r="B187" s="30">
        <v>100</v>
      </c>
      <c r="C187" s="30">
        <v>26.666667</v>
      </c>
      <c r="D187" s="30">
        <v>26.666667</v>
      </c>
      <c r="E187" s="30">
        <v>13.333333</v>
      </c>
      <c r="F187" s="30">
        <v>0</v>
      </c>
      <c r="G187" s="30">
        <v>26.666667</v>
      </c>
      <c r="H187" s="30">
        <v>6.6666670000000003</v>
      </c>
      <c r="I187" s="30">
        <v>0</v>
      </c>
      <c r="J187" s="30">
        <v>0</v>
      </c>
    </row>
    <row r="188" spans="1:10" x14ac:dyDescent="0.2">
      <c r="A188" s="19" t="s">
        <v>1245</v>
      </c>
      <c r="B188" s="20">
        <v>10</v>
      </c>
      <c r="C188" s="20">
        <v>1</v>
      </c>
      <c r="D188" s="20">
        <v>2</v>
      </c>
      <c r="E188" s="20">
        <v>1</v>
      </c>
      <c r="F188" s="20">
        <v>0</v>
      </c>
      <c r="G188" s="20">
        <v>2</v>
      </c>
      <c r="H188" s="20">
        <v>4</v>
      </c>
      <c r="I188" s="20">
        <v>0</v>
      </c>
      <c r="J188" s="20">
        <v>0</v>
      </c>
    </row>
    <row r="189" spans="1:10" x14ac:dyDescent="0.2">
      <c r="A189" s="21" t="s">
        <v>126</v>
      </c>
      <c r="B189" s="30">
        <v>100</v>
      </c>
      <c r="C189" s="30">
        <v>10</v>
      </c>
      <c r="D189" s="30">
        <v>20</v>
      </c>
      <c r="E189" s="30">
        <v>10</v>
      </c>
      <c r="F189" s="30">
        <v>0</v>
      </c>
      <c r="G189" s="30">
        <v>20</v>
      </c>
      <c r="H189" s="30">
        <v>40</v>
      </c>
      <c r="I189" s="30">
        <v>0</v>
      </c>
      <c r="J189" s="30">
        <v>0</v>
      </c>
    </row>
    <row r="190" spans="1:10" x14ac:dyDescent="0.2">
      <c r="A190" s="19" t="s">
        <v>1246</v>
      </c>
      <c r="B190" s="20">
        <v>4</v>
      </c>
      <c r="C190" s="20">
        <v>1</v>
      </c>
      <c r="D190" s="20">
        <v>1</v>
      </c>
      <c r="E190" s="20">
        <v>1</v>
      </c>
      <c r="F190" s="20">
        <v>0</v>
      </c>
      <c r="G190" s="20">
        <v>1</v>
      </c>
      <c r="H190" s="20">
        <v>0</v>
      </c>
      <c r="I190" s="20">
        <v>0</v>
      </c>
      <c r="J190" s="20">
        <v>0</v>
      </c>
    </row>
    <row r="191" spans="1:10" x14ac:dyDescent="0.2">
      <c r="A191" s="21" t="s">
        <v>126</v>
      </c>
      <c r="B191" s="30">
        <v>100</v>
      </c>
      <c r="C191" s="30">
        <v>25</v>
      </c>
      <c r="D191" s="30">
        <v>25</v>
      </c>
      <c r="E191" s="30">
        <v>25</v>
      </c>
      <c r="F191" s="30">
        <v>0</v>
      </c>
      <c r="G191" s="30">
        <v>25</v>
      </c>
      <c r="H191" s="30">
        <v>0</v>
      </c>
      <c r="I191" s="30">
        <v>0</v>
      </c>
      <c r="J191" s="30">
        <v>0</v>
      </c>
    </row>
    <row r="192" spans="1:10" x14ac:dyDescent="0.2">
      <c r="A192" s="19" t="s">
        <v>1195</v>
      </c>
      <c r="B192" s="20">
        <v>121</v>
      </c>
      <c r="C192" s="20">
        <v>44</v>
      </c>
      <c r="D192" s="20">
        <v>12</v>
      </c>
      <c r="E192" s="20">
        <v>39</v>
      </c>
      <c r="F192" s="20">
        <v>2</v>
      </c>
      <c r="G192" s="20">
        <v>8</v>
      </c>
      <c r="H192" s="20">
        <v>7</v>
      </c>
      <c r="I192" s="20">
        <v>9</v>
      </c>
      <c r="J192" s="20">
        <v>0</v>
      </c>
    </row>
    <row r="193" spans="1:10" x14ac:dyDescent="0.2">
      <c r="A193" s="21" t="s">
        <v>126</v>
      </c>
      <c r="B193" s="30">
        <v>100</v>
      </c>
      <c r="C193" s="30">
        <v>36.363636</v>
      </c>
      <c r="D193" s="30">
        <v>9.9173550000000006</v>
      </c>
      <c r="E193" s="30">
        <v>32.231405000000002</v>
      </c>
      <c r="F193" s="30">
        <v>1.6528929999999999</v>
      </c>
      <c r="G193" s="30">
        <v>6.6115700000000004</v>
      </c>
      <c r="H193" s="30">
        <v>5.7851239999999997</v>
      </c>
      <c r="I193" s="30">
        <v>7.4380170000000003</v>
      </c>
      <c r="J193" s="30">
        <v>0</v>
      </c>
    </row>
    <row r="194" spans="1:10" x14ac:dyDescent="0.2">
      <c r="A194" s="18" t="s">
        <v>1247</v>
      </c>
      <c r="B194" s="18"/>
      <c r="C194" s="18"/>
      <c r="D194" s="18"/>
      <c r="E194" s="18"/>
      <c r="F194" s="18"/>
      <c r="G194" s="18"/>
      <c r="H194" s="18"/>
      <c r="I194" s="18"/>
      <c r="J194" s="18"/>
    </row>
    <row r="195" spans="1:10" x14ac:dyDescent="0.2">
      <c r="A195" s="19" t="s">
        <v>1241</v>
      </c>
      <c r="B195" s="20">
        <v>5</v>
      </c>
      <c r="C195" s="20">
        <v>1</v>
      </c>
      <c r="D195" s="20">
        <v>0</v>
      </c>
      <c r="E195" s="20">
        <v>2</v>
      </c>
      <c r="F195" s="20">
        <v>0</v>
      </c>
      <c r="G195" s="20">
        <v>1</v>
      </c>
      <c r="H195" s="20">
        <v>1</v>
      </c>
      <c r="I195" s="20">
        <v>0</v>
      </c>
      <c r="J195" s="20">
        <v>0</v>
      </c>
    </row>
    <row r="196" spans="1:10" x14ac:dyDescent="0.2">
      <c r="A196" s="21" t="s">
        <v>126</v>
      </c>
      <c r="B196" s="30">
        <v>100</v>
      </c>
      <c r="C196" s="30">
        <v>20</v>
      </c>
      <c r="D196" s="30">
        <v>0</v>
      </c>
      <c r="E196" s="30">
        <v>40</v>
      </c>
      <c r="F196" s="30">
        <v>0</v>
      </c>
      <c r="G196" s="30">
        <v>20</v>
      </c>
      <c r="H196" s="30">
        <v>20</v>
      </c>
      <c r="I196" s="30">
        <v>0</v>
      </c>
      <c r="J196" s="30">
        <v>0</v>
      </c>
    </row>
    <row r="197" spans="1:10" x14ac:dyDescent="0.2">
      <c r="A197" s="19" t="s">
        <v>1242</v>
      </c>
      <c r="B197" s="20">
        <v>44</v>
      </c>
      <c r="C197" s="20">
        <v>5</v>
      </c>
      <c r="D197" s="20">
        <v>5</v>
      </c>
      <c r="E197" s="20">
        <v>20</v>
      </c>
      <c r="F197" s="20">
        <v>0</v>
      </c>
      <c r="G197" s="20">
        <v>8</v>
      </c>
      <c r="H197" s="20">
        <v>2</v>
      </c>
      <c r="I197" s="20">
        <v>4</v>
      </c>
      <c r="J197" s="20">
        <v>0</v>
      </c>
    </row>
    <row r="198" spans="1:10" x14ac:dyDescent="0.2">
      <c r="A198" s="21" t="s">
        <v>126</v>
      </c>
      <c r="B198" s="30">
        <v>100</v>
      </c>
      <c r="C198" s="30">
        <v>11.363636</v>
      </c>
      <c r="D198" s="30">
        <v>11.363636</v>
      </c>
      <c r="E198" s="30">
        <v>45.454545000000003</v>
      </c>
      <c r="F198" s="30">
        <v>0</v>
      </c>
      <c r="G198" s="30">
        <v>18.181818</v>
      </c>
      <c r="H198" s="30">
        <v>4.5454549999999996</v>
      </c>
      <c r="I198" s="30">
        <v>9.0909089999999999</v>
      </c>
      <c r="J198" s="30">
        <v>0</v>
      </c>
    </row>
    <row r="199" spans="1:10" x14ac:dyDescent="0.2">
      <c r="A199" s="19" t="s">
        <v>1243</v>
      </c>
      <c r="B199" s="20">
        <v>85</v>
      </c>
      <c r="C199" s="20">
        <v>10</v>
      </c>
      <c r="D199" s="20">
        <v>18</v>
      </c>
      <c r="E199" s="20">
        <v>34</v>
      </c>
      <c r="F199" s="20">
        <v>0</v>
      </c>
      <c r="G199" s="20">
        <v>15</v>
      </c>
      <c r="H199" s="20">
        <v>1</v>
      </c>
      <c r="I199" s="20">
        <v>6</v>
      </c>
      <c r="J199" s="20">
        <v>1</v>
      </c>
    </row>
    <row r="200" spans="1:10" x14ac:dyDescent="0.2">
      <c r="A200" s="21" t="s">
        <v>126</v>
      </c>
      <c r="B200" s="30">
        <v>100</v>
      </c>
      <c r="C200" s="30">
        <v>11.764706</v>
      </c>
      <c r="D200" s="30">
        <v>21.176470999999999</v>
      </c>
      <c r="E200" s="30">
        <v>40</v>
      </c>
      <c r="F200" s="30">
        <v>0</v>
      </c>
      <c r="G200" s="30">
        <v>17.647058999999999</v>
      </c>
      <c r="H200" s="30">
        <v>1.176471</v>
      </c>
      <c r="I200" s="30">
        <v>7.0588240000000004</v>
      </c>
      <c r="J200" s="30">
        <v>1.176471</v>
      </c>
    </row>
    <row r="201" spans="1:10" ht="11.15" customHeight="1" x14ac:dyDescent="0.2">
      <c r="A201" s="19" t="s">
        <v>1244</v>
      </c>
      <c r="B201" s="20">
        <v>15</v>
      </c>
      <c r="C201" s="20">
        <v>2</v>
      </c>
      <c r="D201" s="20">
        <v>5</v>
      </c>
      <c r="E201" s="20">
        <v>5</v>
      </c>
      <c r="F201" s="20">
        <v>0</v>
      </c>
      <c r="G201" s="20">
        <v>2</v>
      </c>
      <c r="H201" s="20">
        <v>1</v>
      </c>
      <c r="I201" s="20">
        <v>0</v>
      </c>
      <c r="J201" s="20">
        <v>0</v>
      </c>
    </row>
    <row r="202" spans="1:10" ht="11.15" customHeight="1" x14ac:dyDescent="0.2">
      <c r="A202" s="21" t="s">
        <v>126</v>
      </c>
      <c r="B202" s="30">
        <v>100</v>
      </c>
      <c r="C202" s="30">
        <v>13.333333</v>
      </c>
      <c r="D202" s="30">
        <v>33.333333000000003</v>
      </c>
      <c r="E202" s="30">
        <v>33.333333000000003</v>
      </c>
      <c r="F202" s="30">
        <v>0</v>
      </c>
      <c r="G202" s="30">
        <v>13.333333</v>
      </c>
      <c r="H202" s="30">
        <v>6.6666670000000003</v>
      </c>
      <c r="I202" s="30">
        <v>0</v>
      </c>
      <c r="J202" s="30">
        <v>0</v>
      </c>
    </row>
    <row r="203" spans="1:10" ht="11.15" customHeight="1" x14ac:dyDescent="0.2">
      <c r="A203" s="19" t="s">
        <v>1245</v>
      </c>
      <c r="B203" s="20">
        <v>4</v>
      </c>
      <c r="C203" s="20">
        <v>2</v>
      </c>
      <c r="D203" s="20">
        <v>0</v>
      </c>
      <c r="E203" s="20">
        <v>1</v>
      </c>
      <c r="F203" s="20">
        <v>0</v>
      </c>
      <c r="G203" s="20">
        <v>1</v>
      </c>
      <c r="H203" s="20">
        <v>0</v>
      </c>
      <c r="I203" s="20">
        <v>0</v>
      </c>
      <c r="J203" s="20">
        <v>0</v>
      </c>
    </row>
    <row r="204" spans="1:10" ht="11.15" customHeight="1" x14ac:dyDescent="0.2">
      <c r="A204" s="21" t="s">
        <v>126</v>
      </c>
      <c r="B204" s="30">
        <v>100</v>
      </c>
      <c r="C204" s="30">
        <v>50</v>
      </c>
      <c r="D204" s="30">
        <v>0</v>
      </c>
      <c r="E204" s="30">
        <v>25</v>
      </c>
      <c r="F204" s="30">
        <v>0</v>
      </c>
      <c r="G204" s="30">
        <v>25</v>
      </c>
      <c r="H204" s="30">
        <v>0</v>
      </c>
      <c r="I204" s="30">
        <v>0</v>
      </c>
      <c r="J204" s="30">
        <v>0</v>
      </c>
    </row>
    <row r="205" spans="1:10" ht="11.15" customHeight="1" x14ac:dyDescent="0.2">
      <c r="A205" s="19" t="s">
        <v>1246</v>
      </c>
      <c r="B205" s="20">
        <v>5</v>
      </c>
      <c r="C205" s="20">
        <v>1</v>
      </c>
      <c r="D205" s="20">
        <v>1</v>
      </c>
      <c r="E205" s="20">
        <v>0</v>
      </c>
      <c r="F205" s="20">
        <v>1</v>
      </c>
      <c r="G205" s="20">
        <v>1</v>
      </c>
      <c r="H205" s="20">
        <v>1</v>
      </c>
      <c r="I205" s="20">
        <v>0</v>
      </c>
      <c r="J205" s="20">
        <v>0</v>
      </c>
    </row>
    <row r="206" spans="1:10" ht="11.15" customHeight="1" x14ac:dyDescent="0.2">
      <c r="A206" s="21" t="s">
        <v>126</v>
      </c>
      <c r="B206" s="30">
        <v>100</v>
      </c>
      <c r="C206" s="30">
        <v>20</v>
      </c>
      <c r="D206" s="30">
        <v>20</v>
      </c>
      <c r="E206" s="30">
        <v>0</v>
      </c>
      <c r="F206" s="30">
        <v>20</v>
      </c>
      <c r="G206" s="30">
        <v>20</v>
      </c>
      <c r="H206" s="30">
        <v>20</v>
      </c>
      <c r="I206" s="30">
        <v>0</v>
      </c>
      <c r="J206" s="30">
        <v>0</v>
      </c>
    </row>
    <row r="207" spans="1:10" ht="11.15" customHeight="1" x14ac:dyDescent="0.2">
      <c r="A207" s="19" t="s">
        <v>1195</v>
      </c>
      <c r="B207" s="20">
        <v>8</v>
      </c>
      <c r="C207" s="20">
        <v>4</v>
      </c>
      <c r="D207" s="20">
        <v>1</v>
      </c>
      <c r="E207" s="20">
        <v>3</v>
      </c>
      <c r="F207" s="20">
        <v>0</v>
      </c>
      <c r="G207" s="20">
        <v>0</v>
      </c>
      <c r="H207" s="20">
        <v>0</v>
      </c>
      <c r="I207" s="20">
        <v>0</v>
      </c>
      <c r="J207" s="20">
        <v>0</v>
      </c>
    </row>
    <row r="208" spans="1:10" ht="11.15" customHeight="1" x14ac:dyDescent="0.2">
      <c r="A208" s="21" t="s">
        <v>126</v>
      </c>
      <c r="B208" s="30">
        <v>100</v>
      </c>
      <c r="C208" s="30">
        <v>50</v>
      </c>
      <c r="D208" s="30">
        <v>12.5</v>
      </c>
      <c r="E208" s="30">
        <v>37.5</v>
      </c>
      <c r="F208" s="30">
        <v>0</v>
      </c>
      <c r="G208" s="30">
        <v>0</v>
      </c>
      <c r="H208" s="30">
        <v>0</v>
      </c>
      <c r="I208" s="30">
        <v>0</v>
      </c>
      <c r="J208" s="30">
        <v>0</v>
      </c>
    </row>
    <row r="209" spans="1:10" ht="11.15" customHeight="1" x14ac:dyDescent="0.2">
      <c r="A209" s="18" t="s">
        <v>142</v>
      </c>
      <c r="B209" s="18"/>
      <c r="C209" s="18"/>
      <c r="D209" s="18"/>
      <c r="E209" s="18"/>
      <c r="F209" s="18"/>
      <c r="G209" s="18"/>
      <c r="H209" s="18"/>
      <c r="I209" s="18"/>
      <c r="J209" s="18"/>
    </row>
    <row r="210" spans="1:10" ht="11.15" customHeight="1" x14ac:dyDescent="0.2">
      <c r="A210" s="19" t="s">
        <v>1248</v>
      </c>
      <c r="B210" s="20">
        <v>50</v>
      </c>
      <c r="C210" s="20">
        <v>14</v>
      </c>
      <c r="D210" s="20">
        <v>9</v>
      </c>
      <c r="E210" s="20">
        <v>8</v>
      </c>
      <c r="F210" s="20">
        <v>0</v>
      </c>
      <c r="G210" s="20">
        <v>10</v>
      </c>
      <c r="H210" s="20">
        <v>8</v>
      </c>
      <c r="I210" s="20">
        <v>1</v>
      </c>
      <c r="J210" s="20">
        <v>0</v>
      </c>
    </row>
    <row r="211" spans="1:10" ht="11.15" customHeight="1" x14ac:dyDescent="0.2">
      <c r="A211" s="21" t="s">
        <v>126</v>
      </c>
      <c r="B211" s="30">
        <v>100</v>
      </c>
      <c r="C211" s="30">
        <v>28</v>
      </c>
      <c r="D211" s="30">
        <v>18</v>
      </c>
      <c r="E211" s="30">
        <v>16</v>
      </c>
      <c r="F211" s="30">
        <v>0</v>
      </c>
      <c r="G211" s="30">
        <v>20</v>
      </c>
      <c r="H211" s="30">
        <v>16</v>
      </c>
      <c r="I211" s="30">
        <v>2</v>
      </c>
      <c r="J211" s="30">
        <v>0</v>
      </c>
    </row>
    <row r="212" spans="1:10" ht="11.15" customHeight="1" x14ac:dyDescent="0.2">
      <c r="A212" s="19" t="s">
        <v>1249</v>
      </c>
      <c r="B212" s="20">
        <v>173</v>
      </c>
      <c r="C212" s="20">
        <v>32</v>
      </c>
      <c r="D212" s="20">
        <v>31</v>
      </c>
      <c r="E212" s="20">
        <v>50</v>
      </c>
      <c r="F212" s="20">
        <v>1</v>
      </c>
      <c r="G212" s="20">
        <v>32</v>
      </c>
      <c r="H212" s="20">
        <v>18</v>
      </c>
      <c r="I212" s="20">
        <v>9</v>
      </c>
      <c r="J212" s="20">
        <v>0</v>
      </c>
    </row>
    <row r="213" spans="1:10" ht="11.15" customHeight="1" x14ac:dyDescent="0.2">
      <c r="A213" s="21" t="s">
        <v>126</v>
      </c>
      <c r="B213" s="30">
        <v>100</v>
      </c>
      <c r="C213" s="30">
        <v>18.497109999999999</v>
      </c>
      <c r="D213" s="30">
        <v>17.919074999999999</v>
      </c>
      <c r="E213" s="30">
        <v>28.901734000000001</v>
      </c>
      <c r="F213" s="30">
        <v>0.57803499999999997</v>
      </c>
      <c r="G213" s="30">
        <v>18.497109999999999</v>
      </c>
      <c r="H213" s="30">
        <v>10.404624</v>
      </c>
      <c r="I213" s="30">
        <v>5.202312</v>
      </c>
      <c r="J213" s="30">
        <v>0</v>
      </c>
    </row>
    <row r="214" spans="1:10" ht="11.15" customHeight="1" x14ac:dyDescent="0.2">
      <c r="A214" s="19" t="s">
        <v>1250</v>
      </c>
      <c r="B214" s="20">
        <v>200</v>
      </c>
      <c r="C214" s="20">
        <v>35</v>
      </c>
      <c r="D214" s="20">
        <v>43</v>
      </c>
      <c r="E214" s="20">
        <v>60</v>
      </c>
      <c r="F214" s="20">
        <v>4</v>
      </c>
      <c r="G214" s="20">
        <v>34</v>
      </c>
      <c r="H214" s="20">
        <v>13</v>
      </c>
      <c r="I214" s="20">
        <v>11</v>
      </c>
      <c r="J214" s="20">
        <v>0</v>
      </c>
    </row>
    <row r="215" spans="1:10" ht="11.15" customHeight="1" x14ac:dyDescent="0.2">
      <c r="A215" s="21" t="s">
        <v>126</v>
      </c>
      <c r="B215" s="30">
        <v>100</v>
      </c>
      <c r="C215" s="30">
        <v>17.5</v>
      </c>
      <c r="D215" s="30">
        <v>21.5</v>
      </c>
      <c r="E215" s="30">
        <v>30</v>
      </c>
      <c r="F215" s="30">
        <v>2</v>
      </c>
      <c r="G215" s="30">
        <v>17</v>
      </c>
      <c r="H215" s="30">
        <v>6.5</v>
      </c>
      <c r="I215" s="30">
        <v>5.5</v>
      </c>
      <c r="J215" s="30">
        <v>0</v>
      </c>
    </row>
    <row r="216" spans="1:10" ht="11.15" customHeight="1" x14ac:dyDescent="0.2">
      <c r="A216" s="19" t="s">
        <v>1251</v>
      </c>
      <c r="B216" s="20">
        <v>174</v>
      </c>
      <c r="C216" s="20">
        <v>47</v>
      </c>
      <c r="D216" s="20">
        <v>23</v>
      </c>
      <c r="E216" s="20">
        <v>57</v>
      </c>
      <c r="F216" s="20">
        <v>5</v>
      </c>
      <c r="G216" s="20">
        <v>19</v>
      </c>
      <c r="H216" s="20">
        <v>12</v>
      </c>
      <c r="I216" s="20">
        <v>10</v>
      </c>
      <c r="J216" s="20">
        <v>1</v>
      </c>
    </row>
    <row r="217" spans="1:10" ht="11.15" customHeight="1" x14ac:dyDescent="0.2">
      <c r="A217" s="21" t="s">
        <v>126</v>
      </c>
      <c r="B217" s="30">
        <v>100</v>
      </c>
      <c r="C217" s="30">
        <v>27.011493999999999</v>
      </c>
      <c r="D217" s="30">
        <v>13.218391</v>
      </c>
      <c r="E217" s="30">
        <v>32.758620999999998</v>
      </c>
      <c r="F217" s="30">
        <v>2.8735629999999999</v>
      </c>
      <c r="G217" s="30">
        <v>10.91954</v>
      </c>
      <c r="H217" s="30">
        <v>6.8965519999999998</v>
      </c>
      <c r="I217" s="30">
        <v>5.7471259999999997</v>
      </c>
      <c r="J217" s="30">
        <v>0.57471300000000003</v>
      </c>
    </row>
    <row r="218" spans="1:10" ht="11.15" customHeight="1" x14ac:dyDescent="0.2">
      <c r="A218" s="19" t="s">
        <v>1252</v>
      </c>
      <c r="B218" s="20">
        <v>308</v>
      </c>
      <c r="C218" s="20">
        <v>76</v>
      </c>
      <c r="D218" s="20">
        <v>32</v>
      </c>
      <c r="E218" s="20">
        <v>127</v>
      </c>
      <c r="F218" s="20">
        <v>6</v>
      </c>
      <c r="G218" s="20">
        <v>32</v>
      </c>
      <c r="H218" s="20">
        <v>11</v>
      </c>
      <c r="I218" s="20">
        <v>22</v>
      </c>
      <c r="J218" s="20">
        <v>2</v>
      </c>
    </row>
    <row r="219" spans="1:10" ht="11.15" customHeight="1" x14ac:dyDescent="0.2">
      <c r="A219" s="21" t="s">
        <v>126</v>
      </c>
      <c r="B219" s="30">
        <v>100</v>
      </c>
      <c r="C219" s="30">
        <v>24.675325000000001</v>
      </c>
      <c r="D219" s="30">
        <v>10.389609999999999</v>
      </c>
      <c r="E219" s="30">
        <v>41.233766000000003</v>
      </c>
      <c r="F219" s="30">
        <v>1.9480519999999999</v>
      </c>
      <c r="G219" s="30">
        <v>10.389609999999999</v>
      </c>
      <c r="H219" s="30">
        <v>3.5714290000000002</v>
      </c>
      <c r="I219" s="30">
        <v>7.1428570000000002</v>
      </c>
      <c r="J219" s="30">
        <v>0.64935100000000001</v>
      </c>
    </row>
    <row r="220" spans="1:10" ht="11.15" customHeight="1" x14ac:dyDescent="0.2">
      <c r="A220" s="19" t="s">
        <v>1195</v>
      </c>
      <c r="B220" s="20">
        <v>30</v>
      </c>
      <c r="C220" s="20">
        <v>6</v>
      </c>
      <c r="D220" s="20">
        <v>2</v>
      </c>
      <c r="E220" s="20">
        <v>10</v>
      </c>
      <c r="F220" s="20">
        <v>0</v>
      </c>
      <c r="G220" s="20">
        <v>6</v>
      </c>
      <c r="H220" s="20">
        <v>2</v>
      </c>
      <c r="I220" s="20">
        <v>4</v>
      </c>
      <c r="J220" s="20">
        <v>0</v>
      </c>
    </row>
    <row r="221" spans="1:10" ht="11.15" customHeight="1" x14ac:dyDescent="0.2">
      <c r="A221" s="21" t="s">
        <v>126</v>
      </c>
      <c r="B221" s="30">
        <v>100</v>
      </c>
      <c r="C221" s="30">
        <v>20</v>
      </c>
      <c r="D221" s="30">
        <v>6.6666670000000003</v>
      </c>
      <c r="E221" s="30">
        <v>33.333333000000003</v>
      </c>
      <c r="F221" s="30">
        <v>0</v>
      </c>
      <c r="G221" s="30">
        <v>20</v>
      </c>
      <c r="H221" s="30">
        <v>6.6666670000000003</v>
      </c>
      <c r="I221" s="30">
        <v>13.333333</v>
      </c>
      <c r="J221" s="30">
        <v>0</v>
      </c>
    </row>
    <row r="222" spans="1:10" ht="11.15" customHeight="1" x14ac:dyDescent="0.2">
      <c r="A222" s="18" t="s">
        <v>143</v>
      </c>
      <c r="B222" s="18"/>
      <c r="C222" s="18"/>
      <c r="D222" s="18"/>
      <c r="E222" s="18"/>
      <c r="F222" s="18"/>
      <c r="G222" s="18"/>
      <c r="H222" s="18"/>
      <c r="I222" s="18"/>
      <c r="J222" s="18"/>
    </row>
    <row r="223" spans="1:10" ht="11.15" customHeight="1" x14ac:dyDescent="0.2">
      <c r="A223" s="21" t="s">
        <v>1253</v>
      </c>
      <c r="B223" s="21"/>
      <c r="C223" s="21"/>
      <c r="D223" s="21"/>
      <c r="E223" s="21"/>
      <c r="F223" s="21"/>
      <c r="G223" s="21"/>
      <c r="H223" s="21"/>
      <c r="I223" s="21"/>
      <c r="J223" s="21"/>
    </row>
    <row r="224" spans="1:10" ht="11.15" customHeight="1" x14ac:dyDescent="0.2">
      <c r="A224" s="19" t="s">
        <v>1254</v>
      </c>
      <c r="B224" s="20">
        <v>287</v>
      </c>
      <c r="C224" s="20">
        <v>63</v>
      </c>
      <c r="D224" s="20">
        <v>45</v>
      </c>
      <c r="E224" s="20">
        <v>91</v>
      </c>
      <c r="F224" s="20">
        <v>4</v>
      </c>
      <c r="G224" s="20">
        <v>43</v>
      </c>
      <c r="H224" s="20">
        <v>28</v>
      </c>
      <c r="I224" s="20">
        <v>12</v>
      </c>
      <c r="J224" s="20">
        <v>1</v>
      </c>
    </row>
    <row r="225" spans="1:10" ht="11.15" customHeight="1" x14ac:dyDescent="0.2">
      <c r="A225" s="21" t="s">
        <v>126</v>
      </c>
      <c r="B225" s="30">
        <v>100</v>
      </c>
      <c r="C225" s="30">
        <v>21.951219999999999</v>
      </c>
      <c r="D225" s="30">
        <v>15.679442999999999</v>
      </c>
      <c r="E225" s="30">
        <v>31.707317</v>
      </c>
      <c r="F225" s="30">
        <v>1.3937280000000001</v>
      </c>
      <c r="G225" s="30">
        <v>14.982578</v>
      </c>
      <c r="H225" s="30">
        <v>9.7560979999999997</v>
      </c>
      <c r="I225" s="30">
        <v>4.1811850000000002</v>
      </c>
      <c r="J225" s="30">
        <v>0.34843200000000002</v>
      </c>
    </row>
    <row r="226" spans="1:10" ht="11.15" customHeight="1" x14ac:dyDescent="0.2">
      <c r="A226" s="19" t="s">
        <v>1255</v>
      </c>
      <c r="B226" s="20">
        <v>258</v>
      </c>
      <c r="C226" s="20">
        <v>49</v>
      </c>
      <c r="D226" s="20">
        <v>43</v>
      </c>
      <c r="E226" s="20">
        <v>81</v>
      </c>
      <c r="F226" s="20">
        <v>7</v>
      </c>
      <c r="G226" s="20">
        <v>42</v>
      </c>
      <c r="H226" s="20">
        <v>18</v>
      </c>
      <c r="I226" s="20">
        <v>18</v>
      </c>
      <c r="J226" s="20">
        <v>0</v>
      </c>
    </row>
    <row r="227" spans="1:10" ht="11.15" customHeight="1" x14ac:dyDescent="0.2">
      <c r="A227" s="21" t="s">
        <v>126</v>
      </c>
      <c r="B227" s="30">
        <v>100</v>
      </c>
      <c r="C227" s="30">
        <v>18.992248</v>
      </c>
      <c r="D227" s="30">
        <v>16.666667</v>
      </c>
      <c r="E227" s="30">
        <v>31.395349</v>
      </c>
      <c r="F227" s="30">
        <v>2.7131780000000001</v>
      </c>
      <c r="G227" s="30">
        <v>16.279070000000001</v>
      </c>
      <c r="H227" s="30">
        <v>6.9767440000000001</v>
      </c>
      <c r="I227" s="30">
        <v>6.9767440000000001</v>
      </c>
      <c r="J227" s="30">
        <v>0</v>
      </c>
    </row>
    <row r="228" spans="1:10" ht="11.15" customHeight="1" x14ac:dyDescent="0.2">
      <c r="A228" s="19" t="s">
        <v>1256</v>
      </c>
      <c r="B228" s="20">
        <v>101</v>
      </c>
      <c r="C228" s="20">
        <v>24</v>
      </c>
      <c r="D228" s="20">
        <v>17</v>
      </c>
      <c r="E228" s="20">
        <v>32</v>
      </c>
      <c r="F228" s="20">
        <v>1</v>
      </c>
      <c r="G228" s="20">
        <v>13</v>
      </c>
      <c r="H228" s="20">
        <v>6</v>
      </c>
      <c r="I228" s="20">
        <v>8</v>
      </c>
      <c r="J228" s="20">
        <v>0</v>
      </c>
    </row>
    <row r="229" spans="1:10" ht="11.15" customHeight="1" x14ac:dyDescent="0.2">
      <c r="A229" s="21" t="s">
        <v>126</v>
      </c>
      <c r="B229" s="30">
        <v>100</v>
      </c>
      <c r="C229" s="30">
        <v>23.762376</v>
      </c>
      <c r="D229" s="30">
        <v>16.831683000000002</v>
      </c>
      <c r="E229" s="30">
        <v>31.683167999999998</v>
      </c>
      <c r="F229" s="30">
        <v>0.99009899999999995</v>
      </c>
      <c r="G229" s="30">
        <v>12.871287000000001</v>
      </c>
      <c r="H229" s="30">
        <v>5.9405939999999999</v>
      </c>
      <c r="I229" s="30">
        <v>7.9207919999999996</v>
      </c>
      <c r="J229" s="30">
        <v>0</v>
      </c>
    </row>
    <row r="230" spans="1:10" ht="11.15" customHeight="1" x14ac:dyDescent="0.2">
      <c r="A230" s="19" t="s">
        <v>1257</v>
      </c>
      <c r="B230" s="20">
        <v>236</v>
      </c>
      <c r="C230" s="20">
        <v>63</v>
      </c>
      <c r="D230" s="20">
        <v>31</v>
      </c>
      <c r="E230" s="20">
        <v>88</v>
      </c>
      <c r="F230" s="20">
        <v>4</v>
      </c>
      <c r="G230" s="20">
        <v>26</v>
      </c>
      <c r="H230" s="20">
        <v>9</v>
      </c>
      <c r="I230" s="20">
        <v>14</v>
      </c>
      <c r="J230" s="20">
        <v>1</v>
      </c>
    </row>
    <row r="231" spans="1:10" ht="11.15" customHeight="1" x14ac:dyDescent="0.2">
      <c r="A231" s="21" t="s">
        <v>126</v>
      </c>
      <c r="B231" s="30">
        <v>100</v>
      </c>
      <c r="C231" s="30">
        <v>26.694915000000002</v>
      </c>
      <c r="D231" s="30">
        <v>13.135593</v>
      </c>
      <c r="E231" s="30">
        <v>37.288136000000002</v>
      </c>
      <c r="F231" s="30">
        <v>1.6949149999999999</v>
      </c>
      <c r="G231" s="30">
        <v>11.016949</v>
      </c>
      <c r="H231" s="30">
        <v>3.8135590000000001</v>
      </c>
      <c r="I231" s="30">
        <v>5.9322030000000003</v>
      </c>
      <c r="J231" s="30">
        <v>0.42372900000000002</v>
      </c>
    </row>
    <row r="232" spans="1:10" ht="11.15" customHeight="1" x14ac:dyDescent="0.2">
      <c r="A232" s="19" t="s">
        <v>1195</v>
      </c>
      <c r="B232" s="20">
        <v>53</v>
      </c>
      <c r="C232" s="20">
        <v>11</v>
      </c>
      <c r="D232" s="20">
        <v>4</v>
      </c>
      <c r="E232" s="20">
        <v>20</v>
      </c>
      <c r="F232" s="20">
        <v>0</v>
      </c>
      <c r="G232" s="20">
        <v>9</v>
      </c>
      <c r="H232" s="20">
        <v>3</v>
      </c>
      <c r="I232" s="20">
        <v>5</v>
      </c>
      <c r="J232" s="20">
        <v>1</v>
      </c>
    </row>
    <row r="233" spans="1:10" ht="11.15" customHeight="1" x14ac:dyDescent="0.2">
      <c r="A233" s="21" t="s">
        <v>126</v>
      </c>
      <c r="B233" s="30">
        <v>100</v>
      </c>
      <c r="C233" s="30">
        <v>20.754716999999999</v>
      </c>
      <c r="D233" s="30">
        <v>7.5471700000000004</v>
      </c>
      <c r="E233" s="30">
        <v>37.735849000000002</v>
      </c>
      <c r="F233" s="30">
        <v>0</v>
      </c>
      <c r="G233" s="30">
        <v>16.981131999999999</v>
      </c>
      <c r="H233" s="30">
        <v>5.6603770000000004</v>
      </c>
      <c r="I233" s="30">
        <v>9.4339619999999993</v>
      </c>
      <c r="J233" s="30">
        <v>1.886792</v>
      </c>
    </row>
    <row r="234" spans="1:10" ht="11.15" customHeight="1" x14ac:dyDescent="0.2">
      <c r="A234" s="18" t="s">
        <v>143</v>
      </c>
      <c r="B234" s="18"/>
      <c r="C234" s="18"/>
      <c r="D234" s="18"/>
      <c r="E234" s="18"/>
      <c r="F234" s="18"/>
      <c r="G234" s="18"/>
      <c r="H234" s="18"/>
      <c r="I234" s="18"/>
      <c r="J234" s="18"/>
    </row>
    <row r="235" spans="1:10" ht="11.15" customHeight="1" x14ac:dyDescent="0.2">
      <c r="A235" s="21" t="s">
        <v>1258</v>
      </c>
      <c r="B235" s="21"/>
      <c r="C235" s="21"/>
      <c r="D235" s="21"/>
      <c r="E235" s="21"/>
      <c r="F235" s="21"/>
      <c r="G235" s="21"/>
      <c r="H235" s="21"/>
      <c r="I235" s="21"/>
      <c r="J235" s="21"/>
    </row>
    <row r="236" spans="1:10" ht="11.15" customHeight="1" x14ac:dyDescent="0.2">
      <c r="A236" s="19" t="s">
        <v>1254</v>
      </c>
      <c r="B236" s="20">
        <v>174</v>
      </c>
      <c r="C236" s="20">
        <v>23</v>
      </c>
      <c r="D236" s="20">
        <v>39</v>
      </c>
      <c r="E236" s="20">
        <v>50</v>
      </c>
      <c r="F236" s="20">
        <v>4</v>
      </c>
      <c r="G236" s="20">
        <v>32</v>
      </c>
      <c r="H236" s="20">
        <v>16</v>
      </c>
      <c r="I236" s="20">
        <v>10</v>
      </c>
      <c r="J236" s="20">
        <v>0</v>
      </c>
    </row>
    <row r="237" spans="1:10" ht="11.15" customHeight="1" x14ac:dyDescent="0.2">
      <c r="A237" s="21" t="s">
        <v>126</v>
      </c>
      <c r="B237" s="30">
        <v>100</v>
      </c>
      <c r="C237" s="30">
        <v>13.218391</v>
      </c>
      <c r="D237" s="30">
        <v>22.413792999999998</v>
      </c>
      <c r="E237" s="30">
        <v>28.735631999999999</v>
      </c>
      <c r="F237" s="30">
        <v>2.298851</v>
      </c>
      <c r="G237" s="30">
        <v>18.390805</v>
      </c>
      <c r="H237" s="30">
        <v>9.1954019999999996</v>
      </c>
      <c r="I237" s="30">
        <v>5.7471259999999997</v>
      </c>
      <c r="J237" s="30">
        <v>0</v>
      </c>
    </row>
    <row r="238" spans="1:10" ht="11.15" customHeight="1" x14ac:dyDescent="0.2">
      <c r="A238" s="19" t="s">
        <v>1255</v>
      </c>
      <c r="B238" s="20">
        <v>113</v>
      </c>
      <c r="C238" s="20">
        <v>23</v>
      </c>
      <c r="D238" s="20">
        <v>19</v>
      </c>
      <c r="E238" s="20">
        <v>36</v>
      </c>
      <c r="F238" s="20">
        <v>1</v>
      </c>
      <c r="G238" s="20">
        <v>18</v>
      </c>
      <c r="H238" s="20">
        <v>9</v>
      </c>
      <c r="I238" s="20">
        <v>7</v>
      </c>
      <c r="J238" s="20">
        <v>0</v>
      </c>
    </row>
    <row r="239" spans="1:10" ht="11.15" customHeight="1" x14ac:dyDescent="0.2">
      <c r="A239" s="21" t="s">
        <v>126</v>
      </c>
      <c r="B239" s="30">
        <v>100</v>
      </c>
      <c r="C239" s="30">
        <v>20.353981999999998</v>
      </c>
      <c r="D239" s="30">
        <v>16.814159</v>
      </c>
      <c r="E239" s="30">
        <v>31.858407</v>
      </c>
      <c r="F239" s="30">
        <v>0.88495599999999996</v>
      </c>
      <c r="G239" s="30">
        <v>15.929204</v>
      </c>
      <c r="H239" s="30">
        <v>7.9646020000000002</v>
      </c>
      <c r="I239" s="30">
        <v>6.1946899999999996</v>
      </c>
      <c r="J239" s="30">
        <v>0</v>
      </c>
    </row>
    <row r="240" spans="1:10" ht="11.15" customHeight="1" x14ac:dyDescent="0.2">
      <c r="A240" s="19" t="s">
        <v>1256</v>
      </c>
      <c r="B240" s="20">
        <v>70</v>
      </c>
      <c r="C240" s="20">
        <v>11</v>
      </c>
      <c r="D240" s="20">
        <v>14</v>
      </c>
      <c r="E240" s="20">
        <v>20</v>
      </c>
      <c r="F240" s="20">
        <v>1</v>
      </c>
      <c r="G240" s="20">
        <v>13</v>
      </c>
      <c r="H240" s="20">
        <v>6</v>
      </c>
      <c r="I240" s="20">
        <v>5</v>
      </c>
      <c r="J240" s="20">
        <v>0</v>
      </c>
    </row>
    <row r="241" spans="1:10" ht="11.15" customHeight="1" x14ac:dyDescent="0.2">
      <c r="A241" s="21" t="s">
        <v>126</v>
      </c>
      <c r="B241" s="30">
        <v>100</v>
      </c>
      <c r="C241" s="30">
        <v>15.714286</v>
      </c>
      <c r="D241" s="30">
        <v>20</v>
      </c>
      <c r="E241" s="30">
        <v>28.571428999999998</v>
      </c>
      <c r="F241" s="30">
        <v>1.428571</v>
      </c>
      <c r="G241" s="30">
        <v>18.571428999999998</v>
      </c>
      <c r="H241" s="30">
        <v>8.5714290000000002</v>
      </c>
      <c r="I241" s="30">
        <v>7.1428570000000002</v>
      </c>
      <c r="J241" s="30">
        <v>0</v>
      </c>
    </row>
    <row r="242" spans="1:10" ht="11.15" customHeight="1" x14ac:dyDescent="0.2">
      <c r="A242" s="19" t="s">
        <v>1257</v>
      </c>
      <c r="B242" s="20">
        <v>448</v>
      </c>
      <c r="C242" s="20">
        <v>117</v>
      </c>
      <c r="D242" s="20">
        <v>60</v>
      </c>
      <c r="E242" s="20">
        <v>159</v>
      </c>
      <c r="F242" s="20">
        <v>8</v>
      </c>
      <c r="G242" s="20">
        <v>56</v>
      </c>
      <c r="H242" s="20">
        <v>22</v>
      </c>
      <c r="I242" s="20">
        <v>25</v>
      </c>
      <c r="J242" s="20">
        <v>1</v>
      </c>
    </row>
    <row r="243" spans="1:10" ht="11.15" customHeight="1" x14ac:dyDescent="0.2">
      <c r="A243" s="21" t="s">
        <v>126</v>
      </c>
      <c r="B243" s="30">
        <v>100</v>
      </c>
      <c r="C243" s="30">
        <v>26.116071000000002</v>
      </c>
      <c r="D243" s="30">
        <v>13.392856999999999</v>
      </c>
      <c r="E243" s="30">
        <v>35.491070999999998</v>
      </c>
      <c r="F243" s="30">
        <v>1.785714</v>
      </c>
      <c r="G243" s="30">
        <v>12.5</v>
      </c>
      <c r="H243" s="30">
        <v>4.9107139999999996</v>
      </c>
      <c r="I243" s="30">
        <v>5.5803570000000002</v>
      </c>
      <c r="J243" s="30">
        <v>0.223214</v>
      </c>
    </row>
    <row r="244" spans="1:10" ht="11.15" customHeight="1" x14ac:dyDescent="0.2">
      <c r="A244" s="19" t="s">
        <v>1195</v>
      </c>
      <c r="B244" s="20">
        <v>130</v>
      </c>
      <c r="C244" s="20">
        <v>36</v>
      </c>
      <c r="D244" s="20">
        <v>8</v>
      </c>
      <c r="E244" s="20">
        <v>47</v>
      </c>
      <c r="F244" s="20">
        <v>2</v>
      </c>
      <c r="G244" s="20">
        <v>14</v>
      </c>
      <c r="H244" s="20">
        <v>11</v>
      </c>
      <c r="I244" s="20">
        <v>10</v>
      </c>
      <c r="J244" s="20">
        <v>2</v>
      </c>
    </row>
    <row r="245" spans="1:10" ht="11.15" customHeight="1" x14ac:dyDescent="0.2">
      <c r="A245" s="21" t="s">
        <v>126</v>
      </c>
      <c r="B245" s="30">
        <v>100</v>
      </c>
      <c r="C245" s="30">
        <v>27.692308000000001</v>
      </c>
      <c r="D245" s="30">
        <v>6.1538459999999997</v>
      </c>
      <c r="E245" s="30">
        <v>36.153846000000001</v>
      </c>
      <c r="F245" s="30">
        <v>1.538462</v>
      </c>
      <c r="G245" s="30">
        <v>10.769231</v>
      </c>
      <c r="H245" s="30">
        <v>8.4615379999999991</v>
      </c>
      <c r="I245" s="30">
        <v>7.6923079999999997</v>
      </c>
      <c r="J245" s="30">
        <v>1.538462</v>
      </c>
    </row>
    <row r="246" spans="1:10" ht="11.15" customHeight="1" x14ac:dyDescent="0.2">
      <c r="A246" s="18" t="s">
        <v>143</v>
      </c>
      <c r="B246" s="18"/>
      <c r="C246" s="18"/>
      <c r="D246" s="18"/>
      <c r="E246" s="18"/>
      <c r="F246" s="18"/>
      <c r="G246" s="18"/>
      <c r="H246" s="18"/>
      <c r="I246" s="18"/>
      <c r="J246" s="18"/>
    </row>
    <row r="247" spans="1:10" ht="11.15" customHeight="1" x14ac:dyDescent="0.2">
      <c r="A247" s="21" t="s">
        <v>1259</v>
      </c>
      <c r="B247" s="21"/>
      <c r="C247" s="21"/>
      <c r="D247" s="21"/>
      <c r="E247" s="21"/>
      <c r="F247" s="21"/>
      <c r="G247" s="21"/>
      <c r="H247" s="21"/>
      <c r="I247" s="21"/>
      <c r="J247" s="21"/>
    </row>
    <row r="248" spans="1:10" ht="11.15" customHeight="1" x14ac:dyDescent="0.2">
      <c r="A248" s="19" t="s">
        <v>1254</v>
      </c>
      <c r="B248" s="20">
        <v>188</v>
      </c>
      <c r="C248" s="20">
        <v>34</v>
      </c>
      <c r="D248" s="20">
        <v>26</v>
      </c>
      <c r="E248" s="20">
        <v>65</v>
      </c>
      <c r="F248" s="20">
        <v>6</v>
      </c>
      <c r="G248" s="20">
        <v>35</v>
      </c>
      <c r="H248" s="20">
        <v>14</v>
      </c>
      <c r="I248" s="20">
        <v>8</v>
      </c>
      <c r="J248" s="20">
        <v>0</v>
      </c>
    </row>
    <row r="249" spans="1:10" ht="11.15" customHeight="1" x14ac:dyDescent="0.2">
      <c r="A249" s="21" t="s">
        <v>126</v>
      </c>
      <c r="B249" s="30">
        <v>100</v>
      </c>
      <c r="C249" s="30">
        <v>18.085106</v>
      </c>
      <c r="D249" s="30">
        <v>13.829787</v>
      </c>
      <c r="E249" s="30">
        <v>34.574468000000003</v>
      </c>
      <c r="F249" s="30">
        <v>3.1914889999999998</v>
      </c>
      <c r="G249" s="30">
        <v>18.617021000000001</v>
      </c>
      <c r="H249" s="30">
        <v>7.446809</v>
      </c>
      <c r="I249" s="30">
        <v>4.2553190000000001</v>
      </c>
      <c r="J249" s="30">
        <v>0</v>
      </c>
    </row>
    <row r="250" spans="1:10" ht="11.15" customHeight="1" x14ac:dyDescent="0.2">
      <c r="A250" s="19" t="s">
        <v>1255</v>
      </c>
      <c r="B250" s="20">
        <v>150</v>
      </c>
      <c r="C250" s="20">
        <v>23</v>
      </c>
      <c r="D250" s="20">
        <v>34</v>
      </c>
      <c r="E250" s="20">
        <v>50</v>
      </c>
      <c r="F250" s="20">
        <v>1</v>
      </c>
      <c r="G250" s="20">
        <v>20</v>
      </c>
      <c r="H250" s="20">
        <v>14</v>
      </c>
      <c r="I250" s="20">
        <v>7</v>
      </c>
      <c r="J250" s="20">
        <v>1</v>
      </c>
    </row>
    <row r="251" spans="1:10" ht="11.15" customHeight="1" x14ac:dyDescent="0.2">
      <c r="A251" s="21" t="s">
        <v>126</v>
      </c>
      <c r="B251" s="30">
        <v>100</v>
      </c>
      <c r="C251" s="30">
        <v>15.333333</v>
      </c>
      <c r="D251" s="30">
        <v>22.666667</v>
      </c>
      <c r="E251" s="30">
        <v>33.333333000000003</v>
      </c>
      <c r="F251" s="30">
        <v>0.66666700000000001</v>
      </c>
      <c r="G251" s="30">
        <v>13.333333</v>
      </c>
      <c r="H251" s="30">
        <v>9.3333329999999997</v>
      </c>
      <c r="I251" s="30">
        <v>4.6666670000000003</v>
      </c>
      <c r="J251" s="30">
        <v>0.66666700000000001</v>
      </c>
    </row>
    <row r="252" spans="1:10" ht="11.15" customHeight="1" x14ac:dyDescent="0.2">
      <c r="A252" s="19" t="s">
        <v>1256</v>
      </c>
      <c r="B252" s="20">
        <v>75</v>
      </c>
      <c r="C252" s="20">
        <v>11</v>
      </c>
      <c r="D252" s="20">
        <v>15</v>
      </c>
      <c r="E252" s="20">
        <v>24</v>
      </c>
      <c r="F252" s="20">
        <v>1</v>
      </c>
      <c r="G252" s="20">
        <v>14</v>
      </c>
      <c r="H252" s="20">
        <v>4</v>
      </c>
      <c r="I252" s="20">
        <v>6</v>
      </c>
      <c r="J252" s="20">
        <v>0</v>
      </c>
    </row>
    <row r="253" spans="1:10" ht="11.15" customHeight="1" x14ac:dyDescent="0.2">
      <c r="A253" s="21" t="s">
        <v>126</v>
      </c>
      <c r="B253" s="30">
        <v>100</v>
      </c>
      <c r="C253" s="30">
        <v>14.666667</v>
      </c>
      <c r="D253" s="30">
        <v>20</v>
      </c>
      <c r="E253" s="30">
        <v>32</v>
      </c>
      <c r="F253" s="30">
        <v>1.3333330000000001</v>
      </c>
      <c r="G253" s="30">
        <v>18.666667</v>
      </c>
      <c r="H253" s="30">
        <v>5.3333329999999997</v>
      </c>
      <c r="I253" s="30">
        <v>8</v>
      </c>
      <c r="J253" s="30">
        <v>0</v>
      </c>
    </row>
    <row r="254" spans="1:10" ht="11.15" customHeight="1" x14ac:dyDescent="0.2">
      <c r="A254" s="19" t="s">
        <v>1257</v>
      </c>
      <c r="B254" s="20">
        <v>403</v>
      </c>
      <c r="C254" s="20">
        <v>108</v>
      </c>
      <c r="D254" s="20">
        <v>56</v>
      </c>
      <c r="E254" s="20">
        <v>130</v>
      </c>
      <c r="F254" s="20">
        <v>6</v>
      </c>
      <c r="G254" s="20">
        <v>50</v>
      </c>
      <c r="H254" s="20">
        <v>24</v>
      </c>
      <c r="I254" s="20">
        <v>28</v>
      </c>
      <c r="J254" s="20">
        <v>1</v>
      </c>
    </row>
    <row r="255" spans="1:10" ht="11.15" customHeight="1" x14ac:dyDescent="0.2">
      <c r="A255" s="21" t="s">
        <v>126</v>
      </c>
      <c r="B255" s="30">
        <v>100</v>
      </c>
      <c r="C255" s="30">
        <v>26.799007</v>
      </c>
      <c r="D255" s="30">
        <v>13.895782000000001</v>
      </c>
      <c r="E255" s="30">
        <v>32.258065000000002</v>
      </c>
      <c r="F255" s="30">
        <v>1.488834</v>
      </c>
      <c r="G255" s="30">
        <v>12.406948</v>
      </c>
      <c r="H255" s="30">
        <v>5.9553349999999998</v>
      </c>
      <c r="I255" s="30">
        <v>6.9478910000000003</v>
      </c>
      <c r="J255" s="30">
        <v>0.248139</v>
      </c>
    </row>
    <row r="256" spans="1:10" ht="11.15" customHeight="1" x14ac:dyDescent="0.2">
      <c r="A256" s="19" t="s">
        <v>1195</v>
      </c>
      <c r="B256" s="20">
        <v>119</v>
      </c>
      <c r="C256" s="20">
        <v>34</v>
      </c>
      <c r="D256" s="20">
        <v>9</v>
      </c>
      <c r="E256" s="20">
        <v>43</v>
      </c>
      <c r="F256" s="20">
        <v>2</v>
      </c>
      <c r="G256" s="20">
        <v>14</v>
      </c>
      <c r="H256" s="20">
        <v>8</v>
      </c>
      <c r="I256" s="20">
        <v>8</v>
      </c>
      <c r="J256" s="20">
        <v>1</v>
      </c>
    </row>
    <row r="257" spans="1:10" ht="11.15" customHeight="1" x14ac:dyDescent="0.2">
      <c r="A257" s="21" t="s">
        <v>126</v>
      </c>
      <c r="B257" s="30">
        <v>100</v>
      </c>
      <c r="C257" s="30">
        <v>28.571428999999998</v>
      </c>
      <c r="D257" s="30">
        <v>7.5630249999999997</v>
      </c>
      <c r="E257" s="30">
        <v>36.134453999999998</v>
      </c>
      <c r="F257" s="30">
        <v>1.6806719999999999</v>
      </c>
      <c r="G257" s="30">
        <v>11.764706</v>
      </c>
      <c r="H257" s="30">
        <v>6.7226889999999999</v>
      </c>
      <c r="I257" s="30">
        <v>6.7226889999999999</v>
      </c>
      <c r="J257" s="30">
        <v>0.84033599999999997</v>
      </c>
    </row>
    <row r="258" spans="1:10" ht="11.15" customHeight="1" x14ac:dyDescent="0.2">
      <c r="A258" s="18" t="s">
        <v>143</v>
      </c>
      <c r="B258" s="18"/>
      <c r="C258" s="18"/>
      <c r="D258" s="18"/>
      <c r="E258" s="18"/>
      <c r="F258" s="18"/>
      <c r="G258" s="18"/>
      <c r="H258" s="18"/>
      <c r="I258" s="18"/>
      <c r="J258" s="18"/>
    </row>
    <row r="259" spans="1:10" ht="11.15" customHeight="1" x14ac:dyDescent="0.2">
      <c r="A259" s="21" t="s">
        <v>1260</v>
      </c>
      <c r="B259" s="21"/>
      <c r="C259" s="21"/>
      <c r="D259" s="21"/>
      <c r="E259" s="21"/>
      <c r="F259" s="21"/>
      <c r="G259" s="21"/>
      <c r="H259" s="21"/>
      <c r="I259" s="21"/>
      <c r="J259" s="21"/>
    </row>
    <row r="260" spans="1:10" ht="11.15" customHeight="1" x14ac:dyDescent="0.2">
      <c r="A260" s="19" t="s">
        <v>1254</v>
      </c>
      <c r="B260" s="20">
        <v>18</v>
      </c>
      <c r="C260" s="20">
        <v>3</v>
      </c>
      <c r="D260" s="20">
        <v>1</v>
      </c>
      <c r="E260" s="20">
        <v>7</v>
      </c>
      <c r="F260" s="20">
        <v>0</v>
      </c>
      <c r="G260" s="20">
        <v>4</v>
      </c>
      <c r="H260" s="20">
        <v>1</v>
      </c>
      <c r="I260" s="20">
        <v>2</v>
      </c>
      <c r="J260" s="20">
        <v>0</v>
      </c>
    </row>
    <row r="261" spans="1:10" ht="11.15" customHeight="1" x14ac:dyDescent="0.2">
      <c r="A261" s="21" t="s">
        <v>126</v>
      </c>
      <c r="B261" s="30">
        <v>100</v>
      </c>
      <c r="C261" s="30">
        <v>16.666667</v>
      </c>
      <c r="D261" s="30">
        <v>5.5555560000000002</v>
      </c>
      <c r="E261" s="30">
        <v>38.888888999999999</v>
      </c>
      <c r="F261" s="30">
        <v>0</v>
      </c>
      <c r="G261" s="30">
        <v>22.222221999999999</v>
      </c>
      <c r="H261" s="30">
        <v>5.5555560000000002</v>
      </c>
      <c r="I261" s="30">
        <v>11.111110999999999</v>
      </c>
      <c r="J261" s="30">
        <v>0</v>
      </c>
    </row>
    <row r="262" spans="1:10" ht="11.15" customHeight="1" x14ac:dyDescent="0.2">
      <c r="A262" s="19" t="s">
        <v>1255</v>
      </c>
      <c r="B262" s="20">
        <v>34</v>
      </c>
      <c r="C262" s="20">
        <v>7</v>
      </c>
      <c r="D262" s="20">
        <v>6</v>
      </c>
      <c r="E262" s="20">
        <v>8</v>
      </c>
      <c r="F262" s="20">
        <v>1</v>
      </c>
      <c r="G262" s="20">
        <v>7</v>
      </c>
      <c r="H262" s="20">
        <v>4</v>
      </c>
      <c r="I262" s="20">
        <v>1</v>
      </c>
      <c r="J262" s="20">
        <v>0</v>
      </c>
    </row>
    <row r="263" spans="1:10" ht="11.15" customHeight="1" x14ac:dyDescent="0.2">
      <c r="A263" s="21" t="s">
        <v>126</v>
      </c>
      <c r="B263" s="30">
        <v>100</v>
      </c>
      <c r="C263" s="30">
        <v>20.588235000000001</v>
      </c>
      <c r="D263" s="30">
        <v>17.647058999999999</v>
      </c>
      <c r="E263" s="30">
        <v>23.529412000000001</v>
      </c>
      <c r="F263" s="30">
        <v>2.941176</v>
      </c>
      <c r="G263" s="30">
        <v>20.588235000000001</v>
      </c>
      <c r="H263" s="30">
        <v>11.764706</v>
      </c>
      <c r="I263" s="30">
        <v>2.941176</v>
      </c>
      <c r="J263" s="30">
        <v>0</v>
      </c>
    </row>
    <row r="264" spans="1:10" ht="11.15" customHeight="1" x14ac:dyDescent="0.2">
      <c r="A264" s="19" t="s">
        <v>1256</v>
      </c>
      <c r="B264" s="20">
        <v>68</v>
      </c>
      <c r="C264" s="20">
        <v>15</v>
      </c>
      <c r="D264" s="20">
        <v>14</v>
      </c>
      <c r="E264" s="20">
        <v>18</v>
      </c>
      <c r="F264" s="20">
        <v>0</v>
      </c>
      <c r="G264" s="20">
        <v>13</v>
      </c>
      <c r="H264" s="20">
        <v>5</v>
      </c>
      <c r="I264" s="20">
        <v>3</v>
      </c>
      <c r="J264" s="20">
        <v>0</v>
      </c>
    </row>
    <row r="265" spans="1:10" ht="11.15" customHeight="1" x14ac:dyDescent="0.2">
      <c r="A265" s="21" t="s">
        <v>126</v>
      </c>
      <c r="B265" s="30">
        <v>100</v>
      </c>
      <c r="C265" s="30">
        <v>22.058824000000001</v>
      </c>
      <c r="D265" s="30">
        <v>20.588235000000001</v>
      </c>
      <c r="E265" s="30">
        <v>26.470587999999999</v>
      </c>
      <c r="F265" s="30">
        <v>0</v>
      </c>
      <c r="G265" s="30">
        <v>19.117647000000002</v>
      </c>
      <c r="H265" s="30">
        <v>7.3529410000000004</v>
      </c>
      <c r="I265" s="30">
        <v>4.4117649999999999</v>
      </c>
      <c r="J265" s="30">
        <v>0</v>
      </c>
    </row>
    <row r="266" spans="1:10" ht="11.15" customHeight="1" x14ac:dyDescent="0.2">
      <c r="A266" s="19" t="s">
        <v>1257</v>
      </c>
      <c r="B266" s="20">
        <v>543</v>
      </c>
      <c r="C266" s="20">
        <v>124</v>
      </c>
      <c r="D266" s="20">
        <v>89</v>
      </c>
      <c r="E266" s="20">
        <v>171</v>
      </c>
      <c r="F266" s="20">
        <v>10</v>
      </c>
      <c r="G266" s="20">
        <v>80</v>
      </c>
      <c r="H266" s="20">
        <v>37</v>
      </c>
      <c r="I266" s="20">
        <v>31</v>
      </c>
      <c r="J266" s="20">
        <v>1</v>
      </c>
    </row>
    <row r="267" spans="1:10" ht="11.15" customHeight="1" x14ac:dyDescent="0.2">
      <c r="A267" s="21" t="s">
        <v>126</v>
      </c>
      <c r="B267" s="30">
        <v>100</v>
      </c>
      <c r="C267" s="30">
        <v>22.836096000000001</v>
      </c>
      <c r="D267" s="30">
        <v>16.390423999999999</v>
      </c>
      <c r="E267" s="30">
        <v>31.491713000000001</v>
      </c>
      <c r="F267" s="30">
        <v>1.841621</v>
      </c>
      <c r="G267" s="30">
        <v>14.732965</v>
      </c>
      <c r="H267" s="30">
        <v>6.8139960000000004</v>
      </c>
      <c r="I267" s="30">
        <v>5.7090240000000003</v>
      </c>
      <c r="J267" s="30">
        <v>0.18416199999999999</v>
      </c>
    </row>
    <row r="268" spans="1:10" ht="11.15" customHeight="1" x14ac:dyDescent="0.2">
      <c r="A268" s="19" t="s">
        <v>1195</v>
      </c>
      <c r="B268" s="20">
        <v>272</v>
      </c>
      <c r="C268" s="20">
        <v>61</v>
      </c>
      <c r="D268" s="20">
        <v>30</v>
      </c>
      <c r="E268" s="20">
        <v>108</v>
      </c>
      <c r="F268" s="20">
        <v>5</v>
      </c>
      <c r="G268" s="20">
        <v>29</v>
      </c>
      <c r="H268" s="20">
        <v>17</v>
      </c>
      <c r="I268" s="20">
        <v>20</v>
      </c>
      <c r="J268" s="20">
        <v>2</v>
      </c>
    </row>
    <row r="269" spans="1:10" ht="11.15" customHeight="1" x14ac:dyDescent="0.2">
      <c r="A269" s="21" t="s">
        <v>126</v>
      </c>
      <c r="B269" s="30">
        <v>100</v>
      </c>
      <c r="C269" s="30">
        <v>22.426470999999999</v>
      </c>
      <c r="D269" s="30">
        <v>11.029412000000001</v>
      </c>
      <c r="E269" s="30">
        <v>39.705882000000003</v>
      </c>
      <c r="F269" s="30">
        <v>1.8382350000000001</v>
      </c>
      <c r="G269" s="30">
        <v>10.661765000000001</v>
      </c>
      <c r="H269" s="30">
        <v>6.25</v>
      </c>
      <c r="I269" s="30">
        <v>7.3529410000000004</v>
      </c>
      <c r="J269" s="30">
        <v>0.735294</v>
      </c>
    </row>
    <row r="270" spans="1:10" ht="11.15" customHeight="1" x14ac:dyDescent="0.2">
      <c r="A270" s="18" t="s">
        <v>1261</v>
      </c>
      <c r="B270" s="18"/>
      <c r="C270" s="18"/>
      <c r="D270" s="18"/>
      <c r="E270" s="18"/>
      <c r="F270" s="18"/>
      <c r="G270" s="18"/>
      <c r="H270" s="18"/>
      <c r="I270" s="18"/>
      <c r="J270" s="18"/>
    </row>
    <row r="271" spans="1:10" ht="11.15" customHeight="1" x14ac:dyDescent="0.2">
      <c r="A271" s="19" t="s">
        <v>1262</v>
      </c>
      <c r="B271" s="20">
        <v>245</v>
      </c>
      <c r="C271" s="20">
        <v>46</v>
      </c>
      <c r="D271" s="20">
        <v>39</v>
      </c>
      <c r="E271" s="20">
        <v>80</v>
      </c>
      <c r="F271" s="20">
        <v>4</v>
      </c>
      <c r="G271" s="20">
        <v>39</v>
      </c>
      <c r="H271" s="20">
        <v>22</v>
      </c>
      <c r="I271" s="20">
        <v>15</v>
      </c>
      <c r="J271" s="20">
        <v>0</v>
      </c>
    </row>
    <row r="272" spans="1:10" ht="11.15" customHeight="1" x14ac:dyDescent="0.2">
      <c r="A272" s="21" t="s">
        <v>126</v>
      </c>
      <c r="B272" s="30">
        <v>100</v>
      </c>
      <c r="C272" s="30">
        <v>18.775510000000001</v>
      </c>
      <c r="D272" s="30">
        <v>15.918367</v>
      </c>
      <c r="E272" s="30">
        <v>32.653061000000001</v>
      </c>
      <c r="F272" s="30">
        <v>1.6326529999999999</v>
      </c>
      <c r="G272" s="30">
        <v>15.918367</v>
      </c>
      <c r="H272" s="30">
        <v>8.9795920000000002</v>
      </c>
      <c r="I272" s="30">
        <v>6.1224489999999996</v>
      </c>
      <c r="J272" s="30">
        <v>0</v>
      </c>
    </row>
    <row r="273" spans="1:10" ht="11.15" customHeight="1" x14ac:dyDescent="0.2">
      <c r="A273" s="19" t="s">
        <v>1263</v>
      </c>
      <c r="B273" s="20">
        <v>358</v>
      </c>
      <c r="C273" s="20">
        <v>73</v>
      </c>
      <c r="D273" s="20">
        <v>54</v>
      </c>
      <c r="E273" s="20">
        <v>119</v>
      </c>
      <c r="F273" s="20">
        <v>5</v>
      </c>
      <c r="G273" s="20">
        <v>59</v>
      </c>
      <c r="H273" s="20">
        <v>26</v>
      </c>
      <c r="I273" s="20">
        <v>20</v>
      </c>
      <c r="J273" s="20">
        <v>2</v>
      </c>
    </row>
    <row r="274" spans="1:10" ht="11.15" customHeight="1" x14ac:dyDescent="0.2">
      <c r="A274" s="21" t="s">
        <v>126</v>
      </c>
      <c r="B274" s="30">
        <v>100</v>
      </c>
      <c r="C274" s="30">
        <v>20.391061000000001</v>
      </c>
      <c r="D274" s="30">
        <v>15.083799000000001</v>
      </c>
      <c r="E274" s="30">
        <v>33.240223</v>
      </c>
      <c r="F274" s="30">
        <v>1.3966479999999999</v>
      </c>
      <c r="G274" s="30">
        <v>16.480447000000002</v>
      </c>
      <c r="H274" s="30">
        <v>7.2625700000000002</v>
      </c>
      <c r="I274" s="30">
        <v>5.5865919999999996</v>
      </c>
      <c r="J274" s="30">
        <v>0.55865900000000002</v>
      </c>
    </row>
    <row r="275" spans="1:10" ht="11.15" customHeight="1" x14ac:dyDescent="0.2">
      <c r="A275" s="19" t="s">
        <v>1264</v>
      </c>
      <c r="B275" s="20">
        <v>230</v>
      </c>
      <c r="C275" s="20">
        <v>61</v>
      </c>
      <c r="D275" s="20">
        <v>30</v>
      </c>
      <c r="E275" s="20">
        <v>80</v>
      </c>
      <c r="F275" s="20">
        <v>6</v>
      </c>
      <c r="G275" s="20">
        <v>24</v>
      </c>
      <c r="H275" s="20">
        <v>13</v>
      </c>
      <c r="I275" s="20">
        <v>15</v>
      </c>
      <c r="J275" s="20">
        <v>1</v>
      </c>
    </row>
    <row r="276" spans="1:10" ht="11.15" customHeight="1" x14ac:dyDescent="0.2">
      <c r="A276" s="21" t="s">
        <v>126</v>
      </c>
      <c r="B276" s="30">
        <v>100</v>
      </c>
      <c r="C276" s="30">
        <v>26.521739</v>
      </c>
      <c r="D276" s="30">
        <v>13.043478</v>
      </c>
      <c r="E276" s="30">
        <v>34.782609000000001</v>
      </c>
      <c r="F276" s="30">
        <v>2.6086960000000001</v>
      </c>
      <c r="G276" s="30">
        <v>10.434782999999999</v>
      </c>
      <c r="H276" s="30">
        <v>5.6521739999999996</v>
      </c>
      <c r="I276" s="30">
        <v>6.5217390000000002</v>
      </c>
      <c r="J276" s="30">
        <v>0.43478299999999998</v>
      </c>
    </row>
    <row r="277" spans="1:10" ht="11.15" customHeight="1" x14ac:dyDescent="0.2">
      <c r="A277" s="19" t="s">
        <v>1265</v>
      </c>
      <c r="B277" s="20">
        <v>102</v>
      </c>
      <c r="C277" s="20">
        <v>30</v>
      </c>
      <c r="D277" s="20">
        <v>17</v>
      </c>
      <c r="E277" s="20">
        <v>33</v>
      </c>
      <c r="F277" s="20">
        <v>1</v>
      </c>
      <c r="G277" s="20">
        <v>11</v>
      </c>
      <c r="H277" s="20">
        <v>3</v>
      </c>
      <c r="I277" s="20">
        <v>7</v>
      </c>
      <c r="J277" s="20">
        <v>0</v>
      </c>
    </row>
    <row r="278" spans="1:10" ht="11.15" customHeight="1" x14ac:dyDescent="0.2">
      <c r="A278" s="21" t="s">
        <v>126</v>
      </c>
      <c r="B278" s="30">
        <v>100</v>
      </c>
      <c r="C278" s="30">
        <v>29.411764999999999</v>
      </c>
      <c r="D278" s="30">
        <v>16.666667</v>
      </c>
      <c r="E278" s="30">
        <v>32.352941000000001</v>
      </c>
      <c r="F278" s="30">
        <v>0.98039200000000004</v>
      </c>
      <c r="G278" s="30">
        <v>10.784314</v>
      </c>
      <c r="H278" s="30">
        <v>2.941176</v>
      </c>
      <c r="I278" s="30">
        <v>6.8627450000000003</v>
      </c>
      <c r="J278" s="30">
        <v>0</v>
      </c>
    </row>
    <row r="279" spans="1:10" ht="11.15" customHeight="1" x14ac:dyDescent="0.2">
      <c r="A279" s="18" t="s">
        <v>1266</v>
      </c>
      <c r="B279" s="18"/>
      <c r="C279" s="18"/>
      <c r="D279" s="18"/>
      <c r="E279" s="18"/>
      <c r="F279" s="18"/>
      <c r="G279" s="18"/>
      <c r="H279" s="18"/>
      <c r="I279" s="18"/>
      <c r="J279" s="18"/>
    </row>
    <row r="280" spans="1:10" ht="11.15" customHeight="1" x14ac:dyDescent="0.2">
      <c r="A280" s="19" t="s">
        <v>1267</v>
      </c>
      <c r="B280" s="20">
        <v>128</v>
      </c>
      <c r="C280" s="20">
        <v>22</v>
      </c>
      <c r="D280" s="20">
        <v>22</v>
      </c>
      <c r="E280" s="20">
        <v>45</v>
      </c>
      <c r="F280" s="20">
        <v>1</v>
      </c>
      <c r="G280" s="20">
        <v>22</v>
      </c>
      <c r="H280" s="20">
        <v>8</v>
      </c>
      <c r="I280" s="20">
        <v>8</v>
      </c>
      <c r="J280" s="20">
        <v>0</v>
      </c>
    </row>
    <row r="281" spans="1:10" ht="11.15" customHeight="1" x14ac:dyDescent="0.2">
      <c r="A281" s="21" t="s">
        <v>126</v>
      </c>
      <c r="B281" s="30">
        <v>100</v>
      </c>
      <c r="C281" s="30">
        <v>17.1875</v>
      </c>
      <c r="D281" s="30">
        <v>17.1875</v>
      </c>
      <c r="E281" s="30">
        <v>35.15625</v>
      </c>
      <c r="F281" s="30">
        <v>0.78125</v>
      </c>
      <c r="G281" s="30">
        <v>17.1875</v>
      </c>
      <c r="H281" s="30">
        <v>6.25</v>
      </c>
      <c r="I281" s="30">
        <v>6.25</v>
      </c>
      <c r="J281" s="30">
        <v>0</v>
      </c>
    </row>
    <row r="282" spans="1:10" ht="11.15" customHeight="1" x14ac:dyDescent="0.2">
      <c r="A282" s="19" t="s">
        <v>1268</v>
      </c>
      <c r="B282" s="20">
        <v>265</v>
      </c>
      <c r="C282" s="20">
        <v>59</v>
      </c>
      <c r="D282" s="20">
        <v>38</v>
      </c>
      <c r="E282" s="20">
        <v>86</v>
      </c>
      <c r="F282" s="20">
        <v>3</v>
      </c>
      <c r="G282" s="20">
        <v>45</v>
      </c>
      <c r="H282" s="20">
        <v>21</v>
      </c>
      <c r="I282" s="20">
        <v>13</v>
      </c>
      <c r="J282" s="20">
        <v>0</v>
      </c>
    </row>
    <row r="283" spans="1:10" ht="11.15" customHeight="1" x14ac:dyDescent="0.2">
      <c r="A283" s="21" t="s">
        <v>126</v>
      </c>
      <c r="B283" s="30">
        <v>100</v>
      </c>
      <c r="C283" s="30">
        <v>22.264150999999998</v>
      </c>
      <c r="D283" s="30">
        <v>14.339623</v>
      </c>
      <c r="E283" s="30">
        <v>32.452829999999999</v>
      </c>
      <c r="F283" s="30">
        <v>1.1320749999999999</v>
      </c>
      <c r="G283" s="30">
        <v>16.981131999999999</v>
      </c>
      <c r="H283" s="30">
        <v>7.9245279999999996</v>
      </c>
      <c r="I283" s="30">
        <v>4.9056600000000001</v>
      </c>
      <c r="J283" s="30">
        <v>0</v>
      </c>
    </row>
    <row r="284" spans="1:10" ht="11.15" customHeight="1" x14ac:dyDescent="0.2">
      <c r="A284" s="19" t="s">
        <v>1269</v>
      </c>
      <c r="B284" s="20">
        <v>191</v>
      </c>
      <c r="C284" s="20">
        <v>36</v>
      </c>
      <c r="D284" s="20">
        <v>26</v>
      </c>
      <c r="E284" s="20">
        <v>71</v>
      </c>
      <c r="F284" s="20">
        <v>3</v>
      </c>
      <c r="G284" s="20">
        <v>27</v>
      </c>
      <c r="H284" s="20">
        <v>16</v>
      </c>
      <c r="I284" s="20">
        <v>10</v>
      </c>
      <c r="J284" s="20">
        <v>2</v>
      </c>
    </row>
    <row r="285" spans="1:10" ht="11.15" customHeight="1" x14ac:dyDescent="0.2">
      <c r="A285" s="21" t="s">
        <v>126</v>
      </c>
      <c r="B285" s="30">
        <v>100</v>
      </c>
      <c r="C285" s="30">
        <v>18.848168000000001</v>
      </c>
      <c r="D285" s="30">
        <v>13.612565</v>
      </c>
      <c r="E285" s="30">
        <v>37.172775000000001</v>
      </c>
      <c r="F285" s="30">
        <v>1.570681</v>
      </c>
      <c r="G285" s="30">
        <v>14.136126000000001</v>
      </c>
      <c r="H285" s="30">
        <v>8.3769629999999999</v>
      </c>
      <c r="I285" s="30">
        <v>5.2356020000000001</v>
      </c>
      <c r="J285" s="30">
        <v>1.0471200000000001</v>
      </c>
    </row>
    <row r="286" spans="1:10" ht="11.15" customHeight="1" x14ac:dyDescent="0.2">
      <c r="A286" s="19" t="s">
        <v>1270</v>
      </c>
      <c r="B286" s="20">
        <v>143</v>
      </c>
      <c r="C286" s="20">
        <v>38</v>
      </c>
      <c r="D286" s="20">
        <v>19</v>
      </c>
      <c r="E286" s="20">
        <v>50</v>
      </c>
      <c r="F286" s="20">
        <v>5</v>
      </c>
      <c r="G286" s="20">
        <v>15</v>
      </c>
      <c r="H286" s="20">
        <v>5</v>
      </c>
      <c r="I286" s="20">
        <v>10</v>
      </c>
      <c r="J286" s="20">
        <v>1</v>
      </c>
    </row>
    <row r="287" spans="1:10" ht="11.15" customHeight="1" x14ac:dyDescent="0.2">
      <c r="A287" s="21" t="s">
        <v>126</v>
      </c>
      <c r="B287" s="30">
        <v>100</v>
      </c>
      <c r="C287" s="30">
        <v>26.573426999999999</v>
      </c>
      <c r="D287" s="30">
        <v>13.286713000000001</v>
      </c>
      <c r="E287" s="30">
        <v>34.965035</v>
      </c>
      <c r="F287" s="30">
        <v>3.4965030000000001</v>
      </c>
      <c r="G287" s="30">
        <v>10.489509999999999</v>
      </c>
      <c r="H287" s="30">
        <v>3.4965030000000001</v>
      </c>
      <c r="I287" s="30">
        <v>6.9930070000000004</v>
      </c>
      <c r="J287" s="30">
        <v>0.69930099999999995</v>
      </c>
    </row>
    <row r="288" spans="1:10" ht="11.15" customHeight="1" x14ac:dyDescent="0.2">
      <c r="A288" s="19" t="s">
        <v>1271</v>
      </c>
      <c r="B288" s="20">
        <v>96</v>
      </c>
      <c r="C288" s="20">
        <v>28</v>
      </c>
      <c r="D288" s="20">
        <v>16</v>
      </c>
      <c r="E288" s="20">
        <v>22</v>
      </c>
      <c r="F288" s="20">
        <v>2</v>
      </c>
      <c r="G288" s="20">
        <v>13</v>
      </c>
      <c r="H288" s="20">
        <v>9</v>
      </c>
      <c r="I288" s="20">
        <v>6</v>
      </c>
      <c r="J288" s="20">
        <v>0</v>
      </c>
    </row>
    <row r="289" spans="1:10" ht="11.15" customHeight="1" x14ac:dyDescent="0.2">
      <c r="A289" s="21" t="s">
        <v>126</v>
      </c>
      <c r="B289" s="30">
        <v>100</v>
      </c>
      <c r="C289" s="30">
        <v>29.166667</v>
      </c>
      <c r="D289" s="30">
        <v>16.666667</v>
      </c>
      <c r="E289" s="30">
        <v>22.916667</v>
      </c>
      <c r="F289" s="30">
        <v>2.0833330000000001</v>
      </c>
      <c r="G289" s="30">
        <v>13.541667</v>
      </c>
      <c r="H289" s="30">
        <v>9.375</v>
      </c>
      <c r="I289" s="30">
        <v>6.25</v>
      </c>
      <c r="J289" s="30">
        <v>0</v>
      </c>
    </row>
    <row r="290" spans="1:10" ht="11.15" customHeight="1" x14ac:dyDescent="0.2">
      <c r="A290" s="19" t="s">
        <v>1272</v>
      </c>
      <c r="B290" s="20">
        <v>112</v>
      </c>
      <c r="C290" s="20">
        <v>27</v>
      </c>
      <c r="D290" s="20">
        <v>19</v>
      </c>
      <c r="E290" s="20">
        <v>38</v>
      </c>
      <c r="F290" s="20">
        <v>2</v>
      </c>
      <c r="G290" s="20">
        <v>11</v>
      </c>
      <c r="H290" s="20">
        <v>5</v>
      </c>
      <c r="I290" s="20">
        <v>10</v>
      </c>
      <c r="J290" s="20">
        <v>0</v>
      </c>
    </row>
    <row r="291" spans="1:10" ht="11.15" customHeight="1" x14ac:dyDescent="0.2">
      <c r="A291" s="31"/>
      <c r="B291" s="32">
        <v>100</v>
      </c>
      <c r="C291" s="32">
        <v>24.107143000000001</v>
      </c>
      <c r="D291" s="32">
        <v>16.964286000000001</v>
      </c>
      <c r="E291" s="32">
        <v>33.928570999999998</v>
      </c>
      <c r="F291" s="32">
        <v>1.785714</v>
      </c>
      <c r="G291" s="32">
        <v>9.8214290000000002</v>
      </c>
      <c r="H291" s="32">
        <v>4.4642860000000004</v>
      </c>
      <c r="I291" s="32">
        <v>8.9285709999999998</v>
      </c>
      <c r="J291" s="32">
        <v>0</v>
      </c>
    </row>
    <row r="292" spans="1:10" ht="11.15" customHeight="1" x14ac:dyDescent="0.2"/>
  </sheetData>
  <phoneticPr fontId="1"/>
  <pageMargins left="0.75" right="0.75" top="1" bottom="1" header="0.5" footer="0.5"/>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165B35-9FB4-4028-9D5D-9EF3B35E6DC5}">
  <dimension ref="A1:K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HYPERLINK("#'目次'!B30","[24]")</f>
        <v>[24]</v>
      </c>
    </row>
    <row r="3" spans="1:11" x14ac:dyDescent="0.2">
      <c r="A3" s="9" t="s">
        <v>126</v>
      </c>
      <c r="B3" s="12" t="s">
        <v>197</v>
      </c>
    </row>
    <row r="4" spans="1:11" x14ac:dyDescent="0.2">
      <c r="A4" s="9" t="s">
        <v>126</v>
      </c>
      <c r="B4" s="12" t="s">
        <v>201</v>
      </c>
    </row>
    <row r="5" spans="1:11" x14ac:dyDescent="0.2">
      <c r="A5" s="9" t="s">
        <v>126</v>
      </c>
      <c r="B5" s="12" t="s">
        <v>202</v>
      </c>
    </row>
    <row r="6" spans="1:11" s="15" customFormat="1" ht="50" x14ac:dyDescent="0.2">
      <c r="A6" s="13" t="s">
        <v>126</v>
      </c>
      <c r="B6" s="14" t="s">
        <v>1190</v>
      </c>
      <c r="C6" s="14" t="s">
        <v>203</v>
      </c>
      <c r="D6" s="14" t="s">
        <v>1309</v>
      </c>
      <c r="E6" s="14" t="s">
        <v>1310</v>
      </c>
      <c r="F6" s="14" t="s">
        <v>1311</v>
      </c>
      <c r="G6" s="14" t="s">
        <v>1312</v>
      </c>
      <c r="H6" s="14" t="s">
        <v>1313</v>
      </c>
      <c r="I6" s="14" t="s">
        <v>1314</v>
      </c>
      <c r="J6" s="14" t="s">
        <v>1315</v>
      </c>
      <c r="K6" s="14" t="s">
        <v>1195</v>
      </c>
    </row>
    <row r="7" spans="1:11" x14ac:dyDescent="0.2">
      <c r="A7" s="16" t="s">
        <v>1198</v>
      </c>
      <c r="B7" s="17">
        <v>935</v>
      </c>
      <c r="C7" s="17">
        <v>389</v>
      </c>
      <c r="D7" s="17">
        <v>100</v>
      </c>
      <c r="E7" s="17">
        <v>74</v>
      </c>
      <c r="F7" s="17">
        <v>168</v>
      </c>
      <c r="G7" s="17">
        <v>115</v>
      </c>
      <c r="H7" s="17">
        <v>34</v>
      </c>
      <c r="I7" s="17">
        <v>5</v>
      </c>
      <c r="J7" s="17">
        <v>3</v>
      </c>
      <c r="K7" s="17">
        <v>47</v>
      </c>
    </row>
    <row r="8" spans="1:11" x14ac:dyDescent="0.2">
      <c r="A8" s="21" t="s">
        <v>126</v>
      </c>
      <c r="B8" s="30">
        <v>100</v>
      </c>
      <c r="C8" s="30">
        <v>41.604278000000001</v>
      </c>
      <c r="D8" s="30">
        <v>10.695187000000001</v>
      </c>
      <c r="E8" s="30">
        <v>7.9144389999999998</v>
      </c>
      <c r="F8" s="30">
        <v>17.967914</v>
      </c>
      <c r="G8" s="30">
        <v>12.299465</v>
      </c>
      <c r="H8" s="30">
        <v>3.6363639999999999</v>
      </c>
      <c r="I8" s="30">
        <v>0.53475899999999998</v>
      </c>
      <c r="J8" s="30">
        <v>0.32085599999999997</v>
      </c>
      <c r="K8" s="30">
        <v>5.0267379999999999</v>
      </c>
    </row>
    <row r="9" spans="1:11" x14ac:dyDescent="0.2">
      <c r="A9" s="18" t="s">
        <v>1199</v>
      </c>
      <c r="B9" s="18"/>
      <c r="C9" s="18"/>
      <c r="D9" s="18"/>
      <c r="E9" s="18"/>
      <c r="F9" s="18"/>
      <c r="G9" s="18"/>
      <c r="H9" s="18"/>
      <c r="I9" s="18"/>
      <c r="J9" s="18"/>
      <c r="K9" s="18"/>
    </row>
    <row r="10" spans="1:11" x14ac:dyDescent="0.2">
      <c r="A10" s="19" t="s">
        <v>1200</v>
      </c>
      <c r="B10" s="20">
        <v>535</v>
      </c>
      <c r="C10" s="20">
        <v>215</v>
      </c>
      <c r="D10" s="20">
        <v>42</v>
      </c>
      <c r="E10" s="20">
        <v>41</v>
      </c>
      <c r="F10" s="20">
        <v>111</v>
      </c>
      <c r="G10" s="20">
        <v>71</v>
      </c>
      <c r="H10" s="20">
        <v>23</v>
      </c>
      <c r="I10" s="20">
        <v>2</v>
      </c>
      <c r="J10" s="20">
        <v>2</v>
      </c>
      <c r="K10" s="20">
        <v>28</v>
      </c>
    </row>
    <row r="11" spans="1:11" x14ac:dyDescent="0.2">
      <c r="A11" s="21" t="s">
        <v>126</v>
      </c>
      <c r="B11" s="30">
        <v>100</v>
      </c>
      <c r="C11" s="30">
        <v>40.186915999999997</v>
      </c>
      <c r="D11" s="30">
        <v>7.8504670000000001</v>
      </c>
      <c r="E11" s="30">
        <v>7.663551</v>
      </c>
      <c r="F11" s="30">
        <v>20.747664</v>
      </c>
      <c r="G11" s="30">
        <v>13.271027999999999</v>
      </c>
      <c r="H11" s="30">
        <v>4.2990649999999997</v>
      </c>
      <c r="I11" s="30">
        <v>0.373832</v>
      </c>
      <c r="J11" s="30">
        <v>0.373832</v>
      </c>
      <c r="K11" s="30">
        <v>5.2336450000000001</v>
      </c>
    </row>
    <row r="12" spans="1:11" x14ac:dyDescent="0.2">
      <c r="A12" s="19" t="s">
        <v>1201</v>
      </c>
      <c r="B12" s="20">
        <v>399</v>
      </c>
      <c r="C12" s="20">
        <v>174</v>
      </c>
      <c r="D12" s="20">
        <v>58</v>
      </c>
      <c r="E12" s="20">
        <v>32</v>
      </c>
      <c r="F12" s="20">
        <v>57</v>
      </c>
      <c r="G12" s="20">
        <v>44</v>
      </c>
      <c r="H12" s="20">
        <v>11</v>
      </c>
      <c r="I12" s="20">
        <v>3</v>
      </c>
      <c r="J12" s="20">
        <v>1</v>
      </c>
      <c r="K12" s="20">
        <v>19</v>
      </c>
    </row>
    <row r="13" spans="1:11" x14ac:dyDescent="0.2">
      <c r="A13" s="21" t="s">
        <v>126</v>
      </c>
      <c r="B13" s="30">
        <v>100</v>
      </c>
      <c r="C13" s="30">
        <v>43.609023000000001</v>
      </c>
      <c r="D13" s="30">
        <v>14.536341</v>
      </c>
      <c r="E13" s="30">
        <v>8.0200499999999995</v>
      </c>
      <c r="F13" s="30">
        <v>14.285714</v>
      </c>
      <c r="G13" s="30">
        <v>11.027569</v>
      </c>
      <c r="H13" s="30">
        <v>2.7568920000000001</v>
      </c>
      <c r="I13" s="30">
        <v>0.75187999999999999</v>
      </c>
      <c r="J13" s="30">
        <v>0.25062699999999999</v>
      </c>
      <c r="K13" s="30">
        <v>4.7619049999999996</v>
      </c>
    </row>
    <row r="14" spans="1:11" x14ac:dyDescent="0.2">
      <c r="A14" s="19" t="s">
        <v>1202</v>
      </c>
      <c r="B14" s="20">
        <v>1</v>
      </c>
      <c r="C14" s="20">
        <v>0</v>
      </c>
      <c r="D14" s="20">
        <v>0</v>
      </c>
      <c r="E14" s="20">
        <v>1</v>
      </c>
      <c r="F14" s="20">
        <v>0</v>
      </c>
      <c r="G14" s="20">
        <v>0</v>
      </c>
      <c r="H14" s="20">
        <v>0</v>
      </c>
      <c r="I14" s="20">
        <v>0</v>
      </c>
      <c r="J14" s="20">
        <v>0</v>
      </c>
      <c r="K14" s="20">
        <v>0</v>
      </c>
    </row>
    <row r="15" spans="1:11" x14ac:dyDescent="0.2">
      <c r="A15" s="21" t="s">
        <v>126</v>
      </c>
      <c r="B15" s="30">
        <v>100</v>
      </c>
      <c r="C15" s="30">
        <v>0</v>
      </c>
      <c r="D15" s="30">
        <v>0</v>
      </c>
      <c r="E15" s="30">
        <v>100</v>
      </c>
      <c r="F15" s="30">
        <v>0</v>
      </c>
      <c r="G15" s="30">
        <v>0</v>
      </c>
      <c r="H15" s="30">
        <v>0</v>
      </c>
      <c r="I15" s="30">
        <v>0</v>
      </c>
      <c r="J15" s="30">
        <v>0</v>
      </c>
      <c r="K15" s="30">
        <v>0</v>
      </c>
    </row>
    <row r="16" spans="1:11" x14ac:dyDescent="0.2">
      <c r="A16" s="18" t="s">
        <v>1203</v>
      </c>
      <c r="B16" s="18"/>
      <c r="C16" s="18"/>
      <c r="D16" s="18"/>
      <c r="E16" s="18"/>
      <c r="F16" s="18"/>
      <c r="G16" s="18"/>
      <c r="H16" s="18"/>
      <c r="I16" s="18"/>
      <c r="J16" s="18"/>
      <c r="K16" s="18"/>
    </row>
    <row r="17" spans="1:11" x14ac:dyDescent="0.2">
      <c r="A17" s="19" t="s">
        <v>1204</v>
      </c>
      <c r="B17" s="20">
        <v>294</v>
      </c>
      <c r="C17" s="20">
        <v>159</v>
      </c>
      <c r="D17" s="20">
        <v>33</v>
      </c>
      <c r="E17" s="20">
        <v>31</v>
      </c>
      <c r="F17" s="20">
        <v>55</v>
      </c>
      <c r="G17" s="20">
        <v>0</v>
      </c>
      <c r="H17" s="20">
        <v>0</v>
      </c>
      <c r="I17" s="20">
        <v>0</v>
      </c>
      <c r="J17" s="20">
        <v>0</v>
      </c>
      <c r="K17" s="20">
        <v>16</v>
      </c>
    </row>
    <row r="18" spans="1:11" x14ac:dyDescent="0.2">
      <c r="A18" s="21" t="s">
        <v>126</v>
      </c>
      <c r="B18" s="30">
        <v>100</v>
      </c>
      <c r="C18" s="30">
        <v>54.081632999999997</v>
      </c>
      <c r="D18" s="30">
        <v>11.224489999999999</v>
      </c>
      <c r="E18" s="30">
        <v>10.544218000000001</v>
      </c>
      <c r="F18" s="30">
        <v>18.707483</v>
      </c>
      <c r="G18" s="30">
        <v>0</v>
      </c>
      <c r="H18" s="30">
        <v>0</v>
      </c>
      <c r="I18" s="30">
        <v>0</v>
      </c>
      <c r="J18" s="30">
        <v>0</v>
      </c>
      <c r="K18" s="30">
        <v>5.442177</v>
      </c>
    </row>
    <row r="19" spans="1:11" x14ac:dyDescent="0.2">
      <c r="A19" s="19" t="s">
        <v>1205</v>
      </c>
      <c r="B19" s="20">
        <v>253</v>
      </c>
      <c r="C19" s="20">
        <v>105</v>
      </c>
      <c r="D19" s="20">
        <v>24</v>
      </c>
      <c r="E19" s="20">
        <v>23</v>
      </c>
      <c r="F19" s="20">
        <v>44</v>
      </c>
      <c r="G19" s="20">
        <v>45</v>
      </c>
      <c r="H19" s="20">
        <v>0</v>
      </c>
      <c r="I19" s="20">
        <v>0</v>
      </c>
      <c r="J19" s="20">
        <v>0</v>
      </c>
      <c r="K19" s="20">
        <v>12</v>
      </c>
    </row>
    <row r="20" spans="1:11" x14ac:dyDescent="0.2">
      <c r="A20" s="21" t="s">
        <v>126</v>
      </c>
      <c r="B20" s="30">
        <v>100</v>
      </c>
      <c r="C20" s="30">
        <v>41.501975999999999</v>
      </c>
      <c r="D20" s="30">
        <v>9.4861660000000008</v>
      </c>
      <c r="E20" s="30">
        <v>9.0909089999999999</v>
      </c>
      <c r="F20" s="30">
        <v>17.391304000000002</v>
      </c>
      <c r="G20" s="30">
        <v>17.786560999999999</v>
      </c>
      <c r="H20" s="30">
        <v>0</v>
      </c>
      <c r="I20" s="30">
        <v>0</v>
      </c>
      <c r="J20" s="30">
        <v>0</v>
      </c>
      <c r="K20" s="30">
        <v>4.7430830000000004</v>
      </c>
    </row>
    <row r="21" spans="1:11" x14ac:dyDescent="0.2">
      <c r="A21" s="19" t="s">
        <v>1206</v>
      </c>
      <c r="B21" s="20">
        <v>196</v>
      </c>
      <c r="C21" s="20">
        <v>57</v>
      </c>
      <c r="D21" s="20">
        <v>28</v>
      </c>
      <c r="E21" s="20">
        <v>10</v>
      </c>
      <c r="F21" s="20">
        <v>33</v>
      </c>
      <c r="G21" s="20">
        <v>36</v>
      </c>
      <c r="H21" s="20">
        <v>18</v>
      </c>
      <c r="I21" s="20">
        <v>0</v>
      </c>
      <c r="J21" s="20">
        <v>0</v>
      </c>
      <c r="K21" s="20">
        <v>14</v>
      </c>
    </row>
    <row r="22" spans="1:11" x14ac:dyDescent="0.2">
      <c r="A22" s="21" t="s">
        <v>126</v>
      </c>
      <c r="B22" s="30">
        <v>100</v>
      </c>
      <c r="C22" s="30">
        <v>29.081633</v>
      </c>
      <c r="D22" s="30">
        <v>14.285714</v>
      </c>
      <c r="E22" s="30">
        <v>5.1020409999999998</v>
      </c>
      <c r="F22" s="30">
        <v>16.836735000000001</v>
      </c>
      <c r="G22" s="30">
        <v>18.367346999999999</v>
      </c>
      <c r="H22" s="30">
        <v>9.1836730000000006</v>
      </c>
      <c r="I22" s="30">
        <v>0</v>
      </c>
      <c r="J22" s="30">
        <v>0</v>
      </c>
      <c r="K22" s="30">
        <v>7.1428570000000002</v>
      </c>
    </row>
    <row r="23" spans="1:11" x14ac:dyDescent="0.2">
      <c r="A23" s="19" t="s">
        <v>1207</v>
      </c>
      <c r="B23" s="20">
        <v>139</v>
      </c>
      <c r="C23" s="20">
        <v>49</v>
      </c>
      <c r="D23" s="20">
        <v>11</v>
      </c>
      <c r="E23" s="20">
        <v>9</v>
      </c>
      <c r="F23" s="20">
        <v>29</v>
      </c>
      <c r="G23" s="20">
        <v>21</v>
      </c>
      <c r="H23" s="20">
        <v>14</v>
      </c>
      <c r="I23" s="20">
        <v>3</v>
      </c>
      <c r="J23" s="20">
        <v>0</v>
      </c>
      <c r="K23" s="20">
        <v>3</v>
      </c>
    </row>
    <row r="24" spans="1:11" x14ac:dyDescent="0.2">
      <c r="A24" s="21" t="s">
        <v>126</v>
      </c>
      <c r="B24" s="30">
        <v>100</v>
      </c>
      <c r="C24" s="30">
        <v>35.251798999999998</v>
      </c>
      <c r="D24" s="30">
        <v>7.9136689999999996</v>
      </c>
      <c r="E24" s="30">
        <v>6.4748200000000002</v>
      </c>
      <c r="F24" s="30">
        <v>20.863309000000001</v>
      </c>
      <c r="G24" s="30">
        <v>15.107913999999999</v>
      </c>
      <c r="H24" s="30">
        <v>10.071942</v>
      </c>
      <c r="I24" s="30">
        <v>2.1582729999999999</v>
      </c>
      <c r="J24" s="30">
        <v>0</v>
      </c>
      <c r="K24" s="30">
        <v>2.1582729999999999</v>
      </c>
    </row>
    <row r="25" spans="1:11" x14ac:dyDescent="0.2">
      <c r="A25" s="19" t="s">
        <v>1208</v>
      </c>
      <c r="B25" s="20">
        <v>41</v>
      </c>
      <c r="C25" s="20">
        <v>13</v>
      </c>
      <c r="D25" s="20">
        <v>3</v>
      </c>
      <c r="E25" s="20">
        <v>0</v>
      </c>
      <c r="F25" s="20">
        <v>7</v>
      </c>
      <c r="G25" s="20">
        <v>12</v>
      </c>
      <c r="H25" s="20">
        <v>1</v>
      </c>
      <c r="I25" s="20">
        <v>1</v>
      </c>
      <c r="J25" s="20">
        <v>2</v>
      </c>
      <c r="K25" s="20">
        <v>2</v>
      </c>
    </row>
    <row r="26" spans="1:11" x14ac:dyDescent="0.2">
      <c r="A26" s="21" t="s">
        <v>126</v>
      </c>
      <c r="B26" s="30">
        <v>100</v>
      </c>
      <c r="C26" s="30">
        <v>31.707317</v>
      </c>
      <c r="D26" s="30">
        <v>7.3170729999999997</v>
      </c>
      <c r="E26" s="30">
        <v>0</v>
      </c>
      <c r="F26" s="30">
        <v>17.073170999999999</v>
      </c>
      <c r="G26" s="30">
        <v>29.268293</v>
      </c>
      <c r="H26" s="30">
        <v>2.4390239999999999</v>
      </c>
      <c r="I26" s="30">
        <v>2.4390239999999999</v>
      </c>
      <c r="J26" s="30">
        <v>4.8780489999999999</v>
      </c>
      <c r="K26" s="30">
        <v>4.8780489999999999</v>
      </c>
    </row>
    <row r="27" spans="1:11" x14ac:dyDescent="0.2">
      <c r="A27" s="19" t="s">
        <v>1209</v>
      </c>
      <c r="B27" s="20">
        <v>9</v>
      </c>
      <c r="C27" s="20">
        <v>5</v>
      </c>
      <c r="D27" s="20">
        <v>1</v>
      </c>
      <c r="E27" s="20">
        <v>1</v>
      </c>
      <c r="F27" s="20">
        <v>0</v>
      </c>
      <c r="G27" s="20">
        <v>1</v>
      </c>
      <c r="H27" s="20">
        <v>0</v>
      </c>
      <c r="I27" s="20">
        <v>1</v>
      </c>
      <c r="J27" s="20">
        <v>0</v>
      </c>
      <c r="K27" s="20">
        <v>0</v>
      </c>
    </row>
    <row r="28" spans="1:11" x14ac:dyDescent="0.2">
      <c r="A28" s="21" t="s">
        <v>126</v>
      </c>
      <c r="B28" s="30">
        <v>100</v>
      </c>
      <c r="C28" s="30">
        <v>55.555556000000003</v>
      </c>
      <c r="D28" s="30">
        <v>11.111110999999999</v>
      </c>
      <c r="E28" s="30">
        <v>11.111110999999999</v>
      </c>
      <c r="F28" s="30">
        <v>0</v>
      </c>
      <c r="G28" s="30">
        <v>11.111110999999999</v>
      </c>
      <c r="H28" s="30">
        <v>0</v>
      </c>
      <c r="I28" s="30">
        <v>11.111110999999999</v>
      </c>
      <c r="J28" s="30">
        <v>0</v>
      </c>
      <c r="K28" s="30">
        <v>0</v>
      </c>
    </row>
    <row r="29" spans="1:11" x14ac:dyDescent="0.2">
      <c r="A29" s="19" t="s">
        <v>1210</v>
      </c>
      <c r="B29" s="20">
        <v>3</v>
      </c>
      <c r="C29" s="20">
        <v>1</v>
      </c>
      <c r="D29" s="20">
        <v>0</v>
      </c>
      <c r="E29" s="20">
        <v>0</v>
      </c>
      <c r="F29" s="20">
        <v>0</v>
      </c>
      <c r="G29" s="20">
        <v>0</v>
      </c>
      <c r="H29" s="20">
        <v>1</v>
      </c>
      <c r="I29" s="20">
        <v>0</v>
      </c>
      <c r="J29" s="20">
        <v>1</v>
      </c>
      <c r="K29" s="20">
        <v>0</v>
      </c>
    </row>
    <row r="30" spans="1:11" x14ac:dyDescent="0.2">
      <c r="A30" s="21" t="s">
        <v>126</v>
      </c>
      <c r="B30" s="30">
        <v>100</v>
      </c>
      <c r="C30" s="30">
        <v>33.333333000000003</v>
      </c>
      <c r="D30" s="30">
        <v>0</v>
      </c>
      <c r="E30" s="30">
        <v>0</v>
      </c>
      <c r="F30" s="30">
        <v>0</v>
      </c>
      <c r="G30" s="30">
        <v>0</v>
      </c>
      <c r="H30" s="30">
        <v>33.333333000000003</v>
      </c>
      <c r="I30" s="30">
        <v>0</v>
      </c>
      <c r="J30" s="30">
        <v>33.333333000000003</v>
      </c>
      <c r="K30" s="30">
        <v>0</v>
      </c>
    </row>
    <row r="31" spans="1:11" x14ac:dyDescent="0.2">
      <c r="A31" s="19" t="s">
        <v>1211</v>
      </c>
      <c r="B31" s="20">
        <v>0</v>
      </c>
      <c r="C31" s="20">
        <v>0</v>
      </c>
      <c r="D31" s="20">
        <v>0</v>
      </c>
      <c r="E31" s="20">
        <v>0</v>
      </c>
      <c r="F31" s="20">
        <v>0</v>
      </c>
      <c r="G31" s="20">
        <v>0</v>
      </c>
      <c r="H31" s="20">
        <v>0</v>
      </c>
      <c r="I31" s="20">
        <v>0</v>
      </c>
      <c r="J31" s="20">
        <v>0</v>
      </c>
      <c r="K31" s="20">
        <v>0</v>
      </c>
    </row>
    <row r="32" spans="1:11" x14ac:dyDescent="0.2">
      <c r="A32" s="21" t="s">
        <v>126</v>
      </c>
      <c r="B32" s="30">
        <v>0</v>
      </c>
      <c r="C32" s="30">
        <v>0</v>
      </c>
      <c r="D32" s="30">
        <v>0</v>
      </c>
      <c r="E32" s="30">
        <v>0</v>
      </c>
      <c r="F32" s="30">
        <v>0</v>
      </c>
      <c r="G32" s="30">
        <v>0</v>
      </c>
      <c r="H32" s="30">
        <v>0</v>
      </c>
      <c r="I32" s="30">
        <v>0</v>
      </c>
      <c r="J32" s="30">
        <v>0</v>
      </c>
      <c r="K32" s="30">
        <v>0</v>
      </c>
    </row>
    <row r="33" spans="1:11" x14ac:dyDescent="0.2">
      <c r="A33" s="19" t="s">
        <v>1212</v>
      </c>
      <c r="B33" s="20">
        <v>449</v>
      </c>
      <c r="C33" s="20">
        <v>162</v>
      </c>
      <c r="D33" s="20">
        <v>52</v>
      </c>
      <c r="E33" s="20">
        <v>33</v>
      </c>
      <c r="F33" s="20">
        <v>77</v>
      </c>
      <c r="G33" s="20">
        <v>81</v>
      </c>
      <c r="H33" s="20">
        <v>18</v>
      </c>
      <c r="I33" s="20">
        <v>0</v>
      </c>
      <c r="J33" s="20">
        <v>0</v>
      </c>
      <c r="K33" s="20">
        <v>26</v>
      </c>
    </row>
    <row r="34" spans="1:11" x14ac:dyDescent="0.2">
      <c r="A34" s="21" t="s">
        <v>126</v>
      </c>
      <c r="B34" s="30">
        <v>100</v>
      </c>
      <c r="C34" s="30">
        <v>36.080177999999997</v>
      </c>
      <c r="D34" s="30">
        <v>11.581291999999999</v>
      </c>
      <c r="E34" s="30">
        <v>7.349666</v>
      </c>
      <c r="F34" s="30">
        <v>17.14922</v>
      </c>
      <c r="G34" s="30">
        <v>18.040088999999998</v>
      </c>
      <c r="H34" s="30">
        <v>4.0089090000000001</v>
      </c>
      <c r="I34" s="30">
        <v>0</v>
      </c>
      <c r="J34" s="30">
        <v>0</v>
      </c>
      <c r="K34" s="30">
        <v>5.7906459999999997</v>
      </c>
    </row>
    <row r="35" spans="1:11" x14ac:dyDescent="0.2">
      <c r="A35" s="19" t="s">
        <v>1213</v>
      </c>
      <c r="B35" s="20">
        <v>180</v>
      </c>
      <c r="C35" s="20">
        <v>62</v>
      </c>
      <c r="D35" s="20">
        <v>14</v>
      </c>
      <c r="E35" s="20">
        <v>9</v>
      </c>
      <c r="F35" s="20">
        <v>36</v>
      </c>
      <c r="G35" s="20">
        <v>33</v>
      </c>
      <c r="H35" s="20">
        <v>15</v>
      </c>
      <c r="I35" s="20">
        <v>4</v>
      </c>
      <c r="J35" s="20">
        <v>2</v>
      </c>
      <c r="K35" s="20">
        <v>5</v>
      </c>
    </row>
    <row r="36" spans="1:11" x14ac:dyDescent="0.2">
      <c r="A36" s="21" t="s">
        <v>126</v>
      </c>
      <c r="B36" s="30">
        <v>100</v>
      </c>
      <c r="C36" s="30">
        <v>34.444443999999997</v>
      </c>
      <c r="D36" s="30">
        <v>7.7777779999999996</v>
      </c>
      <c r="E36" s="30">
        <v>5</v>
      </c>
      <c r="F36" s="30">
        <v>20</v>
      </c>
      <c r="G36" s="30">
        <v>18.333333</v>
      </c>
      <c r="H36" s="30">
        <v>8.3333329999999997</v>
      </c>
      <c r="I36" s="30">
        <v>2.2222219999999999</v>
      </c>
      <c r="J36" s="30">
        <v>1.111111</v>
      </c>
      <c r="K36" s="30">
        <v>2.7777780000000001</v>
      </c>
    </row>
    <row r="37" spans="1:11" x14ac:dyDescent="0.2">
      <c r="A37" s="19" t="s">
        <v>1214</v>
      </c>
      <c r="B37" s="20">
        <v>641</v>
      </c>
      <c r="C37" s="20">
        <v>230</v>
      </c>
      <c r="D37" s="20">
        <v>67</v>
      </c>
      <c r="E37" s="20">
        <v>43</v>
      </c>
      <c r="F37" s="20">
        <v>113</v>
      </c>
      <c r="G37" s="20">
        <v>115</v>
      </c>
      <c r="H37" s="20">
        <v>34</v>
      </c>
      <c r="I37" s="20">
        <v>5</v>
      </c>
      <c r="J37" s="20">
        <v>3</v>
      </c>
      <c r="K37" s="20">
        <v>31</v>
      </c>
    </row>
    <row r="38" spans="1:11" x14ac:dyDescent="0.2">
      <c r="A38" s="21" t="s">
        <v>126</v>
      </c>
      <c r="B38" s="30">
        <v>100</v>
      </c>
      <c r="C38" s="30">
        <v>35.881435000000003</v>
      </c>
      <c r="D38" s="30">
        <v>10.452418</v>
      </c>
      <c r="E38" s="30">
        <v>6.7082680000000003</v>
      </c>
      <c r="F38" s="30">
        <v>17.628705</v>
      </c>
      <c r="G38" s="30">
        <v>17.940718</v>
      </c>
      <c r="H38" s="30">
        <v>5.3042119999999997</v>
      </c>
      <c r="I38" s="30">
        <v>0.78003100000000003</v>
      </c>
      <c r="J38" s="30">
        <v>0.46801900000000002</v>
      </c>
      <c r="K38" s="30">
        <v>4.8361929999999997</v>
      </c>
    </row>
    <row r="39" spans="1:11" x14ac:dyDescent="0.2">
      <c r="A39" s="19" t="s">
        <v>1215</v>
      </c>
      <c r="B39" s="20">
        <v>192</v>
      </c>
      <c r="C39" s="20">
        <v>68</v>
      </c>
      <c r="D39" s="20">
        <v>15</v>
      </c>
      <c r="E39" s="20">
        <v>10</v>
      </c>
      <c r="F39" s="20">
        <v>36</v>
      </c>
      <c r="G39" s="20">
        <v>34</v>
      </c>
      <c r="H39" s="20">
        <v>16</v>
      </c>
      <c r="I39" s="20">
        <v>5</v>
      </c>
      <c r="J39" s="20">
        <v>3</v>
      </c>
      <c r="K39" s="20">
        <v>5</v>
      </c>
    </row>
    <row r="40" spans="1:11" x14ac:dyDescent="0.2">
      <c r="A40" s="21" t="s">
        <v>126</v>
      </c>
      <c r="B40" s="30">
        <v>100</v>
      </c>
      <c r="C40" s="30">
        <v>35.416666999999997</v>
      </c>
      <c r="D40" s="30">
        <v>7.8125</v>
      </c>
      <c r="E40" s="30">
        <v>5.2083329999999997</v>
      </c>
      <c r="F40" s="30">
        <v>18.75</v>
      </c>
      <c r="G40" s="30">
        <v>17.708333</v>
      </c>
      <c r="H40" s="30">
        <v>8.3333329999999997</v>
      </c>
      <c r="I40" s="30">
        <v>2.6041669999999999</v>
      </c>
      <c r="J40" s="30">
        <v>1.5625</v>
      </c>
      <c r="K40" s="30">
        <v>2.6041669999999999</v>
      </c>
    </row>
    <row r="41" spans="1:11" x14ac:dyDescent="0.2">
      <c r="A41" s="19" t="s">
        <v>1216</v>
      </c>
      <c r="B41" s="20">
        <v>12</v>
      </c>
      <c r="C41" s="20">
        <v>6</v>
      </c>
      <c r="D41" s="20">
        <v>1</v>
      </c>
      <c r="E41" s="20">
        <v>1</v>
      </c>
      <c r="F41" s="20">
        <v>0</v>
      </c>
      <c r="G41" s="20">
        <v>1</v>
      </c>
      <c r="H41" s="20">
        <v>1</v>
      </c>
      <c r="I41" s="20">
        <v>1</v>
      </c>
      <c r="J41" s="20">
        <v>1</v>
      </c>
      <c r="K41" s="20">
        <v>0</v>
      </c>
    </row>
    <row r="42" spans="1:11" x14ac:dyDescent="0.2">
      <c r="A42" s="21" t="s">
        <v>126</v>
      </c>
      <c r="B42" s="30">
        <v>100</v>
      </c>
      <c r="C42" s="30">
        <v>50</v>
      </c>
      <c r="D42" s="30">
        <v>8.3333329999999997</v>
      </c>
      <c r="E42" s="30">
        <v>8.3333329999999997</v>
      </c>
      <c r="F42" s="30">
        <v>0</v>
      </c>
      <c r="G42" s="30">
        <v>8.3333329999999997</v>
      </c>
      <c r="H42" s="30">
        <v>8.3333329999999997</v>
      </c>
      <c r="I42" s="30">
        <v>8.3333329999999997</v>
      </c>
      <c r="J42" s="30">
        <v>8.3333329999999997</v>
      </c>
      <c r="K42" s="30">
        <v>0</v>
      </c>
    </row>
    <row r="43" spans="1:11" x14ac:dyDescent="0.2">
      <c r="A43" s="18" t="s">
        <v>1217</v>
      </c>
      <c r="B43" s="17">
        <v>172</v>
      </c>
      <c r="C43" s="17">
        <v>92</v>
      </c>
      <c r="D43" s="17">
        <v>16</v>
      </c>
      <c r="E43" s="17">
        <v>15</v>
      </c>
      <c r="F43" s="17">
        <v>40</v>
      </c>
      <c r="G43" s="17">
        <v>0</v>
      </c>
      <c r="H43" s="17">
        <v>0</v>
      </c>
      <c r="I43" s="17">
        <v>0</v>
      </c>
      <c r="J43" s="17">
        <v>0</v>
      </c>
      <c r="K43" s="17">
        <v>9</v>
      </c>
    </row>
    <row r="44" spans="1:11" x14ac:dyDescent="0.2">
      <c r="A44" s="21" t="s">
        <v>126</v>
      </c>
      <c r="B44" s="30">
        <v>100</v>
      </c>
      <c r="C44" s="30">
        <v>53.488371999999998</v>
      </c>
      <c r="D44" s="30">
        <v>9.3023260000000008</v>
      </c>
      <c r="E44" s="30">
        <v>8.7209299999999992</v>
      </c>
      <c r="F44" s="30">
        <v>23.255814000000001</v>
      </c>
      <c r="G44" s="30">
        <v>0</v>
      </c>
      <c r="H44" s="30">
        <v>0</v>
      </c>
      <c r="I44" s="30">
        <v>0</v>
      </c>
      <c r="J44" s="30">
        <v>0</v>
      </c>
      <c r="K44" s="30">
        <v>5.232558</v>
      </c>
    </row>
    <row r="45" spans="1:11" x14ac:dyDescent="0.2">
      <c r="A45" s="19" t="s">
        <v>1205</v>
      </c>
      <c r="B45" s="20">
        <v>133</v>
      </c>
      <c r="C45" s="20">
        <v>51</v>
      </c>
      <c r="D45" s="20">
        <v>12</v>
      </c>
      <c r="E45" s="20">
        <v>12</v>
      </c>
      <c r="F45" s="20">
        <v>25</v>
      </c>
      <c r="G45" s="20">
        <v>25</v>
      </c>
      <c r="H45" s="20">
        <v>0</v>
      </c>
      <c r="I45" s="20">
        <v>0</v>
      </c>
      <c r="J45" s="20">
        <v>0</v>
      </c>
      <c r="K45" s="20">
        <v>8</v>
      </c>
    </row>
    <row r="46" spans="1:11" x14ac:dyDescent="0.2">
      <c r="A46" s="21" t="s">
        <v>126</v>
      </c>
      <c r="B46" s="30">
        <v>100</v>
      </c>
      <c r="C46" s="30">
        <v>38.345865000000003</v>
      </c>
      <c r="D46" s="30">
        <v>9.0225559999999998</v>
      </c>
      <c r="E46" s="30">
        <v>9.0225559999999998</v>
      </c>
      <c r="F46" s="30">
        <v>18.796991999999999</v>
      </c>
      <c r="G46" s="30">
        <v>18.796991999999999</v>
      </c>
      <c r="H46" s="30">
        <v>0</v>
      </c>
      <c r="I46" s="30">
        <v>0</v>
      </c>
      <c r="J46" s="30">
        <v>0</v>
      </c>
      <c r="K46" s="30">
        <v>6.0150379999999997</v>
      </c>
    </row>
    <row r="47" spans="1:11" x14ac:dyDescent="0.2">
      <c r="A47" s="19" t="s">
        <v>1206</v>
      </c>
      <c r="B47" s="20">
        <v>111</v>
      </c>
      <c r="C47" s="20">
        <v>24</v>
      </c>
      <c r="D47" s="20">
        <v>8</v>
      </c>
      <c r="E47" s="20">
        <v>9</v>
      </c>
      <c r="F47" s="20">
        <v>25</v>
      </c>
      <c r="G47" s="20">
        <v>23</v>
      </c>
      <c r="H47" s="20">
        <v>14</v>
      </c>
      <c r="I47" s="20">
        <v>0</v>
      </c>
      <c r="J47" s="20">
        <v>0</v>
      </c>
      <c r="K47" s="20">
        <v>8</v>
      </c>
    </row>
    <row r="48" spans="1:11" x14ac:dyDescent="0.2">
      <c r="A48" s="21" t="s">
        <v>126</v>
      </c>
      <c r="B48" s="30">
        <v>100</v>
      </c>
      <c r="C48" s="30">
        <v>21.621621999999999</v>
      </c>
      <c r="D48" s="30">
        <v>7.2072070000000004</v>
      </c>
      <c r="E48" s="30">
        <v>8.1081079999999996</v>
      </c>
      <c r="F48" s="30">
        <v>22.522523</v>
      </c>
      <c r="G48" s="30">
        <v>20.720721000000001</v>
      </c>
      <c r="H48" s="30">
        <v>12.612613</v>
      </c>
      <c r="I48" s="30">
        <v>0</v>
      </c>
      <c r="J48" s="30">
        <v>0</v>
      </c>
      <c r="K48" s="30">
        <v>7.2072070000000004</v>
      </c>
    </row>
    <row r="49" spans="1:11" x14ac:dyDescent="0.2">
      <c r="A49" s="19" t="s">
        <v>1207</v>
      </c>
      <c r="B49" s="20">
        <v>82</v>
      </c>
      <c r="C49" s="20">
        <v>32</v>
      </c>
      <c r="D49" s="20">
        <v>5</v>
      </c>
      <c r="E49" s="20">
        <v>5</v>
      </c>
      <c r="F49" s="20">
        <v>16</v>
      </c>
      <c r="G49" s="20">
        <v>12</v>
      </c>
      <c r="H49" s="20">
        <v>8</v>
      </c>
      <c r="I49" s="20">
        <v>2</v>
      </c>
      <c r="J49" s="20">
        <v>0</v>
      </c>
      <c r="K49" s="20">
        <v>2</v>
      </c>
    </row>
    <row r="50" spans="1:11" x14ac:dyDescent="0.2">
      <c r="A50" s="21" t="s">
        <v>126</v>
      </c>
      <c r="B50" s="30">
        <v>100</v>
      </c>
      <c r="C50" s="30">
        <v>39.024389999999997</v>
      </c>
      <c r="D50" s="30">
        <v>6.0975609999999998</v>
      </c>
      <c r="E50" s="30">
        <v>6.0975609999999998</v>
      </c>
      <c r="F50" s="30">
        <v>19.512194999999998</v>
      </c>
      <c r="G50" s="30">
        <v>14.634145999999999</v>
      </c>
      <c r="H50" s="30">
        <v>9.7560979999999997</v>
      </c>
      <c r="I50" s="30">
        <v>2.4390239999999999</v>
      </c>
      <c r="J50" s="30">
        <v>0</v>
      </c>
      <c r="K50" s="30">
        <v>2.4390239999999999</v>
      </c>
    </row>
    <row r="51" spans="1:11" x14ac:dyDescent="0.2">
      <c r="A51" s="19" t="s">
        <v>1208</v>
      </c>
      <c r="B51" s="20">
        <v>30</v>
      </c>
      <c r="C51" s="20">
        <v>10</v>
      </c>
      <c r="D51" s="20">
        <v>1</v>
      </c>
      <c r="E51" s="20">
        <v>0</v>
      </c>
      <c r="F51" s="20">
        <v>5</v>
      </c>
      <c r="G51" s="20">
        <v>11</v>
      </c>
      <c r="H51" s="20">
        <v>0</v>
      </c>
      <c r="I51" s="20">
        <v>0</v>
      </c>
      <c r="J51" s="20">
        <v>2</v>
      </c>
      <c r="K51" s="20">
        <v>1</v>
      </c>
    </row>
    <row r="52" spans="1:11" x14ac:dyDescent="0.2">
      <c r="A52" s="21" t="s">
        <v>126</v>
      </c>
      <c r="B52" s="30">
        <v>100</v>
      </c>
      <c r="C52" s="30">
        <v>33.333333000000003</v>
      </c>
      <c r="D52" s="30">
        <v>3.3333330000000001</v>
      </c>
      <c r="E52" s="30">
        <v>0</v>
      </c>
      <c r="F52" s="30">
        <v>16.666667</v>
      </c>
      <c r="G52" s="30">
        <v>36.666666999999997</v>
      </c>
      <c r="H52" s="30">
        <v>0</v>
      </c>
      <c r="I52" s="30">
        <v>0</v>
      </c>
      <c r="J52" s="30">
        <v>6.6666670000000003</v>
      </c>
      <c r="K52" s="30">
        <v>3.3333330000000001</v>
      </c>
    </row>
    <row r="53" spans="1:11" x14ac:dyDescent="0.2">
      <c r="A53" s="19" t="s">
        <v>1209</v>
      </c>
      <c r="B53" s="20">
        <v>5</v>
      </c>
      <c r="C53" s="20">
        <v>5</v>
      </c>
      <c r="D53" s="20">
        <v>0</v>
      </c>
      <c r="E53" s="20">
        <v>0</v>
      </c>
      <c r="F53" s="20">
        <v>0</v>
      </c>
      <c r="G53" s="20">
        <v>0</v>
      </c>
      <c r="H53" s="20">
        <v>0</v>
      </c>
      <c r="I53" s="20">
        <v>0</v>
      </c>
      <c r="J53" s="20">
        <v>0</v>
      </c>
      <c r="K53" s="20">
        <v>0</v>
      </c>
    </row>
    <row r="54" spans="1:11" x14ac:dyDescent="0.2">
      <c r="A54" s="21" t="s">
        <v>126</v>
      </c>
      <c r="B54" s="30">
        <v>100</v>
      </c>
      <c r="C54" s="30">
        <v>100</v>
      </c>
      <c r="D54" s="30">
        <v>0</v>
      </c>
      <c r="E54" s="30">
        <v>0</v>
      </c>
      <c r="F54" s="30">
        <v>0</v>
      </c>
      <c r="G54" s="30">
        <v>0</v>
      </c>
      <c r="H54" s="30">
        <v>0</v>
      </c>
      <c r="I54" s="30">
        <v>0</v>
      </c>
      <c r="J54" s="30">
        <v>0</v>
      </c>
      <c r="K54" s="30">
        <v>0</v>
      </c>
    </row>
    <row r="55" spans="1:11" x14ac:dyDescent="0.2">
      <c r="A55" s="19" t="s">
        <v>1210</v>
      </c>
      <c r="B55" s="20">
        <v>2</v>
      </c>
      <c r="C55" s="20">
        <v>1</v>
      </c>
      <c r="D55" s="20">
        <v>0</v>
      </c>
      <c r="E55" s="20">
        <v>0</v>
      </c>
      <c r="F55" s="20">
        <v>0</v>
      </c>
      <c r="G55" s="20">
        <v>0</v>
      </c>
      <c r="H55" s="20">
        <v>1</v>
      </c>
      <c r="I55" s="20">
        <v>0</v>
      </c>
      <c r="J55" s="20">
        <v>0</v>
      </c>
      <c r="K55" s="20">
        <v>0</v>
      </c>
    </row>
    <row r="56" spans="1:11" x14ac:dyDescent="0.2">
      <c r="A56" s="21" t="s">
        <v>126</v>
      </c>
      <c r="B56" s="30">
        <v>100</v>
      </c>
      <c r="C56" s="30">
        <v>50</v>
      </c>
      <c r="D56" s="30">
        <v>0</v>
      </c>
      <c r="E56" s="30">
        <v>0</v>
      </c>
      <c r="F56" s="30">
        <v>0</v>
      </c>
      <c r="G56" s="30">
        <v>0</v>
      </c>
      <c r="H56" s="30">
        <v>50</v>
      </c>
      <c r="I56" s="30">
        <v>0</v>
      </c>
      <c r="J56" s="30">
        <v>0</v>
      </c>
      <c r="K56" s="30">
        <v>0</v>
      </c>
    </row>
    <row r="57" spans="1:11" x14ac:dyDescent="0.2">
      <c r="A57" s="19" t="s">
        <v>1211</v>
      </c>
      <c r="B57" s="20">
        <v>0</v>
      </c>
      <c r="C57" s="20">
        <v>0</v>
      </c>
      <c r="D57" s="20">
        <v>0</v>
      </c>
      <c r="E57" s="20">
        <v>0</v>
      </c>
      <c r="F57" s="20">
        <v>0</v>
      </c>
      <c r="G57" s="20">
        <v>0</v>
      </c>
      <c r="H57" s="20">
        <v>0</v>
      </c>
      <c r="I57" s="20">
        <v>0</v>
      </c>
      <c r="J57" s="20">
        <v>0</v>
      </c>
      <c r="K57" s="20">
        <v>0</v>
      </c>
    </row>
    <row r="58" spans="1:11" x14ac:dyDescent="0.2">
      <c r="A58" s="21" t="s">
        <v>126</v>
      </c>
      <c r="B58" s="30">
        <v>0</v>
      </c>
      <c r="C58" s="30">
        <v>0</v>
      </c>
      <c r="D58" s="30">
        <v>0</v>
      </c>
      <c r="E58" s="30">
        <v>0</v>
      </c>
      <c r="F58" s="30">
        <v>0</v>
      </c>
      <c r="G58" s="30">
        <v>0</v>
      </c>
      <c r="H58" s="30">
        <v>0</v>
      </c>
      <c r="I58" s="30">
        <v>0</v>
      </c>
      <c r="J58" s="30">
        <v>0</v>
      </c>
      <c r="K58" s="30">
        <v>0</v>
      </c>
    </row>
    <row r="59" spans="1:11" x14ac:dyDescent="0.2">
      <c r="A59" s="19" t="s">
        <v>1212</v>
      </c>
      <c r="B59" s="20">
        <v>244</v>
      </c>
      <c r="C59" s="20">
        <v>75</v>
      </c>
      <c r="D59" s="20">
        <v>20</v>
      </c>
      <c r="E59" s="20">
        <v>21</v>
      </c>
      <c r="F59" s="20">
        <v>50</v>
      </c>
      <c r="G59" s="20">
        <v>48</v>
      </c>
      <c r="H59" s="20">
        <v>14</v>
      </c>
      <c r="I59" s="20">
        <v>0</v>
      </c>
      <c r="J59" s="20">
        <v>0</v>
      </c>
      <c r="K59" s="20">
        <v>16</v>
      </c>
    </row>
    <row r="60" spans="1:11" x14ac:dyDescent="0.2">
      <c r="A60" s="21" t="s">
        <v>126</v>
      </c>
      <c r="B60" s="30">
        <v>100</v>
      </c>
      <c r="C60" s="30">
        <v>30.737704999999998</v>
      </c>
      <c r="D60" s="30">
        <v>8.1967210000000001</v>
      </c>
      <c r="E60" s="30">
        <v>8.6065570000000005</v>
      </c>
      <c r="F60" s="30">
        <v>20.491803000000001</v>
      </c>
      <c r="G60" s="30">
        <v>19.672131</v>
      </c>
      <c r="H60" s="30">
        <v>5.7377050000000001</v>
      </c>
      <c r="I60" s="30">
        <v>0</v>
      </c>
      <c r="J60" s="30">
        <v>0</v>
      </c>
      <c r="K60" s="30">
        <v>6.5573769999999998</v>
      </c>
    </row>
    <row r="61" spans="1:11" x14ac:dyDescent="0.2">
      <c r="A61" s="19" t="s">
        <v>1213</v>
      </c>
      <c r="B61" s="20">
        <v>112</v>
      </c>
      <c r="C61" s="20">
        <v>42</v>
      </c>
      <c r="D61" s="20">
        <v>6</v>
      </c>
      <c r="E61" s="20">
        <v>5</v>
      </c>
      <c r="F61" s="20">
        <v>21</v>
      </c>
      <c r="G61" s="20">
        <v>23</v>
      </c>
      <c r="H61" s="20">
        <v>8</v>
      </c>
      <c r="I61" s="20">
        <v>2</v>
      </c>
      <c r="J61" s="20">
        <v>2</v>
      </c>
      <c r="K61" s="20">
        <v>3</v>
      </c>
    </row>
    <row r="62" spans="1:11" x14ac:dyDescent="0.2">
      <c r="A62" s="21" t="s">
        <v>126</v>
      </c>
      <c r="B62" s="30">
        <v>100</v>
      </c>
      <c r="C62" s="30">
        <v>37.5</v>
      </c>
      <c r="D62" s="30">
        <v>5.3571429999999998</v>
      </c>
      <c r="E62" s="30">
        <v>4.4642860000000004</v>
      </c>
      <c r="F62" s="30">
        <v>18.75</v>
      </c>
      <c r="G62" s="30">
        <v>20.535713999999999</v>
      </c>
      <c r="H62" s="30">
        <v>7.1428570000000002</v>
      </c>
      <c r="I62" s="30">
        <v>1.785714</v>
      </c>
      <c r="J62" s="30">
        <v>1.785714</v>
      </c>
      <c r="K62" s="30">
        <v>2.6785709999999998</v>
      </c>
    </row>
    <row r="63" spans="1:11" x14ac:dyDescent="0.2">
      <c r="A63" s="19" t="s">
        <v>1214</v>
      </c>
      <c r="B63" s="20">
        <v>363</v>
      </c>
      <c r="C63" s="20">
        <v>123</v>
      </c>
      <c r="D63" s="20">
        <v>26</v>
      </c>
      <c r="E63" s="20">
        <v>26</v>
      </c>
      <c r="F63" s="20">
        <v>71</v>
      </c>
      <c r="G63" s="20">
        <v>71</v>
      </c>
      <c r="H63" s="20">
        <v>23</v>
      </c>
      <c r="I63" s="20">
        <v>2</v>
      </c>
      <c r="J63" s="20">
        <v>2</v>
      </c>
      <c r="K63" s="20">
        <v>19</v>
      </c>
    </row>
    <row r="64" spans="1:11" x14ac:dyDescent="0.2">
      <c r="A64" s="21" t="s">
        <v>126</v>
      </c>
      <c r="B64" s="30">
        <v>100</v>
      </c>
      <c r="C64" s="30">
        <v>33.884298000000001</v>
      </c>
      <c r="D64" s="30">
        <v>7.162534</v>
      </c>
      <c r="E64" s="30">
        <v>7.162534</v>
      </c>
      <c r="F64" s="30">
        <v>19.559228999999998</v>
      </c>
      <c r="G64" s="30">
        <v>19.559228999999998</v>
      </c>
      <c r="H64" s="30">
        <v>6.3360880000000002</v>
      </c>
      <c r="I64" s="30">
        <v>0.55096400000000001</v>
      </c>
      <c r="J64" s="30">
        <v>0.55096400000000001</v>
      </c>
      <c r="K64" s="30">
        <v>5.2341600000000001</v>
      </c>
    </row>
    <row r="65" spans="1:11" x14ac:dyDescent="0.2">
      <c r="A65" s="19" t="s">
        <v>1215</v>
      </c>
      <c r="B65" s="20">
        <v>119</v>
      </c>
      <c r="C65" s="20">
        <v>48</v>
      </c>
      <c r="D65" s="20">
        <v>6</v>
      </c>
      <c r="E65" s="20">
        <v>5</v>
      </c>
      <c r="F65" s="20">
        <v>21</v>
      </c>
      <c r="G65" s="20">
        <v>23</v>
      </c>
      <c r="H65" s="20">
        <v>9</v>
      </c>
      <c r="I65" s="20">
        <v>2</v>
      </c>
      <c r="J65" s="20">
        <v>2</v>
      </c>
      <c r="K65" s="20">
        <v>3</v>
      </c>
    </row>
    <row r="66" spans="1:11" x14ac:dyDescent="0.2">
      <c r="A66" s="21" t="s">
        <v>126</v>
      </c>
      <c r="B66" s="30">
        <v>100</v>
      </c>
      <c r="C66" s="30">
        <v>40.336134000000001</v>
      </c>
      <c r="D66" s="30">
        <v>5.0420170000000004</v>
      </c>
      <c r="E66" s="30">
        <v>4.2016809999999998</v>
      </c>
      <c r="F66" s="30">
        <v>17.647058999999999</v>
      </c>
      <c r="G66" s="30">
        <v>19.327731</v>
      </c>
      <c r="H66" s="30">
        <v>7.5630249999999997</v>
      </c>
      <c r="I66" s="30">
        <v>1.6806719999999999</v>
      </c>
      <c r="J66" s="30">
        <v>1.6806719999999999</v>
      </c>
      <c r="K66" s="30">
        <v>2.5210080000000001</v>
      </c>
    </row>
    <row r="67" spans="1:11" x14ac:dyDescent="0.2">
      <c r="A67" s="19" t="s">
        <v>1216</v>
      </c>
      <c r="B67" s="20">
        <v>7</v>
      </c>
      <c r="C67" s="20">
        <v>6</v>
      </c>
      <c r="D67" s="20">
        <v>0</v>
      </c>
      <c r="E67" s="20">
        <v>0</v>
      </c>
      <c r="F67" s="20">
        <v>0</v>
      </c>
      <c r="G67" s="20">
        <v>0</v>
      </c>
      <c r="H67" s="20">
        <v>1</v>
      </c>
      <c r="I67" s="20">
        <v>0</v>
      </c>
      <c r="J67" s="20">
        <v>0</v>
      </c>
      <c r="K67" s="20">
        <v>0</v>
      </c>
    </row>
    <row r="68" spans="1:11" x14ac:dyDescent="0.2">
      <c r="A68" s="21" t="s">
        <v>126</v>
      </c>
      <c r="B68" s="30">
        <v>100</v>
      </c>
      <c r="C68" s="30">
        <v>85.714286000000001</v>
      </c>
      <c r="D68" s="30">
        <v>0</v>
      </c>
      <c r="E68" s="30">
        <v>0</v>
      </c>
      <c r="F68" s="30">
        <v>0</v>
      </c>
      <c r="G68" s="30">
        <v>0</v>
      </c>
      <c r="H68" s="30">
        <v>14.285714</v>
      </c>
      <c r="I68" s="30">
        <v>0</v>
      </c>
      <c r="J68" s="30">
        <v>0</v>
      </c>
      <c r="K68" s="30">
        <v>0</v>
      </c>
    </row>
    <row r="69" spans="1:11" x14ac:dyDescent="0.2">
      <c r="A69" s="18" t="s">
        <v>1218</v>
      </c>
      <c r="B69" s="17">
        <v>121</v>
      </c>
      <c r="C69" s="17">
        <v>67</v>
      </c>
      <c r="D69" s="17">
        <v>17</v>
      </c>
      <c r="E69" s="17">
        <v>15</v>
      </c>
      <c r="F69" s="17">
        <v>15</v>
      </c>
      <c r="G69" s="17">
        <v>0</v>
      </c>
      <c r="H69" s="17">
        <v>0</v>
      </c>
      <c r="I69" s="17">
        <v>0</v>
      </c>
      <c r="J69" s="17">
        <v>0</v>
      </c>
      <c r="K69" s="17">
        <v>7</v>
      </c>
    </row>
    <row r="70" spans="1:11" x14ac:dyDescent="0.2">
      <c r="A70" s="21" t="s">
        <v>126</v>
      </c>
      <c r="B70" s="30">
        <v>100</v>
      </c>
      <c r="C70" s="30">
        <v>55.371901000000001</v>
      </c>
      <c r="D70" s="30">
        <v>14.049587000000001</v>
      </c>
      <c r="E70" s="30">
        <v>12.396694</v>
      </c>
      <c r="F70" s="30">
        <v>12.396694</v>
      </c>
      <c r="G70" s="30">
        <v>0</v>
      </c>
      <c r="H70" s="30">
        <v>0</v>
      </c>
      <c r="I70" s="30">
        <v>0</v>
      </c>
      <c r="J70" s="30">
        <v>0</v>
      </c>
      <c r="K70" s="30">
        <v>5.7851239999999997</v>
      </c>
    </row>
    <row r="71" spans="1:11" x14ac:dyDescent="0.2">
      <c r="A71" s="19" t="s">
        <v>1205</v>
      </c>
      <c r="B71" s="20">
        <v>120</v>
      </c>
      <c r="C71" s="20">
        <v>54</v>
      </c>
      <c r="D71" s="20">
        <v>12</v>
      </c>
      <c r="E71" s="20">
        <v>11</v>
      </c>
      <c r="F71" s="20">
        <v>19</v>
      </c>
      <c r="G71" s="20">
        <v>20</v>
      </c>
      <c r="H71" s="20">
        <v>0</v>
      </c>
      <c r="I71" s="20">
        <v>0</v>
      </c>
      <c r="J71" s="20">
        <v>0</v>
      </c>
      <c r="K71" s="20">
        <v>4</v>
      </c>
    </row>
    <row r="72" spans="1:11" x14ac:dyDescent="0.2">
      <c r="A72" s="21" t="s">
        <v>126</v>
      </c>
      <c r="B72" s="30">
        <v>100</v>
      </c>
      <c r="C72" s="30">
        <v>45</v>
      </c>
      <c r="D72" s="30">
        <v>10</v>
      </c>
      <c r="E72" s="30">
        <v>9.1666670000000003</v>
      </c>
      <c r="F72" s="30">
        <v>15.833333</v>
      </c>
      <c r="G72" s="30">
        <v>16.666667</v>
      </c>
      <c r="H72" s="30">
        <v>0</v>
      </c>
      <c r="I72" s="30">
        <v>0</v>
      </c>
      <c r="J72" s="30">
        <v>0</v>
      </c>
      <c r="K72" s="30">
        <v>3.3333330000000001</v>
      </c>
    </row>
    <row r="73" spans="1:11" x14ac:dyDescent="0.2">
      <c r="A73" s="19" t="s">
        <v>1206</v>
      </c>
      <c r="B73" s="20">
        <v>85</v>
      </c>
      <c r="C73" s="20">
        <v>33</v>
      </c>
      <c r="D73" s="20">
        <v>20</v>
      </c>
      <c r="E73" s="20">
        <v>1</v>
      </c>
      <c r="F73" s="20">
        <v>8</v>
      </c>
      <c r="G73" s="20">
        <v>13</v>
      </c>
      <c r="H73" s="20">
        <v>4</v>
      </c>
      <c r="I73" s="20">
        <v>0</v>
      </c>
      <c r="J73" s="20">
        <v>0</v>
      </c>
      <c r="K73" s="20">
        <v>6</v>
      </c>
    </row>
    <row r="74" spans="1:11" x14ac:dyDescent="0.2">
      <c r="A74" s="21" t="s">
        <v>126</v>
      </c>
      <c r="B74" s="30">
        <v>100</v>
      </c>
      <c r="C74" s="30">
        <v>38.823529000000001</v>
      </c>
      <c r="D74" s="30">
        <v>23.529412000000001</v>
      </c>
      <c r="E74" s="30">
        <v>1.176471</v>
      </c>
      <c r="F74" s="30">
        <v>9.4117650000000008</v>
      </c>
      <c r="G74" s="30">
        <v>15.294117999999999</v>
      </c>
      <c r="H74" s="30">
        <v>4.7058819999999999</v>
      </c>
      <c r="I74" s="30">
        <v>0</v>
      </c>
      <c r="J74" s="30">
        <v>0</v>
      </c>
      <c r="K74" s="30">
        <v>7.0588240000000004</v>
      </c>
    </row>
    <row r="75" spans="1:11" x14ac:dyDescent="0.2">
      <c r="A75" s="19" t="s">
        <v>1207</v>
      </c>
      <c r="B75" s="20">
        <v>57</v>
      </c>
      <c r="C75" s="20">
        <v>17</v>
      </c>
      <c r="D75" s="20">
        <v>6</v>
      </c>
      <c r="E75" s="20">
        <v>4</v>
      </c>
      <c r="F75" s="20">
        <v>13</v>
      </c>
      <c r="G75" s="20">
        <v>9</v>
      </c>
      <c r="H75" s="20">
        <v>6</v>
      </c>
      <c r="I75" s="20">
        <v>1</v>
      </c>
      <c r="J75" s="20">
        <v>0</v>
      </c>
      <c r="K75" s="20">
        <v>1</v>
      </c>
    </row>
    <row r="76" spans="1:11" x14ac:dyDescent="0.2">
      <c r="A76" s="21" t="s">
        <v>126</v>
      </c>
      <c r="B76" s="30">
        <v>100</v>
      </c>
      <c r="C76" s="30">
        <v>29.824560999999999</v>
      </c>
      <c r="D76" s="30">
        <v>10.526316</v>
      </c>
      <c r="E76" s="30">
        <v>7.017544</v>
      </c>
      <c r="F76" s="30">
        <v>22.807017999999999</v>
      </c>
      <c r="G76" s="30">
        <v>15.789474</v>
      </c>
      <c r="H76" s="30">
        <v>10.526316</v>
      </c>
      <c r="I76" s="30">
        <v>1.754386</v>
      </c>
      <c r="J76" s="30">
        <v>0</v>
      </c>
      <c r="K76" s="30">
        <v>1.754386</v>
      </c>
    </row>
    <row r="77" spans="1:11" x14ac:dyDescent="0.2">
      <c r="A77" s="19" t="s">
        <v>1208</v>
      </c>
      <c r="B77" s="20">
        <v>11</v>
      </c>
      <c r="C77" s="20">
        <v>3</v>
      </c>
      <c r="D77" s="20">
        <v>2</v>
      </c>
      <c r="E77" s="20">
        <v>0</v>
      </c>
      <c r="F77" s="20">
        <v>2</v>
      </c>
      <c r="G77" s="20">
        <v>1</v>
      </c>
      <c r="H77" s="20">
        <v>1</v>
      </c>
      <c r="I77" s="20">
        <v>1</v>
      </c>
      <c r="J77" s="20">
        <v>0</v>
      </c>
      <c r="K77" s="20">
        <v>1</v>
      </c>
    </row>
    <row r="78" spans="1:11" x14ac:dyDescent="0.2">
      <c r="A78" s="21" t="s">
        <v>126</v>
      </c>
      <c r="B78" s="30">
        <v>100</v>
      </c>
      <c r="C78" s="30">
        <v>27.272727</v>
      </c>
      <c r="D78" s="30">
        <v>18.181818</v>
      </c>
      <c r="E78" s="30">
        <v>0</v>
      </c>
      <c r="F78" s="30">
        <v>18.181818</v>
      </c>
      <c r="G78" s="30">
        <v>9.0909089999999999</v>
      </c>
      <c r="H78" s="30">
        <v>9.0909089999999999</v>
      </c>
      <c r="I78" s="30">
        <v>9.0909089999999999</v>
      </c>
      <c r="J78" s="30">
        <v>0</v>
      </c>
      <c r="K78" s="30">
        <v>9.0909089999999999</v>
      </c>
    </row>
    <row r="79" spans="1:11" x14ac:dyDescent="0.2">
      <c r="A79" s="19" t="s">
        <v>1209</v>
      </c>
      <c r="B79" s="20">
        <v>4</v>
      </c>
      <c r="C79" s="20">
        <v>0</v>
      </c>
      <c r="D79" s="20">
        <v>1</v>
      </c>
      <c r="E79" s="20">
        <v>1</v>
      </c>
      <c r="F79" s="20">
        <v>0</v>
      </c>
      <c r="G79" s="20">
        <v>1</v>
      </c>
      <c r="H79" s="20">
        <v>0</v>
      </c>
      <c r="I79" s="20">
        <v>1</v>
      </c>
      <c r="J79" s="20">
        <v>0</v>
      </c>
      <c r="K79" s="20">
        <v>0</v>
      </c>
    </row>
    <row r="80" spans="1:11" x14ac:dyDescent="0.2">
      <c r="A80" s="21" t="s">
        <v>126</v>
      </c>
      <c r="B80" s="30">
        <v>100</v>
      </c>
      <c r="C80" s="30">
        <v>0</v>
      </c>
      <c r="D80" s="30">
        <v>25</v>
      </c>
      <c r="E80" s="30">
        <v>25</v>
      </c>
      <c r="F80" s="30">
        <v>0</v>
      </c>
      <c r="G80" s="30">
        <v>25</v>
      </c>
      <c r="H80" s="30">
        <v>0</v>
      </c>
      <c r="I80" s="30">
        <v>25</v>
      </c>
      <c r="J80" s="30">
        <v>0</v>
      </c>
      <c r="K80" s="30">
        <v>0</v>
      </c>
    </row>
    <row r="81" spans="1:11" x14ac:dyDescent="0.2">
      <c r="A81" s="19" t="s">
        <v>1210</v>
      </c>
      <c r="B81" s="20">
        <v>1</v>
      </c>
      <c r="C81" s="20">
        <v>0</v>
      </c>
      <c r="D81" s="20">
        <v>0</v>
      </c>
      <c r="E81" s="20">
        <v>0</v>
      </c>
      <c r="F81" s="20">
        <v>0</v>
      </c>
      <c r="G81" s="20">
        <v>0</v>
      </c>
      <c r="H81" s="20">
        <v>0</v>
      </c>
      <c r="I81" s="20">
        <v>0</v>
      </c>
      <c r="J81" s="20">
        <v>1</v>
      </c>
      <c r="K81" s="20">
        <v>0</v>
      </c>
    </row>
    <row r="82" spans="1:11" x14ac:dyDescent="0.2">
      <c r="A82" s="21" t="s">
        <v>126</v>
      </c>
      <c r="B82" s="30">
        <v>100</v>
      </c>
      <c r="C82" s="30">
        <v>0</v>
      </c>
      <c r="D82" s="30">
        <v>0</v>
      </c>
      <c r="E82" s="30">
        <v>0</v>
      </c>
      <c r="F82" s="30">
        <v>0</v>
      </c>
      <c r="G82" s="30">
        <v>0</v>
      </c>
      <c r="H82" s="30">
        <v>0</v>
      </c>
      <c r="I82" s="30">
        <v>0</v>
      </c>
      <c r="J82" s="30">
        <v>100</v>
      </c>
      <c r="K82" s="30">
        <v>0</v>
      </c>
    </row>
    <row r="83" spans="1:11" x14ac:dyDescent="0.2">
      <c r="A83" s="19" t="s">
        <v>1211</v>
      </c>
      <c r="B83" s="20">
        <v>0</v>
      </c>
      <c r="C83" s="20">
        <v>0</v>
      </c>
      <c r="D83" s="20">
        <v>0</v>
      </c>
      <c r="E83" s="20">
        <v>0</v>
      </c>
      <c r="F83" s="20">
        <v>0</v>
      </c>
      <c r="G83" s="20">
        <v>0</v>
      </c>
      <c r="H83" s="20">
        <v>0</v>
      </c>
      <c r="I83" s="20">
        <v>0</v>
      </c>
      <c r="J83" s="20">
        <v>0</v>
      </c>
      <c r="K83" s="20">
        <v>0</v>
      </c>
    </row>
    <row r="84" spans="1:11" x14ac:dyDescent="0.2">
      <c r="A84" s="21" t="s">
        <v>126</v>
      </c>
      <c r="B84" s="30">
        <v>0</v>
      </c>
      <c r="C84" s="30">
        <v>0</v>
      </c>
      <c r="D84" s="30">
        <v>0</v>
      </c>
      <c r="E84" s="30">
        <v>0</v>
      </c>
      <c r="F84" s="30">
        <v>0</v>
      </c>
      <c r="G84" s="30">
        <v>0</v>
      </c>
      <c r="H84" s="30">
        <v>0</v>
      </c>
      <c r="I84" s="30">
        <v>0</v>
      </c>
      <c r="J84" s="30">
        <v>0</v>
      </c>
      <c r="K84" s="30">
        <v>0</v>
      </c>
    </row>
    <row r="85" spans="1:11" x14ac:dyDescent="0.2">
      <c r="A85" s="19" t="s">
        <v>1212</v>
      </c>
      <c r="B85" s="20">
        <v>205</v>
      </c>
      <c r="C85" s="20">
        <v>87</v>
      </c>
      <c r="D85" s="20">
        <v>32</v>
      </c>
      <c r="E85" s="20">
        <v>12</v>
      </c>
      <c r="F85" s="20">
        <v>27</v>
      </c>
      <c r="G85" s="20">
        <v>33</v>
      </c>
      <c r="H85" s="20">
        <v>4</v>
      </c>
      <c r="I85" s="20">
        <v>0</v>
      </c>
      <c r="J85" s="20">
        <v>0</v>
      </c>
      <c r="K85" s="20">
        <v>10</v>
      </c>
    </row>
    <row r="86" spans="1:11" x14ac:dyDescent="0.2">
      <c r="A86" s="21" t="s">
        <v>126</v>
      </c>
      <c r="B86" s="30">
        <v>100</v>
      </c>
      <c r="C86" s="30">
        <v>42.439024000000003</v>
      </c>
      <c r="D86" s="30">
        <v>15.609756000000001</v>
      </c>
      <c r="E86" s="30">
        <v>5.8536590000000004</v>
      </c>
      <c r="F86" s="30">
        <v>13.170731999999999</v>
      </c>
      <c r="G86" s="30">
        <v>16.097560999999999</v>
      </c>
      <c r="H86" s="30">
        <v>1.95122</v>
      </c>
      <c r="I86" s="30">
        <v>0</v>
      </c>
      <c r="J86" s="30">
        <v>0</v>
      </c>
      <c r="K86" s="30">
        <v>4.8780489999999999</v>
      </c>
    </row>
    <row r="87" spans="1:11" x14ac:dyDescent="0.2">
      <c r="A87" s="19" t="s">
        <v>1213</v>
      </c>
      <c r="B87" s="20">
        <v>68</v>
      </c>
      <c r="C87" s="20">
        <v>20</v>
      </c>
      <c r="D87" s="20">
        <v>8</v>
      </c>
      <c r="E87" s="20">
        <v>4</v>
      </c>
      <c r="F87" s="20">
        <v>15</v>
      </c>
      <c r="G87" s="20">
        <v>10</v>
      </c>
      <c r="H87" s="20">
        <v>7</v>
      </c>
      <c r="I87" s="20">
        <v>2</v>
      </c>
      <c r="J87" s="20">
        <v>0</v>
      </c>
      <c r="K87" s="20">
        <v>2</v>
      </c>
    </row>
    <row r="88" spans="1:11" x14ac:dyDescent="0.2">
      <c r="A88" s="21" t="s">
        <v>126</v>
      </c>
      <c r="B88" s="30">
        <v>100</v>
      </c>
      <c r="C88" s="30">
        <v>29.411764999999999</v>
      </c>
      <c r="D88" s="30">
        <v>11.764706</v>
      </c>
      <c r="E88" s="30">
        <v>5.8823530000000002</v>
      </c>
      <c r="F88" s="30">
        <v>22.058824000000001</v>
      </c>
      <c r="G88" s="30">
        <v>14.705882000000001</v>
      </c>
      <c r="H88" s="30">
        <v>10.294117999999999</v>
      </c>
      <c r="I88" s="30">
        <v>2.941176</v>
      </c>
      <c r="J88" s="30">
        <v>0</v>
      </c>
      <c r="K88" s="30">
        <v>2.941176</v>
      </c>
    </row>
    <row r="89" spans="1:11" x14ac:dyDescent="0.2">
      <c r="A89" s="19" t="s">
        <v>1214</v>
      </c>
      <c r="B89" s="20">
        <v>278</v>
      </c>
      <c r="C89" s="20">
        <v>107</v>
      </c>
      <c r="D89" s="20">
        <v>41</v>
      </c>
      <c r="E89" s="20">
        <v>17</v>
      </c>
      <c r="F89" s="20">
        <v>42</v>
      </c>
      <c r="G89" s="20">
        <v>44</v>
      </c>
      <c r="H89" s="20">
        <v>11</v>
      </c>
      <c r="I89" s="20">
        <v>3</v>
      </c>
      <c r="J89" s="20">
        <v>1</v>
      </c>
      <c r="K89" s="20">
        <v>12</v>
      </c>
    </row>
    <row r="90" spans="1:11" x14ac:dyDescent="0.2">
      <c r="A90" s="21" t="s">
        <v>126</v>
      </c>
      <c r="B90" s="30">
        <v>100</v>
      </c>
      <c r="C90" s="30">
        <v>38.489209000000002</v>
      </c>
      <c r="D90" s="30">
        <v>14.748201</v>
      </c>
      <c r="E90" s="30">
        <v>6.1151080000000002</v>
      </c>
      <c r="F90" s="30">
        <v>15.107913999999999</v>
      </c>
      <c r="G90" s="30">
        <v>15.827337999999999</v>
      </c>
      <c r="H90" s="30">
        <v>3.9568349999999999</v>
      </c>
      <c r="I90" s="30">
        <v>1.079137</v>
      </c>
      <c r="J90" s="30">
        <v>0.35971199999999998</v>
      </c>
      <c r="K90" s="30">
        <v>4.3165469999999999</v>
      </c>
    </row>
    <row r="91" spans="1:11" x14ac:dyDescent="0.2">
      <c r="A91" s="19" t="s">
        <v>1215</v>
      </c>
      <c r="B91" s="20">
        <v>73</v>
      </c>
      <c r="C91" s="20">
        <v>20</v>
      </c>
      <c r="D91" s="20">
        <v>9</v>
      </c>
      <c r="E91" s="20">
        <v>5</v>
      </c>
      <c r="F91" s="20">
        <v>15</v>
      </c>
      <c r="G91" s="20">
        <v>11</v>
      </c>
      <c r="H91" s="20">
        <v>7</v>
      </c>
      <c r="I91" s="20">
        <v>3</v>
      </c>
      <c r="J91" s="20">
        <v>1</v>
      </c>
      <c r="K91" s="20">
        <v>2</v>
      </c>
    </row>
    <row r="92" spans="1:11" x14ac:dyDescent="0.2">
      <c r="A92" s="21" t="s">
        <v>126</v>
      </c>
      <c r="B92" s="30">
        <v>100</v>
      </c>
      <c r="C92" s="30">
        <v>27.397259999999999</v>
      </c>
      <c r="D92" s="30">
        <v>12.328766999999999</v>
      </c>
      <c r="E92" s="30">
        <v>6.8493149999999998</v>
      </c>
      <c r="F92" s="30">
        <v>20.547944999999999</v>
      </c>
      <c r="G92" s="30">
        <v>15.068493</v>
      </c>
      <c r="H92" s="30">
        <v>9.5890409999999999</v>
      </c>
      <c r="I92" s="30">
        <v>4.1095889999999997</v>
      </c>
      <c r="J92" s="30">
        <v>1.3698630000000001</v>
      </c>
      <c r="K92" s="30">
        <v>2.7397260000000001</v>
      </c>
    </row>
    <row r="93" spans="1:11" x14ac:dyDescent="0.2">
      <c r="A93" s="19" t="s">
        <v>1216</v>
      </c>
      <c r="B93" s="20">
        <v>5</v>
      </c>
      <c r="C93" s="20">
        <v>0</v>
      </c>
      <c r="D93" s="20">
        <v>1</v>
      </c>
      <c r="E93" s="20">
        <v>1</v>
      </c>
      <c r="F93" s="20">
        <v>0</v>
      </c>
      <c r="G93" s="20">
        <v>1</v>
      </c>
      <c r="H93" s="20">
        <v>0</v>
      </c>
      <c r="I93" s="20">
        <v>1</v>
      </c>
      <c r="J93" s="20">
        <v>1</v>
      </c>
      <c r="K93" s="20">
        <v>0</v>
      </c>
    </row>
    <row r="94" spans="1:11" x14ac:dyDescent="0.2">
      <c r="A94" s="21" t="s">
        <v>126</v>
      </c>
      <c r="B94" s="30">
        <v>100</v>
      </c>
      <c r="C94" s="30">
        <v>0</v>
      </c>
      <c r="D94" s="30">
        <v>20</v>
      </c>
      <c r="E94" s="30">
        <v>20</v>
      </c>
      <c r="F94" s="30">
        <v>0</v>
      </c>
      <c r="G94" s="30">
        <v>20</v>
      </c>
      <c r="H94" s="30">
        <v>0</v>
      </c>
      <c r="I94" s="30">
        <v>20</v>
      </c>
      <c r="J94" s="30">
        <v>20</v>
      </c>
      <c r="K94" s="30">
        <v>0</v>
      </c>
    </row>
    <row r="95" spans="1:11" x14ac:dyDescent="0.2">
      <c r="A95" s="18" t="s">
        <v>1219</v>
      </c>
      <c r="B95" s="18"/>
      <c r="C95" s="18"/>
      <c r="D95" s="18"/>
      <c r="E95" s="18"/>
      <c r="F95" s="18"/>
      <c r="G95" s="18"/>
      <c r="H95" s="18"/>
      <c r="I95" s="18"/>
      <c r="J95" s="18"/>
      <c r="K95" s="18"/>
    </row>
    <row r="96" spans="1:11" x14ac:dyDescent="0.2">
      <c r="A96" s="19" t="s">
        <v>130</v>
      </c>
      <c r="B96" s="20">
        <v>73</v>
      </c>
      <c r="C96" s="20">
        <v>34</v>
      </c>
      <c r="D96" s="20">
        <v>12</v>
      </c>
      <c r="E96" s="20">
        <v>7</v>
      </c>
      <c r="F96" s="20">
        <v>11</v>
      </c>
      <c r="G96" s="20">
        <v>5</v>
      </c>
      <c r="H96" s="20">
        <v>1</v>
      </c>
      <c r="I96" s="20">
        <v>0</v>
      </c>
      <c r="J96" s="20">
        <v>0</v>
      </c>
      <c r="K96" s="20">
        <v>3</v>
      </c>
    </row>
    <row r="97" spans="1:11" x14ac:dyDescent="0.2">
      <c r="A97" s="21" t="s">
        <v>126</v>
      </c>
      <c r="B97" s="30">
        <v>100</v>
      </c>
      <c r="C97" s="30">
        <v>46.575341999999999</v>
      </c>
      <c r="D97" s="30">
        <v>16.438355999999999</v>
      </c>
      <c r="E97" s="30">
        <v>9.5890409999999999</v>
      </c>
      <c r="F97" s="30">
        <v>15.068493</v>
      </c>
      <c r="G97" s="30">
        <v>6.8493149999999998</v>
      </c>
      <c r="H97" s="30">
        <v>1.3698630000000001</v>
      </c>
      <c r="I97" s="30">
        <v>0</v>
      </c>
      <c r="J97" s="30">
        <v>0</v>
      </c>
      <c r="K97" s="30">
        <v>4.1095889999999997</v>
      </c>
    </row>
    <row r="98" spans="1:11" x14ac:dyDescent="0.2">
      <c r="A98" s="19" t="s">
        <v>131</v>
      </c>
      <c r="B98" s="20">
        <v>662</v>
      </c>
      <c r="C98" s="20">
        <v>285</v>
      </c>
      <c r="D98" s="20">
        <v>68</v>
      </c>
      <c r="E98" s="20">
        <v>46</v>
      </c>
      <c r="F98" s="20">
        <v>125</v>
      </c>
      <c r="G98" s="20">
        <v>85</v>
      </c>
      <c r="H98" s="20">
        <v>19</v>
      </c>
      <c r="I98" s="20">
        <v>2</v>
      </c>
      <c r="J98" s="20">
        <v>1</v>
      </c>
      <c r="K98" s="20">
        <v>31</v>
      </c>
    </row>
    <row r="99" spans="1:11" x14ac:dyDescent="0.2">
      <c r="A99" s="21" t="s">
        <v>126</v>
      </c>
      <c r="B99" s="30">
        <v>100</v>
      </c>
      <c r="C99" s="30">
        <v>43.051360000000003</v>
      </c>
      <c r="D99" s="30">
        <v>10.271903</v>
      </c>
      <c r="E99" s="30">
        <v>6.9486400000000001</v>
      </c>
      <c r="F99" s="30">
        <v>18.882175</v>
      </c>
      <c r="G99" s="30">
        <v>12.839879</v>
      </c>
      <c r="H99" s="30">
        <v>2.8700909999999999</v>
      </c>
      <c r="I99" s="30">
        <v>0.30211500000000002</v>
      </c>
      <c r="J99" s="30">
        <v>0.151057</v>
      </c>
      <c r="K99" s="30">
        <v>4.682779</v>
      </c>
    </row>
    <row r="100" spans="1:11" x14ac:dyDescent="0.2">
      <c r="A100" s="19" t="s">
        <v>392</v>
      </c>
      <c r="B100" s="20">
        <v>84</v>
      </c>
      <c r="C100" s="20">
        <v>31</v>
      </c>
      <c r="D100" s="20">
        <v>4</v>
      </c>
      <c r="E100" s="20">
        <v>9</v>
      </c>
      <c r="F100" s="20">
        <v>16</v>
      </c>
      <c r="G100" s="20">
        <v>11</v>
      </c>
      <c r="H100" s="20">
        <v>8</v>
      </c>
      <c r="I100" s="20">
        <v>0</v>
      </c>
      <c r="J100" s="20">
        <v>0</v>
      </c>
      <c r="K100" s="20">
        <v>5</v>
      </c>
    </row>
    <row r="101" spans="1:11" x14ac:dyDescent="0.2">
      <c r="A101" s="21" t="s">
        <v>126</v>
      </c>
      <c r="B101" s="30">
        <v>100</v>
      </c>
      <c r="C101" s="30">
        <v>36.904761999999998</v>
      </c>
      <c r="D101" s="30">
        <v>4.7619049999999996</v>
      </c>
      <c r="E101" s="30">
        <v>10.714286</v>
      </c>
      <c r="F101" s="30">
        <v>19.047619000000001</v>
      </c>
      <c r="G101" s="30">
        <v>13.095238</v>
      </c>
      <c r="H101" s="30">
        <v>9.5238099999999992</v>
      </c>
      <c r="I101" s="30">
        <v>0</v>
      </c>
      <c r="J101" s="30">
        <v>0</v>
      </c>
      <c r="K101" s="30">
        <v>5.9523809999999999</v>
      </c>
    </row>
    <row r="102" spans="1:11" x14ac:dyDescent="0.2">
      <c r="A102" s="19" t="s">
        <v>132</v>
      </c>
      <c r="B102" s="20">
        <v>84</v>
      </c>
      <c r="C102" s="20">
        <v>26</v>
      </c>
      <c r="D102" s="20">
        <v>12</v>
      </c>
      <c r="E102" s="20">
        <v>9</v>
      </c>
      <c r="F102" s="20">
        <v>13</v>
      </c>
      <c r="G102" s="20">
        <v>9</v>
      </c>
      <c r="H102" s="20">
        <v>3</v>
      </c>
      <c r="I102" s="20">
        <v>3</v>
      </c>
      <c r="J102" s="20">
        <v>2</v>
      </c>
      <c r="K102" s="20">
        <v>7</v>
      </c>
    </row>
    <row r="103" spans="1:11" x14ac:dyDescent="0.2">
      <c r="A103" s="21" t="s">
        <v>126</v>
      </c>
      <c r="B103" s="30">
        <v>100</v>
      </c>
      <c r="C103" s="30">
        <v>30.952380999999999</v>
      </c>
      <c r="D103" s="30">
        <v>14.285714</v>
      </c>
      <c r="E103" s="30">
        <v>10.714286</v>
      </c>
      <c r="F103" s="30">
        <v>15.476190000000001</v>
      </c>
      <c r="G103" s="30">
        <v>10.714286</v>
      </c>
      <c r="H103" s="30">
        <v>3.5714290000000002</v>
      </c>
      <c r="I103" s="30">
        <v>3.5714290000000002</v>
      </c>
      <c r="J103" s="30">
        <v>2.3809520000000002</v>
      </c>
      <c r="K103" s="30">
        <v>8.3333329999999997</v>
      </c>
    </row>
    <row r="104" spans="1:11" x14ac:dyDescent="0.2">
      <c r="A104" s="19" t="s">
        <v>1220</v>
      </c>
      <c r="B104" s="20">
        <v>32</v>
      </c>
      <c r="C104" s="20">
        <v>13</v>
      </c>
      <c r="D104" s="20">
        <v>4</v>
      </c>
      <c r="E104" s="20">
        <v>3</v>
      </c>
      <c r="F104" s="20">
        <v>3</v>
      </c>
      <c r="G104" s="20">
        <v>5</v>
      </c>
      <c r="H104" s="20">
        <v>3</v>
      </c>
      <c r="I104" s="20">
        <v>0</v>
      </c>
      <c r="J104" s="20">
        <v>0</v>
      </c>
      <c r="K104" s="20">
        <v>1</v>
      </c>
    </row>
    <row r="105" spans="1:11" x14ac:dyDescent="0.2">
      <c r="A105" s="21" t="s">
        <v>126</v>
      </c>
      <c r="B105" s="30">
        <v>100</v>
      </c>
      <c r="C105" s="30">
        <v>40.625</v>
      </c>
      <c r="D105" s="30">
        <v>12.5</v>
      </c>
      <c r="E105" s="30">
        <v>9.375</v>
      </c>
      <c r="F105" s="30">
        <v>9.375</v>
      </c>
      <c r="G105" s="30">
        <v>15.625</v>
      </c>
      <c r="H105" s="30">
        <v>9.375</v>
      </c>
      <c r="I105" s="30">
        <v>0</v>
      </c>
      <c r="J105" s="30">
        <v>0</v>
      </c>
      <c r="K105" s="30">
        <v>3.125</v>
      </c>
    </row>
    <row r="106" spans="1:11" x14ac:dyDescent="0.2">
      <c r="A106" s="18" t="s">
        <v>133</v>
      </c>
      <c r="B106" s="17">
        <v>43</v>
      </c>
      <c r="C106" s="17">
        <v>19</v>
      </c>
      <c r="D106" s="17">
        <v>10</v>
      </c>
      <c r="E106" s="17">
        <v>3</v>
      </c>
      <c r="F106" s="17">
        <v>7</v>
      </c>
      <c r="G106" s="17">
        <v>0</v>
      </c>
      <c r="H106" s="17">
        <v>1</v>
      </c>
      <c r="I106" s="17">
        <v>0</v>
      </c>
      <c r="J106" s="17">
        <v>0</v>
      </c>
      <c r="K106" s="17">
        <v>3</v>
      </c>
    </row>
    <row r="107" spans="1:11" x14ac:dyDescent="0.2">
      <c r="A107" s="21" t="s">
        <v>126</v>
      </c>
      <c r="B107" s="30">
        <v>100</v>
      </c>
      <c r="C107" s="30">
        <v>44.186047000000002</v>
      </c>
      <c r="D107" s="30">
        <v>23.255814000000001</v>
      </c>
      <c r="E107" s="30">
        <v>6.9767440000000001</v>
      </c>
      <c r="F107" s="30">
        <v>16.279070000000001</v>
      </c>
      <c r="G107" s="30">
        <v>0</v>
      </c>
      <c r="H107" s="30">
        <v>2.3255810000000001</v>
      </c>
      <c r="I107" s="30">
        <v>0</v>
      </c>
      <c r="J107" s="30">
        <v>0</v>
      </c>
      <c r="K107" s="30">
        <v>6.9767440000000001</v>
      </c>
    </row>
    <row r="108" spans="1:11" x14ac:dyDescent="0.2">
      <c r="A108" s="19" t="s">
        <v>134</v>
      </c>
      <c r="B108" s="20">
        <v>412</v>
      </c>
      <c r="C108" s="20">
        <v>168</v>
      </c>
      <c r="D108" s="20">
        <v>25</v>
      </c>
      <c r="E108" s="20">
        <v>29</v>
      </c>
      <c r="F108" s="20">
        <v>92</v>
      </c>
      <c r="G108" s="20">
        <v>63</v>
      </c>
      <c r="H108" s="20">
        <v>16</v>
      </c>
      <c r="I108" s="20">
        <v>1</v>
      </c>
      <c r="J108" s="20">
        <v>1</v>
      </c>
      <c r="K108" s="20">
        <v>17</v>
      </c>
    </row>
    <row r="109" spans="1:11" x14ac:dyDescent="0.2">
      <c r="A109" s="21" t="s">
        <v>126</v>
      </c>
      <c r="B109" s="30">
        <v>100</v>
      </c>
      <c r="C109" s="30">
        <v>40.776699000000001</v>
      </c>
      <c r="D109" s="30">
        <v>6.0679610000000004</v>
      </c>
      <c r="E109" s="30">
        <v>7.0388349999999997</v>
      </c>
      <c r="F109" s="30">
        <v>22.330096999999999</v>
      </c>
      <c r="G109" s="30">
        <v>15.291262</v>
      </c>
      <c r="H109" s="30">
        <v>3.8834949999999999</v>
      </c>
      <c r="I109" s="30">
        <v>0.24271799999999999</v>
      </c>
      <c r="J109" s="30">
        <v>0.24271799999999999</v>
      </c>
      <c r="K109" s="30">
        <v>4.126214</v>
      </c>
    </row>
    <row r="110" spans="1:11" x14ac:dyDescent="0.2">
      <c r="A110" s="19" t="s">
        <v>393</v>
      </c>
      <c r="B110" s="20">
        <v>36</v>
      </c>
      <c r="C110" s="20">
        <v>11</v>
      </c>
      <c r="D110" s="20">
        <v>2</v>
      </c>
      <c r="E110" s="20">
        <v>4</v>
      </c>
      <c r="F110" s="20">
        <v>8</v>
      </c>
      <c r="G110" s="20">
        <v>4</v>
      </c>
      <c r="H110" s="20">
        <v>3</v>
      </c>
      <c r="I110" s="20">
        <v>0</v>
      </c>
      <c r="J110" s="20">
        <v>0</v>
      </c>
      <c r="K110" s="20">
        <v>4</v>
      </c>
    </row>
    <row r="111" spans="1:11" x14ac:dyDescent="0.2">
      <c r="A111" s="21" t="s">
        <v>126</v>
      </c>
      <c r="B111" s="30">
        <v>100</v>
      </c>
      <c r="C111" s="30">
        <v>30.555555999999999</v>
      </c>
      <c r="D111" s="30">
        <v>5.5555560000000002</v>
      </c>
      <c r="E111" s="30">
        <v>11.111110999999999</v>
      </c>
      <c r="F111" s="30">
        <v>22.222221999999999</v>
      </c>
      <c r="G111" s="30">
        <v>11.111110999999999</v>
      </c>
      <c r="H111" s="30">
        <v>8.3333329999999997</v>
      </c>
      <c r="I111" s="30">
        <v>0</v>
      </c>
      <c r="J111" s="30">
        <v>0</v>
      </c>
      <c r="K111" s="30">
        <v>11.111110999999999</v>
      </c>
    </row>
    <row r="112" spans="1:11" x14ac:dyDescent="0.2">
      <c r="A112" s="19" t="s">
        <v>135</v>
      </c>
      <c r="B112" s="20">
        <v>22</v>
      </c>
      <c r="C112" s="20">
        <v>10</v>
      </c>
      <c r="D112" s="20">
        <v>2</v>
      </c>
      <c r="E112" s="20">
        <v>3</v>
      </c>
      <c r="F112" s="20">
        <v>1</v>
      </c>
      <c r="G112" s="20">
        <v>1</v>
      </c>
      <c r="H112" s="20">
        <v>0</v>
      </c>
      <c r="I112" s="20">
        <v>1</v>
      </c>
      <c r="J112" s="20">
        <v>1</v>
      </c>
      <c r="K112" s="20">
        <v>3</v>
      </c>
    </row>
    <row r="113" spans="1:11" x14ac:dyDescent="0.2">
      <c r="A113" s="21" t="s">
        <v>126</v>
      </c>
      <c r="B113" s="30">
        <v>100</v>
      </c>
      <c r="C113" s="30">
        <v>45.454545000000003</v>
      </c>
      <c r="D113" s="30">
        <v>9.0909089999999999</v>
      </c>
      <c r="E113" s="30">
        <v>13.636364</v>
      </c>
      <c r="F113" s="30">
        <v>4.5454549999999996</v>
      </c>
      <c r="G113" s="30">
        <v>4.5454549999999996</v>
      </c>
      <c r="H113" s="30">
        <v>0</v>
      </c>
      <c r="I113" s="30">
        <v>4.5454549999999996</v>
      </c>
      <c r="J113" s="30">
        <v>4.5454549999999996</v>
      </c>
      <c r="K113" s="30">
        <v>13.636364</v>
      </c>
    </row>
    <row r="114" spans="1:11" x14ac:dyDescent="0.2">
      <c r="A114" s="19" t="s">
        <v>1221</v>
      </c>
      <c r="B114" s="20">
        <v>22</v>
      </c>
      <c r="C114" s="20">
        <v>7</v>
      </c>
      <c r="D114" s="20">
        <v>3</v>
      </c>
      <c r="E114" s="20">
        <v>2</v>
      </c>
      <c r="F114" s="20">
        <v>3</v>
      </c>
      <c r="G114" s="20">
        <v>3</v>
      </c>
      <c r="H114" s="20">
        <v>3</v>
      </c>
      <c r="I114" s="20">
        <v>0</v>
      </c>
      <c r="J114" s="20">
        <v>0</v>
      </c>
      <c r="K114" s="20">
        <v>1</v>
      </c>
    </row>
    <row r="115" spans="1:11" x14ac:dyDescent="0.2">
      <c r="A115" s="21" t="s">
        <v>126</v>
      </c>
      <c r="B115" s="30">
        <v>100</v>
      </c>
      <c r="C115" s="30">
        <v>31.818182</v>
      </c>
      <c r="D115" s="30">
        <v>13.636364</v>
      </c>
      <c r="E115" s="30">
        <v>9.0909089999999999</v>
      </c>
      <c r="F115" s="30">
        <v>13.636364</v>
      </c>
      <c r="G115" s="30">
        <v>13.636364</v>
      </c>
      <c r="H115" s="30">
        <v>13.636364</v>
      </c>
      <c r="I115" s="30">
        <v>0</v>
      </c>
      <c r="J115" s="30">
        <v>0</v>
      </c>
      <c r="K115" s="30">
        <v>4.5454549999999996</v>
      </c>
    </row>
    <row r="116" spans="1:11" x14ac:dyDescent="0.2">
      <c r="A116" s="18" t="s">
        <v>136</v>
      </c>
      <c r="B116" s="17">
        <v>30</v>
      </c>
      <c r="C116" s="17">
        <v>15</v>
      </c>
      <c r="D116" s="17">
        <v>2</v>
      </c>
      <c r="E116" s="17">
        <v>4</v>
      </c>
      <c r="F116" s="17">
        <v>4</v>
      </c>
      <c r="G116" s="17">
        <v>5</v>
      </c>
      <c r="H116" s="17">
        <v>0</v>
      </c>
      <c r="I116" s="17">
        <v>0</v>
      </c>
      <c r="J116" s="17">
        <v>0</v>
      </c>
      <c r="K116" s="17">
        <v>0</v>
      </c>
    </row>
    <row r="117" spans="1:11" x14ac:dyDescent="0.2">
      <c r="A117" s="21" t="s">
        <v>126</v>
      </c>
      <c r="B117" s="30">
        <v>100</v>
      </c>
      <c r="C117" s="30">
        <v>50</v>
      </c>
      <c r="D117" s="30">
        <v>6.6666670000000003</v>
      </c>
      <c r="E117" s="30">
        <v>13.333333</v>
      </c>
      <c r="F117" s="30">
        <v>13.333333</v>
      </c>
      <c r="G117" s="30">
        <v>16.666667</v>
      </c>
      <c r="H117" s="30">
        <v>0</v>
      </c>
      <c r="I117" s="30">
        <v>0</v>
      </c>
      <c r="J117" s="30">
        <v>0</v>
      </c>
      <c r="K117" s="30">
        <v>0</v>
      </c>
    </row>
    <row r="118" spans="1:11" x14ac:dyDescent="0.2">
      <c r="A118" s="19" t="s">
        <v>134</v>
      </c>
      <c r="B118" s="20">
        <v>249</v>
      </c>
      <c r="C118" s="20">
        <v>117</v>
      </c>
      <c r="D118" s="20">
        <v>43</v>
      </c>
      <c r="E118" s="20">
        <v>16</v>
      </c>
      <c r="F118" s="20">
        <v>33</v>
      </c>
      <c r="G118" s="20">
        <v>22</v>
      </c>
      <c r="H118" s="20">
        <v>3</v>
      </c>
      <c r="I118" s="20">
        <v>1</v>
      </c>
      <c r="J118" s="20">
        <v>0</v>
      </c>
      <c r="K118" s="20">
        <v>14</v>
      </c>
    </row>
    <row r="119" spans="1:11" x14ac:dyDescent="0.2">
      <c r="A119" s="21" t="s">
        <v>126</v>
      </c>
      <c r="B119" s="30">
        <v>100</v>
      </c>
      <c r="C119" s="30">
        <v>46.987952</v>
      </c>
      <c r="D119" s="30">
        <v>17.269075999999998</v>
      </c>
      <c r="E119" s="30">
        <v>6.4257030000000004</v>
      </c>
      <c r="F119" s="30">
        <v>13.253012</v>
      </c>
      <c r="G119" s="30">
        <v>8.8353409999999997</v>
      </c>
      <c r="H119" s="30">
        <v>1.2048190000000001</v>
      </c>
      <c r="I119" s="30">
        <v>0.40160600000000002</v>
      </c>
      <c r="J119" s="30">
        <v>0</v>
      </c>
      <c r="K119" s="30">
        <v>5.62249</v>
      </c>
    </row>
    <row r="120" spans="1:11" x14ac:dyDescent="0.2">
      <c r="A120" s="19" t="s">
        <v>393</v>
      </c>
      <c r="B120" s="20">
        <v>48</v>
      </c>
      <c r="C120" s="20">
        <v>20</v>
      </c>
      <c r="D120" s="20">
        <v>2</v>
      </c>
      <c r="E120" s="20">
        <v>5</v>
      </c>
      <c r="F120" s="20">
        <v>8</v>
      </c>
      <c r="G120" s="20">
        <v>7</v>
      </c>
      <c r="H120" s="20">
        <v>5</v>
      </c>
      <c r="I120" s="20">
        <v>0</v>
      </c>
      <c r="J120" s="20">
        <v>0</v>
      </c>
      <c r="K120" s="20">
        <v>1</v>
      </c>
    </row>
    <row r="121" spans="1:11" x14ac:dyDescent="0.2">
      <c r="A121" s="21" t="s">
        <v>126</v>
      </c>
      <c r="B121" s="30">
        <v>100</v>
      </c>
      <c r="C121" s="30">
        <v>41.666666999999997</v>
      </c>
      <c r="D121" s="30">
        <v>4.1666670000000003</v>
      </c>
      <c r="E121" s="30">
        <v>10.416667</v>
      </c>
      <c r="F121" s="30">
        <v>16.666667</v>
      </c>
      <c r="G121" s="30">
        <v>14.583333</v>
      </c>
      <c r="H121" s="30">
        <v>10.416667</v>
      </c>
      <c r="I121" s="30">
        <v>0</v>
      </c>
      <c r="J121" s="30">
        <v>0</v>
      </c>
      <c r="K121" s="30">
        <v>2.0833330000000001</v>
      </c>
    </row>
    <row r="122" spans="1:11" x14ac:dyDescent="0.2">
      <c r="A122" s="19" t="s">
        <v>135</v>
      </c>
      <c r="B122" s="20">
        <v>62</v>
      </c>
      <c r="C122" s="20">
        <v>16</v>
      </c>
      <c r="D122" s="20">
        <v>10</v>
      </c>
      <c r="E122" s="20">
        <v>6</v>
      </c>
      <c r="F122" s="20">
        <v>12</v>
      </c>
      <c r="G122" s="20">
        <v>8</v>
      </c>
      <c r="H122" s="20">
        <v>3</v>
      </c>
      <c r="I122" s="20">
        <v>2</v>
      </c>
      <c r="J122" s="20">
        <v>1</v>
      </c>
      <c r="K122" s="20">
        <v>4</v>
      </c>
    </row>
    <row r="123" spans="1:11" x14ac:dyDescent="0.2">
      <c r="A123" s="21" t="s">
        <v>126</v>
      </c>
      <c r="B123" s="30">
        <v>100</v>
      </c>
      <c r="C123" s="30">
        <v>25.806452</v>
      </c>
      <c r="D123" s="30">
        <v>16.129031999999999</v>
      </c>
      <c r="E123" s="30">
        <v>9.6774190000000004</v>
      </c>
      <c r="F123" s="30">
        <v>19.354838999999998</v>
      </c>
      <c r="G123" s="30">
        <v>12.903226</v>
      </c>
      <c r="H123" s="30">
        <v>4.8387099999999998</v>
      </c>
      <c r="I123" s="30">
        <v>3.225806</v>
      </c>
      <c r="J123" s="30">
        <v>1.612903</v>
      </c>
      <c r="K123" s="30">
        <v>6.451613</v>
      </c>
    </row>
    <row r="124" spans="1:11" x14ac:dyDescent="0.2">
      <c r="A124" s="19" t="s">
        <v>1221</v>
      </c>
      <c r="B124" s="20">
        <v>10</v>
      </c>
      <c r="C124" s="20">
        <v>6</v>
      </c>
      <c r="D124" s="20">
        <v>1</v>
      </c>
      <c r="E124" s="20">
        <v>1</v>
      </c>
      <c r="F124" s="20">
        <v>0</v>
      </c>
      <c r="G124" s="20">
        <v>2</v>
      </c>
      <c r="H124" s="20">
        <v>0</v>
      </c>
      <c r="I124" s="20">
        <v>0</v>
      </c>
      <c r="J124" s="20">
        <v>0</v>
      </c>
      <c r="K124" s="20">
        <v>0</v>
      </c>
    </row>
    <row r="125" spans="1:11" x14ac:dyDescent="0.2">
      <c r="A125" s="21" t="s">
        <v>126</v>
      </c>
      <c r="B125" s="30">
        <v>100</v>
      </c>
      <c r="C125" s="30">
        <v>60</v>
      </c>
      <c r="D125" s="30">
        <v>10</v>
      </c>
      <c r="E125" s="30">
        <v>10</v>
      </c>
      <c r="F125" s="30">
        <v>0</v>
      </c>
      <c r="G125" s="30">
        <v>20</v>
      </c>
      <c r="H125" s="30">
        <v>0</v>
      </c>
      <c r="I125" s="30">
        <v>0</v>
      </c>
      <c r="J125" s="30">
        <v>0</v>
      </c>
      <c r="K125" s="30">
        <v>0</v>
      </c>
    </row>
    <row r="126" spans="1:11" x14ac:dyDescent="0.2">
      <c r="A126" s="18" t="s">
        <v>1222</v>
      </c>
      <c r="B126" s="18"/>
      <c r="C126" s="18"/>
      <c r="D126" s="18"/>
      <c r="E126" s="18"/>
      <c r="F126" s="18"/>
      <c r="G126" s="18"/>
      <c r="H126" s="18"/>
      <c r="I126" s="18"/>
      <c r="J126" s="18"/>
      <c r="K126" s="18"/>
    </row>
    <row r="127" spans="1:11" x14ac:dyDescent="0.2">
      <c r="A127" s="19" t="s">
        <v>1223</v>
      </c>
      <c r="B127" s="20">
        <v>152</v>
      </c>
      <c r="C127" s="20">
        <v>55</v>
      </c>
      <c r="D127" s="20">
        <v>20</v>
      </c>
      <c r="E127" s="20">
        <v>13</v>
      </c>
      <c r="F127" s="20">
        <v>31</v>
      </c>
      <c r="G127" s="20">
        <v>9</v>
      </c>
      <c r="H127" s="20">
        <v>11</v>
      </c>
      <c r="I127" s="20">
        <v>0</v>
      </c>
      <c r="J127" s="20">
        <v>2</v>
      </c>
      <c r="K127" s="20">
        <v>11</v>
      </c>
    </row>
    <row r="128" spans="1:11" x14ac:dyDescent="0.2">
      <c r="A128" s="21" t="s">
        <v>126</v>
      </c>
      <c r="B128" s="30">
        <v>100</v>
      </c>
      <c r="C128" s="30">
        <v>36.184210999999998</v>
      </c>
      <c r="D128" s="30">
        <v>13.157895</v>
      </c>
      <c r="E128" s="30">
        <v>8.5526319999999991</v>
      </c>
      <c r="F128" s="30">
        <v>20.394736999999999</v>
      </c>
      <c r="G128" s="30">
        <v>5.9210529999999997</v>
      </c>
      <c r="H128" s="30">
        <v>7.2368420000000002</v>
      </c>
      <c r="I128" s="30">
        <v>0</v>
      </c>
      <c r="J128" s="30">
        <v>1.3157890000000001</v>
      </c>
      <c r="K128" s="30">
        <v>7.2368420000000002</v>
      </c>
    </row>
    <row r="129" spans="1:11" x14ac:dyDescent="0.2">
      <c r="A129" s="19" t="s">
        <v>1224</v>
      </c>
      <c r="B129" s="20">
        <v>561</v>
      </c>
      <c r="C129" s="20">
        <v>233</v>
      </c>
      <c r="D129" s="20">
        <v>57</v>
      </c>
      <c r="E129" s="20">
        <v>39</v>
      </c>
      <c r="F129" s="20">
        <v>110</v>
      </c>
      <c r="G129" s="20">
        <v>73</v>
      </c>
      <c r="H129" s="20">
        <v>18</v>
      </c>
      <c r="I129" s="20">
        <v>2</v>
      </c>
      <c r="J129" s="20">
        <v>1</v>
      </c>
      <c r="K129" s="20">
        <v>28</v>
      </c>
    </row>
    <row r="130" spans="1:11" x14ac:dyDescent="0.2">
      <c r="A130" s="21" t="s">
        <v>126</v>
      </c>
      <c r="B130" s="30">
        <v>100</v>
      </c>
      <c r="C130" s="30">
        <v>41.532977000000002</v>
      </c>
      <c r="D130" s="30">
        <v>10.160428</v>
      </c>
      <c r="E130" s="30">
        <v>6.9518719999999998</v>
      </c>
      <c r="F130" s="30">
        <v>19.607842999999999</v>
      </c>
      <c r="G130" s="30">
        <v>13.012478</v>
      </c>
      <c r="H130" s="30">
        <v>3.2085560000000002</v>
      </c>
      <c r="I130" s="30">
        <v>0.35650599999999999</v>
      </c>
      <c r="J130" s="30">
        <v>0.17825299999999999</v>
      </c>
      <c r="K130" s="30">
        <v>4.9910870000000003</v>
      </c>
    </row>
    <row r="131" spans="1:11" x14ac:dyDescent="0.2">
      <c r="A131" s="19" t="s">
        <v>137</v>
      </c>
      <c r="B131" s="20">
        <v>76</v>
      </c>
      <c r="C131" s="20">
        <v>38</v>
      </c>
      <c r="D131" s="20">
        <v>8</v>
      </c>
      <c r="E131" s="20">
        <v>10</v>
      </c>
      <c r="F131" s="20">
        <v>13</v>
      </c>
      <c r="G131" s="20">
        <v>4</v>
      </c>
      <c r="H131" s="20">
        <v>0</v>
      </c>
      <c r="I131" s="20">
        <v>0</v>
      </c>
      <c r="J131" s="20">
        <v>0</v>
      </c>
      <c r="K131" s="20">
        <v>3</v>
      </c>
    </row>
    <row r="132" spans="1:11" x14ac:dyDescent="0.2">
      <c r="A132" s="21" t="s">
        <v>126</v>
      </c>
      <c r="B132" s="30">
        <v>100</v>
      </c>
      <c r="C132" s="30">
        <v>50</v>
      </c>
      <c r="D132" s="30">
        <v>10.526316</v>
      </c>
      <c r="E132" s="30">
        <v>13.157895</v>
      </c>
      <c r="F132" s="30">
        <v>17.105263000000001</v>
      </c>
      <c r="G132" s="30">
        <v>5.2631579999999998</v>
      </c>
      <c r="H132" s="30">
        <v>0</v>
      </c>
      <c r="I132" s="30">
        <v>0</v>
      </c>
      <c r="J132" s="30">
        <v>0</v>
      </c>
      <c r="K132" s="30">
        <v>3.947368</v>
      </c>
    </row>
    <row r="133" spans="1:11" x14ac:dyDescent="0.2">
      <c r="A133" s="19" t="s">
        <v>138</v>
      </c>
      <c r="B133" s="20">
        <v>281</v>
      </c>
      <c r="C133" s="20">
        <v>125</v>
      </c>
      <c r="D133" s="20">
        <v>29</v>
      </c>
      <c r="E133" s="20">
        <v>22</v>
      </c>
      <c r="F133" s="20">
        <v>47</v>
      </c>
      <c r="G133" s="20">
        <v>38</v>
      </c>
      <c r="H133" s="20">
        <v>7</v>
      </c>
      <c r="I133" s="20">
        <v>4</v>
      </c>
      <c r="J133" s="20">
        <v>0</v>
      </c>
      <c r="K133" s="20">
        <v>9</v>
      </c>
    </row>
    <row r="134" spans="1:11" x14ac:dyDescent="0.2">
      <c r="A134" s="21" t="s">
        <v>126</v>
      </c>
      <c r="B134" s="30">
        <v>100</v>
      </c>
      <c r="C134" s="30">
        <v>44.483986000000002</v>
      </c>
      <c r="D134" s="30">
        <v>10.320285</v>
      </c>
      <c r="E134" s="30">
        <v>7.8291810000000002</v>
      </c>
      <c r="F134" s="30">
        <v>16.725978999999999</v>
      </c>
      <c r="G134" s="30">
        <v>13.523132</v>
      </c>
      <c r="H134" s="30">
        <v>2.4911029999999998</v>
      </c>
      <c r="I134" s="30">
        <v>1.4234880000000001</v>
      </c>
      <c r="J134" s="30">
        <v>0</v>
      </c>
      <c r="K134" s="30">
        <v>3.2028470000000002</v>
      </c>
    </row>
    <row r="135" spans="1:11" x14ac:dyDescent="0.2">
      <c r="A135" s="19" t="s">
        <v>1225</v>
      </c>
      <c r="B135" s="20">
        <v>30</v>
      </c>
      <c r="C135" s="20">
        <v>13</v>
      </c>
      <c r="D135" s="20">
        <v>2</v>
      </c>
      <c r="E135" s="20">
        <v>4</v>
      </c>
      <c r="F135" s="20">
        <v>4</v>
      </c>
      <c r="G135" s="20">
        <v>4</v>
      </c>
      <c r="H135" s="20">
        <v>0</v>
      </c>
      <c r="I135" s="20">
        <v>0</v>
      </c>
      <c r="J135" s="20">
        <v>1</v>
      </c>
      <c r="K135" s="20">
        <v>2</v>
      </c>
    </row>
    <row r="136" spans="1:11" x14ac:dyDescent="0.2">
      <c r="A136" s="21" t="s">
        <v>126</v>
      </c>
      <c r="B136" s="30">
        <v>100</v>
      </c>
      <c r="C136" s="30">
        <v>43.333333000000003</v>
      </c>
      <c r="D136" s="30">
        <v>6.6666670000000003</v>
      </c>
      <c r="E136" s="30">
        <v>13.333333</v>
      </c>
      <c r="F136" s="30">
        <v>13.333333</v>
      </c>
      <c r="G136" s="30">
        <v>13.333333</v>
      </c>
      <c r="H136" s="30">
        <v>0</v>
      </c>
      <c r="I136" s="30">
        <v>0</v>
      </c>
      <c r="J136" s="30">
        <v>3.3333330000000001</v>
      </c>
      <c r="K136" s="30">
        <v>6.6666670000000003</v>
      </c>
    </row>
    <row r="137" spans="1:11" x14ac:dyDescent="0.2">
      <c r="A137" s="19" t="s">
        <v>1195</v>
      </c>
      <c r="B137" s="20">
        <v>70</v>
      </c>
      <c r="C137" s="20">
        <v>31</v>
      </c>
      <c r="D137" s="20">
        <v>8</v>
      </c>
      <c r="E137" s="20">
        <v>6</v>
      </c>
      <c r="F137" s="20">
        <v>10</v>
      </c>
      <c r="G137" s="20">
        <v>10</v>
      </c>
      <c r="H137" s="20">
        <v>3</v>
      </c>
      <c r="I137" s="20">
        <v>0</v>
      </c>
      <c r="J137" s="20">
        <v>0</v>
      </c>
      <c r="K137" s="20">
        <v>2</v>
      </c>
    </row>
    <row r="138" spans="1:11" x14ac:dyDescent="0.2">
      <c r="A138" s="21" t="s">
        <v>126</v>
      </c>
      <c r="B138" s="30">
        <v>100</v>
      </c>
      <c r="C138" s="30">
        <v>44.285713999999999</v>
      </c>
      <c r="D138" s="30">
        <v>11.428571</v>
      </c>
      <c r="E138" s="30">
        <v>8.5714290000000002</v>
      </c>
      <c r="F138" s="30">
        <v>14.285714</v>
      </c>
      <c r="G138" s="30">
        <v>14.285714</v>
      </c>
      <c r="H138" s="30">
        <v>4.2857139999999996</v>
      </c>
      <c r="I138" s="30">
        <v>0</v>
      </c>
      <c r="J138" s="30">
        <v>0</v>
      </c>
      <c r="K138" s="30">
        <v>2.8571430000000002</v>
      </c>
    </row>
    <row r="139" spans="1:11" x14ac:dyDescent="0.2">
      <c r="A139" s="19" t="s">
        <v>1441</v>
      </c>
      <c r="B139" s="20">
        <v>713</v>
      </c>
      <c r="C139" s="20">
        <v>303</v>
      </c>
      <c r="D139" s="20">
        <v>72</v>
      </c>
      <c r="E139" s="20">
        <v>55</v>
      </c>
      <c r="F139" s="20">
        <v>127</v>
      </c>
      <c r="G139" s="20">
        <v>96</v>
      </c>
      <c r="H139" s="20">
        <v>20</v>
      </c>
      <c r="I139" s="20">
        <v>5</v>
      </c>
      <c r="J139" s="20">
        <v>1</v>
      </c>
      <c r="K139" s="20">
        <v>34</v>
      </c>
    </row>
    <row r="140" spans="1:11" x14ac:dyDescent="0.2">
      <c r="A140" s="21" t="s">
        <v>126</v>
      </c>
      <c r="B140" s="30">
        <v>100</v>
      </c>
      <c r="C140" s="30">
        <v>42.496493999999998</v>
      </c>
      <c r="D140" s="30">
        <v>10.098177</v>
      </c>
      <c r="E140" s="30">
        <v>7.7138850000000003</v>
      </c>
      <c r="F140" s="30">
        <v>17.812062000000001</v>
      </c>
      <c r="G140" s="30">
        <v>13.464236</v>
      </c>
      <c r="H140" s="30">
        <v>2.8050489999999999</v>
      </c>
      <c r="I140" s="30">
        <v>0.70126200000000005</v>
      </c>
      <c r="J140" s="30">
        <v>0.14025199999999999</v>
      </c>
      <c r="K140" s="30">
        <v>4.7685829999999996</v>
      </c>
    </row>
    <row r="141" spans="1:11" x14ac:dyDescent="0.2">
      <c r="A141" s="18" t="s">
        <v>1226</v>
      </c>
      <c r="B141" s="18"/>
      <c r="C141" s="18"/>
      <c r="D141" s="18"/>
      <c r="E141" s="18"/>
      <c r="F141" s="18"/>
      <c r="G141" s="18"/>
      <c r="H141" s="18"/>
      <c r="I141" s="18"/>
      <c r="J141" s="18"/>
      <c r="K141" s="18"/>
    </row>
    <row r="142" spans="1:11" x14ac:dyDescent="0.2">
      <c r="A142" s="21" t="s">
        <v>1227</v>
      </c>
      <c r="B142" s="34">
        <v>152</v>
      </c>
      <c r="C142" s="34">
        <v>55</v>
      </c>
      <c r="D142" s="34">
        <v>20</v>
      </c>
      <c r="E142" s="34">
        <v>13</v>
      </c>
      <c r="F142" s="34">
        <v>31</v>
      </c>
      <c r="G142" s="34">
        <v>9</v>
      </c>
      <c r="H142" s="34">
        <v>11</v>
      </c>
      <c r="I142" s="34">
        <v>0</v>
      </c>
      <c r="J142" s="34">
        <v>2</v>
      </c>
      <c r="K142" s="34">
        <v>11</v>
      </c>
    </row>
    <row r="143" spans="1:11" x14ac:dyDescent="0.2">
      <c r="A143" s="21" t="s">
        <v>126</v>
      </c>
      <c r="B143" s="30">
        <v>100</v>
      </c>
      <c r="C143" s="30">
        <v>36.184210999999998</v>
      </c>
      <c r="D143" s="30">
        <v>13.157895</v>
      </c>
      <c r="E143" s="30">
        <v>8.5526319999999991</v>
      </c>
      <c r="F143" s="30">
        <v>20.394736999999999</v>
      </c>
      <c r="G143" s="30">
        <v>5.9210529999999997</v>
      </c>
      <c r="H143" s="30">
        <v>7.2368420000000002</v>
      </c>
      <c r="I143" s="30">
        <v>0</v>
      </c>
      <c r="J143" s="30">
        <v>1.3157890000000001</v>
      </c>
      <c r="K143" s="30">
        <v>7.2368420000000002</v>
      </c>
    </row>
    <row r="144" spans="1:11" x14ac:dyDescent="0.2">
      <c r="A144" s="21" t="s">
        <v>1228</v>
      </c>
      <c r="B144" s="34">
        <v>401</v>
      </c>
      <c r="C144" s="34">
        <v>163</v>
      </c>
      <c r="D144" s="34">
        <v>38</v>
      </c>
      <c r="E144" s="34">
        <v>32</v>
      </c>
      <c r="F144" s="34">
        <v>75</v>
      </c>
      <c r="G144" s="34">
        <v>56</v>
      </c>
      <c r="H144" s="34">
        <v>14</v>
      </c>
      <c r="I144" s="34">
        <v>2</v>
      </c>
      <c r="J144" s="34">
        <v>0</v>
      </c>
      <c r="K144" s="34">
        <v>21</v>
      </c>
    </row>
    <row r="145" spans="1:11" x14ac:dyDescent="0.2">
      <c r="A145" s="21" t="s">
        <v>126</v>
      </c>
      <c r="B145" s="30">
        <v>100</v>
      </c>
      <c r="C145" s="30">
        <v>40.648378999999998</v>
      </c>
      <c r="D145" s="30">
        <v>9.4763090000000005</v>
      </c>
      <c r="E145" s="30">
        <v>7.9800500000000003</v>
      </c>
      <c r="F145" s="30">
        <v>18.703241999999999</v>
      </c>
      <c r="G145" s="30">
        <v>13.965087</v>
      </c>
      <c r="H145" s="30">
        <v>3.4912719999999999</v>
      </c>
      <c r="I145" s="30">
        <v>0.498753</v>
      </c>
      <c r="J145" s="30">
        <v>0</v>
      </c>
      <c r="K145" s="30">
        <v>5.2369079999999997</v>
      </c>
    </row>
    <row r="146" spans="1:11" x14ac:dyDescent="0.2">
      <c r="A146" s="19" t="s">
        <v>1229</v>
      </c>
      <c r="B146" s="20">
        <v>157</v>
      </c>
      <c r="C146" s="20">
        <v>70</v>
      </c>
      <c r="D146" s="20">
        <v>20</v>
      </c>
      <c r="E146" s="20">
        <v>14</v>
      </c>
      <c r="F146" s="20">
        <v>24</v>
      </c>
      <c r="G146" s="20">
        <v>17</v>
      </c>
      <c r="H146" s="20">
        <v>2</v>
      </c>
      <c r="I146" s="20">
        <v>2</v>
      </c>
      <c r="J146" s="20">
        <v>0</v>
      </c>
      <c r="K146" s="20">
        <v>8</v>
      </c>
    </row>
    <row r="147" spans="1:11" x14ac:dyDescent="0.2">
      <c r="A147" s="21" t="s">
        <v>126</v>
      </c>
      <c r="B147" s="30">
        <v>100</v>
      </c>
      <c r="C147" s="30">
        <v>44.585987000000003</v>
      </c>
      <c r="D147" s="30">
        <v>12.738854</v>
      </c>
      <c r="E147" s="30">
        <v>8.9171969999999998</v>
      </c>
      <c r="F147" s="30">
        <v>15.286624</v>
      </c>
      <c r="G147" s="30">
        <v>10.828025</v>
      </c>
      <c r="H147" s="30">
        <v>1.2738849999999999</v>
      </c>
      <c r="I147" s="30">
        <v>1.2738849999999999</v>
      </c>
      <c r="J147" s="30">
        <v>0</v>
      </c>
      <c r="K147" s="30">
        <v>5.0955409999999999</v>
      </c>
    </row>
    <row r="148" spans="1:11" x14ac:dyDescent="0.2">
      <c r="A148" s="19" t="s">
        <v>1230</v>
      </c>
      <c r="B148" s="20">
        <v>66</v>
      </c>
      <c r="C148" s="20">
        <v>31</v>
      </c>
      <c r="D148" s="20">
        <v>5</v>
      </c>
      <c r="E148" s="20">
        <v>3</v>
      </c>
      <c r="F148" s="20">
        <v>12</v>
      </c>
      <c r="G148" s="20">
        <v>11</v>
      </c>
      <c r="H148" s="20">
        <v>1</v>
      </c>
      <c r="I148" s="20">
        <v>1</v>
      </c>
      <c r="J148" s="20">
        <v>1</v>
      </c>
      <c r="K148" s="20">
        <v>1</v>
      </c>
    </row>
    <row r="149" spans="1:11" x14ac:dyDescent="0.2">
      <c r="A149" s="21" t="s">
        <v>126</v>
      </c>
      <c r="B149" s="30">
        <v>100</v>
      </c>
      <c r="C149" s="30">
        <v>46.969696999999996</v>
      </c>
      <c r="D149" s="30">
        <v>7.5757580000000004</v>
      </c>
      <c r="E149" s="30">
        <v>4.5454549999999996</v>
      </c>
      <c r="F149" s="30">
        <v>18.181818</v>
      </c>
      <c r="G149" s="30">
        <v>16.666667</v>
      </c>
      <c r="H149" s="30">
        <v>1.5151520000000001</v>
      </c>
      <c r="I149" s="30">
        <v>1.5151520000000001</v>
      </c>
      <c r="J149" s="30">
        <v>1.5151520000000001</v>
      </c>
      <c r="K149" s="30">
        <v>1.5151520000000001</v>
      </c>
    </row>
    <row r="150" spans="1:11" x14ac:dyDescent="0.2">
      <c r="A150" s="19" t="s">
        <v>1231</v>
      </c>
      <c r="B150" s="20">
        <v>25</v>
      </c>
      <c r="C150" s="20">
        <v>11</v>
      </c>
      <c r="D150" s="20">
        <v>1</v>
      </c>
      <c r="E150" s="20">
        <v>5</v>
      </c>
      <c r="F150" s="20">
        <v>2</v>
      </c>
      <c r="G150" s="20">
        <v>2</v>
      </c>
      <c r="H150" s="20">
        <v>2</v>
      </c>
      <c r="I150" s="20">
        <v>0</v>
      </c>
      <c r="J150" s="20">
        <v>0</v>
      </c>
      <c r="K150" s="20">
        <v>2</v>
      </c>
    </row>
    <row r="151" spans="1:11" x14ac:dyDescent="0.2">
      <c r="A151" s="21" t="s">
        <v>126</v>
      </c>
      <c r="B151" s="30">
        <v>100</v>
      </c>
      <c r="C151" s="30">
        <v>44</v>
      </c>
      <c r="D151" s="30">
        <v>4</v>
      </c>
      <c r="E151" s="30">
        <v>20</v>
      </c>
      <c r="F151" s="30">
        <v>8</v>
      </c>
      <c r="G151" s="30">
        <v>8</v>
      </c>
      <c r="H151" s="30">
        <v>8</v>
      </c>
      <c r="I151" s="30">
        <v>0</v>
      </c>
      <c r="J151" s="30">
        <v>0</v>
      </c>
      <c r="K151" s="30">
        <v>8</v>
      </c>
    </row>
    <row r="152" spans="1:11" x14ac:dyDescent="0.2">
      <c r="A152" s="19" t="s">
        <v>1232</v>
      </c>
      <c r="B152" s="20">
        <v>22</v>
      </c>
      <c r="C152" s="20">
        <v>10</v>
      </c>
      <c r="D152" s="20">
        <v>3</v>
      </c>
      <c r="E152" s="20">
        <v>0</v>
      </c>
      <c r="F152" s="20">
        <v>6</v>
      </c>
      <c r="G152" s="20">
        <v>3</v>
      </c>
      <c r="H152" s="20">
        <v>0</v>
      </c>
      <c r="I152" s="20">
        <v>0</v>
      </c>
      <c r="J152" s="20">
        <v>0</v>
      </c>
      <c r="K152" s="20">
        <v>0</v>
      </c>
    </row>
    <row r="153" spans="1:11" x14ac:dyDescent="0.2">
      <c r="A153" s="21" t="s">
        <v>126</v>
      </c>
      <c r="B153" s="30">
        <v>100</v>
      </c>
      <c r="C153" s="30">
        <v>45.454545000000003</v>
      </c>
      <c r="D153" s="30">
        <v>13.636364</v>
      </c>
      <c r="E153" s="30">
        <v>0</v>
      </c>
      <c r="F153" s="30">
        <v>27.272727</v>
      </c>
      <c r="G153" s="30">
        <v>13.636364</v>
      </c>
      <c r="H153" s="30">
        <v>0</v>
      </c>
      <c r="I153" s="30">
        <v>0</v>
      </c>
      <c r="J153" s="30">
        <v>0</v>
      </c>
      <c r="K153" s="30">
        <v>0</v>
      </c>
    </row>
    <row r="154" spans="1:11" x14ac:dyDescent="0.2">
      <c r="A154" s="19" t="s">
        <v>1233</v>
      </c>
      <c r="B154" s="20">
        <v>11</v>
      </c>
      <c r="C154" s="20">
        <v>6</v>
      </c>
      <c r="D154" s="20">
        <v>1</v>
      </c>
      <c r="E154" s="20">
        <v>0</v>
      </c>
      <c r="F154" s="20">
        <v>1</v>
      </c>
      <c r="G154" s="20">
        <v>2</v>
      </c>
      <c r="H154" s="20">
        <v>1</v>
      </c>
      <c r="I154" s="20">
        <v>0</v>
      </c>
      <c r="J154" s="20">
        <v>0</v>
      </c>
      <c r="K154" s="20">
        <v>0</v>
      </c>
    </row>
    <row r="155" spans="1:11" x14ac:dyDescent="0.2">
      <c r="A155" s="21" t="s">
        <v>126</v>
      </c>
      <c r="B155" s="30">
        <v>100</v>
      </c>
      <c r="C155" s="30">
        <v>54.545454999999997</v>
      </c>
      <c r="D155" s="30">
        <v>9.0909089999999999</v>
      </c>
      <c r="E155" s="30">
        <v>0</v>
      </c>
      <c r="F155" s="30">
        <v>9.0909089999999999</v>
      </c>
      <c r="G155" s="30">
        <v>18.181818</v>
      </c>
      <c r="H155" s="30">
        <v>9.0909089999999999</v>
      </c>
      <c r="I155" s="30">
        <v>0</v>
      </c>
      <c r="J155" s="30">
        <v>0</v>
      </c>
      <c r="K155" s="30">
        <v>0</v>
      </c>
    </row>
    <row r="156" spans="1:11" x14ac:dyDescent="0.2">
      <c r="A156" s="19" t="s">
        <v>1234</v>
      </c>
      <c r="B156" s="20">
        <v>2</v>
      </c>
      <c r="C156" s="20">
        <v>0</v>
      </c>
      <c r="D156" s="20">
        <v>0</v>
      </c>
      <c r="E156" s="20">
        <v>0</v>
      </c>
      <c r="F156" s="20">
        <v>2</v>
      </c>
      <c r="G156" s="20">
        <v>0</v>
      </c>
      <c r="H156" s="20">
        <v>0</v>
      </c>
      <c r="I156" s="20">
        <v>0</v>
      </c>
      <c r="J156" s="20">
        <v>0</v>
      </c>
      <c r="K156" s="20">
        <v>0</v>
      </c>
    </row>
    <row r="157" spans="1:11" x14ac:dyDescent="0.2">
      <c r="A157" s="21" t="s">
        <v>126</v>
      </c>
      <c r="B157" s="30">
        <v>100</v>
      </c>
      <c r="C157" s="30">
        <v>0</v>
      </c>
      <c r="D157" s="30">
        <v>0</v>
      </c>
      <c r="E157" s="30">
        <v>0</v>
      </c>
      <c r="F157" s="30">
        <v>100</v>
      </c>
      <c r="G157" s="30">
        <v>0</v>
      </c>
      <c r="H157" s="30">
        <v>0</v>
      </c>
      <c r="I157" s="30">
        <v>0</v>
      </c>
      <c r="J157" s="30">
        <v>0</v>
      </c>
      <c r="K157" s="30">
        <v>0</v>
      </c>
    </row>
    <row r="158" spans="1:11" x14ac:dyDescent="0.2">
      <c r="A158" s="19" t="s">
        <v>1235</v>
      </c>
      <c r="B158" s="20">
        <v>1</v>
      </c>
      <c r="C158" s="20">
        <v>0</v>
      </c>
      <c r="D158" s="20">
        <v>1</v>
      </c>
      <c r="E158" s="20">
        <v>0</v>
      </c>
      <c r="F158" s="20">
        <v>0</v>
      </c>
      <c r="G158" s="20">
        <v>0</v>
      </c>
      <c r="H158" s="20">
        <v>0</v>
      </c>
      <c r="I158" s="20">
        <v>0</v>
      </c>
      <c r="J158" s="20">
        <v>0</v>
      </c>
      <c r="K158" s="20">
        <v>0</v>
      </c>
    </row>
    <row r="159" spans="1:11" x14ac:dyDescent="0.2">
      <c r="A159" s="21" t="s">
        <v>126</v>
      </c>
      <c r="B159" s="30">
        <v>100</v>
      </c>
      <c r="C159" s="30">
        <v>0</v>
      </c>
      <c r="D159" s="30">
        <v>100</v>
      </c>
      <c r="E159" s="30">
        <v>0</v>
      </c>
      <c r="F159" s="30">
        <v>0</v>
      </c>
      <c r="G159" s="30">
        <v>0</v>
      </c>
      <c r="H159" s="30">
        <v>0</v>
      </c>
      <c r="I159" s="30">
        <v>0</v>
      </c>
      <c r="J159" s="30">
        <v>0</v>
      </c>
      <c r="K159" s="30">
        <v>0</v>
      </c>
    </row>
    <row r="160" spans="1:11" x14ac:dyDescent="0.2">
      <c r="A160" s="19" t="s">
        <v>1236</v>
      </c>
      <c r="B160" s="20">
        <v>0</v>
      </c>
      <c r="C160" s="20">
        <v>0</v>
      </c>
      <c r="D160" s="20">
        <v>0</v>
      </c>
      <c r="E160" s="20">
        <v>0</v>
      </c>
      <c r="F160" s="20">
        <v>0</v>
      </c>
      <c r="G160" s="20">
        <v>0</v>
      </c>
      <c r="H160" s="20">
        <v>0</v>
      </c>
      <c r="I160" s="20">
        <v>0</v>
      </c>
      <c r="J160" s="20">
        <v>0</v>
      </c>
      <c r="K160" s="20">
        <v>0</v>
      </c>
    </row>
    <row r="161" spans="1:11" x14ac:dyDescent="0.2">
      <c r="A161" s="21" t="s">
        <v>126</v>
      </c>
      <c r="B161" s="30">
        <v>0</v>
      </c>
      <c r="C161" s="30">
        <v>0</v>
      </c>
      <c r="D161" s="30">
        <v>0</v>
      </c>
      <c r="E161" s="30">
        <v>0</v>
      </c>
      <c r="F161" s="30">
        <v>0</v>
      </c>
      <c r="G161" s="30">
        <v>0</v>
      </c>
      <c r="H161" s="30">
        <v>0</v>
      </c>
      <c r="I161" s="30">
        <v>0</v>
      </c>
      <c r="J161" s="30">
        <v>0</v>
      </c>
      <c r="K161" s="30">
        <v>0</v>
      </c>
    </row>
    <row r="162" spans="1:11" x14ac:dyDescent="0.2">
      <c r="A162" s="19" t="s">
        <v>1195</v>
      </c>
      <c r="B162" s="20">
        <v>98</v>
      </c>
      <c r="C162" s="20">
        <v>43</v>
      </c>
      <c r="D162" s="20">
        <v>11</v>
      </c>
      <c r="E162" s="20">
        <v>7</v>
      </c>
      <c r="F162" s="20">
        <v>15</v>
      </c>
      <c r="G162" s="20">
        <v>15</v>
      </c>
      <c r="H162" s="20">
        <v>3</v>
      </c>
      <c r="I162" s="20">
        <v>0</v>
      </c>
      <c r="J162" s="20">
        <v>0</v>
      </c>
      <c r="K162" s="20">
        <v>4</v>
      </c>
    </row>
    <row r="163" spans="1:11" x14ac:dyDescent="0.2">
      <c r="A163" s="21" t="s">
        <v>126</v>
      </c>
      <c r="B163" s="30">
        <v>100</v>
      </c>
      <c r="C163" s="30">
        <v>43.877550999999997</v>
      </c>
      <c r="D163" s="30">
        <v>11.224489999999999</v>
      </c>
      <c r="E163" s="30">
        <v>7.1428570000000002</v>
      </c>
      <c r="F163" s="30">
        <v>15.306122</v>
      </c>
      <c r="G163" s="30">
        <v>15.306122</v>
      </c>
      <c r="H163" s="30">
        <v>3.0612240000000002</v>
      </c>
      <c r="I163" s="30">
        <v>0</v>
      </c>
      <c r="J163" s="30">
        <v>0</v>
      </c>
      <c r="K163" s="30">
        <v>4.0816330000000001</v>
      </c>
    </row>
    <row r="164" spans="1:11" x14ac:dyDescent="0.2">
      <c r="A164" s="18" t="s">
        <v>1237</v>
      </c>
      <c r="B164" s="18"/>
      <c r="C164" s="18"/>
      <c r="D164" s="18"/>
      <c r="E164" s="18"/>
      <c r="F164" s="18"/>
      <c r="G164" s="18"/>
      <c r="H164" s="18"/>
      <c r="I164" s="18"/>
      <c r="J164" s="18"/>
      <c r="K164" s="18"/>
    </row>
    <row r="165" spans="1:11" x14ac:dyDescent="0.2">
      <c r="A165" s="19" t="s">
        <v>1238</v>
      </c>
      <c r="B165" s="20">
        <v>701</v>
      </c>
      <c r="C165" s="20">
        <v>295</v>
      </c>
      <c r="D165" s="20">
        <v>71</v>
      </c>
      <c r="E165" s="20">
        <v>50</v>
      </c>
      <c r="F165" s="20">
        <v>132</v>
      </c>
      <c r="G165" s="20">
        <v>90</v>
      </c>
      <c r="H165" s="20">
        <v>23</v>
      </c>
      <c r="I165" s="20">
        <v>5</v>
      </c>
      <c r="J165" s="20">
        <v>2</v>
      </c>
      <c r="K165" s="20">
        <v>33</v>
      </c>
    </row>
    <row r="166" spans="1:11" x14ac:dyDescent="0.2">
      <c r="A166" s="21" t="s">
        <v>126</v>
      </c>
      <c r="B166" s="30">
        <v>100</v>
      </c>
      <c r="C166" s="30">
        <v>42.082738999999997</v>
      </c>
      <c r="D166" s="30">
        <v>10.128387999999999</v>
      </c>
      <c r="E166" s="30">
        <v>7.1326679999999998</v>
      </c>
      <c r="F166" s="30">
        <v>18.830242999999999</v>
      </c>
      <c r="G166" s="30">
        <v>12.838801999999999</v>
      </c>
      <c r="H166" s="30">
        <v>3.2810269999999999</v>
      </c>
      <c r="I166" s="30">
        <v>0.71326699999999998</v>
      </c>
      <c r="J166" s="30">
        <v>0.28530699999999998</v>
      </c>
      <c r="K166" s="30">
        <v>4.7075610000000001</v>
      </c>
    </row>
    <row r="167" spans="1:11" x14ac:dyDescent="0.2">
      <c r="A167" s="19" t="s">
        <v>139</v>
      </c>
      <c r="B167" s="20">
        <v>34</v>
      </c>
      <c r="C167" s="20">
        <v>19</v>
      </c>
      <c r="D167" s="20">
        <v>4</v>
      </c>
      <c r="E167" s="20">
        <v>2</v>
      </c>
      <c r="F167" s="20">
        <v>2</v>
      </c>
      <c r="G167" s="20">
        <v>4</v>
      </c>
      <c r="H167" s="20">
        <v>1</v>
      </c>
      <c r="I167" s="20">
        <v>0</v>
      </c>
      <c r="J167" s="20">
        <v>0</v>
      </c>
      <c r="K167" s="20">
        <v>2</v>
      </c>
    </row>
    <row r="168" spans="1:11" x14ac:dyDescent="0.2">
      <c r="A168" s="21" t="s">
        <v>126</v>
      </c>
      <c r="B168" s="30">
        <v>100</v>
      </c>
      <c r="C168" s="30">
        <v>55.882353000000002</v>
      </c>
      <c r="D168" s="30">
        <v>11.764706</v>
      </c>
      <c r="E168" s="30">
        <v>5.8823530000000002</v>
      </c>
      <c r="F168" s="30">
        <v>5.8823530000000002</v>
      </c>
      <c r="G168" s="30">
        <v>11.764706</v>
      </c>
      <c r="H168" s="30">
        <v>2.941176</v>
      </c>
      <c r="I168" s="30">
        <v>0</v>
      </c>
      <c r="J168" s="30">
        <v>0</v>
      </c>
      <c r="K168" s="30">
        <v>5.8823530000000002</v>
      </c>
    </row>
    <row r="169" spans="1:11" x14ac:dyDescent="0.2">
      <c r="A169" s="19" t="s">
        <v>1239</v>
      </c>
      <c r="B169" s="20">
        <v>33</v>
      </c>
      <c r="C169" s="20">
        <v>11</v>
      </c>
      <c r="D169" s="20">
        <v>4</v>
      </c>
      <c r="E169" s="20">
        <v>6</v>
      </c>
      <c r="F169" s="20">
        <v>7</v>
      </c>
      <c r="G169" s="20">
        <v>2</v>
      </c>
      <c r="H169" s="20">
        <v>2</v>
      </c>
      <c r="I169" s="20">
        <v>0</v>
      </c>
      <c r="J169" s="20">
        <v>0</v>
      </c>
      <c r="K169" s="20">
        <v>1</v>
      </c>
    </row>
    <row r="170" spans="1:11" x14ac:dyDescent="0.2">
      <c r="A170" s="21" t="s">
        <v>126</v>
      </c>
      <c r="B170" s="30">
        <v>100</v>
      </c>
      <c r="C170" s="30">
        <v>33.333333000000003</v>
      </c>
      <c r="D170" s="30">
        <v>12.121212</v>
      </c>
      <c r="E170" s="30">
        <v>18.181818</v>
      </c>
      <c r="F170" s="30">
        <v>21.212121</v>
      </c>
      <c r="G170" s="30">
        <v>6.0606059999999999</v>
      </c>
      <c r="H170" s="30">
        <v>6.0606059999999999</v>
      </c>
      <c r="I170" s="30">
        <v>0</v>
      </c>
      <c r="J170" s="30">
        <v>0</v>
      </c>
      <c r="K170" s="30">
        <v>3.030303</v>
      </c>
    </row>
    <row r="171" spans="1:11" x14ac:dyDescent="0.2">
      <c r="A171" s="19" t="s">
        <v>140</v>
      </c>
      <c r="B171" s="20">
        <v>111</v>
      </c>
      <c r="C171" s="20">
        <v>40</v>
      </c>
      <c r="D171" s="20">
        <v>14</v>
      </c>
      <c r="E171" s="20">
        <v>12</v>
      </c>
      <c r="F171" s="20">
        <v>22</v>
      </c>
      <c r="G171" s="20">
        <v>8</v>
      </c>
      <c r="H171" s="20">
        <v>3</v>
      </c>
      <c r="I171" s="20">
        <v>0</v>
      </c>
      <c r="J171" s="20">
        <v>1</v>
      </c>
      <c r="K171" s="20">
        <v>11</v>
      </c>
    </row>
    <row r="172" spans="1:11" x14ac:dyDescent="0.2">
      <c r="A172" s="21" t="s">
        <v>126</v>
      </c>
      <c r="B172" s="30">
        <v>100</v>
      </c>
      <c r="C172" s="30">
        <v>36.036036000000003</v>
      </c>
      <c r="D172" s="30">
        <v>12.612613</v>
      </c>
      <c r="E172" s="30">
        <v>10.810810999999999</v>
      </c>
      <c r="F172" s="30">
        <v>19.81982</v>
      </c>
      <c r="G172" s="30">
        <v>7.2072070000000004</v>
      </c>
      <c r="H172" s="30">
        <v>2.7027030000000001</v>
      </c>
      <c r="I172" s="30">
        <v>0</v>
      </c>
      <c r="J172" s="30">
        <v>0.90090099999999995</v>
      </c>
      <c r="K172" s="30">
        <v>9.90991</v>
      </c>
    </row>
    <row r="173" spans="1:11" x14ac:dyDescent="0.2">
      <c r="A173" s="19" t="s">
        <v>141</v>
      </c>
      <c r="B173" s="20">
        <v>6</v>
      </c>
      <c r="C173" s="20">
        <v>3</v>
      </c>
      <c r="D173" s="20">
        <v>1</v>
      </c>
      <c r="E173" s="20">
        <v>0</v>
      </c>
      <c r="F173" s="20">
        <v>1</v>
      </c>
      <c r="G173" s="20">
        <v>1</v>
      </c>
      <c r="H173" s="20">
        <v>0</v>
      </c>
      <c r="I173" s="20">
        <v>0</v>
      </c>
      <c r="J173" s="20">
        <v>0</v>
      </c>
      <c r="K173" s="20">
        <v>0</v>
      </c>
    </row>
    <row r="174" spans="1:11" x14ac:dyDescent="0.2">
      <c r="A174" s="21" t="s">
        <v>126</v>
      </c>
      <c r="B174" s="30">
        <v>100</v>
      </c>
      <c r="C174" s="30">
        <v>50</v>
      </c>
      <c r="D174" s="30">
        <v>16.666667</v>
      </c>
      <c r="E174" s="30">
        <v>0</v>
      </c>
      <c r="F174" s="30">
        <v>16.666667</v>
      </c>
      <c r="G174" s="30">
        <v>16.666667</v>
      </c>
      <c r="H174" s="30">
        <v>0</v>
      </c>
      <c r="I174" s="30">
        <v>0</v>
      </c>
      <c r="J174" s="30">
        <v>0</v>
      </c>
      <c r="K174" s="30">
        <v>0</v>
      </c>
    </row>
    <row r="175" spans="1:11" x14ac:dyDescent="0.2">
      <c r="A175" s="19" t="s">
        <v>1202</v>
      </c>
      <c r="B175" s="20">
        <v>16</v>
      </c>
      <c r="C175" s="20">
        <v>6</v>
      </c>
      <c r="D175" s="20">
        <v>2</v>
      </c>
      <c r="E175" s="20">
        <v>2</v>
      </c>
      <c r="F175" s="20">
        <v>0</v>
      </c>
      <c r="G175" s="20">
        <v>5</v>
      </c>
      <c r="H175" s="20">
        <v>1</v>
      </c>
      <c r="I175" s="20">
        <v>0</v>
      </c>
      <c r="J175" s="20">
        <v>0</v>
      </c>
      <c r="K175" s="20">
        <v>0</v>
      </c>
    </row>
    <row r="176" spans="1:11" x14ac:dyDescent="0.2">
      <c r="A176" s="21" t="s">
        <v>126</v>
      </c>
      <c r="B176" s="30">
        <v>100</v>
      </c>
      <c r="C176" s="30">
        <v>37.5</v>
      </c>
      <c r="D176" s="30">
        <v>12.5</v>
      </c>
      <c r="E176" s="30">
        <v>12.5</v>
      </c>
      <c r="F176" s="30">
        <v>0</v>
      </c>
      <c r="G176" s="30">
        <v>31.25</v>
      </c>
      <c r="H176" s="30">
        <v>6.25</v>
      </c>
      <c r="I176" s="30">
        <v>0</v>
      </c>
      <c r="J176" s="30">
        <v>0</v>
      </c>
      <c r="K176" s="30">
        <v>0</v>
      </c>
    </row>
    <row r="177" spans="1:11" x14ac:dyDescent="0.2">
      <c r="A177" s="19" t="s">
        <v>1195</v>
      </c>
      <c r="B177" s="20">
        <v>34</v>
      </c>
      <c r="C177" s="20">
        <v>15</v>
      </c>
      <c r="D177" s="20">
        <v>4</v>
      </c>
      <c r="E177" s="20">
        <v>2</v>
      </c>
      <c r="F177" s="20">
        <v>4</v>
      </c>
      <c r="G177" s="20">
        <v>5</v>
      </c>
      <c r="H177" s="20">
        <v>4</v>
      </c>
      <c r="I177" s="20">
        <v>0</v>
      </c>
      <c r="J177" s="20">
        <v>0</v>
      </c>
      <c r="K177" s="20">
        <v>0</v>
      </c>
    </row>
    <row r="178" spans="1:11" x14ac:dyDescent="0.2">
      <c r="A178" s="21" t="s">
        <v>126</v>
      </c>
      <c r="B178" s="30">
        <v>100</v>
      </c>
      <c r="C178" s="30">
        <v>44.117646999999998</v>
      </c>
      <c r="D178" s="30">
        <v>11.764706</v>
      </c>
      <c r="E178" s="30">
        <v>5.8823530000000002</v>
      </c>
      <c r="F178" s="30">
        <v>11.764706</v>
      </c>
      <c r="G178" s="30">
        <v>14.705882000000001</v>
      </c>
      <c r="H178" s="30">
        <v>11.764706</v>
      </c>
      <c r="I178" s="30">
        <v>0</v>
      </c>
      <c r="J178" s="30">
        <v>0</v>
      </c>
      <c r="K178" s="30">
        <v>0</v>
      </c>
    </row>
    <row r="179" spans="1:11" x14ac:dyDescent="0.2">
      <c r="A179" s="18" t="s">
        <v>1240</v>
      </c>
      <c r="B179" s="18"/>
      <c r="C179" s="18"/>
      <c r="D179" s="18"/>
      <c r="E179" s="18"/>
      <c r="F179" s="18"/>
      <c r="G179" s="18"/>
      <c r="H179" s="18"/>
      <c r="I179" s="18"/>
      <c r="J179" s="18"/>
      <c r="K179" s="18"/>
    </row>
    <row r="180" spans="1:11" x14ac:dyDescent="0.2">
      <c r="A180" s="19" t="s">
        <v>1241</v>
      </c>
      <c r="B180" s="20">
        <v>509</v>
      </c>
      <c r="C180" s="20">
        <v>214</v>
      </c>
      <c r="D180" s="20">
        <v>52</v>
      </c>
      <c r="E180" s="20">
        <v>39</v>
      </c>
      <c r="F180" s="20">
        <v>94</v>
      </c>
      <c r="G180" s="20">
        <v>63</v>
      </c>
      <c r="H180" s="20">
        <v>15</v>
      </c>
      <c r="I180" s="20">
        <v>5</v>
      </c>
      <c r="J180" s="20">
        <v>2</v>
      </c>
      <c r="K180" s="20">
        <v>25</v>
      </c>
    </row>
    <row r="181" spans="1:11" x14ac:dyDescent="0.2">
      <c r="A181" s="21" t="s">
        <v>126</v>
      </c>
      <c r="B181" s="30">
        <v>100</v>
      </c>
      <c r="C181" s="30">
        <v>42.043222</v>
      </c>
      <c r="D181" s="30">
        <v>10.21611</v>
      </c>
      <c r="E181" s="30">
        <v>7.662083</v>
      </c>
      <c r="F181" s="30">
        <v>18.467583000000001</v>
      </c>
      <c r="G181" s="30">
        <v>12.37721</v>
      </c>
      <c r="H181" s="30">
        <v>2.946955</v>
      </c>
      <c r="I181" s="30">
        <v>0.98231800000000002</v>
      </c>
      <c r="J181" s="30">
        <v>0.39292700000000003</v>
      </c>
      <c r="K181" s="30">
        <v>4.9115909999999996</v>
      </c>
    </row>
    <row r="182" spans="1:11" x14ac:dyDescent="0.2">
      <c r="A182" s="19" t="s">
        <v>1242</v>
      </c>
      <c r="B182" s="20">
        <v>15</v>
      </c>
      <c r="C182" s="20">
        <v>6</v>
      </c>
      <c r="D182" s="20">
        <v>2</v>
      </c>
      <c r="E182" s="20">
        <v>1</v>
      </c>
      <c r="F182" s="20">
        <v>2</v>
      </c>
      <c r="G182" s="20">
        <v>2</v>
      </c>
      <c r="H182" s="20">
        <v>1</v>
      </c>
      <c r="I182" s="20">
        <v>0</v>
      </c>
      <c r="J182" s="20">
        <v>0</v>
      </c>
      <c r="K182" s="20">
        <v>1</v>
      </c>
    </row>
    <row r="183" spans="1:11" x14ac:dyDescent="0.2">
      <c r="A183" s="21" t="s">
        <v>126</v>
      </c>
      <c r="B183" s="30">
        <v>100</v>
      </c>
      <c r="C183" s="30">
        <v>40</v>
      </c>
      <c r="D183" s="30">
        <v>13.333333</v>
      </c>
      <c r="E183" s="30">
        <v>6.6666670000000003</v>
      </c>
      <c r="F183" s="30">
        <v>13.333333</v>
      </c>
      <c r="G183" s="30">
        <v>13.333333</v>
      </c>
      <c r="H183" s="30">
        <v>6.6666670000000003</v>
      </c>
      <c r="I183" s="30">
        <v>0</v>
      </c>
      <c r="J183" s="30">
        <v>0</v>
      </c>
      <c r="K183" s="30">
        <v>6.6666670000000003</v>
      </c>
    </row>
    <row r="184" spans="1:11" x14ac:dyDescent="0.2">
      <c r="A184" s="19" t="s">
        <v>1243</v>
      </c>
      <c r="B184" s="20">
        <v>46</v>
      </c>
      <c r="C184" s="20">
        <v>20</v>
      </c>
      <c r="D184" s="20">
        <v>5</v>
      </c>
      <c r="E184" s="20">
        <v>2</v>
      </c>
      <c r="F184" s="20">
        <v>11</v>
      </c>
      <c r="G184" s="20">
        <v>7</v>
      </c>
      <c r="H184" s="20">
        <v>1</v>
      </c>
      <c r="I184" s="20">
        <v>0</v>
      </c>
      <c r="J184" s="20">
        <v>0</v>
      </c>
      <c r="K184" s="20">
        <v>0</v>
      </c>
    </row>
    <row r="185" spans="1:11" x14ac:dyDescent="0.2">
      <c r="A185" s="21" t="s">
        <v>126</v>
      </c>
      <c r="B185" s="30">
        <v>100</v>
      </c>
      <c r="C185" s="30">
        <v>43.478261000000003</v>
      </c>
      <c r="D185" s="30">
        <v>10.869565</v>
      </c>
      <c r="E185" s="30">
        <v>4.3478260000000004</v>
      </c>
      <c r="F185" s="30">
        <v>23.913042999999998</v>
      </c>
      <c r="G185" s="30">
        <v>15.217390999999999</v>
      </c>
      <c r="H185" s="30">
        <v>2.1739130000000002</v>
      </c>
      <c r="I185" s="30">
        <v>0</v>
      </c>
      <c r="J185" s="30">
        <v>0</v>
      </c>
      <c r="K185" s="30">
        <v>0</v>
      </c>
    </row>
    <row r="186" spans="1:11" x14ac:dyDescent="0.2">
      <c r="A186" s="19" t="s">
        <v>1244</v>
      </c>
      <c r="B186" s="20">
        <v>30</v>
      </c>
      <c r="C186" s="20">
        <v>17</v>
      </c>
      <c r="D186" s="20">
        <v>0</v>
      </c>
      <c r="E186" s="20">
        <v>1</v>
      </c>
      <c r="F186" s="20">
        <v>7</v>
      </c>
      <c r="G186" s="20">
        <v>1</v>
      </c>
      <c r="H186" s="20">
        <v>2</v>
      </c>
      <c r="I186" s="20">
        <v>0</v>
      </c>
      <c r="J186" s="20">
        <v>0</v>
      </c>
      <c r="K186" s="20">
        <v>2</v>
      </c>
    </row>
    <row r="187" spans="1:11" x14ac:dyDescent="0.2">
      <c r="A187" s="21" t="s">
        <v>126</v>
      </c>
      <c r="B187" s="30">
        <v>100</v>
      </c>
      <c r="C187" s="30">
        <v>56.666666999999997</v>
      </c>
      <c r="D187" s="30">
        <v>0</v>
      </c>
      <c r="E187" s="30">
        <v>3.3333330000000001</v>
      </c>
      <c r="F187" s="30">
        <v>23.333333</v>
      </c>
      <c r="G187" s="30">
        <v>3.3333330000000001</v>
      </c>
      <c r="H187" s="30">
        <v>6.6666670000000003</v>
      </c>
      <c r="I187" s="30">
        <v>0</v>
      </c>
      <c r="J187" s="30">
        <v>0</v>
      </c>
      <c r="K187" s="30">
        <v>6.6666670000000003</v>
      </c>
    </row>
    <row r="188" spans="1:11" x14ac:dyDescent="0.2">
      <c r="A188" s="19" t="s">
        <v>1245</v>
      </c>
      <c r="B188" s="20">
        <v>10</v>
      </c>
      <c r="C188" s="20">
        <v>4</v>
      </c>
      <c r="D188" s="20">
        <v>0</v>
      </c>
      <c r="E188" s="20">
        <v>2</v>
      </c>
      <c r="F188" s="20">
        <v>1</v>
      </c>
      <c r="G188" s="20">
        <v>2</v>
      </c>
      <c r="H188" s="20">
        <v>0</v>
      </c>
      <c r="I188" s="20">
        <v>0</v>
      </c>
      <c r="J188" s="20">
        <v>0</v>
      </c>
      <c r="K188" s="20">
        <v>1</v>
      </c>
    </row>
    <row r="189" spans="1:11" x14ac:dyDescent="0.2">
      <c r="A189" s="21" t="s">
        <v>126</v>
      </c>
      <c r="B189" s="30">
        <v>100</v>
      </c>
      <c r="C189" s="30">
        <v>40</v>
      </c>
      <c r="D189" s="30">
        <v>0</v>
      </c>
      <c r="E189" s="30">
        <v>20</v>
      </c>
      <c r="F189" s="30">
        <v>10</v>
      </c>
      <c r="G189" s="30">
        <v>20</v>
      </c>
      <c r="H189" s="30">
        <v>0</v>
      </c>
      <c r="I189" s="30">
        <v>0</v>
      </c>
      <c r="J189" s="30">
        <v>0</v>
      </c>
      <c r="K189" s="30">
        <v>10</v>
      </c>
    </row>
    <row r="190" spans="1:11" x14ac:dyDescent="0.2">
      <c r="A190" s="19" t="s">
        <v>1246</v>
      </c>
      <c r="B190" s="20">
        <v>4</v>
      </c>
      <c r="C190" s="20">
        <v>0</v>
      </c>
      <c r="D190" s="20">
        <v>2</v>
      </c>
      <c r="E190" s="20">
        <v>0</v>
      </c>
      <c r="F190" s="20">
        <v>1</v>
      </c>
      <c r="G190" s="20">
        <v>1</v>
      </c>
      <c r="H190" s="20">
        <v>0</v>
      </c>
      <c r="I190" s="20">
        <v>0</v>
      </c>
      <c r="J190" s="20">
        <v>0</v>
      </c>
      <c r="K190" s="20">
        <v>0</v>
      </c>
    </row>
    <row r="191" spans="1:11" x14ac:dyDescent="0.2">
      <c r="A191" s="21" t="s">
        <v>126</v>
      </c>
      <c r="B191" s="30">
        <v>100</v>
      </c>
      <c r="C191" s="30">
        <v>0</v>
      </c>
      <c r="D191" s="30">
        <v>50</v>
      </c>
      <c r="E191" s="30">
        <v>0</v>
      </c>
      <c r="F191" s="30">
        <v>25</v>
      </c>
      <c r="G191" s="30">
        <v>25</v>
      </c>
      <c r="H191" s="30">
        <v>0</v>
      </c>
      <c r="I191" s="30">
        <v>0</v>
      </c>
      <c r="J191" s="30">
        <v>0</v>
      </c>
      <c r="K191" s="30">
        <v>0</v>
      </c>
    </row>
    <row r="192" spans="1:11" x14ac:dyDescent="0.2">
      <c r="A192" s="19" t="s">
        <v>1195</v>
      </c>
      <c r="B192" s="20">
        <v>121</v>
      </c>
      <c r="C192" s="20">
        <v>53</v>
      </c>
      <c r="D192" s="20">
        <v>14</v>
      </c>
      <c r="E192" s="20">
        <v>7</v>
      </c>
      <c r="F192" s="20">
        <v>18</v>
      </c>
      <c r="G192" s="20">
        <v>18</v>
      </c>
      <c r="H192" s="20">
        <v>5</v>
      </c>
      <c r="I192" s="20">
        <v>0</v>
      </c>
      <c r="J192" s="20">
        <v>0</v>
      </c>
      <c r="K192" s="20">
        <v>6</v>
      </c>
    </row>
    <row r="193" spans="1:11" x14ac:dyDescent="0.2">
      <c r="A193" s="21" t="s">
        <v>126</v>
      </c>
      <c r="B193" s="30">
        <v>100</v>
      </c>
      <c r="C193" s="30">
        <v>43.801653000000002</v>
      </c>
      <c r="D193" s="30">
        <v>11.570247999999999</v>
      </c>
      <c r="E193" s="30">
        <v>5.7851239999999997</v>
      </c>
      <c r="F193" s="30">
        <v>14.876033</v>
      </c>
      <c r="G193" s="30">
        <v>14.876033</v>
      </c>
      <c r="H193" s="30">
        <v>4.132231</v>
      </c>
      <c r="I193" s="30">
        <v>0</v>
      </c>
      <c r="J193" s="30">
        <v>0</v>
      </c>
      <c r="K193" s="30">
        <v>4.9586779999999999</v>
      </c>
    </row>
    <row r="194" spans="1:11" x14ac:dyDescent="0.2">
      <c r="A194" s="18" t="s">
        <v>1247</v>
      </c>
      <c r="B194" s="18"/>
      <c r="C194" s="18"/>
      <c r="D194" s="18"/>
      <c r="E194" s="18"/>
      <c r="F194" s="18"/>
      <c r="G194" s="18"/>
      <c r="H194" s="18"/>
      <c r="I194" s="18"/>
      <c r="J194" s="18"/>
      <c r="K194" s="18"/>
    </row>
    <row r="195" spans="1:11" x14ac:dyDescent="0.2">
      <c r="A195" s="19" t="s">
        <v>1241</v>
      </c>
      <c r="B195" s="20">
        <v>5</v>
      </c>
      <c r="C195" s="20">
        <v>2</v>
      </c>
      <c r="D195" s="20">
        <v>0</v>
      </c>
      <c r="E195" s="20">
        <v>1</v>
      </c>
      <c r="F195" s="20">
        <v>0</v>
      </c>
      <c r="G195" s="20">
        <v>2</v>
      </c>
      <c r="H195" s="20">
        <v>0</v>
      </c>
      <c r="I195" s="20">
        <v>0</v>
      </c>
      <c r="J195" s="20">
        <v>0</v>
      </c>
      <c r="K195" s="20">
        <v>0</v>
      </c>
    </row>
    <row r="196" spans="1:11" x14ac:dyDescent="0.2">
      <c r="A196" s="21" t="s">
        <v>126</v>
      </c>
      <c r="B196" s="30">
        <v>100</v>
      </c>
      <c r="C196" s="30">
        <v>40</v>
      </c>
      <c r="D196" s="30">
        <v>0</v>
      </c>
      <c r="E196" s="30">
        <v>20</v>
      </c>
      <c r="F196" s="30">
        <v>0</v>
      </c>
      <c r="G196" s="30">
        <v>40</v>
      </c>
      <c r="H196" s="30">
        <v>0</v>
      </c>
      <c r="I196" s="30">
        <v>0</v>
      </c>
      <c r="J196" s="30">
        <v>0</v>
      </c>
      <c r="K196" s="30">
        <v>0</v>
      </c>
    </row>
    <row r="197" spans="1:11" x14ac:dyDescent="0.2">
      <c r="A197" s="19" t="s">
        <v>1242</v>
      </c>
      <c r="B197" s="20">
        <v>44</v>
      </c>
      <c r="C197" s="20">
        <v>16</v>
      </c>
      <c r="D197" s="20">
        <v>7</v>
      </c>
      <c r="E197" s="20">
        <v>4</v>
      </c>
      <c r="F197" s="20">
        <v>7</v>
      </c>
      <c r="G197" s="20">
        <v>4</v>
      </c>
      <c r="H197" s="20">
        <v>2</v>
      </c>
      <c r="I197" s="20">
        <v>0</v>
      </c>
      <c r="J197" s="20">
        <v>0</v>
      </c>
      <c r="K197" s="20">
        <v>4</v>
      </c>
    </row>
    <row r="198" spans="1:11" x14ac:dyDescent="0.2">
      <c r="A198" s="21" t="s">
        <v>126</v>
      </c>
      <c r="B198" s="30">
        <v>100</v>
      </c>
      <c r="C198" s="30">
        <v>36.363636</v>
      </c>
      <c r="D198" s="30">
        <v>15.909091</v>
      </c>
      <c r="E198" s="30">
        <v>9.0909089999999999</v>
      </c>
      <c r="F198" s="30">
        <v>15.909091</v>
      </c>
      <c r="G198" s="30">
        <v>9.0909089999999999</v>
      </c>
      <c r="H198" s="30">
        <v>4.5454549999999996</v>
      </c>
      <c r="I198" s="30">
        <v>0</v>
      </c>
      <c r="J198" s="30">
        <v>0</v>
      </c>
      <c r="K198" s="30">
        <v>9.0909089999999999</v>
      </c>
    </row>
    <row r="199" spans="1:11" x14ac:dyDescent="0.2">
      <c r="A199" s="19" t="s">
        <v>1243</v>
      </c>
      <c r="B199" s="20">
        <v>85</v>
      </c>
      <c r="C199" s="20">
        <v>33</v>
      </c>
      <c r="D199" s="20">
        <v>10</v>
      </c>
      <c r="E199" s="20">
        <v>9</v>
      </c>
      <c r="F199" s="20">
        <v>18</v>
      </c>
      <c r="G199" s="20">
        <v>5</v>
      </c>
      <c r="H199" s="20">
        <v>3</v>
      </c>
      <c r="I199" s="20">
        <v>0</v>
      </c>
      <c r="J199" s="20">
        <v>1</v>
      </c>
      <c r="K199" s="20">
        <v>6</v>
      </c>
    </row>
    <row r="200" spans="1:11" x14ac:dyDescent="0.2">
      <c r="A200" s="21" t="s">
        <v>126</v>
      </c>
      <c r="B200" s="30">
        <v>100</v>
      </c>
      <c r="C200" s="30">
        <v>38.823529000000001</v>
      </c>
      <c r="D200" s="30">
        <v>11.764706</v>
      </c>
      <c r="E200" s="30">
        <v>10.588234999999999</v>
      </c>
      <c r="F200" s="30">
        <v>21.176470999999999</v>
      </c>
      <c r="G200" s="30">
        <v>5.8823530000000002</v>
      </c>
      <c r="H200" s="30">
        <v>3.5294120000000002</v>
      </c>
      <c r="I200" s="30">
        <v>0</v>
      </c>
      <c r="J200" s="30">
        <v>1.176471</v>
      </c>
      <c r="K200" s="30">
        <v>7.0588240000000004</v>
      </c>
    </row>
    <row r="201" spans="1:11" ht="11.15" customHeight="1" x14ac:dyDescent="0.2">
      <c r="A201" s="19" t="s">
        <v>1244</v>
      </c>
      <c r="B201" s="20">
        <v>15</v>
      </c>
      <c r="C201" s="20">
        <v>5</v>
      </c>
      <c r="D201" s="20">
        <v>1</v>
      </c>
      <c r="E201" s="20">
        <v>1</v>
      </c>
      <c r="F201" s="20">
        <v>5</v>
      </c>
      <c r="G201" s="20">
        <v>1</v>
      </c>
      <c r="H201" s="20">
        <v>1</v>
      </c>
      <c r="I201" s="20">
        <v>0</v>
      </c>
      <c r="J201" s="20">
        <v>0</v>
      </c>
      <c r="K201" s="20">
        <v>1</v>
      </c>
    </row>
    <row r="202" spans="1:11" ht="11.15" customHeight="1" x14ac:dyDescent="0.2">
      <c r="A202" s="21" t="s">
        <v>126</v>
      </c>
      <c r="B202" s="30">
        <v>100</v>
      </c>
      <c r="C202" s="30">
        <v>33.333333000000003</v>
      </c>
      <c r="D202" s="30">
        <v>6.6666670000000003</v>
      </c>
      <c r="E202" s="30">
        <v>6.6666670000000003</v>
      </c>
      <c r="F202" s="30">
        <v>33.333333000000003</v>
      </c>
      <c r="G202" s="30">
        <v>6.6666670000000003</v>
      </c>
      <c r="H202" s="30">
        <v>6.6666670000000003</v>
      </c>
      <c r="I202" s="30">
        <v>0</v>
      </c>
      <c r="J202" s="30">
        <v>0</v>
      </c>
      <c r="K202" s="30">
        <v>6.6666670000000003</v>
      </c>
    </row>
    <row r="203" spans="1:11" ht="11.15" customHeight="1" x14ac:dyDescent="0.2">
      <c r="A203" s="19" t="s">
        <v>1245</v>
      </c>
      <c r="B203" s="20">
        <v>4</v>
      </c>
      <c r="C203" s="20">
        <v>1</v>
      </c>
      <c r="D203" s="20">
        <v>1</v>
      </c>
      <c r="E203" s="20">
        <v>1</v>
      </c>
      <c r="F203" s="20">
        <v>0</v>
      </c>
      <c r="G203" s="20">
        <v>1</v>
      </c>
      <c r="H203" s="20">
        <v>0</v>
      </c>
      <c r="I203" s="20">
        <v>0</v>
      </c>
      <c r="J203" s="20">
        <v>0</v>
      </c>
      <c r="K203" s="20">
        <v>0</v>
      </c>
    </row>
    <row r="204" spans="1:11" ht="11.15" customHeight="1" x14ac:dyDescent="0.2">
      <c r="A204" s="21" t="s">
        <v>126</v>
      </c>
      <c r="B204" s="30">
        <v>100</v>
      </c>
      <c r="C204" s="30">
        <v>25</v>
      </c>
      <c r="D204" s="30">
        <v>25</v>
      </c>
      <c r="E204" s="30">
        <v>25</v>
      </c>
      <c r="F204" s="30">
        <v>0</v>
      </c>
      <c r="G204" s="30">
        <v>25</v>
      </c>
      <c r="H204" s="30">
        <v>0</v>
      </c>
      <c r="I204" s="30">
        <v>0</v>
      </c>
      <c r="J204" s="30">
        <v>0</v>
      </c>
      <c r="K204" s="30">
        <v>0</v>
      </c>
    </row>
    <row r="205" spans="1:11" ht="11.15" customHeight="1" x14ac:dyDescent="0.2">
      <c r="A205" s="19" t="s">
        <v>1246</v>
      </c>
      <c r="B205" s="20">
        <v>5</v>
      </c>
      <c r="C205" s="20">
        <v>0</v>
      </c>
      <c r="D205" s="20">
        <v>0</v>
      </c>
      <c r="E205" s="20">
        <v>3</v>
      </c>
      <c r="F205" s="20">
        <v>0</v>
      </c>
      <c r="G205" s="20">
        <v>1</v>
      </c>
      <c r="H205" s="20">
        <v>0</v>
      </c>
      <c r="I205" s="20">
        <v>0</v>
      </c>
      <c r="J205" s="20">
        <v>0</v>
      </c>
      <c r="K205" s="20">
        <v>1</v>
      </c>
    </row>
    <row r="206" spans="1:11" ht="11.15" customHeight="1" x14ac:dyDescent="0.2">
      <c r="A206" s="21" t="s">
        <v>126</v>
      </c>
      <c r="B206" s="30">
        <v>100</v>
      </c>
      <c r="C206" s="30">
        <v>0</v>
      </c>
      <c r="D206" s="30">
        <v>0</v>
      </c>
      <c r="E206" s="30">
        <v>60</v>
      </c>
      <c r="F206" s="30">
        <v>0</v>
      </c>
      <c r="G206" s="30">
        <v>20</v>
      </c>
      <c r="H206" s="30">
        <v>0</v>
      </c>
      <c r="I206" s="30">
        <v>0</v>
      </c>
      <c r="J206" s="30">
        <v>0</v>
      </c>
      <c r="K206" s="30">
        <v>20</v>
      </c>
    </row>
    <row r="207" spans="1:11" ht="11.15" customHeight="1" x14ac:dyDescent="0.2">
      <c r="A207" s="19" t="s">
        <v>1195</v>
      </c>
      <c r="B207" s="20">
        <v>8</v>
      </c>
      <c r="C207" s="20">
        <v>3</v>
      </c>
      <c r="D207" s="20">
        <v>2</v>
      </c>
      <c r="E207" s="20">
        <v>1</v>
      </c>
      <c r="F207" s="20">
        <v>0</v>
      </c>
      <c r="G207" s="20">
        <v>2</v>
      </c>
      <c r="H207" s="20">
        <v>0</v>
      </c>
      <c r="I207" s="20">
        <v>0</v>
      </c>
      <c r="J207" s="20">
        <v>0</v>
      </c>
      <c r="K207" s="20">
        <v>0</v>
      </c>
    </row>
    <row r="208" spans="1:11" ht="11.15" customHeight="1" x14ac:dyDescent="0.2">
      <c r="A208" s="21" t="s">
        <v>126</v>
      </c>
      <c r="B208" s="30">
        <v>100</v>
      </c>
      <c r="C208" s="30">
        <v>37.5</v>
      </c>
      <c r="D208" s="30">
        <v>25</v>
      </c>
      <c r="E208" s="30">
        <v>12.5</v>
      </c>
      <c r="F208" s="30">
        <v>0</v>
      </c>
      <c r="G208" s="30">
        <v>25</v>
      </c>
      <c r="H208" s="30">
        <v>0</v>
      </c>
      <c r="I208" s="30">
        <v>0</v>
      </c>
      <c r="J208" s="30">
        <v>0</v>
      </c>
      <c r="K208" s="30">
        <v>0</v>
      </c>
    </row>
    <row r="209" spans="1:11" ht="11.15" customHeight="1" x14ac:dyDescent="0.2">
      <c r="A209" s="18" t="s">
        <v>142</v>
      </c>
      <c r="B209" s="18"/>
      <c r="C209" s="18"/>
      <c r="D209" s="18"/>
      <c r="E209" s="18"/>
      <c r="F209" s="18"/>
      <c r="G209" s="18"/>
      <c r="H209" s="18"/>
      <c r="I209" s="18"/>
      <c r="J209" s="18"/>
      <c r="K209" s="18"/>
    </row>
    <row r="210" spans="1:11" ht="11.15" customHeight="1" x14ac:dyDescent="0.2">
      <c r="A210" s="19" t="s">
        <v>1248</v>
      </c>
      <c r="B210" s="20">
        <v>50</v>
      </c>
      <c r="C210" s="20">
        <v>24</v>
      </c>
      <c r="D210" s="20">
        <v>3</v>
      </c>
      <c r="E210" s="20">
        <v>7</v>
      </c>
      <c r="F210" s="20">
        <v>7</v>
      </c>
      <c r="G210" s="20">
        <v>5</v>
      </c>
      <c r="H210" s="20">
        <v>4</v>
      </c>
      <c r="I210" s="20">
        <v>0</v>
      </c>
      <c r="J210" s="20">
        <v>0</v>
      </c>
      <c r="K210" s="20">
        <v>0</v>
      </c>
    </row>
    <row r="211" spans="1:11" ht="11.15" customHeight="1" x14ac:dyDescent="0.2">
      <c r="A211" s="21" t="s">
        <v>126</v>
      </c>
      <c r="B211" s="30">
        <v>100</v>
      </c>
      <c r="C211" s="30">
        <v>48</v>
      </c>
      <c r="D211" s="30">
        <v>6</v>
      </c>
      <c r="E211" s="30">
        <v>14</v>
      </c>
      <c r="F211" s="30">
        <v>14</v>
      </c>
      <c r="G211" s="30">
        <v>10</v>
      </c>
      <c r="H211" s="30">
        <v>8</v>
      </c>
      <c r="I211" s="30">
        <v>0</v>
      </c>
      <c r="J211" s="30">
        <v>0</v>
      </c>
      <c r="K211" s="30">
        <v>0</v>
      </c>
    </row>
    <row r="212" spans="1:11" ht="11.15" customHeight="1" x14ac:dyDescent="0.2">
      <c r="A212" s="19" t="s">
        <v>1249</v>
      </c>
      <c r="B212" s="20">
        <v>173</v>
      </c>
      <c r="C212" s="20">
        <v>79</v>
      </c>
      <c r="D212" s="20">
        <v>14</v>
      </c>
      <c r="E212" s="20">
        <v>12</v>
      </c>
      <c r="F212" s="20">
        <v>44</v>
      </c>
      <c r="G212" s="20">
        <v>15</v>
      </c>
      <c r="H212" s="20">
        <v>1</v>
      </c>
      <c r="I212" s="20">
        <v>0</v>
      </c>
      <c r="J212" s="20">
        <v>0</v>
      </c>
      <c r="K212" s="20">
        <v>8</v>
      </c>
    </row>
    <row r="213" spans="1:11" ht="11.15" customHeight="1" x14ac:dyDescent="0.2">
      <c r="A213" s="21" t="s">
        <v>126</v>
      </c>
      <c r="B213" s="30">
        <v>100</v>
      </c>
      <c r="C213" s="30">
        <v>45.664740000000002</v>
      </c>
      <c r="D213" s="30">
        <v>8.0924859999999992</v>
      </c>
      <c r="E213" s="30">
        <v>6.9364160000000004</v>
      </c>
      <c r="F213" s="30">
        <v>25.433526000000001</v>
      </c>
      <c r="G213" s="30">
        <v>8.6705199999999998</v>
      </c>
      <c r="H213" s="30">
        <v>0.57803499999999997</v>
      </c>
      <c r="I213" s="30">
        <v>0</v>
      </c>
      <c r="J213" s="30">
        <v>0</v>
      </c>
      <c r="K213" s="30">
        <v>4.6242770000000002</v>
      </c>
    </row>
    <row r="214" spans="1:11" ht="11.15" customHeight="1" x14ac:dyDescent="0.2">
      <c r="A214" s="19" t="s">
        <v>1250</v>
      </c>
      <c r="B214" s="20">
        <v>200</v>
      </c>
      <c r="C214" s="20">
        <v>86</v>
      </c>
      <c r="D214" s="20">
        <v>21</v>
      </c>
      <c r="E214" s="20">
        <v>19</v>
      </c>
      <c r="F214" s="20">
        <v>39</v>
      </c>
      <c r="G214" s="20">
        <v>21</v>
      </c>
      <c r="H214" s="20">
        <v>4</v>
      </c>
      <c r="I214" s="20">
        <v>0</v>
      </c>
      <c r="J214" s="20">
        <v>0</v>
      </c>
      <c r="K214" s="20">
        <v>10</v>
      </c>
    </row>
    <row r="215" spans="1:11" ht="11.15" customHeight="1" x14ac:dyDescent="0.2">
      <c r="A215" s="21" t="s">
        <v>126</v>
      </c>
      <c r="B215" s="30">
        <v>100</v>
      </c>
      <c r="C215" s="30">
        <v>43</v>
      </c>
      <c r="D215" s="30">
        <v>10.5</v>
      </c>
      <c r="E215" s="30">
        <v>9.5</v>
      </c>
      <c r="F215" s="30">
        <v>19.5</v>
      </c>
      <c r="G215" s="30">
        <v>10.5</v>
      </c>
      <c r="H215" s="30">
        <v>2</v>
      </c>
      <c r="I215" s="30">
        <v>0</v>
      </c>
      <c r="J215" s="30">
        <v>0</v>
      </c>
      <c r="K215" s="30">
        <v>5</v>
      </c>
    </row>
    <row r="216" spans="1:11" ht="11.15" customHeight="1" x14ac:dyDescent="0.2">
      <c r="A216" s="19" t="s">
        <v>1251</v>
      </c>
      <c r="B216" s="20">
        <v>174</v>
      </c>
      <c r="C216" s="20">
        <v>68</v>
      </c>
      <c r="D216" s="20">
        <v>21</v>
      </c>
      <c r="E216" s="20">
        <v>13</v>
      </c>
      <c r="F216" s="20">
        <v>31</v>
      </c>
      <c r="G216" s="20">
        <v>24</v>
      </c>
      <c r="H216" s="20">
        <v>3</v>
      </c>
      <c r="I216" s="20">
        <v>2</v>
      </c>
      <c r="J216" s="20">
        <v>0</v>
      </c>
      <c r="K216" s="20">
        <v>12</v>
      </c>
    </row>
    <row r="217" spans="1:11" ht="11.15" customHeight="1" x14ac:dyDescent="0.2">
      <c r="A217" s="21" t="s">
        <v>126</v>
      </c>
      <c r="B217" s="30">
        <v>100</v>
      </c>
      <c r="C217" s="30">
        <v>39.080460000000002</v>
      </c>
      <c r="D217" s="30">
        <v>12.068966</v>
      </c>
      <c r="E217" s="30">
        <v>7.4712639999999997</v>
      </c>
      <c r="F217" s="30">
        <v>17.816092000000001</v>
      </c>
      <c r="G217" s="30">
        <v>13.793103</v>
      </c>
      <c r="H217" s="30">
        <v>1.7241379999999999</v>
      </c>
      <c r="I217" s="30">
        <v>1.1494249999999999</v>
      </c>
      <c r="J217" s="30">
        <v>0</v>
      </c>
      <c r="K217" s="30">
        <v>6.8965519999999998</v>
      </c>
    </row>
    <row r="218" spans="1:11" ht="11.15" customHeight="1" x14ac:dyDescent="0.2">
      <c r="A218" s="19" t="s">
        <v>1252</v>
      </c>
      <c r="B218" s="20">
        <v>308</v>
      </c>
      <c r="C218" s="20">
        <v>120</v>
      </c>
      <c r="D218" s="20">
        <v>37</v>
      </c>
      <c r="E218" s="20">
        <v>21</v>
      </c>
      <c r="F218" s="20">
        <v>43</v>
      </c>
      <c r="G218" s="20">
        <v>45</v>
      </c>
      <c r="H218" s="20">
        <v>19</v>
      </c>
      <c r="I218" s="20">
        <v>3</v>
      </c>
      <c r="J218" s="20">
        <v>3</v>
      </c>
      <c r="K218" s="20">
        <v>17</v>
      </c>
    </row>
    <row r="219" spans="1:11" ht="11.15" customHeight="1" x14ac:dyDescent="0.2">
      <c r="A219" s="21" t="s">
        <v>126</v>
      </c>
      <c r="B219" s="30">
        <v>100</v>
      </c>
      <c r="C219" s="30">
        <v>38.961039</v>
      </c>
      <c r="D219" s="30">
        <v>12.012987000000001</v>
      </c>
      <c r="E219" s="30">
        <v>6.8181820000000002</v>
      </c>
      <c r="F219" s="30">
        <v>13.961039</v>
      </c>
      <c r="G219" s="30">
        <v>14.610390000000001</v>
      </c>
      <c r="H219" s="30">
        <v>6.168831</v>
      </c>
      <c r="I219" s="30">
        <v>0.97402599999999995</v>
      </c>
      <c r="J219" s="30">
        <v>0.97402599999999995</v>
      </c>
      <c r="K219" s="30">
        <v>5.5194809999999999</v>
      </c>
    </row>
    <row r="220" spans="1:11" ht="11.15" customHeight="1" x14ac:dyDescent="0.2">
      <c r="A220" s="19" t="s">
        <v>1195</v>
      </c>
      <c r="B220" s="20">
        <v>30</v>
      </c>
      <c r="C220" s="20">
        <v>12</v>
      </c>
      <c r="D220" s="20">
        <v>4</v>
      </c>
      <c r="E220" s="20">
        <v>2</v>
      </c>
      <c r="F220" s="20">
        <v>4</v>
      </c>
      <c r="G220" s="20">
        <v>5</v>
      </c>
      <c r="H220" s="20">
        <v>3</v>
      </c>
      <c r="I220" s="20">
        <v>0</v>
      </c>
      <c r="J220" s="20">
        <v>0</v>
      </c>
      <c r="K220" s="20">
        <v>0</v>
      </c>
    </row>
    <row r="221" spans="1:11" ht="11.15" customHeight="1" x14ac:dyDescent="0.2">
      <c r="A221" s="21" t="s">
        <v>126</v>
      </c>
      <c r="B221" s="30">
        <v>100</v>
      </c>
      <c r="C221" s="30">
        <v>40</v>
      </c>
      <c r="D221" s="30">
        <v>13.333333</v>
      </c>
      <c r="E221" s="30">
        <v>6.6666670000000003</v>
      </c>
      <c r="F221" s="30">
        <v>13.333333</v>
      </c>
      <c r="G221" s="30">
        <v>16.666667</v>
      </c>
      <c r="H221" s="30">
        <v>10</v>
      </c>
      <c r="I221" s="30">
        <v>0</v>
      </c>
      <c r="J221" s="30">
        <v>0</v>
      </c>
      <c r="K221" s="30">
        <v>0</v>
      </c>
    </row>
    <row r="222" spans="1:11" ht="11.15" customHeight="1" x14ac:dyDescent="0.2">
      <c r="A222" s="18" t="s">
        <v>143</v>
      </c>
      <c r="B222" s="18"/>
      <c r="C222" s="18"/>
      <c r="D222" s="18"/>
      <c r="E222" s="18"/>
      <c r="F222" s="18"/>
      <c r="G222" s="18"/>
      <c r="H222" s="18"/>
      <c r="I222" s="18"/>
      <c r="J222" s="18"/>
      <c r="K222" s="18"/>
    </row>
    <row r="223" spans="1:11" ht="11.15" customHeight="1" x14ac:dyDescent="0.2">
      <c r="A223" s="21" t="s">
        <v>1253</v>
      </c>
      <c r="B223" s="21"/>
      <c r="C223" s="21"/>
      <c r="D223" s="21"/>
      <c r="E223" s="21"/>
      <c r="F223" s="21"/>
      <c r="G223" s="21"/>
      <c r="H223" s="21"/>
      <c r="I223" s="21"/>
      <c r="J223" s="21"/>
      <c r="K223" s="21"/>
    </row>
    <row r="224" spans="1:11" ht="11.15" customHeight="1" x14ac:dyDescent="0.2">
      <c r="A224" s="19" t="s">
        <v>1254</v>
      </c>
      <c r="B224" s="20">
        <v>287</v>
      </c>
      <c r="C224" s="20">
        <v>121</v>
      </c>
      <c r="D224" s="20">
        <v>29</v>
      </c>
      <c r="E224" s="20">
        <v>24</v>
      </c>
      <c r="F224" s="20">
        <v>50</v>
      </c>
      <c r="G224" s="20">
        <v>40</v>
      </c>
      <c r="H224" s="20">
        <v>8</v>
      </c>
      <c r="I224" s="20">
        <v>2</v>
      </c>
      <c r="J224" s="20">
        <v>1</v>
      </c>
      <c r="K224" s="20">
        <v>12</v>
      </c>
    </row>
    <row r="225" spans="1:11" ht="11.15" customHeight="1" x14ac:dyDescent="0.2">
      <c r="A225" s="21" t="s">
        <v>126</v>
      </c>
      <c r="B225" s="30">
        <v>100</v>
      </c>
      <c r="C225" s="30">
        <v>42.160279000000003</v>
      </c>
      <c r="D225" s="30">
        <v>10.10453</v>
      </c>
      <c r="E225" s="30">
        <v>8.3623689999999993</v>
      </c>
      <c r="F225" s="30">
        <v>17.421603000000001</v>
      </c>
      <c r="G225" s="30">
        <v>13.937282</v>
      </c>
      <c r="H225" s="30">
        <v>2.7874560000000002</v>
      </c>
      <c r="I225" s="30">
        <v>0.69686400000000004</v>
      </c>
      <c r="J225" s="30">
        <v>0.34843200000000002</v>
      </c>
      <c r="K225" s="30">
        <v>4.1811850000000002</v>
      </c>
    </row>
    <row r="226" spans="1:11" ht="11.15" customHeight="1" x14ac:dyDescent="0.2">
      <c r="A226" s="19" t="s">
        <v>1255</v>
      </c>
      <c r="B226" s="20">
        <v>258</v>
      </c>
      <c r="C226" s="20">
        <v>111</v>
      </c>
      <c r="D226" s="20">
        <v>21</v>
      </c>
      <c r="E226" s="20">
        <v>25</v>
      </c>
      <c r="F226" s="20">
        <v>53</v>
      </c>
      <c r="G226" s="20">
        <v>27</v>
      </c>
      <c r="H226" s="20">
        <v>5</v>
      </c>
      <c r="I226" s="20">
        <v>2</v>
      </c>
      <c r="J226" s="20">
        <v>1</v>
      </c>
      <c r="K226" s="20">
        <v>13</v>
      </c>
    </row>
    <row r="227" spans="1:11" ht="11.15" customHeight="1" x14ac:dyDescent="0.2">
      <c r="A227" s="21" t="s">
        <v>126</v>
      </c>
      <c r="B227" s="30">
        <v>100</v>
      </c>
      <c r="C227" s="30">
        <v>43.023256000000003</v>
      </c>
      <c r="D227" s="30">
        <v>8.1395350000000004</v>
      </c>
      <c r="E227" s="30">
        <v>9.6899219999999993</v>
      </c>
      <c r="F227" s="30">
        <v>20.542636000000002</v>
      </c>
      <c r="G227" s="30">
        <v>10.465116</v>
      </c>
      <c r="H227" s="30">
        <v>1.9379839999999999</v>
      </c>
      <c r="I227" s="30">
        <v>0.77519400000000005</v>
      </c>
      <c r="J227" s="30">
        <v>0.38759700000000002</v>
      </c>
      <c r="K227" s="30">
        <v>5.0387599999999999</v>
      </c>
    </row>
    <row r="228" spans="1:11" ht="11.15" customHeight="1" x14ac:dyDescent="0.2">
      <c r="A228" s="19" t="s">
        <v>1256</v>
      </c>
      <c r="B228" s="20">
        <v>101</v>
      </c>
      <c r="C228" s="20">
        <v>44</v>
      </c>
      <c r="D228" s="20">
        <v>14</v>
      </c>
      <c r="E228" s="20">
        <v>6</v>
      </c>
      <c r="F228" s="20">
        <v>16</v>
      </c>
      <c r="G228" s="20">
        <v>11</v>
      </c>
      <c r="H228" s="20">
        <v>3</v>
      </c>
      <c r="I228" s="20">
        <v>0</v>
      </c>
      <c r="J228" s="20">
        <v>0</v>
      </c>
      <c r="K228" s="20">
        <v>7</v>
      </c>
    </row>
    <row r="229" spans="1:11" ht="11.15" customHeight="1" x14ac:dyDescent="0.2">
      <c r="A229" s="21" t="s">
        <v>126</v>
      </c>
      <c r="B229" s="30">
        <v>100</v>
      </c>
      <c r="C229" s="30">
        <v>43.564355999999997</v>
      </c>
      <c r="D229" s="30">
        <v>13.861386</v>
      </c>
      <c r="E229" s="30">
        <v>5.9405939999999999</v>
      </c>
      <c r="F229" s="30">
        <v>15.841583999999999</v>
      </c>
      <c r="G229" s="30">
        <v>10.891088999999999</v>
      </c>
      <c r="H229" s="30">
        <v>2.970297</v>
      </c>
      <c r="I229" s="30">
        <v>0</v>
      </c>
      <c r="J229" s="30">
        <v>0</v>
      </c>
      <c r="K229" s="30">
        <v>6.9306929999999998</v>
      </c>
    </row>
    <row r="230" spans="1:11" ht="11.15" customHeight="1" x14ac:dyDescent="0.2">
      <c r="A230" s="19" t="s">
        <v>1257</v>
      </c>
      <c r="B230" s="20">
        <v>236</v>
      </c>
      <c r="C230" s="20">
        <v>97</v>
      </c>
      <c r="D230" s="20">
        <v>30</v>
      </c>
      <c r="E230" s="20">
        <v>13</v>
      </c>
      <c r="F230" s="20">
        <v>39</v>
      </c>
      <c r="G230" s="20">
        <v>28</v>
      </c>
      <c r="H230" s="20">
        <v>14</v>
      </c>
      <c r="I230" s="20">
        <v>1</v>
      </c>
      <c r="J230" s="20">
        <v>0</v>
      </c>
      <c r="K230" s="20">
        <v>14</v>
      </c>
    </row>
    <row r="231" spans="1:11" ht="11.15" customHeight="1" x14ac:dyDescent="0.2">
      <c r="A231" s="21" t="s">
        <v>126</v>
      </c>
      <c r="B231" s="30">
        <v>100</v>
      </c>
      <c r="C231" s="30">
        <v>41.101694999999999</v>
      </c>
      <c r="D231" s="30">
        <v>12.711864</v>
      </c>
      <c r="E231" s="30">
        <v>5.5084749999999998</v>
      </c>
      <c r="F231" s="30">
        <v>16.525424000000001</v>
      </c>
      <c r="G231" s="30">
        <v>11.864407</v>
      </c>
      <c r="H231" s="30">
        <v>5.9322030000000003</v>
      </c>
      <c r="I231" s="30">
        <v>0.42372900000000002</v>
      </c>
      <c r="J231" s="30">
        <v>0</v>
      </c>
      <c r="K231" s="30">
        <v>5.9322030000000003</v>
      </c>
    </row>
    <row r="232" spans="1:11" ht="11.15" customHeight="1" x14ac:dyDescent="0.2">
      <c r="A232" s="19" t="s">
        <v>1195</v>
      </c>
      <c r="B232" s="20">
        <v>53</v>
      </c>
      <c r="C232" s="20">
        <v>16</v>
      </c>
      <c r="D232" s="20">
        <v>6</v>
      </c>
      <c r="E232" s="20">
        <v>6</v>
      </c>
      <c r="F232" s="20">
        <v>10</v>
      </c>
      <c r="G232" s="20">
        <v>9</v>
      </c>
      <c r="H232" s="20">
        <v>4</v>
      </c>
      <c r="I232" s="20">
        <v>0</v>
      </c>
      <c r="J232" s="20">
        <v>1</v>
      </c>
      <c r="K232" s="20">
        <v>1</v>
      </c>
    </row>
    <row r="233" spans="1:11" ht="11.15" customHeight="1" x14ac:dyDescent="0.2">
      <c r="A233" s="21" t="s">
        <v>126</v>
      </c>
      <c r="B233" s="30">
        <v>100</v>
      </c>
      <c r="C233" s="30">
        <v>30.188679</v>
      </c>
      <c r="D233" s="30">
        <v>11.320755</v>
      </c>
      <c r="E233" s="30">
        <v>11.320755</v>
      </c>
      <c r="F233" s="30">
        <v>18.867925</v>
      </c>
      <c r="G233" s="30">
        <v>16.981131999999999</v>
      </c>
      <c r="H233" s="30">
        <v>7.5471700000000004</v>
      </c>
      <c r="I233" s="30">
        <v>0</v>
      </c>
      <c r="J233" s="30">
        <v>1.886792</v>
      </c>
      <c r="K233" s="30">
        <v>1.886792</v>
      </c>
    </row>
    <row r="234" spans="1:11" ht="11.15" customHeight="1" x14ac:dyDescent="0.2">
      <c r="A234" s="18" t="s">
        <v>143</v>
      </c>
      <c r="B234" s="18"/>
      <c r="C234" s="18"/>
      <c r="D234" s="18"/>
      <c r="E234" s="18"/>
      <c r="F234" s="18"/>
      <c r="G234" s="18"/>
      <c r="H234" s="18"/>
      <c r="I234" s="18"/>
      <c r="J234" s="18"/>
      <c r="K234" s="18"/>
    </row>
    <row r="235" spans="1:11" ht="11.15" customHeight="1" x14ac:dyDescent="0.2">
      <c r="A235" s="21" t="s">
        <v>1258</v>
      </c>
      <c r="B235" s="21"/>
      <c r="C235" s="21"/>
      <c r="D235" s="21"/>
      <c r="E235" s="21"/>
      <c r="F235" s="21"/>
      <c r="G235" s="21"/>
      <c r="H235" s="21"/>
      <c r="I235" s="21"/>
      <c r="J235" s="21"/>
      <c r="K235" s="21"/>
    </row>
    <row r="236" spans="1:11" ht="11.15" customHeight="1" x14ac:dyDescent="0.2">
      <c r="A236" s="19" t="s">
        <v>1254</v>
      </c>
      <c r="B236" s="20">
        <v>174</v>
      </c>
      <c r="C236" s="20">
        <v>77</v>
      </c>
      <c r="D236" s="20">
        <v>15</v>
      </c>
      <c r="E236" s="20">
        <v>17</v>
      </c>
      <c r="F236" s="20">
        <v>38</v>
      </c>
      <c r="G236" s="20">
        <v>19</v>
      </c>
      <c r="H236" s="20">
        <v>2</v>
      </c>
      <c r="I236" s="20">
        <v>0</v>
      </c>
      <c r="J236" s="20">
        <v>0</v>
      </c>
      <c r="K236" s="20">
        <v>6</v>
      </c>
    </row>
    <row r="237" spans="1:11" ht="11.15" customHeight="1" x14ac:dyDescent="0.2">
      <c r="A237" s="21" t="s">
        <v>126</v>
      </c>
      <c r="B237" s="30">
        <v>100</v>
      </c>
      <c r="C237" s="30">
        <v>44.252873999999998</v>
      </c>
      <c r="D237" s="30">
        <v>8.6206899999999997</v>
      </c>
      <c r="E237" s="30">
        <v>9.7701150000000005</v>
      </c>
      <c r="F237" s="30">
        <v>21.839079999999999</v>
      </c>
      <c r="G237" s="30">
        <v>10.91954</v>
      </c>
      <c r="H237" s="30">
        <v>1.1494249999999999</v>
      </c>
      <c r="I237" s="30">
        <v>0</v>
      </c>
      <c r="J237" s="30">
        <v>0</v>
      </c>
      <c r="K237" s="30">
        <v>3.4482759999999999</v>
      </c>
    </row>
    <row r="238" spans="1:11" ht="11.15" customHeight="1" x14ac:dyDescent="0.2">
      <c r="A238" s="19" t="s">
        <v>1255</v>
      </c>
      <c r="B238" s="20">
        <v>113</v>
      </c>
      <c r="C238" s="20">
        <v>48</v>
      </c>
      <c r="D238" s="20">
        <v>11</v>
      </c>
      <c r="E238" s="20">
        <v>7</v>
      </c>
      <c r="F238" s="20">
        <v>29</v>
      </c>
      <c r="G238" s="20">
        <v>10</v>
      </c>
      <c r="H238" s="20">
        <v>2</v>
      </c>
      <c r="I238" s="20">
        <v>1</v>
      </c>
      <c r="J238" s="20">
        <v>1</v>
      </c>
      <c r="K238" s="20">
        <v>4</v>
      </c>
    </row>
    <row r="239" spans="1:11" ht="11.15" customHeight="1" x14ac:dyDescent="0.2">
      <c r="A239" s="21" t="s">
        <v>126</v>
      </c>
      <c r="B239" s="30">
        <v>100</v>
      </c>
      <c r="C239" s="30">
        <v>42.477876000000002</v>
      </c>
      <c r="D239" s="30">
        <v>9.7345129999999997</v>
      </c>
      <c r="E239" s="30">
        <v>6.1946899999999996</v>
      </c>
      <c r="F239" s="30">
        <v>25.663716999999998</v>
      </c>
      <c r="G239" s="30">
        <v>8.849558</v>
      </c>
      <c r="H239" s="30">
        <v>1.7699119999999999</v>
      </c>
      <c r="I239" s="30">
        <v>0.88495599999999996</v>
      </c>
      <c r="J239" s="30">
        <v>0.88495599999999996</v>
      </c>
      <c r="K239" s="30">
        <v>3.5398230000000002</v>
      </c>
    </row>
    <row r="240" spans="1:11" ht="11.15" customHeight="1" x14ac:dyDescent="0.2">
      <c r="A240" s="19" t="s">
        <v>1256</v>
      </c>
      <c r="B240" s="20">
        <v>70</v>
      </c>
      <c r="C240" s="20">
        <v>27</v>
      </c>
      <c r="D240" s="20">
        <v>9</v>
      </c>
      <c r="E240" s="20">
        <v>5</v>
      </c>
      <c r="F240" s="20">
        <v>18</v>
      </c>
      <c r="G240" s="20">
        <v>6</v>
      </c>
      <c r="H240" s="20">
        <v>2</v>
      </c>
      <c r="I240" s="20">
        <v>0</v>
      </c>
      <c r="J240" s="20">
        <v>0</v>
      </c>
      <c r="K240" s="20">
        <v>3</v>
      </c>
    </row>
    <row r="241" spans="1:11" ht="11.15" customHeight="1" x14ac:dyDescent="0.2">
      <c r="A241" s="21" t="s">
        <v>126</v>
      </c>
      <c r="B241" s="30">
        <v>100</v>
      </c>
      <c r="C241" s="30">
        <v>38.571429000000002</v>
      </c>
      <c r="D241" s="30">
        <v>12.857143000000001</v>
      </c>
      <c r="E241" s="30">
        <v>7.1428570000000002</v>
      </c>
      <c r="F241" s="30">
        <v>25.714286000000001</v>
      </c>
      <c r="G241" s="30">
        <v>8.5714290000000002</v>
      </c>
      <c r="H241" s="30">
        <v>2.8571430000000002</v>
      </c>
      <c r="I241" s="30">
        <v>0</v>
      </c>
      <c r="J241" s="30">
        <v>0</v>
      </c>
      <c r="K241" s="30">
        <v>4.2857139999999996</v>
      </c>
    </row>
    <row r="242" spans="1:11" ht="11.15" customHeight="1" x14ac:dyDescent="0.2">
      <c r="A242" s="19" t="s">
        <v>1257</v>
      </c>
      <c r="B242" s="20">
        <v>448</v>
      </c>
      <c r="C242" s="20">
        <v>193</v>
      </c>
      <c r="D242" s="20">
        <v>51</v>
      </c>
      <c r="E242" s="20">
        <v>33</v>
      </c>
      <c r="F242" s="20">
        <v>68</v>
      </c>
      <c r="G242" s="20">
        <v>53</v>
      </c>
      <c r="H242" s="20">
        <v>21</v>
      </c>
      <c r="I242" s="20">
        <v>4</v>
      </c>
      <c r="J242" s="20">
        <v>2</v>
      </c>
      <c r="K242" s="20">
        <v>23</v>
      </c>
    </row>
    <row r="243" spans="1:11" ht="11.15" customHeight="1" x14ac:dyDescent="0.2">
      <c r="A243" s="21" t="s">
        <v>126</v>
      </c>
      <c r="B243" s="30">
        <v>100</v>
      </c>
      <c r="C243" s="30">
        <v>43.080356999999999</v>
      </c>
      <c r="D243" s="30">
        <v>11.383929</v>
      </c>
      <c r="E243" s="30">
        <v>7.3660709999999998</v>
      </c>
      <c r="F243" s="30">
        <v>15.178571</v>
      </c>
      <c r="G243" s="30">
        <v>11.830356999999999</v>
      </c>
      <c r="H243" s="30">
        <v>4.6875</v>
      </c>
      <c r="I243" s="30">
        <v>0.89285700000000001</v>
      </c>
      <c r="J243" s="30">
        <v>0.44642900000000002</v>
      </c>
      <c r="K243" s="30">
        <v>5.1339290000000002</v>
      </c>
    </row>
    <row r="244" spans="1:11" ht="11.15" customHeight="1" x14ac:dyDescent="0.2">
      <c r="A244" s="19" t="s">
        <v>1195</v>
      </c>
      <c r="B244" s="20">
        <v>130</v>
      </c>
      <c r="C244" s="20">
        <v>44</v>
      </c>
      <c r="D244" s="20">
        <v>14</v>
      </c>
      <c r="E244" s="20">
        <v>12</v>
      </c>
      <c r="F244" s="20">
        <v>15</v>
      </c>
      <c r="G244" s="20">
        <v>27</v>
      </c>
      <c r="H244" s="20">
        <v>7</v>
      </c>
      <c r="I244" s="20">
        <v>0</v>
      </c>
      <c r="J244" s="20">
        <v>0</v>
      </c>
      <c r="K244" s="20">
        <v>11</v>
      </c>
    </row>
    <row r="245" spans="1:11" ht="11.15" customHeight="1" x14ac:dyDescent="0.2">
      <c r="A245" s="21" t="s">
        <v>126</v>
      </c>
      <c r="B245" s="30">
        <v>100</v>
      </c>
      <c r="C245" s="30">
        <v>33.846153999999999</v>
      </c>
      <c r="D245" s="30">
        <v>10.769231</v>
      </c>
      <c r="E245" s="30">
        <v>9.2307690000000004</v>
      </c>
      <c r="F245" s="30">
        <v>11.538462000000001</v>
      </c>
      <c r="G245" s="30">
        <v>20.769231000000001</v>
      </c>
      <c r="H245" s="30">
        <v>5.3846150000000002</v>
      </c>
      <c r="I245" s="30">
        <v>0</v>
      </c>
      <c r="J245" s="30">
        <v>0</v>
      </c>
      <c r="K245" s="30">
        <v>8.4615379999999991</v>
      </c>
    </row>
    <row r="246" spans="1:11" ht="11.15" customHeight="1" x14ac:dyDescent="0.2">
      <c r="A246" s="18" t="s">
        <v>143</v>
      </c>
      <c r="B246" s="18"/>
      <c r="C246" s="18"/>
      <c r="D246" s="18"/>
      <c r="E246" s="18"/>
      <c r="F246" s="18"/>
      <c r="G246" s="18"/>
      <c r="H246" s="18"/>
      <c r="I246" s="18"/>
      <c r="J246" s="18"/>
      <c r="K246" s="18"/>
    </row>
    <row r="247" spans="1:11" ht="11.15" customHeight="1" x14ac:dyDescent="0.2">
      <c r="A247" s="21" t="s">
        <v>1259</v>
      </c>
      <c r="B247" s="21"/>
      <c r="C247" s="21"/>
      <c r="D247" s="21"/>
      <c r="E247" s="21"/>
      <c r="F247" s="21"/>
      <c r="G247" s="21"/>
      <c r="H247" s="21"/>
      <c r="I247" s="21"/>
      <c r="J247" s="21"/>
      <c r="K247" s="21"/>
    </row>
    <row r="248" spans="1:11" ht="11.15" customHeight="1" x14ac:dyDescent="0.2">
      <c r="A248" s="19" t="s">
        <v>1254</v>
      </c>
      <c r="B248" s="20">
        <v>188</v>
      </c>
      <c r="C248" s="20">
        <v>71</v>
      </c>
      <c r="D248" s="20">
        <v>28</v>
      </c>
      <c r="E248" s="20">
        <v>24</v>
      </c>
      <c r="F248" s="20">
        <v>36</v>
      </c>
      <c r="G248" s="20">
        <v>17</v>
      </c>
      <c r="H248" s="20">
        <v>2</v>
      </c>
      <c r="I248" s="20">
        <v>0</v>
      </c>
      <c r="J248" s="20">
        <v>0</v>
      </c>
      <c r="K248" s="20">
        <v>10</v>
      </c>
    </row>
    <row r="249" spans="1:11" ht="11.15" customHeight="1" x14ac:dyDescent="0.2">
      <c r="A249" s="21" t="s">
        <v>126</v>
      </c>
      <c r="B249" s="30">
        <v>100</v>
      </c>
      <c r="C249" s="30">
        <v>37.765957</v>
      </c>
      <c r="D249" s="30">
        <v>14.893617000000001</v>
      </c>
      <c r="E249" s="30">
        <v>12.765957</v>
      </c>
      <c r="F249" s="30">
        <v>19.148935999999999</v>
      </c>
      <c r="G249" s="30">
        <v>9.0425529999999998</v>
      </c>
      <c r="H249" s="30">
        <v>1.0638300000000001</v>
      </c>
      <c r="I249" s="30">
        <v>0</v>
      </c>
      <c r="J249" s="30">
        <v>0</v>
      </c>
      <c r="K249" s="30">
        <v>5.3191490000000003</v>
      </c>
    </row>
    <row r="250" spans="1:11" ht="11.15" customHeight="1" x14ac:dyDescent="0.2">
      <c r="A250" s="19" t="s">
        <v>1255</v>
      </c>
      <c r="B250" s="20">
        <v>150</v>
      </c>
      <c r="C250" s="20">
        <v>62</v>
      </c>
      <c r="D250" s="20">
        <v>17</v>
      </c>
      <c r="E250" s="20">
        <v>10</v>
      </c>
      <c r="F250" s="20">
        <v>33</v>
      </c>
      <c r="G250" s="20">
        <v>19</v>
      </c>
      <c r="H250" s="20">
        <v>3</v>
      </c>
      <c r="I250" s="20">
        <v>1</v>
      </c>
      <c r="J250" s="20">
        <v>0</v>
      </c>
      <c r="K250" s="20">
        <v>5</v>
      </c>
    </row>
    <row r="251" spans="1:11" ht="11.15" customHeight="1" x14ac:dyDescent="0.2">
      <c r="A251" s="21" t="s">
        <v>126</v>
      </c>
      <c r="B251" s="30">
        <v>100</v>
      </c>
      <c r="C251" s="30">
        <v>41.333333000000003</v>
      </c>
      <c r="D251" s="30">
        <v>11.333333</v>
      </c>
      <c r="E251" s="30">
        <v>6.6666670000000003</v>
      </c>
      <c r="F251" s="30">
        <v>22</v>
      </c>
      <c r="G251" s="30">
        <v>12.666667</v>
      </c>
      <c r="H251" s="30">
        <v>2</v>
      </c>
      <c r="I251" s="30">
        <v>0.66666700000000001</v>
      </c>
      <c r="J251" s="30">
        <v>0</v>
      </c>
      <c r="K251" s="30">
        <v>3.3333330000000001</v>
      </c>
    </row>
    <row r="252" spans="1:11" ht="11.15" customHeight="1" x14ac:dyDescent="0.2">
      <c r="A252" s="19" t="s">
        <v>1256</v>
      </c>
      <c r="B252" s="20">
        <v>75</v>
      </c>
      <c r="C252" s="20">
        <v>35</v>
      </c>
      <c r="D252" s="20">
        <v>8</v>
      </c>
      <c r="E252" s="20">
        <v>7</v>
      </c>
      <c r="F252" s="20">
        <v>12</v>
      </c>
      <c r="G252" s="20">
        <v>8</v>
      </c>
      <c r="H252" s="20">
        <v>0</v>
      </c>
      <c r="I252" s="20">
        <v>0</v>
      </c>
      <c r="J252" s="20">
        <v>0</v>
      </c>
      <c r="K252" s="20">
        <v>5</v>
      </c>
    </row>
    <row r="253" spans="1:11" ht="11.15" customHeight="1" x14ac:dyDescent="0.2">
      <c r="A253" s="21" t="s">
        <v>126</v>
      </c>
      <c r="B253" s="30">
        <v>100</v>
      </c>
      <c r="C253" s="30">
        <v>46.666666999999997</v>
      </c>
      <c r="D253" s="30">
        <v>10.666667</v>
      </c>
      <c r="E253" s="30">
        <v>9.3333329999999997</v>
      </c>
      <c r="F253" s="30">
        <v>16</v>
      </c>
      <c r="G253" s="30">
        <v>10.666667</v>
      </c>
      <c r="H253" s="30">
        <v>0</v>
      </c>
      <c r="I253" s="30">
        <v>0</v>
      </c>
      <c r="J253" s="30">
        <v>0</v>
      </c>
      <c r="K253" s="30">
        <v>6.6666670000000003</v>
      </c>
    </row>
    <row r="254" spans="1:11" ht="11.15" customHeight="1" x14ac:dyDescent="0.2">
      <c r="A254" s="19" t="s">
        <v>1257</v>
      </c>
      <c r="B254" s="20">
        <v>403</v>
      </c>
      <c r="C254" s="20">
        <v>176</v>
      </c>
      <c r="D254" s="20">
        <v>35</v>
      </c>
      <c r="E254" s="20">
        <v>24</v>
      </c>
      <c r="F254" s="20">
        <v>73</v>
      </c>
      <c r="G254" s="20">
        <v>47</v>
      </c>
      <c r="H254" s="20">
        <v>22</v>
      </c>
      <c r="I254" s="20">
        <v>4</v>
      </c>
      <c r="J254" s="20">
        <v>2</v>
      </c>
      <c r="K254" s="20">
        <v>20</v>
      </c>
    </row>
    <row r="255" spans="1:11" ht="11.15" customHeight="1" x14ac:dyDescent="0.2">
      <c r="A255" s="21" t="s">
        <v>126</v>
      </c>
      <c r="B255" s="30">
        <v>100</v>
      </c>
      <c r="C255" s="30">
        <v>43.672457000000001</v>
      </c>
      <c r="D255" s="30">
        <v>8.6848639999999993</v>
      </c>
      <c r="E255" s="30">
        <v>5.9553349999999998</v>
      </c>
      <c r="F255" s="30">
        <v>18.114144</v>
      </c>
      <c r="G255" s="30">
        <v>11.662531</v>
      </c>
      <c r="H255" s="30">
        <v>5.4590569999999996</v>
      </c>
      <c r="I255" s="30">
        <v>0.99255599999999999</v>
      </c>
      <c r="J255" s="30">
        <v>0.496278</v>
      </c>
      <c r="K255" s="30">
        <v>4.9627790000000003</v>
      </c>
    </row>
    <row r="256" spans="1:11" ht="11.15" customHeight="1" x14ac:dyDescent="0.2">
      <c r="A256" s="19" t="s">
        <v>1195</v>
      </c>
      <c r="B256" s="20">
        <v>119</v>
      </c>
      <c r="C256" s="20">
        <v>45</v>
      </c>
      <c r="D256" s="20">
        <v>12</v>
      </c>
      <c r="E256" s="20">
        <v>9</v>
      </c>
      <c r="F256" s="20">
        <v>14</v>
      </c>
      <c r="G256" s="20">
        <v>24</v>
      </c>
      <c r="H256" s="20">
        <v>7</v>
      </c>
      <c r="I256" s="20">
        <v>0</v>
      </c>
      <c r="J256" s="20">
        <v>1</v>
      </c>
      <c r="K256" s="20">
        <v>7</v>
      </c>
    </row>
    <row r="257" spans="1:11" ht="11.15" customHeight="1" x14ac:dyDescent="0.2">
      <c r="A257" s="21" t="s">
        <v>126</v>
      </c>
      <c r="B257" s="30">
        <v>100</v>
      </c>
      <c r="C257" s="30">
        <v>37.815125999999999</v>
      </c>
      <c r="D257" s="30">
        <v>10.084034000000001</v>
      </c>
      <c r="E257" s="30">
        <v>7.5630249999999997</v>
      </c>
      <c r="F257" s="30">
        <v>11.764706</v>
      </c>
      <c r="G257" s="30">
        <v>20.168067000000001</v>
      </c>
      <c r="H257" s="30">
        <v>5.8823530000000002</v>
      </c>
      <c r="I257" s="30">
        <v>0</v>
      </c>
      <c r="J257" s="30">
        <v>0.84033599999999997</v>
      </c>
      <c r="K257" s="30">
        <v>5.8823530000000002</v>
      </c>
    </row>
    <row r="258" spans="1:11" ht="11.15" customHeight="1" x14ac:dyDescent="0.2">
      <c r="A258" s="18" t="s">
        <v>143</v>
      </c>
      <c r="B258" s="18"/>
      <c r="C258" s="18"/>
      <c r="D258" s="18"/>
      <c r="E258" s="18"/>
      <c r="F258" s="18"/>
      <c r="G258" s="18"/>
      <c r="H258" s="18"/>
      <c r="I258" s="18"/>
      <c r="J258" s="18"/>
      <c r="K258" s="18"/>
    </row>
    <row r="259" spans="1:11" ht="11.15" customHeight="1" x14ac:dyDescent="0.2">
      <c r="A259" s="21" t="s">
        <v>1260</v>
      </c>
      <c r="B259" s="21"/>
      <c r="C259" s="21"/>
      <c r="D259" s="21"/>
      <c r="E259" s="21"/>
      <c r="F259" s="21"/>
      <c r="G259" s="21"/>
      <c r="H259" s="21"/>
      <c r="I259" s="21"/>
      <c r="J259" s="21"/>
      <c r="K259" s="21"/>
    </row>
    <row r="260" spans="1:11" ht="11.15" customHeight="1" x14ac:dyDescent="0.2">
      <c r="A260" s="19" t="s">
        <v>1254</v>
      </c>
      <c r="B260" s="20">
        <v>18</v>
      </c>
      <c r="C260" s="20">
        <v>8</v>
      </c>
      <c r="D260" s="20">
        <v>0</v>
      </c>
      <c r="E260" s="20">
        <v>0</v>
      </c>
      <c r="F260" s="20">
        <v>7</v>
      </c>
      <c r="G260" s="20">
        <v>1</v>
      </c>
      <c r="H260" s="20">
        <v>2</v>
      </c>
      <c r="I260" s="20">
        <v>0</v>
      </c>
      <c r="J260" s="20">
        <v>0</v>
      </c>
      <c r="K260" s="20">
        <v>0</v>
      </c>
    </row>
    <row r="261" spans="1:11" ht="11.15" customHeight="1" x14ac:dyDescent="0.2">
      <c r="A261" s="21" t="s">
        <v>126</v>
      </c>
      <c r="B261" s="30">
        <v>100</v>
      </c>
      <c r="C261" s="30">
        <v>44.444443999999997</v>
      </c>
      <c r="D261" s="30">
        <v>0</v>
      </c>
      <c r="E261" s="30">
        <v>0</v>
      </c>
      <c r="F261" s="30">
        <v>38.888888999999999</v>
      </c>
      <c r="G261" s="30">
        <v>5.5555560000000002</v>
      </c>
      <c r="H261" s="30">
        <v>11.111110999999999</v>
      </c>
      <c r="I261" s="30">
        <v>0</v>
      </c>
      <c r="J261" s="30">
        <v>0</v>
      </c>
      <c r="K261" s="30">
        <v>0</v>
      </c>
    </row>
    <row r="262" spans="1:11" ht="11.15" customHeight="1" x14ac:dyDescent="0.2">
      <c r="A262" s="19" t="s">
        <v>1255</v>
      </c>
      <c r="B262" s="20">
        <v>34</v>
      </c>
      <c r="C262" s="20">
        <v>13</v>
      </c>
      <c r="D262" s="20">
        <v>5</v>
      </c>
      <c r="E262" s="20">
        <v>1</v>
      </c>
      <c r="F262" s="20">
        <v>9</v>
      </c>
      <c r="G262" s="20">
        <v>5</v>
      </c>
      <c r="H262" s="20">
        <v>1</v>
      </c>
      <c r="I262" s="20">
        <v>0</v>
      </c>
      <c r="J262" s="20">
        <v>0</v>
      </c>
      <c r="K262" s="20">
        <v>0</v>
      </c>
    </row>
    <row r="263" spans="1:11" ht="11.15" customHeight="1" x14ac:dyDescent="0.2">
      <c r="A263" s="21" t="s">
        <v>126</v>
      </c>
      <c r="B263" s="30">
        <v>100</v>
      </c>
      <c r="C263" s="30">
        <v>38.235294000000003</v>
      </c>
      <c r="D263" s="30">
        <v>14.705882000000001</v>
      </c>
      <c r="E263" s="30">
        <v>2.941176</v>
      </c>
      <c r="F263" s="30">
        <v>26.470587999999999</v>
      </c>
      <c r="G263" s="30">
        <v>14.705882000000001</v>
      </c>
      <c r="H263" s="30">
        <v>2.941176</v>
      </c>
      <c r="I263" s="30">
        <v>0</v>
      </c>
      <c r="J263" s="30">
        <v>0</v>
      </c>
      <c r="K263" s="30">
        <v>0</v>
      </c>
    </row>
    <row r="264" spans="1:11" ht="11.15" customHeight="1" x14ac:dyDescent="0.2">
      <c r="A264" s="19" t="s">
        <v>1256</v>
      </c>
      <c r="B264" s="20">
        <v>68</v>
      </c>
      <c r="C264" s="20">
        <v>28</v>
      </c>
      <c r="D264" s="20">
        <v>9</v>
      </c>
      <c r="E264" s="20">
        <v>7</v>
      </c>
      <c r="F264" s="20">
        <v>14</v>
      </c>
      <c r="G264" s="20">
        <v>5</v>
      </c>
      <c r="H264" s="20">
        <v>3</v>
      </c>
      <c r="I264" s="20">
        <v>0</v>
      </c>
      <c r="J264" s="20">
        <v>0</v>
      </c>
      <c r="K264" s="20">
        <v>2</v>
      </c>
    </row>
    <row r="265" spans="1:11" ht="11.15" customHeight="1" x14ac:dyDescent="0.2">
      <c r="A265" s="21" t="s">
        <v>126</v>
      </c>
      <c r="B265" s="30">
        <v>100</v>
      </c>
      <c r="C265" s="30">
        <v>41.176470999999999</v>
      </c>
      <c r="D265" s="30">
        <v>13.235294</v>
      </c>
      <c r="E265" s="30">
        <v>10.294117999999999</v>
      </c>
      <c r="F265" s="30">
        <v>20.588235000000001</v>
      </c>
      <c r="G265" s="30">
        <v>7.3529410000000004</v>
      </c>
      <c r="H265" s="30">
        <v>4.4117649999999999</v>
      </c>
      <c r="I265" s="30">
        <v>0</v>
      </c>
      <c r="J265" s="30">
        <v>0</v>
      </c>
      <c r="K265" s="30">
        <v>2.941176</v>
      </c>
    </row>
    <row r="266" spans="1:11" ht="11.15" customHeight="1" x14ac:dyDescent="0.2">
      <c r="A266" s="19" t="s">
        <v>1257</v>
      </c>
      <c r="B266" s="20">
        <v>543</v>
      </c>
      <c r="C266" s="20">
        <v>243</v>
      </c>
      <c r="D266" s="20">
        <v>48</v>
      </c>
      <c r="E266" s="20">
        <v>48</v>
      </c>
      <c r="F266" s="20">
        <v>95</v>
      </c>
      <c r="G266" s="20">
        <v>63</v>
      </c>
      <c r="H266" s="20">
        <v>16</v>
      </c>
      <c r="I266" s="20">
        <v>3</v>
      </c>
      <c r="J266" s="20">
        <v>2</v>
      </c>
      <c r="K266" s="20">
        <v>25</v>
      </c>
    </row>
    <row r="267" spans="1:11" ht="11.15" customHeight="1" x14ac:dyDescent="0.2">
      <c r="A267" s="21" t="s">
        <v>126</v>
      </c>
      <c r="B267" s="30">
        <v>100</v>
      </c>
      <c r="C267" s="30">
        <v>44.751381000000002</v>
      </c>
      <c r="D267" s="30">
        <v>8.8397790000000001</v>
      </c>
      <c r="E267" s="30">
        <v>8.8397790000000001</v>
      </c>
      <c r="F267" s="30">
        <v>17.495396</v>
      </c>
      <c r="G267" s="30">
        <v>11.602209999999999</v>
      </c>
      <c r="H267" s="30">
        <v>2.946593</v>
      </c>
      <c r="I267" s="30">
        <v>0.55248600000000003</v>
      </c>
      <c r="J267" s="30">
        <v>0.36832399999999998</v>
      </c>
      <c r="K267" s="30">
        <v>4.6040520000000003</v>
      </c>
    </row>
    <row r="268" spans="1:11" ht="11.15" customHeight="1" x14ac:dyDescent="0.2">
      <c r="A268" s="19" t="s">
        <v>1195</v>
      </c>
      <c r="B268" s="20">
        <v>272</v>
      </c>
      <c r="C268" s="20">
        <v>97</v>
      </c>
      <c r="D268" s="20">
        <v>38</v>
      </c>
      <c r="E268" s="20">
        <v>18</v>
      </c>
      <c r="F268" s="20">
        <v>43</v>
      </c>
      <c r="G268" s="20">
        <v>41</v>
      </c>
      <c r="H268" s="20">
        <v>12</v>
      </c>
      <c r="I268" s="20">
        <v>2</v>
      </c>
      <c r="J268" s="20">
        <v>1</v>
      </c>
      <c r="K268" s="20">
        <v>20</v>
      </c>
    </row>
    <row r="269" spans="1:11" ht="11.15" customHeight="1" x14ac:dyDescent="0.2">
      <c r="A269" s="21" t="s">
        <v>126</v>
      </c>
      <c r="B269" s="30">
        <v>100</v>
      </c>
      <c r="C269" s="30">
        <v>35.661765000000003</v>
      </c>
      <c r="D269" s="30">
        <v>13.970587999999999</v>
      </c>
      <c r="E269" s="30">
        <v>6.6176469999999998</v>
      </c>
      <c r="F269" s="30">
        <v>15.808824</v>
      </c>
      <c r="G269" s="30">
        <v>15.073529000000001</v>
      </c>
      <c r="H269" s="30">
        <v>4.4117649999999999</v>
      </c>
      <c r="I269" s="30">
        <v>0.735294</v>
      </c>
      <c r="J269" s="30">
        <v>0.367647</v>
      </c>
      <c r="K269" s="30">
        <v>7.3529410000000004</v>
      </c>
    </row>
    <row r="270" spans="1:11" ht="11.15" customHeight="1" x14ac:dyDescent="0.2">
      <c r="A270" s="18" t="s">
        <v>1261</v>
      </c>
      <c r="B270" s="18"/>
      <c r="C270" s="18"/>
      <c r="D270" s="18"/>
      <c r="E270" s="18"/>
      <c r="F270" s="18"/>
      <c r="G270" s="18"/>
      <c r="H270" s="18"/>
      <c r="I270" s="18"/>
      <c r="J270" s="18"/>
      <c r="K270" s="18"/>
    </row>
    <row r="271" spans="1:11" ht="11.15" customHeight="1" x14ac:dyDescent="0.2">
      <c r="A271" s="19" t="s">
        <v>1262</v>
      </c>
      <c r="B271" s="20">
        <v>245</v>
      </c>
      <c r="C271" s="20">
        <v>102</v>
      </c>
      <c r="D271" s="20">
        <v>28</v>
      </c>
      <c r="E271" s="20">
        <v>21</v>
      </c>
      <c r="F271" s="20">
        <v>42</v>
      </c>
      <c r="G271" s="20">
        <v>25</v>
      </c>
      <c r="H271" s="20">
        <v>11</v>
      </c>
      <c r="I271" s="20">
        <v>2</v>
      </c>
      <c r="J271" s="20">
        <v>3</v>
      </c>
      <c r="K271" s="20">
        <v>11</v>
      </c>
    </row>
    <row r="272" spans="1:11" ht="11.15" customHeight="1" x14ac:dyDescent="0.2">
      <c r="A272" s="21" t="s">
        <v>126</v>
      </c>
      <c r="B272" s="30">
        <v>100</v>
      </c>
      <c r="C272" s="30">
        <v>41.632652999999998</v>
      </c>
      <c r="D272" s="30">
        <v>11.428571</v>
      </c>
      <c r="E272" s="30">
        <v>8.5714290000000002</v>
      </c>
      <c r="F272" s="30">
        <v>17.142856999999999</v>
      </c>
      <c r="G272" s="30">
        <v>10.204082</v>
      </c>
      <c r="H272" s="30">
        <v>4.4897960000000001</v>
      </c>
      <c r="I272" s="30">
        <v>0.81632700000000002</v>
      </c>
      <c r="J272" s="30">
        <v>1.2244900000000001</v>
      </c>
      <c r="K272" s="30">
        <v>4.4897960000000001</v>
      </c>
    </row>
    <row r="273" spans="1:11" ht="11.15" customHeight="1" x14ac:dyDescent="0.2">
      <c r="A273" s="19" t="s">
        <v>1263</v>
      </c>
      <c r="B273" s="20">
        <v>358</v>
      </c>
      <c r="C273" s="20">
        <v>149</v>
      </c>
      <c r="D273" s="20">
        <v>37</v>
      </c>
      <c r="E273" s="20">
        <v>24</v>
      </c>
      <c r="F273" s="20">
        <v>69</v>
      </c>
      <c r="G273" s="20">
        <v>46</v>
      </c>
      <c r="H273" s="20">
        <v>12</v>
      </c>
      <c r="I273" s="20">
        <v>1</v>
      </c>
      <c r="J273" s="20">
        <v>0</v>
      </c>
      <c r="K273" s="20">
        <v>20</v>
      </c>
    </row>
    <row r="274" spans="1:11" ht="11.15" customHeight="1" x14ac:dyDescent="0.2">
      <c r="A274" s="21" t="s">
        <v>126</v>
      </c>
      <c r="B274" s="30">
        <v>100</v>
      </c>
      <c r="C274" s="30">
        <v>41.620111999999999</v>
      </c>
      <c r="D274" s="30">
        <v>10.335196</v>
      </c>
      <c r="E274" s="30">
        <v>6.7039109999999997</v>
      </c>
      <c r="F274" s="30">
        <v>19.273743</v>
      </c>
      <c r="G274" s="30">
        <v>12.849162</v>
      </c>
      <c r="H274" s="30">
        <v>3.3519549999999998</v>
      </c>
      <c r="I274" s="30">
        <v>0.27933000000000002</v>
      </c>
      <c r="J274" s="30">
        <v>0</v>
      </c>
      <c r="K274" s="30">
        <v>5.5865919999999996</v>
      </c>
    </row>
    <row r="275" spans="1:11" ht="11.15" customHeight="1" x14ac:dyDescent="0.2">
      <c r="A275" s="19" t="s">
        <v>1264</v>
      </c>
      <c r="B275" s="20">
        <v>230</v>
      </c>
      <c r="C275" s="20">
        <v>94</v>
      </c>
      <c r="D275" s="20">
        <v>25</v>
      </c>
      <c r="E275" s="20">
        <v>23</v>
      </c>
      <c r="F275" s="20">
        <v>34</v>
      </c>
      <c r="G275" s="20">
        <v>33</v>
      </c>
      <c r="H275" s="20">
        <v>9</v>
      </c>
      <c r="I275" s="20">
        <v>2</v>
      </c>
      <c r="J275" s="20">
        <v>0</v>
      </c>
      <c r="K275" s="20">
        <v>10</v>
      </c>
    </row>
    <row r="276" spans="1:11" ht="11.15" customHeight="1" x14ac:dyDescent="0.2">
      <c r="A276" s="21" t="s">
        <v>126</v>
      </c>
      <c r="B276" s="30">
        <v>100</v>
      </c>
      <c r="C276" s="30">
        <v>40.869565000000001</v>
      </c>
      <c r="D276" s="30">
        <v>10.869565</v>
      </c>
      <c r="E276" s="30">
        <v>10</v>
      </c>
      <c r="F276" s="30">
        <v>14.782609000000001</v>
      </c>
      <c r="G276" s="30">
        <v>14.347826</v>
      </c>
      <c r="H276" s="30">
        <v>3.913043</v>
      </c>
      <c r="I276" s="30">
        <v>0.86956500000000003</v>
      </c>
      <c r="J276" s="30">
        <v>0</v>
      </c>
      <c r="K276" s="30">
        <v>4.3478260000000004</v>
      </c>
    </row>
    <row r="277" spans="1:11" ht="11.15" customHeight="1" x14ac:dyDescent="0.2">
      <c r="A277" s="19" t="s">
        <v>1265</v>
      </c>
      <c r="B277" s="20">
        <v>102</v>
      </c>
      <c r="C277" s="20">
        <v>44</v>
      </c>
      <c r="D277" s="20">
        <v>10</v>
      </c>
      <c r="E277" s="20">
        <v>6</v>
      </c>
      <c r="F277" s="20">
        <v>23</v>
      </c>
      <c r="G277" s="20">
        <v>11</v>
      </c>
      <c r="H277" s="20">
        <v>2</v>
      </c>
      <c r="I277" s="20">
        <v>0</v>
      </c>
      <c r="J277" s="20">
        <v>0</v>
      </c>
      <c r="K277" s="20">
        <v>6</v>
      </c>
    </row>
    <row r="278" spans="1:11" ht="11.15" customHeight="1" x14ac:dyDescent="0.2">
      <c r="A278" s="21" t="s">
        <v>126</v>
      </c>
      <c r="B278" s="30">
        <v>100</v>
      </c>
      <c r="C278" s="30">
        <v>43.137255000000003</v>
      </c>
      <c r="D278" s="30">
        <v>9.803922</v>
      </c>
      <c r="E278" s="30">
        <v>5.8823530000000002</v>
      </c>
      <c r="F278" s="30">
        <v>22.549019999999999</v>
      </c>
      <c r="G278" s="30">
        <v>10.784314</v>
      </c>
      <c r="H278" s="30">
        <v>1.9607840000000001</v>
      </c>
      <c r="I278" s="30">
        <v>0</v>
      </c>
      <c r="J278" s="30">
        <v>0</v>
      </c>
      <c r="K278" s="30">
        <v>5.8823530000000002</v>
      </c>
    </row>
    <row r="279" spans="1:11" ht="11.15" customHeight="1" x14ac:dyDescent="0.2">
      <c r="A279" s="18" t="s">
        <v>1266</v>
      </c>
      <c r="B279" s="18"/>
      <c r="C279" s="18"/>
      <c r="D279" s="18"/>
      <c r="E279" s="18"/>
      <c r="F279" s="18"/>
      <c r="G279" s="18"/>
      <c r="H279" s="18"/>
      <c r="I279" s="18"/>
      <c r="J279" s="18"/>
      <c r="K279" s="18"/>
    </row>
    <row r="280" spans="1:11" ht="11.15" customHeight="1" x14ac:dyDescent="0.2">
      <c r="A280" s="19" t="s">
        <v>1267</v>
      </c>
      <c r="B280" s="20">
        <v>128</v>
      </c>
      <c r="C280" s="20">
        <v>51</v>
      </c>
      <c r="D280" s="20">
        <v>18</v>
      </c>
      <c r="E280" s="20">
        <v>21</v>
      </c>
      <c r="F280" s="20">
        <v>14</v>
      </c>
      <c r="G280" s="20">
        <v>12</v>
      </c>
      <c r="H280" s="20">
        <v>8</v>
      </c>
      <c r="I280" s="20">
        <v>0</v>
      </c>
      <c r="J280" s="20">
        <v>0</v>
      </c>
      <c r="K280" s="20">
        <v>4</v>
      </c>
    </row>
    <row r="281" spans="1:11" ht="11.15" customHeight="1" x14ac:dyDescent="0.2">
      <c r="A281" s="21" t="s">
        <v>126</v>
      </c>
      <c r="B281" s="30">
        <v>100</v>
      </c>
      <c r="C281" s="30">
        <v>39.84375</v>
      </c>
      <c r="D281" s="30">
        <v>14.0625</v>
      </c>
      <c r="E281" s="30">
        <v>16.40625</v>
      </c>
      <c r="F281" s="30">
        <v>10.9375</v>
      </c>
      <c r="G281" s="30">
        <v>9.375</v>
      </c>
      <c r="H281" s="30">
        <v>6.25</v>
      </c>
      <c r="I281" s="30">
        <v>0</v>
      </c>
      <c r="J281" s="30">
        <v>0</v>
      </c>
      <c r="K281" s="30">
        <v>3.125</v>
      </c>
    </row>
    <row r="282" spans="1:11" ht="11.15" customHeight="1" x14ac:dyDescent="0.2">
      <c r="A282" s="19" t="s">
        <v>1268</v>
      </c>
      <c r="B282" s="20">
        <v>265</v>
      </c>
      <c r="C282" s="20">
        <v>108</v>
      </c>
      <c r="D282" s="20">
        <v>31</v>
      </c>
      <c r="E282" s="20">
        <v>19</v>
      </c>
      <c r="F282" s="20">
        <v>49</v>
      </c>
      <c r="G282" s="20">
        <v>30</v>
      </c>
      <c r="H282" s="20">
        <v>9</v>
      </c>
      <c r="I282" s="20">
        <v>2</v>
      </c>
      <c r="J282" s="20">
        <v>0</v>
      </c>
      <c r="K282" s="20">
        <v>17</v>
      </c>
    </row>
    <row r="283" spans="1:11" ht="11.15" customHeight="1" x14ac:dyDescent="0.2">
      <c r="A283" s="21" t="s">
        <v>126</v>
      </c>
      <c r="B283" s="30">
        <v>100</v>
      </c>
      <c r="C283" s="30">
        <v>40.754716999999999</v>
      </c>
      <c r="D283" s="30">
        <v>11.698112999999999</v>
      </c>
      <c r="E283" s="30">
        <v>7.1698110000000002</v>
      </c>
      <c r="F283" s="30">
        <v>18.490566000000001</v>
      </c>
      <c r="G283" s="30">
        <v>11.320755</v>
      </c>
      <c r="H283" s="30">
        <v>3.396226</v>
      </c>
      <c r="I283" s="30">
        <v>0.75471699999999997</v>
      </c>
      <c r="J283" s="30">
        <v>0</v>
      </c>
      <c r="K283" s="30">
        <v>6.4150939999999999</v>
      </c>
    </row>
    <row r="284" spans="1:11" ht="11.15" customHeight="1" x14ac:dyDescent="0.2">
      <c r="A284" s="19" t="s">
        <v>1269</v>
      </c>
      <c r="B284" s="20">
        <v>191</v>
      </c>
      <c r="C284" s="20">
        <v>76</v>
      </c>
      <c r="D284" s="20">
        <v>17</v>
      </c>
      <c r="E284" s="20">
        <v>10</v>
      </c>
      <c r="F284" s="20">
        <v>46</v>
      </c>
      <c r="G284" s="20">
        <v>24</v>
      </c>
      <c r="H284" s="20">
        <v>5</v>
      </c>
      <c r="I284" s="20">
        <v>1</v>
      </c>
      <c r="J284" s="20">
        <v>1</v>
      </c>
      <c r="K284" s="20">
        <v>11</v>
      </c>
    </row>
    <row r="285" spans="1:11" ht="11.15" customHeight="1" x14ac:dyDescent="0.2">
      <c r="A285" s="21" t="s">
        <v>126</v>
      </c>
      <c r="B285" s="30">
        <v>100</v>
      </c>
      <c r="C285" s="30">
        <v>39.790576000000001</v>
      </c>
      <c r="D285" s="30">
        <v>8.9005240000000008</v>
      </c>
      <c r="E285" s="30">
        <v>5.2356020000000001</v>
      </c>
      <c r="F285" s="30">
        <v>24.083770000000001</v>
      </c>
      <c r="G285" s="30">
        <v>12.565445</v>
      </c>
      <c r="H285" s="30">
        <v>2.617801</v>
      </c>
      <c r="I285" s="30">
        <v>0.52356000000000003</v>
      </c>
      <c r="J285" s="30">
        <v>0.52356000000000003</v>
      </c>
      <c r="K285" s="30">
        <v>5.7591619999999999</v>
      </c>
    </row>
    <row r="286" spans="1:11" ht="11.15" customHeight="1" x14ac:dyDescent="0.2">
      <c r="A286" s="19" t="s">
        <v>1270</v>
      </c>
      <c r="B286" s="20">
        <v>143</v>
      </c>
      <c r="C286" s="20">
        <v>58</v>
      </c>
      <c r="D286" s="20">
        <v>14</v>
      </c>
      <c r="E286" s="20">
        <v>7</v>
      </c>
      <c r="F286" s="20">
        <v>25</v>
      </c>
      <c r="G286" s="20">
        <v>26</v>
      </c>
      <c r="H286" s="20">
        <v>3</v>
      </c>
      <c r="I286" s="20">
        <v>1</v>
      </c>
      <c r="J286" s="20">
        <v>2</v>
      </c>
      <c r="K286" s="20">
        <v>7</v>
      </c>
    </row>
    <row r="287" spans="1:11" ht="11.15" customHeight="1" x14ac:dyDescent="0.2">
      <c r="A287" s="21" t="s">
        <v>126</v>
      </c>
      <c r="B287" s="30">
        <v>100</v>
      </c>
      <c r="C287" s="30">
        <v>40.559441</v>
      </c>
      <c r="D287" s="30">
        <v>9.7902100000000001</v>
      </c>
      <c r="E287" s="30">
        <v>4.895105</v>
      </c>
      <c r="F287" s="30">
        <v>17.482517000000001</v>
      </c>
      <c r="G287" s="30">
        <v>18.181818</v>
      </c>
      <c r="H287" s="30">
        <v>2.0979019999999999</v>
      </c>
      <c r="I287" s="30">
        <v>0.69930099999999995</v>
      </c>
      <c r="J287" s="30">
        <v>1.398601</v>
      </c>
      <c r="K287" s="30">
        <v>4.895105</v>
      </c>
    </row>
    <row r="288" spans="1:11" ht="11.15" customHeight="1" x14ac:dyDescent="0.2">
      <c r="A288" s="19" t="s">
        <v>1271</v>
      </c>
      <c r="B288" s="20">
        <v>96</v>
      </c>
      <c r="C288" s="20">
        <v>47</v>
      </c>
      <c r="D288" s="20">
        <v>11</v>
      </c>
      <c r="E288" s="20">
        <v>5</v>
      </c>
      <c r="F288" s="20">
        <v>11</v>
      </c>
      <c r="G288" s="20">
        <v>12</v>
      </c>
      <c r="H288" s="20">
        <v>5</v>
      </c>
      <c r="I288" s="20">
        <v>0</v>
      </c>
      <c r="J288" s="20">
        <v>0</v>
      </c>
      <c r="K288" s="20">
        <v>5</v>
      </c>
    </row>
    <row r="289" spans="1:11" ht="11.15" customHeight="1" x14ac:dyDescent="0.2">
      <c r="A289" s="21" t="s">
        <v>126</v>
      </c>
      <c r="B289" s="30">
        <v>100</v>
      </c>
      <c r="C289" s="30">
        <v>48.958333000000003</v>
      </c>
      <c r="D289" s="30">
        <v>11.458333</v>
      </c>
      <c r="E289" s="30">
        <v>5.2083329999999997</v>
      </c>
      <c r="F289" s="30">
        <v>11.458333</v>
      </c>
      <c r="G289" s="30">
        <v>12.5</v>
      </c>
      <c r="H289" s="30">
        <v>5.2083329999999997</v>
      </c>
      <c r="I289" s="30">
        <v>0</v>
      </c>
      <c r="J289" s="30">
        <v>0</v>
      </c>
      <c r="K289" s="30">
        <v>5.2083329999999997</v>
      </c>
    </row>
    <row r="290" spans="1:11" ht="11.15" customHeight="1" x14ac:dyDescent="0.2">
      <c r="A290" s="19" t="s">
        <v>1272</v>
      </c>
      <c r="B290" s="20">
        <v>112</v>
      </c>
      <c r="C290" s="20">
        <v>49</v>
      </c>
      <c r="D290" s="20">
        <v>9</v>
      </c>
      <c r="E290" s="20">
        <v>12</v>
      </c>
      <c r="F290" s="20">
        <v>23</v>
      </c>
      <c r="G290" s="20">
        <v>11</v>
      </c>
      <c r="H290" s="20">
        <v>4</v>
      </c>
      <c r="I290" s="20">
        <v>1</v>
      </c>
      <c r="J290" s="20">
        <v>0</v>
      </c>
      <c r="K290" s="20">
        <v>3</v>
      </c>
    </row>
    <row r="291" spans="1:11" ht="11.15" customHeight="1" x14ac:dyDescent="0.2">
      <c r="A291" s="31"/>
      <c r="B291" s="32">
        <v>100</v>
      </c>
      <c r="C291" s="32">
        <v>43.75</v>
      </c>
      <c r="D291" s="32">
        <v>8.0357140000000005</v>
      </c>
      <c r="E291" s="32">
        <v>10.714286</v>
      </c>
      <c r="F291" s="32">
        <v>20.535713999999999</v>
      </c>
      <c r="G291" s="32">
        <v>9.8214290000000002</v>
      </c>
      <c r="H291" s="32">
        <v>3.5714290000000002</v>
      </c>
      <c r="I291" s="32">
        <v>0.89285700000000001</v>
      </c>
      <c r="J291" s="32">
        <v>0</v>
      </c>
      <c r="K291" s="32">
        <v>2.6785709999999998</v>
      </c>
    </row>
    <row r="292" spans="1:11" ht="11.15" customHeight="1" x14ac:dyDescent="0.2"/>
  </sheetData>
  <phoneticPr fontId="1"/>
  <pageMargins left="0.75" right="0.75" top="1" bottom="1" header="0.5" footer="0.5"/>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E7A61-7B50-4F5F-B9D2-5358F10948E4}">
  <dimension ref="A1:G293"/>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7" x14ac:dyDescent="0.2">
      <c r="A1" s="8" t="s">
        <v>126</v>
      </c>
      <c r="B1" s="9"/>
    </row>
    <row r="2" spans="1:7" x14ac:dyDescent="0.2">
      <c r="A2" s="11" t="str">
        <f xml:space="preserve"> HYPERLINK("#'目次'!B31","[25]")</f>
        <v>[25]</v>
      </c>
    </row>
    <row r="3" spans="1:7" x14ac:dyDescent="0.2">
      <c r="A3" s="9" t="s">
        <v>126</v>
      </c>
      <c r="B3" s="12" t="s">
        <v>204</v>
      </c>
    </row>
    <row r="4" spans="1:7" x14ac:dyDescent="0.2">
      <c r="A4" s="9" t="s">
        <v>126</v>
      </c>
      <c r="B4" s="12" t="s">
        <v>205</v>
      </c>
    </row>
    <row r="5" spans="1:7" x14ac:dyDescent="0.2">
      <c r="A5" s="9" t="s">
        <v>126</v>
      </c>
      <c r="B5" s="12" t="s">
        <v>206</v>
      </c>
    </row>
    <row r="6" spans="1:7" x14ac:dyDescent="0.2">
      <c r="A6" s="9" t="s">
        <v>126</v>
      </c>
      <c r="B6" s="12" t="s">
        <v>207</v>
      </c>
    </row>
    <row r="7" spans="1:7" s="15" customFormat="1" ht="25" x14ac:dyDescent="0.2">
      <c r="A7" s="13" t="s">
        <v>126</v>
      </c>
      <c r="B7" s="14" t="s">
        <v>1190</v>
      </c>
      <c r="C7" s="14" t="s">
        <v>1316</v>
      </c>
      <c r="D7" s="14" t="s">
        <v>1317</v>
      </c>
      <c r="E7" s="14" t="s">
        <v>1318</v>
      </c>
      <c r="F7" s="14" t="s">
        <v>1195</v>
      </c>
      <c r="G7" s="14" t="s">
        <v>353</v>
      </c>
    </row>
    <row r="8" spans="1:7" x14ac:dyDescent="0.2">
      <c r="A8" s="16" t="s">
        <v>1198</v>
      </c>
      <c r="B8" s="17">
        <v>785</v>
      </c>
      <c r="C8" s="17">
        <v>67</v>
      </c>
      <c r="D8" s="17">
        <v>194</v>
      </c>
      <c r="E8" s="17">
        <v>487</v>
      </c>
      <c r="F8" s="17">
        <v>37</v>
      </c>
      <c r="G8" s="17">
        <v>0</v>
      </c>
    </row>
    <row r="9" spans="1:7" x14ac:dyDescent="0.2">
      <c r="A9" s="21" t="s">
        <v>126</v>
      </c>
      <c r="B9" s="30">
        <v>100</v>
      </c>
      <c r="C9" s="30">
        <v>8.5350319999999993</v>
      </c>
      <c r="D9" s="30">
        <v>24.713376</v>
      </c>
      <c r="E9" s="30">
        <v>62.038217000000003</v>
      </c>
      <c r="F9" s="30">
        <v>4.7133760000000002</v>
      </c>
      <c r="G9" s="30">
        <v>4.5120319999999996</v>
      </c>
    </row>
    <row r="10" spans="1:7" x14ac:dyDescent="0.2">
      <c r="A10" s="18" t="s">
        <v>1199</v>
      </c>
      <c r="B10" s="18"/>
      <c r="C10" s="18"/>
      <c r="D10" s="18"/>
      <c r="E10" s="18"/>
      <c r="F10" s="18"/>
      <c r="G10" s="18"/>
    </row>
    <row r="11" spans="1:7" x14ac:dyDescent="0.2">
      <c r="A11" s="19" t="s">
        <v>1200</v>
      </c>
      <c r="B11" s="20">
        <v>450</v>
      </c>
      <c r="C11" s="20">
        <v>28</v>
      </c>
      <c r="D11" s="20">
        <v>98</v>
      </c>
      <c r="E11" s="20">
        <v>303</v>
      </c>
      <c r="F11" s="20">
        <v>21</v>
      </c>
      <c r="G11" s="20">
        <v>0</v>
      </c>
    </row>
    <row r="12" spans="1:7" x14ac:dyDescent="0.2">
      <c r="A12" s="21" t="s">
        <v>126</v>
      </c>
      <c r="B12" s="30">
        <v>100</v>
      </c>
      <c r="C12" s="30">
        <v>6.2222220000000004</v>
      </c>
      <c r="D12" s="30">
        <v>21.777778000000001</v>
      </c>
      <c r="E12" s="30">
        <v>67.333332999999996</v>
      </c>
      <c r="F12" s="30">
        <v>4.6666670000000003</v>
      </c>
      <c r="G12" s="30">
        <v>4.643357</v>
      </c>
    </row>
    <row r="13" spans="1:7" x14ac:dyDescent="0.2">
      <c r="A13" s="19" t="s">
        <v>1201</v>
      </c>
      <c r="B13" s="20">
        <v>334</v>
      </c>
      <c r="C13" s="20">
        <v>39</v>
      </c>
      <c r="D13" s="20">
        <v>96</v>
      </c>
      <c r="E13" s="20">
        <v>183</v>
      </c>
      <c r="F13" s="20">
        <v>16</v>
      </c>
      <c r="G13" s="20">
        <v>0</v>
      </c>
    </row>
    <row r="14" spans="1:7" x14ac:dyDescent="0.2">
      <c r="A14" s="21" t="s">
        <v>126</v>
      </c>
      <c r="B14" s="30">
        <v>100</v>
      </c>
      <c r="C14" s="30">
        <v>11.676647000000001</v>
      </c>
      <c r="D14" s="30">
        <v>28.742515000000001</v>
      </c>
      <c r="E14" s="30">
        <v>54.790419</v>
      </c>
      <c r="F14" s="30">
        <v>4.790419</v>
      </c>
      <c r="G14" s="30">
        <v>4.3333329999999997</v>
      </c>
    </row>
    <row r="15" spans="1:7" x14ac:dyDescent="0.2">
      <c r="A15" s="19" t="s">
        <v>1202</v>
      </c>
      <c r="B15" s="20">
        <v>1</v>
      </c>
      <c r="C15" s="20">
        <v>0</v>
      </c>
      <c r="D15" s="20">
        <v>0</v>
      </c>
      <c r="E15" s="20">
        <v>1</v>
      </c>
      <c r="F15" s="20">
        <v>0</v>
      </c>
      <c r="G15" s="20">
        <v>0</v>
      </c>
    </row>
    <row r="16" spans="1:7" x14ac:dyDescent="0.2">
      <c r="A16" s="21" t="s">
        <v>126</v>
      </c>
      <c r="B16" s="30">
        <v>100</v>
      </c>
      <c r="C16" s="30">
        <v>0</v>
      </c>
      <c r="D16" s="30">
        <v>0</v>
      </c>
      <c r="E16" s="30">
        <v>100</v>
      </c>
      <c r="F16" s="30">
        <v>0</v>
      </c>
      <c r="G16" s="30">
        <v>5</v>
      </c>
    </row>
    <row r="17" spans="1:7" x14ac:dyDescent="0.2">
      <c r="A17" s="18" t="s">
        <v>1203</v>
      </c>
      <c r="B17" s="18"/>
      <c r="C17" s="18"/>
      <c r="D17" s="18"/>
      <c r="E17" s="18"/>
      <c r="F17" s="18"/>
      <c r="G17" s="18"/>
    </row>
    <row r="18" spans="1:7" x14ac:dyDescent="0.2">
      <c r="A18" s="19" t="s">
        <v>1204</v>
      </c>
      <c r="B18" s="20">
        <v>279</v>
      </c>
      <c r="C18" s="20">
        <v>11</v>
      </c>
      <c r="D18" s="20">
        <v>51</v>
      </c>
      <c r="E18" s="20">
        <v>208</v>
      </c>
      <c r="F18" s="20">
        <v>9</v>
      </c>
      <c r="G18" s="20">
        <v>0</v>
      </c>
    </row>
    <row r="19" spans="1:7" x14ac:dyDescent="0.2">
      <c r="A19" s="21" t="s">
        <v>126</v>
      </c>
      <c r="B19" s="30">
        <v>100</v>
      </c>
      <c r="C19" s="30">
        <v>3.9426519999999998</v>
      </c>
      <c r="D19" s="30">
        <v>18.27957</v>
      </c>
      <c r="E19" s="30">
        <v>74.551970999999995</v>
      </c>
      <c r="F19" s="30">
        <v>3.225806</v>
      </c>
      <c r="G19" s="30">
        <v>4.7629630000000001</v>
      </c>
    </row>
    <row r="20" spans="1:7" x14ac:dyDescent="0.2">
      <c r="A20" s="19" t="s">
        <v>1205</v>
      </c>
      <c r="B20" s="20">
        <v>219</v>
      </c>
      <c r="C20" s="20">
        <v>18</v>
      </c>
      <c r="D20" s="20">
        <v>66</v>
      </c>
      <c r="E20" s="20">
        <v>130</v>
      </c>
      <c r="F20" s="20">
        <v>5</v>
      </c>
      <c r="G20" s="20">
        <v>0</v>
      </c>
    </row>
    <row r="21" spans="1:7" x14ac:dyDescent="0.2">
      <c r="A21" s="21" t="s">
        <v>126</v>
      </c>
      <c r="B21" s="30">
        <v>100</v>
      </c>
      <c r="C21" s="30">
        <v>8.2191779999999994</v>
      </c>
      <c r="D21" s="30">
        <v>30.136986</v>
      </c>
      <c r="E21" s="30">
        <v>59.360731000000001</v>
      </c>
      <c r="F21" s="30">
        <v>2.2831049999999999</v>
      </c>
      <c r="G21" s="30">
        <v>4.4345790000000003</v>
      </c>
    </row>
    <row r="22" spans="1:7" x14ac:dyDescent="0.2">
      <c r="A22" s="19" t="s">
        <v>1206</v>
      </c>
      <c r="B22" s="20">
        <v>144</v>
      </c>
      <c r="C22" s="20">
        <v>19</v>
      </c>
      <c r="D22" s="20">
        <v>43</v>
      </c>
      <c r="E22" s="20">
        <v>71</v>
      </c>
      <c r="F22" s="20">
        <v>11</v>
      </c>
      <c r="G22" s="20">
        <v>0</v>
      </c>
    </row>
    <row r="23" spans="1:7" x14ac:dyDescent="0.2">
      <c r="A23" s="21" t="s">
        <v>126</v>
      </c>
      <c r="B23" s="30">
        <v>100</v>
      </c>
      <c r="C23" s="30">
        <v>13.194444000000001</v>
      </c>
      <c r="D23" s="30">
        <v>29.861111000000001</v>
      </c>
      <c r="E23" s="30">
        <v>49.305556000000003</v>
      </c>
      <c r="F23" s="30">
        <v>7.6388889999999998</v>
      </c>
      <c r="G23" s="30">
        <v>4.1428570000000002</v>
      </c>
    </row>
    <row r="24" spans="1:7" x14ac:dyDescent="0.2">
      <c r="A24" s="19" t="s">
        <v>1207</v>
      </c>
      <c r="B24" s="20">
        <v>103</v>
      </c>
      <c r="C24" s="20">
        <v>13</v>
      </c>
      <c r="D24" s="20">
        <v>24</v>
      </c>
      <c r="E24" s="20">
        <v>57</v>
      </c>
      <c r="F24" s="20">
        <v>9</v>
      </c>
      <c r="G24" s="20">
        <v>0</v>
      </c>
    </row>
    <row r="25" spans="1:7" x14ac:dyDescent="0.2">
      <c r="A25" s="21" t="s">
        <v>126</v>
      </c>
      <c r="B25" s="30">
        <v>100</v>
      </c>
      <c r="C25" s="30">
        <v>12.621359</v>
      </c>
      <c r="D25" s="30">
        <v>23.300971000000001</v>
      </c>
      <c r="E25" s="30">
        <v>55.339806000000003</v>
      </c>
      <c r="F25" s="30">
        <v>8.7378640000000001</v>
      </c>
      <c r="G25" s="30">
        <v>4.5212770000000004</v>
      </c>
    </row>
    <row r="26" spans="1:7" x14ac:dyDescent="0.2">
      <c r="A26" s="19" t="s">
        <v>1208</v>
      </c>
      <c r="B26" s="20">
        <v>29</v>
      </c>
      <c r="C26" s="20">
        <v>3</v>
      </c>
      <c r="D26" s="20">
        <v>8</v>
      </c>
      <c r="E26" s="20">
        <v>17</v>
      </c>
      <c r="F26" s="20">
        <v>1</v>
      </c>
      <c r="G26" s="20">
        <v>0</v>
      </c>
    </row>
    <row r="27" spans="1:7" x14ac:dyDescent="0.2">
      <c r="A27" s="21" t="s">
        <v>126</v>
      </c>
      <c r="B27" s="30">
        <v>100</v>
      </c>
      <c r="C27" s="30">
        <v>10.344828</v>
      </c>
      <c r="D27" s="30">
        <v>27.586207000000002</v>
      </c>
      <c r="E27" s="30">
        <v>58.620690000000003</v>
      </c>
      <c r="F27" s="30">
        <v>3.4482759999999999</v>
      </c>
      <c r="G27" s="30">
        <v>4.5714290000000002</v>
      </c>
    </row>
    <row r="28" spans="1:7" x14ac:dyDescent="0.2">
      <c r="A28" s="19" t="s">
        <v>1209</v>
      </c>
      <c r="B28" s="20">
        <v>9</v>
      </c>
      <c r="C28" s="20">
        <v>2</v>
      </c>
      <c r="D28" s="20">
        <v>2</v>
      </c>
      <c r="E28" s="20">
        <v>4</v>
      </c>
      <c r="F28" s="20">
        <v>1</v>
      </c>
      <c r="G28" s="20">
        <v>0</v>
      </c>
    </row>
    <row r="29" spans="1:7" x14ac:dyDescent="0.2">
      <c r="A29" s="21" t="s">
        <v>126</v>
      </c>
      <c r="B29" s="30">
        <v>100</v>
      </c>
      <c r="C29" s="30">
        <v>22.222221999999999</v>
      </c>
      <c r="D29" s="30">
        <v>22.222221999999999</v>
      </c>
      <c r="E29" s="30">
        <v>44.444443999999997</v>
      </c>
      <c r="F29" s="30">
        <v>11.111110999999999</v>
      </c>
      <c r="G29" s="30">
        <v>4.375</v>
      </c>
    </row>
    <row r="30" spans="1:7" x14ac:dyDescent="0.2">
      <c r="A30" s="19" t="s">
        <v>1210</v>
      </c>
      <c r="B30" s="20">
        <v>2</v>
      </c>
      <c r="C30" s="20">
        <v>1</v>
      </c>
      <c r="D30" s="20">
        <v>0</v>
      </c>
      <c r="E30" s="20">
        <v>0</v>
      </c>
      <c r="F30" s="20">
        <v>1</v>
      </c>
      <c r="G30" s="20">
        <v>0</v>
      </c>
    </row>
    <row r="31" spans="1:7" x14ac:dyDescent="0.2">
      <c r="A31" s="21" t="s">
        <v>126</v>
      </c>
      <c r="B31" s="30">
        <v>100</v>
      </c>
      <c r="C31" s="30">
        <v>50</v>
      </c>
      <c r="D31" s="30">
        <v>0</v>
      </c>
      <c r="E31" s="30">
        <v>0</v>
      </c>
      <c r="F31" s="30">
        <v>50</v>
      </c>
      <c r="G31" s="30">
        <v>1</v>
      </c>
    </row>
    <row r="32" spans="1:7" x14ac:dyDescent="0.2">
      <c r="A32" s="19" t="s">
        <v>1211</v>
      </c>
      <c r="B32" s="20">
        <v>0</v>
      </c>
      <c r="C32" s="20">
        <v>0</v>
      </c>
      <c r="D32" s="20">
        <v>0</v>
      </c>
      <c r="E32" s="20">
        <v>0</v>
      </c>
      <c r="F32" s="20">
        <v>0</v>
      </c>
      <c r="G32" s="20">
        <v>0</v>
      </c>
    </row>
    <row r="33" spans="1:7" x14ac:dyDescent="0.2">
      <c r="A33" s="21" t="s">
        <v>126</v>
      </c>
      <c r="B33" s="30">
        <v>0</v>
      </c>
      <c r="C33" s="30">
        <v>0</v>
      </c>
      <c r="D33" s="30">
        <v>0</v>
      </c>
      <c r="E33" s="30">
        <v>0</v>
      </c>
      <c r="F33" s="30">
        <v>0</v>
      </c>
      <c r="G33" s="30">
        <v>0</v>
      </c>
    </row>
    <row r="34" spans="1:7" x14ac:dyDescent="0.2">
      <c r="A34" s="19" t="s">
        <v>1212</v>
      </c>
      <c r="B34" s="20">
        <v>363</v>
      </c>
      <c r="C34" s="20">
        <v>37</v>
      </c>
      <c r="D34" s="20">
        <v>109</v>
      </c>
      <c r="E34" s="20">
        <v>201</v>
      </c>
      <c r="F34" s="20">
        <v>16</v>
      </c>
      <c r="G34" s="20">
        <v>0</v>
      </c>
    </row>
    <row r="35" spans="1:7" x14ac:dyDescent="0.2">
      <c r="A35" s="21" t="s">
        <v>126</v>
      </c>
      <c r="B35" s="30">
        <v>100</v>
      </c>
      <c r="C35" s="30">
        <v>10.192837000000001</v>
      </c>
      <c r="D35" s="30">
        <v>30.027547999999999</v>
      </c>
      <c r="E35" s="30">
        <v>55.371901000000001</v>
      </c>
      <c r="F35" s="30">
        <v>4.4077130000000002</v>
      </c>
      <c r="G35" s="30">
        <v>4.3227669999999998</v>
      </c>
    </row>
    <row r="36" spans="1:7" x14ac:dyDescent="0.2">
      <c r="A36" s="19" t="s">
        <v>1213</v>
      </c>
      <c r="B36" s="20">
        <v>132</v>
      </c>
      <c r="C36" s="20">
        <v>16</v>
      </c>
      <c r="D36" s="20">
        <v>32</v>
      </c>
      <c r="E36" s="20">
        <v>74</v>
      </c>
      <c r="F36" s="20">
        <v>10</v>
      </c>
      <c r="G36" s="20">
        <v>0</v>
      </c>
    </row>
    <row r="37" spans="1:7" x14ac:dyDescent="0.2">
      <c r="A37" s="21" t="s">
        <v>126</v>
      </c>
      <c r="B37" s="30">
        <v>100</v>
      </c>
      <c r="C37" s="30">
        <v>12.121212</v>
      </c>
      <c r="D37" s="30">
        <v>24.242424</v>
      </c>
      <c r="E37" s="30">
        <v>56.060606</v>
      </c>
      <c r="F37" s="30">
        <v>7.5757580000000004</v>
      </c>
      <c r="G37" s="30">
        <v>4.5327869999999999</v>
      </c>
    </row>
    <row r="38" spans="1:7" x14ac:dyDescent="0.2">
      <c r="A38" s="19" t="s">
        <v>1214</v>
      </c>
      <c r="B38" s="20">
        <v>506</v>
      </c>
      <c r="C38" s="20">
        <v>56</v>
      </c>
      <c r="D38" s="20">
        <v>143</v>
      </c>
      <c r="E38" s="20">
        <v>279</v>
      </c>
      <c r="F38" s="20">
        <v>28</v>
      </c>
      <c r="G38" s="20">
        <v>0</v>
      </c>
    </row>
    <row r="39" spans="1:7" x14ac:dyDescent="0.2">
      <c r="A39" s="21" t="s">
        <v>126</v>
      </c>
      <c r="B39" s="30">
        <v>100</v>
      </c>
      <c r="C39" s="30">
        <v>11.067194000000001</v>
      </c>
      <c r="D39" s="30">
        <v>28.260870000000001</v>
      </c>
      <c r="E39" s="30">
        <v>55.138339999999999</v>
      </c>
      <c r="F39" s="30">
        <v>5.5335970000000003</v>
      </c>
      <c r="G39" s="30">
        <v>4.3702930000000002</v>
      </c>
    </row>
    <row r="40" spans="1:7" x14ac:dyDescent="0.2">
      <c r="A40" s="19" t="s">
        <v>1215</v>
      </c>
      <c r="B40" s="20">
        <v>143</v>
      </c>
      <c r="C40" s="20">
        <v>19</v>
      </c>
      <c r="D40" s="20">
        <v>34</v>
      </c>
      <c r="E40" s="20">
        <v>78</v>
      </c>
      <c r="F40" s="20">
        <v>12</v>
      </c>
      <c r="G40" s="20">
        <v>0</v>
      </c>
    </row>
    <row r="41" spans="1:7" x14ac:dyDescent="0.2">
      <c r="A41" s="21" t="s">
        <v>126</v>
      </c>
      <c r="B41" s="30">
        <v>100</v>
      </c>
      <c r="C41" s="30">
        <v>13.286713000000001</v>
      </c>
      <c r="D41" s="30">
        <v>23.776223999999999</v>
      </c>
      <c r="E41" s="30">
        <v>54.545454999999997</v>
      </c>
      <c r="F41" s="30">
        <v>8.3916079999999997</v>
      </c>
      <c r="G41" s="30">
        <v>4.4961830000000003</v>
      </c>
    </row>
    <row r="42" spans="1:7" x14ac:dyDescent="0.2">
      <c r="A42" s="19" t="s">
        <v>1216</v>
      </c>
      <c r="B42" s="20">
        <v>11</v>
      </c>
      <c r="C42" s="20">
        <v>3</v>
      </c>
      <c r="D42" s="20">
        <v>2</v>
      </c>
      <c r="E42" s="20">
        <v>4</v>
      </c>
      <c r="F42" s="20">
        <v>2</v>
      </c>
      <c r="G42" s="20">
        <v>0</v>
      </c>
    </row>
    <row r="43" spans="1:7" x14ac:dyDescent="0.2">
      <c r="A43" s="21" t="s">
        <v>126</v>
      </c>
      <c r="B43" s="30">
        <v>100</v>
      </c>
      <c r="C43" s="30">
        <v>27.272727</v>
      </c>
      <c r="D43" s="30">
        <v>18.181818</v>
      </c>
      <c r="E43" s="30">
        <v>36.363636</v>
      </c>
      <c r="F43" s="30">
        <v>18.181818</v>
      </c>
      <c r="G43" s="35">
        <v>4</v>
      </c>
    </row>
    <row r="44" spans="1:7" x14ac:dyDescent="0.2">
      <c r="A44" s="18" t="s">
        <v>1217</v>
      </c>
      <c r="B44" s="17">
        <v>166</v>
      </c>
      <c r="C44" s="17">
        <v>1</v>
      </c>
      <c r="D44" s="17">
        <v>21</v>
      </c>
      <c r="E44" s="17">
        <v>139</v>
      </c>
      <c r="F44" s="17">
        <v>5</v>
      </c>
      <c r="G44" s="34">
        <v>0</v>
      </c>
    </row>
    <row r="45" spans="1:7" x14ac:dyDescent="0.2">
      <c r="A45" s="21" t="s">
        <v>126</v>
      </c>
      <c r="B45" s="30">
        <v>100</v>
      </c>
      <c r="C45" s="30">
        <v>0.60241</v>
      </c>
      <c r="D45" s="30">
        <v>12.650601999999999</v>
      </c>
      <c r="E45" s="30">
        <v>83.734939999999995</v>
      </c>
      <c r="F45" s="30">
        <v>3.0120480000000001</v>
      </c>
      <c r="G45" s="30">
        <v>4.9813660000000004</v>
      </c>
    </row>
    <row r="46" spans="1:7" x14ac:dyDescent="0.2">
      <c r="A46" s="19" t="s">
        <v>1205</v>
      </c>
      <c r="B46" s="20">
        <v>116</v>
      </c>
      <c r="C46" s="20">
        <v>7</v>
      </c>
      <c r="D46" s="20">
        <v>29</v>
      </c>
      <c r="E46" s="20">
        <v>77</v>
      </c>
      <c r="F46" s="20">
        <v>3</v>
      </c>
      <c r="G46" s="20">
        <v>0</v>
      </c>
    </row>
    <row r="47" spans="1:7" x14ac:dyDescent="0.2">
      <c r="A47" s="21" t="s">
        <v>126</v>
      </c>
      <c r="B47" s="30">
        <v>100</v>
      </c>
      <c r="C47" s="30">
        <v>6.0344829999999998</v>
      </c>
      <c r="D47" s="30">
        <v>25</v>
      </c>
      <c r="E47" s="30">
        <v>66.379310000000004</v>
      </c>
      <c r="F47" s="30">
        <v>2.5862069999999999</v>
      </c>
      <c r="G47" s="30">
        <v>4.6194689999999996</v>
      </c>
    </row>
    <row r="48" spans="1:7" x14ac:dyDescent="0.2">
      <c r="A48" s="19" t="s">
        <v>1206</v>
      </c>
      <c r="B48" s="20">
        <v>81</v>
      </c>
      <c r="C48" s="20">
        <v>10</v>
      </c>
      <c r="D48" s="20">
        <v>26</v>
      </c>
      <c r="E48" s="20">
        <v>37</v>
      </c>
      <c r="F48" s="20">
        <v>8</v>
      </c>
      <c r="G48" s="20">
        <v>0</v>
      </c>
    </row>
    <row r="49" spans="1:7" x14ac:dyDescent="0.2">
      <c r="A49" s="21" t="s">
        <v>126</v>
      </c>
      <c r="B49" s="30">
        <v>100</v>
      </c>
      <c r="C49" s="30">
        <v>12.345679000000001</v>
      </c>
      <c r="D49" s="30">
        <v>32.098765</v>
      </c>
      <c r="E49" s="30">
        <v>45.679012</v>
      </c>
      <c r="F49" s="30">
        <v>9.8765429999999999</v>
      </c>
      <c r="G49" s="30">
        <v>4.0958899999999998</v>
      </c>
    </row>
    <row r="50" spans="1:7" x14ac:dyDescent="0.2">
      <c r="A50" s="19" t="s">
        <v>1207</v>
      </c>
      <c r="B50" s="20">
        <v>60</v>
      </c>
      <c r="C50" s="20">
        <v>6</v>
      </c>
      <c r="D50" s="20">
        <v>13</v>
      </c>
      <c r="E50" s="20">
        <v>37</v>
      </c>
      <c r="F50" s="20">
        <v>4</v>
      </c>
      <c r="G50" s="20">
        <v>0</v>
      </c>
    </row>
    <row r="51" spans="1:7" x14ac:dyDescent="0.2">
      <c r="A51" s="21" t="s">
        <v>126</v>
      </c>
      <c r="B51" s="30">
        <v>100</v>
      </c>
      <c r="C51" s="30">
        <v>10</v>
      </c>
      <c r="D51" s="30">
        <v>21.666667</v>
      </c>
      <c r="E51" s="30">
        <v>61.666666999999997</v>
      </c>
      <c r="F51" s="30">
        <v>6.6666670000000003</v>
      </c>
      <c r="G51" s="30">
        <v>4.625</v>
      </c>
    </row>
    <row r="52" spans="1:7" x14ac:dyDescent="0.2">
      <c r="A52" s="19" t="s">
        <v>1208</v>
      </c>
      <c r="B52" s="20">
        <v>21</v>
      </c>
      <c r="C52" s="20">
        <v>2</v>
      </c>
      <c r="D52" s="20">
        <v>8</v>
      </c>
      <c r="E52" s="20">
        <v>10</v>
      </c>
      <c r="F52" s="20">
        <v>1</v>
      </c>
      <c r="G52" s="20">
        <v>0</v>
      </c>
    </row>
    <row r="53" spans="1:7" x14ac:dyDescent="0.2">
      <c r="A53" s="21" t="s">
        <v>126</v>
      </c>
      <c r="B53" s="30">
        <v>100</v>
      </c>
      <c r="C53" s="30">
        <v>9.5238099999999992</v>
      </c>
      <c r="D53" s="30">
        <v>38.095238000000002</v>
      </c>
      <c r="E53" s="30">
        <v>47.619047999999999</v>
      </c>
      <c r="F53" s="30">
        <v>4.7619049999999996</v>
      </c>
      <c r="G53" s="30">
        <v>4.3</v>
      </c>
    </row>
    <row r="54" spans="1:7" x14ac:dyDescent="0.2">
      <c r="A54" s="19" t="s">
        <v>1209</v>
      </c>
      <c r="B54" s="20">
        <v>5</v>
      </c>
      <c r="C54" s="20">
        <v>1</v>
      </c>
      <c r="D54" s="20">
        <v>1</v>
      </c>
      <c r="E54" s="20">
        <v>3</v>
      </c>
      <c r="F54" s="20">
        <v>0</v>
      </c>
      <c r="G54" s="20">
        <v>0</v>
      </c>
    </row>
    <row r="55" spans="1:7" x14ac:dyDescent="0.2">
      <c r="A55" s="21" t="s">
        <v>126</v>
      </c>
      <c r="B55" s="30">
        <v>100</v>
      </c>
      <c r="C55" s="30">
        <v>20</v>
      </c>
      <c r="D55" s="30">
        <v>20</v>
      </c>
      <c r="E55" s="30">
        <v>60</v>
      </c>
      <c r="F55" s="30">
        <v>0</v>
      </c>
      <c r="G55" s="30">
        <v>4.5999999999999996</v>
      </c>
    </row>
    <row r="56" spans="1:7" x14ac:dyDescent="0.2">
      <c r="A56" s="19" t="s">
        <v>1210</v>
      </c>
      <c r="B56" s="20">
        <v>1</v>
      </c>
      <c r="C56" s="20">
        <v>1</v>
      </c>
      <c r="D56" s="20">
        <v>0</v>
      </c>
      <c r="E56" s="20">
        <v>0</v>
      </c>
      <c r="F56" s="20">
        <v>0</v>
      </c>
      <c r="G56" s="20">
        <v>0</v>
      </c>
    </row>
    <row r="57" spans="1:7" x14ac:dyDescent="0.2">
      <c r="A57" s="21" t="s">
        <v>126</v>
      </c>
      <c r="B57" s="30">
        <v>100</v>
      </c>
      <c r="C57" s="30">
        <v>100</v>
      </c>
      <c r="D57" s="30">
        <v>0</v>
      </c>
      <c r="E57" s="30">
        <v>0</v>
      </c>
      <c r="F57" s="30">
        <v>0</v>
      </c>
      <c r="G57" s="30">
        <v>1</v>
      </c>
    </row>
    <row r="58" spans="1:7" x14ac:dyDescent="0.2">
      <c r="A58" s="19" t="s">
        <v>1211</v>
      </c>
      <c r="B58" s="20">
        <v>0</v>
      </c>
      <c r="C58" s="20">
        <v>0</v>
      </c>
      <c r="D58" s="20">
        <v>0</v>
      </c>
      <c r="E58" s="20">
        <v>0</v>
      </c>
      <c r="F58" s="20">
        <v>0</v>
      </c>
      <c r="G58" s="20">
        <v>0</v>
      </c>
    </row>
    <row r="59" spans="1:7" x14ac:dyDescent="0.2">
      <c r="A59" s="21" t="s">
        <v>126</v>
      </c>
      <c r="B59" s="30">
        <v>0</v>
      </c>
      <c r="C59" s="30">
        <v>0</v>
      </c>
      <c r="D59" s="30">
        <v>0</v>
      </c>
      <c r="E59" s="30">
        <v>0</v>
      </c>
      <c r="F59" s="30">
        <v>0</v>
      </c>
      <c r="G59" s="30">
        <v>0</v>
      </c>
    </row>
    <row r="60" spans="1:7" x14ac:dyDescent="0.2">
      <c r="A60" s="19" t="s">
        <v>1212</v>
      </c>
      <c r="B60" s="20">
        <v>197</v>
      </c>
      <c r="C60" s="20">
        <v>17</v>
      </c>
      <c r="D60" s="20">
        <v>55</v>
      </c>
      <c r="E60" s="20">
        <v>114</v>
      </c>
      <c r="F60" s="20">
        <v>11</v>
      </c>
      <c r="G60" s="20">
        <v>0</v>
      </c>
    </row>
    <row r="61" spans="1:7" x14ac:dyDescent="0.2">
      <c r="A61" s="21" t="s">
        <v>126</v>
      </c>
      <c r="B61" s="30">
        <v>100</v>
      </c>
      <c r="C61" s="30">
        <v>8.6294419999999992</v>
      </c>
      <c r="D61" s="30">
        <v>27.918782</v>
      </c>
      <c r="E61" s="30">
        <v>57.868020000000001</v>
      </c>
      <c r="F61" s="30">
        <v>5.5837560000000002</v>
      </c>
      <c r="G61" s="30">
        <v>4.4139780000000002</v>
      </c>
    </row>
    <row r="62" spans="1:7" x14ac:dyDescent="0.2">
      <c r="A62" s="19" t="s">
        <v>1213</v>
      </c>
      <c r="B62" s="20">
        <v>81</v>
      </c>
      <c r="C62" s="20">
        <v>8</v>
      </c>
      <c r="D62" s="20">
        <v>21</v>
      </c>
      <c r="E62" s="20">
        <v>47</v>
      </c>
      <c r="F62" s="20">
        <v>5</v>
      </c>
      <c r="G62" s="20">
        <v>0</v>
      </c>
    </row>
    <row r="63" spans="1:7" x14ac:dyDescent="0.2">
      <c r="A63" s="21" t="s">
        <v>126</v>
      </c>
      <c r="B63" s="30">
        <v>100</v>
      </c>
      <c r="C63" s="30">
        <v>9.8765429999999999</v>
      </c>
      <c r="D63" s="30">
        <v>25.925926</v>
      </c>
      <c r="E63" s="30">
        <v>58.024690999999997</v>
      </c>
      <c r="F63" s="30">
        <v>6.1728399999999999</v>
      </c>
      <c r="G63" s="30">
        <v>4.5394740000000002</v>
      </c>
    </row>
    <row r="64" spans="1:7" x14ac:dyDescent="0.2">
      <c r="A64" s="19" t="s">
        <v>1214</v>
      </c>
      <c r="B64" s="20">
        <v>284</v>
      </c>
      <c r="C64" s="20">
        <v>27</v>
      </c>
      <c r="D64" s="20">
        <v>77</v>
      </c>
      <c r="E64" s="20">
        <v>164</v>
      </c>
      <c r="F64" s="20">
        <v>16</v>
      </c>
      <c r="G64" s="20">
        <v>0</v>
      </c>
    </row>
    <row r="65" spans="1:7" x14ac:dyDescent="0.2">
      <c r="A65" s="21" t="s">
        <v>126</v>
      </c>
      <c r="B65" s="30">
        <v>100</v>
      </c>
      <c r="C65" s="30">
        <v>9.5070420000000002</v>
      </c>
      <c r="D65" s="30">
        <v>27.112676</v>
      </c>
      <c r="E65" s="30">
        <v>57.746479000000001</v>
      </c>
      <c r="F65" s="30">
        <v>5.6338030000000003</v>
      </c>
      <c r="G65" s="30">
        <v>4.4402990000000004</v>
      </c>
    </row>
    <row r="66" spans="1:7" x14ac:dyDescent="0.2">
      <c r="A66" s="19" t="s">
        <v>1215</v>
      </c>
      <c r="B66" s="20">
        <v>87</v>
      </c>
      <c r="C66" s="20">
        <v>10</v>
      </c>
      <c r="D66" s="20">
        <v>22</v>
      </c>
      <c r="E66" s="20">
        <v>50</v>
      </c>
      <c r="F66" s="20">
        <v>5</v>
      </c>
      <c r="G66" s="20">
        <v>0</v>
      </c>
    </row>
    <row r="67" spans="1:7" x14ac:dyDescent="0.2">
      <c r="A67" s="21" t="s">
        <v>126</v>
      </c>
      <c r="B67" s="30">
        <v>100</v>
      </c>
      <c r="C67" s="30">
        <v>11.494253</v>
      </c>
      <c r="D67" s="30">
        <v>25.287355999999999</v>
      </c>
      <c r="E67" s="30">
        <v>57.471263999999998</v>
      </c>
      <c r="F67" s="30">
        <v>5.7471259999999997</v>
      </c>
      <c r="G67" s="30">
        <v>4.5</v>
      </c>
    </row>
    <row r="68" spans="1:7" x14ac:dyDescent="0.2">
      <c r="A68" s="19" t="s">
        <v>1216</v>
      </c>
      <c r="B68" s="20">
        <v>6</v>
      </c>
      <c r="C68" s="20">
        <v>2</v>
      </c>
      <c r="D68" s="20">
        <v>1</v>
      </c>
      <c r="E68" s="20">
        <v>3</v>
      </c>
      <c r="F68" s="20">
        <v>0</v>
      </c>
      <c r="G68" s="20">
        <v>0</v>
      </c>
    </row>
    <row r="69" spans="1:7" x14ac:dyDescent="0.2">
      <c r="A69" s="21" t="s">
        <v>126</v>
      </c>
      <c r="B69" s="30">
        <v>100</v>
      </c>
      <c r="C69" s="30">
        <v>33.333333000000003</v>
      </c>
      <c r="D69" s="30">
        <v>16.666667</v>
      </c>
      <c r="E69" s="30">
        <v>50</v>
      </c>
      <c r="F69" s="30">
        <v>0</v>
      </c>
      <c r="G69" s="35">
        <v>4</v>
      </c>
    </row>
    <row r="70" spans="1:7" x14ac:dyDescent="0.2">
      <c r="A70" s="18" t="s">
        <v>1218</v>
      </c>
      <c r="B70" s="17">
        <v>112</v>
      </c>
      <c r="C70" s="17">
        <v>10</v>
      </c>
      <c r="D70" s="17">
        <v>30</v>
      </c>
      <c r="E70" s="17">
        <v>68</v>
      </c>
      <c r="F70" s="17">
        <v>4</v>
      </c>
      <c r="G70" s="34">
        <v>0</v>
      </c>
    </row>
    <row r="71" spans="1:7" x14ac:dyDescent="0.2">
      <c r="A71" s="21" t="s">
        <v>126</v>
      </c>
      <c r="B71" s="30">
        <v>100</v>
      </c>
      <c r="C71" s="30">
        <v>8.9285709999999998</v>
      </c>
      <c r="D71" s="30">
        <v>26.785713999999999</v>
      </c>
      <c r="E71" s="30">
        <v>60.714286000000001</v>
      </c>
      <c r="F71" s="30">
        <v>3.5714290000000002</v>
      </c>
      <c r="G71" s="30">
        <v>4.4351849999999997</v>
      </c>
    </row>
    <row r="72" spans="1:7" x14ac:dyDescent="0.2">
      <c r="A72" s="19" t="s">
        <v>1205</v>
      </c>
      <c r="B72" s="20">
        <v>103</v>
      </c>
      <c r="C72" s="20">
        <v>11</v>
      </c>
      <c r="D72" s="20">
        <v>37</v>
      </c>
      <c r="E72" s="20">
        <v>53</v>
      </c>
      <c r="F72" s="20">
        <v>2</v>
      </c>
      <c r="G72" s="20">
        <v>0</v>
      </c>
    </row>
    <row r="73" spans="1:7" x14ac:dyDescent="0.2">
      <c r="A73" s="21" t="s">
        <v>126</v>
      </c>
      <c r="B73" s="30">
        <v>100</v>
      </c>
      <c r="C73" s="30">
        <v>10.679612000000001</v>
      </c>
      <c r="D73" s="30">
        <v>35.922330000000002</v>
      </c>
      <c r="E73" s="30">
        <v>51.456310999999999</v>
      </c>
      <c r="F73" s="30">
        <v>1.941748</v>
      </c>
      <c r="G73" s="30">
        <v>4.2277230000000001</v>
      </c>
    </row>
    <row r="74" spans="1:7" x14ac:dyDescent="0.2">
      <c r="A74" s="19" t="s">
        <v>1206</v>
      </c>
      <c r="B74" s="20">
        <v>63</v>
      </c>
      <c r="C74" s="20">
        <v>9</v>
      </c>
      <c r="D74" s="20">
        <v>17</v>
      </c>
      <c r="E74" s="20">
        <v>34</v>
      </c>
      <c r="F74" s="20">
        <v>3</v>
      </c>
      <c r="G74" s="20">
        <v>0</v>
      </c>
    </row>
    <row r="75" spans="1:7" x14ac:dyDescent="0.2">
      <c r="A75" s="21" t="s">
        <v>126</v>
      </c>
      <c r="B75" s="30">
        <v>100</v>
      </c>
      <c r="C75" s="30">
        <v>14.285714</v>
      </c>
      <c r="D75" s="30">
        <v>26.984127000000001</v>
      </c>
      <c r="E75" s="30">
        <v>53.968254000000002</v>
      </c>
      <c r="F75" s="30">
        <v>4.7619049999999996</v>
      </c>
      <c r="G75" s="30">
        <v>4.2</v>
      </c>
    </row>
    <row r="76" spans="1:7" x14ac:dyDescent="0.2">
      <c r="A76" s="19" t="s">
        <v>1207</v>
      </c>
      <c r="B76" s="20">
        <v>43</v>
      </c>
      <c r="C76" s="20">
        <v>7</v>
      </c>
      <c r="D76" s="20">
        <v>11</v>
      </c>
      <c r="E76" s="20">
        <v>20</v>
      </c>
      <c r="F76" s="20">
        <v>5</v>
      </c>
      <c r="G76" s="20">
        <v>0</v>
      </c>
    </row>
    <row r="77" spans="1:7" x14ac:dyDescent="0.2">
      <c r="A77" s="21" t="s">
        <v>126</v>
      </c>
      <c r="B77" s="30">
        <v>100</v>
      </c>
      <c r="C77" s="30">
        <v>16.279070000000001</v>
      </c>
      <c r="D77" s="30">
        <v>25.581395000000001</v>
      </c>
      <c r="E77" s="30">
        <v>46.511628000000002</v>
      </c>
      <c r="F77" s="30">
        <v>11.627907</v>
      </c>
      <c r="G77" s="30">
        <v>4.3684209999999997</v>
      </c>
    </row>
    <row r="78" spans="1:7" x14ac:dyDescent="0.2">
      <c r="A78" s="19" t="s">
        <v>1208</v>
      </c>
      <c r="B78" s="20">
        <v>8</v>
      </c>
      <c r="C78" s="20">
        <v>1</v>
      </c>
      <c r="D78" s="20">
        <v>0</v>
      </c>
      <c r="E78" s="20">
        <v>7</v>
      </c>
      <c r="F78" s="20">
        <v>0</v>
      </c>
      <c r="G78" s="20">
        <v>0</v>
      </c>
    </row>
    <row r="79" spans="1:7" x14ac:dyDescent="0.2">
      <c r="A79" s="21" t="s">
        <v>126</v>
      </c>
      <c r="B79" s="30">
        <v>100</v>
      </c>
      <c r="C79" s="30">
        <v>12.5</v>
      </c>
      <c r="D79" s="30">
        <v>0</v>
      </c>
      <c r="E79" s="30">
        <v>87.5</v>
      </c>
      <c r="F79" s="30">
        <v>0</v>
      </c>
      <c r="G79" s="30">
        <v>5.25</v>
      </c>
    </row>
    <row r="80" spans="1:7" x14ac:dyDescent="0.2">
      <c r="A80" s="19" t="s">
        <v>1209</v>
      </c>
      <c r="B80" s="20">
        <v>4</v>
      </c>
      <c r="C80" s="20">
        <v>1</v>
      </c>
      <c r="D80" s="20">
        <v>1</v>
      </c>
      <c r="E80" s="20">
        <v>1</v>
      </c>
      <c r="F80" s="20">
        <v>1</v>
      </c>
      <c r="G80" s="20">
        <v>0</v>
      </c>
    </row>
    <row r="81" spans="1:7" x14ac:dyDescent="0.2">
      <c r="A81" s="21" t="s">
        <v>126</v>
      </c>
      <c r="B81" s="30">
        <v>100</v>
      </c>
      <c r="C81" s="30">
        <v>25</v>
      </c>
      <c r="D81" s="30">
        <v>25</v>
      </c>
      <c r="E81" s="30">
        <v>25</v>
      </c>
      <c r="F81" s="30">
        <v>25</v>
      </c>
      <c r="G81" s="30">
        <v>4</v>
      </c>
    </row>
    <row r="82" spans="1:7" x14ac:dyDescent="0.2">
      <c r="A82" s="19" t="s">
        <v>1210</v>
      </c>
      <c r="B82" s="20">
        <v>1</v>
      </c>
      <c r="C82" s="20">
        <v>0</v>
      </c>
      <c r="D82" s="20">
        <v>0</v>
      </c>
      <c r="E82" s="20">
        <v>0</v>
      </c>
      <c r="F82" s="20">
        <v>1</v>
      </c>
      <c r="G82" s="20">
        <v>0</v>
      </c>
    </row>
    <row r="83" spans="1:7" x14ac:dyDescent="0.2">
      <c r="A83" s="21" t="s">
        <v>126</v>
      </c>
      <c r="B83" s="30">
        <v>100</v>
      </c>
      <c r="C83" s="30">
        <v>0</v>
      </c>
      <c r="D83" s="30">
        <v>0</v>
      </c>
      <c r="E83" s="30">
        <v>0</v>
      </c>
      <c r="F83" s="30">
        <v>100</v>
      </c>
      <c r="G83" s="30">
        <v>0</v>
      </c>
    </row>
    <row r="84" spans="1:7" x14ac:dyDescent="0.2">
      <c r="A84" s="19" t="s">
        <v>1211</v>
      </c>
      <c r="B84" s="20">
        <v>0</v>
      </c>
      <c r="C84" s="20">
        <v>0</v>
      </c>
      <c r="D84" s="20">
        <v>0</v>
      </c>
      <c r="E84" s="20">
        <v>0</v>
      </c>
      <c r="F84" s="20">
        <v>0</v>
      </c>
      <c r="G84" s="20">
        <v>0</v>
      </c>
    </row>
    <row r="85" spans="1:7" x14ac:dyDescent="0.2">
      <c r="A85" s="21" t="s">
        <v>126</v>
      </c>
      <c r="B85" s="30">
        <v>0</v>
      </c>
      <c r="C85" s="30">
        <v>0</v>
      </c>
      <c r="D85" s="30">
        <v>0</v>
      </c>
      <c r="E85" s="30">
        <v>0</v>
      </c>
      <c r="F85" s="30">
        <v>0</v>
      </c>
      <c r="G85" s="30">
        <v>0</v>
      </c>
    </row>
    <row r="86" spans="1:7" x14ac:dyDescent="0.2">
      <c r="A86" s="19" t="s">
        <v>1212</v>
      </c>
      <c r="B86" s="20">
        <v>166</v>
      </c>
      <c r="C86" s="20">
        <v>20</v>
      </c>
      <c r="D86" s="20">
        <v>54</v>
      </c>
      <c r="E86" s="20">
        <v>87</v>
      </c>
      <c r="F86" s="20">
        <v>5</v>
      </c>
      <c r="G86" s="20">
        <v>0</v>
      </c>
    </row>
    <row r="87" spans="1:7" x14ac:dyDescent="0.2">
      <c r="A87" s="21" t="s">
        <v>126</v>
      </c>
      <c r="B87" s="30">
        <v>100</v>
      </c>
      <c r="C87" s="30">
        <v>12.048192999999999</v>
      </c>
      <c r="D87" s="30">
        <v>32.530119999999997</v>
      </c>
      <c r="E87" s="30">
        <v>52.409638999999999</v>
      </c>
      <c r="F87" s="30">
        <v>3.0120480000000001</v>
      </c>
      <c r="G87" s="30">
        <v>4.2173910000000001</v>
      </c>
    </row>
    <row r="88" spans="1:7" x14ac:dyDescent="0.2">
      <c r="A88" s="19" t="s">
        <v>1213</v>
      </c>
      <c r="B88" s="20">
        <v>51</v>
      </c>
      <c r="C88" s="20">
        <v>8</v>
      </c>
      <c r="D88" s="20">
        <v>11</v>
      </c>
      <c r="E88" s="20">
        <v>27</v>
      </c>
      <c r="F88" s="20">
        <v>5</v>
      </c>
      <c r="G88" s="20">
        <v>0</v>
      </c>
    </row>
    <row r="89" spans="1:7" x14ac:dyDescent="0.2">
      <c r="A89" s="21" t="s">
        <v>126</v>
      </c>
      <c r="B89" s="30">
        <v>100</v>
      </c>
      <c r="C89" s="30">
        <v>15.686275</v>
      </c>
      <c r="D89" s="30">
        <v>21.568626999999999</v>
      </c>
      <c r="E89" s="30">
        <v>52.941175999999999</v>
      </c>
      <c r="F89" s="30">
        <v>9.803922</v>
      </c>
      <c r="G89" s="30">
        <v>4.5217390000000002</v>
      </c>
    </row>
    <row r="90" spans="1:7" x14ac:dyDescent="0.2">
      <c r="A90" s="19" t="s">
        <v>1214</v>
      </c>
      <c r="B90" s="20">
        <v>222</v>
      </c>
      <c r="C90" s="20">
        <v>29</v>
      </c>
      <c r="D90" s="20">
        <v>66</v>
      </c>
      <c r="E90" s="20">
        <v>115</v>
      </c>
      <c r="F90" s="20">
        <v>12</v>
      </c>
      <c r="G90" s="20">
        <v>0</v>
      </c>
    </row>
    <row r="91" spans="1:7" x14ac:dyDescent="0.2">
      <c r="A91" s="21" t="s">
        <v>126</v>
      </c>
      <c r="B91" s="30">
        <v>100</v>
      </c>
      <c r="C91" s="30">
        <v>13.063063</v>
      </c>
      <c r="D91" s="30">
        <v>29.72973</v>
      </c>
      <c r="E91" s="30">
        <v>51.801802000000002</v>
      </c>
      <c r="F91" s="30">
        <v>5.405405</v>
      </c>
      <c r="G91" s="30">
        <v>4.2809520000000001</v>
      </c>
    </row>
    <row r="92" spans="1:7" x14ac:dyDescent="0.2">
      <c r="A92" s="19" t="s">
        <v>1215</v>
      </c>
      <c r="B92" s="20">
        <v>56</v>
      </c>
      <c r="C92" s="20">
        <v>9</v>
      </c>
      <c r="D92" s="20">
        <v>12</v>
      </c>
      <c r="E92" s="20">
        <v>28</v>
      </c>
      <c r="F92" s="20">
        <v>7</v>
      </c>
      <c r="G92" s="20">
        <v>0</v>
      </c>
    </row>
    <row r="93" spans="1:7" x14ac:dyDescent="0.2">
      <c r="A93" s="21" t="s">
        <v>126</v>
      </c>
      <c r="B93" s="30">
        <v>100</v>
      </c>
      <c r="C93" s="30">
        <v>16.071428999999998</v>
      </c>
      <c r="D93" s="30">
        <v>21.428571000000002</v>
      </c>
      <c r="E93" s="30">
        <v>50</v>
      </c>
      <c r="F93" s="30">
        <v>12.5</v>
      </c>
      <c r="G93" s="30">
        <v>4.4897960000000001</v>
      </c>
    </row>
    <row r="94" spans="1:7" x14ac:dyDescent="0.2">
      <c r="A94" s="19" t="s">
        <v>1216</v>
      </c>
      <c r="B94" s="20">
        <v>5</v>
      </c>
      <c r="C94" s="20">
        <v>1</v>
      </c>
      <c r="D94" s="20">
        <v>1</v>
      </c>
      <c r="E94" s="20">
        <v>1</v>
      </c>
      <c r="F94" s="20">
        <v>2</v>
      </c>
      <c r="G94" s="20">
        <v>0</v>
      </c>
    </row>
    <row r="95" spans="1:7" x14ac:dyDescent="0.2">
      <c r="A95" s="21" t="s">
        <v>126</v>
      </c>
      <c r="B95" s="30">
        <v>100</v>
      </c>
      <c r="C95" s="30">
        <v>20</v>
      </c>
      <c r="D95" s="30">
        <v>20</v>
      </c>
      <c r="E95" s="30">
        <v>20</v>
      </c>
      <c r="F95" s="30">
        <v>40</v>
      </c>
      <c r="G95" s="30">
        <v>4</v>
      </c>
    </row>
    <row r="96" spans="1:7" x14ac:dyDescent="0.2">
      <c r="A96" s="18" t="s">
        <v>1219</v>
      </c>
      <c r="B96" s="18"/>
      <c r="C96" s="18"/>
      <c r="D96" s="18"/>
      <c r="E96" s="18"/>
      <c r="F96" s="18"/>
      <c r="G96" s="18"/>
    </row>
    <row r="97" spans="1:7" x14ac:dyDescent="0.2">
      <c r="A97" s="19" t="s">
        <v>130</v>
      </c>
      <c r="B97" s="20">
        <v>61</v>
      </c>
      <c r="C97" s="20">
        <v>4</v>
      </c>
      <c r="D97" s="20">
        <v>9</v>
      </c>
      <c r="E97" s="20">
        <v>42</v>
      </c>
      <c r="F97" s="20">
        <v>6</v>
      </c>
      <c r="G97" s="20">
        <v>0</v>
      </c>
    </row>
    <row r="98" spans="1:7" x14ac:dyDescent="0.2">
      <c r="A98" s="21" t="s">
        <v>126</v>
      </c>
      <c r="B98" s="30">
        <v>100</v>
      </c>
      <c r="C98" s="30">
        <v>6.5573769999999998</v>
      </c>
      <c r="D98" s="30">
        <v>14.754098000000001</v>
      </c>
      <c r="E98" s="30">
        <v>68.852458999999996</v>
      </c>
      <c r="F98" s="30">
        <v>9.8360660000000006</v>
      </c>
      <c r="G98" s="30">
        <v>4.7454549999999998</v>
      </c>
    </row>
    <row r="99" spans="1:7" x14ac:dyDescent="0.2">
      <c r="A99" s="19" t="s">
        <v>131</v>
      </c>
      <c r="B99" s="20">
        <v>566</v>
      </c>
      <c r="C99" s="20">
        <v>46</v>
      </c>
      <c r="D99" s="20">
        <v>144</v>
      </c>
      <c r="E99" s="20">
        <v>350</v>
      </c>
      <c r="F99" s="20">
        <v>26</v>
      </c>
      <c r="G99" s="20">
        <v>0</v>
      </c>
    </row>
    <row r="100" spans="1:7" x14ac:dyDescent="0.2">
      <c r="A100" s="21" t="s">
        <v>126</v>
      </c>
      <c r="B100" s="30">
        <v>100</v>
      </c>
      <c r="C100" s="30">
        <v>8.1272079999999995</v>
      </c>
      <c r="D100" s="30">
        <v>25.441696</v>
      </c>
      <c r="E100" s="30">
        <v>61.837456000000003</v>
      </c>
      <c r="F100" s="30">
        <v>4.5936399999999997</v>
      </c>
      <c r="G100" s="30">
        <v>4.5111109999999996</v>
      </c>
    </row>
    <row r="101" spans="1:7" x14ac:dyDescent="0.2">
      <c r="A101" s="19" t="s">
        <v>392</v>
      </c>
      <c r="B101" s="20">
        <v>74</v>
      </c>
      <c r="C101" s="20">
        <v>7</v>
      </c>
      <c r="D101" s="20">
        <v>24</v>
      </c>
      <c r="E101" s="20">
        <v>42</v>
      </c>
      <c r="F101" s="20">
        <v>1</v>
      </c>
      <c r="G101" s="20">
        <v>0</v>
      </c>
    </row>
    <row r="102" spans="1:7" x14ac:dyDescent="0.2">
      <c r="A102" s="21" t="s">
        <v>126</v>
      </c>
      <c r="B102" s="30">
        <v>100</v>
      </c>
      <c r="C102" s="30">
        <v>9.4594590000000007</v>
      </c>
      <c r="D102" s="30">
        <v>32.432431999999999</v>
      </c>
      <c r="E102" s="30">
        <v>56.756757</v>
      </c>
      <c r="F102" s="30">
        <v>1.351351</v>
      </c>
      <c r="G102" s="30">
        <v>4.328767</v>
      </c>
    </row>
    <row r="103" spans="1:7" x14ac:dyDescent="0.2">
      <c r="A103" s="19" t="s">
        <v>132</v>
      </c>
      <c r="B103" s="20">
        <v>62</v>
      </c>
      <c r="C103" s="20">
        <v>7</v>
      </c>
      <c r="D103" s="20">
        <v>11</v>
      </c>
      <c r="E103" s="20">
        <v>41</v>
      </c>
      <c r="F103" s="20">
        <v>3</v>
      </c>
      <c r="G103" s="20">
        <v>0</v>
      </c>
    </row>
    <row r="104" spans="1:7" x14ac:dyDescent="0.2">
      <c r="A104" s="21" t="s">
        <v>126</v>
      </c>
      <c r="B104" s="30">
        <v>100</v>
      </c>
      <c r="C104" s="30">
        <v>11.290323000000001</v>
      </c>
      <c r="D104" s="30">
        <v>17.741935000000002</v>
      </c>
      <c r="E104" s="30">
        <v>66.129031999999995</v>
      </c>
      <c r="F104" s="30">
        <v>4.8387099999999998</v>
      </c>
      <c r="G104" s="30">
        <v>4.5932199999999996</v>
      </c>
    </row>
    <row r="105" spans="1:7" x14ac:dyDescent="0.2">
      <c r="A105" s="19" t="s">
        <v>1220</v>
      </c>
      <c r="B105" s="20">
        <v>22</v>
      </c>
      <c r="C105" s="20">
        <v>3</v>
      </c>
      <c r="D105" s="20">
        <v>6</v>
      </c>
      <c r="E105" s="20">
        <v>12</v>
      </c>
      <c r="F105" s="20">
        <v>1</v>
      </c>
      <c r="G105" s="20">
        <v>0</v>
      </c>
    </row>
    <row r="106" spans="1:7" x14ac:dyDescent="0.2">
      <c r="A106" s="21" t="s">
        <v>126</v>
      </c>
      <c r="B106" s="30">
        <v>100</v>
      </c>
      <c r="C106" s="30">
        <v>13.636364</v>
      </c>
      <c r="D106" s="30">
        <v>27.272727</v>
      </c>
      <c r="E106" s="30">
        <v>54.545454999999997</v>
      </c>
      <c r="F106" s="30">
        <v>4.5454549999999996</v>
      </c>
      <c r="G106" s="35">
        <v>4.3333329999999997</v>
      </c>
    </row>
    <row r="107" spans="1:7" x14ac:dyDescent="0.2">
      <c r="A107" s="18" t="s">
        <v>133</v>
      </c>
      <c r="B107" s="17">
        <v>33</v>
      </c>
      <c r="C107" s="17">
        <v>0</v>
      </c>
      <c r="D107" s="17">
        <v>6</v>
      </c>
      <c r="E107" s="17">
        <v>24</v>
      </c>
      <c r="F107" s="17">
        <v>3</v>
      </c>
      <c r="G107" s="34">
        <v>0</v>
      </c>
    </row>
    <row r="108" spans="1:7" x14ac:dyDescent="0.2">
      <c r="A108" s="21" t="s">
        <v>126</v>
      </c>
      <c r="B108" s="30">
        <v>100</v>
      </c>
      <c r="C108" s="30">
        <v>0</v>
      </c>
      <c r="D108" s="30">
        <v>18.181818</v>
      </c>
      <c r="E108" s="30">
        <v>72.727272999999997</v>
      </c>
      <c r="F108" s="30">
        <v>9.0909089999999999</v>
      </c>
      <c r="G108" s="30">
        <v>4.9000000000000004</v>
      </c>
    </row>
    <row r="109" spans="1:7" x14ac:dyDescent="0.2">
      <c r="A109" s="19" t="s">
        <v>134</v>
      </c>
      <c r="B109" s="20">
        <v>356</v>
      </c>
      <c r="C109" s="20">
        <v>22</v>
      </c>
      <c r="D109" s="20">
        <v>75</v>
      </c>
      <c r="E109" s="20">
        <v>243</v>
      </c>
      <c r="F109" s="20">
        <v>16</v>
      </c>
      <c r="G109" s="20">
        <v>0</v>
      </c>
    </row>
    <row r="110" spans="1:7" x14ac:dyDescent="0.2">
      <c r="A110" s="21" t="s">
        <v>126</v>
      </c>
      <c r="B110" s="30">
        <v>100</v>
      </c>
      <c r="C110" s="30">
        <v>6.1797750000000002</v>
      </c>
      <c r="D110" s="30">
        <v>21.067416000000001</v>
      </c>
      <c r="E110" s="30">
        <v>68.258426999999998</v>
      </c>
      <c r="F110" s="30">
        <v>4.4943819999999999</v>
      </c>
      <c r="G110" s="30">
        <v>4.6617649999999999</v>
      </c>
    </row>
    <row r="111" spans="1:7" x14ac:dyDescent="0.2">
      <c r="A111" s="19" t="s">
        <v>393</v>
      </c>
      <c r="B111" s="20">
        <v>31</v>
      </c>
      <c r="C111" s="20">
        <v>2</v>
      </c>
      <c r="D111" s="20">
        <v>11</v>
      </c>
      <c r="E111" s="20">
        <v>18</v>
      </c>
      <c r="F111" s="20">
        <v>0</v>
      </c>
      <c r="G111" s="20">
        <v>0</v>
      </c>
    </row>
    <row r="112" spans="1:7" x14ac:dyDescent="0.2">
      <c r="A112" s="21" t="s">
        <v>126</v>
      </c>
      <c r="B112" s="30">
        <v>100</v>
      </c>
      <c r="C112" s="30">
        <v>6.451613</v>
      </c>
      <c r="D112" s="30">
        <v>35.483871000000001</v>
      </c>
      <c r="E112" s="30">
        <v>58.064515999999998</v>
      </c>
      <c r="F112" s="30">
        <v>0</v>
      </c>
      <c r="G112" s="30">
        <v>4.3870969999999998</v>
      </c>
    </row>
    <row r="113" spans="1:7" x14ac:dyDescent="0.2">
      <c r="A113" s="19" t="s">
        <v>135</v>
      </c>
      <c r="B113" s="20">
        <v>16</v>
      </c>
      <c r="C113" s="20">
        <v>1</v>
      </c>
      <c r="D113" s="20">
        <v>3</v>
      </c>
      <c r="E113" s="20">
        <v>11</v>
      </c>
      <c r="F113" s="20">
        <v>1</v>
      </c>
      <c r="G113" s="20">
        <v>0</v>
      </c>
    </row>
    <row r="114" spans="1:7" x14ac:dyDescent="0.2">
      <c r="A114" s="21" t="s">
        <v>126</v>
      </c>
      <c r="B114" s="30">
        <v>100</v>
      </c>
      <c r="C114" s="30">
        <v>6.25</v>
      </c>
      <c r="D114" s="30">
        <v>18.75</v>
      </c>
      <c r="E114" s="30">
        <v>68.75</v>
      </c>
      <c r="F114" s="30">
        <v>6.25</v>
      </c>
      <c r="G114" s="30">
        <v>4.8666669999999996</v>
      </c>
    </row>
    <row r="115" spans="1:7" x14ac:dyDescent="0.2">
      <c r="A115" s="19" t="s">
        <v>1221</v>
      </c>
      <c r="B115" s="20">
        <v>14</v>
      </c>
      <c r="C115" s="20">
        <v>3</v>
      </c>
      <c r="D115" s="20">
        <v>3</v>
      </c>
      <c r="E115" s="20">
        <v>7</v>
      </c>
      <c r="F115" s="20">
        <v>1</v>
      </c>
      <c r="G115" s="20">
        <v>0</v>
      </c>
    </row>
    <row r="116" spans="1:7" x14ac:dyDescent="0.2">
      <c r="A116" s="21" t="s">
        <v>126</v>
      </c>
      <c r="B116" s="30">
        <v>100</v>
      </c>
      <c r="C116" s="30">
        <v>21.428571000000002</v>
      </c>
      <c r="D116" s="30">
        <v>21.428571000000002</v>
      </c>
      <c r="E116" s="30">
        <v>50</v>
      </c>
      <c r="F116" s="30">
        <v>7.1428570000000002</v>
      </c>
      <c r="G116" s="35">
        <v>3.9230770000000001</v>
      </c>
    </row>
    <row r="117" spans="1:7" x14ac:dyDescent="0.2">
      <c r="A117" s="18" t="s">
        <v>136</v>
      </c>
      <c r="B117" s="17">
        <v>28</v>
      </c>
      <c r="C117" s="17">
        <v>4</v>
      </c>
      <c r="D117" s="17">
        <v>3</v>
      </c>
      <c r="E117" s="17">
        <v>18</v>
      </c>
      <c r="F117" s="17">
        <v>3</v>
      </c>
      <c r="G117" s="34">
        <v>0</v>
      </c>
    </row>
    <row r="118" spans="1:7" x14ac:dyDescent="0.2">
      <c r="A118" s="21" t="s">
        <v>126</v>
      </c>
      <c r="B118" s="30">
        <v>100</v>
      </c>
      <c r="C118" s="30">
        <v>14.285714</v>
      </c>
      <c r="D118" s="30">
        <v>10.714286</v>
      </c>
      <c r="E118" s="30">
        <v>64.285713999999999</v>
      </c>
      <c r="F118" s="30">
        <v>10.714286</v>
      </c>
      <c r="G118" s="30">
        <v>4.5599999999999996</v>
      </c>
    </row>
    <row r="119" spans="1:7" x14ac:dyDescent="0.2">
      <c r="A119" s="19" t="s">
        <v>134</v>
      </c>
      <c r="B119" s="20">
        <v>209</v>
      </c>
      <c r="C119" s="20">
        <v>24</v>
      </c>
      <c r="D119" s="20">
        <v>69</v>
      </c>
      <c r="E119" s="20">
        <v>106</v>
      </c>
      <c r="F119" s="20">
        <v>10</v>
      </c>
      <c r="G119" s="20">
        <v>0</v>
      </c>
    </row>
    <row r="120" spans="1:7" x14ac:dyDescent="0.2">
      <c r="A120" s="21" t="s">
        <v>126</v>
      </c>
      <c r="B120" s="30">
        <v>100</v>
      </c>
      <c r="C120" s="30">
        <v>11.483254000000001</v>
      </c>
      <c r="D120" s="30">
        <v>33.014353999999997</v>
      </c>
      <c r="E120" s="30">
        <v>50.717703</v>
      </c>
      <c r="F120" s="30">
        <v>4.7846890000000002</v>
      </c>
      <c r="G120" s="30">
        <v>4.2512559999999997</v>
      </c>
    </row>
    <row r="121" spans="1:7" x14ac:dyDescent="0.2">
      <c r="A121" s="19" t="s">
        <v>393</v>
      </c>
      <c r="B121" s="20">
        <v>43</v>
      </c>
      <c r="C121" s="20">
        <v>5</v>
      </c>
      <c r="D121" s="20">
        <v>13</v>
      </c>
      <c r="E121" s="20">
        <v>24</v>
      </c>
      <c r="F121" s="20">
        <v>1</v>
      </c>
      <c r="G121" s="20">
        <v>0</v>
      </c>
    </row>
    <row r="122" spans="1:7" x14ac:dyDescent="0.2">
      <c r="A122" s="21" t="s">
        <v>126</v>
      </c>
      <c r="B122" s="30">
        <v>100</v>
      </c>
      <c r="C122" s="30">
        <v>11.627907</v>
      </c>
      <c r="D122" s="30">
        <v>30.232558000000001</v>
      </c>
      <c r="E122" s="30">
        <v>55.813952999999998</v>
      </c>
      <c r="F122" s="30">
        <v>2.3255810000000001</v>
      </c>
      <c r="G122" s="30">
        <v>4.2857139999999996</v>
      </c>
    </row>
    <row r="123" spans="1:7" x14ac:dyDescent="0.2">
      <c r="A123" s="19" t="s">
        <v>135</v>
      </c>
      <c r="B123" s="20">
        <v>46</v>
      </c>
      <c r="C123" s="20">
        <v>6</v>
      </c>
      <c r="D123" s="20">
        <v>8</v>
      </c>
      <c r="E123" s="20">
        <v>30</v>
      </c>
      <c r="F123" s="20">
        <v>2</v>
      </c>
      <c r="G123" s="20">
        <v>0</v>
      </c>
    </row>
    <row r="124" spans="1:7" x14ac:dyDescent="0.2">
      <c r="A124" s="21" t="s">
        <v>126</v>
      </c>
      <c r="B124" s="30">
        <v>100</v>
      </c>
      <c r="C124" s="30">
        <v>13.043478</v>
      </c>
      <c r="D124" s="30">
        <v>17.391304000000002</v>
      </c>
      <c r="E124" s="30">
        <v>65.217391000000006</v>
      </c>
      <c r="F124" s="30">
        <v>4.3478260000000004</v>
      </c>
      <c r="G124" s="30">
        <v>4.5</v>
      </c>
    </row>
    <row r="125" spans="1:7" x14ac:dyDescent="0.2">
      <c r="A125" s="19" t="s">
        <v>1221</v>
      </c>
      <c r="B125" s="20">
        <v>8</v>
      </c>
      <c r="C125" s="20">
        <v>0</v>
      </c>
      <c r="D125" s="20">
        <v>3</v>
      </c>
      <c r="E125" s="20">
        <v>5</v>
      </c>
      <c r="F125" s="20">
        <v>0</v>
      </c>
      <c r="G125" s="20">
        <v>0</v>
      </c>
    </row>
    <row r="126" spans="1:7" x14ac:dyDescent="0.2">
      <c r="A126" s="21" t="s">
        <v>126</v>
      </c>
      <c r="B126" s="30">
        <v>100</v>
      </c>
      <c r="C126" s="30">
        <v>0</v>
      </c>
      <c r="D126" s="30">
        <v>37.5</v>
      </c>
      <c r="E126" s="30">
        <v>62.5</v>
      </c>
      <c r="F126" s="30">
        <v>0</v>
      </c>
      <c r="G126" s="30">
        <v>5</v>
      </c>
    </row>
    <row r="127" spans="1:7" x14ac:dyDescent="0.2">
      <c r="A127" s="18" t="s">
        <v>1222</v>
      </c>
      <c r="B127" s="18"/>
      <c r="C127" s="18"/>
      <c r="D127" s="18"/>
      <c r="E127" s="18"/>
      <c r="F127" s="18"/>
      <c r="G127" s="18"/>
    </row>
    <row r="128" spans="1:7" x14ac:dyDescent="0.2">
      <c r="A128" s="19" t="s">
        <v>1223</v>
      </c>
      <c r="B128" s="20">
        <v>123</v>
      </c>
      <c r="C128" s="20">
        <v>11</v>
      </c>
      <c r="D128" s="20">
        <v>29</v>
      </c>
      <c r="E128" s="20">
        <v>78</v>
      </c>
      <c r="F128" s="20">
        <v>5</v>
      </c>
      <c r="G128" s="20">
        <v>0</v>
      </c>
    </row>
    <row r="129" spans="1:7" x14ac:dyDescent="0.2">
      <c r="A129" s="21" t="s">
        <v>126</v>
      </c>
      <c r="B129" s="30">
        <v>100</v>
      </c>
      <c r="C129" s="30">
        <v>8.9430890000000005</v>
      </c>
      <c r="D129" s="30">
        <v>23.577235999999999</v>
      </c>
      <c r="E129" s="30">
        <v>63.414634</v>
      </c>
      <c r="F129" s="30">
        <v>4.0650409999999999</v>
      </c>
      <c r="G129" s="30">
        <v>4.5</v>
      </c>
    </row>
    <row r="130" spans="1:7" x14ac:dyDescent="0.2">
      <c r="A130" s="19" t="s">
        <v>1224</v>
      </c>
      <c r="B130" s="20">
        <v>480</v>
      </c>
      <c r="C130" s="20">
        <v>44</v>
      </c>
      <c r="D130" s="20">
        <v>123</v>
      </c>
      <c r="E130" s="20">
        <v>290</v>
      </c>
      <c r="F130" s="20">
        <v>23</v>
      </c>
      <c r="G130" s="20">
        <v>0</v>
      </c>
    </row>
    <row r="131" spans="1:7" x14ac:dyDescent="0.2">
      <c r="A131" s="21" t="s">
        <v>126</v>
      </c>
      <c r="B131" s="30">
        <v>100</v>
      </c>
      <c r="C131" s="30">
        <v>9.1666670000000003</v>
      </c>
      <c r="D131" s="30">
        <v>25.625</v>
      </c>
      <c r="E131" s="30">
        <v>60.416666999999997</v>
      </c>
      <c r="F131" s="30">
        <v>4.7916670000000003</v>
      </c>
      <c r="G131" s="30">
        <v>4.4463889999999999</v>
      </c>
    </row>
    <row r="132" spans="1:7" x14ac:dyDescent="0.2">
      <c r="A132" s="19" t="s">
        <v>137</v>
      </c>
      <c r="B132" s="20">
        <v>68</v>
      </c>
      <c r="C132" s="20">
        <v>2</v>
      </c>
      <c r="D132" s="20">
        <v>13</v>
      </c>
      <c r="E132" s="20">
        <v>52</v>
      </c>
      <c r="F132" s="20">
        <v>1</v>
      </c>
      <c r="G132" s="20">
        <v>0</v>
      </c>
    </row>
    <row r="133" spans="1:7" x14ac:dyDescent="0.2">
      <c r="A133" s="21" t="s">
        <v>126</v>
      </c>
      <c r="B133" s="30">
        <v>100</v>
      </c>
      <c r="C133" s="30">
        <v>2.941176</v>
      </c>
      <c r="D133" s="30">
        <v>19.117647000000002</v>
      </c>
      <c r="E133" s="30">
        <v>76.470588000000006</v>
      </c>
      <c r="F133" s="30">
        <v>1.470588</v>
      </c>
      <c r="G133" s="30">
        <v>4.9402990000000004</v>
      </c>
    </row>
    <row r="134" spans="1:7" x14ac:dyDescent="0.2">
      <c r="A134" s="19" t="s">
        <v>138</v>
      </c>
      <c r="B134" s="20">
        <v>239</v>
      </c>
      <c r="C134" s="20">
        <v>21</v>
      </c>
      <c r="D134" s="20">
        <v>55</v>
      </c>
      <c r="E134" s="20">
        <v>150</v>
      </c>
      <c r="F134" s="20">
        <v>13</v>
      </c>
      <c r="G134" s="20">
        <v>0</v>
      </c>
    </row>
    <row r="135" spans="1:7" x14ac:dyDescent="0.2">
      <c r="A135" s="21" t="s">
        <v>126</v>
      </c>
      <c r="B135" s="30">
        <v>100</v>
      </c>
      <c r="C135" s="30">
        <v>8.7866110000000006</v>
      </c>
      <c r="D135" s="30">
        <v>23.012551999999999</v>
      </c>
      <c r="E135" s="30">
        <v>62.761505999999997</v>
      </c>
      <c r="F135" s="30">
        <v>5.4393310000000001</v>
      </c>
      <c r="G135" s="30">
        <v>4.5530970000000002</v>
      </c>
    </row>
    <row r="136" spans="1:7" x14ac:dyDescent="0.2">
      <c r="A136" s="19" t="s">
        <v>1225</v>
      </c>
      <c r="B136" s="20">
        <v>24</v>
      </c>
      <c r="C136" s="20">
        <v>1</v>
      </c>
      <c r="D136" s="20">
        <v>4</v>
      </c>
      <c r="E136" s="20">
        <v>17</v>
      </c>
      <c r="F136" s="20">
        <v>2</v>
      </c>
      <c r="G136" s="20">
        <v>0</v>
      </c>
    </row>
    <row r="137" spans="1:7" x14ac:dyDescent="0.2">
      <c r="A137" s="21" t="s">
        <v>126</v>
      </c>
      <c r="B137" s="30">
        <v>100</v>
      </c>
      <c r="C137" s="30">
        <v>4.1666670000000003</v>
      </c>
      <c r="D137" s="30">
        <v>16.666667</v>
      </c>
      <c r="E137" s="30">
        <v>70.833332999999996</v>
      </c>
      <c r="F137" s="30">
        <v>8.3333329999999997</v>
      </c>
      <c r="G137" s="30">
        <v>4.8181820000000002</v>
      </c>
    </row>
    <row r="138" spans="1:7" x14ac:dyDescent="0.2">
      <c r="A138" s="19" t="s">
        <v>1195</v>
      </c>
      <c r="B138" s="20">
        <v>55</v>
      </c>
      <c r="C138" s="20">
        <v>4</v>
      </c>
      <c r="D138" s="20">
        <v>14</v>
      </c>
      <c r="E138" s="20">
        <v>35</v>
      </c>
      <c r="F138" s="20">
        <v>2</v>
      </c>
      <c r="G138" s="20">
        <v>0</v>
      </c>
    </row>
    <row r="139" spans="1:7" x14ac:dyDescent="0.2">
      <c r="A139" s="21" t="s">
        <v>126</v>
      </c>
      <c r="B139" s="30">
        <v>100</v>
      </c>
      <c r="C139" s="30">
        <v>7.2727269999999997</v>
      </c>
      <c r="D139" s="30">
        <v>25.454545</v>
      </c>
      <c r="E139" s="30">
        <v>63.636364</v>
      </c>
      <c r="F139" s="30">
        <v>3.6363639999999999</v>
      </c>
      <c r="G139" s="30">
        <v>4.6037739999999996</v>
      </c>
    </row>
    <row r="140" spans="1:7" x14ac:dyDescent="0.2">
      <c r="A140" s="19" t="s">
        <v>1441</v>
      </c>
      <c r="B140" s="20">
        <v>607</v>
      </c>
      <c r="C140" s="20">
        <v>52</v>
      </c>
      <c r="D140" s="20">
        <v>151</v>
      </c>
      <c r="E140" s="20">
        <v>374</v>
      </c>
      <c r="F140" s="20">
        <v>30</v>
      </c>
      <c r="G140" s="20">
        <v>0</v>
      </c>
    </row>
    <row r="141" spans="1:7" x14ac:dyDescent="0.2">
      <c r="A141" s="21" t="s">
        <v>126</v>
      </c>
      <c r="B141" s="30">
        <v>100</v>
      </c>
      <c r="C141" s="30">
        <v>8.5667220000000004</v>
      </c>
      <c r="D141" s="30">
        <v>24.876442000000001</v>
      </c>
      <c r="E141" s="30">
        <v>61.614497999999998</v>
      </c>
      <c r="F141" s="30">
        <v>4.9423389999999996</v>
      </c>
      <c r="G141" s="30">
        <v>4.5060659999999997</v>
      </c>
    </row>
    <row r="142" spans="1:7" x14ac:dyDescent="0.2">
      <c r="A142" s="18" t="s">
        <v>1226</v>
      </c>
      <c r="B142" s="18"/>
      <c r="C142" s="18"/>
      <c r="D142" s="18"/>
      <c r="E142" s="18"/>
      <c r="F142" s="18"/>
      <c r="G142" s="18"/>
    </row>
    <row r="143" spans="1:7" x14ac:dyDescent="0.2">
      <c r="A143" s="21" t="s">
        <v>1227</v>
      </c>
      <c r="B143" s="34">
        <v>123</v>
      </c>
      <c r="C143" s="34">
        <v>11</v>
      </c>
      <c r="D143" s="34">
        <v>29</v>
      </c>
      <c r="E143" s="34">
        <v>78</v>
      </c>
      <c r="F143" s="34">
        <v>5</v>
      </c>
      <c r="G143" s="20">
        <v>0</v>
      </c>
    </row>
    <row r="144" spans="1:7" x14ac:dyDescent="0.2">
      <c r="A144" s="21" t="s">
        <v>126</v>
      </c>
      <c r="B144" s="30">
        <v>100</v>
      </c>
      <c r="C144" s="30">
        <v>8.9430890000000005</v>
      </c>
      <c r="D144" s="30">
        <v>23.577235999999999</v>
      </c>
      <c r="E144" s="30">
        <v>63.414634</v>
      </c>
      <c r="F144" s="30">
        <v>4.0650409999999999</v>
      </c>
      <c r="G144" s="30">
        <v>4.5</v>
      </c>
    </row>
    <row r="145" spans="1:7" x14ac:dyDescent="0.2">
      <c r="A145" s="21" t="s">
        <v>1228</v>
      </c>
      <c r="B145" s="34">
        <v>338</v>
      </c>
      <c r="C145" s="34">
        <v>34</v>
      </c>
      <c r="D145" s="34">
        <v>87</v>
      </c>
      <c r="E145" s="34">
        <v>202</v>
      </c>
      <c r="F145" s="34">
        <v>15</v>
      </c>
      <c r="G145" s="20">
        <v>0</v>
      </c>
    </row>
    <row r="146" spans="1:7" x14ac:dyDescent="0.2">
      <c r="A146" s="21" t="s">
        <v>126</v>
      </c>
      <c r="B146" s="30">
        <v>100</v>
      </c>
      <c r="C146" s="30">
        <v>10.059172</v>
      </c>
      <c r="D146" s="30">
        <v>25.739644999999999</v>
      </c>
      <c r="E146" s="30">
        <v>59.763314000000001</v>
      </c>
      <c r="F146" s="30">
        <v>4.4378700000000002</v>
      </c>
      <c r="G146" s="30">
        <v>4.4086689999999997</v>
      </c>
    </row>
    <row r="147" spans="1:7" x14ac:dyDescent="0.2">
      <c r="A147" s="19" t="s">
        <v>1229</v>
      </c>
      <c r="B147" s="20">
        <v>138</v>
      </c>
      <c r="C147" s="20">
        <v>10</v>
      </c>
      <c r="D147" s="20">
        <v>38</v>
      </c>
      <c r="E147" s="20">
        <v>87</v>
      </c>
      <c r="F147" s="20">
        <v>3</v>
      </c>
      <c r="G147" s="20">
        <v>0</v>
      </c>
    </row>
    <row r="148" spans="1:7" x14ac:dyDescent="0.2">
      <c r="A148" s="21" t="s">
        <v>126</v>
      </c>
      <c r="B148" s="30">
        <v>100</v>
      </c>
      <c r="C148" s="30">
        <v>7.2463769999999998</v>
      </c>
      <c r="D148" s="30">
        <v>27.536231999999998</v>
      </c>
      <c r="E148" s="30">
        <v>63.043478</v>
      </c>
      <c r="F148" s="30">
        <v>2.1739130000000002</v>
      </c>
      <c r="G148" s="30">
        <v>4.5555560000000002</v>
      </c>
    </row>
    <row r="149" spans="1:7" x14ac:dyDescent="0.2">
      <c r="A149" s="19" t="s">
        <v>1230</v>
      </c>
      <c r="B149" s="20">
        <v>58</v>
      </c>
      <c r="C149" s="20">
        <v>2</v>
      </c>
      <c r="D149" s="20">
        <v>8</v>
      </c>
      <c r="E149" s="20">
        <v>43</v>
      </c>
      <c r="F149" s="20">
        <v>5</v>
      </c>
      <c r="G149" s="20">
        <v>0</v>
      </c>
    </row>
    <row r="150" spans="1:7" x14ac:dyDescent="0.2">
      <c r="A150" s="21" t="s">
        <v>126</v>
      </c>
      <c r="B150" s="30">
        <v>100</v>
      </c>
      <c r="C150" s="30">
        <v>3.4482759999999999</v>
      </c>
      <c r="D150" s="30">
        <v>13.793103</v>
      </c>
      <c r="E150" s="30">
        <v>74.137930999999995</v>
      </c>
      <c r="F150" s="30">
        <v>8.6206899999999997</v>
      </c>
      <c r="G150" s="30">
        <v>4.9622640000000002</v>
      </c>
    </row>
    <row r="151" spans="1:7" x14ac:dyDescent="0.2">
      <c r="A151" s="19" t="s">
        <v>1231</v>
      </c>
      <c r="B151" s="20">
        <v>22</v>
      </c>
      <c r="C151" s="20">
        <v>2</v>
      </c>
      <c r="D151" s="20">
        <v>5</v>
      </c>
      <c r="E151" s="20">
        <v>14</v>
      </c>
      <c r="F151" s="20">
        <v>1</v>
      </c>
      <c r="G151" s="20">
        <v>0</v>
      </c>
    </row>
    <row r="152" spans="1:7" x14ac:dyDescent="0.2">
      <c r="A152" s="21" t="s">
        <v>126</v>
      </c>
      <c r="B152" s="30">
        <v>100</v>
      </c>
      <c r="C152" s="30">
        <v>9.0909089999999999</v>
      </c>
      <c r="D152" s="30">
        <v>22.727273</v>
      </c>
      <c r="E152" s="30">
        <v>63.636364</v>
      </c>
      <c r="F152" s="30">
        <v>4.5454549999999996</v>
      </c>
      <c r="G152" s="30">
        <v>4.6190480000000003</v>
      </c>
    </row>
    <row r="153" spans="1:7" x14ac:dyDescent="0.2">
      <c r="A153" s="19" t="s">
        <v>1232</v>
      </c>
      <c r="B153" s="20">
        <v>17</v>
      </c>
      <c r="C153" s="20">
        <v>1</v>
      </c>
      <c r="D153" s="20">
        <v>4</v>
      </c>
      <c r="E153" s="20">
        <v>10</v>
      </c>
      <c r="F153" s="20">
        <v>2</v>
      </c>
      <c r="G153" s="20">
        <v>0</v>
      </c>
    </row>
    <row r="154" spans="1:7" x14ac:dyDescent="0.2">
      <c r="A154" s="21" t="s">
        <v>126</v>
      </c>
      <c r="B154" s="30">
        <v>100</v>
      </c>
      <c r="C154" s="30">
        <v>5.8823530000000002</v>
      </c>
      <c r="D154" s="30">
        <v>23.529412000000001</v>
      </c>
      <c r="E154" s="30">
        <v>58.823529000000001</v>
      </c>
      <c r="F154" s="30">
        <v>11.764706</v>
      </c>
      <c r="G154" s="30">
        <v>4.5333329999999998</v>
      </c>
    </row>
    <row r="155" spans="1:7" x14ac:dyDescent="0.2">
      <c r="A155" s="19" t="s">
        <v>1233</v>
      </c>
      <c r="B155" s="20">
        <v>7</v>
      </c>
      <c r="C155" s="20">
        <v>1</v>
      </c>
      <c r="D155" s="20">
        <v>1</v>
      </c>
      <c r="E155" s="20">
        <v>4</v>
      </c>
      <c r="F155" s="20">
        <v>1</v>
      </c>
      <c r="G155" s="20">
        <v>0</v>
      </c>
    </row>
    <row r="156" spans="1:7" x14ac:dyDescent="0.2">
      <c r="A156" s="21" t="s">
        <v>126</v>
      </c>
      <c r="B156" s="30">
        <v>100</v>
      </c>
      <c r="C156" s="30">
        <v>14.285714</v>
      </c>
      <c r="D156" s="30">
        <v>14.285714</v>
      </c>
      <c r="E156" s="30">
        <v>57.142856999999999</v>
      </c>
      <c r="F156" s="30">
        <v>14.285714</v>
      </c>
      <c r="G156" s="30">
        <v>4.1666670000000003</v>
      </c>
    </row>
    <row r="157" spans="1:7" x14ac:dyDescent="0.2">
      <c r="A157" s="19" t="s">
        <v>1234</v>
      </c>
      <c r="B157" s="20">
        <v>0</v>
      </c>
      <c r="C157" s="20">
        <v>0</v>
      </c>
      <c r="D157" s="20">
        <v>0</v>
      </c>
      <c r="E157" s="20">
        <v>0</v>
      </c>
      <c r="F157" s="20">
        <v>0</v>
      </c>
      <c r="G157" s="20">
        <v>0</v>
      </c>
    </row>
    <row r="158" spans="1:7" x14ac:dyDescent="0.2">
      <c r="A158" s="21" t="s">
        <v>126</v>
      </c>
      <c r="B158" s="30">
        <v>0</v>
      </c>
      <c r="C158" s="30">
        <v>0</v>
      </c>
      <c r="D158" s="30">
        <v>0</v>
      </c>
      <c r="E158" s="30">
        <v>0</v>
      </c>
      <c r="F158" s="30">
        <v>0</v>
      </c>
      <c r="G158" s="30">
        <v>0</v>
      </c>
    </row>
    <row r="159" spans="1:7" x14ac:dyDescent="0.2">
      <c r="A159" s="19" t="s">
        <v>1235</v>
      </c>
      <c r="B159" s="20">
        <v>1</v>
      </c>
      <c r="C159" s="20">
        <v>0</v>
      </c>
      <c r="D159" s="20">
        <v>0</v>
      </c>
      <c r="E159" s="20">
        <v>1</v>
      </c>
      <c r="F159" s="20">
        <v>0</v>
      </c>
      <c r="G159" s="20">
        <v>0</v>
      </c>
    </row>
    <row r="160" spans="1:7" x14ac:dyDescent="0.2">
      <c r="A160" s="21" t="s">
        <v>126</v>
      </c>
      <c r="B160" s="30">
        <v>100</v>
      </c>
      <c r="C160" s="30">
        <v>0</v>
      </c>
      <c r="D160" s="30">
        <v>0</v>
      </c>
      <c r="E160" s="30">
        <v>100</v>
      </c>
      <c r="F160" s="30">
        <v>0</v>
      </c>
      <c r="G160" s="30">
        <v>6</v>
      </c>
    </row>
    <row r="161" spans="1:7" x14ac:dyDescent="0.2">
      <c r="A161" s="19" t="s">
        <v>1236</v>
      </c>
      <c r="B161" s="20">
        <v>0</v>
      </c>
      <c r="C161" s="20">
        <v>0</v>
      </c>
      <c r="D161" s="20">
        <v>0</v>
      </c>
      <c r="E161" s="20">
        <v>0</v>
      </c>
      <c r="F161" s="20">
        <v>0</v>
      </c>
      <c r="G161" s="20">
        <v>0</v>
      </c>
    </row>
    <row r="162" spans="1:7" x14ac:dyDescent="0.2">
      <c r="A162" s="21" t="s">
        <v>126</v>
      </c>
      <c r="B162" s="30">
        <v>0</v>
      </c>
      <c r="C162" s="30">
        <v>0</v>
      </c>
      <c r="D162" s="30">
        <v>0</v>
      </c>
      <c r="E162" s="30">
        <v>0</v>
      </c>
      <c r="F162" s="30">
        <v>0</v>
      </c>
      <c r="G162" s="30">
        <v>0</v>
      </c>
    </row>
    <row r="163" spans="1:7" x14ac:dyDescent="0.2">
      <c r="A163" s="19" t="s">
        <v>1195</v>
      </c>
      <c r="B163" s="20">
        <v>81</v>
      </c>
      <c r="C163" s="20">
        <v>6</v>
      </c>
      <c r="D163" s="20">
        <v>22</v>
      </c>
      <c r="E163" s="20">
        <v>48</v>
      </c>
      <c r="F163" s="20">
        <v>5</v>
      </c>
      <c r="G163" s="20">
        <v>0</v>
      </c>
    </row>
    <row r="164" spans="1:7" x14ac:dyDescent="0.2">
      <c r="A164" s="21" t="s">
        <v>126</v>
      </c>
      <c r="B164" s="30">
        <v>100</v>
      </c>
      <c r="C164" s="30">
        <v>7.4074070000000001</v>
      </c>
      <c r="D164" s="30">
        <v>27.160494</v>
      </c>
      <c r="E164" s="30">
        <v>59.259259</v>
      </c>
      <c r="F164" s="30">
        <v>6.1728399999999999</v>
      </c>
      <c r="G164" s="30">
        <v>4.552632</v>
      </c>
    </row>
    <row r="165" spans="1:7" x14ac:dyDescent="0.2">
      <c r="A165" s="18" t="s">
        <v>1237</v>
      </c>
      <c r="B165" s="18"/>
      <c r="C165" s="18"/>
      <c r="D165" s="18"/>
      <c r="E165" s="18"/>
      <c r="F165" s="18"/>
      <c r="G165" s="18"/>
    </row>
    <row r="166" spans="1:7" x14ac:dyDescent="0.2">
      <c r="A166" s="19" t="s">
        <v>1238</v>
      </c>
      <c r="B166" s="20">
        <v>581</v>
      </c>
      <c r="C166" s="20">
        <v>51</v>
      </c>
      <c r="D166" s="20">
        <v>152</v>
      </c>
      <c r="E166" s="20">
        <v>346</v>
      </c>
      <c r="F166" s="20">
        <v>32</v>
      </c>
      <c r="G166" s="20">
        <v>0</v>
      </c>
    </row>
    <row r="167" spans="1:7" x14ac:dyDescent="0.2">
      <c r="A167" s="21" t="s">
        <v>126</v>
      </c>
      <c r="B167" s="30">
        <v>100</v>
      </c>
      <c r="C167" s="30">
        <v>8.7779690000000006</v>
      </c>
      <c r="D167" s="30">
        <v>26.16179</v>
      </c>
      <c r="E167" s="30">
        <v>59.552495999999998</v>
      </c>
      <c r="F167" s="30">
        <v>5.5077449999999999</v>
      </c>
      <c r="G167" s="30">
        <v>4.4881599999999997</v>
      </c>
    </row>
    <row r="168" spans="1:7" x14ac:dyDescent="0.2">
      <c r="A168" s="19" t="s">
        <v>139</v>
      </c>
      <c r="B168" s="20">
        <v>30</v>
      </c>
      <c r="C168" s="20">
        <v>1</v>
      </c>
      <c r="D168" s="20">
        <v>8</v>
      </c>
      <c r="E168" s="20">
        <v>21</v>
      </c>
      <c r="F168" s="20">
        <v>0</v>
      </c>
      <c r="G168" s="20">
        <v>0</v>
      </c>
    </row>
    <row r="169" spans="1:7" x14ac:dyDescent="0.2">
      <c r="A169" s="21" t="s">
        <v>126</v>
      </c>
      <c r="B169" s="30">
        <v>100</v>
      </c>
      <c r="C169" s="30">
        <v>3.3333330000000001</v>
      </c>
      <c r="D169" s="30">
        <v>26.666667</v>
      </c>
      <c r="E169" s="30">
        <v>70</v>
      </c>
      <c r="F169" s="30">
        <v>0</v>
      </c>
      <c r="G169" s="30">
        <v>4.5333329999999998</v>
      </c>
    </row>
    <row r="170" spans="1:7" x14ac:dyDescent="0.2">
      <c r="A170" s="19" t="s">
        <v>1239</v>
      </c>
      <c r="B170" s="20">
        <v>29</v>
      </c>
      <c r="C170" s="20">
        <v>3</v>
      </c>
      <c r="D170" s="20">
        <v>8</v>
      </c>
      <c r="E170" s="20">
        <v>17</v>
      </c>
      <c r="F170" s="20">
        <v>1</v>
      </c>
      <c r="G170" s="20">
        <v>0</v>
      </c>
    </row>
    <row r="171" spans="1:7" x14ac:dyDescent="0.2">
      <c r="A171" s="21" t="s">
        <v>126</v>
      </c>
      <c r="B171" s="30">
        <v>100</v>
      </c>
      <c r="C171" s="30">
        <v>10.344828</v>
      </c>
      <c r="D171" s="30">
        <v>27.586207000000002</v>
      </c>
      <c r="E171" s="30">
        <v>58.620690000000003</v>
      </c>
      <c r="F171" s="30">
        <v>3.4482759999999999</v>
      </c>
      <c r="G171" s="30">
        <v>4.4285709999999998</v>
      </c>
    </row>
    <row r="172" spans="1:7" x14ac:dyDescent="0.2">
      <c r="A172" s="19" t="s">
        <v>140</v>
      </c>
      <c r="B172" s="20">
        <v>101</v>
      </c>
      <c r="C172" s="20">
        <v>9</v>
      </c>
      <c r="D172" s="20">
        <v>16</v>
      </c>
      <c r="E172" s="20">
        <v>74</v>
      </c>
      <c r="F172" s="20">
        <v>2</v>
      </c>
      <c r="G172" s="20">
        <v>0</v>
      </c>
    </row>
    <row r="173" spans="1:7" x14ac:dyDescent="0.2">
      <c r="A173" s="21" t="s">
        <v>126</v>
      </c>
      <c r="B173" s="30">
        <v>100</v>
      </c>
      <c r="C173" s="30">
        <v>8.9108909999999995</v>
      </c>
      <c r="D173" s="30">
        <v>15.841583999999999</v>
      </c>
      <c r="E173" s="30">
        <v>73.267326999999995</v>
      </c>
      <c r="F173" s="30">
        <v>1.9801979999999999</v>
      </c>
      <c r="G173" s="30">
        <v>4.5656569999999999</v>
      </c>
    </row>
    <row r="174" spans="1:7" x14ac:dyDescent="0.2">
      <c r="A174" s="19" t="s">
        <v>141</v>
      </c>
      <c r="B174" s="20">
        <v>6</v>
      </c>
      <c r="C174" s="20">
        <v>0</v>
      </c>
      <c r="D174" s="20">
        <v>0</v>
      </c>
      <c r="E174" s="20">
        <v>6</v>
      </c>
      <c r="F174" s="20">
        <v>0</v>
      </c>
      <c r="G174" s="20">
        <v>0</v>
      </c>
    </row>
    <row r="175" spans="1:7" x14ac:dyDescent="0.2">
      <c r="A175" s="21" t="s">
        <v>126</v>
      </c>
      <c r="B175" s="30">
        <v>100</v>
      </c>
      <c r="C175" s="30">
        <v>0</v>
      </c>
      <c r="D175" s="30">
        <v>0</v>
      </c>
      <c r="E175" s="30">
        <v>100</v>
      </c>
      <c r="F175" s="30">
        <v>0</v>
      </c>
      <c r="G175" s="30">
        <v>5.3333329999999997</v>
      </c>
    </row>
    <row r="176" spans="1:7" x14ac:dyDescent="0.2">
      <c r="A176" s="19" t="s">
        <v>1202</v>
      </c>
      <c r="B176" s="20">
        <v>15</v>
      </c>
      <c r="C176" s="20">
        <v>1</v>
      </c>
      <c r="D176" s="20">
        <v>4</v>
      </c>
      <c r="E176" s="20">
        <v>8</v>
      </c>
      <c r="F176" s="20">
        <v>2</v>
      </c>
      <c r="G176" s="20">
        <v>0</v>
      </c>
    </row>
    <row r="177" spans="1:7" x14ac:dyDescent="0.2">
      <c r="A177" s="21" t="s">
        <v>126</v>
      </c>
      <c r="B177" s="30">
        <v>100</v>
      </c>
      <c r="C177" s="30">
        <v>6.6666670000000003</v>
      </c>
      <c r="D177" s="30">
        <v>26.666667</v>
      </c>
      <c r="E177" s="30">
        <v>53.333333000000003</v>
      </c>
      <c r="F177" s="30">
        <v>13.333333</v>
      </c>
      <c r="G177" s="30">
        <v>4.7692310000000004</v>
      </c>
    </row>
    <row r="178" spans="1:7" x14ac:dyDescent="0.2">
      <c r="A178" s="19" t="s">
        <v>1195</v>
      </c>
      <c r="B178" s="20">
        <v>23</v>
      </c>
      <c r="C178" s="20">
        <v>2</v>
      </c>
      <c r="D178" s="20">
        <v>6</v>
      </c>
      <c r="E178" s="20">
        <v>15</v>
      </c>
      <c r="F178" s="20">
        <v>0</v>
      </c>
      <c r="G178" s="20">
        <v>0</v>
      </c>
    </row>
    <row r="179" spans="1:7" x14ac:dyDescent="0.2">
      <c r="A179" s="21" t="s">
        <v>126</v>
      </c>
      <c r="B179" s="30">
        <v>100</v>
      </c>
      <c r="C179" s="30">
        <v>8.6956520000000008</v>
      </c>
      <c r="D179" s="30">
        <v>26.086957000000002</v>
      </c>
      <c r="E179" s="30">
        <v>65.217391000000006</v>
      </c>
      <c r="F179" s="30">
        <v>0</v>
      </c>
      <c r="G179" s="30">
        <v>4.5652169999999996</v>
      </c>
    </row>
    <row r="180" spans="1:7" x14ac:dyDescent="0.2">
      <c r="A180" s="18" t="s">
        <v>1240</v>
      </c>
      <c r="B180" s="18"/>
      <c r="C180" s="18"/>
      <c r="D180" s="18"/>
      <c r="E180" s="18"/>
      <c r="F180" s="18"/>
      <c r="G180" s="18"/>
    </row>
    <row r="181" spans="1:7" x14ac:dyDescent="0.2">
      <c r="A181" s="19" t="s">
        <v>1241</v>
      </c>
      <c r="B181" s="20">
        <v>422</v>
      </c>
      <c r="C181" s="20">
        <v>39</v>
      </c>
      <c r="D181" s="20">
        <v>114</v>
      </c>
      <c r="E181" s="20">
        <v>247</v>
      </c>
      <c r="F181" s="20">
        <v>22</v>
      </c>
      <c r="G181" s="20">
        <v>0</v>
      </c>
    </row>
    <row r="182" spans="1:7" x14ac:dyDescent="0.2">
      <c r="A182" s="21" t="s">
        <v>126</v>
      </c>
      <c r="B182" s="30">
        <v>100</v>
      </c>
      <c r="C182" s="30">
        <v>9.2417060000000006</v>
      </c>
      <c r="D182" s="30">
        <v>27.014218</v>
      </c>
      <c r="E182" s="30">
        <v>58.530805999999998</v>
      </c>
      <c r="F182" s="30">
        <v>5.2132699999999996</v>
      </c>
      <c r="G182" s="30">
        <v>4.4024999999999999</v>
      </c>
    </row>
    <row r="183" spans="1:7" x14ac:dyDescent="0.2">
      <c r="A183" s="19" t="s">
        <v>1242</v>
      </c>
      <c r="B183" s="20">
        <v>12</v>
      </c>
      <c r="C183" s="20">
        <v>0</v>
      </c>
      <c r="D183" s="20">
        <v>1</v>
      </c>
      <c r="E183" s="20">
        <v>11</v>
      </c>
      <c r="F183" s="20">
        <v>0</v>
      </c>
      <c r="G183" s="20">
        <v>0</v>
      </c>
    </row>
    <row r="184" spans="1:7" x14ac:dyDescent="0.2">
      <c r="A184" s="21" t="s">
        <v>126</v>
      </c>
      <c r="B184" s="30">
        <v>100</v>
      </c>
      <c r="C184" s="30">
        <v>0</v>
      </c>
      <c r="D184" s="30">
        <v>8.3333329999999997</v>
      </c>
      <c r="E184" s="30">
        <v>91.666667000000004</v>
      </c>
      <c r="F184" s="30">
        <v>0</v>
      </c>
      <c r="G184" s="30">
        <v>5.0833329999999997</v>
      </c>
    </row>
    <row r="185" spans="1:7" x14ac:dyDescent="0.2">
      <c r="A185" s="19" t="s">
        <v>1243</v>
      </c>
      <c r="B185" s="20">
        <v>43</v>
      </c>
      <c r="C185" s="20">
        <v>1</v>
      </c>
      <c r="D185" s="20">
        <v>14</v>
      </c>
      <c r="E185" s="20">
        <v>26</v>
      </c>
      <c r="F185" s="20">
        <v>2</v>
      </c>
      <c r="G185" s="20">
        <v>0</v>
      </c>
    </row>
    <row r="186" spans="1:7" x14ac:dyDescent="0.2">
      <c r="A186" s="21" t="s">
        <v>126</v>
      </c>
      <c r="B186" s="30">
        <v>100</v>
      </c>
      <c r="C186" s="30">
        <v>2.3255810000000001</v>
      </c>
      <c r="D186" s="30">
        <v>32.558140000000002</v>
      </c>
      <c r="E186" s="30">
        <v>60.465116000000002</v>
      </c>
      <c r="F186" s="30">
        <v>4.6511630000000004</v>
      </c>
      <c r="G186" s="30">
        <v>4.6829270000000003</v>
      </c>
    </row>
    <row r="187" spans="1:7" x14ac:dyDescent="0.2">
      <c r="A187" s="19" t="s">
        <v>1244</v>
      </c>
      <c r="B187" s="20">
        <v>27</v>
      </c>
      <c r="C187" s="20">
        <v>1</v>
      </c>
      <c r="D187" s="20">
        <v>5</v>
      </c>
      <c r="E187" s="20">
        <v>21</v>
      </c>
      <c r="F187" s="20">
        <v>0</v>
      </c>
      <c r="G187" s="20">
        <v>0</v>
      </c>
    </row>
    <row r="188" spans="1:7" x14ac:dyDescent="0.2">
      <c r="A188" s="21" t="s">
        <v>126</v>
      </c>
      <c r="B188" s="30">
        <v>100</v>
      </c>
      <c r="C188" s="30">
        <v>3.7037040000000001</v>
      </c>
      <c r="D188" s="30">
        <v>18.518519000000001</v>
      </c>
      <c r="E188" s="30">
        <v>77.777777999999998</v>
      </c>
      <c r="F188" s="30">
        <v>0</v>
      </c>
      <c r="G188" s="30">
        <v>4.7407409999999999</v>
      </c>
    </row>
    <row r="189" spans="1:7" x14ac:dyDescent="0.2">
      <c r="A189" s="19" t="s">
        <v>1245</v>
      </c>
      <c r="B189" s="20">
        <v>10</v>
      </c>
      <c r="C189" s="20">
        <v>0</v>
      </c>
      <c r="D189" s="20">
        <v>4</v>
      </c>
      <c r="E189" s="20">
        <v>5</v>
      </c>
      <c r="F189" s="20">
        <v>1</v>
      </c>
      <c r="G189" s="20">
        <v>0</v>
      </c>
    </row>
    <row r="190" spans="1:7" x14ac:dyDescent="0.2">
      <c r="A190" s="21" t="s">
        <v>126</v>
      </c>
      <c r="B190" s="30">
        <v>100</v>
      </c>
      <c r="C190" s="30">
        <v>0</v>
      </c>
      <c r="D190" s="30">
        <v>40</v>
      </c>
      <c r="E190" s="30">
        <v>50</v>
      </c>
      <c r="F190" s="30">
        <v>10</v>
      </c>
      <c r="G190" s="30">
        <v>5</v>
      </c>
    </row>
    <row r="191" spans="1:7" x14ac:dyDescent="0.2">
      <c r="A191" s="19" t="s">
        <v>1246</v>
      </c>
      <c r="B191" s="20">
        <v>3</v>
      </c>
      <c r="C191" s="20">
        <v>2</v>
      </c>
      <c r="D191" s="20">
        <v>0</v>
      </c>
      <c r="E191" s="20">
        <v>1</v>
      </c>
      <c r="F191" s="20">
        <v>0</v>
      </c>
      <c r="G191" s="20">
        <v>0</v>
      </c>
    </row>
    <row r="192" spans="1:7" x14ac:dyDescent="0.2">
      <c r="A192" s="21" t="s">
        <v>126</v>
      </c>
      <c r="B192" s="30">
        <v>100</v>
      </c>
      <c r="C192" s="30">
        <v>66.666667000000004</v>
      </c>
      <c r="D192" s="30">
        <v>0</v>
      </c>
      <c r="E192" s="30">
        <v>33.333333000000003</v>
      </c>
      <c r="F192" s="30">
        <v>0</v>
      </c>
      <c r="G192" s="30">
        <v>3.3333330000000001</v>
      </c>
    </row>
    <row r="193" spans="1:7" x14ac:dyDescent="0.2">
      <c r="A193" s="19" t="s">
        <v>1195</v>
      </c>
      <c r="B193" s="20">
        <v>94</v>
      </c>
      <c r="C193" s="20">
        <v>9</v>
      </c>
      <c r="D193" s="20">
        <v>22</v>
      </c>
      <c r="E193" s="20">
        <v>56</v>
      </c>
      <c r="F193" s="20">
        <v>7</v>
      </c>
      <c r="G193" s="20">
        <v>0</v>
      </c>
    </row>
    <row r="194" spans="1:7" x14ac:dyDescent="0.2">
      <c r="A194" s="21" t="s">
        <v>126</v>
      </c>
      <c r="B194" s="30">
        <v>100</v>
      </c>
      <c r="C194" s="30">
        <v>9.5744679999999995</v>
      </c>
      <c r="D194" s="30">
        <v>23.404254999999999</v>
      </c>
      <c r="E194" s="30">
        <v>59.574468000000003</v>
      </c>
      <c r="F194" s="30">
        <v>7.446809</v>
      </c>
      <c r="G194" s="30">
        <v>4.6321839999999996</v>
      </c>
    </row>
    <row r="195" spans="1:7" x14ac:dyDescent="0.2">
      <c r="A195" s="18" t="s">
        <v>1247</v>
      </c>
      <c r="B195" s="18"/>
      <c r="C195" s="18"/>
      <c r="D195" s="18"/>
      <c r="E195" s="18"/>
      <c r="F195" s="18"/>
      <c r="G195" s="18"/>
    </row>
    <row r="196" spans="1:7" x14ac:dyDescent="0.2">
      <c r="A196" s="19" t="s">
        <v>1241</v>
      </c>
      <c r="B196" s="20">
        <v>5</v>
      </c>
      <c r="C196" s="20">
        <v>0</v>
      </c>
      <c r="D196" s="20">
        <v>1</v>
      </c>
      <c r="E196" s="20">
        <v>3</v>
      </c>
      <c r="F196" s="20">
        <v>1</v>
      </c>
      <c r="G196" s="20">
        <v>0</v>
      </c>
    </row>
    <row r="197" spans="1:7" x14ac:dyDescent="0.2">
      <c r="A197" s="21" t="s">
        <v>126</v>
      </c>
      <c r="B197" s="30">
        <v>100</v>
      </c>
      <c r="C197" s="30">
        <v>0</v>
      </c>
      <c r="D197" s="30">
        <v>20</v>
      </c>
      <c r="E197" s="30">
        <v>60</v>
      </c>
      <c r="F197" s="30">
        <v>20</v>
      </c>
      <c r="G197" s="30">
        <v>5.75</v>
      </c>
    </row>
    <row r="198" spans="1:7" x14ac:dyDescent="0.2">
      <c r="A198" s="19" t="s">
        <v>1242</v>
      </c>
      <c r="B198" s="20">
        <v>42</v>
      </c>
      <c r="C198" s="20">
        <v>2</v>
      </c>
      <c r="D198" s="20">
        <v>9</v>
      </c>
      <c r="E198" s="20">
        <v>29</v>
      </c>
      <c r="F198" s="20">
        <v>2</v>
      </c>
      <c r="G198" s="20">
        <v>0</v>
      </c>
    </row>
    <row r="199" spans="1:7" x14ac:dyDescent="0.2">
      <c r="A199" s="21" t="s">
        <v>126</v>
      </c>
      <c r="B199" s="30">
        <v>100</v>
      </c>
      <c r="C199" s="30">
        <v>4.7619049999999996</v>
      </c>
      <c r="D199" s="30">
        <v>21.428571000000002</v>
      </c>
      <c r="E199" s="30">
        <v>69.047618999999997</v>
      </c>
      <c r="F199" s="30">
        <v>4.7619049999999996</v>
      </c>
      <c r="G199" s="30">
        <v>4.6749999999999998</v>
      </c>
    </row>
    <row r="200" spans="1:7" x14ac:dyDescent="0.2">
      <c r="A200" s="19" t="s">
        <v>1243</v>
      </c>
      <c r="B200" s="20">
        <v>77</v>
      </c>
      <c r="C200" s="20">
        <v>7</v>
      </c>
      <c r="D200" s="20">
        <v>12</v>
      </c>
      <c r="E200" s="20">
        <v>56</v>
      </c>
      <c r="F200" s="20">
        <v>2</v>
      </c>
      <c r="G200" s="20">
        <v>0</v>
      </c>
    </row>
    <row r="201" spans="1:7" ht="11.15" customHeight="1" x14ac:dyDescent="0.2">
      <c r="A201" s="21" t="s">
        <v>126</v>
      </c>
      <c r="B201" s="30">
        <v>100</v>
      </c>
      <c r="C201" s="30">
        <v>9.0909089999999999</v>
      </c>
      <c r="D201" s="30">
        <v>15.584415999999999</v>
      </c>
      <c r="E201" s="30">
        <v>72.727272999999997</v>
      </c>
      <c r="F201" s="30">
        <v>2.5974029999999999</v>
      </c>
      <c r="G201" s="30">
        <v>4.5733329999999999</v>
      </c>
    </row>
    <row r="202" spans="1:7" ht="11.15" customHeight="1" x14ac:dyDescent="0.2">
      <c r="A202" s="19" t="s">
        <v>1244</v>
      </c>
      <c r="B202" s="20">
        <v>14</v>
      </c>
      <c r="C202" s="20">
        <v>2</v>
      </c>
      <c r="D202" s="20">
        <v>2</v>
      </c>
      <c r="E202" s="20">
        <v>10</v>
      </c>
      <c r="F202" s="20">
        <v>0</v>
      </c>
      <c r="G202" s="20">
        <v>0</v>
      </c>
    </row>
    <row r="203" spans="1:7" ht="11.15" customHeight="1" x14ac:dyDescent="0.2">
      <c r="A203" s="21" t="s">
        <v>126</v>
      </c>
      <c r="B203" s="30">
        <v>100</v>
      </c>
      <c r="C203" s="30">
        <v>14.285714</v>
      </c>
      <c r="D203" s="30">
        <v>14.285714</v>
      </c>
      <c r="E203" s="30">
        <v>71.428571000000005</v>
      </c>
      <c r="F203" s="30">
        <v>0</v>
      </c>
      <c r="G203" s="30">
        <v>4.4285709999999998</v>
      </c>
    </row>
    <row r="204" spans="1:7" ht="11.15" customHeight="1" x14ac:dyDescent="0.2">
      <c r="A204" s="19" t="s">
        <v>1245</v>
      </c>
      <c r="B204" s="20">
        <v>3</v>
      </c>
      <c r="C204" s="20">
        <v>1</v>
      </c>
      <c r="D204" s="20">
        <v>0</v>
      </c>
      <c r="E204" s="20">
        <v>2</v>
      </c>
      <c r="F204" s="20">
        <v>0</v>
      </c>
      <c r="G204" s="20">
        <v>0</v>
      </c>
    </row>
    <row r="205" spans="1:7" ht="11.15" customHeight="1" x14ac:dyDescent="0.2">
      <c r="A205" s="21" t="s">
        <v>126</v>
      </c>
      <c r="B205" s="30">
        <v>100</v>
      </c>
      <c r="C205" s="30">
        <v>33.333333000000003</v>
      </c>
      <c r="D205" s="30">
        <v>0</v>
      </c>
      <c r="E205" s="30">
        <v>66.666667000000004</v>
      </c>
      <c r="F205" s="30">
        <v>0</v>
      </c>
      <c r="G205" s="30">
        <v>3.6666669999999999</v>
      </c>
    </row>
    <row r="206" spans="1:7" ht="11.15" customHeight="1" x14ac:dyDescent="0.2">
      <c r="A206" s="19" t="s">
        <v>1246</v>
      </c>
      <c r="B206" s="20">
        <v>4</v>
      </c>
      <c r="C206" s="20">
        <v>0</v>
      </c>
      <c r="D206" s="20">
        <v>2</v>
      </c>
      <c r="E206" s="20">
        <v>2</v>
      </c>
      <c r="F206" s="20">
        <v>0</v>
      </c>
      <c r="G206" s="20">
        <v>0</v>
      </c>
    </row>
    <row r="207" spans="1:7" ht="11.15" customHeight="1" x14ac:dyDescent="0.2">
      <c r="A207" s="21" t="s">
        <v>126</v>
      </c>
      <c r="B207" s="30">
        <v>100</v>
      </c>
      <c r="C207" s="30">
        <v>0</v>
      </c>
      <c r="D207" s="30">
        <v>50</v>
      </c>
      <c r="E207" s="30">
        <v>50</v>
      </c>
      <c r="F207" s="30">
        <v>0</v>
      </c>
      <c r="G207" s="30">
        <v>4.5</v>
      </c>
    </row>
    <row r="208" spans="1:7" ht="11.15" customHeight="1" x14ac:dyDescent="0.2">
      <c r="A208" s="19" t="s">
        <v>1195</v>
      </c>
      <c r="B208" s="20">
        <v>6</v>
      </c>
      <c r="C208" s="20">
        <v>1</v>
      </c>
      <c r="D208" s="20">
        <v>2</v>
      </c>
      <c r="E208" s="20">
        <v>3</v>
      </c>
      <c r="F208" s="20">
        <v>0</v>
      </c>
      <c r="G208" s="20">
        <v>0</v>
      </c>
    </row>
    <row r="209" spans="1:7" ht="11.15" customHeight="1" x14ac:dyDescent="0.2">
      <c r="A209" s="21" t="s">
        <v>126</v>
      </c>
      <c r="B209" s="30">
        <v>100</v>
      </c>
      <c r="C209" s="30">
        <v>16.666667</v>
      </c>
      <c r="D209" s="30">
        <v>33.333333000000003</v>
      </c>
      <c r="E209" s="30">
        <v>50</v>
      </c>
      <c r="F209" s="30">
        <v>0</v>
      </c>
      <c r="G209" s="30">
        <v>4.3333329999999997</v>
      </c>
    </row>
    <row r="210" spans="1:7" ht="11.15" customHeight="1" x14ac:dyDescent="0.2">
      <c r="A210" s="18" t="s">
        <v>142</v>
      </c>
      <c r="B210" s="18"/>
      <c r="C210" s="18"/>
      <c r="D210" s="18"/>
      <c r="E210" s="18"/>
      <c r="F210" s="18"/>
      <c r="G210" s="18"/>
    </row>
    <row r="211" spans="1:7" ht="11.15" customHeight="1" x14ac:dyDescent="0.2">
      <c r="A211" s="19" t="s">
        <v>1248</v>
      </c>
      <c r="B211" s="20">
        <v>38</v>
      </c>
      <c r="C211" s="20">
        <v>3</v>
      </c>
      <c r="D211" s="20">
        <v>8</v>
      </c>
      <c r="E211" s="20">
        <v>25</v>
      </c>
      <c r="F211" s="20">
        <v>2</v>
      </c>
      <c r="G211" s="20">
        <v>0</v>
      </c>
    </row>
    <row r="212" spans="1:7" ht="11.15" customHeight="1" x14ac:dyDescent="0.2">
      <c r="A212" s="21" t="s">
        <v>126</v>
      </c>
      <c r="B212" s="30">
        <v>100</v>
      </c>
      <c r="C212" s="30">
        <v>7.8947370000000001</v>
      </c>
      <c r="D212" s="30">
        <v>21.052631999999999</v>
      </c>
      <c r="E212" s="30">
        <v>65.789473999999998</v>
      </c>
      <c r="F212" s="30">
        <v>5.2631579999999998</v>
      </c>
      <c r="G212" s="30">
        <v>4.6111110000000002</v>
      </c>
    </row>
    <row r="213" spans="1:7" ht="11.15" customHeight="1" x14ac:dyDescent="0.2">
      <c r="A213" s="19" t="s">
        <v>1249</v>
      </c>
      <c r="B213" s="20">
        <v>159</v>
      </c>
      <c r="C213" s="20">
        <v>13</v>
      </c>
      <c r="D213" s="20">
        <v>44</v>
      </c>
      <c r="E213" s="20">
        <v>96</v>
      </c>
      <c r="F213" s="20">
        <v>6</v>
      </c>
      <c r="G213" s="20">
        <v>0</v>
      </c>
    </row>
    <row r="214" spans="1:7" ht="11.15" customHeight="1" x14ac:dyDescent="0.2">
      <c r="A214" s="21" t="s">
        <v>126</v>
      </c>
      <c r="B214" s="30">
        <v>100</v>
      </c>
      <c r="C214" s="30">
        <v>8.1761009999999992</v>
      </c>
      <c r="D214" s="30">
        <v>27.672955999999999</v>
      </c>
      <c r="E214" s="30">
        <v>60.377358000000001</v>
      </c>
      <c r="F214" s="30">
        <v>3.7735850000000002</v>
      </c>
      <c r="G214" s="30">
        <v>4.4248370000000001</v>
      </c>
    </row>
    <row r="215" spans="1:7" ht="11.15" customHeight="1" x14ac:dyDescent="0.2">
      <c r="A215" s="19" t="s">
        <v>1250</v>
      </c>
      <c r="B215" s="20">
        <v>170</v>
      </c>
      <c r="C215" s="20">
        <v>10</v>
      </c>
      <c r="D215" s="20">
        <v>47</v>
      </c>
      <c r="E215" s="20">
        <v>108</v>
      </c>
      <c r="F215" s="20">
        <v>5</v>
      </c>
      <c r="G215" s="20">
        <v>0</v>
      </c>
    </row>
    <row r="216" spans="1:7" ht="11.15" customHeight="1" x14ac:dyDescent="0.2">
      <c r="A216" s="21" t="s">
        <v>126</v>
      </c>
      <c r="B216" s="30">
        <v>100</v>
      </c>
      <c r="C216" s="30">
        <v>5.8823530000000002</v>
      </c>
      <c r="D216" s="30">
        <v>27.647058999999999</v>
      </c>
      <c r="E216" s="30">
        <v>63.529412000000001</v>
      </c>
      <c r="F216" s="30">
        <v>2.941176</v>
      </c>
      <c r="G216" s="30">
        <v>4.5333329999999998</v>
      </c>
    </row>
    <row r="217" spans="1:7" ht="11.15" customHeight="1" x14ac:dyDescent="0.2">
      <c r="A217" s="19" t="s">
        <v>1251</v>
      </c>
      <c r="B217" s="20">
        <v>146</v>
      </c>
      <c r="C217" s="20">
        <v>13</v>
      </c>
      <c r="D217" s="20">
        <v>29</v>
      </c>
      <c r="E217" s="20">
        <v>96</v>
      </c>
      <c r="F217" s="20">
        <v>8</v>
      </c>
      <c r="G217" s="20">
        <v>0</v>
      </c>
    </row>
    <row r="218" spans="1:7" ht="11.15" customHeight="1" x14ac:dyDescent="0.2">
      <c r="A218" s="21" t="s">
        <v>126</v>
      </c>
      <c r="B218" s="30">
        <v>100</v>
      </c>
      <c r="C218" s="30">
        <v>8.9041099999999993</v>
      </c>
      <c r="D218" s="30">
        <v>19.863014</v>
      </c>
      <c r="E218" s="30">
        <v>65.753424999999993</v>
      </c>
      <c r="F218" s="30">
        <v>5.4794520000000002</v>
      </c>
      <c r="G218" s="30">
        <v>4.6594199999999999</v>
      </c>
    </row>
    <row r="219" spans="1:7" ht="11.15" customHeight="1" x14ac:dyDescent="0.2">
      <c r="A219" s="19" t="s">
        <v>1252</v>
      </c>
      <c r="B219" s="20">
        <v>251</v>
      </c>
      <c r="C219" s="20">
        <v>24</v>
      </c>
      <c r="D219" s="20">
        <v>61</v>
      </c>
      <c r="E219" s="20">
        <v>150</v>
      </c>
      <c r="F219" s="20">
        <v>16</v>
      </c>
      <c r="G219" s="20">
        <v>0</v>
      </c>
    </row>
    <row r="220" spans="1:7" ht="11.15" customHeight="1" x14ac:dyDescent="0.2">
      <c r="A220" s="21" t="s">
        <v>126</v>
      </c>
      <c r="B220" s="30">
        <v>100</v>
      </c>
      <c r="C220" s="30">
        <v>9.5617529999999995</v>
      </c>
      <c r="D220" s="30">
        <v>24.302789000000001</v>
      </c>
      <c r="E220" s="30">
        <v>59.760956</v>
      </c>
      <c r="F220" s="30">
        <v>6.3745019999999997</v>
      </c>
      <c r="G220" s="30">
        <v>4.47234</v>
      </c>
    </row>
    <row r="221" spans="1:7" ht="11.15" customHeight="1" x14ac:dyDescent="0.2">
      <c r="A221" s="19" t="s">
        <v>1195</v>
      </c>
      <c r="B221" s="20">
        <v>21</v>
      </c>
      <c r="C221" s="20">
        <v>4</v>
      </c>
      <c r="D221" s="20">
        <v>5</v>
      </c>
      <c r="E221" s="20">
        <v>12</v>
      </c>
      <c r="F221" s="20">
        <v>0</v>
      </c>
      <c r="G221" s="20">
        <v>0</v>
      </c>
    </row>
    <row r="222" spans="1:7" ht="11.15" customHeight="1" x14ac:dyDescent="0.2">
      <c r="A222" s="21" t="s">
        <v>126</v>
      </c>
      <c r="B222" s="30">
        <v>100</v>
      </c>
      <c r="C222" s="30">
        <v>19.047619000000001</v>
      </c>
      <c r="D222" s="30">
        <v>23.809524</v>
      </c>
      <c r="E222" s="30">
        <v>57.142856999999999</v>
      </c>
      <c r="F222" s="30">
        <v>0</v>
      </c>
      <c r="G222" s="30">
        <v>4.2857139999999996</v>
      </c>
    </row>
    <row r="223" spans="1:7" ht="11.15" customHeight="1" x14ac:dyDescent="0.2">
      <c r="A223" s="18" t="s">
        <v>143</v>
      </c>
      <c r="B223" s="18"/>
      <c r="C223" s="18"/>
      <c r="D223" s="18"/>
      <c r="E223" s="18"/>
      <c r="F223" s="18"/>
      <c r="G223" s="18"/>
    </row>
    <row r="224" spans="1:7" ht="11.15" customHeight="1" x14ac:dyDescent="0.2">
      <c r="A224" s="21" t="s">
        <v>1253</v>
      </c>
      <c r="B224" s="21"/>
      <c r="C224" s="21"/>
      <c r="D224" s="21"/>
      <c r="E224" s="21"/>
      <c r="F224" s="21"/>
      <c r="G224" s="21"/>
    </row>
    <row r="225" spans="1:7" ht="11.15" customHeight="1" x14ac:dyDescent="0.2">
      <c r="A225" s="19" t="s">
        <v>1254</v>
      </c>
      <c r="B225" s="20">
        <v>242</v>
      </c>
      <c r="C225" s="20">
        <v>25</v>
      </c>
      <c r="D225" s="20">
        <v>57</v>
      </c>
      <c r="E225" s="20">
        <v>144</v>
      </c>
      <c r="F225" s="20">
        <v>16</v>
      </c>
      <c r="G225" s="20">
        <v>0</v>
      </c>
    </row>
    <row r="226" spans="1:7" ht="11.15" customHeight="1" x14ac:dyDescent="0.2">
      <c r="A226" s="21" t="s">
        <v>126</v>
      </c>
      <c r="B226" s="30">
        <v>100</v>
      </c>
      <c r="C226" s="30">
        <v>10.330579</v>
      </c>
      <c r="D226" s="30">
        <v>23.553719000000001</v>
      </c>
      <c r="E226" s="30">
        <v>59.504131999999998</v>
      </c>
      <c r="F226" s="30">
        <v>6.6115700000000004</v>
      </c>
      <c r="G226" s="30">
        <v>4.451327</v>
      </c>
    </row>
    <row r="227" spans="1:7" ht="11.15" customHeight="1" x14ac:dyDescent="0.2">
      <c r="A227" s="19" t="s">
        <v>1255</v>
      </c>
      <c r="B227" s="20">
        <v>222</v>
      </c>
      <c r="C227" s="20">
        <v>25</v>
      </c>
      <c r="D227" s="20">
        <v>51</v>
      </c>
      <c r="E227" s="20">
        <v>141</v>
      </c>
      <c r="F227" s="20">
        <v>5</v>
      </c>
      <c r="G227" s="20">
        <v>0</v>
      </c>
    </row>
    <row r="228" spans="1:7" ht="11.15" customHeight="1" x14ac:dyDescent="0.2">
      <c r="A228" s="21" t="s">
        <v>126</v>
      </c>
      <c r="B228" s="30">
        <v>100</v>
      </c>
      <c r="C228" s="30">
        <v>11.261260999999999</v>
      </c>
      <c r="D228" s="30">
        <v>22.972973</v>
      </c>
      <c r="E228" s="30">
        <v>63.513514000000001</v>
      </c>
      <c r="F228" s="30">
        <v>2.2522519999999999</v>
      </c>
      <c r="G228" s="30">
        <v>4.3963130000000001</v>
      </c>
    </row>
    <row r="229" spans="1:7" ht="11.15" customHeight="1" x14ac:dyDescent="0.2">
      <c r="A229" s="19" t="s">
        <v>1256</v>
      </c>
      <c r="B229" s="20">
        <v>88</v>
      </c>
      <c r="C229" s="20">
        <v>5</v>
      </c>
      <c r="D229" s="20">
        <v>22</v>
      </c>
      <c r="E229" s="20">
        <v>56</v>
      </c>
      <c r="F229" s="20">
        <v>5</v>
      </c>
      <c r="G229" s="20">
        <v>0</v>
      </c>
    </row>
    <row r="230" spans="1:7" ht="11.15" customHeight="1" x14ac:dyDescent="0.2">
      <c r="A230" s="21" t="s">
        <v>126</v>
      </c>
      <c r="B230" s="30">
        <v>100</v>
      </c>
      <c r="C230" s="30">
        <v>5.6818179999999998</v>
      </c>
      <c r="D230" s="30">
        <v>25</v>
      </c>
      <c r="E230" s="30">
        <v>63.636364</v>
      </c>
      <c r="F230" s="30">
        <v>5.6818179999999998</v>
      </c>
      <c r="G230" s="30">
        <v>4.6385540000000001</v>
      </c>
    </row>
    <row r="231" spans="1:7" ht="11.15" customHeight="1" x14ac:dyDescent="0.2">
      <c r="A231" s="19" t="s">
        <v>1257</v>
      </c>
      <c r="B231" s="20">
        <v>193</v>
      </c>
      <c r="C231" s="20">
        <v>9</v>
      </c>
      <c r="D231" s="20">
        <v>54</v>
      </c>
      <c r="E231" s="20">
        <v>120</v>
      </c>
      <c r="F231" s="20">
        <v>10</v>
      </c>
      <c r="G231" s="20">
        <v>0</v>
      </c>
    </row>
    <row r="232" spans="1:7" ht="11.15" customHeight="1" x14ac:dyDescent="0.2">
      <c r="A232" s="21" t="s">
        <v>126</v>
      </c>
      <c r="B232" s="30">
        <v>100</v>
      </c>
      <c r="C232" s="30">
        <v>4.6632119999999997</v>
      </c>
      <c r="D232" s="30">
        <v>27.979275000000001</v>
      </c>
      <c r="E232" s="30">
        <v>62.176166000000002</v>
      </c>
      <c r="F232" s="30">
        <v>5.1813469999999997</v>
      </c>
      <c r="G232" s="30">
        <v>4.6229509999999996</v>
      </c>
    </row>
    <row r="233" spans="1:7" ht="11.15" customHeight="1" x14ac:dyDescent="0.2">
      <c r="A233" s="19" t="s">
        <v>1195</v>
      </c>
      <c r="B233" s="20">
        <v>40</v>
      </c>
      <c r="C233" s="20">
        <v>3</v>
      </c>
      <c r="D233" s="20">
        <v>10</v>
      </c>
      <c r="E233" s="20">
        <v>26</v>
      </c>
      <c r="F233" s="20">
        <v>1</v>
      </c>
      <c r="G233" s="20">
        <v>0</v>
      </c>
    </row>
    <row r="234" spans="1:7" ht="11.15" customHeight="1" x14ac:dyDescent="0.2">
      <c r="A234" s="21" t="s">
        <v>126</v>
      </c>
      <c r="B234" s="30">
        <v>100</v>
      </c>
      <c r="C234" s="30">
        <v>7.5</v>
      </c>
      <c r="D234" s="30">
        <v>25</v>
      </c>
      <c r="E234" s="30">
        <v>65</v>
      </c>
      <c r="F234" s="30">
        <v>2.5</v>
      </c>
      <c r="G234" s="30">
        <v>4.7179489999999999</v>
      </c>
    </row>
    <row r="235" spans="1:7" ht="11.15" customHeight="1" x14ac:dyDescent="0.2">
      <c r="A235" s="18" t="s">
        <v>143</v>
      </c>
      <c r="B235" s="18"/>
      <c r="C235" s="18"/>
      <c r="D235" s="18"/>
      <c r="E235" s="18"/>
      <c r="F235" s="18"/>
      <c r="G235" s="18"/>
    </row>
    <row r="236" spans="1:7" ht="11.15" customHeight="1" x14ac:dyDescent="0.2">
      <c r="A236" s="21" t="s">
        <v>1258</v>
      </c>
      <c r="B236" s="21"/>
      <c r="C236" s="21"/>
      <c r="D236" s="21"/>
      <c r="E236" s="21"/>
      <c r="F236" s="21"/>
      <c r="G236" s="21"/>
    </row>
    <row r="237" spans="1:7" ht="11.15" customHeight="1" x14ac:dyDescent="0.2">
      <c r="A237" s="19" t="s">
        <v>1254</v>
      </c>
      <c r="B237" s="20">
        <v>147</v>
      </c>
      <c r="C237" s="20">
        <v>9</v>
      </c>
      <c r="D237" s="20">
        <v>38</v>
      </c>
      <c r="E237" s="20">
        <v>95</v>
      </c>
      <c r="F237" s="20">
        <v>5</v>
      </c>
      <c r="G237" s="20">
        <v>0</v>
      </c>
    </row>
    <row r="238" spans="1:7" ht="11.15" customHeight="1" x14ac:dyDescent="0.2">
      <c r="A238" s="21" t="s">
        <v>126</v>
      </c>
      <c r="B238" s="30">
        <v>100</v>
      </c>
      <c r="C238" s="30">
        <v>6.1224489999999996</v>
      </c>
      <c r="D238" s="30">
        <v>25.850339999999999</v>
      </c>
      <c r="E238" s="30">
        <v>64.62585</v>
      </c>
      <c r="F238" s="30">
        <v>3.4013610000000001</v>
      </c>
      <c r="G238" s="30">
        <v>4.4929579999999998</v>
      </c>
    </row>
    <row r="239" spans="1:7" ht="11.15" customHeight="1" x14ac:dyDescent="0.2">
      <c r="A239" s="19" t="s">
        <v>1255</v>
      </c>
      <c r="B239" s="20">
        <v>96</v>
      </c>
      <c r="C239" s="20">
        <v>7</v>
      </c>
      <c r="D239" s="20">
        <v>27</v>
      </c>
      <c r="E239" s="20">
        <v>59</v>
      </c>
      <c r="F239" s="20">
        <v>3</v>
      </c>
      <c r="G239" s="20">
        <v>0</v>
      </c>
    </row>
    <row r="240" spans="1:7" ht="11.15" customHeight="1" x14ac:dyDescent="0.2">
      <c r="A240" s="21" t="s">
        <v>126</v>
      </c>
      <c r="B240" s="30">
        <v>100</v>
      </c>
      <c r="C240" s="30">
        <v>7.2916670000000003</v>
      </c>
      <c r="D240" s="30">
        <v>28.125</v>
      </c>
      <c r="E240" s="30">
        <v>61.458333000000003</v>
      </c>
      <c r="F240" s="30">
        <v>3.125</v>
      </c>
      <c r="G240" s="30">
        <v>4.5268819999999996</v>
      </c>
    </row>
    <row r="241" spans="1:7" ht="11.15" customHeight="1" x14ac:dyDescent="0.2">
      <c r="A241" s="19" t="s">
        <v>1256</v>
      </c>
      <c r="B241" s="20">
        <v>62</v>
      </c>
      <c r="C241" s="20">
        <v>5</v>
      </c>
      <c r="D241" s="20">
        <v>12</v>
      </c>
      <c r="E241" s="20">
        <v>43</v>
      </c>
      <c r="F241" s="20">
        <v>2</v>
      </c>
      <c r="G241" s="20">
        <v>0</v>
      </c>
    </row>
    <row r="242" spans="1:7" ht="11.15" customHeight="1" x14ac:dyDescent="0.2">
      <c r="A242" s="21" t="s">
        <v>126</v>
      </c>
      <c r="B242" s="30">
        <v>100</v>
      </c>
      <c r="C242" s="30">
        <v>8.0645159999999994</v>
      </c>
      <c r="D242" s="30">
        <v>19.354838999999998</v>
      </c>
      <c r="E242" s="30">
        <v>69.354838999999998</v>
      </c>
      <c r="F242" s="30">
        <v>3.225806</v>
      </c>
      <c r="G242" s="30">
        <v>4.6166669999999996</v>
      </c>
    </row>
    <row r="243" spans="1:7" ht="11.15" customHeight="1" x14ac:dyDescent="0.2">
      <c r="A243" s="19" t="s">
        <v>1257</v>
      </c>
      <c r="B243" s="20">
        <v>379</v>
      </c>
      <c r="C243" s="20">
        <v>36</v>
      </c>
      <c r="D243" s="20">
        <v>97</v>
      </c>
      <c r="E243" s="20">
        <v>227</v>
      </c>
      <c r="F243" s="20">
        <v>19</v>
      </c>
      <c r="G243" s="20">
        <v>0</v>
      </c>
    </row>
    <row r="244" spans="1:7" ht="11.15" customHeight="1" x14ac:dyDescent="0.2">
      <c r="A244" s="21" t="s">
        <v>126</v>
      </c>
      <c r="B244" s="30">
        <v>100</v>
      </c>
      <c r="C244" s="30">
        <v>9.4986809999999995</v>
      </c>
      <c r="D244" s="30">
        <v>25.593668000000001</v>
      </c>
      <c r="E244" s="30">
        <v>59.894458999999998</v>
      </c>
      <c r="F244" s="30">
        <v>5.0131930000000002</v>
      </c>
      <c r="G244" s="30">
        <v>4.4583329999999997</v>
      </c>
    </row>
    <row r="245" spans="1:7" ht="11.15" customHeight="1" x14ac:dyDescent="0.2">
      <c r="A245" s="19" t="s">
        <v>1195</v>
      </c>
      <c r="B245" s="20">
        <v>101</v>
      </c>
      <c r="C245" s="20">
        <v>10</v>
      </c>
      <c r="D245" s="20">
        <v>20</v>
      </c>
      <c r="E245" s="20">
        <v>63</v>
      </c>
      <c r="F245" s="20">
        <v>8</v>
      </c>
      <c r="G245" s="20">
        <v>0</v>
      </c>
    </row>
    <row r="246" spans="1:7" ht="11.15" customHeight="1" x14ac:dyDescent="0.2">
      <c r="A246" s="21" t="s">
        <v>126</v>
      </c>
      <c r="B246" s="30">
        <v>100</v>
      </c>
      <c r="C246" s="30">
        <v>9.9009900000000002</v>
      </c>
      <c r="D246" s="30">
        <v>19.80198</v>
      </c>
      <c r="E246" s="30">
        <v>62.376238000000001</v>
      </c>
      <c r="F246" s="30">
        <v>7.9207919999999996</v>
      </c>
      <c r="G246" s="30">
        <v>4.6666670000000003</v>
      </c>
    </row>
    <row r="247" spans="1:7" ht="11.15" customHeight="1" x14ac:dyDescent="0.2">
      <c r="A247" s="18" t="s">
        <v>143</v>
      </c>
      <c r="B247" s="18"/>
      <c r="C247" s="18"/>
      <c r="D247" s="18"/>
      <c r="E247" s="18"/>
      <c r="F247" s="18"/>
      <c r="G247" s="18"/>
    </row>
    <row r="248" spans="1:7" ht="11.15" customHeight="1" x14ac:dyDescent="0.2">
      <c r="A248" s="21" t="s">
        <v>1259</v>
      </c>
      <c r="B248" s="21"/>
      <c r="C248" s="21"/>
      <c r="D248" s="21"/>
      <c r="E248" s="21"/>
      <c r="F248" s="21"/>
      <c r="G248" s="21"/>
    </row>
    <row r="249" spans="1:7" ht="11.15" customHeight="1" x14ac:dyDescent="0.2">
      <c r="A249" s="19" t="s">
        <v>1254</v>
      </c>
      <c r="B249" s="20">
        <v>165</v>
      </c>
      <c r="C249" s="20">
        <v>13</v>
      </c>
      <c r="D249" s="20">
        <v>53</v>
      </c>
      <c r="E249" s="20">
        <v>94</v>
      </c>
      <c r="F249" s="20">
        <v>5</v>
      </c>
      <c r="G249" s="20">
        <v>0</v>
      </c>
    </row>
    <row r="250" spans="1:7" ht="11.15" customHeight="1" x14ac:dyDescent="0.2">
      <c r="A250" s="21" t="s">
        <v>126</v>
      </c>
      <c r="B250" s="30">
        <v>100</v>
      </c>
      <c r="C250" s="30">
        <v>7.8787880000000001</v>
      </c>
      <c r="D250" s="30">
        <v>32.121212</v>
      </c>
      <c r="E250" s="30">
        <v>56.969696999999996</v>
      </c>
      <c r="F250" s="30">
        <v>3.030303</v>
      </c>
      <c r="G250" s="30">
        <v>4.3624999999999998</v>
      </c>
    </row>
    <row r="251" spans="1:7" ht="11.15" customHeight="1" x14ac:dyDescent="0.2">
      <c r="A251" s="19" t="s">
        <v>1255</v>
      </c>
      <c r="B251" s="20">
        <v>135</v>
      </c>
      <c r="C251" s="20">
        <v>15</v>
      </c>
      <c r="D251" s="20">
        <v>35</v>
      </c>
      <c r="E251" s="20">
        <v>81</v>
      </c>
      <c r="F251" s="20">
        <v>4</v>
      </c>
      <c r="G251" s="20">
        <v>0</v>
      </c>
    </row>
    <row r="252" spans="1:7" ht="11.15" customHeight="1" x14ac:dyDescent="0.2">
      <c r="A252" s="21" t="s">
        <v>126</v>
      </c>
      <c r="B252" s="30">
        <v>100</v>
      </c>
      <c r="C252" s="30">
        <v>11.111110999999999</v>
      </c>
      <c r="D252" s="30">
        <v>25.925926</v>
      </c>
      <c r="E252" s="30">
        <v>60</v>
      </c>
      <c r="F252" s="30">
        <v>2.9629629999999998</v>
      </c>
      <c r="G252" s="30">
        <v>4.3206110000000004</v>
      </c>
    </row>
    <row r="253" spans="1:7" ht="11.15" customHeight="1" x14ac:dyDescent="0.2">
      <c r="A253" s="19" t="s">
        <v>1256</v>
      </c>
      <c r="B253" s="20">
        <v>63</v>
      </c>
      <c r="C253" s="20">
        <v>6</v>
      </c>
      <c r="D253" s="20">
        <v>6</v>
      </c>
      <c r="E253" s="20">
        <v>46</v>
      </c>
      <c r="F253" s="20">
        <v>5</v>
      </c>
      <c r="G253" s="20">
        <v>0</v>
      </c>
    </row>
    <row r="254" spans="1:7" ht="11.15" customHeight="1" x14ac:dyDescent="0.2">
      <c r="A254" s="21" t="s">
        <v>126</v>
      </c>
      <c r="B254" s="30">
        <v>100</v>
      </c>
      <c r="C254" s="30">
        <v>9.5238099999999992</v>
      </c>
      <c r="D254" s="30">
        <v>9.5238099999999992</v>
      </c>
      <c r="E254" s="30">
        <v>73.015872999999999</v>
      </c>
      <c r="F254" s="30">
        <v>7.9365079999999999</v>
      </c>
      <c r="G254" s="30">
        <v>4.7758620000000001</v>
      </c>
    </row>
    <row r="255" spans="1:7" ht="11.15" customHeight="1" x14ac:dyDescent="0.2">
      <c r="A255" s="19" t="s">
        <v>1257</v>
      </c>
      <c r="B255" s="20">
        <v>329</v>
      </c>
      <c r="C255" s="20">
        <v>26</v>
      </c>
      <c r="D255" s="20">
        <v>78</v>
      </c>
      <c r="E255" s="20">
        <v>209</v>
      </c>
      <c r="F255" s="20">
        <v>16</v>
      </c>
      <c r="G255" s="20">
        <v>0</v>
      </c>
    </row>
    <row r="256" spans="1:7" ht="11.15" customHeight="1" x14ac:dyDescent="0.2">
      <c r="A256" s="21" t="s">
        <v>126</v>
      </c>
      <c r="B256" s="30">
        <v>100</v>
      </c>
      <c r="C256" s="30">
        <v>7.902736</v>
      </c>
      <c r="D256" s="30">
        <v>23.708207000000002</v>
      </c>
      <c r="E256" s="30">
        <v>63.525835999999998</v>
      </c>
      <c r="F256" s="30">
        <v>4.8632220000000004</v>
      </c>
      <c r="G256" s="30">
        <v>4.5686900000000001</v>
      </c>
    </row>
    <row r="257" spans="1:7" ht="11.15" customHeight="1" x14ac:dyDescent="0.2">
      <c r="A257" s="19" t="s">
        <v>1195</v>
      </c>
      <c r="B257" s="20">
        <v>93</v>
      </c>
      <c r="C257" s="20">
        <v>7</v>
      </c>
      <c r="D257" s="20">
        <v>22</v>
      </c>
      <c r="E257" s="20">
        <v>57</v>
      </c>
      <c r="F257" s="20">
        <v>7</v>
      </c>
      <c r="G257" s="20">
        <v>0</v>
      </c>
    </row>
    <row r="258" spans="1:7" ht="11.15" customHeight="1" x14ac:dyDescent="0.2">
      <c r="A258" s="21" t="s">
        <v>126</v>
      </c>
      <c r="B258" s="30">
        <v>100</v>
      </c>
      <c r="C258" s="30">
        <v>7.5268819999999996</v>
      </c>
      <c r="D258" s="30">
        <v>23.655913999999999</v>
      </c>
      <c r="E258" s="30">
        <v>61.290323000000001</v>
      </c>
      <c r="F258" s="30">
        <v>7.5268819999999996</v>
      </c>
      <c r="G258" s="30">
        <v>4.6976740000000001</v>
      </c>
    </row>
    <row r="259" spans="1:7" ht="11.15" customHeight="1" x14ac:dyDescent="0.2">
      <c r="A259" s="18" t="s">
        <v>143</v>
      </c>
      <c r="B259" s="18"/>
      <c r="C259" s="18"/>
      <c r="D259" s="18"/>
      <c r="E259" s="18"/>
      <c r="F259" s="18"/>
      <c r="G259" s="18"/>
    </row>
    <row r="260" spans="1:7" ht="11.15" customHeight="1" x14ac:dyDescent="0.2">
      <c r="A260" s="21" t="s">
        <v>1260</v>
      </c>
      <c r="B260" s="21"/>
      <c r="C260" s="21"/>
      <c r="D260" s="21"/>
      <c r="E260" s="21"/>
      <c r="F260" s="21"/>
      <c r="G260" s="21"/>
    </row>
    <row r="261" spans="1:7" ht="11.15" customHeight="1" x14ac:dyDescent="0.2">
      <c r="A261" s="19" t="s">
        <v>1254</v>
      </c>
      <c r="B261" s="20">
        <v>15</v>
      </c>
      <c r="C261" s="20">
        <v>0</v>
      </c>
      <c r="D261" s="20">
        <v>10</v>
      </c>
      <c r="E261" s="20">
        <v>4</v>
      </c>
      <c r="F261" s="20">
        <v>1</v>
      </c>
      <c r="G261" s="20">
        <v>0</v>
      </c>
    </row>
    <row r="262" spans="1:7" ht="11.15" customHeight="1" x14ac:dyDescent="0.2">
      <c r="A262" s="21" t="s">
        <v>126</v>
      </c>
      <c r="B262" s="30">
        <v>100</v>
      </c>
      <c r="C262" s="30">
        <v>0</v>
      </c>
      <c r="D262" s="30">
        <v>66.666667000000004</v>
      </c>
      <c r="E262" s="30">
        <v>26.666667</v>
      </c>
      <c r="F262" s="30">
        <v>6.6666670000000003</v>
      </c>
      <c r="G262" s="30">
        <v>4.1428570000000002</v>
      </c>
    </row>
    <row r="263" spans="1:7" ht="11.15" customHeight="1" x14ac:dyDescent="0.2">
      <c r="A263" s="19" t="s">
        <v>1255</v>
      </c>
      <c r="B263" s="20">
        <v>30</v>
      </c>
      <c r="C263" s="20">
        <v>5</v>
      </c>
      <c r="D263" s="20">
        <v>7</v>
      </c>
      <c r="E263" s="20">
        <v>17</v>
      </c>
      <c r="F263" s="20">
        <v>1</v>
      </c>
      <c r="G263" s="20">
        <v>0</v>
      </c>
    </row>
    <row r="264" spans="1:7" ht="11.15" customHeight="1" x14ac:dyDescent="0.2">
      <c r="A264" s="21" t="s">
        <v>126</v>
      </c>
      <c r="B264" s="30">
        <v>100</v>
      </c>
      <c r="C264" s="30">
        <v>16.666667</v>
      </c>
      <c r="D264" s="30">
        <v>23.333333</v>
      </c>
      <c r="E264" s="30">
        <v>56.666666999999997</v>
      </c>
      <c r="F264" s="30">
        <v>3.3333330000000001</v>
      </c>
      <c r="G264" s="30">
        <v>4.1034480000000002</v>
      </c>
    </row>
    <row r="265" spans="1:7" ht="11.15" customHeight="1" x14ac:dyDescent="0.2">
      <c r="A265" s="19" t="s">
        <v>1256</v>
      </c>
      <c r="B265" s="20">
        <v>61</v>
      </c>
      <c r="C265" s="20">
        <v>3</v>
      </c>
      <c r="D265" s="20">
        <v>16</v>
      </c>
      <c r="E265" s="20">
        <v>40</v>
      </c>
      <c r="F265" s="20">
        <v>2</v>
      </c>
      <c r="G265" s="20">
        <v>0</v>
      </c>
    </row>
    <row r="266" spans="1:7" ht="11.15" customHeight="1" x14ac:dyDescent="0.2">
      <c r="A266" s="21" t="s">
        <v>126</v>
      </c>
      <c r="B266" s="30">
        <v>100</v>
      </c>
      <c r="C266" s="30">
        <v>4.9180330000000003</v>
      </c>
      <c r="D266" s="30">
        <v>26.229507999999999</v>
      </c>
      <c r="E266" s="30">
        <v>65.573769999999996</v>
      </c>
      <c r="F266" s="30">
        <v>3.278689</v>
      </c>
      <c r="G266" s="30">
        <v>4.6271190000000004</v>
      </c>
    </row>
    <row r="267" spans="1:7" ht="11.15" customHeight="1" x14ac:dyDescent="0.2">
      <c r="A267" s="19" t="s">
        <v>1257</v>
      </c>
      <c r="B267" s="20">
        <v>454</v>
      </c>
      <c r="C267" s="20">
        <v>38</v>
      </c>
      <c r="D267" s="20">
        <v>99</v>
      </c>
      <c r="E267" s="20">
        <v>299</v>
      </c>
      <c r="F267" s="20">
        <v>18</v>
      </c>
      <c r="G267" s="20">
        <v>0</v>
      </c>
    </row>
    <row r="268" spans="1:7" ht="11.15" customHeight="1" x14ac:dyDescent="0.2">
      <c r="A268" s="21" t="s">
        <v>126</v>
      </c>
      <c r="B268" s="30">
        <v>100</v>
      </c>
      <c r="C268" s="30">
        <v>8.370044</v>
      </c>
      <c r="D268" s="30">
        <v>21.806166999999999</v>
      </c>
      <c r="E268" s="30">
        <v>65.859031000000002</v>
      </c>
      <c r="F268" s="30">
        <v>3.9647579999999998</v>
      </c>
      <c r="G268" s="30">
        <v>4.5642199999999997</v>
      </c>
    </row>
    <row r="269" spans="1:7" ht="11.15" customHeight="1" x14ac:dyDescent="0.2">
      <c r="A269" s="19" t="s">
        <v>1195</v>
      </c>
      <c r="B269" s="20">
        <v>225</v>
      </c>
      <c r="C269" s="20">
        <v>21</v>
      </c>
      <c r="D269" s="20">
        <v>62</v>
      </c>
      <c r="E269" s="20">
        <v>127</v>
      </c>
      <c r="F269" s="20">
        <v>15</v>
      </c>
      <c r="G269" s="20">
        <v>0</v>
      </c>
    </row>
    <row r="270" spans="1:7" ht="11.15" customHeight="1" x14ac:dyDescent="0.2">
      <c r="A270" s="21" t="s">
        <v>126</v>
      </c>
      <c r="B270" s="30">
        <v>100</v>
      </c>
      <c r="C270" s="30">
        <v>9.3333329999999997</v>
      </c>
      <c r="D270" s="30">
        <v>27.555555999999999</v>
      </c>
      <c r="E270" s="30">
        <v>56.444443999999997</v>
      </c>
      <c r="F270" s="30">
        <v>6.6666670000000003</v>
      </c>
      <c r="G270" s="30">
        <v>4.4523809999999999</v>
      </c>
    </row>
    <row r="271" spans="1:7" ht="11.15" customHeight="1" x14ac:dyDescent="0.2">
      <c r="A271" s="18" t="s">
        <v>1261</v>
      </c>
      <c r="B271" s="18"/>
      <c r="C271" s="18"/>
      <c r="D271" s="18"/>
      <c r="E271" s="18"/>
      <c r="F271" s="18"/>
      <c r="G271" s="18"/>
    </row>
    <row r="272" spans="1:7" ht="11.15" customHeight="1" x14ac:dyDescent="0.2">
      <c r="A272" s="19" t="s">
        <v>1262</v>
      </c>
      <c r="B272" s="20">
        <v>221</v>
      </c>
      <c r="C272" s="20">
        <v>17</v>
      </c>
      <c r="D272" s="20">
        <v>69</v>
      </c>
      <c r="E272" s="20">
        <v>124</v>
      </c>
      <c r="F272" s="20">
        <v>11</v>
      </c>
      <c r="G272" s="20">
        <v>0</v>
      </c>
    </row>
    <row r="273" spans="1:7" ht="11.15" customHeight="1" x14ac:dyDescent="0.2">
      <c r="A273" s="21" t="s">
        <v>126</v>
      </c>
      <c r="B273" s="30">
        <v>100</v>
      </c>
      <c r="C273" s="30">
        <v>7.6923079999999997</v>
      </c>
      <c r="D273" s="30">
        <v>31.221719</v>
      </c>
      <c r="E273" s="30">
        <v>56.108597000000003</v>
      </c>
      <c r="F273" s="30">
        <v>4.9773759999999996</v>
      </c>
      <c r="G273" s="30">
        <v>4.3619050000000001</v>
      </c>
    </row>
    <row r="274" spans="1:7" ht="11.15" customHeight="1" x14ac:dyDescent="0.2">
      <c r="A274" s="19" t="s">
        <v>1263</v>
      </c>
      <c r="B274" s="20">
        <v>303</v>
      </c>
      <c r="C274" s="20">
        <v>28</v>
      </c>
      <c r="D274" s="20">
        <v>63</v>
      </c>
      <c r="E274" s="20">
        <v>199</v>
      </c>
      <c r="F274" s="20">
        <v>13</v>
      </c>
      <c r="G274" s="20">
        <v>0</v>
      </c>
    </row>
    <row r="275" spans="1:7" ht="11.15" customHeight="1" x14ac:dyDescent="0.2">
      <c r="A275" s="21" t="s">
        <v>126</v>
      </c>
      <c r="B275" s="30">
        <v>100</v>
      </c>
      <c r="C275" s="30">
        <v>9.2409239999999997</v>
      </c>
      <c r="D275" s="30">
        <v>20.792079000000001</v>
      </c>
      <c r="E275" s="30">
        <v>65.676568000000003</v>
      </c>
      <c r="F275" s="30">
        <v>4.2904289999999996</v>
      </c>
      <c r="G275" s="30">
        <v>4.5482760000000004</v>
      </c>
    </row>
    <row r="276" spans="1:7" ht="11.15" customHeight="1" x14ac:dyDescent="0.2">
      <c r="A276" s="19" t="s">
        <v>1264</v>
      </c>
      <c r="B276" s="20">
        <v>185</v>
      </c>
      <c r="C276" s="20">
        <v>17</v>
      </c>
      <c r="D276" s="20">
        <v>46</v>
      </c>
      <c r="E276" s="20">
        <v>111</v>
      </c>
      <c r="F276" s="20">
        <v>11</v>
      </c>
      <c r="G276" s="20">
        <v>0</v>
      </c>
    </row>
    <row r="277" spans="1:7" ht="11.15" customHeight="1" x14ac:dyDescent="0.2">
      <c r="A277" s="21" t="s">
        <v>126</v>
      </c>
      <c r="B277" s="30">
        <v>100</v>
      </c>
      <c r="C277" s="30">
        <v>9.1891890000000007</v>
      </c>
      <c r="D277" s="30">
        <v>24.864865000000002</v>
      </c>
      <c r="E277" s="30">
        <v>60</v>
      </c>
      <c r="F277" s="30">
        <v>5.9459460000000002</v>
      </c>
      <c r="G277" s="30">
        <v>4.5114939999999999</v>
      </c>
    </row>
    <row r="278" spans="1:7" ht="11.15" customHeight="1" x14ac:dyDescent="0.2">
      <c r="A278" s="19" t="s">
        <v>1265</v>
      </c>
      <c r="B278" s="20">
        <v>76</v>
      </c>
      <c r="C278" s="20">
        <v>5</v>
      </c>
      <c r="D278" s="20">
        <v>16</v>
      </c>
      <c r="E278" s="20">
        <v>53</v>
      </c>
      <c r="F278" s="20">
        <v>2</v>
      </c>
      <c r="G278" s="20">
        <v>0</v>
      </c>
    </row>
    <row r="279" spans="1:7" ht="11.15" customHeight="1" x14ac:dyDescent="0.2">
      <c r="A279" s="21" t="s">
        <v>126</v>
      </c>
      <c r="B279" s="30">
        <v>100</v>
      </c>
      <c r="C279" s="30">
        <v>6.5789470000000003</v>
      </c>
      <c r="D279" s="30">
        <v>21.052631999999999</v>
      </c>
      <c r="E279" s="30">
        <v>69.736841999999996</v>
      </c>
      <c r="F279" s="30">
        <v>2.6315789999999999</v>
      </c>
      <c r="G279" s="30">
        <v>4.7972970000000004</v>
      </c>
    </row>
    <row r="280" spans="1:7" ht="11.15" customHeight="1" x14ac:dyDescent="0.2">
      <c r="A280" s="18" t="s">
        <v>1266</v>
      </c>
      <c r="B280" s="18"/>
      <c r="C280" s="18"/>
      <c r="D280" s="18"/>
      <c r="E280" s="18"/>
      <c r="F280" s="18"/>
      <c r="G280" s="18"/>
    </row>
    <row r="281" spans="1:7" ht="11.15" customHeight="1" x14ac:dyDescent="0.2">
      <c r="A281" s="19" t="s">
        <v>1267</v>
      </c>
      <c r="B281" s="20">
        <v>113</v>
      </c>
      <c r="C281" s="20">
        <v>2</v>
      </c>
      <c r="D281" s="20">
        <v>25</v>
      </c>
      <c r="E281" s="20">
        <v>79</v>
      </c>
      <c r="F281" s="20">
        <v>7</v>
      </c>
      <c r="G281" s="20">
        <v>0</v>
      </c>
    </row>
    <row r="282" spans="1:7" ht="11.15" customHeight="1" x14ac:dyDescent="0.2">
      <c r="A282" s="21" t="s">
        <v>126</v>
      </c>
      <c r="B282" s="30">
        <v>100</v>
      </c>
      <c r="C282" s="30">
        <v>1.7699119999999999</v>
      </c>
      <c r="D282" s="30">
        <v>22.123894</v>
      </c>
      <c r="E282" s="30">
        <v>69.911503999999994</v>
      </c>
      <c r="F282" s="30">
        <v>6.1946899999999996</v>
      </c>
      <c r="G282" s="30">
        <v>4.9245279999999996</v>
      </c>
    </row>
    <row r="283" spans="1:7" ht="11.15" customHeight="1" x14ac:dyDescent="0.2">
      <c r="A283" s="19" t="s">
        <v>1268</v>
      </c>
      <c r="B283" s="20">
        <v>230</v>
      </c>
      <c r="C283" s="20">
        <v>26</v>
      </c>
      <c r="D283" s="20">
        <v>67</v>
      </c>
      <c r="E283" s="20">
        <v>127</v>
      </c>
      <c r="F283" s="20">
        <v>10</v>
      </c>
      <c r="G283" s="20">
        <v>0</v>
      </c>
    </row>
    <row r="284" spans="1:7" ht="11.15" customHeight="1" x14ac:dyDescent="0.2">
      <c r="A284" s="21" t="s">
        <v>126</v>
      </c>
      <c r="B284" s="30">
        <v>100</v>
      </c>
      <c r="C284" s="30">
        <v>11.304347999999999</v>
      </c>
      <c r="D284" s="30">
        <v>29.130434999999999</v>
      </c>
      <c r="E284" s="30">
        <v>55.217390999999999</v>
      </c>
      <c r="F284" s="30">
        <v>4.3478260000000004</v>
      </c>
      <c r="G284" s="30">
        <v>4.2909090000000001</v>
      </c>
    </row>
    <row r="285" spans="1:7" ht="11.15" customHeight="1" x14ac:dyDescent="0.2">
      <c r="A285" s="19" t="s">
        <v>1269</v>
      </c>
      <c r="B285" s="20">
        <v>162</v>
      </c>
      <c r="C285" s="20">
        <v>10</v>
      </c>
      <c r="D285" s="20">
        <v>35</v>
      </c>
      <c r="E285" s="20">
        <v>113</v>
      </c>
      <c r="F285" s="20">
        <v>4</v>
      </c>
      <c r="G285" s="20">
        <v>0</v>
      </c>
    </row>
    <row r="286" spans="1:7" ht="11.15" customHeight="1" x14ac:dyDescent="0.2">
      <c r="A286" s="21" t="s">
        <v>126</v>
      </c>
      <c r="B286" s="30">
        <v>100</v>
      </c>
      <c r="C286" s="30">
        <v>6.1728399999999999</v>
      </c>
      <c r="D286" s="30">
        <v>21.604938000000001</v>
      </c>
      <c r="E286" s="30">
        <v>69.753085999999996</v>
      </c>
      <c r="F286" s="30">
        <v>2.4691360000000002</v>
      </c>
      <c r="G286" s="30">
        <v>4.6392410000000002</v>
      </c>
    </row>
    <row r="287" spans="1:7" ht="11.15" customHeight="1" x14ac:dyDescent="0.2">
      <c r="A287" s="19" t="s">
        <v>1270</v>
      </c>
      <c r="B287" s="20">
        <v>119</v>
      </c>
      <c r="C287" s="20">
        <v>18</v>
      </c>
      <c r="D287" s="20">
        <v>31</v>
      </c>
      <c r="E287" s="20">
        <v>64</v>
      </c>
      <c r="F287" s="20">
        <v>6</v>
      </c>
      <c r="G287" s="20">
        <v>0</v>
      </c>
    </row>
    <row r="288" spans="1:7" ht="11.15" customHeight="1" x14ac:dyDescent="0.2">
      <c r="A288" s="21" t="s">
        <v>126</v>
      </c>
      <c r="B288" s="30">
        <v>100</v>
      </c>
      <c r="C288" s="30">
        <v>15.126049999999999</v>
      </c>
      <c r="D288" s="30">
        <v>26.050419999999999</v>
      </c>
      <c r="E288" s="30">
        <v>53.781512999999997</v>
      </c>
      <c r="F288" s="30">
        <v>5.0420170000000004</v>
      </c>
      <c r="G288" s="30">
        <v>4.2123889999999999</v>
      </c>
    </row>
    <row r="289" spans="1:7" ht="11.15" customHeight="1" x14ac:dyDescent="0.2">
      <c r="A289" s="19" t="s">
        <v>1271</v>
      </c>
      <c r="B289" s="20">
        <v>77</v>
      </c>
      <c r="C289" s="20">
        <v>3</v>
      </c>
      <c r="D289" s="20">
        <v>21</v>
      </c>
      <c r="E289" s="20">
        <v>49</v>
      </c>
      <c r="F289" s="20">
        <v>4</v>
      </c>
      <c r="G289" s="20">
        <v>0</v>
      </c>
    </row>
    <row r="290" spans="1:7" ht="11.15" customHeight="1" x14ac:dyDescent="0.2">
      <c r="A290" s="21" t="s">
        <v>126</v>
      </c>
      <c r="B290" s="30">
        <v>100</v>
      </c>
      <c r="C290" s="30">
        <v>3.8961039999999998</v>
      </c>
      <c r="D290" s="30">
        <v>27.272727</v>
      </c>
      <c r="E290" s="30">
        <v>63.636364</v>
      </c>
      <c r="F290" s="30">
        <v>5.1948049999999997</v>
      </c>
      <c r="G290" s="30">
        <v>4.6849319999999999</v>
      </c>
    </row>
    <row r="291" spans="1:7" ht="11.15" customHeight="1" x14ac:dyDescent="0.2">
      <c r="A291" s="19" t="s">
        <v>1272</v>
      </c>
      <c r="B291" s="20">
        <v>84</v>
      </c>
      <c r="C291" s="20">
        <v>8</v>
      </c>
      <c r="D291" s="20">
        <v>15</v>
      </c>
      <c r="E291" s="20">
        <v>55</v>
      </c>
      <c r="F291" s="20">
        <v>6</v>
      </c>
      <c r="G291" s="20">
        <v>0</v>
      </c>
    </row>
    <row r="292" spans="1:7" ht="11.15" customHeight="1" x14ac:dyDescent="0.2">
      <c r="A292" s="31"/>
      <c r="B292" s="32">
        <v>100</v>
      </c>
      <c r="C292" s="32">
        <v>9.5238099999999992</v>
      </c>
      <c r="D292" s="32">
        <v>17.857143000000001</v>
      </c>
      <c r="E292" s="32">
        <v>65.476190000000003</v>
      </c>
      <c r="F292" s="32">
        <v>7.1428570000000002</v>
      </c>
      <c r="G292" s="32">
        <v>4.5897439999999996</v>
      </c>
    </row>
    <row r="293" spans="1:7" ht="11.15" customHeight="1" x14ac:dyDescent="0.2"/>
  </sheetData>
  <phoneticPr fontId="1"/>
  <pageMargins left="0.75" right="0.75" top="1" bottom="1" header="0.5" footer="0.5"/>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76C8D-EF2C-4657-9C04-D8DCE838824A}">
  <dimension ref="A1:J293"/>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HYPERLINK("#'目次'!B32","[26]")</f>
        <v>[26]</v>
      </c>
    </row>
    <row r="3" spans="1:10" x14ac:dyDescent="0.2">
      <c r="A3" s="9" t="s">
        <v>126</v>
      </c>
      <c r="B3" s="12" t="s">
        <v>204</v>
      </c>
    </row>
    <row r="4" spans="1:10" x14ac:dyDescent="0.2">
      <c r="A4" s="9" t="s">
        <v>126</v>
      </c>
      <c r="B4" s="12" t="s">
        <v>205</v>
      </c>
    </row>
    <row r="5" spans="1:10" x14ac:dyDescent="0.2">
      <c r="A5" s="9" t="s">
        <v>126</v>
      </c>
      <c r="B5" s="12" t="s">
        <v>206</v>
      </c>
    </row>
    <row r="6" spans="1:10" x14ac:dyDescent="0.2">
      <c r="A6" s="9" t="s">
        <v>126</v>
      </c>
      <c r="B6" s="12" t="s">
        <v>208</v>
      </c>
    </row>
    <row r="7" spans="1:10" s="15" customFormat="1" ht="25" x14ac:dyDescent="0.2">
      <c r="A7" s="13" t="s">
        <v>126</v>
      </c>
      <c r="B7" s="14" t="s">
        <v>1190</v>
      </c>
      <c r="C7" s="14" t="s">
        <v>1319</v>
      </c>
      <c r="D7" s="14" t="s">
        <v>1320</v>
      </c>
      <c r="E7" s="14" t="s">
        <v>1321</v>
      </c>
      <c r="F7" s="14" t="s">
        <v>1322</v>
      </c>
      <c r="G7" s="14" t="s">
        <v>1323</v>
      </c>
      <c r="H7" s="14" t="s">
        <v>1324</v>
      </c>
      <c r="I7" s="14" t="s">
        <v>1195</v>
      </c>
      <c r="J7" s="14" t="s">
        <v>1325</v>
      </c>
    </row>
    <row r="8" spans="1:10" x14ac:dyDescent="0.2">
      <c r="A8" s="16" t="s">
        <v>1198</v>
      </c>
      <c r="B8" s="17">
        <v>785</v>
      </c>
      <c r="C8" s="17">
        <v>95</v>
      </c>
      <c r="D8" s="17">
        <v>117</v>
      </c>
      <c r="E8" s="17">
        <v>115</v>
      </c>
      <c r="F8" s="17">
        <v>118</v>
      </c>
      <c r="G8" s="17">
        <v>262</v>
      </c>
      <c r="H8" s="17">
        <v>46</v>
      </c>
      <c r="I8" s="17">
        <v>32</v>
      </c>
      <c r="J8" s="17">
        <v>0</v>
      </c>
    </row>
    <row r="9" spans="1:10" x14ac:dyDescent="0.2">
      <c r="A9" s="21" t="s">
        <v>126</v>
      </c>
      <c r="B9" s="30">
        <v>100</v>
      </c>
      <c r="C9" s="30">
        <v>12.101910999999999</v>
      </c>
      <c r="D9" s="30">
        <v>14.904458999999999</v>
      </c>
      <c r="E9" s="30">
        <v>14.649682</v>
      </c>
      <c r="F9" s="30">
        <v>15.031847000000001</v>
      </c>
      <c r="G9" s="30">
        <v>33.375796000000001</v>
      </c>
      <c r="H9" s="30">
        <v>5.8598730000000003</v>
      </c>
      <c r="I9" s="30">
        <v>4.0764329999999998</v>
      </c>
      <c r="J9" s="30">
        <v>29.638777999999999</v>
      </c>
    </row>
    <row r="10" spans="1:10" x14ac:dyDescent="0.2">
      <c r="A10" s="18" t="s">
        <v>1199</v>
      </c>
      <c r="B10" s="18"/>
      <c r="C10" s="18"/>
      <c r="D10" s="18"/>
      <c r="E10" s="18"/>
      <c r="F10" s="18"/>
      <c r="G10" s="18"/>
      <c r="H10" s="18"/>
      <c r="I10" s="18"/>
      <c r="J10" s="18"/>
    </row>
    <row r="11" spans="1:10" x14ac:dyDescent="0.2">
      <c r="A11" s="19" t="s">
        <v>1200</v>
      </c>
      <c r="B11" s="20">
        <v>450</v>
      </c>
      <c r="C11" s="20">
        <v>44</v>
      </c>
      <c r="D11" s="20">
        <v>40</v>
      </c>
      <c r="E11" s="20">
        <v>68</v>
      </c>
      <c r="F11" s="20">
        <v>59</v>
      </c>
      <c r="G11" s="20">
        <v>183</v>
      </c>
      <c r="H11" s="20">
        <v>36</v>
      </c>
      <c r="I11" s="20">
        <v>20</v>
      </c>
      <c r="J11" s="20">
        <v>0</v>
      </c>
    </row>
    <row r="12" spans="1:10" x14ac:dyDescent="0.2">
      <c r="A12" s="21" t="s">
        <v>126</v>
      </c>
      <c r="B12" s="30">
        <v>100</v>
      </c>
      <c r="C12" s="30">
        <v>9.7777779999999996</v>
      </c>
      <c r="D12" s="30">
        <v>8.8888890000000007</v>
      </c>
      <c r="E12" s="30">
        <v>15.111110999999999</v>
      </c>
      <c r="F12" s="30">
        <v>13.111110999999999</v>
      </c>
      <c r="G12" s="30">
        <v>40.666666999999997</v>
      </c>
      <c r="H12" s="30">
        <v>8</v>
      </c>
      <c r="I12" s="30">
        <v>4.4444439999999998</v>
      </c>
      <c r="J12" s="30">
        <v>32.530233000000003</v>
      </c>
    </row>
    <row r="13" spans="1:10" x14ac:dyDescent="0.2">
      <c r="A13" s="19" t="s">
        <v>1201</v>
      </c>
      <c r="B13" s="20">
        <v>334</v>
      </c>
      <c r="C13" s="20">
        <v>51</v>
      </c>
      <c r="D13" s="20">
        <v>77</v>
      </c>
      <c r="E13" s="20">
        <v>47</v>
      </c>
      <c r="F13" s="20">
        <v>58</v>
      </c>
      <c r="G13" s="20">
        <v>79</v>
      </c>
      <c r="H13" s="20">
        <v>10</v>
      </c>
      <c r="I13" s="20">
        <v>12</v>
      </c>
      <c r="J13" s="20">
        <v>0</v>
      </c>
    </row>
    <row r="14" spans="1:10" x14ac:dyDescent="0.2">
      <c r="A14" s="21" t="s">
        <v>126</v>
      </c>
      <c r="B14" s="30">
        <v>100</v>
      </c>
      <c r="C14" s="30">
        <v>15.269461</v>
      </c>
      <c r="D14" s="30">
        <v>23.053892000000001</v>
      </c>
      <c r="E14" s="30">
        <v>14.071856</v>
      </c>
      <c r="F14" s="30">
        <v>17.365269000000001</v>
      </c>
      <c r="G14" s="30">
        <v>23.652695000000001</v>
      </c>
      <c r="H14" s="30">
        <v>2.9940120000000001</v>
      </c>
      <c r="I14" s="30">
        <v>3.5928140000000002</v>
      </c>
      <c r="J14" s="30">
        <v>25.751553000000001</v>
      </c>
    </row>
    <row r="15" spans="1:10" x14ac:dyDescent="0.2">
      <c r="A15" s="19" t="s">
        <v>1202</v>
      </c>
      <c r="B15" s="20">
        <v>1</v>
      </c>
      <c r="C15" s="20">
        <v>0</v>
      </c>
      <c r="D15" s="20">
        <v>0</v>
      </c>
      <c r="E15" s="20">
        <v>0</v>
      </c>
      <c r="F15" s="20">
        <v>1</v>
      </c>
      <c r="G15" s="20">
        <v>0</v>
      </c>
      <c r="H15" s="20">
        <v>0</v>
      </c>
      <c r="I15" s="20">
        <v>0</v>
      </c>
      <c r="J15" s="20">
        <v>0</v>
      </c>
    </row>
    <row r="16" spans="1:10" x14ac:dyDescent="0.2">
      <c r="A16" s="21" t="s">
        <v>126</v>
      </c>
      <c r="B16" s="30">
        <v>100</v>
      </c>
      <c r="C16" s="30">
        <v>0</v>
      </c>
      <c r="D16" s="30">
        <v>0</v>
      </c>
      <c r="E16" s="30">
        <v>0</v>
      </c>
      <c r="F16" s="30">
        <v>100</v>
      </c>
      <c r="G16" s="30">
        <v>0</v>
      </c>
      <c r="H16" s="30">
        <v>0</v>
      </c>
      <c r="I16" s="30">
        <v>0</v>
      </c>
      <c r="J16" s="30">
        <v>38</v>
      </c>
    </row>
    <row r="17" spans="1:10" x14ac:dyDescent="0.2">
      <c r="A17" s="18" t="s">
        <v>1203</v>
      </c>
      <c r="B17" s="18"/>
      <c r="C17" s="18"/>
      <c r="D17" s="18"/>
      <c r="E17" s="18"/>
      <c r="F17" s="18"/>
      <c r="G17" s="18"/>
      <c r="H17" s="18"/>
      <c r="I17" s="18"/>
      <c r="J17" s="18"/>
    </row>
    <row r="18" spans="1:10" x14ac:dyDescent="0.2">
      <c r="A18" s="19" t="s">
        <v>1204</v>
      </c>
      <c r="B18" s="20">
        <v>279</v>
      </c>
      <c r="C18" s="20">
        <v>27</v>
      </c>
      <c r="D18" s="20">
        <v>25</v>
      </c>
      <c r="E18" s="20">
        <v>22</v>
      </c>
      <c r="F18" s="20">
        <v>52</v>
      </c>
      <c r="G18" s="20">
        <v>129</v>
      </c>
      <c r="H18" s="20">
        <v>22</v>
      </c>
      <c r="I18" s="20">
        <v>2</v>
      </c>
      <c r="J18" s="20">
        <v>0</v>
      </c>
    </row>
    <row r="19" spans="1:10" x14ac:dyDescent="0.2">
      <c r="A19" s="21" t="s">
        <v>126</v>
      </c>
      <c r="B19" s="30">
        <v>100</v>
      </c>
      <c r="C19" s="30">
        <v>9.6774190000000004</v>
      </c>
      <c r="D19" s="30">
        <v>8.9605730000000001</v>
      </c>
      <c r="E19" s="30">
        <v>7.8853049999999998</v>
      </c>
      <c r="F19" s="30">
        <v>18.637993000000002</v>
      </c>
      <c r="G19" s="30">
        <v>46.236559</v>
      </c>
      <c r="H19" s="30">
        <v>7.8853049999999998</v>
      </c>
      <c r="I19" s="30">
        <v>0.71684599999999998</v>
      </c>
      <c r="J19" s="30">
        <v>33.942238000000003</v>
      </c>
    </row>
    <row r="20" spans="1:10" x14ac:dyDescent="0.2">
      <c r="A20" s="19" t="s">
        <v>1205</v>
      </c>
      <c r="B20" s="20">
        <v>219</v>
      </c>
      <c r="C20" s="20">
        <v>27</v>
      </c>
      <c r="D20" s="20">
        <v>36</v>
      </c>
      <c r="E20" s="20">
        <v>36</v>
      </c>
      <c r="F20" s="20">
        <v>26</v>
      </c>
      <c r="G20" s="20">
        <v>77</v>
      </c>
      <c r="H20" s="20">
        <v>11</v>
      </c>
      <c r="I20" s="20">
        <v>6</v>
      </c>
      <c r="J20" s="20">
        <v>0</v>
      </c>
    </row>
    <row r="21" spans="1:10" x14ac:dyDescent="0.2">
      <c r="A21" s="21" t="s">
        <v>126</v>
      </c>
      <c r="B21" s="30">
        <v>100</v>
      </c>
      <c r="C21" s="30">
        <v>12.328766999999999</v>
      </c>
      <c r="D21" s="30">
        <v>16.438355999999999</v>
      </c>
      <c r="E21" s="30">
        <v>16.438355999999999</v>
      </c>
      <c r="F21" s="30">
        <v>11.872146000000001</v>
      </c>
      <c r="G21" s="30">
        <v>35.159816999999997</v>
      </c>
      <c r="H21" s="30">
        <v>5.022831</v>
      </c>
      <c r="I21" s="30">
        <v>2.7397260000000001</v>
      </c>
      <c r="J21" s="30">
        <v>29.098592</v>
      </c>
    </row>
    <row r="22" spans="1:10" x14ac:dyDescent="0.2">
      <c r="A22" s="19" t="s">
        <v>1206</v>
      </c>
      <c r="B22" s="20">
        <v>144</v>
      </c>
      <c r="C22" s="20">
        <v>20</v>
      </c>
      <c r="D22" s="20">
        <v>28</v>
      </c>
      <c r="E22" s="20">
        <v>30</v>
      </c>
      <c r="F22" s="20">
        <v>24</v>
      </c>
      <c r="G22" s="20">
        <v>29</v>
      </c>
      <c r="H22" s="20">
        <v>3</v>
      </c>
      <c r="I22" s="20">
        <v>10</v>
      </c>
      <c r="J22" s="20">
        <v>0</v>
      </c>
    </row>
    <row r="23" spans="1:10" x14ac:dyDescent="0.2">
      <c r="A23" s="21" t="s">
        <v>126</v>
      </c>
      <c r="B23" s="30">
        <v>100</v>
      </c>
      <c r="C23" s="30">
        <v>13.888889000000001</v>
      </c>
      <c r="D23" s="30">
        <v>19.444444000000001</v>
      </c>
      <c r="E23" s="30">
        <v>20.833333</v>
      </c>
      <c r="F23" s="30">
        <v>16.666667</v>
      </c>
      <c r="G23" s="30">
        <v>20.138888999999999</v>
      </c>
      <c r="H23" s="30">
        <v>2.0833330000000001</v>
      </c>
      <c r="I23" s="30">
        <v>6.9444439999999998</v>
      </c>
      <c r="J23" s="30">
        <v>25.082090000000001</v>
      </c>
    </row>
    <row r="24" spans="1:10" x14ac:dyDescent="0.2">
      <c r="A24" s="19" t="s">
        <v>1207</v>
      </c>
      <c r="B24" s="20">
        <v>103</v>
      </c>
      <c r="C24" s="20">
        <v>13</v>
      </c>
      <c r="D24" s="20">
        <v>20</v>
      </c>
      <c r="E24" s="20">
        <v>21</v>
      </c>
      <c r="F24" s="20">
        <v>10</v>
      </c>
      <c r="G24" s="20">
        <v>22</v>
      </c>
      <c r="H24" s="20">
        <v>8</v>
      </c>
      <c r="I24" s="20">
        <v>9</v>
      </c>
      <c r="J24" s="20">
        <v>0</v>
      </c>
    </row>
    <row r="25" spans="1:10" x14ac:dyDescent="0.2">
      <c r="A25" s="21" t="s">
        <v>126</v>
      </c>
      <c r="B25" s="30">
        <v>100</v>
      </c>
      <c r="C25" s="30">
        <v>12.621359</v>
      </c>
      <c r="D25" s="30">
        <v>19.417476000000001</v>
      </c>
      <c r="E25" s="30">
        <v>20.388349999999999</v>
      </c>
      <c r="F25" s="30">
        <v>9.7087380000000003</v>
      </c>
      <c r="G25" s="30">
        <v>21.359223</v>
      </c>
      <c r="H25" s="30">
        <v>7.7669899999999998</v>
      </c>
      <c r="I25" s="30">
        <v>8.7378640000000001</v>
      </c>
      <c r="J25" s="30">
        <v>27.340426000000001</v>
      </c>
    </row>
    <row r="26" spans="1:10" x14ac:dyDescent="0.2">
      <c r="A26" s="19" t="s">
        <v>1208</v>
      </c>
      <c r="B26" s="20">
        <v>29</v>
      </c>
      <c r="C26" s="20">
        <v>6</v>
      </c>
      <c r="D26" s="20">
        <v>6</v>
      </c>
      <c r="E26" s="20">
        <v>6</v>
      </c>
      <c r="F26" s="20">
        <v>5</v>
      </c>
      <c r="G26" s="20">
        <v>3</v>
      </c>
      <c r="H26" s="20">
        <v>1</v>
      </c>
      <c r="I26" s="20">
        <v>2</v>
      </c>
      <c r="J26" s="20">
        <v>0</v>
      </c>
    </row>
    <row r="27" spans="1:10" x14ac:dyDescent="0.2">
      <c r="A27" s="21" t="s">
        <v>126</v>
      </c>
      <c r="B27" s="30">
        <v>100</v>
      </c>
      <c r="C27" s="30">
        <v>20.689654999999998</v>
      </c>
      <c r="D27" s="30">
        <v>20.689654999999998</v>
      </c>
      <c r="E27" s="30">
        <v>20.689654999999998</v>
      </c>
      <c r="F27" s="30">
        <v>17.241378999999998</v>
      </c>
      <c r="G27" s="30">
        <v>10.344828</v>
      </c>
      <c r="H27" s="30">
        <v>3.4482759999999999</v>
      </c>
      <c r="I27" s="30">
        <v>6.8965519999999998</v>
      </c>
      <c r="J27" s="30">
        <v>21.518519000000001</v>
      </c>
    </row>
    <row r="28" spans="1:10" x14ac:dyDescent="0.2">
      <c r="A28" s="19" t="s">
        <v>1209</v>
      </c>
      <c r="B28" s="20">
        <v>9</v>
      </c>
      <c r="C28" s="20">
        <v>1</v>
      </c>
      <c r="D28" s="20">
        <v>2</v>
      </c>
      <c r="E28" s="20">
        <v>0</v>
      </c>
      <c r="F28" s="20">
        <v>1</v>
      </c>
      <c r="G28" s="20">
        <v>2</v>
      </c>
      <c r="H28" s="20">
        <v>1</v>
      </c>
      <c r="I28" s="20">
        <v>2</v>
      </c>
      <c r="J28" s="20">
        <v>0</v>
      </c>
    </row>
    <row r="29" spans="1:10" x14ac:dyDescent="0.2">
      <c r="A29" s="21" t="s">
        <v>126</v>
      </c>
      <c r="B29" s="30">
        <v>100</v>
      </c>
      <c r="C29" s="30">
        <v>11.111110999999999</v>
      </c>
      <c r="D29" s="30">
        <v>22.222221999999999</v>
      </c>
      <c r="E29" s="30">
        <v>0</v>
      </c>
      <c r="F29" s="30">
        <v>11.111110999999999</v>
      </c>
      <c r="G29" s="30">
        <v>22.222221999999999</v>
      </c>
      <c r="H29" s="30">
        <v>11.111110999999999</v>
      </c>
      <c r="I29" s="30">
        <v>22.222221999999999</v>
      </c>
      <c r="J29" s="30">
        <v>28.285713999999999</v>
      </c>
    </row>
    <row r="30" spans="1:10" x14ac:dyDescent="0.2">
      <c r="A30" s="19" t="s">
        <v>1210</v>
      </c>
      <c r="B30" s="20">
        <v>2</v>
      </c>
      <c r="C30" s="20">
        <v>1</v>
      </c>
      <c r="D30" s="20">
        <v>0</v>
      </c>
      <c r="E30" s="20">
        <v>0</v>
      </c>
      <c r="F30" s="20">
        <v>0</v>
      </c>
      <c r="G30" s="20">
        <v>0</v>
      </c>
      <c r="H30" s="20">
        <v>0</v>
      </c>
      <c r="I30" s="20">
        <v>1</v>
      </c>
      <c r="J30" s="20">
        <v>0</v>
      </c>
    </row>
    <row r="31" spans="1:10" x14ac:dyDescent="0.2">
      <c r="A31" s="21" t="s">
        <v>126</v>
      </c>
      <c r="B31" s="30">
        <v>100</v>
      </c>
      <c r="C31" s="30">
        <v>50</v>
      </c>
      <c r="D31" s="30">
        <v>0</v>
      </c>
      <c r="E31" s="30">
        <v>0</v>
      </c>
      <c r="F31" s="30">
        <v>0</v>
      </c>
      <c r="G31" s="30">
        <v>0</v>
      </c>
      <c r="H31" s="30">
        <v>0</v>
      </c>
      <c r="I31" s="30">
        <v>50</v>
      </c>
      <c r="J31" s="30">
        <v>8</v>
      </c>
    </row>
    <row r="32" spans="1:10" x14ac:dyDescent="0.2">
      <c r="A32" s="19" t="s">
        <v>1211</v>
      </c>
      <c r="B32" s="20">
        <v>0</v>
      </c>
      <c r="C32" s="20">
        <v>0</v>
      </c>
      <c r="D32" s="20">
        <v>0</v>
      </c>
      <c r="E32" s="20">
        <v>0</v>
      </c>
      <c r="F32" s="20">
        <v>0</v>
      </c>
      <c r="G32" s="20">
        <v>0</v>
      </c>
      <c r="H32" s="20">
        <v>0</v>
      </c>
      <c r="I32" s="20">
        <v>0</v>
      </c>
      <c r="J32" s="20">
        <v>0</v>
      </c>
    </row>
    <row r="33" spans="1:10" x14ac:dyDescent="0.2">
      <c r="A33" s="21" t="s">
        <v>126</v>
      </c>
      <c r="B33" s="30">
        <v>0</v>
      </c>
      <c r="C33" s="30">
        <v>0</v>
      </c>
      <c r="D33" s="30">
        <v>0</v>
      </c>
      <c r="E33" s="30">
        <v>0</v>
      </c>
      <c r="F33" s="30">
        <v>0</v>
      </c>
      <c r="G33" s="30">
        <v>0</v>
      </c>
      <c r="H33" s="30">
        <v>0</v>
      </c>
      <c r="I33" s="30">
        <v>0</v>
      </c>
      <c r="J33" s="30">
        <v>0</v>
      </c>
    </row>
    <row r="34" spans="1:10" x14ac:dyDescent="0.2">
      <c r="A34" s="19" t="s">
        <v>1212</v>
      </c>
      <c r="B34" s="20">
        <v>363</v>
      </c>
      <c r="C34" s="20">
        <v>47</v>
      </c>
      <c r="D34" s="20">
        <v>64</v>
      </c>
      <c r="E34" s="20">
        <v>66</v>
      </c>
      <c r="F34" s="20">
        <v>50</v>
      </c>
      <c r="G34" s="20">
        <v>106</v>
      </c>
      <c r="H34" s="20">
        <v>14</v>
      </c>
      <c r="I34" s="20">
        <v>16</v>
      </c>
      <c r="J34" s="20">
        <v>0</v>
      </c>
    </row>
    <row r="35" spans="1:10" x14ac:dyDescent="0.2">
      <c r="A35" s="21" t="s">
        <v>126</v>
      </c>
      <c r="B35" s="30">
        <v>100</v>
      </c>
      <c r="C35" s="30">
        <v>12.947658000000001</v>
      </c>
      <c r="D35" s="30">
        <v>17.630853999999999</v>
      </c>
      <c r="E35" s="30">
        <v>18.181818</v>
      </c>
      <c r="F35" s="30">
        <v>13.774105</v>
      </c>
      <c r="G35" s="30">
        <v>29.201101999999999</v>
      </c>
      <c r="H35" s="30">
        <v>3.8567490000000002</v>
      </c>
      <c r="I35" s="30">
        <v>4.4077130000000002</v>
      </c>
      <c r="J35" s="30">
        <v>27.547550000000001</v>
      </c>
    </row>
    <row r="36" spans="1:10" x14ac:dyDescent="0.2">
      <c r="A36" s="19" t="s">
        <v>1213</v>
      </c>
      <c r="B36" s="20">
        <v>132</v>
      </c>
      <c r="C36" s="20">
        <v>19</v>
      </c>
      <c r="D36" s="20">
        <v>26</v>
      </c>
      <c r="E36" s="20">
        <v>27</v>
      </c>
      <c r="F36" s="20">
        <v>15</v>
      </c>
      <c r="G36" s="20">
        <v>25</v>
      </c>
      <c r="H36" s="20">
        <v>9</v>
      </c>
      <c r="I36" s="20">
        <v>11</v>
      </c>
      <c r="J36" s="20">
        <v>0</v>
      </c>
    </row>
    <row r="37" spans="1:10" x14ac:dyDescent="0.2">
      <c r="A37" s="21" t="s">
        <v>126</v>
      </c>
      <c r="B37" s="30">
        <v>100</v>
      </c>
      <c r="C37" s="30">
        <v>14.393939</v>
      </c>
      <c r="D37" s="30">
        <v>19.69697</v>
      </c>
      <c r="E37" s="30">
        <v>20.454545</v>
      </c>
      <c r="F37" s="30">
        <v>11.363636</v>
      </c>
      <c r="G37" s="30">
        <v>18.939394</v>
      </c>
      <c r="H37" s="30">
        <v>6.8181820000000002</v>
      </c>
      <c r="I37" s="30">
        <v>8.3333329999999997</v>
      </c>
      <c r="J37" s="30">
        <v>26.041322000000001</v>
      </c>
    </row>
    <row r="38" spans="1:10" x14ac:dyDescent="0.2">
      <c r="A38" s="19" t="s">
        <v>1214</v>
      </c>
      <c r="B38" s="20">
        <v>506</v>
      </c>
      <c r="C38" s="20">
        <v>68</v>
      </c>
      <c r="D38" s="20">
        <v>92</v>
      </c>
      <c r="E38" s="20">
        <v>93</v>
      </c>
      <c r="F38" s="20">
        <v>66</v>
      </c>
      <c r="G38" s="20">
        <v>133</v>
      </c>
      <c r="H38" s="20">
        <v>24</v>
      </c>
      <c r="I38" s="20">
        <v>30</v>
      </c>
      <c r="J38" s="20">
        <v>0</v>
      </c>
    </row>
    <row r="39" spans="1:10" x14ac:dyDescent="0.2">
      <c r="A39" s="21" t="s">
        <v>126</v>
      </c>
      <c r="B39" s="30">
        <v>100</v>
      </c>
      <c r="C39" s="30">
        <v>13.438734999999999</v>
      </c>
      <c r="D39" s="30">
        <v>18.181818</v>
      </c>
      <c r="E39" s="30">
        <v>18.379446999999999</v>
      </c>
      <c r="F39" s="30">
        <v>13.043478</v>
      </c>
      <c r="G39" s="30">
        <v>26.284585</v>
      </c>
      <c r="H39" s="30">
        <v>4.7430830000000004</v>
      </c>
      <c r="I39" s="30">
        <v>5.9288540000000003</v>
      </c>
      <c r="J39" s="30">
        <v>27.134454000000002</v>
      </c>
    </row>
    <row r="40" spans="1:10" x14ac:dyDescent="0.2">
      <c r="A40" s="19" t="s">
        <v>1215</v>
      </c>
      <c r="B40" s="20">
        <v>143</v>
      </c>
      <c r="C40" s="20">
        <v>21</v>
      </c>
      <c r="D40" s="20">
        <v>28</v>
      </c>
      <c r="E40" s="20">
        <v>27</v>
      </c>
      <c r="F40" s="20">
        <v>16</v>
      </c>
      <c r="G40" s="20">
        <v>27</v>
      </c>
      <c r="H40" s="20">
        <v>10</v>
      </c>
      <c r="I40" s="20">
        <v>14</v>
      </c>
      <c r="J40" s="20">
        <v>0</v>
      </c>
    </row>
    <row r="41" spans="1:10" x14ac:dyDescent="0.2">
      <c r="A41" s="21" t="s">
        <v>126</v>
      </c>
      <c r="B41" s="30">
        <v>100</v>
      </c>
      <c r="C41" s="30">
        <v>14.685314999999999</v>
      </c>
      <c r="D41" s="30">
        <v>19.58042</v>
      </c>
      <c r="E41" s="30">
        <v>18.881119000000002</v>
      </c>
      <c r="F41" s="30">
        <v>11.188810999999999</v>
      </c>
      <c r="G41" s="30">
        <v>18.881119000000002</v>
      </c>
      <c r="H41" s="30">
        <v>6.9930070000000004</v>
      </c>
      <c r="I41" s="30">
        <v>9.7902100000000001</v>
      </c>
      <c r="J41" s="30">
        <v>26.023256</v>
      </c>
    </row>
    <row r="42" spans="1:10" x14ac:dyDescent="0.2">
      <c r="A42" s="19" t="s">
        <v>1216</v>
      </c>
      <c r="B42" s="20">
        <v>11</v>
      </c>
      <c r="C42" s="20">
        <v>2</v>
      </c>
      <c r="D42" s="20">
        <v>2</v>
      </c>
      <c r="E42" s="20">
        <v>0</v>
      </c>
      <c r="F42" s="20">
        <v>1</v>
      </c>
      <c r="G42" s="20">
        <v>2</v>
      </c>
      <c r="H42" s="20">
        <v>1</v>
      </c>
      <c r="I42" s="20">
        <v>3</v>
      </c>
      <c r="J42" s="20">
        <v>0</v>
      </c>
    </row>
    <row r="43" spans="1:10" x14ac:dyDescent="0.2">
      <c r="A43" s="21" t="s">
        <v>126</v>
      </c>
      <c r="B43" s="30">
        <v>100</v>
      </c>
      <c r="C43" s="30">
        <v>18.181818</v>
      </c>
      <c r="D43" s="30">
        <v>18.181818</v>
      </c>
      <c r="E43" s="30">
        <v>0</v>
      </c>
      <c r="F43" s="30">
        <v>9.0909089999999999</v>
      </c>
      <c r="G43" s="30">
        <v>18.181818</v>
      </c>
      <c r="H43" s="30">
        <v>9.0909089999999999</v>
      </c>
      <c r="I43" s="30">
        <v>27.272727</v>
      </c>
      <c r="J43" s="35">
        <v>25.75</v>
      </c>
    </row>
    <row r="44" spans="1:10" x14ac:dyDescent="0.2">
      <c r="A44" s="18" t="s">
        <v>1217</v>
      </c>
      <c r="B44" s="17">
        <v>166</v>
      </c>
      <c r="C44" s="17">
        <v>14</v>
      </c>
      <c r="D44" s="17">
        <v>4</v>
      </c>
      <c r="E44" s="17">
        <v>11</v>
      </c>
      <c r="F44" s="17">
        <v>25</v>
      </c>
      <c r="G44" s="17">
        <v>93</v>
      </c>
      <c r="H44" s="17">
        <v>18</v>
      </c>
      <c r="I44" s="17">
        <v>1</v>
      </c>
      <c r="J44" s="34">
        <v>0</v>
      </c>
    </row>
    <row r="45" spans="1:10" x14ac:dyDescent="0.2">
      <c r="A45" s="21" t="s">
        <v>126</v>
      </c>
      <c r="B45" s="30">
        <v>100</v>
      </c>
      <c r="C45" s="30">
        <v>8.4337350000000004</v>
      </c>
      <c r="D45" s="30">
        <v>2.4096389999999999</v>
      </c>
      <c r="E45" s="30">
        <v>6.626506</v>
      </c>
      <c r="F45" s="30">
        <v>15.060241</v>
      </c>
      <c r="G45" s="30">
        <v>56.024096</v>
      </c>
      <c r="H45" s="30">
        <v>10.843373</v>
      </c>
      <c r="I45" s="30">
        <v>0.60241</v>
      </c>
      <c r="J45" s="30">
        <v>36.969696999999996</v>
      </c>
    </row>
    <row r="46" spans="1:10" x14ac:dyDescent="0.2">
      <c r="A46" s="19" t="s">
        <v>1205</v>
      </c>
      <c r="B46" s="20">
        <v>116</v>
      </c>
      <c r="C46" s="20">
        <v>12</v>
      </c>
      <c r="D46" s="20">
        <v>7</v>
      </c>
      <c r="E46" s="20">
        <v>17</v>
      </c>
      <c r="F46" s="20">
        <v>14</v>
      </c>
      <c r="G46" s="20">
        <v>53</v>
      </c>
      <c r="H46" s="20">
        <v>8</v>
      </c>
      <c r="I46" s="20">
        <v>5</v>
      </c>
      <c r="J46" s="20">
        <v>0</v>
      </c>
    </row>
    <row r="47" spans="1:10" x14ac:dyDescent="0.2">
      <c r="A47" s="21" t="s">
        <v>126</v>
      </c>
      <c r="B47" s="30">
        <v>100</v>
      </c>
      <c r="C47" s="30">
        <v>10.344828</v>
      </c>
      <c r="D47" s="30">
        <v>6.0344829999999998</v>
      </c>
      <c r="E47" s="30">
        <v>14.655172</v>
      </c>
      <c r="F47" s="30">
        <v>12.068966</v>
      </c>
      <c r="G47" s="30">
        <v>45.689655000000002</v>
      </c>
      <c r="H47" s="30">
        <v>6.8965519999999998</v>
      </c>
      <c r="I47" s="30">
        <v>4.3103449999999999</v>
      </c>
      <c r="J47" s="30">
        <v>33.198197999999998</v>
      </c>
    </row>
    <row r="48" spans="1:10" x14ac:dyDescent="0.2">
      <c r="A48" s="19" t="s">
        <v>1206</v>
      </c>
      <c r="B48" s="20">
        <v>81</v>
      </c>
      <c r="C48" s="20">
        <v>10</v>
      </c>
      <c r="D48" s="20">
        <v>13</v>
      </c>
      <c r="E48" s="20">
        <v>19</v>
      </c>
      <c r="F48" s="20">
        <v>12</v>
      </c>
      <c r="G48" s="20">
        <v>16</v>
      </c>
      <c r="H48" s="20">
        <v>3</v>
      </c>
      <c r="I48" s="20">
        <v>8</v>
      </c>
      <c r="J48" s="20">
        <v>0</v>
      </c>
    </row>
    <row r="49" spans="1:10" x14ac:dyDescent="0.2">
      <c r="A49" s="21" t="s">
        <v>126</v>
      </c>
      <c r="B49" s="30">
        <v>100</v>
      </c>
      <c r="C49" s="30">
        <v>12.345679000000001</v>
      </c>
      <c r="D49" s="30">
        <v>16.049382999999999</v>
      </c>
      <c r="E49" s="30">
        <v>23.456790000000002</v>
      </c>
      <c r="F49" s="30">
        <v>14.814814999999999</v>
      </c>
      <c r="G49" s="30">
        <v>19.753086</v>
      </c>
      <c r="H49" s="30">
        <v>3.7037040000000001</v>
      </c>
      <c r="I49" s="30">
        <v>9.8765429999999999</v>
      </c>
      <c r="J49" s="30">
        <v>26.082191999999999</v>
      </c>
    </row>
    <row r="50" spans="1:10" x14ac:dyDescent="0.2">
      <c r="A50" s="19" t="s">
        <v>1207</v>
      </c>
      <c r="B50" s="20">
        <v>60</v>
      </c>
      <c r="C50" s="20">
        <v>5</v>
      </c>
      <c r="D50" s="20">
        <v>10</v>
      </c>
      <c r="E50" s="20">
        <v>15</v>
      </c>
      <c r="F50" s="20">
        <v>4</v>
      </c>
      <c r="G50" s="20">
        <v>17</v>
      </c>
      <c r="H50" s="20">
        <v>5</v>
      </c>
      <c r="I50" s="20">
        <v>4</v>
      </c>
      <c r="J50" s="20">
        <v>0</v>
      </c>
    </row>
    <row r="51" spans="1:10" x14ac:dyDescent="0.2">
      <c r="A51" s="21" t="s">
        <v>126</v>
      </c>
      <c r="B51" s="30">
        <v>100</v>
      </c>
      <c r="C51" s="30">
        <v>8.3333329999999997</v>
      </c>
      <c r="D51" s="30">
        <v>16.666667</v>
      </c>
      <c r="E51" s="30">
        <v>25</v>
      </c>
      <c r="F51" s="30">
        <v>6.6666670000000003</v>
      </c>
      <c r="G51" s="30">
        <v>28.333333</v>
      </c>
      <c r="H51" s="30">
        <v>8.3333329999999997</v>
      </c>
      <c r="I51" s="30">
        <v>6.6666670000000003</v>
      </c>
      <c r="J51" s="30">
        <v>29.785713999999999</v>
      </c>
    </row>
    <row r="52" spans="1:10" x14ac:dyDescent="0.2">
      <c r="A52" s="19" t="s">
        <v>1208</v>
      </c>
      <c r="B52" s="20">
        <v>21</v>
      </c>
      <c r="C52" s="20">
        <v>2</v>
      </c>
      <c r="D52" s="20">
        <v>5</v>
      </c>
      <c r="E52" s="20">
        <v>6</v>
      </c>
      <c r="F52" s="20">
        <v>3</v>
      </c>
      <c r="G52" s="20">
        <v>2</v>
      </c>
      <c r="H52" s="20">
        <v>1</v>
      </c>
      <c r="I52" s="20">
        <v>2</v>
      </c>
      <c r="J52" s="20">
        <v>0</v>
      </c>
    </row>
    <row r="53" spans="1:10" x14ac:dyDescent="0.2">
      <c r="A53" s="21" t="s">
        <v>126</v>
      </c>
      <c r="B53" s="30">
        <v>100</v>
      </c>
      <c r="C53" s="30">
        <v>9.5238099999999992</v>
      </c>
      <c r="D53" s="30">
        <v>23.809524</v>
      </c>
      <c r="E53" s="30">
        <v>28.571428999999998</v>
      </c>
      <c r="F53" s="30">
        <v>14.285714</v>
      </c>
      <c r="G53" s="30">
        <v>9.5238099999999992</v>
      </c>
      <c r="H53" s="30">
        <v>4.7619049999999996</v>
      </c>
      <c r="I53" s="30">
        <v>9.5238099999999992</v>
      </c>
      <c r="J53" s="30">
        <v>23.105263000000001</v>
      </c>
    </row>
    <row r="54" spans="1:10" x14ac:dyDescent="0.2">
      <c r="A54" s="19" t="s">
        <v>1209</v>
      </c>
      <c r="B54" s="20">
        <v>5</v>
      </c>
      <c r="C54" s="20">
        <v>0</v>
      </c>
      <c r="D54" s="20">
        <v>1</v>
      </c>
      <c r="E54" s="20">
        <v>0</v>
      </c>
      <c r="F54" s="20">
        <v>1</v>
      </c>
      <c r="G54" s="20">
        <v>2</v>
      </c>
      <c r="H54" s="20">
        <v>1</v>
      </c>
      <c r="I54" s="20">
        <v>0</v>
      </c>
      <c r="J54" s="20">
        <v>0</v>
      </c>
    </row>
    <row r="55" spans="1:10" x14ac:dyDescent="0.2">
      <c r="A55" s="21" t="s">
        <v>126</v>
      </c>
      <c r="B55" s="30">
        <v>100</v>
      </c>
      <c r="C55" s="30">
        <v>0</v>
      </c>
      <c r="D55" s="30">
        <v>20</v>
      </c>
      <c r="E55" s="30">
        <v>0</v>
      </c>
      <c r="F55" s="30">
        <v>20</v>
      </c>
      <c r="G55" s="30">
        <v>40</v>
      </c>
      <c r="H55" s="30">
        <v>20</v>
      </c>
      <c r="I55" s="30">
        <v>0</v>
      </c>
      <c r="J55" s="30">
        <v>36.799999999999997</v>
      </c>
    </row>
    <row r="56" spans="1:10" x14ac:dyDescent="0.2">
      <c r="A56" s="19" t="s">
        <v>1210</v>
      </c>
      <c r="B56" s="20">
        <v>1</v>
      </c>
      <c r="C56" s="20">
        <v>1</v>
      </c>
      <c r="D56" s="20">
        <v>0</v>
      </c>
      <c r="E56" s="20">
        <v>0</v>
      </c>
      <c r="F56" s="20">
        <v>0</v>
      </c>
      <c r="G56" s="20">
        <v>0</v>
      </c>
      <c r="H56" s="20">
        <v>0</v>
      </c>
      <c r="I56" s="20">
        <v>0</v>
      </c>
      <c r="J56" s="20">
        <v>0</v>
      </c>
    </row>
    <row r="57" spans="1:10" x14ac:dyDescent="0.2">
      <c r="A57" s="21" t="s">
        <v>126</v>
      </c>
      <c r="B57" s="30">
        <v>100</v>
      </c>
      <c r="C57" s="30">
        <v>100</v>
      </c>
      <c r="D57" s="30">
        <v>0</v>
      </c>
      <c r="E57" s="30">
        <v>0</v>
      </c>
      <c r="F57" s="30">
        <v>0</v>
      </c>
      <c r="G57" s="30">
        <v>0</v>
      </c>
      <c r="H57" s="30">
        <v>0</v>
      </c>
      <c r="I57" s="30">
        <v>0</v>
      </c>
      <c r="J57" s="30">
        <v>8</v>
      </c>
    </row>
    <row r="58" spans="1:10" x14ac:dyDescent="0.2">
      <c r="A58" s="19" t="s">
        <v>1211</v>
      </c>
      <c r="B58" s="20">
        <v>0</v>
      </c>
      <c r="C58" s="20">
        <v>0</v>
      </c>
      <c r="D58" s="20">
        <v>0</v>
      </c>
      <c r="E58" s="20">
        <v>0</v>
      </c>
      <c r="F58" s="20">
        <v>0</v>
      </c>
      <c r="G58" s="20">
        <v>0</v>
      </c>
      <c r="H58" s="20">
        <v>0</v>
      </c>
      <c r="I58" s="20">
        <v>0</v>
      </c>
      <c r="J58" s="20">
        <v>0</v>
      </c>
    </row>
    <row r="59" spans="1:10" x14ac:dyDescent="0.2">
      <c r="A59" s="21" t="s">
        <v>126</v>
      </c>
      <c r="B59" s="30">
        <v>0</v>
      </c>
      <c r="C59" s="30">
        <v>0</v>
      </c>
      <c r="D59" s="30">
        <v>0</v>
      </c>
      <c r="E59" s="30">
        <v>0</v>
      </c>
      <c r="F59" s="30">
        <v>0</v>
      </c>
      <c r="G59" s="30">
        <v>0</v>
      </c>
      <c r="H59" s="30">
        <v>0</v>
      </c>
      <c r="I59" s="30">
        <v>0</v>
      </c>
      <c r="J59" s="30">
        <v>0</v>
      </c>
    </row>
    <row r="60" spans="1:10" x14ac:dyDescent="0.2">
      <c r="A60" s="19" t="s">
        <v>1212</v>
      </c>
      <c r="B60" s="20">
        <v>197</v>
      </c>
      <c r="C60" s="20">
        <v>22</v>
      </c>
      <c r="D60" s="20">
        <v>20</v>
      </c>
      <c r="E60" s="20">
        <v>36</v>
      </c>
      <c r="F60" s="20">
        <v>26</v>
      </c>
      <c r="G60" s="20">
        <v>69</v>
      </c>
      <c r="H60" s="20">
        <v>11</v>
      </c>
      <c r="I60" s="20">
        <v>13</v>
      </c>
      <c r="J60" s="20">
        <v>0</v>
      </c>
    </row>
    <row r="61" spans="1:10" x14ac:dyDescent="0.2">
      <c r="A61" s="21" t="s">
        <v>126</v>
      </c>
      <c r="B61" s="30">
        <v>100</v>
      </c>
      <c r="C61" s="30">
        <v>11.167513</v>
      </c>
      <c r="D61" s="30">
        <v>10.152284</v>
      </c>
      <c r="E61" s="30">
        <v>18.274111999999999</v>
      </c>
      <c r="F61" s="30">
        <v>13.19797</v>
      </c>
      <c r="G61" s="30">
        <v>35.025381000000003</v>
      </c>
      <c r="H61" s="30">
        <v>5.5837560000000002</v>
      </c>
      <c r="I61" s="30">
        <v>6.5989849999999999</v>
      </c>
      <c r="J61" s="30">
        <v>30.375</v>
      </c>
    </row>
    <row r="62" spans="1:10" x14ac:dyDescent="0.2">
      <c r="A62" s="19" t="s">
        <v>1213</v>
      </c>
      <c r="B62" s="20">
        <v>81</v>
      </c>
      <c r="C62" s="20">
        <v>7</v>
      </c>
      <c r="D62" s="20">
        <v>15</v>
      </c>
      <c r="E62" s="20">
        <v>21</v>
      </c>
      <c r="F62" s="20">
        <v>7</v>
      </c>
      <c r="G62" s="20">
        <v>19</v>
      </c>
      <c r="H62" s="20">
        <v>6</v>
      </c>
      <c r="I62" s="20">
        <v>6</v>
      </c>
      <c r="J62" s="20">
        <v>0</v>
      </c>
    </row>
    <row r="63" spans="1:10" x14ac:dyDescent="0.2">
      <c r="A63" s="21" t="s">
        <v>126</v>
      </c>
      <c r="B63" s="30">
        <v>100</v>
      </c>
      <c r="C63" s="30">
        <v>8.6419750000000004</v>
      </c>
      <c r="D63" s="30">
        <v>18.518519000000001</v>
      </c>
      <c r="E63" s="30">
        <v>25.925926</v>
      </c>
      <c r="F63" s="30">
        <v>8.6419750000000004</v>
      </c>
      <c r="G63" s="30">
        <v>23.456790000000002</v>
      </c>
      <c r="H63" s="30">
        <v>7.4074070000000001</v>
      </c>
      <c r="I63" s="30">
        <v>7.4074070000000001</v>
      </c>
      <c r="J63" s="30">
        <v>28.093333000000001</v>
      </c>
    </row>
    <row r="64" spans="1:10" x14ac:dyDescent="0.2">
      <c r="A64" s="19" t="s">
        <v>1214</v>
      </c>
      <c r="B64" s="20">
        <v>284</v>
      </c>
      <c r="C64" s="20">
        <v>30</v>
      </c>
      <c r="D64" s="20">
        <v>36</v>
      </c>
      <c r="E64" s="20">
        <v>57</v>
      </c>
      <c r="F64" s="20">
        <v>34</v>
      </c>
      <c r="G64" s="20">
        <v>90</v>
      </c>
      <c r="H64" s="20">
        <v>18</v>
      </c>
      <c r="I64" s="20">
        <v>19</v>
      </c>
      <c r="J64" s="20">
        <v>0</v>
      </c>
    </row>
    <row r="65" spans="1:10" x14ac:dyDescent="0.2">
      <c r="A65" s="21" t="s">
        <v>126</v>
      </c>
      <c r="B65" s="30">
        <v>100</v>
      </c>
      <c r="C65" s="30">
        <v>10.56338</v>
      </c>
      <c r="D65" s="30">
        <v>12.676056000000001</v>
      </c>
      <c r="E65" s="30">
        <v>20.070423000000002</v>
      </c>
      <c r="F65" s="30">
        <v>11.971831</v>
      </c>
      <c r="G65" s="30">
        <v>31.690141000000001</v>
      </c>
      <c r="H65" s="30">
        <v>6.3380280000000004</v>
      </c>
      <c r="I65" s="30">
        <v>6.6901409999999997</v>
      </c>
      <c r="J65" s="30">
        <v>29.766038000000002</v>
      </c>
    </row>
    <row r="66" spans="1:10" x14ac:dyDescent="0.2">
      <c r="A66" s="19" t="s">
        <v>1215</v>
      </c>
      <c r="B66" s="20">
        <v>87</v>
      </c>
      <c r="C66" s="20">
        <v>8</v>
      </c>
      <c r="D66" s="20">
        <v>16</v>
      </c>
      <c r="E66" s="20">
        <v>21</v>
      </c>
      <c r="F66" s="20">
        <v>8</v>
      </c>
      <c r="G66" s="20">
        <v>21</v>
      </c>
      <c r="H66" s="20">
        <v>7</v>
      </c>
      <c r="I66" s="20">
        <v>6</v>
      </c>
      <c r="J66" s="20">
        <v>0</v>
      </c>
    </row>
    <row r="67" spans="1:10" x14ac:dyDescent="0.2">
      <c r="A67" s="21" t="s">
        <v>126</v>
      </c>
      <c r="B67" s="30">
        <v>100</v>
      </c>
      <c r="C67" s="30">
        <v>9.1954019999999996</v>
      </c>
      <c r="D67" s="30">
        <v>18.390805</v>
      </c>
      <c r="E67" s="30">
        <v>24.137930999999998</v>
      </c>
      <c r="F67" s="30">
        <v>9.1954019999999996</v>
      </c>
      <c r="G67" s="30">
        <v>24.137930999999998</v>
      </c>
      <c r="H67" s="30">
        <v>8.0459770000000006</v>
      </c>
      <c r="I67" s="30">
        <v>6.8965519999999998</v>
      </c>
      <c r="J67" s="30">
        <v>28.382715999999999</v>
      </c>
    </row>
    <row r="68" spans="1:10" x14ac:dyDescent="0.2">
      <c r="A68" s="19" t="s">
        <v>1216</v>
      </c>
      <c r="B68" s="20">
        <v>6</v>
      </c>
      <c r="C68" s="20">
        <v>1</v>
      </c>
      <c r="D68" s="20">
        <v>1</v>
      </c>
      <c r="E68" s="20">
        <v>0</v>
      </c>
      <c r="F68" s="20">
        <v>1</v>
      </c>
      <c r="G68" s="20">
        <v>2</v>
      </c>
      <c r="H68" s="20">
        <v>1</v>
      </c>
      <c r="I68" s="20">
        <v>0</v>
      </c>
      <c r="J68" s="20">
        <v>0</v>
      </c>
    </row>
    <row r="69" spans="1:10" x14ac:dyDescent="0.2">
      <c r="A69" s="21" t="s">
        <v>126</v>
      </c>
      <c r="B69" s="30">
        <v>100</v>
      </c>
      <c r="C69" s="30">
        <v>16.666667</v>
      </c>
      <c r="D69" s="30">
        <v>16.666667</v>
      </c>
      <c r="E69" s="30">
        <v>0</v>
      </c>
      <c r="F69" s="30">
        <v>16.666667</v>
      </c>
      <c r="G69" s="30">
        <v>33.333333000000003</v>
      </c>
      <c r="H69" s="30">
        <v>16.666667</v>
      </c>
      <c r="I69" s="30">
        <v>0</v>
      </c>
      <c r="J69" s="35">
        <v>32</v>
      </c>
    </row>
    <row r="70" spans="1:10" x14ac:dyDescent="0.2">
      <c r="A70" s="18" t="s">
        <v>1218</v>
      </c>
      <c r="B70" s="17">
        <v>112</v>
      </c>
      <c r="C70" s="17">
        <v>13</v>
      </c>
      <c r="D70" s="17">
        <v>21</v>
      </c>
      <c r="E70" s="17">
        <v>11</v>
      </c>
      <c r="F70" s="17">
        <v>26</v>
      </c>
      <c r="G70" s="17">
        <v>36</v>
      </c>
      <c r="H70" s="17">
        <v>4</v>
      </c>
      <c r="I70" s="17">
        <v>1</v>
      </c>
      <c r="J70" s="34">
        <v>0</v>
      </c>
    </row>
    <row r="71" spans="1:10" x14ac:dyDescent="0.2">
      <c r="A71" s="21" t="s">
        <v>126</v>
      </c>
      <c r="B71" s="30">
        <v>100</v>
      </c>
      <c r="C71" s="30">
        <v>11.607143000000001</v>
      </c>
      <c r="D71" s="30">
        <v>18.75</v>
      </c>
      <c r="E71" s="30">
        <v>9.8214290000000002</v>
      </c>
      <c r="F71" s="30">
        <v>23.214286000000001</v>
      </c>
      <c r="G71" s="30">
        <v>32.142856999999999</v>
      </c>
      <c r="H71" s="30">
        <v>3.5714290000000002</v>
      </c>
      <c r="I71" s="30">
        <v>0.89285700000000001</v>
      </c>
      <c r="J71" s="30">
        <v>29.405404999999998</v>
      </c>
    </row>
    <row r="72" spans="1:10" x14ac:dyDescent="0.2">
      <c r="A72" s="19" t="s">
        <v>1205</v>
      </c>
      <c r="B72" s="20">
        <v>103</v>
      </c>
      <c r="C72" s="20">
        <v>15</v>
      </c>
      <c r="D72" s="20">
        <v>29</v>
      </c>
      <c r="E72" s="20">
        <v>19</v>
      </c>
      <c r="F72" s="20">
        <v>12</v>
      </c>
      <c r="G72" s="20">
        <v>24</v>
      </c>
      <c r="H72" s="20">
        <v>3</v>
      </c>
      <c r="I72" s="20">
        <v>1</v>
      </c>
      <c r="J72" s="20">
        <v>0</v>
      </c>
    </row>
    <row r="73" spans="1:10" x14ac:dyDescent="0.2">
      <c r="A73" s="21" t="s">
        <v>126</v>
      </c>
      <c r="B73" s="30">
        <v>100</v>
      </c>
      <c r="C73" s="30">
        <v>14.563107</v>
      </c>
      <c r="D73" s="30">
        <v>28.155339999999999</v>
      </c>
      <c r="E73" s="30">
        <v>18.446601999999999</v>
      </c>
      <c r="F73" s="30">
        <v>11.650485</v>
      </c>
      <c r="G73" s="30">
        <v>23.300971000000001</v>
      </c>
      <c r="H73" s="30">
        <v>2.9126210000000001</v>
      </c>
      <c r="I73" s="30">
        <v>0.97087400000000001</v>
      </c>
      <c r="J73" s="30">
        <v>24.637255</v>
      </c>
    </row>
    <row r="74" spans="1:10" x14ac:dyDescent="0.2">
      <c r="A74" s="19" t="s">
        <v>1206</v>
      </c>
      <c r="B74" s="20">
        <v>63</v>
      </c>
      <c r="C74" s="20">
        <v>10</v>
      </c>
      <c r="D74" s="20">
        <v>15</v>
      </c>
      <c r="E74" s="20">
        <v>11</v>
      </c>
      <c r="F74" s="20">
        <v>12</v>
      </c>
      <c r="G74" s="20">
        <v>13</v>
      </c>
      <c r="H74" s="20">
        <v>0</v>
      </c>
      <c r="I74" s="20">
        <v>2</v>
      </c>
      <c r="J74" s="20">
        <v>0</v>
      </c>
    </row>
    <row r="75" spans="1:10" x14ac:dyDescent="0.2">
      <c r="A75" s="21" t="s">
        <v>126</v>
      </c>
      <c r="B75" s="30">
        <v>100</v>
      </c>
      <c r="C75" s="30">
        <v>15.873016</v>
      </c>
      <c r="D75" s="30">
        <v>23.809524</v>
      </c>
      <c r="E75" s="30">
        <v>17.460317</v>
      </c>
      <c r="F75" s="30">
        <v>19.047619000000001</v>
      </c>
      <c r="G75" s="30">
        <v>20.634920999999999</v>
      </c>
      <c r="H75" s="30">
        <v>0</v>
      </c>
      <c r="I75" s="30">
        <v>3.1746029999999998</v>
      </c>
      <c r="J75" s="30">
        <v>23.885245999999999</v>
      </c>
    </row>
    <row r="76" spans="1:10" x14ac:dyDescent="0.2">
      <c r="A76" s="19" t="s">
        <v>1207</v>
      </c>
      <c r="B76" s="20">
        <v>43</v>
      </c>
      <c r="C76" s="20">
        <v>8</v>
      </c>
      <c r="D76" s="20">
        <v>10</v>
      </c>
      <c r="E76" s="20">
        <v>6</v>
      </c>
      <c r="F76" s="20">
        <v>6</v>
      </c>
      <c r="G76" s="20">
        <v>5</v>
      </c>
      <c r="H76" s="20">
        <v>3</v>
      </c>
      <c r="I76" s="20">
        <v>5</v>
      </c>
      <c r="J76" s="20">
        <v>0</v>
      </c>
    </row>
    <row r="77" spans="1:10" x14ac:dyDescent="0.2">
      <c r="A77" s="21" t="s">
        <v>126</v>
      </c>
      <c r="B77" s="30">
        <v>100</v>
      </c>
      <c r="C77" s="30">
        <v>18.604651</v>
      </c>
      <c r="D77" s="30">
        <v>23.255814000000001</v>
      </c>
      <c r="E77" s="30">
        <v>13.953488</v>
      </c>
      <c r="F77" s="30">
        <v>13.953488</v>
      </c>
      <c r="G77" s="30">
        <v>11.627907</v>
      </c>
      <c r="H77" s="30">
        <v>6.9767440000000001</v>
      </c>
      <c r="I77" s="30">
        <v>11.627907</v>
      </c>
      <c r="J77" s="30">
        <v>23.736841999999999</v>
      </c>
    </row>
    <row r="78" spans="1:10" x14ac:dyDescent="0.2">
      <c r="A78" s="19" t="s">
        <v>1208</v>
      </c>
      <c r="B78" s="20">
        <v>8</v>
      </c>
      <c r="C78" s="20">
        <v>4</v>
      </c>
      <c r="D78" s="20">
        <v>1</v>
      </c>
      <c r="E78" s="20">
        <v>0</v>
      </c>
      <c r="F78" s="20">
        <v>2</v>
      </c>
      <c r="G78" s="20">
        <v>1</v>
      </c>
      <c r="H78" s="20">
        <v>0</v>
      </c>
      <c r="I78" s="20">
        <v>0</v>
      </c>
      <c r="J78" s="20">
        <v>0</v>
      </c>
    </row>
    <row r="79" spans="1:10" x14ac:dyDescent="0.2">
      <c r="A79" s="21" t="s">
        <v>126</v>
      </c>
      <c r="B79" s="30">
        <v>100</v>
      </c>
      <c r="C79" s="30">
        <v>50</v>
      </c>
      <c r="D79" s="30">
        <v>12.5</v>
      </c>
      <c r="E79" s="30">
        <v>0</v>
      </c>
      <c r="F79" s="30">
        <v>25</v>
      </c>
      <c r="G79" s="30">
        <v>12.5</v>
      </c>
      <c r="H79" s="30">
        <v>0</v>
      </c>
      <c r="I79" s="30">
        <v>0</v>
      </c>
      <c r="J79" s="30">
        <v>17.75</v>
      </c>
    </row>
    <row r="80" spans="1:10" x14ac:dyDescent="0.2">
      <c r="A80" s="19" t="s">
        <v>1209</v>
      </c>
      <c r="B80" s="20">
        <v>4</v>
      </c>
      <c r="C80" s="20">
        <v>1</v>
      </c>
      <c r="D80" s="20">
        <v>1</v>
      </c>
      <c r="E80" s="20">
        <v>0</v>
      </c>
      <c r="F80" s="20">
        <v>0</v>
      </c>
      <c r="G80" s="20">
        <v>0</v>
      </c>
      <c r="H80" s="20">
        <v>0</v>
      </c>
      <c r="I80" s="20">
        <v>2</v>
      </c>
      <c r="J80" s="20">
        <v>0</v>
      </c>
    </row>
    <row r="81" spans="1:10" x14ac:dyDescent="0.2">
      <c r="A81" s="21" t="s">
        <v>126</v>
      </c>
      <c r="B81" s="30">
        <v>100</v>
      </c>
      <c r="C81" s="30">
        <v>25</v>
      </c>
      <c r="D81" s="30">
        <v>25</v>
      </c>
      <c r="E81" s="30">
        <v>0</v>
      </c>
      <c r="F81" s="30">
        <v>0</v>
      </c>
      <c r="G81" s="30">
        <v>0</v>
      </c>
      <c r="H81" s="30">
        <v>0</v>
      </c>
      <c r="I81" s="30">
        <v>50</v>
      </c>
      <c r="J81" s="30">
        <v>7</v>
      </c>
    </row>
    <row r="82" spans="1:10" x14ac:dyDescent="0.2">
      <c r="A82" s="19" t="s">
        <v>1210</v>
      </c>
      <c r="B82" s="20">
        <v>1</v>
      </c>
      <c r="C82" s="20">
        <v>0</v>
      </c>
      <c r="D82" s="20">
        <v>0</v>
      </c>
      <c r="E82" s="20">
        <v>0</v>
      </c>
      <c r="F82" s="20">
        <v>0</v>
      </c>
      <c r="G82" s="20">
        <v>0</v>
      </c>
      <c r="H82" s="20">
        <v>0</v>
      </c>
      <c r="I82" s="20">
        <v>1</v>
      </c>
      <c r="J82" s="20">
        <v>0</v>
      </c>
    </row>
    <row r="83" spans="1:10" x14ac:dyDescent="0.2">
      <c r="A83" s="21" t="s">
        <v>126</v>
      </c>
      <c r="B83" s="30">
        <v>100</v>
      </c>
      <c r="C83" s="30">
        <v>0</v>
      </c>
      <c r="D83" s="30">
        <v>0</v>
      </c>
      <c r="E83" s="30">
        <v>0</v>
      </c>
      <c r="F83" s="30">
        <v>0</v>
      </c>
      <c r="G83" s="30">
        <v>0</v>
      </c>
      <c r="H83" s="30">
        <v>0</v>
      </c>
      <c r="I83" s="30">
        <v>100</v>
      </c>
      <c r="J83" s="30">
        <v>0</v>
      </c>
    </row>
    <row r="84" spans="1:10" x14ac:dyDescent="0.2">
      <c r="A84" s="19" t="s">
        <v>1211</v>
      </c>
      <c r="B84" s="20">
        <v>0</v>
      </c>
      <c r="C84" s="20">
        <v>0</v>
      </c>
      <c r="D84" s="20">
        <v>0</v>
      </c>
      <c r="E84" s="20">
        <v>0</v>
      </c>
      <c r="F84" s="20">
        <v>0</v>
      </c>
      <c r="G84" s="20">
        <v>0</v>
      </c>
      <c r="H84" s="20">
        <v>0</v>
      </c>
      <c r="I84" s="20">
        <v>0</v>
      </c>
      <c r="J84" s="20">
        <v>0</v>
      </c>
    </row>
    <row r="85" spans="1:10" x14ac:dyDescent="0.2">
      <c r="A85" s="21" t="s">
        <v>126</v>
      </c>
      <c r="B85" s="30">
        <v>0</v>
      </c>
      <c r="C85" s="30">
        <v>0</v>
      </c>
      <c r="D85" s="30">
        <v>0</v>
      </c>
      <c r="E85" s="30">
        <v>0</v>
      </c>
      <c r="F85" s="30">
        <v>0</v>
      </c>
      <c r="G85" s="30">
        <v>0</v>
      </c>
      <c r="H85" s="30">
        <v>0</v>
      </c>
      <c r="I85" s="30">
        <v>0</v>
      </c>
      <c r="J85" s="30">
        <v>0</v>
      </c>
    </row>
    <row r="86" spans="1:10" x14ac:dyDescent="0.2">
      <c r="A86" s="19" t="s">
        <v>1212</v>
      </c>
      <c r="B86" s="20">
        <v>166</v>
      </c>
      <c r="C86" s="20">
        <v>25</v>
      </c>
      <c r="D86" s="20">
        <v>44</v>
      </c>
      <c r="E86" s="20">
        <v>30</v>
      </c>
      <c r="F86" s="20">
        <v>24</v>
      </c>
      <c r="G86" s="20">
        <v>37</v>
      </c>
      <c r="H86" s="20">
        <v>3</v>
      </c>
      <c r="I86" s="20">
        <v>3</v>
      </c>
      <c r="J86" s="20">
        <v>0</v>
      </c>
    </row>
    <row r="87" spans="1:10" x14ac:dyDescent="0.2">
      <c r="A87" s="21" t="s">
        <v>126</v>
      </c>
      <c r="B87" s="30">
        <v>100</v>
      </c>
      <c r="C87" s="30">
        <v>15.060241</v>
      </c>
      <c r="D87" s="30">
        <v>26.506024</v>
      </c>
      <c r="E87" s="30">
        <v>18.072289000000001</v>
      </c>
      <c r="F87" s="30">
        <v>14.457831000000001</v>
      </c>
      <c r="G87" s="30">
        <v>22.289156999999999</v>
      </c>
      <c r="H87" s="30">
        <v>1.807229</v>
      </c>
      <c r="I87" s="30">
        <v>1.807229</v>
      </c>
      <c r="J87" s="30">
        <v>24.355827999999999</v>
      </c>
    </row>
    <row r="88" spans="1:10" x14ac:dyDescent="0.2">
      <c r="A88" s="19" t="s">
        <v>1213</v>
      </c>
      <c r="B88" s="20">
        <v>51</v>
      </c>
      <c r="C88" s="20">
        <v>12</v>
      </c>
      <c r="D88" s="20">
        <v>11</v>
      </c>
      <c r="E88" s="20">
        <v>6</v>
      </c>
      <c r="F88" s="20">
        <v>8</v>
      </c>
      <c r="G88" s="20">
        <v>6</v>
      </c>
      <c r="H88" s="20">
        <v>3</v>
      </c>
      <c r="I88" s="20">
        <v>5</v>
      </c>
      <c r="J88" s="20">
        <v>0</v>
      </c>
    </row>
    <row r="89" spans="1:10" x14ac:dyDescent="0.2">
      <c r="A89" s="21" t="s">
        <v>126</v>
      </c>
      <c r="B89" s="30">
        <v>100</v>
      </c>
      <c r="C89" s="30">
        <v>23.529412000000001</v>
      </c>
      <c r="D89" s="30">
        <v>21.568626999999999</v>
      </c>
      <c r="E89" s="30">
        <v>11.764706</v>
      </c>
      <c r="F89" s="30">
        <v>15.686275</v>
      </c>
      <c r="G89" s="30">
        <v>11.764706</v>
      </c>
      <c r="H89" s="30">
        <v>5.8823530000000002</v>
      </c>
      <c r="I89" s="30">
        <v>9.803922</v>
      </c>
      <c r="J89" s="30">
        <v>22.695651999999999</v>
      </c>
    </row>
    <row r="90" spans="1:10" x14ac:dyDescent="0.2">
      <c r="A90" s="19" t="s">
        <v>1214</v>
      </c>
      <c r="B90" s="20">
        <v>222</v>
      </c>
      <c r="C90" s="20">
        <v>38</v>
      </c>
      <c r="D90" s="20">
        <v>56</v>
      </c>
      <c r="E90" s="20">
        <v>36</v>
      </c>
      <c r="F90" s="20">
        <v>32</v>
      </c>
      <c r="G90" s="20">
        <v>43</v>
      </c>
      <c r="H90" s="20">
        <v>6</v>
      </c>
      <c r="I90" s="20">
        <v>11</v>
      </c>
      <c r="J90" s="20">
        <v>0</v>
      </c>
    </row>
    <row r="91" spans="1:10" x14ac:dyDescent="0.2">
      <c r="A91" s="21" t="s">
        <v>126</v>
      </c>
      <c r="B91" s="30">
        <v>100</v>
      </c>
      <c r="C91" s="30">
        <v>17.117117</v>
      </c>
      <c r="D91" s="30">
        <v>25.225224999999998</v>
      </c>
      <c r="E91" s="30">
        <v>16.216215999999999</v>
      </c>
      <c r="F91" s="30">
        <v>14.414414000000001</v>
      </c>
      <c r="G91" s="30">
        <v>19.369368999999999</v>
      </c>
      <c r="H91" s="30">
        <v>2.7027030000000001</v>
      </c>
      <c r="I91" s="30">
        <v>4.954955</v>
      </c>
      <c r="J91" s="30">
        <v>23.829384000000001</v>
      </c>
    </row>
    <row r="92" spans="1:10" x14ac:dyDescent="0.2">
      <c r="A92" s="19" t="s">
        <v>1215</v>
      </c>
      <c r="B92" s="20">
        <v>56</v>
      </c>
      <c r="C92" s="20">
        <v>13</v>
      </c>
      <c r="D92" s="20">
        <v>12</v>
      </c>
      <c r="E92" s="20">
        <v>6</v>
      </c>
      <c r="F92" s="20">
        <v>8</v>
      </c>
      <c r="G92" s="20">
        <v>6</v>
      </c>
      <c r="H92" s="20">
        <v>3</v>
      </c>
      <c r="I92" s="20">
        <v>8</v>
      </c>
      <c r="J92" s="20">
        <v>0</v>
      </c>
    </row>
    <row r="93" spans="1:10" x14ac:dyDescent="0.2">
      <c r="A93" s="21" t="s">
        <v>126</v>
      </c>
      <c r="B93" s="30">
        <v>100</v>
      </c>
      <c r="C93" s="30">
        <v>23.214286000000001</v>
      </c>
      <c r="D93" s="30">
        <v>21.428571000000002</v>
      </c>
      <c r="E93" s="30">
        <v>10.714286</v>
      </c>
      <c r="F93" s="30">
        <v>14.285714</v>
      </c>
      <c r="G93" s="30">
        <v>10.714286</v>
      </c>
      <c r="H93" s="30">
        <v>5.3571429999999998</v>
      </c>
      <c r="I93" s="30">
        <v>14.285714</v>
      </c>
      <c r="J93" s="30">
        <v>22.041667</v>
      </c>
    </row>
    <row r="94" spans="1:10" x14ac:dyDescent="0.2">
      <c r="A94" s="19" t="s">
        <v>1216</v>
      </c>
      <c r="B94" s="20">
        <v>5</v>
      </c>
      <c r="C94" s="20">
        <v>1</v>
      </c>
      <c r="D94" s="20">
        <v>1</v>
      </c>
      <c r="E94" s="20">
        <v>0</v>
      </c>
      <c r="F94" s="20">
        <v>0</v>
      </c>
      <c r="G94" s="20">
        <v>0</v>
      </c>
      <c r="H94" s="20">
        <v>0</v>
      </c>
      <c r="I94" s="20">
        <v>3</v>
      </c>
      <c r="J94" s="20">
        <v>0</v>
      </c>
    </row>
    <row r="95" spans="1:10" x14ac:dyDescent="0.2">
      <c r="A95" s="21" t="s">
        <v>126</v>
      </c>
      <c r="B95" s="30">
        <v>100</v>
      </c>
      <c r="C95" s="30">
        <v>20</v>
      </c>
      <c r="D95" s="30">
        <v>20</v>
      </c>
      <c r="E95" s="30">
        <v>0</v>
      </c>
      <c r="F95" s="30">
        <v>0</v>
      </c>
      <c r="G95" s="30">
        <v>0</v>
      </c>
      <c r="H95" s="30">
        <v>0</v>
      </c>
      <c r="I95" s="30">
        <v>60</v>
      </c>
      <c r="J95" s="30">
        <v>7</v>
      </c>
    </row>
    <row r="96" spans="1:10" x14ac:dyDescent="0.2">
      <c r="A96" s="18" t="s">
        <v>1219</v>
      </c>
      <c r="B96" s="18"/>
      <c r="C96" s="18"/>
      <c r="D96" s="18"/>
      <c r="E96" s="18"/>
      <c r="F96" s="18"/>
      <c r="G96" s="18"/>
      <c r="H96" s="18"/>
      <c r="I96" s="18"/>
      <c r="J96" s="18"/>
    </row>
    <row r="97" spans="1:10" x14ac:dyDescent="0.2">
      <c r="A97" s="19" t="s">
        <v>130</v>
      </c>
      <c r="B97" s="20">
        <v>61</v>
      </c>
      <c r="C97" s="20">
        <v>10</v>
      </c>
      <c r="D97" s="20">
        <v>6</v>
      </c>
      <c r="E97" s="20">
        <v>8</v>
      </c>
      <c r="F97" s="20">
        <v>11</v>
      </c>
      <c r="G97" s="20">
        <v>18</v>
      </c>
      <c r="H97" s="20">
        <v>4</v>
      </c>
      <c r="I97" s="20">
        <v>4</v>
      </c>
      <c r="J97" s="20">
        <v>0</v>
      </c>
    </row>
    <row r="98" spans="1:10" x14ac:dyDescent="0.2">
      <c r="A98" s="21" t="s">
        <v>126</v>
      </c>
      <c r="B98" s="30">
        <v>100</v>
      </c>
      <c r="C98" s="30">
        <v>16.393443000000001</v>
      </c>
      <c r="D98" s="30">
        <v>9.8360660000000006</v>
      </c>
      <c r="E98" s="30">
        <v>13.114754</v>
      </c>
      <c r="F98" s="30">
        <v>18.032786999999999</v>
      </c>
      <c r="G98" s="30">
        <v>29.508196999999999</v>
      </c>
      <c r="H98" s="30">
        <v>6.5573769999999998</v>
      </c>
      <c r="I98" s="30">
        <v>6.5573769999999998</v>
      </c>
      <c r="J98" s="30">
        <v>29.368421000000001</v>
      </c>
    </row>
    <row r="99" spans="1:10" x14ac:dyDescent="0.2">
      <c r="A99" s="19" t="s">
        <v>131</v>
      </c>
      <c r="B99" s="20">
        <v>566</v>
      </c>
      <c r="C99" s="20">
        <v>62</v>
      </c>
      <c r="D99" s="20">
        <v>83</v>
      </c>
      <c r="E99" s="20">
        <v>87</v>
      </c>
      <c r="F99" s="20">
        <v>80</v>
      </c>
      <c r="G99" s="20">
        <v>196</v>
      </c>
      <c r="H99" s="20">
        <v>34</v>
      </c>
      <c r="I99" s="20">
        <v>24</v>
      </c>
      <c r="J99" s="20">
        <v>0</v>
      </c>
    </row>
    <row r="100" spans="1:10" x14ac:dyDescent="0.2">
      <c r="A100" s="21" t="s">
        <v>126</v>
      </c>
      <c r="B100" s="30">
        <v>100</v>
      </c>
      <c r="C100" s="30">
        <v>10.954064000000001</v>
      </c>
      <c r="D100" s="30">
        <v>14.664311</v>
      </c>
      <c r="E100" s="30">
        <v>15.371024999999999</v>
      </c>
      <c r="F100" s="30">
        <v>14.134276</v>
      </c>
      <c r="G100" s="30">
        <v>34.628974999999997</v>
      </c>
      <c r="H100" s="30">
        <v>6.0070670000000002</v>
      </c>
      <c r="I100" s="30">
        <v>4.2402829999999998</v>
      </c>
      <c r="J100" s="30">
        <v>30</v>
      </c>
    </row>
    <row r="101" spans="1:10" x14ac:dyDescent="0.2">
      <c r="A101" s="19" t="s">
        <v>392</v>
      </c>
      <c r="B101" s="20">
        <v>74</v>
      </c>
      <c r="C101" s="20">
        <v>6</v>
      </c>
      <c r="D101" s="20">
        <v>18</v>
      </c>
      <c r="E101" s="20">
        <v>10</v>
      </c>
      <c r="F101" s="20">
        <v>11</v>
      </c>
      <c r="G101" s="20">
        <v>24</v>
      </c>
      <c r="H101" s="20">
        <v>5</v>
      </c>
      <c r="I101" s="20">
        <v>0</v>
      </c>
      <c r="J101" s="20">
        <v>0</v>
      </c>
    </row>
    <row r="102" spans="1:10" x14ac:dyDescent="0.2">
      <c r="A102" s="21" t="s">
        <v>126</v>
      </c>
      <c r="B102" s="30">
        <v>100</v>
      </c>
      <c r="C102" s="30">
        <v>8.1081079999999996</v>
      </c>
      <c r="D102" s="30">
        <v>24.324324000000001</v>
      </c>
      <c r="E102" s="30">
        <v>13.513514000000001</v>
      </c>
      <c r="F102" s="30">
        <v>14.864865</v>
      </c>
      <c r="G102" s="30">
        <v>32.432431999999999</v>
      </c>
      <c r="H102" s="30">
        <v>6.7567570000000003</v>
      </c>
      <c r="I102" s="30">
        <v>0</v>
      </c>
      <c r="J102" s="30">
        <v>29.567568000000001</v>
      </c>
    </row>
    <row r="103" spans="1:10" x14ac:dyDescent="0.2">
      <c r="A103" s="19" t="s">
        <v>132</v>
      </c>
      <c r="B103" s="20">
        <v>62</v>
      </c>
      <c r="C103" s="20">
        <v>12</v>
      </c>
      <c r="D103" s="20">
        <v>8</v>
      </c>
      <c r="E103" s="20">
        <v>8</v>
      </c>
      <c r="F103" s="20">
        <v>14</v>
      </c>
      <c r="G103" s="20">
        <v>15</v>
      </c>
      <c r="H103" s="20">
        <v>2</v>
      </c>
      <c r="I103" s="20">
        <v>3</v>
      </c>
      <c r="J103" s="20">
        <v>0</v>
      </c>
    </row>
    <row r="104" spans="1:10" x14ac:dyDescent="0.2">
      <c r="A104" s="21" t="s">
        <v>126</v>
      </c>
      <c r="B104" s="30">
        <v>100</v>
      </c>
      <c r="C104" s="30">
        <v>19.354838999999998</v>
      </c>
      <c r="D104" s="30">
        <v>12.903226</v>
      </c>
      <c r="E104" s="30">
        <v>12.903226</v>
      </c>
      <c r="F104" s="30">
        <v>22.580645000000001</v>
      </c>
      <c r="G104" s="30">
        <v>24.193548</v>
      </c>
      <c r="H104" s="30">
        <v>3.225806</v>
      </c>
      <c r="I104" s="30">
        <v>4.8387099999999998</v>
      </c>
      <c r="J104" s="30">
        <v>27.016949</v>
      </c>
    </row>
    <row r="105" spans="1:10" x14ac:dyDescent="0.2">
      <c r="A105" s="19" t="s">
        <v>1220</v>
      </c>
      <c r="B105" s="20">
        <v>22</v>
      </c>
      <c r="C105" s="20">
        <v>5</v>
      </c>
      <c r="D105" s="20">
        <v>2</v>
      </c>
      <c r="E105" s="20">
        <v>2</v>
      </c>
      <c r="F105" s="20">
        <v>2</v>
      </c>
      <c r="G105" s="20">
        <v>9</v>
      </c>
      <c r="H105" s="20">
        <v>1</v>
      </c>
      <c r="I105" s="20">
        <v>1</v>
      </c>
      <c r="J105" s="20">
        <v>0</v>
      </c>
    </row>
    <row r="106" spans="1:10" x14ac:dyDescent="0.2">
      <c r="A106" s="21" t="s">
        <v>126</v>
      </c>
      <c r="B106" s="30">
        <v>100</v>
      </c>
      <c r="C106" s="30">
        <v>22.727273</v>
      </c>
      <c r="D106" s="30">
        <v>9.0909089999999999</v>
      </c>
      <c r="E106" s="30">
        <v>9.0909089999999999</v>
      </c>
      <c r="F106" s="30">
        <v>9.0909089999999999</v>
      </c>
      <c r="G106" s="30">
        <v>40.909090999999997</v>
      </c>
      <c r="H106" s="30">
        <v>4.5454549999999996</v>
      </c>
      <c r="I106" s="30">
        <v>4.5454549999999996</v>
      </c>
      <c r="J106" s="35">
        <v>28.666667</v>
      </c>
    </row>
    <row r="107" spans="1:10" x14ac:dyDescent="0.2">
      <c r="A107" s="18" t="s">
        <v>133</v>
      </c>
      <c r="B107" s="17">
        <v>33</v>
      </c>
      <c r="C107" s="17">
        <v>4</v>
      </c>
      <c r="D107" s="17">
        <v>2</v>
      </c>
      <c r="E107" s="17">
        <v>6</v>
      </c>
      <c r="F107" s="17">
        <v>5</v>
      </c>
      <c r="G107" s="17">
        <v>12</v>
      </c>
      <c r="H107" s="17">
        <v>3</v>
      </c>
      <c r="I107" s="17">
        <v>1</v>
      </c>
      <c r="J107" s="34">
        <v>0</v>
      </c>
    </row>
    <row r="108" spans="1:10" x14ac:dyDescent="0.2">
      <c r="A108" s="21" t="s">
        <v>126</v>
      </c>
      <c r="B108" s="30">
        <v>100</v>
      </c>
      <c r="C108" s="30">
        <v>12.121212</v>
      </c>
      <c r="D108" s="30">
        <v>6.0606059999999999</v>
      </c>
      <c r="E108" s="30">
        <v>18.181818</v>
      </c>
      <c r="F108" s="30">
        <v>15.151515</v>
      </c>
      <c r="G108" s="30">
        <v>36.363636</v>
      </c>
      <c r="H108" s="30">
        <v>9.0909089999999999</v>
      </c>
      <c r="I108" s="30">
        <v>3.030303</v>
      </c>
      <c r="J108" s="30">
        <v>31.875</v>
      </c>
    </row>
    <row r="109" spans="1:10" x14ac:dyDescent="0.2">
      <c r="A109" s="19" t="s">
        <v>134</v>
      </c>
      <c r="B109" s="20">
        <v>356</v>
      </c>
      <c r="C109" s="20">
        <v>35</v>
      </c>
      <c r="D109" s="20">
        <v>29</v>
      </c>
      <c r="E109" s="20">
        <v>55</v>
      </c>
      <c r="F109" s="20">
        <v>44</v>
      </c>
      <c r="G109" s="20">
        <v>148</v>
      </c>
      <c r="H109" s="20">
        <v>28</v>
      </c>
      <c r="I109" s="20">
        <v>17</v>
      </c>
      <c r="J109" s="20">
        <v>0</v>
      </c>
    </row>
    <row r="110" spans="1:10" x14ac:dyDescent="0.2">
      <c r="A110" s="21" t="s">
        <v>126</v>
      </c>
      <c r="B110" s="30">
        <v>100</v>
      </c>
      <c r="C110" s="30">
        <v>9.8314609999999991</v>
      </c>
      <c r="D110" s="30">
        <v>8.1460670000000004</v>
      </c>
      <c r="E110" s="30">
        <v>15.449438000000001</v>
      </c>
      <c r="F110" s="30">
        <v>12.359551</v>
      </c>
      <c r="G110" s="30">
        <v>41.573034</v>
      </c>
      <c r="H110" s="30">
        <v>7.8651689999999999</v>
      </c>
      <c r="I110" s="30">
        <v>4.7752809999999997</v>
      </c>
      <c r="J110" s="30">
        <v>32.584071000000002</v>
      </c>
    </row>
    <row r="111" spans="1:10" x14ac:dyDescent="0.2">
      <c r="A111" s="19" t="s">
        <v>393</v>
      </c>
      <c r="B111" s="20">
        <v>31</v>
      </c>
      <c r="C111" s="20">
        <v>0</v>
      </c>
      <c r="D111" s="20">
        <v>7</v>
      </c>
      <c r="E111" s="20">
        <v>4</v>
      </c>
      <c r="F111" s="20">
        <v>7</v>
      </c>
      <c r="G111" s="20">
        <v>9</v>
      </c>
      <c r="H111" s="20">
        <v>4</v>
      </c>
      <c r="I111" s="20">
        <v>0</v>
      </c>
      <c r="J111" s="20">
        <v>0</v>
      </c>
    </row>
    <row r="112" spans="1:10" x14ac:dyDescent="0.2">
      <c r="A112" s="21" t="s">
        <v>126</v>
      </c>
      <c r="B112" s="30">
        <v>100</v>
      </c>
      <c r="C112" s="30">
        <v>0</v>
      </c>
      <c r="D112" s="30">
        <v>22.580645000000001</v>
      </c>
      <c r="E112" s="30">
        <v>12.903226</v>
      </c>
      <c r="F112" s="30">
        <v>22.580645000000001</v>
      </c>
      <c r="G112" s="30">
        <v>29.032257999999999</v>
      </c>
      <c r="H112" s="30">
        <v>12.903226</v>
      </c>
      <c r="I112" s="30">
        <v>0</v>
      </c>
      <c r="J112" s="30">
        <v>33.612903000000003</v>
      </c>
    </row>
    <row r="113" spans="1:10" x14ac:dyDescent="0.2">
      <c r="A113" s="19" t="s">
        <v>135</v>
      </c>
      <c r="B113" s="20">
        <v>16</v>
      </c>
      <c r="C113" s="20">
        <v>2</v>
      </c>
      <c r="D113" s="20">
        <v>1</v>
      </c>
      <c r="E113" s="20">
        <v>2</v>
      </c>
      <c r="F113" s="20">
        <v>2</v>
      </c>
      <c r="G113" s="20">
        <v>8</v>
      </c>
      <c r="H113" s="20">
        <v>0</v>
      </c>
      <c r="I113" s="20">
        <v>1</v>
      </c>
      <c r="J113" s="20">
        <v>0</v>
      </c>
    </row>
    <row r="114" spans="1:10" x14ac:dyDescent="0.2">
      <c r="A114" s="21" t="s">
        <v>126</v>
      </c>
      <c r="B114" s="30">
        <v>100</v>
      </c>
      <c r="C114" s="30">
        <v>12.5</v>
      </c>
      <c r="D114" s="30">
        <v>6.25</v>
      </c>
      <c r="E114" s="30">
        <v>12.5</v>
      </c>
      <c r="F114" s="30">
        <v>12.5</v>
      </c>
      <c r="G114" s="30">
        <v>50</v>
      </c>
      <c r="H114" s="30">
        <v>0</v>
      </c>
      <c r="I114" s="30">
        <v>6.25</v>
      </c>
      <c r="J114" s="30">
        <v>32.666666999999997</v>
      </c>
    </row>
    <row r="115" spans="1:10" x14ac:dyDescent="0.2">
      <c r="A115" s="19" t="s">
        <v>1221</v>
      </c>
      <c r="B115" s="20">
        <v>14</v>
      </c>
      <c r="C115" s="20">
        <v>3</v>
      </c>
      <c r="D115" s="20">
        <v>1</v>
      </c>
      <c r="E115" s="20">
        <v>1</v>
      </c>
      <c r="F115" s="20">
        <v>1</v>
      </c>
      <c r="G115" s="20">
        <v>6</v>
      </c>
      <c r="H115" s="20">
        <v>1</v>
      </c>
      <c r="I115" s="20">
        <v>1</v>
      </c>
      <c r="J115" s="20">
        <v>0</v>
      </c>
    </row>
    <row r="116" spans="1:10" x14ac:dyDescent="0.2">
      <c r="A116" s="21" t="s">
        <v>126</v>
      </c>
      <c r="B116" s="30">
        <v>100</v>
      </c>
      <c r="C116" s="30">
        <v>21.428571000000002</v>
      </c>
      <c r="D116" s="30">
        <v>7.1428570000000002</v>
      </c>
      <c r="E116" s="30">
        <v>7.1428570000000002</v>
      </c>
      <c r="F116" s="30">
        <v>7.1428570000000002</v>
      </c>
      <c r="G116" s="30">
        <v>42.857143000000001</v>
      </c>
      <c r="H116" s="30">
        <v>7.1428570000000002</v>
      </c>
      <c r="I116" s="30">
        <v>7.1428570000000002</v>
      </c>
      <c r="J116" s="35">
        <v>30</v>
      </c>
    </row>
    <row r="117" spans="1:10" x14ac:dyDescent="0.2">
      <c r="A117" s="18" t="s">
        <v>136</v>
      </c>
      <c r="B117" s="17">
        <v>28</v>
      </c>
      <c r="C117" s="17">
        <v>6</v>
      </c>
      <c r="D117" s="17">
        <v>4</v>
      </c>
      <c r="E117" s="17">
        <v>2</v>
      </c>
      <c r="F117" s="17">
        <v>6</v>
      </c>
      <c r="G117" s="17">
        <v>6</v>
      </c>
      <c r="H117" s="17">
        <v>1</v>
      </c>
      <c r="I117" s="17">
        <v>3</v>
      </c>
      <c r="J117" s="34">
        <v>0</v>
      </c>
    </row>
    <row r="118" spans="1:10" x14ac:dyDescent="0.2">
      <c r="A118" s="21" t="s">
        <v>126</v>
      </c>
      <c r="B118" s="30">
        <v>100</v>
      </c>
      <c r="C118" s="30">
        <v>21.428571000000002</v>
      </c>
      <c r="D118" s="30">
        <v>14.285714</v>
      </c>
      <c r="E118" s="30">
        <v>7.1428570000000002</v>
      </c>
      <c r="F118" s="30">
        <v>21.428571000000002</v>
      </c>
      <c r="G118" s="30">
        <v>21.428571000000002</v>
      </c>
      <c r="H118" s="30">
        <v>3.5714290000000002</v>
      </c>
      <c r="I118" s="30">
        <v>10.714286</v>
      </c>
      <c r="J118" s="30">
        <v>26.16</v>
      </c>
    </row>
    <row r="119" spans="1:10" x14ac:dyDescent="0.2">
      <c r="A119" s="19" t="s">
        <v>134</v>
      </c>
      <c r="B119" s="20">
        <v>209</v>
      </c>
      <c r="C119" s="20">
        <v>27</v>
      </c>
      <c r="D119" s="20">
        <v>54</v>
      </c>
      <c r="E119" s="20">
        <v>32</v>
      </c>
      <c r="F119" s="20">
        <v>35</v>
      </c>
      <c r="G119" s="20">
        <v>48</v>
      </c>
      <c r="H119" s="20">
        <v>6</v>
      </c>
      <c r="I119" s="20">
        <v>7</v>
      </c>
      <c r="J119" s="20">
        <v>0</v>
      </c>
    </row>
    <row r="120" spans="1:10" x14ac:dyDescent="0.2">
      <c r="A120" s="21" t="s">
        <v>126</v>
      </c>
      <c r="B120" s="30">
        <v>100</v>
      </c>
      <c r="C120" s="30">
        <v>12.918659999999999</v>
      </c>
      <c r="D120" s="30">
        <v>25.837320999999999</v>
      </c>
      <c r="E120" s="30">
        <v>15.311005</v>
      </c>
      <c r="F120" s="30">
        <v>16.746410999999998</v>
      </c>
      <c r="G120" s="30">
        <v>22.966507</v>
      </c>
      <c r="H120" s="30">
        <v>2.8708130000000001</v>
      </c>
      <c r="I120" s="30">
        <v>3.3492820000000001</v>
      </c>
      <c r="J120" s="30">
        <v>25.623761999999999</v>
      </c>
    </row>
    <row r="121" spans="1:10" x14ac:dyDescent="0.2">
      <c r="A121" s="19" t="s">
        <v>393</v>
      </c>
      <c r="B121" s="20">
        <v>43</v>
      </c>
      <c r="C121" s="20">
        <v>6</v>
      </c>
      <c r="D121" s="20">
        <v>11</v>
      </c>
      <c r="E121" s="20">
        <v>6</v>
      </c>
      <c r="F121" s="20">
        <v>4</v>
      </c>
      <c r="G121" s="20">
        <v>15</v>
      </c>
      <c r="H121" s="20">
        <v>1</v>
      </c>
      <c r="I121" s="20">
        <v>0</v>
      </c>
      <c r="J121" s="20">
        <v>0</v>
      </c>
    </row>
    <row r="122" spans="1:10" x14ac:dyDescent="0.2">
      <c r="A122" s="21" t="s">
        <v>126</v>
      </c>
      <c r="B122" s="30">
        <v>100</v>
      </c>
      <c r="C122" s="30">
        <v>13.953488</v>
      </c>
      <c r="D122" s="30">
        <v>25.581395000000001</v>
      </c>
      <c r="E122" s="30">
        <v>13.953488</v>
      </c>
      <c r="F122" s="30">
        <v>9.3023260000000008</v>
      </c>
      <c r="G122" s="30">
        <v>34.883721000000001</v>
      </c>
      <c r="H122" s="30">
        <v>2.3255810000000001</v>
      </c>
      <c r="I122" s="30">
        <v>0</v>
      </c>
      <c r="J122" s="30">
        <v>26.651163</v>
      </c>
    </row>
    <row r="123" spans="1:10" x14ac:dyDescent="0.2">
      <c r="A123" s="19" t="s">
        <v>135</v>
      </c>
      <c r="B123" s="20">
        <v>46</v>
      </c>
      <c r="C123" s="20">
        <v>10</v>
      </c>
      <c r="D123" s="20">
        <v>7</v>
      </c>
      <c r="E123" s="20">
        <v>6</v>
      </c>
      <c r="F123" s="20">
        <v>12</v>
      </c>
      <c r="G123" s="20">
        <v>7</v>
      </c>
      <c r="H123" s="20">
        <v>2</v>
      </c>
      <c r="I123" s="20">
        <v>2</v>
      </c>
      <c r="J123" s="20">
        <v>0</v>
      </c>
    </row>
    <row r="124" spans="1:10" x14ac:dyDescent="0.2">
      <c r="A124" s="21" t="s">
        <v>126</v>
      </c>
      <c r="B124" s="30">
        <v>100</v>
      </c>
      <c r="C124" s="30">
        <v>21.739129999999999</v>
      </c>
      <c r="D124" s="30">
        <v>15.217390999999999</v>
      </c>
      <c r="E124" s="30">
        <v>13.043478</v>
      </c>
      <c r="F124" s="30">
        <v>26.086957000000002</v>
      </c>
      <c r="G124" s="30">
        <v>15.217390999999999</v>
      </c>
      <c r="H124" s="30">
        <v>4.3478260000000004</v>
      </c>
      <c r="I124" s="30">
        <v>4.3478260000000004</v>
      </c>
      <c r="J124" s="30">
        <v>25.090909</v>
      </c>
    </row>
    <row r="125" spans="1:10" x14ac:dyDescent="0.2">
      <c r="A125" s="19" t="s">
        <v>1221</v>
      </c>
      <c r="B125" s="20">
        <v>8</v>
      </c>
      <c r="C125" s="20">
        <v>2</v>
      </c>
      <c r="D125" s="20">
        <v>1</v>
      </c>
      <c r="E125" s="20">
        <v>1</v>
      </c>
      <c r="F125" s="20">
        <v>1</v>
      </c>
      <c r="G125" s="20">
        <v>3</v>
      </c>
      <c r="H125" s="20">
        <v>0</v>
      </c>
      <c r="I125" s="20">
        <v>0</v>
      </c>
      <c r="J125" s="20">
        <v>0</v>
      </c>
    </row>
    <row r="126" spans="1:10" x14ac:dyDescent="0.2">
      <c r="A126" s="21" t="s">
        <v>126</v>
      </c>
      <c r="B126" s="30">
        <v>100</v>
      </c>
      <c r="C126" s="30">
        <v>25</v>
      </c>
      <c r="D126" s="30">
        <v>12.5</v>
      </c>
      <c r="E126" s="30">
        <v>12.5</v>
      </c>
      <c r="F126" s="30">
        <v>12.5</v>
      </c>
      <c r="G126" s="30">
        <v>37.5</v>
      </c>
      <c r="H126" s="30">
        <v>0</v>
      </c>
      <c r="I126" s="30">
        <v>0</v>
      </c>
      <c r="J126" s="30">
        <v>26.5</v>
      </c>
    </row>
    <row r="127" spans="1:10" x14ac:dyDescent="0.2">
      <c r="A127" s="18" t="s">
        <v>1222</v>
      </c>
      <c r="B127" s="18"/>
      <c r="C127" s="18"/>
      <c r="D127" s="18"/>
      <c r="E127" s="18"/>
      <c r="F127" s="18"/>
      <c r="G127" s="18"/>
      <c r="H127" s="18"/>
      <c r="I127" s="18"/>
      <c r="J127" s="18"/>
    </row>
    <row r="128" spans="1:10" x14ac:dyDescent="0.2">
      <c r="A128" s="19" t="s">
        <v>1223</v>
      </c>
      <c r="B128" s="20">
        <v>123</v>
      </c>
      <c r="C128" s="20">
        <v>21</v>
      </c>
      <c r="D128" s="20">
        <v>18</v>
      </c>
      <c r="E128" s="20">
        <v>17</v>
      </c>
      <c r="F128" s="20">
        <v>24</v>
      </c>
      <c r="G128" s="20">
        <v>33</v>
      </c>
      <c r="H128" s="20">
        <v>8</v>
      </c>
      <c r="I128" s="20">
        <v>2</v>
      </c>
      <c r="J128" s="20">
        <v>0</v>
      </c>
    </row>
    <row r="129" spans="1:10" x14ac:dyDescent="0.2">
      <c r="A129" s="21" t="s">
        <v>126</v>
      </c>
      <c r="B129" s="30">
        <v>100</v>
      </c>
      <c r="C129" s="30">
        <v>17.073170999999999</v>
      </c>
      <c r="D129" s="30">
        <v>14.634145999999999</v>
      </c>
      <c r="E129" s="30">
        <v>13.821137999999999</v>
      </c>
      <c r="F129" s="30">
        <v>19.512194999999998</v>
      </c>
      <c r="G129" s="30">
        <v>26.829267999999999</v>
      </c>
      <c r="H129" s="30">
        <v>6.5040649999999998</v>
      </c>
      <c r="I129" s="30">
        <v>1.6260159999999999</v>
      </c>
      <c r="J129" s="30">
        <v>28.413222999999999</v>
      </c>
    </row>
    <row r="130" spans="1:10" x14ac:dyDescent="0.2">
      <c r="A130" s="19" t="s">
        <v>1224</v>
      </c>
      <c r="B130" s="20">
        <v>480</v>
      </c>
      <c r="C130" s="20">
        <v>57</v>
      </c>
      <c r="D130" s="20">
        <v>77</v>
      </c>
      <c r="E130" s="20">
        <v>68</v>
      </c>
      <c r="F130" s="20">
        <v>61</v>
      </c>
      <c r="G130" s="20">
        <v>168</v>
      </c>
      <c r="H130" s="20">
        <v>29</v>
      </c>
      <c r="I130" s="20">
        <v>20</v>
      </c>
      <c r="J130" s="20">
        <v>0</v>
      </c>
    </row>
    <row r="131" spans="1:10" x14ac:dyDescent="0.2">
      <c r="A131" s="21" t="s">
        <v>126</v>
      </c>
      <c r="B131" s="30">
        <v>100</v>
      </c>
      <c r="C131" s="30">
        <v>11.875</v>
      </c>
      <c r="D131" s="30">
        <v>16.041667</v>
      </c>
      <c r="E131" s="30">
        <v>14.166667</v>
      </c>
      <c r="F131" s="30">
        <v>12.708333</v>
      </c>
      <c r="G131" s="30">
        <v>35</v>
      </c>
      <c r="H131" s="30">
        <v>6.0416670000000003</v>
      </c>
      <c r="I131" s="30">
        <v>4.1666670000000003</v>
      </c>
      <c r="J131" s="30">
        <v>29.65</v>
      </c>
    </row>
    <row r="132" spans="1:10" x14ac:dyDescent="0.2">
      <c r="A132" s="19" t="s">
        <v>137</v>
      </c>
      <c r="B132" s="20">
        <v>68</v>
      </c>
      <c r="C132" s="20">
        <v>5</v>
      </c>
      <c r="D132" s="20">
        <v>6</v>
      </c>
      <c r="E132" s="20">
        <v>8</v>
      </c>
      <c r="F132" s="20">
        <v>8</v>
      </c>
      <c r="G132" s="20">
        <v>36</v>
      </c>
      <c r="H132" s="20">
        <v>5</v>
      </c>
      <c r="I132" s="20">
        <v>0</v>
      </c>
      <c r="J132" s="20">
        <v>0</v>
      </c>
    </row>
    <row r="133" spans="1:10" x14ac:dyDescent="0.2">
      <c r="A133" s="21" t="s">
        <v>126</v>
      </c>
      <c r="B133" s="30">
        <v>100</v>
      </c>
      <c r="C133" s="30">
        <v>7.3529410000000004</v>
      </c>
      <c r="D133" s="30">
        <v>8.8235290000000006</v>
      </c>
      <c r="E133" s="30">
        <v>11.764706</v>
      </c>
      <c r="F133" s="30">
        <v>11.764706</v>
      </c>
      <c r="G133" s="30">
        <v>52.941175999999999</v>
      </c>
      <c r="H133" s="30">
        <v>7.3529410000000004</v>
      </c>
      <c r="I133" s="30">
        <v>0</v>
      </c>
      <c r="J133" s="30">
        <v>34.705882000000003</v>
      </c>
    </row>
    <row r="134" spans="1:10" x14ac:dyDescent="0.2">
      <c r="A134" s="19" t="s">
        <v>138</v>
      </c>
      <c r="B134" s="20">
        <v>239</v>
      </c>
      <c r="C134" s="20">
        <v>26</v>
      </c>
      <c r="D134" s="20">
        <v>33</v>
      </c>
      <c r="E134" s="20">
        <v>41</v>
      </c>
      <c r="F134" s="20">
        <v>36</v>
      </c>
      <c r="G134" s="20">
        <v>79</v>
      </c>
      <c r="H134" s="20">
        <v>14</v>
      </c>
      <c r="I134" s="20">
        <v>10</v>
      </c>
      <c r="J134" s="20">
        <v>0</v>
      </c>
    </row>
    <row r="135" spans="1:10" x14ac:dyDescent="0.2">
      <c r="A135" s="21" t="s">
        <v>126</v>
      </c>
      <c r="B135" s="30">
        <v>100</v>
      </c>
      <c r="C135" s="30">
        <v>10.878660999999999</v>
      </c>
      <c r="D135" s="30">
        <v>13.807531000000001</v>
      </c>
      <c r="E135" s="30">
        <v>17.154812</v>
      </c>
      <c r="F135" s="30">
        <v>15.062761999999999</v>
      </c>
      <c r="G135" s="30">
        <v>33.054392999999997</v>
      </c>
      <c r="H135" s="30">
        <v>5.8577409999999999</v>
      </c>
      <c r="I135" s="30">
        <v>4.1840999999999999</v>
      </c>
      <c r="J135" s="30">
        <v>29.807860000000002</v>
      </c>
    </row>
    <row r="136" spans="1:10" x14ac:dyDescent="0.2">
      <c r="A136" s="19" t="s">
        <v>1225</v>
      </c>
      <c r="B136" s="20">
        <v>24</v>
      </c>
      <c r="C136" s="20">
        <v>2</v>
      </c>
      <c r="D136" s="20">
        <v>4</v>
      </c>
      <c r="E136" s="20">
        <v>4</v>
      </c>
      <c r="F136" s="20">
        <v>1</v>
      </c>
      <c r="G136" s="20">
        <v>9</v>
      </c>
      <c r="H136" s="20">
        <v>2</v>
      </c>
      <c r="I136" s="20">
        <v>2</v>
      </c>
      <c r="J136" s="20">
        <v>0</v>
      </c>
    </row>
    <row r="137" spans="1:10" x14ac:dyDescent="0.2">
      <c r="A137" s="21" t="s">
        <v>126</v>
      </c>
      <c r="B137" s="30">
        <v>100</v>
      </c>
      <c r="C137" s="30">
        <v>8.3333329999999997</v>
      </c>
      <c r="D137" s="30">
        <v>16.666667</v>
      </c>
      <c r="E137" s="30">
        <v>16.666667</v>
      </c>
      <c r="F137" s="30">
        <v>4.1666670000000003</v>
      </c>
      <c r="G137" s="30">
        <v>37.5</v>
      </c>
      <c r="H137" s="30">
        <v>8.3333329999999997</v>
      </c>
      <c r="I137" s="30">
        <v>8.3333329999999997</v>
      </c>
      <c r="J137" s="30">
        <v>30.272727</v>
      </c>
    </row>
    <row r="138" spans="1:10" x14ac:dyDescent="0.2">
      <c r="A138" s="19" t="s">
        <v>1195</v>
      </c>
      <c r="B138" s="20">
        <v>55</v>
      </c>
      <c r="C138" s="20">
        <v>5</v>
      </c>
      <c r="D138" s="20">
        <v>6</v>
      </c>
      <c r="E138" s="20">
        <v>9</v>
      </c>
      <c r="F138" s="20">
        <v>11</v>
      </c>
      <c r="G138" s="20">
        <v>19</v>
      </c>
      <c r="H138" s="20">
        <v>2</v>
      </c>
      <c r="I138" s="20">
        <v>3</v>
      </c>
      <c r="J138" s="20">
        <v>0</v>
      </c>
    </row>
    <row r="139" spans="1:10" x14ac:dyDescent="0.2">
      <c r="A139" s="21" t="s">
        <v>126</v>
      </c>
      <c r="B139" s="30">
        <v>100</v>
      </c>
      <c r="C139" s="30">
        <v>9.0909089999999999</v>
      </c>
      <c r="D139" s="30">
        <v>10.909091</v>
      </c>
      <c r="E139" s="30">
        <v>16.363636</v>
      </c>
      <c r="F139" s="30">
        <v>20</v>
      </c>
      <c r="G139" s="30">
        <v>34.545454999999997</v>
      </c>
      <c r="H139" s="30">
        <v>3.6363639999999999</v>
      </c>
      <c r="I139" s="30">
        <v>5.4545450000000004</v>
      </c>
      <c r="J139" s="30">
        <v>30.346153999999999</v>
      </c>
    </row>
    <row r="140" spans="1:10" x14ac:dyDescent="0.2">
      <c r="A140" s="19" t="s">
        <v>1441</v>
      </c>
      <c r="B140" s="20">
        <v>607</v>
      </c>
      <c r="C140" s="20">
        <v>69</v>
      </c>
      <c r="D140" s="20">
        <v>93</v>
      </c>
      <c r="E140" s="20">
        <v>89</v>
      </c>
      <c r="F140" s="20">
        <v>83</v>
      </c>
      <c r="G140" s="20">
        <v>210</v>
      </c>
      <c r="H140" s="20">
        <v>36</v>
      </c>
      <c r="I140" s="20">
        <v>27</v>
      </c>
      <c r="J140" s="20">
        <v>0</v>
      </c>
    </row>
    <row r="141" spans="1:10" x14ac:dyDescent="0.2">
      <c r="A141" s="21" t="s">
        <v>126</v>
      </c>
      <c r="B141" s="30">
        <v>100</v>
      </c>
      <c r="C141" s="30">
        <v>11.367381</v>
      </c>
      <c r="D141" s="30">
        <v>15.321251999999999</v>
      </c>
      <c r="E141" s="30">
        <v>14.662273000000001</v>
      </c>
      <c r="F141" s="30">
        <v>13.673806000000001</v>
      </c>
      <c r="G141" s="30">
        <v>34.596375999999999</v>
      </c>
      <c r="H141" s="30">
        <v>5.9308069999999997</v>
      </c>
      <c r="I141" s="30">
        <v>4.448105</v>
      </c>
      <c r="J141" s="30">
        <v>29.831033999999999</v>
      </c>
    </row>
    <row r="142" spans="1:10" x14ac:dyDescent="0.2">
      <c r="A142" s="18" t="s">
        <v>1226</v>
      </c>
      <c r="B142" s="18"/>
      <c r="C142" s="18"/>
      <c r="D142" s="18"/>
      <c r="E142" s="18"/>
      <c r="F142" s="18"/>
      <c r="G142" s="18"/>
      <c r="H142" s="18"/>
      <c r="I142" s="18"/>
      <c r="J142" s="18"/>
    </row>
    <row r="143" spans="1:10" x14ac:dyDescent="0.2">
      <c r="A143" s="21" t="s">
        <v>1227</v>
      </c>
      <c r="B143" s="34">
        <v>123</v>
      </c>
      <c r="C143" s="34">
        <v>21</v>
      </c>
      <c r="D143" s="34">
        <v>18</v>
      </c>
      <c r="E143" s="34">
        <v>17</v>
      </c>
      <c r="F143" s="34">
        <v>24</v>
      </c>
      <c r="G143" s="34">
        <v>33</v>
      </c>
      <c r="H143" s="34">
        <v>8</v>
      </c>
      <c r="I143" s="34">
        <v>2</v>
      </c>
      <c r="J143" s="20">
        <v>0</v>
      </c>
    </row>
    <row r="144" spans="1:10" x14ac:dyDescent="0.2">
      <c r="A144" s="21" t="s">
        <v>126</v>
      </c>
      <c r="B144" s="30">
        <v>100</v>
      </c>
      <c r="C144" s="30">
        <v>17.073170999999999</v>
      </c>
      <c r="D144" s="30">
        <v>14.634145999999999</v>
      </c>
      <c r="E144" s="30">
        <v>13.821137999999999</v>
      </c>
      <c r="F144" s="30">
        <v>19.512194999999998</v>
      </c>
      <c r="G144" s="30">
        <v>26.829267999999999</v>
      </c>
      <c r="H144" s="30">
        <v>6.5040649999999998</v>
      </c>
      <c r="I144" s="30">
        <v>1.6260159999999999</v>
      </c>
      <c r="J144" s="30">
        <v>28.413222999999999</v>
      </c>
    </row>
    <row r="145" spans="1:10" x14ac:dyDescent="0.2">
      <c r="A145" s="21" t="s">
        <v>1228</v>
      </c>
      <c r="B145" s="34">
        <v>338</v>
      </c>
      <c r="C145" s="34">
        <v>43</v>
      </c>
      <c r="D145" s="34">
        <v>58</v>
      </c>
      <c r="E145" s="34">
        <v>46</v>
      </c>
      <c r="F145" s="34">
        <v>48</v>
      </c>
      <c r="G145" s="34">
        <v>109</v>
      </c>
      <c r="H145" s="34">
        <v>19</v>
      </c>
      <c r="I145" s="34">
        <v>15</v>
      </c>
      <c r="J145" s="20">
        <v>0</v>
      </c>
    </row>
    <row r="146" spans="1:10" x14ac:dyDescent="0.2">
      <c r="A146" s="21" t="s">
        <v>126</v>
      </c>
      <c r="B146" s="30">
        <v>100</v>
      </c>
      <c r="C146" s="30">
        <v>12.721893</v>
      </c>
      <c r="D146" s="30">
        <v>17.159763000000002</v>
      </c>
      <c r="E146" s="30">
        <v>13.609467</v>
      </c>
      <c r="F146" s="30">
        <v>14.201183</v>
      </c>
      <c r="G146" s="30">
        <v>32.248520999999997</v>
      </c>
      <c r="H146" s="30">
        <v>5.621302</v>
      </c>
      <c r="I146" s="30">
        <v>4.4378700000000002</v>
      </c>
      <c r="J146" s="30">
        <v>28.854489000000001</v>
      </c>
    </row>
    <row r="147" spans="1:10" x14ac:dyDescent="0.2">
      <c r="A147" s="19" t="s">
        <v>1229</v>
      </c>
      <c r="B147" s="20">
        <v>138</v>
      </c>
      <c r="C147" s="20">
        <v>10</v>
      </c>
      <c r="D147" s="20">
        <v>22</v>
      </c>
      <c r="E147" s="20">
        <v>24</v>
      </c>
      <c r="F147" s="20">
        <v>15</v>
      </c>
      <c r="G147" s="20">
        <v>55</v>
      </c>
      <c r="H147" s="20">
        <v>8</v>
      </c>
      <c r="I147" s="20">
        <v>4</v>
      </c>
      <c r="J147" s="20">
        <v>0</v>
      </c>
    </row>
    <row r="148" spans="1:10" x14ac:dyDescent="0.2">
      <c r="A148" s="21" t="s">
        <v>126</v>
      </c>
      <c r="B148" s="30">
        <v>100</v>
      </c>
      <c r="C148" s="30">
        <v>7.2463769999999998</v>
      </c>
      <c r="D148" s="30">
        <v>15.942029</v>
      </c>
      <c r="E148" s="30">
        <v>17.391304000000002</v>
      </c>
      <c r="F148" s="30">
        <v>10.869565</v>
      </c>
      <c r="G148" s="30">
        <v>39.855072</v>
      </c>
      <c r="H148" s="30">
        <v>5.7971009999999996</v>
      </c>
      <c r="I148" s="30">
        <v>2.8985509999999999</v>
      </c>
      <c r="J148" s="30">
        <v>31.432836000000002</v>
      </c>
    </row>
    <row r="149" spans="1:10" x14ac:dyDescent="0.2">
      <c r="A149" s="19" t="s">
        <v>1230</v>
      </c>
      <c r="B149" s="20">
        <v>58</v>
      </c>
      <c r="C149" s="20">
        <v>7</v>
      </c>
      <c r="D149" s="20">
        <v>4</v>
      </c>
      <c r="E149" s="20">
        <v>11</v>
      </c>
      <c r="F149" s="20">
        <v>7</v>
      </c>
      <c r="G149" s="20">
        <v>19</v>
      </c>
      <c r="H149" s="20">
        <v>7</v>
      </c>
      <c r="I149" s="20">
        <v>3</v>
      </c>
      <c r="J149" s="20">
        <v>0</v>
      </c>
    </row>
    <row r="150" spans="1:10" x14ac:dyDescent="0.2">
      <c r="A150" s="21" t="s">
        <v>126</v>
      </c>
      <c r="B150" s="30">
        <v>100</v>
      </c>
      <c r="C150" s="30">
        <v>12.068966</v>
      </c>
      <c r="D150" s="30">
        <v>6.8965519999999998</v>
      </c>
      <c r="E150" s="30">
        <v>18.965516999999998</v>
      </c>
      <c r="F150" s="30">
        <v>12.068966</v>
      </c>
      <c r="G150" s="30">
        <v>32.758620999999998</v>
      </c>
      <c r="H150" s="30">
        <v>12.068966</v>
      </c>
      <c r="I150" s="30">
        <v>5.1724139999999998</v>
      </c>
      <c r="J150" s="30">
        <v>32.127273000000002</v>
      </c>
    </row>
    <row r="151" spans="1:10" x14ac:dyDescent="0.2">
      <c r="A151" s="19" t="s">
        <v>1231</v>
      </c>
      <c r="B151" s="20">
        <v>22</v>
      </c>
      <c r="C151" s="20">
        <v>2</v>
      </c>
      <c r="D151" s="20">
        <v>2</v>
      </c>
      <c r="E151" s="20">
        <v>4</v>
      </c>
      <c r="F151" s="20">
        <v>3</v>
      </c>
      <c r="G151" s="20">
        <v>10</v>
      </c>
      <c r="H151" s="20">
        <v>0</v>
      </c>
      <c r="I151" s="20">
        <v>1</v>
      </c>
      <c r="J151" s="20">
        <v>0</v>
      </c>
    </row>
    <row r="152" spans="1:10" x14ac:dyDescent="0.2">
      <c r="A152" s="21" t="s">
        <v>126</v>
      </c>
      <c r="B152" s="30">
        <v>100</v>
      </c>
      <c r="C152" s="30">
        <v>9.0909089999999999</v>
      </c>
      <c r="D152" s="30">
        <v>9.0909089999999999</v>
      </c>
      <c r="E152" s="30">
        <v>18.181818</v>
      </c>
      <c r="F152" s="30">
        <v>13.636364</v>
      </c>
      <c r="G152" s="30">
        <v>45.454545000000003</v>
      </c>
      <c r="H152" s="30">
        <v>0</v>
      </c>
      <c r="I152" s="30">
        <v>4.5454549999999996</v>
      </c>
      <c r="J152" s="30">
        <v>30.142856999999999</v>
      </c>
    </row>
    <row r="153" spans="1:10" x14ac:dyDescent="0.2">
      <c r="A153" s="19" t="s">
        <v>1232</v>
      </c>
      <c r="B153" s="20">
        <v>17</v>
      </c>
      <c r="C153" s="20">
        <v>5</v>
      </c>
      <c r="D153" s="20">
        <v>1</v>
      </c>
      <c r="E153" s="20">
        <v>0</v>
      </c>
      <c r="F153" s="20">
        <v>3</v>
      </c>
      <c r="G153" s="20">
        <v>7</v>
      </c>
      <c r="H153" s="20">
        <v>0</v>
      </c>
      <c r="I153" s="20">
        <v>1</v>
      </c>
      <c r="J153" s="20">
        <v>0</v>
      </c>
    </row>
    <row r="154" spans="1:10" x14ac:dyDescent="0.2">
      <c r="A154" s="21" t="s">
        <v>126</v>
      </c>
      <c r="B154" s="30">
        <v>100</v>
      </c>
      <c r="C154" s="30">
        <v>29.411764999999999</v>
      </c>
      <c r="D154" s="30">
        <v>5.8823530000000002</v>
      </c>
      <c r="E154" s="30">
        <v>0</v>
      </c>
      <c r="F154" s="30">
        <v>17.647058999999999</v>
      </c>
      <c r="G154" s="30">
        <v>41.176470999999999</v>
      </c>
      <c r="H154" s="30">
        <v>0</v>
      </c>
      <c r="I154" s="30">
        <v>5.8823530000000002</v>
      </c>
      <c r="J154" s="30">
        <v>26.25</v>
      </c>
    </row>
    <row r="155" spans="1:10" x14ac:dyDescent="0.2">
      <c r="A155" s="19" t="s">
        <v>1233</v>
      </c>
      <c r="B155" s="20">
        <v>7</v>
      </c>
      <c r="C155" s="20">
        <v>0</v>
      </c>
      <c r="D155" s="20">
        <v>2</v>
      </c>
      <c r="E155" s="20">
        <v>0</v>
      </c>
      <c r="F155" s="20">
        <v>2</v>
      </c>
      <c r="G155" s="20">
        <v>3</v>
      </c>
      <c r="H155" s="20">
        <v>0</v>
      </c>
      <c r="I155" s="20">
        <v>0</v>
      </c>
      <c r="J155" s="20">
        <v>0</v>
      </c>
    </row>
    <row r="156" spans="1:10" x14ac:dyDescent="0.2">
      <c r="A156" s="21" t="s">
        <v>126</v>
      </c>
      <c r="B156" s="30">
        <v>100</v>
      </c>
      <c r="C156" s="30">
        <v>0</v>
      </c>
      <c r="D156" s="30">
        <v>28.571428999999998</v>
      </c>
      <c r="E156" s="30">
        <v>0</v>
      </c>
      <c r="F156" s="30">
        <v>28.571428999999998</v>
      </c>
      <c r="G156" s="30">
        <v>42.857143000000001</v>
      </c>
      <c r="H156" s="30">
        <v>0</v>
      </c>
      <c r="I156" s="30">
        <v>0</v>
      </c>
      <c r="J156" s="30">
        <v>31</v>
      </c>
    </row>
    <row r="157" spans="1:10" x14ac:dyDescent="0.2">
      <c r="A157" s="19" t="s">
        <v>1234</v>
      </c>
      <c r="B157" s="20">
        <v>0</v>
      </c>
      <c r="C157" s="20">
        <v>0</v>
      </c>
      <c r="D157" s="20">
        <v>0</v>
      </c>
      <c r="E157" s="20">
        <v>0</v>
      </c>
      <c r="F157" s="20">
        <v>0</v>
      </c>
      <c r="G157" s="20">
        <v>0</v>
      </c>
      <c r="H157" s="20">
        <v>0</v>
      </c>
      <c r="I157" s="20">
        <v>0</v>
      </c>
      <c r="J157" s="20">
        <v>0</v>
      </c>
    </row>
    <row r="158" spans="1:10" x14ac:dyDescent="0.2">
      <c r="A158" s="21" t="s">
        <v>126</v>
      </c>
      <c r="B158" s="30">
        <v>0</v>
      </c>
      <c r="C158" s="30">
        <v>0</v>
      </c>
      <c r="D158" s="30">
        <v>0</v>
      </c>
      <c r="E158" s="30">
        <v>0</v>
      </c>
      <c r="F158" s="30">
        <v>0</v>
      </c>
      <c r="G158" s="30">
        <v>0</v>
      </c>
      <c r="H158" s="30">
        <v>0</v>
      </c>
      <c r="I158" s="30">
        <v>0</v>
      </c>
      <c r="J158" s="30">
        <v>0</v>
      </c>
    </row>
    <row r="159" spans="1:10" x14ac:dyDescent="0.2">
      <c r="A159" s="19" t="s">
        <v>1235</v>
      </c>
      <c r="B159" s="20">
        <v>1</v>
      </c>
      <c r="C159" s="20">
        <v>0</v>
      </c>
      <c r="D159" s="20">
        <v>0</v>
      </c>
      <c r="E159" s="20">
        <v>0</v>
      </c>
      <c r="F159" s="20">
        <v>0</v>
      </c>
      <c r="G159" s="20">
        <v>1</v>
      </c>
      <c r="H159" s="20">
        <v>0</v>
      </c>
      <c r="I159" s="20">
        <v>0</v>
      </c>
      <c r="J159" s="20">
        <v>0</v>
      </c>
    </row>
    <row r="160" spans="1:10" x14ac:dyDescent="0.2">
      <c r="A160" s="21" t="s">
        <v>126</v>
      </c>
      <c r="B160" s="30">
        <v>100</v>
      </c>
      <c r="C160" s="30">
        <v>0</v>
      </c>
      <c r="D160" s="30">
        <v>0</v>
      </c>
      <c r="E160" s="30">
        <v>0</v>
      </c>
      <c r="F160" s="30">
        <v>0</v>
      </c>
      <c r="G160" s="30">
        <v>100</v>
      </c>
      <c r="H160" s="30">
        <v>0</v>
      </c>
      <c r="I160" s="30">
        <v>0</v>
      </c>
      <c r="J160" s="30">
        <v>48</v>
      </c>
    </row>
    <row r="161" spans="1:10" x14ac:dyDescent="0.2">
      <c r="A161" s="19" t="s">
        <v>1236</v>
      </c>
      <c r="B161" s="20">
        <v>0</v>
      </c>
      <c r="C161" s="20">
        <v>0</v>
      </c>
      <c r="D161" s="20">
        <v>0</v>
      </c>
      <c r="E161" s="20">
        <v>0</v>
      </c>
      <c r="F161" s="20">
        <v>0</v>
      </c>
      <c r="G161" s="20">
        <v>0</v>
      </c>
      <c r="H161" s="20">
        <v>0</v>
      </c>
      <c r="I161" s="20">
        <v>0</v>
      </c>
      <c r="J161" s="20">
        <v>0</v>
      </c>
    </row>
    <row r="162" spans="1:10" x14ac:dyDescent="0.2">
      <c r="A162" s="21" t="s">
        <v>126</v>
      </c>
      <c r="B162" s="30">
        <v>0</v>
      </c>
      <c r="C162" s="30">
        <v>0</v>
      </c>
      <c r="D162" s="30">
        <v>0</v>
      </c>
      <c r="E162" s="30">
        <v>0</v>
      </c>
      <c r="F162" s="30">
        <v>0</v>
      </c>
      <c r="G162" s="30">
        <v>0</v>
      </c>
      <c r="H162" s="30">
        <v>0</v>
      </c>
      <c r="I162" s="30">
        <v>0</v>
      </c>
      <c r="J162" s="30">
        <v>0</v>
      </c>
    </row>
    <row r="163" spans="1:10" x14ac:dyDescent="0.2">
      <c r="A163" s="19" t="s">
        <v>1195</v>
      </c>
      <c r="B163" s="20">
        <v>81</v>
      </c>
      <c r="C163" s="20">
        <v>7</v>
      </c>
      <c r="D163" s="20">
        <v>10</v>
      </c>
      <c r="E163" s="20">
        <v>13</v>
      </c>
      <c r="F163" s="20">
        <v>16</v>
      </c>
      <c r="G163" s="20">
        <v>25</v>
      </c>
      <c r="H163" s="20">
        <v>4</v>
      </c>
      <c r="I163" s="20">
        <v>6</v>
      </c>
      <c r="J163" s="20">
        <v>0</v>
      </c>
    </row>
    <row r="164" spans="1:10" x14ac:dyDescent="0.2">
      <c r="A164" s="21" t="s">
        <v>126</v>
      </c>
      <c r="B164" s="30">
        <v>100</v>
      </c>
      <c r="C164" s="30">
        <v>8.6419750000000004</v>
      </c>
      <c r="D164" s="30">
        <v>12.345679000000001</v>
      </c>
      <c r="E164" s="30">
        <v>16.049382999999999</v>
      </c>
      <c r="F164" s="30">
        <v>19.753086</v>
      </c>
      <c r="G164" s="30">
        <v>30.864197999999998</v>
      </c>
      <c r="H164" s="30">
        <v>4.9382720000000004</v>
      </c>
      <c r="I164" s="30">
        <v>7.4074070000000001</v>
      </c>
      <c r="J164" s="30">
        <v>30.173333</v>
      </c>
    </row>
    <row r="165" spans="1:10" x14ac:dyDescent="0.2">
      <c r="A165" s="18" t="s">
        <v>1237</v>
      </c>
      <c r="B165" s="18"/>
      <c r="C165" s="18"/>
      <c r="D165" s="18"/>
      <c r="E165" s="18"/>
      <c r="F165" s="18"/>
      <c r="G165" s="18"/>
      <c r="H165" s="18"/>
      <c r="I165" s="18"/>
      <c r="J165" s="18"/>
    </row>
    <row r="166" spans="1:10" x14ac:dyDescent="0.2">
      <c r="A166" s="19" t="s">
        <v>1238</v>
      </c>
      <c r="B166" s="20">
        <v>581</v>
      </c>
      <c r="C166" s="20">
        <v>67</v>
      </c>
      <c r="D166" s="20">
        <v>90</v>
      </c>
      <c r="E166" s="20">
        <v>89</v>
      </c>
      <c r="F166" s="20">
        <v>76</v>
      </c>
      <c r="G166" s="20">
        <v>196</v>
      </c>
      <c r="H166" s="20">
        <v>36</v>
      </c>
      <c r="I166" s="20">
        <v>27</v>
      </c>
      <c r="J166" s="20">
        <v>0</v>
      </c>
    </row>
    <row r="167" spans="1:10" x14ac:dyDescent="0.2">
      <c r="A167" s="21" t="s">
        <v>126</v>
      </c>
      <c r="B167" s="30">
        <v>100</v>
      </c>
      <c r="C167" s="30">
        <v>11.531841999999999</v>
      </c>
      <c r="D167" s="30">
        <v>15.490534</v>
      </c>
      <c r="E167" s="30">
        <v>15.318417</v>
      </c>
      <c r="F167" s="30">
        <v>13.080895</v>
      </c>
      <c r="G167" s="30">
        <v>33.734940000000002</v>
      </c>
      <c r="H167" s="30">
        <v>6.1962130000000002</v>
      </c>
      <c r="I167" s="30">
        <v>4.6471600000000004</v>
      </c>
      <c r="J167" s="30">
        <v>29.637184000000001</v>
      </c>
    </row>
    <row r="168" spans="1:10" x14ac:dyDescent="0.2">
      <c r="A168" s="19" t="s">
        <v>139</v>
      </c>
      <c r="B168" s="20">
        <v>30</v>
      </c>
      <c r="C168" s="20">
        <v>3</v>
      </c>
      <c r="D168" s="20">
        <v>3</v>
      </c>
      <c r="E168" s="20">
        <v>2</v>
      </c>
      <c r="F168" s="20">
        <v>9</v>
      </c>
      <c r="G168" s="20">
        <v>11</v>
      </c>
      <c r="H168" s="20">
        <v>2</v>
      </c>
      <c r="I168" s="20">
        <v>0</v>
      </c>
      <c r="J168" s="20">
        <v>0</v>
      </c>
    </row>
    <row r="169" spans="1:10" x14ac:dyDescent="0.2">
      <c r="A169" s="21" t="s">
        <v>126</v>
      </c>
      <c r="B169" s="30">
        <v>100</v>
      </c>
      <c r="C169" s="30">
        <v>10</v>
      </c>
      <c r="D169" s="30">
        <v>10</v>
      </c>
      <c r="E169" s="30">
        <v>6.6666670000000003</v>
      </c>
      <c r="F169" s="30">
        <v>30</v>
      </c>
      <c r="G169" s="30">
        <v>36.666666999999997</v>
      </c>
      <c r="H169" s="30">
        <v>6.6666670000000003</v>
      </c>
      <c r="I169" s="30">
        <v>0</v>
      </c>
      <c r="J169" s="30">
        <v>32.200000000000003</v>
      </c>
    </row>
    <row r="170" spans="1:10" x14ac:dyDescent="0.2">
      <c r="A170" s="19" t="s">
        <v>1239</v>
      </c>
      <c r="B170" s="20">
        <v>29</v>
      </c>
      <c r="C170" s="20">
        <v>3</v>
      </c>
      <c r="D170" s="20">
        <v>7</v>
      </c>
      <c r="E170" s="20">
        <v>4</v>
      </c>
      <c r="F170" s="20">
        <v>6</v>
      </c>
      <c r="G170" s="20">
        <v>7</v>
      </c>
      <c r="H170" s="20">
        <v>1</v>
      </c>
      <c r="I170" s="20">
        <v>1</v>
      </c>
      <c r="J170" s="20">
        <v>0</v>
      </c>
    </row>
    <row r="171" spans="1:10" x14ac:dyDescent="0.2">
      <c r="A171" s="21" t="s">
        <v>126</v>
      </c>
      <c r="B171" s="30">
        <v>100</v>
      </c>
      <c r="C171" s="30">
        <v>10.344828</v>
      </c>
      <c r="D171" s="30">
        <v>24.137930999999998</v>
      </c>
      <c r="E171" s="30">
        <v>13.793103</v>
      </c>
      <c r="F171" s="30">
        <v>20.689654999999998</v>
      </c>
      <c r="G171" s="30">
        <v>24.137930999999998</v>
      </c>
      <c r="H171" s="30">
        <v>3.4482759999999999</v>
      </c>
      <c r="I171" s="30">
        <v>3.4482759999999999</v>
      </c>
      <c r="J171" s="30">
        <v>27.285713999999999</v>
      </c>
    </row>
    <row r="172" spans="1:10" x14ac:dyDescent="0.2">
      <c r="A172" s="19" t="s">
        <v>140</v>
      </c>
      <c r="B172" s="20">
        <v>101</v>
      </c>
      <c r="C172" s="20">
        <v>15</v>
      </c>
      <c r="D172" s="20">
        <v>11</v>
      </c>
      <c r="E172" s="20">
        <v>14</v>
      </c>
      <c r="F172" s="20">
        <v>20</v>
      </c>
      <c r="G172" s="20">
        <v>34</v>
      </c>
      <c r="H172" s="20">
        <v>4</v>
      </c>
      <c r="I172" s="20">
        <v>3</v>
      </c>
      <c r="J172" s="20">
        <v>0</v>
      </c>
    </row>
    <row r="173" spans="1:10" x14ac:dyDescent="0.2">
      <c r="A173" s="21" t="s">
        <v>126</v>
      </c>
      <c r="B173" s="30">
        <v>100</v>
      </c>
      <c r="C173" s="30">
        <v>14.851485</v>
      </c>
      <c r="D173" s="30">
        <v>10.891088999999999</v>
      </c>
      <c r="E173" s="30">
        <v>13.861386</v>
      </c>
      <c r="F173" s="30">
        <v>19.80198</v>
      </c>
      <c r="G173" s="30">
        <v>33.663366000000003</v>
      </c>
      <c r="H173" s="30">
        <v>3.9603959999999998</v>
      </c>
      <c r="I173" s="30">
        <v>2.970297</v>
      </c>
      <c r="J173" s="30">
        <v>29.744897999999999</v>
      </c>
    </row>
    <row r="174" spans="1:10" x14ac:dyDescent="0.2">
      <c r="A174" s="19" t="s">
        <v>141</v>
      </c>
      <c r="B174" s="20">
        <v>6</v>
      </c>
      <c r="C174" s="20">
        <v>1</v>
      </c>
      <c r="D174" s="20">
        <v>2</v>
      </c>
      <c r="E174" s="20">
        <v>1</v>
      </c>
      <c r="F174" s="20">
        <v>2</v>
      </c>
      <c r="G174" s="20">
        <v>0</v>
      </c>
      <c r="H174" s="20">
        <v>0</v>
      </c>
      <c r="I174" s="20">
        <v>0</v>
      </c>
      <c r="J174" s="20">
        <v>0</v>
      </c>
    </row>
    <row r="175" spans="1:10" x14ac:dyDescent="0.2">
      <c r="A175" s="21" t="s">
        <v>126</v>
      </c>
      <c r="B175" s="30">
        <v>100</v>
      </c>
      <c r="C175" s="30">
        <v>16.666667</v>
      </c>
      <c r="D175" s="30">
        <v>33.333333000000003</v>
      </c>
      <c r="E175" s="30">
        <v>16.666667</v>
      </c>
      <c r="F175" s="30">
        <v>33.333333000000003</v>
      </c>
      <c r="G175" s="30">
        <v>0</v>
      </c>
      <c r="H175" s="30">
        <v>0</v>
      </c>
      <c r="I175" s="30">
        <v>0</v>
      </c>
      <c r="J175" s="30">
        <v>20.5</v>
      </c>
    </row>
    <row r="176" spans="1:10" x14ac:dyDescent="0.2">
      <c r="A176" s="19" t="s">
        <v>1202</v>
      </c>
      <c r="B176" s="20">
        <v>15</v>
      </c>
      <c r="C176" s="20">
        <v>2</v>
      </c>
      <c r="D176" s="20">
        <v>1</v>
      </c>
      <c r="E176" s="20">
        <v>4</v>
      </c>
      <c r="F176" s="20">
        <v>1</v>
      </c>
      <c r="G176" s="20">
        <v>4</v>
      </c>
      <c r="H176" s="20">
        <v>2</v>
      </c>
      <c r="I176" s="20">
        <v>1</v>
      </c>
      <c r="J176" s="20">
        <v>0</v>
      </c>
    </row>
    <row r="177" spans="1:10" x14ac:dyDescent="0.2">
      <c r="A177" s="21" t="s">
        <v>126</v>
      </c>
      <c r="B177" s="30">
        <v>100</v>
      </c>
      <c r="C177" s="30">
        <v>13.333333</v>
      </c>
      <c r="D177" s="30">
        <v>6.6666670000000003</v>
      </c>
      <c r="E177" s="30">
        <v>26.666667</v>
      </c>
      <c r="F177" s="30">
        <v>6.6666670000000003</v>
      </c>
      <c r="G177" s="30">
        <v>26.666667</v>
      </c>
      <c r="H177" s="30">
        <v>13.333333</v>
      </c>
      <c r="I177" s="30">
        <v>6.6666670000000003</v>
      </c>
      <c r="J177" s="30">
        <v>31.785713999999999</v>
      </c>
    </row>
    <row r="178" spans="1:10" x14ac:dyDescent="0.2">
      <c r="A178" s="19" t="s">
        <v>1195</v>
      </c>
      <c r="B178" s="20">
        <v>23</v>
      </c>
      <c r="C178" s="20">
        <v>4</v>
      </c>
      <c r="D178" s="20">
        <v>3</v>
      </c>
      <c r="E178" s="20">
        <v>1</v>
      </c>
      <c r="F178" s="20">
        <v>4</v>
      </c>
      <c r="G178" s="20">
        <v>10</v>
      </c>
      <c r="H178" s="20">
        <v>1</v>
      </c>
      <c r="I178" s="20">
        <v>0</v>
      </c>
      <c r="J178" s="20">
        <v>0</v>
      </c>
    </row>
    <row r="179" spans="1:10" x14ac:dyDescent="0.2">
      <c r="A179" s="21" t="s">
        <v>126</v>
      </c>
      <c r="B179" s="30">
        <v>100</v>
      </c>
      <c r="C179" s="30">
        <v>17.391304000000002</v>
      </c>
      <c r="D179" s="30">
        <v>13.043478</v>
      </c>
      <c r="E179" s="30">
        <v>4.3478260000000004</v>
      </c>
      <c r="F179" s="30">
        <v>17.391304000000002</v>
      </c>
      <c r="G179" s="30">
        <v>43.478261000000003</v>
      </c>
      <c r="H179" s="30">
        <v>4.3478260000000004</v>
      </c>
      <c r="I179" s="30">
        <v>0</v>
      </c>
      <c r="J179" s="30">
        <v>29.826087000000001</v>
      </c>
    </row>
    <row r="180" spans="1:10" x14ac:dyDescent="0.2">
      <c r="A180" s="18" t="s">
        <v>1240</v>
      </c>
      <c r="B180" s="18"/>
      <c r="C180" s="18"/>
      <c r="D180" s="18"/>
      <c r="E180" s="18"/>
      <c r="F180" s="18"/>
      <c r="G180" s="18"/>
      <c r="H180" s="18"/>
      <c r="I180" s="18"/>
      <c r="J180" s="18"/>
    </row>
    <row r="181" spans="1:10" x14ac:dyDescent="0.2">
      <c r="A181" s="19" t="s">
        <v>1241</v>
      </c>
      <c r="B181" s="20">
        <v>422</v>
      </c>
      <c r="C181" s="20">
        <v>56</v>
      </c>
      <c r="D181" s="20">
        <v>60</v>
      </c>
      <c r="E181" s="20">
        <v>64</v>
      </c>
      <c r="F181" s="20">
        <v>62</v>
      </c>
      <c r="G181" s="20">
        <v>145</v>
      </c>
      <c r="H181" s="20">
        <v>17</v>
      </c>
      <c r="I181" s="20">
        <v>18</v>
      </c>
      <c r="J181" s="20">
        <v>0</v>
      </c>
    </row>
    <row r="182" spans="1:10" x14ac:dyDescent="0.2">
      <c r="A182" s="21" t="s">
        <v>126</v>
      </c>
      <c r="B182" s="30">
        <v>100</v>
      </c>
      <c r="C182" s="30">
        <v>13.270142</v>
      </c>
      <c r="D182" s="30">
        <v>14.218009</v>
      </c>
      <c r="E182" s="30">
        <v>15.165877</v>
      </c>
      <c r="F182" s="30">
        <v>14.691943</v>
      </c>
      <c r="G182" s="30">
        <v>34.360190000000003</v>
      </c>
      <c r="H182" s="30">
        <v>4.0284360000000001</v>
      </c>
      <c r="I182" s="30">
        <v>4.2654030000000001</v>
      </c>
      <c r="J182" s="30">
        <v>29.049505</v>
      </c>
    </row>
    <row r="183" spans="1:10" x14ac:dyDescent="0.2">
      <c r="A183" s="19" t="s">
        <v>1242</v>
      </c>
      <c r="B183" s="20">
        <v>12</v>
      </c>
      <c r="C183" s="20">
        <v>1</v>
      </c>
      <c r="D183" s="20">
        <v>0</v>
      </c>
      <c r="E183" s="20">
        <v>2</v>
      </c>
      <c r="F183" s="20">
        <v>2</v>
      </c>
      <c r="G183" s="20">
        <v>6</v>
      </c>
      <c r="H183" s="20">
        <v>1</v>
      </c>
      <c r="I183" s="20">
        <v>0</v>
      </c>
      <c r="J183" s="20">
        <v>0</v>
      </c>
    </row>
    <row r="184" spans="1:10" x14ac:dyDescent="0.2">
      <c r="A184" s="21" t="s">
        <v>126</v>
      </c>
      <c r="B184" s="30">
        <v>100</v>
      </c>
      <c r="C184" s="30">
        <v>8.3333329999999997</v>
      </c>
      <c r="D184" s="30">
        <v>0</v>
      </c>
      <c r="E184" s="30">
        <v>16.666667</v>
      </c>
      <c r="F184" s="30">
        <v>16.666667</v>
      </c>
      <c r="G184" s="30">
        <v>50</v>
      </c>
      <c r="H184" s="30">
        <v>8.3333329999999997</v>
      </c>
      <c r="I184" s="30">
        <v>0</v>
      </c>
      <c r="J184" s="30">
        <v>33.833333000000003</v>
      </c>
    </row>
    <row r="185" spans="1:10" x14ac:dyDescent="0.2">
      <c r="A185" s="19" t="s">
        <v>1243</v>
      </c>
      <c r="B185" s="20">
        <v>43</v>
      </c>
      <c r="C185" s="20">
        <v>2</v>
      </c>
      <c r="D185" s="20">
        <v>6</v>
      </c>
      <c r="E185" s="20">
        <v>7</v>
      </c>
      <c r="F185" s="20">
        <v>6</v>
      </c>
      <c r="G185" s="20">
        <v>16</v>
      </c>
      <c r="H185" s="20">
        <v>5</v>
      </c>
      <c r="I185" s="20">
        <v>1</v>
      </c>
      <c r="J185" s="20">
        <v>0</v>
      </c>
    </row>
    <row r="186" spans="1:10" x14ac:dyDescent="0.2">
      <c r="A186" s="21" t="s">
        <v>126</v>
      </c>
      <c r="B186" s="30">
        <v>100</v>
      </c>
      <c r="C186" s="30">
        <v>4.6511630000000004</v>
      </c>
      <c r="D186" s="30">
        <v>13.953488</v>
      </c>
      <c r="E186" s="30">
        <v>16.279070000000001</v>
      </c>
      <c r="F186" s="30">
        <v>13.953488</v>
      </c>
      <c r="G186" s="30">
        <v>37.209302000000001</v>
      </c>
      <c r="H186" s="30">
        <v>11.627907</v>
      </c>
      <c r="I186" s="30">
        <v>2.3255810000000001</v>
      </c>
      <c r="J186" s="30">
        <v>33.238095000000001</v>
      </c>
    </row>
    <row r="187" spans="1:10" x14ac:dyDescent="0.2">
      <c r="A187" s="19" t="s">
        <v>1244</v>
      </c>
      <c r="B187" s="20">
        <v>27</v>
      </c>
      <c r="C187" s="20">
        <v>2</v>
      </c>
      <c r="D187" s="20">
        <v>4</v>
      </c>
      <c r="E187" s="20">
        <v>1</v>
      </c>
      <c r="F187" s="20">
        <v>3</v>
      </c>
      <c r="G187" s="20">
        <v>11</v>
      </c>
      <c r="H187" s="20">
        <v>6</v>
      </c>
      <c r="I187" s="20">
        <v>0</v>
      </c>
      <c r="J187" s="20">
        <v>0</v>
      </c>
    </row>
    <row r="188" spans="1:10" x14ac:dyDescent="0.2">
      <c r="A188" s="21" t="s">
        <v>126</v>
      </c>
      <c r="B188" s="30">
        <v>100</v>
      </c>
      <c r="C188" s="30">
        <v>7.4074070000000001</v>
      </c>
      <c r="D188" s="30">
        <v>14.814814999999999</v>
      </c>
      <c r="E188" s="30">
        <v>3.7037040000000001</v>
      </c>
      <c r="F188" s="30">
        <v>11.111110999999999</v>
      </c>
      <c r="G188" s="30">
        <v>40.740741</v>
      </c>
      <c r="H188" s="30">
        <v>22.222221999999999</v>
      </c>
      <c r="I188" s="30">
        <v>0</v>
      </c>
      <c r="J188" s="30">
        <v>34.962963000000002</v>
      </c>
    </row>
    <row r="189" spans="1:10" x14ac:dyDescent="0.2">
      <c r="A189" s="19" t="s">
        <v>1245</v>
      </c>
      <c r="B189" s="20">
        <v>10</v>
      </c>
      <c r="C189" s="20">
        <v>0</v>
      </c>
      <c r="D189" s="20">
        <v>2</v>
      </c>
      <c r="E189" s="20">
        <v>1</v>
      </c>
      <c r="F189" s="20">
        <v>2</v>
      </c>
      <c r="G189" s="20">
        <v>4</v>
      </c>
      <c r="H189" s="20">
        <v>0</v>
      </c>
      <c r="I189" s="20">
        <v>1</v>
      </c>
      <c r="J189" s="20">
        <v>0</v>
      </c>
    </row>
    <row r="190" spans="1:10" x14ac:dyDescent="0.2">
      <c r="A190" s="21" t="s">
        <v>126</v>
      </c>
      <c r="B190" s="30">
        <v>100</v>
      </c>
      <c r="C190" s="30">
        <v>0</v>
      </c>
      <c r="D190" s="30">
        <v>20</v>
      </c>
      <c r="E190" s="30">
        <v>10</v>
      </c>
      <c r="F190" s="30">
        <v>20</v>
      </c>
      <c r="G190" s="30">
        <v>40</v>
      </c>
      <c r="H190" s="30">
        <v>0</v>
      </c>
      <c r="I190" s="30">
        <v>10</v>
      </c>
      <c r="J190" s="30">
        <v>31.666667</v>
      </c>
    </row>
    <row r="191" spans="1:10" x14ac:dyDescent="0.2">
      <c r="A191" s="19" t="s">
        <v>1246</v>
      </c>
      <c r="B191" s="20">
        <v>3</v>
      </c>
      <c r="C191" s="20">
        <v>1</v>
      </c>
      <c r="D191" s="20">
        <v>1</v>
      </c>
      <c r="E191" s="20">
        <v>0</v>
      </c>
      <c r="F191" s="20">
        <v>0</v>
      </c>
      <c r="G191" s="20">
        <v>0</v>
      </c>
      <c r="H191" s="20">
        <v>1</v>
      </c>
      <c r="I191" s="20">
        <v>0</v>
      </c>
      <c r="J191" s="20">
        <v>0</v>
      </c>
    </row>
    <row r="192" spans="1:10" x14ac:dyDescent="0.2">
      <c r="A192" s="21" t="s">
        <v>126</v>
      </c>
      <c r="B192" s="30">
        <v>100</v>
      </c>
      <c r="C192" s="30">
        <v>33.333333000000003</v>
      </c>
      <c r="D192" s="30">
        <v>33.333333000000003</v>
      </c>
      <c r="E192" s="30">
        <v>0</v>
      </c>
      <c r="F192" s="30">
        <v>0</v>
      </c>
      <c r="G192" s="30">
        <v>0</v>
      </c>
      <c r="H192" s="30">
        <v>33.333333000000003</v>
      </c>
      <c r="I192" s="30">
        <v>0</v>
      </c>
      <c r="J192" s="30">
        <v>24.333333</v>
      </c>
    </row>
    <row r="193" spans="1:10" x14ac:dyDescent="0.2">
      <c r="A193" s="19" t="s">
        <v>1195</v>
      </c>
      <c r="B193" s="20">
        <v>94</v>
      </c>
      <c r="C193" s="20">
        <v>8</v>
      </c>
      <c r="D193" s="20">
        <v>20</v>
      </c>
      <c r="E193" s="20">
        <v>16</v>
      </c>
      <c r="F193" s="20">
        <v>10</v>
      </c>
      <c r="G193" s="20">
        <v>25</v>
      </c>
      <c r="H193" s="20">
        <v>8</v>
      </c>
      <c r="I193" s="20">
        <v>7</v>
      </c>
      <c r="J193" s="20">
        <v>0</v>
      </c>
    </row>
    <row r="194" spans="1:10" x14ac:dyDescent="0.2">
      <c r="A194" s="21" t="s">
        <v>126</v>
      </c>
      <c r="B194" s="30">
        <v>100</v>
      </c>
      <c r="C194" s="30">
        <v>8.5106380000000001</v>
      </c>
      <c r="D194" s="30">
        <v>21.276596000000001</v>
      </c>
      <c r="E194" s="30">
        <v>17.021277000000001</v>
      </c>
      <c r="F194" s="30">
        <v>10.638298000000001</v>
      </c>
      <c r="G194" s="30">
        <v>26.595745000000001</v>
      </c>
      <c r="H194" s="30">
        <v>8.5106380000000001</v>
      </c>
      <c r="I194" s="30">
        <v>7.446809</v>
      </c>
      <c r="J194" s="30">
        <v>29.252873999999998</v>
      </c>
    </row>
    <row r="195" spans="1:10" x14ac:dyDescent="0.2">
      <c r="A195" s="18" t="s">
        <v>1247</v>
      </c>
      <c r="B195" s="18"/>
      <c r="C195" s="18"/>
      <c r="D195" s="18"/>
      <c r="E195" s="18"/>
      <c r="F195" s="18"/>
      <c r="G195" s="18"/>
      <c r="H195" s="18"/>
      <c r="I195" s="18"/>
      <c r="J195" s="18"/>
    </row>
    <row r="196" spans="1:10" x14ac:dyDescent="0.2">
      <c r="A196" s="19" t="s">
        <v>1241</v>
      </c>
      <c r="B196" s="20">
        <v>5</v>
      </c>
      <c r="C196" s="20">
        <v>0</v>
      </c>
      <c r="D196" s="20">
        <v>0</v>
      </c>
      <c r="E196" s="20">
        <v>1</v>
      </c>
      <c r="F196" s="20">
        <v>1</v>
      </c>
      <c r="G196" s="20">
        <v>0</v>
      </c>
      <c r="H196" s="20">
        <v>1</v>
      </c>
      <c r="I196" s="20">
        <v>2</v>
      </c>
      <c r="J196" s="20">
        <v>0</v>
      </c>
    </row>
    <row r="197" spans="1:10" x14ac:dyDescent="0.2">
      <c r="A197" s="21" t="s">
        <v>126</v>
      </c>
      <c r="B197" s="30">
        <v>100</v>
      </c>
      <c r="C197" s="30">
        <v>0</v>
      </c>
      <c r="D197" s="30">
        <v>0</v>
      </c>
      <c r="E197" s="30">
        <v>20</v>
      </c>
      <c r="F197" s="30">
        <v>20</v>
      </c>
      <c r="G197" s="30">
        <v>0</v>
      </c>
      <c r="H197" s="30">
        <v>20</v>
      </c>
      <c r="I197" s="30">
        <v>40</v>
      </c>
      <c r="J197" s="30">
        <v>38.666666999999997</v>
      </c>
    </row>
    <row r="198" spans="1:10" x14ac:dyDescent="0.2">
      <c r="A198" s="19" t="s">
        <v>1242</v>
      </c>
      <c r="B198" s="20">
        <v>42</v>
      </c>
      <c r="C198" s="20">
        <v>4</v>
      </c>
      <c r="D198" s="20">
        <v>6</v>
      </c>
      <c r="E198" s="20">
        <v>7</v>
      </c>
      <c r="F198" s="20">
        <v>9</v>
      </c>
      <c r="G198" s="20">
        <v>14</v>
      </c>
      <c r="H198" s="20">
        <v>2</v>
      </c>
      <c r="I198" s="20">
        <v>0</v>
      </c>
      <c r="J198" s="20">
        <v>0</v>
      </c>
    </row>
    <row r="199" spans="1:10" x14ac:dyDescent="0.2">
      <c r="A199" s="21" t="s">
        <v>126</v>
      </c>
      <c r="B199" s="30">
        <v>100</v>
      </c>
      <c r="C199" s="30">
        <v>9.5238099999999992</v>
      </c>
      <c r="D199" s="30">
        <v>14.285714</v>
      </c>
      <c r="E199" s="30">
        <v>16.666667</v>
      </c>
      <c r="F199" s="30">
        <v>21.428571000000002</v>
      </c>
      <c r="G199" s="30">
        <v>33.333333000000003</v>
      </c>
      <c r="H199" s="30">
        <v>4.7619049999999996</v>
      </c>
      <c r="I199" s="30">
        <v>0</v>
      </c>
      <c r="J199" s="30">
        <v>29.571428999999998</v>
      </c>
    </row>
    <row r="200" spans="1:10" x14ac:dyDescent="0.2">
      <c r="A200" s="19" t="s">
        <v>1243</v>
      </c>
      <c r="B200" s="20">
        <v>77</v>
      </c>
      <c r="C200" s="20">
        <v>9</v>
      </c>
      <c r="D200" s="20">
        <v>12</v>
      </c>
      <c r="E200" s="20">
        <v>12</v>
      </c>
      <c r="F200" s="20">
        <v>13</v>
      </c>
      <c r="G200" s="20">
        <v>26</v>
      </c>
      <c r="H200" s="20">
        <v>2</v>
      </c>
      <c r="I200" s="20">
        <v>3</v>
      </c>
      <c r="J200" s="20">
        <v>0</v>
      </c>
    </row>
    <row r="201" spans="1:10" ht="11.15" customHeight="1" x14ac:dyDescent="0.2">
      <c r="A201" s="21" t="s">
        <v>126</v>
      </c>
      <c r="B201" s="30">
        <v>100</v>
      </c>
      <c r="C201" s="30">
        <v>11.688312</v>
      </c>
      <c r="D201" s="30">
        <v>15.584415999999999</v>
      </c>
      <c r="E201" s="30">
        <v>15.584415999999999</v>
      </c>
      <c r="F201" s="30">
        <v>16.883116999999999</v>
      </c>
      <c r="G201" s="30">
        <v>33.766233999999997</v>
      </c>
      <c r="H201" s="30">
        <v>2.5974029999999999</v>
      </c>
      <c r="I201" s="30">
        <v>3.8961039999999998</v>
      </c>
      <c r="J201" s="30">
        <v>29.391891999999999</v>
      </c>
    </row>
    <row r="202" spans="1:10" ht="11.15" customHeight="1" x14ac:dyDescent="0.2">
      <c r="A202" s="19" t="s">
        <v>1244</v>
      </c>
      <c r="B202" s="20">
        <v>14</v>
      </c>
      <c r="C202" s="20">
        <v>4</v>
      </c>
      <c r="D202" s="20">
        <v>2</v>
      </c>
      <c r="E202" s="20">
        <v>1</v>
      </c>
      <c r="F202" s="20">
        <v>4</v>
      </c>
      <c r="G202" s="20">
        <v>2</v>
      </c>
      <c r="H202" s="20">
        <v>1</v>
      </c>
      <c r="I202" s="20">
        <v>0</v>
      </c>
      <c r="J202" s="20">
        <v>0</v>
      </c>
    </row>
    <row r="203" spans="1:10" ht="11.15" customHeight="1" x14ac:dyDescent="0.2">
      <c r="A203" s="21" t="s">
        <v>126</v>
      </c>
      <c r="B203" s="30">
        <v>100</v>
      </c>
      <c r="C203" s="30">
        <v>28.571428999999998</v>
      </c>
      <c r="D203" s="30">
        <v>14.285714</v>
      </c>
      <c r="E203" s="30">
        <v>7.1428570000000002</v>
      </c>
      <c r="F203" s="30">
        <v>28.571428999999998</v>
      </c>
      <c r="G203" s="30">
        <v>14.285714</v>
      </c>
      <c r="H203" s="30">
        <v>7.1428570000000002</v>
      </c>
      <c r="I203" s="30">
        <v>0</v>
      </c>
      <c r="J203" s="30">
        <v>26.214286000000001</v>
      </c>
    </row>
    <row r="204" spans="1:10" ht="11.15" customHeight="1" x14ac:dyDescent="0.2">
      <c r="A204" s="19" t="s">
        <v>1245</v>
      </c>
      <c r="B204" s="20">
        <v>3</v>
      </c>
      <c r="C204" s="20">
        <v>1</v>
      </c>
      <c r="D204" s="20">
        <v>0</v>
      </c>
      <c r="E204" s="20">
        <v>0</v>
      </c>
      <c r="F204" s="20">
        <v>0</v>
      </c>
      <c r="G204" s="20">
        <v>2</v>
      </c>
      <c r="H204" s="20">
        <v>0</v>
      </c>
      <c r="I204" s="20">
        <v>0</v>
      </c>
      <c r="J204" s="20">
        <v>0</v>
      </c>
    </row>
    <row r="205" spans="1:10" ht="11.15" customHeight="1" x14ac:dyDescent="0.2">
      <c r="A205" s="21" t="s">
        <v>126</v>
      </c>
      <c r="B205" s="30">
        <v>100</v>
      </c>
      <c r="C205" s="30">
        <v>33.333333000000003</v>
      </c>
      <c r="D205" s="30">
        <v>0</v>
      </c>
      <c r="E205" s="30">
        <v>0</v>
      </c>
      <c r="F205" s="30">
        <v>0</v>
      </c>
      <c r="G205" s="30">
        <v>66.666667000000004</v>
      </c>
      <c r="H205" s="30">
        <v>0</v>
      </c>
      <c r="I205" s="30">
        <v>0</v>
      </c>
      <c r="J205" s="30">
        <v>27.333333</v>
      </c>
    </row>
    <row r="206" spans="1:10" ht="11.15" customHeight="1" x14ac:dyDescent="0.2">
      <c r="A206" s="19" t="s">
        <v>1246</v>
      </c>
      <c r="B206" s="20">
        <v>4</v>
      </c>
      <c r="C206" s="20">
        <v>1</v>
      </c>
      <c r="D206" s="20">
        <v>0</v>
      </c>
      <c r="E206" s="20">
        <v>1</v>
      </c>
      <c r="F206" s="20">
        <v>2</v>
      </c>
      <c r="G206" s="20">
        <v>0</v>
      </c>
      <c r="H206" s="20">
        <v>0</v>
      </c>
      <c r="I206" s="20">
        <v>0</v>
      </c>
      <c r="J206" s="20">
        <v>0</v>
      </c>
    </row>
    <row r="207" spans="1:10" ht="11.15" customHeight="1" x14ac:dyDescent="0.2">
      <c r="A207" s="21" t="s">
        <v>126</v>
      </c>
      <c r="B207" s="30">
        <v>100</v>
      </c>
      <c r="C207" s="30">
        <v>25</v>
      </c>
      <c r="D207" s="30">
        <v>0</v>
      </c>
      <c r="E207" s="30">
        <v>25</v>
      </c>
      <c r="F207" s="30">
        <v>50</v>
      </c>
      <c r="G207" s="30">
        <v>0</v>
      </c>
      <c r="H207" s="30">
        <v>0</v>
      </c>
      <c r="I207" s="30">
        <v>0</v>
      </c>
      <c r="J207" s="30">
        <v>23</v>
      </c>
    </row>
    <row r="208" spans="1:10" ht="11.15" customHeight="1" x14ac:dyDescent="0.2">
      <c r="A208" s="19" t="s">
        <v>1195</v>
      </c>
      <c r="B208" s="20">
        <v>6</v>
      </c>
      <c r="C208" s="20">
        <v>2</v>
      </c>
      <c r="D208" s="20">
        <v>1</v>
      </c>
      <c r="E208" s="20">
        <v>1</v>
      </c>
      <c r="F208" s="20">
        <v>0</v>
      </c>
      <c r="G208" s="20">
        <v>1</v>
      </c>
      <c r="H208" s="20">
        <v>1</v>
      </c>
      <c r="I208" s="20">
        <v>0</v>
      </c>
      <c r="J208" s="20">
        <v>0</v>
      </c>
    </row>
    <row r="209" spans="1:10" ht="11.15" customHeight="1" x14ac:dyDescent="0.2">
      <c r="A209" s="21" t="s">
        <v>126</v>
      </c>
      <c r="B209" s="30">
        <v>100</v>
      </c>
      <c r="C209" s="30">
        <v>33.333333000000003</v>
      </c>
      <c r="D209" s="30">
        <v>16.666667</v>
      </c>
      <c r="E209" s="30">
        <v>16.666667</v>
      </c>
      <c r="F209" s="30">
        <v>0</v>
      </c>
      <c r="G209" s="30">
        <v>16.666667</v>
      </c>
      <c r="H209" s="30">
        <v>16.666667</v>
      </c>
      <c r="I209" s="30">
        <v>0</v>
      </c>
      <c r="J209" s="30">
        <v>28.833333</v>
      </c>
    </row>
    <row r="210" spans="1:10" ht="11.15" customHeight="1" x14ac:dyDescent="0.2">
      <c r="A210" s="18" t="s">
        <v>142</v>
      </c>
      <c r="B210" s="18"/>
      <c r="C210" s="18"/>
      <c r="D210" s="18"/>
      <c r="E210" s="18"/>
      <c r="F210" s="18"/>
      <c r="G210" s="18"/>
      <c r="H210" s="18"/>
      <c r="I210" s="18"/>
      <c r="J210" s="18"/>
    </row>
    <row r="211" spans="1:10" ht="11.15" customHeight="1" x14ac:dyDescent="0.2">
      <c r="A211" s="19" t="s">
        <v>1248</v>
      </c>
      <c r="B211" s="20">
        <v>38</v>
      </c>
      <c r="C211" s="20">
        <v>5</v>
      </c>
      <c r="D211" s="20">
        <v>6</v>
      </c>
      <c r="E211" s="20">
        <v>5</v>
      </c>
      <c r="F211" s="20">
        <v>6</v>
      </c>
      <c r="G211" s="20">
        <v>12</v>
      </c>
      <c r="H211" s="20">
        <v>4</v>
      </c>
      <c r="I211" s="20">
        <v>0</v>
      </c>
      <c r="J211" s="20">
        <v>0</v>
      </c>
    </row>
    <row r="212" spans="1:10" ht="11.15" customHeight="1" x14ac:dyDescent="0.2">
      <c r="A212" s="21" t="s">
        <v>126</v>
      </c>
      <c r="B212" s="30">
        <v>100</v>
      </c>
      <c r="C212" s="30">
        <v>13.157895</v>
      </c>
      <c r="D212" s="30">
        <v>15.789474</v>
      </c>
      <c r="E212" s="30">
        <v>13.157895</v>
      </c>
      <c r="F212" s="30">
        <v>15.789474</v>
      </c>
      <c r="G212" s="30">
        <v>31.578946999999999</v>
      </c>
      <c r="H212" s="30">
        <v>10.526316</v>
      </c>
      <c r="I212" s="30">
        <v>0</v>
      </c>
      <c r="J212" s="30">
        <v>29.105263000000001</v>
      </c>
    </row>
    <row r="213" spans="1:10" ht="11.15" customHeight="1" x14ac:dyDescent="0.2">
      <c r="A213" s="19" t="s">
        <v>1249</v>
      </c>
      <c r="B213" s="20">
        <v>159</v>
      </c>
      <c r="C213" s="20">
        <v>27</v>
      </c>
      <c r="D213" s="20">
        <v>20</v>
      </c>
      <c r="E213" s="20">
        <v>18</v>
      </c>
      <c r="F213" s="20">
        <v>27</v>
      </c>
      <c r="G213" s="20">
        <v>58</v>
      </c>
      <c r="H213" s="20">
        <v>6</v>
      </c>
      <c r="I213" s="20">
        <v>3</v>
      </c>
      <c r="J213" s="20">
        <v>0</v>
      </c>
    </row>
    <row r="214" spans="1:10" ht="11.15" customHeight="1" x14ac:dyDescent="0.2">
      <c r="A214" s="21" t="s">
        <v>126</v>
      </c>
      <c r="B214" s="30">
        <v>100</v>
      </c>
      <c r="C214" s="30">
        <v>16.981131999999999</v>
      </c>
      <c r="D214" s="30">
        <v>12.578616</v>
      </c>
      <c r="E214" s="30">
        <v>11.320755</v>
      </c>
      <c r="F214" s="30">
        <v>16.981131999999999</v>
      </c>
      <c r="G214" s="30">
        <v>36.477986999999999</v>
      </c>
      <c r="H214" s="30">
        <v>3.7735850000000002</v>
      </c>
      <c r="I214" s="30">
        <v>1.886792</v>
      </c>
      <c r="J214" s="30">
        <v>29.051282</v>
      </c>
    </row>
    <row r="215" spans="1:10" ht="11.15" customHeight="1" x14ac:dyDescent="0.2">
      <c r="A215" s="19" t="s">
        <v>1250</v>
      </c>
      <c r="B215" s="20">
        <v>170</v>
      </c>
      <c r="C215" s="20">
        <v>13</v>
      </c>
      <c r="D215" s="20">
        <v>25</v>
      </c>
      <c r="E215" s="20">
        <v>31</v>
      </c>
      <c r="F215" s="20">
        <v>28</v>
      </c>
      <c r="G215" s="20">
        <v>57</v>
      </c>
      <c r="H215" s="20">
        <v>9</v>
      </c>
      <c r="I215" s="20">
        <v>7</v>
      </c>
      <c r="J215" s="20">
        <v>0</v>
      </c>
    </row>
    <row r="216" spans="1:10" ht="11.15" customHeight="1" x14ac:dyDescent="0.2">
      <c r="A216" s="21" t="s">
        <v>126</v>
      </c>
      <c r="B216" s="30">
        <v>100</v>
      </c>
      <c r="C216" s="30">
        <v>7.6470589999999996</v>
      </c>
      <c r="D216" s="30">
        <v>14.705882000000001</v>
      </c>
      <c r="E216" s="30">
        <v>18.235294</v>
      </c>
      <c r="F216" s="30">
        <v>16.470587999999999</v>
      </c>
      <c r="G216" s="30">
        <v>33.529412000000001</v>
      </c>
      <c r="H216" s="30">
        <v>5.2941180000000001</v>
      </c>
      <c r="I216" s="30">
        <v>4.1176469999999998</v>
      </c>
      <c r="J216" s="30">
        <v>30.539877000000001</v>
      </c>
    </row>
    <row r="217" spans="1:10" ht="11.15" customHeight="1" x14ac:dyDescent="0.2">
      <c r="A217" s="19" t="s">
        <v>1251</v>
      </c>
      <c r="B217" s="20">
        <v>146</v>
      </c>
      <c r="C217" s="20">
        <v>16</v>
      </c>
      <c r="D217" s="20">
        <v>22</v>
      </c>
      <c r="E217" s="20">
        <v>18</v>
      </c>
      <c r="F217" s="20">
        <v>14</v>
      </c>
      <c r="G217" s="20">
        <v>57</v>
      </c>
      <c r="H217" s="20">
        <v>11</v>
      </c>
      <c r="I217" s="20">
        <v>8</v>
      </c>
      <c r="J217" s="20">
        <v>0</v>
      </c>
    </row>
    <row r="218" spans="1:10" ht="11.15" customHeight="1" x14ac:dyDescent="0.2">
      <c r="A218" s="21" t="s">
        <v>126</v>
      </c>
      <c r="B218" s="30">
        <v>100</v>
      </c>
      <c r="C218" s="30">
        <v>10.958904</v>
      </c>
      <c r="D218" s="30">
        <v>15.068493</v>
      </c>
      <c r="E218" s="30">
        <v>12.328766999999999</v>
      </c>
      <c r="F218" s="30">
        <v>9.5890409999999999</v>
      </c>
      <c r="G218" s="30">
        <v>39.041096000000003</v>
      </c>
      <c r="H218" s="30">
        <v>7.5342469999999997</v>
      </c>
      <c r="I218" s="30">
        <v>5.4794520000000002</v>
      </c>
      <c r="J218" s="30">
        <v>31.217390999999999</v>
      </c>
    </row>
    <row r="219" spans="1:10" ht="11.15" customHeight="1" x14ac:dyDescent="0.2">
      <c r="A219" s="19" t="s">
        <v>1252</v>
      </c>
      <c r="B219" s="20">
        <v>251</v>
      </c>
      <c r="C219" s="20">
        <v>29</v>
      </c>
      <c r="D219" s="20">
        <v>41</v>
      </c>
      <c r="E219" s="20">
        <v>42</v>
      </c>
      <c r="F219" s="20">
        <v>41</v>
      </c>
      <c r="G219" s="20">
        <v>69</v>
      </c>
      <c r="H219" s="20">
        <v>15</v>
      </c>
      <c r="I219" s="20">
        <v>14</v>
      </c>
      <c r="J219" s="20">
        <v>0</v>
      </c>
    </row>
    <row r="220" spans="1:10" ht="11.15" customHeight="1" x14ac:dyDescent="0.2">
      <c r="A220" s="21" t="s">
        <v>126</v>
      </c>
      <c r="B220" s="30">
        <v>100</v>
      </c>
      <c r="C220" s="30">
        <v>11.553785</v>
      </c>
      <c r="D220" s="30">
        <v>16.334661000000001</v>
      </c>
      <c r="E220" s="30">
        <v>16.733067999999999</v>
      </c>
      <c r="F220" s="30">
        <v>16.334661000000001</v>
      </c>
      <c r="G220" s="30">
        <v>27.49004</v>
      </c>
      <c r="H220" s="30">
        <v>5.9760960000000001</v>
      </c>
      <c r="I220" s="30">
        <v>5.5776890000000003</v>
      </c>
      <c r="J220" s="30">
        <v>28.717300000000002</v>
      </c>
    </row>
    <row r="221" spans="1:10" ht="11.15" customHeight="1" x14ac:dyDescent="0.2">
      <c r="A221" s="19" t="s">
        <v>1195</v>
      </c>
      <c r="B221" s="20">
        <v>21</v>
      </c>
      <c r="C221" s="20">
        <v>5</v>
      </c>
      <c r="D221" s="20">
        <v>3</v>
      </c>
      <c r="E221" s="20">
        <v>1</v>
      </c>
      <c r="F221" s="20">
        <v>2</v>
      </c>
      <c r="G221" s="20">
        <v>9</v>
      </c>
      <c r="H221" s="20">
        <v>1</v>
      </c>
      <c r="I221" s="20">
        <v>0</v>
      </c>
      <c r="J221" s="20">
        <v>0</v>
      </c>
    </row>
    <row r="222" spans="1:10" ht="11.15" customHeight="1" x14ac:dyDescent="0.2">
      <c r="A222" s="21" t="s">
        <v>126</v>
      </c>
      <c r="B222" s="30">
        <v>100</v>
      </c>
      <c r="C222" s="30">
        <v>23.809524</v>
      </c>
      <c r="D222" s="30">
        <v>14.285714</v>
      </c>
      <c r="E222" s="30">
        <v>4.7619049999999996</v>
      </c>
      <c r="F222" s="30">
        <v>9.5238099999999992</v>
      </c>
      <c r="G222" s="30">
        <v>42.857143000000001</v>
      </c>
      <c r="H222" s="30">
        <v>4.7619049999999996</v>
      </c>
      <c r="I222" s="30">
        <v>0</v>
      </c>
      <c r="J222" s="30">
        <v>28</v>
      </c>
    </row>
    <row r="223" spans="1:10" ht="11.15" customHeight="1" x14ac:dyDescent="0.2">
      <c r="A223" s="18" t="s">
        <v>143</v>
      </c>
      <c r="B223" s="18"/>
      <c r="C223" s="18"/>
      <c r="D223" s="18"/>
      <c r="E223" s="18"/>
      <c r="F223" s="18"/>
      <c r="G223" s="18"/>
      <c r="H223" s="18"/>
      <c r="I223" s="18"/>
      <c r="J223" s="18"/>
    </row>
    <row r="224" spans="1:10" ht="11.15" customHeight="1" x14ac:dyDescent="0.2">
      <c r="A224" s="21" t="s">
        <v>1253</v>
      </c>
      <c r="B224" s="21"/>
      <c r="C224" s="21"/>
      <c r="D224" s="21"/>
      <c r="E224" s="21"/>
      <c r="F224" s="21"/>
      <c r="G224" s="21"/>
      <c r="H224" s="21"/>
      <c r="I224" s="21"/>
      <c r="J224" s="21"/>
    </row>
    <row r="225" spans="1:10" ht="11.15" customHeight="1" x14ac:dyDescent="0.2">
      <c r="A225" s="19" t="s">
        <v>1254</v>
      </c>
      <c r="B225" s="20">
        <v>242</v>
      </c>
      <c r="C225" s="20">
        <v>35</v>
      </c>
      <c r="D225" s="20">
        <v>38</v>
      </c>
      <c r="E225" s="20">
        <v>30</v>
      </c>
      <c r="F225" s="20">
        <v>35</v>
      </c>
      <c r="G225" s="20">
        <v>80</v>
      </c>
      <c r="H225" s="20">
        <v>10</v>
      </c>
      <c r="I225" s="20">
        <v>14</v>
      </c>
      <c r="J225" s="20">
        <v>0</v>
      </c>
    </row>
    <row r="226" spans="1:10" ht="11.15" customHeight="1" x14ac:dyDescent="0.2">
      <c r="A226" s="21" t="s">
        <v>126</v>
      </c>
      <c r="B226" s="30">
        <v>100</v>
      </c>
      <c r="C226" s="30">
        <v>14.462809999999999</v>
      </c>
      <c r="D226" s="30">
        <v>15.702479</v>
      </c>
      <c r="E226" s="30">
        <v>12.396694</v>
      </c>
      <c r="F226" s="30">
        <v>14.462809999999999</v>
      </c>
      <c r="G226" s="30">
        <v>33.057850999999999</v>
      </c>
      <c r="H226" s="30">
        <v>4.132231</v>
      </c>
      <c r="I226" s="30">
        <v>5.7851239999999997</v>
      </c>
      <c r="J226" s="30">
        <v>28.350877000000001</v>
      </c>
    </row>
    <row r="227" spans="1:10" ht="11.15" customHeight="1" x14ac:dyDescent="0.2">
      <c r="A227" s="19" t="s">
        <v>1255</v>
      </c>
      <c r="B227" s="20">
        <v>222</v>
      </c>
      <c r="C227" s="20">
        <v>29</v>
      </c>
      <c r="D227" s="20">
        <v>38</v>
      </c>
      <c r="E227" s="20">
        <v>29</v>
      </c>
      <c r="F227" s="20">
        <v>28</v>
      </c>
      <c r="G227" s="20">
        <v>83</v>
      </c>
      <c r="H227" s="20">
        <v>13</v>
      </c>
      <c r="I227" s="20">
        <v>2</v>
      </c>
      <c r="J227" s="20">
        <v>0</v>
      </c>
    </row>
    <row r="228" spans="1:10" ht="11.15" customHeight="1" x14ac:dyDescent="0.2">
      <c r="A228" s="21" t="s">
        <v>126</v>
      </c>
      <c r="B228" s="30">
        <v>100</v>
      </c>
      <c r="C228" s="30">
        <v>13.063063</v>
      </c>
      <c r="D228" s="30">
        <v>17.117117</v>
      </c>
      <c r="E228" s="30">
        <v>13.063063</v>
      </c>
      <c r="F228" s="30">
        <v>12.612613</v>
      </c>
      <c r="G228" s="30">
        <v>37.387386999999997</v>
      </c>
      <c r="H228" s="30">
        <v>5.8558560000000002</v>
      </c>
      <c r="I228" s="30">
        <v>0.90090099999999995</v>
      </c>
      <c r="J228" s="30">
        <v>29.227273</v>
      </c>
    </row>
    <row r="229" spans="1:10" ht="11.15" customHeight="1" x14ac:dyDescent="0.2">
      <c r="A229" s="19" t="s">
        <v>1256</v>
      </c>
      <c r="B229" s="20">
        <v>88</v>
      </c>
      <c r="C229" s="20">
        <v>8</v>
      </c>
      <c r="D229" s="20">
        <v>12</v>
      </c>
      <c r="E229" s="20">
        <v>15</v>
      </c>
      <c r="F229" s="20">
        <v>15</v>
      </c>
      <c r="G229" s="20">
        <v>28</v>
      </c>
      <c r="H229" s="20">
        <v>6</v>
      </c>
      <c r="I229" s="20">
        <v>4</v>
      </c>
      <c r="J229" s="20">
        <v>0</v>
      </c>
    </row>
    <row r="230" spans="1:10" ht="11.15" customHeight="1" x14ac:dyDescent="0.2">
      <c r="A230" s="21" t="s">
        <v>126</v>
      </c>
      <c r="B230" s="30">
        <v>100</v>
      </c>
      <c r="C230" s="30">
        <v>9.0909089999999999</v>
      </c>
      <c r="D230" s="30">
        <v>13.636364</v>
      </c>
      <c r="E230" s="30">
        <v>17.045455</v>
      </c>
      <c r="F230" s="30">
        <v>17.045455</v>
      </c>
      <c r="G230" s="30">
        <v>31.818182</v>
      </c>
      <c r="H230" s="30">
        <v>6.8181820000000002</v>
      </c>
      <c r="I230" s="30">
        <v>4.5454549999999996</v>
      </c>
      <c r="J230" s="30">
        <v>31.095237999999998</v>
      </c>
    </row>
    <row r="231" spans="1:10" ht="11.15" customHeight="1" x14ac:dyDescent="0.2">
      <c r="A231" s="19" t="s">
        <v>1257</v>
      </c>
      <c r="B231" s="20">
        <v>193</v>
      </c>
      <c r="C231" s="20">
        <v>17</v>
      </c>
      <c r="D231" s="20">
        <v>25</v>
      </c>
      <c r="E231" s="20">
        <v>35</v>
      </c>
      <c r="F231" s="20">
        <v>33</v>
      </c>
      <c r="G231" s="20">
        <v>57</v>
      </c>
      <c r="H231" s="20">
        <v>16</v>
      </c>
      <c r="I231" s="20">
        <v>10</v>
      </c>
      <c r="J231" s="20">
        <v>0</v>
      </c>
    </row>
    <row r="232" spans="1:10" ht="11.15" customHeight="1" x14ac:dyDescent="0.2">
      <c r="A232" s="21" t="s">
        <v>126</v>
      </c>
      <c r="B232" s="30">
        <v>100</v>
      </c>
      <c r="C232" s="30">
        <v>8.8082899999999995</v>
      </c>
      <c r="D232" s="30">
        <v>12.953367999999999</v>
      </c>
      <c r="E232" s="30">
        <v>18.134715</v>
      </c>
      <c r="F232" s="30">
        <v>17.098445999999999</v>
      </c>
      <c r="G232" s="30">
        <v>29.533678999999999</v>
      </c>
      <c r="H232" s="30">
        <v>8.2901550000000004</v>
      </c>
      <c r="I232" s="30">
        <v>5.1813469999999997</v>
      </c>
      <c r="J232" s="30">
        <v>31.229507999999999</v>
      </c>
    </row>
    <row r="233" spans="1:10" ht="11.15" customHeight="1" x14ac:dyDescent="0.2">
      <c r="A233" s="19" t="s">
        <v>1195</v>
      </c>
      <c r="B233" s="20">
        <v>40</v>
      </c>
      <c r="C233" s="20">
        <v>6</v>
      </c>
      <c r="D233" s="20">
        <v>4</v>
      </c>
      <c r="E233" s="20">
        <v>6</v>
      </c>
      <c r="F233" s="20">
        <v>7</v>
      </c>
      <c r="G233" s="20">
        <v>14</v>
      </c>
      <c r="H233" s="20">
        <v>1</v>
      </c>
      <c r="I233" s="20">
        <v>2</v>
      </c>
      <c r="J233" s="20">
        <v>0</v>
      </c>
    </row>
    <row r="234" spans="1:10" ht="11.15" customHeight="1" x14ac:dyDescent="0.2">
      <c r="A234" s="21" t="s">
        <v>126</v>
      </c>
      <c r="B234" s="30">
        <v>100</v>
      </c>
      <c r="C234" s="30">
        <v>15</v>
      </c>
      <c r="D234" s="30">
        <v>10</v>
      </c>
      <c r="E234" s="30">
        <v>15</v>
      </c>
      <c r="F234" s="30">
        <v>17.5</v>
      </c>
      <c r="G234" s="30">
        <v>35</v>
      </c>
      <c r="H234" s="30">
        <v>2.5</v>
      </c>
      <c r="I234" s="30">
        <v>5</v>
      </c>
      <c r="J234" s="30">
        <v>28.868421000000001</v>
      </c>
    </row>
    <row r="235" spans="1:10" ht="11.15" customHeight="1" x14ac:dyDescent="0.2">
      <c r="A235" s="18" t="s">
        <v>143</v>
      </c>
      <c r="B235" s="18"/>
      <c r="C235" s="18"/>
      <c r="D235" s="18"/>
      <c r="E235" s="18"/>
      <c r="F235" s="18"/>
      <c r="G235" s="18"/>
      <c r="H235" s="18"/>
      <c r="I235" s="18"/>
      <c r="J235" s="18"/>
    </row>
    <row r="236" spans="1:10" ht="11.15" customHeight="1" x14ac:dyDescent="0.2">
      <c r="A236" s="21" t="s">
        <v>1258</v>
      </c>
      <c r="B236" s="21"/>
      <c r="C236" s="21"/>
      <c r="D236" s="21"/>
      <c r="E236" s="21"/>
      <c r="F236" s="21"/>
      <c r="G236" s="21"/>
      <c r="H236" s="21"/>
      <c r="I236" s="21"/>
      <c r="J236" s="21"/>
    </row>
    <row r="237" spans="1:10" ht="11.15" customHeight="1" x14ac:dyDescent="0.2">
      <c r="A237" s="19" t="s">
        <v>1254</v>
      </c>
      <c r="B237" s="20">
        <v>147</v>
      </c>
      <c r="C237" s="20">
        <v>20</v>
      </c>
      <c r="D237" s="20">
        <v>18</v>
      </c>
      <c r="E237" s="20">
        <v>17</v>
      </c>
      <c r="F237" s="20">
        <v>25</v>
      </c>
      <c r="G237" s="20">
        <v>61</v>
      </c>
      <c r="H237" s="20">
        <v>5</v>
      </c>
      <c r="I237" s="20">
        <v>1</v>
      </c>
      <c r="J237" s="20">
        <v>0</v>
      </c>
    </row>
    <row r="238" spans="1:10" ht="11.15" customHeight="1" x14ac:dyDescent="0.2">
      <c r="A238" s="21" t="s">
        <v>126</v>
      </c>
      <c r="B238" s="30">
        <v>100</v>
      </c>
      <c r="C238" s="30">
        <v>13.605442</v>
      </c>
      <c r="D238" s="30">
        <v>12.244897999999999</v>
      </c>
      <c r="E238" s="30">
        <v>11.564626000000001</v>
      </c>
      <c r="F238" s="30">
        <v>17.006803000000001</v>
      </c>
      <c r="G238" s="30">
        <v>41.496599000000003</v>
      </c>
      <c r="H238" s="30">
        <v>3.4013610000000001</v>
      </c>
      <c r="I238" s="30">
        <v>0.68027199999999999</v>
      </c>
      <c r="J238" s="30">
        <v>29.917808000000001</v>
      </c>
    </row>
    <row r="239" spans="1:10" ht="11.15" customHeight="1" x14ac:dyDescent="0.2">
      <c r="A239" s="19" t="s">
        <v>1255</v>
      </c>
      <c r="B239" s="20">
        <v>96</v>
      </c>
      <c r="C239" s="20">
        <v>7</v>
      </c>
      <c r="D239" s="20">
        <v>15</v>
      </c>
      <c r="E239" s="20">
        <v>16</v>
      </c>
      <c r="F239" s="20">
        <v>15</v>
      </c>
      <c r="G239" s="20">
        <v>34</v>
      </c>
      <c r="H239" s="20">
        <v>8</v>
      </c>
      <c r="I239" s="20">
        <v>1</v>
      </c>
      <c r="J239" s="20">
        <v>0</v>
      </c>
    </row>
    <row r="240" spans="1:10" ht="11.15" customHeight="1" x14ac:dyDescent="0.2">
      <c r="A240" s="21" t="s">
        <v>126</v>
      </c>
      <c r="B240" s="30">
        <v>100</v>
      </c>
      <c r="C240" s="30">
        <v>7.2916670000000003</v>
      </c>
      <c r="D240" s="30">
        <v>15.625</v>
      </c>
      <c r="E240" s="30">
        <v>16.666667</v>
      </c>
      <c r="F240" s="30">
        <v>15.625</v>
      </c>
      <c r="G240" s="30">
        <v>35.416666999999997</v>
      </c>
      <c r="H240" s="30">
        <v>8.3333329999999997</v>
      </c>
      <c r="I240" s="30">
        <v>1.0416669999999999</v>
      </c>
      <c r="J240" s="30">
        <v>31.673684000000002</v>
      </c>
    </row>
    <row r="241" spans="1:10" ht="11.15" customHeight="1" x14ac:dyDescent="0.2">
      <c r="A241" s="19" t="s">
        <v>1256</v>
      </c>
      <c r="B241" s="20">
        <v>62</v>
      </c>
      <c r="C241" s="20">
        <v>12</v>
      </c>
      <c r="D241" s="20">
        <v>8</v>
      </c>
      <c r="E241" s="20">
        <v>7</v>
      </c>
      <c r="F241" s="20">
        <v>10</v>
      </c>
      <c r="G241" s="20">
        <v>19</v>
      </c>
      <c r="H241" s="20">
        <v>4</v>
      </c>
      <c r="I241" s="20">
        <v>2</v>
      </c>
      <c r="J241" s="20">
        <v>0</v>
      </c>
    </row>
    <row r="242" spans="1:10" ht="11.15" customHeight="1" x14ac:dyDescent="0.2">
      <c r="A242" s="21" t="s">
        <v>126</v>
      </c>
      <c r="B242" s="30">
        <v>100</v>
      </c>
      <c r="C242" s="30">
        <v>19.354838999999998</v>
      </c>
      <c r="D242" s="30">
        <v>12.903226</v>
      </c>
      <c r="E242" s="30">
        <v>11.290323000000001</v>
      </c>
      <c r="F242" s="30">
        <v>16.129031999999999</v>
      </c>
      <c r="G242" s="30">
        <v>30.645161000000002</v>
      </c>
      <c r="H242" s="30">
        <v>6.451613</v>
      </c>
      <c r="I242" s="30">
        <v>3.225806</v>
      </c>
      <c r="J242" s="30">
        <v>28.433333000000001</v>
      </c>
    </row>
    <row r="243" spans="1:10" ht="11.15" customHeight="1" x14ac:dyDescent="0.2">
      <c r="A243" s="19" t="s">
        <v>1257</v>
      </c>
      <c r="B243" s="20">
        <v>379</v>
      </c>
      <c r="C243" s="20">
        <v>41</v>
      </c>
      <c r="D243" s="20">
        <v>61</v>
      </c>
      <c r="E243" s="20">
        <v>57</v>
      </c>
      <c r="F243" s="20">
        <v>54</v>
      </c>
      <c r="G243" s="20">
        <v>120</v>
      </c>
      <c r="H243" s="20">
        <v>26</v>
      </c>
      <c r="I243" s="20">
        <v>20</v>
      </c>
      <c r="J243" s="20">
        <v>0</v>
      </c>
    </row>
    <row r="244" spans="1:10" ht="11.15" customHeight="1" x14ac:dyDescent="0.2">
      <c r="A244" s="21" t="s">
        <v>126</v>
      </c>
      <c r="B244" s="30">
        <v>100</v>
      </c>
      <c r="C244" s="30">
        <v>10.817942</v>
      </c>
      <c r="D244" s="30">
        <v>16.094987</v>
      </c>
      <c r="E244" s="30">
        <v>15.039578000000001</v>
      </c>
      <c r="F244" s="30">
        <v>14.248021</v>
      </c>
      <c r="G244" s="30">
        <v>31.662268999999998</v>
      </c>
      <c r="H244" s="30">
        <v>6.8601580000000002</v>
      </c>
      <c r="I244" s="30">
        <v>5.2770450000000002</v>
      </c>
      <c r="J244" s="30">
        <v>29.805014</v>
      </c>
    </row>
    <row r="245" spans="1:10" ht="11.15" customHeight="1" x14ac:dyDescent="0.2">
      <c r="A245" s="19" t="s">
        <v>1195</v>
      </c>
      <c r="B245" s="20">
        <v>101</v>
      </c>
      <c r="C245" s="20">
        <v>15</v>
      </c>
      <c r="D245" s="20">
        <v>15</v>
      </c>
      <c r="E245" s="20">
        <v>18</v>
      </c>
      <c r="F245" s="20">
        <v>14</v>
      </c>
      <c r="G245" s="20">
        <v>28</v>
      </c>
      <c r="H245" s="20">
        <v>3</v>
      </c>
      <c r="I245" s="20">
        <v>8</v>
      </c>
      <c r="J245" s="20">
        <v>0</v>
      </c>
    </row>
    <row r="246" spans="1:10" ht="11.15" customHeight="1" x14ac:dyDescent="0.2">
      <c r="A246" s="21" t="s">
        <v>126</v>
      </c>
      <c r="B246" s="30">
        <v>100</v>
      </c>
      <c r="C246" s="30">
        <v>14.851485</v>
      </c>
      <c r="D246" s="30">
        <v>14.851485</v>
      </c>
      <c r="E246" s="30">
        <v>17.821781999999999</v>
      </c>
      <c r="F246" s="30">
        <v>13.861386</v>
      </c>
      <c r="G246" s="30">
        <v>27.722771999999999</v>
      </c>
      <c r="H246" s="30">
        <v>2.970297</v>
      </c>
      <c r="I246" s="30">
        <v>7.9207919999999996</v>
      </c>
      <c r="J246" s="30">
        <v>27.258064999999998</v>
      </c>
    </row>
    <row r="247" spans="1:10" ht="11.15" customHeight="1" x14ac:dyDescent="0.2">
      <c r="A247" s="18" t="s">
        <v>143</v>
      </c>
      <c r="B247" s="18"/>
      <c r="C247" s="18"/>
      <c r="D247" s="18"/>
      <c r="E247" s="18"/>
      <c r="F247" s="18"/>
      <c r="G247" s="18"/>
      <c r="H247" s="18"/>
      <c r="I247" s="18"/>
      <c r="J247" s="18"/>
    </row>
    <row r="248" spans="1:10" ht="11.15" customHeight="1" x14ac:dyDescent="0.2">
      <c r="A248" s="21" t="s">
        <v>1259</v>
      </c>
      <c r="B248" s="21"/>
      <c r="C248" s="21"/>
      <c r="D248" s="21"/>
      <c r="E248" s="21"/>
      <c r="F248" s="21"/>
      <c r="G248" s="21"/>
      <c r="H248" s="21"/>
      <c r="I248" s="21"/>
      <c r="J248" s="21"/>
    </row>
    <row r="249" spans="1:10" ht="11.15" customHeight="1" x14ac:dyDescent="0.2">
      <c r="A249" s="19" t="s">
        <v>1254</v>
      </c>
      <c r="B249" s="20">
        <v>165</v>
      </c>
      <c r="C249" s="20">
        <v>24</v>
      </c>
      <c r="D249" s="20">
        <v>29</v>
      </c>
      <c r="E249" s="20">
        <v>22</v>
      </c>
      <c r="F249" s="20">
        <v>30</v>
      </c>
      <c r="G249" s="20">
        <v>49</v>
      </c>
      <c r="H249" s="20">
        <v>8</v>
      </c>
      <c r="I249" s="20">
        <v>3</v>
      </c>
      <c r="J249" s="20">
        <v>0</v>
      </c>
    </row>
    <row r="250" spans="1:10" ht="11.15" customHeight="1" x14ac:dyDescent="0.2">
      <c r="A250" s="21" t="s">
        <v>126</v>
      </c>
      <c r="B250" s="30">
        <v>100</v>
      </c>
      <c r="C250" s="30">
        <v>14.545455</v>
      </c>
      <c r="D250" s="30">
        <v>17.575758</v>
      </c>
      <c r="E250" s="30">
        <v>13.333333</v>
      </c>
      <c r="F250" s="30">
        <v>18.181818</v>
      </c>
      <c r="G250" s="30">
        <v>29.69697</v>
      </c>
      <c r="H250" s="30">
        <v>4.8484850000000002</v>
      </c>
      <c r="I250" s="30">
        <v>1.818182</v>
      </c>
      <c r="J250" s="30">
        <v>28.141974999999999</v>
      </c>
    </row>
    <row r="251" spans="1:10" ht="11.15" customHeight="1" x14ac:dyDescent="0.2">
      <c r="A251" s="19" t="s">
        <v>1255</v>
      </c>
      <c r="B251" s="20">
        <v>135</v>
      </c>
      <c r="C251" s="20">
        <v>17</v>
      </c>
      <c r="D251" s="20">
        <v>26</v>
      </c>
      <c r="E251" s="20">
        <v>17</v>
      </c>
      <c r="F251" s="20">
        <v>20</v>
      </c>
      <c r="G251" s="20">
        <v>49</v>
      </c>
      <c r="H251" s="20">
        <v>4</v>
      </c>
      <c r="I251" s="20">
        <v>2</v>
      </c>
      <c r="J251" s="20">
        <v>0</v>
      </c>
    </row>
    <row r="252" spans="1:10" ht="11.15" customHeight="1" x14ac:dyDescent="0.2">
      <c r="A252" s="21" t="s">
        <v>126</v>
      </c>
      <c r="B252" s="30">
        <v>100</v>
      </c>
      <c r="C252" s="30">
        <v>12.592593000000001</v>
      </c>
      <c r="D252" s="30">
        <v>19.259259</v>
      </c>
      <c r="E252" s="30">
        <v>12.592593000000001</v>
      </c>
      <c r="F252" s="30">
        <v>14.814814999999999</v>
      </c>
      <c r="G252" s="30">
        <v>36.296295999999998</v>
      </c>
      <c r="H252" s="30">
        <v>2.9629629999999998</v>
      </c>
      <c r="I252" s="30">
        <v>1.481481</v>
      </c>
      <c r="J252" s="30">
        <v>28.398496000000002</v>
      </c>
    </row>
    <row r="253" spans="1:10" ht="11.15" customHeight="1" x14ac:dyDescent="0.2">
      <c r="A253" s="19" t="s">
        <v>1256</v>
      </c>
      <c r="B253" s="20">
        <v>63</v>
      </c>
      <c r="C253" s="20">
        <v>11</v>
      </c>
      <c r="D253" s="20">
        <v>4</v>
      </c>
      <c r="E253" s="20">
        <v>8</v>
      </c>
      <c r="F253" s="20">
        <v>9</v>
      </c>
      <c r="G253" s="20">
        <v>23</v>
      </c>
      <c r="H253" s="20">
        <v>5</v>
      </c>
      <c r="I253" s="20">
        <v>3</v>
      </c>
      <c r="J253" s="20">
        <v>0</v>
      </c>
    </row>
    <row r="254" spans="1:10" ht="11.15" customHeight="1" x14ac:dyDescent="0.2">
      <c r="A254" s="21" t="s">
        <v>126</v>
      </c>
      <c r="B254" s="30">
        <v>100</v>
      </c>
      <c r="C254" s="30">
        <v>17.460317</v>
      </c>
      <c r="D254" s="30">
        <v>6.3492059999999997</v>
      </c>
      <c r="E254" s="30">
        <v>12.698413</v>
      </c>
      <c r="F254" s="30">
        <v>14.285714</v>
      </c>
      <c r="G254" s="30">
        <v>36.507936999999998</v>
      </c>
      <c r="H254" s="30">
        <v>7.9365079999999999</v>
      </c>
      <c r="I254" s="30">
        <v>4.7619049999999996</v>
      </c>
      <c r="J254" s="30">
        <v>31.016667000000002</v>
      </c>
    </row>
    <row r="255" spans="1:10" ht="11.15" customHeight="1" x14ac:dyDescent="0.2">
      <c r="A255" s="19" t="s">
        <v>1257</v>
      </c>
      <c r="B255" s="20">
        <v>329</v>
      </c>
      <c r="C255" s="20">
        <v>32</v>
      </c>
      <c r="D255" s="20">
        <v>45</v>
      </c>
      <c r="E255" s="20">
        <v>53</v>
      </c>
      <c r="F255" s="20">
        <v>42</v>
      </c>
      <c r="G255" s="20">
        <v>114</v>
      </c>
      <c r="H255" s="20">
        <v>26</v>
      </c>
      <c r="I255" s="20">
        <v>17</v>
      </c>
      <c r="J255" s="20">
        <v>0</v>
      </c>
    </row>
    <row r="256" spans="1:10" ht="11.15" customHeight="1" x14ac:dyDescent="0.2">
      <c r="A256" s="21" t="s">
        <v>126</v>
      </c>
      <c r="B256" s="30">
        <v>100</v>
      </c>
      <c r="C256" s="30">
        <v>9.7264440000000008</v>
      </c>
      <c r="D256" s="30">
        <v>13.677811999999999</v>
      </c>
      <c r="E256" s="30">
        <v>16.109421999999999</v>
      </c>
      <c r="F256" s="30">
        <v>12.765957</v>
      </c>
      <c r="G256" s="30">
        <v>34.650455999999998</v>
      </c>
      <c r="H256" s="30">
        <v>7.902736</v>
      </c>
      <c r="I256" s="30">
        <v>5.167173</v>
      </c>
      <c r="J256" s="30">
        <v>30.967949000000001</v>
      </c>
    </row>
    <row r="257" spans="1:10" ht="11.15" customHeight="1" x14ac:dyDescent="0.2">
      <c r="A257" s="19" t="s">
        <v>1195</v>
      </c>
      <c r="B257" s="20">
        <v>93</v>
      </c>
      <c r="C257" s="20">
        <v>11</v>
      </c>
      <c r="D257" s="20">
        <v>13</v>
      </c>
      <c r="E257" s="20">
        <v>15</v>
      </c>
      <c r="F257" s="20">
        <v>17</v>
      </c>
      <c r="G257" s="20">
        <v>27</v>
      </c>
      <c r="H257" s="20">
        <v>3</v>
      </c>
      <c r="I257" s="20">
        <v>7</v>
      </c>
      <c r="J257" s="20">
        <v>0</v>
      </c>
    </row>
    <row r="258" spans="1:10" ht="11.15" customHeight="1" x14ac:dyDescent="0.2">
      <c r="A258" s="21" t="s">
        <v>126</v>
      </c>
      <c r="B258" s="30">
        <v>100</v>
      </c>
      <c r="C258" s="30">
        <v>11.827957</v>
      </c>
      <c r="D258" s="30">
        <v>13.978495000000001</v>
      </c>
      <c r="E258" s="30">
        <v>16.129031999999999</v>
      </c>
      <c r="F258" s="30">
        <v>18.27957</v>
      </c>
      <c r="G258" s="30">
        <v>29.032257999999999</v>
      </c>
      <c r="H258" s="30">
        <v>3.225806</v>
      </c>
      <c r="I258" s="30">
        <v>7.5268819999999996</v>
      </c>
      <c r="J258" s="30">
        <v>28.593022999999999</v>
      </c>
    </row>
    <row r="259" spans="1:10" ht="11.15" customHeight="1" x14ac:dyDescent="0.2">
      <c r="A259" s="18" t="s">
        <v>143</v>
      </c>
      <c r="B259" s="18"/>
      <c r="C259" s="18"/>
      <c r="D259" s="18"/>
      <c r="E259" s="18"/>
      <c r="F259" s="18"/>
      <c r="G259" s="18"/>
      <c r="H259" s="18"/>
      <c r="I259" s="18"/>
      <c r="J259" s="18"/>
    </row>
    <row r="260" spans="1:10" ht="11.15" customHeight="1" x14ac:dyDescent="0.2">
      <c r="A260" s="21" t="s">
        <v>1260</v>
      </c>
      <c r="B260" s="21"/>
      <c r="C260" s="21"/>
      <c r="D260" s="21"/>
      <c r="E260" s="21"/>
      <c r="F260" s="21"/>
      <c r="G260" s="21"/>
      <c r="H260" s="21"/>
      <c r="I260" s="21"/>
      <c r="J260" s="21"/>
    </row>
    <row r="261" spans="1:10" ht="11.15" customHeight="1" x14ac:dyDescent="0.2">
      <c r="A261" s="19" t="s">
        <v>1254</v>
      </c>
      <c r="B261" s="20">
        <v>15</v>
      </c>
      <c r="C261" s="20">
        <v>0</v>
      </c>
      <c r="D261" s="20">
        <v>3</v>
      </c>
      <c r="E261" s="20">
        <v>1</v>
      </c>
      <c r="F261" s="20">
        <v>4</v>
      </c>
      <c r="G261" s="20">
        <v>4</v>
      </c>
      <c r="H261" s="20">
        <v>2</v>
      </c>
      <c r="I261" s="20">
        <v>1</v>
      </c>
      <c r="J261" s="20">
        <v>0</v>
      </c>
    </row>
    <row r="262" spans="1:10" ht="11.15" customHeight="1" x14ac:dyDescent="0.2">
      <c r="A262" s="21" t="s">
        <v>126</v>
      </c>
      <c r="B262" s="30">
        <v>100</v>
      </c>
      <c r="C262" s="30">
        <v>0</v>
      </c>
      <c r="D262" s="30">
        <v>20</v>
      </c>
      <c r="E262" s="30">
        <v>6.6666670000000003</v>
      </c>
      <c r="F262" s="30">
        <v>26.666667</v>
      </c>
      <c r="G262" s="30">
        <v>26.666667</v>
      </c>
      <c r="H262" s="30">
        <v>13.333333</v>
      </c>
      <c r="I262" s="30">
        <v>6.6666670000000003</v>
      </c>
      <c r="J262" s="30">
        <v>33.928570999999998</v>
      </c>
    </row>
    <row r="263" spans="1:10" ht="11.15" customHeight="1" x14ac:dyDescent="0.2">
      <c r="A263" s="19" t="s">
        <v>1255</v>
      </c>
      <c r="B263" s="20">
        <v>30</v>
      </c>
      <c r="C263" s="20">
        <v>4</v>
      </c>
      <c r="D263" s="20">
        <v>5</v>
      </c>
      <c r="E263" s="20">
        <v>1</v>
      </c>
      <c r="F263" s="20">
        <v>5</v>
      </c>
      <c r="G263" s="20">
        <v>12</v>
      </c>
      <c r="H263" s="20">
        <v>2</v>
      </c>
      <c r="I263" s="20">
        <v>1</v>
      </c>
      <c r="J263" s="20">
        <v>0</v>
      </c>
    </row>
    <row r="264" spans="1:10" ht="11.15" customHeight="1" x14ac:dyDescent="0.2">
      <c r="A264" s="21" t="s">
        <v>126</v>
      </c>
      <c r="B264" s="30">
        <v>100</v>
      </c>
      <c r="C264" s="30">
        <v>13.333333</v>
      </c>
      <c r="D264" s="30">
        <v>16.666667</v>
      </c>
      <c r="E264" s="30">
        <v>3.3333330000000001</v>
      </c>
      <c r="F264" s="30">
        <v>16.666667</v>
      </c>
      <c r="G264" s="30">
        <v>40</v>
      </c>
      <c r="H264" s="30">
        <v>6.6666670000000003</v>
      </c>
      <c r="I264" s="30">
        <v>3.3333330000000001</v>
      </c>
      <c r="J264" s="30">
        <v>30.62069</v>
      </c>
    </row>
    <row r="265" spans="1:10" ht="11.15" customHeight="1" x14ac:dyDescent="0.2">
      <c r="A265" s="19" t="s">
        <v>1256</v>
      </c>
      <c r="B265" s="20">
        <v>61</v>
      </c>
      <c r="C265" s="20">
        <v>12</v>
      </c>
      <c r="D265" s="20">
        <v>7</v>
      </c>
      <c r="E265" s="20">
        <v>7</v>
      </c>
      <c r="F265" s="20">
        <v>14</v>
      </c>
      <c r="G265" s="20">
        <v>18</v>
      </c>
      <c r="H265" s="20">
        <v>2</v>
      </c>
      <c r="I265" s="20">
        <v>1</v>
      </c>
      <c r="J265" s="20">
        <v>0</v>
      </c>
    </row>
    <row r="266" spans="1:10" ht="11.15" customHeight="1" x14ac:dyDescent="0.2">
      <c r="A266" s="21" t="s">
        <v>126</v>
      </c>
      <c r="B266" s="30">
        <v>100</v>
      </c>
      <c r="C266" s="30">
        <v>19.672131</v>
      </c>
      <c r="D266" s="30">
        <v>11.47541</v>
      </c>
      <c r="E266" s="30">
        <v>11.47541</v>
      </c>
      <c r="F266" s="30">
        <v>22.95082</v>
      </c>
      <c r="G266" s="30">
        <v>29.508196999999999</v>
      </c>
      <c r="H266" s="30">
        <v>3.278689</v>
      </c>
      <c r="I266" s="30">
        <v>1.6393439999999999</v>
      </c>
      <c r="J266" s="30">
        <v>27.85</v>
      </c>
    </row>
    <row r="267" spans="1:10" ht="11.15" customHeight="1" x14ac:dyDescent="0.2">
      <c r="A267" s="19" t="s">
        <v>1257</v>
      </c>
      <c r="B267" s="20">
        <v>454</v>
      </c>
      <c r="C267" s="20">
        <v>50</v>
      </c>
      <c r="D267" s="20">
        <v>65</v>
      </c>
      <c r="E267" s="20">
        <v>67</v>
      </c>
      <c r="F267" s="20">
        <v>66</v>
      </c>
      <c r="G267" s="20">
        <v>158</v>
      </c>
      <c r="H267" s="20">
        <v>33</v>
      </c>
      <c r="I267" s="20">
        <v>15</v>
      </c>
      <c r="J267" s="20">
        <v>0</v>
      </c>
    </row>
    <row r="268" spans="1:10" ht="11.15" customHeight="1" x14ac:dyDescent="0.2">
      <c r="A268" s="21" t="s">
        <v>126</v>
      </c>
      <c r="B268" s="30">
        <v>100</v>
      </c>
      <c r="C268" s="30">
        <v>11.013216</v>
      </c>
      <c r="D268" s="30">
        <v>14.317181</v>
      </c>
      <c r="E268" s="30">
        <v>14.757709</v>
      </c>
      <c r="F268" s="30">
        <v>14.537445</v>
      </c>
      <c r="G268" s="30">
        <v>34.801761999999997</v>
      </c>
      <c r="H268" s="30">
        <v>7.2687220000000003</v>
      </c>
      <c r="I268" s="30">
        <v>3.3039649999999998</v>
      </c>
      <c r="J268" s="30">
        <v>30.537585</v>
      </c>
    </row>
    <row r="269" spans="1:10" ht="11.15" customHeight="1" x14ac:dyDescent="0.2">
      <c r="A269" s="19" t="s">
        <v>1195</v>
      </c>
      <c r="B269" s="20">
        <v>225</v>
      </c>
      <c r="C269" s="20">
        <v>29</v>
      </c>
      <c r="D269" s="20">
        <v>37</v>
      </c>
      <c r="E269" s="20">
        <v>39</v>
      </c>
      <c r="F269" s="20">
        <v>29</v>
      </c>
      <c r="G269" s="20">
        <v>70</v>
      </c>
      <c r="H269" s="20">
        <v>7</v>
      </c>
      <c r="I269" s="20">
        <v>14</v>
      </c>
      <c r="J269" s="20">
        <v>0</v>
      </c>
    </row>
    <row r="270" spans="1:10" ht="11.15" customHeight="1" x14ac:dyDescent="0.2">
      <c r="A270" s="21" t="s">
        <v>126</v>
      </c>
      <c r="B270" s="30">
        <v>100</v>
      </c>
      <c r="C270" s="30">
        <v>12.888889000000001</v>
      </c>
      <c r="D270" s="30">
        <v>16.444444000000001</v>
      </c>
      <c r="E270" s="30">
        <v>17.333333</v>
      </c>
      <c r="F270" s="30">
        <v>12.888889000000001</v>
      </c>
      <c r="G270" s="30">
        <v>31.111111000000001</v>
      </c>
      <c r="H270" s="30">
        <v>3.1111110000000002</v>
      </c>
      <c r="I270" s="30">
        <v>6.2222220000000004</v>
      </c>
      <c r="J270" s="30">
        <v>27.85782</v>
      </c>
    </row>
    <row r="271" spans="1:10" ht="11.15" customHeight="1" x14ac:dyDescent="0.2">
      <c r="A271" s="18" t="s">
        <v>1261</v>
      </c>
      <c r="B271" s="18"/>
      <c r="C271" s="18"/>
      <c r="D271" s="18"/>
      <c r="E271" s="18"/>
      <c r="F271" s="18"/>
      <c r="G271" s="18"/>
      <c r="H271" s="18"/>
      <c r="I271" s="18"/>
      <c r="J271" s="18"/>
    </row>
    <row r="272" spans="1:10" ht="11.15" customHeight="1" x14ac:dyDescent="0.2">
      <c r="A272" s="19" t="s">
        <v>1262</v>
      </c>
      <c r="B272" s="20">
        <v>221</v>
      </c>
      <c r="C272" s="20">
        <v>33</v>
      </c>
      <c r="D272" s="20">
        <v>41</v>
      </c>
      <c r="E272" s="20">
        <v>32</v>
      </c>
      <c r="F272" s="20">
        <v>33</v>
      </c>
      <c r="G272" s="20">
        <v>66</v>
      </c>
      <c r="H272" s="20">
        <v>9</v>
      </c>
      <c r="I272" s="20">
        <v>7</v>
      </c>
      <c r="J272" s="20">
        <v>0</v>
      </c>
    </row>
    <row r="273" spans="1:10" ht="11.15" customHeight="1" x14ac:dyDescent="0.2">
      <c r="A273" s="21" t="s">
        <v>126</v>
      </c>
      <c r="B273" s="30">
        <v>100</v>
      </c>
      <c r="C273" s="30">
        <v>14.932126999999999</v>
      </c>
      <c r="D273" s="30">
        <v>18.552036000000001</v>
      </c>
      <c r="E273" s="30">
        <v>14.479638</v>
      </c>
      <c r="F273" s="30">
        <v>14.932126999999999</v>
      </c>
      <c r="G273" s="30">
        <v>29.864253000000001</v>
      </c>
      <c r="H273" s="30">
        <v>4.0723979999999997</v>
      </c>
      <c r="I273" s="30">
        <v>3.167421</v>
      </c>
      <c r="J273" s="30">
        <v>27.471962999999999</v>
      </c>
    </row>
    <row r="274" spans="1:10" ht="11.15" customHeight="1" x14ac:dyDescent="0.2">
      <c r="A274" s="19" t="s">
        <v>1263</v>
      </c>
      <c r="B274" s="20">
        <v>303</v>
      </c>
      <c r="C274" s="20">
        <v>36</v>
      </c>
      <c r="D274" s="20">
        <v>45</v>
      </c>
      <c r="E274" s="20">
        <v>46</v>
      </c>
      <c r="F274" s="20">
        <v>39</v>
      </c>
      <c r="G274" s="20">
        <v>108</v>
      </c>
      <c r="H274" s="20">
        <v>17</v>
      </c>
      <c r="I274" s="20">
        <v>12</v>
      </c>
      <c r="J274" s="20">
        <v>0</v>
      </c>
    </row>
    <row r="275" spans="1:10" ht="11.15" customHeight="1" x14ac:dyDescent="0.2">
      <c r="A275" s="21" t="s">
        <v>126</v>
      </c>
      <c r="B275" s="30">
        <v>100</v>
      </c>
      <c r="C275" s="30">
        <v>11.881188</v>
      </c>
      <c r="D275" s="30">
        <v>14.851485</v>
      </c>
      <c r="E275" s="30">
        <v>15.181518000000001</v>
      </c>
      <c r="F275" s="30">
        <v>12.871287000000001</v>
      </c>
      <c r="G275" s="30">
        <v>35.643563999999998</v>
      </c>
      <c r="H275" s="30">
        <v>5.6105609999999997</v>
      </c>
      <c r="I275" s="30">
        <v>3.9603959999999998</v>
      </c>
      <c r="J275" s="30">
        <v>29.869416000000001</v>
      </c>
    </row>
    <row r="276" spans="1:10" ht="11.15" customHeight="1" x14ac:dyDescent="0.2">
      <c r="A276" s="19" t="s">
        <v>1264</v>
      </c>
      <c r="B276" s="20">
        <v>185</v>
      </c>
      <c r="C276" s="20">
        <v>22</v>
      </c>
      <c r="D276" s="20">
        <v>24</v>
      </c>
      <c r="E276" s="20">
        <v>27</v>
      </c>
      <c r="F276" s="20">
        <v>30</v>
      </c>
      <c r="G276" s="20">
        <v>57</v>
      </c>
      <c r="H276" s="20">
        <v>14</v>
      </c>
      <c r="I276" s="20">
        <v>11</v>
      </c>
      <c r="J276" s="20">
        <v>0</v>
      </c>
    </row>
    <row r="277" spans="1:10" ht="11.15" customHeight="1" x14ac:dyDescent="0.2">
      <c r="A277" s="21" t="s">
        <v>126</v>
      </c>
      <c r="B277" s="30">
        <v>100</v>
      </c>
      <c r="C277" s="30">
        <v>11.891892</v>
      </c>
      <c r="D277" s="30">
        <v>12.972973</v>
      </c>
      <c r="E277" s="30">
        <v>14.594595</v>
      </c>
      <c r="F277" s="30">
        <v>16.216215999999999</v>
      </c>
      <c r="G277" s="30">
        <v>30.810811000000001</v>
      </c>
      <c r="H277" s="30">
        <v>7.5675679999999996</v>
      </c>
      <c r="I277" s="30">
        <v>5.9459460000000002</v>
      </c>
      <c r="J277" s="30">
        <v>30.114943</v>
      </c>
    </row>
    <row r="278" spans="1:10" ht="11.15" customHeight="1" x14ac:dyDescent="0.2">
      <c r="A278" s="19" t="s">
        <v>1265</v>
      </c>
      <c r="B278" s="20">
        <v>76</v>
      </c>
      <c r="C278" s="20">
        <v>4</v>
      </c>
      <c r="D278" s="20">
        <v>7</v>
      </c>
      <c r="E278" s="20">
        <v>10</v>
      </c>
      <c r="F278" s="20">
        <v>16</v>
      </c>
      <c r="G278" s="20">
        <v>31</v>
      </c>
      <c r="H278" s="20">
        <v>6</v>
      </c>
      <c r="I278" s="20">
        <v>2</v>
      </c>
      <c r="J278" s="20">
        <v>0</v>
      </c>
    </row>
    <row r="279" spans="1:10" ht="11.15" customHeight="1" x14ac:dyDescent="0.2">
      <c r="A279" s="21" t="s">
        <v>126</v>
      </c>
      <c r="B279" s="30">
        <v>100</v>
      </c>
      <c r="C279" s="30">
        <v>5.2631579999999998</v>
      </c>
      <c r="D279" s="30">
        <v>9.2105259999999998</v>
      </c>
      <c r="E279" s="30">
        <v>13.157895</v>
      </c>
      <c r="F279" s="30">
        <v>21.052631999999999</v>
      </c>
      <c r="G279" s="30">
        <v>40.789473999999998</v>
      </c>
      <c r="H279" s="30">
        <v>7.8947370000000001</v>
      </c>
      <c r="I279" s="30">
        <v>2.6315789999999999</v>
      </c>
      <c r="J279" s="30">
        <v>33.878377999999998</v>
      </c>
    </row>
    <row r="280" spans="1:10" ht="11.15" customHeight="1" x14ac:dyDescent="0.2">
      <c r="A280" s="18" t="s">
        <v>1266</v>
      </c>
      <c r="B280" s="18"/>
      <c r="C280" s="18"/>
      <c r="D280" s="18"/>
      <c r="E280" s="18"/>
      <c r="F280" s="18"/>
      <c r="G280" s="18"/>
      <c r="H280" s="18"/>
      <c r="I280" s="18"/>
      <c r="J280" s="18"/>
    </row>
    <row r="281" spans="1:10" ht="11.15" customHeight="1" x14ac:dyDescent="0.2">
      <c r="A281" s="19" t="s">
        <v>1267</v>
      </c>
      <c r="B281" s="20">
        <v>113</v>
      </c>
      <c r="C281" s="20">
        <v>10</v>
      </c>
      <c r="D281" s="20">
        <v>9</v>
      </c>
      <c r="E281" s="20">
        <v>13</v>
      </c>
      <c r="F281" s="20">
        <v>19</v>
      </c>
      <c r="G281" s="20">
        <v>48</v>
      </c>
      <c r="H281" s="20">
        <v>7</v>
      </c>
      <c r="I281" s="20">
        <v>7</v>
      </c>
      <c r="J281" s="20">
        <v>0</v>
      </c>
    </row>
    <row r="282" spans="1:10" ht="11.15" customHeight="1" x14ac:dyDescent="0.2">
      <c r="A282" s="21" t="s">
        <v>126</v>
      </c>
      <c r="B282" s="30">
        <v>100</v>
      </c>
      <c r="C282" s="30">
        <v>8.849558</v>
      </c>
      <c r="D282" s="30">
        <v>7.9646020000000002</v>
      </c>
      <c r="E282" s="30">
        <v>11.504424999999999</v>
      </c>
      <c r="F282" s="30">
        <v>16.814159</v>
      </c>
      <c r="G282" s="30">
        <v>42.477876000000002</v>
      </c>
      <c r="H282" s="30">
        <v>6.1946899999999996</v>
      </c>
      <c r="I282" s="30">
        <v>6.1946899999999996</v>
      </c>
      <c r="J282" s="30">
        <v>32.990566000000001</v>
      </c>
    </row>
    <row r="283" spans="1:10" ht="11.15" customHeight="1" x14ac:dyDescent="0.2">
      <c r="A283" s="19" t="s">
        <v>1268</v>
      </c>
      <c r="B283" s="20">
        <v>230</v>
      </c>
      <c r="C283" s="20">
        <v>30</v>
      </c>
      <c r="D283" s="20">
        <v>45</v>
      </c>
      <c r="E283" s="20">
        <v>32</v>
      </c>
      <c r="F283" s="20">
        <v>34</v>
      </c>
      <c r="G283" s="20">
        <v>62</v>
      </c>
      <c r="H283" s="20">
        <v>18</v>
      </c>
      <c r="I283" s="20">
        <v>9</v>
      </c>
      <c r="J283" s="20">
        <v>0</v>
      </c>
    </row>
    <row r="284" spans="1:10" ht="11.15" customHeight="1" x14ac:dyDescent="0.2">
      <c r="A284" s="21" t="s">
        <v>126</v>
      </c>
      <c r="B284" s="30">
        <v>100</v>
      </c>
      <c r="C284" s="30">
        <v>13.043478</v>
      </c>
      <c r="D284" s="30">
        <v>19.565217000000001</v>
      </c>
      <c r="E284" s="30">
        <v>13.913043</v>
      </c>
      <c r="F284" s="30">
        <v>14.782609000000001</v>
      </c>
      <c r="G284" s="30">
        <v>26.956522</v>
      </c>
      <c r="H284" s="30">
        <v>7.8260870000000002</v>
      </c>
      <c r="I284" s="30">
        <v>3.913043</v>
      </c>
      <c r="J284" s="30">
        <v>28.022624</v>
      </c>
    </row>
    <row r="285" spans="1:10" ht="11.15" customHeight="1" x14ac:dyDescent="0.2">
      <c r="A285" s="19" t="s">
        <v>1269</v>
      </c>
      <c r="B285" s="20">
        <v>162</v>
      </c>
      <c r="C285" s="20">
        <v>14</v>
      </c>
      <c r="D285" s="20">
        <v>20</v>
      </c>
      <c r="E285" s="20">
        <v>28</v>
      </c>
      <c r="F285" s="20">
        <v>25</v>
      </c>
      <c r="G285" s="20">
        <v>65</v>
      </c>
      <c r="H285" s="20">
        <v>6</v>
      </c>
      <c r="I285" s="20">
        <v>4</v>
      </c>
      <c r="J285" s="20">
        <v>0</v>
      </c>
    </row>
    <row r="286" spans="1:10" ht="11.15" customHeight="1" x14ac:dyDescent="0.2">
      <c r="A286" s="21" t="s">
        <v>126</v>
      </c>
      <c r="B286" s="30">
        <v>100</v>
      </c>
      <c r="C286" s="30">
        <v>8.6419750000000004</v>
      </c>
      <c r="D286" s="30">
        <v>12.345679000000001</v>
      </c>
      <c r="E286" s="30">
        <v>17.283950999999998</v>
      </c>
      <c r="F286" s="30">
        <v>15.432098999999999</v>
      </c>
      <c r="G286" s="30">
        <v>40.123457000000002</v>
      </c>
      <c r="H286" s="30">
        <v>3.7037040000000001</v>
      </c>
      <c r="I286" s="30">
        <v>2.4691360000000002</v>
      </c>
      <c r="J286" s="30">
        <v>31.018986999999999</v>
      </c>
    </row>
    <row r="287" spans="1:10" ht="11.15" customHeight="1" x14ac:dyDescent="0.2">
      <c r="A287" s="19" t="s">
        <v>1270</v>
      </c>
      <c r="B287" s="20">
        <v>119</v>
      </c>
      <c r="C287" s="20">
        <v>23</v>
      </c>
      <c r="D287" s="20">
        <v>25</v>
      </c>
      <c r="E287" s="20">
        <v>15</v>
      </c>
      <c r="F287" s="20">
        <v>12</v>
      </c>
      <c r="G287" s="20">
        <v>35</v>
      </c>
      <c r="H287" s="20">
        <v>5</v>
      </c>
      <c r="I287" s="20">
        <v>4</v>
      </c>
      <c r="J287" s="20">
        <v>0</v>
      </c>
    </row>
    <row r="288" spans="1:10" ht="11.15" customHeight="1" x14ac:dyDescent="0.2">
      <c r="A288" s="21" t="s">
        <v>126</v>
      </c>
      <c r="B288" s="30">
        <v>100</v>
      </c>
      <c r="C288" s="30">
        <v>19.327731</v>
      </c>
      <c r="D288" s="30">
        <v>21.008403000000001</v>
      </c>
      <c r="E288" s="30">
        <v>12.605041999999999</v>
      </c>
      <c r="F288" s="30">
        <v>10.084034000000001</v>
      </c>
      <c r="G288" s="30">
        <v>29.411764999999999</v>
      </c>
      <c r="H288" s="30">
        <v>4.2016809999999998</v>
      </c>
      <c r="I288" s="30">
        <v>3.361345</v>
      </c>
      <c r="J288" s="30">
        <v>26.182608999999999</v>
      </c>
    </row>
    <row r="289" spans="1:10" ht="11.15" customHeight="1" x14ac:dyDescent="0.2">
      <c r="A289" s="19" t="s">
        <v>1271</v>
      </c>
      <c r="B289" s="20">
        <v>77</v>
      </c>
      <c r="C289" s="20">
        <v>8</v>
      </c>
      <c r="D289" s="20">
        <v>11</v>
      </c>
      <c r="E289" s="20">
        <v>12</v>
      </c>
      <c r="F289" s="20">
        <v>14</v>
      </c>
      <c r="G289" s="20">
        <v>24</v>
      </c>
      <c r="H289" s="20">
        <v>5</v>
      </c>
      <c r="I289" s="20">
        <v>3</v>
      </c>
      <c r="J289" s="20">
        <v>0</v>
      </c>
    </row>
    <row r="290" spans="1:10" ht="11.15" customHeight="1" x14ac:dyDescent="0.2">
      <c r="A290" s="21" t="s">
        <v>126</v>
      </c>
      <c r="B290" s="30">
        <v>100</v>
      </c>
      <c r="C290" s="30">
        <v>10.389609999999999</v>
      </c>
      <c r="D290" s="30">
        <v>14.285714</v>
      </c>
      <c r="E290" s="30">
        <v>15.584415999999999</v>
      </c>
      <c r="F290" s="30">
        <v>18.181818</v>
      </c>
      <c r="G290" s="30">
        <v>31.168831000000001</v>
      </c>
      <c r="H290" s="30">
        <v>6.493506</v>
      </c>
      <c r="I290" s="30">
        <v>3.8961039999999998</v>
      </c>
      <c r="J290" s="30">
        <v>30.202703</v>
      </c>
    </row>
    <row r="291" spans="1:10" ht="11.15" customHeight="1" x14ac:dyDescent="0.2">
      <c r="A291" s="19" t="s">
        <v>1272</v>
      </c>
      <c r="B291" s="20">
        <v>84</v>
      </c>
      <c r="C291" s="20">
        <v>10</v>
      </c>
      <c r="D291" s="20">
        <v>7</v>
      </c>
      <c r="E291" s="20">
        <v>15</v>
      </c>
      <c r="F291" s="20">
        <v>14</v>
      </c>
      <c r="G291" s="20">
        <v>28</v>
      </c>
      <c r="H291" s="20">
        <v>5</v>
      </c>
      <c r="I291" s="20">
        <v>5</v>
      </c>
      <c r="J291" s="20">
        <v>0</v>
      </c>
    </row>
    <row r="292" spans="1:10" ht="11.15" customHeight="1" x14ac:dyDescent="0.2">
      <c r="A292" s="31"/>
      <c r="B292" s="32">
        <v>100</v>
      </c>
      <c r="C292" s="32">
        <v>11.904762</v>
      </c>
      <c r="D292" s="32">
        <v>8.3333329999999997</v>
      </c>
      <c r="E292" s="32">
        <v>17.857143000000001</v>
      </c>
      <c r="F292" s="32">
        <v>16.666667</v>
      </c>
      <c r="G292" s="32">
        <v>33.333333000000003</v>
      </c>
      <c r="H292" s="32">
        <v>5.9523809999999999</v>
      </c>
      <c r="I292" s="32">
        <v>5.9523809999999999</v>
      </c>
      <c r="J292" s="32">
        <v>31.405062999999998</v>
      </c>
    </row>
    <row r="293" spans="1:10" ht="11.15" customHeight="1" x14ac:dyDescent="0.2"/>
  </sheetData>
  <phoneticPr fontId="1"/>
  <pageMargins left="0.75" right="0.75" top="1" bottom="1" header="0.5" footer="0.5"/>
</worksheet>
</file>

<file path=xl/worksheets/sheet1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FADD0-04B2-4D66-AB22-06B79081D164}">
  <dimension ref="A1:J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HYPERLINK("#'目次'!B33","[27]")</f>
        <v>[27]</v>
      </c>
    </row>
    <row r="3" spans="1:10" x14ac:dyDescent="0.2">
      <c r="A3" s="9" t="s">
        <v>126</v>
      </c>
      <c r="B3" s="12" t="s">
        <v>197</v>
      </c>
    </row>
    <row r="4" spans="1:10" x14ac:dyDescent="0.2">
      <c r="A4" s="9" t="s">
        <v>126</v>
      </c>
      <c r="B4" s="12" t="s">
        <v>209</v>
      </c>
    </row>
    <row r="5" spans="1:10" x14ac:dyDescent="0.2">
      <c r="A5" s="9" t="s">
        <v>126</v>
      </c>
      <c r="B5" s="12" t="s">
        <v>210</v>
      </c>
    </row>
    <row r="6" spans="1:10" s="15" customFormat="1" ht="37.5" x14ac:dyDescent="0.2">
      <c r="A6" s="13" t="s">
        <v>126</v>
      </c>
      <c r="B6" s="14" t="s">
        <v>1190</v>
      </c>
      <c r="C6" s="14" t="s">
        <v>1326</v>
      </c>
      <c r="D6" s="14" t="s">
        <v>1327</v>
      </c>
      <c r="E6" s="14" t="s">
        <v>1328</v>
      </c>
      <c r="F6" s="14" t="s">
        <v>1329</v>
      </c>
      <c r="G6" s="14" t="s">
        <v>1330</v>
      </c>
      <c r="H6" s="14" t="s">
        <v>1195</v>
      </c>
      <c r="I6" s="14" t="s">
        <v>1331</v>
      </c>
      <c r="J6" s="14" t="s">
        <v>1332</v>
      </c>
    </row>
    <row r="7" spans="1:10" x14ac:dyDescent="0.2">
      <c r="A7" s="16" t="s">
        <v>1198</v>
      </c>
      <c r="B7" s="17">
        <v>935</v>
      </c>
      <c r="C7" s="17">
        <v>303</v>
      </c>
      <c r="D7" s="17">
        <v>262</v>
      </c>
      <c r="E7" s="17">
        <v>176</v>
      </c>
      <c r="F7" s="17">
        <v>125</v>
      </c>
      <c r="G7" s="17">
        <v>53</v>
      </c>
      <c r="H7" s="17">
        <v>16</v>
      </c>
      <c r="I7" s="17">
        <v>565</v>
      </c>
      <c r="J7" s="17">
        <v>178</v>
      </c>
    </row>
    <row r="8" spans="1:10" x14ac:dyDescent="0.2">
      <c r="A8" s="21" t="s">
        <v>126</v>
      </c>
      <c r="B8" s="30">
        <v>100</v>
      </c>
      <c r="C8" s="30">
        <v>32.406416999999998</v>
      </c>
      <c r="D8" s="30">
        <v>28.02139</v>
      </c>
      <c r="E8" s="30">
        <v>18.823529000000001</v>
      </c>
      <c r="F8" s="30">
        <v>13.368983999999999</v>
      </c>
      <c r="G8" s="30">
        <v>5.6684489999999998</v>
      </c>
      <c r="H8" s="30">
        <v>1.71123</v>
      </c>
      <c r="I8" s="30">
        <v>60.427807000000001</v>
      </c>
      <c r="J8" s="30">
        <v>19.037433</v>
      </c>
    </row>
    <row r="9" spans="1:10" x14ac:dyDescent="0.2">
      <c r="A9" s="18" t="s">
        <v>1199</v>
      </c>
      <c r="B9" s="18"/>
      <c r="C9" s="18"/>
      <c r="D9" s="18"/>
      <c r="E9" s="18"/>
      <c r="F9" s="18"/>
      <c r="G9" s="18"/>
      <c r="H9" s="18"/>
      <c r="I9" s="18"/>
      <c r="J9" s="18"/>
    </row>
    <row r="10" spans="1:10" x14ac:dyDescent="0.2">
      <c r="A10" s="19" t="s">
        <v>1200</v>
      </c>
      <c r="B10" s="20">
        <v>535</v>
      </c>
      <c r="C10" s="20">
        <v>161</v>
      </c>
      <c r="D10" s="20">
        <v>150</v>
      </c>
      <c r="E10" s="20">
        <v>103</v>
      </c>
      <c r="F10" s="20">
        <v>74</v>
      </c>
      <c r="G10" s="20">
        <v>37</v>
      </c>
      <c r="H10" s="20">
        <v>10</v>
      </c>
      <c r="I10" s="20">
        <v>311</v>
      </c>
      <c r="J10" s="20">
        <v>111</v>
      </c>
    </row>
    <row r="11" spans="1:10" x14ac:dyDescent="0.2">
      <c r="A11" s="21" t="s">
        <v>126</v>
      </c>
      <c r="B11" s="30">
        <v>100</v>
      </c>
      <c r="C11" s="30">
        <v>30.093457999999998</v>
      </c>
      <c r="D11" s="30">
        <v>28.037382999999998</v>
      </c>
      <c r="E11" s="30">
        <v>19.252336</v>
      </c>
      <c r="F11" s="30">
        <v>13.831776</v>
      </c>
      <c r="G11" s="30">
        <v>6.9158879999999998</v>
      </c>
      <c r="H11" s="30">
        <v>1.869159</v>
      </c>
      <c r="I11" s="30">
        <v>58.130840999999997</v>
      </c>
      <c r="J11" s="30">
        <v>20.747664</v>
      </c>
    </row>
    <row r="12" spans="1:10" x14ac:dyDescent="0.2">
      <c r="A12" s="19" t="s">
        <v>1201</v>
      </c>
      <c r="B12" s="20">
        <v>399</v>
      </c>
      <c r="C12" s="20">
        <v>142</v>
      </c>
      <c r="D12" s="20">
        <v>111</v>
      </c>
      <c r="E12" s="20">
        <v>73</v>
      </c>
      <c r="F12" s="20">
        <v>51</v>
      </c>
      <c r="G12" s="20">
        <v>16</v>
      </c>
      <c r="H12" s="20">
        <v>6</v>
      </c>
      <c r="I12" s="20">
        <v>253</v>
      </c>
      <c r="J12" s="20">
        <v>67</v>
      </c>
    </row>
    <row r="13" spans="1:10" x14ac:dyDescent="0.2">
      <c r="A13" s="21" t="s">
        <v>126</v>
      </c>
      <c r="B13" s="30">
        <v>100</v>
      </c>
      <c r="C13" s="30">
        <v>35.588971999999998</v>
      </c>
      <c r="D13" s="30">
        <v>27.819548999999999</v>
      </c>
      <c r="E13" s="30">
        <v>18.295739000000001</v>
      </c>
      <c r="F13" s="30">
        <v>12.781955</v>
      </c>
      <c r="G13" s="30">
        <v>4.0100249999999997</v>
      </c>
      <c r="H13" s="30">
        <v>1.5037590000000001</v>
      </c>
      <c r="I13" s="30">
        <v>63.408521</v>
      </c>
      <c r="J13" s="30">
        <v>16.791979999999999</v>
      </c>
    </row>
    <row r="14" spans="1:10" x14ac:dyDescent="0.2">
      <c r="A14" s="19" t="s">
        <v>1202</v>
      </c>
      <c r="B14" s="20">
        <v>1</v>
      </c>
      <c r="C14" s="20">
        <v>0</v>
      </c>
      <c r="D14" s="20">
        <v>1</v>
      </c>
      <c r="E14" s="20">
        <v>0</v>
      </c>
      <c r="F14" s="20">
        <v>0</v>
      </c>
      <c r="G14" s="20">
        <v>0</v>
      </c>
      <c r="H14" s="20">
        <v>0</v>
      </c>
      <c r="I14" s="20">
        <v>1</v>
      </c>
      <c r="J14" s="20">
        <v>0</v>
      </c>
    </row>
    <row r="15" spans="1:10" x14ac:dyDescent="0.2">
      <c r="A15" s="21" t="s">
        <v>126</v>
      </c>
      <c r="B15" s="30">
        <v>100</v>
      </c>
      <c r="C15" s="30">
        <v>0</v>
      </c>
      <c r="D15" s="30">
        <v>100</v>
      </c>
      <c r="E15" s="30">
        <v>0</v>
      </c>
      <c r="F15" s="30">
        <v>0</v>
      </c>
      <c r="G15" s="30">
        <v>0</v>
      </c>
      <c r="H15" s="30">
        <v>0</v>
      </c>
      <c r="I15" s="30">
        <v>100</v>
      </c>
      <c r="J15" s="30">
        <v>0</v>
      </c>
    </row>
    <row r="16" spans="1:10" x14ac:dyDescent="0.2">
      <c r="A16" s="18" t="s">
        <v>1203</v>
      </c>
      <c r="B16" s="18"/>
      <c r="C16" s="18"/>
      <c r="D16" s="18"/>
      <c r="E16" s="18"/>
      <c r="F16" s="18"/>
      <c r="G16" s="18"/>
      <c r="H16" s="18"/>
      <c r="I16" s="18"/>
      <c r="J16" s="18"/>
    </row>
    <row r="17" spans="1:10" x14ac:dyDescent="0.2">
      <c r="A17" s="19" t="s">
        <v>1204</v>
      </c>
      <c r="B17" s="20">
        <v>294</v>
      </c>
      <c r="C17" s="20">
        <v>72</v>
      </c>
      <c r="D17" s="20">
        <v>88</v>
      </c>
      <c r="E17" s="20">
        <v>46</v>
      </c>
      <c r="F17" s="20">
        <v>61</v>
      </c>
      <c r="G17" s="20">
        <v>23</v>
      </c>
      <c r="H17" s="20">
        <v>4</v>
      </c>
      <c r="I17" s="20">
        <v>160</v>
      </c>
      <c r="J17" s="20">
        <v>84</v>
      </c>
    </row>
    <row r="18" spans="1:10" x14ac:dyDescent="0.2">
      <c r="A18" s="21" t="s">
        <v>126</v>
      </c>
      <c r="B18" s="30">
        <v>100</v>
      </c>
      <c r="C18" s="30">
        <v>24.489795999999998</v>
      </c>
      <c r="D18" s="30">
        <v>29.931972999999999</v>
      </c>
      <c r="E18" s="30">
        <v>15.646259000000001</v>
      </c>
      <c r="F18" s="30">
        <v>20.748298999999999</v>
      </c>
      <c r="G18" s="30">
        <v>7.8231289999999998</v>
      </c>
      <c r="H18" s="30">
        <v>1.360544</v>
      </c>
      <c r="I18" s="30">
        <v>54.421768999999998</v>
      </c>
      <c r="J18" s="30">
        <v>28.571428999999998</v>
      </c>
    </row>
    <row r="19" spans="1:10" x14ac:dyDescent="0.2">
      <c r="A19" s="19" t="s">
        <v>1205</v>
      </c>
      <c r="B19" s="20">
        <v>253</v>
      </c>
      <c r="C19" s="20">
        <v>77</v>
      </c>
      <c r="D19" s="20">
        <v>75</v>
      </c>
      <c r="E19" s="20">
        <v>58</v>
      </c>
      <c r="F19" s="20">
        <v>25</v>
      </c>
      <c r="G19" s="20">
        <v>15</v>
      </c>
      <c r="H19" s="20">
        <v>3</v>
      </c>
      <c r="I19" s="20">
        <v>152</v>
      </c>
      <c r="J19" s="20">
        <v>40</v>
      </c>
    </row>
    <row r="20" spans="1:10" x14ac:dyDescent="0.2">
      <c r="A20" s="21" t="s">
        <v>126</v>
      </c>
      <c r="B20" s="30">
        <v>100</v>
      </c>
      <c r="C20" s="30">
        <v>30.434782999999999</v>
      </c>
      <c r="D20" s="30">
        <v>29.644269000000001</v>
      </c>
      <c r="E20" s="30">
        <v>22.924900999999998</v>
      </c>
      <c r="F20" s="30">
        <v>9.8814229999999998</v>
      </c>
      <c r="G20" s="30">
        <v>5.9288540000000003</v>
      </c>
      <c r="H20" s="30">
        <v>1.1857709999999999</v>
      </c>
      <c r="I20" s="30">
        <v>60.079051</v>
      </c>
      <c r="J20" s="30">
        <v>15.810276999999999</v>
      </c>
    </row>
    <row r="21" spans="1:10" x14ac:dyDescent="0.2">
      <c r="A21" s="19" t="s">
        <v>1206</v>
      </c>
      <c r="B21" s="20">
        <v>196</v>
      </c>
      <c r="C21" s="20">
        <v>74</v>
      </c>
      <c r="D21" s="20">
        <v>50</v>
      </c>
      <c r="E21" s="20">
        <v>31</v>
      </c>
      <c r="F21" s="20">
        <v>27</v>
      </c>
      <c r="G21" s="20">
        <v>8</v>
      </c>
      <c r="H21" s="20">
        <v>6</v>
      </c>
      <c r="I21" s="20">
        <v>124</v>
      </c>
      <c r="J21" s="20">
        <v>35</v>
      </c>
    </row>
    <row r="22" spans="1:10" x14ac:dyDescent="0.2">
      <c r="A22" s="21" t="s">
        <v>126</v>
      </c>
      <c r="B22" s="30">
        <v>100</v>
      </c>
      <c r="C22" s="30">
        <v>37.755102000000001</v>
      </c>
      <c r="D22" s="30">
        <v>25.510204000000002</v>
      </c>
      <c r="E22" s="30">
        <v>15.816326999999999</v>
      </c>
      <c r="F22" s="30">
        <v>13.775510000000001</v>
      </c>
      <c r="G22" s="30">
        <v>4.0816330000000001</v>
      </c>
      <c r="H22" s="30">
        <v>3.0612240000000002</v>
      </c>
      <c r="I22" s="30">
        <v>63.265306000000002</v>
      </c>
      <c r="J22" s="30">
        <v>17.857143000000001</v>
      </c>
    </row>
    <row r="23" spans="1:10" x14ac:dyDescent="0.2">
      <c r="A23" s="19" t="s">
        <v>1207</v>
      </c>
      <c r="B23" s="20">
        <v>139</v>
      </c>
      <c r="C23" s="20">
        <v>52</v>
      </c>
      <c r="D23" s="20">
        <v>42</v>
      </c>
      <c r="E23" s="20">
        <v>29</v>
      </c>
      <c r="F23" s="20">
        <v>10</v>
      </c>
      <c r="G23" s="20">
        <v>4</v>
      </c>
      <c r="H23" s="20">
        <v>2</v>
      </c>
      <c r="I23" s="20">
        <v>94</v>
      </c>
      <c r="J23" s="20">
        <v>14</v>
      </c>
    </row>
    <row r="24" spans="1:10" x14ac:dyDescent="0.2">
      <c r="A24" s="21" t="s">
        <v>126</v>
      </c>
      <c r="B24" s="30">
        <v>100</v>
      </c>
      <c r="C24" s="30">
        <v>37.410072</v>
      </c>
      <c r="D24" s="30">
        <v>30.215827000000001</v>
      </c>
      <c r="E24" s="30">
        <v>20.863309000000001</v>
      </c>
      <c r="F24" s="30">
        <v>7.1942449999999996</v>
      </c>
      <c r="G24" s="30">
        <v>2.8776980000000001</v>
      </c>
      <c r="H24" s="30">
        <v>1.438849</v>
      </c>
      <c r="I24" s="30">
        <v>67.625899000000004</v>
      </c>
      <c r="J24" s="30">
        <v>10.071942</v>
      </c>
    </row>
    <row r="25" spans="1:10" x14ac:dyDescent="0.2">
      <c r="A25" s="19" t="s">
        <v>1208</v>
      </c>
      <c r="B25" s="20">
        <v>41</v>
      </c>
      <c r="C25" s="20">
        <v>23</v>
      </c>
      <c r="D25" s="20">
        <v>6</v>
      </c>
      <c r="E25" s="20">
        <v>8</v>
      </c>
      <c r="F25" s="20">
        <v>1</v>
      </c>
      <c r="G25" s="20">
        <v>2</v>
      </c>
      <c r="H25" s="20">
        <v>1</v>
      </c>
      <c r="I25" s="20">
        <v>29</v>
      </c>
      <c r="J25" s="20">
        <v>3</v>
      </c>
    </row>
    <row r="26" spans="1:10" x14ac:dyDescent="0.2">
      <c r="A26" s="21" t="s">
        <v>126</v>
      </c>
      <c r="B26" s="30">
        <v>100</v>
      </c>
      <c r="C26" s="30">
        <v>56.097560999999999</v>
      </c>
      <c r="D26" s="30">
        <v>14.634145999999999</v>
      </c>
      <c r="E26" s="30">
        <v>19.512194999999998</v>
      </c>
      <c r="F26" s="30">
        <v>2.4390239999999999</v>
      </c>
      <c r="G26" s="30">
        <v>4.8780489999999999</v>
      </c>
      <c r="H26" s="30">
        <v>2.4390239999999999</v>
      </c>
      <c r="I26" s="30">
        <v>70.731707</v>
      </c>
      <c r="J26" s="30">
        <v>7.3170729999999997</v>
      </c>
    </row>
    <row r="27" spans="1:10" x14ac:dyDescent="0.2">
      <c r="A27" s="19" t="s">
        <v>1209</v>
      </c>
      <c r="B27" s="20">
        <v>9</v>
      </c>
      <c r="C27" s="20">
        <v>3</v>
      </c>
      <c r="D27" s="20">
        <v>1</v>
      </c>
      <c r="E27" s="20">
        <v>4</v>
      </c>
      <c r="F27" s="20">
        <v>0</v>
      </c>
      <c r="G27" s="20">
        <v>1</v>
      </c>
      <c r="H27" s="20">
        <v>0</v>
      </c>
      <c r="I27" s="20">
        <v>4</v>
      </c>
      <c r="J27" s="20">
        <v>1</v>
      </c>
    </row>
    <row r="28" spans="1:10" x14ac:dyDescent="0.2">
      <c r="A28" s="21" t="s">
        <v>126</v>
      </c>
      <c r="B28" s="30">
        <v>100</v>
      </c>
      <c r="C28" s="30">
        <v>33.333333000000003</v>
      </c>
      <c r="D28" s="30">
        <v>11.111110999999999</v>
      </c>
      <c r="E28" s="30">
        <v>44.444443999999997</v>
      </c>
      <c r="F28" s="30">
        <v>0</v>
      </c>
      <c r="G28" s="30">
        <v>11.111110999999999</v>
      </c>
      <c r="H28" s="30">
        <v>0</v>
      </c>
      <c r="I28" s="30">
        <v>44.444443999999997</v>
      </c>
      <c r="J28" s="30">
        <v>11.111110999999999</v>
      </c>
    </row>
    <row r="29" spans="1:10" x14ac:dyDescent="0.2">
      <c r="A29" s="19" t="s">
        <v>1210</v>
      </c>
      <c r="B29" s="20">
        <v>3</v>
      </c>
      <c r="C29" s="20">
        <v>2</v>
      </c>
      <c r="D29" s="20">
        <v>0</v>
      </c>
      <c r="E29" s="20">
        <v>0</v>
      </c>
      <c r="F29" s="20">
        <v>1</v>
      </c>
      <c r="G29" s="20">
        <v>0</v>
      </c>
      <c r="H29" s="20">
        <v>0</v>
      </c>
      <c r="I29" s="20">
        <v>2</v>
      </c>
      <c r="J29" s="20">
        <v>1</v>
      </c>
    </row>
    <row r="30" spans="1:10" x14ac:dyDescent="0.2">
      <c r="A30" s="21" t="s">
        <v>126</v>
      </c>
      <c r="B30" s="30">
        <v>100</v>
      </c>
      <c r="C30" s="30">
        <v>66.666667000000004</v>
      </c>
      <c r="D30" s="30">
        <v>0</v>
      </c>
      <c r="E30" s="30">
        <v>0</v>
      </c>
      <c r="F30" s="30">
        <v>33.333333000000003</v>
      </c>
      <c r="G30" s="30">
        <v>0</v>
      </c>
      <c r="H30" s="30">
        <v>0</v>
      </c>
      <c r="I30" s="30">
        <v>66.666667000000004</v>
      </c>
      <c r="J30" s="30">
        <v>33.333333000000003</v>
      </c>
    </row>
    <row r="31" spans="1:10" x14ac:dyDescent="0.2">
      <c r="A31" s="19" t="s">
        <v>1211</v>
      </c>
      <c r="B31" s="20">
        <v>0</v>
      </c>
      <c r="C31" s="20">
        <v>0</v>
      </c>
      <c r="D31" s="20">
        <v>0</v>
      </c>
      <c r="E31" s="20">
        <v>0</v>
      </c>
      <c r="F31" s="20">
        <v>0</v>
      </c>
      <c r="G31" s="20">
        <v>0</v>
      </c>
      <c r="H31" s="20">
        <v>0</v>
      </c>
      <c r="I31" s="20">
        <v>0</v>
      </c>
      <c r="J31" s="20">
        <v>0</v>
      </c>
    </row>
    <row r="32" spans="1:10" x14ac:dyDescent="0.2">
      <c r="A32" s="21" t="s">
        <v>126</v>
      </c>
      <c r="B32" s="30">
        <v>0</v>
      </c>
      <c r="C32" s="30">
        <v>0</v>
      </c>
      <c r="D32" s="30">
        <v>0</v>
      </c>
      <c r="E32" s="30">
        <v>0</v>
      </c>
      <c r="F32" s="30">
        <v>0</v>
      </c>
      <c r="G32" s="30">
        <v>0</v>
      </c>
      <c r="H32" s="30">
        <v>0</v>
      </c>
      <c r="I32" s="30">
        <v>0</v>
      </c>
      <c r="J32" s="30">
        <v>0</v>
      </c>
    </row>
    <row r="33" spans="1:10" x14ac:dyDescent="0.2">
      <c r="A33" s="19" t="s">
        <v>1212</v>
      </c>
      <c r="B33" s="20">
        <v>449</v>
      </c>
      <c r="C33" s="20">
        <v>151</v>
      </c>
      <c r="D33" s="20">
        <v>125</v>
      </c>
      <c r="E33" s="20">
        <v>89</v>
      </c>
      <c r="F33" s="20">
        <v>52</v>
      </c>
      <c r="G33" s="20">
        <v>23</v>
      </c>
      <c r="H33" s="20">
        <v>9</v>
      </c>
      <c r="I33" s="20">
        <v>276</v>
      </c>
      <c r="J33" s="20">
        <v>75</v>
      </c>
    </row>
    <row r="34" spans="1:10" x14ac:dyDescent="0.2">
      <c r="A34" s="21" t="s">
        <v>126</v>
      </c>
      <c r="B34" s="30">
        <v>100</v>
      </c>
      <c r="C34" s="30">
        <v>33.630290000000002</v>
      </c>
      <c r="D34" s="30">
        <v>27.839644</v>
      </c>
      <c r="E34" s="30">
        <v>19.821826000000001</v>
      </c>
      <c r="F34" s="30">
        <v>11.581291999999999</v>
      </c>
      <c r="G34" s="30">
        <v>5.1224939999999997</v>
      </c>
      <c r="H34" s="30">
        <v>2.004454</v>
      </c>
      <c r="I34" s="30">
        <v>61.469932999999997</v>
      </c>
      <c r="J34" s="30">
        <v>16.703786000000001</v>
      </c>
    </row>
    <row r="35" spans="1:10" x14ac:dyDescent="0.2">
      <c r="A35" s="19" t="s">
        <v>1213</v>
      </c>
      <c r="B35" s="20">
        <v>180</v>
      </c>
      <c r="C35" s="20">
        <v>75</v>
      </c>
      <c r="D35" s="20">
        <v>48</v>
      </c>
      <c r="E35" s="20">
        <v>37</v>
      </c>
      <c r="F35" s="20">
        <v>11</v>
      </c>
      <c r="G35" s="20">
        <v>6</v>
      </c>
      <c r="H35" s="20">
        <v>3</v>
      </c>
      <c r="I35" s="20">
        <v>123</v>
      </c>
      <c r="J35" s="20">
        <v>17</v>
      </c>
    </row>
    <row r="36" spans="1:10" x14ac:dyDescent="0.2">
      <c r="A36" s="21" t="s">
        <v>126</v>
      </c>
      <c r="B36" s="30">
        <v>100</v>
      </c>
      <c r="C36" s="30">
        <v>41.666666999999997</v>
      </c>
      <c r="D36" s="30">
        <v>26.666667</v>
      </c>
      <c r="E36" s="30">
        <v>20.555555999999999</v>
      </c>
      <c r="F36" s="30">
        <v>6.1111110000000002</v>
      </c>
      <c r="G36" s="30">
        <v>3.3333330000000001</v>
      </c>
      <c r="H36" s="30">
        <v>1.6666669999999999</v>
      </c>
      <c r="I36" s="30">
        <v>68.333332999999996</v>
      </c>
      <c r="J36" s="30">
        <v>9.4444440000000007</v>
      </c>
    </row>
    <row r="37" spans="1:10" x14ac:dyDescent="0.2">
      <c r="A37" s="19" t="s">
        <v>1214</v>
      </c>
      <c r="B37" s="20">
        <v>641</v>
      </c>
      <c r="C37" s="20">
        <v>231</v>
      </c>
      <c r="D37" s="20">
        <v>174</v>
      </c>
      <c r="E37" s="20">
        <v>130</v>
      </c>
      <c r="F37" s="20">
        <v>64</v>
      </c>
      <c r="G37" s="20">
        <v>30</v>
      </c>
      <c r="H37" s="20">
        <v>12</v>
      </c>
      <c r="I37" s="20">
        <v>405</v>
      </c>
      <c r="J37" s="20">
        <v>94</v>
      </c>
    </row>
    <row r="38" spans="1:10" x14ac:dyDescent="0.2">
      <c r="A38" s="21" t="s">
        <v>126</v>
      </c>
      <c r="B38" s="30">
        <v>100</v>
      </c>
      <c r="C38" s="30">
        <v>36.037441000000001</v>
      </c>
      <c r="D38" s="30">
        <v>27.145085999999999</v>
      </c>
      <c r="E38" s="30">
        <v>20.280811</v>
      </c>
      <c r="F38" s="30">
        <v>9.9843989999999998</v>
      </c>
      <c r="G38" s="30">
        <v>4.6801870000000001</v>
      </c>
      <c r="H38" s="30">
        <v>1.8720749999999999</v>
      </c>
      <c r="I38" s="30">
        <v>63.182527</v>
      </c>
      <c r="J38" s="30">
        <v>14.664586999999999</v>
      </c>
    </row>
    <row r="39" spans="1:10" x14ac:dyDescent="0.2">
      <c r="A39" s="19" t="s">
        <v>1215</v>
      </c>
      <c r="B39" s="20">
        <v>192</v>
      </c>
      <c r="C39" s="20">
        <v>80</v>
      </c>
      <c r="D39" s="20">
        <v>49</v>
      </c>
      <c r="E39" s="20">
        <v>41</v>
      </c>
      <c r="F39" s="20">
        <v>12</v>
      </c>
      <c r="G39" s="20">
        <v>7</v>
      </c>
      <c r="H39" s="20">
        <v>3</v>
      </c>
      <c r="I39" s="20">
        <v>129</v>
      </c>
      <c r="J39" s="20">
        <v>19</v>
      </c>
    </row>
    <row r="40" spans="1:10" x14ac:dyDescent="0.2">
      <c r="A40" s="21" t="s">
        <v>126</v>
      </c>
      <c r="B40" s="30">
        <v>100</v>
      </c>
      <c r="C40" s="30">
        <v>41.666666999999997</v>
      </c>
      <c r="D40" s="30">
        <v>25.520833</v>
      </c>
      <c r="E40" s="30">
        <v>21.354167</v>
      </c>
      <c r="F40" s="30">
        <v>6.25</v>
      </c>
      <c r="G40" s="30">
        <v>3.6458330000000001</v>
      </c>
      <c r="H40" s="30">
        <v>1.5625</v>
      </c>
      <c r="I40" s="30">
        <v>67.1875</v>
      </c>
      <c r="J40" s="30">
        <v>9.8958329999999997</v>
      </c>
    </row>
    <row r="41" spans="1:10" x14ac:dyDescent="0.2">
      <c r="A41" s="19" t="s">
        <v>1216</v>
      </c>
      <c r="B41" s="20">
        <v>12</v>
      </c>
      <c r="C41" s="20">
        <v>5</v>
      </c>
      <c r="D41" s="20">
        <v>1</v>
      </c>
      <c r="E41" s="20">
        <v>4</v>
      </c>
      <c r="F41" s="20">
        <v>1</v>
      </c>
      <c r="G41" s="20">
        <v>1</v>
      </c>
      <c r="H41" s="20">
        <v>0</v>
      </c>
      <c r="I41" s="20">
        <v>6</v>
      </c>
      <c r="J41" s="20">
        <v>2</v>
      </c>
    </row>
    <row r="42" spans="1:10" x14ac:dyDescent="0.2">
      <c r="A42" s="21" t="s">
        <v>126</v>
      </c>
      <c r="B42" s="30">
        <v>100</v>
      </c>
      <c r="C42" s="30">
        <v>41.666666999999997</v>
      </c>
      <c r="D42" s="30">
        <v>8.3333329999999997</v>
      </c>
      <c r="E42" s="30">
        <v>33.333333000000003</v>
      </c>
      <c r="F42" s="30">
        <v>8.3333329999999997</v>
      </c>
      <c r="G42" s="30">
        <v>8.3333329999999997</v>
      </c>
      <c r="H42" s="30">
        <v>0</v>
      </c>
      <c r="I42" s="30">
        <v>50</v>
      </c>
      <c r="J42" s="30">
        <v>16.666667</v>
      </c>
    </row>
    <row r="43" spans="1:10" x14ac:dyDescent="0.2">
      <c r="A43" s="18" t="s">
        <v>1217</v>
      </c>
      <c r="B43" s="17">
        <v>172</v>
      </c>
      <c r="C43" s="17">
        <v>33</v>
      </c>
      <c r="D43" s="17">
        <v>52</v>
      </c>
      <c r="E43" s="17">
        <v>26</v>
      </c>
      <c r="F43" s="17">
        <v>39</v>
      </c>
      <c r="G43" s="17">
        <v>19</v>
      </c>
      <c r="H43" s="17">
        <v>3</v>
      </c>
      <c r="I43" s="17">
        <v>85</v>
      </c>
      <c r="J43" s="17">
        <v>58</v>
      </c>
    </row>
    <row r="44" spans="1:10" x14ac:dyDescent="0.2">
      <c r="A44" s="21" t="s">
        <v>126</v>
      </c>
      <c r="B44" s="30">
        <v>100</v>
      </c>
      <c r="C44" s="30">
        <v>19.186046999999999</v>
      </c>
      <c r="D44" s="30">
        <v>30.232558000000001</v>
      </c>
      <c r="E44" s="30">
        <v>15.116279</v>
      </c>
      <c r="F44" s="30">
        <v>22.674419</v>
      </c>
      <c r="G44" s="30">
        <v>11.046512</v>
      </c>
      <c r="H44" s="30">
        <v>1.744186</v>
      </c>
      <c r="I44" s="30">
        <v>49.418604999999999</v>
      </c>
      <c r="J44" s="30">
        <v>33.720930000000003</v>
      </c>
    </row>
    <row r="45" spans="1:10" x14ac:dyDescent="0.2">
      <c r="A45" s="19" t="s">
        <v>1205</v>
      </c>
      <c r="B45" s="20">
        <v>133</v>
      </c>
      <c r="C45" s="20">
        <v>38</v>
      </c>
      <c r="D45" s="20">
        <v>39</v>
      </c>
      <c r="E45" s="20">
        <v>29</v>
      </c>
      <c r="F45" s="20">
        <v>16</v>
      </c>
      <c r="G45" s="20">
        <v>9</v>
      </c>
      <c r="H45" s="20">
        <v>2</v>
      </c>
      <c r="I45" s="20">
        <v>77</v>
      </c>
      <c r="J45" s="20">
        <v>25</v>
      </c>
    </row>
    <row r="46" spans="1:10" x14ac:dyDescent="0.2">
      <c r="A46" s="21" t="s">
        <v>126</v>
      </c>
      <c r="B46" s="30">
        <v>100</v>
      </c>
      <c r="C46" s="30">
        <v>28.571428999999998</v>
      </c>
      <c r="D46" s="30">
        <v>29.323308000000001</v>
      </c>
      <c r="E46" s="30">
        <v>21.804511000000002</v>
      </c>
      <c r="F46" s="30">
        <v>12.030075</v>
      </c>
      <c r="G46" s="30">
        <v>6.7669170000000003</v>
      </c>
      <c r="H46" s="30">
        <v>1.5037590000000001</v>
      </c>
      <c r="I46" s="30">
        <v>57.894736999999999</v>
      </c>
      <c r="J46" s="30">
        <v>18.796991999999999</v>
      </c>
    </row>
    <row r="47" spans="1:10" x14ac:dyDescent="0.2">
      <c r="A47" s="19" t="s">
        <v>1206</v>
      </c>
      <c r="B47" s="20">
        <v>111</v>
      </c>
      <c r="C47" s="20">
        <v>39</v>
      </c>
      <c r="D47" s="20">
        <v>30</v>
      </c>
      <c r="E47" s="20">
        <v>22</v>
      </c>
      <c r="F47" s="20">
        <v>12</v>
      </c>
      <c r="G47" s="20">
        <v>4</v>
      </c>
      <c r="H47" s="20">
        <v>4</v>
      </c>
      <c r="I47" s="20">
        <v>69</v>
      </c>
      <c r="J47" s="20">
        <v>16</v>
      </c>
    </row>
    <row r="48" spans="1:10" x14ac:dyDescent="0.2">
      <c r="A48" s="21" t="s">
        <v>126</v>
      </c>
      <c r="B48" s="30">
        <v>100</v>
      </c>
      <c r="C48" s="30">
        <v>35.135134999999998</v>
      </c>
      <c r="D48" s="30">
        <v>27.027027</v>
      </c>
      <c r="E48" s="30">
        <v>19.81982</v>
      </c>
      <c r="F48" s="30">
        <v>10.810810999999999</v>
      </c>
      <c r="G48" s="30">
        <v>3.6036039999999998</v>
      </c>
      <c r="H48" s="30">
        <v>3.6036039999999998</v>
      </c>
      <c r="I48" s="30">
        <v>62.162162000000002</v>
      </c>
      <c r="J48" s="30">
        <v>14.414414000000001</v>
      </c>
    </row>
    <row r="49" spans="1:10" x14ac:dyDescent="0.2">
      <c r="A49" s="19" t="s">
        <v>1207</v>
      </c>
      <c r="B49" s="20">
        <v>82</v>
      </c>
      <c r="C49" s="20">
        <v>31</v>
      </c>
      <c r="D49" s="20">
        <v>23</v>
      </c>
      <c r="E49" s="20">
        <v>19</v>
      </c>
      <c r="F49" s="20">
        <v>5</v>
      </c>
      <c r="G49" s="20">
        <v>3</v>
      </c>
      <c r="H49" s="20">
        <v>1</v>
      </c>
      <c r="I49" s="20">
        <v>54</v>
      </c>
      <c r="J49" s="20">
        <v>8</v>
      </c>
    </row>
    <row r="50" spans="1:10" x14ac:dyDescent="0.2">
      <c r="A50" s="21" t="s">
        <v>126</v>
      </c>
      <c r="B50" s="30">
        <v>100</v>
      </c>
      <c r="C50" s="30">
        <v>37.804878000000002</v>
      </c>
      <c r="D50" s="30">
        <v>28.048780000000001</v>
      </c>
      <c r="E50" s="30">
        <v>23.170732000000001</v>
      </c>
      <c r="F50" s="30">
        <v>6.0975609999999998</v>
      </c>
      <c r="G50" s="30">
        <v>3.6585369999999999</v>
      </c>
      <c r="H50" s="30">
        <v>1.2195119999999999</v>
      </c>
      <c r="I50" s="30">
        <v>65.853658999999993</v>
      </c>
      <c r="J50" s="30">
        <v>9.7560979999999997</v>
      </c>
    </row>
    <row r="51" spans="1:10" x14ac:dyDescent="0.2">
      <c r="A51" s="19" t="s">
        <v>1208</v>
      </c>
      <c r="B51" s="20">
        <v>30</v>
      </c>
      <c r="C51" s="20">
        <v>17</v>
      </c>
      <c r="D51" s="20">
        <v>6</v>
      </c>
      <c r="E51" s="20">
        <v>5</v>
      </c>
      <c r="F51" s="20">
        <v>1</v>
      </c>
      <c r="G51" s="20">
        <v>1</v>
      </c>
      <c r="H51" s="20">
        <v>0</v>
      </c>
      <c r="I51" s="20">
        <v>23</v>
      </c>
      <c r="J51" s="20">
        <v>2</v>
      </c>
    </row>
    <row r="52" spans="1:10" x14ac:dyDescent="0.2">
      <c r="A52" s="21" t="s">
        <v>126</v>
      </c>
      <c r="B52" s="30">
        <v>100</v>
      </c>
      <c r="C52" s="30">
        <v>56.666666999999997</v>
      </c>
      <c r="D52" s="30">
        <v>20</v>
      </c>
      <c r="E52" s="30">
        <v>16.666667</v>
      </c>
      <c r="F52" s="30">
        <v>3.3333330000000001</v>
      </c>
      <c r="G52" s="30">
        <v>3.3333330000000001</v>
      </c>
      <c r="H52" s="30">
        <v>0</v>
      </c>
      <c r="I52" s="30">
        <v>76.666667000000004</v>
      </c>
      <c r="J52" s="30">
        <v>6.6666670000000003</v>
      </c>
    </row>
    <row r="53" spans="1:10" x14ac:dyDescent="0.2">
      <c r="A53" s="19" t="s">
        <v>1209</v>
      </c>
      <c r="B53" s="20">
        <v>5</v>
      </c>
      <c r="C53" s="20">
        <v>2</v>
      </c>
      <c r="D53" s="20">
        <v>0</v>
      </c>
      <c r="E53" s="20">
        <v>2</v>
      </c>
      <c r="F53" s="20">
        <v>0</v>
      </c>
      <c r="G53" s="20">
        <v>1</v>
      </c>
      <c r="H53" s="20">
        <v>0</v>
      </c>
      <c r="I53" s="20">
        <v>2</v>
      </c>
      <c r="J53" s="20">
        <v>1</v>
      </c>
    </row>
    <row r="54" spans="1:10" x14ac:dyDescent="0.2">
      <c r="A54" s="21" t="s">
        <v>126</v>
      </c>
      <c r="B54" s="30">
        <v>100</v>
      </c>
      <c r="C54" s="30">
        <v>40</v>
      </c>
      <c r="D54" s="30">
        <v>0</v>
      </c>
      <c r="E54" s="30">
        <v>40</v>
      </c>
      <c r="F54" s="30">
        <v>0</v>
      </c>
      <c r="G54" s="30">
        <v>20</v>
      </c>
      <c r="H54" s="30">
        <v>0</v>
      </c>
      <c r="I54" s="30">
        <v>40</v>
      </c>
      <c r="J54" s="30">
        <v>20</v>
      </c>
    </row>
    <row r="55" spans="1:10" x14ac:dyDescent="0.2">
      <c r="A55" s="19" t="s">
        <v>1210</v>
      </c>
      <c r="B55" s="20">
        <v>2</v>
      </c>
      <c r="C55" s="20">
        <v>1</v>
      </c>
      <c r="D55" s="20">
        <v>0</v>
      </c>
      <c r="E55" s="20">
        <v>0</v>
      </c>
      <c r="F55" s="20">
        <v>1</v>
      </c>
      <c r="G55" s="20">
        <v>0</v>
      </c>
      <c r="H55" s="20">
        <v>0</v>
      </c>
      <c r="I55" s="20">
        <v>1</v>
      </c>
      <c r="J55" s="20">
        <v>1</v>
      </c>
    </row>
    <row r="56" spans="1:10" x14ac:dyDescent="0.2">
      <c r="A56" s="21" t="s">
        <v>126</v>
      </c>
      <c r="B56" s="30">
        <v>100</v>
      </c>
      <c r="C56" s="30">
        <v>50</v>
      </c>
      <c r="D56" s="30">
        <v>0</v>
      </c>
      <c r="E56" s="30">
        <v>0</v>
      </c>
      <c r="F56" s="30">
        <v>50</v>
      </c>
      <c r="G56" s="30">
        <v>0</v>
      </c>
      <c r="H56" s="30">
        <v>0</v>
      </c>
      <c r="I56" s="30">
        <v>50</v>
      </c>
      <c r="J56" s="30">
        <v>50</v>
      </c>
    </row>
    <row r="57" spans="1:10" x14ac:dyDescent="0.2">
      <c r="A57" s="19" t="s">
        <v>1211</v>
      </c>
      <c r="B57" s="20">
        <v>0</v>
      </c>
      <c r="C57" s="20">
        <v>0</v>
      </c>
      <c r="D57" s="20">
        <v>0</v>
      </c>
      <c r="E57" s="20">
        <v>0</v>
      </c>
      <c r="F57" s="20">
        <v>0</v>
      </c>
      <c r="G57" s="20">
        <v>0</v>
      </c>
      <c r="H57" s="20">
        <v>0</v>
      </c>
      <c r="I57" s="20">
        <v>0</v>
      </c>
      <c r="J57" s="20">
        <v>0</v>
      </c>
    </row>
    <row r="58" spans="1:10" x14ac:dyDescent="0.2">
      <c r="A58" s="21" t="s">
        <v>126</v>
      </c>
      <c r="B58" s="30">
        <v>0</v>
      </c>
      <c r="C58" s="30">
        <v>0</v>
      </c>
      <c r="D58" s="30">
        <v>0</v>
      </c>
      <c r="E58" s="30">
        <v>0</v>
      </c>
      <c r="F58" s="30">
        <v>0</v>
      </c>
      <c r="G58" s="30">
        <v>0</v>
      </c>
      <c r="H58" s="30">
        <v>0</v>
      </c>
      <c r="I58" s="30">
        <v>0</v>
      </c>
      <c r="J58" s="30">
        <v>0</v>
      </c>
    </row>
    <row r="59" spans="1:10" x14ac:dyDescent="0.2">
      <c r="A59" s="19" t="s">
        <v>1212</v>
      </c>
      <c r="B59" s="20">
        <v>244</v>
      </c>
      <c r="C59" s="20">
        <v>77</v>
      </c>
      <c r="D59" s="20">
        <v>69</v>
      </c>
      <c r="E59" s="20">
        <v>51</v>
      </c>
      <c r="F59" s="20">
        <v>28</v>
      </c>
      <c r="G59" s="20">
        <v>13</v>
      </c>
      <c r="H59" s="20">
        <v>6</v>
      </c>
      <c r="I59" s="20">
        <v>146</v>
      </c>
      <c r="J59" s="20">
        <v>41</v>
      </c>
    </row>
    <row r="60" spans="1:10" x14ac:dyDescent="0.2">
      <c r="A60" s="21" t="s">
        <v>126</v>
      </c>
      <c r="B60" s="30">
        <v>100</v>
      </c>
      <c r="C60" s="30">
        <v>31.557376999999999</v>
      </c>
      <c r="D60" s="30">
        <v>28.278689</v>
      </c>
      <c r="E60" s="30">
        <v>20.901638999999999</v>
      </c>
      <c r="F60" s="30">
        <v>11.47541</v>
      </c>
      <c r="G60" s="30">
        <v>5.3278689999999997</v>
      </c>
      <c r="H60" s="30">
        <v>2.4590160000000001</v>
      </c>
      <c r="I60" s="30">
        <v>59.836066000000002</v>
      </c>
      <c r="J60" s="30">
        <v>16.803279</v>
      </c>
    </row>
    <row r="61" spans="1:10" x14ac:dyDescent="0.2">
      <c r="A61" s="19" t="s">
        <v>1213</v>
      </c>
      <c r="B61" s="20">
        <v>112</v>
      </c>
      <c r="C61" s="20">
        <v>48</v>
      </c>
      <c r="D61" s="20">
        <v>29</v>
      </c>
      <c r="E61" s="20">
        <v>24</v>
      </c>
      <c r="F61" s="20">
        <v>6</v>
      </c>
      <c r="G61" s="20">
        <v>4</v>
      </c>
      <c r="H61" s="20">
        <v>1</v>
      </c>
      <c r="I61" s="20">
        <v>77</v>
      </c>
      <c r="J61" s="20">
        <v>10</v>
      </c>
    </row>
    <row r="62" spans="1:10" x14ac:dyDescent="0.2">
      <c r="A62" s="21" t="s">
        <v>126</v>
      </c>
      <c r="B62" s="30">
        <v>100</v>
      </c>
      <c r="C62" s="30">
        <v>42.857143000000001</v>
      </c>
      <c r="D62" s="30">
        <v>25.892856999999999</v>
      </c>
      <c r="E62" s="30">
        <v>21.428571000000002</v>
      </c>
      <c r="F62" s="30">
        <v>5.3571429999999998</v>
      </c>
      <c r="G62" s="30">
        <v>3.5714290000000002</v>
      </c>
      <c r="H62" s="30">
        <v>0.89285700000000001</v>
      </c>
      <c r="I62" s="30">
        <v>68.75</v>
      </c>
      <c r="J62" s="30">
        <v>8.9285709999999998</v>
      </c>
    </row>
    <row r="63" spans="1:10" x14ac:dyDescent="0.2">
      <c r="A63" s="19" t="s">
        <v>1214</v>
      </c>
      <c r="B63" s="20">
        <v>363</v>
      </c>
      <c r="C63" s="20">
        <v>128</v>
      </c>
      <c r="D63" s="20">
        <v>98</v>
      </c>
      <c r="E63" s="20">
        <v>77</v>
      </c>
      <c r="F63" s="20">
        <v>35</v>
      </c>
      <c r="G63" s="20">
        <v>18</v>
      </c>
      <c r="H63" s="20">
        <v>7</v>
      </c>
      <c r="I63" s="20">
        <v>226</v>
      </c>
      <c r="J63" s="20">
        <v>53</v>
      </c>
    </row>
    <row r="64" spans="1:10" x14ac:dyDescent="0.2">
      <c r="A64" s="21" t="s">
        <v>126</v>
      </c>
      <c r="B64" s="30">
        <v>100</v>
      </c>
      <c r="C64" s="30">
        <v>35.261707999999999</v>
      </c>
      <c r="D64" s="30">
        <v>26.997244999999999</v>
      </c>
      <c r="E64" s="30">
        <v>21.212121</v>
      </c>
      <c r="F64" s="30">
        <v>9.6418730000000004</v>
      </c>
      <c r="G64" s="30">
        <v>4.9586779999999999</v>
      </c>
      <c r="H64" s="30">
        <v>1.928375</v>
      </c>
      <c r="I64" s="30">
        <v>62.258952999999998</v>
      </c>
      <c r="J64" s="30">
        <v>14.600550999999999</v>
      </c>
    </row>
    <row r="65" spans="1:10" x14ac:dyDescent="0.2">
      <c r="A65" s="19" t="s">
        <v>1215</v>
      </c>
      <c r="B65" s="20">
        <v>119</v>
      </c>
      <c r="C65" s="20">
        <v>51</v>
      </c>
      <c r="D65" s="20">
        <v>29</v>
      </c>
      <c r="E65" s="20">
        <v>26</v>
      </c>
      <c r="F65" s="20">
        <v>7</v>
      </c>
      <c r="G65" s="20">
        <v>5</v>
      </c>
      <c r="H65" s="20">
        <v>1</v>
      </c>
      <c r="I65" s="20">
        <v>80</v>
      </c>
      <c r="J65" s="20">
        <v>12</v>
      </c>
    </row>
    <row r="66" spans="1:10" x14ac:dyDescent="0.2">
      <c r="A66" s="21" t="s">
        <v>126</v>
      </c>
      <c r="B66" s="30">
        <v>100</v>
      </c>
      <c r="C66" s="30">
        <v>42.857143000000001</v>
      </c>
      <c r="D66" s="30">
        <v>24.369748000000001</v>
      </c>
      <c r="E66" s="30">
        <v>21.848738999999998</v>
      </c>
      <c r="F66" s="30">
        <v>5.8823530000000002</v>
      </c>
      <c r="G66" s="30">
        <v>4.2016809999999998</v>
      </c>
      <c r="H66" s="30">
        <v>0.84033599999999997</v>
      </c>
      <c r="I66" s="30">
        <v>67.226890999999995</v>
      </c>
      <c r="J66" s="30">
        <v>10.084034000000001</v>
      </c>
    </row>
    <row r="67" spans="1:10" x14ac:dyDescent="0.2">
      <c r="A67" s="19" t="s">
        <v>1216</v>
      </c>
      <c r="B67" s="20">
        <v>7</v>
      </c>
      <c r="C67" s="20">
        <v>3</v>
      </c>
      <c r="D67" s="20">
        <v>0</v>
      </c>
      <c r="E67" s="20">
        <v>2</v>
      </c>
      <c r="F67" s="20">
        <v>1</v>
      </c>
      <c r="G67" s="20">
        <v>1</v>
      </c>
      <c r="H67" s="20">
        <v>0</v>
      </c>
      <c r="I67" s="20">
        <v>3</v>
      </c>
      <c r="J67" s="20">
        <v>2</v>
      </c>
    </row>
    <row r="68" spans="1:10" x14ac:dyDescent="0.2">
      <c r="A68" s="21" t="s">
        <v>126</v>
      </c>
      <c r="B68" s="30">
        <v>100</v>
      </c>
      <c r="C68" s="30">
        <v>42.857143000000001</v>
      </c>
      <c r="D68" s="30">
        <v>0</v>
      </c>
      <c r="E68" s="30">
        <v>28.571428999999998</v>
      </c>
      <c r="F68" s="30">
        <v>14.285714</v>
      </c>
      <c r="G68" s="30">
        <v>14.285714</v>
      </c>
      <c r="H68" s="30">
        <v>0</v>
      </c>
      <c r="I68" s="30">
        <v>42.857143000000001</v>
      </c>
      <c r="J68" s="30">
        <v>28.571428999999998</v>
      </c>
    </row>
    <row r="69" spans="1:10" x14ac:dyDescent="0.2">
      <c r="A69" s="18" t="s">
        <v>1218</v>
      </c>
      <c r="B69" s="17">
        <v>121</v>
      </c>
      <c r="C69" s="17">
        <v>39</v>
      </c>
      <c r="D69" s="17">
        <v>35</v>
      </c>
      <c r="E69" s="17">
        <v>20</v>
      </c>
      <c r="F69" s="17">
        <v>22</v>
      </c>
      <c r="G69" s="17">
        <v>4</v>
      </c>
      <c r="H69" s="17">
        <v>1</v>
      </c>
      <c r="I69" s="17">
        <v>74</v>
      </c>
      <c r="J69" s="17">
        <v>26</v>
      </c>
    </row>
    <row r="70" spans="1:10" x14ac:dyDescent="0.2">
      <c r="A70" s="21" t="s">
        <v>126</v>
      </c>
      <c r="B70" s="30">
        <v>100</v>
      </c>
      <c r="C70" s="30">
        <v>32.231405000000002</v>
      </c>
      <c r="D70" s="30">
        <v>28.925619999999999</v>
      </c>
      <c r="E70" s="30">
        <v>16.528925999999998</v>
      </c>
      <c r="F70" s="30">
        <v>18.181818</v>
      </c>
      <c r="G70" s="30">
        <v>3.3057850000000002</v>
      </c>
      <c r="H70" s="30">
        <v>0.82644600000000001</v>
      </c>
      <c r="I70" s="30">
        <v>61.157024999999997</v>
      </c>
      <c r="J70" s="30">
        <v>21.487603</v>
      </c>
    </row>
    <row r="71" spans="1:10" x14ac:dyDescent="0.2">
      <c r="A71" s="19" t="s">
        <v>1205</v>
      </c>
      <c r="B71" s="20">
        <v>120</v>
      </c>
      <c r="C71" s="20">
        <v>39</v>
      </c>
      <c r="D71" s="20">
        <v>36</v>
      </c>
      <c r="E71" s="20">
        <v>29</v>
      </c>
      <c r="F71" s="20">
        <v>9</v>
      </c>
      <c r="G71" s="20">
        <v>6</v>
      </c>
      <c r="H71" s="20">
        <v>1</v>
      </c>
      <c r="I71" s="20">
        <v>75</v>
      </c>
      <c r="J71" s="20">
        <v>15</v>
      </c>
    </row>
    <row r="72" spans="1:10" x14ac:dyDescent="0.2">
      <c r="A72" s="21" t="s">
        <v>126</v>
      </c>
      <c r="B72" s="30">
        <v>100</v>
      </c>
      <c r="C72" s="30">
        <v>32.5</v>
      </c>
      <c r="D72" s="30">
        <v>30</v>
      </c>
      <c r="E72" s="30">
        <v>24.166667</v>
      </c>
      <c r="F72" s="30">
        <v>7.5</v>
      </c>
      <c r="G72" s="30">
        <v>5</v>
      </c>
      <c r="H72" s="30">
        <v>0.83333299999999999</v>
      </c>
      <c r="I72" s="30">
        <v>62.5</v>
      </c>
      <c r="J72" s="30">
        <v>12.5</v>
      </c>
    </row>
    <row r="73" spans="1:10" x14ac:dyDescent="0.2">
      <c r="A73" s="19" t="s">
        <v>1206</v>
      </c>
      <c r="B73" s="20">
        <v>85</v>
      </c>
      <c r="C73" s="20">
        <v>35</v>
      </c>
      <c r="D73" s="20">
        <v>20</v>
      </c>
      <c r="E73" s="20">
        <v>9</v>
      </c>
      <c r="F73" s="20">
        <v>15</v>
      </c>
      <c r="G73" s="20">
        <v>4</v>
      </c>
      <c r="H73" s="20">
        <v>2</v>
      </c>
      <c r="I73" s="20">
        <v>55</v>
      </c>
      <c r="J73" s="20">
        <v>19</v>
      </c>
    </row>
    <row r="74" spans="1:10" x14ac:dyDescent="0.2">
      <c r="A74" s="21" t="s">
        <v>126</v>
      </c>
      <c r="B74" s="30">
        <v>100</v>
      </c>
      <c r="C74" s="30">
        <v>41.176470999999999</v>
      </c>
      <c r="D74" s="30">
        <v>23.529412000000001</v>
      </c>
      <c r="E74" s="30">
        <v>10.588234999999999</v>
      </c>
      <c r="F74" s="30">
        <v>17.647058999999999</v>
      </c>
      <c r="G74" s="30">
        <v>4.7058819999999999</v>
      </c>
      <c r="H74" s="30">
        <v>2.3529409999999999</v>
      </c>
      <c r="I74" s="30">
        <v>64.705882000000003</v>
      </c>
      <c r="J74" s="30">
        <v>22.352941000000001</v>
      </c>
    </row>
    <row r="75" spans="1:10" x14ac:dyDescent="0.2">
      <c r="A75" s="19" t="s">
        <v>1207</v>
      </c>
      <c r="B75" s="20">
        <v>57</v>
      </c>
      <c r="C75" s="20">
        <v>21</v>
      </c>
      <c r="D75" s="20">
        <v>19</v>
      </c>
      <c r="E75" s="20">
        <v>10</v>
      </c>
      <c r="F75" s="20">
        <v>5</v>
      </c>
      <c r="G75" s="20">
        <v>1</v>
      </c>
      <c r="H75" s="20">
        <v>1</v>
      </c>
      <c r="I75" s="20">
        <v>40</v>
      </c>
      <c r="J75" s="20">
        <v>6</v>
      </c>
    </row>
    <row r="76" spans="1:10" x14ac:dyDescent="0.2">
      <c r="A76" s="21" t="s">
        <v>126</v>
      </c>
      <c r="B76" s="30">
        <v>100</v>
      </c>
      <c r="C76" s="30">
        <v>36.842104999999997</v>
      </c>
      <c r="D76" s="30">
        <v>33.333333000000003</v>
      </c>
      <c r="E76" s="30">
        <v>17.543859999999999</v>
      </c>
      <c r="F76" s="30">
        <v>8.7719299999999993</v>
      </c>
      <c r="G76" s="30">
        <v>1.754386</v>
      </c>
      <c r="H76" s="30">
        <v>1.754386</v>
      </c>
      <c r="I76" s="30">
        <v>70.175438999999997</v>
      </c>
      <c r="J76" s="30">
        <v>10.526316</v>
      </c>
    </row>
    <row r="77" spans="1:10" x14ac:dyDescent="0.2">
      <c r="A77" s="19" t="s">
        <v>1208</v>
      </c>
      <c r="B77" s="20">
        <v>11</v>
      </c>
      <c r="C77" s="20">
        <v>6</v>
      </c>
      <c r="D77" s="20">
        <v>0</v>
      </c>
      <c r="E77" s="20">
        <v>3</v>
      </c>
      <c r="F77" s="20">
        <v>0</v>
      </c>
      <c r="G77" s="20">
        <v>1</v>
      </c>
      <c r="H77" s="20">
        <v>1</v>
      </c>
      <c r="I77" s="20">
        <v>6</v>
      </c>
      <c r="J77" s="20">
        <v>1</v>
      </c>
    </row>
    <row r="78" spans="1:10" x14ac:dyDescent="0.2">
      <c r="A78" s="21" t="s">
        <v>126</v>
      </c>
      <c r="B78" s="30">
        <v>100</v>
      </c>
      <c r="C78" s="30">
        <v>54.545454999999997</v>
      </c>
      <c r="D78" s="30">
        <v>0</v>
      </c>
      <c r="E78" s="30">
        <v>27.272727</v>
      </c>
      <c r="F78" s="30">
        <v>0</v>
      </c>
      <c r="G78" s="30">
        <v>9.0909089999999999</v>
      </c>
      <c r="H78" s="30">
        <v>9.0909089999999999</v>
      </c>
      <c r="I78" s="30">
        <v>54.545454999999997</v>
      </c>
      <c r="J78" s="30">
        <v>9.0909089999999999</v>
      </c>
    </row>
    <row r="79" spans="1:10" x14ac:dyDescent="0.2">
      <c r="A79" s="19" t="s">
        <v>1209</v>
      </c>
      <c r="B79" s="20">
        <v>4</v>
      </c>
      <c r="C79" s="20">
        <v>1</v>
      </c>
      <c r="D79" s="20">
        <v>1</v>
      </c>
      <c r="E79" s="20">
        <v>2</v>
      </c>
      <c r="F79" s="20">
        <v>0</v>
      </c>
      <c r="G79" s="20">
        <v>0</v>
      </c>
      <c r="H79" s="20">
        <v>0</v>
      </c>
      <c r="I79" s="20">
        <v>2</v>
      </c>
      <c r="J79" s="20">
        <v>0</v>
      </c>
    </row>
    <row r="80" spans="1:10" x14ac:dyDescent="0.2">
      <c r="A80" s="21" t="s">
        <v>126</v>
      </c>
      <c r="B80" s="30">
        <v>100</v>
      </c>
      <c r="C80" s="30">
        <v>25</v>
      </c>
      <c r="D80" s="30">
        <v>25</v>
      </c>
      <c r="E80" s="30">
        <v>50</v>
      </c>
      <c r="F80" s="30">
        <v>0</v>
      </c>
      <c r="G80" s="30">
        <v>0</v>
      </c>
      <c r="H80" s="30">
        <v>0</v>
      </c>
      <c r="I80" s="30">
        <v>50</v>
      </c>
      <c r="J80" s="30">
        <v>0</v>
      </c>
    </row>
    <row r="81" spans="1:10" x14ac:dyDescent="0.2">
      <c r="A81" s="19" t="s">
        <v>1210</v>
      </c>
      <c r="B81" s="20">
        <v>1</v>
      </c>
      <c r="C81" s="20">
        <v>1</v>
      </c>
      <c r="D81" s="20">
        <v>0</v>
      </c>
      <c r="E81" s="20">
        <v>0</v>
      </c>
      <c r="F81" s="20">
        <v>0</v>
      </c>
      <c r="G81" s="20">
        <v>0</v>
      </c>
      <c r="H81" s="20">
        <v>0</v>
      </c>
      <c r="I81" s="20">
        <v>1</v>
      </c>
      <c r="J81" s="20">
        <v>0</v>
      </c>
    </row>
    <row r="82" spans="1:10" x14ac:dyDescent="0.2">
      <c r="A82" s="21" t="s">
        <v>126</v>
      </c>
      <c r="B82" s="30">
        <v>100</v>
      </c>
      <c r="C82" s="30">
        <v>100</v>
      </c>
      <c r="D82" s="30">
        <v>0</v>
      </c>
      <c r="E82" s="30">
        <v>0</v>
      </c>
      <c r="F82" s="30">
        <v>0</v>
      </c>
      <c r="G82" s="30">
        <v>0</v>
      </c>
      <c r="H82" s="30">
        <v>0</v>
      </c>
      <c r="I82" s="30">
        <v>100</v>
      </c>
      <c r="J82" s="30">
        <v>0</v>
      </c>
    </row>
    <row r="83" spans="1:10" x14ac:dyDescent="0.2">
      <c r="A83" s="19" t="s">
        <v>1211</v>
      </c>
      <c r="B83" s="20">
        <v>0</v>
      </c>
      <c r="C83" s="20">
        <v>0</v>
      </c>
      <c r="D83" s="20">
        <v>0</v>
      </c>
      <c r="E83" s="20">
        <v>0</v>
      </c>
      <c r="F83" s="20">
        <v>0</v>
      </c>
      <c r="G83" s="20">
        <v>0</v>
      </c>
      <c r="H83" s="20">
        <v>0</v>
      </c>
      <c r="I83" s="20">
        <v>0</v>
      </c>
      <c r="J83" s="20">
        <v>0</v>
      </c>
    </row>
    <row r="84" spans="1:10" x14ac:dyDescent="0.2">
      <c r="A84" s="21" t="s">
        <v>126</v>
      </c>
      <c r="B84" s="30">
        <v>0</v>
      </c>
      <c r="C84" s="30">
        <v>0</v>
      </c>
      <c r="D84" s="30">
        <v>0</v>
      </c>
      <c r="E84" s="30">
        <v>0</v>
      </c>
      <c r="F84" s="30">
        <v>0</v>
      </c>
      <c r="G84" s="30">
        <v>0</v>
      </c>
      <c r="H84" s="30">
        <v>0</v>
      </c>
      <c r="I84" s="30">
        <v>0</v>
      </c>
      <c r="J84" s="30">
        <v>0</v>
      </c>
    </row>
    <row r="85" spans="1:10" x14ac:dyDescent="0.2">
      <c r="A85" s="19" t="s">
        <v>1212</v>
      </c>
      <c r="B85" s="20">
        <v>205</v>
      </c>
      <c r="C85" s="20">
        <v>74</v>
      </c>
      <c r="D85" s="20">
        <v>56</v>
      </c>
      <c r="E85" s="20">
        <v>38</v>
      </c>
      <c r="F85" s="20">
        <v>24</v>
      </c>
      <c r="G85" s="20">
        <v>10</v>
      </c>
      <c r="H85" s="20">
        <v>3</v>
      </c>
      <c r="I85" s="20">
        <v>130</v>
      </c>
      <c r="J85" s="20">
        <v>34</v>
      </c>
    </row>
    <row r="86" spans="1:10" x14ac:dyDescent="0.2">
      <c r="A86" s="21" t="s">
        <v>126</v>
      </c>
      <c r="B86" s="30">
        <v>100</v>
      </c>
      <c r="C86" s="30">
        <v>36.097560999999999</v>
      </c>
      <c r="D86" s="30">
        <v>27.317073000000001</v>
      </c>
      <c r="E86" s="30">
        <v>18.536584999999999</v>
      </c>
      <c r="F86" s="30">
        <v>11.707317</v>
      </c>
      <c r="G86" s="30">
        <v>4.8780489999999999</v>
      </c>
      <c r="H86" s="30">
        <v>1.4634149999999999</v>
      </c>
      <c r="I86" s="30">
        <v>63.414634</v>
      </c>
      <c r="J86" s="30">
        <v>16.585366</v>
      </c>
    </row>
    <row r="87" spans="1:10" x14ac:dyDescent="0.2">
      <c r="A87" s="19" t="s">
        <v>1213</v>
      </c>
      <c r="B87" s="20">
        <v>68</v>
      </c>
      <c r="C87" s="20">
        <v>27</v>
      </c>
      <c r="D87" s="20">
        <v>19</v>
      </c>
      <c r="E87" s="20">
        <v>13</v>
      </c>
      <c r="F87" s="20">
        <v>5</v>
      </c>
      <c r="G87" s="20">
        <v>2</v>
      </c>
      <c r="H87" s="20">
        <v>2</v>
      </c>
      <c r="I87" s="20">
        <v>46</v>
      </c>
      <c r="J87" s="20">
        <v>7</v>
      </c>
    </row>
    <row r="88" spans="1:10" x14ac:dyDescent="0.2">
      <c r="A88" s="21" t="s">
        <v>126</v>
      </c>
      <c r="B88" s="30">
        <v>100</v>
      </c>
      <c r="C88" s="30">
        <v>39.705882000000003</v>
      </c>
      <c r="D88" s="30">
        <v>27.941175999999999</v>
      </c>
      <c r="E88" s="30">
        <v>19.117647000000002</v>
      </c>
      <c r="F88" s="30">
        <v>7.3529410000000004</v>
      </c>
      <c r="G88" s="30">
        <v>2.941176</v>
      </c>
      <c r="H88" s="30">
        <v>2.941176</v>
      </c>
      <c r="I88" s="30">
        <v>67.647058999999999</v>
      </c>
      <c r="J88" s="30">
        <v>10.294117999999999</v>
      </c>
    </row>
    <row r="89" spans="1:10" x14ac:dyDescent="0.2">
      <c r="A89" s="19" t="s">
        <v>1214</v>
      </c>
      <c r="B89" s="20">
        <v>278</v>
      </c>
      <c r="C89" s="20">
        <v>103</v>
      </c>
      <c r="D89" s="20">
        <v>76</v>
      </c>
      <c r="E89" s="20">
        <v>53</v>
      </c>
      <c r="F89" s="20">
        <v>29</v>
      </c>
      <c r="G89" s="20">
        <v>12</v>
      </c>
      <c r="H89" s="20">
        <v>5</v>
      </c>
      <c r="I89" s="20">
        <v>179</v>
      </c>
      <c r="J89" s="20">
        <v>41</v>
      </c>
    </row>
    <row r="90" spans="1:10" x14ac:dyDescent="0.2">
      <c r="A90" s="21" t="s">
        <v>126</v>
      </c>
      <c r="B90" s="30">
        <v>100</v>
      </c>
      <c r="C90" s="30">
        <v>37.050359999999998</v>
      </c>
      <c r="D90" s="30">
        <v>27.338128999999999</v>
      </c>
      <c r="E90" s="30">
        <v>19.064748000000002</v>
      </c>
      <c r="F90" s="30">
        <v>10.431654999999999</v>
      </c>
      <c r="G90" s="30">
        <v>4.3165469999999999</v>
      </c>
      <c r="H90" s="30">
        <v>1.7985610000000001</v>
      </c>
      <c r="I90" s="30">
        <v>64.388489000000007</v>
      </c>
      <c r="J90" s="30">
        <v>14.748201</v>
      </c>
    </row>
    <row r="91" spans="1:10" x14ac:dyDescent="0.2">
      <c r="A91" s="19" t="s">
        <v>1215</v>
      </c>
      <c r="B91" s="20">
        <v>73</v>
      </c>
      <c r="C91" s="20">
        <v>29</v>
      </c>
      <c r="D91" s="20">
        <v>20</v>
      </c>
      <c r="E91" s="20">
        <v>15</v>
      </c>
      <c r="F91" s="20">
        <v>5</v>
      </c>
      <c r="G91" s="20">
        <v>2</v>
      </c>
      <c r="H91" s="20">
        <v>2</v>
      </c>
      <c r="I91" s="20">
        <v>49</v>
      </c>
      <c r="J91" s="20">
        <v>7</v>
      </c>
    </row>
    <row r="92" spans="1:10" x14ac:dyDescent="0.2">
      <c r="A92" s="21" t="s">
        <v>126</v>
      </c>
      <c r="B92" s="30">
        <v>100</v>
      </c>
      <c r="C92" s="30">
        <v>39.726027000000002</v>
      </c>
      <c r="D92" s="30">
        <v>27.397259999999999</v>
      </c>
      <c r="E92" s="30">
        <v>20.547944999999999</v>
      </c>
      <c r="F92" s="30">
        <v>6.8493149999999998</v>
      </c>
      <c r="G92" s="30">
        <v>2.7397260000000001</v>
      </c>
      <c r="H92" s="30">
        <v>2.7397260000000001</v>
      </c>
      <c r="I92" s="30">
        <v>67.123288000000002</v>
      </c>
      <c r="J92" s="30">
        <v>9.5890409999999999</v>
      </c>
    </row>
    <row r="93" spans="1:10" x14ac:dyDescent="0.2">
      <c r="A93" s="19" t="s">
        <v>1216</v>
      </c>
      <c r="B93" s="20">
        <v>5</v>
      </c>
      <c r="C93" s="20">
        <v>2</v>
      </c>
      <c r="D93" s="20">
        <v>1</v>
      </c>
      <c r="E93" s="20">
        <v>2</v>
      </c>
      <c r="F93" s="20">
        <v>0</v>
      </c>
      <c r="G93" s="20">
        <v>0</v>
      </c>
      <c r="H93" s="20">
        <v>0</v>
      </c>
      <c r="I93" s="20">
        <v>3</v>
      </c>
      <c r="J93" s="20">
        <v>0</v>
      </c>
    </row>
    <row r="94" spans="1:10" x14ac:dyDescent="0.2">
      <c r="A94" s="21" t="s">
        <v>126</v>
      </c>
      <c r="B94" s="30">
        <v>100</v>
      </c>
      <c r="C94" s="30">
        <v>40</v>
      </c>
      <c r="D94" s="30">
        <v>20</v>
      </c>
      <c r="E94" s="30">
        <v>40</v>
      </c>
      <c r="F94" s="30">
        <v>0</v>
      </c>
      <c r="G94" s="30">
        <v>0</v>
      </c>
      <c r="H94" s="30">
        <v>0</v>
      </c>
      <c r="I94" s="30">
        <v>60</v>
      </c>
      <c r="J94" s="30">
        <v>0</v>
      </c>
    </row>
    <row r="95" spans="1:10" x14ac:dyDescent="0.2">
      <c r="A95" s="18" t="s">
        <v>1219</v>
      </c>
      <c r="B95" s="18"/>
      <c r="C95" s="18"/>
      <c r="D95" s="18"/>
      <c r="E95" s="18"/>
      <c r="F95" s="18"/>
      <c r="G95" s="18"/>
      <c r="H95" s="18"/>
      <c r="I95" s="18"/>
      <c r="J95" s="18"/>
    </row>
    <row r="96" spans="1:10" x14ac:dyDescent="0.2">
      <c r="A96" s="19" t="s">
        <v>130</v>
      </c>
      <c r="B96" s="20">
        <v>73</v>
      </c>
      <c r="C96" s="20">
        <v>15</v>
      </c>
      <c r="D96" s="20">
        <v>13</v>
      </c>
      <c r="E96" s="20">
        <v>21</v>
      </c>
      <c r="F96" s="20">
        <v>12</v>
      </c>
      <c r="G96" s="20">
        <v>9</v>
      </c>
      <c r="H96" s="20">
        <v>3</v>
      </c>
      <c r="I96" s="20">
        <v>28</v>
      </c>
      <c r="J96" s="20">
        <v>21</v>
      </c>
    </row>
    <row r="97" spans="1:10" x14ac:dyDescent="0.2">
      <c r="A97" s="21" t="s">
        <v>126</v>
      </c>
      <c r="B97" s="30">
        <v>100</v>
      </c>
      <c r="C97" s="30">
        <v>20.547944999999999</v>
      </c>
      <c r="D97" s="30">
        <v>17.808219000000001</v>
      </c>
      <c r="E97" s="30">
        <v>28.767123000000002</v>
      </c>
      <c r="F97" s="30">
        <v>16.438355999999999</v>
      </c>
      <c r="G97" s="30">
        <v>12.328766999999999</v>
      </c>
      <c r="H97" s="30">
        <v>4.1095889999999997</v>
      </c>
      <c r="I97" s="30">
        <v>38.356164</v>
      </c>
      <c r="J97" s="30">
        <v>28.767123000000002</v>
      </c>
    </row>
    <row r="98" spans="1:10" x14ac:dyDescent="0.2">
      <c r="A98" s="19" t="s">
        <v>131</v>
      </c>
      <c r="B98" s="20">
        <v>662</v>
      </c>
      <c r="C98" s="20">
        <v>224</v>
      </c>
      <c r="D98" s="20">
        <v>197</v>
      </c>
      <c r="E98" s="20">
        <v>117</v>
      </c>
      <c r="F98" s="20">
        <v>83</v>
      </c>
      <c r="G98" s="20">
        <v>33</v>
      </c>
      <c r="H98" s="20">
        <v>8</v>
      </c>
      <c r="I98" s="20">
        <v>421</v>
      </c>
      <c r="J98" s="20">
        <v>116</v>
      </c>
    </row>
    <row r="99" spans="1:10" x14ac:dyDescent="0.2">
      <c r="A99" s="21" t="s">
        <v>126</v>
      </c>
      <c r="B99" s="30">
        <v>100</v>
      </c>
      <c r="C99" s="30">
        <v>33.836857999999999</v>
      </c>
      <c r="D99" s="30">
        <v>29.758308</v>
      </c>
      <c r="E99" s="30">
        <v>17.673715999999999</v>
      </c>
      <c r="F99" s="30">
        <v>12.537763999999999</v>
      </c>
      <c r="G99" s="30">
        <v>4.9848939999999997</v>
      </c>
      <c r="H99" s="30">
        <v>1.2084589999999999</v>
      </c>
      <c r="I99" s="30">
        <v>63.595165999999999</v>
      </c>
      <c r="J99" s="30">
        <v>17.522659000000001</v>
      </c>
    </row>
    <row r="100" spans="1:10" x14ac:dyDescent="0.2">
      <c r="A100" s="19" t="s">
        <v>392</v>
      </c>
      <c r="B100" s="20">
        <v>84</v>
      </c>
      <c r="C100" s="20">
        <v>17</v>
      </c>
      <c r="D100" s="20">
        <v>27</v>
      </c>
      <c r="E100" s="20">
        <v>15</v>
      </c>
      <c r="F100" s="20">
        <v>17</v>
      </c>
      <c r="G100" s="20">
        <v>7</v>
      </c>
      <c r="H100" s="20">
        <v>1</v>
      </c>
      <c r="I100" s="20">
        <v>44</v>
      </c>
      <c r="J100" s="20">
        <v>24</v>
      </c>
    </row>
    <row r="101" spans="1:10" x14ac:dyDescent="0.2">
      <c r="A101" s="21" t="s">
        <v>126</v>
      </c>
      <c r="B101" s="30">
        <v>100</v>
      </c>
      <c r="C101" s="30">
        <v>20.238095000000001</v>
      </c>
      <c r="D101" s="30">
        <v>32.142856999999999</v>
      </c>
      <c r="E101" s="30">
        <v>17.857143000000001</v>
      </c>
      <c r="F101" s="30">
        <v>20.238095000000001</v>
      </c>
      <c r="G101" s="30">
        <v>8.3333329999999997</v>
      </c>
      <c r="H101" s="30">
        <v>1.1904760000000001</v>
      </c>
      <c r="I101" s="30">
        <v>52.380952000000001</v>
      </c>
      <c r="J101" s="30">
        <v>28.571428999999998</v>
      </c>
    </row>
    <row r="102" spans="1:10" x14ac:dyDescent="0.2">
      <c r="A102" s="19" t="s">
        <v>132</v>
      </c>
      <c r="B102" s="20">
        <v>84</v>
      </c>
      <c r="C102" s="20">
        <v>36</v>
      </c>
      <c r="D102" s="20">
        <v>16</v>
      </c>
      <c r="E102" s="20">
        <v>19</v>
      </c>
      <c r="F102" s="20">
        <v>7</v>
      </c>
      <c r="G102" s="20">
        <v>4</v>
      </c>
      <c r="H102" s="20">
        <v>2</v>
      </c>
      <c r="I102" s="20">
        <v>52</v>
      </c>
      <c r="J102" s="20">
        <v>11</v>
      </c>
    </row>
    <row r="103" spans="1:10" x14ac:dyDescent="0.2">
      <c r="A103" s="21" t="s">
        <v>126</v>
      </c>
      <c r="B103" s="30">
        <v>100</v>
      </c>
      <c r="C103" s="30">
        <v>42.857143000000001</v>
      </c>
      <c r="D103" s="30">
        <v>19.047619000000001</v>
      </c>
      <c r="E103" s="30">
        <v>22.619047999999999</v>
      </c>
      <c r="F103" s="30">
        <v>8.3333329999999997</v>
      </c>
      <c r="G103" s="30">
        <v>4.7619049999999996</v>
      </c>
      <c r="H103" s="30">
        <v>2.3809520000000002</v>
      </c>
      <c r="I103" s="30">
        <v>61.904761999999998</v>
      </c>
      <c r="J103" s="30">
        <v>13.095238</v>
      </c>
    </row>
    <row r="104" spans="1:10" x14ac:dyDescent="0.2">
      <c r="A104" s="19" t="s">
        <v>1220</v>
      </c>
      <c r="B104" s="20">
        <v>32</v>
      </c>
      <c r="C104" s="20">
        <v>11</v>
      </c>
      <c r="D104" s="20">
        <v>9</v>
      </c>
      <c r="E104" s="20">
        <v>4</v>
      </c>
      <c r="F104" s="20">
        <v>6</v>
      </c>
      <c r="G104" s="20">
        <v>0</v>
      </c>
      <c r="H104" s="20">
        <v>2</v>
      </c>
      <c r="I104" s="20">
        <v>20</v>
      </c>
      <c r="J104" s="20">
        <v>6</v>
      </c>
    </row>
    <row r="105" spans="1:10" x14ac:dyDescent="0.2">
      <c r="A105" s="21" t="s">
        <v>126</v>
      </c>
      <c r="B105" s="30">
        <v>100</v>
      </c>
      <c r="C105" s="30">
        <v>34.375</v>
      </c>
      <c r="D105" s="30">
        <v>28.125</v>
      </c>
      <c r="E105" s="30">
        <v>12.5</v>
      </c>
      <c r="F105" s="30">
        <v>18.75</v>
      </c>
      <c r="G105" s="30">
        <v>0</v>
      </c>
      <c r="H105" s="30">
        <v>6.25</v>
      </c>
      <c r="I105" s="30">
        <v>62.5</v>
      </c>
      <c r="J105" s="30">
        <v>18.75</v>
      </c>
    </row>
    <row r="106" spans="1:10" x14ac:dyDescent="0.2">
      <c r="A106" s="18" t="s">
        <v>133</v>
      </c>
      <c r="B106" s="17">
        <v>43</v>
      </c>
      <c r="C106" s="17">
        <v>3</v>
      </c>
      <c r="D106" s="17">
        <v>9</v>
      </c>
      <c r="E106" s="17">
        <v>12</v>
      </c>
      <c r="F106" s="17">
        <v>9</v>
      </c>
      <c r="G106" s="17">
        <v>8</v>
      </c>
      <c r="H106" s="17">
        <v>2</v>
      </c>
      <c r="I106" s="17">
        <v>12</v>
      </c>
      <c r="J106" s="17">
        <v>17</v>
      </c>
    </row>
    <row r="107" spans="1:10" x14ac:dyDescent="0.2">
      <c r="A107" s="21" t="s">
        <v>126</v>
      </c>
      <c r="B107" s="30">
        <v>100</v>
      </c>
      <c r="C107" s="30">
        <v>6.9767440000000001</v>
      </c>
      <c r="D107" s="30">
        <v>20.930233000000001</v>
      </c>
      <c r="E107" s="30">
        <v>27.906977000000001</v>
      </c>
      <c r="F107" s="30">
        <v>20.930233000000001</v>
      </c>
      <c r="G107" s="30">
        <v>18.604651</v>
      </c>
      <c r="H107" s="30">
        <v>4.6511630000000004</v>
      </c>
      <c r="I107" s="30">
        <v>27.906977000000001</v>
      </c>
      <c r="J107" s="30">
        <v>39.534883999999998</v>
      </c>
    </row>
    <row r="108" spans="1:10" x14ac:dyDescent="0.2">
      <c r="A108" s="19" t="s">
        <v>134</v>
      </c>
      <c r="B108" s="20">
        <v>412</v>
      </c>
      <c r="C108" s="20">
        <v>135</v>
      </c>
      <c r="D108" s="20">
        <v>116</v>
      </c>
      <c r="E108" s="20">
        <v>78</v>
      </c>
      <c r="F108" s="20">
        <v>54</v>
      </c>
      <c r="G108" s="20">
        <v>23</v>
      </c>
      <c r="H108" s="20">
        <v>6</v>
      </c>
      <c r="I108" s="20">
        <v>251</v>
      </c>
      <c r="J108" s="20">
        <v>77</v>
      </c>
    </row>
    <row r="109" spans="1:10" x14ac:dyDescent="0.2">
      <c r="A109" s="21" t="s">
        <v>126</v>
      </c>
      <c r="B109" s="30">
        <v>100</v>
      </c>
      <c r="C109" s="30">
        <v>32.76699</v>
      </c>
      <c r="D109" s="30">
        <v>28.155339999999999</v>
      </c>
      <c r="E109" s="30">
        <v>18.932039</v>
      </c>
      <c r="F109" s="30">
        <v>13.106795999999999</v>
      </c>
      <c r="G109" s="30">
        <v>5.5825240000000003</v>
      </c>
      <c r="H109" s="30">
        <v>1.4563109999999999</v>
      </c>
      <c r="I109" s="30">
        <v>60.922330000000002</v>
      </c>
      <c r="J109" s="30">
        <v>18.689319999999999</v>
      </c>
    </row>
    <row r="110" spans="1:10" x14ac:dyDescent="0.2">
      <c r="A110" s="19" t="s">
        <v>393</v>
      </c>
      <c r="B110" s="20">
        <v>36</v>
      </c>
      <c r="C110" s="20">
        <v>6</v>
      </c>
      <c r="D110" s="20">
        <v>13</v>
      </c>
      <c r="E110" s="20">
        <v>6</v>
      </c>
      <c r="F110" s="20">
        <v>6</v>
      </c>
      <c r="G110" s="20">
        <v>5</v>
      </c>
      <c r="H110" s="20">
        <v>0</v>
      </c>
      <c r="I110" s="20">
        <v>19</v>
      </c>
      <c r="J110" s="20">
        <v>11</v>
      </c>
    </row>
    <row r="111" spans="1:10" x14ac:dyDescent="0.2">
      <c r="A111" s="21" t="s">
        <v>126</v>
      </c>
      <c r="B111" s="30">
        <v>100</v>
      </c>
      <c r="C111" s="30">
        <v>16.666667</v>
      </c>
      <c r="D111" s="30">
        <v>36.111111000000001</v>
      </c>
      <c r="E111" s="30">
        <v>16.666667</v>
      </c>
      <c r="F111" s="30">
        <v>16.666667</v>
      </c>
      <c r="G111" s="30">
        <v>13.888889000000001</v>
      </c>
      <c r="H111" s="30">
        <v>0</v>
      </c>
      <c r="I111" s="30">
        <v>52.777777999999998</v>
      </c>
      <c r="J111" s="30">
        <v>30.555555999999999</v>
      </c>
    </row>
    <row r="112" spans="1:10" x14ac:dyDescent="0.2">
      <c r="A112" s="19" t="s">
        <v>135</v>
      </c>
      <c r="B112" s="20">
        <v>22</v>
      </c>
      <c r="C112" s="20">
        <v>11</v>
      </c>
      <c r="D112" s="20">
        <v>3</v>
      </c>
      <c r="E112" s="20">
        <v>6</v>
      </c>
      <c r="F112" s="20">
        <v>1</v>
      </c>
      <c r="G112" s="20">
        <v>1</v>
      </c>
      <c r="H112" s="20">
        <v>0</v>
      </c>
      <c r="I112" s="20">
        <v>14</v>
      </c>
      <c r="J112" s="20">
        <v>2</v>
      </c>
    </row>
    <row r="113" spans="1:10" x14ac:dyDescent="0.2">
      <c r="A113" s="21" t="s">
        <v>126</v>
      </c>
      <c r="B113" s="30">
        <v>100</v>
      </c>
      <c r="C113" s="30">
        <v>50</v>
      </c>
      <c r="D113" s="30">
        <v>13.636364</v>
      </c>
      <c r="E113" s="30">
        <v>27.272727</v>
      </c>
      <c r="F113" s="30">
        <v>4.5454549999999996</v>
      </c>
      <c r="G113" s="30">
        <v>4.5454549999999996</v>
      </c>
      <c r="H113" s="30">
        <v>0</v>
      </c>
      <c r="I113" s="30">
        <v>63.636364</v>
      </c>
      <c r="J113" s="30">
        <v>9.0909089999999999</v>
      </c>
    </row>
    <row r="114" spans="1:10" x14ac:dyDescent="0.2">
      <c r="A114" s="19" t="s">
        <v>1221</v>
      </c>
      <c r="B114" s="20">
        <v>22</v>
      </c>
      <c r="C114" s="20">
        <v>6</v>
      </c>
      <c r="D114" s="20">
        <v>9</v>
      </c>
      <c r="E114" s="20">
        <v>1</v>
      </c>
      <c r="F114" s="20">
        <v>4</v>
      </c>
      <c r="G114" s="20">
        <v>0</v>
      </c>
      <c r="H114" s="20">
        <v>2</v>
      </c>
      <c r="I114" s="20">
        <v>15</v>
      </c>
      <c r="J114" s="20">
        <v>4</v>
      </c>
    </row>
    <row r="115" spans="1:10" x14ac:dyDescent="0.2">
      <c r="A115" s="21" t="s">
        <v>126</v>
      </c>
      <c r="B115" s="30">
        <v>100</v>
      </c>
      <c r="C115" s="30">
        <v>27.272727</v>
      </c>
      <c r="D115" s="30">
        <v>40.909090999999997</v>
      </c>
      <c r="E115" s="30">
        <v>4.5454549999999996</v>
      </c>
      <c r="F115" s="30">
        <v>18.181818</v>
      </c>
      <c r="G115" s="30">
        <v>0</v>
      </c>
      <c r="H115" s="30">
        <v>9.0909089999999999</v>
      </c>
      <c r="I115" s="30">
        <v>68.181818000000007</v>
      </c>
      <c r="J115" s="30">
        <v>18.181818</v>
      </c>
    </row>
    <row r="116" spans="1:10" x14ac:dyDescent="0.2">
      <c r="A116" s="18" t="s">
        <v>136</v>
      </c>
      <c r="B116" s="17">
        <v>30</v>
      </c>
      <c r="C116" s="17">
        <v>12</v>
      </c>
      <c r="D116" s="17">
        <v>4</v>
      </c>
      <c r="E116" s="17">
        <v>9</v>
      </c>
      <c r="F116" s="17">
        <v>3</v>
      </c>
      <c r="G116" s="17">
        <v>1</v>
      </c>
      <c r="H116" s="17">
        <v>1</v>
      </c>
      <c r="I116" s="17">
        <v>16</v>
      </c>
      <c r="J116" s="17">
        <v>4</v>
      </c>
    </row>
    <row r="117" spans="1:10" x14ac:dyDescent="0.2">
      <c r="A117" s="21" t="s">
        <v>126</v>
      </c>
      <c r="B117" s="30">
        <v>100</v>
      </c>
      <c r="C117" s="30">
        <v>40</v>
      </c>
      <c r="D117" s="30">
        <v>13.333333</v>
      </c>
      <c r="E117" s="30">
        <v>30</v>
      </c>
      <c r="F117" s="30">
        <v>10</v>
      </c>
      <c r="G117" s="30">
        <v>3.3333330000000001</v>
      </c>
      <c r="H117" s="30">
        <v>3.3333330000000001</v>
      </c>
      <c r="I117" s="30">
        <v>53.333333000000003</v>
      </c>
      <c r="J117" s="30">
        <v>13.333333</v>
      </c>
    </row>
    <row r="118" spans="1:10" x14ac:dyDescent="0.2">
      <c r="A118" s="19" t="s">
        <v>134</v>
      </c>
      <c r="B118" s="20">
        <v>249</v>
      </c>
      <c r="C118" s="20">
        <v>89</v>
      </c>
      <c r="D118" s="20">
        <v>80</v>
      </c>
      <c r="E118" s="20">
        <v>39</v>
      </c>
      <c r="F118" s="20">
        <v>29</v>
      </c>
      <c r="G118" s="20">
        <v>10</v>
      </c>
      <c r="H118" s="20">
        <v>2</v>
      </c>
      <c r="I118" s="20">
        <v>169</v>
      </c>
      <c r="J118" s="20">
        <v>39</v>
      </c>
    </row>
    <row r="119" spans="1:10" x14ac:dyDescent="0.2">
      <c r="A119" s="21" t="s">
        <v>126</v>
      </c>
      <c r="B119" s="30">
        <v>100</v>
      </c>
      <c r="C119" s="30">
        <v>35.742972000000002</v>
      </c>
      <c r="D119" s="30">
        <v>32.128514000000003</v>
      </c>
      <c r="E119" s="30">
        <v>15.662651</v>
      </c>
      <c r="F119" s="30">
        <v>11.646585999999999</v>
      </c>
      <c r="G119" s="30">
        <v>4.0160640000000001</v>
      </c>
      <c r="H119" s="30">
        <v>0.80321299999999995</v>
      </c>
      <c r="I119" s="30">
        <v>67.871486000000004</v>
      </c>
      <c r="J119" s="30">
        <v>15.662651</v>
      </c>
    </row>
    <row r="120" spans="1:10" x14ac:dyDescent="0.2">
      <c r="A120" s="19" t="s">
        <v>393</v>
      </c>
      <c r="B120" s="20">
        <v>48</v>
      </c>
      <c r="C120" s="20">
        <v>11</v>
      </c>
      <c r="D120" s="20">
        <v>14</v>
      </c>
      <c r="E120" s="20">
        <v>9</v>
      </c>
      <c r="F120" s="20">
        <v>11</v>
      </c>
      <c r="G120" s="20">
        <v>2</v>
      </c>
      <c r="H120" s="20">
        <v>1</v>
      </c>
      <c r="I120" s="20">
        <v>25</v>
      </c>
      <c r="J120" s="20">
        <v>13</v>
      </c>
    </row>
    <row r="121" spans="1:10" x14ac:dyDescent="0.2">
      <c r="A121" s="21" t="s">
        <v>126</v>
      </c>
      <c r="B121" s="30">
        <v>100</v>
      </c>
      <c r="C121" s="30">
        <v>22.916667</v>
      </c>
      <c r="D121" s="30">
        <v>29.166667</v>
      </c>
      <c r="E121" s="30">
        <v>18.75</v>
      </c>
      <c r="F121" s="30">
        <v>22.916667</v>
      </c>
      <c r="G121" s="30">
        <v>4.1666670000000003</v>
      </c>
      <c r="H121" s="30">
        <v>2.0833330000000001</v>
      </c>
      <c r="I121" s="30">
        <v>52.083333000000003</v>
      </c>
      <c r="J121" s="30">
        <v>27.083333</v>
      </c>
    </row>
    <row r="122" spans="1:10" x14ac:dyDescent="0.2">
      <c r="A122" s="19" t="s">
        <v>135</v>
      </c>
      <c r="B122" s="20">
        <v>62</v>
      </c>
      <c r="C122" s="20">
        <v>25</v>
      </c>
      <c r="D122" s="20">
        <v>13</v>
      </c>
      <c r="E122" s="20">
        <v>13</v>
      </c>
      <c r="F122" s="20">
        <v>6</v>
      </c>
      <c r="G122" s="20">
        <v>3</v>
      </c>
      <c r="H122" s="20">
        <v>2</v>
      </c>
      <c r="I122" s="20">
        <v>38</v>
      </c>
      <c r="J122" s="20">
        <v>9</v>
      </c>
    </row>
    <row r="123" spans="1:10" x14ac:dyDescent="0.2">
      <c r="A123" s="21" t="s">
        <v>126</v>
      </c>
      <c r="B123" s="30">
        <v>100</v>
      </c>
      <c r="C123" s="30">
        <v>40.322581</v>
      </c>
      <c r="D123" s="30">
        <v>20.967742000000001</v>
      </c>
      <c r="E123" s="30">
        <v>20.967742000000001</v>
      </c>
      <c r="F123" s="30">
        <v>9.6774190000000004</v>
      </c>
      <c r="G123" s="30">
        <v>4.8387099999999998</v>
      </c>
      <c r="H123" s="30">
        <v>3.225806</v>
      </c>
      <c r="I123" s="30">
        <v>61.290323000000001</v>
      </c>
      <c r="J123" s="30">
        <v>14.516128999999999</v>
      </c>
    </row>
    <row r="124" spans="1:10" x14ac:dyDescent="0.2">
      <c r="A124" s="19" t="s">
        <v>1221</v>
      </c>
      <c r="B124" s="20">
        <v>10</v>
      </c>
      <c r="C124" s="20">
        <v>5</v>
      </c>
      <c r="D124" s="20">
        <v>0</v>
      </c>
      <c r="E124" s="20">
        <v>3</v>
      </c>
      <c r="F124" s="20">
        <v>2</v>
      </c>
      <c r="G124" s="20">
        <v>0</v>
      </c>
      <c r="H124" s="20">
        <v>0</v>
      </c>
      <c r="I124" s="20">
        <v>5</v>
      </c>
      <c r="J124" s="20">
        <v>2</v>
      </c>
    </row>
    <row r="125" spans="1:10" x14ac:dyDescent="0.2">
      <c r="A125" s="21" t="s">
        <v>126</v>
      </c>
      <c r="B125" s="30">
        <v>100</v>
      </c>
      <c r="C125" s="30">
        <v>50</v>
      </c>
      <c r="D125" s="30">
        <v>0</v>
      </c>
      <c r="E125" s="30">
        <v>30</v>
      </c>
      <c r="F125" s="30">
        <v>20</v>
      </c>
      <c r="G125" s="30">
        <v>0</v>
      </c>
      <c r="H125" s="30">
        <v>0</v>
      </c>
      <c r="I125" s="30">
        <v>50</v>
      </c>
      <c r="J125" s="30">
        <v>20</v>
      </c>
    </row>
    <row r="126" spans="1:10" x14ac:dyDescent="0.2">
      <c r="A126" s="18" t="s">
        <v>1222</v>
      </c>
      <c r="B126" s="18"/>
      <c r="C126" s="18"/>
      <c r="D126" s="18"/>
      <c r="E126" s="18"/>
      <c r="F126" s="18"/>
      <c r="G126" s="18"/>
      <c r="H126" s="18"/>
      <c r="I126" s="18"/>
      <c r="J126" s="18"/>
    </row>
    <row r="127" spans="1:10" x14ac:dyDescent="0.2">
      <c r="A127" s="19" t="s">
        <v>1223</v>
      </c>
      <c r="B127" s="20">
        <v>152</v>
      </c>
      <c r="C127" s="20">
        <v>45</v>
      </c>
      <c r="D127" s="20">
        <v>29</v>
      </c>
      <c r="E127" s="20">
        <v>36</v>
      </c>
      <c r="F127" s="20">
        <v>25</v>
      </c>
      <c r="G127" s="20">
        <v>14</v>
      </c>
      <c r="H127" s="20">
        <v>3</v>
      </c>
      <c r="I127" s="20">
        <v>74</v>
      </c>
      <c r="J127" s="20">
        <v>39</v>
      </c>
    </row>
    <row r="128" spans="1:10" x14ac:dyDescent="0.2">
      <c r="A128" s="21" t="s">
        <v>126</v>
      </c>
      <c r="B128" s="30">
        <v>100</v>
      </c>
      <c r="C128" s="30">
        <v>29.605263000000001</v>
      </c>
      <c r="D128" s="30">
        <v>19.078946999999999</v>
      </c>
      <c r="E128" s="30">
        <v>23.684211000000001</v>
      </c>
      <c r="F128" s="30">
        <v>16.447368000000001</v>
      </c>
      <c r="G128" s="30">
        <v>9.2105259999999998</v>
      </c>
      <c r="H128" s="30">
        <v>1.973684</v>
      </c>
      <c r="I128" s="30">
        <v>48.684210999999998</v>
      </c>
      <c r="J128" s="30">
        <v>25.657895</v>
      </c>
    </row>
    <row r="129" spans="1:10" x14ac:dyDescent="0.2">
      <c r="A129" s="19" t="s">
        <v>1224</v>
      </c>
      <c r="B129" s="20">
        <v>561</v>
      </c>
      <c r="C129" s="20">
        <v>197</v>
      </c>
      <c r="D129" s="20">
        <v>165</v>
      </c>
      <c r="E129" s="20">
        <v>97</v>
      </c>
      <c r="F129" s="20">
        <v>66</v>
      </c>
      <c r="G129" s="20">
        <v>28</v>
      </c>
      <c r="H129" s="20">
        <v>8</v>
      </c>
      <c r="I129" s="20">
        <v>362</v>
      </c>
      <c r="J129" s="20">
        <v>94</v>
      </c>
    </row>
    <row r="130" spans="1:10" x14ac:dyDescent="0.2">
      <c r="A130" s="21" t="s">
        <v>126</v>
      </c>
      <c r="B130" s="30">
        <v>100</v>
      </c>
      <c r="C130" s="30">
        <v>35.115864999999999</v>
      </c>
      <c r="D130" s="30">
        <v>29.411764999999999</v>
      </c>
      <c r="E130" s="30">
        <v>17.290552999999999</v>
      </c>
      <c r="F130" s="30">
        <v>11.764706</v>
      </c>
      <c r="G130" s="30">
        <v>4.9910870000000003</v>
      </c>
      <c r="H130" s="30">
        <v>1.4260250000000001</v>
      </c>
      <c r="I130" s="30">
        <v>64.527629000000005</v>
      </c>
      <c r="J130" s="30">
        <v>16.755793000000001</v>
      </c>
    </row>
    <row r="131" spans="1:10" x14ac:dyDescent="0.2">
      <c r="A131" s="19" t="s">
        <v>137</v>
      </c>
      <c r="B131" s="20">
        <v>76</v>
      </c>
      <c r="C131" s="20">
        <v>24</v>
      </c>
      <c r="D131" s="20">
        <v>22</v>
      </c>
      <c r="E131" s="20">
        <v>14</v>
      </c>
      <c r="F131" s="20">
        <v>15</v>
      </c>
      <c r="G131" s="20">
        <v>1</v>
      </c>
      <c r="H131" s="20">
        <v>0</v>
      </c>
      <c r="I131" s="20">
        <v>46</v>
      </c>
      <c r="J131" s="20">
        <v>16</v>
      </c>
    </row>
    <row r="132" spans="1:10" x14ac:dyDescent="0.2">
      <c r="A132" s="21" t="s">
        <v>126</v>
      </c>
      <c r="B132" s="30">
        <v>100</v>
      </c>
      <c r="C132" s="30">
        <v>31.578946999999999</v>
      </c>
      <c r="D132" s="30">
        <v>28.947368000000001</v>
      </c>
      <c r="E132" s="30">
        <v>18.421053000000001</v>
      </c>
      <c r="F132" s="30">
        <v>19.736841999999999</v>
      </c>
      <c r="G132" s="30">
        <v>1.3157890000000001</v>
      </c>
      <c r="H132" s="30">
        <v>0</v>
      </c>
      <c r="I132" s="30">
        <v>60.526316000000001</v>
      </c>
      <c r="J132" s="30">
        <v>21.052631999999999</v>
      </c>
    </row>
    <row r="133" spans="1:10" x14ac:dyDescent="0.2">
      <c r="A133" s="19" t="s">
        <v>138</v>
      </c>
      <c r="B133" s="20">
        <v>281</v>
      </c>
      <c r="C133" s="20">
        <v>90</v>
      </c>
      <c r="D133" s="20">
        <v>80</v>
      </c>
      <c r="E133" s="20">
        <v>51</v>
      </c>
      <c r="F133" s="20">
        <v>36</v>
      </c>
      <c r="G133" s="20">
        <v>18</v>
      </c>
      <c r="H133" s="20">
        <v>6</v>
      </c>
      <c r="I133" s="20">
        <v>170</v>
      </c>
      <c r="J133" s="20">
        <v>54</v>
      </c>
    </row>
    <row r="134" spans="1:10" x14ac:dyDescent="0.2">
      <c r="A134" s="21" t="s">
        <v>126</v>
      </c>
      <c r="B134" s="30">
        <v>100</v>
      </c>
      <c r="C134" s="30">
        <v>32.028469999999999</v>
      </c>
      <c r="D134" s="30">
        <v>28.469750999999999</v>
      </c>
      <c r="E134" s="30">
        <v>18.149466</v>
      </c>
      <c r="F134" s="30">
        <v>12.811388000000001</v>
      </c>
      <c r="G134" s="30">
        <v>6.4056940000000004</v>
      </c>
      <c r="H134" s="30">
        <v>2.1352310000000001</v>
      </c>
      <c r="I134" s="30">
        <v>60.498221000000001</v>
      </c>
      <c r="J134" s="30">
        <v>19.217082000000001</v>
      </c>
    </row>
    <row r="135" spans="1:10" x14ac:dyDescent="0.2">
      <c r="A135" s="19" t="s">
        <v>1225</v>
      </c>
      <c r="B135" s="20">
        <v>30</v>
      </c>
      <c r="C135" s="20">
        <v>6</v>
      </c>
      <c r="D135" s="20">
        <v>11</v>
      </c>
      <c r="E135" s="20">
        <v>5</v>
      </c>
      <c r="F135" s="20">
        <v>4</v>
      </c>
      <c r="G135" s="20">
        <v>2</v>
      </c>
      <c r="H135" s="20">
        <v>2</v>
      </c>
      <c r="I135" s="20">
        <v>17</v>
      </c>
      <c r="J135" s="20">
        <v>6</v>
      </c>
    </row>
    <row r="136" spans="1:10" x14ac:dyDescent="0.2">
      <c r="A136" s="21" t="s">
        <v>126</v>
      </c>
      <c r="B136" s="30">
        <v>100</v>
      </c>
      <c r="C136" s="30">
        <v>20</v>
      </c>
      <c r="D136" s="30">
        <v>36.666666999999997</v>
      </c>
      <c r="E136" s="30">
        <v>16.666667</v>
      </c>
      <c r="F136" s="30">
        <v>13.333333</v>
      </c>
      <c r="G136" s="30">
        <v>6.6666670000000003</v>
      </c>
      <c r="H136" s="30">
        <v>6.6666670000000003</v>
      </c>
      <c r="I136" s="30">
        <v>56.666666999999997</v>
      </c>
      <c r="J136" s="30">
        <v>20</v>
      </c>
    </row>
    <row r="137" spans="1:10" x14ac:dyDescent="0.2">
      <c r="A137" s="19" t="s">
        <v>1195</v>
      </c>
      <c r="B137" s="20">
        <v>70</v>
      </c>
      <c r="C137" s="20">
        <v>21</v>
      </c>
      <c r="D137" s="20">
        <v>23</v>
      </c>
      <c r="E137" s="20">
        <v>12</v>
      </c>
      <c r="F137" s="20">
        <v>11</v>
      </c>
      <c r="G137" s="20">
        <v>2</v>
      </c>
      <c r="H137" s="20">
        <v>1</v>
      </c>
      <c r="I137" s="20">
        <v>44</v>
      </c>
      <c r="J137" s="20">
        <v>13</v>
      </c>
    </row>
    <row r="138" spans="1:10" x14ac:dyDescent="0.2">
      <c r="A138" s="21" t="s">
        <v>126</v>
      </c>
      <c r="B138" s="30">
        <v>100</v>
      </c>
      <c r="C138" s="30">
        <v>30</v>
      </c>
      <c r="D138" s="30">
        <v>32.857143000000001</v>
      </c>
      <c r="E138" s="30">
        <v>17.142856999999999</v>
      </c>
      <c r="F138" s="30">
        <v>15.714286</v>
      </c>
      <c r="G138" s="30">
        <v>2.8571430000000002</v>
      </c>
      <c r="H138" s="30">
        <v>1.428571</v>
      </c>
      <c r="I138" s="30">
        <v>62.857143000000001</v>
      </c>
      <c r="J138" s="30">
        <v>18.571428999999998</v>
      </c>
    </row>
    <row r="139" spans="1:10" x14ac:dyDescent="0.2">
      <c r="A139" s="19" t="s">
        <v>1441</v>
      </c>
      <c r="B139" s="20">
        <v>713</v>
      </c>
      <c r="C139" s="20">
        <v>237</v>
      </c>
      <c r="D139" s="20">
        <v>210</v>
      </c>
      <c r="E139" s="20">
        <v>128</v>
      </c>
      <c r="F139" s="20">
        <v>89</v>
      </c>
      <c r="G139" s="20">
        <v>37</v>
      </c>
      <c r="H139" s="20">
        <v>12</v>
      </c>
      <c r="I139" s="20">
        <v>447</v>
      </c>
      <c r="J139" s="20">
        <v>126</v>
      </c>
    </row>
    <row r="140" spans="1:10" x14ac:dyDescent="0.2">
      <c r="A140" s="21" t="s">
        <v>126</v>
      </c>
      <c r="B140" s="30">
        <v>100</v>
      </c>
      <c r="C140" s="30">
        <v>33.239832</v>
      </c>
      <c r="D140" s="30">
        <v>29.453015000000001</v>
      </c>
      <c r="E140" s="30">
        <v>17.952314000000001</v>
      </c>
      <c r="F140" s="30">
        <v>12.482468000000001</v>
      </c>
      <c r="G140" s="30">
        <v>5.1893409999999998</v>
      </c>
      <c r="H140" s="30">
        <v>1.6830290000000001</v>
      </c>
      <c r="I140" s="30">
        <v>62.692847</v>
      </c>
      <c r="J140" s="30">
        <v>17.671809</v>
      </c>
    </row>
    <row r="141" spans="1:10" x14ac:dyDescent="0.2">
      <c r="A141" s="18" t="s">
        <v>1226</v>
      </c>
      <c r="B141" s="18"/>
      <c r="C141" s="18"/>
      <c r="D141" s="18"/>
      <c r="E141" s="18"/>
      <c r="F141" s="18"/>
      <c r="G141" s="18"/>
      <c r="H141" s="18"/>
      <c r="I141" s="18"/>
      <c r="J141" s="18"/>
    </row>
    <row r="142" spans="1:10" x14ac:dyDescent="0.2">
      <c r="A142" s="21" t="s">
        <v>1227</v>
      </c>
      <c r="B142" s="34">
        <v>152</v>
      </c>
      <c r="C142" s="34">
        <v>45</v>
      </c>
      <c r="D142" s="34">
        <v>29</v>
      </c>
      <c r="E142" s="34">
        <v>36</v>
      </c>
      <c r="F142" s="34">
        <v>25</v>
      </c>
      <c r="G142" s="34">
        <v>14</v>
      </c>
      <c r="H142" s="34">
        <v>3</v>
      </c>
      <c r="I142" s="34">
        <v>74</v>
      </c>
      <c r="J142" s="34">
        <v>39</v>
      </c>
    </row>
    <row r="143" spans="1:10" x14ac:dyDescent="0.2">
      <c r="A143" s="21" t="s">
        <v>126</v>
      </c>
      <c r="B143" s="30">
        <v>100</v>
      </c>
      <c r="C143" s="30">
        <v>29.605263000000001</v>
      </c>
      <c r="D143" s="30">
        <v>19.078946999999999</v>
      </c>
      <c r="E143" s="30">
        <v>23.684211000000001</v>
      </c>
      <c r="F143" s="30">
        <v>16.447368000000001</v>
      </c>
      <c r="G143" s="30">
        <v>9.2105259999999998</v>
      </c>
      <c r="H143" s="30">
        <v>1.973684</v>
      </c>
      <c r="I143" s="30">
        <v>48.684210999999998</v>
      </c>
      <c r="J143" s="30">
        <v>25.657895</v>
      </c>
    </row>
    <row r="144" spans="1:10" x14ac:dyDescent="0.2">
      <c r="A144" s="21" t="s">
        <v>1228</v>
      </c>
      <c r="B144" s="34">
        <v>401</v>
      </c>
      <c r="C144" s="34">
        <v>131</v>
      </c>
      <c r="D144" s="34">
        <v>123</v>
      </c>
      <c r="E144" s="34">
        <v>74</v>
      </c>
      <c r="F144" s="34">
        <v>44</v>
      </c>
      <c r="G144" s="34">
        <v>23</v>
      </c>
      <c r="H144" s="34">
        <v>6</v>
      </c>
      <c r="I144" s="34">
        <v>254</v>
      </c>
      <c r="J144" s="34">
        <v>67</v>
      </c>
    </row>
    <row r="145" spans="1:10" x14ac:dyDescent="0.2">
      <c r="A145" s="21" t="s">
        <v>126</v>
      </c>
      <c r="B145" s="30">
        <v>100</v>
      </c>
      <c r="C145" s="30">
        <v>32.668329</v>
      </c>
      <c r="D145" s="30">
        <v>30.673317000000001</v>
      </c>
      <c r="E145" s="30">
        <v>18.453865</v>
      </c>
      <c r="F145" s="30">
        <v>10.972569</v>
      </c>
      <c r="G145" s="30">
        <v>5.7356610000000003</v>
      </c>
      <c r="H145" s="30">
        <v>1.496259</v>
      </c>
      <c r="I145" s="30">
        <v>63.341645999999997</v>
      </c>
      <c r="J145" s="30">
        <v>16.708228999999999</v>
      </c>
    </row>
    <row r="146" spans="1:10" x14ac:dyDescent="0.2">
      <c r="A146" s="19" t="s">
        <v>1229</v>
      </c>
      <c r="B146" s="20">
        <v>157</v>
      </c>
      <c r="C146" s="20">
        <v>58</v>
      </c>
      <c r="D146" s="20">
        <v>43</v>
      </c>
      <c r="E146" s="20">
        <v>25</v>
      </c>
      <c r="F146" s="20">
        <v>22</v>
      </c>
      <c r="G146" s="20">
        <v>7</v>
      </c>
      <c r="H146" s="20">
        <v>2</v>
      </c>
      <c r="I146" s="20">
        <v>101</v>
      </c>
      <c r="J146" s="20">
        <v>29</v>
      </c>
    </row>
    <row r="147" spans="1:10" x14ac:dyDescent="0.2">
      <c r="A147" s="21" t="s">
        <v>126</v>
      </c>
      <c r="B147" s="30">
        <v>100</v>
      </c>
      <c r="C147" s="30">
        <v>36.942675000000001</v>
      </c>
      <c r="D147" s="30">
        <v>27.388535000000001</v>
      </c>
      <c r="E147" s="30">
        <v>15.923567</v>
      </c>
      <c r="F147" s="30">
        <v>14.012739</v>
      </c>
      <c r="G147" s="30">
        <v>4.4585990000000004</v>
      </c>
      <c r="H147" s="30">
        <v>1.2738849999999999</v>
      </c>
      <c r="I147" s="30">
        <v>64.331209999999999</v>
      </c>
      <c r="J147" s="30">
        <v>18.471337999999999</v>
      </c>
    </row>
    <row r="148" spans="1:10" x14ac:dyDescent="0.2">
      <c r="A148" s="19" t="s">
        <v>1230</v>
      </c>
      <c r="B148" s="20">
        <v>66</v>
      </c>
      <c r="C148" s="20">
        <v>21</v>
      </c>
      <c r="D148" s="20">
        <v>18</v>
      </c>
      <c r="E148" s="20">
        <v>11</v>
      </c>
      <c r="F148" s="20">
        <v>10</v>
      </c>
      <c r="G148" s="20">
        <v>4</v>
      </c>
      <c r="H148" s="20">
        <v>2</v>
      </c>
      <c r="I148" s="20">
        <v>39</v>
      </c>
      <c r="J148" s="20">
        <v>14</v>
      </c>
    </row>
    <row r="149" spans="1:10" x14ac:dyDescent="0.2">
      <c r="A149" s="21" t="s">
        <v>126</v>
      </c>
      <c r="B149" s="30">
        <v>100</v>
      </c>
      <c r="C149" s="30">
        <v>31.818182</v>
      </c>
      <c r="D149" s="30">
        <v>27.272727</v>
      </c>
      <c r="E149" s="30">
        <v>16.666667</v>
      </c>
      <c r="F149" s="30">
        <v>15.151515</v>
      </c>
      <c r="G149" s="30">
        <v>6.0606059999999999</v>
      </c>
      <c r="H149" s="30">
        <v>3.030303</v>
      </c>
      <c r="I149" s="30">
        <v>59.090909000000003</v>
      </c>
      <c r="J149" s="30">
        <v>21.212121</v>
      </c>
    </row>
    <row r="150" spans="1:10" x14ac:dyDescent="0.2">
      <c r="A150" s="19" t="s">
        <v>1231</v>
      </c>
      <c r="B150" s="20">
        <v>25</v>
      </c>
      <c r="C150" s="20">
        <v>6</v>
      </c>
      <c r="D150" s="20">
        <v>6</v>
      </c>
      <c r="E150" s="20">
        <v>8</v>
      </c>
      <c r="F150" s="20">
        <v>4</v>
      </c>
      <c r="G150" s="20">
        <v>0</v>
      </c>
      <c r="H150" s="20">
        <v>1</v>
      </c>
      <c r="I150" s="20">
        <v>12</v>
      </c>
      <c r="J150" s="20">
        <v>4</v>
      </c>
    </row>
    <row r="151" spans="1:10" x14ac:dyDescent="0.2">
      <c r="A151" s="21" t="s">
        <v>126</v>
      </c>
      <c r="B151" s="30">
        <v>100</v>
      </c>
      <c r="C151" s="30">
        <v>24</v>
      </c>
      <c r="D151" s="30">
        <v>24</v>
      </c>
      <c r="E151" s="30">
        <v>32</v>
      </c>
      <c r="F151" s="30">
        <v>16</v>
      </c>
      <c r="G151" s="30">
        <v>0</v>
      </c>
      <c r="H151" s="30">
        <v>4</v>
      </c>
      <c r="I151" s="30">
        <v>48</v>
      </c>
      <c r="J151" s="30">
        <v>16</v>
      </c>
    </row>
    <row r="152" spans="1:10" x14ac:dyDescent="0.2">
      <c r="A152" s="19" t="s">
        <v>1232</v>
      </c>
      <c r="B152" s="20">
        <v>22</v>
      </c>
      <c r="C152" s="20">
        <v>7</v>
      </c>
      <c r="D152" s="20">
        <v>7</v>
      </c>
      <c r="E152" s="20">
        <v>4</v>
      </c>
      <c r="F152" s="20">
        <v>2</v>
      </c>
      <c r="G152" s="20">
        <v>2</v>
      </c>
      <c r="H152" s="20">
        <v>0</v>
      </c>
      <c r="I152" s="20">
        <v>14</v>
      </c>
      <c r="J152" s="20">
        <v>4</v>
      </c>
    </row>
    <row r="153" spans="1:10" x14ac:dyDescent="0.2">
      <c r="A153" s="21" t="s">
        <v>126</v>
      </c>
      <c r="B153" s="30">
        <v>100</v>
      </c>
      <c r="C153" s="30">
        <v>31.818182</v>
      </c>
      <c r="D153" s="30">
        <v>31.818182</v>
      </c>
      <c r="E153" s="30">
        <v>18.181818</v>
      </c>
      <c r="F153" s="30">
        <v>9.0909089999999999</v>
      </c>
      <c r="G153" s="30">
        <v>9.0909089999999999</v>
      </c>
      <c r="H153" s="30">
        <v>0</v>
      </c>
      <c r="I153" s="30">
        <v>63.636364</v>
      </c>
      <c r="J153" s="30">
        <v>18.181818</v>
      </c>
    </row>
    <row r="154" spans="1:10" x14ac:dyDescent="0.2">
      <c r="A154" s="19" t="s">
        <v>1233</v>
      </c>
      <c r="B154" s="20">
        <v>11</v>
      </c>
      <c r="C154" s="20">
        <v>3</v>
      </c>
      <c r="D154" s="20">
        <v>5</v>
      </c>
      <c r="E154" s="20">
        <v>1</v>
      </c>
      <c r="F154" s="20">
        <v>2</v>
      </c>
      <c r="G154" s="20">
        <v>0</v>
      </c>
      <c r="H154" s="20">
        <v>0</v>
      </c>
      <c r="I154" s="20">
        <v>8</v>
      </c>
      <c r="J154" s="20">
        <v>2</v>
      </c>
    </row>
    <row r="155" spans="1:10" x14ac:dyDescent="0.2">
      <c r="A155" s="21" t="s">
        <v>126</v>
      </c>
      <c r="B155" s="30">
        <v>100</v>
      </c>
      <c r="C155" s="30">
        <v>27.272727</v>
      </c>
      <c r="D155" s="30">
        <v>45.454545000000003</v>
      </c>
      <c r="E155" s="30">
        <v>9.0909089999999999</v>
      </c>
      <c r="F155" s="30">
        <v>18.181818</v>
      </c>
      <c r="G155" s="30">
        <v>0</v>
      </c>
      <c r="H155" s="30">
        <v>0</v>
      </c>
      <c r="I155" s="30">
        <v>72.727272999999997</v>
      </c>
      <c r="J155" s="30">
        <v>18.181818</v>
      </c>
    </row>
    <row r="156" spans="1:10" x14ac:dyDescent="0.2">
      <c r="A156" s="19" t="s">
        <v>1234</v>
      </c>
      <c r="B156" s="20">
        <v>2</v>
      </c>
      <c r="C156" s="20">
        <v>1</v>
      </c>
      <c r="D156" s="20">
        <v>0</v>
      </c>
      <c r="E156" s="20">
        <v>1</v>
      </c>
      <c r="F156" s="20">
        <v>0</v>
      </c>
      <c r="G156" s="20">
        <v>0</v>
      </c>
      <c r="H156" s="20">
        <v>0</v>
      </c>
      <c r="I156" s="20">
        <v>1</v>
      </c>
      <c r="J156" s="20">
        <v>0</v>
      </c>
    </row>
    <row r="157" spans="1:10" x14ac:dyDescent="0.2">
      <c r="A157" s="21" t="s">
        <v>126</v>
      </c>
      <c r="B157" s="30">
        <v>100</v>
      </c>
      <c r="C157" s="30">
        <v>50</v>
      </c>
      <c r="D157" s="30">
        <v>0</v>
      </c>
      <c r="E157" s="30">
        <v>50</v>
      </c>
      <c r="F157" s="30">
        <v>0</v>
      </c>
      <c r="G157" s="30">
        <v>0</v>
      </c>
      <c r="H157" s="30">
        <v>0</v>
      </c>
      <c r="I157" s="30">
        <v>50</v>
      </c>
      <c r="J157" s="30">
        <v>0</v>
      </c>
    </row>
    <row r="158" spans="1:10" x14ac:dyDescent="0.2">
      <c r="A158" s="19" t="s">
        <v>1235</v>
      </c>
      <c r="B158" s="20">
        <v>1</v>
      </c>
      <c r="C158" s="20">
        <v>0</v>
      </c>
      <c r="D158" s="20">
        <v>0</v>
      </c>
      <c r="E158" s="20">
        <v>1</v>
      </c>
      <c r="F158" s="20">
        <v>0</v>
      </c>
      <c r="G158" s="20">
        <v>0</v>
      </c>
      <c r="H158" s="20">
        <v>0</v>
      </c>
      <c r="I158" s="20">
        <v>0</v>
      </c>
      <c r="J158" s="20">
        <v>0</v>
      </c>
    </row>
    <row r="159" spans="1:10" x14ac:dyDescent="0.2">
      <c r="A159" s="21" t="s">
        <v>126</v>
      </c>
      <c r="B159" s="30">
        <v>100</v>
      </c>
      <c r="C159" s="30">
        <v>0</v>
      </c>
      <c r="D159" s="30">
        <v>0</v>
      </c>
      <c r="E159" s="30">
        <v>100</v>
      </c>
      <c r="F159" s="30">
        <v>0</v>
      </c>
      <c r="G159" s="30">
        <v>0</v>
      </c>
      <c r="H159" s="30">
        <v>0</v>
      </c>
      <c r="I159" s="30">
        <v>0</v>
      </c>
      <c r="J159" s="30">
        <v>0</v>
      </c>
    </row>
    <row r="160" spans="1:10" x14ac:dyDescent="0.2">
      <c r="A160" s="19" t="s">
        <v>1236</v>
      </c>
      <c r="B160" s="20">
        <v>0</v>
      </c>
      <c r="C160" s="20">
        <v>0</v>
      </c>
      <c r="D160" s="20">
        <v>0</v>
      </c>
      <c r="E160" s="20">
        <v>0</v>
      </c>
      <c r="F160" s="20">
        <v>0</v>
      </c>
      <c r="G160" s="20">
        <v>0</v>
      </c>
      <c r="H160" s="20">
        <v>0</v>
      </c>
      <c r="I160" s="20">
        <v>0</v>
      </c>
      <c r="J160" s="20">
        <v>0</v>
      </c>
    </row>
    <row r="161" spans="1:10" x14ac:dyDescent="0.2">
      <c r="A161" s="21" t="s">
        <v>126</v>
      </c>
      <c r="B161" s="30">
        <v>0</v>
      </c>
      <c r="C161" s="30">
        <v>0</v>
      </c>
      <c r="D161" s="30">
        <v>0</v>
      </c>
      <c r="E161" s="30">
        <v>0</v>
      </c>
      <c r="F161" s="30">
        <v>0</v>
      </c>
      <c r="G161" s="30">
        <v>0</v>
      </c>
      <c r="H161" s="30">
        <v>0</v>
      </c>
      <c r="I161" s="30">
        <v>0</v>
      </c>
      <c r="J161" s="30">
        <v>0</v>
      </c>
    </row>
    <row r="162" spans="1:10" x14ac:dyDescent="0.2">
      <c r="A162" s="19" t="s">
        <v>1195</v>
      </c>
      <c r="B162" s="20">
        <v>98</v>
      </c>
      <c r="C162" s="20">
        <v>31</v>
      </c>
      <c r="D162" s="20">
        <v>31</v>
      </c>
      <c r="E162" s="20">
        <v>15</v>
      </c>
      <c r="F162" s="20">
        <v>16</v>
      </c>
      <c r="G162" s="20">
        <v>3</v>
      </c>
      <c r="H162" s="20">
        <v>2</v>
      </c>
      <c r="I162" s="20">
        <v>62</v>
      </c>
      <c r="J162" s="20">
        <v>19</v>
      </c>
    </row>
    <row r="163" spans="1:10" x14ac:dyDescent="0.2">
      <c r="A163" s="21" t="s">
        <v>126</v>
      </c>
      <c r="B163" s="30">
        <v>100</v>
      </c>
      <c r="C163" s="30">
        <v>31.632653000000001</v>
      </c>
      <c r="D163" s="30">
        <v>31.632653000000001</v>
      </c>
      <c r="E163" s="30">
        <v>15.306122</v>
      </c>
      <c r="F163" s="30">
        <v>16.326530999999999</v>
      </c>
      <c r="G163" s="30">
        <v>3.0612240000000002</v>
      </c>
      <c r="H163" s="30">
        <v>2.040816</v>
      </c>
      <c r="I163" s="30">
        <v>63.265306000000002</v>
      </c>
      <c r="J163" s="30">
        <v>19.387754999999999</v>
      </c>
    </row>
    <row r="164" spans="1:10" x14ac:dyDescent="0.2">
      <c r="A164" s="18" t="s">
        <v>1237</v>
      </c>
      <c r="B164" s="18"/>
      <c r="C164" s="18"/>
      <c r="D164" s="18"/>
      <c r="E164" s="18"/>
      <c r="F164" s="18"/>
      <c r="G164" s="18"/>
      <c r="H164" s="18"/>
      <c r="I164" s="18"/>
      <c r="J164" s="18"/>
    </row>
    <row r="165" spans="1:10" x14ac:dyDescent="0.2">
      <c r="A165" s="19" t="s">
        <v>1238</v>
      </c>
      <c r="B165" s="20">
        <v>701</v>
      </c>
      <c r="C165" s="20">
        <v>243</v>
      </c>
      <c r="D165" s="20">
        <v>198</v>
      </c>
      <c r="E165" s="20">
        <v>124</v>
      </c>
      <c r="F165" s="20">
        <v>84</v>
      </c>
      <c r="G165" s="20">
        <v>41</v>
      </c>
      <c r="H165" s="20">
        <v>11</v>
      </c>
      <c r="I165" s="20">
        <v>441</v>
      </c>
      <c r="J165" s="20">
        <v>125</v>
      </c>
    </row>
    <row r="166" spans="1:10" x14ac:dyDescent="0.2">
      <c r="A166" s="21" t="s">
        <v>126</v>
      </c>
      <c r="B166" s="30">
        <v>100</v>
      </c>
      <c r="C166" s="30">
        <v>34.664765000000003</v>
      </c>
      <c r="D166" s="30">
        <v>28.245363999999999</v>
      </c>
      <c r="E166" s="30">
        <v>17.689015999999999</v>
      </c>
      <c r="F166" s="30">
        <v>11.982882</v>
      </c>
      <c r="G166" s="30">
        <v>5.8487869999999997</v>
      </c>
      <c r="H166" s="30">
        <v>1.5691870000000001</v>
      </c>
      <c r="I166" s="30">
        <v>62.910128</v>
      </c>
      <c r="J166" s="30">
        <v>17.831669000000002</v>
      </c>
    </row>
    <row r="167" spans="1:10" x14ac:dyDescent="0.2">
      <c r="A167" s="19" t="s">
        <v>139</v>
      </c>
      <c r="B167" s="20">
        <v>34</v>
      </c>
      <c r="C167" s="20">
        <v>12</v>
      </c>
      <c r="D167" s="20">
        <v>8</v>
      </c>
      <c r="E167" s="20">
        <v>6</v>
      </c>
      <c r="F167" s="20">
        <v>5</v>
      </c>
      <c r="G167" s="20">
        <v>2</v>
      </c>
      <c r="H167" s="20">
        <v>1</v>
      </c>
      <c r="I167" s="20">
        <v>20</v>
      </c>
      <c r="J167" s="20">
        <v>7</v>
      </c>
    </row>
    <row r="168" spans="1:10" x14ac:dyDescent="0.2">
      <c r="A168" s="21" t="s">
        <v>126</v>
      </c>
      <c r="B168" s="30">
        <v>100</v>
      </c>
      <c r="C168" s="30">
        <v>35.294117999999997</v>
      </c>
      <c r="D168" s="30">
        <v>23.529412000000001</v>
      </c>
      <c r="E168" s="30">
        <v>17.647058999999999</v>
      </c>
      <c r="F168" s="30">
        <v>14.705882000000001</v>
      </c>
      <c r="G168" s="30">
        <v>5.8823530000000002</v>
      </c>
      <c r="H168" s="30">
        <v>2.941176</v>
      </c>
      <c r="I168" s="30">
        <v>58.823529000000001</v>
      </c>
      <c r="J168" s="30">
        <v>20.588235000000001</v>
      </c>
    </row>
    <row r="169" spans="1:10" x14ac:dyDescent="0.2">
      <c r="A169" s="19" t="s">
        <v>1239</v>
      </c>
      <c r="B169" s="20">
        <v>33</v>
      </c>
      <c r="C169" s="20">
        <v>6</v>
      </c>
      <c r="D169" s="20">
        <v>11</v>
      </c>
      <c r="E169" s="20">
        <v>5</v>
      </c>
      <c r="F169" s="20">
        <v>7</v>
      </c>
      <c r="G169" s="20">
        <v>2</v>
      </c>
      <c r="H169" s="20">
        <v>2</v>
      </c>
      <c r="I169" s="20">
        <v>17</v>
      </c>
      <c r="J169" s="20">
        <v>9</v>
      </c>
    </row>
    <row r="170" spans="1:10" x14ac:dyDescent="0.2">
      <c r="A170" s="21" t="s">
        <v>126</v>
      </c>
      <c r="B170" s="30">
        <v>100</v>
      </c>
      <c r="C170" s="30">
        <v>18.181818</v>
      </c>
      <c r="D170" s="30">
        <v>33.333333000000003</v>
      </c>
      <c r="E170" s="30">
        <v>15.151515</v>
      </c>
      <c r="F170" s="30">
        <v>21.212121</v>
      </c>
      <c r="G170" s="30">
        <v>6.0606059999999999</v>
      </c>
      <c r="H170" s="30">
        <v>6.0606059999999999</v>
      </c>
      <c r="I170" s="30">
        <v>51.515152</v>
      </c>
      <c r="J170" s="30">
        <v>27.272727</v>
      </c>
    </row>
    <row r="171" spans="1:10" x14ac:dyDescent="0.2">
      <c r="A171" s="19" t="s">
        <v>140</v>
      </c>
      <c r="B171" s="20">
        <v>111</v>
      </c>
      <c r="C171" s="20">
        <v>23</v>
      </c>
      <c r="D171" s="20">
        <v>30</v>
      </c>
      <c r="E171" s="20">
        <v>29</v>
      </c>
      <c r="F171" s="20">
        <v>20</v>
      </c>
      <c r="G171" s="20">
        <v>7</v>
      </c>
      <c r="H171" s="20">
        <v>2</v>
      </c>
      <c r="I171" s="20">
        <v>53</v>
      </c>
      <c r="J171" s="20">
        <v>27</v>
      </c>
    </row>
    <row r="172" spans="1:10" x14ac:dyDescent="0.2">
      <c r="A172" s="21" t="s">
        <v>126</v>
      </c>
      <c r="B172" s="30">
        <v>100</v>
      </c>
      <c r="C172" s="30">
        <v>20.720721000000001</v>
      </c>
      <c r="D172" s="30">
        <v>27.027027</v>
      </c>
      <c r="E172" s="30">
        <v>26.126125999999999</v>
      </c>
      <c r="F172" s="30">
        <v>18.018018000000001</v>
      </c>
      <c r="G172" s="30">
        <v>6.3063060000000002</v>
      </c>
      <c r="H172" s="30">
        <v>1.8018019999999999</v>
      </c>
      <c r="I172" s="30">
        <v>47.747748000000001</v>
      </c>
      <c r="J172" s="30">
        <v>24.324324000000001</v>
      </c>
    </row>
    <row r="173" spans="1:10" x14ac:dyDescent="0.2">
      <c r="A173" s="19" t="s">
        <v>141</v>
      </c>
      <c r="B173" s="20">
        <v>6</v>
      </c>
      <c r="C173" s="20">
        <v>1</v>
      </c>
      <c r="D173" s="20">
        <v>2</v>
      </c>
      <c r="E173" s="20">
        <v>2</v>
      </c>
      <c r="F173" s="20">
        <v>0</v>
      </c>
      <c r="G173" s="20">
        <v>1</v>
      </c>
      <c r="H173" s="20">
        <v>0</v>
      </c>
      <c r="I173" s="20">
        <v>3</v>
      </c>
      <c r="J173" s="20">
        <v>1</v>
      </c>
    </row>
    <row r="174" spans="1:10" x14ac:dyDescent="0.2">
      <c r="A174" s="21" t="s">
        <v>126</v>
      </c>
      <c r="B174" s="30">
        <v>100</v>
      </c>
      <c r="C174" s="30">
        <v>16.666667</v>
      </c>
      <c r="D174" s="30">
        <v>33.333333000000003</v>
      </c>
      <c r="E174" s="30">
        <v>33.333333000000003</v>
      </c>
      <c r="F174" s="30">
        <v>0</v>
      </c>
      <c r="G174" s="30">
        <v>16.666667</v>
      </c>
      <c r="H174" s="30">
        <v>0</v>
      </c>
      <c r="I174" s="30">
        <v>50</v>
      </c>
      <c r="J174" s="30">
        <v>16.666667</v>
      </c>
    </row>
    <row r="175" spans="1:10" x14ac:dyDescent="0.2">
      <c r="A175" s="19" t="s">
        <v>1202</v>
      </c>
      <c r="B175" s="20">
        <v>16</v>
      </c>
      <c r="C175" s="20">
        <v>6</v>
      </c>
      <c r="D175" s="20">
        <v>5</v>
      </c>
      <c r="E175" s="20">
        <v>4</v>
      </c>
      <c r="F175" s="20">
        <v>1</v>
      </c>
      <c r="G175" s="20">
        <v>0</v>
      </c>
      <c r="H175" s="20">
        <v>0</v>
      </c>
      <c r="I175" s="20">
        <v>11</v>
      </c>
      <c r="J175" s="20">
        <v>1</v>
      </c>
    </row>
    <row r="176" spans="1:10" x14ac:dyDescent="0.2">
      <c r="A176" s="21" t="s">
        <v>126</v>
      </c>
      <c r="B176" s="30">
        <v>100</v>
      </c>
      <c r="C176" s="30">
        <v>37.5</v>
      </c>
      <c r="D176" s="30">
        <v>31.25</v>
      </c>
      <c r="E176" s="30">
        <v>25</v>
      </c>
      <c r="F176" s="30">
        <v>6.25</v>
      </c>
      <c r="G176" s="30">
        <v>0</v>
      </c>
      <c r="H176" s="30">
        <v>0</v>
      </c>
      <c r="I176" s="30">
        <v>68.75</v>
      </c>
      <c r="J176" s="30">
        <v>6.25</v>
      </c>
    </row>
    <row r="177" spans="1:10" x14ac:dyDescent="0.2">
      <c r="A177" s="19" t="s">
        <v>1195</v>
      </c>
      <c r="B177" s="20">
        <v>34</v>
      </c>
      <c r="C177" s="20">
        <v>12</v>
      </c>
      <c r="D177" s="20">
        <v>8</v>
      </c>
      <c r="E177" s="20">
        <v>6</v>
      </c>
      <c r="F177" s="20">
        <v>8</v>
      </c>
      <c r="G177" s="20">
        <v>0</v>
      </c>
      <c r="H177" s="20">
        <v>0</v>
      </c>
      <c r="I177" s="20">
        <v>20</v>
      </c>
      <c r="J177" s="20">
        <v>8</v>
      </c>
    </row>
    <row r="178" spans="1:10" x14ac:dyDescent="0.2">
      <c r="A178" s="21" t="s">
        <v>126</v>
      </c>
      <c r="B178" s="30">
        <v>100</v>
      </c>
      <c r="C178" s="30">
        <v>35.294117999999997</v>
      </c>
      <c r="D178" s="30">
        <v>23.529412000000001</v>
      </c>
      <c r="E178" s="30">
        <v>17.647058999999999</v>
      </c>
      <c r="F178" s="30">
        <v>23.529412000000001</v>
      </c>
      <c r="G178" s="30">
        <v>0</v>
      </c>
      <c r="H178" s="30">
        <v>0</v>
      </c>
      <c r="I178" s="30">
        <v>58.823529000000001</v>
      </c>
      <c r="J178" s="30">
        <v>23.529412000000001</v>
      </c>
    </row>
    <row r="179" spans="1:10" x14ac:dyDescent="0.2">
      <c r="A179" s="18" t="s">
        <v>1240</v>
      </c>
      <c r="B179" s="18"/>
      <c r="C179" s="18"/>
      <c r="D179" s="18"/>
      <c r="E179" s="18"/>
      <c r="F179" s="18"/>
      <c r="G179" s="18"/>
      <c r="H179" s="18"/>
      <c r="I179" s="18"/>
      <c r="J179" s="18"/>
    </row>
    <row r="180" spans="1:10" x14ac:dyDescent="0.2">
      <c r="A180" s="19" t="s">
        <v>1241</v>
      </c>
      <c r="B180" s="20">
        <v>509</v>
      </c>
      <c r="C180" s="20">
        <v>187</v>
      </c>
      <c r="D180" s="20">
        <v>136</v>
      </c>
      <c r="E180" s="20">
        <v>93</v>
      </c>
      <c r="F180" s="20">
        <v>59</v>
      </c>
      <c r="G180" s="20">
        <v>25</v>
      </c>
      <c r="H180" s="20">
        <v>9</v>
      </c>
      <c r="I180" s="20">
        <v>323</v>
      </c>
      <c r="J180" s="20">
        <v>84</v>
      </c>
    </row>
    <row r="181" spans="1:10" x14ac:dyDescent="0.2">
      <c r="A181" s="21" t="s">
        <v>126</v>
      </c>
      <c r="B181" s="30">
        <v>100</v>
      </c>
      <c r="C181" s="30">
        <v>36.738703000000001</v>
      </c>
      <c r="D181" s="30">
        <v>26.719056999999999</v>
      </c>
      <c r="E181" s="30">
        <v>18.27112</v>
      </c>
      <c r="F181" s="30">
        <v>11.591355999999999</v>
      </c>
      <c r="G181" s="30">
        <v>4.9115909999999996</v>
      </c>
      <c r="H181" s="30">
        <v>1.768173</v>
      </c>
      <c r="I181" s="30">
        <v>63.45776</v>
      </c>
      <c r="J181" s="30">
        <v>16.502946999999999</v>
      </c>
    </row>
    <row r="182" spans="1:10" x14ac:dyDescent="0.2">
      <c r="A182" s="19" t="s">
        <v>1242</v>
      </c>
      <c r="B182" s="20">
        <v>15</v>
      </c>
      <c r="C182" s="20">
        <v>4</v>
      </c>
      <c r="D182" s="20">
        <v>7</v>
      </c>
      <c r="E182" s="20">
        <v>1</v>
      </c>
      <c r="F182" s="20">
        <v>2</v>
      </c>
      <c r="G182" s="20">
        <v>1</v>
      </c>
      <c r="H182" s="20">
        <v>0</v>
      </c>
      <c r="I182" s="20">
        <v>11</v>
      </c>
      <c r="J182" s="20">
        <v>3</v>
      </c>
    </row>
    <row r="183" spans="1:10" x14ac:dyDescent="0.2">
      <c r="A183" s="21" t="s">
        <v>126</v>
      </c>
      <c r="B183" s="30">
        <v>100</v>
      </c>
      <c r="C183" s="30">
        <v>26.666667</v>
      </c>
      <c r="D183" s="30">
        <v>46.666666999999997</v>
      </c>
      <c r="E183" s="30">
        <v>6.6666670000000003</v>
      </c>
      <c r="F183" s="30">
        <v>13.333333</v>
      </c>
      <c r="G183" s="30">
        <v>6.6666670000000003</v>
      </c>
      <c r="H183" s="30">
        <v>0</v>
      </c>
      <c r="I183" s="30">
        <v>73.333332999999996</v>
      </c>
      <c r="J183" s="30">
        <v>20</v>
      </c>
    </row>
    <row r="184" spans="1:10" x14ac:dyDescent="0.2">
      <c r="A184" s="19" t="s">
        <v>1243</v>
      </c>
      <c r="B184" s="20">
        <v>46</v>
      </c>
      <c r="C184" s="20">
        <v>9</v>
      </c>
      <c r="D184" s="20">
        <v>15</v>
      </c>
      <c r="E184" s="20">
        <v>8</v>
      </c>
      <c r="F184" s="20">
        <v>9</v>
      </c>
      <c r="G184" s="20">
        <v>4</v>
      </c>
      <c r="H184" s="20">
        <v>1</v>
      </c>
      <c r="I184" s="20">
        <v>24</v>
      </c>
      <c r="J184" s="20">
        <v>13</v>
      </c>
    </row>
    <row r="185" spans="1:10" x14ac:dyDescent="0.2">
      <c r="A185" s="21" t="s">
        <v>126</v>
      </c>
      <c r="B185" s="30">
        <v>100</v>
      </c>
      <c r="C185" s="30">
        <v>19.565217000000001</v>
      </c>
      <c r="D185" s="30">
        <v>32.608696000000002</v>
      </c>
      <c r="E185" s="30">
        <v>17.391304000000002</v>
      </c>
      <c r="F185" s="30">
        <v>19.565217000000001</v>
      </c>
      <c r="G185" s="30">
        <v>8.6956520000000008</v>
      </c>
      <c r="H185" s="30">
        <v>2.1739130000000002</v>
      </c>
      <c r="I185" s="30">
        <v>52.173912999999999</v>
      </c>
      <c r="J185" s="30">
        <v>28.260870000000001</v>
      </c>
    </row>
    <row r="186" spans="1:10" x14ac:dyDescent="0.2">
      <c r="A186" s="19" t="s">
        <v>1244</v>
      </c>
      <c r="B186" s="20">
        <v>30</v>
      </c>
      <c r="C186" s="20">
        <v>7</v>
      </c>
      <c r="D186" s="20">
        <v>9</v>
      </c>
      <c r="E186" s="20">
        <v>4</v>
      </c>
      <c r="F186" s="20">
        <v>6</v>
      </c>
      <c r="G186" s="20">
        <v>4</v>
      </c>
      <c r="H186" s="20">
        <v>0</v>
      </c>
      <c r="I186" s="20">
        <v>16</v>
      </c>
      <c r="J186" s="20">
        <v>10</v>
      </c>
    </row>
    <row r="187" spans="1:10" x14ac:dyDescent="0.2">
      <c r="A187" s="21" t="s">
        <v>126</v>
      </c>
      <c r="B187" s="30">
        <v>100</v>
      </c>
      <c r="C187" s="30">
        <v>23.333333</v>
      </c>
      <c r="D187" s="30">
        <v>30</v>
      </c>
      <c r="E187" s="30">
        <v>13.333333</v>
      </c>
      <c r="F187" s="30">
        <v>20</v>
      </c>
      <c r="G187" s="30">
        <v>13.333333</v>
      </c>
      <c r="H187" s="30">
        <v>0</v>
      </c>
      <c r="I187" s="30">
        <v>53.333333000000003</v>
      </c>
      <c r="J187" s="30">
        <v>33.333333000000003</v>
      </c>
    </row>
    <row r="188" spans="1:10" x14ac:dyDescent="0.2">
      <c r="A188" s="19" t="s">
        <v>1245</v>
      </c>
      <c r="B188" s="20">
        <v>10</v>
      </c>
      <c r="C188" s="20">
        <v>4</v>
      </c>
      <c r="D188" s="20">
        <v>2</v>
      </c>
      <c r="E188" s="20">
        <v>3</v>
      </c>
      <c r="F188" s="20">
        <v>0</v>
      </c>
      <c r="G188" s="20">
        <v>0</v>
      </c>
      <c r="H188" s="20">
        <v>1</v>
      </c>
      <c r="I188" s="20">
        <v>6</v>
      </c>
      <c r="J188" s="20">
        <v>0</v>
      </c>
    </row>
    <row r="189" spans="1:10" x14ac:dyDescent="0.2">
      <c r="A189" s="21" t="s">
        <v>126</v>
      </c>
      <c r="B189" s="30">
        <v>100</v>
      </c>
      <c r="C189" s="30">
        <v>40</v>
      </c>
      <c r="D189" s="30">
        <v>20</v>
      </c>
      <c r="E189" s="30">
        <v>30</v>
      </c>
      <c r="F189" s="30">
        <v>0</v>
      </c>
      <c r="G189" s="30">
        <v>0</v>
      </c>
      <c r="H189" s="30">
        <v>10</v>
      </c>
      <c r="I189" s="30">
        <v>60</v>
      </c>
      <c r="J189" s="30">
        <v>0</v>
      </c>
    </row>
    <row r="190" spans="1:10" x14ac:dyDescent="0.2">
      <c r="A190" s="19" t="s">
        <v>1246</v>
      </c>
      <c r="B190" s="20">
        <v>4</v>
      </c>
      <c r="C190" s="20">
        <v>1</v>
      </c>
      <c r="D190" s="20">
        <v>0</v>
      </c>
      <c r="E190" s="20">
        <v>2</v>
      </c>
      <c r="F190" s="20">
        <v>1</v>
      </c>
      <c r="G190" s="20">
        <v>0</v>
      </c>
      <c r="H190" s="20">
        <v>0</v>
      </c>
      <c r="I190" s="20">
        <v>1</v>
      </c>
      <c r="J190" s="20">
        <v>1</v>
      </c>
    </row>
    <row r="191" spans="1:10" x14ac:dyDescent="0.2">
      <c r="A191" s="21" t="s">
        <v>126</v>
      </c>
      <c r="B191" s="30">
        <v>100</v>
      </c>
      <c r="C191" s="30">
        <v>25</v>
      </c>
      <c r="D191" s="30">
        <v>0</v>
      </c>
      <c r="E191" s="30">
        <v>50</v>
      </c>
      <c r="F191" s="30">
        <v>25</v>
      </c>
      <c r="G191" s="30">
        <v>0</v>
      </c>
      <c r="H191" s="30">
        <v>0</v>
      </c>
      <c r="I191" s="30">
        <v>25</v>
      </c>
      <c r="J191" s="30">
        <v>25</v>
      </c>
    </row>
    <row r="192" spans="1:10" x14ac:dyDescent="0.2">
      <c r="A192" s="19" t="s">
        <v>1195</v>
      </c>
      <c r="B192" s="20">
        <v>121</v>
      </c>
      <c r="C192" s="20">
        <v>43</v>
      </c>
      <c r="D192" s="20">
        <v>37</v>
      </c>
      <c r="E192" s="20">
        <v>19</v>
      </c>
      <c r="F192" s="20">
        <v>12</v>
      </c>
      <c r="G192" s="20">
        <v>9</v>
      </c>
      <c r="H192" s="20">
        <v>1</v>
      </c>
      <c r="I192" s="20">
        <v>80</v>
      </c>
      <c r="J192" s="20">
        <v>21</v>
      </c>
    </row>
    <row r="193" spans="1:10" x14ac:dyDescent="0.2">
      <c r="A193" s="21" t="s">
        <v>126</v>
      </c>
      <c r="B193" s="30">
        <v>100</v>
      </c>
      <c r="C193" s="30">
        <v>35.537190000000002</v>
      </c>
      <c r="D193" s="30">
        <v>30.578512</v>
      </c>
      <c r="E193" s="30">
        <v>15.702479</v>
      </c>
      <c r="F193" s="30">
        <v>9.9173550000000006</v>
      </c>
      <c r="G193" s="30">
        <v>7.4380170000000003</v>
      </c>
      <c r="H193" s="30">
        <v>0.82644600000000001</v>
      </c>
      <c r="I193" s="30">
        <v>66.115701999999999</v>
      </c>
      <c r="J193" s="30">
        <v>17.355371999999999</v>
      </c>
    </row>
    <row r="194" spans="1:10" x14ac:dyDescent="0.2">
      <c r="A194" s="18" t="s">
        <v>1247</v>
      </c>
      <c r="B194" s="18"/>
      <c r="C194" s="18"/>
      <c r="D194" s="18"/>
      <c r="E194" s="18"/>
      <c r="F194" s="18"/>
      <c r="G194" s="18"/>
      <c r="H194" s="18"/>
      <c r="I194" s="18"/>
      <c r="J194" s="18"/>
    </row>
    <row r="195" spans="1:10" x14ac:dyDescent="0.2">
      <c r="A195" s="19" t="s">
        <v>1241</v>
      </c>
      <c r="B195" s="20">
        <v>5</v>
      </c>
      <c r="C195" s="20">
        <v>2</v>
      </c>
      <c r="D195" s="20">
        <v>1</v>
      </c>
      <c r="E195" s="20">
        <v>2</v>
      </c>
      <c r="F195" s="20">
        <v>0</v>
      </c>
      <c r="G195" s="20">
        <v>0</v>
      </c>
      <c r="H195" s="20">
        <v>0</v>
      </c>
      <c r="I195" s="20">
        <v>3</v>
      </c>
      <c r="J195" s="20">
        <v>0</v>
      </c>
    </row>
    <row r="196" spans="1:10" x14ac:dyDescent="0.2">
      <c r="A196" s="21" t="s">
        <v>126</v>
      </c>
      <c r="B196" s="30">
        <v>100</v>
      </c>
      <c r="C196" s="30">
        <v>40</v>
      </c>
      <c r="D196" s="30">
        <v>20</v>
      </c>
      <c r="E196" s="30">
        <v>40</v>
      </c>
      <c r="F196" s="30">
        <v>0</v>
      </c>
      <c r="G196" s="30">
        <v>0</v>
      </c>
      <c r="H196" s="30">
        <v>0</v>
      </c>
      <c r="I196" s="30">
        <v>60</v>
      </c>
      <c r="J196" s="30">
        <v>0</v>
      </c>
    </row>
    <row r="197" spans="1:10" x14ac:dyDescent="0.2">
      <c r="A197" s="19" t="s">
        <v>1242</v>
      </c>
      <c r="B197" s="20">
        <v>44</v>
      </c>
      <c r="C197" s="20">
        <v>8</v>
      </c>
      <c r="D197" s="20">
        <v>12</v>
      </c>
      <c r="E197" s="20">
        <v>9</v>
      </c>
      <c r="F197" s="20">
        <v>9</v>
      </c>
      <c r="G197" s="20">
        <v>4</v>
      </c>
      <c r="H197" s="20">
        <v>2</v>
      </c>
      <c r="I197" s="20">
        <v>20</v>
      </c>
      <c r="J197" s="20">
        <v>13</v>
      </c>
    </row>
    <row r="198" spans="1:10" x14ac:dyDescent="0.2">
      <c r="A198" s="21" t="s">
        <v>126</v>
      </c>
      <c r="B198" s="30">
        <v>100</v>
      </c>
      <c r="C198" s="30">
        <v>18.181818</v>
      </c>
      <c r="D198" s="30">
        <v>27.272727</v>
      </c>
      <c r="E198" s="30">
        <v>20.454545</v>
      </c>
      <c r="F198" s="30">
        <v>20.454545</v>
      </c>
      <c r="G198" s="30">
        <v>9.0909089999999999</v>
      </c>
      <c r="H198" s="30">
        <v>4.5454549999999996</v>
      </c>
      <c r="I198" s="30">
        <v>45.454545000000003</v>
      </c>
      <c r="J198" s="30">
        <v>29.545455</v>
      </c>
    </row>
    <row r="199" spans="1:10" x14ac:dyDescent="0.2">
      <c r="A199" s="19" t="s">
        <v>1243</v>
      </c>
      <c r="B199" s="20">
        <v>85</v>
      </c>
      <c r="C199" s="20">
        <v>18</v>
      </c>
      <c r="D199" s="20">
        <v>28</v>
      </c>
      <c r="E199" s="20">
        <v>22</v>
      </c>
      <c r="F199" s="20">
        <v>13</v>
      </c>
      <c r="G199" s="20">
        <v>2</v>
      </c>
      <c r="H199" s="20">
        <v>2</v>
      </c>
      <c r="I199" s="20">
        <v>46</v>
      </c>
      <c r="J199" s="20">
        <v>15</v>
      </c>
    </row>
    <row r="200" spans="1:10" x14ac:dyDescent="0.2">
      <c r="A200" s="21" t="s">
        <v>126</v>
      </c>
      <c r="B200" s="30">
        <v>100</v>
      </c>
      <c r="C200" s="30">
        <v>21.176470999999999</v>
      </c>
      <c r="D200" s="30">
        <v>32.941175999999999</v>
      </c>
      <c r="E200" s="30">
        <v>25.882352999999998</v>
      </c>
      <c r="F200" s="30">
        <v>15.294117999999999</v>
      </c>
      <c r="G200" s="30">
        <v>2.3529409999999999</v>
      </c>
      <c r="H200" s="30">
        <v>2.3529409999999999</v>
      </c>
      <c r="I200" s="30">
        <v>54.117646999999998</v>
      </c>
      <c r="J200" s="30">
        <v>17.647058999999999</v>
      </c>
    </row>
    <row r="201" spans="1:10" ht="11.15" customHeight="1" x14ac:dyDescent="0.2">
      <c r="A201" s="19" t="s">
        <v>1244</v>
      </c>
      <c r="B201" s="20">
        <v>15</v>
      </c>
      <c r="C201" s="20">
        <v>4</v>
      </c>
      <c r="D201" s="20">
        <v>2</v>
      </c>
      <c r="E201" s="20">
        <v>2</v>
      </c>
      <c r="F201" s="20">
        <v>5</v>
      </c>
      <c r="G201" s="20">
        <v>2</v>
      </c>
      <c r="H201" s="20">
        <v>0</v>
      </c>
      <c r="I201" s="20">
        <v>6</v>
      </c>
      <c r="J201" s="20">
        <v>7</v>
      </c>
    </row>
    <row r="202" spans="1:10" ht="11.15" customHeight="1" x14ac:dyDescent="0.2">
      <c r="A202" s="21" t="s">
        <v>126</v>
      </c>
      <c r="B202" s="30">
        <v>100</v>
      </c>
      <c r="C202" s="30">
        <v>26.666667</v>
      </c>
      <c r="D202" s="30">
        <v>13.333333</v>
      </c>
      <c r="E202" s="30">
        <v>13.333333</v>
      </c>
      <c r="F202" s="30">
        <v>33.333333000000003</v>
      </c>
      <c r="G202" s="30">
        <v>13.333333</v>
      </c>
      <c r="H202" s="30">
        <v>0</v>
      </c>
      <c r="I202" s="30">
        <v>40</v>
      </c>
      <c r="J202" s="30">
        <v>46.666666999999997</v>
      </c>
    </row>
    <row r="203" spans="1:10" ht="11.15" customHeight="1" x14ac:dyDescent="0.2">
      <c r="A203" s="19" t="s">
        <v>1245</v>
      </c>
      <c r="B203" s="20">
        <v>4</v>
      </c>
      <c r="C203" s="20">
        <v>1</v>
      </c>
      <c r="D203" s="20">
        <v>2</v>
      </c>
      <c r="E203" s="20">
        <v>1</v>
      </c>
      <c r="F203" s="20">
        <v>0</v>
      </c>
      <c r="G203" s="20">
        <v>0</v>
      </c>
      <c r="H203" s="20">
        <v>0</v>
      </c>
      <c r="I203" s="20">
        <v>3</v>
      </c>
      <c r="J203" s="20">
        <v>0</v>
      </c>
    </row>
    <row r="204" spans="1:10" ht="11.15" customHeight="1" x14ac:dyDescent="0.2">
      <c r="A204" s="21" t="s">
        <v>126</v>
      </c>
      <c r="B204" s="30">
        <v>100</v>
      </c>
      <c r="C204" s="30">
        <v>25</v>
      </c>
      <c r="D204" s="30">
        <v>50</v>
      </c>
      <c r="E204" s="30">
        <v>25</v>
      </c>
      <c r="F204" s="30">
        <v>0</v>
      </c>
      <c r="G204" s="30">
        <v>0</v>
      </c>
      <c r="H204" s="30">
        <v>0</v>
      </c>
      <c r="I204" s="30">
        <v>75</v>
      </c>
      <c r="J204" s="30">
        <v>0</v>
      </c>
    </row>
    <row r="205" spans="1:10" ht="11.15" customHeight="1" x14ac:dyDescent="0.2">
      <c r="A205" s="19" t="s">
        <v>1246</v>
      </c>
      <c r="B205" s="20">
        <v>5</v>
      </c>
      <c r="C205" s="20">
        <v>0</v>
      </c>
      <c r="D205" s="20">
        <v>3</v>
      </c>
      <c r="E205" s="20">
        <v>1</v>
      </c>
      <c r="F205" s="20">
        <v>0</v>
      </c>
      <c r="G205" s="20">
        <v>1</v>
      </c>
      <c r="H205" s="20">
        <v>0</v>
      </c>
      <c r="I205" s="20">
        <v>3</v>
      </c>
      <c r="J205" s="20">
        <v>1</v>
      </c>
    </row>
    <row r="206" spans="1:10" ht="11.15" customHeight="1" x14ac:dyDescent="0.2">
      <c r="A206" s="21" t="s">
        <v>126</v>
      </c>
      <c r="B206" s="30">
        <v>100</v>
      </c>
      <c r="C206" s="30">
        <v>0</v>
      </c>
      <c r="D206" s="30">
        <v>60</v>
      </c>
      <c r="E206" s="30">
        <v>20</v>
      </c>
      <c r="F206" s="30">
        <v>0</v>
      </c>
      <c r="G206" s="30">
        <v>20</v>
      </c>
      <c r="H206" s="30">
        <v>0</v>
      </c>
      <c r="I206" s="30">
        <v>60</v>
      </c>
      <c r="J206" s="30">
        <v>20</v>
      </c>
    </row>
    <row r="207" spans="1:10" ht="11.15" customHeight="1" x14ac:dyDescent="0.2">
      <c r="A207" s="19" t="s">
        <v>1195</v>
      </c>
      <c r="B207" s="20">
        <v>8</v>
      </c>
      <c r="C207" s="20">
        <v>3</v>
      </c>
      <c r="D207" s="20">
        <v>0</v>
      </c>
      <c r="E207" s="20">
        <v>3</v>
      </c>
      <c r="F207" s="20">
        <v>1</v>
      </c>
      <c r="G207" s="20">
        <v>1</v>
      </c>
      <c r="H207" s="20">
        <v>0</v>
      </c>
      <c r="I207" s="20">
        <v>3</v>
      </c>
      <c r="J207" s="20">
        <v>2</v>
      </c>
    </row>
    <row r="208" spans="1:10" ht="11.15" customHeight="1" x14ac:dyDescent="0.2">
      <c r="A208" s="21" t="s">
        <v>126</v>
      </c>
      <c r="B208" s="30">
        <v>100</v>
      </c>
      <c r="C208" s="30">
        <v>37.5</v>
      </c>
      <c r="D208" s="30">
        <v>0</v>
      </c>
      <c r="E208" s="30">
        <v>37.5</v>
      </c>
      <c r="F208" s="30">
        <v>12.5</v>
      </c>
      <c r="G208" s="30">
        <v>12.5</v>
      </c>
      <c r="H208" s="30">
        <v>0</v>
      </c>
      <c r="I208" s="30">
        <v>37.5</v>
      </c>
      <c r="J208" s="30">
        <v>25</v>
      </c>
    </row>
    <row r="209" spans="1:10" ht="11.15" customHeight="1" x14ac:dyDescent="0.2">
      <c r="A209" s="18" t="s">
        <v>142</v>
      </c>
      <c r="B209" s="18"/>
      <c r="C209" s="18"/>
      <c r="D209" s="18"/>
      <c r="E209" s="18"/>
      <c r="F209" s="18"/>
      <c r="G209" s="18"/>
      <c r="H209" s="18"/>
      <c r="I209" s="18"/>
      <c r="J209" s="18"/>
    </row>
    <row r="210" spans="1:10" ht="11.15" customHeight="1" x14ac:dyDescent="0.2">
      <c r="A210" s="19" t="s">
        <v>1248</v>
      </c>
      <c r="B210" s="20">
        <v>50</v>
      </c>
      <c r="C210" s="20">
        <v>20</v>
      </c>
      <c r="D210" s="20">
        <v>14</v>
      </c>
      <c r="E210" s="20">
        <v>9</v>
      </c>
      <c r="F210" s="20">
        <v>3</v>
      </c>
      <c r="G210" s="20">
        <v>4</v>
      </c>
      <c r="H210" s="20">
        <v>0</v>
      </c>
      <c r="I210" s="20">
        <v>34</v>
      </c>
      <c r="J210" s="20">
        <v>7</v>
      </c>
    </row>
    <row r="211" spans="1:10" ht="11.15" customHeight="1" x14ac:dyDescent="0.2">
      <c r="A211" s="21" t="s">
        <v>126</v>
      </c>
      <c r="B211" s="30">
        <v>100</v>
      </c>
      <c r="C211" s="30">
        <v>40</v>
      </c>
      <c r="D211" s="30">
        <v>28</v>
      </c>
      <c r="E211" s="30">
        <v>18</v>
      </c>
      <c r="F211" s="30">
        <v>6</v>
      </c>
      <c r="G211" s="30">
        <v>8</v>
      </c>
      <c r="H211" s="30">
        <v>0</v>
      </c>
      <c r="I211" s="30">
        <v>68</v>
      </c>
      <c r="J211" s="30">
        <v>14</v>
      </c>
    </row>
    <row r="212" spans="1:10" ht="11.15" customHeight="1" x14ac:dyDescent="0.2">
      <c r="A212" s="19" t="s">
        <v>1249</v>
      </c>
      <c r="B212" s="20">
        <v>173</v>
      </c>
      <c r="C212" s="20">
        <v>56</v>
      </c>
      <c r="D212" s="20">
        <v>58</v>
      </c>
      <c r="E212" s="20">
        <v>23</v>
      </c>
      <c r="F212" s="20">
        <v>25</v>
      </c>
      <c r="G212" s="20">
        <v>9</v>
      </c>
      <c r="H212" s="20">
        <v>2</v>
      </c>
      <c r="I212" s="20">
        <v>114</v>
      </c>
      <c r="J212" s="20">
        <v>34</v>
      </c>
    </row>
    <row r="213" spans="1:10" ht="11.15" customHeight="1" x14ac:dyDescent="0.2">
      <c r="A213" s="21" t="s">
        <v>126</v>
      </c>
      <c r="B213" s="30">
        <v>100</v>
      </c>
      <c r="C213" s="30">
        <v>32.369942000000002</v>
      </c>
      <c r="D213" s="30">
        <v>33.526012000000001</v>
      </c>
      <c r="E213" s="30">
        <v>13.294798</v>
      </c>
      <c r="F213" s="30">
        <v>14.450867000000001</v>
      </c>
      <c r="G213" s="30">
        <v>5.202312</v>
      </c>
      <c r="H213" s="30">
        <v>1.156069</v>
      </c>
      <c r="I213" s="30">
        <v>65.895954000000003</v>
      </c>
      <c r="J213" s="30">
        <v>19.653179000000002</v>
      </c>
    </row>
    <row r="214" spans="1:10" ht="11.15" customHeight="1" x14ac:dyDescent="0.2">
      <c r="A214" s="19" t="s">
        <v>1250</v>
      </c>
      <c r="B214" s="20">
        <v>200</v>
      </c>
      <c r="C214" s="20">
        <v>70</v>
      </c>
      <c r="D214" s="20">
        <v>62</v>
      </c>
      <c r="E214" s="20">
        <v>40</v>
      </c>
      <c r="F214" s="20">
        <v>19</v>
      </c>
      <c r="G214" s="20">
        <v>5</v>
      </c>
      <c r="H214" s="20">
        <v>4</v>
      </c>
      <c r="I214" s="20">
        <v>132</v>
      </c>
      <c r="J214" s="20">
        <v>24</v>
      </c>
    </row>
    <row r="215" spans="1:10" ht="11.15" customHeight="1" x14ac:dyDescent="0.2">
      <c r="A215" s="21" t="s">
        <v>126</v>
      </c>
      <c r="B215" s="30">
        <v>100</v>
      </c>
      <c r="C215" s="30">
        <v>35</v>
      </c>
      <c r="D215" s="30">
        <v>31</v>
      </c>
      <c r="E215" s="30">
        <v>20</v>
      </c>
      <c r="F215" s="30">
        <v>9.5</v>
      </c>
      <c r="G215" s="30">
        <v>2.5</v>
      </c>
      <c r="H215" s="30">
        <v>2</v>
      </c>
      <c r="I215" s="30">
        <v>66</v>
      </c>
      <c r="J215" s="30">
        <v>12</v>
      </c>
    </row>
    <row r="216" spans="1:10" ht="11.15" customHeight="1" x14ac:dyDescent="0.2">
      <c r="A216" s="19" t="s">
        <v>1251</v>
      </c>
      <c r="B216" s="20">
        <v>174</v>
      </c>
      <c r="C216" s="20">
        <v>48</v>
      </c>
      <c r="D216" s="20">
        <v>47</v>
      </c>
      <c r="E216" s="20">
        <v>37</v>
      </c>
      <c r="F216" s="20">
        <v>27</v>
      </c>
      <c r="G216" s="20">
        <v>12</v>
      </c>
      <c r="H216" s="20">
        <v>3</v>
      </c>
      <c r="I216" s="20">
        <v>95</v>
      </c>
      <c r="J216" s="20">
        <v>39</v>
      </c>
    </row>
    <row r="217" spans="1:10" ht="11.15" customHeight="1" x14ac:dyDescent="0.2">
      <c r="A217" s="21" t="s">
        <v>126</v>
      </c>
      <c r="B217" s="30">
        <v>100</v>
      </c>
      <c r="C217" s="30">
        <v>27.586207000000002</v>
      </c>
      <c r="D217" s="30">
        <v>27.011493999999999</v>
      </c>
      <c r="E217" s="30">
        <v>21.264368000000001</v>
      </c>
      <c r="F217" s="30">
        <v>15.517241</v>
      </c>
      <c r="G217" s="30">
        <v>6.8965519999999998</v>
      </c>
      <c r="H217" s="30">
        <v>1.7241379999999999</v>
      </c>
      <c r="I217" s="30">
        <v>54.597701000000001</v>
      </c>
      <c r="J217" s="30">
        <v>22.413792999999998</v>
      </c>
    </row>
    <row r="218" spans="1:10" ht="11.15" customHeight="1" x14ac:dyDescent="0.2">
      <c r="A218" s="19" t="s">
        <v>1252</v>
      </c>
      <c r="B218" s="20">
        <v>308</v>
      </c>
      <c r="C218" s="20">
        <v>98</v>
      </c>
      <c r="D218" s="20">
        <v>73</v>
      </c>
      <c r="E218" s="20">
        <v>63</v>
      </c>
      <c r="F218" s="20">
        <v>45</v>
      </c>
      <c r="G218" s="20">
        <v>23</v>
      </c>
      <c r="H218" s="20">
        <v>6</v>
      </c>
      <c r="I218" s="20">
        <v>171</v>
      </c>
      <c r="J218" s="20">
        <v>68</v>
      </c>
    </row>
    <row r="219" spans="1:10" ht="11.15" customHeight="1" x14ac:dyDescent="0.2">
      <c r="A219" s="21" t="s">
        <v>126</v>
      </c>
      <c r="B219" s="30">
        <v>100</v>
      </c>
      <c r="C219" s="30">
        <v>31.818182</v>
      </c>
      <c r="D219" s="30">
        <v>23.701298999999999</v>
      </c>
      <c r="E219" s="30">
        <v>20.454545</v>
      </c>
      <c r="F219" s="30">
        <v>14.610390000000001</v>
      </c>
      <c r="G219" s="30">
        <v>7.4675320000000003</v>
      </c>
      <c r="H219" s="30">
        <v>1.9480519999999999</v>
      </c>
      <c r="I219" s="30">
        <v>55.519480999999999</v>
      </c>
      <c r="J219" s="30">
        <v>22.077922000000001</v>
      </c>
    </row>
    <row r="220" spans="1:10" ht="11.15" customHeight="1" x14ac:dyDescent="0.2">
      <c r="A220" s="19" t="s">
        <v>1195</v>
      </c>
      <c r="B220" s="20">
        <v>30</v>
      </c>
      <c r="C220" s="20">
        <v>11</v>
      </c>
      <c r="D220" s="20">
        <v>8</v>
      </c>
      <c r="E220" s="20">
        <v>4</v>
      </c>
      <c r="F220" s="20">
        <v>6</v>
      </c>
      <c r="G220" s="20">
        <v>0</v>
      </c>
      <c r="H220" s="20">
        <v>1</v>
      </c>
      <c r="I220" s="20">
        <v>19</v>
      </c>
      <c r="J220" s="20">
        <v>6</v>
      </c>
    </row>
    <row r="221" spans="1:10" ht="11.15" customHeight="1" x14ac:dyDescent="0.2">
      <c r="A221" s="21" t="s">
        <v>126</v>
      </c>
      <c r="B221" s="30">
        <v>100</v>
      </c>
      <c r="C221" s="30">
        <v>36.666666999999997</v>
      </c>
      <c r="D221" s="30">
        <v>26.666667</v>
      </c>
      <c r="E221" s="30">
        <v>13.333333</v>
      </c>
      <c r="F221" s="30">
        <v>20</v>
      </c>
      <c r="G221" s="30">
        <v>0</v>
      </c>
      <c r="H221" s="30">
        <v>3.3333330000000001</v>
      </c>
      <c r="I221" s="30">
        <v>63.333333000000003</v>
      </c>
      <c r="J221" s="30">
        <v>20</v>
      </c>
    </row>
    <row r="222" spans="1:10" ht="11.15" customHeight="1" x14ac:dyDescent="0.2">
      <c r="A222" s="18" t="s">
        <v>143</v>
      </c>
      <c r="B222" s="18"/>
      <c r="C222" s="18"/>
      <c r="D222" s="18"/>
      <c r="E222" s="18"/>
      <c r="F222" s="18"/>
      <c r="G222" s="18"/>
      <c r="H222" s="18"/>
      <c r="I222" s="18"/>
      <c r="J222" s="18"/>
    </row>
    <row r="223" spans="1:10" ht="11.15" customHeight="1" x14ac:dyDescent="0.2">
      <c r="A223" s="21" t="s">
        <v>1253</v>
      </c>
      <c r="B223" s="21"/>
      <c r="C223" s="21"/>
      <c r="D223" s="21"/>
      <c r="E223" s="21"/>
      <c r="F223" s="21"/>
      <c r="G223" s="21"/>
      <c r="H223" s="21"/>
      <c r="I223" s="21"/>
      <c r="J223" s="21"/>
    </row>
    <row r="224" spans="1:10" ht="11.15" customHeight="1" x14ac:dyDescent="0.2">
      <c r="A224" s="19" t="s">
        <v>1254</v>
      </c>
      <c r="B224" s="20">
        <v>287</v>
      </c>
      <c r="C224" s="20">
        <v>109</v>
      </c>
      <c r="D224" s="20">
        <v>88</v>
      </c>
      <c r="E224" s="20">
        <v>45</v>
      </c>
      <c r="F224" s="20">
        <v>27</v>
      </c>
      <c r="G224" s="20">
        <v>12</v>
      </c>
      <c r="H224" s="20">
        <v>6</v>
      </c>
      <c r="I224" s="20">
        <v>197</v>
      </c>
      <c r="J224" s="20">
        <v>39</v>
      </c>
    </row>
    <row r="225" spans="1:10" ht="11.15" customHeight="1" x14ac:dyDescent="0.2">
      <c r="A225" s="21" t="s">
        <v>126</v>
      </c>
      <c r="B225" s="30">
        <v>100</v>
      </c>
      <c r="C225" s="30">
        <v>37.979094000000003</v>
      </c>
      <c r="D225" s="30">
        <v>30.662020999999999</v>
      </c>
      <c r="E225" s="30">
        <v>15.679442999999999</v>
      </c>
      <c r="F225" s="30">
        <v>9.4076660000000007</v>
      </c>
      <c r="G225" s="30">
        <v>4.1811850000000002</v>
      </c>
      <c r="H225" s="30">
        <v>2.090592</v>
      </c>
      <c r="I225" s="30">
        <v>68.641114999999999</v>
      </c>
      <c r="J225" s="30">
        <v>13.588850000000001</v>
      </c>
    </row>
    <row r="226" spans="1:10" ht="11.15" customHeight="1" x14ac:dyDescent="0.2">
      <c r="A226" s="19" t="s">
        <v>1255</v>
      </c>
      <c r="B226" s="20">
        <v>258</v>
      </c>
      <c r="C226" s="20">
        <v>81</v>
      </c>
      <c r="D226" s="20">
        <v>78</v>
      </c>
      <c r="E226" s="20">
        <v>48</v>
      </c>
      <c r="F226" s="20">
        <v>35</v>
      </c>
      <c r="G226" s="20">
        <v>14</v>
      </c>
      <c r="H226" s="20">
        <v>2</v>
      </c>
      <c r="I226" s="20">
        <v>159</v>
      </c>
      <c r="J226" s="20">
        <v>49</v>
      </c>
    </row>
    <row r="227" spans="1:10" ht="11.15" customHeight="1" x14ac:dyDescent="0.2">
      <c r="A227" s="21" t="s">
        <v>126</v>
      </c>
      <c r="B227" s="30">
        <v>100</v>
      </c>
      <c r="C227" s="30">
        <v>31.395349</v>
      </c>
      <c r="D227" s="30">
        <v>30.232558000000001</v>
      </c>
      <c r="E227" s="30">
        <v>18.604651</v>
      </c>
      <c r="F227" s="30">
        <v>13.565891000000001</v>
      </c>
      <c r="G227" s="30">
        <v>5.4263570000000003</v>
      </c>
      <c r="H227" s="30">
        <v>0.77519400000000005</v>
      </c>
      <c r="I227" s="30">
        <v>61.627907</v>
      </c>
      <c r="J227" s="30">
        <v>18.992248</v>
      </c>
    </row>
    <row r="228" spans="1:10" ht="11.15" customHeight="1" x14ac:dyDescent="0.2">
      <c r="A228" s="19" t="s">
        <v>1256</v>
      </c>
      <c r="B228" s="20">
        <v>101</v>
      </c>
      <c r="C228" s="20">
        <v>22</v>
      </c>
      <c r="D228" s="20">
        <v>27</v>
      </c>
      <c r="E228" s="20">
        <v>18</v>
      </c>
      <c r="F228" s="20">
        <v>20</v>
      </c>
      <c r="G228" s="20">
        <v>11</v>
      </c>
      <c r="H228" s="20">
        <v>3</v>
      </c>
      <c r="I228" s="20">
        <v>49</v>
      </c>
      <c r="J228" s="20">
        <v>31</v>
      </c>
    </row>
    <row r="229" spans="1:10" ht="11.15" customHeight="1" x14ac:dyDescent="0.2">
      <c r="A229" s="21" t="s">
        <v>126</v>
      </c>
      <c r="B229" s="30">
        <v>100</v>
      </c>
      <c r="C229" s="30">
        <v>21.782177999999998</v>
      </c>
      <c r="D229" s="30">
        <v>26.732672999999998</v>
      </c>
      <c r="E229" s="30">
        <v>17.821781999999999</v>
      </c>
      <c r="F229" s="30">
        <v>19.80198</v>
      </c>
      <c r="G229" s="30">
        <v>10.891088999999999</v>
      </c>
      <c r="H229" s="30">
        <v>2.970297</v>
      </c>
      <c r="I229" s="30">
        <v>48.514851</v>
      </c>
      <c r="J229" s="30">
        <v>30.693069000000001</v>
      </c>
    </row>
    <row r="230" spans="1:10" ht="11.15" customHeight="1" x14ac:dyDescent="0.2">
      <c r="A230" s="19" t="s">
        <v>1257</v>
      </c>
      <c r="B230" s="20">
        <v>236</v>
      </c>
      <c r="C230" s="20">
        <v>77</v>
      </c>
      <c r="D230" s="20">
        <v>56</v>
      </c>
      <c r="E230" s="20">
        <v>53</v>
      </c>
      <c r="F230" s="20">
        <v>34</v>
      </c>
      <c r="G230" s="20">
        <v>13</v>
      </c>
      <c r="H230" s="20">
        <v>3</v>
      </c>
      <c r="I230" s="20">
        <v>133</v>
      </c>
      <c r="J230" s="20">
        <v>47</v>
      </c>
    </row>
    <row r="231" spans="1:10" ht="11.15" customHeight="1" x14ac:dyDescent="0.2">
      <c r="A231" s="21" t="s">
        <v>126</v>
      </c>
      <c r="B231" s="30">
        <v>100</v>
      </c>
      <c r="C231" s="30">
        <v>32.627119</v>
      </c>
      <c r="D231" s="30">
        <v>23.728814</v>
      </c>
      <c r="E231" s="30">
        <v>22.457626999999999</v>
      </c>
      <c r="F231" s="30">
        <v>14.406779999999999</v>
      </c>
      <c r="G231" s="30">
        <v>5.5084749999999998</v>
      </c>
      <c r="H231" s="30">
        <v>1.2711859999999999</v>
      </c>
      <c r="I231" s="30">
        <v>56.355932000000003</v>
      </c>
      <c r="J231" s="30">
        <v>19.915254000000001</v>
      </c>
    </row>
    <row r="232" spans="1:10" ht="11.15" customHeight="1" x14ac:dyDescent="0.2">
      <c r="A232" s="19" t="s">
        <v>1195</v>
      </c>
      <c r="B232" s="20">
        <v>53</v>
      </c>
      <c r="C232" s="20">
        <v>14</v>
      </c>
      <c r="D232" s="20">
        <v>13</v>
      </c>
      <c r="E232" s="20">
        <v>12</v>
      </c>
      <c r="F232" s="20">
        <v>9</v>
      </c>
      <c r="G232" s="20">
        <v>3</v>
      </c>
      <c r="H232" s="20">
        <v>2</v>
      </c>
      <c r="I232" s="20">
        <v>27</v>
      </c>
      <c r="J232" s="20">
        <v>12</v>
      </c>
    </row>
    <row r="233" spans="1:10" ht="11.15" customHeight="1" x14ac:dyDescent="0.2">
      <c r="A233" s="21" t="s">
        <v>126</v>
      </c>
      <c r="B233" s="30">
        <v>100</v>
      </c>
      <c r="C233" s="30">
        <v>26.415094</v>
      </c>
      <c r="D233" s="30">
        <v>24.528302</v>
      </c>
      <c r="E233" s="30">
        <v>22.641508999999999</v>
      </c>
      <c r="F233" s="30">
        <v>16.981131999999999</v>
      </c>
      <c r="G233" s="30">
        <v>5.6603770000000004</v>
      </c>
      <c r="H233" s="30">
        <v>3.7735850000000002</v>
      </c>
      <c r="I233" s="30">
        <v>50.943396</v>
      </c>
      <c r="J233" s="30">
        <v>22.641508999999999</v>
      </c>
    </row>
    <row r="234" spans="1:10" ht="11.15" customHeight="1" x14ac:dyDescent="0.2">
      <c r="A234" s="18" t="s">
        <v>143</v>
      </c>
      <c r="B234" s="18"/>
      <c r="C234" s="18"/>
      <c r="D234" s="18"/>
      <c r="E234" s="18"/>
      <c r="F234" s="18"/>
      <c r="G234" s="18"/>
      <c r="H234" s="18"/>
      <c r="I234" s="18"/>
      <c r="J234" s="18"/>
    </row>
    <row r="235" spans="1:10" ht="11.15" customHeight="1" x14ac:dyDescent="0.2">
      <c r="A235" s="21" t="s">
        <v>1258</v>
      </c>
      <c r="B235" s="21"/>
      <c r="C235" s="21"/>
      <c r="D235" s="21"/>
      <c r="E235" s="21"/>
      <c r="F235" s="21"/>
      <c r="G235" s="21"/>
      <c r="H235" s="21"/>
      <c r="I235" s="21"/>
      <c r="J235" s="21"/>
    </row>
    <row r="236" spans="1:10" ht="11.15" customHeight="1" x14ac:dyDescent="0.2">
      <c r="A236" s="19" t="s">
        <v>1254</v>
      </c>
      <c r="B236" s="20">
        <v>174</v>
      </c>
      <c r="C236" s="20">
        <v>63</v>
      </c>
      <c r="D236" s="20">
        <v>49</v>
      </c>
      <c r="E236" s="20">
        <v>32</v>
      </c>
      <c r="F236" s="20">
        <v>24</v>
      </c>
      <c r="G236" s="20">
        <v>6</v>
      </c>
      <c r="H236" s="20">
        <v>0</v>
      </c>
      <c r="I236" s="20">
        <v>112</v>
      </c>
      <c r="J236" s="20">
        <v>30</v>
      </c>
    </row>
    <row r="237" spans="1:10" ht="11.15" customHeight="1" x14ac:dyDescent="0.2">
      <c r="A237" s="21" t="s">
        <v>126</v>
      </c>
      <c r="B237" s="30">
        <v>100</v>
      </c>
      <c r="C237" s="30">
        <v>36.206896999999998</v>
      </c>
      <c r="D237" s="30">
        <v>28.160920000000001</v>
      </c>
      <c r="E237" s="30">
        <v>18.390805</v>
      </c>
      <c r="F237" s="30">
        <v>13.793103</v>
      </c>
      <c r="G237" s="30">
        <v>3.4482759999999999</v>
      </c>
      <c r="H237" s="30">
        <v>0</v>
      </c>
      <c r="I237" s="30">
        <v>64.367816000000005</v>
      </c>
      <c r="J237" s="30">
        <v>17.241378999999998</v>
      </c>
    </row>
    <row r="238" spans="1:10" ht="11.15" customHeight="1" x14ac:dyDescent="0.2">
      <c r="A238" s="19" t="s">
        <v>1255</v>
      </c>
      <c r="B238" s="20">
        <v>113</v>
      </c>
      <c r="C238" s="20">
        <v>30</v>
      </c>
      <c r="D238" s="20">
        <v>43</v>
      </c>
      <c r="E238" s="20">
        <v>16</v>
      </c>
      <c r="F238" s="20">
        <v>16</v>
      </c>
      <c r="G238" s="20">
        <v>7</v>
      </c>
      <c r="H238" s="20">
        <v>1</v>
      </c>
      <c r="I238" s="20">
        <v>73</v>
      </c>
      <c r="J238" s="20">
        <v>23</v>
      </c>
    </row>
    <row r="239" spans="1:10" ht="11.15" customHeight="1" x14ac:dyDescent="0.2">
      <c r="A239" s="21" t="s">
        <v>126</v>
      </c>
      <c r="B239" s="30">
        <v>100</v>
      </c>
      <c r="C239" s="30">
        <v>26.548673000000001</v>
      </c>
      <c r="D239" s="30">
        <v>38.053097000000001</v>
      </c>
      <c r="E239" s="30">
        <v>14.159292000000001</v>
      </c>
      <c r="F239" s="30">
        <v>14.159292000000001</v>
      </c>
      <c r="G239" s="30">
        <v>6.1946899999999996</v>
      </c>
      <c r="H239" s="30">
        <v>0.88495599999999996</v>
      </c>
      <c r="I239" s="30">
        <v>64.601770000000002</v>
      </c>
      <c r="J239" s="30">
        <v>20.353981999999998</v>
      </c>
    </row>
    <row r="240" spans="1:10" ht="11.15" customHeight="1" x14ac:dyDescent="0.2">
      <c r="A240" s="19" t="s">
        <v>1256</v>
      </c>
      <c r="B240" s="20">
        <v>70</v>
      </c>
      <c r="C240" s="20">
        <v>15</v>
      </c>
      <c r="D240" s="20">
        <v>19</v>
      </c>
      <c r="E240" s="20">
        <v>15</v>
      </c>
      <c r="F240" s="20">
        <v>12</v>
      </c>
      <c r="G240" s="20">
        <v>8</v>
      </c>
      <c r="H240" s="20">
        <v>1</v>
      </c>
      <c r="I240" s="20">
        <v>34</v>
      </c>
      <c r="J240" s="20">
        <v>20</v>
      </c>
    </row>
    <row r="241" spans="1:10" ht="11.15" customHeight="1" x14ac:dyDescent="0.2">
      <c r="A241" s="21" t="s">
        <v>126</v>
      </c>
      <c r="B241" s="30">
        <v>100</v>
      </c>
      <c r="C241" s="30">
        <v>21.428571000000002</v>
      </c>
      <c r="D241" s="30">
        <v>27.142856999999999</v>
      </c>
      <c r="E241" s="30">
        <v>21.428571000000002</v>
      </c>
      <c r="F241" s="30">
        <v>17.142856999999999</v>
      </c>
      <c r="G241" s="30">
        <v>11.428571</v>
      </c>
      <c r="H241" s="30">
        <v>1.428571</v>
      </c>
      <c r="I241" s="30">
        <v>48.571429000000002</v>
      </c>
      <c r="J241" s="30">
        <v>28.571428999999998</v>
      </c>
    </row>
    <row r="242" spans="1:10" ht="11.15" customHeight="1" x14ac:dyDescent="0.2">
      <c r="A242" s="19" t="s">
        <v>1257</v>
      </c>
      <c r="B242" s="20">
        <v>448</v>
      </c>
      <c r="C242" s="20">
        <v>157</v>
      </c>
      <c r="D242" s="20">
        <v>113</v>
      </c>
      <c r="E242" s="20">
        <v>87</v>
      </c>
      <c r="F242" s="20">
        <v>58</v>
      </c>
      <c r="G242" s="20">
        <v>25</v>
      </c>
      <c r="H242" s="20">
        <v>8</v>
      </c>
      <c r="I242" s="20">
        <v>270</v>
      </c>
      <c r="J242" s="20">
        <v>83</v>
      </c>
    </row>
    <row r="243" spans="1:10" ht="11.15" customHeight="1" x14ac:dyDescent="0.2">
      <c r="A243" s="21" t="s">
        <v>126</v>
      </c>
      <c r="B243" s="30">
        <v>100</v>
      </c>
      <c r="C243" s="30">
        <v>35.044643000000001</v>
      </c>
      <c r="D243" s="30">
        <v>25.223213999999999</v>
      </c>
      <c r="E243" s="30">
        <v>19.419643000000001</v>
      </c>
      <c r="F243" s="30">
        <v>12.946429</v>
      </c>
      <c r="G243" s="30">
        <v>5.5803570000000002</v>
      </c>
      <c r="H243" s="30">
        <v>1.785714</v>
      </c>
      <c r="I243" s="30">
        <v>60.267856999999999</v>
      </c>
      <c r="J243" s="30">
        <v>18.526786000000001</v>
      </c>
    </row>
    <row r="244" spans="1:10" ht="11.15" customHeight="1" x14ac:dyDescent="0.2">
      <c r="A244" s="19" t="s">
        <v>1195</v>
      </c>
      <c r="B244" s="20">
        <v>130</v>
      </c>
      <c r="C244" s="20">
        <v>38</v>
      </c>
      <c r="D244" s="20">
        <v>38</v>
      </c>
      <c r="E244" s="20">
        <v>26</v>
      </c>
      <c r="F244" s="20">
        <v>15</v>
      </c>
      <c r="G244" s="20">
        <v>7</v>
      </c>
      <c r="H244" s="20">
        <v>6</v>
      </c>
      <c r="I244" s="20">
        <v>76</v>
      </c>
      <c r="J244" s="20">
        <v>22</v>
      </c>
    </row>
    <row r="245" spans="1:10" ht="11.15" customHeight="1" x14ac:dyDescent="0.2">
      <c r="A245" s="21" t="s">
        <v>126</v>
      </c>
      <c r="B245" s="30">
        <v>100</v>
      </c>
      <c r="C245" s="30">
        <v>29.230768999999999</v>
      </c>
      <c r="D245" s="30">
        <v>29.230768999999999</v>
      </c>
      <c r="E245" s="30">
        <v>20</v>
      </c>
      <c r="F245" s="30">
        <v>11.538462000000001</v>
      </c>
      <c r="G245" s="30">
        <v>5.3846150000000002</v>
      </c>
      <c r="H245" s="30">
        <v>4.6153849999999998</v>
      </c>
      <c r="I245" s="30">
        <v>58.461537999999997</v>
      </c>
      <c r="J245" s="30">
        <v>16.923076999999999</v>
      </c>
    </row>
    <row r="246" spans="1:10" ht="11.15" customHeight="1" x14ac:dyDescent="0.2">
      <c r="A246" s="18" t="s">
        <v>143</v>
      </c>
      <c r="B246" s="18"/>
      <c r="C246" s="18"/>
      <c r="D246" s="18"/>
      <c r="E246" s="18"/>
      <c r="F246" s="18"/>
      <c r="G246" s="18"/>
      <c r="H246" s="18"/>
      <c r="I246" s="18"/>
      <c r="J246" s="18"/>
    </row>
    <row r="247" spans="1:10" ht="11.15" customHeight="1" x14ac:dyDescent="0.2">
      <c r="A247" s="21" t="s">
        <v>1259</v>
      </c>
      <c r="B247" s="21"/>
      <c r="C247" s="21"/>
      <c r="D247" s="21"/>
      <c r="E247" s="21"/>
      <c r="F247" s="21"/>
      <c r="G247" s="21"/>
      <c r="H247" s="21"/>
      <c r="I247" s="21"/>
      <c r="J247" s="21"/>
    </row>
    <row r="248" spans="1:10" ht="11.15" customHeight="1" x14ac:dyDescent="0.2">
      <c r="A248" s="19" t="s">
        <v>1254</v>
      </c>
      <c r="B248" s="20">
        <v>188</v>
      </c>
      <c r="C248" s="20">
        <v>60</v>
      </c>
      <c r="D248" s="20">
        <v>56</v>
      </c>
      <c r="E248" s="20">
        <v>34</v>
      </c>
      <c r="F248" s="20">
        <v>19</v>
      </c>
      <c r="G248" s="20">
        <v>16</v>
      </c>
      <c r="H248" s="20">
        <v>3</v>
      </c>
      <c r="I248" s="20">
        <v>116</v>
      </c>
      <c r="J248" s="20">
        <v>35</v>
      </c>
    </row>
    <row r="249" spans="1:10" ht="11.15" customHeight="1" x14ac:dyDescent="0.2">
      <c r="A249" s="21" t="s">
        <v>126</v>
      </c>
      <c r="B249" s="30">
        <v>100</v>
      </c>
      <c r="C249" s="30">
        <v>31.914894</v>
      </c>
      <c r="D249" s="30">
        <v>29.787234000000002</v>
      </c>
      <c r="E249" s="30">
        <v>18.085106</v>
      </c>
      <c r="F249" s="30">
        <v>10.106382999999999</v>
      </c>
      <c r="G249" s="30">
        <v>8.5106380000000001</v>
      </c>
      <c r="H249" s="30">
        <v>1.595745</v>
      </c>
      <c r="I249" s="30">
        <v>61.702128000000002</v>
      </c>
      <c r="J249" s="30">
        <v>18.617021000000001</v>
      </c>
    </row>
    <row r="250" spans="1:10" ht="11.15" customHeight="1" x14ac:dyDescent="0.2">
      <c r="A250" s="19" t="s">
        <v>1255</v>
      </c>
      <c r="B250" s="20">
        <v>150</v>
      </c>
      <c r="C250" s="20">
        <v>52</v>
      </c>
      <c r="D250" s="20">
        <v>38</v>
      </c>
      <c r="E250" s="20">
        <v>34</v>
      </c>
      <c r="F250" s="20">
        <v>20</v>
      </c>
      <c r="G250" s="20">
        <v>4</v>
      </c>
      <c r="H250" s="20">
        <v>2</v>
      </c>
      <c r="I250" s="20">
        <v>90</v>
      </c>
      <c r="J250" s="20">
        <v>24</v>
      </c>
    </row>
    <row r="251" spans="1:10" ht="11.15" customHeight="1" x14ac:dyDescent="0.2">
      <c r="A251" s="21" t="s">
        <v>126</v>
      </c>
      <c r="B251" s="30">
        <v>100</v>
      </c>
      <c r="C251" s="30">
        <v>34.666666999999997</v>
      </c>
      <c r="D251" s="30">
        <v>25.333333</v>
      </c>
      <c r="E251" s="30">
        <v>22.666667</v>
      </c>
      <c r="F251" s="30">
        <v>13.333333</v>
      </c>
      <c r="G251" s="30">
        <v>2.6666669999999999</v>
      </c>
      <c r="H251" s="30">
        <v>1.3333330000000001</v>
      </c>
      <c r="I251" s="30">
        <v>60</v>
      </c>
      <c r="J251" s="30">
        <v>16</v>
      </c>
    </row>
    <row r="252" spans="1:10" ht="11.15" customHeight="1" x14ac:dyDescent="0.2">
      <c r="A252" s="19" t="s">
        <v>1256</v>
      </c>
      <c r="B252" s="20">
        <v>75</v>
      </c>
      <c r="C252" s="20">
        <v>21</v>
      </c>
      <c r="D252" s="20">
        <v>31</v>
      </c>
      <c r="E252" s="20">
        <v>6</v>
      </c>
      <c r="F252" s="20">
        <v>12</v>
      </c>
      <c r="G252" s="20">
        <v>4</v>
      </c>
      <c r="H252" s="20">
        <v>1</v>
      </c>
      <c r="I252" s="20">
        <v>52</v>
      </c>
      <c r="J252" s="20">
        <v>16</v>
      </c>
    </row>
    <row r="253" spans="1:10" ht="11.15" customHeight="1" x14ac:dyDescent="0.2">
      <c r="A253" s="21" t="s">
        <v>126</v>
      </c>
      <c r="B253" s="30">
        <v>100</v>
      </c>
      <c r="C253" s="30">
        <v>28</v>
      </c>
      <c r="D253" s="30">
        <v>41.333333000000003</v>
      </c>
      <c r="E253" s="30">
        <v>8</v>
      </c>
      <c r="F253" s="30">
        <v>16</v>
      </c>
      <c r="G253" s="30">
        <v>5.3333329999999997</v>
      </c>
      <c r="H253" s="30">
        <v>1.3333330000000001</v>
      </c>
      <c r="I253" s="30">
        <v>69.333332999999996</v>
      </c>
      <c r="J253" s="30">
        <v>21.333333</v>
      </c>
    </row>
    <row r="254" spans="1:10" ht="11.15" customHeight="1" x14ac:dyDescent="0.2">
      <c r="A254" s="19" t="s">
        <v>1257</v>
      </c>
      <c r="B254" s="20">
        <v>403</v>
      </c>
      <c r="C254" s="20">
        <v>135</v>
      </c>
      <c r="D254" s="20">
        <v>97</v>
      </c>
      <c r="E254" s="20">
        <v>81</v>
      </c>
      <c r="F254" s="20">
        <v>59</v>
      </c>
      <c r="G254" s="20">
        <v>23</v>
      </c>
      <c r="H254" s="20">
        <v>8</v>
      </c>
      <c r="I254" s="20">
        <v>232</v>
      </c>
      <c r="J254" s="20">
        <v>82</v>
      </c>
    </row>
    <row r="255" spans="1:10" ht="11.15" customHeight="1" x14ac:dyDescent="0.2">
      <c r="A255" s="21" t="s">
        <v>126</v>
      </c>
      <c r="B255" s="30">
        <v>100</v>
      </c>
      <c r="C255" s="30">
        <v>33.498759</v>
      </c>
      <c r="D255" s="30">
        <v>24.069479000000001</v>
      </c>
      <c r="E255" s="30">
        <v>20.099256</v>
      </c>
      <c r="F255" s="30">
        <v>14.640199000000001</v>
      </c>
      <c r="G255" s="30">
        <v>5.7071959999999997</v>
      </c>
      <c r="H255" s="30">
        <v>1.985112</v>
      </c>
      <c r="I255" s="30">
        <v>57.568238000000001</v>
      </c>
      <c r="J255" s="30">
        <v>20.347394999999999</v>
      </c>
    </row>
    <row r="256" spans="1:10" ht="11.15" customHeight="1" x14ac:dyDescent="0.2">
      <c r="A256" s="19" t="s">
        <v>1195</v>
      </c>
      <c r="B256" s="20">
        <v>119</v>
      </c>
      <c r="C256" s="20">
        <v>35</v>
      </c>
      <c r="D256" s="20">
        <v>40</v>
      </c>
      <c r="E256" s="20">
        <v>21</v>
      </c>
      <c r="F256" s="20">
        <v>15</v>
      </c>
      <c r="G256" s="20">
        <v>6</v>
      </c>
      <c r="H256" s="20">
        <v>2</v>
      </c>
      <c r="I256" s="20">
        <v>75</v>
      </c>
      <c r="J256" s="20">
        <v>21</v>
      </c>
    </row>
    <row r="257" spans="1:10" ht="11.15" customHeight="1" x14ac:dyDescent="0.2">
      <c r="A257" s="21" t="s">
        <v>126</v>
      </c>
      <c r="B257" s="30">
        <v>100</v>
      </c>
      <c r="C257" s="30">
        <v>29.411764999999999</v>
      </c>
      <c r="D257" s="30">
        <v>33.613444999999999</v>
      </c>
      <c r="E257" s="30">
        <v>17.647058999999999</v>
      </c>
      <c r="F257" s="30">
        <v>12.605041999999999</v>
      </c>
      <c r="G257" s="30">
        <v>5.0420170000000004</v>
      </c>
      <c r="H257" s="30">
        <v>1.6806719999999999</v>
      </c>
      <c r="I257" s="30">
        <v>63.025210000000001</v>
      </c>
      <c r="J257" s="30">
        <v>17.647058999999999</v>
      </c>
    </row>
    <row r="258" spans="1:10" ht="11.15" customHeight="1" x14ac:dyDescent="0.2">
      <c r="A258" s="18" t="s">
        <v>143</v>
      </c>
      <c r="B258" s="18"/>
      <c r="C258" s="18"/>
      <c r="D258" s="18"/>
      <c r="E258" s="18"/>
      <c r="F258" s="18"/>
      <c r="G258" s="18"/>
      <c r="H258" s="18"/>
      <c r="I258" s="18"/>
      <c r="J258" s="18"/>
    </row>
    <row r="259" spans="1:10" ht="11.15" customHeight="1" x14ac:dyDescent="0.2">
      <c r="A259" s="21" t="s">
        <v>1260</v>
      </c>
      <c r="B259" s="21"/>
      <c r="C259" s="21"/>
      <c r="D259" s="21"/>
      <c r="E259" s="21"/>
      <c r="F259" s="21"/>
      <c r="G259" s="21"/>
      <c r="H259" s="21"/>
      <c r="I259" s="21"/>
      <c r="J259" s="21"/>
    </row>
    <row r="260" spans="1:10" ht="11.15" customHeight="1" x14ac:dyDescent="0.2">
      <c r="A260" s="19" t="s">
        <v>1254</v>
      </c>
      <c r="B260" s="20">
        <v>18</v>
      </c>
      <c r="C260" s="20">
        <v>7</v>
      </c>
      <c r="D260" s="20">
        <v>4</v>
      </c>
      <c r="E260" s="20">
        <v>3</v>
      </c>
      <c r="F260" s="20">
        <v>2</v>
      </c>
      <c r="G260" s="20">
        <v>2</v>
      </c>
      <c r="H260" s="20">
        <v>0</v>
      </c>
      <c r="I260" s="20">
        <v>11</v>
      </c>
      <c r="J260" s="20">
        <v>4</v>
      </c>
    </row>
    <row r="261" spans="1:10" ht="11.15" customHeight="1" x14ac:dyDescent="0.2">
      <c r="A261" s="21" t="s">
        <v>126</v>
      </c>
      <c r="B261" s="30">
        <v>100</v>
      </c>
      <c r="C261" s="30">
        <v>38.888888999999999</v>
      </c>
      <c r="D261" s="30">
        <v>22.222221999999999</v>
      </c>
      <c r="E261" s="30">
        <v>16.666667</v>
      </c>
      <c r="F261" s="30">
        <v>11.111110999999999</v>
      </c>
      <c r="G261" s="30">
        <v>11.111110999999999</v>
      </c>
      <c r="H261" s="30">
        <v>0</v>
      </c>
      <c r="I261" s="30">
        <v>61.111111000000001</v>
      </c>
      <c r="J261" s="30">
        <v>22.222221999999999</v>
      </c>
    </row>
    <row r="262" spans="1:10" ht="11.15" customHeight="1" x14ac:dyDescent="0.2">
      <c r="A262" s="19" t="s">
        <v>1255</v>
      </c>
      <c r="B262" s="20">
        <v>34</v>
      </c>
      <c r="C262" s="20">
        <v>13</v>
      </c>
      <c r="D262" s="20">
        <v>9</v>
      </c>
      <c r="E262" s="20">
        <v>7</v>
      </c>
      <c r="F262" s="20">
        <v>2</v>
      </c>
      <c r="G262" s="20">
        <v>2</v>
      </c>
      <c r="H262" s="20">
        <v>1</v>
      </c>
      <c r="I262" s="20">
        <v>22</v>
      </c>
      <c r="J262" s="20">
        <v>4</v>
      </c>
    </row>
    <row r="263" spans="1:10" ht="11.15" customHeight="1" x14ac:dyDescent="0.2">
      <c r="A263" s="21" t="s">
        <v>126</v>
      </c>
      <c r="B263" s="30">
        <v>100</v>
      </c>
      <c r="C263" s="30">
        <v>38.235294000000003</v>
      </c>
      <c r="D263" s="30">
        <v>26.470587999999999</v>
      </c>
      <c r="E263" s="30">
        <v>20.588235000000001</v>
      </c>
      <c r="F263" s="30">
        <v>5.8823530000000002</v>
      </c>
      <c r="G263" s="30">
        <v>5.8823530000000002</v>
      </c>
      <c r="H263" s="30">
        <v>2.941176</v>
      </c>
      <c r="I263" s="30">
        <v>64.705882000000003</v>
      </c>
      <c r="J263" s="30">
        <v>11.764706</v>
      </c>
    </row>
    <row r="264" spans="1:10" ht="11.15" customHeight="1" x14ac:dyDescent="0.2">
      <c r="A264" s="19" t="s">
        <v>1256</v>
      </c>
      <c r="B264" s="20">
        <v>68</v>
      </c>
      <c r="C264" s="20">
        <v>19</v>
      </c>
      <c r="D264" s="20">
        <v>21</v>
      </c>
      <c r="E264" s="20">
        <v>12</v>
      </c>
      <c r="F264" s="20">
        <v>12</v>
      </c>
      <c r="G264" s="20">
        <v>4</v>
      </c>
      <c r="H264" s="20">
        <v>0</v>
      </c>
      <c r="I264" s="20">
        <v>40</v>
      </c>
      <c r="J264" s="20">
        <v>16</v>
      </c>
    </row>
    <row r="265" spans="1:10" ht="11.15" customHeight="1" x14ac:dyDescent="0.2">
      <c r="A265" s="21" t="s">
        <v>126</v>
      </c>
      <c r="B265" s="30">
        <v>100</v>
      </c>
      <c r="C265" s="30">
        <v>27.941175999999999</v>
      </c>
      <c r="D265" s="30">
        <v>30.882352999999998</v>
      </c>
      <c r="E265" s="30">
        <v>17.647058999999999</v>
      </c>
      <c r="F265" s="30">
        <v>17.647058999999999</v>
      </c>
      <c r="G265" s="30">
        <v>5.8823530000000002</v>
      </c>
      <c r="H265" s="30">
        <v>0</v>
      </c>
      <c r="I265" s="30">
        <v>58.823529000000001</v>
      </c>
      <c r="J265" s="30">
        <v>23.529412000000001</v>
      </c>
    </row>
    <row r="266" spans="1:10" ht="11.15" customHeight="1" x14ac:dyDescent="0.2">
      <c r="A266" s="19" t="s">
        <v>1257</v>
      </c>
      <c r="B266" s="20">
        <v>543</v>
      </c>
      <c r="C266" s="20">
        <v>172</v>
      </c>
      <c r="D266" s="20">
        <v>152</v>
      </c>
      <c r="E266" s="20">
        <v>100</v>
      </c>
      <c r="F266" s="20">
        <v>77</v>
      </c>
      <c r="G266" s="20">
        <v>33</v>
      </c>
      <c r="H266" s="20">
        <v>9</v>
      </c>
      <c r="I266" s="20">
        <v>324</v>
      </c>
      <c r="J266" s="20">
        <v>110</v>
      </c>
    </row>
    <row r="267" spans="1:10" ht="11.15" customHeight="1" x14ac:dyDescent="0.2">
      <c r="A267" s="21" t="s">
        <v>126</v>
      </c>
      <c r="B267" s="30">
        <v>100</v>
      </c>
      <c r="C267" s="30">
        <v>31.675875000000001</v>
      </c>
      <c r="D267" s="30">
        <v>27.992633999999999</v>
      </c>
      <c r="E267" s="30">
        <v>18.416205999999999</v>
      </c>
      <c r="F267" s="30">
        <v>14.180479</v>
      </c>
      <c r="G267" s="30">
        <v>6.0773479999999998</v>
      </c>
      <c r="H267" s="30">
        <v>1.657459</v>
      </c>
      <c r="I267" s="30">
        <v>59.668508000000003</v>
      </c>
      <c r="J267" s="30">
        <v>20.257826999999999</v>
      </c>
    </row>
    <row r="268" spans="1:10" ht="11.15" customHeight="1" x14ac:dyDescent="0.2">
      <c r="A268" s="19" t="s">
        <v>1195</v>
      </c>
      <c r="B268" s="20">
        <v>272</v>
      </c>
      <c r="C268" s="20">
        <v>92</v>
      </c>
      <c r="D268" s="20">
        <v>76</v>
      </c>
      <c r="E268" s="20">
        <v>54</v>
      </c>
      <c r="F268" s="20">
        <v>32</v>
      </c>
      <c r="G268" s="20">
        <v>12</v>
      </c>
      <c r="H268" s="20">
        <v>6</v>
      </c>
      <c r="I268" s="20">
        <v>168</v>
      </c>
      <c r="J268" s="20">
        <v>44</v>
      </c>
    </row>
    <row r="269" spans="1:10" ht="11.15" customHeight="1" x14ac:dyDescent="0.2">
      <c r="A269" s="21" t="s">
        <v>126</v>
      </c>
      <c r="B269" s="30">
        <v>100</v>
      </c>
      <c r="C269" s="30">
        <v>33.823529000000001</v>
      </c>
      <c r="D269" s="30">
        <v>27.941175999999999</v>
      </c>
      <c r="E269" s="30">
        <v>19.852941000000001</v>
      </c>
      <c r="F269" s="30">
        <v>11.764706</v>
      </c>
      <c r="G269" s="30">
        <v>4.4117649999999999</v>
      </c>
      <c r="H269" s="30">
        <v>2.2058819999999999</v>
      </c>
      <c r="I269" s="30">
        <v>61.764705999999997</v>
      </c>
      <c r="J269" s="30">
        <v>16.176470999999999</v>
      </c>
    </row>
    <row r="270" spans="1:10" ht="11.15" customHeight="1" x14ac:dyDescent="0.2">
      <c r="A270" s="18" t="s">
        <v>1261</v>
      </c>
      <c r="B270" s="18"/>
      <c r="C270" s="18"/>
      <c r="D270" s="18"/>
      <c r="E270" s="18"/>
      <c r="F270" s="18"/>
      <c r="G270" s="18"/>
      <c r="H270" s="18"/>
      <c r="I270" s="18"/>
      <c r="J270" s="18"/>
    </row>
    <row r="271" spans="1:10" ht="11.15" customHeight="1" x14ac:dyDescent="0.2">
      <c r="A271" s="19" t="s">
        <v>1262</v>
      </c>
      <c r="B271" s="20">
        <v>245</v>
      </c>
      <c r="C271" s="20">
        <v>71</v>
      </c>
      <c r="D271" s="20">
        <v>78</v>
      </c>
      <c r="E271" s="20">
        <v>46</v>
      </c>
      <c r="F271" s="20">
        <v>28</v>
      </c>
      <c r="G271" s="20">
        <v>17</v>
      </c>
      <c r="H271" s="20">
        <v>5</v>
      </c>
      <c r="I271" s="20">
        <v>149</v>
      </c>
      <c r="J271" s="20">
        <v>45</v>
      </c>
    </row>
    <row r="272" spans="1:10" ht="11.15" customHeight="1" x14ac:dyDescent="0.2">
      <c r="A272" s="21" t="s">
        <v>126</v>
      </c>
      <c r="B272" s="30">
        <v>100</v>
      </c>
      <c r="C272" s="30">
        <v>28.979592</v>
      </c>
      <c r="D272" s="30">
        <v>31.836735000000001</v>
      </c>
      <c r="E272" s="30">
        <v>18.775510000000001</v>
      </c>
      <c r="F272" s="30">
        <v>11.428571</v>
      </c>
      <c r="G272" s="30">
        <v>6.9387759999999998</v>
      </c>
      <c r="H272" s="30">
        <v>2.040816</v>
      </c>
      <c r="I272" s="30">
        <v>60.816327000000001</v>
      </c>
      <c r="J272" s="30">
        <v>18.367346999999999</v>
      </c>
    </row>
    <row r="273" spans="1:10" ht="11.15" customHeight="1" x14ac:dyDescent="0.2">
      <c r="A273" s="19" t="s">
        <v>1263</v>
      </c>
      <c r="B273" s="20">
        <v>358</v>
      </c>
      <c r="C273" s="20">
        <v>118</v>
      </c>
      <c r="D273" s="20">
        <v>98</v>
      </c>
      <c r="E273" s="20">
        <v>64</v>
      </c>
      <c r="F273" s="20">
        <v>51</v>
      </c>
      <c r="G273" s="20">
        <v>22</v>
      </c>
      <c r="H273" s="20">
        <v>5</v>
      </c>
      <c r="I273" s="20">
        <v>216</v>
      </c>
      <c r="J273" s="20">
        <v>73</v>
      </c>
    </row>
    <row r="274" spans="1:10" ht="11.15" customHeight="1" x14ac:dyDescent="0.2">
      <c r="A274" s="21" t="s">
        <v>126</v>
      </c>
      <c r="B274" s="30">
        <v>100</v>
      </c>
      <c r="C274" s="30">
        <v>32.960894000000003</v>
      </c>
      <c r="D274" s="30">
        <v>27.374302</v>
      </c>
      <c r="E274" s="30">
        <v>17.877095000000001</v>
      </c>
      <c r="F274" s="30">
        <v>14.245810000000001</v>
      </c>
      <c r="G274" s="30">
        <v>6.145251</v>
      </c>
      <c r="H274" s="30">
        <v>1.3966479999999999</v>
      </c>
      <c r="I274" s="30">
        <v>60.335196000000003</v>
      </c>
      <c r="J274" s="30">
        <v>20.391061000000001</v>
      </c>
    </row>
    <row r="275" spans="1:10" ht="11.15" customHeight="1" x14ac:dyDescent="0.2">
      <c r="A275" s="19" t="s">
        <v>1264</v>
      </c>
      <c r="B275" s="20">
        <v>230</v>
      </c>
      <c r="C275" s="20">
        <v>75</v>
      </c>
      <c r="D275" s="20">
        <v>67</v>
      </c>
      <c r="E275" s="20">
        <v>43</v>
      </c>
      <c r="F275" s="20">
        <v>32</v>
      </c>
      <c r="G275" s="20">
        <v>8</v>
      </c>
      <c r="H275" s="20">
        <v>5</v>
      </c>
      <c r="I275" s="20">
        <v>142</v>
      </c>
      <c r="J275" s="20">
        <v>40</v>
      </c>
    </row>
    <row r="276" spans="1:10" ht="11.15" customHeight="1" x14ac:dyDescent="0.2">
      <c r="A276" s="21" t="s">
        <v>126</v>
      </c>
      <c r="B276" s="30">
        <v>100</v>
      </c>
      <c r="C276" s="30">
        <v>32.608696000000002</v>
      </c>
      <c r="D276" s="30">
        <v>29.130434999999999</v>
      </c>
      <c r="E276" s="30">
        <v>18.695651999999999</v>
      </c>
      <c r="F276" s="30">
        <v>13.913043</v>
      </c>
      <c r="G276" s="30">
        <v>3.4782609999999998</v>
      </c>
      <c r="H276" s="30">
        <v>2.1739130000000002</v>
      </c>
      <c r="I276" s="30">
        <v>61.739130000000003</v>
      </c>
      <c r="J276" s="30">
        <v>17.391304000000002</v>
      </c>
    </row>
    <row r="277" spans="1:10" ht="11.15" customHeight="1" x14ac:dyDescent="0.2">
      <c r="A277" s="19" t="s">
        <v>1265</v>
      </c>
      <c r="B277" s="20">
        <v>102</v>
      </c>
      <c r="C277" s="20">
        <v>39</v>
      </c>
      <c r="D277" s="20">
        <v>19</v>
      </c>
      <c r="E277" s="20">
        <v>23</v>
      </c>
      <c r="F277" s="20">
        <v>14</v>
      </c>
      <c r="G277" s="20">
        <v>6</v>
      </c>
      <c r="H277" s="20">
        <v>1</v>
      </c>
      <c r="I277" s="20">
        <v>58</v>
      </c>
      <c r="J277" s="20">
        <v>20</v>
      </c>
    </row>
    <row r="278" spans="1:10" ht="11.15" customHeight="1" x14ac:dyDescent="0.2">
      <c r="A278" s="21" t="s">
        <v>126</v>
      </c>
      <c r="B278" s="30">
        <v>100</v>
      </c>
      <c r="C278" s="30">
        <v>38.235294000000003</v>
      </c>
      <c r="D278" s="30">
        <v>18.627451000000001</v>
      </c>
      <c r="E278" s="30">
        <v>22.549019999999999</v>
      </c>
      <c r="F278" s="30">
        <v>13.725490000000001</v>
      </c>
      <c r="G278" s="30">
        <v>5.8823530000000002</v>
      </c>
      <c r="H278" s="30">
        <v>0.98039200000000004</v>
      </c>
      <c r="I278" s="30">
        <v>56.862744999999997</v>
      </c>
      <c r="J278" s="30">
        <v>19.607842999999999</v>
      </c>
    </row>
    <row r="279" spans="1:10" ht="11.15" customHeight="1" x14ac:dyDescent="0.2">
      <c r="A279" s="18" t="s">
        <v>1266</v>
      </c>
      <c r="B279" s="18"/>
      <c r="C279" s="18"/>
      <c r="D279" s="18"/>
      <c r="E279" s="18"/>
      <c r="F279" s="18"/>
      <c r="G279" s="18"/>
      <c r="H279" s="18"/>
      <c r="I279" s="18"/>
      <c r="J279" s="18"/>
    </row>
    <row r="280" spans="1:10" ht="11.15" customHeight="1" x14ac:dyDescent="0.2">
      <c r="A280" s="19" t="s">
        <v>1267</v>
      </c>
      <c r="B280" s="20">
        <v>128</v>
      </c>
      <c r="C280" s="20">
        <v>38</v>
      </c>
      <c r="D280" s="20">
        <v>35</v>
      </c>
      <c r="E280" s="20">
        <v>23</v>
      </c>
      <c r="F280" s="20">
        <v>17</v>
      </c>
      <c r="G280" s="20">
        <v>11</v>
      </c>
      <c r="H280" s="20">
        <v>4</v>
      </c>
      <c r="I280" s="20">
        <v>73</v>
      </c>
      <c r="J280" s="20">
        <v>28</v>
      </c>
    </row>
    <row r="281" spans="1:10" ht="11.15" customHeight="1" x14ac:dyDescent="0.2">
      <c r="A281" s="21" t="s">
        <v>126</v>
      </c>
      <c r="B281" s="30">
        <v>100</v>
      </c>
      <c r="C281" s="30">
        <v>29.6875</v>
      </c>
      <c r="D281" s="30">
        <v>27.34375</v>
      </c>
      <c r="E281" s="30">
        <v>17.96875</v>
      </c>
      <c r="F281" s="30">
        <v>13.28125</v>
      </c>
      <c r="G281" s="30">
        <v>8.59375</v>
      </c>
      <c r="H281" s="30">
        <v>3.125</v>
      </c>
      <c r="I281" s="30">
        <v>57.03125</v>
      </c>
      <c r="J281" s="30">
        <v>21.875</v>
      </c>
    </row>
    <row r="282" spans="1:10" ht="11.15" customHeight="1" x14ac:dyDescent="0.2">
      <c r="A282" s="19" t="s">
        <v>1268</v>
      </c>
      <c r="B282" s="20">
        <v>265</v>
      </c>
      <c r="C282" s="20">
        <v>93</v>
      </c>
      <c r="D282" s="20">
        <v>74</v>
      </c>
      <c r="E282" s="20">
        <v>50</v>
      </c>
      <c r="F282" s="20">
        <v>32</v>
      </c>
      <c r="G282" s="20">
        <v>12</v>
      </c>
      <c r="H282" s="20">
        <v>4</v>
      </c>
      <c r="I282" s="20">
        <v>167</v>
      </c>
      <c r="J282" s="20">
        <v>44</v>
      </c>
    </row>
    <row r="283" spans="1:10" ht="11.15" customHeight="1" x14ac:dyDescent="0.2">
      <c r="A283" s="21" t="s">
        <v>126</v>
      </c>
      <c r="B283" s="30">
        <v>100</v>
      </c>
      <c r="C283" s="30">
        <v>35.094340000000003</v>
      </c>
      <c r="D283" s="30">
        <v>27.924527999999999</v>
      </c>
      <c r="E283" s="30">
        <v>18.867925</v>
      </c>
      <c r="F283" s="30">
        <v>12.075472</v>
      </c>
      <c r="G283" s="30">
        <v>4.528302</v>
      </c>
      <c r="H283" s="30">
        <v>1.5094339999999999</v>
      </c>
      <c r="I283" s="30">
        <v>63.018867999999998</v>
      </c>
      <c r="J283" s="30">
        <v>16.603774000000001</v>
      </c>
    </row>
    <row r="284" spans="1:10" ht="11.15" customHeight="1" x14ac:dyDescent="0.2">
      <c r="A284" s="19" t="s">
        <v>1269</v>
      </c>
      <c r="B284" s="20">
        <v>191</v>
      </c>
      <c r="C284" s="20">
        <v>62</v>
      </c>
      <c r="D284" s="20">
        <v>49</v>
      </c>
      <c r="E284" s="20">
        <v>33</v>
      </c>
      <c r="F284" s="20">
        <v>33</v>
      </c>
      <c r="G284" s="20">
        <v>11</v>
      </c>
      <c r="H284" s="20">
        <v>3</v>
      </c>
      <c r="I284" s="20">
        <v>111</v>
      </c>
      <c r="J284" s="20">
        <v>44</v>
      </c>
    </row>
    <row r="285" spans="1:10" ht="11.15" customHeight="1" x14ac:dyDescent="0.2">
      <c r="A285" s="21" t="s">
        <v>126</v>
      </c>
      <c r="B285" s="30">
        <v>100</v>
      </c>
      <c r="C285" s="30">
        <v>32.460732999999998</v>
      </c>
      <c r="D285" s="30">
        <v>25.654450000000001</v>
      </c>
      <c r="E285" s="30">
        <v>17.277487000000001</v>
      </c>
      <c r="F285" s="30">
        <v>17.277487000000001</v>
      </c>
      <c r="G285" s="30">
        <v>5.7591619999999999</v>
      </c>
      <c r="H285" s="30">
        <v>1.570681</v>
      </c>
      <c r="I285" s="30">
        <v>58.115183000000002</v>
      </c>
      <c r="J285" s="30">
        <v>23.036649000000001</v>
      </c>
    </row>
    <row r="286" spans="1:10" ht="11.15" customHeight="1" x14ac:dyDescent="0.2">
      <c r="A286" s="19" t="s">
        <v>1270</v>
      </c>
      <c r="B286" s="20">
        <v>143</v>
      </c>
      <c r="C286" s="20">
        <v>45</v>
      </c>
      <c r="D286" s="20">
        <v>41</v>
      </c>
      <c r="E286" s="20">
        <v>30</v>
      </c>
      <c r="F286" s="20">
        <v>16</v>
      </c>
      <c r="G286" s="20">
        <v>8</v>
      </c>
      <c r="H286" s="20">
        <v>3</v>
      </c>
      <c r="I286" s="20">
        <v>86</v>
      </c>
      <c r="J286" s="20">
        <v>24</v>
      </c>
    </row>
    <row r="287" spans="1:10" ht="11.15" customHeight="1" x14ac:dyDescent="0.2">
      <c r="A287" s="21" t="s">
        <v>126</v>
      </c>
      <c r="B287" s="30">
        <v>100</v>
      </c>
      <c r="C287" s="30">
        <v>31.468530999999999</v>
      </c>
      <c r="D287" s="30">
        <v>28.671329</v>
      </c>
      <c r="E287" s="30">
        <v>20.979020999999999</v>
      </c>
      <c r="F287" s="30">
        <v>11.188810999999999</v>
      </c>
      <c r="G287" s="30">
        <v>5.5944060000000002</v>
      </c>
      <c r="H287" s="30">
        <v>2.0979019999999999</v>
      </c>
      <c r="I287" s="30">
        <v>60.139859999999999</v>
      </c>
      <c r="J287" s="30">
        <v>16.783217</v>
      </c>
    </row>
    <row r="288" spans="1:10" ht="11.15" customHeight="1" x14ac:dyDescent="0.2">
      <c r="A288" s="19" t="s">
        <v>1271</v>
      </c>
      <c r="B288" s="20">
        <v>96</v>
      </c>
      <c r="C288" s="20">
        <v>27</v>
      </c>
      <c r="D288" s="20">
        <v>33</v>
      </c>
      <c r="E288" s="20">
        <v>21</v>
      </c>
      <c r="F288" s="20">
        <v>12</v>
      </c>
      <c r="G288" s="20">
        <v>2</v>
      </c>
      <c r="H288" s="20">
        <v>1</v>
      </c>
      <c r="I288" s="20">
        <v>60</v>
      </c>
      <c r="J288" s="20">
        <v>14</v>
      </c>
    </row>
    <row r="289" spans="1:10" ht="11.15" customHeight="1" x14ac:dyDescent="0.2">
      <c r="A289" s="21" t="s">
        <v>126</v>
      </c>
      <c r="B289" s="30">
        <v>100</v>
      </c>
      <c r="C289" s="30">
        <v>28.125</v>
      </c>
      <c r="D289" s="30">
        <v>34.375</v>
      </c>
      <c r="E289" s="30">
        <v>21.875</v>
      </c>
      <c r="F289" s="30">
        <v>12.5</v>
      </c>
      <c r="G289" s="30">
        <v>2.0833330000000001</v>
      </c>
      <c r="H289" s="30">
        <v>1.0416669999999999</v>
      </c>
      <c r="I289" s="30">
        <v>62.5</v>
      </c>
      <c r="J289" s="30">
        <v>14.583333</v>
      </c>
    </row>
    <row r="290" spans="1:10" ht="11.15" customHeight="1" x14ac:dyDescent="0.2">
      <c r="A290" s="19" t="s">
        <v>1272</v>
      </c>
      <c r="B290" s="20">
        <v>112</v>
      </c>
      <c r="C290" s="20">
        <v>38</v>
      </c>
      <c r="D290" s="20">
        <v>30</v>
      </c>
      <c r="E290" s="20">
        <v>19</v>
      </c>
      <c r="F290" s="20">
        <v>15</v>
      </c>
      <c r="G290" s="20">
        <v>9</v>
      </c>
      <c r="H290" s="20">
        <v>1</v>
      </c>
      <c r="I290" s="20">
        <v>68</v>
      </c>
      <c r="J290" s="20">
        <v>24</v>
      </c>
    </row>
    <row r="291" spans="1:10" ht="11.15" customHeight="1" x14ac:dyDescent="0.2">
      <c r="A291" s="31"/>
      <c r="B291" s="32">
        <v>100</v>
      </c>
      <c r="C291" s="32">
        <v>33.928570999999998</v>
      </c>
      <c r="D291" s="32">
        <v>26.785713999999999</v>
      </c>
      <c r="E291" s="32">
        <v>16.964286000000001</v>
      </c>
      <c r="F291" s="32">
        <v>13.392856999999999</v>
      </c>
      <c r="G291" s="32">
        <v>8.0357140000000005</v>
      </c>
      <c r="H291" s="32">
        <v>0.89285700000000001</v>
      </c>
      <c r="I291" s="32">
        <v>60.714286000000001</v>
      </c>
      <c r="J291" s="32">
        <v>21.428571000000002</v>
      </c>
    </row>
    <row r="292" spans="1:10" ht="11.15" customHeight="1" x14ac:dyDescent="0.2"/>
  </sheetData>
  <phoneticPr fontId="1"/>
  <pageMargins left="0.75" right="0.75" top="1" bottom="1" header="0.5" footer="0.5"/>
</worksheet>
</file>

<file path=xl/worksheets/sheet1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04371-0D59-4D2E-BCD9-EBC814C84327}">
  <dimension ref="A1:H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HYPERLINK("#'目次'!B34","[28]")</f>
        <v>[28]</v>
      </c>
    </row>
    <row r="3" spans="1:8" x14ac:dyDescent="0.2">
      <c r="A3" s="9" t="s">
        <v>126</v>
      </c>
      <c r="B3" s="12" t="s">
        <v>197</v>
      </c>
    </row>
    <row r="4" spans="1:8" x14ac:dyDescent="0.2">
      <c r="A4" s="9" t="s">
        <v>126</v>
      </c>
      <c r="B4" s="12" t="s">
        <v>211</v>
      </c>
    </row>
    <row r="5" spans="1:8" s="15" customFormat="1" ht="62.5" x14ac:dyDescent="0.2">
      <c r="A5" s="13" t="s">
        <v>126</v>
      </c>
      <c r="B5" s="14" t="s">
        <v>1190</v>
      </c>
      <c r="C5" s="14" t="s">
        <v>1333</v>
      </c>
      <c r="D5" s="14" t="s">
        <v>1334</v>
      </c>
      <c r="E5" s="14" t="s">
        <v>1335</v>
      </c>
      <c r="F5" s="14" t="s">
        <v>212</v>
      </c>
      <c r="G5" s="14" t="s">
        <v>213</v>
      </c>
      <c r="H5" s="14" t="s">
        <v>1195</v>
      </c>
    </row>
    <row r="6" spans="1:8" x14ac:dyDescent="0.2">
      <c r="A6" s="16" t="s">
        <v>1198</v>
      </c>
      <c r="B6" s="17">
        <v>935</v>
      </c>
      <c r="C6" s="17">
        <v>515</v>
      </c>
      <c r="D6" s="17">
        <v>45</v>
      </c>
      <c r="E6" s="17">
        <v>116</v>
      </c>
      <c r="F6" s="17">
        <v>28</v>
      </c>
      <c r="G6" s="17">
        <v>188</v>
      </c>
      <c r="H6" s="17">
        <v>43</v>
      </c>
    </row>
    <row r="7" spans="1:8" x14ac:dyDescent="0.2">
      <c r="A7" s="21" t="s">
        <v>126</v>
      </c>
      <c r="B7" s="30">
        <v>100</v>
      </c>
      <c r="C7" s="30">
        <v>55.080213999999998</v>
      </c>
      <c r="D7" s="30">
        <v>4.8128339999999996</v>
      </c>
      <c r="E7" s="30">
        <v>12.406416999999999</v>
      </c>
      <c r="F7" s="30">
        <v>2.9946519999999999</v>
      </c>
      <c r="G7" s="30">
        <v>20.106952</v>
      </c>
      <c r="H7" s="30">
        <v>4.5989300000000002</v>
      </c>
    </row>
    <row r="8" spans="1:8" x14ac:dyDescent="0.2">
      <c r="A8" s="18" t="s">
        <v>1199</v>
      </c>
      <c r="B8" s="18"/>
      <c r="C8" s="18"/>
      <c r="D8" s="18"/>
      <c r="E8" s="18"/>
      <c r="F8" s="18"/>
      <c r="G8" s="18"/>
      <c r="H8" s="18"/>
    </row>
    <row r="9" spans="1:8" x14ac:dyDescent="0.2">
      <c r="A9" s="19" t="s">
        <v>1200</v>
      </c>
      <c r="B9" s="20">
        <v>535</v>
      </c>
      <c r="C9" s="20">
        <v>319</v>
      </c>
      <c r="D9" s="20">
        <v>20</v>
      </c>
      <c r="E9" s="20">
        <v>70</v>
      </c>
      <c r="F9" s="20">
        <v>9</v>
      </c>
      <c r="G9" s="20">
        <v>100</v>
      </c>
      <c r="H9" s="20">
        <v>17</v>
      </c>
    </row>
    <row r="10" spans="1:8" x14ac:dyDescent="0.2">
      <c r="A10" s="21" t="s">
        <v>126</v>
      </c>
      <c r="B10" s="30">
        <v>100</v>
      </c>
      <c r="C10" s="30">
        <v>59.626168</v>
      </c>
      <c r="D10" s="30">
        <v>3.738318</v>
      </c>
      <c r="E10" s="30">
        <v>13.084111999999999</v>
      </c>
      <c r="F10" s="30">
        <v>1.6822429999999999</v>
      </c>
      <c r="G10" s="30">
        <v>18.691589</v>
      </c>
      <c r="H10" s="30">
        <v>3.1775699999999998</v>
      </c>
    </row>
    <row r="11" spans="1:8" x14ac:dyDescent="0.2">
      <c r="A11" s="19" t="s">
        <v>1201</v>
      </c>
      <c r="B11" s="20">
        <v>399</v>
      </c>
      <c r="C11" s="20">
        <v>195</v>
      </c>
      <c r="D11" s="20">
        <v>25</v>
      </c>
      <c r="E11" s="20">
        <v>46</v>
      </c>
      <c r="F11" s="20">
        <v>19</v>
      </c>
      <c r="G11" s="20">
        <v>88</v>
      </c>
      <c r="H11" s="20">
        <v>26</v>
      </c>
    </row>
    <row r="12" spans="1:8" x14ac:dyDescent="0.2">
      <c r="A12" s="21" t="s">
        <v>126</v>
      </c>
      <c r="B12" s="30">
        <v>100</v>
      </c>
      <c r="C12" s="30">
        <v>48.87218</v>
      </c>
      <c r="D12" s="30">
        <v>6.2656640000000001</v>
      </c>
      <c r="E12" s="30">
        <v>11.528822</v>
      </c>
      <c r="F12" s="30">
        <v>4.7619049999999996</v>
      </c>
      <c r="G12" s="30">
        <v>22.055137999999999</v>
      </c>
      <c r="H12" s="30">
        <v>6.5162909999999998</v>
      </c>
    </row>
    <row r="13" spans="1:8" x14ac:dyDescent="0.2">
      <c r="A13" s="19" t="s">
        <v>1202</v>
      </c>
      <c r="B13" s="20">
        <v>1</v>
      </c>
      <c r="C13" s="20">
        <v>1</v>
      </c>
      <c r="D13" s="20">
        <v>0</v>
      </c>
      <c r="E13" s="20">
        <v>0</v>
      </c>
      <c r="F13" s="20">
        <v>0</v>
      </c>
      <c r="G13" s="20">
        <v>0</v>
      </c>
      <c r="H13" s="20">
        <v>0</v>
      </c>
    </row>
    <row r="14" spans="1:8" x14ac:dyDescent="0.2">
      <c r="A14" s="21" t="s">
        <v>126</v>
      </c>
      <c r="B14" s="30">
        <v>100</v>
      </c>
      <c r="C14" s="30">
        <v>100</v>
      </c>
      <c r="D14" s="30">
        <v>0</v>
      </c>
      <c r="E14" s="30">
        <v>0</v>
      </c>
      <c r="F14" s="30">
        <v>0</v>
      </c>
      <c r="G14" s="30">
        <v>0</v>
      </c>
      <c r="H14" s="30">
        <v>0</v>
      </c>
    </row>
    <row r="15" spans="1:8" x14ac:dyDescent="0.2">
      <c r="A15" s="18" t="s">
        <v>1203</v>
      </c>
      <c r="B15" s="18"/>
      <c r="C15" s="18"/>
      <c r="D15" s="18"/>
      <c r="E15" s="18"/>
      <c r="F15" s="18"/>
      <c r="G15" s="18"/>
      <c r="H15" s="18"/>
    </row>
    <row r="16" spans="1:8" x14ac:dyDescent="0.2">
      <c r="A16" s="19" t="s">
        <v>1204</v>
      </c>
      <c r="B16" s="20">
        <v>294</v>
      </c>
      <c r="C16" s="20">
        <v>216</v>
      </c>
      <c r="D16" s="20">
        <v>11</v>
      </c>
      <c r="E16" s="20">
        <v>32</v>
      </c>
      <c r="F16" s="20">
        <v>7</v>
      </c>
      <c r="G16" s="20">
        <v>18</v>
      </c>
      <c r="H16" s="20">
        <v>10</v>
      </c>
    </row>
    <row r="17" spans="1:8" x14ac:dyDescent="0.2">
      <c r="A17" s="21" t="s">
        <v>126</v>
      </c>
      <c r="B17" s="30">
        <v>100</v>
      </c>
      <c r="C17" s="30">
        <v>73.469387999999995</v>
      </c>
      <c r="D17" s="30">
        <v>3.7414969999999999</v>
      </c>
      <c r="E17" s="30">
        <v>10.884354</v>
      </c>
      <c r="F17" s="30">
        <v>2.3809520000000002</v>
      </c>
      <c r="G17" s="30">
        <v>6.1224489999999996</v>
      </c>
      <c r="H17" s="30">
        <v>3.4013610000000001</v>
      </c>
    </row>
    <row r="18" spans="1:8" x14ac:dyDescent="0.2">
      <c r="A18" s="19" t="s">
        <v>1205</v>
      </c>
      <c r="B18" s="20">
        <v>253</v>
      </c>
      <c r="C18" s="20">
        <v>131</v>
      </c>
      <c r="D18" s="20">
        <v>10</v>
      </c>
      <c r="E18" s="20">
        <v>40</v>
      </c>
      <c r="F18" s="20">
        <v>5</v>
      </c>
      <c r="G18" s="20">
        <v>56</v>
      </c>
      <c r="H18" s="20">
        <v>11</v>
      </c>
    </row>
    <row r="19" spans="1:8" x14ac:dyDescent="0.2">
      <c r="A19" s="21" t="s">
        <v>126</v>
      </c>
      <c r="B19" s="30">
        <v>100</v>
      </c>
      <c r="C19" s="30">
        <v>51.778655999999998</v>
      </c>
      <c r="D19" s="30">
        <v>3.952569</v>
      </c>
      <c r="E19" s="30">
        <v>15.810276999999999</v>
      </c>
      <c r="F19" s="30">
        <v>1.9762850000000001</v>
      </c>
      <c r="G19" s="30">
        <v>22.134387</v>
      </c>
      <c r="H19" s="30">
        <v>4.3478260000000004</v>
      </c>
    </row>
    <row r="20" spans="1:8" x14ac:dyDescent="0.2">
      <c r="A20" s="19" t="s">
        <v>1206</v>
      </c>
      <c r="B20" s="20">
        <v>196</v>
      </c>
      <c r="C20" s="20">
        <v>86</v>
      </c>
      <c r="D20" s="20">
        <v>16</v>
      </c>
      <c r="E20" s="20">
        <v>22</v>
      </c>
      <c r="F20" s="20">
        <v>8</v>
      </c>
      <c r="G20" s="20">
        <v>55</v>
      </c>
      <c r="H20" s="20">
        <v>9</v>
      </c>
    </row>
    <row r="21" spans="1:8" x14ac:dyDescent="0.2">
      <c r="A21" s="21" t="s">
        <v>126</v>
      </c>
      <c r="B21" s="30">
        <v>100</v>
      </c>
      <c r="C21" s="30">
        <v>43.877550999999997</v>
      </c>
      <c r="D21" s="30">
        <v>8.1632650000000009</v>
      </c>
      <c r="E21" s="30">
        <v>11.224489999999999</v>
      </c>
      <c r="F21" s="30">
        <v>4.0816330000000001</v>
      </c>
      <c r="G21" s="30">
        <v>28.061223999999999</v>
      </c>
      <c r="H21" s="30">
        <v>4.5918369999999999</v>
      </c>
    </row>
    <row r="22" spans="1:8" x14ac:dyDescent="0.2">
      <c r="A22" s="19" t="s">
        <v>1207</v>
      </c>
      <c r="B22" s="20">
        <v>139</v>
      </c>
      <c r="C22" s="20">
        <v>61</v>
      </c>
      <c r="D22" s="20">
        <v>7</v>
      </c>
      <c r="E22" s="20">
        <v>14</v>
      </c>
      <c r="F22" s="20">
        <v>2</v>
      </c>
      <c r="G22" s="20">
        <v>47</v>
      </c>
      <c r="H22" s="20">
        <v>8</v>
      </c>
    </row>
    <row r="23" spans="1:8" x14ac:dyDescent="0.2">
      <c r="A23" s="21" t="s">
        <v>126</v>
      </c>
      <c r="B23" s="30">
        <v>100</v>
      </c>
      <c r="C23" s="30">
        <v>43.884892000000001</v>
      </c>
      <c r="D23" s="30">
        <v>5.035971</v>
      </c>
      <c r="E23" s="30">
        <v>10.071942</v>
      </c>
      <c r="F23" s="30">
        <v>1.438849</v>
      </c>
      <c r="G23" s="30">
        <v>33.812950000000001</v>
      </c>
      <c r="H23" s="30">
        <v>5.7553960000000002</v>
      </c>
    </row>
    <row r="24" spans="1:8" x14ac:dyDescent="0.2">
      <c r="A24" s="19" t="s">
        <v>1208</v>
      </c>
      <c r="B24" s="20">
        <v>41</v>
      </c>
      <c r="C24" s="20">
        <v>17</v>
      </c>
      <c r="D24" s="20">
        <v>1</v>
      </c>
      <c r="E24" s="20">
        <v>6</v>
      </c>
      <c r="F24" s="20">
        <v>3</v>
      </c>
      <c r="G24" s="20">
        <v>11</v>
      </c>
      <c r="H24" s="20">
        <v>3</v>
      </c>
    </row>
    <row r="25" spans="1:8" x14ac:dyDescent="0.2">
      <c r="A25" s="21" t="s">
        <v>126</v>
      </c>
      <c r="B25" s="30">
        <v>100</v>
      </c>
      <c r="C25" s="30">
        <v>41.463414999999998</v>
      </c>
      <c r="D25" s="30">
        <v>2.4390239999999999</v>
      </c>
      <c r="E25" s="30">
        <v>14.634145999999999</v>
      </c>
      <c r="F25" s="30">
        <v>7.3170729999999997</v>
      </c>
      <c r="G25" s="30">
        <v>26.829267999999999</v>
      </c>
      <c r="H25" s="30">
        <v>7.3170729999999997</v>
      </c>
    </row>
    <row r="26" spans="1:8" x14ac:dyDescent="0.2">
      <c r="A26" s="19" t="s">
        <v>1209</v>
      </c>
      <c r="B26" s="20">
        <v>9</v>
      </c>
      <c r="C26" s="20">
        <v>3</v>
      </c>
      <c r="D26" s="20">
        <v>0</v>
      </c>
      <c r="E26" s="20">
        <v>1</v>
      </c>
      <c r="F26" s="20">
        <v>3</v>
      </c>
      <c r="G26" s="20">
        <v>0</v>
      </c>
      <c r="H26" s="20">
        <v>2</v>
      </c>
    </row>
    <row r="27" spans="1:8" x14ac:dyDescent="0.2">
      <c r="A27" s="21" t="s">
        <v>126</v>
      </c>
      <c r="B27" s="30">
        <v>100</v>
      </c>
      <c r="C27" s="30">
        <v>33.333333000000003</v>
      </c>
      <c r="D27" s="30">
        <v>0</v>
      </c>
      <c r="E27" s="30">
        <v>11.111110999999999</v>
      </c>
      <c r="F27" s="30">
        <v>33.333333000000003</v>
      </c>
      <c r="G27" s="30">
        <v>0</v>
      </c>
      <c r="H27" s="30">
        <v>22.222221999999999</v>
      </c>
    </row>
    <row r="28" spans="1:8" x14ac:dyDescent="0.2">
      <c r="A28" s="19" t="s">
        <v>1210</v>
      </c>
      <c r="B28" s="20">
        <v>3</v>
      </c>
      <c r="C28" s="20">
        <v>1</v>
      </c>
      <c r="D28" s="20">
        <v>0</v>
      </c>
      <c r="E28" s="20">
        <v>1</v>
      </c>
      <c r="F28" s="20">
        <v>0</v>
      </c>
      <c r="G28" s="20">
        <v>1</v>
      </c>
      <c r="H28" s="20">
        <v>0</v>
      </c>
    </row>
    <row r="29" spans="1:8" x14ac:dyDescent="0.2">
      <c r="A29" s="21" t="s">
        <v>126</v>
      </c>
      <c r="B29" s="30">
        <v>100</v>
      </c>
      <c r="C29" s="30">
        <v>33.333333000000003</v>
      </c>
      <c r="D29" s="30">
        <v>0</v>
      </c>
      <c r="E29" s="30">
        <v>33.333333000000003</v>
      </c>
      <c r="F29" s="30">
        <v>0</v>
      </c>
      <c r="G29" s="30">
        <v>33.333333000000003</v>
      </c>
      <c r="H29" s="30">
        <v>0</v>
      </c>
    </row>
    <row r="30" spans="1:8" x14ac:dyDescent="0.2">
      <c r="A30" s="19" t="s">
        <v>1211</v>
      </c>
      <c r="B30" s="20">
        <v>0</v>
      </c>
      <c r="C30" s="20">
        <v>0</v>
      </c>
      <c r="D30" s="20">
        <v>0</v>
      </c>
      <c r="E30" s="20">
        <v>0</v>
      </c>
      <c r="F30" s="20">
        <v>0</v>
      </c>
      <c r="G30" s="20">
        <v>0</v>
      </c>
      <c r="H30" s="20">
        <v>0</v>
      </c>
    </row>
    <row r="31" spans="1:8" x14ac:dyDescent="0.2">
      <c r="A31" s="21" t="s">
        <v>126</v>
      </c>
      <c r="B31" s="30">
        <v>0</v>
      </c>
      <c r="C31" s="30">
        <v>0</v>
      </c>
      <c r="D31" s="30">
        <v>0</v>
      </c>
      <c r="E31" s="30">
        <v>0</v>
      </c>
      <c r="F31" s="30">
        <v>0</v>
      </c>
      <c r="G31" s="30">
        <v>0</v>
      </c>
      <c r="H31" s="30">
        <v>0</v>
      </c>
    </row>
    <row r="32" spans="1:8" x14ac:dyDescent="0.2">
      <c r="A32" s="19" t="s">
        <v>1212</v>
      </c>
      <c r="B32" s="20">
        <v>449</v>
      </c>
      <c r="C32" s="20">
        <v>217</v>
      </c>
      <c r="D32" s="20">
        <v>26</v>
      </c>
      <c r="E32" s="20">
        <v>62</v>
      </c>
      <c r="F32" s="20">
        <v>13</v>
      </c>
      <c r="G32" s="20">
        <v>111</v>
      </c>
      <c r="H32" s="20">
        <v>20</v>
      </c>
    </row>
    <row r="33" spans="1:8" x14ac:dyDescent="0.2">
      <c r="A33" s="21" t="s">
        <v>126</v>
      </c>
      <c r="B33" s="30">
        <v>100</v>
      </c>
      <c r="C33" s="30">
        <v>48.329621000000003</v>
      </c>
      <c r="D33" s="30">
        <v>5.7906459999999997</v>
      </c>
      <c r="E33" s="30">
        <v>13.808463</v>
      </c>
      <c r="F33" s="30">
        <v>2.8953229999999999</v>
      </c>
      <c r="G33" s="30">
        <v>24.721603999999999</v>
      </c>
      <c r="H33" s="30">
        <v>4.4543429999999997</v>
      </c>
    </row>
    <row r="34" spans="1:8" x14ac:dyDescent="0.2">
      <c r="A34" s="19" t="s">
        <v>1213</v>
      </c>
      <c r="B34" s="20">
        <v>180</v>
      </c>
      <c r="C34" s="20">
        <v>78</v>
      </c>
      <c r="D34" s="20">
        <v>8</v>
      </c>
      <c r="E34" s="20">
        <v>20</v>
      </c>
      <c r="F34" s="20">
        <v>5</v>
      </c>
      <c r="G34" s="20">
        <v>58</v>
      </c>
      <c r="H34" s="20">
        <v>11</v>
      </c>
    </row>
    <row r="35" spans="1:8" x14ac:dyDescent="0.2">
      <c r="A35" s="21" t="s">
        <v>126</v>
      </c>
      <c r="B35" s="30">
        <v>100</v>
      </c>
      <c r="C35" s="30">
        <v>43.333333000000003</v>
      </c>
      <c r="D35" s="30">
        <v>4.4444439999999998</v>
      </c>
      <c r="E35" s="30">
        <v>11.111110999999999</v>
      </c>
      <c r="F35" s="30">
        <v>2.7777780000000001</v>
      </c>
      <c r="G35" s="30">
        <v>32.222222000000002</v>
      </c>
      <c r="H35" s="30">
        <v>6.1111110000000002</v>
      </c>
    </row>
    <row r="36" spans="1:8" x14ac:dyDescent="0.2">
      <c r="A36" s="19" t="s">
        <v>1214</v>
      </c>
      <c r="B36" s="20">
        <v>641</v>
      </c>
      <c r="C36" s="20">
        <v>299</v>
      </c>
      <c r="D36" s="20">
        <v>34</v>
      </c>
      <c r="E36" s="20">
        <v>84</v>
      </c>
      <c r="F36" s="20">
        <v>21</v>
      </c>
      <c r="G36" s="20">
        <v>170</v>
      </c>
      <c r="H36" s="20">
        <v>33</v>
      </c>
    </row>
    <row r="37" spans="1:8" x14ac:dyDescent="0.2">
      <c r="A37" s="21" t="s">
        <v>126</v>
      </c>
      <c r="B37" s="30">
        <v>100</v>
      </c>
      <c r="C37" s="30">
        <v>46.645865999999998</v>
      </c>
      <c r="D37" s="30">
        <v>5.3042119999999997</v>
      </c>
      <c r="E37" s="30">
        <v>13.104524</v>
      </c>
      <c r="F37" s="30">
        <v>3.2761309999999999</v>
      </c>
      <c r="G37" s="30">
        <v>26.521061</v>
      </c>
      <c r="H37" s="30">
        <v>5.1482060000000001</v>
      </c>
    </row>
    <row r="38" spans="1:8" x14ac:dyDescent="0.2">
      <c r="A38" s="19" t="s">
        <v>1215</v>
      </c>
      <c r="B38" s="20">
        <v>192</v>
      </c>
      <c r="C38" s="20">
        <v>82</v>
      </c>
      <c r="D38" s="20">
        <v>8</v>
      </c>
      <c r="E38" s="20">
        <v>22</v>
      </c>
      <c r="F38" s="20">
        <v>8</v>
      </c>
      <c r="G38" s="20">
        <v>59</v>
      </c>
      <c r="H38" s="20">
        <v>13</v>
      </c>
    </row>
    <row r="39" spans="1:8" x14ac:dyDescent="0.2">
      <c r="A39" s="21" t="s">
        <v>126</v>
      </c>
      <c r="B39" s="30">
        <v>100</v>
      </c>
      <c r="C39" s="30">
        <v>42.708333000000003</v>
      </c>
      <c r="D39" s="30">
        <v>4.1666670000000003</v>
      </c>
      <c r="E39" s="30">
        <v>11.458333</v>
      </c>
      <c r="F39" s="30">
        <v>4.1666670000000003</v>
      </c>
      <c r="G39" s="30">
        <v>30.729167</v>
      </c>
      <c r="H39" s="30">
        <v>6.7708329999999997</v>
      </c>
    </row>
    <row r="40" spans="1:8" x14ac:dyDescent="0.2">
      <c r="A40" s="19" t="s">
        <v>1216</v>
      </c>
      <c r="B40" s="20">
        <v>12</v>
      </c>
      <c r="C40" s="20">
        <v>4</v>
      </c>
      <c r="D40" s="20">
        <v>0</v>
      </c>
      <c r="E40" s="20">
        <v>2</v>
      </c>
      <c r="F40" s="20">
        <v>3</v>
      </c>
      <c r="G40" s="20">
        <v>1</v>
      </c>
      <c r="H40" s="20">
        <v>2</v>
      </c>
    </row>
    <row r="41" spans="1:8" x14ac:dyDescent="0.2">
      <c r="A41" s="21" t="s">
        <v>126</v>
      </c>
      <c r="B41" s="30">
        <v>100</v>
      </c>
      <c r="C41" s="30">
        <v>33.333333000000003</v>
      </c>
      <c r="D41" s="30">
        <v>0</v>
      </c>
      <c r="E41" s="30">
        <v>16.666667</v>
      </c>
      <c r="F41" s="30">
        <v>25</v>
      </c>
      <c r="G41" s="30">
        <v>8.3333329999999997</v>
      </c>
      <c r="H41" s="30">
        <v>16.666667</v>
      </c>
    </row>
    <row r="42" spans="1:8" x14ac:dyDescent="0.2">
      <c r="A42" s="18" t="s">
        <v>1217</v>
      </c>
      <c r="B42" s="17">
        <v>172</v>
      </c>
      <c r="C42" s="17">
        <v>139</v>
      </c>
      <c r="D42" s="17">
        <v>6</v>
      </c>
      <c r="E42" s="17">
        <v>14</v>
      </c>
      <c r="F42" s="17">
        <v>1</v>
      </c>
      <c r="G42" s="17">
        <v>8</v>
      </c>
      <c r="H42" s="17">
        <v>4</v>
      </c>
    </row>
    <row r="43" spans="1:8" x14ac:dyDescent="0.2">
      <c r="A43" s="21" t="s">
        <v>126</v>
      </c>
      <c r="B43" s="30">
        <v>100</v>
      </c>
      <c r="C43" s="30">
        <v>80.813952999999998</v>
      </c>
      <c r="D43" s="30">
        <v>3.488372</v>
      </c>
      <c r="E43" s="30">
        <v>8.1395350000000004</v>
      </c>
      <c r="F43" s="30">
        <v>0.581395</v>
      </c>
      <c r="G43" s="30">
        <v>4.6511630000000004</v>
      </c>
      <c r="H43" s="30">
        <v>2.3255810000000001</v>
      </c>
    </row>
    <row r="44" spans="1:8" x14ac:dyDescent="0.2">
      <c r="A44" s="19" t="s">
        <v>1205</v>
      </c>
      <c r="B44" s="20">
        <v>133</v>
      </c>
      <c r="C44" s="20">
        <v>76</v>
      </c>
      <c r="D44" s="20">
        <v>5</v>
      </c>
      <c r="E44" s="20">
        <v>21</v>
      </c>
      <c r="F44" s="20">
        <v>1</v>
      </c>
      <c r="G44" s="20">
        <v>25</v>
      </c>
      <c r="H44" s="20">
        <v>5</v>
      </c>
    </row>
    <row r="45" spans="1:8" x14ac:dyDescent="0.2">
      <c r="A45" s="21" t="s">
        <v>126</v>
      </c>
      <c r="B45" s="30">
        <v>100</v>
      </c>
      <c r="C45" s="30">
        <v>57.142856999999999</v>
      </c>
      <c r="D45" s="30">
        <v>3.759398</v>
      </c>
      <c r="E45" s="30">
        <v>15.789474</v>
      </c>
      <c r="F45" s="30">
        <v>0.75187999999999999</v>
      </c>
      <c r="G45" s="30">
        <v>18.796991999999999</v>
      </c>
      <c r="H45" s="30">
        <v>3.759398</v>
      </c>
    </row>
    <row r="46" spans="1:8" x14ac:dyDescent="0.2">
      <c r="A46" s="19" t="s">
        <v>1206</v>
      </c>
      <c r="B46" s="20">
        <v>111</v>
      </c>
      <c r="C46" s="20">
        <v>52</v>
      </c>
      <c r="D46" s="20">
        <v>7</v>
      </c>
      <c r="E46" s="20">
        <v>16</v>
      </c>
      <c r="F46" s="20">
        <v>1</v>
      </c>
      <c r="G46" s="20">
        <v>31</v>
      </c>
      <c r="H46" s="20">
        <v>4</v>
      </c>
    </row>
    <row r="47" spans="1:8" x14ac:dyDescent="0.2">
      <c r="A47" s="21" t="s">
        <v>126</v>
      </c>
      <c r="B47" s="30">
        <v>100</v>
      </c>
      <c r="C47" s="30">
        <v>46.846846999999997</v>
      </c>
      <c r="D47" s="30">
        <v>6.3063060000000002</v>
      </c>
      <c r="E47" s="30">
        <v>14.414414000000001</v>
      </c>
      <c r="F47" s="30">
        <v>0.90090099999999995</v>
      </c>
      <c r="G47" s="30">
        <v>27.927928000000001</v>
      </c>
      <c r="H47" s="30">
        <v>3.6036039999999998</v>
      </c>
    </row>
    <row r="48" spans="1:8" x14ac:dyDescent="0.2">
      <c r="A48" s="19" t="s">
        <v>1207</v>
      </c>
      <c r="B48" s="20">
        <v>82</v>
      </c>
      <c r="C48" s="20">
        <v>37</v>
      </c>
      <c r="D48" s="20">
        <v>2</v>
      </c>
      <c r="E48" s="20">
        <v>11</v>
      </c>
      <c r="F48" s="20">
        <v>1</v>
      </c>
      <c r="G48" s="20">
        <v>27</v>
      </c>
      <c r="H48" s="20">
        <v>4</v>
      </c>
    </row>
    <row r="49" spans="1:8" x14ac:dyDescent="0.2">
      <c r="A49" s="21" t="s">
        <v>126</v>
      </c>
      <c r="B49" s="30">
        <v>100</v>
      </c>
      <c r="C49" s="30">
        <v>45.121951000000003</v>
      </c>
      <c r="D49" s="30">
        <v>2.4390239999999999</v>
      </c>
      <c r="E49" s="30">
        <v>13.414634</v>
      </c>
      <c r="F49" s="30">
        <v>1.2195119999999999</v>
      </c>
      <c r="G49" s="30">
        <v>32.926828999999998</v>
      </c>
      <c r="H49" s="30">
        <v>4.8780489999999999</v>
      </c>
    </row>
    <row r="50" spans="1:8" x14ac:dyDescent="0.2">
      <c r="A50" s="19" t="s">
        <v>1208</v>
      </c>
      <c r="B50" s="20">
        <v>30</v>
      </c>
      <c r="C50" s="20">
        <v>12</v>
      </c>
      <c r="D50" s="20">
        <v>0</v>
      </c>
      <c r="E50" s="20">
        <v>6</v>
      </c>
      <c r="F50" s="20">
        <v>3</v>
      </c>
      <c r="G50" s="20">
        <v>9</v>
      </c>
      <c r="H50" s="20">
        <v>0</v>
      </c>
    </row>
    <row r="51" spans="1:8" x14ac:dyDescent="0.2">
      <c r="A51" s="21" t="s">
        <v>126</v>
      </c>
      <c r="B51" s="30">
        <v>100</v>
      </c>
      <c r="C51" s="30">
        <v>40</v>
      </c>
      <c r="D51" s="30">
        <v>0</v>
      </c>
      <c r="E51" s="30">
        <v>20</v>
      </c>
      <c r="F51" s="30">
        <v>10</v>
      </c>
      <c r="G51" s="30">
        <v>30</v>
      </c>
      <c r="H51" s="30">
        <v>0</v>
      </c>
    </row>
    <row r="52" spans="1:8" x14ac:dyDescent="0.2">
      <c r="A52" s="19" t="s">
        <v>1209</v>
      </c>
      <c r="B52" s="20">
        <v>5</v>
      </c>
      <c r="C52" s="20">
        <v>2</v>
      </c>
      <c r="D52" s="20">
        <v>0</v>
      </c>
      <c r="E52" s="20">
        <v>1</v>
      </c>
      <c r="F52" s="20">
        <v>2</v>
      </c>
      <c r="G52" s="20">
        <v>0</v>
      </c>
      <c r="H52" s="20">
        <v>0</v>
      </c>
    </row>
    <row r="53" spans="1:8" x14ac:dyDescent="0.2">
      <c r="A53" s="21" t="s">
        <v>126</v>
      </c>
      <c r="B53" s="30">
        <v>100</v>
      </c>
      <c r="C53" s="30">
        <v>40</v>
      </c>
      <c r="D53" s="30">
        <v>0</v>
      </c>
      <c r="E53" s="30">
        <v>20</v>
      </c>
      <c r="F53" s="30">
        <v>40</v>
      </c>
      <c r="G53" s="30">
        <v>0</v>
      </c>
      <c r="H53" s="30">
        <v>0</v>
      </c>
    </row>
    <row r="54" spans="1:8" x14ac:dyDescent="0.2">
      <c r="A54" s="19" t="s">
        <v>1210</v>
      </c>
      <c r="B54" s="20">
        <v>2</v>
      </c>
      <c r="C54" s="20">
        <v>1</v>
      </c>
      <c r="D54" s="20">
        <v>0</v>
      </c>
      <c r="E54" s="20">
        <v>1</v>
      </c>
      <c r="F54" s="20">
        <v>0</v>
      </c>
      <c r="G54" s="20">
        <v>0</v>
      </c>
      <c r="H54" s="20">
        <v>0</v>
      </c>
    </row>
    <row r="55" spans="1:8" x14ac:dyDescent="0.2">
      <c r="A55" s="21" t="s">
        <v>126</v>
      </c>
      <c r="B55" s="30">
        <v>100</v>
      </c>
      <c r="C55" s="30">
        <v>50</v>
      </c>
      <c r="D55" s="30">
        <v>0</v>
      </c>
      <c r="E55" s="30">
        <v>50</v>
      </c>
      <c r="F55" s="30">
        <v>0</v>
      </c>
      <c r="G55" s="30">
        <v>0</v>
      </c>
      <c r="H55" s="30">
        <v>0</v>
      </c>
    </row>
    <row r="56" spans="1:8" x14ac:dyDescent="0.2">
      <c r="A56" s="19" t="s">
        <v>1211</v>
      </c>
      <c r="B56" s="20">
        <v>0</v>
      </c>
      <c r="C56" s="20">
        <v>0</v>
      </c>
      <c r="D56" s="20">
        <v>0</v>
      </c>
      <c r="E56" s="20">
        <v>0</v>
      </c>
      <c r="F56" s="20">
        <v>0</v>
      </c>
      <c r="G56" s="20">
        <v>0</v>
      </c>
      <c r="H56" s="20">
        <v>0</v>
      </c>
    </row>
    <row r="57" spans="1:8" x14ac:dyDescent="0.2">
      <c r="A57" s="21" t="s">
        <v>126</v>
      </c>
      <c r="B57" s="30">
        <v>0</v>
      </c>
      <c r="C57" s="30">
        <v>0</v>
      </c>
      <c r="D57" s="30">
        <v>0</v>
      </c>
      <c r="E57" s="30">
        <v>0</v>
      </c>
      <c r="F57" s="30">
        <v>0</v>
      </c>
      <c r="G57" s="30">
        <v>0</v>
      </c>
      <c r="H57" s="30">
        <v>0</v>
      </c>
    </row>
    <row r="58" spans="1:8" x14ac:dyDescent="0.2">
      <c r="A58" s="19" t="s">
        <v>1212</v>
      </c>
      <c r="B58" s="20">
        <v>244</v>
      </c>
      <c r="C58" s="20">
        <v>128</v>
      </c>
      <c r="D58" s="20">
        <v>12</v>
      </c>
      <c r="E58" s="20">
        <v>37</v>
      </c>
      <c r="F58" s="20">
        <v>2</v>
      </c>
      <c r="G58" s="20">
        <v>56</v>
      </c>
      <c r="H58" s="20">
        <v>9</v>
      </c>
    </row>
    <row r="59" spans="1:8" x14ac:dyDescent="0.2">
      <c r="A59" s="21" t="s">
        <v>126</v>
      </c>
      <c r="B59" s="30">
        <v>100</v>
      </c>
      <c r="C59" s="30">
        <v>52.459015999999998</v>
      </c>
      <c r="D59" s="30">
        <v>4.9180330000000003</v>
      </c>
      <c r="E59" s="30">
        <v>15.163933999999999</v>
      </c>
      <c r="F59" s="30">
        <v>0.81967199999999996</v>
      </c>
      <c r="G59" s="30">
        <v>22.95082</v>
      </c>
      <c r="H59" s="30">
        <v>3.6885249999999998</v>
      </c>
    </row>
    <row r="60" spans="1:8" x14ac:dyDescent="0.2">
      <c r="A60" s="19" t="s">
        <v>1213</v>
      </c>
      <c r="B60" s="20">
        <v>112</v>
      </c>
      <c r="C60" s="20">
        <v>49</v>
      </c>
      <c r="D60" s="20">
        <v>2</v>
      </c>
      <c r="E60" s="20">
        <v>17</v>
      </c>
      <c r="F60" s="20">
        <v>4</v>
      </c>
      <c r="G60" s="20">
        <v>36</v>
      </c>
      <c r="H60" s="20">
        <v>4</v>
      </c>
    </row>
    <row r="61" spans="1:8" x14ac:dyDescent="0.2">
      <c r="A61" s="21" t="s">
        <v>126</v>
      </c>
      <c r="B61" s="30">
        <v>100</v>
      </c>
      <c r="C61" s="30">
        <v>43.75</v>
      </c>
      <c r="D61" s="30">
        <v>1.785714</v>
      </c>
      <c r="E61" s="30">
        <v>15.178571</v>
      </c>
      <c r="F61" s="30">
        <v>3.5714290000000002</v>
      </c>
      <c r="G61" s="30">
        <v>32.142856999999999</v>
      </c>
      <c r="H61" s="30">
        <v>3.5714290000000002</v>
      </c>
    </row>
    <row r="62" spans="1:8" x14ac:dyDescent="0.2">
      <c r="A62" s="19" t="s">
        <v>1214</v>
      </c>
      <c r="B62" s="20">
        <v>363</v>
      </c>
      <c r="C62" s="20">
        <v>180</v>
      </c>
      <c r="D62" s="20">
        <v>14</v>
      </c>
      <c r="E62" s="20">
        <v>56</v>
      </c>
      <c r="F62" s="20">
        <v>8</v>
      </c>
      <c r="G62" s="20">
        <v>92</v>
      </c>
      <c r="H62" s="20">
        <v>13</v>
      </c>
    </row>
    <row r="63" spans="1:8" x14ac:dyDescent="0.2">
      <c r="A63" s="21" t="s">
        <v>126</v>
      </c>
      <c r="B63" s="30">
        <v>100</v>
      </c>
      <c r="C63" s="30">
        <v>49.586776999999998</v>
      </c>
      <c r="D63" s="30">
        <v>3.8567490000000002</v>
      </c>
      <c r="E63" s="30">
        <v>15.426997</v>
      </c>
      <c r="F63" s="30">
        <v>2.2038570000000002</v>
      </c>
      <c r="G63" s="30">
        <v>25.344353000000002</v>
      </c>
      <c r="H63" s="30">
        <v>3.581267</v>
      </c>
    </row>
    <row r="64" spans="1:8" x14ac:dyDescent="0.2">
      <c r="A64" s="19" t="s">
        <v>1215</v>
      </c>
      <c r="B64" s="20">
        <v>119</v>
      </c>
      <c r="C64" s="20">
        <v>52</v>
      </c>
      <c r="D64" s="20">
        <v>2</v>
      </c>
      <c r="E64" s="20">
        <v>19</v>
      </c>
      <c r="F64" s="20">
        <v>6</v>
      </c>
      <c r="G64" s="20">
        <v>36</v>
      </c>
      <c r="H64" s="20">
        <v>4</v>
      </c>
    </row>
    <row r="65" spans="1:8" x14ac:dyDescent="0.2">
      <c r="A65" s="21" t="s">
        <v>126</v>
      </c>
      <c r="B65" s="30">
        <v>100</v>
      </c>
      <c r="C65" s="30">
        <v>43.697479000000001</v>
      </c>
      <c r="D65" s="30">
        <v>1.6806719999999999</v>
      </c>
      <c r="E65" s="30">
        <v>15.966386999999999</v>
      </c>
      <c r="F65" s="30">
        <v>5.0420170000000004</v>
      </c>
      <c r="G65" s="30">
        <v>30.252101</v>
      </c>
      <c r="H65" s="30">
        <v>3.361345</v>
      </c>
    </row>
    <row r="66" spans="1:8" x14ac:dyDescent="0.2">
      <c r="A66" s="19" t="s">
        <v>1216</v>
      </c>
      <c r="B66" s="20">
        <v>7</v>
      </c>
      <c r="C66" s="20">
        <v>3</v>
      </c>
      <c r="D66" s="20">
        <v>0</v>
      </c>
      <c r="E66" s="20">
        <v>2</v>
      </c>
      <c r="F66" s="20">
        <v>2</v>
      </c>
      <c r="G66" s="20">
        <v>0</v>
      </c>
      <c r="H66" s="20">
        <v>0</v>
      </c>
    </row>
    <row r="67" spans="1:8" x14ac:dyDescent="0.2">
      <c r="A67" s="21" t="s">
        <v>126</v>
      </c>
      <c r="B67" s="30">
        <v>100</v>
      </c>
      <c r="C67" s="30">
        <v>42.857143000000001</v>
      </c>
      <c r="D67" s="30">
        <v>0</v>
      </c>
      <c r="E67" s="30">
        <v>28.571428999999998</v>
      </c>
      <c r="F67" s="30">
        <v>28.571428999999998</v>
      </c>
      <c r="G67" s="30">
        <v>0</v>
      </c>
      <c r="H67" s="30">
        <v>0</v>
      </c>
    </row>
    <row r="68" spans="1:8" x14ac:dyDescent="0.2">
      <c r="A68" s="18" t="s">
        <v>1218</v>
      </c>
      <c r="B68" s="17">
        <v>121</v>
      </c>
      <c r="C68" s="17">
        <v>76</v>
      </c>
      <c r="D68" s="17">
        <v>5</v>
      </c>
      <c r="E68" s="17">
        <v>18</v>
      </c>
      <c r="F68" s="17">
        <v>6</v>
      </c>
      <c r="G68" s="17">
        <v>10</v>
      </c>
      <c r="H68" s="17">
        <v>6</v>
      </c>
    </row>
    <row r="69" spans="1:8" x14ac:dyDescent="0.2">
      <c r="A69" s="21" t="s">
        <v>126</v>
      </c>
      <c r="B69" s="30">
        <v>100</v>
      </c>
      <c r="C69" s="30">
        <v>62.809916999999999</v>
      </c>
      <c r="D69" s="30">
        <v>4.132231</v>
      </c>
      <c r="E69" s="30">
        <v>14.876033</v>
      </c>
      <c r="F69" s="30">
        <v>4.9586779999999999</v>
      </c>
      <c r="G69" s="30">
        <v>8.2644629999999992</v>
      </c>
      <c r="H69" s="30">
        <v>4.9586779999999999</v>
      </c>
    </row>
    <row r="70" spans="1:8" x14ac:dyDescent="0.2">
      <c r="A70" s="19" t="s">
        <v>1205</v>
      </c>
      <c r="B70" s="20">
        <v>120</v>
      </c>
      <c r="C70" s="20">
        <v>55</v>
      </c>
      <c r="D70" s="20">
        <v>5</v>
      </c>
      <c r="E70" s="20">
        <v>19</v>
      </c>
      <c r="F70" s="20">
        <v>4</v>
      </c>
      <c r="G70" s="20">
        <v>31</v>
      </c>
      <c r="H70" s="20">
        <v>6</v>
      </c>
    </row>
    <row r="71" spans="1:8" x14ac:dyDescent="0.2">
      <c r="A71" s="21" t="s">
        <v>126</v>
      </c>
      <c r="B71" s="30">
        <v>100</v>
      </c>
      <c r="C71" s="30">
        <v>45.833333000000003</v>
      </c>
      <c r="D71" s="30">
        <v>4.1666670000000003</v>
      </c>
      <c r="E71" s="30">
        <v>15.833333</v>
      </c>
      <c r="F71" s="30">
        <v>3.3333330000000001</v>
      </c>
      <c r="G71" s="30">
        <v>25.833333</v>
      </c>
      <c r="H71" s="30">
        <v>5</v>
      </c>
    </row>
    <row r="72" spans="1:8" x14ac:dyDescent="0.2">
      <c r="A72" s="19" t="s">
        <v>1206</v>
      </c>
      <c r="B72" s="20">
        <v>85</v>
      </c>
      <c r="C72" s="20">
        <v>34</v>
      </c>
      <c r="D72" s="20">
        <v>9</v>
      </c>
      <c r="E72" s="20">
        <v>6</v>
      </c>
      <c r="F72" s="20">
        <v>7</v>
      </c>
      <c r="G72" s="20">
        <v>24</v>
      </c>
      <c r="H72" s="20">
        <v>5</v>
      </c>
    </row>
    <row r="73" spans="1:8" x14ac:dyDescent="0.2">
      <c r="A73" s="21" t="s">
        <v>126</v>
      </c>
      <c r="B73" s="30">
        <v>100</v>
      </c>
      <c r="C73" s="30">
        <v>40</v>
      </c>
      <c r="D73" s="30">
        <v>10.588234999999999</v>
      </c>
      <c r="E73" s="30">
        <v>7.0588240000000004</v>
      </c>
      <c r="F73" s="30">
        <v>8.2352939999999997</v>
      </c>
      <c r="G73" s="30">
        <v>28.235294</v>
      </c>
      <c r="H73" s="30">
        <v>5.8823530000000002</v>
      </c>
    </row>
    <row r="74" spans="1:8" x14ac:dyDescent="0.2">
      <c r="A74" s="19" t="s">
        <v>1207</v>
      </c>
      <c r="B74" s="20">
        <v>57</v>
      </c>
      <c r="C74" s="20">
        <v>24</v>
      </c>
      <c r="D74" s="20">
        <v>5</v>
      </c>
      <c r="E74" s="20">
        <v>3</v>
      </c>
      <c r="F74" s="20">
        <v>1</v>
      </c>
      <c r="G74" s="20">
        <v>20</v>
      </c>
      <c r="H74" s="20">
        <v>4</v>
      </c>
    </row>
    <row r="75" spans="1:8" x14ac:dyDescent="0.2">
      <c r="A75" s="21" t="s">
        <v>126</v>
      </c>
      <c r="B75" s="30">
        <v>100</v>
      </c>
      <c r="C75" s="30">
        <v>42.105263000000001</v>
      </c>
      <c r="D75" s="30">
        <v>8.7719299999999993</v>
      </c>
      <c r="E75" s="30">
        <v>5.2631579999999998</v>
      </c>
      <c r="F75" s="30">
        <v>1.754386</v>
      </c>
      <c r="G75" s="30">
        <v>35.087719</v>
      </c>
      <c r="H75" s="30">
        <v>7.017544</v>
      </c>
    </row>
    <row r="76" spans="1:8" x14ac:dyDescent="0.2">
      <c r="A76" s="19" t="s">
        <v>1208</v>
      </c>
      <c r="B76" s="20">
        <v>11</v>
      </c>
      <c r="C76" s="20">
        <v>5</v>
      </c>
      <c r="D76" s="20">
        <v>1</v>
      </c>
      <c r="E76" s="20">
        <v>0</v>
      </c>
      <c r="F76" s="20">
        <v>0</v>
      </c>
      <c r="G76" s="20">
        <v>2</v>
      </c>
      <c r="H76" s="20">
        <v>3</v>
      </c>
    </row>
    <row r="77" spans="1:8" x14ac:dyDescent="0.2">
      <c r="A77" s="21" t="s">
        <v>126</v>
      </c>
      <c r="B77" s="30">
        <v>100</v>
      </c>
      <c r="C77" s="30">
        <v>45.454545000000003</v>
      </c>
      <c r="D77" s="30">
        <v>9.0909089999999999</v>
      </c>
      <c r="E77" s="30">
        <v>0</v>
      </c>
      <c r="F77" s="30">
        <v>0</v>
      </c>
      <c r="G77" s="30">
        <v>18.181818</v>
      </c>
      <c r="H77" s="30">
        <v>27.272727</v>
      </c>
    </row>
    <row r="78" spans="1:8" x14ac:dyDescent="0.2">
      <c r="A78" s="19" t="s">
        <v>1209</v>
      </c>
      <c r="B78" s="20">
        <v>4</v>
      </c>
      <c r="C78" s="20">
        <v>1</v>
      </c>
      <c r="D78" s="20">
        <v>0</v>
      </c>
      <c r="E78" s="20">
        <v>0</v>
      </c>
      <c r="F78" s="20">
        <v>1</v>
      </c>
      <c r="G78" s="20">
        <v>0</v>
      </c>
      <c r="H78" s="20">
        <v>2</v>
      </c>
    </row>
    <row r="79" spans="1:8" x14ac:dyDescent="0.2">
      <c r="A79" s="21" t="s">
        <v>126</v>
      </c>
      <c r="B79" s="30">
        <v>100</v>
      </c>
      <c r="C79" s="30">
        <v>25</v>
      </c>
      <c r="D79" s="30">
        <v>0</v>
      </c>
      <c r="E79" s="30">
        <v>0</v>
      </c>
      <c r="F79" s="30">
        <v>25</v>
      </c>
      <c r="G79" s="30">
        <v>0</v>
      </c>
      <c r="H79" s="30">
        <v>50</v>
      </c>
    </row>
    <row r="80" spans="1:8" x14ac:dyDescent="0.2">
      <c r="A80" s="19" t="s">
        <v>1210</v>
      </c>
      <c r="B80" s="20">
        <v>1</v>
      </c>
      <c r="C80" s="20">
        <v>0</v>
      </c>
      <c r="D80" s="20">
        <v>0</v>
      </c>
      <c r="E80" s="20">
        <v>0</v>
      </c>
      <c r="F80" s="20">
        <v>0</v>
      </c>
      <c r="G80" s="20">
        <v>1</v>
      </c>
      <c r="H80" s="20">
        <v>0</v>
      </c>
    </row>
    <row r="81" spans="1:8" x14ac:dyDescent="0.2">
      <c r="A81" s="21" t="s">
        <v>126</v>
      </c>
      <c r="B81" s="30">
        <v>100</v>
      </c>
      <c r="C81" s="30">
        <v>0</v>
      </c>
      <c r="D81" s="30">
        <v>0</v>
      </c>
      <c r="E81" s="30">
        <v>0</v>
      </c>
      <c r="F81" s="30">
        <v>0</v>
      </c>
      <c r="G81" s="30">
        <v>100</v>
      </c>
      <c r="H81" s="30">
        <v>0</v>
      </c>
    </row>
    <row r="82" spans="1:8" x14ac:dyDescent="0.2">
      <c r="A82" s="19" t="s">
        <v>1211</v>
      </c>
      <c r="B82" s="20">
        <v>0</v>
      </c>
      <c r="C82" s="20">
        <v>0</v>
      </c>
      <c r="D82" s="20">
        <v>0</v>
      </c>
      <c r="E82" s="20">
        <v>0</v>
      </c>
      <c r="F82" s="20">
        <v>0</v>
      </c>
      <c r="G82" s="20">
        <v>0</v>
      </c>
      <c r="H82" s="20">
        <v>0</v>
      </c>
    </row>
    <row r="83" spans="1:8" x14ac:dyDescent="0.2">
      <c r="A83" s="21" t="s">
        <v>126</v>
      </c>
      <c r="B83" s="30">
        <v>0</v>
      </c>
      <c r="C83" s="30">
        <v>0</v>
      </c>
      <c r="D83" s="30">
        <v>0</v>
      </c>
      <c r="E83" s="30">
        <v>0</v>
      </c>
      <c r="F83" s="30">
        <v>0</v>
      </c>
      <c r="G83" s="30">
        <v>0</v>
      </c>
      <c r="H83" s="30">
        <v>0</v>
      </c>
    </row>
    <row r="84" spans="1:8" x14ac:dyDescent="0.2">
      <c r="A84" s="19" t="s">
        <v>1212</v>
      </c>
      <c r="B84" s="20">
        <v>205</v>
      </c>
      <c r="C84" s="20">
        <v>89</v>
      </c>
      <c r="D84" s="20">
        <v>14</v>
      </c>
      <c r="E84" s="20">
        <v>25</v>
      </c>
      <c r="F84" s="20">
        <v>11</v>
      </c>
      <c r="G84" s="20">
        <v>55</v>
      </c>
      <c r="H84" s="20">
        <v>11</v>
      </c>
    </row>
    <row r="85" spans="1:8" x14ac:dyDescent="0.2">
      <c r="A85" s="21" t="s">
        <v>126</v>
      </c>
      <c r="B85" s="30">
        <v>100</v>
      </c>
      <c r="C85" s="30">
        <v>43.414634</v>
      </c>
      <c r="D85" s="30">
        <v>6.8292679999999999</v>
      </c>
      <c r="E85" s="30">
        <v>12.195122</v>
      </c>
      <c r="F85" s="30">
        <v>5.3658539999999997</v>
      </c>
      <c r="G85" s="30">
        <v>26.829267999999999</v>
      </c>
      <c r="H85" s="30">
        <v>5.3658539999999997</v>
      </c>
    </row>
    <row r="86" spans="1:8" x14ac:dyDescent="0.2">
      <c r="A86" s="19" t="s">
        <v>1213</v>
      </c>
      <c r="B86" s="20">
        <v>68</v>
      </c>
      <c r="C86" s="20">
        <v>29</v>
      </c>
      <c r="D86" s="20">
        <v>6</v>
      </c>
      <c r="E86" s="20">
        <v>3</v>
      </c>
      <c r="F86" s="20">
        <v>1</v>
      </c>
      <c r="G86" s="20">
        <v>22</v>
      </c>
      <c r="H86" s="20">
        <v>7</v>
      </c>
    </row>
    <row r="87" spans="1:8" x14ac:dyDescent="0.2">
      <c r="A87" s="21" t="s">
        <v>126</v>
      </c>
      <c r="B87" s="30">
        <v>100</v>
      </c>
      <c r="C87" s="30">
        <v>42.647058999999999</v>
      </c>
      <c r="D87" s="30">
        <v>8.8235290000000006</v>
      </c>
      <c r="E87" s="30">
        <v>4.4117649999999999</v>
      </c>
      <c r="F87" s="30">
        <v>1.470588</v>
      </c>
      <c r="G87" s="30">
        <v>32.352941000000001</v>
      </c>
      <c r="H87" s="30">
        <v>10.294117999999999</v>
      </c>
    </row>
    <row r="88" spans="1:8" x14ac:dyDescent="0.2">
      <c r="A88" s="19" t="s">
        <v>1214</v>
      </c>
      <c r="B88" s="20">
        <v>278</v>
      </c>
      <c r="C88" s="20">
        <v>119</v>
      </c>
      <c r="D88" s="20">
        <v>20</v>
      </c>
      <c r="E88" s="20">
        <v>28</v>
      </c>
      <c r="F88" s="20">
        <v>13</v>
      </c>
      <c r="G88" s="20">
        <v>78</v>
      </c>
      <c r="H88" s="20">
        <v>20</v>
      </c>
    </row>
    <row r="89" spans="1:8" x14ac:dyDescent="0.2">
      <c r="A89" s="21" t="s">
        <v>126</v>
      </c>
      <c r="B89" s="30">
        <v>100</v>
      </c>
      <c r="C89" s="30">
        <v>42.805754999999998</v>
      </c>
      <c r="D89" s="30">
        <v>7.1942449999999996</v>
      </c>
      <c r="E89" s="30">
        <v>10.071942</v>
      </c>
      <c r="F89" s="30">
        <v>4.6762589999999999</v>
      </c>
      <c r="G89" s="30">
        <v>28.057554</v>
      </c>
      <c r="H89" s="30">
        <v>7.1942449999999996</v>
      </c>
    </row>
    <row r="90" spans="1:8" x14ac:dyDescent="0.2">
      <c r="A90" s="19" t="s">
        <v>1215</v>
      </c>
      <c r="B90" s="20">
        <v>73</v>
      </c>
      <c r="C90" s="20">
        <v>30</v>
      </c>
      <c r="D90" s="20">
        <v>6</v>
      </c>
      <c r="E90" s="20">
        <v>3</v>
      </c>
      <c r="F90" s="20">
        <v>2</v>
      </c>
      <c r="G90" s="20">
        <v>23</v>
      </c>
      <c r="H90" s="20">
        <v>9</v>
      </c>
    </row>
    <row r="91" spans="1:8" x14ac:dyDescent="0.2">
      <c r="A91" s="21" t="s">
        <v>126</v>
      </c>
      <c r="B91" s="30">
        <v>100</v>
      </c>
      <c r="C91" s="30">
        <v>41.095889999999997</v>
      </c>
      <c r="D91" s="30">
        <v>8.2191779999999994</v>
      </c>
      <c r="E91" s="30">
        <v>4.1095889999999997</v>
      </c>
      <c r="F91" s="30">
        <v>2.7397260000000001</v>
      </c>
      <c r="G91" s="30">
        <v>31.506848999999999</v>
      </c>
      <c r="H91" s="30">
        <v>12.328766999999999</v>
      </c>
    </row>
    <row r="92" spans="1:8" x14ac:dyDescent="0.2">
      <c r="A92" s="19" t="s">
        <v>1216</v>
      </c>
      <c r="B92" s="20">
        <v>5</v>
      </c>
      <c r="C92" s="20">
        <v>1</v>
      </c>
      <c r="D92" s="20">
        <v>0</v>
      </c>
      <c r="E92" s="20">
        <v>0</v>
      </c>
      <c r="F92" s="20">
        <v>1</v>
      </c>
      <c r="G92" s="20">
        <v>1</v>
      </c>
      <c r="H92" s="20">
        <v>2</v>
      </c>
    </row>
    <row r="93" spans="1:8" x14ac:dyDescent="0.2">
      <c r="A93" s="21" t="s">
        <v>126</v>
      </c>
      <c r="B93" s="30">
        <v>100</v>
      </c>
      <c r="C93" s="30">
        <v>20</v>
      </c>
      <c r="D93" s="30">
        <v>0</v>
      </c>
      <c r="E93" s="30">
        <v>0</v>
      </c>
      <c r="F93" s="30">
        <v>20</v>
      </c>
      <c r="G93" s="30">
        <v>20</v>
      </c>
      <c r="H93" s="30">
        <v>40</v>
      </c>
    </row>
    <row r="94" spans="1:8" x14ac:dyDescent="0.2">
      <c r="A94" s="18" t="s">
        <v>1219</v>
      </c>
      <c r="B94" s="18"/>
      <c r="C94" s="18"/>
      <c r="D94" s="18"/>
      <c r="E94" s="18"/>
      <c r="F94" s="18"/>
      <c r="G94" s="18"/>
      <c r="H94" s="18"/>
    </row>
    <row r="95" spans="1:8" x14ac:dyDescent="0.2">
      <c r="A95" s="19" t="s">
        <v>130</v>
      </c>
      <c r="B95" s="20">
        <v>73</v>
      </c>
      <c r="C95" s="20">
        <v>44</v>
      </c>
      <c r="D95" s="20">
        <v>3</v>
      </c>
      <c r="E95" s="20">
        <v>9</v>
      </c>
      <c r="F95" s="20">
        <v>1</v>
      </c>
      <c r="G95" s="20">
        <v>9</v>
      </c>
      <c r="H95" s="20">
        <v>7</v>
      </c>
    </row>
    <row r="96" spans="1:8" x14ac:dyDescent="0.2">
      <c r="A96" s="21" t="s">
        <v>126</v>
      </c>
      <c r="B96" s="30">
        <v>100</v>
      </c>
      <c r="C96" s="30">
        <v>60.273972999999998</v>
      </c>
      <c r="D96" s="30">
        <v>4.1095889999999997</v>
      </c>
      <c r="E96" s="30">
        <v>12.328766999999999</v>
      </c>
      <c r="F96" s="30">
        <v>1.3698630000000001</v>
      </c>
      <c r="G96" s="30">
        <v>12.328766999999999</v>
      </c>
      <c r="H96" s="30">
        <v>9.5890409999999999</v>
      </c>
    </row>
    <row r="97" spans="1:8" x14ac:dyDescent="0.2">
      <c r="A97" s="19" t="s">
        <v>131</v>
      </c>
      <c r="B97" s="20">
        <v>662</v>
      </c>
      <c r="C97" s="20">
        <v>355</v>
      </c>
      <c r="D97" s="20">
        <v>33</v>
      </c>
      <c r="E97" s="20">
        <v>94</v>
      </c>
      <c r="F97" s="20">
        <v>19</v>
      </c>
      <c r="G97" s="20">
        <v>136</v>
      </c>
      <c r="H97" s="20">
        <v>25</v>
      </c>
    </row>
    <row r="98" spans="1:8" x14ac:dyDescent="0.2">
      <c r="A98" s="21" t="s">
        <v>126</v>
      </c>
      <c r="B98" s="30">
        <v>100</v>
      </c>
      <c r="C98" s="30">
        <v>53.625377999999998</v>
      </c>
      <c r="D98" s="30">
        <v>4.9848939999999997</v>
      </c>
      <c r="E98" s="30">
        <v>14.199396</v>
      </c>
      <c r="F98" s="30">
        <v>2.8700909999999999</v>
      </c>
      <c r="G98" s="30">
        <v>20.543807000000001</v>
      </c>
      <c r="H98" s="30">
        <v>3.7764350000000002</v>
      </c>
    </row>
    <row r="99" spans="1:8" x14ac:dyDescent="0.2">
      <c r="A99" s="19" t="s">
        <v>392</v>
      </c>
      <c r="B99" s="20">
        <v>84</v>
      </c>
      <c r="C99" s="20">
        <v>66</v>
      </c>
      <c r="D99" s="20">
        <v>0</v>
      </c>
      <c r="E99" s="20">
        <v>3</v>
      </c>
      <c r="F99" s="20">
        <v>3</v>
      </c>
      <c r="G99" s="20">
        <v>9</v>
      </c>
      <c r="H99" s="20">
        <v>3</v>
      </c>
    </row>
    <row r="100" spans="1:8" x14ac:dyDescent="0.2">
      <c r="A100" s="21" t="s">
        <v>126</v>
      </c>
      <c r="B100" s="30">
        <v>100</v>
      </c>
      <c r="C100" s="30">
        <v>78.571428999999995</v>
      </c>
      <c r="D100" s="30">
        <v>0</v>
      </c>
      <c r="E100" s="30">
        <v>3.5714290000000002</v>
      </c>
      <c r="F100" s="30">
        <v>3.5714290000000002</v>
      </c>
      <c r="G100" s="30">
        <v>10.714286</v>
      </c>
      <c r="H100" s="30">
        <v>3.5714290000000002</v>
      </c>
    </row>
    <row r="101" spans="1:8" x14ac:dyDescent="0.2">
      <c r="A101" s="19" t="s">
        <v>132</v>
      </c>
      <c r="B101" s="20">
        <v>84</v>
      </c>
      <c r="C101" s="20">
        <v>33</v>
      </c>
      <c r="D101" s="20">
        <v>8</v>
      </c>
      <c r="E101" s="20">
        <v>4</v>
      </c>
      <c r="F101" s="20">
        <v>4</v>
      </c>
      <c r="G101" s="20">
        <v>28</v>
      </c>
      <c r="H101" s="20">
        <v>7</v>
      </c>
    </row>
    <row r="102" spans="1:8" x14ac:dyDescent="0.2">
      <c r="A102" s="21" t="s">
        <v>126</v>
      </c>
      <c r="B102" s="30">
        <v>100</v>
      </c>
      <c r="C102" s="30">
        <v>39.285713999999999</v>
      </c>
      <c r="D102" s="30">
        <v>9.5238099999999992</v>
      </c>
      <c r="E102" s="30">
        <v>4.7619049999999996</v>
      </c>
      <c r="F102" s="30">
        <v>4.7619049999999996</v>
      </c>
      <c r="G102" s="30">
        <v>33.333333000000003</v>
      </c>
      <c r="H102" s="30">
        <v>8.3333329999999997</v>
      </c>
    </row>
    <row r="103" spans="1:8" x14ac:dyDescent="0.2">
      <c r="A103" s="19" t="s">
        <v>1220</v>
      </c>
      <c r="B103" s="20">
        <v>32</v>
      </c>
      <c r="C103" s="20">
        <v>17</v>
      </c>
      <c r="D103" s="20">
        <v>1</v>
      </c>
      <c r="E103" s="20">
        <v>6</v>
      </c>
      <c r="F103" s="20">
        <v>1</v>
      </c>
      <c r="G103" s="20">
        <v>6</v>
      </c>
      <c r="H103" s="20">
        <v>1</v>
      </c>
    </row>
    <row r="104" spans="1:8" x14ac:dyDescent="0.2">
      <c r="A104" s="21" t="s">
        <v>126</v>
      </c>
      <c r="B104" s="30">
        <v>100</v>
      </c>
      <c r="C104" s="30">
        <v>53.125</v>
      </c>
      <c r="D104" s="30">
        <v>3.125</v>
      </c>
      <c r="E104" s="30">
        <v>18.75</v>
      </c>
      <c r="F104" s="30">
        <v>3.125</v>
      </c>
      <c r="G104" s="30">
        <v>18.75</v>
      </c>
      <c r="H104" s="30">
        <v>3.125</v>
      </c>
    </row>
    <row r="105" spans="1:8" x14ac:dyDescent="0.2">
      <c r="A105" s="18" t="s">
        <v>133</v>
      </c>
      <c r="B105" s="17">
        <v>43</v>
      </c>
      <c r="C105" s="17">
        <v>31</v>
      </c>
      <c r="D105" s="17">
        <v>1</v>
      </c>
      <c r="E105" s="17">
        <v>3</v>
      </c>
      <c r="F105" s="17">
        <v>0</v>
      </c>
      <c r="G105" s="17">
        <v>5</v>
      </c>
      <c r="H105" s="17">
        <v>3</v>
      </c>
    </row>
    <row r="106" spans="1:8" x14ac:dyDescent="0.2">
      <c r="A106" s="21" t="s">
        <v>126</v>
      </c>
      <c r="B106" s="30">
        <v>100</v>
      </c>
      <c r="C106" s="30">
        <v>72.093023000000002</v>
      </c>
      <c r="D106" s="30">
        <v>2.3255810000000001</v>
      </c>
      <c r="E106" s="30">
        <v>6.9767440000000001</v>
      </c>
      <c r="F106" s="30">
        <v>0</v>
      </c>
      <c r="G106" s="30">
        <v>11.627907</v>
      </c>
      <c r="H106" s="30">
        <v>6.9767440000000001</v>
      </c>
    </row>
    <row r="107" spans="1:8" x14ac:dyDescent="0.2">
      <c r="A107" s="19" t="s">
        <v>134</v>
      </c>
      <c r="B107" s="20">
        <v>412</v>
      </c>
      <c r="C107" s="20">
        <v>237</v>
      </c>
      <c r="D107" s="20">
        <v>17</v>
      </c>
      <c r="E107" s="20">
        <v>59</v>
      </c>
      <c r="F107" s="20">
        <v>6</v>
      </c>
      <c r="G107" s="20">
        <v>81</v>
      </c>
      <c r="H107" s="20">
        <v>12</v>
      </c>
    </row>
    <row r="108" spans="1:8" x14ac:dyDescent="0.2">
      <c r="A108" s="21" t="s">
        <v>126</v>
      </c>
      <c r="B108" s="30">
        <v>100</v>
      </c>
      <c r="C108" s="30">
        <v>57.524272000000003</v>
      </c>
      <c r="D108" s="30">
        <v>4.126214</v>
      </c>
      <c r="E108" s="30">
        <v>14.320387999999999</v>
      </c>
      <c r="F108" s="30">
        <v>1.4563109999999999</v>
      </c>
      <c r="G108" s="30">
        <v>19.660194000000001</v>
      </c>
      <c r="H108" s="30">
        <v>2.9126210000000001</v>
      </c>
    </row>
    <row r="109" spans="1:8" x14ac:dyDescent="0.2">
      <c r="A109" s="19" t="s">
        <v>393</v>
      </c>
      <c r="B109" s="20">
        <v>36</v>
      </c>
      <c r="C109" s="20">
        <v>30</v>
      </c>
      <c r="D109" s="20">
        <v>0</v>
      </c>
      <c r="E109" s="20">
        <v>1</v>
      </c>
      <c r="F109" s="20">
        <v>2</v>
      </c>
      <c r="G109" s="20">
        <v>3</v>
      </c>
      <c r="H109" s="20">
        <v>0</v>
      </c>
    </row>
    <row r="110" spans="1:8" x14ac:dyDescent="0.2">
      <c r="A110" s="21" t="s">
        <v>126</v>
      </c>
      <c r="B110" s="30">
        <v>100</v>
      </c>
      <c r="C110" s="30">
        <v>83.333332999999996</v>
      </c>
      <c r="D110" s="30">
        <v>0</v>
      </c>
      <c r="E110" s="30">
        <v>2.7777780000000001</v>
      </c>
      <c r="F110" s="30">
        <v>5.5555560000000002</v>
      </c>
      <c r="G110" s="30">
        <v>8.3333329999999997</v>
      </c>
      <c r="H110" s="30">
        <v>0</v>
      </c>
    </row>
    <row r="111" spans="1:8" x14ac:dyDescent="0.2">
      <c r="A111" s="19" t="s">
        <v>135</v>
      </c>
      <c r="B111" s="20">
        <v>22</v>
      </c>
      <c r="C111" s="20">
        <v>10</v>
      </c>
      <c r="D111" s="20">
        <v>2</v>
      </c>
      <c r="E111" s="20">
        <v>1</v>
      </c>
      <c r="F111" s="20">
        <v>1</v>
      </c>
      <c r="G111" s="20">
        <v>7</v>
      </c>
      <c r="H111" s="20">
        <v>1</v>
      </c>
    </row>
    <row r="112" spans="1:8" x14ac:dyDescent="0.2">
      <c r="A112" s="21" t="s">
        <v>126</v>
      </c>
      <c r="B112" s="30">
        <v>100</v>
      </c>
      <c r="C112" s="30">
        <v>45.454545000000003</v>
      </c>
      <c r="D112" s="30">
        <v>9.0909089999999999</v>
      </c>
      <c r="E112" s="30">
        <v>4.5454549999999996</v>
      </c>
      <c r="F112" s="30">
        <v>4.5454549999999996</v>
      </c>
      <c r="G112" s="30">
        <v>31.818182</v>
      </c>
      <c r="H112" s="30">
        <v>4.5454549999999996</v>
      </c>
    </row>
    <row r="113" spans="1:8" x14ac:dyDescent="0.2">
      <c r="A113" s="19" t="s">
        <v>1221</v>
      </c>
      <c r="B113" s="20">
        <v>22</v>
      </c>
      <c r="C113" s="20">
        <v>11</v>
      </c>
      <c r="D113" s="20">
        <v>0</v>
      </c>
      <c r="E113" s="20">
        <v>6</v>
      </c>
      <c r="F113" s="20">
        <v>0</v>
      </c>
      <c r="G113" s="20">
        <v>4</v>
      </c>
      <c r="H113" s="20">
        <v>1</v>
      </c>
    </row>
    <row r="114" spans="1:8" x14ac:dyDescent="0.2">
      <c r="A114" s="21" t="s">
        <v>126</v>
      </c>
      <c r="B114" s="30">
        <v>100</v>
      </c>
      <c r="C114" s="30">
        <v>50</v>
      </c>
      <c r="D114" s="30">
        <v>0</v>
      </c>
      <c r="E114" s="30">
        <v>27.272727</v>
      </c>
      <c r="F114" s="30">
        <v>0</v>
      </c>
      <c r="G114" s="30">
        <v>18.181818</v>
      </c>
      <c r="H114" s="30">
        <v>4.5454549999999996</v>
      </c>
    </row>
    <row r="115" spans="1:8" x14ac:dyDescent="0.2">
      <c r="A115" s="18" t="s">
        <v>136</v>
      </c>
      <c r="B115" s="17">
        <v>30</v>
      </c>
      <c r="C115" s="17">
        <v>13</v>
      </c>
      <c r="D115" s="17">
        <v>2</v>
      </c>
      <c r="E115" s="17">
        <v>6</v>
      </c>
      <c r="F115" s="17">
        <v>1</v>
      </c>
      <c r="G115" s="17">
        <v>4</v>
      </c>
      <c r="H115" s="17">
        <v>4</v>
      </c>
    </row>
    <row r="116" spans="1:8" x14ac:dyDescent="0.2">
      <c r="A116" s="21" t="s">
        <v>126</v>
      </c>
      <c r="B116" s="30">
        <v>100</v>
      </c>
      <c r="C116" s="30">
        <v>43.333333000000003</v>
      </c>
      <c r="D116" s="30">
        <v>6.6666670000000003</v>
      </c>
      <c r="E116" s="30">
        <v>20</v>
      </c>
      <c r="F116" s="30">
        <v>3.3333330000000001</v>
      </c>
      <c r="G116" s="30">
        <v>13.333333</v>
      </c>
      <c r="H116" s="30">
        <v>13.333333</v>
      </c>
    </row>
    <row r="117" spans="1:8" x14ac:dyDescent="0.2">
      <c r="A117" s="19" t="s">
        <v>134</v>
      </c>
      <c r="B117" s="20">
        <v>249</v>
      </c>
      <c r="C117" s="20">
        <v>117</v>
      </c>
      <c r="D117" s="20">
        <v>16</v>
      </c>
      <c r="E117" s="20">
        <v>35</v>
      </c>
      <c r="F117" s="20">
        <v>13</v>
      </c>
      <c r="G117" s="20">
        <v>55</v>
      </c>
      <c r="H117" s="20">
        <v>13</v>
      </c>
    </row>
    <row r="118" spans="1:8" x14ac:dyDescent="0.2">
      <c r="A118" s="21" t="s">
        <v>126</v>
      </c>
      <c r="B118" s="30">
        <v>100</v>
      </c>
      <c r="C118" s="30">
        <v>46.987952</v>
      </c>
      <c r="D118" s="30">
        <v>6.4257030000000004</v>
      </c>
      <c r="E118" s="30">
        <v>14.056225</v>
      </c>
      <c r="F118" s="30">
        <v>5.2208839999999999</v>
      </c>
      <c r="G118" s="30">
        <v>22.088353000000001</v>
      </c>
      <c r="H118" s="30">
        <v>5.2208839999999999</v>
      </c>
    </row>
    <row r="119" spans="1:8" x14ac:dyDescent="0.2">
      <c r="A119" s="19" t="s">
        <v>393</v>
      </c>
      <c r="B119" s="20">
        <v>48</v>
      </c>
      <c r="C119" s="20">
        <v>36</v>
      </c>
      <c r="D119" s="20">
        <v>0</v>
      </c>
      <c r="E119" s="20">
        <v>2</v>
      </c>
      <c r="F119" s="20">
        <v>1</v>
      </c>
      <c r="G119" s="20">
        <v>6</v>
      </c>
      <c r="H119" s="20">
        <v>3</v>
      </c>
    </row>
    <row r="120" spans="1:8" x14ac:dyDescent="0.2">
      <c r="A120" s="21" t="s">
        <v>126</v>
      </c>
      <c r="B120" s="30">
        <v>100</v>
      </c>
      <c r="C120" s="30">
        <v>75</v>
      </c>
      <c r="D120" s="30">
        <v>0</v>
      </c>
      <c r="E120" s="30">
        <v>4.1666670000000003</v>
      </c>
      <c r="F120" s="30">
        <v>2.0833330000000001</v>
      </c>
      <c r="G120" s="30">
        <v>12.5</v>
      </c>
      <c r="H120" s="30">
        <v>6.25</v>
      </c>
    </row>
    <row r="121" spans="1:8" x14ac:dyDescent="0.2">
      <c r="A121" s="19" t="s">
        <v>135</v>
      </c>
      <c r="B121" s="20">
        <v>62</v>
      </c>
      <c r="C121" s="20">
        <v>23</v>
      </c>
      <c r="D121" s="20">
        <v>6</v>
      </c>
      <c r="E121" s="20">
        <v>3</v>
      </c>
      <c r="F121" s="20">
        <v>3</v>
      </c>
      <c r="G121" s="20">
        <v>21</v>
      </c>
      <c r="H121" s="20">
        <v>6</v>
      </c>
    </row>
    <row r="122" spans="1:8" x14ac:dyDescent="0.2">
      <c r="A122" s="21" t="s">
        <v>126</v>
      </c>
      <c r="B122" s="30">
        <v>100</v>
      </c>
      <c r="C122" s="30">
        <v>37.096774000000003</v>
      </c>
      <c r="D122" s="30">
        <v>9.6774190000000004</v>
      </c>
      <c r="E122" s="30">
        <v>4.8387099999999998</v>
      </c>
      <c r="F122" s="30">
        <v>4.8387099999999998</v>
      </c>
      <c r="G122" s="30">
        <v>33.870967999999998</v>
      </c>
      <c r="H122" s="30">
        <v>9.6774190000000004</v>
      </c>
    </row>
    <row r="123" spans="1:8" x14ac:dyDescent="0.2">
      <c r="A123" s="19" t="s">
        <v>1221</v>
      </c>
      <c r="B123" s="20">
        <v>10</v>
      </c>
      <c r="C123" s="20">
        <v>6</v>
      </c>
      <c r="D123" s="20">
        <v>1</v>
      </c>
      <c r="E123" s="20">
        <v>0</v>
      </c>
      <c r="F123" s="20">
        <v>1</v>
      </c>
      <c r="G123" s="20">
        <v>2</v>
      </c>
      <c r="H123" s="20">
        <v>0</v>
      </c>
    </row>
    <row r="124" spans="1:8" x14ac:dyDescent="0.2">
      <c r="A124" s="21" t="s">
        <v>126</v>
      </c>
      <c r="B124" s="30">
        <v>100</v>
      </c>
      <c r="C124" s="30">
        <v>60</v>
      </c>
      <c r="D124" s="30">
        <v>10</v>
      </c>
      <c r="E124" s="30">
        <v>0</v>
      </c>
      <c r="F124" s="30">
        <v>10</v>
      </c>
      <c r="G124" s="30">
        <v>20</v>
      </c>
      <c r="H124" s="30">
        <v>0</v>
      </c>
    </row>
    <row r="125" spans="1:8" x14ac:dyDescent="0.2">
      <c r="A125" s="18" t="s">
        <v>1222</v>
      </c>
      <c r="B125" s="18"/>
      <c r="C125" s="18"/>
      <c r="D125" s="18"/>
      <c r="E125" s="18"/>
      <c r="F125" s="18"/>
      <c r="G125" s="18"/>
      <c r="H125" s="18"/>
    </row>
    <row r="126" spans="1:8" x14ac:dyDescent="0.2">
      <c r="A126" s="19" t="s">
        <v>1223</v>
      </c>
      <c r="B126" s="20">
        <v>152</v>
      </c>
      <c r="C126" s="20">
        <v>101</v>
      </c>
      <c r="D126" s="20">
        <v>5</v>
      </c>
      <c r="E126" s="20">
        <v>10</v>
      </c>
      <c r="F126" s="20">
        <v>4</v>
      </c>
      <c r="G126" s="20">
        <v>26</v>
      </c>
      <c r="H126" s="20">
        <v>6</v>
      </c>
    </row>
    <row r="127" spans="1:8" x14ac:dyDescent="0.2">
      <c r="A127" s="21" t="s">
        <v>126</v>
      </c>
      <c r="B127" s="30">
        <v>100</v>
      </c>
      <c r="C127" s="30">
        <v>66.447367999999997</v>
      </c>
      <c r="D127" s="30">
        <v>3.2894739999999998</v>
      </c>
      <c r="E127" s="30">
        <v>6.5789470000000003</v>
      </c>
      <c r="F127" s="30">
        <v>2.6315789999999999</v>
      </c>
      <c r="G127" s="30">
        <v>17.105263000000001</v>
      </c>
      <c r="H127" s="30">
        <v>3.947368</v>
      </c>
    </row>
    <row r="128" spans="1:8" x14ac:dyDescent="0.2">
      <c r="A128" s="19" t="s">
        <v>1224</v>
      </c>
      <c r="B128" s="20">
        <v>561</v>
      </c>
      <c r="C128" s="20">
        <v>294</v>
      </c>
      <c r="D128" s="20">
        <v>29</v>
      </c>
      <c r="E128" s="20">
        <v>82</v>
      </c>
      <c r="F128" s="20">
        <v>17</v>
      </c>
      <c r="G128" s="20">
        <v>115</v>
      </c>
      <c r="H128" s="20">
        <v>24</v>
      </c>
    </row>
    <row r="129" spans="1:8" x14ac:dyDescent="0.2">
      <c r="A129" s="21" t="s">
        <v>126</v>
      </c>
      <c r="B129" s="30">
        <v>100</v>
      </c>
      <c r="C129" s="30">
        <v>52.406416999999998</v>
      </c>
      <c r="D129" s="30">
        <v>5.16934</v>
      </c>
      <c r="E129" s="30">
        <v>14.616756000000001</v>
      </c>
      <c r="F129" s="30">
        <v>3.030303</v>
      </c>
      <c r="G129" s="30">
        <v>20.499109000000001</v>
      </c>
      <c r="H129" s="30">
        <v>4.2780750000000003</v>
      </c>
    </row>
    <row r="130" spans="1:8" x14ac:dyDescent="0.2">
      <c r="A130" s="19" t="s">
        <v>137</v>
      </c>
      <c r="B130" s="20">
        <v>76</v>
      </c>
      <c r="C130" s="20">
        <v>50</v>
      </c>
      <c r="D130" s="20">
        <v>5</v>
      </c>
      <c r="E130" s="20">
        <v>8</v>
      </c>
      <c r="F130" s="20">
        <v>1</v>
      </c>
      <c r="G130" s="20">
        <v>11</v>
      </c>
      <c r="H130" s="20">
        <v>1</v>
      </c>
    </row>
    <row r="131" spans="1:8" x14ac:dyDescent="0.2">
      <c r="A131" s="21" t="s">
        <v>126</v>
      </c>
      <c r="B131" s="30">
        <v>100</v>
      </c>
      <c r="C131" s="30">
        <v>65.789473999999998</v>
      </c>
      <c r="D131" s="30">
        <v>6.5789470000000003</v>
      </c>
      <c r="E131" s="30">
        <v>10.526316</v>
      </c>
      <c r="F131" s="30">
        <v>1.3157890000000001</v>
      </c>
      <c r="G131" s="30">
        <v>14.473684</v>
      </c>
      <c r="H131" s="30">
        <v>1.3157890000000001</v>
      </c>
    </row>
    <row r="132" spans="1:8" x14ac:dyDescent="0.2">
      <c r="A132" s="19" t="s">
        <v>138</v>
      </c>
      <c r="B132" s="20">
        <v>281</v>
      </c>
      <c r="C132" s="20">
        <v>158</v>
      </c>
      <c r="D132" s="20">
        <v>8</v>
      </c>
      <c r="E132" s="20">
        <v>32</v>
      </c>
      <c r="F132" s="20">
        <v>10</v>
      </c>
      <c r="G132" s="20">
        <v>60</v>
      </c>
      <c r="H132" s="20">
        <v>13</v>
      </c>
    </row>
    <row r="133" spans="1:8" x14ac:dyDescent="0.2">
      <c r="A133" s="21" t="s">
        <v>126</v>
      </c>
      <c r="B133" s="30">
        <v>100</v>
      </c>
      <c r="C133" s="30">
        <v>56.227758000000001</v>
      </c>
      <c r="D133" s="30">
        <v>2.846975</v>
      </c>
      <c r="E133" s="30">
        <v>11.3879</v>
      </c>
      <c r="F133" s="30">
        <v>3.558719</v>
      </c>
      <c r="G133" s="30">
        <v>21.352312999999999</v>
      </c>
      <c r="H133" s="30">
        <v>4.6263350000000001</v>
      </c>
    </row>
    <row r="134" spans="1:8" x14ac:dyDescent="0.2">
      <c r="A134" s="19" t="s">
        <v>1225</v>
      </c>
      <c r="B134" s="20">
        <v>30</v>
      </c>
      <c r="C134" s="20">
        <v>15</v>
      </c>
      <c r="D134" s="20">
        <v>3</v>
      </c>
      <c r="E134" s="20">
        <v>5</v>
      </c>
      <c r="F134" s="20">
        <v>1</v>
      </c>
      <c r="G134" s="20">
        <v>4</v>
      </c>
      <c r="H134" s="20">
        <v>2</v>
      </c>
    </row>
    <row r="135" spans="1:8" x14ac:dyDescent="0.2">
      <c r="A135" s="21" t="s">
        <v>126</v>
      </c>
      <c r="B135" s="30">
        <v>100</v>
      </c>
      <c r="C135" s="30">
        <v>50</v>
      </c>
      <c r="D135" s="30">
        <v>10</v>
      </c>
      <c r="E135" s="30">
        <v>16.666667</v>
      </c>
      <c r="F135" s="30">
        <v>3.3333330000000001</v>
      </c>
      <c r="G135" s="30">
        <v>13.333333</v>
      </c>
      <c r="H135" s="30">
        <v>6.6666670000000003</v>
      </c>
    </row>
    <row r="136" spans="1:8" x14ac:dyDescent="0.2">
      <c r="A136" s="19" t="s">
        <v>1195</v>
      </c>
      <c r="B136" s="20">
        <v>70</v>
      </c>
      <c r="C136" s="20">
        <v>40</v>
      </c>
      <c r="D136" s="20">
        <v>3</v>
      </c>
      <c r="E136" s="20">
        <v>9</v>
      </c>
      <c r="F136" s="20">
        <v>1</v>
      </c>
      <c r="G136" s="20">
        <v>13</v>
      </c>
      <c r="H136" s="20">
        <v>4</v>
      </c>
    </row>
    <row r="137" spans="1:8" x14ac:dyDescent="0.2">
      <c r="A137" s="21" t="s">
        <v>126</v>
      </c>
      <c r="B137" s="30">
        <v>100</v>
      </c>
      <c r="C137" s="30">
        <v>57.142856999999999</v>
      </c>
      <c r="D137" s="30">
        <v>4.2857139999999996</v>
      </c>
      <c r="E137" s="30">
        <v>12.857143000000001</v>
      </c>
      <c r="F137" s="30">
        <v>1.428571</v>
      </c>
      <c r="G137" s="30">
        <v>18.571428999999998</v>
      </c>
      <c r="H137" s="30">
        <v>5.7142860000000004</v>
      </c>
    </row>
    <row r="138" spans="1:8" x14ac:dyDescent="0.2">
      <c r="A138" s="19" t="s">
        <v>1441</v>
      </c>
      <c r="B138" s="20">
        <v>713</v>
      </c>
      <c r="C138" s="20">
        <v>374</v>
      </c>
      <c r="D138" s="20">
        <v>37</v>
      </c>
      <c r="E138" s="20">
        <v>97</v>
      </c>
      <c r="F138" s="20">
        <v>23</v>
      </c>
      <c r="G138" s="20">
        <v>149</v>
      </c>
      <c r="H138" s="20">
        <v>33</v>
      </c>
    </row>
    <row r="139" spans="1:8" x14ac:dyDescent="0.2">
      <c r="A139" s="21" t="s">
        <v>126</v>
      </c>
      <c r="B139" s="30">
        <v>100</v>
      </c>
      <c r="C139" s="30">
        <v>52.454417999999997</v>
      </c>
      <c r="D139" s="30">
        <v>5.1893409999999998</v>
      </c>
      <c r="E139" s="30">
        <v>13.604488</v>
      </c>
      <c r="F139" s="30">
        <v>3.225806</v>
      </c>
      <c r="G139" s="30">
        <v>20.897615999999999</v>
      </c>
      <c r="H139" s="30">
        <v>4.6283310000000002</v>
      </c>
    </row>
    <row r="140" spans="1:8" x14ac:dyDescent="0.2">
      <c r="A140" s="18" t="s">
        <v>1226</v>
      </c>
      <c r="B140" s="18"/>
      <c r="C140" s="18"/>
      <c r="D140" s="18"/>
      <c r="E140" s="18"/>
      <c r="F140" s="18"/>
      <c r="G140" s="18"/>
      <c r="H140" s="18"/>
    </row>
    <row r="141" spans="1:8" x14ac:dyDescent="0.2">
      <c r="A141" s="21" t="s">
        <v>1227</v>
      </c>
      <c r="B141" s="34">
        <v>152</v>
      </c>
      <c r="C141" s="34">
        <v>101</v>
      </c>
      <c r="D141" s="34">
        <v>5</v>
      </c>
      <c r="E141" s="34">
        <v>10</v>
      </c>
      <c r="F141" s="34">
        <v>4</v>
      </c>
      <c r="G141" s="34">
        <v>26</v>
      </c>
      <c r="H141" s="34">
        <v>6</v>
      </c>
    </row>
    <row r="142" spans="1:8" x14ac:dyDescent="0.2">
      <c r="A142" s="21" t="s">
        <v>126</v>
      </c>
      <c r="B142" s="30">
        <v>100</v>
      </c>
      <c r="C142" s="30">
        <v>66.447367999999997</v>
      </c>
      <c r="D142" s="30">
        <v>3.2894739999999998</v>
      </c>
      <c r="E142" s="30">
        <v>6.5789470000000003</v>
      </c>
      <c r="F142" s="30">
        <v>2.6315789999999999</v>
      </c>
      <c r="G142" s="30">
        <v>17.105263000000001</v>
      </c>
      <c r="H142" s="30">
        <v>3.947368</v>
      </c>
    </row>
    <row r="143" spans="1:8" x14ac:dyDescent="0.2">
      <c r="A143" s="21" t="s">
        <v>1228</v>
      </c>
      <c r="B143" s="34">
        <v>401</v>
      </c>
      <c r="C143" s="34">
        <v>194</v>
      </c>
      <c r="D143" s="34">
        <v>25</v>
      </c>
      <c r="E143" s="34">
        <v>61</v>
      </c>
      <c r="F143" s="34">
        <v>11</v>
      </c>
      <c r="G143" s="34">
        <v>91</v>
      </c>
      <c r="H143" s="34">
        <v>19</v>
      </c>
    </row>
    <row r="144" spans="1:8" x14ac:dyDescent="0.2">
      <c r="A144" s="21" t="s">
        <v>126</v>
      </c>
      <c r="B144" s="30">
        <v>100</v>
      </c>
      <c r="C144" s="30">
        <v>48.379052000000001</v>
      </c>
      <c r="D144" s="30">
        <v>6.2344140000000001</v>
      </c>
      <c r="E144" s="30">
        <v>15.211970000000001</v>
      </c>
      <c r="F144" s="30">
        <v>2.7431420000000002</v>
      </c>
      <c r="G144" s="30">
        <v>22.693266999999999</v>
      </c>
      <c r="H144" s="30">
        <v>4.7381549999999999</v>
      </c>
    </row>
    <row r="145" spans="1:8" x14ac:dyDescent="0.2">
      <c r="A145" s="19" t="s">
        <v>1229</v>
      </c>
      <c r="B145" s="20">
        <v>157</v>
      </c>
      <c r="C145" s="20">
        <v>93</v>
      </c>
      <c r="D145" s="20">
        <v>2</v>
      </c>
      <c r="E145" s="20">
        <v>22</v>
      </c>
      <c r="F145" s="20">
        <v>5</v>
      </c>
      <c r="G145" s="20">
        <v>29</v>
      </c>
      <c r="H145" s="20">
        <v>6</v>
      </c>
    </row>
    <row r="146" spans="1:8" x14ac:dyDescent="0.2">
      <c r="A146" s="21" t="s">
        <v>126</v>
      </c>
      <c r="B146" s="30">
        <v>100</v>
      </c>
      <c r="C146" s="30">
        <v>59.235669000000001</v>
      </c>
      <c r="D146" s="30">
        <v>1.2738849999999999</v>
      </c>
      <c r="E146" s="30">
        <v>14.012739</v>
      </c>
      <c r="F146" s="30">
        <v>3.1847129999999999</v>
      </c>
      <c r="G146" s="30">
        <v>18.471337999999999</v>
      </c>
      <c r="H146" s="30">
        <v>3.8216559999999999</v>
      </c>
    </row>
    <row r="147" spans="1:8" x14ac:dyDescent="0.2">
      <c r="A147" s="19" t="s">
        <v>1230</v>
      </c>
      <c r="B147" s="20">
        <v>66</v>
      </c>
      <c r="C147" s="20">
        <v>43</v>
      </c>
      <c r="D147" s="20">
        <v>3</v>
      </c>
      <c r="E147" s="20">
        <v>4</v>
      </c>
      <c r="F147" s="20">
        <v>2</v>
      </c>
      <c r="G147" s="20">
        <v>11</v>
      </c>
      <c r="H147" s="20">
        <v>3</v>
      </c>
    </row>
    <row r="148" spans="1:8" x14ac:dyDescent="0.2">
      <c r="A148" s="21" t="s">
        <v>126</v>
      </c>
      <c r="B148" s="30">
        <v>100</v>
      </c>
      <c r="C148" s="30">
        <v>65.151515000000003</v>
      </c>
      <c r="D148" s="30">
        <v>4.5454549999999996</v>
      </c>
      <c r="E148" s="30">
        <v>6.0606059999999999</v>
      </c>
      <c r="F148" s="30">
        <v>3.030303</v>
      </c>
      <c r="G148" s="30">
        <v>16.666667</v>
      </c>
      <c r="H148" s="30">
        <v>4.5454549999999996</v>
      </c>
    </row>
    <row r="149" spans="1:8" x14ac:dyDescent="0.2">
      <c r="A149" s="19" t="s">
        <v>1231</v>
      </c>
      <c r="B149" s="20">
        <v>25</v>
      </c>
      <c r="C149" s="20">
        <v>15</v>
      </c>
      <c r="D149" s="20">
        <v>1</v>
      </c>
      <c r="E149" s="20">
        <v>4</v>
      </c>
      <c r="F149" s="20">
        <v>0</v>
      </c>
      <c r="G149" s="20">
        <v>4</v>
      </c>
      <c r="H149" s="20">
        <v>1</v>
      </c>
    </row>
    <row r="150" spans="1:8" x14ac:dyDescent="0.2">
      <c r="A150" s="21" t="s">
        <v>126</v>
      </c>
      <c r="B150" s="30">
        <v>100</v>
      </c>
      <c r="C150" s="30">
        <v>60</v>
      </c>
      <c r="D150" s="30">
        <v>4</v>
      </c>
      <c r="E150" s="30">
        <v>16</v>
      </c>
      <c r="F150" s="30">
        <v>0</v>
      </c>
      <c r="G150" s="30">
        <v>16</v>
      </c>
      <c r="H150" s="30">
        <v>4</v>
      </c>
    </row>
    <row r="151" spans="1:8" x14ac:dyDescent="0.2">
      <c r="A151" s="19" t="s">
        <v>1232</v>
      </c>
      <c r="B151" s="20">
        <v>22</v>
      </c>
      <c r="C151" s="20">
        <v>10</v>
      </c>
      <c r="D151" s="20">
        <v>2</v>
      </c>
      <c r="E151" s="20">
        <v>1</v>
      </c>
      <c r="F151" s="20">
        <v>2</v>
      </c>
      <c r="G151" s="20">
        <v>6</v>
      </c>
      <c r="H151" s="20">
        <v>1</v>
      </c>
    </row>
    <row r="152" spans="1:8" x14ac:dyDescent="0.2">
      <c r="A152" s="21" t="s">
        <v>126</v>
      </c>
      <c r="B152" s="30">
        <v>100</v>
      </c>
      <c r="C152" s="30">
        <v>45.454545000000003</v>
      </c>
      <c r="D152" s="30">
        <v>9.0909089999999999</v>
      </c>
      <c r="E152" s="30">
        <v>4.5454549999999996</v>
      </c>
      <c r="F152" s="30">
        <v>9.0909089999999999</v>
      </c>
      <c r="G152" s="30">
        <v>27.272727</v>
      </c>
      <c r="H152" s="30">
        <v>4.5454549999999996</v>
      </c>
    </row>
    <row r="153" spans="1:8" x14ac:dyDescent="0.2">
      <c r="A153" s="19" t="s">
        <v>1233</v>
      </c>
      <c r="B153" s="20">
        <v>11</v>
      </c>
      <c r="C153" s="20">
        <v>4</v>
      </c>
      <c r="D153" s="20">
        <v>2</v>
      </c>
      <c r="E153" s="20">
        <v>1</v>
      </c>
      <c r="F153" s="20">
        <v>1</v>
      </c>
      <c r="G153" s="20">
        <v>3</v>
      </c>
      <c r="H153" s="20">
        <v>0</v>
      </c>
    </row>
    <row r="154" spans="1:8" x14ac:dyDescent="0.2">
      <c r="A154" s="21" t="s">
        <v>126</v>
      </c>
      <c r="B154" s="30">
        <v>100</v>
      </c>
      <c r="C154" s="30">
        <v>36.363636</v>
      </c>
      <c r="D154" s="30">
        <v>18.181818</v>
      </c>
      <c r="E154" s="30">
        <v>9.0909089999999999</v>
      </c>
      <c r="F154" s="30">
        <v>9.0909089999999999</v>
      </c>
      <c r="G154" s="30">
        <v>27.272727</v>
      </c>
      <c r="H154" s="30">
        <v>0</v>
      </c>
    </row>
    <row r="155" spans="1:8" x14ac:dyDescent="0.2">
      <c r="A155" s="19" t="s">
        <v>1234</v>
      </c>
      <c r="B155" s="20">
        <v>2</v>
      </c>
      <c r="C155" s="20">
        <v>1</v>
      </c>
      <c r="D155" s="20">
        <v>0</v>
      </c>
      <c r="E155" s="20">
        <v>0</v>
      </c>
      <c r="F155" s="20">
        <v>0</v>
      </c>
      <c r="G155" s="20">
        <v>1</v>
      </c>
      <c r="H155" s="20">
        <v>0</v>
      </c>
    </row>
    <row r="156" spans="1:8" x14ac:dyDescent="0.2">
      <c r="A156" s="21" t="s">
        <v>126</v>
      </c>
      <c r="B156" s="30">
        <v>100</v>
      </c>
      <c r="C156" s="30">
        <v>50</v>
      </c>
      <c r="D156" s="30">
        <v>0</v>
      </c>
      <c r="E156" s="30">
        <v>0</v>
      </c>
      <c r="F156" s="30">
        <v>0</v>
      </c>
      <c r="G156" s="30">
        <v>50</v>
      </c>
      <c r="H156" s="30">
        <v>0</v>
      </c>
    </row>
    <row r="157" spans="1:8" x14ac:dyDescent="0.2">
      <c r="A157" s="19" t="s">
        <v>1235</v>
      </c>
      <c r="B157" s="20">
        <v>1</v>
      </c>
      <c r="C157" s="20">
        <v>1</v>
      </c>
      <c r="D157" s="20">
        <v>0</v>
      </c>
      <c r="E157" s="20">
        <v>0</v>
      </c>
      <c r="F157" s="20">
        <v>0</v>
      </c>
      <c r="G157" s="20">
        <v>0</v>
      </c>
      <c r="H157" s="20">
        <v>0</v>
      </c>
    </row>
    <row r="158" spans="1:8" x14ac:dyDescent="0.2">
      <c r="A158" s="21" t="s">
        <v>126</v>
      </c>
      <c r="B158" s="30">
        <v>100</v>
      </c>
      <c r="C158" s="30">
        <v>100</v>
      </c>
      <c r="D158" s="30">
        <v>0</v>
      </c>
      <c r="E158" s="30">
        <v>0</v>
      </c>
      <c r="F158" s="30">
        <v>0</v>
      </c>
      <c r="G158" s="30">
        <v>0</v>
      </c>
      <c r="H158" s="30">
        <v>0</v>
      </c>
    </row>
    <row r="159" spans="1:8" x14ac:dyDescent="0.2">
      <c r="A159" s="19" t="s">
        <v>1236</v>
      </c>
      <c r="B159" s="20">
        <v>0</v>
      </c>
      <c r="C159" s="20">
        <v>0</v>
      </c>
      <c r="D159" s="20">
        <v>0</v>
      </c>
      <c r="E159" s="20">
        <v>0</v>
      </c>
      <c r="F159" s="20">
        <v>0</v>
      </c>
      <c r="G159" s="20">
        <v>0</v>
      </c>
      <c r="H159" s="20">
        <v>0</v>
      </c>
    </row>
    <row r="160" spans="1:8" x14ac:dyDescent="0.2">
      <c r="A160" s="21" t="s">
        <v>126</v>
      </c>
      <c r="B160" s="30">
        <v>0</v>
      </c>
      <c r="C160" s="30">
        <v>0</v>
      </c>
      <c r="D160" s="30">
        <v>0</v>
      </c>
      <c r="E160" s="30">
        <v>0</v>
      </c>
      <c r="F160" s="30">
        <v>0</v>
      </c>
      <c r="G160" s="30">
        <v>0</v>
      </c>
      <c r="H160" s="30">
        <v>0</v>
      </c>
    </row>
    <row r="161" spans="1:8" x14ac:dyDescent="0.2">
      <c r="A161" s="19" t="s">
        <v>1195</v>
      </c>
      <c r="B161" s="20">
        <v>98</v>
      </c>
      <c r="C161" s="20">
        <v>53</v>
      </c>
      <c r="D161" s="20">
        <v>5</v>
      </c>
      <c r="E161" s="20">
        <v>13</v>
      </c>
      <c r="F161" s="20">
        <v>3</v>
      </c>
      <c r="G161" s="20">
        <v>17</v>
      </c>
      <c r="H161" s="20">
        <v>7</v>
      </c>
    </row>
    <row r="162" spans="1:8" x14ac:dyDescent="0.2">
      <c r="A162" s="21" t="s">
        <v>126</v>
      </c>
      <c r="B162" s="30">
        <v>100</v>
      </c>
      <c r="C162" s="30">
        <v>54.081632999999997</v>
      </c>
      <c r="D162" s="30">
        <v>5.1020409999999998</v>
      </c>
      <c r="E162" s="30">
        <v>13.265306000000001</v>
      </c>
      <c r="F162" s="30">
        <v>3.0612240000000002</v>
      </c>
      <c r="G162" s="30">
        <v>17.346938999999999</v>
      </c>
      <c r="H162" s="30">
        <v>7.1428570000000002</v>
      </c>
    </row>
    <row r="163" spans="1:8" x14ac:dyDescent="0.2">
      <c r="A163" s="18" t="s">
        <v>1237</v>
      </c>
      <c r="B163" s="18"/>
      <c r="C163" s="18"/>
      <c r="D163" s="18"/>
      <c r="E163" s="18"/>
      <c r="F163" s="18"/>
      <c r="G163" s="18"/>
      <c r="H163" s="18"/>
    </row>
    <row r="164" spans="1:8" x14ac:dyDescent="0.2">
      <c r="A164" s="19" t="s">
        <v>1238</v>
      </c>
      <c r="B164" s="20">
        <v>701</v>
      </c>
      <c r="C164" s="20">
        <v>358</v>
      </c>
      <c r="D164" s="20">
        <v>40</v>
      </c>
      <c r="E164" s="20">
        <v>89</v>
      </c>
      <c r="F164" s="20">
        <v>26</v>
      </c>
      <c r="G164" s="20">
        <v>156</v>
      </c>
      <c r="H164" s="20">
        <v>32</v>
      </c>
    </row>
    <row r="165" spans="1:8" x14ac:dyDescent="0.2">
      <c r="A165" s="21" t="s">
        <v>126</v>
      </c>
      <c r="B165" s="30">
        <v>100</v>
      </c>
      <c r="C165" s="30">
        <v>51.069899999999997</v>
      </c>
      <c r="D165" s="30">
        <v>5.7061339999999996</v>
      </c>
      <c r="E165" s="30">
        <v>12.696148000000001</v>
      </c>
      <c r="F165" s="30">
        <v>3.708987</v>
      </c>
      <c r="G165" s="30">
        <v>22.253923</v>
      </c>
      <c r="H165" s="30">
        <v>4.5649069999999998</v>
      </c>
    </row>
    <row r="166" spans="1:8" x14ac:dyDescent="0.2">
      <c r="A166" s="19" t="s">
        <v>139</v>
      </c>
      <c r="B166" s="20">
        <v>34</v>
      </c>
      <c r="C166" s="20">
        <v>20</v>
      </c>
      <c r="D166" s="20">
        <v>1</v>
      </c>
      <c r="E166" s="20">
        <v>6</v>
      </c>
      <c r="F166" s="20">
        <v>1</v>
      </c>
      <c r="G166" s="20">
        <v>4</v>
      </c>
      <c r="H166" s="20">
        <v>2</v>
      </c>
    </row>
    <row r="167" spans="1:8" x14ac:dyDescent="0.2">
      <c r="A167" s="21" t="s">
        <v>126</v>
      </c>
      <c r="B167" s="30">
        <v>100</v>
      </c>
      <c r="C167" s="30">
        <v>58.823529000000001</v>
      </c>
      <c r="D167" s="30">
        <v>2.941176</v>
      </c>
      <c r="E167" s="30">
        <v>17.647058999999999</v>
      </c>
      <c r="F167" s="30">
        <v>2.941176</v>
      </c>
      <c r="G167" s="30">
        <v>11.764706</v>
      </c>
      <c r="H167" s="30">
        <v>5.8823530000000002</v>
      </c>
    </row>
    <row r="168" spans="1:8" x14ac:dyDescent="0.2">
      <c r="A168" s="19" t="s">
        <v>1239</v>
      </c>
      <c r="B168" s="20">
        <v>33</v>
      </c>
      <c r="C168" s="20">
        <v>25</v>
      </c>
      <c r="D168" s="20">
        <v>0</v>
      </c>
      <c r="E168" s="20">
        <v>1</v>
      </c>
      <c r="F168" s="20">
        <v>0</v>
      </c>
      <c r="G168" s="20">
        <v>6</v>
      </c>
      <c r="H168" s="20">
        <v>1</v>
      </c>
    </row>
    <row r="169" spans="1:8" x14ac:dyDescent="0.2">
      <c r="A169" s="21" t="s">
        <v>126</v>
      </c>
      <c r="B169" s="30">
        <v>100</v>
      </c>
      <c r="C169" s="30">
        <v>75.757576</v>
      </c>
      <c r="D169" s="30">
        <v>0</v>
      </c>
      <c r="E169" s="30">
        <v>3.030303</v>
      </c>
      <c r="F169" s="30">
        <v>0</v>
      </c>
      <c r="G169" s="30">
        <v>18.181818</v>
      </c>
      <c r="H169" s="30">
        <v>3.030303</v>
      </c>
    </row>
    <row r="170" spans="1:8" x14ac:dyDescent="0.2">
      <c r="A170" s="19" t="s">
        <v>140</v>
      </c>
      <c r="B170" s="20">
        <v>111</v>
      </c>
      <c r="C170" s="20">
        <v>81</v>
      </c>
      <c r="D170" s="20">
        <v>2</v>
      </c>
      <c r="E170" s="20">
        <v>9</v>
      </c>
      <c r="F170" s="20">
        <v>0</v>
      </c>
      <c r="G170" s="20">
        <v>13</v>
      </c>
      <c r="H170" s="20">
        <v>6</v>
      </c>
    </row>
    <row r="171" spans="1:8" x14ac:dyDescent="0.2">
      <c r="A171" s="21" t="s">
        <v>126</v>
      </c>
      <c r="B171" s="30">
        <v>100</v>
      </c>
      <c r="C171" s="30">
        <v>72.972972999999996</v>
      </c>
      <c r="D171" s="30">
        <v>1.8018019999999999</v>
      </c>
      <c r="E171" s="30">
        <v>8.1081079999999996</v>
      </c>
      <c r="F171" s="30">
        <v>0</v>
      </c>
      <c r="G171" s="30">
        <v>11.711712</v>
      </c>
      <c r="H171" s="30">
        <v>5.405405</v>
      </c>
    </row>
    <row r="172" spans="1:8" x14ac:dyDescent="0.2">
      <c r="A172" s="19" t="s">
        <v>141</v>
      </c>
      <c r="B172" s="20">
        <v>6</v>
      </c>
      <c r="C172" s="20">
        <v>4</v>
      </c>
      <c r="D172" s="20">
        <v>1</v>
      </c>
      <c r="E172" s="20">
        <v>1</v>
      </c>
      <c r="F172" s="20">
        <v>0</v>
      </c>
      <c r="G172" s="20">
        <v>0</v>
      </c>
      <c r="H172" s="20">
        <v>0</v>
      </c>
    </row>
    <row r="173" spans="1:8" x14ac:dyDescent="0.2">
      <c r="A173" s="21" t="s">
        <v>126</v>
      </c>
      <c r="B173" s="30">
        <v>100</v>
      </c>
      <c r="C173" s="30">
        <v>66.666667000000004</v>
      </c>
      <c r="D173" s="30">
        <v>16.666667</v>
      </c>
      <c r="E173" s="30">
        <v>16.666667</v>
      </c>
      <c r="F173" s="30">
        <v>0</v>
      </c>
      <c r="G173" s="30">
        <v>0</v>
      </c>
      <c r="H173" s="30">
        <v>0</v>
      </c>
    </row>
    <row r="174" spans="1:8" x14ac:dyDescent="0.2">
      <c r="A174" s="19" t="s">
        <v>1202</v>
      </c>
      <c r="B174" s="20">
        <v>16</v>
      </c>
      <c r="C174" s="20">
        <v>10</v>
      </c>
      <c r="D174" s="20">
        <v>0</v>
      </c>
      <c r="E174" s="20">
        <v>2</v>
      </c>
      <c r="F174" s="20">
        <v>1</v>
      </c>
      <c r="G174" s="20">
        <v>1</v>
      </c>
      <c r="H174" s="20">
        <v>2</v>
      </c>
    </row>
    <row r="175" spans="1:8" x14ac:dyDescent="0.2">
      <c r="A175" s="21" t="s">
        <v>126</v>
      </c>
      <c r="B175" s="30">
        <v>100</v>
      </c>
      <c r="C175" s="30">
        <v>62.5</v>
      </c>
      <c r="D175" s="30">
        <v>0</v>
      </c>
      <c r="E175" s="30">
        <v>12.5</v>
      </c>
      <c r="F175" s="30">
        <v>6.25</v>
      </c>
      <c r="G175" s="30">
        <v>6.25</v>
      </c>
      <c r="H175" s="30">
        <v>12.5</v>
      </c>
    </row>
    <row r="176" spans="1:8" x14ac:dyDescent="0.2">
      <c r="A176" s="19" t="s">
        <v>1195</v>
      </c>
      <c r="B176" s="20">
        <v>34</v>
      </c>
      <c r="C176" s="20">
        <v>17</v>
      </c>
      <c r="D176" s="20">
        <v>1</v>
      </c>
      <c r="E176" s="20">
        <v>8</v>
      </c>
      <c r="F176" s="20">
        <v>0</v>
      </c>
      <c r="G176" s="20">
        <v>8</v>
      </c>
      <c r="H176" s="20">
        <v>0</v>
      </c>
    </row>
    <row r="177" spans="1:8" x14ac:dyDescent="0.2">
      <c r="A177" s="21" t="s">
        <v>126</v>
      </c>
      <c r="B177" s="30">
        <v>100</v>
      </c>
      <c r="C177" s="30">
        <v>50</v>
      </c>
      <c r="D177" s="30">
        <v>2.941176</v>
      </c>
      <c r="E177" s="30">
        <v>23.529412000000001</v>
      </c>
      <c r="F177" s="30">
        <v>0</v>
      </c>
      <c r="G177" s="30">
        <v>23.529412000000001</v>
      </c>
      <c r="H177" s="30">
        <v>0</v>
      </c>
    </row>
    <row r="178" spans="1:8" x14ac:dyDescent="0.2">
      <c r="A178" s="18" t="s">
        <v>1240</v>
      </c>
      <c r="B178" s="18"/>
      <c r="C178" s="18"/>
      <c r="D178" s="18"/>
      <c r="E178" s="18"/>
      <c r="F178" s="18"/>
      <c r="G178" s="18"/>
      <c r="H178" s="18"/>
    </row>
    <row r="179" spans="1:8" x14ac:dyDescent="0.2">
      <c r="A179" s="19" t="s">
        <v>1241</v>
      </c>
      <c r="B179" s="20">
        <v>509</v>
      </c>
      <c r="C179" s="20">
        <v>252</v>
      </c>
      <c r="D179" s="20">
        <v>31</v>
      </c>
      <c r="E179" s="20">
        <v>72</v>
      </c>
      <c r="F179" s="20">
        <v>18</v>
      </c>
      <c r="G179" s="20">
        <v>116</v>
      </c>
      <c r="H179" s="20">
        <v>20</v>
      </c>
    </row>
    <row r="180" spans="1:8" x14ac:dyDescent="0.2">
      <c r="A180" s="21" t="s">
        <v>126</v>
      </c>
      <c r="B180" s="30">
        <v>100</v>
      </c>
      <c r="C180" s="30">
        <v>49.508840999999997</v>
      </c>
      <c r="D180" s="30">
        <v>6.0903729999999996</v>
      </c>
      <c r="E180" s="30">
        <v>14.145383000000001</v>
      </c>
      <c r="F180" s="30">
        <v>3.536346</v>
      </c>
      <c r="G180" s="30">
        <v>22.789784000000001</v>
      </c>
      <c r="H180" s="30">
        <v>3.9292729999999998</v>
      </c>
    </row>
    <row r="181" spans="1:8" x14ac:dyDescent="0.2">
      <c r="A181" s="19" t="s">
        <v>1242</v>
      </c>
      <c r="B181" s="20">
        <v>15</v>
      </c>
      <c r="C181" s="20">
        <v>8</v>
      </c>
      <c r="D181" s="20">
        <v>1</v>
      </c>
      <c r="E181" s="20">
        <v>4</v>
      </c>
      <c r="F181" s="20">
        <v>0</v>
      </c>
      <c r="G181" s="20">
        <v>2</v>
      </c>
      <c r="H181" s="20">
        <v>0</v>
      </c>
    </row>
    <row r="182" spans="1:8" x14ac:dyDescent="0.2">
      <c r="A182" s="21" t="s">
        <v>126</v>
      </c>
      <c r="B182" s="30">
        <v>100</v>
      </c>
      <c r="C182" s="30">
        <v>53.333333000000003</v>
      </c>
      <c r="D182" s="30">
        <v>6.6666670000000003</v>
      </c>
      <c r="E182" s="30">
        <v>26.666667</v>
      </c>
      <c r="F182" s="30">
        <v>0</v>
      </c>
      <c r="G182" s="30">
        <v>13.333333</v>
      </c>
      <c r="H182" s="30">
        <v>0</v>
      </c>
    </row>
    <row r="183" spans="1:8" x14ac:dyDescent="0.2">
      <c r="A183" s="19" t="s">
        <v>1243</v>
      </c>
      <c r="B183" s="20">
        <v>46</v>
      </c>
      <c r="C183" s="20">
        <v>31</v>
      </c>
      <c r="D183" s="20">
        <v>3</v>
      </c>
      <c r="E183" s="20">
        <v>2</v>
      </c>
      <c r="F183" s="20">
        <v>1</v>
      </c>
      <c r="G183" s="20">
        <v>5</v>
      </c>
      <c r="H183" s="20">
        <v>4</v>
      </c>
    </row>
    <row r="184" spans="1:8" x14ac:dyDescent="0.2">
      <c r="A184" s="21" t="s">
        <v>126</v>
      </c>
      <c r="B184" s="30">
        <v>100</v>
      </c>
      <c r="C184" s="30">
        <v>67.391304000000005</v>
      </c>
      <c r="D184" s="30">
        <v>6.5217390000000002</v>
      </c>
      <c r="E184" s="30">
        <v>4.3478260000000004</v>
      </c>
      <c r="F184" s="30">
        <v>2.1739130000000002</v>
      </c>
      <c r="G184" s="30">
        <v>10.869565</v>
      </c>
      <c r="H184" s="30">
        <v>8.6956520000000008</v>
      </c>
    </row>
    <row r="185" spans="1:8" x14ac:dyDescent="0.2">
      <c r="A185" s="19" t="s">
        <v>1244</v>
      </c>
      <c r="B185" s="20">
        <v>30</v>
      </c>
      <c r="C185" s="20">
        <v>22</v>
      </c>
      <c r="D185" s="20">
        <v>0</v>
      </c>
      <c r="E185" s="20">
        <v>5</v>
      </c>
      <c r="F185" s="20">
        <v>1</v>
      </c>
      <c r="G185" s="20">
        <v>2</v>
      </c>
      <c r="H185" s="20">
        <v>0</v>
      </c>
    </row>
    <row r="186" spans="1:8" x14ac:dyDescent="0.2">
      <c r="A186" s="21" t="s">
        <v>126</v>
      </c>
      <c r="B186" s="30">
        <v>100</v>
      </c>
      <c r="C186" s="30">
        <v>73.333332999999996</v>
      </c>
      <c r="D186" s="30">
        <v>0</v>
      </c>
      <c r="E186" s="30">
        <v>16.666667</v>
      </c>
      <c r="F186" s="30">
        <v>3.3333330000000001</v>
      </c>
      <c r="G186" s="30">
        <v>6.6666670000000003</v>
      </c>
      <c r="H186" s="30">
        <v>0</v>
      </c>
    </row>
    <row r="187" spans="1:8" x14ac:dyDescent="0.2">
      <c r="A187" s="19" t="s">
        <v>1245</v>
      </c>
      <c r="B187" s="20">
        <v>10</v>
      </c>
      <c r="C187" s="20">
        <v>9</v>
      </c>
      <c r="D187" s="20">
        <v>0</v>
      </c>
      <c r="E187" s="20">
        <v>0</v>
      </c>
      <c r="F187" s="20">
        <v>0</v>
      </c>
      <c r="G187" s="20">
        <v>0</v>
      </c>
      <c r="H187" s="20">
        <v>1</v>
      </c>
    </row>
    <row r="188" spans="1:8" x14ac:dyDescent="0.2">
      <c r="A188" s="21" t="s">
        <v>126</v>
      </c>
      <c r="B188" s="30">
        <v>100</v>
      </c>
      <c r="C188" s="30">
        <v>90</v>
      </c>
      <c r="D188" s="30">
        <v>0</v>
      </c>
      <c r="E188" s="30">
        <v>0</v>
      </c>
      <c r="F188" s="30">
        <v>0</v>
      </c>
      <c r="G188" s="30">
        <v>0</v>
      </c>
      <c r="H188" s="30">
        <v>10</v>
      </c>
    </row>
    <row r="189" spans="1:8" x14ac:dyDescent="0.2">
      <c r="A189" s="19" t="s">
        <v>1246</v>
      </c>
      <c r="B189" s="20">
        <v>4</v>
      </c>
      <c r="C189" s="20">
        <v>3</v>
      </c>
      <c r="D189" s="20">
        <v>0</v>
      </c>
      <c r="E189" s="20">
        <v>0</v>
      </c>
      <c r="F189" s="20">
        <v>0</v>
      </c>
      <c r="G189" s="20">
        <v>0</v>
      </c>
      <c r="H189" s="20">
        <v>1</v>
      </c>
    </row>
    <row r="190" spans="1:8" x14ac:dyDescent="0.2">
      <c r="A190" s="21" t="s">
        <v>126</v>
      </c>
      <c r="B190" s="30">
        <v>100</v>
      </c>
      <c r="C190" s="30">
        <v>75</v>
      </c>
      <c r="D190" s="30">
        <v>0</v>
      </c>
      <c r="E190" s="30">
        <v>0</v>
      </c>
      <c r="F190" s="30">
        <v>0</v>
      </c>
      <c r="G190" s="30">
        <v>0</v>
      </c>
      <c r="H190" s="30">
        <v>25</v>
      </c>
    </row>
    <row r="191" spans="1:8" x14ac:dyDescent="0.2">
      <c r="A191" s="19" t="s">
        <v>1195</v>
      </c>
      <c r="B191" s="20">
        <v>121</v>
      </c>
      <c r="C191" s="20">
        <v>53</v>
      </c>
      <c r="D191" s="20">
        <v>6</v>
      </c>
      <c r="E191" s="20">
        <v>12</v>
      </c>
      <c r="F191" s="20">
        <v>7</v>
      </c>
      <c r="G191" s="20">
        <v>35</v>
      </c>
      <c r="H191" s="20">
        <v>8</v>
      </c>
    </row>
    <row r="192" spans="1:8" x14ac:dyDescent="0.2">
      <c r="A192" s="21" t="s">
        <v>126</v>
      </c>
      <c r="B192" s="30">
        <v>100</v>
      </c>
      <c r="C192" s="30">
        <v>43.801653000000002</v>
      </c>
      <c r="D192" s="30">
        <v>4.9586779999999999</v>
      </c>
      <c r="E192" s="30">
        <v>9.9173550000000006</v>
      </c>
      <c r="F192" s="30">
        <v>5.7851239999999997</v>
      </c>
      <c r="G192" s="30">
        <v>28.925619999999999</v>
      </c>
      <c r="H192" s="30">
        <v>6.6115700000000004</v>
      </c>
    </row>
    <row r="193" spans="1:8" x14ac:dyDescent="0.2">
      <c r="A193" s="18" t="s">
        <v>1247</v>
      </c>
      <c r="B193" s="18"/>
      <c r="C193" s="18"/>
      <c r="D193" s="18"/>
      <c r="E193" s="18"/>
      <c r="F193" s="18"/>
      <c r="G193" s="18"/>
      <c r="H193" s="18"/>
    </row>
    <row r="194" spans="1:8" x14ac:dyDescent="0.2">
      <c r="A194" s="19" t="s">
        <v>1241</v>
      </c>
      <c r="B194" s="20">
        <v>5</v>
      </c>
      <c r="C194" s="20">
        <v>3</v>
      </c>
      <c r="D194" s="20">
        <v>0</v>
      </c>
      <c r="E194" s="20">
        <v>1</v>
      </c>
      <c r="F194" s="20">
        <v>0</v>
      </c>
      <c r="G194" s="20">
        <v>0</v>
      </c>
      <c r="H194" s="20">
        <v>1</v>
      </c>
    </row>
    <row r="195" spans="1:8" x14ac:dyDescent="0.2">
      <c r="A195" s="21" t="s">
        <v>126</v>
      </c>
      <c r="B195" s="30">
        <v>100</v>
      </c>
      <c r="C195" s="30">
        <v>60</v>
      </c>
      <c r="D195" s="30">
        <v>0</v>
      </c>
      <c r="E195" s="30">
        <v>20</v>
      </c>
      <c r="F195" s="30">
        <v>0</v>
      </c>
      <c r="G195" s="30">
        <v>0</v>
      </c>
      <c r="H195" s="30">
        <v>20</v>
      </c>
    </row>
    <row r="196" spans="1:8" x14ac:dyDescent="0.2">
      <c r="A196" s="19" t="s">
        <v>1242</v>
      </c>
      <c r="B196" s="20">
        <v>44</v>
      </c>
      <c r="C196" s="20">
        <v>34</v>
      </c>
      <c r="D196" s="20">
        <v>1</v>
      </c>
      <c r="E196" s="20">
        <v>1</v>
      </c>
      <c r="F196" s="20">
        <v>1</v>
      </c>
      <c r="G196" s="20">
        <v>3</v>
      </c>
      <c r="H196" s="20">
        <v>4</v>
      </c>
    </row>
    <row r="197" spans="1:8" x14ac:dyDescent="0.2">
      <c r="A197" s="21" t="s">
        <v>126</v>
      </c>
      <c r="B197" s="30">
        <v>100</v>
      </c>
      <c r="C197" s="30">
        <v>77.272727000000003</v>
      </c>
      <c r="D197" s="30">
        <v>2.2727270000000002</v>
      </c>
      <c r="E197" s="30">
        <v>2.2727270000000002</v>
      </c>
      <c r="F197" s="30">
        <v>2.2727270000000002</v>
      </c>
      <c r="G197" s="30">
        <v>6.8181820000000002</v>
      </c>
      <c r="H197" s="30">
        <v>9.0909089999999999</v>
      </c>
    </row>
    <row r="198" spans="1:8" x14ac:dyDescent="0.2">
      <c r="A198" s="19" t="s">
        <v>1243</v>
      </c>
      <c r="B198" s="20">
        <v>85</v>
      </c>
      <c r="C198" s="20">
        <v>59</v>
      </c>
      <c r="D198" s="20">
        <v>2</v>
      </c>
      <c r="E198" s="20">
        <v>8</v>
      </c>
      <c r="F198" s="20">
        <v>0</v>
      </c>
      <c r="G198" s="20">
        <v>12</v>
      </c>
      <c r="H198" s="20">
        <v>4</v>
      </c>
    </row>
    <row r="199" spans="1:8" x14ac:dyDescent="0.2">
      <c r="A199" s="21" t="s">
        <v>126</v>
      </c>
      <c r="B199" s="30">
        <v>100</v>
      </c>
      <c r="C199" s="30">
        <v>69.411765000000003</v>
      </c>
      <c r="D199" s="30">
        <v>2.3529409999999999</v>
      </c>
      <c r="E199" s="30">
        <v>9.4117650000000008</v>
      </c>
      <c r="F199" s="30">
        <v>0</v>
      </c>
      <c r="G199" s="30">
        <v>14.117647</v>
      </c>
      <c r="H199" s="30">
        <v>4.7058819999999999</v>
      </c>
    </row>
    <row r="200" spans="1:8" x14ac:dyDescent="0.2">
      <c r="A200" s="19" t="s">
        <v>1244</v>
      </c>
      <c r="B200" s="20">
        <v>15</v>
      </c>
      <c r="C200" s="20">
        <v>13</v>
      </c>
      <c r="D200" s="20">
        <v>0</v>
      </c>
      <c r="E200" s="20">
        <v>1</v>
      </c>
      <c r="F200" s="20">
        <v>0</v>
      </c>
      <c r="G200" s="20">
        <v>1</v>
      </c>
      <c r="H200" s="20">
        <v>0</v>
      </c>
    </row>
    <row r="201" spans="1:8" ht="11.15" customHeight="1" x14ac:dyDescent="0.2">
      <c r="A201" s="21" t="s">
        <v>126</v>
      </c>
      <c r="B201" s="30">
        <v>100</v>
      </c>
      <c r="C201" s="30">
        <v>86.666667000000004</v>
      </c>
      <c r="D201" s="30">
        <v>0</v>
      </c>
      <c r="E201" s="30">
        <v>6.6666670000000003</v>
      </c>
      <c r="F201" s="30">
        <v>0</v>
      </c>
      <c r="G201" s="30">
        <v>6.6666670000000003</v>
      </c>
      <c r="H201" s="30">
        <v>0</v>
      </c>
    </row>
    <row r="202" spans="1:8" ht="11.15" customHeight="1" x14ac:dyDescent="0.2">
      <c r="A202" s="19" t="s">
        <v>1245</v>
      </c>
      <c r="B202" s="20">
        <v>4</v>
      </c>
      <c r="C202" s="20">
        <v>1</v>
      </c>
      <c r="D202" s="20">
        <v>0</v>
      </c>
      <c r="E202" s="20">
        <v>1</v>
      </c>
      <c r="F202" s="20">
        <v>0</v>
      </c>
      <c r="G202" s="20">
        <v>2</v>
      </c>
      <c r="H202" s="20">
        <v>0</v>
      </c>
    </row>
    <row r="203" spans="1:8" ht="11.15" customHeight="1" x14ac:dyDescent="0.2">
      <c r="A203" s="21" t="s">
        <v>126</v>
      </c>
      <c r="B203" s="30">
        <v>100</v>
      </c>
      <c r="C203" s="30">
        <v>25</v>
      </c>
      <c r="D203" s="30">
        <v>0</v>
      </c>
      <c r="E203" s="30">
        <v>25</v>
      </c>
      <c r="F203" s="30">
        <v>0</v>
      </c>
      <c r="G203" s="30">
        <v>50</v>
      </c>
      <c r="H203" s="30">
        <v>0</v>
      </c>
    </row>
    <row r="204" spans="1:8" ht="11.15" customHeight="1" x14ac:dyDescent="0.2">
      <c r="A204" s="19" t="s">
        <v>1246</v>
      </c>
      <c r="B204" s="20">
        <v>5</v>
      </c>
      <c r="C204" s="20">
        <v>4</v>
      </c>
      <c r="D204" s="20">
        <v>0</v>
      </c>
      <c r="E204" s="20">
        <v>1</v>
      </c>
      <c r="F204" s="20">
        <v>0</v>
      </c>
      <c r="G204" s="20">
        <v>0</v>
      </c>
      <c r="H204" s="20">
        <v>0</v>
      </c>
    </row>
    <row r="205" spans="1:8" ht="11.15" customHeight="1" x14ac:dyDescent="0.2">
      <c r="A205" s="21" t="s">
        <v>126</v>
      </c>
      <c r="B205" s="30">
        <v>100</v>
      </c>
      <c r="C205" s="30">
        <v>80</v>
      </c>
      <c r="D205" s="30">
        <v>0</v>
      </c>
      <c r="E205" s="30">
        <v>20</v>
      </c>
      <c r="F205" s="30">
        <v>0</v>
      </c>
      <c r="G205" s="30">
        <v>0</v>
      </c>
      <c r="H205" s="30">
        <v>0</v>
      </c>
    </row>
    <row r="206" spans="1:8" ht="11.15" customHeight="1" x14ac:dyDescent="0.2">
      <c r="A206" s="19" t="s">
        <v>1195</v>
      </c>
      <c r="B206" s="20">
        <v>8</v>
      </c>
      <c r="C206" s="20">
        <v>6</v>
      </c>
      <c r="D206" s="20">
        <v>0</v>
      </c>
      <c r="E206" s="20">
        <v>0</v>
      </c>
      <c r="F206" s="20">
        <v>0</v>
      </c>
      <c r="G206" s="20">
        <v>2</v>
      </c>
      <c r="H206" s="20">
        <v>0</v>
      </c>
    </row>
    <row r="207" spans="1:8" ht="11.15" customHeight="1" x14ac:dyDescent="0.2">
      <c r="A207" s="21" t="s">
        <v>126</v>
      </c>
      <c r="B207" s="30">
        <v>100</v>
      </c>
      <c r="C207" s="30">
        <v>75</v>
      </c>
      <c r="D207" s="30">
        <v>0</v>
      </c>
      <c r="E207" s="30">
        <v>0</v>
      </c>
      <c r="F207" s="30">
        <v>0</v>
      </c>
      <c r="G207" s="30">
        <v>25</v>
      </c>
      <c r="H207" s="30">
        <v>0</v>
      </c>
    </row>
    <row r="208" spans="1:8" ht="11.15" customHeight="1" x14ac:dyDescent="0.2">
      <c r="A208" s="18" t="s">
        <v>142</v>
      </c>
      <c r="B208" s="18"/>
      <c r="C208" s="18"/>
      <c r="D208" s="18"/>
      <c r="E208" s="18"/>
      <c r="F208" s="18"/>
      <c r="G208" s="18"/>
      <c r="H208" s="18"/>
    </row>
    <row r="209" spans="1:8" ht="11.15" customHeight="1" x14ac:dyDescent="0.2">
      <c r="A209" s="19" t="s">
        <v>1248</v>
      </c>
      <c r="B209" s="20">
        <v>50</v>
      </c>
      <c r="C209" s="20">
        <v>24</v>
      </c>
      <c r="D209" s="20">
        <v>4</v>
      </c>
      <c r="E209" s="20">
        <v>10</v>
      </c>
      <c r="F209" s="20">
        <v>1</v>
      </c>
      <c r="G209" s="20">
        <v>10</v>
      </c>
      <c r="H209" s="20">
        <v>1</v>
      </c>
    </row>
    <row r="210" spans="1:8" ht="11.15" customHeight="1" x14ac:dyDescent="0.2">
      <c r="A210" s="21" t="s">
        <v>126</v>
      </c>
      <c r="B210" s="30">
        <v>100</v>
      </c>
      <c r="C210" s="30">
        <v>48</v>
      </c>
      <c r="D210" s="30">
        <v>8</v>
      </c>
      <c r="E210" s="30">
        <v>20</v>
      </c>
      <c r="F210" s="30">
        <v>2</v>
      </c>
      <c r="G210" s="30">
        <v>20</v>
      </c>
      <c r="H210" s="30">
        <v>2</v>
      </c>
    </row>
    <row r="211" spans="1:8" ht="11.15" customHeight="1" x14ac:dyDescent="0.2">
      <c r="A211" s="19" t="s">
        <v>1249</v>
      </c>
      <c r="B211" s="20">
        <v>173</v>
      </c>
      <c r="C211" s="20">
        <v>97</v>
      </c>
      <c r="D211" s="20">
        <v>9</v>
      </c>
      <c r="E211" s="20">
        <v>27</v>
      </c>
      <c r="F211" s="20">
        <v>4</v>
      </c>
      <c r="G211" s="20">
        <v>30</v>
      </c>
      <c r="H211" s="20">
        <v>6</v>
      </c>
    </row>
    <row r="212" spans="1:8" ht="11.15" customHeight="1" x14ac:dyDescent="0.2">
      <c r="A212" s="21" t="s">
        <v>126</v>
      </c>
      <c r="B212" s="30">
        <v>100</v>
      </c>
      <c r="C212" s="30">
        <v>56.069364</v>
      </c>
      <c r="D212" s="30">
        <v>5.202312</v>
      </c>
      <c r="E212" s="30">
        <v>15.606935999999999</v>
      </c>
      <c r="F212" s="30">
        <v>2.3121390000000002</v>
      </c>
      <c r="G212" s="30">
        <v>17.34104</v>
      </c>
      <c r="H212" s="30">
        <v>3.4682080000000002</v>
      </c>
    </row>
    <row r="213" spans="1:8" ht="11.15" customHeight="1" x14ac:dyDescent="0.2">
      <c r="A213" s="19" t="s">
        <v>1250</v>
      </c>
      <c r="B213" s="20">
        <v>200</v>
      </c>
      <c r="C213" s="20">
        <v>105</v>
      </c>
      <c r="D213" s="20">
        <v>7</v>
      </c>
      <c r="E213" s="20">
        <v>29</v>
      </c>
      <c r="F213" s="20">
        <v>8</v>
      </c>
      <c r="G213" s="20">
        <v>40</v>
      </c>
      <c r="H213" s="20">
        <v>11</v>
      </c>
    </row>
    <row r="214" spans="1:8" ht="11.15" customHeight="1" x14ac:dyDescent="0.2">
      <c r="A214" s="21" t="s">
        <v>126</v>
      </c>
      <c r="B214" s="30">
        <v>100</v>
      </c>
      <c r="C214" s="30">
        <v>52.5</v>
      </c>
      <c r="D214" s="30">
        <v>3.5</v>
      </c>
      <c r="E214" s="30">
        <v>14.5</v>
      </c>
      <c r="F214" s="30">
        <v>4</v>
      </c>
      <c r="G214" s="30">
        <v>20</v>
      </c>
      <c r="H214" s="30">
        <v>5.5</v>
      </c>
    </row>
    <row r="215" spans="1:8" ht="11.15" customHeight="1" x14ac:dyDescent="0.2">
      <c r="A215" s="19" t="s">
        <v>1251</v>
      </c>
      <c r="B215" s="20">
        <v>174</v>
      </c>
      <c r="C215" s="20">
        <v>100</v>
      </c>
      <c r="D215" s="20">
        <v>7</v>
      </c>
      <c r="E215" s="20">
        <v>16</v>
      </c>
      <c r="F215" s="20">
        <v>4</v>
      </c>
      <c r="G215" s="20">
        <v>34</v>
      </c>
      <c r="H215" s="20">
        <v>13</v>
      </c>
    </row>
    <row r="216" spans="1:8" ht="11.15" customHeight="1" x14ac:dyDescent="0.2">
      <c r="A216" s="21" t="s">
        <v>126</v>
      </c>
      <c r="B216" s="30">
        <v>100</v>
      </c>
      <c r="C216" s="30">
        <v>57.471263999999998</v>
      </c>
      <c r="D216" s="30">
        <v>4.0229889999999999</v>
      </c>
      <c r="E216" s="30">
        <v>9.1954019999999996</v>
      </c>
      <c r="F216" s="30">
        <v>2.298851</v>
      </c>
      <c r="G216" s="30">
        <v>19.540230000000001</v>
      </c>
      <c r="H216" s="30">
        <v>7.4712639999999997</v>
      </c>
    </row>
    <row r="217" spans="1:8" ht="11.15" customHeight="1" x14ac:dyDescent="0.2">
      <c r="A217" s="19" t="s">
        <v>1252</v>
      </c>
      <c r="B217" s="20">
        <v>308</v>
      </c>
      <c r="C217" s="20">
        <v>173</v>
      </c>
      <c r="D217" s="20">
        <v>17</v>
      </c>
      <c r="E217" s="20">
        <v>28</v>
      </c>
      <c r="F217" s="20">
        <v>11</v>
      </c>
      <c r="G217" s="20">
        <v>67</v>
      </c>
      <c r="H217" s="20">
        <v>12</v>
      </c>
    </row>
    <row r="218" spans="1:8" ht="11.15" customHeight="1" x14ac:dyDescent="0.2">
      <c r="A218" s="21" t="s">
        <v>126</v>
      </c>
      <c r="B218" s="30">
        <v>100</v>
      </c>
      <c r="C218" s="30">
        <v>56.168830999999997</v>
      </c>
      <c r="D218" s="30">
        <v>5.5194809999999999</v>
      </c>
      <c r="E218" s="30">
        <v>9.0909089999999999</v>
      </c>
      <c r="F218" s="30">
        <v>3.5714290000000002</v>
      </c>
      <c r="G218" s="30">
        <v>21.753247000000002</v>
      </c>
      <c r="H218" s="30">
        <v>3.8961039999999998</v>
      </c>
    </row>
    <row r="219" spans="1:8" ht="11.15" customHeight="1" x14ac:dyDescent="0.2">
      <c r="A219" s="19" t="s">
        <v>1195</v>
      </c>
      <c r="B219" s="20">
        <v>30</v>
      </c>
      <c r="C219" s="20">
        <v>16</v>
      </c>
      <c r="D219" s="20">
        <v>1</v>
      </c>
      <c r="E219" s="20">
        <v>6</v>
      </c>
      <c r="F219" s="20">
        <v>0</v>
      </c>
      <c r="G219" s="20">
        <v>7</v>
      </c>
      <c r="H219" s="20">
        <v>0</v>
      </c>
    </row>
    <row r="220" spans="1:8" ht="11.15" customHeight="1" x14ac:dyDescent="0.2">
      <c r="A220" s="21" t="s">
        <v>126</v>
      </c>
      <c r="B220" s="30">
        <v>100</v>
      </c>
      <c r="C220" s="30">
        <v>53.333333000000003</v>
      </c>
      <c r="D220" s="30">
        <v>3.3333330000000001</v>
      </c>
      <c r="E220" s="30">
        <v>20</v>
      </c>
      <c r="F220" s="30">
        <v>0</v>
      </c>
      <c r="G220" s="30">
        <v>23.333333</v>
      </c>
      <c r="H220" s="30">
        <v>0</v>
      </c>
    </row>
    <row r="221" spans="1:8" ht="11.15" customHeight="1" x14ac:dyDescent="0.2">
      <c r="A221" s="18" t="s">
        <v>143</v>
      </c>
      <c r="B221" s="18"/>
      <c r="C221" s="18"/>
      <c r="D221" s="18"/>
      <c r="E221" s="18"/>
      <c r="F221" s="18"/>
      <c r="G221" s="18"/>
      <c r="H221" s="18"/>
    </row>
    <row r="222" spans="1:8" ht="11.15" customHeight="1" x14ac:dyDescent="0.2">
      <c r="A222" s="21" t="s">
        <v>1253</v>
      </c>
      <c r="B222" s="21"/>
      <c r="C222" s="21"/>
      <c r="D222" s="21"/>
      <c r="E222" s="21"/>
      <c r="F222" s="21"/>
      <c r="G222" s="21"/>
      <c r="H222" s="21"/>
    </row>
    <row r="223" spans="1:8" ht="11.15" customHeight="1" x14ac:dyDescent="0.2">
      <c r="A223" s="19" t="s">
        <v>1254</v>
      </c>
      <c r="B223" s="20">
        <v>287</v>
      </c>
      <c r="C223" s="20">
        <v>149</v>
      </c>
      <c r="D223" s="20">
        <v>15</v>
      </c>
      <c r="E223" s="20">
        <v>41</v>
      </c>
      <c r="F223" s="20">
        <v>9</v>
      </c>
      <c r="G223" s="20">
        <v>62</v>
      </c>
      <c r="H223" s="20">
        <v>11</v>
      </c>
    </row>
    <row r="224" spans="1:8" ht="11.15" customHeight="1" x14ac:dyDescent="0.2">
      <c r="A224" s="21" t="s">
        <v>126</v>
      </c>
      <c r="B224" s="30">
        <v>100</v>
      </c>
      <c r="C224" s="30">
        <v>51.916376</v>
      </c>
      <c r="D224" s="30">
        <v>5.2264809999999997</v>
      </c>
      <c r="E224" s="30">
        <v>14.285714</v>
      </c>
      <c r="F224" s="30">
        <v>3.1358890000000001</v>
      </c>
      <c r="G224" s="30">
        <v>21.602786999999999</v>
      </c>
      <c r="H224" s="30">
        <v>3.8327529999999999</v>
      </c>
    </row>
    <row r="225" spans="1:8" ht="11.15" customHeight="1" x14ac:dyDescent="0.2">
      <c r="A225" s="19" t="s">
        <v>1255</v>
      </c>
      <c r="B225" s="20">
        <v>258</v>
      </c>
      <c r="C225" s="20">
        <v>141</v>
      </c>
      <c r="D225" s="20">
        <v>11</v>
      </c>
      <c r="E225" s="20">
        <v>35</v>
      </c>
      <c r="F225" s="20">
        <v>7</v>
      </c>
      <c r="G225" s="20">
        <v>51</v>
      </c>
      <c r="H225" s="20">
        <v>13</v>
      </c>
    </row>
    <row r="226" spans="1:8" ht="11.15" customHeight="1" x14ac:dyDescent="0.2">
      <c r="A226" s="21" t="s">
        <v>126</v>
      </c>
      <c r="B226" s="30">
        <v>100</v>
      </c>
      <c r="C226" s="30">
        <v>54.651162999999997</v>
      </c>
      <c r="D226" s="30">
        <v>4.263566</v>
      </c>
      <c r="E226" s="30">
        <v>13.565891000000001</v>
      </c>
      <c r="F226" s="30">
        <v>2.7131780000000001</v>
      </c>
      <c r="G226" s="30">
        <v>19.767441999999999</v>
      </c>
      <c r="H226" s="30">
        <v>5.0387599999999999</v>
      </c>
    </row>
    <row r="227" spans="1:8" ht="11.15" customHeight="1" x14ac:dyDescent="0.2">
      <c r="A227" s="19" t="s">
        <v>1256</v>
      </c>
      <c r="B227" s="20">
        <v>101</v>
      </c>
      <c r="C227" s="20">
        <v>60</v>
      </c>
      <c r="D227" s="20">
        <v>7</v>
      </c>
      <c r="E227" s="20">
        <v>9</v>
      </c>
      <c r="F227" s="20">
        <v>4</v>
      </c>
      <c r="G227" s="20">
        <v>17</v>
      </c>
      <c r="H227" s="20">
        <v>4</v>
      </c>
    </row>
    <row r="228" spans="1:8" ht="11.15" customHeight="1" x14ac:dyDescent="0.2">
      <c r="A228" s="21" t="s">
        <v>126</v>
      </c>
      <c r="B228" s="30">
        <v>100</v>
      </c>
      <c r="C228" s="30">
        <v>59.405940999999999</v>
      </c>
      <c r="D228" s="30">
        <v>6.9306929999999998</v>
      </c>
      <c r="E228" s="30">
        <v>8.9108909999999995</v>
      </c>
      <c r="F228" s="30">
        <v>3.9603959999999998</v>
      </c>
      <c r="G228" s="30">
        <v>16.831683000000002</v>
      </c>
      <c r="H228" s="30">
        <v>3.9603959999999998</v>
      </c>
    </row>
    <row r="229" spans="1:8" ht="11.15" customHeight="1" x14ac:dyDescent="0.2">
      <c r="A229" s="19" t="s">
        <v>1257</v>
      </c>
      <c r="B229" s="20">
        <v>236</v>
      </c>
      <c r="C229" s="20">
        <v>132</v>
      </c>
      <c r="D229" s="20">
        <v>11</v>
      </c>
      <c r="E229" s="20">
        <v>24</v>
      </c>
      <c r="F229" s="20">
        <v>8</v>
      </c>
      <c r="G229" s="20">
        <v>49</v>
      </c>
      <c r="H229" s="20">
        <v>12</v>
      </c>
    </row>
    <row r="230" spans="1:8" ht="11.15" customHeight="1" x14ac:dyDescent="0.2">
      <c r="A230" s="21" t="s">
        <v>126</v>
      </c>
      <c r="B230" s="30">
        <v>100</v>
      </c>
      <c r="C230" s="30">
        <v>55.932203000000001</v>
      </c>
      <c r="D230" s="30">
        <v>4.6610170000000002</v>
      </c>
      <c r="E230" s="30">
        <v>10.169492</v>
      </c>
      <c r="F230" s="30">
        <v>3.389831</v>
      </c>
      <c r="G230" s="30">
        <v>20.762712000000001</v>
      </c>
      <c r="H230" s="30">
        <v>5.084746</v>
      </c>
    </row>
    <row r="231" spans="1:8" ht="11.15" customHeight="1" x14ac:dyDescent="0.2">
      <c r="A231" s="19" t="s">
        <v>1195</v>
      </c>
      <c r="B231" s="20">
        <v>53</v>
      </c>
      <c r="C231" s="20">
        <v>33</v>
      </c>
      <c r="D231" s="20">
        <v>1</v>
      </c>
      <c r="E231" s="20">
        <v>7</v>
      </c>
      <c r="F231" s="20">
        <v>0</v>
      </c>
      <c r="G231" s="20">
        <v>9</v>
      </c>
      <c r="H231" s="20">
        <v>3</v>
      </c>
    </row>
    <row r="232" spans="1:8" ht="11.15" customHeight="1" x14ac:dyDescent="0.2">
      <c r="A232" s="21" t="s">
        <v>126</v>
      </c>
      <c r="B232" s="30">
        <v>100</v>
      </c>
      <c r="C232" s="30">
        <v>62.264150999999998</v>
      </c>
      <c r="D232" s="30">
        <v>1.886792</v>
      </c>
      <c r="E232" s="30">
        <v>13.207547</v>
      </c>
      <c r="F232" s="30">
        <v>0</v>
      </c>
      <c r="G232" s="30">
        <v>16.981131999999999</v>
      </c>
      <c r="H232" s="30">
        <v>5.6603770000000004</v>
      </c>
    </row>
    <row r="233" spans="1:8" ht="11.15" customHeight="1" x14ac:dyDescent="0.2">
      <c r="A233" s="18" t="s">
        <v>143</v>
      </c>
      <c r="B233" s="18"/>
      <c r="C233" s="18"/>
      <c r="D233" s="18"/>
      <c r="E233" s="18"/>
      <c r="F233" s="18"/>
      <c r="G233" s="18"/>
      <c r="H233" s="18"/>
    </row>
    <row r="234" spans="1:8" ht="11.15" customHeight="1" x14ac:dyDescent="0.2">
      <c r="A234" s="21" t="s">
        <v>1258</v>
      </c>
      <c r="B234" s="21"/>
      <c r="C234" s="21"/>
      <c r="D234" s="21"/>
      <c r="E234" s="21"/>
      <c r="F234" s="21"/>
      <c r="G234" s="21"/>
      <c r="H234" s="21"/>
    </row>
    <row r="235" spans="1:8" ht="11.15" customHeight="1" x14ac:dyDescent="0.2">
      <c r="A235" s="19" t="s">
        <v>1254</v>
      </c>
      <c r="B235" s="20">
        <v>174</v>
      </c>
      <c r="C235" s="20">
        <v>104</v>
      </c>
      <c r="D235" s="20">
        <v>7</v>
      </c>
      <c r="E235" s="20">
        <v>26</v>
      </c>
      <c r="F235" s="20">
        <v>4</v>
      </c>
      <c r="G235" s="20">
        <v>27</v>
      </c>
      <c r="H235" s="20">
        <v>6</v>
      </c>
    </row>
    <row r="236" spans="1:8" ht="11.15" customHeight="1" x14ac:dyDescent="0.2">
      <c r="A236" s="21" t="s">
        <v>126</v>
      </c>
      <c r="B236" s="30">
        <v>100</v>
      </c>
      <c r="C236" s="30">
        <v>59.770114999999997</v>
      </c>
      <c r="D236" s="30">
        <v>4.0229889999999999</v>
      </c>
      <c r="E236" s="30">
        <v>14.942529</v>
      </c>
      <c r="F236" s="30">
        <v>2.298851</v>
      </c>
      <c r="G236" s="30">
        <v>15.517241</v>
      </c>
      <c r="H236" s="30">
        <v>3.4482759999999999</v>
      </c>
    </row>
    <row r="237" spans="1:8" ht="11.15" customHeight="1" x14ac:dyDescent="0.2">
      <c r="A237" s="19" t="s">
        <v>1255</v>
      </c>
      <c r="B237" s="20">
        <v>113</v>
      </c>
      <c r="C237" s="20">
        <v>63</v>
      </c>
      <c r="D237" s="20">
        <v>4</v>
      </c>
      <c r="E237" s="20">
        <v>14</v>
      </c>
      <c r="F237" s="20">
        <v>3</v>
      </c>
      <c r="G237" s="20">
        <v>25</v>
      </c>
      <c r="H237" s="20">
        <v>4</v>
      </c>
    </row>
    <row r="238" spans="1:8" ht="11.15" customHeight="1" x14ac:dyDescent="0.2">
      <c r="A238" s="21" t="s">
        <v>126</v>
      </c>
      <c r="B238" s="30">
        <v>100</v>
      </c>
      <c r="C238" s="30">
        <v>55.752212</v>
      </c>
      <c r="D238" s="30">
        <v>3.5398230000000002</v>
      </c>
      <c r="E238" s="30">
        <v>12.389381</v>
      </c>
      <c r="F238" s="30">
        <v>2.6548669999999999</v>
      </c>
      <c r="G238" s="30">
        <v>22.123894</v>
      </c>
      <c r="H238" s="30">
        <v>3.5398230000000002</v>
      </c>
    </row>
    <row r="239" spans="1:8" ht="11.15" customHeight="1" x14ac:dyDescent="0.2">
      <c r="A239" s="19" t="s">
        <v>1256</v>
      </c>
      <c r="B239" s="20">
        <v>70</v>
      </c>
      <c r="C239" s="20">
        <v>50</v>
      </c>
      <c r="D239" s="20">
        <v>2</v>
      </c>
      <c r="E239" s="20">
        <v>6</v>
      </c>
      <c r="F239" s="20">
        <v>2</v>
      </c>
      <c r="G239" s="20">
        <v>7</v>
      </c>
      <c r="H239" s="20">
        <v>3</v>
      </c>
    </row>
    <row r="240" spans="1:8" ht="11.15" customHeight="1" x14ac:dyDescent="0.2">
      <c r="A240" s="21" t="s">
        <v>126</v>
      </c>
      <c r="B240" s="30">
        <v>100</v>
      </c>
      <c r="C240" s="30">
        <v>71.428571000000005</v>
      </c>
      <c r="D240" s="30">
        <v>2.8571430000000002</v>
      </c>
      <c r="E240" s="30">
        <v>8.5714290000000002</v>
      </c>
      <c r="F240" s="30">
        <v>2.8571430000000002</v>
      </c>
      <c r="G240" s="30">
        <v>10</v>
      </c>
      <c r="H240" s="30">
        <v>4.2857139999999996</v>
      </c>
    </row>
    <row r="241" spans="1:8" ht="11.15" customHeight="1" x14ac:dyDescent="0.2">
      <c r="A241" s="19" t="s">
        <v>1257</v>
      </c>
      <c r="B241" s="20">
        <v>448</v>
      </c>
      <c r="C241" s="20">
        <v>243</v>
      </c>
      <c r="D241" s="20">
        <v>26</v>
      </c>
      <c r="E241" s="20">
        <v>56</v>
      </c>
      <c r="F241" s="20">
        <v>15</v>
      </c>
      <c r="G241" s="20">
        <v>91</v>
      </c>
      <c r="H241" s="20">
        <v>17</v>
      </c>
    </row>
    <row r="242" spans="1:8" ht="11.15" customHeight="1" x14ac:dyDescent="0.2">
      <c r="A242" s="21" t="s">
        <v>126</v>
      </c>
      <c r="B242" s="30">
        <v>100</v>
      </c>
      <c r="C242" s="30">
        <v>54.241070999999998</v>
      </c>
      <c r="D242" s="30">
        <v>5.8035709999999998</v>
      </c>
      <c r="E242" s="30">
        <v>12.5</v>
      </c>
      <c r="F242" s="30">
        <v>3.348214</v>
      </c>
      <c r="G242" s="30">
        <v>20.3125</v>
      </c>
      <c r="H242" s="30">
        <v>3.7946430000000002</v>
      </c>
    </row>
    <row r="243" spans="1:8" ht="11.15" customHeight="1" x14ac:dyDescent="0.2">
      <c r="A243" s="19" t="s">
        <v>1195</v>
      </c>
      <c r="B243" s="20">
        <v>130</v>
      </c>
      <c r="C243" s="20">
        <v>55</v>
      </c>
      <c r="D243" s="20">
        <v>6</v>
      </c>
      <c r="E243" s="20">
        <v>14</v>
      </c>
      <c r="F243" s="20">
        <v>4</v>
      </c>
      <c r="G243" s="20">
        <v>38</v>
      </c>
      <c r="H243" s="20">
        <v>13</v>
      </c>
    </row>
    <row r="244" spans="1:8" ht="11.15" customHeight="1" x14ac:dyDescent="0.2">
      <c r="A244" s="21" t="s">
        <v>126</v>
      </c>
      <c r="B244" s="30">
        <v>100</v>
      </c>
      <c r="C244" s="30">
        <v>42.307692000000003</v>
      </c>
      <c r="D244" s="30">
        <v>4.6153849999999998</v>
      </c>
      <c r="E244" s="30">
        <v>10.769231</v>
      </c>
      <c r="F244" s="30">
        <v>3.0769229999999999</v>
      </c>
      <c r="G244" s="30">
        <v>29.230768999999999</v>
      </c>
      <c r="H244" s="30">
        <v>10</v>
      </c>
    </row>
    <row r="245" spans="1:8" ht="11.15" customHeight="1" x14ac:dyDescent="0.2">
      <c r="A245" s="18" t="s">
        <v>143</v>
      </c>
      <c r="B245" s="18"/>
      <c r="C245" s="18"/>
      <c r="D245" s="18"/>
      <c r="E245" s="18"/>
      <c r="F245" s="18"/>
      <c r="G245" s="18"/>
      <c r="H245" s="18"/>
    </row>
    <row r="246" spans="1:8" ht="11.15" customHeight="1" x14ac:dyDescent="0.2">
      <c r="A246" s="21" t="s">
        <v>1259</v>
      </c>
      <c r="B246" s="21"/>
      <c r="C246" s="21"/>
      <c r="D246" s="21"/>
      <c r="E246" s="21"/>
      <c r="F246" s="21"/>
      <c r="G246" s="21"/>
      <c r="H246" s="21"/>
    </row>
    <row r="247" spans="1:8" ht="11.15" customHeight="1" x14ac:dyDescent="0.2">
      <c r="A247" s="19" t="s">
        <v>1254</v>
      </c>
      <c r="B247" s="20">
        <v>188</v>
      </c>
      <c r="C247" s="20">
        <v>111</v>
      </c>
      <c r="D247" s="20">
        <v>9</v>
      </c>
      <c r="E247" s="20">
        <v>28</v>
      </c>
      <c r="F247" s="20">
        <v>3</v>
      </c>
      <c r="G247" s="20">
        <v>30</v>
      </c>
      <c r="H247" s="20">
        <v>7</v>
      </c>
    </row>
    <row r="248" spans="1:8" ht="11.15" customHeight="1" x14ac:dyDescent="0.2">
      <c r="A248" s="21" t="s">
        <v>126</v>
      </c>
      <c r="B248" s="30">
        <v>100</v>
      </c>
      <c r="C248" s="30">
        <v>59.042552999999998</v>
      </c>
      <c r="D248" s="30">
        <v>4.7872339999999998</v>
      </c>
      <c r="E248" s="30">
        <v>14.893617000000001</v>
      </c>
      <c r="F248" s="30">
        <v>1.595745</v>
      </c>
      <c r="G248" s="30">
        <v>15.957447</v>
      </c>
      <c r="H248" s="30">
        <v>3.7234039999999999</v>
      </c>
    </row>
    <row r="249" spans="1:8" ht="11.15" customHeight="1" x14ac:dyDescent="0.2">
      <c r="A249" s="19" t="s">
        <v>1255</v>
      </c>
      <c r="B249" s="20">
        <v>150</v>
      </c>
      <c r="C249" s="20">
        <v>85</v>
      </c>
      <c r="D249" s="20">
        <v>11</v>
      </c>
      <c r="E249" s="20">
        <v>23</v>
      </c>
      <c r="F249" s="20">
        <v>2</v>
      </c>
      <c r="G249" s="20">
        <v>25</v>
      </c>
      <c r="H249" s="20">
        <v>4</v>
      </c>
    </row>
    <row r="250" spans="1:8" ht="11.15" customHeight="1" x14ac:dyDescent="0.2">
      <c r="A250" s="21" t="s">
        <v>126</v>
      </c>
      <c r="B250" s="30">
        <v>100</v>
      </c>
      <c r="C250" s="30">
        <v>56.666666999999997</v>
      </c>
      <c r="D250" s="30">
        <v>7.3333329999999997</v>
      </c>
      <c r="E250" s="30">
        <v>15.333333</v>
      </c>
      <c r="F250" s="30">
        <v>1.3333330000000001</v>
      </c>
      <c r="G250" s="30">
        <v>16.666667</v>
      </c>
      <c r="H250" s="30">
        <v>2.6666669999999999</v>
      </c>
    </row>
    <row r="251" spans="1:8" ht="11.15" customHeight="1" x14ac:dyDescent="0.2">
      <c r="A251" s="19" t="s">
        <v>1256</v>
      </c>
      <c r="B251" s="20">
        <v>75</v>
      </c>
      <c r="C251" s="20">
        <v>47</v>
      </c>
      <c r="D251" s="20">
        <v>1</v>
      </c>
      <c r="E251" s="20">
        <v>9</v>
      </c>
      <c r="F251" s="20">
        <v>4</v>
      </c>
      <c r="G251" s="20">
        <v>8</v>
      </c>
      <c r="H251" s="20">
        <v>6</v>
      </c>
    </row>
    <row r="252" spans="1:8" ht="11.15" customHeight="1" x14ac:dyDescent="0.2">
      <c r="A252" s="21" t="s">
        <v>126</v>
      </c>
      <c r="B252" s="30">
        <v>100</v>
      </c>
      <c r="C252" s="30">
        <v>62.666666999999997</v>
      </c>
      <c r="D252" s="30">
        <v>1.3333330000000001</v>
      </c>
      <c r="E252" s="30">
        <v>12</v>
      </c>
      <c r="F252" s="30">
        <v>5.3333329999999997</v>
      </c>
      <c r="G252" s="30">
        <v>10.666667</v>
      </c>
      <c r="H252" s="30">
        <v>8</v>
      </c>
    </row>
    <row r="253" spans="1:8" ht="11.15" customHeight="1" x14ac:dyDescent="0.2">
      <c r="A253" s="19" t="s">
        <v>1257</v>
      </c>
      <c r="B253" s="20">
        <v>403</v>
      </c>
      <c r="C253" s="20">
        <v>218</v>
      </c>
      <c r="D253" s="20">
        <v>20</v>
      </c>
      <c r="E253" s="20">
        <v>42</v>
      </c>
      <c r="F253" s="20">
        <v>16</v>
      </c>
      <c r="G253" s="20">
        <v>91</v>
      </c>
      <c r="H253" s="20">
        <v>16</v>
      </c>
    </row>
    <row r="254" spans="1:8" ht="11.15" customHeight="1" x14ac:dyDescent="0.2">
      <c r="A254" s="21" t="s">
        <v>126</v>
      </c>
      <c r="B254" s="30">
        <v>100</v>
      </c>
      <c r="C254" s="30">
        <v>54.094293</v>
      </c>
      <c r="D254" s="30">
        <v>4.9627790000000003</v>
      </c>
      <c r="E254" s="30">
        <v>10.421836000000001</v>
      </c>
      <c r="F254" s="30">
        <v>3.9702229999999998</v>
      </c>
      <c r="G254" s="30">
        <v>22.580645000000001</v>
      </c>
      <c r="H254" s="30">
        <v>3.9702229999999998</v>
      </c>
    </row>
    <row r="255" spans="1:8" ht="11.15" customHeight="1" x14ac:dyDescent="0.2">
      <c r="A255" s="19" t="s">
        <v>1195</v>
      </c>
      <c r="B255" s="20">
        <v>119</v>
      </c>
      <c r="C255" s="20">
        <v>54</v>
      </c>
      <c r="D255" s="20">
        <v>4</v>
      </c>
      <c r="E255" s="20">
        <v>14</v>
      </c>
      <c r="F255" s="20">
        <v>3</v>
      </c>
      <c r="G255" s="20">
        <v>34</v>
      </c>
      <c r="H255" s="20">
        <v>10</v>
      </c>
    </row>
    <row r="256" spans="1:8" ht="11.15" customHeight="1" x14ac:dyDescent="0.2">
      <c r="A256" s="21" t="s">
        <v>126</v>
      </c>
      <c r="B256" s="30">
        <v>100</v>
      </c>
      <c r="C256" s="30">
        <v>45.378151000000003</v>
      </c>
      <c r="D256" s="30">
        <v>3.361345</v>
      </c>
      <c r="E256" s="30">
        <v>11.764706</v>
      </c>
      <c r="F256" s="30">
        <v>2.5210080000000001</v>
      </c>
      <c r="G256" s="30">
        <v>28.571428999999998</v>
      </c>
      <c r="H256" s="30">
        <v>8.4033610000000003</v>
      </c>
    </row>
    <row r="257" spans="1:8" ht="11.15" customHeight="1" x14ac:dyDescent="0.2">
      <c r="A257" s="18" t="s">
        <v>143</v>
      </c>
      <c r="B257" s="18"/>
      <c r="C257" s="18"/>
      <c r="D257" s="18"/>
      <c r="E257" s="18"/>
      <c r="F257" s="18"/>
      <c r="G257" s="18"/>
      <c r="H257" s="18"/>
    </row>
    <row r="258" spans="1:8" ht="11.15" customHeight="1" x14ac:dyDescent="0.2">
      <c r="A258" s="21" t="s">
        <v>1260</v>
      </c>
      <c r="B258" s="21"/>
      <c r="C258" s="21"/>
      <c r="D258" s="21"/>
      <c r="E258" s="21"/>
      <c r="F258" s="21"/>
      <c r="G258" s="21"/>
      <c r="H258" s="21"/>
    </row>
    <row r="259" spans="1:8" ht="11.15" customHeight="1" x14ac:dyDescent="0.2">
      <c r="A259" s="19" t="s">
        <v>1254</v>
      </c>
      <c r="B259" s="20">
        <v>18</v>
      </c>
      <c r="C259" s="20">
        <v>13</v>
      </c>
      <c r="D259" s="20">
        <v>1</v>
      </c>
      <c r="E259" s="20">
        <v>1</v>
      </c>
      <c r="F259" s="20">
        <v>1</v>
      </c>
      <c r="G259" s="20">
        <v>2</v>
      </c>
      <c r="H259" s="20">
        <v>0</v>
      </c>
    </row>
    <row r="260" spans="1:8" ht="11.15" customHeight="1" x14ac:dyDescent="0.2">
      <c r="A260" s="21" t="s">
        <v>126</v>
      </c>
      <c r="B260" s="30">
        <v>100</v>
      </c>
      <c r="C260" s="30">
        <v>72.222222000000002</v>
      </c>
      <c r="D260" s="30">
        <v>5.5555560000000002</v>
      </c>
      <c r="E260" s="30">
        <v>5.5555560000000002</v>
      </c>
      <c r="F260" s="30">
        <v>5.5555560000000002</v>
      </c>
      <c r="G260" s="30">
        <v>11.111110999999999</v>
      </c>
      <c r="H260" s="30">
        <v>0</v>
      </c>
    </row>
    <row r="261" spans="1:8" ht="11.15" customHeight="1" x14ac:dyDescent="0.2">
      <c r="A261" s="19" t="s">
        <v>1255</v>
      </c>
      <c r="B261" s="20">
        <v>34</v>
      </c>
      <c r="C261" s="20">
        <v>17</v>
      </c>
      <c r="D261" s="20">
        <v>3</v>
      </c>
      <c r="E261" s="20">
        <v>3</v>
      </c>
      <c r="F261" s="20">
        <v>1</v>
      </c>
      <c r="G261" s="20">
        <v>8</v>
      </c>
      <c r="H261" s="20">
        <v>2</v>
      </c>
    </row>
    <row r="262" spans="1:8" ht="11.15" customHeight="1" x14ac:dyDescent="0.2">
      <c r="A262" s="21" t="s">
        <v>126</v>
      </c>
      <c r="B262" s="30">
        <v>100</v>
      </c>
      <c r="C262" s="30">
        <v>50</v>
      </c>
      <c r="D262" s="30">
        <v>8.8235290000000006</v>
      </c>
      <c r="E262" s="30">
        <v>8.8235290000000006</v>
      </c>
      <c r="F262" s="30">
        <v>2.941176</v>
      </c>
      <c r="G262" s="30">
        <v>23.529412000000001</v>
      </c>
      <c r="H262" s="30">
        <v>5.8823530000000002</v>
      </c>
    </row>
    <row r="263" spans="1:8" ht="11.15" customHeight="1" x14ac:dyDescent="0.2">
      <c r="A263" s="19" t="s">
        <v>1256</v>
      </c>
      <c r="B263" s="20">
        <v>68</v>
      </c>
      <c r="C263" s="20">
        <v>39</v>
      </c>
      <c r="D263" s="20">
        <v>4</v>
      </c>
      <c r="E263" s="20">
        <v>10</v>
      </c>
      <c r="F263" s="20">
        <v>1</v>
      </c>
      <c r="G263" s="20">
        <v>13</v>
      </c>
      <c r="H263" s="20">
        <v>1</v>
      </c>
    </row>
    <row r="264" spans="1:8" ht="11.15" customHeight="1" x14ac:dyDescent="0.2">
      <c r="A264" s="21" t="s">
        <v>126</v>
      </c>
      <c r="B264" s="30">
        <v>100</v>
      </c>
      <c r="C264" s="30">
        <v>57.352941000000001</v>
      </c>
      <c r="D264" s="30">
        <v>5.8823530000000002</v>
      </c>
      <c r="E264" s="30">
        <v>14.705882000000001</v>
      </c>
      <c r="F264" s="30">
        <v>1.470588</v>
      </c>
      <c r="G264" s="30">
        <v>19.117647000000002</v>
      </c>
      <c r="H264" s="30">
        <v>1.470588</v>
      </c>
    </row>
    <row r="265" spans="1:8" ht="11.15" customHeight="1" x14ac:dyDescent="0.2">
      <c r="A265" s="19" t="s">
        <v>1257</v>
      </c>
      <c r="B265" s="20">
        <v>543</v>
      </c>
      <c r="C265" s="20">
        <v>312</v>
      </c>
      <c r="D265" s="20">
        <v>26</v>
      </c>
      <c r="E265" s="20">
        <v>74</v>
      </c>
      <c r="F265" s="20">
        <v>12</v>
      </c>
      <c r="G265" s="20">
        <v>98</v>
      </c>
      <c r="H265" s="20">
        <v>21</v>
      </c>
    </row>
    <row r="266" spans="1:8" ht="11.15" customHeight="1" x14ac:dyDescent="0.2">
      <c r="A266" s="21" t="s">
        <v>126</v>
      </c>
      <c r="B266" s="30">
        <v>100</v>
      </c>
      <c r="C266" s="30">
        <v>57.458564000000003</v>
      </c>
      <c r="D266" s="30">
        <v>4.788214</v>
      </c>
      <c r="E266" s="30">
        <v>13.627993</v>
      </c>
      <c r="F266" s="30">
        <v>2.2099449999999998</v>
      </c>
      <c r="G266" s="30">
        <v>18.047882000000001</v>
      </c>
      <c r="H266" s="30">
        <v>3.8674029999999999</v>
      </c>
    </row>
    <row r="267" spans="1:8" ht="11.15" customHeight="1" x14ac:dyDescent="0.2">
      <c r="A267" s="19" t="s">
        <v>1195</v>
      </c>
      <c r="B267" s="20">
        <v>272</v>
      </c>
      <c r="C267" s="20">
        <v>134</v>
      </c>
      <c r="D267" s="20">
        <v>11</v>
      </c>
      <c r="E267" s="20">
        <v>28</v>
      </c>
      <c r="F267" s="20">
        <v>13</v>
      </c>
      <c r="G267" s="20">
        <v>67</v>
      </c>
      <c r="H267" s="20">
        <v>19</v>
      </c>
    </row>
    <row r="268" spans="1:8" ht="11.15" customHeight="1" x14ac:dyDescent="0.2">
      <c r="A268" s="21" t="s">
        <v>126</v>
      </c>
      <c r="B268" s="30">
        <v>100</v>
      </c>
      <c r="C268" s="30">
        <v>49.264705999999997</v>
      </c>
      <c r="D268" s="30">
        <v>4.0441180000000001</v>
      </c>
      <c r="E268" s="30">
        <v>10.294117999999999</v>
      </c>
      <c r="F268" s="30">
        <v>4.7794119999999998</v>
      </c>
      <c r="G268" s="30">
        <v>24.632352999999998</v>
      </c>
      <c r="H268" s="30">
        <v>6.9852939999999997</v>
      </c>
    </row>
    <row r="269" spans="1:8" ht="11.15" customHeight="1" x14ac:dyDescent="0.2">
      <c r="A269" s="18" t="s">
        <v>1261</v>
      </c>
      <c r="B269" s="18"/>
      <c r="C269" s="18"/>
      <c r="D269" s="18"/>
      <c r="E269" s="18"/>
      <c r="F269" s="18"/>
      <c r="G269" s="18"/>
      <c r="H269" s="18"/>
    </row>
    <row r="270" spans="1:8" ht="11.15" customHeight="1" x14ac:dyDescent="0.2">
      <c r="A270" s="19" t="s">
        <v>1262</v>
      </c>
      <c r="B270" s="20">
        <v>245</v>
      </c>
      <c r="C270" s="20">
        <v>143</v>
      </c>
      <c r="D270" s="20">
        <v>10</v>
      </c>
      <c r="E270" s="20">
        <v>36</v>
      </c>
      <c r="F270" s="20">
        <v>8</v>
      </c>
      <c r="G270" s="20">
        <v>41</v>
      </c>
      <c r="H270" s="20">
        <v>7</v>
      </c>
    </row>
    <row r="271" spans="1:8" ht="11.15" customHeight="1" x14ac:dyDescent="0.2">
      <c r="A271" s="21" t="s">
        <v>126</v>
      </c>
      <c r="B271" s="30">
        <v>100</v>
      </c>
      <c r="C271" s="30">
        <v>58.367347000000002</v>
      </c>
      <c r="D271" s="30">
        <v>4.0816330000000001</v>
      </c>
      <c r="E271" s="30">
        <v>14.693878</v>
      </c>
      <c r="F271" s="30">
        <v>3.2653059999999998</v>
      </c>
      <c r="G271" s="30">
        <v>16.734694000000001</v>
      </c>
      <c r="H271" s="30">
        <v>2.8571430000000002</v>
      </c>
    </row>
    <row r="272" spans="1:8" ht="11.15" customHeight="1" x14ac:dyDescent="0.2">
      <c r="A272" s="19" t="s">
        <v>1263</v>
      </c>
      <c r="B272" s="20">
        <v>358</v>
      </c>
      <c r="C272" s="20">
        <v>214</v>
      </c>
      <c r="D272" s="20">
        <v>18</v>
      </c>
      <c r="E272" s="20">
        <v>39</v>
      </c>
      <c r="F272" s="20">
        <v>8</v>
      </c>
      <c r="G272" s="20">
        <v>65</v>
      </c>
      <c r="H272" s="20">
        <v>14</v>
      </c>
    </row>
    <row r="273" spans="1:8" ht="11.15" customHeight="1" x14ac:dyDescent="0.2">
      <c r="A273" s="21" t="s">
        <v>126</v>
      </c>
      <c r="B273" s="30">
        <v>100</v>
      </c>
      <c r="C273" s="30">
        <v>59.776536</v>
      </c>
      <c r="D273" s="30">
        <v>5.027933</v>
      </c>
      <c r="E273" s="30">
        <v>10.893855</v>
      </c>
      <c r="F273" s="30">
        <v>2.2346370000000002</v>
      </c>
      <c r="G273" s="30">
        <v>18.156424999999999</v>
      </c>
      <c r="H273" s="30">
        <v>3.910615</v>
      </c>
    </row>
    <row r="274" spans="1:8" ht="11.15" customHeight="1" x14ac:dyDescent="0.2">
      <c r="A274" s="19" t="s">
        <v>1264</v>
      </c>
      <c r="B274" s="20">
        <v>230</v>
      </c>
      <c r="C274" s="20">
        <v>109</v>
      </c>
      <c r="D274" s="20">
        <v>12</v>
      </c>
      <c r="E274" s="20">
        <v>29</v>
      </c>
      <c r="F274" s="20">
        <v>8</v>
      </c>
      <c r="G274" s="20">
        <v>56</v>
      </c>
      <c r="H274" s="20">
        <v>16</v>
      </c>
    </row>
    <row r="275" spans="1:8" ht="11.15" customHeight="1" x14ac:dyDescent="0.2">
      <c r="A275" s="21" t="s">
        <v>126</v>
      </c>
      <c r="B275" s="30">
        <v>100</v>
      </c>
      <c r="C275" s="30">
        <v>47.391303999999998</v>
      </c>
      <c r="D275" s="30">
        <v>5.2173910000000001</v>
      </c>
      <c r="E275" s="30">
        <v>12.608696</v>
      </c>
      <c r="F275" s="30">
        <v>3.4782609999999998</v>
      </c>
      <c r="G275" s="30">
        <v>24.347826000000001</v>
      </c>
      <c r="H275" s="30">
        <v>6.9565219999999997</v>
      </c>
    </row>
    <row r="276" spans="1:8" ht="11.15" customHeight="1" x14ac:dyDescent="0.2">
      <c r="A276" s="19" t="s">
        <v>1265</v>
      </c>
      <c r="B276" s="20">
        <v>102</v>
      </c>
      <c r="C276" s="20">
        <v>49</v>
      </c>
      <c r="D276" s="20">
        <v>5</v>
      </c>
      <c r="E276" s="20">
        <v>12</v>
      </c>
      <c r="F276" s="20">
        <v>4</v>
      </c>
      <c r="G276" s="20">
        <v>26</v>
      </c>
      <c r="H276" s="20">
        <v>6</v>
      </c>
    </row>
    <row r="277" spans="1:8" ht="11.15" customHeight="1" x14ac:dyDescent="0.2">
      <c r="A277" s="21" t="s">
        <v>126</v>
      </c>
      <c r="B277" s="30">
        <v>100</v>
      </c>
      <c r="C277" s="30">
        <v>48.039216000000003</v>
      </c>
      <c r="D277" s="30">
        <v>4.901961</v>
      </c>
      <c r="E277" s="30">
        <v>11.764706</v>
      </c>
      <c r="F277" s="30">
        <v>3.9215689999999999</v>
      </c>
      <c r="G277" s="30">
        <v>25.490196000000001</v>
      </c>
      <c r="H277" s="30">
        <v>5.8823530000000002</v>
      </c>
    </row>
    <row r="278" spans="1:8" ht="11.15" customHeight="1" x14ac:dyDescent="0.2">
      <c r="A278" s="18" t="s">
        <v>1266</v>
      </c>
      <c r="B278" s="18"/>
      <c r="C278" s="18"/>
      <c r="D278" s="18"/>
      <c r="E278" s="18"/>
      <c r="F278" s="18"/>
      <c r="G278" s="18"/>
      <c r="H278" s="18"/>
    </row>
    <row r="279" spans="1:8" ht="11.15" customHeight="1" x14ac:dyDescent="0.2">
      <c r="A279" s="19" t="s">
        <v>1267</v>
      </c>
      <c r="B279" s="20">
        <v>128</v>
      </c>
      <c r="C279" s="20">
        <v>79</v>
      </c>
      <c r="D279" s="20">
        <v>6</v>
      </c>
      <c r="E279" s="20">
        <v>10</v>
      </c>
      <c r="F279" s="20">
        <v>6</v>
      </c>
      <c r="G279" s="20">
        <v>20</v>
      </c>
      <c r="H279" s="20">
        <v>7</v>
      </c>
    </row>
    <row r="280" spans="1:8" ht="11.15" customHeight="1" x14ac:dyDescent="0.2">
      <c r="A280" s="21" t="s">
        <v>126</v>
      </c>
      <c r="B280" s="30">
        <v>100</v>
      </c>
      <c r="C280" s="30">
        <v>61.71875</v>
      </c>
      <c r="D280" s="30">
        <v>4.6875</v>
      </c>
      <c r="E280" s="30">
        <v>7.8125</v>
      </c>
      <c r="F280" s="30">
        <v>4.6875</v>
      </c>
      <c r="G280" s="30">
        <v>15.625</v>
      </c>
      <c r="H280" s="30">
        <v>5.46875</v>
      </c>
    </row>
    <row r="281" spans="1:8" ht="11.15" customHeight="1" x14ac:dyDescent="0.2">
      <c r="A281" s="19" t="s">
        <v>1268</v>
      </c>
      <c r="B281" s="20">
        <v>265</v>
      </c>
      <c r="C281" s="20">
        <v>145</v>
      </c>
      <c r="D281" s="20">
        <v>10</v>
      </c>
      <c r="E281" s="20">
        <v>35</v>
      </c>
      <c r="F281" s="20">
        <v>11</v>
      </c>
      <c r="G281" s="20">
        <v>55</v>
      </c>
      <c r="H281" s="20">
        <v>9</v>
      </c>
    </row>
    <row r="282" spans="1:8" ht="11.15" customHeight="1" x14ac:dyDescent="0.2">
      <c r="A282" s="21" t="s">
        <v>126</v>
      </c>
      <c r="B282" s="30">
        <v>100</v>
      </c>
      <c r="C282" s="30">
        <v>54.716980999999997</v>
      </c>
      <c r="D282" s="30">
        <v>3.7735850000000002</v>
      </c>
      <c r="E282" s="30">
        <v>13.207547</v>
      </c>
      <c r="F282" s="30">
        <v>4.1509429999999998</v>
      </c>
      <c r="G282" s="30">
        <v>20.754716999999999</v>
      </c>
      <c r="H282" s="30">
        <v>3.396226</v>
      </c>
    </row>
    <row r="283" spans="1:8" ht="11.15" customHeight="1" x14ac:dyDescent="0.2">
      <c r="A283" s="19" t="s">
        <v>1269</v>
      </c>
      <c r="B283" s="20">
        <v>191</v>
      </c>
      <c r="C283" s="20">
        <v>110</v>
      </c>
      <c r="D283" s="20">
        <v>11</v>
      </c>
      <c r="E283" s="20">
        <v>22</v>
      </c>
      <c r="F283" s="20">
        <v>0</v>
      </c>
      <c r="G283" s="20">
        <v>37</v>
      </c>
      <c r="H283" s="20">
        <v>11</v>
      </c>
    </row>
    <row r="284" spans="1:8" ht="11.15" customHeight="1" x14ac:dyDescent="0.2">
      <c r="A284" s="21" t="s">
        <v>126</v>
      </c>
      <c r="B284" s="30">
        <v>100</v>
      </c>
      <c r="C284" s="30">
        <v>57.591622999999998</v>
      </c>
      <c r="D284" s="30">
        <v>5.7591619999999999</v>
      </c>
      <c r="E284" s="30">
        <v>11.518325000000001</v>
      </c>
      <c r="F284" s="30">
        <v>0</v>
      </c>
      <c r="G284" s="30">
        <v>19.371728000000001</v>
      </c>
      <c r="H284" s="30">
        <v>5.7591619999999999</v>
      </c>
    </row>
    <row r="285" spans="1:8" ht="11.15" customHeight="1" x14ac:dyDescent="0.2">
      <c r="A285" s="19" t="s">
        <v>1270</v>
      </c>
      <c r="B285" s="20">
        <v>143</v>
      </c>
      <c r="C285" s="20">
        <v>80</v>
      </c>
      <c r="D285" s="20">
        <v>6</v>
      </c>
      <c r="E285" s="20">
        <v>19</v>
      </c>
      <c r="F285" s="20">
        <v>4</v>
      </c>
      <c r="G285" s="20">
        <v>27</v>
      </c>
      <c r="H285" s="20">
        <v>7</v>
      </c>
    </row>
    <row r="286" spans="1:8" ht="11.15" customHeight="1" x14ac:dyDescent="0.2">
      <c r="A286" s="21" t="s">
        <v>126</v>
      </c>
      <c r="B286" s="30">
        <v>100</v>
      </c>
      <c r="C286" s="30">
        <v>55.944056000000003</v>
      </c>
      <c r="D286" s="30">
        <v>4.1958039999999999</v>
      </c>
      <c r="E286" s="30">
        <v>13.286713000000001</v>
      </c>
      <c r="F286" s="30">
        <v>2.7972030000000001</v>
      </c>
      <c r="G286" s="30">
        <v>18.881119000000002</v>
      </c>
      <c r="H286" s="30">
        <v>4.895105</v>
      </c>
    </row>
    <row r="287" spans="1:8" ht="11.15" customHeight="1" x14ac:dyDescent="0.2">
      <c r="A287" s="19" t="s">
        <v>1271</v>
      </c>
      <c r="B287" s="20">
        <v>96</v>
      </c>
      <c r="C287" s="20">
        <v>47</v>
      </c>
      <c r="D287" s="20">
        <v>5</v>
      </c>
      <c r="E287" s="20">
        <v>17</v>
      </c>
      <c r="F287" s="20">
        <v>1</v>
      </c>
      <c r="G287" s="20">
        <v>22</v>
      </c>
      <c r="H287" s="20">
        <v>4</v>
      </c>
    </row>
    <row r="288" spans="1:8" ht="11.15" customHeight="1" x14ac:dyDescent="0.2">
      <c r="A288" s="21" t="s">
        <v>126</v>
      </c>
      <c r="B288" s="30">
        <v>100</v>
      </c>
      <c r="C288" s="30">
        <v>48.958333000000003</v>
      </c>
      <c r="D288" s="30">
        <v>5.2083329999999997</v>
      </c>
      <c r="E288" s="30">
        <v>17.708333</v>
      </c>
      <c r="F288" s="30">
        <v>1.0416669999999999</v>
      </c>
      <c r="G288" s="30">
        <v>22.916667</v>
      </c>
      <c r="H288" s="30">
        <v>4.1666670000000003</v>
      </c>
    </row>
    <row r="289" spans="1:8" ht="11.15" customHeight="1" x14ac:dyDescent="0.2">
      <c r="A289" s="19" t="s">
        <v>1272</v>
      </c>
      <c r="B289" s="20">
        <v>112</v>
      </c>
      <c r="C289" s="20">
        <v>54</v>
      </c>
      <c r="D289" s="20">
        <v>7</v>
      </c>
      <c r="E289" s="20">
        <v>13</v>
      </c>
      <c r="F289" s="20">
        <v>6</v>
      </c>
      <c r="G289" s="20">
        <v>27</v>
      </c>
      <c r="H289" s="20">
        <v>5</v>
      </c>
    </row>
    <row r="290" spans="1:8" ht="11.15" customHeight="1" x14ac:dyDescent="0.2">
      <c r="A290" s="31"/>
      <c r="B290" s="32">
        <v>100</v>
      </c>
      <c r="C290" s="32">
        <v>48.214286000000001</v>
      </c>
      <c r="D290" s="32">
        <v>6.25</v>
      </c>
      <c r="E290" s="32">
        <v>11.607143000000001</v>
      </c>
      <c r="F290" s="32">
        <v>5.3571429999999998</v>
      </c>
      <c r="G290" s="32">
        <v>24.107143000000001</v>
      </c>
      <c r="H290" s="32">
        <v>4.4642860000000004</v>
      </c>
    </row>
    <row r="291" spans="1:8" ht="11.15" customHeight="1" x14ac:dyDescent="0.2"/>
  </sheetData>
  <phoneticPr fontId="1"/>
  <pageMargins left="0.75" right="0.75" top="1" bottom="1" header="0.5" footer="0.5"/>
</worksheet>
</file>

<file path=xl/worksheets/sheet1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4510F-0025-424A-9A76-46931F34D1F5}">
  <dimension ref="A1:P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6" x14ac:dyDescent="0.2">
      <c r="A1" s="8" t="s">
        <v>126</v>
      </c>
      <c r="B1" s="9"/>
    </row>
    <row r="2" spans="1:16" x14ac:dyDescent="0.2">
      <c r="A2" s="11" t="str">
        <f xml:space="preserve"> HYPERLINK("#'目次'!B35","[29]")</f>
        <v>[29]</v>
      </c>
    </row>
    <row r="3" spans="1:16" x14ac:dyDescent="0.2">
      <c r="A3" s="9" t="s">
        <v>126</v>
      </c>
      <c r="B3" s="12" t="s">
        <v>197</v>
      </c>
    </row>
    <row r="4" spans="1:16" x14ac:dyDescent="0.2">
      <c r="A4" s="9" t="s">
        <v>126</v>
      </c>
      <c r="B4" s="12" t="s">
        <v>214</v>
      </c>
    </row>
    <row r="5" spans="1:16" s="15" customFormat="1" ht="87.5" x14ac:dyDescent="0.2">
      <c r="A5" s="13" t="s">
        <v>126</v>
      </c>
      <c r="B5" s="14" t="s">
        <v>1190</v>
      </c>
      <c r="C5" s="14" t="s">
        <v>215</v>
      </c>
      <c r="D5" s="14" t="s">
        <v>1336</v>
      </c>
      <c r="E5" s="14" t="s">
        <v>1337</v>
      </c>
      <c r="F5" s="14" t="s">
        <v>1338</v>
      </c>
      <c r="G5" s="14" t="s">
        <v>216</v>
      </c>
      <c r="H5" s="14" t="s">
        <v>1339</v>
      </c>
      <c r="I5" s="14" t="s">
        <v>217</v>
      </c>
      <c r="J5" s="14" t="s">
        <v>1340</v>
      </c>
      <c r="K5" s="14" t="s">
        <v>1341</v>
      </c>
      <c r="L5" s="14" t="s">
        <v>218</v>
      </c>
      <c r="M5" s="14" t="s">
        <v>219</v>
      </c>
      <c r="N5" s="14" t="s">
        <v>1342</v>
      </c>
      <c r="O5" s="14" t="s">
        <v>1202</v>
      </c>
      <c r="P5" s="14" t="s">
        <v>1195</v>
      </c>
    </row>
    <row r="6" spans="1:16" x14ac:dyDescent="0.2">
      <c r="A6" s="16" t="s">
        <v>1198</v>
      </c>
      <c r="B6" s="17">
        <v>935</v>
      </c>
      <c r="C6" s="17">
        <v>96</v>
      </c>
      <c r="D6" s="17">
        <v>107</v>
      </c>
      <c r="E6" s="17">
        <v>69</v>
      </c>
      <c r="F6" s="17">
        <v>315</v>
      </c>
      <c r="G6" s="17">
        <v>26</v>
      </c>
      <c r="H6" s="17">
        <v>232</v>
      </c>
      <c r="I6" s="17">
        <v>217</v>
      </c>
      <c r="J6" s="17">
        <v>388</v>
      </c>
      <c r="K6" s="17">
        <v>76</v>
      </c>
      <c r="L6" s="17">
        <v>55</v>
      </c>
      <c r="M6" s="17">
        <v>88</v>
      </c>
      <c r="N6" s="17">
        <v>98</v>
      </c>
      <c r="O6" s="17">
        <v>157</v>
      </c>
      <c r="P6" s="17">
        <v>43</v>
      </c>
    </row>
    <row r="7" spans="1:16" x14ac:dyDescent="0.2">
      <c r="A7" s="21" t="s">
        <v>126</v>
      </c>
      <c r="B7" s="30">
        <v>100</v>
      </c>
      <c r="C7" s="30">
        <v>10.267379999999999</v>
      </c>
      <c r="D7" s="30">
        <v>11.443849999999999</v>
      </c>
      <c r="E7" s="30">
        <v>7.3796790000000003</v>
      </c>
      <c r="F7" s="30">
        <v>33.689839999999997</v>
      </c>
      <c r="G7" s="30">
        <v>2.7807490000000001</v>
      </c>
      <c r="H7" s="30">
        <v>24.812833999999999</v>
      </c>
      <c r="I7" s="30">
        <v>23.208556000000002</v>
      </c>
      <c r="J7" s="30">
        <v>41.497326000000001</v>
      </c>
      <c r="K7" s="30">
        <v>8.128342</v>
      </c>
      <c r="L7" s="30">
        <v>5.8823530000000002</v>
      </c>
      <c r="M7" s="30">
        <v>9.4117650000000008</v>
      </c>
      <c r="N7" s="30">
        <v>10.481282999999999</v>
      </c>
      <c r="O7" s="30">
        <v>16.791443999999998</v>
      </c>
      <c r="P7" s="30">
        <v>4.5989300000000002</v>
      </c>
    </row>
    <row r="8" spans="1:16" x14ac:dyDescent="0.2">
      <c r="A8" s="18" t="s">
        <v>1199</v>
      </c>
      <c r="B8" s="18"/>
      <c r="C8" s="18"/>
      <c r="D8" s="18"/>
      <c r="E8" s="18"/>
      <c r="F8" s="18"/>
      <c r="G8" s="18"/>
      <c r="H8" s="18"/>
      <c r="I8" s="18"/>
      <c r="J8" s="18"/>
      <c r="K8" s="18"/>
      <c r="L8" s="18"/>
      <c r="M8" s="18"/>
      <c r="N8" s="18"/>
      <c r="O8" s="18"/>
      <c r="P8" s="18"/>
    </row>
    <row r="9" spans="1:16" x14ac:dyDescent="0.2">
      <c r="A9" s="19" t="s">
        <v>1200</v>
      </c>
      <c r="B9" s="20">
        <v>535</v>
      </c>
      <c r="C9" s="20">
        <v>56</v>
      </c>
      <c r="D9" s="20">
        <v>67</v>
      </c>
      <c r="E9" s="20">
        <v>41</v>
      </c>
      <c r="F9" s="20">
        <v>156</v>
      </c>
      <c r="G9" s="20">
        <v>18</v>
      </c>
      <c r="H9" s="20">
        <v>136</v>
      </c>
      <c r="I9" s="20">
        <v>128</v>
      </c>
      <c r="J9" s="20">
        <v>248</v>
      </c>
      <c r="K9" s="20">
        <v>34</v>
      </c>
      <c r="L9" s="20">
        <v>22</v>
      </c>
      <c r="M9" s="20">
        <v>46</v>
      </c>
      <c r="N9" s="20">
        <v>69</v>
      </c>
      <c r="O9" s="20">
        <v>92</v>
      </c>
      <c r="P9" s="20">
        <v>22</v>
      </c>
    </row>
    <row r="10" spans="1:16" x14ac:dyDescent="0.2">
      <c r="A10" s="21" t="s">
        <v>126</v>
      </c>
      <c r="B10" s="30">
        <v>100</v>
      </c>
      <c r="C10" s="30">
        <v>10.46729</v>
      </c>
      <c r="D10" s="30">
        <v>12.523364000000001</v>
      </c>
      <c r="E10" s="30">
        <v>7.663551</v>
      </c>
      <c r="F10" s="30">
        <v>29.158878999999999</v>
      </c>
      <c r="G10" s="30">
        <v>3.3644859999999999</v>
      </c>
      <c r="H10" s="30">
        <v>25.420560999999999</v>
      </c>
      <c r="I10" s="30">
        <v>23.925234</v>
      </c>
      <c r="J10" s="30">
        <v>46.355139999999999</v>
      </c>
      <c r="K10" s="30">
        <v>6.3551399999999996</v>
      </c>
      <c r="L10" s="30">
        <v>4.1121499999999997</v>
      </c>
      <c r="M10" s="30">
        <v>8.5981310000000004</v>
      </c>
      <c r="N10" s="30">
        <v>12.897195999999999</v>
      </c>
      <c r="O10" s="30">
        <v>17.196262000000001</v>
      </c>
      <c r="P10" s="30">
        <v>4.1121499999999997</v>
      </c>
    </row>
    <row r="11" spans="1:16" x14ac:dyDescent="0.2">
      <c r="A11" s="19" t="s">
        <v>1201</v>
      </c>
      <c r="B11" s="20">
        <v>399</v>
      </c>
      <c r="C11" s="20">
        <v>40</v>
      </c>
      <c r="D11" s="20">
        <v>39</v>
      </c>
      <c r="E11" s="20">
        <v>27</v>
      </c>
      <c r="F11" s="20">
        <v>158</v>
      </c>
      <c r="G11" s="20">
        <v>8</v>
      </c>
      <c r="H11" s="20">
        <v>96</v>
      </c>
      <c r="I11" s="20">
        <v>89</v>
      </c>
      <c r="J11" s="20">
        <v>140</v>
      </c>
      <c r="K11" s="20">
        <v>42</v>
      </c>
      <c r="L11" s="20">
        <v>33</v>
      </c>
      <c r="M11" s="20">
        <v>42</v>
      </c>
      <c r="N11" s="20">
        <v>29</v>
      </c>
      <c r="O11" s="20">
        <v>65</v>
      </c>
      <c r="P11" s="20">
        <v>21</v>
      </c>
    </row>
    <row r="12" spans="1:16" x14ac:dyDescent="0.2">
      <c r="A12" s="21" t="s">
        <v>126</v>
      </c>
      <c r="B12" s="30">
        <v>100</v>
      </c>
      <c r="C12" s="30">
        <v>10.025062999999999</v>
      </c>
      <c r="D12" s="30">
        <v>9.7744359999999997</v>
      </c>
      <c r="E12" s="30">
        <v>6.7669170000000003</v>
      </c>
      <c r="F12" s="30">
        <v>39.598996999999997</v>
      </c>
      <c r="G12" s="30">
        <v>2.0050129999999999</v>
      </c>
      <c r="H12" s="30">
        <v>24.06015</v>
      </c>
      <c r="I12" s="30">
        <v>22.305764</v>
      </c>
      <c r="J12" s="30">
        <v>35.087719</v>
      </c>
      <c r="K12" s="30">
        <v>10.526316</v>
      </c>
      <c r="L12" s="30">
        <v>8.2706769999999992</v>
      </c>
      <c r="M12" s="30">
        <v>10.526316</v>
      </c>
      <c r="N12" s="30">
        <v>7.2681699999999996</v>
      </c>
      <c r="O12" s="30">
        <v>16.290727</v>
      </c>
      <c r="P12" s="30">
        <v>5.2631579999999998</v>
      </c>
    </row>
    <row r="13" spans="1:16" x14ac:dyDescent="0.2">
      <c r="A13" s="19" t="s">
        <v>1202</v>
      </c>
      <c r="B13" s="20">
        <v>1</v>
      </c>
      <c r="C13" s="20">
        <v>0</v>
      </c>
      <c r="D13" s="20">
        <v>1</v>
      </c>
      <c r="E13" s="20">
        <v>1</v>
      </c>
      <c r="F13" s="20">
        <v>1</v>
      </c>
      <c r="G13" s="20">
        <v>0</v>
      </c>
      <c r="H13" s="20">
        <v>0</v>
      </c>
      <c r="I13" s="20">
        <v>0</v>
      </c>
      <c r="J13" s="20">
        <v>0</v>
      </c>
      <c r="K13" s="20">
        <v>0</v>
      </c>
      <c r="L13" s="20">
        <v>0</v>
      </c>
      <c r="M13" s="20">
        <v>0</v>
      </c>
      <c r="N13" s="20">
        <v>0</v>
      </c>
      <c r="O13" s="20">
        <v>0</v>
      </c>
      <c r="P13" s="20">
        <v>0</v>
      </c>
    </row>
    <row r="14" spans="1:16" x14ac:dyDescent="0.2">
      <c r="A14" s="21" t="s">
        <v>126</v>
      </c>
      <c r="B14" s="30">
        <v>100</v>
      </c>
      <c r="C14" s="30">
        <v>0</v>
      </c>
      <c r="D14" s="30">
        <v>100</v>
      </c>
      <c r="E14" s="30">
        <v>100</v>
      </c>
      <c r="F14" s="30">
        <v>100</v>
      </c>
      <c r="G14" s="30">
        <v>0</v>
      </c>
      <c r="H14" s="30">
        <v>0</v>
      </c>
      <c r="I14" s="30">
        <v>0</v>
      </c>
      <c r="J14" s="30">
        <v>0</v>
      </c>
      <c r="K14" s="30">
        <v>0</v>
      </c>
      <c r="L14" s="30">
        <v>0</v>
      </c>
      <c r="M14" s="30">
        <v>0</v>
      </c>
      <c r="N14" s="30">
        <v>0</v>
      </c>
      <c r="O14" s="30">
        <v>0</v>
      </c>
      <c r="P14" s="30">
        <v>0</v>
      </c>
    </row>
    <row r="15" spans="1:16" x14ac:dyDescent="0.2">
      <c r="A15" s="18" t="s">
        <v>1203</v>
      </c>
      <c r="B15" s="18"/>
      <c r="C15" s="18"/>
      <c r="D15" s="18"/>
      <c r="E15" s="18"/>
      <c r="F15" s="18"/>
      <c r="G15" s="18"/>
      <c r="H15" s="18"/>
      <c r="I15" s="18"/>
      <c r="J15" s="18"/>
      <c r="K15" s="18"/>
      <c r="L15" s="18"/>
      <c r="M15" s="18"/>
      <c r="N15" s="18"/>
      <c r="O15" s="18"/>
      <c r="P15" s="18"/>
    </row>
    <row r="16" spans="1:16" x14ac:dyDescent="0.2">
      <c r="A16" s="19" t="s">
        <v>1204</v>
      </c>
      <c r="B16" s="20">
        <v>294</v>
      </c>
      <c r="C16" s="20">
        <v>38</v>
      </c>
      <c r="D16" s="20">
        <v>45</v>
      </c>
      <c r="E16" s="20">
        <v>43</v>
      </c>
      <c r="F16" s="20">
        <v>111</v>
      </c>
      <c r="G16" s="20">
        <v>3</v>
      </c>
      <c r="H16" s="20">
        <v>72</v>
      </c>
      <c r="I16" s="20">
        <v>41</v>
      </c>
      <c r="J16" s="20">
        <v>147</v>
      </c>
      <c r="K16" s="20">
        <v>20</v>
      </c>
      <c r="L16" s="20">
        <v>24</v>
      </c>
      <c r="M16" s="20">
        <v>19</v>
      </c>
      <c r="N16" s="20">
        <v>26</v>
      </c>
      <c r="O16" s="20">
        <v>48</v>
      </c>
      <c r="P16" s="20">
        <v>7</v>
      </c>
    </row>
    <row r="17" spans="1:16" x14ac:dyDescent="0.2">
      <c r="A17" s="21" t="s">
        <v>126</v>
      </c>
      <c r="B17" s="30">
        <v>100</v>
      </c>
      <c r="C17" s="30">
        <v>12.92517</v>
      </c>
      <c r="D17" s="30">
        <v>15.306122</v>
      </c>
      <c r="E17" s="30">
        <v>14.62585</v>
      </c>
      <c r="F17" s="30">
        <v>37.755102000000001</v>
      </c>
      <c r="G17" s="30">
        <v>1.020408</v>
      </c>
      <c r="H17" s="30">
        <v>24.489795999999998</v>
      </c>
      <c r="I17" s="30">
        <v>13.945577999999999</v>
      </c>
      <c r="J17" s="30">
        <v>50</v>
      </c>
      <c r="K17" s="30">
        <v>6.802721</v>
      </c>
      <c r="L17" s="30">
        <v>8.1632650000000009</v>
      </c>
      <c r="M17" s="30">
        <v>6.4625849999999998</v>
      </c>
      <c r="N17" s="30">
        <v>8.8435369999999995</v>
      </c>
      <c r="O17" s="30">
        <v>16.326530999999999</v>
      </c>
      <c r="P17" s="30">
        <v>2.3809520000000002</v>
      </c>
    </row>
    <row r="18" spans="1:16" x14ac:dyDescent="0.2">
      <c r="A18" s="19" t="s">
        <v>1205</v>
      </c>
      <c r="B18" s="20">
        <v>253</v>
      </c>
      <c r="C18" s="20">
        <v>30</v>
      </c>
      <c r="D18" s="20">
        <v>31</v>
      </c>
      <c r="E18" s="20">
        <v>16</v>
      </c>
      <c r="F18" s="20">
        <v>86</v>
      </c>
      <c r="G18" s="20">
        <v>8</v>
      </c>
      <c r="H18" s="20">
        <v>54</v>
      </c>
      <c r="I18" s="20">
        <v>58</v>
      </c>
      <c r="J18" s="20">
        <v>107</v>
      </c>
      <c r="K18" s="20">
        <v>22</v>
      </c>
      <c r="L18" s="20">
        <v>9</v>
      </c>
      <c r="M18" s="20">
        <v>28</v>
      </c>
      <c r="N18" s="20">
        <v>26</v>
      </c>
      <c r="O18" s="20">
        <v>37</v>
      </c>
      <c r="P18" s="20">
        <v>12</v>
      </c>
    </row>
    <row r="19" spans="1:16" x14ac:dyDescent="0.2">
      <c r="A19" s="21" t="s">
        <v>126</v>
      </c>
      <c r="B19" s="30">
        <v>100</v>
      </c>
      <c r="C19" s="30">
        <v>11.857708000000001</v>
      </c>
      <c r="D19" s="30">
        <v>12.252964</v>
      </c>
      <c r="E19" s="30">
        <v>6.3241110000000003</v>
      </c>
      <c r="F19" s="30">
        <v>33.992094999999999</v>
      </c>
      <c r="G19" s="30">
        <v>3.1620550000000001</v>
      </c>
      <c r="H19" s="30">
        <v>21.343874</v>
      </c>
      <c r="I19" s="30">
        <v>22.924900999999998</v>
      </c>
      <c r="J19" s="30">
        <v>42.292490000000001</v>
      </c>
      <c r="K19" s="30">
        <v>8.6956520000000008</v>
      </c>
      <c r="L19" s="30">
        <v>3.557312</v>
      </c>
      <c r="M19" s="30">
        <v>11.067194000000001</v>
      </c>
      <c r="N19" s="30">
        <v>10.276680000000001</v>
      </c>
      <c r="O19" s="30">
        <v>14.624506</v>
      </c>
      <c r="P19" s="30">
        <v>4.7430830000000004</v>
      </c>
    </row>
    <row r="20" spans="1:16" x14ac:dyDescent="0.2">
      <c r="A20" s="19" t="s">
        <v>1206</v>
      </c>
      <c r="B20" s="20">
        <v>196</v>
      </c>
      <c r="C20" s="20">
        <v>13</v>
      </c>
      <c r="D20" s="20">
        <v>18</v>
      </c>
      <c r="E20" s="20">
        <v>10</v>
      </c>
      <c r="F20" s="20">
        <v>62</v>
      </c>
      <c r="G20" s="20">
        <v>6</v>
      </c>
      <c r="H20" s="20">
        <v>54</v>
      </c>
      <c r="I20" s="20">
        <v>60</v>
      </c>
      <c r="J20" s="20">
        <v>77</v>
      </c>
      <c r="K20" s="20">
        <v>21</v>
      </c>
      <c r="L20" s="20">
        <v>12</v>
      </c>
      <c r="M20" s="20">
        <v>20</v>
      </c>
      <c r="N20" s="20">
        <v>25</v>
      </c>
      <c r="O20" s="20">
        <v>33</v>
      </c>
      <c r="P20" s="20">
        <v>10</v>
      </c>
    </row>
    <row r="21" spans="1:16" x14ac:dyDescent="0.2">
      <c r="A21" s="21" t="s">
        <v>126</v>
      </c>
      <c r="B21" s="30">
        <v>100</v>
      </c>
      <c r="C21" s="30">
        <v>6.6326530000000004</v>
      </c>
      <c r="D21" s="30">
        <v>9.1836730000000006</v>
      </c>
      <c r="E21" s="30">
        <v>5.1020409999999998</v>
      </c>
      <c r="F21" s="30">
        <v>31.632653000000001</v>
      </c>
      <c r="G21" s="30">
        <v>3.0612240000000002</v>
      </c>
      <c r="H21" s="30">
        <v>27.551020000000001</v>
      </c>
      <c r="I21" s="30">
        <v>30.612245000000001</v>
      </c>
      <c r="J21" s="30">
        <v>39.285713999999999</v>
      </c>
      <c r="K21" s="30">
        <v>10.714286</v>
      </c>
      <c r="L21" s="30">
        <v>6.1224489999999996</v>
      </c>
      <c r="M21" s="30">
        <v>10.204082</v>
      </c>
      <c r="N21" s="30">
        <v>12.755102000000001</v>
      </c>
      <c r="O21" s="30">
        <v>16.836735000000001</v>
      </c>
      <c r="P21" s="30">
        <v>5.1020409999999998</v>
      </c>
    </row>
    <row r="22" spans="1:16" x14ac:dyDescent="0.2">
      <c r="A22" s="19" t="s">
        <v>1207</v>
      </c>
      <c r="B22" s="20">
        <v>139</v>
      </c>
      <c r="C22" s="20">
        <v>12</v>
      </c>
      <c r="D22" s="20">
        <v>10</v>
      </c>
      <c r="E22" s="20">
        <v>0</v>
      </c>
      <c r="F22" s="20">
        <v>45</v>
      </c>
      <c r="G22" s="20">
        <v>3</v>
      </c>
      <c r="H22" s="20">
        <v>36</v>
      </c>
      <c r="I22" s="20">
        <v>46</v>
      </c>
      <c r="J22" s="20">
        <v>37</v>
      </c>
      <c r="K22" s="20">
        <v>12</v>
      </c>
      <c r="L22" s="20">
        <v>8</v>
      </c>
      <c r="M22" s="20">
        <v>17</v>
      </c>
      <c r="N22" s="20">
        <v>12</v>
      </c>
      <c r="O22" s="20">
        <v>29</v>
      </c>
      <c r="P22" s="20">
        <v>8</v>
      </c>
    </row>
    <row r="23" spans="1:16" x14ac:dyDescent="0.2">
      <c r="A23" s="21" t="s">
        <v>126</v>
      </c>
      <c r="B23" s="30">
        <v>100</v>
      </c>
      <c r="C23" s="30">
        <v>8.6330939999999998</v>
      </c>
      <c r="D23" s="30">
        <v>7.1942449999999996</v>
      </c>
      <c r="E23" s="30">
        <v>0</v>
      </c>
      <c r="F23" s="30">
        <v>32.374101000000003</v>
      </c>
      <c r="G23" s="30">
        <v>2.1582729999999999</v>
      </c>
      <c r="H23" s="30">
        <v>25.899280999999998</v>
      </c>
      <c r="I23" s="30">
        <v>33.093525</v>
      </c>
      <c r="J23" s="30">
        <v>26.618704999999999</v>
      </c>
      <c r="K23" s="30">
        <v>8.6330939999999998</v>
      </c>
      <c r="L23" s="30">
        <v>5.7553960000000002</v>
      </c>
      <c r="M23" s="30">
        <v>12.230216</v>
      </c>
      <c r="N23" s="30">
        <v>8.6330939999999998</v>
      </c>
      <c r="O23" s="30">
        <v>20.863309000000001</v>
      </c>
      <c r="P23" s="30">
        <v>5.7553960000000002</v>
      </c>
    </row>
    <row r="24" spans="1:16" x14ac:dyDescent="0.2">
      <c r="A24" s="19" t="s">
        <v>1208</v>
      </c>
      <c r="B24" s="20">
        <v>41</v>
      </c>
      <c r="C24" s="20">
        <v>3</v>
      </c>
      <c r="D24" s="20">
        <v>2</v>
      </c>
      <c r="E24" s="20">
        <v>0</v>
      </c>
      <c r="F24" s="20">
        <v>9</v>
      </c>
      <c r="G24" s="20">
        <v>6</v>
      </c>
      <c r="H24" s="20">
        <v>11</v>
      </c>
      <c r="I24" s="20">
        <v>10</v>
      </c>
      <c r="J24" s="20">
        <v>17</v>
      </c>
      <c r="K24" s="20">
        <v>1</v>
      </c>
      <c r="L24" s="20">
        <v>2</v>
      </c>
      <c r="M24" s="20">
        <v>4</v>
      </c>
      <c r="N24" s="20">
        <v>5</v>
      </c>
      <c r="O24" s="20">
        <v>6</v>
      </c>
      <c r="P24" s="20">
        <v>5</v>
      </c>
    </row>
    <row r="25" spans="1:16" x14ac:dyDescent="0.2">
      <c r="A25" s="21" t="s">
        <v>126</v>
      </c>
      <c r="B25" s="30">
        <v>100</v>
      </c>
      <c r="C25" s="30">
        <v>7.3170729999999997</v>
      </c>
      <c r="D25" s="30">
        <v>4.8780489999999999</v>
      </c>
      <c r="E25" s="30">
        <v>0</v>
      </c>
      <c r="F25" s="30">
        <v>21.951219999999999</v>
      </c>
      <c r="G25" s="30">
        <v>14.634145999999999</v>
      </c>
      <c r="H25" s="30">
        <v>26.829267999999999</v>
      </c>
      <c r="I25" s="30">
        <v>24.390243999999999</v>
      </c>
      <c r="J25" s="30">
        <v>41.463414999999998</v>
      </c>
      <c r="K25" s="30">
        <v>2.4390239999999999</v>
      </c>
      <c r="L25" s="30">
        <v>4.8780489999999999</v>
      </c>
      <c r="M25" s="30">
        <v>9.7560979999999997</v>
      </c>
      <c r="N25" s="30">
        <v>12.195122</v>
      </c>
      <c r="O25" s="30">
        <v>14.634145999999999</v>
      </c>
      <c r="P25" s="30">
        <v>12.195122</v>
      </c>
    </row>
    <row r="26" spans="1:16" x14ac:dyDescent="0.2">
      <c r="A26" s="19" t="s">
        <v>1209</v>
      </c>
      <c r="B26" s="20">
        <v>9</v>
      </c>
      <c r="C26" s="20">
        <v>0</v>
      </c>
      <c r="D26" s="20">
        <v>1</v>
      </c>
      <c r="E26" s="20">
        <v>0</v>
      </c>
      <c r="F26" s="20">
        <v>2</v>
      </c>
      <c r="G26" s="20">
        <v>0</v>
      </c>
      <c r="H26" s="20">
        <v>3</v>
      </c>
      <c r="I26" s="20">
        <v>1</v>
      </c>
      <c r="J26" s="20">
        <v>2</v>
      </c>
      <c r="K26" s="20">
        <v>0</v>
      </c>
      <c r="L26" s="20">
        <v>0</v>
      </c>
      <c r="M26" s="20">
        <v>0</v>
      </c>
      <c r="N26" s="20">
        <v>4</v>
      </c>
      <c r="O26" s="20">
        <v>3</v>
      </c>
      <c r="P26" s="20">
        <v>1</v>
      </c>
    </row>
    <row r="27" spans="1:16" x14ac:dyDescent="0.2">
      <c r="A27" s="21" t="s">
        <v>126</v>
      </c>
      <c r="B27" s="30">
        <v>100</v>
      </c>
      <c r="C27" s="30">
        <v>0</v>
      </c>
      <c r="D27" s="30">
        <v>11.111110999999999</v>
      </c>
      <c r="E27" s="30">
        <v>0</v>
      </c>
      <c r="F27" s="30">
        <v>22.222221999999999</v>
      </c>
      <c r="G27" s="30">
        <v>0</v>
      </c>
      <c r="H27" s="30">
        <v>33.333333000000003</v>
      </c>
      <c r="I27" s="30">
        <v>11.111110999999999</v>
      </c>
      <c r="J27" s="30">
        <v>22.222221999999999</v>
      </c>
      <c r="K27" s="30">
        <v>0</v>
      </c>
      <c r="L27" s="30">
        <v>0</v>
      </c>
      <c r="M27" s="30">
        <v>0</v>
      </c>
      <c r="N27" s="30">
        <v>44.444443999999997</v>
      </c>
      <c r="O27" s="30">
        <v>33.333333000000003</v>
      </c>
      <c r="P27" s="30">
        <v>11.111110999999999</v>
      </c>
    </row>
    <row r="28" spans="1:16" x14ac:dyDescent="0.2">
      <c r="A28" s="19" t="s">
        <v>1210</v>
      </c>
      <c r="B28" s="20">
        <v>3</v>
      </c>
      <c r="C28" s="20">
        <v>0</v>
      </c>
      <c r="D28" s="20">
        <v>0</v>
      </c>
      <c r="E28" s="20">
        <v>0</v>
      </c>
      <c r="F28" s="20">
        <v>0</v>
      </c>
      <c r="G28" s="20">
        <v>0</v>
      </c>
      <c r="H28" s="20">
        <v>2</v>
      </c>
      <c r="I28" s="20">
        <v>1</v>
      </c>
      <c r="J28" s="20">
        <v>1</v>
      </c>
      <c r="K28" s="20">
        <v>0</v>
      </c>
      <c r="L28" s="20">
        <v>0</v>
      </c>
      <c r="M28" s="20">
        <v>0</v>
      </c>
      <c r="N28" s="20">
        <v>0</v>
      </c>
      <c r="O28" s="20">
        <v>1</v>
      </c>
      <c r="P28" s="20">
        <v>0</v>
      </c>
    </row>
    <row r="29" spans="1:16" x14ac:dyDescent="0.2">
      <c r="A29" s="21" t="s">
        <v>126</v>
      </c>
      <c r="B29" s="30">
        <v>100</v>
      </c>
      <c r="C29" s="30">
        <v>0</v>
      </c>
      <c r="D29" s="30">
        <v>0</v>
      </c>
      <c r="E29" s="30">
        <v>0</v>
      </c>
      <c r="F29" s="30">
        <v>0</v>
      </c>
      <c r="G29" s="30">
        <v>0</v>
      </c>
      <c r="H29" s="30">
        <v>66.666667000000004</v>
      </c>
      <c r="I29" s="30">
        <v>33.333333000000003</v>
      </c>
      <c r="J29" s="30">
        <v>33.333333000000003</v>
      </c>
      <c r="K29" s="30">
        <v>0</v>
      </c>
      <c r="L29" s="30">
        <v>0</v>
      </c>
      <c r="M29" s="30">
        <v>0</v>
      </c>
      <c r="N29" s="30">
        <v>0</v>
      </c>
      <c r="O29" s="30">
        <v>33.333333000000003</v>
      </c>
      <c r="P29" s="30">
        <v>0</v>
      </c>
    </row>
    <row r="30" spans="1:16" x14ac:dyDescent="0.2">
      <c r="A30" s="19" t="s">
        <v>1211</v>
      </c>
      <c r="B30" s="20">
        <v>0</v>
      </c>
      <c r="C30" s="20">
        <v>0</v>
      </c>
      <c r="D30" s="20">
        <v>0</v>
      </c>
      <c r="E30" s="20">
        <v>0</v>
      </c>
      <c r="F30" s="20">
        <v>0</v>
      </c>
      <c r="G30" s="20">
        <v>0</v>
      </c>
      <c r="H30" s="20">
        <v>0</v>
      </c>
      <c r="I30" s="20">
        <v>0</v>
      </c>
      <c r="J30" s="20">
        <v>0</v>
      </c>
      <c r="K30" s="20">
        <v>0</v>
      </c>
      <c r="L30" s="20">
        <v>0</v>
      </c>
      <c r="M30" s="20">
        <v>0</v>
      </c>
      <c r="N30" s="20">
        <v>0</v>
      </c>
      <c r="O30" s="20">
        <v>0</v>
      </c>
      <c r="P30" s="20">
        <v>0</v>
      </c>
    </row>
    <row r="31" spans="1:16" x14ac:dyDescent="0.2">
      <c r="A31" s="21" t="s">
        <v>126</v>
      </c>
      <c r="B31" s="30">
        <v>0</v>
      </c>
      <c r="C31" s="30">
        <v>0</v>
      </c>
      <c r="D31" s="30">
        <v>0</v>
      </c>
      <c r="E31" s="30">
        <v>0</v>
      </c>
      <c r="F31" s="30">
        <v>0</v>
      </c>
      <c r="G31" s="30">
        <v>0</v>
      </c>
      <c r="H31" s="30">
        <v>0</v>
      </c>
      <c r="I31" s="30">
        <v>0</v>
      </c>
      <c r="J31" s="30">
        <v>0</v>
      </c>
      <c r="K31" s="30">
        <v>0</v>
      </c>
      <c r="L31" s="30">
        <v>0</v>
      </c>
      <c r="M31" s="30">
        <v>0</v>
      </c>
      <c r="N31" s="30">
        <v>0</v>
      </c>
      <c r="O31" s="30">
        <v>0</v>
      </c>
      <c r="P31" s="30">
        <v>0</v>
      </c>
    </row>
    <row r="32" spans="1:16" x14ac:dyDescent="0.2">
      <c r="A32" s="19" t="s">
        <v>1212</v>
      </c>
      <c r="B32" s="20">
        <v>449</v>
      </c>
      <c r="C32" s="20">
        <v>43</v>
      </c>
      <c r="D32" s="20">
        <v>49</v>
      </c>
      <c r="E32" s="20">
        <v>26</v>
      </c>
      <c r="F32" s="20">
        <v>148</v>
      </c>
      <c r="G32" s="20">
        <v>14</v>
      </c>
      <c r="H32" s="20">
        <v>108</v>
      </c>
      <c r="I32" s="20">
        <v>118</v>
      </c>
      <c r="J32" s="20">
        <v>184</v>
      </c>
      <c r="K32" s="20">
        <v>43</v>
      </c>
      <c r="L32" s="20">
        <v>21</v>
      </c>
      <c r="M32" s="20">
        <v>48</v>
      </c>
      <c r="N32" s="20">
        <v>51</v>
      </c>
      <c r="O32" s="20">
        <v>70</v>
      </c>
      <c r="P32" s="20">
        <v>22</v>
      </c>
    </row>
    <row r="33" spans="1:16" x14ac:dyDescent="0.2">
      <c r="A33" s="21" t="s">
        <v>126</v>
      </c>
      <c r="B33" s="30">
        <v>100</v>
      </c>
      <c r="C33" s="30">
        <v>9.5768369999999994</v>
      </c>
      <c r="D33" s="30">
        <v>10.91314</v>
      </c>
      <c r="E33" s="30">
        <v>5.7906459999999997</v>
      </c>
      <c r="F33" s="30">
        <v>32.962138000000003</v>
      </c>
      <c r="G33" s="30">
        <v>3.1180400000000001</v>
      </c>
      <c r="H33" s="30">
        <v>24.053452</v>
      </c>
      <c r="I33" s="30">
        <v>26.280624</v>
      </c>
      <c r="J33" s="30">
        <v>40.979954999999997</v>
      </c>
      <c r="K33" s="30">
        <v>9.5768369999999994</v>
      </c>
      <c r="L33" s="30">
        <v>4.67706</v>
      </c>
      <c r="M33" s="30">
        <v>10.690422999999999</v>
      </c>
      <c r="N33" s="30">
        <v>11.358575</v>
      </c>
      <c r="O33" s="30">
        <v>15.590199999999999</v>
      </c>
      <c r="P33" s="30">
        <v>4.8997770000000003</v>
      </c>
    </row>
    <row r="34" spans="1:16" x14ac:dyDescent="0.2">
      <c r="A34" s="19" t="s">
        <v>1213</v>
      </c>
      <c r="B34" s="20">
        <v>180</v>
      </c>
      <c r="C34" s="20">
        <v>15</v>
      </c>
      <c r="D34" s="20">
        <v>12</v>
      </c>
      <c r="E34" s="20">
        <v>0</v>
      </c>
      <c r="F34" s="20">
        <v>54</v>
      </c>
      <c r="G34" s="20">
        <v>9</v>
      </c>
      <c r="H34" s="20">
        <v>47</v>
      </c>
      <c r="I34" s="20">
        <v>56</v>
      </c>
      <c r="J34" s="20">
        <v>54</v>
      </c>
      <c r="K34" s="20">
        <v>13</v>
      </c>
      <c r="L34" s="20">
        <v>10</v>
      </c>
      <c r="M34" s="20">
        <v>21</v>
      </c>
      <c r="N34" s="20">
        <v>17</v>
      </c>
      <c r="O34" s="20">
        <v>35</v>
      </c>
      <c r="P34" s="20">
        <v>13</v>
      </c>
    </row>
    <row r="35" spans="1:16" x14ac:dyDescent="0.2">
      <c r="A35" s="21" t="s">
        <v>126</v>
      </c>
      <c r="B35" s="30">
        <v>100</v>
      </c>
      <c r="C35" s="30">
        <v>8.3333329999999997</v>
      </c>
      <c r="D35" s="30">
        <v>6.6666670000000003</v>
      </c>
      <c r="E35" s="30">
        <v>0</v>
      </c>
      <c r="F35" s="30">
        <v>30</v>
      </c>
      <c r="G35" s="30">
        <v>5</v>
      </c>
      <c r="H35" s="30">
        <v>26.111111000000001</v>
      </c>
      <c r="I35" s="30">
        <v>31.111111000000001</v>
      </c>
      <c r="J35" s="30">
        <v>30</v>
      </c>
      <c r="K35" s="30">
        <v>7.2222220000000004</v>
      </c>
      <c r="L35" s="30">
        <v>5.5555560000000002</v>
      </c>
      <c r="M35" s="30">
        <v>11.666667</v>
      </c>
      <c r="N35" s="30">
        <v>9.4444440000000007</v>
      </c>
      <c r="O35" s="30">
        <v>19.444444000000001</v>
      </c>
      <c r="P35" s="30">
        <v>7.2222220000000004</v>
      </c>
    </row>
    <row r="36" spans="1:16" x14ac:dyDescent="0.2">
      <c r="A36" s="19" t="s">
        <v>1214</v>
      </c>
      <c r="B36" s="20">
        <v>641</v>
      </c>
      <c r="C36" s="20">
        <v>58</v>
      </c>
      <c r="D36" s="20">
        <v>62</v>
      </c>
      <c r="E36" s="20">
        <v>26</v>
      </c>
      <c r="F36" s="20">
        <v>204</v>
      </c>
      <c r="G36" s="20">
        <v>23</v>
      </c>
      <c r="H36" s="20">
        <v>160</v>
      </c>
      <c r="I36" s="20">
        <v>176</v>
      </c>
      <c r="J36" s="20">
        <v>241</v>
      </c>
      <c r="K36" s="20">
        <v>56</v>
      </c>
      <c r="L36" s="20">
        <v>31</v>
      </c>
      <c r="M36" s="20">
        <v>69</v>
      </c>
      <c r="N36" s="20">
        <v>72</v>
      </c>
      <c r="O36" s="20">
        <v>109</v>
      </c>
      <c r="P36" s="20">
        <v>36</v>
      </c>
    </row>
    <row r="37" spans="1:16" x14ac:dyDescent="0.2">
      <c r="A37" s="21" t="s">
        <v>126</v>
      </c>
      <c r="B37" s="30">
        <v>100</v>
      </c>
      <c r="C37" s="30">
        <v>9.0483619999999991</v>
      </c>
      <c r="D37" s="30">
        <v>9.6723870000000005</v>
      </c>
      <c r="E37" s="30">
        <v>4.0561619999999996</v>
      </c>
      <c r="F37" s="30">
        <v>31.825272999999999</v>
      </c>
      <c r="G37" s="30">
        <v>3.5881439999999998</v>
      </c>
      <c r="H37" s="30">
        <v>24.960998</v>
      </c>
      <c r="I37" s="30">
        <v>27.457097999999998</v>
      </c>
      <c r="J37" s="30">
        <v>37.597504000000001</v>
      </c>
      <c r="K37" s="30">
        <v>8.7363490000000006</v>
      </c>
      <c r="L37" s="30">
        <v>4.8361929999999997</v>
      </c>
      <c r="M37" s="30">
        <v>10.764431</v>
      </c>
      <c r="N37" s="30">
        <v>11.232449000000001</v>
      </c>
      <c r="O37" s="30">
        <v>17.00468</v>
      </c>
      <c r="P37" s="30">
        <v>5.616225</v>
      </c>
    </row>
    <row r="38" spans="1:16" x14ac:dyDescent="0.2">
      <c r="A38" s="19" t="s">
        <v>1215</v>
      </c>
      <c r="B38" s="20">
        <v>192</v>
      </c>
      <c r="C38" s="20">
        <v>15</v>
      </c>
      <c r="D38" s="20">
        <v>13</v>
      </c>
      <c r="E38" s="20">
        <v>0</v>
      </c>
      <c r="F38" s="20">
        <v>56</v>
      </c>
      <c r="G38" s="20">
        <v>9</v>
      </c>
      <c r="H38" s="20">
        <v>52</v>
      </c>
      <c r="I38" s="20">
        <v>58</v>
      </c>
      <c r="J38" s="20">
        <v>57</v>
      </c>
      <c r="K38" s="20">
        <v>13</v>
      </c>
      <c r="L38" s="20">
        <v>10</v>
      </c>
      <c r="M38" s="20">
        <v>21</v>
      </c>
      <c r="N38" s="20">
        <v>21</v>
      </c>
      <c r="O38" s="20">
        <v>39</v>
      </c>
      <c r="P38" s="20">
        <v>14</v>
      </c>
    </row>
    <row r="39" spans="1:16" x14ac:dyDescent="0.2">
      <c r="A39" s="21" t="s">
        <v>126</v>
      </c>
      <c r="B39" s="30">
        <v>100</v>
      </c>
      <c r="C39" s="30">
        <v>7.8125</v>
      </c>
      <c r="D39" s="30">
        <v>6.7708329999999997</v>
      </c>
      <c r="E39" s="30">
        <v>0</v>
      </c>
      <c r="F39" s="30">
        <v>29.166667</v>
      </c>
      <c r="G39" s="30">
        <v>4.6875</v>
      </c>
      <c r="H39" s="30">
        <v>27.083333</v>
      </c>
      <c r="I39" s="30">
        <v>30.208333</v>
      </c>
      <c r="J39" s="30">
        <v>29.6875</v>
      </c>
      <c r="K39" s="30">
        <v>6.7708329999999997</v>
      </c>
      <c r="L39" s="30">
        <v>5.2083329999999997</v>
      </c>
      <c r="M39" s="30">
        <v>10.9375</v>
      </c>
      <c r="N39" s="30">
        <v>10.9375</v>
      </c>
      <c r="O39" s="30">
        <v>20.3125</v>
      </c>
      <c r="P39" s="30">
        <v>7.2916670000000003</v>
      </c>
    </row>
    <row r="40" spans="1:16" x14ac:dyDescent="0.2">
      <c r="A40" s="19" t="s">
        <v>1216</v>
      </c>
      <c r="B40" s="20">
        <v>12</v>
      </c>
      <c r="C40" s="20">
        <v>0</v>
      </c>
      <c r="D40" s="20">
        <v>1</v>
      </c>
      <c r="E40" s="20">
        <v>0</v>
      </c>
      <c r="F40" s="20">
        <v>2</v>
      </c>
      <c r="G40" s="20">
        <v>0</v>
      </c>
      <c r="H40" s="20">
        <v>5</v>
      </c>
      <c r="I40" s="20">
        <v>2</v>
      </c>
      <c r="J40" s="20">
        <v>3</v>
      </c>
      <c r="K40" s="20">
        <v>0</v>
      </c>
      <c r="L40" s="20">
        <v>0</v>
      </c>
      <c r="M40" s="20">
        <v>0</v>
      </c>
      <c r="N40" s="20">
        <v>4</v>
      </c>
      <c r="O40" s="20">
        <v>4</v>
      </c>
      <c r="P40" s="20">
        <v>1</v>
      </c>
    </row>
    <row r="41" spans="1:16" x14ac:dyDescent="0.2">
      <c r="A41" s="21" t="s">
        <v>126</v>
      </c>
      <c r="B41" s="30">
        <v>100</v>
      </c>
      <c r="C41" s="30">
        <v>0</v>
      </c>
      <c r="D41" s="30">
        <v>8.3333329999999997</v>
      </c>
      <c r="E41" s="30">
        <v>0</v>
      </c>
      <c r="F41" s="30">
        <v>16.666667</v>
      </c>
      <c r="G41" s="30">
        <v>0</v>
      </c>
      <c r="H41" s="30">
        <v>41.666666999999997</v>
      </c>
      <c r="I41" s="30">
        <v>16.666667</v>
      </c>
      <c r="J41" s="30">
        <v>25</v>
      </c>
      <c r="K41" s="30">
        <v>0</v>
      </c>
      <c r="L41" s="30">
        <v>0</v>
      </c>
      <c r="M41" s="30">
        <v>0</v>
      </c>
      <c r="N41" s="30">
        <v>33.333333000000003</v>
      </c>
      <c r="O41" s="30">
        <v>33.333333000000003</v>
      </c>
      <c r="P41" s="30">
        <v>8.3333329999999997</v>
      </c>
    </row>
    <row r="42" spans="1:16" x14ac:dyDescent="0.2">
      <c r="A42" s="18" t="s">
        <v>1217</v>
      </c>
      <c r="B42" s="17">
        <v>172</v>
      </c>
      <c r="C42" s="17">
        <v>23</v>
      </c>
      <c r="D42" s="17">
        <v>31</v>
      </c>
      <c r="E42" s="17">
        <v>26</v>
      </c>
      <c r="F42" s="17">
        <v>55</v>
      </c>
      <c r="G42" s="17">
        <v>2</v>
      </c>
      <c r="H42" s="17">
        <v>41</v>
      </c>
      <c r="I42" s="17">
        <v>25</v>
      </c>
      <c r="J42" s="17">
        <v>95</v>
      </c>
      <c r="K42" s="17">
        <v>11</v>
      </c>
      <c r="L42" s="17">
        <v>13</v>
      </c>
      <c r="M42" s="17">
        <v>5</v>
      </c>
      <c r="N42" s="17">
        <v>18</v>
      </c>
      <c r="O42" s="17">
        <v>29</v>
      </c>
      <c r="P42" s="17">
        <v>4</v>
      </c>
    </row>
    <row r="43" spans="1:16" x14ac:dyDescent="0.2">
      <c r="A43" s="21" t="s">
        <v>126</v>
      </c>
      <c r="B43" s="30">
        <v>100</v>
      </c>
      <c r="C43" s="30">
        <v>13.372093</v>
      </c>
      <c r="D43" s="30">
        <v>18.023256</v>
      </c>
      <c r="E43" s="30">
        <v>15.116279</v>
      </c>
      <c r="F43" s="30">
        <v>31.976744</v>
      </c>
      <c r="G43" s="30">
        <v>1.1627909999999999</v>
      </c>
      <c r="H43" s="30">
        <v>23.837209000000001</v>
      </c>
      <c r="I43" s="30">
        <v>14.534884</v>
      </c>
      <c r="J43" s="30">
        <v>55.232557999999997</v>
      </c>
      <c r="K43" s="30">
        <v>6.3953490000000004</v>
      </c>
      <c r="L43" s="30">
        <v>7.5581399999999999</v>
      </c>
      <c r="M43" s="30">
        <v>2.9069769999999999</v>
      </c>
      <c r="N43" s="30">
        <v>10.465116</v>
      </c>
      <c r="O43" s="30">
        <v>16.860465000000001</v>
      </c>
      <c r="P43" s="30">
        <v>2.3255810000000001</v>
      </c>
    </row>
    <row r="44" spans="1:16" x14ac:dyDescent="0.2">
      <c r="A44" s="19" t="s">
        <v>1205</v>
      </c>
      <c r="B44" s="20">
        <v>133</v>
      </c>
      <c r="C44" s="20">
        <v>13</v>
      </c>
      <c r="D44" s="20">
        <v>17</v>
      </c>
      <c r="E44" s="20">
        <v>10</v>
      </c>
      <c r="F44" s="20">
        <v>41</v>
      </c>
      <c r="G44" s="20">
        <v>5</v>
      </c>
      <c r="H44" s="20">
        <v>31</v>
      </c>
      <c r="I44" s="20">
        <v>31</v>
      </c>
      <c r="J44" s="20">
        <v>58</v>
      </c>
      <c r="K44" s="20">
        <v>6</v>
      </c>
      <c r="L44" s="20">
        <v>3</v>
      </c>
      <c r="M44" s="20">
        <v>18</v>
      </c>
      <c r="N44" s="20">
        <v>15</v>
      </c>
      <c r="O44" s="20">
        <v>19</v>
      </c>
      <c r="P44" s="20">
        <v>5</v>
      </c>
    </row>
    <row r="45" spans="1:16" x14ac:dyDescent="0.2">
      <c r="A45" s="21" t="s">
        <v>126</v>
      </c>
      <c r="B45" s="30">
        <v>100</v>
      </c>
      <c r="C45" s="30">
        <v>9.7744359999999997</v>
      </c>
      <c r="D45" s="30">
        <v>12.781955</v>
      </c>
      <c r="E45" s="30">
        <v>7.5187970000000002</v>
      </c>
      <c r="F45" s="30">
        <v>30.827068000000001</v>
      </c>
      <c r="G45" s="30">
        <v>3.759398</v>
      </c>
      <c r="H45" s="30">
        <v>23.308271000000001</v>
      </c>
      <c r="I45" s="30">
        <v>23.308271000000001</v>
      </c>
      <c r="J45" s="30">
        <v>43.609023000000001</v>
      </c>
      <c r="K45" s="30">
        <v>4.5112779999999999</v>
      </c>
      <c r="L45" s="30">
        <v>2.2556389999999999</v>
      </c>
      <c r="M45" s="30">
        <v>13.533835</v>
      </c>
      <c r="N45" s="30">
        <v>11.278195</v>
      </c>
      <c r="O45" s="30">
        <v>14.285714</v>
      </c>
      <c r="P45" s="30">
        <v>3.759398</v>
      </c>
    </row>
    <row r="46" spans="1:16" x14ac:dyDescent="0.2">
      <c r="A46" s="19" t="s">
        <v>1206</v>
      </c>
      <c r="B46" s="20">
        <v>111</v>
      </c>
      <c r="C46" s="20">
        <v>9</v>
      </c>
      <c r="D46" s="20">
        <v>10</v>
      </c>
      <c r="E46" s="20">
        <v>5</v>
      </c>
      <c r="F46" s="20">
        <v>28</v>
      </c>
      <c r="G46" s="20">
        <v>4</v>
      </c>
      <c r="H46" s="20">
        <v>26</v>
      </c>
      <c r="I46" s="20">
        <v>36</v>
      </c>
      <c r="J46" s="20">
        <v>51</v>
      </c>
      <c r="K46" s="20">
        <v>10</v>
      </c>
      <c r="L46" s="20">
        <v>4</v>
      </c>
      <c r="M46" s="20">
        <v>10</v>
      </c>
      <c r="N46" s="20">
        <v>18</v>
      </c>
      <c r="O46" s="20">
        <v>20</v>
      </c>
      <c r="P46" s="20">
        <v>5</v>
      </c>
    </row>
    <row r="47" spans="1:16" x14ac:dyDescent="0.2">
      <c r="A47" s="21" t="s">
        <v>126</v>
      </c>
      <c r="B47" s="30">
        <v>100</v>
      </c>
      <c r="C47" s="30">
        <v>8.1081079999999996</v>
      </c>
      <c r="D47" s="30">
        <v>9.0090090000000007</v>
      </c>
      <c r="E47" s="30">
        <v>4.504505</v>
      </c>
      <c r="F47" s="30">
        <v>25.225224999999998</v>
      </c>
      <c r="G47" s="30">
        <v>3.6036039999999998</v>
      </c>
      <c r="H47" s="30">
        <v>23.423423</v>
      </c>
      <c r="I47" s="30">
        <v>32.432431999999999</v>
      </c>
      <c r="J47" s="30">
        <v>45.945945999999999</v>
      </c>
      <c r="K47" s="30">
        <v>9.0090090000000007</v>
      </c>
      <c r="L47" s="30">
        <v>3.6036039999999998</v>
      </c>
      <c r="M47" s="30">
        <v>9.0090090000000007</v>
      </c>
      <c r="N47" s="30">
        <v>16.216215999999999</v>
      </c>
      <c r="O47" s="30">
        <v>18.018018000000001</v>
      </c>
      <c r="P47" s="30">
        <v>4.504505</v>
      </c>
    </row>
    <row r="48" spans="1:16" x14ac:dyDescent="0.2">
      <c r="A48" s="19" t="s">
        <v>1207</v>
      </c>
      <c r="B48" s="20">
        <v>82</v>
      </c>
      <c r="C48" s="20">
        <v>8</v>
      </c>
      <c r="D48" s="20">
        <v>6</v>
      </c>
      <c r="E48" s="20">
        <v>0</v>
      </c>
      <c r="F48" s="20">
        <v>24</v>
      </c>
      <c r="G48" s="20">
        <v>2</v>
      </c>
      <c r="H48" s="20">
        <v>23</v>
      </c>
      <c r="I48" s="20">
        <v>25</v>
      </c>
      <c r="J48" s="20">
        <v>27</v>
      </c>
      <c r="K48" s="20">
        <v>6</v>
      </c>
      <c r="L48" s="20">
        <v>1</v>
      </c>
      <c r="M48" s="20">
        <v>10</v>
      </c>
      <c r="N48" s="20">
        <v>9</v>
      </c>
      <c r="O48" s="20">
        <v>18</v>
      </c>
      <c r="P48" s="20">
        <v>6</v>
      </c>
    </row>
    <row r="49" spans="1:16" x14ac:dyDescent="0.2">
      <c r="A49" s="21" t="s">
        <v>126</v>
      </c>
      <c r="B49" s="30">
        <v>100</v>
      </c>
      <c r="C49" s="30">
        <v>9.7560979999999997</v>
      </c>
      <c r="D49" s="30">
        <v>7.3170729999999997</v>
      </c>
      <c r="E49" s="30">
        <v>0</v>
      </c>
      <c r="F49" s="30">
        <v>29.268293</v>
      </c>
      <c r="G49" s="30">
        <v>2.4390239999999999</v>
      </c>
      <c r="H49" s="30">
        <v>28.048780000000001</v>
      </c>
      <c r="I49" s="30">
        <v>30.487805000000002</v>
      </c>
      <c r="J49" s="30">
        <v>32.926828999999998</v>
      </c>
      <c r="K49" s="30">
        <v>7.3170729999999997</v>
      </c>
      <c r="L49" s="30">
        <v>1.2195119999999999</v>
      </c>
      <c r="M49" s="30">
        <v>12.195122</v>
      </c>
      <c r="N49" s="30">
        <v>10.97561</v>
      </c>
      <c r="O49" s="30">
        <v>21.951219999999999</v>
      </c>
      <c r="P49" s="30">
        <v>7.3170729999999997</v>
      </c>
    </row>
    <row r="50" spans="1:16" x14ac:dyDescent="0.2">
      <c r="A50" s="19" t="s">
        <v>1208</v>
      </c>
      <c r="B50" s="20">
        <v>30</v>
      </c>
      <c r="C50" s="20">
        <v>3</v>
      </c>
      <c r="D50" s="20">
        <v>2</v>
      </c>
      <c r="E50" s="20">
        <v>0</v>
      </c>
      <c r="F50" s="20">
        <v>7</v>
      </c>
      <c r="G50" s="20">
        <v>5</v>
      </c>
      <c r="H50" s="20">
        <v>10</v>
      </c>
      <c r="I50" s="20">
        <v>9</v>
      </c>
      <c r="J50" s="20">
        <v>14</v>
      </c>
      <c r="K50" s="20">
        <v>1</v>
      </c>
      <c r="L50" s="20">
        <v>1</v>
      </c>
      <c r="M50" s="20">
        <v>3</v>
      </c>
      <c r="N50" s="20">
        <v>5</v>
      </c>
      <c r="O50" s="20">
        <v>5</v>
      </c>
      <c r="P50" s="20">
        <v>2</v>
      </c>
    </row>
    <row r="51" spans="1:16" x14ac:dyDescent="0.2">
      <c r="A51" s="21" t="s">
        <v>126</v>
      </c>
      <c r="B51" s="30">
        <v>100</v>
      </c>
      <c r="C51" s="30">
        <v>10</v>
      </c>
      <c r="D51" s="30">
        <v>6.6666670000000003</v>
      </c>
      <c r="E51" s="30">
        <v>0</v>
      </c>
      <c r="F51" s="30">
        <v>23.333333</v>
      </c>
      <c r="G51" s="30">
        <v>16.666667</v>
      </c>
      <c r="H51" s="30">
        <v>33.333333000000003</v>
      </c>
      <c r="I51" s="30">
        <v>30</v>
      </c>
      <c r="J51" s="30">
        <v>46.666666999999997</v>
      </c>
      <c r="K51" s="30">
        <v>3.3333330000000001</v>
      </c>
      <c r="L51" s="30">
        <v>3.3333330000000001</v>
      </c>
      <c r="M51" s="30">
        <v>10</v>
      </c>
      <c r="N51" s="30">
        <v>16.666667</v>
      </c>
      <c r="O51" s="30">
        <v>16.666667</v>
      </c>
      <c r="P51" s="30">
        <v>6.6666670000000003</v>
      </c>
    </row>
    <row r="52" spans="1:16" x14ac:dyDescent="0.2">
      <c r="A52" s="19" t="s">
        <v>1209</v>
      </c>
      <c r="B52" s="20">
        <v>5</v>
      </c>
      <c r="C52" s="20">
        <v>0</v>
      </c>
      <c r="D52" s="20">
        <v>1</v>
      </c>
      <c r="E52" s="20">
        <v>0</v>
      </c>
      <c r="F52" s="20">
        <v>1</v>
      </c>
      <c r="G52" s="20">
        <v>0</v>
      </c>
      <c r="H52" s="20">
        <v>3</v>
      </c>
      <c r="I52" s="20">
        <v>1</v>
      </c>
      <c r="J52" s="20">
        <v>2</v>
      </c>
      <c r="K52" s="20">
        <v>0</v>
      </c>
      <c r="L52" s="20">
        <v>0</v>
      </c>
      <c r="M52" s="20">
        <v>0</v>
      </c>
      <c r="N52" s="20">
        <v>4</v>
      </c>
      <c r="O52" s="20">
        <v>1</v>
      </c>
      <c r="P52" s="20">
        <v>0</v>
      </c>
    </row>
    <row r="53" spans="1:16" x14ac:dyDescent="0.2">
      <c r="A53" s="21" t="s">
        <v>126</v>
      </c>
      <c r="B53" s="30">
        <v>100</v>
      </c>
      <c r="C53" s="30">
        <v>0</v>
      </c>
      <c r="D53" s="30">
        <v>20</v>
      </c>
      <c r="E53" s="30">
        <v>0</v>
      </c>
      <c r="F53" s="30">
        <v>20</v>
      </c>
      <c r="G53" s="30">
        <v>0</v>
      </c>
      <c r="H53" s="30">
        <v>60</v>
      </c>
      <c r="I53" s="30">
        <v>20</v>
      </c>
      <c r="J53" s="30">
        <v>40</v>
      </c>
      <c r="K53" s="30">
        <v>0</v>
      </c>
      <c r="L53" s="30">
        <v>0</v>
      </c>
      <c r="M53" s="30">
        <v>0</v>
      </c>
      <c r="N53" s="30">
        <v>80</v>
      </c>
      <c r="O53" s="30">
        <v>20</v>
      </c>
      <c r="P53" s="30">
        <v>0</v>
      </c>
    </row>
    <row r="54" spans="1:16" x14ac:dyDescent="0.2">
      <c r="A54" s="19" t="s">
        <v>1210</v>
      </c>
      <c r="B54" s="20">
        <v>2</v>
      </c>
      <c r="C54" s="20">
        <v>0</v>
      </c>
      <c r="D54" s="20">
        <v>0</v>
      </c>
      <c r="E54" s="20">
        <v>0</v>
      </c>
      <c r="F54" s="20">
        <v>0</v>
      </c>
      <c r="G54" s="20">
        <v>0</v>
      </c>
      <c r="H54" s="20">
        <v>2</v>
      </c>
      <c r="I54" s="20">
        <v>1</v>
      </c>
      <c r="J54" s="20">
        <v>1</v>
      </c>
      <c r="K54" s="20">
        <v>0</v>
      </c>
      <c r="L54" s="20">
        <v>0</v>
      </c>
      <c r="M54" s="20">
        <v>0</v>
      </c>
      <c r="N54" s="20">
        <v>0</v>
      </c>
      <c r="O54" s="20">
        <v>0</v>
      </c>
      <c r="P54" s="20">
        <v>0</v>
      </c>
    </row>
    <row r="55" spans="1:16" x14ac:dyDescent="0.2">
      <c r="A55" s="21" t="s">
        <v>126</v>
      </c>
      <c r="B55" s="30">
        <v>100</v>
      </c>
      <c r="C55" s="30">
        <v>0</v>
      </c>
      <c r="D55" s="30">
        <v>0</v>
      </c>
      <c r="E55" s="30">
        <v>0</v>
      </c>
      <c r="F55" s="30">
        <v>0</v>
      </c>
      <c r="G55" s="30">
        <v>0</v>
      </c>
      <c r="H55" s="30">
        <v>100</v>
      </c>
      <c r="I55" s="30">
        <v>50</v>
      </c>
      <c r="J55" s="30">
        <v>50</v>
      </c>
      <c r="K55" s="30">
        <v>0</v>
      </c>
      <c r="L55" s="30">
        <v>0</v>
      </c>
      <c r="M55" s="30">
        <v>0</v>
      </c>
      <c r="N55" s="30">
        <v>0</v>
      </c>
      <c r="O55" s="30">
        <v>0</v>
      </c>
      <c r="P55" s="30">
        <v>0</v>
      </c>
    </row>
    <row r="56" spans="1:16" x14ac:dyDescent="0.2">
      <c r="A56" s="19" t="s">
        <v>1211</v>
      </c>
      <c r="B56" s="20">
        <v>0</v>
      </c>
      <c r="C56" s="20">
        <v>0</v>
      </c>
      <c r="D56" s="20">
        <v>0</v>
      </c>
      <c r="E56" s="20">
        <v>0</v>
      </c>
      <c r="F56" s="20">
        <v>0</v>
      </c>
      <c r="G56" s="20">
        <v>0</v>
      </c>
      <c r="H56" s="20">
        <v>0</v>
      </c>
      <c r="I56" s="20">
        <v>0</v>
      </c>
      <c r="J56" s="20">
        <v>0</v>
      </c>
      <c r="K56" s="20">
        <v>0</v>
      </c>
      <c r="L56" s="20">
        <v>0</v>
      </c>
      <c r="M56" s="20">
        <v>0</v>
      </c>
      <c r="N56" s="20">
        <v>0</v>
      </c>
      <c r="O56" s="20">
        <v>0</v>
      </c>
      <c r="P56" s="20">
        <v>0</v>
      </c>
    </row>
    <row r="57" spans="1:16" x14ac:dyDescent="0.2">
      <c r="A57" s="21" t="s">
        <v>126</v>
      </c>
      <c r="B57" s="30">
        <v>0</v>
      </c>
      <c r="C57" s="30">
        <v>0</v>
      </c>
      <c r="D57" s="30">
        <v>0</v>
      </c>
      <c r="E57" s="30">
        <v>0</v>
      </c>
      <c r="F57" s="30">
        <v>0</v>
      </c>
      <c r="G57" s="30">
        <v>0</v>
      </c>
      <c r="H57" s="30">
        <v>0</v>
      </c>
      <c r="I57" s="30">
        <v>0</v>
      </c>
      <c r="J57" s="30">
        <v>0</v>
      </c>
      <c r="K57" s="30">
        <v>0</v>
      </c>
      <c r="L57" s="30">
        <v>0</v>
      </c>
      <c r="M57" s="30">
        <v>0</v>
      </c>
      <c r="N57" s="30">
        <v>0</v>
      </c>
      <c r="O57" s="30">
        <v>0</v>
      </c>
      <c r="P57" s="30">
        <v>0</v>
      </c>
    </row>
    <row r="58" spans="1:16" x14ac:dyDescent="0.2">
      <c r="A58" s="19" t="s">
        <v>1212</v>
      </c>
      <c r="B58" s="20">
        <v>244</v>
      </c>
      <c r="C58" s="20">
        <v>22</v>
      </c>
      <c r="D58" s="20">
        <v>27</v>
      </c>
      <c r="E58" s="20">
        <v>15</v>
      </c>
      <c r="F58" s="20">
        <v>69</v>
      </c>
      <c r="G58" s="20">
        <v>9</v>
      </c>
      <c r="H58" s="20">
        <v>57</v>
      </c>
      <c r="I58" s="20">
        <v>67</v>
      </c>
      <c r="J58" s="20">
        <v>109</v>
      </c>
      <c r="K58" s="20">
        <v>16</v>
      </c>
      <c r="L58" s="20">
        <v>7</v>
      </c>
      <c r="M58" s="20">
        <v>28</v>
      </c>
      <c r="N58" s="20">
        <v>33</v>
      </c>
      <c r="O58" s="20">
        <v>39</v>
      </c>
      <c r="P58" s="20">
        <v>10</v>
      </c>
    </row>
    <row r="59" spans="1:16" x14ac:dyDescent="0.2">
      <c r="A59" s="21" t="s">
        <v>126</v>
      </c>
      <c r="B59" s="30">
        <v>100</v>
      </c>
      <c r="C59" s="30">
        <v>9.0163930000000008</v>
      </c>
      <c r="D59" s="30">
        <v>11.065574</v>
      </c>
      <c r="E59" s="30">
        <v>6.1475410000000004</v>
      </c>
      <c r="F59" s="30">
        <v>28.278689</v>
      </c>
      <c r="G59" s="30">
        <v>3.6885249999999998</v>
      </c>
      <c r="H59" s="30">
        <v>23.360655999999999</v>
      </c>
      <c r="I59" s="30">
        <v>27.459015999999998</v>
      </c>
      <c r="J59" s="30">
        <v>44.672131</v>
      </c>
      <c r="K59" s="30">
        <v>6.5573769999999998</v>
      </c>
      <c r="L59" s="30">
        <v>2.868852</v>
      </c>
      <c r="M59" s="30">
        <v>11.47541</v>
      </c>
      <c r="N59" s="30">
        <v>13.52459</v>
      </c>
      <c r="O59" s="30">
        <v>15.983606999999999</v>
      </c>
      <c r="P59" s="30">
        <v>4.0983609999999997</v>
      </c>
    </row>
    <row r="60" spans="1:16" x14ac:dyDescent="0.2">
      <c r="A60" s="19" t="s">
        <v>1213</v>
      </c>
      <c r="B60" s="20">
        <v>112</v>
      </c>
      <c r="C60" s="20">
        <v>11</v>
      </c>
      <c r="D60" s="20">
        <v>8</v>
      </c>
      <c r="E60" s="20">
        <v>0</v>
      </c>
      <c r="F60" s="20">
        <v>31</v>
      </c>
      <c r="G60" s="20">
        <v>7</v>
      </c>
      <c r="H60" s="20">
        <v>33</v>
      </c>
      <c r="I60" s="20">
        <v>34</v>
      </c>
      <c r="J60" s="20">
        <v>41</v>
      </c>
      <c r="K60" s="20">
        <v>7</v>
      </c>
      <c r="L60" s="20">
        <v>2</v>
      </c>
      <c r="M60" s="20">
        <v>13</v>
      </c>
      <c r="N60" s="20">
        <v>14</v>
      </c>
      <c r="O60" s="20">
        <v>23</v>
      </c>
      <c r="P60" s="20">
        <v>8</v>
      </c>
    </row>
    <row r="61" spans="1:16" x14ac:dyDescent="0.2">
      <c r="A61" s="21" t="s">
        <v>126</v>
      </c>
      <c r="B61" s="30">
        <v>100</v>
      </c>
      <c r="C61" s="30">
        <v>9.8214290000000002</v>
      </c>
      <c r="D61" s="30">
        <v>7.1428570000000002</v>
      </c>
      <c r="E61" s="30">
        <v>0</v>
      </c>
      <c r="F61" s="30">
        <v>27.678571000000002</v>
      </c>
      <c r="G61" s="30">
        <v>6.25</v>
      </c>
      <c r="H61" s="30">
        <v>29.464286000000001</v>
      </c>
      <c r="I61" s="30">
        <v>30.357143000000001</v>
      </c>
      <c r="J61" s="30">
        <v>36.607143000000001</v>
      </c>
      <c r="K61" s="30">
        <v>6.25</v>
      </c>
      <c r="L61" s="30">
        <v>1.785714</v>
      </c>
      <c r="M61" s="30">
        <v>11.607143000000001</v>
      </c>
      <c r="N61" s="30">
        <v>12.5</v>
      </c>
      <c r="O61" s="30">
        <v>20.535713999999999</v>
      </c>
      <c r="P61" s="30">
        <v>7.1428570000000002</v>
      </c>
    </row>
    <row r="62" spans="1:16" x14ac:dyDescent="0.2">
      <c r="A62" s="19" t="s">
        <v>1214</v>
      </c>
      <c r="B62" s="20">
        <v>363</v>
      </c>
      <c r="C62" s="20">
        <v>33</v>
      </c>
      <c r="D62" s="20">
        <v>36</v>
      </c>
      <c r="E62" s="20">
        <v>15</v>
      </c>
      <c r="F62" s="20">
        <v>101</v>
      </c>
      <c r="G62" s="20">
        <v>16</v>
      </c>
      <c r="H62" s="20">
        <v>95</v>
      </c>
      <c r="I62" s="20">
        <v>103</v>
      </c>
      <c r="J62" s="20">
        <v>153</v>
      </c>
      <c r="K62" s="20">
        <v>23</v>
      </c>
      <c r="L62" s="20">
        <v>9</v>
      </c>
      <c r="M62" s="20">
        <v>41</v>
      </c>
      <c r="N62" s="20">
        <v>51</v>
      </c>
      <c r="O62" s="20">
        <v>63</v>
      </c>
      <c r="P62" s="20">
        <v>18</v>
      </c>
    </row>
    <row r="63" spans="1:16" x14ac:dyDescent="0.2">
      <c r="A63" s="21" t="s">
        <v>126</v>
      </c>
      <c r="B63" s="30">
        <v>100</v>
      </c>
      <c r="C63" s="30">
        <v>9.0909089999999999</v>
      </c>
      <c r="D63" s="30">
        <v>9.9173550000000006</v>
      </c>
      <c r="E63" s="30">
        <v>4.132231</v>
      </c>
      <c r="F63" s="30">
        <v>27.823691</v>
      </c>
      <c r="G63" s="30">
        <v>4.4077130000000002</v>
      </c>
      <c r="H63" s="30">
        <v>26.170798999999999</v>
      </c>
      <c r="I63" s="30">
        <v>28.374656000000002</v>
      </c>
      <c r="J63" s="30">
        <v>42.148760000000003</v>
      </c>
      <c r="K63" s="30">
        <v>6.3360880000000002</v>
      </c>
      <c r="L63" s="30">
        <v>2.479339</v>
      </c>
      <c r="M63" s="30">
        <v>11.294765999999999</v>
      </c>
      <c r="N63" s="30">
        <v>14.049587000000001</v>
      </c>
      <c r="O63" s="30">
        <v>17.355371999999999</v>
      </c>
      <c r="P63" s="30">
        <v>4.9586779999999999</v>
      </c>
    </row>
    <row r="64" spans="1:16" x14ac:dyDescent="0.2">
      <c r="A64" s="19" t="s">
        <v>1215</v>
      </c>
      <c r="B64" s="20">
        <v>119</v>
      </c>
      <c r="C64" s="20">
        <v>11</v>
      </c>
      <c r="D64" s="20">
        <v>9</v>
      </c>
      <c r="E64" s="20">
        <v>0</v>
      </c>
      <c r="F64" s="20">
        <v>32</v>
      </c>
      <c r="G64" s="20">
        <v>7</v>
      </c>
      <c r="H64" s="20">
        <v>38</v>
      </c>
      <c r="I64" s="20">
        <v>36</v>
      </c>
      <c r="J64" s="20">
        <v>44</v>
      </c>
      <c r="K64" s="20">
        <v>7</v>
      </c>
      <c r="L64" s="20">
        <v>2</v>
      </c>
      <c r="M64" s="20">
        <v>13</v>
      </c>
      <c r="N64" s="20">
        <v>18</v>
      </c>
      <c r="O64" s="20">
        <v>24</v>
      </c>
      <c r="P64" s="20">
        <v>8</v>
      </c>
    </row>
    <row r="65" spans="1:16" x14ac:dyDescent="0.2">
      <c r="A65" s="21" t="s">
        <v>126</v>
      </c>
      <c r="B65" s="30">
        <v>100</v>
      </c>
      <c r="C65" s="30">
        <v>9.2436969999999992</v>
      </c>
      <c r="D65" s="30">
        <v>7.5630249999999997</v>
      </c>
      <c r="E65" s="30">
        <v>0</v>
      </c>
      <c r="F65" s="30">
        <v>26.890756</v>
      </c>
      <c r="G65" s="30">
        <v>5.8823530000000002</v>
      </c>
      <c r="H65" s="30">
        <v>31.932773000000001</v>
      </c>
      <c r="I65" s="30">
        <v>30.252101</v>
      </c>
      <c r="J65" s="30">
        <v>36.974789999999999</v>
      </c>
      <c r="K65" s="30">
        <v>5.8823530000000002</v>
      </c>
      <c r="L65" s="30">
        <v>1.6806719999999999</v>
      </c>
      <c r="M65" s="30">
        <v>10.92437</v>
      </c>
      <c r="N65" s="30">
        <v>15.126049999999999</v>
      </c>
      <c r="O65" s="30">
        <v>20.168067000000001</v>
      </c>
      <c r="P65" s="30">
        <v>6.7226889999999999</v>
      </c>
    </row>
    <row r="66" spans="1:16" x14ac:dyDescent="0.2">
      <c r="A66" s="19" t="s">
        <v>1216</v>
      </c>
      <c r="B66" s="20">
        <v>7</v>
      </c>
      <c r="C66" s="20">
        <v>0</v>
      </c>
      <c r="D66" s="20">
        <v>1</v>
      </c>
      <c r="E66" s="20">
        <v>0</v>
      </c>
      <c r="F66" s="20">
        <v>1</v>
      </c>
      <c r="G66" s="20">
        <v>0</v>
      </c>
      <c r="H66" s="20">
        <v>5</v>
      </c>
      <c r="I66" s="20">
        <v>2</v>
      </c>
      <c r="J66" s="20">
        <v>3</v>
      </c>
      <c r="K66" s="20">
        <v>0</v>
      </c>
      <c r="L66" s="20">
        <v>0</v>
      </c>
      <c r="M66" s="20">
        <v>0</v>
      </c>
      <c r="N66" s="20">
        <v>4</v>
      </c>
      <c r="O66" s="20">
        <v>1</v>
      </c>
      <c r="P66" s="20">
        <v>0</v>
      </c>
    </row>
    <row r="67" spans="1:16" x14ac:dyDescent="0.2">
      <c r="A67" s="21" t="s">
        <v>126</v>
      </c>
      <c r="B67" s="30">
        <v>100</v>
      </c>
      <c r="C67" s="30">
        <v>0</v>
      </c>
      <c r="D67" s="30">
        <v>14.285714</v>
      </c>
      <c r="E67" s="30">
        <v>0</v>
      </c>
      <c r="F67" s="30">
        <v>14.285714</v>
      </c>
      <c r="G67" s="30">
        <v>0</v>
      </c>
      <c r="H67" s="30">
        <v>71.428571000000005</v>
      </c>
      <c r="I67" s="30">
        <v>28.571428999999998</v>
      </c>
      <c r="J67" s="30">
        <v>42.857143000000001</v>
      </c>
      <c r="K67" s="30">
        <v>0</v>
      </c>
      <c r="L67" s="30">
        <v>0</v>
      </c>
      <c r="M67" s="30">
        <v>0</v>
      </c>
      <c r="N67" s="30">
        <v>57.142856999999999</v>
      </c>
      <c r="O67" s="30">
        <v>14.285714</v>
      </c>
      <c r="P67" s="30">
        <v>0</v>
      </c>
    </row>
    <row r="68" spans="1:16" x14ac:dyDescent="0.2">
      <c r="A68" s="18" t="s">
        <v>1218</v>
      </c>
      <c r="B68" s="17">
        <v>121</v>
      </c>
      <c r="C68" s="17">
        <v>15</v>
      </c>
      <c r="D68" s="17">
        <v>13</v>
      </c>
      <c r="E68" s="17">
        <v>16</v>
      </c>
      <c r="F68" s="17">
        <v>55</v>
      </c>
      <c r="G68" s="17">
        <v>1</v>
      </c>
      <c r="H68" s="17">
        <v>31</v>
      </c>
      <c r="I68" s="17">
        <v>16</v>
      </c>
      <c r="J68" s="17">
        <v>52</v>
      </c>
      <c r="K68" s="17">
        <v>9</v>
      </c>
      <c r="L68" s="17">
        <v>11</v>
      </c>
      <c r="M68" s="17">
        <v>14</v>
      </c>
      <c r="N68" s="17">
        <v>8</v>
      </c>
      <c r="O68" s="17">
        <v>19</v>
      </c>
      <c r="P68" s="17">
        <v>3</v>
      </c>
    </row>
    <row r="69" spans="1:16" x14ac:dyDescent="0.2">
      <c r="A69" s="21" t="s">
        <v>126</v>
      </c>
      <c r="B69" s="30">
        <v>100</v>
      </c>
      <c r="C69" s="30">
        <v>12.396694</v>
      </c>
      <c r="D69" s="30">
        <v>10.743802000000001</v>
      </c>
      <c r="E69" s="30">
        <v>13.223140000000001</v>
      </c>
      <c r="F69" s="30">
        <v>45.454545000000003</v>
      </c>
      <c r="G69" s="30">
        <v>0.82644600000000001</v>
      </c>
      <c r="H69" s="30">
        <v>25.619834999999998</v>
      </c>
      <c r="I69" s="30">
        <v>13.223140000000001</v>
      </c>
      <c r="J69" s="30">
        <v>42.975206999999997</v>
      </c>
      <c r="K69" s="30">
        <v>7.4380170000000003</v>
      </c>
      <c r="L69" s="30">
        <v>9.0909089999999999</v>
      </c>
      <c r="M69" s="30">
        <v>11.570247999999999</v>
      </c>
      <c r="N69" s="30">
        <v>6.6115700000000004</v>
      </c>
      <c r="O69" s="30">
        <v>15.702479</v>
      </c>
      <c r="P69" s="30">
        <v>2.479339</v>
      </c>
    </row>
    <row r="70" spans="1:16" x14ac:dyDescent="0.2">
      <c r="A70" s="19" t="s">
        <v>1205</v>
      </c>
      <c r="B70" s="20">
        <v>120</v>
      </c>
      <c r="C70" s="20">
        <v>17</v>
      </c>
      <c r="D70" s="20">
        <v>14</v>
      </c>
      <c r="E70" s="20">
        <v>6</v>
      </c>
      <c r="F70" s="20">
        <v>45</v>
      </c>
      <c r="G70" s="20">
        <v>3</v>
      </c>
      <c r="H70" s="20">
        <v>23</v>
      </c>
      <c r="I70" s="20">
        <v>27</v>
      </c>
      <c r="J70" s="20">
        <v>49</v>
      </c>
      <c r="K70" s="20">
        <v>16</v>
      </c>
      <c r="L70" s="20">
        <v>6</v>
      </c>
      <c r="M70" s="20">
        <v>10</v>
      </c>
      <c r="N70" s="20">
        <v>11</v>
      </c>
      <c r="O70" s="20">
        <v>18</v>
      </c>
      <c r="P70" s="20">
        <v>7</v>
      </c>
    </row>
    <row r="71" spans="1:16" x14ac:dyDescent="0.2">
      <c r="A71" s="21" t="s">
        <v>126</v>
      </c>
      <c r="B71" s="30">
        <v>100</v>
      </c>
      <c r="C71" s="30">
        <v>14.166667</v>
      </c>
      <c r="D71" s="30">
        <v>11.666667</v>
      </c>
      <c r="E71" s="30">
        <v>5</v>
      </c>
      <c r="F71" s="30">
        <v>37.5</v>
      </c>
      <c r="G71" s="30">
        <v>2.5</v>
      </c>
      <c r="H71" s="30">
        <v>19.166667</v>
      </c>
      <c r="I71" s="30">
        <v>22.5</v>
      </c>
      <c r="J71" s="30">
        <v>40.833333000000003</v>
      </c>
      <c r="K71" s="30">
        <v>13.333333</v>
      </c>
      <c r="L71" s="30">
        <v>5</v>
      </c>
      <c r="M71" s="30">
        <v>8.3333329999999997</v>
      </c>
      <c r="N71" s="30">
        <v>9.1666670000000003</v>
      </c>
      <c r="O71" s="30">
        <v>15</v>
      </c>
      <c r="P71" s="30">
        <v>5.8333329999999997</v>
      </c>
    </row>
    <row r="72" spans="1:16" x14ac:dyDescent="0.2">
      <c r="A72" s="19" t="s">
        <v>1206</v>
      </c>
      <c r="B72" s="20">
        <v>85</v>
      </c>
      <c r="C72" s="20">
        <v>4</v>
      </c>
      <c r="D72" s="20">
        <v>8</v>
      </c>
      <c r="E72" s="20">
        <v>5</v>
      </c>
      <c r="F72" s="20">
        <v>34</v>
      </c>
      <c r="G72" s="20">
        <v>2</v>
      </c>
      <c r="H72" s="20">
        <v>28</v>
      </c>
      <c r="I72" s="20">
        <v>24</v>
      </c>
      <c r="J72" s="20">
        <v>26</v>
      </c>
      <c r="K72" s="20">
        <v>11</v>
      </c>
      <c r="L72" s="20">
        <v>8</v>
      </c>
      <c r="M72" s="20">
        <v>10</v>
      </c>
      <c r="N72" s="20">
        <v>7</v>
      </c>
      <c r="O72" s="20">
        <v>13</v>
      </c>
      <c r="P72" s="20">
        <v>5</v>
      </c>
    </row>
    <row r="73" spans="1:16" x14ac:dyDescent="0.2">
      <c r="A73" s="21" t="s">
        <v>126</v>
      </c>
      <c r="B73" s="30">
        <v>100</v>
      </c>
      <c r="C73" s="30">
        <v>4.7058819999999999</v>
      </c>
      <c r="D73" s="30">
        <v>9.4117650000000008</v>
      </c>
      <c r="E73" s="30">
        <v>5.8823530000000002</v>
      </c>
      <c r="F73" s="30">
        <v>40</v>
      </c>
      <c r="G73" s="30">
        <v>2.3529409999999999</v>
      </c>
      <c r="H73" s="30">
        <v>32.941175999999999</v>
      </c>
      <c r="I73" s="30">
        <v>28.235294</v>
      </c>
      <c r="J73" s="30">
        <v>30.588235000000001</v>
      </c>
      <c r="K73" s="30">
        <v>12.941176</v>
      </c>
      <c r="L73" s="30">
        <v>9.4117650000000008</v>
      </c>
      <c r="M73" s="30">
        <v>11.764706</v>
      </c>
      <c r="N73" s="30">
        <v>8.2352939999999997</v>
      </c>
      <c r="O73" s="30">
        <v>15.294117999999999</v>
      </c>
      <c r="P73" s="30">
        <v>5.8823530000000002</v>
      </c>
    </row>
    <row r="74" spans="1:16" x14ac:dyDescent="0.2">
      <c r="A74" s="19" t="s">
        <v>1207</v>
      </c>
      <c r="B74" s="20">
        <v>57</v>
      </c>
      <c r="C74" s="20">
        <v>4</v>
      </c>
      <c r="D74" s="20">
        <v>4</v>
      </c>
      <c r="E74" s="20">
        <v>0</v>
      </c>
      <c r="F74" s="20">
        <v>21</v>
      </c>
      <c r="G74" s="20">
        <v>1</v>
      </c>
      <c r="H74" s="20">
        <v>13</v>
      </c>
      <c r="I74" s="20">
        <v>21</v>
      </c>
      <c r="J74" s="20">
        <v>10</v>
      </c>
      <c r="K74" s="20">
        <v>6</v>
      </c>
      <c r="L74" s="20">
        <v>7</v>
      </c>
      <c r="M74" s="20">
        <v>7</v>
      </c>
      <c r="N74" s="20">
        <v>3</v>
      </c>
      <c r="O74" s="20">
        <v>11</v>
      </c>
      <c r="P74" s="20">
        <v>2</v>
      </c>
    </row>
    <row r="75" spans="1:16" x14ac:dyDescent="0.2">
      <c r="A75" s="21" t="s">
        <v>126</v>
      </c>
      <c r="B75" s="30">
        <v>100</v>
      </c>
      <c r="C75" s="30">
        <v>7.017544</v>
      </c>
      <c r="D75" s="30">
        <v>7.017544</v>
      </c>
      <c r="E75" s="30">
        <v>0</v>
      </c>
      <c r="F75" s="30">
        <v>36.842104999999997</v>
      </c>
      <c r="G75" s="30">
        <v>1.754386</v>
      </c>
      <c r="H75" s="30">
        <v>22.807017999999999</v>
      </c>
      <c r="I75" s="30">
        <v>36.842104999999997</v>
      </c>
      <c r="J75" s="30">
        <v>17.543859999999999</v>
      </c>
      <c r="K75" s="30">
        <v>10.526316</v>
      </c>
      <c r="L75" s="30">
        <v>12.280702</v>
      </c>
      <c r="M75" s="30">
        <v>12.280702</v>
      </c>
      <c r="N75" s="30">
        <v>5.2631579999999998</v>
      </c>
      <c r="O75" s="30">
        <v>19.298245999999999</v>
      </c>
      <c r="P75" s="30">
        <v>3.508772</v>
      </c>
    </row>
    <row r="76" spans="1:16" x14ac:dyDescent="0.2">
      <c r="A76" s="19" t="s">
        <v>1208</v>
      </c>
      <c r="B76" s="20">
        <v>11</v>
      </c>
      <c r="C76" s="20">
        <v>0</v>
      </c>
      <c r="D76" s="20">
        <v>0</v>
      </c>
      <c r="E76" s="20">
        <v>0</v>
      </c>
      <c r="F76" s="20">
        <v>2</v>
      </c>
      <c r="G76" s="20">
        <v>1</v>
      </c>
      <c r="H76" s="20">
        <v>1</v>
      </c>
      <c r="I76" s="20">
        <v>1</v>
      </c>
      <c r="J76" s="20">
        <v>3</v>
      </c>
      <c r="K76" s="20">
        <v>0</v>
      </c>
      <c r="L76" s="20">
        <v>1</v>
      </c>
      <c r="M76" s="20">
        <v>1</v>
      </c>
      <c r="N76" s="20">
        <v>0</v>
      </c>
      <c r="O76" s="20">
        <v>1</v>
      </c>
      <c r="P76" s="20">
        <v>3</v>
      </c>
    </row>
    <row r="77" spans="1:16" x14ac:dyDescent="0.2">
      <c r="A77" s="21" t="s">
        <v>126</v>
      </c>
      <c r="B77" s="30">
        <v>100</v>
      </c>
      <c r="C77" s="30">
        <v>0</v>
      </c>
      <c r="D77" s="30">
        <v>0</v>
      </c>
      <c r="E77" s="30">
        <v>0</v>
      </c>
      <c r="F77" s="30">
        <v>18.181818</v>
      </c>
      <c r="G77" s="30">
        <v>9.0909089999999999</v>
      </c>
      <c r="H77" s="30">
        <v>9.0909089999999999</v>
      </c>
      <c r="I77" s="30">
        <v>9.0909089999999999</v>
      </c>
      <c r="J77" s="30">
        <v>27.272727</v>
      </c>
      <c r="K77" s="30">
        <v>0</v>
      </c>
      <c r="L77" s="30">
        <v>9.0909089999999999</v>
      </c>
      <c r="M77" s="30">
        <v>9.0909089999999999</v>
      </c>
      <c r="N77" s="30">
        <v>0</v>
      </c>
      <c r="O77" s="30">
        <v>9.0909089999999999</v>
      </c>
      <c r="P77" s="30">
        <v>27.272727</v>
      </c>
    </row>
    <row r="78" spans="1:16" x14ac:dyDescent="0.2">
      <c r="A78" s="19" t="s">
        <v>1209</v>
      </c>
      <c r="B78" s="20">
        <v>4</v>
      </c>
      <c r="C78" s="20">
        <v>0</v>
      </c>
      <c r="D78" s="20">
        <v>0</v>
      </c>
      <c r="E78" s="20">
        <v>0</v>
      </c>
      <c r="F78" s="20">
        <v>1</v>
      </c>
      <c r="G78" s="20">
        <v>0</v>
      </c>
      <c r="H78" s="20">
        <v>0</v>
      </c>
      <c r="I78" s="20">
        <v>0</v>
      </c>
      <c r="J78" s="20">
        <v>0</v>
      </c>
      <c r="K78" s="20">
        <v>0</v>
      </c>
      <c r="L78" s="20">
        <v>0</v>
      </c>
      <c r="M78" s="20">
        <v>0</v>
      </c>
      <c r="N78" s="20">
        <v>0</v>
      </c>
      <c r="O78" s="20">
        <v>2</v>
      </c>
      <c r="P78" s="20">
        <v>1</v>
      </c>
    </row>
    <row r="79" spans="1:16" x14ac:dyDescent="0.2">
      <c r="A79" s="21" t="s">
        <v>126</v>
      </c>
      <c r="B79" s="30">
        <v>100</v>
      </c>
      <c r="C79" s="30">
        <v>0</v>
      </c>
      <c r="D79" s="30">
        <v>0</v>
      </c>
      <c r="E79" s="30">
        <v>0</v>
      </c>
      <c r="F79" s="30">
        <v>25</v>
      </c>
      <c r="G79" s="30">
        <v>0</v>
      </c>
      <c r="H79" s="30">
        <v>0</v>
      </c>
      <c r="I79" s="30">
        <v>0</v>
      </c>
      <c r="J79" s="30">
        <v>0</v>
      </c>
      <c r="K79" s="30">
        <v>0</v>
      </c>
      <c r="L79" s="30">
        <v>0</v>
      </c>
      <c r="M79" s="30">
        <v>0</v>
      </c>
      <c r="N79" s="30">
        <v>0</v>
      </c>
      <c r="O79" s="30">
        <v>50</v>
      </c>
      <c r="P79" s="30">
        <v>25</v>
      </c>
    </row>
    <row r="80" spans="1:16" x14ac:dyDescent="0.2">
      <c r="A80" s="19" t="s">
        <v>1210</v>
      </c>
      <c r="B80" s="20">
        <v>1</v>
      </c>
      <c r="C80" s="20">
        <v>0</v>
      </c>
      <c r="D80" s="20">
        <v>0</v>
      </c>
      <c r="E80" s="20">
        <v>0</v>
      </c>
      <c r="F80" s="20">
        <v>0</v>
      </c>
      <c r="G80" s="20">
        <v>0</v>
      </c>
      <c r="H80" s="20">
        <v>0</v>
      </c>
      <c r="I80" s="20">
        <v>0</v>
      </c>
      <c r="J80" s="20">
        <v>0</v>
      </c>
      <c r="K80" s="20">
        <v>0</v>
      </c>
      <c r="L80" s="20">
        <v>0</v>
      </c>
      <c r="M80" s="20">
        <v>0</v>
      </c>
      <c r="N80" s="20">
        <v>0</v>
      </c>
      <c r="O80" s="20">
        <v>1</v>
      </c>
      <c r="P80" s="20">
        <v>0</v>
      </c>
    </row>
    <row r="81" spans="1:16" x14ac:dyDescent="0.2">
      <c r="A81" s="21" t="s">
        <v>126</v>
      </c>
      <c r="B81" s="30">
        <v>100</v>
      </c>
      <c r="C81" s="30">
        <v>0</v>
      </c>
      <c r="D81" s="30">
        <v>0</v>
      </c>
      <c r="E81" s="30">
        <v>0</v>
      </c>
      <c r="F81" s="30">
        <v>0</v>
      </c>
      <c r="G81" s="30">
        <v>0</v>
      </c>
      <c r="H81" s="30">
        <v>0</v>
      </c>
      <c r="I81" s="30">
        <v>0</v>
      </c>
      <c r="J81" s="30">
        <v>0</v>
      </c>
      <c r="K81" s="30">
        <v>0</v>
      </c>
      <c r="L81" s="30">
        <v>0</v>
      </c>
      <c r="M81" s="30">
        <v>0</v>
      </c>
      <c r="N81" s="30">
        <v>0</v>
      </c>
      <c r="O81" s="30">
        <v>100</v>
      </c>
      <c r="P81" s="30">
        <v>0</v>
      </c>
    </row>
    <row r="82" spans="1:16" x14ac:dyDescent="0.2">
      <c r="A82" s="19" t="s">
        <v>1211</v>
      </c>
      <c r="B82" s="20">
        <v>0</v>
      </c>
      <c r="C82" s="20">
        <v>0</v>
      </c>
      <c r="D82" s="20">
        <v>0</v>
      </c>
      <c r="E82" s="20">
        <v>0</v>
      </c>
      <c r="F82" s="20">
        <v>0</v>
      </c>
      <c r="G82" s="20">
        <v>0</v>
      </c>
      <c r="H82" s="20">
        <v>0</v>
      </c>
      <c r="I82" s="20">
        <v>0</v>
      </c>
      <c r="J82" s="20">
        <v>0</v>
      </c>
      <c r="K82" s="20">
        <v>0</v>
      </c>
      <c r="L82" s="20">
        <v>0</v>
      </c>
      <c r="M82" s="20">
        <v>0</v>
      </c>
      <c r="N82" s="20">
        <v>0</v>
      </c>
      <c r="O82" s="20">
        <v>0</v>
      </c>
      <c r="P82" s="20">
        <v>0</v>
      </c>
    </row>
    <row r="83" spans="1:16" x14ac:dyDescent="0.2">
      <c r="A83" s="21" t="s">
        <v>126</v>
      </c>
      <c r="B83" s="30">
        <v>0</v>
      </c>
      <c r="C83" s="30">
        <v>0</v>
      </c>
      <c r="D83" s="30">
        <v>0</v>
      </c>
      <c r="E83" s="30">
        <v>0</v>
      </c>
      <c r="F83" s="30">
        <v>0</v>
      </c>
      <c r="G83" s="30">
        <v>0</v>
      </c>
      <c r="H83" s="30">
        <v>0</v>
      </c>
      <c r="I83" s="30">
        <v>0</v>
      </c>
      <c r="J83" s="30">
        <v>0</v>
      </c>
      <c r="K83" s="30">
        <v>0</v>
      </c>
      <c r="L83" s="30">
        <v>0</v>
      </c>
      <c r="M83" s="30">
        <v>0</v>
      </c>
      <c r="N83" s="30">
        <v>0</v>
      </c>
      <c r="O83" s="30">
        <v>0</v>
      </c>
      <c r="P83" s="30">
        <v>0</v>
      </c>
    </row>
    <row r="84" spans="1:16" x14ac:dyDescent="0.2">
      <c r="A84" s="19" t="s">
        <v>1212</v>
      </c>
      <c r="B84" s="20">
        <v>205</v>
      </c>
      <c r="C84" s="20">
        <v>21</v>
      </c>
      <c r="D84" s="20">
        <v>22</v>
      </c>
      <c r="E84" s="20">
        <v>11</v>
      </c>
      <c r="F84" s="20">
        <v>79</v>
      </c>
      <c r="G84" s="20">
        <v>5</v>
      </c>
      <c r="H84" s="20">
        <v>51</v>
      </c>
      <c r="I84" s="20">
        <v>51</v>
      </c>
      <c r="J84" s="20">
        <v>75</v>
      </c>
      <c r="K84" s="20">
        <v>27</v>
      </c>
      <c r="L84" s="20">
        <v>14</v>
      </c>
      <c r="M84" s="20">
        <v>20</v>
      </c>
      <c r="N84" s="20">
        <v>18</v>
      </c>
      <c r="O84" s="20">
        <v>31</v>
      </c>
      <c r="P84" s="20">
        <v>12</v>
      </c>
    </row>
    <row r="85" spans="1:16" x14ac:dyDescent="0.2">
      <c r="A85" s="21" t="s">
        <v>126</v>
      </c>
      <c r="B85" s="30">
        <v>100</v>
      </c>
      <c r="C85" s="30">
        <v>10.243902</v>
      </c>
      <c r="D85" s="30">
        <v>10.731707</v>
      </c>
      <c r="E85" s="30">
        <v>5.3658539999999997</v>
      </c>
      <c r="F85" s="30">
        <v>38.536585000000002</v>
      </c>
      <c r="G85" s="30">
        <v>2.4390239999999999</v>
      </c>
      <c r="H85" s="30">
        <v>24.878049000000001</v>
      </c>
      <c r="I85" s="30">
        <v>24.878049000000001</v>
      </c>
      <c r="J85" s="30">
        <v>36.585366</v>
      </c>
      <c r="K85" s="30">
        <v>13.170731999999999</v>
      </c>
      <c r="L85" s="30">
        <v>6.8292679999999999</v>
      </c>
      <c r="M85" s="30">
        <v>9.7560979999999997</v>
      </c>
      <c r="N85" s="30">
        <v>8.7804880000000001</v>
      </c>
      <c r="O85" s="30">
        <v>15.121950999999999</v>
      </c>
      <c r="P85" s="30">
        <v>5.8536590000000004</v>
      </c>
    </row>
    <row r="86" spans="1:16" x14ac:dyDescent="0.2">
      <c r="A86" s="19" t="s">
        <v>1213</v>
      </c>
      <c r="B86" s="20">
        <v>68</v>
      </c>
      <c r="C86" s="20">
        <v>4</v>
      </c>
      <c r="D86" s="20">
        <v>4</v>
      </c>
      <c r="E86" s="20">
        <v>0</v>
      </c>
      <c r="F86" s="20">
        <v>23</v>
      </c>
      <c r="G86" s="20">
        <v>2</v>
      </c>
      <c r="H86" s="20">
        <v>14</v>
      </c>
      <c r="I86" s="20">
        <v>22</v>
      </c>
      <c r="J86" s="20">
        <v>13</v>
      </c>
      <c r="K86" s="20">
        <v>6</v>
      </c>
      <c r="L86" s="20">
        <v>8</v>
      </c>
      <c r="M86" s="20">
        <v>8</v>
      </c>
      <c r="N86" s="20">
        <v>3</v>
      </c>
      <c r="O86" s="20">
        <v>12</v>
      </c>
      <c r="P86" s="20">
        <v>5</v>
      </c>
    </row>
    <row r="87" spans="1:16" x14ac:dyDescent="0.2">
      <c r="A87" s="21" t="s">
        <v>126</v>
      </c>
      <c r="B87" s="30">
        <v>100</v>
      </c>
      <c r="C87" s="30">
        <v>5.8823530000000002</v>
      </c>
      <c r="D87" s="30">
        <v>5.8823530000000002</v>
      </c>
      <c r="E87" s="30">
        <v>0</v>
      </c>
      <c r="F87" s="30">
        <v>33.823529000000001</v>
      </c>
      <c r="G87" s="30">
        <v>2.941176</v>
      </c>
      <c r="H87" s="30">
        <v>20.588235000000001</v>
      </c>
      <c r="I87" s="30">
        <v>32.352941000000001</v>
      </c>
      <c r="J87" s="30">
        <v>19.117647000000002</v>
      </c>
      <c r="K87" s="30">
        <v>8.8235290000000006</v>
      </c>
      <c r="L87" s="30">
        <v>11.764706</v>
      </c>
      <c r="M87" s="30">
        <v>11.764706</v>
      </c>
      <c r="N87" s="30">
        <v>4.4117649999999999</v>
      </c>
      <c r="O87" s="30">
        <v>17.647058999999999</v>
      </c>
      <c r="P87" s="30">
        <v>7.3529410000000004</v>
      </c>
    </row>
    <row r="88" spans="1:16" x14ac:dyDescent="0.2">
      <c r="A88" s="19" t="s">
        <v>1214</v>
      </c>
      <c r="B88" s="20">
        <v>278</v>
      </c>
      <c r="C88" s="20">
        <v>25</v>
      </c>
      <c r="D88" s="20">
        <v>26</v>
      </c>
      <c r="E88" s="20">
        <v>11</v>
      </c>
      <c r="F88" s="20">
        <v>103</v>
      </c>
      <c r="G88" s="20">
        <v>7</v>
      </c>
      <c r="H88" s="20">
        <v>65</v>
      </c>
      <c r="I88" s="20">
        <v>73</v>
      </c>
      <c r="J88" s="20">
        <v>88</v>
      </c>
      <c r="K88" s="20">
        <v>33</v>
      </c>
      <c r="L88" s="20">
        <v>22</v>
      </c>
      <c r="M88" s="20">
        <v>28</v>
      </c>
      <c r="N88" s="20">
        <v>21</v>
      </c>
      <c r="O88" s="20">
        <v>46</v>
      </c>
      <c r="P88" s="20">
        <v>18</v>
      </c>
    </row>
    <row r="89" spans="1:16" x14ac:dyDescent="0.2">
      <c r="A89" s="21" t="s">
        <v>126</v>
      </c>
      <c r="B89" s="30">
        <v>100</v>
      </c>
      <c r="C89" s="30">
        <v>8.9928059999999999</v>
      </c>
      <c r="D89" s="30">
        <v>9.3525179999999999</v>
      </c>
      <c r="E89" s="30">
        <v>3.9568349999999999</v>
      </c>
      <c r="F89" s="30">
        <v>37.050359999999998</v>
      </c>
      <c r="G89" s="30">
        <v>2.5179860000000001</v>
      </c>
      <c r="H89" s="30">
        <v>23.381295000000001</v>
      </c>
      <c r="I89" s="30">
        <v>26.258993</v>
      </c>
      <c r="J89" s="30">
        <v>31.654675999999998</v>
      </c>
      <c r="K89" s="30">
        <v>11.870504</v>
      </c>
      <c r="L89" s="30">
        <v>7.9136689999999996</v>
      </c>
      <c r="M89" s="30">
        <v>10.071942</v>
      </c>
      <c r="N89" s="30">
        <v>7.5539569999999996</v>
      </c>
      <c r="O89" s="30">
        <v>16.546762999999999</v>
      </c>
      <c r="P89" s="30">
        <v>6.4748200000000002</v>
      </c>
    </row>
    <row r="90" spans="1:16" x14ac:dyDescent="0.2">
      <c r="A90" s="19" t="s">
        <v>1215</v>
      </c>
      <c r="B90" s="20">
        <v>73</v>
      </c>
      <c r="C90" s="20">
        <v>4</v>
      </c>
      <c r="D90" s="20">
        <v>4</v>
      </c>
      <c r="E90" s="20">
        <v>0</v>
      </c>
      <c r="F90" s="20">
        <v>24</v>
      </c>
      <c r="G90" s="20">
        <v>2</v>
      </c>
      <c r="H90" s="20">
        <v>14</v>
      </c>
      <c r="I90" s="20">
        <v>22</v>
      </c>
      <c r="J90" s="20">
        <v>13</v>
      </c>
      <c r="K90" s="20">
        <v>6</v>
      </c>
      <c r="L90" s="20">
        <v>8</v>
      </c>
      <c r="M90" s="20">
        <v>8</v>
      </c>
      <c r="N90" s="20">
        <v>3</v>
      </c>
      <c r="O90" s="20">
        <v>15</v>
      </c>
      <c r="P90" s="20">
        <v>6</v>
      </c>
    </row>
    <row r="91" spans="1:16" x14ac:dyDescent="0.2">
      <c r="A91" s="21" t="s">
        <v>126</v>
      </c>
      <c r="B91" s="30">
        <v>100</v>
      </c>
      <c r="C91" s="30">
        <v>5.4794520000000002</v>
      </c>
      <c r="D91" s="30">
        <v>5.4794520000000002</v>
      </c>
      <c r="E91" s="30">
        <v>0</v>
      </c>
      <c r="F91" s="30">
        <v>32.876711999999998</v>
      </c>
      <c r="G91" s="30">
        <v>2.7397260000000001</v>
      </c>
      <c r="H91" s="30">
        <v>19.178082</v>
      </c>
      <c r="I91" s="30">
        <v>30.136986</v>
      </c>
      <c r="J91" s="30">
        <v>17.808219000000001</v>
      </c>
      <c r="K91" s="30">
        <v>8.2191779999999994</v>
      </c>
      <c r="L91" s="30">
        <v>10.958904</v>
      </c>
      <c r="M91" s="30">
        <v>10.958904</v>
      </c>
      <c r="N91" s="30">
        <v>4.1095889999999997</v>
      </c>
      <c r="O91" s="30">
        <v>20.547944999999999</v>
      </c>
      <c r="P91" s="30">
        <v>8.2191779999999994</v>
      </c>
    </row>
    <row r="92" spans="1:16" x14ac:dyDescent="0.2">
      <c r="A92" s="19" t="s">
        <v>1216</v>
      </c>
      <c r="B92" s="20">
        <v>5</v>
      </c>
      <c r="C92" s="20">
        <v>0</v>
      </c>
      <c r="D92" s="20">
        <v>0</v>
      </c>
      <c r="E92" s="20">
        <v>0</v>
      </c>
      <c r="F92" s="20">
        <v>1</v>
      </c>
      <c r="G92" s="20">
        <v>0</v>
      </c>
      <c r="H92" s="20">
        <v>0</v>
      </c>
      <c r="I92" s="20">
        <v>0</v>
      </c>
      <c r="J92" s="20">
        <v>0</v>
      </c>
      <c r="K92" s="20">
        <v>0</v>
      </c>
      <c r="L92" s="20">
        <v>0</v>
      </c>
      <c r="M92" s="20">
        <v>0</v>
      </c>
      <c r="N92" s="20">
        <v>0</v>
      </c>
      <c r="O92" s="20">
        <v>3</v>
      </c>
      <c r="P92" s="20">
        <v>1</v>
      </c>
    </row>
    <row r="93" spans="1:16" x14ac:dyDescent="0.2">
      <c r="A93" s="21" t="s">
        <v>126</v>
      </c>
      <c r="B93" s="30">
        <v>100</v>
      </c>
      <c r="C93" s="30">
        <v>0</v>
      </c>
      <c r="D93" s="30">
        <v>0</v>
      </c>
      <c r="E93" s="30">
        <v>0</v>
      </c>
      <c r="F93" s="30">
        <v>20</v>
      </c>
      <c r="G93" s="30">
        <v>0</v>
      </c>
      <c r="H93" s="30">
        <v>0</v>
      </c>
      <c r="I93" s="30">
        <v>0</v>
      </c>
      <c r="J93" s="30">
        <v>0</v>
      </c>
      <c r="K93" s="30">
        <v>0</v>
      </c>
      <c r="L93" s="30">
        <v>0</v>
      </c>
      <c r="M93" s="30">
        <v>0</v>
      </c>
      <c r="N93" s="30">
        <v>0</v>
      </c>
      <c r="O93" s="30">
        <v>60</v>
      </c>
      <c r="P93" s="30">
        <v>20</v>
      </c>
    </row>
    <row r="94" spans="1:16" x14ac:dyDescent="0.2">
      <c r="A94" s="18" t="s">
        <v>1219</v>
      </c>
      <c r="B94" s="18"/>
      <c r="C94" s="18"/>
      <c r="D94" s="18"/>
      <c r="E94" s="18"/>
      <c r="F94" s="18"/>
      <c r="G94" s="18"/>
      <c r="H94" s="18"/>
      <c r="I94" s="18"/>
      <c r="J94" s="18"/>
      <c r="K94" s="18"/>
      <c r="L94" s="18"/>
      <c r="M94" s="18"/>
      <c r="N94" s="18"/>
      <c r="O94" s="18"/>
      <c r="P94" s="18"/>
    </row>
    <row r="95" spans="1:16" x14ac:dyDescent="0.2">
      <c r="A95" s="19" t="s">
        <v>130</v>
      </c>
      <c r="B95" s="20">
        <v>73</v>
      </c>
      <c r="C95" s="20">
        <v>9</v>
      </c>
      <c r="D95" s="20">
        <v>5</v>
      </c>
      <c r="E95" s="20">
        <v>6</v>
      </c>
      <c r="F95" s="20">
        <v>21</v>
      </c>
      <c r="G95" s="20">
        <v>2</v>
      </c>
      <c r="H95" s="20">
        <v>12</v>
      </c>
      <c r="I95" s="20">
        <v>18</v>
      </c>
      <c r="J95" s="20">
        <v>29</v>
      </c>
      <c r="K95" s="20">
        <v>7</v>
      </c>
      <c r="L95" s="20">
        <v>3</v>
      </c>
      <c r="M95" s="20">
        <v>6</v>
      </c>
      <c r="N95" s="20">
        <v>7</v>
      </c>
      <c r="O95" s="20">
        <v>13</v>
      </c>
      <c r="P95" s="20">
        <v>6</v>
      </c>
    </row>
    <row r="96" spans="1:16" x14ac:dyDescent="0.2">
      <c r="A96" s="21" t="s">
        <v>126</v>
      </c>
      <c r="B96" s="30">
        <v>100</v>
      </c>
      <c r="C96" s="30">
        <v>12.328766999999999</v>
      </c>
      <c r="D96" s="30">
        <v>6.8493149999999998</v>
      </c>
      <c r="E96" s="30">
        <v>8.2191779999999994</v>
      </c>
      <c r="F96" s="30">
        <v>28.767123000000002</v>
      </c>
      <c r="G96" s="30">
        <v>2.7397260000000001</v>
      </c>
      <c r="H96" s="30">
        <v>16.438355999999999</v>
      </c>
      <c r="I96" s="30">
        <v>24.657533999999998</v>
      </c>
      <c r="J96" s="30">
        <v>39.726027000000002</v>
      </c>
      <c r="K96" s="30">
        <v>9.5890409999999999</v>
      </c>
      <c r="L96" s="30">
        <v>4.1095889999999997</v>
      </c>
      <c r="M96" s="30">
        <v>8.2191779999999994</v>
      </c>
      <c r="N96" s="30">
        <v>9.5890409999999999</v>
      </c>
      <c r="O96" s="30">
        <v>17.808219000000001</v>
      </c>
      <c r="P96" s="30">
        <v>8.2191779999999994</v>
      </c>
    </row>
    <row r="97" spans="1:16" x14ac:dyDescent="0.2">
      <c r="A97" s="19" t="s">
        <v>131</v>
      </c>
      <c r="B97" s="20">
        <v>662</v>
      </c>
      <c r="C97" s="20">
        <v>74</v>
      </c>
      <c r="D97" s="20">
        <v>77</v>
      </c>
      <c r="E97" s="20">
        <v>55</v>
      </c>
      <c r="F97" s="20">
        <v>219</v>
      </c>
      <c r="G97" s="20">
        <v>18</v>
      </c>
      <c r="H97" s="20">
        <v>179</v>
      </c>
      <c r="I97" s="20">
        <v>147</v>
      </c>
      <c r="J97" s="20">
        <v>292</v>
      </c>
      <c r="K97" s="20">
        <v>58</v>
      </c>
      <c r="L97" s="20">
        <v>37</v>
      </c>
      <c r="M97" s="20">
        <v>54</v>
      </c>
      <c r="N97" s="20">
        <v>81</v>
      </c>
      <c r="O97" s="20">
        <v>103</v>
      </c>
      <c r="P97" s="20">
        <v>29</v>
      </c>
    </row>
    <row r="98" spans="1:16" x14ac:dyDescent="0.2">
      <c r="A98" s="21" t="s">
        <v>126</v>
      </c>
      <c r="B98" s="30">
        <v>100</v>
      </c>
      <c r="C98" s="30">
        <v>11.178248</v>
      </c>
      <c r="D98" s="30">
        <v>11.63142</v>
      </c>
      <c r="E98" s="30">
        <v>8.3081569999999996</v>
      </c>
      <c r="F98" s="30">
        <v>33.081570999999997</v>
      </c>
      <c r="G98" s="30">
        <v>2.719033</v>
      </c>
      <c r="H98" s="30">
        <v>27.039275</v>
      </c>
      <c r="I98" s="30">
        <v>22.205438000000001</v>
      </c>
      <c r="J98" s="30">
        <v>44.108761000000001</v>
      </c>
      <c r="K98" s="30">
        <v>8.7613289999999999</v>
      </c>
      <c r="L98" s="30">
        <v>5.589124</v>
      </c>
      <c r="M98" s="30">
        <v>8.1570999999999998</v>
      </c>
      <c r="N98" s="30">
        <v>12.23565</v>
      </c>
      <c r="O98" s="30">
        <v>15.558911999999999</v>
      </c>
      <c r="P98" s="30">
        <v>4.3806649999999996</v>
      </c>
    </row>
    <row r="99" spans="1:16" x14ac:dyDescent="0.2">
      <c r="A99" s="19" t="s">
        <v>392</v>
      </c>
      <c r="B99" s="20">
        <v>84</v>
      </c>
      <c r="C99" s="20">
        <v>4</v>
      </c>
      <c r="D99" s="20">
        <v>15</v>
      </c>
      <c r="E99" s="20">
        <v>5</v>
      </c>
      <c r="F99" s="20">
        <v>39</v>
      </c>
      <c r="G99" s="20">
        <v>2</v>
      </c>
      <c r="H99" s="20">
        <v>12</v>
      </c>
      <c r="I99" s="20">
        <v>20</v>
      </c>
      <c r="J99" s="20">
        <v>30</v>
      </c>
      <c r="K99" s="20">
        <v>4</v>
      </c>
      <c r="L99" s="20">
        <v>7</v>
      </c>
      <c r="M99" s="20">
        <v>15</v>
      </c>
      <c r="N99" s="20">
        <v>3</v>
      </c>
      <c r="O99" s="20">
        <v>19</v>
      </c>
      <c r="P99" s="20">
        <v>0</v>
      </c>
    </row>
    <row r="100" spans="1:16" x14ac:dyDescent="0.2">
      <c r="A100" s="21" t="s">
        <v>126</v>
      </c>
      <c r="B100" s="30">
        <v>100</v>
      </c>
      <c r="C100" s="30">
        <v>4.7619049999999996</v>
      </c>
      <c r="D100" s="30">
        <v>17.857143000000001</v>
      </c>
      <c r="E100" s="30">
        <v>5.9523809999999999</v>
      </c>
      <c r="F100" s="30">
        <v>46.428570999999998</v>
      </c>
      <c r="G100" s="30">
        <v>2.3809520000000002</v>
      </c>
      <c r="H100" s="30">
        <v>14.285714</v>
      </c>
      <c r="I100" s="30">
        <v>23.809524</v>
      </c>
      <c r="J100" s="30">
        <v>35.714286000000001</v>
      </c>
      <c r="K100" s="30">
        <v>4.7619049999999996</v>
      </c>
      <c r="L100" s="30">
        <v>8.3333329999999997</v>
      </c>
      <c r="M100" s="30">
        <v>17.857143000000001</v>
      </c>
      <c r="N100" s="30">
        <v>3.5714290000000002</v>
      </c>
      <c r="O100" s="30">
        <v>22.619047999999999</v>
      </c>
      <c r="P100" s="30">
        <v>0</v>
      </c>
    </row>
    <row r="101" spans="1:16" x14ac:dyDescent="0.2">
      <c r="A101" s="19" t="s">
        <v>132</v>
      </c>
      <c r="B101" s="20">
        <v>84</v>
      </c>
      <c r="C101" s="20">
        <v>6</v>
      </c>
      <c r="D101" s="20">
        <v>7</v>
      </c>
      <c r="E101" s="20">
        <v>2</v>
      </c>
      <c r="F101" s="20">
        <v>28</v>
      </c>
      <c r="G101" s="20">
        <v>4</v>
      </c>
      <c r="H101" s="20">
        <v>22</v>
      </c>
      <c r="I101" s="20">
        <v>23</v>
      </c>
      <c r="J101" s="20">
        <v>24</v>
      </c>
      <c r="K101" s="20">
        <v>4</v>
      </c>
      <c r="L101" s="20">
        <v>6</v>
      </c>
      <c r="M101" s="20">
        <v>13</v>
      </c>
      <c r="N101" s="20">
        <v>5</v>
      </c>
      <c r="O101" s="20">
        <v>15</v>
      </c>
      <c r="P101" s="20">
        <v>4</v>
      </c>
    </row>
    <row r="102" spans="1:16" x14ac:dyDescent="0.2">
      <c r="A102" s="21" t="s">
        <v>126</v>
      </c>
      <c r="B102" s="30">
        <v>100</v>
      </c>
      <c r="C102" s="30">
        <v>7.1428570000000002</v>
      </c>
      <c r="D102" s="30">
        <v>8.3333329999999997</v>
      </c>
      <c r="E102" s="30">
        <v>2.3809520000000002</v>
      </c>
      <c r="F102" s="30">
        <v>33.333333000000003</v>
      </c>
      <c r="G102" s="30">
        <v>4.7619049999999996</v>
      </c>
      <c r="H102" s="30">
        <v>26.190476</v>
      </c>
      <c r="I102" s="30">
        <v>27.380952000000001</v>
      </c>
      <c r="J102" s="30">
        <v>28.571428999999998</v>
      </c>
      <c r="K102" s="30">
        <v>4.7619049999999996</v>
      </c>
      <c r="L102" s="30">
        <v>7.1428570000000002</v>
      </c>
      <c r="M102" s="30">
        <v>15.476190000000001</v>
      </c>
      <c r="N102" s="30">
        <v>5.9523809999999999</v>
      </c>
      <c r="O102" s="30">
        <v>17.857143000000001</v>
      </c>
      <c r="P102" s="30">
        <v>4.7619049999999996</v>
      </c>
    </row>
    <row r="103" spans="1:16" x14ac:dyDescent="0.2">
      <c r="A103" s="19" t="s">
        <v>1220</v>
      </c>
      <c r="B103" s="20">
        <v>32</v>
      </c>
      <c r="C103" s="20">
        <v>3</v>
      </c>
      <c r="D103" s="20">
        <v>3</v>
      </c>
      <c r="E103" s="20">
        <v>1</v>
      </c>
      <c r="F103" s="20">
        <v>8</v>
      </c>
      <c r="G103" s="20">
        <v>0</v>
      </c>
      <c r="H103" s="20">
        <v>7</v>
      </c>
      <c r="I103" s="20">
        <v>9</v>
      </c>
      <c r="J103" s="20">
        <v>13</v>
      </c>
      <c r="K103" s="20">
        <v>3</v>
      </c>
      <c r="L103" s="20">
        <v>2</v>
      </c>
      <c r="M103" s="20">
        <v>0</v>
      </c>
      <c r="N103" s="20">
        <v>2</v>
      </c>
      <c r="O103" s="20">
        <v>7</v>
      </c>
      <c r="P103" s="20">
        <v>4</v>
      </c>
    </row>
    <row r="104" spans="1:16" x14ac:dyDescent="0.2">
      <c r="A104" s="21" t="s">
        <v>126</v>
      </c>
      <c r="B104" s="30">
        <v>100</v>
      </c>
      <c r="C104" s="30">
        <v>9.375</v>
      </c>
      <c r="D104" s="30">
        <v>9.375</v>
      </c>
      <c r="E104" s="30">
        <v>3.125</v>
      </c>
      <c r="F104" s="30">
        <v>25</v>
      </c>
      <c r="G104" s="30">
        <v>0</v>
      </c>
      <c r="H104" s="30">
        <v>21.875</v>
      </c>
      <c r="I104" s="30">
        <v>28.125</v>
      </c>
      <c r="J104" s="30">
        <v>40.625</v>
      </c>
      <c r="K104" s="30">
        <v>9.375</v>
      </c>
      <c r="L104" s="30">
        <v>6.25</v>
      </c>
      <c r="M104" s="30">
        <v>0</v>
      </c>
      <c r="N104" s="30">
        <v>6.25</v>
      </c>
      <c r="O104" s="30">
        <v>21.875</v>
      </c>
      <c r="P104" s="30">
        <v>12.5</v>
      </c>
    </row>
    <row r="105" spans="1:16" x14ac:dyDescent="0.2">
      <c r="A105" s="18" t="s">
        <v>133</v>
      </c>
      <c r="B105" s="17">
        <v>43</v>
      </c>
      <c r="C105" s="17">
        <v>6</v>
      </c>
      <c r="D105" s="17">
        <v>4</v>
      </c>
      <c r="E105" s="17">
        <v>2</v>
      </c>
      <c r="F105" s="17">
        <v>13</v>
      </c>
      <c r="G105" s="17">
        <v>2</v>
      </c>
      <c r="H105" s="17">
        <v>6</v>
      </c>
      <c r="I105" s="17">
        <v>10</v>
      </c>
      <c r="J105" s="17">
        <v>14</v>
      </c>
      <c r="K105" s="17">
        <v>4</v>
      </c>
      <c r="L105" s="17">
        <v>2</v>
      </c>
      <c r="M105" s="17">
        <v>4</v>
      </c>
      <c r="N105" s="17">
        <v>6</v>
      </c>
      <c r="O105" s="17">
        <v>10</v>
      </c>
      <c r="P105" s="17">
        <v>3</v>
      </c>
    </row>
    <row r="106" spans="1:16" x14ac:dyDescent="0.2">
      <c r="A106" s="21" t="s">
        <v>126</v>
      </c>
      <c r="B106" s="30">
        <v>100</v>
      </c>
      <c r="C106" s="30">
        <v>13.953488</v>
      </c>
      <c r="D106" s="30">
        <v>9.3023260000000008</v>
      </c>
      <c r="E106" s="30">
        <v>4.6511630000000004</v>
      </c>
      <c r="F106" s="30">
        <v>30.232558000000001</v>
      </c>
      <c r="G106" s="30">
        <v>4.6511630000000004</v>
      </c>
      <c r="H106" s="30">
        <v>13.953488</v>
      </c>
      <c r="I106" s="30">
        <v>23.255814000000001</v>
      </c>
      <c r="J106" s="30">
        <v>32.558140000000002</v>
      </c>
      <c r="K106" s="30">
        <v>9.3023260000000008</v>
      </c>
      <c r="L106" s="30">
        <v>4.6511630000000004</v>
      </c>
      <c r="M106" s="30">
        <v>9.3023260000000008</v>
      </c>
      <c r="N106" s="30">
        <v>13.953488</v>
      </c>
      <c r="O106" s="30">
        <v>23.255814000000001</v>
      </c>
      <c r="P106" s="30">
        <v>6.9767440000000001</v>
      </c>
    </row>
    <row r="107" spans="1:16" x14ac:dyDescent="0.2">
      <c r="A107" s="19" t="s">
        <v>134</v>
      </c>
      <c r="B107" s="20">
        <v>412</v>
      </c>
      <c r="C107" s="20">
        <v>44</v>
      </c>
      <c r="D107" s="20">
        <v>53</v>
      </c>
      <c r="E107" s="20">
        <v>36</v>
      </c>
      <c r="F107" s="20">
        <v>122</v>
      </c>
      <c r="G107" s="20">
        <v>15</v>
      </c>
      <c r="H107" s="20">
        <v>112</v>
      </c>
      <c r="I107" s="20">
        <v>93</v>
      </c>
      <c r="J107" s="20">
        <v>199</v>
      </c>
      <c r="K107" s="20">
        <v>24</v>
      </c>
      <c r="L107" s="20">
        <v>16</v>
      </c>
      <c r="M107" s="20">
        <v>32</v>
      </c>
      <c r="N107" s="20">
        <v>56</v>
      </c>
      <c r="O107" s="20">
        <v>62</v>
      </c>
      <c r="P107" s="20">
        <v>17</v>
      </c>
    </row>
    <row r="108" spans="1:16" x14ac:dyDescent="0.2">
      <c r="A108" s="21" t="s">
        <v>126</v>
      </c>
      <c r="B108" s="30">
        <v>100</v>
      </c>
      <c r="C108" s="30">
        <v>10.679612000000001</v>
      </c>
      <c r="D108" s="30">
        <v>12.864077999999999</v>
      </c>
      <c r="E108" s="30">
        <v>8.7378640000000001</v>
      </c>
      <c r="F108" s="30">
        <v>29.611650000000001</v>
      </c>
      <c r="G108" s="30">
        <v>3.6407769999999999</v>
      </c>
      <c r="H108" s="30">
        <v>27.184466</v>
      </c>
      <c r="I108" s="30">
        <v>22.572816</v>
      </c>
      <c r="J108" s="30">
        <v>48.300970999999997</v>
      </c>
      <c r="K108" s="30">
        <v>5.8252430000000004</v>
      </c>
      <c r="L108" s="30">
        <v>3.8834949999999999</v>
      </c>
      <c r="M108" s="30">
        <v>7.7669899999999998</v>
      </c>
      <c r="N108" s="30">
        <v>13.592233</v>
      </c>
      <c r="O108" s="30">
        <v>15.048544</v>
      </c>
      <c r="P108" s="30">
        <v>4.126214</v>
      </c>
    </row>
    <row r="109" spans="1:16" x14ac:dyDescent="0.2">
      <c r="A109" s="19" t="s">
        <v>393</v>
      </c>
      <c r="B109" s="20">
        <v>36</v>
      </c>
      <c r="C109" s="20">
        <v>2</v>
      </c>
      <c r="D109" s="20">
        <v>6</v>
      </c>
      <c r="E109" s="20">
        <v>1</v>
      </c>
      <c r="F109" s="20">
        <v>14</v>
      </c>
      <c r="G109" s="20">
        <v>0</v>
      </c>
      <c r="H109" s="20">
        <v>2</v>
      </c>
      <c r="I109" s="20">
        <v>9</v>
      </c>
      <c r="J109" s="20">
        <v>16</v>
      </c>
      <c r="K109" s="20">
        <v>3</v>
      </c>
      <c r="L109" s="20">
        <v>1</v>
      </c>
      <c r="M109" s="20">
        <v>5</v>
      </c>
      <c r="N109" s="20">
        <v>2</v>
      </c>
      <c r="O109" s="20">
        <v>12</v>
      </c>
      <c r="P109" s="20">
        <v>0</v>
      </c>
    </row>
    <row r="110" spans="1:16" x14ac:dyDescent="0.2">
      <c r="A110" s="21" t="s">
        <v>126</v>
      </c>
      <c r="B110" s="30">
        <v>100</v>
      </c>
      <c r="C110" s="30">
        <v>5.5555560000000002</v>
      </c>
      <c r="D110" s="30">
        <v>16.666667</v>
      </c>
      <c r="E110" s="30">
        <v>2.7777780000000001</v>
      </c>
      <c r="F110" s="30">
        <v>38.888888999999999</v>
      </c>
      <c r="G110" s="30">
        <v>0</v>
      </c>
      <c r="H110" s="30">
        <v>5.5555560000000002</v>
      </c>
      <c r="I110" s="30">
        <v>25</v>
      </c>
      <c r="J110" s="30">
        <v>44.444443999999997</v>
      </c>
      <c r="K110" s="30">
        <v>8.3333329999999997</v>
      </c>
      <c r="L110" s="30">
        <v>2.7777780000000001</v>
      </c>
      <c r="M110" s="30">
        <v>13.888889000000001</v>
      </c>
      <c r="N110" s="30">
        <v>5.5555560000000002</v>
      </c>
      <c r="O110" s="30">
        <v>33.333333000000003</v>
      </c>
      <c r="P110" s="30">
        <v>0</v>
      </c>
    </row>
    <row r="111" spans="1:16" x14ac:dyDescent="0.2">
      <c r="A111" s="19" t="s">
        <v>135</v>
      </c>
      <c r="B111" s="20">
        <v>22</v>
      </c>
      <c r="C111" s="20">
        <v>2</v>
      </c>
      <c r="D111" s="20">
        <v>2</v>
      </c>
      <c r="E111" s="20">
        <v>1</v>
      </c>
      <c r="F111" s="20">
        <v>2</v>
      </c>
      <c r="G111" s="20">
        <v>1</v>
      </c>
      <c r="H111" s="20">
        <v>11</v>
      </c>
      <c r="I111" s="20">
        <v>7</v>
      </c>
      <c r="J111" s="20">
        <v>8</v>
      </c>
      <c r="K111" s="20">
        <v>1</v>
      </c>
      <c r="L111" s="20">
        <v>2</v>
      </c>
      <c r="M111" s="20">
        <v>5</v>
      </c>
      <c r="N111" s="20">
        <v>3</v>
      </c>
      <c r="O111" s="20">
        <v>3</v>
      </c>
      <c r="P111" s="20">
        <v>0</v>
      </c>
    </row>
    <row r="112" spans="1:16" x14ac:dyDescent="0.2">
      <c r="A112" s="21" t="s">
        <v>126</v>
      </c>
      <c r="B112" s="30">
        <v>100</v>
      </c>
      <c r="C112" s="30">
        <v>9.0909089999999999</v>
      </c>
      <c r="D112" s="30">
        <v>9.0909089999999999</v>
      </c>
      <c r="E112" s="30">
        <v>4.5454549999999996</v>
      </c>
      <c r="F112" s="30">
        <v>9.0909089999999999</v>
      </c>
      <c r="G112" s="30">
        <v>4.5454549999999996</v>
      </c>
      <c r="H112" s="30">
        <v>50</v>
      </c>
      <c r="I112" s="30">
        <v>31.818182</v>
      </c>
      <c r="J112" s="30">
        <v>36.363636</v>
      </c>
      <c r="K112" s="30">
        <v>4.5454549999999996</v>
      </c>
      <c r="L112" s="30">
        <v>9.0909089999999999</v>
      </c>
      <c r="M112" s="30">
        <v>22.727273</v>
      </c>
      <c r="N112" s="30">
        <v>13.636364</v>
      </c>
      <c r="O112" s="30">
        <v>13.636364</v>
      </c>
      <c r="P112" s="30">
        <v>0</v>
      </c>
    </row>
    <row r="113" spans="1:16" x14ac:dyDescent="0.2">
      <c r="A113" s="19" t="s">
        <v>1221</v>
      </c>
      <c r="B113" s="20">
        <v>22</v>
      </c>
      <c r="C113" s="20">
        <v>2</v>
      </c>
      <c r="D113" s="20">
        <v>2</v>
      </c>
      <c r="E113" s="20">
        <v>1</v>
      </c>
      <c r="F113" s="20">
        <v>5</v>
      </c>
      <c r="G113" s="20">
        <v>0</v>
      </c>
      <c r="H113" s="20">
        <v>5</v>
      </c>
      <c r="I113" s="20">
        <v>9</v>
      </c>
      <c r="J113" s="20">
        <v>11</v>
      </c>
      <c r="K113" s="20">
        <v>2</v>
      </c>
      <c r="L113" s="20">
        <v>1</v>
      </c>
      <c r="M113" s="20">
        <v>0</v>
      </c>
      <c r="N113" s="20">
        <v>2</v>
      </c>
      <c r="O113" s="20">
        <v>5</v>
      </c>
      <c r="P113" s="20">
        <v>2</v>
      </c>
    </row>
    <row r="114" spans="1:16" x14ac:dyDescent="0.2">
      <c r="A114" s="21" t="s">
        <v>126</v>
      </c>
      <c r="B114" s="30">
        <v>100</v>
      </c>
      <c r="C114" s="30">
        <v>9.0909089999999999</v>
      </c>
      <c r="D114" s="30">
        <v>9.0909089999999999</v>
      </c>
      <c r="E114" s="30">
        <v>4.5454549999999996</v>
      </c>
      <c r="F114" s="30">
        <v>22.727273</v>
      </c>
      <c r="G114" s="30">
        <v>0</v>
      </c>
      <c r="H114" s="30">
        <v>22.727273</v>
      </c>
      <c r="I114" s="30">
        <v>40.909090999999997</v>
      </c>
      <c r="J114" s="30">
        <v>50</v>
      </c>
      <c r="K114" s="30">
        <v>9.0909089999999999</v>
      </c>
      <c r="L114" s="30">
        <v>4.5454549999999996</v>
      </c>
      <c r="M114" s="30">
        <v>0</v>
      </c>
      <c r="N114" s="30">
        <v>9.0909089999999999</v>
      </c>
      <c r="O114" s="30">
        <v>22.727273</v>
      </c>
      <c r="P114" s="30">
        <v>9.0909089999999999</v>
      </c>
    </row>
    <row r="115" spans="1:16" x14ac:dyDescent="0.2">
      <c r="A115" s="18" t="s">
        <v>136</v>
      </c>
      <c r="B115" s="17">
        <v>30</v>
      </c>
      <c r="C115" s="17">
        <v>3</v>
      </c>
      <c r="D115" s="17">
        <v>1</v>
      </c>
      <c r="E115" s="17">
        <v>4</v>
      </c>
      <c r="F115" s="17">
        <v>8</v>
      </c>
      <c r="G115" s="17">
        <v>0</v>
      </c>
      <c r="H115" s="17">
        <v>6</v>
      </c>
      <c r="I115" s="17">
        <v>8</v>
      </c>
      <c r="J115" s="17">
        <v>15</v>
      </c>
      <c r="K115" s="17">
        <v>3</v>
      </c>
      <c r="L115" s="17">
        <v>1</v>
      </c>
      <c r="M115" s="17">
        <v>2</v>
      </c>
      <c r="N115" s="17">
        <v>1</v>
      </c>
      <c r="O115" s="17">
        <v>3</v>
      </c>
      <c r="P115" s="17">
        <v>3</v>
      </c>
    </row>
    <row r="116" spans="1:16" x14ac:dyDescent="0.2">
      <c r="A116" s="21" t="s">
        <v>126</v>
      </c>
      <c r="B116" s="30">
        <v>100</v>
      </c>
      <c r="C116" s="30">
        <v>10</v>
      </c>
      <c r="D116" s="30">
        <v>3.3333330000000001</v>
      </c>
      <c r="E116" s="30">
        <v>13.333333</v>
      </c>
      <c r="F116" s="30">
        <v>26.666667</v>
      </c>
      <c r="G116" s="30">
        <v>0</v>
      </c>
      <c r="H116" s="30">
        <v>20</v>
      </c>
      <c r="I116" s="30">
        <v>26.666667</v>
      </c>
      <c r="J116" s="30">
        <v>50</v>
      </c>
      <c r="K116" s="30">
        <v>10</v>
      </c>
      <c r="L116" s="30">
        <v>3.3333330000000001</v>
      </c>
      <c r="M116" s="30">
        <v>6.6666670000000003</v>
      </c>
      <c r="N116" s="30">
        <v>3.3333330000000001</v>
      </c>
      <c r="O116" s="30">
        <v>10</v>
      </c>
      <c r="P116" s="30">
        <v>10</v>
      </c>
    </row>
    <row r="117" spans="1:16" x14ac:dyDescent="0.2">
      <c r="A117" s="19" t="s">
        <v>134</v>
      </c>
      <c r="B117" s="20">
        <v>249</v>
      </c>
      <c r="C117" s="20">
        <v>30</v>
      </c>
      <c r="D117" s="20">
        <v>23</v>
      </c>
      <c r="E117" s="20">
        <v>18</v>
      </c>
      <c r="F117" s="20">
        <v>96</v>
      </c>
      <c r="G117" s="20">
        <v>3</v>
      </c>
      <c r="H117" s="20">
        <v>67</v>
      </c>
      <c r="I117" s="20">
        <v>54</v>
      </c>
      <c r="J117" s="20">
        <v>93</v>
      </c>
      <c r="K117" s="20">
        <v>34</v>
      </c>
      <c r="L117" s="20">
        <v>21</v>
      </c>
      <c r="M117" s="20">
        <v>22</v>
      </c>
      <c r="N117" s="20">
        <v>25</v>
      </c>
      <c r="O117" s="20">
        <v>41</v>
      </c>
      <c r="P117" s="20">
        <v>12</v>
      </c>
    </row>
    <row r="118" spans="1:16" x14ac:dyDescent="0.2">
      <c r="A118" s="21" t="s">
        <v>126</v>
      </c>
      <c r="B118" s="30">
        <v>100</v>
      </c>
      <c r="C118" s="30">
        <v>12.048192999999999</v>
      </c>
      <c r="D118" s="30">
        <v>9.2369479999999999</v>
      </c>
      <c r="E118" s="30">
        <v>7.2289159999999999</v>
      </c>
      <c r="F118" s="30">
        <v>38.554217000000001</v>
      </c>
      <c r="G118" s="30">
        <v>1.2048190000000001</v>
      </c>
      <c r="H118" s="30">
        <v>26.907630999999999</v>
      </c>
      <c r="I118" s="30">
        <v>21.686747</v>
      </c>
      <c r="J118" s="30">
        <v>37.349398000000001</v>
      </c>
      <c r="K118" s="30">
        <v>13.654617999999999</v>
      </c>
      <c r="L118" s="30">
        <v>8.4337350000000004</v>
      </c>
      <c r="M118" s="30">
        <v>8.8353409999999997</v>
      </c>
      <c r="N118" s="30">
        <v>10.040160999999999</v>
      </c>
      <c r="O118" s="30">
        <v>16.465862999999999</v>
      </c>
      <c r="P118" s="30">
        <v>4.8192769999999996</v>
      </c>
    </row>
    <row r="119" spans="1:16" x14ac:dyDescent="0.2">
      <c r="A119" s="19" t="s">
        <v>393</v>
      </c>
      <c r="B119" s="20">
        <v>48</v>
      </c>
      <c r="C119" s="20">
        <v>2</v>
      </c>
      <c r="D119" s="20">
        <v>9</v>
      </c>
      <c r="E119" s="20">
        <v>4</v>
      </c>
      <c r="F119" s="20">
        <v>25</v>
      </c>
      <c r="G119" s="20">
        <v>2</v>
      </c>
      <c r="H119" s="20">
        <v>10</v>
      </c>
      <c r="I119" s="20">
        <v>11</v>
      </c>
      <c r="J119" s="20">
        <v>14</v>
      </c>
      <c r="K119" s="20">
        <v>1</v>
      </c>
      <c r="L119" s="20">
        <v>6</v>
      </c>
      <c r="M119" s="20">
        <v>10</v>
      </c>
      <c r="N119" s="20">
        <v>1</v>
      </c>
      <c r="O119" s="20">
        <v>7</v>
      </c>
      <c r="P119" s="20">
        <v>0</v>
      </c>
    </row>
    <row r="120" spans="1:16" x14ac:dyDescent="0.2">
      <c r="A120" s="21" t="s">
        <v>126</v>
      </c>
      <c r="B120" s="30">
        <v>100</v>
      </c>
      <c r="C120" s="30">
        <v>4.1666670000000003</v>
      </c>
      <c r="D120" s="30">
        <v>18.75</v>
      </c>
      <c r="E120" s="30">
        <v>8.3333329999999997</v>
      </c>
      <c r="F120" s="30">
        <v>52.083333000000003</v>
      </c>
      <c r="G120" s="30">
        <v>4.1666670000000003</v>
      </c>
      <c r="H120" s="30">
        <v>20.833333</v>
      </c>
      <c r="I120" s="30">
        <v>22.916667</v>
      </c>
      <c r="J120" s="30">
        <v>29.166667</v>
      </c>
      <c r="K120" s="30">
        <v>2.0833330000000001</v>
      </c>
      <c r="L120" s="30">
        <v>12.5</v>
      </c>
      <c r="M120" s="30">
        <v>20.833333</v>
      </c>
      <c r="N120" s="30">
        <v>2.0833330000000001</v>
      </c>
      <c r="O120" s="30">
        <v>14.583333</v>
      </c>
      <c r="P120" s="30">
        <v>0</v>
      </c>
    </row>
    <row r="121" spans="1:16" x14ac:dyDescent="0.2">
      <c r="A121" s="19" t="s">
        <v>135</v>
      </c>
      <c r="B121" s="20">
        <v>62</v>
      </c>
      <c r="C121" s="20">
        <v>4</v>
      </c>
      <c r="D121" s="20">
        <v>5</v>
      </c>
      <c r="E121" s="20">
        <v>1</v>
      </c>
      <c r="F121" s="20">
        <v>26</v>
      </c>
      <c r="G121" s="20">
        <v>3</v>
      </c>
      <c r="H121" s="20">
        <v>11</v>
      </c>
      <c r="I121" s="20">
        <v>16</v>
      </c>
      <c r="J121" s="20">
        <v>16</v>
      </c>
      <c r="K121" s="20">
        <v>3</v>
      </c>
      <c r="L121" s="20">
        <v>4</v>
      </c>
      <c r="M121" s="20">
        <v>8</v>
      </c>
      <c r="N121" s="20">
        <v>2</v>
      </c>
      <c r="O121" s="20">
        <v>12</v>
      </c>
      <c r="P121" s="20">
        <v>4</v>
      </c>
    </row>
    <row r="122" spans="1:16" x14ac:dyDescent="0.2">
      <c r="A122" s="21" t="s">
        <v>126</v>
      </c>
      <c r="B122" s="30">
        <v>100</v>
      </c>
      <c r="C122" s="30">
        <v>6.451613</v>
      </c>
      <c r="D122" s="30">
        <v>8.0645159999999994</v>
      </c>
      <c r="E122" s="30">
        <v>1.612903</v>
      </c>
      <c r="F122" s="30">
        <v>41.935484000000002</v>
      </c>
      <c r="G122" s="30">
        <v>4.8387099999999998</v>
      </c>
      <c r="H122" s="30">
        <v>17.741935000000002</v>
      </c>
      <c r="I122" s="30">
        <v>25.806452</v>
      </c>
      <c r="J122" s="30">
        <v>25.806452</v>
      </c>
      <c r="K122" s="30">
        <v>4.8387099999999998</v>
      </c>
      <c r="L122" s="30">
        <v>6.451613</v>
      </c>
      <c r="M122" s="30">
        <v>12.903226</v>
      </c>
      <c r="N122" s="30">
        <v>3.225806</v>
      </c>
      <c r="O122" s="30">
        <v>19.354838999999998</v>
      </c>
      <c r="P122" s="30">
        <v>6.451613</v>
      </c>
    </row>
    <row r="123" spans="1:16" x14ac:dyDescent="0.2">
      <c r="A123" s="19" t="s">
        <v>1221</v>
      </c>
      <c r="B123" s="20">
        <v>10</v>
      </c>
      <c r="C123" s="20">
        <v>1</v>
      </c>
      <c r="D123" s="20">
        <v>1</v>
      </c>
      <c r="E123" s="20">
        <v>0</v>
      </c>
      <c r="F123" s="20">
        <v>3</v>
      </c>
      <c r="G123" s="20">
        <v>0</v>
      </c>
      <c r="H123" s="20">
        <v>2</v>
      </c>
      <c r="I123" s="20">
        <v>0</v>
      </c>
      <c r="J123" s="20">
        <v>2</v>
      </c>
      <c r="K123" s="20">
        <v>1</v>
      </c>
      <c r="L123" s="20">
        <v>1</v>
      </c>
      <c r="M123" s="20">
        <v>0</v>
      </c>
      <c r="N123" s="20">
        <v>0</v>
      </c>
      <c r="O123" s="20">
        <v>2</v>
      </c>
      <c r="P123" s="20">
        <v>2</v>
      </c>
    </row>
    <row r="124" spans="1:16" x14ac:dyDescent="0.2">
      <c r="A124" s="21" t="s">
        <v>126</v>
      </c>
      <c r="B124" s="30">
        <v>100</v>
      </c>
      <c r="C124" s="30">
        <v>10</v>
      </c>
      <c r="D124" s="30">
        <v>10</v>
      </c>
      <c r="E124" s="30">
        <v>0</v>
      </c>
      <c r="F124" s="30">
        <v>30</v>
      </c>
      <c r="G124" s="30">
        <v>0</v>
      </c>
      <c r="H124" s="30">
        <v>20</v>
      </c>
      <c r="I124" s="30">
        <v>0</v>
      </c>
      <c r="J124" s="30">
        <v>20</v>
      </c>
      <c r="K124" s="30">
        <v>10</v>
      </c>
      <c r="L124" s="30">
        <v>10</v>
      </c>
      <c r="M124" s="30">
        <v>0</v>
      </c>
      <c r="N124" s="30">
        <v>0</v>
      </c>
      <c r="O124" s="30">
        <v>20</v>
      </c>
      <c r="P124" s="30">
        <v>20</v>
      </c>
    </row>
    <row r="125" spans="1:16" x14ac:dyDescent="0.2">
      <c r="A125" s="18" t="s">
        <v>1222</v>
      </c>
      <c r="B125" s="18"/>
      <c r="C125" s="18"/>
      <c r="D125" s="18"/>
      <c r="E125" s="18"/>
      <c r="F125" s="18"/>
      <c r="G125" s="18"/>
      <c r="H125" s="18"/>
      <c r="I125" s="18"/>
      <c r="J125" s="18"/>
      <c r="K125" s="18"/>
      <c r="L125" s="18"/>
      <c r="M125" s="18"/>
      <c r="N125" s="18"/>
      <c r="O125" s="18"/>
      <c r="P125" s="18"/>
    </row>
    <row r="126" spans="1:16" x14ac:dyDescent="0.2">
      <c r="A126" s="19" t="s">
        <v>1223</v>
      </c>
      <c r="B126" s="20">
        <v>152</v>
      </c>
      <c r="C126" s="20">
        <v>14</v>
      </c>
      <c r="D126" s="20">
        <v>20</v>
      </c>
      <c r="E126" s="20">
        <v>8</v>
      </c>
      <c r="F126" s="20">
        <v>55</v>
      </c>
      <c r="G126" s="20">
        <v>8</v>
      </c>
      <c r="H126" s="20">
        <v>27</v>
      </c>
      <c r="I126" s="20">
        <v>43</v>
      </c>
      <c r="J126" s="20">
        <v>51</v>
      </c>
      <c r="K126" s="20">
        <v>9</v>
      </c>
      <c r="L126" s="20">
        <v>9</v>
      </c>
      <c r="M126" s="20">
        <v>25</v>
      </c>
      <c r="N126" s="20">
        <v>10</v>
      </c>
      <c r="O126" s="20">
        <v>30</v>
      </c>
      <c r="P126" s="20">
        <v>5</v>
      </c>
    </row>
    <row r="127" spans="1:16" x14ac:dyDescent="0.2">
      <c r="A127" s="21" t="s">
        <v>126</v>
      </c>
      <c r="B127" s="30">
        <v>100</v>
      </c>
      <c r="C127" s="30">
        <v>9.2105259999999998</v>
      </c>
      <c r="D127" s="30">
        <v>13.157895</v>
      </c>
      <c r="E127" s="30">
        <v>5.2631579999999998</v>
      </c>
      <c r="F127" s="30">
        <v>36.184210999999998</v>
      </c>
      <c r="G127" s="30">
        <v>5.2631579999999998</v>
      </c>
      <c r="H127" s="30">
        <v>17.763158000000001</v>
      </c>
      <c r="I127" s="30">
        <v>28.289473999999998</v>
      </c>
      <c r="J127" s="30">
        <v>33.552632000000003</v>
      </c>
      <c r="K127" s="30">
        <v>5.9210529999999997</v>
      </c>
      <c r="L127" s="30">
        <v>5.9210529999999997</v>
      </c>
      <c r="M127" s="30">
        <v>16.447368000000001</v>
      </c>
      <c r="N127" s="30">
        <v>6.5789470000000003</v>
      </c>
      <c r="O127" s="30">
        <v>19.736841999999999</v>
      </c>
      <c r="P127" s="30">
        <v>3.2894739999999998</v>
      </c>
    </row>
    <row r="128" spans="1:16" x14ac:dyDescent="0.2">
      <c r="A128" s="19" t="s">
        <v>1224</v>
      </c>
      <c r="B128" s="20">
        <v>561</v>
      </c>
      <c r="C128" s="20">
        <v>62</v>
      </c>
      <c r="D128" s="20">
        <v>63</v>
      </c>
      <c r="E128" s="20">
        <v>47</v>
      </c>
      <c r="F128" s="20">
        <v>190</v>
      </c>
      <c r="G128" s="20">
        <v>16</v>
      </c>
      <c r="H128" s="20">
        <v>149</v>
      </c>
      <c r="I128" s="20">
        <v>123</v>
      </c>
      <c r="J128" s="20">
        <v>250</v>
      </c>
      <c r="K128" s="20">
        <v>48</v>
      </c>
      <c r="L128" s="20">
        <v>34</v>
      </c>
      <c r="M128" s="20">
        <v>42</v>
      </c>
      <c r="N128" s="20">
        <v>71</v>
      </c>
      <c r="O128" s="20">
        <v>86</v>
      </c>
      <c r="P128" s="20">
        <v>26</v>
      </c>
    </row>
    <row r="129" spans="1:16" x14ac:dyDescent="0.2">
      <c r="A129" s="21" t="s">
        <v>126</v>
      </c>
      <c r="B129" s="30">
        <v>100</v>
      </c>
      <c r="C129" s="30">
        <v>11.051693</v>
      </c>
      <c r="D129" s="30">
        <v>11.229946999999999</v>
      </c>
      <c r="E129" s="30">
        <v>8.3778970000000008</v>
      </c>
      <c r="F129" s="30">
        <v>33.868093000000002</v>
      </c>
      <c r="G129" s="30">
        <v>2.8520500000000002</v>
      </c>
      <c r="H129" s="30">
        <v>26.559715000000001</v>
      </c>
      <c r="I129" s="30">
        <v>21.925134</v>
      </c>
      <c r="J129" s="30">
        <v>44.563279999999999</v>
      </c>
      <c r="K129" s="30">
        <v>8.5561500000000006</v>
      </c>
      <c r="L129" s="30">
        <v>6.0606059999999999</v>
      </c>
      <c r="M129" s="30">
        <v>7.486631</v>
      </c>
      <c r="N129" s="30">
        <v>12.655970999999999</v>
      </c>
      <c r="O129" s="30">
        <v>15.329768</v>
      </c>
      <c r="P129" s="30">
        <v>4.6345809999999998</v>
      </c>
    </row>
    <row r="130" spans="1:16" x14ac:dyDescent="0.2">
      <c r="A130" s="19" t="s">
        <v>137</v>
      </c>
      <c r="B130" s="20">
        <v>76</v>
      </c>
      <c r="C130" s="20">
        <v>9</v>
      </c>
      <c r="D130" s="20">
        <v>13</v>
      </c>
      <c r="E130" s="20">
        <v>10</v>
      </c>
      <c r="F130" s="20">
        <v>26</v>
      </c>
      <c r="G130" s="20">
        <v>1</v>
      </c>
      <c r="H130" s="20">
        <v>20</v>
      </c>
      <c r="I130" s="20">
        <v>12</v>
      </c>
      <c r="J130" s="20">
        <v>39</v>
      </c>
      <c r="K130" s="20">
        <v>4</v>
      </c>
      <c r="L130" s="20">
        <v>7</v>
      </c>
      <c r="M130" s="20">
        <v>9</v>
      </c>
      <c r="N130" s="20">
        <v>8</v>
      </c>
      <c r="O130" s="20">
        <v>11</v>
      </c>
      <c r="P130" s="20">
        <v>3</v>
      </c>
    </row>
    <row r="131" spans="1:16" x14ac:dyDescent="0.2">
      <c r="A131" s="21" t="s">
        <v>126</v>
      </c>
      <c r="B131" s="30">
        <v>100</v>
      </c>
      <c r="C131" s="30">
        <v>11.842105</v>
      </c>
      <c r="D131" s="30">
        <v>17.105263000000001</v>
      </c>
      <c r="E131" s="30">
        <v>13.157895</v>
      </c>
      <c r="F131" s="30">
        <v>34.210526000000002</v>
      </c>
      <c r="G131" s="30">
        <v>1.3157890000000001</v>
      </c>
      <c r="H131" s="30">
        <v>26.315788999999999</v>
      </c>
      <c r="I131" s="30">
        <v>15.789474</v>
      </c>
      <c r="J131" s="30">
        <v>51.315789000000002</v>
      </c>
      <c r="K131" s="30">
        <v>5.2631579999999998</v>
      </c>
      <c r="L131" s="30">
        <v>9.2105259999999998</v>
      </c>
      <c r="M131" s="30">
        <v>11.842105</v>
      </c>
      <c r="N131" s="30">
        <v>10.526316</v>
      </c>
      <c r="O131" s="30">
        <v>14.473684</v>
      </c>
      <c r="P131" s="30">
        <v>3.947368</v>
      </c>
    </row>
    <row r="132" spans="1:16" x14ac:dyDescent="0.2">
      <c r="A132" s="19" t="s">
        <v>138</v>
      </c>
      <c r="B132" s="20">
        <v>281</v>
      </c>
      <c r="C132" s="20">
        <v>27</v>
      </c>
      <c r="D132" s="20">
        <v>29</v>
      </c>
      <c r="E132" s="20">
        <v>19</v>
      </c>
      <c r="F132" s="20">
        <v>107</v>
      </c>
      <c r="G132" s="20">
        <v>3</v>
      </c>
      <c r="H132" s="20">
        <v>72</v>
      </c>
      <c r="I132" s="20">
        <v>62</v>
      </c>
      <c r="J132" s="20">
        <v>117</v>
      </c>
      <c r="K132" s="20">
        <v>23</v>
      </c>
      <c r="L132" s="20">
        <v>12</v>
      </c>
      <c r="M132" s="20">
        <v>32</v>
      </c>
      <c r="N132" s="20">
        <v>32</v>
      </c>
      <c r="O132" s="20">
        <v>51</v>
      </c>
      <c r="P132" s="20">
        <v>9</v>
      </c>
    </row>
    <row r="133" spans="1:16" x14ac:dyDescent="0.2">
      <c r="A133" s="21" t="s">
        <v>126</v>
      </c>
      <c r="B133" s="30">
        <v>100</v>
      </c>
      <c r="C133" s="30">
        <v>9.6085410000000007</v>
      </c>
      <c r="D133" s="30">
        <v>10.320285</v>
      </c>
      <c r="E133" s="30">
        <v>6.7615660000000002</v>
      </c>
      <c r="F133" s="30">
        <v>38.078291999999998</v>
      </c>
      <c r="G133" s="30">
        <v>1.0676159999999999</v>
      </c>
      <c r="H133" s="30">
        <v>25.622776000000002</v>
      </c>
      <c r="I133" s="30">
        <v>22.064056999999998</v>
      </c>
      <c r="J133" s="30">
        <v>41.637011000000001</v>
      </c>
      <c r="K133" s="30">
        <v>8.1850529999999999</v>
      </c>
      <c r="L133" s="30">
        <v>4.2704630000000003</v>
      </c>
      <c r="M133" s="30">
        <v>11.3879</v>
      </c>
      <c r="N133" s="30">
        <v>11.3879</v>
      </c>
      <c r="O133" s="30">
        <v>18.149466</v>
      </c>
      <c r="P133" s="30">
        <v>3.2028470000000002</v>
      </c>
    </row>
    <row r="134" spans="1:16" x14ac:dyDescent="0.2">
      <c r="A134" s="19" t="s">
        <v>1225</v>
      </c>
      <c r="B134" s="20">
        <v>30</v>
      </c>
      <c r="C134" s="20">
        <v>2</v>
      </c>
      <c r="D134" s="20">
        <v>2</v>
      </c>
      <c r="E134" s="20">
        <v>1</v>
      </c>
      <c r="F134" s="20">
        <v>10</v>
      </c>
      <c r="G134" s="20">
        <v>1</v>
      </c>
      <c r="H134" s="20">
        <v>8</v>
      </c>
      <c r="I134" s="20">
        <v>7</v>
      </c>
      <c r="J134" s="20">
        <v>12</v>
      </c>
      <c r="K134" s="20">
        <v>5</v>
      </c>
      <c r="L134" s="20">
        <v>2</v>
      </c>
      <c r="M134" s="20">
        <v>5</v>
      </c>
      <c r="N134" s="20">
        <v>2</v>
      </c>
      <c r="O134" s="20">
        <v>4</v>
      </c>
      <c r="P134" s="20">
        <v>1</v>
      </c>
    </row>
    <row r="135" spans="1:16" x14ac:dyDescent="0.2">
      <c r="A135" s="21" t="s">
        <v>126</v>
      </c>
      <c r="B135" s="30">
        <v>100</v>
      </c>
      <c r="C135" s="30">
        <v>6.6666670000000003</v>
      </c>
      <c r="D135" s="30">
        <v>6.6666670000000003</v>
      </c>
      <c r="E135" s="30">
        <v>3.3333330000000001</v>
      </c>
      <c r="F135" s="30">
        <v>33.333333000000003</v>
      </c>
      <c r="G135" s="30">
        <v>3.3333330000000001</v>
      </c>
      <c r="H135" s="30">
        <v>26.666667</v>
      </c>
      <c r="I135" s="30">
        <v>23.333333</v>
      </c>
      <c r="J135" s="30">
        <v>40</v>
      </c>
      <c r="K135" s="30">
        <v>16.666667</v>
      </c>
      <c r="L135" s="30">
        <v>6.6666670000000003</v>
      </c>
      <c r="M135" s="30">
        <v>16.666667</v>
      </c>
      <c r="N135" s="30">
        <v>6.6666670000000003</v>
      </c>
      <c r="O135" s="30">
        <v>13.333333</v>
      </c>
      <c r="P135" s="30">
        <v>3.3333330000000001</v>
      </c>
    </row>
    <row r="136" spans="1:16" x14ac:dyDescent="0.2">
      <c r="A136" s="19" t="s">
        <v>1195</v>
      </c>
      <c r="B136" s="20">
        <v>70</v>
      </c>
      <c r="C136" s="20">
        <v>9</v>
      </c>
      <c r="D136" s="20">
        <v>7</v>
      </c>
      <c r="E136" s="20">
        <v>3</v>
      </c>
      <c r="F136" s="20">
        <v>14</v>
      </c>
      <c r="G136" s="20">
        <v>0</v>
      </c>
      <c r="H136" s="20">
        <v>15</v>
      </c>
      <c r="I136" s="20">
        <v>20</v>
      </c>
      <c r="J136" s="20">
        <v>25</v>
      </c>
      <c r="K136" s="20">
        <v>9</v>
      </c>
      <c r="L136" s="20">
        <v>4</v>
      </c>
      <c r="M136" s="20">
        <v>3</v>
      </c>
      <c r="N136" s="20">
        <v>6</v>
      </c>
      <c r="O136" s="20">
        <v>14</v>
      </c>
      <c r="P136" s="20">
        <v>7</v>
      </c>
    </row>
    <row r="137" spans="1:16" x14ac:dyDescent="0.2">
      <c r="A137" s="21" t="s">
        <v>126</v>
      </c>
      <c r="B137" s="30">
        <v>100</v>
      </c>
      <c r="C137" s="30">
        <v>12.857143000000001</v>
      </c>
      <c r="D137" s="30">
        <v>10</v>
      </c>
      <c r="E137" s="30">
        <v>4.2857139999999996</v>
      </c>
      <c r="F137" s="30">
        <v>20</v>
      </c>
      <c r="G137" s="30">
        <v>0</v>
      </c>
      <c r="H137" s="30">
        <v>21.428571000000002</v>
      </c>
      <c r="I137" s="30">
        <v>28.571428999999998</v>
      </c>
      <c r="J137" s="30">
        <v>35.714286000000001</v>
      </c>
      <c r="K137" s="30">
        <v>12.857143000000001</v>
      </c>
      <c r="L137" s="30">
        <v>5.7142860000000004</v>
      </c>
      <c r="M137" s="30">
        <v>4.2857139999999996</v>
      </c>
      <c r="N137" s="30">
        <v>8.5714290000000002</v>
      </c>
      <c r="O137" s="30">
        <v>20</v>
      </c>
      <c r="P137" s="30">
        <v>10</v>
      </c>
    </row>
    <row r="138" spans="1:16" x14ac:dyDescent="0.2">
      <c r="A138" s="19" t="s">
        <v>1441</v>
      </c>
      <c r="B138" s="20">
        <v>713</v>
      </c>
      <c r="C138" s="20">
        <v>73</v>
      </c>
      <c r="D138" s="20">
        <v>80</v>
      </c>
      <c r="E138" s="20">
        <v>58</v>
      </c>
      <c r="F138" s="20">
        <v>246</v>
      </c>
      <c r="G138" s="20">
        <v>18</v>
      </c>
      <c r="H138" s="20">
        <v>190</v>
      </c>
      <c r="I138" s="20">
        <v>154</v>
      </c>
      <c r="J138" s="20">
        <v>312</v>
      </c>
      <c r="K138" s="20">
        <v>58</v>
      </c>
      <c r="L138" s="20">
        <v>42</v>
      </c>
      <c r="M138" s="20">
        <v>60</v>
      </c>
      <c r="N138" s="20">
        <v>82</v>
      </c>
      <c r="O138" s="20">
        <v>113</v>
      </c>
      <c r="P138" s="20">
        <v>31</v>
      </c>
    </row>
    <row r="139" spans="1:16" x14ac:dyDescent="0.2">
      <c r="A139" s="21" t="s">
        <v>126</v>
      </c>
      <c r="B139" s="30">
        <v>100</v>
      </c>
      <c r="C139" s="30">
        <v>10.238429</v>
      </c>
      <c r="D139" s="30">
        <v>11.220196</v>
      </c>
      <c r="E139" s="30">
        <v>8.1346419999999995</v>
      </c>
      <c r="F139" s="30">
        <v>34.502104000000003</v>
      </c>
      <c r="G139" s="30">
        <v>2.5245440000000001</v>
      </c>
      <c r="H139" s="30">
        <v>26.647966</v>
      </c>
      <c r="I139" s="30">
        <v>21.598877999999999</v>
      </c>
      <c r="J139" s="30">
        <v>43.758766000000001</v>
      </c>
      <c r="K139" s="30">
        <v>8.1346419999999995</v>
      </c>
      <c r="L139" s="30">
        <v>5.8906029999999996</v>
      </c>
      <c r="M139" s="30">
        <v>8.4151469999999993</v>
      </c>
      <c r="N139" s="30">
        <v>11.500700999999999</v>
      </c>
      <c r="O139" s="30">
        <v>15.848527000000001</v>
      </c>
      <c r="P139" s="30">
        <v>4.3478260000000004</v>
      </c>
    </row>
    <row r="140" spans="1:16" x14ac:dyDescent="0.2">
      <c r="A140" s="18" t="s">
        <v>1226</v>
      </c>
      <c r="B140" s="18"/>
      <c r="C140" s="18"/>
      <c r="D140" s="18"/>
      <c r="E140" s="18"/>
      <c r="F140" s="18"/>
      <c r="G140" s="18"/>
      <c r="H140" s="18"/>
      <c r="I140" s="18"/>
      <c r="J140" s="18"/>
      <c r="K140" s="18"/>
      <c r="L140" s="18"/>
      <c r="M140" s="18"/>
      <c r="N140" s="18"/>
      <c r="O140" s="18"/>
      <c r="P140" s="18"/>
    </row>
    <row r="141" spans="1:16" x14ac:dyDescent="0.2">
      <c r="A141" s="21" t="s">
        <v>1227</v>
      </c>
      <c r="B141" s="34">
        <v>152</v>
      </c>
      <c r="C141" s="34">
        <v>14</v>
      </c>
      <c r="D141" s="34">
        <v>20</v>
      </c>
      <c r="E141" s="34">
        <v>8</v>
      </c>
      <c r="F141" s="34">
        <v>55</v>
      </c>
      <c r="G141" s="34">
        <v>8</v>
      </c>
      <c r="H141" s="34">
        <v>27</v>
      </c>
      <c r="I141" s="34">
        <v>43</v>
      </c>
      <c r="J141" s="34">
        <v>51</v>
      </c>
      <c r="K141" s="34">
        <v>9</v>
      </c>
      <c r="L141" s="34">
        <v>9</v>
      </c>
      <c r="M141" s="34">
        <v>25</v>
      </c>
      <c r="N141" s="34">
        <v>10</v>
      </c>
      <c r="O141" s="34">
        <v>30</v>
      </c>
      <c r="P141" s="34">
        <v>5</v>
      </c>
    </row>
    <row r="142" spans="1:16" x14ac:dyDescent="0.2">
      <c r="A142" s="21" t="s">
        <v>126</v>
      </c>
      <c r="B142" s="30">
        <v>100</v>
      </c>
      <c r="C142" s="30">
        <v>9.2105259999999998</v>
      </c>
      <c r="D142" s="30">
        <v>13.157895</v>
      </c>
      <c r="E142" s="30">
        <v>5.2631579999999998</v>
      </c>
      <c r="F142" s="30">
        <v>36.184210999999998</v>
      </c>
      <c r="G142" s="30">
        <v>5.2631579999999998</v>
      </c>
      <c r="H142" s="30">
        <v>17.763158000000001</v>
      </c>
      <c r="I142" s="30">
        <v>28.289473999999998</v>
      </c>
      <c r="J142" s="30">
        <v>33.552632000000003</v>
      </c>
      <c r="K142" s="30">
        <v>5.9210529999999997</v>
      </c>
      <c r="L142" s="30">
        <v>5.9210529999999997</v>
      </c>
      <c r="M142" s="30">
        <v>16.447368000000001</v>
      </c>
      <c r="N142" s="30">
        <v>6.5789470000000003</v>
      </c>
      <c r="O142" s="30">
        <v>19.736841999999999</v>
      </c>
      <c r="P142" s="30">
        <v>3.2894739999999998</v>
      </c>
    </row>
    <row r="143" spans="1:16" x14ac:dyDescent="0.2">
      <c r="A143" s="21" t="s">
        <v>1228</v>
      </c>
      <c r="B143" s="34">
        <v>401</v>
      </c>
      <c r="C143" s="34">
        <v>43</v>
      </c>
      <c r="D143" s="34">
        <v>43</v>
      </c>
      <c r="E143" s="34">
        <v>31</v>
      </c>
      <c r="F143" s="34">
        <v>133</v>
      </c>
      <c r="G143" s="34">
        <v>12</v>
      </c>
      <c r="H143" s="34">
        <v>109</v>
      </c>
      <c r="I143" s="34">
        <v>86</v>
      </c>
      <c r="J143" s="34">
        <v>186</v>
      </c>
      <c r="K143" s="34">
        <v>35</v>
      </c>
      <c r="L143" s="34">
        <v>29</v>
      </c>
      <c r="M143" s="34">
        <v>25</v>
      </c>
      <c r="N143" s="34">
        <v>47</v>
      </c>
      <c r="O143" s="34">
        <v>60</v>
      </c>
      <c r="P143" s="34">
        <v>19</v>
      </c>
    </row>
    <row r="144" spans="1:16" x14ac:dyDescent="0.2">
      <c r="A144" s="21" t="s">
        <v>126</v>
      </c>
      <c r="B144" s="30">
        <v>100</v>
      </c>
      <c r="C144" s="30">
        <v>10.723191999999999</v>
      </c>
      <c r="D144" s="30">
        <v>10.723191999999999</v>
      </c>
      <c r="E144" s="30">
        <v>7.7306730000000003</v>
      </c>
      <c r="F144" s="30">
        <v>33.167082000000001</v>
      </c>
      <c r="G144" s="30">
        <v>2.9925190000000002</v>
      </c>
      <c r="H144" s="30">
        <v>27.182044999999999</v>
      </c>
      <c r="I144" s="30">
        <v>21.446383999999998</v>
      </c>
      <c r="J144" s="30">
        <v>46.384039999999999</v>
      </c>
      <c r="K144" s="30">
        <v>8.72818</v>
      </c>
      <c r="L144" s="30">
        <v>7.2319199999999997</v>
      </c>
      <c r="M144" s="30">
        <v>6.2344140000000001</v>
      </c>
      <c r="N144" s="30">
        <v>11.720698000000001</v>
      </c>
      <c r="O144" s="30">
        <v>14.962593999999999</v>
      </c>
      <c r="P144" s="30">
        <v>4.7381549999999999</v>
      </c>
    </row>
    <row r="145" spans="1:16" x14ac:dyDescent="0.2">
      <c r="A145" s="19" t="s">
        <v>1229</v>
      </c>
      <c r="B145" s="20">
        <v>157</v>
      </c>
      <c r="C145" s="20">
        <v>14</v>
      </c>
      <c r="D145" s="20">
        <v>21</v>
      </c>
      <c r="E145" s="20">
        <v>18</v>
      </c>
      <c r="F145" s="20">
        <v>62</v>
      </c>
      <c r="G145" s="20">
        <v>3</v>
      </c>
      <c r="H145" s="20">
        <v>42</v>
      </c>
      <c r="I145" s="20">
        <v>30</v>
      </c>
      <c r="J145" s="20">
        <v>60</v>
      </c>
      <c r="K145" s="20">
        <v>12</v>
      </c>
      <c r="L145" s="20">
        <v>5</v>
      </c>
      <c r="M145" s="20">
        <v>18</v>
      </c>
      <c r="N145" s="20">
        <v>17</v>
      </c>
      <c r="O145" s="20">
        <v>26</v>
      </c>
      <c r="P145" s="20">
        <v>3</v>
      </c>
    </row>
    <row r="146" spans="1:16" x14ac:dyDescent="0.2">
      <c r="A146" s="21" t="s">
        <v>126</v>
      </c>
      <c r="B146" s="30">
        <v>100</v>
      </c>
      <c r="C146" s="30">
        <v>8.9171969999999998</v>
      </c>
      <c r="D146" s="30">
        <v>13.375795999999999</v>
      </c>
      <c r="E146" s="30">
        <v>11.464968000000001</v>
      </c>
      <c r="F146" s="30">
        <v>39.490445999999999</v>
      </c>
      <c r="G146" s="30">
        <v>1.910828</v>
      </c>
      <c r="H146" s="30">
        <v>26.751591999999999</v>
      </c>
      <c r="I146" s="30">
        <v>19.108280000000001</v>
      </c>
      <c r="J146" s="30">
        <v>38.216560999999999</v>
      </c>
      <c r="K146" s="30">
        <v>7.6433119999999999</v>
      </c>
      <c r="L146" s="30">
        <v>3.1847129999999999</v>
      </c>
      <c r="M146" s="30">
        <v>11.464968000000001</v>
      </c>
      <c r="N146" s="30">
        <v>10.828025</v>
      </c>
      <c r="O146" s="30">
        <v>16.560510000000001</v>
      </c>
      <c r="P146" s="30">
        <v>1.910828</v>
      </c>
    </row>
    <row r="147" spans="1:16" x14ac:dyDescent="0.2">
      <c r="A147" s="19" t="s">
        <v>1230</v>
      </c>
      <c r="B147" s="20">
        <v>66</v>
      </c>
      <c r="C147" s="20">
        <v>7</v>
      </c>
      <c r="D147" s="20">
        <v>7</v>
      </c>
      <c r="E147" s="20">
        <v>0</v>
      </c>
      <c r="F147" s="20">
        <v>21</v>
      </c>
      <c r="G147" s="20">
        <v>1</v>
      </c>
      <c r="H147" s="20">
        <v>17</v>
      </c>
      <c r="I147" s="20">
        <v>17</v>
      </c>
      <c r="J147" s="20">
        <v>27</v>
      </c>
      <c r="K147" s="20">
        <v>3</v>
      </c>
      <c r="L147" s="20">
        <v>5</v>
      </c>
      <c r="M147" s="20">
        <v>10</v>
      </c>
      <c r="N147" s="20">
        <v>8</v>
      </c>
      <c r="O147" s="20">
        <v>15</v>
      </c>
      <c r="P147" s="20">
        <v>3</v>
      </c>
    </row>
    <row r="148" spans="1:16" x14ac:dyDescent="0.2">
      <c r="A148" s="21" t="s">
        <v>126</v>
      </c>
      <c r="B148" s="30">
        <v>100</v>
      </c>
      <c r="C148" s="30">
        <v>10.606061</v>
      </c>
      <c r="D148" s="30">
        <v>10.606061</v>
      </c>
      <c r="E148" s="30">
        <v>0</v>
      </c>
      <c r="F148" s="30">
        <v>31.818182</v>
      </c>
      <c r="G148" s="30">
        <v>1.5151520000000001</v>
      </c>
      <c r="H148" s="30">
        <v>25.757576</v>
      </c>
      <c r="I148" s="30">
        <v>25.757576</v>
      </c>
      <c r="J148" s="30">
        <v>40.909090999999997</v>
      </c>
      <c r="K148" s="30">
        <v>4.5454549999999996</v>
      </c>
      <c r="L148" s="30">
        <v>7.5757580000000004</v>
      </c>
      <c r="M148" s="30">
        <v>15.151515</v>
      </c>
      <c r="N148" s="30">
        <v>12.121212</v>
      </c>
      <c r="O148" s="30">
        <v>22.727273</v>
      </c>
      <c r="P148" s="30">
        <v>4.5454549999999996</v>
      </c>
    </row>
    <row r="149" spans="1:16" x14ac:dyDescent="0.2">
      <c r="A149" s="19" t="s">
        <v>1231</v>
      </c>
      <c r="B149" s="20">
        <v>25</v>
      </c>
      <c r="C149" s="20">
        <v>3</v>
      </c>
      <c r="D149" s="20">
        <v>3</v>
      </c>
      <c r="E149" s="20">
        <v>2</v>
      </c>
      <c r="F149" s="20">
        <v>9</v>
      </c>
      <c r="G149" s="20">
        <v>0</v>
      </c>
      <c r="H149" s="20">
        <v>3</v>
      </c>
      <c r="I149" s="20">
        <v>6</v>
      </c>
      <c r="J149" s="20">
        <v>12</v>
      </c>
      <c r="K149" s="20">
        <v>4</v>
      </c>
      <c r="L149" s="20">
        <v>2</v>
      </c>
      <c r="M149" s="20">
        <v>4</v>
      </c>
      <c r="N149" s="20">
        <v>2</v>
      </c>
      <c r="O149" s="20">
        <v>4</v>
      </c>
      <c r="P149" s="20">
        <v>1</v>
      </c>
    </row>
    <row r="150" spans="1:16" x14ac:dyDescent="0.2">
      <c r="A150" s="21" t="s">
        <v>126</v>
      </c>
      <c r="B150" s="30">
        <v>100</v>
      </c>
      <c r="C150" s="30">
        <v>12</v>
      </c>
      <c r="D150" s="30">
        <v>12</v>
      </c>
      <c r="E150" s="30">
        <v>8</v>
      </c>
      <c r="F150" s="30">
        <v>36</v>
      </c>
      <c r="G150" s="30">
        <v>0</v>
      </c>
      <c r="H150" s="30">
        <v>12</v>
      </c>
      <c r="I150" s="30">
        <v>24</v>
      </c>
      <c r="J150" s="30">
        <v>48</v>
      </c>
      <c r="K150" s="30">
        <v>16</v>
      </c>
      <c r="L150" s="30">
        <v>8</v>
      </c>
      <c r="M150" s="30">
        <v>16</v>
      </c>
      <c r="N150" s="30">
        <v>8</v>
      </c>
      <c r="O150" s="30">
        <v>16</v>
      </c>
      <c r="P150" s="30">
        <v>4</v>
      </c>
    </row>
    <row r="151" spans="1:16" x14ac:dyDescent="0.2">
      <c r="A151" s="19" t="s">
        <v>1232</v>
      </c>
      <c r="B151" s="20">
        <v>22</v>
      </c>
      <c r="C151" s="20">
        <v>2</v>
      </c>
      <c r="D151" s="20">
        <v>2</v>
      </c>
      <c r="E151" s="20">
        <v>1</v>
      </c>
      <c r="F151" s="20">
        <v>9</v>
      </c>
      <c r="G151" s="20">
        <v>0</v>
      </c>
      <c r="H151" s="20">
        <v>9</v>
      </c>
      <c r="I151" s="20">
        <v>6</v>
      </c>
      <c r="J151" s="20">
        <v>12</v>
      </c>
      <c r="K151" s="20">
        <v>3</v>
      </c>
      <c r="L151" s="20">
        <v>0</v>
      </c>
      <c r="M151" s="20">
        <v>2</v>
      </c>
      <c r="N151" s="20">
        <v>2</v>
      </c>
      <c r="O151" s="20">
        <v>2</v>
      </c>
      <c r="P151" s="20">
        <v>1</v>
      </c>
    </row>
    <row r="152" spans="1:16" x14ac:dyDescent="0.2">
      <c r="A152" s="21" t="s">
        <v>126</v>
      </c>
      <c r="B152" s="30">
        <v>100</v>
      </c>
      <c r="C152" s="30">
        <v>9.0909089999999999</v>
      </c>
      <c r="D152" s="30">
        <v>9.0909089999999999</v>
      </c>
      <c r="E152" s="30">
        <v>4.5454549999999996</v>
      </c>
      <c r="F152" s="30">
        <v>40.909090999999997</v>
      </c>
      <c r="G152" s="30">
        <v>0</v>
      </c>
      <c r="H152" s="30">
        <v>40.909090999999997</v>
      </c>
      <c r="I152" s="30">
        <v>27.272727</v>
      </c>
      <c r="J152" s="30">
        <v>54.545454999999997</v>
      </c>
      <c r="K152" s="30">
        <v>13.636364</v>
      </c>
      <c r="L152" s="30">
        <v>0</v>
      </c>
      <c r="M152" s="30">
        <v>9.0909089999999999</v>
      </c>
      <c r="N152" s="30">
        <v>9.0909089999999999</v>
      </c>
      <c r="O152" s="30">
        <v>9.0909089999999999</v>
      </c>
      <c r="P152" s="30">
        <v>4.5454549999999996</v>
      </c>
    </row>
    <row r="153" spans="1:16" x14ac:dyDescent="0.2">
      <c r="A153" s="19" t="s">
        <v>1233</v>
      </c>
      <c r="B153" s="20">
        <v>11</v>
      </c>
      <c r="C153" s="20">
        <v>1</v>
      </c>
      <c r="D153" s="20">
        <v>1</v>
      </c>
      <c r="E153" s="20">
        <v>2</v>
      </c>
      <c r="F153" s="20">
        <v>4</v>
      </c>
      <c r="G153" s="20">
        <v>0</v>
      </c>
      <c r="H153" s="20">
        <v>5</v>
      </c>
      <c r="I153" s="20">
        <v>1</v>
      </c>
      <c r="J153" s="20">
        <v>5</v>
      </c>
      <c r="K153" s="20">
        <v>1</v>
      </c>
      <c r="L153" s="20">
        <v>0</v>
      </c>
      <c r="M153" s="20">
        <v>0</v>
      </c>
      <c r="N153" s="20">
        <v>2</v>
      </c>
      <c r="O153" s="20">
        <v>2</v>
      </c>
      <c r="P153" s="20">
        <v>0</v>
      </c>
    </row>
    <row r="154" spans="1:16" x14ac:dyDescent="0.2">
      <c r="A154" s="21" t="s">
        <v>126</v>
      </c>
      <c r="B154" s="30">
        <v>100</v>
      </c>
      <c r="C154" s="30">
        <v>9.0909089999999999</v>
      </c>
      <c r="D154" s="30">
        <v>9.0909089999999999</v>
      </c>
      <c r="E154" s="30">
        <v>18.181818</v>
      </c>
      <c r="F154" s="30">
        <v>36.363636</v>
      </c>
      <c r="G154" s="30">
        <v>0</v>
      </c>
      <c r="H154" s="30">
        <v>45.454545000000003</v>
      </c>
      <c r="I154" s="30">
        <v>9.0909089999999999</v>
      </c>
      <c r="J154" s="30">
        <v>45.454545000000003</v>
      </c>
      <c r="K154" s="30">
        <v>9.0909089999999999</v>
      </c>
      <c r="L154" s="30">
        <v>0</v>
      </c>
      <c r="M154" s="30">
        <v>0</v>
      </c>
      <c r="N154" s="30">
        <v>18.181818</v>
      </c>
      <c r="O154" s="30">
        <v>18.181818</v>
      </c>
      <c r="P154" s="30">
        <v>0</v>
      </c>
    </row>
    <row r="155" spans="1:16" x14ac:dyDescent="0.2">
      <c r="A155" s="19" t="s">
        <v>1234</v>
      </c>
      <c r="B155" s="20">
        <v>2</v>
      </c>
      <c r="C155" s="20">
        <v>0</v>
      </c>
      <c r="D155" s="20">
        <v>0</v>
      </c>
      <c r="E155" s="20">
        <v>0</v>
      </c>
      <c r="F155" s="20">
        <v>0</v>
      </c>
      <c r="G155" s="20">
        <v>0</v>
      </c>
      <c r="H155" s="20">
        <v>0</v>
      </c>
      <c r="I155" s="20">
        <v>0</v>
      </c>
      <c r="J155" s="20">
        <v>0</v>
      </c>
      <c r="K155" s="20">
        <v>0</v>
      </c>
      <c r="L155" s="20">
        <v>0</v>
      </c>
      <c r="M155" s="20">
        <v>1</v>
      </c>
      <c r="N155" s="20">
        <v>0</v>
      </c>
      <c r="O155" s="20">
        <v>0</v>
      </c>
      <c r="P155" s="20">
        <v>1</v>
      </c>
    </row>
    <row r="156" spans="1:16" x14ac:dyDescent="0.2">
      <c r="A156" s="21" t="s">
        <v>126</v>
      </c>
      <c r="B156" s="30">
        <v>100</v>
      </c>
      <c r="C156" s="30">
        <v>0</v>
      </c>
      <c r="D156" s="30">
        <v>0</v>
      </c>
      <c r="E156" s="30">
        <v>0</v>
      </c>
      <c r="F156" s="30">
        <v>0</v>
      </c>
      <c r="G156" s="30">
        <v>0</v>
      </c>
      <c r="H156" s="30">
        <v>0</v>
      </c>
      <c r="I156" s="30">
        <v>0</v>
      </c>
      <c r="J156" s="30">
        <v>0</v>
      </c>
      <c r="K156" s="30">
        <v>0</v>
      </c>
      <c r="L156" s="30">
        <v>0</v>
      </c>
      <c r="M156" s="30">
        <v>50</v>
      </c>
      <c r="N156" s="30">
        <v>0</v>
      </c>
      <c r="O156" s="30">
        <v>0</v>
      </c>
      <c r="P156" s="30">
        <v>50</v>
      </c>
    </row>
    <row r="157" spans="1:16" x14ac:dyDescent="0.2">
      <c r="A157" s="19" t="s">
        <v>1235</v>
      </c>
      <c r="B157" s="20">
        <v>1</v>
      </c>
      <c r="C157" s="20">
        <v>0</v>
      </c>
      <c r="D157" s="20">
        <v>0</v>
      </c>
      <c r="E157" s="20">
        <v>0</v>
      </c>
      <c r="F157" s="20">
        <v>0</v>
      </c>
      <c r="G157" s="20">
        <v>0</v>
      </c>
      <c r="H157" s="20">
        <v>0</v>
      </c>
      <c r="I157" s="20">
        <v>0</v>
      </c>
      <c r="J157" s="20">
        <v>0</v>
      </c>
      <c r="K157" s="20">
        <v>0</v>
      </c>
      <c r="L157" s="20">
        <v>0</v>
      </c>
      <c r="M157" s="20">
        <v>0</v>
      </c>
      <c r="N157" s="20">
        <v>0</v>
      </c>
      <c r="O157" s="20">
        <v>1</v>
      </c>
      <c r="P157" s="20">
        <v>0</v>
      </c>
    </row>
    <row r="158" spans="1:16" x14ac:dyDescent="0.2">
      <c r="A158" s="21" t="s">
        <v>126</v>
      </c>
      <c r="B158" s="30">
        <v>100</v>
      </c>
      <c r="C158" s="30">
        <v>0</v>
      </c>
      <c r="D158" s="30">
        <v>0</v>
      </c>
      <c r="E158" s="30">
        <v>0</v>
      </c>
      <c r="F158" s="30">
        <v>0</v>
      </c>
      <c r="G158" s="30">
        <v>0</v>
      </c>
      <c r="H158" s="30">
        <v>0</v>
      </c>
      <c r="I158" s="30">
        <v>0</v>
      </c>
      <c r="J158" s="30">
        <v>0</v>
      </c>
      <c r="K158" s="30">
        <v>0</v>
      </c>
      <c r="L158" s="30">
        <v>0</v>
      </c>
      <c r="M158" s="30">
        <v>0</v>
      </c>
      <c r="N158" s="30">
        <v>0</v>
      </c>
      <c r="O158" s="30">
        <v>100</v>
      </c>
      <c r="P158" s="30">
        <v>0</v>
      </c>
    </row>
    <row r="159" spans="1:16" x14ac:dyDescent="0.2">
      <c r="A159" s="19" t="s">
        <v>1236</v>
      </c>
      <c r="B159" s="20">
        <v>0</v>
      </c>
      <c r="C159" s="20">
        <v>0</v>
      </c>
      <c r="D159" s="20">
        <v>0</v>
      </c>
      <c r="E159" s="20">
        <v>0</v>
      </c>
      <c r="F159" s="20">
        <v>0</v>
      </c>
      <c r="G159" s="20">
        <v>0</v>
      </c>
      <c r="H159" s="20">
        <v>0</v>
      </c>
      <c r="I159" s="20">
        <v>0</v>
      </c>
      <c r="J159" s="20">
        <v>0</v>
      </c>
      <c r="K159" s="20">
        <v>0</v>
      </c>
      <c r="L159" s="20">
        <v>0</v>
      </c>
      <c r="M159" s="20">
        <v>0</v>
      </c>
      <c r="N159" s="20">
        <v>0</v>
      </c>
      <c r="O159" s="20">
        <v>0</v>
      </c>
      <c r="P159" s="20">
        <v>0</v>
      </c>
    </row>
    <row r="160" spans="1:16" x14ac:dyDescent="0.2">
      <c r="A160" s="21" t="s">
        <v>126</v>
      </c>
      <c r="B160" s="30">
        <v>0</v>
      </c>
      <c r="C160" s="30">
        <v>0</v>
      </c>
      <c r="D160" s="30">
        <v>0</v>
      </c>
      <c r="E160" s="30">
        <v>0</v>
      </c>
      <c r="F160" s="30">
        <v>0</v>
      </c>
      <c r="G160" s="30">
        <v>0</v>
      </c>
      <c r="H160" s="30">
        <v>0</v>
      </c>
      <c r="I160" s="30">
        <v>0</v>
      </c>
      <c r="J160" s="30">
        <v>0</v>
      </c>
      <c r="K160" s="30">
        <v>0</v>
      </c>
      <c r="L160" s="30">
        <v>0</v>
      </c>
      <c r="M160" s="30">
        <v>0</v>
      </c>
      <c r="N160" s="30">
        <v>0</v>
      </c>
      <c r="O160" s="30">
        <v>0</v>
      </c>
      <c r="P160" s="30">
        <v>0</v>
      </c>
    </row>
    <row r="161" spans="1:16" x14ac:dyDescent="0.2">
      <c r="A161" s="19" t="s">
        <v>1195</v>
      </c>
      <c r="B161" s="20">
        <v>98</v>
      </c>
      <c r="C161" s="20">
        <v>12</v>
      </c>
      <c r="D161" s="20">
        <v>10</v>
      </c>
      <c r="E161" s="20">
        <v>7</v>
      </c>
      <c r="F161" s="20">
        <v>22</v>
      </c>
      <c r="G161" s="20">
        <v>2</v>
      </c>
      <c r="H161" s="20">
        <v>20</v>
      </c>
      <c r="I161" s="20">
        <v>28</v>
      </c>
      <c r="J161" s="20">
        <v>35</v>
      </c>
      <c r="K161" s="20">
        <v>9</v>
      </c>
      <c r="L161" s="20">
        <v>5</v>
      </c>
      <c r="M161" s="20">
        <v>3</v>
      </c>
      <c r="N161" s="20">
        <v>10</v>
      </c>
      <c r="O161" s="20">
        <v>17</v>
      </c>
      <c r="P161" s="20">
        <v>10</v>
      </c>
    </row>
    <row r="162" spans="1:16" x14ac:dyDescent="0.2">
      <c r="A162" s="21" t="s">
        <v>126</v>
      </c>
      <c r="B162" s="30">
        <v>100</v>
      </c>
      <c r="C162" s="30">
        <v>12.244897999999999</v>
      </c>
      <c r="D162" s="30">
        <v>10.204082</v>
      </c>
      <c r="E162" s="30">
        <v>7.1428570000000002</v>
      </c>
      <c r="F162" s="30">
        <v>22.448979999999999</v>
      </c>
      <c r="G162" s="30">
        <v>2.040816</v>
      </c>
      <c r="H162" s="30">
        <v>20.408162999999998</v>
      </c>
      <c r="I162" s="30">
        <v>28.571428999999998</v>
      </c>
      <c r="J162" s="30">
        <v>35.714286000000001</v>
      </c>
      <c r="K162" s="30">
        <v>9.1836730000000006</v>
      </c>
      <c r="L162" s="30">
        <v>5.1020409999999998</v>
      </c>
      <c r="M162" s="30">
        <v>3.0612240000000002</v>
      </c>
      <c r="N162" s="30">
        <v>10.204082</v>
      </c>
      <c r="O162" s="30">
        <v>17.346938999999999</v>
      </c>
      <c r="P162" s="30">
        <v>10.204082</v>
      </c>
    </row>
    <row r="163" spans="1:16" x14ac:dyDescent="0.2">
      <c r="A163" s="18" t="s">
        <v>1237</v>
      </c>
      <c r="B163" s="18"/>
      <c r="C163" s="18"/>
      <c r="D163" s="18"/>
      <c r="E163" s="18"/>
      <c r="F163" s="18"/>
      <c r="G163" s="18"/>
      <c r="H163" s="18"/>
      <c r="I163" s="18"/>
      <c r="J163" s="18"/>
      <c r="K163" s="18"/>
      <c r="L163" s="18"/>
      <c r="M163" s="18"/>
      <c r="N163" s="18"/>
      <c r="O163" s="18"/>
      <c r="P163" s="18"/>
    </row>
    <row r="164" spans="1:16" x14ac:dyDescent="0.2">
      <c r="A164" s="19" t="s">
        <v>1238</v>
      </c>
      <c r="B164" s="20">
        <v>701</v>
      </c>
      <c r="C164" s="20">
        <v>71</v>
      </c>
      <c r="D164" s="20">
        <v>74</v>
      </c>
      <c r="E164" s="20">
        <v>50</v>
      </c>
      <c r="F164" s="20">
        <v>231</v>
      </c>
      <c r="G164" s="20">
        <v>16</v>
      </c>
      <c r="H164" s="20">
        <v>180</v>
      </c>
      <c r="I164" s="20">
        <v>158</v>
      </c>
      <c r="J164" s="20">
        <v>292</v>
      </c>
      <c r="K164" s="20">
        <v>67</v>
      </c>
      <c r="L164" s="20">
        <v>36</v>
      </c>
      <c r="M164" s="20">
        <v>62</v>
      </c>
      <c r="N164" s="20">
        <v>81</v>
      </c>
      <c r="O164" s="20">
        <v>120</v>
      </c>
      <c r="P164" s="20">
        <v>33</v>
      </c>
    </row>
    <row r="165" spans="1:16" x14ac:dyDescent="0.2">
      <c r="A165" s="21" t="s">
        <v>126</v>
      </c>
      <c r="B165" s="30">
        <v>100</v>
      </c>
      <c r="C165" s="30">
        <v>10.128387999999999</v>
      </c>
      <c r="D165" s="30">
        <v>10.556348</v>
      </c>
      <c r="E165" s="30">
        <v>7.1326679999999998</v>
      </c>
      <c r="F165" s="30">
        <v>32.952924000000003</v>
      </c>
      <c r="G165" s="30">
        <v>2.282454</v>
      </c>
      <c r="H165" s="30">
        <v>25.677603000000001</v>
      </c>
      <c r="I165" s="30">
        <v>22.53923</v>
      </c>
      <c r="J165" s="30">
        <v>41.654778999999998</v>
      </c>
      <c r="K165" s="30">
        <v>9.5577749999999995</v>
      </c>
      <c r="L165" s="30">
        <v>5.1355209999999998</v>
      </c>
      <c r="M165" s="30">
        <v>8.8445079999999994</v>
      </c>
      <c r="N165" s="30">
        <v>11.554921999999999</v>
      </c>
      <c r="O165" s="30">
        <v>17.118402</v>
      </c>
      <c r="P165" s="30">
        <v>4.7075610000000001</v>
      </c>
    </row>
    <row r="166" spans="1:16" x14ac:dyDescent="0.2">
      <c r="A166" s="19" t="s">
        <v>139</v>
      </c>
      <c r="B166" s="20">
        <v>34</v>
      </c>
      <c r="C166" s="20">
        <v>5</v>
      </c>
      <c r="D166" s="20">
        <v>8</v>
      </c>
      <c r="E166" s="20">
        <v>1</v>
      </c>
      <c r="F166" s="20">
        <v>13</v>
      </c>
      <c r="G166" s="20">
        <v>0</v>
      </c>
      <c r="H166" s="20">
        <v>8</v>
      </c>
      <c r="I166" s="20">
        <v>5</v>
      </c>
      <c r="J166" s="20">
        <v>15</v>
      </c>
      <c r="K166" s="20">
        <v>1</v>
      </c>
      <c r="L166" s="20">
        <v>3</v>
      </c>
      <c r="M166" s="20">
        <v>1</v>
      </c>
      <c r="N166" s="20">
        <v>3</v>
      </c>
      <c r="O166" s="20">
        <v>7</v>
      </c>
      <c r="P166" s="20">
        <v>1</v>
      </c>
    </row>
    <row r="167" spans="1:16" x14ac:dyDescent="0.2">
      <c r="A167" s="21" t="s">
        <v>126</v>
      </c>
      <c r="B167" s="30">
        <v>100</v>
      </c>
      <c r="C167" s="30">
        <v>14.705882000000001</v>
      </c>
      <c r="D167" s="30">
        <v>23.529412000000001</v>
      </c>
      <c r="E167" s="30">
        <v>2.941176</v>
      </c>
      <c r="F167" s="30">
        <v>38.235294000000003</v>
      </c>
      <c r="G167" s="30">
        <v>0</v>
      </c>
      <c r="H167" s="30">
        <v>23.529412000000001</v>
      </c>
      <c r="I167" s="30">
        <v>14.705882000000001</v>
      </c>
      <c r="J167" s="30">
        <v>44.117646999999998</v>
      </c>
      <c r="K167" s="30">
        <v>2.941176</v>
      </c>
      <c r="L167" s="30">
        <v>8.8235290000000006</v>
      </c>
      <c r="M167" s="30">
        <v>2.941176</v>
      </c>
      <c r="N167" s="30">
        <v>8.8235290000000006</v>
      </c>
      <c r="O167" s="30">
        <v>20.588235000000001</v>
      </c>
      <c r="P167" s="30">
        <v>2.941176</v>
      </c>
    </row>
    <row r="168" spans="1:16" x14ac:dyDescent="0.2">
      <c r="A168" s="19" t="s">
        <v>1239</v>
      </c>
      <c r="B168" s="20">
        <v>33</v>
      </c>
      <c r="C168" s="20">
        <v>3</v>
      </c>
      <c r="D168" s="20">
        <v>5</v>
      </c>
      <c r="E168" s="20">
        <v>2</v>
      </c>
      <c r="F168" s="20">
        <v>13</v>
      </c>
      <c r="G168" s="20">
        <v>2</v>
      </c>
      <c r="H168" s="20">
        <v>9</v>
      </c>
      <c r="I168" s="20">
        <v>13</v>
      </c>
      <c r="J168" s="20">
        <v>14</v>
      </c>
      <c r="K168" s="20">
        <v>2</v>
      </c>
      <c r="L168" s="20">
        <v>3</v>
      </c>
      <c r="M168" s="20">
        <v>5</v>
      </c>
      <c r="N168" s="20">
        <v>0</v>
      </c>
      <c r="O168" s="20">
        <v>3</v>
      </c>
      <c r="P168" s="20">
        <v>1</v>
      </c>
    </row>
    <row r="169" spans="1:16" x14ac:dyDescent="0.2">
      <c r="A169" s="21" t="s">
        <v>126</v>
      </c>
      <c r="B169" s="30">
        <v>100</v>
      </c>
      <c r="C169" s="30">
        <v>9.0909089999999999</v>
      </c>
      <c r="D169" s="30">
        <v>15.151515</v>
      </c>
      <c r="E169" s="30">
        <v>6.0606059999999999</v>
      </c>
      <c r="F169" s="30">
        <v>39.393939000000003</v>
      </c>
      <c r="G169" s="30">
        <v>6.0606059999999999</v>
      </c>
      <c r="H169" s="30">
        <v>27.272727</v>
      </c>
      <c r="I169" s="30">
        <v>39.393939000000003</v>
      </c>
      <c r="J169" s="30">
        <v>42.424242</v>
      </c>
      <c r="K169" s="30">
        <v>6.0606059999999999</v>
      </c>
      <c r="L169" s="30">
        <v>9.0909089999999999</v>
      </c>
      <c r="M169" s="30">
        <v>15.151515</v>
      </c>
      <c r="N169" s="30">
        <v>0</v>
      </c>
      <c r="O169" s="30">
        <v>9.0909089999999999</v>
      </c>
      <c r="P169" s="30">
        <v>3.030303</v>
      </c>
    </row>
    <row r="170" spans="1:16" x14ac:dyDescent="0.2">
      <c r="A170" s="19" t="s">
        <v>140</v>
      </c>
      <c r="B170" s="20">
        <v>111</v>
      </c>
      <c r="C170" s="20">
        <v>11</v>
      </c>
      <c r="D170" s="20">
        <v>15</v>
      </c>
      <c r="E170" s="20">
        <v>13</v>
      </c>
      <c r="F170" s="20">
        <v>44</v>
      </c>
      <c r="G170" s="20">
        <v>6</v>
      </c>
      <c r="H170" s="20">
        <v>23</v>
      </c>
      <c r="I170" s="20">
        <v>23</v>
      </c>
      <c r="J170" s="20">
        <v>45</v>
      </c>
      <c r="K170" s="20">
        <v>2</v>
      </c>
      <c r="L170" s="20">
        <v>8</v>
      </c>
      <c r="M170" s="20">
        <v>19</v>
      </c>
      <c r="N170" s="20">
        <v>9</v>
      </c>
      <c r="O170" s="20">
        <v>12</v>
      </c>
      <c r="P170" s="20">
        <v>5</v>
      </c>
    </row>
    <row r="171" spans="1:16" x14ac:dyDescent="0.2">
      <c r="A171" s="21" t="s">
        <v>126</v>
      </c>
      <c r="B171" s="30">
        <v>100</v>
      </c>
      <c r="C171" s="30">
        <v>9.90991</v>
      </c>
      <c r="D171" s="30">
        <v>13.513514000000001</v>
      </c>
      <c r="E171" s="30">
        <v>11.711712</v>
      </c>
      <c r="F171" s="30">
        <v>39.63964</v>
      </c>
      <c r="G171" s="30">
        <v>5.405405</v>
      </c>
      <c r="H171" s="30">
        <v>20.720721000000001</v>
      </c>
      <c r="I171" s="30">
        <v>20.720721000000001</v>
      </c>
      <c r="J171" s="30">
        <v>40.540540999999997</v>
      </c>
      <c r="K171" s="30">
        <v>1.8018019999999999</v>
      </c>
      <c r="L171" s="30">
        <v>7.2072070000000004</v>
      </c>
      <c r="M171" s="30">
        <v>17.117117</v>
      </c>
      <c r="N171" s="30">
        <v>8.1081079999999996</v>
      </c>
      <c r="O171" s="30">
        <v>10.810810999999999</v>
      </c>
      <c r="P171" s="30">
        <v>4.504505</v>
      </c>
    </row>
    <row r="172" spans="1:16" x14ac:dyDescent="0.2">
      <c r="A172" s="19" t="s">
        <v>141</v>
      </c>
      <c r="B172" s="20">
        <v>6</v>
      </c>
      <c r="C172" s="20">
        <v>0</v>
      </c>
      <c r="D172" s="20">
        <v>0</v>
      </c>
      <c r="E172" s="20">
        <v>0</v>
      </c>
      <c r="F172" s="20">
        <v>3</v>
      </c>
      <c r="G172" s="20">
        <v>0</v>
      </c>
      <c r="H172" s="20">
        <v>2</v>
      </c>
      <c r="I172" s="20">
        <v>5</v>
      </c>
      <c r="J172" s="20">
        <v>3</v>
      </c>
      <c r="K172" s="20">
        <v>0</v>
      </c>
      <c r="L172" s="20">
        <v>2</v>
      </c>
      <c r="M172" s="20">
        <v>0</v>
      </c>
      <c r="N172" s="20">
        <v>1</v>
      </c>
      <c r="O172" s="20">
        <v>0</v>
      </c>
      <c r="P172" s="20">
        <v>0</v>
      </c>
    </row>
    <row r="173" spans="1:16" x14ac:dyDescent="0.2">
      <c r="A173" s="21" t="s">
        <v>126</v>
      </c>
      <c r="B173" s="30">
        <v>100</v>
      </c>
      <c r="C173" s="30">
        <v>0</v>
      </c>
      <c r="D173" s="30">
        <v>0</v>
      </c>
      <c r="E173" s="30">
        <v>0</v>
      </c>
      <c r="F173" s="30">
        <v>50</v>
      </c>
      <c r="G173" s="30">
        <v>0</v>
      </c>
      <c r="H173" s="30">
        <v>33.333333000000003</v>
      </c>
      <c r="I173" s="30">
        <v>83.333332999999996</v>
      </c>
      <c r="J173" s="30">
        <v>50</v>
      </c>
      <c r="K173" s="30">
        <v>0</v>
      </c>
      <c r="L173" s="30">
        <v>33.333333000000003</v>
      </c>
      <c r="M173" s="30">
        <v>0</v>
      </c>
      <c r="N173" s="30">
        <v>16.666667</v>
      </c>
      <c r="O173" s="30">
        <v>0</v>
      </c>
      <c r="P173" s="30">
        <v>0</v>
      </c>
    </row>
    <row r="174" spans="1:16" x14ac:dyDescent="0.2">
      <c r="A174" s="19" t="s">
        <v>1202</v>
      </c>
      <c r="B174" s="20">
        <v>16</v>
      </c>
      <c r="C174" s="20">
        <v>2</v>
      </c>
      <c r="D174" s="20">
        <v>1</v>
      </c>
      <c r="E174" s="20">
        <v>1</v>
      </c>
      <c r="F174" s="20">
        <v>2</v>
      </c>
      <c r="G174" s="20">
        <v>2</v>
      </c>
      <c r="H174" s="20">
        <v>3</v>
      </c>
      <c r="I174" s="20">
        <v>3</v>
      </c>
      <c r="J174" s="20">
        <v>5</v>
      </c>
      <c r="K174" s="20">
        <v>0</v>
      </c>
      <c r="L174" s="20">
        <v>1</v>
      </c>
      <c r="M174" s="20">
        <v>1</v>
      </c>
      <c r="N174" s="20">
        <v>2</v>
      </c>
      <c r="O174" s="20">
        <v>7</v>
      </c>
      <c r="P174" s="20">
        <v>0</v>
      </c>
    </row>
    <row r="175" spans="1:16" x14ac:dyDescent="0.2">
      <c r="A175" s="21" t="s">
        <v>126</v>
      </c>
      <c r="B175" s="30">
        <v>100</v>
      </c>
      <c r="C175" s="30">
        <v>12.5</v>
      </c>
      <c r="D175" s="30">
        <v>6.25</v>
      </c>
      <c r="E175" s="30">
        <v>6.25</v>
      </c>
      <c r="F175" s="30">
        <v>12.5</v>
      </c>
      <c r="G175" s="30">
        <v>12.5</v>
      </c>
      <c r="H175" s="30">
        <v>18.75</v>
      </c>
      <c r="I175" s="30">
        <v>18.75</v>
      </c>
      <c r="J175" s="30">
        <v>31.25</v>
      </c>
      <c r="K175" s="30">
        <v>0</v>
      </c>
      <c r="L175" s="30">
        <v>6.25</v>
      </c>
      <c r="M175" s="30">
        <v>6.25</v>
      </c>
      <c r="N175" s="30">
        <v>12.5</v>
      </c>
      <c r="O175" s="30">
        <v>43.75</v>
      </c>
      <c r="P175" s="30">
        <v>0</v>
      </c>
    </row>
    <row r="176" spans="1:16" x14ac:dyDescent="0.2">
      <c r="A176" s="19" t="s">
        <v>1195</v>
      </c>
      <c r="B176" s="20">
        <v>34</v>
      </c>
      <c r="C176" s="20">
        <v>4</v>
      </c>
      <c r="D176" s="20">
        <v>4</v>
      </c>
      <c r="E176" s="20">
        <v>2</v>
      </c>
      <c r="F176" s="20">
        <v>9</v>
      </c>
      <c r="G176" s="20">
        <v>0</v>
      </c>
      <c r="H176" s="20">
        <v>7</v>
      </c>
      <c r="I176" s="20">
        <v>10</v>
      </c>
      <c r="J176" s="20">
        <v>14</v>
      </c>
      <c r="K176" s="20">
        <v>4</v>
      </c>
      <c r="L176" s="20">
        <v>2</v>
      </c>
      <c r="M176" s="20">
        <v>0</v>
      </c>
      <c r="N176" s="20">
        <v>2</v>
      </c>
      <c r="O176" s="20">
        <v>8</v>
      </c>
      <c r="P176" s="20">
        <v>3</v>
      </c>
    </row>
    <row r="177" spans="1:16" x14ac:dyDescent="0.2">
      <c r="A177" s="21" t="s">
        <v>126</v>
      </c>
      <c r="B177" s="30">
        <v>100</v>
      </c>
      <c r="C177" s="30">
        <v>11.764706</v>
      </c>
      <c r="D177" s="30">
        <v>11.764706</v>
      </c>
      <c r="E177" s="30">
        <v>5.8823530000000002</v>
      </c>
      <c r="F177" s="30">
        <v>26.470587999999999</v>
      </c>
      <c r="G177" s="30">
        <v>0</v>
      </c>
      <c r="H177" s="30">
        <v>20.588235000000001</v>
      </c>
      <c r="I177" s="30">
        <v>29.411764999999999</v>
      </c>
      <c r="J177" s="30">
        <v>41.176470999999999</v>
      </c>
      <c r="K177" s="30">
        <v>11.764706</v>
      </c>
      <c r="L177" s="30">
        <v>5.8823530000000002</v>
      </c>
      <c r="M177" s="30">
        <v>0</v>
      </c>
      <c r="N177" s="30">
        <v>5.8823530000000002</v>
      </c>
      <c r="O177" s="30">
        <v>23.529412000000001</v>
      </c>
      <c r="P177" s="30">
        <v>8.8235290000000006</v>
      </c>
    </row>
    <row r="178" spans="1:16" x14ac:dyDescent="0.2">
      <c r="A178" s="18" t="s">
        <v>1240</v>
      </c>
      <c r="B178" s="18"/>
      <c r="C178" s="18"/>
      <c r="D178" s="18"/>
      <c r="E178" s="18"/>
      <c r="F178" s="18"/>
      <c r="G178" s="18"/>
      <c r="H178" s="18"/>
      <c r="I178" s="18"/>
      <c r="J178" s="18"/>
      <c r="K178" s="18"/>
      <c r="L178" s="18"/>
      <c r="M178" s="18"/>
      <c r="N178" s="18"/>
      <c r="O178" s="18"/>
      <c r="P178" s="18"/>
    </row>
    <row r="179" spans="1:16" x14ac:dyDescent="0.2">
      <c r="A179" s="19" t="s">
        <v>1241</v>
      </c>
      <c r="B179" s="20">
        <v>509</v>
      </c>
      <c r="C179" s="20">
        <v>60</v>
      </c>
      <c r="D179" s="20">
        <v>54</v>
      </c>
      <c r="E179" s="20">
        <v>35</v>
      </c>
      <c r="F179" s="20">
        <v>172</v>
      </c>
      <c r="G179" s="20">
        <v>12</v>
      </c>
      <c r="H179" s="20">
        <v>131</v>
      </c>
      <c r="I179" s="20">
        <v>121</v>
      </c>
      <c r="J179" s="20">
        <v>223</v>
      </c>
      <c r="K179" s="20">
        <v>48</v>
      </c>
      <c r="L179" s="20">
        <v>29</v>
      </c>
      <c r="M179" s="20">
        <v>46</v>
      </c>
      <c r="N179" s="20">
        <v>57</v>
      </c>
      <c r="O179" s="20">
        <v>84</v>
      </c>
      <c r="P179" s="20">
        <v>19</v>
      </c>
    </row>
    <row r="180" spans="1:16" x14ac:dyDescent="0.2">
      <c r="A180" s="21" t="s">
        <v>126</v>
      </c>
      <c r="B180" s="30">
        <v>100</v>
      </c>
      <c r="C180" s="30">
        <v>11.787819000000001</v>
      </c>
      <c r="D180" s="30">
        <v>10.609037000000001</v>
      </c>
      <c r="E180" s="30">
        <v>6.8762280000000002</v>
      </c>
      <c r="F180" s="30">
        <v>33.791749000000003</v>
      </c>
      <c r="G180" s="30">
        <v>2.357564</v>
      </c>
      <c r="H180" s="30">
        <v>25.736739</v>
      </c>
      <c r="I180" s="30">
        <v>23.772102</v>
      </c>
      <c r="J180" s="30">
        <v>43.811394999999997</v>
      </c>
      <c r="K180" s="30">
        <v>9.4302550000000007</v>
      </c>
      <c r="L180" s="30">
        <v>5.6974460000000002</v>
      </c>
      <c r="M180" s="30">
        <v>9.0373280000000005</v>
      </c>
      <c r="N180" s="30">
        <v>11.198428</v>
      </c>
      <c r="O180" s="30">
        <v>16.502946999999999</v>
      </c>
      <c r="P180" s="30">
        <v>3.732809</v>
      </c>
    </row>
    <row r="181" spans="1:16" x14ac:dyDescent="0.2">
      <c r="A181" s="19" t="s">
        <v>1242</v>
      </c>
      <c r="B181" s="20">
        <v>15</v>
      </c>
      <c r="C181" s="20">
        <v>0</v>
      </c>
      <c r="D181" s="20">
        <v>2</v>
      </c>
      <c r="E181" s="20">
        <v>2</v>
      </c>
      <c r="F181" s="20">
        <v>7</v>
      </c>
      <c r="G181" s="20">
        <v>0</v>
      </c>
      <c r="H181" s="20">
        <v>3</v>
      </c>
      <c r="I181" s="20">
        <v>6</v>
      </c>
      <c r="J181" s="20">
        <v>9</v>
      </c>
      <c r="K181" s="20">
        <v>2</v>
      </c>
      <c r="L181" s="20">
        <v>0</v>
      </c>
      <c r="M181" s="20">
        <v>1</v>
      </c>
      <c r="N181" s="20">
        <v>1</v>
      </c>
      <c r="O181" s="20">
        <v>0</v>
      </c>
      <c r="P181" s="20">
        <v>1</v>
      </c>
    </row>
    <row r="182" spans="1:16" x14ac:dyDescent="0.2">
      <c r="A182" s="21" t="s">
        <v>126</v>
      </c>
      <c r="B182" s="30">
        <v>100</v>
      </c>
      <c r="C182" s="30">
        <v>0</v>
      </c>
      <c r="D182" s="30">
        <v>13.333333</v>
      </c>
      <c r="E182" s="30">
        <v>13.333333</v>
      </c>
      <c r="F182" s="30">
        <v>46.666666999999997</v>
      </c>
      <c r="G182" s="30">
        <v>0</v>
      </c>
      <c r="H182" s="30">
        <v>20</v>
      </c>
      <c r="I182" s="30">
        <v>40</v>
      </c>
      <c r="J182" s="30">
        <v>60</v>
      </c>
      <c r="K182" s="30">
        <v>13.333333</v>
      </c>
      <c r="L182" s="30">
        <v>0</v>
      </c>
      <c r="M182" s="30">
        <v>6.6666670000000003</v>
      </c>
      <c r="N182" s="30">
        <v>6.6666670000000003</v>
      </c>
      <c r="O182" s="30">
        <v>0</v>
      </c>
      <c r="P182" s="30">
        <v>6.6666670000000003</v>
      </c>
    </row>
    <row r="183" spans="1:16" x14ac:dyDescent="0.2">
      <c r="A183" s="19" t="s">
        <v>1243</v>
      </c>
      <c r="B183" s="20">
        <v>46</v>
      </c>
      <c r="C183" s="20">
        <v>2</v>
      </c>
      <c r="D183" s="20">
        <v>9</v>
      </c>
      <c r="E183" s="20">
        <v>3</v>
      </c>
      <c r="F183" s="20">
        <v>16</v>
      </c>
      <c r="G183" s="20">
        <v>0</v>
      </c>
      <c r="H183" s="20">
        <v>13</v>
      </c>
      <c r="I183" s="20">
        <v>7</v>
      </c>
      <c r="J183" s="20">
        <v>18</v>
      </c>
      <c r="K183" s="20">
        <v>4</v>
      </c>
      <c r="L183" s="20">
        <v>2</v>
      </c>
      <c r="M183" s="20">
        <v>3</v>
      </c>
      <c r="N183" s="20">
        <v>3</v>
      </c>
      <c r="O183" s="20">
        <v>10</v>
      </c>
      <c r="P183" s="20">
        <v>4</v>
      </c>
    </row>
    <row r="184" spans="1:16" x14ac:dyDescent="0.2">
      <c r="A184" s="21" t="s">
        <v>126</v>
      </c>
      <c r="B184" s="30">
        <v>100</v>
      </c>
      <c r="C184" s="30">
        <v>4.3478260000000004</v>
      </c>
      <c r="D184" s="30">
        <v>19.565217000000001</v>
      </c>
      <c r="E184" s="30">
        <v>6.5217390000000002</v>
      </c>
      <c r="F184" s="30">
        <v>34.782609000000001</v>
      </c>
      <c r="G184" s="30">
        <v>0</v>
      </c>
      <c r="H184" s="30">
        <v>28.260870000000001</v>
      </c>
      <c r="I184" s="30">
        <v>15.217390999999999</v>
      </c>
      <c r="J184" s="30">
        <v>39.130434999999999</v>
      </c>
      <c r="K184" s="30">
        <v>8.6956520000000008</v>
      </c>
      <c r="L184" s="30">
        <v>4.3478260000000004</v>
      </c>
      <c r="M184" s="30">
        <v>6.5217390000000002</v>
      </c>
      <c r="N184" s="30">
        <v>6.5217390000000002</v>
      </c>
      <c r="O184" s="30">
        <v>21.739129999999999</v>
      </c>
      <c r="P184" s="30">
        <v>8.6956520000000008</v>
      </c>
    </row>
    <row r="185" spans="1:16" x14ac:dyDescent="0.2">
      <c r="A185" s="19" t="s">
        <v>1244</v>
      </c>
      <c r="B185" s="20">
        <v>30</v>
      </c>
      <c r="C185" s="20">
        <v>5</v>
      </c>
      <c r="D185" s="20">
        <v>3</v>
      </c>
      <c r="E185" s="20">
        <v>4</v>
      </c>
      <c r="F185" s="20">
        <v>8</v>
      </c>
      <c r="G185" s="20">
        <v>0</v>
      </c>
      <c r="H185" s="20">
        <v>6</v>
      </c>
      <c r="I185" s="20">
        <v>4</v>
      </c>
      <c r="J185" s="20">
        <v>19</v>
      </c>
      <c r="K185" s="20">
        <v>1</v>
      </c>
      <c r="L185" s="20">
        <v>3</v>
      </c>
      <c r="M185" s="20">
        <v>1</v>
      </c>
      <c r="N185" s="20">
        <v>1</v>
      </c>
      <c r="O185" s="20">
        <v>9</v>
      </c>
      <c r="P185" s="20">
        <v>0</v>
      </c>
    </row>
    <row r="186" spans="1:16" x14ac:dyDescent="0.2">
      <c r="A186" s="21" t="s">
        <v>126</v>
      </c>
      <c r="B186" s="30">
        <v>100</v>
      </c>
      <c r="C186" s="30">
        <v>16.666667</v>
      </c>
      <c r="D186" s="30">
        <v>10</v>
      </c>
      <c r="E186" s="30">
        <v>13.333333</v>
      </c>
      <c r="F186" s="30">
        <v>26.666667</v>
      </c>
      <c r="G186" s="30">
        <v>0</v>
      </c>
      <c r="H186" s="30">
        <v>20</v>
      </c>
      <c r="I186" s="30">
        <v>13.333333</v>
      </c>
      <c r="J186" s="30">
        <v>63.333333000000003</v>
      </c>
      <c r="K186" s="30">
        <v>3.3333330000000001</v>
      </c>
      <c r="L186" s="30">
        <v>10</v>
      </c>
      <c r="M186" s="30">
        <v>3.3333330000000001</v>
      </c>
      <c r="N186" s="30">
        <v>3.3333330000000001</v>
      </c>
      <c r="O186" s="30">
        <v>30</v>
      </c>
      <c r="P186" s="30">
        <v>0</v>
      </c>
    </row>
    <row r="187" spans="1:16" x14ac:dyDescent="0.2">
      <c r="A187" s="19" t="s">
        <v>1245</v>
      </c>
      <c r="B187" s="20">
        <v>10</v>
      </c>
      <c r="C187" s="20">
        <v>1</v>
      </c>
      <c r="D187" s="20">
        <v>4</v>
      </c>
      <c r="E187" s="20">
        <v>2</v>
      </c>
      <c r="F187" s="20">
        <v>3</v>
      </c>
      <c r="G187" s="20">
        <v>0</v>
      </c>
      <c r="H187" s="20">
        <v>2</v>
      </c>
      <c r="I187" s="20">
        <v>3</v>
      </c>
      <c r="J187" s="20">
        <v>3</v>
      </c>
      <c r="K187" s="20">
        <v>1</v>
      </c>
      <c r="L187" s="20">
        <v>0</v>
      </c>
      <c r="M187" s="20">
        <v>0</v>
      </c>
      <c r="N187" s="20">
        <v>2</v>
      </c>
      <c r="O187" s="20">
        <v>0</v>
      </c>
      <c r="P187" s="20">
        <v>1</v>
      </c>
    </row>
    <row r="188" spans="1:16" x14ac:dyDescent="0.2">
      <c r="A188" s="21" t="s">
        <v>126</v>
      </c>
      <c r="B188" s="30">
        <v>100</v>
      </c>
      <c r="C188" s="30">
        <v>10</v>
      </c>
      <c r="D188" s="30">
        <v>40</v>
      </c>
      <c r="E188" s="30">
        <v>20</v>
      </c>
      <c r="F188" s="30">
        <v>30</v>
      </c>
      <c r="G188" s="30">
        <v>0</v>
      </c>
      <c r="H188" s="30">
        <v>20</v>
      </c>
      <c r="I188" s="30">
        <v>30</v>
      </c>
      <c r="J188" s="30">
        <v>30</v>
      </c>
      <c r="K188" s="30">
        <v>10</v>
      </c>
      <c r="L188" s="30">
        <v>0</v>
      </c>
      <c r="M188" s="30">
        <v>0</v>
      </c>
      <c r="N188" s="30">
        <v>20</v>
      </c>
      <c r="O188" s="30">
        <v>0</v>
      </c>
      <c r="P188" s="30">
        <v>10</v>
      </c>
    </row>
    <row r="189" spans="1:16" x14ac:dyDescent="0.2">
      <c r="A189" s="19" t="s">
        <v>1246</v>
      </c>
      <c r="B189" s="20">
        <v>4</v>
      </c>
      <c r="C189" s="20">
        <v>1</v>
      </c>
      <c r="D189" s="20">
        <v>0</v>
      </c>
      <c r="E189" s="20">
        <v>0</v>
      </c>
      <c r="F189" s="20">
        <v>0</v>
      </c>
      <c r="G189" s="20">
        <v>0</v>
      </c>
      <c r="H189" s="20">
        <v>1</v>
      </c>
      <c r="I189" s="20">
        <v>2</v>
      </c>
      <c r="J189" s="20">
        <v>1</v>
      </c>
      <c r="K189" s="20">
        <v>1</v>
      </c>
      <c r="L189" s="20">
        <v>0</v>
      </c>
      <c r="M189" s="20">
        <v>0</v>
      </c>
      <c r="N189" s="20">
        <v>2</v>
      </c>
      <c r="O189" s="20">
        <v>0</v>
      </c>
      <c r="P189" s="20">
        <v>0</v>
      </c>
    </row>
    <row r="190" spans="1:16" x14ac:dyDescent="0.2">
      <c r="A190" s="21" t="s">
        <v>126</v>
      </c>
      <c r="B190" s="30">
        <v>100</v>
      </c>
      <c r="C190" s="30">
        <v>25</v>
      </c>
      <c r="D190" s="30">
        <v>0</v>
      </c>
      <c r="E190" s="30">
        <v>0</v>
      </c>
      <c r="F190" s="30">
        <v>0</v>
      </c>
      <c r="G190" s="30">
        <v>0</v>
      </c>
      <c r="H190" s="30">
        <v>25</v>
      </c>
      <c r="I190" s="30">
        <v>50</v>
      </c>
      <c r="J190" s="30">
        <v>25</v>
      </c>
      <c r="K190" s="30">
        <v>25</v>
      </c>
      <c r="L190" s="30">
        <v>0</v>
      </c>
      <c r="M190" s="30">
        <v>0</v>
      </c>
      <c r="N190" s="30">
        <v>50</v>
      </c>
      <c r="O190" s="30">
        <v>0</v>
      </c>
      <c r="P190" s="30">
        <v>0</v>
      </c>
    </row>
    <row r="191" spans="1:16" x14ac:dyDescent="0.2">
      <c r="A191" s="19" t="s">
        <v>1195</v>
      </c>
      <c r="B191" s="20">
        <v>121</v>
      </c>
      <c r="C191" s="20">
        <v>7</v>
      </c>
      <c r="D191" s="20">
        <v>10</v>
      </c>
      <c r="E191" s="20">
        <v>5</v>
      </c>
      <c r="F191" s="20">
        <v>38</v>
      </c>
      <c r="G191" s="20">
        <v>4</v>
      </c>
      <c r="H191" s="20">
        <v>32</v>
      </c>
      <c r="I191" s="20">
        <v>20</v>
      </c>
      <c r="J191" s="20">
        <v>34</v>
      </c>
      <c r="K191" s="20">
        <v>11</v>
      </c>
      <c r="L191" s="20">
        <v>5</v>
      </c>
      <c r="M191" s="20">
        <v>12</v>
      </c>
      <c r="N191" s="20">
        <v>18</v>
      </c>
      <c r="O191" s="20">
        <v>24</v>
      </c>
      <c r="P191" s="20">
        <v>9</v>
      </c>
    </row>
    <row r="192" spans="1:16" x14ac:dyDescent="0.2">
      <c r="A192" s="21" t="s">
        <v>126</v>
      </c>
      <c r="B192" s="30">
        <v>100</v>
      </c>
      <c r="C192" s="30">
        <v>5.7851239999999997</v>
      </c>
      <c r="D192" s="30">
        <v>8.2644629999999992</v>
      </c>
      <c r="E192" s="30">
        <v>4.132231</v>
      </c>
      <c r="F192" s="30">
        <v>31.404959000000002</v>
      </c>
      <c r="G192" s="30">
        <v>3.3057850000000002</v>
      </c>
      <c r="H192" s="30">
        <v>26.446280999999999</v>
      </c>
      <c r="I192" s="30">
        <v>16.528925999999998</v>
      </c>
      <c r="J192" s="30">
        <v>28.099174000000001</v>
      </c>
      <c r="K192" s="30">
        <v>9.0909089999999999</v>
      </c>
      <c r="L192" s="30">
        <v>4.132231</v>
      </c>
      <c r="M192" s="30">
        <v>9.9173550000000006</v>
      </c>
      <c r="N192" s="30">
        <v>14.876033</v>
      </c>
      <c r="O192" s="30">
        <v>19.834710999999999</v>
      </c>
      <c r="P192" s="30">
        <v>7.4380170000000003</v>
      </c>
    </row>
    <row r="193" spans="1:16" x14ac:dyDescent="0.2">
      <c r="A193" s="18" t="s">
        <v>1247</v>
      </c>
      <c r="B193" s="18"/>
      <c r="C193" s="18"/>
      <c r="D193" s="18"/>
      <c r="E193" s="18"/>
      <c r="F193" s="18"/>
      <c r="G193" s="18"/>
      <c r="H193" s="18"/>
      <c r="I193" s="18"/>
      <c r="J193" s="18"/>
      <c r="K193" s="18"/>
      <c r="L193" s="18"/>
      <c r="M193" s="18"/>
      <c r="N193" s="18"/>
      <c r="O193" s="18"/>
      <c r="P193" s="18"/>
    </row>
    <row r="194" spans="1:16" x14ac:dyDescent="0.2">
      <c r="A194" s="19" t="s">
        <v>1241</v>
      </c>
      <c r="B194" s="20">
        <v>5</v>
      </c>
      <c r="C194" s="20">
        <v>0</v>
      </c>
      <c r="D194" s="20">
        <v>0</v>
      </c>
      <c r="E194" s="20">
        <v>0</v>
      </c>
      <c r="F194" s="20">
        <v>2</v>
      </c>
      <c r="G194" s="20">
        <v>1</v>
      </c>
      <c r="H194" s="20">
        <v>1</v>
      </c>
      <c r="I194" s="20">
        <v>1</v>
      </c>
      <c r="J194" s="20">
        <v>1</v>
      </c>
      <c r="K194" s="20">
        <v>0</v>
      </c>
      <c r="L194" s="20">
        <v>0</v>
      </c>
      <c r="M194" s="20">
        <v>0</v>
      </c>
      <c r="N194" s="20">
        <v>1</v>
      </c>
      <c r="O194" s="20">
        <v>2</v>
      </c>
      <c r="P194" s="20">
        <v>0</v>
      </c>
    </row>
    <row r="195" spans="1:16" x14ac:dyDescent="0.2">
      <c r="A195" s="21" t="s">
        <v>126</v>
      </c>
      <c r="B195" s="30">
        <v>100</v>
      </c>
      <c r="C195" s="30">
        <v>0</v>
      </c>
      <c r="D195" s="30">
        <v>0</v>
      </c>
      <c r="E195" s="30">
        <v>0</v>
      </c>
      <c r="F195" s="30">
        <v>40</v>
      </c>
      <c r="G195" s="30">
        <v>20</v>
      </c>
      <c r="H195" s="30">
        <v>20</v>
      </c>
      <c r="I195" s="30">
        <v>20</v>
      </c>
      <c r="J195" s="30">
        <v>20</v>
      </c>
      <c r="K195" s="30">
        <v>0</v>
      </c>
      <c r="L195" s="30">
        <v>0</v>
      </c>
      <c r="M195" s="30">
        <v>0</v>
      </c>
      <c r="N195" s="30">
        <v>20</v>
      </c>
      <c r="O195" s="30">
        <v>40</v>
      </c>
      <c r="P195" s="30">
        <v>0</v>
      </c>
    </row>
    <row r="196" spans="1:16" x14ac:dyDescent="0.2">
      <c r="A196" s="19" t="s">
        <v>1242</v>
      </c>
      <c r="B196" s="20">
        <v>44</v>
      </c>
      <c r="C196" s="20">
        <v>4</v>
      </c>
      <c r="D196" s="20">
        <v>5</v>
      </c>
      <c r="E196" s="20">
        <v>4</v>
      </c>
      <c r="F196" s="20">
        <v>15</v>
      </c>
      <c r="G196" s="20">
        <v>1</v>
      </c>
      <c r="H196" s="20">
        <v>9</v>
      </c>
      <c r="I196" s="20">
        <v>12</v>
      </c>
      <c r="J196" s="20">
        <v>16</v>
      </c>
      <c r="K196" s="20">
        <v>0</v>
      </c>
      <c r="L196" s="20">
        <v>4</v>
      </c>
      <c r="M196" s="20">
        <v>5</v>
      </c>
      <c r="N196" s="20">
        <v>0</v>
      </c>
      <c r="O196" s="20">
        <v>8</v>
      </c>
      <c r="P196" s="20">
        <v>3</v>
      </c>
    </row>
    <row r="197" spans="1:16" x14ac:dyDescent="0.2">
      <c r="A197" s="21" t="s">
        <v>126</v>
      </c>
      <c r="B197" s="30">
        <v>100</v>
      </c>
      <c r="C197" s="30">
        <v>9.0909089999999999</v>
      </c>
      <c r="D197" s="30">
        <v>11.363636</v>
      </c>
      <c r="E197" s="30">
        <v>9.0909089999999999</v>
      </c>
      <c r="F197" s="30">
        <v>34.090909000000003</v>
      </c>
      <c r="G197" s="30">
        <v>2.2727270000000002</v>
      </c>
      <c r="H197" s="30">
        <v>20.454545</v>
      </c>
      <c r="I197" s="30">
        <v>27.272727</v>
      </c>
      <c r="J197" s="30">
        <v>36.363636</v>
      </c>
      <c r="K197" s="30">
        <v>0</v>
      </c>
      <c r="L197" s="30">
        <v>9.0909089999999999</v>
      </c>
      <c r="M197" s="30">
        <v>11.363636</v>
      </c>
      <c r="N197" s="30">
        <v>0</v>
      </c>
      <c r="O197" s="30">
        <v>18.181818</v>
      </c>
      <c r="P197" s="30">
        <v>6.8181820000000002</v>
      </c>
    </row>
    <row r="198" spans="1:16" x14ac:dyDescent="0.2">
      <c r="A198" s="19" t="s">
        <v>1243</v>
      </c>
      <c r="B198" s="20">
        <v>85</v>
      </c>
      <c r="C198" s="20">
        <v>8</v>
      </c>
      <c r="D198" s="20">
        <v>12</v>
      </c>
      <c r="E198" s="20">
        <v>12</v>
      </c>
      <c r="F198" s="20">
        <v>36</v>
      </c>
      <c r="G198" s="20">
        <v>5</v>
      </c>
      <c r="H198" s="20">
        <v>20</v>
      </c>
      <c r="I198" s="20">
        <v>22</v>
      </c>
      <c r="J198" s="20">
        <v>37</v>
      </c>
      <c r="K198" s="20">
        <v>3</v>
      </c>
      <c r="L198" s="20">
        <v>8</v>
      </c>
      <c r="M198" s="20">
        <v>15</v>
      </c>
      <c r="N198" s="20">
        <v>8</v>
      </c>
      <c r="O198" s="20">
        <v>5</v>
      </c>
      <c r="P198" s="20">
        <v>3</v>
      </c>
    </row>
    <row r="199" spans="1:16" x14ac:dyDescent="0.2">
      <c r="A199" s="21" t="s">
        <v>126</v>
      </c>
      <c r="B199" s="30">
        <v>100</v>
      </c>
      <c r="C199" s="30">
        <v>9.4117650000000008</v>
      </c>
      <c r="D199" s="30">
        <v>14.117647</v>
      </c>
      <c r="E199" s="30">
        <v>14.117647</v>
      </c>
      <c r="F199" s="30">
        <v>42.352941000000001</v>
      </c>
      <c r="G199" s="30">
        <v>5.8823530000000002</v>
      </c>
      <c r="H199" s="30">
        <v>23.529412000000001</v>
      </c>
      <c r="I199" s="30">
        <v>25.882352999999998</v>
      </c>
      <c r="J199" s="30">
        <v>43.529412000000001</v>
      </c>
      <c r="K199" s="30">
        <v>3.5294120000000002</v>
      </c>
      <c r="L199" s="30">
        <v>9.4117650000000008</v>
      </c>
      <c r="M199" s="30">
        <v>17.647058999999999</v>
      </c>
      <c r="N199" s="30">
        <v>9.4117650000000008</v>
      </c>
      <c r="O199" s="30">
        <v>5.8823530000000002</v>
      </c>
      <c r="P199" s="30">
        <v>3.5294120000000002</v>
      </c>
    </row>
    <row r="200" spans="1:16" x14ac:dyDescent="0.2">
      <c r="A200" s="19" t="s">
        <v>1244</v>
      </c>
      <c r="B200" s="20">
        <v>15</v>
      </c>
      <c r="C200" s="20">
        <v>2</v>
      </c>
      <c r="D200" s="20">
        <v>2</v>
      </c>
      <c r="E200" s="20">
        <v>0</v>
      </c>
      <c r="F200" s="20">
        <v>5</v>
      </c>
      <c r="G200" s="20">
        <v>1</v>
      </c>
      <c r="H200" s="20">
        <v>4</v>
      </c>
      <c r="I200" s="20">
        <v>5</v>
      </c>
      <c r="J200" s="20">
        <v>8</v>
      </c>
      <c r="K200" s="20">
        <v>1</v>
      </c>
      <c r="L200" s="20">
        <v>1</v>
      </c>
      <c r="M200" s="20">
        <v>4</v>
      </c>
      <c r="N200" s="20">
        <v>1</v>
      </c>
      <c r="O200" s="20">
        <v>2</v>
      </c>
      <c r="P200" s="20">
        <v>0</v>
      </c>
    </row>
    <row r="201" spans="1:16" ht="11.15" customHeight="1" x14ac:dyDescent="0.2">
      <c r="A201" s="21" t="s">
        <v>126</v>
      </c>
      <c r="B201" s="30">
        <v>100</v>
      </c>
      <c r="C201" s="30">
        <v>13.333333</v>
      </c>
      <c r="D201" s="30">
        <v>13.333333</v>
      </c>
      <c r="E201" s="30">
        <v>0</v>
      </c>
      <c r="F201" s="30">
        <v>33.333333000000003</v>
      </c>
      <c r="G201" s="30">
        <v>6.6666670000000003</v>
      </c>
      <c r="H201" s="30">
        <v>26.666667</v>
      </c>
      <c r="I201" s="30">
        <v>33.333333000000003</v>
      </c>
      <c r="J201" s="30">
        <v>53.333333000000003</v>
      </c>
      <c r="K201" s="30">
        <v>6.6666670000000003</v>
      </c>
      <c r="L201" s="30">
        <v>6.6666670000000003</v>
      </c>
      <c r="M201" s="30">
        <v>26.666667</v>
      </c>
      <c r="N201" s="30">
        <v>6.6666670000000003</v>
      </c>
      <c r="O201" s="30">
        <v>13.333333</v>
      </c>
      <c r="P201" s="30">
        <v>0</v>
      </c>
    </row>
    <row r="202" spans="1:16" ht="11.15" customHeight="1" x14ac:dyDescent="0.2">
      <c r="A202" s="19" t="s">
        <v>1245</v>
      </c>
      <c r="B202" s="20">
        <v>4</v>
      </c>
      <c r="C202" s="20">
        <v>2</v>
      </c>
      <c r="D202" s="20">
        <v>0</v>
      </c>
      <c r="E202" s="20">
        <v>0</v>
      </c>
      <c r="F202" s="20">
        <v>0</v>
      </c>
      <c r="G202" s="20">
        <v>0</v>
      </c>
      <c r="H202" s="20">
        <v>1</v>
      </c>
      <c r="I202" s="20">
        <v>0</v>
      </c>
      <c r="J202" s="20">
        <v>2</v>
      </c>
      <c r="K202" s="20">
        <v>0</v>
      </c>
      <c r="L202" s="20">
        <v>0</v>
      </c>
      <c r="M202" s="20">
        <v>0</v>
      </c>
      <c r="N202" s="20">
        <v>0</v>
      </c>
      <c r="O202" s="20">
        <v>1</v>
      </c>
      <c r="P202" s="20">
        <v>0</v>
      </c>
    </row>
    <row r="203" spans="1:16" ht="11.15" customHeight="1" x14ac:dyDescent="0.2">
      <c r="A203" s="21" t="s">
        <v>126</v>
      </c>
      <c r="B203" s="30">
        <v>100</v>
      </c>
      <c r="C203" s="30">
        <v>50</v>
      </c>
      <c r="D203" s="30">
        <v>0</v>
      </c>
      <c r="E203" s="30">
        <v>0</v>
      </c>
      <c r="F203" s="30">
        <v>0</v>
      </c>
      <c r="G203" s="30">
        <v>0</v>
      </c>
      <c r="H203" s="30">
        <v>25</v>
      </c>
      <c r="I203" s="30">
        <v>0</v>
      </c>
      <c r="J203" s="30">
        <v>50</v>
      </c>
      <c r="K203" s="30">
        <v>0</v>
      </c>
      <c r="L203" s="30">
        <v>0</v>
      </c>
      <c r="M203" s="30">
        <v>0</v>
      </c>
      <c r="N203" s="30">
        <v>0</v>
      </c>
      <c r="O203" s="30">
        <v>25</v>
      </c>
      <c r="P203" s="30">
        <v>0</v>
      </c>
    </row>
    <row r="204" spans="1:16" ht="11.15" customHeight="1" x14ac:dyDescent="0.2">
      <c r="A204" s="19" t="s">
        <v>1246</v>
      </c>
      <c r="B204" s="20">
        <v>5</v>
      </c>
      <c r="C204" s="20">
        <v>0</v>
      </c>
      <c r="D204" s="20">
        <v>1</v>
      </c>
      <c r="E204" s="20">
        <v>0</v>
      </c>
      <c r="F204" s="20">
        <v>2</v>
      </c>
      <c r="G204" s="20">
        <v>0</v>
      </c>
      <c r="H204" s="20">
        <v>1</v>
      </c>
      <c r="I204" s="20">
        <v>1</v>
      </c>
      <c r="J204" s="20">
        <v>2</v>
      </c>
      <c r="K204" s="20">
        <v>0</v>
      </c>
      <c r="L204" s="20">
        <v>1</v>
      </c>
      <c r="M204" s="20">
        <v>0</v>
      </c>
      <c r="N204" s="20">
        <v>1</v>
      </c>
      <c r="O204" s="20">
        <v>1</v>
      </c>
      <c r="P204" s="20">
        <v>0</v>
      </c>
    </row>
    <row r="205" spans="1:16" ht="11.15" customHeight="1" x14ac:dyDescent="0.2">
      <c r="A205" s="21" t="s">
        <v>126</v>
      </c>
      <c r="B205" s="30">
        <v>100</v>
      </c>
      <c r="C205" s="30">
        <v>0</v>
      </c>
      <c r="D205" s="30">
        <v>20</v>
      </c>
      <c r="E205" s="30">
        <v>0</v>
      </c>
      <c r="F205" s="30">
        <v>40</v>
      </c>
      <c r="G205" s="30">
        <v>0</v>
      </c>
      <c r="H205" s="30">
        <v>20</v>
      </c>
      <c r="I205" s="30">
        <v>20</v>
      </c>
      <c r="J205" s="30">
        <v>40</v>
      </c>
      <c r="K205" s="30">
        <v>0</v>
      </c>
      <c r="L205" s="30">
        <v>20</v>
      </c>
      <c r="M205" s="30">
        <v>0</v>
      </c>
      <c r="N205" s="30">
        <v>20</v>
      </c>
      <c r="O205" s="30">
        <v>20</v>
      </c>
      <c r="P205" s="30">
        <v>0</v>
      </c>
    </row>
    <row r="206" spans="1:16" ht="11.15" customHeight="1" x14ac:dyDescent="0.2">
      <c r="A206" s="19" t="s">
        <v>1195</v>
      </c>
      <c r="B206" s="20">
        <v>8</v>
      </c>
      <c r="C206" s="20">
        <v>0</v>
      </c>
      <c r="D206" s="20">
        <v>1</v>
      </c>
      <c r="E206" s="20">
        <v>0</v>
      </c>
      <c r="F206" s="20">
        <v>2</v>
      </c>
      <c r="G206" s="20">
        <v>2</v>
      </c>
      <c r="H206" s="20">
        <v>1</v>
      </c>
      <c r="I206" s="20">
        <v>3</v>
      </c>
      <c r="J206" s="20">
        <v>1</v>
      </c>
      <c r="K206" s="20">
        <v>0</v>
      </c>
      <c r="L206" s="20">
        <v>0</v>
      </c>
      <c r="M206" s="20">
        <v>1</v>
      </c>
      <c r="N206" s="20">
        <v>1</v>
      </c>
      <c r="O206" s="20">
        <v>3</v>
      </c>
      <c r="P206" s="20">
        <v>0</v>
      </c>
    </row>
    <row r="207" spans="1:16" ht="11.15" customHeight="1" x14ac:dyDescent="0.2">
      <c r="A207" s="21" t="s">
        <v>126</v>
      </c>
      <c r="B207" s="30">
        <v>100</v>
      </c>
      <c r="C207" s="30">
        <v>0</v>
      </c>
      <c r="D207" s="30">
        <v>12.5</v>
      </c>
      <c r="E207" s="30">
        <v>0</v>
      </c>
      <c r="F207" s="30">
        <v>25</v>
      </c>
      <c r="G207" s="30">
        <v>25</v>
      </c>
      <c r="H207" s="30">
        <v>12.5</v>
      </c>
      <c r="I207" s="30">
        <v>37.5</v>
      </c>
      <c r="J207" s="30">
        <v>12.5</v>
      </c>
      <c r="K207" s="30">
        <v>0</v>
      </c>
      <c r="L207" s="30">
        <v>0</v>
      </c>
      <c r="M207" s="30">
        <v>12.5</v>
      </c>
      <c r="N207" s="30">
        <v>12.5</v>
      </c>
      <c r="O207" s="30">
        <v>37.5</v>
      </c>
      <c r="P207" s="30">
        <v>0</v>
      </c>
    </row>
    <row r="208" spans="1:16" ht="11.15" customHeight="1" x14ac:dyDescent="0.2">
      <c r="A208" s="18" t="s">
        <v>142</v>
      </c>
      <c r="B208" s="18"/>
      <c r="C208" s="18"/>
      <c r="D208" s="18"/>
      <c r="E208" s="18"/>
      <c r="F208" s="18"/>
      <c r="G208" s="18"/>
      <c r="H208" s="18"/>
      <c r="I208" s="18"/>
      <c r="J208" s="18"/>
      <c r="K208" s="18"/>
      <c r="L208" s="18"/>
      <c r="M208" s="18"/>
      <c r="N208" s="18"/>
      <c r="O208" s="18"/>
      <c r="P208" s="18"/>
    </row>
    <row r="209" spans="1:16" ht="11.15" customHeight="1" x14ac:dyDescent="0.2">
      <c r="A209" s="19" t="s">
        <v>1248</v>
      </c>
      <c r="B209" s="20">
        <v>50</v>
      </c>
      <c r="C209" s="20">
        <v>9</v>
      </c>
      <c r="D209" s="20">
        <v>9</v>
      </c>
      <c r="E209" s="20">
        <v>2</v>
      </c>
      <c r="F209" s="20">
        <v>12</v>
      </c>
      <c r="G209" s="20">
        <v>0</v>
      </c>
      <c r="H209" s="20">
        <v>20</v>
      </c>
      <c r="I209" s="20">
        <v>12</v>
      </c>
      <c r="J209" s="20">
        <v>27</v>
      </c>
      <c r="K209" s="20">
        <v>5</v>
      </c>
      <c r="L209" s="20">
        <v>6</v>
      </c>
      <c r="M209" s="20">
        <v>1</v>
      </c>
      <c r="N209" s="20">
        <v>4</v>
      </c>
      <c r="O209" s="20">
        <v>6</v>
      </c>
      <c r="P209" s="20">
        <v>1</v>
      </c>
    </row>
    <row r="210" spans="1:16" ht="11.15" customHeight="1" x14ac:dyDescent="0.2">
      <c r="A210" s="21" t="s">
        <v>126</v>
      </c>
      <c r="B210" s="30">
        <v>100</v>
      </c>
      <c r="C210" s="30">
        <v>18</v>
      </c>
      <c r="D210" s="30">
        <v>18</v>
      </c>
      <c r="E210" s="30">
        <v>4</v>
      </c>
      <c r="F210" s="30">
        <v>24</v>
      </c>
      <c r="G210" s="30">
        <v>0</v>
      </c>
      <c r="H210" s="30">
        <v>40</v>
      </c>
      <c r="I210" s="30">
        <v>24</v>
      </c>
      <c r="J210" s="30">
        <v>54</v>
      </c>
      <c r="K210" s="30">
        <v>10</v>
      </c>
      <c r="L210" s="30">
        <v>12</v>
      </c>
      <c r="M210" s="30">
        <v>2</v>
      </c>
      <c r="N210" s="30">
        <v>8</v>
      </c>
      <c r="O210" s="30">
        <v>12</v>
      </c>
      <c r="P210" s="30">
        <v>2</v>
      </c>
    </row>
    <row r="211" spans="1:16" ht="11.15" customHeight="1" x14ac:dyDescent="0.2">
      <c r="A211" s="19" t="s">
        <v>1249</v>
      </c>
      <c r="B211" s="20">
        <v>173</v>
      </c>
      <c r="C211" s="20">
        <v>27</v>
      </c>
      <c r="D211" s="20">
        <v>26</v>
      </c>
      <c r="E211" s="20">
        <v>15</v>
      </c>
      <c r="F211" s="20">
        <v>57</v>
      </c>
      <c r="G211" s="20">
        <v>1</v>
      </c>
      <c r="H211" s="20">
        <v>43</v>
      </c>
      <c r="I211" s="20">
        <v>34</v>
      </c>
      <c r="J211" s="20">
        <v>94</v>
      </c>
      <c r="K211" s="20">
        <v>14</v>
      </c>
      <c r="L211" s="20">
        <v>9</v>
      </c>
      <c r="M211" s="20">
        <v>12</v>
      </c>
      <c r="N211" s="20">
        <v>22</v>
      </c>
      <c r="O211" s="20">
        <v>23</v>
      </c>
      <c r="P211" s="20">
        <v>5</v>
      </c>
    </row>
    <row r="212" spans="1:16" ht="11.15" customHeight="1" x14ac:dyDescent="0.2">
      <c r="A212" s="21" t="s">
        <v>126</v>
      </c>
      <c r="B212" s="30">
        <v>100</v>
      </c>
      <c r="C212" s="30">
        <v>15.606935999999999</v>
      </c>
      <c r="D212" s="30">
        <v>15.028902</v>
      </c>
      <c r="E212" s="30">
        <v>8.6705199999999998</v>
      </c>
      <c r="F212" s="30">
        <v>32.947977000000002</v>
      </c>
      <c r="G212" s="30">
        <v>0.57803499999999997</v>
      </c>
      <c r="H212" s="30">
        <v>24.855491000000001</v>
      </c>
      <c r="I212" s="30">
        <v>19.653179000000002</v>
      </c>
      <c r="J212" s="30">
        <v>54.335259999999998</v>
      </c>
      <c r="K212" s="30">
        <v>8.0924859999999992</v>
      </c>
      <c r="L212" s="30">
        <v>5.202312</v>
      </c>
      <c r="M212" s="30">
        <v>6.9364160000000004</v>
      </c>
      <c r="N212" s="30">
        <v>12.716763</v>
      </c>
      <c r="O212" s="30">
        <v>13.294798</v>
      </c>
      <c r="P212" s="30">
        <v>2.8901729999999999</v>
      </c>
    </row>
    <row r="213" spans="1:16" ht="11.15" customHeight="1" x14ac:dyDescent="0.2">
      <c r="A213" s="19" t="s">
        <v>1250</v>
      </c>
      <c r="B213" s="20">
        <v>200</v>
      </c>
      <c r="C213" s="20">
        <v>23</v>
      </c>
      <c r="D213" s="20">
        <v>28</v>
      </c>
      <c r="E213" s="20">
        <v>21</v>
      </c>
      <c r="F213" s="20">
        <v>70</v>
      </c>
      <c r="G213" s="20">
        <v>6</v>
      </c>
      <c r="H213" s="20">
        <v>53</v>
      </c>
      <c r="I213" s="20">
        <v>37</v>
      </c>
      <c r="J213" s="20">
        <v>85</v>
      </c>
      <c r="K213" s="20">
        <v>18</v>
      </c>
      <c r="L213" s="20">
        <v>9</v>
      </c>
      <c r="M213" s="20">
        <v>16</v>
      </c>
      <c r="N213" s="20">
        <v>27</v>
      </c>
      <c r="O213" s="20">
        <v>26</v>
      </c>
      <c r="P213" s="20">
        <v>11</v>
      </c>
    </row>
    <row r="214" spans="1:16" ht="11.15" customHeight="1" x14ac:dyDescent="0.2">
      <c r="A214" s="21" t="s">
        <v>126</v>
      </c>
      <c r="B214" s="30">
        <v>100</v>
      </c>
      <c r="C214" s="30">
        <v>11.5</v>
      </c>
      <c r="D214" s="30">
        <v>14</v>
      </c>
      <c r="E214" s="30">
        <v>10.5</v>
      </c>
      <c r="F214" s="30">
        <v>35</v>
      </c>
      <c r="G214" s="30">
        <v>3</v>
      </c>
      <c r="H214" s="30">
        <v>26.5</v>
      </c>
      <c r="I214" s="30">
        <v>18.5</v>
      </c>
      <c r="J214" s="30">
        <v>42.5</v>
      </c>
      <c r="K214" s="30">
        <v>9</v>
      </c>
      <c r="L214" s="30">
        <v>4.5</v>
      </c>
      <c r="M214" s="30">
        <v>8</v>
      </c>
      <c r="N214" s="30">
        <v>13.5</v>
      </c>
      <c r="O214" s="30">
        <v>13</v>
      </c>
      <c r="P214" s="30">
        <v>5.5</v>
      </c>
    </row>
    <row r="215" spans="1:16" ht="11.15" customHeight="1" x14ac:dyDescent="0.2">
      <c r="A215" s="19" t="s">
        <v>1251</v>
      </c>
      <c r="B215" s="20">
        <v>174</v>
      </c>
      <c r="C215" s="20">
        <v>17</v>
      </c>
      <c r="D215" s="20">
        <v>18</v>
      </c>
      <c r="E215" s="20">
        <v>11</v>
      </c>
      <c r="F215" s="20">
        <v>63</v>
      </c>
      <c r="G215" s="20">
        <v>4</v>
      </c>
      <c r="H215" s="20">
        <v>34</v>
      </c>
      <c r="I215" s="20">
        <v>40</v>
      </c>
      <c r="J215" s="20">
        <v>67</v>
      </c>
      <c r="K215" s="20">
        <v>16</v>
      </c>
      <c r="L215" s="20">
        <v>8</v>
      </c>
      <c r="M215" s="20">
        <v>18</v>
      </c>
      <c r="N215" s="20">
        <v>19</v>
      </c>
      <c r="O215" s="20">
        <v>36</v>
      </c>
      <c r="P215" s="20">
        <v>7</v>
      </c>
    </row>
    <row r="216" spans="1:16" ht="11.15" customHeight="1" x14ac:dyDescent="0.2">
      <c r="A216" s="21" t="s">
        <v>126</v>
      </c>
      <c r="B216" s="30">
        <v>100</v>
      </c>
      <c r="C216" s="30">
        <v>9.7701150000000005</v>
      </c>
      <c r="D216" s="30">
        <v>10.344828</v>
      </c>
      <c r="E216" s="30">
        <v>6.3218389999999998</v>
      </c>
      <c r="F216" s="30">
        <v>36.206896999999998</v>
      </c>
      <c r="G216" s="30">
        <v>2.298851</v>
      </c>
      <c r="H216" s="30">
        <v>19.540230000000001</v>
      </c>
      <c r="I216" s="30">
        <v>22.988506000000001</v>
      </c>
      <c r="J216" s="30">
        <v>38.505747</v>
      </c>
      <c r="K216" s="30">
        <v>9.1954019999999996</v>
      </c>
      <c r="L216" s="30">
        <v>4.5977009999999998</v>
      </c>
      <c r="M216" s="30">
        <v>10.344828</v>
      </c>
      <c r="N216" s="30">
        <v>10.91954</v>
      </c>
      <c r="O216" s="30">
        <v>20.689654999999998</v>
      </c>
      <c r="P216" s="30">
        <v>4.0229889999999999</v>
      </c>
    </row>
    <row r="217" spans="1:16" ht="11.15" customHeight="1" x14ac:dyDescent="0.2">
      <c r="A217" s="19" t="s">
        <v>1252</v>
      </c>
      <c r="B217" s="20">
        <v>308</v>
      </c>
      <c r="C217" s="20">
        <v>17</v>
      </c>
      <c r="D217" s="20">
        <v>23</v>
      </c>
      <c r="E217" s="20">
        <v>19</v>
      </c>
      <c r="F217" s="20">
        <v>106</v>
      </c>
      <c r="G217" s="20">
        <v>15</v>
      </c>
      <c r="H217" s="20">
        <v>75</v>
      </c>
      <c r="I217" s="20">
        <v>84</v>
      </c>
      <c r="J217" s="20">
        <v>102</v>
      </c>
      <c r="K217" s="20">
        <v>20</v>
      </c>
      <c r="L217" s="20">
        <v>21</v>
      </c>
      <c r="M217" s="20">
        <v>41</v>
      </c>
      <c r="N217" s="20">
        <v>24</v>
      </c>
      <c r="O217" s="20">
        <v>60</v>
      </c>
      <c r="P217" s="20">
        <v>16</v>
      </c>
    </row>
    <row r="218" spans="1:16" ht="11.15" customHeight="1" x14ac:dyDescent="0.2">
      <c r="A218" s="21" t="s">
        <v>126</v>
      </c>
      <c r="B218" s="30">
        <v>100</v>
      </c>
      <c r="C218" s="30">
        <v>5.5194809999999999</v>
      </c>
      <c r="D218" s="30">
        <v>7.4675320000000003</v>
      </c>
      <c r="E218" s="30">
        <v>6.168831</v>
      </c>
      <c r="F218" s="30">
        <v>34.415584000000003</v>
      </c>
      <c r="G218" s="30">
        <v>4.8701299999999996</v>
      </c>
      <c r="H218" s="30">
        <v>24.350649000000001</v>
      </c>
      <c r="I218" s="30">
        <v>27.272727</v>
      </c>
      <c r="J218" s="30">
        <v>33.116883000000001</v>
      </c>
      <c r="K218" s="30">
        <v>6.493506</v>
      </c>
      <c r="L218" s="30">
        <v>6.8181820000000002</v>
      </c>
      <c r="M218" s="30">
        <v>13.311688</v>
      </c>
      <c r="N218" s="30">
        <v>7.7922079999999996</v>
      </c>
      <c r="O218" s="30">
        <v>19.480519000000001</v>
      </c>
      <c r="P218" s="30">
        <v>5.1948049999999997</v>
      </c>
    </row>
    <row r="219" spans="1:16" ht="11.15" customHeight="1" x14ac:dyDescent="0.2">
      <c r="A219" s="19" t="s">
        <v>1195</v>
      </c>
      <c r="B219" s="20">
        <v>30</v>
      </c>
      <c r="C219" s="20">
        <v>3</v>
      </c>
      <c r="D219" s="20">
        <v>3</v>
      </c>
      <c r="E219" s="20">
        <v>1</v>
      </c>
      <c r="F219" s="20">
        <v>7</v>
      </c>
      <c r="G219" s="20">
        <v>0</v>
      </c>
      <c r="H219" s="20">
        <v>7</v>
      </c>
      <c r="I219" s="20">
        <v>10</v>
      </c>
      <c r="J219" s="20">
        <v>13</v>
      </c>
      <c r="K219" s="20">
        <v>3</v>
      </c>
      <c r="L219" s="20">
        <v>2</v>
      </c>
      <c r="M219" s="20">
        <v>0</v>
      </c>
      <c r="N219" s="20">
        <v>2</v>
      </c>
      <c r="O219" s="20">
        <v>6</v>
      </c>
      <c r="P219" s="20">
        <v>3</v>
      </c>
    </row>
    <row r="220" spans="1:16" ht="11.15" customHeight="1" x14ac:dyDescent="0.2">
      <c r="A220" s="21" t="s">
        <v>126</v>
      </c>
      <c r="B220" s="30">
        <v>100</v>
      </c>
      <c r="C220" s="30">
        <v>10</v>
      </c>
      <c r="D220" s="30">
        <v>10</v>
      </c>
      <c r="E220" s="30">
        <v>3.3333330000000001</v>
      </c>
      <c r="F220" s="30">
        <v>23.333333</v>
      </c>
      <c r="G220" s="30">
        <v>0</v>
      </c>
      <c r="H220" s="30">
        <v>23.333333</v>
      </c>
      <c r="I220" s="30">
        <v>33.333333000000003</v>
      </c>
      <c r="J220" s="30">
        <v>43.333333000000003</v>
      </c>
      <c r="K220" s="30">
        <v>10</v>
      </c>
      <c r="L220" s="30">
        <v>6.6666670000000003</v>
      </c>
      <c r="M220" s="30">
        <v>0</v>
      </c>
      <c r="N220" s="30">
        <v>6.6666670000000003</v>
      </c>
      <c r="O220" s="30">
        <v>20</v>
      </c>
      <c r="P220" s="30">
        <v>10</v>
      </c>
    </row>
    <row r="221" spans="1:16" ht="11.15" customHeight="1" x14ac:dyDescent="0.2">
      <c r="A221" s="18" t="s">
        <v>143</v>
      </c>
      <c r="B221" s="18"/>
      <c r="C221" s="18"/>
      <c r="D221" s="18"/>
      <c r="E221" s="18"/>
      <c r="F221" s="18"/>
      <c r="G221" s="18"/>
      <c r="H221" s="18"/>
      <c r="I221" s="18"/>
      <c r="J221" s="18"/>
      <c r="K221" s="18"/>
      <c r="L221" s="18"/>
      <c r="M221" s="18"/>
      <c r="N221" s="18"/>
      <c r="O221" s="18"/>
      <c r="P221" s="18"/>
    </row>
    <row r="222" spans="1:16" ht="11.15" customHeight="1" x14ac:dyDescent="0.2">
      <c r="A222" s="21" t="s">
        <v>1253</v>
      </c>
      <c r="B222" s="21"/>
      <c r="C222" s="21"/>
      <c r="D222" s="21"/>
      <c r="E222" s="21"/>
      <c r="F222" s="21"/>
      <c r="G222" s="21"/>
      <c r="H222" s="21"/>
      <c r="I222" s="21"/>
      <c r="J222" s="21"/>
      <c r="K222" s="21"/>
      <c r="L222" s="21"/>
      <c r="M222" s="21"/>
      <c r="N222" s="21"/>
      <c r="O222" s="21"/>
      <c r="P222" s="21"/>
    </row>
    <row r="223" spans="1:16" ht="11.15" customHeight="1" x14ac:dyDescent="0.2">
      <c r="A223" s="19" t="s">
        <v>1254</v>
      </c>
      <c r="B223" s="20">
        <v>287</v>
      </c>
      <c r="C223" s="20">
        <v>38</v>
      </c>
      <c r="D223" s="20">
        <v>39</v>
      </c>
      <c r="E223" s="20">
        <v>21</v>
      </c>
      <c r="F223" s="20">
        <v>91</v>
      </c>
      <c r="G223" s="20">
        <v>5</v>
      </c>
      <c r="H223" s="20">
        <v>79</v>
      </c>
      <c r="I223" s="20">
        <v>66</v>
      </c>
      <c r="J223" s="20">
        <v>136</v>
      </c>
      <c r="K223" s="20">
        <v>28</v>
      </c>
      <c r="L223" s="20">
        <v>14</v>
      </c>
      <c r="M223" s="20">
        <v>21</v>
      </c>
      <c r="N223" s="20">
        <v>35</v>
      </c>
      <c r="O223" s="20">
        <v>45</v>
      </c>
      <c r="P223" s="20">
        <v>10</v>
      </c>
    </row>
    <row r="224" spans="1:16" ht="11.15" customHeight="1" x14ac:dyDescent="0.2">
      <c r="A224" s="21" t="s">
        <v>126</v>
      </c>
      <c r="B224" s="30">
        <v>100</v>
      </c>
      <c r="C224" s="30">
        <v>13.240418</v>
      </c>
      <c r="D224" s="30">
        <v>13.588850000000001</v>
      </c>
      <c r="E224" s="30">
        <v>7.3170729999999997</v>
      </c>
      <c r="F224" s="30">
        <v>31.707317</v>
      </c>
      <c r="G224" s="30">
        <v>1.7421599999999999</v>
      </c>
      <c r="H224" s="30">
        <v>27.526132</v>
      </c>
      <c r="I224" s="30">
        <v>22.996516</v>
      </c>
      <c r="J224" s="30">
        <v>47.386760000000002</v>
      </c>
      <c r="K224" s="30">
        <v>9.7560979999999997</v>
      </c>
      <c r="L224" s="30">
        <v>4.8780489999999999</v>
      </c>
      <c r="M224" s="30">
        <v>7.3170729999999997</v>
      </c>
      <c r="N224" s="30">
        <v>12.195122</v>
      </c>
      <c r="O224" s="30">
        <v>15.679442999999999</v>
      </c>
      <c r="P224" s="30">
        <v>3.484321</v>
      </c>
    </row>
    <row r="225" spans="1:16" ht="11.15" customHeight="1" x14ac:dyDescent="0.2">
      <c r="A225" s="19" t="s">
        <v>1255</v>
      </c>
      <c r="B225" s="20">
        <v>258</v>
      </c>
      <c r="C225" s="20">
        <v>33</v>
      </c>
      <c r="D225" s="20">
        <v>37</v>
      </c>
      <c r="E225" s="20">
        <v>24</v>
      </c>
      <c r="F225" s="20">
        <v>88</v>
      </c>
      <c r="G225" s="20">
        <v>5</v>
      </c>
      <c r="H225" s="20">
        <v>57</v>
      </c>
      <c r="I225" s="20">
        <v>61</v>
      </c>
      <c r="J225" s="20">
        <v>113</v>
      </c>
      <c r="K225" s="20">
        <v>28</v>
      </c>
      <c r="L225" s="20">
        <v>17</v>
      </c>
      <c r="M225" s="20">
        <v>23</v>
      </c>
      <c r="N225" s="20">
        <v>25</v>
      </c>
      <c r="O225" s="20">
        <v>37</v>
      </c>
      <c r="P225" s="20">
        <v>9</v>
      </c>
    </row>
    <row r="226" spans="1:16" ht="11.15" customHeight="1" x14ac:dyDescent="0.2">
      <c r="A226" s="21" t="s">
        <v>126</v>
      </c>
      <c r="B226" s="30">
        <v>100</v>
      </c>
      <c r="C226" s="30">
        <v>12.790698000000001</v>
      </c>
      <c r="D226" s="30">
        <v>14.341085</v>
      </c>
      <c r="E226" s="30">
        <v>9.3023260000000008</v>
      </c>
      <c r="F226" s="30">
        <v>34.108527000000002</v>
      </c>
      <c r="G226" s="30">
        <v>1.9379839999999999</v>
      </c>
      <c r="H226" s="30">
        <v>22.093022999999999</v>
      </c>
      <c r="I226" s="30">
        <v>23.643411</v>
      </c>
      <c r="J226" s="30">
        <v>43.798450000000003</v>
      </c>
      <c r="K226" s="30">
        <v>10.852713</v>
      </c>
      <c r="L226" s="30">
        <v>6.5891469999999996</v>
      </c>
      <c r="M226" s="30">
        <v>8.9147289999999995</v>
      </c>
      <c r="N226" s="30">
        <v>9.6899219999999993</v>
      </c>
      <c r="O226" s="30">
        <v>14.341085</v>
      </c>
      <c r="P226" s="30">
        <v>3.488372</v>
      </c>
    </row>
    <row r="227" spans="1:16" ht="11.15" customHeight="1" x14ac:dyDescent="0.2">
      <c r="A227" s="19" t="s">
        <v>1256</v>
      </c>
      <c r="B227" s="20">
        <v>101</v>
      </c>
      <c r="C227" s="20">
        <v>6</v>
      </c>
      <c r="D227" s="20">
        <v>6</v>
      </c>
      <c r="E227" s="20">
        <v>7</v>
      </c>
      <c r="F227" s="20">
        <v>35</v>
      </c>
      <c r="G227" s="20">
        <v>0</v>
      </c>
      <c r="H227" s="20">
        <v>23</v>
      </c>
      <c r="I227" s="20">
        <v>20</v>
      </c>
      <c r="J227" s="20">
        <v>35</v>
      </c>
      <c r="K227" s="20">
        <v>2</v>
      </c>
      <c r="L227" s="20">
        <v>8</v>
      </c>
      <c r="M227" s="20">
        <v>10</v>
      </c>
      <c r="N227" s="20">
        <v>15</v>
      </c>
      <c r="O227" s="20">
        <v>30</v>
      </c>
      <c r="P227" s="20">
        <v>4</v>
      </c>
    </row>
    <row r="228" spans="1:16" ht="11.15" customHeight="1" x14ac:dyDescent="0.2">
      <c r="A228" s="21" t="s">
        <v>126</v>
      </c>
      <c r="B228" s="30">
        <v>100</v>
      </c>
      <c r="C228" s="30">
        <v>5.9405939999999999</v>
      </c>
      <c r="D228" s="30">
        <v>5.9405939999999999</v>
      </c>
      <c r="E228" s="30">
        <v>6.9306929999999998</v>
      </c>
      <c r="F228" s="30">
        <v>34.653464999999997</v>
      </c>
      <c r="G228" s="30">
        <v>0</v>
      </c>
      <c r="H228" s="30">
        <v>22.772276999999999</v>
      </c>
      <c r="I228" s="30">
        <v>19.80198</v>
      </c>
      <c r="J228" s="30">
        <v>34.653464999999997</v>
      </c>
      <c r="K228" s="30">
        <v>1.9801979999999999</v>
      </c>
      <c r="L228" s="30">
        <v>7.9207919999999996</v>
      </c>
      <c r="M228" s="30">
        <v>9.9009900000000002</v>
      </c>
      <c r="N228" s="30">
        <v>14.851485</v>
      </c>
      <c r="O228" s="30">
        <v>29.702970000000001</v>
      </c>
      <c r="P228" s="30">
        <v>3.9603959999999998</v>
      </c>
    </row>
    <row r="229" spans="1:16" ht="11.15" customHeight="1" x14ac:dyDescent="0.2">
      <c r="A229" s="19" t="s">
        <v>1257</v>
      </c>
      <c r="B229" s="20">
        <v>236</v>
      </c>
      <c r="C229" s="20">
        <v>16</v>
      </c>
      <c r="D229" s="20">
        <v>20</v>
      </c>
      <c r="E229" s="20">
        <v>14</v>
      </c>
      <c r="F229" s="20">
        <v>86</v>
      </c>
      <c r="G229" s="20">
        <v>16</v>
      </c>
      <c r="H229" s="20">
        <v>61</v>
      </c>
      <c r="I229" s="20">
        <v>53</v>
      </c>
      <c r="J229" s="20">
        <v>83</v>
      </c>
      <c r="K229" s="20">
        <v>14</v>
      </c>
      <c r="L229" s="20">
        <v>14</v>
      </c>
      <c r="M229" s="20">
        <v>31</v>
      </c>
      <c r="N229" s="20">
        <v>20</v>
      </c>
      <c r="O229" s="20">
        <v>33</v>
      </c>
      <c r="P229" s="20">
        <v>15</v>
      </c>
    </row>
    <row r="230" spans="1:16" ht="11.15" customHeight="1" x14ac:dyDescent="0.2">
      <c r="A230" s="21" t="s">
        <v>126</v>
      </c>
      <c r="B230" s="30">
        <v>100</v>
      </c>
      <c r="C230" s="30">
        <v>6.7796609999999999</v>
      </c>
      <c r="D230" s="30">
        <v>8.4745760000000008</v>
      </c>
      <c r="E230" s="30">
        <v>5.9322030000000003</v>
      </c>
      <c r="F230" s="30">
        <v>36.440677999999998</v>
      </c>
      <c r="G230" s="30">
        <v>6.7796609999999999</v>
      </c>
      <c r="H230" s="30">
        <v>25.847458</v>
      </c>
      <c r="I230" s="30">
        <v>22.457626999999999</v>
      </c>
      <c r="J230" s="30">
        <v>35.169491999999998</v>
      </c>
      <c r="K230" s="30">
        <v>5.9322030000000003</v>
      </c>
      <c r="L230" s="30">
        <v>5.9322030000000003</v>
      </c>
      <c r="M230" s="30">
        <v>13.135593</v>
      </c>
      <c r="N230" s="30">
        <v>8.4745760000000008</v>
      </c>
      <c r="O230" s="30">
        <v>13.983051</v>
      </c>
      <c r="P230" s="30">
        <v>6.3559320000000001</v>
      </c>
    </row>
    <row r="231" spans="1:16" ht="11.15" customHeight="1" x14ac:dyDescent="0.2">
      <c r="A231" s="19" t="s">
        <v>1195</v>
      </c>
      <c r="B231" s="20">
        <v>53</v>
      </c>
      <c r="C231" s="20">
        <v>3</v>
      </c>
      <c r="D231" s="20">
        <v>5</v>
      </c>
      <c r="E231" s="20">
        <v>3</v>
      </c>
      <c r="F231" s="20">
        <v>15</v>
      </c>
      <c r="G231" s="20">
        <v>0</v>
      </c>
      <c r="H231" s="20">
        <v>12</v>
      </c>
      <c r="I231" s="20">
        <v>17</v>
      </c>
      <c r="J231" s="20">
        <v>21</v>
      </c>
      <c r="K231" s="20">
        <v>4</v>
      </c>
      <c r="L231" s="20">
        <v>2</v>
      </c>
      <c r="M231" s="20">
        <v>3</v>
      </c>
      <c r="N231" s="20">
        <v>3</v>
      </c>
      <c r="O231" s="20">
        <v>12</v>
      </c>
      <c r="P231" s="20">
        <v>5</v>
      </c>
    </row>
    <row r="232" spans="1:16" ht="11.15" customHeight="1" x14ac:dyDescent="0.2">
      <c r="A232" s="21" t="s">
        <v>126</v>
      </c>
      <c r="B232" s="30">
        <v>100</v>
      </c>
      <c r="C232" s="30">
        <v>5.6603770000000004</v>
      </c>
      <c r="D232" s="30">
        <v>9.4339619999999993</v>
      </c>
      <c r="E232" s="30">
        <v>5.6603770000000004</v>
      </c>
      <c r="F232" s="30">
        <v>28.301887000000001</v>
      </c>
      <c r="G232" s="30">
        <v>0</v>
      </c>
      <c r="H232" s="30">
        <v>22.641508999999999</v>
      </c>
      <c r="I232" s="30">
        <v>32.075471999999998</v>
      </c>
      <c r="J232" s="30">
        <v>39.622641999999999</v>
      </c>
      <c r="K232" s="30">
        <v>7.5471700000000004</v>
      </c>
      <c r="L232" s="30">
        <v>3.7735850000000002</v>
      </c>
      <c r="M232" s="30">
        <v>5.6603770000000004</v>
      </c>
      <c r="N232" s="30">
        <v>5.6603770000000004</v>
      </c>
      <c r="O232" s="30">
        <v>22.641508999999999</v>
      </c>
      <c r="P232" s="30">
        <v>9.4339619999999993</v>
      </c>
    </row>
    <row r="233" spans="1:16" ht="11.15" customHeight="1" x14ac:dyDescent="0.2">
      <c r="A233" s="18" t="s">
        <v>143</v>
      </c>
      <c r="B233" s="18"/>
      <c r="C233" s="18"/>
      <c r="D233" s="18"/>
      <c r="E233" s="18"/>
      <c r="F233" s="18"/>
      <c r="G233" s="18"/>
      <c r="H233" s="18"/>
      <c r="I233" s="18"/>
      <c r="J233" s="18"/>
      <c r="K233" s="18"/>
      <c r="L233" s="18"/>
      <c r="M233" s="18"/>
      <c r="N233" s="18"/>
      <c r="O233" s="18"/>
      <c r="P233" s="18"/>
    </row>
    <row r="234" spans="1:16" ht="11.15" customHeight="1" x14ac:dyDescent="0.2">
      <c r="A234" s="21" t="s">
        <v>1258</v>
      </c>
      <c r="B234" s="21"/>
      <c r="C234" s="21"/>
      <c r="D234" s="21"/>
      <c r="E234" s="21"/>
      <c r="F234" s="21"/>
      <c r="G234" s="21"/>
      <c r="H234" s="21"/>
      <c r="I234" s="21"/>
      <c r="J234" s="21"/>
      <c r="K234" s="21"/>
      <c r="L234" s="21"/>
      <c r="M234" s="21"/>
      <c r="N234" s="21"/>
      <c r="O234" s="21"/>
      <c r="P234" s="21"/>
    </row>
    <row r="235" spans="1:16" ht="11.15" customHeight="1" x14ac:dyDescent="0.2">
      <c r="A235" s="19" t="s">
        <v>1254</v>
      </c>
      <c r="B235" s="20">
        <v>174</v>
      </c>
      <c r="C235" s="20">
        <v>24</v>
      </c>
      <c r="D235" s="20">
        <v>29</v>
      </c>
      <c r="E235" s="20">
        <v>22</v>
      </c>
      <c r="F235" s="20">
        <v>59</v>
      </c>
      <c r="G235" s="20">
        <v>4</v>
      </c>
      <c r="H235" s="20">
        <v>44</v>
      </c>
      <c r="I235" s="20">
        <v>40</v>
      </c>
      <c r="J235" s="20">
        <v>85</v>
      </c>
      <c r="K235" s="20">
        <v>16</v>
      </c>
      <c r="L235" s="20">
        <v>12</v>
      </c>
      <c r="M235" s="20">
        <v>12</v>
      </c>
      <c r="N235" s="20">
        <v>15</v>
      </c>
      <c r="O235" s="20">
        <v>23</v>
      </c>
      <c r="P235" s="20">
        <v>2</v>
      </c>
    </row>
    <row r="236" spans="1:16" ht="11.15" customHeight="1" x14ac:dyDescent="0.2">
      <c r="A236" s="21" t="s">
        <v>126</v>
      </c>
      <c r="B236" s="30">
        <v>100</v>
      </c>
      <c r="C236" s="30">
        <v>13.793103</v>
      </c>
      <c r="D236" s="30">
        <v>16.666667</v>
      </c>
      <c r="E236" s="30">
        <v>12.643678</v>
      </c>
      <c r="F236" s="30">
        <v>33.908045999999999</v>
      </c>
      <c r="G236" s="30">
        <v>2.298851</v>
      </c>
      <c r="H236" s="30">
        <v>25.287355999999999</v>
      </c>
      <c r="I236" s="30">
        <v>22.988506000000001</v>
      </c>
      <c r="J236" s="30">
        <v>48.850574999999999</v>
      </c>
      <c r="K236" s="30">
        <v>9.1954019999999996</v>
      </c>
      <c r="L236" s="30">
        <v>6.8965519999999998</v>
      </c>
      <c r="M236" s="30">
        <v>6.8965519999999998</v>
      </c>
      <c r="N236" s="30">
        <v>8.6206899999999997</v>
      </c>
      <c r="O236" s="30">
        <v>13.218391</v>
      </c>
      <c r="P236" s="30">
        <v>1.1494249999999999</v>
      </c>
    </row>
    <row r="237" spans="1:16" ht="11.15" customHeight="1" x14ac:dyDescent="0.2">
      <c r="A237" s="19" t="s">
        <v>1255</v>
      </c>
      <c r="B237" s="20">
        <v>113</v>
      </c>
      <c r="C237" s="20">
        <v>14</v>
      </c>
      <c r="D237" s="20">
        <v>14</v>
      </c>
      <c r="E237" s="20">
        <v>9</v>
      </c>
      <c r="F237" s="20">
        <v>42</v>
      </c>
      <c r="G237" s="20">
        <v>2</v>
      </c>
      <c r="H237" s="20">
        <v>32</v>
      </c>
      <c r="I237" s="20">
        <v>22</v>
      </c>
      <c r="J237" s="20">
        <v>54</v>
      </c>
      <c r="K237" s="20">
        <v>13</v>
      </c>
      <c r="L237" s="20">
        <v>8</v>
      </c>
      <c r="M237" s="20">
        <v>8</v>
      </c>
      <c r="N237" s="20">
        <v>14</v>
      </c>
      <c r="O237" s="20">
        <v>21</v>
      </c>
      <c r="P237" s="20">
        <v>5</v>
      </c>
    </row>
    <row r="238" spans="1:16" ht="11.15" customHeight="1" x14ac:dyDescent="0.2">
      <c r="A238" s="21" t="s">
        <v>126</v>
      </c>
      <c r="B238" s="30">
        <v>100</v>
      </c>
      <c r="C238" s="30">
        <v>12.389381</v>
      </c>
      <c r="D238" s="30">
        <v>12.389381</v>
      </c>
      <c r="E238" s="30">
        <v>7.9646020000000002</v>
      </c>
      <c r="F238" s="30">
        <v>37.168142000000003</v>
      </c>
      <c r="G238" s="30">
        <v>1.7699119999999999</v>
      </c>
      <c r="H238" s="30">
        <v>28.318584000000001</v>
      </c>
      <c r="I238" s="30">
        <v>19.469027000000001</v>
      </c>
      <c r="J238" s="30">
        <v>47.787610999999998</v>
      </c>
      <c r="K238" s="30">
        <v>11.504424999999999</v>
      </c>
      <c r="L238" s="30">
        <v>7.0796460000000003</v>
      </c>
      <c r="M238" s="30">
        <v>7.0796460000000003</v>
      </c>
      <c r="N238" s="30">
        <v>12.389381</v>
      </c>
      <c r="O238" s="30">
        <v>18.584071000000002</v>
      </c>
      <c r="P238" s="30">
        <v>4.424779</v>
      </c>
    </row>
    <row r="239" spans="1:16" ht="11.15" customHeight="1" x14ac:dyDescent="0.2">
      <c r="A239" s="19" t="s">
        <v>1256</v>
      </c>
      <c r="B239" s="20">
        <v>70</v>
      </c>
      <c r="C239" s="20">
        <v>14</v>
      </c>
      <c r="D239" s="20">
        <v>4</v>
      </c>
      <c r="E239" s="20">
        <v>5</v>
      </c>
      <c r="F239" s="20">
        <v>20</v>
      </c>
      <c r="G239" s="20">
        <v>0</v>
      </c>
      <c r="H239" s="20">
        <v>16</v>
      </c>
      <c r="I239" s="20">
        <v>15</v>
      </c>
      <c r="J239" s="20">
        <v>22</v>
      </c>
      <c r="K239" s="20">
        <v>9</v>
      </c>
      <c r="L239" s="20">
        <v>5</v>
      </c>
      <c r="M239" s="20">
        <v>8</v>
      </c>
      <c r="N239" s="20">
        <v>6</v>
      </c>
      <c r="O239" s="20">
        <v>19</v>
      </c>
      <c r="P239" s="20">
        <v>1</v>
      </c>
    </row>
    <row r="240" spans="1:16" ht="11.15" customHeight="1" x14ac:dyDescent="0.2">
      <c r="A240" s="21" t="s">
        <v>126</v>
      </c>
      <c r="B240" s="30">
        <v>100</v>
      </c>
      <c r="C240" s="30">
        <v>20</v>
      </c>
      <c r="D240" s="30">
        <v>5.7142860000000004</v>
      </c>
      <c r="E240" s="30">
        <v>7.1428570000000002</v>
      </c>
      <c r="F240" s="30">
        <v>28.571428999999998</v>
      </c>
      <c r="G240" s="30">
        <v>0</v>
      </c>
      <c r="H240" s="30">
        <v>22.857143000000001</v>
      </c>
      <c r="I240" s="30">
        <v>21.428571000000002</v>
      </c>
      <c r="J240" s="30">
        <v>31.428571000000002</v>
      </c>
      <c r="K240" s="30">
        <v>12.857143000000001</v>
      </c>
      <c r="L240" s="30">
        <v>7.1428570000000002</v>
      </c>
      <c r="M240" s="30">
        <v>11.428571</v>
      </c>
      <c r="N240" s="30">
        <v>8.5714290000000002</v>
      </c>
      <c r="O240" s="30">
        <v>27.142856999999999</v>
      </c>
      <c r="P240" s="30">
        <v>1.428571</v>
      </c>
    </row>
    <row r="241" spans="1:16" ht="11.15" customHeight="1" x14ac:dyDescent="0.2">
      <c r="A241" s="19" t="s">
        <v>1257</v>
      </c>
      <c r="B241" s="20">
        <v>448</v>
      </c>
      <c r="C241" s="20">
        <v>36</v>
      </c>
      <c r="D241" s="20">
        <v>47</v>
      </c>
      <c r="E241" s="20">
        <v>29</v>
      </c>
      <c r="F241" s="20">
        <v>157</v>
      </c>
      <c r="G241" s="20">
        <v>18</v>
      </c>
      <c r="H241" s="20">
        <v>110</v>
      </c>
      <c r="I241" s="20">
        <v>104</v>
      </c>
      <c r="J241" s="20">
        <v>177</v>
      </c>
      <c r="K241" s="20">
        <v>29</v>
      </c>
      <c r="L241" s="20">
        <v>26</v>
      </c>
      <c r="M241" s="20">
        <v>50</v>
      </c>
      <c r="N241" s="20">
        <v>48</v>
      </c>
      <c r="O241" s="20">
        <v>68</v>
      </c>
      <c r="P241" s="20">
        <v>24</v>
      </c>
    </row>
    <row r="242" spans="1:16" ht="11.15" customHeight="1" x14ac:dyDescent="0.2">
      <c r="A242" s="21" t="s">
        <v>126</v>
      </c>
      <c r="B242" s="30">
        <v>100</v>
      </c>
      <c r="C242" s="30">
        <v>8.0357140000000005</v>
      </c>
      <c r="D242" s="30">
        <v>10.491071</v>
      </c>
      <c r="E242" s="30">
        <v>6.4732139999999996</v>
      </c>
      <c r="F242" s="30">
        <v>35.044643000000001</v>
      </c>
      <c r="G242" s="30">
        <v>4.0178570000000002</v>
      </c>
      <c r="H242" s="30">
        <v>24.553571000000002</v>
      </c>
      <c r="I242" s="30">
        <v>23.214286000000001</v>
      </c>
      <c r="J242" s="30">
        <v>39.508929000000002</v>
      </c>
      <c r="K242" s="30">
        <v>6.4732139999999996</v>
      </c>
      <c r="L242" s="30">
        <v>5.8035709999999998</v>
      </c>
      <c r="M242" s="30">
        <v>11.160714</v>
      </c>
      <c r="N242" s="30">
        <v>10.714286</v>
      </c>
      <c r="O242" s="30">
        <v>15.178571</v>
      </c>
      <c r="P242" s="30">
        <v>5.3571429999999998</v>
      </c>
    </row>
    <row r="243" spans="1:16" ht="11.15" customHeight="1" x14ac:dyDescent="0.2">
      <c r="A243" s="19" t="s">
        <v>1195</v>
      </c>
      <c r="B243" s="20">
        <v>130</v>
      </c>
      <c r="C243" s="20">
        <v>8</v>
      </c>
      <c r="D243" s="20">
        <v>13</v>
      </c>
      <c r="E243" s="20">
        <v>4</v>
      </c>
      <c r="F243" s="20">
        <v>37</v>
      </c>
      <c r="G243" s="20">
        <v>2</v>
      </c>
      <c r="H243" s="20">
        <v>30</v>
      </c>
      <c r="I243" s="20">
        <v>36</v>
      </c>
      <c r="J243" s="20">
        <v>50</v>
      </c>
      <c r="K243" s="20">
        <v>9</v>
      </c>
      <c r="L243" s="20">
        <v>4</v>
      </c>
      <c r="M243" s="20">
        <v>10</v>
      </c>
      <c r="N243" s="20">
        <v>15</v>
      </c>
      <c r="O243" s="20">
        <v>26</v>
      </c>
      <c r="P243" s="20">
        <v>11</v>
      </c>
    </row>
    <row r="244" spans="1:16" ht="11.15" customHeight="1" x14ac:dyDescent="0.2">
      <c r="A244" s="21" t="s">
        <v>126</v>
      </c>
      <c r="B244" s="30">
        <v>100</v>
      </c>
      <c r="C244" s="30">
        <v>6.1538459999999997</v>
      </c>
      <c r="D244" s="30">
        <v>10</v>
      </c>
      <c r="E244" s="30">
        <v>3.0769229999999999</v>
      </c>
      <c r="F244" s="30">
        <v>28.461538000000001</v>
      </c>
      <c r="G244" s="30">
        <v>1.538462</v>
      </c>
      <c r="H244" s="30">
        <v>23.076923000000001</v>
      </c>
      <c r="I244" s="30">
        <v>27.692308000000001</v>
      </c>
      <c r="J244" s="30">
        <v>38.461537999999997</v>
      </c>
      <c r="K244" s="30">
        <v>6.9230770000000001</v>
      </c>
      <c r="L244" s="30">
        <v>3.0769229999999999</v>
      </c>
      <c r="M244" s="30">
        <v>7.6923079999999997</v>
      </c>
      <c r="N244" s="30">
        <v>11.538462000000001</v>
      </c>
      <c r="O244" s="30">
        <v>20</v>
      </c>
      <c r="P244" s="30">
        <v>8.4615379999999991</v>
      </c>
    </row>
    <row r="245" spans="1:16" ht="11.15" customHeight="1" x14ac:dyDescent="0.2">
      <c r="A245" s="18" t="s">
        <v>143</v>
      </c>
      <c r="B245" s="18"/>
      <c r="C245" s="18"/>
      <c r="D245" s="18"/>
      <c r="E245" s="18"/>
      <c r="F245" s="18"/>
      <c r="G245" s="18"/>
      <c r="H245" s="18"/>
      <c r="I245" s="18"/>
      <c r="J245" s="18"/>
      <c r="K245" s="18"/>
      <c r="L245" s="18"/>
      <c r="M245" s="18"/>
      <c r="N245" s="18"/>
      <c r="O245" s="18"/>
      <c r="P245" s="18"/>
    </row>
    <row r="246" spans="1:16" ht="11.15" customHeight="1" x14ac:dyDescent="0.2">
      <c r="A246" s="21" t="s">
        <v>1259</v>
      </c>
      <c r="B246" s="21"/>
      <c r="C246" s="21"/>
      <c r="D246" s="21"/>
      <c r="E246" s="21"/>
      <c r="F246" s="21"/>
      <c r="G246" s="21"/>
      <c r="H246" s="21"/>
      <c r="I246" s="21"/>
      <c r="J246" s="21"/>
      <c r="K246" s="21"/>
      <c r="L246" s="21"/>
      <c r="M246" s="21"/>
      <c r="N246" s="21"/>
      <c r="O246" s="21"/>
      <c r="P246" s="21"/>
    </row>
    <row r="247" spans="1:16" ht="11.15" customHeight="1" x14ac:dyDescent="0.2">
      <c r="A247" s="19" t="s">
        <v>1254</v>
      </c>
      <c r="B247" s="20">
        <v>188</v>
      </c>
      <c r="C247" s="20">
        <v>23</v>
      </c>
      <c r="D247" s="20">
        <v>26</v>
      </c>
      <c r="E247" s="20">
        <v>13</v>
      </c>
      <c r="F247" s="20">
        <v>66</v>
      </c>
      <c r="G247" s="20">
        <v>5</v>
      </c>
      <c r="H247" s="20">
        <v>45</v>
      </c>
      <c r="I247" s="20">
        <v>36</v>
      </c>
      <c r="J247" s="20">
        <v>88</v>
      </c>
      <c r="K247" s="20">
        <v>20</v>
      </c>
      <c r="L247" s="20">
        <v>11</v>
      </c>
      <c r="M247" s="20">
        <v>18</v>
      </c>
      <c r="N247" s="20">
        <v>22</v>
      </c>
      <c r="O247" s="20">
        <v>33</v>
      </c>
      <c r="P247" s="20">
        <v>4</v>
      </c>
    </row>
    <row r="248" spans="1:16" ht="11.15" customHeight="1" x14ac:dyDescent="0.2">
      <c r="A248" s="21" t="s">
        <v>126</v>
      </c>
      <c r="B248" s="30">
        <v>100</v>
      </c>
      <c r="C248" s="30">
        <v>12.234043</v>
      </c>
      <c r="D248" s="30">
        <v>13.829787</v>
      </c>
      <c r="E248" s="30">
        <v>6.9148940000000003</v>
      </c>
      <c r="F248" s="30">
        <v>35.106383000000001</v>
      </c>
      <c r="G248" s="30">
        <v>2.6595740000000001</v>
      </c>
      <c r="H248" s="30">
        <v>23.936170000000001</v>
      </c>
      <c r="I248" s="30">
        <v>19.148935999999999</v>
      </c>
      <c r="J248" s="30">
        <v>46.808511000000003</v>
      </c>
      <c r="K248" s="30">
        <v>10.638298000000001</v>
      </c>
      <c r="L248" s="30">
        <v>5.851064</v>
      </c>
      <c r="M248" s="30">
        <v>9.5744679999999995</v>
      </c>
      <c r="N248" s="30">
        <v>11.702128</v>
      </c>
      <c r="O248" s="30">
        <v>17.553191000000002</v>
      </c>
      <c r="P248" s="30">
        <v>2.1276600000000001</v>
      </c>
    </row>
    <row r="249" spans="1:16" ht="11.15" customHeight="1" x14ac:dyDescent="0.2">
      <c r="A249" s="19" t="s">
        <v>1255</v>
      </c>
      <c r="B249" s="20">
        <v>150</v>
      </c>
      <c r="C249" s="20">
        <v>26</v>
      </c>
      <c r="D249" s="20">
        <v>25</v>
      </c>
      <c r="E249" s="20">
        <v>9</v>
      </c>
      <c r="F249" s="20">
        <v>53</v>
      </c>
      <c r="G249" s="20">
        <v>4</v>
      </c>
      <c r="H249" s="20">
        <v>39</v>
      </c>
      <c r="I249" s="20">
        <v>36</v>
      </c>
      <c r="J249" s="20">
        <v>68</v>
      </c>
      <c r="K249" s="20">
        <v>14</v>
      </c>
      <c r="L249" s="20">
        <v>8</v>
      </c>
      <c r="M249" s="20">
        <v>17</v>
      </c>
      <c r="N249" s="20">
        <v>16</v>
      </c>
      <c r="O249" s="20">
        <v>17</v>
      </c>
      <c r="P249" s="20">
        <v>3</v>
      </c>
    </row>
    <row r="250" spans="1:16" ht="11.15" customHeight="1" x14ac:dyDescent="0.2">
      <c r="A250" s="21" t="s">
        <v>126</v>
      </c>
      <c r="B250" s="30">
        <v>100</v>
      </c>
      <c r="C250" s="30">
        <v>17.333333</v>
      </c>
      <c r="D250" s="30">
        <v>16.666667</v>
      </c>
      <c r="E250" s="30">
        <v>6</v>
      </c>
      <c r="F250" s="30">
        <v>35.333333000000003</v>
      </c>
      <c r="G250" s="30">
        <v>2.6666669999999999</v>
      </c>
      <c r="H250" s="30">
        <v>26</v>
      </c>
      <c r="I250" s="30">
        <v>24</v>
      </c>
      <c r="J250" s="30">
        <v>45.333333000000003</v>
      </c>
      <c r="K250" s="30">
        <v>9.3333329999999997</v>
      </c>
      <c r="L250" s="30">
        <v>5.3333329999999997</v>
      </c>
      <c r="M250" s="30">
        <v>11.333333</v>
      </c>
      <c r="N250" s="30">
        <v>10.666667</v>
      </c>
      <c r="O250" s="30">
        <v>11.333333</v>
      </c>
      <c r="P250" s="30">
        <v>2</v>
      </c>
    </row>
    <row r="251" spans="1:16" ht="11.15" customHeight="1" x14ac:dyDescent="0.2">
      <c r="A251" s="19" t="s">
        <v>1256</v>
      </c>
      <c r="B251" s="20">
        <v>75</v>
      </c>
      <c r="C251" s="20">
        <v>13</v>
      </c>
      <c r="D251" s="20">
        <v>7</v>
      </c>
      <c r="E251" s="20">
        <v>13</v>
      </c>
      <c r="F251" s="20">
        <v>28</v>
      </c>
      <c r="G251" s="20">
        <v>0</v>
      </c>
      <c r="H251" s="20">
        <v>16</v>
      </c>
      <c r="I251" s="20">
        <v>20</v>
      </c>
      <c r="J251" s="20">
        <v>34</v>
      </c>
      <c r="K251" s="20">
        <v>8</v>
      </c>
      <c r="L251" s="20">
        <v>6</v>
      </c>
      <c r="M251" s="20">
        <v>3</v>
      </c>
      <c r="N251" s="20">
        <v>9</v>
      </c>
      <c r="O251" s="20">
        <v>11</v>
      </c>
      <c r="P251" s="20">
        <v>1</v>
      </c>
    </row>
    <row r="252" spans="1:16" ht="11.15" customHeight="1" x14ac:dyDescent="0.2">
      <c r="A252" s="21" t="s">
        <v>126</v>
      </c>
      <c r="B252" s="30">
        <v>100</v>
      </c>
      <c r="C252" s="30">
        <v>17.333333</v>
      </c>
      <c r="D252" s="30">
        <v>9.3333329999999997</v>
      </c>
      <c r="E252" s="30">
        <v>17.333333</v>
      </c>
      <c r="F252" s="30">
        <v>37.333333000000003</v>
      </c>
      <c r="G252" s="30">
        <v>0</v>
      </c>
      <c r="H252" s="30">
        <v>21.333333</v>
      </c>
      <c r="I252" s="30">
        <v>26.666667</v>
      </c>
      <c r="J252" s="30">
        <v>45.333333000000003</v>
      </c>
      <c r="K252" s="30">
        <v>10.666667</v>
      </c>
      <c r="L252" s="30">
        <v>8</v>
      </c>
      <c r="M252" s="30">
        <v>4</v>
      </c>
      <c r="N252" s="30">
        <v>12</v>
      </c>
      <c r="O252" s="30">
        <v>14.666667</v>
      </c>
      <c r="P252" s="30">
        <v>1.3333330000000001</v>
      </c>
    </row>
    <row r="253" spans="1:16" ht="11.15" customHeight="1" x14ac:dyDescent="0.2">
      <c r="A253" s="19" t="s">
        <v>1257</v>
      </c>
      <c r="B253" s="20">
        <v>403</v>
      </c>
      <c r="C253" s="20">
        <v>28</v>
      </c>
      <c r="D253" s="20">
        <v>36</v>
      </c>
      <c r="E253" s="20">
        <v>28</v>
      </c>
      <c r="F253" s="20">
        <v>129</v>
      </c>
      <c r="G253" s="20">
        <v>15</v>
      </c>
      <c r="H253" s="20">
        <v>105</v>
      </c>
      <c r="I253" s="20">
        <v>91</v>
      </c>
      <c r="J253" s="20">
        <v>152</v>
      </c>
      <c r="K253" s="20">
        <v>24</v>
      </c>
      <c r="L253" s="20">
        <v>27</v>
      </c>
      <c r="M253" s="20">
        <v>42</v>
      </c>
      <c r="N253" s="20">
        <v>39</v>
      </c>
      <c r="O253" s="20">
        <v>71</v>
      </c>
      <c r="P253" s="20">
        <v>26</v>
      </c>
    </row>
    <row r="254" spans="1:16" ht="11.15" customHeight="1" x14ac:dyDescent="0.2">
      <c r="A254" s="21" t="s">
        <v>126</v>
      </c>
      <c r="B254" s="30">
        <v>100</v>
      </c>
      <c r="C254" s="30">
        <v>6.9478910000000003</v>
      </c>
      <c r="D254" s="30">
        <v>8.9330020000000001</v>
      </c>
      <c r="E254" s="30">
        <v>6.9478910000000003</v>
      </c>
      <c r="F254" s="30">
        <v>32.009926</v>
      </c>
      <c r="G254" s="30">
        <v>3.7220840000000002</v>
      </c>
      <c r="H254" s="30">
        <v>26.054590999999999</v>
      </c>
      <c r="I254" s="30">
        <v>22.580645000000001</v>
      </c>
      <c r="J254" s="30">
        <v>37.717122000000003</v>
      </c>
      <c r="K254" s="30">
        <v>5.9553349999999998</v>
      </c>
      <c r="L254" s="30">
        <v>6.6997520000000002</v>
      </c>
      <c r="M254" s="30">
        <v>10.421836000000001</v>
      </c>
      <c r="N254" s="30">
        <v>9.6774190000000004</v>
      </c>
      <c r="O254" s="30">
        <v>17.617865999999999</v>
      </c>
      <c r="P254" s="30">
        <v>6.451613</v>
      </c>
    </row>
    <row r="255" spans="1:16" ht="11.15" customHeight="1" x14ac:dyDescent="0.2">
      <c r="A255" s="19" t="s">
        <v>1195</v>
      </c>
      <c r="B255" s="20">
        <v>119</v>
      </c>
      <c r="C255" s="20">
        <v>6</v>
      </c>
      <c r="D255" s="20">
        <v>13</v>
      </c>
      <c r="E255" s="20">
        <v>6</v>
      </c>
      <c r="F255" s="20">
        <v>39</v>
      </c>
      <c r="G255" s="20">
        <v>2</v>
      </c>
      <c r="H255" s="20">
        <v>27</v>
      </c>
      <c r="I255" s="20">
        <v>34</v>
      </c>
      <c r="J255" s="20">
        <v>46</v>
      </c>
      <c r="K255" s="20">
        <v>10</v>
      </c>
      <c r="L255" s="20">
        <v>3</v>
      </c>
      <c r="M255" s="20">
        <v>8</v>
      </c>
      <c r="N255" s="20">
        <v>12</v>
      </c>
      <c r="O255" s="20">
        <v>25</v>
      </c>
      <c r="P255" s="20">
        <v>9</v>
      </c>
    </row>
    <row r="256" spans="1:16" ht="11.15" customHeight="1" x14ac:dyDescent="0.2">
      <c r="A256" s="21" t="s">
        <v>126</v>
      </c>
      <c r="B256" s="30">
        <v>100</v>
      </c>
      <c r="C256" s="30">
        <v>5.0420170000000004</v>
      </c>
      <c r="D256" s="30">
        <v>10.92437</v>
      </c>
      <c r="E256" s="30">
        <v>5.0420170000000004</v>
      </c>
      <c r="F256" s="30">
        <v>32.773108999999998</v>
      </c>
      <c r="G256" s="30">
        <v>1.6806719999999999</v>
      </c>
      <c r="H256" s="30">
        <v>22.689076</v>
      </c>
      <c r="I256" s="30">
        <v>28.571428999999998</v>
      </c>
      <c r="J256" s="30">
        <v>38.655462</v>
      </c>
      <c r="K256" s="30">
        <v>8.4033610000000003</v>
      </c>
      <c r="L256" s="30">
        <v>2.5210080000000001</v>
      </c>
      <c r="M256" s="30">
        <v>6.7226889999999999</v>
      </c>
      <c r="N256" s="30">
        <v>10.084034000000001</v>
      </c>
      <c r="O256" s="30">
        <v>21.008403000000001</v>
      </c>
      <c r="P256" s="30">
        <v>7.5630249999999997</v>
      </c>
    </row>
    <row r="257" spans="1:16" ht="11.15" customHeight="1" x14ac:dyDescent="0.2">
      <c r="A257" s="18" t="s">
        <v>143</v>
      </c>
      <c r="B257" s="18"/>
      <c r="C257" s="18"/>
      <c r="D257" s="18"/>
      <c r="E257" s="18"/>
      <c r="F257" s="18"/>
      <c r="G257" s="18"/>
      <c r="H257" s="18"/>
      <c r="I257" s="18"/>
      <c r="J257" s="18"/>
      <c r="K257" s="18"/>
      <c r="L257" s="18"/>
      <c r="M257" s="18"/>
      <c r="N257" s="18"/>
      <c r="O257" s="18"/>
      <c r="P257" s="18"/>
    </row>
    <row r="258" spans="1:16" ht="11.15" customHeight="1" x14ac:dyDescent="0.2">
      <c r="A258" s="21" t="s">
        <v>1260</v>
      </c>
      <c r="B258" s="21"/>
      <c r="C258" s="21"/>
      <c r="D258" s="21"/>
      <c r="E258" s="21"/>
      <c r="F258" s="21"/>
      <c r="G258" s="21"/>
      <c r="H258" s="21"/>
      <c r="I258" s="21"/>
      <c r="J258" s="21"/>
      <c r="K258" s="21"/>
      <c r="L258" s="21"/>
      <c r="M258" s="21"/>
      <c r="N258" s="21"/>
      <c r="O258" s="21"/>
      <c r="P258" s="21"/>
    </row>
    <row r="259" spans="1:16" ht="11.15" customHeight="1" x14ac:dyDescent="0.2">
      <c r="A259" s="19" t="s">
        <v>1254</v>
      </c>
      <c r="B259" s="20">
        <v>18</v>
      </c>
      <c r="C259" s="20">
        <v>2</v>
      </c>
      <c r="D259" s="20">
        <v>1</v>
      </c>
      <c r="E259" s="20">
        <v>2</v>
      </c>
      <c r="F259" s="20">
        <v>6</v>
      </c>
      <c r="G259" s="20">
        <v>0</v>
      </c>
      <c r="H259" s="20">
        <v>4</v>
      </c>
      <c r="I259" s="20">
        <v>7</v>
      </c>
      <c r="J259" s="20">
        <v>5</v>
      </c>
      <c r="K259" s="20">
        <v>4</v>
      </c>
      <c r="L259" s="20">
        <v>1</v>
      </c>
      <c r="M259" s="20">
        <v>1</v>
      </c>
      <c r="N259" s="20">
        <v>3</v>
      </c>
      <c r="O259" s="20">
        <v>6</v>
      </c>
      <c r="P259" s="20">
        <v>0</v>
      </c>
    </row>
    <row r="260" spans="1:16" ht="11.15" customHeight="1" x14ac:dyDescent="0.2">
      <c r="A260" s="21" t="s">
        <v>126</v>
      </c>
      <c r="B260" s="30">
        <v>100</v>
      </c>
      <c r="C260" s="30">
        <v>11.111110999999999</v>
      </c>
      <c r="D260" s="30">
        <v>5.5555560000000002</v>
      </c>
      <c r="E260" s="30">
        <v>11.111110999999999</v>
      </c>
      <c r="F260" s="30">
        <v>33.333333000000003</v>
      </c>
      <c r="G260" s="30">
        <v>0</v>
      </c>
      <c r="H260" s="30">
        <v>22.222221999999999</v>
      </c>
      <c r="I260" s="30">
        <v>38.888888999999999</v>
      </c>
      <c r="J260" s="30">
        <v>27.777778000000001</v>
      </c>
      <c r="K260" s="30">
        <v>22.222221999999999</v>
      </c>
      <c r="L260" s="30">
        <v>5.5555560000000002</v>
      </c>
      <c r="M260" s="30">
        <v>5.5555560000000002</v>
      </c>
      <c r="N260" s="30">
        <v>16.666667</v>
      </c>
      <c r="O260" s="30">
        <v>33.333333000000003</v>
      </c>
      <c r="P260" s="30">
        <v>0</v>
      </c>
    </row>
    <row r="261" spans="1:16" ht="11.15" customHeight="1" x14ac:dyDescent="0.2">
      <c r="A261" s="19" t="s">
        <v>1255</v>
      </c>
      <c r="B261" s="20">
        <v>34</v>
      </c>
      <c r="C261" s="20">
        <v>6</v>
      </c>
      <c r="D261" s="20">
        <v>2</v>
      </c>
      <c r="E261" s="20">
        <v>3</v>
      </c>
      <c r="F261" s="20">
        <v>13</v>
      </c>
      <c r="G261" s="20">
        <v>0</v>
      </c>
      <c r="H261" s="20">
        <v>10</v>
      </c>
      <c r="I261" s="20">
        <v>7</v>
      </c>
      <c r="J261" s="20">
        <v>15</v>
      </c>
      <c r="K261" s="20">
        <v>4</v>
      </c>
      <c r="L261" s="20">
        <v>1</v>
      </c>
      <c r="M261" s="20">
        <v>4</v>
      </c>
      <c r="N261" s="20">
        <v>6</v>
      </c>
      <c r="O261" s="20">
        <v>4</v>
      </c>
      <c r="P261" s="20">
        <v>1</v>
      </c>
    </row>
    <row r="262" spans="1:16" ht="11.15" customHeight="1" x14ac:dyDescent="0.2">
      <c r="A262" s="21" t="s">
        <v>126</v>
      </c>
      <c r="B262" s="30">
        <v>100</v>
      </c>
      <c r="C262" s="30">
        <v>17.647058999999999</v>
      </c>
      <c r="D262" s="30">
        <v>5.8823530000000002</v>
      </c>
      <c r="E262" s="30">
        <v>8.8235290000000006</v>
      </c>
      <c r="F262" s="30">
        <v>38.235294000000003</v>
      </c>
      <c r="G262" s="30">
        <v>0</v>
      </c>
      <c r="H262" s="30">
        <v>29.411764999999999</v>
      </c>
      <c r="I262" s="30">
        <v>20.588235000000001</v>
      </c>
      <c r="J262" s="30">
        <v>44.117646999999998</v>
      </c>
      <c r="K262" s="30">
        <v>11.764706</v>
      </c>
      <c r="L262" s="30">
        <v>2.941176</v>
      </c>
      <c r="M262" s="30">
        <v>11.764706</v>
      </c>
      <c r="N262" s="30">
        <v>17.647058999999999</v>
      </c>
      <c r="O262" s="30">
        <v>11.764706</v>
      </c>
      <c r="P262" s="30">
        <v>2.941176</v>
      </c>
    </row>
    <row r="263" spans="1:16" ht="11.15" customHeight="1" x14ac:dyDescent="0.2">
      <c r="A263" s="19" t="s">
        <v>1256</v>
      </c>
      <c r="B263" s="20">
        <v>68</v>
      </c>
      <c r="C263" s="20">
        <v>9</v>
      </c>
      <c r="D263" s="20">
        <v>11</v>
      </c>
      <c r="E263" s="20">
        <v>9</v>
      </c>
      <c r="F263" s="20">
        <v>22</v>
      </c>
      <c r="G263" s="20">
        <v>1</v>
      </c>
      <c r="H263" s="20">
        <v>16</v>
      </c>
      <c r="I263" s="20">
        <v>15</v>
      </c>
      <c r="J263" s="20">
        <v>31</v>
      </c>
      <c r="K263" s="20">
        <v>4</v>
      </c>
      <c r="L263" s="20">
        <v>4</v>
      </c>
      <c r="M263" s="20">
        <v>5</v>
      </c>
      <c r="N263" s="20">
        <v>8</v>
      </c>
      <c r="O263" s="20">
        <v>11</v>
      </c>
      <c r="P263" s="20">
        <v>1</v>
      </c>
    </row>
    <row r="264" spans="1:16" ht="11.15" customHeight="1" x14ac:dyDescent="0.2">
      <c r="A264" s="21" t="s">
        <v>126</v>
      </c>
      <c r="B264" s="30">
        <v>100</v>
      </c>
      <c r="C264" s="30">
        <v>13.235294</v>
      </c>
      <c r="D264" s="30">
        <v>16.176470999999999</v>
      </c>
      <c r="E264" s="30">
        <v>13.235294</v>
      </c>
      <c r="F264" s="30">
        <v>32.352941000000001</v>
      </c>
      <c r="G264" s="30">
        <v>1.470588</v>
      </c>
      <c r="H264" s="30">
        <v>23.529412000000001</v>
      </c>
      <c r="I264" s="30">
        <v>22.058824000000001</v>
      </c>
      <c r="J264" s="30">
        <v>45.588234999999997</v>
      </c>
      <c r="K264" s="30">
        <v>5.8823530000000002</v>
      </c>
      <c r="L264" s="30">
        <v>5.8823530000000002</v>
      </c>
      <c r="M264" s="30">
        <v>7.3529410000000004</v>
      </c>
      <c r="N264" s="30">
        <v>11.764706</v>
      </c>
      <c r="O264" s="30">
        <v>16.176470999999999</v>
      </c>
      <c r="P264" s="30">
        <v>1.470588</v>
      </c>
    </row>
    <row r="265" spans="1:16" ht="11.15" customHeight="1" x14ac:dyDescent="0.2">
      <c r="A265" s="19" t="s">
        <v>1257</v>
      </c>
      <c r="B265" s="20">
        <v>543</v>
      </c>
      <c r="C265" s="20">
        <v>56</v>
      </c>
      <c r="D265" s="20">
        <v>61</v>
      </c>
      <c r="E265" s="20">
        <v>42</v>
      </c>
      <c r="F265" s="20">
        <v>175</v>
      </c>
      <c r="G265" s="20">
        <v>18</v>
      </c>
      <c r="H265" s="20">
        <v>140</v>
      </c>
      <c r="I265" s="20">
        <v>116</v>
      </c>
      <c r="J265" s="20">
        <v>237</v>
      </c>
      <c r="K265" s="20">
        <v>36</v>
      </c>
      <c r="L265" s="20">
        <v>36</v>
      </c>
      <c r="M265" s="20">
        <v>47</v>
      </c>
      <c r="N265" s="20">
        <v>55</v>
      </c>
      <c r="O265" s="20">
        <v>93</v>
      </c>
      <c r="P265" s="20">
        <v>26</v>
      </c>
    </row>
    <row r="266" spans="1:16" ht="11.15" customHeight="1" x14ac:dyDescent="0.2">
      <c r="A266" s="21" t="s">
        <v>126</v>
      </c>
      <c r="B266" s="30">
        <v>100</v>
      </c>
      <c r="C266" s="30">
        <v>10.313076000000001</v>
      </c>
      <c r="D266" s="30">
        <v>11.233886</v>
      </c>
      <c r="E266" s="30">
        <v>7.734807</v>
      </c>
      <c r="F266" s="30">
        <v>32.228361</v>
      </c>
      <c r="G266" s="30">
        <v>3.3149169999999999</v>
      </c>
      <c r="H266" s="30">
        <v>25.782689000000001</v>
      </c>
      <c r="I266" s="30">
        <v>21.362798999999999</v>
      </c>
      <c r="J266" s="30">
        <v>43.646408999999998</v>
      </c>
      <c r="K266" s="30">
        <v>6.6298339999999998</v>
      </c>
      <c r="L266" s="30">
        <v>6.6298339999999998</v>
      </c>
      <c r="M266" s="30">
        <v>8.6556169999999995</v>
      </c>
      <c r="N266" s="30">
        <v>10.128913000000001</v>
      </c>
      <c r="O266" s="30">
        <v>17.127071999999998</v>
      </c>
      <c r="P266" s="30">
        <v>4.788214</v>
      </c>
    </row>
    <row r="267" spans="1:16" ht="11.15" customHeight="1" x14ac:dyDescent="0.2">
      <c r="A267" s="19" t="s">
        <v>1195</v>
      </c>
      <c r="B267" s="20">
        <v>272</v>
      </c>
      <c r="C267" s="20">
        <v>23</v>
      </c>
      <c r="D267" s="20">
        <v>32</v>
      </c>
      <c r="E267" s="20">
        <v>13</v>
      </c>
      <c r="F267" s="20">
        <v>99</v>
      </c>
      <c r="G267" s="20">
        <v>7</v>
      </c>
      <c r="H267" s="20">
        <v>62</v>
      </c>
      <c r="I267" s="20">
        <v>72</v>
      </c>
      <c r="J267" s="20">
        <v>100</v>
      </c>
      <c r="K267" s="20">
        <v>28</v>
      </c>
      <c r="L267" s="20">
        <v>13</v>
      </c>
      <c r="M267" s="20">
        <v>31</v>
      </c>
      <c r="N267" s="20">
        <v>26</v>
      </c>
      <c r="O267" s="20">
        <v>43</v>
      </c>
      <c r="P267" s="20">
        <v>15</v>
      </c>
    </row>
    <row r="268" spans="1:16" ht="11.15" customHeight="1" x14ac:dyDescent="0.2">
      <c r="A268" s="21" t="s">
        <v>126</v>
      </c>
      <c r="B268" s="30">
        <v>100</v>
      </c>
      <c r="C268" s="30">
        <v>8.4558820000000008</v>
      </c>
      <c r="D268" s="30">
        <v>11.764706</v>
      </c>
      <c r="E268" s="30">
        <v>4.7794119999999998</v>
      </c>
      <c r="F268" s="30">
        <v>36.397058999999999</v>
      </c>
      <c r="G268" s="30">
        <v>2.5735290000000002</v>
      </c>
      <c r="H268" s="30">
        <v>22.794118000000001</v>
      </c>
      <c r="I268" s="30">
        <v>26.470587999999999</v>
      </c>
      <c r="J268" s="30">
        <v>36.764705999999997</v>
      </c>
      <c r="K268" s="30">
        <v>10.294117999999999</v>
      </c>
      <c r="L268" s="30">
        <v>4.7794119999999998</v>
      </c>
      <c r="M268" s="30">
        <v>11.397059</v>
      </c>
      <c r="N268" s="30">
        <v>9.5588239999999995</v>
      </c>
      <c r="O268" s="30">
        <v>15.808824</v>
      </c>
      <c r="P268" s="30">
        <v>5.5147060000000003</v>
      </c>
    </row>
    <row r="269" spans="1:16" ht="11.15" customHeight="1" x14ac:dyDescent="0.2">
      <c r="A269" s="18" t="s">
        <v>1261</v>
      </c>
      <c r="B269" s="18"/>
      <c r="C269" s="18"/>
      <c r="D269" s="18"/>
      <c r="E269" s="18"/>
      <c r="F269" s="18"/>
      <c r="G269" s="18"/>
      <c r="H269" s="18"/>
      <c r="I269" s="18"/>
      <c r="J269" s="18"/>
      <c r="K269" s="18"/>
      <c r="L269" s="18"/>
      <c r="M269" s="18"/>
      <c r="N269" s="18"/>
      <c r="O269" s="18"/>
      <c r="P269" s="18"/>
    </row>
    <row r="270" spans="1:16" ht="11.15" customHeight="1" x14ac:dyDescent="0.2">
      <c r="A270" s="19" t="s">
        <v>1262</v>
      </c>
      <c r="B270" s="20">
        <v>245</v>
      </c>
      <c r="C270" s="20">
        <v>30</v>
      </c>
      <c r="D270" s="20">
        <v>31</v>
      </c>
      <c r="E270" s="20">
        <v>14</v>
      </c>
      <c r="F270" s="20">
        <v>68</v>
      </c>
      <c r="G270" s="20">
        <v>9</v>
      </c>
      <c r="H270" s="20">
        <v>57</v>
      </c>
      <c r="I270" s="20">
        <v>57</v>
      </c>
      <c r="J270" s="20">
        <v>118</v>
      </c>
      <c r="K270" s="20">
        <v>26</v>
      </c>
      <c r="L270" s="20">
        <v>15</v>
      </c>
      <c r="M270" s="20">
        <v>14</v>
      </c>
      <c r="N270" s="20">
        <v>25</v>
      </c>
      <c r="O270" s="20">
        <v>42</v>
      </c>
      <c r="P270" s="20">
        <v>10</v>
      </c>
    </row>
    <row r="271" spans="1:16" ht="11.15" customHeight="1" x14ac:dyDescent="0.2">
      <c r="A271" s="21" t="s">
        <v>126</v>
      </c>
      <c r="B271" s="30">
        <v>100</v>
      </c>
      <c r="C271" s="30">
        <v>12.244897999999999</v>
      </c>
      <c r="D271" s="30">
        <v>12.653060999999999</v>
      </c>
      <c r="E271" s="30">
        <v>5.7142860000000004</v>
      </c>
      <c r="F271" s="30">
        <v>27.755102000000001</v>
      </c>
      <c r="G271" s="30">
        <v>3.6734689999999999</v>
      </c>
      <c r="H271" s="30">
        <v>23.265305999999999</v>
      </c>
      <c r="I271" s="30">
        <v>23.265305999999999</v>
      </c>
      <c r="J271" s="30">
        <v>48.163265000000003</v>
      </c>
      <c r="K271" s="30">
        <v>10.612245</v>
      </c>
      <c r="L271" s="30">
        <v>6.1224489999999996</v>
      </c>
      <c r="M271" s="30">
        <v>5.7142860000000004</v>
      </c>
      <c r="N271" s="30">
        <v>10.204082</v>
      </c>
      <c r="O271" s="30">
        <v>17.142856999999999</v>
      </c>
      <c r="P271" s="30">
        <v>4.0816330000000001</v>
      </c>
    </row>
    <row r="272" spans="1:16" ht="11.15" customHeight="1" x14ac:dyDescent="0.2">
      <c r="A272" s="19" t="s">
        <v>1263</v>
      </c>
      <c r="B272" s="20">
        <v>358</v>
      </c>
      <c r="C272" s="20">
        <v>40</v>
      </c>
      <c r="D272" s="20">
        <v>43</v>
      </c>
      <c r="E272" s="20">
        <v>32</v>
      </c>
      <c r="F272" s="20">
        <v>125</v>
      </c>
      <c r="G272" s="20">
        <v>10</v>
      </c>
      <c r="H272" s="20">
        <v>80</v>
      </c>
      <c r="I272" s="20">
        <v>87</v>
      </c>
      <c r="J272" s="20">
        <v>136</v>
      </c>
      <c r="K272" s="20">
        <v>27</v>
      </c>
      <c r="L272" s="20">
        <v>23</v>
      </c>
      <c r="M272" s="20">
        <v>40</v>
      </c>
      <c r="N272" s="20">
        <v>35</v>
      </c>
      <c r="O272" s="20">
        <v>60</v>
      </c>
      <c r="P272" s="20">
        <v>14</v>
      </c>
    </row>
    <row r="273" spans="1:16" ht="11.15" customHeight="1" x14ac:dyDescent="0.2">
      <c r="A273" s="21" t="s">
        <v>126</v>
      </c>
      <c r="B273" s="30">
        <v>100</v>
      </c>
      <c r="C273" s="30">
        <v>11.173183999999999</v>
      </c>
      <c r="D273" s="30">
        <v>12.011172999999999</v>
      </c>
      <c r="E273" s="30">
        <v>8.9385469999999998</v>
      </c>
      <c r="F273" s="30">
        <v>34.916201000000001</v>
      </c>
      <c r="G273" s="30">
        <v>2.7932959999999998</v>
      </c>
      <c r="H273" s="30">
        <v>22.346368999999999</v>
      </c>
      <c r="I273" s="30">
        <v>24.301676</v>
      </c>
      <c r="J273" s="30">
        <v>37.988827000000001</v>
      </c>
      <c r="K273" s="30">
        <v>7.5418989999999999</v>
      </c>
      <c r="L273" s="30">
        <v>6.4245809999999999</v>
      </c>
      <c r="M273" s="30">
        <v>11.173183999999999</v>
      </c>
      <c r="N273" s="30">
        <v>9.7765360000000001</v>
      </c>
      <c r="O273" s="30">
        <v>16.759777</v>
      </c>
      <c r="P273" s="30">
        <v>3.910615</v>
      </c>
    </row>
    <row r="274" spans="1:16" ht="11.15" customHeight="1" x14ac:dyDescent="0.2">
      <c r="A274" s="19" t="s">
        <v>1264</v>
      </c>
      <c r="B274" s="20">
        <v>230</v>
      </c>
      <c r="C274" s="20">
        <v>20</v>
      </c>
      <c r="D274" s="20">
        <v>18</v>
      </c>
      <c r="E274" s="20">
        <v>16</v>
      </c>
      <c r="F274" s="20">
        <v>85</v>
      </c>
      <c r="G274" s="20">
        <v>5</v>
      </c>
      <c r="H274" s="20">
        <v>63</v>
      </c>
      <c r="I274" s="20">
        <v>52</v>
      </c>
      <c r="J274" s="20">
        <v>86</v>
      </c>
      <c r="K274" s="20">
        <v>19</v>
      </c>
      <c r="L274" s="20">
        <v>14</v>
      </c>
      <c r="M274" s="20">
        <v>28</v>
      </c>
      <c r="N274" s="20">
        <v>31</v>
      </c>
      <c r="O274" s="20">
        <v>40</v>
      </c>
      <c r="P274" s="20">
        <v>15</v>
      </c>
    </row>
    <row r="275" spans="1:16" ht="11.15" customHeight="1" x14ac:dyDescent="0.2">
      <c r="A275" s="21" t="s">
        <v>126</v>
      </c>
      <c r="B275" s="30">
        <v>100</v>
      </c>
      <c r="C275" s="30">
        <v>8.6956520000000008</v>
      </c>
      <c r="D275" s="30">
        <v>7.8260870000000002</v>
      </c>
      <c r="E275" s="30">
        <v>6.9565219999999997</v>
      </c>
      <c r="F275" s="30">
        <v>36.956522</v>
      </c>
      <c r="G275" s="30">
        <v>2.1739130000000002</v>
      </c>
      <c r="H275" s="30">
        <v>27.391304000000002</v>
      </c>
      <c r="I275" s="30">
        <v>22.608695999999998</v>
      </c>
      <c r="J275" s="30">
        <v>37.391303999999998</v>
      </c>
      <c r="K275" s="30">
        <v>8.2608700000000006</v>
      </c>
      <c r="L275" s="30">
        <v>6.086957</v>
      </c>
      <c r="M275" s="30">
        <v>12.173913000000001</v>
      </c>
      <c r="N275" s="30">
        <v>13.478261</v>
      </c>
      <c r="O275" s="30">
        <v>17.391304000000002</v>
      </c>
      <c r="P275" s="30">
        <v>6.5217390000000002</v>
      </c>
    </row>
    <row r="276" spans="1:16" ht="11.15" customHeight="1" x14ac:dyDescent="0.2">
      <c r="A276" s="19" t="s">
        <v>1265</v>
      </c>
      <c r="B276" s="20">
        <v>102</v>
      </c>
      <c r="C276" s="20">
        <v>6</v>
      </c>
      <c r="D276" s="20">
        <v>15</v>
      </c>
      <c r="E276" s="20">
        <v>7</v>
      </c>
      <c r="F276" s="20">
        <v>37</v>
      </c>
      <c r="G276" s="20">
        <v>2</v>
      </c>
      <c r="H276" s="20">
        <v>32</v>
      </c>
      <c r="I276" s="20">
        <v>21</v>
      </c>
      <c r="J276" s="20">
        <v>48</v>
      </c>
      <c r="K276" s="20">
        <v>4</v>
      </c>
      <c r="L276" s="20">
        <v>3</v>
      </c>
      <c r="M276" s="20">
        <v>6</v>
      </c>
      <c r="N276" s="20">
        <v>7</v>
      </c>
      <c r="O276" s="20">
        <v>15</v>
      </c>
      <c r="P276" s="20">
        <v>4</v>
      </c>
    </row>
    <row r="277" spans="1:16" ht="11.15" customHeight="1" x14ac:dyDescent="0.2">
      <c r="A277" s="21" t="s">
        <v>126</v>
      </c>
      <c r="B277" s="30">
        <v>100</v>
      </c>
      <c r="C277" s="30">
        <v>5.8823530000000002</v>
      </c>
      <c r="D277" s="30">
        <v>14.705882000000001</v>
      </c>
      <c r="E277" s="30">
        <v>6.8627450000000003</v>
      </c>
      <c r="F277" s="30">
        <v>36.274509999999999</v>
      </c>
      <c r="G277" s="30">
        <v>1.9607840000000001</v>
      </c>
      <c r="H277" s="30">
        <v>31.372548999999999</v>
      </c>
      <c r="I277" s="30">
        <v>20.588235000000001</v>
      </c>
      <c r="J277" s="30">
        <v>47.058824000000001</v>
      </c>
      <c r="K277" s="30">
        <v>3.9215689999999999</v>
      </c>
      <c r="L277" s="30">
        <v>2.941176</v>
      </c>
      <c r="M277" s="30">
        <v>5.8823530000000002</v>
      </c>
      <c r="N277" s="30">
        <v>6.8627450000000003</v>
      </c>
      <c r="O277" s="30">
        <v>14.705882000000001</v>
      </c>
      <c r="P277" s="30">
        <v>3.9215689999999999</v>
      </c>
    </row>
    <row r="278" spans="1:16" ht="11.15" customHeight="1" x14ac:dyDescent="0.2">
      <c r="A278" s="18" t="s">
        <v>1266</v>
      </c>
      <c r="B278" s="18"/>
      <c r="C278" s="18"/>
      <c r="D278" s="18"/>
      <c r="E278" s="18"/>
      <c r="F278" s="18"/>
      <c r="G278" s="18"/>
      <c r="H278" s="18"/>
      <c r="I278" s="18"/>
      <c r="J278" s="18"/>
      <c r="K278" s="18"/>
      <c r="L278" s="18"/>
      <c r="M278" s="18"/>
      <c r="N278" s="18"/>
      <c r="O278" s="18"/>
      <c r="P278" s="18"/>
    </row>
    <row r="279" spans="1:16" ht="11.15" customHeight="1" x14ac:dyDescent="0.2">
      <c r="A279" s="19" t="s">
        <v>1267</v>
      </c>
      <c r="B279" s="20">
        <v>128</v>
      </c>
      <c r="C279" s="20">
        <v>10</v>
      </c>
      <c r="D279" s="20">
        <v>19</v>
      </c>
      <c r="E279" s="20">
        <v>6</v>
      </c>
      <c r="F279" s="20">
        <v>47</v>
      </c>
      <c r="G279" s="20">
        <v>4</v>
      </c>
      <c r="H279" s="20">
        <v>24</v>
      </c>
      <c r="I279" s="20">
        <v>30</v>
      </c>
      <c r="J279" s="20">
        <v>49</v>
      </c>
      <c r="K279" s="20">
        <v>15</v>
      </c>
      <c r="L279" s="20">
        <v>6</v>
      </c>
      <c r="M279" s="20">
        <v>12</v>
      </c>
      <c r="N279" s="20">
        <v>13</v>
      </c>
      <c r="O279" s="20">
        <v>23</v>
      </c>
      <c r="P279" s="20">
        <v>7</v>
      </c>
    </row>
    <row r="280" spans="1:16" ht="11.15" customHeight="1" x14ac:dyDescent="0.2">
      <c r="A280" s="21" t="s">
        <v>126</v>
      </c>
      <c r="B280" s="30">
        <v>100</v>
      </c>
      <c r="C280" s="30">
        <v>7.8125</v>
      </c>
      <c r="D280" s="30">
        <v>14.84375</v>
      </c>
      <c r="E280" s="30">
        <v>4.6875</v>
      </c>
      <c r="F280" s="30">
        <v>36.71875</v>
      </c>
      <c r="G280" s="30">
        <v>3.125</v>
      </c>
      <c r="H280" s="30">
        <v>18.75</v>
      </c>
      <c r="I280" s="30">
        <v>23.4375</v>
      </c>
      <c r="J280" s="30">
        <v>38.28125</v>
      </c>
      <c r="K280" s="30">
        <v>11.71875</v>
      </c>
      <c r="L280" s="30">
        <v>4.6875</v>
      </c>
      <c r="M280" s="30">
        <v>9.375</v>
      </c>
      <c r="N280" s="30">
        <v>10.15625</v>
      </c>
      <c r="O280" s="30">
        <v>17.96875</v>
      </c>
      <c r="P280" s="30">
        <v>5.46875</v>
      </c>
    </row>
    <row r="281" spans="1:16" ht="11.15" customHeight="1" x14ac:dyDescent="0.2">
      <c r="A281" s="19" t="s">
        <v>1268</v>
      </c>
      <c r="B281" s="20">
        <v>265</v>
      </c>
      <c r="C281" s="20">
        <v>31</v>
      </c>
      <c r="D281" s="20">
        <v>30</v>
      </c>
      <c r="E281" s="20">
        <v>8</v>
      </c>
      <c r="F281" s="20">
        <v>96</v>
      </c>
      <c r="G281" s="20">
        <v>4</v>
      </c>
      <c r="H281" s="20">
        <v>63</v>
      </c>
      <c r="I281" s="20">
        <v>61</v>
      </c>
      <c r="J281" s="20">
        <v>123</v>
      </c>
      <c r="K281" s="20">
        <v>24</v>
      </c>
      <c r="L281" s="20">
        <v>17</v>
      </c>
      <c r="M281" s="20">
        <v>24</v>
      </c>
      <c r="N281" s="20">
        <v>27</v>
      </c>
      <c r="O281" s="20">
        <v>40</v>
      </c>
      <c r="P281" s="20">
        <v>12</v>
      </c>
    </row>
    <row r="282" spans="1:16" ht="11.15" customHeight="1" x14ac:dyDescent="0.2">
      <c r="A282" s="21" t="s">
        <v>126</v>
      </c>
      <c r="B282" s="30">
        <v>100</v>
      </c>
      <c r="C282" s="30">
        <v>11.698112999999999</v>
      </c>
      <c r="D282" s="30">
        <v>11.320755</v>
      </c>
      <c r="E282" s="30">
        <v>3.0188679999999999</v>
      </c>
      <c r="F282" s="30">
        <v>36.226415000000003</v>
      </c>
      <c r="G282" s="30">
        <v>1.5094339999999999</v>
      </c>
      <c r="H282" s="30">
        <v>23.773585000000001</v>
      </c>
      <c r="I282" s="30">
        <v>23.018868000000001</v>
      </c>
      <c r="J282" s="30">
        <v>46.415094000000003</v>
      </c>
      <c r="K282" s="30">
        <v>9.0566040000000001</v>
      </c>
      <c r="L282" s="30">
        <v>6.4150939999999999</v>
      </c>
      <c r="M282" s="30">
        <v>9.0566040000000001</v>
      </c>
      <c r="N282" s="30">
        <v>10.188679</v>
      </c>
      <c r="O282" s="30">
        <v>15.094340000000001</v>
      </c>
      <c r="P282" s="30">
        <v>4.528302</v>
      </c>
    </row>
    <row r="283" spans="1:16" ht="11.15" customHeight="1" x14ac:dyDescent="0.2">
      <c r="A283" s="19" t="s">
        <v>1269</v>
      </c>
      <c r="B283" s="20">
        <v>191</v>
      </c>
      <c r="C283" s="20">
        <v>19</v>
      </c>
      <c r="D283" s="20">
        <v>18</v>
      </c>
      <c r="E283" s="20">
        <v>19</v>
      </c>
      <c r="F283" s="20">
        <v>67</v>
      </c>
      <c r="G283" s="20">
        <v>7</v>
      </c>
      <c r="H283" s="20">
        <v>48</v>
      </c>
      <c r="I283" s="20">
        <v>40</v>
      </c>
      <c r="J283" s="20">
        <v>77</v>
      </c>
      <c r="K283" s="20">
        <v>13</v>
      </c>
      <c r="L283" s="20">
        <v>9</v>
      </c>
      <c r="M283" s="20">
        <v>21</v>
      </c>
      <c r="N283" s="20">
        <v>19</v>
      </c>
      <c r="O283" s="20">
        <v>33</v>
      </c>
      <c r="P283" s="20">
        <v>10</v>
      </c>
    </row>
    <row r="284" spans="1:16" ht="11.15" customHeight="1" x14ac:dyDescent="0.2">
      <c r="A284" s="21" t="s">
        <v>126</v>
      </c>
      <c r="B284" s="30">
        <v>100</v>
      </c>
      <c r="C284" s="30">
        <v>9.9476440000000004</v>
      </c>
      <c r="D284" s="30">
        <v>9.4240840000000006</v>
      </c>
      <c r="E284" s="30">
        <v>9.9476440000000004</v>
      </c>
      <c r="F284" s="30">
        <v>35.078533999999998</v>
      </c>
      <c r="G284" s="30">
        <v>3.6649210000000001</v>
      </c>
      <c r="H284" s="30">
        <v>25.130890000000001</v>
      </c>
      <c r="I284" s="30">
        <v>20.942408</v>
      </c>
      <c r="J284" s="30">
        <v>40.314135999999998</v>
      </c>
      <c r="K284" s="30">
        <v>6.8062829999999996</v>
      </c>
      <c r="L284" s="30">
        <v>4.7120420000000003</v>
      </c>
      <c r="M284" s="30">
        <v>10.994764</v>
      </c>
      <c r="N284" s="30">
        <v>9.9476440000000004</v>
      </c>
      <c r="O284" s="30">
        <v>17.277487000000001</v>
      </c>
      <c r="P284" s="30">
        <v>5.2356020000000001</v>
      </c>
    </row>
    <row r="285" spans="1:16" ht="11.15" customHeight="1" x14ac:dyDescent="0.2">
      <c r="A285" s="19" t="s">
        <v>1270</v>
      </c>
      <c r="B285" s="20">
        <v>143</v>
      </c>
      <c r="C285" s="20">
        <v>9</v>
      </c>
      <c r="D285" s="20">
        <v>17</v>
      </c>
      <c r="E285" s="20">
        <v>10</v>
      </c>
      <c r="F285" s="20">
        <v>46</v>
      </c>
      <c r="G285" s="20">
        <v>4</v>
      </c>
      <c r="H285" s="20">
        <v>33</v>
      </c>
      <c r="I285" s="20">
        <v>33</v>
      </c>
      <c r="J285" s="20">
        <v>58</v>
      </c>
      <c r="K285" s="20">
        <v>9</v>
      </c>
      <c r="L285" s="20">
        <v>12</v>
      </c>
      <c r="M285" s="20">
        <v>11</v>
      </c>
      <c r="N285" s="20">
        <v>15</v>
      </c>
      <c r="O285" s="20">
        <v>22</v>
      </c>
      <c r="P285" s="20">
        <v>11</v>
      </c>
    </row>
    <row r="286" spans="1:16" ht="11.15" customHeight="1" x14ac:dyDescent="0.2">
      <c r="A286" s="21" t="s">
        <v>126</v>
      </c>
      <c r="B286" s="30">
        <v>100</v>
      </c>
      <c r="C286" s="30">
        <v>6.2937060000000002</v>
      </c>
      <c r="D286" s="30">
        <v>11.888112</v>
      </c>
      <c r="E286" s="30">
        <v>6.9930070000000004</v>
      </c>
      <c r="F286" s="30">
        <v>32.167831999999997</v>
      </c>
      <c r="G286" s="30">
        <v>2.7972030000000001</v>
      </c>
      <c r="H286" s="30">
        <v>23.076923000000001</v>
      </c>
      <c r="I286" s="30">
        <v>23.076923000000001</v>
      </c>
      <c r="J286" s="30">
        <v>40.559441</v>
      </c>
      <c r="K286" s="30">
        <v>6.2937060000000002</v>
      </c>
      <c r="L286" s="30">
        <v>8.3916079999999997</v>
      </c>
      <c r="M286" s="30">
        <v>7.6923079999999997</v>
      </c>
      <c r="N286" s="30">
        <v>10.489509999999999</v>
      </c>
      <c r="O286" s="30">
        <v>15.384615</v>
      </c>
      <c r="P286" s="30">
        <v>7.6923079999999997</v>
      </c>
    </row>
    <row r="287" spans="1:16" ht="11.15" customHeight="1" x14ac:dyDescent="0.2">
      <c r="A287" s="19" t="s">
        <v>1271</v>
      </c>
      <c r="B287" s="20">
        <v>96</v>
      </c>
      <c r="C287" s="20">
        <v>16</v>
      </c>
      <c r="D287" s="20">
        <v>15</v>
      </c>
      <c r="E287" s="20">
        <v>13</v>
      </c>
      <c r="F287" s="20">
        <v>29</v>
      </c>
      <c r="G287" s="20">
        <v>2</v>
      </c>
      <c r="H287" s="20">
        <v>35</v>
      </c>
      <c r="I287" s="20">
        <v>21</v>
      </c>
      <c r="J287" s="20">
        <v>41</v>
      </c>
      <c r="K287" s="20">
        <v>7</v>
      </c>
      <c r="L287" s="20">
        <v>3</v>
      </c>
      <c r="M287" s="20">
        <v>4</v>
      </c>
      <c r="N287" s="20">
        <v>12</v>
      </c>
      <c r="O287" s="20">
        <v>15</v>
      </c>
      <c r="P287" s="20">
        <v>0</v>
      </c>
    </row>
    <row r="288" spans="1:16" ht="11.15" customHeight="1" x14ac:dyDescent="0.2">
      <c r="A288" s="21" t="s">
        <v>126</v>
      </c>
      <c r="B288" s="30">
        <v>100</v>
      </c>
      <c r="C288" s="30">
        <v>16.666667</v>
      </c>
      <c r="D288" s="30">
        <v>15.625</v>
      </c>
      <c r="E288" s="30">
        <v>13.541667</v>
      </c>
      <c r="F288" s="30">
        <v>30.208333</v>
      </c>
      <c r="G288" s="30">
        <v>2.0833330000000001</v>
      </c>
      <c r="H288" s="30">
        <v>36.458333000000003</v>
      </c>
      <c r="I288" s="30">
        <v>21.875</v>
      </c>
      <c r="J288" s="30">
        <v>42.708333000000003</v>
      </c>
      <c r="K288" s="30">
        <v>7.2916670000000003</v>
      </c>
      <c r="L288" s="30">
        <v>3.125</v>
      </c>
      <c r="M288" s="30">
        <v>4.1666670000000003</v>
      </c>
      <c r="N288" s="30">
        <v>12.5</v>
      </c>
      <c r="O288" s="30">
        <v>15.625</v>
      </c>
      <c r="P288" s="30">
        <v>0</v>
      </c>
    </row>
    <row r="289" spans="1:16" ht="11.15" customHeight="1" x14ac:dyDescent="0.2">
      <c r="A289" s="19" t="s">
        <v>1272</v>
      </c>
      <c r="B289" s="20">
        <v>112</v>
      </c>
      <c r="C289" s="20">
        <v>11</v>
      </c>
      <c r="D289" s="20">
        <v>8</v>
      </c>
      <c r="E289" s="20">
        <v>13</v>
      </c>
      <c r="F289" s="20">
        <v>30</v>
      </c>
      <c r="G289" s="20">
        <v>5</v>
      </c>
      <c r="H289" s="20">
        <v>29</v>
      </c>
      <c r="I289" s="20">
        <v>32</v>
      </c>
      <c r="J289" s="20">
        <v>40</v>
      </c>
      <c r="K289" s="20">
        <v>8</v>
      </c>
      <c r="L289" s="20">
        <v>8</v>
      </c>
      <c r="M289" s="20">
        <v>16</v>
      </c>
      <c r="N289" s="20">
        <v>12</v>
      </c>
      <c r="O289" s="20">
        <v>24</v>
      </c>
      <c r="P289" s="20">
        <v>3</v>
      </c>
    </row>
    <row r="290" spans="1:16" ht="11.15" customHeight="1" x14ac:dyDescent="0.2">
      <c r="A290" s="31"/>
      <c r="B290" s="32">
        <v>100</v>
      </c>
      <c r="C290" s="32">
        <v>9.8214290000000002</v>
      </c>
      <c r="D290" s="32">
        <v>7.1428570000000002</v>
      </c>
      <c r="E290" s="32">
        <v>11.607143000000001</v>
      </c>
      <c r="F290" s="32">
        <v>26.785713999999999</v>
      </c>
      <c r="G290" s="32">
        <v>4.4642860000000004</v>
      </c>
      <c r="H290" s="32">
        <v>25.892856999999999</v>
      </c>
      <c r="I290" s="32">
        <v>28.571428999999998</v>
      </c>
      <c r="J290" s="32">
        <v>35.714286000000001</v>
      </c>
      <c r="K290" s="32">
        <v>7.1428570000000002</v>
      </c>
      <c r="L290" s="32">
        <v>7.1428570000000002</v>
      </c>
      <c r="M290" s="32">
        <v>14.285714</v>
      </c>
      <c r="N290" s="32">
        <v>10.714286</v>
      </c>
      <c r="O290" s="32">
        <v>21.428571000000002</v>
      </c>
      <c r="P290" s="32">
        <v>2.6785709999999998</v>
      </c>
    </row>
    <row r="291" spans="1:16" ht="11.15" customHeight="1" x14ac:dyDescent="0.2"/>
  </sheetData>
  <phoneticPr fontId="1"/>
  <pageMargins left="0.75" right="0.75" top="1" bottom="1" header="0.5" footer="0.5"/>
</worksheet>
</file>

<file path=xl/worksheets/sheet1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749E1-24E1-4352-8D2A-7F95EC18BB8E}">
  <dimension ref="A1:O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5" x14ac:dyDescent="0.2">
      <c r="A1" s="8" t="s">
        <v>126</v>
      </c>
      <c r="B1" s="9"/>
    </row>
    <row r="2" spans="1:15" x14ac:dyDescent="0.2">
      <c r="A2" s="11" t="str">
        <f xml:space="preserve"> HYPERLINK("#'目次'!B36","[30]")</f>
        <v>[30]</v>
      </c>
    </row>
    <row r="3" spans="1:15" x14ac:dyDescent="0.2">
      <c r="A3" s="9" t="s">
        <v>126</v>
      </c>
      <c r="B3" s="12" t="s">
        <v>220</v>
      </c>
    </row>
    <row r="4" spans="1:15" x14ac:dyDescent="0.2">
      <c r="A4" s="9" t="s">
        <v>126</v>
      </c>
      <c r="B4" s="12" t="s">
        <v>221</v>
      </c>
    </row>
    <row r="5" spans="1:15" x14ac:dyDescent="0.2">
      <c r="A5" s="9" t="s">
        <v>126</v>
      </c>
      <c r="B5" s="12" t="s">
        <v>222</v>
      </c>
    </row>
    <row r="6" spans="1:15" s="15" customFormat="1" ht="75" x14ac:dyDescent="0.2">
      <c r="A6" s="13" t="s">
        <v>126</v>
      </c>
      <c r="B6" s="14" t="s">
        <v>831</v>
      </c>
      <c r="C6" s="14" t="s">
        <v>223</v>
      </c>
      <c r="D6" s="14" t="s">
        <v>224</v>
      </c>
      <c r="E6" s="14" t="s">
        <v>225</v>
      </c>
      <c r="F6" s="14" t="s">
        <v>226</v>
      </c>
      <c r="G6" s="14" t="s">
        <v>227</v>
      </c>
      <c r="H6" s="14" t="s">
        <v>1343</v>
      </c>
      <c r="I6" s="14" t="s">
        <v>1344</v>
      </c>
      <c r="J6" s="14" t="s">
        <v>228</v>
      </c>
      <c r="K6" s="14" t="s">
        <v>1345</v>
      </c>
      <c r="L6" s="14" t="s">
        <v>229</v>
      </c>
      <c r="M6" s="14" t="s">
        <v>849</v>
      </c>
      <c r="N6" s="14" t="s">
        <v>1346</v>
      </c>
      <c r="O6" s="14" t="s">
        <v>873</v>
      </c>
    </row>
    <row r="7" spans="1:15" x14ac:dyDescent="0.2">
      <c r="A7" s="16" t="s">
        <v>845</v>
      </c>
      <c r="B7" s="17">
        <v>1156</v>
      </c>
      <c r="C7" s="17">
        <v>15</v>
      </c>
      <c r="D7" s="17">
        <v>131</v>
      </c>
      <c r="E7" s="17">
        <v>73</v>
      </c>
      <c r="F7" s="17">
        <v>51</v>
      </c>
      <c r="G7" s="17">
        <v>31</v>
      </c>
      <c r="H7" s="17">
        <v>389</v>
      </c>
      <c r="I7" s="17">
        <v>128</v>
      </c>
      <c r="J7" s="17">
        <v>157</v>
      </c>
      <c r="K7" s="17">
        <v>15</v>
      </c>
      <c r="L7" s="17">
        <v>260</v>
      </c>
      <c r="M7" s="17">
        <v>108</v>
      </c>
      <c r="N7" s="17">
        <v>193</v>
      </c>
      <c r="O7" s="17">
        <v>31</v>
      </c>
    </row>
    <row r="8" spans="1:15" x14ac:dyDescent="0.2">
      <c r="A8" s="21" t="s">
        <v>126</v>
      </c>
      <c r="B8" s="30">
        <v>100</v>
      </c>
      <c r="C8" s="30">
        <v>1.2975779999999999</v>
      </c>
      <c r="D8" s="30">
        <v>11.332179999999999</v>
      </c>
      <c r="E8" s="30">
        <v>6.3148790000000004</v>
      </c>
      <c r="F8" s="30">
        <v>4.4117649999999999</v>
      </c>
      <c r="G8" s="30">
        <v>2.6816610000000001</v>
      </c>
      <c r="H8" s="30">
        <v>33.650519000000003</v>
      </c>
      <c r="I8" s="30">
        <v>11.072664</v>
      </c>
      <c r="J8" s="30">
        <v>13.581315</v>
      </c>
      <c r="K8" s="30">
        <v>1.2975779999999999</v>
      </c>
      <c r="L8" s="30">
        <v>22.491349</v>
      </c>
      <c r="M8" s="30">
        <v>9.3425609999999999</v>
      </c>
      <c r="N8" s="30">
        <v>16.695502000000001</v>
      </c>
      <c r="O8" s="30">
        <v>2.6816610000000001</v>
      </c>
    </row>
    <row r="9" spans="1:15" x14ac:dyDescent="0.2">
      <c r="A9" s="18" t="s">
        <v>846</v>
      </c>
      <c r="B9" s="18"/>
      <c r="C9" s="18"/>
      <c r="D9" s="18"/>
      <c r="E9" s="18"/>
      <c r="F9" s="18"/>
      <c r="G9" s="18"/>
      <c r="H9" s="18"/>
      <c r="I9" s="18"/>
      <c r="J9" s="18"/>
      <c r="K9" s="18"/>
      <c r="L9" s="18"/>
      <c r="M9" s="18"/>
      <c r="N9" s="18"/>
      <c r="O9" s="18"/>
    </row>
    <row r="10" spans="1:15" x14ac:dyDescent="0.2">
      <c r="A10" s="19" t="s">
        <v>847</v>
      </c>
      <c r="B10" s="20">
        <v>526</v>
      </c>
      <c r="C10" s="20">
        <v>8</v>
      </c>
      <c r="D10" s="20">
        <v>57</v>
      </c>
      <c r="E10" s="20">
        <v>40</v>
      </c>
      <c r="F10" s="20">
        <v>24</v>
      </c>
      <c r="G10" s="20">
        <v>19</v>
      </c>
      <c r="H10" s="20">
        <v>175</v>
      </c>
      <c r="I10" s="20">
        <v>35</v>
      </c>
      <c r="J10" s="20">
        <v>90</v>
      </c>
      <c r="K10" s="20">
        <v>9</v>
      </c>
      <c r="L10" s="20">
        <v>114</v>
      </c>
      <c r="M10" s="20">
        <v>38</v>
      </c>
      <c r="N10" s="20">
        <v>84</v>
      </c>
      <c r="O10" s="20">
        <v>10</v>
      </c>
    </row>
    <row r="11" spans="1:15" x14ac:dyDescent="0.2">
      <c r="A11" s="21" t="s">
        <v>126</v>
      </c>
      <c r="B11" s="30">
        <v>100</v>
      </c>
      <c r="C11" s="30">
        <v>1.520913</v>
      </c>
      <c r="D11" s="30">
        <v>10.836501999999999</v>
      </c>
      <c r="E11" s="30">
        <v>7.6045629999999997</v>
      </c>
      <c r="F11" s="30">
        <v>4.5627380000000004</v>
      </c>
      <c r="G11" s="30">
        <v>3.6121669999999999</v>
      </c>
      <c r="H11" s="30">
        <v>33.269962</v>
      </c>
      <c r="I11" s="30">
        <v>6.6539919999999997</v>
      </c>
      <c r="J11" s="30">
        <v>17.110265999999999</v>
      </c>
      <c r="K11" s="30">
        <v>1.7110270000000001</v>
      </c>
      <c r="L11" s="30">
        <v>21.673003999999999</v>
      </c>
      <c r="M11" s="30">
        <v>7.224335</v>
      </c>
      <c r="N11" s="30">
        <v>15.969582000000001</v>
      </c>
      <c r="O11" s="30">
        <v>1.901141</v>
      </c>
    </row>
    <row r="12" spans="1:15" x14ac:dyDescent="0.2">
      <c r="A12" s="19" t="s">
        <v>848</v>
      </c>
      <c r="B12" s="20">
        <v>630</v>
      </c>
      <c r="C12" s="20">
        <v>7</v>
      </c>
      <c r="D12" s="20">
        <v>74</v>
      </c>
      <c r="E12" s="20">
        <v>33</v>
      </c>
      <c r="F12" s="20">
        <v>27</v>
      </c>
      <c r="G12" s="20">
        <v>12</v>
      </c>
      <c r="H12" s="20">
        <v>214</v>
      </c>
      <c r="I12" s="20">
        <v>93</v>
      </c>
      <c r="J12" s="20">
        <v>67</v>
      </c>
      <c r="K12" s="20">
        <v>6</v>
      </c>
      <c r="L12" s="20">
        <v>146</v>
      </c>
      <c r="M12" s="20">
        <v>70</v>
      </c>
      <c r="N12" s="20">
        <v>109</v>
      </c>
      <c r="O12" s="20">
        <v>21</v>
      </c>
    </row>
    <row r="13" spans="1:15" x14ac:dyDescent="0.2">
      <c r="A13" s="21" t="s">
        <v>126</v>
      </c>
      <c r="B13" s="30">
        <v>100</v>
      </c>
      <c r="C13" s="30">
        <v>1.111111</v>
      </c>
      <c r="D13" s="30">
        <v>11.746032</v>
      </c>
      <c r="E13" s="30">
        <v>5.2380950000000004</v>
      </c>
      <c r="F13" s="30">
        <v>4.2857139999999996</v>
      </c>
      <c r="G13" s="30">
        <v>1.9047620000000001</v>
      </c>
      <c r="H13" s="30">
        <v>33.968254000000002</v>
      </c>
      <c r="I13" s="30">
        <v>14.761905</v>
      </c>
      <c r="J13" s="30">
        <v>10.634921</v>
      </c>
      <c r="K13" s="30">
        <v>0.95238100000000003</v>
      </c>
      <c r="L13" s="30">
        <v>23.174603000000001</v>
      </c>
      <c r="M13" s="30">
        <v>11.111110999999999</v>
      </c>
      <c r="N13" s="30">
        <v>17.301587000000001</v>
      </c>
      <c r="O13" s="30">
        <v>3.3333330000000001</v>
      </c>
    </row>
    <row r="14" spans="1:15" x14ac:dyDescent="0.2">
      <c r="A14" s="19" t="s">
        <v>849</v>
      </c>
      <c r="B14" s="20">
        <v>0</v>
      </c>
      <c r="C14" s="20">
        <v>0</v>
      </c>
      <c r="D14" s="20">
        <v>0</v>
      </c>
      <c r="E14" s="20">
        <v>0</v>
      </c>
      <c r="F14" s="20">
        <v>0</v>
      </c>
      <c r="G14" s="20">
        <v>0</v>
      </c>
      <c r="H14" s="20">
        <v>0</v>
      </c>
      <c r="I14" s="20">
        <v>0</v>
      </c>
      <c r="J14" s="20">
        <v>0</v>
      </c>
      <c r="K14" s="20">
        <v>0</v>
      </c>
      <c r="L14" s="20">
        <v>0</v>
      </c>
      <c r="M14" s="20">
        <v>0</v>
      </c>
      <c r="N14" s="20">
        <v>0</v>
      </c>
      <c r="O14" s="20">
        <v>0</v>
      </c>
    </row>
    <row r="15" spans="1:15" x14ac:dyDescent="0.2">
      <c r="A15" s="21" t="s">
        <v>126</v>
      </c>
      <c r="B15" s="30">
        <v>0</v>
      </c>
      <c r="C15" s="30">
        <v>0</v>
      </c>
      <c r="D15" s="30">
        <v>0</v>
      </c>
      <c r="E15" s="30">
        <v>0</v>
      </c>
      <c r="F15" s="30">
        <v>0</v>
      </c>
      <c r="G15" s="30">
        <v>0</v>
      </c>
      <c r="H15" s="30">
        <v>0</v>
      </c>
      <c r="I15" s="30">
        <v>0</v>
      </c>
      <c r="J15" s="30">
        <v>0</v>
      </c>
      <c r="K15" s="30">
        <v>0</v>
      </c>
      <c r="L15" s="30">
        <v>0</v>
      </c>
      <c r="M15" s="30">
        <v>0</v>
      </c>
      <c r="N15" s="30">
        <v>0</v>
      </c>
      <c r="O15" s="30">
        <v>0</v>
      </c>
    </row>
    <row r="16" spans="1:15" x14ac:dyDescent="0.2">
      <c r="A16" s="18" t="s">
        <v>850</v>
      </c>
      <c r="B16" s="18"/>
      <c r="C16" s="18"/>
      <c r="D16" s="18"/>
      <c r="E16" s="18"/>
      <c r="F16" s="18"/>
      <c r="G16" s="18"/>
      <c r="H16" s="18"/>
      <c r="I16" s="18"/>
      <c r="J16" s="18"/>
      <c r="K16" s="18"/>
      <c r="L16" s="18"/>
      <c r="M16" s="18"/>
      <c r="N16" s="18"/>
      <c r="O16" s="18"/>
    </row>
    <row r="17" spans="1:15" x14ac:dyDescent="0.2">
      <c r="A17" s="19" t="s">
        <v>851</v>
      </c>
      <c r="B17" s="20">
        <v>89</v>
      </c>
      <c r="C17" s="20">
        <v>2</v>
      </c>
      <c r="D17" s="20">
        <v>7</v>
      </c>
      <c r="E17" s="20">
        <v>10</v>
      </c>
      <c r="F17" s="20">
        <v>13</v>
      </c>
      <c r="G17" s="20">
        <v>5</v>
      </c>
      <c r="H17" s="20">
        <v>33</v>
      </c>
      <c r="I17" s="20">
        <v>23</v>
      </c>
      <c r="J17" s="20">
        <v>17</v>
      </c>
      <c r="K17" s="20">
        <v>1</v>
      </c>
      <c r="L17" s="20">
        <v>13</v>
      </c>
      <c r="M17" s="20">
        <v>5</v>
      </c>
      <c r="N17" s="20">
        <v>11</v>
      </c>
      <c r="O17" s="20">
        <v>0</v>
      </c>
    </row>
    <row r="18" spans="1:15" x14ac:dyDescent="0.2">
      <c r="A18" s="21" t="s">
        <v>126</v>
      </c>
      <c r="B18" s="30">
        <v>100</v>
      </c>
      <c r="C18" s="30">
        <v>2.2471909999999999</v>
      </c>
      <c r="D18" s="30">
        <v>7.8651689999999999</v>
      </c>
      <c r="E18" s="30">
        <v>11.235955000000001</v>
      </c>
      <c r="F18" s="30">
        <v>14.606742000000001</v>
      </c>
      <c r="G18" s="30">
        <v>5.6179779999999999</v>
      </c>
      <c r="H18" s="30">
        <v>37.078651999999998</v>
      </c>
      <c r="I18" s="30">
        <v>25.842697000000001</v>
      </c>
      <c r="J18" s="30">
        <v>19.101123999999999</v>
      </c>
      <c r="K18" s="30">
        <v>1.123596</v>
      </c>
      <c r="L18" s="30">
        <v>14.606742000000001</v>
      </c>
      <c r="M18" s="30">
        <v>5.6179779999999999</v>
      </c>
      <c r="N18" s="30">
        <v>12.359551</v>
      </c>
      <c r="O18" s="30">
        <v>0</v>
      </c>
    </row>
    <row r="19" spans="1:15" x14ac:dyDescent="0.2">
      <c r="A19" s="19" t="s">
        <v>852</v>
      </c>
      <c r="B19" s="20">
        <v>168</v>
      </c>
      <c r="C19" s="20">
        <v>8</v>
      </c>
      <c r="D19" s="20">
        <v>20</v>
      </c>
      <c r="E19" s="20">
        <v>22</v>
      </c>
      <c r="F19" s="20">
        <v>18</v>
      </c>
      <c r="G19" s="20">
        <v>13</v>
      </c>
      <c r="H19" s="20">
        <v>50</v>
      </c>
      <c r="I19" s="20">
        <v>26</v>
      </c>
      <c r="J19" s="20">
        <v>35</v>
      </c>
      <c r="K19" s="20">
        <v>3</v>
      </c>
      <c r="L19" s="20">
        <v>30</v>
      </c>
      <c r="M19" s="20">
        <v>12</v>
      </c>
      <c r="N19" s="20">
        <v>22</v>
      </c>
      <c r="O19" s="20">
        <v>2</v>
      </c>
    </row>
    <row r="20" spans="1:15" x14ac:dyDescent="0.2">
      <c r="A20" s="21" t="s">
        <v>126</v>
      </c>
      <c r="B20" s="30">
        <v>100</v>
      </c>
      <c r="C20" s="30">
        <v>4.7619049999999996</v>
      </c>
      <c r="D20" s="30">
        <v>11.904762</v>
      </c>
      <c r="E20" s="30">
        <v>13.095238</v>
      </c>
      <c r="F20" s="30">
        <v>10.714286</v>
      </c>
      <c r="G20" s="30">
        <v>7.7380950000000004</v>
      </c>
      <c r="H20" s="30">
        <v>29.761904999999999</v>
      </c>
      <c r="I20" s="30">
        <v>15.476190000000001</v>
      </c>
      <c r="J20" s="30">
        <v>20.833333</v>
      </c>
      <c r="K20" s="30">
        <v>1.785714</v>
      </c>
      <c r="L20" s="30">
        <v>17.857143000000001</v>
      </c>
      <c r="M20" s="30">
        <v>7.1428570000000002</v>
      </c>
      <c r="N20" s="30">
        <v>13.095238</v>
      </c>
      <c r="O20" s="30">
        <v>1.1904760000000001</v>
      </c>
    </row>
    <row r="21" spans="1:15" x14ac:dyDescent="0.2">
      <c r="A21" s="19" t="s">
        <v>853</v>
      </c>
      <c r="B21" s="20">
        <v>234</v>
      </c>
      <c r="C21" s="20">
        <v>2</v>
      </c>
      <c r="D21" s="20">
        <v>26</v>
      </c>
      <c r="E21" s="20">
        <v>16</v>
      </c>
      <c r="F21" s="20">
        <v>5</v>
      </c>
      <c r="G21" s="20">
        <v>5</v>
      </c>
      <c r="H21" s="20">
        <v>95</v>
      </c>
      <c r="I21" s="20">
        <v>29</v>
      </c>
      <c r="J21" s="20">
        <v>36</v>
      </c>
      <c r="K21" s="20">
        <v>2</v>
      </c>
      <c r="L21" s="20">
        <v>51</v>
      </c>
      <c r="M21" s="20">
        <v>12</v>
      </c>
      <c r="N21" s="20">
        <v>32</v>
      </c>
      <c r="O21" s="20">
        <v>5</v>
      </c>
    </row>
    <row r="22" spans="1:15" x14ac:dyDescent="0.2">
      <c r="A22" s="21" t="s">
        <v>126</v>
      </c>
      <c r="B22" s="30">
        <v>100</v>
      </c>
      <c r="C22" s="30">
        <v>0.85470100000000004</v>
      </c>
      <c r="D22" s="30">
        <v>11.111110999999999</v>
      </c>
      <c r="E22" s="30">
        <v>6.8376070000000002</v>
      </c>
      <c r="F22" s="30">
        <v>2.136752</v>
      </c>
      <c r="G22" s="30">
        <v>2.136752</v>
      </c>
      <c r="H22" s="30">
        <v>40.598291000000003</v>
      </c>
      <c r="I22" s="30">
        <v>12.393162</v>
      </c>
      <c r="J22" s="30">
        <v>15.384615</v>
      </c>
      <c r="K22" s="30">
        <v>0.85470100000000004</v>
      </c>
      <c r="L22" s="30">
        <v>21.794872000000002</v>
      </c>
      <c r="M22" s="30">
        <v>5.1282050000000003</v>
      </c>
      <c r="N22" s="30">
        <v>13.675214</v>
      </c>
      <c r="O22" s="30">
        <v>2.136752</v>
      </c>
    </row>
    <row r="23" spans="1:15" x14ac:dyDescent="0.2">
      <c r="A23" s="19" t="s">
        <v>854</v>
      </c>
      <c r="B23" s="20">
        <v>265</v>
      </c>
      <c r="C23" s="20">
        <v>1</v>
      </c>
      <c r="D23" s="20">
        <v>33</v>
      </c>
      <c r="E23" s="20">
        <v>9</v>
      </c>
      <c r="F23" s="20">
        <v>11</v>
      </c>
      <c r="G23" s="20">
        <v>5</v>
      </c>
      <c r="H23" s="20">
        <v>89</v>
      </c>
      <c r="I23" s="20">
        <v>24</v>
      </c>
      <c r="J23" s="20">
        <v>41</v>
      </c>
      <c r="K23" s="20">
        <v>5</v>
      </c>
      <c r="L23" s="20">
        <v>70</v>
      </c>
      <c r="M23" s="20">
        <v>23</v>
      </c>
      <c r="N23" s="20">
        <v>44</v>
      </c>
      <c r="O23" s="20">
        <v>7</v>
      </c>
    </row>
    <row r="24" spans="1:15" x14ac:dyDescent="0.2">
      <c r="A24" s="21" t="s">
        <v>126</v>
      </c>
      <c r="B24" s="30">
        <v>100</v>
      </c>
      <c r="C24" s="30">
        <v>0.37735800000000003</v>
      </c>
      <c r="D24" s="30">
        <v>12.452830000000001</v>
      </c>
      <c r="E24" s="30">
        <v>3.396226</v>
      </c>
      <c r="F24" s="30">
        <v>4.1509429999999998</v>
      </c>
      <c r="G24" s="30">
        <v>1.886792</v>
      </c>
      <c r="H24" s="30">
        <v>33.584905999999997</v>
      </c>
      <c r="I24" s="30">
        <v>9.0566040000000001</v>
      </c>
      <c r="J24" s="30">
        <v>15.471698</v>
      </c>
      <c r="K24" s="30">
        <v>1.886792</v>
      </c>
      <c r="L24" s="30">
        <v>26.415094</v>
      </c>
      <c r="M24" s="30">
        <v>8.6792449999999999</v>
      </c>
      <c r="N24" s="30">
        <v>16.603774000000001</v>
      </c>
      <c r="O24" s="30">
        <v>2.6415090000000001</v>
      </c>
    </row>
    <row r="25" spans="1:15" x14ac:dyDescent="0.2">
      <c r="A25" s="19" t="s">
        <v>855</v>
      </c>
      <c r="B25" s="20">
        <v>213</v>
      </c>
      <c r="C25" s="20">
        <v>2</v>
      </c>
      <c r="D25" s="20">
        <v>27</v>
      </c>
      <c r="E25" s="20">
        <v>11</v>
      </c>
      <c r="F25" s="20">
        <v>4</v>
      </c>
      <c r="G25" s="20">
        <v>3</v>
      </c>
      <c r="H25" s="20">
        <v>72</v>
      </c>
      <c r="I25" s="20">
        <v>17</v>
      </c>
      <c r="J25" s="20">
        <v>22</v>
      </c>
      <c r="K25" s="20">
        <v>3</v>
      </c>
      <c r="L25" s="20">
        <v>49</v>
      </c>
      <c r="M25" s="20">
        <v>19</v>
      </c>
      <c r="N25" s="20">
        <v>39</v>
      </c>
      <c r="O25" s="20">
        <v>10</v>
      </c>
    </row>
    <row r="26" spans="1:15" x14ac:dyDescent="0.2">
      <c r="A26" s="21" t="s">
        <v>126</v>
      </c>
      <c r="B26" s="30">
        <v>100</v>
      </c>
      <c r="C26" s="30">
        <v>0.938967</v>
      </c>
      <c r="D26" s="30">
        <v>12.676056000000001</v>
      </c>
      <c r="E26" s="30">
        <v>5.1643189999999999</v>
      </c>
      <c r="F26" s="30">
        <v>1.877934</v>
      </c>
      <c r="G26" s="30">
        <v>1.4084509999999999</v>
      </c>
      <c r="H26" s="30">
        <v>33.802816999999997</v>
      </c>
      <c r="I26" s="30">
        <v>7.9812209999999997</v>
      </c>
      <c r="J26" s="30">
        <v>10.328638</v>
      </c>
      <c r="K26" s="30">
        <v>1.4084509999999999</v>
      </c>
      <c r="L26" s="30">
        <v>23.004695000000002</v>
      </c>
      <c r="M26" s="30">
        <v>8.9201879999999996</v>
      </c>
      <c r="N26" s="30">
        <v>18.309858999999999</v>
      </c>
      <c r="O26" s="30">
        <v>4.6948359999999996</v>
      </c>
    </row>
    <row r="27" spans="1:15" x14ac:dyDescent="0.2">
      <c r="A27" s="19" t="s">
        <v>856</v>
      </c>
      <c r="B27" s="20">
        <v>112</v>
      </c>
      <c r="C27" s="20">
        <v>0</v>
      </c>
      <c r="D27" s="20">
        <v>13</v>
      </c>
      <c r="E27" s="20">
        <v>4</v>
      </c>
      <c r="F27" s="20">
        <v>0</v>
      </c>
      <c r="G27" s="20">
        <v>0</v>
      </c>
      <c r="H27" s="20">
        <v>27</v>
      </c>
      <c r="I27" s="20">
        <v>9</v>
      </c>
      <c r="J27" s="20">
        <v>4</v>
      </c>
      <c r="K27" s="20">
        <v>1</v>
      </c>
      <c r="L27" s="20">
        <v>30</v>
      </c>
      <c r="M27" s="20">
        <v>13</v>
      </c>
      <c r="N27" s="20">
        <v>29</v>
      </c>
      <c r="O27" s="20">
        <v>6</v>
      </c>
    </row>
    <row r="28" spans="1:15" x14ac:dyDescent="0.2">
      <c r="A28" s="21" t="s">
        <v>126</v>
      </c>
      <c r="B28" s="30">
        <v>100</v>
      </c>
      <c r="C28" s="30">
        <v>0</v>
      </c>
      <c r="D28" s="30">
        <v>11.607143000000001</v>
      </c>
      <c r="E28" s="30">
        <v>3.5714290000000002</v>
      </c>
      <c r="F28" s="30">
        <v>0</v>
      </c>
      <c r="G28" s="30">
        <v>0</v>
      </c>
      <c r="H28" s="30">
        <v>24.107143000000001</v>
      </c>
      <c r="I28" s="30">
        <v>8.0357140000000005</v>
      </c>
      <c r="J28" s="30">
        <v>3.5714290000000002</v>
      </c>
      <c r="K28" s="30">
        <v>0.89285700000000001</v>
      </c>
      <c r="L28" s="30">
        <v>26.785713999999999</v>
      </c>
      <c r="M28" s="30">
        <v>11.607143000000001</v>
      </c>
      <c r="N28" s="30">
        <v>25.892856999999999</v>
      </c>
      <c r="O28" s="30">
        <v>5.3571429999999998</v>
      </c>
    </row>
    <row r="29" spans="1:15" x14ac:dyDescent="0.2">
      <c r="A29" s="19" t="s">
        <v>857</v>
      </c>
      <c r="B29" s="20">
        <v>65</v>
      </c>
      <c r="C29" s="20">
        <v>0</v>
      </c>
      <c r="D29" s="20">
        <v>4</v>
      </c>
      <c r="E29" s="20">
        <v>1</v>
      </c>
      <c r="F29" s="20">
        <v>0</v>
      </c>
      <c r="G29" s="20">
        <v>0</v>
      </c>
      <c r="H29" s="20">
        <v>21</v>
      </c>
      <c r="I29" s="20">
        <v>0</v>
      </c>
      <c r="J29" s="20">
        <v>2</v>
      </c>
      <c r="K29" s="20">
        <v>0</v>
      </c>
      <c r="L29" s="20">
        <v>13</v>
      </c>
      <c r="M29" s="20">
        <v>20</v>
      </c>
      <c r="N29" s="20">
        <v>15</v>
      </c>
      <c r="O29" s="20">
        <v>1</v>
      </c>
    </row>
    <row r="30" spans="1:15" x14ac:dyDescent="0.2">
      <c r="A30" s="21" t="s">
        <v>126</v>
      </c>
      <c r="B30" s="30">
        <v>100</v>
      </c>
      <c r="C30" s="30">
        <v>0</v>
      </c>
      <c r="D30" s="30">
        <v>6.1538459999999997</v>
      </c>
      <c r="E30" s="30">
        <v>1.538462</v>
      </c>
      <c r="F30" s="30">
        <v>0</v>
      </c>
      <c r="G30" s="30">
        <v>0</v>
      </c>
      <c r="H30" s="30">
        <v>32.307692000000003</v>
      </c>
      <c r="I30" s="30">
        <v>0</v>
      </c>
      <c r="J30" s="30">
        <v>3.0769229999999999</v>
      </c>
      <c r="K30" s="30">
        <v>0</v>
      </c>
      <c r="L30" s="30">
        <v>20</v>
      </c>
      <c r="M30" s="30">
        <v>30.769231000000001</v>
      </c>
      <c r="N30" s="30">
        <v>23.076923000000001</v>
      </c>
      <c r="O30" s="30">
        <v>1.538462</v>
      </c>
    </row>
    <row r="31" spans="1:15" x14ac:dyDescent="0.2">
      <c r="A31" s="19" t="s">
        <v>858</v>
      </c>
      <c r="B31" s="20">
        <v>10</v>
      </c>
      <c r="C31" s="20">
        <v>0</v>
      </c>
      <c r="D31" s="20">
        <v>1</v>
      </c>
      <c r="E31" s="20">
        <v>0</v>
      </c>
      <c r="F31" s="20">
        <v>0</v>
      </c>
      <c r="G31" s="20">
        <v>0</v>
      </c>
      <c r="H31" s="20">
        <v>2</v>
      </c>
      <c r="I31" s="20">
        <v>0</v>
      </c>
      <c r="J31" s="20">
        <v>0</v>
      </c>
      <c r="K31" s="20">
        <v>0</v>
      </c>
      <c r="L31" s="20">
        <v>4</v>
      </c>
      <c r="M31" s="20">
        <v>4</v>
      </c>
      <c r="N31" s="20">
        <v>1</v>
      </c>
      <c r="O31" s="20">
        <v>0</v>
      </c>
    </row>
    <row r="32" spans="1:15" x14ac:dyDescent="0.2">
      <c r="A32" s="21" t="s">
        <v>126</v>
      </c>
      <c r="B32" s="30">
        <v>100</v>
      </c>
      <c r="C32" s="30">
        <v>0</v>
      </c>
      <c r="D32" s="30">
        <v>10</v>
      </c>
      <c r="E32" s="30">
        <v>0</v>
      </c>
      <c r="F32" s="30">
        <v>0</v>
      </c>
      <c r="G32" s="30">
        <v>0</v>
      </c>
      <c r="H32" s="30">
        <v>20</v>
      </c>
      <c r="I32" s="30">
        <v>0</v>
      </c>
      <c r="J32" s="30">
        <v>0</v>
      </c>
      <c r="K32" s="30">
        <v>0</v>
      </c>
      <c r="L32" s="30">
        <v>40</v>
      </c>
      <c r="M32" s="30">
        <v>40</v>
      </c>
      <c r="N32" s="30">
        <v>10</v>
      </c>
      <c r="O32" s="30">
        <v>0</v>
      </c>
    </row>
    <row r="33" spans="1:15" x14ac:dyDescent="0.2">
      <c r="A33" s="19" t="s">
        <v>859</v>
      </c>
      <c r="B33" s="20">
        <v>402</v>
      </c>
      <c r="C33" s="20">
        <v>10</v>
      </c>
      <c r="D33" s="20">
        <v>46</v>
      </c>
      <c r="E33" s="20">
        <v>38</v>
      </c>
      <c r="F33" s="20">
        <v>23</v>
      </c>
      <c r="G33" s="20">
        <v>18</v>
      </c>
      <c r="H33" s="20">
        <v>145</v>
      </c>
      <c r="I33" s="20">
        <v>55</v>
      </c>
      <c r="J33" s="20">
        <v>71</v>
      </c>
      <c r="K33" s="20">
        <v>5</v>
      </c>
      <c r="L33" s="20">
        <v>81</v>
      </c>
      <c r="M33" s="20">
        <v>24</v>
      </c>
      <c r="N33" s="20">
        <v>54</v>
      </c>
      <c r="O33" s="20">
        <v>7</v>
      </c>
    </row>
    <row r="34" spans="1:15" x14ac:dyDescent="0.2">
      <c r="A34" s="21" t="s">
        <v>126</v>
      </c>
      <c r="B34" s="30">
        <v>100</v>
      </c>
      <c r="C34" s="30">
        <v>2.4875620000000001</v>
      </c>
      <c r="D34" s="30">
        <v>11.442786</v>
      </c>
      <c r="E34" s="30">
        <v>9.4527359999999998</v>
      </c>
      <c r="F34" s="30">
        <v>5.721393</v>
      </c>
      <c r="G34" s="30">
        <v>4.4776119999999997</v>
      </c>
      <c r="H34" s="30">
        <v>36.069651999999998</v>
      </c>
      <c r="I34" s="30">
        <v>13.681592</v>
      </c>
      <c r="J34" s="30">
        <v>17.661691999999999</v>
      </c>
      <c r="K34" s="30">
        <v>1.243781</v>
      </c>
      <c r="L34" s="30">
        <v>20.149253999999999</v>
      </c>
      <c r="M34" s="30">
        <v>5.9701490000000002</v>
      </c>
      <c r="N34" s="30">
        <v>13.432836</v>
      </c>
      <c r="O34" s="30">
        <v>1.7412939999999999</v>
      </c>
    </row>
    <row r="35" spans="1:15" x14ac:dyDescent="0.2">
      <c r="A35" s="19" t="s">
        <v>860</v>
      </c>
      <c r="B35" s="20">
        <v>478</v>
      </c>
      <c r="C35" s="20">
        <v>3</v>
      </c>
      <c r="D35" s="20">
        <v>60</v>
      </c>
      <c r="E35" s="20">
        <v>20</v>
      </c>
      <c r="F35" s="20">
        <v>15</v>
      </c>
      <c r="G35" s="20">
        <v>8</v>
      </c>
      <c r="H35" s="20">
        <v>161</v>
      </c>
      <c r="I35" s="20">
        <v>41</v>
      </c>
      <c r="J35" s="20">
        <v>63</v>
      </c>
      <c r="K35" s="20">
        <v>8</v>
      </c>
      <c r="L35" s="20">
        <v>119</v>
      </c>
      <c r="M35" s="20">
        <v>42</v>
      </c>
      <c r="N35" s="20">
        <v>83</v>
      </c>
      <c r="O35" s="20">
        <v>17</v>
      </c>
    </row>
    <row r="36" spans="1:15" x14ac:dyDescent="0.2">
      <c r="A36" s="21" t="s">
        <v>126</v>
      </c>
      <c r="B36" s="30">
        <v>100</v>
      </c>
      <c r="C36" s="30">
        <v>0.62761500000000003</v>
      </c>
      <c r="D36" s="30">
        <v>12.552301</v>
      </c>
      <c r="E36" s="30">
        <v>4.1840999999999999</v>
      </c>
      <c r="F36" s="30">
        <v>3.1380750000000002</v>
      </c>
      <c r="G36" s="30">
        <v>1.67364</v>
      </c>
      <c r="H36" s="30">
        <v>33.682008000000003</v>
      </c>
      <c r="I36" s="30">
        <v>8.5774059999999999</v>
      </c>
      <c r="J36" s="30">
        <v>13.179916</v>
      </c>
      <c r="K36" s="30">
        <v>1.67364</v>
      </c>
      <c r="L36" s="30">
        <v>24.895396999999999</v>
      </c>
      <c r="M36" s="30">
        <v>8.7866110000000006</v>
      </c>
      <c r="N36" s="30">
        <v>17.364017</v>
      </c>
      <c r="O36" s="30">
        <v>3.5564849999999999</v>
      </c>
    </row>
    <row r="37" spans="1:15" x14ac:dyDescent="0.2">
      <c r="A37" s="19" t="s">
        <v>861</v>
      </c>
      <c r="B37" s="20">
        <v>1067</v>
      </c>
      <c r="C37" s="20">
        <v>13</v>
      </c>
      <c r="D37" s="20">
        <v>124</v>
      </c>
      <c r="E37" s="20">
        <v>63</v>
      </c>
      <c r="F37" s="20">
        <v>38</v>
      </c>
      <c r="G37" s="20">
        <v>26</v>
      </c>
      <c r="H37" s="20">
        <v>356</v>
      </c>
      <c r="I37" s="20">
        <v>105</v>
      </c>
      <c r="J37" s="20">
        <v>140</v>
      </c>
      <c r="K37" s="20">
        <v>14</v>
      </c>
      <c r="L37" s="20">
        <v>247</v>
      </c>
      <c r="M37" s="20">
        <v>103</v>
      </c>
      <c r="N37" s="20">
        <v>182</v>
      </c>
      <c r="O37" s="20">
        <v>31</v>
      </c>
    </row>
    <row r="38" spans="1:15" x14ac:dyDescent="0.2">
      <c r="A38" s="21" t="s">
        <v>126</v>
      </c>
      <c r="B38" s="30">
        <v>100</v>
      </c>
      <c r="C38" s="30">
        <v>1.218369</v>
      </c>
      <c r="D38" s="30">
        <v>11.621368</v>
      </c>
      <c r="E38" s="30">
        <v>5.9044049999999997</v>
      </c>
      <c r="F38" s="30">
        <v>3.5613869999999999</v>
      </c>
      <c r="G38" s="30">
        <v>2.4367390000000002</v>
      </c>
      <c r="H38" s="30">
        <v>33.364573999999998</v>
      </c>
      <c r="I38" s="30">
        <v>9.8406749999999992</v>
      </c>
      <c r="J38" s="30">
        <v>13.120900000000001</v>
      </c>
      <c r="K38" s="30">
        <v>1.31209</v>
      </c>
      <c r="L38" s="30">
        <v>23.149016</v>
      </c>
      <c r="M38" s="30">
        <v>9.6532330000000002</v>
      </c>
      <c r="N38" s="30">
        <v>17.057169999999999</v>
      </c>
      <c r="O38" s="30">
        <v>2.9053420000000001</v>
      </c>
    </row>
    <row r="39" spans="1:15" x14ac:dyDescent="0.2">
      <c r="A39" s="19" t="s">
        <v>862</v>
      </c>
      <c r="B39" s="20">
        <v>665</v>
      </c>
      <c r="C39" s="20">
        <v>3</v>
      </c>
      <c r="D39" s="20">
        <v>78</v>
      </c>
      <c r="E39" s="20">
        <v>25</v>
      </c>
      <c r="F39" s="20">
        <v>15</v>
      </c>
      <c r="G39" s="20">
        <v>8</v>
      </c>
      <c r="H39" s="20">
        <v>211</v>
      </c>
      <c r="I39" s="20">
        <v>50</v>
      </c>
      <c r="J39" s="20">
        <v>69</v>
      </c>
      <c r="K39" s="20">
        <v>9</v>
      </c>
      <c r="L39" s="20">
        <v>166</v>
      </c>
      <c r="M39" s="20">
        <v>79</v>
      </c>
      <c r="N39" s="20">
        <v>128</v>
      </c>
      <c r="O39" s="20">
        <v>24</v>
      </c>
    </row>
    <row r="40" spans="1:15" x14ac:dyDescent="0.2">
      <c r="A40" s="21" t="s">
        <v>126</v>
      </c>
      <c r="B40" s="30">
        <v>100</v>
      </c>
      <c r="C40" s="30">
        <v>0.45112799999999997</v>
      </c>
      <c r="D40" s="30">
        <v>11.729323000000001</v>
      </c>
      <c r="E40" s="30">
        <v>3.759398</v>
      </c>
      <c r="F40" s="30">
        <v>2.2556389999999999</v>
      </c>
      <c r="G40" s="30">
        <v>1.2030080000000001</v>
      </c>
      <c r="H40" s="30">
        <v>31.729323000000001</v>
      </c>
      <c r="I40" s="30">
        <v>7.5187970000000002</v>
      </c>
      <c r="J40" s="30">
        <v>10.37594</v>
      </c>
      <c r="K40" s="30">
        <v>1.353383</v>
      </c>
      <c r="L40" s="30">
        <v>24.962406000000001</v>
      </c>
      <c r="M40" s="30">
        <v>11.879699</v>
      </c>
      <c r="N40" s="30">
        <v>19.24812</v>
      </c>
      <c r="O40" s="30">
        <v>3.6090230000000001</v>
      </c>
    </row>
    <row r="41" spans="1:15" x14ac:dyDescent="0.2">
      <c r="A41" s="19" t="s">
        <v>863</v>
      </c>
      <c r="B41" s="20">
        <v>187</v>
      </c>
      <c r="C41" s="20">
        <v>0</v>
      </c>
      <c r="D41" s="20">
        <v>18</v>
      </c>
      <c r="E41" s="20">
        <v>5</v>
      </c>
      <c r="F41" s="20">
        <v>0</v>
      </c>
      <c r="G41" s="20">
        <v>0</v>
      </c>
      <c r="H41" s="20">
        <v>50</v>
      </c>
      <c r="I41" s="20">
        <v>9</v>
      </c>
      <c r="J41" s="20">
        <v>6</v>
      </c>
      <c r="K41" s="20">
        <v>1</v>
      </c>
      <c r="L41" s="20">
        <v>47</v>
      </c>
      <c r="M41" s="20">
        <v>37</v>
      </c>
      <c r="N41" s="20">
        <v>45</v>
      </c>
      <c r="O41" s="20">
        <v>7</v>
      </c>
    </row>
    <row r="42" spans="1:15" x14ac:dyDescent="0.2">
      <c r="A42" s="21" t="s">
        <v>126</v>
      </c>
      <c r="B42" s="30">
        <v>100</v>
      </c>
      <c r="C42" s="30">
        <v>0</v>
      </c>
      <c r="D42" s="30">
        <v>9.6256679999999992</v>
      </c>
      <c r="E42" s="30">
        <v>2.673797</v>
      </c>
      <c r="F42" s="30">
        <v>0</v>
      </c>
      <c r="G42" s="30">
        <v>0</v>
      </c>
      <c r="H42" s="30">
        <v>26.737967999999999</v>
      </c>
      <c r="I42" s="30">
        <v>4.8128339999999996</v>
      </c>
      <c r="J42" s="30">
        <v>3.2085560000000002</v>
      </c>
      <c r="K42" s="30">
        <v>0.53475899999999998</v>
      </c>
      <c r="L42" s="30">
        <v>25.133690000000001</v>
      </c>
      <c r="M42" s="30">
        <v>19.786096000000001</v>
      </c>
      <c r="N42" s="30">
        <v>24.064171000000002</v>
      </c>
      <c r="O42" s="30">
        <v>3.7433160000000001</v>
      </c>
    </row>
    <row r="43" spans="1:15" x14ac:dyDescent="0.2">
      <c r="A43" s="18" t="s">
        <v>864</v>
      </c>
      <c r="B43" s="17">
        <v>34</v>
      </c>
      <c r="C43" s="17">
        <v>0</v>
      </c>
      <c r="D43" s="17">
        <v>2</v>
      </c>
      <c r="E43" s="17">
        <v>5</v>
      </c>
      <c r="F43" s="17">
        <v>5</v>
      </c>
      <c r="G43" s="17">
        <v>5</v>
      </c>
      <c r="H43" s="17">
        <v>11</v>
      </c>
      <c r="I43" s="17">
        <v>3</v>
      </c>
      <c r="J43" s="17">
        <v>10</v>
      </c>
      <c r="K43" s="17">
        <v>1</v>
      </c>
      <c r="L43" s="17">
        <v>4</v>
      </c>
      <c r="M43" s="17">
        <v>2</v>
      </c>
      <c r="N43" s="17">
        <v>6</v>
      </c>
      <c r="O43" s="17">
        <v>0</v>
      </c>
    </row>
    <row r="44" spans="1:15" x14ac:dyDescent="0.2">
      <c r="A44" s="21" t="s">
        <v>126</v>
      </c>
      <c r="B44" s="30">
        <v>100</v>
      </c>
      <c r="C44" s="30">
        <v>0</v>
      </c>
      <c r="D44" s="30">
        <v>5.8823530000000002</v>
      </c>
      <c r="E44" s="30">
        <v>14.705882000000001</v>
      </c>
      <c r="F44" s="30">
        <v>14.705882000000001</v>
      </c>
      <c r="G44" s="30">
        <v>14.705882000000001</v>
      </c>
      <c r="H44" s="30">
        <v>32.352941000000001</v>
      </c>
      <c r="I44" s="30">
        <v>8.8235290000000006</v>
      </c>
      <c r="J44" s="30">
        <v>29.411764999999999</v>
      </c>
      <c r="K44" s="30">
        <v>2.941176</v>
      </c>
      <c r="L44" s="30">
        <v>11.764706</v>
      </c>
      <c r="M44" s="30">
        <v>5.8823530000000002</v>
      </c>
      <c r="N44" s="30">
        <v>17.647058999999999</v>
      </c>
      <c r="O44" s="30">
        <v>0</v>
      </c>
    </row>
    <row r="45" spans="1:15" x14ac:dyDescent="0.2">
      <c r="A45" s="19" t="s">
        <v>852</v>
      </c>
      <c r="B45" s="20">
        <v>81</v>
      </c>
      <c r="C45" s="20">
        <v>5</v>
      </c>
      <c r="D45" s="20">
        <v>9</v>
      </c>
      <c r="E45" s="20">
        <v>12</v>
      </c>
      <c r="F45" s="20">
        <v>10</v>
      </c>
      <c r="G45" s="20">
        <v>6</v>
      </c>
      <c r="H45" s="20">
        <v>28</v>
      </c>
      <c r="I45" s="20">
        <v>7</v>
      </c>
      <c r="J45" s="20">
        <v>19</v>
      </c>
      <c r="K45" s="20">
        <v>2</v>
      </c>
      <c r="L45" s="20">
        <v>13</v>
      </c>
      <c r="M45" s="20">
        <v>4</v>
      </c>
      <c r="N45" s="20">
        <v>10</v>
      </c>
      <c r="O45" s="20">
        <v>0</v>
      </c>
    </row>
    <row r="46" spans="1:15" x14ac:dyDescent="0.2">
      <c r="A46" s="21" t="s">
        <v>126</v>
      </c>
      <c r="B46" s="30">
        <v>100</v>
      </c>
      <c r="C46" s="30">
        <v>6.1728399999999999</v>
      </c>
      <c r="D46" s="30">
        <v>11.111110999999999</v>
      </c>
      <c r="E46" s="30">
        <v>14.814814999999999</v>
      </c>
      <c r="F46" s="30">
        <v>12.345679000000001</v>
      </c>
      <c r="G46" s="30">
        <v>7.4074070000000001</v>
      </c>
      <c r="H46" s="30">
        <v>34.567900999999999</v>
      </c>
      <c r="I46" s="30">
        <v>8.6419750000000004</v>
      </c>
      <c r="J46" s="30">
        <v>23.456790000000002</v>
      </c>
      <c r="K46" s="30">
        <v>2.4691360000000002</v>
      </c>
      <c r="L46" s="30">
        <v>16.049382999999999</v>
      </c>
      <c r="M46" s="30">
        <v>4.9382720000000004</v>
      </c>
      <c r="N46" s="30">
        <v>12.345679000000001</v>
      </c>
      <c r="O46" s="30">
        <v>0</v>
      </c>
    </row>
    <row r="47" spans="1:15" x14ac:dyDescent="0.2">
      <c r="A47" s="19" t="s">
        <v>853</v>
      </c>
      <c r="B47" s="20">
        <v>112</v>
      </c>
      <c r="C47" s="20">
        <v>2</v>
      </c>
      <c r="D47" s="20">
        <v>10</v>
      </c>
      <c r="E47" s="20">
        <v>10</v>
      </c>
      <c r="F47" s="20">
        <v>3</v>
      </c>
      <c r="G47" s="20">
        <v>3</v>
      </c>
      <c r="H47" s="20">
        <v>43</v>
      </c>
      <c r="I47" s="20">
        <v>7</v>
      </c>
      <c r="J47" s="20">
        <v>22</v>
      </c>
      <c r="K47" s="20">
        <v>1</v>
      </c>
      <c r="L47" s="20">
        <v>25</v>
      </c>
      <c r="M47" s="20">
        <v>3</v>
      </c>
      <c r="N47" s="20">
        <v>20</v>
      </c>
      <c r="O47" s="20">
        <v>0</v>
      </c>
    </row>
    <row r="48" spans="1:15" x14ac:dyDescent="0.2">
      <c r="A48" s="21" t="s">
        <v>126</v>
      </c>
      <c r="B48" s="30">
        <v>100</v>
      </c>
      <c r="C48" s="30">
        <v>1.785714</v>
      </c>
      <c r="D48" s="30">
        <v>8.9285709999999998</v>
      </c>
      <c r="E48" s="30">
        <v>8.9285709999999998</v>
      </c>
      <c r="F48" s="30">
        <v>2.6785709999999998</v>
      </c>
      <c r="G48" s="30">
        <v>2.6785709999999998</v>
      </c>
      <c r="H48" s="30">
        <v>38.392856999999999</v>
      </c>
      <c r="I48" s="30">
        <v>6.25</v>
      </c>
      <c r="J48" s="30">
        <v>19.642856999999999</v>
      </c>
      <c r="K48" s="30">
        <v>0.89285700000000001</v>
      </c>
      <c r="L48" s="30">
        <v>22.321428999999998</v>
      </c>
      <c r="M48" s="30">
        <v>2.6785709999999998</v>
      </c>
      <c r="N48" s="30">
        <v>17.857143000000001</v>
      </c>
      <c r="O48" s="30">
        <v>0</v>
      </c>
    </row>
    <row r="49" spans="1:15" x14ac:dyDescent="0.2">
      <c r="A49" s="19" t="s">
        <v>854</v>
      </c>
      <c r="B49" s="20">
        <v>124</v>
      </c>
      <c r="C49" s="20">
        <v>1</v>
      </c>
      <c r="D49" s="20">
        <v>17</v>
      </c>
      <c r="E49" s="20">
        <v>5</v>
      </c>
      <c r="F49" s="20">
        <v>5</v>
      </c>
      <c r="G49" s="20">
        <v>3</v>
      </c>
      <c r="H49" s="20">
        <v>38</v>
      </c>
      <c r="I49" s="20">
        <v>4</v>
      </c>
      <c r="J49" s="20">
        <v>24</v>
      </c>
      <c r="K49" s="20">
        <v>3</v>
      </c>
      <c r="L49" s="20">
        <v>33</v>
      </c>
      <c r="M49" s="20">
        <v>7</v>
      </c>
      <c r="N49" s="20">
        <v>21</v>
      </c>
      <c r="O49" s="20">
        <v>5</v>
      </c>
    </row>
    <row r="50" spans="1:15" x14ac:dyDescent="0.2">
      <c r="A50" s="21" t="s">
        <v>126</v>
      </c>
      <c r="B50" s="30">
        <v>100</v>
      </c>
      <c r="C50" s="30">
        <v>0.80645199999999995</v>
      </c>
      <c r="D50" s="30">
        <v>13.709676999999999</v>
      </c>
      <c r="E50" s="30">
        <v>4.0322579999999997</v>
      </c>
      <c r="F50" s="30">
        <v>4.0322579999999997</v>
      </c>
      <c r="G50" s="30">
        <v>2.4193549999999999</v>
      </c>
      <c r="H50" s="30">
        <v>30.645161000000002</v>
      </c>
      <c r="I50" s="30">
        <v>3.225806</v>
      </c>
      <c r="J50" s="30">
        <v>19.354838999999998</v>
      </c>
      <c r="K50" s="30">
        <v>2.4193549999999999</v>
      </c>
      <c r="L50" s="30">
        <v>26.612902999999999</v>
      </c>
      <c r="M50" s="30">
        <v>5.6451609999999999</v>
      </c>
      <c r="N50" s="30">
        <v>16.935483999999999</v>
      </c>
      <c r="O50" s="30">
        <v>4.0322579999999997</v>
      </c>
    </row>
    <row r="51" spans="1:15" x14ac:dyDescent="0.2">
      <c r="A51" s="19" t="s">
        <v>855</v>
      </c>
      <c r="B51" s="20">
        <v>96</v>
      </c>
      <c r="C51" s="20">
        <v>0</v>
      </c>
      <c r="D51" s="20">
        <v>11</v>
      </c>
      <c r="E51" s="20">
        <v>6</v>
      </c>
      <c r="F51" s="20">
        <v>1</v>
      </c>
      <c r="G51" s="20">
        <v>2</v>
      </c>
      <c r="H51" s="20">
        <v>35</v>
      </c>
      <c r="I51" s="20">
        <v>10</v>
      </c>
      <c r="J51" s="20">
        <v>11</v>
      </c>
      <c r="K51" s="20">
        <v>2</v>
      </c>
      <c r="L51" s="20">
        <v>18</v>
      </c>
      <c r="M51" s="20">
        <v>9</v>
      </c>
      <c r="N51" s="20">
        <v>13</v>
      </c>
      <c r="O51" s="20">
        <v>2</v>
      </c>
    </row>
    <row r="52" spans="1:15" x14ac:dyDescent="0.2">
      <c r="A52" s="21" t="s">
        <v>126</v>
      </c>
      <c r="B52" s="30">
        <v>100</v>
      </c>
      <c r="C52" s="30">
        <v>0</v>
      </c>
      <c r="D52" s="30">
        <v>11.458333</v>
      </c>
      <c r="E52" s="30">
        <v>6.25</v>
      </c>
      <c r="F52" s="30">
        <v>1.0416669999999999</v>
      </c>
      <c r="G52" s="30">
        <v>2.0833330000000001</v>
      </c>
      <c r="H52" s="30">
        <v>36.458333000000003</v>
      </c>
      <c r="I52" s="30">
        <v>10.416667</v>
      </c>
      <c r="J52" s="30">
        <v>11.458333</v>
      </c>
      <c r="K52" s="30">
        <v>2.0833330000000001</v>
      </c>
      <c r="L52" s="30">
        <v>18.75</v>
      </c>
      <c r="M52" s="30">
        <v>9.375</v>
      </c>
      <c r="N52" s="30">
        <v>13.541667</v>
      </c>
      <c r="O52" s="30">
        <v>2.0833330000000001</v>
      </c>
    </row>
    <row r="53" spans="1:15" x14ac:dyDescent="0.2">
      <c r="A53" s="19" t="s">
        <v>856</v>
      </c>
      <c r="B53" s="20">
        <v>55</v>
      </c>
      <c r="C53" s="20">
        <v>0</v>
      </c>
      <c r="D53" s="20">
        <v>7</v>
      </c>
      <c r="E53" s="20">
        <v>2</v>
      </c>
      <c r="F53" s="20">
        <v>0</v>
      </c>
      <c r="G53" s="20">
        <v>0</v>
      </c>
      <c r="H53" s="20">
        <v>11</v>
      </c>
      <c r="I53" s="20">
        <v>4</v>
      </c>
      <c r="J53" s="20">
        <v>3</v>
      </c>
      <c r="K53" s="20">
        <v>0</v>
      </c>
      <c r="L53" s="20">
        <v>16</v>
      </c>
      <c r="M53" s="20">
        <v>5</v>
      </c>
      <c r="N53" s="20">
        <v>13</v>
      </c>
      <c r="O53" s="20">
        <v>2</v>
      </c>
    </row>
    <row r="54" spans="1:15" x14ac:dyDescent="0.2">
      <c r="A54" s="21" t="s">
        <v>126</v>
      </c>
      <c r="B54" s="30">
        <v>100</v>
      </c>
      <c r="C54" s="30">
        <v>0</v>
      </c>
      <c r="D54" s="30">
        <v>12.727273</v>
      </c>
      <c r="E54" s="30">
        <v>3.6363639999999999</v>
      </c>
      <c r="F54" s="30">
        <v>0</v>
      </c>
      <c r="G54" s="30">
        <v>0</v>
      </c>
      <c r="H54" s="30">
        <v>20</v>
      </c>
      <c r="I54" s="30">
        <v>7.2727269999999997</v>
      </c>
      <c r="J54" s="30">
        <v>5.4545450000000004</v>
      </c>
      <c r="K54" s="30">
        <v>0</v>
      </c>
      <c r="L54" s="30">
        <v>29.090909</v>
      </c>
      <c r="M54" s="30">
        <v>9.0909089999999999</v>
      </c>
      <c r="N54" s="30">
        <v>23.636364</v>
      </c>
      <c r="O54" s="30">
        <v>3.6363639999999999</v>
      </c>
    </row>
    <row r="55" spans="1:15" x14ac:dyDescent="0.2">
      <c r="A55" s="19" t="s">
        <v>857</v>
      </c>
      <c r="B55" s="20">
        <v>22</v>
      </c>
      <c r="C55" s="20">
        <v>0</v>
      </c>
      <c r="D55" s="20">
        <v>1</v>
      </c>
      <c r="E55" s="20">
        <v>0</v>
      </c>
      <c r="F55" s="20">
        <v>0</v>
      </c>
      <c r="G55" s="20">
        <v>0</v>
      </c>
      <c r="H55" s="20">
        <v>8</v>
      </c>
      <c r="I55" s="20">
        <v>0</v>
      </c>
      <c r="J55" s="20">
        <v>1</v>
      </c>
      <c r="K55" s="20">
        <v>0</v>
      </c>
      <c r="L55" s="20">
        <v>4</v>
      </c>
      <c r="M55" s="20">
        <v>8</v>
      </c>
      <c r="N55" s="20">
        <v>1</v>
      </c>
      <c r="O55" s="20">
        <v>1</v>
      </c>
    </row>
    <row r="56" spans="1:15" x14ac:dyDescent="0.2">
      <c r="A56" s="21" t="s">
        <v>126</v>
      </c>
      <c r="B56" s="30">
        <v>100</v>
      </c>
      <c r="C56" s="30">
        <v>0</v>
      </c>
      <c r="D56" s="30">
        <v>4.5454549999999996</v>
      </c>
      <c r="E56" s="30">
        <v>0</v>
      </c>
      <c r="F56" s="30">
        <v>0</v>
      </c>
      <c r="G56" s="30">
        <v>0</v>
      </c>
      <c r="H56" s="30">
        <v>36.363636</v>
      </c>
      <c r="I56" s="30">
        <v>0</v>
      </c>
      <c r="J56" s="30">
        <v>4.5454549999999996</v>
      </c>
      <c r="K56" s="30">
        <v>0</v>
      </c>
      <c r="L56" s="30">
        <v>18.181818</v>
      </c>
      <c r="M56" s="30">
        <v>36.363636</v>
      </c>
      <c r="N56" s="30">
        <v>4.5454549999999996</v>
      </c>
      <c r="O56" s="30">
        <v>4.5454549999999996</v>
      </c>
    </row>
    <row r="57" spans="1:15" x14ac:dyDescent="0.2">
      <c r="A57" s="19" t="s">
        <v>858</v>
      </c>
      <c r="B57" s="20">
        <v>2</v>
      </c>
      <c r="C57" s="20">
        <v>0</v>
      </c>
      <c r="D57" s="20">
        <v>0</v>
      </c>
      <c r="E57" s="20">
        <v>0</v>
      </c>
      <c r="F57" s="20">
        <v>0</v>
      </c>
      <c r="G57" s="20">
        <v>0</v>
      </c>
      <c r="H57" s="20">
        <v>1</v>
      </c>
      <c r="I57" s="20">
        <v>0</v>
      </c>
      <c r="J57" s="20">
        <v>0</v>
      </c>
      <c r="K57" s="20">
        <v>0</v>
      </c>
      <c r="L57" s="20">
        <v>1</v>
      </c>
      <c r="M57" s="20">
        <v>0</v>
      </c>
      <c r="N57" s="20">
        <v>0</v>
      </c>
      <c r="O57" s="20">
        <v>0</v>
      </c>
    </row>
    <row r="58" spans="1:15" x14ac:dyDescent="0.2">
      <c r="A58" s="21" t="s">
        <v>126</v>
      </c>
      <c r="B58" s="30">
        <v>100</v>
      </c>
      <c r="C58" s="30">
        <v>0</v>
      </c>
      <c r="D58" s="30">
        <v>0</v>
      </c>
      <c r="E58" s="30">
        <v>0</v>
      </c>
      <c r="F58" s="30">
        <v>0</v>
      </c>
      <c r="G58" s="30">
        <v>0</v>
      </c>
      <c r="H58" s="30">
        <v>50</v>
      </c>
      <c r="I58" s="30">
        <v>0</v>
      </c>
      <c r="J58" s="30">
        <v>0</v>
      </c>
      <c r="K58" s="30">
        <v>0</v>
      </c>
      <c r="L58" s="30">
        <v>50</v>
      </c>
      <c r="M58" s="30">
        <v>0</v>
      </c>
      <c r="N58" s="30">
        <v>0</v>
      </c>
      <c r="O58" s="30">
        <v>0</v>
      </c>
    </row>
    <row r="59" spans="1:15" x14ac:dyDescent="0.2">
      <c r="A59" s="19" t="s">
        <v>859</v>
      </c>
      <c r="B59" s="20">
        <v>193</v>
      </c>
      <c r="C59" s="20">
        <v>7</v>
      </c>
      <c r="D59" s="20">
        <v>19</v>
      </c>
      <c r="E59" s="20">
        <v>22</v>
      </c>
      <c r="F59" s="20">
        <v>13</v>
      </c>
      <c r="G59" s="20">
        <v>9</v>
      </c>
      <c r="H59" s="20">
        <v>71</v>
      </c>
      <c r="I59" s="20">
        <v>14</v>
      </c>
      <c r="J59" s="20">
        <v>41</v>
      </c>
      <c r="K59" s="20">
        <v>3</v>
      </c>
      <c r="L59" s="20">
        <v>38</v>
      </c>
      <c r="M59" s="20">
        <v>7</v>
      </c>
      <c r="N59" s="20">
        <v>30</v>
      </c>
      <c r="O59" s="20">
        <v>0</v>
      </c>
    </row>
    <row r="60" spans="1:15" x14ac:dyDescent="0.2">
      <c r="A60" s="21" t="s">
        <v>126</v>
      </c>
      <c r="B60" s="30">
        <v>100</v>
      </c>
      <c r="C60" s="30">
        <v>3.6269429999999998</v>
      </c>
      <c r="D60" s="30">
        <v>9.8445599999999995</v>
      </c>
      <c r="E60" s="30">
        <v>11.398963999999999</v>
      </c>
      <c r="F60" s="30">
        <v>6.7357509999999996</v>
      </c>
      <c r="G60" s="30">
        <v>4.6632119999999997</v>
      </c>
      <c r="H60" s="30">
        <v>36.787565000000001</v>
      </c>
      <c r="I60" s="30">
        <v>7.2538859999999996</v>
      </c>
      <c r="J60" s="30">
        <v>21.243523</v>
      </c>
      <c r="K60" s="30">
        <v>1.5544039999999999</v>
      </c>
      <c r="L60" s="30">
        <v>19.689119000000002</v>
      </c>
      <c r="M60" s="30">
        <v>3.6269429999999998</v>
      </c>
      <c r="N60" s="30">
        <v>15.544041</v>
      </c>
      <c r="O60" s="30">
        <v>0</v>
      </c>
    </row>
    <row r="61" spans="1:15" x14ac:dyDescent="0.2">
      <c r="A61" s="19" t="s">
        <v>860</v>
      </c>
      <c r="B61" s="20">
        <v>220</v>
      </c>
      <c r="C61" s="20">
        <v>1</v>
      </c>
      <c r="D61" s="20">
        <v>28</v>
      </c>
      <c r="E61" s="20">
        <v>11</v>
      </c>
      <c r="F61" s="20">
        <v>6</v>
      </c>
      <c r="G61" s="20">
        <v>5</v>
      </c>
      <c r="H61" s="20">
        <v>73</v>
      </c>
      <c r="I61" s="20">
        <v>14</v>
      </c>
      <c r="J61" s="20">
        <v>35</v>
      </c>
      <c r="K61" s="20">
        <v>5</v>
      </c>
      <c r="L61" s="20">
        <v>51</v>
      </c>
      <c r="M61" s="20">
        <v>16</v>
      </c>
      <c r="N61" s="20">
        <v>34</v>
      </c>
      <c r="O61" s="20">
        <v>7</v>
      </c>
    </row>
    <row r="62" spans="1:15" x14ac:dyDescent="0.2">
      <c r="A62" s="21" t="s">
        <v>126</v>
      </c>
      <c r="B62" s="30">
        <v>100</v>
      </c>
      <c r="C62" s="30">
        <v>0.45454499999999998</v>
      </c>
      <c r="D62" s="30">
        <v>12.727273</v>
      </c>
      <c r="E62" s="30">
        <v>5</v>
      </c>
      <c r="F62" s="30">
        <v>2.7272729999999998</v>
      </c>
      <c r="G62" s="30">
        <v>2.2727270000000002</v>
      </c>
      <c r="H62" s="30">
        <v>33.181818</v>
      </c>
      <c r="I62" s="30">
        <v>6.3636359999999996</v>
      </c>
      <c r="J62" s="30">
        <v>15.909091</v>
      </c>
      <c r="K62" s="30">
        <v>2.2727270000000002</v>
      </c>
      <c r="L62" s="30">
        <v>23.181818</v>
      </c>
      <c r="M62" s="30">
        <v>7.2727269999999997</v>
      </c>
      <c r="N62" s="30">
        <v>15.454545</v>
      </c>
      <c r="O62" s="30">
        <v>3.1818179999999998</v>
      </c>
    </row>
    <row r="63" spans="1:15" x14ac:dyDescent="0.2">
      <c r="A63" s="19" t="s">
        <v>861</v>
      </c>
      <c r="B63" s="20">
        <v>492</v>
      </c>
      <c r="C63" s="20">
        <v>8</v>
      </c>
      <c r="D63" s="20">
        <v>55</v>
      </c>
      <c r="E63" s="20">
        <v>35</v>
      </c>
      <c r="F63" s="20">
        <v>19</v>
      </c>
      <c r="G63" s="20">
        <v>14</v>
      </c>
      <c r="H63" s="20">
        <v>164</v>
      </c>
      <c r="I63" s="20">
        <v>32</v>
      </c>
      <c r="J63" s="20">
        <v>80</v>
      </c>
      <c r="K63" s="20">
        <v>8</v>
      </c>
      <c r="L63" s="20">
        <v>110</v>
      </c>
      <c r="M63" s="20">
        <v>36</v>
      </c>
      <c r="N63" s="20">
        <v>78</v>
      </c>
      <c r="O63" s="20">
        <v>10</v>
      </c>
    </row>
    <row r="64" spans="1:15" x14ac:dyDescent="0.2">
      <c r="A64" s="21" t="s">
        <v>126</v>
      </c>
      <c r="B64" s="30">
        <v>100</v>
      </c>
      <c r="C64" s="30">
        <v>1.6260159999999999</v>
      </c>
      <c r="D64" s="30">
        <v>11.178862000000001</v>
      </c>
      <c r="E64" s="30">
        <v>7.1138209999999997</v>
      </c>
      <c r="F64" s="30">
        <v>3.8617889999999999</v>
      </c>
      <c r="G64" s="30">
        <v>2.8455279999999998</v>
      </c>
      <c r="H64" s="30">
        <v>33.333333000000003</v>
      </c>
      <c r="I64" s="30">
        <v>6.5040649999999998</v>
      </c>
      <c r="J64" s="30">
        <v>16.260162999999999</v>
      </c>
      <c r="K64" s="30">
        <v>1.6260159999999999</v>
      </c>
      <c r="L64" s="30">
        <v>22.357724000000001</v>
      </c>
      <c r="M64" s="30">
        <v>7.3170729999999997</v>
      </c>
      <c r="N64" s="30">
        <v>15.853659</v>
      </c>
      <c r="O64" s="30">
        <v>2.0325199999999999</v>
      </c>
    </row>
    <row r="65" spans="1:15" x14ac:dyDescent="0.2">
      <c r="A65" s="19" t="s">
        <v>862</v>
      </c>
      <c r="B65" s="20">
        <v>299</v>
      </c>
      <c r="C65" s="20">
        <v>1</v>
      </c>
      <c r="D65" s="20">
        <v>36</v>
      </c>
      <c r="E65" s="20">
        <v>13</v>
      </c>
      <c r="F65" s="20">
        <v>6</v>
      </c>
      <c r="G65" s="20">
        <v>5</v>
      </c>
      <c r="H65" s="20">
        <v>93</v>
      </c>
      <c r="I65" s="20">
        <v>18</v>
      </c>
      <c r="J65" s="20">
        <v>39</v>
      </c>
      <c r="K65" s="20">
        <v>5</v>
      </c>
      <c r="L65" s="20">
        <v>72</v>
      </c>
      <c r="M65" s="20">
        <v>29</v>
      </c>
      <c r="N65" s="20">
        <v>48</v>
      </c>
      <c r="O65" s="20">
        <v>10</v>
      </c>
    </row>
    <row r="66" spans="1:15" x14ac:dyDescent="0.2">
      <c r="A66" s="21" t="s">
        <v>126</v>
      </c>
      <c r="B66" s="30">
        <v>100</v>
      </c>
      <c r="C66" s="30">
        <v>0.33444800000000002</v>
      </c>
      <c r="D66" s="30">
        <v>12.040134</v>
      </c>
      <c r="E66" s="30">
        <v>4.3478260000000004</v>
      </c>
      <c r="F66" s="30">
        <v>2.0066890000000002</v>
      </c>
      <c r="G66" s="30">
        <v>1.6722410000000001</v>
      </c>
      <c r="H66" s="30">
        <v>31.103679</v>
      </c>
      <c r="I66" s="30">
        <v>6.0200670000000001</v>
      </c>
      <c r="J66" s="30">
        <v>13.043478</v>
      </c>
      <c r="K66" s="30">
        <v>1.6722410000000001</v>
      </c>
      <c r="L66" s="30">
        <v>24.080268</v>
      </c>
      <c r="M66" s="30">
        <v>9.6989970000000003</v>
      </c>
      <c r="N66" s="30">
        <v>16.053512000000001</v>
      </c>
      <c r="O66" s="30">
        <v>3.3444820000000002</v>
      </c>
    </row>
    <row r="67" spans="1:15" x14ac:dyDescent="0.2">
      <c r="A67" s="19" t="s">
        <v>863</v>
      </c>
      <c r="B67" s="20">
        <v>79</v>
      </c>
      <c r="C67" s="20">
        <v>0</v>
      </c>
      <c r="D67" s="20">
        <v>8</v>
      </c>
      <c r="E67" s="20">
        <v>2</v>
      </c>
      <c r="F67" s="20">
        <v>0</v>
      </c>
      <c r="G67" s="20">
        <v>0</v>
      </c>
      <c r="H67" s="20">
        <v>20</v>
      </c>
      <c r="I67" s="20">
        <v>4</v>
      </c>
      <c r="J67" s="20">
        <v>4</v>
      </c>
      <c r="K67" s="20">
        <v>0</v>
      </c>
      <c r="L67" s="20">
        <v>21</v>
      </c>
      <c r="M67" s="20">
        <v>13</v>
      </c>
      <c r="N67" s="20">
        <v>14</v>
      </c>
      <c r="O67" s="20">
        <v>3</v>
      </c>
    </row>
    <row r="68" spans="1:15" x14ac:dyDescent="0.2">
      <c r="A68" s="21" t="s">
        <v>126</v>
      </c>
      <c r="B68" s="30">
        <v>100</v>
      </c>
      <c r="C68" s="30">
        <v>0</v>
      </c>
      <c r="D68" s="30">
        <v>10.126582000000001</v>
      </c>
      <c r="E68" s="30">
        <v>2.5316459999999998</v>
      </c>
      <c r="F68" s="30">
        <v>0</v>
      </c>
      <c r="G68" s="30">
        <v>0</v>
      </c>
      <c r="H68" s="30">
        <v>25.316455999999999</v>
      </c>
      <c r="I68" s="30">
        <v>5.0632910000000004</v>
      </c>
      <c r="J68" s="30">
        <v>5.0632910000000004</v>
      </c>
      <c r="K68" s="30">
        <v>0</v>
      </c>
      <c r="L68" s="30">
        <v>26.582277999999999</v>
      </c>
      <c r="M68" s="30">
        <v>16.455696</v>
      </c>
      <c r="N68" s="30">
        <v>17.721519000000001</v>
      </c>
      <c r="O68" s="30">
        <v>3.7974679999999998</v>
      </c>
    </row>
    <row r="69" spans="1:15" x14ac:dyDescent="0.2">
      <c r="A69" s="18" t="s">
        <v>865</v>
      </c>
      <c r="B69" s="17">
        <v>55</v>
      </c>
      <c r="C69" s="17">
        <v>2</v>
      </c>
      <c r="D69" s="17">
        <v>5</v>
      </c>
      <c r="E69" s="17">
        <v>5</v>
      </c>
      <c r="F69" s="17">
        <v>8</v>
      </c>
      <c r="G69" s="17">
        <v>0</v>
      </c>
      <c r="H69" s="17">
        <v>22</v>
      </c>
      <c r="I69" s="17">
        <v>20</v>
      </c>
      <c r="J69" s="17">
        <v>7</v>
      </c>
      <c r="K69" s="17">
        <v>0</v>
      </c>
      <c r="L69" s="17">
        <v>9</v>
      </c>
      <c r="M69" s="17">
        <v>3</v>
      </c>
      <c r="N69" s="17">
        <v>5</v>
      </c>
      <c r="O69" s="17">
        <v>0</v>
      </c>
    </row>
    <row r="70" spans="1:15" x14ac:dyDescent="0.2">
      <c r="A70" s="21" t="s">
        <v>126</v>
      </c>
      <c r="B70" s="30">
        <v>100</v>
      </c>
      <c r="C70" s="30">
        <v>3.6363639999999999</v>
      </c>
      <c r="D70" s="30">
        <v>9.0909089999999999</v>
      </c>
      <c r="E70" s="30">
        <v>9.0909089999999999</v>
      </c>
      <c r="F70" s="30">
        <v>14.545455</v>
      </c>
      <c r="G70" s="30">
        <v>0</v>
      </c>
      <c r="H70" s="30">
        <v>40</v>
      </c>
      <c r="I70" s="30">
        <v>36.363636</v>
      </c>
      <c r="J70" s="30">
        <v>12.727273</v>
      </c>
      <c r="K70" s="30">
        <v>0</v>
      </c>
      <c r="L70" s="30">
        <v>16.363636</v>
      </c>
      <c r="M70" s="30">
        <v>5.4545450000000004</v>
      </c>
      <c r="N70" s="30">
        <v>9.0909089999999999</v>
      </c>
      <c r="O70" s="30">
        <v>0</v>
      </c>
    </row>
    <row r="71" spans="1:15" x14ac:dyDescent="0.2">
      <c r="A71" s="19" t="s">
        <v>852</v>
      </c>
      <c r="B71" s="20">
        <v>87</v>
      </c>
      <c r="C71" s="20">
        <v>3</v>
      </c>
      <c r="D71" s="20">
        <v>11</v>
      </c>
      <c r="E71" s="20">
        <v>10</v>
      </c>
      <c r="F71" s="20">
        <v>8</v>
      </c>
      <c r="G71" s="20">
        <v>7</v>
      </c>
      <c r="H71" s="20">
        <v>22</v>
      </c>
      <c r="I71" s="20">
        <v>19</v>
      </c>
      <c r="J71" s="20">
        <v>16</v>
      </c>
      <c r="K71" s="20">
        <v>1</v>
      </c>
      <c r="L71" s="20">
        <v>17</v>
      </c>
      <c r="M71" s="20">
        <v>8</v>
      </c>
      <c r="N71" s="20">
        <v>12</v>
      </c>
      <c r="O71" s="20">
        <v>2</v>
      </c>
    </row>
    <row r="72" spans="1:15" x14ac:dyDescent="0.2">
      <c r="A72" s="21" t="s">
        <v>126</v>
      </c>
      <c r="B72" s="30">
        <v>100</v>
      </c>
      <c r="C72" s="30">
        <v>3.4482759999999999</v>
      </c>
      <c r="D72" s="30">
        <v>12.643678</v>
      </c>
      <c r="E72" s="30">
        <v>11.494253</v>
      </c>
      <c r="F72" s="30">
        <v>9.1954019999999996</v>
      </c>
      <c r="G72" s="30">
        <v>8.0459770000000006</v>
      </c>
      <c r="H72" s="30">
        <v>25.287355999999999</v>
      </c>
      <c r="I72" s="30">
        <v>21.839079999999999</v>
      </c>
      <c r="J72" s="30">
        <v>18.390805</v>
      </c>
      <c r="K72" s="30">
        <v>1.1494249999999999</v>
      </c>
      <c r="L72" s="30">
        <v>19.540230000000001</v>
      </c>
      <c r="M72" s="30">
        <v>9.1954019999999996</v>
      </c>
      <c r="N72" s="30">
        <v>13.793103</v>
      </c>
      <c r="O72" s="30">
        <v>2.298851</v>
      </c>
    </row>
    <row r="73" spans="1:15" x14ac:dyDescent="0.2">
      <c r="A73" s="19" t="s">
        <v>853</v>
      </c>
      <c r="B73" s="20">
        <v>122</v>
      </c>
      <c r="C73" s="20">
        <v>0</v>
      </c>
      <c r="D73" s="20">
        <v>16</v>
      </c>
      <c r="E73" s="20">
        <v>6</v>
      </c>
      <c r="F73" s="20">
        <v>2</v>
      </c>
      <c r="G73" s="20">
        <v>2</v>
      </c>
      <c r="H73" s="20">
        <v>52</v>
      </c>
      <c r="I73" s="20">
        <v>22</v>
      </c>
      <c r="J73" s="20">
        <v>14</v>
      </c>
      <c r="K73" s="20">
        <v>1</v>
      </c>
      <c r="L73" s="20">
        <v>26</v>
      </c>
      <c r="M73" s="20">
        <v>9</v>
      </c>
      <c r="N73" s="20">
        <v>12</v>
      </c>
      <c r="O73" s="20">
        <v>5</v>
      </c>
    </row>
    <row r="74" spans="1:15" x14ac:dyDescent="0.2">
      <c r="A74" s="21" t="s">
        <v>126</v>
      </c>
      <c r="B74" s="30">
        <v>100</v>
      </c>
      <c r="C74" s="30">
        <v>0</v>
      </c>
      <c r="D74" s="30">
        <v>13.114754</v>
      </c>
      <c r="E74" s="30">
        <v>4.9180330000000003</v>
      </c>
      <c r="F74" s="30">
        <v>1.6393439999999999</v>
      </c>
      <c r="G74" s="30">
        <v>1.6393439999999999</v>
      </c>
      <c r="H74" s="30">
        <v>42.622951</v>
      </c>
      <c r="I74" s="30">
        <v>18.032786999999999</v>
      </c>
      <c r="J74" s="30">
        <v>11.47541</v>
      </c>
      <c r="K74" s="30">
        <v>0.81967199999999996</v>
      </c>
      <c r="L74" s="30">
        <v>21.311475000000002</v>
      </c>
      <c r="M74" s="30">
        <v>7.3770490000000004</v>
      </c>
      <c r="N74" s="30">
        <v>9.8360660000000006</v>
      </c>
      <c r="O74" s="30">
        <v>4.0983609999999997</v>
      </c>
    </row>
    <row r="75" spans="1:15" x14ac:dyDescent="0.2">
      <c r="A75" s="19" t="s">
        <v>854</v>
      </c>
      <c r="B75" s="20">
        <v>141</v>
      </c>
      <c r="C75" s="20">
        <v>0</v>
      </c>
      <c r="D75" s="20">
        <v>16</v>
      </c>
      <c r="E75" s="20">
        <v>4</v>
      </c>
      <c r="F75" s="20">
        <v>6</v>
      </c>
      <c r="G75" s="20">
        <v>2</v>
      </c>
      <c r="H75" s="20">
        <v>51</v>
      </c>
      <c r="I75" s="20">
        <v>20</v>
      </c>
      <c r="J75" s="20">
        <v>17</v>
      </c>
      <c r="K75" s="20">
        <v>2</v>
      </c>
      <c r="L75" s="20">
        <v>37</v>
      </c>
      <c r="M75" s="20">
        <v>16</v>
      </c>
      <c r="N75" s="20">
        <v>23</v>
      </c>
      <c r="O75" s="20">
        <v>2</v>
      </c>
    </row>
    <row r="76" spans="1:15" x14ac:dyDescent="0.2">
      <c r="A76" s="21" t="s">
        <v>126</v>
      </c>
      <c r="B76" s="30">
        <v>100</v>
      </c>
      <c r="C76" s="30">
        <v>0</v>
      </c>
      <c r="D76" s="30">
        <v>11.347518000000001</v>
      </c>
      <c r="E76" s="30">
        <v>2.8368790000000002</v>
      </c>
      <c r="F76" s="30">
        <v>4.2553190000000001</v>
      </c>
      <c r="G76" s="30">
        <v>1.4184399999999999</v>
      </c>
      <c r="H76" s="30">
        <v>36.170212999999997</v>
      </c>
      <c r="I76" s="30">
        <v>14.184397000000001</v>
      </c>
      <c r="J76" s="30">
        <v>12.056737999999999</v>
      </c>
      <c r="K76" s="30">
        <v>1.4184399999999999</v>
      </c>
      <c r="L76" s="30">
        <v>26.241135</v>
      </c>
      <c r="M76" s="30">
        <v>11.347518000000001</v>
      </c>
      <c r="N76" s="30">
        <v>16.312056999999999</v>
      </c>
      <c r="O76" s="30">
        <v>1.4184399999999999</v>
      </c>
    </row>
    <row r="77" spans="1:15" x14ac:dyDescent="0.2">
      <c r="A77" s="19" t="s">
        <v>855</v>
      </c>
      <c r="B77" s="20">
        <v>117</v>
      </c>
      <c r="C77" s="20">
        <v>2</v>
      </c>
      <c r="D77" s="20">
        <v>16</v>
      </c>
      <c r="E77" s="20">
        <v>5</v>
      </c>
      <c r="F77" s="20">
        <v>3</v>
      </c>
      <c r="G77" s="20">
        <v>1</v>
      </c>
      <c r="H77" s="20">
        <v>37</v>
      </c>
      <c r="I77" s="20">
        <v>7</v>
      </c>
      <c r="J77" s="20">
        <v>11</v>
      </c>
      <c r="K77" s="20">
        <v>1</v>
      </c>
      <c r="L77" s="20">
        <v>31</v>
      </c>
      <c r="M77" s="20">
        <v>10</v>
      </c>
      <c r="N77" s="20">
        <v>26</v>
      </c>
      <c r="O77" s="20">
        <v>8</v>
      </c>
    </row>
    <row r="78" spans="1:15" x14ac:dyDescent="0.2">
      <c r="A78" s="21" t="s">
        <v>126</v>
      </c>
      <c r="B78" s="30">
        <v>100</v>
      </c>
      <c r="C78" s="30">
        <v>1.7094020000000001</v>
      </c>
      <c r="D78" s="30">
        <v>13.675214</v>
      </c>
      <c r="E78" s="30">
        <v>4.273504</v>
      </c>
      <c r="F78" s="30">
        <v>2.5641029999999998</v>
      </c>
      <c r="G78" s="30">
        <v>0.85470100000000004</v>
      </c>
      <c r="H78" s="30">
        <v>31.623932</v>
      </c>
      <c r="I78" s="30">
        <v>5.9829059999999998</v>
      </c>
      <c r="J78" s="30">
        <v>9.4017090000000003</v>
      </c>
      <c r="K78" s="30">
        <v>0.85470100000000004</v>
      </c>
      <c r="L78" s="30">
        <v>26.495726000000001</v>
      </c>
      <c r="M78" s="30">
        <v>8.5470089999999992</v>
      </c>
      <c r="N78" s="30">
        <v>22.222221999999999</v>
      </c>
      <c r="O78" s="30">
        <v>6.8376070000000002</v>
      </c>
    </row>
    <row r="79" spans="1:15" x14ac:dyDescent="0.2">
      <c r="A79" s="19" t="s">
        <v>856</v>
      </c>
      <c r="B79" s="20">
        <v>57</v>
      </c>
      <c r="C79" s="20">
        <v>0</v>
      </c>
      <c r="D79" s="20">
        <v>6</v>
      </c>
      <c r="E79" s="20">
        <v>2</v>
      </c>
      <c r="F79" s="20">
        <v>0</v>
      </c>
      <c r="G79" s="20">
        <v>0</v>
      </c>
      <c r="H79" s="20">
        <v>16</v>
      </c>
      <c r="I79" s="20">
        <v>5</v>
      </c>
      <c r="J79" s="20">
        <v>1</v>
      </c>
      <c r="K79" s="20">
        <v>1</v>
      </c>
      <c r="L79" s="20">
        <v>14</v>
      </c>
      <c r="M79" s="20">
        <v>8</v>
      </c>
      <c r="N79" s="20">
        <v>16</v>
      </c>
      <c r="O79" s="20">
        <v>4</v>
      </c>
    </row>
    <row r="80" spans="1:15" x14ac:dyDescent="0.2">
      <c r="A80" s="21" t="s">
        <v>126</v>
      </c>
      <c r="B80" s="30">
        <v>100</v>
      </c>
      <c r="C80" s="30">
        <v>0</v>
      </c>
      <c r="D80" s="30">
        <v>10.526316</v>
      </c>
      <c r="E80" s="30">
        <v>3.508772</v>
      </c>
      <c r="F80" s="30">
        <v>0</v>
      </c>
      <c r="G80" s="30">
        <v>0</v>
      </c>
      <c r="H80" s="30">
        <v>28.070174999999999</v>
      </c>
      <c r="I80" s="30">
        <v>8.7719299999999993</v>
      </c>
      <c r="J80" s="30">
        <v>1.754386</v>
      </c>
      <c r="K80" s="30">
        <v>1.754386</v>
      </c>
      <c r="L80" s="30">
        <v>24.561404</v>
      </c>
      <c r="M80" s="30">
        <v>14.035088</v>
      </c>
      <c r="N80" s="30">
        <v>28.070174999999999</v>
      </c>
      <c r="O80" s="30">
        <v>7.017544</v>
      </c>
    </row>
    <row r="81" spans="1:15" x14ac:dyDescent="0.2">
      <c r="A81" s="19" t="s">
        <v>857</v>
      </c>
      <c r="B81" s="20">
        <v>43</v>
      </c>
      <c r="C81" s="20">
        <v>0</v>
      </c>
      <c r="D81" s="20">
        <v>3</v>
      </c>
      <c r="E81" s="20">
        <v>1</v>
      </c>
      <c r="F81" s="20">
        <v>0</v>
      </c>
      <c r="G81" s="20">
        <v>0</v>
      </c>
      <c r="H81" s="20">
        <v>13</v>
      </c>
      <c r="I81" s="20">
        <v>0</v>
      </c>
      <c r="J81" s="20">
        <v>1</v>
      </c>
      <c r="K81" s="20">
        <v>0</v>
      </c>
      <c r="L81" s="20">
        <v>9</v>
      </c>
      <c r="M81" s="20">
        <v>12</v>
      </c>
      <c r="N81" s="20">
        <v>14</v>
      </c>
      <c r="O81" s="20">
        <v>0</v>
      </c>
    </row>
    <row r="82" spans="1:15" x14ac:dyDescent="0.2">
      <c r="A82" s="21" t="s">
        <v>126</v>
      </c>
      <c r="B82" s="30">
        <v>100</v>
      </c>
      <c r="C82" s="30">
        <v>0</v>
      </c>
      <c r="D82" s="30">
        <v>6.9767440000000001</v>
      </c>
      <c r="E82" s="30">
        <v>2.3255810000000001</v>
      </c>
      <c r="F82" s="30">
        <v>0</v>
      </c>
      <c r="G82" s="30">
        <v>0</v>
      </c>
      <c r="H82" s="30">
        <v>30.232558000000001</v>
      </c>
      <c r="I82" s="30">
        <v>0</v>
      </c>
      <c r="J82" s="30">
        <v>2.3255810000000001</v>
      </c>
      <c r="K82" s="30">
        <v>0</v>
      </c>
      <c r="L82" s="30">
        <v>20.930233000000001</v>
      </c>
      <c r="M82" s="30">
        <v>27.906977000000001</v>
      </c>
      <c r="N82" s="30">
        <v>32.558140000000002</v>
      </c>
      <c r="O82" s="30">
        <v>0</v>
      </c>
    </row>
    <row r="83" spans="1:15" x14ac:dyDescent="0.2">
      <c r="A83" s="19" t="s">
        <v>858</v>
      </c>
      <c r="B83" s="20">
        <v>8</v>
      </c>
      <c r="C83" s="20">
        <v>0</v>
      </c>
      <c r="D83" s="20">
        <v>1</v>
      </c>
      <c r="E83" s="20">
        <v>0</v>
      </c>
      <c r="F83" s="20">
        <v>0</v>
      </c>
      <c r="G83" s="20">
        <v>0</v>
      </c>
      <c r="H83" s="20">
        <v>1</v>
      </c>
      <c r="I83" s="20">
        <v>0</v>
      </c>
      <c r="J83" s="20">
        <v>0</v>
      </c>
      <c r="K83" s="20">
        <v>0</v>
      </c>
      <c r="L83" s="20">
        <v>3</v>
      </c>
      <c r="M83" s="20">
        <v>4</v>
      </c>
      <c r="N83" s="20">
        <v>1</v>
      </c>
      <c r="O83" s="20">
        <v>0</v>
      </c>
    </row>
    <row r="84" spans="1:15" x14ac:dyDescent="0.2">
      <c r="A84" s="21" t="s">
        <v>126</v>
      </c>
      <c r="B84" s="30">
        <v>100</v>
      </c>
      <c r="C84" s="30">
        <v>0</v>
      </c>
      <c r="D84" s="30">
        <v>12.5</v>
      </c>
      <c r="E84" s="30">
        <v>0</v>
      </c>
      <c r="F84" s="30">
        <v>0</v>
      </c>
      <c r="G84" s="30">
        <v>0</v>
      </c>
      <c r="H84" s="30">
        <v>12.5</v>
      </c>
      <c r="I84" s="30">
        <v>0</v>
      </c>
      <c r="J84" s="30">
        <v>0</v>
      </c>
      <c r="K84" s="30">
        <v>0</v>
      </c>
      <c r="L84" s="30">
        <v>37.5</v>
      </c>
      <c r="M84" s="30">
        <v>50</v>
      </c>
      <c r="N84" s="30">
        <v>12.5</v>
      </c>
      <c r="O84" s="30">
        <v>0</v>
      </c>
    </row>
    <row r="85" spans="1:15" x14ac:dyDescent="0.2">
      <c r="A85" s="19" t="s">
        <v>859</v>
      </c>
      <c r="B85" s="20">
        <v>209</v>
      </c>
      <c r="C85" s="20">
        <v>3</v>
      </c>
      <c r="D85" s="20">
        <v>27</v>
      </c>
      <c r="E85" s="20">
        <v>16</v>
      </c>
      <c r="F85" s="20">
        <v>10</v>
      </c>
      <c r="G85" s="20">
        <v>9</v>
      </c>
      <c r="H85" s="20">
        <v>74</v>
      </c>
      <c r="I85" s="20">
        <v>41</v>
      </c>
      <c r="J85" s="20">
        <v>30</v>
      </c>
      <c r="K85" s="20">
        <v>2</v>
      </c>
      <c r="L85" s="20">
        <v>43</v>
      </c>
      <c r="M85" s="20">
        <v>17</v>
      </c>
      <c r="N85" s="20">
        <v>24</v>
      </c>
      <c r="O85" s="20">
        <v>7</v>
      </c>
    </row>
    <row r="86" spans="1:15" x14ac:dyDescent="0.2">
      <c r="A86" s="21" t="s">
        <v>126</v>
      </c>
      <c r="B86" s="30">
        <v>100</v>
      </c>
      <c r="C86" s="30">
        <v>1.4354070000000001</v>
      </c>
      <c r="D86" s="30">
        <v>12.918659999999999</v>
      </c>
      <c r="E86" s="30">
        <v>7.6555020000000003</v>
      </c>
      <c r="F86" s="30">
        <v>4.7846890000000002</v>
      </c>
      <c r="G86" s="30">
        <v>4.3062199999999997</v>
      </c>
      <c r="H86" s="30">
        <v>35.406699000000003</v>
      </c>
      <c r="I86" s="30">
        <v>19.617225000000001</v>
      </c>
      <c r="J86" s="30">
        <v>14.354067000000001</v>
      </c>
      <c r="K86" s="30">
        <v>0.95693799999999996</v>
      </c>
      <c r="L86" s="30">
        <v>20.574162999999999</v>
      </c>
      <c r="M86" s="30">
        <v>8.1339710000000007</v>
      </c>
      <c r="N86" s="30">
        <v>11.483254000000001</v>
      </c>
      <c r="O86" s="30">
        <v>3.3492820000000001</v>
      </c>
    </row>
    <row r="87" spans="1:15" x14ac:dyDescent="0.2">
      <c r="A87" s="19" t="s">
        <v>860</v>
      </c>
      <c r="B87" s="20">
        <v>258</v>
      </c>
      <c r="C87" s="20">
        <v>2</v>
      </c>
      <c r="D87" s="20">
        <v>32</v>
      </c>
      <c r="E87" s="20">
        <v>9</v>
      </c>
      <c r="F87" s="20">
        <v>9</v>
      </c>
      <c r="G87" s="20">
        <v>3</v>
      </c>
      <c r="H87" s="20">
        <v>88</v>
      </c>
      <c r="I87" s="20">
        <v>27</v>
      </c>
      <c r="J87" s="20">
        <v>28</v>
      </c>
      <c r="K87" s="20">
        <v>3</v>
      </c>
      <c r="L87" s="20">
        <v>68</v>
      </c>
      <c r="M87" s="20">
        <v>26</v>
      </c>
      <c r="N87" s="20">
        <v>49</v>
      </c>
      <c r="O87" s="20">
        <v>10</v>
      </c>
    </row>
    <row r="88" spans="1:15" x14ac:dyDescent="0.2">
      <c r="A88" s="21" t="s">
        <v>126</v>
      </c>
      <c r="B88" s="30">
        <v>100</v>
      </c>
      <c r="C88" s="30">
        <v>0.77519400000000005</v>
      </c>
      <c r="D88" s="30">
        <v>12.403100999999999</v>
      </c>
      <c r="E88" s="30">
        <v>3.488372</v>
      </c>
      <c r="F88" s="30">
        <v>3.488372</v>
      </c>
      <c r="G88" s="30">
        <v>1.1627909999999999</v>
      </c>
      <c r="H88" s="30">
        <v>34.108527000000002</v>
      </c>
      <c r="I88" s="30">
        <v>10.465116</v>
      </c>
      <c r="J88" s="30">
        <v>10.852713</v>
      </c>
      <c r="K88" s="30">
        <v>1.1627909999999999</v>
      </c>
      <c r="L88" s="30">
        <v>26.356589</v>
      </c>
      <c r="M88" s="30">
        <v>10.077519000000001</v>
      </c>
      <c r="N88" s="30">
        <v>18.992248</v>
      </c>
      <c r="O88" s="30">
        <v>3.875969</v>
      </c>
    </row>
    <row r="89" spans="1:15" x14ac:dyDescent="0.2">
      <c r="A89" s="19" t="s">
        <v>861</v>
      </c>
      <c r="B89" s="20">
        <v>575</v>
      </c>
      <c r="C89" s="20">
        <v>5</v>
      </c>
      <c r="D89" s="20">
        <v>69</v>
      </c>
      <c r="E89" s="20">
        <v>28</v>
      </c>
      <c r="F89" s="20">
        <v>19</v>
      </c>
      <c r="G89" s="20">
        <v>12</v>
      </c>
      <c r="H89" s="20">
        <v>192</v>
      </c>
      <c r="I89" s="20">
        <v>73</v>
      </c>
      <c r="J89" s="20">
        <v>60</v>
      </c>
      <c r="K89" s="20">
        <v>6</v>
      </c>
      <c r="L89" s="20">
        <v>137</v>
      </c>
      <c r="M89" s="20">
        <v>67</v>
      </c>
      <c r="N89" s="20">
        <v>104</v>
      </c>
      <c r="O89" s="20">
        <v>21</v>
      </c>
    </row>
    <row r="90" spans="1:15" x14ac:dyDescent="0.2">
      <c r="A90" s="21" t="s">
        <v>126</v>
      </c>
      <c r="B90" s="30">
        <v>100</v>
      </c>
      <c r="C90" s="30">
        <v>0.86956500000000003</v>
      </c>
      <c r="D90" s="30">
        <v>12</v>
      </c>
      <c r="E90" s="30">
        <v>4.8695649999999997</v>
      </c>
      <c r="F90" s="30">
        <v>3.3043480000000001</v>
      </c>
      <c r="G90" s="30">
        <v>2.086957</v>
      </c>
      <c r="H90" s="30">
        <v>33.391303999999998</v>
      </c>
      <c r="I90" s="30">
        <v>12.695652000000001</v>
      </c>
      <c r="J90" s="30">
        <v>10.434782999999999</v>
      </c>
      <c r="K90" s="30">
        <v>1.0434779999999999</v>
      </c>
      <c r="L90" s="30">
        <v>23.826087000000001</v>
      </c>
      <c r="M90" s="30">
        <v>11.652174</v>
      </c>
      <c r="N90" s="30">
        <v>18.086957000000002</v>
      </c>
      <c r="O90" s="30">
        <v>3.652174</v>
      </c>
    </row>
    <row r="91" spans="1:15" x14ac:dyDescent="0.2">
      <c r="A91" s="19" t="s">
        <v>862</v>
      </c>
      <c r="B91" s="20">
        <v>366</v>
      </c>
      <c r="C91" s="20">
        <v>2</v>
      </c>
      <c r="D91" s="20">
        <v>42</v>
      </c>
      <c r="E91" s="20">
        <v>12</v>
      </c>
      <c r="F91" s="20">
        <v>9</v>
      </c>
      <c r="G91" s="20">
        <v>3</v>
      </c>
      <c r="H91" s="20">
        <v>118</v>
      </c>
      <c r="I91" s="20">
        <v>32</v>
      </c>
      <c r="J91" s="20">
        <v>30</v>
      </c>
      <c r="K91" s="20">
        <v>4</v>
      </c>
      <c r="L91" s="20">
        <v>94</v>
      </c>
      <c r="M91" s="20">
        <v>50</v>
      </c>
      <c r="N91" s="20">
        <v>80</v>
      </c>
      <c r="O91" s="20">
        <v>14</v>
      </c>
    </row>
    <row r="92" spans="1:15" x14ac:dyDescent="0.2">
      <c r="A92" s="21" t="s">
        <v>126</v>
      </c>
      <c r="B92" s="30">
        <v>100</v>
      </c>
      <c r="C92" s="30">
        <v>0.54644800000000004</v>
      </c>
      <c r="D92" s="30">
        <v>11.47541</v>
      </c>
      <c r="E92" s="30">
        <v>3.278689</v>
      </c>
      <c r="F92" s="30">
        <v>2.4590160000000001</v>
      </c>
      <c r="G92" s="30">
        <v>0.81967199999999996</v>
      </c>
      <c r="H92" s="30">
        <v>32.240437</v>
      </c>
      <c r="I92" s="30">
        <v>8.743169</v>
      </c>
      <c r="J92" s="30">
        <v>8.1967210000000001</v>
      </c>
      <c r="K92" s="30">
        <v>1.0928960000000001</v>
      </c>
      <c r="L92" s="30">
        <v>25.683060000000001</v>
      </c>
      <c r="M92" s="30">
        <v>13.661201999999999</v>
      </c>
      <c r="N92" s="30">
        <v>21.857923</v>
      </c>
      <c r="O92" s="30">
        <v>3.8251369999999998</v>
      </c>
    </row>
    <row r="93" spans="1:15" x14ac:dyDescent="0.2">
      <c r="A93" s="19" t="s">
        <v>863</v>
      </c>
      <c r="B93" s="20">
        <v>108</v>
      </c>
      <c r="C93" s="20">
        <v>0</v>
      </c>
      <c r="D93" s="20">
        <v>10</v>
      </c>
      <c r="E93" s="20">
        <v>3</v>
      </c>
      <c r="F93" s="20">
        <v>0</v>
      </c>
      <c r="G93" s="20">
        <v>0</v>
      </c>
      <c r="H93" s="20">
        <v>30</v>
      </c>
      <c r="I93" s="20">
        <v>5</v>
      </c>
      <c r="J93" s="20">
        <v>2</v>
      </c>
      <c r="K93" s="20">
        <v>1</v>
      </c>
      <c r="L93" s="20">
        <v>26</v>
      </c>
      <c r="M93" s="20">
        <v>24</v>
      </c>
      <c r="N93" s="20">
        <v>31</v>
      </c>
      <c r="O93" s="20">
        <v>4</v>
      </c>
    </row>
    <row r="94" spans="1:15" x14ac:dyDescent="0.2">
      <c r="A94" s="21" t="s">
        <v>126</v>
      </c>
      <c r="B94" s="30">
        <v>100</v>
      </c>
      <c r="C94" s="30">
        <v>0</v>
      </c>
      <c r="D94" s="30">
        <v>9.2592590000000001</v>
      </c>
      <c r="E94" s="30">
        <v>2.7777780000000001</v>
      </c>
      <c r="F94" s="30">
        <v>0</v>
      </c>
      <c r="G94" s="30">
        <v>0</v>
      </c>
      <c r="H94" s="30">
        <v>27.777778000000001</v>
      </c>
      <c r="I94" s="30">
        <v>4.6296299999999997</v>
      </c>
      <c r="J94" s="30">
        <v>1.8518520000000001</v>
      </c>
      <c r="K94" s="30">
        <v>0.92592600000000003</v>
      </c>
      <c r="L94" s="30">
        <v>24.074074</v>
      </c>
      <c r="M94" s="30">
        <v>22.222221999999999</v>
      </c>
      <c r="N94" s="30">
        <v>28.703703999999998</v>
      </c>
      <c r="O94" s="30">
        <v>3.7037040000000001</v>
      </c>
    </row>
    <row r="95" spans="1:15" x14ac:dyDescent="0.2">
      <c r="A95" s="18" t="s">
        <v>866</v>
      </c>
      <c r="B95" s="18"/>
      <c r="C95" s="18"/>
      <c r="D95" s="18"/>
      <c r="E95" s="18"/>
      <c r="F95" s="18"/>
      <c r="G95" s="18"/>
      <c r="H95" s="18"/>
      <c r="I95" s="18"/>
      <c r="J95" s="18"/>
      <c r="K95" s="18"/>
      <c r="L95" s="18"/>
      <c r="M95" s="18"/>
      <c r="N95" s="18"/>
      <c r="O95" s="18"/>
    </row>
    <row r="96" spans="1:15" x14ac:dyDescent="0.2">
      <c r="A96" s="19" t="s">
        <v>130</v>
      </c>
      <c r="B96" s="20">
        <v>72</v>
      </c>
      <c r="C96" s="20">
        <v>5</v>
      </c>
      <c r="D96" s="20">
        <v>10</v>
      </c>
      <c r="E96" s="20">
        <v>11</v>
      </c>
      <c r="F96" s="20">
        <v>6</v>
      </c>
      <c r="G96" s="20">
        <v>6</v>
      </c>
      <c r="H96" s="20">
        <v>33</v>
      </c>
      <c r="I96" s="20">
        <v>8</v>
      </c>
      <c r="J96" s="20">
        <v>6</v>
      </c>
      <c r="K96" s="20">
        <v>0</v>
      </c>
      <c r="L96" s="20">
        <v>8</v>
      </c>
      <c r="M96" s="20">
        <v>6</v>
      </c>
      <c r="N96" s="20">
        <v>8</v>
      </c>
      <c r="O96" s="20">
        <v>0</v>
      </c>
    </row>
    <row r="97" spans="1:15" x14ac:dyDescent="0.2">
      <c r="A97" s="21" t="s">
        <v>126</v>
      </c>
      <c r="B97" s="30">
        <v>100</v>
      </c>
      <c r="C97" s="30">
        <v>6.9444439999999998</v>
      </c>
      <c r="D97" s="30">
        <v>13.888889000000001</v>
      </c>
      <c r="E97" s="30">
        <v>15.277778</v>
      </c>
      <c r="F97" s="30">
        <v>8.3333329999999997</v>
      </c>
      <c r="G97" s="30">
        <v>8.3333329999999997</v>
      </c>
      <c r="H97" s="30">
        <v>45.833333000000003</v>
      </c>
      <c r="I97" s="30">
        <v>11.111110999999999</v>
      </c>
      <c r="J97" s="30">
        <v>8.3333329999999997</v>
      </c>
      <c r="K97" s="30">
        <v>0</v>
      </c>
      <c r="L97" s="30">
        <v>11.111110999999999</v>
      </c>
      <c r="M97" s="30">
        <v>8.3333329999999997</v>
      </c>
      <c r="N97" s="30">
        <v>11.111110999999999</v>
      </c>
      <c r="O97" s="30">
        <v>0</v>
      </c>
    </row>
    <row r="98" spans="1:15" x14ac:dyDescent="0.2">
      <c r="A98" s="19" t="s">
        <v>131</v>
      </c>
      <c r="B98" s="20">
        <v>731</v>
      </c>
      <c r="C98" s="20">
        <v>8</v>
      </c>
      <c r="D98" s="20">
        <v>81</v>
      </c>
      <c r="E98" s="20">
        <v>48</v>
      </c>
      <c r="F98" s="20">
        <v>36</v>
      </c>
      <c r="G98" s="20">
        <v>22</v>
      </c>
      <c r="H98" s="20">
        <v>227</v>
      </c>
      <c r="I98" s="20">
        <v>96</v>
      </c>
      <c r="J98" s="20">
        <v>119</v>
      </c>
      <c r="K98" s="20">
        <v>11</v>
      </c>
      <c r="L98" s="20">
        <v>172</v>
      </c>
      <c r="M98" s="20">
        <v>60</v>
      </c>
      <c r="N98" s="20">
        <v>118</v>
      </c>
      <c r="O98" s="20">
        <v>18</v>
      </c>
    </row>
    <row r="99" spans="1:15" x14ac:dyDescent="0.2">
      <c r="A99" s="21" t="s">
        <v>126</v>
      </c>
      <c r="B99" s="30">
        <v>100</v>
      </c>
      <c r="C99" s="30">
        <v>1.0943909999999999</v>
      </c>
      <c r="D99" s="30">
        <v>11.080711000000001</v>
      </c>
      <c r="E99" s="30">
        <v>6.5663470000000004</v>
      </c>
      <c r="F99" s="30">
        <v>4.9247610000000002</v>
      </c>
      <c r="G99" s="30">
        <v>3.009576</v>
      </c>
      <c r="H99" s="30">
        <v>31.053352</v>
      </c>
      <c r="I99" s="30">
        <v>13.132695</v>
      </c>
      <c r="J99" s="30">
        <v>16.279070000000001</v>
      </c>
      <c r="K99" s="30">
        <v>1.504788</v>
      </c>
      <c r="L99" s="30">
        <v>23.529412000000001</v>
      </c>
      <c r="M99" s="30">
        <v>8.2079339999999998</v>
      </c>
      <c r="N99" s="30">
        <v>16.142271000000001</v>
      </c>
      <c r="O99" s="30">
        <v>2.46238</v>
      </c>
    </row>
    <row r="100" spans="1:15" x14ac:dyDescent="0.2">
      <c r="A100" s="19" t="s">
        <v>392</v>
      </c>
      <c r="B100" s="20">
        <v>59</v>
      </c>
      <c r="C100" s="20">
        <v>1</v>
      </c>
      <c r="D100" s="20">
        <v>11</v>
      </c>
      <c r="E100" s="20">
        <v>4</v>
      </c>
      <c r="F100" s="20">
        <v>3</v>
      </c>
      <c r="G100" s="20">
        <v>2</v>
      </c>
      <c r="H100" s="20">
        <v>26</v>
      </c>
      <c r="I100" s="20">
        <v>2</v>
      </c>
      <c r="J100" s="20">
        <v>5</v>
      </c>
      <c r="K100" s="20">
        <v>2</v>
      </c>
      <c r="L100" s="20">
        <v>7</v>
      </c>
      <c r="M100" s="20">
        <v>5</v>
      </c>
      <c r="N100" s="20">
        <v>9</v>
      </c>
      <c r="O100" s="20">
        <v>1</v>
      </c>
    </row>
    <row r="101" spans="1:15" x14ac:dyDescent="0.2">
      <c r="A101" s="21" t="s">
        <v>126</v>
      </c>
      <c r="B101" s="30">
        <v>100</v>
      </c>
      <c r="C101" s="30">
        <v>1.6949149999999999</v>
      </c>
      <c r="D101" s="30">
        <v>18.644068000000001</v>
      </c>
      <c r="E101" s="30">
        <v>6.7796609999999999</v>
      </c>
      <c r="F101" s="30">
        <v>5.084746</v>
      </c>
      <c r="G101" s="30">
        <v>3.389831</v>
      </c>
      <c r="H101" s="30">
        <v>44.067796999999999</v>
      </c>
      <c r="I101" s="30">
        <v>3.389831</v>
      </c>
      <c r="J101" s="30">
        <v>8.4745760000000008</v>
      </c>
      <c r="K101" s="30">
        <v>3.389831</v>
      </c>
      <c r="L101" s="30">
        <v>11.864407</v>
      </c>
      <c r="M101" s="30">
        <v>8.4745760000000008</v>
      </c>
      <c r="N101" s="30">
        <v>15.254237</v>
      </c>
      <c r="O101" s="30">
        <v>1.6949149999999999</v>
      </c>
    </row>
    <row r="102" spans="1:15" x14ac:dyDescent="0.2">
      <c r="A102" s="19" t="s">
        <v>132</v>
      </c>
      <c r="B102" s="20">
        <v>261</v>
      </c>
      <c r="C102" s="20">
        <v>1</v>
      </c>
      <c r="D102" s="20">
        <v>28</v>
      </c>
      <c r="E102" s="20">
        <v>10</v>
      </c>
      <c r="F102" s="20">
        <v>6</v>
      </c>
      <c r="G102" s="20">
        <v>0</v>
      </c>
      <c r="H102" s="20">
        <v>90</v>
      </c>
      <c r="I102" s="20">
        <v>18</v>
      </c>
      <c r="J102" s="20">
        <v>22</v>
      </c>
      <c r="K102" s="20">
        <v>2</v>
      </c>
      <c r="L102" s="20">
        <v>66</v>
      </c>
      <c r="M102" s="20">
        <v>34</v>
      </c>
      <c r="N102" s="20">
        <v>50</v>
      </c>
      <c r="O102" s="20">
        <v>12</v>
      </c>
    </row>
    <row r="103" spans="1:15" x14ac:dyDescent="0.2">
      <c r="A103" s="21" t="s">
        <v>126</v>
      </c>
      <c r="B103" s="30">
        <v>100</v>
      </c>
      <c r="C103" s="30">
        <v>0.38314199999999998</v>
      </c>
      <c r="D103" s="30">
        <v>10.727969</v>
      </c>
      <c r="E103" s="30">
        <v>3.8314180000000002</v>
      </c>
      <c r="F103" s="30">
        <v>2.298851</v>
      </c>
      <c r="G103" s="30">
        <v>0</v>
      </c>
      <c r="H103" s="30">
        <v>34.482759000000001</v>
      </c>
      <c r="I103" s="30">
        <v>6.8965519999999998</v>
      </c>
      <c r="J103" s="30">
        <v>8.429119</v>
      </c>
      <c r="K103" s="30">
        <v>0.76628399999999997</v>
      </c>
      <c r="L103" s="30">
        <v>25.287355999999999</v>
      </c>
      <c r="M103" s="30">
        <v>13.026820000000001</v>
      </c>
      <c r="N103" s="30">
        <v>19.157088000000002</v>
      </c>
      <c r="O103" s="30">
        <v>4.5977009999999998</v>
      </c>
    </row>
    <row r="104" spans="1:15" x14ac:dyDescent="0.2">
      <c r="A104" s="19" t="s">
        <v>867</v>
      </c>
      <c r="B104" s="20">
        <v>33</v>
      </c>
      <c r="C104" s="20">
        <v>0</v>
      </c>
      <c r="D104" s="20">
        <v>1</v>
      </c>
      <c r="E104" s="20">
        <v>0</v>
      </c>
      <c r="F104" s="20">
        <v>0</v>
      </c>
      <c r="G104" s="20">
        <v>1</v>
      </c>
      <c r="H104" s="20">
        <v>13</v>
      </c>
      <c r="I104" s="20">
        <v>4</v>
      </c>
      <c r="J104" s="20">
        <v>5</v>
      </c>
      <c r="K104" s="20">
        <v>0</v>
      </c>
      <c r="L104" s="20">
        <v>7</v>
      </c>
      <c r="M104" s="20">
        <v>3</v>
      </c>
      <c r="N104" s="20">
        <v>8</v>
      </c>
      <c r="O104" s="20">
        <v>0</v>
      </c>
    </row>
    <row r="105" spans="1:15" x14ac:dyDescent="0.2">
      <c r="A105" s="21" t="s">
        <v>126</v>
      </c>
      <c r="B105" s="30">
        <v>100</v>
      </c>
      <c r="C105" s="30">
        <v>0</v>
      </c>
      <c r="D105" s="30">
        <v>3.030303</v>
      </c>
      <c r="E105" s="30">
        <v>0</v>
      </c>
      <c r="F105" s="30">
        <v>0</v>
      </c>
      <c r="G105" s="30">
        <v>3.030303</v>
      </c>
      <c r="H105" s="30">
        <v>39.393939000000003</v>
      </c>
      <c r="I105" s="30">
        <v>12.121212</v>
      </c>
      <c r="J105" s="30">
        <v>15.151515</v>
      </c>
      <c r="K105" s="30">
        <v>0</v>
      </c>
      <c r="L105" s="30">
        <v>21.212121</v>
      </c>
      <c r="M105" s="30">
        <v>9.0909089999999999</v>
      </c>
      <c r="N105" s="30">
        <v>24.242424</v>
      </c>
      <c r="O105" s="30">
        <v>0</v>
      </c>
    </row>
    <row r="106" spans="1:15" x14ac:dyDescent="0.2">
      <c r="A106" s="18" t="s">
        <v>133</v>
      </c>
      <c r="B106" s="17">
        <v>47</v>
      </c>
      <c r="C106" s="17">
        <v>3</v>
      </c>
      <c r="D106" s="17">
        <v>5</v>
      </c>
      <c r="E106" s="17">
        <v>6</v>
      </c>
      <c r="F106" s="17">
        <v>3</v>
      </c>
      <c r="G106" s="17">
        <v>4</v>
      </c>
      <c r="H106" s="17">
        <v>19</v>
      </c>
      <c r="I106" s="17">
        <v>5</v>
      </c>
      <c r="J106" s="17">
        <v>4</v>
      </c>
      <c r="K106" s="17">
        <v>0</v>
      </c>
      <c r="L106" s="17">
        <v>5</v>
      </c>
      <c r="M106" s="17">
        <v>3</v>
      </c>
      <c r="N106" s="17">
        <v>6</v>
      </c>
      <c r="O106" s="17">
        <v>0</v>
      </c>
    </row>
    <row r="107" spans="1:15" x14ac:dyDescent="0.2">
      <c r="A107" s="21" t="s">
        <v>126</v>
      </c>
      <c r="B107" s="30">
        <v>100</v>
      </c>
      <c r="C107" s="30">
        <v>6.3829789999999997</v>
      </c>
      <c r="D107" s="30">
        <v>10.638298000000001</v>
      </c>
      <c r="E107" s="30">
        <v>12.765957</v>
      </c>
      <c r="F107" s="30">
        <v>6.3829789999999997</v>
      </c>
      <c r="G107" s="30">
        <v>8.5106380000000001</v>
      </c>
      <c r="H107" s="30">
        <v>40.425531999999997</v>
      </c>
      <c r="I107" s="30">
        <v>10.638298000000001</v>
      </c>
      <c r="J107" s="30">
        <v>8.5106380000000001</v>
      </c>
      <c r="K107" s="30">
        <v>0</v>
      </c>
      <c r="L107" s="30">
        <v>10.638298000000001</v>
      </c>
      <c r="M107" s="30">
        <v>6.3829789999999997</v>
      </c>
      <c r="N107" s="30">
        <v>12.765957</v>
      </c>
      <c r="O107" s="30">
        <v>0</v>
      </c>
    </row>
    <row r="108" spans="1:15" x14ac:dyDescent="0.2">
      <c r="A108" s="19" t="s">
        <v>134</v>
      </c>
      <c r="B108" s="20">
        <v>380</v>
      </c>
      <c r="C108" s="20">
        <v>5</v>
      </c>
      <c r="D108" s="20">
        <v>39</v>
      </c>
      <c r="E108" s="20">
        <v>31</v>
      </c>
      <c r="F108" s="20">
        <v>18</v>
      </c>
      <c r="G108" s="20">
        <v>12</v>
      </c>
      <c r="H108" s="20">
        <v>116</v>
      </c>
      <c r="I108" s="20">
        <v>26</v>
      </c>
      <c r="J108" s="20">
        <v>77</v>
      </c>
      <c r="K108" s="20">
        <v>8</v>
      </c>
      <c r="L108" s="20">
        <v>86</v>
      </c>
      <c r="M108" s="20">
        <v>27</v>
      </c>
      <c r="N108" s="20">
        <v>64</v>
      </c>
      <c r="O108" s="20">
        <v>8</v>
      </c>
    </row>
    <row r="109" spans="1:15" x14ac:dyDescent="0.2">
      <c r="A109" s="21" t="s">
        <v>126</v>
      </c>
      <c r="B109" s="30">
        <v>100</v>
      </c>
      <c r="C109" s="30">
        <v>1.3157890000000001</v>
      </c>
      <c r="D109" s="30">
        <v>10.263158000000001</v>
      </c>
      <c r="E109" s="30">
        <v>8.1578949999999999</v>
      </c>
      <c r="F109" s="30">
        <v>4.7368420000000002</v>
      </c>
      <c r="G109" s="30">
        <v>3.1578949999999999</v>
      </c>
      <c r="H109" s="30">
        <v>30.526316000000001</v>
      </c>
      <c r="I109" s="30">
        <v>6.8421050000000001</v>
      </c>
      <c r="J109" s="30">
        <v>20.263158000000001</v>
      </c>
      <c r="K109" s="30">
        <v>2.1052629999999999</v>
      </c>
      <c r="L109" s="30">
        <v>22.631578999999999</v>
      </c>
      <c r="M109" s="30">
        <v>7.1052629999999999</v>
      </c>
      <c r="N109" s="30">
        <v>16.842105</v>
      </c>
      <c r="O109" s="30">
        <v>2.1052629999999999</v>
      </c>
    </row>
    <row r="110" spans="1:15" x14ac:dyDescent="0.2">
      <c r="A110" s="19" t="s">
        <v>393</v>
      </c>
      <c r="B110" s="20">
        <v>26</v>
      </c>
      <c r="C110" s="20">
        <v>0</v>
      </c>
      <c r="D110" s="20">
        <v>5</v>
      </c>
      <c r="E110" s="20">
        <v>1</v>
      </c>
      <c r="F110" s="20">
        <v>1</v>
      </c>
      <c r="G110" s="20">
        <v>2</v>
      </c>
      <c r="H110" s="20">
        <v>12</v>
      </c>
      <c r="I110" s="20">
        <v>1</v>
      </c>
      <c r="J110" s="20">
        <v>3</v>
      </c>
      <c r="K110" s="20">
        <v>1</v>
      </c>
      <c r="L110" s="20">
        <v>3</v>
      </c>
      <c r="M110" s="20">
        <v>1</v>
      </c>
      <c r="N110" s="20">
        <v>4</v>
      </c>
      <c r="O110" s="20">
        <v>0</v>
      </c>
    </row>
    <row r="111" spans="1:15" x14ac:dyDescent="0.2">
      <c r="A111" s="21" t="s">
        <v>126</v>
      </c>
      <c r="B111" s="30">
        <v>100</v>
      </c>
      <c r="C111" s="30">
        <v>0</v>
      </c>
      <c r="D111" s="30">
        <v>19.230768999999999</v>
      </c>
      <c r="E111" s="30">
        <v>3.8461539999999999</v>
      </c>
      <c r="F111" s="30">
        <v>3.8461539999999999</v>
      </c>
      <c r="G111" s="30">
        <v>7.6923079999999997</v>
      </c>
      <c r="H111" s="30">
        <v>46.153846000000001</v>
      </c>
      <c r="I111" s="30">
        <v>3.8461539999999999</v>
      </c>
      <c r="J111" s="30">
        <v>11.538462000000001</v>
      </c>
      <c r="K111" s="30">
        <v>3.8461539999999999</v>
      </c>
      <c r="L111" s="30">
        <v>11.538462000000001</v>
      </c>
      <c r="M111" s="30">
        <v>3.8461539999999999</v>
      </c>
      <c r="N111" s="30">
        <v>15.384615</v>
      </c>
      <c r="O111" s="30">
        <v>0</v>
      </c>
    </row>
    <row r="112" spans="1:15" x14ac:dyDescent="0.2">
      <c r="A112" s="19" t="s">
        <v>135</v>
      </c>
      <c r="B112" s="20">
        <v>57</v>
      </c>
      <c r="C112" s="20">
        <v>0</v>
      </c>
      <c r="D112" s="20">
        <v>7</v>
      </c>
      <c r="E112" s="20">
        <v>2</v>
      </c>
      <c r="F112" s="20">
        <v>2</v>
      </c>
      <c r="G112" s="20">
        <v>0</v>
      </c>
      <c r="H112" s="20">
        <v>21</v>
      </c>
      <c r="I112" s="20">
        <v>0</v>
      </c>
      <c r="J112" s="20">
        <v>3</v>
      </c>
      <c r="K112" s="20">
        <v>0</v>
      </c>
      <c r="L112" s="20">
        <v>18</v>
      </c>
      <c r="M112" s="20">
        <v>5</v>
      </c>
      <c r="N112" s="20">
        <v>7</v>
      </c>
      <c r="O112" s="20">
        <v>2</v>
      </c>
    </row>
    <row r="113" spans="1:15" x14ac:dyDescent="0.2">
      <c r="A113" s="21" t="s">
        <v>126</v>
      </c>
      <c r="B113" s="30">
        <v>100</v>
      </c>
      <c r="C113" s="30">
        <v>0</v>
      </c>
      <c r="D113" s="30">
        <v>12.280702</v>
      </c>
      <c r="E113" s="30">
        <v>3.508772</v>
      </c>
      <c r="F113" s="30">
        <v>3.508772</v>
      </c>
      <c r="G113" s="30">
        <v>0</v>
      </c>
      <c r="H113" s="30">
        <v>36.842104999999997</v>
      </c>
      <c r="I113" s="30">
        <v>0</v>
      </c>
      <c r="J113" s="30">
        <v>5.2631579999999998</v>
      </c>
      <c r="K113" s="30">
        <v>0</v>
      </c>
      <c r="L113" s="30">
        <v>31.578946999999999</v>
      </c>
      <c r="M113" s="30">
        <v>8.7719299999999993</v>
      </c>
      <c r="N113" s="30">
        <v>12.280702</v>
      </c>
      <c r="O113" s="30">
        <v>3.508772</v>
      </c>
    </row>
    <row r="114" spans="1:15" x14ac:dyDescent="0.2">
      <c r="A114" s="19" t="s">
        <v>868</v>
      </c>
      <c r="B114" s="20">
        <v>16</v>
      </c>
      <c r="C114" s="20">
        <v>0</v>
      </c>
      <c r="D114" s="20">
        <v>1</v>
      </c>
      <c r="E114" s="20">
        <v>0</v>
      </c>
      <c r="F114" s="20">
        <v>0</v>
      </c>
      <c r="G114" s="20">
        <v>1</v>
      </c>
      <c r="H114" s="20">
        <v>7</v>
      </c>
      <c r="I114" s="20">
        <v>3</v>
      </c>
      <c r="J114" s="20">
        <v>3</v>
      </c>
      <c r="K114" s="20">
        <v>0</v>
      </c>
      <c r="L114" s="20">
        <v>2</v>
      </c>
      <c r="M114" s="20">
        <v>2</v>
      </c>
      <c r="N114" s="20">
        <v>3</v>
      </c>
      <c r="O114" s="20">
        <v>0</v>
      </c>
    </row>
    <row r="115" spans="1:15" x14ac:dyDescent="0.2">
      <c r="A115" s="21" t="s">
        <v>126</v>
      </c>
      <c r="B115" s="30">
        <v>100</v>
      </c>
      <c r="C115" s="30">
        <v>0</v>
      </c>
      <c r="D115" s="30">
        <v>6.25</v>
      </c>
      <c r="E115" s="30">
        <v>0</v>
      </c>
      <c r="F115" s="30">
        <v>0</v>
      </c>
      <c r="G115" s="30">
        <v>6.25</v>
      </c>
      <c r="H115" s="30">
        <v>43.75</v>
      </c>
      <c r="I115" s="30">
        <v>18.75</v>
      </c>
      <c r="J115" s="30">
        <v>18.75</v>
      </c>
      <c r="K115" s="30">
        <v>0</v>
      </c>
      <c r="L115" s="30">
        <v>12.5</v>
      </c>
      <c r="M115" s="30">
        <v>12.5</v>
      </c>
      <c r="N115" s="30">
        <v>18.75</v>
      </c>
      <c r="O115" s="30">
        <v>0</v>
      </c>
    </row>
    <row r="116" spans="1:15" x14ac:dyDescent="0.2">
      <c r="A116" s="18" t="s">
        <v>136</v>
      </c>
      <c r="B116" s="17">
        <v>25</v>
      </c>
      <c r="C116" s="17">
        <v>2</v>
      </c>
      <c r="D116" s="17">
        <v>5</v>
      </c>
      <c r="E116" s="17">
        <v>5</v>
      </c>
      <c r="F116" s="17">
        <v>3</v>
      </c>
      <c r="G116" s="17">
        <v>2</v>
      </c>
      <c r="H116" s="17">
        <v>14</v>
      </c>
      <c r="I116" s="17">
        <v>3</v>
      </c>
      <c r="J116" s="17">
        <v>2</v>
      </c>
      <c r="K116" s="17">
        <v>0</v>
      </c>
      <c r="L116" s="17">
        <v>3</v>
      </c>
      <c r="M116" s="17">
        <v>3</v>
      </c>
      <c r="N116" s="17">
        <v>2</v>
      </c>
      <c r="O116" s="17">
        <v>0</v>
      </c>
    </row>
    <row r="117" spans="1:15" x14ac:dyDescent="0.2">
      <c r="A117" s="21" t="s">
        <v>126</v>
      </c>
      <c r="B117" s="30">
        <v>100</v>
      </c>
      <c r="C117" s="30">
        <v>8</v>
      </c>
      <c r="D117" s="30">
        <v>20</v>
      </c>
      <c r="E117" s="30">
        <v>20</v>
      </c>
      <c r="F117" s="30">
        <v>12</v>
      </c>
      <c r="G117" s="30">
        <v>8</v>
      </c>
      <c r="H117" s="30">
        <v>56</v>
      </c>
      <c r="I117" s="30">
        <v>12</v>
      </c>
      <c r="J117" s="30">
        <v>8</v>
      </c>
      <c r="K117" s="30">
        <v>0</v>
      </c>
      <c r="L117" s="30">
        <v>12</v>
      </c>
      <c r="M117" s="30">
        <v>12</v>
      </c>
      <c r="N117" s="30">
        <v>8</v>
      </c>
      <c r="O117" s="30">
        <v>0</v>
      </c>
    </row>
    <row r="118" spans="1:15" x14ac:dyDescent="0.2">
      <c r="A118" s="19" t="s">
        <v>134</v>
      </c>
      <c r="B118" s="20">
        <v>351</v>
      </c>
      <c r="C118" s="20">
        <v>3</v>
      </c>
      <c r="D118" s="20">
        <v>42</v>
      </c>
      <c r="E118" s="20">
        <v>17</v>
      </c>
      <c r="F118" s="20">
        <v>18</v>
      </c>
      <c r="G118" s="20">
        <v>10</v>
      </c>
      <c r="H118" s="20">
        <v>111</v>
      </c>
      <c r="I118" s="20">
        <v>70</v>
      </c>
      <c r="J118" s="20">
        <v>42</v>
      </c>
      <c r="K118" s="20">
        <v>3</v>
      </c>
      <c r="L118" s="20">
        <v>86</v>
      </c>
      <c r="M118" s="20">
        <v>33</v>
      </c>
      <c r="N118" s="20">
        <v>54</v>
      </c>
      <c r="O118" s="20">
        <v>10</v>
      </c>
    </row>
    <row r="119" spans="1:15" x14ac:dyDescent="0.2">
      <c r="A119" s="21" t="s">
        <v>126</v>
      </c>
      <c r="B119" s="30">
        <v>100</v>
      </c>
      <c r="C119" s="30">
        <v>0.85470100000000004</v>
      </c>
      <c r="D119" s="30">
        <v>11.965812</v>
      </c>
      <c r="E119" s="30">
        <v>4.843305</v>
      </c>
      <c r="F119" s="30">
        <v>5.1282050000000003</v>
      </c>
      <c r="G119" s="30">
        <v>2.8490030000000002</v>
      </c>
      <c r="H119" s="30">
        <v>31.623932</v>
      </c>
      <c r="I119" s="30">
        <v>19.943020000000001</v>
      </c>
      <c r="J119" s="30">
        <v>11.965812</v>
      </c>
      <c r="K119" s="30">
        <v>0.85470100000000004</v>
      </c>
      <c r="L119" s="30">
        <v>24.501425000000001</v>
      </c>
      <c r="M119" s="30">
        <v>9.4017090000000003</v>
      </c>
      <c r="N119" s="30">
        <v>15.384615</v>
      </c>
      <c r="O119" s="30">
        <v>2.8490030000000002</v>
      </c>
    </row>
    <row r="120" spans="1:15" x14ac:dyDescent="0.2">
      <c r="A120" s="19" t="s">
        <v>393</v>
      </c>
      <c r="B120" s="20">
        <v>33</v>
      </c>
      <c r="C120" s="20">
        <v>1</v>
      </c>
      <c r="D120" s="20">
        <v>6</v>
      </c>
      <c r="E120" s="20">
        <v>3</v>
      </c>
      <c r="F120" s="20">
        <v>2</v>
      </c>
      <c r="G120" s="20">
        <v>0</v>
      </c>
      <c r="H120" s="20">
        <v>14</v>
      </c>
      <c r="I120" s="20">
        <v>1</v>
      </c>
      <c r="J120" s="20">
        <v>2</v>
      </c>
      <c r="K120" s="20">
        <v>1</v>
      </c>
      <c r="L120" s="20">
        <v>4</v>
      </c>
      <c r="M120" s="20">
        <v>4</v>
      </c>
      <c r="N120" s="20">
        <v>5</v>
      </c>
      <c r="O120" s="20">
        <v>1</v>
      </c>
    </row>
    <row r="121" spans="1:15" x14ac:dyDescent="0.2">
      <c r="A121" s="21" t="s">
        <v>126</v>
      </c>
      <c r="B121" s="30">
        <v>100</v>
      </c>
      <c r="C121" s="30">
        <v>3.030303</v>
      </c>
      <c r="D121" s="30">
        <v>18.181818</v>
      </c>
      <c r="E121" s="30">
        <v>9.0909089999999999</v>
      </c>
      <c r="F121" s="30">
        <v>6.0606059999999999</v>
      </c>
      <c r="G121" s="30">
        <v>0</v>
      </c>
      <c r="H121" s="30">
        <v>42.424242</v>
      </c>
      <c r="I121" s="30">
        <v>3.030303</v>
      </c>
      <c r="J121" s="30">
        <v>6.0606059999999999</v>
      </c>
      <c r="K121" s="30">
        <v>3.030303</v>
      </c>
      <c r="L121" s="30">
        <v>12.121212</v>
      </c>
      <c r="M121" s="30">
        <v>12.121212</v>
      </c>
      <c r="N121" s="30">
        <v>15.151515</v>
      </c>
      <c r="O121" s="30">
        <v>3.030303</v>
      </c>
    </row>
    <row r="122" spans="1:15" x14ac:dyDescent="0.2">
      <c r="A122" s="19" t="s">
        <v>135</v>
      </c>
      <c r="B122" s="20">
        <v>204</v>
      </c>
      <c r="C122" s="20">
        <v>1</v>
      </c>
      <c r="D122" s="20">
        <v>21</v>
      </c>
      <c r="E122" s="20">
        <v>8</v>
      </c>
      <c r="F122" s="20">
        <v>4</v>
      </c>
      <c r="G122" s="20">
        <v>0</v>
      </c>
      <c r="H122" s="20">
        <v>69</v>
      </c>
      <c r="I122" s="20">
        <v>18</v>
      </c>
      <c r="J122" s="20">
        <v>19</v>
      </c>
      <c r="K122" s="20">
        <v>2</v>
      </c>
      <c r="L122" s="20">
        <v>48</v>
      </c>
      <c r="M122" s="20">
        <v>29</v>
      </c>
      <c r="N122" s="20">
        <v>43</v>
      </c>
      <c r="O122" s="20">
        <v>10</v>
      </c>
    </row>
    <row r="123" spans="1:15" x14ac:dyDescent="0.2">
      <c r="A123" s="21" t="s">
        <v>126</v>
      </c>
      <c r="B123" s="30">
        <v>100</v>
      </c>
      <c r="C123" s="30">
        <v>0.49019600000000002</v>
      </c>
      <c r="D123" s="30">
        <v>10.294117999999999</v>
      </c>
      <c r="E123" s="30">
        <v>3.9215689999999999</v>
      </c>
      <c r="F123" s="30">
        <v>1.9607840000000001</v>
      </c>
      <c r="G123" s="30">
        <v>0</v>
      </c>
      <c r="H123" s="30">
        <v>33.823529000000001</v>
      </c>
      <c r="I123" s="30">
        <v>8.8235290000000006</v>
      </c>
      <c r="J123" s="30">
        <v>9.3137249999999998</v>
      </c>
      <c r="K123" s="30">
        <v>0.98039200000000004</v>
      </c>
      <c r="L123" s="30">
        <v>23.529412000000001</v>
      </c>
      <c r="M123" s="30">
        <v>14.215686</v>
      </c>
      <c r="N123" s="30">
        <v>21.078430999999998</v>
      </c>
      <c r="O123" s="30">
        <v>4.901961</v>
      </c>
    </row>
    <row r="124" spans="1:15" x14ac:dyDescent="0.2">
      <c r="A124" s="19" t="s">
        <v>868</v>
      </c>
      <c r="B124" s="20">
        <v>17</v>
      </c>
      <c r="C124" s="20">
        <v>0</v>
      </c>
      <c r="D124" s="20">
        <v>0</v>
      </c>
      <c r="E124" s="20">
        <v>0</v>
      </c>
      <c r="F124" s="20">
        <v>0</v>
      </c>
      <c r="G124" s="20">
        <v>0</v>
      </c>
      <c r="H124" s="20">
        <v>6</v>
      </c>
      <c r="I124" s="20">
        <v>1</v>
      </c>
      <c r="J124" s="20">
        <v>2</v>
      </c>
      <c r="K124" s="20">
        <v>0</v>
      </c>
      <c r="L124" s="20">
        <v>5</v>
      </c>
      <c r="M124" s="20">
        <v>1</v>
      </c>
      <c r="N124" s="20">
        <v>5</v>
      </c>
      <c r="O124" s="20">
        <v>0</v>
      </c>
    </row>
    <row r="125" spans="1:15" x14ac:dyDescent="0.2">
      <c r="A125" s="21" t="s">
        <v>126</v>
      </c>
      <c r="B125" s="30">
        <v>100</v>
      </c>
      <c r="C125" s="30">
        <v>0</v>
      </c>
      <c r="D125" s="30">
        <v>0</v>
      </c>
      <c r="E125" s="30">
        <v>0</v>
      </c>
      <c r="F125" s="30">
        <v>0</v>
      </c>
      <c r="G125" s="30">
        <v>0</v>
      </c>
      <c r="H125" s="30">
        <v>35.294117999999997</v>
      </c>
      <c r="I125" s="30">
        <v>5.8823530000000002</v>
      </c>
      <c r="J125" s="30">
        <v>11.764706</v>
      </c>
      <c r="K125" s="30">
        <v>0</v>
      </c>
      <c r="L125" s="30">
        <v>29.411764999999999</v>
      </c>
      <c r="M125" s="30">
        <v>5.8823530000000002</v>
      </c>
      <c r="N125" s="30">
        <v>29.411764999999999</v>
      </c>
      <c r="O125" s="30">
        <v>0</v>
      </c>
    </row>
    <row r="126" spans="1:15" x14ac:dyDescent="0.2">
      <c r="A126" s="18" t="s">
        <v>869</v>
      </c>
      <c r="B126" s="18"/>
      <c r="C126" s="18"/>
      <c r="D126" s="18"/>
      <c r="E126" s="18"/>
      <c r="F126" s="18"/>
      <c r="G126" s="18"/>
      <c r="H126" s="18"/>
      <c r="I126" s="18"/>
      <c r="J126" s="18"/>
      <c r="K126" s="18"/>
      <c r="L126" s="18"/>
      <c r="M126" s="18"/>
      <c r="N126" s="18"/>
      <c r="O126" s="18"/>
    </row>
    <row r="127" spans="1:15" x14ac:dyDescent="0.2">
      <c r="A127" s="19" t="s">
        <v>870</v>
      </c>
      <c r="B127" s="20">
        <v>187</v>
      </c>
      <c r="C127" s="20">
        <v>3</v>
      </c>
      <c r="D127" s="20">
        <v>26</v>
      </c>
      <c r="E127" s="20">
        <v>11</v>
      </c>
      <c r="F127" s="20">
        <v>8</v>
      </c>
      <c r="G127" s="20">
        <v>4</v>
      </c>
      <c r="H127" s="20">
        <v>82</v>
      </c>
      <c r="I127" s="20">
        <v>3</v>
      </c>
      <c r="J127" s="20">
        <v>14</v>
      </c>
      <c r="K127" s="20">
        <v>3</v>
      </c>
      <c r="L127" s="20">
        <v>39</v>
      </c>
      <c r="M127" s="20">
        <v>18</v>
      </c>
      <c r="N127" s="20">
        <v>27</v>
      </c>
      <c r="O127" s="20">
        <v>6</v>
      </c>
    </row>
    <row r="128" spans="1:15" x14ac:dyDescent="0.2">
      <c r="A128" s="21" t="s">
        <v>126</v>
      </c>
      <c r="B128" s="30">
        <v>100</v>
      </c>
      <c r="C128" s="30">
        <v>1.6042780000000001</v>
      </c>
      <c r="D128" s="30">
        <v>13.903743</v>
      </c>
      <c r="E128" s="30">
        <v>5.8823530000000002</v>
      </c>
      <c r="F128" s="30">
        <v>4.2780750000000003</v>
      </c>
      <c r="G128" s="30">
        <v>2.1390370000000001</v>
      </c>
      <c r="H128" s="30">
        <v>43.850267000000002</v>
      </c>
      <c r="I128" s="30">
        <v>1.6042780000000001</v>
      </c>
      <c r="J128" s="30">
        <v>7.486631</v>
      </c>
      <c r="K128" s="30">
        <v>1.6042780000000001</v>
      </c>
      <c r="L128" s="30">
        <v>20.855615</v>
      </c>
      <c r="M128" s="30">
        <v>9.6256679999999992</v>
      </c>
      <c r="N128" s="30">
        <v>14.438503000000001</v>
      </c>
      <c r="O128" s="30">
        <v>3.2085560000000002</v>
      </c>
    </row>
    <row r="129" spans="1:15" x14ac:dyDescent="0.2">
      <c r="A129" s="19" t="s">
        <v>871</v>
      </c>
      <c r="B129" s="20">
        <v>615</v>
      </c>
      <c r="C129" s="20">
        <v>6</v>
      </c>
      <c r="D129" s="20">
        <v>67</v>
      </c>
      <c r="E129" s="20">
        <v>42</v>
      </c>
      <c r="F129" s="20">
        <v>31</v>
      </c>
      <c r="G129" s="20">
        <v>20</v>
      </c>
      <c r="H129" s="20">
        <v>185</v>
      </c>
      <c r="I129" s="20">
        <v>84</v>
      </c>
      <c r="J129" s="20">
        <v>108</v>
      </c>
      <c r="K129" s="20">
        <v>8</v>
      </c>
      <c r="L129" s="20">
        <v>145</v>
      </c>
      <c r="M129" s="20">
        <v>47</v>
      </c>
      <c r="N129" s="20">
        <v>107</v>
      </c>
      <c r="O129" s="20">
        <v>13</v>
      </c>
    </row>
    <row r="130" spans="1:15" x14ac:dyDescent="0.2">
      <c r="A130" s="21" t="s">
        <v>126</v>
      </c>
      <c r="B130" s="30">
        <v>100</v>
      </c>
      <c r="C130" s="30">
        <v>0.97560999999999998</v>
      </c>
      <c r="D130" s="30">
        <v>10.894309</v>
      </c>
      <c r="E130" s="30">
        <v>6.8292679999999999</v>
      </c>
      <c r="F130" s="30">
        <v>5.0406500000000003</v>
      </c>
      <c r="G130" s="30">
        <v>3.252033</v>
      </c>
      <c r="H130" s="30">
        <v>30.081301</v>
      </c>
      <c r="I130" s="30">
        <v>13.658537000000001</v>
      </c>
      <c r="J130" s="30">
        <v>17.560976</v>
      </c>
      <c r="K130" s="30">
        <v>1.300813</v>
      </c>
      <c r="L130" s="30">
        <v>23.577235999999999</v>
      </c>
      <c r="M130" s="30">
        <v>7.6422759999999998</v>
      </c>
      <c r="N130" s="30">
        <v>17.398374</v>
      </c>
      <c r="O130" s="30">
        <v>2.1138210000000002</v>
      </c>
    </row>
    <row r="131" spans="1:15" x14ac:dyDescent="0.2">
      <c r="A131" s="19" t="s">
        <v>137</v>
      </c>
      <c r="B131" s="20">
        <v>34</v>
      </c>
      <c r="C131" s="20">
        <v>3</v>
      </c>
      <c r="D131" s="20">
        <v>4</v>
      </c>
      <c r="E131" s="20">
        <v>4</v>
      </c>
      <c r="F131" s="20">
        <v>4</v>
      </c>
      <c r="G131" s="20">
        <v>1</v>
      </c>
      <c r="H131" s="20">
        <v>6</v>
      </c>
      <c r="I131" s="20">
        <v>13</v>
      </c>
      <c r="J131" s="20">
        <v>6</v>
      </c>
      <c r="K131" s="20">
        <v>0</v>
      </c>
      <c r="L131" s="20">
        <v>5</v>
      </c>
      <c r="M131" s="20">
        <v>0</v>
      </c>
      <c r="N131" s="20">
        <v>4</v>
      </c>
      <c r="O131" s="20">
        <v>0</v>
      </c>
    </row>
    <row r="132" spans="1:15" x14ac:dyDescent="0.2">
      <c r="A132" s="21" t="s">
        <v>126</v>
      </c>
      <c r="B132" s="30">
        <v>100</v>
      </c>
      <c r="C132" s="30">
        <v>8.8235290000000006</v>
      </c>
      <c r="D132" s="30">
        <v>11.764706</v>
      </c>
      <c r="E132" s="30">
        <v>11.764706</v>
      </c>
      <c r="F132" s="30">
        <v>11.764706</v>
      </c>
      <c r="G132" s="30">
        <v>2.941176</v>
      </c>
      <c r="H132" s="30">
        <v>17.647058999999999</v>
      </c>
      <c r="I132" s="30">
        <v>38.235294000000003</v>
      </c>
      <c r="J132" s="30">
        <v>17.647058999999999</v>
      </c>
      <c r="K132" s="30">
        <v>0</v>
      </c>
      <c r="L132" s="30">
        <v>14.705882000000001</v>
      </c>
      <c r="M132" s="30">
        <v>0</v>
      </c>
      <c r="N132" s="30">
        <v>11.764706</v>
      </c>
      <c r="O132" s="30">
        <v>0</v>
      </c>
    </row>
    <row r="133" spans="1:15" x14ac:dyDescent="0.2">
      <c r="A133" s="19" t="s">
        <v>138</v>
      </c>
      <c r="B133" s="20">
        <v>371</v>
      </c>
      <c r="C133" s="20">
        <v>1</v>
      </c>
      <c r="D133" s="20">
        <v>34</v>
      </c>
      <c r="E133" s="20">
        <v>15</v>
      </c>
      <c r="F133" s="20">
        <v>10</v>
      </c>
      <c r="G133" s="20">
        <v>7</v>
      </c>
      <c r="H133" s="20">
        <v>129</v>
      </c>
      <c r="I133" s="20">
        <v>45</v>
      </c>
      <c r="J133" s="20">
        <v>49</v>
      </c>
      <c r="K133" s="20">
        <v>6</v>
      </c>
      <c r="L133" s="20">
        <v>81</v>
      </c>
      <c r="M133" s="20">
        <v>40</v>
      </c>
      <c r="N133" s="20">
        <v>66</v>
      </c>
      <c r="O133" s="20">
        <v>11</v>
      </c>
    </row>
    <row r="134" spans="1:15" x14ac:dyDescent="0.2">
      <c r="A134" s="21" t="s">
        <v>126</v>
      </c>
      <c r="B134" s="30">
        <v>100</v>
      </c>
      <c r="C134" s="30">
        <v>0.269542</v>
      </c>
      <c r="D134" s="30">
        <v>9.1644199999999998</v>
      </c>
      <c r="E134" s="30">
        <v>4.0431270000000001</v>
      </c>
      <c r="F134" s="30">
        <v>2.6954180000000001</v>
      </c>
      <c r="G134" s="30">
        <v>1.886792</v>
      </c>
      <c r="H134" s="30">
        <v>34.770888999999997</v>
      </c>
      <c r="I134" s="30">
        <v>12.129379999999999</v>
      </c>
      <c r="J134" s="30">
        <v>13.207547</v>
      </c>
      <c r="K134" s="30">
        <v>1.617251</v>
      </c>
      <c r="L134" s="30">
        <v>21.832884</v>
      </c>
      <c r="M134" s="30">
        <v>10.781670999999999</v>
      </c>
      <c r="N134" s="30">
        <v>17.789757000000002</v>
      </c>
      <c r="O134" s="30">
        <v>2.96496</v>
      </c>
    </row>
    <row r="135" spans="1:15" x14ac:dyDescent="0.2">
      <c r="A135" s="19" t="s">
        <v>872</v>
      </c>
      <c r="B135" s="20">
        <v>43</v>
      </c>
      <c r="C135" s="20">
        <v>1</v>
      </c>
      <c r="D135" s="20">
        <v>3</v>
      </c>
      <c r="E135" s="20">
        <v>4</v>
      </c>
      <c r="F135" s="20">
        <v>3</v>
      </c>
      <c r="G135" s="20">
        <v>1</v>
      </c>
      <c r="H135" s="20">
        <v>13</v>
      </c>
      <c r="I135" s="20">
        <v>7</v>
      </c>
      <c r="J135" s="20">
        <v>6</v>
      </c>
      <c r="K135" s="20">
        <v>0</v>
      </c>
      <c r="L135" s="20">
        <v>12</v>
      </c>
      <c r="M135" s="20">
        <v>7</v>
      </c>
      <c r="N135" s="20">
        <v>1</v>
      </c>
      <c r="O135" s="20">
        <v>3</v>
      </c>
    </row>
    <row r="136" spans="1:15" x14ac:dyDescent="0.2">
      <c r="A136" s="21" t="s">
        <v>126</v>
      </c>
      <c r="B136" s="30">
        <v>100</v>
      </c>
      <c r="C136" s="30">
        <v>2.3255810000000001</v>
      </c>
      <c r="D136" s="30">
        <v>6.9767440000000001</v>
      </c>
      <c r="E136" s="30">
        <v>9.3023260000000008</v>
      </c>
      <c r="F136" s="30">
        <v>6.9767440000000001</v>
      </c>
      <c r="G136" s="30">
        <v>2.3255810000000001</v>
      </c>
      <c r="H136" s="30">
        <v>30.232558000000001</v>
      </c>
      <c r="I136" s="30">
        <v>16.279070000000001</v>
      </c>
      <c r="J136" s="30">
        <v>13.953488</v>
      </c>
      <c r="K136" s="30">
        <v>0</v>
      </c>
      <c r="L136" s="30">
        <v>27.906977000000001</v>
      </c>
      <c r="M136" s="30">
        <v>16.279070000000001</v>
      </c>
      <c r="N136" s="30">
        <v>2.3255810000000001</v>
      </c>
      <c r="O136" s="30">
        <v>6.9767440000000001</v>
      </c>
    </row>
    <row r="137" spans="1:15" x14ac:dyDescent="0.2">
      <c r="A137" s="19" t="s">
        <v>873</v>
      </c>
      <c r="B137" s="20">
        <v>94</v>
      </c>
      <c r="C137" s="20">
        <v>1</v>
      </c>
      <c r="D137" s="20">
        <v>12</v>
      </c>
      <c r="E137" s="20">
        <v>5</v>
      </c>
      <c r="F137" s="20">
        <v>4</v>
      </c>
      <c r="G137" s="20">
        <v>3</v>
      </c>
      <c r="H137" s="20">
        <v>33</v>
      </c>
      <c r="I137" s="20">
        <v>9</v>
      </c>
      <c r="J137" s="20">
        <v>11</v>
      </c>
      <c r="K137" s="20">
        <v>1</v>
      </c>
      <c r="L137" s="20">
        <v>22</v>
      </c>
      <c r="M137" s="20">
        <v>11</v>
      </c>
      <c r="N137" s="20">
        <v>14</v>
      </c>
      <c r="O137" s="20">
        <v>3</v>
      </c>
    </row>
    <row r="138" spans="1:15" x14ac:dyDescent="0.2">
      <c r="A138" s="21" t="s">
        <v>126</v>
      </c>
      <c r="B138" s="30">
        <v>100</v>
      </c>
      <c r="C138" s="30">
        <v>1.0638300000000001</v>
      </c>
      <c r="D138" s="30">
        <v>12.765957</v>
      </c>
      <c r="E138" s="30">
        <v>5.3191490000000003</v>
      </c>
      <c r="F138" s="30">
        <v>4.2553190000000001</v>
      </c>
      <c r="G138" s="30">
        <v>3.1914889999999998</v>
      </c>
      <c r="H138" s="30">
        <v>35.106383000000001</v>
      </c>
      <c r="I138" s="30">
        <v>9.5744679999999995</v>
      </c>
      <c r="J138" s="30">
        <v>11.702128</v>
      </c>
      <c r="K138" s="30">
        <v>1.0638300000000001</v>
      </c>
      <c r="L138" s="30">
        <v>23.404254999999999</v>
      </c>
      <c r="M138" s="30">
        <v>11.702128</v>
      </c>
      <c r="N138" s="30">
        <v>14.893617000000001</v>
      </c>
      <c r="O138" s="30">
        <v>3.1914889999999998</v>
      </c>
    </row>
    <row r="139" spans="1:15" x14ac:dyDescent="0.2">
      <c r="A139" s="19" t="s">
        <v>1441</v>
      </c>
      <c r="B139" s="20">
        <v>875</v>
      </c>
      <c r="C139" s="20">
        <v>11</v>
      </c>
      <c r="D139" s="20">
        <v>93</v>
      </c>
      <c r="E139" s="20">
        <v>57</v>
      </c>
      <c r="F139" s="20">
        <v>39</v>
      </c>
      <c r="G139" s="20">
        <v>24</v>
      </c>
      <c r="H139" s="20">
        <v>274</v>
      </c>
      <c r="I139" s="20">
        <v>116</v>
      </c>
      <c r="J139" s="20">
        <v>132</v>
      </c>
      <c r="K139" s="20">
        <v>11</v>
      </c>
      <c r="L139" s="20">
        <v>199</v>
      </c>
      <c r="M139" s="20">
        <v>79</v>
      </c>
      <c r="N139" s="20">
        <v>152</v>
      </c>
      <c r="O139" s="20">
        <v>22</v>
      </c>
    </row>
    <row r="140" spans="1:15" x14ac:dyDescent="0.2">
      <c r="A140" s="21" t="s">
        <v>126</v>
      </c>
      <c r="B140" s="30">
        <v>100</v>
      </c>
      <c r="C140" s="30">
        <v>1.2571429999999999</v>
      </c>
      <c r="D140" s="30">
        <v>10.628571000000001</v>
      </c>
      <c r="E140" s="30">
        <v>6.5142860000000002</v>
      </c>
      <c r="F140" s="30">
        <v>4.4571430000000003</v>
      </c>
      <c r="G140" s="30">
        <v>2.7428569999999999</v>
      </c>
      <c r="H140" s="30">
        <v>31.314285999999999</v>
      </c>
      <c r="I140" s="30">
        <v>13.257142999999999</v>
      </c>
      <c r="J140" s="30">
        <v>15.085713999999999</v>
      </c>
      <c r="K140" s="30">
        <v>1.2571429999999999</v>
      </c>
      <c r="L140" s="30">
        <v>22.742857000000001</v>
      </c>
      <c r="M140" s="30">
        <v>9.0285709999999995</v>
      </c>
      <c r="N140" s="30">
        <v>17.371428999999999</v>
      </c>
      <c r="O140" s="30">
        <v>2.5142859999999998</v>
      </c>
    </row>
    <row r="141" spans="1:15" x14ac:dyDescent="0.2">
      <c r="A141" s="18" t="s">
        <v>874</v>
      </c>
      <c r="B141" s="18"/>
      <c r="C141" s="18"/>
      <c r="D141" s="18"/>
      <c r="E141" s="18"/>
      <c r="F141" s="18"/>
      <c r="G141" s="18"/>
      <c r="H141" s="18"/>
      <c r="I141" s="18"/>
      <c r="J141" s="18"/>
      <c r="K141" s="18"/>
      <c r="L141" s="18"/>
      <c r="M141" s="18"/>
      <c r="N141" s="18"/>
      <c r="O141" s="18"/>
    </row>
    <row r="142" spans="1:15" x14ac:dyDescent="0.2">
      <c r="A142" s="21" t="s">
        <v>875</v>
      </c>
      <c r="B142" s="34">
        <v>187</v>
      </c>
      <c r="C142" s="34">
        <v>3</v>
      </c>
      <c r="D142" s="34">
        <v>26</v>
      </c>
      <c r="E142" s="34">
        <v>11</v>
      </c>
      <c r="F142" s="34">
        <v>8</v>
      </c>
      <c r="G142" s="34">
        <v>4</v>
      </c>
      <c r="H142" s="34">
        <v>82</v>
      </c>
      <c r="I142" s="34">
        <v>3</v>
      </c>
      <c r="J142" s="34">
        <v>14</v>
      </c>
      <c r="K142" s="34">
        <v>3</v>
      </c>
      <c r="L142" s="34">
        <v>39</v>
      </c>
      <c r="M142" s="34">
        <v>18</v>
      </c>
      <c r="N142" s="34">
        <v>27</v>
      </c>
      <c r="O142" s="34">
        <v>6</v>
      </c>
    </row>
    <row r="143" spans="1:15" x14ac:dyDescent="0.2">
      <c r="A143" s="21" t="s">
        <v>126</v>
      </c>
      <c r="B143" s="30">
        <v>100</v>
      </c>
      <c r="C143" s="30">
        <v>1.6042780000000001</v>
      </c>
      <c r="D143" s="30">
        <v>13.903743</v>
      </c>
      <c r="E143" s="30">
        <v>5.8823530000000002</v>
      </c>
      <c r="F143" s="30">
        <v>4.2780750000000003</v>
      </c>
      <c r="G143" s="30">
        <v>2.1390370000000001</v>
      </c>
      <c r="H143" s="30">
        <v>43.850267000000002</v>
      </c>
      <c r="I143" s="30">
        <v>1.6042780000000001</v>
      </c>
      <c r="J143" s="30">
        <v>7.486631</v>
      </c>
      <c r="K143" s="30">
        <v>1.6042780000000001</v>
      </c>
      <c r="L143" s="30">
        <v>20.855615</v>
      </c>
      <c r="M143" s="30">
        <v>9.6256679999999992</v>
      </c>
      <c r="N143" s="30">
        <v>14.438503000000001</v>
      </c>
      <c r="O143" s="30">
        <v>3.2085560000000002</v>
      </c>
    </row>
    <row r="144" spans="1:15" x14ac:dyDescent="0.2">
      <c r="A144" s="21" t="s">
        <v>876</v>
      </c>
      <c r="B144" s="34">
        <v>519</v>
      </c>
      <c r="C144" s="34">
        <v>7</v>
      </c>
      <c r="D144" s="34">
        <v>59</v>
      </c>
      <c r="E144" s="34">
        <v>39</v>
      </c>
      <c r="F144" s="34">
        <v>25</v>
      </c>
      <c r="G144" s="34">
        <v>17</v>
      </c>
      <c r="H144" s="34">
        <v>155</v>
      </c>
      <c r="I144" s="34">
        <v>65</v>
      </c>
      <c r="J144" s="34">
        <v>78</v>
      </c>
      <c r="K144" s="34">
        <v>4</v>
      </c>
      <c r="L144" s="34">
        <v>124</v>
      </c>
      <c r="M144" s="34">
        <v>36</v>
      </c>
      <c r="N144" s="34">
        <v>99</v>
      </c>
      <c r="O144" s="34">
        <v>11</v>
      </c>
    </row>
    <row r="145" spans="1:15" x14ac:dyDescent="0.2">
      <c r="A145" s="21" t="s">
        <v>126</v>
      </c>
      <c r="B145" s="30">
        <v>100</v>
      </c>
      <c r="C145" s="30">
        <v>1.3487480000000001</v>
      </c>
      <c r="D145" s="30">
        <v>11.368015</v>
      </c>
      <c r="E145" s="30">
        <v>7.5144510000000002</v>
      </c>
      <c r="F145" s="30">
        <v>4.8169560000000002</v>
      </c>
      <c r="G145" s="30">
        <v>3.2755299999999998</v>
      </c>
      <c r="H145" s="30">
        <v>29.865124999999999</v>
      </c>
      <c r="I145" s="30">
        <v>12.524084999999999</v>
      </c>
      <c r="J145" s="30">
        <v>15.028902</v>
      </c>
      <c r="K145" s="30">
        <v>0.77071299999999998</v>
      </c>
      <c r="L145" s="30">
        <v>23.892099999999999</v>
      </c>
      <c r="M145" s="30">
        <v>6.9364160000000004</v>
      </c>
      <c r="N145" s="30">
        <v>19.075144999999999</v>
      </c>
      <c r="O145" s="30">
        <v>2.1194609999999998</v>
      </c>
    </row>
    <row r="146" spans="1:15" x14ac:dyDescent="0.2">
      <c r="A146" s="19" t="s">
        <v>877</v>
      </c>
      <c r="B146" s="20">
        <v>180</v>
      </c>
      <c r="C146" s="20">
        <v>2</v>
      </c>
      <c r="D146" s="20">
        <v>16</v>
      </c>
      <c r="E146" s="20">
        <v>10</v>
      </c>
      <c r="F146" s="20">
        <v>10</v>
      </c>
      <c r="G146" s="20">
        <v>4</v>
      </c>
      <c r="H146" s="20">
        <v>65</v>
      </c>
      <c r="I146" s="20">
        <v>23</v>
      </c>
      <c r="J146" s="20">
        <v>28</v>
      </c>
      <c r="K146" s="20">
        <v>5</v>
      </c>
      <c r="L146" s="20">
        <v>34</v>
      </c>
      <c r="M146" s="20">
        <v>25</v>
      </c>
      <c r="N146" s="20">
        <v>29</v>
      </c>
      <c r="O146" s="20">
        <v>3</v>
      </c>
    </row>
    <row r="147" spans="1:15" x14ac:dyDescent="0.2">
      <c r="A147" s="21" t="s">
        <v>126</v>
      </c>
      <c r="B147" s="30">
        <v>100</v>
      </c>
      <c r="C147" s="30">
        <v>1.111111</v>
      </c>
      <c r="D147" s="30">
        <v>8.8888890000000007</v>
      </c>
      <c r="E147" s="30">
        <v>5.5555560000000002</v>
      </c>
      <c r="F147" s="30">
        <v>5.5555560000000002</v>
      </c>
      <c r="G147" s="30">
        <v>2.2222219999999999</v>
      </c>
      <c r="H147" s="30">
        <v>36.111111000000001</v>
      </c>
      <c r="I147" s="30">
        <v>12.777778</v>
      </c>
      <c r="J147" s="30">
        <v>15.555555999999999</v>
      </c>
      <c r="K147" s="30">
        <v>2.7777780000000001</v>
      </c>
      <c r="L147" s="30">
        <v>18.888888999999999</v>
      </c>
      <c r="M147" s="30">
        <v>13.888889000000001</v>
      </c>
      <c r="N147" s="30">
        <v>16.111111000000001</v>
      </c>
      <c r="O147" s="30">
        <v>1.6666669999999999</v>
      </c>
    </row>
    <row r="148" spans="1:15" x14ac:dyDescent="0.2">
      <c r="A148" s="19" t="s">
        <v>878</v>
      </c>
      <c r="B148" s="20">
        <v>71</v>
      </c>
      <c r="C148" s="20">
        <v>0</v>
      </c>
      <c r="D148" s="20">
        <v>3</v>
      </c>
      <c r="E148" s="20">
        <v>3</v>
      </c>
      <c r="F148" s="20">
        <v>0</v>
      </c>
      <c r="G148" s="20">
        <v>0</v>
      </c>
      <c r="H148" s="20">
        <v>24</v>
      </c>
      <c r="I148" s="20">
        <v>12</v>
      </c>
      <c r="J148" s="20">
        <v>12</v>
      </c>
      <c r="K148" s="20">
        <v>0</v>
      </c>
      <c r="L148" s="20">
        <v>19</v>
      </c>
      <c r="M148" s="20">
        <v>11</v>
      </c>
      <c r="N148" s="20">
        <v>8</v>
      </c>
      <c r="O148" s="20">
        <v>1</v>
      </c>
    </row>
    <row r="149" spans="1:15" x14ac:dyDescent="0.2">
      <c r="A149" s="21" t="s">
        <v>126</v>
      </c>
      <c r="B149" s="30">
        <v>100</v>
      </c>
      <c r="C149" s="30">
        <v>0</v>
      </c>
      <c r="D149" s="30">
        <v>4.225352</v>
      </c>
      <c r="E149" s="30">
        <v>4.225352</v>
      </c>
      <c r="F149" s="30">
        <v>0</v>
      </c>
      <c r="G149" s="30">
        <v>0</v>
      </c>
      <c r="H149" s="30">
        <v>33.802816999999997</v>
      </c>
      <c r="I149" s="30">
        <v>16.901408</v>
      </c>
      <c r="J149" s="30">
        <v>16.901408</v>
      </c>
      <c r="K149" s="30">
        <v>0</v>
      </c>
      <c r="L149" s="30">
        <v>26.760563000000001</v>
      </c>
      <c r="M149" s="30">
        <v>15.492958</v>
      </c>
      <c r="N149" s="30">
        <v>11.267606000000001</v>
      </c>
      <c r="O149" s="30">
        <v>1.4084509999999999</v>
      </c>
    </row>
    <row r="150" spans="1:15" x14ac:dyDescent="0.2">
      <c r="A150" s="19" t="s">
        <v>879</v>
      </c>
      <c r="B150" s="20">
        <v>30</v>
      </c>
      <c r="C150" s="20">
        <v>0</v>
      </c>
      <c r="D150" s="20">
        <v>4</v>
      </c>
      <c r="E150" s="20">
        <v>0</v>
      </c>
      <c r="F150" s="20">
        <v>0</v>
      </c>
      <c r="G150" s="20">
        <v>0</v>
      </c>
      <c r="H150" s="20">
        <v>9</v>
      </c>
      <c r="I150" s="20">
        <v>7</v>
      </c>
      <c r="J150" s="20">
        <v>5</v>
      </c>
      <c r="K150" s="20">
        <v>0</v>
      </c>
      <c r="L150" s="20">
        <v>5</v>
      </c>
      <c r="M150" s="20">
        <v>2</v>
      </c>
      <c r="N150" s="20">
        <v>4</v>
      </c>
      <c r="O150" s="20">
        <v>3</v>
      </c>
    </row>
    <row r="151" spans="1:15" x14ac:dyDescent="0.2">
      <c r="A151" s="21" t="s">
        <v>126</v>
      </c>
      <c r="B151" s="30">
        <v>100</v>
      </c>
      <c r="C151" s="30">
        <v>0</v>
      </c>
      <c r="D151" s="30">
        <v>13.333333</v>
      </c>
      <c r="E151" s="30">
        <v>0</v>
      </c>
      <c r="F151" s="30">
        <v>0</v>
      </c>
      <c r="G151" s="30">
        <v>0</v>
      </c>
      <c r="H151" s="30">
        <v>30</v>
      </c>
      <c r="I151" s="30">
        <v>23.333333</v>
      </c>
      <c r="J151" s="30">
        <v>16.666667</v>
      </c>
      <c r="K151" s="30">
        <v>0</v>
      </c>
      <c r="L151" s="30">
        <v>16.666667</v>
      </c>
      <c r="M151" s="30">
        <v>6.6666670000000003</v>
      </c>
      <c r="N151" s="30">
        <v>13.333333</v>
      </c>
      <c r="O151" s="30">
        <v>10</v>
      </c>
    </row>
    <row r="152" spans="1:15" x14ac:dyDescent="0.2">
      <c r="A152" s="19" t="s">
        <v>880</v>
      </c>
      <c r="B152" s="20">
        <v>26</v>
      </c>
      <c r="C152" s="20">
        <v>1</v>
      </c>
      <c r="D152" s="20">
        <v>3</v>
      </c>
      <c r="E152" s="20">
        <v>1</v>
      </c>
      <c r="F152" s="20">
        <v>1</v>
      </c>
      <c r="G152" s="20">
        <v>1</v>
      </c>
      <c r="H152" s="20">
        <v>2</v>
      </c>
      <c r="I152" s="20">
        <v>5</v>
      </c>
      <c r="J152" s="20">
        <v>4</v>
      </c>
      <c r="K152" s="20">
        <v>0</v>
      </c>
      <c r="L152" s="20">
        <v>10</v>
      </c>
      <c r="M152" s="20">
        <v>3</v>
      </c>
      <c r="N152" s="20">
        <v>2</v>
      </c>
      <c r="O152" s="20">
        <v>0</v>
      </c>
    </row>
    <row r="153" spans="1:15" x14ac:dyDescent="0.2">
      <c r="A153" s="21" t="s">
        <v>126</v>
      </c>
      <c r="B153" s="30">
        <v>100</v>
      </c>
      <c r="C153" s="30">
        <v>3.8461539999999999</v>
      </c>
      <c r="D153" s="30">
        <v>11.538462000000001</v>
      </c>
      <c r="E153" s="30">
        <v>3.8461539999999999</v>
      </c>
      <c r="F153" s="30">
        <v>3.8461539999999999</v>
      </c>
      <c r="G153" s="30">
        <v>3.8461539999999999</v>
      </c>
      <c r="H153" s="30">
        <v>7.6923079999999997</v>
      </c>
      <c r="I153" s="30">
        <v>19.230768999999999</v>
      </c>
      <c r="J153" s="30">
        <v>15.384615</v>
      </c>
      <c r="K153" s="30">
        <v>0</v>
      </c>
      <c r="L153" s="30">
        <v>38.461537999999997</v>
      </c>
      <c r="M153" s="30">
        <v>11.538462000000001</v>
      </c>
      <c r="N153" s="30">
        <v>7.6923079999999997</v>
      </c>
      <c r="O153" s="30">
        <v>0</v>
      </c>
    </row>
    <row r="154" spans="1:15" x14ac:dyDescent="0.2">
      <c r="A154" s="19" t="s">
        <v>881</v>
      </c>
      <c r="B154" s="20">
        <v>8</v>
      </c>
      <c r="C154" s="20">
        <v>0</v>
      </c>
      <c r="D154" s="20">
        <v>2</v>
      </c>
      <c r="E154" s="20">
        <v>0</v>
      </c>
      <c r="F154" s="20">
        <v>1</v>
      </c>
      <c r="G154" s="20">
        <v>0</v>
      </c>
      <c r="H154" s="20">
        <v>2</v>
      </c>
      <c r="I154" s="20">
        <v>1</v>
      </c>
      <c r="J154" s="20">
        <v>0</v>
      </c>
      <c r="K154" s="20">
        <v>0</v>
      </c>
      <c r="L154" s="20">
        <v>2</v>
      </c>
      <c r="M154" s="20">
        <v>1</v>
      </c>
      <c r="N154" s="20">
        <v>1</v>
      </c>
      <c r="O154" s="20">
        <v>2</v>
      </c>
    </row>
    <row r="155" spans="1:15" x14ac:dyDescent="0.2">
      <c r="A155" s="21" t="s">
        <v>126</v>
      </c>
      <c r="B155" s="30">
        <v>100</v>
      </c>
      <c r="C155" s="30">
        <v>0</v>
      </c>
      <c r="D155" s="30">
        <v>25</v>
      </c>
      <c r="E155" s="30">
        <v>0</v>
      </c>
      <c r="F155" s="30">
        <v>12.5</v>
      </c>
      <c r="G155" s="30">
        <v>0</v>
      </c>
      <c r="H155" s="30">
        <v>25</v>
      </c>
      <c r="I155" s="30">
        <v>12.5</v>
      </c>
      <c r="J155" s="30">
        <v>0</v>
      </c>
      <c r="K155" s="30">
        <v>0</v>
      </c>
      <c r="L155" s="30">
        <v>25</v>
      </c>
      <c r="M155" s="30">
        <v>12.5</v>
      </c>
      <c r="N155" s="30">
        <v>12.5</v>
      </c>
      <c r="O155" s="30">
        <v>25</v>
      </c>
    </row>
    <row r="156" spans="1:15" x14ac:dyDescent="0.2">
      <c r="A156" s="19" t="s">
        <v>882</v>
      </c>
      <c r="B156" s="20">
        <v>2</v>
      </c>
      <c r="C156" s="20">
        <v>0</v>
      </c>
      <c r="D156" s="20">
        <v>0</v>
      </c>
      <c r="E156" s="20">
        <v>0</v>
      </c>
      <c r="F156" s="20">
        <v>0</v>
      </c>
      <c r="G156" s="20">
        <v>0</v>
      </c>
      <c r="H156" s="20">
        <v>0</v>
      </c>
      <c r="I156" s="20">
        <v>0</v>
      </c>
      <c r="J156" s="20">
        <v>0</v>
      </c>
      <c r="K156" s="20">
        <v>0</v>
      </c>
      <c r="L156" s="20">
        <v>0</v>
      </c>
      <c r="M156" s="20">
        <v>0</v>
      </c>
      <c r="N156" s="20">
        <v>1</v>
      </c>
      <c r="O156" s="20">
        <v>1</v>
      </c>
    </row>
    <row r="157" spans="1:15" x14ac:dyDescent="0.2">
      <c r="A157" s="21" t="s">
        <v>126</v>
      </c>
      <c r="B157" s="30">
        <v>100</v>
      </c>
      <c r="C157" s="30">
        <v>0</v>
      </c>
      <c r="D157" s="30">
        <v>0</v>
      </c>
      <c r="E157" s="30">
        <v>0</v>
      </c>
      <c r="F157" s="30">
        <v>0</v>
      </c>
      <c r="G157" s="30">
        <v>0</v>
      </c>
      <c r="H157" s="30">
        <v>0</v>
      </c>
      <c r="I157" s="30">
        <v>0</v>
      </c>
      <c r="J157" s="30">
        <v>0</v>
      </c>
      <c r="K157" s="30">
        <v>0</v>
      </c>
      <c r="L157" s="30">
        <v>0</v>
      </c>
      <c r="M157" s="30">
        <v>0</v>
      </c>
      <c r="N157" s="30">
        <v>50</v>
      </c>
      <c r="O157" s="30">
        <v>50</v>
      </c>
    </row>
    <row r="158" spans="1:15" x14ac:dyDescent="0.2">
      <c r="A158" s="19" t="s">
        <v>883</v>
      </c>
      <c r="B158" s="20">
        <v>1</v>
      </c>
      <c r="C158" s="20">
        <v>0</v>
      </c>
      <c r="D158" s="20">
        <v>0</v>
      </c>
      <c r="E158" s="20">
        <v>0</v>
      </c>
      <c r="F158" s="20">
        <v>0</v>
      </c>
      <c r="G158" s="20">
        <v>0</v>
      </c>
      <c r="H158" s="20">
        <v>0</v>
      </c>
      <c r="I158" s="20">
        <v>0</v>
      </c>
      <c r="J158" s="20">
        <v>0</v>
      </c>
      <c r="K158" s="20">
        <v>0</v>
      </c>
      <c r="L158" s="20">
        <v>1</v>
      </c>
      <c r="M158" s="20">
        <v>0</v>
      </c>
      <c r="N158" s="20">
        <v>0</v>
      </c>
      <c r="O158" s="20">
        <v>0</v>
      </c>
    </row>
    <row r="159" spans="1:15" x14ac:dyDescent="0.2">
      <c r="A159" s="21" t="s">
        <v>126</v>
      </c>
      <c r="B159" s="30">
        <v>100</v>
      </c>
      <c r="C159" s="30">
        <v>0</v>
      </c>
      <c r="D159" s="30">
        <v>0</v>
      </c>
      <c r="E159" s="30">
        <v>0</v>
      </c>
      <c r="F159" s="30">
        <v>0</v>
      </c>
      <c r="G159" s="30">
        <v>0</v>
      </c>
      <c r="H159" s="30">
        <v>0</v>
      </c>
      <c r="I159" s="30">
        <v>0</v>
      </c>
      <c r="J159" s="30">
        <v>0</v>
      </c>
      <c r="K159" s="30">
        <v>0</v>
      </c>
      <c r="L159" s="30">
        <v>100</v>
      </c>
      <c r="M159" s="30">
        <v>0</v>
      </c>
      <c r="N159" s="30">
        <v>0</v>
      </c>
      <c r="O159" s="30">
        <v>0</v>
      </c>
    </row>
    <row r="160" spans="1:15" x14ac:dyDescent="0.2">
      <c r="A160" s="19" t="s">
        <v>884</v>
      </c>
      <c r="B160" s="20">
        <v>2</v>
      </c>
      <c r="C160" s="20">
        <v>0</v>
      </c>
      <c r="D160" s="20">
        <v>0</v>
      </c>
      <c r="E160" s="20">
        <v>0</v>
      </c>
      <c r="F160" s="20">
        <v>0</v>
      </c>
      <c r="G160" s="20">
        <v>0</v>
      </c>
      <c r="H160" s="20">
        <v>0</v>
      </c>
      <c r="I160" s="20">
        <v>0</v>
      </c>
      <c r="J160" s="20">
        <v>0</v>
      </c>
      <c r="K160" s="20">
        <v>0</v>
      </c>
      <c r="L160" s="20">
        <v>1</v>
      </c>
      <c r="M160" s="20">
        <v>0</v>
      </c>
      <c r="N160" s="20">
        <v>0</v>
      </c>
      <c r="O160" s="20">
        <v>1</v>
      </c>
    </row>
    <row r="161" spans="1:15" x14ac:dyDescent="0.2">
      <c r="A161" s="21" t="s">
        <v>126</v>
      </c>
      <c r="B161" s="30">
        <v>100</v>
      </c>
      <c r="C161" s="30">
        <v>0</v>
      </c>
      <c r="D161" s="30">
        <v>0</v>
      </c>
      <c r="E161" s="30">
        <v>0</v>
      </c>
      <c r="F161" s="30">
        <v>0</v>
      </c>
      <c r="G161" s="30">
        <v>0</v>
      </c>
      <c r="H161" s="30">
        <v>0</v>
      </c>
      <c r="I161" s="30">
        <v>0</v>
      </c>
      <c r="J161" s="30">
        <v>0</v>
      </c>
      <c r="K161" s="30">
        <v>0</v>
      </c>
      <c r="L161" s="30">
        <v>50</v>
      </c>
      <c r="M161" s="30">
        <v>0</v>
      </c>
      <c r="N161" s="30">
        <v>0</v>
      </c>
      <c r="O161" s="30">
        <v>50</v>
      </c>
    </row>
    <row r="162" spans="1:15" x14ac:dyDescent="0.2">
      <c r="A162" s="19" t="s">
        <v>873</v>
      </c>
      <c r="B162" s="20">
        <v>130</v>
      </c>
      <c r="C162" s="20">
        <v>2</v>
      </c>
      <c r="D162" s="20">
        <v>18</v>
      </c>
      <c r="E162" s="20">
        <v>9</v>
      </c>
      <c r="F162" s="20">
        <v>6</v>
      </c>
      <c r="G162" s="20">
        <v>5</v>
      </c>
      <c r="H162" s="20">
        <v>50</v>
      </c>
      <c r="I162" s="20">
        <v>12</v>
      </c>
      <c r="J162" s="20">
        <v>16</v>
      </c>
      <c r="K162" s="20">
        <v>3</v>
      </c>
      <c r="L162" s="20">
        <v>25</v>
      </c>
      <c r="M162" s="20">
        <v>12</v>
      </c>
      <c r="N162" s="20">
        <v>22</v>
      </c>
      <c r="O162" s="20">
        <v>3</v>
      </c>
    </row>
    <row r="163" spans="1:15" x14ac:dyDescent="0.2">
      <c r="A163" s="21" t="s">
        <v>126</v>
      </c>
      <c r="B163" s="30">
        <v>100</v>
      </c>
      <c r="C163" s="30">
        <v>1.538462</v>
      </c>
      <c r="D163" s="30">
        <v>13.846154</v>
      </c>
      <c r="E163" s="30">
        <v>6.9230770000000001</v>
      </c>
      <c r="F163" s="30">
        <v>4.6153849999999998</v>
      </c>
      <c r="G163" s="30">
        <v>3.8461539999999999</v>
      </c>
      <c r="H163" s="30">
        <v>38.461537999999997</v>
      </c>
      <c r="I163" s="30">
        <v>9.2307690000000004</v>
      </c>
      <c r="J163" s="30">
        <v>12.307691999999999</v>
      </c>
      <c r="K163" s="30">
        <v>2.3076919999999999</v>
      </c>
      <c r="L163" s="30">
        <v>19.230768999999999</v>
      </c>
      <c r="M163" s="30">
        <v>9.2307690000000004</v>
      </c>
      <c r="N163" s="30">
        <v>16.923076999999999</v>
      </c>
      <c r="O163" s="30">
        <v>2.3076919999999999</v>
      </c>
    </row>
    <row r="164" spans="1:15" x14ac:dyDescent="0.2">
      <c r="A164" s="18" t="s">
        <v>885</v>
      </c>
      <c r="B164" s="18"/>
      <c r="C164" s="18"/>
      <c r="D164" s="18"/>
      <c r="E164" s="18"/>
      <c r="F164" s="18"/>
      <c r="G164" s="18"/>
      <c r="H164" s="18"/>
      <c r="I164" s="18"/>
      <c r="J164" s="18"/>
      <c r="K164" s="18"/>
      <c r="L164" s="18"/>
      <c r="M164" s="18"/>
      <c r="N164" s="18"/>
      <c r="O164" s="18"/>
    </row>
    <row r="165" spans="1:15" x14ac:dyDescent="0.2">
      <c r="A165" s="19" t="s">
        <v>886</v>
      </c>
      <c r="B165" s="20">
        <v>942</v>
      </c>
      <c r="C165" s="20">
        <v>12</v>
      </c>
      <c r="D165" s="20">
        <v>102</v>
      </c>
      <c r="E165" s="20">
        <v>64</v>
      </c>
      <c r="F165" s="20">
        <v>39</v>
      </c>
      <c r="G165" s="20">
        <v>25</v>
      </c>
      <c r="H165" s="20">
        <v>296</v>
      </c>
      <c r="I165" s="20">
        <v>108</v>
      </c>
      <c r="J165" s="20">
        <v>128</v>
      </c>
      <c r="K165" s="20">
        <v>12</v>
      </c>
      <c r="L165" s="20">
        <v>223</v>
      </c>
      <c r="M165" s="20">
        <v>90</v>
      </c>
      <c r="N165" s="20">
        <v>163</v>
      </c>
      <c r="O165" s="20">
        <v>26</v>
      </c>
    </row>
    <row r="166" spans="1:15" x14ac:dyDescent="0.2">
      <c r="A166" s="21" t="s">
        <v>126</v>
      </c>
      <c r="B166" s="30">
        <v>100</v>
      </c>
      <c r="C166" s="30">
        <v>1.2738849999999999</v>
      </c>
      <c r="D166" s="30">
        <v>10.828025</v>
      </c>
      <c r="E166" s="30">
        <v>6.7940550000000002</v>
      </c>
      <c r="F166" s="30">
        <v>4.1401269999999997</v>
      </c>
      <c r="G166" s="30">
        <v>2.6539280000000001</v>
      </c>
      <c r="H166" s="30">
        <v>31.422505000000001</v>
      </c>
      <c r="I166" s="30">
        <v>11.464968000000001</v>
      </c>
      <c r="J166" s="30">
        <v>13.58811</v>
      </c>
      <c r="K166" s="30">
        <v>1.2738849999999999</v>
      </c>
      <c r="L166" s="30">
        <v>23.673036</v>
      </c>
      <c r="M166" s="30">
        <v>9.5541400000000003</v>
      </c>
      <c r="N166" s="30">
        <v>17.303609000000002</v>
      </c>
      <c r="O166" s="30">
        <v>2.7600850000000001</v>
      </c>
    </row>
    <row r="167" spans="1:15" x14ac:dyDescent="0.2">
      <c r="A167" s="19" t="s">
        <v>139</v>
      </c>
      <c r="B167" s="20">
        <v>36</v>
      </c>
      <c r="C167" s="20">
        <v>0</v>
      </c>
      <c r="D167" s="20">
        <v>4</v>
      </c>
      <c r="E167" s="20">
        <v>3</v>
      </c>
      <c r="F167" s="20">
        <v>3</v>
      </c>
      <c r="G167" s="20">
        <v>3</v>
      </c>
      <c r="H167" s="20">
        <v>13</v>
      </c>
      <c r="I167" s="20">
        <v>4</v>
      </c>
      <c r="J167" s="20">
        <v>9</v>
      </c>
      <c r="K167" s="20">
        <v>1</v>
      </c>
      <c r="L167" s="20">
        <v>15</v>
      </c>
      <c r="M167" s="20">
        <v>2</v>
      </c>
      <c r="N167" s="20">
        <v>5</v>
      </c>
      <c r="O167" s="20">
        <v>0</v>
      </c>
    </row>
    <row r="168" spans="1:15" x14ac:dyDescent="0.2">
      <c r="A168" s="21" t="s">
        <v>126</v>
      </c>
      <c r="B168" s="30">
        <v>100</v>
      </c>
      <c r="C168" s="30">
        <v>0</v>
      </c>
      <c r="D168" s="30">
        <v>11.111110999999999</v>
      </c>
      <c r="E168" s="30">
        <v>8.3333329999999997</v>
      </c>
      <c r="F168" s="30">
        <v>8.3333329999999997</v>
      </c>
      <c r="G168" s="30">
        <v>8.3333329999999997</v>
      </c>
      <c r="H168" s="30">
        <v>36.111111000000001</v>
      </c>
      <c r="I168" s="30">
        <v>11.111110999999999</v>
      </c>
      <c r="J168" s="30">
        <v>25</v>
      </c>
      <c r="K168" s="30">
        <v>2.7777780000000001</v>
      </c>
      <c r="L168" s="30">
        <v>41.666666999999997</v>
      </c>
      <c r="M168" s="30">
        <v>5.5555560000000002</v>
      </c>
      <c r="N168" s="30">
        <v>13.888889000000001</v>
      </c>
      <c r="O168" s="30">
        <v>0</v>
      </c>
    </row>
    <row r="169" spans="1:15" x14ac:dyDescent="0.2">
      <c r="A169" s="19" t="s">
        <v>887</v>
      </c>
      <c r="B169" s="20">
        <v>23</v>
      </c>
      <c r="C169" s="20">
        <v>0</v>
      </c>
      <c r="D169" s="20">
        <v>4</v>
      </c>
      <c r="E169" s="20">
        <v>0</v>
      </c>
      <c r="F169" s="20">
        <v>1</v>
      </c>
      <c r="G169" s="20">
        <v>0</v>
      </c>
      <c r="H169" s="20">
        <v>12</v>
      </c>
      <c r="I169" s="20">
        <v>0</v>
      </c>
      <c r="J169" s="20">
        <v>3</v>
      </c>
      <c r="K169" s="20">
        <v>1</v>
      </c>
      <c r="L169" s="20">
        <v>2</v>
      </c>
      <c r="M169" s="20">
        <v>1</v>
      </c>
      <c r="N169" s="20">
        <v>2</v>
      </c>
      <c r="O169" s="20">
        <v>1</v>
      </c>
    </row>
    <row r="170" spans="1:15" x14ac:dyDescent="0.2">
      <c r="A170" s="21" t="s">
        <v>126</v>
      </c>
      <c r="B170" s="30">
        <v>100</v>
      </c>
      <c r="C170" s="30">
        <v>0</v>
      </c>
      <c r="D170" s="30">
        <v>17.391304000000002</v>
      </c>
      <c r="E170" s="30">
        <v>0</v>
      </c>
      <c r="F170" s="30">
        <v>4.3478260000000004</v>
      </c>
      <c r="G170" s="30">
        <v>0</v>
      </c>
      <c r="H170" s="30">
        <v>52.173912999999999</v>
      </c>
      <c r="I170" s="30">
        <v>0</v>
      </c>
      <c r="J170" s="30">
        <v>13.043478</v>
      </c>
      <c r="K170" s="30">
        <v>4.3478260000000004</v>
      </c>
      <c r="L170" s="30">
        <v>8.6956520000000008</v>
      </c>
      <c r="M170" s="30">
        <v>4.3478260000000004</v>
      </c>
      <c r="N170" s="30">
        <v>8.6956520000000008</v>
      </c>
      <c r="O170" s="30">
        <v>4.3478260000000004</v>
      </c>
    </row>
    <row r="171" spans="1:15" x14ac:dyDescent="0.2">
      <c r="A171" s="19" t="s">
        <v>140</v>
      </c>
      <c r="B171" s="20">
        <v>76</v>
      </c>
      <c r="C171" s="20">
        <v>2</v>
      </c>
      <c r="D171" s="20">
        <v>13</v>
      </c>
      <c r="E171" s="20">
        <v>4</v>
      </c>
      <c r="F171" s="20">
        <v>4</v>
      </c>
      <c r="G171" s="20">
        <v>1</v>
      </c>
      <c r="H171" s="20">
        <v>32</v>
      </c>
      <c r="I171" s="20">
        <v>6</v>
      </c>
      <c r="J171" s="20">
        <v>6</v>
      </c>
      <c r="K171" s="20">
        <v>0</v>
      </c>
      <c r="L171" s="20">
        <v>9</v>
      </c>
      <c r="M171" s="20">
        <v>4</v>
      </c>
      <c r="N171" s="20">
        <v>13</v>
      </c>
      <c r="O171" s="20">
        <v>1</v>
      </c>
    </row>
    <row r="172" spans="1:15" x14ac:dyDescent="0.2">
      <c r="A172" s="21" t="s">
        <v>126</v>
      </c>
      <c r="B172" s="30">
        <v>100</v>
      </c>
      <c r="C172" s="30">
        <v>2.6315789999999999</v>
      </c>
      <c r="D172" s="30">
        <v>17.105263000000001</v>
      </c>
      <c r="E172" s="30">
        <v>5.2631579999999998</v>
      </c>
      <c r="F172" s="30">
        <v>5.2631579999999998</v>
      </c>
      <c r="G172" s="30">
        <v>1.3157890000000001</v>
      </c>
      <c r="H172" s="30">
        <v>42.105263000000001</v>
      </c>
      <c r="I172" s="30">
        <v>7.8947370000000001</v>
      </c>
      <c r="J172" s="30">
        <v>7.8947370000000001</v>
      </c>
      <c r="K172" s="30">
        <v>0</v>
      </c>
      <c r="L172" s="30">
        <v>11.842105</v>
      </c>
      <c r="M172" s="30">
        <v>5.2631579999999998</v>
      </c>
      <c r="N172" s="30">
        <v>17.105263000000001</v>
      </c>
      <c r="O172" s="30">
        <v>1.3157890000000001</v>
      </c>
    </row>
    <row r="173" spans="1:15" x14ac:dyDescent="0.2">
      <c r="A173" s="19" t="s">
        <v>141</v>
      </c>
      <c r="B173" s="20">
        <v>9</v>
      </c>
      <c r="C173" s="20">
        <v>0</v>
      </c>
      <c r="D173" s="20">
        <v>4</v>
      </c>
      <c r="E173" s="20">
        <v>1</v>
      </c>
      <c r="F173" s="20">
        <v>1</v>
      </c>
      <c r="G173" s="20">
        <v>0</v>
      </c>
      <c r="H173" s="20">
        <v>7</v>
      </c>
      <c r="I173" s="20">
        <v>1</v>
      </c>
      <c r="J173" s="20">
        <v>2</v>
      </c>
      <c r="K173" s="20">
        <v>1</v>
      </c>
      <c r="L173" s="20">
        <v>0</v>
      </c>
      <c r="M173" s="20">
        <v>0</v>
      </c>
      <c r="N173" s="20">
        <v>0</v>
      </c>
      <c r="O173" s="20">
        <v>0</v>
      </c>
    </row>
    <row r="174" spans="1:15" x14ac:dyDescent="0.2">
      <c r="A174" s="21" t="s">
        <v>126</v>
      </c>
      <c r="B174" s="30">
        <v>100</v>
      </c>
      <c r="C174" s="30">
        <v>0</v>
      </c>
      <c r="D174" s="30">
        <v>44.444443999999997</v>
      </c>
      <c r="E174" s="30">
        <v>11.111110999999999</v>
      </c>
      <c r="F174" s="30">
        <v>11.111110999999999</v>
      </c>
      <c r="G174" s="30">
        <v>0</v>
      </c>
      <c r="H174" s="30">
        <v>77.777777999999998</v>
      </c>
      <c r="I174" s="30">
        <v>11.111110999999999</v>
      </c>
      <c r="J174" s="30">
        <v>22.222221999999999</v>
      </c>
      <c r="K174" s="30">
        <v>11.111110999999999</v>
      </c>
      <c r="L174" s="30">
        <v>0</v>
      </c>
      <c r="M174" s="30">
        <v>0</v>
      </c>
      <c r="N174" s="30">
        <v>0</v>
      </c>
      <c r="O174" s="30">
        <v>0</v>
      </c>
    </row>
    <row r="175" spans="1:15" x14ac:dyDescent="0.2">
      <c r="A175" s="19" t="s">
        <v>849</v>
      </c>
      <c r="B175" s="20">
        <v>28</v>
      </c>
      <c r="C175" s="20">
        <v>1</v>
      </c>
      <c r="D175" s="20">
        <v>3</v>
      </c>
      <c r="E175" s="20">
        <v>1</v>
      </c>
      <c r="F175" s="20">
        <v>3</v>
      </c>
      <c r="G175" s="20">
        <v>1</v>
      </c>
      <c r="H175" s="20">
        <v>13</v>
      </c>
      <c r="I175" s="20">
        <v>4</v>
      </c>
      <c r="J175" s="20">
        <v>1</v>
      </c>
      <c r="K175" s="20">
        <v>0</v>
      </c>
      <c r="L175" s="20">
        <v>4</v>
      </c>
      <c r="M175" s="20">
        <v>6</v>
      </c>
      <c r="N175" s="20">
        <v>4</v>
      </c>
      <c r="O175" s="20">
        <v>0</v>
      </c>
    </row>
    <row r="176" spans="1:15" x14ac:dyDescent="0.2">
      <c r="A176" s="21" t="s">
        <v>126</v>
      </c>
      <c r="B176" s="30">
        <v>100</v>
      </c>
      <c r="C176" s="30">
        <v>3.5714290000000002</v>
      </c>
      <c r="D176" s="30">
        <v>10.714286</v>
      </c>
      <c r="E176" s="30">
        <v>3.5714290000000002</v>
      </c>
      <c r="F176" s="30">
        <v>10.714286</v>
      </c>
      <c r="G176" s="30">
        <v>3.5714290000000002</v>
      </c>
      <c r="H176" s="30">
        <v>46.428570999999998</v>
      </c>
      <c r="I176" s="30">
        <v>14.285714</v>
      </c>
      <c r="J176" s="30">
        <v>3.5714290000000002</v>
      </c>
      <c r="K176" s="30">
        <v>0</v>
      </c>
      <c r="L176" s="30">
        <v>14.285714</v>
      </c>
      <c r="M176" s="30">
        <v>21.428571000000002</v>
      </c>
      <c r="N176" s="30">
        <v>14.285714</v>
      </c>
      <c r="O176" s="30">
        <v>0</v>
      </c>
    </row>
    <row r="177" spans="1:15" x14ac:dyDescent="0.2">
      <c r="A177" s="19" t="s">
        <v>873</v>
      </c>
      <c r="B177" s="20">
        <v>42</v>
      </c>
      <c r="C177" s="20">
        <v>0</v>
      </c>
      <c r="D177" s="20">
        <v>1</v>
      </c>
      <c r="E177" s="20">
        <v>0</v>
      </c>
      <c r="F177" s="20">
        <v>0</v>
      </c>
      <c r="G177" s="20">
        <v>1</v>
      </c>
      <c r="H177" s="20">
        <v>16</v>
      </c>
      <c r="I177" s="20">
        <v>5</v>
      </c>
      <c r="J177" s="20">
        <v>8</v>
      </c>
      <c r="K177" s="20">
        <v>0</v>
      </c>
      <c r="L177" s="20">
        <v>7</v>
      </c>
      <c r="M177" s="20">
        <v>5</v>
      </c>
      <c r="N177" s="20">
        <v>6</v>
      </c>
      <c r="O177" s="20">
        <v>3</v>
      </c>
    </row>
    <row r="178" spans="1:15" x14ac:dyDescent="0.2">
      <c r="A178" s="21" t="s">
        <v>126</v>
      </c>
      <c r="B178" s="30">
        <v>100</v>
      </c>
      <c r="C178" s="30">
        <v>0</v>
      </c>
      <c r="D178" s="30">
        <v>2.3809520000000002</v>
      </c>
      <c r="E178" s="30">
        <v>0</v>
      </c>
      <c r="F178" s="30">
        <v>0</v>
      </c>
      <c r="G178" s="30">
        <v>2.3809520000000002</v>
      </c>
      <c r="H178" s="30">
        <v>38.095238000000002</v>
      </c>
      <c r="I178" s="30">
        <v>11.904762</v>
      </c>
      <c r="J178" s="30">
        <v>19.047619000000001</v>
      </c>
      <c r="K178" s="30">
        <v>0</v>
      </c>
      <c r="L178" s="30">
        <v>16.666667</v>
      </c>
      <c r="M178" s="30">
        <v>11.904762</v>
      </c>
      <c r="N178" s="30">
        <v>14.285714</v>
      </c>
      <c r="O178" s="30">
        <v>7.1428570000000002</v>
      </c>
    </row>
    <row r="179" spans="1:15" x14ac:dyDescent="0.2">
      <c r="A179" s="18" t="s">
        <v>888</v>
      </c>
      <c r="B179" s="18"/>
      <c r="C179" s="18"/>
      <c r="D179" s="18"/>
      <c r="E179" s="18"/>
      <c r="F179" s="18"/>
      <c r="G179" s="18"/>
      <c r="H179" s="18"/>
      <c r="I179" s="18"/>
      <c r="J179" s="18"/>
      <c r="K179" s="18"/>
      <c r="L179" s="18"/>
      <c r="M179" s="18"/>
      <c r="N179" s="18"/>
      <c r="O179" s="18"/>
    </row>
    <row r="180" spans="1:15" x14ac:dyDescent="0.2">
      <c r="A180" s="19" t="s">
        <v>889</v>
      </c>
      <c r="B180" s="20">
        <v>673</v>
      </c>
      <c r="C180" s="20">
        <v>10</v>
      </c>
      <c r="D180" s="20">
        <v>66</v>
      </c>
      <c r="E180" s="20">
        <v>47</v>
      </c>
      <c r="F180" s="20">
        <v>30</v>
      </c>
      <c r="G180" s="20">
        <v>24</v>
      </c>
      <c r="H180" s="20">
        <v>201</v>
      </c>
      <c r="I180" s="20">
        <v>79</v>
      </c>
      <c r="J180" s="20">
        <v>112</v>
      </c>
      <c r="K180" s="20">
        <v>6</v>
      </c>
      <c r="L180" s="20">
        <v>180</v>
      </c>
      <c r="M180" s="20">
        <v>54</v>
      </c>
      <c r="N180" s="20">
        <v>112</v>
      </c>
      <c r="O180" s="20">
        <v>13</v>
      </c>
    </row>
    <row r="181" spans="1:15" x14ac:dyDescent="0.2">
      <c r="A181" s="21" t="s">
        <v>126</v>
      </c>
      <c r="B181" s="30">
        <v>100</v>
      </c>
      <c r="C181" s="30">
        <v>1.485884</v>
      </c>
      <c r="D181" s="30">
        <v>9.8068349999999995</v>
      </c>
      <c r="E181" s="30">
        <v>6.9836549999999997</v>
      </c>
      <c r="F181" s="30">
        <v>4.4576520000000004</v>
      </c>
      <c r="G181" s="30">
        <v>3.566122</v>
      </c>
      <c r="H181" s="30">
        <v>29.86627</v>
      </c>
      <c r="I181" s="30">
        <v>11.738484</v>
      </c>
      <c r="J181" s="30">
        <v>16.641902000000002</v>
      </c>
      <c r="K181" s="30">
        <v>0.89153000000000004</v>
      </c>
      <c r="L181" s="30">
        <v>26.745913999999999</v>
      </c>
      <c r="M181" s="30">
        <v>8.0237739999999995</v>
      </c>
      <c r="N181" s="30">
        <v>16.641902000000002</v>
      </c>
      <c r="O181" s="30">
        <v>1.9316489999999999</v>
      </c>
    </row>
    <row r="182" spans="1:15" x14ac:dyDescent="0.2">
      <c r="A182" s="19" t="s">
        <v>890</v>
      </c>
      <c r="B182" s="20">
        <v>9</v>
      </c>
      <c r="C182" s="20">
        <v>0</v>
      </c>
      <c r="D182" s="20">
        <v>1</v>
      </c>
      <c r="E182" s="20">
        <v>0</v>
      </c>
      <c r="F182" s="20">
        <v>0</v>
      </c>
      <c r="G182" s="20">
        <v>0</v>
      </c>
      <c r="H182" s="20">
        <v>2</v>
      </c>
      <c r="I182" s="20">
        <v>0</v>
      </c>
      <c r="J182" s="20">
        <v>1</v>
      </c>
      <c r="K182" s="20">
        <v>0</v>
      </c>
      <c r="L182" s="20">
        <v>2</v>
      </c>
      <c r="M182" s="20">
        <v>2</v>
      </c>
      <c r="N182" s="20">
        <v>2</v>
      </c>
      <c r="O182" s="20">
        <v>1</v>
      </c>
    </row>
    <row r="183" spans="1:15" x14ac:dyDescent="0.2">
      <c r="A183" s="21" t="s">
        <v>126</v>
      </c>
      <c r="B183" s="30">
        <v>100</v>
      </c>
      <c r="C183" s="30">
        <v>0</v>
      </c>
      <c r="D183" s="30">
        <v>11.111110999999999</v>
      </c>
      <c r="E183" s="30">
        <v>0</v>
      </c>
      <c r="F183" s="30">
        <v>0</v>
      </c>
      <c r="G183" s="30">
        <v>0</v>
      </c>
      <c r="H183" s="30">
        <v>22.222221999999999</v>
      </c>
      <c r="I183" s="30">
        <v>0</v>
      </c>
      <c r="J183" s="30">
        <v>11.111110999999999</v>
      </c>
      <c r="K183" s="30">
        <v>0</v>
      </c>
      <c r="L183" s="30">
        <v>22.222221999999999</v>
      </c>
      <c r="M183" s="30">
        <v>22.222221999999999</v>
      </c>
      <c r="N183" s="30">
        <v>22.222221999999999</v>
      </c>
      <c r="O183" s="30">
        <v>11.111110999999999</v>
      </c>
    </row>
    <row r="184" spans="1:15" x14ac:dyDescent="0.2">
      <c r="A184" s="19" t="s">
        <v>891</v>
      </c>
      <c r="B184" s="20">
        <v>28</v>
      </c>
      <c r="C184" s="20">
        <v>0</v>
      </c>
      <c r="D184" s="20">
        <v>7</v>
      </c>
      <c r="E184" s="20">
        <v>4</v>
      </c>
      <c r="F184" s="20">
        <v>1</v>
      </c>
      <c r="G184" s="20">
        <v>0</v>
      </c>
      <c r="H184" s="20">
        <v>15</v>
      </c>
      <c r="I184" s="20">
        <v>2</v>
      </c>
      <c r="J184" s="20">
        <v>2</v>
      </c>
      <c r="K184" s="20">
        <v>3</v>
      </c>
      <c r="L184" s="20">
        <v>5</v>
      </c>
      <c r="M184" s="20">
        <v>4</v>
      </c>
      <c r="N184" s="20">
        <v>4</v>
      </c>
      <c r="O184" s="20">
        <v>0</v>
      </c>
    </row>
    <row r="185" spans="1:15" x14ac:dyDescent="0.2">
      <c r="A185" s="21" t="s">
        <v>126</v>
      </c>
      <c r="B185" s="30">
        <v>100</v>
      </c>
      <c r="C185" s="30">
        <v>0</v>
      </c>
      <c r="D185" s="30">
        <v>25</v>
      </c>
      <c r="E185" s="30">
        <v>14.285714</v>
      </c>
      <c r="F185" s="30">
        <v>3.5714290000000002</v>
      </c>
      <c r="G185" s="30">
        <v>0</v>
      </c>
      <c r="H185" s="30">
        <v>53.571429000000002</v>
      </c>
      <c r="I185" s="30">
        <v>7.1428570000000002</v>
      </c>
      <c r="J185" s="30">
        <v>7.1428570000000002</v>
      </c>
      <c r="K185" s="30">
        <v>10.714286</v>
      </c>
      <c r="L185" s="30">
        <v>17.857143000000001</v>
      </c>
      <c r="M185" s="30">
        <v>14.285714</v>
      </c>
      <c r="N185" s="30">
        <v>14.285714</v>
      </c>
      <c r="O185" s="30">
        <v>0</v>
      </c>
    </row>
    <row r="186" spans="1:15" x14ac:dyDescent="0.2">
      <c r="A186" s="19" t="s">
        <v>892</v>
      </c>
      <c r="B186" s="20">
        <v>13</v>
      </c>
      <c r="C186" s="20">
        <v>0</v>
      </c>
      <c r="D186" s="20">
        <v>1</v>
      </c>
      <c r="E186" s="20">
        <v>0</v>
      </c>
      <c r="F186" s="20">
        <v>2</v>
      </c>
      <c r="G186" s="20">
        <v>1</v>
      </c>
      <c r="H186" s="20">
        <v>4</v>
      </c>
      <c r="I186" s="20">
        <v>3</v>
      </c>
      <c r="J186" s="20">
        <v>2</v>
      </c>
      <c r="K186" s="20">
        <v>0</v>
      </c>
      <c r="L186" s="20">
        <v>1</v>
      </c>
      <c r="M186" s="20">
        <v>3</v>
      </c>
      <c r="N186" s="20">
        <v>1</v>
      </c>
      <c r="O186" s="20">
        <v>1</v>
      </c>
    </row>
    <row r="187" spans="1:15" x14ac:dyDescent="0.2">
      <c r="A187" s="21" t="s">
        <v>126</v>
      </c>
      <c r="B187" s="30">
        <v>100</v>
      </c>
      <c r="C187" s="30">
        <v>0</v>
      </c>
      <c r="D187" s="30">
        <v>7.6923079999999997</v>
      </c>
      <c r="E187" s="30">
        <v>0</v>
      </c>
      <c r="F187" s="30">
        <v>15.384615</v>
      </c>
      <c r="G187" s="30">
        <v>7.6923079999999997</v>
      </c>
      <c r="H187" s="30">
        <v>30.769231000000001</v>
      </c>
      <c r="I187" s="30">
        <v>23.076923000000001</v>
      </c>
      <c r="J187" s="30">
        <v>15.384615</v>
      </c>
      <c r="K187" s="30">
        <v>0</v>
      </c>
      <c r="L187" s="30">
        <v>7.6923079999999997</v>
      </c>
      <c r="M187" s="30">
        <v>23.076923000000001</v>
      </c>
      <c r="N187" s="30">
        <v>7.6923079999999997</v>
      </c>
      <c r="O187" s="30">
        <v>7.6923079999999997</v>
      </c>
    </row>
    <row r="188" spans="1:15" x14ac:dyDescent="0.2">
      <c r="A188" s="19" t="s">
        <v>893</v>
      </c>
      <c r="B188" s="20">
        <v>4</v>
      </c>
      <c r="C188" s="20">
        <v>0</v>
      </c>
      <c r="D188" s="20">
        <v>1</v>
      </c>
      <c r="E188" s="20">
        <v>0</v>
      </c>
      <c r="F188" s="20">
        <v>0</v>
      </c>
      <c r="G188" s="20">
        <v>0</v>
      </c>
      <c r="H188" s="20">
        <v>1</v>
      </c>
      <c r="I188" s="20">
        <v>1</v>
      </c>
      <c r="J188" s="20">
        <v>2</v>
      </c>
      <c r="K188" s="20">
        <v>0</v>
      </c>
      <c r="L188" s="20">
        <v>2</v>
      </c>
      <c r="M188" s="20">
        <v>0</v>
      </c>
      <c r="N188" s="20">
        <v>0</v>
      </c>
      <c r="O188" s="20">
        <v>0</v>
      </c>
    </row>
    <row r="189" spans="1:15" x14ac:dyDescent="0.2">
      <c r="A189" s="21" t="s">
        <v>126</v>
      </c>
      <c r="B189" s="30">
        <v>100</v>
      </c>
      <c r="C189" s="30">
        <v>0</v>
      </c>
      <c r="D189" s="30">
        <v>25</v>
      </c>
      <c r="E189" s="30">
        <v>0</v>
      </c>
      <c r="F189" s="30">
        <v>0</v>
      </c>
      <c r="G189" s="30">
        <v>0</v>
      </c>
      <c r="H189" s="30">
        <v>25</v>
      </c>
      <c r="I189" s="30">
        <v>25</v>
      </c>
      <c r="J189" s="30">
        <v>50</v>
      </c>
      <c r="K189" s="30">
        <v>0</v>
      </c>
      <c r="L189" s="30">
        <v>50</v>
      </c>
      <c r="M189" s="30">
        <v>0</v>
      </c>
      <c r="N189" s="30">
        <v>0</v>
      </c>
      <c r="O189" s="30">
        <v>0</v>
      </c>
    </row>
    <row r="190" spans="1:15" x14ac:dyDescent="0.2">
      <c r="A190" s="19" t="s">
        <v>894</v>
      </c>
      <c r="B190" s="20">
        <v>1</v>
      </c>
      <c r="C190" s="20">
        <v>0</v>
      </c>
      <c r="D190" s="20">
        <v>0</v>
      </c>
      <c r="E190" s="20">
        <v>0</v>
      </c>
      <c r="F190" s="20">
        <v>0</v>
      </c>
      <c r="G190" s="20">
        <v>0</v>
      </c>
      <c r="H190" s="20">
        <v>0</v>
      </c>
      <c r="I190" s="20">
        <v>0</v>
      </c>
      <c r="J190" s="20">
        <v>0</v>
      </c>
      <c r="K190" s="20">
        <v>0</v>
      </c>
      <c r="L190" s="20">
        <v>0</v>
      </c>
      <c r="M190" s="20">
        <v>1</v>
      </c>
      <c r="N190" s="20">
        <v>0</v>
      </c>
      <c r="O190" s="20">
        <v>0</v>
      </c>
    </row>
    <row r="191" spans="1:15" x14ac:dyDescent="0.2">
      <c r="A191" s="21" t="s">
        <v>126</v>
      </c>
      <c r="B191" s="30">
        <v>100</v>
      </c>
      <c r="C191" s="30">
        <v>0</v>
      </c>
      <c r="D191" s="30">
        <v>0</v>
      </c>
      <c r="E191" s="30">
        <v>0</v>
      </c>
      <c r="F191" s="30">
        <v>0</v>
      </c>
      <c r="G191" s="30">
        <v>0</v>
      </c>
      <c r="H191" s="30">
        <v>0</v>
      </c>
      <c r="I191" s="30">
        <v>0</v>
      </c>
      <c r="J191" s="30">
        <v>0</v>
      </c>
      <c r="K191" s="30">
        <v>0</v>
      </c>
      <c r="L191" s="30">
        <v>0</v>
      </c>
      <c r="M191" s="30">
        <v>100</v>
      </c>
      <c r="N191" s="30">
        <v>0</v>
      </c>
      <c r="O191" s="30">
        <v>0</v>
      </c>
    </row>
    <row r="192" spans="1:15" x14ac:dyDescent="0.2">
      <c r="A192" s="19" t="s">
        <v>873</v>
      </c>
      <c r="B192" s="20">
        <v>250</v>
      </c>
      <c r="C192" s="20">
        <v>2</v>
      </c>
      <c r="D192" s="20">
        <v>30</v>
      </c>
      <c r="E192" s="20">
        <v>16</v>
      </c>
      <c r="F192" s="20">
        <v>9</v>
      </c>
      <c r="G192" s="20">
        <v>3</v>
      </c>
      <c r="H192" s="20">
        <v>86</v>
      </c>
      <c r="I192" s="20">
        <v>27</v>
      </c>
      <c r="J192" s="20">
        <v>18</v>
      </c>
      <c r="K192" s="20">
        <v>4</v>
      </c>
      <c r="L192" s="20">
        <v>48</v>
      </c>
      <c r="M192" s="20">
        <v>28</v>
      </c>
      <c r="N192" s="20">
        <v>49</v>
      </c>
      <c r="O192" s="20">
        <v>11</v>
      </c>
    </row>
    <row r="193" spans="1:15" x14ac:dyDescent="0.2">
      <c r="A193" s="21" t="s">
        <v>126</v>
      </c>
      <c r="B193" s="30">
        <v>100</v>
      </c>
      <c r="C193" s="30">
        <v>0.8</v>
      </c>
      <c r="D193" s="30">
        <v>12</v>
      </c>
      <c r="E193" s="30">
        <v>6.4</v>
      </c>
      <c r="F193" s="30">
        <v>3.6</v>
      </c>
      <c r="G193" s="30">
        <v>1.2</v>
      </c>
      <c r="H193" s="30">
        <v>34.4</v>
      </c>
      <c r="I193" s="30">
        <v>10.8</v>
      </c>
      <c r="J193" s="30">
        <v>7.2</v>
      </c>
      <c r="K193" s="30">
        <v>1.6</v>
      </c>
      <c r="L193" s="30">
        <v>19.2</v>
      </c>
      <c r="M193" s="30">
        <v>11.2</v>
      </c>
      <c r="N193" s="30">
        <v>19.600000000000001</v>
      </c>
      <c r="O193" s="30">
        <v>4.4000000000000004</v>
      </c>
    </row>
    <row r="194" spans="1:15" x14ac:dyDescent="0.2">
      <c r="A194" s="18" t="s">
        <v>895</v>
      </c>
      <c r="B194" s="18"/>
      <c r="C194" s="18"/>
      <c r="D194" s="18"/>
      <c r="E194" s="18"/>
      <c r="F194" s="18"/>
      <c r="G194" s="18"/>
      <c r="H194" s="18"/>
      <c r="I194" s="18"/>
      <c r="J194" s="18"/>
      <c r="K194" s="18"/>
      <c r="L194" s="18"/>
      <c r="M194" s="18"/>
      <c r="N194" s="18"/>
      <c r="O194" s="18"/>
    </row>
    <row r="195" spans="1:15" x14ac:dyDescent="0.2">
      <c r="A195" s="19" t="s">
        <v>889</v>
      </c>
      <c r="B195" s="20">
        <v>8</v>
      </c>
      <c r="C195" s="20">
        <v>0</v>
      </c>
      <c r="D195" s="20">
        <v>0</v>
      </c>
      <c r="E195" s="20">
        <v>0</v>
      </c>
      <c r="F195" s="20">
        <v>0</v>
      </c>
      <c r="G195" s="20">
        <v>0</v>
      </c>
      <c r="H195" s="20">
        <v>5</v>
      </c>
      <c r="I195" s="20">
        <v>2</v>
      </c>
      <c r="J195" s="20">
        <v>1</v>
      </c>
      <c r="K195" s="20">
        <v>0</v>
      </c>
      <c r="L195" s="20">
        <v>1</v>
      </c>
      <c r="M195" s="20">
        <v>2</v>
      </c>
      <c r="N195" s="20">
        <v>0</v>
      </c>
      <c r="O195" s="20">
        <v>0</v>
      </c>
    </row>
    <row r="196" spans="1:15" x14ac:dyDescent="0.2">
      <c r="A196" s="21" t="s">
        <v>126</v>
      </c>
      <c r="B196" s="30">
        <v>100</v>
      </c>
      <c r="C196" s="30">
        <v>0</v>
      </c>
      <c r="D196" s="30">
        <v>0</v>
      </c>
      <c r="E196" s="30">
        <v>0</v>
      </c>
      <c r="F196" s="30">
        <v>0</v>
      </c>
      <c r="G196" s="30">
        <v>0</v>
      </c>
      <c r="H196" s="30">
        <v>62.5</v>
      </c>
      <c r="I196" s="30">
        <v>25</v>
      </c>
      <c r="J196" s="30">
        <v>12.5</v>
      </c>
      <c r="K196" s="30">
        <v>0</v>
      </c>
      <c r="L196" s="30">
        <v>12.5</v>
      </c>
      <c r="M196" s="30">
        <v>25</v>
      </c>
      <c r="N196" s="30">
        <v>0</v>
      </c>
      <c r="O196" s="30">
        <v>0</v>
      </c>
    </row>
    <row r="197" spans="1:15" x14ac:dyDescent="0.2">
      <c r="A197" s="19" t="s">
        <v>890</v>
      </c>
      <c r="B197" s="20">
        <v>39</v>
      </c>
      <c r="C197" s="20">
        <v>1</v>
      </c>
      <c r="D197" s="20">
        <v>9</v>
      </c>
      <c r="E197" s="20">
        <v>2</v>
      </c>
      <c r="F197" s="20">
        <v>4</v>
      </c>
      <c r="G197" s="20">
        <v>1</v>
      </c>
      <c r="H197" s="20">
        <v>25</v>
      </c>
      <c r="I197" s="20">
        <v>3</v>
      </c>
      <c r="J197" s="20">
        <v>2</v>
      </c>
      <c r="K197" s="20">
        <v>1</v>
      </c>
      <c r="L197" s="20">
        <v>1</v>
      </c>
      <c r="M197" s="20">
        <v>1</v>
      </c>
      <c r="N197" s="20">
        <v>4</v>
      </c>
      <c r="O197" s="20">
        <v>1</v>
      </c>
    </row>
    <row r="198" spans="1:15" x14ac:dyDescent="0.2">
      <c r="A198" s="21" t="s">
        <v>126</v>
      </c>
      <c r="B198" s="30">
        <v>100</v>
      </c>
      <c r="C198" s="30">
        <v>2.5641029999999998</v>
      </c>
      <c r="D198" s="30">
        <v>23.076923000000001</v>
      </c>
      <c r="E198" s="30">
        <v>5.1282050000000003</v>
      </c>
      <c r="F198" s="30">
        <v>10.256410000000001</v>
      </c>
      <c r="G198" s="30">
        <v>2.5641029999999998</v>
      </c>
      <c r="H198" s="30">
        <v>64.102564000000001</v>
      </c>
      <c r="I198" s="30">
        <v>7.6923079999999997</v>
      </c>
      <c r="J198" s="30">
        <v>5.1282050000000003</v>
      </c>
      <c r="K198" s="30">
        <v>2.5641029999999998</v>
      </c>
      <c r="L198" s="30">
        <v>2.5641029999999998</v>
      </c>
      <c r="M198" s="30">
        <v>2.5641029999999998</v>
      </c>
      <c r="N198" s="30">
        <v>10.256410000000001</v>
      </c>
      <c r="O198" s="30">
        <v>2.5641029999999998</v>
      </c>
    </row>
    <row r="199" spans="1:15" x14ac:dyDescent="0.2">
      <c r="A199" s="19" t="s">
        <v>891</v>
      </c>
      <c r="B199" s="20">
        <v>55</v>
      </c>
      <c r="C199" s="20">
        <v>1</v>
      </c>
      <c r="D199" s="20">
        <v>10</v>
      </c>
      <c r="E199" s="20">
        <v>3</v>
      </c>
      <c r="F199" s="20">
        <v>2</v>
      </c>
      <c r="G199" s="20">
        <v>1</v>
      </c>
      <c r="H199" s="20">
        <v>22</v>
      </c>
      <c r="I199" s="20">
        <v>4</v>
      </c>
      <c r="J199" s="20">
        <v>9</v>
      </c>
      <c r="K199" s="20">
        <v>1</v>
      </c>
      <c r="L199" s="20">
        <v>9</v>
      </c>
      <c r="M199" s="20">
        <v>2</v>
      </c>
      <c r="N199" s="20">
        <v>9</v>
      </c>
      <c r="O199" s="20">
        <v>1</v>
      </c>
    </row>
    <row r="200" spans="1:15" x14ac:dyDescent="0.2">
      <c r="A200" s="21" t="s">
        <v>126</v>
      </c>
      <c r="B200" s="30">
        <v>100</v>
      </c>
      <c r="C200" s="30">
        <v>1.818182</v>
      </c>
      <c r="D200" s="30">
        <v>18.181818</v>
      </c>
      <c r="E200" s="30">
        <v>5.4545450000000004</v>
      </c>
      <c r="F200" s="30">
        <v>3.6363639999999999</v>
      </c>
      <c r="G200" s="30">
        <v>1.818182</v>
      </c>
      <c r="H200" s="30">
        <v>40</v>
      </c>
      <c r="I200" s="30">
        <v>7.2727269999999997</v>
      </c>
      <c r="J200" s="30">
        <v>16.363636</v>
      </c>
      <c r="K200" s="30">
        <v>1.818182</v>
      </c>
      <c r="L200" s="30">
        <v>16.363636</v>
      </c>
      <c r="M200" s="30">
        <v>3.6363639999999999</v>
      </c>
      <c r="N200" s="30">
        <v>16.363636</v>
      </c>
      <c r="O200" s="30">
        <v>1.818182</v>
      </c>
    </row>
    <row r="201" spans="1:15" ht="11.15" customHeight="1" x14ac:dyDescent="0.2">
      <c r="A201" s="19" t="s">
        <v>892</v>
      </c>
      <c r="B201" s="20">
        <v>12</v>
      </c>
      <c r="C201" s="20">
        <v>1</v>
      </c>
      <c r="D201" s="20">
        <v>1</v>
      </c>
      <c r="E201" s="20">
        <v>0</v>
      </c>
      <c r="F201" s="20">
        <v>1</v>
      </c>
      <c r="G201" s="20">
        <v>0</v>
      </c>
      <c r="H201" s="20">
        <v>4</v>
      </c>
      <c r="I201" s="20">
        <v>0</v>
      </c>
      <c r="J201" s="20">
        <v>0</v>
      </c>
      <c r="K201" s="20">
        <v>0</v>
      </c>
      <c r="L201" s="20">
        <v>2</v>
      </c>
      <c r="M201" s="20">
        <v>3</v>
      </c>
      <c r="N201" s="20">
        <v>2</v>
      </c>
      <c r="O201" s="20">
        <v>0</v>
      </c>
    </row>
    <row r="202" spans="1:15" ht="11.15" customHeight="1" x14ac:dyDescent="0.2">
      <c r="A202" s="21" t="s">
        <v>126</v>
      </c>
      <c r="B202" s="30">
        <v>100</v>
      </c>
      <c r="C202" s="30">
        <v>8.3333329999999997</v>
      </c>
      <c r="D202" s="30">
        <v>8.3333329999999997</v>
      </c>
      <c r="E202" s="30">
        <v>0</v>
      </c>
      <c r="F202" s="30">
        <v>8.3333329999999997</v>
      </c>
      <c r="G202" s="30">
        <v>0</v>
      </c>
      <c r="H202" s="30">
        <v>33.333333000000003</v>
      </c>
      <c r="I202" s="30">
        <v>0</v>
      </c>
      <c r="J202" s="30">
        <v>0</v>
      </c>
      <c r="K202" s="30">
        <v>0</v>
      </c>
      <c r="L202" s="30">
        <v>16.666667</v>
      </c>
      <c r="M202" s="30">
        <v>25</v>
      </c>
      <c r="N202" s="30">
        <v>16.666667</v>
      </c>
      <c r="O202" s="30">
        <v>0</v>
      </c>
    </row>
    <row r="203" spans="1:15" ht="11.15" customHeight="1" x14ac:dyDescent="0.2">
      <c r="A203" s="19" t="s">
        <v>893</v>
      </c>
      <c r="B203" s="20">
        <v>1</v>
      </c>
      <c r="C203" s="20">
        <v>0</v>
      </c>
      <c r="D203" s="20">
        <v>0</v>
      </c>
      <c r="E203" s="20">
        <v>1</v>
      </c>
      <c r="F203" s="20">
        <v>0</v>
      </c>
      <c r="G203" s="20">
        <v>0</v>
      </c>
      <c r="H203" s="20">
        <v>0</v>
      </c>
      <c r="I203" s="20">
        <v>1</v>
      </c>
      <c r="J203" s="20">
        <v>0</v>
      </c>
      <c r="K203" s="20">
        <v>0</v>
      </c>
      <c r="L203" s="20">
        <v>0</v>
      </c>
      <c r="M203" s="20">
        <v>0</v>
      </c>
      <c r="N203" s="20">
        <v>0</v>
      </c>
      <c r="O203" s="20">
        <v>0</v>
      </c>
    </row>
    <row r="204" spans="1:15" ht="11.15" customHeight="1" x14ac:dyDescent="0.2">
      <c r="A204" s="21" t="s">
        <v>126</v>
      </c>
      <c r="B204" s="30">
        <v>100</v>
      </c>
      <c r="C204" s="30">
        <v>0</v>
      </c>
      <c r="D204" s="30">
        <v>0</v>
      </c>
      <c r="E204" s="30">
        <v>100</v>
      </c>
      <c r="F204" s="30">
        <v>0</v>
      </c>
      <c r="G204" s="30">
        <v>0</v>
      </c>
      <c r="H204" s="30">
        <v>0</v>
      </c>
      <c r="I204" s="30">
        <v>100</v>
      </c>
      <c r="J204" s="30">
        <v>0</v>
      </c>
      <c r="K204" s="30">
        <v>0</v>
      </c>
      <c r="L204" s="30">
        <v>0</v>
      </c>
      <c r="M204" s="30">
        <v>0</v>
      </c>
      <c r="N204" s="30">
        <v>0</v>
      </c>
      <c r="O204" s="30">
        <v>0</v>
      </c>
    </row>
    <row r="205" spans="1:15" ht="11.15" customHeight="1" x14ac:dyDescent="0.2">
      <c r="A205" s="19" t="s">
        <v>894</v>
      </c>
      <c r="B205" s="20">
        <v>5</v>
      </c>
      <c r="C205" s="20">
        <v>0</v>
      </c>
      <c r="D205" s="20">
        <v>1</v>
      </c>
      <c r="E205" s="20">
        <v>0</v>
      </c>
      <c r="F205" s="20">
        <v>1</v>
      </c>
      <c r="G205" s="20">
        <v>0</v>
      </c>
      <c r="H205" s="20">
        <v>2</v>
      </c>
      <c r="I205" s="20">
        <v>0</v>
      </c>
      <c r="J205" s="20">
        <v>0</v>
      </c>
      <c r="K205" s="20">
        <v>0</v>
      </c>
      <c r="L205" s="20">
        <v>1</v>
      </c>
      <c r="M205" s="20">
        <v>0</v>
      </c>
      <c r="N205" s="20">
        <v>0</v>
      </c>
      <c r="O205" s="20">
        <v>0</v>
      </c>
    </row>
    <row r="206" spans="1:15" ht="11.15" customHeight="1" x14ac:dyDescent="0.2">
      <c r="A206" s="21" t="s">
        <v>126</v>
      </c>
      <c r="B206" s="30">
        <v>100</v>
      </c>
      <c r="C206" s="30">
        <v>0</v>
      </c>
      <c r="D206" s="30">
        <v>20</v>
      </c>
      <c r="E206" s="30">
        <v>0</v>
      </c>
      <c r="F206" s="30">
        <v>20</v>
      </c>
      <c r="G206" s="30">
        <v>0</v>
      </c>
      <c r="H206" s="30">
        <v>40</v>
      </c>
      <c r="I206" s="30">
        <v>0</v>
      </c>
      <c r="J206" s="30">
        <v>0</v>
      </c>
      <c r="K206" s="30">
        <v>0</v>
      </c>
      <c r="L206" s="30">
        <v>20</v>
      </c>
      <c r="M206" s="30">
        <v>0</v>
      </c>
      <c r="N206" s="30">
        <v>0</v>
      </c>
      <c r="O206" s="30">
        <v>0</v>
      </c>
    </row>
    <row r="207" spans="1:15" ht="11.15" customHeight="1" x14ac:dyDescent="0.2">
      <c r="A207" s="19" t="s">
        <v>873</v>
      </c>
      <c r="B207" s="20">
        <v>16</v>
      </c>
      <c r="C207" s="20">
        <v>0</v>
      </c>
      <c r="D207" s="20">
        <v>3</v>
      </c>
      <c r="E207" s="20">
        <v>0</v>
      </c>
      <c r="F207" s="20">
        <v>1</v>
      </c>
      <c r="G207" s="20">
        <v>0</v>
      </c>
      <c r="H207" s="20">
        <v>6</v>
      </c>
      <c r="I207" s="20">
        <v>1</v>
      </c>
      <c r="J207" s="20">
        <v>0</v>
      </c>
      <c r="K207" s="20">
        <v>0</v>
      </c>
      <c r="L207" s="20">
        <v>1</v>
      </c>
      <c r="M207" s="20">
        <v>3</v>
      </c>
      <c r="N207" s="20">
        <v>4</v>
      </c>
      <c r="O207" s="20">
        <v>0</v>
      </c>
    </row>
    <row r="208" spans="1:15" ht="11.15" customHeight="1" x14ac:dyDescent="0.2">
      <c r="A208" s="21" t="s">
        <v>126</v>
      </c>
      <c r="B208" s="30">
        <v>100</v>
      </c>
      <c r="C208" s="30">
        <v>0</v>
      </c>
      <c r="D208" s="30">
        <v>18.75</v>
      </c>
      <c r="E208" s="30">
        <v>0</v>
      </c>
      <c r="F208" s="30">
        <v>6.25</v>
      </c>
      <c r="G208" s="30">
        <v>0</v>
      </c>
      <c r="H208" s="30">
        <v>37.5</v>
      </c>
      <c r="I208" s="30">
        <v>6.25</v>
      </c>
      <c r="J208" s="30">
        <v>0</v>
      </c>
      <c r="K208" s="30">
        <v>0</v>
      </c>
      <c r="L208" s="30">
        <v>6.25</v>
      </c>
      <c r="M208" s="30">
        <v>18.75</v>
      </c>
      <c r="N208" s="30">
        <v>25</v>
      </c>
      <c r="O208" s="30">
        <v>0</v>
      </c>
    </row>
    <row r="209" spans="1:15" ht="11.15" customHeight="1" x14ac:dyDescent="0.2">
      <c r="A209" s="18" t="s">
        <v>142</v>
      </c>
      <c r="B209" s="18"/>
      <c r="C209" s="18"/>
      <c r="D209" s="18"/>
      <c r="E209" s="18"/>
      <c r="F209" s="18"/>
      <c r="G209" s="18"/>
      <c r="H209" s="18"/>
      <c r="I209" s="18"/>
      <c r="J209" s="18"/>
      <c r="K209" s="18"/>
      <c r="L209" s="18"/>
      <c r="M209" s="18"/>
      <c r="N209" s="18"/>
      <c r="O209" s="18"/>
    </row>
    <row r="210" spans="1:15" ht="11.15" customHeight="1" x14ac:dyDescent="0.2">
      <c r="A210" s="19" t="s">
        <v>896</v>
      </c>
      <c r="B210" s="20">
        <v>37</v>
      </c>
      <c r="C210" s="20">
        <v>1</v>
      </c>
      <c r="D210" s="20">
        <v>2</v>
      </c>
      <c r="E210" s="20">
        <v>3</v>
      </c>
      <c r="F210" s="20">
        <v>0</v>
      </c>
      <c r="G210" s="20">
        <v>4</v>
      </c>
      <c r="H210" s="20">
        <v>8</v>
      </c>
      <c r="I210" s="20">
        <v>10</v>
      </c>
      <c r="J210" s="20">
        <v>11</v>
      </c>
      <c r="K210" s="20">
        <v>0</v>
      </c>
      <c r="L210" s="20">
        <v>13</v>
      </c>
      <c r="M210" s="20">
        <v>1</v>
      </c>
      <c r="N210" s="20">
        <v>3</v>
      </c>
      <c r="O210" s="20">
        <v>2</v>
      </c>
    </row>
    <row r="211" spans="1:15" ht="11.15" customHeight="1" x14ac:dyDescent="0.2">
      <c r="A211" s="21" t="s">
        <v>126</v>
      </c>
      <c r="B211" s="30">
        <v>100</v>
      </c>
      <c r="C211" s="30">
        <v>2.7027030000000001</v>
      </c>
      <c r="D211" s="30">
        <v>5.405405</v>
      </c>
      <c r="E211" s="30">
        <v>8.1081079999999996</v>
      </c>
      <c r="F211" s="30">
        <v>0</v>
      </c>
      <c r="G211" s="30">
        <v>10.810810999999999</v>
      </c>
      <c r="H211" s="30">
        <v>21.621621999999999</v>
      </c>
      <c r="I211" s="30">
        <v>27.027027</v>
      </c>
      <c r="J211" s="30">
        <v>29.72973</v>
      </c>
      <c r="K211" s="30">
        <v>0</v>
      </c>
      <c r="L211" s="30">
        <v>35.135134999999998</v>
      </c>
      <c r="M211" s="30">
        <v>2.7027030000000001</v>
      </c>
      <c r="N211" s="30">
        <v>8.1081079999999996</v>
      </c>
      <c r="O211" s="30">
        <v>5.405405</v>
      </c>
    </row>
    <row r="212" spans="1:15" ht="11.15" customHeight="1" x14ac:dyDescent="0.2">
      <c r="A212" s="19" t="s">
        <v>897</v>
      </c>
      <c r="B212" s="20">
        <v>129</v>
      </c>
      <c r="C212" s="20">
        <v>1</v>
      </c>
      <c r="D212" s="20">
        <v>13</v>
      </c>
      <c r="E212" s="20">
        <v>9</v>
      </c>
      <c r="F212" s="20">
        <v>7</v>
      </c>
      <c r="G212" s="20">
        <v>6</v>
      </c>
      <c r="H212" s="20">
        <v>44</v>
      </c>
      <c r="I212" s="20">
        <v>16</v>
      </c>
      <c r="J212" s="20">
        <v>30</v>
      </c>
      <c r="K212" s="20">
        <v>0</v>
      </c>
      <c r="L212" s="20">
        <v>38</v>
      </c>
      <c r="M212" s="20">
        <v>11</v>
      </c>
      <c r="N212" s="20">
        <v>18</v>
      </c>
      <c r="O212" s="20">
        <v>0</v>
      </c>
    </row>
    <row r="213" spans="1:15" ht="11.15" customHeight="1" x14ac:dyDescent="0.2">
      <c r="A213" s="21" t="s">
        <v>126</v>
      </c>
      <c r="B213" s="30">
        <v>100</v>
      </c>
      <c r="C213" s="30">
        <v>0.77519400000000005</v>
      </c>
      <c r="D213" s="30">
        <v>10.077519000000001</v>
      </c>
      <c r="E213" s="30">
        <v>6.9767440000000001</v>
      </c>
      <c r="F213" s="30">
        <v>5.4263570000000003</v>
      </c>
      <c r="G213" s="30">
        <v>4.6511630000000004</v>
      </c>
      <c r="H213" s="30">
        <v>34.108527000000002</v>
      </c>
      <c r="I213" s="30">
        <v>12.403100999999999</v>
      </c>
      <c r="J213" s="30">
        <v>23.255814000000001</v>
      </c>
      <c r="K213" s="30">
        <v>0</v>
      </c>
      <c r="L213" s="30">
        <v>29.457363999999998</v>
      </c>
      <c r="M213" s="30">
        <v>8.5271319999999999</v>
      </c>
      <c r="N213" s="30">
        <v>13.953488</v>
      </c>
      <c r="O213" s="30">
        <v>0</v>
      </c>
    </row>
    <row r="214" spans="1:15" ht="11.15" customHeight="1" x14ac:dyDescent="0.2">
      <c r="A214" s="19" t="s">
        <v>898</v>
      </c>
      <c r="B214" s="20">
        <v>178</v>
      </c>
      <c r="C214" s="20">
        <v>2</v>
      </c>
      <c r="D214" s="20">
        <v>22</v>
      </c>
      <c r="E214" s="20">
        <v>17</v>
      </c>
      <c r="F214" s="20">
        <v>18</v>
      </c>
      <c r="G214" s="20">
        <v>9</v>
      </c>
      <c r="H214" s="20">
        <v>46</v>
      </c>
      <c r="I214" s="20">
        <v>22</v>
      </c>
      <c r="J214" s="20">
        <v>40</v>
      </c>
      <c r="K214" s="20">
        <v>3</v>
      </c>
      <c r="L214" s="20">
        <v>44</v>
      </c>
      <c r="M214" s="20">
        <v>16</v>
      </c>
      <c r="N214" s="20">
        <v>27</v>
      </c>
      <c r="O214" s="20">
        <v>2</v>
      </c>
    </row>
    <row r="215" spans="1:15" ht="11.15" customHeight="1" x14ac:dyDescent="0.2">
      <c r="A215" s="21" t="s">
        <v>126</v>
      </c>
      <c r="B215" s="30">
        <v>100</v>
      </c>
      <c r="C215" s="30">
        <v>1.123596</v>
      </c>
      <c r="D215" s="30">
        <v>12.359551</v>
      </c>
      <c r="E215" s="30">
        <v>9.5505619999999993</v>
      </c>
      <c r="F215" s="30">
        <v>10.112360000000001</v>
      </c>
      <c r="G215" s="30">
        <v>5.0561800000000003</v>
      </c>
      <c r="H215" s="30">
        <v>25.842697000000001</v>
      </c>
      <c r="I215" s="30">
        <v>12.359551</v>
      </c>
      <c r="J215" s="30">
        <v>22.471910000000001</v>
      </c>
      <c r="K215" s="30">
        <v>1.6853929999999999</v>
      </c>
      <c r="L215" s="30">
        <v>24.719100999999998</v>
      </c>
      <c r="M215" s="30">
        <v>8.9887639999999998</v>
      </c>
      <c r="N215" s="30">
        <v>15.168539000000001</v>
      </c>
      <c r="O215" s="30">
        <v>1.123596</v>
      </c>
    </row>
    <row r="216" spans="1:15" ht="11.15" customHeight="1" x14ac:dyDescent="0.2">
      <c r="A216" s="19" t="s">
        <v>899</v>
      </c>
      <c r="B216" s="20">
        <v>191</v>
      </c>
      <c r="C216" s="20">
        <v>4</v>
      </c>
      <c r="D216" s="20">
        <v>24</v>
      </c>
      <c r="E216" s="20">
        <v>15</v>
      </c>
      <c r="F216" s="20">
        <v>10</v>
      </c>
      <c r="G216" s="20">
        <v>4</v>
      </c>
      <c r="H216" s="20">
        <v>63</v>
      </c>
      <c r="I216" s="20">
        <v>27</v>
      </c>
      <c r="J216" s="20">
        <v>29</v>
      </c>
      <c r="K216" s="20">
        <v>5</v>
      </c>
      <c r="L216" s="20">
        <v>39</v>
      </c>
      <c r="M216" s="20">
        <v>15</v>
      </c>
      <c r="N216" s="20">
        <v>25</v>
      </c>
      <c r="O216" s="20">
        <v>7</v>
      </c>
    </row>
    <row r="217" spans="1:15" ht="11.15" customHeight="1" x14ac:dyDescent="0.2">
      <c r="A217" s="21" t="s">
        <v>126</v>
      </c>
      <c r="B217" s="30">
        <v>100</v>
      </c>
      <c r="C217" s="30">
        <v>2.0942409999999998</v>
      </c>
      <c r="D217" s="30">
        <v>12.565445</v>
      </c>
      <c r="E217" s="30">
        <v>7.8534030000000001</v>
      </c>
      <c r="F217" s="30">
        <v>5.2356020000000001</v>
      </c>
      <c r="G217" s="30">
        <v>2.0942409999999998</v>
      </c>
      <c r="H217" s="30">
        <v>32.984293000000001</v>
      </c>
      <c r="I217" s="30">
        <v>14.136126000000001</v>
      </c>
      <c r="J217" s="30">
        <v>15.183246</v>
      </c>
      <c r="K217" s="30">
        <v>2.617801</v>
      </c>
      <c r="L217" s="30">
        <v>20.418848000000001</v>
      </c>
      <c r="M217" s="30">
        <v>7.8534030000000001</v>
      </c>
      <c r="N217" s="30">
        <v>13.089005</v>
      </c>
      <c r="O217" s="30">
        <v>3.6649210000000001</v>
      </c>
    </row>
    <row r="218" spans="1:15" ht="11.15" customHeight="1" x14ac:dyDescent="0.2">
      <c r="A218" s="19" t="s">
        <v>900</v>
      </c>
      <c r="B218" s="20">
        <v>586</v>
      </c>
      <c r="C218" s="20">
        <v>7</v>
      </c>
      <c r="D218" s="20">
        <v>69</v>
      </c>
      <c r="E218" s="20">
        <v>29</v>
      </c>
      <c r="F218" s="20">
        <v>16</v>
      </c>
      <c r="G218" s="20">
        <v>7</v>
      </c>
      <c r="H218" s="20">
        <v>212</v>
      </c>
      <c r="I218" s="20">
        <v>49</v>
      </c>
      <c r="J218" s="20">
        <v>42</v>
      </c>
      <c r="K218" s="20">
        <v>7</v>
      </c>
      <c r="L218" s="20">
        <v>117</v>
      </c>
      <c r="M218" s="20">
        <v>62</v>
      </c>
      <c r="N218" s="20">
        <v>115</v>
      </c>
      <c r="O218" s="20">
        <v>19</v>
      </c>
    </row>
    <row r="219" spans="1:15" ht="11.15" customHeight="1" x14ac:dyDescent="0.2">
      <c r="A219" s="21" t="s">
        <v>126</v>
      </c>
      <c r="B219" s="30">
        <v>100</v>
      </c>
      <c r="C219" s="30">
        <v>1.194539</v>
      </c>
      <c r="D219" s="30">
        <v>11.774744</v>
      </c>
      <c r="E219" s="30">
        <v>4.9488050000000001</v>
      </c>
      <c r="F219" s="30">
        <v>2.730375</v>
      </c>
      <c r="G219" s="30">
        <v>1.194539</v>
      </c>
      <c r="H219" s="30">
        <v>36.177473999999997</v>
      </c>
      <c r="I219" s="30">
        <v>8.3617749999999997</v>
      </c>
      <c r="J219" s="30">
        <v>7.1672349999999998</v>
      </c>
      <c r="K219" s="30">
        <v>1.194539</v>
      </c>
      <c r="L219" s="30">
        <v>19.965869999999999</v>
      </c>
      <c r="M219" s="30">
        <v>10.580204999999999</v>
      </c>
      <c r="N219" s="30">
        <v>19.624573000000002</v>
      </c>
      <c r="O219" s="30">
        <v>3.242321</v>
      </c>
    </row>
    <row r="220" spans="1:15" ht="11.15" customHeight="1" x14ac:dyDescent="0.2">
      <c r="A220" s="19" t="s">
        <v>873</v>
      </c>
      <c r="B220" s="20">
        <v>35</v>
      </c>
      <c r="C220" s="20">
        <v>0</v>
      </c>
      <c r="D220" s="20">
        <v>1</v>
      </c>
      <c r="E220" s="20">
        <v>0</v>
      </c>
      <c r="F220" s="20">
        <v>0</v>
      </c>
      <c r="G220" s="20">
        <v>1</v>
      </c>
      <c r="H220" s="20">
        <v>16</v>
      </c>
      <c r="I220" s="20">
        <v>4</v>
      </c>
      <c r="J220" s="20">
        <v>5</v>
      </c>
      <c r="K220" s="20">
        <v>0</v>
      </c>
      <c r="L220" s="20">
        <v>9</v>
      </c>
      <c r="M220" s="20">
        <v>3</v>
      </c>
      <c r="N220" s="20">
        <v>5</v>
      </c>
      <c r="O220" s="20">
        <v>1</v>
      </c>
    </row>
    <row r="221" spans="1:15" ht="11.15" customHeight="1" x14ac:dyDescent="0.2">
      <c r="A221" s="21" t="s">
        <v>126</v>
      </c>
      <c r="B221" s="30">
        <v>100</v>
      </c>
      <c r="C221" s="30">
        <v>0</v>
      </c>
      <c r="D221" s="30">
        <v>2.8571430000000002</v>
      </c>
      <c r="E221" s="30">
        <v>0</v>
      </c>
      <c r="F221" s="30">
        <v>0</v>
      </c>
      <c r="G221" s="30">
        <v>2.8571430000000002</v>
      </c>
      <c r="H221" s="30">
        <v>45.714286000000001</v>
      </c>
      <c r="I221" s="30">
        <v>11.428571</v>
      </c>
      <c r="J221" s="30">
        <v>14.285714</v>
      </c>
      <c r="K221" s="30">
        <v>0</v>
      </c>
      <c r="L221" s="30">
        <v>25.714286000000001</v>
      </c>
      <c r="M221" s="30">
        <v>8.5714290000000002</v>
      </c>
      <c r="N221" s="30">
        <v>14.285714</v>
      </c>
      <c r="O221" s="30">
        <v>2.8571430000000002</v>
      </c>
    </row>
    <row r="222" spans="1:15" ht="11.15" customHeight="1" x14ac:dyDescent="0.2">
      <c r="A222" s="18" t="s">
        <v>143</v>
      </c>
      <c r="B222" s="18"/>
      <c r="C222" s="18"/>
      <c r="D222" s="18"/>
      <c r="E222" s="18"/>
      <c r="F222" s="18"/>
      <c r="G222" s="18"/>
      <c r="H222" s="18"/>
      <c r="I222" s="18"/>
      <c r="J222" s="18"/>
      <c r="K222" s="18"/>
      <c r="L222" s="18"/>
      <c r="M222" s="18"/>
      <c r="N222" s="18"/>
      <c r="O222" s="18"/>
    </row>
    <row r="223" spans="1:15" ht="11.15" customHeight="1" x14ac:dyDescent="0.2">
      <c r="A223" s="21" t="s">
        <v>901</v>
      </c>
      <c r="B223" s="21"/>
      <c r="C223" s="21"/>
      <c r="D223" s="21"/>
      <c r="E223" s="21"/>
      <c r="F223" s="21"/>
      <c r="G223" s="21"/>
      <c r="H223" s="21"/>
      <c r="I223" s="21"/>
      <c r="J223" s="21"/>
      <c r="K223" s="21"/>
      <c r="L223" s="21"/>
      <c r="M223" s="21"/>
      <c r="N223" s="21"/>
      <c r="O223" s="21"/>
    </row>
    <row r="224" spans="1:15" ht="11.15" customHeight="1" x14ac:dyDescent="0.2">
      <c r="A224" s="19" t="s">
        <v>902</v>
      </c>
      <c r="B224" s="20">
        <v>250</v>
      </c>
      <c r="C224" s="20">
        <v>5</v>
      </c>
      <c r="D224" s="20">
        <v>21</v>
      </c>
      <c r="E224" s="20">
        <v>16</v>
      </c>
      <c r="F224" s="20">
        <v>15</v>
      </c>
      <c r="G224" s="20">
        <v>14</v>
      </c>
      <c r="H224" s="20">
        <v>73</v>
      </c>
      <c r="I224" s="20">
        <v>38</v>
      </c>
      <c r="J224" s="20">
        <v>69</v>
      </c>
      <c r="K224" s="20">
        <v>2</v>
      </c>
      <c r="L224" s="20">
        <v>82</v>
      </c>
      <c r="M224" s="20">
        <v>8</v>
      </c>
      <c r="N224" s="20">
        <v>31</v>
      </c>
      <c r="O224" s="20">
        <v>4</v>
      </c>
    </row>
    <row r="225" spans="1:15" ht="11.15" customHeight="1" x14ac:dyDescent="0.2">
      <c r="A225" s="21" t="s">
        <v>126</v>
      </c>
      <c r="B225" s="30">
        <v>100</v>
      </c>
      <c r="C225" s="30">
        <v>2</v>
      </c>
      <c r="D225" s="30">
        <v>8.4</v>
      </c>
      <c r="E225" s="30">
        <v>6.4</v>
      </c>
      <c r="F225" s="30">
        <v>6</v>
      </c>
      <c r="G225" s="30">
        <v>5.6</v>
      </c>
      <c r="H225" s="30">
        <v>29.2</v>
      </c>
      <c r="I225" s="30">
        <v>15.2</v>
      </c>
      <c r="J225" s="30">
        <v>27.6</v>
      </c>
      <c r="K225" s="30">
        <v>0.8</v>
      </c>
      <c r="L225" s="30">
        <v>32.799999999999997</v>
      </c>
      <c r="M225" s="30">
        <v>3.2</v>
      </c>
      <c r="N225" s="30">
        <v>12.4</v>
      </c>
      <c r="O225" s="30">
        <v>1.6</v>
      </c>
    </row>
    <row r="226" spans="1:15" ht="11.15" customHeight="1" x14ac:dyDescent="0.2">
      <c r="A226" s="19" t="s">
        <v>903</v>
      </c>
      <c r="B226" s="20">
        <v>255</v>
      </c>
      <c r="C226" s="20">
        <v>4</v>
      </c>
      <c r="D226" s="20">
        <v>35</v>
      </c>
      <c r="E226" s="20">
        <v>23</v>
      </c>
      <c r="F226" s="20">
        <v>16</v>
      </c>
      <c r="G226" s="20">
        <v>7</v>
      </c>
      <c r="H226" s="20">
        <v>71</v>
      </c>
      <c r="I226" s="20">
        <v>31</v>
      </c>
      <c r="J226" s="20">
        <v>48</v>
      </c>
      <c r="K226" s="20">
        <v>5</v>
      </c>
      <c r="L226" s="20">
        <v>58</v>
      </c>
      <c r="M226" s="20">
        <v>26</v>
      </c>
      <c r="N226" s="20">
        <v>37</v>
      </c>
      <c r="O226" s="20">
        <v>5</v>
      </c>
    </row>
    <row r="227" spans="1:15" ht="11.15" customHeight="1" x14ac:dyDescent="0.2">
      <c r="A227" s="21" t="s">
        <v>126</v>
      </c>
      <c r="B227" s="30">
        <v>100</v>
      </c>
      <c r="C227" s="30">
        <v>1.568627</v>
      </c>
      <c r="D227" s="30">
        <v>13.725490000000001</v>
      </c>
      <c r="E227" s="30">
        <v>9.0196079999999998</v>
      </c>
      <c r="F227" s="30">
        <v>6.2745100000000003</v>
      </c>
      <c r="G227" s="30">
        <v>2.745098</v>
      </c>
      <c r="H227" s="30">
        <v>27.843136999999999</v>
      </c>
      <c r="I227" s="30">
        <v>12.156863</v>
      </c>
      <c r="J227" s="30">
        <v>18.823529000000001</v>
      </c>
      <c r="K227" s="30">
        <v>1.9607840000000001</v>
      </c>
      <c r="L227" s="30">
        <v>22.745097999999999</v>
      </c>
      <c r="M227" s="30">
        <v>10.196078</v>
      </c>
      <c r="N227" s="30">
        <v>14.509804000000001</v>
      </c>
      <c r="O227" s="30">
        <v>1.9607840000000001</v>
      </c>
    </row>
    <row r="228" spans="1:15" ht="11.15" customHeight="1" x14ac:dyDescent="0.2">
      <c r="A228" s="19" t="s">
        <v>904</v>
      </c>
      <c r="B228" s="20">
        <v>96</v>
      </c>
      <c r="C228" s="20">
        <v>3</v>
      </c>
      <c r="D228" s="20">
        <v>12</v>
      </c>
      <c r="E228" s="20">
        <v>9</v>
      </c>
      <c r="F228" s="20">
        <v>4</v>
      </c>
      <c r="G228" s="20">
        <v>1</v>
      </c>
      <c r="H228" s="20">
        <v>37</v>
      </c>
      <c r="I228" s="20">
        <v>15</v>
      </c>
      <c r="J228" s="20">
        <v>12</v>
      </c>
      <c r="K228" s="20">
        <v>1</v>
      </c>
      <c r="L228" s="20">
        <v>21</v>
      </c>
      <c r="M228" s="20">
        <v>11</v>
      </c>
      <c r="N228" s="20">
        <v>13</v>
      </c>
      <c r="O228" s="20">
        <v>1</v>
      </c>
    </row>
    <row r="229" spans="1:15" ht="11.15" customHeight="1" x14ac:dyDescent="0.2">
      <c r="A229" s="21" t="s">
        <v>126</v>
      </c>
      <c r="B229" s="30">
        <v>100</v>
      </c>
      <c r="C229" s="30">
        <v>3.125</v>
      </c>
      <c r="D229" s="30">
        <v>12.5</v>
      </c>
      <c r="E229" s="30">
        <v>9.375</v>
      </c>
      <c r="F229" s="30">
        <v>4.1666670000000003</v>
      </c>
      <c r="G229" s="30">
        <v>1.0416669999999999</v>
      </c>
      <c r="H229" s="30">
        <v>38.541666999999997</v>
      </c>
      <c r="I229" s="30">
        <v>15.625</v>
      </c>
      <c r="J229" s="30">
        <v>12.5</v>
      </c>
      <c r="K229" s="30">
        <v>1.0416669999999999</v>
      </c>
      <c r="L229" s="30">
        <v>21.875</v>
      </c>
      <c r="M229" s="30">
        <v>11.458333</v>
      </c>
      <c r="N229" s="30">
        <v>13.541667</v>
      </c>
      <c r="O229" s="30">
        <v>1.0416669999999999</v>
      </c>
    </row>
    <row r="230" spans="1:15" ht="11.15" customHeight="1" x14ac:dyDescent="0.2">
      <c r="A230" s="19" t="s">
        <v>905</v>
      </c>
      <c r="B230" s="20">
        <v>476</v>
      </c>
      <c r="C230" s="20">
        <v>3</v>
      </c>
      <c r="D230" s="20">
        <v>57</v>
      </c>
      <c r="E230" s="20">
        <v>23</v>
      </c>
      <c r="F230" s="20">
        <v>14</v>
      </c>
      <c r="G230" s="20">
        <v>7</v>
      </c>
      <c r="H230" s="20">
        <v>176</v>
      </c>
      <c r="I230" s="20">
        <v>35</v>
      </c>
      <c r="J230" s="20">
        <v>20</v>
      </c>
      <c r="K230" s="20">
        <v>6</v>
      </c>
      <c r="L230" s="20">
        <v>86</v>
      </c>
      <c r="M230" s="20">
        <v>58</v>
      </c>
      <c r="N230" s="20">
        <v>98</v>
      </c>
      <c r="O230" s="20">
        <v>18</v>
      </c>
    </row>
    <row r="231" spans="1:15" ht="11.15" customHeight="1" x14ac:dyDescent="0.2">
      <c r="A231" s="21" t="s">
        <v>126</v>
      </c>
      <c r="B231" s="30">
        <v>100</v>
      </c>
      <c r="C231" s="30">
        <v>0.63025200000000003</v>
      </c>
      <c r="D231" s="30">
        <v>11.97479</v>
      </c>
      <c r="E231" s="30">
        <v>4.8319330000000003</v>
      </c>
      <c r="F231" s="30">
        <v>2.941176</v>
      </c>
      <c r="G231" s="30">
        <v>1.470588</v>
      </c>
      <c r="H231" s="30">
        <v>36.974789999999999</v>
      </c>
      <c r="I231" s="30">
        <v>7.3529410000000004</v>
      </c>
      <c r="J231" s="30">
        <v>4.2016809999999998</v>
      </c>
      <c r="K231" s="30">
        <v>1.2605040000000001</v>
      </c>
      <c r="L231" s="30">
        <v>18.067226999999999</v>
      </c>
      <c r="M231" s="30">
        <v>12.184874000000001</v>
      </c>
      <c r="N231" s="30">
        <v>20.588235000000001</v>
      </c>
      <c r="O231" s="30">
        <v>3.7815129999999999</v>
      </c>
    </row>
    <row r="232" spans="1:15" ht="11.15" customHeight="1" x14ac:dyDescent="0.2">
      <c r="A232" s="19" t="s">
        <v>873</v>
      </c>
      <c r="B232" s="20">
        <v>79</v>
      </c>
      <c r="C232" s="20">
        <v>0</v>
      </c>
      <c r="D232" s="20">
        <v>6</v>
      </c>
      <c r="E232" s="20">
        <v>2</v>
      </c>
      <c r="F232" s="20">
        <v>2</v>
      </c>
      <c r="G232" s="20">
        <v>2</v>
      </c>
      <c r="H232" s="20">
        <v>32</v>
      </c>
      <c r="I232" s="20">
        <v>9</v>
      </c>
      <c r="J232" s="20">
        <v>8</v>
      </c>
      <c r="K232" s="20">
        <v>1</v>
      </c>
      <c r="L232" s="20">
        <v>13</v>
      </c>
      <c r="M232" s="20">
        <v>5</v>
      </c>
      <c r="N232" s="20">
        <v>14</v>
      </c>
      <c r="O232" s="20">
        <v>3</v>
      </c>
    </row>
    <row r="233" spans="1:15" ht="11.15" customHeight="1" x14ac:dyDescent="0.2">
      <c r="A233" s="21" t="s">
        <v>126</v>
      </c>
      <c r="B233" s="30">
        <v>100</v>
      </c>
      <c r="C233" s="30">
        <v>0</v>
      </c>
      <c r="D233" s="30">
        <v>7.5949369999999998</v>
      </c>
      <c r="E233" s="30">
        <v>2.5316459999999998</v>
      </c>
      <c r="F233" s="30">
        <v>2.5316459999999998</v>
      </c>
      <c r="G233" s="30">
        <v>2.5316459999999998</v>
      </c>
      <c r="H233" s="30">
        <v>40.506329000000001</v>
      </c>
      <c r="I233" s="30">
        <v>11.392405</v>
      </c>
      <c r="J233" s="30">
        <v>10.126582000000001</v>
      </c>
      <c r="K233" s="30">
        <v>1.2658229999999999</v>
      </c>
      <c r="L233" s="30">
        <v>16.455696</v>
      </c>
      <c r="M233" s="30">
        <v>6.3291139999999997</v>
      </c>
      <c r="N233" s="30">
        <v>17.721519000000001</v>
      </c>
      <c r="O233" s="30">
        <v>3.7974679999999998</v>
      </c>
    </row>
    <row r="234" spans="1:15" ht="11.15" customHeight="1" x14ac:dyDescent="0.2">
      <c r="A234" s="18" t="s">
        <v>143</v>
      </c>
      <c r="B234" s="18"/>
      <c r="C234" s="18"/>
      <c r="D234" s="18"/>
      <c r="E234" s="18"/>
      <c r="F234" s="18"/>
      <c r="G234" s="18"/>
      <c r="H234" s="18"/>
      <c r="I234" s="18"/>
      <c r="J234" s="18"/>
      <c r="K234" s="18"/>
      <c r="L234" s="18"/>
      <c r="M234" s="18"/>
      <c r="N234" s="18"/>
      <c r="O234" s="18"/>
    </row>
    <row r="235" spans="1:15" ht="11.15" customHeight="1" x14ac:dyDescent="0.2">
      <c r="A235" s="21" t="s">
        <v>906</v>
      </c>
      <c r="B235" s="21"/>
      <c r="C235" s="21"/>
      <c r="D235" s="21"/>
      <c r="E235" s="21"/>
      <c r="F235" s="21"/>
      <c r="G235" s="21"/>
      <c r="H235" s="21"/>
      <c r="I235" s="21"/>
      <c r="J235" s="21"/>
      <c r="K235" s="21"/>
      <c r="L235" s="21"/>
      <c r="M235" s="21"/>
      <c r="N235" s="21"/>
      <c r="O235" s="21"/>
    </row>
    <row r="236" spans="1:15" ht="11.15" customHeight="1" x14ac:dyDescent="0.2">
      <c r="A236" s="19" t="s">
        <v>902</v>
      </c>
      <c r="B236" s="20">
        <v>107</v>
      </c>
      <c r="C236" s="20">
        <v>0</v>
      </c>
      <c r="D236" s="20">
        <v>8</v>
      </c>
      <c r="E236" s="20">
        <v>7</v>
      </c>
      <c r="F236" s="20">
        <v>6</v>
      </c>
      <c r="G236" s="20">
        <v>9</v>
      </c>
      <c r="H236" s="20">
        <v>25</v>
      </c>
      <c r="I236" s="20">
        <v>22</v>
      </c>
      <c r="J236" s="20">
        <v>25</v>
      </c>
      <c r="K236" s="20">
        <v>1</v>
      </c>
      <c r="L236" s="20">
        <v>31</v>
      </c>
      <c r="M236" s="20">
        <v>14</v>
      </c>
      <c r="N236" s="20">
        <v>16</v>
      </c>
      <c r="O236" s="20">
        <v>1</v>
      </c>
    </row>
    <row r="237" spans="1:15" ht="11.15" customHeight="1" x14ac:dyDescent="0.2">
      <c r="A237" s="21" t="s">
        <v>126</v>
      </c>
      <c r="B237" s="30">
        <v>100</v>
      </c>
      <c r="C237" s="30">
        <v>0</v>
      </c>
      <c r="D237" s="30">
        <v>7.4766360000000001</v>
      </c>
      <c r="E237" s="30">
        <v>6.5420559999999996</v>
      </c>
      <c r="F237" s="30">
        <v>5.6074770000000003</v>
      </c>
      <c r="G237" s="30">
        <v>8.4112150000000003</v>
      </c>
      <c r="H237" s="30">
        <v>23.364485999999999</v>
      </c>
      <c r="I237" s="30">
        <v>20.560748</v>
      </c>
      <c r="J237" s="30">
        <v>23.364485999999999</v>
      </c>
      <c r="K237" s="30">
        <v>0.93457900000000005</v>
      </c>
      <c r="L237" s="30">
        <v>28.971962999999999</v>
      </c>
      <c r="M237" s="30">
        <v>13.084111999999999</v>
      </c>
      <c r="N237" s="30">
        <v>14.953271000000001</v>
      </c>
      <c r="O237" s="30">
        <v>0.93457900000000005</v>
      </c>
    </row>
    <row r="238" spans="1:15" ht="11.15" customHeight="1" x14ac:dyDescent="0.2">
      <c r="A238" s="19" t="s">
        <v>903</v>
      </c>
      <c r="B238" s="20">
        <v>98</v>
      </c>
      <c r="C238" s="20">
        <v>2</v>
      </c>
      <c r="D238" s="20">
        <v>11</v>
      </c>
      <c r="E238" s="20">
        <v>9</v>
      </c>
      <c r="F238" s="20">
        <v>10</v>
      </c>
      <c r="G238" s="20">
        <v>4</v>
      </c>
      <c r="H238" s="20">
        <v>25</v>
      </c>
      <c r="I238" s="20">
        <v>15</v>
      </c>
      <c r="J238" s="20">
        <v>25</v>
      </c>
      <c r="K238" s="20">
        <v>1</v>
      </c>
      <c r="L238" s="20">
        <v>29</v>
      </c>
      <c r="M238" s="20">
        <v>6</v>
      </c>
      <c r="N238" s="20">
        <v>11</v>
      </c>
      <c r="O238" s="20">
        <v>1</v>
      </c>
    </row>
    <row r="239" spans="1:15" ht="11.15" customHeight="1" x14ac:dyDescent="0.2">
      <c r="A239" s="21" t="s">
        <v>126</v>
      </c>
      <c r="B239" s="30">
        <v>100</v>
      </c>
      <c r="C239" s="30">
        <v>2.040816</v>
      </c>
      <c r="D239" s="30">
        <v>11.224489999999999</v>
      </c>
      <c r="E239" s="30">
        <v>9.1836730000000006</v>
      </c>
      <c r="F239" s="30">
        <v>10.204082</v>
      </c>
      <c r="G239" s="30">
        <v>4.0816330000000001</v>
      </c>
      <c r="H239" s="30">
        <v>25.510204000000002</v>
      </c>
      <c r="I239" s="30">
        <v>15.306122</v>
      </c>
      <c r="J239" s="30">
        <v>25.510204000000002</v>
      </c>
      <c r="K239" s="30">
        <v>1.020408</v>
      </c>
      <c r="L239" s="30">
        <v>29.591837000000002</v>
      </c>
      <c r="M239" s="30">
        <v>6.1224489999999996</v>
      </c>
      <c r="N239" s="30">
        <v>11.224489999999999</v>
      </c>
      <c r="O239" s="30">
        <v>1.020408</v>
      </c>
    </row>
    <row r="240" spans="1:15" ht="11.15" customHeight="1" x14ac:dyDescent="0.2">
      <c r="A240" s="19" t="s">
        <v>904</v>
      </c>
      <c r="B240" s="20">
        <v>68</v>
      </c>
      <c r="C240" s="20">
        <v>1</v>
      </c>
      <c r="D240" s="20">
        <v>7</v>
      </c>
      <c r="E240" s="20">
        <v>7</v>
      </c>
      <c r="F240" s="20">
        <v>9</v>
      </c>
      <c r="G240" s="20">
        <v>2</v>
      </c>
      <c r="H240" s="20">
        <v>21</v>
      </c>
      <c r="I240" s="20">
        <v>9</v>
      </c>
      <c r="J240" s="20">
        <v>14</v>
      </c>
      <c r="K240" s="20">
        <v>0</v>
      </c>
      <c r="L240" s="20">
        <v>16</v>
      </c>
      <c r="M240" s="20">
        <v>3</v>
      </c>
      <c r="N240" s="20">
        <v>6</v>
      </c>
      <c r="O240" s="20">
        <v>3</v>
      </c>
    </row>
    <row r="241" spans="1:15" ht="11.15" customHeight="1" x14ac:dyDescent="0.2">
      <c r="A241" s="21" t="s">
        <v>126</v>
      </c>
      <c r="B241" s="30">
        <v>100</v>
      </c>
      <c r="C241" s="30">
        <v>1.470588</v>
      </c>
      <c r="D241" s="30">
        <v>10.294117999999999</v>
      </c>
      <c r="E241" s="30">
        <v>10.294117999999999</v>
      </c>
      <c r="F241" s="30">
        <v>13.235294</v>
      </c>
      <c r="G241" s="30">
        <v>2.941176</v>
      </c>
      <c r="H241" s="30">
        <v>30.882352999999998</v>
      </c>
      <c r="I241" s="30">
        <v>13.235294</v>
      </c>
      <c r="J241" s="30">
        <v>20.588235000000001</v>
      </c>
      <c r="K241" s="30">
        <v>0</v>
      </c>
      <c r="L241" s="30">
        <v>23.529412000000001</v>
      </c>
      <c r="M241" s="30">
        <v>4.4117649999999999</v>
      </c>
      <c r="N241" s="30">
        <v>8.8235290000000006</v>
      </c>
      <c r="O241" s="30">
        <v>4.4117649999999999</v>
      </c>
    </row>
    <row r="242" spans="1:15" ht="11.15" customHeight="1" x14ac:dyDescent="0.2">
      <c r="A242" s="19" t="s">
        <v>905</v>
      </c>
      <c r="B242" s="20">
        <v>683</v>
      </c>
      <c r="C242" s="20">
        <v>9</v>
      </c>
      <c r="D242" s="20">
        <v>83</v>
      </c>
      <c r="E242" s="20">
        <v>41</v>
      </c>
      <c r="F242" s="20">
        <v>21</v>
      </c>
      <c r="G242" s="20">
        <v>12</v>
      </c>
      <c r="H242" s="20">
        <v>246</v>
      </c>
      <c r="I242" s="20">
        <v>60</v>
      </c>
      <c r="J242" s="20">
        <v>70</v>
      </c>
      <c r="K242" s="20">
        <v>11</v>
      </c>
      <c r="L242" s="20">
        <v>149</v>
      </c>
      <c r="M242" s="20">
        <v>67</v>
      </c>
      <c r="N242" s="20">
        <v>124</v>
      </c>
      <c r="O242" s="20">
        <v>20</v>
      </c>
    </row>
    <row r="243" spans="1:15" ht="11.15" customHeight="1" x14ac:dyDescent="0.2">
      <c r="A243" s="21" t="s">
        <v>126</v>
      </c>
      <c r="B243" s="30">
        <v>100</v>
      </c>
      <c r="C243" s="30">
        <v>1.3177160000000001</v>
      </c>
      <c r="D243" s="30">
        <v>12.152269</v>
      </c>
      <c r="E243" s="30">
        <v>6.0029279999999998</v>
      </c>
      <c r="F243" s="30">
        <v>3.0746709999999999</v>
      </c>
      <c r="G243" s="30">
        <v>1.756955</v>
      </c>
      <c r="H243" s="30">
        <v>36.017569999999999</v>
      </c>
      <c r="I243" s="30">
        <v>8.7847729999999995</v>
      </c>
      <c r="J243" s="30">
        <v>10.248901999999999</v>
      </c>
      <c r="K243" s="30">
        <v>1.6105419999999999</v>
      </c>
      <c r="L243" s="30">
        <v>21.815519999999999</v>
      </c>
      <c r="M243" s="30">
        <v>9.8096630000000005</v>
      </c>
      <c r="N243" s="30">
        <v>18.155197999999999</v>
      </c>
      <c r="O243" s="30">
        <v>2.928258</v>
      </c>
    </row>
    <row r="244" spans="1:15" ht="11.15" customHeight="1" x14ac:dyDescent="0.2">
      <c r="A244" s="19" t="s">
        <v>873</v>
      </c>
      <c r="B244" s="20">
        <v>200</v>
      </c>
      <c r="C244" s="20">
        <v>3</v>
      </c>
      <c r="D244" s="20">
        <v>22</v>
      </c>
      <c r="E244" s="20">
        <v>9</v>
      </c>
      <c r="F244" s="20">
        <v>5</v>
      </c>
      <c r="G244" s="20">
        <v>4</v>
      </c>
      <c r="H244" s="20">
        <v>72</v>
      </c>
      <c r="I244" s="20">
        <v>22</v>
      </c>
      <c r="J244" s="20">
        <v>23</v>
      </c>
      <c r="K244" s="20">
        <v>2</v>
      </c>
      <c r="L244" s="20">
        <v>35</v>
      </c>
      <c r="M244" s="20">
        <v>18</v>
      </c>
      <c r="N244" s="20">
        <v>36</v>
      </c>
      <c r="O244" s="20">
        <v>6</v>
      </c>
    </row>
    <row r="245" spans="1:15" ht="11.15" customHeight="1" x14ac:dyDescent="0.2">
      <c r="A245" s="21" t="s">
        <v>126</v>
      </c>
      <c r="B245" s="30">
        <v>100</v>
      </c>
      <c r="C245" s="30">
        <v>1.5</v>
      </c>
      <c r="D245" s="30">
        <v>11</v>
      </c>
      <c r="E245" s="30">
        <v>4.5</v>
      </c>
      <c r="F245" s="30">
        <v>2.5</v>
      </c>
      <c r="G245" s="30">
        <v>2</v>
      </c>
      <c r="H245" s="30">
        <v>36</v>
      </c>
      <c r="I245" s="30">
        <v>11</v>
      </c>
      <c r="J245" s="30">
        <v>11.5</v>
      </c>
      <c r="K245" s="30">
        <v>1</v>
      </c>
      <c r="L245" s="30">
        <v>17.5</v>
      </c>
      <c r="M245" s="30">
        <v>9</v>
      </c>
      <c r="N245" s="30">
        <v>18</v>
      </c>
      <c r="O245" s="30">
        <v>3</v>
      </c>
    </row>
    <row r="246" spans="1:15" ht="11.15" customHeight="1" x14ac:dyDescent="0.2">
      <c r="A246" s="18" t="s">
        <v>143</v>
      </c>
      <c r="B246" s="18"/>
      <c r="C246" s="18"/>
      <c r="D246" s="18"/>
      <c r="E246" s="18"/>
      <c r="F246" s="18"/>
      <c r="G246" s="18"/>
      <c r="H246" s="18"/>
      <c r="I246" s="18"/>
      <c r="J246" s="18"/>
      <c r="K246" s="18"/>
      <c r="L246" s="18"/>
      <c r="M246" s="18"/>
      <c r="N246" s="18"/>
      <c r="O246" s="18"/>
    </row>
    <row r="247" spans="1:15" ht="11.15" customHeight="1" x14ac:dyDescent="0.2">
      <c r="A247" s="21" t="s">
        <v>907</v>
      </c>
      <c r="B247" s="21"/>
      <c r="C247" s="21"/>
      <c r="D247" s="21"/>
      <c r="E247" s="21"/>
      <c r="F247" s="21"/>
      <c r="G247" s="21"/>
      <c r="H247" s="21"/>
      <c r="I247" s="21"/>
      <c r="J247" s="21"/>
      <c r="K247" s="21"/>
      <c r="L247" s="21"/>
      <c r="M247" s="21"/>
      <c r="N247" s="21"/>
      <c r="O247" s="21"/>
    </row>
    <row r="248" spans="1:15" ht="11.15" customHeight="1" x14ac:dyDescent="0.2">
      <c r="A248" s="19" t="s">
        <v>902</v>
      </c>
      <c r="B248" s="20">
        <v>137</v>
      </c>
      <c r="C248" s="20">
        <v>2</v>
      </c>
      <c r="D248" s="20">
        <v>18</v>
      </c>
      <c r="E248" s="20">
        <v>13</v>
      </c>
      <c r="F248" s="20">
        <v>15</v>
      </c>
      <c r="G248" s="20">
        <v>7</v>
      </c>
      <c r="H248" s="20">
        <v>40</v>
      </c>
      <c r="I248" s="20">
        <v>27</v>
      </c>
      <c r="J248" s="20">
        <v>27</v>
      </c>
      <c r="K248" s="20">
        <v>0</v>
      </c>
      <c r="L248" s="20">
        <v>40</v>
      </c>
      <c r="M248" s="20">
        <v>10</v>
      </c>
      <c r="N248" s="20">
        <v>15</v>
      </c>
      <c r="O248" s="20">
        <v>2</v>
      </c>
    </row>
    <row r="249" spans="1:15" ht="11.15" customHeight="1" x14ac:dyDescent="0.2">
      <c r="A249" s="21" t="s">
        <v>126</v>
      </c>
      <c r="B249" s="30">
        <v>100</v>
      </c>
      <c r="C249" s="30">
        <v>1.459854</v>
      </c>
      <c r="D249" s="30">
        <v>13.138686</v>
      </c>
      <c r="E249" s="30">
        <v>9.4890509999999999</v>
      </c>
      <c r="F249" s="30">
        <v>10.948905</v>
      </c>
      <c r="G249" s="30">
        <v>5.1094889999999999</v>
      </c>
      <c r="H249" s="30">
        <v>29.19708</v>
      </c>
      <c r="I249" s="30">
        <v>19.708029</v>
      </c>
      <c r="J249" s="30">
        <v>19.708029</v>
      </c>
      <c r="K249" s="30">
        <v>0</v>
      </c>
      <c r="L249" s="30">
        <v>29.19708</v>
      </c>
      <c r="M249" s="30">
        <v>7.2992699999999999</v>
      </c>
      <c r="N249" s="30">
        <v>10.948905</v>
      </c>
      <c r="O249" s="30">
        <v>1.459854</v>
      </c>
    </row>
    <row r="250" spans="1:15" ht="11.15" customHeight="1" x14ac:dyDescent="0.2">
      <c r="A250" s="19" t="s">
        <v>903</v>
      </c>
      <c r="B250" s="20">
        <v>169</v>
      </c>
      <c r="C250" s="20">
        <v>1</v>
      </c>
      <c r="D250" s="20">
        <v>17</v>
      </c>
      <c r="E250" s="20">
        <v>18</v>
      </c>
      <c r="F250" s="20">
        <v>12</v>
      </c>
      <c r="G250" s="20">
        <v>9</v>
      </c>
      <c r="H250" s="20">
        <v>44</v>
      </c>
      <c r="I250" s="20">
        <v>30</v>
      </c>
      <c r="J250" s="20">
        <v>38</v>
      </c>
      <c r="K250" s="20">
        <v>2</v>
      </c>
      <c r="L250" s="20">
        <v>50</v>
      </c>
      <c r="M250" s="20">
        <v>11</v>
      </c>
      <c r="N250" s="20">
        <v>23</v>
      </c>
      <c r="O250" s="20">
        <v>2</v>
      </c>
    </row>
    <row r="251" spans="1:15" ht="11.15" customHeight="1" x14ac:dyDescent="0.2">
      <c r="A251" s="21" t="s">
        <v>126</v>
      </c>
      <c r="B251" s="30">
        <v>100</v>
      </c>
      <c r="C251" s="30">
        <v>0.59171600000000002</v>
      </c>
      <c r="D251" s="30">
        <v>10.059172</v>
      </c>
      <c r="E251" s="30">
        <v>10.650888</v>
      </c>
      <c r="F251" s="30">
        <v>7.1005919999999998</v>
      </c>
      <c r="G251" s="30">
        <v>5.3254440000000001</v>
      </c>
      <c r="H251" s="30">
        <v>26.035502999999999</v>
      </c>
      <c r="I251" s="30">
        <v>17.751479</v>
      </c>
      <c r="J251" s="30">
        <v>22.485206999999999</v>
      </c>
      <c r="K251" s="30">
        <v>1.183432</v>
      </c>
      <c r="L251" s="30">
        <v>29.585799000000002</v>
      </c>
      <c r="M251" s="30">
        <v>6.5088759999999999</v>
      </c>
      <c r="N251" s="30">
        <v>13.609467</v>
      </c>
      <c r="O251" s="30">
        <v>1.183432</v>
      </c>
    </row>
    <row r="252" spans="1:15" ht="11.15" customHeight="1" x14ac:dyDescent="0.2">
      <c r="A252" s="19" t="s">
        <v>904</v>
      </c>
      <c r="B252" s="20">
        <v>56</v>
      </c>
      <c r="C252" s="20">
        <v>0</v>
      </c>
      <c r="D252" s="20">
        <v>7</v>
      </c>
      <c r="E252" s="20">
        <v>5</v>
      </c>
      <c r="F252" s="20">
        <v>3</v>
      </c>
      <c r="G252" s="20">
        <v>2</v>
      </c>
      <c r="H252" s="20">
        <v>14</v>
      </c>
      <c r="I252" s="20">
        <v>7</v>
      </c>
      <c r="J252" s="20">
        <v>10</v>
      </c>
      <c r="K252" s="20">
        <v>0</v>
      </c>
      <c r="L252" s="20">
        <v>16</v>
      </c>
      <c r="M252" s="20">
        <v>2</v>
      </c>
      <c r="N252" s="20">
        <v>8</v>
      </c>
      <c r="O252" s="20">
        <v>0</v>
      </c>
    </row>
    <row r="253" spans="1:15" ht="11.15" customHeight="1" x14ac:dyDescent="0.2">
      <c r="A253" s="21" t="s">
        <v>126</v>
      </c>
      <c r="B253" s="30">
        <v>100</v>
      </c>
      <c r="C253" s="30">
        <v>0</v>
      </c>
      <c r="D253" s="30">
        <v>12.5</v>
      </c>
      <c r="E253" s="30">
        <v>8.9285709999999998</v>
      </c>
      <c r="F253" s="30">
        <v>5.3571429999999998</v>
      </c>
      <c r="G253" s="30">
        <v>3.5714290000000002</v>
      </c>
      <c r="H253" s="30">
        <v>25</v>
      </c>
      <c r="I253" s="30">
        <v>12.5</v>
      </c>
      <c r="J253" s="30">
        <v>17.857143000000001</v>
      </c>
      <c r="K253" s="30">
        <v>0</v>
      </c>
      <c r="L253" s="30">
        <v>28.571428999999998</v>
      </c>
      <c r="M253" s="30">
        <v>3.5714290000000002</v>
      </c>
      <c r="N253" s="30">
        <v>14.285714</v>
      </c>
      <c r="O253" s="30">
        <v>0</v>
      </c>
    </row>
    <row r="254" spans="1:15" ht="11.15" customHeight="1" x14ac:dyDescent="0.2">
      <c r="A254" s="19" t="s">
        <v>905</v>
      </c>
      <c r="B254" s="20">
        <v>614</v>
      </c>
      <c r="C254" s="20">
        <v>10</v>
      </c>
      <c r="D254" s="20">
        <v>72</v>
      </c>
      <c r="E254" s="20">
        <v>29</v>
      </c>
      <c r="F254" s="20">
        <v>18</v>
      </c>
      <c r="G254" s="20">
        <v>9</v>
      </c>
      <c r="H254" s="20">
        <v>224</v>
      </c>
      <c r="I254" s="20">
        <v>47</v>
      </c>
      <c r="J254" s="20">
        <v>63</v>
      </c>
      <c r="K254" s="20">
        <v>11</v>
      </c>
      <c r="L254" s="20">
        <v>120</v>
      </c>
      <c r="M254" s="20">
        <v>68</v>
      </c>
      <c r="N254" s="20">
        <v>115</v>
      </c>
      <c r="O254" s="20">
        <v>22</v>
      </c>
    </row>
    <row r="255" spans="1:15" ht="11.15" customHeight="1" x14ac:dyDescent="0.2">
      <c r="A255" s="21" t="s">
        <v>126</v>
      </c>
      <c r="B255" s="30">
        <v>100</v>
      </c>
      <c r="C255" s="30">
        <v>1.6286639999999999</v>
      </c>
      <c r="D255" s="30">
        <v>11.726383999999999</v>
      </c>
      <c r="E255" s="30">
        <v>4.7231269999999999</v>
      </c>
      <c r="F255" s="30">
        <v>2.9315959999999999</v>
      </c>
      <c r="G255" s="30">
        <v>1.4657979999999999</v>
      </c>
      <c r="H255" s="30">
        <v>36.482084999999998</v>
      </c>
      <c r="I255" s="30">
        <v>7.6547229999999997</v>
      </c>
      <c r="J255" s="30">
        <v>10.260586</v>
      </c>
      <c r="K255" s="30">
        <v>1.791531</v>
      </c>
      <c r="L255" s="30">
        <v>19.543973999999999</v>
      </c>
      <c r="M255" s="30">
        <v>11.074919</v>
      </c>
      <c r="N255" s="30">
        <v>18.729641999999998</v>
      </c>
      <c r="O255" s="30">
        <v>3.583062</v>
      </c>
    </row>
    <row r="256" spans="1:15" ht="11.15" customHeight="1" x14ac:dyDescent="0.2">
      <c r="A256" s="19" t="s">
        <v>873</v>
      </c>
      <c r="B256" s="20">
        <v>180</v>
      </c>
      <c r="C256" s="20">
        <v>2</v>
      </c>
      <c r="D256" s="20">
        <v>17</v>
      </c>
      <c r="E256" s="20">
        <v>8</v>
      </c>
      <c r="F256" s="20">
        <v>3</v>
      </c>
      <c r="G256" s="20">
        <v>4</v>
      </c>
      <c r="H256" s="20">
        <v>67</v>
      </c>
      <c r="I256" s="20">
        <v>17</v>
      </c>
      <c r="J256" s="20">
        <v>19</v>
      </c>
      <c r="K256" s="20">
        <v>2</v>
      </c>
      <c r="L256" s="20">
        <v>34</v>
      </c>
      <c r="M256" s="20">
        <v>17</v>
      </c>
      <c r="N256" s="20">
        <v>32</v>
      </c>
      <c r="O256" s="20">
        <v>5</v>
      </c>
    </row>
    <row r="257" spans="1:15" ht="11.15" customHeight="1" x14ac:dyDescent="0.2">
      <c r="A257" s="21" t="s">
        <v>126</v>
      </c>
      <c r="B257" s="30">
        <v>100</v>
      </c>
      <c r="C257" s="30">
        <v>1.111111</v>
      </c>
      <c r="D257" s="30">
        <v>9.4444440000000007</v>
      </c>
      <c r="E257" s="30">
        <v>4.4444439999999998</v>
      </c>
      <c r="F257" s="30">
        <v>1.6666669999999999</v>
      </c>
      <c r="G257" s="30">
        <v>2.2222219999999999</v>
      </c>
      <c r="H257" s="30">
        <v>37.222222000000002</v>
      </c>
      <c r="I257" s="30">
        <v>9.4444440000000007</v>
      </c>
      <c r="J257" s="30">
        <v>10.555555999999999</v>
      </c>
      <c r="K257" s="30">
        <v>1.111111</v>
      </c>
      <c r="L257" s="30">
        <v>18.888888999999999</v>
      </c>
      <c r="M257" s="30">
        <v>9.4444440000000007</v>
      </c>
      <c r="N257" s="30">
        <v>17.777778000000001</v>
      </c>
      <c r="O257" s="30">
        <v>2.7777780000000001</v>
      </c>
    </row>
    <row r="258" spans="1:15" ht="11.15" customHeight="1" x14ac:dyDescent="0.2">
      <c r="A258" s="18" t="s">
        <v>143</v>
      </c>
      <c r="B258" s="18"/>
      <c r="C258" s="18"/>
      <c r="D258" s="18"/>
      <c r="E258" s="18"/>
      <c r="F258" s="18"/>
      <c r="G258" s="18"/>
      <c r="H258" s="18"/>
      <c r="I258" s="18"/>
      <c r="J258" s="18"/>
      <c r="K258" s="18"/>
      <c r="L258" s="18"/>
      <c r="M258" s="18"/>
      <c r="N258" s="18"/>
      <c r="O258" s="18"/>
    </row>
    <row r="259" spans="1:15" ht="11.15" customHeight="1" x14ac:dyDescent="0.2">
      <c r="A259" s="21" t="s">
        <v>908</v>
      </c>
      <c r="B259" s="21"/>
      <c r="C259" s="21"/>
      <c r="D259" s="21"/>
      <c r="E259" s="21"/>
      <c r="F259" s="21"/>
      <c r="G259" s="21"/>
      <c r="H259" s="21"/>
      <c r="I259" s="21"/>
      <c r="J259" s="21"/>
      <c r="K259" s="21"/>
      <c r="L259" s="21"/>
      <c r="M259" s="21"/>
      <c r="N259" s="21"/>
      <c r="O259" s="21"/>
    </row>
    <row r="260" spans="1:15" ht="11.15" customHeight="1" x14ac:dyDescent="0.2">
      <c r="A260" s="19" t="s">
        <v>902</v>
      </c>
      <c r="B260" s="20">
        <v>19</v>
      </c>
      <c r="C260" s="20">
        <v>0</v>
      </c>
      <c r="D260" s="20">
        <v>3</v>
      </c>
      <c r="E260" s="20">
        <v>1</v>
      </c>
      <c r="F260" s="20">
        <v>1</v>
      </c>
      <c r="G260" s="20">
        <v>1</v>
      </c>
      <c r="H260" s="20">
        <v>3</v>
      </c>
      <c r="I260" s="20">
        <v>1</v>
      </c>
      <c r="J260" s="20">
        <v>5</v>
      </c>
      <c r="K260" s="20">
        <v>0</v>
      </c>
      <c r="L260" s="20">
        <v>9</v>
      </c>
      <c r="M260" s="20">
        <v>2</v>
      </c>
      <c r="N260" s="20">
        <v>1</v>
      </c>
      <c r="O260" s="20">
        <v>0</v>
      </c>
    </row>
    <row r="261" spans="1:15" ht="11.15" customHeight="1" x14ac:dyDescent="0.2">
      <c r="A261" s="21" t="s">
        <v>126</v>
      </c>
      <c r="B261" s="30">
        <v>100</v>
      </c>
      <c r="C261" s="30">
        <v>0</v>
      </c>
      <c r="D261" s="30">
        <v>15.789474</v>
      </c>
      <c r="E261" s="30">
        <v>5.2631579999999998</v>
      </c>
      <c r="F261" s="30">
        <v>5.2631579999999998</v>
      </c>
      <c r="G261" s="30">
        <v>5.2631579999999998</v>
      </c>
      <c r="H261" s="30">
        <v>15.789474</v>
      </c>
      <c r="I261" s="30">
        <v>5.2631579999999998</v>
      </c>
      <c r="J261" s="30">
        <v>26.315788999999999</v>
      </c>
      <c r="K261" s="30">
        <v>0</v>
      </c>
      <c r="L261" s="30">
        <v>47.368420999999998</v>
      </c>
      <c r="M261" s="30">
        <v>10.526316</v>
      </c>
      <c r="N261" s="30">
        <v>5.2631579999999998</v>
      </c>
      <c r="O261" s="30">
        <v>0</v>
      </c>
    </row>
    <row r="262" spans="1:15" ht="11.15" customHeight="1" x14ac:dyDescent="0.2">
      <c r="A262" s="19" t="s">
        <v>903</v>
      </c>
      <c r="B262" s="20">
        <v>39</v>
      </c>
      <c r="C262" s="20">
        <v>1</v>
      </c>
      <c r="D262" s="20">
        <v>2</v>
      </c>
      <c r="E262" s="20">
        <v>4</v>
      </c>
      <c r="F262" s="20">
        <v>1</v>
      </c>
      <c r="G262" s="20">
        <v>4</v>
      </c>
      <c r="H262" s="20">
        <v>12</v>
      </c>
      <c r="I262" s="20">
        <v>6</v>
      </c>
      <c r="J262" s="20">
        <v>11</v>
      </c>
      <c r="K262" s="20">
        <v>0</v>
      </c>
      <c r="L262" s="20">
        <v>11</v>
      </c>
      <c r="M262" s="20">
        <v>2</v>
      </c>
      <c r="N262" s="20">
        <v>4</v>
      </c>
      <c r="O262" s="20">
        <v>0</v>
      </c>
    </row>
    <row r="263" spans="1:15" ht="11.15" customHeight="1" x14ac:dyDescent="0.2">
      <c r="A263" s="21" t="s">
        <v>126</v>
      </c>
      <c r="B263" s="30">
        <v>100</v>
      </c>
      <c r="C263" s="30">
        <v>2.5641029999999998</v>
      </c>
      <c r="D263" s="30">
        <v>5.1282050000000003</v>
      </c>
      <c r="E263" s="30">
        <v>10.256410000000001</v>
      </c>
      <c r="F263" s="30">
        <v>2.5641029999999998</v>
      </c>
      <c r="G263" s="30">
        <v>10.256410000000001</v>
      </c>
      <c r="H263" s="30">
        <v>30.769231000000001</v>
      </c>
      <c r="I263" s="30">
        <v>15.384615</v>
      </c>
      <c r="J263" s="30">
        <v>28.205127999999998</v>
      </c>
      <c r="K263" s="30">
        <v>0</v>
      </c>
      <c r="L263" s="30">
        <v>28.205127999999998</v>
      </c>
      <c r="M263" s="30">
        <v>5.1282050000000003</v>
      </c>
      <c r="N263" s="30">
        <v>10.256410000000001</v>
      </c>
      <c r="O263" s="30">
        <v>0</v>
      </c>
    </row>
    <row r="264" spans="1:15" ht="11.15" customHeight="1" x14ac:dyDescent="0.2">
      <c r="A264" s="19" t="s">
        <v>904</v>
      </c>
      <c r="B264" s="20">
        <v>47</v>
      </c>
      <c r="C264" s="20">
        <v>0</v>
      </c>
      <c r="D264" s="20">
        <v>5</v>
      </c>
      <c r="E264" s="20">
        <v>4</v>
      </c>
      <c r="F264" s="20">
        <v>3</v>
      </c>
      <c r="G264" s="20">
        <v>1</v>
      </c>
      <c r="H264" s="20">
        <v>15</v>
      </c>
      <c r="I264" s="20">
        <v>9</v>
      </c>
      <c r="J264" s="20">
        <v>11</v>
      </c>
      <c r="K264" s="20">
        <v>2</v>
      </c>
      <c r="L264" s="20">
        <v>10</v>
      </c>
      <c r="M264" s="20">
        <v>3</v>
      </c>
      <c r="N264" s="20">
        <v>8</v>
      </c>
      <c r="O264" s="20">
        <v>0</v>
      </c>
    </row>
    <row r="265" spans="1:15" ht="11.15" customHeight="1" x14ac:dyDescent="0.2">
      <c r="A265" s="21" t="s">
        <v>126</v>
      </c>
      <c r="B265" s="30">
        <v>100</v>
      </c>
      <c r="C265" s="30">
        <v>0</v>
      </c>
      <c r="D265" s="30">
        <v>10.638298000000001</v>
      </c>
      <c r="E265" s="30">
        <v>8.5106380000000001</v>
      </c>
      <c r="F265" s="30">
        <v>6.3829789999999997</v>
      </c>
      <c r="G265" s="30">
        <v>2.1276600000000001</v>
      </c>
      <c r="H265" s="30">
        <v>31.914894</v>
      </c>
      <c r="I265" s="30">
        <v>19.148935999999999</v>
      </c>
      <c r="J265" s="30">
        <v>23.404254999999999</v>
      </c>
      <c r="K265" s="30">
        <v>4.2553190000000001</v>
      </c>
      <c r="L265" s="30">
        <v>21.276596000000001</v>
      </c>
      <c r="M265" s="30">
        <v>6.3829789999999997</v>
      </c>
      <c r="N265" s="30">
        <v>17.021277000000001</v>
      </c>
      <c r="O265" s="30">
        <v>0</v>
      </c>
    </row>
    <row r="266" spans="1:15" ht="11.15" customHeight="1" x14ac:dyDescent="0.2">
      <c r="A266" s="19" t="s">
        <v>905</v>
      </c>
      <c r="B266" s="20">
        <v>697</v>
      </c>
      <c r="C266" s="20">
        <v>8</v>
      </c>
      <c r="D266" s="20">
        <v>80</v>
      </c>
      <c r="E266" s="20">
        <v>46</v>
      </c>
      <c r="F266" s="20">
        <v>35</v>
      </c>
      <c r="G266" s="20">
        <v>16</v>
      </c>
      <c r="H266" s="20">
        <v>238</v>
      </c>
      <c r="I266" s="20">
        <v>72</v>
      </c>
      <c r="J266" s="20">
        <v>92</v>
      </c>
      <c r="K266" s="20">
        <v>8</v>
      </c>
      <c r="L266" s="20">
        <v>158</v>
      </c>
      <c r="M266" s="20">
        <v>68</v>
      </c>
      <c r="N266" s="20">
        <v>120</v>
      </c>
      <c r="O266" s="20">
        <v>17</v>
      </c>
    </row>
    <row r="267" spans="1:15" ht="11.15" customHeight="1" x14ac:dyDescent="0.2">
      <c r="A267" s="21" t="s">
        <v>126</v>
      </c>
      <c r="B267" s="30">
        <v>100</v>
      </c>
      <c r="C267" s="30">
        <v>1.1477759999999999</v>
      </c>
      <c r="D267" s="30">
        <v>11.477762</v>
      </c>
      <c r="E267" s="30">
        <v>6.5997130000000004</v>
      </c>
      <c r="F267" s="30">
        <v>5.0215209999999999</v>
      </c>
      <c r="G267" s="30">
        <v>2.2955519999999998</v>
      </c>
      <c r="H267" s="30">
        <v>34.146341</v>
      </c>
      <c r="I267" s="30">
        <v>10.329986</v>
      </c>
      <c r="J267" s="30">
        <v>13.199426000000001</v>
      </c>
      <c r="K267" s="30">
        <v>1.1477759999999999</v>
      </c>
      <c r="L267" s="30">
        <v>22.668579999999999</v>
      </c>
      <c r="M267" s="30">
        <v>9.7560979999999997</v>
      </c>
      <c r="N267" s="30">
        <v>17.216643000000001</v>
      </c>
      <c r="O267" s="30">
        <v>2.4390239999999999</v>
      </c>
    </row>
    <row r="268" spans="1:15" ht="11.15" customHeight="1" x14ac:dyDescent="0.2">
      <c r="A268" s="19" t="s">
        <v>873</v>
      </c>
      <c r="B268" s="20">
        <v>354</v>
      </c>
      <c r="C268" s="20">
        <v>6</v>
      </c>
      <c r="D268" s="20">
        <v>41</v>
      </c>
      <c r="E268" s="20">
        <v>18</v>
      </c>
      <c r="F268" s="20">
        <v>11</v>
      </c>
      <c r="G268" s="20">
        <v>9</v>
      </c>
      <c r="H268" s="20">
        <v>121</v>
      </c>
      <c r="I268" s="20">
        <v>40</v>
      </c>
      <c r="J268" s="20">
        <v>38</v>
      </c>
      <c r="K268" s="20">
        <v>5</v>
      </c>
      <c r="L268" s="20">
        <v>72</v>
      </c>
      <c r="M268" s="20">
        <v>33</v>
      </c>
      <c r="N268" s="20">
        <v>60</v>
      </c>
      <c r="O268" s="20">
        <v>14</v>
      </c>
    </row>
    <row r="269" spans="1:15" ht="11.15" customHeight="1" x14ac:dyDescent="0.2">
      <c r="A269" s="21" t="s">
        <v>126</v>
      </c>
      <c r="B269" s="30">
        <v>100</v>
      </c>
      <c r="C269" s="30">
        <v>1.6949149999999999</v>
      </c>
      <c r="D269" s="30">
        <v>11.581920999999999</v>
      </c>
      <c r="E269" s="30">
        <v>5.084746</v>
      </c>
      <c r="F269" s="30">
        <v>3.107345</v>
      </c>
      <c r="G269" s="30">
        <v>2.542373</v>
      </c>
      <c r="H269" s="30">
        <v>34.180790999999999</v>
      </c>
      <c r="I269" s="30">
        <v>11.299435000000001</v>
      </c>
      <c r="J269" s="30">
        <v>10.734463</v>
      </c>
      <c r="K269" s="30">
        <v>1.4124289999999999</v>
      </c>
      <c r="L269" s="30">
        <v>20.338982999999999</v>
      </c>
      <c r="M269" s="30">
        <v>9.3220340000000004</v>
      </c>
      <c r="N269" s="30">
        <v>16.949152999999999</v>
      </c>
      <c r="O269" s="30">
        <v>3.9548019999999999</v>
      </c>
    </row>
    <row r="270" spans="1:15" ht="11.15" customHeight="1" x14ac:dyDescent="0.2">
      <c r="A270" s="18" t="s">
        <v>909</v>
      </c>
      <c r="B270" s="18"/>
      <c r="C270" s="18"/>
      <c r="D270" s="18"/>
      <c r="E270" s="18"/>
      <c r="F270" s="18"/>
      <c r="G270" s="18"/>
      <c r="H270" s="18"/>
      <c r="I270" s="18"/>
      <c r="J270" s="18"/>
      <c r="K270" s="18"/>
      <c r="L270" s="18"/>
      <c r="M270" s="18"/>
      <c r="N270" s="18"/>
      <c r="O270" s="18"/>
    </row>
    <row r="271" spans="1:15" ht="11.15" customHeight="1" x14ac:dyDescent="0.2">
      <c r="A271" s="19" t="s">
        <v>910</v>
      </c>
      <c r="B271" s="20">
        <v>279</v>
      </c>
      <c r="C271" s="20">
        <v>3</v>
      </c>
      <c r="D271" s="20">
        <v>28</v>
      </c>
      <c r="E271" s="20">
        <v>16</v>
      </c>
      <c r="F271" s="20">
        <v>15</v>
      </c>
      <c r="G271" s="20">
        <v>9</v>
      </c>
      <c r="H271" s="20">
        <v>91</v>
      </c>
      <c r="I271" s="20">
        <v>32</v>
      </c>
      <c r="J271" s="20">
        <v>38</v>
      </c>
      <c r="K271" s="20">
        <v>3</v>
      </c>
      <c r="L271" s="20">
        <v>76</v>
      </c>
      <c r="M271" s="20">
        <v>26</v>
      </c>
      <c r="N271" s="20">
        <v>51</v>
      </c>
      <c r="O271" s="20">
        <v>7</v>
      </c>
    </row>
    <row r="272" spans="1:15" ht="11.15" customHeight="1" x14ac:dyDescent="0.2">
      <c r="A272" s="21" t="s">
        <v>126</v>
      </c>
      <c r="B272" s="30">
        <v>100</v>
      </c>
      <c r="C272" s="30">
        <v>1.075269</v>
      </c>
      <c r="D272" s="30">
        <v>10.035842000000001</v>
      </c>
      <c r="E272" s="30">
        <v>5.7347669999999997</v>
      </c>
      <c r="F272" s="30">
        <v>5.3763439999999996</v>
      </c>
      <c r="G272" s="30">
        <v>3.225806</v>
      </c>
      <c r="H272" s="30">
        <v>32.616486999999999</v>
      </c>
      <c r="I272" s="30">
        <v>11.469533999999999</v>
      </c>
      <c r="J272" s="30">
        <v>13.620072</v>
      </c>
      <c r="K272" s="30">
        <v>1.075269</v>
      </c>
      <c r="L272" s="30">
        <v>27.240143</v>
      </c>
      <c r="M272" s="30">
        <v>9.3189960000000003</v>
      </c>
      <c r="N272" s="30">
        <v>18.27957</v>
      </c>
      <c r="O272" s="30">
        <v>2.5089610000000002</v>
      </c>
    </row>
    <row r="273" spans="1:15" ht="11.15" customHeight="1" x14ac:dyDescent="0.2">
      <c r="A273" s="19" t="s">
        <v>911</v>
      </c>
      <c r="B273" s="20">
        <v>478</v>
      </c>
      <c r="C273" s="20">
        <v>7</v>
      </c>
      <c r="D273" s="20">
        <v>54</v>
      </c>
      <c r="E273" s="20">
        <v>28</v>
      </c>
      <c r="F273" s="20">
        <v>19</v>
      </c>
      <c r="G273" s="20">
        <v>17</v>
      </c>
      <c r="H273" s="20">
        <v>176</v>
      </c>
      <c r="I273" s="20">
        <v>50</v>
      </c>
      <c r="J273" s="20">
        <v>65</v>
      </c>
      <c r="K273" s="20">
        <v>6</v>
      </c>
      <c r="L273" s="20">
        <v>102</v>
      </c>
      <c r="M273" s="20">
        <v>50</v>
      </c>
      <c r="N273" s="20">
        <v>76</v>
      </c>
      <c r="O273" s="20">
        <v>10</v>
      </c>
    </row>
    <row r="274" spans="1:15" ht="11.15" customHeight="1" x14ac:dyDescent="0.2">
      <c r="A274" s="21" t="s">
        <v>126</v>
      </c>
      <c r="B274" s="30">
        <v>100</v>
      </c>
      <c r="C274" s="30">
        <v>1.4644349999999999</v>
      </c>
      <c r="D274" s="30">
        <v>11.297071000000001</v>
      </c>
      <c r="E274" s="30">
        <v>5.8577409999999999</v>
      </c>
      <c r="F274" s="30">
        <v>3.9748950000000001</v>
      </c>
      <c r="G274" s="30">
        <v>3.5564849999999999</v>
      </c>
      <c r="H274" s="30">
        <v>36.820084000000001</v>
      </c>
      <c r="I274" s="30">
        <v>10.460251</v>
      </c>
      <c r="J274" s="30">
        <v>13.598326</v>
      </c>
      <c r="K274" s="30">
        <v>1.2552300000000001</v>
      </c>
      <c r="L274" s="30">
        <v>21.338912000000001</v>
      </c>
      <c r="M274" s="30">
        <v>10.460251</v>
      </c>
      <c r="N274" s="30">
        <v>15.899582000000001</v>
      </c>
      <c r="O274" s="30">
        <v>2.09205</v>
      </c>
    </row>
    <row r="275" spans="1:15" ht="11.15" customHeight="1" x14ac:dyDescent="0.2">
      <c r="A275" s="19" t="s">
        <v>912</v>
      </c>
      <c r="B275" s="20">
        <v>285</v>
      </c>
      <c r="C275" s="20">
        <v>5</v>
      </c>
      <c r="D275" s="20">
        <v>37</v>
      </c>
      <c r="E275" s="20">
        <v>25</v>
      </c>
      <c r="F275" s="20">
        <v>15</v>
      </c>
      <c r="G275" s="20">
        <v>3</v>
      </c>
      <c r="H275" s="20">
        <v>82</v>
      </c>
      <c r="I275" s="20">
        <v>32</v>
      </c>
      <c r="J275" s="20">
        <v>39</v>
      </c>
      <c r="K275" s="20">
        <v>4</v>
      </c>
      <c r="L275" s="20">
        <v>63</v>
      </c>
      <c r="M275" s="20">
        <v>24</v>
      </c>
      <c r="N275" s="20">
        <v>46</v>
      </c>
      <c r="O275" s="20">
        <v>8</v>
      </c>
    </row>
    <row r="276" spans="1:15" ht="11.15" customHeight="1" x14ac:dyDescent="0.2">
      <c r="A276" s="21" t="s">
        <v>126</v>
      </c>
      <c r="B276" s="30">
        <v>100</v>
      </c>
      <c r="C276" s="30">
        <v>1.754386</v>
      </c>
      <c r="D276" s="30">
        <v>12.982456000000001</v>
      </c>
      <c r="E276" s="30">
        <v>8.7719299999999993</v>
      </c>
      <c r="F276" s="30">
        <v>5.2631579999999998</v>
      </c>
      <c r="G276" s="30">
        <v>1.052632</v>
      </c>
      <c r="H276" s="30">
        <v>28.771930000000001</v>
      </c>
      <c r="I276" s="30">
        <v>11.228070000000001</v>
      </c>
      <c r="J276" s="30">
        <v>13.684210999999999</v>
      </c>
      <c r="K276" s="30">
        <v>1.4035089999999999</v>
      </c>
      <c r="L276" s="30">
        <v>22.105263000000001</v>
      </c>
      <c r="M276" s="30">
        <v>8.4210530000000006</v>
      </c>
      <c r="N276" s="30">
        <v>16.140350999999999</v>
      </c>
      <c r="O276" s="30">
        <v>2.8070179999999998</v>
      </c>
    </row>
    <row r="277" spans="1:15" ht="11.15" customHeight="1" x14ac:dyDescent="0.2">
      <c r="A277" s="19" t="s">
        <v>913</v>
      </c>
      <c r="B277" s="20">
        <v>114</v>
      </c>
      <c r="C277" s="20">
        <v>0</v>
      </c>
      <c r="D277" s="20">
        <v>12</v>
      </c>
      <c r="E277" s="20">
        <v>4</v>
      </c>
      <c r="F277" s="20">
        <v>2</v>
      </c>
      <c r="G277" s="20">
        <v>2</v>
      </c>
      <c r="H277" s="20">
        <v>40</v>
      </c>
      <c r="I277" s="20">
        <v>14</v>
      </c>
      <c r="J277" s="20">
        <v>15</v>
      </c>
      <c r="K277" s="20">
        <v>2</v>
      </c>
      <c r="L277" s="20">
        <v>19</v>
      </c>
      <c r="M277" s="20">
        <v>8</v>
      </c>
      <c r="N277" s="20">
        <v>20</v>
      </c>
      <c r="O277" s="20">
        <v>6</v>
      </c>
    </row>
    <row r="278" spans="1:15" ht="11.15" customHeight="1" x14ac:dyDescent="0.2">
      <c r="A278" s="21" t="s">
        <v>126</v>
      </c>
      <c r="B278" s="30">
        <v>100</v>
      </c>
      <c r="C278" s="30">
        <v>0</v>
      </c>
      <c r="D278" s="30">
        <v>10.526316</v>
      </c>
      <c r="E278" s="30">
        <v>3.508772</v>
      </c>
      <c r="F278" s="30">
        <v>1.754386</v>
      </c>
      <c r="G278" s="30">
        <v>1.754386</v>
      </c>
      <c r="H278" s="30">
        <v>35.087719</v>
      </c>
      <c r="I278" s="30">
        <v>12.280702</v>
      </c>
      <c r="J278" s="30">
        <v>13.157895</v>
      </c>
      <c r="K278" s="30">
        <v>1.754386</v>
      </c>
      <c r="L278" s="30">
        <v>16.666667</v>
      </c>
      <c r="M278" s="30">
        <v>7.017544</v>
      </c>
      <c r="N278" s="30">
        <v>17.543859999999999</v>
      </c>
      <c r="O278" s="30">
        <v>5.2631579999999998</v>
      </c>
    </row>
    <row r="279" spans="1:15" ht="11.15" customHeight="1" x14ac:dyDescent="0.2">
      <c r="A279" s="18" t="s">
        <v>914</v>
      </c>
      <c r="B279" s="18"/>
      <c r="C279" s="18"/>
      <c r="D279" s="18"/>
      <c r="E279" s="18"/>
      <c r="F279" s="18"/>
      <c r="G279" s="18"/>
      <c r="H279" s="18"/>
      <c r="I279" s="18"/>
      <c r="J279" s="18"/>
      <c r="K279" s="18"/>
      <c r="L279" s="18"/>
      <c r="M279" s="18"/>
      <c r="N279" s="18"/>
      <c r="O279" s="18"/>
    </row>
    <row r="280" spans="1:15" ht="11.15" customHeight="1" x14ac:dyDescent="0.2">
      <c r="A280" s="19" t="s">
        <v>915</v>
      </c>
      <c r="B280" s="20">
        <v>158</v>
      </c>
      <c r="C280" s="20">
        <v>2</v>
      </c>
      <c r="D280" s="20">
        <v>28</v>
      </c>
      <c r="E280" s="20">
        <v>14</v>
      </c>
      <c r="F280" s="20">
        <v>13</v>
      </c>
      <c r="G280" s="20">
        <v>5</v>
      </c>
      <c r="H280" s="20">
        <v>58</v>
      </c>
      <c r="I280" s="20">
        <v>23</v>
      </c>
      <c r="J280" s="20">
        <v>19</v>
      </c>
      <c r="K280" s="20">
        <v>2</v>
      </c>
      <c r="L280" s="20">
        <v>31</v>
      </c>
      <c r="M280" s="20">
        <v>15</v>
      </c>
      <c r="N280" s="20">
        <v>20</v>
      </c>
      <c r="O280" s="20">
        <v>4</v>
      </c>
    </row>
    <row r="281" spans="1:15" ht="11.15" customHeight="1" x14ac:dyDescent="0.2">
      <c r="A281" s="21" t="s">
        <v>126</v>
      </c>
      <c r="B281" s="30">
        <v>100</v>
      </c>
      <c r="C281" s="30">
        <v>1.2658229999999999</v>
      </c>
      <c r="D281" s="30">
        <v>17.721519000000001</v>
      </c>
      <c r="E281" s="30">
        <v>8.8607589999999998</v>
      </c>
      <c r="F281" s="30">
        <v>8.2278479999999998</v>
      </c>
      <c r="G281" s="30">
        <v>3.1645569999999998</v>
      </c>
      <c r="H281" s="30">
        <v>36.708860999999999</v>
      </c>
      <c r="I281" s="30">
        <v>14.556962</v>
      </c>
      <c r="J281" s="30">
        <v>12.025316</v>
      </c>
      <c r="K281" s="30">
        <v>1.2658229999999999</v>
      </c>
      <c r="L281" s="30">
        <v>19.620253000000002</v>
      </c>
      <c r="M281" s="30">
        <v>9.4936710000000009</v>
      </c>
      <c r="N281" s="30">
        <v>12.658227999999999</v>
      </c>
      <c r="O281" s="30">
        <v>2.5316459999999998</v>
      </c>
    </row>
    <row r="282" spans="1:15" ht="11.15" customHeight="1" x14ac:dyDescent="0.2">
      <c r="A282" s="19" t="s">
        <v>916</v>
      </c>
      <c r="B282" s="20">
        <v>363</v>
      </c>
      <c r="C282" s="20">
        <v>5</v>
      </c>
      <c r="D282" s="20">
        <v>32</v>
      </c>
      <c r="E282" s="20">
        <v>19</v>
      </c>
      <c r="F282" s="20">
        <v>13</v>
      </c>
      <c r="G282" s="20">
        <v>11</v>
      </c>
      <c r="H282" s="20">
        <v>117</v>
      </c>
      <c r="I282" s="20">
        <v>39</v>
      </c>
      <c r="J282" s="20">
        <v>53</v>
      </c>
      <c r="K282" s="20">
        <v>7</v>
      </c>
      <c r="L282" s="20">
        <v>102</v>
      </c>
      <c r="M282" s="20">
        <v>28</v>
      </c>
      <c r="N282" s="20">
        <v>61</v>
      </c>
      <c r="O282" s="20">
        <v>7</v>
      </c>
    </row>
    <row r="283" spans="1:15" ht="11.15" customHeight="1" x14ac:dyDescent="0.2">
      <c r="A283" s="21" t="s">
        <v>126</v>
      </c>
      <c r="B283" s="30">
        <v>100</v>
      </c>
      <c r="C283" s="30">
        <v>1.37741</v>
      </c>
      <c r="D283" s="30">
        <v>8.8154269999999997</v>
      </c>
      <c r="E283" s="30">
        <v>5.2341600000000001</v>
      </c>
      <c r="F283" s="30">
        <v>3.581267</v>
      </c>
      <c r="G283" s="30">
        <v>3.030303</v>
      </c>
      <c r="H283" s="30">
        <v>32.231405000000002</v>
      </c>
      <c r="I283" s="30">
        <v>10.743802000000001</v>
      </c>
      <c r="J283" s="30">
        <v>14.600550999999999</v>
      </c>
      <c r="K283" s="30">
        <v>1.928375</v>
      </c>
      <c r="L283" s="30">
        <v>28.099174000000001</v>
      </c>
      <c r="M283" s="30">
        <v>7.7134989999999997</v>
      </c>
      <c r="N283" s="30">
        <v>16.804407999999999</v>
      </c>
      <c r="O283" s="30">
        <v>1.928375</v>
      </c>
    </row>
    <row r="284" spans="1:15" ht="11.15" customHeight="1" x14ac:dyDescent="0.2">
      <c r="A284" s="19" t="s">
        <v>917</v>
      </c>
      <c r="B284" s="20">
        <v>213</v>
      </c>
      <c r="C284" s="20">
        <v>2</v>
      </c>
      <c r="D284" s="20">
        <v>17</v>
      </c>
      <c r="E284" s="20">
        <v>13</v>
      </c>
      <c r="F284" s="20">
        <v>7</v>
      </c>
      <c r="G284" s="20">
        <v>7</v>
      </c>
      <c r="H284" s="20">
        <v>75</v>
      </c>
      <c r="I284" s="20">
        <v>22</v>
      </c>
      <c r="J284" s="20">
        <v>30</v>
      </c>
      <c r="K284" s="20">
        <v>3</v>
      </c>
      <c r="L284" s="20">
        <v>43</v>
      </c>
      <c r="M284" s="20">
        <v>27</v>
      </c>
      <c r="N284" s="20">
        <v>30</v>
      </c>
      <c r="O284" s="20">
        <v>5</v>
      </c>
    </row>
    <row r="285" spans="1:15" ht="11.15" customHeight="1" x14ac:dyDescent="0.2">
      <c r="A285" s="21" t="s">
        <v>126</v>
      </c>
      <c r="B285" s="30">
        <v>100</v>
      </c>
      <c r="C285" s="30">
        <v>0.938967</v>
      </c>
      <c r="D285" s="30">
        <v>7.9812209999999997</v>
      </c>
      <c r="E285" s="30">
        <v>6.1032859999999998</v>
      </c>
      <c r="F285" s="30">
        <v>3.2863850000000001</v>
      </c>
      <c r="G285" s="30">
        <v>3.2863850000000001</v>
      </c>
      <c r="H285" s="30">
        <v>35.211267999999997</v>
      </c>
      <c r="I285" s="30">
        <v>10.328638</v>
      </c>
      <c r="J285" s="30">
        <v>14.084507</v>
      </c>
      <c r="K285" s="30">
        <v>1.4084509999999999</v>
      </c>
      <c r="L285" s="30">
        <v>20.187792999999999</v>
      </c>
      <c r="M285" s="30">
        <v>12.676056000000001</v>
      </c>
      <c r="N285" s="30">
        <v>14.084507</v>
      </c>
      <c r="O285" s="30">
        <v>2.3474179999999998</v>
      </c>
    </row>
    <row r="286" spans="1:15" ht="11.15" customHeight="1" x14ac:dyDescent="0.2">
      <c r="A286" s="19" t="s">
        <v>918</v>
      </c>
      <c r="B286" s="20">
        <v>202</v>
      </c>
      <c r="C286" s="20">
        <v>5</v>
      </c>
      <c r="D286" s="20">
        <v>24</v>
      </c>
      <c r="E286" s="20">
        <v>12</v>
      </c>
      <c r="F286" s="20">
        <v>6</v>
      </c>
      <c r="G286" s="20">
        <v>5</v>
      </c>
      <c r="H286" s="20">
        <v>56</v>
      </c>
      <c r="I286" s="20">
        <v>19</v>
      </c>
      <c r="J286" s="20">
        <v>26</v>
      </c>
      <c r="K286" s="20">
        <v>1</v>
      </c>
      <c r="L286" s="20">
        <v>40</v>
      </c>
      <c r="M286" s="20">
        <v>21</v>
      </c>
      <c r="N286" s="20">
        <v>47</v>
      </c>
      <c r="O286" s="20">
        <v>7</v>
      </c>
    </row>
    <row r="287" spans="1:15" ht="11.15" customHeight="1" x14ac:dyDescent="0.2">
      <c r="A287" s="21" t="s">
        <v>126</v>
      </c>
      <c r="B287" s="30">
        <v>100</v>
      </c>
      <c r="C287" s="30">
        <v>2.4752480000000001</v>
      </c>
      <c r="D287" s="30">
        <v>11.881188</v>
      </c>
      <c r="E287" s="30">
        <v>5.9405939999999999</v>
      </c>
      <c r="F287" s="30">
        <v>2.970297</v>
      </c>
      <c r="G287" s="30">
        <v>2.4752480000000001</v>
      </c>
      <c r="H287" s="30">
        <v>27.722771999999999</v>
      </c>
      <c r="I287" s="30">
        <v>9.4059410000000003</v>
      </c>
      <c r="J287" s="30">
        <v>12.871287000000001</v>
      </c>
      <c r="K287" s="30">
        <v>0.49504999999999999</v>
      </c>
      <c r="L287" s="30">
        <v>19.80198</v>
      </c>
      <c r="M287" s="30">
        <v>10.396039999999999</v>
      </c>
      <c r="N287" s="30">
        <v>23.267327000000002</v>
      </c>
      <c r="O287" s="30">
        <v>3.465347</v>
      </c>
    </row>
    <row r="288" spans="1:15" ht="11.15" customHeight="1" x14ac:dyDescent="0.2">
      <c r="A288" s="19" t="s">
        <v>919</v>
      </c>
      <c r="B288" s="20">
        <v>113</v>
      </c>
      <c r="C288" s="20">
        <v>0</v>
      </c>
      <c r="D288" s="20">
        <v>16</v>
      </c>
      <c r="E288" s="20">
        <v>8</v>
      </c>
      <c r="F288" s="20">
        <v>5</v>
      </c>
      <c r="G288" s="20">
        <v>3</v>
      </c>
      <c r="H288" s="20">
        <v>48</v>
      </c>
      <c r="I288" s="20">
        <v>17</v>
      </c>
      <c r="J288" s="20">
        <v>11</v>
      </c>
      <c r="K288" s="20">
        <v>1</v>
      </c>
      <c r="L288" s="20">
        <v>20</v>
      </c>
      <c r="M288" s="20">
        <v>8</v>
      </c>
      <c r="N288" s="20">
        <v>16</v>
      </c>
      <c r="O288" s="20">
        <v>4</v>
      </c>
    </row>
    <row r="289" spans="1:15" ht="11.15" customHeight="1" x14ac:dyDescent="0.2">
      <c r="A289" s="21" t="s">
        <v>126</v>
      </c>
      <c r="B289" s="30">
        <v>100</v>
      </c>
      <c r="C289" s="30">
        <v>0</v>
      </c>
      <c r="D289" s="30">
        <v>14.159292000000001</v>
      </c>
      <c r="E289" s="30">
        <v>7.0796460000000003</v>
      </c>
      <c r="F289" s="30">
        <v>4.424779</v>
      </c>
      <c r="G289" s="30">
        <v>2.6548669999999999</v>
      </c>
      <c r="H289" s="30">
        <v>42.477876000000002</v>
      </c>
      <c r="I289" s="30">
        <v>15.044248</v>
      </c>
      <c r="J289" s="30">
        <v>9.7345129999999997</v>
      </c>
      <c r="K289" s="30">
        <v>0.88495599999999996</v>
      </c>
      <c r="L289" s="30">
        <v>17.699114999999999</v>
      </c>
      <c r="M289" s="30">
        <v>7.0796460000000003</v>
      </c>
      <c r="N289" s="30">
        <v>14.159292000000001</v>
      </c>
      <c r="O289" s="30">
        <v>3.5398230000000002</v>
      </c>
    </row>
    <row r="290" spans="1:15" ht="11.15" customHeight="1" x14ac:dyDescent="0.2">
      <c r="A290" s="19" t="s">
        <v>920</v>
      </c>
      <c r="B290" s="20">
        <v>107</v>
      </c>
      <c r="C290" s="20">
        <v>1</v>
      </c>
      <c r="D290" s="20">
        <v>14</v>
      </c>
      <c r="E290" s="20">
        <v>7</v>
      </c>
      <c r="F290" s="20">
        <v>7</v>
      </c>
      <c r="G290" s="20">
        <v>0</v>
      </c>
      <c r="H290" s="20">
        <v>35</v>
      </c>
      <c r="I290" s="20">
        <v>8</v>
      </c>
      <c r="J290" s="20">
        <v>18</v>
      </c>
      <c r="K290" s="20">
        <v>1</v>
      </c>
      <c r="L290" s="20">
        <v>24</v>
      </c>
      <c r="M290" s="20">
        <v>9</v>
      </c>
      <c r="N290" s="20">
        <v>19</v>
      </c>
      <c r="O290" s="20">
        <v>4</v>
      </c>
    </row>
    <row r="291" spans="1:15" ht="11.15" customHeight="1" x14ac:dyDescent="0.2">
      <c r="A291" s="31"/>
      <c r="B291" s="32">
        <v>100</v>
      </c>
      <c r="C291" s="32">
        <v>0.93457900000000005</v>
      </c>
      <c r="D291" s="32">
        <v>13.084111999999999</v>
      </c>
      <c r="E291" s="32">
        <v>6.5420559999999996</v>
      </c>
      <c r="F291" s="32">
        <v>6.5420559999999996</v>
      </c>
      <c r="G291" s="32">
        <v>0</v>
      </c>
      <c r="H291" s="32">
        <v>32.710279999999997</v>
      </c>
      <c r="I291" s="32">
        <v>7.4766360000000001</v>
      </c>
      <c r="J291" s="32">
        <v>16.822430000000001</v>
      </c>
      <c r="K291" s="32">
        <v>0.93457900000000005</v>
      </c>
      <c r="L291" s="32">
        <v>22.429907</v>
      </c>
      <c r="M291" s="32">
        <v>8.4112150000000003</v>
      </c>
      <c r="N291" s="32">
        <v>17.757009</v>
      </c>
      <c r="O291" s="32">
        <v>3.738318</v>
      </c>
    </row>
    <row r="292" spans="1:15" ht="11.15" customHeight="1" x14ac:dyDescent="0.2"/>
  </sheetData>
  <phoneticPr fontId="1"/>
  <pageMargins left="0.75" right="0.75" top="1" bottom="1" header="0.5" footer="0.5"/>
</worksheet>
</file>

<file path=xl/worksheets/sheet1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743DF-6BD5-4133-BF22-5E0A39FA235E}">
  <dimension ref="A1:N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HYPERLINK("#'目次'!B37","[31]")</f>
        <v>[31]</v>
      </c>
    </row>
    <row r="3" spans="1:14" x14ac:dyDescent="0.2">
      <c r="A3" s="9" t="s">
        <v>126</v>
      </c>
      <c r="B3" s="12" t="s">
        <v>128</v>
      </c>
    </row>
    <row r="4" spans="1:14" x14ac:dyDescent="0.2">
      <c r="A4" s="9" t="s">
        <v>126</v>
      </c>
      <c r="B4" s="12" t="s">
        <v>230</v>
      </c>
    </row>
    <row r="5" spans="1:14" x14ac:dyDescent="0.2">
      <c r="A5" s="9" t="s">
        <v>126</v>
      </c>
      <c r="B5" s="12" t="s">
        <v>231</v>
      </c>
    </row>
    <row r="6" spans="1:14" s="15" customFormat="1" ht="75" x14ac:dyDescent="0.2">
      <c r="A6" s="13" t="s">
        <v>126</v>
      </c>
      <c r="B6" s="14" t="s">
        <v>831</v>
      </c>
      <c r="C6" s="14" t="s">
        <v>232</v>
      </c>
      <c r="D6" s="14" t="s">
        <v>233</v>
      </c>
      <c r="E6" s="14" t="s">
        <v>234</v>
      </c>
      <c r="F6" s="14" t="s">
        <v>235</v>
      </c>
      <c r="G6" s="14" t="s">
        <v>236</v>
      </c>
      <c r="H6" s="14" t="s">
        <v>237</v>
      </c>
      <c r="I6" s="14" t="s">
        <v>238</v>
      </c>
      <c r="J6" s="14" t="s">
        <v>1347</v>
      </c>
      <c r="K6" s="14" t="s">
        <v>1348</v>
      </c>
      <c r="L6" s="14" t="s">
        <v>849</v>
      </c>
      <c r="M6" s="14" t="s">
        <v>1349</v>
      </c>
      <c r="N6" s="14" t="s">
        <v>873</v>
      </c>
    </row>
    <row r="7" spans="1:14" x14ac:dyDescent="0.2">
      <c r="A7" s="16" t="s">
        <v>845</v>
      </c>
      <c r="B7" s="17">
        <v>2188</v>
      </c>
      <c r="C7" s="17">
        <v>792</v>
      </c>
      <c r="D7" s="17">
        <v>61</v>
      </c>
      <c r="E7" s="17">
        <v>282</v>
      </c>
      <c r="F7" s="17">
        <v>494</v>
      </c>
      <c r="G7" s="17">
        <v>494</v>
      </c>
      <c r="H7" s="17">
        <v>261</v>
      </c>
      <c r="I7" s="17">
        <v>777</v>
      </c>
      <c r="J7" s="17">
        <v>289</v>
      </c>
      <c r="K7" s="17">
        <v>737</v>
      </c>
      <c r="L7" s="17">
        <v>155</v>
      </c>
      <c r="M7" s="17">
        <v>182</v>
      </c>
      <c r="N7" s="17">
        <v>47</v>
      </c>
    </row>
    <row r="8" spans="1:14" x14ac:dyDescent="0.2">
      <c r="A8" s="21" t="s">
        <v>126</v>
      </c>
      <c r="B8" s="30">
        <v>100</v>
      </c>
      <c r="C8" s="30">
        <v>36.197440999999998</v>
      </c>
      <c r="D8" s="30">
        <v>2.7879339999999999</v>
      </c>
      <c r="E8" s="30">
        <v>12.888483000000001</v>
      </c>
      <c r="F8" s="30">
        <v>22.577697000000001</v>
      </c>
      <c r="G8" s="30">
        <v>22.577697000000001</v>
      </c>
      <c r="H8" s="30">
        <v>11.928701999999999</v>
      </c>
      <c r="I8" s="30">
        <v>35.511882999999997</v>
      </c>
      <c r="J8" s="30">
        <v>13.208410000000001</v>
      </c>
      <c r="K8" s="30">
        <v>33.683729</v>
      </c>
      <c r="L8" s="30">
        <v>7.0840949999999996</v>
      </c>
      <c r="M8" s="30">
        <v>8.3180990000000001</v>
      </c>
      <c r="N8" s="30">
        <v>2.1480800000000002</v>
      </c>
    </row>
    <row r="9" spans="1:14" x14ac:dyDescent="0.2">
      <c r="A9" s="18" t="s">
        <v>846</v>
      </c>
      <c r="B9" s="18"/>
      <c r="C9" s="18"/>
      <c r="D9" s="18"/>
      <c r="E9" s="18"/>
      <c r="F9" s="18"/>
      <c r="G9" s="18"/>
      <c r="H9" s="18"/>
      <c r="I9" s="18"/>
      <c r="J9" s="18"/>
      <c r="K9" s="18"/>
      <c r="L9" s="18"/>
      <c r="M9" s="18"/>
      <c r="N9" s="18"/>
    </row>
    <row r="10" spans="1:14" x14ac:dyDescent="0.2">
      <c r="A10" s="19" t="s">
        <v>847</v>
      </c>
      <c r="B10" s="20">
        <v>1092</v>
      </c>
      <c r="C10" s="20">
        <v>467</v>
      </c>
      <c r="D10" s="20">
        <v>45</v>
      </c>
      <c r="E10" s="20">
        <v>153</v>
      </c>
      <c r="F10" s="20">
        <v>312</v>
      </c>
      <c r="G10" s="20">
        <v>332</v>
      </c>
      <c r="H10" s="20">
        <v>131</v>
      </c>
      <c r="I10" s="20">
        <v>477</v>
      </c>
      <c r="J10" s="20">
        <v>143</v>
      </c>
      <c r="K10" s="20">
        <v>409</v>
      </c>
      <c r="L10" s="20">
        <v>57</v>
      </c>
      <c r="M10" s="20">
        <v>14</v>
      </c>
      <c r="N10" s="20">
        <v>18</v>
      </c>
    </row>
    <row r="11" spans="1:14" x14ac:dyDescent="0.2">
      <c r="A11" s="21" t="s">
        <v>126</v>
      </c>
      <c r="B11" s="30">
        <v>100</v>
      </c>
      <c r="C11" s="30">
        <v>42.765568000000002</v>
      </c>
      <c r="D11" s="30">
        <v>4.1208790000000004</v>
      </c>
      <c r="E11" s="30">
        <v>14.010989</v>
      </c>
      <c r="F11" s="30">
        <v>28.571428999999998</v>
      </c>
      <c r="G11" s="30">
        <v>30.402930000000001</v>
      </c>
      <c r="H11" s="30">
        <v>11.996337</v>
      </c>
      <c r="I11" s="30">
        <v>43.681319000000002</v>
      </c>
      <c r="J11" s="30">
        <v>13.095238</v>
      </c>
      <c r="K11" s="30">
        <v>37.454211999999998</v>
      </c>
      <c r="L11" s="30">
        <v>5.2197800000000001</v>
      </c>
      <c r="M11" s="30">
        <v>1.2820510000000001</v>
      </c>
      <c r="N11" s="30">
        <v>1.648352</v>
      </c>
    </row>
    <row r="12" spans="1:14" x14ac:dyDescent="0.2">
      <c r="A12" s="19" t="s">
        <v>848</v>
      </c>
      <c r="B12" s="20">
        <v>1095</v>
      </c>
      <c r="C12" s="20">
        <v>324</v>
      </c>
      <c r="D12" s="20">
        <v>15</v>
      </c>
      <c r="E12" s="20">
        <v>129</v>
      </c>
      <c r="F12" s="20">
        <v>182</v>
      </c>
      <c r="G12" s="20">
        <v>162</v>
      </c>
      <c r="H12" s="20">
        <v>130</v>
      </c>
      <c r="I12" s="20">
        <v>299</v>
      </c>
      <c r="J12" s="20">
        <v>146</v>
      </c>
      <c r="K12" s="20">
        <v>328</v>
      </c>
      <c r="L12" s="20">
        <v>98</v>
      </c>
      <c r="M12" s="20">
        <v>168</v>
      </c>
      <c r="N12" s="20">
        <v>29</v>
      </c>
    </row>
    <row r="13" spans="1:14" x14ac:dyDescent="0.2">
      <c r="A13" s="21" t="s">
        <v>126</v>
      </c>
      <c r="B13" s="30">
        <v>100</v>
      </c>
      <c r="C13" s="30">
        <v>29.589041000000002</v>
      </c>
      <c r="D13" s="30">
        <v>1.3698630000000001</v>
      </c>
      <c r="E13" s="30">
        <v>11.780822000000001</v>
      </c>
      <c r="F13" s="30">
        <v>16.621005</v>
      </c>
      <c r="G13" s="30">
        <v>14.794521</v>
      </c>
      <c r="H13" s="30">
        <v>11.872146000000001</v>
      </c>
      <c r="I13" s="30">
        <v>27.305935999999999</v>
      </c>
      <c r="J13" s="30">
        <v>13.333333</v>
      </c>
      <c r="K13" s="30">
        <v>29.954338</v>
      </c>
      <c r="L13" s="30">
        <v>8.9497719999999994</v>
      </c>
      <c r="M13" s="30">
        <v>15.342466</v>
      </c>
      <c r="N13" s="30">
        <v>2.6484019999999999</v>
      </c>
    </row>
    <row r="14" spans="1:14" x14ac:dyDescent="0.2">
      <c r="A14" s="19" t="s">
        <v>849</v>
      </c>
      <c r="B14" s="20">
        <v>1</v>
      </c>
      <c r="C14" s="20">
        <v>1</v>
      </c>
      <c r="D14" s="20">
        <v>1</v>
      </c>
      <c r="E14" s="20">
        <v>0</v>
      </c>
      <c r="F14" s="20">
        <v>0</v>
      </c>
      <c r="G14" s="20">
        <v>0</v>
      </c>
      <c r="H14" s="20">
        <v>0</v>
      </c>
      <c r="I14" s="20">
        <v>1</v>
      </c>
      <c r="J14" s="20">
        <v>0</v>
      </c>
      <c r="K14" s="20">
        <v>0</v>
      </c>
      <c r="L14" s="20">
        <v>0</v>
      </c>
      <c r="M14" s="20">
        <v>0</v>
      </c>
      <c r="N14" s="20">
        <v>0</v>
      </c>
    </row>
    <row r="15" spans="1:14" x14ac:dyDescent="0.2">
      <c r="A15" s="21" t="s">
        <v>126</v>
      </c>
      <c r="B15" s="30">
        <v>100</v>
      </c>
      <c r="C15" s="30">
        <v>100</v>
      </c>
      <c r="D15" s="30">
        <v>100</v>
      </c>
      <c r="E15" s="30">
        <v>0</v>
      </c>
      <c r="F15" s="30">
        <v>0</v>
      </c>
      <c r="G15" s="30">
        <v>0</v>
      </c>
      <c r="H15" s="30">
        <v>0</v>
      </c>
      <c r="I15" s="30">
        <v>100</v>
      </c>
      <c r="J15" s="30">
        <v>0</v>
      </c>
      <c r="K15" s="30">
        <v>0</v>
      </c>
      <c r="L15" s="30">
        <v>0</v>
      </c>
      <c r="M15" s="30">
        <v>0</v>
      </c>
      <c r="N15" s="30">
        <v>0</v>
      </c>
    </row>
    <row r="16" spans="1:14" x14ac:dyDescent="0.2">
      <c r="A16" s="18" t="s">
        <v>850</v>
      </c>
      <c r="B16" s="18"/>
      <c r="C16" s="18"/>
      <c r="D16" s="18"/>
      <c r="E16" s="18"/>
      <c r="F16" s="18"/>
      <c r="G16" s="18"/>
      <c r="H16" s="18"/>
      <c r="I16" s="18"/>
      <c r="J16" s="18"/>
      <c r="K16" s="18"/>
      <c r="L16" s="18"/>
      <c r="M16" s="18"/>
      <c r="N16" s="18"/>
    </row>
    <row r="17" spans="1:14" x14ac:dyDescent="0.2">
      <c r="A17" s="19" t="s">
        <v>851</v>
      </c>
      <c r="B17" s="20">
        <v>387</v>
      </c>
      <c r="C17" s="20">
        <v>151</v>
      </c>
      <c r="D17" s="20">
        <v>19</v>
      </c>
      <c r="E17" s="20">
        <v>39</v>
      </c>
      <c r="F17" s="20">
        <v>89</v>
      </c>
      <c r="G17" s="20">
        <v>88</v>
      </c>
      <c r="H17" s="20">
        <v>42</v>
      </c>
      <c r="I17" s="20">
        <v>149</v>
      </c>
      <c r="J17" s="20">
        <v>69</v>
      </c>
      <c r="K17" s="20">
        <v>166</v>
      </c>
      <c r="L17" s="20">
        <v>25</v>
      </c>
      <c r="M17" s="20">
        <v>24</v>
      </c>
      <c r="N17" s="20">
        <v>2</v>
      </c>
    </row>
    <row r="18" spans="1:14" x14ac:dyDescent="0.2">
      <c r="A18" s="21" t="s">
        <v>126</v>
      </c>
      <c r="B18" s="30">
        <v>100</v>
      </c>
      <c r="C18" s="30">
        <v>39.018087999999999</v>
      </c>
      <c r="D18" s="30">
        <v>4.9095610000000001</v>
      </c>
      <c r="E18" s="30">
        <v>10.077519000000001</v>
      </c>
      <c r="F18" s="30">
        <v>22.997416000000001</v>
      </c>
      <c r="G18" s="30">
        <v>22.739018000000002</v>
      </c>
      <c r="H18" s="30">
        <v>10.852713</v>
      </c>
      <c r="I18" s="30">
        <v>38.501291999999999</v>
      </c>
      <c r="J18" s="30">
        <v>17.829457000000001</v>
      </c>
      <c r="K18" s="30">
        <v>42.894056999999997</v>
      </c>
      <c r="L18" s="30">
        <v>6.4599479999999998</v>
      </c>
      <c r="M18" s="30">
        <v>6.2015500000000001</v>
      </c>
      <c r="N18" s="30">
        <v>0.51679600000000003</v>
      </c>
    </row>
    <row r="19" spans="1:14" x14ac:dyDescent="0.2">
      <c r="A19" s="19" t="s">
        <v>852</v>
      </c>
      <c r="B19" s="20">
        <v>432</v>
      </c>
      <c r="C19" s="20">
        <v>134</v>
      </c>
      <c r="D19" s="20">
        <v>12</v>
      </c>
      <c r="E19" s="20">
        <v>46</v>
      </c>
      <c r="F19" s="20">
        <v>92</v>
      </c>
      <c r="G19" s="20">
        <v>95</v>
      </c>
      <c r="H19" s="20">
        <v>59</v>
      </c>
      <c r="I19" s="20">
        <v>167</v>
      </c>
      <c r="J19" s="20">
        <v>73</v>
      </c>
      <c r="K19" s="20">
        <v>157</v>
      </c>
      <c r="L19" s="20">
        <v>24</v>
      </c>
      <c r="M19" s="20">
        <v>35</v>
      </c>
      <c r="N19" s="20">
        <v>6</v>
      </c>
    </row>
    <row r="20" spans="1:14" x14ac:dyDescent="0.2">
      <c r="A20" s="21" t="s">
        <v>126</v>
      </c>
      <c r="B20" s="30">
        <v>100</v>
      </c>
      <c r="C20" s="30">
        <v>31.018519000000001</v>
      </c>
      <c r="D20" s="30">
        <v>2.7777780000000001</v>
      </c>
      <c r="E20" s="30">
        <v>10.648148000000001</v>
      </c>
      <c r="F20" s="30">
        <v>21.296296000000002</v>
      </c>
      <c r="G20" s="30">
        <v>21.990741</v>
      </c>
      <c r="H20" s="30">
        <v>13.657406999999999</v>
      </c>
      <c r="I20" s="30">
        <v>38.657406999999999</v>
      </c>
      <c r="J20" s="30">
        <v>16.898147999999999</v>
      </c>
      <c r="K20" s="30">
        <v>36.342593000000001</v>
      </c>
      <c r="L20" s="30">
        <v>5.5555560000000002</v>
      </c>
      <c r="M20" s="30">
        <v>8.1018519999999992</v>
      </c>
      <c r="N20" s="30">
        <v>1.388889</v>
      </c>
    </row>
    <row r="21" spans="1:14" x14ac:dyDescent="0.2">
      <c r="A21" s="19" t="s">
        <v>853</v>
      </c>
      <c r="B21" s="20">
        <v>449</v>
      </c>
      <c r="C21" s="20">
        <v>148</v>
      </c>
      <c r="D21" s="20">
        <v>9</v>
      </c>
      <c r="E21" s="20">
        <v>49</v>
      </c>
      <c r="F21" s="20">
        <v>123</v>
      </c>
      <c r="G21" s="20">
        <v>99</v>
      </c>
      <c r="H21" s="20">
        <v>47</v>
      </c>
      <c r="I21" s="20">
        <v>159</v>
      </c>
      <c r="J21" s="20">
        <v>66</v>
      </c>
      <c r="K21" s="20">
        <v>140</v>
      </c>
      <c r="L21" s="20">
        <v>43</v>
      </c>
      <c r="M21" s="20">
        <v>38</v>
      </c>
      <c r="N21" s="20">
        <v>11</v>
      </c>
    </row>
    <row r="22" spans="1:14" x14ac:dyDescent="0.2">
      <c r="A22" s="21" t="s">
        <v>126</v>
      </c>
      <c r="B22" s="30">
        <v>100</v>
      </c>
      <c r="C22" s="30">
        <v>32.962138000000003</v>
      </c>
      <c r="D22" s="30">
        <v>2.004454</v>
      </c>
      <c r="E22" s="30">
        <v>10.91314</v>
      </c>
      <c r="F22" s="30">
        <v>27.394209</v>
      </c>
      <c r="G22" s="30">
        <v>22.048998000000001</v>
      </c>
      <c r="H22" s="30">
        <v>10.467706</v>
      </c>
      <c r="I22" s="30">
        <v>35.412027000000002</v>
      </c>
      <c r="J22" s="30">
        <v>14.699332</v>
      </c>
      <c r="K22" s="30">
        <v>31.180401</v>
      </c>
      <c r="L22" s="30">
        <v>9.5768369999999994</v>
      </c>
      <c r="M22" s="30">
        <v>8.4632520000000007</v>
      </c>
      <c r="N22" s="30">
        <v>2.4498890000000002</v>
      </c>
    </row>
    <row r="23" spans="1:14" x14ac:dyDescent="0.2">
      <c r="A23" s="19" t="s">
        <v>854</v>
      </c>
      <c r="B23" s="20">
        <v>427</v>
      </c>
      <c r="C23" s="20">
        <v>160</v>
      </c>
      <c r="D23" s="20">
        <v>12</v>
      </c>
      <c r="E23" s="20">
        <v>58</v>
      </c>
      <c r="F23" s="20">
        <v>94</v>
      </c>
      <c r="G23" s="20">
        <v>107</v>
      </c>
      <c r="H23" s="20">
        <v>56</v>
      </c>
      <c r="I23" s="20">
        <v>124</v>
      </c>
      <c r="J23" s="20">
        <v>43</v>
      </c>
      <c r="K23" s="20">
        <v>143</v>
      </c>
      <c r="L23" s="20">
        <v>29</v>
      </c>
      <c r="M23" s="20">
        <v>26</v>
      </c>
      <c r="N23" s="20">
        <v>14</v>
      </c>
    </row>
    <row r="24" spans="1:14" x14ac:dyDescent="0.2">
      <c r="A24" s="21" t="s">
        <v>126</v>
      </c>
      <c r="B24" s="30">
        <v>100</v>
      </c>
      <c r="C24" s="30">
        <v>37.470725999999999</v>
      </c>
      <c r="D24" s="30">
        <v>2.8103039999999999</v>
      </c>
      <c r="E24" s="30">
        <v>13.583138</v>
      </c>
      <c r="F24" s="30">
        <v>22.014052</v>
      </c>
      <c r="G24" s="30">
        <v>25.058547999999998</v>
      </c>
      <c r="H24" s="30">
        <v>13.114754</v>
      </c>
      <c r="I24" s="30">
        <v>29.039812999999999</v>
      </c>
      <c r="J24" s="30">
        <v>10.070258000000001</v>
      </c>
      <c r="K24" s="30">
        <v>33.489460999999999</v>
      </c>
      <c r="L24" s="30">
        <v>6.791569</v>
      </c>
      <c r="M24" s="30">
        <v>6.0889930000000003</v>
      </c>
      <c r="N24" s="30">
        <v>3.278689</v>
      </c>
    </row>
    <row r="25" spans="1:14" x14ac:dyDescent="0.2">
      <c r="A25" s="19" t="s">
        <v>855</v>
      </c>
      <c r="B25" s="20">
        <v>274</v>
      </c>
      <c r="C25" s="20">
        <v>110</v>
      </c>
      <c r="D25" s="20">
        <v>7</v>
      </c>
      <c r="E25" s="20">
        <v>50</v>
      </c>
      <c r="F25" s="20">
        <v>63</v>
      </c>
      <c r="G25" s="20">
        <v>65</v>
      </c>
      <c r="H25" s="20">
        <v>36</v>
      </c>
      <c r="I25" s="20">
        <v>107</v>
      </c>
      <c r="J25" s="20">
        <v>19</v>
      </c>
      <c r="K25" s="20">
        <v>78</v>
      </c>
      <c r="L25" s="20">
        <v>17</v>
      </c>
      <c r="M25" s="20">
        <v>29</v>
      </c>
      <c r="N25" s="20">
        <v>9</v>
      </c>
    </row>
    <row r="26" spans="1:14" x14ac:dyDescent="0.2">
      <c r="A26" s="21" t="s">
        <v>126</v>
      </c>
      <c r="B26" s="30">
        <v>100</v>
      </c>
      <c r="C26" s="30">
        <v>40.145985000000003</v>
      </c>
      <c r="D26" s="30">
        <v>2.554745</v>
      </c>
      <c r="E26" s="30">
        <v>18.248175</v>
      </c>
      <c r="F26" s="30">
        <v>22.992701</v>
      </c>
      <c r="G26" s="30">
        <v>23.722628</v>
      </c>
      <c r="H26" s="30">
        <v>13.138686</v>
      </c>
      <c r="I26" s="30">
        <v>39.051094999999997</v>
      </c>
      <c r="J26" s="30">
        <v>6.9343070000000004</v>
      </c>
      <c r="K26" s="30">
        <v>28.467153</v>
      </c>
      <c r="L26" s="30">
        <v>6.2043799999999996</v>
      </c>
      <c r="M26" s="30">
        <v>10.583942</v>
      </c>
      <c r="N26" s="30">
        <v>3.284672</v>
      </c>
    </row>
    <row r="27" spans="1:14" x14ac:dyDescent="0.2">
      <c r="A27" s="19" t="s">
        <v>856</v>
      </c>
      <c r="B27" s="20">
        <v>137</v>
      </c>
      <c r="C27" s="20">
        <v>61</v>
      </c>
      <c r="D27" s="20">
        <v>2</v>
      </c>
      <c r="E27" s="20">
        <v>23</v>
      </c>
      <c r="F27" s="20">
        <v>22</v>
      </c>
      <c r="G27" s="20">
        <v>29</v>
      </c>
      <c r="H27" s="20">
        <v>15</v>
      </c>
      <c r="I27" s="20">
        <v>45</v>
      </c>
      <c r="J27" s="20">
        <v>12</v>
      </c>
      <c r="K27" s="20">
        <v>32</v>
      </c>
      <c r="L27" s="20">
        <v>12</v>
      </c>
      <c r="M27" s="20">
        <v>15</v>
      </c>
      <c r="N27" s="20">
        <v>4</v>
      </c>
    </row>
    <row r="28" spans="1:14" x14ac:dyDescent="0.2">
      <c r="A28" s="21" t="s">
        <v>126</v>
      </c>
      <c r="B28" s="30">
        <v>100</v>
      </c>
      <c r="C28" s="30">
        <v>44.525547000000003</v>
      </c>
      <c r="D28" s="30">
        <v>1.459854</v>
      </c>
      <c r="E28" s="30">
        <v>16.788321</v>
      </c>
      <c r="F28" s="30">
        <v>16.058394</v>
      </c>
      <c r="G28" s="30">
        <v>21.167883</v>
      </c>
      <c r="H28" s="30">
        <v>10.948905</v>
      </c>
      <c r="I28" s="30">
        <v>32.846715000000003</v>
      </c>
      <c r="J28" s="30">
        <v>8.7591239999999999</v>
      </c>
      <c r="K28" s="30">
        <v>23.357664</v>
      </c>
      <c r="L28" s="30">
        <v>8.7591239999999999</v>
      </c>
      <c r="M28" s="30">
        <v>10.948905</v>
      </c>
      <c r="N28" s="30">
        <v>2.919708</v>
      </c>
    </row>
    <row r="29" spans="1:14" x14ac:dyDescent="0.2">
      <c r="A29" s="19" t="s">
        <v>857</v>
      </c>
      <c r="B29" s="20">
        <v>71</v>
      </c>
      <c r="C29" s="20">
        <v>26</v>
      </c>
      <c r="D29" s="20">
        <v>0</v>
      </c>
      <c r="E29" s="20">
        <v>14</v>
      </c>
      <c r="F29" s="20">
        <v>6</v>
      </c>
      <c r="G29" s="20">
        <v>9</v>
      </c>
      <c r="H29" s="20">
        <v>5</v>
      </c>
      <c r="I29" s="20">
        <v>21</v>
      </c>
      <c r="J29" s="20">
        <v>5</v>
      </c>
      <c r="K29" s="20">
        <v>17</v>
      </c>
      <c r="L29" s="20">
        <v>4</v>
      </c>
      <c r="M29" s="20">
        <v>14</v>
      </c>
      <c r="N29" s="20">
        <v>1</v>
      </c>
    </row>
    <row r="30" spans="1:14" x14ac:dyDescent="0.2">
      <c r="A30" s="21" t="s">
        <v>126</v>
      </c>
      <c r="B30" s="30">
        <v>100</v>
      </c>
      <c r="C30" s="30">
        <v>36.619717999999999</v>
      </c>
      <c r="D30" s="30">
        <v>0</v>
      </c>
      <c r="E30" s="30">
        <v>19.718309999999999</v>
      </c>
      <c r="F30" s="30">
        <v>8.450704</v>
      </c>
      <c r="G30" s="30">
        <v>12.676056000000001</v>
      </c>
      <c r="H30" s="30">
        <v>7.0422539999999998</v>
      </c>
      <c r="I30" s="30">
        <v>29.577465</v>
      </c>
      <c r="J30" s="30">
        <v>7.0422539999999998</v>
      </c>
      <c r="K30" s="30">
        <v>23.943662</v>
      </c>
      <c r="L30" s="30">
        <v>5.6338030000000003</v>
      </c>
      <c r="M30" s="30">
        <v>19.718309999999999</v>
      </c>
      <c r="N30" s="30">
        <v>1.4084509999999999</v>
      </c>
    </row>
    <row r="31" spans="1:14" x14ac:dyDescent="0.2">
      <c r="A31" s="19" t="s">
        <v>858</v>
      </c>
      <c r="B31" s="20">
        <v>11</v>
      </c>
      <c r="C31" s="20">
        <v>2</v>
      </c>
      <c r="D31" s="20">
        <v>0</v>
      </c>
      <c r="E31" s="20">
        <v>3</v>
      </c>
      <c r="F31" s="20">
        <v>5</v>
      </c>
      <c r="G31" s="20">
        <v>2</v>
      </c>
      <c r="H31" s="20">
        <v>1</v>
      </c>
      <c r="I31" s="20">
        <v>5</v>
      </c>
      <c r="J31" s="20">
        <v>2</v>
      </c>
      <c r="K31" s="20">
        <v>4</v>
      </c>
      <c r="L31" s="20">
        <v>1</v>
      </c>
      <c r="M31" s="20">
        <v>1</v>
      </c>
      <c r="N31" s="20">
        <v>0</v>
      </c>
    </row>
    <row r="32" spans="1:14" x14ac:dyDescent="0.2">
      <c r="A32" s="21" t="s">
        <v>126</v>
      </c>
      <c r="B32" s="30">
        <v>100</v>
      </c>
      <c r="C32" s="30">
        <v>18.181818</v>
      </c>
      <c r="D32" s="30">
        <v>0</v>
      </c>
      <c r="E32" s="30">
        <v>27.272727</v>
      </c>
      <c r="F32" s="30">
        <v>45.454545000000003</v>
      </c>
      <c r="G32" s="30">
        <v>18.181818</v>
      </c>
      <c r="H32" s="30">
        <v>9.0909089999999999</v>
      </c>
      <c r="I32" s="30">
        <v>45.454545000000003</v>
      </c>
      <c r="J32" s="30">
        <v>18.181818</v>
      </c>
      <c r="K32" s="30">
        <v>36.363636</v>
      </c>
      <c r="L32" s="30">
        <v>9.0909089999999999</v>
      </c>
      <c r="M32" s="30">
        <v>9.0909089999999999</v>
      </c>
      <c r="N32" s="30">
        <v>0</v>
      </c>
    </row>
    <row r="33" spans="1:14" x14ac:dyDescent="0.2">
      <c r="A33" s="19" t="s">
        <v>859</v>
      </c>
      <c r="B33" s="20">
        <v>881</v>
      </c>
      <c r="C33" s="20">
        <v>282</v>
      </c>
      <c r="D33" s="20">
        <v>21</v>
      </c>
      <c r="E33" s="20">
        <v>95</v>
      </c>
      <c r="F33" s="20">
        <v>215</v>
      </c>
      <c r="G33" s="20">
        <v>194</v>
      </c>
      <c r="H33" s="20">
        <v>106</v>
      </c>
      <c r="I33" s="20">
        <v>326</v>
      </c>
      <c r="J33" s="20">
        <v>139</v>
      </c>
      <c r="K33" s="20">
        <v>297</v>
      </c>
      <c r="L33" s="20">
        <v>67</v>
      </c>
      <c r="M33" s="20">
        <v>73</v>
      </c>
      <c r="N33" s="20">
        <v>17</v>
      </c>
    </row>
    <row r="34" spans="1:14" x14ac:dyDescent="0.2">
      <c r="A34" s="21" t="s">
        <v>126</v>
      </c>
      <c r="B34" s="30">
        <v>100</v>
      </c>
      <c r="C34" s="30">
        <v>32.009081000000002</v>
      </c>
      <c r="D34" s="30">
        <v>2.3836550000000001</v>
      </c>
      <c r="E34" s="30">
        <v>10.783201</v>
      </c>
      <c r="F34" s="30">
        <v>24.404086</v>
      </c>
      <c r="G34" s="30">
        <v>22.020430999999999</v>
      </c>
      <c r="H34" s="30">
        <v>12.031782</v>
      </c>
      <c r="I34" s="30">
        <v>37.003405000000001</v>
      </c>
      <c r="J34" s="30">
        <v>15.777526</v>
      </c>
      <c r="K34" s="30">
        <v>33.711691000000002</v>
      </c>
      <c r="L34" s="30">
        <v>7.6049939999999996</v>
      </c>
      <c r="M34" s="30">
        <v>8.2860390000000006</v>
      </c>
      <c r="N34" s="30">
        <v>1.9296249999999999</v>
      </c>
    </row>
    <row r="35" spans="1:14" x14ac:dyDescent="0.2">
      <c r="A35" s="19" t="s">
        <v>860</v>
      </c>
      <c r="B35" s="20">
        <v>701</v>
      </c>
      <c r="C35" s="20">
        <v>270</v>
      </c>
      <c r="D35" s="20">
        <v>19</v>
      </c>
      <c r="E35" s="20">
        <v>108</v>
      </c>
      <c r="F35" s="20">
        <v>157</v>
      </c>
      <c r="G35" s="20">
        <v>172</v>
      </c>
      <c r="H35" s="20">
        <v>92</v>
      </c>
      <c r="I35" s="20">
        <v>231</v>
      </c>
      <c r="J35" s="20">
        <v>62</v>
      </c>
      <c r="K35" s="20">
        <v>221</v>
      </c>
      <c r="L35" s="20">
        <v>46</v>
      </c>
      <c r="M35" s="20">
        <v>55</v>
      </c>
      <c r="N35" s="20">
        <v>23</v>
      </c>
    </row>
    <row r="36" spans="1:14" x14ac:dyDescent="0.2">
      <c r="A36" s="21" t="s">
        <v>126</v>
      </c>
      <c r="B36" s="30">
        <v>100</v>
      </c>
      <c r="C36" s="30">
        <v>38.516404999999999</v>
      </c>
      <c r="D36" s="30">
        <v>2.7104140000000001</v>
      </c>
      <c r="E36" s="30">
        <v>15.406561999999999</v>
      </c>
      <c r="F36" s="30">
        <v>22.396576</v>
      </c>
      <c r="G36" s="30">
        <v>24.536377000000002</v>
      </c>
      <c r="H36" s="30">
        <v>13.124108</v>
      </c>
      <c r="I36" s="30">
        <v>32.952924000000003</v>
      </c>
      <c r="J36" s="30">
        <v>8.8445079999999994</v>
      </c>
      <c r="K36" s="30">
        <v>31.526391</v>
      </c>
      <c r="L36" s="30">
        <v>6.5620539999999998</v>
      </c>
      <c r="M36" s="30">
        <v>7.8459339999999997</v>
      </c>
      <c r="N36" s="30">
        <v>3.2810269999999999</v>
      </c>
    </row>
    <row r="37" spans="1:14" x14ac:dyDescent="0.2">
      <c r="A37" s="19" t="s">
        <v>861</v>
      </c>
      <c r="B37" s="20">
        <v>1801</v>
      </c>
      <c r="C37" s="20">
        <v>641</v>
      </c>
      <c r="D37" s="20">
        <v>42</v>
      </c>
      <c r="E37" s="20">
        <v>243</v>
      </c>
      <c r="F37" s="20">
        <v>405</v>
      </c>
      <c r="G37" s="20">
        <v>406</v>
      </c>
      <c r="H37" s="20">
        <v>219</v>
      </c>
      <c r="I37" s="20">
        <v>628</v>
      </c>
      <c r="J37" s="20">
        <v>220</v>
      </c>
      <c r="K37" s="20">
        <v>571</v>
      </c>
      <c r="L37" s="20">
        <v>130</v>
      </c>
      <c r="M37" s="20">
        <v>158</v>
      </c>
      <c r="N37" s="20">
        <v>45</v>
      </c>
    </row>
    <row r="38" spans="1:14" x14ac:dyDescent="0.2">
      <c r="A38" s="21" t="s">
        <v>126</v>
      </c>
      <c r="B38" s="30">
        <v>100</v>
      </c>
      <c r="C38" s="30">
        <v>35.591338</v>
      </c>
      <c r="D38" s="30">
        <v>2.3320379999999998</v>
      </c>
      <c r="E38" s="30">
        <v>13.492504</v>
      </c>
      <c r="F38" s="30">
        <v>22.487507000000001</v>
      </c>
      <c r="G38" s="30">
        <v>22.543032</v>
      </c>
      <c r="H38" s="30">
        <v>12.159910999999999</v>
      </c>
      <c r="I38" s="30">
        <v>34.869517000000002</v>
      </c>
      <c r="J38" s="30">
        <v>12.215436</v>
      </c>
      <c r="K38" s="30">
        <v>31.704609000000001</v>
      </c>
      <c r="L38" s="30">
        <v>7.2182120000000003</v>
      </c>
      <c r="M38" s="30">
        <v>8.7729040000000005</v>
      </c>
      <c r="N38" s="30">
        <v>2.4986120000000001</v>
      </c>
    </row>
    <row r="39" spans="1:14" x14ac:dyDescent="0.2">
      <c r="A39" s="19" t="s">
        <v>862</v>
      </c>
      <c r="B39" s="20">
        <v>920</v>
      </c>
      <c r="C39" s="20">
        <v>359</v>
      </c>
      <c r="D39" s="20">
        <v>21</v>
      </c>
      <c r="E39" s="20">
        <v>148</v>
      </c>
      <c r="F39" s="20">
        <v>190</v>
      </c>
      <c r="G39" s="20">
        <v>212</v>
      </c>
      <c r="H39" s="20">
        <v>113</v>
      </c>
      <c r="I39" s="20">
        <v>302</v>
      </c>
      <c r="J39" s="20">
        <v>81</v>
      </c>
      <c r="K39" s="20">
        <v>274</v>
      </c>
      <c r="L39" s="20">
        <v>63</v>
      </c>
      <c r="M39" s="20">
        <v>85</v>
      </c>
      <c r="N39" s="20">
        <v>28</v>
      </c>
    </row>
    <row r="40" spans="1:14" x14ac:dyDescent="0.2">
      <c r="A40" s="21" t="s">
        <v>126</v>
      </c>
      <c r="B40" s="30">
        <v>100</v>
      </c>
      <c r="C40" s="30">
        <v>39.021738999999997</v>
      </c>
      <c r="D40" s="30">
        <v>2.2826089999999999</v>
      </c>
      <c r="E40" s="30">
        <v>16.086957000000002</v>
      </c>
      <c r="F40" s="30">
        <v>20.652173999999999</v>
      </c>
      <c r="G40" s="30">
        <v>23.043478</v>
      </c>
      <c r="H40" s="30">
        <v>12.282609000000001</v>
      </c>
      <c r="I40" s="30">
        <v>32.826087000000001</v>
      </c>
      <c r="J40" s="30">
        <v>8.8043479999999992</v>
      </c>
      <c r="K40" s="30">
        <v>29.782609000000001</v>
      </c>
      <c r="L40" s="30">
        <v>6.8478260000000004</v>
      </c>
      <c r="M40" s="30">
        <v>9.2391299999999994</v>
      </c>
      <c r="N40" s="30">
        <v>3.0434779999999999</v>
      </c>
    </row>
    <row r="41" spans="1:14" x14ac:dyDescent="0.2">
      <c r="A41" s="19" t="s">
        <v>863</v>
      </c>
      <c r="B41" s="20">
        <v>219</v>
      </c>
      <c r="C41" s="20">
        <v>89</v>
      </c>
      <c r="D41" s="20">
        <v>2</v>
      </c>
      <c r="E41" s="20">
        <v>40</v>
      </c>
      <c r="F41" s="20">
        <v>33</v>
      </c>
      <c r="G41" s="20">
        <v>40</v>
      </c>
      <c r="H41" s="20">
        <v>21</v>
      </c>
      <c r="I41" s="20">
        <v>71</v>
      </c>
      <c r="J41" s="20">
        <v>19</v>
      </c>
      <c r="K41" s="20">
        <v>53</v>
      </c>
      <c r="L41" s="20">
        <v>17</v>
      </c>
      <c r="M41" s="20">
        <v>30</v>
      </c>
      <c r="N41" s="20">
        <v>5</v>
      </c>
    </row>
    <row r="42" spans="1:14" x14ac:dyDescent="0.2">
      <c r="A42" s="21" t="s">
        <v>126</v>
      </c>
      <c r="B42" s="30">
        <v>100</v>
      </c>
      <c r="C42" s="30">
        <v>40.639268999999999</v>
      </c>
      <c r="D42" s="30">
        <v>0.913242</v>
      </c>
      <c r="E42" s="30">
        <v>18.26484</v>
      </c>
      <c r="F42" s="30">
        <v>15.068493</v>
      </c>
      <c r="G42" s="30">
        <v>18.26484</v>
      </c>
      <c r="H42" s="30">
        <v>9.5890409999999999</v>
      </c>
      <c r="I42" s="30">
        <v>32.420090999999999</v>
      </c>
      <c r="J42" s="30">
        <v>8.6757989999999996</v>
      </c>
      <c r="K42" s="30">
        <v>24.200913</v>
      </c>
      <c r="L42" s="30">
        <v>7.7625570000000002</v>
      </c>
      <c r="M42" s="30">
        <v>13.69863</v>
      </c>
      <c r="N42" s="30">
        <v>2.2831049999999999</v>
      </c>
    </row>
    <row r="43" spans="1:14" x14ac:dyDescent="0.2">
      <c r="A43" s="18" t="s">
        <v>864</v>
      </c>
      <c r="B43" s="17">
        <v>208</v>
      </c>
      <c r="C43" s="17">
        <v>84</v>
      </c>
      <c r="D43" s="17">
        <v>13</v>
      </c>
      <c r="E43" s="17">
        <v>28</v>
      </c>
      <c r="F43" s="17">
        <v>60</v>
      </c>
      <c r="G43" s="17">
        <v>65</v>
      </c>
      <c r="H43" s="17">
        <v>19</v>
      </c>
      <c r="I43" s="17">
        <v>99</v>
      </c>
      <c r="J43" s="17">
        <v>34</v>
      </c>
      <c r="K43" s="17">
        <v>94</v>
      </c>
      <c r="L43" s="17">
        <v>12</v>
      </c>
      <c r="M43" s="17">
        <v>7</v>
      </c>
      <c r="N43" s="17">
        <v>1</v>
      </c>
    </row>
    <row r="44" spans="1:14" x14ac:dyDescent="0.2">
      <c r="A44" s="21" t="s">
        <v>126</v>
      </c>
      <c r="B44" s="30">
        <v>100</v>
      </c>
      <c r="C44" s="30">
        <v>40.384614999999997</v>
      </c>
      <c r="D44" s="30">
        <v>6.25</v>
      </c>
      <c r="E44" s="30">
        <v>13.461537999999999</v>
      </c>
      <c r="F44" s="30">
        <v>28.846153999999999</v>
      </c>
      <c r="G44" s="30">
        <v>31.25</v>
      </c>
      <c r="H44" s="30">
        <v>9.1346150000000002</v>
      </c>
      <c r="I44" s="30">
        <v>47.596153999999999</v>
      </c>
      <c r="J44" s="30">
        <v>16.346153999999999</v>
      </c>
      <c r="K44" s="30">
        <v>45.192307999999997</v>
      </c>
      <c r="L44" s="30">
        <v>5.7692310000000004</v>
      </c>
      <c r="M44" s="30">
        <v>3.3653849999999998</v>
      </c>
      <c r="N44" s="30">
        <v>0.480769</v>
      </c>
    </row>
    <row r="45" spans="1:14" x14ac:dyDescent="0.2">
      <c r="A45" s="19" t="s">
        <v>852</v>
      </c>
      <c r="B45" s="20">
        <v>220</v>
      </c>
      <c r="C45" s="20">
        <v>83</v>
      </c>
      <c r="D45" s="20">
        <v>10</v>
      </c>
      <c r="E45" s="20">
        <v>25</v>
      </c>
      <c r="F45" s="20">
        <v>61</v>
      </c>
      <c r="G45" s="20">
        <v>64</v>
      </c>
      <c r="H45" s="20">
        <v>30</v>
      </c>
      <c r="I45" s="20">
        <v>98</v>
      </c>
      <c r="J45" s="20">
        <v>40</v>
      </c>
      <c r="K45" s="20">
        <v>85</v>
      </c>
      <c r="L45" s="20">
        <v>12</v>
      </c>
      <c r="M45" s="20">
        <v>2</v>
      </c>
      <c r="N45" s="20">
        <v>3</v>
      </c>
    </row>
    <row r="46" spans="1:14" x14ac:dyDescent="0.2">
      <c r="A46" s="21" t="s">
        <v>126</v>
      </c>
      <c r="B46" s="30">
        <v>100</v>
      </c>
      <c r="C46" s="30">
        <v>37.727272999999997</v>
      </c>
      <c r="D46" s="30">
        <v>4.5454549999999996</v>
      </c>
      <c r="E46" s="30">
        <v>11.363636</v>
      </c>
      <c r="F46" s="30">
        <v>27.727273</v>
      </c>
      <c r="G46" s="30">
        <v>29.090909</v>
      </c>
      <c r="H46" s="30">
        <v>13.636364</v>
      </c>
      <c r="I46" s="30">
        <v>44.545454999999997</v>
      </c>
      <c r="J46" s="30">
        <v>18.181818</v>
      </c>
      <c r="K46" s="30">
        <v>38.636364</v>
      </c>
      <c r="L46" s="30">
        <v>5.4545450000000004</v>
      </c>
      <c r="M46" s="30">
        <v>0.90909099999999998</v>
      </c>
      <c r="N46" s="30">
        <v>1.3636360000000001</v>
      </c>
    </row>
    <row r="47" spans="1:14" x14ac:dyDescent="0.2">
      <c r="A47" s="19" t="s">
        <v>853</v>
      </c>
      <c r="B47" s="20">
        <v>226</v>
      </c>
      <c r="C47" s="20">
        <v>94</v>
      </c>
      <c r="D47" s="20">
        <v>8</v>
      </c>
      <c r="E47" s="20">
        <v>27</v>
      </c>
      <c r="F47" s="20">
        <v>79</v>
      </c>
      <c r="G47" s="20">
        <v>69</v>
      </c>
      <c r="H47" s="20">
        <v>25</v>
      </c>
      <c r="I47" s="20">
        <v>95</v>
      </c>
      <c r="J47" s="20">
        <v>36</v>
      </c>
      <c r="K47" s="20">
        <v>71</v>
      </c>
      <c r="L47" s="20">
        <v>12</v>
      </c>
      <c r="M47" s="20">
        <v>3</v>
      </c>
      <c r="N47" s="20">
        <v>4</v>
      </c>
    </row>
    <row r="48" spans="1:14" x14ac:dyDescent="0.2">
      <c r="A48" s="21" t="s">
        <v>126</v>
      </c>
      <c r="B48" s="30">
        <v>100</v>
      </c>
      <c r="C48" s="30">
        <v>41.592919999999999</v>
      </c>
      <c r="D48" s="30">
        <v>3.5398230000000002</v>
      </c>
      <c r="E48" s="30">
        <v>11.946903000000001</v>
      </c>
      <c r="F48" s="30">
        <v>34.955751999999997</v>
      </c>
      <c r="G48" s="30">
        <v>30.530972999999999</v>
      </c>
      <c r="H48" s="30">
        <v>11.061947</v>
      </c>
      <c r="I48" s="30">
        <v>42.035398000000001</v>
      </c>
      <c r="J48" s="30">
        <v>15.929204</v>
      </c>
      <c r="K48" s="30">
        <v>31.415928999999998</v>
      </c>
      <c r="L48" s="30">
        <v>5.3097349999999999</v>
      </c>
      <c r="M48" s="30">
        <v>1.327434</v>
      </c>
      <c r="N48" s="30">
        <v>1.7699119999999999</v>
      </c>
    </row>
    <row r="49" spans="1:14" x14ac:dyDescent="0.2">
      <c r="A49" s="19" t="s">
        <v>854</v>
      </c>
      <c r="B49" s="20">
        <v>211</v>
      </c>
      <c r="C49" s="20">
        <v>86</v>
      </c>
      <c r="D49" s="20">
        <v>9</v>
      </c>
      <c r="E49" s="20">
        <v>24</v>
      </c>
      <c r="F49" s="20">
        <v>60</v>
      </c>
      <c r="G49" s="20">
        <v>66</v>
      </c>
      <c r="H49" s="20">
        <v>27</v>
      </c>
      <c r="I49" s="20">
        <v>72</v>
      </c>
      <c r="J49" s="20">
        <v>19</v>
      </c>
      <c r="K49" s="20">
        <v>82</v>
      </c>
      <c r="L49" s="20">
        <v>10</v>
      </c>
      <c r="M49" s="20">
        <v>2</v>
      </c>
      <c r="N49" s="20">
        <v>6</v>
      </c>
    </row>
    <row r="50" spans="1:14" x14ac:dyDescent="0.2">
      <c r="A50" s="21" t="s">
        <v>126</v>
      </c>
      <c r="B50" s="30">
        <v>100</v>
      </c>
      <c r="C50" s="30">
        <v>40.758293999999999</v>
      </c>
      <c r="D50" s="30">
        <v>4.2654030000000001</v>
      </c>
      <c r="E50" s="30">
        <v>11.374408000000001</v>
      </c>
      <c r="F50" s="30">
        <v>28.436019000000002</v>
      </c>
      <c r="G50" s="30">
        <v>31.279620999999999</v>
      </c>
      <c r="H50" s="30">
        <v>12.796208999999999</v>
      </c>
      <c r="I50" s="30">
        <v>34.123223000000003</v>
      </c>
      <c r="J50" s="30">
        <v>9.0047390000000007</v>
      </c>
      <c r="K50" s="30">
        <v>38.862558999999997</v>
      </c>
      <c r="L50" s="30">
        <v>4.7393359999999998</v>
      </c>
      <c r="M50" s="30">
        <v>0.94786700000000002</v>
      </c>
      <c r="N50" s="30">
        <v>2.8436020000000002</v>
      </c>
    </row>
    <row r="51" spans="1:14" x14ac:dyDescent="0.2">
      <c r="A51" s="19" t="s">
        <v>855</v>
      </c>
      <c r="B51" s="20">
        <v>134</v>
      </c>
      <c r="C51" s="20">
        <v>66</v>
      </c>
      <c r="D51" s="20">
        <v>4</v>
      </c>
      <c r="E51" s="20">
        <v>28</v>
      </c>
      <c r="F51" s="20">
        <v>36</v>
      </c>
      <c r="G51" s="20">
        <v>46</v>
      </c>
      <c r="H51" s="20">
        <v>18</v>
      </c>
      <c r="I51" s="20">
        <v>69</v>
      </c>
      <c r="J51" s="20">
        <v>6</v>
      </c>
      <c r="K51" s="20">
        <v>49</v>
      </c>
      <c r="L51" s="20">
        <v>7</v>
      </c>
      <c r="M51" s="20">
        <v>0</v>
      </c>
      <c r="N51" s="20">
        <v>3</v>
      </c>
    </row>
    <row r="52" spans="1:14" x14ac:dyDescent="0.2">
      <c r="A52" s="21" t="s">
        <v>126</v>
      </c>
      <c r="B52" s="30">
        <v>100</v>
      </c>
      <c r="C52" s="30">
        <v>49.253731000000002</v>
      </c>
      <c r="D52" s="30">
        <v>2.9850750000000001</v>
      </c>
      <c r="E52" s="30">
        <v>20.895522</v>
      </c>
      <c r="F52" s="30">
        <v>26.865672</v>
      </c>
      <c r="G52" s="30">
        <v>34.328358000000001</v>
      </c>
      <c r="H52" s="30">
        <v>13.432836</v>
      </c>
      <c r="I52" s="30">
        <v>51.492536999999999</v>
      </c>
      <c r="J52" s="30">
        <v>4.4776119999999997</v>
      </c>
      <c r="K52" s="30">
        <v>36.567163999999998</v>
      </c>
      <c r="L52" s="30">
        <v>5.2238810000000004</v>
      </c>
      <c r="M52" s="30">
        <v>0</v>
      </c>
      <c r="N52" s="30">
        <v>2.2388059999999999</v>
      </c>
    </row>
    <row r="53" spans="1:14" x14ac:dyDescent="0.2">
      <c r="A53" s="19" t="s">
        <v>856</v>
      </c>
      <c r="B53" s="20">
        <v>65</v>
      </c>
      <c r="C53" s="20">
        <v>36</v>
      </c>
      <c r="D53" s="20">
        <v>1</v>
      </c>
      <c r="E53" s="20">
        <v>13</v>
      </c>
      <c r="F53" s="20">
        <v>12</v>
      </c>
      <c r="G53" s="20">
        <v>16</v>
      </c>
      <c r="H53" s="20">
        <v>7</v>
      </c>
      <c r="I53" s="20">
        <v>29</v>
      </c>
      <c r="J53" s="20">
        <v>4</v>
      </c>
      <c r="K53" s="20">
        <v>18</v>
      </c>
      <c r="L53" s="20">
        <v>4</v>
      </c>
      <c r="M53" s="20">
        <v>0</v>
      </c>
      <c r="N53" s="20">
        <v>1</v>
      </c>
    </row>
    <row r="54" spans="1:14" x14ac:dyDescent="0.2">
      <c r="A54" s="21" t="s">
        <v>126</v>
      </c>
      <c r="B54" s="30">
        <v>100</v>
      </c>
      <c r="C54" s="30">
        <v>55.384614999999997</v>
      </c>
      <c r="D54" s="30">
        <v>1.538462</v>
      </c>
      <c r="E54" s="30">
        <v>20</v>
      </c>
      <c r="F54" s="30">
        <v>18.461538000000001</v>
      </c>
      <c r="G54" s="30">
        <v>24.615385</v>
      </c>
      <c r="H54" s="30">
        <v>10.769231</v>
      </c>
      <c r="I54" s="30">
        <v>44.615385000000003</v>
      </c>
      <c r="J54" s="30">
        <v>6.1538459999999997</v>
      </c>
      <c r="K54" s="30">
        <v>27.692308000000001</v>
      </c>
      <c r="L54" s="30">
        <v>6.1538459999999997</v>
      </c>
      <c r="M54" s="30">
        <v>0</v>
      </c>
      <c r="N54" s="30">
        <v>1.538462</v>
      </c>
    </row>
    <row r="55" spans="1:14" x14ac:dyDescent="0.2">
      <c r="A55" s="19" t="s">
        <v>857</v>
      </c>
      <c r="B55" s="20">
        <v>25</v>
      </c>
      <c r="C55" s="20">
        <v>17</v>
      </c>
      <c r="D55" s="20">
        <v>0</v>
      </c>
      <c r="E55" s="20">
        <v>7</v>
      </c>
      <c r="F55" s="20">
        <v>2</v>
      </c>
      <c r="G55" s="20">
        <v>5</v>
      </c>
      <c r="H55" s="20">
        <v>5</v>
      </c>
      <c r="I55" s="20">
        <v>13</v>
      </c>
      <c r="J55" s="20">
        <v>3</v>
      </c>
      <c r="K55" s="20">
        <v>8</v>
      </c>
      <c r="L55" s="20">
        <v>0</v>
      </c>
      <c r="M55" s="20">
        <v>0</v>
      </c>
      <c r="N55" s="20">
        <v>0</v>
      </c>
    </row>
    <row r="56" spans="1:14" x14ac:dyDescent="0.2">
      <c r="A56" s="21" t="s">
        <v>126</v>
      </c>
      <c r="B56" s="30">
        <v>100</v>
      </c>
      <c r="C56" s="30">
        <v>68</v>
      </c>
      <c r="D56" s="30">
        <v>0</v>
      </c>
      <c r="E56" s="30">
        <v>28</v>
      </c>
      <c r="F56" s="30">
        <v>8</v>
      </c>
      <c r="G56" s="30">
        <v>20</v>
      </c>
      <c r="H56" s="30">
        <v>20</v>
      </c>
      <c r="I56" s="30">
        <v>52</v>
      </c>
      <c r="J56" s="30">
        <v>12</v>
      </c>
      <c r="K56" s="30">
        <v>32</v>
      </c>
      <c r="L56" s="30">
        <v>0</v>
      </c>
      <c r="M56" s="30">
        <v>0</v>
      </c>
      <c r="N56" s="30">
        <v>0</v>
      </c>
    </row>
    <row r="57" spans="1:14" x14ac:dyDescent="0.2">
      <c r="A57" s="19" t="s">
        <v>858</v>
      </c>
      <c r="B57" s="20">
        <v>3</v>
      </c>
      <c r="C57" s="20">
        <v>1</v>
      </c>
      <c r="D57" s="20">
        <v>0</v>
      </c>
      <c r="E57" s="20">
        <v>1</v>
      </c>
      <c r="F57" s="20">
        <v>2</v>
      </c>
      <c r="G57" s="20">
        <v>1</v>
      </c>
      <c r="H57" s="20">
        <v>0</v>
      </c>
      <c r="I57" s="20">
        <v>2</v>
      </c>
      <c r="J57" s="20">
        <v>1</v>
      </c>
      <c r="K57" s="20">
        <v>2</v>
      </c>
      <c r="L57" s="20">
        <v>0</v>
      </c>
      <c r="M57" s="20">
        <v>0</v>
      </c>
      <c r="N57" s="20">
        <v>0</v>
      </c>
    </row>
    <row r="58" spans="1:14" x14ac:dyDescent="0.2">
      <c r="A58" s="21" t="s">
        <v>126</v>
      </c>
      <c r="B58" s="30">
        <v>100</v>
      </c>
      <c r="C58" s="30">
        <v>33.333333000000003</v>
      </c>
      <c r="D58" s="30">
        <v>0</v>
      </c>
      <c r="E58" s="30">
        <v>33.333333000000003</v>
      </c>
      <c r="F58" s="30">
        <v>66.666667000000004</v>
      </c>
      <c r="G58" s="30">
        <v>33.333333000000003</v>
      </c>
      <c r="H58" s="30">
        <v>0</v>
      </c>
      <c r="I58" s="30">
        <v>66.666667000000004</v>
      </c>
      <c r="J58" s="30">
        <v>33.333333000000003</v>
      </c>
      <c r="K58" s="30">
        <v>66.666667000000004</v>
      </c>
      <c r="L58" s="30">
        <v>0</v>
      </c>
      <c r="M58" s="30">
        <v>0</v>
      </c>
      <c r="N58" s="30">
        <v>0</v>
      </c>
    </row>
    <row r="59" spans="1:14" x14ac:dyDescent="0.2">
      <c r="A59" s="19" t="s">
        <v>859</v>
      </c>
      <c r="B59" s="20">
        <v>446</v>
      </c>
      <c r="C59" s="20">
        <v>177</v>
      </c>
      <c r="D59" s="20">
        <v>18</v>
      </c>
      <c r="E59" s="20">
        <v>52</v>
      </c>
      <c r="F59" s="20">
        <v>140</v>
      </c>
      <c r="G59" s="20">
        <v>133</v>
      </c>
      <c r="H59" s="20">
        <v>55</v>
      </c>
      <c r="I59" s="20">
        <v>193</v>
      </c>
      <c r="J59" s="20">
        <v>76</v>
      </c>
      <c r="K59" s="20">
        <v>156</v>
      </c>
      <c r="L59" s="20">
        <v>24</v>
      </c>
      <c r="M59" s="20">
        <v>5</v>
      </c>
      <c r="N59" s="20">
        <v>7</v>
      </c>
    </row>
    <row r="60" spans="1:14" x14ac:dyDescent="0.2">
      <c r="A60" s="21" t="s">
        <v>126</v>
      </c>
      <c r="B60" s="30">
        <v>100</v>
      </c>
      <c r="C60" s="30">
        <v>39.686098999999999</v>
      </c>
      <c r="D60" s="30">
        <v>4.0358739999999997</v>
      </c>
      <c r="E60" s="30">
        <v>11.659193</v>
      </c>
      <c r="F60" s="30">
        <v>31.390135000000001</v>
      </c>
      <c r="G60" s="30">
        <v>29.820627999999999</v>
      </c>
      <c r="H60" s="30">
        <v>12.331839</v>
      </c>
      <c r="I60" s="30">
        <v>43.273542999999997</v>
      </c>
      <c r="J60" s="30">
        <v>17.040358999999999</v>
      </c>
      <c r="K60" s="30">
        <v>34.977578000000001</v>
      </c>
      <c r="L60" s="30">
        <v>5.3811660000000003</v>
      </c>
      <c r="M60" s="30">
        <v>1.121076</v>
      </c>
      <c r="N60" s="30">
        <v>1.569507</v>
      </c>
    </row>
    <row r="61" spans="1:14" x14ac:dyDescent="0.2">
      <c r="A61" s="19" t="s">
        <v>860</v>
      </c>
      <c r="B61" s="20">
        <v>345</v>
      </c>
      <c r="C61" s="20">
        <v>152</v>
      </c>
      <c r="D61" s="20">
        <v>13</v>
      </c>
      <c r="E61" s="20">
        <v>52</v>
      </c>
      <c r="F61" s="20">
        <v>96</v>
      </c>
      <c r="G61" s="20">
        <v>112</v>
      </c>
      <c r="H61" s="20">
        <v>45</v>
      </c>
      <c r="I61" s="20">
        <v>141</v>
      </c>
      <c r="J61" s="20">
        <v>25</v>
      </c>
      <c r="K61" s="20">
        <v>131</v>
      </c>
      <c r="L61" s="20">
        <v>17</v>
      </c>
      <c r="M61" s="20">
        <v>2</v>
      </c>
      <c r="N61" s="20">
        <v>9</v>
      </c>
    </row>
    <row r="62" spans="1:14" x14ac:dyDescent="0.2">
      <c r="A62" s="21" t="s">
        <v>126</v>
      </c>
      <c r="B62" s="30">
        <v>100</v>
      </c>
      <c r="C62" s="30">
        <v>44.057971000000002</v>
      </c>
      <c r="D62" s="30">
        <v>3.768116</v>
      </c>
      <c r="E62" s="30">
        <v>15.072464</v>
      </c>
      <c r="F62" s="30">
        <v>27.826087000000001</v>
      </c>
      <c r="G62" s="30">
        <v>32.463768000000002</v>
      </c>
      <c r="H62" s="30">
        <v>13.043478</v>
      </c>
      <c r="I62" s="30">
        <v>40.869565000000001</v>
      </c>
      <c r="J62" s="30">
        <v>7.2463769999999998</v>
      </c>
      <c r="K62" s="30">
        <v>37.971013999999997</v>
      </c>
      <c r="L62" s="30">
        <v>4.9275359999999999</v>
      </c>
      <c r="M62" s="30">
        <v>0.57970999999999995</v>
      </c>
      <c r="N62" s="30">
        <v>2.6086960000000001</v>
      </c>
    </row>
    <row r="63" spans="1:14" x14ac:dyDescent="0.2">
      <c r="A63" s="19" t="s">
        <v>861</v>
      </c>
      <c r="B63" s="20">
        <v>884</v>
      </c>
      <c r="C63" s="20">
        <v>383</v>
      </c>
      <c r="D63" s="20">
        <v>32</v>
      </c>
      <c r="E63" s="20">
        <v>125</v>
      </c>
      <c r="F63" s="20">
        <v>252</v>
      </c>
      <c r="G63" s="20">
        <v>267</v>
      </c>
      <c r="H63" s="20">
        <v>112</v>
      </c>
      <c r="I63" s="20">
        <v>378</v>
      </c>
      <c r="J63" s="20">
        <v>109</v>
      </c>
      <c r="K63" s="20">
        <v>315</v>
      </c>
      <c r="L63" s="20">
        <v>45</v>
      </c>
      <c r="M63" s="20">
        <v>7</v>
      </c>
      <c r="N63" s="20">
        <v>17</v>
      </c>
    </row>
    <row r="64" spans="1:14" x14ac:dyDescent="0.2">
      <c r="A64" s="21" t="s">
        <v>126</v>
      </c>
      <c r="B64" s="30">
        <v>100</v>
      </c>
      <c r="C64" s="30">
        <v>43.325792</v>
      </c>
      <c r="D64" s="30">
        <v>3.61991</v>
      </c>
      <c r="E64" s="30">
        <v>14.140271</v>
      </c>
      <c r="F64" s="30">
        <v>28.506786999999999</v>
      </c>
      <c r="G64" s="30">
        <v>30.203620000000001</v>
      </c>
      <c r="H64" s="30">
        <v>12.669682999999999</v>
      </c>
      <c r="I64" s="30">
        <v>42.760181000000003</v>
      </c>
      <c r="J64" s="30">
        <v>12.330317000000001</v>
      </c>
      <c r="K64" s="30">
        <v>35.633484000000003</v>
      </c>
      <c r="L64" s="30">
        <v>5.0904980000000002</v>
      </c>
      <c r="M64" s="30">
        <v>0.79185499999999998</v>
      </c>
      <c r="N64" s="30">
        <v>1.9230769999999999</v>
      </c>
    </row>
    <row r="65" spans="1:14" x14ac:dyDescent="0.2">
      <c r="A65" s="19" t="s">
        <v>862</v>
      </c>
      <c r="B65" s="20">
        <v>438</v>
      </c>
      <c r="C65" s="20">
        <v>206</v>
      </c>
      <c r="D65" s="20">
        <v>14</v>
      </c>
      <c r="E65" s="20">
        <v>73</v>
      </c>
      <c r="F65" s="20">
        <v>112</v>
      </c>
      <c r="G65" s="20">
        <v>134</v>
      </c>
      <c r="H65" s="20">
        <v>57</v>
      </c>
      <c r="I65" s="20">
        <v>185</v>
      </c>
      <c r="J65" s="20">
        <v>33</v>
      </c>
      <c r="K65" s="20">
        <v>159</v>
      </c>
      <c r="L65" s="20">
        <v>21</v>
      </c>
      <c r="M65" s="20">
        <v>2</v>
      </c>
      <c r="N65" s="20">
        <v>10</v>
      </c>
    </row>
    <row r="66" spans="1:14" x14ac:dyDescent="0.2">
      <c r="A66" s="21" t="s">
        <v>126</v>
      </c>
      <c r="B66" s="30">
        <v>100</v>
      </c>
      <c r="C66" s="30">
        <v>47.031962999999998</v>
      </c>
      <c r="D66" s="30">
        <v>3.1963469999999998</v>
      </c>
      <c r="E66" s="30">
        <v>16.666667</v>
      </c>
      <c r="F66" s="30">
        <v>25.570775999999999</v>
      </c>
      <c r="G66" s="30">
        <v>30.593606999999999</v>
      </c>
      <c r="H66" s="30">
        <v>13.013699000000001</v>
      </c>
      <c r="I66" s="30">
        <v>42.237442999999999</v>
      </c>
      <c r="J66" s="30">
        <v>7.5342469999999997</v>
      </c>
      <c r="K66" s="30">
        <v>36.301369999999999</v>
      </c>
      <c r="L66" s="30">
        <v>4.7945209999999996</v>
      </c>
      <c r="M66" s="30">
        <v>0.456621</v>
      </c>
      <c r="N66" s="30">
        <v>2.2831049999999999</v>
      </c>
    </row>
    <row r="67" spans="1:14" x14ac:dyDescent="0.2">
      <c r="A67" s="19" t="s">
        <v>863</v>
      </c>
      <c r="B67" s="20">
        <v>93</v>
      </c>
      <c r="C67" s="20">
        <v>54</v>
      </c>
      <c r="D67" s="20">
        <v>1</v>
      </c>
      <c r="E67" s="20">
        <v>21</v>
      </c>
      <c r="F67" s="20">
        <v>16</v>
      </c>
      <c r="G67" s="20">
        <v>22</v>
      </c>
      <c r="H67" s="20">
        <v>12</v>
      </c>
      <c r="I67" s="20">
        <v>44</v>
      </c>
      <c r="J67" s="20">
        <v>8</v>
      </c>
      <c r="K67" s="20">
        <v>28</v>
      </c>
      <c r="L67" s="20">
        <v>4</v>
      </c>
      <c r="M67" s="20">
        <v>0</v>
      </c>
      <c r="N67" s="20">
        <v>1</v>
      </c>
    </row>
    <row r="68" spans="1:14" x14ac:dyDescent="0.2">
      <c r="A68" s="21" t="s">
        <v>126</v>
      </c>
      <c r="B68" s="30">
        <v>100</v>
      </c>
      <c r="C68" s="30">
        <v>58.064515999999998</v>
      </c>
      <c r="D68" s="30">
        <v>1.075269</v>
      </c>
      <c r="E68" s="30">
        <v>22.580645000000001</v>
      </c>
      <c r="F68" s="30">
        <v>17.204301000000001</v>
      </c>
      <c r="G68" s="30">
        <v>23.655913999999999</v>
      </c>
      <c r="H68" s="30">
        <v>12.903226</v>
      </c>
      <c r="I68" s="30">
        <v>47.311827999999998</v>
      </c>
      <c r="J68" s="30">
        <v>8.6021509999999992</v>
      </c>
      <c r="K68" s="30">
        <v>30.107527000000001</v>
      </c>
      <c r="L68" s="30">
        <v>4.301075</v>
      </c>
      <c r="M68" s="30">
        <v>0</v>
      </c>
      <c r="N68" s="30">
        <v>1.075269</v>
      </c>
    </row>
    <row r="69" spans="1:14" x14ac:dyDescent="0.2">
      <c r="A69" s="18" t="s">
        <v>865</v>
      </c>
      <c r="B69" s="17">
        <v>178</v>
      </c>
      <c r="C69" s="17">
        <v>66</v>
      </c>
      <c r="D69" s="17">
        <v>5</v>
      </c>
      <c r="E69" s="17">
        <v>11</v>
      </c>
      <c r="F69" s="17">
        <v>29</v>
      </c>
      <c r="G69" s="17">
        <v>23</v>
      </c>
      <c r="H69" s="17">
        <v>23</v>
      </c>
      <c r="I69" s="17">
        <v>49</v>
      </c>
      <c r="J69" s="17">
        <v>35</v>
      </c>
      <c r="K69" s="17">
        <v>72</v>
      </c>
      <c r="L69" s="17">
        <v>13</v>
      </c>
      <c r="M69" s="17">
        <v>17</v>
      </c>
      <c r="N69" s="17">
        <v>1</v>
      </c>
    </row>
    <row r="70" spans="1:14" x14ac:dyDescent="0.2">
      <c r="A70" s="21" t="s">
        <v>126</v>
      </c>
      <c r="B70" s="30">
        <v>100</v>
      </c>
      <c r="C70" s="30">
        <v>37.078651999999998</v>
      </c>
      <c r="D70" s="30">
        <v>2.808989</v>
      </c>
      <c r="E70" s="30">
        <v>6.1797750000000002</v>
      </c>
      <c r="F70" s="30">
        <v>16.292134999999998</v>
      </c>
      <c r="G70" s="30">
        <v>12.921348</v>
      </c>
      <c r="H70" s="30">
        <v>12.921348</v>
      </c>
      <c r="I70" s="30">
        <v>27.528089999999999</v>
      </c>
      <c r="J70" s="30">
        <v>19.662921000000001</v>
      </c>
      <c r="K70" s="30">
        <v>40.449438000000001</v>
      </c>
      <c r="L70" s="30">
        <v>7.3033710000000003</v>
      </c>
      <c r="M70" s="30">
        <v>9.5505619999999993</v>
      </c>
      <c r="N70" s="30">
        <v>0.56179800000000002</v>
      </c>
    </row>
    <row r="71" spans="1:14" x14ac:dyDescent="0.2">
      <c r="A71" s="19" t="s">
        <v>852</v>
      </c>
      <c r="B71" s="20">
        <v>212</v>
      </c>
      <c r="C71" s="20">
        <v>51</v>
      </c>
      <c r="D71" s="20">
        <v>2</v>
      </c>
      <c r="E71" s="20">
        <v>21</v>
      </c>
      <c r="F71" s="20">
        <v>31</v>
      </c>
      <c r="G71" s="20">
        <v>31</v>
      </c>
      <c r="H71" s="20">
        <v>29</v>
      </c>
      <c r="I71" s="20">
        <v>69</v>
      </c>
      <c r="J71" s="20">
        <v>33</v>
      </c>
      <c r="K71" s="20">
        <v>72</v>
      </c>
      <c r="L71" s="20">
        <v>12</v>
      </c>
      <c r="M71" s="20">
        <v>33</v>
      </c>
      <c r="N71" s="20">
        <v>3</v>
      </c>
    </row>
    <row r="72" spans="1:14" x14ac:dyDescent="0.2">
      <c r="A72" s="21" t="s">
        <v>126</v>
      </c>
      <c r="B72" s="30">
        <v>100</v>
      </c>
      <c r="C72" s="30">
        <v>24.056604</v>
      </c>
      <c r="D72" s="30">
        <v>0.94339600000000001</v>
      </c>
      <c r="E72" s="30">
        <v>9.9056599999999992</v>
      </c>
      <c r="F72" s="30">
        <v>14.622642000000001</v>
      </c>
      <c r="G72" s="30">
        <v>14.622642000000001</v>
      </c>
      <c r="H72" s="30">
        <v>13.679245</v>
      </c>
      <c r="I72" s="30">
        <v>32.547170000000001</v>
      </c>
      <c r="J72" s="30">
        <v>15.566038000000001</v>
      </c>
      <c r="K72" s="30">
        <v>33.962263999999998</v>
      </c>
      <c r="L72" s="30">
        <v>5.6603770000000004</v>
      </c>
      <c r="M72" s="30">
        <v>15.566038000000001</v>
      </c>
      <c r="N72" s="30">
        <v>1.4150940000000001</v>
      </c>
    </row>
    <row r="73" spans="1:14" x14ac:dyDescent="0.2">
      <c r="A73" s="19" t="s">
        <v>853</v>
      </c>
      <c r="B73" s="20">
        <v>223</v>
      </c>
      <c r="C73" s="20">
        <v>54</v>
      </c>
      <c r="D73" s="20">
        <v>1</v>
      </c>
      <c r="E73" s="20">
        <v>22</v>
      </c>
      <c r="F73" s="20">
        <v>44</v>
      </c>
      <c r="G73" s="20">
        <v>30</v>
      </c>
      <c r="H73" s="20">
        <v>22</v>
      </c>
      <c r="I73" s="20">
        <v>64</v>
      </c>
      <c r="J73" s="20">
        <v>30</v>
      </c>
      <c r="K73" s="20">
        <v>69</v>
      </c>
      <c r="L73" s="20">
        <v>31</v>
      </c>
      <c r="M73" s="20">
        <v>35</v>
      </c>
      <c r="N73" s="20">
        <v>7</v>
      </c>
    </row>
    <row r="74" spans="1:14" x14ac:dyDescent="0.2">
      <c r="A74" s="21" t="s">
        <v>126</v>
      </c>
      <c r="B74" s="30">
        <v>100</v>
      </c>
      <c r="C74" s="30">
        <v>24.215247000000002</v>
      </c>
      <c r="D74" s="30">
        <v>0.44843</v>
      </c>
      <c r="E74" s="30">
        <v>9.8654709999999994</v>
      </c>
      <c r="F74" s="30">
        <v>19.730941999999999</v>
      </c>
      <c r="G74" s="30">
        <v>13.452915000000001</v>
      </c>
      <c r="H74" s="30">
        <v>9.8654709999999994</v>
      </c>
      <c r="I74" s="30">
        <v>28.699552000000001</v>
      </c>
      <c r="J74" s="30">
        <v>13.452915000000001</v>
      </c>
      <c r="K74" s="30">
        <v>30.941704000000001</v>
      </c>
      <c r="L74" s="30">
        <v>13.901344999999999</v>
      </c>
      <c r="M74" s="30">
        <v>15.695067</v>
      </c>
      <c r="N74" s="30">
        <v>3.1390129999999998</v>
      </c>
    </row>
    <row r="75" spans="1:14" x14ac:dyDescent="0.2">
      <c r="A75" s="19" t="s">
        <v>854</v>
      </c>
      <c r="B75" s="20">
        <v>216</v>
      </c>
      <c r="C75" s="20">
        <v>74</v>
      </c>
      <c r="D75" s="20">
        <v>3</v>
      </c>
      <c r="E75" s="20">
        <v>34</v>
      </c>
      <c r="F75" s="20">
        <v>34</v>
      </c>
      <c r="G75" s="20">
        <v>41</v>
      </c>
      <c r="H75" s="20">
        <v>29</v>
      </c>
      <c r="I75" s="20">
        <v>52</v>
      </c>
      <c r="J75" s="20">
        <v>24</v>
      </c>
      <c r="K75" s="20">
        <v>61</v>
      </c>
      <c r="L75" s="20">
        <v>19</v>
      </c>
      <c r="M75" s="20">
        <v>24</v>
      </c>
      <c r="N75" s="20">
        <v>8</v>
      </c>
    </row>
    <row r="76" spans="1:14" x14ac:dyDescent="0.2">
      <c r="A76" s="21" t="s">
        <v>126</v>
      </c>
      <c r="B76" s="30">
        <v>100</v>
      </c>
      <c r="C76" s="30">
        <v>34.259259</v>
      </c>
      <c r="D76" s="30">
        <v>1.388889</v>
      </c>
      <c r="E76" s="30">
        <v>15.740741</v>
      </c>
      <c r="F76" s="30">
        <v>15.740741</v>
      </c>
      <c r="G76" s="30">
        <v>18.981480999999999</v>
      </c>
      <c r="H76" s="30">
        <v>13.425926</v>
      </c>
      <c r="I76" s="30">
        <v>24.074074</v>
      </c>
      <c r="J76" s="30">
        <v>11.111110999999999</v>
      </c>
      <c r="K76" s="30">
        <v>28.240741</v>
      </c>
      <c r="L76" s="30">
        <v>8.7962959999999999</v>
      </c>
      <c r="M76" s="30">
        <v>11.111110999999999</v>
      </c>
      <c r="N76" s="30">
        <v>3.7037040000000001</v>
      </c>
    </row>
    <row r="77" spans="1:14" x14ac:dyDescent="0.2">
      <c r="A77" s="19" t="s">
        <v>855</v>
      </c>
      <c r="B77" s="20">
        <v>140</v>
      </c>
      <c r="C77" s="20">
        <v>44</v>
      </c>
      <c r="D77" s="20">
        <v>3</v>
      </c>
      <c r="E77" s="20">
        <v>22</v>
      </c>
      <c r="F77" s="20">
        <v>27</v>
      </c>
      <c r="G77" s="20">
        <v>19</v>
      </c>
      <c r="H77" s="20">
        <v>18</v>
      </c>
      <c r="I77" s="20">
        <v>38</v>
      </c>
      <c r="J77" s="20">
        <v>13</v>
      </c>
      <c r="K77" s="20">
        <v>29</v>
      </c>
      <c r="L77" s="20">
        <v>10</v>
      </c>
      <c r="M77" s="20">
        <v>29</v>
      </c>
      <c r="N77" s="20">
        <v>6</v>
      </c>
    </row>
    <row r="78" spans="1:14" x14ac:dyDescent="0.2">
      <c r="A78" s="21" t="s">
        <v>126</v>
      </c>
      <c r="B78" s="30">
        <v>100</v>
      </c>
      <c r="C78" s="30">
        <v>31.428571000000002</v>
      </c>
      <c r="D78" s="30">
        <v>2.1428569999999998</v>
      </c>
      <c r="E78" s="30">
        <v>15.714286</v>
      </c>
      <c r="F78" s="30">
        <v>19.285713999999999</v>
      </c>
      <c r="G78" s="30">
        <v>13.571429</v>
      </c>
      <c r="H78" s="30">
        <v>12.857143000000001</v>
      </c>
      <c r="I78" s="30">
        <v>27.142856999999999</v>
      </c>
      <c r="J78" s="30">
        <v>9.2857140000000005</v>
      </c>
      <c r="K78" s="30">
        <v>20.714286000000001</v>
      </c>
      <c r="L78" s="30">
        <v>7.1428570000000002</v>
      </c>
      <c r="M78" s="30">
        <v>20.714286000000001</v>
      </c>
      <c r="N78" s="30">
        <v>4.2857139999999996</v>
      </c>
    </row>
    <row r="79" spans="1:14" x14ac:dyDescent="0.2">
      <c r="A79" s="19" t="s">
        <v>856</v>
      </c>
      <c r="B79" s="20">
        <v>72</v>
      </c>
      <c r="C79" s="20">
        <v>25</v>
      </c>
      <c r="D79" s="20">
        <v>1</v>
      </c>
      <c r="E79" s="20">
        <v>10</v>
      </c>
      <c r="F79" s="20">
        <v>10</v>
      </c>
      <c r="G79" s="20">
        <v>13</v>
      </c>
      <c r="H79" s="20">
        <v>8</v>
      </c>
      <c r="I79" s="20">
        <v>16</v>
      </c>
      <c r="J79" s="20">
        <v>8</v>
      </c>
      <c r="K79" s="20">
        <v>14</v>
      </c>
      <c r="L79" s="20">
        <v>8</v>
      </c>
      <c r="M79" s="20">
        <v>15</v>
      </c>
      <c r="N79" s="20">
        <v>3</v>
      </c>
    </row>
    <row r="80" spans="1:14" x14ac:dyDescent="0.2">
      <c r="A80" s="21" t="s">
        <v>126</v>
      </c>
      <c r="B80" s="30">
        <v>100</v>
      </c>
      <c r="C80" s="30">
        <v>34.722222000000002</v>
      </c>
      <c r="D80" s="30">
        <v>1.388889</v>
      </c>
      <c r="E80" s="30">
        <v>13.888889000000001</v>
      </c>
      <c r="F80" s="30">
        <v>13.888889000000001</v>
      </c>
      <c r="G80" s="30">
        <v>18.055555999999999</v>
      </c>
      <c r="H80" s="30">
        <v>11.111110999999999</v>
      </c>
      <c r="I80" s="30">
        <v>22.222221999999999</v>
      </c>
      <c r="J80" s="30">
        <v>11.111110999999999</v>
      </c>
      <c r="K80" s="30">
        <v>19.444444000000001</v>
      </c>
      <c r="L80" s="30">
        <v>11.111110999999999</v>
      </c>
      <c r="M80" s="30">
        <v>20.833333</v>
      </c>
      <c r="N80" s="30">
        <v>4.1666670000000003</v>
      </c>
    </row>
    <row r="81" spans="1:14" x14ac:dyDescent="0.2">
      <c r="A81" s="19" t="s">
        <v>857</v>
      </c>
      <c r="B81" s="20">
        <v>46</v>
      </c>
      <c r="C81" s="20">
        <v>9</v>
      </c>
      <c r="D81" s="20">
        <v>0</v>
      </c>
      <c r="E81" s="20">
        <v>7</v>
      </c>
      <c r="F81" s="20">
        <v>4</v>
      </c>
      <c r="G81" s="20">
        <v>4</v>
      </c>
      <c r="H81" s="20">
        <v>0</v>
      </c>
      <c r="I81" s="20">
        <v>8</v>
      </c>
      <c r="J81" s="20">
        <v>2</v>
      </c>
      <c r="K81" s="20">
        <v>9</v>
      </c>
      <c r="L81" s="20">
        <v>4</v>
      </c>
      <c r="M81" s="20">
        <v>14</v>
      </c>
      <c r="N81" s="20">
        <v>1</v>
      </c>
    </row>
    <row r="82" spans="1:14" x14ac:dyDescent="0.2">
      <c r="A82" s="21" t="s">
        <v>126</v>
      </c>
      <c r="B82" s="30">
        <v>100</v>
      </c>
      <c r="C82" s="30">
        <v>19.565217000000001</v>
      </c>
      <c r="D82" s="30">
        <v>0</v>
      </c>
      <c r="E82" s="30">
        <v>15.217390999999999</v>
      </c>
      <c r="F82" s="30">
        <v>8.6956520000000008</v>
      </c>
      <c r="G82" s="30">
        <v>8.6956520000000008</v>
      </c>
      <c r="H82" s="30">
        <v>0</v>
      </c>
      <c r="I82" s="30">
        <v>17.391304000000002</v>
      </c>
      <c r="J82" s="30">
        <v>4.3478260000000004</v>
      </c>
      <c r="K82" s="30">
        <v>19.565217000000001</v>
      </c>
      <c r="L82" s="30">
        <v>8.6956520000000008</v>
      </c>
      <c r="M82" s="30">
        <v>30.434782999999999</v>
      </c>
      <c r="N82" s="30">
        <v>2.1739130000000002</v>
      </c>
    </row>
    <row r="83" spans="1:14" x14ac:dyDescent="0.2">
      <c r="A83" s="19" t="s">
        <v>858</v>
      </c>
      <c r="B83" s="20">
        <v>8</v>
      </c>
      <c r="C83" s="20">
        <v>1</v>
      </c>
      <c r="D83" s="20">
        <v>0</v>
      </c>
      <c r="E83" s="20">
        <v>2</v>
      </c>
      <c r="F83" s="20">
        <v>3</v>
      </c>
      <c r="G83" s="20">
        <v>1</v>
      </c>
      <c r="H83" s="20">
        <v>1</v>
      </c>
      <c r="I83" s="20">
        <v>3</v>
      </c>
      <c r="J83" s="20">
        <v>1</v>
      </c>
      <c r="K83" s="20">
        <v>2</v>
      </c>
      <c r="L83" s="20">
        <v>1</v>
      </c>
      <c r="M83" s="20">
        <v>1</v>
      </c>
      <c r="N83" s="20">
        <v>0</v>
      </c>
    </row>
    <row r="84" spans="1:14" x14ac:dyDescent="0.2">
      <c r="A84" s="21" t="s">
        <v>126</v>
      </c>
      <c r="B84" s="30">
        <v>100</v>
      </c>
      <c r="C84" s="30">
        <v>12.5</v>
      </c>
      <c r="D84" s="30">
        <v>0</v>
      </c>
      <c r="E84" s="30">
        <v>25</v>
      </c>
      <c r="F84" s="30">
        <v>37.5</v>
      </c>
      <c r="G84" s="30">
        <v>12.5</v>
      </c>
      <c r="H84" s="30">
        <v>12.5</v>
      </c>
      <c r="I84" s="30">
        <v>37.5</v>
      </c>
      <c r="J84" s="30">
        <v>12.5</v>
      </c>
      <c r="K84" s="30">
        <v>25</v>
      </c>
      <c r="L84" s="30">
        <v>12.5</v>
      </c>
      <c r="M84" s="30">
        <v>12.5</v>
      </c>
      <c r="N84" s="30">
        <v>0</v>
      </c>
    </row>
    <row r="85" spans="1:14" x14ac:dyDescent="0.2">
      <c r="A85" s="19" t="s">
        <v>859</v>
      </c>
      <c r="B85" s="20">
        <v>435</v>
      </c>
      <c r="C85" s="20">
        <v>105</v>
      </c>
      <c r="D85" s="20">
        <v>3</v>
      </c>
      <c r="E85" s="20">
        <v>43</v>
      </c>
      <c r="F85" s="20">
        <v>75</v>
      </c>
      <c r="G85" s="20">
        <v>61</v>
      </c>
      <c r="H85" s="20">
        <v>51</v>
      </c>
      <c r="I85" s="20">
        <v>133</v>
      </c>
      <c r="J85" s="20">
        <v>63</v>
      </c>
      <c r="K85" s="20">
        <v>141</v>
      </c>
      <c r="L85" s="20">
        <v>43</v>
      </c>
      <c r="M85" s="20">
        <v>68</v>
      </c>
      <c r="N85" s="20">
        <v>10</v>
      </c>
    </row>
    <row r="86" spans="1:14" x14ac:dyDescent="0.2">
      <c r="A86" s="21" t="s">
        <v>126</v>
      </c>
      <c r="B86" s="30">
        <v>100</v>
      </c>
      <c r="C86" s="30">
        <v>24.137930999999998</v>
      </c>
      <c r="D86" s="30">
        <v>0.68965500000000002</v>
      </c>
      <c r="E86" s="30">
        <v>9.8850569999999998</v>
      </c>
      <c r="F86" s="30">
        <v>17.241378999999998</v>
      </c>
      <c r="G86" s="30">
        <v>14.022989000000001</v>
      </c>
      <c r="H86" s="30">
        <v>11.724138</v>
      </c>
      <c r="I86" s="30">
        <v>30.574712999999999</v>
      </c>
      <c r="J86" s="30">
        <v>14.482759</v>
      </c>
      <c r="K86" s="30">
        <v>32.413792999999998</v>
      </c>
      <c r="L86" s="30">
        <v>9.8850569999999998</v>
      </c>
      <c r="M86" s="30">
        <v>15.632184000000001</v>
      </c>
      <c r="N86" s="30">
        <v>2.298851</v>
      </c>
    </row>
    <row r="87" spans="1:14" x14ac:dyDescent="0.2">
      <c r="A87" s="19" t="s">
        <v>860</v>
      </c>
      <c r="B87" s="20">
        <v>356</v>
      </c>
      <c r="C87" s="20">
        <v>118</v>
      </c>
      <c r="D87" s="20">
        <v>6</v>
      </c>
      <c r="E87" s="20">
        <v>56</v>
      </c>
      <c r="F87" s="20">
        <v>61</v>
      </c>
      <c r="G87" s="20">
        <v>60</v>
      </c>
      <c r="H87" s="20">
        <v>47</v>
      </c>
      <c r="I87" s="20">
        <v>90</v>
      </c>
      <c r="J87" s="20">
        <v>37</v>
      </c>
      <c r="K87" s="20">
        <v>90</v>
      </c>
      <c r="L87" s="20">
        <v>29</v>
      </c>
      <c r="M87" s="20">
        <v>53</v>
      </c>
      <c r="N87" s="20">
        <v>14</v>
      </c>
    </row>
    <row r="88" spans="1:14" x14ac:dyDescent="0.2">
      <c r="A88" s="21" t="s">
        <v>126</v>
      </c>
      <c r="B88" s="30">
        <v>100</v>
      </c>
      <c r="C88" s="30">
        <v>33.146067000000002</v>
      </c>
      <c r="D88" s="30">
        <v>1.6853929999999999</v>
      </c>
      <c r="E88" s="30">
        <v>15.730337</v>
      </c>
      <c r="F88" s="30">
        <v>17.134830999999998</v>
      </c>
      <c r="G88" s="30">
        <v>16.853933000000001</v>
      </c>
      <c r="H88" s="30">
        <v>13.202247</v>
      </c>
      <c r="I88" s="30">
        <v>25.280899000000002</v>
      </c>
      <c r="J88" s="30">
        <v>10.393257999999999</v>
      </c>
      <c r="K88" s="30">
        <v>25.280899000000002</v>
      </c>
      <c r="L88" s="30">
        <v>8.1460670000000004</v>
      </c>
      <c r="M88" s="30">
        <v>14.887639999999999</v>
      </c>
      <c r="N88" s="30">
        <v>3.9325839999999999</v>
      </c>
    </row>
    <row r="89" spans="1:14" x14ac:dyDescent="0.2">
      <c r="A89" s="19" t="s">
        <v>861</v>
      </c>
      <c r="B89" s="20">
        <v>917</v>
      </c>
      <c r="C89" s="20">
        <v>258</v>
      </c>
      <c r="D89" s="20">
        <v>10</v>
      </c>
      <c r="E89" s="20">
        <v>118</v>
      </c>
      <c r="F89" s="20">
        <v>153</v>
      </c>
      <c r="G89" s="20">
        <v>139</v>
      </c>
      <c r="H89" s="20">
        <v>107</v>
      </c>
      <c r="I89" s="20">
        <v>250</v>
      </c>
      <c r="J89" s="20">
        <v>111</v>
      </c>
      <c r="K89" s="20">
        <v>256</v>
      </c>
      <c r="L89" s="20">
        <v>85</v>
      </c>
      <c r="M89" s="20">
        <v>151</v>
      </c>
      <c r="N89" s="20">
        <v>28</v>
      </c>
    </row>
    <row r="90" spans="1:14" x14ac:dyDescent="0.2">
      <c r="A90" s="21" t="s">
        <v>126</v>
      </c>
      <c r="B90" s="30">
        <v>100</v>
      </c>
      <c r="C90" s="30">
        <v>28.135224000000001</v>
      </c>
      <c r="D90" s="30">
        <v>1.0905130000000001</v>
      </c>
      <c r="E90" s="30">
        <v>12.868048</v>
      </c>
      <c r="F90" s="30">
        <v>16.684842</v>
      </c>
      <c r="G90" s="30">
        <v>15.158124000000001</v>
      </c>
      <c r="H90" s="30">
        <v>11.668483999999999</v>
      </c>
      <c r="I90" s="30">
        <v>27.262813999999999</v>
      </c>
      <c r="J90" s="30">
        <v>12.104689</v>
      </c>
      <c r="K90" s="30">
        <v>27.917121000000002</v>
      </c>
      <c r="L90" s="30">
        <v>9.2693569999999994</v>
      </c>
      <c r="M90" s="30">
        <v>16.466739</v>
      </c>
      <c r="N90" s="30">
        <v>3.0534349999999999</v>
      </c>
    </row>
    <row r="91" spans="1:14" x14ac:dyDescent="0.2">
      <c r="A91" s="19" t="s">
        <v>862</v>
      </c>
      <c r="B91" s="20">
        <v>482</v>
      </c>
      <c r="C91" s="20">
        <v>153</v>
      </c>
      <c r="D91" s="20">
        <v>7</v>
      </c>
      <c r="E91" s="20">
        <v>75</v>
      </c>
      <c r="F91" s="20">
        <v>78</v>
      </c>
      <c r="G91" s="20">
        <v>78</v>
      </c>
      <c r="H91" s="20">
        <v>56</v>
      </c>
      <c r="I91" s="20">
        <v>117</v>
      </c>
      <c r="J91" s="20">
        <v>48</v>
      </c>
      <c r="K91" s="20">
        <v>115</v>
      </c>
      <c r="L91" s="20">
        <v>42</v>
      </c>
      <c r="M91" s="20">
        <v>83</v>
      </c>
      <c r="N91" s="20">
        <v>18</v>
      </c>
    </row>
    <row r="92" spans="1:14" x14ac:dyDescent="0.2">
      <c r="A92" s="21" t="s">
        <v>126</v>
      </c>
      <c r="B92" s="30">
        <v>100</v>
      </c>
      <c r="C92" s="30">
        <v>31.742739</v>
      </c>
      <c r="D92" s="30">
        <v>1.4522820000000001</v>
      </c>
      <c r="E92" s="30">
        <v>15.560166000000001</v>
      </c>
      <c r="F92" s="30">
        <v>16.182573000000001</v>
      </c>
      <c r="G92" s="30">
        <v>16.182573000000001</v>
      </c>
      <c r="H92" s="30">
        <v>11.618257</v>
      </c>
      <c r="I92" s="30">
        <v>24.273859000000002</v>
      </c>
      <c r="J92" s="30">
        <v>9.9585059999999999</v>
      </c>
      <c r="K92" s="30">
        <v>23.858920999999999</v>
      </c>
      <c r="L92" s="30">
        <v>8.7136929999999992</v>
      </c>
      <c r="M92" s="30">
        <v>17.219916999999999</v>
      </c>
      <c r="N92" s="30">
        <v>3.7344400000000002</v>
      </c>
    </row>
    <row r="93" spans="1:14" x14ac:dyDescent="0.2">
      <c r="A93" s="19" t="s">
        <v>863</v>
      </c>
      <c r="B93" s="20">
        <v>126</v>
      </c>
      <c r="C93" s="20">
        <v>35</v>
      </c>
      <c r="D93" s="20">
        <v>1</v>
      </c>
      <c r="E93" s="20">
        <v>19</v>
      </c>
      <c r="F93" s="20">
        <v>17</v>
      </c>
      <c r="G93" s="20">
        <v>18</v>
      </c>
      <c r="H93" s="20">
        <v>9</v>
      </c>
      <c r="I93" s="20">
        <v>27</v>
      </c>
      <c r="J93" s="20">
        <v>11</v>
      </c>
      <c r="K93" s="20">
        <v>25</v>
      </c>
      <c r="L93" s="20">
        <v>13</v>
      </c>
      <c r="M93" s="20">
        <v>30</v>
      </c>
      <c r="N93" s="20">
        <v>4</v>
      </c>
    </row>
    <row r="94" spans="1:14" x14ac:dyDescent="0.2">
      <c r="A94" s="21" t="s">
        <v>126</v>
      </c>
      <c r="B94" s="30">
        <v>100</v>
      </c>
      <c r="C94" s="30">
        <v>27.777778000000001</v>
      </c>
      <c r="D94" s="30">
        <v>0.793651</v>
      </c>
      <c r="E94" s="30">
        <v>15.079364999999999</v>
      </c>
      <c r="F94" s="30">
        <v>13.492063</v>
      </c>
      <c r="G94" s="30">
        <v>14.285714</v>
      </c>
      <c r="H94" s="30">
        <v>7.1428570000000002</v>
      </c>
      <c r="I94" s="30">
        <v>21.428571000000002</v>
      </c>
      <c r="J94" s="30">
        <v>8.7301590000000004</v>
      </c>
      <c r="K94" s="30">
        <v>19.841270000000002</v>
      </c>
      <c r="L94" s="30">
        <v>10.317460000000001</v>
      </c>
      <c r="M94" s="30">
        <v>23.809524</v>
      </c>
      <c r="N94" s="30">
        <v>3.1746029999999998</v>
      </c>
    </row>
    <row r="95" spans="1:14" x14ac:dyDescent="0.2">
      <c r="A95" s="18" t="s">
        <v>866</v>
      </c>
      <c r="B95" s="18"/>
      <c r="C95" s="18"/>
      <c r="D95" s="18"/>
      <c r="E95" s="18"/>
      <c r="F95" s="18"/>
      <c r="G95" s="18"/>
      <c r="H95" s="18"/>
      <c r="I95" s="18"/>
      <c r="J95" s="18"/>
      <c r="K95" s="18"/>
      <c r="L95" s="18"/>
      <c r="M95" s="18"/>
      <c r="N95" s="18"/>
    </row>
    <row r="96" spans="1:14" x14ac:dyDescent="0.2">
      <c r="A96" s="19" t="s">
        <v>130</v>
      </c>
      <c r="B96" s="20">
        <v>151</v>
      </c>
      <c r="C96" s="20">
        <v>43</v>
      </c>
      <c r="D96" s="20">
        <v>5</v>
      </c>
      <c r="E96" s="20">
        <v>12</v>
      </c>
      <c r="F96" s="20">
        <v>42</v>
      </c>
      <c r="G96" s="20">
        <v>37</v>
      </c>
      <c r="H96" s="20">
        <v>14</v>
      </c>
      <c r="I96" s="20">
        <v>42</v>
      </c>
      <c r="J96" s="20">
        <v>29</v>
      </c>
      <c r="K96" s="20">
        <v>54</v>
      </c>
      <c r="L96" s="20">
        <v>14</v>
      </c>
      <c r="M96" s="20">
        <v>14</v>
      </c>
      <c r="N96" s="20">
        <v>3</v>
      </c>
    </row>
    <row r="97" spans="1:14" x14ac:dyDescent="0.2">
      <c r="A97" s="21" t="s">
        <v>126</v>
      </c>
      <c r="B97" s="30">
        <v>100</v>
      </c>
      <c r="C97" s="30">
        <v>28.476821000000001</v>
      </c>
      <c r="D97" s="30">
        <v>3.311258</v>
      </c>
      <c r="E97" s="30">
        <v>7.9470200000000002</v>
      </c>
      <c r="F97" s="30">
        <v>27.81457</v>
      </c>
      <c r="G97" s="30">
        <v>24.503311</v>
      </c>
      <c r="H97" s="30">
        <v>9.2715230000000002</v>
      </c>
      <c r="I97" s="30">
        <v>27.81457</v>
      </c>
      <c r="J97" s="30">
        <v>19.205297999999999</v>
      </c>
      <c r="K97" s="30">
        <v>35.761589000000001</v>
      </c>
      <c r="L97" s="30">
        <v>9.2715230000000002</v>
      </c>
      <c r="M97" s="30">
        <v>9.2715230000000002</v>
      </c>
      <c r="N97" s="30">
        <v>1.986755</v>
      </c>
    </row>
    <row r="98" spans="1:14" x14ac:dyDescent="0.2">
      <c r="A98" s="19" t="s">
        <v>131</v>
      </c>
      <c r="B98" s="20">
        <v>1446</v>
      </c>
      <c r="C98" s="20">
        <v>549</v>
      </c>
      <c r="D98" s="20">
        <v>47</v>
      </c>
      <c r="E98" s="20">
        <v>189</v>
      </c>
      <c r="F98" s="20">
        <v>328</v>
      </c>
      <c r="G98" s="20">
        <v>349</v>
      </c>
      <c r="H98" s="20">
        <v>167</v>
      </c>
      <c r="I98" s="20">
        <v>547</v>
      </c>
      <c r="J98" s="20">
        <v>197</v>
      </c>
      <c r="K98" s="20">
        <v>491</v>
      </c>
      <c r="L98" s="20">
        <v>87</v>
      </c>
      <c r="M98" s="20">
        <v>107</v>
      </c>
      <c r="N98" s="20">
        <v>28</v>
      </c>
    </row>
    <row r="99" spans="1:14" x14ac:dyDescent="0.2">
      <c r="A99" s="21" t="s">
        <v>126</v>
      </c>
      <c r="B99" s="30">
        <v>100</v>
      </c>
      <c r="C99" s="30">
        <v>37.966805000000001</v>
      </c>
      <c r="D99" s="30">
        <v>3.250346</v>
      </c>
      <c r="E99" s="30">
        <v>13.070539</v>
      </c>
      <c r="F99" s="30">
        <v>22.683264000000001</v>
      </c>
      <c r="G99" s="30">
        <v>24.135546000000001</v>
      </c>
      <c r="H99" s="30">
        <v>11.549101</v>
      </c>
      <c r="I99" s="30">
        <v>37.828491999999997</v>
      </c>
      <c r="J99" s="30">
        <v>13.62379</v>
      </c>
      <c r="K99" s="30">
        <v>33.955739999999999</v>
      </c>
      <c r="L99" s="30">
        <v>6.0165980000000001</v>
      </c>
      <c r="M99" s="30">
        <v>7.3997229999999998</v>
      </c>
      <c r="N99" s="30">
        <v>1.9363760000000001</v>
      </c>
    </row>
    <row r="100" spans="1:14" x14ac:dyDescent="0.2">
      <c r="A100" s="19" t="s">
        <v>392</v>
      </c>
      <c r="B100" s="20">
        <v>150</v>
      </c>
      <c r="C100" s="20">
        <v>45</v>
      </c>
      <c r="D100" s="20">
        <v>5</v>
      </c>
      <c r="E100" s="20">
        <v>11</v>
      </c>
      <c r="F100" s="20">
        <v>40</v>
      </c>
      <c r="G100" s="20">
        <v>28</v>
      </c>
      <c r="H100" s="20">
        <v>33</v>
      </c>
      <c r="I100" s="20">
        <v>46</v>
      </c>
      <c r="J100" s="20">
        <v>16</v>
      </c>
      <c r="K100" s="20">
        <v>59</v>
      </c>
      <c r="L100" s="20">
        <v>16</v>
      </c>
      <c r="M100" s="20">
        <v>8</v>
      </c>
      <c r="N100" s="20">
        <v>4</v>
      </c>
    </row>
    <row r="101" spans="1:14" x14ac:dyDescent="0.2">
      <c r="A101" s="21" t="s">
        <v>126</v>
      </c>
      <c r="B101" s="30">
        <v>100</v>
      </c>
      <c r="C101" s="30">
        <v>30</v>
      </c>
      <c r="D101" s="30">
        <v>3.3333330000000001</v>
      </c>
      <c r="E101" s="30">
        <v>7.3333329999999997</v>
      </c>
      <c r="F101" s="30">
        <v>26.666667</v>
      </c>
      <c r="G101" s="30">
        <v>18.666667</v>
      </c>
      <c r="H101" s="30">
        <v>22</v>
      </c>
      <c r="I101" s="30">
        <v>30.666667</v>
      </c>
      <c r="J101" s="30">
        <v>10.666667</v>
      </c>
      <c r="K101" s="30">
        <v>39.333333000000003</v>
      </c>
      <c r="L101" s="30">
        <v>10.666667</v>
      </c>
      <c r="M101" s="30">
        <v>5.3333329999999997</v>
      </c>
      <c r="N101" s="30">
        <v>2.6666669999999999</v>
      </c>
    </row>
    <row r="102" spans="1:14" x14ac:dyDescent="0.2">
      <c r="A102" s="19" t="s">
        <v>132</v>
      </c>
      <c r="B102" s="20">
        <v>372</v>
      </c>
      <c r="C102" s="20">
        <v>130</v>
      </c>
      <c r="D102" s="20">
        <v>4</v>
      </c>
      <c r="E102" s="20">
        <v>60</v>
      </c>
      <c r="F102" s="20">
        <v>65</v>
      </c>
      <c r="G102" s="20">
        <v>70</v>
      </c>
      <c r="H102" s="20">
        <v>38</v>
      </c>
      <c r="I102" s="20">
        <v>120</v>
      </c>
      <c r="J102" s="20">
        <v>40</v>
      </c>
      <c r="K102" s="20">
        <v>114</v>
      </c>
      <c r="L102" s="20">
        <v>32</v>
      </c>
      <c r="M102" s="20">
        <v>41</v>
      </c>
      <c r="N102" s="20">
        <v>12</v>
      </c>
    </row>
    <row r="103" spans="1:14" x14ac:dyDescent="0.2">
      <c r="A103" s="21" t="s">
        <v>126</v>
      </c>
      <c r="B103" s="30">
        <v>100</v>
      </c>
      <c r="C103" s="30">
        <v>34.946237000000004</v>
      </c>
      <c r="D103" s="30">
        <v>1.075269</v>
      </c>
      <c r="E103" s="30">
        <v>16.129031999999999</v>
      </c>
      <c r="F103" s="30">
        <v>17.473117999999999</v>
      </c>
      <c r="G103" s="30">
        <v>18.817204</v>
      </c>
      <c r="H103" s="30">
        <v>10.215054</v>
      </c>
      <c r="I103" s="30">
        <v>32.258065000000002</v>
      </c>
      <c r="J103" s="30">
        <v>10.752687999999999</v>
      </c>
      <c r="K103" s="30">
        <v>30.645161000000002</v>
      </c>
      <c r="L103" s="30">
        <v>8.6021509999999992</v>
      </c>
      <c r="M103" s="30">
        <v>11.021504999999999</v>
      </c>
      <c r="N103" s="30">
        <v>3.225806</v>
      </c>
    </row>
    <row r="104" spans="1:14" x14ac:dyDescent="0.2">
      <c r="A104" s="19" t="s">
        <v>867</v>
      </c>
      <c r="B104" s="20">
        <v>69</v>
      </c>
      <c r="C104" s="20">
        <v>25</v>
      </c>
      <c r="D104" s="20">
        <v>0</v>
      </c>
      <c r="E104" s="20">
        <v>10</v>
      </c>
      <c r="F104" s="20">
        <v>19</v>
      </c>
      <c r="G104" s="20">
        <v>10</v>
      </c>
      <c r="H104" s="20">
        <v>9</v>
      </c>
      <c r="I104" s="20">
        <v>22</v>
      </c>
      <c r="J104" s="20">
        <v>7</v>
      </c>
      <c r="K104" s="20">
        <v>19</v>
      </c>
      <c r="L104" s="20">
        <v>6</v>
      </c>
      <c r="M104" s="20">
        <v>12</v>
      </c>
      <c r="N104" s="20">
        <v>0</v>
      </c>
    </row>
    <row r="105" spans="1:14" x14ac:dyDescent="0.2">
      <c r="A105" s="21" t="s">
        <v>126</v>
      </c>
      <c r="B105" s="30">
        <v>100</v>
      </c>
      <c r="C105" s="30">
        <v>36.231884000000001</v>
      </c>
      <c r="D105" s="30">
        <v>0</v>
      </c>
      <c r="E105" s="30">
        <v>14.492754</v>
      </c>
      <c r="F105" s="30">
        <v>27.536231999999998</v>
      </c>
      <c r="G105" s="30">
        <v>14.492754</v>
      </c>
      <c r="H105" s="30">
        <v>13.043478</v>
      </c>
      <c r="I105" s="30">
        <v>31.884058</v>
      </c>
      <c r="J105" s="30">
        <v>10.144928</v>
      </c>
      <c r="K105" s="30">
        <v>27.536231999999998</v>
      </c>
      <c r="L105" s="30">
        <v>8.6956520000000008</v>
      </c>
      <c r="M105" s="30">
        <v>17.391304000000002</v>
      </c>
      <c r="N105" s="30">
        <v>0</v>
      </c>
    </row>
    <row r="106" spans="1:14" x14ac:dyDescent="0.2">
      <c r="A106" s="18" t="s">
        <v>133</v>
      </c>
      <c r="B106" s="17">
        <v>92</v>
      </c>
      <c r="C106" s="17">
        <v>21</v>
      </c>
      <c r="D106" s="17">
        <v>3</v>
      </c>
      <c r="E106" s="17">
        <v>7</v>
      </c>
      <c r="F106" s="17">
        <v>26</v>
      </c>
      <c r="G106" s="17">
        <v>26</v>
      </c>
      <c r="H106" s="17">
        <v>8</v>
      </c>
      <c r="I106" s="17">
        <v>20</v>
      </c>
      <c r="J106" s="17">
        <v>23</v>
      </c>
      <c r="K106" s="17">
        <v>32</v>
      </c>
      <c r="L106" s="17">
        <v>11</v>
      </c>
      <c r="M106" s="17">
        <v>8</v>
      </c>
      <c r="N106" s="17">
        <v>2</v>
      </c>
    </row>
    <row r="107" spans="1:14" x14ac:dyDescent="0.2">
      <c r="A107" s="21" t="s">
        <v>126</v>
      </c>
      <c r="B107" s="30">
        <v>100</v>
      </c>
      <c r="C107" s="30">
        <v>22.826087000000001</v>
      </c>
      <c r="D107" s="30">
        <v>3.2608700000000002</v>
      </c>
      <c r="E107" s="30">
        <v>7.6086960000000001</v>
      </c>
      <c r="F107" s="30">
        <v>28.260870000000001</v>
      </c>
      <c r="G107" s="30">
        <v>28.260870000000001</v>
      </c>
      <c r="H107" s="30">
        <v>8.6956520000000008</v>
      </c>
      <c r="I107" s="30">
        <v>21.739129999999999</v>
      </c>
      <c r="J107" s="30">
        <v>25</v>
      </c>
      <c r="K107" s="30">
        <v>34.782609000000001</v>
      </c>
      <c r="L107" s="30">
        <v>11.956522</v>
      </c>
      <c r="M107" s="30">
        <v>8.6956520000000008</v>
      </c>
      <c r="N107" s="30">
        <v>2.1739130000000002</v>
      </c>
    </row>
    <row r="108" spans="1:14" x14ac:dyDescent="0.2">
      <c r="A108" s="19" t="s">
        <v>134</v>
      </c>
      <c r="B108" s="20">
        <v>813</v>
      </c>
      <c r="C108" s="20">
        <v>366</v>
      </c>
      <c r="D108" s="20">
        <v>39</v>
      </c>
      <c r="E108" s="20">
        <v>112</v>
      </c>
      <c r="F108" s="20">
        <v>232</v>
      </c>
      <c r="G108" s="20">
        <v>263</v>
      </c>
      <c r="H108" s="20">
        <v>100</v>
      </c>
      <c r="I108" s="20">
        <v>384</v>
      </c>
      <c r="J108" s="20">
        <v>101</v>
      </c>
      <c r="K108" s="20">
        <v>308</v>
      </c>
      <c r="L108" s="20">
        <v>31</v>
      </c>
      <c r="M108" s="20">
        <v>1</v>
      </c>
      <c r="N108" s="20">
        <v>13</v>
      </c>
    </row>
    <row r="109" spans="1:14" x14ac:dyDescent="0.2">
      <c r="A109" s="21" t="s">
        <v>126</v>
      </c>
      <c r="B109" s="30">
        <v>100</v>
      </c>
      <c r="C109" s="30">
        <v>45.018450000000001</v>
      </c>
      <c r="D109" s="30">
        <v>4.7970480000000002</v>
      </c>
      <c r="E109" s="30">
        <v>13.776138</v>
      </c>
      <c r="F109" s="30">
        <v>28.536284999999999</v>
      </c>
      <c r="G109" s="30">
        <v>32.349322999999998</v>
      </c>
      <c r="H109" s="30">
        <v>12.300122999999999</v>
      </c>
      <c r="I109" s="30">
        <v>47.232472000000001</v>
      </c>
      <c r="J109" s="30">
        <v>12.423124</v>
      </c>
      <c r="K109" s="30">
        <v>37.884379000000003</v>
      </c>
      <c r="L109" s="30">
        <v>3.8130380000000001</v>
      </c>
      <c r="M109" s="30">
        <v>0.123001</v>
      </c>
      <c r="N109" s="30">
        <v>1.599016</v>
      </c>
    </row>
    <row r="110" spans="1:14" x14ac:dyDescent="0.2">
      <c r="A110" s="19" t="s">
        <v>393</v>
      </c>
      <c r="B110" s="20">
        <v>65</v>
      </c>
      <c r="C110" s="20">
        <v>18</v>
      </c>
      <c r="D110" s="20">
        <v>3</v>
      </c>
      <c r="E110" s="20">
        <v>7</v>
      </c>
      <c r="F110" s="20">
        <v>19</v>
      </c>
      <c r="G110" s="20">
        <v>13</v>
      </c>
      <c r="H110" s="20">
        <v>8</v>
      </c>
      <c r="I110" s="20">
        <v>19</v>
      </c>
      <c r="J110" s="20">
        <v>7</v>
      </c>
      <c r="K110" s="20">
        <v>26</v>
      </c>
      <c r="L110" s="20">
        <v>8</v>
      </c>
      <c r="M110" s="20">
        <v>2</v>
      </c>
      <c r="N110" s="20">
        <v>3</v>
      </c>
    </row>
    <row r="111" spans="1:14" x14ac:dyDescent="0.2">
      <c r="A111" s="21" t="s">
        <v>126</v>
      </c>
      <c r="B111" s="30">
        <v>100</v>
      </c>
      <c r="C111" s="30">
        <v>27.692308000000001</v>
      </c>
      <c r="D111" s="30">
        <v>4.6153849999999998</v>
      </c>
      <c r="E111" s="30">
        <v>10.769231</v>
      </c>
      <c r="F111" s="30">
        <v>29.230768999999999</v>
      </c>
      <c r="G111" s="30">
        <v>20</v>
      </c>
      <c r="H111" s="30">
        <v>12.307691999999999</v>
      </c>
      <c r="I111" s="30">
        <v>29.230768999999999</v>
      </c>
      <c r="J111" s="30">
        <v>10.769231</v>
      </c>
      <c r="K111" s="30">
        <v>40</v>
      </c>
      <c r="L111" s="30">
        <v>12.307691999999999</v>
      </c>
      <c r="M111" s="30">
        <v>3.0769229999999999</v>
      </c>
      <c r="N111" s="30">
        <v>4.6153849999999998</v>
      </c>
    </row>
    <row r="112" spans="1:14" x14ac:dyDescent="0.2">
      <c r="A112" s="19" t="s">
        <v>135</v>
      </c>
      <c r="B112" s="20">
        <v>83</v>
      </c>
      <c r="C112" s="20">
        <v>45</v>
      </c>
      <c r="D112" s="20">
        <v>0</v>
      </c>
      <c r="E112" s="20">
        <v>20</v>
      </c>
      <c r="F112" s="20">
        <v>21</v>
      </c>
      <c r="G112" s="20">
        <v>23</v>
      </c>
      <c r="H112" s="20">
        <v>10</v>
      </c>
      <c r="I112" s="20">
        <v>38</v>
      </c>
      <c r="J112" s="20">
        <v>7</v>
      </c>
      <c r="K112" s="20">
        <v>29</v>
      </c>
      <c r="L112" s="20">
        <v>4</v>
      </c>
      <c r="M112" s="20">
        <v>1</v>
      </c>
      <c r="N112" s="20">
        <v>0</v>
      </c>
    </row>
    <row r="113" spans="1:14" x14ac:dyDescent="0.2">
      <c r="A113" s="21" t="s">
        <v>126</v>
      </c>
      <c r="B113" s="30">
        <v>100</v>
      </c>
      <c r="C113" s="30">
        <v>54.216867000000001</v>
      </c>
      <c r="D113" s="30">
        <v>0</v>
      </c>
      <c r="E113" s="30">
        <v>24.096385999999999</v>
      </c>
      <c r="F113" s="30">
        <v>25.301205</v>
      </c>
      <c r="G113" s="30">
        <v>27.710843000000001</v>
      </c>
      <c r="H113" s="30">
        <v>12.048192999999999</v>
      </c>
      <c r="I113" s="30">
        <v>45.783132999999999</v>
      </c>
      <c r="J113" s="30">
        <v>8.4337350000000004</v>
      </c>
      <c r="K113" s="30">
        <v>34.939759000000002</v>
      </c>
      <c r="L113" s="30">
        <v>4.8192769999999996</v>
      </c>
      <c r="M113" s="30">
        <v>1.2048190000000001</v>
      </c>
      <c r="N113" s="30">
        <v>0</v>
      </c>
    </row>
    <row r="114" spans="1:14" x14ac:dyDescent="0.2">
      <c r="A114" s="19" t="s">
        <v>868</v>
      </c>
      <c r="B114" s="20">
        <v>39</v>
      </c>
      <c r="C114" s="20">
        <v>17</v>
      </c>
      <c r="D114" s="20">
        <v>0</v>
      </c>
      <c r="E114" s="20">
        <v>7</v>
      </c>
      <c r="F114" s="20">
        <v>14</v>
      </c>
      <c r="G114" s="20">
        <v>7</v>
      </c>
      <c r="H114" s="20">
        <v>5</v>
      </c>
      <c r="I114" s="20">
        <v>16</v>
      </c>
      <c r="J114" s="20">
        <v>5</v>
      </c>
      <c r="K114" s="20">
        <v>14</v>
      </c>
      <c r="L114" s="20">
        <v>3</v>
      </c>
      <c r="M114" s="20">
        <v>2</v>
      </c>
      <c r="N114" s="20">
        <v>0</v>
      </c>
    </row>
    <row r="115" spans="1:14" x14ac:dyDescent="0.2">
      <c r="A115" s="21" t="s">
        <v>126</v>
      </c>
      <c r="B115" s="30">
        <v>100</v>
      </c>
      <c r="C115" s="30">
        <v>43.589744000000003</v>
      </c>
      <c r="D115" s="30">
        <v>0</v>
      </c>
      <c r="E115" s="30">
        <v>17.948718</v>
      </c>
      <c r="F115" s="30">
        <v>35.897435999999999</v>
      </c>
      <c r="G115" s="30">
        <v>17.948718</v>
      </c>
      <c r="H115" s="30">
        <v>12.820513</v>
      </c>
      <c r="I115" s="30">
        <v>41.025641</v>
      </c>
      <c r="J115" s="30">
        <v>12.820513</v>
      </c>
      <c r="K115" s="30">
        <v>35.897435999999999</v>
      </c>
      <c r="L115" s="30">
        <v>7.6923079999999997</v>
      </c>
      <c r="M115" s="30">
        <v>5.1282050000000003</v>
      </c>
      <c r="N115" s="30">
        <v>0</v>
      </c>
    </row>
    <row r="116" spans="1:14" x14ac:dyDescent="0.2">
      <c r="A116" s="18" t="s">
        <v>136</v>
      </c>
      <c r="B116" s="17">
        <v>59</v>
      </c>
      <c r="C116" s="17">
        <v>22</v>
      </c>
      <c r="D116" s="17">
        <v>2</v>
      </c>
      <c r="E116" s="17">
        <v>5</v>
      </c>
      <c r="F116" s="17">
        <v>16</v>
      </c>
      <c r="G116" s="17">
        <v>11</v>
      </c>
      <c r="H116" s="17">
        <v>6</v>
      </c>
      <c r="I116" s="17">
        <v>22</v>
      </c>
      <c r="J116" s="17">
        <v>6</v>
      </c>
      <c r="K116" s="17">
        <v>22</v>
      </c>
      <c r="L116" s="17">
        <v>3</v>
      </c>
      <c r="M116" s="17">
        <v>6</v>
      </c>
      <c r="N116" s="17">
        <v>1</v>
      </c>
    </row>
    <row r="117" spans="1:14" x14ac:dyDescent="0.2">
      <c r="A117" s="21" t="s">
        <v>126</v>
      </c>
      <c r="B117" s="30">
        <v>100</v>
      </c>
      <c r="C117" s="30">
        <v>37.288136000000002</v>
      </c>
      <c r="D117" s="30">
        <v>3.389831</v>
      </c>
      <c r="E117" s="30">
        <v>8.4745760000000008</v>
      </c>
      <c r="F117" s="30">
        <v>27.118644</v>
      </c>
      <c r="G117" s="30">
        <v>18.644068000000001</v>
      </c>
      <c r="H117" s="30">
        <v>10.169492</v>
      </c>
      <c r="I117" s="30">
        <v>37.288136000000002</v>
      </c>
      <c r="J117" s="30">
        <v>10.169492</v>
      </c>
      <c r="K117" s="30">
        <v>37.288136000000002</v>
      </c>
      <c r="L117" s="30">
        <v>5.084746</v>
      </c>
      <c r="M117" s="30">
        <v>10.169492</v>
      </c>
      <c r="N117" s="30">
        <v>1.6949149999999999</v>
      </c>
    </row>
    <row r="118" spans="1:14" x14ac:dyDescent="0.2">
      <c r="A118" s="19" t="s">
        <v>134</v>
      </c>
      <c r="B118" s="20">
        <v>632</v>
      </c>
      <c r="C118" s="20">
        <v>182</v>
      </c>
      <c r="D118" s="20">
        <v>7</v>
      </c>
      <c r="E118" s="20">
        <v>77</v>
      </c>
      <c r="F118" s="20">
        <v>96</v>
      </c>
      <c r="G118" s="20">
        <v>86</v>
      </c>
      <c r="H118" s="20">
        <v>67</v>
      </c>
      <c r="I118" s="20">
        <v>162</v>
      </c>
      <c r="J118" s="20">
        <v>96</v>
      </c>
      <c r="K118" s="20">
        <v>183</v>
      </c>
      <c r="L118" s="20">
        <v>56</v>
      </c>
      <c r="M118" s="20">
        <v>106</v>
      </c>
      <c r="N118" s="20">
        <v>15</v>
      </c>
    </row>
    <row r="119" spans="1:14" x14ac:dyDescent="0.2">
      <c r="A119" s="21" t="s">
        <v>126</v>
      </c>
      <c r="B119" s="30">
        <v>100</v>
      </c>
      <c r="C119" s="30">
        <v>28.797467999999999</v>
      </c>
      <c r="D119" s="30">
        <v>1.1075950000000001</v>
      </c>
      <c r="E119" s="30">
        <v>12.183543999999999</v>
      </c>
      <c r="F119" s="30">
        <v>15.189873</v>
      </c>
      <c r="G119" s="30">
        <v>13.607595</v>
      </c>
      <c r="H119" s="30">
        <v>10.601266000000001</v>
      </c>
      <c r="I119" s="30">
        <v>25.632911</v>
      </c>
      <c r="J119" s="30">
        <v>15.189873</v>
      </c>
      <c r="K119" s="30">
        <v>28.955696</v>
      </c>
      <c r="L119" s="30">
        <v>8.8607589999999998</v>
      </c>
      <c r="M119" s="30">
        <v>16.772151999999998</v>
      </c>
      <c r="N119" s="30">
        <v>2.373418</v>
      </c>
    </row>
    <row r="120" spans="1:14" x14ac:dyDescent="0.2">
      <c r="A120" s="19" t="s">
        <v>393</v>
      </c>
      <c r="B120" s="20">
        <v>85</v>
      </c>
      <c r="C120" s="20">
        <v>27</v>
      </c>
      <c r="D120" s="20">
        <v>2</v>
      </c>
      <c r="E120" s="20">
        <v>4</v>
      </c>
      <c r="F120" s="20">
        <v>21</v>
      </c>
      <c r="G120" s="20">
        <v>15</v>
      </c>
      <c r="H120" s="20">
        <v>25</v>
      </c>
      <c r="I120" s="20">
        <v>27</v>
      </c>
      <c r="J120" s="20">
        <v>9</v>
      </c>
      <c r="K120" s="20">
        <v>33</v>
      </c>
      <c r="L120" s="20">
        <v>8</v>
      </c>
      <c r="M120" s="20">
        <v>6</v>
      </c>
      <c r="N120" s="20">
        <v>1</v>
      </c>
    </row>
    <row r="121" spans="1:14" x14ac:dyDescent="0.2">
      <c r="A121" s="21" t="s">
        <v>126</v>
      </c>
      <c r="B121" s="30">
        <v>100</v>
      </c>
      <c r="C121" s="30">
        <v>31.764706</v>
      </c>
      <c r="D121" s="30">
        <v>2.3529409999999999</v>
      </c>
      <c r="E121" s="30">
        <v>4.7058819999999999</v>
      </c>
      <c r="F121" s="30">
        <v>24.705881999999999</v>
      </c>
      <c r="G121" s="30">
        <v>17.647058999999999</v>
      </c>
      <c r="H121" s="30">
        <v>29.411764999999999</v>
      </c>
      <c r="I121" s="30">
        <v>31.764706</v>
      </c>
      <c r="J121" s="30">
        <v>10.588234999999999</v>
      </c>
      <c r="K121" s="30">
        <v>38.823529000000001</v>
      </c>
      <c r="L121" s="30">
        <v>9.4117650000000008</v>
      </c>
      <c r="M121" s="30">
        <v>7.0588240000000004</v>
      </c>
      <c r="N121" s="30">
        <v>1.176471</v>
      </c>
    </row>
    <row r="122" spans="1:14" x14ac:dyDescent="0.2">
      <c r="A122" s="19" t="s">
        <v>135</v>
      </c>
      <c r="B122" s="20">
        <v>289</v>
      </c>
      <c r="C122" s="20">
        <v>85</v>
      </c>
      <c r="D122" s="20">
        <v>4</v>
      </c>
      <c r="E122" s="20">
        <v>40</v>
      </c>
      <c r="F122" s="20">
        <v>44</v>
      </c>
      <c r="G122" s="20">
        <v>47</v>
      </c>
      <c r="H122" s="20">
        <v>28</v>
      </c>
      <c r="I122" s="20">
        <v>82</v>
      </c>
      <c r="J122" s="20">
        <v>33</v>
      </c>
      <c r="K122" s="20">
        <v>85</v>
      </c>
      <c r="L122" s="20">
        <v>28</v>
      </c>
      <c r="M122" s="20">
        <v>40</v>
      </c>
      <c r="N122" s="20">
        <v>12</v>
      </c>
    </row>
    <row r="123" spans="1:14" x14ac:dyDescent="0.2">
      <c r="A123" s="21" t="s">
        <v>126</v>
      </c>
      <c r="B123" s="30">
        <v>100</v>
      </c>
      <c r="C123" s="30">
        <v>29.411764999999999</v>
      </c>
      <c r="D123" s="30">
        <v>1.384083</v>
      </c>
      <c r="E123" s="30">
        <v>13.84083</v>
      </c>
      <c r="F123" s="30">
        <v>15.224913000000001</v>
      </c>
      <c r="G123" s="30">
        <v>16.262975999999998</v>
      </c>
      <c r="H123" s="30">
        <v>9.6885809999999992</v>
      </c>
      <c r="I123" s="30">
        <v>28.373702000000002</v>
      </c>
      <c r="J123" s="30">
        <v>11.418685</v>
      </c>
      <c r="K123" s="30">
        <v>29.411764999999999</v>
      </c>
      <c r="L123" s="30">
        <v>9.6885809999999992</v>
      </c>
      <c r="M123" s="30">
        <v>13.84083</v>
      </c>
      <c r="N123" s="30">
        <v>4.1522490000000003</v>
      </c>
    </row>
    <row r="124" spans="1:14" x14ac:dyDescent="0.2">
      <c r="A124" s="19" t="s">
        <v>868</v>
      </c>
      <c r="B124" s="20">
        <v>30</v>
      </c>
      <c r="C124" s="20">
        <v>8</v>
      </c>
      <c r="D124" s="20">
        <v>0</v>
      </c>
      <c r="E124" s="20">
        <v>3</v>
      </c>
      <c r="F124" s="20">
        <v>5</v>
      </c>
      <c r="G124" s="20">
        <v>3</v>
      </c>
      <c r="H124" s="20">
        <v>4</v>
      </c>
      <c r="I124" s="20">
        <v>6</v>
      </c>
      <c r="J124" s="20">
        <v>2</v>
      </c>
      <c r="K124" s="20">
        <v>5</v>
      </c>
      <c r="L124" s="20">
        <v>3</v>
      </c>
      <c r="M124" s="20">
        <v>10</v>
      </c>
      <c r="N124" s="20">
        <v>0</v>
      </c>
    </row>
    <row r="125" spans="1:14" x14ac:dyDescent="0.2">
      <c r="A125" s="21" t="s">
        <v>126</v>
      </c>
      <c r="B125" s="30">
        <v>100</v>
      </c>
      <c r="C125" s="30">
        <v>26.666667</v>
      </c>
      <c r="D125" s="30">
        <v>0</v>
      </c>
      <c r="E125" s="30">
        <v>10</v>
      </c>
      <c r="F125" s="30">
        <v>16.666667</v>
      </c>
      <c r="G125" s="30">
        <v>10</v>
      </c>
      <c r="H125" s="30">
        <v>13.333333</v>
      </c>
      <c r="I125" s="30">
        <v>20</v>
      </c>
      <c r="J125" s="30">
        <v>6.6666670000000003</v>
      </c>
      <c r="K125" s="30">
        <v>16.666667</v>
      </c>
      <c r="L125" s="30">
        <v>10</v>
      </c>
      <c r="M125" s="30">
        <v>33.333333000000003</v>
      </c>
      <c r="N125" s="30">
        <v>0</v>
      </c>
    </row>
    <row r="126" spans="1:14" x14ac:dyDescent="0.2">
      <c r="A126" s="18" t="s">
        <v>869</v>
      </c>
      <c r="B126" s="18"/>
      <c r="C126" s="18"/>
      <c r="D126" s="18"/>
      <c r="E126" s="18"/>
      <c r="F126" s="18"/>
      <c r="G126" s="18"/>
      <c r="H126" s="18"/>
      <c r="I126" s="18"/>
      <c r="J126" s="18"/>
      <c r="K126" s="18"/>
      <c r="L126" s="18"/>
      <c r="M126" s="18"/>
      <c r="N126" s="18"/>
    </row>
    <row r="127" spans="1:14" x14ac:dyDescent="0.2">
      <c r="A127" s="19" t="s">
        <v>870</v>
      </c>
      <c r="B127" s="20">
        <v>366</v>
      </c>
      <c r="C127" s="20">
        <v>121</v>
      </c>
      <c r="D127" s="20">
        <v>12</v>
      </c>
      <c r="E127" s="20">
        <v>40</v>
      </c>
      <c r="F127" s="20">
        <v>84</v>
      </c>
      <c r="G127" s="20">
        <v>82</v>
      </c>
      <c r="H127" s="20">
        <v>46</v>
      </c>
      <c r="I127" s="20">
        <v>108</v>
      </c>
      <c r="J127" s="20">
        <v>50</v>
      </c>
      <c r="K127" s="20">
        <v>121</v>
      </c>
      <c r="L127" s="20">
        <v>37</v>
      </c>
      <c r="M127" s="20">
        <v>24</v>
      </c>
      <c r="N127" s="20">
        <v>9</v>
      </c>
    </row>
    <row r="128" spans="1:14" x14ac:dyDescent="0.2">
      <c r="A128" s="21" t="s">
        <v>126</v>
      </c>
      <c r="B128" s="30">
        <v>100</v>
      </c>
      <c r="C128" s="30">
        <v>33.060108999999997</v>
      </c>
      <c r="D128" s="30">
        <v>3.278689</v>
      </c>
      <c r="E128" s="30">
        <v>10.928962</v>
      </c>
      <c r="F128" s="30">
        <v>22.95082</v>
      </c>
      <c r="G128" s="30">
        <v>22.404371999999999</v>
      </c>
      <c r="H128" s="30">
        <v>12.568306</v>
      </c>
      <c r="I128" s="30">
        <v>29.508196999999999</v>
      </c>
      <c r="J128" s="30">
        <v>13.661201999999999</v>
      </c>
      <c r="K128" s="30">
        <v>33.060108999999997</v>
      </c>
      <c r="L128" s="30">
        <v>10.10929</v>
      </c>
      <c r="M128" s="30">
        <v>6.5573769999999998</v>
      </c>
      <c r="N128" s="30">
        <v>2.4590160000000001</v>
      </c>
    </row>
    <row r="129" spans="1:14" x14ac:dyDescent="0.2">
      <c r="A129" s="19" t="s">
        <v>871</v>
      </c>
      <c r="B129" s="20">
        <v>1212</v>
      </c>
      <c r="C129" s="20">
        <v>462</v>
      </c>
      <c r="D129" s="20">
        <v>41</v>
      </c>
      <c r="E129" s="20">
        <v>163</v>
      </c>
      <c r="F129" s="20">
        <v>281</v>
      </c>
      <c r="G129" s="20">
        <v>293</v>
      </c>
      <c r="H129" s="20">
        <v>142</v>
      </c>
      <c r="I129" s="20">
        <v>455</v>
      </c>
      <c r="J129" s="20">
        <v>171</v>
      </c>
      <c r="K129" s="20">
        <v>407</v>
      </c>
      <c r="L129" s="20">
        <v>69</v>
      </c>
      <c r="M129" s="20">
        <v>96</v>
      </c>
      <c r="N129" s="20">
        <v>23</v>
      </c>
    </row>
    <row r="130" spans="1:14" x14ac:dyDescent="0.2">
      <c r="A130" s="21" t="s">
        <v>126</v>
      </c>
      <c r="B130" s="30">
        <v>100</v>
      </c>
      <c r="C130" s="30">
        <v>38.118811999999998</v>
      </c>
      <c r="D130" s="30">
        <v>3.382838</v>
      </c>
      <c r="E130" s="30">
        <v>13.448845</v>
      </c>
      <c r="F130" s="30">
        <v>23.184818</v>
      </c>
      <c r="G130" s="30">
        <v>24.174917000000001</v>
      </c>
      <c r="H130" s="30">
        <v>11.716172</v>
      </c>
      <c r="I130" s="30">
        <v>37.541254000000002</v>
      </c>
      <c r="J130" s="30">
        <v>14.108911000000001</v>
      </c>
      <c r="K130" s="30">
        <v>33.580857999999999</v>
      </c>
      <c r="L130" s="30">
        <v>5.6930690000000004</v>
      </c>
      <c r="M130" s="30">
        <v>7.9207919999999996</v>
      </c>
      <c r="N130" s="30">
        <v>1.8976900000000001</v>
      </c>
    </row>
    <row r="131" spans="1:14" x14ac:dyDescent="0.2">
      <c r="A131" s="19" t="s">
        <v>137</v>
      </c>
      <c r="B131" s="20">
        <v>112</v>
      </c>
      <c r="C131" s="20">
        <v>47</v>
      </c>
      <c r="D131" s="20">
        <v>7</v>
      </c>
      <c r="E131" s="20">
        <v>11</v>
      </c>
      <c r="F131" s="20">
        <v>24</v>
      </c>
      <c r="G131" s="20">
        <v>26</v>
      </c>
      <c r="H131" s="20">
        <v>14</v>
      </c>
      <c r="I131" s="20">
        <v>45</v>
      </c>
      <c r="J131" s="20">
        <v>21</v>
      </c>
      <c r="K131" s="20">
        <v>48</v>
      </c>
      <c r="L131" s="20">
        <v>4</v>
      </c>
      <c r="M131" s="20">
        <v>9</v>
      </c>
      <c r="N131" s="20">
        <v>2</v>
      </c>
    </row>
    <row r="132" spans="1:14" x14ac:dyDescent="0.2">
      <c r="A132" s="21" t="s">
        <v>126</v>
      </c>
      <c r="B132" s="30">
        <v>100</v>
      </c>
      <c r="C132" s="30">
        <v>41.964286000000001</v>
      </c>
      <c r="D132" s="30">
        <v>6.25</v>
      </c>
      <c r="E132" s="30">
        <v>9.8214290000000002</v>
      </c>
      <c r="F132" s="30">
        <v>21.428571000000002</v>
      </c>
      <c r="G132" s="30">
        <v>23.214286000000001</v>
      </c>
      <c r="H132" s="30">
        <v>12.5</v>
      </c>
      <c r="I132" s="30">
        <v>40.178570999999998</v>
      </c>
      <c r="J132" s="30">
        <v>18.75</v>
      </c>
      <c r="K132" s="30">
        <v>42.857143000000001</v>
      </c>
      <c r="L132" s="30">
        <v>3.5714290000000002</v>
      </c>
      <c r="M132" s="30">
        <v>8.0357140000000005</v>
      </c>
      <c r="N132" s="30">
        <v>1.785714</v>
      </c>
    </row>
    <row r="133" spans="1:14" x14ac:dyDescent="0.2">
      <c r="A133" s="19" t="s">
        <v>138</v>
      </c>
      <c r="B133" s="20">
        <v>673</v>
      </c>
      <c r="C133" s="20">
        <v>236</v>
      </c>
      <c r="D133" s="20">
        <v>15</v>
      </c>
      <c r="E133" s="20">
        <v>94</v>
      </c>
      <c r="F133" s="20">
        <v>144</v>
      </c>
      <c r="G133" s="20">
        <v>160</v>
      </c>
      <c r="H133" s="20">
        <v>76</v>
      </c>
      <c r="I133" s="20">
        <v>250</v>
      </c>
      <c r="J133" s="20">
        <v>82</v>
      </c>
      <c r="K133" s="20">
        <v>243</v>
      </c>
      <c r="L133" s="20">
        <v>42</v>
      </c>
      <c r="M133" s="20">
        <v>58</v>
      </c>
      <c r="N133" s="20">
        <v>16</v>
      </c>
    </row>
    <row r="134" spans="1:14" x14ac:dyDescent="0.2">
      <c r="A134" s="21" t="s">
        <v>126</v>
      </c>
      <c r="B134" s="30">
        <v>100</v>
      </c>
      <c r="C134" s="30">
        <v>35.066865</v>
      </c>
      <c r="D134" s="30">
        <v>2.2288260000000002</v>
      </c>
      <c r="E134" s="30">
        <v>13.967311</v>
      </c>
      <c r="F134" s="30">
        <v>21.396730999999999</v>
      </c>
      <c r="G134" s="30">
        <v>23.774146000000002</v>
      </c>
      <c r="H134" s="30">
        <v>11.292719</v>
      </c>
      <c r="I134" s="30">
        <v>37.147103000000001</v>
      </c>
      <c r="J134" s="30">
        <v>12.18425</v>
      </c>
      <c r="K134" s="30">
        <v>36.106983999999997</v>
      </c>
      <c r="L134" s="30">
        <v>6.2407130000000004</v>
      </c>
      <c r="M134" s="30">
        <v>8.6181280000000005</v>
      </c>
      <c r="N134" s="30">
        <v>2.3774150000000001</v>
      </c>
    </row>
    <row r="135" spans="1:14" x14ac:dyDescent="0.2">
      <c r="A135" s="19" t="s">
        <v>872</v>
      </c>
      <c r="B135" s="20">
        <v>75</v>
      </c>
      <c r="C135" s="20">
        <v>24</v>
      </c>
      <c r="D135" s="20">
        <v>1</v>
      </c>
      <c r="E135" s="20">
        <v>8</v>
      </c>
      <c r="F135" s="20">
        <v>24</v>
      </c>
      <c r="G135" s="20">
        <v>13</v>
      </c>
      <c r="H135" s="20">
        <v>14</v>
      </c>
      <c r="I135" s="20">
        <v>26</v>
      </c>
      <c r="J135" s="20">
        <v>5</v>
      </c>
      <c r="K135" s="20">
        <v>26</v>
      </c>
      <c r="L135" s="20">
        <v>6</v>
      </c>
      <c r="M135" s="20">
        <v>8</v>
      </c>
      <c r="N135" s="20">
        <v>1</v>
      </c>
    </row>
    <row r="136" spans="1:14" x14ac:dyDescent="0.2">
      <c r="A136" s="21" t="s">
        <v>126</v>
      </c>
      <c r="B136" s="30">
        <v>100</v>
      </c>
      <c r="C136" s="30">
        <v>32</v>
      </c>
      <c r="D136" s="30">
        <v>1.3333330000000001</v>
      </c>
      <c r="E136" s="30">
        <v>10.666667</v>
      </c>
      <c r="F136" s="30">
        <v>32</v>
      </c>
      <c r="G136" s="30">
        <v>17.333333</v>
      </c>
      <c r="H136" s="30">
        <v>18.666667</v>
      </c>
      <c r="I136" s="30">
        <v>34.666666999999997</v>
      </c>
      <c r="J136" s="30">
        <v>6.6666670000000003</v>
      </c>
      <c r="K136" s="30">
        <v>34.666666999999997</v>
      </c>
      <c r="L136" s="30">
        <v>8</v>
      </c>
      <c r="M136" s="30">
        <v>10.666667</v>
      </c>
      <c r="N136" s="30">
        <v>1.3333330000000001</v>
      </c>
    </row>
    <row r="137" spans="1:14" x14ac:dyDescent="0.2">
      <c r="A137" s="19" t="s">
        <v>873</v>
      </c>
      <c r="B137" s="20">
        <v>178</v>
      </c>
      <c r="C137" s="20">
        <v>69</v>
      </c>
      <c r="D137" s="20">
        <v>4</v>
      </c>
      <c r="E137" s="20">
        <v>28</v>
      </c>
      <c r="F137" s="20">
        <v>40</v>
      </c>
      <c r="G137" s="20">
        <v>39</v>
      </c>
      <c r="H137" s="20">
        <v>18</v>
      </c>
      <c r="I137" s="20">
        <v>59</v>
      </c>
      <c r="J137" s="20">
        <v>22</v>
      </c>
      <c r="K137" s="20">
        <v>54</v>
      </c>
      <c r="L137" s="20">
        <v>13</v>
      </c>
      <c r="M137" s="20">
        <v>18</v>
      </c>
      <c r="N137" s="20">
        <v>2</v>
      </c>
    </row>
    <row r="138" spans="1:14" x14ac:dyDescent="0.2">
      <c r="A138" s="21" t="s">
        <v>126</v>
      </c>
      <c r="B138" s="30">
        <v>100</v>
      </c>
      <c r="C138" s="30">
        <v>38.764045000000003</v>
      </c>
      <c r="D138" s="30">
        <v>2.2471909999999999</v>
      </c>
      <c r="E138" s="30">
        <v>15.730337</v>
      </c>
      <c r="F138" s="30">
        <v>22.471910000000001</v>
      </c>
      <c r="G138" s="30">
        <v>21.910112000000002</v>
      </c>
      <c r="H138" s="30">
        <v>10.112360000000001</v>
      </c>
      <c r="I138" s="30">
        <v>33.146067000000002</v>
      </c>
      <c r="J138" s="30">
        <v>12.359551</v>
      </c>
      <c r="K138" s="30">
        <v>30.337078999999999</v>
      </c>
      <c r="L138" s="30">
        <v>7.3033710000000003</v>
      </c>
      <c r="M138" s="30">
        <v>10.112360000000001</v>
      </c>
      <c r="N138" s="30">
        <v>1.123596</v>
      </c>
    </row>
    <row r="139" spans="1:14" x14ac:dyDescent="0.2">
      <c r="A139" s="19" t="s">
        <v>1441</v>
      </c>
      <c r="B139" s="20">
        <v>1644</v>
      </c>
      <c r="C139" s="20">
        <v>602</v>
      </c>
      <c r="D139" s="20">
        <v>45</v>
      </c>
      <c r="E139" s="20">
        <v>214</v>
      </c>
      <c r="F139" s="20">
        <v>370</v>
      </c>
      <c r="G139" s="20">
        <v>373</v>
      </c>
      <c r="H139" s="20">
        <v>197</v>
      </c>
      <c r="I139" s="20">
        <v>610</v>
      </c>
      <c r="J139" s="20">
        <v>217</v>
      </c>
      <c r="K139" s="20">
        <v>562</v>
      </c>
      <c r="L139" s="20">
        <v>105</v>
      </c>
      <c r="M139" s="20">
        <v>140</v>
      </c>
      <c r="N139" s="20">
        <v>36</v>
      </c>
    </row>
    <row r="140" spans="1:14" x14ac:dyDescent="0.2">
      <c r="A140" s="21" t="s">
        <v>126</v>
      </c>
      <c r="B140" s="30">
        <v>100</v>
      </c>
      <c r="C140" s="30">
        <v>36.618004999999997</v>
      </c>
      <c r="D140" s="30">
        <v>2.7372260000000002</v>
      </c>
      <c r="E140" s="30">
        <v>13.017032</v>
      </c>
      <c r="F140" s="30">
        <v>22.506083</v>
      </c>
      <c r="G140" s="30">
        <v>22.688564</v>
      </c>
      <c r="H140" s="30">
        <v>11.982968</v>
      </c>
      <c r="I140" s="30">
        <v>37.104622999999997</v>
      </c>
      <c r="J140" s="30">
        <v>13.199513</v>
      </c>
      <c r="K140" s="30">
        <v>34.184914999999997</v>
      </c>
      <c r="L140" s="30">
        <v>6.3868609999999997</v>
      </c>
      <c r="M140" s="30">
        <v>8.5158149999999999</v>
      </c>
      <c r="N140" s="30">
        <v>2.189781</v>
      </c>
    </row>
    <row r="141" spans="1:14" x14ac:dyDescent="0.2">
      <c r="A141" s="18" t="s">
        <v>874</v>
      </c>
      <c r="B141" s="18"/>
      <c r="C141" s="18"/>
      <c r="D141" s="18"/>
      <c r="E141" s="18"/>
      <c r="F141" s="18"/>
      <c r="G141" s="18"/>
      <c r="H141" s="18"/>
      <c r="I141" s="18"/>
      <c r="J141" s="18"/>
      <c r="K141" s="18"/>
      <c r="L141" s="18"/>
      <c r="M141" s="18"/>
      <c r="N141" s="18"/>
    </row>
    <row r="142" spans="1:14" x14ac:dyDescent="0.2">
      <c r="A142" s="21" t="s">
        <v>875</v>
      </c>
      <c r="B142" s="34">
        <v>366</v>
      </c>
      <c r="C142" s="34">
        <v>121</v>
      </c>
      <c r="D142" s="34">
        <v>12</v>
      </c>
      <c r="E142" s="34">
        <v>40</v>
      </c>
      <c r="F142" s="34">
        <v>84</v>
      </c>
      <c r="G142" s="34">
        <v>82</v>
      </c>
      <c r="H142" s="34">
        <v>46</v>
      </c>
      <c r="I142" s="34">
        <v>108</v>
      </c>
      <c r="J142" s="34">
        <v>50</v>
      </c>
      <c r="K142" s="34">
        <v>121</v>
      </c>
      <c r="L142" s="34">
        <v>37</v>
      </c>
      <c r="M142" s="34">
        <v>24</v>
      </c>
      <c r="N142" s="34">
        <v>9</v>
      </c>
    </row>
    <row r="143" spans="1:14" x14ac:dyDescent="0.2">
      <c r="A143" s="21" t="s">
        <v>126</v>
      </c>
      <c r="B143" s="30">
        <v>100</v>
      </c>
      <c r="C143" s="30">
        <v>33.060108999999997</v>
      </c>
      <c r="D143" s="30">
        <v>3.278689</v>
      </c>
      <c r="E143" s="30">
        <v>10.928962</v>
      </c>
      <c r="F143" s="30">
        <v>22.95082</v>
      </c>
      <c r="G143" s="30">
        <v>22.404371999999999</v>
      </c>
      <c r="H143" s="30">
        <v>12.568306</v>
      </c>
      <c r="I143" s="30">
        <v>29.508196999999999</v>
      </c>
      <c r="J143" s="30">
        <v>13.661201999999999</v>
      </c>
      <c r="K143" s="30">
        <v>33.060108999999997</v>
      </c>
      <c r="L143" s="30">
        <v>10.10929</v>
      </c>
      <c r="M143" s="30">
        <v>6.5573769999999998</v>
      </c>
      <c r="N143" s="30">
        <v>2.4590160000000001</v>
      </c>
    </row>
    <row r="144" spans="1:14" x14ac:dyDescent="0.2">
      <c r="A144" s="21" t="s">
        <v>876</v>
      </c>
      <c r="B144" s="34">
        <v>954</v>
      </c>
      <c r="C144" s="34">
        <v>357</v>
      </c>
      <c r="D144" s="34">
        <v>24</v>
      </c>
      <c r="E144" s="34">
        <v>118</v>
      </c>
      <c r="F144" s="34">
        <v>210</v>
      </c>
      <c r="G144" s="34">
        <v>205</v>
      </c>
      <c r="H144" s="34">
        <v>120</v>
      </c>
      <c r="I144" s="34">
        <v>354</v>
      </c>
      <c r="J144" s="34">
        <v>131</v>
      </c>
      <c r="K144" s="34">
        <v>308</v>
      </c>
      <c r="L144" s="34">
        <v>67</v>
      </c>
      <c r="M144" s="34">
        <v>90</v>
      </c>
      <c r="N144" s="34">
        <v>20</v>
      </c>
    </row>
    <row r="145" spans="1:14" x14ac:dyDescent="0.2">
      <c r="A145" s="21" t="s">
        <v>126</v>
      </c>
      <c r="B145" s="30">
        <v>100</v>
      </c>
      <c r="C145" s="30">
        <v>37.421384000000003</v>
      </c>
      <c r="D145" s="30">
        <v>2.5157229999999999</v>
      </c>
      <c r="E145" s="30">
        <v>12.368973</v>
      </c>
      <c r="F145" s="30">
        <v>22.012578999999999</v>
      </c>
      <c r="G145" s="30">
        <v>21.48847</v>
      </c>
      <c r="H145" s="30">
        <v>12.578616</v>
      </c>
      <c r="I145" s="30">
        <v>37.106918</v>
      </c>
      <c r="J145" s="30">
        <v>13.731655999999999</v>
      </c>
      <c r="K145" s="30">
        <v>32.285114999999998</v>
      </c>
      <c r="L145" s="30">
        <v>7.0230610000000002</v>
      </c>
      <c r="M145" s="30">
        <v>9.4339619999999993</v>
      </c>
      <c r="N145" s="30">
        <v>2.0964360000000002</v>
      </c>
    </row>
    <row r="146" spans="1:14" x14ac:dyDescent="0.2">
      <c r="A146" s="19" t="s">
        <v>877</v>
      </c>
      <c r="B146" s="20">
        <v>345</v>
      </c>
      <c r="C146" s="20">
        <v>126</v>
      </c>
      <c r="D146" s="20">
        <v>13</v>
      </c>
      <c r="E146" s="20">
        <v>48</v>
      </c>
      <c r="F146" s="20">
        <v>81</v>
      </c>
      <c r="G146" s="20">
        <v>88</v>
      </c>
      <c r="H146" s="20">
        <v>40</v>
      </c>
      <c r="I146" s="20">
        <v>134</v>
      </c>
      <c r="J146" s="20">
        <v>48</v>
      </c>
      <c r="K146" s="20">
        <v>131</v>
      </c>
      <c r="L146" s="20">
        <v>19</v>
      </c>
      <c r="M146" s="20">
        <v>27</v>
      </c>
      <c r="N146" s="20">
        <v>6</v>
      </c>
    </row>
    <row r="147" spans="1:14" x14ac:dyDescent="0.2">
      <c r="A147" s="21" t="s">
        <v>126</v>
      </c>
      <c r="B147" s="30">
        <v>100</v>
      </c>
      <c r="C147" s="30">
        <v>36.521738999999997</v>
      </c>
      <c r="D147" s="30">
        <v>3.768116</v>
      </c>
      <c r="E147" s="30">
        <v>13.913043</v>
      </c>
      <c r="F147" s="30">
        <v>23.478261</v>
      </c>
      <c r="G147" s="30">
        <v>25.507245999999999</v>
      </c>
      <c r="H147" s="30">
        <v>11.594203</v>
      </c>
      <c r="I147" s="30">
        <v>38.840580000000003</v>
      </c>
      <c r="J147" s="30">
        <v>13.913043</v>
      </c>
      <c r="K147" s="30">
        <v>37.971013999999997</v>
      </c>
      <c r="L147" s="30">
        <v>5.5072460000000003</v>
      </c>
      <c r="M147" s="30">
        <v>7.8260870000000002</v>
      </c>
      <c r="N147" s="30">
        <v>1.7391300000000001</v>
      </c>
    </row>
    <row r="148" spans="1:14" x14ac:dyDescent="0.2">
      <c r="A148" s="19" t="s">
        <v>878</v>
      </c>
      <c r="B148" s="20">
        <v>141</v>
      </c>
      <c r="C148" s="20">
        <v>51</v>
      </c>
      <c r="D148" s="20">
        <v>3</v>
      </c>
      <c r="E148" s="20">
        <v>24</v>
      </c>
      <c r="F148" s="20">
        <v>31</v>
      </c>
      <c r="G148" s="20">
        <v>34</v>
      </c>
      <c r="H148" s="20">
        <v>19</v>
      </c>
      <c r="I148" s="20">
        <v>50</v>
      </c>
      <c r="J148" s="20">
        <v>15</v>
      </c>
      <c r="K148" s="20">
        <v>58</v>
      </c>
      <c r="L148" s="20">
        <v>8</v>
      </c>
      <c r="M148" s="20">
        <v>10</v>
      </c>
      <c r="N148" s="20">
        <v>1</v>
      </c>
    </row>
    <row r="149" spans="1:14" x14ac:dyDescent="0.2">
      <c r="A149" s="21" t="s">
        <v>126</v>
      </c>
      <c r="B149" s="30">
        <v>100</v>
      </c>
      <c r="C149" s="30">
        <v>36.170212999999997</v>
      </c>
      <c r="D149" s="30">
        <v>2.1276600000000001</v>
      </c>
      <c r="E149" s="30">
        <v>17.021277000000001</v>
      </c>
      <c r="F149" s="30">
        <v>21.985816</v>
      </c>
      <c r="G149" s="30">
        <v>24.113475000000001</v>
      </c>
      <c r="H149" s="30">
        <v>13.475177</v>
      </c>
      <c r="I149" s="30">
        <v>35.460993000000002</v>
      </c>
      <c r="J149" s="30">
        <v>10.638298000000001</v>
      </c>
      <c r="K149" s="30">
        <v>41.134751999999999</v>
      </c>
      <c r="L149" s="30">
        <v>5.6737590000000004</v>
      </c>
      <c r="M149" s="30">
        <v>7.0921989999999999</v>
      </c>
      <c r="N149" s="30">
        <v>0.70921999999999996</v>
      </c>
    </row>
    <row r="150" spans="1:14" x14ac:dyDescent="0.2">
      <c r="A150" s="19" t="s">
        <v>879</v>
      </c>
      <c r="B150" s="20">
        <v>56</v>
      </c>
      <c r="C150" s="20">
        <v>19</v>
      </c>
      <c r="D150" s="20">
        <v>0</v>
      </c>
      <c r="E150" s="20">
        <v>7</v>
      </c>
      <c r="F150" s="20">
        <v>19</v>
      </c>
      <c r="G150" s="20">
        <v>15</v>
      </c>
      <c r="H150" s="20">
        <v>3</v>
      </c>
      <c r="I150" s="20">
        <v>18</v>
      </c>
      <c r="J150" s="20">
        <v>8</v>
      </c>
      <c r="K150" s="20">
        <v>24</v>
      </c>
      <c r="L150" s="20">
        <v>1</v>
      </c>
      <c r="M150" s="20">
        <v>3</v>
      </c>
      <c r="N150" s="20">
        <v>1</v>
      </c>
    </row>
    <row r="151" spans="1:14" x14ac:dyDescent="0.2">
      <c r="A151" s="21" t="s">
        <v>126</v>
      </c>
      <c r="B151" s="30">
        <v>100</v>
      </c>
      <c r="C151" s="30">
        <v>33.928570999999998</v>
      </c>
      <c r="D151" s="30">
        <v>0</v>
      </c>
      <c r="E151" s="30">
        <v>12.5</v>
      </c>
      <c r="F151" s="30">
        <v>33.928570999999998</v>
      </c>
      <c r="G151" s="30">
        <v>26.785713999999999</v>
      </c>
      <c r="H151" s="30">
        <v>5.3571429999999998</v>
      </c>
      <c r="I151" s="30">
        <v>32.142856999999999</v>
      </c>
      <c r="J151" s="30">
        <v>14.285714</v>
      </c>
      <c r="K151" s="30">
        <v>42.857143000000001</v>
      </c>
      <c r="L151" s="30">
        <v>1.785714</v>
      </c>
      <c r="M151" s="30">
        <v>5.3571429999999998</v>
      </c>
      <c r="N151" s="30">
        <v>1.785714</v>
      </c>
    </row>
    <row r="152" spans="1:14" x14ac:dyDescent="0.2">
      <c r="A152" s="19" t="s">
        <v>880</v>
      </c>
      <c r="B152" s="20">
        <v>48</v>
      </c>
      <c r="C152" s="20">
        <v>20</v>
      </c>
      <c r="D152" s="20">
        <v>2</v>
      </c>
      <c r="E152" s="20">
        <v>6</v>
      </c>
      <c r="F152" s="20">
        <v>11</v>
      </c>
      <c r="G152" s="20">
        <v>7</v>
      </c>
      <c r="H152" s="20">
        <v>4</v>
      </c>
      <c r="I152" s="20">
        <v>19</v>
      </c>
      <c r="J152" s="20">
        <v>4</v>
      </c>
      <c r="K152" s="20">
        <v>14</v>
      </c>
      <c r="L152" s="20">
        <v>1</v>
      </c>
      <c r="M152" s="20">
        <v>4</v>
      </c>
      <c r="N152" s="20">
        <v>1</v>
      </c>
    </row>
    <row r="153" spans="1:14" x14ac:dyDescent="0.2">
      <c r="A153" s="21" t="s">
        <v>126</v>
      </c>
      <c r="B153" s="30">
        <v>100</v>
      </c>
      <c r="C153" s="30">
        <v>41.666666999999997</v>
      </c>
      <c r="D153" s="30">
        <v>4.1666670000000003</v>
      </c>
      <c r="E153" s="30">
        <v>12.5</v>
      </c>
      <c r="F153" s="30">
        <v>22.916667</v>
      </c>
      <c r="G153" s="30">
        <v>14.583333</v>
      </c>
      <c r="H153" s="30">
        <v>8.3333329999999997</v>
      </c>
      <c r="I153" s="30">
        <v>39.583333000000003</v>
      </c>
      <c r="J153" s="30">
        <v>8.3333329999999997</v>
      </c>
      <c r="K153" s="30">
        <v>29.166667</v>
      </c>
      <c r="L153" s="30">
        <v>2.0833330000000001</v>
      </c>
      <c r="M153" s="30">
        <v>8.3333329999999997</v>
      </c>
      <c r="N153" s="30">
        <v>2.0833330000000001</v>
      </c>
    </row>
    <row r="154" spans="1:14" x14ac:dyDescent="0.2">
      <c r="A154" s="19" t="s">
        <v>881</v>
      </c>
      <c r="B154" s="20">
        <v>20</v>
      </c>
      <c r="C154" s="20">
        <v>8</v>
      </c>
      <c r="D154" s="20">
        <v>1</v>
      </c>
      <c r="E154" s="20">
        <v>2</v>
      </c>
      <c r="F154" s="20">
        <v>3</v>
      </c>
      <c r="G154" s="20">
        <v>3</v>
      </c>
      <c r="H154" s="20">
        <v>3</v>
      </c>
      <c r="I154" s="20">
        <v>7</v>
      </c>
      <c r="J154" s="20">
        <v>3</v>
      </c>
      <c r="K154" s="20">
        <v>6</v>
      </c>
      <c r="L154" s="20">
        <v>2</v>
      </c>
      <c r="M154" s="20">
        <v>0</v>
      </c>
      <c r="N154" s="20">
        <v>4</v>
      </c>
    </row>
    <row r="155" spans="1:14" x14ac:dyDescent="0.2">
      <c r="A155" s="21" t="s">
        <v>126</v>
      </c>
      <c r="B155" s="30">
        <v>100</v>
      </c>
      <c r="C155" s="30">
        <v>40</v>
      </c>
      <c r="D155" s="30">
        <v>5</v>
      </c>
      <c r="E155" s="30">
        <v>10</v>
      </c>
      <c r="F155" s="30">
        <v>15</v>
      </c>
      <c r="G155" s="30">
        <v>15</v>
      </c>
      <c r="H155" s="30">
        <v>15</v>
      </c>
      <c r="I155" s="30">
        <v>35</v>
      </c>
      <c r="J155" s="30">
        <v>15</v>
      </c>
      <c r="K155" s="30">
        <v>30</v>
      </c>
      <c r="L155" s="30">
        <v>10</v>
      </c>
      <c r="M155" s="30">
        <v>0</v>
      </c>
      <c r="N155" s="30">
        <v>20</v>
      </c>
    </row>
    <row r="156" spans="1:14" x14ac:dyDescent="0.2">
      <c r="A156" s="19" t="s">
        <v>882</v>
      </c>
      <c r="B156" s="20">
        <v>4</v>
      </c>
      <c r="C156" s="20">
        <v>0</v>
      </c>
      <c r="D156" s="20">
        <v>0</v>
      </c>
      <c r="E156" s="20">
        <v>0</v>
      </c>
      <c r="F156" s="20">
        <v>0</v>
      </c>
      <c r="G156" s="20">
        <v>1</v>
      </c>
      <c r="H156" s="20">
        <v>0</v>
      </c>
      <c r="I156" s="20">
        <v>1</v>
      </c>
      <c r="J156" s="20">
        <v>1</v>
      </c>
      <c r="K156" s="20">
        <v>0</v>
      </c>
      <c r="L156" s="20">
        <v>1</v>
      </c>
      <c r="M156" s="20">
        <v>0</v>
      </c>
      <c r="N156" s="20">
        <v>1</v>
      </c>
    </row>
    <row r="157" spans="1:14" x14ac:dyDescent="0.2">
      <c r="A157" s="21" t="s">
        <v>126</v>
      </c>
      <c r="B157" s="30">
        <v>100</v>
      </c>
      <c r="C157" s="30">
        <v>0</v>
      </c>
      <c r="D157" s="30">
        <v>0</v>
      </c>
      <c r="E157" s="30">
        <v>0</v>
      </c>
      <c r="F157" s="30">
        <v>0</v>
      </c>
      <c r="G157" s="30">
        <v>25</v>
      </c>
      <c r="H157" s="30">
        <v>0</v>
      </c>
      <c r="I157" s="30">
        <v>25</v>
      </c>
      <c r="J157" s="30">
        <v>25</v>
      </c>
      <c r="K157" s="30">
        <v>0</v>
      </c>
      <c r="L157" s="30">
        <v>25</v>
      </c>
      <c r="M157" s="30">
        <v>0</v>
      </c>
      <c r="N157" s="30">
        <v>25</v>
      </c>
    </row>
    <row r="158" spans="1:14" x14ac:dyDescent="0.2">
      <c r="A158" s="19" t="s">
        <v>883</v>
      </c>
      <c r="B158" s="20">
        <v>2</v>
      </c>
      <c r="C158" s="20">
        <v>1</v>
      </c>
      <c r="D158" s="20">
        <v>0</v>
      </c>
      <c r="E158" s="20">
        <v>0</v>
      </c>
      <c r="F158" s="20">
        <v>0</v>
      </c>
      <c r="G158" s="20">
        <v>2</v>
      </c>
      <c r="H158" s="20">
        <v>0</v>
      </c>
      <c r="I158" s="20">
        <v>0</v>
      </c>
      <c r="J158" s="20">
        <v>0</v>
      </c>
      <c r="K158" s="20">
        <v>1</v>
      </c>
      <c r="L158" s="20">
        <v>0</v>
      </c>
      <c r="M158" s="20">
        <v>0</v>
      </c>
      <c r="N158" s="20">
        <v>0</v>
      </c>
    </row>
    <row r="159" spans="1:14" x14ac:dyDescent="0.2">
      <c r="A159" s="21" t="s">
        <v>126</v>
      </c>
      <c r="B159" s="30">
        <v>100</v>
      </c>
      <c r="C159" s="30">
        <v>50</v>
      </c>
      <c r="D159" s="30">
        <v>0</v>
      </c>
      <c r="E159" s="30">
        <v>0</v>
      </c>
      <c r="F159" s="30">
        <v>0</v>
      </c>
      <c r="G159" s="30">
        <v>100</v>
      </c>
      <c r="H159" s="30">
        <v>0</v>
      </c>
      <c r="I159" s="30">
        <v>0</v>
      </c>
      <c r="J159" s="30">
        <v>0</v>
      </c>
      <c r="K159" s="30">
        <v>50</v>
      </c>
      <c r="L159" s="30">
        <v>0</v>
      </c>
      <c r="M159" s="30">
        <v>0</v>
      </c>
      <c r="N159" s="30">
        <v>0</v>
      </c>
    </row>
    <row r="160" spans="1:14" x14ac:dyDescent="0.2">
      <c r="A160" s="19" t="s">
        <v>884</v>
      </c>
      <c r="B160" s="20">
        <v>2</v>
      </c>
      <c r="C160" s="20">
        <v>1</v>
      </c>
      <c r="D160" s="20">
        <v>0</v>
      </c>
      <c r="E160" s="20">
        <v>0</v>
      </c>
      <c r="F160" s="20">
        <v>0</v>
      </c>
      <c r="G160" s="20">
        <v>0</v>
      </c>
      <c r="H160" s="20">
        <v>1</v>
      </c>
      <c r="I160" s="20">
        <v>0</v>
      </c>
      <c r="J160" s="20">
        <v>0</v>
      </c>
      <c r="K160" s="20">
        <v>0</v>
      </c>
      <c r="L160" s="20">
        <v>0</v>
      </c>
      <c r="M160" s="20">
        <v>0</v>
      </c>
      <c r="N160" s="20">
        <v>0</v>
      </c>
    </row>
    <row r="161" spans="1:14" x14ac:dyDescent="0.2">
      <c r="A161" s="21" t="s">
        <v>126</v>
      </c>
      <c r="B161" s="30">
        <v>100</v>
      </c>
      <c r="C161" s="30">
        <v>50</v>
      </c>
      <c r="D161" s="30">
        <v>0</v>
      </c>
      <c r="E161" s="30">
        <v>0</v>
      </c>
      <c r="F161" s="30">
        <v>0</v>
      </c>
      <c r="G161" s="30">
        <v>0</v>
      </c>
      <c r="H161" s="30">
        <v>50</v>
      </c>
      <c r="I161" s="30">
        <v>0</v>
      </c>
      <c r="J161" s="30">
        <v>0</v>
      </c>
      <c r="K161" s="30">
        <v>0</v>
      </c>
      <c r="L161" s="30">
        <v>0</v>
      </c>
      <c r="M161" s="30">
        <v>0</v>
      </c>
      <c r="N161" s="30">
        <v>0</v>
      </c>
    </row>
    <row r="162" spans="1:14" x14ac:dyDescent="0.2">
      <c r="A162" s="19" t="s">
        <v>873</v>
      </c>
      <c r="B162" s="20">
        <v>250</v>
      </c>
      <c r="C162" s="20">
        <v>88</v>
      </c>
      <c r="D162" s="20">
        <v>6</v>
      </c>
      <c r="E162" s="20">
        <v>37</v>
      </c>
      <c r="F162" s="20">
        <v>55</v>
      </c>
      <c r="G162" s="20">
        <v>57</v>
      </c>
      <c r="H162" s="20">
        <v>25</v>
      </c>
      <c r="I162" s="20">
        <v>86</v>
      </c>
      <c r="J162" s="20">
        <v>29</v>
      </c>
      <c r="K162" s="20">
        <v>74</v>
      </c>
      <c r="L162" s="20">
        <v>19</v>
      </c>
      <c r="M162" s="20">
        <v>24</v>
      </c>
      <c r="N162" s="20">
        <v>4</v>
      </c>
    </row>
    <row r="163" spans="1:14" x14ac:dyDescent="0.2">
      <c r="A163" s="21" t="s">
        <v>126</v>
      </c>
      <c r="B163" s="30">
        <v>100</v>
      </c>
      <c r="C163" s="30">
        <v>35.200000000000003</v>
      </c>
      <c r="D163" s="30">
        <v>2.4</v>
      </c>
      <c r="E163" s="30">
        <v>14.8</v>
      </c>
      <c r="F163" s="30">
        <v>22</v>
      </c>
      <c r="G163" s="30">
        <v>22.8</v>
      </c>
      <c r="H163" s="30">
        <v>10</v>
      </c>
      <c r="I163" s="30">
        <v>34.4</v>
      </c>
      <c r="J163" s="30">
        <v>11.6</v>
      </c>
      <c r="K163" s="30">
        <v>29.6</v>
      </c>
      <c r="L163" s="30">
        <v>7.6</v>
      </c>
      <c r="M163" s="30">
        <v>9.6</v>
      </c>
      <c r="N163" s="30">
        <v>1.6</v>
      </c>
    </row>
    <row r="164" spans="1:14" x14ac:dyDescent="0.2">
      <c r="A164" s="18" t="s">
        <v>885</v>
      </c>
      <c r="B164" s="18"/>
      <c r="C164" s="18"/>
      <c r="D164" s="18"/>
      <c r="E164" s="18"/>
      <c r="F164" s="18"/>
      <c r="G164" s="18"/>
      <c r="H164" s="18"/>
      <c r="I164" s="18"/>
      <c r="J164" s="18"/>
      <c r="K164" s="18"/>
      <c r="L164" s="18"/>
      <c r="M164" s="18"/>
      <c r="N164" s="18"/>
    </row>
    <row r="165" spans="1:14" x14ac:dyDescent="0.2">
      <c r="A165" s="19" t="s">
        <v>886</v>
      </c>
      <c r="B165" s="20">
        <v>1712</v>
      </c>
      <c r="C165" s="20">
        <v>631</v>
      </c>
      <c r="D165" s="20">
        <v>50</v>
      </c>
      <c r="E165" s="20">
        <v>243</v>
      </c>
      <c r="F165" s="20">
        <v>380</v>
      </c>
      <c r="G165" s="20">
        <v>393</v>
      </c>
      <c r="H165" s="20">
        <v>203</v>
      </c>
      <c r="I165" s="20">
        <v>617</v>
      </c>
      <c r="J165" s="20">
        <v>232</v>
      </c>
      <c r="K165" s="20">
        <v>578</v>
      </c>
      <c r="L165" s="20">
        <v>104</v>
      </c>
      <c r="M165" s="20">
        <v>139</v>
      </c>
      <c r="N165" s="20">
        <v>35</v>
      </c>
    </row>
    <row r="166" spans="1:14" x14ac:dyDescent="0.2">
      <c r="A166" s="21" t="s">
        <v>126</v>
      </c>
      <c r="B166" s="30">
        <v>100</v>
      </c>
      <c r="C166" s="30">
        <v>36.857477000000003</v>
      </c>
      <c r="D166" s="30">
        <v>2.9205610000000002</v>
      </c>
      <c r="E166" s="30">
        <v>14.193925</v>
      </c>
      <c r="F166" s="30">
        <v>22.196262000000001</v>
      </c>
      <c r="G166" s="30">
        <v>22.955607000000001</v>
      </c>
      <c r="H166" s="30">
        <v>11.857476999999999</v>
      </c>
      <c r="I166" s="30">
        <v>36.039720000000003</v>
      </c>
      <c r="J166" s="30">
        <v>13.551402</v>
      </c>
      <c r="K166" s="30">
        <v>33.761682</v>
      </c>
      <c r="L166" s="30">
        <v>6.0747660000000003</v>
      </c>
      <c r="M166" s="30">
        <v>8.1191589999999998</v>
      </c>
      <c r="N166" s="30">
        <v>2.0443929999999999</v>
      </c>
    </row>
    <row r="167" spans="1:14" x14ac:dyDescent="0.2">
      <c r="A167" s="19" t="s">
        <v>139</v>
      </c>
      <c r="B167" s="20">
        <v>76</v>
      </c>
      <c r="C167" s="20">
        <v>26</v>
      </c>
      <c r="D167" s="20">
        <v>5</v>
      </c>
      <c r="E167" s="20">
        <v>4</v>
      </c>
      <c r="F167" s="20">
        <v>12</v>
      </c>
      <c r="G167" s="20">
        <v>16</v>
      </c>
      <c r="H167" s="20">
        <v>5</v>
      </c>
      <c r="I167" s="20">
        <v>30</v>
      </c>
      <c r="J167" s="20">
        <v>11</v>
      </c>
      <c r="K167" s="20">
        <v>20</v>
      </c>
      <c r="L167" s="20">
        <v>11</v>
      </c>
      <c r="M167" s="20">
        <v>7</v>
      </c>
      <c r="N167" s="20">
        <v>1</v>
      </c>
    </row>
    <row r="168" spans="1:14" x14ac:dyDescent="0.2">
      <c r="A168" s="21" t="s">
        <v>126</v>
      </c>
      <c r="B168" s="30">
        <v>100</v>
      </c>
      <c r="C168" s="30">
        <v>34.210526000000002</v>
      </c>
      <c r="D168" s="30">
        <v>6.5789470000000003</v>
      </c>
      <c r="E168" s="30">
        <v>5.2631579999999998</v>
      </c>
      <c r="F168" s="30">
        <v>15.789474</v>
      </c>
      <c r="G168" s="30">
        <v>21.052631999999999</v>
      </c>
      <c r="H168" s="30">
        <v>6.5789470000000003</v>
      </c>
      <c r="I168" s="30">
        <v>39.473683999999999</v>
      </c>
      <c r="J168" s="30">
        <v>14.473684</v>
      </c>
      <c r="K168" s="30">
        <v>26.315788999999999</v>
      </c>
      <c r="L168" s="30">
        <v>14.473684</v>
      </c>
      <c r="M168" s="30">
        <v>9.2105259999999998</v>
      </c>
      <c r="N168" s="30">
        <v>1.3157890000000001</v>
      </c>
    </row>
    <row r="169" spans="1:14" x14ac:dyDescent="0.2">
      <c r="A169" s="19" t="s">
        <v>887</v>
      </c>
      <c r="B169" s="20">
        <v>59</v>
      </c>
      <c r="C169" s="20">
        <v>16</v>
      </c>
      <c r="D169" s="20">
        <v>1</v>
      </c>
      <c r="E169" s="20">
        <v>4</v>
      </c>
      <c r="F169" s="20">
        <v>18</v>
      </c>
      <c r="G169" s="20">
        <v>16</v>
      </c>
      <c r="H169" s="20">
        <v>6</v>
      </c>
      <c r="I169" s="20">
        <v>21</v>
      </c>
      <c r="J169" s="20">
        <v>13</v>
      </c>
      <c r="K169" s="20">
        <v>20</v>
      </c>
      <c r="L169" s="20">
        <v>9</v>
      </c>
      <c r="M169" s="20">
        <v>4</v>
      </c>
      <c r="N169" s="20">
        <v>2</v>
      </c>
    </row>
    <row r="170" spans="1:14" x14ac:dyDescent="0.2">
      <c r="A170" s="21" t="s">
        <v>126</v>
      </c>
      <c r="B170" s="30">
        <v>100</v>
      </c>
      <c r="C170" s="30">
        <v>27.118644</v>
      </c>
      <c r="D170" s="30">
        <v>1.6949149999999999</v>
      </c>
      <c r="E170" s="30">
        <v>6.7796609999999999</v>
      </c>
      <c r="F170" s="30">
        <v>30.508475000000001</v>
      </c>
      <c r="G170" s="30">
        <v>27.118644</v>
      </c>
      <c r="H170" s="30">
        <v>10.169492</v>
      </c>
      <c r="I170" s="30">
        <v>35.593220000000002</v>
      </c>
      <c r="J170" s="30">
        <v>22.033898000000001</v>
      </c>
      <c r="K170" s="30">
        <v>33.898305000000001</v>
      </c>
      <c r="L170" s="30">
        <v>15.254237</v>
      </c>
      <c r="M170" s="30">
        <v>6.7796609999999999</v>
      </c>
      <c r="N170" s="30">
        <v>3.389831</v>
      </c>
    </row>
    <row r="171" spans="1:14" x14ac:dyDescent="0.2">
      <c r="A171" s="19" t="s">
        <v>140</v>
      </c>
      <c r="B171" s="20">
        <v>194</v>
      </c>
      <c r="C171" s="20">
        <v>62</v>
      </c>
      <c r="D171" s="20">
        <v>3</v>
      </c>
      <c r="E171" s="20">
        <v>10</v>
      </c>
      <c r="F171" s="20">
        <v>47</v>
      </c>
      <c r="G171" s="20">
        <v>46</v>
      </c>
      <c r="H171" s="20">
        <v>28</v>
      </c>
      <c r="I171" s="20">
        <v>64</v>
      </c>
      <c r="J171" s="20">
        <v>22</v>
      </c>
      <c r="K171" s="20">
        <v>74</v>
      </c>
      <c r="L171" s="20">
        <v>13</v>
      </c>
      <c r="M171" s="20">
        <v>15</v>
      </c>
      <c r="N171" s="20">
        <v>7</v>
      </c>
    </row>
    <row r="172" spans="1:14" x14ac:dyDescent="0.2">
      <c r="A172" s="21" t="s">
        <v>126</v>
      </c>
      <c r="B172" s="30">
        <v>100</v>
      </c>
      <c r="C172" s="30">
        <v>31.958763000000001</v>
      </c>
      <c r="D172" s="30">
        <v>1.546392</v>
      </c>
      <c r="E172" s="30">
        <v>5.1546390000000004</v>
      </c>
      <c r="F172" s="30">
        <v>24.226804000000001</v>
      </c>
      <c r="G172" s="30">
        <v>23.71134</v>
      </c>
      <c r="H172" s="30">
        <v>14.43299</v>
      </c>
      <c r="I172" s="30">
        <v>32.989691000000001</v>
      </c>
      <c r="J172" s="30">
        <v>11.340206</v>
      </c>
      <c r="K172" s="30">
        <v>38.144329999999997</v>
      </c>
      <c r="L172" s="30">
        <v>6.7010310000000004</v>
      </c>
      <c r="M172" s="30">
        <v>7.7319589999999998</v>
      </c>
      <c r="N172" s="30">
        <v>3.608247</v>
      </c>
    </row>
    <row r="173" spans="1:14" x14ac:dyDescent="0.2">
      <c r="A173" s="19" t="s">
        <v>141</v>
      </c>
      <c r="B173" s="20">
        <v>16</v>
      </c>
      <c r="C173" s="20">
        <v>8</v>
      </c>
      <c r="D173" s="20">
        <v>0</v>
      </c>
      <c r="E173" s="20">
        <v>2</v>
      </c>
      <c r="F173" s="20">
        <v>3</v>
      </c>
      <c r="G173" s="20">
        <v>4</v>
      </c>
      <c r="H173" s="20">
        <v>6</v>
      </c>
      <c r="I173" s="20">
        <v>3</v>
      </c>
      <c r="J173" s="20">
        <v>3</v>
      </c>
      <c r="K173" s="20">
        <v>11</v>
      </c>
      <c r="L173" s="20">
        <v>1</v>
      </c>
      <c r="M173" s="20">
        <v>1</v>
      </c>
      <c r="N173" s="20">
        <v>0</v>
      </c>
    </row>
    <row r="174" spans="1:14" x14ac:dyDescent="0.2">
      <c r="A174" s="21" t="s">
        <v>126</v>
      </c>
      <c r="B174" s="30">
        <v>100</v>
      </c>
      <c r="C174" s="30">
        <v>50</v>
      </c>
      <c r="D174" s="30">
        <v>0</v>
      </c>
      <c r="E174" s="30">
        <v>12.5</v>
      </c>
      <c r="F174" s="30">
        <v>18.75</v>
      </c>
      <c r="G174" s="30">
        <v>25</v>
      </c>
      <c r="H174" s="30">
        <v>37.5</v>
      </c>
      <c r="I174" s="30">
        <v>18.75</v>
      </c>
      <c r="J174" s="30">
        <v>18.75</v>
      </c>
      <c r="K174" s="30">
        <v>68.75</v>
      </c>
      <c r="L174" s="30">
        <v>6.25</v>
      </c>
      <c r="M174" s="30">
        <v>6.25</v>
      </c>
      <c r="N174" s="30">
        <v>0</v>
      </c>
    </row>
    <row r="175" spans="1:14" x14ac:dyDescent="0.2">
      <c r="A175" s="19" t="s">
        <v>849</v>
      </c>
      <c r="B175" s="20">
        <v>46</v>
      </c>
      <c r="C175" s="20">
        <v>19</v>
      </c>
      <c r="D175" s="20">
        <v>0</v>
      </c>
      <c r="E175" s="20">
        <v>6</v>
      </c>
      <c r="F175" s="20">
        <v>10</v>
      </c>
      <c r="G175" s="20">
        <v>6</v>
      </c>
      <c r="H175" s="20">
        <v>3</v>
      </c>
      <c r="I175" s="20">
        <v>14</v>
      </c>
      <c r="J175" s="20">
        <v>3</v>
      </c>
      <c r="K175" s="20">
        <v>12</v>
      </c>
      <c r="L175" s="20">
        <v>7</v>
      </c>
      <c r="M175" s="20">
        <v>3</v>
      </c>
      <c r="N175" s="20">
        <v>0</v>
      </c>
    </row>
    <row r="176" spans="1:14" x14ac:dyDescent="0.2">
      <c r="A176" s="21" t="s">
        <v>126</v>
      </c>
      <c r="B176" s="30">
        <v>100</v>
      </c>
      <c r="C176" s="30">
        <v>41.304347999999997</v>
      </c>
      <c r="D176" s="30">
        <v>0</v>
      </c>
      <c r="E176" s="30">
        <v>13.043478</v>
      </c>
      <c r="F176" s="30">
        <v>21.739129999999999</v>
      </c>
      <c r="G176" s="30">
        <v>13.043478</v>
      </c>
      <c r="H176" s="30">
        <v>6.5217390000000002</v>
      </c>
      <c r="I176" s="30">
        <v>30.434782999999999</v>
      </c>
      <c r="J176" s="30">
        <v>6.5217390000000002</v>
      </c>
      <c r="K176" s="30">
        <v>26.086957000000002</v>
      </c>
      <c r="L176" s="30">
        <v>15.217390999999999</v>
      </c>
      <c r="M176" s="30">
        <v>6.5217390000000002</v>
      </c>
      <c r="N176" s="30">
        <v>0</v>
      </c>
    </row>
    <row r="177" spans="1:14" x14ac:dyDescent="0.2">
      <c r="A177" s="19" t="s">
        <v>873</v>
      </c>
      <c r="B177" s="20">
        <v>85</v>
      </c>
      <c r="C177" s="20">
        <v>30</v>
      </c>
      <c r="D177" s="20">
        <v>2</v>
      </c>
      <c r="E177" s="20">
        <v>13</v>
      </c>
      <c r="F177" s="20">
        <v>24</v>
      </c>
      <c r="G177" s="20">
        <v>13</v>
      </c>
      <c r="H177" s="20">
        <v>10</v>
      </c>
      <c r="I177" s="20">
        <v>28</v>
      </c>
      <c r="J177" s="20">
        <v>5</v>
      </c>
      <c r="K177" s="20">
        <v>22</v>
      </c>
      <c r="L177" s="20">
        <v>10</v>
      </c>
      <c r="M177" s="20">
        <v>13</v>
      </c>
      <c r="N177" s="20">
        <v>2</v>
      </c>
    </row>
    <row r="178" spans="1:14" x14ac:dyDescent="0.2">
      <c r="A178" s="21" t="s">
        <v>126</v>
      </c>
      <c r="B178" s="30">
        <v>100</v>
      </c>
      <c r="C178" s="30">
        <v>35.294117999999997</v>
      </c>
      <c r="D178" s="30">
        <v>2.3529409999999999</v>
      </c>
      <c r="E178" s="30">
        <v>15.294117999999999</v>
      </c>
      <c r="F178" s="30">
        <v>28.235294</v>
      </c>
      <c r="G178" s="30">
        <v>15.294117999999999</v>
      </c>
      <c r="H178" s="30">
        <v>11.764706</v>
      </c>
      <c r="I178" s="30">
        <v>32.941175999999999</v>
      </c>
      <c r="J178" s="30">
        <v>5.8823530000000002</v>
      </c>
      <c r="K178" s="30">
        <v>25.882352999999998</v>
      </c>
      <c r="L178" s="30">
        <v>11.764706</v>
      </c>
      <c r="M178" s="30">
        <v>15.294117999999999</v>
      </c>
      <c r="N178" s="30">
        <v>2.3529409999999999</v>
      </c>
    </row>
    <row r="179" spans="1:14" x14ac:dyDescent="0.2">
      <c r="A179" s="18" t="s">
        <v>888</v>
      </c>
      <c r="B179" s="18"/>
      <c r="C179" s="18"/>
      <c r="D179" s="18"/>
      <c r="E179" s="18"/>
      <c r="F179" s="18"/>
      <c r="G179" s="18"/>
      <c r="H179" s="18"/>
      <c r="I179" s="18"/>
      <c r="J179" s="18"/>
      <c r="K179" s="18"/>
      <c r="L179" s="18"/>
      <c r="M179" s="18"/>
      <c r="N179" s="18"/>
    </row>
    <row r="180" spans="1:14" x14ac:dyDescent="0.2">
      <c r="A180" s="19" t="s">
        <v>889</v>
      </c>
      <c r="B180" s="20">
        <v>1212</v>
      </c>
      <c r="C180" s="20">
        <v>461</v>
      </c>
      <c r="D180" s="20">
        <v>45</v>
      </c>
      <c r="E180" s="20">
        <v>166</v>
      </c>
      <c r="F180" s="20">
        <v>287</v>
      </c>
      <c r="G180" s="20">
        <v>294</v>
      </c>
      <c r="H180" s="20">
        <v>159</v>
      </c>
      <c r="I180" s="20">
        <v>459</v>
      </c>
      <c r="J180" s="20">
        <v>166</v>
      </c>
      <c r="K180" s="20">
        <v>395</v>
      </c>
      <c r="L180" s="20">
        <v>73</v>
      </c>
      <c r="M180" s="20">
        <v>105</v>
      </c>
      <c r="N180" s="20">
        <v>14</v>
      </c>
    </row>
    <row r="181" spans="1:14" x14ac:dyDescent="0.2">
      <c r="A181" s="21" t="s">
        <v>126</v>
      </c>
      <c r="B181" s="30">
        <v>100</v>
      </c>
      <c r="C181" s="30">
        <v>38.036304000000001</v>
      </c>
      <c r="D181" s="30">
        <v>3.7128709999999998</v>
      </c>
      <c r="E181" s="30">
        <v>13.69637</v>
      </c>
      <c r="F181" s="30">
        <v>23.679867999999999</v>
      </c>
      <c r="G181" s="30">
        <v>24.257425999999999</v>
      </c>
      <c r="H181" s="30">
        <v>13.118812</v>
      </c>
      <c r="I181" s="30">
        <v>37.871287000000002</v>
      </c>
      <c r="J181" s="30">
        <v>13.69637</v>
      </c>
      <c r="K181" s="30">
        <v>32.590758999999998</v>
      </c>
      <c r="L181" s="30">
        <v>6.0231019999999997</v>
      </c>
      <c r="M181" s="30">
        <v>8.6633659999999999</v>
      </c>
      <c r="N181" s="30">
        <v>1.155116</v>
      </c>
    </row>
    <row r="182" spans="1:14" x14ac:dyDescent="0.2">
      <c r="A182" s="19" t="s">
        <v>890</v>
      </c>
      <c r="B182" s="20">
        <v>24</v>
      </c>
      <c r="C182" s="20">
        <v>6</v>
      </c>
      <c r="D182" s="20">
        <v>0</v>
      </c>
      <c r="E182" s="20">
        <v>4</v>
      </c>
      <c r="F182" s="20">
        <v>5</v>
      </c>
      <c r="G182" s="20">
        <v>8</v>
      </c>
      <c r="H182" s="20">
        <v>4</v>
      </c>
      <c r="I182" s="20">
        <v>8</v>
      </c>
      <c r="J182" s="20">
        <v>2</v>
      </c>
      <c r="K182" s="20">
        <v>8</v>
      </c>
      <c r="L182" s="20">
        <v>1</v>
      </c>
      <c r="M182" s="20">
        <v>1</v>
      </c>
      <c r="N182" s="20">
        <v>0</v>
      </c>
    </row>
    <row r="183" spans="1:14" x14ac:dyDescent="0.2">
      <c r="A183" s="21" t="s">
        <v>126</v>
      </c>
      <c r="B183" s="30">
        <v>100</v>
      </c>
      <c r="C183" s="30">
        <v>25</v>
      </c>
      <c r="D183" s="30">
        <v>0</v>
      </c>
      <c r="E183" s="30">
        <v>16.666667</v>
      </c>
      <c r="F183" s="30">
        <v>20.833333</v>
      </c>
      <c r="G183" s="30">
        <v>33.333333000000003</v>
      </c>
      <c r="H183" s="30">
        <v>16.666667</v>
      </c>
      <c r="I183" s="30">
        <v>33.333333000000003</v>
      </c>
      <c r="J183" s="30">
        <v>8.3333329999999997</v>
      </c>
      <c r="K183" s="30">
        <v>33.333333000000003</v>
      </c>
      <c r="L183" s="30">
        <v>4.1666670000000003</v>
      </c>
      <c r="M183" s="30">
        <v>4.1666670000000003</v>
      </c>
      <c r="N183" s="30">
        <v>0</v>
      </c>
    </row>
    <row r="184" spans="1:14" x14ac:dyDescent="0.2">
      <c r="A184" s="19" t="s">
        <v>891</v>
      </c>
      <c r="B184" s="20">
        <v>76</v>
      </c>
      <c r="C184" s="20">
        <v>26</v>
      </c>
      <c r="D184" s="20">
        <v>1</v>
      </c>
      <c r="E184" s="20">
        <v>3</v>
      </c>
      <c r="F184" s="20">
        <v>20</v>
      </c>
      <c r="G184" s="20">
        <v>23</v>
      </c>
      <c r="H184" s="20">
        <v>10</v>
      </c>
      <c r="I184" s="20">
        <v>26</v>
      </c>
      <c r="J184" s="20">
        <v>16</v>
      </c>
      <c r="K184" s="20">
        <v>42</v>
      </c>
      <c r="L184" s="20">
        <v>6</v>
      </c>
      <c r="M184" s="20">
        <v>2</v>
      </c>
      <c r="N184" s="20">
        <v>0</v>
      </c>
    </row>
    <row r="185" spans="1:14" x14ac:dyDescent="0.2">
      <c r="A185" s="21" t="s">
        <v>126</v>
      </c>
      <c r="B185" s="30">
        <v>100</v>
      </c>
      <c r="C185" s="30">
        <v>34.210526000000002</v>
      </c>
      <c r="D185" s="30">
        <v>1.3157890000000001</v>
      </c>
      <c r="E185" s="30">
        <v>3.947368</v>
      </c>
      <c r="F185" s="30">
        <v>26.315788999999999</v>
      </c>
      <c r="G185" s="30">
        <v>30.263158000000001</v>
      </c>
      <c r="H185" s="30">
        <v>13.157895</v>
      </c>
      <c r="I185" s="30">
        <v>34.210526000000002</v>
      </c>
      <c r="J185" s="30">
        <v>21.052631999999999</v>
      </c>
      <c r="K185" s="30">
        <v>55.263157999999997</v>
      </c>
      <c r="L185" s="30">
        <v>7.8947370000000001</v>
      </c>
      <c r="M185" s="30">
        <v>2.6315789999999999</v>
      </c>
      <c r="N185" s="30">
        <v>0</v>
      </c>
    </row>
    <row r="186" spans="1:14" x14ac:dyDescent="0.2">
      <c r="A186" s="19" t="s">
        <v>892</v>
      </c>
      <c r="B186" s="20">
        <v>43</v>
      </c>
      <c r="C186" s="20">
        <v>18</v>
      </c>
      <c r="D186" s="20">
        <v>3</v>
      </c>
      <c r="E186" s="20">
        <v>8</v>
      </c>
      <c r="F186" s="20">
        <v>8</v>
      </c>
      <c r="G186" s="20">
        <v>8</v>
      </c>
      <c r="H186" s="20">
        <v>1</v>
      </c>
      <c r="I186" s="20">
        <v>19</v>
      </c>
      <c r="J186" s="20">
        <v>1</v>
      </c>
      <c r="K186" s="20">
        <v>19</v>
      </c>
      <c r="L186" s="20">
        <v>3</v>
      </c>
      <c r="M186" s="20">
        <v>2</v>
      </c>
      <c r="N186" s="20">
        <v>1</v>
      </c>
    </row>
    <row r="187" spans="1:14" x14ac:dyDescent="0.2">
      <c r="A187" s="21" t="s">
        <v>126</v>
      </c>
      <c r="B187" s="30">
        <v>100</v>
      </c>
      <c r="C187" s="30">
        <v>41.860464999999998</v>
      </c>
      <c r="D187" s="30">
        <v>6.9767440000000001</v>
      </c>
      <c r="E187" s="30">
        <v>18.604651</v>
      </c>
      <c r="F187" s="30">
        <v>18.604651</v>
      </c>
      <c r="G187" s="30">
        <v>18.604651</v>
      </c>
      <c r="H187" s="30">
        <v>2.3255810000000001</v>
      </c>
      <c r="I187" s="30">
        <v>44.186047000000002</v>
      </c>
      <c r="J187" s="30">
        <v>2.3255810000000001</v>
      </c>
      <c r="K187" s="30">
        <v>44.186047000000002</v>
      </c>
      <c r="L187" s="30">
        <v>6.9767440000000001</v>
      </c>
      <c r="M187" s="30">
        <v>4.6511630000000004</v>
      </c>
      <c r="N187" s="30">
        <v>2.3255810000000001</v>
      </c>
    </row>
    <row r="188" spans="1:14" x14ac:dyDescent="0.2">
      <c r="A188" s="19" t="s">
        <v>893</v>
      </c>
      <c r="B188" s="20">
        <v>14</v>
      </c>
      <c r="C188" s="20">
        <v>8</v>
      </c>
      <c r="D188" s="20">
        <v>1</v>
      </c>
      <c r="E188" s="20">
        <v>2</v>
      </c>
      <c r="F188" s="20">
        <v>2</v>
      </c>
      <c r="G188" s="20">
        <v>2</v>
      </c>
      <c r="H188" s="20">
        <v>2</v>
      </c>
      <c r="I188" s="20">
        <v>8</v>
      </c>
      <c r="J188" s="20">
        <v>1</v>
      </c>
      <c r="K188" s="20">
        <v>5</v>
      </c>
      <c r="L188" s="20">
        <v>0</v>
      </c>
      <c r="M188" s="20">
        <v>1</v>
      </c>
      <c r="N188" s="20">
        <v>0</v>
      </c>
    </row>
    <row r="189" spans="1:14" x14ac:dyDescent="0.2">
      <c r="A189" s="21" t="s">
        <v>126</v>
      </c>
      <c r="B189" s="30">
        <v>100</v>
      </c>
      <c r="C189" s="30">
        <v>57.142856999999999</v>
      </c>
      <c r="D189" s="30">
        <v>7.1428570000000002</v>
      </c>
      <c r="E189" s="30">
        <v>14.285714</v>
      </c>
      <c r="F189" s="30">
        <v>14.285714</v>
      </c>
      <c r="G189" s="30">
        <v>14.285714</v>
      </c>
      <c r="H189" s="30">
        <v>14.285714</v>
      </c>
      <c r="I189" s="30">
        <v>57.142856999999999</v>
      </c>
      <c r="J189" s="30">
        <v>7.1428570000000002</v>
      </c>
      <c r="K189" s="30">
        <v>35.714286000000001</v>
      </c>
      <c r="L189" s="30">
        <v>0</v>
      </c>
      <c r="M189" s="30">
        <v>7.1428570000000002</v>
      </c>
      <c r="N189" s="30">
        <v>0</v>
      </c>
    </row>
    <row r="190" spans="1:14" x14ac:dyDescent="0.2">
      <c r="A190" s="19" t="s">
        <v>894</v>
      </c>
      <c r="B190" s="20">
        <v>5</v>
      </c>
      <c r="C190" s="20">
        <v>2</v>
      </c>
      <c r="D190" s="20">
        <v>0</v>
      </c>
      <c r="E190" s="20">
        <v>2</v>
      </c>
      <c r="F190" s="20">
        <v>1</v>
      </c>
      <c r="G190" s="20">
        <v>0</v>
      </c>
      <c r="H190" s="20">
        <v>0</v>
      </c>
      <c r="I190" s="20">
        <v>1</v>
      </c>
      <c r="J190" s="20">
        <v>2</v>
      </c>
      <c r="K190" s="20">
        <v>2</v>
      </c>
      <c r="L190" s="20">
        <v>1</v>
      </c>
      <c r="M190" s="20">
        <v>0</v>
      </c>
      <c r="N190" s="20">
        <v>0</v>
      </c>
    </row>
    <row r="191" spans="1:14" x14ac:dyDescent="0.2">
      <c r="A191" s="21" t="s">
        <v>126</v>
      </c>
      <c r="B191" s="30">
        <v>100</v>
      </c>
      <c r="C191" s="30">
        <v>40</v>
      </c>
      <c r="D191" s="30">
        <v>0</v>
      </c>
      <c r="E191" s="30">
        <v>40</v>
      </c>
      <c r="F191" s="30">
        <v>20</v>
      </c>
      <c r="G191" s="30">
        <v>0</v>
      </c>
      <c r="H191" s="30">
        <v>0</v>
      </c>
      <c r="I191" s="30">
        <v>20</v>
      </c>
      <c r="J191" s="30">
        <v>40</v>
      </c>
      <c r="K191" s="30">
        <v>40</v>
      </c>
      <c r="L191" s="30">
        <v>20</v>
      </c>
      <c r="M191" s="30">
        <v>0</v>
      </c>
      <c r="N191" s="30">
        <v>0</v>
      </c>
    </row>
    <row r="192" spans="1:14" x14ac:dyDescent="0.2">
      <c r="A192" s="19" t="s">
        <v>873</v>
      </c>
      <c r="B192" s="20">
        <v>414</v>
      </c>
      <c r="C192" s="20">
        <v>136</v>
      </c>
      <c r="D192" s="20">
        <v>5</v>
      </c>
      <c r="E192" s="20">
        <v>62</v>
      </c>
      <c r="F192" s="20">
        <v>69</v>
      </c>
      <c r="G192" s="20">
        <v>74</v>
      </c>
      <c r="H192" s="20">
        <v>32</v>
      </c>
      <c r="I192" s="20">
        <v>126</v>
      </c>
      <c r="J192" s="20">
        <v>55</v>
      </c>
      <c r="K192" s="20">
        <v>127</v>
      </c>
      <c r="L192" s="20">
        <v>31</v>
      </c>
      <c r="M192" s="20">
        <v>35</v>
      </c>
      <c r="N192" s="20">
        <v>21</v>
      </c>
    </row>
    <row r="193" spans="1:14" x14ac:dyDescent="0.2">
      <c r="A193" s="21" t="s">
        <v>126</v>
      </c>
      <c r="B193" s="30">
        <v>100</v>
      </c>
      <c r="C193" s="30">
        <v>32.850242000000001</v>
      </c>
      <c r="D193" s="30">
        <v>1.2077290000000001</v>
      </c>
      <c r="E193" s="30">
        <v>14.975845</v>
      </c>
      <c r="F193" s="30">
        <v>16.666667</v>
      </c>
      <c r="G193" s="30">
        <v>17.874396000000001</v>
      </c>
      <c r="H193" s="30">
        <v>7.7294689999999999</v>
      </c>
      <c r="I193" s="30">
        <v>30.434782999999999</v>
      </c>
      <c r="J193" s="30">
        <v>13.285024</v>
      </c>
      <c r="K193" s="30">
        <v>30.676328999999999</v>
      </c>
      <c r="L193" s="30">
        <v>7.4879230000000003</v>
      </c>
      <c r="M193" s="30">
        <v>8.4541059999999995</v>
      </c>
      <c r="N193" s="30">
        <v>5.0724640000000001</v>
      </c>
    </row>
    <row r="194" spans="1:14" x14ac:dyDescent="0.2">
      <c r="A194" s="18" t="s">
        <v>895</v>
      </c>
      <c r="B194" s="18"/>
      <c r="C194" s="18"/>
      <c r="D194" s="18"/>
      <c r="E194" s="18"/>
      <c r="F194" s="18"/>
      <c r="G194" s="18"/>
      <c r="H194" s="18"/>
      <c r="I194" s="18"/>
      <c r="J194" s="18"/>
      <c r="K194" s="18"/>
      <c r="L194" s="18"/>
      <c r="M194" s="18"/>
      <c r="N194" s="18"/>
    </row>
    <row r="195" spans="1:14" x14ac:dyDescent="0.2">
      <c r="A195" s="19" t="s">
        <v>889</v>
      </c>
      <c r="B195" s="20">
        <v>13</v>
      </c>
      <c r="C195" s="20">
        <v>4</v>
      </c>
      <c r="D195" s="20">
        <v>0</v>
      </c>
      <c r="E195" s="20">
        <v>1</v>
      </c>
      <c r="F195" s="20">
        <v>3</v>
      </c>
      <c r="G195" s="20">
        <v>1</v>
      </c>
      <c r="H195" s="20">
        <v>0</v>
      </c>
      <c r="I195" s="20">
        <v>4</v>
      </c>
      <c r="J195" s="20">
        <v>1</v>
      </c>
      <c r="K195" s="20">
        <v>4</v>
      </c>
      <c r="L195" s="20">
        <v>2</v>
      </c>
      <c r="M195" s="20">
        <v>1</v>
      </c>
      <c r="N195" s="20">
        <v>0</v>
      </c>
    </row>
    <row r="196" spans="1:14" x14ac:dyDescent="0.2">
      <c r="A196" s="21" t="s">
        <v>126</v>
      </c>
      <c r="B196" s="30">
        <v>100</v>
      </c>
      <c r="C196" s="30">
        <v>30.769231000000001</v>
      </c>
      <c r="D196" s="30">
        <v>0</v>
      </c>
      <c r="E196" s="30">
        <v>7.6923079999999997</v>
      </c>
      <c r="F196" s="30">
        <v>23.076923000000001</v>
      </c>
      <c r="G196" s="30">
        <v>7.6923079999999997</v>
      </c>
      <c r="H196" s="30">
        <v>0</v>
      </c>
      <c r="I196" s="30">
        <v>30.769231000000001</v>
      </c>
      <c r="J196" s="30">
        <v>7.6923079999999997</v>
      </c>
      <c r="K196" s="30">
        <v>30.769231000000001</v>
      </c>
      <c r="L196" s="30">
        <v>15.384615</v>
      </c>
      <c r="M196" s="30">
        <v>7.6923079999999997</v>
      </c>
      <c r="N196" s="30">
        <v>0</v>
      </c>
    </row>
    <row r="197" spans="1:14" x14ac:dyDescent="0.2">
      <c r="A197" s="19" t="s">
        <v>890</v>
      </c>
      <c r="B197" s="20">
        <v>89</v>
      </c>
      <c r="C197" s="20">
        <v>26</v>
      </c>
      <c r="D197" s="20">
        <v>0</v>
      </c>
      <c r="E197" s="20">
        <v>6</v>
      </c>
      <c r="F197" s="20">
        <v>20</v>
      </c>
      <c r="G197" s="20">
        <v>18</v>
      </c>
      <c r="H197" s="20">
        <v>11</v>
      </c>
      <c r="I197" s="20">
        <v>23</v>
      </c>
      <c r="J197" s="20">
        <v>14</v>
      </c>
      <c r="K197" s="20">
        <v>33</v>
      </c>
      <c r="L197" s="20">
        <v>8</v>
      </c>
      <c r="M197" s="20">
        <v>9</v>
      </c>
      <c r="N197" s="20">
        <v>4</v>
      </c>
    </row>
    <row r="198" spans="1:14" x14ac:dyDescent="0.2">
      <c r="A198" s="21" t="s">
        <v>126</v>
      </c>
      <c r="B198" s="30">
        <v>100</v>
      </c>
      <c r="C198" s="30">
        <v>29.213483</v>
      </c>
      <c r="D198" s="30">
        <v>0</v>
      </c>
      <c r="E198" s="30">
        <v>6.7415729999999998</v>
      </c>
      <c r="F198" s="30">
        <v>22.471910000000001</v>
      </c>
      <c r="G198" s="30">
        <v>20.224719</v>
      </c>
      <c r="H198" s="30">
        <v>12.359551</v>
      </c>
      <c r="I198" s="30">
        <v>25.842697000000001</v>
      </c>
      <c r="J198" s="30">
        <v>15.730337</v>
      </c>
      <c r="K198" s="30">
        <v>37.078651999999998</v>
      </c>
      <c r="L198" s="30">
        <v>8.9887639999999998</v>
      </c>
      <c r="M198" s="30">
        <v>10.112360000000001</v>
      </c>
      <c r="N198" s="30">
        <v>4.4943819999999999</v>
      </c>
    </row>
    <row r="199" spans="1:14" x14ac:dyDescent="0.2">
      <c r="A199" s="19" t="s">
        <v>891</v>
      </c>
      <c r="B199" s="20">
        <v>143</v>
      </c>
      <c r="C199" s="20">
        <v>53</v>
      </c>
      <c r="D199" s="20">
        <v>3</v>
      </c>
      <c r="E199" s="20">
        <v>10</v>
      </c>
      <c r="F199" s="20">
        <v>43</v>
      </c>
      <c r="G199" s="20">
        <v>39</v>
      </c>
      <c r="H199" s="20">
        <v>25</v>
      </c>
      <c r="I199" s="20">
        <v>51</v>
      </c>
      <c r="J199" s="20">
        <v>18</v>
      </c>
      <c r="K199" s="20">
        <v>64</v>
      </c>
      <c r="L199" s="20">
        <v>10</v>
      </c>
      <c r="M199" s="20">
        <v>7</v>
      </c>
      <c r="N199" s="20">
        <v>3</v>
      </c>
    </row>
    <row r="200" spans="1:14" x14ac:dyDescent="0.2">
      <c r="A200" s="21" t="s">
        <v>126</v>
      </c>
      <c r="B200" s="30">
        <v>100</v>
      </c>
      <c r="C200" s="30">
        <v>37.062936999999998</v>
      </c>
      <c r="D200" s="30">
        <v>2.0979019999999999</v>
      </c>
      <c r="E200" s="30">
        <v>6.9930070000000004</v>
      </c>
      <c r="F200" s="30">
        <v>30.069929999999999</v>
      </c>
      <c r="G200" s="30">
        <v>27.272727</v>
      </c>
      <c r="H200" s="30">
        <v>17.482517000000001</v>
      </c>
      <c r="I200" s="30">
        <v>35.664335999999999</v>
      </c>
      <c r="J200" s="30">
        <v>12.587413</v>
      </c>
      <c r="K200" s="30">
        <v>44.755245000000002</v>
      </c>
      <c r="L200" s="30">
        <v>6.9930070000000004</v>
      </c>
      <c r="M200" s="30">
        <v>4.895105</v>
      </c>
      <c r="N200" s="30">
        <v>2.0979019999999999</v>
      </c>
    </row>
    <row r="201" spans="1:14" ht="11.15" customHeight="1" x14ac:dyDescent="0.2">
      <c r="A201" s="19" t="s">
        <v>892</v>
      </c>
      <c r="B201" s="20">
        <v>27</v>
      </c>
      <c r="C201" s="20">
        <v>7</v>
      </c>
      <c r="D201" s="20">
        <v>1</v>
      </c>
      <c r="E201" s="20">
        <v>1</v>
      </c>
      <c r="F201" s="20">
        <v>5</v>
      </c>
      <c r="G201" s="20">
        <v>5</v>
      </c>
      <c r="H201" s="20">
        <v>1</v>
      </c>
      <c r="I201" s="20">
        <v>13</v>
      </c>
      <c r="J201" s="20">
        <v>5</v>
      </c>
      <c r="K201" s="20">
        <v>8</v>
      </c>
      <c r="L201" s="20">
        <v>1</v>
      </c>
      <c r="M201" s="20">
        <v>3</v>
      </c>
      <c r="N201" s="20">
        <v>0</v>
      </c>
    </row>
    <row r="202" spans="1:14" ht="11.15" customHeight="1" x14ac:dyDescent="0.2">
      <c r="A202" s="21" t="s">
        <v>126</v>
      </c>
      <c r="B202" s="30">
        <v>100</v>
      </c>
      <c r="C202" s="30">
        <v>25.925926</v>
      </c>
      <c r="D202" s="30">
        <v>3.7037040000000001</v>
      </c>
      <c r="E202" s="30">
        <v>3.7037040000000001</v>
      </c>
      <c r="F202" s="30">
        <v>18.518519000000001</v>
      </c>
      <c r="G202" s="30">
        <v>18.518519000000001</v>
      </c>
      <c r="H202" s="30">
        <v>3.7037040000000001</v>
      </c>
      <c r="I202" s="30">
        <v>48.148147999999999</v>
      </c>
      <c r="J202" s="30">
        <v>18.518519000000001</v>
      </c>
      <c r="K202" s="30">
        <v>29.629629999999999</v>
      </c>
      <c r="L202" s="30">
        <v>3.7037040000000001</v>
      </c>
      <c r="M202" s="30">
        <v>11.111110999999999</v>
      </c>
      <c r="N202" s="30">
        <v>0</v>
      </c>
    </row>
    <row r="203" spans="1:14" ht="11.15" customHeight="1" x14ac:dyDescent="0.2">
      <c r="A203" s="19" t="s">
        <v>893</v>
      </c>
      <c r="B203" s="20">
        <v>5</v>
      </c>
      <c r="C203" s="20">
        <v>1</v>
      </c>
      <c r="D203" s="20">
        <v>0</v>
      </c>
      <c r="E203" s="20">
        <v>0</v>
      </c>
      <c r="F203" s="20">
        <v>1</v>
      </c>
      <c r="G203" s="20">
        <v>0</v>
      </c>
      <c r="H203" s="20">
        <v>1</v>
      </c>
      <c r="I203" s="20">
        <v>2</v>
      </c>
      <c r="J203" s="20">
        <v>0</v>
      </c>
      <c r="K203" s="20">
        <v>0</v>
      </c>
      <c r="L203" s="20">
        <v>1</v>
      </c>
      <c r="M203" s="20">
        <v>1</v>
      </c>
      <c r="N203" s="20">
        <v>0</v>
      </c>
    </row>
    <row r="204" spans="1:14" ht="11.15" customHeight="1" x14ac:dyDescent="0.2">
      <c r="A204" s="21" t="s">
        <v>126</v>
      </c>
      <c r="B204" s="30">
        <v>100</v>
      </c>
      <c r="C204" s="30">
        <v>20</v>
      </c>
      <c r="D204" s="30">
        <v>0</v>
      </c>
      <c r="E204" s="30">
        <v>0</v>
      </c>
      <c r="F204" s="30">
        <v>20</v>
      </c>
      <c r="G204" s="30">
        <v>0</v>
      </c>
      <c r="H204" s="30">
        <v>20</v>
      </c>
      <c r="I204" s="30">
        <v>40</v>
      </c>
      <c r="J204" s="30">
        <v>0</v>
      </c>
      <c r="K204" s="30">
        <v>0</v>
      </c>
      <c r="L204" s="30">
        <v>20</v>
      </c>
      <c r="M204" s="30">
        <v>20</v>
      </c>
      <c r="N204" s="30">
        <v>0</v>
      </c>
    </row>
    <row r="205" spans="1:14" ht="11.15" customHeight="1" x14ac:dyDescent="0.2">
      <c r="A205" s="19" t="s">
        <v>894</v>
      </c>
      <c r="B205" s="20">
        <v>10</v>
      </c>
      <c r="C205" s="20">
        <v>2</v>
      </c>
      <c r="D205" s="20">
        <v>0</v>
      </c>
      <c r="E205" s="20">
        <v>1</v>
      </c>
      <c r="F205" s="20">
        <v>1</v>
      </c>
      <c r="G205" s="20">
        <v>2</v>
      </c>
      <c r="H205" s="20">
        <v>3</v>
      </c>
      <c r="I205" s="20">
        <v>4</v>
      </c>
      <c r="J205" s="20">
        <v>1</v>
      </c>
      <c r="K205" s="20">
        <v>3</v>
      </c>
      <c r="L205" s="20">
        <v>2</v>
      </c>
      <c r="M205" s="20">
        <v>0</v>
      </c>
      <c r="N205" s="20">
        <v>1</v>
      </c>
    </row>
    <row r="206" spans="1:14" ht="11.15" customHeight="1" x14ac:dyDescent="0.2">
      <c r="A206" s="21" t="s">
        <v>126</v>
      </c>
      <c r="B206" s="30">
        <v>100</v>
      </c>
      <c r="C206" s="30">
        <v>20</v>
      </c>
      <c r="D206" s="30">
        <v>0</v>
      </c>
      <c r="E206" s="30">
        <v>10</v>
      </c>
      <c r="F206" s="30">
        <v>10</v>
      </c>
      <c r="G206" s="30">
        <v>20</v>
      </c>
      <c r="H206" s="30">
        <v>30</v>
      </c>
      <c r="I206" s="30">
        <v>40</v>
      </c>
      <c r="J206" s="30">
        <v>10</v>
      </c>
      <c r="K206" s="30">
        <v>30</v>
      </c>
      <c r="L206" s="30">
        <v>20</v>
      </c>
      <c r="M206" s="30">
        <v>0</v>
      </c>
      <c r="N206" s="30">
        <v>10</v>
      </c>
    </row>
    <row r="207" spans="1:14" ht="11.15" customHeight="1" x14ac:dyDescent="0.2">
      <c r="A207" s="19" t="s">
        <v>873</v>
      </c>
      <c r="B207" s="20">
        <v>28</v>
      </c>
      <c r="C207" s="20">
        <v>12</v>
      </c>
      <c r="D207" s="20">
        <v>0</v>
      </c>
      <c r="E207" s="20">
        <v>3</v>
      </c>
      <c r="F207" s="20">
        <v>5</v>
      </c>
      <c r="G207" s="20">
        <v>7</v>
      </c>
      <c r="H207" s="20">
        <v>2</v>
      </c>
      <c r="I207" s="20">
        <v>5</v>
      </c>
      <c r="J207" s="20">
        <v>2</v>
      </c>
      <c r="K207" s="20">
        <v>5</v>
      </c>
      <c r="L207" s="20">
        <v>6</v>
      </c>
      <c r="M207" s="20">
        <v>2</v>
      </c>
      <c r="N207" s="20">
        <v>1</v>
      </c>
    </row>
    <row r="208" spans="1:14" ht="11.15" customHeight="1" x14ac:dyDescent="0.2">
      <c r="A208" s="21" t="s">
        <v>126</v>
      </c>
      <c r="B208" s="30">
        <v>100</v>
      </c>
      <c r="C208" s="30">
        <v>42.857143000000001</v>
      </c>
      <c r="D208" s="30">
        <v>0</v>
      </c>
      <c r="E208" s="30">
        <v>10.714286</v>
      </c>
      <c r="F208" s="30">
        <v>17.857143000000001</v>
      </c>
      <c r="G208" s="30">
        <v>25</v>
      </c>
      <c r="H208" s="30">
        <v>7.1428570000000002</v>
      </c>
      <c r="I208" s="30">
        <v>17.857143000000001</v>
      </c>
      <c r="J208" s="30">
        <v>7.1428570000000002</v>
      </c>
      <c r="K208" s="30">
        <v>17.857143000000001</v>
      </c>
      <c r="L208" s="30">
        <v>21.428571000000002</v>
      </c>
      <c r="M208" s="30">
        <v>7.1428570000000002</v>
      </c>
      <c r="N208" s="30">
        <v>3.5714290000000002</v>
      </c>
    </row>
    <row r="209" spans="1:14" ht="11.15" customHeight="1" x14ac:dyDescent="0.2">
      <c r="A209" s="18" t="s">
        <v>142</v>
      </c>
      <c r="B209" s="18"/>
      <c r="C209" s="18"/>
      <c r="D209" s="18"/>
      <c r="E209" s="18"/>
      <c r="F209" s="18"/>
      <c r="G209" s="18"/>
      <c r="H209" s="18"/>
      <c r="I209" s="18"/>
      <c r="J209" s="18"/>
      <c r="K209" s="18"/>
      <c r="L209" s="18"/>
      <c r="M209" s="18"/>
      <c r="N209" s="18"/>
    </row>
    <row r="210" spans="1:14" ht="11.15" customHeight="1" x14ac:dyDescent="0.2">
      <c r="A210" s="19" t="s">
        <v>896</v>
      </c>
      <c r="B210" s="20">
        <v>90</v>
      </c>
      <c r="C210" s="20">
        <v>42</v>
      </c>
      <c r="D210" s="20">
        <v>6</v>
      </c>
      <c r="E210" s="20">
        <v>9</v>
      </c>
      <c r="F210" s="20">
        <v>20</v>
      </c>
      <c r="G210" s="20">
        <v>26</v>
      </c>
      <c r="H210" s="20">
        <v>13</v>
      </c>
      <c r="I210" s="20">
        <v>43</v>
      </c>
      <c r="J210" s="20">
        <v>18</v>
      </c>
      <c r="K210" s="20">
        <v>35</v>
      </c>
      <c r="L210" s="20">
        <v>1</v>
      </c>
      <c r="M210" s="20">
        <v>7</v>
      </c>
      <c r="N210" s="20">
        <v>2</v>
      </c>
    </row>
    <row r="211" spans="1:14" ht="11.15" customHeight="1" x14ac:dyDescent="0.2">
      <c r="A211" s="21" t="s">
        <v>126</v>
      </c>
      <c r="B211" s="30">
        <v>100</v>
      </c>
      <c r="C211" s="30">
        <v>46.666666999999997</v>
      </c>
      <c r="D211" s="30">
        <v>6.6666670000000003</v>
      </c>
      <c r="E211" s="30">
        <v>10</v>
      </c>
      <c r="F211" s="30">
        <v>22.222221999999999</v>
      </c>
      <c r="G211" s="30">
        <v>28.888888999999999</v>
      </c>
      <c r="H211" s="30">
        <v>14.444444000000001</v>
      </c>
      <c r="I211" s="30">
        <v>47.777777999999998</v>
      </c>
      <c r="J211" s="30">
        <v>20</v>
      </c>
      <c r="K211" s="30">
        <v>38.888888999999999</v>
      </c>
      <c r="L211" s="30">
        <v>1.111111</v>
      </c>
      <c r="M211" s="30">
        <v>7.7777779999999996</v>
      </c>
      <c r="N211" s="30">
        <v>2.2222219999999999</v>
      </c>
    </row>
    <row r="212" spans="1:14" ht="11.15" customHeight="1" x14ac:dyDescent="0.2">
      <c r="A212" s="19" t="s">
        <v>897</v>
      </c>
      <c r="B212" s="20">
        <v>307</v>
      </c>
      <c r="C212" s="20">
        <v>126</v>
      </c>
      <c r="D212" s="20">
        <v>15</v>
      </c>
      <c r="E212" s="20">
        <v>40</v>
      </c>
      <c r="F212" s="20">
        <v>80</v>
      </c>
      <c r="G212" s="20">
        <v>80</v>
      </c>
      <c r="H212" s="20">
        <v>45</v>
      </c>
      <c r="I212" s="20">
        <v>132</v>
      </c>
      <c r="J212" s="20">
        <v>49</v>
      </c>
      <c r="K212" s="20">
        <v>110</v>
      </c>
      <c r="L212" s="20">
        <v>12</v>
      </c>
      <c r="M212" s="20">
        <v>25</v>
      </c>
      <c r="N212" s="20">
        <v>3</v>
      </c>
    </row>
    <row r="213" spans="1:14" ht="11.15" customHeight="1" x14ac:dyDescent="0.2">
      <c r="A213" s="21" t="s">
        <v>126</v>
      </c>
      <c r="B213" s="30">
        <v>100</v>
      </c>
      <c r="C213" s="30">
        <v>41.042344999999997</v>
      </c>
      <c r="D213" s="30">
        <v>4.885993</v>
      </c>
      <c r="E213" s="30">
        <v>13.029316</v>
      </c>
      <c r="F213" s="30">
        <v>26.058631999999999</v>
      </c>
      <c r="G213" s="30">
        <v>26.058631999999999</v>
      </c>
      <c r="H213" s="30">
        <v>14.65798</v>
      </c>
      <c r="I213" s="30">
        <v>42.996743000000002</v>
      </c>
      <c r="J213" s="30">
        <v>15.960912</v>
      </c>
      <c r="K213" s="30">
        <v>35.830618999999999</v>
      </c>
      <c r="L213" s="30">
        <v>3.908795</v>
      </c>
      <c r="M213" s="30">
        <v>8.1433219999999995</v>
      </c>
      <c r="N213" s="30">
        <v>0.97719900000000004</v>
      </c>
    </row>
    <row r="214" spans="1:14" ht="11.15" customHeight="1" x14ac:dyDescent="0.2">
      <c r="A214" s="19" t="s">
        <v>898</v>
      </c>
      <c r="B214" s="20">
        <v>392</v>
      </c>
      <c r="C214" s="20">
        <v>146</v>
      </c>
      <c r="D214" s="20">
        <v>20</v>
      </c>
      <c r="E214" s="20">
        <v>51</v>
      </c>
      <c r="F214" s="20">
        <v>92</v>
      </c>
      <c r="G214" s="20">
        <v>95</v>
      </c>
      <c r="H214" s="20">
        <v>41</v>
      </c>
      <c r="I214" s="20">
        <v>162</v>
      </c>
      <c r="J214" s="20">
        <v>62</v>
      </c>
      <c r="K214" s="20">
        <v>139</v>
      </c>
      <c r="L214" s="20">
        <v>20</v>
      </c>
      <c r="M214" s="20">
        <v>23</v>
      </c>
      <c r="N214" s="20">
        <v>6</v>
      </c>
    </row>
    <row r="215" spans="1:14" ht="11.15" customHeight="1" x14ac:dyDescent="0.2">
      <c r="A215" s="21" t="s">
        <v>126</v>
      </c>
      <c r="B215" s="30">
        <v>100</v>
      </c>
      <c r="C215" s="30">
        <v>37.244897999999999</v>
      </c>
      <c r="D215" s="30">
        <v>5.1020409999999998</v>
      </c>
      <c r="E215" s="30">
        <v>13.010204</v>
      </c>
      <c r="F215" s="30">
        <v>23.469387999999999</v>
      </c>
      <c r="G215" s="30">
        <v>24.234694000000001</v>
      </c>
      <c r="H215" s="30">
        <v>10.459184</v>
      </c>
      <c r="I215" s="30">
        <v>41.326531000000003</v>
      </c>
      <c r="J215" s="30">
        <v>15.816326999999999</v>
      </c>
      <c r="K215" s="30">
        <v>35.459184</v>
      </c>
      <c r="L215" s="30">
        <v>5.1020409999999998</v>
      </c>
      <c r="M215" s="30">
        <v>5.8673469999999996</v>
      </c>
      <c r="N215" s="30">
        <v>1.5306120000000001</v>
      </c>
    </row>
    <row r="216" spans="1:14" ht="11.15" customHeight="1" x14ac:dyDescent="0.2">
      <c r="A216" s="19" t="s">
        <v>899</v>
      </c>
      <c r="B216" s="20">
        <v>379</v>
      </c>
      <c r="C216" s="20">
        <v>126</v>
      </c>
      <c r="D216" s="20">
        <v>4</v>
      </c>
      <c r="E216" s="20">
        <v>57</v>
      </c>
      <c r="F216" s="20">
        <v>78</v>
      </c>
      <c r="G216" s="20">
        <v>81</v>
      </c>
      <c r="H216" s="20">
        <v>34</v>
      </c>
      <c r="I216" s="20">
        <v>130</v>
      </c>
      <c r="J216" s="20">
        <v>49</v>
      </c>
      <c r="K216" s="20">
        <v>124</v>
      </c>
      <c r="L216" s="20">
        <v>32</v>
      </c>
      <c r="M216" s="20">
        <v>23</v>
      </c>
      <c r="N216" s="20">
        <v>5</v>
      </c>
    </row>
    <row r="217" spans="1:14" ht="11.15" customHeight="1" x14ac:dyDescent="0.2">
      <c r="A217" s="21" t="s">
        <v>126</v>
      </c>
      <c r="B217" s="30">
        <v>100</v>
      </c>
      <c r="C217" s="30">
        <v>33.245382999999997</v>
      </c>
      <c r="D217" s="30">
        <v>1.055409</v>
      </c>
      <c r="E217" s="30">
        <v>15.039578000000001</v>
      </c>
      <c r="F217" s="30">
        <v>20.580475</v>
      </c>
      <c r="G217" s="30">
        <v>21.372032000000001</v>
      </c>
      <c r="H217" s="30">
        <v>8.9709760000000003</v>
      </c>
      <c r="I217" s="30">
        <v>34.300792000000001</v>
      </c>
      <c r="J217" s="30">
        <v>12.92876</v>
      </c>
      <c r="K217" s="30">
        <v>32.717677999999999</v>
      </c>
      <c r="L217" s="30">
        <v>8.4432720000000003</v>
      </c>
      <c r="M217" s="30">
        <v>6.0686020000000003</v>
      </c>
      <c r="N217" s="30">
        <v>1.319261</v>
      </c>
    </row>
    <row r="218" spans="1:14" ht="11.15" customHeight="1" x14ac:dyDescent="0.2">
      <c r="A218" s="19" t="s">
        <v>900</v>
      </c>
      <c r="B218" s="20">
        <v>951</v>
      </c>
      <c r="C218" s="20">
        <v>327</v>
      </c>
      <c r="D218" s="20">
        <v>16</v>
      </c>
      <c r="E218" s="20">
        <v>113</v>
      </c>
      <c r="F218" s="20">
        <v>205</v>
      </c>
      <c r="G218" s="20">
        <v>200</v>
      </c>
      <c r="H218" s="20">
        <v>118</v>
      </c>
      <c r="I218" s="20">
        <v>287</v>
      </c>
      <c r="J218" s="20">
        <v>104</v>
      </c>
      <c r="K218" s="20">
        <v>309</v>
      </c>
      <c r="L218" s="20">
        <v>86</v>
      </c>
      <c r="M218" s="20">
        <v>94</v>
      </c>
      <c r="N218" s="20">
        <v>29</v>
      </c>
    </row>
    <row r="219" spans="1:14" ht="11.15" customHeight="1" x14ac:dyDescent="0.2">
      <c r="A219" s="21" t="s">
        <v>126</v>
      </c>
      <c r="B219" s="30">
        <v>100</v>
      </c>
      <c r="C219" s="30">
        <v>34.384858000000001</v>
      </c>
      <c r="D219" s="30">
        <v>1.6824399999999999</v>
      </c>
      <c r="E219" s="30">
        <v>11.882229000000001</v>
      </c>
      <c r="F219" s="30">
        <v>21.556256999999999</v>
      </c>
      <c r="G219" s="30">
        <v>21.030494000000001</v>
      </c>
      <c r="H219" s="30">
        <v>12.407992</v>
      </c>
      <c r="I219" s="30">
        <v>30.178758999999999</v>
      </c>
      <c r="J219" s="30">
        <v>10.935857</v>
      </c>
      <c r="K219" s="30">
        <v>32.492114000000001</v>
      </c>
      <c r="L219" s="30">
        <v>9.043113</v>
      </c>
      <c r="M219" s="30">
        <v>9.8843320000000006</v>
      </c>
      <c r="N219" s="30">
        <v>3.0494219999999999</v>
      </c>
    </row>
    <row r="220" spans="1:14" ht="11.15" customHeight="1" x14ac:dyDescent="0.2">
      <c r="A220" s="19" t="s">
        <v>873</v>
      </c>
      <c r="B220" s="20">
        <v>69</v>
      </c>
      <c r="C220" s="20">
        <v>25</v>
      </c>
      <c r="D220" s="20">
        <v>0</v>
      </c>
      <c r="E220" s="20">
        <v>12</v>
      </c>
      <c r="F220" s="20">
        <v>19</v>
      </c>
      <c r="G220" s="20">
        <v>12</v>
      </c>
      <c r="H220" s="20">
        <v>10</v>
      </c>
      <c r="I220" s="20">
        <v>23</v>
      </c>
      <c r="J220" s="20">
        <v>7</v>
      </c>
      <c r="K220" s="20">
        <v>20</v>
      </c>
      <c r="L220" s="20">
        <v>4</v>
      </c>
      <c r="M220" s="20">
        <v>10</v>
      </c>
      <c r="N220" s="20">
        <v>2</v>
      </c>
    </row>
    <row r="221" spans="1:14" ht="11.15" customHeight="1" x14ac:dyDescent="0.2">
      <c r="A221" s="21" t="s">
        <v>126</v>
      </c>
      <c r="B221" s="30">
        <v>100</v>
      </c>
      <c r="C221" s="30">
        <v>36.231884000000001</v>
      </c>
      <c r="D221" s="30">
        <v>0</v>
      </c>
      <c r="E221" s="30">
        <v>17.391304000000002</v>
      </c>
      <c r="F221" s="30">
        <v>27.536231999999998</v>
      </c>
      <c r="G221" s="30">
        <v>17.391304000000002</v>
      </c>
      <c r="H221" s="30">
        <v>14.492754</v>
      </c>
      <c r="I221" s="30">
        <v>33.333333000000003</v>
      </c>
      <c r="J221" s="30">
        <v>10.144928</v>
      </c>
      <c r="K221" s="30">
        <v>28.985506999999998</v>
      </c>
      <c r="L221" s="30">
        <v>5.7971009999999996</v>
      </c>
      <c r="M221" s="30">
        <v>14.492754</v>
      </c>
      <c r="N221" s="30">
        <v>2.8985509999999999</v>
      </c>
    </row>
    <row r="222" spans="1:14" ht="11.15" customHeight="1" x14ac:dyDescent="0.2">
      <c r="A222" s="18" t="s">
        <v>143</v>
      </c>
      <c r="B222" s="18"/>
      <c r="C222" s="18"/>
      <c r="D222" s="18"/>
      <c r="E222" s="18"/>
      <c r="F222" s="18"/>
      <c r="G222" s="18"/>
      <c r="H222" s="18"/>
      <c r="I222" s="18"/>
      <c r="J222" s="18"/>
      <c r="K222" s="18"/>
      <c r="L222" s="18"/>
      <c r="M222" s="18"/>
      <c r="N222" s="18"/>
    </row>
    <row r="223" spans="1:14" ht="11.15" customHeight="1" x14ac:dyDescent="0.2">
      <c r="A223" s="21" t="s">
        <v>901</v>
      </c>
      <c r="B223" s="21"/>
      <c r="C223" s="21"/>
      <c r="D223" s="21"/>
      <c r="E223" s="21"/>
      <c r="F223" s="21"/>
      <c r="G223" s="21"/>
      <c r="H223" s="21"/>
      <c r="I223" s="21"/>
      <c r="J223" s="21"/>
      <c r="K223" s="21"/>
      <c r="L223" s="21"/>
      <c r="M223" s="21"/>
      <c r="N223" s="21"/>
    </row>
    <row r="224" spans="1:14" ht="11.15" customHeight="1" x14ac:dyDescent="0.2">
      <c r="A224" s="19" t="s">
        <v>902</v>
      </c>
      <c r="B224" s="20">
        <v>546</v>
      </c>
      <c r="C224" s="20">
        <v>229</v>
      </c>
      <c r="D224" s="20">
        <v>29</v>
      </c>
      <c r="E224" s="20">
        <v>77</v>
      </c>
      <c r="F224" s="20">
        <v>129</v>
      </c>
      <c r="G224" s="20">
        <v>118</v>
      </c>
      <c r="H224" s="20">
        <v>83</v>
      </c>
      <c r="I224" s="20">
        <v>233</v>
      </c>
      <c r="J224" s="20">
        <v>90</v>
      </c>
      <c r="K224" s="20">
        <v>188</v>
      </c>
      <c r="L224" s="20">
        <v>30</v>
      </c>
      <c r="M224" s="20">
        <v>34</v>
      </c>
      <c r="N224" s="20">
        <v>5</v>
      </c>
    </row>
    <row r="225" spans="1:14" ht="11.15" customHeight="1" x14ac:dyDescent="0.2">
      <c r="A225" s="21" t="s">
        <v>126</v>
      </c>
      <c r="B225" s="30">
        <v>100</v>
      </c>
      <c r="C225" s="30">
        <v>41.941392</v>
      </c>
      <c r="D225" s="30">
        <v>5.3113549999999998</v>
      </c>
      <c r="E225" s="30">
        <v>14.102563999999999</v>
      </c>
      <c r="F225" s="30">
        <v>23.626373999999998</v>
      </c>
      <c r="G225" s="30">
        <v>21.611722</v>
      </c>
      <c r="H225" s="30">
        <v>15.201465000000001</v>
      </c>
      <c r="I225" s="30">
        <v>42.673993000000003</v>
      </c>
      <c r="J225" s="30">
        <v>16.483516000000002</v>
      </c>
      <c r="K225" s="30">
        <v>34.432234000000001</v>
      </c>
      <c r="L225" s="30">
        <v>5.4945050000000002</v>
      </c>
      <c r="M225" s="30">
        <v>6.227106</v>
      </c>
      <c r="N225" s="30">
        <v>0.91575099999999998</v>
      </c>
    </row>
    <row r="226" spans="1:14" ht="11.15" customHeight="1" x14ac:dyDescent="0.2">
      <c r="A226" s="19" t="s">
        <v>903</v>
      </c>
      <c r="B226" s="20">
        <v>531</v>
      </c>
      <c r="C226" s="20">
        <v>179</v>
      </c>
      <c r="D226" s="20">
        <v>16</v>
      </c>
      <c r="E226" s="20">
        <v>70</v>
      </c>
      <c r="F226" s="20">
        <v>120</v>
      </c>
      <c r="G226" s="20">
        <v>136</v>
      </c>
      <c r="H226" s="20">
        <v>57</v>
      </c>
      <c r="I226" s="20">
        <v>192</v>
      </c>
      <c r="J226" s="20">
        <v>80</v>
      </c>
      <c r="K226" s="20">
        <v>190</v>
      </c>
      <c r="L226" s="20">
        <v>39</v>
      </c>
      <c r="M226" s="20">
        <v>37</v>
      </c>
      <c r="N226" s="20">
        <v>6</v>
      </c>
    </row>
    <row r="227" spans="1:14" ht="11.15" customHeight="1" x14ac:dyDescent="0.2">
      <c r="A227" s="21" t="s">
        <v>126</v>
      </c>
      <c r="B227" s="30">
        <v>100</v>
      </c>
      <c r="C227" s="30">
        <v>33.709980999999999</v>
      </c>
      <c r="D227" s="30">
        <v>3.0131830000000002</v>
      </c>
      <c r="E227" s="30">
        <v>13.182674</v>
      </c>
      <c r="F227" s="30">
        <v>22.598870000000002</v>
      </c>
      <c r="G227" s="30">
        <v>25.612053</v>
      </c>
      <c r="H227" s="30">
        <v>10.734463</v>
      </c>
      <c r="I227" s="30">
        <v>36.158192</v>
      </c>
      <c r="J227" s="30">
        <v>15.065913</v>
      </c>
      <c r="K227" s="30">
        <v>35.781543999999997</v>
      </c>
      <c r="L227" s="30">
        <v>7.344633</v>
      </c>
      <c r="M227" s="30">
        <v>6.9679849999999997</v>
      </c>
      <c r="N227" s="30">
        <v>1.1299440000000001</v>
      </c>
    </row>
    <row r="228" spans="1:14" ht="11.15" customHeight="1" x14ac:dyDescent="0.2">
      <c r="A228" s="19" t="s">
        <v>904</v>
      </c>
      <c r="B228" s="20">
        <v>205</v>
      </c>
      <c r="C228" s="20">
        <v>81</v>
      </c>
      <c r="D228" s="20">
        <v>1</v>
      </c>
      <c r="E228" s="20">
        <v>26</v>
      </c>
      <c r="F228" s="20">
        <v>46</v>
      </c>
      <c r="G228" s="20">
        <v>52</v>
      </c>
      <c r="H228" s="20">
        <v>33</v>
      </c>
      <c r="I228" s="20">
        <v>75</v>
      </c>
      <c r="J228" s="20">
        <v>32</v>
      </c>
      <c r="K228" s="20">
        <v>68</v>
      </c>
      <c r="L228" s="20">
        <v>15</v>
      </c>
      <c r="M228" s="20">
        <v>12</v>
      </c>
      <c r="N228" s="20">
        <v>3</v>
      </c>
    </row>
    <row r="229" spans="1:14" ht="11.15" customHeight="1" x14ac:dyDescent="0.2">
      <c r="A229" s="21" t="s">
        <v>126</v>
      </c>
      <c r="B229" s="30">
        <v>100</v>
      </c>
      <c r="C229" s="30">
        <v>39.512194999999998</v>
      </c>
      <c r="D229" s="30">
        <v>0.48780499999999999</v>
      </c>
      <c r="E229" s="30">
        <v>12.682926999999999</v>
      </c>
      <c r="F229" s="30">
        <v>22.439024</v>
      </c>
      <c r="G229" s="30">
        <v>25.365853999999999</v>
      </c>
      <c r="H229" s="30">
        <v>16.097560999999999</v>
      </c>
      <c r="I229" s="30">
        <v>36.585366</v>
      </c>
      <c r="J229" s="30">
        <v>15.609756000000001</v>
      </c>
      <c r="K229" s="30">
        <v>33.170732000000001</v>
      </c>
      <c r="L229" s="30">
        <v>7.3170729999999997</v>
      </c>
      <c r="M229" s="30">
        <v>5.8536590000000004</v>
      </c>
      <c r="N229" s="30">
        <v>1.4634149999999999</v>
      </c>
    </row>
    <row r="230" spans="1:14" ht="11.15" customHeight="1" x14ac:dyDescent="0.2">
      <c r="A230" s="19" t="s">
        <v>905</v>
      </c>
      <c r="B230" s="20">
        <v>762</v>
      </c>
      <c r="C230" s="20">
        <v>250</v>
      </c>
      <c r="D230" s="20">
        <v>13</v>
      </c>
      <c r="E230" s="20">
        <v>95</v>
      </c>
      <c r="F230" s="20">
        <v>157</v>
      </c>
      <c r="G230" s="20">
        <v>155</v>
      </c>
      <c r="H230" s="20">
        <v>75</v>
      </c>
      <c r="I230" s="20">
        <v>231</v>
      </c>
      <c r="J230" s="20">
        <v>73</v>
      </c>
      <c r="K230" s="20">
        <v>252</v>
      </c>
      <c r="L230" s="20">
        <v>64</v>
      </c>
      <c r="M230" s="20">
        <v>81</v>
      </c>
      <c r="N230" s="20">
        <v>27</v>
      </c>
    </row>
    <row r="231" spans="1:14" ht="11.15" customHeight="1" x14ac:dyDescent="0.2">
      <c r="A231" s="21" t="s">
        <v>126</v>
      </c>
      <c r="B231" s="30">
        <v>100</v>
      </c>
      <c r="C231" s="30">
        <v>32.808399000000001</v>
      </c>
      <c r="D231" s="30">
        <v>1.706037</v>
      </c>
      <c r="E231" s="30">
        <v>12.467192000000001</v>
      </c>
      <c r="F231" s="30">
        <v>20.603674999999999</v>
      </c>
      <c r="G231" s="30">
        <v>20.341207000000001</v>
      </c>
      <c r="H231" s="30">
        <v>9.8425200000000004</v>
      </c>
      <c r="I231" s="30">
        <v>30.314961</v>
      </c>
      <c r="J231" s="30">
        <v>9.5800520000000002</v>
      </c>
      <c r="K231" s="30">
        <v>33.070866000000002</v>
      </c>
      <c r="L231" s="30">
        <v>8.3989499999999992</v>
      </c>
      <c r="M231" s="30">
        <v>10.629921</v>
      </c>
      <c r="N231" s="30">
        <v>3.543307</v>
      </c>
    </row>
    <row r="232" spans="1:14" ht="11.15" customHeight="1" x14ac:dyDescent="0.2">
      <c r="A232" s="19" t="s">
        <v>873</v>
      </c>
      <c r="B232" s="20">
        <v>144</v>
      </c>
      <c r="C232" s="20">
        <v>53</v>
      </c>
      <c r="D232" s="20">
        <v>2</v>
      </c>
      <c r="E232" s="20">
        <v>14</v>
      </c>
      <c r="F232" s="20">
        <v>42</v>
      </c>
      <c r="G232" s="20">
        <v>33</v>
      </c>
      <c r="H232" s="20">
        <v>13</v>
      </c>
      <c r="I232" s="20">
        <v>46</v>
      </c>
      <c r="J232" s="20">
        <v>14</v>
      </c>
      <c r="K232" s="20">
        <v>39</v>
      </c>
      <c r="L232" s="20">
        <v>7</v>
      </c>
      <c r="M232" s="20">
        <v>18</v>
      </c>
      <c r="N232" s="20">
        <v>6</v>
      </c>
    </row>
    <row r="233" spans="1:14" ht="11.15" customHeight="1" x14ac:dyDescent="0.2">
      <c r="A233" s="21" t="s">
        <v>126</v>
      </c>
      <c r="B233" s="30">
        <v>100</v>
      </c>
      <c r="C233" s="30">
        <v>36.805556000000003</v>
      </c>
      <c r="D233" s="30">
        <v>1.388889</v>
      </c>
      <c r="E233" s="30">
        <v>9.7222220000000004</v>
      </c>
      <c r="F233" s="30">
        <v>29.166667</v>
      </c>
      <c r="G233" s="30">
        <v>22.916667</v>
      </c>
      <c r="H233" s="30">
        <v>9.0277779999999996</v>
      </c>
      <c r="I233" s="30">
        <v>31.944444000000001</v>
      </c>
      <c r="J233" s="30">
        <v>9.7222220000000004</v>
      </c>
      <c r="K233" s="30">
        <v>27.083333</v>
      </c>
      <c r="L233" s="30">
        <v>4.8611110000000002</v>
      </c>
      <c r="M233" s="30">
        <v>12.5</v>
      </c>
      <c r="N233" s="30">
        <v>4.1666670000000003</v>
      </c>
    </row>
    <row r="234" spans="1:14" ht="11.15" customHeight="1" x14ac:dyDescent="0.2">
      <c r="A234" s="18" t="s">
        <v>143</v>
      </c>
      <c r="B234" s="18"/>
      <c r="C234" s="18"/>
      <c r="D234" s="18"/>
      <c r="E234" s="18"/>
      <c r="F234" s="18"/>
      <c r="G234" s="18"/>
      <c r="H234" s="18"/>
      <c r="I234" s="18"/>
      <c r="J234" s="18"/>
      <c r="K234" s="18"/>
      <c r="L234" s="18"/>
      <c r="M234" s="18"/>
      <c r="N234" s="18"/>
    </row>
    <row r="235" spans="1:14" ht="11.15" customHeight="1" x14ac:dyDescent="0.2">
      <c r="A235" s="21" t="s">
        <v>906</v>
      </c>
      <c r="B235" s="21"/>
      <c r="C235" s="21"/>
      <c r="D235" s="21"/>
      <c r="E235" s="21"/>
      <c r="F235" s="21"/>
      <c r="G235" s="21"/>
      <c r="H235" s="21"/>
      <c r="I235" s="21"/>
      <c r="J235" s="21"/>
      <c r="K235" s="21"/>
      <c r="L235" s="21"/>
      <c r="M235" s="21"/>
      <c r="N235" s="21"/>
    </row>
    <row r="236" spans="1:14" ht="11.15" customHeight="1" x14ac:dyDescent="0.2">
      <c r="A236" s="19" t="s">
        <v>902</v>
      </c>
      <c r="B236" s="20">
        <v>285</v>
      </c>
      <c r="C236" s="20">
        <v>124</v>
      </c>
      <c r="D236" s="20">
        <v>13</v>
      </c>
      <c r="E236" s="20">
        <v>32</v>
      </c>
      <c r="F236" s="20">
        <v>75</v>
      </c>
      <c r="G236" s="20">
        <v>74</v>
      </c>
      <c r="H236" s="20">
        <v>34</v>
      </c>
      <c r="I236" s="20">
        <v>121</v>
      </c>
      <c r="J236" s="20">
        <v>57</v>
      </c>
      <c r="K236" s="20">
        <v>108</v>
      </c>
      <c r="L236" s="20">
        <v>12</v>
      </c>
      <c r="M236" s="20">
        <v>13</v>
      </c>
      <c r="N236" s="20">
        <v>1</v>
      </c>
    </row>
    <row r="237" spans="1:14" ht="11.15" customHeight="1" x14ac:dyDescent="0.2">
      <c r="A237" s="21" t="s">
        <v>126</v>
      </c>
      <c r="B237" s="30">
        <v>100</v>
      </c>
      <c r="C237" s="30">
        <v>43.508772</v>
      </c>
      <c r="D237" s="30">
        <v>4.5614039999999996</v>
      </c>
      <c r="E237" s="30">
        <v>11.228070000000001</v>
      </c>
      <c r="F237" s="30">
        <v>26.315788999999999</v>
      </c>
      <c r="G237" s="30">
        <v>25.964912000000002</v>
      </c>
      <c r="H237" s="30">
        <v>11.929824999999999</v>
      </c>
      <c r="I237" s="30">
        <v>42.456139999999998</v>
      </c>
      <c r="J237" s="30">
        <v>20</v>
      </c>
      <c r="K237" s="30">
        <v>37.894736999999999</v>
      </c>
      <c r="L237" s="30">
        <v>4.2105259999999998</v>
      </c>
      <c r="M237" s="30">
        <v>4.5614039999999996</v>
      </c>
      <c r="N237" s="30">
        <v>0.35087699999999999</v>
      </c>
    </row>
    <row r="238" spans="1:14" ht="11.15" customHeight="1" x14ac:dyDescent="0.2">
      <c r="A238" s="19" t="s">
        <v>903</v>
      </c>
      <c r="B238" s="20">
        <v>217</v>
      </c>
      <c r="C238" s="20">
        <v>81</v>
      </c>
      <c r="D238" s="20">
        <v>9</v>
      </c>
      <c r="E238" s="20">
        <v>36</v>
      </c>
      <c r="F238" s="20">
        <v>42</v>
      </c>
      <c r="G238" s="20">
        <v>51</v>
      </c>
      <c r="H238" s="20">
        <v>24</v>
      </c>
      <c r="I238" s="20">
        <v>90</v>
      </c>
      <c r="J238" s="20">
        <v>31</v>
      </c>
      <c r="K238" s="20">
        <v>80</v>
      </c>
      <c r="L238" s="20">
        <v>15</v>
      </c>
      <c r="M238" s="20">
        <v>15</v>
      </c>
      <c r="N238" s="20">
        <v>3</v>
      </c>
    </row>
    <row r="239" spans="1:14" ht="11.15" customHeight="1" x14ac:dyDescent="0.2">
      <c r="A239" s="21" t="s">
        <v>126</v>
      </c>
      <c r="B239" s="30">
        <v>100</v>
      </c>
      <c r="C239" s="30">
        <v>37.327188999999997</v>
      </c>
      <c r="D239" s="30">
        <v>4.1474650000000004</v>
      </c>
      <c r="E239" s="30">
        <v>16.589862</v>
      </c>
      <c r="F239" s="30">
        <v>19.354838999999998</v>
      </c>
      <c r="G239" s="30">
        <v>23.502303999999999</v>
      </c>
      <c r="H239" s="30">
        <v>11.059908</v>
      </c>
      <c r="I239" s="30">
        <v>41.474654000000001</v>
      </c>
      <c r="J239" s="30">
        <v>14.285714</v>
      </c>
      <c r="K239" s="30">
        <v>36.866359000000003</v>
      </c>
      <c r="L239" s="30">
        <v>6.9124420000000004</v>
      </c>
      <c r="M239" s="30">
        <v>6.9124420000000004</v>
      </c>
      <c r="N239" s="30">
        <v>1.3824879999999999</v>
      </c>
    </row>
    <row r="240" spans="1:14" ht="11.15" customHeight="1" x14ac:dyDescent="0.2">
      <c r="A240" s="19" t="s">
        <v>904</v>
      </c>
      <c r="B240" s="20">
        <v>142</v>
      </c>
      <c r="C240" s="20">
        <v>42</v>
      </c>
      <c r="D240" s="20">
        <v>3</v>
      </c>
      <c r="E240" s="20">
        <v>18</v>
      </c>
      <c r="F240" s="20">
        <v>34</v>
      </c>
      <c r="G240" s="20">
        <v>32</v>
      </c>
      <c r="H240" s="20">
        <v>21</v>
      </c>
      <c r="I240" s="20">
        <v>49</v>
      </c>
      <c r="J240" s="20">
        <v>26</v>
      </c>
      <c r="K240" s="20">
        <v>52</v>
      </c>
      <c r="L240" s="20">
        <v>9</v>
      </c>
      <c r="M240" s="20">
        <v>8</v>
      </c>
      <c r="N240" s="20">
        <v>3</v>
      </c>
    </row>
    <row r="241" spans="1:14" ht="11.15" customHeight="1" x14ac:dyDescent="0.2">
      <c r="A241" s="21" t="s">
        <v>126</v>
      </c>
      <c r="B241" s="30">
        <v>100</v>
      </c>
      <c r="C241" s="30">
        <v>29.577465</v>
      </c>
      <c r="D241" s="30">
        <v>2.112676</v>
      </c>
      <c r="E241" s="30">
        <v>12.676056000000001</v>
      </c>
      <c r="F241" s="30">
        <v>23.943662</v>
      </c>
      <c r="G241" s="30">
        <v>22.535211</v>
      </c>
      <c r="H241" s="30">
        <v>14.788732</v>
      </c>
      <c r="I241" s="30">
        <v>34.507041999999998</v>
      </c>
      <c r="J241" s="30">
        <v>18.309858999999999</v>
      </c>
      <c r="K241" s="30">
        <v>36.619717999999999</v>
      </c>
      <c r="L241" s="30">
        <v>6.3380280000000004</v>
      </c>
      <c r="M241" s="30">
        <v>5.6338030000000003</v>
      </c>
      <c r="N241" s="30">
        <v>2.112676</v>
      </c>
    </row>
    <row r="242" spans="1:14" ht="11.15" customHeight="1" x14ac:dyDescent="0.2">
      <c r="A242" s="19" t="s">
        <v>905</v>
      </c>
      <c r="B242" s="20">
        <v>1184</v>
      </c>
      <c r="C242" s="20">
        <v>411</v>
      </c>
      <c r="D242" s="20">
        <v>26</v>
      </c>
      <c r="E242" s="20">
        <v>151</v>
      </c>
      <c r="F242" s="20">
        <v>266</v>
      </c>
      <c r="G242" s="20">
        <v>262</v>
      </c>
      <c r="H242" s="20">
        <v>135</v>
      </c>
      <c r="I242" s="20">
        <v>402</v>
      </c>
      <c r="J242" s="20">
        <v>136</v>
      </c>
      <c r="K242" s="20">
        <v>401</v>
      </c>
      <c r="L242" s="20">
        <v>93</v>
      </c>
      <c r="M242" s="20">
        <v>109</v>
      </c>
      <c r="N242" s="20">
        <v>26</v>
      </c>
    </row>
    <row r="243" spans="1:14" ht="11.15" customHeight="1" x14ac:dyDescent="0.2">
      <c r="A243" s="21" t="s">
        <v>126</v>
      </c>
      <c r="B243" s="30">
        <v>100</v>
      </c>
      <c r="C243" s="30">
        <v>34.712837999999998</v>
      </c>
      <c r="D243" s="30">
        <v>2.1959460000000002</v>
      </c>
      <c r="E243" s="30">
        <v>12.753378</v>
      </c>
      <c r="F243" s="30">
        <v>22.466215999999999</v>
      </c>
      <c r="G243" s="30">
        <v>22.128378000000001</v>
      </c>
      <c r="H243" s="30">
        <v>11.402027</v>
      </c>
      <c r="I243" s="30">
        <v>33.952703</v>
      </c>
      <c r="J243" s="30">
        <v>11.486485999999999</v>
      </c>
      <c r="K243" s="30">
        <v>33.868243</v>
      </c>
      <c r="L243" s="30">
        <v>7.85473</v>
      </c>
      <c r="M243" s="30">
        <v>9.2060809999999993</v>
      </c>
      <c r="N243" s="30">
        <v>2.1959460000000002</v>
      </c>
    </row>
    <row r="244" spans="1:14" ht="11.15" customHeight="1" x14ac:dyDescent="0.2">
      <c r="A244" s="19" t="s">
        <v>873</v>
      </c>
      <c r="B244" s="20">
        <v>360</v>
      </c>
      <c r="C244" s="20">
        <v>134</v>
      </c>
      <c r="D244" s="20">
        <v>10</v>
      </c>
      <c r="E244" s="20">
        <v>45</v>
      </c>
      <c r="F244" s="20">
        <v>77</v>
      </c>
      <c r="G244" s="20">
        <v>75</v>
      </c>
      <c r="H244" s="20">
        <v>47</v>
      </c>
      <c r="I244" s="20">
        <v>115</v>
      </c>
      <c r="J244" s="20">
        <v>39</v>
      </c>
      <c r="K244" s="20">
        <v>96</v>
      </c>
      <c r="L244" s="20">
        <v>26</v>
      </c>
      <c r="M244" s="20">
        <v>37</v>
      </c>
      <c r="N244" s="20">
        <v>14</v>
      </c>
    </row>
    <row r="245" spans="1:14" ht="11.15" customHeight="1" x14ac:dyDescent="0.2">
      <c r="A245" s="21" t="s">
        <v>126</v>
      </c>
      <c r="B245" s="30">
        <v>100</v>
      </c>
      <c r="C245" s="30">
        <v>37.222222000000002</v>
      </c>
      <c r="D245" s="30">
        <v>2.7777780000000001</v>
      </c>
      <c r="E245" s="30">
        <v>12.5</v>
      </c>
      <c r="F245" s="30">
        <v>21.388888999999999</v>
      </c>
      <c r="G245" s="30">
        <v>20.833333</v>
      </c>
      <c r="H245" s="30">
        <v>13.055555999999999</v>
      </c>
      <c r="I245" s="30">
        <v>31.944444000000001</v>
      </c>
      <c r="J245" s="30">
        <v>10.833333</v>
      </c>
      <c r="K245" s="30">
        <v>26.666667</v>
      </c>
      <c r="L245" s="30">
        <v>7.2222220000000004</v>
      </c>
      <c r="M245" s="30">
        <v>10.277778</v>
      </c>
      <c r="N245" s="30">
        <v>3.8888889999999998</v>
      </c>
    </row>
    <row r="246" spans="1:14" ht="11.15" customHeight="1" x14ac:dyDescent="0.2">
      <c r="A246" s="18" t="s">
        <v>143</v>
      </c>
      <c r="B246" s="18"/>
      <c r="C246" s="18"/>
      <c r="D246" s="18"/>
      <c r="E246" s="18"/>
      <c r="F246" s="18"/>
      <c r="G246" s="18"/>
      <c r="H246" s="18"/>
      <c r="I246" s="18"/>
      <c r="J246" s="18"/>
      <c r="K246" s="18"/>
      <c r="L246" s="18"/>
      <c r="M246" s="18"/>
      <c r="N246" s="18"/>
    </row>
    <row r="247" spans="1:14" ht="11.15" customHeight="1" x14ac:dyDescent="0.2">
      <c r="A247" s="21" t="s">
        <v>907</v>
      </c>
      <c r="B247" s="21"/>
      <c r="C247" s="21"/>
      <c r="D247" s="21"/>
      <c r="E247" s="21"/>
      <c r="F247" s="21"/>
      <c r="G247" s="21"/>
      <c r="H247" s="21"/>
      <c r="I247" s="21"/>
      <c r="J247" s="21"/>
      <c r="K247" s="21"/>
      <c r="L247" s="21"/>
      <c r="M247" s="21"/>
      <c r="N247" s="21"/>
    </row>
    <row r="248" spans="1:14" ht="11.15" customHeight="1" x14ac:dyDescent="0.2">
      <c r="A248" s="19" t="s">
        <v>902</v>
      </c>
      <c r="B248" s="20">
        <v>330</v>
      </c>
      <c r="C248" s="20">
        <v>113</v>
      </c>
      <c r="D248" s="20">
        <v>11</v>
      </c>
      <c r="E248" s="20">
        <v>40</v>
      </c>
      <c r="F248" s="20">
        <v>77</v>
      </c>
      <c r="G248" s="20">
        <v>85</v>
      </c>
      <c r="H248" s="20">
        <v>43</v>
      </c>
      <c r="I248" s="20">
        <v>119</v>
      </c>
      <c r="J248" s="20">
        <v>57</v>
      </c>
      <c r="K248" s="20">
        <v>126</v>
      </c>
      <c r="L248" s="20">
        <v>23</v>
      </c>
      <c r="M248" s="20">
        <v>27</v>
      </c>
      <c r="N248" s="20">
        <v>4</v>
      </c>
    </row>
    <row r="249" spans="1:14" ht="11.15" customHeight="1" x14ac:dyDescent="0.2">
      <c r="A249" s="21" t="s">
        <v>126</v>
      </c>
      <c r="B249" s="30">
        <v>100</v>
      </c>
      <c r="C249" s="30">
        <v>34.242424</v>
      </c>
      <c r="D249" s="30">
        <v>3.3333330000000001</v>
      </c>
      <c r="E249" s="30">
        <v>12.121212</v>
      </c>
      <c r="F249" s="30">
        <v>23.333333</v>
      </c>
      <c r="G249" s="30">
        <v>25.757576</v>
      </c>
      <c r="H249" s="30">
        <v>13.030303</v>
      </c>
      <c r="I249" s="30">
        <v>36.060606</v>
      </c>
      <c r="J249" s="30">
        <v>17.272727</v>
      </c>
      <c r="K249" s="30">
        <v>38.181818</v>
      </c>
      <c r="L249" s="30">
        <v>6.969697</v>
      </c>
      <c r="M249" s="30">
        <v>8.1818179999999998</v>
      </c>
      <c r="N249" s="30">
        <v>1.212121</v>
      </c>
    </row>
    <row r="250" spans="1:14" ht="11.15" customHeight="1" x14ac:dyDescent="0.2">
      <c r="A250" s="19" t="s">
        <v>903</v>
      </c>
      <c r="B250" s="20">
        <v>326</v>
      </c>
      <c r="C250" s="20">
        <v>116</v>
      </c>
      <c r="D250" s="20">
        <v>14</v>
      </c>
      <c r="E250" s="20">
        <v>40</v>
      </c>
      <c r="F250" s="20">
        <v>74</v>
      </c>
      <c r="G250" s="20">
        <v>78</v>
      </c>
      <c r="H250" s="20">
        <v>33</v>
      </c>
      <c r="I250" s="20">
        <v>132</v>
      </c>
      <c r="J250" s="20">
        <v>61</v>
      </c>
      <c r="K250" s="20">
        <v>108</v>
      </c>
      <c r="L250" s="20">
        <v>19</v>
      </c>
      <c r="M250" s="20">
        <v>20</v>
      </c>
      <c r="N250" s="20">
        <v>6</v>
      </c>
    </row>
    <row r="251" spans="1:14" ht="11.15" customHeight="1" x14ac:dyDescent="0.2">
      <c r="A251" s="21" t="s">
        <v>126</v>
      </c>
      <c r="B251" s="30">
        <v>100</v>
      </c>
      <c r="C251" s="30">
        <v>35.582822</v>
      </c>
      <c r="D251" s="30">
        <v>4.2944789999999999</v>
      </c>
      <c r="E251" s="30">
        <v>12.269939000000001</v>
      </c>
      <c r="F251" s="30">
        <v>22.699387000000002</v>
      </c>
      <c r="G251" s="30">
        <v>23.926380000000002</v>
      </c>
      <c r="H251" s="30">
        <v>10.122699000000001</v>
      </c>
      <c r="I251" s="30">
        <v>40.490797999999998</v>
      </c>
      <c r="J251" s="30">
        <v>18.711656000000001</v>
      </c>
      <c r="K251" s="30">
        <v>33.128833999999998</v>
      </c>
      <c r="L251" s="30">
        <v>5.8282210000000001</v>
      </c>
      <c r="M251" s="30">
        <v>6.1349689999999999</v>
      </c>
      <c r="N251" s="30">
        <v>1.8404910000000001</v>
      </c>
    </row>
    <row r="252" spans="1:14" ht="11.15" customHeight="1" x14ac:dyDescent="0.2">
      <c r="A252" s="19" t="s">
        <v>904</v>
      </c>
      <c r="B252" s="20">
        <v>133</v>
      </c>
      <c r="C252" s="20">
        <v>53</v>
      </c>
      <c r="D252" s="20">
        <v>3</v>
      </c>
      <c r="E252" s="20">
        <v>16</v>
      </c>
      <c r="F252" s="20">
        <v>26</v>
      </c>
      <c r="G252" s="20">
        <v>34</v>
      </c>
      <c r="H252" s="20">
        <v>22</v>
      </c>
      <c r="I252" s="20">
        <v>60</v>
      </c>
      <c r="J252" s="20">
        <v>20</v>
      </c>
      <c r="K252" s="20">
        <v>45</v>
      </c>
      <c r="L252" s="20">
        <v>10</v>
      </c>
      <c r="M252" s="20">
        <v>13</v>
      </c>
      <c r="N252" s="20">
        <v>1</v>
      </c>
    </row>
    <row r="253" spans="1:14" ht="11.15" customHeight="1" x14ac:dyDescent="0.2">
      <c r="A253" s="21" t="s">
        <v>126</v>
      </c>
      <c r="B253" s="30">
        <v>100</v>
      </c>
      <c r="C253" s="30">
        <v>39.849623999999999</v>
      </c>
      <c r="D253" s="30">
        <v>2.2556389999999999</v>
      </c>
      <c r="E253" s="30">
        <v>12.030075</v>
      </c>
      <c r="F253" s="30">
        <v>19.548871999999999</v>
      </c>
      <c r="G253" s="30">
        <v>25.56391</v>
      </c>
      <c r="H253" s="30">
        <v>16.541353000000001</v>
      </c>
      <c r="I253" s="30">
        <v>45.112782000000003</v>
      </c>
      <c r="J253" s="30">
        <v>15.037594</v>
      </c>
      <c r="K253" s="30">
        <v>33.834586000000002</v>
      </c>
      <c r="L253" s="30">
        <v>7.5187970000000002</v>
      </c>
      <c r="M253" s="30">
        <v>9.7744359999999997</v>
      </c>
      <c r="N253" s="30">
        <v>0.75187999999999999</v>
      </c>
    </row>
    <row r="254" spans="1:14" ht="11.15" customHeight="1" x14ac:dyDescent="0.2">
      <c r="A254" s="19" t="s">
        <v>905</v>
      </c>
      <c r="B254" s="20">
        <v>1070</v>
      </c>
      <c r="C254" s="20">
        <v>379</v>
      </c>
      <c r="D254" s="20">
        <v>24</v>
      </c>
      <c r="E254" s="20">
        <v>139</v>
      </c>
      <c r="F254" s="20">
        <v>246</v>
      </c>
      <c r="G254" s="20">
        <v>230</v>
      </c>
      <c r="H254" s="20">
        <v>119</v>
      </c>
      <c r="I254" s="20">
        <v>362</v>
      </c>
      <c r="J254" s="20">
        <v>114</v>
      </c>
      <c r="K254" s="20">
        <v>368</v>
      </c>
      <c r="L254" s="20">
        <v>78</v>
      </c>
      <c r="M254" s="20">
        <v>92</v>
      </c>
      <c r="N254" s="20">
        <v>25</v>
      </c>
    </row>
    <row r="255" spans="1:14" ht="11.15" customHeight="1" x14ac:dyDescent="0.2">
      <c r="A255" s="21" t="s">
        <v>126</v>
      </c>
      <c r="B255" s="30">
        <v>100</v>
      </c>
      <c r="C255" s="30">
        <v>35.420560999999999</v>
      </c>
      <c r="D255" s="30">
        <v>2.242991</v>
      </c>
      <c r="E255" s="30">
        <v>12.990653999999999</v>
      </c>
      <c r="F255" s="30">
        <v>22.990653999999999</v>
      </c>
      <c r="G255" s="30">
        <v>21.495327</v>
      </c>
      <c r="H255" s="30">
        <v>11.121494999999999</v>
      </c>
      <c r="I255" s="30">
        <v>33.831775999999998</v>
      </c>
      <c r="J255" s="30">
        <v>10.654206</v>
      </c>
      <c r="K255" s="30">
        <v>34.392522999999997</v>
      </c>
      <c r="L255" s="30">
        <v>7.28972</v>
      </c>
      <c r="M255" s="30">
        <v>8.5981310000000004</v>
      </c>
      <c r="N255" s="30">
        <v>2.336449</v>
      </c>
    </row>
    <row r="256" spans="1:14" ht="11.15" customHeight="1" x14ac:dyDescent="0.2">
      <c r="A256" s="19" t="s">
        <v>873</v>
      </c>
      <c r="B256" s="20">
        <v>329</v>
      </c>
      <c r="C256" s="20">
        <v>131</v>
      </c>
      <c r="D256" s="20">
        <v>9</v>
      </c>
      <c r="E256" s="20">
        <v>47</v>
      </c>
      <c r="F256" s="20">
        <v>71</v>
      </c>
      <c r="G256" s="20">
        <v>67</v>
      </c>
      <c r="H256" s="20">
        <v>44</v>
      </c>
      <c r="I256" s="20">
        <v>104</v>
      </c>
      <c r="J256" s="20">
        <v>37</v>
      </c>
      <c r="K256" s="20">
        <v>90</v>
      </c>
      <c r="L256" s="20">
        <v>25</v>
      </c>
      <c r="M256" s="20">
        <v>30</v>
      </c>
      <c r="N256" s="20">
        <v>11</v>
      </c>
    </row>
    <row r="257" spans="1:14" ht="11.15" customHeight="1" x14ac:dyDescent="0.2">
      <c r="A257" s="21" t="s">
        <v>126</v>
      </c>
      <c r="B257" s="30">
        <v>100</v>
      </c>
      <c r="C257" s="30">
        <v>39.817628999999997</v>
      </c>
      <c r="D257" s="30">
        <v>2.7355619999999998</v>
      </c>
      <c r="E257" s="30">
        <v>14.285714</v>
      </c>
      <c r="F257" s="30">
        <v>21.580546999999999</v>
      </c>
      <c r="G257" s="30">
        <v>20.364742</v>
      </c>
      <c r="H257" s="30">
        <v>13.373860000000001</v>
      </c>
      <c r="I257" s="30">
        <v>31.610942000000001</v>
      </c>
      <c r="J257" s="30">
        <v>11.246200999999999</v>
      </c>
      <c r="K257" s="30">
        <v>27.355623000000001</v>
      </c>
      <c r="L257" s="30">
        <v>7.5987840000000002</v>
      </c>
      <c r="M257" s="30">
        <v>9.1185410000000005</v>
      </c>
      <c r="N257" s="30">
        <v>3.3434650000000001</v>
      </c>
    </row>
    <row r="258" spans="1:14" ht="11.15" customHeight="1" x14ac:dyDescent="0.2">
      <c r="A258" s="18" t="s">
        <v>143</v>
      </c>
      <c r="B258" s="18"/>
      <c r="C258" s="18"/>
      <c r="D258" s="18"/>
      <c r="E258" s="18"/>
      <c r="F258" s="18"/>
      <c r="G258" s="18"/>
      <c r="H258" s="18"/>
      <c r="I258" s="18"/>
      <c r="J258" s="18"/>
      <c r="K258" s="18"/>
      <c r="L258" s="18"/>
      <c r="M258" s="18"/>
      <c r="N258" s="18"/>
    </row>
    <row r="259" spans="1:14" ht="11.15" customHeight="1" x14ac:dyDescent="0.2">
      <c r="A259" s="21" t="s">
        <v>908</v>
      </c>
      <c r="B259" s="21"/>
      <c r="C259" s="21"/>
      <c r="D259" s="21"/>
      <c r="E259" s="21"/>
      <c r="F259" s="21"/>
      <c r="G259" s="21"/>
      <c r="H259" s="21"/>
      <c r="I259" s="21"/>
      <c r="J259" s="21"/>
      <c r="K259" s="21"/>
      <c r="L259" s="21"/>
      <c r="M259" s="21"/>
      <c r="N259" s="21"/>
    </row>
    <row r="260" spans="1:14" ht="11.15" customHeight="1" x14ac:dyDescent="0.2">
      <c r="A260" s="19" t="s">
        <v>902</v>
      </c>
      <c r="B260" s="20">
        <v>39</v>
      </c>
      <c r="C260" s="20">
        <v>16</v>
      </c>
      <c r="D260" s="20">
        <v>1</v>
      </c>
      <c r="E260" s="20">
        <v>9</v>
      </c>
      <c r="F260" s="20">
        <v>11</v>
      </c>
      <c r="G260" s="20">
        <v>9</v>
      </c>
      <c r="H260" s="20">
        <v>8</v>
      </c>
      <c r="I260" s="20">
        <v>16</v>
      </c>
      <c r="J260" s="20">
        <v>7</v>
      </c>
      <c r="K260" s="20">
        <v>10</v>
      </c>
      <c r="L260" s="20">
        <v>5</v>
      </c>
      <c r="M260" s="20">
        <v>3</v>
      </c>
      <c r="N260" s="20">
        <v>0</v>
      </c>
    </row>
    <row r="261" spans="1:14" ht="11.15" customHeight="1" x14ac:dyDescent="0.2">
      <c r="A261" s="21" t="s">
        <v>126</v>
      </c>
      <c r="B261" s="30">
        <v>100</v>
      </c>
      <c r="C261" s="30">
        <v>41.025641</v>
      </c>
      <c r="D261" s="30">
        <v>2.5641029999999998</v>
      </c>
      <c r="E261" s="30">
        <v>23.076923000000001</v>
      </c>
      <c r="F261" s="30">
        <v>28.205127999999998</v>
      </c>
      <c r="G261" s="30">
        <v>23.076923000000001</v>
      </c>
      <c r="H261" s="30">
        <v>20.512820999999999</v>
      </c>
      <c r="I261" s="30">
        <v>41.025641</v>
      </c>
      <c r="J261" s="30">
        <v>17.948718</v>
      </c>
      <c r="K261" s="30">
        <v>25.641026</v>
      </c>
      <c r="L261" s="30">
        <v>12.820513</v>
      </c>
      <c r="M261" s="30">
        <v>7.6923079999999997</v>
      </c>
      <c r="N261" s="30">
        <v>0</v>
      </c>
    </row>
    <row r="262" spans="1:14" ht="11.15" customHeight="1" x14ac:dyDescent="0.2">
      <c r="A262" s="19" t="s">
        <v>903</v>
      </c>
      <c r="B262" s="20">
        <v>75</v>
      </c>
      <c r="C262" s="20">
        <v>31</v>
      </c>
      <c r="D262" s="20">
        <v>5</v>
      </c>
      <c r="E262" s="20">
        <v>12</v>
      </c>
      <c r="F262" s="20">
        <v>17</v>
      </c>
      <c r="G262" s="20">
        <v>21</v>
      </c>
      <c r="H262" s="20">
        <v>7</v>
      </c>
      <c r="I262" s="20">
        <v>31</v>
      </c>
      <c r="J262" s="20">
        <v>17</v>
      </c>
      <c r="K262" s="20">
        <v>30</v>
      </c>
      <c r="L262" s="20">
        <v>7</v>
      </c>
      <c r="M262" s="20">
        <v>7</v>
      </c>
      <c r="N262" s="20">
        <v>0</v>
      </c>
    </row>
    <row r="263" spans="1:14" ht="11.15" customHeight="1" x14ac:dyDescent="0.2">
      <c r="A263" s="21" t="s">
        <v>126</v>
      </c>
      <c r="B263" s="30">
        <v>100</v>
      </c>
      <c r="C263" s="30">
        <v>41.333333000000003</v>
      </c>
      <c r="D263" s="30">
        <v>6.6666670000000003</v>
      </c>
      <c r="E263" s="30">
        <v>16</v>
      </c>
      <c r="F263" s="30">
        <v>22.666667</v>
      </c>
      <c r="G263" s="30">
        <v>28</v>
      </c>
      <c r="H263" s="30">
        <v>9.3333329999999997</v>
      </c>
      <c r="I263" s="30">
        <v>41.333333000000003</v>
      </c>
      <c r="J263" s="30">
        <v>22.666667</v>
      </c>
      <c r="K263" s="30">
        <v>40</v>
      </c>
      <c r="L263" s="30">
        <v>9.3333329999999997</v>
      </c>
      <c r="M263" s="30">
        <v>9.3333329999999997</v>
      </c>
      <c r="N263" s="30">
        <v>0</v>
      </c>
    </row>
    <row r="264" spans="1:14" ht="11.15" customHeight="1" x14ac:dyDescent="0.2">
      <c r="A264" s="19" t="s">
        <v>904</v>
      </c>
      <c r="B264" s="20">
        <v>117</v>
      </c>
      <c r="C264" s="20">
        <v>47</v>
      </c>
      <c r="D264" s="20">
        <v>4</v>
      </c>
      <c r="E264" s="20">
        <v>11</v>
      </c>
      <c r="F264" s="20">
        <v>29</v>
      </c>
      <c r="G264" s="20">
        <v>30</v>
      </c>
      <c r="H264" s="20">
        <v>14</v>
      </c>
      <c r="I264" s="20">
        <v>44</v>
      </c>
      <c r="J264" s="20">
        <v>25</v>
      </c>
      <c r="K264" s="20">
        <v>38</v>
      </c>
      <c r="L264" s="20">
        <v>5</v>
      </c>
      <c r="M264" s="20">
        <v>9</v>
      </c>
      <c r="N264" s="20">
        <v>1</v>
      </c>
    </row>
    <row r="265" spans="1:14" ht="11.15" customHeight="1" x14ac:dyDescent="0.2">
      <c r="A265" s="21" t="s">
        <v>126</v>
      </c>
      <c r="B265" s="30">
        <v>100</v>
      </c>
      <c r="C265" s="30">
        <v>40.170940000000002</v>
      </c>
      <c r="D265" s="30">
        <v>3.418803</v>
      </c>
      <c r="E265" s="30">
        <v>9.4017090000000003</v>
      </c>
      <c r="F265" s="30">
        <v>24.786325000000001</v>
      </c>
      <c r="G265" s="30">
        <v>25.641026</v>
      </c>
      <c r="H265" s="30">
        <v>11.965812</v>
      </c>
      <c r="I265" s="30">
        <v>37.606838000000003</v>
      </c>
      <c r="J265" s="30">
        <v>21.367521</v>
      </c>
      <c r="K265" s="30">
        <v>32.478631999999998</v>
      </c>
      <c r="L265" s="30">
        <v>4.273504</v>
      </c>
      <c r="M265" s="30">
        <v>7.6923079999999997</v>
      </c>
      <c r="N265" s="30">
        <v>0.85470100000000004</v>
      </c>
    </row>
    <row r="266" spans="1:14" ht="11.15" customHeight="1" x14ac:dyDescent="0.2">
      <c r="A266" s="19" t="s">
        <v>905</v>
      </c>
      <c r="B266" s="20">
        <v>1288</v>
      </c>
      <c r="C266" s="20">
        <v>466</v>
      </c>
      <c r="D266" s="20">
        <v>36</v>
      </c>
      <c r="E266" s="20">
        <v>163</v>
      </c>
      <c r="F266" s="20">
        <v>297</v>
      </c>
      <c r="G266" s="20">
        <v>302</v>
      </c>
      <c r="H266" s="20">
        <v>154</v>
      </c>
      <c r="I266" s="20">
        <v>453</v>
      </c>
      <c r="J266" s="20">
        <v>154</v>
      </c>
      <c r="K266" s="20">
        <v>473</v>
      </c>
      <c r="L266" s="20">
        <v>89</v>
      </c>
      <c r="M266" s="20">
        <v>109</v>
      </c>
      <c r="N266" s="20">
        <v>25</v>
      </c>
    </row>
    <row r="267" spans="1:14" ht="11.15" customHeight="1" x14ac:dyDescent="0.2">
      <c r="A267" s="21" t="s">
        <v>126</v>
      </c>
      <c r="B267" s="30">
        <v>100</v>
      </c>
      <c r="C267" s="30">
        <v>36.180123999999999</v>
      </c>
      <c r="D267" s="30">
        <v>2.7950309999999998</v>
      </c>
      <c r="E267" s="30">
        <v>12.655279999999999</v>
      </c>
      <c r="F267" s="30">
        <v>23.059006</v>
      </c>
      <c r="G267" s="30">
        <v>23.447205</v>
      </c>
      <c r="H267" s="30">
        <v>11.956522</v>
      </c>
      <c r="I267" s="30">
        <v>35.170807000000003</v>
      </c>
      <c r="J267" s="30">
        <v>11.956522</v>
      </c>
      <c r="K267" s="30">
        <v>36.723602</v>
      </c>
      <c r="L267" s="30">
        <v>6.9099380000000004</v>
      </c>
      <c r="M267" s="30">
        <v>8.4627330000000001</v>
      </c>
      <c r="N267" s="30">
        <v>1.9409940000000001</v>
      </c>
    </row>
    <row r="268" spans="1:14" ht="11.15" customHeight="1" x14ac:dyDescent="0.2">
      <c r="A268" s="19" t="s">
        <v>873</v>
      </c>
      <c r="B268" s="20">
        <v>669</v>
      </c>
      <c r="C268" s="20">
        <v>232</v>
      </c>
      <c r="D268" s="20">
        <v>15</v>
      </c>
      <c r="E268" s="20">
        <v>87</v>
      </c>
      <c r="F268" s="20">
        <v>140</v>
      </c>
      <c r="G268" s="20">
        <v>132</v>
      </c>
      <c r="H268" s="20">
        <v>78</v>
      </c>
      <c r="I268" s="20">
        <v>233</v>
      </c>
      <c r="J268" s="20">
        <v>86</v>
      </c>
      <c r="K268" s="20">
        <v>186</v>
      </c>
      <c r="L268" s="20">
        <v>49</v>
      </c>
      <c r="M268" s="20">
        <v>54</v>
      </c>
      <c r="N268" s="20">
        <v>21</v>
      </c>
    </row>
    <row r="269" spans="1:14" ht="11.15" customHeight="1" x14ac:dyDescent="0.2">
      <c r="A269" s="21" t="s">
        <v>126</v>
      </c>
      <c r="B269" s="30">
        <v>100</v>
      </c>
      <c r="C269" s="30">
        <v>34.678624999999997</v>
      </c>
      <c r="D269" s="30">
        <v>2.2421519999999999</v>
      </c>
      <c r="E269" s="30">
        <v>13.004484</v>
      </c>
      <c r="F269" s="30">
        <v>20.926756000000001</v>
      </c>
      <c r="G269" s="30">
        <v>19.730941999999999</v>
      </c>
      <c r="H269" s="30">
        <v>11.659193</v>
      </c>
      <c r="I269" s="30">
        <v>34.828102000000001</v>
      </c>
      <c r="J269" s="30">
        <v>12.855007000000001</v>
      </c>
      <c r="K269" s="30">
        <v>27.802690999999999</v>
      </c>
      <c r="L269" s="30">
        <v>7.3243650000000002</v>
      </c>
      <c r="M269" s="30">
        <v>8.0717490000000005</v>
      </c>
      <c r="N269" s="30">
        <v>3.1390129999999998</v>
      </c>
    </row>
    <row r="270" spans="1:14" ht="11.15" customHeight="1" x14ac:dyDescent="0.2">
      <c r="A270" s="18" t="s">
        <v>909</v>
      </c>
      <c r="B270" s="18"/>
      <c r="C270" s="18"/>
      <c r="D270" s="18"/>
      <c r="E270" s="18"/>
      <c r="F270" s="18"/>
      <c r="G270" s="18"/>
      <c r="H270" s="18"/>
      <c r="I270" s="18"/>
      <c r="J270" s="18"/>
      <c r="K270" s="18"/>
      <c r="L270" s="18"/>
      <c r="M270" s="18"/>
      <c r="N270" s="18"/>
    </row>
    <row r="271" spans="1:14" ht="11.15" customHeight="1" x14ac:dyDescent="0.2">
      <c r="A271" s="19" t="s">
        <v>910</v>
      </c>
      <c r="B271" s="20">
        <v>541</v>
      </c>
      <c r="C271" s="20">
        <v>197</v>
      </c>
      <c r="D271" s="20">
        <v>22</v>
      </c>
      <c r="E271" s="20">
        <v>54</v>
      </c>
      <c r="F271" s="20">
        <v>123</v>
      </c>
      <c r="G271" s="20">
        <v>120</v>
      </c>
      <c r="H271" s="20">
        <v>61</v>
      </c>
      <c r="I271" s="20">
        <v>216</v>
      </c>
      <c r="J271" s="20">
        <v>69</v>
      </c>
      <c r="K271" s="20">
        <v>190</v>
      </c>
      <c r="L271" s="20">
        <v>43</v>
      </c>
      <c r="M271" s="20">
        <v>54</v>
      </c>
      <c r="N271" s="20">
        <v>8</v>
      </c>
    </row>
    <row r="272" spans="1:14" ht="11.15" customHeight="1" x14ac:dyDescent="0.2">
      <c r="A272" s="21" t="s">
        <v>126</v>
      </c>
      <c r="B272" s="30">
        <v>100</v>
      </c>
      <c r="C272" s="30">
        <v>36.414048000000001</v>
      </c>
      <c r="D272" s="30">
        <v>4.0665430000000002</v>
      </c>
      <c r="E272" s="30">
        <v>9.9815159999999992</v>
      </c>
      <c r="F272" s="30">
        <v>22.735675000000001</v>
      </c>
      <c r="G272" s="30">
        <v>22.181145999999998</v>
      </c>
      <c r="H272" s="30">
        <v>11.275416</v>
      </c>
      <c r="I272" s="30">
        <v>39.926062999999999</v>
      </c>
      <c r="J272" s="30">
        <v>12.754159</v>
      </c>
      <c r="K272" s="30">
        <v>35.120148</v>
      </c>
      <c r="L272" s="30">
        <v>7.9482439999999999</v>
      </c>
      <c r="M272" s="30">
        <v>9.9815159999999992</v>
      </c>
      <c r="N272" s="30">
        <v>1.4787429999999999</v>
      </c>
    </row>
    <row r="273" spans="1:14" ht="11.15" customHeight="1" x14ac:dyDescent="0.2">
      <c r="A273" s="19" t="s">
        <v>911</v>
      </c>
      <c r="B273" s="20">
        <v>877</v>
      </c>
      <c r="C273" s="20">
        <v>316</v>
      </c>
      <c r="D273" s="20">
        <v>22</v>
      </c>
      <c r="E273" s="20">
        <v>110</v>
      </c>
      <c r="F273" s="20">
        <v>197</v>
      </c>
      <c r="G273" s="20">
        <v>210</v>
      </c>
      <c r="H273" s="20">
        <v>106</v>
      </c>
      <c r="I273" s="20">
        <v>294</v>
      </c>
      <c r="J273" s="20">
        <v>122</v>
      </c>
      <c r="K273" s="20">
        <v>302</v>
      </c>
      <c r="L273" s="20">
        <v>59</v>
      </c>
      <c r="M273" s="20">
        <v>76</v>
      </c>
      <c r="N273" s="20">
        <v>15</v>
      </c>
    </row>
    <row r="274" spans="1:14" ht="11.15" customHeight="1" x14ac:dyDescent="0.2">
      <c r="A274" s="21" t="s">
        <v>126</v>
      </c>
      <c r="B274" s="30">
        <v>100</v>
      </c>
      <c r="C274" s="30">
        <v>36.031927000000003</v>
      </c>
      <c r="D274" s="30">
        <v>2.5085519999999999</v>
      </c>
      <c r="E274" s="30">
        <v>12.542759</v>
      </c>
      <c r="F274" s="30">
        <v>22.462942000000002</v>
      </c>
      <c r="G274" s="30">
        <v>23.945267999999999</v>
      </c>
      <c r="H274" s="30">
        <v>12.086658999999999</v>
      </c>
      <c r="I274" s="30">
        <v>33.523375000000001</v>
      </c>
      <c r="J274" s="30">
        <v>13.911060000000001</v>
      </c>
      <c r="K274" s="30">
        <v>34.435575999999998</v>
      </c>
      <c r="L274" s="30">
        <v>6.7274799999999999</v>
      </c>
      <c r="M274" s="30">
        <v>8.6659059999999997</v>
      </c>
      <c r="N274" s="30">
        <v>1.7103759999999999</v>
      </c>
    </row>
    <row r="275" spans="1:14" ht="11.15" customHeight="1" x14ac:dyDescent="0.2">
      <c r="A275" s="19" t="s">
        <v>912</v>
      </c>
      <c r="B275" s="20">
        <v>543</v>
      </c>
      <c r="C275" s="20">
        <v>189</v>
      </c>
      <c r="D275" s="20">
        <v>13</v>
      </c>
      <c r="E275" s="20">
        <v>87</v>
      </c>
      <c r="F275" s="20">
        <v>117</v>
      </c>
      <c r="G275" s="20">
        <v>115</v>
      </c>
      <c r="H275" s="20">
        <v>66</v>
      </c>
      <c r="I275" s="20">
        <v>185</v>
      </c>
      <c r="J275" s="20">
        <v>74</v>
      </c>
      <c r="K275" s="20">
        <v>164</v>
      </c>
      <c r="L275" s="20">
        <v>39</v>
      </c>
      <c r="M275" s="20">
        <v>40</v>
      </c>
      <c r="N275" s="20">
        <v>21</v>
      </c>
    </row>
    <row r="276" spans="1:14" ht="11.15" customHeight="1" x14ac:dyDescent="0.2">
      <c r="A276" s="21" t="s">
        <v>126</v>
      </c>
      <c r="B276" s="30">
        <v>100</v>
      </c>
      <c r="C276" s="30">
        <v>34.806629999999998</v>
      </c>
      <c r="D276" s="30">
        <v>2.394107</v>
      </c>
      <c r="E276" s="30">
        <v>16.022099000000001</v>
      </c>
      <c r="F276" s="30">
        <v>21.546961</v>
      </c>
      <c r="G276" s="30">
        <v>21.178636999999998</v>
      </c>
      <c r="H276" s="30">
        <v>12.154696</v>
      </c>
      <c r="I276" s="30">
        <v>34.069982000000003</v>
      </c>
      <c r="J276" s="30">
        <v>13.627993</v>
      </c>
      <c r="K276" s="30">
        <v>30.202577999999999</v>
      </c>
      <c r="L276" s="30">
        <v>7.1823199999999998</v>
      </c>
      <c r="M276" s="30">
        <v>7.3664829999999997</v>
      </c>
      <c r="N276" s="30">
        <v>3.8674029999999999</v>
      </c>
    </row>
    <row r="277" spans="1:14" ht="11.15" customHeight="1" x14ac:dyDescent="0.2">
      <c r="A277" s="19" t="s">
        <v>913</v>
      </c>
      <c r="B277" s="20">
        <v>227</v>
      </c>
      <c r="C277" s="20">
        <v>90</v>
      </c>
      <c r="D277" s="20">
        <v>4</v>
      </c>
      <c r="E277" s="20">
        <v>31</v>
      </c>
      <c r="F277" s="20">
        <v>57</v>
      </c>
      <c r="G277" s="20">
        <v>49</v>
      </c>
      <c r="H277" s="20">
        <v>28</v>
      </c>
      <c r="I277" s="20">
        <v>82</v>
      </c>
      <c r="J277" s="20">
        <v>24</v>
      </c>
      <c r="K277" s="20">
        <v>81</v>
      </c>
      <c r="L277" s="20">
        <v>14</v>
      </c>
      <c r="M277" s="20">
        <v>12</v>
      </c>
      <c r="N277" s="20">
        <v>3</v>
      </c>
    </row>
    <row r="278" spans="1:14" ht="11.15" customHeight="1" x14ac:dyDescent="0.2">
      <c r="A278" s="21" t="s">
        <v>126</v>
      </c>
      <c r="B278" s="30">
        <v>100</v>
      </c>
      <c r="C278" s="30">
        <v>39.647576999999998</v>
      </c>
      <c r="D278" s="30">
        <v>1.7621150000000001</v>
      </c>
      <c r="E278" s="30">
        <v>13.656388</v>
      </c>
      <c r="F278" s="30">
        <v>25.110132</v>
      </c>
      <c r="G278" s="30">
        <v>21.585902999999998</v>
      </c>
      <c r="H278" s="30">
        <v>12.334802</v>
      </c>
      <c r="I278" s="30">
        <v>36.123348</v>
      </c>
      <c r="J278" s="30">
        <v>10.572687</v>
      </c>
      <c r="K278" s="30">
        <v>35.682819000000002</v>
      </c>
      <c r="L278" s="30">
        <v>6.1674009999999999</v>
      </c>
      <c r="M278" s="30">
        <v>5.2863439999999997</v>
      </c>
      <c r="N278" s="30">
        <v>1.3215859999999999</v>
      </c>
    </row>
    <row r="279" spans="1:14" ht="11.15" customHeight="1" x14ac:dyDescent="0.2">
      <c r="A279" s="18" t="s">
        <v>914</v>
      </c>
      <c r="B279" s="18"/>
      <c r="C279" s="18"/>
      <c r="D279" s="18"/>
      <c r="E279" s="18"/>
      <c r="F279" s="18"/>
      <c r="G279" s="18"/>
      <c r="H279" s="18"/>
      <c r="I279" s="18"/>
      <c r="J279" s="18"/>
      <c r="K279" s="18"/>
      <c r="L279" s="18"/>
      <c r="M279" s="18"/>
      <c r="N279" s="18"/>
    </row>
    <row r="280" spans="1:14" ht="11.15" customHeight="1" x14ac:dyDescent="0.2">
      <c r="A280" s="19" t="s">
        <v>915</v>
      </c>
      <c r="B280" s="20">
        <v>294</v>
      </c>
      <c r="C280" s="20">
        <v>101</v>
      </c>
      <c r="D280" s="20">
        <v>6</v>
      </c>
      <c r="E280" s="20">
        <v>39</v>
      </c>
      <c r="F280" s="20">
        <v>56</v>
      </c>
      <c r="G280" s="20">
        <v>73</v>
      </c>
      <c r="H280" s="20">
        <v>42</v>
      </c>
      <c r="I280" s="20">
        <v>100</v>
      </c>
      <c r="J280" s="20">
        <v>34</v>
      </c>
      <c r="K280" s="20">
        <v>114</v>
      </c>
      <c r="L280" s="20">
        <v>23</v>
      </c>
      <c r="M280" s="20">
        <v>25</v>
      </c>
      <c r="N280" s="20">
        <v>7</v>
      </c>
    </row>
    <row r="281" spans="1:14" ht="11.15" customHeight="1" x14ac:dyDescent="0.2">
      <c r="A281" s="21" t="s">
        <v>126</v>
      </c>
      <c r="B281" s="30">
        <v>100</v>
      </c>
      <c r="C281" s="30">
        <v>34.353740999999999</v>
      </c>
      <c r="D281" s="30">
        <v>2.040816</v>
      </c>
      <c r="E281" s="30">
        <v>13.265306000000001</v>
      </c>
      <c r="F281" s="30">
        <v>19.047619000000001</v>
      </c>
      <c r="G281" s="30">
        <v>24.829931999999999</v>
      </c>
      <c r="H281" s="30">
        <v>14.285714</v>
      </c>
      <c r="I281" s="30">
        <v>34.013604999999998</v>
      </c>
      <c r="J281" s="30">
        <v>11.564626000000001</v>
      </c>
      <c r="K281" s="30">
        <v>38.775509999999997</v>
      </c>
      <c r="L281" s="30">
        <v>7.8231289999999998</v>
      </c>
      <c r="M281" s="30">
        <v>8.5034010000000002</v>
      </c>
      <c r="N281" s="30">
        <v>2.3809520000000002</v>
      </c>
    </row>
    <row r="282" spans="1:14" ht="11.15" customHeight="1" x14ac:dyDescent="0.2">
      <c r="A282" s="19" t="s">
        <v>916</v>
      </c>
      <c r="B282" s="20">
        <v>664</v>
      </c>
      <c r="C282" s="20">
        <v>268</v>
      </c>
      <c r="D282" s="20">
        <v>20</v>
      </c>
      <c r="E282" s="20">
        <v>74</v>
      </c>
      <c r="F282" s="20">
        <v>164</v>
      </c>
      <c r="G282" s="20">
        <v>138</v>
      </c>
      <c r="H282" s="20">
        <v>75</v>
      </c>
      <c r="I282" s="20">
        <v>238</v>
      </c>
      <c r="J282" s="20">
        <v>99</v>
      </c>
      <c r="K282" s="20">
        <v>201</v>
      </c>
      <c r="L282" s="20">
        <v>42</v>
      </c>
      <c r="M282" s="20">
        <v>59</v>
      </c>
      <c r="N282" s="20">
        <v>13</v>
      </c>
    </row>
    <row r="283" spans="1:14" ht="11.15" customHeight="1" x14ac:dyDescent="0.2">
      <c r="A283" s="21" t="s">
        <v>126</v>
      </c>
      <c r="B283" s="30">
        <v>100</v>
      </c>
      <c r="C283" s="30">
        <v>40.361446000000001</v>
      </c>
      <c r="D283" s="30">
        <v>3.0120480000000001</v>
      </c>
      <c r="E283" s="30">
        <v>11.144577999999999</v>
      </c>
      <c r="F283" s="30">
        <v>24.698795</v>
      </c>
      <c r="G283" s="30">
        <v>20.783132999999999</v>
      </c>
      <c r="H283" s="30">
        <v>11.295180999999999</v>
      </c>
      <c r="I283" s="30">
        <v>35.843373</v>
      </c>
      <c r="J283" s="30">
        <v>14.909639</v>
      </c>
      <c r="K283" s="30">
        <v>30.271083999999998</v>
      </c>
      <c r="L283" s="30">
        <v>6.3253009999999996</v>
      </c>
      <c r="M283" s="30">
        <v>8.8855419999999992</v>
      </c>
      <c r="N283" s="30">
        <v>1.9578310000000001</v>
      </c>
    </row>
    <row r="284" spans="1:14" ht="11.15" customHeight="1" x14ac:dyDescent="0.2">
      <c r="A284" s="19" t="s">
        <v>917</v>
      </c>
      <c r="B284" s="20">
        <v>421</v>
      </c>
      <c r="C284" s="20">
        <v>148</v>
      </c>
      <c r="D284" s="20">
        <v>11</v>
      </c>
      <c r="E284" s="20">
        <v>54</v>
      </c>
      <c r="F284" s="20">
        <v>93</v>
      </c>
      <c r="G284" s="20">
        <v>98</v>
      </c>
      <c r="H284" s="20">
        <v>58</v>
      </c>
      <c r="I284" s="20">
        <v>140</v>
      </c>
      <c r="J284" s="20">
        <v>67</v>
      </c>
      <c r="K284" s="20">
        <v>153</v>
      </c>
      <c r="L284" s="20">
        <v>27</v>
      </c>
      <c r="M284" s="20">
        <v>23</v>
      </c>
      <c r="N284" s="20">
        <v>10</v>
      </c>
    </row>
    <row r="285" spans="1:14" ht="11.15" customHeight="1" x14ac:dyDescent="0.2">
      <c r="A285" s="21" t="s">
        <v>126</v>
      </c>
      <c r="B285" s="30">
        <v>100</v>
      </c>
      <c r="C285" s="30">
        <v>35.154394000000003</v>
      </c>
      <c r="D285" s="30">
        <v>2.6128269999999998</v>
      </c>
      <c r="E285" s="30">
        <v>12.826603</v>
      </c>
      <c r="F285" s="30">
        <v>22.090261000000002</v>
      </c>
      <c r="G285" s="30">
        <v>23.277909999999999</v>
      </c>
      <c r="H285" s="30">
        <v>13.776721999999999</v>
      </c>
      <c r="I285" s="30">
        <v>33.254156999999999</v>
      </c>
      <c r="J285" s="30">
        <v>15.914489</v>
      </c>
      <c r="K285" s="30">
        <v>36.342042999999997</v>
      </c>
      <c r="L285" s="30">
        <v>6.4133019999999998</v>
      </c>
      <c r="M285" s="30">
        <v>5.4631829999999999</v>
      </c>
      <c r="N285" s="30">
        <v>2.3752970000000002</v>
      </c>
    </row>
    <row r="286" spans="1:14" ht="11.15" customHeight="1" x14ac:dyDescent="0.2">
      <c r="A286" s="19" t="s">
        <v>918</v>
      </c>
      <c r="B286" s="20">
        <v>358</v>
      </c>
      <c r="C286" s="20">
        <v>117</v>
      </c>
      <c r="D286" s="20">
        <v>9</v>
      </c>
      <c r="E286" s="20">
        <v>41</v>
      </c>
      <c r="F286" s="20">
        <v>82</v>
      </c>
      <c r="G286" s="20">
        <v>86</v>
      </c>
      <c r="H286" s="20">
        <v>30</v>
      </c>
      <c r="I286" s="20">
        <v>133</v>
      </c>
      <c r="J286" s="20">
        <v>42</v>
      </c>
      <c r="K286" s="20">
        <v>119</v>
      </c>
      <c r="L286" s="20">
        <v>30</v>
      </c>
      <c r="M286" s="20">
        <v>37</v>
      </c>
      <c r="N286" s="20">
        <v>8</v>
      </c>
    </row>
    <row r="287" spans="1:14" ht="11.15" customHeight="1" x14ac:dyDescent="0.2">
      <c r="A287" s="21" t="s">
        <v>126</v>
      </c>
      <c r="B287" s="30">
        <v>100</v>
      </c>
      <c r="C287" s="30">
        <v>32.681564000000002</v>
      </c>
      <c r="D287" s="30">
        <v>2.5139659999999999</v>
      </c>
      <c r="E287" s="30">
        <v>11.452514000000001</v>
      </c>
      <c r="F287" s="30">
        <v>22.905028000000001</v>
      </c>
      <c r="G287" s="30">
        <v>24.022345999999999</v>
      </c>
      <c r="H287" s="30">
        <v>8.3798879999999993</v>
      </c>
      <c r="I287" s="30">
        <v>37.150838</v>
      </c>
      <c r="J287" s="30">
        <v>11.731844000000001</v>
      </c>
      <c r="K287" s="30">
        <v>33.240223</v>
      </c>
      <c r="L287" s="30">
        <v>8.3798879999999993</v>
      </c>
      <c r="M287" s="30">
        <v>10.335196</v>
      </c>
      <c r="N287" s="30">
        <v>2.2346370000000002</v>
      </c>
    </row>
    <row r="288" spans="1:14" ht="11.15" customHeight="1" x14ac:dyDescent="0.2">
      <c r="A288" s="19" t="s">
        <v>919</v>
      </c>
      <c r="B288" s="20">
        <v>217</v>
      </c>
      <c r="C288" s="20">
        <v>77</v>
      </c>
      <c r="D288" s="20">
        <v>8</v>
      </c>
      <c r="E288" s="20">
        <v>33</v>
      </c>
      <c r="F288" s="20">
        <v>60</v>
      </c>
      <c r="G288" s="20">
        <v>46</v>
      </c>
      <c r="H288" s="20">
        <v>28</v>
      </c>
      <c r="I288" s="20">
        <v>88</v>
      </c>
      <c r="J288" s="20">
        <v>22</v>
      </c>
      <c r="K288" s="20">
        <v>76</v>
      </c>
      <c r="L288" s="20">
        <v>12</v>
      </c>
      <c r="M288" s="20">
        <v>18</v>
      </c>
      <c r="N288" s="20">
        <v>4</v>
      </c>
    </row>
    <row r="289" spans="1:14" ht="11.15" customHeight="1" x14ac:dyDescent="0.2">
      <c r="A289" s="21" t="s">
        <v>126</v>
      </c>
      <c r="B289" s="30">
        <v>100</v>
      </c>
      <c r="C289" s="30">
        <v>35.483871000000001</v>
      </c>
      <c r="D289" s="30">
        <v>3.686636</v>
      </c>
      <c r="E289" s="30">
        <v>15.207373</v>
      </c>
      <c r="F289" s="30">
        <v>27.64977</v>
      </c>
      <c r="G289" s="30">
        <v>21.198156999999998</v>
      </c>
      <c r="H289" s="30">
        <v>12.903226</v>
      </c>
      <c r="I289" s="30">
        <v>40.552995000000003</v>
      </c>
      <c r="J289" s="30">
        <v>10.138249</v>
      </c>
      <c r="K289" s="30">
        <v>35.023040999999999</v>
      </c>
      <c r="L289" s="30">
        <v>5.529954</v>
      </c>
      <c r="M289" s="30">
        <v>8.2949310000000001</v>
      </c>
      <c r="N289" s="30">
        <v>1.843318</v>
      </c>
    </row>
    <row r="290" spans="1:14" ht="11.15" customHeight="1" x14ac:dyDescent="0.2">
      <c r="A290" s="19" t="s">
        <v>920</v>
      </c>
      <c r="B290" s="20">
        <v>234</v>
      </c>
      <c r="C290" s="20">
        <v>81</v>
      </c>
      <c r="D290" s="20">
        <v>7</v>
      </c>
      <c r="E290" s="20">
        <v>41</v>
      </c>
      <c r="F290" s="20">
        <v>39</v>
      </c>
      <c r="G290" s="20">
        <v>53</v>
      </c>
      <c r="H290" s="20">
        <v>28</v>
      </c>
      <c r="I290" s="20">
        <v>78</v>
      </c>
      <c r="J290" s="20">
        <v>25</v>
      </c>
      <c r="K290" s="20">
        <v>74</v>
      </c>
      <c r="L290" s="20">
        <v>21</v>
      </c>
      <c r="M290" s="20">
        <v>20</v>
      </c>
      <c r="N290" s="20">
        <v>5</v>
      </c>
    </row>
    <row r="291" spans="1:14" ht="11.15" customHeight="1" x14ac:dyDescent="0.2">
      <c r="A291" s="31"/>
      <c r="B291" s="32">
        <v>100</v>
      </c>
      <c r="C291" s="32">
        <v>34.615385000000003</v>
      </c>
      <c r="D291" s="32">
        <v>2.9914529999999999</v>
      </c>
      <c r="E291" s="32">
        <v>17.521367999999999</v>
      </c>
      <c r="F291" s="32">
        <v>16.666667</v>
      </c>
      <c r="G291" s="32">
        <v>22.649573</v>
      </c>
      <c r="H291" s="32">
        <v>11.965812</v>
      </c>
      <c r="I291" s="32">
        <v>33.333333000000003</v>
      </c>
      <c r="J291" s="32">
        <v>10.683761000000001</v>
      </c>
      <c r="K291" s="32">
        <v>31.623932</v>
      </c>
      <c r="L291" s="32">
        <v>8.9743589999999998</v>
      </c>
      <c r="M291" s="32">
        <v>8.5470089999999992</v>
      </c>
      <c r="N291" s="32">
        <v>2.136752</v>
      </c>
    </row>
    <row r="292" spans="1:14" ht="11.15" customHeight="1" x14ac:dyDescent="0.2"/>
  </sheetData>
  <phoneticPr fontId="1"/>
  <pageMargins left="0.75" right="0.75" top="1" bottom="1" header="0.5" footer="0.5"/>
</worksheet>
</file>

<file path=xl/worksheets/sheet1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7B6883-6ED8-45E0-9E18-C88DED585456}">
  <dimension ref="A1:I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HYPERLINK("#'目次'!B38","[32]")</f>
        <v>[32]</v>
      </c>
    </row>
    <row r="3" spans="1:9" x14ac:dyDescent="0.2">
      <c r="A3" s="9" t="s">
        <v>126</v>
      </c>
      <c r="B3" s="12" t="s">
        <v>239</v>
      </c>
    </row>
    <row r="4" spans="1:9" x14ac:dyDescent="0.2">
      <c r="A4" s="9" t="s">
        <v>126</v>
      </c>
      <c r="B4" s="12" t="s">
        <v>240</v>
      </c>
    </row>
    <row r="5" spans="1:9" s="15" customFormat="1" ht="37.5" x14ac:dyDescent="0.2">
      <c r="A5" s="13" t="s">
        <v>126</v>
      </c>
      <c r="B5" s="14" t="s">
        <v>831</v>
      </c>
      <c r="C5" s="14" t="s">
        <v>1350</v>
      </c>
      <c r="D5" s="14" t="s">
        <v>1351</v>
      </c>
      <c r="E5" s="14" t="s">
        <v>1352</v>
      </c>
      <c r="F5" s="14" t="s">
        <v>1353</v>
      </c>
      <c r="G5" s="14" t="s">
        <v>1354</v>
      </c>
      <c r="H5" s="14" t="s">
        <v>1355</v>
      </c>
      <c r="I5" s="14" t="s">
        <v>873</v>
      </c>
    </row>
    <row r="6" spans="1:9" x14ac:dyDescent="0.2">
      <c r="A6" s="16" t="s">
        <v>845</v>
      </c>
      <c r="B6" s="17">
        <v>2188</v>
      </c>
      <c r="C6" s="17">
        <v>519</v>
      </c>
      <c r="D6" s="17">
        <v>438</v>
      </c>
      <c r="E6" s="17">
        <v>299</v>
      </c>
      <c r="F6" s="17">
        <v>117</v>
      </c>
      <c r="G6" s="17">
        <v>490</v>
      </c>
      <c r="H6" s="17">
        <v>247</v>
      </c>
      <c r="I6" s="17">
        <v>78</v>
      </c>
    </row>
    <row r="7" spans="1:9" x14ac:dyDescent="0.2">
      <c r="A7" s="21" t="s">
        <v>126</v>
      </c>
      <c r="B7" s="30">
        <v>100</v>
      </c>
      <c r="C7" s="30">
        <v>23.720293000000002</v>
      </c>
      <c r="D7" s="30">
        <v>20.018281999999999</v>
      </c>
      <c r="E7" s="30">
        <v>13.665448</v>
      </c>
      <c r="F7" s="30">
        <v>5.3473490000000004</v>
      </c>
      <c r="G7" s="30">
        <v>22.394881000000002</v>
      </c>
      <c r="H7" s="30">
        <v>11.288848</v>
      </c>
      <c r="I7" s="30">
        <v>3.564899</v>
      </c>
    </row>
    <row r="8" spans="1:9" x14ac:dyDescent="0.2">
      <c r="A8" s="18" t="s">
        <v>846</v>
      </c>
      <c r="B8" s="18"/>
      <c r="C8" s="18"/>
      <c r="D8" s="18"/>
      <c r="E8" s="18"/>
      <c r="F8" s="18"/>
      <c r="G8" s="18"/>
      <c r="H8" s="18"/>
      <c r="I8" s="18"/>
    </row>
    <row r="9" spans="1:9" x14ac:dyDescent="0.2">
      <c r="A9" s="19" t="s">
        <v>847</v>
      </c>
      <c r="B9" s="20">
        <v>1092</v>
      </c>
      <c r="C9" s="20">
        <v>261</v>
      </c>
      <c r="D9" s="20">
        <v>237</v>
      </c>
      <c r="E9" s="20">
        <v>170</v>
      </c>
      <c r="F9" s="20">
        <v>68</v>
      </c>
      <c r="G9" s="20">
        <v>248</v>
      </c>
      <c r="H9" s="20">
        <v>82</v>
      </c>
      <c r="I9" s="20">
        <v>26</v>
      </c>
    </row>
    <row r="10" spans="1:9" x14ac:dyDescent="0.2">
      <c r="A10" s="21" t="s">
        <v>126</v>
      </c>
      <c r="B10" s="30">
        <v>100</v>
      </c>
      <c r="C10" s="30">
        <v>23.901098999999999</v>
      </c>
      <c r="D10" s="30">
        <v>21.703296999999999</v>
      </c>
      <c r="E10" s="30">
        <v>15.567766000000001</v>
      </c>
      <c r="F10" s="30">
        <v>6.227106</v>
      </c>
      <c r="G10" s="30">
        <v>22.710622999999998</v>
      </c>
      <c r="H10" s="30">
        <v>7.5091580000000002</v>
      </c>
      <c r="I10" s="30">
        <v>2.3809520000000002</v>
      </c>
    </row>
    <row r="11" spans="1:9" x14ac:dyDescent="0.2">
      <c r="A11" s="19" t="s">
        <v>848</v>
      </c>
      <c r="B11" s="20">
        <v>1095</v>
      </c>
      <c r="C11" s="20">
        <v>258</v>
      </c>
      <c r="D11" s="20">
        <v>200</v>
      </c>
      <c r="E11" s="20">
        <v>129</v>
      </c>
      <c r="F11" s="20">
        <v>49</v>
      </c>
      <c r="G11" s="20">
        <v>242</v>
      </c>
      <c r="H11" s="20">
        <v>165</v>
      </c>
      <c r="I11" s="20">
        <v>52</v>
      </c>
    </row>
    <row r="12" spans="1:9" x14ac:dyDescent="0.2">
      <c r="A12" s="21" t="s">
        <v>126</v>
      </c>
      <c r="B12" s="30">
        <v>100</v>
      </c>
      <c r="C12" s="30">
        <v>23.561644000000001</v>
      </c>
      <c r="D12" s="30">
        <v>18.26484</v>
      </c>
      <c r="E12" s="30">
        <v>11.780822000000001</v>
      </c>
      <c r="F12" s="30">
        <v>4.4748859999999997</v>
      </c>
      <c r="G12" s="30">
        <v>22.100456999999999</v>
      </c>
      <c r="H12" s="30">
        <v>15.068493</v>
      </c>
      <c r="I12" s="30">
        <v>4.7488580000000002</v>
      </c>
    </row>
    <row r="13" spans="1:9" x14ac:dyDescent="0.2">
      <c r="A13" s="19" t="s">
        <v>849</v>
      </c>
      <c r="B13" s="20">
        <v>1</v>
      </c>
      <c r="C13" s="20">
        <v>0</v>
      </c>
      <c r="D13" s="20">
        <v>1</v>
      </c>
      <c r="E13" s="20">
        <v>0</v>
      </c>
      <c r="F13" s="20">
        <v>0</v>
      </c>
      <c r="G13" s="20">
        <v>0</v>
      </c>
      <c r="H13" s="20">
        <v>0</v>
      </c>
      <c r="I13" s="20">
        <v>0</v>
      </c>
    </row>
    <row r="14" spans="1:9" x14ac:dyDescent="0.2">
      <c r="A14" s="21" t="s">
        <v>126</v>
      </c>
      <c r="B14" s="30">
        <v>100</v>
      </c>
      <c r="C14" s="30">
        <v>0</v>
      </c>
      <c r="D14" s="30">
        <v>100</v>
      </c>
      <c r="E14" s="30">
        <v>0</v>
      </c>
      <c r="F14" s="30">
        <v>0</v>
      </c>
      <c r="G14" s="30">
        <v>0</v>
      </c>
      <c r="H14" s="30">
        <v>0</v>
      </c>
      <c r="I14" s="30">
        <v>0</v>
      </c>
    </row>
    <row r="15" spans="1:9" x14ac:dyDescent="0.2">
      <c r="A15" s="18" t="s">
        <v>850</v>
      </c>
      <c r="B15" s="18"/>
      <c r="C15" s="18"/>
      <c r="D15" s="18"/>
      <c r="E15" s="18"/>
      <c r="F15" s="18"/>
      <c r="G15" s="18"/>
      <c r="H15" s="18"/>
      <c r="I15" s="18"/>
    </row>
    <row r="16" spans="1:9" x14ac:dyDescent="0.2">
      <c r="A16" s="19" t="s">
        <v>851</v>
      </c>
      <c r="B16" s="20">
        <v>387</v>
      </c>
      <c r="C16" s="20">
        <v>136</v>
      </c>
      <c r="D16" s="20">
        <v>99</v>
      </c>
      <c r="E16" s="20">
        <v>32</v>
      </c>
      <c r="F16" s="20">
        <v>5</v>
      </c>
      <c r="G16" s="20">
        <v>81</v>
      </c>
      <c r="H16" s="20">
        <v>32</v>
      </c>
      <c r="I16" s="20">
        <v>2</v>
      </c>
    </row>
    <row r="17" spans="1:9" x14ac:dyDescent="0.2">
      <c r="A17" s="21" t="s">
        <v>126</v>
      </c>
      <c r="B17" s="30">
        <v>100</v>
      </c>
      <c r="C17" s="30">
        <v>35.142119000000001</v>
      </c>
      <c r="D17" s="30">
        <v>25.581395000000001</v>
      </c>
      <c r="E17" s="30">
        <v>8.2687340000000003</v>
      </c>
      <c r="F17" s="30">
        <v>1.29199</v>
      </c>
      <c r="G17" s="30">
        <v>20.930233000000001</v>
      </c>
      <c r="H17" s="30">
        <v>8.2687340000000003</v>
      </c>
      <c r="I17" s="30">
        <v>0.51679600000000003</v>
      </c>
    </row>
    <row r="18" spans="1:9" x14ac:dyDescent="0.2">
      <c r="A18" s="19" t="s">
        <v>852</v>
      </c>
      <c r="B18" s="20">
        <v>432</v>
      </c>
      <c r="C18" s="20">
        <v>74</v>
      </c>
      <c r="D18" s="20">
        <v>136</v>
      </c>
      <c r="E18" s="20">
        <v>79</v>
      </c>
      <c r="F18" s="20">
        <v>6</v>
      </c>
      <c r="G18" s="20">
        <v>85</v>
      </c>
      <c r="H18" s="20">
        <v>41</v>
      </c>
      <c r="I18" s="20">
        <v>11</v>
      </c>
    </row>
    <row r="19" spans="1:9" x14ac:dyDescent="0.2">
      <c r="A19" s="21" t="s">
        <v>126</v>
      </c>
      <c r="B19" s="30">
        <v>100</v>
      </c>
      <c r="C19" s="30">
        <v>17.129629999999999</v>
      </c>
      <c r="D19" s="30">
        <v>31.481480999999999</v>
      </c>
      <c r="E19" s="30">
        <v>18.287037000000002</v>
      </c>
      <c r="F19" s="30">
        <v>1.388889</v>
      </c>
      <c r="G19" s="30">
        <v>19.675926</v>
      </c>
      <c r="H19" s="30">
        <v>9.4907409999999999</v>
      </c>
      <c r="I19" s="30">
        <v>2.5462959999999999</v>
      </c>
    </row>
    <row r="20" spans="1:9" x14ac:dyDescent="0.2">
      <c r="A20" s="19" t="s">
        <v>853</v>
      </c>
      <c r="B20" s="20">
        <v>449</v>
      </c>
      <c r="C20" s="20">
        <v>100</v>
      </c>
      <c r="D20" s="20">
        <v>67</v>
      </c>
      <c r="E20" s="20">
        <v>111</v>
      </c>
      <c r="F20" s="20">
        <v>23</v>
      </c>
      <c r="G20" s="20">
        <v>88</v>
      </c>
      <c r="H20" s="20">
        <v>48</v>
      </c>
      <c r="I20" s="20">
        <v>12</v>
      </c>
    </row>
    <row r="21" spans="1:9" x14ac:dyDescent="0.2">
      <c r="A21" s="21" t="s">
        <v>126</v>
      </c>
      <c r="B21" s="30">
        <v>100</v>
      </c>
      <c r="C21" s="30">
        <v>22.271715</v>
      </c>
      <c r="D21" s="30">
        <v>14.922048999999999</v>
      </c>
      <c r="E21" s="30">
        <v>24.721603999999999</v>
      </c>
      <c r="F21" s="30">
        <v>5.1224939999999997</v>
      </c>
      <c r="G21" s="30">
        <v>19.599108999999999</v>
      </c>
      <c r="H21" s="30">
        <v>10.690422999999999</v>
      </c>
      <c r="I21" s="30">
        <v>2.672606</v>
      </c>
    </row>
    <row r="22" spans="1:9" x14ac:dyDescent="0.2">
      <c r="A22" s="19" t="s">
        <v>854</v>
      </c>
      <c r="B22" s="20">
        <v>427</v>
      </c>
      <c r="C22" s="20">
        <v>94</v>
      </c>
      <c r="D22" s="20">
        <v>62</v>
      </c>
      <c r="E22" s="20">
        <v>35</v>
      </c>
      <c r="F22" s="20">
        <v>50</v>
      </c>
      <c r="G22" s="20">
        <v>119</v>
      </c>
      <c r="H22" s="20">
        <v>45</v>
      </c>
      <c r="I22" s="20">
        <v>22</v>
      </c>
    </row>
    <row r="23" spans="1:9" x14ac:dyDescent="0.2">
      <c r="A23" s="21" t="s">
        <v>126</v>
      </c>
      <c r="B23" s="30">
        <v>100</v>
      </c>
      <c r="C23" s="30">
        <v>22.014052</v>
      </c>
      <c r="D23" s="30">
        <v>14.519906000000001</v>
      </c>
      <c r="E23" s="30">
        <v>8.1967210000000001</v>
      </c>
      <c r="F23" s="30">
        <v>11.709602</v>
      </c>
      <c r="G23" s="30">
        <v>27.868852</v>
      </c>
      <c r="H23" s="30">
        <v>10.538641999999999</v>
      </c>
      <c r="I23" s="30">
        <v>5.1522249999999996</v>
      </c>
    </row>
    <row r="24" spans="1:9" x14ac:dyDescent="0.2">
      <c r="A24" s="19" t="s">
        <v>855</v>
      </c>
      <c r="B24" s="20">
        <v>274</v>
      </c>
      <c r="C24" s="20">
        <v>61</v>
      </c>
      <c r="D24" s="20">
        <v>49</v>
      </c>
      <c r="E24" s="20">
        <v>24</v>
      </c>
      <c r="F24" s="20">
        <v>14</v>
      </c>
      <c r="G24" s="20">
        <v>76</v>
      </c>
      <c r="H24" s="20">
        <v>31</v>
      </c>
      <c r="I24" s="20">
        <v>19</v>
      </c>
    </row>
    <row r="25" spans="1:9" x14ac:dyDescent="0.2">
      <c r="A25" s="21" t="s">
        <v>126</v>
      </c>
      <c r="B25" s="30">
        <v>100</v>
      </c>
      <c r="C25" s="30">
        <v>22.262774</v>
      </c>
      <c r="D25" s="30">
        <v>17.883212</v>
      </c>
      <c r="E25" s="30">
        <v>8.7591239999999999</v>
      </c>
      <c r="F25" s="30">
        <v>5.1094889999999999</v>
      </c>
      <c r="G25" s="30">
        <v>27.737226</v>
      </c>
      <c r="H25" s="30">
        <v>11.313869</v>
      </c>
      <c r="I25" s="30">
        <v>6.9343070000000004</v>
      </c>
    </row>
    <row r="26" spans="1:9" x14ac:dyDescent="0.2">
      <c r="A26" s="19" t="s">
        <v>856</v>
      </c>
      <c r="B26" s="20">
        <v>137</v>
      </c>
      <c r="C26" s="20">
        <v>32</v>
      </c>
      <c r="D26" s="20">
        <v>16</v>
      </c>
      <c r="E26" s="20">
        <v>14</v>
      </c>
      <c r="F26" s="20">
        <v>13</v>
      </c>
      <c r="G26" s="20">
        <v>26</v>
      </c>
      <c r="H26" s="20">
        <v>27</v>
      </c>
      <c r="I26" s="20">
        <v>9</v>
      </c>
    </row>
    <row r="27" spans="1:9" x14ac:dyDescent="0.2">
      <c r="A27" s="21" t="s">
        <v>126</v>
      </c>
      <c r="B27" s="30">
        <v>100</v>
      </c>
      <c r="C27" s="30">
        <v>23.357664</v>
      </c>
      <c r="D27" s="30">
        <v>11.678832</v>
      </c>
      <c r="E27" s="30">
        <v>10.218978</v>
      </c>
      <c r="F27" s="30">
        <v>9.4890509999999999</v>
      </c>
      <c r="G27" s="30">
        <v>18.978102</v>
      </c>
      <c r="H27" s="30">
        <v>19.708029</v>
      </c>
      <c r="I27" s="30">
        <v>6.5693429999999999</v>
      </c>
    </row>
    <row r="28" spans="1:9" x14ac:dyDescent="0.2">
      <c r="A28" s="19" t="s">
        <v>857</v>
      </c>
      <c r="B28" s="20">
        <v>71</v>
      </c>
      <c r="C28" s="20">
        <v>18</v>
      </c>
      <c r="D28" s="20">
        <v>6</v>
      </c>
      <c r="E28" s="20">
        <v>4</v>
      </c>
      <c r="F28" s="20">
        <v>6</v>
      </c>
      <c r="G28" s="20">
        <v>13</v>
      </c>
      <c r="H28" s="20">
        <v>22</v>
      </c>
      <c r="I28" s="20">
        <v>2</v>
      </c>
    </row>
    <row r="29" spans="1:9" x14ac:dyDescent="0.2">
      <c r="A29" s="21" t="s">
        <v>126</v>
      </c>
      <c r="B29" s="30">
        <v>100</v>
      </c>
      <c r="C29" s="30">
        <v>25.352112999999999</v>
      </c>
      <c r="D29" s="30">
        <v>8.450704</v>
      </c>
      <c r="E29" s="30">
        <v>5.6338030000000003</v>
      </c>
      <c r="F29" s="30">
        <v>8.450704</v>
      </c>
      <c r="G29" s="30">
        <v>18.309858999999999</v>
      </c>
      <c r="H29" s="30">
        <v>30.985914999999999</v>
      </c>
      <c r="I29" s="30">
        <v>2.8169010000000001</v>
      </c>
    </row>
    <row r="30" spans="1:9" x14ac:dyDescent="0.2">
      <c r="A30" s="19" t="s">
        <v>858</v>
      </c>
      <c r="B30" s="20">
        <v>11</v>
      </c>
      <c r="C30" s="20">
        <v>4</v>
      </c>
      <c r="D30" s="20">
        <v>3</v>
      </c>
      <c r="E30" s="20">
        <v>0</v>
      </c>
      <c r="F30" s="20">
        <v>0</v>
      </c>
      <c r="G30" s="20">
        <v>2</v>
      </c>
      <c r="H30" s="20">
        <v>1</v>
      </c>
      <c r="I30" s="20">
        <v>1</v>
      </c>
    </row>
    <row r="31" spans="1:9" x14ac:dyDescent="0.2">
      <c r="A31" s="21" t="s">
        <v>126</v>
      </c>
      <c r="B31" s="30">
        <v>100</v>
      </c>
      <c r="C31" s="30">
        <v>36.363636</v>
      </c>
      <c r="D31" s="30">
        <v>27.272727</v>
      </c>
      <c r="E31" s="30">
        <v>0</v>
      </c>
      <c r="F31" s="30">
        <v>0</v>
      </c>
      <c r="G31" s="30">
        <v>18.181818</v>
      </c>
      <c r="H31" s="30">
        <v>9.0909089999999999</v>
      </c>
      <c r="I31" s="30">
        <v>9.0909089999999999</v>
      </c>
    </row>
    <row r="32" spans="1:9" x14ac:dyDescent="0.2">
      <c r="A32" s="19" t="s">
        <v>859</v>
      </c>
      <c r="B32" s="20">
        <v>881</v>
      </c>
      <c r="C32" s="20">
        <v>174</v>
      </c>
      <c r="D32" s="20">
        <v>203</v>
      </c>
      <c r="E32" s="20">
        <v>190</v>
      </c>
      <c r="F32" s="20">
        <v>29</v>
      </c>
      <c r="G32" s="20">
        <v>173</v>
      </c>
      <c r="H32" s="20">
        <v>89</v>
      </c>
      <c r="I32" s="20">
        <v>23</v>
      </c>
    </row>
    <row r="33" spans="1:9" x14ac:dyDescent="0.2">
      <c r="A33" s="21" t="s">
        <v>126</v>
      </c>
      <c r="B33" s="30">
        <v>100</v>
      </c>
      <c r="C33" s="30">
        <v>19.750284000000001</v>
      </c>
      <c r="D33" s="30">
        <v>23.041998</v>
      </c>
      <c r="E33" s="30">
        <v>21.566402</v>
      </c>
      <c r="F33" s="30">
        <v>3.2917139999999998</v>
      </c>
      <c r="G33" s="30">
        <v>19.636776000000001</v>
      </c>
      <c r="H33" s="30">
        <v>10.102157</v>
      </c>
      <c r="I33" s="30">
        <v>2.6106699999999998</v>
      </c>
    </row>
    <row r="34" spans="1:9" x14ac:dyDescent="0.2">
      <c r="A34" s="19" t="s">
        <v>860</v>
      </c>
      <c r="B34" s="20">
        <v>701</v>
      </c>
      <c r="C34" s="20">
        <v>155</v>
      </c>
      <c r="D34" s="20">
        <v>111</v>
      </c>
      <c r="E34" s="20">
        <v>59</v>
      </c>
      <c r="F34" s="20">
        <v>64</v>
      </c>
      <c r="G34" s="20">
        <v>195</v>
      </c>
      <c r="H34" s="20">
        <v>76</v>
      </c>
      <c r="I34" s="20">
        <v>41</v>
      </c>
    </row>
    <row r="35" spans="1:9" x14ac:dyDescent="0.2">
      <c r="A35" s="21" t="s">
        <v>126</v>
      </c>
      <c r="B35" s="30">
        <v>100</v>
      </c>
      <c r="C35" s="30">
        <v>22.111270000000001</v>
      </c>
      <c r="D35" s="30">
        <v>15.834522</v>
      </c>
      <c r="E35" s="30">
        <v>8.4165480000000006</v>
      </c>
      <c r="F35" s="30">
        <v>9.1298150000000007</v>
      </c>
      <c r="G35" s="30">
        <v>27.817404</v>
      </c>
      <c r="H35" s="30">
        <v>10.841654999999999</v>
      </c>
      <c r="I35" s="30">
        <v>5.8487869999999997</v>
      </c>
    </row>
    <row r="36" spans="1:9" x14ac:dyDescent="0.2">
      <c r="A36" s="19" t="s">
        <v>861</v>
      </c>
      <c r="B36" s="20">
        <v>1801</v>
      </c>
      <c r="C36" s="20">
        <v>383</v>
      </c>
      <c r="D36" s="20">
        <v>339</v>
      </c>
      <c r="E36" s="20">
        <v>267</v>
      </c>
      <c r="F36" s="20">
        <v>112</v>
      </c>
      <c r="G36" s="20">
        <v>409</v>
      </c>
      <c r="H36" s="20">
        <v>215</v>
      </c>
      <c r="I36" s="20">
        <v>76</v>
      </c>
    </row>
    <row r="37" spans="1:9" x14ac:dyDescent="0.2">
      <c r="A37" s="21" t="s">
        <v>126</v>
      </c>
      <c r="B37" s="30">
        <v>100</v>
      </c>
      <c r="C37" s="30">
        <v>21.265962999999999</v>
      </c>
      <c r="D37" s="30">
        <v>18.822876000000001</v>
      </c>
      <c r="E37" s="30">
        <v>14.825097</v>
      </c>
      <c r="F37" s="30">
        <v>6.2187669999999997</v>
      </c>
      <c r="G37" s="30">
        <v>22.709606000000001</v>
      </c>
      <c r="H37" s="30">
        <v>11.937811999999999</v>
      </c>
      <c r="I37" s="30">
        <v>4.2198779999999996</v>
      </c>
    </row>
    <row r="38" spans="1:9" x14ac:dyDescent="0.2">
      <c r="A38" s="19" t="s">
        <v>862</v>
      </c>
      <c r="B38" s="20">
        <v>920</v>
      </c>
      <c r="C38" s="20">
        <v>209</v>
      </c>
      <c r="D38" s="20">
        <v>136</v>
      </c>
      <c r="E38" s="20">
        <v>77</v>
      </c>
      <c r="F38" s="20">
        <v>83</v>
      </c>
      <c r="G38" s="20">
        <v>236</v>
      </c>
      <c r="H38" s="20">
        <v>126</v>
      </c>
      <c r="I38" s="20">
        <v>53</v>
      </c>
    </row>
    <row r="39" spans="1:9" x14ac:dyDescent="0.2">
      <c r="A39" s="21" t="s">
        <v>126</v>
      </c>
      <c r="B39" s="30">
        <v>100</v>
      </c>
      <c r="C39" s="30">
        <v>22.717390999999999</v>
      </c>
      <c r="D39" s="30">
        <v>14.782609000000001</v>
      </c>
      <c r="E39" s="30">
        <v>8.3695649999999997</v>
      </c>
      <c r="F39" s="30">
        <v>9.0217390000000002</v>
      </c>
      <c r="G39" s="30">
        <v>25.652173999999999</v>
      </c>
      <c r="H39" s="30">
        <v>13.695652000000001</v>
      </c>
      <c r="I39" s="30">
        <v>5.7608699999999997</v>
      </c>
    </row>
    <row r="40" spans="1:9" x14ac:dyDescent="0.2">
      <c r="A40" s="19" t="s">
        <v>863</v>
      </c>
      <c r="B40" s="20">
        <v>219</v>
      </c>
      <c r="C40" s="20">
        <v>54</v>
      </c>
      <c r="D40" s="20">
        <v>25</v>
      </c>
      <c r="E40" s="20">
        <v>18</v>
      </c>
      <c r="F40" s="20">
        <v>19</v>
      </c>
      <c r="G40" s="20">
        <v>41</v>
      </c>
      <c r="H40" s="20">
        <v>50</v>
      </c>
      <c r="I40" s="20">
        <v>12</v>
      </c>
    </row>
    <row r="41" spans="1:9" x14ac:dyDescent="0.2">
      <c r="A41" s="21" t="s">
        <v>126</v>
      </c>
      <c r="B41" s="30">
        <v>100</v>
      </c>
      <c r="C41" s="30">
        <v>24.657533999999998</v>
      </c>
      <c r="D41" s="30">
        <v>11.415525000000001</v>
      </c>
      <c r="E41" s="30">
        <v>8.2191779999999994</v>
      </c>
      <c r="F41" s="30">
        <v>8.6757989999999996</v>
      </c>
      <c r="G41" s="30">
        <v>18.721461000000001</v>
      </c>
      <c r="H41" s="30">
        <v>22.831050000000001</v>
      </c>
      <c r="I41" s="30">
        <v>5.4794520000000002</v>
      </c>
    </row>
    <row r="42" spans="1:9" x14ac:dyDescent="0.2">
      <c r="A42" s="18" t="s">
        <v>864</v>
      </c>
      <c r="B42" s="17">
        <v>208</v>
      </c>
      <c r="C42" s="17">
        <v>72</v>
      </c>
      <c r="D42" s="17">
        <v>60</v>
      </c>
      <c r="E42" s="17">
        <v>19</v>
      </c>
      <c r="F42" s="17">
        <v>3</v>
      </c>
      <c r="G42" s="17">
        <v>39</v>
      </c>
      <c r="H42" s="17">
        <v>15</v>
      </c>
      <c r="I42" s="17">
        <v>0</v>
      </c>
    </row>
    <row r="43" spans="1:9" x14ac:dyDescent="0.2">
      <c r="A43" s="21" t="s">
        <v>126</v>
      </c>
      <c r="B43" s="30">
        <v>100</v>
      </c>
      <c r="C43" s="30">
        <v>34.615385000000003</v>
      </c>
      <c r="D43" s="30">
        <v>28.846153999999999</v>
      </c>
      <c r="E43" s="30">
        <v>9.1346150000000002</v>
      </c>
      <c r="F43" s="30">
        <v>1.4423079999999999</v>
      </c>
      <c r="G43" s="30">
        <v>18.75</v>
      </c>
      <c r="H43" s="30">
        <v>7.211538</v>
      </c>
      <c r="I43" s="30">
        <v>0</v>
      </c>
    </row>
    <row r="44" spans="1:9" x14ac:dyDescent="0.2">
      <c r="A44" s="19" t="s">
        <v>852</v>
      </c>
      <c r="B44" s="20">
        <v>220</v>
      </c>
      <c r="C44" s="20">
        <v>38</v>
      </c>
      <c r="D44" s="20">
        <v>73</v>
      </c>
      <c r="E44" s="20">
        <v>40</v>
      </c>
      <c r="F44" s="20">
        <v>5</v>
      </c>
      <c r="G44" s="20">
        <v>44</v>
      </c>
      <c r="H44" s="20">
        <v>14</v>
      </c>
      <c r="I44" s="20">
        <v>6</v>
      </c>
    </row>
    <row r="45" spans="1:9" x14ac:dyDescent="0.2">
      <c r="A45" s="21" t="s">
        <v>126</v>
      </c>
      <c r="B45" s="30">
        <v>100</v>
      </c>
      <c r="C45" s="30">
        <v>17.272727</v>
      </c>
      <c r="D45" s="30">
        <v>33.181818</v>
      </c>
      <c r="E45" s="30">
        <v>18.181818</v>
      </c>
      <c r="F45" s="30">
        <v>2.2727270000000002</v>
      </c>
      <c r="G45" s="30">
        <v>20</v>
      </c>
      <c r="H45" s="30">
        <v>6.3636359999999996</v>
      </c>
      <c r="I45" s="30">
        <v>2.7272729999999998</v>
      </c>
    </row>
    <row r="46" spans="1:9" x14ac:dyDescent="0.2">
      <c r="A46" s="19" t="s">
        <v>853</v>
      </c>
      <c r="B46" s="20">
        <v>226</v>
      </c>
      <c r="C46" s="20">
        <v>50</v>
      </c>
      <c r="D46" s="20">
        <v>34</v>
      </c>
      <c r="E46" s="20">
        <v>66</v>
      </c>
      <c r="F46" s="20">
        <v>12</v>
      </c>
      <c r="G46" s="20">
        <v>40</v>
      </c>
      <c r="H46" s="20">
        <v>20</v>
      </c>
      <c r="I46" s="20">
        <v>4</v>
      </c>
    </row>
    <row r="47" spans="1:9" x14ac:dyDescent="0.2">
      <c r="A47" s="21" t="s">
        <v>126</v>
      </c>
      <c r="B47" s="30">
        <v>100</v>
      </c>
      <c r="C47" s="30">
        <v>22.123894</v>
      </c>
      <c r="D47" s="30">
        <v>15.044248</v>
      </c>
      <c r="E47" s="30">
        <v>29.20354</v>
      </c>
      <c r="F47" s="30">
        <v>5.3097349999999999</v>
      </c>
      <c r="G47" s="30">
        <v>17.699114999999999</v>
      </c>
      <c r="H47" s="30">
        <v>8.849558</v>
      </c>
      <c r="I47" s="30">
        <v>1.7699119999999999</v>
      </c>
    </row>
    <row r="48" spans="1:9" x14ac:dyDescent="0.2">
      <c r="A48" s="19" t="s">
        <v>854</v>
      </c>
      <c r="B48" s="20">
        <v>211</v>
      </c>
      <c r="C48" s="20">
        <v>47</v>
      </c>
      <c r="D48" s="20">
        <v>29</v>
      </c>
      <c r="E48" s="20">
        <v>25</v>
      </c>
      <c r="F48" s="20">
        <v>31</v>
      </c>
      <c r="G48" s="20">
        <v>60</v>
      </c>
      <c r="H48" s="20">
        <v>13</v>
      </c>
      <c r="I48" s="20">
        <v>6</v>
      </c>
    </row>
    <row r="49" spans="1:9" x14ac:dyDescent="0.2">
      <c r="A49" s="21" t="s">
        <v>126</v>
      </c>
      <c r="B49" s="30">
        <v>100</v>
      </c>
      <c r="C49" s="30">
        <v>22.274882000000002</v>
      </c>
      <c r="D49" s="30">
        <v>13.744076</v>
      </c>
      <c r="E49" s="30">
        <v>11.848341</v>
      </c>
      <c r="F49" s="30">
        <v>14.691943</v>
      </c>
      <c r="G49" s="30">
        <v>28.436019000000002</v>
      </c>
      <c r="H49" s="30">
        <v>6.1611370000000001</v>
      </c>
      <c r="I49" s="30">
        <v>2.8436020000000002</v>
      </c>
    </row>
    <row r="50" spans="1:9" x14ac:dyDescent="0.2">
      <c r="A50" s="19" t="s">
        <v>855</v>
      </c>
      <c r="B50" s="20">
        <v>134</v>
      </c>
      <c r="C50" s="20">
        <v>32</v>
      </c>
      <c r="D50" s="20">
        <v>29</v>
      </c>
      <c r="E50" s="20">
        <v>10</v>
      </c>
      <c r="F50" s="20">
        <v>7</v>
      </c>
      <c r="G50" s="20">
        <v>46</v>
      </c>
      <c r="H50" s="20">
        <v>5</v>
      </c>
      <c r="I50" s="20">
        <v>5</v>
      </c>
    </row>
    <row r="51" spans="1:9" x14ac:dyDescent="0.2">
      <c r="A51" s="21" t="s">
        <v>126</v>
      </c>
      <c r="B51" s="30">
        <v>100</v>
      </c>
      <c r="C51" s="30">
        <v>23.880597000000002</v>
      </c>
      <c r="D51" s="30">
        <v>21.641791000000001</v>
      </c>
      <c r="E51" s="30">
        <v>7.4626869999999998</v>
      </c>
      <c r="F51" s="30">
        <v>5.2238810000000004</v>
      </c>
      <c r="G51" s="30">
        <v>34.328358000000001</v>
      </c>
      <c r="H51" s="30">
        <v>3.7313429999999999</v>
      </c>
      <c r="I51" s="30">
        <v>3.7313429999999999</v>
      </c>
    </row>
    <row r="52" spans="1:9" x14ac:dyDescent="0.2">
      <c r="A52" s="19" t="s">
        <v>856</v>
      </c>
      <c r="B52" s="20">
        <v>65</v>
      </c>
      <c r="C52" s="20">
        <v>16</v>
      </c>
      <c r="D52" s="20">
        <v>10</v>
      </c>
      <c r="E52" s="20">
        <v>9</v>
      </c>
      <c r="F52" s="20">
        <v>6</v>
      </c>
      <c r="G52" s="20">
        <v>11</v>
      </c>
      <c r="H52" s="20">
        <v>10</v>
      </c>
      <c r="I52" s="20">
        <v>3</v>
      </c>
    </row>
    <row r="53" spans="1:9" x14ac:dyDescent="0.2">
      <c r="A53" s="21" t="s">
        <v>126</v>
      </c>
      <c r="B53" s="30">
        <v>100</v>
      </c>
      <c r="C53" s="30">
        <v>24.615385</v>
      </c>
      <c r="D53" s="30">
        <v>15.384615</v>
      </c>
      <c r="E53" s="30">
        <v>13.846154</v>
      </c>
      <c r="F53" s="30">
        <v>9.2307690000000004</v>
      </c>
      <c r="G53" s="30">
        <v>16.923076999999999</v>
      </c>
      <c r="H53" s="30">
        <v>15.384615</v>
      </c>
      <c r="I53" s="30">
        <v>4.6153849999999998</v>
      </c>
    </row>
    <row r="54" spans="1:9" x14ac:dyDescent="0.2">
      <c r="A54" s="19" t="s">
        <v>857</v>
      </c>
      <c r="B54" s="20">
        <v>25</v>
      </c>
      <c r="C54" s="20">
        <v>5</v>
      </c>
      <c r="D54" s="20">
        <v>2</v>
      </c>
      <c r="E54" s="20">
        <v>1</v>
      </c>
      <c r="F54" s="20">
        <v>4</v>
      </c>
      <c r="G54" s="20">
        <v>7</v>
      </c>
      <c r="H54" s="20">
        <v>5</v>
      </c>
      <c r="I54" s="20">
        <v>1</v>
      </c>
    </row>
    <row r="55" spans="1:9" x14ac:dyDescent="0.2">
      <c r="A55" s="21" t="s">
        <v>126</v>
      </c>
      <c r="B55" s="30">
        <v>100</v>
      </c>
      <c r="C55" s="30">
        <v>20</v>
      </c>
      <c r="D55" s="30">
        <v>8</v>
      </c>
      <c r="E55" s="30">
        <v>4</v>
      </c>
      <c r="F55" s="30">
        <v>16</v>
      </c>
      <c r="G55" s="30">
        <v>28</v>
      </c>
      <c r="H55" s="30">
        <v>20</v>
      </c>
      <c r="I55" s="30">
        <v>4</v>
      </c>
    </row>
    <row r="56" spans="1:9" x14ac:dyDescent="0.2">
      <c r="A56" s="19" t="s">
        <v>858</v>
      </c>
      <c r="B56" s="20">
        <v>3</v>
      </c>
      <c r="C56" s="20">
        <v>1</v>
      </c>
      <c r="D56" s="20">
        <v>0</v>
      </c>
      <c r="E56" s="20">
        <v>0</v>
      </c>
      <c r="F56" s="20">
        <v>0</v>
      </c>
      <c r="G56" s="20">
        <v>1</v>
      </c>
      <c r="H56" s="20">
        <v>0</v>
      </c>
      <c r="I56" s="20">
        <v>1</v>
      </c>
    </row>
    <row r="57" spans="1:9" x14ac:dyDescent="0.2">
      <c r="A57" s="21" t="s">
        <v>126</v>
      </c>
      <c r="B57" s="30">
        <v>100</v>
      </c>
      <c r="C57" s="30">
        <v>33.333333000000003</v>
      </c>
      <c r="D57" s="30">
        <v>0</v>
      </c>
      <c r="E57" s="30">
        <v>0</v>
      </c>
      <c r="F57" s="30">
        <v>0</v>
      </c>
      <c r="G57" s="30">
        <v>33.333333000000003</v>
      </c>
      <c r="H57" s="30">
        <v>0</v>
      </c>
      <c r="I57" s="30">
        <v>33.333333000000003</v>
      </c>
    </row>
    <row r="58" spans="1:9" x14ac:dyDescent="0.2">
      <c r="A58" s="19" t="s">
        <v>859</v>
      </c>
      <c r="B58" s="20">
        <v>446</v>
      </c>
      <c r="C58" s="20">
        <v>88</v>
      </c>
      <c r="D58" s="20">
        <v>107</v>
      </c>
      <c r="E58" s="20">
        <v>106</v>
      </c>
      <c r="F58" s="20">
        <v>17</v>
      </c>
      <c r="G58" s="20">
        <v>84</v>
      </c>
      <c r="H58" s="20">
        <v>34</v>
      </c>
      <c r="I58" s="20">
        <v>10</v>
      </c>
    </row>
    <row r="59" spans="1:9" x14ac:dyDescent="0.2">
      <c r="A59" s="21" t="s">
        <v>126</v>
      </c>
      <c r="B59" s="30">
        <v>100</v>
      </c>
      <c r="C59" s="30">
        <v>19.730941999999999</v>
      </c>
      <c r="D59" s="30">
        <v>23.991031</v>
      </c>
      <c r="E59" s="30">
        <v>23.766815999999999</v>
      </c>
      <c r="F59" s="30">
        <v>3.8116590000000001</v>
      </c>
      <c r="G59" s="30">
        <v>18.834081000000001</v>
      </c>
      <c r="H59" s="30">
        <v>7.6233180000000003</v>
      </c>
      <c r="I59" s="30">
        <v>2.2421519999999999</v>
      </c>
    </row>
    <row r="60" spans="1:9" x14ac:dyDescent="0.2">
      <c r="A60" s="19" t="s">
        <v>860</v>
      </c>
      <c r="B60" s="20">
        <v>345</v>
      </c>
      <c r="C60" s="20">
        <v>79</v>
      </c>
      <c r="D60" s="20">
        <v>58</v>
      </c>
      <c r="E60" s="20">
        <v>35</v>
      </c>
      <c r="F60" s="20">
        <v>38</v>
      </c>
      <c r="G60" s="20">
        <v>106</v>
      </c>
      <c r="H60" s="20">
        <v>18</v>
      </c>
      <c r="I60" s="20">
        <v>11</v>
      </c>
    </row>
    <row r="61" spans="1:9" x14ac:dyDescent="0.2">
      <c r="A61" s="21" t="s">
        <v>126</v>
      </c>
      <c r="B61" s="30">
        <v>100</v>
      </c>
      <c r="C61" s="30">
        <v>22.898551000000001</v>
      </c>
      <c r="D61" s="30">
        <v>16.811593999999999</v>
      </c>
      <c r="E61" s="30">
        <v>10.144928</v>
      </c>
      <c r="F61" s="30">
        <v>11.014493</v>
      </c>
      <c r="G61" s="30">
        <v>30.724637999999999</v>
      </c>
      <c r="H61" s="30">
        <v>5.2173910000000001</v>
      </c>
      <c r="I61" s="30">
        <v>3.1884060000000001</v>
      </c>
    </row>
    <row r="62" spans="1:9" x14ac:dyDescent="0.2">
      <c r="A62" s="19" t="s">
        <v>861</v>
      </c>
      <c r="B62" s="20">
        <v>884</v>
      </c>
      <c r="C62" s="20">
        <v>189</v>
      </c>
      <c r="D62" s="20">
        <v>177</v>
      </c>
      <c r="E62" s="20">
        <v>151</v>
      </c>
      <c r="F62" s="20">
        <v>65</v>
      </c>
      <c r="G62" s="20">
        <v>209</v>
      </c>
      <c r="H62" s="20">
        <v>67</v>
      </c>
      <c r="I62" s="20">
        <v>26</v>
      </c>
    </row>
    <row r="63" spans="1:9" x14ac:dyDescent="0.2">
      <c r="A63" s="21" t="s">
        <v>126</v>
      </c>
      <c r="B63" s="30">
        <v>100</v>
      </c>
      <c r="C63" s="30">
        <v>21.380089999999999</v>
      </c>
      <c r="D63" s="30">
        <v>20.022624</v>
      </c>
      <c r="E63" s="30">
        <v>17.081448000000002</v>
      </c>
      <c r="F63" s="30">
        <v>7.3529410000000004</v>
      </c>
      <c r="G63" s="30">
        <v>23.642534000000001</v>
      </c>
      <c r="H63" s="30">
        <v>7.579186</v>
      </c>
      <c r="I63" s="30">
        <v>2.941176</v>
      </c>
    </row>
    <row r="64" spans="1:9" x14ac:dyDescent="0.2">
      <c r="A64" s="19" t="s">
        <v>862</v>
      </c>
      <c r="B64" s="20">
        <v>438</v>
      </c>
      <c r="C64" s="20">
        <v>101</v>
      </c>
      <c r="D64" s="20">
        <v>70</v>
      </c>
      <c r="E64" s="20">
        <v>45</v>
      </c>
      <c r="F64" s="20">
        <v>48</v>
      </c>
      <c r="G64" s="20">
        <v>125</v>
      </c>
      <c r="H64" s="20">
        <v>33</v>
      </c>
      <c r="I64" s="20">
        <v>16</v>
      </c>
    </row>
    <row r="65" spans="1:9" x14ac:dyDescent="0.2">
      <c r="A65" s="21" t="s">
        <v>126</v>
      </c>
      <c r="B65" s="30">
        <v>100</v>
      </c>
      <c r="C65" s="30">
        <v>23.059360999999999</v>
      </c>
      <c r="D65" s="30">
        <v>15.981735</v>
      </c>
      <c r="E65" s="30">
        <v>10.273973</v>
      </c>
      <c r="F65" s="30">
        <v>10.958904</v>
      </c>
      <c r="G65" s="30">
        <v>28.538813000000001</v>
      </c>
      <c r="H65" s="30">
        <v>7.5342469999999997</v>
      </c>
      <c r="I65" s="30">
        <v>3.652968</v>
      </c>
    </row>
    <row r="66" spans="1:9" x14ac:dyDescent="0.2">
      <c r="A66" s="19" t="s">
        <v>863</v>
      </c>
      <c r="B66" s="20">
        <v>93</v>
      </c>
      <c r="C66" s="20">
        <v>22</v>
      </c>
      <c r="D66" s="20">
        <v>12</v>
      </c>
      <c r="E66" s="20">
        <v>10</v>
      </c>
      <c r="F66" s="20">
        <v>10</v>
      </c>
      <c r="G66" s="20">
        <v>19</v>
      </c>
      <c r="H66" s="20">
        <v>15</v>
      </c>
      <c r="I66" s="20">
        <v>5</v>
      </c>
    </row>
    <row r="67" spans="1:9" x14ac:dyDescent="0.2">
      <c r="A67" s="21" t="s">
        <v>126</v>
      </c>
      <c r="B67" s="30">
        <v>100</v>
      </c>
      <c r="C67" s="30">
        <v>23.655913999999999</v>
      </c>
      <c r="D67" s="30">
        <v>12.903226</v>
      </c>
      <c r="E67" s="30">
        <v>10.752687999999999</v>
      </c>
      <c r="F67" s="30">
        <v>10.752687999999999</v>
      </c>
      <c r="G67" s="30">
        <v>20.430108000000001</v>
      </c>
      <c r="H67" s="30">
        <v>16.129031999999999</v>
      </c>
      <c r="I67" s="30">
        <v>5.3763439999999996</v>
      </c>
    </row>
    <row r="68" spans="1:9" x14ac:dyDescent="0.2">
      <c r="A68" s="18" t="s">
        <v>865</v>
      </c>
      <c r="B68" s="17">
        <v>178</v>
      </c>
      <c r="C68" s="17">
        <v>64</v>
      </c>
      <c r="D68" s="17">
        <v>38</v>
      </c>
      <c r="E68" s="17">
        <v>13</v>
      </c>
      <c r="F68" s="17">
        <v>2</v>
      </c>
      <c r="G68" s="17">
        <v>42</v>
      </c>
      <c r="H68" s="17">
        <v>17</v>
      </c>
      <c r="I68" s="17">
        <v>2</v>
      </c>
    </row>
    <row r="69" spans="1:9" x14ac:dyDescent="0.2">
      <c r="A69" s="21" t="s">
        <v>126</v>
      </c>
      <c r="B69" s="30">
        <v>100</v>
      </c>
      <c r="C69" s="30">
        <v>35.955055999999999</v>
      </c>
      <c r="D69" s="30">
        <v>21.348314999999999</v>
      </c>
      <c r="E69" s="30">
        <v>7.3033710000000003</v>
      </c>
      <c r="F69" s="30">
        <v>1.123596</v>
      </c>
      <c r="G69" s="30">
        <v>23.595506</v>
      </c>
      <c r="H69" s="30">
        <v>9.5505619999999993</v>
      </c>
      <c r="I69" s="30">
        <v>1.123596</v>
      </c>
    </row>
    <row r="70" spans="1:9" x14ac:dyDescent="0.2">
      <c r="A70" s="19" t="s">
        <v>852</v>
      </c>
      <c r="B70" s="20">
        <v>212</v>
      </c>
      <c r="C70" s="20">
        <v>36</v>
      </c>
      <c r="D70" s="20">
        <v>63</v>
      </c>
      <c r="E70" s="20">
        <v>39</v>
      </c>
      <c r="F70" s="20">
        <v>1</v>
      </c>
      <c r="G70" s="20">
        <v>41</v>
      </c>
      <c r="H70" s="20">
        <v>27</v>
      </c>
      <c r="I70" s="20">
        <v>5</v>
      </c>
    </row>
    <row r="71" spans="1:9" x14ac:dyDescent="0.2">
      <c r="A71" s="21" t="s">
        <v>126</v>
      </c>
      <c r="B71" s="30">
        <v>100</v>
      </c>
      <c r="C71" s="30">
        <v>16.981131999999999</v>
      </c>
      <c r="D71" s="30">
        <v>29.716981000000001</v>
      </c>
      <c r="E71" s="30">
        <v>18.396225999999999</v>
      </c>
      <c r="F71" s="30">
        <v>0.47169800000000001</v>
      </c>
      <c r="G71" s="30">
        <v>19.339623</v>
      </c>
      <c r="H71" s="30">
        <v>12.735849</v>
      </c>
      <c r="I71" s="30">
        <v>2.3584909999999999</v>
      </c>
    </row>
    <row r="72" spans="1:9" x14ac:dyDescent="0.2">
      <c r="A72" s="19" t="s">
        <v>853</v>
      </c>
      <c r="B72" s="20">
        <v>223</v>
      </c>
      <c r="C72" s="20">
        <v>50</v>
      </c>
      <c r="D72" s="20">
        <v>33</v>
      </c>
      <c r="E72" s="20">
        <v>45</v>
      </c>
      <c r="F72" s="20">
        <v>11</v>
      </c>
      <c r="G72" s="20">
        <v>48</v>
      </c>
      <c r="H72" s="20">
        <v>28</v>
      </c>
      <c r="I72" s="20">
        <v>8</v>
      </c>
    </row>
    <row r="73" spans="1:9" x14ac:dyDescent="0.2">
      <c r="A73" s="21" t="s">
        <v>126</v>
      </c>
      <c r="B73" s="30">
        <v>100</v>
      </c>
      <c r="C73" s="30">
        <v>22.421524999999999</v>
      </c>
      <c r="D73" s="30">
        <v>14.798206</v>
      </c>
      <c r="E73" s="30">
        <v>20.179372000000001</v>
      </c>
      <c r="F73" s="30">
        <v>4.9327350000000001</v>
      </c>
      <c r="G73" s="30">
        <v>21.524664000000001</v>
      </c>
      <c r="H73" s="30">
        <v>12.556054</v>
      </c>
      <c r="I73" s="30">
        <v>3.5874440000000001</v>
      </c>
    </row>
    <row r="74" spans="1:9" x14ac:dyDescent="0.2">
      <c r="A74" s="19" t="s">
        <v>854</v>
      </c>
      <c r="B74" s="20">
        <v>216</v>
      </c>
      <c r="C74" s="20">
        <v>47</v>
      </c>
      <c r="D74" s="20">
        <v>33</v>
      </c>
      <c r="E74" s="20">
        <v>10</v>
      </c>
      <c r="F74" s="20">
        <v>19</v>
      </c>
      <c r="G74" s="20">
        <v>59</v>
      </c>
      <c r="H74" s="20">
        <v>32</v>
      </c>
      <c r="I74" s="20">
        <v>16</v>
      </c>
    </row>
    <row r="75" spans="1:9" x14ac:dyDescent="0.2">
      <c r="A75" s="21" t="s">
        <v>126</v>
      </c>
      <c r="B75" s="30">
        <v>100</v>
      </c>
      <c r="C75" s="30">
        <v>21.759259</v>
      </c>
      <c r="D75" s="30">
        <v>15.277778</v>
      </c>
      <c r="E75" s="30">
        <v>4.6296299999999997</v>
      </c>
      <c r="F75" s="30">
        <v>8.7962959999999999</v>
      </c>
      <c r="G75" s="30">
        <v>27.314814999999999</v>
      </c>
      <c r="H75" s="30">
        <v>14.814814999999999</v>
      </c>
      <c r="I75" s="30">
        <v>7.4074070000000001</v>
      </c>
    </row>
    <row r="76" spans="1:9" x14ac:dyDescent="0.2">
      <c r="A76" s="19" t="s">
        <v>855</v>
      </c>
      <c r="B76" s="20">
        <v>140</v>
      </c>
      <c r="C76" s="20">
        <v>29</v>
      </c>
      <c r="D76" s="20">
        <v>20</v>
      </c>
      <c r="E76" s="20">
        <v>14</v>
      </c>
      <c r="F76" s="20">
        <v>7</v>
      </c>
      <c r="G76" s="20">
        <v>30</v>
      </c>
      <c r="H76" s="20">
        <v>26</v>
      </c>
      <c r="I76" s="20">
        <v>14</v>
      </c>
    </row>
    <row r="77" spans="1:9" x14ac:dyDescent="0.2">
      <c r="A77" s="21" t="s">
        <v>126</v>
      </c>
      <c r="B77" s="30">
        <v>100</v>
      </c>
      <c r="C77" s="30">
        <v>20.714286000000001</v>
      </c>
      <c r="D77" s="30">
        <v>14.285714</v>
      </c>
      <c r="E77" s="30">
        <v>10</v>
      </c>
      <c r="F77" s="30">
        <v>5</v>
      </c>
      <c r="G77" s="30">
        <v>21.428571000000002</v>
      </c>
      <c r="H77" s="30">
        <v>18.571428999999998</v>
      </c>
      <c r="I77" s="30">
        <v>10</v>
      </c>
    </row>
    <row r="78" spans="1:9" x14ac:dyDescent="0.2">
      <c r="A78" s="19" t="s">
        <v>856</v>
      </c>
      <c r="B78" s="20">
        <v>72</v>
      </c>
      <c r="C78" s="20">
        <v>16</v>
      </c>
      <c r="D78" s="20">
        <v>6</v>
      </c>
      <c r="E78" s="20">
        <v>5</v>
      </c>
      <c r="F78" s="20">
        <v>7</v>
      </c>
      <c r="G78" s="20">
        <v>15</v>
      </c>
      <c r="H78" s="20">
        <v>17</v>
      </c>
      <c r="I78" s="20">
        <v>6</v>
      </c>
    </row>
    <row r="79" spans="1:9" x14ac:dyDescent="0.2">
      <c r="A79" s="21" t="s">
        <v>126</v>
      </c>
      <c r="B79" s="30">
        <v>100</v>
      </c>
      <c r="C79" s="30">
        <v>22.222221999999999</v>
      </c>
      <c r="D79" s="30">
        <v>8.3333329999999997</v>
      </c>
      <c r="E79" s="30">
        <v>6.9444439999999998</v>
      </c>
      <c r="F79" s="30">
        <v>9.7222220000000004</v>
      </c>
      <c r="G79" s="30">
        <v>20.833333</v>
      </c>
      <c r="H79" s="30">
        <v>23.611111000000001</v>
      </c>
      <c r="I79" s="30">
        <v>8.3333329999999997</v>
      </c>
    </row>
    <row r="80" spans="1:9" x14ac:dyDescent="0.2">
      <c r="A80" s="19" t="s">
        <v>857</v>
      </c>
      <c r="B80" s="20">
        <v>46</v>
      </c>
      <c r="C80" s="20">
        <v>13</v>
      </c>
      <c r="D80" s="20">
        <v>4</v>
      </c>
      <c r="E80" s="20">
        <v>3</v>
      </c>
      <c r="F80" s="20">
        <v>2</v>
      </c>
      <c r="G80" s="20">
        <v>6</v>
      </c>
      <c r="H80" s="20">
        <v>17</v>
      </c>
      <c r="I80" s="20">
        <v>1</v>
      </c>
    </row>
    <row r="81" spans="1:9" x14ac:dyDescent="0.2">
      <c r="A81" s="21" t="s">
        <v>126</v>
      </c>
      <c r="B81" s="30">
        <v>100</v>
      </c>
      <c r="C81" s="30">
        <v>28.260870000000001</v>
      </c>
      <c r="D81" s="30">
        <v>8.6956520000000008</v>
      </c>
      <c r="E81" s="30">
        <v>6.5217390000000002</v>
      </c>
      <c r="F81" s="30">
        <v>4.3478260000000004</v>
      </c>
      <c r="G81" s="30">
        <v>13.043478</v>
      </c>
      <c r="H81" s="30">
        <v>36.956522</v>
      </c>
      <c r="I81" s="30">
        <v>2.1739130000000002</v>
      </c>
    </row>
    <row r="82" spans="1:9" x14ac:dyDescent="0.2">
      <c r="A82" s="19" t="s">
        <v>858</v>
      </c>
      <c r="B82" s="20">
        <v>8</v>
      </c>
      <c r="C82" s="20">
        <v>3</v>
      </c>
      <c r="D82" s="20">
        <v>3</v>
      </c>
      <c r="E82" s="20">
        <v>0</v>
      </c>
      <c r="F82" s="20">
        <v>0</v>
      </c>
      <c r="G82" s="20">
        <v>1</v>
      </c>
      <c r="H82" s="20">
        <v>1</v>
      </c>
      <c r="I82" s="20">
        <v>0</v>
      </c>
    </row>
    <row r="83" spans="1:9" x14ac:dyDescent="0.2">
      <c r="A83" s="21" t="s">
        <v>126</v>
      </c>
      <c r="B83" s="30">
        <v>100</v>
      </c>
      <c r="C83" s="30">
        <v>37.5</v>
      </c>
      <c r="D83" s="30">
        <v>37.5</v>
      </c>
      <c r="E83" s="30">
        <v>0</v>
      </c>
      <c r="F83" s="30">
        <v>0</v>
      </c>
      <c r="G83" s="30">
        <v>12.5</v>
      </c>
      <c r="H83" s="30">
        <v>12.5</v>
      </c>
      <c r="I83" s="30">
        <v>0</v>
      </c>
    </row>
    <row r="84" spans="1:9" x14ac:dyDescent="0.2">
      <c r="A84" s="19" t="s">
        <v>859</v>
      </c>
      <c r="B84" s="20">
        <v>435</v>
      </c>
      <c r="C84" s="20">
        <v>86</v>
      </c>
      <c r="D84" s="20">
        <v>96</v>
      </c>
      <c r="E84" s="20">
        <v>84</v>
      </c>
      <c r="F84" s="20">
        <v>12</v>
      </c>
      <c r="G84" s="20">
        <v>89</v>
      </c>
      <c r="H84" s="20">
        <v>55</v>
      </c>
      <c r="I84" s="20">
        <v>13</v>
      </c>
    </row>
    <row r="85" spans="1:9" x14ac:dyDescent="0.2">
      <c r="A85" s="21" t="s">
        <v>126</v>
      </c>
      <c r="B85" s="30">
        <v>100</v>
      </c>
      <c r="C85" s="30">
        <v>19.770115000000001</v>
      </c>
      <c r="D85" s="30">
        <v>22.068966</v>
      </c>
      <c r="E85" s="30">
        <v>19.310345000000002</v>
      </c>
      <c r="F85" s="30">
        <v>2.7586210000000002</v>
      </c>
      <c r="G85" s="30">
        <v>20.459769999999999</v>
      </c>
      <c r="H85" s="30">
        <v>12.643678</v>
      </c>
      <c r="I85" s="30">
        <v>2.9885060000000001</v>
      </c>
    </row>
    <row r="86" spans="1:9" x14ac:dyDescent="0.2">
      <c r="A86" s="19" t="s">
        <v>860</v>
      </c>
      <c r="B86" s="20">
        <v>356</v>
      </c>
      <c r="C86" s="20">
        <v>76</v>
      </c>
      <c r="D86" s="20">
        <v>53</v>
      </c>
      <c r="E86" s="20">
        <v>24</v>
      </c>
      <c r="F86" s="20">
        <v>26</v>
      </c>
      <c r="G86" s="20">
        <v>89</v>
      </c>
      <c r="H86" s="20">
        <v>58</v>
      </c>
      <c r="I86" s="20">
        <v>30</v>
      </c>
    </row>
    <row r="87" spans="1:9" x14ac:dyDescent="0.2">
      <c r="A87" s="21" t="s">
        <v>126</v>
      </c>
      <c r="B87" s="30">
        <v>100</v>
      </c>
      <c r="C87" s="30">
        <v>21.348314999999999</v>
      </c>
      <c r="D87" s="30">
        <v>14.887639999999999</v>
      </c>
      <c r="E87" s="30">
        <v>6.7415729999999998</v>
      </c>
      <c r="F87" s="30">
        <v>7.3033710000000003</v>
      </c>
      <c r="G87" s="30">
        <v>25</v>
      </c>
      <c r="H87" s="30">
        <v>16.292134999999998</v>
      </c>
      <c r="I87" s="30">
        <v>8.4269660000000002</v>
      </c>
    </row>
    <row r="88" spans="1:9" x14ac:dyDescent="0.2">
      <c r="A88" s="19" t="s">
        <v>861</v>
      </c>
      <c r="B88" s="20">
        <v>917</v>
      </c>
      <c r="C88" s="20">
        <v>194</v>
      </c>
      <c r="D88" s="20">
        <v>162</v>
      </c>
      <c r="E88" s="20">
        <v>116</v>
      </c>
      <c r="F88" s="20">
        <v>47</v>
      </c>
      <c r="G88" s="20">
        <v>200</v>
      </c>
      <c r="H88" s="20">
        <v>148</v>
      </c>
      <c r="I88" s="20">
        <v>50</v>
      </c>
    </row>
    <row r="89" spans="1:9" x14ac:dyDescent="0.2">
      <c r="A89" s="21" t="s">
        <v>126</v>
      </c>
      <c r="B89" s="30">
        <v>100</v>
      </c>
      <c r="C89" s="30">
        <v>21.155943000000001</v>
      </c>
      <c r="D89" s="30">
        <v>17.666302999999999</v>
      </c>
      <c r="E89" s="30">
        <v>12.649945000000001</v>
      </c>
      <c r="F89" s="30">
        <v>5.1254090000000003</v>
      </c>
      <c r="G89" s="30">
        <v>21.810251000000001</v>
      </c>
      <c r="H89" s="30">
        <v>16.139586000000001</v>
      </c>
      <c r="I89" s="30">
        <v>5.4525629999999996</v>
      </c>
    </row>
    <row r="90" spans="1:9" x14ac:dyDescent="0.2">
      <c r="A90" s="19" t="s">
        <v>862</v>
      </c>
      <c r="B90" s="20">
        <v>482</v>
      </c>
      <c r="C90" s="20">
        <v>108</v>
      </c>
      <c r="D90" s="20">
        <v>66</v>
      </c>
      <c r="E90" s="20">
        <v>32</v>
      </c>
      <c r="F90" s="20">
        <v>35</v>
      </c>
      <c r="G90" s="20">
        <v>111</v>
      </c>
      <c r="H90" s="20">
        <v>93</v>
      </c>
      <c r="I90" s="20">
        <v>37</v>
      </c>
    </row>
    <row r="91" spans="1:9" x14ac:dyDescent="0.2">
      <c r="A91" s="21" t="s">
        <v>126</v>
      </c>
      <c r="B91" s="30">
        <v>100</v>
      </c>
      <c r="C91" s="30">
        <v>22.406638999999998</v>
      </c>
      <c r="D91" s="30">
        <v>13.692945999999999</v>
      </c>
      <c r="E91" s="30">
        <v>6.6390039999999999</v>
      </c>
      <c r="F91" s="30">
        <v>7.2614109999999998</v>
      </c>
      <c r="G91" s="30">
        <v>23.029046000000001</v>
      </c>
      <c r="H91" s="30">
        <v>19.294606000000002</v>
      </c>
      <c r="I91" s="30">
        <v>7.6763490000000001</v>
      </c>
    </row>
    <row r="92" spans="1:9" x14ac:dyDescent="0.2">
      <c r="A92" s="19" t="s">
        <v>863</v>
      </c>
      <c r="B92" s="20">
        <v>126</v>
      </c>
      <c r="C92" s="20">
        <v>32</v>
      </c>
      <c r="D92" s="20">
        <v>13</v>
      </c>
      <c r="E92" s="20">
        <v>8</v>
      </c>
      <c r="F92" s="20">
        <v>9</v>
      </c>
      <c r="G92" s="20">
        <v>22</v>
      </c>
      <c r="H92" s="20">
        <v>35</v>
      </c>
      <c r="I92" s="20">
        <v>7</v>
      </c>
    </row>
    <row r="93" spans="1:9" x14ac:dyDescent="0.2">
      <c r="A93" s="21" t="s">
        <v>126</v>
      </c>
      <c r="B93" s="30">
        <v>100</v>
      </c>
      <c r="C93" s="30">
        <v>25.396825</v>
      </c>
      <c r="D93" s="30">
        <v>10.317460000000001</v>
      </c>
      <c r="E93" s="30">
        <v>6.3492059999999997</v>
      </c>
      <c r="F93" s="30">
        <v>7.1428570000000002</v>
      </c>
      <c r="G93" s="30">
        <v>17.460317</v>
      </c>
      <c r="H93" s="30">
        <v>27.777778000000001</v>
      </c>
      <c r="I93" s="30">
        <v>5.5555560000000002</v>
      </c>
    </row>
    <row r="94" spans="1:9" x14ac:dyDescent="0.2">
      <c r="A94" s="18" t="s">
        <v>866</v>
      </c>
      <c r="B94" s="18"/>
      <c r="C94" s="18"/>
      <c r="D94" s="18"/>
      <c r="E94" s="18"/>
      <c r="F94" s="18"/>
      <c r="G94" s="18"/>
      <c r="H94" s="18"/>
      <c r="I94" s="18"/>
    </row>
    <row r="95" spans="1:9" x14ac:dyDescent="0.2">
      <c r="A95" s="19" t="s">
        <v>130</v>
      </c>
      <c r="B95" s="20">
        <v>151</v>
      </c>
      <c r="C95" s="20">
        <v>43</v>
      </c>
      <c r="D95" s="20">
        <v>26</v>
      </c>
      <c r="E95" s="20">
        <v>19</v>
      </c>
      <c r="F95" s="20">
        <v>2</v>
      </c>
      <c r="G95" s="20">
        <v>35</v>
      </c>
      <c r="H95" s="20">
        <v>19</v>
      </c>
      <c r="I95" s="20">
        <v>7</v>
      </c>
    </row>
    <row r="96" spans="1:9" x14ac:dyDescent="0.2">
      <c r="A96" s="21" t="s">
        <v>126</v>
      </c>
      <c r="B96" s="30">
        <v>100</v>
      </c>
      <c r="C96" s="30">
        <v>28.476821000000001</v>
      </c>
      <c r="D96" s="30">
        <v>17.218543</v>
      </c>
      <c r="E96" s="30">
        <v>12.582781000000001</v>
      </c>
      <c r="F96" s="30">
        <v>1.324503</v>
      </c>
      <c r="G96" s="30">
        <v>23.178808</v>
      </c>
      <c r="H96" s="30">
        <v>12.582781000000001</v>
      </c>
      <c r="I96" s="30">
        <v>4.6357619999999997</v>
      </c>
    </row>
    <row r="97" spans="1:9" x14ac:dyDescent="0.2">
      <c r="A97" s="19" t="s">
        <v>131</v>
      </c>
      <c r="B97" s="20">
        <v>1446</v>
      </c>
      <c r="C97" s="20">
        <v>360</v>
      </c>
      <c r="D97" s="20">
        <v>314</v>
      </c>
      <c r="E97" s="20">
        <v>204</v>
      </c>
      <c r="F97" s="20">
        <v>74</v>
      </c>
      <c r="G97" s="20">
        <v>301</v>
      </c>
      <c r="H97" s="20">
        <v>149</v>
      </c>
      <c r="I97" s="20">
        <v>44</v>
      </c>
    </row>
    <row r="98" spans="1:9" x14ac:dyDescent="0.2">
      <c r="A98" s="21" t="s">
        <v>126</v>
      </c>
      <c r="B98" s="30">
        <v>100</v>
      </c>
      <c r="C98" s="30">
        <v>24.896266000000001</v>
      </c>
      <c r="D98" s="30">
        <v>21.715076</v>
      </c>
      <c r="E98" s="30">
        <v>14.107884</v>
      </c>
      <c r="F98" s="30">
        <v>5.1175660000000001</v>
      </c>
      <c r="G98" s="30">
        <v>20.816044000000002</v>
      </c>
      <c r="H98" s="30">
        <v>10.304288</v>
      </c>
      <c r="I98" s="30">
        <v>3.0428769999999998</v>
      </c>
    </row>
    <row r="99" spans="1:9" x14ac:dyDescent="0.2">
      <c r="A99" s="19" t="s">
        <v>392</v>
      </c>
      <c r="B99" s="20">
        <v>150</v>
      </c>
      <c r="C99" s="20">
        <v>22</v>
      </c>
      <c r="D99" s="20">
        <v>29</v>
      </c>
      <c r="E99" s="20">
        <v>26</v>
      </c>
      <c r="F99" s="20">
        <v>6</v>
      </c>
      <c r="G99" s="20">
        <v>54</v>
      </c>
      <c r="H99" s="20">
        <v>7</v>
      </c>
      <c r="I99" s="20">
        <v>6</v>
      </c>
    </row>
    <row r="100" spans="1:9" x14ac:dyDescent="0.2">
      <c r="A100" s="21" t="s">
        <v>126</v>
      </c>
      <c r="B100" s="30">
        <v>100</v>
      </c>
      <c r="C100" s="30">
        <v>14.666667</v>
      </c>
      <c r="D100" s="30">
        <v>19.333333</v>
      </c>
      <c r="E100" s="30">
        <v>17.333333</v>
      </c>
      <c r="F100" s="30">
        <v>4</v>
      </c>
      <c r="G100" s="30">
        <v>36</v>
      </c>
      <c r="H100" s="30">
        <v>4.6666670000000003</v>
      </c>
      <c r="I100" s="30">
        <v>4</v>
      </c>
    </row>
    <row r="101" spans="1:9" x14ac:dyDescent="0.2">
      <c r="A101" s="19" t="s">
        <v>132</v>
      </c>
      <c r="B101" s="20">
        <v>372</v>
      </c>
      <c r="C101" s="20">
        <v>76</v>
      </c>
      <c r="D101" s="20">
        <v>58</v>
      </c>
      <c r="E101" s="20">
        <v>36</v>
      </c>
      <c r="F101" s="20">
        <v>31</v>
      </c>
      <c r="G101" s="20">
        <v>86</v>
      </c>
      <c r="H101" s="20">
        <v>67</v>
      </c>
      <c r="I101" s="20">
        <v>18</v>
      </c>
    </row>
    <row r="102" spans="1:9" x14ac:dyDescent="0.2">
      <c r="A102" s="21" t="s">
        <v>126</v>
      </c>
      <c r="B102" s="30">
        <v>100</v>
      </c>
      <c r="C102" s="30">
        <v>20.430108000000001</v>
      </c>
      <c r="D102" s="30">
        <v>15.591398</v>
      </c>
      <c r="E102" s="30">
        <v>9.6774190000000004</v>
      </c>
      <c r="F102" s="30">
        <v>8.3333329999999997</v>
      </c>
      <c r="G102" s="30">
        <v>23.118279999999999</v>
      </c>
      <c r="H102" s="30">
        <v>18.010753000000001</v>
      </c>
      <c r="I102" s="30">
        <v>4.8387099999999998</v>
      </c>
    </row>
    <row r="103" spans="1:9" x14ac:dyDescent="0.2">
      <c r="A103" s="19" t="s">
        <v>867</v>
      </c>
      <c r="B103" s="20">
        <v>69</v>
      </c>
      <c r="C103" s="20">
        <v>18</v>
      </c>
      <c r="D103" s="20">
        <v>11</v>
      </c>
      <c r="E103" s="20">
        <v>14</v>
      </c>
      <c r="F103" s="20">
        <v>4</v>
      </c>
      <c r="G103" s="20">
        <v>14</v>
      </c>
      <c r="H103" s="20">
        <v>5</v>
      </c>
      <c r="I103" s="20">
        <v>3</v>
      </c>
    </row>
    <row r="104" spans="1:9" x14ac:dyDescent="0.2">
      <c r="A104" s="21" t="s">
        <v>126</v>
      </c>
      <c r="B104" s="30">
        <v>100</v>
      </c>
      <c r="C104" s="30">
        <v>26.086957000000002</v>
      </c>
      <c r="D104" s="30">
        <v>15.942029</v>
      </c>
      <c r="E104" s="30">
        <v>20.289854999999999</v>
      </c>
      <c r="F104" s="30">
        <v>5.7971009999999996</v>
      </c>
      <c r="G104" s="30">
        <v>20.289854999999999</v>
      </c>
      <c r="H104" s="30">
        <v>7.2463769999999998</v>
      </c>
      <c r="I104" s="30">
        <v>4.3478260000000004</v>
      </c>
    </row>
    <row r="105" spans="1:9" x14ac:dyDescent="0.2">
      <c r="A105" s="18" t="s">
        <v>133</v>
      </c>
      <c r="B105" s="17">
        <v>92</v>
      </c>
      <c r="C105" s="17">
        <v>27</v>
      </c>
      <c r="D105" s="17">
        <v>16</v>
      </c>
      <c r="E105" s="17">
        <v>11</v>
      </c>
      <c r="F105" s="17">
        <v>1</v>
      </c>
      <c r="G105" s="17">
        <v>18</v>
      </c>
      <c r="H105" s="17">
        <v>16</v>
      </c>
      <c r="I105" s="17">
        <v>3</v>
      </c>
    </row>
    <row r="106" spans="1:9" x14ac:dyDescent="0.2">
      <c r="A106" s="21" t="s">
        <v>126</v>
      </c>
      <c r="B106" s="30">
        <v>100</v>
      </c>
      <c r="C106" s="30">
        <v>29.347826000000001</v>
      </c>
      <c r="D106" s="30">
        <v>17.391304000000002</v>
      </c>
      <c r="E106" s="30">
        <v>11.956522</v>
      </c>
      <c r="F106" s="30">
        <v>1.086957</v>
      </c>
      <c r="G106" s="30">
        <v>19.565217000000001</v>
      </c>
      <c r="H106" s="30">
        <v>17.391304000000002</v>
      </c>
      <c r="I106" s="30">
        <v>3.2608700000000002</v>
      </c>
    </row>
    <row r="107" spans="1:9" x14ac:dyDescent="0.2">
      <c r="A107" s="19" t="s">
        <v>134</v>
      </c>
      <c r="B107" s="20">
        <v>813</v>
      </c>
      <c r="C107" s="20">
        <v>198</v>
      </c>
      <c r="D107" s="20">
        <v>185</v>
      </c>
      <c r="E107" s="20">
        <v>128</v>
      </c>
      <c r="F107" s="20">
        <v>53</v>
      </c>
      <c r="G107" s="20">
        <v>181</v>
      </c>
      <c r="H107" s="20">
        <v>50</v>
      </c>
      <c r="I107" s="20">
        <v>18</v>
      </c>
    </row>
    <row r="108" spans="1:9" x14ac:dyDescent="0.2">
      <c r="A108" s="21" t="s">
        <v>126</v>
      </c>
      <c r="B108" s="30">
        <v>100</v>
      </c>
      <c r="C108" s="30">
        <v>24.354244000000001</v>
      </c>
      <c r="D108" s="30">
        <v>22.755227999999999</v>
      </c>
      <c r="E108" s="30">
        <v>15.744157</v>
      </c>
      <c r="F108" s="30">
        <v>6.5190650000000003</v>
      </c>
      <c r="G108" s="30">
        <v>22.263223</v>
      </c>
      <c r="H108" s="30">
        <v>6.1500620000000001</v>
      </c>
      <c r="I108" s="30">
        <v>2.2140219999999999</v>
      </c>
    </row>
    <row r="109" spans="1:9" x14ac:dyDescent="0.2">
      <c r="A109" s="19" t="s">
        <v>393</v>
      </c>
      <c r="B109" s="20">
        <v>65</v>
      </c>
      <c r="C109" s="20">
        <v>10</v>
      </c>
      <c r="D109" s="20">
        <v>15</v>
      </c>
      <c r="E109" s="20">
        <v>10</v>
      </c>
      <c r="F109" s="20">
        <v>1</v>
      </c>
      <c r="G109" s="20">
        <v>21</v>
      </c>
      <c r="H109" s="20">
        <v>5</v>
      </c>
      <c r="I109" s="20">
        <v>3</v>
      </c>
    </row>
    <row r="110" spans="1:9" x14ac:dyDescent="0.2">
      <c r="A110" s="21" t="s">
        <v>126</v>
      </c>
      <c r="B110" s="30">
        <v>100</v>
      </c>
      <c r="C110" s="30">
        <v>15.384615</v>
      </c>
      <c r="D110" s="30">
        <v>23.076923000000001</v>
      </c>
      <c r="E110" s="30">
        <v>15.384615</v>
      </c>
      <c r="F110" s="30">
        <v>1.538462</v>
      </c>
      <c r="G110" s="30">
        <v>32.307692000000003</v>
      </c>
      <c r="H110" s="30">
        <v>7.6923079999999997</v>
      </c>
      <c r="I110" s="30">
        <v>4.6153849999999998</v>
      </c>
    </row>
    <row r="111" spans="1:9" x14ac:dyDescent="0.2">
      <c r="A111" s="19" t="s">
        <v>135</v>
      </c>
      <c r="B111" s="20">
        <v>83</v>
      </c>
      <c r="C111" s="20">
        <v>16</v>
      </c>
      <c r="D111" s="20">
        <v>12</v>
      </c>
      <c r="E111" s="20">
        <v>11</v>
      </c>
      <c r="F111" s="20">
        <v>12</v>
      </c>
      <c r="G111" s="20">
        <v>19</v>
      </c>
      <c r="H111" s="20">
        <v>11</v>
      </c>
      <c r="I111" s="20">
        <v>2</v>
      </c>
    </row>
    <row r="112" spans="1:9" x14ac:dyDescent="0.2">
      <c r="A112" s="21" t="s">
        <v>126</v>
      </c>
      <c r="B112" s="30">
        <v>100</v>
      </c>
      <c r="C112" s="30">
        <v>19.277107999999998</v>
      </c>
      <c r="D112" s="30">
        <v>14.457831000000001</v>
      </c>
      <c r="E112" s="30">
        <v>13.253012</v>
      </c>
      <c r="F112" s="30">
        <v>14.457831000000001</v>
      </c>
      <c r="G112" s="30">
        <v>22.891566000000001</v>
      </c>
      <c r="H112" s="30">
        <v>13.253012</v>
      </c>
      <c r="I112" s="30">
        <v>2.4096389999999999</v>
      </c>
    </row>
    <row r="113" spans="1:9" x14ac:dyDescent="0.2">
      <c r="A113" s="19" t="s">
        <v>868</v>
      </c>
      <c r="B113" s="20">
        <v>39</v>
      </c>
      <c r="C113" s="20">
        <v>10</v>
      </c>
      <c r="D113" s="20">
        <v>9</v>
      </c>
      <c r="E113" s="20">
        <v>10</v>
      </c>
      <c r="F113" s="20">
        <v>1</v>
      </c>
      <c r="G113" s="20">
        <v>9</v>
      </c>
      <c r="H113" s="20">
        <v>0</v>
      </c>
      <c r="I113" s="20">
        <v>0</v>
      </c>
    </row>
    <row r="114" spans="1:9" x14ac:dyDescent="0.2">
      <c r="A114" s="21" t="s">
        <v>126</v>
      </c>
      <c r="B114" s="30">
        <v>100</v>
      </c>
      <c r="C114" s="30">
        <v>25.641026</v>
      </c>
      <c r="D114" s="30">
        <v>23.076923000000001</v>
      </c>
      <c r="E114" s="30">
        <v>25.641026</v>
      </c>
      <c r="F114" s="30">
        <v>2.5641029999999998</v>
      </c>
      <c r="G114" s="30">
        <v>23.076923000000001</v>
      </c>
      <c r="H114" s="30">
        <v>0</v>
      </c>
      <c r="I114" s="30">
        <v>0</v>
      </c>
    </row>
    <row r="115" spans="1:9" x14ac:dyDescent="0.2">
      <c r="A115" s="18" t="s">
        <v>136</v>
      </c>
      <c r="B115" s="17">
        <v>59</v>
      </c>
      <c r="C115" s="17">
        <v>16</v>
      </c>
      <c r="D115" s="17">
        <v>10</v>
      </c>
      <c r="E115" s="17">
        <v>8</v>
      </c>
      <c r="F115" s="17">
        <v>1</v>
      </c>
      <c r="G115" s="17">
        <v>17</v>
      </c>
      <c r="H115" s="17">
        <v>3</v>
      </c>
      <c r="I115" s="17">
        <v>4</v>
      </c>
    </row>
    <row r="116" spans="1:9" x14ac:dyDescent="0.2">
      <c r="A116" s="21" t="s">
        <v>126</v>
      </c>
      <c r="B116" s="30">
        <v>100</v>
      </c>
      <c r="C116" s="30">
        <v>27.118644</v>
      </c>
      <c r="D116" s="30">
        <v>16.949152999999999</v>
      </c>
      <c r="E116" s="30">
        <v>13.559322</v>
      </c>
      <c r="F116" s="30">
        <v>1.6949149999999999</v>
      </c>
      <c r="G116" s="30">
        <v>28.813559000000001</v>
      </c>
      <c r="H116" s="30">
        <v>5.084746</v>
      </c>
      <c r="I116" s="30">
        <v>6.7796609999999999</v>
      </c>
    </row>
    <row r="117" spans="1:9" x14ac:dyDescent="0.2">
      <c r="A117" s="19" t="s">
        <v>134</v>
      </c>
      <c r="B117" s="20">
        <v>632</v>
      </c>
      <c r="C117" s="20">
        <v>162</v>
      </c>
      <c r="D117" s="20">
        <v>128</v>
      </c>
      <c r="E117" s="20">
        <v>76</v>
      </c>
      <c r="F117" s="20">
        <v>21</v>
      </c>
      <c r="G117" s="20">
        <v>120</v>
      </c>
      <c r="H117" s="20">
        <v>99</v>
      </c>
      <c r="I117" s="20">
        <v>26</v>
      </c>
    </row>
    <row r="118" spans="1:9" x14ac:dyDescent="0.2">
      <c r="A118" s="21" t="s">
        <v>126</v>
      </c>
      <c r="B118" s="30">
        <v>100</v>
      </c>
      <c r="C118" s="30">
        <v>25.632911</v>
      </c>
      <c r="D118" s="30">
        <v>20.253164999999999</v>
      </c>
      <c r="E118" s="30">
        <v>12.025316</v>
      </c>
      <c r="F118" s="30">
        <v>3.3227850000000001</v>
      </c>
      <c r="G118" s="30">
        <v>18.987342000000002</v>
      </c>
      <c r="H118" s="30">
        <v>15.664557</v>
      </c>
      <c r="I118" s="30">
        <v>4.1139239999999999</v>
      </c>
    </row>
    <row r="119" spans="1:9" x14ac:dyDescent="0.2">
      <c r="A119" s="19" t="s">
        <v>393</v>
      </c>
      <c r="B119" s="20">
        <v>85</v>
      </c>
      <c r="C119" s="20">
        <v>12</v>
      </c>
      <c r="D119" s="20">
        <v>14</v>
      </c>
      <c r="E119" s="20">
        <v>16</v>
      </c>
      <c r="F119" s="20">
        <v>5</v>
      </c>
      <c r="G119" s="20">
        <v>33</v>
      </c>
      <c r="H119" s="20">
        <v>2</v>
      </c>
      <c r="I119" s="20">
        <v>3</v>
      </c>
    </row>
    <row r="120" spans="1:9" x14ac:dyDescent="0.2">
      <c r="A120" s="21" t="s">
        <v>126</v>
      </c>
      <c r="B120" s="30">
        <v>100</v>
      </c>
      <c r="C120" s="30">
        <v>14.117647</v>
      </c>
      <c r="D120" s="30">
        <v>16.470587999999999</v>
      </c>
      <c r="E120" s="30">
        <v>18.823529000000001</v>
      </c>
      <c r="F120" s="30">
        <v>5.8823530000000002</v>
      </c>
      <c r="G120" s="30">
        <v>38.823529000000001</v>
      </c>
      <c r="H120" s="30">
        <v>2.3529409999999999</v>
      </c>
      <c r="I120" s="30">
        <v>3.5294120000000002</v>
      </c>
    </row>
    <row r="121" spans="1:9" x14ac:dyDescent="0.2">
      <c r="A121" s="19" t="s">
        <v>135</v>
      </c>
      <c r="B121" s="20">
        <v>289</v>
      </c>
      <c r="C121" s="20">
        <v>60</v>
      </c>
      <c r="D121" s="20">
        <v>46</v>
      </c>
      <c r="E121" s="20">
        <v>25</v>
      </c>
      <c r="F121" s="20">
        <v>19</v>
      </c>
      <c r="G121" s="20">
        <v>67</v>
      </c>
      <c r="H121" s="20">
        <v>56</v>
      </c>
      <c r="I121" s="20">
        <v>16</v>
      </c>
    </row>
    <row r="122" spans="1:9" x14ac:dyDescent="0.2">
      <c r="A122" s="21" t="s">
        <v>126</v>
      </c>
      <c r="B122" s="30">
        <v>100</v>
      </c>
      <c r="C122" s="30">
        <v>20.761246</v>
      </c>
      <c r="D122" s="30">
        <v>15.916955</v>
      </c>
      <c r="E122" s="30">
        <v>8.6505189999999992</v>
      </c>
      <c r="F122" s="30">
        <v>6.5743939999999998</v>
      </c>
      <c r="G122" s="30">
        <v>23.183391</v>
      </c>
      <c r="H122" s="30">
        <v>19.377162999999999</v>
      </c>
      <c r="I122" s="30">
        <v>5.5363319999999998</v>
      </c>
    </row>
    <row r="123" spans="1:9" x14ac:dyDescent="0.2">
      <c r="A123" s="19" t="s">
        <v>868</v>
      </c>
      <c r="B123" s="20">
        <v>30</v>
      </c>
      <c r="C123" s="20">
        <v>8</v>
      </c>
      <c r="D123" s="20">
        <v>2</v>
      </c>
      <c r="E123" s="20">
        <v>4</v>
      </c>
      <c r="F123" s="20">
        <v>3</v>
      </c>
      <c r="G123" s="20">
        <v>5</v>
      </c>
      <c r="H123" s="20">
        <v>5</v>
      </c>
      <c r="I123" s="20">
        <v>3</v>
      </c>
    </row>
    <row r="124" spans="1:9" x14ac:dyDescent="0.2">
      <c r="A124" s="21" t="s">
        <v>126</v>
      </c>
      <c r="B124" s="30">
        <v>100</v>
      </c>
      <c r="C124" s="30">
        <v>26.666667</v>
      </c>
      <c r="D124" s="30">
        <v>6.6666670000000003</v>
      </c>
      <c r="E124" s="30">
        <v>13.333333</v>
      </c>
      <c r="F124" s="30">
        <v>10</v>
      </c>
      <c r="G124" s="30">
        <v>16.666667</v>
      </c>
      <c r="H124" s="30">
        <v>16.666667</v>
      </c>
      <c r="I124" s="30">
        <v>10</v>
      </c>
    </row>
    <row r="125" spans="1:9" x14ac:dyDescent="0.2">
      <c r="A125" s="18" t="s">
        <v>869</v>
      </c>
      <c r="B125" s="18"/>
      <c r="C125" s="18"/>
      <c r="D125" s="18"/>
      <c r="E125" s="18"/>
      <c r="F125" s="18"/>
      <c r="G125" s="18"/>
      <c r="H125" s="18"/>
      <c r="I125" s="18"/>
    </row>
    <row r="126" spans="1:9" x14ac:dyDescent="0.2">
      <c r="A126" s="19" t="s">
        <v>870</v>
      </c>
      <c r="B126" s="20">
        <v>366</v>
      </c>
      <c r="C126" s="20">
        <v>78</v>
      </c>
      <c r="D126" s="20">
        <v>61</v>
      </c>
      <c r="E126" s="20">
        <v>47</v>
      </c>
      <c r="F126" s="20">
        <v>21</v>
      </c>
      <c r="G126" s="20">
        <v>95</v>
      </c>
      <c r="H126" s="20">
        <v>42</v>
      </c>
      <c r="I126" s="20">
        <v>22</v>
      </c>
    </row>
    <row r="127" spans="1:9" x14ac:dyDescent="0.2">
      <c r="A127" s="21" t="s">
        <v>126</v>
      </c>
      <c r="B127" s="30">
        <v>100</v>
      </c>
      <c r="C127" s="30">
        <v>21.311475000000002</v>
      </c>
      <c r="D127" s="30">
        <v>16.666667</v>
      </c>
      <c r="E127" s="30">
        <v>12.841530000000001</v>
      </c>
      <c r="F127" s="30">
        <v>5.7377050000000001</v>
      </c>
      <c r="G127" s="30">
        <v>25.956284</v>
      </c>
      <c r="H127" s="30">
        <v>11.47541</v>
      </c>
      <c r="I127" s="30">
        <v>6.010929</v>
      </c>
    </row>
    <row r="128" spans="1:9" x14ac:dyDescent="0.2">
      <c r="A128" s="19" t="s">
        <v>871</v>
      </c>
      <c r="B128" s="20">
        <v>1212</v>
      </c>
      <c r="C128" s="20">
        <v>308</v>
      </c>
      <c r="D128" s="20">
        <v>256</v>
      </c>
      <c r="E128" s="20">
        <v>171</v>
      </c>
      <c r="F128" s="20">
        <v>59</v>
      </c>
      <c r="G128" s="20">
        <v>249</v>
      </c>
      <c r="H128" s="20">
        <v>132</v>
      </c>
      <c r="I128" s="20">
        <v>37</v>
      </c>
    </row>
    <row r="129" spans="1:9" x14ac:dyDescent="0.2">
      <c r="A129" s="21" t="s">
        <v>126</v>
      </c>
      <c r="B129" s="30">
        <v>100</v>
      </c>
      <c r="C129" s="30">
        <v>25.412541000000001</v>
      </c>
      <c r="D129" s="30">
        <v>21.122112000000001</v>
      </c>
      <c r="E129" s="30">
        <v>14.108911000000001</v>
      </c>
      <c r="F129" s="30">
        <v>4.8679870000000003</v>
      </c>
      <c r="G129" s="30">
        <v>20.544554000000002</v>
      </c>
      <c r="H129" s="30">
        <v>10.891088999999999</v>
      </c>
      <c r="I129" s="30">
        <v>3.0528050000000002</v>
      </c>
    </row>
    <row r="130" spans="1:9" x14ac:dyDescent="0.2">
      <c r="A130" s="19" t="s">
        <v>137</v>
      </c>
      <c r="B130" s="20">
        <v>112</v>
      </c>
      <c r="C130" s="20">
        <v>30</v>
      </c>
      <c r="D130" s="20">
        <v>35</v>
      </c>
      <c r="E130" s="20">
        <v>17</v>
      </c>
      <c r="F130" s="20">
        <v>2</v>
      </c>
      <c r="G130" s="20">
        <v>21</v>
      </c>
      <c r="H130" s="20">
        <v>6</v>
      </c>
      <c r="I130" s="20">
        <v>1</v>
      </c>
    </row>
    <row r="131" spans="1:9" x14ac:dyDescent="0.2">
      <c r="A131" s="21" t="s">
        <v>126</v>
      </c>
      <c r="B131" s="30">
        <v>100</v>
      </c>
      <c r="C131" s="30">
        <v>26.785713999999999</v>
      </c>
      <c r="D131" s="30">
        <v>31.25</v>
      </c>
      <c r="E131" s="30">
        <v>15.178571</v>
      </c>
      <c r="F131" s="30">
        <v>1.785714</v>
      </c>
      <c r="G131" s="30">
        <v>18.75</v>
      </c>
      <c r="H131" s="30">
        <v>5.3571429999999998</v>
      </c>
      <c r="I131" s="30">
        <v>0.89285700000000001</v>
      </c>
    </row>
    <row r="132" spans="1:9" x14ac:dyDescent="0.2">
      <c r="A132" s="19" t="s">
        <v>138</v>
      </c>
      <c r="B132" s="20">
        <v>673</v>
      </c>
      <c r="C132" s="20">
        <v>144</v>
      </c>
      <c r="D132" s="20">
        <v>145</v>
      </c>
      <c r="E132" s="20">
        <v>80</v>
      </c>
      <c r="F132" s="20">
        <v>40</v>
      </c>
      <c r="G132" s="20">
        <v>165</v>
      </c>
      <c r="H132" s="20">
        <v>84</v>
      </c>
      <c r="I132" s="20">
        <v>15</v>
      </c>
    </row>
    <row r="133" spans="1:9" x14ac:dyDescent="0.2">
      <c r="A133" s="21" t="s">
        <v>126</v>
      </c>
      <c r="B133" s="30">
        <v>100</v>
      </c>
      <c r="C133" s="30">
        <v>21.396730999999999</v>
      </c>
      <c r="D133" s="30">
        <v>21.545318999999999</v>
      </c>
      <c r="E133" s="30">
        <v>11.887073000000001</v>
      </c>
      <c r="F133" s="30">
        <v>5.9435359999999999</v>
      </c>
      <c r="G133" s="30">
        <v>24.517088000000001</v>
      </c>
      <c r="H133" s="30">
        <v>12.481426000000001</v>
      </c>
      <c r="I133" s="30">
        <v>2.2288260000000002</v>
      </c>
    </row>
    <row r="134" spans="1:9" x14ac:dyDescent="0.2">
      <c r="A134" s="19" t="s">
        <v>872</v>
      </c>
      <c r="B134" s="20">
        <v>75</v>
      </c>
      <c r="C134" s="20">
        <v>17</v>
      </c>
      <c r="D134" s="20">
        <v>9</v>
      </c>
      <c r="E134" s="20">
        <v>9</v>
      </c>
      <c r="F134" s="20">
        <v>4</v>
      </c>
      <c r="G134" s="20">
        <v>25</v>
      </c>
      <c r="H134" s="20">
        <v>8</v>
      </c>
      <c r="I134" s="20">
        <v>3</v>
      </c>
    </row>
    <row r="135" spans="1:9" x14ac:dyDescent="0.2">
      <c r="A135" s="21" t="s">
        <v>126</v>
      </c>
      <c r="B135" s="30">
        <v>100</v>
      </c>
      <c r="C135" s="30">
        <v>22.666667</v>
      </c>
      <c r="D135" s="30">
        <v>12</v>
      </c>
      <c r="E135" s="30">
        <v>12</v>
      </c>
      <c r="F135" s="30">
        <v>5.3333329999999997</v>
      </c>
      <c r="G135" s="30">
        <v>33.333333000000003</v>
      </c>
      <c r="H135" s="30">
        <v>10.666667</v>
      </c>
      <c r="I135" s="30">
        <v>4</v>
      </c>
    </row>
    <row r="136" spans="1:9" x14ac:dyDescent="0.2">
      <c r="A136" s="19" t="s">
        <v>873</v>
      </c>
      <c r="B136" s="20">
        <v>178</v>
      </c>
      <c r="C136" s="20">
        <v>46</v>
      </c>
      <c r="D136" s="20">
        <v>33</v>
      </c>
      <c r="E136" s="20">
        <v>31</v>
      </c>
      <c r="F136" s="20">
        <v>10</v>
      </c>
      <c r="G136" s="20">
        <v>35</v>
      </c>
      <c r="H136" s="20">
        <v>16</v>
      </c>
      <c r="I136" s="20">
        <v>7</v>
      </c>
    </row>
    <row r="137" spans="1:9" x14ac:dyDescent="0.2">
      <c r="A137" s="21" t="s">
        <v>126</v>
      </c>
      <c r="B137" s="30">
        <v>100</v>
      </c>
      <c r="C137" s="30">
        <v>25.842697000000001</v>
      </c>
      <c r="D137" s="30">
        <v>18.539325999999999</v>
      </c>
      <c r="E137" s="30">
        <v>17.41573</v>
      </c>
      <c r="F137" s="30">
        <v>5.6179779999999999</v>
      </c>
      <c r="G137" s="30">
        <v>19.662921000000001</v>
      </c>
      <c r="H137" s="30">
        <v>8.9887639999999998</v>
      </c>
      <c r="I137" s="30">
        <v>3.9325839999999999</v>
      </c>
    </row>
    <row r="138" spans="1:9" x14ac:dyDescent="0.2">
      <c r="A138" s="19" t="s">
        <v>1441</v>
      </c>
      <c r="B138" s="20">
        <v>1644</v>
      </c>
      <c r="C138" s="20">
        <v>395</v>
      </c>
      <c r="D138" s="20">
        <v>344</v>
      </c>
      <c r="E138" s="20">
        <v>221</v>
      </c>
      <c r="F138" s="20">
        <v>86</v>
      </c>
      <c r="G138" s="20">
        <v>360</v>
      </c>
      <c r="H138" s="20">
        <v>189</v>
      </c>
      <c r="I138" s="20">
        <v>49</v>
      </c>
    </row>
    <row r="139" spans="1:9" x14ac:dyDescent="0.2">
      <c r="A139" s="21" t="s">
        <v>126</v>
      </c>
      <c r="B139" s="30">
        <v>100</v>
      </c>
      <c r="C139" s="30">
        <v>24.026764</v>
      </c>
      <c r="D139" s="30">
        <v>20.924574</v>
      </c>
      <c r="E139" s="30">
        <v>13.442822</v>
      </c>
      <c r="F139" s="30">
        <v>5.2311439999999996</v>
      </c>
      <c r="G139" s="30">
        <v>21.89781</v>
      </c>
      <c r="H139" s="30">
        <v>11.49635</v>
      </c>
      <c r="I139" s="30">
        <v>2.9805350000000002</v>
      </c>
    </row>
    <row r="140" spans="1:9" x14ac:dyDescent="0.2">
      <c r="A140" s="18" t="s">
        <v>874</v>
      </c>
      <c r="B140" s="18"/>
      <c r="C140" s="18"/>
      <c r="D140" s="18"/>
      <c r="E140" s="18"/>
      <c r="F140" s="18"/>
      <c r="G140" s="18"/>
      <c r="H140" s="18"/>
      <c r="I140" s="18"/>
    </row>
    <row r="141" spans="1:9" x14ac:dyDescent="0.2">
      <c r="A141" s="21" t="s">
        <v>875</v>
      </c>
      <c r="B141" s="34">
        <v>366</v>
      </c>
      <c r="C141" s="34">
        <v>78</v>
      </c>
      <c r="D141" s="34">
        <v>61</v>
      </c>
      <c r="E141" s="34">
        <v>47</v>
      </c>
      <c r="F141" s="34">
        <v>21</v>
      </c>
      <c r="G141" s="34">
        <v>95</v>
      </c>
      <c r="H141" s="34">
        <v>42</v>
      </c>
      <c r="I141" s="34">
        <v>22</v>
      </c>
    </row>
    <row r="142" spans="1:9" x14ac:dyDescent="0.2">
      <c r="A142" s="21" t="s">
        <v>126</v>
      </c>
      <c r="B142" s="30">
        <v>100</v>
      </c>
      <c r="C142" s="30">
        <v>21.311475000000002</v>
      </c>
      <c r="D142" s="30">
        <v>16.666667</v>
      </c>
      <c r="E142" s="30">
        <v>12.841530000000001</v>
      </c>
      <c r="F142" s="30">
        <v>5.7377050000000001</v>
      </c>
      <c r="G142" s="30">
        <v>25.956284</v>
      </c>
      <c r="H142" s="30">
        <v>11.47541</v>
      </c>
      <c r="I142" s="30">
        <v>6.010929</v>
      </c>
    </row>
    <row r="143" spans="1:9" x14ac:dyDescent="0.2">
      <c r="A143" s="21" t="s">
        <v>876</v>
      </c>
      <c r="B143" s="34">
        <v>954</v>
      </c>
      <c r="C143" s="34">
        <v>231</v>
      </c>
      <c r="D143" s="34">
        <v>187</v>
      </c>
      <c r="E143" s="34">
        <v>136</v>
      </c>
      <c r="F143" s="34">
        <v>49</v>
      </c>
      <c r="G143" s="34">
        <v>198</v>
      </c>
      <c r="H143" s="34">
        <v>124</v>
      </c>
      <c r="I143" s="34">
        <v>29</v>
      </c>
    </row>
    <row r="144" spans="1:9" x14ac:dyDescent="0.2">
      <c r="A144" s="21" t="s">
        <v>126</v>
      </c>
      <c r="B144" s="30">
        <v>100</v>
      </c>
      <c r="C144" s="30">
        <v>24.213836000000001</v>
      </c>
      <c r="D144" s="30">
        <v>19.601676999999999</v>
      </c>
      <c r="E144" s="30">
        <v>14.255765</v>
      </c>
      <c r="F144" s="30">
        <v>5.1362680000000003</v>
      </c>
      <c r="G144" s="30">
        <v>20.754716999999999</v>
      </c>
      <c r="H144" s="30">
        <v>12.997904</v>
      </c>
      <c r="I144" s="30">
        <v>3.0398320000000001</v>
      </c>
    </row>
    <row r="145" spans="1:9" x14ac:dyDescent="0.2">
      <c r="A145" s="19" t="s">
        <v>877</v>
      </c>
      <c r="B145" s="20">
        <v>345</v>
      </c>
      <c r="C145" s="20">
        <v>78</v>
      </c>
      <c r="D145" s="20">
        <v>83</v>
      </c>
      <c r="E145" s="20">
        <v>41</v>
      </c>
      <c r="F145" s="20">
        <v>14</v>
      </c>
      <c r="G145" s="20">
        <v>81</v>
      </c>
      <c r="H145" s="20">
        <v>40</v>
      </c>
      <c r="I145" s="20">
        <v>8</v>
      </c>
    </row>
    <row r="146" spans="1:9" x14ac:dyDescent="0.2">
      <c r="A146" s="21" t="s">
        <v>126</v>
      </c>
      <c r="B146" s="30">
        <v>100</v>
      </c>
      <c r="C146" s="30">
        <v>22.608695999999998</v>
      </c>
      <c r="D146" s="30">
        <v>24.057970999999998</v>
      </c>
      <c r="E146" s="30">
        <v>11.884058</v>
      </c>
      <c r="F146" s="30">
        <v>4.0579710000000002</v>
      </c>
      <c r="G146" s="30">
        <v>23.478261</v>
      </c>
      <c r="H146" s="30">
        <v>11.594203</v>
      </c>
      <c r="I146" s="30">
        <v>2.3188409999999999</v>
      </c>
    </row>
    <row r="147" spans="1:9" x14ac:dyDescent="0.2">
      <c r="A147" s="19" t="s">
        <v>878</v>
      </c>
      <c r="B147" s="20">
        <v>141</v>
      </c>
      <c r="C147" s="20">
        <v>34</v>
      </c>
      <c r="D147" s="20">
        <v>31</v>
      </c>
      <c r="E147" s="20">
        <v>17</v>
      </c>
      <c r="F147" s="20">
        <v>8</v>
      </c>
      <c r="G147" s="20">
        <v>33</v>
      </c>
      <c r="H147" s="20">
        <v>15</v>
      </c>
      <c r="I147" s="20">
        <v>3</v>
      </c>
    </row>
    <row r="148" spans="1:9" x14ac:dyDescent="0.2">
      <c r="A148" s="21" t="s">
        <v>126</v>
      </c>
      <c r="B148" s="30">
        <v>100</v>
      </c>
      <c r="C148" s="30">
        <v>24.113475000000001</v>
      </c>
      <c r="D148" s="30">
        <v>21.985816</v>
      </c>
      <c r="E148" s="30">
        <v>12.056737999999999</v>
      </c>
      <c r="F148" s="30">
        <v>5.6737590000000004</v>
      </c>
      <c r="G148" s="30">
        <v>23.404254999999999</v>
      </c>
      <c r="H148" s="30">
        <v>10.638298000000001</v>
      </c>
      <c r="I148" s="30">
        <v>2.1276600000000001</v>
      </c>
    </row>
    <row r="149" spans="1:9" x14ac:dyDescent="0.2">
      <c r="A149" s="19" t="s">
        <v>879</v>
      </c>
      <c r="B149" s="20">
        <v>56</v>
      </c>
      <c r="C149" s="20">
        <v>11</v>
      </c>
      <c r="D149" s="20">
        <v>14</v>
      </c>
      <c r="E149" s="20">
        <v>9</v>
      </c>
      <c r="F149" s="20">
        <v>5</v>
      </c>
      <c r="G149" s="20">
        <v>12</v>
      </c>
      <c r="H149" s="20">
        <v>5</v>
      </c>
      <c r="I149" s="20">
        <v>0</v>
      </c>
    </row>
    <row r="150" spans="1:9" x14ac:dyDescent="0.2">
      <c r="A150" s="21" t="s">
        <v>126</v>
      </c>
      <c r="B150" s="30">
        <v>100</v>
      </c>
      <c r="C150" s="30">
        <v>19.642856999999999</v>
      </c>
      <c r="D150" s="30">
        <v>25</v>
      </c>
      <c r="E150" s="30">
        <v>16.071428999999998</v>
      </c>
      <c r="F150" s="30">
        <v>8.9285709999999998</v>
      </c>
      <c r="G150" s="30">
        <v>21.428571000000002</v>
      </c>
      <c r="H150" s="30">
        <v>8.9285709999999998</v>
      </c>
      <c r="I150" s="30">
        <v>0</v>
      </c>
    </row>
    <row r="151" spans="1:9" x14ac:dyDescent="0.2">
      <c r="A151" s="19" t="s">
        <v>880</v>
      </c>
      <c r="B151" s="20">
        <v>48</v>
      </c>
      <c r="C151" s="20">
        <v>11</v>
      </c>
      <c r="D151" s="20">
        <v>13</v>
      </c>
      <c r="E151" s="20">
        <v>5</v>
      </c>
      <c r="F151" s="20">
        <v>3</v>
      </c>
      <c r="G151" s="20">
        <v>11</v>
      </c>
      <c r="H151" s="20">
        <v>5</v>
      </c>
      <c r="I151" s="20">
        <v>0</v>
      </c>
    </row>
    <row r="152" spans="1:9" x14ac:dyDescent="0.2">
      <c r="A152" s="21" t="s">
        <v>126</v>
      </c>
      <c r="B152" s="30">
        <v>100</v>
      </c>
      <c r="C152" s="30">
        <v>22.916667</v>
      </c>
      <c r="D152" s="30">
        <v>27.083333</v>
      </c>
      <c r="E152" s="30">
        <v>10.416667</v>
      </c>
      <c r="F152" s="30">
        <v>6.25</v>
      </c>
      <c r="G152" s="30">
        <v>22.916667</v>
      </c>
      <c r="H152" s="30">
        <v>10.416667</v>
      </c>
      <c r="I152" s="30">
        <v>0</v>
      </c>
    </row>
    <row r="153" spans="1:9" x14ac:dyDescent="0.2">
      <c r="A153" s="19" t="s">
        <v>881</v>
      </c>
      <c r="B153" s="20">
        <v>20</v>
      </c>
      <c r="C153" s="20">
        <v>6</v>
      </c>
      <c r="D153" s="20">
        <v>4</v>
      </c>
      <c r="E153" s="20">
        <v>4</v>
      </c>
      <c r="F153" s="20">
        <v>0</v>
      </c>
      <c r="G153" s="20">
        <v>4</v>
      </c>
      <c r="H153" s="20">
        <v>0</v>
      </c>
      <c r="I153" s="20">
        <v>2</v>
      </c>
    </row>
    <row r="154" spans="1:9" x14ac:dyDescent="0.2">
      <c r="A154" s="21" t="s">
        <v>126</v>
      </c>
      <c r="B154" s="30">
        <v>100</v>
      </c>
      <c r="C154" s="30">
        <v>30</v>
      </c>
      <c r="D154" s="30">
        <v>20</v>
      </c>
      <c r="E154" s="30">
        <v>20</v>
      </c>
      <c r="F154" s="30">
        <v>0</v>
      </c>
      <c r="G154" s="30">
        <v>20</v>
      </c>
      <c r="H154" s="30">
        <v>0</v>
      </c>
      <c r="I154" s="30">
        <v>10</v>
      </c>
    </row>
    <row r="155" spans="1:9" x14ac:dyDescent="0.2">
      <c r="A155" s="19" t="s">
        <v>882</v>
      </c>
      <c r="B155" s="20">
        <v>4</v>
      </c>
      <c r="C155" s="20">
        <v>0</v>
      </c>
      <c r="D155" s="20">
        <v>1</v>
      </c>
      <c r="E155" s="20">
        <v>0</v>
      </c>
      <c r="F155" s="20">
        <v>1</v>
      </c>
      <c r="G155" s="20">
        <v>1</v>
      </c>
      <c r="H155" s="20">
        <v>0</v>
      </c>
      <c r="I155" s="20">
        <v>1</v>
      </c>
    </row>
    <row r="156" spans="1:9" x14ac:dyDescent="0.2">
      <c r="A156" s="21" t="s">
        <v>126</v>
      </c>
      <c r="B156" s="30">
        <v>100</v>
      </c>
      <c r="C156" s="30">
        <v>0</v>
      </c>
      <c r="D156" s="30">
        <v>25</v>
      </c>
      <c r="E156" s="30">
        <v>0</v>
      </c>
      <c r="F156" s="30">
        <v>25</v>
      </c>
      <c r="G156" s="30">
        <v>25</v>
      </c>
      <c r="H156" s="30">
        <v>0</v>
      </c>
      <c r="I156" s="30">
        <v>25</v>
      </c>
    </row>
    <row r="157" spans="1:9" x14ac:dyDescent="0.2">
      <c r="A157" s="19" t="s">
        <v>883</v>
      </c>
      <c r="B157" s="20">
        <v>2</v>
      </c>
      <c r="C157" s="20">
        <v>1</v>
      </c>
      <c r="D157" s="20">
        <v>0</v>
      </c>
      <c r="E157" s="20">
        <v>1</v>
      </c>
      <c r="F157" s="20">
        <v>0</v>
      </c>
      <c r="G157" s="20">
        <v>0</v>
      </c>
      <c r="H157" s="20">
        <v>0</v>
      </c>
      <c r="I157" s="20">
        <v>0</v>
      </c>
    </row>
    <row r="158" spans="1:9" x14ac:dyDescent="0.2">
      <c r="A158" s="21" t="s">
        <v>126</v>
      </c>
      <c r="B158" s="30">
        <v>100</v>
      </c>
      <c r="C158" s="30">
        <v>50</v>
      </c>
      <c r="D158" s="30">
        <v>0</v>
      </c>
      <c r="E158" s="30">
        <v>50</v>
      </c>
      <c r="F158" s="30">
        <v>0</v>
      </c>
      <c r="G158" s="30">
        <v>0</v>
      </c>
      <c r="H158" s="30">
        <v>0</v>
      </c>
      <c r="I158" s="30">
        <v>0</v>
      </c>
    </row>
    <row r="159" spans="1:9" x14ac:dyDescent="0.2">
      <c r="A159" s="19" t="s">
        <v>884</v>
      </c>
      <c r="B159" s="20">
        <v>2</v>
      </c>
      <c r="C159" s="20">
        <v>1</v>
      </c>
      <c r="D159" s="20">
        <v>0</v>
      </c>
      <c r="E159" s="20">
        <v>0</v>
      </c>
      <c r="F159" s="20">
        <v>0</v>
      </c>
      <c r="G159" s="20">
        <v>1</v>
      </c>
      <c r="H159" s="20">
        <v>0</v>
      </c>
      <c r="I159" s="20">
        <v>0</v>
      </c>
    </row>
    <row r="160" spans="1:9" x14ac:dyDescent="0.2">
      <c r="A160" s="21" t="s">
        <v>126</v>
      </c>
      <c r="B160" s="30">
        <v>100</v>
      </c>
      <c r="C160" s="30">
        <v>50</v>
      </c>
      <c r="D160" s="30">
        <v>0</v>
      </c>
      <c r="E160" s="30">
        <v>0</v>
      </c>
      <c r="F160" s="30">
        <v>0</v>
      </c>
      <c r="G160" s="30">
        <v>50</v>
      </c>
      <c r="H160" s="30">
        <v>0</v>
      </c>
      <c r="I160" s="30">
        <v>0</v>
      </c>
    </row>
    <row r="161" spans="1:9" x14ac:dyDescent="0.2">
      <c r="A161" s="19" t="s">
        <v>873</v>
      </c>
      <c r="B161" s="20">
        <v>250</v>
      </c>
      <c r="C161" s="20">
        <v>68</v>
      </c>
      <c r="D161" s="20">
        <v>44</v>
      </c>
      <c r="E161" s="20">
        <v>39</v>
      </c>
      <c r="F161" s="20">
        <v>16</v>
      </c>
      <c r="G161" s="20">
        <v>54</v>
      </c>
      <c r="H161" s="20">
        <v>16</v>
      </c>
      <c r="I161" s="20">
        <v>13</v>
      </c>
    </row>
    <row r="162" spans="1:9" x14ac:dyDescent="0.2">
      <c r="A162" s="21" t="s">
        <v>126</v>
      </c>
      <c r="B162" s="30">
        <v>100</v>
      </c>
      <c r="C162" s="30">
        <v>27.2</v>
      </c>
      <c r="D162" s="30">
        <v>17.600000000000001</v>
      </c>
      <c r="E162" s="30">
        <v>15.6</v>
      </c>
      <c r="F162" s="30">
        <v>6.4</v>
      </c>
      <c r="G162" s="30">
        <v>21.6</v>
      </c>
      <c r="H162" s="30">
        <v>6.4</v>
      </c>
      <c r="I162" s="30">
        <v>5.2</v>
      </c>
    </row>
    <row r="163" spans="1:9" x14ac:dyDescent="0.2">
      <c r="A163" s="18" t="s">
        <v>885</v>
      </c>
      <c r="B163" s="18"/>
      <c r="C163" s="18"/>
      <c r="D163" s="18"/>
      <c r="E163" s="18"/>
      <c r="F163" s="18"/>
      <c r="G163" s="18"/>
      <c r="H163" s="18"/>
      <c r="I163" s="18"/>
    </row>
    <row r="164" spans="1:9" x14ac:dyDescent="0.2">
      <c r="A164" s="19" t="s">
        <v>886</v>
      </c>
      <c r="B164" s="20">
        <v>1712</v>
      </c>
      <c r="C164" s="20">
        <v>420</v>
      </c>
      <c r="D164" s="20">
        <v>342</v>
      </c>
      <c r="E164" s="20">
        <v>224</v>
      </c>
      <c r="F164" s="20">
        <v>95</v>
      </c>
      <c r="G164" s="20">
        <v>368</v>
      </c>
      <c r="H164" s="20">
        <v>203</v>
      </c>
      <c r="I164" s="20">
        <v>60</v>
      </c>
    </row>
    <row r="165" spans="1:9" x14ac:dyDescent="0.2">
      <c r="A165" s="21" t="s">
        <v>126</v>
      </c>
      <c r="B165" s="30">
        <v>100</v>
      </c>
      <c r="C165" s="30">
        <v>24.532710000000002</v>
      </c>
      <c r="D165" s="30">
        <v>19.976635999999999</v>
      </c>
      <c r="E165" s="30">
        <v>13.084111999999999</v>
      </c>
      <c r="F165" s="30">
        <v>5.5490649999999997</v>
      </c>
      <c r="G165" s="30">
        <v>21.495327</v>
      </c>
      <c r="H165" s="30">
        <v>11.857476999999999</v>
      </c>
      <c r="I165" s="30">
        <v>3.5046729999999999</v>
      </c>
    </row>
    <row r="166" spans="1:9" x14ac:dyDescent="0.2">
      <c r="A166" s="19" t="s">
        <v>139</v>
      </c>
      <c r="B166" s="20">
        <v>76</v>
      </c>
      <c r="C166" s="20">
        <v>21</v>
      </c>
      <c r="D166" s="20">
        <v>15</v>
      </c>
      <c r="E166" s="20">
        <v>12</v>
      </c>
      <c r="F166" s="20">
        <v>4</v>
      </c>
      <c r="G166" s="20">
        <v>14</v>
      </c>
      <c r="H166" s="20">
        <v>7</v>
      </c>
      <c r="I166" s="20">
        <v>3</v>
      </c>
    </row>
    <row r="167" spans="1:9" x14ac:dyDescent="0.2">
      <c r="A167" s="21" t="s">
        <v>126</v>
      </c>
      <c r="B167" s="30">
        <v>100</v>
      </c>
      <c r="C167" s="30">
        <v>27.631578999999999</v>
      </c>
      <c r="D167" s="30">
        <v>19.736841999999999</v>
      </c>
      <c r="E167" s="30">
        <v>15.789474</v>
      </c>
      <c r="F167" s="30">
        <v>5.2631579999999998</v>
      </c>
      <c r="G167" s="30">
        <v>18.421053000000001</v>
      </c>
      <c r="H167" s="30">
        <v>9.2105259999999998</v>
      </c>
      <c r="I167" s="30">
        <v>3.947368</v>
      </c>
    </row>
    <row r="168" spans="1:9" x14ac:dyDescent="0.2">
      <c r="A168" s="19" t="s">
        <v>887</v>
      </c>
      <c r="B168" s="20">
        <v>59</v>
      </c>
      <c r="C168" s="20">
        <v>8</v>
      </c>
      <c r="D168" s="20">
        <v>14</v>
      </c>
      <c r="E168" s="20">
        <v>7</v>
      </c>
      <c r="F168" s="20">
        <v>2</v>
      </c>
      <c r="G168" s="20">
        <v>18</v>
      </c>
      <c r="H168" s="20">
        <v>7</v>
      </c>
      <c r="I168" s="20">
        <v>3</v>
      </c>
    </row>
    <row r="169" spans="1:9" x14ac:dyDescent="0.2">
      <c r="A169" s="21" t="s">
        <v>126</v>
      </c>
      <c r="B169" s="30">
        <v>100</v>
      </c>
      <c r="C169" s="30">
        <v>13.559322</v>
      </c>
      <c r="D169" s="30">
        <v>23.728814</v>
      </c>
      <c r="E169" s="30">
        <v>11.864407</v>
      </c>
      <c r="F169" s="30">
        <v>3.389831</v>
      </c>
      <c r="G169" s="30">
        <v>30.508475000000001</v>
      </c>
      <c r="H169" s="30">
        <v>11.864407</v>
      </c>
      <c r="I169" s="30">
        <v>5.084746</v>
      </c>
    </row>
    <row r="170" spans="1:9" x14ac:dyDescent="0.2">
      <c r="A170" s="19" t="s">
        <v>140</v>
      </c>
      <c r="B170" s="20">
        <v>194</v>
      </c>
      <c r="C170" s="20">
        <v>31</v>
      </c>
      <c r="D170" s="20">
        <v>41</v>
      </c>
      <c r="E170" s="20">
        <v>34</v>
      </c>
      <c r="F170" s="20">
        <v>9</v>
      </c>
      <c r="G170" s="20">
        <v>57</v>
      </c>
      <c r="H170" s="20">
        <v>18</v>
      </c>
      <c r="I170" s="20">
        <v>4</v>
      </c>
    </row>
    <row r="171" spans="1:9" x14ac:dyDescent="0.2">
      <c r="A171" s="21" t="s">
        <v>126</v>
      </c>
      <c r="B171" s="30">
        <v>100</v>
      </c>
      <c r="C171" s="30">
        <v>15.979381</v>
      </c>
      <c r="D171" s="30">
        <v>21.134021000000001</v>
      </c>
      <c r="E171" s="30">
        <v>17.525773000000001</v>
      </c>
      <c r="F171" s="30">
        <v>4.6391749999999998</v>
      </c>
      <c r="G171" s="30">
        <v>29.381443000000001</v>
      </c>
      <c r="H171" s="30">
        <v>9.2783510000000007</v>
      </c>
      <c r="I171" s="30">
        <v>2.0618560000000001</v>
      </c>
    </row>
    <row r="172" spans="1:9" x14ac:dyDescent="0.2">
      <c r="A172" s="19" t="s">
        <v>141</v>
      </c>
      <c r="B172" s="20">
        <v>16</v>
      </c>
      <c r="C172" s="20">
        <v>4</v>
      </c>
      <c r="D172" s="20">
        <v>1</v>
      </c>
      <c r="E172" s="20">
        <v>4</v>
      </c>
      <c r="F172" s="20">
        <v>1</v>
      </c>
      <c r="G172" s="20">
        <v>5</v>
      </c>
      <c r="H172" s="20">
        <v>1</v>
      </c>
      <c r="I172" s="20">
        <v>0</v>
      </c>
    </row>
    <row r="173" spans="1:9" x14ac:dyDescent="0.2">
      <c r="A173" s="21" t="s">
        <v>126</v>
      </c>
      <c r="B173" s="30">
        <v>100</v>
      </c>
      <c r="C173" s="30">
        <v>25</v>
      </c>
      <c r="D173" s="30">
        <v>6.25</v>
      </c>
      <c r="E173" s="30">
        <v>25</v>
      </c>
      <c r="F173" s="30">
        <v>6.25</v>
      </c>
      <c r="G173" s="30">
        <v>31.25</v>
      </c>
      <c r="H173" s="30">
        <v>6.25</v>
      </c>
      <c r="I173" s="30">
        <v>0</v>
      </c>
    </row>
    <row r="174" spans="1:9" x14ac:dyDescent="0.2">
      <c r="A174" s="19" t="s">
        <v>849</v>
      </c>
      <c r="B174" s="20">
        <v>46</v>
      </c>
      <c r="C174" s="20">
        <v>12</v>
      </c>
      <c r="D174" s="20">
        <v>13</v>
      </c>
      <c r="E174" s="20">
        <v>3</v>
      </c>
      <c r="F174" s="20">
        <v>0</v>
      </c>
      <c r="G174" s="20">
        <v>11</v>
      </c>
      <c r="H174" s="20">
        <v>4</v>
      </c>
      <c r="I174" s="20">
        <v>3</v>
      </c>
    </row>
    <row r="175" spans="1:9" x14ac:dyDescent="0.2">
      <c r="A175" s="21" t="s">
        <v>126</v>
      </c>
      <c r="B175" s="30">
        <v>100</v>
      </c>
      <c r="C175" s="30">
        <v>26.086957000000002</v>
      </c>
      <c r="D175" s="30">
        <v>28.260870000000001</v>
      </c>
      <c r="E175" s="30">
        <v>6.5217390000000002</v>
      </c>
      <c r="F175" s="30">
        <v>0</v>
      </c>
      <c r="G175" s="30">
        <v>23.913042999999998</v>
      </c>
      <c r="H175" s="30">
        <v>8.6956520000000008</v>
      </c>
      <c r="I175" s="30">
        <v>6.5217390000000002</v>
      </c>
    </row>
    <row r="176" spans="1:9" x14ac:dyDescent="0.2">
      <c r="A176" s="19" t="s">
        <v>873</v>
      </c>
      <c r="B176" s="20">
        <v>85</v>
      </c>
      <c r="C176" s="20">
        <v>23</v>
      </c>
      <c r="D176" s="20">
        <v>12</v>
      </c>
      <c r="E176" s="20">
        <v>15</v>
      </c>
      <c r="F176" s="20">
        <v>6</v>
      </c>
      <c r="G176" s="20">
        <v>17</v>
      </c>
      <c r="H176" s="20">
        <v>7</v>
      </c>
      <c r="I176" s="20">
        <v>5</v>
      </c>
    </row>
    <row r="177" spans="1:9" x14ac:dyDescent="0.2">
      <c r="A177" s="21" t="s">
        <v>126</v>
      </c>
      <c r="B177" s="30">
        <v>100</v>
      </c>
      <c r="C177" s="30">
        <v>27.058824000000001</v>
      </c>
      <c r="D177" s="30">
        <v>14.117647</v>
      </c>
      <c r="E177" s="30">
        <v>17.647058999999999</v>
      </c>
      <c r="F177" s="30">
        <v>7.0588240000000004</v>
      </c>
      <c r="G177" s="30">
        <v>20</v>
      </c>
      <c r="H177" s="30">
        <v>8.2352939999999997</v>
      </c>
      <c r="I177" s="30">
        <v>5.8823530000000002</v>
      </c>
    </row>
    <row r="178" spans="1:9" x14ac:dyDescent="0.2">
      <c r="A178" s="18" t="s">
        <v>888</v>
      </c>
      <c r="B178" s="18"/>
      <c r="C178" s="18"/>
      <c r="D178" s="18"/>
      <c r="E178" s="18"/>
      <c r="F178" s="18"/>
      <c r="G178" s="18"/>
      <c r="H178" s="18"/>
      <c r="I178" s="18"/>
    </row>
    <row r="179" spans="1:9" x14ac:dyDescent="0.2">
      <c r="A179" s="19" t="s">
        <v>889</v>
      </c>
      <c r="B179" s="20">
        <v>1212</v>
      </c>
      <c r="C179" s="20">
        <v>312</v>
      </c>
      <c r="D179" s="20">
        <v>245</v>
      </c>
      <c r="E179" s="20">
        <v>169</v>
      </c>
      <c r="F179" s="20">
        <v>62</v>
      </c>
      <c r="G179" s="20">
        <v>241</v>
      </c>
      <c r="H179" s="20">
        <v>155</v>
      </c>
      <c r="I179" s="20">
        <v>28</v>
      </c>
    </row>
    <row r="180" spans="1:9" x14ac:dyDescent="0.2">
      <c r="A180" s="21" t="s">
        <v>126</v>
      </c>
      <c r="B180" s="30">
        <v>100</v>
      </c>
      <c r="C180" s="30">
        <v>25.742574000000001</v>
      </c>
      <c r="D180" s="30">
        <v>20.214521000000001</v>
      </c>
      <c r="E180" s="30">
        <v>13.943894</v>
      </c>
      <c r="F180" s="30">
        <v>5.1155119999999998</v>
      </c>
      <c r="G180" s="30">
        <v>19.884488000000001</v>
      </c>
      <c r="H180" s="30">
        <v>12.788779</v>
      </c>
      <c r="I180" s="30">
        <v>2.3102309999999999</v>
      </c>
    </row>
    <row r="181" spans="1:9" x14ac:dyDescent="0.2">
      <c r="A181" s="19" t="s">
        <v>890</v>
      </c>
      <c r="B181" s="20">
        <v>24</v>
      </c>
      <c r="C181" s="20">
        <v>8</v>
      </c>
      <c r="D181" s="20">
        <v>5</v>
      </c>
      <c r="E181" s="20">
        <v>0</v>
      </c>
      <c r="F181" s="20">
        <v>1</v>
      </c>
      <c r="G181" s="20">
        <v>9</v>
      </c>
      <c r="H181" s="20">
        <v>1</v>
      </c>
      <c r="I181" s="20">
        <v>0</v>
      </c>
    </row>
    <row r="182" spans="1:9" x14ac:dyDescent="0.2">
      <c r="A182" s="21" t="s">
        <v>126</v>
      </c>
      <c r="B182" s="30">
        <v>100</v>
      </c>
      <c r="C182" s="30">
        <v>33.333333000000003</v>
      </c>
      <c r="D182" s="30">
        <v>20.833333</v>
      </c>
      <c r="E182" s="30">
        <v>0</v>
      </c>
      <c r="F182" s="30">
        <v>4.1666670000000003</v>
      </c>
      <c r="G182" s="30">
        <v>37.5</v>
      </c>
      <c r="H182" s="30">
        <v>4.1666670000000003</v>
      </c>
      <c r="I182" s="30">
        <v>0</v>
      </c>
    </row>
    <row r="183" spans="1:9" x14ac:dyDescent="0.2">
      <c r="A183" s="19" t="s">
        <v>891</v>
      </c>
      <c r="B183" s="20">
        <v>76</v>
      </c>
      <c r="C183" s="20">
        <v>21</v>
      </c>
      <c r="D183" s="20">
        <v>21</v>
      </c>
      <c r="E183" s="20">
        <v>8</v>
      </c>
      <c r="F183" s="20">
        <v>3</v>
      </c>
      <c r="G183" s="20">
        <v>19</v>
      </c>
      <c r="H183" s="20">
        <v>4</v>
      </c>
      <c r="I183" s="20">
        <v>0</v>
      </c>
    </row>
    <row r="184" spans="1:9" x14ac:dyDescent="0.2">
      <c r="A184" s="21" t="s">
        <v>126</v>
      </c>
      <c r="B184" s="30">
        <v>100</v>
      </c>
      <c r="C184" s="30">
        <v>27.631578999999999</v>
      </c>
      <c r="D184" s="30">
        <v>27.631578999999999</v>
      </c>
      <c r="E184" s="30">
        <v>10.526316</v>
      </c>
      <c r="F184" s="30">
        <v>3.947368</v>
      </c>
      <c r="G184" s="30">
        <v>25</v>
      </c>
      <c r="H184" s="30">
        <v>5.2631579999999998</v>
      </c>
      <c r="I184" s="30">
        <v>0</v>
      </c>
    </row>
    <row r="185" spans="1:9" x14ac:dyDescent="0.2">
      <c r="A185" s="19" t="s">
        <v>892</v>
      </c>
      <c r="B185" s="20">
        <v>43</v>
      </c>
      <c r="C185" s="20">
        <v>5</v>
      </c>
      <c r="D185" s="20">
        <v>9</v>
      </c>
      <c r="E185" s="20">
        <v>7</v>
      </c>
      <c r="F185" s="20">
        <v>4</v>
      </c>
      <c r="G185" s="20">
        <v>17</v>
      </c>
      <c r="H185" s="20">
        <v>1</v>
      </c>
      <c r="I185" s="20">
        <v>0</v>
      </c>
    </row>
    <row r="186" spans="1:9" x14ac:dyDescent="0.2">
      <c r="A186" s="21" t="s">
        <v>126</v>
      </c>
      <c r="B186" s="30">
        <v>100</v>
      </c>
      <c r="C186" s="30">
        <v>11.627907</v>
      </c>
      <c r="D186" s="30">
        <v>20.930233000000001</v>
      </c>
      <c r="E186" s="30">
        <v>16.279070000000001</v>
      </c>
      <c r="F186" s="30">
        <v>9.3023260000000008</v>
      </c>
      <c r="G186" s="30">
        <v>39.534883999999998</v>
      </c>
      <c r="H186" s="30">
        <v>2.3255810000000001</v>
      </c>
      <c r="I186" s="30">
        <v>0</v>
      </c>
    </row>
    <row r="187" spans="1:9" x14ac:dyDescent="0.2">
      <c r="A187" s="19" t="s">
        <v>893</v>
      </c>
      <c r="B187" s="20">
        <v>14</v>
      </c>
      <c r="C187" s="20">
        <v>3</v>
      </c>
      <c r="D187" s="20">
        <v>3</v>
      </c>
      <c r="E187" s="20">
        <v>3</v>
      </c>
      <c r="F187" s="20">
        <v>1</v>
      </c>
      <c r="G187" s="20">
        <v>2</v>
      </c>
      <c r="H187" s="20">
        <v>2</v>
      </c>
      <c r="I187" s="20">
        <v>0</v>
      </c>
    </row>
    <row r="188" spans="1:9" x14ac:dyDescent="0.2">
      <c r="A188" s="21" t="s">
        <v>126</v>
      </c>
      <c r="B188" s="30">
        <v>100</v>
      </c>
      <c r="C188" s="30">
        <v>21.428571000000002</v>
      </c>
      <c r="D188" s="30">
        <v>21.428571000000002</v>
      </c>
      <c r="E188" s="30">
        <v>21.428571000000002</v>
      </c>
      <c r="F188" s="30">
        <v>7.1428570000000002</v>
      </c>
      <c r="G188" s="30">
        <v>14.285714</v>
      </c>
      <c r="H188" s="30">
        <v>14.285714</v>
      </c>
      <c r="I188" s="30">
        <v>0</v>
      </c>
    </row>
    <row r="189" spans="1:9" x14ac:dyDescent="0.2">
      <c r="A189" s="19" t="s">
        <v>894</v>
      </c>
      <c r="B189" s="20">
        <v>5</v>
      </c>
      <c r="C189" s="20">
        <v>2</v>
      </c>
      <c r="D189" s="20">
        <v>0</v>
      </c>
      <c r="E189" s="20">
        <v>0</v>
      </c>
      <c r="F189" s="20">
        <v>0</v>
      </c>
      <c r="G189" s="20">
        <v>3</v>
      </c>
      <c r="H189" s="20">
        <v>0</v>
      </c>
      <c r="I189" s="20">
        <v>0</v>
      </c>
    </row>
    <row r="190" spans="1:9" x14ac:dyDescent="0.2">
      <c r="A190" s="21" t="s">
        <v>126</v>
      </c>
      <c r="B190" s="30">
        <v>100</v>
      </c>
      <c r="C190" s="30">
        <v>40</v>
      </c>
      <c r="D190" s="30">
        <v>0</v>
      </c>
      <c r="E190" s="30">
        <v>0</v>
      </c>
      <c r="F190" s="30">
        <v>0</v>
      </c>
      <c r="G190" s="30">
        <v>60</v>
      </c>
      <c r="H190" s="30">
        <v>0</v>
      </c>
      <c r="I190" s="30">
        <v>0</v>
      </c>
    </row>
    <row r="191" spans="1:9" x14ac:dyDescent="0.2">
      <c r="A191" s="19" t="s">
        <v>873</v>
      </c>
      <c r="B191" s="20">
        <v>414</v>
      </c>
      <c r="C191" s="20">
        <v>90</v>
      </c>
      <c r="D191" s="20">
        <v>74</v>
      </c>
      <c r="E191" s="20">
        <v>49</v>
      </c>
      <c r="F191" s="20">
        <v>28</v>
      </c>
      <c r="G191" s="20">
        <v>91</v>
      </c>
      <c r="H191" s="20">
        <v>47</v>
      </c>
      <c r="I191" s="20">
        <v>35</v>
      </c>
    </row>
    <row r="192" spans="1:9" x14ac:dyDescent="0.2">
      <c r="A192" s="21" t="s">
        <v>126</v>
      </c>
      <c r="B192" s="30">
        <v>100</v>
      </c>
      <c r="C192" s="30">
        <v>21.739129999999999</v>
      </c>
      <c r="D192" s="30">
        <v>17.874396000000001</v>
      </c>
      <c r="E192" s="30">
        <v>11.835749</v>
      </c>
      <c r="F192" s="30">
        <v>6.7632849999999998</v>
      </c>
      <c r="G192" s="30">
        <v>21.980675999999999</v>
      </c>
      <c r="H192" s="30">
        <v>11.352657000000001</v>
      </c>
      <c r="I192" s="30">
        <v>8.4541059999999995</v>
      </c>
    </row>
    <row r="193" spans="1:9" x14ac:dyDescent="0.2">
      <c r="A193" s="18" t="s">
        <v>895</v>
      </c>
      <c r="B193" s="18"/>
      <c r="C193" s="18"/>
      <c r="D193" s="18"/>
      <c r="E193" s="18"/>
      <c r="F193" s="18"/>
      <c r="G193" s="18"/>
      <c r="H193" s="18"/>
      <c r="I193" s="18"/>
    </row>
    <row r="194" spans="1:9" x14ac:dyDescent="0.2">
      <c r="A194" s="19" t="s">
        <v>889</v>
      </c>
      <c r="B194" s="20">
        <v>13</v>
      </c>
      <c r="C194" s="20">
        <v>4</v>
      </c>
      <c r="D194" s="20">
        <v>4</v>
      </c>
      <c r="E194" s="20">
        <v>0</v>
      </c>
      <c r="F194" s="20">
        <v>0</v>
      </c>
      <c r="G194" s="20">
        <v>3</v>
      </c>
      <c r="H194" s="20">
        <v>1</v>
      </c>
      <c r="I194" s="20">
        <v>1</v>
      </c>
    </row>
    <row r="195" spans="1:9" x14ac:dyDescent="0.2">
      <c r="A195" s="21" t="s">
        <v>126</v>
      </c>
      <c r="B195" s="30">
        <v>100</v>
      </c>
      <c r="C195" s="30">
        <v>30.769231000000001</v>
      </c>
      <c r="D195" s="30">
        <v>30.769231000000001</v>
      </c>
      <c r="E195" s="30">
        <v>0</v>
      </c>
      <c r="F195" s="30">
        <v>0</v>
      </c>
      <c r="G195" s="30">
        <v>23.076923000000001</v>
      </c>
      <c r="H195" s="30">
        <v>7.6923079999999997</v>
      </c>
      <c r="I195" s="30">
        <v>7.6923079999999997</v>
      </c>
    </row>
    <row r="196" spans="1:9" x14ac:dyDescent="0.2">
      <c r="A196" s="19" t="s">
        <v>890</v>
      </c>
      <c r="B196" s="20">
        <v>89</v>
      </c>
      <c r="C196" s="20">
        <v>12</v>
      </c>
      <c r="D196" s="20">
        <v>19</v>
      </c>
      <c r="E196" s="20">
        <v>15</v>
      </c>
      <c r="F196" s="20">
        <v>4</v>
      </c>
      <c r="G196" s="20">
        <v>26</v>
      </c>
      <c r="H196" s="20">
        <v>10</v>
      </c>
      <c r="I196" s="20">
        <v>3</v>
      </c>
    </row>
    <row r="197" spans="1:9" x14ac:dyDescent="0.2">
      <c r="A197" s="21" t="s">
        <v>126</v>
      </c>
      <c r="B197" s="30">
        <v>100</v>
      </c>
      <c r="C197" s="30">
        <v>13.483146</v>
      </c>
      <c r="D197" s="30">
        <v>21.348314999999999</v>
      </c>
      <c r="E197" s="30">
        <v>16.853933000000001</v>
      </c>
      <c r="F197" s="30">
        <v>4.4943819999999999</v>
      </c>
      <c r="G197" s="30">
        <v>29.213483</v>
      </c>
      <c r="H197" s="30">
        <v>11.235955000000001</v>
      </c>
      <c r="I197" s="30">
        <v>3.370787</v>
      </c>
    </row>
    <row r="198" spans="1:9" x14ac:dyDescent="0.2">
      <c r="A198" s="19" t="s">
        <v>891</v>
      </c>
      <c r="B198" s="20">
        <v>143</v>
      </c>
      <c r="C198" s="20">
        <v>23</v>
      </c>
      <c r="D198" s="20">
        <v>27</v>
      </c>
      <c r="E198" s="20">
        <v>25</v>
      </c>
      <c r="F198" s="20">
        <v>7</v>
      </c>
      <c r="G198" s="20">
        <v>44</v>
      </c>
      <c r="H198" s="20">
        <v>15</v>
      </c>
      <c r="I198" s="20">
        <v>2</v>
      </c>
    </row>
    <row r="199" spans="1:9" x14ac:dyDescent="0.2">
      <c r="A199" s="21" t="s">
        <v>126</v>
      </c>
      <c r="B199" s="30">
        <v>100</v>
      </c>
      <c r="C199" s="30">
        <v>16.083915999999999</v>
      </c>
      <c r="D199" s="30">
        <v>18.881119000000002</v>
      </c>
      <c r="E199" s="30">
        <v>17.482517000000001</v>
      </c>
      <c r="F199" s="30">
        <v>4.895105</v>
      </c>
      <c r="G199" s="30">
        <v>30.769231000000001</v>
      </c>
      <c r="H199" s="30">
        <v>10.489509999999999</v>
      </c>
      <c r="I199" s="30">
        <v>1.398601</v>
      </c>
    </row>
    <row r="200" spans="1:9" x14ac:dyDescent="0.2">
      <c r="A200" s="19" t="s">
        <v>892</v>
      </c>
      <c r="B200" s="20">
        <v>27</v>
      </c>
      <c r="C200" s="20">
        <v>7</v>
      </c>
      <c r="D200" s="20">
        <v>9</v>
      </c>
      <c r="E200" s="20">
        <v>5</v>
      </c>
      <c r="F200" s="20">
        <v>0</v>
      </c>
      <c r="G200" s="20">
        <v>3</v>
      </c>
      <c r="H200" s="20">
        <v>3</v>
      </c>
      <c r="I200" s="20">
        <v>0</v>
      </c>
    </row>
    <row r="201" spans="1:9" ht="11.15" customHeight="1" x14ac:dyDescent="0.2">
      <c r="A201" s="21" t="s">
        <v>126</v>
      </c>
      <c r="B201" s="30">
        <v>100</v>
      </c>
      <c r="C201" s="30">
        <v>25.925926</v>
      </c>
      <c r="D201" s="30">
        <v>33.333333000000003</v>
      </c>
      <c r="E201" s="30">
        <v>18.518519000000001</v>
      </c>
      <c r="F201" s="30">
        <v>0</v>
      </c>
      <c r="G201" s="30">
        <v>11.111110999999999</v>
      </c>
      <c r="H201" s="30">
        <v>11.111110999999999</v>
      </c>
      <c r="I201" s="30">
        <v>0</v>
      </c>
    </row>
    <row r="202" spans="1:9" ht="11.15" customHeight="1" x14ac:dyDescent="0.2">
      <c r="A202" s="19" t="s">
        <v>893</v>
      </c>
      <c r="B202" s="20">
        <v>5</v>
      </c>
      <c r="C202" s="20">
        <v>0</v>
      </c>
      <c r="D202" s="20">
        <v>1</v>
      </c>
      <c r="E202" s="20">
        <v>0</v>
      </c>
      <c r="F202" s="20">
        <v>0</v>
      </c>
      <c r="G202" s="20">
        <v>4</v>
      </c>
      <c r="H202" s="20">
        <v>0</v>
      </c>
      <c r="I202" s="20">
        <v>0</v>
      </c>
    </row>
    <row r="203" spans="1:9" ht="11.15" customHeight="1" x14ac:dyDescent="0.2">
      <c r="A203" s="21" t="s">
        <v>126</v>
      </c>
      <c r="B203" s="30">
        <v>100</v>
      </c>
      <c r="C203" s="30">
        <v>0</v>
      </c>
      <c r="D203" s="30">
        <v>20</v>
      </c>
      <c r="E203" s="30">
        <v>0</v>
      </c>
      <c r="F203" s="30">
        <v>0</v>
      </c>
      <c r="G203" s="30">
        <v>80</v>
      </c>
      <c r="H203" s="30">
        <v>0</v>
      </c>
      <c r="I203" s="30">
        <v>0</v>
      </c>
    </row>
    <row r="204" spans="1:9" ht="11.15" customHeight="1" x14ac:dyDescent="0.2">
      <c r="A204" s="19" t="s">
        <v>894</v>
      </c>
      <c r="B204" s="20">
        <v>10</v>
      </c>
      <c r="C204" s="20">
        <v>1</v>
      </c>
      <c r="D204" s="20">
        <v>3</v>
      </c>
      <c r="E204" s="20">
        <v>1</v>
      </c>
      <c r="F204" s="20">
        <v>0</v>
      </c>
      <c r="G204" s="20">
        <v>4</v>
      </c>
      <c r="H204" s="20">
        <v>1</v>
      </c>
      <c r="I204" s="20">
        <v>0</v>
      </c>
    </row>
    <row r="205" spans="1:9" ht="11.15" customHeight="1" x14ac:dyDescent="0.2">
      <c r="A205" s="21" t="s">
        <v>126</v>
      </c>
      <c r="B205" s="30">
        <v>100</v>
      </c>
      <c r="C205" s="30">
        <v>10</v>
      </c>
      <c r="D205" s="30">
        <v>30</v>
      </c>
      <c r="E205" s="30">
        <v>10</v>
      </c>
      <c r="F205" s="30">
        <v>0</v>
      </c>
      <c r="G205" s="30">
        <v>40</v>
      </c>
      <c r="H205" s="30">
        <v>10</v>
      </c>
      <c r="I205" s="30">
        <v>0</v>
      </c>
    </row>
    <row r="206" spans="1:9" ht="11.15" customHeight="1" x14ac:dyDescent="0.2">
      <c r="A206" s="19" t="s">
        <v>873</v>
      </c>
      <c r="B206" s="20">
        <v>28</v>
      </c>
      <c r="C206" s="20">
        <v>8</v>
      </c>
      <c r="D206" s="20">
        <v>6</v>
      </c>
      <c r="E206" s="20">
        <v>2</v>
      </c>
      <c r="F206" s="20">
        <v>1</v>
      </c>
      <c r="G206" s="20">
        <v>7</v>
      </c>
      <c r="H206" s="20">
        <v>0</v>
      </c>
      <c r="I206" s="20">
        <v>4</v>
      </c>
    </row>
    <row r="207" spans="1:9" ht="11.15" customHeight="1" x14ac:dyDescent="0.2">
      <c r="A207" s="21" t="s">
        <v>126</v>
      </c>
      <c r="B207" s="30">
        <v>100</v>
      </c>
      <c r="C207" s="30">
        <v>28.571428999999998</v>
      </c>
      <c r="D207" s="30">
        <v>21.428571000000002</v>
      </c>
      <c r="E207" s="30">
        <v>7.1428570000000002</v>
      </c>
      <c r="F207" s="30">
        <v>3.5714290000000002</v>
      </c>
      <c r="G207" s="30">
        <v>25</v>
      </c>
      <c r="H207" s="30">
        <v>0</v>
      </c>
      <c r="I207" s="30">
        <v>14.285714</v>
      </c>
    </row>
    <row r="208" spans="1:9" ht="11.15" customHeight="1" x14ac:dyDescent="0.2">
      <c r="A208" s="18" t="s">
        <v>142</v>
      </c>
      <c r="B208" s="18"/>
      <c r="C208" s="18"/>
      <c r="D208" s="18"/>
      <c r="E208" s="18"/>
      <c r="F208" s="18"/>
      <c r="G208" s="18"/>
      <c r="H208" s="18"/>
      <c r="I208" s="18"/>
    </row>
    <row r="209" spans="1:9" ht="11.15" customHeight="1" x14ac:dyDescent="0.2">
      <c r="A209" s="19" t="s">
        <v>896</v>
      </c>
      <c r="B209" s="20">
        <v>90</v>
      </c>
      <c r="C209" s="20">
        <v>25</v>
      </c>
      <c r="D209" s="20">
        <v>20</v>
      </c>
      <c r="E209" s="20">
        <v>13</v>
      </c>
      <c r="F209" s="20">
        <v>3</v>
      </c>
      <c r="G209" s="20">
        <v>16</v>
      </c>
      <c r="H209" s="20">
        <v>10</v>
      </c>
      <c r="I209" s="20">
        <v>3</v>
      </c>
    </row>
    <row r="210" spans="1:9" ht="11.15" customHeight="1" x14ac:dyDescent="0.2">
      <c r="A210" s="21" t="s">
        <v>126</v>
      </c>
      <c r="B210" s="30">
        <v>100</v>
      </c>
      <c r="C210" s="30">
        <v>27.777778000000001</v>
      </c>
      <c r="D210" s="30">
        <v>22.222221999999999</v>
      </c>
      <c r="E210" s="30">
        <v>14.444444000000001</v>
      </c>
      <c r="F210" s="30">
        <v>3.3333330000000001</v>
      </c>
      <c r="G210" s="30">
        <v>17.777778000000001</v>
      </c>
      <c r="H210" s="30">
        <v>11.111110999999999</v>
      </c>
      <c r="I210" s="30">
        <v>3.3333330000000001</v>
      </c>
    </row>
    <row r="211" spans="1:9" ht="11.15" customHeight="1" x14ac:dyDescent="0.2">
      <c r="A211" s="19" t="s">
        <v>897</v>
      </c>
      <c r="B211" s="20">
        <v>307</v>
      </c>
      <c r="C211" s="20">
        <v>77</v>
      </c>
      <c r="D211" s="20">
        <v>81</v>
      </c>
      <c r="E211" s="20">
        <v>44</v>
      </c>
      <c r="F211" s="20">
        <v>15</v>
      </c>
      <c r="G211" s="20">
        <v>53</v>
      </c>
      <c r="H211" s="20">
        <v>34</v>
      </c>
      <c r="I211" s="20">
        <v>3</v>
      </c>
    </row>
    <row r="212" spans="1:9" ht="11.15" customHeight="1" x14ac:dyDescent="0.2">
      <c r="A212" s="21" t="s">
        <v>126</v>
      </c>
      <c r="B212" s="30">
        <v>100</v>
      </c>
      <c r="C212" s="30">
        <v>25.081433000000001</v>
      </c>
      <c r="D212" s="30">
        <v>26.384364999999999</v>
      </c>
      <c r="E212" s="30">
        <v>14.332248</v>
      </c>
      <c r="F212" s="30">
        <v>4.885993</v>
      </c>
      <c r="G212" s="30">
        <v>17.263843999999999</v>
      </c>
      <c r="H212" s="30">
        <v>11.074919</v>
      </c>
      <c r="I212" s="30">
        <v>0.97719900000000004</v>
      </c>
    </row>
    <row r="213" spans="1:9" ht="11.15" customHeight="1" x14ac:dyDescent="0.2">
      <c r="A213" s="19" t="s">
        <v>898</v>
      </c>
      <c r="B213" s="20">
        <v>392</v>
      </c>
      <c r="C213" s="20">
        <v>98</v>
      </c>
      <c r="D213" s="20">
        <v>107</v>
      </c>
      <c r="E213" s="20">
        <v>52</v>
      </c>
      <c r="F213" s="20">
        <v>17</v>
      </c>
      <c r="G213" s="20">
        <v>77</v>
      </c>
      <c r="H213" s="20">
        <v>34</v>
      </c>
      <c r="I213" s="20">
        <v>7</v>
      </c>
    </row>
    <row r="214" spans="1:9" ht="11.15" customHeight="1" x14ac:dyDescent="0.2">
      <c r="A214" s="21" t="s">
        <v>126</v>
      </c>
      <c r="B214" s="30">
        <v>100</v>
      </c>
      <c r="C214" s="30">
        <v>25</v>
      </c>
      <c r="D214" s="30">
        <v>27.295918</v>
      </c>
      <c r="E214" s="30">
        <v>13.265306000000001</v>
      </c>
      <c r="F214" s="30">
        <v>4.336735</v>
      </c>
      <c r="G214" s="30">
        <v>19.642856999999999</v>
      </c>
      <c r="H214" s="30">
        <v>8.6734690000000008</v>
      </c>
      <c r="I214" s="30">
        <v>1.785714</v>
      </c>
    </row>
    <row r="215" spans="1:9" ht="11.15" customHeight="1" x14ac:dyDescent="0.2">
      <c r="A215" s="19" t="s">
        <v>899</v>
      </c>
      <c r="B215" s="20">
        <v>379</v>
      </c>
      <c r="C215" s="20">
        <v>82</v>
      </c>
      <c r="D215" s="20">
        <v>82</v>
      </c>
      <c r="E215" s="20">
        <v>53</v>
      </c>
      <c r="F215" s="20">
        <v>28</v>
      </c>
      <c r="G215" s="20">
        <v>90</v>
      </c>
      <c r="H215" s="20">
        <v>30</v>
      </c>
      <c r="I215" s="20">
        <v>14</v>
      </c>
    </row>
    <row r="216" spans="1:9" ht="11.15" customHeight="1" x14ac:dyDescent="0.2">
      <c r="A216" s="21" t="s">
        <v>126</v>
      </c>
      <c r="B216" s="30">
        <v>100</v>
      </c>
      <c r="C216" s="30">
        <v>21.635884000000001</v>
      </c>
      <c r="D216" s="30">
        <v>21.635884000000001</v>
      </c>
      <c r="E216" s="30">
        <v>13.984169</v>
      </c>
      <c r="F216" s="30">
        <v>7.3878630000000003</v>
      </c>
      <c r="G216" s="30">
        <v>23.746701999999999</v>
      </c>
      <c r="H216" s="30">
        <v>7.9155670000000002</v>
      </c>
      <c r="I216" s="30">
        <v>3.6939310000000001</v>
      </c>
    </row>
    <row r="217" spans="1:9" ht="11.15" customHeight="1" x14ac:dyDescent="0.2">
      <c r="A217" s="19" t="s">
        <v>900</v>
      </c>
      <c r="B217" s="20">
        <v>951</v>
      </c>
      <c r="C217" s="20">
        <v>218</v>
      </c>
      <c r="D217" s="20">
        <v>138</v>
      </c>
      <c r="E217" s="20">
        <v>124</v>
      </c>
      <c r="F217" s="20">
        <v>50</v>
      </c>
      <c r="G217" s="20">
        <v>241</v>
      </c>
      <c r="H217" s="20">
        <v>134</v>
      </c>
      <c r="I217" s="20">
        <v>46</v>
      </c>
    </row>
    <row r="218" spans="1:9" ht="11.15" customHeight="1" x14ac:dyDescent="0.2">
      <c r="A218" s="21" t="s">
        <v>126</v>
      </c>
      <c r="B218" s="30">
        <v>100</v>
      </c>
      <c r="C218" s="30">
        <v>22.923238999999999</v>
      </c>
      <c r="D218" s="30">
        <v>14.511041000000001</v>
      </c>
      <c r="E218" s="30">
        <v>13.038906000000001</v>
      </c>
      <c r="F218" s="30">
        <v>5.2576239999999999</v>
      </c>
      <c r="G218" s="30">
        <v>25.341746000000001</v>
      </c>
      <c r="H218" s="30">
        <v>14.090431000000001</v>
      </c>
      <c r="I218" s="30">
        <v>4.8370139999999999</v>
      </c>
    </row>
    <row r="219" spans="1:9" ht="11.15" customHeight="1" x14ac:dyDescent="0.2">
      <c r="A219" s="19" t="s">
        <v>873</v>
      </c>
      <c r="B219" s="20">
        <v>69</v>
      </c>
      <c r="C219" s="20">
        <v>19</v>
      </c>
      <c r="D219" s="20">
        <v>10</v>
      </c>
      <c r="E219" s="20">
        <v>13</v>
      </c>
      <c r="F219" s="20">
        <v>4</v>
      </c>
      <c r="G219" s="20">
        <v>13</v>
      </c>
      <c r="H219" s="20">
        <v>5</v>
      </c>
      <c r="I219" s="20">
        <v>5</v>
      </c>
    </row>
    <row r="220" spans="1:9" ht="11.15" customHeight="1" x14ac:dyDescent="0.2">
      <c r="A220" s="21" t="s">
        <v>126</v>
      </c>
      <c r="B220" s="30">
        <v>100</v>
      </c>
      <c r="C220" s="30">
        <v>27.536231999999998</v>
      </c>
      <c r="D220" s="30">
        <v>14.492754</v>
      </c>
      <c r="E220" s="30">
        <v>18.840579999999999</v>
      </c>
      <c r="F220" s="30">
        <v>5.7971009999999996</v>
      </c>
      <c r="G220" s="30">
        <v>18.840579999999999</v>
      </c>
      <c r="H220" s="30">
        <v>7.2463769999999998</v>
      </c>
      <c r="I220" s="30">
        <v>7.2463769999999998</v>
      </c>
    </row>
    <row r="221" spans="1:9" ht="11.15" customHeight="1" x14ac:dyDescent="0.2">
      <c r="A221" s="18" t="s">
        <v>143</v>
      </c>
      <c r="B221" s="18"/>
      <c r="C221" s="18"/>
      <c r="D221" s="18"/>
      <c r="E221" s="18"/>
      <c r="F221" s="18"/>
      <c r="G221" s="18"/>
      <c r="H221" s="18"/>
      <c r="I221" s="18"/>
    </row>
    <row r="222" spans="1:9" ht="11.15" customHeight="1" x14ac:dyDescent="0.2">
      <c r="A222" s="21" t="s">
        <v>901</v>
      </c>
      <c r="B222" s="21"/>
      <c r="C222" s="21"/>
      <c r="D222" s="21"/>
      <c r="E222" s="21"/>
      <c r="F222" s="21"/>
      <c r="G222" s="21"/>
      <c r="H222" s="21"/>
      <c r="I222" s="21"/>
    </row>
    <row r="223" spans="1:9" ht="11.15" customHeight="1" x14ac:dyDescent="0.2">
      <c r="A223" s="19" t="s">
        <v>902</v>
      </c>
      <c r="B223" s="20">
        <v>546</v>
      </c>
      <c r="C223" s="20">
        <v>144</v>
      </c>
      <c r="D223" s="20">
        <v>137</v>
      </c>
      <c r="E223" s="20">
        <v>75</v>
      </c>
      <c r="F223" s="20">
        <v>25</v>
      </c>
      <c r="G223" s="20">
        <v>95</v>
      </c>
      <c r="H223" s="20">
        <v>61</v>
      </c>
      <c r="I223" s="20">
        <v>9</v>
      </c>
    </row>
    <row r="224" spans="1:9" ht="11.15" customHeight="1" x14ac:dyDescent="0.2">
      <c r="A224" s="21" t="s">
        <v>126</v>
      </c>
      <c r="B224" s="30">
        <v>100</v>
      </c>
      <c r="C224" s="30">
        <v>26.373626000000002</v>
      </c>
      <c r="D224" s="30">
        <v>25.091574999999999</v>
      </c>
      <c r="E224" s="30">
        <v>13.736264</v>
      </c>
      <c r="F224" s="30">
        <v>4.5787550000000001</v>
      </c>
      <c r="G224" s="30">
        <v>17.399266999999998</v>
      </c>
      <c r="H224" s="30">
        <v>11.172160999999999</v>
      </c>
      <c r="I224" s="30">
        <v>1.648352</v>
      </c>
    </row>
    <row r="225" spans="1:9" ht="11.15" customHeight="1" x14ac:dyDescent="0.2">
      <c r="A225" s="19" t="s">
        <v>903</v>
      </c>
      <c r="B225" s="20">
        <v>531</v>
      </c>
      <c r="C225" s="20">
        <v>122</v>
      </c>
      <c r="D225" s="20">
        <v>123</v>
      </c>
      <c r="E225" s="20">
        <v>73</v>
      </c>
      <c r="F225" s="20">
        <v>30</v>
      </c>
      <c r="G225" s="20">
        <v>121</v>
      </c>
      <c r="H225" s="20">
        <v>49</v>
      </c>
      <c r="I225" s="20">
        <v>13</v>
      </c>
    </row>
    <row r="226" spans="1:9" ht="11.15" customHeight="1" x14ac:dyDescent="0.2">
      <c r="A226" s="21" t="s">
        <v>126</v>
      </c>
      <c r="B226" s="30">
        <v>100</v>
      </c>
      <c r="C226" s="30">
        <v>22.975518000000001</v>
      </c>
      <c r="D226" s="30">
        <v>23.163841999999999</v>
      </c>
      <c r="E226" s="30">
        <v>13.747646</v>
      </c>
      <c r="F226" s="30">
        <v>5.649718</v>
      </c>
      <c r="G226" s="30">
        <v>22.787194</v>
      </c>
      <c r="H226" s="30">
        <v>9.2278719999999996</v>
      </c>
      <c r="I226" s="30">
        <v>2.4482110000000001</v>
      </c>
    </row>
    <row r="227" spans="1:9" ht="11.15" customHeight="1" x14ac:dyDescent="0.2">
      <c r="A227" s="19" t="s">
        <v>904</v>
      </c>
      <c r="B227" s="20">
        <v>205</v>
      </c>
      <c r="C227" s="20">
        <v>52</v>
      </c>
      <c r="D227" s="20">
        <v>44</v>
      </c>
      <c r="E227" s="20">
        <v>32</v>
      </c>
      <c r="F227" s="20">
        <v>12</v>
      </c>
      <c r="G227" s="20">
        <v>42</v>
      </c>
      <c r="H227" s="20">
        <v>18</v>
      </c>
      <c r="I227" s="20">
        <v>5</v>
      </c>
    </row>
    <row r="228" spans="1:9" ht="11.15" customHeight="1" x14ac:dyDescent="0.2">
      <c r="A228" s="21" t="s">
        <v>126</v>
      </c>
      <c r="B228" s="30">
        <v>100</v>
      </c>
      <c r="C228" s="30">
        <v>25.365853999999999</v>
      </c>
      <c r="D228" s="30">
        <v>21.463415000000001</v>
      </c>
      <c r="E228" s="30">
        <v>15.609756000000001</v>
      </c>
      <c r="F228" s="30">
        <v>5.8536590000000004</v>
      </c>
      <c r="G228" s="30">
        <v>20.487805000000002</v>
      </c>
      <c r="H228" s="30">
        <v>8.7804880000000001</v>
      </c>
      <c r="I228" s="30">
        <v>2.4390239999999999</v>
      </c>
    </row>
    <row r="229" spans="1:9" ht="11.15" customHeight="1" x14ac:dyDescent="0.2">
      <c r="A229" s="19" t="s">
        <v>905</v>
      </c>
      <c r="B229" s="20">
        <v>762</v>
      </c>
      <c r="C229" s="20">
        <v>167</v>
      </c>
      <c r="D229" s="20">
        <v>107</v>
      </c>
      <c r="E229" s="20">
        <v>91</v>
      </c>
      <c r="F229" s="20">
        <v>44</v>
      </c>
      <c r="G229" s="20">
        <v>208</v>
      </c>
      <c r="H229" s="20">
        <v>107</v>
      </c>
      <c r="I229" s="20">
        <v>38</v>
      </c>
    </row>
    <row r="230" spans="1:9" ht="11.15" customHeight="1" x14ac:dyDescent="0.2">
      <c r="A230" s="21" t="s">
        <v>126</v>
      </c>
      <c r="B230" s="30">
        <v>100</v>
      </c>
      <c r="C230" s="30">
        <v>21.91601</v>
      </c>
      <c r="D230" s="30">
        <v>14.041995</v>
      </c>
      <c r="E230" s="30">
        <v>11.942257</v>
      </c>
      <c r="F230" s="30">
        <v>5.7742779999999998</v>
      </c>
      <c r="G230" s="30">
        <v>27.296588</v>
      </c>
      <c r="H230" s="30">
        <v>14.041995</v>
      </c>
      <c r="I230" s="30">
        <v>4.9868769999999998</v>
      </c>
    </row>
    <row r="231" spans="1:9" ht="11.15" customHeight="1" x14ac:dyDescent="0.2">
      <c r="A231" s="19" t="s">
        <v>873</v>
      </c>
      <c r="B231" s="20">
        <v>144</v>
      </c>
      <c r="C231" s="20">
        <v>34</v>
      </c>
      <c r="D231" s="20">
        <v>27</v>
      </c>
      <c r="E231" s="20">
        <v>28</v>
      </c>
      <c r="F231" s="20">
        <v>6</v>
      </c>
      <c r="G231" s="20">
        <v>24</v>
      </c>
      <c r="H231" s="20">
        <v>12</v>
      </c>
      <c r="I231" s="20">
        <v>13</v>
      </c>
    </row>
    <row r="232" spans="1:9" ht="11.15" customHeight="1" x14ac:dyDescent="0.2">
      <c r="A232" s="21" t="s">
        <v>126</v>
      </c>
      <c r="B232" s="30">
        <v>100</v>
      </c>
      <c r="C232" s="30">
        <v>23.611111000000001</v>
      </c>
      <c r="D232" s="30">
        <v>18.75</v>
      </c>
      <c r="E232" s="30">
        <v>19.444444000000001</v>
      </c>
      <c r="F232" s="30">
        <v>4.1666670000000003</v>
      </c>
      <c r="G232" s="30">
        <v>16.666667</v>
      </c>
      <c r="H232" s="30">
        <v>8.3333329999999997</v>
      </c>
      <c r="I232" s="30">
        <v>9.0277779999999996</v>
      </c>
    </row>
    <row r="233" spans="1:9" ht="11.15" customHeight="1" x14ac:dyDescent="0.2">
      <c r="A233" s="18" t="s">
        <v>143</v>
      </c>
      <c r="B233" s="18"/>
      <c r="C233" s="18"/>
      <c r="D233" s="18"/>
      <c r="E233" s="18"/>
      <c r="F233" s="18"/>
      <c r="G233" s="18"/>
      <c r="H233" s="18"/>
      <c r="I233" s="18"/>
    </row>
    <row r="234" spans="1:9" ht="11.15" customHeight="1" x14ac:dyDescent="0.2">
      <c r="A234" s="21" t="s">
        <v>906</v>
      </c>
      <c r="B234" s="21"/>
      <c r="C234" s="21"/>
      <c r="D234" s="21"/>
      <c r="E234" s="21"/>
      <c r="F234" s="21"/>
      <c r="G234" s="21"/>
      <c r="H234" s="21"/>
      <c r="I234" s="21"/>
    </row>
    <row r="235" spans="1:9" ht="11.15" customHeight="1" x14ac:dyDescent="0.2">
      <c r="A235" s="19" t="s">
        <v>902</v>
      </c>
      <c r="B235" s="20">
        <v>285</v>
      </c>
      <c r="C235" s="20">
        <v>86</v>
      </c>
      <c r="D235" s="20">
        <v>89</v>
      </c>
      <c r="E235" s="20">
        <v>32</v>
      </c>
      <c r="F235" s="20">
        <v>16</v>
      </c>
      <c r="G235" s="20">
        <v>40</v>
      </c>
      <c r="H235" s="20">
        <v>21</v>
      </c>
      <c r="I235" s="20">
        <v>1</v>
      </c>
    </row>
    <row r="236" spans="1:9" ht="11.15" customHeight="1" x14ac:dyDescent="0.2">
      <c r="A236" s="21" t="s">
        <v>126</v>
      </c>
      <c r="B236" s="30">
        <v>100</v>
      </c>
      <c r="C236" s="30">
        <v>30.175439000000001</v>
      </c>
      <c r="D236" s="30">
        <v>31.228069999999999</v>
      </c>
      <c r="E236" s="30">
        <v>11.228070000000001</v>
      </c>
      <c r="F236" s="30">
        <v>5.6140350000000003</v>
      </c>
      <c r="G236" s="30">
        <v>14.035088</v>
      </c>
      <c r="H236" s="30">
        <v>7.3684209999999997</v>
      </c>
      <c r="I236" s="30">
        <v>0.35087699999999999</v>
      </c>
    </row>
    <row r="237" spans="1:9" ht="11.15" customHeight="1" x14ac:dyDescent="0.2">
      <c r="A237" s="19" t="s">
        <v>903</v>
      </c>
      <c r="B237" s="20">
        <v>217</v>
      </c>
      <c r="C237" s="20">
        <v>54</v>
      </c>
      <c r="D237" s="20">
        <v>56</v>
      </c>
      <c r="E237" s="20">
        <v>39</v>
      </c>
      <c r="F237" s="20">
        <v>10</v>
      </c>
      <c r="G237" s="20">
        <v>35</v>
      </c>
      <c r="H237" s="20">
        <v>19</v>
      </c>
      <c r="I237" s="20">
        <v>4</v>
      </c>
    </row>
    <row r="238" spans="1:9" ht="11.15" customHeight="1" x14ac:dyDescent="0.2">
      <c r="A238" s="21" t="s">
        <v>126</v>
      </c>
      <c r="B238" s="30">
        <v>100</v>
      </c>
      <c r="C238" s="30">
        <v>24.884792999999998</v>
      </c>
      <c r="D238" s="30">
        <v>25.806452</v>
      </c>
      <c r="E238" s="30">
        <v>17.972349999999999</v>
      </c>
      <c r="F238" s="30">
        <v>4.608295</v>
      </c>
      <c r="G238" s="30">
        <v>16.129031999999999</v>
      </c>
      <c r="H238" s="30">
        <v>8.7557600000000004</v>
      </c>
      <c r="I238" s="30">
        <v>1.843318</v>
      </c>
    </row>
    <row r="239" spans="1:9" ht="11.15" customHeight="1" x14ac:dyDescent="0.2">
      <c r="A239" s="19" t="s">
        <v>904</v>
      </c>
      <c r="B239" s="20">
        <v>142</v>
      </c>
      <c r="C239" s="20">
        <v>39</v>
      </c>
      <c r="D239" s="20">
        <v>31</v>
      </c>
      <c r="E239" s="20">
        <v>14</v>
      </c>
      <c r="F239" s="20">
        <v>9</v>
      </c>
      <c r="G239" s="20">
        <v>36</v>
      </c>
      <c r="H239" s="20">
        <v>11</v>
      </c>
      <c r="I239" s="20">
        <v>2</v>
      </c>
    </row>
    <row r="240" spans="1:9" ht="11.15" customHeight="1" x14ac:dyDescent="0.2">
      <c r="A240" s="21" t="s">
        <v>126</v>
      </c>
      <c r="B240" s="30">
        <v>100</v>
      </c>
      <c r="C240" s="30">
        <v>27.464789</v>
      </c>
      <c r="D240" s="30">
        <v>21.830985999999999</v>
      </c>
      <c r="E240" s="30">
        <v>9.8591549999999994</v>
      </c>
      <c r="F240" s="30">
        <v>6.3380280000000004</v>
      </c>
      <c r="G240" s="30">
        <v>25.352112999999999</v>
      </c>
      <c r="H240" s="30">
        <v>7.7464789999999999</v>
      </c>
      <c r="I240" s="30">
        <v>1.4084509999999999</v>
      </c>
    </row>
    <row r="241" spans="1:9" ht="11.15" customHeight="1" x14ac:dyDescent="0.2">
      <c r="A241" s="19" t="s">
        <v>905</v>
      </c>
      <c r="B241" s="20">
        <v>1184</v>
      </c>
      <c r="C241" s="20">
        <v>265</v>
      </c>
      <c r="D241" s="20">
        <v>195</v>
      </c>
      <c r="E241" s="20">
        <v>156</v>
      </c>
      <c r="F241" s="20">
        <v>63</v>
      </c>
      <c r="G241" s="20">
        <v>306</v>
      </c>
      <c r="H241" s="20">
        <v>160</v>
      </c>
      <c r="I241" s="20">
        <v>39</v>
      </c>
    </row>
    <row r="242" spans="1:9" ht="11.15" customHeight="1" x14ac:dyDescent="0.2">
      <c r="A242" s="21" t="s">
        <v>126</v>
      </c>
      <c r="B242" s="30">
        <v>100</v>
      </c>
      <c r="C242" s="30">
        <v>22.381757</v>
      </c>
      <c r="D242" s="30">
        <v>16.469595000000002</v>
      </c>
      <c r="E242" s="30">
        <v>13.175675999999999</v>
      </c>
      <c r="F242" s="30">
        <v>5.3209460000000002</v>
      </c>
      <c r="G242" s="30">
        <v>25.844595000000002</v>
      </c>
      <c r="H242" s="30">
        <v>13.513514000000001</v>
      </c>
      <c r="I242" s="30">
        <v>3.2939189999999998</v>
      </c>
    </row>
    <row r="243" spans="1:9" ht="11.15" customHeight="1" x14ac:dyDescent="0.2">
      <c r="A243" s="19" t="s">
        <v>873</v>
      </c>
      <c r="B243" s="20">
        <v>360</v>
      </c>
      <c r="C243" s="20">
        <v>75</v>
      </c>
      <c r="D243" s="20">
        <v>67</v>
      </c>
      <c r="E243" s="20">
        <v>58</v>
      </c>
      <c r="F243" s="20">
        <v>19</v>
      </c>
      <c r="G243" s="20">
        <v>73</v>
      </c>
      <c r="H243" s="20">
        <v>36</v>
      </c>
      <c r="I243" s="20">
        <v>32</v>
      </c>
    </row>
    <row r="244" spans="1:9" ht="11.15" customHeight="1" x14ac:dyDescent="0.2">
      <c r="A244" s="21" t="s">
        <v>126</v>
      </c>
      <c r="B244" s="30">
        <v>100</v>
      </c>
      <c r="C244" s="30">
        <v>20.833333</v>
      </c>
      <c r="D244" s="30">
        <v>18.611111000000001</v>
      </c>
      <c r="E244" s="30">
        <v>16.111111000000001</v>
      </c>
      <c r="F244" s="30">
        <v>5.2777779999999996</v>
      </c>
      <c r="G244" s="30">
        <v>20.277778000000001</v>
      </c>
      <c r="H244" s="30">
        <v>10</v>
      </c>
      <c r="I244" s="30">
        <v>8.8888890000000007</v>
      </c>
    </row>
    <row r="245" spans="1:9" ht="11.15" customHeight="1" x14ac:dyDescent="0.2">
      <c r="A245" s="18" t="s">
        <v>143</v>
      </c>
      <c r="B245" s="18"/>
      <c r="C245" s="18"/>
      <c r="D245" s="18"/>
      <c r="E245" s="18"/>
      <c r="F245" s="18"/>
      <c r="G245" s="18"/>
      <c r="H245" s="18"/>
      <c r="I245" s="18"/>
    </row>
    <row r="246" spans="1:9" ht="11.15" customHeight="1" x14ac:dyDescent="0.2">
      <c r="A246" s="21" t="s">
        <v>907</v>
      </c>
      <c r="B246" s="21"/>
      <c r="C246" s="21"/>
      <c r="D246" s="21"/>
      <c r="E246" s="21"/>
      <c r="F246" s="21"/>
      <c r="G246" s="21"/>
      <c r="H246" s="21"/>
      <c r="I246" s="21"/>
    </row>
    <row r="247" spans="1:9" ht="11.15" customHeight="1" x14ac:dyDescent="0.2">
      <c r="A247" s="19" t="s">
        <v>902</v>
      </c>
      <c r="B247" s="20">
        <v>330</v>
      </c>
      <c r="C247" s="20">
        <v>84</v>
      </c>
      <c r="D247" s="20">
        <v>97</v>
      </c>
      <c r="E247" s="20">
        <v>44</v>
      </c>
      <c r="F247" s="20">
        <v>11</v>
      </c>
      <c r="G247" s="20">
        <v>59</v>
      </c>
      <c r="H247" s="20">
        <v>30</v>
      </c>
      <c r="I247" s="20">
        <v>5</v>
      </c>
    </row>
    <row r="248" spans="1:9" ht="11.15" customHeight="1" x14ac:dyDescent="0.2">
      <c r="A248" s="21" t="s">
        <v>126</v>
      </c>
      <c r="B248" s="30">
        <v>100</v>
      </c>
      <c r="C248" s="30">
        <v>25.454545</v>
      </c>
      <c r="D248" s="30">
        <v>29.393939</v>
      </c>
      <c r="E248" s="30">
        <v>13.333333</v>
      </c>
      <c r="F248" s="30">
        <v>3.3333330000000001</v>
      </c>
      <c r="G248" s="30">
        <v>17.878788</v>
      </c>
      <c r="H248" s="30">
        <v>9.0909089999999999</v>
      </c>
      <c r="I248" s="30">
        <v>1.5151520000000001</v>
      </c>
    </row>
    <row r="249" spans="1:9" ht="11.15" customHeight="1" x14ac:dyDescent="0.2">
      <c r="A249" s="19" t="s">
        <v>903</v>
      </c>
      <c r="B249" s="20">
        <v>326</v>
      </c>
      <c r="C249" s="20">
        <v>84</v>
      </c>
      <c r="D249" s="20">
        <v>78</v>
      </c>
      <c r="E249" s="20">
        <v>48</v>
      </c>
      <c r="F249" s="20">
        <v>18</v>
      </c>
      <c r="G249" s="20">
        <v>55</v>
      </c>
      <c r="H249" s="20">
        <v>35</v>
      </c>
      <c r="I249" s="20">
        <v>8</v>
      </c>
    </row>
    <row r="250" spans="1:9" ht="11.15" customHeight="1" x14ac:dyDescent="0.2">
      <c r="A250" s="21" t="s">
        <v>126</v>
      </c>
      <c r="B250" s="30">
        <v>100</v>
      </c>
      <c r="C250" s="30">
        <v>25.766870999999998</v>
      </c>
      <c r="D250" s="30">
        <v>23.926380000000002</v>
      </c>
      <c r="E250" s="30">
        <v>14.723926000000001</v>
      </c>
      <c r="F250" s="30">
        <v>5.5214720000000002</v>
      </c>
      <c r="G250" s="30">
        <v>16.871165999999999</v>
      </c>
      <c r="H250" s="30">
        <v>10.736196</v>
      </c>
      <c r="I250" s="30">
        <v>2.4539879999999998</v>
      </c>
    </row>
    <row r="251" spans="1:9" ht="11.15" customHeight="1" x14ac:dyDescent="0.2">
      <c r="A251" s="19" t="s">
        <v>904</v>
      </c>
      <c r="B251" s="20">
        <v>133</v>
      </c>
      <c r="C251" s="20">
        <v>28</v>
      </c>
      <c r="D251" s="20">
        <v>35</v>
      </c>
      <c r="E251" s="20">
        <v>16</v>
      </c>
      <c r="F251" s="20">
        <v>7</v>
      </c>
      <c r="G251" s="20">
        <v>31</v>
      </c>
      <c r="H251" s="20">
        <v>14</v>
      </c>
      <c r="I251" s="20">
        <v>2</v>
      </c>
    </row>
    <row r="252" spans="1:9" ht="11.15" customHeight="1" x14ac:dyDescent="0.2">
      <c r="A252" s="21" t="s">
        <v>126</v>
      </c>
      <c r="B252" s="30">
        <v>100</v>
      </c>
      <c r="C252" s="30">
        <v>21.052631999999999</v>
      </c>
      <c r="D252" s="30">
        <v>26.315788999999999</v>
      </c>
      <c r="E252" s="30">
        <v>12.030075</v>
      </c>
      <c r="F252" s="30">
        <v>5.2631579999999998</v>
      </c>
      <c r="G252" s="30">
        <v>23.308271000000001</v>
      </c>
      <c r="H252" s="30">
        <v>10.526316</v>
      </c>
      <c r="I252" s="30">
        <v>1.5037590000000001</v>
      </c>
    </row>
    <row r="253" spans="1:9" ht="11.15" customHeight="1" x14ac:dyDescent="0.2">
      <c r="A253" s="19" t="s">
        <v>905</v>
      </c>
      <c r="B253" s="20">
        <v>1070</v>
      </c>
      <c r="C253" s="20">
        <v>253</v>
      </c>
      <c r="D253" s="20">
        <v>172</v>
      </c>
      <c r="E253" s="20">
        <v>135</v>
      </c>
      <c r="F253" s="20">
        <v>62</v>
      </c>
      <c r="G253" s="20">
        <v>275</v>
      </c>
      <c r="H253" s="20">
        <v>135</v>
      </c>
      <c r="I253" s="20">
        <v>38</v>
      </c>
    </row>
    <row r="254" spans="1:9" ht="11.15" customHeight="1" x14ac:dyDescent="0.2">
      <c r="A254" s="21" t="s">
        <v>126</v>
      </c>
      <c r="B254" s="30">
        <v>100</v>
      </c>
      <c r="C254" s="30">
        <v>23.644860000000001</v>
      </c>
      <c r="D254" s="30">
        <v>16.074766</v>
      </c>
      <c r="E254" s="30">
        <v>12.616822000000001</v>
      </c>
      <c r="F254" s="30">
        <v>5.7943930000000003</v>
      </c>
      <c r="G254" s="30">
        <v>25.700935000000001</v>
      </c>
      <c r="H254" s="30">
        <v>12.616822000000001</v>
      </c>
      <c r="I254" s="30">
        <v>3.5514019999999999</v>
      </c>
    </row>
    <row r="255" spans="1:9" ht="11.15" customHeight="1" x14ac:dyDescent="0.2">
      <c r="A255" s="19" t="s">
        <v>873</v>
      </c>
      <c r="B255" s="20">
        <v>329</v>
      </c>
      <c r="C255" s="20">
        <v>70</v>
      </c>
      <c r="D255" s="20">
        <v>56</v>
      </c>
      <c r="E255" s="20">
        <v>56</v>
      </c>
      <c r="F255" s="20">
        <v>19</v>
      </c>
      <c r="G255" s="20">
        <v>70</v>
      </c>
      <c r="H255" s="20">
        <v>33</v>
      </c>
      <c r="I255" s="20">
        <v>25</v>
      </c>
    </row>
    <row r="256" spans="1:9" ht="11.15" customHeight="1" x14ac:dyDescent="0.2">
      <c r="A256" s="21" t="s">
        <v>126</v>
      </c>
      <c r="B256" s="30">
        <v>100</v>
      </c>
      <c r="C256" s="30">
        <v>21.276596000000001</v>
      </c>
      <c r="D256" s="30">
        <v>17.021277000000001</v>
      </c>
      <c r="E256" s="30">
        <v>17.021277000000001</v>
      </c>
      <c r="F256" s="30">
        <v>5.7750760000000003</v>
      </c>
      <c r="G256" s="30">
        <v>21.276596000000001</v>
      </c>
      <c r="H256" s="30">
        <v>10.030395</v>
      </c>
      <c r="I256" s="30">
        <v>7.5987840000000002</v>
      </c>
    </row>
    <row r="257" spans="1:9" ht="11.15" customHeight="1" x14ac:dyDescent="0.2">
      <c r="A257" s="18" t="s">
        <v>143</v>
      </c>
      <c r="B257" s="18"/>
      <c r="C257" s="18"/>
      <c r="D257" s="18"/>
      <c r="E257" s="18"/>
      <c r="F257" s="18"/>
      <c r="G257" s="18"/>
      <c r="H257" s="18"/>
      <c r="I257" s="18"/>
    </row>
    <row r="258" spans="1:9" ht="11.15" customHeight="1" x14ac:dyDescent="0.2">
      <c r="A258" s="21" t="s">
        <v>908</v>
      </c>
      <c r="B258" s="21"/>
      <c r="C258" s="21"/>
      <c r="D258" s="21"/>
      <c r="E258" s="21"/>
      <c r="F258" s="21"/>
      <c r="G258" s="21"/>
      <c r="H258" s="21"/>
      <c r="I258" s="21"/>
    </row>
    <row r="259" spans="1:9" ht="11.15" customHeight="1" x14ac:dyDescent="0.2">
      <c r="A259" s="19" t="s">
        <v>902</v>
      </c>
      <c r="B259" s="20">
        <v>39</v>
      </c>
      <c r="C259" s="20">
        <v>6</v>
      </c>
      <c r="D259" s="20">
        <v>13</v>
      </c>
      <c r="E259" s="20">
        <v>5</v>
      </c>
      <c r="F259" s="20">
        <v>2</v>
      </c>
      <c r="G259" s="20">
        <v>7</v>
      </c>
      <c r="H259" s="20">
        <v>6</v>
      </c>
      <c r="I259" s="20">
        <v>0</v>
      </c>
    </row>
    <row r="260" spans="1:9" ht="11.15" customHeight="1" x14ac:dyDescent="0.2">
      <c r="A260" s="21" t="s">
        <v>126</v>
      </c>
      <c r="B260" s="30">
        <v>100</v>
      </c>
      <c r="C260" s="30">
        <v>15.384615</v>
      </c>
      <c r="D260" s="30">
        <v>33.333333000000003</v>
      </c>
      <c r="E260" s="30">
        <v>12.820513</v>
      </c>
      <c r="F260" s="30">
        <v>5.1282050000000003</v>
      </c>
      <c r="G260" s="30">
        <v>17.948718</v>
      </c>
      <c r="H260" s="30">
        <v>15.384615</v>
      </c>
      <c r="I260" s="30">
        <v>0</v>
      </c>
    </row>
    <row r="261" spans="1:9" ht="11.15" customHeight="1" x14ac:dyDescent="0.2">
      <c r="A261" s="19" t="s">
        <v>903</v>
      </c>
      <c r="B261" s="20">
        <v>75</v>
      </c>
      <c r="C261" s="20">
        <v>23</v>
      </c>
      <c r="D261" s="20">
        <v>14</v>
      </c>
      <c r="E261" s="20">
        <v>11</v>
      </c>
      <c r="F261" s="20">
        <v>0</v>
      </c>
      <c r="G261" s="20">
        <v>15</v>
      </c>
      <c r="H261" s="20">
        <v>12</v>
      </c>
      <c r="I261" s="20">
        <v>0</v>
      </c>
    </row>
    <row r="262" spans="1:9" ht="11.15" customHeight="1" x14ac:dyDescent="0.2">
      <c r="A262" s="21" t="s">
        <v>126</v>
      </c>
      <c r="B262" s="30">
        <v>100</v>
      </c>
      <c r="C262" s="30">
        <v>30.666667</v>
      </c>
      <c r="D262" s="30">
        <v>18.666667</v>
      </c>
      <c r="E262" s="30">
        <v>14.666667</v>
      </c>
      <c r="F262" s="30">
        <v>0</v>
      </c>
      <c r="G262" s="30">
        <v>20</v>
      </c>
      <c r="H262" s="30">
        <v>16</v>
      </c>
      <c r="I262" s="30">
        <v>0</v>
      </c>
    </row>
    <row r="263" spans="1:9" ht="11.15" customHeight="1" x14ac:dyDescent="0.2">
      <c r="A263" s="19" t="s">
        <v>904</v>
      </c>
      <c r="B263" s="20">
        <v>117</v>
      </c>
      <c r="C263" s="20">
        <v>31</v>
      </c>
      <c r="D263" s="20">
        <v>35</v>
      </c>
      <c r="E263" s="20">
        <v>14</v>
      </c>
      <c r="F263" s="20">
        <v>6</v>
      </c>
      <c r="G263" s="20">
        <v>20</v>
      </c>
      <c r="H263" s="20">
        <v>10</v>
      </c>
      <c r="I263" s="20">
        <v>1</v>
      </c>
    </row>
    <row r="264" spans="1:9" ht="11.15" customHeight="1" x14ac:dyDescent="0.2">
      <c r="A264" s="21" t="s">
        <v>126</v>
      </c>
      <c r="B264" s="30">
        <v>100</v>
      </c>
      <c r="C264" s="30">
        <v>26.495726000000001</v>
      </c>
      <c r="D264" s="30">
        <v>29.914529999999999</v>
      </c>
      <c r="E264" s="30">
        <v>11.965812</v>
      </c>
      <c r="F264" s="30">
        <v>5.1282050000000003</v>
      </c>
      <c r="G264" s="30">
        <v>17.094017000000001</v>
      </c>
      <c r="H264" s="30">
        <v>8.5470089999999992</v>
      </c>
      <c r="I264" s="30">
        <v>0.85470100000000004</v>
      </c>
    </row>
    <row r="265" spans="1:9" ht="11.15" customHeight="1" x14ac:dyDescent="0.2">
      <c r="A265" s="19" t="s">
        <v>905</v>
      </c>
      <c r="B265" s="20">
        <v>1288</v>
      </c>
      <c r="C265" s="20">
        <v>309</v>
      </c>
      <c r="D265" s="20">
        <v>241</v>
      </c>
      <c r="E265" s="20">
        <v>164</v>
      </c>
      <c r="F265" s="20">
        <v>68</v>
      </c>
      <c r="G265" s="20">
        <v>312</v>
      </c>
      <c r="H265" s="20">
        <v>159</v>
      </c>
      <c r="I265" s="20">
        <v>35</v>
      </c>
    </row>
    <row r="266" spans="1:9" ht="11.15" customHeight="1" x14ac:dyDescent="0.2">
      <c r="A266" s="21" t="s">
        <v>126</v>
      </c>
      <c r="B266" s="30">
        <v>100</v>
      </c>
      <c r="C266" s="30">
        <v>23.990683000000001</v>
      </c>
      <c r="D266" s="30">
        <v>18.711179999999999</v>
      </c>
      <c r="E266" s="30">
        <v>12.732919000000001</v>
      </c>
      <c r="F266" s="30">
        <v>5.2795030000000001</v>
      </c>
      <c r="G266" s="30">
        <v>24.223602</v>
      </c>
      <c r="H266" s="30">
        <v>12.344720000000001</v>
      </c>
      <c r="I266" s="30">
        <v>2.7173910000000001</v>
      </c>
    </row>
    <row r="267" spans="1:9" ht="11.15" customHeight="1" x14ac:dyDescent="0.2">
      <c r="A267" s="19" t="s">
        <v>873</v>
      </c>
      <c r="B267" s="20">
        <v>669</v>
      </c>
      <c r="C267" s="20">
        <v>150</v>
      </c>
      <c r="D267" s="20">
        <v>135</v>
      </c>
      <c r="E267" s="20">
        <v>105</v>
      </c>
      <c r="F267" s="20">
        <v>41</v>
      </c>
      <c r="G267" s="20">
        <v>136</v>
      </c>
      <c r="H267" s="20">
        <v>60</v>
      </c>
      <c r="I267" s="20">
        <v>42</v>
      </c>
    </row>
    <row r="268" spans="1:9" ht="11.15" customHeight="1" x14ac:dyDescent="0.2">
      <c r="A268" s="21" t="s">
        <v>126</v>
      </c>
      <c r="B268" s="30">
        <v>100</v>
      </c>
      <c r="C268" s="30">
        <v>22.421524999999999</v>
      </c>
      <c r="D268" s="30">
        <v>20.179372000000001</v>
      </c>
      <c r="E268" s="30">
        <v>15.695067</v>
      </c>
      <c r="F268" s="30">
        <v>6.1285499999999997</v>
      </c>
      <c r="G268" s="30">
        <v>20.328849000000002</v>
      </c>
      <c r="H268" s="30">
        <v>8.96861</v>
      </c>
      <c r="I268" s="30">
        <v>6.2780269999999998</v>
      </c>
    </row>
    <row r="269" spans="1:9" ht="11.15" customHeight="1" x14ac:dyDescent="0.2">
      <c r="A269" s="18" t="s">
        <v>909</v>
      </c>
      <c r="B269" s="18"/>
      <c r="C269" s="18"/>
      <c r="D269" s="18"/>
      <c r="E269" s="18"/>
      <c r="F269" s="18"/>
      <c r="G269" s="18"/>
      <c r="H269" s="18"/>
      <c r="I269" s="18"/>
    </row>
    <row r="270" spans="1:9" ht="11.15" customHeight="1" x14ac:dyDescent="0.2">
      <c r="A270" s="19" t="s">
        <v>910</v>
      </c>
      <c r="B270" s="20">
        <v>541</v>
      </c>
      <c r="C270" s="20">
        <v>123</v>
      </c>
      <c r="D270" s="20">
        <v>120</v>
      </c>
      <c r="E270" s="20">
        <v>77</v>
      </c>
      <c r="F270" s="20">
        <v>21</v>
      </c>
      <c r="G270" s="20">
        <v>121</v>
      </c>
      <c r="H270" s="20">
        <v>64</v>
      </c>
      <c r="I270" s="20">
        <v>15</v>
      </c>
    </row>
    <row r="271" spans="1:9" ht="11.15" customHeight="1" x14ac:dyDescent="0.2">
      <c r="A271" s="21" t="s">
        <v>126</v>
      </c>
      <c r="B271" s="30">
        <v>100</v>
      </c>
      <c r="C271" s="30">
        <v>22.735675000000001</v>
      </c>
      <c r="D271" s="30">
        <v>22.181145999999998</v>
      </c>
      <c r="E271" s="30">
        <v>14.232901999999999</v>
      </c>
      <c r="F271" s="30">
        <v>3.8817010000000001</v>
      </c>
      <c r="G271" s="30">
        <v>22.365988999999999</v>
      </c>
      <c r="H271" s="30">
        <v>11.829945</v>
      </c>
      <c r="I271" s="30">
        <v>2.772643</v>
      </c>
    </row>
    <row r="272" spans="1:9" ht="11.15" customHeight="1" x14ac:dyDescent="0.2">
      <c r="A272" s="19" t="s">
        <v>911</v>
      </c>
      <c r="B272" s="20">
        <v>877</v>
      </c>
      <c r="C272" s="20">
        <v>208</v>
      </c>
      <c r="D272" s="20">
        <v>177</v>
      </c>
      <c r="E272" s="20">
        <v>124</v>
      </c>
      <c r="F272" s="20">
        <v>45</v>
      </c>
      <c r="G272" s="20">
        <v>188</v>
      </c>
      <c r="H272" s="20">
        <v>102</v>
      </c>
      <c r="I272" s="20">
        <v>33</v>
      </c>
    </row>
    <row r="273" spans="1:9" ht="11.15" customHeight="1" x14ac:dyDescent="0.2">
      <c r="A273" s="21" t="s">
        <v>126</v>
      </c>
      <c r="B273" s="30">
        <v>100</v>
      </c>
      <c r="C273" s="30">
        <v>23.717217999999999</v>
      </c>
      <c r="D273" s="30">
        <v>20.18244</v>
      </c>
      <c r="E273" s="30">
        <v>14.139111</v>
      </c>
      <c r="F273" s="30">
        <v>5.1311289999999996</v>
      </c>
      <c r="G273" s="30">
        <v>21.436716000000001</v>
      </c>
      <c r="H273" s="30">
        <v>11.630559</v>
      </c>
      <c r="I273" s="30">
        <v>3.7628279999999998</v>
      </c>
    </row>
    <row r="274" spans="1:9" ht="11.15" customHeight="1" x14ac:dyDescent="0.2">
      <c r="A274" s="19" t="s">
        <v>912</v>
      </c>
      <c r="B274" s="20">
        <v>543</v>
      </c>
      <c r="C274" s="20">
        <v>133</v>
      </c>
      <c r="D274" s="20">
        <v>97</v>
      </c>
      <c r="E274" s="20">
        <v>63</v>
      </c>
      <c r="F274" s="20">
        <v>34</v>
      </c>
      <c r="G274" s="20">
        <v>137</v>
      </c>
      <c r="H274" s="20">
        <v>60</v>
      </c>
      <c r="I274" s="20">
        <v>19</v>
      </c>
    </row>
    <row r="275" spans="1:9" ht="11.15" customHeight="1" x14ac:dyDescent="0.2">
      <c r="A275" s="21" t="s">
        <v>126</v>
      </c>
      <c r="B275" s="30">
        <v>100</v>
      </c>
      <c r="C275" s="30">
        <v>24.493554</v>
      </c>
      <c r="D275" s="30">
        <v>17.863720000000001</v>
      </c>
      <c r="E275" s="30">
        <v>11.602209999999999</v>
      </c>
      <c r="F275" s="30">
        <v>6.2615100000000004</v>
      </c>
      <c r="G275" s="30">
        <v>25.230202999999999</v>
      </c>
      <c r="H275" s="30">
        <v>11.049723999999999</v>
      </c>
      <c r="I275" s="30">
        <v>3.4990790000000001</v>
      </c>
    </row>
    <row r="276" spans="1:9" ht="11.15" customHeight="1" x14ac:dyDescent="0.2">
      <c r="A276" s="19" t="s">
        <v>913</v>
      </c>
      <c r="B276" s="20">
        <v>227</v>
      </c>
      <c r="C276" s="20">
        <v>55</v>
      </c>
      <c r="D276" s="20">
        <v>44</v>
      </c>
      <c r="E276" s="20">
        <v>35</v>
      </c>
      <c r="F276" s="20">
        <v>17</v>
      </c>
      <c r="G276" s="20">
        <v>44</v>
      </c>
      <c r="H276" s="20">
        <v>21</v>
      </c>
      <c r="I276" s="20">
        <v>11</v>
      </c>
    </row>
    <row r="277" spans="1:9" ht="11.15" customHeight="1" x14ac:dyDescent="0.2">
      <c r="A277" s="21" t="s">
        <v>126</v>
      </c>
      <c r="B277" s="30">
        <v>100</v>
      </c>
      <c r="C277" s="30">
        <v>24.229075000000002</v>
      </c>
      <c r="D277" s="30">
        <v>19.38326</v>
      </c>
      <c r="E277" s="30">
        <v>15.418502</v>
      </c>
      <c r="F277" s="30">
        <v>7.4889869999999998</v>
      </c>
      <c r="G277" s="30">
        <v>19.38326</v>
      </c>
      <c r="H277" s="30">
        <v>9.2511010000000002</v>
      </c>
      <c r="I277" s="30">
        <v>4.845815</v>
      </c>
    </row>
    <row r="278" spans="1:9" ht="11.15" customHeight="1" x14ac:dyDescent="0.2">
      <c r="A278" s="18" t="s">
        <v>914</v>
      </c>
      <c r="B278" s="18"/>
      <c r="C278" s="18"/>
      <c r="D278" s="18"/>
      <c r="E278" s="18"/>
      <c r="F278" s="18"/>
      <c r="G278" s="18"/>
      <c r="H278" s="18"/>
      <c r="I278" s="18"/>
    </row>
    <row r="279" spans="1:9" ht="11.15" customHeight="1" x14ac:dyDescent="0.2">
      <c r="A279" s="19" t="s">
        <v>915</v>
      </c>
      <c r="B279" s="20">
        <v>294</v>
      </c>
      <c r="C279" s="20">
        <v>74</v>
      </c>
      <c r="D279" s="20">
        <v>61</v>
      </c>
      <c r="E279" s="20">
        <v>39</v>
      </c>
      <c r="F279" s="20">
        <v>19</v>
      </c>
      <c r="G279" s="20">
        <v>63</v>
      </c>
      <c r="H279" s="20">
        <v>26</v>
      </c>
      <c r="I279" s="20">
        <v>12</v>
      </c>
    </row>
    <row r="280" spans="1:9" ht="11.15" customHeight="1" x14ac:dyDescent="0.2">
      <c r="A280" s="21" t="s">
        <v>126</v>
      </c>
      <c r="B280" s="30">
        <v>100</v>
      </c>
      <c r="C280" s="30">
        <v>25.170068000000001</v>
      </c>
      <c r="D280" s="30">
        <v>20.748298999999999</v>
      </c>
      <c r="E280" s="30">
        <v>13.265306000000001</v>
      </c>
      <c r="F280" s="30">
        <v>6.4625849999999998</v>
      </c>
      <c r="G280" s="30">
        <v>21.428571000000002</v>
      </c>
      <c r="H280" s="30">
        <v>8.8435369999999995</v>
      </c>
      <c r="I280" s="30">
        <v>4.0816330000000001</v>
      </c>
    </row>
    <row r="281" spans="1:9" ht="11.15" customHeight="1" x14ac:dyDescent="0.2">
      <c r="A281" s="19" t="s">
        <v>916</v>
      </c>
      <c r="B281" s="20">
        <v>664</v>
      </c>
      <c r="C281" s="20">
        <v>146</v>
      </c>
      <c r="D281" s="20">
        <v>140</v>
      </c>
      <c r="E281" s="20">
        <v>92</v>
      </c>
      <c r="F281" s="20">
        <v>31</v>
      </c>
      <c r="G281" s="20">
        <v>146</v>
      </c>
      <c r="H281" s="20">
        <v>86</v>
      </c>
      <c r="I281" s="20">
        <v>23</v>
      </c>
    </row>
    <row r="282" spans="1:9" ht="11.15" customHeight="1" x14ac:dyDescent="0.2">
      <c r="A282" s="21" t="s">
        <v>126</v>
      </c>
      <c r="B282" s="30">
        <v>100</v>
      </c>
      <c r="C282" s="30">
        <v>21.987952</v>
      </c>
      <c r="D282" s="30">
        <v>21.084337000000001</v>
      </c>
      <c r="E282" s="30">
        <v>13.855422000000001</v>
      </c>
      <c r="F282" s="30">
        <v>4.6686750000000004</v>
      </c>
      <c r="G282" s="30">
        <v>21.987952</v>
      </c>
      <c r="H282" s="30">
        <v>12.951807000000001</v>
      </c>
      <c r="I282" s="30">
        <v>3.4638550000000001</v>
      </c>
    </row>
    <row r="283" spans="1:9" ht="11.15" customHeight="1" x14ac:dyDescent="0.2">
      <c r="A283" s="19" t="s">
        <v>917</v>
      </c>
      <c r="B283" s="20">
        <v>421</v>
      </c>
      <c r="C283" s="20">
        <v>117</v>
      </c>
      <c r="D283" s="20">
        <v>77</v>
      </c>
      <c r="E283" s="20">
        <v>59</v>
      </c>
      <c r="F283" s="20">
        <v>23</v>
      </c>
      <c r="G283" s="20">
        <v>96</v>
      </c>
      <c r="H283" s="20">
        <v>33</v>
      </c>
      <c r="I283" s="20">
        <v>16</v>
      </c>
    </row>
    <row r="284" spans="1:9" ht="11.15" customHeight="1" x14ac:dyDescent="0.2">
      <c r="A284" s="21" t="s">
        <v>126</v>
      </c>
      <c r="B284" s="30">
        <v>100</v>
      </c>
      <c r="C284" s="30">
        <v>27.790973999999999</v>
      </c>
      <c r="D284" s="30">
        <v>18.289785999999999</v>
      </c>
      <c r="E284" s="30">
        <v>14.014252000000001</v>
      </c>
      <c r="F284" s="30">
        <v>5.4631829999999999</v>
      </c>
      <c r="G284" s="30">
        <v>22.802849999999999</v>
      </c>
      <c r="H284" s="30">
        <v>7.8384799999999997</v>
      </c>
      <c r="I284" s="30">
        <v>3.800475</v>
      </c>
    </row>
    <row r="285" spans="1:9" ht="11.15" customHeight="1" x14ac:dyDescent="0.2">
      <c r="A285" s="19" t="s">
        <v>918</v>
      </c>
      <c r="B285" s="20">
        <v>358</v>
      </c>
      <c r="C285" s="20">
        <v>72</v>
      </c>
      <c r="D285" s="20">
        <v>68</v>
      </c>
      <c r="E285" s="20">
        <v>40</v>
      </c>
      <c r="F285" s="20">
        <v>17</v>
      </c>
      <c r="G285" s="20">
        <v>95</v>
      </c>
      <c r="H285" s="20">
        <v>52</v>
      </c>
      <c r="I285" s="20">
        <v>14</v>
      </c>
    </row>
    <row r="286" spans="1:9" ht="11.15" customHeight="1" x14ac:dyDescent="0.2">
      <c r="A286" s="21" t="s">
        <v>126</v>
      </c>
      <c r="B286" s="30">
        <v>100</v>
      </c>
      <c r="C286" s="30">
        <v>20.111732</v>
      </c>
      <c r="D286" s="30">
        <v>18.994413000000002</v>
      </c>
      <c r="E286" s="30">
        <v>11.173183999999999</v>
      </c>
      <c r="F286" s="30">
        <v>4.7486030000000001</v>
      </c>
      <c r="G286" s="30">
        <v>26.536313</v>
      </c>
      <c r="H286" s="30">
        <v>14.52514</v>
      </c>
      <c r="I286" s="30">
        <v>3.910615</v>
      </c>
    </row>
    <row r="287" spans="1:9" ht="11.15" customHeight="1" x14ac:dyDescent="0.2">
      <c r="A287" s="19" t="s">
        <v>919</v>
      </c>
      <c r="B287" s="20">
        <v>217</v>
      </c>
      <c r="C287" s="20">
        <v>61</v>
      </c>
      <c r="D287" s="20">
        <v>45</v>
      </c>
      <c r="E287" s="20">
        <v>25</v>
      </c>
      <c r="F287" s="20">
        <v>19</v>
      </c>
      <c r="G287" s="20">
        <v>39</v>
      </c>
      <c r="H287" s="20">
        <v>24</v>
      </c>
      <c r="I287" s="20">
        <v>4</v>
      </c>
    </row>
    <row r="288" spans="1:9" ht="11.15" customHeight="1" x14ac:dyDescent="0.2">
      <c r="A288" s="21" t="s">
        <v>126</v>
      </c>
      <c r="B288" s="30">
        <v>100</v>
      </c>
      <c r="C288" s="30">
        <v>28.110599000000001</v>
      </c>
      <c r="D288" s="30">
        <v>20.737327000000001</v>
      </c>
      <c r="E288" s="30">
        <v>11.520737</v>
      </c>
      <c r="F288" s="30">
        <v>8.7557600000000004</v>
      </c>
      <c r="G288" s="30">
        <v>17.972349999999999</v>
      </c>
      <c r="H288" s="30">
        <v>11.059908</v>
      </c>
      <c r="I288" s="30">
        <v>1.843318</v>
      </c>
    </row>
    <row r="289" spans="1:9" ht="11.15" customHeight="1" x14ac:dyDescent="0.2">
      <c r="A289" s="19" t="s">
        <v>920</v>
      </c>
      <c r="B289" s="20">
        <v>234</v>
      </c>
      <c r="C289" s="20">
        <v>49</v>
      </c>
      <c r="D289" s="20">
        <v>47</v>
      </c>
      <c r="E289" s="20">
        <v>44</v>
      </c>
      <c r="F289" s="20">
        <v>8</v>
      </c>
      <c r="G289" s="20">
        <v>51</v>
      </c>
      <c r="H289" s="20">
        <v>26</v>
      </c>
      <c r="I289" s="20">
        <v>9</v>
      </c>
    </row>
    <row r="290" spans="1:9" ht="11.15" customHeight="1" x14ac:dyDescent="0.2">
      <c r="A290" s="31"/>
      <c r="B290" s="32">
        <v>100</v>
      </c>
      <c r="C290" s="32">
        <v>20.940170999999999</v>
      </c>
      <c r="D290" s="32">
        <v>20.085470000000001</v>
      </c>
      <c r="E290" s="32">
        <v>18.803419000000002</v>
      </c>
      <c r="F290" s="32">
        <v>3.418803</v>
      </c>
      <c r="G290" s="32">
        <v>21.794872000000002</v>
      </c>
      <c r="H290" s="32">
        <v>11.111110999999999</v>
      </c>
      <c r="I290" s="32">
        <v>3.8461539999999999</v>
      </c>
    </row>
    <row r="291" spans="1:9" ht="11.15" customHeight="1" x14ac:dyDescent="0.2"/>
  </sheetData>
  <phoneticPr fontId="1"/>
  <pageMargins left="0.75" right="0.75" top="1" bottom="1" header="0.5" footer="0.5"/>
</worksheet>
</file>

<file path=xl/worksheets/sheet1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1FFA7-C973-42AB-92F2-BA5BB9C6C990}">
  <dimension ref="A1:J294"/>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HYPERLINK("#'目次'!B39","[33]")</f>
        <v>[33]</v>
      </c>
    </row>
    <row r="3" spans="1:10" x14ac:dyDescent="0.2">
      <c r="A3" s="9" t="s">
        <v>126</v>
      </c>
      <c r="B3" s="12" t="s">
        <v>241</v>
      </c>
    </row>
    <row r="4" spans="1:10" x14ac:dyDescent="0.2">
      <c r="A4" s="9" t="s">
        <v>126</v>
      </c>
      <c r="B4" s="12" t="s">
        <v>128</v>
      </c>
    </row>
    <row r="5" spans="1:10" x14ac:dyDescent="0.2">
      <c r="A5" s="9" t="s">
        <v>126</v>
      </c>
      <c r="B5" s="12" t="s">
        <v>242</v>
      </c>
    </row>
    <row r="6" spans="1:10" x14ac:dyDescent="0.2">
      <c r="A6" s="9" t="s">
        <v>126</v>
      </c>
      <c r="B6" s="12" t="s">
        <v>243</v>
      </c>
    </row>
    <row r="7" spans="1:10" x14ac:dyDescent="0.2">
      <c r="A7" s="9" t="s">
        <v>126</v>
      </c>
      <c r="B7" s="12" t="s">
        <v>244</v>
      </c>
    </row>
    <row r="8" spans="1:10" s="15" customFormat="1" ht="75" x14ac:dyDescent="0.2">
      <c r="A8" s="13" t="s">
        <v>126</v>
      </c>
      <c r="B8" s="14" t="s">
        <v>831</v>
      </c>
      <c r="C8" s="14" t="s">
        <v>245</v>
      </c>
      <c r="D8" s="14" t="s">
        <v>246</v>
      </c>
      <c r="E8" s="14" t="s">
        <v>247</v>
      </c>
      <c r="F8" s="14" t="s">
        <v>1356</v>
      </c>
      <c r="G8" s="14" t="s">
        <v>849</v>
      </c>
      <c r="H8" s="14" t="s">
        <v>873</v>
      </c>
      <c r="I8" s="14" t="s">
        <v>1357</v>
      </c>
      <c r="J8" s="14" t="s">
        <v>1358</v>
      </c>
    </row>
    <row r="9" spans="1:10" x14ac:dyDescent="0.2">
      <c r="A9" s="16" t="s">
        <v>845</v>
      </c>
      <c r="B9" s="17">
        <v>2188</v>
      </c>
      <c r="C9" s="17">
        <v>323</v>
      </c>
      <c r="D9" s="17">
        <v>1119</v>
      </c>
      <c r="E9" s="17">
        <v>476</v>
      </c>
      <c r="F9" s="17">
        <v>196</v>
      </c>
      <c r="G9" s="17">
        <v>41</v>
      </c>
      <c r="H9" s="17">
        <v>33</v>
      </c>
      <c r="I9" s="17">
        <v>1442</v>
      </c>
      <c r="J9" s="17">
        <v>672</v>
      </c>
    </row>
    <row r="10" spans="1:10" x14ac:dyDescent="0.2">
      <c r="A10" s="21" t="s">
        <v>126</v>
      </c>
      <c r="B10" s="30">
        <v>100</v>
      </c>
      <c r="C10" s="30">
        <v>14.76234</v>
      </c>
      <c r="D10" s="30">
        <v>51.142595999999998</v>
      </c>
      <c r="E10" s="30">
        <v>21.755026999999998</v>
      </c>
      <c r="F10" s="30">
        <v>8.9579520000000006</v>
      </c>
      <c r="G10" s="30">
        <v>1.8738570000000001</v>
      </c>
      <c r="H10" s="30">
        <v>1.508227</v>
      </c>
      <c r="I10" s="30">
        <v>65.904936000000006</v>
      </c>
      <c r="J10" s="30">
        <v>30.712980000000002</v>
      </c>
    </row>
    <row r="11" spans="1:10" x14ac:dyDescent="0.2">
      <c r="A11" s="18" t="s">
        <v>846</v>
      </c>
      <c r="B11" s="18"/>
      <c r="C11" s="18"/>
      <c r="D11" s="18"/>
      <c r="E11" s="18"/>
      <c r="F11" s="18"/>
      <c r="G11" s="18"/>
      <c r="H11" s="18"/>
      <c r="I11" s="18"/>
      <c r="J11" s="18"/>
    </row>
    <row r="12" spans="1:10" x14ac:dyDescent="0.2">
      <c r="A12" s="19" t="s">
        <v>847</v>
      </c>
      <c r="B12" s="20">
        <v>1092</v>
      </c>
      <c r="C12" s="20">
        <v>162</v>
      </c>
      <c r="D12" s="20">
        <v>565</v>
      </c>
      <c r="E12" s="20">
        <v>224</v>
      </c>
      <c r="F12" s="20">
        <v>108</v>
      </c>
      <c r="G12" s="20">
        <v>16</v>
      </c>
      <c r="H12" s="20">
        <v>17</v>
      </c>
      <c r="I12" s="20">
        <v>727</v>
      </c>
      <c r="J12" s="20">
        <v>332</v>
      </c>
    </row>
    <row r="13" spans="1:10" x14ac:dyDescent="0.2">
      <c r="A13" s="21" t="s">
        <v>126</v>
      </c>
      <c r="B13" s="30">
        <v>100</v>
      </c>
      <c r="C13" s="30">
        <v>14.835165</v>
      </c>
      <c r="D13" s="30">
        <v>51.739927000000002</v>
      </c>
      <c r="E13" s="30">
        <v>20.512820999999999</v>
      </c>
      <c r="F13" s="30">
        <v>9.89011</v>
      </c>
      <c r="G13" s="30">
        <v>1.465201</v>
      </c>
      <c r="H13" s="30">
        <v>1.5567770000000001</v>
      </c>
      <c r="I13" s="30">
        <v>66.575091999999998</v>
      </c>
      <c r="J13" s="30">
        <v>30.402930000000001</v>
      </c>
    </row>
    <row r="14" spans="1:10" x14ac:dyDescent="0.2">
      <c r="A14" s="19" t="s">
        <v>848</v>
      </c>
      <c r="B14" s="20">
        <v>1095</v>
      </c>
      <c r="C14" s="20">
        <v>161</v>
      </c>
      <c r="D14" s="20">
        <v>553</v>
      </c>
      <c r="E14" s="20">
        <v>252</v>
      </c>
      <c r="F14" s="20">
        <v>88</v>
      </c>
      <c r="G14" s="20">
        <v>25</v>
      </c>
      <c r="H14" s="20">
        <v>16</v>
      </c>
      <c r="I14" s="20">
        <v>714</v>
      </c>
      <c r="J14" s="20">
        <v>340</v>
      </c>
    </row>
    <row r="15" spans="1:10" x14ac:dyDescent="0.2">
      <c r="A15" s="21" t="s">
        <v>126</v>
      </c>
      <c r="B15" s="30">
        <v>100</v>
      </c>
      <c r="C15" s="30">
        <v>14.703196</v>
      </c>
      <c r="D15" s="30">
        <v>50.502282999999998</v>
      </c>
      <c r="E15" s="30">
        <v>23.013698999999999</v>
      </c>
      <c r="F15" s="30">
        <v>8.0365300000000008</v>
      </c>
      <c r="G15" s="30">
        <v>2.2831049999999999</v>
      </c>
      <c r="H15" s="30">
        <v>1.461187</v>
      </c>
      <c r="I15" s="30">
        <v>65.205478999999997</v>
      </c>
      <c r="J15" s="30">
        <v>31.050228000000001</v>
      </c>
    </row>
    <row r="16" spans="1:10" x14ac:dyDescent="0.2">
      <c r="A16" s="19" t="s">
        <v>849</v>
      </c>
      <c r="B16" s="20">
        <v>1</v>
      </c>
      <c r="C16" s="20">
        <v>0</v>
      </c>
      <c r="D16" s="20">
        <v>1</v>
      </c>
      <c r="E16" s="20">
        <v>0</v>
      </c>
      <c r="F16" s="20">
        <v>0</v>
      </c>
      <c r="G16" s="20">
        <v>0</v>
      </c>
      <c r="H16" s="20">
        <v>0</v>
      </c>
      <c r="I16" s="20">
        <v>1</v>
      </c>
      <c r="J16" s="20">
        <v>0</v>
      </c>
    </row>
    <row r="17" spans="1:10" x14ac:dyDescent="0.2">
      <c r="A17" s="21" t="s">
        <v>126</v>
      </c>
      <c r="B17" s="30">
        <v>100</v>
      </c>
      <c r="C17" s="30">
        <v>0</v>
      </c>
      <c r="D17" s="30">
        <v>100</v>
      </c>
      <c r="E17" s="30">
        <v>0</v>
      </c>
      <c r="F17" s="30">
        <v>0</v>
      </c>
      <c r="G17" s="30">
        <v>0</v>
      </c>
      <c r="H17" s="30">
        <v>0</v>
      </c>
      <c r="I17" s="30">
        <v>100</v>
      </c>
      <c r="J17" s="30">
        <v>0</v>
      </c>
    </row>
    <row r="18" spans="1:10" x14ac:dyDescent="0.2">
      <c r="A18" s="18" t="s">
        <v>850</v>
      </c>
      <c r="B18" s="18"/>
      <c r="C18" s="18"/>
      <c r="D18" s="18"/>
      <c r="E18" s="18"/>
      <c r="F18" s="18"/>
      <c r="G18" s="18"/>
      <c r="H18" s="18"/>
      <c r="I18" s="18"/>
      <c r="J18" s="18"/>
    </row>
    <row r="19" spans="1:10" x14ac:dyDescent="0.2">
      <c r="A19" s="19" t="s">
        <v>851</v>
      </c>
      <c r="B19" s="20">
        <v>387</v>
      </c>
      <c r="C19" s="20">
        <v>63</v>
      </c>
      <c r="D19" s="20">
        <v>187</v>
      </c>
      <c r="E19" s="20">
        <v>88</v>
      </c>
      <c r="F19" s="20">
        <v>42</v>
      </c>
      <c r="G19" s="20">
        <v>6</v>
      </c>
      <c r="H19" s="20">
        <v>1</v>
      </c>
      <c r="I19" s="20">
        <v>250</v>
      </c>
      <c r="J19" s="20">
        <v>130</v>
      </c>
    </row>
    <row r="20" spans="1:10" x14ac:dyDescent="0.2">
      <c r="A20" s="21" t="s">
        <v>126</v>
      </c>
      <c r="B20" s="30">
        <v>100</v>
      </c>
      <c r="C20" s="30">
        <v>16.279070000000001</v>
      </c>
      <c r="D20" s="30">
        <v>48.320413000000002</v>
      </c>
      <c r="E20" s="30">
        <v>22.739018000000002</v>
      </c>
      <c r="F20" s="30">
        <v>10.852713</v>
      </c>
      <c r="G20" s="30">
        <v>1.5503880000000001</v>
      </c>
      <c r="H20" s="30">
        <v>0.25839800000000002</v>
      </c>
      <c r="I20" s="30">
        <v>64.599483000000006</v>
      </c>
      <c r="J20" s="30">
        <v>33.591731000000003</v>
      </c>
    </row>
    <row r="21" spans="1:10" x14ac:dyDescent="0.2">
      <c r="A21" s="19" t="s">
        <v>852</v>
      </c>
      <c r="B21" s="20">
        <v>432</v>
      </c>
      <c r="C21" s="20">
        <v>55</v>
      </c>
      <c r="D21" s="20">
        <v>234</v>
      </c>
      <c r="E21" s="20">
        <v>93</v>
      </c>
      <c r="F21" s="20">
        <v>34</v>
      </c>
      <c r="G21" s="20">
        <v>11</v>
      </c>
      <c r="H21" s="20">
        <v>5</v>
      </c>
      <c r="I21" s="20">
        <v>289</v>
      </c>
      <c r="J21" s="20">
        <v>127</v>
      </c>
    </row>
    <row r="22" spans="1:10" x14ac:dyDescent="0.2">
      <c r="A22" s="21" t="s">
        <v>126</v>
      </c>
      <c r="B22" s="30">
        <v>100</v>
      </c>
      <c r="C22" s="30">
        <v>12.731481</v>
      </c>
      <c r="D22" s="30">
        <v>54.166666999999997</v>
      </c>
      <c r="E22" s="30">
        <v>21.527778000000001</v>
      </c>
      <c r="F22" s="30">
        <v>7.8703700000000003</v>
      </c>
      <c r="G22" s="30">
        <v>2.5462959999999999</v>
      </c>
      <c r="H22" s="30">
        <v>1.1574070000000001</v>
      </c>
      <c r="I22" s="30">
        <v>66.898148000000006</v>
      </c>
      <c r="J22" s="30">
        <v>29.398147999999999</v>
      </c>
    </row>
    <row r="23" spans="1:10" x14ac:dyDescent="0.2">
      <c r="A23" s="19" t="s">
        <v>853</v>
      </c>
      <c r="B23" s="20">
        <v>449</v>
      </c>
      <c r="C23" s="20">
        <v>61</v>
      </c>
      <c r="D23" s="20">
        <v>221</v>
      </c>
      <c r="E23" s="20">
        <v>111</v>
      </c>
      <c r="F23" s="20">
        <v>40</v>
      </c>
      <c r="G23" s="20">
        <v>7</v>
      </c>
      <c r="H23" s="20">
        <v>9</v>
      </c>
      <c r="I23" s="20">
        <v>282</v>
      </c>
      <c r="J23" s="20">
        <v>151</v>
      </c>
    </row>
    <row r="24" spans="1:10" x14ac:dyDescent="0.2">
      <c r="A24" s="21" t="s">
        <v>126</v>
      </c>
      <c r="B24" s="30">
        <v>100</v>
      </c>
      <c r="C24" s="30">
        <v>13.585746</v>
      </c>
      <c r="D24" s="30">
        <v>49.220489999999998</v>
      </c>
      <c r="E24" s="30">
        <v>24.721603999999999</v>
      </c>
      <c r="F24" s="30">
        <v>8.9086859999999994</v>
      </c>
      <c r="G24" s="30">
        <v>1.5590200000000001</v>
      </c>
      <c r="H24" s="30">
        <v>2.004454</v>
      </c>
      <c r="I24" s="30">
        <v>62.806235999999998</v>
      </c>
      <c r="J24" s="30">
        <v>33.630290000000002</v>
      </c>
    </row>
    <row r="25" spans="1:10" x14ac:dyDescent="0.2">
      <c r="A25" s="19" t="s">
        <v>854</v>
      </c>
      <c r="B25" s="20">
        <v>427</v>
      </c>
      <c r="C25" s="20">
        <v>71</v>
      </c>
      <c r="D25" s="20">
        <v>217</v>
      </c>
      <c r="E25" s="20">
        <v>87</v>
      </c>
      <c r="F25" s="20">
        <v>36</v>
      </c>
      <c r="G25" s="20">
        <v>7</v>
      </c>
      <c r="H25" s="20">
        <v>9</v>
      </c>
      <c r="I25" s="20">
        <v>288</v>
      </c>
      <c r="J25" s="20">
        <v>123</v>
      </c>
    </row>
    <row r="26" spans="1:10" x14ac:dyDescent="0.2">
      <c r="A26" s="21" t="s">
        <v>126</v>
      </c>
      <c r="B26" s="30">
        <v>100</v>
      </c>
      <c r="C26" s="30">
        <v>16.627635000000001</v>
      </c>
      <c r="D26" s="30">
        <v>50.819671999999997</v>
      </c>
      <c r="E26" s="30">
        <v>20.374707000000001</v>
      </c>
      <c r="F26" s="30">
        <v>8.4309130000000003</v>
      </c>
      <c r="G26" s="30">
        <v>1.6393439999999999</v>
      </c>
      <c r="H26" s="30">
        <v>2.1077279999999998</v>
      </c>
      <c r="I26" s="30">
        <v>67.447306999999995</v>
      </c>
      <c r="J26" s="30">
        <v>28.805620999999999</v>
      </c>
    </row>
    <row r="27" spans="1:10" x14ac:dyDescent="0.2">
      <c r="A27" s="19" t="s">
        <v>855</v>
      </c>
      <c r="B27" s="20">
        <v>274</v>
      </c>
      <c r="C27" s="20">
        <v>34</v>
      </c>
      <c r="D27" s="20">
        <v>134</v>
      </c>
      <c r="E27" s="20">
        <v>75</v>
      </c>
      <c r="F27" s="20">
        <v>21</v>
      </c>
      <c r="G27" s="20">
        <v>5</v>
      </c>
      <c r="H27" s="20">
        <v>5</v>
      </c>
      <c r="I27" s="20">
        <v>168</v>
      </c>
      <c r="J27" s="20">
        <v>96</v>
      </c>
    </row>
    <row r="28" spans="1:10" x14ac:dyDescent="0.2">
      <c r="A28" s="21" t="s">
        <v>126</v>
      </c>
      <c r="B28" s="30">
        <v>100</v>
      </c>
      <c r="C28" s="30">
        <v>12.408759</v>
      </c>
      <c r="D28" s="30">
        <v>48.905109000000003</v>
      </c>
      <c r="E28" s="30">
        <v>27.372263</v>
      </c>
      <c r="F28" s="30">
        <v>7.6642340000000004</v>
      </c>
      <c r="G28" s="30">
        <v>1.8248180000000001</v>
      </c>
      <c r="H28" s="30">
        <v>1.8248180000000001</v>
      </c>
      <c r="I28" s="30">
        <v>61.313868999999997</v>
      </c>
      <c r="J28" s="30">
        <v>35.036496</v>
      </c>
    </row>
    <row r="29" spans="1:10" x14ac:dyDescent="0.2">
      <c r="A29" s="19" t="s">
        <v>856</v>
      </c>
      <c r="B29" s="20">
        <v>137</v>
      </c>
      <c r="C29" s="20">
        <v>19</v>
      </c>
      <c r="D29" s="20">
        <v>79</v>
      </c>
      <c r="E29" s="20">
        <v>14</v>
      </c>
      <c r="F29" s="20">
        <v>18</v>
      </c>
      <c r="G29" s="20">
        <v>3</v>
      </c>
      <c r="H29" s="20">
        <v>4</v>
      </c>
      <c r="I29" s="20">
        <v>98</v>
      </c>
      <c r="J29" s="20">
        <v>32</v>
      </c>
    </row>
    <row r="30" spans="1:10" x14ac:dyDescent="0.2">
      <c r="A30" s="21" t="s">
        <v>126</v>
      </c>
      <c r="B30" s="30">
        <v>100</v>
      </c>
      <c r="C30" s="30">
        <v>13.868613</v>
      </c>
      <c r="D30" s="30">
        <v>57.664234</v>
      </c>
      <c r="E30" s="30">
        <v>10.218978</v>
      </c>
      <c r="F30" s="30">
        <v>13.138686</v>
      </c>
      <c r="G30" s="30">
        <v>2.189781</v>
      </c>
      <c r="H30" s="30">
        <v>2.919708</v>
      </c>
      <c r="I30" s="30">
        <v>71.532847000000004</v>
      </c>
      <c r="J30" s="30">
        <v>23.357664</v>
      </c>
    </row>
    <row r="31" spans="1:10" x14ac:dyDescent="0.2">
      <c r="A31" s="19" t="s">
        <v>857</v>
      </c>
      <c r="B31" s="20">
        <v>71</v>
      </c>
      <c r="C31" s="20">
        <v>16</v>
      </c>
      <c r="D31" s="20">
        <v>42</v>
      </c>
      <c r="E31" s="20">
        <v>7</v>
      </c>
      <c r="F31" s="20">
        <v>4</v>
      </c>
      <c r="G31" s="20">
        <v>2</v>
      </c>
      <c r="H31" s="20">
        <v>0</v>
      </c>
      <c r="I31" s="20">
        <v>58</v>
      </c>
      <c r="J31" s="20">
        <v>11</v>
      </c>
    </row>
    <row r="32" spans="1:10" x14ac:dyDescent="0.2">
      <c r="A32" s="21" t="s">
        <v>126</v>
      </c>
      <c r="B32" s="30">
        <v>100</v>
      </c>
      <c r="C32" s="30">
        <v>22.535211</v>
      </c>
      <c r="D32" s="30">
        <v>59.15493</v>
      </c>
      <c r="E32" s="30">
        <v>9.8591549999999994</v>
      </c>
      <c r="F32" s="30">
        <v>5.6338030000000003</v>
      </c>
      <c r="G32" s="30">
        <v>2.8169010000000001</v>
      </c>
      <c r="H32" s="30">
        <v>0</v>
      </c>
      <c r="I32" s="30">
        <v>81.690140999999997</v>
      </c>
      <c r="J32" s="30">
        <v>15.492958</v>
      </c>
    </row>
    <row r="33" spans="1:10" x14ac:dyDescent="0.2">
      <c r="A33" s="19" t="s">
        <v>858</v>
      </c>
      <c r="B33" s="20">
        <v>11</v>
      </c>
      <c r="C33" s="20">
        <v>4</v>
      </c>
      <c r="D33" s="20">
        <v>5</v>
      </c>
      <c r="E33" s="20">
        <v>1</v>
      </c>
      <c r="F33" s="20">
        <v>1</v>
      </c>
      <c r="G33" s="20">
        <v>0</v>
      </c>
      <c r="H33" s="20">
        <v>0</v>
      </c>
      <c r="I33" s="20">
        <v>9</v>
      </c>
      <c r="J33" s="20">
        <v>2</v>
      </c>
    </row>
    <row r="34" spans="1:10" x14ac:dyDescent="0.2">
      <c r="A34" s="21" t="s">
        <v>126</v>
      </c>
      <c r="B34" s="30">
        <v>100</v>
      </c>
      <c r="C34" s="30">
        <v>36.363636</v>
      </c>
      <c r="D34" s="30">
        <v>45.454545000000003</v>
      </c>
      <c r="E34" s="30">
        <v>9.0909089999999999</v>
      </c>
      <c r="F34" s="30">
        <v>9.0909089999999999</v>
      </c>
      <c r="G34" s="30">
        <v>0</v>
      </c>
      <c r="H34" s="30">
        <v>0</v>
      </c>
      <c r="I34" s="30">
        <v>81.818181999999993</v>
      </c>
      <c r="J34" s="30">
        <v>18.181818</v>
      </c>
    </row>
    <row r="35" spans="1:10" x14ac:dyDescent="0.2">
      <c r="A35" s="19" t="s">
        <v>859</v>
      </c>
      <c r="B35" s="20">
        <v>881</v>
      </c>
      <c r="C35" s="20">
        <v>116</v>
      </c>
      <c r="D35" s="20">
        <v>455</v>
      </c>
      <c r="E35" s="20">
        <v>204</v>
      </c>
      <c r="F35" s="20">
        <v>74</v>
      </c>
      <c r="G35" s="20">
        <v>18</v>
      </c>
      <c r="H35" s="20">
        <v>14</v>
      </c>
      <c r="I35" s="20">
        <v>571</v>
      </c>
      <c r="J35" s="20">
        <v>278</v>
      </c>
    </row>
    <row r="36" spans="1:10" x14ac:dyDescent="0.2">
      <c r="A36" s="21" t="s">
        <v>126</v>
      </c>
      <c r="B36" s="30">
        <v>100</v>
      </c>
      <c r="C36" s="30">
        <v>13.166855999999999</v>
      </c>
      <c r="D36" s="30">
        <v>51.645856999999999</v>
      </c>
      <c r="E36" s="30">
        <v>23.155505000000002</v>
      </c>
      <c r="F36" s="30">
        <v>8.3995460000000008</v>
      </c>
      <c r="G36" s="30">
        <v>2.0431330000000001</v>
      </c>
      <c r="H36" s="30">
        <v>1.5891029999999999</v>
      </c>
      <c r="I36" s="30">
        <v>64.812713000000002</v>
      </c>
      <c r="J36" s="30">
        <v>31.555050999999999</v>
      </c>
    </row>
    <row r="37" spans="1:10" x14ac:dyDescent="0.2">
      <c r="A37" s="19" t="s">
        <v>860</v>
      </c>
      <c r="B37" s="20">
        <v>701</v>
      </c>
      <c r="C37" s="20">
        <v>105</v>
      </c>
      <c r="D37" s="20">
        <v>351</v>
      </c>
      <c r="E37" s="20">
        <v>162</v>
      </c>
      <c r="F37" s="20">
        <v>57</v>
      </c>
      <c r="G37" s="20">
        <v>12</v>
      </c>
      <c r="H37" s="20">
        <v>14</v>
      </c>
      <c r="I37" s="20">
        <v>456</v>
      </c>
      <c r="J37" s="20">
        <v>219</v>
      </c>
    </row>
    <row r="38" spans="1:10" x14ac:dyDescent="0.2">
      <c r="A38" s="21" t="s">
        <v>126</v>
      </c>
      <c r="B38" s="30">
        <v>100</v>
      </c>
      <c r="C38" s="30">
        <v>14.978602</v>
      </c>
      <c r="D38" s="30">
        <v>50.071326999999997</v>
      </c>
      <c r="E38" s="30">
        <v>23.109843000000001</v>
      </c>
      <c r="F38" s="30">
        <v>8.1312409999999993</v>
      </c>
      <c r="G38" s="30">
        <v>1.71184</v>
      </c>
      <c r="H38" s="30">
        <v>1.997147</v>
      </c>
      <c r="I38" s="30">
        <v>65.049929000000006</v>
      </c>
      <c r="J38" s="30">
        <v>31.241084000000001</v>
      </c>
    </row>
    <row r="39" spans="1:10" x14ac:dyDescent="0.2">
      <c r="A39" s="19" t="s">
        <v>861</v>
      </c>
      <c r="B39" s="20">
        <v>1801</v>
      </c>
      <c r="C39" s="20">
        <v>260</v>
      </c>
      <c r="D39" s="20">
        <v>932</v>
      </c>
      <c r="E39" s="20">
        <v>388</v>
      </c>
      <c r="F39" s="20">
        <v>154</v>
      </c>
      <c r="G39" s="20">
        <v>35</v>
      </c>
      <c r="H39" s="20">
        <v>32</v>
      </c>
      <c r="I39" s="20">
        <v>1192</v>
      </c>
      <c r="J39" s="20">
        <v>542</v>
      </c>
    </row>
    <row r="40" spans="1:10" x14ac:dyDescent="0.2">
      <c r="A40" s="21" t="s">
        <v>126</v>
      </c>
      <c r="B40" s="30">
        <v>100</v>
      </c>
      <c r="C40" s="30">
        <v>14.436424000000001</v>
      </c>
      <c r="D40" s="30">
        <v>51.749028000000003</v>
      </c>
      <c r="E40" s="30">
        <v>21.543586999999999</v>
      </c>
      <c r="F40" s="30">
        <v>8.5508050000000004</v>
      </c>
      <c r="G40" s="30">
        <v>1.943365</v>
      </c>
      <c r="H40" s="30">
        <v>1.776791</v>
      </c>
      <c r="I40" s="30">
        <v>66.185452999999995</v>
      </c>
      <c r="J40" s="30">
        <v>30.094391999999999</v>
      </c>
    </row>
    <row r="41" spans="1:10" x14ac:dyDescent="0.2">
      <c r="A41" s="19" t="s">
        <v>862</v>
      </c>
      <c r="B41" s="20">
        <v>920</v>
      </c>
      <c r="C41" s="20">
        <v>144</v>
      </c>
      <c r="D41" s="20">
        <v>477</v>
      </c>
      <c r="E41" s="20">
        <v>184</v>
      </c>
      <c r="F41" s="20">
        <v>80</v>
      </c>
      <c r="G41" s="20">
        <v>17</v>
      </c>
      <c r="H41" s="20">
        <v>18</v>
      </c>
      <c r="I41" s="20">
        <v>621</v>
      </c>
      <c r="J41" s="20">
        <v>264</v>
      </c>
    </row>
    <row r="42" spans="1:10" x14ac:dyDescent="0.2">
      <c r="A42" s="21" t="s">
        <v>126</v>
      </c>
      <c r="B42" s="30">
        <v>100</v>
      </c>
      <c r="C42" s="30">
        <v>15.652174</v>
      </c>
      <c r="D42" s="30">
        <v>51.847825999999998</v>
      </c>
      <c r="E42" s="30">
        <v>20</v>
      </c>
      <c r="F42" s="30">
        <v>8.6956520000000008</v>
      </c>
      <c r="G42" s="30">
        <v>1.847826</v>
      </c>
      <c r="H42" s="30">
        <v>1.9565220000000001</v>
      </c>
      <c r="I42" s="30">
        <v>67.5</v>
      </c>
      <c r="J42" s="30">
        <v>28.695651999999999</v>
      </c>
    </row>
    <row r="43" spans="1:10" x14ac:dyDescent="0.2">
      <c r="A43" s="19" t="s">
        <v>863</v>
      </c>
      <c r="B43" s="20">
        <v>219</v>
      </c>
      <c r="C43" s="20">
        <v>39</v>
      </c>
      <c r="D43" s="20">
        <v>126</v>
      </c>
      <c r="E43" s="20">
        <v>22</v>
      </c>
      <c r="F43" s="20">
        <v>23</v>
      </c>
      <c r="G43" s="20">
        <v>5</v>
      </c>
      <c r="H43" s="20">
        <v>4</v>
      </c>
      <c r="I43" s="20">
        <v>165</v>
      </c>
      <c r="J43" s="20">
        <v>45</v>
      </c>
    </row>
    <row r="44" spans="1:10" x14ac:dyDescent="0.2">
      <c r="A44" s="21" t="s">
        <v>126</v>
      </c>
      <c r="B44" s="30">
        <v>100</v>
      </c>
      <c r="C44" s="30">
        <v>17.808219000000001</v>
      </c>
      <c r="D44" s="30">
        <v>57.534247000000001</v>
      </c>
      <c r="E44" s="30">
        <v>10.045662</v>
      </c>
      <c r="F44" s="30">
        <v>10.502283</v>
      </c>
      <c r="G44" s="30">
        <v>2.2831049999999999</v>
      </c>
      <c r="H44" s="30">
        <v>1.826484</v>
      </c>
      <c r="I44" s="30">
        <v>75.342466000000002</v>
      </c>
      <c r="J44" s="30">
        <v>20.547944999999999</v>
      </c>
    </row>
    <row r="45" spans="1:10" x14ac:dyDescent="0.2">
      <c r="A45" s="18" t="s">
        <v>864</v>
      </c>
      <c r="B45" s="17">
        <v>208</v>
      </c>
      <c r="C45" s="17">
        <v>37</v>
      </c>
      <c r="D45" s="17">
        <v>97</v>
      </c>
      <c r="E45" s="17">
        <v>42</v>
      </c>
      <c r="F45" s="17">
        <v>27</v>
      </c>
      <c r="G45" s="17">
        <v>4</v>
      </c>
      <c r="H45" s="17">
        <v>1</v>
      </c>
      <c r="I45" s="17">
        <v>134</v>
      </c>
      <c r="J45" s="17">
        <v>69</v>
      </c>
    </row>
    <row r="46" spans="1:10" x14ac:dyDescent="0.2">
      <c r="A46" s="21" t="s">
        <v>126</v>
      </c>
      <c r="B46" s="30">
        <v>100</v>
      </c>
      <c r="C46" s="30">
        <v>17.788461999999999</v>
      </c>
      <c r="D46" s="30">
        <v>46.634614999999997</v>
      </c>
      <c r="E46" s="30">
        <v>20.192308000000001</v>
      </c>
      <c r="F46" s="30">
        <v>12.980769</v>
      </c>
      <c r="G46" s="30">
        <v>1.9230769999999999</v>
      </c>
      <c r="H46" s="30">
        <v>0.480769</v>
      </c>
      <c r="I46" s="30">
        <v>64.423077000000006</v>
      </c>
      <c r="J46" s="30">
        <v>33.173076999999999</v>
      </c>
    </row>
    <row r="47" spans="1:10" x14ac:dyDescent="0.2">
      <c r="A47" s="19" t="s">
        <v>852</v>
      </c>
      <c r="B47" s="20">
        <v>220</v>
      </c>
      <c r="C47" s="20">
        <v>23</v>
      </c>
      <c r="D47" s="20">
        <v>114</v>
      </c>
      <c r="E47" s="20">
        <v>50</v>
      </c>
      <c r="F47" s="20">
        <v>23</v>
      </c>
      <c r="G47" s="20">
        <v>6</v>
      </c>
      <c r="H47" s="20">
        <v>4</v>
      </c>
      <c r="I47" s="20">
        <v>137</v>
      </c>
      <c r="J47" s="20">
        <v>73</v>
      </c>
    </row>
    <row r="48" spans="1:10" x14ac:dyDescent="0.2">
      <c r="A48" s="21" t="s">
        <v>126</v>
      </c>
      <c r="B48" s="30">
        <v>100</v>
      </c>
      <c r="C48" s="30">
        <v>10.454545</v>
      </c>
      <c r="D48" s="30">
        <v>51.818182</v>
      </c>
      <c r="E48" s="30">
        <v>22.727273</v>
      </c>
      <c r="F48" s="30">
        <v>10.454545</v>
      </c>
      <c r="G48" s="30">
        <v>2.7272729999999998</v>
      </c>
      <c r="H48" s="30">
        <v>1.818182</v>
      </c>
      <c r="I48" s="30">
        <v>62.272727000000003</v>
      </c>
      <c r="J48" s="30">
        <v>33.181818</v>
      </c>
    </row>
    <row r="49" spans="1:10" x14ac:dyDescent="0.2">
      <c r="A49" s="19" t="s">
        <v>853</v>
      </c>
      <c r="B49" s="20">
        <v>226</v>
      </c>
      <c r="C49" s="20">
        <v>32</v>
      </c>
      <c r="D49" s="20">
        <v>108</v>
      </c>
      <c r="E49" s="20">
        <v>57</v>
      </c>
      <c r="F49" s="20">
        <v>23</v>
      </c>
      <c r="G49" s="20">
        <v>2</v>
      </c>
      <c r="H49" s="20">
        <v>4</v>
      </c>
      <c r="I49" s="20">
        <v>140</v>
      </c>
      <c r="J49" s="20">
        <v>80</v>
      </c>
    </row>
    <row r="50" spans="1:10" x14ac:dyDescent="0.2">
      <c r="A50" s="21" t="s">
        <v>126</v>
      </c>
      <c r="B50" s="30">
        <v>100</v>
      </c>
      <c r="C50" s="30">
        <v>14.159292000000001</v>
      </c>
      <c r="D50" s="30">
        <v>47.787610999999998</v>
      </c>
      <c r="E50" s="30">
        <v>25.221239000000001</v>
      </c>
      <c r="F50" s="30">
        <v>10.176990999999999</v>
      </c>
      <c r="G50" s="30">
        <v>0.88495599999999996</v>
      </c>
      <c r="H50" s="30">
        <v>1.7699119999999999</v>
      </c>
      <c r="I50" s="30">
        <v>61.946902999999999</v>
      </c>
      <c r="J50" s="30">
        <v>35.398229999999998</v>
      </c>
    </row>
    <row r="51" spans="1:10" x14ac:dyDescent="0.2">
      <c r="A51" s="19" t="s">
        <v>854</v>
      </c>
      <c r="B51" s="20">
        <v>211</v>
      </c>
      <c r="C51" s="20">
        <v>36</v>
      </c>
      <c r="D51" s="20">
        <v>115</v>
      </c>
      <c r="E51" s="20">
        <v>38</v>
      </c>
      <c r="F51" s="20">
        <v>16</v>
      </c>
      <c r="G51" s="20">
        <v>2</v>
      </c>
      <c r="H51" s="20">
        <v>4</v>
      </c>
      <c r="I51" s="20">
        <v>151</v>
      </c>
      <c r="J51" s="20">
        <v>54</v>
      </c>
    </row>
    <row r="52" spans="1:10" x14ac:dyDescent="0.2">
      <c r="A52" s="21" t="s">
        <v>126</v>
      </c>
      <c r="B52" s="30">
        <v>100</v>
      </c>
      <c r="C52" s="30">
        <v>17.061610999999999</v>
      </c>
      <c r="D52" s="30">
        <v>54.502369999999999</v>
      </c>
      <c r="E52" s="30">
        <v>18.009478999999999</v>
      </c>
      <c r="F52" s="30">
        <v>7.5829380000000004</v>
      </c>
      <c r="G52" s="30">
        <v>0.94786700000000002</v>
      </c>
      <c r="H52" s="30">
        <v>1.8957349999999999</v>
      </c>
      <c r="I52" s="30">
        <v>71.563980999999998</v>
      </c>
      <c r="J52" s="30">
        <v>25.592417000000001</v>
      </c>
    </row>
    <row r="53" spans="1:10" x14ac:dyDescent="0.2">
      <c r="A53" s="19" t="s">
        <v>855</v>
      </c>
      <c r="B53" s="20">
        <v>134</v>
      </c>
      <c r="C53" s="20">
        <v>17</v>
      </c>
      <c r="D53" s="20">
        <v>76</v>
      </c>
      <c r="E53" s="20">
        <v>28</v>
      </c>
      <c r="F53" s="20">
        <v>9</v>
      </c>
      <c r="G53" s="20">
        <v>1</v>
      </c>
      <c r="H53" s="20">
        <v>3</v>
      </c>
      <c r="I53" s="20">
        <v>93</v>
      </c>
      <c r="J53" s="20">
        <v>37</v>
      </c>
    </row>
    <row r="54" spans="1:10" x14ac:dyDescent="0.2">
      <c r="A54" s="21" t="s">
        <v>126</v>
      </c>
      <c r="B54" s="30">
        <v>100</v>
      </c>
      <c r="C54" s="30">
        <v>12.686567</v>
      </c>
      <c r="D54" s="30">
        <v>56.716417999999997</v>
      </c>
      <c r="E54" s="30">
        <v>20.895522</v>
      </c>
      <c r="F54" s="30">
        <v>6.716418</v>
      </c>
      <c r="G54" s="30">
        <v>0.74626899999999996</v>
      </c>
      <c r="H54" s="30">
        <v>2.2388059999999999</v>
      </c>
      <c r="I54" s="30">
        <v>69.402985000000001</v>
      </c>
      <c r="J54" s="30">
        <v>27.611940000000001</v>
      </c>
    </row>
    <row r="55" spans="1:10" x14ac:dyDescent="0.2">
      <c r="A55" s="19" t="s">
        <v>856</v>
      </c>
      <c r="B55" s="20">
        <v>65</v>
      </c>
      <c r="C55" s="20">
        <v>9</v>
      </c>
      <c r="D55" s="20">
        <v>38</v>
      </c>
      <c r="E55" s="20">
        <v>7</v>
      </c>
      <c r="F55" s="20">
        <v>9</v>
      </c>
      <c r="G55" s="20">
        <v>1</v>
      </c>
      <c r="H55" s="20">
        <v>1</v>
      </c>
      <c r="I55" s="20">
        <v>47</v>
      </c>
      <c r="J55" s="20">
        <v>16</v>
      </c>
    </row>
    <row r="56" spans="1:10" x14ac:dyDescent="0.2">
      <c r="A56" s="21" t="s">
        <v>126</v>
      </c>
      <c r="B56" s="30">
        <v>100</v>
      </c>
      <c r="C56" s="30">
        <v>13.846154</v>
      </c>
      <c r="D56" s="30">
        <v>58.461537999999997</v>
      </c>
      <c r="E56" s="30">
        <v>10.769231</v>
      </c>
      <c r="F56" s="30">
        <v>13.846154</v>
      </c>
      <c r="G56" s="30">
        <v>1.538462</v>
      </c>
      <c r="H56" s="30">
        <v>1.538462</v>
      </c>
      <c r="I56" s="30">
        <v>72.307692000000003</v>
      </c>
      <c r="J56" s="30">
        <v>24.615385</v>
      </c>
    </row>
    <row r="57" spans="1:10" x14ac:dyDescent="0.2">
      <c r="A57" s="19" t="s">
        <v>857</v>
      </c>
      <c r="B57" s="20">
        <v>25</v>
      </c>
      <c r="C57" s="20">
        <v>6</v>
      </c>
      <c r="D57" s="20">
        <v>17</v>
      </c>
      <c r="E57" s="20">
        <v>1</v>
      </c>
      <c r="F57" s="20">
        <v>1</v>
      </c>
      <c r="G57" s="20">
        <v>0</v>
      </c>
      <c r="H57" s="20">
        <v>0</v>
      </c>
      <c r="I57" s="20">
        <v>23</v>
      </c>
      <c r="J57" s="20">
        <v>2</v>
      </c>
    </row>
    <row r="58" spans="1:10" x14ac:dyDescent="0.2">
      <c r="A58" s="21" t="s">
        <v>126</v>
      </c>
      <c r="B58" s="30">
        <v>100</v>
      </c>
      <c r="C58" s="30">
        <v>24</v>
      </c>
      <c r="D58" s="30">
        <v>68</v>
      </c>
      <c r="E58" s="30">
        <v>4</v>
      </c>
      <c r="F58" s="30">
        <v>4</v>
      </c>
      <c r="G58" s="30">
        <v>0</v>
      </c>
      <c r="H58" s="30">
        <v>0</v>
      </c>
      <c r="I58" s="30">
        <v>92</v>
      </c>
      <c r="J58" s="30">
        <v>8</v>
      </c>
    </row>
    <row r="59" spans="1:10" x14ac:dyDescent="0.2">
      <c r="A59" s="19" t="s">
        <v>858</v>
      </c>
      <c r="B59" s="20">
        <v>3</v>
      </c>
      <c r="C59" s="20">
        <v>2</v>
      </c>
      <c r="D59" s="20">
        <v>0</v>
      </c>
      <c r="E59" s="20">
        <v>1</v>
      </c>
      <c r="F59" s="20">
        <v>0</v>
      </c>
      <c r="G59" s="20">
        <v>0</v>
      </c>
      <c r="H59" s="20">
        <v>0</v>
      </c>
      <c r="I59" s="20">
        <v>2</v>
      </c>
      <c r="J59" s="20">
        <v>1</v>
      </c>
    </row>
    <row r="60" spans="1:10" x14ac:dyDescent="0.2">
      <c r="A60" s="21" t="s">
        <v>126</v>
      </c>
      <c r="B60" s="30">
        <v>100</v>
      </c>
      <c r="C60" s="30">
        <v>66.666667000000004</v>
      </c>
      <c r="D60" s="30">
        <v>0</v>
      </c>
      <c r="E60" s="30">
        <v>33.333333000000003</v>
      </c>
      <c r="F60" s="30">
        <v>0</v>
      </c>
      <c r="G60" s="30">
        <v>0</v>
      </c>
      <c r="H60" s="30">
        <v>0</v>
      </c>
      <c r="I60" s="30">
        <v>66.666667000000004</v>
      </c>
      <c r="J60" s="30">
        <v>33.333333000000003</v>
      </c>
    </row>
    <row r="61" spans="1:10" x14ac:dyDescent="0.2">
      <c r="A61" s="19" t="s">
        <v>859</v>
      </c>
      <c r="B61" s="20">
        <v>446</v>
      </c>
      <c r="C61" s="20">
        <v>55</v>
      </c>
      <c r="D61" s="20">
        <v>222</v>
      </c>
      <c r="E61" s="20">
        <v>107</v>
      </c>
      <c r="F61" s="20">
        <v>46</v>
      </c>
      <c r="G61" s="20">
        <v>8</v>
      </c>
      <c r="H61" s="20">
        <v>8</v>
      </c>
      <c r="I61" s="20">
        <v>277</v>
      </c>
      <c r="J61" s="20">
        <v>153</v>
      </c>
    </row>
    <row r="62" spans="1:10" x14ac:dyDescent="0.2">
      <c r="A62" s="21" t="s">
        <v>126</v>
      </c>
      <c r="B62" s="30">
        <v>100</v>
      </c>
      <c r="C62" s="30">
        <v>12.331839</v>
      </c>
      <c r="D62" s="30">
        <v>49.775784999999999</v>
      </c>
      <c r="E62" s="30">
        <v>23.991031</v>
      </c>
      <c r="F62" s="30">
        <v>10.313901</v>
      </c>
      <c r="G62" s="30">
        <v>1.793722</v>
      </c>
      <c r="H62" s="30">
        <v>1.793722</v>
      </c>
      <c r="I62" s="30">
        <v>62.107622999999997</v>
      </c>
      <c r="J62" s="30">
        <v>34.304932999999998</v>
      </c>
    </row>
    <row r="63" spans="1:10" x14ac:dyDescent="0.2">
      <c r="A63" s="19" t="s">
        <v>860</v>
      </c>
      <c r="B63" s="20">
        <v>345</v>
      </c>
      <c r="C63" s="20">
        <v>53</v>
      </c>
      <c r="D63" s="20">
        <v>191</v>
      </c>
      <c r="E63" s="20">
        <v>66</v>
      </c>
      <c r="F63" s="20">
        <v>25</v>
      </c>
      <c r="G63" s="20">
        <v>3</v>
      </c>
      <c r="H63" s="20">
        <v>7</v>
      </c>
      <c r="I63" s="20">
        <v>244</v>
      </c>
      <c r="J63" s="20">
        <v>91</v>
      </c>
    </row>
    <row r="64" spans="1:10" x14ac:dyDescent="0.2">
      <c r="A64" s="21" t="s">
        <v>126</v>
      </c>
      <c r="B64" s="30">
        <v>100</v>
      </c>
      <c r="C64" s="30">
        <v>15.362318999999999</v>
      </c>
      <c r="D64" s="30">
        <v>55.362318999999999</v>
      </c>
      <c r="E64" s="30">
        <v>19.130434999999999</v>
      </c>
      <c r="F64" s="30">
        <v>7.2463769999999998</v>
      </c>
      <c r="G64" s="30">
        <v>0.86956500000000003</v>
      </c>
      <c r="H64" s="30">
        <v>2.0289860000000002</v>
      </c>
      <c r="I64" s="30">
        <v>70.724637999999999</v>
      </c>
      <c r="J64" s="30">
        <v>26.376812000000001</v>
      </c>
    </row>
    <row r="65" spans="1:10" x14ac:dyDescent="0.2">
      <c r="A65" s="19" t="s">
        <v>861</v>
      </c>
      <c r="B65" s="20">
        <v>884</v>
      </c>
      <c r="C65" s="20">
        <v>125</v>
      </c>
      <c r="D65" s="20">
        <v>468</v>
      </c>
      <c r="E65" s="20">
        <v>182</v>
      </c>
      <c r="F65" s="20">
        <v>81</v>
      </c>
      <c r="G65" s="20">
        <v>12</v>
      </c>
      <c r="H65" s="20">
        <v>16</v>
      </c>
      <c r="I65" s="20">
        <v>593</v>
      </c>
      <c r="J65" s="20">
        <v>263</v>
      </c>
    </row>
    <row r="66" spans="1:10" x14ac:dyDescent="0.2">
      <c r="A66" s="21" t="s">
        <v>126</v>
      </c>
      <c r="B66" s="30">
        <v>100</v>
      </c>
      <c r="C66" s="30">
        <v>14.140271</v>
      </c>
      <c r="D66" s="30">
        <v>52.941175999999999</v>
      </c>
      <c r="E66" s="30">
        <v>20.588235000000001</v>
      </c>
      <c r="F66" s="30">
        <v>9.1628959999999999</v>
      </c>
      <c r="G66" s="30">
        <v>1.3574660000000001</v>
      </c>
      <c r="H66" s="30">
        <v>1.809955</v>
      </c>
      <c r="I66" s="30">
        <v>67.081447999999995</v>
      </c>
      <c r="J66" s="30">
        <v>29.751131000000001</v>
      </c>
    </row>
    <row r="67" spans="1:10" x14ac:dyDescent="0.2">
      <c r="A67" s="19" t="s">
        <v>862</v>
      </c>
      <c r="B67" s="20">
        <v>438</v>
      </c>
      <c r="C67" s="20">
        <v>70</v>
      </c>
      <c r="D67" s="20">
        <v>246</v>
      </c>
      <c r="E67" s="20">
        <v>75</v>
      </c>
      <c r="F67" s="20">
        <v>35</v>
      </c>
      <c r="G67" s="20">
        <v>4</v>
      </c>
      <c r="H67" s="20">
        <v>8</v>
      </c>
      <c r="I67" s="20">
        <v>316</v>
      </c>
      <c r="J67" s="20">
        <v>110</v>
      </c>
    </row>
    <row r="68" spans="1:10" x14ac:dyDescent="0.2">
      <c r="A68" s="21" t="s">
        <v>126</v>
      </c>
      <c r="B68" s="30">
        <v>100</v>
      </c>
      <c r="C68" s="30">
        <v>15.981735</v>
      </c>
      <c r="D68" s="30">
        <v>56.164383999999998</v>
      </c>
      <c r="E68" s="30">
        <v>17.123287999999999</v>
      </c>
      <c r="F68" s="30">
        <v>7.9908679999999999</v>
      </c>
      <c r="G68" s="30">
        <v>0.913242</v>
      </c>
      <c r="H68" s="30">
        <v>1.826484</v>
      </c>
      <c r="I68" s="30">
        <v>72.146118999999999</v>
      </c>
      <c r="J68" s="30">
        <v>25.114155</v>
      </c>
    </row>
    <row r="69" spans="1:10" x14ac:dyDescent="0.2">
      <c r="A69" s="19" t="s">
        <v>863</v>
      </c>
      <c r="B69" s="20">
        <v>93</v>
      </c>
      <c r="C69" s="20">
        <v>17</v>
      </c>
      <c r="D69" s="20">
        <v>55</v>
      </c>
      <c r="E69" s="20">
        <v>9</v>
      </c>
      <c r="F69" s="20">
        <v>10</v>
      </c>
      <c r="G69" s="20">
        <v>1</v>
      </c>
      <c r="H69" s="20">
        <v>1</v>
      </c>
      <c r="I69" s="20">
        <v>72</v>
      </c>
      <c r="J69" s="20">
        <v>19</v>
      </c>
    </row>
    <row r="70" spans="1:10" x14ac:dyDescent="0.2">
      <c r="A70" s="21" t="s">
        <v>126</v>
      </c>
      <c r="B70" s="30">
        <v>100</v>
      </c>
      <c r="C70" s="30">
        <v>18.27957</v>
      </c>
      <c r="D70" s="30">
        <v>59.139785000000003</v>
      </c>
      <c r="E70" s="30">
        <v>9.6774190000000004</v>
      </c>
      <c r="F70" s="30">
        <v>10.752687999999999</v>
      </c>
      <c r="G70" s="30">
        <v>1.075269</v>
      </c>
      <c r="H70" s="30">
        <v>1.075269</v>
      </c>
      <c r="I70" s="30">
        <v>77.419354999999996</v>
      </c>
      <c r="J70" s="30">
        <v>20.430108000000001</v>
      </c>
    </row>
    <row r="71" spans="1:10" x14ac:dyDescent="0.2">
      <c r="A71" s="18" t="s">
        <v>865</v>
      </c>
      <c r="B71" s="17">
        <v>178</v>
      </c>
      <c r="C71" s="17">
        <v>26</v>
      </c>
      <c r="D71" s="17">
        <v>89</v>
      </c>
      <c r="E71" s="17">
        <v>46</v>
      </c>
      <c r="F71" s="17">
        <v>15</v>
      </c>
      <c r="G71" s="17">
        <v>2</v>
      </c>
      <c r="H71" s="17">
        <v>0</v>
      </c>
      <c r="I71" s="17">
        <v>115</v>
      </c>
      <c r="J71" s="17">
        <v>61</v>
      </c>
    </row>
    <row r="72" spans="1:10" x14ac:dyDescent="0.2">
      <c r="A72" s="21" t="s">
        <v>126</v>
      </c>
      <c r="B72" s="30">
        <v>100</v>
      </c>
      <c r="C72" s="30">
        <v>14.606742000000001</v>
      </c>
      <c r="D72" s="30">
        <v>50</v>
      </c>
      <c r="E72" s="30">
        <v>25.842697000000001</v>
      </c>
      <c r="F72" s="30">
        <v>8.4269660000000002</v>
      </c>
      <c r="G72" s="30">
        <v>1.123596</v>
      </c>
      <c r="H72" s="30">
        <v>0</v>
      </c>
      <c r="I72" s="30">
        <v>64.606741999999997</v>
      </c>
      <c r="J72" s="30">
        <v>34.269663000000001</v>
      </c>
    </row>
    <row r="73" spans="1:10" x14ac:dyDescent="0.2">
      <c r="A73" s="19" t="s">
        <v>852</v>
      </c>
      <c r="B73" s="20">
        <v>212</v>
      </c>
      <c r="C73" s="20">
        <v>32</v>
      </c>
      <c r="D73" s="20">
        <v>120</v>
      </c>
      <c r="E73" s="20">
        <v>43</v>
      </c>
      <c r="F73" s="20">
        <v>11</v>
      </c>
      <c r="G73" s="20">
        <v>5</v>
      </c>
      <c r="H73" s="20">
        <v>1</v>
      </c>
      <c r="I73" s="20">
        <v>152</v>
      </c>
      <c r="J73" s="20">
        <v>54</v>
      </c>
    </row>
    <row r="74" spans="1:10" x14ac:dyDescent="0.2">
      <c r="A74" s="21" t="s">
        <v>126</v>
      </c>
      <c r="B74" s="30">
        <v>100</v>
      </c>
      <c r="C74" s="30">
        <v>15.094340000000001</v>
      </c>
      <c r="D74" s="30">
        <v>56.603774000000001</v>
      </c>
      <c r="E74" s="30">
        <v>20.283018999999999</v>
      </c>
      <c r="F74" s="30">
        <v>5.1886789999999996</v>
      </c>
      <c r="G74" s="30">
        <v>2.3584909999999999</v>
      </c>
      <c r="H74" s="30">
        <v>0.47169800000000001</v>
      </c>
      <c r="I74" s="30">
        <v>71.698113000000006</v>
      </c>
      <c r="J74" s="30">
        <v>25.471698</v>
      </c>
    </row>
    <row r="75" spans="1:10" x14ac:dyDescent="0.2">
      <c r="A75" s="19" t="s">
        <v>853</v>
      </c>
      <c r="B75" s="20">
        <v>223</v>
      </c>
      <c r="C75" s="20">
        <v>29</v>
      </c>
      <c r="D75" s="20">
        <v>113</v>
      </c>
      <c r="E75" s="20">
        <v>54</v>
      </c>
      <c r="F75" s="20">
        <v>17</v>
      </c>
      <c r="G75" s="20">
        <v>5</v>
      </c>
      <c r="H75" s="20">
        <v>5</v>
      </c>
      <c r="I75" s="20">
        <v>142</v>
      </c>
      <c r="J75" s="20">
        <v>71</v>
      </c>
    </row>
    <row r="76" spans="1:10" x14ac:dyDescent="0.2">
      <c r="A76" s="21" t="s">
        <v>126</v>
      </c>
      <c r="B76" s="30">
        <v>100</v>
      </c>
      <c r="C76" s="30">
        <v>13.004484</v>
      </c>
      <c r="D76" s="30">
        <v>50.672646</v>
      </c>
      <c r="E76" s="30">
        <v>24.215247000000002</v>
      </c>
      <c r="F76" s="30">
        <v>7.6233180000000003</v>
      </c>
      <c r="G76" s="30">
        <v>2.2421519999999999</v>
      </c>
      <c r="H76" s="30">
        <v>2.2421519999999999</v>
      </c>
      <c r="I76" s="30">
        <v>63.677129999999998</v>
      </c>
      <c r="J76" s="30">
        <v>31.838564999999999</v>
      </c>
    </row>
    <row r="77" spans="1:10" x14ac:dyDescent="0.2">
      <c r="A77" s="19" t="s">
        <v>854</v>
      </c>
      <c r="B77" s="20">
        <v>216</v>
      </c>
      <c r="C77" s="20">
        <v>35</v>
      </c>
      <c r="D77" s="20">
        <v>102</v>
      </c>
      <c r="E77" s="20">
        <v>49</v>
      </c>
      <c r="F77" s="20">
        <v>20</v>
      </c>
      <c r="G77" s="20">
        <v>5</v>
      </c>
      <c r="H77" s="20">
        <v>5</v>
      </c>
      <c r="I77" s="20">
        <v>137</v>
      </c>
      <c r="J77" s="20">
        <v>69</v>
      </c>
    </row>
    <row r="78" spans="1:10" x14ac:dyDescent="0.2">
      <c r="A78" s="21" t="s">
        <v>126</v>
      </c>
      <c r="B78" s="30">
        <v>100</v>
      </c>
      <c r="C78" s="30">
        <v>16.203703999999998</v>
      </c>
      <c r="D78" s="30">
        <v>47.222222000000002</v>
      </c>
      <c r="E78" s="30">
        <v>22.685185000000001</v>
      </c>
      <c r="F78" s="30">
        <v>9.2592590000000001</v>
      </c>
      <c r="G78" s="30">
        <v>2.3148149999999998</v>
      </c>
      <c r="H78" s="30">
        <v>2.3148149999999998</v>
      </c>
      <c r="I78" s="30">
        <v>63.425925999999997</v>
      </c>
      <c r="J78" s="30">
        <v>31.944444000000001</v>
      </c>
    </row>
    <row r="79" spans="1:10" x14ac:dyDescent="0.2">
      <c r="A79" s="19" t="s">
        <v>855</v>
      </c>
      <c r="B79" s="20">
        <v>140</v>
      </c>
      <c r="C79" s="20">
        <v>17</v>
      </c>
      <c r="D79" s="20">
        <v>58</v>
      </c>
      <c r="E79" s="20">
        <v>47</v>
      </c>
      <c r="F79" s="20">
        <v>12</v>
      </c>
      <c r="G79" s="20">
        <v>4</v>
      </c>
      <c r="H79" s="20">
        <v>2</v>
      </c>
      <c r="I79" s="20">
        <v>75</v>
      </c>
      <c r="J79" s="20">
        <v>59</v>
      </c>
    </row>
    <row r="80" spans="1:10" x14ac:dyDescent="0.2">
      <c r="A80" s="21" t="s">
        <v>126</v>
      </c>
      <c r="B80" s="30">
        <v>100</v>
      </c>
      <c r="C80" s="30">
        <v>12.142856999999999</v>
      </c>
      <c r="D80" s="30">
        <v>41.428570999999998</v>
      </c>
      <c r="E80" s="30">
        <v>33.571429000000002</v>
      </c>
      <c r="F80" s="30">
        <v>8.5714290000000002</v>
      </c>
      <c r="G80" s="30">
        <v>2.8571430000000002</v>
      </c>
      <c r="H80" s="30">
        <v>1.428571</v>
      </c>
      <c r="I80" s="30">
        <v>53.571429000000002</v>
      </c>
      <c r="J80" s="30">
        <v>42.142856999999999</v>
      </c>
    </row>
    <row r="81" spans="1:10" x14ac:dyDescent="0.2">
      <c r="A81" s="19" t="s">
        <v>856</v>
      </c>
      <c r="B81" s="20">
        <v>72</v>
      </c>
      <c r="C81" s="20">
        <v>10</v>
      </c>
      <c r="D81" s="20">
        <v>41</v>
      </c>
      <c r="E81" s="20">
        <v>7</v>
      </c>
      <c r="F81" s="20">
        <v>9</v>
      </c>
      <c r="G81" s="20">
        <v>2</v>
      </c>
      <c r="H81" s="20">
        <v>3</v>
      </c>
      <c r="I81" s="20">
        <v>51</v>
      </c>
      <c r="J81" s="20">
        <v>16</v>
      </c>
    </row>
    <row r="82" spans="1:10" x14ac:dyDescent="0.2">
      <c r="A82" s="21" t="s">
        <v>126</v>
      </c>
      <c r="B82" s="30">
        <v>100</v>
      </c>
      <c r="C82" s="30">
        <v>13.888889000000001</v>
      </c>
      <c r="D82" s="30">
        <v>56.944443999999997</v>
      </c>
      <c r="E82" s="30">
        <v>9.7222220000000004</v>
      </c>
      <c r="F82" s="30">
        <v>12.5</v>
      </c>
      <c r="G82" s="30">
        <v>2.7777780000000001</v>
      </c>
      <c r="H82" s="30">
        <v>4.1666670000000003</v>
      </c>
      <c r="I82" s="30">
        <v>70.833332999999996</v>
      </c>
      <c r="J82" s="30">
        <v>22.222221999999999</v>
      </c>
    </row>
    <row r="83" spans="1:10" x14ac:dyDescent="0.2">
      <c r="A83" s="19" t="s">
        <v>857</v>
      </c>
      <c r="B83" s="20">
        <v>46</v>
      </c>
      <c r="C83" s="20">
        <v>10</v>
      </c>
      <c r="D83" s="20">
        <v>25</v>
      </c>
      <c r="E83" s="20">
        <v>6</v>
      </c>
      <c r="F83" s="20">
        <v>3</v>
      </c>
      <c r="G83" s="20">
        <v>2</v>
      </c>
      <c r="H83" s="20">
        <v>0</v>
      </c>
      <c r="I83" s="20">
        <v>35</v>
      </c>
      <c r="J83" s="20">
        <v>9</v>
      </c>
    </row>
    <row r="84" spans="1:10" x14ac:dyDescent="0.2">
      <c r="A84" s="21" t="s">
        <v>126</v>
      </c>
      <c r="B84" s="30">
        <v>100</v>
      </c>
      <c r="C84" s="30">
        <v>21.739129999999999</v>
      </c>
      <c r="D84" s="30">
        <v>54.347825999999998</v>
      </c>
      <c r="E84" s="30">
        <v>13.043478</v>
      </c>
      <c r="F84" s="30">
        <v>6.5217390000000002</v>
      </c>
      <c r="G84" s="30">
        <v>4.3478260000000004</v>
      </c>
      <c r="H84" s="30">
        <v>0</v>
      </c>
      <c r="I84" s="30">
        <v>76.086956999999998</v>
      </c>
      <c r="J84" s="30">
        <v>19.565217000000001</v>
      </c>
    </row>
    <row r="85" spans="1:10" x14ac:dyDescent="0.2">
      <c r="A85" s="19" t="s">
        <v>858</v>
      </c>
      <c r="B85" s="20">
        <v>8</v>
      </c>
      <c r="C85" s="20">
        <v>2</v>
      </c>
      <c r="D85" s="20">
        <v>5</v>
      </c>
      <c r="E85" s="20">
        <v>0</v>
      </c>
      <c r="F85" s="20">
        <v>1</v>
      </c>
      <c r="G85" s="20">
        <v>0</v>
      </c>
      <c r="H85" s="20">
        <v>0</v>
      </c>
      <c r="I85" s="20">
        <v>7</v>
      </c>
      <c r="J85" s="20">
        <v>1</v>
      </c>
    </row>
    <row r="86" spans="1:10" x14ac:dyDescent="0.2">
      <c r="A86" s="21" t="s">
        <v>126</v>
      </c>
      <c r="B86" s="30">
        <v>100</v>
      </c>
      <c r="C86" s="30">
        <v>25</v>
      </c>
      <c r="D86" s="30">
        <v>62.5</v>
      </c>
      <c r="E86" s="30">
        <v>0</v>
      </c>
      <c r="F86" s="30">
        <v>12.5</v>
      </c>
      <c r="G86" s="30">
        <v>0</v>
      </c>
      <c r="H86" s="30">
        <v>0</v>
      </c>
      <c r="I86" s="30">
        <v>87.5</v>
      </c>
      <c r="J86" s="30">
        <v>12.5</v>
      </c>
    </row>
    <row r="87" spans="1:10" x14ac:dyDescent="0.2">
      <c r="A87" s="19" t="s">
        <v>859</v>
      </c>
      <c r="B87" s="20">
        <v>435</v>
      </c>
      <c r="C87" s="20">
        <v>61</v>
      </c>
      <c r="D87" s="20">
        <v>233</v>
      </c>
      <c r="E87" s="20">
        <v>97</v>
      </c>
      <c r="F87" s="20">
        <v>28</v>
      </c>
      <c r="G87" s="20">
        <v>10</v>
      </c>
      <c r="H87" s="20">
        <v>6</v>
      </c>
      <c r="I87" s="20">
        <v>294</v>
      </c>
      <c r="J87" s="20">
        <v>125</v>
      </c>
    </row>
    <row r="88" spans="1:10" x14ac:dyDescent="0.2">
      <c r="A88" s="21" t="s">
        <v>126</v>
      </c>
      <c r="B88" s="30">
        <v>100</v>
      </c>
      <c r="C88" s="30">
        <v>14.022989000000001</v>
      </c>
      <c r="D88" s="30">
        <v>53.563217999999999</v>
      </c>
      <c r="E88" s="30">
        <v>22.298850999999999</v>
      </c>
      <c r="F88" s="30">
        <v>6.436782</v>
      </c>
      <c r="G88" s="30">
        <v>2.298851</v>
      </c>
      <c r="H88" s="30">
        <v>1.37931</v>
      </c>
      <c r="I88" s="30">
        <v>67.586207000000002</v>
      </c>
      <c r="J88" s="30">
        <v>28.735631999999999</v>
      </c>
    </row>
    <row r="89" spans="1:10" x14ac:dyDescent="0.2">
      <c r="A89" s="19" t="s">
        <v>860</v>
      </c>
      <c r="B89" s="20">
        <v>356</v>
      </c>
      <c r="C89" s="20">
        <v>52</v>
      </c>
      <c r="D89" s="20">
        <v>160</v>
      </c>
      <c r="E89" s="20">
        <v>96</v>
      </c>
      <c r="F89" s="20">
        <v>32</v>
      </c>
      <c r="G89" s="20">
        <v>9</v>
      </c>
      <c r="H89" s="20">
        <v>7</v>
      </c>
      <c r="I89" s="20">
        <v>212</v>
      </c>
      <c r="J89" s="20">
        <v>128</v>
      </c>
    </row>
    <row r="90" spans="1:10" x14ac:dyDescent="0.2">
      <c r="A90" s="21" t="s">
        <v>126</v>
      </c>
      <c r="B90" s="30">
        <v>100</v>
      </c>
      <c r="C90" s="30">
        <v>14.606742000000001</v>
      </c>
      <c r="D90" s="30">
        <v>44.943820000000002</v>
      </c>
      <c r="E90" s="30">
        <v>26.966291999999999</v>
      </c>
      <c r="F90" s="30">
        <v>8.9887639999999998</v>
      </c>
      <c r="G90" s="30">
        <v>2.5280900000000002</v>
      </c>
      <c r="H90" s="30">
        <v>1.9662919999999999</v>
      </c>
      <c r="I90" s="30">
        <v>59.550561999999999</v>
      </c>
      <c r="J90" s="30">
        <v>35.955055999999999</v>
      </c>
    </row>
    <row r="91" spans="1:10" x14ac:dyDescent="0.2">
      <c r="A91" s="19" t="s">
        <v>861</v>
      </c>
      <c r="B91" s="20">
        <v>917</v>
      </c>
      <c r="C91" s="20">
        <v>135</v>
      </c>
      <c r="D91" s="20">
        <v>464</v>
      </c>
      <c r="E91" s="20">
        <v>206</v>
      </c>
      <c r="F91" s="20">
        <v>73</v>
      </c>
      <c r="G91" s="20">
        <v>23</v>
      </c>
      <c r="H91" s="20">
        <v>16</v>
      </c>
      <c r="I91" s="20">
        <v>599</v>
      </c>
      <c r="J91" s="20">
        <v>279</v>
      </c>
    </row>
    <row r="92" spans="1:10" x14ac:dyDescent="0.2">
      <c r="A92" s="21" t="s">
        <v>126</v>
      </c>
      <c r="B92" s="30">
        <v>100</v>
      </c>
      <c r="C92" s="30">
        <v>14.721919</v>
      </c>
      <c r="D92" s="30">
        <v>50.599781999999998</v>
      </c>
      <c r="E92" s="30">
        <v>22.464558</v>
      </c>
      <c r="F92" s="30">
        <v>7.9607419999999998</v>
      </c>
      <c r="G92" s="30">
        <v>2.5081790000000002</v>
      </c>
      <c r="H92" s="30">
        <v>1.74482</v>
      </c>
      <c r="I92" s="30">
        <v>65.321701000000004</v>
      </c>
      <c r="J92" s="30">
        <v>30.4253</v>
      </c>
    </row>
    <row r="93" spans="1:10" x14ac:dyDescent="0.2">
      <c r="A93" s="19" t="s">
        <v>862</v>
      </c>
      <c r="B93" s="20">
        <v>482</v>
      </c>
      <c r="C93" s="20">
        <v>74</v>
      </c>
      <c r="D93" s="20">
        <v>231</v>
      </c>
      <c r="E93" s="20">
        <v>109</v>
      </c>
      <c r="F93" s="20">
        <v>45</v>
      </c>
      <c r="G93" s="20">
        <v>13</v>
      </c>
      <c r="H93" s="20">
        <v>10</v>
      </c>
      <c r="I93" s="20">
        <v>305</v>
      </c>
      <c r="J93" s="20">
        <v>154</v>
      </c>
    </row>
    <row r="94" spans="1:10" x14ac:dyDescent="0.2">
      <c r="A94" s="21" t="s">
        <v>126</v>
      </c>
      <c r="B94" s="30">
        <v>100</v>
      </c>
      <c r="C94" s="30">
        <v>15.352696999999999</v>
      </c>
      <c r="D94" s="30">
        <v>47.925311000000001</v>
      </c>
      <c r="E94" s="30">
        <v>22.614108000000002</v>
      </c>
      <c r="F94" s="30">
        <v>9.3361000000000001</v>
      </c>
      <c r="G94" s="30">
        <v>2.697095</v>
      </c>
      <c r="H94" s="30">
        <v>2.0746889999999998</v>
      </c>
      <c r="I94" s="30">
        <v>63.278008</v>
      </c>
      <c r="J94" s="30">
        <v>31.950206999999999</v>
      </c>
    </row>
    <row r="95" spans="1:10" x14ac:dyDescent="0.2">
      <c r="A95" s="19" t="s">
        <v>863</v>
      </c>
      <c r="B95" s="20">
        <v>126</v>
      </c>
      <c r="C95" s="20">
        <v>22</v>
      </c>
      <c r="D95" s="20">
        <v>71</v>
      </c>
      <c r="E95" s="20">
        <v>13</v>
      </c>
      <c r="F95" s="20">
        <v>13</v>
      </c>
      <c r="G95" s="20">
        <v>4</v>
      </c>
      <c r="H95" s="20">
        <v>3</v>
      </c>
      <c r="I95" s="20">
        <v>93</v>
      </c>
      <c r="J95" s="20">
        <v>26</v>
      </c>
    </row>
    <row r="96" spans="1:10" x14ac:dyDescent="0.2">
      <c r="A96" s="21" t="s">
        <v>126</v>
      </c>
      <c r="B96" s="30">
        <v>100</v>
      </c>
      <c r="C96" s="30">
        <v>17.460317</v>
      </c>
      <c r="D96" s="30">
        <v>56.349206000000002</v>
      </c>
      <c r="E96" s="30">
        <v>10.317460000000001</v>
      </c>
      <c r="F96" s="30">
        <v>10.317460000000001</v>
      </c>
      <c r="G96" s="30">
        <v>3.1746029999999998</v>
      </c>
      <c r="H96" s="30">
        <v>2.3809520000000002</v>
      </c>
      <c r="I96" s="30">
        <v>73.809523999999996</v>
      </c>
      <c r="J96" s="30">
        <v>20.634920999999999</v>
      </c>
    </row>
    <row r="97" spans="1:10" x14ac:dyDescent="0.2">
      <c r="A97" s="18" t="s">
        <v>866</v>
      </c>
      <c r="B97" s="18"/>
      <c r="C97" s="18"/>
      <c r="D97" s="18"/>
      <c r="E97" s="18"/>
      <c r="F97" s="18"/>
      <c r="G97" s="18"/>
      <c r="H97" s="18"/>
      <c r="I97" s="18"/>
      <c r="J97" s="18"/>
    </row>
    <row r="98" spans="1:10" x14ac:dyDescent="0.2">
      <c r="A98" s="19" t="s">
        <v>130</v>
      </c>
      <c r="B98" s="20">
        <v>151</v>
      </c>
      <c r="C98" s="20">
        <v>14</v>
      </c>
      <c r="D98" s="20">
        <v>68</v>
      </c>
      <c r="E98" s="20">
        <v>37</v>
      </c>
      <c r="F98" s="20">
        <v>23</v>
      </c>
      <c r="G98" s="20">
        <v>7</v>
      </c>
      <c r="H98" s="20">
        <v>2</v>
      </c>
      <c r="I98" s="20">
        <v>82</v>
      </c>
      <c r="J98" s="20">
        <v>60</v>
      </c>
    </row>
    <row r="99" spans="1:10" x14ac:dyDescent="0.2">
      <c r="A99" s="21" t="s">
        <v>126</v>
      </c>
      <c r="B99" s="30">
        <v>100</v>
      </c>
      <c r="C99" s="30">
        <v>9.2715230000000002</v>
      </c>
      <c r="D99" s="30">
        <v>45.033113</v>
      </c>
      <c r="E99" s="30">
        <v>24.503311</v>
      </c>
      <c r="F99" s="30">
        <v>15.231788</v>
      </c>
      <c r="G99" s="30">
        <v>4.6357619999999997</v>
      </c>
      <c r="H99" s="30">
        <v>1.324503</v>
      </c>
      <c r="I99" s="30">
        <v>54.304636000000002</v>
      </c>
      <c r="J99" s="30">
        <v>39.735098999999998</v>
      </c>
    </row>
    <row r="100" spans="1:10" x14ac:dyDescent="0.2">
      <c r="A100" s="19" t="s">
        <v>131</v>
      </c>
      <c r="B100" s="20">
        <v>1446</v>
      </c>
      <c r="C100" s="20">
        <v>227</v>
      </c>
      <c r="D100" s="20">
        <v>794</v>
      </c>
      <c r="E100" s="20">
        <v>300</v>
      </c>
      <c r="F100" s="20">
        <v>92</v>
      </c>
      <c r="G100" s="20">
        <v>15</v>
      </c>
      <c r="H100" s="20">
        <v>18</v>
      </c>
      <c r="I100" s="20">
        <v>1021</v>
      </c>
      <c r="J100" s="20">
        <v>392</v>
      </c>
    </row>
    <row r="101" spans="1:10" x14ac:dyDescent="0.2">
      <c r="A101" s="21" t="s">
        <v>126</v>
      </c>
      <c r="B101" s="30">
        <v>100</v>
      </c>
      <c r="C101" s="30">
        <v>15.698479000000001</v>
      </c>
      <c r="D101" s="30">
        <v>54.910097</v>
      </c>
      <c r="E101" s="30">
        <v>20.746887999999998</v>
      </c>
      <c r="F101" s="30">
        <v>6.3623789999999998</v>
      </c>
      <c r="G101" s="30">
        <v>1.037344</v>
      </c>
      <c r="H101" s="30">
        <v>1.2448129999999999</v>
      </c>
      <c r="I101" s="30">
        <v>70.608575000000002</v>
      </c>
      <c r="J101" s="30">
        <v>27.109266999999999</v>
      </c>
    </row>
    <row r="102" spans="1:10" x14ac:dyDescent="0.2">
      <c r="A102" s="19" t="s">
        <v>392</v>
      </c>
      <c r="B102" s="20">
        <v>150</v>
      </c>
      <c r="C102" s="20">
        <v>7</v>
      </c>
      <c r="D102" s="20">
        <v>55</v>
      </c>
      <c r="E102" s="20">
        <v>47</v>
      </c>
      <c r="F102" s="20">
        <v>31</v>
      </c>
      <c r="G102" s="20">
        <v>7</v>
      </c>
      <c r="H102" s="20">
        <v>3</v>
      </c>
      <c r="I102" s="20">
        <v>62</v>
      </c>
      <c r="J102" s="20">
        <v>78</v>
      </c>
    </row>
    <row r="103" spans="1:10" x14ac:dyDescent="0.2">
      <c r="A103" s="21" t="s">
        <v>126</v>
      </c>
      <c r="B103" s="30">
        <v>100</v>
      </c>
      <c r="C103" s="30">
        <v>4.6666670000000003</v>
      </c>
      <c r="D103" s="30">
        <v>36.666666999999997</v>
      </c>
      <c r="E103" s="30">
        <v>31.333333</v>
      </c>
      <c r="F103" s="30">
        <v>20.666667</v>
      </c>
      <c r="G103" s="30">
        <v>4.6666670000000003</v>
      </c>
      <c r="H103" s="30">
        <v>2</v>
      </c>
      <c r="I103" s="30">
        <v>41.333333000000003</v>
      </c>
      <c r="J103" s="30">
        <v>52</v>
      </c>
    </row>
    <row r="104" spans="1:10" x14ac:dyDescent="0.2">
      <c r="A104" s="19" t="s">
        <v>132</v>
      </c>
      <c r="B104" s="20">
        <v>372</v>
      </c>
      <c r="C104" s="20">
        <v>66</v>
      </c>
      <c r="D104" s="20">
        <v>170</v>
      </c>
      <c r="E104" s="20">
        <v>72</v>
      </c>
      <c r="F104" s="20">
        <v>44</v>
      </c>
      <c r="G104" s="20">
        <v>10</v>
      </c>
      <c r="H104" s="20">
        <v>10</v>
      </c>
      <c r="I104" s="20">
        <v>236</v>
      </c>
      <c r="J104" s="20">
        <v>116</v>
      </c>
    </row>
    <row r="105" spans="1:10" x14ac:dyDescent="0.2">
      <c r="A105" s="21" t="s">
        <v>126</v>
      </c>
      <c r="B105" s="30">
        <v>100</v>
      </c>
      <c r="C105" s="30">
        <v>17.741935000000002</v>
      </c>
      <c r="D105" s="30">
        <v>45.698925000000003</v>
      </c>
      <c r="E105" s="30">
        <v>19.354838999999998</v>
      </c>
      <c r="F105" s="30">
        <v>11.827957</v>
      </c>
      <c r="G105" s="30">
        <v>2.6881719999999998</v>
      </c>
      <c r="H105" s="30">
        <v>2.6881719999999998</v>
      </c>
      <c r="I105" s="30">
        <v>63.440860000000001</v>
      </c>
      <c r="J105" s="30">
        <v>31.182796</v>
      </c>
    </row>
    <row r="106" spans="1:10" x14ac:dyDescent="0.2">
      <c r="A106" s="19" t="s">
        <v>867</v>
      </c>
      <c r="B106" s="20">
        <v>69</v>
      </c>
      <c r="C106" s="20">
        <v>9</v>
      </c>
      <c r="D106" s="20">
        <v>32</v>
      </c>
      <c r="E106" s="20">
        <v>20</v>
      </c>
      <c r="F106" s="20">
        <v>6</v>
      </c>
      <c r="G106" s="20">
        <v>2</v>
      </c>
      <c r="H106" s="20">
        <v>0</v>
      </c>
      <c r="I106" s="20">
        <v>41</v>
      </c>
      <c r="J106" s="20">
        <v>26</v>
      </c>
    </row>
    <row r="107" spans="1:10" x14ac:dyDescent="0.2">
      <c r="A107" s="21" t="s">
        <v>126</v>
      </c>
      <c r="B107" s="30">
        <v>100</v>
      </c>
      <c r="C107" s="30">
        <v>13.043478</v>
      </c>
      <c r="D107" s="30">
        <v>46.376812000000001</v>
      </c>
      <c r="E107" s="30">
        <v>28.985506999999998</v>
      </c>
      <c r="F107" s="30">
        <v>8.6956520000000008</v>
      </c>
      <c r="G107" s="30">
        <v>2.8985509999999999</v>
      </c>
      <c r="H107" s="30">
        <v>0</v>
      </c>
      <c r="I107" s="30">
        <v>59.420290000000001</v>
      </c>
      <c r="J107" s="30">
        <v>37.681159000000001</v>
      </c>
    </row>
    <row r="108" spans="1:10" x14ac:dyDescent="0.2">
      <c r="A108" s="18" t="s">
        <v>133</v>
      </c>
      <c r="B108" s="17">
        <v>92</v>
      </c>
      <c r="C108" s="17">
        <v>7</v>
      </c>
      <c r="D108" s="17">
        <v>38</v>
      </c>
      <c r="E108" s="17">
        <v>22</v>
      </c>
      <c r="F108" s="17">
        <v>18</v>
      </c>
      <c r="G108" s="17">
        <v>5</v>
      </c>
      <c r="H108" s="17">
        <v>2</v>
      </c>
      <c r="I108" s="17">
        <v>45</v>
      </c>
      <c r="J108" s="17">
        <v>40</v>
      </c>
    </row>
    <row r="109" spans="1:10" x14ac:dyDescent="0.2">
      <c r="A109" s="21" t="s">
        <v>126</v>
      </c>
      <c r="B109" s="30">
        <v>100</v>
      </c>
      <c r="C109" s="30">
        <v>7.6086960000000001</v>
      </c>
      <c r="D109" s="30">
        <v>41.304347999999997</v>
      </c>
      <c r="E109" s="30">
        <v>23.913042999999998</v>
      </c>
      <c r="F109" s="30">
        <v>19.565217000000001</v>
      </c>
      <c r="G109" s="30">
        <v>5.4347830000000004</v>
      </c>
      <c r="H109" s="30">
        <v>2.1739130000000002</v>
      </c>
      <c r="I109" s="30">
        <v>48.913043000000002</v>
      </c>
      <c r="J109" s="30">
        <v>43.478261000000003</v>
      </c>
    </row>
    <row r="110" spans="1:10" x14ac:dyDescent="0.2">
      <c r="A110" s="19" t="s">
        <v>134</v>
      </c>
      <c r="B110" s="20">
        <v>813</v>
      </c>
      <c r="C110" s="20">
        <v>131</v>
      </c>
      <c r="D110" s="20">
        <v>444</v>
      </c>
      <c r="E110" s="20">
        <v>162</v>
      </c>
      <c r="F110" s="20">
        <v>58</v>
      </c>
      <c r="G110" s="20">
        <v>7</v>
      </c>
      <c r="H110" s="20">
        <v>11</v>
      </c>
      <c r="I110" s="20">
        <v>575</v>
      </c>
      <c r="J110" s="20">
        <v>220</v>
      </c>
    </row>
    <row r="111" spans="1:10" x14ac:dyDescent="0.2">
      <c r="A111" s="21" t="s">
        <v>126</v>
      </c>
      <c r="B111" s="30">
        <v>100</v>
      </c>
      <c r="C111" s="30">
        <v>16.113161000000002</v>
      </c>
      <c r="D111" s="30">
        <v>54.612546000000002</v>
      </c>
      <c r="E111" s="30">
        <v>19.926199</v>
      </c>
      <c r="F111" s="30">
        <v>7.1340709999999996</v>
      </c>
      <c r="G111" s="30">
        <v>0.86100900000000002</v>
      </c>
      <c r="H111" s="30">
        <v>1.3530139999999999</v>
      </c>
      <c r="I111" s="30">
        <v>70.725707</v>
      </c>
      <c r="J111" s="30">
        <v>27.060271</v>
      </c>
    </row>
    <row r="112" spans="1:10" x14ac:dyDescent="0.2">
      <c r="A112" s="19" t="s">
        <v>393</v>
      </c>
      <c r="B112" s="20">
        <v>65</v>
      </c>
      <c r="C112" s="20">
        <v>2</v>
      </c>
      <c r="D112" s="20">
        <v>23</v>
      </c>
      <c r="E112" s="20">
        <v>19</v>
      </c>
      <c r="F112" s="20">
        <v>16</v>
      </c>
      <c r="G112" s="20">
        <v>3</v>
      </c>
      <c r="H112" s="20">
        <v>2</v>
      </c>
      <c r="I112" s="20">
        <v>25</v>
      </c>
      <c r="J112" s="20">
        <v>35</v>
      </c>
    </row>
    <row r="113" spans="1:10" x14ac:dyDescent="0.2">
      <c r="A113" s="21" t="s">
        <v>126</v>
      </c>
      <c r="B113" s="30">
        <v>100</v>
      </c>
      <c r="C113" s="30">
        <v>3.0769229999999999</v>
      </c>
      <c r="D113" s="30">
        <v>35.384614999999997</v>
      </c>
      <c r="E113" s="30">
        <v>29.230768999999999</v>
      </c>
      <c r="F113" s="30">
        <v>24.615385</v>
      </c>
      <c r="G113" s="30">
        <v>4.6153849999999998</v>
      </c>
      <c r="H113" s="30">
        <v>3.0769229999999999</v>
      </c>
      <c r="I113" s="30">
        <v>38.461537999999997</v>
      </c>
      <c r="J113" s="30">
        <v>53.846153999999999</v>
      </c>
    </row>
    <row r="114" spans="1:10" x14ac:dyDescent="0.2">
      <c r="A114" s="19" t="s">
        <v>135</v>
      </c>
      <c r="B114" s="20">
        <v>83</v>
      </c>
      <c r="C114" s="20">
        <v>19</v>
      </c>
      <c r="D114" s="20">
        <v>42</v>
      </c>
      <c r="E114" s="20">
        <v>8</v>
      </c>
      <c r="F114" s="20">
        <v>12</v>
      </c>
      <c r="G114" s="20">
        <v>0</v>
      </c>
      <c r="H114" s="20">
        <v>2</v>
      </c>
      <c r="I114" s="20">
        <v>61</v>
      </c>
      <c r="J114" s="20">
        <v>20</v>
      </c>
    </row>
    <row r="115" spans="1:10" x14ac:dyDescent="0.2">
      <c r="A115" s="21" t="s">
        <v>126</v>
      </c>
      <c r="B115" s="30">
        <v>100</v>
      </c>
      <c r="C115" s="30">
        <v>22.891566000000001</v>
      </c>
      <c r="D115" s="30">
        <v>50.602409999999999</v>
      </c>
      <c r="E115" s="30">
        <v>9.6385539999999992</v>
      </c>
      <c r="F115" s="30">
        <v>14.457831000000001</v>
      </c>
      <c r="G115" s="30">
        <v>0</v>
      </c>
      <c r="H115" s="30">
        <v>2.4096389999999999</v>
      </c>
      <c r="I115" s="30">
        <v>73.493976000000004</v>
      </c>
      <c r="J115" s="30">
        <v>24.096385999999999</v>
      </c>
    </row>
    <row r="116" spans="1:10" x14ac:dyDescent="0.2">
      <c r="A116" s="19" t="s">
        <v>868</v>
      </c>
      <c r="B116" s="20">
        <v>39</v>
      </c>
      <c r="C116" s="20">
        <v>3</v>
      </c>
      <c r="D116" s="20">
        <v>18</v>
      </c>
      <c r="E116" s="20">
        <v>13</v>
      </c>
      <c r="F116" s="20">
        <v>4</v>
      </c>
      <c r="G116" s="20">
        <v>1</v>
      </c>
      <c r="H116" s="20">
        <v>0</v>
      </c>
      <c r="I116" s="20">
        <v>21</v>
      </c>
      <c r="J116" s="20">
        <v>17</v>
      </c>
    </row>
    <row r="117" spans="1:10" x14ac:dyDescent="0.2">
      <c r="A117" s="21" t="s">
        <v>126</v>
      </c>
      <c r="B117" s="30">
        <v>100</v>
      </c>
      <c r="C117" s="30">
        <v>7.6923079999999997</v>
      </c>
      <c r="D117" s="30">
        <v>46.153846000000001</v>
      </c>
      <c r="E117" s="30">
        <v>33.333333000000003</v>
      </c>
      <c r="F117" s="30">
        <v>10.256410000000001</v>
      </c>
      <c r="G117" s="30">
        <v>2.5641029999999998</v>
      </c>
      <c r="H117" s="30">
        <v>0</v>
      </c>
      <c r="I117" s="30">
        <v>53.846153999999999</v>
      </c>
      <c r="J117" s="30">
        <v>43.589744000000003</v>
      </c>
    </row>
    <row r="118" spans="1:10" x14ac:dyDescent="0.2">
      <c r="A118" s="18" t="s">
        <v>136</v>
      </c>
      <c r="B118" s="17">
        <v>59</v>
      </c>
      <c r="C118" s="17">
        <v>7</v>
      </c>
      <c r="D118" s="17">
        <v>30</v>
      </c>
      <c r="E118" s="17">
        <v>15</v>
      </c>
      <c r="F118" s="17">
        <v>5</v>
      </c>
      <c r="G118" s="17">
        <v>2</v>
      </c>
      <c r="H118" s="17">
        <v>0</v>
      </c>
      <c r="I118" s="17">
        <v>37</v>
      </c>
      <c r="J118" s="17">
        <v>20</v>
      </c>
    </row>
    <row r="119" spans="1:10" x14ac:dyDescent="0.2">
      <c r="A119" s="21" t="s">
        <v>126</v>
      </c>
      <c r="B119" s="30">
        <v>100</v>
      </c>
      <c r="C119" s="30">
        <v>11.864407</v>
      </c>
      <c r="D119" s="30">
        <v>50.847458000000003</v>
      </c>
      <c r="E119" s="30">
        <v>25.423729000000002</v>
      </c>
      <c r="F119" s="30">
        <v>8.4745760000000008</v>
      </c>
      <c r="G119" s="30">
        <v>3.389831</v>
      </c>
      <c r="H119" s="30">
        <v>0</v>
      </c>
      <c r="I119" s="30">
        <v>62.711863999999998</v>
      </c>
      <c r="J119" s="30">
        <v>33.898305000000001</v>
      </c>
    </row>
    <row r="120" spans="1:10" x14ac:dyDescent="0.2">
      <c r="A120" s="19" t="s">
        <v>134</v>
      </c>
      <c r="B120" s="20">
        <v>632</v>
      </c>
      <c r="C120" s="20">
        <v>96</v>
      </c>
      <c r="D120" s="20">
        <v>349</v>
      </c>
      <c r="E120" s="20">
        <v>138</v>
      </c>
      <c r="F120" s="20">
        <v>34</v>
      </c>
      <c r="G120" s="20">
        <v>8</v>
      </c>
      <c r="H120" s="20">
        <v>7</v>
      </c>
      <c r="I120" s="20">
        <v>445</v>
      </c>
      <c r="J120" s="20">
        <v>172</v>
      </c>
    </row>
    <row r="121" spans="1:10" x14ac:dyDescent="0.2">
      <c r="A121" s="21" t="s">
        <v>126</v>
      </c>
      <c r="B121" s="30">
        <v>100</v>
      </c>
      <c r="C121" s="30">
        <v>15.189873</v>
      </c>
      <c r="D121" s="30">
        <v>55.221519000000001</v>
      </c>
      <c r="E121" s="30">
        <v>21.835443000000001</v>
      </c>
      <c r="F121" s="30">
        <v>5.3797470000000001</v>
      </c>
      <c r="G121" s="30">
        <v>1.2658229999999999</v>
      </c>
      <c r="H121" s="30">
        <v>1.1075950000000001</v>
      </c>
      <c r="I121" s="30">
        <v>70.411392000000006</v>
      </c>
      <c r="J121" s="30">
        <v>27.21519</v>
      </c>
    </row>
    <row r="122" spans="1:10" x14ac:dyDescent="0.2">
      <c r="A122" s="19" t="s">
        <v>393</v>
      </c>
      <c r="B122" s="20">
        <v>85</v>
      </c>
      <c r="C122" s="20">
        <v>5</v>
      </c>
      <c r="D122" s="20">
        <v>32</v>
      </c>
      <c r="E122" s="20">
        <v>28</v>
      </c>
      <c r="F122" s="20">
        <v>15</v>
      </c>
      <c r="G122" s="20">
        <v>4</v>
      </c>
      <c r="H122" s="20">
        <v>1</v>
      </c>
      <c r="I122" s="20">
        <v>37</v>
      </c>
      <c r="J122" s="20">
        <v>43</v>
      </c>
    </row>
    <row r="123" spans="1:10" x14ac:dyDescent="0.2">
      <c r="A123" s="21" t="s">
        <v>126</v>
      </c>
      <c r="B123" s="30">
        <v>100</v>
      </c>
      <c r="C123" s="30">
        <v>5.8823530000000002</v>
      </c>
      <c r="D123" s="30">
        <v>37.647058999999999</v>
      </c>
      <c r="E123" s="30">
        <v>32.941175999999999</v>
      </c>
      <c r="F123" s="30">
        <v>17.647058999999999</v>
      </c>
      <c r="G123" s="30">
        <v>4.7058819999999999</v>
      </c>
      <c r="H123" s="30">
        <v>1.176471</v>
      </c>
      <c r="I123" s="30">
        <v>43.529412000000001</v>
      </c>
      <c r="J123" s="30">
        <v>50.588234999999997</v>
      </c>
    </row>
    <row r="124" spans="1:10" x14ac:dyDescent="0.2">
      <c r="A124" s="19" t="s">
        <v>135</v>
      </c>
      <c r="B124" s="20">
        <v>289</v>
      </c>
      <c r="C124" s="20">
        <v>47</v>
      </c>
      <c r="D124" s="20">
        <v>128</v>
      </c>
      <c r="E124" s="20">
        <v>64</v>
      </c>
      <c r="F124" s="20">
        <v>32</v>
      </c>
      <c r="G124" s="20">
        <v>10</v>
      </c>
      <c r="H124" s="20">
        <v>8</v>
      </c>
      <c r="I124" s="20">
        <v>175</v>
      </c>
      <c r="J124" s="20">
        <v>96</v>
      </c>
    </row>
    <row r="125" spans="1:10" x14ac:dyDescent="0.2">
      <c r="A125" s="21" t="s">
        <v>126</v>
      </c>
      <c r="B125" s="30">
        <v>100</v>
      </c>
      <c r="C125" s="30">
        <v>16.262975999999998</v>
      </c>
      <c r="D125" s="30">
        <v>44.290657000000003</v>
      </c>
      <c r="E125" s="30">
        <v>22.145329</v>
      </c>
      <c r="F125" s="30">
        <v>11.072664</v>
      </c>
      <c r="G125" s="30">
        <v>3.4602080000000002</v>
      </c>
      <c r="H125" s="30">
        <v>2.7681659999999999</v>
      </c>
      <c r="I125" s="30">
        <v>60.553632999999998</v>
      </c>
      <c r="J125" s="30">
        <v>33.217993</v>
      </c>
    </row>
    <row r="126" spans="1:10" x14ac:dyDescent="0.2">
      <c r="A126" s="19" t="s">
        <v>868</v>
      </c>
      <c r="B126" s="20">
        <v>30</v>
      </c>
      <c r="C126" s="20">
        <v>6</v>
      </c>
      <c r="D126" s="20">
        <v>14</v>
      </c>
      <c r="E126" s="20">
        <v>7</v>
      </c>
      <c r="F126" s="20">
        <v>2</v>
      </c>
      <c r="G126" s="20">
        <v>1</v>
      </c>
      <c r="H126" s="20">
        <v>0</v>
      </c>
      <c r="I126" s="20">
        <v>20</v>
      </c>
      <c r="J126" s="20">
        <v>9</v>
      </c>
    </row>
    <row r="127" spans="1:10" x14ac:dyDescent="0.2">
      <c r="A127" s="21" t="s">
        <v>126</v>
      </c>
      <c r="B127" s="30">
        <v>100</v>
      </c>
      <c r="C127" s="30">
        <v>20</v>
      </c>
      <c r="D127" s="30">
        <v>46.666666999999997</v>
      </c>
      <c r="E127" s="30">
        <v>23.333333</v>
      </c>
      <c r="F127" s="30">
        <v>6.6666670000000003</v>
      </c>
      <c r="G127" s="30">
        <v>3.3333330000000001</v>
      </c>
      <c r="H127" s="30">
        <v>0</v>
      </c>
      <c r="I127" s="30">
        <v>66.666667000000004</v>
      </c>
      <c r="J127" s="30">
        <v>30</v>
      </c>
    </row>
    <row r="128" spans="1:10" x14ac:dyDescent="0.2">
      <c r="A128" s="18" t="s">
        <v>869</v>
      </c>
      <c r="B128" s="18"/>
      <c r="C128" s="18"/>
      <c r="D128" s="18"/>
      <c r="E128" s="18"/>
      <c r="F128" s="18"/>
      <c r="G128" s="18"/>
      <c r="H128" s="18"/>
      <c r="I128" s="18"/>
      <c r="J128" s="18"/>
    </row>
    <row r="129" spans="1:10" x14ac:dyDescent="0.2">
      <c r="A129" s="19" t="s">
        <v>870</v>
      </c>
      <c r="B129" s="20">
        <v>366</v>
      </c>
      <c r="C129" s="20">
        <v>47</v>
      </c>
      <c r="D129" s="20">
        <v>146</v>
      </c>
      <c r="E129" s="20">
        <v>86</v>
      </c>
      <c r="F129" s="20">
        <v>66</v>
      </c>
      <c r="G129" s="20">
        <v>13</v>
      </c>
      <c r="H129" s="20">
        <v>8</v>
      </c>
      <c r="I129" s="20">
        <v>193</v>
      </c>
      <c r="J129" s="20">
        <v>152</v>
      </c>
    </row>
    <row r="130" spans="1:10" x14ac:dyDescent="0.2">
      <c r="A130" s="21" t="s">
        <v>126</v>
      </c>
      <c r="B130" s="30">
        <v>100</v>
      </c>
      <c r="C130" s="30">
        <v>12.841530000000001</v>
      </c>
      <c r="D130" s="30">
        <v>39.890709999999999</v>
      </c>
      <c r="E130" s="30">
        <v>23.497267999999998</v>
      </c>
      <c r="F130" s="30">
        <v>18.032786999999999</v>
      </c>
      <c r="G130" s="30">
        <v>3.5519129999999999</v>
      </c>
      <c r="H130" s="30">
        <v>2.1857920000000002</v>
      </c>
      <c r="I130" s="30">
        <v>52.732239999999997</v>
      </c>
      <c r="J130" s="30">
        <v>41.530054999999997</v>
      </c>
    </row>
    <row r="131" spans="1:10" x14ac:dyDescent="0.2">
      <c r="A131" s="19" t="s">
        <v>871</v>
      </c>
      <c r="B131" s="20">
        <v>1212</v>
      </c>
      <c r="C131" s="20">
        <v>197</v>
      </c>
      <c r="D131" s="20">
        <v>674</v>
      </c>
      <c r="E131" s="20">
        <v>245</v>
      </c>
      <c r="F131" s="20">
        <v>74</v>
      </c>
      <c r="G131" s="20">
        <v>9</v>
      </c>
      <c r="H131" s="20">
        <v>13</v>
      </c>
      <c r="I131" s="20">
        <v>871</v>
      </c>
      <c r="J131" s="20">
        <v>319</v>
      </c>
    </row>
    <row r="132" spans="1:10" x14ac:dyDescent="0.2">
      <c r="A132" s="21" t="s">
        <v>126</v>
      </c>
      <c r="B132" s="30">
        <v>100</v>
      </c>
      <c r="C132" s="30">
        <v>16.254124999999998</v>
      </c>
      <c r="D132" s="30">
        <v>55.610560999999997</v>
      </c>
      <c r="E132" s="30">
        <v>20.214521000000001</v>
      </c>
      <c r="F132" s="30">
        <v>6.1056109999999997</v>
      </c>
      <c r="G132" s="30">
        <v>0.74257399999999996</v>
      </c>
      <c r="H132" s="30">
        <v>1.0726070000000001</v>
      </c>
      <c r="I132" s="30">
        <v>71.864686000000006</v>
      </c>
      <c r="J132" s="30">
        <v>26.320132000000001</v>
      </c>
    </row>
    <row r="133" spans="1:10" x14ac:dyDescent="0.2">
      <c r="A133" s="19" t="s">
        <v>137</v>
      </c>
      <c r="B133" s="20">
        <v>112</v>
      </c>
      <c r="C133" s="20">
        <v>15</v>
      </c>
      <c r="D133" s="20">
        <v>68</v>
      </c>
      <c r="E133" s="20">
        <v>20</v>
      </c>
      <c r="F133" s="20">
        <v>9</v>
      </c>
      <c r="G133" s="20">
        <v>0</v>
      </c>
      <c r="H133" s="20">
        <v>0</v>
      </c>
      <c r="I133" s="20">
        <v>83</v>
      </c>
      <c r="J133" s="20">
        <v>29</v>
      </c>
    </row>
    <row r="134" spans="1:10" x14ac:dyDescent="0.2">
      <c r="A134" s="21" t="s">
        <v>126</v>
      </c>
      <c r="B134" s="30">
        <v>100</v>
      </c>
      <c r="C134" s="30">
        <v>13.392856999999999</v>
      </c>
      <c r="D134" s="30">
        <v>60.714286000000001</v>
      </c>
      <c r="E134" s="30">
        <v>17.857143000000001</v>
      </c>
      <c r="F134" s="30">
        <v>8.0357140000000005</v>
      </c>
      <c r="G134" s="30">
        <v>0</v>
      </c>
      <c r="H134" s="30">
        <v>0</v>
      </c>
      <c r="I134" s="30">
        <v>74.107142999999994</v>
      </c>
      <c r="J134" s="30">
        <v>25.892856999999999</v>
      </c>
    </row>
    <row r="135" spans="1:10" x14ac:dyDescent="0.2">
      <c r="A135" s="19" t="s">
        <v>138</v>
      </c>
      <c r="B135" s="20">
        <v>673</v>
      </c>
      <c r="C135" s="20">
        <v>85</v>
      </c>
      <c r="D135" s="20">
        <v>357</v>
      </c>
      <c r="E135" s="20">
        <v>147</v>
      </c>
      <c r="F135" s="20">
        <v>62</v>
      </c>
      <c r="G135" s="20">
        <v>12</v>
      </c>
      <c r="H135" s="20">
        <v>10</v>
      </c>
      <c r="I135" s="20">
        <v>442</v>
      </c>
      <c r="J135" s="20">
        <v>209</v>
      </c>
    </row>
    <row r="136" spans="1:10" x14ac:dyDescent="0.2">
      <c r="A136" s="21" t="s">
        <v>126</v>
      </c>
      <c r="B136" s="30">
        <v>100</v>
      </c>
      <c r="C136" s="30">
        <v>12.630015</v>
      </c>
      <c r="D136" s="30">
        <v>53.046061999999999</v>
      </c>
      <c r="E136" s="30">
        <v>21.842496000000001</v>
      </c>
      <c r="F136" s="30">
        <v>9.2124810000000004</v>
      </c>
      <c r="G136" s="30">
        <v>1.783061</v>
      </c>
      <c r="H136" s="30">
        <v>1.485884</v>
      </c>
      <c r="I136" s="30">
        <v>65.676077000000006</v>
      </c>
      <c r="J136" s="30">
        <v>31.054977999999998</v>
      </c>
    </row>
    <row r="137" spans="1:10" x14ac:dyDescent="0.2">
      <c r="A137" s="19" t="s">
        <v>872</v>
      </c>
      <c r="B137" s="20">
        <v>75</v>
      </c>
      <c r="C137" s="20">
        <v>5</v>
      </c>
      <c r="D137" s="20">
        <v>41</v>
      </c>
      <c r="E137" s="20">
        <v>16</v>
      </c>
      <c r="F137" s="20">
        <v>8</v>
      </c>
      <c r="G137" s="20">
        <v>4</v>
      </c>
      <c r="H137" s="20">
        <v>1</v>
      </c>
      <c r="I137" s="20">
        <v>46</v>
      </c>
      <c r="J137" s="20">
        <v>24</v>
      </c>
    </row>
    <row r="138" spans="1:10" x14ac:dyDescent="0.2">
      <c r="A138" s="21" t="s">
        <v>126</v>
      </c>
      <c r="B138" s="30">
        <v>100</v>
      </c>
      <c r="C138" s="30">
        <v>6.6666670000000003</v>
      </c>
      <c r="D138" s="30">
        <v>54.666666999999997</v>
      </c>
      <c r="E138" s="30">
        <v>21.333333</v>
      </c>
      <c r="F138" s="30">
        <v>10.666667</v>
      </c>
      <c r="G138" s="30">
        <v>5.3333329999999997</v>
      </c>
      <c r="H138" s="30">
        <v>1.3333330000000001</v>
      </c>
      <c r="I138" s="30">
        <v>61.333333000000003</v>
      </c>
      <c r="J138" s="30">
        <v>32</v>
      </c>
    </row>
    <row r="139" spans="1:10" x14ac:dyDescent="0.2">
      <c r="A139" s="19" t="s">
        <v>873</v>
      </c>
      <c r="B139" s="20">
        <v>178</v>
      </c>
      <c r="C139" s="20">
        <v>27</v>
      </c>
      <c r="D139" s="20">
        <v>86</v>
      </c>
      <c r="E139" s="20">
        <v>45</v>
      </c>
      <c r="F139" s="20">
        <v>11</v>
      </c>
      <c r="G139" s="20">
        <v>5</v>
      </c>
      <c r="H139" s="20">
        <v>4</v>
      </c>
      <c r="I139" s="20">
        <v>113</v>
      </c>
      <c r="J139" s="20">
        <v>56</v>
      </c>
    </row>
    <row r="140" spans="1:10" x14ac:dyDescent="0.2">
      <c r="A140" s="21" t="s">
        <v>126</v>
      </c>
      <c r="B140" s="30">
        <v>100</v>
      </c>
      <c r="C140" s="30">
        <v>15.168539000000001</v>
      </c>
      <c r="D140" s="30">
        <v>48.314607000000002</v>
      </c>
      <c r="E140" s="30">
        <v>25.280899000000002</v>
      </c>
      <c r="F140" s="30">
        <v>6.1797750000000002</v>
      </c>
      <c r="G140" s="30">
        <v>2.808989</v>
      </c>
      <c r="H140" s="30">
        <v>2.2471909999999999</v>
      </c>
      <c r="I140" s="30">
        <v>63.483145999999998</v>
      </c>
      <c r="J140" s="30">
        <v>31.460674000000001</v>
      </c>
    </row>
    <row r="141" spans="1:10" x14ac:dyDescent="0.2">
      <c r="A141" s="19" t="s">
        <v>1441</v>
      </c>
      <c r="B141" s="20">
        <v>1644</v>
      </c>
      <c r="C141" s="20">
        <v>249</v>
      </c>
      <c r="D141" s="20">
        <v>887</v>
      </c>
      <c r="E141" s="20">
        <v>345</v>
      </c>
      <c r="F141" s="20">
        <v>119</v>
      </c>
      <c r="G141" s="20">
        <v>23</v>
      </c>
      <c r="H141" s="20">
        <v>21</v>
      </c>
      <c r="I141" s="20">
        <v>1136</v>
      </c>
      <c r="J141" s="20">
        <v>464</v>
      </c>
    </row>
    <row r="142" spans="1:10" x14ac:dyDescent="0.2">
      <c r="A142" s="21" t="s">
        <v>126</v>
      </c>
      <c r="B142" s="30">
        <v>100</v>
      </c>
      <c r="C142" s="30">
        <v>15.145985</v>
      </c>
      <c r="D142" s="30">
        <v>53.953771000000003</v>
      </c>
      <c r="E142" s="30">
        <v>20.985401</v>
      </c>
      <c r="F142" s="30">
        <v>7.2384430000000002</v>
      </c>
      <c r="G142" s="30">
        <v>1.399027</v>
      </c>
      <c r="H142" s="30">
        <v>1.277372</v>
      </c>
      <c r="I142" s="30">
        <v>69.099756999999997</v>
      </c>
      <c r="J142" s="30">
        <v>28.223844</v>
      </c>
    </row>
    <row r="143" spans="1:10" x14ac:dyDescent="0.2">
      <c r="A143" s="18" t="s">
        <v>874</v>
      </c>
      <c r="B143" s="18"/>
      <c r="C143" s="18"/>
      <c r="D143" s="18"/>
      <c r="E143" s="18"/>
      <c r="F143" s="18"/>
      <c r="G143" s="18"/>
      <c r="H143" s="18"/>
      <c r="I143" s="18"/>
      <c r="J143" s="18"/>
    </row>
    <row r="144" spans="1:10" x14ac:dyDescent="0.2">
      <c r="A144" s="21" t="s">
        <v>875</v>
      </c>
      <c r="B144" s="34">
        <v>366</v>
      </c>
      <c r="C144" s="34">
        <v>47</v>
      </c>
      <c r="D144" s="34">
        <v>146</v>
      </c>
      <c r="E144" s="34">
        <v>86</v>
      </c>
      <c r="F144" s="34">
        <v>66</v>
      </c>
      <c r="G144" s="34">
        <v>13</v>
      </c>
      <c r="H144" s="34">
        <v>8</v>
      </c>
      <c r="I144" s="34">
        <v>193</v>
      </c>
      <c r="J144" s="34">
        <v>152</v>
      </c>
    </row>
    <row r="145" spans="1:10" x14ac:dyDescent="0.2">
      <c r="A145" s="21" t="s">
        <v>126</v>
      </c>
      <c r="B145" s="30">
        <v>100</v>
      </c>
      <c r="C145" s="30">
        <v>12.841530000000001</v>
      </c>
      <c r="D145" s="30">
        <v>39.890709999999999</v>
      </c>
      <c r="E145" s="30">
        <v>23.497267999999998</v>
      </c>
      <c r="F145" s="30">
        <v>18.032786999999999</v>
      </c>
      <c r="G145" s="30">
        <v>3.5519129999999999</v>
      </c>
      <c r="H145" s="30">
        <v>2.1857920000000002</v>
      </c>
      <c r="I145" s="30">
        <v>52.732239999999997</v>
      </c>
      <c r="J145" s="30">
        <v>41.530054999999997</v>
      </c>
    </row>
    <row r="146" spans="1:10" x14ac:dyDescent="0.2">
      <c r="A146" s="21" t="s">
        <v>876</v>
      </c>
      <c r="B146" s="34">
        <v>954</v>
      </c>
      <c r="C146" s="34">
        <v>162</v>
      </c>
      <c r="D146" s="34">
        <v>507</v>
      </c>
      <c r="E146" s="34">
        <v>200</v>
      </c>
      <c r="F146" s="34">
        <v>61</v>
      </c>
      <c r="G146" s="34">
        <v>13</v>
      </c>
      <c r="H146" s="34">
        <v>11</v>
      </c>
      <c r="I146" s="34">
        <v>669</v>
      </c>
      <c r="J146" s="34">
        <v>261</v>
      </c>
    </row>
    <row r="147" spans="1:10" x14ac:dyDescent="0.2">
      <c r="A147" s="21" t="s">
        <v>126</v>
      </c>
      <c r="B147" s="30">
        <v>100</v>
      </c>
      <c r="C147" s="30">
        <v>16.981131999999999</v>
      </c>
      <c r="D147" s="30">
        <v>53.144654000000003</v>
      </c>
      <c r="E147" s="30">
        <v>20.964361</v>
      </c>
      <c r="F147" s="30">
        <v>6.3941299999999996</v>
      </c>
      <c r="G147" s="30">
        <v>1.3626830000000001</v>
      </c>
      <c r="H147" s="30">
        <v>1.1530400000000001</v>
      </c>
      <c r="I147" s="30">
        <v>70.125786000000005</v>
      </c>
      <c r="J147" s="30">
        <v>27.358491000000001</v>
      </c>
    </row>
    <row r="148" spans="1:10" x14ac:dyDescent="0.2">
      <c r="A148" s="19" t="s">
        <v>877</v>
      </c>
      <c r="B148" s="20">
        <v>345</v>
      </c>
      <c r="C148" s="20">
        <v>40</v>
      </c>
      <c r="D148" s="20">
        <v>191</v>
      </c>
      <c r="E148" s="20">
        <v>74</v>
      </c>
      <c r="F148" s="20">
        <v>32</v>
      </c>
      <c r="G148" s="20">
        <v>7</v>
      </c>
      <c r="H148" s="20">
        <v>1</v>
      </c>
      <c r="I148" s="20">
        <v>231</v>
      </c>
      <c r="J148" s="20">
        <v>106</v>
      </c>
    </row>
    <row r="149" spans="1:10" x14ac:dyDescent="0.2">
      <c r="A149" s="21" t="s">
        <v>126</v>
      </c>
      <c r="B149" s="30">
        <v>100</v>
      </c>
      <c r="C149" s="30">
        <v>11.594203</v>
      </c>
      <c r="D149" s="30">
        <v>55.362318999999999</v>
      </c>
      <c r="E149" s="30">
        <v>21.449275</v>
      </c>
      <c r="F149" s="30">
        <v>9.2753619999999994</v>
      </c>
      <c r="G149" s="30">
        <v>2.0289860000000002</v>
      </c>
      <c r="H149" s="30">
        <v>0.28985499999999997</v>
      </c>
      <c r="I149" s="30">
        <v>66.956522000000007</v>
      </c>
      <c r="J149" s="30">
        <v>30.724637999999999</v>
      </c>
    </row>
    <row r="150" spans="1:10" x14ac:dyDescent="0.2">
      <c r="A150" s="19" t="s">
        <v>878</v>
      </c>
      <c r="B150" s="20">
        <v>141</v>
      </c>
      <c r="C150" s="20">
        <v>14</v>
      </c>
      <c r="D150" s="20">
        <v>83</v>
      </c>
      <c r="E150" s="20">
        <v>29</v>
      </c>
      <c r="F150" s="20">
        <v>10</v>
      </c>
      <c r="G150" s="20">
        <v>3</v>
      </c>
      <c r="H150" s="20">
        <v>2</v>
      </c>
      <c r="I150" s="20">
        <v>97</v>
      </c>
      <c r="J150" s="20">
        <v>39</v>
      </c>
    </row>
    <row r="151" spans="1:10" x14ac:dyDescent="0.2">
      <c r="A151" s="21" t="s">
        <v>126</v>
      </c>
      <c r="B151" s="30">
        <v>100</v>
      </c>
      <c r="C151" s="30">
        <v>9.9290780000000005</v>
      </c>
      <c r="D151" s="30">
        <v>58.865248000000001</v>
      </c>
      <c r="E151" s="30">
        <v>20.567375999999999</v>
      </c>
      <c r="F151" s="30">
        <v>7.0921989999999999</v>
      </c>
      <c r="G151" s="30">
        <v>2.1276600000000001</v>
      </c>
      <c r="H151" s="30">
        <v>1.4184399999999999</v>
      </c>
      <c r="I151" s="30">
        <v>68.794325999999998</v>
      </c>
      <c r="J151" s="30">
        <v>27.659573999999999</v>
      </c>
    </row>
    <row r="152" spans="1:10" x14ac:dyDescent="0.2">
      <c r="A152" s="19" t="s">
        <v>879</v>
      </c>
      <c r="B152" s="20">
        <v>56</v>
      </c>
      <c r="C152" s="20">
        <v>7</v>
      </c>
      <c r="D152" s="20">
        <v>24</v>
      </c>
      <c r="E152" s="20">
        <v>17</v>
      </c>
      <c r="F152" s="20">
        <v>7</v>
      </c>
      <c r="G152" s="20">
        <v>0</v>
      </c>
      <c r="H152" s="20">
        <v>1</v>
      </c>
      <c r="I152" s="20">
        <v>31</v>
      </c>
      <c r="J152" s="20">
        <v>24</v>
      </c>
    </row>
    <row r="153" spans="1:10" x14ac:dyDescent="0.2">
      <c r="A153" s="21" t="s">
        <v>126</v>
      </c>
      <c r="B153" s="30">
        <v>100</v>
      </c>
      <c r="C153" s="30">
        <v>12.5</v>
      </c>
      <c r="D153" s="30">
        <v>42.857143000000001</v>
      </c>
      <c r="E153" s="30">
        <v>30.357143000000001</v>
      </c>
      <c r="F153" s="30">
        <v>12.5</v>
      </c>
      <c r="G153" s="30">
        <v>0</v>
      </c>
      <c r="H153" s="30">
        <v>1.785714</v>
      </c>
      <c r="I153" s="30">
        <v>55.357143000000001</v>
      </c>
      <c r="J153" s="30">
        <v>42.857143000000001</v>
      </c>
    </row>
    <row r="154" spans="1:10" x14ac:dyDescent="0.2">
      <c r="A154" s="19" t="s">
        <v>880</v>
      </c>
      <c r="B154" s="20">
        <v>48</v>
      </c>
      <c r="C154" s="20">
        <v>12</v>
      </c>
      <c r="D154" s="20">
        <v>29</v>
      </c>
      <c r="E154" s="20">
        <v>5</v>
      </c>
      <c r="F154" s="20">
        <v>2</v>
      </c>
      <c r="G154" s="20">
        <v>0</v>
      </c>
      <c r="H154" s="20">
        <v>0</v>
      </c>
      <c r="I154" s="20">
        <v>41</v>
      </c>
      <c r="J154" s="20">
        <v>7</v>
      </c>
    </row>
    <row r="155" spans="1:10" x14ac:dyDescent="0.2">
      <c r="A155" s="21" t="s">
        <v>126</v>
      </c>
      <c r="B155" s="30">
        <v>100</v>
      </c>
      <c r="C155" s="30">
        <v>25</v>
      </c>
      <c r="D155" s="30">
        <v>60.416666999999997</v>
      </c>
      <c r="E155" s="30">
        <v>10.416667</v>
      </c>
      <c r="F155" s="30">
        <v>4.1666670000000003</v>
      </c>
      <c r="G155" s="30">
        <v>0</v>
      </c>
      <c r="H155" s="30">
        <v>0</v>
      </c>
      <c r="I155" s="30">
        <v>85.416667000000004</v>
      </c>
      <c r="J155" s="30">
        <v>14.583333</v>
      </c>
    </row>
    <row r="156" spans="1:10" x14ac:dyDescent="0.2">
      <c r="A156" s="19" t="s">
        <v>881</v>
      </c>
      <c r="B156" s="20">
        <v>20</v>
      </c>
      <c r="C156" s="20">
        <v>2</v>
      </c>
      <c r="D156" s="20">
        <v>11</v>
      </c>
      <c r="E156" s="20">
        <v>2</v>
      </c>
      <c r="F156" s="20">
        <v>2</v>
      </c>
      <c r="G156" s="20">
        <v>0</v>
      </c>
      <c r="H156" s="20">
        <v>3</v>
      </c>
      <c r="I156" s="20">
        <v>13</v>
      </c>
      <c r="J156" s="20">
        <v>4</v>
      </c>
    </row>
    <row r="157" spans="1:10" x14ac:dyDescent="0.2">
      <c r="A157" s="21" t="s">
        <v>126</v>
      </c>
      <c r="B157" s="30">
        <v>100</v>
      </c>
      <c r="C157" s="30">
        <v>10</v>
      </c>
      <c r="D157" s="30">
        <v>55</v>
      </c>
      <c r="E157" s="30">
        <v>10</v>
      </c>
      <c r="F157" s="30">
        <v>10</v>
      </c>
      <c r="G157" s="30">
        <v>0</v>
      </c>
      <c r="H157" s="30">
        <v>15</v>
      </c>
      <c r="I157" s="30">
        <v>65</v>
      </c>
      <c r="J157" s="30">
        <v>20</v>
      </c>
    </row>
    <row r="158" spans="1:10" x14ac:dyDescent="0.2">
      <c r="A158" s="19" t="s">
        <v>882</v>
      </c>
      <c r="B158" s="20">
        <v>4</v>
      </c>
      <c r="C158" s="20">
        <v>1</v>
      </c>
      <c r="D158" s="20">
        <v>1</v>
      </c>
      <c r="E158" s="20">
        <v>0</v>
      </c>
      <c r="F158" s="20">
        <v>1</v>
      </c>
      <c r="G158" s="20">
        <v>0</v>
      </c>
      <c r="H158" s="20">
        <v>1</v>
      </c>
      <c r="I158" s="20">
        <v>2</v>
      </c>
      <c r="J158" s="20">
        <v>1</v>
      </c>
    </row>
    <row r="159" spans="1:10" x14ac:dyDescent="0.2">
      <c r="A159" s="21" t="s">
        <v>126</v>
      </c>
      <c r="B159" s="30">
        <v>100</v>
      </c>
      <c r="C159" s="30">
        <v>25</v>
      </c>
      <c r="D159" s="30">
        <v>25</v>
      </c>
      <c r="E159" s="30">
        <v>0</v>
      </c>
      <c r="F159" s="30">
        <v>25</v>
      </c>
      <c r="G159" s="30">
        <v>0</v>
      </c>
      <c r="H159" s="30">
        <v>25</v>
      </c>
      <c r="I159" s="30">
        <v>50</v>
      </c>
      <c r="J159" s="30">
        <v>25</v>
      </c>
    </row>
    <row r="160" spans="1:10" x14ac:dyDescent="0.2">
      <c r="A160" s="19" t="s">
        <v>883</v>
      </c>
      <c r="B160" s="20">
        <v>2</v>
      </c>
      <c r="C160" s="20">
        <v>0</v>
      </c>
      <c r="D160" s="20">
        <v>1</v>
      </c>
      <c r="E160" s="20">
        <v>1</v>
      </c>
      <c r="F160" s="20">
        <v>0</v>
      </c>
      <c r="G160" s="20">
        <v>0</v>
      </c>
      <c r="H160" s="20">
        <v>0</v>
      </c>
      <c r="I160" s="20">
        <v>1</v>
      </c>
      <c r="J160" s="20">
        <v>1</v>
      </c>
    </row>
    <row r="161" spans="1:10" x14ac:dyDescent="0.2">
      <c r="A161" s="21" t="s">
        <v>126</v>
      </c>
      <c r="B161" s="30">
        <v>100</v>
      </c>
      <c r="C161" s="30">
        <v>0</v>
      </c>
      <c r="D161" s="30">
        <v>50</v>
      </c>
      <c r="E161" s="30">
        <v>50</v>
      </c>
      <c r="F161" s="30">
        <v>0</v>
      </c>
      <c r="G161" s="30">
        <v>0</v>
      </c>
      <c r="H161" s="30">
        <v>0</v>
      </c>
      <c r="I161" s="30">
        <v>50</v>
      </c>
      <c r="J161" s="30">
        <v>50</v>
      </c>
    </row>
    <row r="162" spans="1:10" x14ac:dyDescent="0.2">
      <c r="A162" s="19" t="s">
        <v>884</v>
      </c>
      <c r="B162" s="20">
        <v>2</v>
      </c>
      <c r="C162" s="20">
        <v>0</v>
      </c>
      <c r="D162" s="20">
        <v>2</v>
      </c>
      <c r="E162" s="20">
        <v>0</v>
      </c>
      <c r="F162" s="20">
        <v>0</v>
      </c>
      <c r="G162" s="20">
        <v>0</v>
      </c>
      <c r="H162" s="20">
        <v>0</v>
      </c>
      <c r="I162" s="20">
        <v>2</v>
      </c>
      <c r="J162" s="20">
        <v>0</v>
      </c>
    </row>
    <row r="163" spans="1:10" x14ac:dyDescent="0.2">
      <c r="A163" s="21" t="s">
        <v>126</v>
      </c>
      <c r="B163" s="30">
        <v>100</v>
      </c>
      <c r="C163" s="30">
        <v>0</v>
      </c>
      <c r="D163" s="30">
        <v>100</v>
      </c>
      <c r="E163" s="30">
        <v>0</v>
      </c>
      <c r="F163" s="30">
        <v>0</v>
      </c>
      <c r="G163" s="30">
        <v>0</v>
      </c>
      <c r="H163" s="30">
        <v>0</v>
      </c>
      <c r="I163" s="30">
        <v>100</v>
      </c>
      <c r="J163" s="30">
        <v>0</v>
      </c>
    </row>
    <row r="164" spans="1:10" x14ac:dyDescent="0.2">
      <c r="A164" s="19" t="s">
        <v>873</v>
      </c>
      <c r="B164" s="20">
        <v>250</v>
      </c>
      <c r="C164" s="20">
        <v>38</v>
      </c>
      <c r="D164" s="20">
        <v>124</v>
      </c>
      <c r="E164" s="20">
        <v>62</v>
      </c>
      <c r="F164" s="20">
        <v>15</v>
      </c>
      <c r="G164" s="20">
        <v>5</v>
      </c>
      <c r="H164" s="20">
        <v>6</v>
      </c>
      <c r="I164" s="20">
        <v>162</v>
      </c>
      <c r="J164" s="20">
        <v>77</v>
      </c>
    </row>
    <row r="165" spans="1:10" x14ac:dyDescent="0.2">
      <c r="A165" s="21" t="s">
        <v>126</v>
      </c>
      <c r="B165" s="30">
        <v>100</v>
      </c>
      <c r="C165" s="30">
        <v>15.2</v>
      </c>
      <c r="D165" s="30">
        <v>49.6</v>
      </c>
      <c r="E165" s="30">
        <v>24.8</v>
      </c>
      <c r="F165" s="30">
        <v>6</v>
      </c>
      <c r="G165" s="30">
        <v>2</v>
      </c>
      <c r="H165" s="30">
        <v>2.4</v>
      </c>
      <c r="I165" s="30">
        <v>64.8</v>
      </c>
      <c r="J165" s="30">
        <v>30.8</v>
      </c>
    </row>
    <row r="166" spans="1:10" x14ac:dyDescent="0.2">
      <c r="A166" s="18" t="s">
        <v>885</v>
      </c>
      <c r="B166" s="18"/>
      <c r="C166" s="18"/>
      <c r="D166" s="18"/>
      <c r="E166" s="18"/>
      <c r="F166" s="18"/>
      <c r="G166" s="18"/>
      <c r="H166" s="18"/>
      <c r="I166" s="18"/>
      <c r="J166" s="18"/>
    </row>
    <row r="167" spans="1:10" x14ac:dyDescent="0.2">
      <c r="A167" s="19" t="s">
        <v>886</v>
      </c>
      <c r="B167" s="20">
        <v>1712</v>
      </c>
      <c r="C167" s="20">
        <v>261</v>
      </c>
      <c r="D167" s="20">
        <v>938</v>
      </c>
      <c r="E167" s="20">
        <v>351</v>
      </c>
      <c r="F167" s="20">
        <v>115</v>
      </c>
      <c r="G167" s="20">
        <v>20</v>
      </c>
      <c r="H167" s="20">
        <v>27</v>
      </c>
      <c r="I167" s="20">
        <v>1199</v>
      </c>
      <c r="J167" s="20">
        <v>466</v>
      </c>
    </row>
    <row r="168" spans="1:10" x14ac:dyDescent="0.2">
      <c r="A168" s="21" t="s">
        <v>126</v>
      </c>
      <c r="B168" s="30">
        <v>100</v>
      </c>
      <c r="C168" s="30">
        <v>15.245327</v>
      </c>
      <c r="D168" s="30">
        <v>54.789720000000003</v>
      </c>
      <c r="E168" s="30">
        <v>20.502336</v>
      </c>
      <c r="F168" s="30">
        <v>6.7172900000000002</v>
      </c>
      <c r="G168" s="30">
        <v>1.1682239999999999</v>
      </c>
      <c r="H168" s="30">
        <v>1.5771029999999999</v>
      </c>
      <c r="I168" s="30">
        <v>70.035047000000006</v>
      </c>
      <c r="J168" s="30">
        <v>27.219626000000002</v>
      </c>
    </row>
    <row r="169" spans="1:10" x14ac:dyDescent="0.2">
      <c r="A169" s="19" t="s">
        <v>139</v>
      </c>
      <c r="B169" s="20">
        <v>76</v>
      </c>
      <c r="C169" s="20">
        <v>22</v>
      </c>
      <c r="D169" s="20">
        <v>33</v>
      </c>
      <c r="E169" s="20">
        <v>13</v>
      </c>
      <c r="F169" s="20">
        <v>4</v>
      </c>
      <c r="G169" s="20">
        <v>3</v>
      </c>
      <c r="H169" s="20">
        <v>1</v>
      </c>
      <c r="I169" s="20">
        <v>55</v>
      </c>
      <c r="J169" s="20">
        <v>17</v>
      </c>
    </row>
    <row r="170" spans="1:10" x14ac:dyDescent="0.2">
      <c r="A170" s="21" t="s">
        <v>126</v>
      </c>
      <c r="B170" s="30">
        <v>100</v>
      </c>
      <c r="C170" s="30">
        <v>28.947368000000001</v>
      </c>
      <c r="D170" s="30">
        <v>43.421053000000001</v>
      </c>
      <c r="E170" s="30">
        <v>17.105263000000001</v>
      </c>
      <c r="F170" s="30">
        <v>5.2631579999999998</v>
      </c>
      <c r="G170" s="30">
        <v>3.947368</v>
      </c>
      <c r="H170" s="30">
        <v>1.3157890000000001</v>
      </c>
      <c r="I170" s="30">
        <v>72.368420999999998</v>
      </c>
      <c r="J170" s="30">
        <v>22.368421000000001</v>
      </c>
    </row>
    <row r="171" spans="1:10" x14ac:dyDescent="0.2">
      <c r="A171" s="19" t="s">
        <v>887</v>
      </c>
      <c r="B171" s="20">
        <v>59</v>
      </c>
      <c r="C171" s="20">
        <v>7</v>
      </c>
      <c r="D171" s="20">
        <v>17</v>
      </c>
      <c r="E171" s="20">
        <v>16</v>
      </c>
      <c r="F171" s="20">
        <v>16</v>
      </c>
      <c r="G171" s="20">
        <v>2</v>
      </c>
      <c r="H171" s="20">
        <v>1</v>
      </c>
      <c r="I171" s="20">
        <v>24</v>
      </c>
      <c r="J171" s="20">
        <v>32</v>
      </c>
    </row>
    <row r="172" spans="1:10" x14ac:dyDescent="0.2">
      <c r="A172" s="21" t="s">
        <v>126</v>
      </c>
      <c r="B172" s="30">
        <v>100</v>
      </c>
      <c r="C172" s="30">
        <v>11.864407</v>
      </c>
      <c r="D172" s="30">
        <v>28.813559000000001</v>
      </c>
      <c r="E172" s="30">
        <v>27.118644</v>
      </c>
      <c r="F172" s="30">
        <v>27.118644</v>
      </c>
      <c r="G172" s="30">
        <v>3.389831</v>
      </c>
      <c r="H172" s="30">
        <v>1.6949149999999999</v>
      </c>
      <c r="I172" s="30">
        <v>40.677965999999998</v>
      </c>
      <c r="J172" s="30">
        <v>54.237287999999999</v>
      </c>
    </row>
    <row r="173" spans="1:10" x14ac:dyDescent="0.2">
      <c r="A173" s="19" t="s">
        <v>140</v>
      </c>
      <c r="B173" s="20">
        <v>194</v>
      </c>
      <c r="C173" s="20">
        <v>13</v>
      </c>
      <c r="D173" s="20">
        <v>72</v>
      </c>
      <c r="E173" s="20">
        <v>59</v>
      </c>
      <c r="F173" s="20">
        <v>42</v>
      </c>
      <c r="G173" s="20">
        <v>4</v>
      </c>
      <c r="H173" s="20">
        <v>4</v>
      </c>
      <c r="I173" s="20">
        <v>85</v>
      </c>
      <c r="J173" s="20">
        <v>101</v>
      </c>
    </row>
    <row r="174" spans="1:10" x14ac:dyDescent="0.2">
      <c r="A174" s="21" t="s">
        <v>126</v>
      </c>
      <c r="B174" s="30">
        <v>100</v>
      </c>
      <c r="C174" s="30">
        <v>6.7010310000000004</v>
      </c>
      <c r="D174" s="30">
        <v>37.113402000000001</v>
      </c>
      <c r="E174" s="30">
        <v>30.412371</v>
      </c>
      <c r="F174" s="30">
        <v>21.649484999999999</v>
      </c>
      <c r="G174" s="30">
        <v>2.0618560000000001</v>
      </c>
      <c r="H174" s="30">
        <v>2.0618560000000001</v>
      </c>
      <c r="I174" s="30">
        <v>43.814433000000001</v>
      </c>
      <c r="J174" s="30">
        <v>52.061855999999999</v>
      </c>
    </row>
    <row r="175" spans="1:10" x14ac:dyDescent="0.2">
      <c r="A175" s="19" t="s">
        <v>141</v>
      </c>
      <c r="B175" s="20">
        <v>16</v>
      </c>
      <c r="C175" s="20">
        <v>1</v>
      </c>
      <c r="D175" s="20">
        <v>5</v>
      </c>
      <c r="E175" s="20">
        <v>5</v>
      </c>
      <c r="F175" s="20">
        <v>4</v>
      </c>
      <c r="G175" s="20">
        <v>1</v>
      </c>
      <c r="H175" s="20">
        <v>0</v>
      </c>
      <c r="I175" s="20">
        <v>6</v>
      </c>
      <c r="J175" s="20">
        <v>9</v>
      </c>
    </row>
    <row r="176" spans="1:10" x14ac:dyDescent="0.2">
      <c r="A176" s="21" t="s">
        <v>126</v>
      </c>
      <c r="B176" s="30">
        <v>100</v>
      </c>
      <c r="C176" s="30">
        <v>6.25</v>
      </c>
      <c r="D176" s="30">
        <v>31.25</v>
      </c>
      <c r="E176" s="30">
        <v>31.25</v>
      </c>
      <c r="F176" s="30">
        <v>25</v>
      </c>
      <c r="G176" s="30">
        <v>6.25</v>
      </c>
      <c r="H176" s="30">
        <v>0</v>
      </c>
      <c r="I176" s="30">
        <v>37.5</v>
      </c>
      <c r="J176" s="30">
        <v>56.25</v>
      </c>
    </row>
    <row r="177" spans="1:10" x14ac:dyDescent="0.2">
      <c r="A177" s="19" t="s">
        <v>849</v>
      </c>
      <c r="B177" s="20">
        <v>46</v>
      </c>
      <c r="C177" s="20">
        <v>6</v>
      </c>
      <c r="D177" s="20">
        <v>18</v>
      </c>
      <c r="E177" s="20">
        <v>11</v>
      </c>
      <c r="F177" s="20">
        <v>5</v>
      </c>
      <c r="G177" s="20">
        <v>6</v>
      </c>
      <c r="H177" s="20">
        <v>0</v>
      </c>
      <c r="I177" s="20">
        <v>24</v>
      </c>
      <c r="J177" s="20">
        <v>16</v>
      </c>
    </row>
    <row r="178" spans="1:10" x14ac:dyDescent="0.2">
      <c r="A178" s="21" t="s">
        <v>126</v>
      </c>
      <c r="B178" s="30">
        <v>100</v>
      </c>
      <c r="C178" s="30">
        <v>13.043478</v>
      </c>
      <c r="D178" s="30">
        <v>39.130434999999999</v>
      </c>
      <c r="E178" s="30">
        <v>23.913042999999998</v>
      </c>
      <c r="F178" s="30">
        <v>10.869565</v>
      </c>
      <c r="G178" s="30">
        <v>13.043478</v>
      </c>
      <c r="H178" s="30">
        <v>0</v>
      </c>
      <c r="I178" s="30">
        <v>52.173912999999999</v>
      </c>
      <c r="J178" s="30">
        <v>34.782609000000001</v>
      </c>
    </row>
    <row r="179" spans="1:10" x14ac:dyDescent="0.2">
      <c r="A179" s="19" t="s">
        <v>873</v>
      </c>
      <c r="B179" s="20">
        <v>85</v>
      </c>
      <c r="C179" s="20">
        <v>13</v>
      </c>
      <c r="D179" s="20">
        <v>36</v>
      </c>
      <c r="E179" s="20">
        <v>21</v>
      </c>
      <c r="F179" s="20">
        <v>10</v>
      </c>
      <c r="G179" s="20">
        <v>5</v>
      </c>
      <c r="H179" s="20">
        <v>0</v>
      </c>
      <c r="I179" s="20">
        <v>49</v>
      </c>
      <c r="J179" s="20">
        <v>31</v>
      </c>
    </row>
    <row r="180" spans="1:10" x14ac:dyDescent="0.2">
      <c r="A180" s="21" t="s">
        <v>126</v>
      </c>
      <c r="B180" s="30">
        <v>100</v>
      </c>
      <c r="C180" s="30">
        <v>15.294117999999999</v>
      </c>
      <c r="D180" s="30">
        <v>42.352941000000001</v>
      </c>
      <c r="E180" s="30">
        <v>24.705881999999999</v>
      </c>
      <c r="F180" s="30">
        <v>11.764706</v>
      </c>
      <c r="G180" s="30">
        <v>5.8823530000000002</v>
      </c>
      <c r="H180" s="30">
        <v>0</v>
      </c>
      <c r="I180" s="30">
        <v>57.647058999999999</v>
      </c>
      <c r="J180" s="30">
        <v>36.470587999999999</v>
      </c>
    </row>
    <row r="181" spans="1:10" x14ac:dyDescent="0.2">
      <c r="A181" s="18" t="s">
        <v>888</v>
      </c>
      <c r="B181" s="18"/>
      <c r="C181" s="18"/>
      <c r="D181" s="18"/>
      <c r="E181" s="18"/>
      <c r="F181" s="18"/>
      <c r="G181" s="18"/>
      <c r="H181" s="18"/>
      <c r="I181" s="18"/>
      <c r="J181" s="18"/>
    </row>
    <row r="182" spans="1:10" x14ac:dyDescent="0.2">
      <c r="A182" s="19" t="s">
        <v>889</v>
      </c>
      <c r="B182" s="20">
        <v>1212</v>
      </c>
      <c r="C182" s="20">
        <v>206</v>
      </c>
      <c r="D182" s="20">
        <v>702</v>
      </c>
      <c r="E182" s="20">
        <v>209</v>
      </c>
      <c r="F182" s="20">
        <v>70</v>
      </c>
      <c r="G182" s="20">
        <v>13</v>
      </c>
      <c r="H182" s="20">
        <v>12</v>
      </c>
      <c r="I182" s="20">
        <v>908</v>
      </c>
      <c r="J182" s="20">
        <v>279</v>
      </c>
    </row>
    <row r="183" spans="1:10" x14ac:dyDescent="0.2">
      <c r="A183" s="21" t="s">
        <v>126</v>
      </c>
      <c r="B183" s="30">
        <v>100</v>
      </c>
      <c r="C183" s="30">
        <v>16.996700000000001</v>
      </c>
      <c r="D183" s="30">
        <v>57.920791999999999</v>
      </c>
      <c r="E183" s="30">
        <v>17.244223999999999</v>
      </c>
      <c r="F183" s="30">
        <v>5.7755780000000003</v>
      </c>
      <c r="G183" s="30">
        <v>1.0726070000000001</v>
      </c>
      <c r="H183" s="30">
        <v>0.99009899999999995</v>
      </c>
      <c r="I183" s="30">
        <v>74.917491999999996</v>
      </c>
      <c r="J183" s="30">
        <v>23.019801999999999</v>
      </c>
    </row>
    <row r="184" spans="1:10" x14ac:dyDescent="0.2">
      <c r="A184" s="19" t="s">
        <v>890</v>
      </c>
      <c r="B184" s="20">
        <v>24</v>
      </c>
      <c r="C184" s="20">
        <v>4</v>
      </c>
      <c r="D184" s="20">
        <v>11</v>
      </c>
      <c r="E184" s="20">
        <v>5</v>
      </c>
      <c r="F184" s="20">
        <v>4</v>
      </c>
      <c r="G184" s="20">
        <v>0</v>
      </c>
      <c r="H184" s="20">
        <v>0</v>
      </c>
      <c r="I184" s="20">
        <v>15</v>
      </c>
      <c r="J184" s="20">
        <v>9</v>
      </c>
    </row>
    <row r="185" spans="1:10" x14ac:dyDescent="0.2">
      <c r="A185" s="21" t="s">
        <v>126</v>
      </c>
      <c r="B185" s="30">
        <v>100</v>
      </c>
      <c r="C185" s="30">
        <v>16.666667</v>
      </c>
      <c r="D185" s="30">
        <v>45.833333000000003</v>
      </c>
      <c r="E185" s="30">
        <v>20.833333</v>
      </c>
      <c r="F185" s="30">
        <v>16.666667</v>
      </c>
      <c r="G185" s="30">
        <v>0</v>
      </c>
      <c r="H185" s="30">
        <v>0</v>
      </c>
      <c r="I185" s="30">
        <v>62.5</v>
      </c>
      <c r="J185" s="30">
        <v>37.5</v>
      </c>
    </row>
    <row r="186" spans="1:10" x14ac:dyDescent="0.2">
      <c r="A186" s="19" t="s">
        <v>891</v>
      </c>
      <c r="B186" s="20">
        <v>76</v>
      </c>
      <c r="C186" s="20">
        <v>7</v>
      </c>
      <c r="D186" s="20">
        <v>35</v>
      </c>
      <c r="E186" s="20">
        <v>26</v>
      </c>
      <c r="F186" s="20">
        <v>6</v>
      </c>
      <c r="G186" s="20">
        <v>2</v>
      </c>
      <c r="H186" s="20">
        <v>0</v>
      </c>
      <c r="I186" s="20">
        <v>42</v>
      </c>
      <c r="J186" s="20">
        <v>32</v>
      </c>
    </row>
    <row r="187" spans="1:10" x14ac:dyDescent="0.2">
      <c r="A187" s="21" t="s">
        <v>126</v>
      </c>
      <c r="B187" s="30">
        <v>100</v>
      </c>
      <c r="C187" s="30">
        <v>9.2105259999999998</v>
      </c>
      <c r="D187" s="30">
        <v>46.052632000000003</v>
      </c>
      <c r="E187" s="30">
        <v>34.210526000000002</v>
      </c>
      <c r="F187" s="30">
        <v>7.8947370000000001</v>
      </c>
      <c r="G187" s="30">
        <v>2.6315789999999999</v>
      </c>
      <c r="H187" s="30">
        <v>0</v>
      </c>
      <c r="I187" s="30">
        <v>55.263157999999997</v>
      </c>
      <c r="J187" s="30">
        <v>42.105263000000001</v>
      </c>
    </row>
    <row r="188" spans="1:10" x14ac:dyDescent="0.2">
      <c r="A188" s="19" t="s">
        <v>892</v>
      </c>
      <c r="B188" s="20">
        <v>43</v>
      </c>
      <c r="C188" s="20">
        <v>3</v>
      </c>
      <c r="D188" s="20">
        <v>19</v>
      </c>
      <c r="E188" s="20">
        <v>19</v>
      </c>
      <c r="F188" s="20">
        <v>2</v>
      </c>
      <c r="G188" s="20">
        <v>0</v>
      </c>
      <c r="H188" s="20">
        <v>0</v>
      </c>
      <c r="I188" s="20">
        <v>22</v>
      </c>
      <c r="J188" s="20">
        <v>21</v>
      </c>
    </row>
    <row r="189" spans="1:10" x14ac:dyDescent="0.2">
      <c r="A189" s="21" t="s">
        <v>126</v>
      </c>
      <c r="B189" s="30">
        <v>100</v>
      </c>
      <c r="C189" s="30">
        <v>6.9767440000000001</v>
      </c>
      <c r="D189" s="30">
        <v>44.186047000000002</v>
      </c>
      <c r="E189" s="30">
        <v>44.186047000000002</v>
      </c>
      <c r="F189" s="30">
        <v>4.6511630000000004</v>
      </c>
      <c r="G189" s="30">
        <v>0</v>
      </c>
      <c r="H189" s="30">
        <v>0</v>
      </c>
      <c r="I189" s="30">
        <v>51.162790999999999</v>
      </c>
      <c r="J189" s="30">
        <v>48.837209000000001</v>
      </c>
    </row>
    <row r="190" spans="1:10" x14ac:dyDescent="0.2">
      <c r="A190" s="19" t="s">
        <v>893</v>
      </c>
      <c r="B190" s="20">
        <v>14</v>
      </c>
      <c r="C190" s="20">
        <v>4</v>
      </c>
      <c r="D190" s="20">
        <v>6</v>
      </c>
      <c r="E190" s="20">
        <v>3</v>
      </c>
      <c r="F190" s="20">
        <v>1</v>
      </c>
      <c r="G190" s="20">
        <v>0</v>
      </c>
      <c r="H190" s="20">
        <v>0</v>
      </c>
      <c r="I190" s="20">
        <v>10</v>
      </c>
      <c r="J190" s="20">
        <v>4</v>
      </c>
    </row>
    <row r="191" spans="1:10" x14ac:dyDescent="0.2">
      <c r="A191" s="21" t="s">
        <v>126</v>
      </c>
      <c r="B191" s="30">
        <v>100</v>
      </c>
      <c r="C191" s="30">
        <v>28.571428999999998</v>
      </c>
      <c r="D191" s="30">
        <v>42.857143000000001</v>
      </c>
      <c r="E191" s="30">
        <v>21.428571000000002</v>
      </c>
      <c r="F191" s="30">
        <v>7.1428570000000002</v>
      </c>
      <c r="G191" s="30">
        <v>0</v>
      </c>
      <c r="H191" s="30">
        <v>0</v>
      </c>
      <c r="I191" s="30">
        <v>71.428571000000005</v>
      </c>
      <c r="J191" s="30">
        <v>28.571428999999998</v>
      </c>
    </row>
    <row r="192" spans="1:10" x14ac:dyDescent="0.2">
      <c r="A192" s="19" t="s">
        <v>894</v>
      </c>
      <c r="B192" s="20">
        <v>5</v>
      </c>
      <c r="C192" s="20">
        <v>0</v>
      </c>
      <c r="D192" s="20">
        <v>2</v>
      </c>
      <c r="E192" s="20">
        <v>1</v>
      </c>
      <c r="F192" s="20">
        <v>1</v>
      </c>
      <c r="G192" s="20">
        <v>1</v>
      </c>
      <c r="H192" s="20">
        <v>0</v>
      </c>
      <c r="I192" s="20">
        <v>2</v>
      </c>
      <c r="J192" s="20">
        <v>2</v>
      </c>
    </row>
    <row r="193" spans="1:10" x14ac:dyDescent="0.2">
      <c r="A193" s="21" t="s">
        <v>126</v>
      </c>
      <c r="B193" s="30">
        <v>100</v>
      </c>
      <c r="C193" s="30">
        <v>0</v>
      </c>
      <c r="D193" s="30">
        <v>40</v>
      </c>
      <c r="E193" s="30">
        <v>20</v>
      </c>
      <c r="F193" s="30">
        <v>20</v>
      </c>
      <c r="G193" s="30">
        <v>20</v>
      </c>
      <c r="H193" s="30">
        <v>0</v>
      </c>
      <c r="I193" s="30">
        <v>40</v>
      </c>
      <c r="J193" s="30">
        <v>40</v>
      </c>
    </row>
    <row r="194" spans="1:10" x14ac:dyDescent="0.2">
      <c r="A194" s="19" t="s">
        <v>873</v>
      </c>
      <c r="B194" s="20">
        <v>414</v>
      </c>
      <c r="C194" s="20">
        <v>59</v>
      </c>
      <c r="D194" s="20">
        <v>196</v>
      </c>
      <c r="E194" s="20">
        <v>101</v>
      </c>
      <c r="F194" s="20">
        <v>35</v>
      </c>
      <c r="G194" s="20">
        <v>7</v>
      </c>
      <c r="H194" s="20">
        <v>16</v>
      </c>
      <c r="I194" s="20">
        <v>255</v>
      </c>
      <c r="J194" s="20">
        <v>136</v>
      </c>
    </row>
    <row r="195" spans="1:10" x14ac:dyDescent="0.2">
      <c r="A195" s="21" t="s">
        <v>126</v>
      </c>
      <c r="B195" s="30">
        <v>100</v>
      </c>
      <c r="C195" s="30">
        <v>14.251208</v>
      </c>
      <c r="D195" s="30">
        <v>47.342995000000002</v>
      </c>
      <c r="E195" s="30">
        <v>24.396135000000001</v>
      </c>
      <c r="F195" s="30">
        <v>8.4541059999999995</v>
      </c>
      <c r="G195" s="30">
        <v>1.6908209999999999</v>
      </c>
      <c r="H195" s="30">
        <v>3.8647339999999999</v>
      </c>
      <c r="I195" s="30">
        <v>61.594203</v>
      </c>
      <c r="J195" s="30">
        <v>32.850242000000001</v>
      </c>
    </row>
    <row r="196" spans="1:10" x14ac:dyDescent="0.2">
      <c r="A196" s="18" t="s">
        <v>895</v>
      </c>
      <c r="B196" s="18"/>
      <c r="C196" s="18"/>
      <c r="D196" s="18"/>
      <c r="E196" s="18"/>
      <c r="F196" s="18"/>
      <c r="G196" s="18"/>
      <c r="H196" s="18"/>
      <c r="I196" s="18"/>
      <c r="J196" s="18"/>
    </row>
    <row r="197" spans="1:10" x14ac:dyDescent="0.2">
      <c r="A197" s="19" t="s">
        <v>889</v>
      </c>
      <c r="B197" s="20">
        <v>13</v>
      </c>
      <c r="C197" s="20">
        <v>0</v>
      </c>
      <c r="D197" s="20">
        <v>7</v>
      </c>
      <c r="E197" s="20">
        <v>1</v>
      </c>
      <c r="F197" s="20">
        <v>4</v>
      </c>
      <c r="G197" s="20">
        <v>1</v>
      </c>
      <c r="H197" s="20">
        <v>0</v>
      </c>
      <c r="I197" s="20">
        <v>7</v>
      </c>
      <c r="J197" s="20">
        <v>5</v>
      </c>
    </row>
    <row r="198" spans="1:10" x14ac:dyDescent="0.2">
      <c r="A198" s="21" t="s">
        <v>126</v>
      </c>
      <c r="B198" s="30">
        <v>100</v>
      </c>
      <c r="C198" s="30">
        <v>0</v>
      </c>
      <c r="D198" s="30">
        <v>53.846153999999999</v>
      </c>
      <c r="E198" s="30">
        <v>7.6923079999999997</v>
      </c>
      <c r="F198" s="30">
        <v>30.769231000000001</v>
      </c>
      <c r="G198" s="30">
        <v>7.6923079999999997</v>
      </c>
      <c r="H198" s="30">
        <v>0</v>
      </c>
      <c r="I198" s="30">
        <v>53.846153999999999</v>
      </c>
      <c r="J198" s="30">
        <v>38.461537999999997</v>
      </c>
    </row>
    <row r="199" spans="1:10" x14ac:dyDescent="0.2">
      <c r="A199" s="19" t="s">
        <v>890</v>
      </c>
      <c r="B199" s="20">
        <v>89</v>
      </c>
      <c r="C199" s="20">
        <v>5</v>
      </c>
      <c r="D199" s="20">
        <v>17</v>
      </c>
      <c r="E199" s="20">
        <v>34</v>
      </c>
      <c r="F199" s="20">
        <v>28</v>
      </c>
      <c r="G199" s="20">
        <v>4</v>
      </c>
      <c r="H199" s="20">
        <v>1</v>
      </c>
      <c r="I199" s="20">
        <v>22</v>
      </c>
      <c r="J199" s="20">
        <v>62</v>
      </c>
    </row>
    <row r="200" spans="1:10" x14ac:dyDescent="0.2">
      <c r="A200" s="21" t="s">
        <v>126</v>
      </c>
      <c r="B200" s="30">
        <v>100</v>
      </c>
      <c r="C200" s="30">
        <v>5.6179779999999999</v>
      </c>
      <c r="D200" s="30">
        <v>19.101123999999999</v>
      </c>
      <c r="E200" s="30">
        <v>38.202247</v>
      </c>
      <c r="F200" s="30">
        <v>31.460674000000001</v>
      </c>
      <c r="G200" s="30">
        <v>4.4943819999999999</v>
      </c>
      <c r="H200" s="30">
        <v>1.123596</v>
      </c>
      <c r="I200" s="30">
        <v>24.719100999999998</v>
      </c>
      <c r="J200" s="30">
        <v>69.662920999999997</v>
      </c>
    </row>
    <row r="201" spans="1:10" ht="11.15" customHeight="1" x14ac:dyDescent="0.2">
      <c r="A201" s="19" t="s">
        <v>891</v>
      </c>
      <c r="B201" s="20">
        <v>143</v>
      </c>
      <c r="C201" s="20">
        <v>11</v>
      </c>
      <c r="D201" s="20">
        <v>64</v>
      </c>
      <c r="E201" s="20">
        <v>36</v>
      </c>
      <c r="F201" s="20">
        <v>24</v>
      </c>
      <c r="G201" s="20">
        <v>4</v>
      </c>
      <c r="H201" s="20">
        <v>4</v>
      </c>
      <c r="I201" s="20">
        <v>75</v>
      </c>
      <c r="J201" s="20">
        <v>60</v>
      </c>
    </row>
    <row r="202" spans="1:10" ht="11.15" customHeight="1" x14ac:dyDescent="0.2">
      <c r="A202" s="21" t="s">
        <v>126</v>
      </c>
      <c r="B202" s="30">
        <v>100</v>
      </c>
      <c r="C202" s="30">
        <v>7.6923079999999997</v>
      </c>
      <c r="D202" s="30">
        <v>44.755245000000002</v>
      </c>
      <c r="E202" s="30">
        <v>25.174824999999998</v>
      </c>
      <c r="F202" s="30">
        <v>16.783217</v>
      </c>
      <c r="G202" s="30">
        <v>2.7972030000000001</v>
      </c>
      <c r="H202" s="30">
        <v>2.7972030000000001</v>
      </c>
      <c r="I202" s="30">
        <v>52.447552000000002</v>
      </c>
      <c r="J202" s="30">
        <v>41.958041999999999</v>
      </c>
    </row>
    <row r="203" spans="1:10" ht="11.15" customHeight="1" x14ac:dyDescent="0.2">
      <c r="A203" s="19" t="s">
        <v>892</v>
      </c>
      <c r="B203" s="20">
        <v>27</v>
      </c>
      <c r="C203" s="20">
        <v>5</v>
      </c>
      <c r="D203" s="20">
        <v>7</v>
      </c>
      <c r="E203" s="20">
        <v>11</v>
      </c>
      <c r="F203" s="20">
        <v>4</v>
      </c>
      <c r="G203" s="20">
        <v>0</v>
      </c>
      <c r="H203" s="20">
        <v>0</v>
      </c>
      <c r="I203" s="20">
        <v>12</v>
      </c>
      <c r="J203" s="20">
        <v>15</v>
      </c>
    </row>
    <row r="204" spans="1:10" ht="11.15" customHeight="1" x14ac:dyDescent="0.2">
      <c r="A204" s="21" t="s">
        <v>126</v>
      </c>
      <c r="B204" s="30">
        <v>100</v>
      </c>
      <c r="C204" s="30">
        <v>18.518519000000001</v>
      </c>
      <c r="D204" s="30">
        <v>25.925926</v>
      </c>
      <c r="E204" s="30">
        <v>40.740741</v>
      </c>
      <c r="F204" s="30">
        <v>14.814814999999999</v>
      </c>
      <c r="G204" s="30">
        <v>0</v>
      </c>
      <c r="H204" s="30">
        <v>0</v>
      </c>
      <c r="I204" s="30">
        <v>44.444443999999997</v>
      </c>
      <c r="J204" s="30">
        <v>55.555556000000003</v>
      </c>
    </row>
    <row r="205" spans="1:10" ht="11.15" customHeight="1" x14ac:dyDescent="0.2">
      <c r="A205" s="19" t="s">
        <v>893</v>
      </c>
      <c r="B205" s="20">
        <v>5</v>
      </c>
      <c r="C205" s="20">
        <v>1</v>
      </c>
      <c r="D205" s="20">
        <v>3</v>
      </c>
      <c r="E205" s="20">
        <v>1</v>
      </c>
      <c r="F205" s="20">
        <v>0</v>
      </c>
      <c r="G205" s="20">
        <v>0</v>
      </c>
      <c r="H205" s="20">
        <v>0</v>
      </c>
      <c r="I205" s="20">
        <v>4</v>
      </c>
      <c r="J205" s="20">
        <v>1</v>
      </c>
    </row>
    <row r="206" spans="1:10" ht="11.15" customHeight="1" x14ac:dyDescent="0.2">
      <c r="A206" s="21" t="s">
        <v>126</v>
      </c>
      <c r="B206" s="30">
        <v>100</v>
      </c>
      <c r="C206" s="30">
        <v>20</v>
      </c>
      <c r="D206" s="30">
        <v>60</v>
      </c>
      <c r="E206" s="30">
        <v>20</v>
      </c>
      <c r="F206" s="30">
        <v>0</v>
      </c>
      <c r="G206" s="30">
        <v>0</v>
      </c>
      <c r="H206" s="30">
        <v>0</v>
      </c>
      <c r="I206" s="30">
        <v>80</v>
      </c>
      <c r="J206" s="30">
        <v>20</v>
      </c>
    </row>
    <row r="207" spans="1:10" ht="11.15" customHeight="1" x14ac:dyDescent="0.2">
      <c r="A207" s="19" t="s">
        <v>894</v>
      </c>
      <c r="B207" s="20">
        <v>10</v>
      </c>
      <c r="C207" s="20">
        <v>2</v>
      </c>
      <c r="D207" s="20">
        <v>3</v>
      </c>
      <c r="E207" s="20">
        <v>2</v>
      </c>
      <c r="F207" s="20">
        <v>3</v>
      </c>
      <c r="G207" s="20">
        <v>0</v>
      </c>
      <c r="H207" s="20">
        <v>0</v>
      </c>
      <c r="I207" s="20">
        <v>5</v>
      </c>
      <c r="J207" s="20">
        <v>5</v>
      </c>
    </row>
    <row r="208" spans="1:10" ht="11.15" customHeight="1" x14ac:dyDescent="0.2">
      <c r="A208" s="21" t="s">
        <v>126</v>
      </c>
      <c r="B208" s="30">
        <v>100</v>
      </c>
      <c r="C208" s="30">
        <v>20</v>
      </c>
      <c r="D208" s="30">
        <v>30</v>
      </c>
      <c r="E208" s="30">
        <v>20</v>
      </c>
      <c r="F208" s="30">
        <v>30</v>
      </c>
      <c r="G208" s="30">
        <v>0</v>
      </c>
      <c r="H208" s="30">
        <v>0</v>
      </c>
      <c r="I208" s="30">
        <v>50</v>
      </c>
      <c r="J208" s="30">
        <v>50</v>
      </c>
    </row>
    <row r="209" spans="1:10" ht="11.15" customHeight="1" x14ac:dyDescent="0.2">
      <c r="A209" s="19" t="s">
        <v>873</v>
      </c>
      <c r="B209" s="20">
        <v>28</v>
      </c>
      <c r="C209" s="20">
        <v>3</v>
      </c>
      <c r="D209" s="20">
        <v>11</v>
      </c>
      <c r="E209" s="20">
        <v>6</v>
      </c>
      <c r="F209" s="20">
        <v>4</v>
      </c>
      <c r="G209" s="20">
        <v>4</v>
      </c>
      <c r="H209" s="20">
        <v>0</v>
      </c>
      <c r="I209" s="20">
        <v>14</v>
      </c>
      <c r="J209" s="20">
        <v>10</v>
      </c>
    </row>
    <row r="210" spans="1:10" ht="11.15" customHeight="1" x14ac:dyDescent="0.2">
      <c r="A210" s="21" t="s">
        <v>126</v>
      </c>
      <c r="B210" s="30">
        <v>100</v>
      </c>
      <c r="C210" s="30">
        <v>10.714286</v>
      </c>
      <c r="D210" s="30">
        <v>39.285713999999999</v>
      </c>
      <c r="E210" s="30">
        <v>21.428571000000002</v>
      </c>
      <c r="F210" s="30">
        <v>14.285714</v>
      </c>
      <c r="G210" s="30">
        <v>14.285714</v>
      </c>
      <c r="H210" s="30">
        <v>0</v>
      </c>
      <c r="I210" s="30">
        <v>50</v>
      </c>
      <c r="J210" s="30">
        <v>35.714286000000001</v>
      </c>
    </row>
    <row r="211" spans="1:10" ht="11.15" customHeight="1" x14ac:dyDescent="0.2">
      <c r="A211" s="18" t="s">
        <v>142</v>
      </c>
      <c r="B211" s="18"/>
      <c r="C211" s="18"/>
      <c r="D211" s="18"/>
      <c r="E211" s="18"/>
      <c r="F211" s="18"/>
      <c r="G211" s="18"/>
      <c r="H211" s="18"/>
      <c r="I211" s="18"/>
      <c r="J211" s="18"/>
    </row>
    <row r="212" spans="1:10" ht="11.15" customHeight="1" x14ac:dyDescent="0.2">
      <c r="A212" s="19" t="s">
        <v>896</v>
      </c>
      <c r="B212" s="20">
        <v>90</v>
      </c>
      <c r="C212" s="20">
        <v>31</v>
      </c>
      <c r="D212" s="20">
        <v>37</v>
      </c>
      <c r="E212" s="20">
        <v>14</v>
      </c>
      <c r="F212" s="20">
        <v>8</v>
      </c>
      <c r="G212" s="20">
        <v>0</v>
      </c>
      <c r="H212" s="20">
        <v>0</v>
      </c>
      <c r="I212" s="20">
        <v>68</v>
      </c>
      <c r="J212" s="20">
        <v>22</v>
      </c>
    </row>
    <row r="213" spans="1:10" ht="11.15" customHeight="1" x14ac:dyDescent="0.2">
      <c r="A213" s="21" t="s">
        <v>126</v>
      </c>
      <c r="B213" s="30">
        <v>100</v>
      </c>
      <c r="C213" s="30">
        <v>34.444443999999997</v>
      </c>
      <c r="D213" s="30">
        <v>41.111111000000001</v>
      </c>
      <c r="E213" s="30">
        <v>15.555555999999999</v>
      </c>
      <c r="F213" s="30">
        <v>8.8888890000000007</v>
      </c>
      <c r="G213" s="30">
        <v>0</v>
      </c>
      <c r="H213" s="30">
        <v>0</v>
      </c>
      <c r="I213" s="30">
        <v>75.555555999999996</v>
      </c>
      <c r="J213" s="30">
        <v>24.444444000000001</v>
      </c>
    </row>
    <row r="214" spans="1:10" ht="11.15" customHeight="1" x14ac:dyDescent="0.2">
      <c r="A214" s="19" t="s">
        <v>897</v>
      </c>
      <c r="B214" s="20">
        <v>307</v>
      </c>
      <c r="C214" s="20">
        <v>70</v>
      </c>
      <c r="D214" s="20">
        <v>151</v>
      </c>
      <c r="E214" s="20">
        <v>56</v>
      </c>
      <c r="F214" s="20">
        <v>22</v>
      </c>
      <c r="G214" s="20">
        <v>5</v>
      </c>
      <c r="H214" s="20">
        <v>3</v>
      </c>
      <c r="I214" s="20">
        <v>221</v>
      </c>
      <c r="J214" s="20">
        <v>78</v>
      </c>
    </row>
    <row r="215" spans="1:10" ht="11.15" customHeight="1" x14ac:dyDescent="0.2">
      <c r="A215" s="21" t="s">
        <v>126</v>
      </c>
      <c r="B215" s="30">
        <v>100</v>
      </c>
      <c r="C215" s="30">
        <v>22.801303000000001</v>
      </c>
      <c r="D215" s="30">
        <v>49.185668</v>
      </c>
      <c r="E215" s="30">
        <v>18.241042</v>
      </c>
      <c r="F215" s="30">
        <v>7.1661239999999999</v>
      </c>
      <c r="G215" s="30">
        <v>1.6286639999999999</v>
      </c>
      <c r="H215" s="30">
        <v>0.97719900000000004</v>
      </c>
      <c r="I215" s="30">
        <v>71.986970999999997</v>
      </c>
      <c r="J215" s="30">
        <v>25.407166</v>
      </c>
    </row>
    <row r="216" spans="1:10" ht="11.15" customHeight="1" x14ac:dyDescent="0.2">
      <c r="A216" s="19" t="s">
        <v>898</v>
      </c>
      <c r="B216" s="20">
        <v>392</v>
      </c>
      <c r="C216" s="20">
        <v>60</v>
      </c>
      <c r="D216" s="20">
        <v>222</v>
      </c>
      <c r="E216" s="20">
        <v>80</v>
      </c>
      <c r="F216" s="20">
        <v>20</v>
      </c>
      <c r="G216" s="20">
        <v>6</v>
      </c>
      <c r="H216" s="20">
        <v>4</v>
      </c>
      <c r="I216" s="20">
        <v>282</v>
      </c>
      <c r="J216" s="20">
        <v>100</v>
      </c>
    </row>
    <row r="217" spans="1:10" ht="11.15" customHeight="1" x14ac:dyDescent="0.2">
      <c r="A217" s="21" t="s">
        <v>126</v>
      </c>
      <c r="B217" s="30">
        <v>100</v>
      </c>
      <c r="C217" s="30">
        <v>15.306122</v>
      </c>
      <c r="D217" s="30">
        <v>56.632652999999998</v>
      </c>
      <c r="E217" s="30">
        <v>20.408162999999998</v>
      </c>
      <c r="F217" s="30">
        <v>5.1020409999999998</v>
      </c>
      <c r="G217" s="30">
        <v>1.5306120000000001</v>
      </c>
      <c r="H217" s="30">
        <v>1.020408</v>
      </c>
      <c r="I217" s="30">
        <v>71.938776000000004</v>
      </c>
      <c r="J217" s="30">
        <v>25.510204000000002</v>
      </c>
    </row>
    <row r="218" spans="1:10" ht="11.15" customHeight="1" x14ac:dyDescent="0.2">
      <c r="A218" s="19" t="s">
        <v>899</v>
      </c>
      <c r="B218" s="20">
        <v>379</v>
      </c>
      <c r="C218" s="20">
        <v>43</v>
      </c>
      <c r="D218" s="20">
        <v>209</v>
      </c>
      <c r="E218" s="20">
        <v>84</v>
      </c>
      <c r="F218" s="20">
        <v>28</v>
      </c>
      <c r="G218" s="20">
        <v>8</v>
      </c>
      <c r="H218" s="20">
        <v>7</v>
      </c>
      <c r="I218" s="20">
        <v>252</v>
      </c>
      <c r="J218" s="20">
        <v>112</v>
      </c>
    </row>
    <row r="219" spans="1:10" ht="11.15" customHeight="1" x14ac:dyDescent="0.2">
      <c r="A219" s="21" t="s">
        <v>126</v>
      </c>
      <c r="B219" s="30">
        <v>100</v>
      </c>
      <c r="C219" s="30">
        <v>11.345646</v>
      </c>
      <c r="D219" s="30">
        <v>55.145119000000001</v>
      </c>
      <c r="E219" s="30">
        <v>22.163588000000001</v>
      </c>
      <c r="F219" s="30">
        <v>7.3878630000000003</v>
      </c>
      <c r="G219" s="30">
        <v>2.1108180000000001</v>
      </c>
      <c r="H219" s="30">
        <v>1.8469660000000001</v>
      </c>
      <c r="I219" s="30">
        <v>66.490764999999996</v>
      </c>
      <c r="J219" s="30">
        <v>29.551451</v>
      </c>
    </row>
    <row r="220" spans="1:10" ht="11.15" customHeight="1" x14ac:dyDescent="0.2">
      <c r="A220" s="19" t="s">
        <v>900</v>
      </c>
      <c r="B220" s="20">
        <v>951</v>
      </c>
      <c r="C220" s="20">
        <v>108</v>
      </c>
      <c r="D220" s="20">
        <v>466</v>
      </c>
      <c r="E220" s="20">
        <v>226</v>
      </c>
      <c r="F220" s="20">
        <v>112</v>
      </c>
      <c r="G220" s="20">
        <v>20</v>
      </c>
      <c r="H220" s="20">
        <v>19</v>
      </c>
      <c r="I220" s="20">
        <v>574</v>
      </c>
      <c r="J220" s="20">
        <v>338</v>
      </c>
    </row>
    <row r="221" spans="1:10" ht="11.15" customHeight="1" x14ac:dyDescent="0.2">
      <c r="A221" s="21" t="s">
        <v>126</v>
      </c>
      <c r="B221" s="30">
        <v>100</v>
      </c>
      <c r="C221" s="30">
        <v>11.356467</v>
      </c>
      <c r="D221" s="30">
        <v>49.001052000000001</v>
      </c>
      <c r="E221" s="30">
        <v>23.764458000000001</v>
      </c>
      <c r="F221" s="30">
        <v>11.777077</v>
      </c>
      <c r="G221" s="30">
        <v>2.1030489999999999</v>
      </c>
      <c r="H221" s="30">
        <v>1.997897</v>
      </c>
      <c r="I221" s="30">
        <v>60.357517999999999</v>
      </c>
      <c r="J221" s="30">
        <v>35.541535000000003</v>
      </c>
    </row>
    <row r="222" spans="1:10" ht="11.15" customHeight="1" x14ac:dyDescent="0.2">
      <c r="A222" s="19" t="s">
        <v>873</v>
      </c>
      <c r="B222" s="20">
        <v>69</v>
      </c>
      <c r="C222" s="20">
        <v>11</v>
      </c>
      <c r="D222" s="20">
        <v>34</v>
      </c>
      <c r="E222" s="20">
        <v>16</v>
      </c>
      <c r="F222" s="20">
        <v>6</v>
      </c>
      <c r="G222" s="20">
        <v>2</v>
      </c>
      <c r="H222" s="20">
        <v>0</v>
      </c>
      <c r="I222" s="20">
        <v>45</v>
      </c>
      <c r="J222" s="20">
        <v>22</v>
      </c>
    </row>
    <row r="223" spans="1:10" ht="11.15" customHeight="1" x14ac:dyDescent="0.2">
      <c r="A223" s="21" t="s">
        <v>126</v>
      </c>
      <c r="B223" s="30">
        <v>100</v>
      </c>
      <c r="C223" s="30">
        <v>15.942029</v>
      </c>
      <c r="D223" s="30">
        <v>49.275362000000001</v>
      </c>
      <c r="E223" s="30">
        <v>23.188406000000001</v>
      </c>
      <c r="F223" s="30">
        <v>8.6956520000000008</v>
      </c>
      <c r="G223" s="30">
        <v>2.8985509999999999</v>
      </c>
      <c r="H223" s="30">
        <v>0</v>
      </c>
      <c r="I223" s="30">
        <v>65.217391000000006</v>
      </c>
      <c r="J223" s="30">
        <v>31.884058</v>
      </c>
    </row>
    <row r="224" spans="1:10" ht="11.15" customHeight="1" x14ac:dyDescent="0.2">
      <c r="A224" s="18" t="s">
        <v>143</v>
      </c>
      <c r="B224" s="18"/>
      <c r="C224" s="18"/>
      <c r="D224" s="18"/>
      <c r="E224" s="18"/>
      <c r="F224" s="18"/>
      <c r="G224" s="18"/>
      <c r="H224" s="18"/>
      <c r="I224" s="18"/>
      <c r="J224" s="18"/>
    </row>
    <row r="225" spans="1:10" ht="11.15" customHeight="1" x14ac:dyDescent="0.2">
      <c r="A225" s="21" t="s">
        <v>901</v>
      </c>
      <c r="B225" s="21"/>
      <c r="C225" s="21"/>
      <c r="D225" s="21"/>
      <c r="E225" s="21"/>
      <c r="F225" s="21"/>
      <c r="G225" s="21"/>
      <c r="H225" s="21"/>
      <c r="I225" s="21"/>
      <c r="J225" s="21"/>
    </row>
    <row r="226" spans="1:10" ht="11.15" customHeight="1" x14ac:dyDescent="0.2">
      <c r="A226" s="19" t="s">
        <v>902</v>
      </c>
      <c r="B226" s="20">
        <v>546</v>
      </c>
      <c r="C226" s="20">
        <v>123</v>
      </c>
      <c r="D226" s="20">
        <v>303</v>
      </c>
      <c r="E226" s="20">
        <v>85</v>
      </c>
      <c r="F226" s="20">
        <v>22</v>
      </c>
      <c r="G226" s="20">
        <v>10</v>
      </c>
      <c r="H226" s="20">
        <v>3</v>
      </c>
      <c r="I226" s="20">
        <v>426</v>
      </c>
      <c r="J226" s="20">
        <v>107</v>
      </c>
    </row>
    <row r="227" spans="1:10" ht="11.15" customHeight="1" x14ac:dyDescent="0.2">
      <c r="A227" s="21" t="s">
        <v>126</v>
      </c>
      <c r="B227" s="30">
        <v>100</v>
      </c>
      <c r="C227" s="30">
        <v>22.527473000000001</v>
      </c>
      <c r="D227" s="30">
        <v>55.494504999999997</v>
      </c>
      <c r="E227" s="30">
        <v>15.567766000000001</v>
      </c>
      <c r="F227" s="30">
        <v>4.0293039999999998</v>
      </c>
      <c r="G227" s="30">
        <v>1.831502</v>
      </c>
      <c r="H227" s="30">
        <v>0.54945100000000002</v>
      </c>
      <c r="I227" s="30">
        <v>78.021978000000004</v>
      </c>
      <c r="J227" s="30">
        <v>19.597069999999999</v>
      </c>
    </row>
    <row r="228" spans="1:10" ht="11.15" customHeight="1" x14ac:dyDescent="0.2">
      <c r="A228" s="19" t="s">
        <v>903</v>
      </c>
      <c r="B228" s="20">
        <v>531</v>
      </c>
      <c r="C228" s="20">
        <v>83</v>
      </c>
      <c r="D228" s="20">
        <v>293</v>
      </c>
      <c r="E228" s="20">
        <v>115</v>
      </c>
      <c r="F228" s="20">
        <v>31</v>
      </c>
      <c r="G228" s="20">
        <v>3</v>
      </c>
      <c r="H228" s="20">
        <v>6</v>
      </c>
      <c r="I228" s="20">
        <v>376</v>
      </c>
      <c r="J228" s="20">
        <v>146</v>
      </c>
    </row>
    <row r="229" spans="1:10" ht="11.15" customHeight="1" x14ac:dyDescent="0.2">
      <c r="A229" s="21" t="s">
        <v>126</v>
      </c>
      <c r="B229" s="30">
        <v>100</v>
      </c>
      <c r="C229" s="30">
        <v>15.630884999999999</v>
      </c>
      <c r="D229" s="30">
        <v>55.178908</v>
      </c>
      <c r="E229" s="30">
        <v>21.657250000000001</v>
      </c>
      <c r="F229" s="30">
        <v>5.8380409999999996</v>
      </c>
      <c r="G229" s="30">
        <v>0.56497200000000003</v>
      </c>
      <c r="H229" s="30">
        <v>1.1299440000000001</v>
      </c>
      <c r="I229" s="30">
        <v>70.809792999999999</v>
      </c>
      <c r="J229" s="30">
        <v>27.495291999999999</v>
      </c>
    </row>
    <row r="230" spans="1:10" ht="11.15" customHeight="1" x14ac:dyDescent="0.2">
      <c r="A230" s="19" t="s">
        <v>904</v>
      </c>
      <c r="B230" s="20">
        <v>205</v>
      </c>
      <c r="C230" s="20">
        <v>21</v>
      </c>
      <c r="D230" s="20">
        <v>96</v>
      </c>
      <c r="E230" s="20">
        <v>63</v>
      </c>
      <c r="F230" s="20">
        <v>16</v>
      </c>
      <c r="G230" s="20">
        <v>6</v>
      </c>
      <c r="H230" s="20">
        <v>3</v>
      </c>
      <c r="I230" s="20">
        <v>117</v>
      </c>
      <c r="J230" s="20">
        <v>79</v>
      </c>
    </row>
    <row r="231" spans="1:10" ht="11.15" customHeight="1" x14ac:dyDescent="0.2">
      <c r="A231" s="21" t="s">
        <v>126</v>
      </c>
      <c r="B231" s="30">
        <v>100</v>
      </c>
      <c r="C231" s="30">
        <v>10.243902</v>
      </c>
      <c r="D231" s="30">
        <v>46.829267999999999</v>
      </c>
      <c r="E231" s="30">
        <v>30.731707</v>
      </c>
      <c r="F231" s="30">
        <v>7.8048780000000004</v>
      </c>
      <c r="G231" s="30">
        <v>2.9268290000000001</v>
      </c>
      <c r="H231" s="30">
        <v>1.4634149999999999</v>
      </c>
      <c r="I231" s="30">
        <v>57.073171000000002</v>
      </c>
      <c r="J231" s="30">
        <v>38.536585000000002</v>
      </c>
    </row>
    <row r="232" spans="1:10" ht="11.15" customHeight="1" x14ac:dyDescent="0.2">
      <c r="A232" s="19" t="s">
        <v>905</v>
      </c>
      <c r="B232" s="20">
        <v>762</v>
      </c>
      <c r="C232" s="20">
        <v>81</v>
      </c>
      <c r="D232" s="20">
        <v>363</v>
      </c>
      <c r="E232" s="20">
        <v>175</v>
      </c>
      <c r="F232" s="20">
        <v>107</v>
      </c>
      <c r="G232" s="20">
        <v>19</v>
      </c>
      <c r="H232" s="20">
        <v>17</v>
      </c>
      <c r="I232" s="20">
        <v>444</v>
      </c>
      <c r="J232" s="20">
        <v>282</v>
      </c>
    </row>
    <row r="233" spans="1:10" ht="11.15" customHeight="1" x14ac:dyDescent="0.2">
      <c r="A233" s="21" t="s">
        <v>126</v>
      </c>
      <c r="B233" s="30">
        <v>100</v>
      </c>
      <c r="C233" s="30">
        <v>10.629921</v>
      </c>
      <c r="D233" s="30">
        <v>47.637794999999997</v>
      </c>
      <c r="E233" s="30">
        <v>22.965879000000001</v>
      </c>
      <c r="F233" s="30">
        <v>14.041995</v>
      </c>
      <c r="G233" s="30">
        <v>2.4934379999999998</v>
      </c>
      <c r="H233" s="30">
        <v>2.2309709999999998</v>
      </c>
      <c r="I233" s="30">
        <v>58.267716999999998</v>
      </c>
      <c r="J233" s="30">
        <v>37.007874000000001</v>
      </c>
    </row>
    <row r="234" spans="1:10" ht="11.15" customHeight="1" x14ac:dyDescent="0.2">
      <c r="A234" s="19" t="s">
        <v>873</v>
      </c>
      <c r="B234" s="20">
        <v>144</v>
      </c>
      <c r="C234" s="20">
        <v>15</v>
      </c>
      <c r="D234" s="20">
        <v>64</v>
      </c>
      <c r="E234" s="20">
        <v>38</v>
      </c>
      <c r="F234" s="20">
        <v>20</v>
      </c>
      <c r="G234" s="20">
        <v>3</v>
      </c>
      <c r="H234" s="20">
        <v>4</v>
      </c>
      <c r="I234" s="20">
        <v>79</v>
      </c>
      <c r="J234" s="20">
        <v>58</v>
      </c>
    </row>
    <row r="235" spans="1:10" ht="11.15" customHeight="1" x14ac:dyDescent="0.2">
      <c r="A235" s="21" t="s">
        <v>126</v>
      </c>
      <c r="B235" s="30">
        <v>100</v>
      </c>
      <c r="C235" s="30">
        <v>10.416667</v>
      </c>
      <c r="D235" s="30">
        <v>44.444443999999997</v>
      </c>
      <c r="E235" s="30">
        <v>26.388888999999999</v>
      </c>
      <c r="F235" s="30">
        <v>13.888889000000001</v>
      </c>
      <c r="G235" s="30">
        <v>2.0833330000000001</v>
      </c>
      <c r="H235" s="30">
        <v>2.7777780000000001</v>
      </c>
      <c r="I235" s="30">
        <v>54.861111000000001</v>
      </c>
      <c r="J235" s="30">
        <v>40.277777999999998</v>
      </c>
    </row>
    <row r="236" spans="1:10" ht="11.15" customHeight="1" x14ac:dyDescent="0.2">
      <c r="A236" s="18" t="s">
        <v>143</v>
      </c>
      <c r="B236" s="18"/>
      <c r="C236" s="18"/>
      <c r="D236" s="18"/>
      <c r="E236" s="18"/>
      <c r="F236" s="18"/>
      <c r="G236" s="18"/>
      <c r="H236" s="18"/>
      <c r="I236" s="18"/>
      <c r="J236" s="18"/>
    </row>
    <row r="237" spans="1:10" ht="11.15" customHeight="1" x14ac:dyDescent="0.2">
      <c r="A237" s="21" t="s">
        <v>906</v>
      </c>
      <c r="B237" s="21"/>
      <c r="C237" s="21"/>
      <c r="D237" s="21"/>
      <c r="E237" s="21"/>
      <c r="F237" s="21"/>
      <c r="G237" s="21"/>
      <c r="H237" s="21"/>
      <c r="I237" s="21"/>
      <c r="J237" s="21"/>
    </row>
    <row r="238" spans="1:10" ht="11.15" customHeight="1" x14ac:dyDescent="0.2">
      <c r="A238" s="19" t="s">
        <v>902</v>
      </c>
      <c r="B238" s="20">
        <v>285</v>
      </c>
      <c r="C238" s="20">
        <v>72</v>
      </c>
      <c r="D238" s="20">
        <v>157</v>
      </c>
      <c r="E238" s="20">
        <v>44</v>
      </c>
      <c r="F238" s="20">
        <v>9</v>
      </c>
      <c r="G238" s="20">
        <v>2</v>
      </c>
      <c r="H238" s="20">
        <v>1</v>
      </c>
      <c r="I238" s="20">
        <v>229</v>
      </c>
      <c r="J238" s="20">
        <v>53</v>
      </c>
    </row>
    <row r="239" spans="1:10" ht="11.15" customHeight="1" x14ac:dyDescent="0.2">
      <c r="A239" s="21" t="s">
        <v>126</v>
      </c>
      <c r="B239" s="30">
        <v>100</v>
      </c>
      <c r="C239" s="30">
        <v>25.263158000000001</v>
      </c>
      <c r="D239" s="30">
        <v>55.087719</v>
      </c>
      <c r="E239" s="30">
        <v>15.438596</v>
      </c>
      <c r="F239" s="30">
        <v>3.1578949999999999</v>
      </c>
      <c r="G239" s="30">
        <v>0.70175399999999999</v>
      </c>
      <c r="H239" s="30">
        <v>0.35087699999999999</v>
      </c>
      <c r="I239" s="30">
        <v>80.350876999999997</v>
      </c>
      <c r="J239" s="30">
        <v>18.596491</v>
      </c>
    </row>
    <row r="240" spans="1:10" ht="11.15" customHeight="1" x14ac:dyDescent="0.2">
      <c r="A240" s="19" t="s">
        <v>903</v>
      </c>
      <c r="B240" s="20">
        <v>217</v>
      </c>
      <c r="C240" s="20">
        <v>31</v>
      </c>
      <c r="D240" s="20">
        <v>121</v>
      </c>
      <c r="E240" s="20">
        <v>48</v>
      </c>
      <c r="F240" s="20">
        <v>13</v>
      </c>
      <c r="G240" s="20">
        <v>2</v>
      </c>
      <c r="H240" s="20">
        <v>2</v>
      </c>
      <c r="I240" s="20">
        <v>152</v>
      </c>
      <c r="J240" s="20">
        <v>61</v>
      </c>
    </row>
    <row r="241" spans="1:10" ht="11.15" customHeight="1" x14ac:dyDescent="0.2">
      <c r="A241" s="21" t="s">
        <v>126</v>
      </c>
      <c r="B241" s="30">
        <v>100</v>
      </c>
      <c r="C241" s="30">
        <v>14.285714</v>
      </c>
      <c r="D241" s="30">
        <v>55.760368999999997</v>
      </c>
      <c r="E241" s="30">
        <v>22.119816</v>
      </c>
      <c r="F241" s="30">
        <v>5.9907830000000004</v>
      </c>
      <c r="G241" s="30">
        <v>0.92165900000000001</v>
      </c>
      <c r="H241" s="30">
        <v>0.92165900000000001</v>
      </c>
      <c r="I241" s="30">
        <v>70.046082999999996</v>
      </c>
      <c r="J241" s="30">
        <v>28.110599000000001</v>
      </c>
    </row>
    <row r="242" spans="1:10" ht="11.15" customHeight="1" x14ac:dyDescent="0.2">
      <c r="A242" s="19" t="s">
        <v>904</v>
      </c>
      <c r="B242" s="20">
        <v>142</v>
      </c>
      <c r="C242" s="20">
        <v>15</v>
      </c>
      <c r="D242" s="20">
        <v>72</v>
      </c>
      <c r="E242" s="20">
        <v>35</v>
      </c>
      <c r="F242" s="20">
        <v>13</v>
      </c>
      <c r="G242" s="20">
        <v>4</v>
      </c>
      <c r="H242" s="20">
        <v>3</v>
      </c>
      <c r="I242" s="20">
        <v>87</v>
      </c>
      <c r="J242" s="20">
        <v>48</v>
      </c>
    </row>
    <row r="243" spans="1:10" ht="11.15" customHeight="1" x14ac:dyDescent="0.2">
      <c r="A243" s="21" t="s">
        <v>126</v>
      </c>
      <c r="B243" s="30">
        <v>100</v>
      </c>
      <c r="C243" s="30">
        <v>10.56338</v>
      </c>
      <c r="D243" s="30">
        <v>50.704225000000001</v>
      </c>
      <c r="E243" s="30">
        <v>24.647887000000001</v>
      </c>
      <c r="F243" s="30">
        <v>9.1549300000000002</v>
      </c>
      <c r="G243" s="30">
        <v>2.8169010000000001</v>
      </c>
      <c r="H243" s="30">
        <v>2.112676</v>
      </c>
      <c r="I243" s="30">
        <v>61.267606000000001</v>
      </c>
      <c r="J243" s="30">
        <v>33.802816999999997</v>
      </c>
    </row>
    <row r="244" spans="1:10" ht="11.15" customHeight="1" x14ac:dyDescent="0.2">
      <c r="A244" s="19" t="s">
        <v>905</v>
      </c>
      <c r="B244" s="20">
        <v>1184</v>
      </c>
      <c r="C244" s="20">
        <v>162</v>
      </c>
      <c r="D244" s="20">
        <v>593</v>
      </c>
      <c r="E244" s="20">
        <v>267</v>
      </c>
      <c r="F244" s="20">
        <v>122</v>
      </c>
      <c r="G244" s="20">
        <v>24</v>
      </c>
      <c r="H244" s="20">
        <v>16</v>
      </c>
      <c r="I244" s="20">
        <v>755</v>
      </c>
      <c r="J244" s="20">
        <v>389</v>
      </c>
    </row>
    <row r="245" spans="1:10" ht="11.15" customHeight="1" x14ac:dyDescent="0.2">
      <c r="A245" s="21" t="s">
        <v>126</v>
      </c>
      <c r="B245" s="30">
        <v>100</v>
      </c>
      <c r="C245" s="30">
        <v>13.682432</v>
      </c>
      <c r="D245" s="30">
        <v>50.084459000000003</v>
      </c>
      <c r="E245" s="30">
        <v>22.550675999999999</v>
      </c>
      <c r="F245" s="30">
        <v>10.304054000000001</v>
      </c>
      <c r="G245" s="30">
        <v>2.0270269999999999</v>
      </c>
      <c r="H245" s="30">
        <v>1.351351</v>
      </c>
      <c r="I245" s="30">
        <v>63.766891999999999</v>
      </c>
      <c r="J245" s="30">
        <v>32.854730000000004</v>
      </c>
    </row>
    <row r="246" spans="1:10" ht="11.15" customHeight="1" x14ac:dyDescent="0.2">
      <c r="A246" s="19" t="s">
        <v>873</v>
      </c>
      <c r="B246" s="20">
        <v>360</v>
      </c>
      <c r="C246" s="20">
        <v>43</v>
      </c>
      <c r="D246" s="20">
        <v>176</v>
      </c>
      <c r="E246" s="20">
        <v>82</v>
      </c>
      <c r="F246" s="20">
        <v>39</v>
      </c>
      <c r="G246" s="20">
        <v>9</v>
      </c>
      <c r="H246" s="20">
        <v>11</v>
      </c>
      <c r="I246" s="20">
        <v>219</v>
      </c>
      <c r="J246" s="20">
        <v>121</v>
      </c>
    </row>
    <row r="247" spans="1:10" ht="11.15" customHeight="1" x14ac:dyDescent="0.2">
      <c r="A247" s="21" t="s">
        <v>126</v>
      </c>
      <c r="B247" s="30">
        <v>100</v>
      </c>
      <c r="C247" s="30">
        <v>11.944444000000001</v>
      </c>
      <c r="D247" s="30">
        <v>48.888888999999999</v>
      </c>
      <c r="E247" s="30">
        <v>22.777778000000001</v>
      </c>
      <c r="F247" s="30">
        <v>10.833333</v>
      </c>
      <c r="G247" s="30">
        <v>2.5</v>
      </c>
      <c r="H247" s="30">
        <v>3.0555560000000002</v>
      </c>
      <c r="I247" s="30">
        <v>60.833333000000003</v>
      </c>
      <c r="J247" s="30">
        <v>33.611111000000001</v>
      </c>
    </row>
    <row r="248" spans="1:10" ht="11.15" customHeight="1" x14ac:dyDescent="0.2">
      <c r="A248" s="18" t="s">
        <v>143</v>
      </c>
      <c r="B248" s="18"/>
      <c r="C248" s="18"/>
      <c r="D248" s="18"/>
      <c r="E248" s="18"/>
      <c r="F248" s="18"/>
      <c r="G248" s="18"/>
      <c r="H248" s="18"/>
      <c r="I248" s="18"/>
      <c r="J248" s="18"/>
    </row>
    <row r="249" spans="1:10" ht="11.15" customHeight="1" x14ac:dyDescent="0.2">
      <c r="A249" s="21" t="s">
        <v>907</v>
      </c>
      <c r="B249" s="21"/>
      <c r="C249" s="21"/>
      <c r="D249" s="21"/>
      <c r="E249" s="21"/>
      <c r="F249" s="21"/>
      <c r="G249" s="21"/>
      <c r="H249" s="21"/>
      <c r="I249" s="21"/>
      <c r="J249" s="21"/>
    </row>
    <row r="250" spans="1:10" ht="11.15" customHeight="1" x14ac:dyDescent="0.2">
      <c r="A250" s="19" t="s">
        <v>902</v>
      </c>
      <c r="B250" s="20">
        <v>330</v>
      </c>
      <c r="C250" s="20">
        <v>70</v>
      </c>
      <c r="D250" s="20">
        <v>162</v>
      </c>
      <c r="E250" s="20">
        <v>62</v>
      </c>
      <c r="F250" s="20">
        <v>25</v>
      </c>
      <c r="G250" s="20">
        <v>7</v>
      </c>
      <c r="H250" s="20">
        <v>4</v>
      </c>
      <c r="I250" s="20">
        <v>232</v>
      </c>
      <c r="J250" s="20">
        <v>87</v>
      </c>
    </row>
    <row r="251" spans="1:10" ht="11.15" customHeight="1" x14ac:dyDescent="0.2">
      <c r="A251" s="21" t="s">
        <v>126</v>
      </c>
      <c r="B251" s="30">
        <v>100</v>
      </c>
      <c r="C251" s="30">
        <v>21.212121</v>
      </c>
      <c r="D251" s="30">
        <v>49.090909000000003</v>
      </c>
      <c r="E251" s="30">
        <v>18.787879</v>
      </c>
      <c r="F251" s="30">
        <v>7.5757580000000004</v>
      </c>
      <c r="G251" s="30">
        <v>2.1212119999999999</v>
      </c>
      <c r="H251" s="30">
        <v>1.212121</v>
      </c>
      <c r="I251" s="30">
        <v>70.303030000000007</v>
      </c>
      <c r="J251" s="30">
        <v>26.363636</v>
      </c>
    </row>
    <row r="252" spans="1:10" ht="11.15" customHeight="1" x14ac:dyDescent="0.2">
      <c r="A252" s="19" t="s">
        <v>903</v>
      </c>
      <c r="B252" s="20">
        <v>326</v>
      </c>
      <c r="C252" s="20">
        <v>51</v>
      </c>
      <c r="D252" s="20">
        <v>179</v>
      </c>
      <c r="E252" s="20">
        <v>73</v>
      </c>
      <c r="F252" s="20">
        <v>14</v>
      </c>
      <c r="G252" s="20">
        <v>4</v>
      </c>
      <c r="H252" s="20">
        <v>5</v>
      </c>
      <c r="I252" s="20">
        <v>230</v>
      </c>
      <c r="J252" s="20">
        <v>87</v>
      </c>
    </row>
    <row r="253" spans="1:10" ht="11.15" customHeight="1" x14ac:dyDescent="0.2">
      <c r="A253" s="21" t="s">
        <v>126</v>
      </c>
      <c r="B253" s="30">
        <v>100</v>
      </c>
      <c r="C253" s="30">
        <v>15.644171999999999</v>
      </c>
      <c r="D253" s="30">
        <v>54.907975</v>
      </c>
      <c r="E253" s="30">
        <v>22.392638000000002</v>
      </c>
      <c r="F253" s="30">
        <v>4.2944789999999999</v>
      </c>
      <c r="G253" s="30">
        <v>1.2269939999999999</v>
      </c>
      <c r="H253" s="30">
        <v>1.5337419999999999</v>
      </c>
      <c r="I253" s="30">
        <v>70.552147000000005</v>
      </c>
      <c r="J253" s="30">
        <v>26.687117000000001</v>
      </c>
    </row>
    <row r="254" spans="1:10" ht="11.15" customHeight="1" x14ac:dyDescent="0.2">
      <c r="A254" s="19" t="s">
        <v>904</v>
      </c>
      <c r="B254" s="20">
        <v>133</v>
      </c>
      <c r="C254" s="20">
        <v>19</v>
      </c>
      <c r="D254" s="20">
        <v>73</v>
      </c>
      <c r="E254" s="20">
        <v>28</v>
      </c>
      <c r="F254" s="20">
        <v>10</v>
      </c>
      <c r="G254" s="20">
        <v>2</v>
      </c>
      <c r="H254" s="20">
        <v>1</v>
      </c>
      <c r="I254" s="20">
        <v>92</v>
      </c>
      <c r="J254" s="20">
        <v>38</v>
      </c>
    </row>
    <row r="255" spans="1:10" ht="11.15" customHeight="1" x14ac:dyDescent="0.2">
      <c r="A255" s="21" t="s">
        <v>126</v>
      </c>
      <c r="B255" s="30">
        <v>100</v>
      </c>
      <c r="C255" s="30">
        <v>14.285714</v>
      </c>
      <c r="D255" s="30">
        <v>54.887217999999997</v>
      </c>
      <c r="E255" s="30">
        <v>21.052631999999999</v>
      </c>
      <c r="F255" s="30">
        <v>7.5187970000000002</v>
      </c>
      <c r="G255" s="30">
        <v>1.5037590000000001</v>
      </c>
      <c r="H255" s="30">
        <v>0.75187999999999999</v>
      </c>
      <c r="I255" s="30">
        <v>69.172932000000003</v>
      </c>
      <c r="J255" s="30">
        <v>28.571428999999998</v>
      </c>
    </row>
    <row r="256" spans="1:10" ht="11.15" customHeight="1" x14ac:dyDescent="0.2">
      <c r="A256" s="19" t="s">
        <v>905</v>
      </c>
      <c r="B256" s="20">
        <v>1070</v>
      </c>
      <c r="C256" s="20">
        <v>144</v>
      </c>
      <c r="D256" s="20">
        <v>542</v>
      </c>
      <c r="E256" s="20">
        <v>236</v>
      </c>
      <c r="F256" s="20">
        <v>111</v>
      </c>
      <c r="G256" s="20">
        <v>20</v>
      </c>
      <c r="H256" s="20">
        <v>17</v>
      </c>
      <c r="I256" s="20">
        <v>686</v>
      </c>
      <c r="J256" s="20">
        <v>347</v>
      </c>
    </row>
    <row r="257" spans="1:10" ht="11.15" customHeight="1" x14ac:dyDescent="0.2">
      <c r="A257" s="21" t="s">
        <v>126</v>
      </c>
      <c r="B257" s="30">
        <v>100</v>
      </c>
      <c r="C257" s="30">
        <v>13.457943999999999</v>
      </c>
      <c r="D257" s="30">
        <v>50.654206000000002</v>
      </c>
      <c r="E257" s="30">
        <v>22.056075</v>
      </c>
      <c r="F257" s="30">
        <v>10.373832</v>
      </c>
      <c r="G257" s="30">
        <v>1.869159</v>
      </c>
      <c r="H257" s="30">
        <v>1.5887849999999999</v>
      </c>
      <c r="I257" s="30">
        <v>64.11215</v>
      </c>
      <c r="J257" s="30">
        <v>32.429907</v>
      </c>
    </row>
    <row r="258" spans="1:10" ht="11.15" customHeight="1" x14ac:dyDescent="0.2">
      <c r="A258" s="19" t="s">
        <v>873</v>
      </c>
      <c r="B258" s="20">
        <v>329</v>
      </c>
      <c r="C258" s="20">
        <v>39</v>
      </c>
      <c r="D258" s="20">
        <v>163</v>
      </c>
      <c r="E258" s="20">
        <v>77</v>
      </c>
      <c r="F258" s="20">
        <v>36</v>
      </c>
      <c r="G258" s="20">
        <v>8</v>
      </c>
      <c r="H258" s="20">
        <v>6</v>
      </c>
      <c r="I258" s="20">
        <v>202</v>
      </c>
      <c r="J258" s="20">
        <v>113</v>
      </c>
    </row>
    <row r="259" spans="1:10" ht="11.15" customHeight="1" x14ac:dyDescent="0.2">
      <c r="A259" s="21" t="s">
        <v>126</v>
      </c>
      <c r="B259" s="30">
        <v>100</v>
      </c>
      <c r="C259" s="30">
        <v>11.854103</v>
      </c>
      <c r="D259" s="30">
        <v>49.544072999999997</v>
      </c>
      <c r="E259" s="30">
        <v>23.404254999999999</v>
      </c>
      <c r="F259" s="30">
        <v>10.942249</v>
      </c>
      <c r="G259" s="30">
        <v>2.4316110000000002</v>
      </c>
      <c r="H259" s="30">
        <v>1.8237080000000001</v>
      </c>
      <c r="I259" s="30">
        <v>61.398175999999999</v>
      </c>
      <c r="J259" s="30">
        <v>34.346505000000001</v>
      </c>
    </row>
    <row r="260" spans="1:10" ht="11.15" customHeight="1" x14ac:dyDescent="0.2">
      <c r="A260" s="18" t="s">
        <v>143</v>
      </c>
      <c r="B260" s="18"/>
      <c r="C260" s="18"/>
      <c r="D260" s="18"/>
      <c r="E260" s="18"/>
      <c r="F260" s="18"/>
      <c r="G260" s="18"/>
      <c r="H260" s="18"/>
      <c r="I260" s="18"/>
      <c r="J260" s="18"/>
    </row>
    <row r="261" spans="1:10" ht="11.15" customHeight="1" x14ac:dyDescent="0.2">
      <c r="A261" s="21" t="s">
        <v>908</v>
      </c>
      <c r="B261" s="21"/>
      <c r="C261" s="21"/>
      <c r="D261" s="21"/>
      <c r="E261" s="21"/>
      <c r="F261" s="21"/>
      <c r="G261" s="21"/>
      <c r="H261" s="21"/>
      <c r="I261" s="21"/>
      <c r="J261" s="21"/>
    </row>
    <row r="262" spans="1:10" ht="11.15" customHeight="1" x14ac:dyDescent="0.2">
      <c r="A262" s="19" t="s">
        <v>902</v>
      </c>
      <c r="B262" s="20">
        <v>39</v>
      </c>
      <c r="C262" s="20">
        <v>7</v>
      </c>
      <c r="D262" s="20">
        <v>20</v>
      </c>
      <c r="E262" s="20">
        <v>6</v>
      </c>
      <c r="F262" s="20">
        <v>6</v>
      </c>
      <c r="G262" s="20">
        <v>0</v>
      </c>
      <c r="H262" s="20">
        <v>0</v>
      </c>
      <c r="I262" s="20">
        <v>27</v>
      </c>
      <c r="J262" s="20">
        <v>12</v>
      </c>
    </row>
    <row r="263" spans="1:10" ht="11.15" customHeight="1" x14ac:dyDescent="0.2">
      <c r="A263" s="21" t="s">
        <v>126</v>
      </c>
      <c r="B263" s="30">
        <v>100</v>
      </c>
      <c r="C263" s="30">
        <v>17.948718</v>
      </c>
      <c r="D263" s="30">
        <v>51.282051000000003</v>
      </c>
      <c r="E263" s="30">
        <v>15.384615</v>
      </c>
      <c r="F263" s="30">
        <v>15.384615</v>
      </c>
      <c r="G263" s="30">
        <v>0</v>
      </c>
      <c r="H263" s="30">
        <v>0</v>
      </c>
      <c r="I263" s="30">
        <v>69.230768999999995</v>
      </c>
      <c r="J263" s="30">
        <v>30.769231000000001</v>
      </c>
    </row>
    <row r="264" spans="1:10" ht="11.15" customHeight="1" x14ac:dyDescent="0.2">
      <c r="A264" s="19" t="s">
        <v>903</v>
      </c>
      <c r="B264" s="20">
        <v>75</v>
      </c>
      <c r="C264" s="20">
        <v>13</v>
      </c>
      <c r="D264" s="20">
        <v>43</v>
      </c>
      <c r="E264" s="20">
        <v>12</v>
      </c>
      <c r="F264" s="20">
        <v>5</v>
      </c>
      <c r="G264" s="20">
        <v>1</v>
      </c>
      <c r="H264" s="20">
        <v>1</v>
      </c>
      <c r="I264" s="20">
        <v>56</v>
      </c>
      <c r="J264" s="20">
        <v>17</v>
      </c>
    </row>
    <row r="265" spans="1:10" ht="11.15" customHeight="1" x14ac:dyDescent="0.2">
      <c r="A265" s="21" t="s">
        <v>126</v>
      </c>
      <c r="B265" s="30">
        <v>100</v>
      </c>
      <c r="C265" s="30">
        <v>17.333333</v>
      </c>
      <c r="D265" s="30">
        <v>57.333333000000003</v>
      </c>
      <c r="E265" s="30">
        <v>16</v>
      </c>
      <c r="F265" s="30">
        <v>6.6666670000000003</v>
      </c>
      <c r="G265" s="30">
        <v>1.3333330000000001</v>
      </c>
      <c r="H265" s="30">
        <v>1.3333330000000001</v>
      </c>
      <c r="I265" s="30">
        <v>74.666667000000004</v>
      </c>
      <c r="J265" s="30">
        <v>22.666667</v>
      </c>
    </row>
    <row r="266" spans="1:10" ht="11.15" customHeight="1" x14ac:dyDescent="0.2">
      <c r="A266" s="19" t="s">
        <v>904</v>
      </c>
      <c r="B266" s="20">
        <v>117</v>
      </c>
      <c r="C266" s="20">
        <v>25</v>
      </c>
      <c r="D266" s="20">
        <v>58</v>
      </c>
      <c r="E266" s="20">
        <v>24</v>
      </c>
      <c r="F266" s="20">
        <v>8</v>
      </c>
      <c r="G266" s="20">
        <v>1</v>
      </c>
      <c r="H266" s="20">
        <v>1</v>
      </c>
      <c r="I266" s="20">
        <v>83</v>
      </c>
      <c r="J266" s="20">
        <v>32</v>
      </c>
    </row>
    <row r="267" spans="1:10" ht="11.15" customHeight="1" x14ac:dyDescent="0.2">
      <c r="A267" s="21" t="s">
        <v>126</v>
      </c>
      <c r="B267" s="30">
        <v>100</v>
      </c>
      <c r="C267" s="30">
        <v>21.367521</v>
      </c>
      <c r="D267" s="30">
        <v>49.572650000000003</v>
      </c>
      <c r="E267" s="30">
        <v>20.512820999999999</v>
      </c>
      <c r="F267" s="30">
        <v>6.8376070000000002</v>
      </c>
      <c r="G267" s="30">
        <v>0.85470100000000004</v>
      </c>
      <c r="H267" s="30">
        <v>0.85470100000000004</v>
      </c>
      <c r="I267" s="30">
        <v>70.940171000000007</v>
      </c>
      <c r="J267" s="30">
        <v>27.350427</v>
      </c>
    </row>
    <row r="268" spans="1:10" ht="11.15" customHeight="1" x14ac:dyDescent="0.2">
      <c r="A268" s="19" t="s">
        <v>905</v>
      </c>
      <c r="B268" s="20">
        <v>1288</v>
      </c>
      <c r="C268" s="20">
        <v>192</v>
      </c>
      <c r="D268" s="20">
        <v>658</v>
      </c>
      <c r="E268" s="20">
        <v>270</v>
      </c>
      <c r="F268" s="20">
        <v>127</v>
      </c>
      <c r="G268" s="20">
        <v>27</v>
      </c>
      <c r="H268" s="20">
        <v>14</v>
      </c>
      <c r="I268" s="20">
        <v>850</v>
      </c>
      <c r="J268" s="20">
        <v>397</v>
      </c>
    </row>
    <row r="269" spans="1:10" ht="11.15" customHeight="1" x14ac:dyDescent="0.2">
      <c r="A269" s="21" t="s">
        <v>126</v>
      </c>
      <c r="B269" s="30">
        <v>100</v>
      </c>
      <c r="C269" s="30">
        <v>14.906832</v>
      </c>
      <c r="D269" s="30">
        <v>51.086956999999998</v>
      </c>
      <c r="E269" s="30">
        <v>20.962733</v>
      </c>
      <c r="F269" s="30">
        <v>9.8602480000000003</v>
      </c>
      <c r="G269" s="30">
        <v>2.0962730000000001</v>
      </c>
      <c r="H269" s="30">
        <v>1.086957</v>
      </c>
      <c r="I269" s="30">
        <v>65.993789000000007</v>
      </c>
      <c r="J269" s="30">
        <v>30.822980999999999</v>
      </c>
    </row>
    <row r="270" spans="1:10" ht="11.15" customHeight="1" x14ac:dyDescent="0.2">
      <c r="A270" s="19" t="s">
        <v>873</v>
      </c>
      <c r="B270" s="20">
        <v>669</v>
      </c>
      <c r="C270" s="20">
        <v>86</v>
      </c>
      <c r="D270" s="20">
        <v>340</v>
      </c>
      <c r="E270" s="20">
        <v>164</v>
      </c>
      <c r="F270" s="20">
        <v>50</v>
      </c>
      <c r="G270" s="20">
        <v>12</v>
      </c>
      <c r="H270" s="20">
        <v>17</v>
      </c>
      <c r="I270" s="20">
        <v>426</v>
      </c>
      <c r="J270" s="20">
        <v>214</v>
      </c>
    </row>
    <row r="271" spans="1:10" ht="11.15" customHeight="1" x14ac:dyDescent="0.2">
      <c r="A271" s="21" t="s">
        <v>126</v>
      </c>
      <c r="B271" s="30">
        <v>100</v>
      </c>
      <c r="C271" s="30">
        <v>12.855007000000001</v>
      </c>
      <c r="D271" s="30">
        <v>50.822122999999998</v>
      </c>
      <c r="E271" s="30">
        <v>24.514199999999999</v>
      </c>
      <c r="F271" s="30">
        <v>7.4738420000000003</v>
      </c>
      <c r="G271" s="30">
        <v>1.793722</v>
      </c>
      <c r="H271" s="30">
        <v>2.5411060000000001</v>
      </c>
      <c r="I271" s="30">
        <v>63.677129999999998</v>
      </c>
      <c r="J271" s="30">
        <v>31.988042</v>
      </c>
    </row>
    <row r="272" spans="1:10" ht="11.15" customHeight="1" x14ac:dyDescent="0.2">
      <c r="A272" s="18" t="s">
        <v>909</v>
      </c>
      <c r="B272" s="18"/>
      <c r="C272" s="18"/>
      <c r="D272" s="18"/>
      <c r="E272" s="18"/>
      <c r="F272" s="18"/>
      <c r="G272" s="18"/>
      <c r="H272" s="18"/>
      <c r="I272" s="18"/>
      <c r="J272" s="18"/>
    </row>
    <row r="273" spans="1:10" ht="11.15" customHeight="1" x14ac:dyDescent="0.2">
      <c r="A273" s="19" t="s">
        <v>910</v>
      </c>
      <c r="B273" s="20">
        <v>541</v>
      </c>
      <c r="C273" s="20">
        <v>102</v>
      </c>
      <c r="D273" s="20">
        <v>277</v>
      </c>
      <c r="E273" s="20">
        <v>103</v>
      </c>
      <c r="F273" s="20">
        <v>42</v>
      </c>
      <c r="G273" s="20">
        <v>11</v>
      </c>
      <c r="H273" s="20">
        <v>6</v>
      </c>
      <c r="I273" s="20">
        <v>379</v>
      </c>
      <c r="J273" s="20">
        <v>145</v>
      </c>
    </row>
    <row r="274" spans="1:10" ht="11.15" customHeight="1" x14ac:dyDescent="0.2">
      <c r="A274" s="21" t="s">
        <v>126</v>
      </c>
      <c r="B274" s="30">
        <v>100</v>
      </c>
      <c r="C274" s="30">
        <v>18.853974000000001</v>
      </c>
      <c r="D274" s="30">
        <v>51.201478999999999</v>
      </c>
      <c r="E274" s="30">
        <v>19.038817000000002</v>
      </c>
      <c r="F274" s="30">
        <v>7.763401</v>
      </c>
      <c r="G274" s="30">
        <v>2.0332720000000002</v>
      </c>
      <c r="H274" s="30">
        <v>1.109057</v>
      </c>
      <c r="I274" s="30">
        <v>70.055453</v>
      </c>
      <c r="J274" s="30">
        <v>26.802218</v>
      </c>
    </row>
    <row r="275" spans="1:10" ht="11.15" customHeight="1" x14ac:dyDescent="0.2">
      <c r="A275" s="19" t="s">
        <v>911</v>
      </c>
      <c r="B275" s="20">
        <v>877</v>
      </c>
      <c r="C275" s="20">
        <v>119</v>
      </c>
      <c r="D275" s="20">
        <v>441</v>
      </c>
      <c r="E275" s="20">
        <v>194</v>
      </c>
      <c r="F275" s="20">
        <v>92</v>
      </c>
      <c r="G275" s="20">
        <v>19</v>
      </c>
      <c r="H275" s="20">
        <v>12</v>
      </c>
      <c r="I275" s="20">
        <v>560</v>
      </c>
      <c r="J275" s="20">
        <v>286</v>
      </c>
    </row>
    <row r="276" spans="1:10" ht="11.15" customHeight="1" x14ac:dyDescent="0.2">
      <c r="A276" s="21" t="s">
        <v>126</v>
      </c>
      <c r="B276" s="30">
        <v>100</v>
      </c>
      <c r="C276" s="30">
        <v>13.568985</v>
      </c>
      <c r="D276" s="30">
        <v>50.285063000000001</v>
      </c>
      <c r="E276" s="30">
        <v>22.120867000000001</v>
      </c>
      <c r="F276" s="30">
        <v>10.490308000000001</v>
      </c>
      <c r="G276" s="30">
        <v>2.166477</v>
      </c>
      <c r="H276" s="30">
        <v>1.368301</v>
      </c>
      <c r="I276" s="30">
        <v>63.854047999999999</v>
      </c>
      <c r="J276" s="30">
        <v>32.611173999999998</v>
      </c>
    </row>
    <row r="277" spans="1:10" ht="11.15" customHeight="1" x14ac:dyDescent="0.2">
      <c r="A277" s="19" t="s">
        <v>912</v>
      </c>
      <c r="B277" s="20">
        <v>543</v>
      </c>
      <c r="C277" s="20">
        <v>70</v>
      </c>
      <c r="D277" s="20">
        <v>282</v>
      </c>
      <c r="E277" s="20">
        <v>128</v>
      </c>
      <c r="F277" s="20">
        <v>45</v>
      </c>
      <c r="G277" s="20">
        <v>9</v>
      </c>
      <c r="H277" s="20">
        <v>9</v>
      </c>
      <c r="I277" s="20">
        <v>352</v>
      </c>
      <c r="J277" s="20">
        <v>173</v>
      </c>
    </row>
    <row r="278" spans="1:10" ht="11.15" customHeight="1" x14ac:dyDescent="0.2">
      <c r="A278" s="21" t="s">
        <v>126</v>
      </c>
      <c r="B278" s="30">
        <v>100</v>
      </c>
      <c r="C278" s="30">
        <v>12.891344</v>
      </c>
      <c r="D278" s="30">
        <v>51.933701999999997</v>
      </c>
      <c r="E278" s="30">
        <v>23.572744</v>
      </c>
      <c r="F278" s="30">
        <v>8.287293</v>
      </c>
      <c r="G278" s="30">
        <v>1.657459</v>
      </c>
      <c r="H278" s="30">
        <v>1.657459</v>
      </c>
      <c r="I278" s="30">
        <v>64.825046</v>
      </c>
      <c r="J278" s="30">
        <v>31.860036999999998</v>
      </c>
    </row>
    <row r="279" spans="1:10" ht="11.15" customHeight="1" x14ac:dyDescent="0.2">
      <c r="A279" s="19" t="s">
        <v>913</v>
      </c>
      <c r="B279" s="20">
        <v>227</v>
      </c>
      <c r="C279" s="20">
        <v>32</v>
      </c>
      <c r="D279" s="20">
        <v>119</v>
      </c>
      <c r="E279" s="20">
        <v>51</v>
      </c>
      <c r="F279" s="20">
        <v>17</v>
      </c>
      <c r="G279" s="20">
        <v>2</v>
      </c>
      <c r="H279" s="20">
        <v>6</v>
      </c>
      <c r="I279" s="20">
        <v>151</v>
      </c>
      <c r="J279" s="20">
        <v>68</v>
      </c>
    </row>
    <row r="280" spans="1:10" ht="11.15" customHeight="1" x14ac:dyDescent="0.2">
      <c r="A280" s="21" t="s">
        <v>126</v>
      </c>
      <c r="B280" s="30">
        <v>100</v>
      </c>
      <c r="C280" s="30">
        <v>14.096916</v>
      </c>
      <c r="D280" s="30">
        <v>52.422907000000002</v>
      </c>
      <c r="E280" s="30">
        <v>22.46696</v>
      </c>
      <c r="F280" s="30">
        <v>7.4889869999999998</v>
      </c>
      <c r="G280" s="30">
        <v>0.88105699999999998</v>
      </c>
      <c r="H280" s="30">
        <v>2.6431719999999999</v>
      </c>
      <c r="I280" s="30">
        <v>66.519824</v>
      </c>
      <c r="J280" s="30">
        <v>29.955946999999998</v>
      </c>
    </row>
    <row r="281" spans="1:10" ht="11.15" customHeight="1" x14ac:dyDescent="0.2">
      <c r="A281" s="18" t="s">
        <v>914</v>
      </c>
      <c r="B281" s="18"/>
      <c r="C281" s="18"/>
      <c r="D281" s="18"/>
      <c r="E281" s="18"/>
      <c r="F281" s="18"/>
      <c r="G281" s="18"/>
      <c r="H281" s="18"/>
      <c r="I281" s="18"/>
      <c r="J281" s="18"/>
    </row>
    <row r="282" spans="1:10" ht="11.15" customHeight="1" x14ac:dyDescent="0.2">
      <c r="A282" s="19" t="s">
        <v>915</v>
      </c>
      <c r="B282" s="20">
        <v>294</v>
      </c>
      <c r="C282" s="20">
        <v>30</v>
      </c>
      <c r="D282" s="20">
        <v>133</v>
      </c>
      <c r="E282" s="20">
        <v>90</v>
      </c>
      <c r="F282" s="20">
        <v>31</v>
      </c>
      <c r="G282" s="20">
        <v>6</v>
      </c>
      <c r="H282" s="20">
        <v>4</v>
      </c>
      <c r="I282" s="20">
        <v>163</v>
      </c>
      <c r="J282" s="20">
        <v>121</v>
      </c>
    </row>
    <row r="283" spans="1:10" ht="11.15" customHeight="1" x14ac:dyDescent="0.2">
      <c r="A283" s="21" t="s">
        <v>126</v>
      </c>
      <c r="B283" s="30">
        <v>100</v>
      </c>
      <c r="C283" s="30">
        <v>10.204082</v>
      </c>
      <c r="D283" s="30">
        <v>45.238095000000001</v>
      </c>
      <c r="E283" s="30">
        <v>30.612245000000001</v>
      </c>
      <c r="F283" s="30">
        <v>10.544218000000001</v>
      </c>
      <c r="G283" s="30">
        <v>2.040816</v>
      </c>
      <c r="H283" s="30">
        <v>1.360544</v>
      </c>
      <c r="I283" s="30">
        <v>55.442177000000001</v>
      </c>
      <c r="J283" s="30">
        <v>41.156463000000002</v>
      </c>
    </row>
    <row r="284" spans="1:10" ht="11.15" customHeight="1" x14ac:dyDescent="0.2">
      <c r="A284" s="19" t="s">
        <v>916</v>
      </c>
      <c r="B284" s="20">
        <v>664</v>
      </c>
      <c r="C284" s="20">
        <v>125</v>
      </c>
      <c r="D284" s="20">
        <v>336</v>
      </c>
      <c r="E284" s="20">
        <v>131</v>
      </c>
      <c r="F284" s="20">
        <v>48</v>
      </c>
      <c r="G284" s="20">
        <v>15</v>
      </c>
      <c r="H284" s="20">
        <v>9</v>
      </c>
      <c r="I284" s="20">
        <v>461</v>
      </c>
      <c r="J284" s="20">
        <v>179</v>
      </c>
    </row>
    <row r="285" spans="1:10" ht="11.15" customHeight="1" x14ac:dyDescent="0.2">
      <c r="A285" s="21" t="s">
        <v>126</v>
      </c>
      <c r="B285" s="30">
        <v>100</v>
      </c>
      <c r="C285" s="30">
        <v>18.825301</v>
      </c>
      <c r="D285" s="30">
        <v>50.602409999999999</v>
      </c>
      <c r="E285" s="30">
        <v>19.728916000000002</v>
      </c>
      <c r="F285" s="30">
        <v>7.2289159999999999</v>
      </c>
      <c r="G285" s="30">
        <v>2.259036</v>
      </c>
      <c r="H285" s="30">
        <v>1.3554219999999999</v>
      </c>
      <c r="I285" s="30">
        <v>69.427711000000002</v>
      </c>
      <c r="J285" s="30">
        <v>26.957830999999999</v>
      </c>
    </row>
    <row r="286" spans="1:10" ht="11.15" customHeight="1" x14ac:dyDescent="0.2">
      <c r="A286" s="19" t="s">
        <v>917</v>
      </c>
      <c r="B286" s="20">
        <v>421</v>
      </c>
      <c r="C286" s="20">
        <v>50</v>
      </c>
      <c r="D286" s="20">
        <v>226</v>
      </c>
      <c r="E286" s="20">
        <v>99</v>
      </c>
      <c r="F286" s="20">
        <v>31</v>
      </c>
      <c r="G286" s="20">
        <v>5</v>
      </c>
      <c r="H286" s="20">
        <v>10</v>
      </c>
      <c r="I286" s="20">
        <v>276</v>
      </c>
      <c r="J286" s="20">
        <v>130</v>
      </c>
    </row>
    <row r="287" spans="1:10" ht="11.15" customHeight="1" x14ac:dyDescent="0.2">
      <c r="A287" s="21" t="s">
        <v>126</v>
      </c>
      <c r="B287" s="30">
        <v>100</v>
      </c>
      <c r="C287" s="30">
        <v>11.876485000000001</v>
      </c>
      <c r="D287" s="30">
        <v>53.681710000000002</v>
      </c>
      <c r="E287" s="30">
        <v>23.515439000000001</v>
      </c>
      <c r="F287" s="30">
        <v>7.3634199999999996</v>
      </c>
      <c r="G287" s="30">
        <v>1.187648</v>
      </c>
      <c r="H287" s="30">
        <v>2.3752970000000002</v>
      </c>
      <c r="I287" s="30">
        <v>65.558194999999998</v>
      </c>
      <c r="J287" s="30">
        <v>30.87886</v>
      </c>
    </row>
    <row r="288" spans="1:10" ht="11.15" customHeight="1" x14ac:dyDescent="0.2">
      <c r="A288" s="19" t="s">
        <v>918</v>
      </c>
      <c r="B288" s="20">
        <v>358</v>
      </c>
      <c r="C288" s="20">
        <v>45</v>
      </c>
      <c r="D288" s="20">
        <v>187</v>
      </c>
      <c r="E288" s="20">
        <v>78</v>
      </c>
      <c r="F288" s="20">
        <v>38</v>
      </c>
      <c r="G288" s="20">
        <v>5</v>
      </c>
      <c r="H288" s="20">
        <v>5</v>
      </c>
      <c r="I288" s="20">
        <v>232</v>
      </c>
      <c r="J288" s="20">
        <v>116</v>
      </c>
    </row>
    <row r="289" spans="1:10" ht="11.15" customHeight="1" x14ac:dyDescent="0.2">
      <c r="A289" s="21" t="s">
        <v>126</v>
      </c>
      <c r="B289" s="30">
        <v>100</v>
      </c>
      <c r="C289" s="30">
        <v>12.569832</v>
      </c>
      <c r="D289" s="30">
        <v>52.234636999999999</v>
      </c>
      <c r="E289" s="30">
        <v>21.787709</v>
      </c>
      <c r="F289" s="30">
        <v>10.614525</v>
      </c>
      <c r="G289" s="30">
        <v>1.3966479999999999</v>
      </c>
      <c r="H289" s="30">
        <v>1.3966479999999999</v>
      </c>
      <c r="I289" s="30">
        <v>64.804468999999997</v>
      </c>
      <c r="J289" s="30">
        <v>32.402234999999997</v>
      </c>
    </row>
    <row r="290" spans="1:10" ht="11.15" customHeight="1" x14ac:dyDescent="0.2">
      <c r="A290" s="19" t="s">
        <v>919</v>
      </c>
      <c r="B290" s="20">
        <v>217</v>
      </c>
      <c r="C290" s="20">
        <v>32</v>
      </c>
      <c r="D290" s="20">
        <v>124</v>
      </c>
      <c r="E290" s="20">
        <v>40</v>
      </c>
      <c r="F290" s="20">
        <v>14</v>
      </c>
      <c r="G290" s="20">
        <v>4</v>
      </c>
      <c r="H290" s="20">
        <v>3</v>
      </c>
      <c r="I290" s="20">
        <v>156</v>
      </c>
      <c r="J290" s="20">
        <v>54</v>
      </c>
    </row>
    <row r="291" spans="1:10" ht="11.15" customHeight="1" x14ac:dyDescent="0.2">
      <c r="A291" s="21" t="s">
        <v>126</v>
      </c>
      <c r="B291" s="30">
        <v>100</v>
      </c>
      <c r="C291" s="30">
        <v>14.746544</v>
      </c>
      <c r="D291" s="30">
        <v>57.142856999999999</v>
      </c>
      <c r="E291" s="30">
        <v>18.43318</v>
      </c>
      <c r="F291" s="30">
        <v>6.451613</v>
      </c>
      <c r="G291" s="30">
        <v>1.843318</v>
      </c>
      <c r="H291" s="30">
        <v>1.3824879999999999</v>
      </c>
      <c r="I291" s="30">
        <v>71.889401000000007</v>
      </c>
      <c r="J291" s="30">
        <v>24.884792999999998</v>
      </c>
    </row>
    <row r="292" spans="1:10" ht="11.15" customHeight="1" x14ac:dyDescent="0.2">
      <c r="A292" s="19" t="s">
        <v>920</v>
      </c>
      <c r="B292" s="20">
        <v>234</v>
      </c>
      <c r="C292" s="20">
        <v>41</v>
      </c>
      <c r="D292" s="20">
        <v>113</v>
      </c>
      <c r="E292" s="20">
        <v>38</v>
      </c>
      <c r="F292" s="20">
        <v>34</v>
      </c>
      <c r="G292" s="20">
        <v>6</v>
      </c>
      <c r="H292" s="20">
        <v>2</v>
      </c>
      <c r="I292" s="20">
        <v>154</v>
      </c>
      <c r="J292" s="20">
        <v>72</v>
      </c>
    </row>
    <row r="293" spans="1:10" ht="11.15" customHeight="1" x14ac:dyDescent="0.2">
      <c r="A293" s="31"/>
      <c r="B293" s="32">
        <v>100</v>
      </c>
      <c r="C293" s="32">
        <v>17.521367999999999</v>
      </c>
      <c r="D293" s="32">
        <v>48.290598000000003</v>
      </c>
      <c r="E293" s="32">
        <v>16.239315999999999</v>
      </c>
      <c r="F293" s="32">
        <v>14.529915000000001</v>
      </c>
      <c r="G293" s="32">
        <v>2.5641029999999998</v>
      </c>
      <c r="H293" s="32">
        <v>0.85470100000000004</v>
      </c>
      <c r="I293" s="32">
        <v>65.811965999999998</v>
      </c>
      <c r="J293" s="32">
        <v>30.769231000000001</v>
      </c>
    </row>
    <row r="294" spans="1:10" ht="11.15" customHeight="1" x14ac:dyDescent="0.2"/>
  </sheetData>
  <phoneticPr fontId="1"/>
  <pageMargins left="0.75" right="0.75" top="1" bottom="1" header="0.5" footer="0.5"/>
</worksheet>
</file>

<file path=xl/worksheets/sheet1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A55D1-4719-4F16-B835-A56E9E0DF713}">
  <dimension ref="A1:K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1" x14ac:dyDescent="0.2">
      <c r="A1" s="8" t="s">
        <v>126</v>
      </c>
      <c r="B1" s="9"/>
    </row>
    <row r="2" spans="1:11" x14ac:dyDescent="0.2">
      <c r="A2" s="11" t="str">
        <f xml:space="preserve"> HYPERLINK("#'目次'!B40","[34]")</f>
        <v>[34]</v>
      </c>
    </row>
    <row r="3" spans="1:11" x14ac:dyDescent="0.2">
      <c r="A3" s="9" t="s">
        <v>126</v>
      </c>
      <c r="B3" s="12" t="s">
        <v>248</v>
      </c>
    </row>
    <row r="4" spans="1:11" x14ac:dyDescent="0.2">
      <c r="A4" s="9" t="s">
        <v>126</v>
      </c>
      <c r="B4" s="12" t="s">
        <v>249</v>
      </c>
    </row>
    <row r="5" spans="1:11" s="15" customFormat="1" ht="75" x14ac:dyDescent="0.2">
      <c r="A5" s="13" t="s">
        <v>126</v>
      </c>
      <c r="B5" s="14" t="s">
        <v>831</v>
      </c>
      <c r="C5" s="14" t="s">
        <v>1359</v>
      </c>
      <c r="D5" s="14" t="s">
        <v>1360</v>
      </c>
      <c r="E5" s="14" t="s">
        <v>1361</v>
      </c>
      <c r="F5" s="14" t="s">
        <v>1362</v>
      </c>
      <c r="G5" s="14" t="s">
        <v>250</v>
      </c>
      <c r="H5" s="14" t="s">
        <v>1363</v>
      </c>
      <c r="I5" s="14" t="s">
        <v>849</v>
      </c>
      <c r="J5" s="14" t="s">
        <v>1364</v>
      </c>
      <c r="K5" s="14" t="s">
        <v>873</v>
      </c>
    </row>
    <row r="6" spans="1:11" x14ac:dyDescent="0.2">
      <c r="A6" s="16" t="s">
        <v>845</v>
      </c>
      <c r="B6" s="17">
        <v>2188</v>
      </c>
      <c r="C6" s="17">
        <v>976</v>
      </c>
      <c r="D6" s="17">
        <v>1657</v>
      </c>
      <c r="E6" s="17">
        <v>53</v>
      </c>
      <c r="F6" s="17">
        <v>510</v>
      </c>
      <c r="G6" s="17">
        <v>232</v>
      </c>
      <c r="H6" s="17">
        <v>100</v>
      </c>
      <c r="I6" s="17">
        <v>53</v>
      </c>
      <c r="J6" s="17">
        <v>52</v>
      </c>
      <c r="K6" s="17">
        <v>30</v>
      </c>
    </row>
    <row r="7" spans="1:11" x14ac:dyDescent="0.2">
      <c r="A7" s="21" t="s">
        <v>126</v>
      </c>
      <c r="B7" s="30">
        <v>100</v>
      </c>
      <c r="C7" s="30">
        <v>44.606946999999998</v>
      </c>
      <c r="D7" s="30">
        <v>75.731261000000003</v>
      </c>
      <c r="E7" s="30">
        <v>2.4223029999999999</v>
      </c>
      <c r="F7" s="30">
        <v>23.308958000000001</v>
      </c>
      <c r="G7" s="30">
        <v>10.603291</v>
      </c>
      <c r="H7" s="30">
        <v>4.5703839999999998</v>
      </c>
      <c r="I7" s="30">
        <v>2.4223029999999999</v>
      </c>
      <c r="J7" s="30">
        <v>2.3765999999999998</v>
      </c>
      <c r="K7" s="30">
        <v>1.3711150000000001</v>
      </c>
    </row>
    <row r="8" spans="1:11" x14ac:dyDescent="0.2">
      <c r="A8" s="18" t="s">
        <v>846</v>
      </c>
      <c r="B8" s="18"/>
      <c r="C8" s="18"/>
      <c r="D8" s="18"/>
      <c r="E8" s="18"/>
      <c r="F8" s="18"/>
      <c r="G8" s="18"/>
      <c r="H8" s="18"/>
      <c r="I8" s="18"/>
      <c r="J8" s="18"/>
      <c r="K8" s="18"/>
    </row>
    <row r="9" spans="1:11" x14ac:dyDescent="0.2">
      <c r="A9" s="19" t="s">
        <v>847</v>
      </c>
      <c r="B9" s="20">
        <v>1092</v>
      </c>
      <c r="C9" s="20">
        <v>529</v>
      </c>
      <c r="D9" s="20">
        <v>794</v>
      </c>
      <c r="E9" s="20">
        <v>27</v>
      </c>
      <c r="F9" s="20">
        <v>268</v>
      </c>
      <c r="G9" s="20">
        <v>123</v>
      </c>
      <c r="H9" s="20">
        <v>26</v>
      </c>
      <c r="I9" s="20">
        <v>30</v>
      </c>
      <c r="J9" s="20">
        <v>26</v>
      </c>
      <c r="K9" s="20">
        <v>12</v>
      </c>
    </row>
    <row r="10" spans="1:11" x14ac:dyDescent="0.2">
      <c r="A10" s="21" t="s">
        <v>126</v>
      </c>
      <c r="B10" s="30">
        <v>100</v>
      </c>
      <c r="C10" s="30">
        <v>48.443223000000003</v>
      </c>
      <c r="D10" s="30">
        <v>72.710622999999998</v>
      </c>
      <c r="E10" s="30">
        <v>2.4725269999999999</v>
      </c>
      <c r="F10" s="30">
        <v>24.542124999999999</v>
      </c>
      <c r="G10" s="30">
        <v>11.263736</v>
      </c>
      <c r="H10" s="30">
        <v>2.3809520000000002</v>
      </c>
      <c r="I10" s="30">
        <v>2.7472530000000002</v>
      </c>
      <c r="J10" s="30">
        <v>2.3809520000000002</v>
      </c>
      <c r="K10" s="30">
        <v>1.0989009999999999</v>
      </c>
    </row>
    <row r="11" spans="1:11" x14ac:dyDescent="0.2">
      <c r="A11" s="19" t="s">
        <v>848</v>
      </c>
      <c r="B11" s="20">
        <v>1095</v>
      </c>
      <c r="C11" s="20">
        <v>446</v>
      </c>
      <c r="D11" s="20">
        <v>863</v>
      </c>
      <c r="E11" s="20">
        <v>26</v>
      </c>
      <c r="F11" s="20">
        <v>241</v>
      </c>
      <c r="G11" s="20">
        <v>108</v>
      </c>
      <c r="H11" s="20">
        <v>74</v>
      </c>
      <c r="I11" s="20">
        <v>23</v>
      </c>
      <c r="J11" s="20">
        <v>26</v>
      </c>
      <c r="K11" s="20">
        <v>18</v>
      </c>
    </row>
    <row r="12" spans="1:11" x14ac:dyDescent="0.2">
      <c r="A12" s="21" t="s">
        <v>126</v>
      </c>
      <c r="B12" s="30">
        <v>100</v>
      </c>
      <c r="C12" s="30">
        <v>40.730594000000004</v>
      </c>
      <c r="D12" s="30">
        <v>78.812785000000005</v>
      </c>
      <c r="E12" s="30">
        <v>2.3744290000000001</v>
      </c>
      <c r="F12" s="30">
        <v>22.009132000000001</v>
      </c>
      <c r="G12" s="30">
        <v>9.8630139999999997</v>
      </c>
      <c r="H12" s="30">
        <v>6.7579909999999996</v>
      </c>
      <c r="I12" s="30">
        <v>2.100457</v>
      </c>
      <c r="J12" s="30">
        <v>2.3744290000000001</v>
      </c>
      <c r="K12" s="30">
        <v>1.6438360000000001</v>
      </c>
    </row>
    <row r="13" spans="1:11" x14ac:dyDescent="0.2">
      <c r="A13" s="19" t="s">
        <v>849</v>
      </c>
      <c r="B13" s="20">
        <v>1</v>
      </c>
      <c r="C13" s="20">
        <v>1</v>
      </c>
      <c r="D13" s="20">
        <v>0</v>
      </c>
      <c r="E13" s="20">
        <v>0</v>
      </c>
      <c r="F13" s="20">
        <v>1</v>
      </c>
      <c r="G13" s="20">
        <v>1</v>
      </c>
      <c r="H13" s="20">
        <v>0</v>
      </c>
      <c r="I13" s="20">
        <v>0</v>
      </c>
      <c r="J13" s="20">
        <v>0</v>
      </c>
      <c r="K13" s="20">
        <v>0</v>
      </c>
    </row>
    <row r="14" spans="1:11" x14ac:dyDescent="0.2">
      <c r="A14" s="21" t="s">
        <v>126</v>
      </c>
      <c r="B14" s="30">
        <v>100</v>
      </c>
      <c r="C14" s="30">
        <v>100</v>
      </c>
      <c r="D14" s="30">
        <v>0</v>
      </c>
      <c r="E14" s="30">
        <v>0</v>
      </c>
      <c r="F14" s="30">
        <v>100</v>
      </c>
      <c r="G14" s="30">
        <v>100</v>
      </c>
      <c r="H14" s="30">
        <v>0</v>
      </c>
      <c r="I14" s="30">
        <v>0</v>
      </c>
      <c r="J14" s="30">
        <v>0</v>
      </c>
      <c r="K14" s="30">
        <v>0</v>
      </c>
    </row>
    <row r="15" spans="1:11" x14ac:dyDescent="0.2">
      <c r="A15" s="18" t="s">
        <v>850</v>
      </c>
      <c r="B15" s="18"/>
      <c r="C15" s="18"/>
      <c r="D15" s="18"/>
      <c r="E15" s="18"/>
      <c r="F15" s="18"/>
      <c r="G15" s="18"/>
      <c r="H15" s="18"/>
      <c r="I15" s="18"/>
      <c r="J15" s="18"/>
      <c r="K15" s="18"/>
    </row>
    <row r="16" spans="1:11" x14ac:dyDescent="0.2">
      <c r="A16" s="19" t="s">
        <v>851</v>
      </c>
      <c r="B16" s="20">
        <v>387</v>
      </c>
      <c r="C16" s="20">
        <v>319</v>
      </c>
      <c r="D16" s="20">
        <v>111</v>
      </c>
      <c r="E16" s="20">
        <v>12</v>
      </c>
      <c r="F16" s="20">
        <v>77</v>
      </c>
      <c r="G16" s="20">
        <v>33</v>
      </c>
      <c r="H16" s="20">
        <v>8</v>
      </c>
      <c r="I16" s="20">
        <v>11</v>
      </c>
      <c r="J16" s="20">
        <v>26</v>
      </c>
      <c r="K16" s="20">
        <v>1</v>
      </c>
    </row>
    <row r="17" spans="1:11" x14ac:dyDescent="0.2">
      <c r="A17" s="21" t="s">
        <v>126</v>
      </c>
      <c r="B17" s="30">
        <v>100</v>
      </c>
      <c r="C17" s="30">
        <v>82.428940999999995</v>
      </c>
      <c r="D17" s="30">
        <v>28.682171</v>
      </c>
      <c r="E17" s="30">
        <v>3.1007750000000001</v>
      </c>
      <c r="F17" s="30">
        <v>19.896640999999999</v>
      </c>
      <c r="G17" s="30">
        <v>8.5271319999999999</v>
      </c>
      <c r="H17" s="30">
        <v>2.067183</v>
      </c>
      <c r="I17" s="30">
        <v>2.8423769999999999</v>
      </c>
      <c r="J17" s="30">
        <v>6.7183460000000004</v>
      </c>
      <c r="K17" s="30">
        <v>0.25839800000000002</v>
      </c>
    </row>
    <row r="18" spans="1:11" x14ac:dyDescent="0.2">
      <c r="A18" s="19" t="s">
        <v>852</v>
      </c>
      <c r="B18" s="20">
        <v>432</v>
      </c>
      <c r="C18" s="20">
        <v>282</v>
      </c>
      <c r="D18" s="20">
        <v>347</v>
      </c>
      <c r="E18" s="20">
        <v>9</v>
      </c>
      <c r="F18" s="20">
        <v>137</v>
      </c>
      <c r="G18" s="20">
        <v>49</v>
      </c>
      <c r="H18" s="20">
        <v>8</v>
      </c>
      <c r="I18" s="20">
        <v>5</v>
      </c>
      <c r="J18" s="20">
        <v>3</v>
      </c>
      <c r="K18" s="20">
        <v>5</v>
      </c>
    </row>
    <row r="19" spans="1:11" x14ac:dyDescent="0.2">
      <c r="A19" s="21" t="s">
        <v>126</v>
      </c>
      <c r="B19" s="30">
        <v>100</v>
      </c>
      <c r="C19" s="30">
        <v>65.277777999999998</v>
      </c>
      <c r="D19" s="30">
        <v>80.324073999999996</v>
      </c>
      <c r="E19" s="30">
        <v>2.0833330000000001</v>
      </c>
      <c r="F19" s="30">
        <v>31.712962999999998</v>
      </c>
      <c r="G19" s="30">
        <v>11.342593000000001</v>
      </c>
      <c r="H19" s="30">
        <v>1.8518520000000001</v>
      </c>
      <c r="I19" s="30">
        <v>1.1574070000000001</v>
      </c>
      <c r="J19" s="30">
        <v>0.69444399999999995</v>
      </c>
      <c r="K19" s="30">
        <v>1.1574070000000001</v>
      </c>
    </row>
    <row r="20" spans="1:11" x14ac:dyDescent="0.2">
      <c r="A20" s="19" t="s">
        <v>853</v>
      </c>
      <c r="B20" s="20">
        <v>449</v>
      </c>
      <c r="C20" s="20">
        <v>196</v>
      </c>
      <c r="D20" s="20">
        <v>402</v>
      </c>
      <c r="E20" s="20">
        <v>10</v>
      </c>
      <c r="F20" s="20">
        <v>108</v>
      </c>
      <c r="G20" s="20">
        <v>47</v>
      </c>
      <c r="H20" s="20">
        <v>19</v>
      </c>
      <c r="I20" s="20">
        <v>11</v>
      </c>
      <c r="J20" s="20">
        <v>4</v>
      </c>
      <c r="K20" s="20">
        <v>10</v>
      </c>
    </row>
    <row r="21" spans="1:11" x14ac:dyDescent="0.2">
      <c r="A21" s="21" t="s">
        <v>126</v>
      </c>
      <c r="B21" s="30">
        <v>100</v>
      </c>
      <c r="C21" s="30">
        <v>43.652560999999999</v>
      </c>
      <c r="D21" s="30">
        <v>89.532293999999993</v>
      </c>
      <c r="E21" s="30">
        <v>2.2271709999999998</v>
      </c>
      <c r="F21" s="30">
        <v>24.053452</v>
      </c>
      <c r="G21" s="30">
        <v>10.467706</v>
      </c>
      <c r="H21" s="30">
        <v>4.2316260000000003</v>
      </c>
      <c r="I21" s="30">
        <v>2.4498890000000002</v>
      </c>
      <c r="J21" s="30">
        <v>0.89086900000000002</v>
      </c>
      <c r="K21" s="30">
        <v>2.2271709999999998</v>
      </c>
    </row>
    <row r="22" spans="1:11" x14ac:dyDescent="0.2">
      <c r="A22" s="19" t="s">
        <v>854</v>
      </c>
      <c r="B22" s="20">
        <v>427</v>
      </c>
      <c r="C22" s="20">
        <v>134</v>
      </c>
      <c r="D22" s="20">
        <v>371</v>
      </c>
      <c r="E22" s="20">
        <v>11</v>
      </c>
      <c r="F22" s="20">
        <v>103</v>
      </c>
      <c r="G22" s="20">
        <v>61</v>
      </c>
      <c r="H22" s="20">
        <v>23</v>
      </c>
      <c r="I22" s="20">
        <v>12</v>
      </c>
      <c r="J22" s="20">
        <v>4</v>
      </c>
      <c r="K22" s="20">
        <v>8</v>
      </c>
    </row>
    <row r="23" spans="1:11" x14ac:dyDescent="0.2">
      <c r="A23" s="21" t="s">
        <v>126</v>
      </c>
      <c r="B23" s="30">
        <v>100</v>
      </c>
      <c r="C23" s="30">
        <v>31.381733000000001</v>
      </c>
      <c r="D23" s="30">
        <v>86.885245999999995</v>
      </c>
      <c r="E23" s="30">
        <v>2.5761120000000002</v>
      </c>
      <c r="F23" s="30">
        <v>24.121780000000001</v>
      </c>
      <c r="G23" s="30">
        <v>14.285714</v>
      </c>
      <c r="H23" s="30">
        <v>5.3864169999999998</v>
      </c>
      <c r="I23" s="30">
        <v>2.8103039999999999</v>
      </c>
      <c r="J23" s="30">
        <v>0.93676800000000005</v>
      </c>
      <c r="K23" s="30">
        <v>1.8735360000000001</v>
      </c>
    </row>
    <row r="24" spans="1:11" x14ac:dyDescent="0.2">
      <c r="A24" s="19" t="s">
        <v>855</v>
      </c>
      <c r="B24" s="20">
        <v>274</v>
      </c>
      <c r="C24" s="20">
        <v>32</v>
      </c>
      <c r="D24" s="20">
        <v>242</v>
      </c>
      <c r="E24" s="20">
        <v>5</v>
      </c>
      <c r="F24" s="20">
        <v>48</v>
      </c>
      <c r="G24" s="20">
        <v>21</v>
      </c>
      <c r="H24" s="20">
        <v>24</v>
      </c>
      <c r="I24" s="20">
        <v>9</v>
      </c>
      <c r="J24" s="20">
        <v>6</v>
      </c>
      <c r="K24" s="20">
        <v>3</v>
      </c>
    </row>
    <row r="25" spans="1:11" x14ac:dyDescent="0.2">
      <c r="A25" s="21" t="s">
        <v>126</v>
      </c>
      <c r="B25" s="30">
        <v>100</v>
      </c>
      <c r="C25" s="30">
        <v>11.678832</v>
      </c>
      <c r="D25" s="30">
        <v>88.321168</v>
      </c>
      <c r="E25" s="30">
        <v>1.8248180000000001</v>
      </c>
      <c r="F25" s="30">
        <v>17.518248</v>
      </c>
      <c r="G25" s="30">
        <v>7.6642340000000004</v>
      </c>
      <c r="H25" s="30">
        <v>8.7591239999999999</v>
      </c>
      <c r="I25" s="30">
        <v>3.284672</v>
      </c>
      <c r="J25" s="30">
        <v>2.189781</v>
      </c>
      <c r="K25" s="30">
        <v>1.0948910000000001</v>
      </c>
    </row>
    <row r="26" spans="1:11" x14ac:dyDescent="0.2">
      <c r="A26" s="19" t="s">
        <v>856</v>
      </c>
      <c r="B26" s="20">
        <v>137</v>
      </c>
      <c r="C26" s="20">
        <v>9</v>
      </c>
      <c r="D26" s="20">
        <v>116</v>
      </c>
      <c r="E26" s="20">
        <v>2</v>
      </c>
      <c r="F26" s="20">
        <v>27</v>
      </c>
      <c r="G26" s="20">
        <v>15</v>
      </c>
      <c r="H26" s="20">
        <v>9</v>
      </c>
      <c r="I26" s="20">
        <v>5</v>
      </c>
      <c r="J26" s="20">
        <v>5</v>
      </c>
      <c r="K26" s="20">
        <v>2</v>
      </c>
    </row>
    <row r="27" spans="1:11" x14ac:dyDescent="0.2">
      <c r="A27" s="21" t="s">
        <v>126</v>
      </c>
      <c r="B27" s="30">
        <v>100</v>
      </c>
      <c r="C27" s="30">
        <v>6.5693429999999999</v>
      </c>
      <c r="D27" s="30">
        <v>84.671532999999997</v>
      </c>
      <c r="E27" s="30">
        <v>1.459854</v>
      </c>
      <c r="F27" s="30">
        <v>19.708029</v>
      </c>
      <c r="G27" s="30">
        <v>10.948905</v>
      </c>
      <c r="H27" s="30">
        <v>6.5693429999999999</v>
      </c>
      <c r="I27" s="30">
        <v>3.649635</v>
      </c>
      <c r="J27" s="30">
        <v>3.649635</v>
      </c>
      <c r="K27" s="30">
        <v>1.459854</v>
      </c>
    </row>
    <row r="28" spans="1:11" x14ac:dyDescent="0.2">
      <c r="A28" s="19" t="s">
        <v>857</v>
      </c>
      <c r="B28" s="20">
        <v>71</v>
      </c>
      <c r="C28" s="20">
        <v>4</v>
      </c>
      <c r="D28" s="20">
        <v>60</v>
      </c>
      <c r="E28" s="20">
        <v>4</v>
      </c>
      <c r="F28" s="20">
        <v>7</v>
      </c>
      <c r="G28" s="20">
        <v>5</v>
      </c>
      <c r="H28" s="20">
        <v>6</v>
      </c>
      <c r="I28" s="20">
        <v>0</v>
      </c>
      <c r="J28" s="20">
        <v>4</v>
      </c>
      <c r="K28" s="20">
        <v>1</v>
      </c>
    </row>
    <row r="29" spans="1:11" x14ac:dyDescent="0.2">
      <c r="A29" s="21" t="s">
        <v>126</v>
      </c>
      <c r="B29" s="30">
        <v>100</v>
      </c>
      <c r="C29" s="30">
        <v>5.6338030000000003</v>
      </c>
      <c r="D29" s="30">
        <v>84.507041999999998</v>
      </c>
      <c r="E29" s="30">
        <v>5.6338030000000003</v>
      </c>
      <c r="F29" s="30">
        <v>9.8591549999999994</v>
      </c>
      <c r="G29" s="30">
        <v>7.0422539999999998</v>
      </c>
      <c r="H29" s="30">
        <v>8.450704</v>
      </c>
      <c r="I29" s="30">
        <v>0</v>
      </c>
      <c r="J29" s="30">
        <v>5.6338030000000003</v>
      </c>
      <c r="K29" s="30">
        <v>1.4084509999999999</v>
      </c>
    </row>
    <row r="30" spans="1:11" x14ac:dyDescent="0.2">
      <c r="A30" s="19" t="s">
        <v>858</v>
      </c>
      <c r="B30" s="20">
        <v>11</v>
      </c>
      <c r="C30" s="20">
        <v>0</v>
      </c>
      <c r="D30" s="20">
        <v>8</v>
      </c>
      <c r="E30" s="20">
        <v>0</v>
      </c>
      <c r="F30" s="20">
        <v>3</v>
      </c>
      <c r="G30" s="20">
        <v>1</v>
      </c>
      <c r="H30" s="20">
        <v>3</v>
      </c>
      <c r="I30" s="20">
        <v>0</v>
      </c>
      <c r="J30" s="20">
        <v>0</v>
      </c>
      <c r="K30" s="20">
        <v>0</v>
      </c>
    </row>
    <row r="31" spans="1:11" x14ac:dyDescent="0.2">
      <c r="A31" s="21" t="s">
        <v>126</v>
      </c>
      <c r="B31" s="30">
        <v>100</v>
      </c>
      <c r="C31" s="30">
        <v>0</v>
      </c>
      <c r="D31" s="30">
        <v>72.727272999999997</v>
      </c>
      <c r="E31" s="30">
        <v>0</v>
      </c>
      <c r="F31" s="30">
        <v>27.272727</v>
      </c>
      <c r="G31" s="30">
        <v>9.0909089999999999</v>
      </c>
      <c r="H31" s="30">
        <v>27.272727</v>
      </c>
      <c r="I31" s="30">
        <v>0</v>
      </c>
      <c r="J31" s="30">
        <v>0</v>
      </c>
      <c r="K31" s="30">
        <v>0</v>
      </c>
    </row>
    <row r="32" spans="1:11" x14ac:dyDescent="0.2">
      <c r="A32" s="19" t="s">
        <v>859</v>
      </c>
      <c r="B32" s="20">
        <v>881</v>
      </c>
      <c r="C32" s="20">
        <v>478</v>
      </c>
      <c r="D32" s="20">
        <v>749</v>
      </c>
      <c r="E32" s="20">
        <v>19</v>
      </c>
      <c r="F32" s="20">
        <v>245</v>
      </c>
      <c r="G32" s="20">
        <v>96</v>
      </c>
      <c r="H32" s="20">
        <v>27</v>
      </c>
      <c r="I32" s="20">
        <v>16</v>
      </c>
      <c r="J32" s="20">
        <v>7</v>
      </c>
      <c r="K32" s="20">
        <v>15</v>
      </c>
    </row>
    <row r="33" spans="1:11" x14ac:dyDescent="0.2">
      <c r="A33" s="21" t="s">
        <v>126</v>
      </c>
      <c r="B33" s="30">
        <v>100</v>
      </c>
      <c r="C33" s="30">
        <v>54.256526999999998</v>
      </c>
      <c r="D33" s="30">
        <v>85.017026000000001</v>
      </c>
      <c r="E33" s="30">
        <v>2.1566399999999999</v>
      </c>
      <c r="F33" s="30">
        <v>27.809308000000001</v>
      </c>
      <c r="G33" s="30">
        <v>10.896708</v>
      </c>
      <c r="H33" s="30">
        <v>3.0646990000000001</v>
      </c>
      <c r="I33" s="30">
        <v>1.8161179999999999</v>
      </c>
      <c r="J33" s="30">
        <v>0.79455200000000004</v>
      </c>
      <c r="K33" s="30">
        <v>1.7026110000000001</v>
      </c>
    </row>
    <row r="34" spans="1:11" x14ac:dyDescent="0.2">
      <c r="A34" s="19" t="s">
        <v>860</v>
      </c>
      <c r="B34" s="20">
        <v>701</v>
      </c>
      <c r="C34" s="20">
        <v>166</v>
      </c>
      <c r="D34" s="20">
        <v>613</v>
      </c>
      <c r="E34" s="20">
        <v>16</v>
      </c>
      <c r="F34" s="20">
        <v>151</v>
      </c>
      <c r="G34" s="20">
        <v>82</v>
      </c>
      <c r="H34" s="20">
        <v>47</v>
      </c>
      <c r="I34" s="20">
        <v>21</v>
      </c>
      <c r="J34" s="20">
        <v>10</v>
      </c>
      <c r="K34" s="20">
        <v>11</v>
      </c>
    </row>
    <row r="35" spans="1:11" x14ac:dyDescent="0.2">
      <c r="A35" s="21" t="s">
        <v>126</v>
      </c>
      <c r="B35" s="30">
        <v>100</v>
      </c>
      <c r="C35" s="30">
        <v>23.680456</v>
      </c>
      <c r="D35" s="30">
        <v>87.446505000000002</v>
      </c>
      <c r="E35" s="30">
        <v>2.282454</v>
      </c>
      <c r="F35" s="30">
        <v>21.540655999999998</v>
      </c>
      <c r="G35" s="30">
        <v>11.697575000000001</v>
      </c>
      <c r="H35" s="30">
        <v>6.7047080000000001</v>
      </c>
      <c r="I35" s="30">
        <v>2.9957199999999999</v>
      </c>
      <c r="J35" s="30">
        <v>1.426534</v>
      </c>
      <c r="K35" s="30">
        <v>1.5691870000000001</v>
      </c>
    </row>
    <row r="36" spans="1:11" x14ac:dyDescent="0.2">
      <c r="A36" s="19" t="s">
        <v>861</v>
      </c>
      <c r="B36" s="20">
        <v>1801</v>
      </c>
      <c r="C36" s="20">
        <v>657</v>
      </c>
      <c r="D36" s="20">
        <v>1546</v>
      </c>
      <c r="E36" s="20">
        <v>41</v>
      </c>
      <c r="F36" s="20">
        <v>433</v>
      </c>
      <c r="G36" s="20">
        <v>199</v>
      </c>
      <c r="H36" s="20">
        <v>92</v>
      </c>
      <c r="I36" s="20">
        <v>42</v>
      </c>
      <c r="J36" s="20">
        <v>26</v>
      </c>
      <c r="K36" s="20">
        <v>29</v>
      </c>
    </row>
    <row r="37" spans="1:11" x14ac:dyDescent="0.2">
      <c r="A37" s="21" t="s">
        <v>126</v>
      </c>
      <c r="B37" s="30">
        <v>100</v>
      </c>
      <c r="C37" s="30">
        <v>36.479733000000003</v>
      </c>
      <c r="D37" s="30">
        <v>85.841199000000003</v>
      </c>
      <c r="E37" s="30">
        <v>2.276513</v>
      </c>
      <c r="F37" s="30">
        <v>24.042199</v>
      </c>
      <c r="G37" s="30">
        <v>11.049417</v>
      </c>
      <c r="H37" s="30">
        <v>5.1082729999999996</v>
      </c>
      <c r="I37" s="30">
        <v>2.3320379999999998</v>
      </c>
      <c r="J37" s="30">
        <v>1.4436420000000001</v>
      </c>
      <c r="K37" s="30">
        <v>1.610217</v>
      </c>
    </row>
    <row r="38" spans="1:11" x14ac:dyDescent="0.2">
      <c r="A38" s="19" t="s">
        <v>862</v>
      </c>
      <c r="B38" s="20">
        <v>920</v>
      </c>
      <c r="C38" s="20">
        <v>179</v>
      </c>
      <c r="D38" s="20">
        <v>797</v>
      </c>
      <c r="E38" s="20">
        <v>22</v>
      </c>
      <c r="F38" s="20">
        <v>188</v>
      </c>
      <c r="G38" s="20">
        <v>103</v>
      </c>
      <c r="H38" s="20">
        <v>65</v>
      </c>
      <c r="I38" s="20">
        <v>26</v>
      </c>
      <c r="J38" s="20">
        <v>19</v>
      </c>
      <c r="K38" s="20">
        <v>14</v>
      </c>
    </row>
    <row r="39" spans="1:11" x14ac:dyDescent="0.2">
      <c r="A39" s="21" t="s">
        <v>126</v>
      </c>
      <c r="B39" s="30">
        <v>100</v>
      </c>
      <c r="C39" s="30">
        <v>19.456522</v>
      </c>
      <c r="D39" s="30">
        <v>86.630435000000006</v>
      </c>
      <c r="E39" s="30">
        <v>2.3913039999999999</v>
      </c>
      <c r="F39" s="30">
        <v>20.434782999999999</v>
      </c>
      <c r="G39" s="30">
        <v>11.195652000000001</v>
      </c>
      <c r="H39" s="30">
        <v>7.0652169999999996</v>
      </c>
      <c r="I39" s="30">
        <v>2.8260869999999998</v>
      </c>
      <c r="J39" s="30">
        <v>2.0652170000000001</v>
      </c>
      <c r="K39" s="30">
        <v>1.521739</v>
      </c>
    </row>
    <row r="40" spans="1:11" x14ac:dyDescent="0.2">
      <c r="A40" s="19" t="s">
        <v>863</v>
      </c>
      <c r="B40" s="20">
        <v>219</v>
      </c>
      <c r="C40" s="20">
        <v>13</v>
      </c>
      <c r="D40" s="20">
        <v>184</v>
      </c>
      <c r="E40" s="20">
        <v>6</v>
      </c>
      <c r="F40" s="20">
        <v>37</v>
      </c>
      <c r="G40" s="20">
        <v>21</v>
      </c>
      <c r="H40" s="20">
        <v>18</v>
      </c>
      <c r="I40" s="20">
        <v>5</v>
      </c>
      <c r="J40" s="20">
        <v>9</v>
      </c>
      <c r="K40" s="20">
        <v>3</v>
      </c>
    </row>
    <row r="41" spans="1:11" x14ac:dyDescent="0.2">
      <c r="A41" s="21" t="s">
        <v>126</v>
      </c>
      <c r="B41" s="30">
        <v>100</v>
      </c>
      <c r="C41" s="30">
        <v>5.9360730000000004</v>
      </c>
      <c r="D41" s="30">
        <v>84.018265</v>
      </c>
      <c r="E41" s="30">
        <v>2.7397260000000001</v>
      </c>
      <c r="F41" s="30">
        <v>16.894977000000001</v>
      </c>
      <c r="G41" s="30">
        <v>9.5890409999999999</v>
      </c>
      <c r="H41" s="30">
        <v>8.2191779999999994</v>
      </c>
      <c r="I41" s="30">
        <v>2.2831049999999999</v>
      </c>
      <c r="J41" s="30">
        <v>4.1095889999999997</v>
      </c>
      <c r="K41" s="30">
        <v>1.3698630000000001</v>
      </c>
    </row>
    <row r="42" spans="1:11" x14ac:dyDescent="0.2">
      <c r="A42" s="18" t="s">
        <v>864</v>
      </c>
      <c r="B42" s="17">
        <v>208</v>
      </c>
      <c r="C42" s="17">
        <v>179</v>
      </c>
      <c r="D42" s="17">
        <v>32</v>
      </c>
      <c r="E42" s="17">
        <v>7</v>
      </c>
      <c r="F42" s="17">
        <v>38</v>
      </c>
      <c r="G42" s="17">
        <v>20</v>
      </c>
      <c r="H42" s="17">
        <v>1</v>
      </c>
      <c r="I42" s="17">
        <v>4</v>
      </c>
      <c r="J42" s="17">
        <v>16</v>
      </c>
      <c r="K42" s="17">
        <v>1</v>
      </c>
    </row>
    <row r="43" spans="1:11" x14ac:dyDescent="0.2">
      <c r="A43" s="21" t="s">
        <v>126</v>
      </c>
      <c r="B43" s="30">
        <v>100</v>
      </c>
      <c r="C43" s="30">
        <v>86.057692000000003</v>
      </c>
      <c r="D43" s="30">
        <v>15.384615</v>
      </c>
      <c r="E43" s="30">
        <v>3.3653849999999998</v>
      </c>
      <c r="F43" s="30">
        <v>18.269231000000001</v>
      </c>
      <c r="G43" s="30">
        <v>9.6153849999999998</v>
      </c>
      <c r="H43" s="30">
        <v>0.480769</v>
      </c>
      <c r="I43" s="30">
        <v>1.9230769999999999</v>
      </c>
      <c r="J43" s="30">
        <v>7.6923079999999997</v>
      </c>
      <c r="K43" s="30">
        <v>0.480769</v>
      </c>
    </row>
    <row r="44" spans="1:11" x14ac:dyDescent="0.2">
      <c r="A44" s="19" t="s">
        <v>852</v>
      </c>
      <c r="B44" s="20">
        <v>220</v>
      </c>
      <c r="C44" s="20">
        <v>141</v>
      </c>
      <c r="D44" s="20">
        <v>169</v>
      </c>
      <c r="E44" s="20">
        <v>4</v>
      </c>
      <c r="F44" s="20">
        <v>79</v>
      </c>
      <c r="G44" s="20">
        <v>23</v>
      </c>
      <c r="H44" s="20">
        <v>5</v>
      </c>
      <c r="I44" s="20">
        <v>4</v>
      </c>
      <c r="J44" s="20">
        <v>1</v>
      </c>
      <c r="K44" s="20">
        <v>2</v>
      </c>
    </row>
    <row r="45" spans="1:11" x14ac:dyDescent="0.2">
      <c r="A45" s="21" t="s">
        <v>126</v>
      </c>
      <c r="B45" s="30">
        <v>100</v>
      </c>
      <c r="C45" s="30">
        <v>64.090908999999996</v>
      </c>
      <c r="D45" s="30">
        <v>76.818181999999993</v>
      </c>
      <c r="E45" s="30">
        <v>1.818182</v>
      </c>
      <c r="F45" s="30">
        <v>35.909090999999997</v>
      </c>
      <c r="G45" s="30">
        <v>10.454545</v>
      </c>
      <c r="H45" s="30">
        <v>2.2727270000000002</v>
      </c>
      <c r="I45" s="30">
        <v>1.818182</v>
      </c>
      <c r="J45" s="30">
        <v>0.45454499999999998</v>
      </c>
      <c r="K45" s="30">
        <v>0.90909099999999998</v>
      </c>
    </row>
    <row r="46" spans="1:11" x14ac:dyDescent="0.2">
      <c r="A46" s="19" t="s">
        <v>853</v>
      </c>
      <c r="B46" s="20">
        <v>226</v>
      </c>
      <c r="C46" s="20">
        <v>105</v>
      </c>
      <c r="D46" s="20">
        <v>207</v>
      </c>
      <c r="E46" s="20">
        <v>5</v>
      </c>
      <c r="F46" s="20">
        <v>54</v>
      </c>
      <c r="G46" s="20">
        <v>25</v>
      </c>
      <c r="H46" s="20">
        <v>4</v>
      </c>
      <c r="I46" s="20">
        <v>6</v>
      </c>
      <c r="J46" s="20">
        <v>3</v>
      </c>
      <c r="K46" s="20">
        <v>5</v>
      </c>
    </row>
    <row r="47" spans="1:11" x14ac:dyDescent="0.2">
      <c r="A47" s="21" t="s">
        <v>126</v>
      </c>
      <c r="B47" s="30">
        <v>100</v>
      </c>
      <c r="C47" s="30">
        <v>46.460177000000002</v>
      </c>
      <c r="D47" s="30">
        <v>91.592920000000007</v>
      </c>
      <c r="E47" s="30">
        <v>2.2123889999999999</v>
      </c>
      <c r="F47" s="30">
        <v>23.893805</v>
      </c>
      <c r="G47" s="30">
        <v>11.061947</v>
      </c>
      <c r="H47" s="30">
        <v>1.7699119999999999</v>
      </c>
      <c r="I47" s="30">
        <v>2.6548669999999999</v>
      </c>
      <c r="J47" s="30">
        <v>1.327434</v>
      </c>
      <c r="K47" s="30">
        <v>2.2123889999999999</v>
      </c>
    </row>
    <row r="48" spans="1:11" x14ac:dyDescent="0.2">
      <c r="A48" s="19" t="s">
        <v>854</v>
      </c>
      <c r="B48" s="20">
        <v>211</v>
      </c>
      <c r="C48" s="20">
        <v>75</v>
      </c>
      <c r="D48" s="20">
        <v>183</v>
      </c>
      <c r="E48" s="20">
        <v>6</v>
      </c>
      <c r="F48" s="20">
        <v>53</v>
      </c>
      <c r="G48" s="20">
        <v>33</v>
      </c>
      <c r="H48" s="20">
        <v>5</v>
      </c>
      <c r="I48" s="20">
        <v>7</v>
      </c>
      <c r="J48" s="20">
        <v>2</v>
      </c>
      <c r="K48" s="20">
        <v>2</v>
      </c>
    </row>
    <row r="49" spans="1:11" x14ac:dyDescent="0.2">
      <c r="A49" s="21" t="s">
        <v>126</v>
      </c>
      <c r="B49" s="30">
        <v>100</v>
      </c>
      <c r="C49" s="30">
        <v>35.545023999999998</v>
      </c>
      <c r="D49" s="30">
        <v>86.729857999999993</v>
      </c>
      <c r="E49" s="30">
        <v>2.8436020000000002</v>
      </c>
      <c r="F49" s="30">
        <v>25.118483000000001</v>
      </c>
      <c r="G49" s="30">
        <v>15.639810000000001</v>
      </c>
      <c r="H49" s="30">
        <v>2.3696679999999999</v>
      </c>
      <c r="I49" s="30">
        <v>3.317536</v>
      </c>
      <c r="J49" s="30">
        <v>0.94786700000000002</v>
      </c>
      <c r="K49" s="30">
        <v>0.94786700000000002</v>
      </c>
    </row>
    <row r="50" spans="1:11" x14ac:dyDescent="0.2">
      <c r="A50" s="19" t="s">
        <v>855</v>
      </c>
      <c r="B50" s="20">
        <v>134</v>
      </c>
      <c r="C50" s="20">
        <v>22</v>
      </c>
      <c r="D50" s="20">
        <v>119</v>
      </c>
      <c r="E50" s="20">
        <v>3</v>
      </c>
      <c r="F50" s="20">
        <v>28</v>
      </c>
      <c r="G50" s="20">
        <v>12</v>
      </c>
      <c r="H50" s="20">
        <v>7</v>
      </c>
      <c r="I50" s="20">
        <v>5</v>
      </c>
      <c r="J50" s="20">
        <v>1</v>
      </c>
      <c r="K50" s="20">
        <v>1</v>
      </c>
    </row>
    <row r="51" spans="1:11" x14ac:dyDescent="0.2">
      <c r="A51" s="21" t="s">
        <v>126</v>
      </c>
      <c r="B51" s="30">
        <v>100</v>
      </c>
      <c r="C51" s="30">
        <v>16.417909999999999</v>
      </c>
      <c r="D51" s="30">
        <v>88.805970000000002</v>
      </c>
      <c r="E51" s="30">
        <v>2.2388059999999999</v>
      </c>
      <c r="F51" s="30">
        <v>20.895522</v>
      </c>
      <c r="G51" s="30">
        <v>8.9552239999999994</v>
      </c>
      <c r="H51" s="30">
        <v>5.2238810000000004</v>
      </c>
      <c r="I51" s="30">
        <v>3.7313429999999999</v>
      </c>
      <c r="J51" s="30">
        <v>0.74626899999999996</v>
      </c>
      <c r="K51" s="30">
        <v>0.74626899999999996</v>
      </c>
    </row>
    <row r="52" spans="1:11" x14ac:dyDescent="0.2">
      <c r="A52" s="19" t="s">
        <v>856</v>
      </c>
      <c r="B52" s="20">
        <v>65</v>
      </c>
      <c r="C52" s="20">
        <v>4</v>
      </c>
      <c r="D52" s="20">
        <v>57</v>
      </c>
      <c r="E52" s="20">
        <v>1</v>
      </c>
      <c r="F52" s="20">
        <v>13</v>
      </c>
      <c r="G52" s="20">
        <v>8</v>
      </c>
      <c r="H52" s="20">
        <v>2</v>
      </c>
      <c r="I52" s="20">
        <v>4</v>
      </c>
      <c r="J52" s="20">
        <v>3</v>
      </c>
      <c r="K52" s="20">
        <v>1</v>
      </c>
    </row>
    <row r="53" spans="1:11" x14ac:dyDescent="0.2">
      <c r="A53" s="21" t="s">
        <v>126</v>
      </c>
      <c r="B53" s="30">
        <v>100</v>
      </c>
      <c r="C53" s="30">
        <v>6.1538459999999997</v>
      </c>
      <c r="D53" s="30">
        <v>87.692307999999997</v>
      </c>
      <c r="E53" s="30">
        <v>1.538462</v>
      </c>
      <c r="F53" s="30">
        <v>20</v>
      </c>
      <c r="G53" s="30">
        <v>12.307691999999999</v>
      </c>
      <c r="H53" s="30">
        <v>3.0769229999999999</v>
      </c>
      <c r="I53" s="30">
        <v>6.1538459999999997</v>
      </c>
      <c r="J53" s="30">
        <v>4.6153849999999998</v>
      </c>
      <c r="K53" s="30">
        <v>1.538462</v>
      </c>
    </row>
    <row r="54" spans="1:11" x14ac:dyDescent="0.2">
      <c r="A54" s="19" t="s">
        <v>857</v>
      </c>
      <c r="B54" s="20">
        <v>25</v>
      </c>
      <c r="C54" s="20">
        <v>3</v>
      </c>
      <c r="D54" s="20">
        <v>25</v>
      </c>
      <c r="E54" s="20">
        <v>1</v>
      </c>
      <c r="F54" s="20">
        <v>2</v>
      </c>
      <c r="G54" s="20">
        <v>2</v>
      </c>
      <c r="H54" s="20">
        <v>2</v>
      </c>
      <c r="I54" s="20">
        <v>0</v>
      </c>
      <c r="J54" s="20">
        <v>0</v>
      </c>
      <c r="K54" s="20">
        <v>0</v>
      </c>
    </row>
    <row r="55" spans="1:11" x14ac:dyDescent="0.2">
      <c r="A55" s="21" t="s">
        <v>126</v>
      </c>
      <c r="B55" s="30">
        <v>100</v>
      </c>
      <c r="C55" s="30">
        <v>12</v>
      </c>
      <c r="D55" s="30">
        <v>100</v>
      </c>
      <c r="E55" s="30">
        <v>4</v>
      </c>
      <c r="F55" s="30">
        <v>8</v>
      </c>
      <c r="G55" s="30">
        <v>8</v>
      </c>
      <c r="H55" s="30">
        <v>8</v>
      </c>
      <c r="I55" s="30">
        <v>0</v>
      </c>
      <c r="J55" s="30">
        <v>0</v>
      </c>
      <c r="K55" s="30">
        <v>0</v>
      </c>
    </row>
    <row r="56" spans="1:11" x14ac:dyDescent="0.2">
      <c r="A56" s="19" t="s">
        <v>858</v>
      </c>
      <c r="B56" s="20">
        <v>3</v>
      </c>
      <c r="C56" s="20">
        <v>0</v>
      </c>
      <c r="D56" s="20">
        <v>2</v>
      </c>
      <c r="E56" s="20">
        <v>0</v>
      </c>
      <c r="F56" s="20">
        <v>1</v>
      </c>
      <c r="G56" s="20">
        <v>0</v>
      </c>
      <c r="H56" s="20">
        <v>0</v>
      </c>
      <c r="I56" s="20">
        <v>0</v>
      </c>
      <c r="J56" s="20">
        <v>0</v>
      </c>
      <c r="K56" s="20">
        <v>0</v>
      </c>
    </row>
    <row r="57" spans="1:11" x14ac:dyDescent="0.2">
      <c r="A57" s="21" t="s">
        <v>126</v>
      </c>
      <c r="B57" s="30">
        <v>100</v>
      </c>
      <c r="C57" s="30">
        <v>0</v>
      </c>
      <c r="D57" s="30">
        <v>66.666667000000004</v>
      </c>
      <c r="E57" s="30">
        <v>0</v>
      </c>
      <c r="F57" s="30">
        <v>33.333333000000003</v>
      </c>
      <c r="G57" s="30">
        <v>0</v>
      </c>
      <c r="H57" s="30">
        <v>0</v>
      </c>
      <c r="I57" s="30">
        <v>0</v>
      </c>
      <c r="J57" s="30">
        <v>0</v>
      </c>
      <c r="K57" s="30">
        <v>0</v>
      </c>
    </row>
    <row r="58" spans="1:11" x14ac:dyDescent="0.2">
      <c r="A58" s="19" t="s">
        <v>859</v>
      </c>
      <c r="B58" s="20">
        <v>446</v>
      </c>
      <c r="C58" s="20">
        <v>246</v>
      </c>
      <c r="D58" s="20">
        <v>376</v>
      </c>
      <c r="E58" s="20">
        <v>9</v>
      </c>
      <c r="F58" s="20">
        <v>133</v>
      </c>
      <c r="G58" s="20">
        <v>48</v>
      </c>
      <c r="H58" s="20">
        <v>9</v>
      </c>
      <c r="I58" s="20">
        <v>10</v>
      </c>
      <c r="J58" s="20">
        <v>4</v>
      </c>
      <c r="K58" s="20">
        <v>7</v>
      </c>
    </row>
    <row r="59" spans="1:11" x14ac:dyDescent="0.2">
      <c r="A59" s="21" t="s">
        <v>126</v>
      </c>
      <c r="B59" s="30">
        <v>100</v>
      </c>
      <c r="C59" s="30">
        <v>55.156950999999999</v>
      </c>
      <c r="D59" s="30">
        <v>84.304933000000005</v>
      </c>
      <c r="E59" s="30">
        <v>2.0179369999999999</v>
      </c>
      <c r="F59" s="30">
        <v>29.820627999999999</v>
      </c>
      <c r="G59" s="30">
        <v>10.762332000000001</v>
      </c>
      <c r="H59" s="30">
        <v>2.0179369999999999</v>
      </c>
      <c r="I59" s="30">
        <v>2.2421519999999999</v>
      </c>
      <c r="J59" s="30">
        <v>0.89686100000000002</v>
      </c>
      <c r="K59" s="30">
        <v>1.569507</v>
      </c>
    </row>
    <row r="60" spans="1:11" x14ac:dyDescent="0.2">
      <c r="A60" s="19" t="s">
        <v>860</v>
      </c>
      <c r="B60" s="20">
        <v>345</v>
      </c>
      <c r="C60" s="20">
        <v>97</v>
      </c>
      <c r="D60" s="20">
        <v>302</v>
      </c>
      <c r="E60" s="20">
        <v>9</v>
      </c>
      <c r="F60" s="20">
        <v>81</v>
      </c>
      <c r="G60" s="20">
        <v>45</v>
      </c>
      <c r="H60" s="20">
        <v>12</v>
      </c>
      <c r="I60" s="20">
        <v>12</v>
      </c>
      <c r="J60" s="20">
        <v>3</v>
      </c>
      <c r="K60" s="20">
        <v>3</v>
      </c>
    </row>
    <row r="61" spans="1:11" x14ac:dyDescent="0.2">
      <c r="A61" s="21" t="s">
        <v>126</v>
      </c>
      <c r="B61" s="30">
        <v>100</v>
      </c>
      <c r="C61" s="30">
        <v>28.115942</v>
      </c>
      <c r="D61" s="30">
        <v>87.536231999999998</v>
      </c>
      <c r="E61" s="30">
        <v>2.6086960000000001</v>
      </c>
      <c r="F61" s="30">
        <v>23.478261</v>
      </c>
      <c r="G61" s="30">
        <v>13.043478</v>
      </c>
      <c r="H61" s="30">
        <v>3.4782609999999998</v>
      </c>
      <c r="I61" s="30">
        <v>3.4782609999999998</v>
      </c>
      <c r="J61" s="30">
        <v>0.86956500000000003</v>
      </c>
      <c r="K61" s="30">
        <v>0.86956500000000003</v>
      </c>
    </row>
    <row r="62" spans="1:11" x14ac:dyDescent="0.2">
      <c r="A62" s="19" t="s">
        <v>861</v>
      </c>
      <c r="B62" s="20">
        <v>884</v>
      </c>
      <c r="C62" s="20">
        <v>350</v>
      </c>
      <c r="D62" s="20">
        <v>762</v>
      </c>
      <c r="E62" s="20">
        <v>20</v>
      </c>
      <c r="F62" s="20">
        <v>230</v>
      </c>
      <c r="G62" s="20">
        <v>103</v>
      </c>
      <c r="H62" s="20">
        <v>25</v>
      </c>
      <c r="I62" s="20">
        <v>26</v>
      </c>
      <c r="J62" s="20">
        <v>10</v>
      </c>
      <c r="K62" s="20">
        <v>11</v>
      </c>
    </row>
    <row r="63" spans="1:11" x14ac:dyDescent="0.2">
      <c r="A63" s="21" t="s">
        <v>126</v>
      </c>
      <c r="B63" s="30">
        <v>100</v>
      </c>
      <c r="C63" s="30">
        <v>39.592759999999998</v>
      </c>
      <c r="D63" s="30">
        <v>86.199095</v>
      </c>
      <c r="E63" s="30">
        <v>2.2624430000000002</v>
      </c>
      <c r="F63" s="30">
        <v>26.0181</v>
      </c>
      <c r="G63" s="30">
        <v>11.651584</v>
      </c>
      <c r="H63" s="30">
        <v>2.8280539999999998</v>
      </c>
      <c r="I63" s="30">
        <v>2.941176</v>
      </c>
      <c r="J63" s="30">
        <v>1.1312219999999999</v>
      </c>
      <c r="K63" s="30">
        <v>1.2443439999999999</v>
      </c>
    </row>
    <row r="64" spans="1:11" x14ac:dyDescent="0.2">
      <c r="A64" s="19" t="s">
        <v>862</v>
      </c>
      <c r="B64" s="20">
        <v>438</v>
      </c>
      <c r="C64" s="20">
        <v>104</v>
      </c>
      <c r="D64" s="20">
        <v>386</v>
      </c>
      <c r="E64" s="20">
        <v>11</v>
      </c>
      <c r="F64" s="20">
        <v>97</v>
      </c>
      <c r="G64" s="20">
        <v>55</v>
      </c>
      <c r="H64" s="20">
        <v>16</v>
      </c>
      <c r="I64" s="20">
        <v>16</v>
      </c>
      <c r="J64" s="20">
        <v>6</v>
      </c>
      <c r="K64" s="20">
        <v>4</v>
      </c>
    </row>
    <row r="65" spans="1:11" x14ac:dyDescent="0.2">
      <c r="A65" s="21" t="s">
        <v>126</v>
      </c>
      <c r="B65" s="30">
        <v>100</v>
      </c>
      <c r="C65" s="30">
        <v>23.744292000000002</v>
      </c>
      <c r="D65" s="30">
        <v>88.127853999999999</v>
      </c>
      <c r="E65" s="30">
        <v>2.5114160000000001</v>
      </c>
      <c r="F65" s="30">
        <v>22.146118999999999</v>
      </c>
      <c r="G65" s="30">
        <v>12.557078000000001</v>
      </c>
      <c r="H65" s="30">
        <v>3.652968</v>
      </c>
      <c r="I65" s="30">
        <v>3.652968</v>
      </c>
      <c r="J65" s="30">
        <v>1.3698630000000001</v>
      </c>
      <c r="K65" s="30">
        <v>0.913242</v>
      </c>
    </row>
    <row r="66" spans="1:11" x14ac:dyDescent="0.2">
      <c r="A66" s="19" t="s">
        <v>863</v>
      </c>
      <c r="B66" s="20">
        <v>93</v>
      </c>
      <c r="C66" s="20">
        <v>7</v>
      </c>
      <c r="D66" s="20">
        <v>84</v>
      </c>
      <c r="E66" s="20">
        <v>2</v>
      </c>
      <c r="F66" s="20">
        <v>16</v>
      </c>
      <c r="G66" s="20">
        <v>10</v>
      </c>
      <c r="H66" s="20">
        <v>4</v>
      </c>
      <c r="I66" s="20">
        <v>4</v>
      </c>
      <c r="J66" s="20">
        <v>3</v>
      </c>
      <c r="K66" s="20">
        <v>1</v>
      </c>
    </row>
    <row r="67" spans="1:11" x14ac:dyDescent="0.2">
      <c r="A67" s="21" t="s">
        <v>126</v>
      </c>
      <c r="B67" s="30">
        <v>100</v>
      </c>
      <c r="C67" s="30">
        <v>7.5268819999999996</v>
      </c>
      <c r="D67" s="30">
        <v>90.322581</v>
      </c>
      <c r="E67" s="30">
        <v>2.1505380000000001</v>
      </c>
      <c r="F67" s="30">
        <v>17.204301000000001</v>
      </c>
      <c r="G67" s="30">
        <v>10.752687999999999</v>
      </c>
      <c r="H67" s="30">
        <v>4.301075</v>
      </c>
      <c r="I67" s="30">
        <v>4.301075</v>
      </c>
      <c r="J67" s="30">
        <v>3.225806</v>
      </c>
      <c r="K67" s="30">
        <v>1.075269</v>
      </c>
    </row>
    <row r="68" spans="1:11" x14ac:dyDescent="0.2">
      <c r="A68" s="18" t="s">
        <v>865</v>
      </c>
      <c r="B68" s="17">
        <v>178</v>
      </c>
      <c r="C68" s="17">
        <v>139</v>
      </c>
      <c r="D68" s="17">
        <v>79</v>
      </c>
      <c r="E68" s="17">
        <v>5</v>
      </c>
      <c r="F68" s="17">
        <v>38</v>
      </c>
      <c r="G68" s="17">
        <v>12</v>
      </c>
      <c r="H68" s="17">
        <v>7</v>
      </c>
      <c r="I68" s="17">
        <v>7</v>
      </c>
      <c r="J68" s="17">
        <v>10</v>
      </c>
      <c r="K68" s="17">
        <v>0</v>
      </c>
    </row>
    <row r="69" spans="1:11" x14ac:dyDescent="0.2">
      <c r="A69" s="21" t="s">
        <v>126</v>
      </c>
      <c r="B69" s="30">
        <v>100</v>
      </c>
      <c r="C69" s="30">
        <v>78.089888000000002</v>
      </c>
      <c r="D69" s="30">
        <v>44.382021999999999</v>
      </c>
      <c r="E69" s="30">
        <v>2.808989</v>
      </c>
      <c r="F69" s="30">
        <v>21.348314999999999</v>
      </c>
      <c r="G69" s="30">
        <v>6.7415729999999998</v>
      </c>
      <c r="H69" s="30">
        <v>3.9325839999999999</v>
      </c>
      <c r="I69" s="30">
        <v>3.9325839999999999</v>
      </c>
      <c r="J69" s="30">
        <v>5.6179779999999999</v>
      </c>
      <c r="K69" s="30">
        <v>0</v>
      </c>
    </row>
    <row r="70" spans="1:11" x14ac:dyDescent="0.2">
      <c r="A70" s="19" t="s">
        <v>852</v>
      </c>
      <c r="B70" s="20">
        <v>212</v>
      </c>
      <c r="C70" s="20">
        <v>141</v>
      </c>
      <c r="D70" s="20">
        <v>178</v>
      </c>
      <c r="E70" s="20">
        <v>5</v>
      </c>
      <c r="F70" s="20">
        <v>58</v>
      </c>
      <c r="G70" s="20">
        <v>26</v>
      </c>
      <c r="H70" s="20">
        <v>3</v>
      </c>
      <c r="I70" s="20">
        <v>1</v>
      </c>
      <c r="J70" s="20">
        <v>2</v>
      </c>
      <c r="K70" s="20">
        <v>3</v>
      </c>
    </row>
    <row r="71" spans="1:11" x14ac:dyDescent="0.2">
      <c r="A71" s="21" t="s">
        <v>126</v>
      </c>
      <c r="B71" s="30">
        <v>100</v>
      </c>
      <c r="C71" s="30">
        <v>66.509433999999999</v>
      </c>
      <c r="D71" s="30">
        <v>83.962264000000005</v>
      </c>
      <c r="E71" s="30">
        <v>2.3584909999999999</v>
      </c>
      <c r="F71" s="30">
        <v>27.358491000000001</v>
      </c>
      <c r="G71" s="30">
        <v>12.264151</v>
      </c>
      <c r="H71" s="30">
        <v>1.4150940000000001</v>
      </c>
      <c r="I71" s="30">
        <v>0.47169800000000001</v>
      </c>
      <c r="J71" s="30">
        <v>0.94339600000000001</v>
      </c>
      <c r="K71" s="30">
        <v>1.4150940000000001</v>
      </c>
    </row>
    <row r="72" spans="1:11" x14ac:dyDescent="0.2">
      <c r="A72" s="19" t="s">
        <v>853</v>
      </c>
      <c r="B72" s="20">
        <v>223</v>
      </c>
      <c r="C72" s="20">
        <v>91</v>
      </c>
      <c r="D72" s="20">
        <v>195</v>
      </c>
      <c r="E72" s="20">
        <v>5</v>
      </c>
      <c r="F72" s="20">
        <v>54</v>
      </c>
      <c r="G72" s="20">
        <v>22</v>
      </c>
      <c r="H72" s="20">
        <v>15</v>
      </c>
      <c r="I72" s="20">
        <v>5</v>
      </c>
      <c r="J72" s="20">
        <v>1</v>
      </c>
      <c r="K72" s="20">
        <v>5</v>
      </c>
    </row>
    <row r="73" spans="1:11" x14ac:dyDescent="0.2">
      <c r="A73" s="21" t="s">
        <v>126</v>
      </c>
      <c r="B73" s="30">
        <v>100</v>
      </c>
      <c r="C73" s="30">
        <v>40.807175000000001</v>
      </c>
      <c r="D73" s="30">
        <v>87.443945999999997</v>
      </c>
      <c r="E73" s="30">
        <v>2.2421519999999999</v>
      </c>
      <c r="F73" s="30">
        <v>24.215247000000002</v>
      </c>
      <c r="G73" s="30">
        <v>9.8654709999999994</v>
      </c>
      <c r="H73" s="30">
        <v>6.7264569999999999</v>
      </c>
      <c r="I73" s="30">
        <v>2.2421519999999999</v>
      </c>
      <c r="J73" s="30">
        <v>0.44843</v>
      </c>
      <c r="K73" s="30">
        <v>2.2421519999999999</v>
      </c>
    </row>
    <row r="74" spans="1:11" x14ac:dyDescent="0.2">
      <c r="A74" s="19" t="s">
        <v>854</v>
      </c>
      <c r="B74" s="20">
        <v>216</v>
      </c>
      <c r="C74" s="20">
        <v>59</v>
      </c>
      <c r="D74" s="20">
        <v>188</v>
      </c>
      <c r="E74" s="20">
        <v>5</v>
      </c>
      <c r="F74" s="20">
        <v>50</v>
      </c>
      <c r="G74" s="20">
        <v>28</v>
      </c>
      <c r="H74" s="20">
        <v>18</v>
      </c>
      <c r="I74" s="20">
        <v>5</v>
      </c>
      <c r="J74" s="20">
        <v>2</v>
      </c>
      <c r="K74" s="20">
        <v>6</v>
      </c>
    </row>
    <row r="75" spans="1:11" x14ac:dyDescent="0.2">
      <c r="A75" s="21" t="s">
        <v>126</v>
      </c>
      <c r="B75" s="30">
        <v>100</v>
      </c>
      <c r="C75" s="30">
        <v>27.314814999999999</v>
      </c>
      <c r="D75" s="30">
        <v>87.037036999999998</v>
      </c>
      <c r="E75" s="30">
        <v>2.3148149999999998</v>
      </c>
      <c r="F75" s="30">
        <v>23.148147999999999</v>
      </c>
      <c r="G75" s="30">
        <v>12.962963</v>
      </c>
      <c r="H75" s="30">
        <v>8.3333329999999997</v>
      </c>
      <c r="I75" s="30">
        <v>2.3148149999999998</v>
      </c>
      <c r="J75" s="30">
        <v>0.92592600000000003</v>
      </c>
      <c r="K75" s="30">
        <v>2.7777780000000001</v>
      </c>
    </row>
    <row r="76" spans="1:11" x14ac:dyDescent="0.2">
      <c r="A76" s="19" t="s">
        <v>855</v>
      </c>
      <c r="B76" s="20">
        <v>140</v>
      </c>
      <c r="C76" s="20">
        <v>10</v>
      </c>
      <c r="D76" s="20">
        <v>123</v>
      </c>
      <c r="E76" s="20">
        <v>2</v>
      </c>
      <c r="F76" s="20">
        <v>20</v>
      </c>
      <c r="G76" s="20">
        <v>9</v>
      </c>
      <c r="H76" s="20">
        <v>17</v>
      </c>
      <c r="I76" s="20">
        <v>4</v>
      </c>
      <c r="J76" s="20">
        <v>5</v>
      </c>
      <c r="K76" s="20">
        <v>2</v>
      </c>
    </row>
    <row r="77" spans="1:11" x14ac:dyDescent="0.2">
      <c r="A77" s="21" t="s">
        <v>126</v>
      </c>
      <c r="B77" s="30">
        <v>100</v>
      </c>
      <c r="C77" s="30">
        <v>7.1428570000000002</v>
      </c>
      <c r="D77" s="30">
        <v>87.857142999999994</v>
      </c>
      <c r="E77" s="30">
        <v>1.428571</v>
      </c>
      <c r="F77" s="30">
        <v>14.285714</v>
      </c>
      <c r="G77" s="30">
        <v>6.4285709999999998</v>
      </c>
      <c r="H77" s="30">
        <v>12.142856999999999</v>
      </c>
      <c r="I77" s="30">
        <v>2.8571430000000002</v>
      </c>
      <c r="J77" s="30">
        <v>3.5714290000000002</v>
      </c>
      <c r="K77" s="30">
        <v>1.428571</v>
      </c>
    </row>
    <row r="78" spans="1:11" x14ac:dyDescent="0.2">
      <c r="A78" s="19" t="s">
        <v>856</v>
      </c>
      <c r="B78" s="20">
        <v>72</v>
      </c>
      <c r="C78" s="20">
        <v>5</v>
      </c>
      <c r="D78" s="20">
        <v>59</v>
      </c>
      <c r="E78" s="20">
        <v>1</v>
      </c>
      <c r="F78" s="20">
        <v>14</v>
      </c>
      <c r="G78" s="20">
        <v>7</v>
      </c>
      <c r="H78" s="20">
        <v>7</v>
      </c>
      <c r="I78" s="20">
        <v>1</v>
      </c>
      <c r="J78" s="20">
        <v>2</v>
      </c>
      <c r="K78" s="20">
        <v>1</v>
      </c>
    </row>
    <row r="79" spans="1:11" x14ac:dyDescent="0.2">
      <c r="A79" s="21" t="s">
        <v>126</v>
      </c>
      <c r="B79" s="30">
        <v>100</v>
      </c>
      <c r="C79" s="30">
        <v>6.9444439999999998</v>
      </c>
      <c r="D79" s="30">
        <v>81.944444000000004</v>
      </c>
      <c r="E79" s="30">
        <v>1.388889</v>
      </c>
      <c r="F79" s="30">
        <v>19.444444000000001</v>
      </c>
      <c r="G79" s="30">
        <v>9.7222220000000004</v>
      </c>
      <c r="H79" s="30">
        <v>9.7222220000000004</v>
      </c>
      <c r="I79" s="30">
        <v>1.388889</v>
      </c>
      <c r="J79" s="30">
        <v>2.7777780000000001</v>
      </c>
      <c r="K79" s="30">
        <v>1.388889</v>
      </c>
    </row>
    <row r="80" spans="1:11" x14ac:dyDescent="0.2">
      <c r="A80" s="19" t="s">
        <v>857</v>
      </c>
      <c r="B80" s="20">
        <v>46</v>
      </c>
      <c r="C80" s="20">
        <v>1</v>
      </c>
      <c r="D80" s="20">
        <v>35</v>
      </c>
      <c r="E80" s="20">
        <v>3</v>
      </c>
      <c r="F80" s="20">
        <v>5</v>
      </c>
      <c r="G80" s="20">
        <v>3</v>
      </c>
      <c r="H80" s="20">
        <v>4</v>
      </c>
      <c r="I80" s="20">
        <v>0</v>
      </c>
      <c r="J80" s="20">
        <v>4</v>
      </c>
      <c r="K80" s="20">
        <v>1</v>
      </c>
    </row>
    <row r="81" spans="1:11" x14ac:dyDescent="0.2">
      <c r="A81" s="21" t="s">
        <v>126</v>
      </c>
      <c r="B81" s="30">
        <v>100</v>
      </c>
      <c r="C81" s="30">
        <v>2.1739130000000002</v>
      </c>
      <c r="D81" s="30">
        <v>76.086956999999998</v>
      </c>
      <c r="E81" s="30">
        <v>6.5217390000000002</v>
      </c>
      <c r="F81" s="30">
        <v>10.869565</v>
      </c>
      <c r="G81" s="30">
        <v>6.5217390000000002</v>
      </c>
      <c r="H81" s="30">
        <v>8.6956520000000008</v>
      </c>
      <c r="I81" s="30">
        <v>0</v>
      </c>
      <c r="J81" s="30">
        <v>8.6956520000000008</v>
      </c>
      <c r="K81" s="30">
        <v>2.1739130000000002</v>
      </c>
    </row>
    <row r="82" spans="1:11" x14ac:dyDescent="0.2">
      <c r="A82" s="19" t="s">
        <v>858</v>
      </c>
      <c r="B82" s="20">
        <v>8</v>
      </c>
      <c r="C82" s="20">
        <v>0</v>
      </c>
      <c r="D82" s="20">
        <v>6</v>
      </c>
      <c r="E82" s="20">
        <v>0</v>
      </c>
      <c r="F82" s="20">
        <v>2</v>
      </c>
      <c r="G82" s="20">
        <v>1</v>
      </c>
      <c r="H82" s="20">
        <v>3</v>
      </c>
      <c r="I82" s="20">
        <v>0</v>
      </c>
      <c r="J82" s="20">
        <v>0</v>
      </c>
      <c r="K82" s="20">
        <v>0</v>
      </c>
    </row>
    <row r="83" spans="1:11" x14ac:dyDescent="0.2">
      <c r="A83" s="21" t="s">
        <v>126</v>
      </c>
      <c r="B83" s="30">
        <v>100</v>
      </c>
      <c r="C83" s="30">
        <v>0</v>
      </c>
      <c r="D83" s="30">
        <v>75</v>
      </c>
      <c r="E83" s="30">
        <v>0</v>
      </c>
      <c r="F83" s="30">
        <v>25</v>
      </c>
      <c r="G83" s="30">
        <v>12.5</v>
      </c>
      <c r="H83" s="30">
        <v>37.5</v>
      </c>
      <c r="I83" s="30">
        <v>0</v>
      </c>
      <c r="J83" s="30">
        <v>0</v>
      </c>
      <c r="K83" s="30">
        <v>0</v>
      </c>
    </row>
    <row r="84" spans="1:11" x14ac:dyDescent="0.2">
      <c r="A84" s="19" t="s">
        <v>859</v>
      </c>
      <c r="B84" s="20">
        <v>435</v>
      </c>
      <c r="C84" s="20">
        <v>232</v>
      </c>
      <c r="D84" s="20">
        <v>373</v>
      </c>
      <c r="E84" s="20">
        <v>10</v>
      </c>
      <c r="F84" s="20">
        <v>112</v>
      </c>
      <c r="G84" s="20">
        <v>48</v>
      </c>
      <c r="H84" s="20">
        <v>18</v>
      </c>
      <c r="I84" s="20">
        <v>6</v>
      </c>
      <c r="J84" s="20">
        <v>3</v>
      </c>
      <c r="K84" s="20">
        <v>8</v>
      </c>
    </row>
    <row r="85" spans="1:11" x14ac:dyDescent="0.2">
      <c r="A85" s="21" t="s">
        <v>126</v>
      </c>
      <c r="B85" s="30">
        <v>100</v>
      </c>
      <c r="C85" s="30">
        <v>53.333333000000003</v>
      </c>
      <c r="D85" s="30">
        <v>85.747125999999994</v>
      </c>
      <c r="E85" s="30">
        <v>2.298851</v>
      </c>
      <c r="F85" s="30">
        <v>25.747126000000002</v>
      </c>
      <c r="G85" s="30">
        <v>11.034483</v>
      </c>
      <c r="H85" s="30">
        <v>4.137931</v>
      </c>
      <c r="I85" s="30">
        <v>1.37931</v>
      </c>
      <c r="J85" s="30">
        <v>0.68965500000000002</v>
      </c>
      <c r="K85" s="30">
        <v>1.83908</v>
      </c>
    </row>
    <row r="86" spans="1:11" x14ac:dyDescent="0.2">
      <c r="A86" s="19" t="s">
        <v>860</v>
      </c>
      <c r="B86" s="20">
        <v>356</v>
      </c>
      <c r="C86" s="20">
        <v>69</v>
      </c>
      <c r="D86" s="20">
        <v>311</v>
      </c>
      <c r="E86" s="20">
        <v>7</v>
      </c>
      <c r="F86" s="20">
        <v>70</v>
      </c>
      <c r="G86" s="20">
        <v>37</v>
      </c>
      <c r="H86" s="20">
        <v>35</v>
      </c>
      <c r="I86" s="20">
        <v>9</v>
      </c>
      <c r="J86" s="20">
        <v>7</v>
      </c>
      <c r="K86" s="20">
        <v>8</v>
      </c>
    </row>
    <row r="87" spans="1:11" x14ac:dyDescent="0.2">
      <c r="A87" s="21" t="s">
        <v>126</v>
      </c>
      <c r="B87" s="30">
        <v>100</v>
      </c>
      <c r="C87" s="30">
        <v>19.382021999999999</v>
      </c>
      <c r="D87" s="30">
        <v>87.359550999999996</v>
      </c>
      <c r="E87" s="30">
        <v>1.9662919999999999</v>
      </c>
      <c r="F87" s="30">
        <v>19.662921000000001</v>
      </c>
      <c r="G87" s="30">
        <v>10.393257999999999</v>
      </c>
      <c r="H87" s="30">
        <v>9.8314609999999991</v>
      </c>
      <c r="I87" s="30">
        <v>2.5280900000000002</v>
      </c>
      <c r="J87" s="30">
        <v>1.9662919999999999</v>
      </c>
      <c r="K87" s="30">
        <v>2.2471909999999999</v>
      </c>
    </row>
    <row r="88" spans="1:11" x14ac:dyDescent="0.2">
      <c r="A88" s="19" t="s">
        <v>861</v>
      </c>
      <c r="B88" s="20">
        <v>917</v>
      </c>
      <c r="C88" s="20">
        <v>307</v>
      </c>
      <c r="D88" s="20">
        <v>784</v>
      </c>
      <c r="E88" s="20">
        <v>21</v>
      </c>
      <c r="F88" s="20">
        <v>203</v>
      </c>
      <c r="G88" s="20">
        <v>96</v>
      </c>
      <c r="H88" s="20">
        <v>67</v>
      </c>
      <c r="I88" s="20">
        <v>16</v>
      </c>
      <c r="J88" s="20">
        <v>16</v>
      </c>
      <c r="K88" s="20">
        <v>18</v>
      </c>
    </row>
    <row r="89" spans="1:11" x14ac:dyDescent="0.2">
      <c r="A89" s="21" t="s">
        <v>126</v>
      </c>
      <c r="B89" s="30">
        <v>100</v>
      </c>
      <c r="C89" s="30">
        <v>33.478735</v>
      </c>
      <c r="D89" s="30">
        <v>85.496183000000002</v>
      </c>
      <c r="E89" s="30">
        <v>2.290076</v>
      </c>
      <c r="F89" s="30">
        <v>22.137405000000001</v>
      </c>
      <c r="G89" s="30">
        <v>10.468920000000001</v>
      </c>
      <c r="H89" s="30">
        <v>7.3064340000000003</v>
      </c>
      <c r="I89" s="30">
        <v>1.74482</v>
      </c>
      <c r="J89" s="30">
        <v>1.74482</v>
      </c>
      <c r="K89" s="30">
        <v>1.962923</v>
      </c>
    </row>
    <row r="90" spans="1:11" x14ac:dyDescent="0.2">
      <c r="A90" s="19" t="s">
        <v>862</v>
      </c>
      <c r="B90" s="20">
        <v>482</v>
      </c>
      <c r="C90" s="20">
        <v>75</v>
      </c>
      <c r="D90" s="20">
        <v>411</v>
      </c>
      <c r="E90" s="20">
        <v>11</v>
      </c>
      <c r="F90" s="20">
        <v>91</v>
      </c>
      <c r="G90" s="20">
        <v>48</v>
      </c>
      <c r="H90" s="20">
        <v>49</v>
      </c>
      <c r="I90" s="20">
        <v>10</v>
      </c>
      <c r="J90" s="20">
        <v>13</v>
      </c>
      <c r="K90" s="20">
        <v>10</v>
      </c>
    </row>
    <row r="91" spans="1:11" x14ac:dyDescent="0.2">
      <c r="A91" s="21" t="s">
        <v>126</v>
      </c>
      <c r="B91" s="30">
        <v>100</v>
      </c>
      <c r="C91" s="30">
        <v>15.560166000000001</v>
      </c>
      <c r="D91" s="30">
        <v>85.269710000000003</v>
      </c>
      <c r="E91" s="30">
        <v>2.2821579999999999</v>
      </c>
      <c r="F91" s="30">
        <v>18.879667999999999</v>
      </c>
      <c r="G91" s="30">
        <v>9.9585059999999999</v>
      </c>
      <c r="H91" s="30">
        <v>10.165975</v>
      </c>
      <c r="I91" s="30">
        <v>2.0746889999999998</v>
      </c>
      <c r="J91" s="30">
        <v>2.697095</v>
      </c>
      <c r="K91" s="30">
        <v>2.0746889999999998</v>
      </c>
    </row>
    <row r="92" spans="1:11" x14ac:dyDescent="0.2">
      <c r="A92" s="19" t="s">
        <v>863</v>
      </c>
      <c r="B92" s="20">
        <v>126</v>
      </c>
      <c r="C92" s="20">
        <v>6</v>
      </c>
      <c r="D92" s="20">
        <v>100</v>
      </c>
      <c r="E92" s="20">
        <v>4</v>
      </c>
      <c r="F92" s="20">
        <v>21</v>
      </c>
      <c r="G92" s="20">
        <v>11</v>
      </c>
      <c r="H92" s="20">
        <v>14</v>
      </c>
      <c r="I92" s="20">
        <v>1</v>
      </c>
      <c r="J92" s="20">
        <v>6</v>
      </c>
      <c r="K92" s="20">
        <v>2</v>
      </c>
    </row>
    <row r="93" spans="1:11" x14ac:dyDescent="0.2">
      <c r="A93" s="21" t="s">
        <v>126</v>
      </c>
      <c r="B93" s="30">
        <v>100</v>
      </c>
      <c r="C93" s="30">
        <v>4.7619049999999996</v>
      </c>
      <c r="D93" s="30">
        <v>79.365078999999994</v>
      </c>
      <c r="E93" s="30">
        <v>3.1746029999999998</v>
      </c>
      <c r="F93" s="30">
        <v>16.666667</v>
      </c>
      <c r="G93" s="30">
        <v>8.7301590000000004</v>
      </c>
      <c r="H93" s="30">
        <v>11.111110999999999</v>
      </c>
      <c r="I93" s="30">
        <v>0.793651</v>
      </c>
      <c r="J93" s="30">
        <v>4.7619049999999996</v>
      </c>
      <c r="K93" s="30">
        <v>1.587302</v>
      </c>
    </row>
    <row r="94" spans="1:11" x14ac:dyDescent="0.2">
      <c r="A94" s="18" t="s">
        <v>866</v>
      </c>
      <c r="B94" s="18"/>
      <c r="C94" s="18"/>
      <c r="D94" s="18"/>
      <c r="E94" s="18"/>
      <c r="F94" s="18"/>
      <c r="G94" s="18"/>
      <c r="H94" s="18"/>
      <c r="I94" s="18"/>
      <c r="J94" s="18"/>
      <c r="K94" s="18"/>
    </row>
    <row r="95" spans="1:11" x14ac:dyDescent="0.2">
      <c r="A95" s="19" t="s">
        <v>130</v>
      </c>
      <c r="B95" s="20">
        <v>151</v>
      </c>
      <c r="C95" s="20">
        <v>64</v>
      </c>
      <c r="D95" s="20">
        <v>84</v>
      </c>
      <c r="E95" s="20">
        <v>3</v>
      </c>
      <c r="F95" s="20">
        <v>36</v>
      </c>
      <c r="G95" s="20">
        <v>15</v>
      </c>
      <c r="H95" s="20">
        <v>3</v>
      </c>
      <c r="I95" s="20">
        <v>11</v>
      </c>
      <c r="J95" s="20">
        <v>12</v>
      </c>
      <c r="K95" s="20">
        <v>2</v>
      </c>
    </row>
    <row r="96" spans="1:11" x14ac:dyDescent="0.2">
      <c r="A96" s="21" t="s">
        <v>126</v>
      </c>
      <c r="B96" s="30">
        <v>100</v>
      </c>
      <c r="C96" s="30">
        <v>42.384106000000003</v>
      </c>
      <c r="D96" s="30">
        <v>55.629139000000002</v>
      </c>
      <c r="E96" s="30">
        <v>1.986755</v>
      </c>
      <c r="F96" s="30">
        <v>23.841059999999999</v>
      </c>
      <c r="G96" s="30">
        <v>9.9337750000000007</v>
      </c>
      <c r="H96" s="30">
        <v>1.986755</v>
      </c>
      <c r="I96" s="30">
        <v>7.2847679999999997</v>
      </c>
      <c r="J96" s="30">
        <v>7.9470200000000002</v>
      </c>
      <c r="K96" s="30">
        <v>1.324503</v>
      </c>
    </row>
    <row r="97" spans="1:11" x14ac:dyDescent="0.2">
      <c r="A97" s="19" t="s">
        <v>131</v>
      </c>
      <c r="B97" s="20">
        <v>1446</v>
      </c>
      <c r="C97" s="20">
        <v>731</v>
      </c>
      <c r="D97" s="20">
        <v>1117</v>
      </c>
      <c r="E97" s="20">
        <v>28</v>
      </c>
      <c r="F97" s="20">
        <v>367</v>
      </c>
      <c r="G97" s="20">
        <v>178</v>
      </c>
      <c r="H97" s="20">
        <v>49</v>
      </c>
      <c r="I97" s="20">
        <v>24</v>
      </c>
      <c r="J97" s="20">
        <v>19</v>
      </c>
      <c r="K97" s="20">
        <v>14</v>
      </c>
    </row>
    <row r="98" spans="1:11" x14ac:dyDescent="0.2">
      <c r="A98" s="21" t="s">
        <v>126</v>
      </c>
      <c r="B98" s="30">
        <v>100</v>
      </c>
      <c r="C98" s="30">
        <v>50.553249999999998</v>
      </c>
      <c r="D98" s="30">
        <v>77.247579999999999</v>
      </c>
      <c r="E98" s="30">
        <v>1.9363760000000001</v>
      </c>
      <c r="F98" s="30">
        <v>25.38036</v>
      </c>
      <c r="G98" s="30">
        <v>12.30982</v>
      </c>
      <c r="H98" s="30">
        <v>3.3886579999999999</v>
      </c>
      <c r="I98" s="30">
        <v>1.659751</v>
      </c>
      <c r="J98" s="30">
        <v>1.3139700000000001</v>
      </c>
      <c r="K98" s="30">
        <v>0.96818800000000005</v>
      </c>
    </row>
    <row r="99" spans="1:11" x14ac:dyDescent="0.2">
      <c r="A99" s="19" t="s">
        <v>392</v>
      </c>
      <c r="B99" s="20">
        <v>150</v>
      </c>
      <c r="C99" s="20">
        <v>77</v>
      </c>
      <c r="D99" s="20">
        <v>93</v>
      </c>
      <c r="E99" s="20">
        <v>7</v>
      </c>
      <c r="F99" s="20">
        <v>29</v>
      </c>
      <c r="G99" s="20">
        <v>9</v>
      </c>
      <c r="H99" s="20">
        <v>11</v>
      </c>
      <c r="I99" s="20">
        <v>8</v>
      </c>
      <c r="J99" s="20">
        <v>6</v>
      </c>
      <c r="K99" s="20">
        <v>5</v>
      </c>
    </row>
    <row r="100" spans="1:11" x14ac:dyDescent="0.2">
      <c r="A100" s="21" t="s">
        <v>126</v>
      </c>
      <c r="B100" s="30">
        <v>100</v>
      </c>
      <c r="C100" s="30">
        <v>51.333333000000003</v>
      </c>
      <c r="D100" s="30">
        <v>62</v>
      </c>
      <c r="E100" s="30">
        <v>4.6666670000000003</v>
      </c>
      <c r="F100" s="30">
        <v>19.333333</v>
      </c>
      <c r="G100" s="30">
        <v>6</v>
      </c>
      <c r="H100" s="30">
        <v>7.3333329999999997</v>
      </c>
      <c r="I100" s="30">
        <v>5.3333329999999997</v>
      </c>
      <c r="J100" s="30">
        <v>4</v>
      </c>
      <c r="K100" s="30">
        <v>3.3333330000000001</v>
      </c>
    </row>
    <row r="101" spans="1:11" x14ac:dyDescent="0.2">
      <c r="A101" s="19" t="s">
        <v>132</v>
      </c>
      <c r="B101" s="20">
        <v>372</v>
      </c>
      <c r="C101" s="20">
        <v>75</v>
      </c>
      <c r="D101" s="20">
        <v>315</v>
      </c>
      <c r="E101" s="20">
        <v>12</v>
      </c>
      <c r="F101" s="20">
        <v>64</v>
      </c>
      <c r="G101" s="20">
        <v>28</v>
      </c>
      <c r="H101" s="20">
        <v>35</v>
      </c>
      <c r="I101" s="20">
        <v>9</v>
      </c>
      <c r="J101" s="20">
        <v>10</v>
      </c>
      <c r="K101" s="20">
        <v>9</v>
      </c>
    </row>
    <row r="102" spans="1:11" x14ac:dyDescent="0.2">
      <c r="A102" s="21" t="s">
        <v>126</v>
      </c>
      <c r="B102" s="30">
        <v>100</v>
      </c>
      <c r="C102" s="30">
        <v>20.161290000000001</v>
      </c>
      <c r="D102" s="30">
        <v>84.677419</v>
      </c>
      <c r="E102" s="30">
        <v>3.225806</v>
      </c>
      <c r="F102" s="30">
        <v>17.204301000000001</v>
      </c>
      <c r="G102" s="30">
        <v>7.5268819999999996</v>
      </c>
      <c r="H102" s="30">
        <v>9.4086020000000001</v>
      </c>
      <c r="I102" s="30">
        <v>2.4193549999999999</v>
      </c>
      <c r="J102" s="30">
        <v>2.6881719999999998</v>
      </c>
      <c r="K102" s="30">
        <v>2.4193549999999999</v>
      </c>
    </row>
    <row r="103" spans="1:11" x14ac:dyDescent="0.2">
      <c r="A103" s="19" t="s">
        <v>867</v>
      </c>
      <c r="B103" s="20">
        <v>69</v>
      </c>
      <c r="C103" s="20">
        <v>29</v>
      </c>
      <c r="D103" s="20">
        <v>48</v>
      </c>
      <c r="E103" s="20">
        <v>3</v>
      </c>
      <c r="F103" s="20">
        <v>14</v>
      </c>
      <c r="G103" s="20">
        <v>2</v>
      </c>
      <c r="H103" s="20">
        <v>2</v>
      </c>
      <c r="I103" s="20">
        <v>1</v>
      </c>
      <c r="J103" s="20">
        <v>5</v>
      </c>
      <c r="K103" s="20">
        <v>0</v>
      </c>
    </row>
    <row r="104" spans="1:11" x14ac:dyDescent="0.2">
      <c r="A104" s="21" t="s">
        <v>126</v>
      </c>
      <c r="B104" s="30">
        <v>100</v>
      </c>
      <c r="C104" s="30">
        <v>42.028986000000003</v>
      </c>
      <c r="D104" s="30">
        <v>69.565217000000004</v>
      </c>
      <c r="E104" s="30">
        <v>4.3478260000000004</v>
      </c>
      <c r="F104" s="30">
        <v>20.289854999999999</v>
      </c>
      <c r="G104" s="30">
        <v>2.8985509999999999</v>
      </c>
      <c r="H104" s="30">
        <v>2.8985509999999999</v>
      </c>
      <c r="I104" s="30">
        <v>1.4492750000000001</v>
      </c>
      <c r="J104" s="30">
        <v>7.2463769999999998</v>
      </c>
      <c r="K104" s="30">
        <v>0</v>
      </c>
    </row>
    <row r="105" spans="1:11" x14ac:dyDescent="0.2">
      <c r="A105" s="18" t="s">
        <v>133</v>
      </c>
      <c r="B105" s="17">
        <v>92</v>
      </c>
      <c r="C105" s="17">
        <v>39</v>
      </c>
      <c r="D105" s="17">
        <v>44</v>
      </c>
      <c r="E105" s="17">
        <v>2</v>
      </c>
      <c r="F105" s="17">
        <v>25</v>
      </c>
      <c r="G105" s="17">
        <v>8</v>
      </c>
      <c r="H105" s="17">
        <v>2</v>
      </c>
      <c r="I105" s="17">
        <v>9</v>
      </c>
      <c r="J105" s="17">
        <v>9</v>
      </c>
      <c r="K105" s="17">
        <v>1</v>
      </c>
    </row>
    <row r="106" spans="1:11" x14ac:dyDescent="0.2">
      <c r="A106" s="21" t="s">
        <v>126</v>
      </c>
      <c r="B106" s="30">
        <v>100</v>
      </c>
      <c r="C106" s="30">
        <v>42.391303999999998</v>
      </c>
      <c r="D106" s="30">
        <v>47.826087000000001</v>
      </c>
      <c r="E106" s="30">
        <v>2.1739130000000002</v>
      </c>
      <c r="F106" s="30">
        <v>27.173912999999999</v>
      </c>
      <c r="G106" s="30">
        <v>8.6956520000000008</v>
      </c>
      <c r="H106" s="30">
        <v>2.1739130000000002</v>
      </c>
      <c r="I106" s="30">
        <v>9.7826090000000008</v>
      </c>
      <c r="J106" s="30">
        <v>9.7826090000000008</v>
      </c>
      <c r="K106" s="30">
        <v>1.086957</v>
      </c>
    </row>
    <row r="107" spans="1:11" x14ac:dyDescent="0.2">
      <c r="A107" s="19" t="s">
        <v>134</v>
      </c>
      <c r="B107" s="20">
        <v>813</v>
      </c>
      <c r="C107" s="20">
        <v>418</v>
      </c>
      <c r="D107" s="20">
        <v>612</v>
      </c>
      <c r="E107" s="20">
        <v>20</v>
      </c>
      <c r="F107" s="20">
        <v>205</v>
      </c>
      <c r="G107" s="20">
        <v>105</v>
      </c>
      <c r="H107" s="20">
        <v>21</v>
      </c>
      <c r="I107" s="20">
        <v>12</v>
      </c>
      <c r="J107" s="20">
        <v>7</v>
      </c>
      <c r="K107" s="20">
        <v>8</v>
      </c>
    </row>
    <row r="108" spans="1:11" x14ac:dyDescent="0.2">
      <c r="A108" s="21" t="s">
        <v>126</v>
      </c>
      <c r="B108" s="30">
        <v>100</v>
      </c>
      <c r="C108" s="30">
        <v>51.414513999999997</v>
      </c>
      <c r="D108" s="30">
        <v>75.276752999999999</v>
      </c>
      <c r="E108" s="30">
        <v>2.4600249999999999</v>
      </c>
      <c r="F108" s="30">
        <v>25.215252</v>
      </c>
      <c r="G108" s="30">
        <v>12.915129</v>
      </c>
      <c r="H108" s="30">
        <v>2.5830259999999998</v>
      </c>
      <c r="I108" s="30">
        <v>1.4760150000000001</v>
      </c>
      <c r="J108" s="30">
        <v>0.86100900000000002</v>
      </c>
      <c r="K108" s="30">
        <v>0.98401000000000005</v>
      </c>
    </row>
    <row r="109" spans="1:11" x14ac:dyDescent="0.2">
      <c r="A109" s="19" t="s">
        <v>393</v>
      </c>
      <c r="B109" s="20">
        <v>65</v>
      </c>
      <c r="C109" s="20">
        <v>34</v>
      </c>
      <c r="D109" s="20">
        <v>44</v>
      </c>
      <c r="E109" s="20">
        <v>3</v>
      </c>
      <c r="F109" s="20">
        <v>13</v>
      </c>
      <c r="G109" s="20">
        <v>5</v>
      </c>
      <c r="H109" s="20">
        <v>0</v>
      </c>
      <c r="I109" s="20">
        <v>3</v>
      </c>
      <c r="J109" s="20">
        <v>3</v>
      </c>
      <c r="K109" s="20">
        <v>2</v>
      </c>
    </row>
    <row r="110" spans="1:11" x14ac:dyDescent="0.2">
      <c r="A110" s="21" t="s">
        <v>126</v>
      </c>
      <c r="B110" s="30">
        <v>100</v>
      </c>
      <c r="C110" s="30">
        <v>52.307692000000003</v>
      </c>
      <c r="D110" s="30">
        <v>67.692307999999997</v>
      </c>
      <c r="E110" s="30">
        <v>4.6153849999999998</v>
      </c>
      <c r="F110" s="30">
        <v>20</v>
      </c>
      <c r="G110" s="30">
        <v>7.6923079999999997</v>
      </c>
      <c r="H110" s="30">
        <v>0</v>
      </c>
      <c r="I110" s="30">
        <v>4.6153849999999998</v>
      </c>
      <c r="J110" s="30">
        <v>4.6153849999999998</v>
      </c>
      <c r="K110" s="30">
        <v>3.0769229999999999</v>
      </c>
    </row>
    <row r="111" spans="1:11" x14ac:dyDescent="0.2">
      <c r="A111" s="19" t="s">
        <v>135</v>
      </c>
      <c r="B111" s="20">
        <v>83</v>
      </c>
      <c r="C111" s="20">
        <v>19</v>
      </c>
      <c r="D111" s="20">
        <v>65</v>
      </c>
      <c r="E111" s="20">
        <v>1</v>
      </c>
      <c r="F111" s="20">
        <v>17</v>
      </c>
      <c r="G111" s="20">
        <v>5</v>
      </c>
      <c r="H111" s="20">
        <v>2</v>
      </c>
      <c r="I111" s="20">
        <v>5</v>
      </c>
      <c r="J111" s="20">
        <v>6</v>
      </c>
      <c r="K111" s="20">
        <v>1</v>
      </c>
    </row>
    <row r="112" spans="1:11" x14ac:dyDescent="0.2">
      <c r="A112" s="21" t="s">
        <v>126</v>
      </c>
      <c r="B112" s="30">
        <v>100</v>
      </c>
      <c r="C112" s="30">
        <v>22.891566000000001</v>
      </c>
      <c r="D112" s="30">
        <v>78.313253000000003</v>
      </c>
      <c r="E112" s="30">
        <v>1.2048190000000001</v>
      </c>
      <c r="F112" s="30">
        <v>20.481928</v>
      </c>
      <c r="G112" s="30">
        <v>6.0240960000000001</v>
      </c>
      <c r="H112" s="30">
        <v>2.4096389999999999</v>
      </c>
      <c r="I112" s="30">
        <v>6.0240960000000001</v>
      </c>
      <c r="J112" s="30">
        <v>7.2289159999999999</v>
      </c>
      <c r="K112" s="30">
        <v>1.2048190000000001</v>
      </c>
    </row>
    <row r="113" spans="1:11" x14ac:dyDescent="0.2">
      <c r="A113" s="19" t="s">
        <v>868</v>
      </c>
      <c r="B113" s="20">
        <v>39</v>
      </c>
      <c r="C113" s="20">
        <v>19</v>
      </c>
      <c r="D113" s="20">
        <v>29</v>
      </c>
      <c r="E113" s="20">
        <v>1</v>
      </c>
      <c r="F113" s="20">
        <v>8</v>
      </c>
      <c r="G113" s="20">
        <v>0</v>
      </c>
      <c r="H113" s="20">
        <v>1</v>
      </c>
      <c r="I113" s="20">
        <v>1</v>
      </c>
      <c r="J113" s="20">
        <v>1</v>
      </c>
      <c r="K113" s="20">
        <v>0</v>
      </c>
    </row>
    <row r="114" spans="1:11" x14ac:dyDescent="0.2">
      <c r="A114" s="21" t="s">
        <v>126</v>
      </c>
      <c r="B114" s="30">
        <v>100</v>
      </c>
      <c r="C114" s="30">
        <v>48.717948999999997</v>
      </c>
      <c r="D114" s="30">
        <v>74.358974000000003</v>
      </c>
      <c r="E114" s="30">
        <v>2.5641029999999998</v>
      </c>
      <c r="F114" s="30">
        <v>20.512820999999999</v>
      </c>
      <c r="G114" s="30">
        <v>0</v>
      </c>
      <c r="H114" s="30">
        <v>2.5641029999999998</v>
      </c>
      <c r="I114" s="30">
        <v>2.5641029999999998</v>
      </c>
      <c r="J114" s="30">
        <v>2.5641029999999998</v>
      </c>
      <c r="K114" s="30">
        <v>0</v>
      </c>
    </row>
    <row r="115" spans="1:11" x14ac:dyDescent="0.2">
      <c r="A115" s="18" t="s">
        <v>136</v>
      </c>
      <c r="B115" s="17">
        <v>59</v>
      </c>
      <c r="C115" s="17">
        <v>25</v>
      </c>
      <c r="D115" s="17">
        <v>40</v>
      </c>
      <c r="E115" s="17">
        <v>1</v>
      </c>
      <c r="F115" s="17">
        <v>11</v>
      </c>
      <c r="G115" s="17">
        <v>7</v>
      </c>
      <c r="H115" s="17">
        <v>1</v>
      </c>
      <c r="I115" s="17">
        <v>2</v>
      </c>
      <c r="J115" s="17">
        <v>3</v>
      </c>
      <c r="K115" s="17">
        <v>1</v>
      </c>
    </row>
    <row r="116" spans="1:11" x14ac:dyDescent="0.2">
      <c r="A116" s="21" t="s">
        <v>126</v>
      </c>
      <c r="B116" s="30">
        <v>100</v>
      </c>
      <c r="C116" s="30">
        <v>42.372881</v>
      </c>
      <c r="D116" s="30">
        <v>67.796610000000001</v>
      </c>
      <c r="E116" s="30">
        <v>1.6949149999999999</v>
      </c>
      <c r="F116" s="30">
        <v>18.644068000000001</v>
      </c>
      <c r="G116" s="30">
        <v>11.864407</v>
      </c>
      <c r="H116" s="30">
        <v>1.6949149999999999</v>
      </c>
      <c r="I116" s="30">
        <v>3.389831</v>
      </c>
      <c r="J116" s="30">
        <v>5.084746</v>
      </c>
      <c r="K116" s="30">
        <v>1.6949149999999999</v>
      </c>
    </row>
    <row r="117" spans="1:11" x14ac:dyDescent="0.2">
      <c r="A117" s="19" t="s">
        <v>134</v>
      </c>
      <c r="B117" s="20">
        <v>632</v>
      </c>
      <c r="C117" s="20">
        <v>312</v>
      </c>
      <c r="D117" s="20">
        <v>505</v>
      </c>
      <c r="E117" s="20">
        <v>8</v>
      </c>
      <c r="F117" s="20">
        <v>161</v>
      </c>
      <c r="G117" s="20">
        <v>72</v>
      </c>
      <c r="H117" s="20">
        <v>28</v>
      </c>
      <c r="I117" s="20">
        <v>12</v>
      </c>
      <c r="J117" s="20">
        <v>12</v>
      </c>
      <c r="K117" s="20">
        <v>6</v>
      </c>
    </row>
    <row r="118" spans="1:11" x14ac:dyDescent="0.2">
      <c r="A118" s="21" t="s">
        <v>126</v>
      </c>
      <c r="B118" s="30">
        <v>100</v>
      </c>
      <c r="C118" s="30">
        <v>49.367089</v>
      </c>
      <c r="D118" s="30">
        <v>79.905062999999998</v>
      </c>
      <c r="E118" s="30">
        <v>1.2658229999999999</v>
      </c>
      <c r="F118" s="30">
        <v>25.474684</v>
      </c>
      <c r="G118" s="30">
        <v>11.392405</v>
      </c>
      <c r="H118" s="30">
        <v>4.4303800000000004</v>
      </c>
      <c r="I118" s="30">
        <v>1.8987339999999999</v>
      </c>
      <c r="J118" s="30">
        <v>1.8987339999999999</v>
      </c>
      <c r="K118" s="30">
        <v>0.94936699999999996</v>
      </c>
    </row>
    <row r="119" spans="1:11" x14ac:dyDescent="0.2">
      <c r="A119" s="19" t="s">
        <v>393</v>
      </c>
      <c r="B119" s="20">
        <v>85</v>
      </c>
      <c r="C119" s="20">
        <v>43</v>
      </c>
      <c r="D119" s="20">
        <v>49</v>
      </c>
      <c r="E119" s="20">
        <v>4</v>
      </c>
      <c r="F119" s="20">
        <v>16</v>
      </c>
      <c r="G119" s="20">
        <v>4</v>
      </c>
      <c r="H119" s="20">
        <v>11</v>
      </c>
      <c r="I119" s="20">
        <v>5</v>
      </c>
      <c r="J119" s="20">
        <v>3</v>
      </c>
      <c r="K119" s="20">
        <v>3</v>
      </c>
    </row>
    <row r="120" spans="1:11" x14ac:dyDescent="0.2">
      <c r="A120" s="21" t="s">
        <v>126</v>
      </c>
      <c r="B120" s="30">
        <v>100</v>
      </c>
      <c r="C120" s="30">
        <v>50.588234999999997</v>
      </c>
      <c r="D120" s="30">
        <v>57.647058999999999</v>
      </c>
      <c r="E120" s="30">
        <v>4.7058819999999999</v>
      </c>
      <c r="F120" s="30">
        <v>18.823529000000001</v>
      </c>
      <c r="G120" s="30">
        <v>4.7058819999999999</v>
      </c>
      <c r="H120" s="30">
        <v>12.941176</v>
      </c>
      <c r="I120" s="30">
        <v>5.8823530000000002</v>
      </c>
      <c r="J120" s="30">
        <v>3.5294120000000002</v>
      </c>
      <c r="K120" s="30">
        <v>3.5294120000000002</v>
      </c>
    </row>
    <row r="121" spans="1:11" x14ac:dyDescent="0.2">
      <c r="A121" s="19" t="s">
        <v>135</v>
      </c>
      <c r="B121" s="20">
        <v>289</v>
      </c>
      <c r="C121" s="20">
        <v>56</v>
      </c>
      <c r="D121" s="20">
        <v>250</v>
      </c>
      <c r="E121" s="20">
        <v>11</v>
      </c>
      <c r="F121" s="20">
        <v>47</v>
      </c>
      <c r="G121" s="20">
        <v>23</v>
      </c>
      <c r="H121" s="20">
        <v>33</v>
      </c>
      <c r="I121" s="20">
        <v>4</v>
      </c>
      <c r="J121" s="20">
        <v>4</v>
      </c>
      <c r="K121" s="20">
        <v>8</v>
      </c>
    </row>
    <row r="122" spans="1:11" x14ac:dyDescent="0.2">
      <c r="A122" s="21" t="s">
        <v>126</v>
      </c>
      <c r="B122" s="30">
        <v>100</v>
      </c>
      <c r="C122" s="30">
        <v>19.377162999999999</v>
      </c>
      <c r="D122" s="30">
        <v>86.505189999999999</v>
      </c>
      <c r="E122" s="30">
        <v>3.8062279999999999</v>
      </c>
      <c r="F122" s="30">
        <v>16.262975999999998</v>
      </c>
      <c r="G122" s="30">
        <v>7.9584780000000004</v>
      </c>
      <c r="H122" s="30">
        <v>11.418685</v>
      </c>
      <c r="I122" s="30">
        <v>1.384083</v>
      </c>
      <c r="J122" s="30">
        <v>1.384083</v>
      </c>
      <c r="K122" s="30">
        <v>2.7681659999999999</v>
      </c>
    </row>
    <row r="123" spans="1:11" x14ac:dyDescent="0.2">
      <c r="A123" s="19" t="s">
        <v>868</v>
      </c>
      <c r="B123" s="20">
        <v>30</v>
      </c>
      <c r="C123" s="20">
        <v>10</v>
      </c>
      <c r="D123" s="20">
        <v>19</v>
      </c>
      <c r="E123" s="20">
        <v>2</v>
      </c>
      <c r="F123" s="20">
        <v>6</v>
      </c>
      <c r="G123" s="20">
        <v>2</v>
      </c>
      <c r="H123" s="20">
        <v>1</v>
      </c>
      <c r="I123" s="20">
        <v>0</v>
      </c>
      <c r="J123" s="20">
        <v>4</v>
      </c>
      <c r="K123" s="20">
        <v>0</v>
      </c>
    </row>
    <row r="124" spans="1:11" x14ac:dyDescent="0.2">
      <c r="A124" s="21" t="s">
        <v>126</v>
      </c>
      <c r="B124" s="30">
        <v>100</v>
      </c>
      <c r="C124" s="30">
        <v>33.333333000000003</v>
      </c>
      <c r="D124" s="30">
        <v>63.333333000000003</v>
      </c>
      <c r="E124" s="30">
        <v>6.6666670000000003</v>
      </c>
      <c r="F124" s="30">
        <v>20</v>
      </c>
      <c r="G124" s="30">
        <v>6.6666670000000003</v>
      </c>
      <c r="H124" s="30">
        <v>3.3333330000000001</v>
      </c>
      <c r="I124" s="30">
        <v>0</v>
      </c>
      <c r="J124" s="30">
        <v>13.333333</v>
      </c>
      <c r="K124" s="30">
        <v>0</v>
      </c>
    </row>
    <row r="125" spans="1:11" x14ac:dyDescent="0.2">
      <c r="A125" s="18" t="s">
        <v>869</v>
      </c>
      <c r="B125" s="18"/>
      <c r="C125" s="18"/>
      <c r="D125" s="18"/>
      <c r="E125" s="18"/>
      <c r="F125" s="18"/>
      <c r="G125" s="18"/>
      <c r="H125" s="18"/>
      <c r="I125" s="18"/>
      <c r="J125" s="18"/>
      <c r="K125" s="18"/>
    </row>
    <row r="126" spans="1:11" x14ac:dyDescent="0.2">
      <c r="A126" s="19" t="s">
        <v>870</v>
      </c>
      <c r="B126" s="20">
        <v>366</v>
      </c>
      <c r="C126" s="20">
        <v>133</v>
      </c>
      <c r="D126" s="20">
        <v>260</v>
      </c>
      <c r="E126" s="20">
        <v>15</v>
      </c>
      <c r="F126" s="20">
        <v>76</v>
      </c>
      <c r="G126" s="20">
        <v>23</v>
      </c>
      <c r="H126" s="20">
        <v>7</v>
      </c>
      <c r="I126" s="20">
        <v>20</v>
      </c>
      <c r="J126" s="20">
        <v>16</v>
      </c>
      <c r="K126" s="20">
        <v>7</v>
      </c>
    </row>
    <row r="127" spans="1:11" x14ac:dyDescent="0.2">
      <c r="A127" s="21" t="s">
        <v>126</v>
      </c>
      <c r="B127" s="30">
        <v>100</v>
      </c>
      <c r="C127" s="30">
        <v>36.338797999999997</v>
      </c>
      <c r="D127" s="30">
        <v>71.038251000000002</v>
      </c>
      <c r="E127" s="30">
        <v>4.0983609999999997</v>
      </c>
      <c r="F127" s="30">
        <v>20.765027</v>
      </c>
      <c r="G127" s="30">
        <v>6.2841529999999999</v>
      </c>
      <c r="H127" s="30">
        <v>1.912568</v>
      </c>
      <c r="I127" s="30">
        <v>5.4644810000000001</v>
      </c>
      <c r="J127" s="30">
        <v>4.3715849999999996</v>
      </c>
      <c r="K127" s="30">
        <v>1.912568</v>
      </c>
    </row>
    <row r="128" spans="1:11" x14ac:dyDescent="0.2">
      <c r="A128" s="19" t="s">
        <v>871</v>
      </c>
      <c r="B128" s="20">
        <v>1212</v>
      </c>
      <c r="C128" s="20">
        <v>620</v>
      </c>
      <c r="D128" s="20">
        <v>935</v>
      </c>
      <c r="E128" s="20">
        <v>23</v>
      </c>
      <c r="F128" s="20">
        <v>318</v>
      </c>
      <c r="G128" s="20">
        <v>163</v>
      </c>
      <c r="H128" s="20">
        <v>34</v>
      </c>
      <c r="I128" s="20">
        <v>19</v>
      </c>
      <c r="J128" s="20">
        <v>14</v>
      </c>
      <c r="K128" s="20">
        <v>12</v>
      </c>
    </row>
    <row r="129" spans="1:11" x14ac:dyDescent="0.2">
      <c r="A129" s="21" t="s">
        <v>126</v>
      </c>
      <c r="B129" s="30">
        <v>100</v>
      </c>
      <c r="C129" s="30">
        <v>51.155116</v>
      </c>
      <c r="D129" s="30">
        <v>77.145214999999993</v>
      </c>
      <c r="E129" s="30">
        <v>1.8976900000000001</v>
      </c>
      <c r="F129" s="30">
        <v>26.237624</v>
      </c>
      <c r="G129" s="30">
        <v>13.448845</v>
      </c>
      <c r="H129" s="30">
        <v>2.8052809999999999</v>
      </c>
      <c r="I129" s="30">
        <v>1.5676570000000001</v>
      </c>
      <c r="J129" s="30">
        <v>1.155116</v>
      </c>
      <c r="K129" s="30">
        <v>0.99009899999999995</v>
      </c>
    </row>
    <row r="130" spans="1:11" x14ac:dyDescent="0.2">
      <c r="A130" s="19" t="s">
        <v>137</v>
      </c>
      <c r="B130" s="20">
        <v>112</v>
      </c>
      <c r="C130" s="20">
        <v>85</v>
      </c>
      <c r="D130" s="20">
        <v>54</v>
      </c>
      <c r="E130" s="20">
        <v>4</v>
      </c>
      <c r="F130" s="20">
        <v>20</v>
      </c>
      <c r="G130" s="20">
        <v>8</v>
      </c>
      <c r="H130" s="20">
        <v>4</v>
      </c>
      <c r="I130" s="20">
        <v>2</v>
      </c>
      <c r="J130" s="20">
        <v>6</v>
      </c>
      <c r="K130" s="20">
        <v>1</v>
      </c>
    </row>
    <row r="131" spans="1:11" x14ac:dyDescent="0.2">
      <c r="A131" s="21" t="s">
        <v>126</v>
      </c>
      <c r="B131" s="30">
        <v>100</v>
      </c>
      <c r="C131" s="30">
        <v>75.892857000000006</v>
      </c>
      <c r="D131" s="30">
        <v>48.214286000000001</v>
      </c>
      <c r="E131" s="30">
        <v>3.5714290000000002</v>
      </c>
      <c r="F131" s="30">
        <v>17.857143000000001</v>
      </c>
      <c r="G131" s="30">
        <v>7.1428570000000002</v>
      </c>
      <c r="H131" s="30">
        <v>3.5714290000000002</v>
      </c>
      <c r="I131" s="30">
        <v>1.785714</v>
      </c>
      <c r="J131" s="30">
        <v>5.3571429999999998</v>
      </c>
      <c r="K131" s="30">
        <v>0.89285700000000001</v>
      </c>
    </row>
    <row r="132" spans="1:11" x14ac:dyDescent="0.2">
      <c r="A132" s="19" t="s">
        <v>138</v>
      </c>
      <c r="B132" s="20">
        <v>673</v>
      </c>
      <c r="C132" s="20">
        <v>301</v>
      </c>
      <c r="D132" s="20">
        <v>529</v>
      </c>
      <c r="E132" s="20">
        <v>17</v>
      </c>
      <c r="F132" s="20">
        <v>144</v>
      </c>
      <c r="G132" s="20">
        <v>65</v>
      </c>
      <c r="H132" s="20">
        <v>65</v>
      </c>
      <c r="I132" s="20">
        <v>10</v>
      </c>
      <c r="J132" s="20">
        <v>12</v>
      </c>
      <c r="K132" s="20">
        <v>9</v>
      </c>
    </row>
    <row r="133" spans="1:11" x14ac:dyDescent="0.2">
      <c r="A133" s="21" t="s">
        <v>126</v>
      </c>
      <c r="B133" s="30">
        <v>100</v>
      </c>
      <c r="C133" s="30">
        <v>44.725110999999998</v>
      </c>
      <c r="D133" s="30">
        <v>78.603268999999997</v>
      </c>
      <c r="E133" s="30">
        <v>2.5260030000000002</v>
      </c>
      <c r="F133" s="30">
        <v>21.396730999999999</v>
      </c>
      <c r="G133" s="30">
        <v>9.6582469999999994</v>
      </c>
      <c r="H133" s="30">
        <v>9.6582469999999994</v>
      </c>
      <c r="I133" s="30">
        <v>1.485884</v>
      </c>
      <c r="J133" s="30">
        <v>1.783061</v>
      </c>
      <c r="K133" s="30">
        <v>1.337296</v>
      </c>
    </row>
    <row r="134" spans="1:11" x14ac:dyDescent="0.2">
      <c r="A134" s="19" t="s">
        <v>872</v>
      </c>
      <c r="B134" s="20">
        <v>75</v>
      </c>
      <c r="C134" s="20">
        <v>27</v>
      </c>
      <c r="D134" s="20">
        <v>58</v>
      </c>
      <c r="E134" s="20">
        <v>1</v>
      </c>
      <c r="F134" s="20">
        <v>15</v>
      </c>
      <c r="G134" s="20">
        <v>5</v>
      </c>
      <c r="H134" s="20">
        <v>4</v>
      </c>
      <c r="I134" s="20">
        <v>4</v>
      </c>
      <c r="J134" s="20">
        <v>2</v>
      </c>
      <c r="K134" s="20">
        <v>1</v>
      </c>
    </row>
    <row r="135" spans="1:11" x14ac:dyDescent="0.2">
      <c r="A135" s="21" t="s">
        <v>126</v>
      </c>
      <c r="B135" s="30">
        <v>100</v>
      </c>
      <c r="C135" s="30">
        <v>36</v>
      </c>
      <c r="D135" s="30">
        <v>77.333332999999996</v>
      </c>
      <c r="E135" s="30">
        <v>1.3333330000000001</v>
      </c>
      <c r="F135" s="30">
        <v>20</v>
      </c>
      <c r="G135" s="30">
        <v>6.6666670000000003</v>
      </c>
      <c r="H135" s="30">
        <v>5.3333329999999997</v>
      </c>
      <c r="I135" s="30">
        <v>5.3333329999999997</v>
      </c>
      <c r="J135" s="30">
        <v>2.6666669999999999</v>
      </c>
      <c r="K135" s="30">
        <v>1.3333330000000001</v>
      </c>
    </row>
    <row r="136" spans="1:11" x14ac:dyDescent="0.2">
      <c r="A136" s="19" t="s">
        <v>873</v>
      </c>
      <c r="B136" s="20">
        <v>178</v>
      </c>
      <c r="C136" s="20">
        <v>68</v>
      </c>
      <c r="D136" s="20">
        <v>136</v>
      </c>
      <c r="E136" s="20">
        <v>4</v>
      </c>
      <c r="F136" s="20">
        <v>40</v>
      </c>
      <c r="G136" s="20">
        <v>12</v>
      </c>
      <c r="H136" s="20">
        <v>6</v>
      </c>
      <c r="I136" s="20">
        <v>3</v>
      </c>
      <c r="J136" s="20">
        <v>7</v>
      </c>
      <c r="K136" s="20">
        <v>3</v>
      </c>
    </row>
    <row r="137" spans="1:11" x14ac:dyDescent="0.2">
      <c r="A137" s="21" t="s">
        <v>126</v>
      </c>
      <c r="B137" s="30">
        <v>100</v>
      </c>
      <c r="C137" s="30">
        <v>38.202247</v>
      </c>
      <c r="D137" s="30">
        <v>76.404494</v>
      </c>
      <c r="E137" s="30">
        <v>2.2471909999999999</v>
      </c>
      <c r="F137" s="30">
        <v>22.471910000000001</v>
      </c>
      <c r="G137" s="30">
        <v>6.7415729999999998</v>
      </c>
      <c r="H137" s="30">
        <v>3.370787</v>
      </c>
      <c r="I137" s="30">
        <v>1.6853929999999999</v>
      </c>
      <c r="J137" s="30">
        <v>3.9325839999999999</v>
      </c>
      <c r="K137" s="30">
        <v>1.6853929999999999</v>
      </c>
    </row>
    <row r="138" spans="1:11" x14ac:dyDescent="0.2">
      <c r="A138" s="19" t="s">
        <v>1441</v>
      </c>
      <c r="B138" s="20">
        <v>1644</v>
      </c>
      <c r="C138" s="20">
        <v>775</v>
      </c>
      <c r="D138" s="20">
        <v>1261</v>
      </c>
      <c r="E138" s="20">
        <v>34</v>
      </c>
      <c r="F138" s="20">
        <v>394</v>
      </c>
      <c r="G138" s="20">
        <v>197</v>
      </c>
      <c r="H138" s="20">
        <v>87</v>
      </c>
      <c r="I138" s="20">
        <v>30</v>
      </c>
      <c r="J138" s="20">
        <v>29</v>
      </c>
      <c r="K138" s="20">
        <v>20</v>
      </c>
    </row>
    <row r="139" spans="1:11" x14ac:dyDescent="0.2">
      <c r="A139" s="21" t="s">
        <v>126</v>
      </c>
      <c r="B139" s="30">
        <v>100</v>
      </c>
      <c r="C139" s="30">
        <v>47.141119000000003</v>
      </c>
      <c r="D139" s="30">
        <v>76.703163000000004</v>
      </c>
      <c r="E139" s="30">
        <v>2.068127</v>
      </c>
      <c r="F139" s="30">
        <v>23.965937</v>
      </c>
      <c r="G139" s="30">
        <v>11.982968</v>
      </c>
      <c r="H139" s="30">
        <v>5.2919710000000002</v>
      </c>
      <c r="I139" s="30">
        <v>1.8248180000000001</v>
      </c>
      <c r="J139" s="30">
        <v>1.7639899999999999</v>
      </c>
      <c r="K139" s="30">
        <v>1.216545</v>
      </c>
    </row>
    <row r="140" spans="1:11" x14ac:dyDescent="0.2">
      <c r="A140" s="18" t="s">
        <v>874</v>
      </c>
      <c r="B140" s="18"/>
      <c r="C140" s="18"/>
      <c r="D140" s="18"/>
      <c r="E140" s="18"/>
      <c r="F140" s="18"/>
      <c r="G140" s="18"/>
      <c r="H140" s="18"/>
      <c r="I140" s="18"/>
      <c r="J140" s="18"/>
      <c r="K140" s="18"/>
    </row>
    <row r="141" spans="1:11" x14ac:dyDescent="0.2">
      <c r="A141" s="21" t="s">
        <v>875</v>
      </c>
      <c r="B141" s="34">
        <v>366</v>
      </c>
      <c r="C141" s="34">
        <v>133</v>
      </c>
      <c r="D141" s="34">
        <v>260</v>
      </c>
      <c r="E141" s="34">
        <v>15</v>
      </c>
      <c r="F141" s="34">
        <v>76</v>
      </c>
      <c r="G141" s="34">
        <v>23</v>
      </c>
      <c r="H141" s="34">
        <v>7</v>
      </c>
      <c r="I141" s="34">
        <v>20</v>
      </c>
      <c r="J141" s="34">
        <v>16</v>
      </c>
      <c r="K141" s="34">
        <v>7</v>
      </c>
    </row>
    <row r="142" spans="1:11" x14ac:dyDescent="0.2">
      <c r="A142" s="21" t="s">
        <v>126</v>
      </c>
      <c r="B142" s="30">
        <v>100</v>
      </c>
      <c r="C142" s="30">
        <v>36.338797999999997</v>
      </c>
      <c r="D142" s="30">
        <v>71.038251000000002</v>
      </c>
      <c r="E142" s="30">
        <v>4.0983609999999997</v>
      </c>
      <c r="F142" s="30">
        <v>20.765027</v>
      </c>
      <c r="G142" s="30">
        <v>6.2841529999999999</v>
      </c>
      <c r="H142" s="30">
        <v>1.912568</v>
      </c>
      <c r="I142" s="30">
        <v>5.4644810000000001</v>
      </c>
      <c r="J142" s="30">
        <v>4.3715849999999996</v>
      </c>
      <c r="K142" s="30">
        <v>1.912568</v>
      </c>
    </row>
    <row r="143" spans="1:11" x14ac:dyDescent="0.2">
      <c r="A143" s="21" t="s">
        <v>876</v>
      </c>
      <c r="B143" s="34">
        <v>954</v>
      </c>
      <c r="C143" s="34">
        <v>435</v>
      </c>
      <c r="D143" s="34">
        <v>738</v>
      </c>
      <c r="E143" s="34">
        <v>19</v>
      </c>
      <c r="F143" s="34">
        <v>251</v>
      </c>
      <c r="G143" s="34">
        <v>127</v>
      </c>
      <c r="H143" s="34">
        <v>35</v>
      </c>
      <c r="I143" s="34">
        <v>20</v>
      </c>
      <c r="J143" s="34">
        <v>15</v>
      </c>
      <c r="K143" s="34">
        <v>10</v>
      </c>
    </row>
    <row r="144" spans="1:11" x14ac:dyDescent="0.2">
      <c r="A144" s="21" t="s">
        <v>126</v>
      </c>
      <c r="B144" s="30">
        <v>100</v>
      </c>
      <c r="C144" s="30">
        <v>45.597484000000001</v>
      </c>
      <c r="D144" s="30">
        <v>77.358491000000001</v>
      </c>
      <c r="E144" s="30">
        <v>1.991614</v>
      </c>
      <c r="F144" s="30">
        <v>26.310272999999999</v>
      </c>
      <c r="G144" s="30">
        <v>13.312369</v>
      </c>
      <c r="H144" s="30">
        <v>3.6687630000000002</v>
      </c>
      <c r="I144" s="30">
        <v>2.0964360000000002</v>
      </c>
      <c r="J144" s="30">
        <v>1.572327</v>
      </c>
      <c r="K144" s="30">
        <v>1.0482180000000001</v>
      </c>
    </row>
    <row r="145" spans="1:11" x14ac:dyDescent="0.2">
      <c r="A145" s="19" t="s">
        <v>877</v>
      </c>
      <c r="B145" s="20">
        <v>345</v>
      </c>
      <c r="C145" s="20">
        <v>182</v>
      </c>
      <c r="D145" s="20">
        <v>251</v>
      </c>
      <c r="E145" s="20">
        <v>10</v>
      </c>
      <c r="F145" s="20">
        <v>77</v>
      </c>
      <c r="G145" s="20">
        <v>30</v>
      </c>
      <c r="H145" s="20">
        <v>26</v>
      </c>
      <c r="I145" s="20">
        <v>5</v>
      </c>
      <c r="J145" s="20">
        <v>8</v>
      </c>
      <c r="K145" s="20">
        <v>3</v>
      </c>
    </row>
    <row r="146" spans="1:11" x14ac:dyDescent="0.2">
      <c r="A146" s="21" t="s">
        <v>126</v>
      </c>
      <c r="B146" s="30">
        <v>100</v>
      </c>
      <c r="C146" s="30">
        <v>52.753622999999997</v>
      </c>
      <c r="D146" s="30">
        <v>72.753623000000005</v>
      </c>
      <c r="E146" s="30">
        <v>2.8985509999999999</v>
      </c>
      <c r="F146" s="30">
        <v>22.318840999999999</v>
      </c>
      <c r="G146" s="30">
        <v>8.6956520000000008</v>
      </c>
      <c r="H146" s="30">
        <v>7.536232</v>
      </c>
      <c r="I146" s="30">
        <v>1.4492750000000001</v>
      </c>
      <c r="J146" s="30">
        <v>2.3188409999999999</v>
      </c>
      <c r="K146" s="30">
        <v>0.86956500000000003</v>
      </c>
    </row>
    <row r="147" spans="1:11" x14ac:dyDescent="0.2">
      <c r="A147" s="19" t="s">
        <v>878</v>
      </c>
      <c r="B147" s="20">
        <v>141</v>
      </c>
      <c r="C147" s="20">
        <v>69</v>
      </c>
      <c r="D147" s="20">
        <v>106</v>
      </c>
      <c r="E147" s="20">
        <v>2</v>
      </c>
      <c r="F147" s="20">
        <v>28</v>
      </c>
      <c r="G147" s="20">
        <v>18</v>
      </c>
      <c r="H147" s="20">
        <v>14</v>
      </c>
      <c r="I147" s="20">
        <v>4</v>
      </c>
      <c r="J147" s="20">
        <v>3</v>
      </c>
      <c r="K147" s="20">
        <v>2</v>
      </c>
    </row>
    <row r="148" spans="1:11" x14ac:dyDescent="0.2">
      <c r="A148" s="21" t="s">
        <v>126</v>
      </c>
      <c r="B148" s="30">
        <v>100</v>
      </c>
      <c r="C148" s="30">
        <v>48.936169999999997</v>
      </c>
      <c r="D148" s="30">
        <v>75.177305000000004</v>
      </c>
      <c r="E148" s="30">
        <v>1.4184399999999999</v>
      </c>
      <c r="F148" s="30">
        <v>19.858156000000001</v>
      </c>
      <c r="G148" s="30">
        <v>12.765957</v>
      </c>
      <c r="H148" s="30">
        <v>9.9290780000000005</v>
      </c>
      <c r="I148" s="30">
        <v>2.8368790000000002</v>
      </c>
      <c r="J148" s="30">
        <v>2.1276600000000001</v>
      </c>
      <c r="K148" s="30">
        <v>1.4184399999999999</v>
      </c>
    </row>
    <row r="149" spans="1:11" x14ac:dyDescent="0.2">
      <c r="A149" s="19" t="s">
        <v>879</v>
      </c>
      <c r="B149" s="20">
        <v>56</v>
      </c>
      <c r="C149" s="20">
        <v>24</v>
      </c>
      <c r="D149" s="20">
        <v>45</v>
      </c>
      <c r="E149" s="20">
        <v>0</v>
      </c>
      <c r="F149" s="20">
        <v>9</v>
      </c>
      <c r="G149" s="20">
        <v>4</v>
      </c>
      <c r="H149" s="20">
        <v>4</v>
      </c>
      <c r="I149" s="20">
        <v>0</v>
      </c>
      <c r="J149" s="20">
        <v>2</v>
      </c>
      <c r="K149" s="20">
        <v>1</v>
      </c>
    </row>
    <row r="150" spans="1:11" x14ac:dyDescent="0.2">
      <c r="A150" s="21" t="s">
        <v>126</v>
      </c>
      <c r="B150" s="30">
        <v>100</v>
      </c>
      <c r="C150" s="30">
        <v>42.857143000000001</v>
      </c>
      <c r="D150" s="30">
        <v>80.357142999999994</v>
      </c>
      <c r="E150" s="30">
        <v>0</v>
      </c>
      <c r="F150" s="30">
        <v>16.071428999999998</v>
      </c>
      <c r="G150" s="30">
        <v>7.1428570000000002</v>
      </c>
      <c r="H150" s="30">
        <v>7.1428570000000002</v>
      </c>
      <c r="I150" s="30">
        <v>0</v>
      </c>
      <c r="J150" s="30">
        <v>3.5714290000000002</v>
      </c>
      <c r="K150" s="30">
        <v>1.785714</v>
      </c>
    </row>
    <row r="151" spans="1:11" x14ac:dyDescent="0.2">
      <c r="A151" s="19" t="s">
        <v>880</v>
      </c>
      <c r="B151" s="20">
        <v>48</v>
      </c>
      <c r="C151" s="20">
        <v>22</v>
      </c>
      <c r="D151" s="20">
        <v>38</v>
      </c>
      <c r="E151" s="20">
        <v>2</v>
      </c>
      <c r="F151" s="20">
        <v>12</v>
      </c>
      <c r="G151" s="20">
        <v>4</v>
      </c>
      <c r="H151" s="20">
        <v>4</v>
      </c>
      <c r="I151" s="20">
        <v>1</v>
      </c>
      <c r="J151" s="20">
        <v>1</v>
      </c>
      <c r="K151" s="20">
        <v>0</v>
      </c>
    </row>
    <row r="152" spans="1:11" x14ac:dyDescent="0.2">
      <c r="A152" s="21" t="s">
        <v>126</v>
      </c>
      <c r="B152" s="30">
        <v>100</v>
      </c>
      <c r="C152" s="30">
        <v>45.833333000000003</v>
      </c>
      <c r="D152" s="30">
        <v>79.166667000000004</v>
      </c>
      <c r="E152" s="30">
        <v>4.1666670000000003</v>
      </c>
      <c r="F152" s="30">
        <v>25</v>
      </c>
      <c r="G152" s="30">
        <v>8.3333329999999997</v>
      </c>
      <c r="H152" s="30">
        <v>8.3333329999999997</v>
      </c>
      <c r="I152" s="30">
        <v>2.0833330000000001</v>
      </c>
      <c r="J152" s="30">
        <v>2.0833330000000001</v>
      </c>
      <c r="K152" s="30">
        <v>0</v>
      </c>
    </row>
    <row r="153" spans="1:11" x14ac:dyDescent="0.2">
      <c r="A153" s="19" t="s">
        <v>881</v>
      </c>
      <c r="B153" s="20">
        <v>20</v>
      </c>
      <c r="C153" s="20">
        <v>9</v>
      </c>
      <c r="D153" s="20">
        <v>16</v>
      </c>
      <c r="E153" s="20">
        <v>0</v>
      </c>
      <c r="F153" s="20">
        <v>3</v>
      </c>
      <c r="G153" s="20">
        <v>3</v>
      </c>
      <c r="H153" s="20">
        <v>1</v>
      </c>
      <c r="I153" s="20">
        <v>0</v>
      </c>
      <c r="J153" s="20">
        <v>0</v>
      </c>
      <c r="K153" s="20">
        <v>2</v>
      </c>
    </row>
    <row r="154" spans="1:11" x14ac:dyDescent="0.2">
      <c r="A154" s="21" t="s">
        <v>126</v>
      </c>
      <c r="B154" s="30">
        <v>100</v>
      </c>
      <c r="C154" s="30">
        <v>45</v>
      </c>
      <c r="D154" s="30">
        <v>80</v>
      </c>
      <c r="E154" s="30">
        <v>0</v>
      </c>
      <c r="F154" s="30">
        <v>15</v>
      </c>
      <c r="G154" s="30">
        <v>15</v>
      </c>
      <c r="H154" s="30">
        <v>5</v>
      </c>
      <c r="I154" s="30">
        <v>0</v>
      </c>
      <c r="J154" s="30">
        <v>0</v>
      </c>
      <c r="K154" s="30">
        <v>10</v>
      </c>
    </row>
    <row r="155" spans="1:11" x14ac:dyDescent="0.2">
      <c r="A155" s="19" t="s">
        <v>882</v>
      </c>
      <c r="B155" s="20">
        <v>4</v>
      </c>
      <c r="C155" s="20">
        <v>2</v>
      </c>
      <c r="D155" s="20">
        <v>2</v>
      </c>
      <c r="E155" s="20">
        <v>0</v>
      </c>
      <c r="F155" s="20">
        <v>1</v>
      </c>
      <c r="G155" s="20">
        <v>0</v>
      </c>
      <c r="H155" s="20">
        <v>0</v>
      </c>
      <c r="I155" s="20">
        <v>0</v>
      </c>
      <c r="J155" s="20">
        <v>0</v>
      </c>
      <c r="K155" s="20">
        <v>1</v>
      </c>
    </row>
    <row r="156" spans="1:11" x14ac:dyDescent="0.2">
      <c r="A156" s="21" t="s">
        <v>126</v>
      </c>
      <c r="B156" s="30">
        <v>100</v>
      </c>
      <c r="C156" s="30">
        <v>50</v>
      </c>
      <c r="D156" s="30">
        <v>50</v>
      </c>
      <c r="E156" s="30">
        <v>0</v>
      </c>
      <c r="F156" s="30">
        <v>25</v>
      </c>
      <c r="G156" s="30">
        <v>0</v>
      </c>
      <c r="H156" s="30">
        <v>0</v>
      </c>
      <c r="I156" s="30">
        <v>0</v>
      </c>
      <c r="J156" s="30">
        <v>0</v>
      </c>
      <c r="K156" s="30">
        <v>25</v>
      </c>
    </row>
    <row r="157" spans="1:11" x14ac:dyDescent="0.2">
      <c r="A157" s="19" t="s">
        <v>883</v>
      </c>
      <c r="B157" s="20">
        <v>2</v>
      </c>
      <c r="C157" s="20">
        <v>1</v>
      </c>
      <c r="D157" s="20">
        <v>2</v>
      </c>
      <c r="E157" s="20">
        <v>0</v>
      </c>
      <c r="F157" s="20">
        <v>0</v>
      </c>
      <c r="G157" s="20">
        <v>1</v>
      </c>
      <c r="H157" s="20">
        <v>0</v>
      </c>
      <c r="I157" s="20">
        <v>0</v>
      </c>
      <c r="J157" s="20">
        <v>0</v>
      </c>
      <c r="K157" s="20">
        <v>0</v>
      </c>
    </row>
    <row r="158" spans="1:11" x14ac:dyDescent="0.2">
      <c r="A158" s="21" t="s">
        <v>126</v>
      </c>
      <c r="B158" s="30">
        <v>100</v>
      </c>
      <c r="C158" s="30">
        <v>50</v>
      </c>
      <c r="D158" s="30">
        <v>100</v>
      </c>
      <c r="E158" s="30">
        <v>0</v>
      </c>
      <c r="F158" s="30">
        <v>0</v>
      </c>
      <c r="G158" s="30">
        <v>50</v>
      </c>
      <c r="H158" s="30">
        <v>0</v>
      </c>
      <c r="I158" s="30">
        <v>0</v>
      </c>
      <c r="J158" s="30">
        <v>0</v>
      </c>
      <c r="K158" s="30">
        <v>0</v>
      </c>
    </row>
    <row r="159" spans="1:11" x14ac:dyDescent="0.2">
      <c r="A159" s="19" t="s">
        <v>884</v>
      </c>
      <c r="B159" s="20">
        <v>2</v>
      </c>
      <c r="C159" s="20">
        <v>0</v>
      </c>
      <c r="D159" s="20">
        <v>1</v>
      </c>
      <c r="E159" s="20">
        <v>0</v>
      </c>
      <c r="F159" s="20">
        <v>2</v>
      </c>
      <c r="G159" s="20">
        <v>0</v>
      </c>
      <c r="H159" s="20">
        <v>0</v>
      </c>
      <c r="I159" s="20">
        <v>0</v>
      </c>
      <c r="J159" s="20">
        <v>0</v>
      </c>
      <c r="K159" s="20">
        <v>0</v>
      </c>
    </row>
    <row r="160" spans="1:11" x14ac:dyDescent="0.2">
      <c r="A160" s="21" t="s">
        <v>126</v>
      </c>
      <c r="B160" s="30">
        <v>100</v>
      </c>
      <c r="C160" s="30">
        <v>0</v>
      </c>
      <c r="D160" s="30">
        <v>50</v>
      </c>
      <c r="E160" s="30">
        <v>0</v>
      </c>
      <c r="F160" s="30">
        <v>100</v>
      </c>
      <c r="G160" s="30">
        <v>0</v>
      </c>
      <c r="H160" s="30">
        <v>0</v>
      </c>
      <c r="I160" s="30">
        <v>0</v>
      </c>
      <c r="J160" s="30">
        <v>0</v>
      </c>
      <c r="K160" s="30">
        <v>0</v>
      </c>
    </row>
    <row r="161" spans="1:11" x14ac:dyDescent="0.2">
      <c r="A161" s="19" t="s">
        <v>873</v>
      </c>
      <c r="B161" s="20">
        <v>250</v>
      </c>
      <c r="C161" s="20">
        <v>99</v>
      </c>
      <c r="D161" s="20">
        <v>198</v>
      </c>
      <c r="E161" s="20">
        <v>5</v>
      </c>
      <c r="F161" s="20">
        <v>51</v>
      </c>
      <c r="G161" s="20">
        <v>22</v>
      </c>
      <c r="H161" s="20">
        <v>9</v>
      </c>
      <c r="I161" s="20">
        <v>3</v>
      </c>
      <c r="J161" s="20">
        <v>7</v>
      </c>
      <c r="K161" s="20">
        <v>4</v>
      </c>
    </row>
    <row r="162" spans="1:11" x14ac:dyDescent="0.2">
      <c r="A162" s="21" t="s">
        <v>126</v>
      </c>
      <c r="B162" s="30">
        <v>100</v>
      </c>
      <c r="C162" s="30">
        <v>39.6</v>
      </c>
      <c r="D162" s="30">
        <v>79.2</v>
      </c>
      <c r="E162" s="30">
        <v>2</v>
      </c>
      <c r="F162" s="30">
        <v>20.399999999999999</v>
      </c>
      <c r="G162" s="30">
        <v>8.8000000000000007</v>
      </c>
      <c r="H162" s="30">
        <v>3.6</v>
      </c>
      <c r="I162" s="30">
        <v>1.2</v>
      </c>
      <c r="J162" s="30">
        <v>2.8</v>
      </c>
      <c r="K162" s="30">
        <v>1.6</v>
      </c>
    </row>
    <row r="163" spans="1:11" x14ac:dyDescent="0.2">
      <c r="A163" s="18" t="s">
        <v>885</v>
      </c>
      <c r="B163" s="18"/>
      <c r="C163" s="18"/>
      <c r="D163" s="18"/>
      <c r="E163" s="18"/>
      <c r="F163" s="18"/>
      <c r="G163" s="18"/>
      <c r="H163" s="18"/>
      <c r="I163" s="18"/>
      <c r="J163" s="18"/>
      <c r="K163" s="18"/>
    </row>
    <row r="164" spans="1:11" x14ac:dyDescent="0.2">
      <c r="A164" s="19" t="s">
        <v>886</v>
      </c>
      <c r="B164" s="20">
        <v>1712</v>
      </c>
      <c r="C164" s="20">
        <v>726</v>
      </c>
      <c r="D164" s="20">
        <v>1353</v>
      </c>
      <c r="E164" s="20">
        <v>39</v>
      </c>
      <c r="F164" s="20">
        <v>406</v>
      </c>
      <c r="G164" s="20">
        <v>200</v>
      </c>
      <c r="H164" s="20">
        <v>82</v>
      </c>
      <c r="I164" s="20">
        <v>34</v>
      </c>
      <c r="J164" s="20">
        <v>33</v>
      </c>
      <c r="K164" s="20">
        <v>23</v>
      </c>
    </row>
    <row r="165" spans="1:11" x14ac:dyDescent="0.2">
      <c r="A165" s="21" t="s">
        <v>126</v>
      </c>
      <c r="B165" s="30">
        <v>100</v>
      </c>
      <c r="C165" s="30">
        <v>42.406542000000002</v>
      </c>
      <c r="D165" s="30">
        <v>79.030373999999995</v>
      </c>
      <c r="E165" s="30">
        <v>2.2780369999999999</v>
      </c>
      <c r="F165" s="30">
        <v>23.714953000000001</v>
      </c>
      <c r="G165" s="30">
        <v>11.682243</v>
      </c>
      <c r="H165" s="30">
        <v>4.78972</v>
      </c>
      <c r="I165" s="30">
        <v>1.985981</v>
      </c>
      <c r="J165" s="30">
        <v>1.92757</v>
      </c>
      <c r="K165" s="30">
        <v>1.343458</v>
      </c>
    </row>
    <row r="166" spans="1:11" x14ac:dyDescent="0.2">
      <c r="A166" s="19" t="s">
        <v>139</v>
      </c>
      <c r="B166" s="20">
        <v>76</v>
      </c>
      <c r="C166" s="20">
        <v>34</v>
      </c>
      <c r="D166" s="20">
        <v>52</v>
      </c>
      <c r="E166" s="20">
        <v>2</v>
      </c>
      <c r="F166" s="20">
        <v>23</v>
      </c>
      <c r="G166" s="20">
        <v>13</v>
      </c>
      <c r="H166" s="20">
        <v>0</v>
      </c>
      <c r="I166" s="20">
        <v>3</v>
      </c>
      <c r="J166" s="20">
        <v>0</v>
      </c>
      <c r="K166" s="20">
        <v>1</v>
      </c>
    </row>
    <row r="167" spans="1:11" x14ac:dyDescent="0.2">
      <c r="A167" s="21" t="s">
        <v>126</v>
      </c>
      <c r="B167" s="30">
        <v>100</v>
      </c>
      <c r="C167" s="30">
        <v>44.736842000000003</v>
      </c>
      <c r="D167" s="30">
        <v>68.421053000000001</v>
      </c>
      <c r="E167" s="30">
        <v>2.6315789999999999</v>
      </c>
      <c r="F167" s="30">
        <v>30.263158000000001</v>
      </c>
      <c r="G167" s="30">
        <v>17.105263000000001</v>
      </c>
      <c r="H167" s="30">
        <v>0</v>
      </c>
      <c r="I167" s="30">
        <v>3.947368</v>
      </c>
      <c r="J167" s="30">
        <v>0</v>
      </c>
      <c r="K167" s="30">
        <v>1.3157890000000001</v>
      </c>
    </row>
    <row r="168" spans="1:11" x14ac:dyDescent="0.2">
      <c r="A168" s="19" t="s">
        <v>887</v>
      </c>
      <c r="B168" s="20">
        <v>59</v>
      </c>
      <c r="C168" s="20">
        <v>36</v>
      </c>
      <c r="D168" s="20">
        <v>39</v>
      </c>
      <c r="E168" s="20">
        <v>0</v>
      </c>
      <c r="F168" s="20">
        <v>14</v>
      </c>
      <c r="G168" s="20">
        <v>7</v>
      </c>
      <c r="H168" s="20">
        <v>5</v>
      </c>
      <c r="I168" s="20">
        <v>5</v>
      </c>
      <c r="J168" s="20">
        <v>1</v>
      </c>
      <c r="K168" s="20">
        <v>2</v>
      </c>
    </row>
    <row r="169" spans="1:11" x14ac:dyDescent="0.2">
      <c r="A169" s="21" t="s">
        <v>126</v>
      </c>
      <c r="B169" s="30">
        <v>100</v>
      </c>
      <c r="C169" s="30">
        <v>61.016948999999997</v>
      </c>
      <c r="D169" s="30">
        <v>66.101695000000007</v>
      </c>
      <c r="E169" s="30">
        <v>0</v>
      </c>
      <c r="F169" s="30">
        <v>23.728814</v>
      </c>
      <c r="G169" s="30">
        <v>11.864407</v>
      </c>
      <c r="H169" s="30">
        <v>8.4745760000000008</v>
      </c>
      <c r="I169" s="30">
        <v>8.4745760000000008</v>
      </c>
      <c r="J169" s="30">
        <v>1.6949149999999999</v>
      </c>
      <c r="K169" s="30">
        <v>3.389831</v>
      </c>
    </row>
    <row r="170" spans="1:11" x14ac:dyDescent="0.2">
      <c r="A170" s="19" t="s">
        <v>140</v>
      </c>
      <c r="B170" s="20">
        <v>194</v>
      </c>
      <c r="C170" s="20">
        <v>124</v>
      </c>
      <c r="D170" s="20">
        <v>111</v>
      </c>
      <c r="E170" s="20">
        <v>6</v>
      </c>
      <c r="F170" s="20">
        <v>38</v>
      </c>
      <c r="G170" s="20">
        <v>5</v>
      </c>
      <c r="H170" s="20">
        <v>5</v>
      </c>
      <c r="I170" s="20">
        <v>7</v>
      </c>
      <c r="J170" s="20">
        <v>6</v>
      </c>
      <c r="K170" s="20">
        <v>3</v>
      </c>
    </row>
    <row r="171" spans="1:11" x14ac:dyDescent="0.2">
      <c r="A171" s="21" t="s">
        <v>126</v>
      </c>
      <c r="B171" s="30">
        <v>100</v>
      </c>
      <c r="C171" s="30">
        <v>63.917526000000002</v>
      </c>
      <c r="D171" s="30">
        <v>57.216495000000002</v>
      </c>
      <c r="E171" s="30">
        <v>3.092784</v>
      </c>
      <c r="F171" s="30">
        <v>19.587629</v>
      </c>
      <c r="G171" s="30">
        <v>2.5773199999999998</v>
      </c>
      <c r="H171" s="30">
        <v>2.5773199999999998</v>
      </c>
      <c r="I171" s="30">
        <v>3.608247</v>
      </c>
      <c r="J171" s="30">
        <v>3.092784</v>
      </c>
      <c r="K171" s="30">
        <v>1.546392</v>
      </c>
    </row>
    <row r="172" spans="1:11" x14ac:dyDescent="0.2">
      <c r="A172" s="19" t="s">
        <v>141</v>
      </c>
      <c r="B172" s="20">
        <v>16</v>
      </c>
      <c r="C172" s="20">
        <v>6</v>
      </c>
      <c r="D172" s="20">
        <v>15</v>
      </c>
      <c r="E172" s="20">
        <v>0</v>
      </c>
      <c r="F172" s="20">
        <v>1</v>
      </c>
      <c r="G172" s="20">
        <v>0</v>
      </c>
      <c r="H172" s="20">
        <v>0</v>
      </c>
      <c r="I172" s="20">
        <v>1</v>
      </c>
      <c r="J172" s="20">
        <v>1</v>
      </c>
      <c r="K172" s="20">
        <v>0</v>
      </c>
    </row>
    <row r="173" spans="1:11" x14ac:dyDescent="0.2">
      <c r="A173" s="21" t="s">
        <v>126</v>
      </c>
      <c r="B173" s="30">
        <v>100</v>
      </c>
      <c r="C173" s="30">
        <v>37.5</v>
      </c>
      <c r="D173" s="30">
        <v>93.75</v>
      </c>
      <c r="E173" s="30">
        <v>0</v>
      </c>
      <c r="F173" s="30">
        <v>6.25</v>
      </c>
      <c r="G173" s="30">
        <v>0</v>
      </c>
      <c r="H173" s="30">
        <v>0</v>
      </c>
      <c r="I173" s="30">
        <v>6.25</v>
      </c>
      <c r="J173" s="30">
        <v>6.25</v>
      </c>
      <c r="K173" s="30">
        <v>0</v>
      </c>
    </row>
    <row r="174" spans="1:11" x14ac:dyDescent="0.2">
      <c r="A174" s="19" t="s">
        <v>849</v>
      </c>
      <c r="B174" s="20">
        <v>46</v>
      </c>
      <c r="C174" s="20">
        <v>18</v>
      </c>
      <c r="D174" s="20">
        <v>31</v>
      </c>
      <c r="E174" s="20">
        <v>2</v>
      </c>
      <c r="F174" s="20">
        <v>12</v>
      </c>
      <c r="G174" s="20">
        <v>2</v>
      </c>
      <c r="H174" s="20">
        <v>6</v>
      </c>
      <c r="I174" s="20">
        <v>2</v>
      </c>
      <c r="J174" s="20">
        <v>3</v>
      </c>
      <c r="K174" s="20">
        <v>0</v>
      </c>
    </row>
    <row r="175" spans="1:11" x14ac:dyDescent="0.2">
      <c r="A175" s="21" t="s">
        <v>126</v>
      </c>
      <c r="B175" s="30">
        <v>100</v>
      </c>
      <c r="C175" s="30">
        <v>39.130434999999999</v>
      </c>
      <c r="D175" s="30">
        <v>67.391304000000005</v>
      </c>
      <c r="E175" s="30">
        <v>4.3478260000000004</v>
      </c>
      <c r="F175" s="30">
        <v>26.086957000000002</v>
      </c>
      <c r="G175" s="30">
        <v>4.3478260000000004</v>
      </c>
      <c r="H175" s="30">
        <v>13.043478</v>
      </c>
      <c r="I175" s="30">
        <v>4.3478260000000004</v>
      </c>
      <c r="J175" s="30">
        <v>6.5217390000000002</v>
      </c>
      <c r="K175" s="30">
        <v>0</v>
      </c>
    </row>
    <row r="176" spans="1:11" x14ac:dyDescent="0.2">
      <c r="A176" s="19" t="s">
        <v>873</v>
      </c>
      <c r="B176" s="20">
        <v>85</v>
      </c>
      <c r="C176" s="20">
        <v>32</v>
      </c>
      <c r="D176" s="20">
        <v>56</v>
      </c>
      <c r="E176" s="20">
        <v>4</v>
      </c>
      <c r="F176" s="20">
        <v>16</v>
      </c>
      <c r="G176" s="20">
        <v>5</v>
      </c>
      <c r="H176" s="20">
        <v>2</v>
      </c>
      <c r="I176" s="20">
        <v>1</v>
      </c>
      <c r="J176" s="20">
        <v>8</v>
      </c>
      <c r="K176" s="20">
        <v>1</v>
      </c>
    </row>
    <row r="177" spans="1:11" x14ac:dyDescent="0.2">
      <c r="A177" s="21" t="s">
        <v>126</v>
      </c>
      <c r="B177" s="30">
        <v>100</v>
      </c>
      <c r="C177" s="30">
        <v>37.647058999999999</v>
      </c>
      <c r="D177" s="30">
        <v>65.882352999999995</v>
      </c>
      <c r="E177" s="30">
        <v>4.7058819999999999</v>
      </c>
      <c r="F177" s="30">
        <v>18.823529000000001</v>
      </c>
      <c r="G177" s="30">
        <v>5.8823530000000002</v>
      </c>
      <c r="H177" s="30">
        <v>2.3529409999999999</v>
      </c>
      <c r="I177" s="30">
        <v>1.176471</v>
      </c>
      <c r="J177" s="30">
        <v>9.4117650000000008</v>
      </c>
      <c r="K177" s="30">
        <v>1.176471</v>
      </c>
    </row>
    <row r="178" spans="1:11" x14ac:dyDescent="0.2">
      <c r="A178" s="18" t="s">
        <v>888</v>
      </c>
      <c r="B178" s="18"/>
      <c r="C178" s="18"/>
      <c r="D178" s="18"/>
      <c r="E178" s="18"/>
      <c r="F178" s="18"/>
      <c r="G178" s="18"/>
      <c r="H178" s="18"/>
      <c r="I178" s="18"/>
      <c r="J178" s="18"/>
      <c r="K178" s="18"/>
    </row>
    <row r="179" spans="1:11" x14ac:dyDescent="0.2">
      <c r="A179" s="19" t="s">
        <v>889</v>
      </c>
      <c r="B179" s="20">
        <v>1212</v>
      </c>
      <c r="C179" s="20">
        <v>521</v>
      </c>
      <c r="D179" s="20">
        <v>969</v>
      </c>
      <c r="E179" s="20">
        <v>25</v>
      </c>
      <c r="F179" s="20">
        <v>310</v>
      </c>
      <c r="G179" s="20">
        <v>158</v>
      </c>
      <c r="H179" s="20">
        <v>48</v>
      </c>
      <c r="I179" s="20">
        <v>23</v>
      </c>
      <c r="J179" s="20">
        <v>22</v>
      </c>
      <c r="K179" s="20">
        <v>10</v>
      </c>
    </row>
    <row r="180" spans="1:11" x14ac:dyDescent="0.2">
      <c r="A180" s="21" t="s">
        <v>126</v>
      </c>
      <c r="B180" s="30">
        <v>100</v>
      </c>
      <c r="C180" s="30">
        <v>42.986798999999998</v>
      </c>
      <c r="D180" s="30">
        <v>79.950495000000004</v>
      </c>
      <c r="E180" s="30">
        <v>2.0627059999999999</v>
      </c>
      <c r="F180" s="30">
        <v>25.577558</v>
      </c>
      <c r="G180" s="30">
        <v>13.036303999999999</v>
      </c>
      <c r="H180" s="30">
        <v>3.9603959999999998</v>
      </c>
      <c r="I180" s="30">
        <v>1.8976900000000001</v>
      </c>
      <c r="J180" s="30">
        <v>1.8151820000000001</v>
      </c>
      <c r="K180" s="30">
        <v>0.82508300000000001</v>
      </c>
    </row>
    <row r="181" spans="1:11" x14ac:dyDescent="0.2">
      <c r="A181" s="19" t="s">
        <v>890</v>
      </c>
      <c r="B181" s="20">
        <v>24</v>
      </c>
      <c r="C181" s="20">
        <v>15</v>
      </c>
      <c r="D181" s="20">
        <v>17</v>
      </c>
      <c r="E181" s="20">
        <v>2</v>
      </c>
      <c r="F181" s="20">
        <v>7</v>
      </c>
      <c r="G181" s="20">
        <v>2</v>
      </c>
      <c r="H181" s="20">
        <v>1</v>
      </c>
      <c r="I181" s="20">
        <v>1</v>
      </c>
      <c r="J181" s="20">
        <v>0</v>
      </c>
      <c r="K181" s="20">
        <v>0</v>
      </c>
    </row>
    <row r="182" spans="1:11" x14ac:dyDescent="0.2">
      <c r="A182" s="21" t="s">
        <v>126</v>
      </c>
      <c r="B182" s="30">
        <v>100</v>
      </c>
      <c r="C182" s="30">
        <v>62.5</v>
      </c>
      <c r="D182" s="30">
        <v>70.833332999999996</v>
      </c>
      <c r="E182" s="30">
        <v>8.3333329999999997</v>
      </c>
      <c r="F182" s="30">
        <v>29.166667</v>
      </c>
      <c r="G182" s="30">
        <v>8.3333329999999997</v>
      </c>
      <c r="H182" s="30">
        <v>4.1666670000000003</v>
      </c>
      <c r="I182" s="30">
        <v>4.1666670000000003</v>
      </c>
      <c r="J182" s="30">
        <v>0</v>
      </c>
      <c r="K182" s="30">
        <v>0</v>
      </c>
    </row>
    <row r="183" spans="1:11" x14ac:dyDescent="0.2">
      <c r="A183" s="19" t="s">
        <v>891</v>
      </c>
      <c r="B183" s="20">
        <v>76</v>
      </c>
      <c r="C183" s="20">
        <v>49</v>
      </c>
      <c r="D183" s="20">
        <v>53</v>
      </c>
      <c r="E183" s="20">
        <v>3</v>
      </c>
      <c r="F183" s="20">
        <v>14</v>
      </c>
      <c r="G183" s="20">
        <v>5</v>
      </c>
      <c r="H183" s="20">
        <v>5</v>
      </c>
      <c r="I183" s="20">
        <v>3</v>
      </c>
      <c r="J183" s="20">
        <v>1</v>
      </c>
      <c r="K183" s="20">
        <v>0</v>
      </c>
    </row>
    <row r="184" spans="1:11" x14ac:dyDescent="0.2">
      <c r="A184" s="21" t="s">
        <v>126</v>
      </c>
      <c r="B184" s="30">
        <v>100</v>
      </c>
      <c r="C184" s="30">
        <v>64.473684000000006</v>
      </c>
      <c r="D184" s="30">
        <v>69.736841999999996</v>
      </c>
      <c r="E184" s="30">
        <v>3.947368</v>
      </c>
      <c r="F184" s="30">
        <v>18.421053000000001</v>
      </c>
      <c r="G184" s="30">
        <v>6.5789470000000003</v>
      </c>
      <c r="H184" s="30">
        <v>6.5789470000000003</v>
      </c>
      <c r="I184" s="30">
        <v>3.947368</v>
      </c>
      <c r="J184" s="30">
        <v>1.3157890000000001</v>
      </c>
      <c r="K184" s="30">
        <v>0</v>
      </c>
    </row>
    <row r="185" spans="1:11" x14ac:dyDescent="0.2">
      <c r="A185" s="19" t="s">
        <v>892</v>
      </c>
      <c r="B185" s="20">
        <v>43</v>
      </c>
      <c r="C185" s="20">
        <v>36</v>
      </c>
      <c r="D185" s="20">
        <v>25</v>
      </c>
      <c r="E185" s="20">
        <v>0</v>
      </c>
      <c r="F185" s="20">
        <v>4</v>
      </c>
      <c r="G185" s="20">
        <v>5</v>
      </c>
      <c r="H185" s="20">
        <v>3</v>
      </c>
      <c r="I185" s="20">
        <v>0</v>
      </c>
      <c r="J185" s="20">
        <v>1</v>
      </c>
      <c r="K185" s="20">
        <v>0</v>
      </c>
    </row>
    <row r="186" spans="1:11" x14ac:dyDescent="0.2">
      <c r="A186" s="21" t="s">
        <v>126</v>
      </c>
      <c r="B186" s="30">
        <v>100</v>
      </c>
      <c r="C186" s="30">
        <v>83.720929999999996</v>
      </c>
      <c r="D186" s="30">
        <v>58.139535000000002</v>
      </c>
      <c r="E186" s="30">
        <v>0</v>
      </c>
      <c r="F186" s="30">
        <v>9.3023260000000008</v>
      </c>
      <c r="G186" s="30">
        <v>11.627907</v>
      </c>
      <c r="H186" s="30">
        <v>6.9767440000000001</v>
      </c>
      <c r="I186" s="30">
        <v>0</v>
      </c>
      <c r="J186" s="30">
        <v>2.3255810000000001</v>
      </c>
      <c r="K186" s="30">
        <v>0</v>
      </c>
    </row>
    <row r="187" spans="1:11" x14ac:dyDescent="0.2">
      <c r="A187" s="19" t="s">
        <v>893</v>
      </c>
      <c r="B187" s="20">
        <v>14</v>
      </c>
      <c r="C187" s="20">
        <v>11</v>
      </c>
      <c r="D187" s="20">
        <v>6</v>
      </c>
      <c r="E187" s="20">
        <v>1</v>
      </c>
      <c r="F187" s="20">
        <v>5</v>
      </c>
      <c r="G187" s="20">
        <v>4</v>
      </c>
      <c r="H187" s="20">
        <v>1</v>
      </c>
      <c r="I187" s="20">
        <v>0</v>
      </c>
      <c r="J187" s="20">
        <v>1</v>
      </c>
      <c r="K187" s="20">
        <v>0</v>
      </c>
    </row>
    <row r="188" spans="1:11" x14ac:dyDescent="0.2">
      <c r="A188" s="21" t="s">
        <v>126</v>
      </c>
      <c r="B188" s="30">
        <v>100</v>
      </c>
      <c r="C188" s="30">
        <v>78.571428999999995</v>
      </c>
      <c r="D188" s="30">
        <v>42.857143000000001</v>
      </c>
      <c r="E188" s="30">
        <v>7.1428570000000002</v>
      </c>
      <c r="F188" s="30">
        <v>35.714286000000001</v>
      </c>
      <c r="G188" s="30">
        <v>28.571428999999998</v>
      </c>
      <c r="H188" s="30">
        <v>7.1428570000000002</v>
      </c>
      <c r="I188" s="30">
        <v>0</v>
      </c>
      <c r="J188" s="30">
        <v>7.1428570000000002</v>
      </c>
      <c r="K188" s="30">
        <v>0</v>
      </c>
    </row>
    <row r="189" spans="1:11" x14ac:dyDescent="0.2">
      <c r="A189" s="19" t="s">
        <v>894</v>
      </c>
      <c r="B189" s="20">
        <v>5</v>
      </c>
      <c r="C189" s="20">
        <v>5</v>
      </c>
      <c r="D189" s="20">
        <v>3</v>
      </c>
      <c r="E189" s="20">
        <v>0</v>
      </c>
      <c r="F189" s="20">
        <v>0</v>
      </c>
      <c r="G189" s="20">
        <v>3</v>
      </c>
      <c r="H189" s="20">
        <v>0</v>
      </c>
      <c r="I189" s="20">
        <v>0</v>
      </c>
      <c r="J189" s="20">
        <v>0</v>
      </c>
      <c r="K189" s="20">
        <v>0</v>
      </c>
    </row>
    <row r="190" spans="1:11" x14ac:dyDescent="0.2">
      <c r="A190" s="21" t="s">
        <v>126</v>
      </c>
      <c r="B190" s="30">
        <v>100</v>
      </c>
      <c r="C190" s="30">
        <v>100</v>
      </c>
      <c r="D190" s="30">
        <v>60</v>
      </c>
      <c r="E190" s="30">
        <v>0</v>
      </c>
      <c r="F190" s="30">
        <v>0</v>
      </c>
      <c r="G190" s="30">
        <v>60</v>
      </c>
      <c r="H190" s="30">
        <v>0</v>
      </c>
      <c r="I190" s="30">
        <v>0</v>
      </c>
      <c r="J190" s="30">
        <v>0</v>
      </c>
      <c r="K190" s="30">
        <v>0</v>
      </c>
    </row>
    <row r="191" spans="1:11" x14ac:dyDescent="0.2">
      <c r="A191" s="19" t="s">
        <v>873</v>
      </c>
      <c r="B191" s="20">
        <v>414</v>
      </c>
      <c r="C191" s="20">
        <v>123</v>
      </c>
      <c r="D191" s="20">
        <v>332</v>
      </c>
      <c r="E191" s="20">
        <v>10</v>
      </c>
      <c r="F191" s="20">
        <v>89</v>
      </c>
      <c r="G191" s="20">
        <v>36</v>
      </c>
      <c r="H191" s="20">
        <v>24</v>
      </c>
      <c r="I191" s="20">
        <v>10</v>
      </c>
      <c r="J191" s="20">
        <v>8</v>
      </c>
      <c r="K191" s="20">
        <v>14</v>
      </c>
    </row>
    <row r="192" spans="1:11" x14ac:dyDescent="0.2">
      <c r="A192" s="21" t="s">
        <v>126</v>
      </c>
      <c r="B192" s="30">
        <v>100</v>
      </c>
      <c r="C192" s="30">
        <v>29.710145000000001</v>
      </c>
      <c r="D192" s="30">
        <v>80.193236999999996</v>
      </c>
      <c r="E192" s="30">
        <v>2.4154589999999998</v>
      </c>
      <c r="F192" s="30">
        <v>21.497585000000001</v>
      </c>
      <c r="G192" s="30">
        <v>8.6956520000000008</v>
      </c>
      <c r="H192" s="30">
        <v>5.7971009999999996</v>
      </c>
      <c r="I192" s="30">
        <v>2.4154589999999998</v>
      </c>
      <c r="J192" s="30">
        <v>1.9323669999999999</v>
      </c>
      <c r="K192" s="30">
        <v>3.381643</v>
      </c>
    </row>
    <row r="193" spans="1:11" x14ac:dyDescent="0.2">
      <c r="A193" s="18" t="s">
        <v>895</v>
      </c>
      <c r="B193" s="18"/>
      <c r="C193" s="18"/>
      <c r="D193" s="18"/>
      <c r="E193" s="18"/>
      <c r="F193" s="18"/>
      <c r="G193" s="18"/>
      <c r="H193" s="18"/>
      <c r="I193" s="18"/>
      <c r="J193" s="18"/>
      <c r="K193" s="18"/>
    </row>
    <row r="194" spans="1:11" x14ac:dyDescent="0.2">
      <c r="A194" s="19" t="s">
        <v>889</v>
      </c>
      <c r="B194" s="20">
        <v>13</v>
      </c>
      <c r="C194" s="20">
        <v>6</v>
      </c>
      <c r="D194" s="20">
        <v>10</v>
      </c>
      <c r="E194" s="20">
        <v>0</v>
      </c>
      <c r="F194" s="20">
        <v>3</v>
      </c>
      <c r="G194" s="20">
        <v>1</v>
      </c>
      <c r="H194" s="20">
        <v>0</v>
      </c>
      <c r="I194" s="20">
        <v>0</v>
      </c>
      <c r="J194" s="20">
        <v>1</v>
      </c>
      <c r="K194" s="20">
        <v>0</v>
      </c>
    </row>
    <row r="195" spans="1:11" x14ac:dyDescent="0.2">
      <c r="A195" s="21" t="s">
        <v>126</v>
      </c>
      <c r="B195" s="30">
        <v>100</v>
      </c>
      <c r="C195" s="30">
        <v>46.153846000000001</v>
      </c>
      <c r="D195" s="30">
        <v>76.923077000000006</v>
      </c>
      <c r="E195" s="30">
        <v>0</v>
      </c>
      <c r="F195" s="30">
        <v>23.076923000000001</v>
      </c>
      <c r="G195" s="30">
        <v>7.6923079999999997</v>
      </c>
      <c r="H195" s="30">
        <v>0</v>
      </c>
      <c r="I195" s="30">
        <v>0</v>
      </c>
      <c r="J195" s="30">
        <v>7.6923079999999997</v>
      </c>
      <c r="K195" s="30">
        <v>0</v>
      </c>
    </row>
    <row r="196" spans="1:11" x14ac:dyDescent="0.2">
      <c r="A196" s="19" t="s">
        <v>890</v>
      </c>
      <c r="B196" s="20">
        <v>89</v>
      </c>
      <c r="C196" s="20">
        <v>44</v>
      </c>
      <c r="D196" s="20">
        <v>53</v>
      </c>
      <c r="E196" s="20">
        <v>4</v>
      </c>
      <c r="F196" s="20">
        <v>19</v>
      </c>
      <c r="G196" s="20">
        <v>2</v>
      </c>
      <c r="H196" s="20">
        <v>1</v>
      </c>
      <c r="I196" s="20">
        <v>7</v>
      </c>
      <c r="J196" s="20">
        <v>6</v>
      </c>
      <c r="K196" s="20">
        <v>2</v>
      </c>
    </row>
    <row r="197" spans="1:11" x14ac:dyDescent="0.2">
      <c r="A197" s="21" t="s">
        <v>126</v>
      </c>
      <c r="B197" s="30">
        <v>100</v>
      </c>
      <c r="C197" s="30">
        <v>49.438201999999997</v>
      </c>
      <c r="D197" s="30">
        <v>59.550561999999999</v>
      </c>
      <c r="E197" s="30">
        <v>4.4943819999999999</v>
      </c>
      <c r="F197" s="30">
        <v>21.348314999999999</v>
      </c>
      <c r="G197" s="30">
        <v>2.2471909999999999</v>
      </c>
      <c r="H197" s="30">
        <v>1.123596</v>
      </c>
      <c r="I197" s="30">
        <v>7.8651689999999999</v>
      </c>
      <c r="J197" s="30">
        <v>6.7415729999999998</v>
      </c>
      <c r="K197" s="30">
        <v>2.2471909999999999</v>
      </c>
    </row>
    <row r="198" spans="1:11" x14ac:dyDescent="0.2">
      <c r="A198" s="19" t="s">
        <v>891</v>
      </c>
      <c r="B198" s="20">
        <v>143</v>
      </c>
      <c r="C198" s="20">
        <v>98</v>
      </c>
      <c r="D198" s="20">
        <v>91</v>
      </c>
      <c r="E198" s="20">
        <v>4</v>
      </c>
      <c r="F198" s="20">
        <v>28</v>
      </c>
      <c r="G198" s="20">
        <v>4</v>
      </c>
      <c r="H198" s="20">
        <v>7</v>
      </c>
      <c r="I198" s="20">
        <v>4</v>
      </c>
      <c r="J198" s="20">
        <v>2</v>
      </c>
      <c r="K198" s="20">
        <v>2</v>
      </c>
    </row>
    <row r="199" spans="1:11" x14ac:dyDescent="0.2">
      <c r="A199" s="21" t="s">
        <v>126</v>
      </c>
      <c r="B199" s="30">
        <v>100</v>
      </c>
      <c r="C199" s="30">
        <v>68.531469000000001</v>
      </c>
      <c r="D199" s="30">
        <v>63.636364</v>
      </c>
      <c r="E199" s="30">
        <v>2.7972030000000001</v>
      </c>
      <c r="F199" s="30">
        <v>19.58042</v>
      </c>
      <c r="G199" s="30">
        <v>2.7972030000000001</v>
      </c>
      <c r="H199" s="30">
        <v>4.895105</v>
      </c>
      <c r="I199" s="30">
        <v>2.7972030000000001</v>
      </c>
      <c r="J199" s="30">
        <v>1.398601</v>
      </c>
      <c r="K199" s="30">
        <v>1.398601</v>
      </c>
    </row>
    <row r="200" spans="1:11" x14ac:dyDescent="0.2">
      <c r="A200" s="19" t="s">
        <v>892</v>
      </c>
      <c r="B200" s="20">
        <v>27</v>
      </c>
      <c r="C200" s="20">
        <v>19</v>
      </c>
      <c r="D200" s="20">
        <v>16</v>
      </c>
      <c r="E200" s="20">
        <v>0</v>
      </c>
      <c r="F200" s="20">
        <v>5</v>
      </c>
      <c r="G200" s="20">
        <v>4</v>
      </c>
      <c r="H200" s="20">
        <v>1</v>
      </c>
      <c r="I200" s="20">
        <v>1</v>
      </c>
      <c r="J200" s="20">
        <v>0</v>
      </c>
      <c r="K200" s="20">
        <v>0</v>
      </c>
    </row>
    <row r="201" spans="1:11" ht="11.15" customHeight="1" x14ac:dyDescent="0.2">
      <c r="A201" s="21" t="s">
        <v>126</v>
      </c>
      <c r="B201" s="30">
        <v>100</v>
      </c>
      <c r="C201" s="30">
        <v>70.370369999999994</v>
      </c>
      <c r="D201" s="30">
        <v>59.259259</v>
      </c>
      <c r="E201" s="30">
        <v>0</v>
      </c>
      <c r="F201" s="30">
        <v>18.518519000000001</v>
      </c>
      <c r="G201" s="30">
        <v>14.814814999999999</v>
      </c>
      <c r="H201" s="30">
        <v>3.7037040000000001</v>
      </c>
      <c r="I201" s="30">
        <v>3.7037040000000001</v>
      </c>
      <c r="J201" s="30">
        <v>0</v>
      </c>
      <c r="K201" s="30">
        <v>0</v>
      </c>
    </row>
    <row r="202" spans="1:11" ht="11.15" customHeight="1" x14ac:dyDescent="0.2">
      <c r="A202" s="19" t="s">
        <v>893</v>
      </c>
      <c r="B202" s="20">
        <v>5</v>
      </c>
      <c r="C202" s="20">
        <v>5</v>
      </c>
      <c r="D202" s="20">
        <v>2</v>
      </c>
      <c r="E202" s="20">
        <v>0</v>
      </c>
      <c r="F202" s="20">
        <v>2</v>
      </c>
      <c r="G202" s="20">
        <v>0</v>
      </c>
      <c r="H202" s="20">
        <v>0</v>
      </c>
      <c r="I202" s="20">
        <v>0</v>
      </c>
      <c r="J202" s="20">
        <v>0</v>
      </c>
      <c r="K202" s="20">
        <v>0</v>
      </c>
    </row>
    <row r="203" spans="1:11" ht="11.15" customHeight="1" x14ac:dyDescent="0.2">
      <c r="A203" s="21" t="s">
        <v>126</v>
      </c>
      <c r="B203" s="30">
        <v>100</v>
      </c>
      <c r="C203" s="30">
        <v>100</v>
      </c>
      <c r="D203" s="30">
        <v>40</v>
      </c>
      <c r="E203" s="30">
        <v>0</v>
      </c>
      <c r="F203" s="30">
        <v>40</v>
      </c>
      <c r="G203" s="30">
        <v>0</v>
      </c>
      <c r="H203" s="30">
        <v>0</v>
      </c>
      <c r="I203" s="30">
        <v>0</v>
      </c>
      <c r="J203" s="30">
        <v>0</v>
      </c>
      <c r="K203" s="30">
        <v>0</v>
      </c>
    </row>
    <row r="204" spans="1:11" ht="11.15" customHeight="1" x14ac:dyDescent="0.2">
      <c r="A204" s="19" t="s">
        <v>894</v>
      </c>
      <c r="B204" s="20">
        <v>10</v>
      </c>
      <c r="C204" s="20">
        <v>5</v>
      </c>
      <c r="D204" s="20">
        <v>6</v>
      </c>
      <c r="E204" s="20">
        <v>0</v>
      </c>
      <c r="F204" s="20">
        <v>2</v>
      </c>
      <c r="G204" s="20">
        <v>2</v>
      </c>
      <c r="H204" s="20">
        <v>1</v>
      </c>
      <c r="I204" s="20">
        <v>0</v>
      </c>
      <c r="J204" s="20">
        <v>1</v>
      </c>
      <c r="K204" s="20">
        <v>0</v>
      </c>
    </row>
    <row r="205" spans="1:11" ht="11.15" customHeight="1" x14ac:dyDescent="0.2">
      <c r="A205" s="21" t="s">
        <v>126</v>
      </c>
      <c r="B205" s="30">
        <v>100</v>
      </c>
      <c r="C205" s="30">
        <v>50</v>
      </c>
      <c r="D205" s="30">
        <v>60</v>
      </c>
      <c r="E205" s="30">
        <v>0</v>
      </c>
      <c r="F205" s="30">
        <v>20</v>
      </c>
      <c r="G205" s="30">
        <v>20</v>
      </c>
      <c r="H205" s="30">
        <v>10</v>
      </c>
      <c r="I205" s="30">
        <v>0</v>
      </c>
      <c r="J205" s="30">
        <v>10</v>
      </c>
      <c r="K205" s="30">
        <v>0</v>
      </c>
    </row>
    <row r="206" spans="1:11" ht="11.15" customHeight="1" x14ac:dyDescent="0.2">
      <c r="A206" s="19" t="s">
        <v>873</v>
      </c>
      <c r="B206" s="20">
        <v>28</v>
      </c>
      <c r="C206" s="20">
        <v>7</v>
      </c>
      <c r="D206" s="20">
        <v>18</v>
      </c>
      <c r="E206" s="20">
        <v>0</v>
      </c>
      <c r="F206" s="20">
        <v>6</v>
      </c>
      <c r="G206" s="20">
        <v>1</v>
      </c>
      <c r="H206" s="20">
        <v>6</v>
      </c>
      <c r="I206" s="20">
        <v>3</v>
      </c>
      <c r="J206" s="20">
        <v>1</v>
      </c>
      <c r="K206" s="20">
        <v>1</v>
      </c>
    </row>
    <row r="207" spans="1:11" ht="11.15" customHeight="1" x14ac:dyDescent="0.2">
      <c r="A207" s="21" t="s">
        <v>126</v>
      </c>
      <c r="B207" s="30">
        <v>100</v>
      </c>
      <c r="C207" s="30">
        <v>25</v>
      </c>
      <c r="D207" s="30">
        <v>64.285713999999999</v>
      </c>
      <c r="E207" s="30">
        <v>0</v>
      </c>
      <c r="F207" s="30">
        <v>21.428571000000002</v>
      </c>
      <c r="G207" s="30">
        <v>3.5714290000000002</v>
      </c>
      <c r="H207" s="30">
        <v>21.428571000000002</v>
      </c>
      <c r="I207" s="30">
        <v>10.714286</v>
      </c>
      <c r="J207" s="30">
        <v>3.5714290000000002</v>
      </c>
      <c r="K207" s="30">
        <v>3.5714290000000002</v>
      </c>
    </row>
    <row r="208" spans="1:11" ht="11.15" customHeight="1" x14ac:dyDescent="0.2">
      <c r="A208" s="18" t="s">
        <v>142</v>
      </c>
      <c r="B208" s="18"/>
      <c r="C208" s="18"/>
      <c r="D208" s="18"/>
      <c r="E208" s="18"/>
      <c r="F208" s="18"/>
      <c r="G208" s="18"/>
      <c r="H208" s="18"/>
      <c r="I208" s="18"/>
      <c r="J208" s="18"/>
      <c r="K208" s="18"/>
    </row>
    <row r="209" spans="1:11" ht="11.15" customHeight="1" x14ac:dyDescent="0.2">
      <c r="A209" s="19" t="s">
        <v>896</v>
      </c>
      <c r="B209" s="20">
        <v>90</v>
      </c>
      <c r="C209" s="20">
        <v>54</v>
      </c>
      <c r="D209" s="20">
        <v>61</v>
      </c>
      <c r="E209" s="20">
        <v>4</v>
      </c>
      <c r="F209" s="20">
        <v>23</v>
      </c>
      <c r="G209" s="20">
        <v>24</v>
      </c>
      <c r="H209" s="20">
        <v>2</v>
      </c>
      <c r="I209" s="20">
        <v>1</v>
      </c>
      <c r="J209" s="20">
        <v>5</v>
      </c>
      <c r="K209" s="20">
        <v>1</v>
      </c>
    </row>
    <row r="210" spans="1:11" ht="11.15" customHeight="1" x14ac:dyDescent="0.2">
      <c r="A210" s="21" t="s">
        <v>126</v>
      </c>
      <c r="B210" s="30">
        <v>100</v>
      </c>
      <c r="C210" s="30">
        <v>60</v>
      </c>
      <c r="D210" s="30">
        <v>67.777777999999998</v>
      </c>
      <c r="E210" s="30">
        <v>4.4444439999999998</v>
      </c>
      <c r="F210" s="30">
        <v>25.555555999999999</v>
      </c>
      <c r="G210" s="30">
        <v>26.666667</v>
      </c>
      <c r="H210" s="30">
        <v>2.2222219999999999</v>
      </c>
      <c r="I210" s="30">
        <v>1.111111</v>
      </c>
      <c r="J210" s="30">
        <v>5.5555560000000002</v>
      </c>
      <c r="K210" s="30">
        <v>1.111111</v>
      </c>
    </row>
    <row r="211" spans="1:11" ht="11.15" customHeight="1" x14ac:dyDescent="0.2">
      <c r="A211" s="19" t="s">
        <v>897</v>
      </c>
      <c r="B211" s="20">
        <v>307</v>
      </c>
      <c r="C211" s="20">
        <v>189</v>
      </c>
      <c r="D211" s="20">
        <v>197</v>
      </c>
      <c r="E211" s="20">
        <v>7</v>
      </c>
      <c r="F211" s="20">
        <v>86</v>
      </c>
      <c r="G211" s="20">
        <v>38</v>
      </c>
      <c r="H211" s="20">
        <v>12</v>
      </c>
      <c r="I211" s="20">
        <v>6</v>
      </c>
      <c r="J211" s="20">
        <v>10</v>
      </c>
      <c r="K211" s="20">
        <v>3</v>
      </c>
    </row>
    <row r="212" spans="1:11" ht="11.15" customHeight="1" x14ac:dyDescent="0.2">
      <c r="A212" s="21" t="s">
        <v>126</v>
      </c>
      <c r="B212" s="30">
        <v>100</v>
      </c>
      <c r="C212" s="30">
        <v>61.563518000000002</v>
      </c>
      <c r="D212" s="30">
        <v>64.169381000000001</v>
      </c>
      <c r="E212" s="30">
        <v>2.2801300000000002</v>
      </c>
      <c r="F212" s="30">
        <v>28.013029</v>
      </c>
      <c r="G212" s="30">
        <v>12.37785</v>
      </c>
      <c r="H212" s="30">
        <v>3.908795</v>
      </c>
      <c r="I212" s="30">
        <v>1.9543969999999999</v>
      </c>
      <c r="J212" s="30">
        <v>3.2573289999999999</v>
      </c>
      <c r="K212" s="30">
        <v>0.97719900000000004</v>
      </c>
    </row>
    <row r="213" spans="1:11" ht="11.15" customHeight="1" x14ac:dyDescent="0.2">
      <c r="A213" s="19" t="s">
        <v>898</v>
      </c>
      <c r="B213" s="20">
        <v>392</v>
      </c>
      <c r="C213" s="20">
        <v>216</v>
      </c>
      <c r="D213" s="20">
        <v>282</v>
      </c>
      <c r="E213" s="20">
        <v>10</v>
      </c>
      <c r="F213" s="20">
        <v>103</v>
      </c>
      <c r="G213" s="20">
        <v>53</v>
      </c>
      <c r="H213" s="20">
        <v>9</v>
      </c>
      <c r="I213" s="20">
        <v>8</v>
      </c>
      <c r="J213" s="20">
        <v>5</v>
      </c>
      <c r="K213" s="20">
        <v>4</v>
      </c>
    </row>
    <row r="214" spans="1:11" ht="11.15" customHeight="1" x14ac:dyDescent="0.2">
      <c r="A214" s="21" t="s">
        <v>126</v>
      </c>
      <c r="B214" s="30">
        <v>100</v>
      </c>
      <c r="C214" s="30">
        <v>55.102041</v>
      </c>
      <c r="D214" s="30">
        <v>71.938776000000004</v>
      </c>
      <c r="E214" s="30">
        <v>2.5510199999999998</v>
      </c>
      <c r="F214" s="30">
        <v>26.275510000000001</v>
      </c>
      <c r="G214" s="30">
        <v>13.520408</v>
      </c>
      <c r="H214" s="30">
        <v>2.2959179999999999</v>
      </c>
      <c r="I214" s="30">
        <v>2.040816</v>
      </c>
      <c r="J214" s="30">
        <v>1.2755099999999999</v>
      </c>
      <c r="K214" s="30">
        <v>1.020408</v>
      </c>
    </row>
    <row r="215" spans="1:11" ht="11.15" customHeight="1" x14ac:dyDescent="0.2">
      <c r="A215" s="19" t="s">
        <v>899</v>
      </c>
      <c r="B215" s="20">
        <v>379</v>
      </c>
      <c r="C215" s="20">
        <v>176</v>
      </c>
      <c r="D215" s="20">
        <v>295</v>
      </c>
      <c r="E215" s="20">
        <v>5</v>
      </c>
      <c r="F215" s="20">
        <v>86</v>
      </c>
      <c r="G215" s="20">
        <v>47</v>
      </c>
      <c r="H215" s="20">
        <v>27</v>
      </c>
      <c r="I215" s="20">
        <v>13</v>
      </c>
      <c r="J215" s="20">
        <v>6</v>
      </c>
      <c r="K215" s="20">
        <v>5</v>
      </c>
    </row>
    <row r="216" spans="1:11" ht="11.15" customHeight="1" x14ac:dyDescent="0.2">
      <c r="A216" s="21" t="s">
        <v>126</v>
      </c>
      <c r="B216" s="30">
        <v>100</v>
      </c>
      <c r="C216" s="30">
        <v>46.437995000000001</v>
      </c>
      <c r="D216" s="30">
        <v>77.836411999999996</v>
      </c>
      <c r="E216" s="30">
        <v>1.319261</v>
      </c>
      <c r="F216" s="30">
        <v>22.691293000000002</v>
      </c>
      <c r="G216" s="30">
        <v>12.401054999999999</v>
      </c>
      <c r="H216" s="30">
        <v>7.1240110000000003</v>
      </c>
      <c r="I216" s="30">
        <v>3.4300790000000001</v>
      </c>
      <c r="J216" s="30">
        <v>1.583113</v>
      </c>
      <c r="K216" s="30">
        <v>1.319261</v>
      </c>
    </row>
    <row r="217" spans="1:11" ht="11.15" customHeight="1" x14ac:dyDescent="0.2">
      <c r="A217" s="19" t="s">
        <v>900</v>
      </c>
      <c r="B217" s="20">
        <v>951</v>
      </c>
      <c r="C217" s="20">
        <v>313</v>
      </c>
      <c r="D217" s="20">
        <v>771</v>
      </c>
      <c r="E217" s="20">
        <v>23</v>
      </c>
      <c r="F217" s="20">
        <v>201</v>
      </c>
      <c r="G217" s="20">
        <v>68</v>
      </c>
      <c r="H217" s="20">
        <v>47</v>
      </c>
      <c r="I217" s="20">
        <v>24</v>
      </c>
      <c r="J217" s="20">
        <v>22</v>
      </c>
      <c r="K217" s="20">
        <v>17</v>
      </c>
    </row>
    <row r="218" spans="1:11" ht="11.15" customHeight="1" x14ac:dyDescent="0.2">
      <c r="A218" s="21" t="s">
        <v>126</v>
      </c>
      <c r="B218" s="30">
        <v>100</v>
      </c>
      <c r="C218" s="30">
        <v>32.912723</v>
      </c>
      <c r="D218" s="30">
        <v>81.072554999999994</v>
      </c>
      <c r="E218" s="30">
        <v>2.418507</v>
      </c>
      <c r="F218" s="30">
        <v>21.135646999999999</v>
      </c>
      <c r="G218" s="30">
        <v>7.1503680000000003</v>
      </c>
      <c r="H218" s="30">
        <v>4.9421660000000003</v>
      </c>
      <c r="I218" s="30">
        <v>2.5236589999999999</v>
      </c>
      <c r="J218" s="30">
        <v>2.3133539999999999</v>
      </c>
      <c r="K218" s="30">
        <v>1.7875920000000001</v>
      </c>
    </row>
    <row r="219" spans="1:11" ht="11.15" customHeight="1" x14ac:dyDescent="0.2">
      <c r="A219" s="19" t="s">
        <v>873</v>
      </c>
      <c r="B219" s="20">
        <v>69</v>
      </c>
      <c r="C219" s="20">
        <v>28</v>
      </c>
      <c r="D219" s="20">
        <v>51</v>
      </c>
      <c r="E219" s="20">
        <v>4</v>
      </c>
      <c r="F219" s="20">
        <v>11</v>
      </c>
      <c r="G219" s="20">
        <v>2</v>
      </c>
      <c r="H219" s="20">
        <v>3</v>
      </c>
      <c r="I219" s="20">
        <v>1</v>
      </c>
      <c r="J219" s="20">
        <v>4</v>
      </c>
      <c r="K219" s="20">
        <v>0</v>
      </c>
    </row>
    <row r="220" spans="1:11" ht="11.15" customHeight="1" x14ac:dyDescent="0.2">
      <c r="A220" s="21" t="s">
        <v>126</v>
      </c>
      <c r="B220" s="30">
        <v>100</v>
      </c>
      <c r="C220" s="30">
        <v>40.579709999999999</v>
      </c>
      <c r="D220" s="30">
        <v>73.913043000000002</v>
      </c>
      <c r="E220" s="30">
        <v>5.7971009999999996</v>
      </c>
      <c r="F220" s="30">
        <v>15.942029</v>
      </c>
      <c r="G220" s="30">
        <v>2.8985509999999999</v>
      </c>
      <c r="H220" s="30">
        <v>4.3478260000000004</v>
      </c>
      <c r="I220" s="30">
        <v>1.4492750000000001</v>
      </c>
      <c r="J220" s="30">
        <v>5.7971009999999996</v>
      </c>
      <c r="K220" s="30">
        <v>0</v>
      </c>
    </row>
    <row r="221" spans="1:11" ht="11.15" customHeight="1" x14ac:dyDescent="0.2">
      <c r="A221" s="18" t="s">
        <v>143</v>
      </c>
      <c r="B221" s="18"/>
      <c r="C221" s="18"/>
      <c r="D221" s="18"/>
      <c r="E221" s="18"/>
      <c r="F221" s="18"/>
      <c r="G221" s="18"/>
      <c r="H221" s="18"/>
      <c r="I221" s="18"/>
      <c r="J221" s="18"/>
      <c r="K221" s="18"/>
    </row>
    <row r="222" spans="1:11" ht="11.15" customHeight="1" x14ac:dyDescent="0.2">
      <c r="A222" s="21" t="s">
        <v>901</v>
      </c>
      <c r="B222" s="21"/>
      <c r="C222" s="21"/>
      <c r="D222" s="21"/>
      <c r="E222" s="21"/>
      <c r="F222" s="21"/>
      <c r="G222" s="21"/>
      <c r="H222" s="21"/>
      <c r="I222" s="21"/>
      <c r="J222" s="21"/>
      <c r="K222" s="21"/>
    </row>
    <row r="223" spans="1:11" ht="11.15" customHeight="1" x14ac:dyDescent="0.2">
      <c r="A223" s="19" t="s">
        <v>902</v>
      </c>
      <c r="B223" s="20">
        <v>546</v>
      </c>
      <c r="C223" s="20">
        <v>299</v>
      </c>
      <c r="D223" s="20">
        <v>394</v>
      </c>
      <c r="E223" s="20">
        <v>17</v>
      </c>
      <c r="F223" s="20">
        <v>156</v>
      </c>
      <c r="G223" s="20">
        <v>101</v>
      </c>
      <c r="H223" s="20">
        <v>18</v>
      </c>
      <c r="I223" s="20">
        <v>9</v>
      </c>
      <c r="J223" s="20">
        <v>10</v>
      </c>
      <c r="K223" s="20">
        <v>3</v>
      </c>
    </row>
    <row r="224" spans="1:11" ht="11.15" customHeight="1" x14ac:dyDescent="0.2">
      <c r="A224" s="21" t="s">
        <v>126</v>
      </c>
      <c r="B224" s="30">
        <v>100</v>
      </c>
      <c r="C224" s="30">
        <v>54.761904999999999</v>
      </c>
      <c r="D224" s="30">
        <v>72.161171999999993</v>
      </c>
      <c r="E224" s="30">
        <v>3.113553</v>
      </c>
      <c r="F224" s="30">
        <v>28.571428999999998</v>
      </c>
      <c r="G224" s="30">
        <v>18.498168</v>
      </c>
      <c r="H224" s="30">
        <v>3.2967029999999999</v>
      </c>
      <c r="I224" s="30">
        <v>1.648352</v>
      </c>
      <c r="J224" s="30">
        <v>1.831502</v>
      </c>
      <c r="K224" s="30">
        <v>0.54945100000000002</v>
      </c>
    </row>
    <row r="225" spans="1:11" ht="11.15" customHeight="1" x14ac:dyDescent="0.2">
      <c r="A225" s="19" t="s">
        <v>903</v>
      </c>
      <c r="B225" s="20">
        <v>531</v>
      </c>
      <c r="C225" s="20">
        <v>274</v>
      </c>
      <c r="D225" s="20">
        <v>408</v>
      </c>
      <c r="E225" s="20">
        <v>10</v>
      </c>
      <c r="F225" s="20">
        <v>138</v>
      </c>
      <c r="G225" s="20">
        <v>60</v>
      </c>
      <c r="H225" s="20">
        <v>22</v>
      </c>
      <c r="I225" s="20">
        <v>13</v>
      </c>
      <c r="J225" s="20">
        <v>8</v>
      </c>
      <c r="K225" s="20">
        <v>4</v>
      </c>
    </row>
    <row r="226" spans="1:11" ht="11.15" customHeight="1" x14ac:dyDescent="0.2">
      <c r="A226" s="21" t="s">
        <v>126</v>
      </c>
      <c r="B226" s="30">
        <v>100</v>
      </c>
      <c r="C226" s="30">
        <v>51.600752999999997</v>
      </c>
      <c r="D226" s="30">
        <v>76.836157999999998</v>
      </c>
      <c r="E226" s="30">
        <v>1.8832390000000001</v>
      </c>
      <c r="F226" s="30">
        <v>25.988700999999999</v>
      </c>
      <c r="G226" s="30">
        <v>11.299435000000001</v>
      </c>
      <c r="H226" s="30">
        <v>4.1431259999999996</v>
      </c>
      <c r="I226" s="30">
        <v>2.4482110000000001</v>
      </c>
      <c r="J226" s="30">
        <v>1.506591</v>
      </c>
      <c r="K226" s="30">
        <v>0.75329599999999997</v>
      </c>
    </row>
    <row r="227" spans="1:11" ht="11.15" customHeight="1" x14ac:dyDescent="0.2">
      <c r="A227" s="19" t="s">
        <v>904</v>
      </c>
      <c r="B227" s="20">
        <v>205</v>
      </c>
      <c r="C227" s="20">
        <v>108</v>
      </c>
      <c r="D227" s="20">
        <v>154</v>
      </c>
      <c r="E227" s="20">
        <v>2</v>
      </c>
      <c r="F227" s="20">
        <v>40</v>
      </c>
      <c r="G227" s="20">
        <v>18</v>
      </c>
      <c r="H227" s="20">
        <v>7</v>
      </c>
      <c r="I227" s="20">
        <v>8</v>
      </c>
      <c r="J227" s="20">
        <v>4</v>
      </c>
      <c r="K227" s="20">
        <v>3</v>
      </c>
    </row>
    <row r="228" spans="1:11" ht="11.15" customHeight="1" x14ac:dyDescent="0.2">
      <c r="A228" s="21" t="s">
        <v>126</v>
      </c>
      <c r="B228" s="30">
        <v>100</v>
      </c>
      <c r="C228" s="30">
        <v>52.682926999999999</v>
      </c>
      <c r="D228" s="30">
        <v>75.121950999999996</v>
      </c>
      <c r="E228" s="30">
        <v>0.97560999999999998</v>
      </c>
      <c r="F228" s="30">
        <v>19.512194999999998</v>
      </c>
      <c r="G228" s="30">
        <v>8.7804880000000001</v>
      </c>
      <c r="H228" s="30">
        <v>3.4146339999999999</v>
      </c>
      <c r="I228" s="30">
        <v>3.9024390000000002</v>
      </c>
      <c r="J228" s="30">
        <v>1.95122</v>
      </c>
      <c r="K228" s="30">
        <v>1.4634149999999999</v>
      </c>
    </row>
    <row r="229" spans="1:11" ht="11.15" customHeight="1" x14ac:dyDescent="0.2">
      <c r="A229" s="19" t="s">
        <v>905</v>
      </c>
      <c r="B229" s="20">
        <v>762</v>
      </c>
      <c r="C229" s="20">
        <v>248</v>
      </c>
      <c r="D229" s="20">
        <v>598</v>
      </c>
      <c r="E229" s="20">
        <v>18</v>
      </c>
      <c r="F229" s="20">
        <v>139</v>
      </c>
      <c r="G229" s="20">
        <v>48</v>
      </c>
      <c r="H229" s="20">
        <v>46</v>
      </c>
      <c r="I229" s="20">
        <v>17</v>
      </c>
      <c r="J229" s="20">
        <v>21</v>
      </c>
      <c r="K229" s="20">
        <v>16</v>
      </c>
    </row>
    <row r="230" spans="1:11" ht="11.15" customHeight="1" x14ac:dyDescent="0.2">
      <c r="A230" s="21" t="s">
        <v>126</v>
      </c>
      <c r="B230" s="30">
        <v>100</v>
      </c>
      <c r="C230" s="30">
        <v>32.545932000000001</v>
      </c>
      <c r="D230" s="30">
        <v>78.477689999999996</v>
      </c>
      <c r="E230" s="30">
        <v>2.3622049999999999</v>
      </c>
      <c r="F230" s="30">
        <v>18.24147</v>
      </c>
      <c r="G230" s="30">
        <v>6.299213</v>
      </c>
      <c r="H230" s="30">
        <v>6.0367449999999998</v>
      </c>
      <c r="I230" s="30">
        <v>2.2309709999999998</v>
      </c>
      <c r="J230" s="30">
        <v>2.755906</v>
      </c>
      <c r="K230" s="30">
        <v>2.0997379999999999</v>
      </c>
    </row>
    <row r="231" spans="1:11" ht="11.15" customHeight="1" x14ac:dyDescent="0.2">
      <c r="A231" s="19" t="s">
        <v>873</v>
      </c>
      <c r="B231" s="20">
        <v>144</v>
      </c>
      <c r="C231" s="20">
        <v>47</v>
      </c>
      <c r="D231" s="20">
        <v>103</v>
      </c>
      <c r="E231" s="20">
        <v>6</v>
      </c>
      <c r="F231" s="20">
        <v>37</v>
      </c>
      <c r="G231" s="20">
        <v>5</v>
      </c>
      <c r="H231" s="20">
        <v>7</v>
      </c>
      <c r="I231" s="20">
        <v>6</v>
      </c>
      <c r="J231" s="20">
        <v>9</v>
      </c>
      <c r="K231" s="20">
        <v>4</v>
      </c>
    </row>
    <row r="232" spans="1:11" ht="11.15" customHeight="1" x14ac:dyDescent="0.2">
      <c r="A232" s="21" t="s">
        <v>126</v>
      </c>
      <c r="B232" s="30">
        <v>100</v>
      </c>
      <c r="C232" s="30">
        <v>32.638888999999999</v>
      </c>
      <c r="D232" s="30">
        <v>71.527777999999998</v>
      </c>
      <c r="E232" s="30">
        <v>4.1666670000000003</v>
      </c>
      <c r="F232" s="30">
        <v>25.694444000000001</v>
      </c>
      <c r="G232" s="30">
        <v>3.4722219999999999</v>
      </c>
      <c r="H232" s="30">
        <v>4.8611110000000002</v>
      </c>
      <c r="I232" s="30">
        <v>4.1666670000000003</v>
      </c>
      <c r="J232" s="30">
        <v>6.25</v>
      </c>
      <c r="K232" s="30">
        <v>2.7777780000000001</v>
      </c>
    </row>
    <row r="233" spans="1:11" ht="11.15" customHeight="1" x14ac:dyDescent="0.2">
      <c r="A233" s="18" t="s">
        <v>143</v>
      </c>
      <c r="B233" s="18"/>
      <c r="C233" s="18"/>
      <c r="D233" s="18"/>
      <c r="E233" s="18"/>
      <c r="F233" s="18"/>
      <c r="G233" s="18"/>
      <c r="H233" s="18"/>
      <c r="I233" s="18"/>
      <c r="J233" s="18"/>
      <c r="K233" s="18"/>
    </row>
    <row r="234" spans="1:11" ht="11.15" customHeight="1" x14ac:dyDescent="0.2">
      <c r="A234" s="21" t="s">
        <v>906</v>
      </c>
      <c r="B234" s="21"/>
      <c r="C234" s="21"/>
      <c r="D234" s="21"/>
      <c r="E234" s="21"/>
      <c r="F234" s="21"/>
      <c r="G234" s="21"/>
      <c r="H234" s="21"/>
      <c r="I234" s="21"/>
      <c r="J234" s="21"/>
      <c r="K234" s="21"/>
    </row>
    <row r="235" spans="1:11" ht="11.15" customHeight="1" x14ac:dyDescent="0.2">
      <c r="A235" s="19" t="s">
        <v>902</v>
      </c>
      <c r="B235" s="20">
        <v>285</v>
      </c>
      <c r="C235" s="20">
        <v>194</v>
      </c>
      <c r="D235" s="20">
        <v>195</v>
      </c>
      <c r="E235" s="20">
        <v>12</v>
      </c>
      <c r="F235" s="20">
        <v>83</v>
      </c>
      <c r="G235" s="20">
        <v>48</v>
      </c>
      <c r="H235" s="20">
        <v>9</v>
      </c>
      <c r="I235" s="20">
        <v>2</v>
      </c>
      <c r="J235" s="20">
        <v>5</v>
      </c>
      <c r="K235" s="20">
        <v>1</v>
      </c>
    </row>
    <row r="236" spans="1:11" ht="11.15" customHeight="1" x14ac:dyDescent="0.2">
      <c r="A236" s="21" t="s">
        <v>126</v>
      </c>
      <c r="B236" s="30">
        <v>100</v>
      </c>
      <c r="C236" s="30">
        <v>68.070175000000006</v>
      </c>
      <c r="D236" s="30">
        <v>68.421053000000001</v>
      </c>
      <c r="E236" s="30">
        <v>4.2105259999999998</v>
      </c>
      <c r="F236" s="30">
        <v>29.122807000000002</v>
      </c>
      <c r="G236" s="30">
        <v>16.842105</v>
      </c>
      <c r="H236" s="30">
        <v>3.1578949999999999</v>
      </c>
      <c r="I236" s="30">
        <v>0.70175399999999999</v>
      </c>
      <c r="J236" s="30">
        <v>1.754386</v>
      </c>
      <c r="K236" s="30">
        <v>0.35087699999999999</v>
      </c>
    </row>
    <row r="237" spans="1:11" ht="11.15" customHeight="1" x14ac:dyDescent="0.2">
      <c r="A237" s="19" t="s">
        <v>903</v>
      </c>
      <c r="B237" s="20">
        <v>217</v>
      </c>
      <c r="C237" s="20">
        <v>124</v>
      </c>
      <c r="D237" s="20">
        <v>153</v>
      </c>
      <c r="E237" s="20">
        <v>2</v>
      </c>
      <c r="F237" s="20">
        <v>53</v>
      </c>
      <c r="G237" s="20">
        <v>29</v>
      </c>
      <c r="H237" s="20">
        <v>5</v>
      </c>
      <c r="I237" s="20">
        <v>4</v>
      </c>
      <c r="J237" s="20">
        <v>2</v>
      </c>
      <c r="K237" s="20">
        <v>3</v>
      </c>
    </row>
    <row r="238" spans="1:11" ht="11.15" customHeight="1" x14ac:dyDescent="0.2">
      <c r="A238" s="21" t="s">
        <v>126</v>
      </c>
      <c r="B238" s="30">
        <v>100</v>
      </c>
      <c r="C238" s="30">
        <v>57.142856999999999</v>
      </c>
      <c r="D238" s="30">
        <v>70.506912</v>
      </c>
      <c r="E238" s="30">
        <v>0.92165900000000001</v>
      </c>
      <c r="F238" s="30">
        <v>24.423963000000001</v>
      </c>
      <c r="G238" s="30">
        <v>13.364055</v>
      </c>
      <c r="H238" s="30">
        <v>2.3041469999999999</v>
      </c>
      <c r="I238" s="30">
        <v>1.843318</v>
      </c>
      <c r="J238" s="30">
        <v>0.92165900000000001</v>
      </c>
      <c r="K238" s="30">
        <v>1.3824879999999999</v>
      </c>
    </row>
    <row r="239" spans="1:11" ht="11.15" customHeight="1" x14ac:dyDescent="0.2">
      <c r="A239" s="19" t="s">
        <v>904</v>
      </c>
      <c r="B239" s="20">
        <v>142</v>
      </c>
      <c r="C239" s="20">
        <v>74</v>
      </c>
      <c r="D239" s="20">
        <v>96</v>
      </c>
      <c r="E239" s="20">
        <v>3</v>
      </c>
      <c r="F239" s="20">
        <v>38</v>
      </c>
      <c r="G239" s="20">
        <v>18</v>
      </c>
      <c r="H239" s="20">
        <v>6</v>
      </c>
      <c r="I239" s="20">
        <v>3</v>
      </c>
      <c r="J239" s="20">
        <v>7</v>
      </c>
      <c r="K239" s="20">
        <v>3</v>
      </c>
    </row>
    <row r="240" spans="1:11" ht="11.15" customHeight="1" x14ac:dyDescent="0.2">
      <c r="A240" s="21" t="s">
        <v>126</v>
      </c>
      <c r="B240" s="30">
        <v>100</v>
      </c>
      <c r="C240" s="30">
        <v>52.112676</v>
      </c>
      <c r="D240" s="30">
        <v>67.605633999999995</v>
      </c>
      <c r="E240" s="30">
        <v>2.112676</v>
      </c>
      <c r="F240" s="30">
        <v>26.760563000000001</v>
      </c>
      <c r="G240" s="30">
        <v>12.676056000000001</v>
      </c>
      <c r="H240" s="30">
        <v>4.225352</v>
      </c>
      <c r="I240" s="30">
        <v>2.112676</v>
      </c>
      <c r="J240" s="30">
        <v>4.9295770000000001</v>
      </c>
      <c r="K240" s="30">
        <v>2.112676</v>
      </c>
    </row>
    <row r="241" spans="1:11" ht="11.15" customHeight="1" x14ac:dyDescent="0.2">
      <c r="A241" s="19" t="s">
        <v>905</v>
      </c>
      <c r="B241" s="20">
        <v>1184</v>
      </c>
      <c r="C241" s="20">
        <v>461</v>
      </c>
      <c r="D241" s="20">
        <v>930</v>
      </c>
      <c r="E241" s="20">
        <v>28</v>
      </c>
      <c r="F241" s="20">
        <v>260</v>
      </c>
      <c r="G241" s="20">
        <v>117</v>
      </c>
      <c r="H241" s="20">
        <v>59</v>
      </c>
      <c r="I241" s="20">
        <v>29</v>
      </c>
      <c r="J241" s="20">
        <v>26</v>
      </c>
      <c r="K241" s="20">
        <v>16</v>
      </c>
    </row>
    <row r="242" spans="1:11" ht="11.15" customHeight="1" x14ac:dyDescent="0.2">
      <c r="A242" s="21" t="s">
        <v>126</v>
      </c>
      <c r="B242" s="30">
        <v>100</v>
      </c>
      <c r="C242" s="30">
        <v>38.935811000000001</v>
      </c>
      <c r="D242" s="30">
        <v>78.547297</v>
      </c>
      <c r="E242" s="30">
        <v>2.364865</v>
      </c>
      <c r="F242" s="30">
        <v>21.959458999999999</v>
      </c>
      <c r="G242" s="30">
        <v>9.8817570000000003</v>
      </c>
      <c r="H242" s="30">
        <v>4.9831079999999996</v>
      </c>
      <c r="I242" s="30">
        <v>2.4493239999999998</v>
      </c>
      <c r="J242" s="30">
        <v>2.1959460000000002</v>
      </c>
      <c r="K242" s="30">
        <v>1.351351</v>
      </c>
    </row>
    <row r="243" spans="1:11" ht="11.15" customHeight="1" x14ac:dyDescent="0.2">
      <c r="A243" s="19" t="s">
        <v>873</v>
      </c>
      <c r="B243" s="20">
        <v>360</v>
      </c>
      <c r="C243" s="20">
        <v>123</v>
      </c>
      <c r="D243" s="20">
        <v>283</v>
      </c>
      <c r="E243" s="20">
        <v>8</v>
      </c>
      <c r="F243" s="20">
        <v>76</v>
      </c>
      <c r="G243" s="20">
        <v>20</v>
      </c>
      <c r="H243" s="20">
        <v>21</v>
      </c>
      <c r="I243" s="20">
        <v>15</v>
      </c>
      <c r="J243" s="20">
        <v>12</v>
      </c>
      <c r="K243" s="20">
        <v>7</v>
      </c>
    </row>
    <row r="244" spans="1:11" ht="11.15" customHeight="1" x14ac:dyDescent="0.2">
      <c r="A244" s="21" t="s">
        <v>126</v>
      </c>
      <c r="B244" s="30">
        <v>100</v>
      </c>
      <c r="C244" s="30">
        <v>34.166666999999997</v>
      </c>
      <c r="D244" s="30">
        <v>78.611110999999994</v>
      </c>
      <c r="E244" s="30">
        <v>2.2222219999999999</v>
      </c>
      <c r="F244" s="30">
        <v>21.111111000000001</v>
      </c>
      <c r="G244" s="30">
        <v>5.5555560000000002</v>
      </c>
      <c r="H244" s="30">
        <v>5.8333329999999997</v>
      </c>
      <c r="I244" s="30">
        <v>4.1666670000000003</v>
      </c>
      <c r="J244" s="30">
        <v>3.3333330000000001</v>
      </c>
      <c r="K244" s="30">
        <v>1.9444440000000001</v>
      </c>
    </row>
    <row r="245" spans="1:11" ht="11.15" customHeight="1" x14ac:dyDescent="0.2">
      <c r="A245" s="18" t="s">
        <v>143</v>
      </c>
      <c r="B245" s="18"/>
      <c r="C245" s="18"/>
      <c r="D245" s="18"/>
      <c r="E245" s="18"/>
      <c r="F245" s="18"/>
      <c r="G245" s="18"/>
      <c r="H245" s="18"/>
      <c r="I245" s="18"/>
      <c r="J245" s="18"/>
      <c r="K245" s="18"/>
    </row>
    <row r="246" spans="1:11" ht="11.15" customHeight="1" x14ac:dyDescent="0.2">
      <c r="A246" s="21" t="s">
        <v>907</v>
      </c>
      <c r="B246" s="21"/>
      <c r="C246" s="21"/>
      <c r="D246" s="21"/>
      <c r="E246" s="21"/>
      <c r="F246" s="21"/>
      <c r="G246" s="21"/>
      <c r="H246" s="21"/>
      <c r="I246" s="21"/>
      <c r="J246" s="21"/>
      <c r="K246" s="21"/>
    </row>
    <row r="247" spans="1:11" ht="11.15" customHeight="1" x14ac:dyDescent="0.2">
      <c r="A247" s="19" t="s">
        <v>902</v>
      </c>
      <c r="B247" s="20">
        <v>330</v>
      </c>
      <c r="C247" s="20">
        <v>200</v>
      </c>
      <c r="D247" s="20">
        <v>245</v>
      </c>
      <c r="E247" s="20">
        <v>9</v>
      </c>
      <c r="F247" s="20">
        <v>97</v>
      </c>
      <c r="G247" s="20">
        <v>48</v>
      </c>
      <c r="H247" s="20">
        <v>7</v>
      </c>
      <c r="I247" s="20">
        <v>4</v>
      </c>
      <c r="J247" s="20">
        <v>7</v>
      </c>
      <c r="K247" s="20">
        <v>2</v>
      </c>
    </row>
    <row r="248" spans="1:11" ht="11.15" customHeight="1" x14ac:dyDescent="0.2">
      <c r="A248" s="21" t="s">
        <v>126</v>
      </c>
      <c r="B248" s="30">
        <v>100</v>
      </c>
      <c r="C248" s="30">
        <v>60.606060999999997</v>
      </c>
      <c r="D248" s="30">
        <v>74.242424</v>
      </c>
      <c r="E248" s="30">
        <v>2.7272729999999998</v>
      </c>
      <c r="F248" s="30">
        <v>29.393939</v>
      </c>
      <c r="G248" s="30">
        <v>14.545455</v>
      </c>
      <c r="H248" s="30">
        <v>2.1212119999999999</v>
      </c>
      <c r="I248" s="30">
        <v>1.212121</v>
      </c>
      <c r="J248" s="30">
        <v>2.1212119999999999</v>
      </c>
      <c r="K248" s="30">
        <v>0.60606099999999996</v>
      </c>
    </row>
    <row r="249" spans="1:11" ht="11.15" customHeight="1" x14ac:dyDescent="0.2">
      <c r="A249" s="19" t="s">
        <v>903</v>
      </c>
      <c r="B249" s="20">
        <v>326</v>
      </c>
      <c r="C249" s="20">
        <v>174</v>
      </c>
      <c r="D249" s="20">
        <v>245</v>
      </c>
      <c r="E249" s="20">
        <v>7</v>
      </c>
      <c r="F249" s="20">
        <v>96</v>
      </c>
      <c r="G249" s="20">
        <v>45</v>
      </c>
      <c r="H249" s="20">
        <v>15</v>
      </c>
      <c r="I249" s="20">
        <v>4</v>
      </c>
      <c r="J249" s="20">
        <v>6</v>
      </c>
      <c r="K249" s="20">
        <v>3</v>
      </c>
    </row>
    <row r="250" spans="1:11" ht="11.15" customHeight="1" x14ac:dyDescent="0.2">
      <c r="A250" s="21" t="s">
        <v>126</v>
      </c>
      <c r="B250" s="30">
        <v>100</v>
      </c>
      <c r="C250" s="30">
        <v>53.374232999999997</v>
      </c>
      <c r="D250" s="30">
        <v>75.153373999999999</v>
      </c>
      <c r="E250" s="30">
        <v>2.1472389999999999</v>
      </c>
      <c r="F250" s="30">
        <v>29.447852999999999</v>
      </c>
      <c r="G250" s="30">
        <v>13.803680999999999</v>
      </c>
      <c r="H250" s="30">
        <v>4.6012269999999997</v>
      </c>
      <c r="I250" s="30">
        <v>1.2269939999999999</v>
      </c>
      <c r="J250" s="30">
        <v>1.8404910000000001</v>
      </c>
      <c r="K250" s="30">
        <v>0.92024499999999998</v>
      </c>
    </row>
    <row r="251" spans="1:11" ht="11.15" customHeight="1" x14ac:dyDescent="0.2">
      <c r="A251" s="19" t="s">
        <v>904</v>
      </c>
      <c r="B251" s="20">
        <v>133</v>
      </c>
      <c r="C251" s="20">
        <v>74</v>
      </c>
      <c r="D251" s="20">
        <v>84</v>
      </c>
      <c r="E251" s="20">
        <v>5</v>
      </c>
      <c r="F251" s="20">
        <v>39</v>
      </c>
      <c r="G251" s="20">
        <v>18</v>
      </c>
      <c r="H251" s="20">
        <v>3</v>
      </c>
      <c r="I251" s="20">
        <v>3</v>
      </c>
      <c r="J251" s="20">
        <v>5</v>
      </c>
      <c r="K251" s="20">
        <v>2</v>
      </c>
    </row>
    <row r="252" spans="1:11" ht="11.15" customHeight="1" x14ac:dyDescent="0.2">
      <c r="A252" s="21" t="s">
        <v>126</v>
      </c>
      <c r="B252" s="30">
        <v>100</v>
      </c>
      <c r="C252" s="30">
        <v>55.639097999999997</v>
      </c>
      <c r="D252" s="30">
        <v>63.157895000000003</v>
      </c>
      <c r="E252" s="30">
        <v>3.759398</v>
      </c>
      <c r="F252" s="30">
        <v>29.323308000000001</v>
      </c>
      <c r="G252" s="30">
        <v>13.533835</v>
      </c>
      <c r="H252" s="30">
        <v>2.2556389999999999</v>
      </c>
      <c r="I252" s="30">
        <v>2.2556389999999999</v>
      </c>
      <c r="J252" s="30">
        <v>3.759398</v>
      </c>
      <c r="K252" s="30">
        <v>1.5037590000000001</v>
      </c>
    </row>
    <row r="253" spans="1:11" ht="11.15" customHeight="1" x14ac:dyDescent="0.2">
      <c r="A253" s="19" t="s">
        <v>905</v>
      </c>
      <c r="B253" s="20">
        <v>1070</v>
      </c>
      <c r="C253" s="20">
        <v>411</v>
      </c>
      <c r="D253" s="20">
        <v>828</v>
      </c>
      <c r="E253" s="20">
        <v>25</v>
      </c>
      <c r="F253" s="20">
        <v>205</v>
      </c>
      <c r="G253" s="20">
        <v>103</v>
      </c>
      <c r="H253" s="20">
        <v>54</v>
      </c>
      <c r="I253" s="20">
        <v>30</v>
      </c>
      <c r="J253" s="20">
        <v>24</v>
      </c>
      <c r="K253" s="20">
        <v>17</v>
      </c>
    </row>
    <row r="254" spans="1:11" ht="11.15" customHeight="1" x14ac:dyDescent="0.2">
      <c r="A254" s="21" t="s">
        <v>126</v>
      </c>
      <c r="B254" s="30">
        <v>100</v>
      </c>
      <c r="C254" s="30">
        <v>38.411214999999999</v>
      </c>
      <c r="D254" s="30">
        <v>77.383178000000001</v>
      </c>
      <c r="E254" s="30">
        <v>2.336449</v>
      </c>
      <c r="F254" s="30">
        <v>19.158878999999999</v>
      </c>
      <c r="G254" s="30">
        <v>9.6261679999999998</v>
      </c>
      <c r="H254" s="30">
        <v>5.046729</v>
      </c>
      <c r="I254" s="30">
        <v>2.8037380000000001</v>
      </c>
      <c r="J254" s="30">
        <v>2.242991</v>
      </c>
      <c r="K254" s="30">
        <v>1.5887849999999999</v>
      </c>
    </row>
    <row r="255" spans="1:11" ht="11.15" customHeight="1" x14ac:dyDescent="0.2">
      <c r="A255" s="19" t="s">
        <v>873</v>
      </c>
      <c r="B255" s="20">
        <v>329</v>
      </c>
      <c r="C255" s="20">
        <v>117</v>
      </c>
      <c r="D255" s="20">
        <v>255</v>
      </c>
      <c r="E255" s="20">
        <v>7</v>
      </c>
      <c r="F255" s="20">
        <v>73</v>
      </c>
      <c r="G255" s="20">
        <v>18</v>
      </c>
      <c r="H255" s="20">
        <v>21</v>
      </c>
      <c r="I255" s="20">
        <v>12</v>
      </c>
      <c r="J255" s="20">
        <v>10</v>
      </c>
      <c r="K255" s="20">
        <v>6</v>
      </c>
    </row>
    <row r="256" spans="1:11" ht="11.15" customHeight="1" x14ac:dyDescent="0.2">
      <c r="A256" s="21" t="s">
        <v>126</v>
      </c>
      <c r="B256" s="30">
        <v>100</v>
      </c>
      <c r="C256" s="30">
        <v>35.562309999999997</v>
      </c>
      <c r="D256" s="30">
        <v>77.507598999999999</v>
      </c>
      <c r="E256" s="30">
        <v>2.1276600000000001</v>
      </c>
      <c r="F256" s="30">
        <v>22.18845</v>
      </c>
      <c r="G256" s="30">
        <v>5.4711249999999998</v>
      </c>
      <c r="H256" s="30">
        <v>6.3829789999999997</v>
      </c>
      <c r="I256" s="30">
        <v>3.6474160000000002</v>
      </c>
      <c r="J256" s="30">
        <v>3.039514</v>
      </c>
      <c r="K256" s="30">
        <v>1.8237080000000001</v>
      </c>
    </row>
    <row r="257" spans="1:11" ht="11.15" customHeight="1" x14ac:dyDescent="0.2">
      <c r="A257" s="18" t="s">
        <v>143</v>
      </c>
      <c r="B257" s="18"/>
      <c r="C257" s="18"/>
      <c r="D257" s="18"/>
      <c r="E257" s="18"/>
      <c r="F257" s="18"/>
      <c r="G257" s="18"/>
      <c r="H257" s="18"/>
      <c r="I257" s="18"/>
      <c r="J257" s="18"/>
      <c r="K257" s="18"/>
    </row>
    <row r="258" spans="1:11" ht="11.15" customHeight="1" x14ac:dyDescent="0.2">
      <c r="A258" s="21" t="s">
        <v>908</v>
      </c>
      <c r="B258" s="21"/>
      <c r="C258" s="21"/>
      <c r="D258" s="21"/>
      <c r="E258" s="21"/>
      <c r="F258" s="21"/>
      <c r="G258" s="21"/>
      <c r="H258" s="21"/>
      <c r="I258" s="21"/>
      <c r="J258" s="21"/>
      <c r="K258" s="21"/>
    </row>
    <row r="259" spans="1:11" ht="11.15" customHeight="1" x14ac:dyDescent="0.2">
      <c r="A259" s="19" t="s">
        <v>902</v>
      </c>
      <c r="B259" s="20">
        <v>39</v>
      </c>
      <c r="C259" s="20">
        <v>21</v>
      </c>
      <c r="D259" s="20">
        <v>32</v>
      </c>
      <c r="E259" s="20">
        <v>2</v>
      </c>
      <c r="F259" s="20">
        <v>14</v>
      </c>
      <c r="G259" s="20">
        <v>5</v>
      </c>
      <c r="H259" s="20">
        <v>0</v>
      </c>
      <c r="I259" s="20">
        <v>0</v>
      </c>
      <c r="J259" s="20">
        <v>0</v>
      </c>
      <c r="K259" s="20">
        <v>1</v>
      </c>
    </row>
    <row r="260" spans="1:11" ht="11.15" customHeight="1" x14ac:dyDescent="0.2">
      <c r="A260" s="21" t="s">
        <v>126</v>
      </c>
      <c r="B260" s="30">
        <v>100</v>
      </c>
      <c r="C260" s="30">
        <v>53.846153999999999</v>
      </c>
      <c r="D260" s="30">
        <v>82.051282</v>
      </c>
      <c r="E260" s="30">
        <v>5.1282050000000003</v>
      </c>
      <c r="F260" s="30">
        <v>35.897435999999999</v>
      </c>
      <c r="G260" s="30">
        <v>12.820513</v>
      </c>
      <c r="H260" s="30">
        <v>0</v>
      </c>
      <c r="I260" s="30">
        <v>0</v>
      </c>
      <c r="J260" s="30">
        <v>0</v>
      </c>
      <c r="K260" s="30">
        <v>2.5641029999999998</v>
      </c>
    </row>
    <row r="261" spans="1:11" ht="11.15" customHeight="1" x14ac:dyDescent="0.2">
      <c r="A261" s="19" t="s">
        <v>903</v>
      </c>
      <c r="B261" s="20">
        <v>75</v>
      </c>
      <c r="C261" s="20">
        <v>35</v>
      </c>
      <c r="D261" s="20">
        <v>50</v>
      </c>
      <c r="E261" s="20">
        <v>3</v>
      </c>
      <c r="F261" s="20">
        <v>19</v>
      </c>
      <c r="G261" s="20">
        <v>9</v>
      </c>
      <c r="H261" s="20">
        <v>2</v>
      </c>
      <c r="I261" s="20">
        <v>5</v>
      </c>
      <c r="J261" s="20">
        <v>1</v>
      </c>
      <c r="K261" s="20">
        <v>0</v>
      </c>
    </row>
    <row r="262" spans="1:11" ht="11.15" customHeight="1" x14ac:dyDescent="0.2">
      <c r="A262" s="21" t="s">
        <v>126</v>
      </c>
      <c r="B262" s="30">
        <v>100</v>
      </c>
      <c r="C262" s="30">
        <v>46.666666999999997</v>
      </c>
      <c r="D262" s="30">
        <v>66.666667000000004</v>
      </c>
      <c r="E262" s="30">
        <v>4</v>
      </c>
      <c r="F262" s="30">
        <v>25.333333</v>
      </c>
      <c r="G262" s="30">
        <v>12</v>
      </c>
      <c r="H262" s="30">
        <v>2.6666669999999999</v>
      </c>
      <c r="I262" s="30">
        <v>6.6666670000000003</v>
      </c>
      <c r="J262" s="30">
        <v>1.3333330000000001</v>
      </c>
      <c r="K262" s="30">
        <v>0</v>
      </c>
    </row>
    <row r="263" spans="1:11" ht="11.15" customHeight="1" x14ac:dyDescent="0.2">
      <c r="A263" s="19" t="s">
        <v>904</v>
      </c>
      <c r="B263" s="20">
        <v>117</v>
      </c>
      <c r="C263" s="20">
        <v>73</v>
      </c>
      <c r="D263" s="20">
        <v>84</v>
      </c>
      <c r="E263" s="20">
        <v>3</v>
      </c>
      <c r="F263" s="20">
        <v>31</v>
      </c>
      <c r="G263" s="20">
        <v>21</v>
      </c>
      <c r="H263" s="20">
        <v>3</v>
      </c>
      <c r="I263" s="20">
        <v>1</v>
      </c>
      <c r="J263" s="20">
        <v>1</v>
      </c>
      <c r="K263" s="20">
        <v>1</v>
      </c>
    </row>
    <row r="264" spans="1:11" ht="11.15" customHeight="1" x14ac:dyDescent="0.2">
      <c r="A264" s="21" t="s">
        <v>126</v>
      </c>
      <c r="B264" s="30">
        <v>100</v>
      </c>
      <c r="C264" s="30">
        <v>62.393161999999997</v>
      </c>
      <c r="D264" s="30">
        <v>71.794871999999998</v>
      </c>
      <c r="E264" s="30">
        <v>2.5641029999999998</v>
      </c>
      <c r="F264" s="30">
        <v>26.495726000000001</v>
      </c>
      <c r="G264" s="30">
        <v>17.948718</v>
      </c>
      <c r="H264" s="30">
        <v>2.5641029999999998</v>
      </c>
      <c r="I264" s="30">
        <v>0.85470100000000004</v>
      </c>
      <c r="J264" s="30">
        <v>0.85470100000000004</v>
      </c>
      <c r="K264" s="30">
        <v>0.85470100000000004</v>
      </c>
    </row>
    <row r="265" spans="1:11" ht="11.15" customHeight="1" x14ac:dyDescent="0.2">
      <c r="A265" s="19" t="s">
        <v>905</v>
      </c>
      <c r="B265" s="20">
        <v>1288</v>
      </c>
      <c r="C265" s="20">
        <v>579</v>
      </c>
      <c r="D265" s="20">
        <v>964</v>
      </c>
      <c r="E265" s="20">
        <v>33</v>
      </c>
      <c r="F265" s="20">
        <v>300</v>
      </c>
      <c r="G265" s="20">
        <v>146</v>
      </c>
      <c r="H265" s="20">
        <v>57</v>
      </c>
      <c r="I265" s="20">
        <v>31</v>
      </c>
      <c r="J265" s="20">
        <v>35</v>
      </c>
      <c r="K265" s="20">
        <v>13</v>
      </c>
    </row>
    <row r="266" spans="1:11" ht="11.15" customHeight="1" x14ac:dyDescent="0.2">
      <c r="A266" s="21" t="s">
        <v>126</v>
      </c>
      <c r="B266" s="30">
        <v>100</v>
      </c>
      <c r="C266" s="30">
        <v>44.953415999999997</v>
      </c>
      <c r="D266" s="30">
        <v>74.844719999999995</v>
      </c>
      <c r="E266" s="30">
        <v>2.5621119999999999</v>
      </c>
      <c r="F266" s="30">
        <v>23.291924999999999</v>
      </c>
      <c r="G266" s="30">
        <v>11.335404</v>
      </c>
      <c r="H266" s="30">
        <v>4.4254660000000001</v>
      </c>
      <c r="I266" s="30">
        <v>2.4068320000000001</v>
      </c>
      <c r="J266" s="30">
        <v>2.7173910000000001</v>
      </c>
      <c r="K266" s="30">
        <v>1.009317</v>
      </c>
    </row>
    <row r="267" spans="1:11" ht="11.15" customHeight="1" x14ac:dyDescent="0.2">
      <c r="A267" s="19" t="s">
        <v>873</v>
      </c>
      <c r="B267" s="20">
        <v>669</v>
      </c>
      <c r="C267" s="20">
        <v>268</v>
      </c>
      <c r="D267" s="20">
        <v>527</v>
      </c>
      <c r="E267" s="20">
        <v>12</v>
      </c>
      <c r="F267" s="20">
        <v>146</v>
      </c>
      <c r="G267" s="20">
        <v>51</v>
      </c>
      <c r="H267" s="20">
        <v>38</v>
      </c>
      <c r="I267" s="20">
        <v>16</v>
      </c>
      <c r="J267" s="20">
        <v>15</v>
      </c>
      <c r="K267" s="20">
        <v>15</v>
      </c>
    </row>
    <row r="268" spans="1:11" ht="11.15" customHeight="1" x14ac:dyDescent="0.2">
      <c r="A268" s="21" t="s">
        <v>126</v>
      </c>
      <c r="B268" s="30">
        <v>100</v>
      </c>
      <c r="C268" s="30">
        <v>40.059790999999997</v>
      </c>
      <c r="D268" s="30">
        <v>78.774289999999993</v>
      </c>
      <c r="E268" s="30">
        <v>1.793722</v>
      </c>
      <c r="F268" s="30">
        <v>21.823616999999999</v>
      </c>
      <c r="G268" s="30">
        <v>7.6233180000000003</v>
      </c>
      <c r="H268" s="30">
        <v>5.6801199999999996</v>
      </c>
      <c r="I268" s="30">
        <v>2.391629</v>
      </c>
      <c r="J268" s="30">
        <v>2.2421519999999999</v>
      </c>
      <c r="K268" s="30">
        <v>2.2421519999999999</v>
      </c>
    </row>
    <row r="269" spans="1:11" ht="11.15" customHeight="1" x14ac:dyDescent="0.2">
      <c r="A269" s="18" t="s">
        <v>909</v>
      </c>
      <c r="B269" s="18"/>
      <c r="C269" s="18"/>
      <c r="D269" s="18"/>
      <c r="E269" s="18"/>
      <c r="F269" s="18"/>
      <c r="G269" s="18"/>
      <c r="H269" s="18"/>
      <c r="I269" s="18"/>
      <c r="J269" s="18"/>
      <c r="K269" s="18"/>
    </row>
    <row r="270" spans="1:11" ht="11.15" customHeight="1" x14ac:dyDescent="0.2">
      <c r="A270" s="19" t="s">
        <v>910</v>
      </c>
      <c r="B270" s="20">
        <v>541</v>
      </c>
      <c r="C270" s="20">
        <v>242</v>
      </c>
      <c r="D270" s="20">
        <v>394</v>
      </c>
      <c r="E270" s="20">
        <v>12</v>
      </c>
      <c r="F270" s="20">
        <v>137</v>
      </c>
      <c r="G270" s="20">
        <v>77</v>
      </c>
      <c r="H270" s="20">
        <v>26</v>
      </c>
      <c r="I270" s="20">
        <v>19</v>
      </c>
      <c r="J270" s="20">
        <v>9</v>
      </c>
      <c r="K270" s="20">
        <v>8</v>
      </c>
    </row>
    <row r="271" spans="1:11" ht="11.15" customHeight="1" x14ac:dyDescent="0.2">
      <c r="A271" s="21" t="s">
        <v>126</v>
      </c>
      <c r="B271" s="30">
        <v>100</v>
      </c>
      <c r="C271" s="30">
        <v>44.731977999999998</v>
      </c>
      <c r="D271" s="30">
        <v>72.828096000000002</v>
      </c>
      <c r="E271" s="30">
        <v>2.2181150000000001</v>
      </c>
      <c r="F271" s="30">
        <v>25.323474999999998</v>
      </c>
      <c r="G271" s="30">
        <v>14.232901999999999</v>
      </c>
      <c r="H271" s="30">
        <v>4.8059149999999997</v>
      </c>
      <c r="I271" s="30">
        <v>3.5120149999999999</v>
      </c>
      <c r="J271" s="30">
        <v>1.663586</v>
      </c>
      <c r="K271" s="30">
        <v>1.4787429999999999</v>
      </c>
    </row>
    <row r="272" spans="1:11" ht="11.15" customHeight="1" x14ac:dyDescent="0.2">
      <c r="A272" s="19" t="s">
        <v>911</v>
      </c>
      <c r="B272" s="20">
        <v>877</v>
      </c>
      <c r="C272" s="20">
        <v>377</v>
      </c>
      <c r="D272" s="20">
        <v>662</v>
      </c>
      <c r="E272" s="20">
        <v>23</v>
      </c>
      <c r="F272" s="20">
        <v>188</v>
      </c>
      <c r="G272" s="20">
        <v>90</v>
      </c>
      <c r="H272" s="20">
        <v>37</v>
      </c>
      <c r="I272" s="20">
        <v>21</v>
      </c>
      <c r="J272" s="20">
        <v>25</v>
      </c>
      <c r="K272" s="20">
        <v>9</v>
      </c>
    </row>
    <row r="273" spans="1:11" ht="11.15" customHeight="1" x14ac:dyDescent="0.2">
      <c r="A273" s="21" t="s">
        <v>126</v>
      </c>
      <c r="B273" s="30">
        <v>100</v>
      </c>
      <c r="C273" s="30">
        <v>42.987456999999999</v>
      </c>
      <c r="D273" s="30">
        <v>75.484606999999997</v>
      </c>
      <c r="E273" s="30">
        <v>2.6225770000000002</v>
      </c>
      <c r="F273" s="30">
        <v>21.436716000000001</v>
      </c>
      <c r="G273" s="30">
        <v>10.262257999999999</v>
      </c>
      <c r="H273" s="30">
        <v>4.218928</v>
      </c>
      <c r="I273" s="30">
        <v>2.3945270000000001</v>
      </c>
      <c r="J273" s="30">
        <v>2.8506269999999998</v>
      </c>
      <c r="K273" s="30">
        <v>1.0262260000000001</v>
      </c>
    </row>
    <row r="274" spans="1:11" ht="11.15" customHeight="1" x14ac:dyDescent="0.2">
      <c r="A274" s="19" t="s">
        <v>912</v>
      </c>
      <c r="B274" s="20">
        <v>543</v>
      </c>
      <c r="C274" s="20">
        <v>249</v>
      </c>
      <c r="D274" s="20">
        <v>415</v>
      </c>
      <c r="E274" s="20">
        <v>10</v>
      </c>
      <c r="F274" s="20">
        <v>121</v>
      </c>
      <c r="G274" s="20">
        <v>53</v>
      </c>
      <c r="H274" s="20">
        <v>22</v>
      </c>
      <c r="I274" s="20">
        <v>11</v>
      </c>
      <c r="J274" s="20">
        <v>13</v>
      </c>
      <c r="K274" s="20">
        <v>11</v>
      </c>
    </row>
    <row r="275" spans="1:11" ht="11.15" customHeight="1" x14ac:dyDescent="0.2">
      <c r="A275" s="21" t="s">
        <v>126</v>
      </c>
      <c r="B275" s="30">
        <v>100</v>
      </c>
      <c r="C275" s="30">
        <v>45.856354000000003</v>
      </c>
      <c r="D275" s="30">
        <v>76.427256</v>
      </c>
      <c r="E275" s="30">
        <v>1.841621</v>
      </c>
      <c r="F275" s="30">
        <v>22.283609999999999</v>
      </c>
      <c r="G275" s="30">
        <v>9.7605889999999995</v>
      </c>
      <c r="H275" s="30">
        <v>4.0515650000000001</v>
      </c>
      <c r="I275" s="30">
        <v>2.0257830000000001</v>
      </c>
      <c r="J275" s="30">
        <v>2.394107</v>
      </c>
      <c r="K275" s="30">
        <v>2.0257830000000001</v>
      </c>
    </row>
    <row r="276" spans="1:11" ht="11.15" customHeight="1" x14ac:dyDescent="0.2">
      <c r="A276" s="19" t="s">
        <v>913</v>
      </c>
      <c r="B276" s="20">
        <v>227</v>
      </c>
      <c r="C276" s="20">
        <v>108</v>
      </c>
      <c r="D276" s="20">
        <v>186</v>
      </c>
      <c r="E276" s="20">
        <v>8</v>
      </c>
      <c r="F276" s="20">
        <v>64</v>
      </c>
      <c r="G276" s="20">
        <v>12</v>
      </c>
      <c r="H276" s="20">
        <v>15</v>
      </c>
      <c r="I276" s="20">
        <v>2</v>
      </c>
      <c r="J276" s="20">
        <v>5</v>
      </c>
      <c r="K276" s="20">
        <v>2</v>
      </c>
    </row>
    <row r="277" spans="1:11" ht="11.15" customHeight="1" x14ac:dyDescent="0.2">
      <c r="A277" s="21" t="s">
        <v>126</v>
      </c>
      <c r="B277" s="30">
        <v>100</v>
      </c>
      <c r="C277" s="30">
        <v>47.577092999999998</v>
      </c>
      <c r="D277" s="30">
        <v>81.938326000000004</v>
      </c>
      <c r="E277" s="30">
        <v>3.5242290000000001</v>
      </c>
      <c r="F277" s="30">
        <v>28.193833000000001</v>
      </c>
      <c r="G277" s="30">
        <v>5.2863439999999997</v>
      </c>
      <c r="H277" s="30">
        <v>6.6079299999999996</v>
      </c>
      <c r="I277" s="30">
        <v>0.88105699999999998</v>
      </c>
      <c r="J277" s="30">
        <v>2.2026430000000001</v>
      </c>
      <c r="K277" s="30">
        <v>0.88105699999999998</v>
      </c>
    </row>
    <row r="278" spans="1:11" ht="11.15" customHeight="1" x14ac:dyDescent="0.2">
      <c r="A278" s="18" t="s">
        <v>914</v>
      </c>
      <c r="B278" s="18"/>
      <c r="C278" s="18"/>
      <c r="D278" s="18"/>
      <c r="E278" s="18"/>
      <c r="F278" s="18"/>
      <c r="G278" s="18"/>
      <c r="H278" s="18"/>
      <c r="I278" s="18"/>
      <c r="J278" s="18"/>
      <c r="K278" s="18"/>
    </row>
    <row r="279" spans="1:11" ht="11.15" customHeight="1" x14ac:dyDescent="0.2">
      <c r="A279" s="19" t="s">
        <v>915</v>
      </c>
      <c r="B279" s="20">
        <v>294</v>
      </c>
      <c r="C279" s="20">
        <v>132</v>
      </c>
      <c r="D279" s="20">
        <v>224</v>
      </c>
      <c r="E279" s="20">
        <v>3</v>
      </c>
      <c r="F279" s="20">
        <v>54</v>
      </c>
      <c r="G279" s="20">
        <v>18</v>
      </c>
      <c r="H279" s="20">
        <v>15</v>
      </c>
      <c r="I279" s="20">
        <v>6</v>
      </c>
      <c r="J279" s="20">
        <v>9</v>
      </c>
      <c r="K279" s="20">
        <v>2</v>
      </c>
    </row>
    <row r="280" spans="1:11" ht="11.15" customHeight="1" x14ac:dyDescent="0.2">
      <c r="A280" s="21" t="s">
        <v>126</v>
      </c>
      <c r="B280" s="30">
        <v>100</v>
      </c>
      <c r="C280" s="30">
        <v>44.897959</v>
      </c>
      <c r="D280" s="30">
        <v>76.190476000000004</v>
      </c>
      <c r="E280" s="30">
        <v>1.020408</v>
      </c>
      <c r="F280" s="30">
        <v>18.367346999999999</v>
      </c>
      <c r="G280" s="30">
        <v>6.1224489999999996</v>
      </c>
      <c r="H280" s="30">
        <v>5.1020409999999998</v>
      </c>
      <c r="I280" s="30">
        <v>2.040816</v>
      </c>
      <c r="J280" s="30">
        <v>3.0612240000000002</v>
      </c>
      <c r="K280" s="30">
        <v>0.68027199999999999</v>
      </c>
    </row>
    <row r="281" spans="1:11" ht="11.15" customHeight="1" x14ac:dyDescent="0.2">
      <c r="A281" s="19" t="s">
        <v>916</v>
      </c>
      <c r="B281" s="20">
        <v>664</v>
      </c>
      <c r="C281" s="20">
        <v>271</v>
      </c>
      <c r="D281" s="20">
        <v>490</v>
      </c>
      <c r="E281" s="20">
        <v>10</v>
      </c>
      <c r="F281" s="20">
        <v>163</v>
      </c>
      <c r="G281" s="20">
        <v>95</v>
      </c>
      <c r="H281" s="20">
        <v>34</v>
      </c>
      <c r="I281" s="20">
        <v>25</v>
      </c>
      <c r="J281" s="20">
        <v>16</v>
      </c>
      <c r="K281" s="20">
        <v>8</v>
      </c>
    </row>
    <row r="282" spans="1:11" ht="11.15" customHeight="1" x14ac:dyDescent="0.2">
      <c r="A282" s="21" t="s">
        <v>126</v>
      </c>
      <c r="B282" s="30">
        <v>100</v>
      </c>
      <c r="C282" s="30">
        <v>40.813253000000003</v>
      </c>
      <c r="D282" s="30">
        <v>73.795180999999999</v>
      </c>
      <c r="E282" s="30">
        <v>1.506024</v>
      </c>
      <c r="F282" s="30">
        <v>24.548193000000001</v>
      </c>
      <c r="G282" s="30">
        <v>14.307229</v>
      </c>
      <c r="H282" s="30">
        <v>5.120482</v>
      </c>
      <c r="I282" s="30">
        <v>3.7650600000000001</v>
      </c>
      <c r="J282" s="30">
        <v>2.4096389999999999</v>
      </c>
      <c r="K282" s="30">
        <v>1.2048190000000001</v>
      </c>
    </row>
    <row r="283" spans="1:11" ht="11.15" customHeight="1" x14ac:dyDescent="0.2">
      <c r="A283" s="19" t="s">
        <v>917</v>
      </c>
      <c r="B283" s="20">
        <v>421</v>
      </c>
      <c r="C283" s="20">
        <v>200</v>
      </c>
      <c r="D283" s="20">
        <v>319</v>
      </c>
      <c r="E283" s="20">
        <v>8</v>
      </c>
      <c r="F283" s="20">
        <v>97</v>
      </c>
      <c r="G283" s="20">
        <v>36</v>
      </c>
      <c r="H283" s="20">
        <v>18</v>
      </c>
      <c r="I283" s="20">
        <v>6</v>
      </c>
      <c r="J283" s="20">
        <v>6</v>
      </c>
      <c r="K283" s="20">
        <v>10</v>
      </c>
    </row>
    <row r="284" spans="1:11" ht="11.15" customHeight="1" x14ac:dyDescent="0.2">
      <c r="A284" s="21" t="s">
        <v>126</v>
      </c>
      <c r="B284" s="30">
        <v>100</v>
      </c>
      <c r="C284" s="30">
        <v>47.505938</v>
      </c>
      <c r="D284" s="30">
        <v>75.771970999999994</v>
      </c>
      <c r="E284" s="30">
        <v>1.9002380000000001</v>
      </c>
      <c r="F284" s="30">
        <v>23.040379999999999</v>
      </c>
      <c r="G284" s="30">
        <v>8.551069</v>
      </c>
      <c r="H284" s="30">
        <v>4.2755340000000004</v>
      </c>
      <c r="I284" s="30">
        <v>1.4251780000000001</v>
      </c>
      <c r="J284" s="30">
        <v>1.4251780000000001</v>
      </c>
      <c r="K284" s="30">
        <v>2.3752970000000002</v>
      </c>
    </row>
    <row r="285" spans="1:11" ht="11.15" customHeight="1" x14ac:dyDescent="0.2">
      <c r="A285" s="19" t="s">
        <v>918</v>
      </c>
      <c r="B285" s="20">
        <v>358</v>
      </c>
      <c r="C285" s="20">
        <v>157</v>
      </c>
      <c r="D285" s="20">
        <v>273</v>
      </c>
      <c r="E285" s="20">
        <v>10</v>
      </c>
      <c r="F285" s="20">
        <v>82</v>
      </c>
      <c r="G285" s="20">
        <v>33</v>
      </c>
      <c r="H285" s="20">
        <v>20</v>
      </c>
      <c r="I285" s="20">
        <v>8</v>
      </c>
      <c r="J285" s="20">
        <v>7</v>
      </c>
      <c r="K285" s="20">
        <v>6</v>
      </c>
    </row>
    <row r="286" spans="1:11" ht="11.15" customHeight="1" x14ac:dyDescent="0.2">
      <c r="A286" s="21" t="s">
        <v>126</v>
      </c>
      <c r="B286" s="30">
        <v>100</v>
      </c>
      <c r="C286" s="30">
        <v>43.854748999999998</v>
      </c>
      <c r="D286" s="30">
        <v>76.256983000000005</v>
      </c>
      <c r="E286" s="30">
        <v>2.7932959999999998</v>
      </c>
      <c r="F286" s="30">
        <v>22.905028000000001</v>
      </c>
      <c r="G286" s="30">
        <v>9.2178769999999997</v>
      </c>
      <c r="H286" s="30">
        <v>5.5865919999999996</v>
      </c>
      <c r="I286" s="30">
        <v>2.2346370000000002</v>
      </c>
      <c r="J286" s="30">
        <v>1.9553069999999999</v>
      </c>
      <c r="K286" s="30">
        <v>1.675978</v>
      </c>
    </row>
    <row r="287" spans="1:11" ht="11.15" customHeight="1" x14ac:dyDescent="0.2">
      <c r="A287" s="19" t="s">
        <v>919</v>
      </c>
      <c r="B287" s="20">
        <v>217</v>
      </c>
      <c r="C287" s="20">
        <v>99</v>
      </c>
      <c r="D287" s="20">
        <v>171</v>
      </c>
      <c r="E287" s="20">
        <v>11</v>
      </c>
      <c r="F287" s="20">
        <v>61</v>
      </c>
      <c r="G287" s="20">
        <v>26</v>
      </c>
      <c r="H287" s="20">
        <v>7</v>
      </c>
      <c r="I287" s="20">
        <v>2</v>
      </c>
      <c r="J287" s="20">
        <v>4</v>
      </c>
      <c r="K287" s="20">
        <v>3</v>
      </c>
    </row>
    <row r="288" spans="1:11" ht="11.15" customHeight="1" x14ac:dyDescent="0.2">
      <c r="A288" s="21" t="s">
        <v>126</v>
      </c>
      <c r="B288" s="30">
        <v>100</v>
      </c>
      <c r="C288" s="30">
        <v>45.622120000000002</v>
      </c>
      <c r="D288" s="30">
        <v>78.801843000000005</v>
      </c>
      <c r="E288" s="30">
        <v>5.0691240000000004</v>
      </c>
      <c r="F288" s="30">
        <v>28.110599000000001</v>
      </c>
      <c r="G288" s="30">
        <v>11.981567</v>
      </c>
      <c r="H288" s="30">
        <v>3.225806</v>
      </c>
      <c r="I288" s="30">
        <v>0.92165900000000001</v>
      </c>
      <c r="J288" s="30">
        <v>1.843318</v>
      </c>
      <c r="K288" s="30">
        <v>1.3824879999999999</v>
      </c>
    </row>
    <row r="289" spans="1:11" ht="11.15" customHeight="1" x14ac:dyDescent="0.2">
      <c r="A289" s="19" t="s">
        <v>920</v>
      </c>
      <c r="B289" s="20">
        <v>234</v>
      </c>
      <c r="C289" s="20">
        <v>117</v>
      </c>
      <c r="D289" s="20">
        <v>180</v>
      </c>
      <c r="E289" s="20">
        <v>11</v>
      </c>
      <c r="F289" s="20">
        <v>53</v>
      </c>
      <c r="G289" s="20">
        <v>24</v>
      </c>
      <c r="H289" s="20">
        <v>6</v>
      </c>
      <c r="I289" s="20">
        <v>6</v>
      </c>
      <c r="J289" s="20">
        <v>10</v>
      </c>
      <c r="K289" s="20">
        <v>1</v>
      </c>
    </row>
    <row r="290" spans="1:11" ht="11.15" customHeight="1" x14ac:dyDescent="0.2">
      <c r="A290" s="31"/>
      <c r="B290" s="32">
        <v>100</v>
      </c>
      <c r="C290" s="32">
        <v>50</v>
      </c>
      <c r="D290" s="32">
        <v>76.923077000000006</v>
      </c>
      <c r="E290" s="32">
        <v>4.7008549999999998</v>
      </c>
      <c r="F290" s="32">
        <v>22.649573</v>
      </c>
      <c r="G290" s="32">
        <v>10.256410000000001</v>
      </c>
      <c r="H290" s="32">
        <v>2.5641029999999998</v>
      </c>
      <c r="I290" s="32">
        <v>2.5641029999999998</v>
      </c>
      <c r="J290" s="32">
        <v>4.273504</v>
      </c>
      <c r="K290" s="32">
        <v>0.42735000000000001</v>
      </c>
    </row>
    <row r="291" spans="1:11" ht="11.15" customHeight="1" x14ac:dyDescent="0.2"/>
  </sheetData>
  <phoneticPr fontId="1"/>
  <pageMargins left="0.75" right="0.75" top="1" bottom="1" header="0.5" footer="0.5"/>
</worksheet>
</file>

<file path=xl/worksheets/sheet1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29DB6D-97E3-455B-84A6-A296C96F0D98}">
  <dimension ref="A1:P292"/>
  <sheetViews>
    <sheetView topLeftCell="A52"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6" x14ac:dyDescent="0.2">
      <c r="A1" s="8" t="s">
        <v>126</v>
      </c>
      <c r="B1" s="9"/>
    </row>
    <row r="2" spans="1:16" x14ac:dyDescent="0.2">
      <c r="A2" s="11" t="str">
        <f xml:space="preserve"> HYPERLINK("#'目次'!B41","[35]")</f>
        <v>[35]</v>
      </c>
    </row>
    <row r="3" spans="1:16" x14ac:dyDescent="0.2">
      <c r="A3" s="9" t="s">
        <v>126</v>
      </c>
      <c r="B3" s="12" t="s">
        <v>397</v>
      </c>
    </row>
    <row r="4" spans="1:16" x14ac:dyDescent="0.2">
      <c r="A4" s="9" t="s">
        <v>126</v>
      </c>
      <c r="B4" s="12" t="s">
        <v>251</v>
      </c>
    </row>
    <row r="5" spans="1:16" x14ac:dyDescent="0.2">
      <c r="A5" s="9" t="s">
        <v>126</v>
      </c>
      <c r="B5" s="12" t="s">
        <v>252</v>
      </c>
    </row>
    <row r="6" spans="1:16" s="15" customFormat="1" ht="87.5" x14ac:dyDescent="0.2">
      <c r="A6" s="13" t="s">
        <v>126</v>
      </c>
      <c r="B6" s="14" t="s">
        <v>831</v>
      </c>
      <c r="C6" s="14" t="s">
        <v>253</v>
      </c>
      <c r="D6" s="14" t="s">
        <v>254</v>
      </c>
      <c r="E6" s="14" t="s">
        <v>255</v>
      </c>
      <c r="F6" s="14" t="s">
        <v>256</v>
      </c>
      <c r="G6" s="14" t="s">
        <v>257</v>
      </c>
      <c r="H6" s="14" t="s">
        <v>258</v>
      </c>
      <c r="I6" s="14" t="s">
        <v>259</v>
      </c>
      <c r="J6" s="14" t="s">
        <v>260</v>
      </c>
      <c r="K6" s="14" t="s">
        <v>261</v>
      </c>
      <c r="L6" s="14" t="s">
        <v>262</v>
      </c>
      <c r="M6" s="14" t="s">
        <v>1364</v>
      </c>
      <c r="N6" s="14" t="s">
        <v>873</v>
      </c>
      <c r="O6" s="14" t="s">
        <v>353</v>
      </c>
      <c r="P6" s="14" t="s">
        <v>145</v>
      </c>
    </row>
    <row r="7" spans="1:16" x14ac:dyDescent="0.2">
      <c r="A7" s="16" t="s">
        <v>845</v>
      </c>
      <c r="B7" s="17">
        <v>2188</v>
      </c>
      <c r="C7" s="17">
        <v>34</v>
      </c>
      <c r="D7" s="17">
        <v>159</v>
      </c>
      <c r="E7" s="17">
        <v>239</v>
      </c>
      <c r="F7" s="17">
        <v>262</v>
      </c>
      <c r="G7" s="17">
        <v>327</v>
      </c>
      <c r="H7" s="17">
        <v>282</v>
      </c>
      <c r="I7" s="17">
        <v>329</v>
      </c>
      <c r="J7" s="17">
        <v>238</v>
      </c>
      <c r="K7" s="17">
        <v>50</v>
      </c>
      <c r="L7" s="17">
        <v>62</v>
      </c>
      <c r="M7" s="17">
        <v>20</v>
      </c>
      <c r="N7" s="17">
        <v>186</v>
      </c>
      <c r="O7" s="17">
        <v>0</v>
      </c>
      <c r="P7" s="17">
        <v>0</v>
      </c>
    </row>
    <row r="8" spans="1:16" x14ac:dyDescent="0.2">
      <c r="A8" s="21" t="s">
        <v>126</v>
      </c>
      <c r="B8" s="30">
        <v>100</v>
      </c>
      <c r="C8" s="30">
        <v>1.553931</v>
      </c>
      <c r="D8" s="30">
        <v>7.2669100000000002</v>
      </c>
      <c r="E8" s="30">
        <v>10.923218</v>
      </c>
      <c r="F8" s="30">
        <v>11.974406</v>
      </c>
      <c r="G8" s="30">
        <v>14.945155</v>
      </c>
      <c r="H8" s="30">
        <v>12.888483000000001</v>
      </c>
      <c r="I8" s="30">
        <v>15.036562999999999</v>
      </c>
      <c r="J8" s="30">
        <v>10.877514</v>
      </c>
      <c r="K8" s="30">
        <v>2.2851919999999999</v>
      </c>
      <c r="L8" s="30">
        <v>2.8336380000000001</v>
      </c>
      <c r="M8" s="30">
        <v>0.91407700000000003</v>
      </c>
      <c r="N8" s="30">
        <v>8.5009139999999999</v>
      </c>
      <c r="O8" s="30">
        <v>340.40659299999999</v>
      </c>
      <c r="P8" s="30">
        <v>280</v>
      </c>
    </row>
    <row r="9" spans="1:16" x14ac:dyDescent="0.2">
      <c r="A9" s="18" t="s">
        <v>846</v>
      </c>
      <c r="B9" s="18"/>
      <c r="C9" s="18"/>
      <c r="D9" s="18"/>
      <c r="E9" s="18"/>
      <c r="F9" s="18"/>
      <c r="G9" s="18"/>
      <c r="H9" s="18"/>
      <c r="I9" s="18"/>
      <c r="J9" s="18"/>
      <c r="K9" s="18"/>
      <c r="L9" s="18"/>
      <c r="M9" s="18"/>
      <c r="N9" s="18"/>
      <c r="O9" s="18"/>
      <c r="P9" s="18"/>
    </row>
    <row r="10" spans="1:16" x14ac:dyDescent="0.2">
      <c r="A10" s="19" t="s">
        <v>847</v>
      </c>
      <c r="B10" s="20">
        <v>1092</v>
      </c>
      <c r="C10" s="20">
        <v>6</v>
      </c>
      <c r="D10" s="20">
        <v>46</v>
      </c>
      <c r="E10" s="20">
        <v>79</v>
      </c>
      <c r="F10" s="20">
        <v>137</v>
      </c>
      <c r="G10" s="20">
        <v>181</v>
      </c>
      <c r="H10" s="20">
        <v>155</v>
      </c>
      <c r="I10" s="20">
        <v>184</v>
      </c>
      <c r="J10" s="20">
        <v>132</v>
      </c>
      <c r="K10" s="20">
        <v>35</v>
      </c>
      <c r="L10" s="20">
        <v>45</v>
      </c>
      <c r="M10" s="20">
        <v>13</v>
      </c>
      <c r="N10" s="20">
        <v>79</v>
      </c>
      <c r="O10" s="20">
        <v>0</v>
      </c>
      <c r="P10" s="20">
        <v>0</v>
      </c>
    </row>
    <row r="11" spans="1:16" x14ac:dyDescent="0.2">
      <c r="A11" s="21" t="s">
        <v>126</v>
      </c>
      <c r="B11" s="30">
        <v>100</v>
      </c>
      <c r="C11" s="30">
        <v>0.54945100000000002</v>
      </c>
      <c r="D11" s="30">
        <v>4.2124540000000001</v>
      </c>
      <c r="E11" s="30">
        <v>7.234432</v>
      </c>
      <c r="F11" s="30">
        <v>12.545788</v>
      </c>
      <c r="G11" s="30">
        <v>16.575092000000001</v>
      </c>
      <c r="H11" s="30">
        <v>14.194139</v>
      </c>
      <c r="I11" s="30">
        <v>16.849817000000002</v>
      </c>
      <c r="J11" s="30">
        <v>12.087911999999999</v>
      </c>
      <c r="K11" s="30">
        <v>3.2051280000000002</v>
      </c>
      <c r="L11" s="30">
        <v>4.1208790000000004</v>
      </c>
      <c r="M11" s="30">
        <v>1.1904760000000001</v>
      </c>
      <c r="N11" s="30">
        <v>7.234432</v>
      </c>
      <c r="O11" s="30">
        <v>383</v>
      </c>
      <c r="P11" s="30">
        <v>300</v>
      </c>
    </row>
    <row r="12" spans="1:16" x14ac:dyDescent="0.2">
      <c r="A12" s="19" t="s">
        <v>848</v>
      </c>
      <c r="B12" s="20">
        <v>1095</v>
      </c>
      <c r="C12" s="20">
        <v>28</v>
      </c>
      <c r="D12" s="20">
        <v>113</v>
      </c>
      <c r="E12" s="20">
        <v>160</v>
      </c>
      <c r="F12" s="20">
        <v>125</v>
      </c>
      <c r="G12" s="20">
        <v>146</v>
      </c>
      <c r="H12" s="20">
        <v>127</v>
      </c>
      <c r="I12" s="20">
        <v>144</v>
      </c>
      <c r="J12" s="20">
        <v>106</v>
      </c>
      <c r="K12" s="20">
        <v>15</v>
      </c>
      <c r="L12" s="20">
        <v>17</v>
      </c>
      <c r="M12" s="20">
        <v>7</v>
      </c>
      <c r="N12" s="20">
        <v>107</v>
      </c>
      <c r="O12" s="20">
        <v>0</v>
      </c>
      <c r="P12" s="20">
        <v>0</v>
      </c>
    </row>
    <row r="13" spans="1:16" x14ac:dyDescent="0.2">
      <c r="A13" s="21" t="s">
        <v>126</v>
      </c>
      <c r="B13" s="30">
        <v>100</v>
      </c>
      <c r="C13" s="30">
        <v>2.5570780000000002</v>
      </c>
      <c r="D13" s="30">
        <v>10.319635</v>
      </c>
      <c r="E13" s="30">
        <v>14.611872</v>
      </c>
      <c r="F13" s="30">
        <v>11.415525000000001</v>
      </c>
      <c r="G13" s="30">
        <v>13.333333</v>
      </c>
      <c r="H13" s="30">
        <v>11.598174</v>
      </c>
      <c r="I13" s="30">
        <v>13.150684999999999</v>
      </c>
      <c r="J13" s="30">
        <v>9.6803650000000001</v>
      </c>
      <c r="K13" s="30">
        <v>1.3698630000000001</v>
      </c>
      <c r="L13" s="30">
        <v>1.552511</v>
      </c>
      <c r="M13" s="30">
        <v>0.63926899999999998</v>
      </c>
      <c r="N13" s="30">
        <v>9.7716890000000003</v>
      </c>
      <c r="O13" s="30">
        <v>296.61842100000001</v>
      </c>
      <c r="P13" s="30">
        <v>240</v>
      </c>
    </row>
    <row r="14" spans="1:16" x14ac:dyDescent="0.2">
      <c r="A14" s="19" t="s">
        <v>849</v>
      </c>
      <c r="B14" s="20">
        <v>1</v>
      </c>
      <c r="C14" s="20">
        <v>0</v>
      </c>
      <c r="D14" s="20">
        <v>0</v>
      </c>
      <c r="E14" s="20">
        <v>0</v>
      </c>
      <c r="F14" s="20">
        <v>0</v>
      </c>
      <c r="G14" s="20">
        <v>0</v>
      </c>
      <c r="H14" s="20">
        <v>0</v>
      </c>
      <c r="I14" s="20">
        <v>1</v>
      </c>
      <c r="J14" s="20">
        <v>0</v>
      </c>
      <c r="K14" s="20">
        <v>0</v>
      </c>
      <c r="L14" s="20">
        <v>0</v>
      </c>
      <c r="M14" s="20">
        <v>0</v>
      </c>
      <c r="N14" s="20">
        <v>0</v>
      </c>
      <c r="O14" s="20">
        <v>0</v>
      </c>
      <c r="P14" s="20">
        <v>0</v>
      </c>
    </row>
    <row r="15" spans="1:16" x14ac:dyDescent="0.2">
      <c r="A15" s="21" t="s">
        <v>126</v>
      </c>
      <c r="B15" s="30">
        <v>100</v>
      </c>
      <c r="C15" s="30">
        <v>0</v>
      </c>
      <c r="D15" s="30">
        <v>0</v>
      </c>
      <c r="E15" s="30">
        <v>0</v>
      </c>
      <c r="F15" s="30">
        <v>0</v>
      </c>
      <c r="G15" s="30">
        <v>0</v>
      </c>
      <c r="H15" s="30">
        <v>0</v>
      </c>
      <c r="I15" s="30">
        <v>100</v>
      </c>
      <c r="J15" s="30">
        <v>0</v>
      </c>
      <c r="K15" s="30">
        <v>0</v>
      </c>
      <c r="L15" s="30">
        <v>0</v>
      </c>
      <c r="M15" s="30">
        <v>0</v>
      </c>
      <c r="N15" s="30">
        <v>0</v>
      </c>
      <c r="O15" s="30">
        <v>456</v>
      </c>
      <c r="P15" s="30">
        <v>456</v>
      </c>
    </row>
    <row r="16" spans="1:16" x14ac:dyDescent="0.2">
      <c r="A16" s="18" t="s">
        <v>850</v>
      </c>
      <c r="B16" s="18"/>
      <c r="C16" s="18"/>
      <c r="D16" s="18"/>
      <c r="E16" s="18"/>
      <c r="F16" s="18"/>
      <c r="G16" s="18"/>
      <c r="H16" s="18"/>
      <c r="I16" s="18"/>
      <c r="J16" s="18"/>
      <c r="K16" s="18"/>
      <c r="L16" s="18"/>
      <c r="M16" s="18"/>
      <c r="N16" s="18"/>
      <c r="O16" s="18"/>
      <c r="P16" s="18"/>
    </row>
    <row r="17" spans="1:16" x14ac:dyDescent="0.2">
      <c r="A17" s="19" t="s">
        <v>851</v>
      </c>
      <c r="B17" s="20">
        <v>387</v>
      </c>
      <c r="C17" s="20">
        <v>3</v>
      </c>
      <c r="D17" s="20">
        <v>17</v>
      </c>
      <c r="E17" s="20">
        <v>31</v>
      </c>
      <c r="F17" s="20">
        <v>19</v>
      </c>
      <c r="G17" s="20">
        <v>41</v>
      </c>
      <c r="H17" s="20">
        <v>57</v>
      </c>
      <c r="I17" s="20">
        <v>63</v>
      </c>
      <c r="J17" s="20">
        <v>65</v>
      </c>
      <c r="K17" s="20">
        <v>23</v>
      </c>
      <c r="L17" s="20">
        <v>25</v>
      </c>
      <c r="M17" s="20">
        <v>15</v>
      </c>
      <c r="N17" s="20">
        <v>28</v>
      </c>
      <c r="O17" s="20">
        <v>0</v>
      </c>
      <c r="P17" s="20"/>
    </row>
    <row r="18" spans="1:16" x14ac:dyDescent="0.2">
      <c r="A18" s="21" t="s">
        <v>126</v>
      </c>
      <c r="B18" s="30">
        <v>100</v>
      </c>
      <c r="C18" s="30">
        <v>0.77519400000000005</v>
      </c>
      <c r="D18" s="30">
        <v>4.3927649999999998</v>
      </c>
      <c r="E18" s="30">
        <v>8.0103360000000006</v>
      </c>
      <c r="F18" s="30">
        <v>4.9095610000000001</v>
      </c>
      <c r="G18" s="30">
        <v>10.594315</v>
      </c>
      <c r="H18" s="30">
        <v>14.728681999999999</v>
      </c>
      <c r="I18" s="30">
        <v>16.279070000000001</v>
      </c>
      <c r="J18" s="30">
        <v>16.795866</v>
      </c>
      <c r="K18" s="30">
        <v>5.9431520000000004</v>
      </c>
      <c r="L18" s="30">
        <v>6.4599479999999998</v>
      </c>
      <c r="M18" s="30">
        <v>3.875969</v>
      </c>
      <c r="N18" s="30">
        <v>7.2351419999999997</v>
      </c>
      <c r="O18" s="30">
        <v>437.11420600000002</v>
      </c>
      <c r="P18" s="30">
        <v>340</v>
      </c>
    </row>
    <row r="19" spans="1:16" x14ac:dyDescent="0.2">
      <c r="A19" s="19" t="s">
        <v>852</v>
      </c>
      <c r="B19" s="20">
        <v>432</v>
      </c>
      <c r="C19" s="20">
        <v>5</v>
      </c>
      <c r="D19" s="20">
        <v>18</v>
      </c>
      <c r="E19" s="20">
        <v>32</v>
      </c>
      <c r="F19" s="20">
        <v>44</v>
      </c>
      <c r="G19" s="20">
        <v>61</v>
      </c>
      <c r="H19" s="20">
        <v>53</v>
      </c>
      <c r="I19" s="20">
        <v>88</v>
      </c>
      <c r="J19" s="20">
        <v>70</v>
      </c>
      <c r="K19" s="20">
        <v>13</v>
      </c>
      <c r="L19" s="20">
        <v>16</v>
      </c>
      <c r="M19" s="20">
        <v>0</v>
      </c>
      <c r="N19" s="20">
        <v>32</v>
      </c>
      <c r="O19" s="20">
        <v>0</v>
      </c>
      <c r="P19" s="20">
        <v>0</v>
      </c>
    </row>
    <row r="20" spans="1:16" x14ac:dyDescent="0.2">
      <c r="A20" s="21" t="s">
        <v>126</v>
      </c>
      <c r="B20" s="30">
        <v>100</v>
      </c>
      <c r="C20" s="30">
        <v>1.1574070000000001</v>
      </c>
      <c r="D20" s="30">
        <v>4.1666670000000003</v>
      </c>
      <c r="E20" s="30">
        <v>7.4074070000000001</v>
      </c>
      <c r="F20" s="30">
        <v>10.185185000000001</v>
      </c>
      <c r="G20" s="30">
        <v>14.120369999999999</v>
      </c>
      <c r="H20" s="30">
        <v>12.268519</v>
      </c>
      <c r="I20" s="30">
        <v>20.370370000000001</v>
      </c>
      <c r="J20" s="30">
        <v>16.203703999999998</v>
      </c>
      <c r="K20" s="30">
        <v>3.0092590000000001</v>
      </c>
      <c r="L20" s="30">
        <v>3.7037040000000001</v>
      </c>
      <c r="M20" s="30">
        <v>0</v>
      </c>
      <c r="N20" s="30">
        <v>7.4074070000000001</v>
      </c>
      <c r="O20" s="30">
        <v>400.04</v>
      </c>
      <c r="P20" s="30">
        <v>336</v>
      </c>
    </row>
    <row r="21" spans="1:16" x14ac:dyDescent="0.2">
      <c r="A21" s="19" t="s">
        <v>853</v>
      </c>
      <c r="B21" s="20">
        <v>449</v>
      </c>
      <c r="C21" s="20">
        <v>7</v>
      </c>
      <c r="D21" s="20">
        <v>33</v>
      </c>
      <c r="E21" s="20">
        <v>54</v>
      </c>
      <c r="F21" s="20">
        <v>50</v>
      </c>
      <c r="G21" s="20">
        <v>69</v>
      </c>
      <c r="H21" s="20">
        <v>58</v>
      </c>
      <c r="I21" s="20">
        <v>82</v>
      </c>
      <c r="J21" s="20">
        <v>45</v>
      </c>
      <c r="K21" s="20">
        <v>7</v>
      </c>
      <c r="L21" s="20">
        <v>8</v>
      </c>
      <c r="M21" s="20">
        <v>2</v>
      </c>
      <c r="N21" s="20">
        <v>34</v>
      </c>
      <c r="O21" s="20">
        <v>0</v>
      </c>
      <c r="P21" s="20">
        <v>0</v>
      </c>
    </row>
    <row r="22" spans="1:16" x14ac:dyDescent="0.2">
      <c r="A22" s="21" t="s">
        <v>126</v>
      </c>
      <c r="B22" s="30">
        <v>100</v>
      </c>
      <c r="C22" s="30">
        <v>1.5590200000000001</v>
      </c>
      <c r="D22" s="30">
        <v>7.349666</v>
      </c>
      <c r="E22" s="30">
        <v>12.026726</v>
      </c>
      <c r="F22" s="30">
        <v>11.135857</v>
      </c>
      <c r="G22" s="30">
        <v>15.367483</v>
      </c>
      <c r="H22" s="30">
        <v>12.917595</v>
      </c>
      <c r="I22" s="30">
        <v>18.262806000000001</v>
      </c>
      <c r="J22" s="30">
        <v>10.022271999999999</v>
      </c>
      <c r="K22" s="30">
        <v>1.5590200000000001</v>
      </c>
      <c r="L22" s="30">
        <v>1.7817369999999999</v>
      </c>
      <c r="M22" s="30">
        <v>0.445434</v>
      </c>
      <c r="N22" s="30">
        <v>7.5723830000000003</v>
      </c>
      <c r="O22" s="30">
        <v>312.39036099999998</v>
      </c>
      <c r="P22" s="30">
        <v>280</v>
      </c>
    </row>
    <row r="23" spans="1:16" x14ac:dyDescent="0.2">
      <c r="A23" s="19" t="s">
        <v>854</v>
      </c>
      <c r="B23" s="20">
        <v>427</v>
      </c>
      <c r="C23" s="20">
        <v>9</v>
      </c>
      <c r="D23" s="20">
        <v>38</v>
      </c>
      <c r="E23" s="20">
        <v>49</v>
      </c>
      <c r="F23" s="20">
        <v>58</v>
      </c>
      <c r="G23" s="20">
        <v>69</v>
      </c>
      <c r="H23" s="20">
        <v>54</v>
      </c>
      <c r="I23" s="20">
        <v>57</v>
      </c>
      <c r="J23" s="20">
        <v>38</v>
      </c>
      <c r="K23" s="20">
        <v>4</v>
      </c>
      <c r="L23" s="20">
        <v>9</v>
      </c>
      <c r="M23" s="20">
        <v>1</v>
      </c>
      <c r="N23" s="20">
        <v>41</v>
      </c>
      <c r="O23" s="20">
        <v>0</v>
      </c>
      <c r="P23" s="20">
        <v>0</v>
      </c>
    </row>
    <row r="24" spans="1:16" x14ac:dyDescent="0.2">
      <c r="A24" s="21" t="s">
        <v>126</v>
      </c>
      <c r="B24" s="30">
        <v>100</v>
      </c>
      <c r="C24" s="30">
        <v>2.1077279999999998</v>
      </c>
      <c r="D24" s="30">
        <v>8.8992970000000007</v>
      </c>
      <c r="E24" s="30">
        <v>11.47541</v>
      </c>
      <c r="F24" s="30">
        <v>13.583138</v>
      </c>
      <c r="G24" s="30">
        <v>16.159251000000001</v>
      </c>
      <c r="H24" s="30">
        <v>12.646369999999999</v>
      </c>
      <c r="I24" s="30">
        <v>13.348946</v>
      </c>
      <c r="J24" s="30">
        <v>8.8992970000000007</v>
      </c>
      <c r="K24" s="30">
        <v>0.93676800000000005</v>
      </c>
      <c r="L24" s="30">
        <v>2.1077279999999998</v>
      </c>
      <c r="M24" s="30">
        <v>0.23419200000000001</v>
      </c>
      <c r="N24" s="30">
        <v>9.6018740000000005</v>
      </c>
      <c r="O24" s="30">
        <v>320.62953399999998</v>
      </c>
      <c r="P24" s="30">
        <v>250</v>
      </c>
    </row>
    <row r="25" spans="1:16" x14ac:dyDescent="0.2">
      <c r="A25" s="19" t="s">
        <v>855</v>
      </c>
      <c r="B25" s="20">
        <v>274</v>
      </c>
      <c r="C25" s="20">
        <v>3</v>
      </c>
      <c r="D25" s="20">
        <v>27</v>
      </c>
      <c r="E25" s="20">
        <v>36</v>
      </c>
      <c r="F25" s="20">
        <v>43</v>
      </c>
      <c r="G25" s="20">
        <v>54</v>
      </c>
      <c r="H25" s="20">
        <v>34</v>
      </c>
      <c r="I25" s="20">
        <v>25</v>
      </c>
      <c r="J25" s="20">
        <v>14</v>
      </c>
      <c r="K25" s="20">
        <v>2</v>
      </c>
      <c r="L25" s="20">
        <v>4</v>
      </c>
      <c r="M25" s="20">
        <v>1</v>
      </c>
      <c r="N25" s="20">
        <v>31</v>
      </c>
      <c r="O25" s="20">
        <v>0</v>
      </c>
      <c r="P25" s="20">
        <v>0</v>
      </c>
    </row>
    <row r="26" spans="1:16" x14ac:dyDescent="0.2">
      <c r="A26" s="21" t="s">
        <v>126</v>
      </c>
      <c r="B26" s="30">
        <v>100</v>
      </c>
      <c r="C26" s="30">
        <v>1.0948910000000001</v>
      </c>
      <c r="D26" s="30">
        <v>9.8540150000000004</v>
      </c>
      <c r="E26" s="30">
        <v>13.138686</v>
      </c>
      <c r="F26" s="30">
        <v>15.693431</v>
      </c>
      <c r="G26" s="30">
        <v>19.708029</v>
      </c>
      <c r="H26" s="30">
        <v>12.408759</v>
      </c>
      <c r="I26" s="30">
        <v>9.1240880000000004</v>
      </c>
      <c r="J26" s="30">
        <v>5.1094889999999999</v>
      </c>
      <c r="K26" s="30">
        <v>0.72992699999999999</v>
      </c>
      <c r="L26" s="30">
        <v>1.459854</v>
      </c>
      <c r="M26" s="30">
        <v>0.36496400000000001</v>
      </c>
      <c r="N26" s="30">
        <v>11.313869</v>
      </c>
      <c r="O26" s="30">
        <v>279.47736600000002</v>
      </c>
      <c r="P26" s="30">
        <v>240</v>
      </c>
    </row>
    <row r="27" spans="1:16" x14ac:dyDescent="0.2">
      <c r="A27" s="19" t="s">
        <v>856</v>
      </c>
      <c r="B27" s="20">
        <v>137</v>
      </c>
      <c r="C27" s="20">
        <v>3</v>
      </c>
      <c r="D27" s="20">
        <v>17</v>
      </c>
      <c r="E27" s="20">
        <v>19</v>
      </c>
      <c r="F27" s="20">
        <v>32</v>
      </c>
      <c r="G27" s="20">
        <v>24</v>
      </c>
      <c r="H27" s="20">
        <v>15</v>
      </c>
      <c r="I27" s="20">
        <v>8</v>
      </c>
      <c r="J27" s="20">
        <v>5</v>
      </c>
      <c r="K27" s="20">
        <v>1</v>
      </c>
      <c r="L27" s="20">
        <v>0</v>
      </c>
      <c r="M27" s="20">
        <v>0</v>
      </c>
      <c r="N27" s="20">
        <v>13</v>
      </c>
      <c r="O27" s="20">
        <v>0</v>
      </c>
      <c r="P27" s="20">
        <v>0</v>
      </c>
    </row>
    <row r="28" spans="1:16" x14ac:dyDescent="0.2">
      <c r="A28" s="21" t="s">
        <v>126</v>
      </c>
      <c r="B28" s="30">
        <v>100</v>
      </c>
      <c r="C28" s="30">
        <v>2.189781</v>
      </c>
      <c r="D28" s="30">
        <v>12.408759</v>
      </c>
      <c r="E28" s="30">
        <v>13.868613</v>
      </c>
      <c r="F28" s="30">
        <v>23.357664</v>
      </c>
      <c r="G28" s="30">
        <v>17.518248</v>
      </c>
      <c r="H28" s="30">
        <v>10.948905</v>
      </c>
      <c r="I28" s="30">
        <v>5.8394159999999999</v>
      </c>
      <c r="J28" s="30">
        <v>3.649635</v>
      </c>
      <c r="K28" s="30">
        <v>0.72992699999999999</v>
      </c>
      <c r="L28" s="30">
        <v>0</v>
      </c>
      <c r="M28" s="30">
        <v>0</v>
      </c>
      <c r="N28" s="30">
        <v>9.4890509999999999</v>
      </c>
      <c r="O28" s="30">
        <v>227.03225800000001</v>
      </c>
      <c r="P28" s="30">
        <v>216</v>
      </c>
    </row>
    <row r="29" spans="1:16" x14ac:dyDescent="0.2">
      <c r="A29" s="19" t="s">
        <v>857</v>
      </c>
      <c r="B29" s="20">
        <v>71</v>
      </c>
      <c r="C29" s="20">
        <v>3</v>
      </c>
      <c r="D29" s="20">
        <v>8</v>
      </c>
      <c r="E29" s="20">
        <v>16</v>
      </c>
      <c r="F29" s="20">
        <v>14</v>
      </c>
      <c r="G29" s="20">
        <v>7</v>
      </c>
      <c r="H29" s="20">
        <v>10</v>
      </c>
      <c r="I29" s="20">
        <v>6</v>
      </c>
      <c r="J29" s="20">
        <v>1</v>
      </c>
      <c r="K29" s="20">
        <v>0</v>
      </c>
      <c r="L29" s="20">
        <v>0</v>
      </c>
      <c r="M29" s="20">
        <v>1</v>
      </c>
      <c r="N29" s="20">
        <v>5</v>
      </c>
      <c r="O29" s="20">
        <v>0</v>
      </c>
      <c r="P29" s="20">
        <v>0</v>
      </c>
    </row>
    <row r="30" spans="1:16" x14ac:dyDescent="0.2">
      <c r="A30" s="21" t="s">
        <v>126</v>
      </c>
      <c r="B30" s="30">
        <v>100</v>
      </c>
      <c r="C30" s="30">
        <v>4.225352</v>
      </c>
      <c r="D30" s="30">
        <v>11.267606000000001</v>
      </c>
      <c r="E30" s="30">
        <v>22.535211</v>
      </c>
      <c r="F30" s="30">
        <v>19.718309999999999</v>
      </c>
      <c r="G30" s="30">
        <v>9.8591549999999994</v>
      </c>
      <c r="H30" s="30">
        <v>14.084507</v>
      </c>
      <c r="I30" s="30">
        <v>8.450704</v>
      </c>
      <c r="J30" s="30">
        <v>1.4084509999999999</v>
      </c>
      <c r="K30" s="30">
        <v>0</v>
      </c>
      <c r="L30" s="30">
        <v>0</v>
      </c>
      <c r="M30" s="30">
        <v>1.4084509999999999</v>
      </c>
      <c r="N30" s="30">
        <v>7.0422539999999998</v>
      </c>
      <c r="O30" s="30">
        <v>204.19696999999999</v>
      </c>
      <c r="P30" s="30">
        <v>180</v>
      </c>
    </row>
    <row r="31" spans="1:16" x14ac:dyDescent="0.2">
      <c r="A31" s="19" t="s">
        <v>858</v>
      </c>
      <c r="B31" s="20">
        <v>11</v>
      </c>
      <c r="C31" s="20">
        <v>1</v>
      </c>
      <c r="D31" s="20">
        <v>1</v>
      </c>
      <c r="E31" s="20">
        <v>2</v>
      </c>
      <c r="F31" s="20">
        <v>2</v>
      </c>
      <c r="G31" s="20">
        <v>2</v>
      </c>
      <c r="H31" s="20">
        <v>1</v>
      </c>
      <c r="I31" s="20">
        <v>0</v>
      </c>
      <c r="J31" s="20">
        <v>0</v>
      </c>
      <c r="K31" s="20">
        <v>0</v>
      </c>
      <c r="L31" s="20">
        <v>0</v>
      </c>
      <c r="M31" s="20">
        <v>0</v>
      </c>
      <c r="N31" s="20">
        <v>2</v>
      </c>
      <c r="O31" s="20">
        <v>0</v>
      </c>
      <c r="P31" s="20">
        <v>0</v>
      </c>
    </row>
    <row r="32" spans="1:16" x14ac:dyDescent="0.2">
      <c r="A32" s="21" t="s">
        <v>126</v>
      </c>
      <c r="B32" s="30">
        <v>100</v>
      </c>
      <c r="C32" s="30">
        <v>9.0909089999999999</v>
      </c>
      <c r="D32" s="30">
        <v>9.0909089999999999</v>
      </c>
      <c r="E32" s="30">
        <v>18.181818</v>
      </c>
      <c r="F32" s="30">
        <v>18.181818</v>
      </c>
      <c r="G32" s="30">
        <v>18.181818</v>
      </c>
      <c r="H32" s="30">
        <v>9.0909089999999999</v>
      </c>
      <c r="I32" s="30">
        <v>0</v>
      </c>
      <c r="J32" s="30">
        <v>0</v>
      </c>
      <c r="K32" s="30">
        <v>0</v>
      </c>
      <c r="L32" s="30">
        <v>0</v>
      </c>
      <c r="M32" s="30">
        <v>0</v>
      </c>
      <c r="N32" s="30">
        <v>18.181818</v>
      </c>
      <c r="O32" s="30">
        <v>178.555556</v>
      </c>
      <c r="P32" s="30">
        <v>180</v>
      </c>
    </row>
    <row r="33" spans="1:16" x14ac:dyDescent="0.2">
      <c r="A33" s="19" t="s">
        <v>859</v>
      </c>
      <c r="B33" s="20">
        <v>881</v>
      </c>
      <c r="C33" s="20">
        <v>12</v>
      </c>
      <c r="D33" s="20">
        <v>51</v>
      </c>
      <c r="E33" s="20">
        <v>86</v>
      </c>
      <c r="F33" s="20">
        <v>94</v>
      </c>
      <c r="G33" s="20">
        <v>130</v>
      </c>
      <c r="H33" s="20">
        <v>111</v>
      </c>
      <c r="I33" s="20">
        <v>170</v>
      </c>
      <c r="J33" s="20">
        <v>115</v>
      </c>
      <c r="K33" s="20">
        <v>20</v>
      </c>
      <c r="L33" s="20">
        <v>24</v>
      </c>
      <c r="M33" s="20">
        <v>2</v>
      </c>
      <c r="N33" s="20">
        <v>66</v>
      </c>
      <c r="O33" s="20">
        <v>0</v>
      </c>
      <c r="P33" s="20">
        <v>0</v>
      </c>
    </row>
    <row r="34" spans="1:16" x14ac:dyDescent="0.2">
      <c r="A34" s="21" t="s">
        <v>126</v>
      </c>
      <c r="B34" s="30">
        <v>100</v>
      </c>
      <c r="C34" s="30">
        <v>1.3620890000000001</v>
      </c>
      <c r="D34" s="30">
        <v>5.7888760000000001</v>
      </c>
      <c r="E34" s="30">
        <v>9.7616350000000001</v>
      </c>
      <c r="F34" s="30">
        <v>10.669694</v>
      </c>
      <c r="G34" s="30">
        <v>14.755959000000001</v>
      </c>
      <c r="H34" s="30">
        <v>12.599318999999999</v>
      </c>
      <c r="I34" s="30">
        <v>19.296254000000001</v>
      </c>
      <c r="J34" s="30">
        <v>13.053348</v>
      </c>
      <c r="K34" s="30">
        <v>2.2701479999999998</v>
      </c>
      <c r="L34" s="30">
        <v>2.7241770000000001</v>
      </c>
      <c r="M34" s="30">
        <v>0.22701499999999999</v>
      </c>
      <c r="N34" s="30">
        <v>7.4914870000000002</v>
      </c>
      <c r="O34" s="30">
        <v>355.40858900000001</v>
      </c>
      <c r="P34" s="30">
        <v>300</v>
      </c>
    </row>
    <row r="35" spans="1:16" x14ac:dyDescent="0.2">
      <c r="A35" s="19" t="s">
        <v>860</v>
      </c>
      <c r="B35" s="20">
        <v>701</v>
      </c>
      <c r="C35" s="20">
        <v>12</v>
      </c>
      <c r="D35" s="20">
        <v>65</v>
      </c>
      <c r="E35" s="20">
        <v>85</v>
      </c>
      <c r="F35" s="20">
        <v>101</v>
      </c>
      <c r="G35" s="20">
        <v>123</v>
      </c>
      <c r="H35" s="20">
        <v>88</v>
      </c>
      <c r="I35" s="20">
        <v>82</v>
      </c>
      <c r="J35" s="20">
        <v>52</v>
      </c>
      <c r="K35" s="20">
        <v>6</v>
      </c>
      <c r="L35" s="20">
        <v>13</v>
      </c>
      <c r="M35" s="20">
        <v>2</v>
      </c>
      <c r="N35" s="20">
        <v>72</v>
      </c>
      <c r="O35" s="20">
        <v>0</v>
      </c>
      <c r="P35" s="20">
        <v>0</v>
      </c>
    </row>
    <row r="36" spans="1:16" x14ac:dyDescent="0.2">
      <c r="A36" s="21" t="s">
        <v>126</v>
      </c>
      <c r="B36" s="30">
        <v>100</v>
      </c>
      <c r="C36" s="30">
        <v>1.71184</v>
      </c>
      <c r="D36" s="30">
        <v>9.2724679999999999</v>
      </c>
      <c r="E36" s="30">
        <v>12.125534999999999</v>
      </c>
      <c r="F36" s="30">
        <v>14.407989000000001</v>
      </c>
      <c r="G36" s="30">
        <v>17.546361999999998</v>
      </c>
      <c r="H36" s="30">
        <v>12.553495</v>
      </c>
      <c r="I36" s="30">
        <v>11.697575000000001</v>
      </c>
      <c r="J36" s="30">
        <v>7.4179740000000001</v>
      </c>
      <c r="K36" s="30">
        <v>0.85592000000000001</v>
      </c>
      <c r="L36" s="30">
        <v>1.8544940000000001</v>
      </c>
      <c r="M36" s="30">
        <v>0.28530699999999998</v>
      </c>
      <c r="N36" s="30">
        <v>10.271041</v>
      </c>
      <c r="O36" s="30">
        <v>304.73131999999998</v>
      </c>
      <c r="P36" s="30">
        <v>240</v>
      </c>
    </row>
    <row r="37" spans="1:16" x14ac:dyDescent="0.2">
      <c r="A37" s="19" t="s">
        <v>861</v>
      </c>
      <c r="B37" s="20">
        <v>1801</v>
      </c>
      <c r="C37" s="20">
        <v>31</v>
      </c>
      <c r="D37" s="20">
        <v>142</v>
      </c>
      <c r="E37" s="20">
        <v>208</v>
      </c>
      <c r="F37" s="20">
        <v>243</v>
      </c>
      <c r="G37" s="20">
        <v>286</v>
      </c>
      <c r="H37" s="20">
        <v>225</v>
      </c>
      <c r="I37" s="20">
        <v>266</v>
      </c>
      <c r="J37" s="20">
        <v>173</v>
      </c>
      <c r="K37" s="20">
        <v>27</v>
      </c>
      <c r="L37" s="20">
        <v>37</v>
      </c>
      <c r="M37" s="20">
        <v>5</v>
      </c>
      <c r="N37" s="20">
        <v>158</v>
      </c>
      <c r="O37" s="20">
        <v>0</v>
      </c>
      <c r="P37" s="20">
        <v>0</v>
      </c>
    </row>
    <row r="38" spans="1:16" x14ac:dyDescent="0.2">
      <c r="A38" s="21" t="s">
        <v>126</v>
      </c>
      <c r="B38" s="30">
        <v>100</v>
      </c>
      <c r="C38" s="30">
        <v>1.721266</v>
      </c>
      <c r="D38" s="30">
        <v>7.8845090000000004</v>
      </c>
      <c r="E38" s="30">
        <v>11.549139</v>
      </c>
      <c r="F38" s="30">
        <v>13.492504</v>
      </c>
      <c r="G38" s="30">
        <v>15.880067</v>
      </c>
      <c r="H38" s="30">
        <v>12.493059000000001</v>
      </c>
      <c r="I38" s="30">
        <v>14.769572</v>
      </c>
      <c r="J38" s="30">
        <v>9.6057749999999995</v>
      </c>
      <c r="K38" s="30">
        <v>1.4991669999999999</v>
      </c>
      <c r="L38" s="30">
        <v>2.054414</v>
      </c>
      <c r="M38" s="30">
        <v>0.27762399999999998</v>
      </c>
      <c r="N38" s="30">
        <v>8.7729040000000005</v>
      </c>
      <c r="O38" s="30">
        <v>319.27571499999999</v>
      </c>
      <c r="P38" s="30">
        <v>264</v>
      </c>
    </row>
    <row r="39" spans="1:16" x14ac:dyDescent="0.2">
      <c r="A39" s="19" t="s">
        <v>862</v>
      </c>
      <c r="B39" s="20">
        <v>920</v>
      </c>
      <c r="C39" s="20">
        <v>19</v>
      </c>
      <c r="D39" s="20">
        <v>91</v>
      </c>
      <c r="E39" s="20">
        <v>122</v>
      </c>
      <c r="F39" s="20">
        <v>149</v>
      </c>
      <c r="G39" s="20">
        <v>156</v>
      </c>
      <c r="H39" s="20">
        <v>114</v>
      </c>
      <c r="I39" s="20">
        <v>96</v>
      </c>
      <c r="J39" s="20">
        <v>58</v>
      </c>
      <c r="K39" s="20">
        <v>7</v>
      </c>
      <c r="L39" s="20">
        <v>13</v>
      </c>
      <c r="M39" s="20">
        <v>3</v>
      </c>
      <c r="N39" s="20">
        <v>92</v>
      </c>
      <c r="O39" s="20">
        <v>0</v>
      </c>
      <c r="P39" s="20">
        <v>0</v>
      </c>
    </row>
    <row r="40" spans="1:16" x14ac:dyDescent="0.2">
      <c r="A40" s="21" t="s">
        <v>126</v>
      </c>
      <c r="B40" s="30">
        <v>100</v>
      </c>
      <c r="C40" s="30">
        <v>2.0652170000000001</v>
      </c>
      <c r="D40" s="30">
        <v>9.8913039999999999</v>
      </c>
      <c r="E40" s="30">
        <v>13.260870000000001</v>
      </c>
      <c r="F40" s="30">
        <v>16.195651999999999</v>
      </c>
      <c r="G40" s="30">
        <v>16.956522</v>
      </c>
      <c r="H40" s="30">
        <v>12.391304</v>
      </c>
      <c r="I40" s="30">
        <v>10.434782999999999</v>
      </c>
      <c r="J40" s="30">
        <v>6.3043480000000001</v>
      </c>
      <c r="K40" s="30">
        <v>0.76087000000000005</v>
      </c>
      <c r="L40" s="30">
        <v>1.413043</v>
      </c>
      <c r="M40" s="30">
        <v>0.32608700000000002</v>
      </c>
      <c r="N40" s="30">
        <v>10</v>
      </c>
      <c r="O40" s="30">
        <v>283.71014500000001</v>
      </c>
      <c r="P40" s="30">
        <v>240</v>
      </c>
    </row>
    <row r="41" spans="1:16" x14ac:dyDescent="0.2">
      <c r="A41" s="19" t="s">
        <v>863</v>
      </c>
      <c r="B41" s="20">
        <v>219</v>
      </c>
      <c r="C41" s="20">
        <v>7</v>
      </c>
      <c r="D41" s="20">
        <v>26</v>
      </c>
      <c r="E41" s="20">
        <v>37</v>
      </c>
      <c r="F41" s="20">
        <v>48</v>
      </c>
      <c r="G41" s="20">
        <v>33</v>
      </c>
      <c r="H41" s="20">
        <v>26</v>
      </c>
      <c r="I41" s="20">
        <v>14</v>
      </c>
      <c r="J41" s="20">
        <v>6</v>
      </c>
      <c r="K41" s="20">
        <v>1</v>
      </c>
      <c r="L41" s="20">
        <v>0</v>
      </c>
      <c r="M41" s="20">
        <v>1</v>
      </c>
      <c r="N41" s="20">
        <v>20</v>
      </c>
      <c r="O41" s="20">
        <v>0</v>
      </c>
      <c r="P41" s="20">
        <v>0</v>
      </c>
    </row>
    <row r="42" spans="1:16" x14ac:dyDescent="0.2">
      <c r="A42" s="21" t="s">
        <v>126</v>
      </c>
      <c r="B42" s="30">
        <v>100</v>
      </c>
      <c r="C42" s="30">
        <v>3.1963469999999998</v>
      </c>
      <c r="D42" s="30">
        <v>11.872146000000001</v>
      </c>
      <c r="E42" s="30">
        <v>16.894977000000001</v>
      </c>
      <c r="F42" s="30">
        <v>21.917808000000001</v>
      </c>
      <c r="G42" s="30">
        <v>15.068493</v>
      </c>
      <c r="H42" s="30">
        <v>11.872146000000001</v>
      </c>
      <c r="I42" s="30">
        <v>6.3926939999999997</v>
      </c>
      <c r="J42" s="30">
        <v>2.7397260000000001</v>
      </c>
      <c r="K42" s="30">
        <v>0.456621</v>
      </c>
      <c r="L42" s="30">
        <v>0</v>
      </c>
      <c r="M42" s="30">
        <v>0.456621</v>
      </c>
      <c r="N42" s="30">
        <v>9.1324199999999998</v>
      </c>
      <c r="O42" s="35">
        <v>217.26633200000001</v>
      </c>
      <c r="P42" s="30">
        <v>204</v>
      </c>
    </row>
    <row r="43" spans="1:16" x14ac:dyDescent="0.2">
      <c r="A43" s="18" t="s">
        <v>864</v>
      </c>
      <c r="B43" s="17">
        <v>208</v>
      </c>
      <c r="C43" s="17">
        <v>2</v>
      </c>
      <c r="D43" s="17">
        <v>7</v>
      </c>
      <c r="E43" s="17">
        <v>10</v>
      </c>
      <c r="F43" s="17">
        <v>7</v>
      </c>
      <c r="G43" s="17">
        <v>22</v>
      </c>
      <c r="H43" s="17">
        <v>34</v>
      </c>
      <c r="I43" s="17">
        <v>33</v>
      </c>
      <c r="J43" s="17">
        <v>33</v>
      </c>
      <c r="K43" s="17">
        <v>19</v>
      </c>
      <c r="L43" s="17">
        <v>22</v>
      </c>
      <c r="M43" s="17">
        <v>11</v>
      </c>
      <c r="N43" s="17">
        <v>8</v>
      </c>
      <c r="O43" s="34">
        <v>0</v>
      </c>
      <c r="P43" s="17">
        <v>0</v>
      </c>
    </row>
    <row r="44" spans="1:16" x14ac:dyDescent="0.2">
      <c r="A44" s="21" t="s">
        <v>126</v>
      </c>
      <c r="B44" s="30">
        <v>100</v>
      </c>
      <c r="C44" s="30">
        <v>0.961538</v>
      </c>
      <c r="D44" s="30">
        <v>3.3653849999999998</v>
      </c>
      <c r="E44" s="30">
        <v>4.8076920000000003</v>
      </c>
      <c r="F44" s="30">
        <v>3.3653849999999998</v>
      </c>
      <c r="G44" s="30">
        <v>10.576923000000001</v>
      </c>
      <c r="H44" s="30">
        <v>16.346153999999999</v>
      </c>
      <c r="I44" s="30">
        <v>15.865385</v>
      </c>
      <c r="J44" s="30">
        <v>15.865385</v>
      </c>
      <c r="K44" s="30">
        <v>9.1346150000000002</v>
      </c>
      <c r="L44" s="30">
        <v>10.576923000000001</v>
      </c>
      <c r="M44" s="30">
        <v>5.288462</v>
      </c>
      <c r="N44" s="30">
        <v>3.8461539999999999</v>
      </c>
      <c r="O44" s="30">
        <v>510.58</v>
      </c>
      <c r="P44" s="30">
        <v>360</v>
      </c>
    </row>
    <row r="45" spans="1:16" x14ac:dyDescent="0.2">
      <c r="A45" s="19" t="s">
        <v>852</v>
      </c>
      <c r="B45" s="20">
        <v>220</v>
      </c>
      <c r="C45" s="20">
        <v>0</v>
      </c>
      <c r="D45" s="20">
        <v>7</v>
      </c>
      <c r="E45" s="20">
        <v>15</v>
      </c>
      <c r="F45" s="20">
        <v>19</v>
      </c>
      <c r="G45" s="20">
        <v>32</v>
      </c>
      <c r="H45" s="20">
        <v>28</v>
      </c>
      <c r="I45" s="20">
        <v>50</v>
      </c>
      <c r="J45" s="20">
        <v>41</v>
      </c>
      <c r="K45" s="20">
        <v>5</v>
      </c>
      <c r="L45" s="20">
        <v>8</v>
      </c>
      <c r="M45" s="20">
        <v>0</v>
      </c>
      <c r="N45" s="20">
        <v>15</v>
      </c>
      <c r="O45" s="20">
        <v>0</v>
      </c>
      <c r="P45" s="20">
        <v>0</v>
      </c>
    </row>
    <row r="46" spans="1:16" x14ac:dyDescent="0.2">
      <c r="A46" s="21" t="s">
        <v>126</v>
      </c>
      <c r="B46" s="30">
        <v>100</v>
      </c>
      <c r="C46" s="30">
        <v>0</v>
      </c>
      <c r="D46" s="30">
        <v>3.1818179999999998</v>
      </c>
      <c r="E46" s="30">
        <v>6.8181820000000002</v>
      </c>
      <c r="F46" s="30">
        <v>8.6363640000000004</v>
      </c>
      <c r="G46" s="30">
        <v>14.545455</v>
      </c>
      <c r="H46" s="30">
        <v>12.727273</v>
      </c>
      <c r="I46" s="30">
        <v>22.727273</v>
      </c>
      <c r="J46" s="30">
        <v>18.636364</v>
      </c>
      <c r="K46" s="30">
        <v>2.2727270000000002</v>
      </c>
      <c r="L46" s="30">
        <v>3.6363639999999999</v>
      </c>
      <c r="M46" s="30">
        <v>0</v>
      </c>
      <c r="N46" s="30">
        <v>6.8181820000000002</v>
      </c>
      <c r="O46" s="30">
        <v>409.05365899999998</v>
      </c>
      <c r="P46" s="30">
        <v>360</v>
      </c>
    </row>
    <row r="47" spans="1:16" x14ac:dyDescent="0.2">
      <c r="A47" s="19" t="s">
        <v>853</v>
      </c>
      <c r="B47" s="20">
        <v>226</v>
      </c>
      <c r="C47" s="20">
        <v>1</v>
      </c>
      <c r="D47" s="20">
        <v>10</v>
      </c>
      <c r="E47" s="20">
        <v>17</v>
      </c>
      <c r="F47" s="20">
        <v>32</v>
      </c>
      <c r="G47" s="20">
        <v>36</v>
      </c>
      <c r="H47" s="20">
        <v>32</v>
      </c>
      <c r="I47" s="20">
        <v>45</v>
      </c>
      <c r="J47" s="20">
        <v>27</v>
      </c>
      <c r="K47" s="20">
        <v>5</v>
      </c>
      <c r="L47" s="20">
        <v>5</v>
      </c>
      <c r="M47" s="20">
        <v>1</v>
      </c>
      <c r="N47" s="20">
        <v>15</v>
      </c>
      <c r="O47" s="20">
        <v>0</v>
      </c>
      <c r="P47" s="20">
        <v>0</v>
      </c>
    </row>
    <row r="48" spans="1:16" x14ac:dyDescent="0.2">
      <c r="A48" s="21" t="s">
        <v>126</v>
      </c>
      <c r="B48" s="30">
        <v>100</v>
      </c>
      <c r="C48" s="30">
        <v>0.44247799999999998</v>
      </c>
      <c r="D48" s="30">
        <v>4.424779</v>
      </c>
      <c r="E48" s="30">
        <v>7.5221239999999998</v>
      </c>
      <c r="F48" s="30">
        <v>14.159292000000001</v>
      </c>
      <c r="G48" s="30">
        <v>15.929204</v>
      </c>
      <c r="H48" s="30">
        <v>14.159292000000001</v>
      </c>
      <c r="I48" s="30">
        <v>19.911504000000001</v>
      </c>
      <c r="J48" s="30">
        <v>11.946903000000001</v>
      </c>
      <c r="K48" s="30">
        <v>2.2123889999999999</v>
      </c>
      <c r="L48" s="30">
        <v>2.2123889999999999</v>
      </c>
      <c r="M48" s="30">
        <v>0.44247799999999998</v>
      </c>
      <c r="N48" s="30">
        <v>6.637168</v>
      </c>
      <c r="O48" s="30">
        <v>340.104265</v>
      </c>
      <c r="P48" s="30">
        <v>300</v>
      </c>
    </row>
    <row r="49" spans="1:16" x14ac:dyDescent="0.2">
      <c r="A49" s="19" t="s">
        <v>854</v>
      </c>
      <c r="B49" s="20">
        <v>211</v>
      </c>
      <c r="C49" s="20">
        <v>1</v>
      </c>
      <c r="D49" s="20">
        <v>11</v>
      </c>
      <c r="E49" s="20">
        <v>15</v>
      </c>
      <c r="F49" s="20">
        <v>36</v>
      </c>
      <c r="G49" s="20">
        <v>35</v>
      </c>
      <c r="H49" s="20">
        <v>31</v>
      </c>
      <c r="I49" s="20">
        <v>35</v>
      </c>
      <c r="J49" s="20">
        <v>19</v>
      </c>
      <c r="K49" s="20">
        <v>3</v>
      </c>
      <c r="L49" s="20">
        <v>6</v>
      </c>
      <c r="M49" s="20">
        <v>0</v>
      </c>
      <c r="N49" s="20">
        <v>19</v>
      </c>
      <c r="O49" s="20">
        <v>0</v>
      </c>
      <c r="P49" s="20">
        <v>0</v>
      </c>
    </row>
    <row r="50" spans="1:16" x14ac:dyDescent="0.2">
      <c r="A50" s="21" t="s">
        <v>126</v>
      </c>
      <c r="B50" s="30">
        <v>100</v>
      </c>
      <c r="C50" s="30">
        <v>0.47393400000000002</v>
      </c>
      <c r="D50" s="30">
        <v>5.2132699999999996</v>
      </c>
      <c r="E50" s="30">
        <v>7.1090049999999998</v>
      </c>
      <c r="F50" s="30">
        <v>17.061610999999999</v>
      </c>
      <c r="G50" s="30">
        <v>16.587678</v>
      </c>
      <c r="H50" s="30">
        <v>14.691943</v>
      </c>
      <c r="I50" s="30">
        <v>16.587678</v>
      </c>
      <c r="J50" s="30">
        <v>9.0047390000000007</v>
      </c>
      <c r="K50" s="30">
        <v>1.4218010000000001</v>
      </c>
      <c r="L50" s="30">
        <v>2.8436020000000002</v>
      </c>
      <c r="M50" s="30">
        <v>0</v>
      </c>
      <c r="N50" s="30">
        <v>9.0047390000000007</v>
      </c>
      <c r="O50" s="30">
        <v>354.49479200000002</v>
      </c>
      <c r="P50" s="30">
        <v>278</v>
      </c>
    </row>
    <row r="51" spans="1:16" x14ac:dyDescent="0.2">
      <c r="A51" s="19" t="s">
        <v>855</v>
      </c>
      <c r="B51" s="20">
        <v>134</v>
      </c>
      <c r="C51" s="20">
        <v>1</v>
      </c>
      <c r="D51" s="20">
        <v>6</v>
      </c>
      <c r="E51" s="20">
        <v>10</v>
      </c>
      <c r="F51" s="20">
        <v>17</v>
      </c>
      <c r="G51" s="20">
        <v>38</v>
      </c>
      <c r="H51" s="20">
        <v>17</v>
      </c>
      <c r="I51" s="20">
        <v>14</v>
      </c>
      <c r="J51" s="20">
        <v>8</v>
      </c>
      <c r="K51" s="20">
        <v>2</v>
      </c>
      <c r="L51" s="20">
        <v>4</v>
      </c>
      <c r="M51" s="20">
        <v>1</v>
      </c>
      <c r="N51" s="20">
        <v>16</v>
      </c>
      <c r="O51" s="20">
        <v>0</v>
      </c>
      <c r="P51" s="20">
        <v>0</v>
      </c>
    </row>
    <row r="52" spans="1:16" x14ac:dyDescent="0.2">
      <c r="A52" s="21" t="s">
        <v>126</v>
      </c>
      <c r="B52" s="30">
        <v>100</v>
      </c>
      <c r="C52" s="30">
        <v>0.74626899999999996</v>
      </c>
      <c r="D52" s="30">
        <v>4.4776119999999997</v>
      </c>
      <c r="E52" s="30">
        <v>7.4626869999999998</v>
      </c>
      <c r="F52" s="30">
        <v>12.686567</v>
      </c>
      <c r="G52" s="30">
        <v>28.358208999999999</v>
      </c>
      <c r="H52" s="30">
        <v>12.686567</v>
      </c>
      <c r="I52" s="30">
        <v>10.447761</v>
      </c>
      <c r="J52" s="30">
        <v>5.9701490000000002</v>
      </c>
      <c r="K52" s="30">
        <v>1.492537</v>
      </c>
      <c r="L52" s="30">
        <v>2.9850750000000001</v>
      </c>
      <c r="M52" s="30">
        <v>0.74626899999999996</v>
      </c>
      <c r="N52" s="30">
        <v>11.940299</v>
      </c>
      <c r="O52" s="30">
        <v>344.46610199999998</v>
      </c>
      <c r="P52" s="30">
        <v>275</v>
      </c>
    </row>
    <row r="53" spans="1:16" x14ac:dyDescent="0.2">
      <c r="A53" s="19" t="s">
        <v>856</v>
      </c>
      <c r="B53" s="20">
        <v>65</v>
      </c>
      <c r="C53" s="20">
        <v>1</v>
      </c>
      <c r="D53" s="20">
        <v>4</v>
      </c>
      <c r="E53" s="20">
        <v>7</v>
      </c>
      <c r="F53" s="20">
        <v>20</v>
      </c>
      <c r="G53" s="20">
        <v>13</v>
      </c>
      <c r="H53" s="20">
        <v>6</v>
      </c>
      <c r="I53" s="20">
        <v>6</v>
      </c>
      <c r="J53" s="20">
        <v>3</v>
      </c>
      <c r="K53" s="20">
        <v>1</v>
      </c>
      <c r="L53" s="20">
        <v>0</v>
      </c>
      <c r="M53" s="20">
        <v>0</v>
      </c>
      <c r="N53" s="20">
        <v>4</v>
      </c>
      <c r="O53" s="20">
        <v>0</v>
      </c>
      <c r="P53" s="20">
        <v>0</v>
      </c>
    </row>
    <row r="54" spans="1:16" x14ac:dyDescent="0.2">
      <c r="A54" s="21" t="s">
        <v>126</v>
      </c>
      <c r="B54" s="30">
        <v>100</v>
      </c>
      <c r="C54" s="30">
        <v>1.538462</v>
      </c>
      <c r="D54" s="30">
        <v>6.1538459999999997</v>
      </c>
      <c r="E54" s="30">
        <v>10.769231</v>
      </c>
      <c r="F54" s="30">
        <v>30.769231000000001</v>
      </c>
      <c r="G54" s="30">
        <v>20</v>
      </c>
      <c r="H54" s="30">
        <v>9.2307690000000004</v>
      </c>
      <c r="I54" s="30">
        <v>9.2307690000000004</v>
      </c>
      <c r="J54" s="30">
        <v>4.6153849999999998</v>
      </c>
      <c r="K54" s="30">
        <v>1.538462</v>
      </c>
      <c r="L54" s="30">
        <v>0</v>
      </c>
      <c r="M54" s="30">
        <v>0</v>
      </c>
      <c r="N54" s="30">
        <v>6.1538459999999997</v>
      </c>
      <c r="O54" s="30">
        <v>249.91803300000001</v>
      </c>
      <c r="P54" s="30">
        <v>220</v>
      </c>
    </row>
    <row r="55" spans="1:16" x14ac:dyDescent="0.2">
      <c r="A55" s="19" t="s">
        <v>857</v>
      </c>
      <c r="B55" s="20">
        <v>25</v>
      </c>
      <c r="C55" s="20">
        <v>0</v>
      </c>
      <c r="D55" s="20">
        <v>1</v>
      </c>
      <c r="E55" s="20">
        <v>5</v>
      </c>
      <c r="F55" s="20">
        <v>5</v>
      </c>
      <c r="G55" s="20">
        <v>4</v>
      </c>
      <c r="H55" s="20">
        <v>6</v>
      </c>
      <c r="I55" s="20">
        <v>1</v>
      </c>
      <c r="J55" s="20">
        <v>1</v>
      </c>
      <c r="K55" s="20">
        <v>0</v>
      </c>
      <c r="L55" s="20">
        <v>0</v>
      </c>
      <c r="M55" s="20">
        <v>0</v>
      </c>
      <c r="N55" s="20">
        <v>2</v>
      </c>
      <c r="O55" s="20">
        <v>0</v>
      </c>
      <c r="P55" s="20">
        <v>0</v>
      </c>
    </row>
    <row r="56" spans="1:16" x14ac:dyDescent="0.2">
      <c r="A56" s="21" t="s">
        <v>126</v>
      </c>
      <c r="B56" s="30">
        <v>100</v>
      </c>
      <c r="C56" s="30">
        <v>0</v>
      </c>
      <c r="D56" s="30">
        <v>4</v>
      </c>
      <c r="E56" s="30">
        <v>20</v>
      </c>
      <c r="F56" s="30">
        <v>20</v>
      </c>
      <c r="G56" s="30">
        <v>16</v>
      </c>
      <c r="H56" s="30">
        <v>24</v>
      </c>
      <c r="I56" s="30">
        <v>4</v>
      </c>
      <c r="J56" s="30">
        <v>4</v>
      </c>
      <c r="K56" s="30">
        <v>0</v>
      </c>
      <c r="L56" s="30">
        <v>0</v>
      </c>
      <c r="M56" s="30">
        <v>0</v>
      </c>
      <c r="N56" s="30">
        <v>8</v>
      </c>
      <c r="O56" s="30">
        <v>240.60869600000001</v>
      </c>
      <c r="P56" s="30">
        <v>240</v>
      </c>
    </row>
    <row r="57" spans="1:16" x14ac:dyDescent="0.2">
      <c r="A57" s="19" t="s">
        <v>858</v>
      </c>
      <c r="B57" s="20">
        <v>3</v>
      </c>
      <c r="C57" s="20">
        <v>0</v>
      </c>
      <c r="D57" s="20">
        <v>0</v>
      </c>
      <c r="E57" s="20">
        <v>0</v>
      </c>
      <c r="F57" s="20">
        <v>1</v>
      </c>
      <c r="G57" s="20">
        <v>1</v>
      </c>
      <c r="H57" s="20">
        <v>1</v>
      </c>
      <c r="I57" s="20">
        <v>0</v>
      </c>
      <c r="J57" s="20">
        <v>0</v>
      </c>
      <c r="K57" s="20">
        <v>0</v>
      </c>
      <c r="L57" s="20">
        <v>0</v>
      </c>
      <c r="M57" s="20">
        <v>0</v>
      </c>
      <c r="N57" s="20">
        <v>0</v>
      </c>
      <c r="O57" s="20">
        <v>0</v>
      </c>
      <c r="P57" s="20">
        <v>0</v>
      </c>
    </row>
    <row r="58" spans="1:16" x14ac:dyDescent="0.2">
      <c r="A58" s="21" t="s">
        <v>126</v>
      </c>
      <c r="B58" s="30">
        <v>100</v>
      </c>
      <c r="C58" s="30">
        <v>0</v>
      </c>
      <c r="D58" s="30">
        <v>0</v>
      </c>
      <c r="E58" s="30">
        <v>0</v>
      </c>
      <c r="F58" s="30">
        <v>33.333333000000003</v>
      </c>
      <c r="G58" s="30">
        <v>33.333333000000003</v>
      </c>
      <c r="H58" s="30">
        <v>33.333333000000003</v>
      </c>
      <c r="I58" s="30">
        <v>0</v>
      </c>
      <c r="J58" s="30">
        <v>0</v>
      </c>
      <c r="K58" s="30">
        <v>0</v>
      </c>
      <c r="L58" s="30">
        <v>0</v>
      </c>
      <c r="M58" s="30">
        <v>0</v>
      </c>
      <c r="N58" s="30">
        <v>0</v>
      </c>
      <c r="O58" s="30">
        <v>252</v>
      </c>
      <c r="P58" s="30">
        <v>276</v>
      </c>
    </row>
    <row r="59" spans="1:16" x14ac:dyDescent="0.2">
      <c r="A59" s="19" t="s">
        <v>859</v>
      </c>
      <c r="B59" s="20">
        <v>446</v>
      </c>
      <c r="C59" s="20">
        <v>1</v>
      </c>
      <c r="D59" s="20">
        <v>17</v>
      </c>
      <c r="E59" s="20">
        <v>32</v>
      </c>
      <c r="F59" s="20">
        <v>51</v>
      </c>
      <c r="G59" s="20">
        <v>68</v>
      </c>
      <c r="H59" s="20">
        <v>60</v>
      </c>
      <c r="I59" s="20">
        <v>95</v>
      </c>
      <c r="J59" s="20">
        <v>68</v>
      </c>
      <c r="K59" s="20">
        <v>10</v>
      </c>
      <c r="L59" s="20">
        <v>13</v>
      </c>
      <c r="M59" s="20">
        <v>1</v>
      </c>
      <c r="N59" s="20">
        <v>30</v>
      </c>
      <c r="O59" s="20">
        <v>0</v>
      </c>
      <c r="P59" s="20">
        <v>0</v>
      </c>
    </row>
    <row r="60" spans="1:16" x14ac:dyDescent="0.2">
      <c r="A60" s="21" t="s">
        <v>126</v>
      </c>
      <c r="B60" s="30">
        <v>100</v>
      </c>
      <c r="C60" s="30">
        <v>0.224215</v>
      </c>
      <c r="D60" s="30">
        <v>3.8116590000000001</v>
      </c>
      <c r="E60" s="30">
        <v>7.1748880000000002</v>
      </c>
      <c r="F60" s="30">
        <v>11.434977999999999</v>
      </c>
      <c r="G60" s="30">
        <v>15.246637</v>
      </c>
      <c r="H60" s="30">
        <v>13.452915000000001</v>
      </c>
      <c r="I60" s="30">
        <v>21.300447999999999</v>
      </c>
      <c r="J60" s="30">
        <v>15.246637</v>
      </c>
      <c r="K60" s="30">
        <v>2.2421519999999999</v>
      </c>
      <c r="L60" s="30">
        <v>2.9147980000000002</v>
      </c>
      <c r="M60" s="30">
        <v>0.224215</v>
      </c>
      <c r="N60" s="30">
        <v>6.7264569999999999</v>
      </c>
      <c r="O60" s="30">
        <v>374.08173099999999</v>
      </c>
      <c r="P60" s="30">
        <v>318.5</v>
      </c>
    </row>
    <row r="61" spans="1:16" x14ac:dyDescent="0.2">
      <c r="A61" s="19" t="s">
        <v>860</v>
      </c>
      <c r="B61" s="20">
        <v>345</v>
      </c>
      <c r="C61" s="20">
        <v>2</v>
      </c>
      <c r="D61" s="20">
        <v>17</v>
      </c>
      <c r="E61" s="20">
        <v>25</v>
      </c>
      <c r="F61" s="20">
        <v>53</v>
      </c>
      <c r="G61" s="20">
        <v>73</v>
      </c>
      <c r="H61" s="20">
        <v>48</v>
      </c>
      <c r="I61" s="20">
        <v>49</v>
      </c>
      <c r="J61" s="20">
        <v>27</v>
      </c>
      <c r="K61" s="20">
        <v>5</v>
      </c>
      <c r="L61" s="20">
        <v>10</v>
      </c>
      <c r="M61" s="20">
        <v>1</v>
      </c>
      <c r="N61" s="20">
        <v>35</v>
      </c>
      <c r="O61" s="20">
        <v>0</v>
      </c>
      <c r="P61" s="20">
        <v>0</v>
      </c>
    </row>
    <row r="62" spans="1:16" x14ac:dyDescent="0.2">
      <c r="A62" s="21" t="s">
        <v>126</v>
      </c>
      <c r="B62" s="30">
        <v>100</v>
      </c>
      <c r="C62" s="30">
        <v>0.57970999999999995</v>
      </c>
      <c r="D62" s="30">
        <v>4.9275359999999999</v>
      </c>
      <c r="E62" s="30">
        <v>7.2463769999999998</v>
      </c>
      <c r="F62" s="30">
        <v>15.362318999999999</v>
      </c>
      <c r="G62" s="30">
        <v>21.159420000000001</v>
      </c>
      <c r="H62" s="30">
        <v>13.913043</v>
      </c>
      <c r="I62" s="30">
        <v>14.202899</v>
      </c>
      <c r="J62" s="30">
        <v>7.8260870000000002</v>
      </c>
      <c r="K62" s="30">
        <v>1.4492750000000001</v>
      </c>
      <c r="L62" s="30">
        <v>2.8985509999999999</v>
      </c>
      <c r="M62" s="30">
        <v>0.28985499999999997</v>
      </c>
      <c r="N62" s="30">
        <v>10.144928</v>
      </c>
      <c r="O62" s="30">
        <v>350.67741899999999</v>
      </c>
      <c r="P62" s="30">
        <v>276</v>
      </c>
    </row>
    <row r="63" spans="1:16" x14ac:dyDescent="0.2">
      <c r="A63" s="19" t="s">
        <v>861</v>
      </c>
      <c r="B63" s="20">
        <v>884</v>
      </c>
      <c r="C63" s="20">
        <v>4</v>
      </c>
      <c r="D63" s="20">
        <v>39</v>
      </c>
      <c r="E63" s="20">
        <v>69</v>
      </c>
      <c r="F63" s="20">
        <v>130</v>
      </c>
      <c r="G63" s="20">
        <v>159</v>
      </c>
      <c r="H63" s="20">
        <v>121</v>
      </c>
      <c r="I63" s="20">
        <v>151</v>
      </c>
      <c r="J63" s="20">
        <v>99</v>
      </c>
      <c r="K63" s="20">
        <v>16</v>
      </c>
      <c r="L63" s="20">
        <v>23</v>
      </c>
      <c r="M63" s="20">
        <v>2</v>
      </c>
      <c r="N63" s="20">
        <v>71</v>
      </c>
      <c r="O63" s="20">
        <v>0</v>
      </c>
      <c r="P63" s="20">
        <v>0</v>
      </c>
    </row>
    <row r="64" spans="1:16" x14ac:dyDescent="0.2">
      <c r="A64" s="21" t="s">
        <v>126</v>
      </c>
      <c r="B64" s="30">
        <v>100</v>
      </c>
      <c r="C64" s="30">
        <v>0.45248899999999997</v>
      </c>
      <c r="D64" s="30">
        <v>4.4117649999999999</v>
      </c>
      <c r="E64" s="30">
        <v>7.8054300000000003</v>
      </c>
      <c r="F64" s="30">
        <v>14.705882000000001</v>
      </c>
      <c r="G64" s="30">
        <v>17.986425000000001</v>
      </c>
      <c r="H64" s="30">
        <v>13.687783</v>
      </c>
      <c r="I64" s="30">
        <v>17.081448000000002</v>
      </c>
      <c r="J64" s="30">
        <v>11.199095</v>
      </c>
      <c r="K64" s="30">
        <v>1.809955</v>
      </c>
      <c r="L64" s="30">
        <v>2.60181</v>
      </c>
      <c r="M64" s="30">
        <v>0.226244</v>
      </c>
      <c r="N64" s="30">
        <v>8.0316740000000006</v>
      </c>
      <c r="O64" s="30">
        <v>351.61500599999999</v>
      </c>
      <c r="P64" s="30">
        <v>300</v>
      </c>
    </row>
    <row r="65" spans="1:16" x14ac:dyDescent="0.2">
      <c r="A65" s="19" t="s">
        <v>862</v>
      </c>
      <c r="B65" s="20">
        <v>438</v>
      </c>
      <c r="C65" s="20">
        <v>3</v>
      </c>
      <c r="D65" s="20">
        <v>22</v>
      </c>
      <c r="E65" s="20">
        <v>37</v>
      </c>
      <c r="F65" s="20">
        <v>79</v>
      </c>
      <c r="G65" s="20">
        <v>91</v>
      </c>
      <c r="H65" s="20">
        <v>61</v>
      </c>
      <c r="I65" s="20">
        <v>56</v>
      </c>
      <c r="J65" s="20">
        <v>31</v>
      </c>
      <c r="K65" s="20">
        <v>6</v>
      </c>
      <c r="L65" s="20">
        <v>10</v>
      </c>
      <c r="M65" s="20">
        <v>1</v>
      </c>
      <c r="N65" s="20">
        <v>41</v>
      </c>
      <c r="O65" s="20">
        <v>0</v>
      </c>
      <c r="P65" s="20">
        <v>0</v>
      </c>
    </row>
    <row r="66" spans="1:16" x14ac:dyDescent="0.2">
      <c r="A66" s="21" t="s">
        <v>126</v>
      </c>
      <c r="B66" s="30">
        <v>100</v>
      </c>
      <c r="C66" s="30">
        <v>0.68493199999999999</v>
      </c>
      <c r="D66" s="30">
        <v>5.022831</v>
      </c>
      <c r="E66" s="30">
        <v>8.4474889999999991</v>
      </c>
      <c r="F66" s="30">
        <v>18.036529999999999</v>
      </c>
      <c r="G66" s="30">
        <v>20.776256</v>
      </c>
      <c r="H66" s="30">
        <v>13.926940999999999</v>
      </c>
      <c r="I66" s="30">
        <v>12.785387999999999</v>
      </c>
      <c r="J66" s="30">
        <v>7.0776260000000004</v>
      </c>
      <c r="K66" s="30">
        <v>1.3698630000000001</v>
      </c>
      <c r="L66" s="30">
        <v>2.2831049999999999</v>
      </c>
      <c r="M66" s="30">
        <v>0.22831099999999999</v>
      </c>
      <c r="N66" s="30">
        <v>9.3607309999999995</v>
      </c>
      <c r="O66" s="30">
        <v>328.07304799999997</v>
      </c>
      <c r="P66" s="30">
        <v>264</v>
      </c>
    </row>
    <row r="67" spans="1:16" x14ac:dyDescent="0.2">
      <c r="A67" s="19" t="s">
        <v>863</v>
      </c>
      <c r="B67" s="20">
        <v>93</v>
      </c>
      <c r="C67" s="20">
        <v>1</v>
      </c>
      <c r="D67" s="20">
        <v>5</v>
      </c>
      <c r="E67" s="20">
        <v>12</v>
      </c>
      <c r="F67" s="20">
        <v>26</v>
      </c>
      <c r="G67" s="20">
        <v>18</v>
      </c>
      <c r="H67" s="20">
        <v>13</v>
      </c>
      <c r="I67" s="20">
        <v>7</v>
      </c>
      <c r="J67" s="20">
        <v>4</v>
      </c>
      <c r="K67" s="20">
        <v>1</v>
      </c>
      <c r="L67" s="20">
        <v>0</v>
      </c>
      <c r="M67" s="20">
        <v>0</v>
      </c>
      <c r="N67" s="20">
        <v>6</v>
      </c>
      <c r="O67" s="20">
        <v>0</v>
      </c>
      <c r="P67" s="20">
        <v>0</v>
      </c>
    </row>
    <row r="68" spans="1:16" x14ac:dyDescent="0.2">
      <c r="A68" s="21" t="s">
        <v>126</v>
      </c>
      <c r="B68" s="30">
        <v>100</v>
      </c>
      <c r="C68" s="30">
        <v>1.075269</v>
      </c>
      <c r="D68" s="30">
        <v>5.3763439999999996</v>
      </c>
      <c r="E68" s="30">
        <v>12.903226</v>
      </c>
      <c r="F68" s="30">
        <v>27.956989</v>
      </c>
      <c r="G68" s="30">
        <v>19.354838999999998</v>
      </c>
      <c r="H68" s="30">
        <v>13.978495000000001</v>
      </c>
      <c r="I68" s="30">
        <v>7.5268819999999996</v>
      </c>
      <c r="J68" s="30">
        <v>4.301075</v>
      </c>
      <c r="K68" s="30">
        <v>1.075269</v>
      </c>
      <c r="L68" s="30">
        <v>0</v>
      </c>
      <c r="M68" s="30">
        <v>0</v>
      </c>
      <c r="N68" s="30">
        <v>6.451613</v>
      </c>
      <c r="O68" s="35">
        <v>247.52873600000001</v>
      </c>
      <c r="P68" s="30">
        <v>228</v>
      </c>
    </row>
    <row r="69" spans="1:16" x14ac:dyDescent="0.2">
      <c r="A69" s="18" t="s">
        <v>865</v>
      </c>
      <c r="B69" s="17">
        <v>178</v>
      </c>
      <c r="C69" s="17">
        <v>1</v>
      </c>
      <c r="D69" s="17">
        <v>10</v>
      </c>
      <c r="E69" s="17">
        <v>21</v>
      </c>
      <c r="F69" s="17">
        <v>12</v>
      </c>
      <c r="G69" s="17">
        <v>19</v>
      </c>
      <c r="H69" s="17">
        <v>23</v>
      </c>
      <c r="I69" s="17">
        <v>29</v>
      </c>
      <c r="J69" s="17">
        <v>32</v>
      </c>
      <c r="K69" s="17">
        <v>4</v>
      </c>
      <c r="L69" s="17">
        <v>3</v>
      </c>
      <c r="M69" s="17">
        <v>4</v>
      </c>
      <c r="N69" s="17">
        <v>20</v>
      </c>
      <c r="O69" s="34">
        <v>0</v>
      </c>
      <c r="P69" s="17">
        <v>0</v>
      </c>
    </row>
    <row r="70" spans="1:16" x14ac:dyDescent="0.2">
      <c r="A70" s="21" t="s">
        <v>126</v>
      </c>
      <c r="B70" s="30">
        <v>100</v>
      </c>
      <c r="C70" s="30">
        <v>0.56179800000000002</v>
      </c>
      <c r="D70" s="30">
        <v>5.6179779999999999</v>
      </c>
      <c r="E70" s="30">
        <v>11.797753</v>
      </c>
      <c r="F70" s="30">
        <v>6.7415729999999998</v>
      </c>
      <c r="G70" s="30">
        <v>10.674156999999999</v>
      </c>
      <c r="H70" s="30">
        <v>12.921348</v>
      </c>
      <c r="I70" s="30">
        <v>16.292134999999998</v>
      </c>
      <c r="J70" s="30">
        <v>17.977528</v>
      </c>
      <c r="K70" s="30">
        <v>2.2471909999999999</v>
      </c>
      <c r="L70" s="30">
        <v>1.6853929999999999</v>
      </c>
      <c r="M70" s="30">
        <v>2.2471909999999999</v>
      </c>
      <c r="N70" s="30">
        <v>11.235955000000001</v>
      </c>
      <c r="O70" s="30">
        <v>344</v>
      </c>
      <c r="P70" s="30">
        <v>300</v>
      </c>
    </row>
    <row r="71" spans="1:16" x14ac:dyDescent="0.2">
      <c r="A71" s="19" t="s">
        <v>852</v>
      </c>
      <c r="B71" s="20">
        <v>212</v>
      </c>
      <c r="C71" s="20">
        <v>5</v>
      </c>
      <c r="D71" s="20">
        <v>11</v>
      </c>
      <c r="E71" s="20">
        <v>17</v>
      </c>
      <c r="F71" s="20">
        <v>25</v>
      </c>
      <c r="G71" s="20">
        <v>29</v>
      </c>
      <c r="H71" s="20">
        <v>25</v>
      </c>
      <c r="I71" s="20">
        <v>38</v>
      </c>
      <c r="J71" s="20">
        <v>29</v>
      </c>
      <c r="K71" s="20">
        <v>8</v>
      </c>
      <c r="L71" s="20">
        <v>8</v>
      </c>
      <c r="M71" s="20">
        <v>0</v>
      </c>
      <c r="N71" s="20">
        <v>17</v>
      </c>
      <c r="O71" s="20">
        <v>0</v>
      </c>
      <c r="P71" s="20">
        <v>0</v>
      </c>
    </row>
    <row r="72" spans="1:16" x14ac:dyDescent="0.2">
      <c r="A72" s="21" t="s">
        <v>126</v>
      </c>
      <c r="B72" s="30">
        <v>100</v>
      </c>
      <c r="C72" s="30">
        <v>2.3584909999999999</v>
      </c>
      <c r="D72" s="30">
        <v>5.1886789999999996</v>
      </c>
      <c r="E72" s="30">
        <v>8.0188679999999994</v>
      </c>
      <c r="F72" s="30">
        <v>11.792453</v>
      </c>
      <c r="G72" s="30">
        <v>13.679245</v>
      </c>
      <c r="H72" s="30">
        <v>11.792453</v>
      </c>
      <c r="I72" s="30">
        <v>17.924527999999999</v>
      </c>
      <c r="J72" s="30">
        <v>13.679245</v>
      </c>
      <c r="K72" s="30">
        <v>3.7735850000000002</v>
      </c>
      <c r="L72" s="30">
        <v>3.7735850000000002</v>
      </c>
      <c r="M72" s="30">
        <v>0</v>
      </c>
      <c r="N72" s="30">
        <v>8.0188679999999994</v>
      </c>
      <c r="O72" s="30">
        <v>390.56410299999999</v>
      </c>
      <c r="P72" s="30">
        <v>300</v>
      </c>
    </row>
    <row r="73" spans="1:16" x14ac:dyDescent="0.2">
      <c r="A73" s="19" t="s">
        <v>853</v>
      </c>
      <c r="B73" s="20">
        <v>223</v>
      </c>
      <c r="C73" s="20">
        <v>6</v>
      </c>
      <c r="D73" s="20">
        <v>23</v>
      </c>
      <c r="E73" s="20">
        <v>37</v>
      </c>
      <c r="F73" s="20">
        <v>18</v>
      </c>
      <c r="G73" s="20">
        <v>33</v>
      </c>
      <c r="H73" s="20">
        <v>26</v>
      </c>
      <c r="I73" s="20">
        <v>37</v>
      </c>
      <c r="J73" s="20">
        <v>18</v>
      </c>
      <c r="K73" s="20">
        <v>2</v>
      </c>
      <c r="L73" s="20">
        <v>3</v>
      </c>
      <c r="M73" s="20">
        <v>1</v>
      </c>
      <c r="N73" s="20">
        <v>19</v>
      </c>
      <c r="O73" s="20">
        <v>0</v>
      </c>
      <c r="P73" s="20">
        <v>0</v>
      </c>
    </row>
    <row r="74" spans="1:16" x14ac:dyDescent="0.2">
      <c r="A74" s="21" t="s">
        <v>126</v>
      </c>
      <c r="B74" s="30">
        <v>100</v>
      </c>
      <c r="C74" s="30">
        <v>2.6905830000000002</v>
      </c>
      <c r="D74" s="30">
        <v>10.313901</v>
      </c>
      <c r="E74" s="30">
        <v>16.591927999999999</v>
      </c>
      <c r="F74" s="30">
        <v>8.0717490000000005</v>
      </c>
      <c r="G74" s="30">
        <v>14.798206</v>
      </c>
      <c r="H74" s="30">
        <v>11.659193</v>
      </c>
      <c r="I74" s="30">
        <v>16.591927999999999</v>
      </c>
      <c r="J74" s="30">
        <v>8.0717490000000005</v>
      </c>
      <c r="K74" s="30">
        <v>0.89686100000000002</v>
      </c>
      <c r="L74" s="30">
        <v>1.345291</v>
      </c>
      <c r="M74" s="30">
        <v>0.44843</v>
      </c>
      <c r="N74" s="30">
        <v>8.5201790000000006</v>
      </c>
      <c r="O74" s="30">
        <v>283.72548999999998</v>
      </c>
      <c r="P74" s="30">
        <v>250</v>
      </c>
    </row>
    <row r="75" spans="1:16" x14ac:dyDescent="0.2">
      <c r="A75" s="19" t="s">
        <v>854</v>
      </c>
      <c r="B75" s="20">
        <v>216</v>
      </c>
      <c r="C75" s="20">
        <v>8</v>
      </c>
      <c r="D75" s="20">
        <v>27</v>
      </c>
      <c r="E75" s="20">
        <v>34</v>
      </c>
      <c r="F75" s="20">
        <v>22</v>
      </c>
      <c r="G75" s="20">
        <v>34</v>
      </c>
      <c r="H75" s="20">
        <v>23</v>
      </c>
      <c r="I75" s="20">
        <v>22</v>
      </c>
      <c r="J75" s="20">
        <v>19</v>
      </c>
      <c r="K75" s="20">
        <v>1</v>
      </c>
      <c r="L75" s="20">
        <v>3</v>
      </c>
      <c r="M75" s="20">
        <v>1</v>
      </c>
      <c r="N75" s="20">
        <v>22</v>
      </c>
      <c r="O75" s="20">
        <v>0</v>
      </c>
      <c r="P75" s="20">
        <v>0</v>
      </c>
    </row>
    <row r="76" spans="1:16" x14ac:dyDescent="0.2">
      <c r="A76" s="21" t="s">
        <v>126</v>
      </c>
      <c r="B76" s="30">
        <v>100</v>
      </c>
      <c r="C76" s="30">
        <v>3.7037040000000001</v>
      </c>
      <c r="D76" s="30">
        <v>12.5</v>
      </c>
      <c r="E76" s="30">
        <v>15.740741</v>
      </c>
      <c r="F76" s="30">
        <v>10.185185000000001</v>
      </c>
      <c r="G76" s="30">
        <v>15.740741</v>
      </c>
      <c r="H76" s="30">
        <v>10.648148000000001</v>
      </c>
      <c r="I76" s="30">
        <v>10.185185000000001</v>
      </c>
      <c r="J76" s="30">
        <v>8.7962959999999999</v>
      </c>
      <c r="K76" s="30">
        <v>0.46296300000000001</v>
      </c>
      <c r="L76" s="30">
        <v>1.388889</v>
      </c>
      <c r="M76" s="30">
        <v>0.46296300000000001</v>
      </c>
      <c r="N76" s="30">
        <v>10.185185000000001</v>
      </c>
      <c r="O76" s="30">
        <v>287.11340200000001</v>
      </c>
      <c r="P76" s="30">
        <v>240</v>
      </c>
    </row>
    <row r="77" spans="1:16" x14ac:dyDescent="0.2">
      <c r="A77" s="19" t="s">
        <v>855</v>
      </c>
      <c r="B77" s="20">
        <v>140</v>
      </c>
      <c r="C77" s="20">
        <v>2</v>
      </c>
      <c r="D77" s="20">
        <v>21</v>
      </c>
      <c r="E77" s="20">
        <v>26</v>
      </c>
      <c r="F77" s="20">
        <v>26</v>
      </c>
      <c r="G77" s="20">
        <v>16</v>
      </c>
      <c r="H77" s="20">
        <v>17</v>
      </c>
      <c r="I77" s="20">
        <v>11</v>
      </c>
      <c r="J77" s="20">
        <v>6</v>
      </c>
      <c r="K77" s="20">
        <v>0</v>
      </c>
      <c r="L77" s="20">
        <v>0</v>
      </c>
      <c r="M77" s="20">
        <v>0</v>
      </c>
      <c r="N77" s="20">
        <v>15</v>
      </c>
      <c r="O77" s="20">
        <v>0</v>
      </c>
      <c r="P77" s="20">
        <v>0</v>
      </c>
    </row>
    <row r="78" spans="1:16" x14ac:dyDescent="0.2">
      <c r="A78" s="21" t="s">
        <v>126</v>
      </c>
      <c r="B78" s="30">
        <v>100</v>
      </c>
      <c r="C78" s="30">
        <v>1.428571</v>
      </c>
      <c r="D78" s="30">
        <v>15</v>
      </c>
      <c r="E78" s="30">
        <v>18.571428999999998</v>
      </c>
      <c r="F78" s="30">
        <v>18.571428999999998</v>
      </c>
      <c r="G78" s="30">
        <v>11.428571</v>
      </c>
      <c r="H78" s="30">
        <v>12.142856999999999</v>
      </c>
      <c r="I78" s="30">
        <v>7.8571429999999998</v>
      </c>
      <c r="J78" s="30">
        <v>4.2857139999999996</v>
      </c>
      <c r="K78" s="30">
        <v>0</v>
      </c>
      <c r="L78" s="30">
        <v>0</v>
      </c>
      <c r="M78" s="30">
        <v>0</v>
      </c>
      <c r="N78" s="30">
        <v>10.714286</v>
      </c>
      <c r="O78" s="30">
        <v>218.12799999999999</v>
      </c>
      <c r="P78" s="30">
        <v>192</v>
      </c>
    </row>
    <row r="79" spans="1:16" x14ac:dyDescent="0.2">
      <c r="A79" s="19" t="s">
        <v>856</v>
      </c>
      <c r="B79" s="20">
        <v>72</v>
      </c>
      <c r="C79" s="20">
        <v>2</v>
      </c>
      <c r="D79" s="20">
        <v>13</v>
      </c>
      <c r="E79" s="20">
        <v>12</v>
      </c>
      <c r="F79" s="20">
        <v>12</v>
      </c>
      <c r="G79" s="20">
        <v>11</v>
      </c>
      <c r="H79" s="20">
        <v>9</v>
      </c>
      <c r="I79" s="20">
        <v>2</v>
      </c>
      <c r="J79" s="20">
        <v>2</v>
      </c>
      <c r="K79" s="20">
        <v>0</v>
      </c>
      <c r="L79" s="20">
        <v>0</v>
      </c>
      <c r="M79" s="20">
        <v>0</v>
      </c>
      <c r="N79" s="20">
        <v>9</v>
      </c>
      <c r="O79" s="20">
        <v>0</v>
      </c>
      <c r="P79" s="20">
        <v>0</v>
      </c>
    </row>
    <row r="80" spans="1:16" x14ac:dyDescent="0.2">
      <c r="A80" s="21" t="s">
        <v>126</v>
      </c>
      <c r="B80" s="30">
        <v>100</v>
      </c>
      <c r="C80" s="30">
        <v>2.7777780000000001</v>
      </c>
      <c r="D80" s="30">
        <v>18.055555999999999</v>
      </c>
      <c r="E80" s="30">
        <v>16.666667</v>
      </c>
      <c r="F80" s="30">
        <v>16.666667</v>
      </c>
      <c r="G80" s="30">
        <v>15.277778</v>
      </c>
      <c r="H80" s="30">
        <v>12.5</v>
      </c>
      <c r="I80" s="30">
        <v>2.7777780000000001</v>
      </c>
      <c r="J80" s="30">
        <v>2.7777780000000001</v>
      </c>
      <c r="K80" s="30">
        <v>0</v>
      </c>
      <c r="L80" s="30">
        <v>0</v>
      </c>
      <c r="M80" s="30">
        <v>0</v>
      </c>
      <c r="N80" s="30">
        <v>12.5</v>
      </c>
      <c r="O80" s="30">
        <v>204.87301600000001</v>
      </c>
      <c r="P80" s="30">
        <v>204</v>
      </c>
    </row>
    <row r="81" spans="1:16" x14ac:dyDescent="0.2">
      <c r="A81" s="19" t="s">
        <v>857</v>
      </c>
      <c r="B81" s="20">
        <v>46</v>
      </c>
      <c r="C81" s="20">
        <v>3</v>
      </c>
      <c r="D81" s="20">
        <v>7</v>
      </c>
      <c r="E81" s="20">
        <v>11</v>
      </c>
      <c r="F81" s="20">
        <v>9</v>
      </c>
      <c r="G81" s="20">
        <v>3</v>
      </c>
      <c r="H81" s="20">
        <v>4</v>
      </c>
      <c r="I81" s="20">
        <v>5</v>
      </c>
      <c r="J81" s="20">
        <v>0</v>
      </c>
      <c r="K81" s="20">
        <v>0</v>
      </c>
      <c r="L81" s="20">
        <v>0</v>
      </c>
      <c r="M81" s="20">
        <v>1</v>
      </c>
      <c r="N81" s="20">
        <v>3</v>
      </c>
      <c r="O81" s="20">
        <v>0</v>
      </c>
      <c r="P81" s="20">
        <v>0</v>
      </c>
    </row>
    <row r="82" spans="1:16" x14ac:dyDescent="0.2">
      <c r="A82" s="21" t="s">
        <v>126</v>
      </c>
      <c r="B82" s="30">
        <v>100</v>
      </c>
      <c r="C82" s="30">
        <v>6.5217390000000002</v>
      </c>
      <c r="D82" s="30">
        <v>15.217390999999999</v>
      </c>
      <c r="E82" s="30">
        <v>23.913042999999998</v>
      </c>
      <c r="F82" s="30">
        <v>19.565217000000001</v>
      </c>
      <c r="G82" s="30">
        <v>6.5217390000000002</v>
      </c>
      <c r="H82" s="30">
        <v>8.6956520000000008</v>
      </c>
      <c r="I82" s="30">
        <v>10.869565</v>
      </c>
      <c r="J82" s="30">
        <v>0</v>
      </c>
      <c r="K82" s="30">
        <v>0</v>
      </c>
      <c r="L82" s="30">
        <v>0</v>
      </c>
      <c r="M82" s="30">
        <v>2.1739130000000002</v>
      </c>
      <c r="N82" s="30">
        <v>6.5217390000000002</v>
      </c>
      <c r="O82" s="30">
        <v>184.72093000000001</v>
      </c>
      <c r="P82" s="30">
        <v>170</v>
      </c>
    </row>
    <row r="83" spans="1:16" x14ac:dyDescent="0.2">
      <c r="A83" s="19" t="s">
        <v>858</v>
      </c>
      <c r="B83" s="20">
        <v>8</v>
      </c>
      <c r="C83" s="20">
        <v>1</v>
      </c>
      <c r="D83" s="20">
        <v>1</v>
      </c>
      <c r="E83" s="20">
        <v>2</v>
      </c>
      <c r="F83" s="20">
        <v>1</v>
      </c>
      <c r="G83" s="20">
        <v>1</v>
      </c>
      <c r="H83" s="20">
        <v>0</v>
      </c>
      <c r="I83" s="20">
        <v>0</v>
      </c>
      <c r="J83" s="20">
        <v>0</v>
      </c>
      <c r="K83" s="20">
        <v>0</v>
      </c>
      <c r="L83" s="20">
        <v>0</v>
      </c>
      <c r="M83" s="20">
        <v>0</v>
      </c>
      <c r="N83" s="20">
        <v>2</v>
      </c>
      <c r="O83" s="20">
        <v>0</v>
      </c>
      <c r="P83" s="20">
        <v>0</v>
      </c>
    </row>
    <row r="84" spans="1:16" x14ac:dyDescent="0.2">
      <c r="A84" s="21" t="s">
        <v>126</v>
      </c>
      <c r="B84" s="30">
        <v>100</v>
      </c>
      <c r="C84" s="30">
        <v>12.5</v>
      </c>
      <c r="D84" s="30">
        <v>12.5</v>
      </c>
      <c r="E84" s="30">
        <v>25</v>
      </c>
      <c r="F84" s="30">
        <v>12.5</v>
      </c>
      <c r="G84" s="30">
        <v>12.5</v>
      </c>
      <c r="H84" s="30">
        <v>0</v>
      </c>
      <c r="I84" s="30">
        <v>0</v>
      </c>
      <c r="J84" s="30">
        <v>0</v>
      </c>
      <c r="K84" s="30">
        <v>0</v>
      </c>
      <c r="L84" s="30">
        <v>0</v>
      </c>
      <c r="M84" s="30">
        <v>0</v>
      </c>
      <c r="N84" s="30">
        <v>25</v>
      </c>
      <c r="O84" s="30">
        <v>141.83333300000001</v>
      </c>
      <c r="P84" s="30">
        <v>144</v>
      </c>
    </row>
    <row r="85" spans="1:16" x14ac:dyDescent="0.2">
      <c r="A85" s="19" t="s">
        <v>859</v>
      </c>
      <c r="B85" s="20">
        <v>435</v>
      </c>
      <c r="C85" s="20">
        <v>11</v>
      </c>
      <c r="D85" s="20">
        <v>34</v>
      </c>
      <c r="E85" s="20">
        <v>54</v>
      </c>
      <c r="F85" s="20">
        <v>43</v>
      </c>
      <c r="G85" s="20">
        <v>62</v>
      </c>
      <c r="H85" s="20">
        <v>51</v>
      </c>
      <c r="I85" s="20">
        <v>75</v>
      </c>
      <c r="J85" s="20">
        <v>47</v>
      </c>
      <c r="K85" s="20">
        <v>10</v>
      </c>
      <c r="L85" s="20">
        <v>11</v>
      </c>
      <c r="M85" s="20">
        <v>1</v>
      </c>
      <c r="N85" s="20">
        <v>36</v>
      </c>
      <c r="O85" s="20">
        <v>0</v>
      </c>
      <c r="P85" s="20">
        <v>0</v>
      </c>
    </row>
    <row r="86" spans="1:16" x14ac:dyDescent="0.2">
      <c r="A86" s="21" t="s">
        <v>126</v>
      </c>
      <c r="B86" s="30">
        <v>100</v>
      </c>
      <c r="C86" s="30">
        <v>2.5287359999999999</v>
      </c>
      <c r="D86" s="30">
        <v>7.8160920000000003</v>
      </c>
      <c r="E86" s="30">
        <v>12.413793</v>
      </c>
      <c r="F86" s="30">
        <v>9.8850569999999998</v>
      </c>
      <c r="G86" s="30">
        <v>14.252874</v>
      </c>
      <c r="H86" s="30">
        <v>11.724138</v>
      </c>
      <c r="I86" s="30">
        <v>17.241378999999998</v>
      </c>
      <c r="J86" s="30">
        <v>10.804598</v>
      </c>
      <c r="K86" s="30">
        <v>2.298851</v>
      </c>
      <c r="L86" s="30">
        <v>2.5287359999999999</v>
      </c>
      <c r="M86" s="30">
        <v>0.22988500000000001</v>
      </c>
      <c r="N86" s="30">
        <v>8.2758620000000001</v>
      </c>
      <c r="O86" s="30">
        <v>335.93984999999998</v>
      </c>
      <c r="P86" s="30">
        <v>288</v>
      </c>
    </row>
    <row r="87" spans="1:16" x14ac:dyDescent="0.2">
      <c r="A87" s="19" t="s">
        <v>860</v>
      </c>
      <c r="B87" s="20">
        <v>356</v>
      </c>
      <c r="C87" s="20">
        <v>10</v>
      </c>
      <c r="D87" s="20">
        <v>48</v>
      </c>
      <c r="E87" s="20">
        <v>60</v>
      </c>
      <c r="F87" s="20">
        <v>48</v>
      </c>
      <c r="G87" s="20">
        <v>50</v>
      </c>
      <c r="H87" s="20">
        <v>40</v>
      </c>
      <c r="I87" s="20">
        <v>33</v>
      </c>
      <c r="J87" s="20">
        <v>25</v>
      </c>
      <c r="K87" s="20">
        <v>1</v>
      </c>
      <c r="L87" s="20">
        <v>3</v>
      </c>
      <c r="M87" s="20">
        <v>1</v>
      </c>
      <c r="N87" s="20">
        <v>37</v>
      </c>
      <c r="O87" s="20">
        <v>0</v>
      </c>
      <c r="P87" s="20">
        <v>0</v>
      </c>
    </row>
    <row r="88" spans="1:16" x14ac:dyDescent="0.2">
      <c r="A88" s="21" t="s">
        <v>126</v>
      </c>
      <c r="B88" s="30">
        <v>100</v>
      </c>
      <c r="C88" s="30">
        <v>2.808989</v>
      </c>
      <c r="D88" s="30">
        <v>13.483146</v>
      </c>
      <c r="E88" s="30">
        <v>16.853933000000001</v>
      </c>
      <c r="F88" s="30">
        <v>13.483146</v>
      </c>
      <c r="G88" s="30">
        <v>14.044943999999999</v>
      </c>
      <c r="H88" s="30">
        <v>11.235955000000001</v>
      </c>
      <c r="I88" s="30">
        <v>9.2696629999999995</v>
      </c>
      <c r="J88" s="30">
        <v>7.0224719999999996</v>
      </c>
      <c r="K88" s="30">
        <v>0.28089900000000001</v>
      </c>
      <c r="L88" s="30">
        <v>0.84269700000000003</v>
      </c>
      <c r="M88" s="30">
        <v>0.28089900000000001</v>
      </c>
      <c r="N88" s="30">
        <v>10.393257999999999</v>
      </c>
      <c r="O88" s="30">
        <v>260.08150499999999</v>
      </c>
      <c r="P88" s="30">
        <v>216</v>
      </c>
    </row>
    <row r="89" spans="1:16" x14ac:dyDescent="0.2">
      <c r="A89" s="19" t="s">
        <v>861</v>
      </c>
      <c r="B89" s="20">
        <v>917</v>
      </c>
      <c r="C89" s="20">
        <v>27</v>
      </c>
      <c r="D89" s="20">
        <v>103</v>
      </c>
      <c r="E89" s="20">
        <v>139</v>
      </c>
      <c r="F89" s="20">
        <v>113</v>
      </c>
      <c r="G89" s="20">
        <v>127</v>
      </c>
      <c r="H89" s="20">
        <v>104</v>
      </c>
      <c r="I89" s="20">
        <v>115</v>
      </c>
      <c r="J89" s="20">
        <v>74</v>
      </c>
      <c r="K89" s="20">
        <v>11</v>
      </c>
      <c r="L89" s="20">
        <v>14</v>
      </c>
      <c r="M89" s="20">
        <v>3</v>
      </c>
      <c r="N89" s="20">
        <v>87</v>
      </c>
      <c r="O89" s="20">
        <v>0</v>
      </c>
      <c r="P89" s="20">
        <v>0</v>
      </c>
    </row>
    <row r="90" spans="1:16" x14ac:dyDescent="0.2">
      <c r="A90" s="21" t="s">
        <v>126</v>
      </c>
      <c r="B90" s="30">
        <v>100</v>
      </c>
      <c r="C90" s="30">
        <v>2.9443839999999999</v>
      </c>
      <c r="D90" s="30">
        <v>11.232279</v>
      </c>
      <c r="E90" s="30">
        <v>15.158124000000001</v>
      </c>
      <c r="F90" s="30">
        <v>12.322792</v>
      </c>
      <c r="G90" s="30">
        <v>13.849508999999999</v>
      </c>
      <c r="H90" s="30">
        <v>11.341329999999999</v>
      </c>
      <c r="I90" s="30">
        <v>12.540894</v>
      </c>
      <c r="J90" s="30">
        <v>8.0697930000000007</v>
      </c>
      <c r="K90" s="30">
        <v>1.1995640000000001</v>
      </c>
      <c r="L90" s="30">
        <v>1.526718</v>
      </c>
      <c r="M90" s="30">
        <v>0.327154</v>
      </c>
      <c r="N90" s="30">
        <v>9.4874589999999994</v>
      </c>
      <c r="O90" s="30">
        <v>287.598795</v>
      </c>
      <c r="P90" s="30">
        <v>240</v>
      </c>
    </row>
    <row r="91" spans="1:16" x14ac:dyDescent="0.2">
      <c r="A91" s="19" t="s">
        <v>862</v>
      </c>
      <c r="B91" s="20">
        <v>482</v>
      </c>
      <c r="C91" s="20">
        <v>16</v>
      </c>
      <c r="D91" s="20">
        <v>69</v>
      </c>
      <c r="E91" s="20">
        <v>85</v>
      </c>
      <c r="F91" s="20">
        <v>70</v>
      </c>
      <c r="G91" s="20">
        <v>65</v>
      </c>
      <c r="H91" s="20">
        <v>53</v>
      </c>
      <c r="I91" s="20">
        <v>40</v>
      </c>
      <c r="J91" s="20">
        <v>27</v>
      </c>
      <c r="K91" s="20">
        <v>1</v>
      </c>
      <c r="L91" s="20">
        <v>3</v>
      </c>
      <c r="M91" s="20">
        <v>2</v>
      </c>
      <c r="N91" s="20">
        <v>51</v>
      </c>
      <c r="O91" s="20">
        <v>0</v>
      </c>
      <c r="P91" s="20">
        <v>0</v>
      </c>
    </row>
    <row r="92" spans="1:16" x14ac:dyDescent="0.2">
      <c r="A92" s="21" t="s">
        <v>126</v>
      </c>
      <c r="B92" s="30">
        <v>100</v>
      </c>
      <c r="C92" s="30">
        <v>3.319502</v>
      </c>
      <c r="D92" s="30">
        <v>14.315353</v>
      </c>
      <c r="E92" s="30">
        <v>17.634855000000002</v>
      </c>
      <c r="F92" s="30">
        <v>14.522822</v>
      </c>
      <c r="G92" s="30">
        <v>13.485476999999999</v>
      </c>
      <c r="H92" s="30">
        <v>10.995851</v>
      </c>
      <c r="I92" s="30">
        <v>8.2987549999999999</v>
      </c>
      <c r="J92" s="30">
        <v>5.6016599999999999</v>
      </c>
      <c r="K92" s="30">
        <v>0.20746899999999999</v>
      </c>
      <c r="L92" s="30">
        <v>0.62240700000000004</v>
      </c>
      <c r="M92" s="30">
        <v>0.41493799999999997</v>
      </c>
      <c r="N92" s="30">
        <v>10.580913000000001</v>
      </c>
      <c r="O92" s="30">
        <v>242.846868</v>
      </c>
      <c r="P92" s="30">
        <v>200</v>
      </c>
    </row>
    <row r="93" spans="1:16" x14ac:dyDescent="0.2">
      <c r="A93" s="19" t="s">
        <v>863</v>
      </c>
      <c r="B93" s="20">
        <v>126</v>
      </c>
      <c r="C93" s="20">
        <v>6</v>
      </c>
      <c r="D93" s="20">
        <v>21</v>
      </c>
      <c r="E93" s="20">
        <v>25</v>
      </c>
      <c r="F93" s="20">
        <v>22</v>
      </c>
      <c r="G93" s="20">
        <v>15</v>
      </c>
      <c r="H93" s="20">
        <v>13</v>
      </c>
      <c r="I93" s="20">
        <v>7</v>
      </c>
      <c r="J93" s="20">
        <v>2</v>
      </c>
      <c r="K93" s="20">
        <v>0</v>
      </c>
      <c r="L93" s="20">
        <v>0</v>
      </c>
      <c r="M93" s="20">
        <v>1</v>
      </c>
      <c r="N93" s="20">
        <v>14</v>
      </c>
      <c r="O93" s="20">
        <v>0</v>
      </c>
      <c r="P93" s="20">
        <v>0</v>
      </c>
    </row>
    <row r="94" spans="1:16" x14ac:dyDescent="0.2">
      <c r="A94" s="21" t="s">
        <v>126</v>
      </c>
      <c r="B94" s="30">
        <v>100</v>
      </c>
      <c r="C94" s="30">
        <v>4.7619049999999996</v>
      </c>
      <c r="D94" s="30">
        <v>16.666667</v>
      </c>
      <c r="E94" s="30">
        <v>19.841270000000002</v>
      </c>
      <c r="F94" s="30">
        <v>17.460317</v>
      </c>
      <c r="G94" s="30">
        <v>11.904762</v>
      </c>
      <c r="H94" s="30">
        <v>10.317460000000001</v>
      </c>
      <c r="I94" s="30">
        <v>5.5555560000000002</v>
      </c>
      <c r="J94" s="30">
        <v>1.587302</v>
      </c>
      <c r="K94" s="30">
        <v>0</v>
      </c>
      <c r="L94" s="30">
        <v>0</v>
      </c>
      <c r="M94" s="30">
        <v>0.793651</v>
      </c>
      <c r="N94" s="30">
        <v>11.111110999999999</v>
      </c>
      <c r="O94" s="30">
        <v>193.75892899999999</v>
      </c>
      <c r="P94" s="30">
        <v>180</v>
      </c>
    </row>
    <row r="95" spans="1:16" x14ac:dyDescent="0.2">
      <c r="A95" s="18" t="s">
        <v>866</v>
      </c>
      <c r="B95" s="18"/>
      <c r="C95" s="18"/>
      <c r="D95" s="18"/>
      <c r="E95" s="18"/>
      <c r="F95" s="18"/>
      <c r="G95" s="18"/>
      <c r="H95" s="18"/>
      <c r="I95" s="18"/>
      <c r="J95" s="18"/>
      <c r="K95" s="18"/>
      <c r="L95" s="18"/>
      <c r="M95" s="18"/>
      <c r="N95" s="18"/>
      <c r="O95" s="18"/>
      <c r="P95" s="18"/>
    </row>
    <row r="96" spans="1:16" x14ac:dyDescent="0.2">
      <c r="A96" s="19" t="s">
        <v>130</v>
      </c>
      <c r="B96" s="20">
        <v>151</v>
      </c>
      <c r="C96" s="20">
        <v>4</v>
      </c>
      <c r="D96" s="20">
        <v>22</v>
      </c>
      <c r="E96" s="20">
        <v>26</v>
      </c>
      <c r="F96" s="20">
        <v>16</v>
      </c>
      <c r="G96" s="20">
        <v>18</v>
      </c>
      <c r="H96" s="20">
        <v>17</v>
      </c>
      <c r="I96" s="20">
        <v>12</v>
      </c>
      <c r="J96" s="20">
        <v>11</v>
      </c>
      <c r="K96" s="20">
        <v>0</v>
      </c>
      <c r="L96" s="20">
        <v>2</v>
      </c>
      <c r="M96" s="20">
        <v>9</v>
      </c>
      <c r="N96" s="20">
        <v>14</v>
      </c>
      <c r="O96" s="20">
        <v>0</v>
      </c>
      <c r="P96" s="20">
        <v>0</v>
      </c>
    </row>
    <row r="97" spans="1:16" x14ac:dyDescent="0.2">
      <c r="A97" s="21" t="s">
        <v>126</v>
      </c>
      <c r="B97" s="30">
        <v>100</v>
      </c>
      <c r="C97" s="30">
        <v>2.6490070000000001</v>
      </c>
      <c r="D97" s="30">
        <v>14.569535999999999</v>
      </c>
      <c r="E97" s="30">
        <v>17.218543</v>
      </c>
      <c r="F97" s="30">
        <v>10.596026</v>
      </c>
      <c r="G97" s="30">
        <v>11.920529999999999</v>
      </c>
      <c r="H97" s="30">
        <v>11.258278000000001</v>
      </c>
      <c r="I97" s="30">
        <v>7.9470200000000002</v>
      </c>
      <c r="J97" s="30">
        <v>7.2847679999999997</v>
      </c>
      <c r="K97" s="30">
        <v>0</v>
      </c>
      <c r="L97" s="30">
        <v>1.324503</v>
      </c>
      <c r="M97" s="30">
        <v>5.9602649999999997</v>
      </c>
      <c r="N97" s="30">
        <v>9.2715230000000002</v>
      </c>
      <c r="O97" s="30">
        <v>231.284672</v>
      </c>
      <c r="P97" s="30">
        <v>192</v>
      </c>
    </row>
    <row r="98" spans="1:16" x14ac:dyDescent="0.2">
      <c r="A98" s="19" t="s">
        <v>131</v>
      </c>
      <c r="B98" s="20">
        <v>1446</v>
      </c>
      <c r="C98" s="20">
        <v>7</v>
      </c>
      <c r="D98" s="20">
        <v>53</v>
      </c>
      <c r="E98" s="20">
        <v>90</v>
      </c>
      <c r="F98" s="20">
        <v>134</v>
      </c>
      <c r="G98" s="20">
        <v>223</v>
      </c>
      <c r="H98" s="20">
        <v>229</v>
      </c>
      <c r="I98" s="20">
        <v>277</v>
      </c>
      <c r="J98" s="20">
        <v>209</v>
      </c>
      <c r="K98" s="20">
        <v>46</v>
      </c>
      <c r="L98" s="20">
        <v>58</v>
      </c>
      <c r="M98" s="20">
        <v>4</v>
      </c>
      <c r="N98" s="20">
        <v>116</v>
      </c>
      <c r="O98" s="20">
        <v>0</v>
      </c>
      <c r="P98" s="20">
        <v>0</v>
      </c>
    </row>
    <row r="99" spans="1:16" x14ac:dyDescent="0.2">
      <c r="A99" s="21" t="s">
        <v>126</v>
      </c>
      <c r="B99" s="30">
        <v>100</v>
      </c>
      <c r="C99" s="30">
        <v>0.48409400000000002</v>
      </c>
      <c r="D99" s="30">
        <v>3.6652840000000002</v>
      </c>
      <c r="E99" s="30">
        <v>6.2240659999999997</v>
      </c>
      <c r="F99" s="30">
        <v>9.2669429999999995</v>
      </c>
      <c r="G99" s="30">
        <v>15.421853</v>
      </c>
      <c r="H99" s="30">
        <v>15.836791</v>
      </c>
      <c r="I99" s="30">
        <v>19.156293000000002</v>
      </c>
      <c r="J99" s="30">
        <v>14.453665000000001</v>
      </c>
      <c r="K99" s="30">
        <v>3.1811889999999998</v>
      </c>
      <c r="L99" s="30">
        <v>4.0110650000000003</v>
      </c>
      <c r="M99" s="30">
        <v>0.27662500000000001</v>
      </c>
      <c r="N99" s="30">
        <v>8.0221300000000006</v>
      </c>
      <c r="O99" s="30">
        <v>398.374436</v>
      </c>
      <c r="P99" s="30">
        <v>324</v>
      </c>
    </row>
    <row r="100" spans="1:16" x14ac:dyDescent="0.2">
      <c r="A100" s="19" t="s">
        <v>392</v>
      </c>
      <c r="B100" s="20">
        <v>150</v>
      </c>
      <c r="C100" s="20">
        <v>6</v>
      </c>
      <c r="D100" s="20">
        <v>26</v>
      </c>
      <c r="E100" s="20">
        <v>23</v>
      </c>
      <c r="F100" s="20">
        <v>26</v>
      </c>
      <c r="G100" s="20">
        <v>20</v>
      </c>
      <c r="H100" s="20">
        <v>9</v>
      </c>
      <c r="I100" s="20">
        <v>16</v>
      </c>
      <c r="J100" s="20">
        <v>5</v>
      </c>
      <c r="K100" s="20">
        <v>3</v>
      </c>
      <c r="L100" s="20">
        <v>1</v>
      </c>
      <c r="M100" s="20">
        <v>4</v>
      </c>
      <c r="N100" s="20">
        <v>11</v>
      </c>
      <c r="O100" s="20">
        <v>0</v>
      </c>
      <c r="P100" s="20">
        <v>0</v>
      </c>
    </row>
    <row r="101" spans="1:16" x14ac:dyDescent="0.2">
      <c r="A101" s="21" t="s">
        <v>126</v>
      </c>
      <c r="B101" s="30">
        <v>100</v>
      </c>
      <c r="C101" s="30">
        <v>4</v>
      </c>
      <c r="D101" s="30">
        <v>17.333333</v>
      </c>
      <c r="E101" s="30">
        <v>15.333333</v>
      </c>
      <c r="F101" s="30">
        <v>17.333333</v>
      </c>
      <c r="G101" s="30">
        <v>13.333333</v>
      </c>
      <c r="H101" s="30">
        <v>6</v>
      </c>
      <c r="I101" s="30">
        <v>10.666667</v>
      </c>
      <c r="J101" s="30">
        <v>3.3333330000000001</v>
      </c>
      <c r="K101" s="30">
        <v>2</v>
      </c>
      <c r="L101" s="30">
        <v>0.66666700000000001</v>
      </c>
      <c r="M101" s="30">
        <v>2.6666669999999999</v>
      </c>
      <c r="N101" s="30">
        <v>7.3333329999999997</v>
      </c>
      <c r="O101" s="30">
        <v>228.48920899999999</v>
      </c>
      <c r="P101" s="30">
        <v>200</v>
      </c>
    </row>
    <row r="102" spans="1:16" x14ac:dyDescent="0.2">
      <c r="A102" s="19" t="s">
        <v>132</v>
      </c>
      <c r="B102" s="20">
        <v>372</v>
      </c>
      <c r="C102" s="20">
        <v>13</v>
      </c>
      <c r="D102" s="20">
        <v>51</v>
      </c>
      <c r="E102" s="20">
        <v>87</v>
      </c>
      <c r="F102" s="20">
        <v>77</v>
      </c>
      <c r="G102" s="20">
        <v>58</v>
      </c>
      <c r="H102" s="20">
        <v>21</v>
      </c>
      <c r="I102" s="20">
        <v>19</v>
      </c>
      <c r="J102" s="20">
        <v>5</v>
      </c>
      <c r="K102" s="20">
        <v>0</v>
      </c>
      <c r="L102" s="20">
        <v>1</v>
      </c>
      <c r="M102" s="20">
        <v>2</v>
      </c>
      <c r="N102" s="20">
        <v>38</v>
      </c>
      <c r="O102" s="20">
        <v>0</v>
      </c>
      <c r="P102" s="20">
        <v>0</v>
      </c>
    </row>
    <row r="103" spans="1:16" x14ac:dyDescent="0.2">
      <c r="A103" s="21" t="s">
        <v>126</v>
      </c>
      <c r="B103" s="30">
        <v>100</v>
      </c>
      <c r="C103" s="30">
        <v>3.494624</v>
      </c>
      <c r="D103" s="30">
        <v>13.709676999999999</v>
      </c>
      <c r="E103" s="30">
        <v>23.387097000000001</v>
      </c>
      <c r="F103" s="30">
        <v>20.698924999999999</v>
      </c>
      <c r="G103" s="30">
        <v>15.591398</v>
      </c>
      <c r="H103" s="30">
        <v>5.6451609999999999</v>
      </c>
      <c r="I103" s="30">
        <v>5.1075270000000002</v>
      </c>
      <c r="J103" s="30">
        <v>1.3440859999999999</v>
      </c>
      <c r="K103" s="30">
        <v>0</v>
      </c>
      <c r="L103" s="30">
        <v>0.26881699999999997</v>
      </c>
      <c r="M103" s="30">
        <v>0.53763399999999995</v>
      </c>
      <c r="N103" s="30">
        <v>10.215054</v>
      </c>
      <c r="O103" s="30">
        <v>216.81137699999999</v>
      </c>
      <c r="P103" s="30">
        <v>180</v>
      </c>
    </row>
    <row r="104" spans="1:16" x14ac:dyDescent="0.2">
      <c r="A104" s="19" t="s">
        <v>867</v>
      </c>
      <c r="B104" s="20">
        <v>69</v>
      </c>
      <c r="C104" s="20">
        <v>4</v>
      </c>
      <c r="D104" s="20">
        <v>7</v>
      </c>
      <c r="E104" s="20">
        <v>13</v>
      </c>
      <c r="F104" s="20">
        <v>9</v>
      </c>
      <c r="G104" s="20">
        <v>8</v>
      </c>
      <c r="H104" s="20">
        <v>6</v>
      </c>
      <c r="I104" s="20">
        <v>5</v>
      </c>
      <c r="J104" s="20">
        <v>8</v>
      </c>
      <c r="K104" s="20">
        <v>1</v>
      </c>
      <c r="L104" s="20">
        <v>0</v>
      </c>
      <c r="M104" s="20">
        <v>1</v>
      </c>
      <c r="N104" s="20">
        <v>7</v>
      </c>
      <c r="O104" s="20">
        <v>0</v>
      </c>
      <c r="P104" s="20">
        <v>0</v>
      </c>
    </row>
    <row r="105" spans="1:16" x14ac:dyDescent="0.2">
      <c r="A105" s="21" t="s">
        <v>126</v>
      </c>
      <c r="B105" s="30">
        <v>100</v>
      </c>
      <c r="C105" s="30">
        <v>5.7971009999999996</v>
      </c>
      <c r="D105" s="30">
        <v>10.144928</v>
      </c>
      <c r="E105" s="30">
        <v>18.840579999999999</v>
      </c>
      <c r="F105" s="30">
        <v>13.043478</v>
      </c>
      <c r="G105" s="30">
        <v>11.594203</v>
      </c>
      <c r="H105" s="30">
        <v>8.6956520000000008</v>
      </c>
      <c r="I105" s="30">
        <v>7.2463769999999998</v>
      </c>
      <c r="J105" s="30">
        <v>11.594203</v>
      </c>
      <c r="K105" s="30">
        <v>1.4492750000000001</v>
      </c>
      <c r="L105" s="30">
        <v>0</v>
      </c>
      <c r="M105" s="30">
        <v>1.4492750000000001</v>
      </c>
      <c r="N105" s="30">
        <v>10.144928</v>
      </c>
      <c r="O105" s="35">
        <v>254.75806499999999</v>
      </c>
      <c r="P105" s="30">
        <v>212</v>
      </c>
    </row>
    <row r="106" spans="1:16" x14ac:dyDescent="0.2">
      <c r="A106" s="18" t="s">
        <v>133</v>
      </c>
      <c r="B106" s="17">
        <v>92</v>
      </c>
      <c r="C106" s="17">
        <v>0</v>
      </c>
      <c r="D106" s="17">
        <v>16</v>
      </c>
      <c r="E106" s="17">
        <v>17</v>
      </c>
      <c r="F106" s="17">
        <v>11</v>
      </c>
      <c r="G106" s="17">
        <v>9</v>
      </c>
      <c r="H106" s="17">
        <v>10</v>
      </c>
      <c r="I106" s="17">
        <v>10</v>
      </c>
      <c r="J106" s="17">
        <v>5</v>
      </c>
      <c r="K106" s="17">
        <v>0</v>
      </c>
      <c r="L106" s="17">
        <v>1</v>
      </c>
      <c r="M106" s="17">
        <v>6</v>
      </c>
      <c r="N106" s="17">
        <v>7</v>
      </c>
      <c r="O106" s="34">
        <v>0</v>
      </c>
      <c r="P106" s="17">
        <v>0</v>
      </c>
    </row>
    <row r="107" spans="1:16" x14ac:dyDescent="0.2">
      <c r="A107" s="21" t="s">
        <v>126</v>
      </c>
      <c r="B107" s="30">
        <v>100</v>
      </c>
      <c r="C107" s="30">
        <v>0</v>
      </c>
      <c r="D107" s="30">
        <v>17.391304000000002</v>
      </c>
      <c r="E107" s="30">
        <v>18.478261</v>
      </c>
      <c r="F107" s="30">
        <v>11.956522</v>
      </c>
      <c r="G107" s="30">
        <v>9.7826090000000008</v>
      </c>
      <c r="H107" s="30">
        <v>10.869565</v>
      </c>
      <c r="I107" s="30">
        <v>10.869565</v>
      </c>
      <c r="J107" s="30">
        <v>5.4347830000000004</v>
      </c>
      <c r="K107" s="30">
        <v>0</v>
      </c>
      <c r="L107" s="30">
        <v>1.086957</v>
      </c>
      <c r="M107" s="30">
        <v>6.5217390000000002</v>
      </c>
      <c r="N107" s="30">
        <v>7.6086960000000001</v>
      </c>
      <c r="O107" s="30">
        <v>224.92941200000001</v>
      </c>
      <c r="P107" s="30">
        <v>180</v>
      </c>
    </row>
    <row r="108" spans="1:16" x14ac:dyDescent="0.2">
      <c r="A108" s="19" t="s">
        <v>134</v>
      </c>
      <c r="B108" s="20">
        <v>813</v>
      </c>
      <c r="C108" s="20">
        <v>2</v>
      </c>
      <c r="D108" s="20">
        <v>15</v>
      </c>
      <c r="E108" s="20">
        <v>33</v>
      </c>
      <c r="F108" s="20">
        <v>91</v>
      </c>
      <c r="G108" s="20">
        <v>134</v>
      </c>
      <c r="H108" s="20">
        <v>126</v>
      </c>
      <c r="I108" s="20">
        <v>159</v>
      </c>
      <c r="J108" s="20">
        <v>118</v>
      </c>
      <c r="K108" s="20">
        <v>33</v>
      </c>
      <c r="L108" s="20">
        <v>43</v>
      </c>
      <c r="M108" s="20">
        <v>4</v>
      </c>
      <c r="N108" s="20">
        <v>55</v>
      </c>
      <c r="O108" s="20">
        <v>0</v>
      </c>
      <c r="P108" s="20">
        <v>0</v>
      </c>
    </row>
    <row r="109" spans="1:16" x14ac:dyDescent="0.2">
      <c r="A109" s="21" t="s">
        <v>126</v>
      </c>
      <c r="B109" s="30">
        <v>100</v>
      </c>
      <c r="C109" s="30">
        <v>0.246002</v>
      </c>
      <c r="D109" s="30">
        <v>1.845018</v>
      </c>
      <c r="E109" s="30">
        <v>4.0590409999999997</v>
      </c>
      <c r="F109" s="30">
        <v>11.193111999999999</v>
      </c>
      <c r="G109" s="30">
        <v>16.482164999999998</v>
      </c>
      <c r="H109" s="30">
        <v>15.498155000000001</v>
      </c>
      <c r="I109" s="30">
        <v>19.557196000000001</v>
      </c>
      <c r="J109" s="30">
        <v>14.514144999999999</v>
      </c>
      <c r="K109" s="30">
        <v>4.0590409999999997</v>
      </c>
      <c r="L109" s="30">
        <v>5.289053</v>
      </c>
      <c r="M109" s="30">
        <v>0.49200500000000003</v>
      </c>
      <c r="N109" s="30">
        <v>6.7650680000000003</v>
      </c>
      <c r="O109" s="30">
        <v>421.41688699999997</v>
      </c>
      <c r="P109" s="30">
        <v>336</v>
      </c>
    </row>
    <row r="110" spans="1:16" x14ac:dyDescent="0.2">
      <c r="A110" s="19" t="s">
        <v>393</v>
      </c>
      <c r="B110" s="20">
        <v>65</v>
      </c>
      <c r="C110" s="20">
        <v>2</v>
      </c>
      <c r="D110" s="20">
        <v>6</v>
      </c>
      <c r="E110" s="20">
        <v>7</v>
      </c>
      <c r="F110" s="20">
        <v>12</v>
      </c>
      <c r="G110" s="20">
        <v>12</v>
      </c>
      <c r="H110" s="20">
        <v>7</v>
      </c>
      <c r="I110" s="20">
        <v>6</v>
      </c>
      <c r="J110" s="20">
        <v>3</v>
      </c>
      <c r="K110" s="20">
        <v>2</v>
      </c>
      <c r="L110" s="20">
        <v>0</v>
      </c>
      <c r="M110" s="20">
        <v>2</v>
      </c>
      <c r="N110" s="20">
        <v>6</v>
      </c>
      <c r="O110" s="20">
        <v>0</v>
      </c>
      <c r="P110" s="20">
        <v>0</v>
      </c>
    </row>
    <row r="111" spans="1:16" x14ac:dyDescent="0.2">
      <c r="A111" s="21" t="s">
        <v>126</v>
      </c>
      <c r="B111" s="30">
        <v>100</v>
      </c>
      <c r="C111" s="30">
        <v>3.0769229999999999</v>
      </c>
      <c r="D111" s="30">
        <v>9.2307690000000004</v>
      </c>
      <c r="E111" s="30">
        <v>10.769231</v>
      </c>
      <c r="F111" s="30">
        <v>18.461538000000001</v>
      </c>
      <c r="G111" s="30">
        <v>18.461538000000001</v>
      </c>
      <c r="H111" s="30">
        <v>10.769231</v>
      </c>
      <c r="I111" s="30">
        <v>9.2307690000000004</v>
      </c>
      <c r="J111" s="30">
        <v>4.6153849999999998</v>
      </c>
      <c r="K111" s="30">
        <v>3.0769229999999999</v>
      </c>
      <c r="L111" s="30">
        <v>0</v>
      </c>
      <c r="M111" s="30">
        <v>3.0769229999999999</v>
      </c>
      <c r="N111" s="30">
        <v>9.2307690000000004</v>
      </c>
      <c r="O111" s="30">
        <v>252.542373</v>
      </c>
      <c r="P111" s="30">
        <v>240</v>
      </c>
    </row>
    <row r="112" spans="1:16" x14ac:dyDescent="0.2">
      <c r="A112" s="19" t="s">
        <v>135</v>
      </c>
      <c r="B112" s="20">
        <v>83</v>
      </c>
      <c r="C112" s="20">
        <v>0</v>
      </c>
      <c r="D112" s="20">
        <v>8</v>
      </c>
      <c r="E112" s="20">
        <v>13</v>
      </c>
      <c r="F112" s="20">
        <v>19</v>
      </c>
      <c r="G112" s="20">
        <v>19</v>
      </c>
      <c r="H112" s="20">
        <v>8</v>
      </c>
      <c r="I112" s="20">
        <v>5</v>
      </c>
      <c r="J112" s="20">
        <v>1</v>
      </c>
      <c r="K112" s="20">
        <v>0</v>
      </c>
      <c r="L112" s="20">
        <v>1</v>
      </c>
      <c r="M112" s="20">
        <v>1</v>
      </c>
      <c r="N112" s="20">
        <v>8</v>
      </c>
      <c r="O112" s="20">
        <v>0</v>
      </c>
      <c r="P112" s="20">
        <v>0</v>
      </c>
    </row>
    <row r="113" spans="1:16" x14ac:dyDescent="0.2">
      <c r="A113" s="21" t="s">
        <v>126</v>
      </c>
      <c r="B113" s="30">
        <v>100</v>
      </c>
      <c r="C113" s="30">
        <v>0</v>
      </c>
      <c r="D113" s="30">
        <v>9.6385539999999992</v>
      </c>
      <c r="E113" s="30">
        <v>15.662651</v>
      </c>
      <c r="F113" s="30">
        <v>22.891566000000001</v>
      </c>
      <c r="G113" s="30">
        <v>22.891566000000001</v>
      </c>
      <c r="H113" s="30">
        <v>9.6385539999999992</v>
      </c>
      <c r="I113" s="30">
        <v>6.0240960000000001</v>
      </c>
      <c r="J113" s="30">
        <v>1.2048190000000001</v>
      </c>
      <c r="K113" s="30">
        <v>0</v>
      </c>
      <c r="L113" s="30">
        <v>1.2048190000000001</v>
      </c>
      <c r="M113" s="30">
        <v>1.2048190000000001</v>
      </c>
      <c r="N113" s="30">
        <v>9.6385539999999992</v>
      </c>
      <c r="O113" s="30">
        <v>328.8</v>
      </c>
      <c r="P113" s="30">
        <v>220</v>
      </c>
    </row>
    <row r="114" spans="1:16" x14ac:dyDescent="0.2">
      <c r="A114" s="19" t="s">
        <v>868</v>
      </c>
      <c r="B114" s="20">
        <v>39</v>
      </c>
      <c r="C114" s="20">
        <v>2</v>
      </c>
      <c r="D114" s="20">
        <v>1</v>
      </c>
      <c r="E114" s="20">
        <v>9</v>
      </c>
      <c r="F114" s="20">
        <v>4</v>
      </c>
      <c r="G114" s="20">
        <v>7</v>
      </c>
      <c r="H114" s="20">
        <v>4</v>
      </c>
      <c r="I114" s="20">
        <v>4</v>
      </c>
      <c r="J114" s="20">
        <v>5</v>
      </c>
      <c r="K114" s="20">
        <v>0</v>
      </c>
      <c r="L114" s="20">
        <v>0</v>
      </c>
      <c r="M114" s="20">
        <v>0</v>
      </c>
      <c r="N114" s="20">
        <v>3</v>
      </c>
      <c r="O114" s="20">
        <v>0</v>
      </c>
      <c r="P114" s="20">
        <v>0</v>
      </c>
    </row>
    <row r="115" spans="1:16" x14ac:dyDescent="0.2">
      <c r="A115" s="21" t="s">
        <v>126</v>
      </c>
      <c r="B115" s="30">
        <v>100</v>
      </c>
      <c r="C115" s="30">
        <v>5.1282050000000003</v>
      </c>
      <c r="D115" s="30">
        <v>2.5641029999999998</v>
      </c>
      <c r="E115" s="30">
        <v>23.076923000000001</v>
      </c>
      <c r="F115" s="30">
        <v>10.256410000000001</v>
      </c>
      <c r="G115" s="30">
        <v>17.948718</v>
      </c>
      <c r="H115" s="30">
        <v>10.256410000000001</v>
      </c>
      <c r="I115" s="30">
        <v>10.256410000000001</v>
      </c>
      <c r="J115" s="30">
        <v>12.820513</v>
      </c>
      <c r="K115" s="30">
        <v>0</v>
      </c>
      <c r="L115" s="30">
        <v>0</v>
      </c>
      <c r="M115" s="30">
        <v>0</v>
      </c>
      <c r="N115" s="30">
        <v>7.6923079999999997</v>
      </c>
      <c r="O115" s="35">
        <v>274.05555600000002</v>
      </c>
      <c r="P115" s="30">
        <v>240</v>
      </c>
    </row>
    <row r="116" spans="1:16" x14ac:dyDescent="0.2">
      <c r="A116" s="18" t="s">
        <v>136</v>
      </c>
      <c r="B116" s="17">
        <v>59</v>
      </c>
      <c r="C116" s="17">
        <v>4</v>
      </c>
      <c r="D116" s="17">
        <v>6</v>
      </c>
      <c r="E116" s="17">
        <v>9</v>
      </c>
      <c r="F116" s="17">
        <v>5</v>
      </c>
      <c r="G116" s="17">
        <v>9</v>
      </c>
      <c r="H116" s="17">
        <v>7</v>
      </c>
      <c r="I116" s="17">
        <v>2</v>
      </c>
      <c r="J116" s="17">
        <v>6</v>
      </c>
      <c r="K116" s="17">
        <v>0</v>
      </c>
      <c r="L116" s="17">
        <v>1</v>
      </c>
      <c r="M116" s="17">
        <v>3</v>
      </c>
      <c r="N116" s="17">
        <v>7</v>
      </c>
      <c r="O116" s="34">
        <v>0</v>
      </c>
      <c r="P116" s="17">
        <v>0</v>
      </c>
    </row>
    <row r="117" spans="1:16" x14ac:dyDescent="0.2">
      <c r="A117" s="21" t="s">
        <v>126</v>
      </c>
      <c r="B117" s="30">
        <v>100</v>
      </c>
      <c r="C117" s="30">
        <v>6.7796609999999999</v>
      </c>
      <c r="D117" s="30">
        <v>10.169492</v>
      </c>
      <c r="E117" s="30">
        <v>15.254237</v>
      </c>
      <c r="F117" s="30">
        <v>8.4745760000000008</v>
      </c>
      <c r="G117" s="30">
        <v>15.254237</v>
      </c>
      <c r="H117" s="30">
        <v>11.864407</v>
      </c>
      <c r="I117" s="30">
        <v>3.389831</v>
      </c>
      <c r="J117" s="30">
        <v>10.169492</v>
      </c>
      <c r="K117" s="30">
        <v>0</v>
      </c>
      <c r="L117" s="30">
        <v>1.6949149999999999</v>
      </c>
      <c r="M117" s="30">
        <v>5.084746</v>
      </c>
      <c r="N117" s="30">
        <v>11.864407</v>
      </c>
      <c r="O117" s="30">
        <v>241.67307700000001</v>
      </c>
      <c r="P117" s="30">
        <v>213</v>
      </c>
    </row>
    <row r="118" spans="1:16" x14ac:dyDescent="0.2">
      <c r="A118" s="19" t="s">
        <v>134</v>
      </c>
      <c r="B118" s="20">
        <v>632</v>
      </c>
      <c r="C118" s="20">
        <v>5</v>
      </c>
      <c r="D118" s="20">
        <v>38</v>
      </c>
      <c r="E118" s="20">
        <v>57</v>
      </c>
      <c r="F118" s="20">
        <v>43</v>
      </c>
      <c r="G118" s="20">
        <v>89</v>
      </c>
      <c r="H118" s="20">
        <v>103</v>
      </c>
      <c r="I118" s="20">
        <v>117</v>
      </c>
      <c r="J118" s="20">
        <v>91</v>
      </c>
      <c r="K118" s="20">
        <v>13</v>
      </c>
      <c r="L118" s="20">
        <v>15</v>
      </c>
      <c r="M118" s="20">
        <v>0</v>
      </c>
      <c r="N118" s="20">
        <v>61</v>
      </c>
      <c r="O118" s="20">
        <v>0</v>
      </c>
      <c r="P118" s="20">
        <v>0</v>
      </c>
    </row>
    <row r="119" spans="1:16" x14ac:dyDescent="0.2">
      <c r="A119" s="21" t="s">
        <v>126</v>
      </c>
      <c r="B119" s="30">
        <v>100</v>
      </c>
      <c r="C119" s="30">
        <v>0.79113900000000004</v>
      </c>
      <c r="D119" s="30">
        <v>6.0126580000000001</v>
      </c>
      <c r="E119" s="30">
        <v>9.0189869999999992</v>
      </c>
      <c r="F119" s="30">
        <v>6.8037970000000003</v>
      </c>
      <c r="G119" s="30">
        <v>14.082278000000001</v>
      </c>
      <c r="H119" s="30">
        <v>16.297467999999999</v>
      </c>
      <c r="I119" s="30">
        <v>18.512657999999998</v>
      </c>
      <c r="J119" s="30">
        <v>14.398733999999999</v>
      </c>
      <c r="K119" s="30">
        <v>2.056962</v>
      </c>
      <c r="L119" s="30">
        <v>2.373418</v>
      </c>
      <c r="M119" s="30">
        <v>0</v>
      </c>
      <c r="N119" s="30">
        <v>9.6518990000000002</v>
      </c>
      <c r="O119" s="30">
        <v>367.68476399999997</v>
      </c>
      <c r="P119" s="30">
        <v>312</v>
      </c>
    </row>
    <row r="120" spans="1:16" x14ac:dyDescent="0.2">
      <c r="A120" s="19" t="s">
        <v>393</v>
      </c>
      <c r="B120" s="20">
        <v>85</v>
      </c>
      <c r="C120" s="20">
        <v>4</v>
      </c>
      <c r="D120" s="20">
        <v>20</v>
      </c>
      <c r="E120" s="20">
        <v>16</v>
      </c>
      <c r="F120" s="20">
        <v>14</v>
      </c>
      <c r="G120" s="20">
        <v>8</v>
      </c>
      <c r="H120" s="20">
        <v>2</v>
      </c>
      <c r="I120" s="20">
        <v>10</v>
      </c>
      <c r="J120" s="20">
        <v>2</v>
      </c>
      <c r="K120" s="20">
        <v>1</v>
      </c>
      <c r="L120" s="20">
        <v>1</v>
      </c>
      <c r="M120" s="20">
        <v>2</v>
      </c>
      <c r="N120" s="20">
        <v>5</v>
      </c>
      <c r="O120" s="20">
        <v>0</v>
      </c>
      <c r="P120" s="20">
        <v>0</v>
      </c>
    </row>
    <row r="121" spans="1:16" x14ac:dyDescent="0.2">
      <c r="A121" s="21" t="s">
        <v>126</v>
      </c>
      <c r="B121" s="30">
        <v>100</v>
      </c>
      <c r="C121" s="30">
        <v>4.7058819999999999</v>
      </c>
      <c r="D121" s="30">
        <v>23.529412000000001</v>
      </c>
      <c r="E121" s="30">
        <v>18.823529000000001</v>
      </c>
      <c r="F121" s="30">
        <v>16.470587999999999</v>
      </c>
      <c r="G121" s="30">
        <v>9.4117650000000008</v>
      </c>
      <c r="H121" s="30">
        <v>2.3529409999999999</v>
      </c>
      <c r="I121" s="30">
        <v>11.764706</v>
      </c>
      <c r="J121" s="30">
        <v>2.3529409999999999</v>
      </c>
      <c r="K121" s="30">
        <v>1.176471</v>
      </c>
      <c r="L121" s="30">
        <v>1.176471</v>
      </c>
      <c r="M121" s="30">
        <v>2.3529409999999999</v>
      </c>
      <c r="N121" s="30">
        <v>5.8823530000000002</v>
      </c>
      <c r="O121" s="30">
        <v>210.75</v>
      </c>
      <c r="P121" s="30">
        <v>168</v>
      </c>
    </row>
    <row r="122" spans="1:16" x14ac:dyDescent="0.2">
      <c r="A122" s="19" t="s">
        <v>135</v>
      </c>
      <c r="B122" s="20">
        <v>289</v>
      </c>
      <c r="C122" s="20">
        <v>13</v>
      </c>
      <c r="D122" s="20">
        <v>43</v>
      </c>
      <c r="E122" s="20">
        <v>74</v>
      </c>
      <c r="F122" s="20">
        <v>58</v>
      </c>
      <c r="G122" s="20">
        <v>39</v>
      </c>
      <c r="H122" s="20">
        <v>13</v>
      </c>
      <c r="I122" s="20">
        <v>14</v>
      </c>
      <c r="J122" s="20">
        <v>4</v>
      </c>
      <c r="K122" s="20">
        <v>0</v>
      </c>
      <c r="L122" s="20">
        <v>0</v>
      </c>
      <c r="M122" s="20">
        <v>1</v>
      </c>
      <c r="N122" s="20">
        <v>30</v>
      </c>
      <c r="O122" s="20">
        <v>0</v>
      </c>
      <c r="P122" s="20">
        <v>0</v>
      </c>
    </row>
    <row r="123" spans="1:16" x14ac:dyDescent="0.2">
      <c r="A123" s="21" t="s">
        <v>126</v>
      </c>
      <c r="B123" s="30">
        <v>100</v>
      </c>
      <c r="C123" s="30">
        <v>4.4982699999999998</v>
      </c>
      <c r="D123" s="30">
        <v>14.878893</v>
      </c>
      <c r="E123" s="30">
        <v>25.605536000000001</v>
      </c>
      <c r="F123" s="30">
        <v>20.069203999999999</v>
      </c>
      <c r="G123" s="30">
        <v>13.494809999999999</v>
      </c>
      <c r="H123" s="30">
        <v>4.4982699999999998</v>
      </c>
      <c r="I123" s="30">
        <v>4.8442910000000001</v>
      </c>
      <c r="J123" s="30">
        <v>1.384083</v>
      </c>
      <c r="K123" s="30">
        <v>0</v>
      </c>
      <c r="L123" s="30">
        <v>0</v>
      </c>
      <c r="M123" s="30">
        <v>0.34602100000000002</v>
      </c>
      <c r="N123" s="30">
        <v>10.380623</v>
      </c>
      <c r="O123" s="30">
        <v>184.382239</v>
      </c>
      <c r="P123" s="30">
        <v>170</v>
      </c>
    </row>
    <row r="124" spans="1:16" x14ac:dyDescent="0.2">
      <c r="A124" s="19" t="s">
        <v>868</v>
      </c>
      <c r="B124" s="20">
        <v>30</v>
      </c>
      <c r="C124" s="20">
        <v>2</v>
      </c>
      <c r="D124" s="20">
        <v>6</v>
      </c>
      <c r="E124" s="20">
        <v>4</v>
      </c>
      <c r="F124" s="20">
        <v>5</v>
      </c>
      <c r="G124" s="20">
        <v>1</v>
      </c>
      <c r="H124" s="20">
        <v>2</v>
      </c>
      <c r="I124" s="20">
        <v>1</v>
      </c>
      <c r="J124" s="20">
        <v>3</v>
      </c>
      <c r="K124" s="20">
        <v>1</v>
      </c>
      <c r="L124" s="20">
        <v>0</v>
      </c>
      <c r="M124" s="20">
        <v>1</v>
      </c>
      <c r="N124" s="20">
        <v>4</v>
      </c>
      <c r="O124" s="20">
        <v>0</v>
      </c>
      <c r="P124" s="20">
        <v>0</v>
      </c>
    </row>
    <row r="125" spans="1:16" x14ac:dyDescent="0.2">
      <c r="A125" s="21" t="s">
        <v>126</v>
      </c>
      <c r="B125" s="30">
        <v>100</v>
      </c>
      <c r="C125" s="30">
        <v>6.6666670000000003</v>
      </c>
      <c r="D125" s="30">
        <v>20</v>
      </c>
      <c r="E125" s="30">
        <v>13.333333</v>
      </c>
      <c r="F125" s="30">
        <v>16.666667</v>
      </c>
      <c r="G125" s="30">
        <v>3.3333330000000001</v>
      </c>
      <c r="H125" s="30">
        <v>6.6666670000000003</v>
      </c>
      <c r="I125" s="30">
        <v>3.3333330000000001</v>
      </c>
      <c r="J125" s="30">
        <v>10</v>
      </c>
      <c r="K125" s="30">
        <v>3.3333330000000001</v>
      </c>
      <c r="L125" s="30">
        <v>0</v>
      </c>
      <c r="M125" s="30">
        <v>3.3333330000000001</v>
      </c>
      <c r="N125" s="30">
        <v>13.333333</v>
      </c>
      <c r="O125" s="30">
        <v>228.03846200000001</v>
      </c>
      <c r="P125" s="30">
        <v>174</v>
      </c>
    </row>
    <row r="126" spans="1:16" x14ac:dyDescent="0.2">
      <c r="A126" s="18" t="s">
        <v>869</v>
      </c>
      <c r="B126" s="18"/>
      <c r="C126" s="18"/>
      <c r="D126" s="18"/>
      <c r="E126" s="18"/>
      <c r="F126" s="18"/>
      <c r="G126" s="18"/>
      <c r="H126" s="18"/>
      <c r="I126" s="18"/>
      <c r="J126" s="18"/>
      <c r="K126" s="18"/>
      <c r="L126" s="18"/>
      <c r="M126" s="18"/>
      <c r="N126" s="18"/>
      <c r="O126" s="18"/>
      <c r="P126" s="18"/>
    </row>
    <row r="127" spans="1:16" x14ac:dyDescent="0.2">
      <c r="A127" s="19" t="s">
        <v>870</v>
      </c>
      <c r="B127" s="20">
        <v>366</v>
      </c>
      <c r="C127" s="20">
        <v>11</v>
      </c>
      <c r="D127" s="20">
        <v>59</v>
      </c>
      <c r="E127" s="20">
        <v>76</v>
      </c>
      <c r="F127" s="20">
        <v>59</v>
      </c>
      <c r="G127" s="20">
        <v>56</v>
      </c>
      <c r="H127" s="20">
        <v>30</v>
      </c>
      <c r="I127" s="20">
        <v>24</v>
      </c>
      <c r="J127" s="20">
        <v>11</v>
      </c>
      <c r="K127" s="20">
        <v>2</v>
      </c>
      <c r="L127" s="20">
        <v>1</v>
      </c>
      <c r="M127" s="20">
        <v>6</v>
      </c>
      <c r="N127" s="20">
        <v>31</v>
      </c>
      <c r="O127" s="20">
        <v>0</v>
      </c>
      <c r="P127" s="20">
        <v>0</v>
      </c>
    </row>
    <row r="128" spans="1:16" x14ac:dyDescent="0.2">
      <c r="A128" s="21" t="s">
        <v>126</v>
      </c>
      <c r="B128" s="30">
        <v>100</v>
      </c>
      <c r="C128" s="30">
        <v>3.0054639999999999</v>
      </c>
      <c r="D128" s="30">
        <v>16.120218999999999</v>
      </c>
      <c r="E128" s="30">
        <v>20.765027</v>
      </c>
      <c r="F128" s="30">
        <v>16.120218999999999</v>
      </c>
      <c r="G128" s="30">
        <v>15.300546000000001</v>
      </c>
      <c r="H128" s="30">
        <v>8.1967210000000001</v>
      </c>
      <c r="I128" s="30">
        <v>6.5573769999999998</v>
      </c>
      <c r="J128" s="30">
        <v>3.0054639999999999</v>
      </c>
      <c r="K128" s="30">
        <v>0.54644800000000004</v>
      </c>
      <c r="L128" s="30">
        <v>0.27322400000000002</v>
      </c>
      <c r="M128" s="30">
        <v>1.6393439999999999</v>
      </c>
      <c r="N128" s="30">
        <v>8.4699449999999992</v>
      </c>
      <c r="O128" s="30">
        <v>232.313433</v>
      </c>
      <c r="P128" s="30">
        <v>180</v>
      </c>
    </row>
    <row r="129" spans="1:16" x14ac:dyDescent="0.2">
      <c r="A129" s="19" t="s">
        <v>871</v>
      </c>
      <c r="B129" s="20">
        <v>1212</v>
      </c>
      <c r="C129" s="20">
        <v>8</v>
      </c>
      <c r="D129" s="20">
        <v>42</v>
      </c>
      <c r="E129" s="20">
        <v>74</v>
      </c>
      <c r="F129" s="20">
        <v>101</v>
      </c>
      <c r="G129" s="20">
        <v>185</v>
      </c>
      <c r="H129" s="20">
        <v>194</v>
      </c>
      <c r="I129" s="20">
        <v>235</v>
      </c>
      <c r="J129" s="20">
        <v>189</v>
      </c>
      <c r="K129" s="20">
        <v>41</v>
      </c>
      <c r="L129" s="20">
        <v>49</v>
      </c>
      <c r="M129" s="20">
        <v>2</v>
      </c>
      <c r="N129" s="20">
        <v>92</v>
      </c>
      <c r="O129" s="20">
        <v>0</v>
      </c>
      <c r="P129" s="20">
        <v>0</v>
      </c>
    </row>
    <row r="130" spans="1:16" x14ac:dyDescent="0.2">
      <c r="A130" s="21" t="s">
        <v>126</v>
      </c>
      <c r="B130" s="30">
        <v>100</v>
      </c>
      <c r="C130" s="30">
        <v>0.66006600000000004</v>
      </c>
      <c r="D130" s="30">
        <v>3.465347</v>
      </c>
      <c r="E130" s="30">
        <v>6.1056109999999997</v>
      </c>
      <c r="F130" s="30">
        <v>8.3333329999999997</v>
      </c>
      <c r="G130" s="30">
        <v>15.264025999999999</v>
      </c>
      <c r="H130" s="30">
        <v>16.006601</v>
      </c>
      <c r="I130" s="30">
        <v>19.389438999999999</v>
      </c>
      <c r="J130" s="30">
        <v>15.594059</v>
      </c>
      <c r="K130" s="30">
        <v>3.382838</v>
      </c>
      <c r="L130" s="30">
        <v>4.0429040000000001</v>
      </c>
      <c r="M130" s="30">
        <v>0.165017</v>
      </c>
      <c r="N130" s="30">
        <v>7.5907590000000003</v>
      </c>
      <c r="O130" s="30">
        <v>402.085714</v>
      </c>
      <c r="P130" s="30">
        <v>333</v>
      </c>
    </row>
    <row r="131" spans="1:16" x14ac:dyDescent="0.2">
      <c r="A131" s="19" t="s">
        <v>137</v>
      </c>
      <c r="B131" s="20">
        <v>112</v>
      </c>
      <c r="C131" s="20">
        <v>0</v>
      </c>
      <c r="D131" s="20">
        <v>2</v>
      </c>
      <c r="E131" s="20">
        <v>6</v>
      </c>
      <c r="F131" s="20">
        <v>10</v>
      </c>
      <c r="G131" s="20">
        <v>8</v>
      </c>
      <c r="H131" s="20">
        <v>12</v>
      </c>
      <c r="I131" s="20">
        <v>26</v>
      </c>
      <c r="J131" s="20">
        <v>20</v>
      </c>
      <c r="K131" s="20">
        <v>3</v>
      </c>
      <c r="L131" s="20">
        <v>8</v>
      </c>
      <c r="M131" s="20">
        <v>7</v>
      </c>
      <c r="N131" s="20">
        <v>10</v>
      </c>
      <c r="O131" s="20">
        <v>0</v>
      </c>
      <c r="P131" s="20">
        <v>0</v>
      </c>
    </row>
    <row r="132" spans="1:16" x14ac:dyDescent="0.2">
      <c r="A132" s="21" t="s">
        <v>126</v>
      </c>
      <c r="B132" s="30">
        <v>100</v>
      </c>
      <c r="C132" s="30">
        <v>0</v>
      </c>
      <c r="D132" s="30">
        <v>1.785714</v>
      </c>
      <c r="E132" s="30">
        <v>5.3571429999999998</v>
      </c>
      <c r="F132" s="30">
        <v>8.9285709999999998</v>
      </c>
      <c r="G132" s="30">
        <v>7.1428570000000002</v>
      </c>
      <c r="H132" s="30">
        <v>10.714286</v>
      </c>
      <c r="I132" s="30">
        <v>23.214286000000001</v>
      </c>
      <c r="J132" s="30">
        <v>17.857143000000001</v>
      </c>
      <c r="K132" s="30">
        <v>2.6785709999999998</v>
      </c>
      <c r="L132" s="30">
        <v>7.1428570000000002</v>
      </c>
      <c r="M132" s="30">
        <v>6.25</v>
      </c>
      <c r="N132" s="30">
        <v>8.9285709999999998</v>
      </c>
      <c r="O132" s="30">
        <v>458.02941199999998</v>
      </c>
      <c r="P132" s="30">
        <v>360</v>
      </c>
    </row>
    <row r="133" spans="1:16" x14ac:dyDescent="0.2">
      <c r="A133" s="19" t="s">
        <v>138</v>
      </c>
      <c r="B133" s="20">
        <v>673</v>
      </c>
      <c r="C133" s="20">
        <v>11</v>
      </c>
      <c r="D133" s="20">
        <v>54</v>
      </c>
      <c r="E133" s="20">
        <v>76</v>
      </c>
      <c r="F133" s="20">
        <v>89</v>
      </c>
      <c r="G133" s="20">
        <v>95</v>
      </c>
      <c r="H133" s="20">
        <v>78</v>
      </c>
      <c r="I133" s="20">
        <v>106</v>
      </c>
      <c r="J133" s="20">
        <v>63</v>
      </c>
      <c r="K133" s="20">
        <v>17</v>
      </c>
      <c r="L133" s="20">
        <v>20</v>
      </c>
      <c r="M133" s="20">
        <v>4</v>
      </c>
      <c r="N133" s="20">
        <v>60</v>
      </c>
      <c r="O133" s="20">
        <v>0</v>
      </c>
      <c r="P133" s="20">
        <v>0</v>
      </c>
    </row>
    <row r="134" spans="1:16" x14ac:dyDescent="0.2">
      <c r="A134" s="21" t="s">
        <v>126</v>
      </c>
      <c r="B134" s="30">
        <v>100</v>
      </c>
      <c r="C134" s="30">
        <v>1.6344730000000001</v>
      </c>
      <c r="D134" s="30">
        <v>8.0237739999999995</v>
      </c>
      <c r="E134" s="30">
        <v>11.292719</v>
      </c>
      <c r="F134" s="30">
        <v>13.224368</v>
      </c>
      <c r="G134" s="30">
        <v>14.115899000000001</v>
      </c>
      <c r="H134" s="30">
        <v>11.589896</v>
      </c>
      <c r="I134" s="30">
        <v>15.750370999999999</v>
      </c>
      <c r="J134" s="30">
        <v>9.3610699999999998</v>
      </c>
      <c r="K134" s="30">
        <v>2.5260030000000002</v>
      </c>
      <c r="L134" s="30">
        <v>2.971768</v>
      </c>
      <c r="M134" s="30">
        <v>0.59435400000000005</v>
      </c>
      <c r="N134" s="30">
        <v>8.915305</v>
      </c>
      <c r="O134" s="30">
        <v>325.08319699999998</v>
      </c>
      <c r="P134" s="30">
        <v>276</v>
      </c>
    </row>
    <row r="135" spans="1:16" x14ac:dyDescent="0.2">
      <c r="A135" s="19" t="s">
        <v>872</v>
      </c>
      <c r="B135" s="20">
        <v>75</v>
      </c>
      <c r="C135" s="20">
        <v>1</v>
      </c>
      <c r="D135" s="20">
        <v>7</v>
      </c>
      <c r="E135" s="20">
        <v>9</v>
      </c>
      <c r="F135" s="20">
        <v>8</v>
      </c>
      <c r="G135" s="20">
        <v>14</v>
      </c>
      <c r="H135" s="20">
        <v>7</v>
      </c>
      <c r="I135" s="20">
        <v>10</v>
      </c>
      <c r="J135" s="20">
        <v>8</v>
      </c>
      <c r="K135" s="20">
        <v>1</v>
      </c>
      <c r="L135" s="20">
        <v>1</v>
      </c>
      <c r="M135" s="20">
        <v>2</v>
      </c>
      <c r="N135" s="20">
        <v>7</v>
      </c>
      <c r="O135" s="20">
        <v>0</v>
      </c>
      <c r="P135" s="20">
        <v>0</v>
      </c>
    </row>
    <row r="136" spans="1:16" x14ac:dyDescent="0.2">
      <c r="A136" s="21" t="s">
        <v>126</v>
      </c>
      <c r="B136" s="30">
        <v>100</v>
      </c>
      <c r="C136" s="30">
        <v>1.3333330000000001</v>
      </c>
      <c r="D136" s="30">
        <v>9.3333329999999997</v>
      </c>
      <c r="E136" s="30">
        <v>12</v>
      </c>
      <c r="F136" s="30">
        <v>10.666667</v>
      </c>
      <c r="G136" s="30">
        <v>18.666667</v>
      </c>
      <c r="H136" s="30">
        <v>9.3333329999999997</v>
      </c>
      <c r="I136" s="30">
        <v>13.333333</v>
      </c>
      <c r="J136" s="30">
        <v>10.666667</v>
      </c>
      <c r="K136" s="30">
        <v>1.3333330000000001</v>
      </c>
      <c r="L136" s="30">
        <v>1.3333330000000001</v>
      </c>
      <c r="M136" s="30">
        <v>2.6666669999999999</v>
      </c>
      <c r="N136" s="30">
        <v>9.3333329999999997</v>
      </c>
      <c r="O136" s="30">
        <v>282.29411800000003</v>
      </c>
      <c r="P136" s="30">
        <v>240</v>
      </c>
    </row>
    <row r="137" spans="1:16" x14ac:dyDescent="0.2">
      <c r="A137" s="19" t="s">
        <v>873</v>
      </c>
      <c r="B137" s="20">
        <v>178</v>
      </c>
      <c r="C137" s="20">
        <v>5</v>
      </c>
      <c r="D137" s="20">
        <v>12</v>
      </c>
      <c r="E137" s="20">
        <v>20</v>
      </c>
      <c r="F137" s="20">
        <v>28</v>
      </c>
      <c r="G137" s="20">
        <v>24</v>
      </c>
      <c r="H137" s="20">
        <v>22</v>
      </c>
      <c r="I137" s="20">
        <v>24</v>
      </c>
      <c r="J137" s="20">
        <v>17</v>
      </c>
      <c r="K137" s="20">
        <v>4</v>
      </c>
      <c r="L137" s="20">
        <v>4</v>
      </c>
      <c r="M137" s="20">
        <v>0</v>
      </c>
      <c r="N137" s="20">
        <v>18</v>
      </c>
      <c r="O137" s="20">
        <v>0</v>
      </c>
      <c r="P137" s="20">
        <v>0</v>
      </c>
    </row>
    <row r="138" spans="1:16" x14ac:dyDescent="0.2">
      <c r="A138" s="21" t="s">
        <v>126</v>
      </c>
      <c r="B138" s="30">
        <v>100</v>
      </c>
      <c r="C138" s="30">
        <v>2.808989</v>
      </c>
      <c r="D138" s="30">
        <v>6.7415729999999998</v>
      </c>
      <c r="E138" s="30">
        <v>11.235955000000001</v>
      </c>
      <c r="F138" s="30">
        <v>15.730337</v>
      </c>
      <c r="G138" s="30">
        <v>13.483146</v>
      </c>
      <c r="H138" s="30">
        <v>12.359551</v>
      </c>
      <c r="I138" s="30">
        <v>13.483146</v>
      </c>
      <c r="J138" s="30">
        <v>9.5505619999999993</v>
      </c>
      <c r="K138" s="30">
        <v>2.2471909999999999</v>
      </c>
      <c r="L138" s="30">
        <v>2.2471909999999999</v>
      </c>
      <c r="M138" s="30">
        <v>0</v>
      </c>
      <c r="N138" s="30">
        <v>10.112360000000001</v>
      </c>
      <c r="O138" s="30">
        <v>323.10000000000002</v>
      </c>
      <c r="P138" s="30">
        <v>256</v>
      </c>
    </row>
    <row r="139" spans="1:16" x14ac:dyDescent="0.2">
      <c r="A139" s="19" t="s">
        <v>1441</v>
      </c>
      <c r="B139" s="20">
        <v>1644</v>
      </c>
      <c r="C139" s="20">
        <v>18</v>
      </c>
      <c r="D139" s="20">
        <v>88</v>
      </c>
      <c r="E139" s="20">
        <v>143</v>
      </c>
      <c r="F139" s="20">
        <v>175</v>
      </c>
      <c r="G139" s="20">
        <v>247</v>
      </c>
      <c r="H139" s="20">
        <v>230</v>
      </c>
      <c r="I139" s="20">
        <v>281</v>
      </c>
      <c r="J139" s="20">
        <v>210</v>
      </c>
      <c r="K139" s="20">
        <v>44</v>
      </c>
      <c r="L139" s="20">
        <v>57</v>
      </c>
      <c r="M139" s="20">
        <v>14</v>
      </c>
      <c r="N139" s="20">
        <v>137</v>
      </c>
      <c r="O139" s="20">
        <v>0</v>
      </c>
      <c r="P139" s="20">
        <v>0</v>
      </c>
    </row>
    <row r="140" spans="1:16" x14ac:dyDescent="0.2">
      <c r="A140" s="21" t="s">
        <v>126</v>
      </c>
      <c r="B140" s="30">
        <v>100</v>
      </c>
      <c r="C140" s="30">
        <v>1.0948910000000001</v>
      </c>
      <c r="D140" s="30">
        <v>5.3527979999999999</v>
      </c>
      <c r="E140" s="30">
        <v>8.6982970000000002</v>
      </c>
      <c r="F140" s="30">
        <v>10.644769</v>
      </c>
      <c r="G140" s="30">
        <v>15.024331</v>
      </c>
      <c r="H140" s="30">
        <v>13.990268</v>
      </c>
      <c r="I140" s="30">
        <v>17.092457</v>
      </c>
      <c r="J140" s="30">
        <v>12.773723</v>
      </c>
      <c r="K140" s="30">
        <v>2.676399</v>
      </c>
      <c r="L140" s="30">
        <v>3.4671530000000002</v>
      </c>
      <c r="M140" s="30">
        <v>0.85158199999999995</v>
      </c>
      <c r="N140" s="30">
        <v>8.3333329999999997</v>
      </c>
      <c r="O140" s="30">
        <v>366.27272699999997</v>
      </c>
      <c r="P140" s="30">
        <v>300</v>
      </c>
    </row>
    <row r="141" spans="1:16" x14ac:dyDescent="0.2">
      <c r="A141" s="18" t="s">
        <v>874</v>
      </c>
      <c r="B141" s="18"/>
      <c r="C141" s="18"/>
      <c r="D141" s="18"/>
      <c r="E141" s="18"/>
      <c r="F141" s="18"/>
      <c r="G141" s="18"/>
      <c r="H141" s="18"/>
      <c r="I141" s="18"/>
      <c r="J141" s="18"/>
      <c r="K141" s="18"/>
      <c r="L141" s="18"/>
      <c r="M141" s="18"/>
      <c r="N141" s="18"/>
      <c r="O141" s="18"/>
      <c r="P141" s="18"/>
    </row>
    <row r="142" spans="1:16" x14ac:dyDescent="0.2">
      <c r="A142" s="21" t="s">
        <v>875</v>
      </c>
      <c r="B142" s="34">
        <v>366</v>
      </c>
      <c r="C142" s="34">
        <v>11</v>
      </c>
      <c r="D142" s="34">
        <v>59</v>
      </c>
      <c r="E142" s="34">
        <v>76</v>
      </c>
      <c r="F142" s="34">
        <v>59</v>
      </c>
      <c r="G142" s="34">
        <v>56</v>
      </c>
      <c r="H142" s="34">
        <v>30</v>
      </c>
      <c r="I142" s="34">
        <v>24</v>
      </c>
      <c r="J142" s="34">
        <v>11</v>
      </c>
      <c r="K142" s="34">
        <v>2</v>
      </c>
      <c r="L142" s="34">
        <v>1</v>
      </c>
      <c r="M142" s="34">
        <v>6</v>
      </c>
      <c r="N142" s="34">
        <v>31</v>
      </c>
      <c r="O142" s="20">
        <v>0</v>
      </c>
      <c r="P142" s="34">
        <v>0</v>
      </c>
    </row>
    <row r="143" spans="1:16" x14ac:dyDescent="0.2">
      <c r="A143" s="21" t="s">
        <v>126</v>
      </c>
      <c r="B143" s="30">
        <v>100</v>
      </c>
      <c r="C143" s="30">
        <v>3.0054639999999999</v>
      </c>
      <c r="D143" s="30">
        <v>16.120218999999999</v>
      </c>
      <c r="E143" s="30">
        <v>20.765027</v>
      </c>
      <c r="F143" s="30">
        <v>16.120218999999999</v>
      </c>
      <c r="G143" s="30">
        <v>15.300546000000001</v>
      </c>
      <c r="H143" s="30">
        <v>8.1967210000000001</v>
      </c>
      <c r="I143" s="30">
        <v>6.5573769999999998</v>
      </c>
      <c r="J143" s="30">
        <v>3.0054639999999999</v>
      </c>
      <c r="K143" s="30">
        <v>0.54644800000000004</v>
      </c>
      <c r="L143" s="30">
        <v>0.27322400000000002</v>
      </c>
      <c r="M143" s="30">
        <v>1.6393439999999999</v>
      </c>
      <c r="N143" s="30">
        <v>8.4699449999999992</v>
      </c>
      <c r="O143" s="30">
        <v>232.313433</v>
      </c>
      <c r="P143" s="30">
        <v>180</v>
      </c>
    </row>
    <row r="144" spans="1:16" x14ac:dyDescent="0.2">
      <c r="A144" s="21" t="s">
        <v>876</v>
      </c>
      <c r="B144" s="34">
        <v>954</v>
      </c>
      <c r="C144" s="34">
        <v>8</v>
      </c>
      <c r="D144" s="34">
        <v>43</v>
      </c>
      <c r="E144" s="34">
        <v>80</v>
      </c>
      <c r="F144" s="34">
        <v>92</v>
      </c>
      <c r="G144" s="34">
        <v>152</v>
      </c>
      <c r="H144" s="34">
        <v>141</v>
      </c>
      <c r="I144" s="34">
        <v>168</v>
      </c>
      <c r="J144" s="34">
        <v>134</v>
      </c>
      <c r="K144" s="34">
        <v>24</v>
      </c>
      <c r="L144" s="34">
        <v>33</v>
      </c>
      <c r="M144" s="34">
        <v>7</v>
      </c>
      <c r="N144" s="34">
        <v>72</v>
      </c>
      <c r="O144" s="20">
        <v>0</v>
      </c>
      <c r="P144" s="34">
        <v>0</v>
      </c>
    </row>
    <row r="145" spans="1:16" x14ac:dyDescent="0.2">
      <c r="A145" s="21" t="s">
        <v>126</v>
      </c>
      <c r="B145" s="30">
        <v>100</v>
      </c>
      <c r="C145" s="30">
        <v>0.83857400000000004</v>
      </c>
      <c r="D145" s="30">
        <v>4.5073379999999998</v>
      </c>
      <c r="E145" s="30">
        <v>8.3857440000000008</v>
      </c>
      <c r="F145" s="30">
        <v>9.6436060000000001</v>
      </c>
      <c r="G145" s="30">
        <v>15.932914</v>
      </c>
      <c r="H145" s="30">
        <v>14.779874</v>
      </c>
      <c r="I145" s="30">
        <v>17.610063</v>
      </c>
      <c r="J145" s="30">
        <v>14.046122</v>
      </c>
      <c r="K145" s="30">
        <v>2.5157229999999999</v>
      </c>
      <c r="L145" s="30">
        <v>3.4591189999999998</v>
      </c>
      <c r="M145" s="30">
        <v>0.73375299999999999</v>
      </c>
      <c r="N145" s="30">
        <v>7.5471700000000004</v>
      </c>
      <c r="O145" s="30">
        <v>375.019274</v>
      </c>
      <c r="P145" s="30">
        <v>300</v>
      </c>
    </row>
    <row r="146" spans="1:16" x14ac:dyDescent="0.2">
      <c r="A146" s="19" t="s">
        <v>877</v>
      </c>
      <c r="B146" s="20">
        <v>345</v>
      </c>
      <c r="C146" s="20">
        <v>4</v>
      </c>
      <c r="D146" s="20">
        <v>23</v>
      </c>
      <c r="E146" s="20">
        <v>34</v>
      </c>
      <c r="F146" s="20">
        <v>36</v>
      </c>
      <c r="G146" s="20">
        <v>43</v>
      </c>
      <c r="H146" s="20">
        <v>43</v>
      </c>
      <c r="I146" s="20">
        <v>58</v>
      </c>
      <c r="J146" s="20">
        <v>42</v>
      </c>
      <c r="K146" s="20">
        <v>13</v>
      </c>
      <c r="L146" s="20">
        <v>18</v>
      </c>
      <c r="M146" s="20">
        <v>3</v>
      </c>
      <c r="N146" s="20">
        <v>28</v>
      </c>
      <c r="O146" s="20">
        <v>0</v>
      </c>
      <c r="P146" s="20">
        <v>0</v>
      </c>
    </row>
    <row r="147" spans="1:16" x14ac:dyDescent="0.2">
      <c r="A147" s="21" t="s">
        <v>126</v>
      </c>
      <c r="B147" s="30">
        <v>100</v>
      </c>
      <c r="C147" s="30">
        <v>1.1594199999999999</v>
      </c>
      <c r="D147" s="30">
        <v>6.6666670000000003</v>
      </c>
      <c r="E147" s="30">
        <v>9.8550719999999998</v>
      </c>
      <c r="F147" s="30">
        <v>10.434782999999999</v>
      </c>
      <c r="G147" s="30">
        <v>12.463768</v>
      </c>
      <c r="H147" s="30">
        <v>12.463768</v>
      </c>
      <c r="I147" s="30">
        <v>16.811593999999999</v>
      </c>
      <c r="J147" s="30">
        <v>12.173913000000001</v>
      </c>
      <c r="K147" s="30">
        <v>3.768116</v>
      </c>
      <c r="L147" s="30">
        <v>5.2173910000000001</v>
      </c>
      <c r="M147" s="30">
        <v>0.86956500000000003</v>
      </c>
      <c r="N147" s="30">
        <v>8.1159420000000004</v>
      </c>
      <c r="O147" s="30">
        <v>396.391167</v>
      </c>
      <c r="P147" s="30">
        <v>300</v>
      </c>
    </row>
    <row r="148" spans="1:16" x14ac:dyDescent="0.2">
      <c r="A148" s="19" t="s">
        <v>878</v>
      </c>
      <c r="B148" s="20">
        <v>141</v>
      </c>
      <c r="C148" s="20">
        <v>5</v>
      </c>
      <c r="D148" s="20">
        <v>12</v>
      </c>
      <c r="E148" s="20">
        <v>12</v>
      </c>
      <c r="F148" s="20">
        <v>19</v>
      </c>
      <c r="G148" s="20">
        <v>17</v>
      </c>
      <c r="H148" s="20">
        <v>19</v>
      </c>
      <c r="I148" s="20">
        <v>26</v>
      </c>
      <c r="J148" s="20">
        <v>12</v>
      </c>
      <c r="K148" s="20">
        <v>5</v>
      </c>
      <c r="L148" s="20">
        <v>3</v>
      </c>
      <c r="M148" s="20">
        <v>2</v>
      </c>
      <c r="N148" s="20">
        <v>9</v>
      </c>
      <c r="O148" s="20">
        <v>0</v>
      </c>
      <c r="P148" s="20">
        <v>0</v>
      </c>
    </row>
    <row r="149" spans="1:16" x14ac:dyDescent="0.2">
      <c r="A149" s="21" t="s">
        <v>126</v>
      </c>
      <c r="B149" s="30">
        <v>100</v>
      </c>
      <c r="C149" s="30">
        <v>3.5460989999999999</v>
      </c>
      <c r="D149" s="30">
        <v>8.5106380000000001</v>
      </c>
      <c r="E149" s="30">
        <v>8.5106380000000001</v>
      </c>
      <c r="F149" s="30">
        <v>13.475177</v>
      </c>
      <c r="G149" s="30">
        <v>12.056737999999999</v>
      </c>
      <c r="H149" s="30">
        <v>13.475177</v>
      </c>
      <c r="I149" s="30">
        <v>18.439716000000001</v>
      </c>
      <c r="J149" s="30">
        <v>8.5106380000000001</v>
      </c>
      <c r="K149" s="30">
        <v>3.5460989999999999</v>
      </c>
      <c r="L149" s="30">
        <v>2.1276600000000001</v>
      </c>
      <c r="M149" s="30">
        <v>1.4184399999999999</v>
      </c>
      <c r="N149" s="30">
        <v>6.3829789999999997</v>
      </c>
      <c r="O149" s="30">
        <v>307.734848</v>
      </c>
      <c r="P149" s="30">
        <v>291.5</v>
      </c>
    </row>
    <row r="150" spans="1:16" x14ac:dyDescent="0.2">
      <c r="A150" s="19" t="s">
        <v>879</v>
      </c>
      <c r="B150" s="20">
        <v>56</v>
      </c>
      <c r="C150" s="20">
        <v>0</v>
      </c>
      <c r="D150" s="20">
        <v>2</v>
      </c>
      <c r="E150" s="20">
        <v>6</v>
      </c>
      <c r="F150" s="20">
        <v>9</v>
      </c>
      <c r="G150" s="20">
        <v>10</v>
      </c>
      <c r="H150" s="20">
        <v>9</v>
      </c>
      <c r="I150" s="20">
        <v>10</v>
      </c>
      <c r="J150" s="20">
        <v>2</v>
      </c>
      <c r="K150" s="20">
        <v>0</v>
      </c>
      <c r="L150" s="20">
        <v>2</v>
      </c>
      <c r="M150" s="20">
        <v>1</v>
      </c>
      <c r="N150" s="20">
        <v>5</v>
      </c>
      <c r="O150" s="20">
        <v>0</v>
      </c>
      <c r="P150" s="20">
        <v>0</v>
      </c>
    </row>
    <row r="151" spans="1:16" x14ac:dyDescent="0.2">
      <c r="A151" s="21" t="s">
        <v>126</v>
      </c>
      <c r="B151" s="30">
        <v>100</v>
      </c>
      <c r="C151" s="30">
        <v>0</v>
      </c>
      <c r="D151" s="30">
        <v>3.5714290000000002</v>
      </c>
      <c r="E151" s="30">
        <v>10.714286</v>
      </c>
      <c r="F151" s="30">
        <v>16.071428999999998</v>
      </c>
      <c r="G151" s="30">
        <v>17.857143000000001</v>
      </c>
      <c r="H151" s="30">
        <v>16.071428999999998</v>
      </c>
      <c r="I151" s="30">
        <v>17.857143000000001</v>
      </c>
      <c r="J151" s="30">
        <v>3.5714290000000002</v>
      </c>
      <c r="K151" s="30">
        <v>0</v>
      </c>
      <c r="L151" s="30">
        <v>3.5714290000000002</v>
      </c>
      <c r="M151" s="30">
        <v>1.785714</v>
      </c>
      <c r="N151" s="30">
        <v>8.9285709999999998</v>
      </c>
      <c r="O151" s="30">
        <v>297.96078399999999</v>
      </c>
      <c r="P151" s="30">
        <v>278</v>
      </c>
    </row>
    <row r="152" spans="1:16" x14ac:dyDescent="0.2">
      <c r="A152" s="19" t="s">
        <v>880</v>
      </c>
      <c r="B152" s="20">
        <v>48</v>
      </c>
      <c r="C152" s="20">
        <v>0</v>
      </c>
      <c r="D152" s="20">
        <v>3</v>
      </c>
      <c r="E152" s="20">
        <v>2</v>
      </c>
      <c r="F152" s="20">
        <v>7</v>
      </c>
      <c r="G152" s="20">
        <v>10</v>
      </c>
      <c r="H152" s="20">
        <v>5</v>
      </c>
      <c r="I152" s="20">
        <v>7</v>
      </c>
      <c r="J152" s="20">
        <v>9</v>
      </c>
      <c r="K152" s="20">
        <v>0</v>
      </c>
      <c r="L152" s="20">
        <v>1</v>
      </c>
      <c r="M152" s="20">
        <v>1</v>
      </c>
      <c r="N152" s="20">
        <v>3</v>
      </c>
      <c r="O152" s="20">
        <v>0</v>
      </c>
      <c r="P152" s="20">
        <v>0</v>
      </c>
    </row>
    <row r="153" spans="1:16" x14ac:dyDescent="0.2">
      <c r="A153" s="21" t="s">
        <v>126</v>
      </c>
      <c r="B153" s="30">
        <v>100</v>
      </c>
      <c r="C153" s="30">
        <v>0</v>
      </c>
      <c r="D153" s="30">
        <v>6.25</v>
      </c>
      <c r="E153" s="30">
        <v>4.1666670000000003</v>
      </c>
      <c r="F153" s="30">
        <v>14.583333</v>
      </c>
      <c r="G153" s="30">
        <v>20.833333</v>
      </c>
      <c r="H153" s="30">
        <v>10.416667</v>
      </c>
      <c r="I153" s="30">
        <v>14.583333</v>
      </c>
      <c r="J153" s="30">
        <v>18.75</v>
      </c>
      <c r="K153" s="30">
        <v>0</v>
      </c>
      <c r="L153" s="30">
        <v>2.0833330000000001</v>
      </c>
      <c r="M153" s="30">
        <v>2.0833330000000001</v>
      </c>
      <c r="N153" s="30">
        <v>6.25</v>
      </c>
      <c r="O153" s="30">
        <v>330.48888899999997</v>
      </c>
      <c r="P153" s="30">
        <v>288</v>
      </c>
    </row>
    <row r="154" spans="1:16" x14ac:dyDescent="0.2">
      <c r="A154" s="19" t="s">
        <v>881</v>
      </c>
      <c r="B154" s="20">
        <v>20</v>
      </c>
      <c r="C154" s="20">
        <v>0</v>
      </c>
      <c r="D154" s="20">
        <v>1</v>
      </c>
      <c r="E154" s="20">
        <v>3</v>
      </c>
      <c r="F154" s="20">
        <v>1</v>
      </c>
      <c r="G154" s="20">
        <v>1</v>
      </c>
      <c r="H154" s="20">
        <v>3</v>
      </c>
      <c r="I154" s="20">
        <v>2</v>
      </c>
      <c r="J154" s="20">
        <v>2</v>
      </c>
      <c r="K154" s="20">
        <v>1</v>
      </c>
      <c r="L154" s="20">
        <v>0</v>
      </c>
      <c r="M154" s="20">
        <v>0</v>
      </c>
      <c r="N154" s="20">
        <v>6</v>
      </c>
      <c r="O154" s="20">
        <v>0</v>
      </c>
      <c r="P154" s="20">
        <v>0</v>
      </c>
    </row>
    <row r="155" spans="1:16" x14ac:dyDescent="0.2">
      <c r="A155" s="21" t="s">
        <v>126</v>
      </c>
      <c r="B155" s="30">
        <v>100</v>
      </c>
      <c r="C155" s="30">
        <v>0</v>
      </c>
      <c r="D155" s="30">
        <v>5</v>
      </c>
      <c r="E155" s="30">
        <v>15</v>
      </c>
      <c r="F155" s="30">
        <v>5</v>
      </c>
      <c r="G155" s="30">
        <v>5</v>
      </c>
      <c r="H155" s="30">
        <v>15</v>
      </c>
      <c r="I155" s="30">
        <v>10</v>
      </c>
      <c r="J155" s="30">
        <v>10</v>
      </c>
      <c r="K155" s="30">
        <v>5</v>
      </c>
      <c r="L155" s="30">
        <v>0</v>
      </c>
      <c r="M155" s="30">
        <v>0</v>
      </c>
      <c r="N155" s="30">
        <v>30</v>
      </c>
      <c r="O155" s="30">
        <v>336.42857099999998</v>
      </c>
      <c r="P155" s="30">
        <v>300</v>
      </c>
    </row>
    <row r="156" spans="1:16" x14ac:dyDescent="0.2">
      <c r="A156" s="19" t="s">
        <v>882</v>
      </c>
      <c r="B156" s="20">
        <v>4</v>
      </c>
      <c r="C156" s="20">
        <v>0</v>
      </c>
      <c r="D156" s="20">
        <v>1</v>
      </c>
      <c r="E156" s="20">
        <v>0</v>
      </c>
      <c r="F156" s="20">
        <v>0</v>
      </c>
      <c r="G156" s="20">
        <v>0</v>
      </c>
      <c r="H156" s="20">
        <v>0</v>
      </c>
      <c r="I156" s="20">
        <v>0</v>
      </c>
      <c r="J156" s="20">
        <v>2</v>
      </c>
      <c r="K156" s="20">
        <v>0</v>
      </c>
      <c r="L156" s="20">
        <v>0</v>
      </c>
      <c r="M156" s="20">
        <v>0</v>
      </c>
      <c r="N156" s="20">
        <v>1</v>
      </c>
      <c r="O156" s="20">
        <v>0</v>
      </c>
      <c r="P156" s="20">
        <v>0</v>
      </c>
    </row>
    <row r="157" spans="1:16" x14ac:dyDescent="0.2">
      <c r="A157" s="21" t="s">
        <v>126</v>
      </c>
      <c r="B157" s="30">
        <v>100</v>
      </c>
      <c r="C157" s="30">
        <v>0</v>
      </c>
      <c r="D157" s="30">
        <v>25</v>
      </c>
      <c r="E157" s="30">
        <v>0</v>
      </c>
      <c r="F157" s="30">
        <v>0</v>
      </c>
      <c r="G157" s="30">
        <v>0</v>
      </c>
      <c r="H157" s="30">
        <v>0</v>
      </c>
      <c r="I157" s="30">
        <v>0</v>
      </c>
      <c r="J157" s="30">
        <v>50</v>
      </c>
      <c r="K157" s="30">
        <v>0</v>
      </c>
      <c r="L157" s="30">
        <v>0</v>
      </c>
      <c r="M157" s="30">
        <v>0</v>
      </c>
      <c r="N157" s="30">
        <v>25</v>
      </c>
      <c r="O157" s="30">
        <v>426</v>
      </c>
      <c r="P157" s="30">
        <v>500</v>
      </c>
    </row>
    <row r="158" spans="1:16" x14ac:dyDescent="0.2">
      <c r="A158" s="19" t="s">
        <v>883</v>
      </c>
      <c r="B158" s="20">
        <v>2</v>
      </c>
      <c r="C158" s="20">
        <v>0</v>
      </c>
      <c r="D158" s="20">
        <v>0</v>
      </c>
      <c r="E158" s="20">
        <v>0</v>
      </c>
      <c r="F158" s="20">
        <v>0</v>
      </c>
      <c r="G158" s="20">
        <v>0</v>
      </c>
      <c r="H158" s="20">
        <v>0</v>
      </c>
      <c r="I158" s="20">
        <v>1</v>
      </c>
      <c r="J158" s="20">
        <v>1</v>
      </c>
      <c r="K158" s="20">
        <v>0</v>
      </c>
      <c r="L158" s="20">
        <v>0</v>
      </c>
      <c r="M158" s="20">
        <v>0</v>
      </c>
      <c r="N158" s="20">
        <v>0</v>
      </c>
      <c r="O158" s="20">
        <v>0</v>
      </c>
      <c r="P158" s="20">
        <v>0</v>
      </c>
    </row>
    <row r="159" spans="1:16" x14ac:dyDescent="0.2">
      <c r="A159" s="21" t="s">
        <v>126</v>
      </c>
      <c r="B159" s="30">
        <v>100</v>
      </c>
      <c r="C159" s="30">
        <v>0</v>
      </c>
      <c r="D159" s="30">
        <v>0</v>
      </c>
      <c r="E159" s="30">
        <v>0</v>
      </c>
      <c r="F159" s="30">
        <v>0</v>
      </c>
      <c r="G159" s="30">
        <v>0</v>
      </c>
      <c r="H159" s="30">
        <v>0</v>
      </c>
      <c r="I159" s="30">
        <v>50</v>
      </c>
      <c r="J159" s="30">
        <v>50</v>
      </c>
      <c r="K159" s="30">
        <v>0</v>
      </c>
      <c r="L159" s="30">
        <v>0</v>
      </c>
      <c r="M159" s="30">
        <v>0</v>
      </c>
      <c r="N159" s="30">
        <v>0</v>
      </c>
      <c r="O159" s="30">
        <v>528</v>
      </c>
      <c r="P159" s="30">
        <v>528</v>
      </c>
    </row>
    <row r="160" spans="1:16" x14ac:dyDescent="0.2">
      <c r="A160" s="19" t="s">
        <v>884</v>
      </c>
      <c r="B160" s="20">
        <v>2</v>
      </c>
      <c r="C160" s="20">
        <v>0</v>
      </c>
      <c r="D160" s="20">
        <v>0</v>
      </c>
      <c r="E160" s="20">
        <v>1</v>
      </c>
      <c r="F160" s="20">
        <v>1</v>
      </c>
      <c r="G160" s="20">
        <v>0</v>
      </c>
      <c r="H160" s="20">
        <v>0</v>
      </c>
      <c r="I160" s="20">
        <v>0</v>
      </c>
      <c r="J160" s="20">
        <v>0</v>
      </c>
      <c r="K160" s="20">
        <v>0</v>
      </c>
      <c r="L160" s="20">
        <v>0</v>
      </c>
      <c r="M160" s="20">
        <v>0</v>
      </c>
      <c r="N160" s="20">
        <v>0</v>
      </c>
      <c r="O160" s="20">
        <v>0</v>
      </c>
      <c r="P160" s="20">
        <v>0</v>
      </c>
    </row>
    <row r="161" spans="1:16" x14ac:dyDescent="0.2">
      <c r="A161" s="21" t="s">
        <v>126</v>
      </c>
      <c r="B161" s="30">
        <v>100</v>
      </c>
      <c r="C161" s="30">
        <v>0</v>
      </c>
      <c r="D161" s="30">
        <v>0</v>
      </c>
      <c r="E161" s="30">
        <v>50</v>
      </c>
      <c r="F161" s="30">
        <v>50</v>
      </c>
      <c r="G161" s="30">
        <v>0</v>
      </c>
      <c r="H161" s="30">
        <v>0</v>
      </c>
      <c r="I161" s="30">
        <v>0</v>
      </c>
      <c r="J161" s="30">
        <v>0</v>
      </c>
      <c r="K161" s="30">
        <v>0</v>
      </c>
      <c r="L161" s="30">
        <v>0</v>
      </c>
      <c r="M161" s="30">
        <v>0</v>
      </c>
      <c r="N161" s="30">
        <v>0</v>
      </c>
      <c r="O161" s="30">
        <v>168</v>
      </c>
      <c r="P161" s="30">
        <v>168</v>
      </c>
    </row>
    <row r="162" spans="1:16" x14ac:dyDescent="0.2">
      <c r="A162" s="19" t="s">
        <v>873</v>
      </c>
      <c r="B162" s="20">
        <v>250</v>
      </c>
      <c r="C162" s="20">
        <v>6</v>
      </c>
      <c r="D162" s="20">
        <v>15</v>
      </c>
      <c r="E162" s="20">
        <v>25</v>
      </c>
      <c r="F162" s="20">
        <v>38</v>
      </c>
      <c r="G162" s="20">
        <v>38</v>
      </c>
      <c r="H162" s="20">
        <v>32</v>
      </c>
      <c r="I162" s="20">
        <v>33</v>
      </c>
      <c r="J162" s="20">
        <v>23</v>
      </c>
      <c r="K162" s="20">
        <v>5</v>
      </c>
      <c r="L162" s="20">
        <v>4</v>
      </c>
      <c r="M162" s="20">
        <v>0</v>
      </c>
      <c r="N162" s="20">
        <v>31</v>
      </c>
      <c r="O162" s="20">
        <v>0</v>
      </c>
      <c r="P162" s="20">
        <v>0</v>
      </c>
    </row>
    <row r="163" spans="1:16" x14ac:dyDescent="0.2">
      <c r="A163" s="21" t="s">
        <v>126</v>
      </c>
      <c r="B163" s="30">
        <v>100</v>
      </c>
      <c r="C163" s="30">
        <v>2.4</v>
      </c>
      <c r="D163" s="30">
        <v>6</v>
      </c>
      <c r="E163" s="30">
        <v>10</v>
      </c>
      <c r="F163" s="30">
        <v>15.2</v>
      </c>
      <c r="G163" s="30">
        <v>15.2</v>
      </c>
      <c r="H163" s="30">
        <v>12.8</v>
      </c>
      <c r="I163" s="30">
        <v>13.2</v>
      </c>
      <c r="J163" s="30">
        <v>9.1999999999999993</v>
      </c>
      <c r="K163" s="30">
        <v>2</v>
      </c>
      <c r="L163" s="30">
        <v>1.6</v>
      </c>
      <c r="M163" s="30">
        <v>0</v>
      </c>
      <c r="N163" s="30">
        <v>12.4</v>
      </c>
      <c r="O163" s="30">
        <v>315.876712</v>
      </c>
      <c r="P163" s="30">
        <v>252</v>
      </c>
    </row>
    <row r="164" spans="1:16" x14ac:dyDescent="0.2">
      <c r="A164" s="18" t="s">
        <v>885</v>
      </c>
      <c r="B164" s="18"/>
      <c r="C164" s="18"/>
      <c r="D164" s="18"/>
      <c r="E164" s="18"/>
      <c r="F164" s="18"/>
      <c r="G164" s="18"/>
      <c r="H164" s="18"/>
      <c r="I164" s="18"/>
      <c r="J164" s="18"/>
      <c r="K164" s="18"/>
      <c r="L164" s="18"/>
      <c r="M164" s="18"/>
      <c r="N164" s="18"/>
      <c r="O164" s="18"/>
      <c r="P164" s="18"/>
    </row>
    <row r="165" spans="1:16" x14ac:dyDescent="0.2">
      <c r="A165" s="19" t="s">
        <v>886</v>
      </c>
      <c r="B165" s="20">
        <v>1712</v>
      </c>
      <c r="C165" s="20">
        <v>21</v>
      </c>
      <c r="D165" s="20">
        <v>109</v>
      </c>
      <c r="E165" s="20">
        <v>166</v>
      </c>
      <c r="F165" s="20">
        <v>205</v>
      </c>
      <c r="G165" s="20">
        <v>274</v>
      </c>
      <c r="H165" s="20">
        <v>223</v>
      </c>
      <c r="I165" s="20">
        <v>283</v>
      </c>
      <c r="J165" s="20">
        <v>186</v>
      </c>
      <c r="K165" s="20">
        <v>43</v>
      </c>
      <c r="L165" s="20">
        <v>51</v>
      </c>
      <c r="M165" s="20">
        <v>16</v>
      </c>
      <c r="N165" s="20">
        <v>135</v>
      </c>
      <c r="O165" s="20">
        <v>0</v>
      </c>
      <c r="P165" s="20">
        <v>0</v>
      </c>
    </row>
    <row r="166" spans="1:16" x14ac:dyDescent="0.2">
      <c r="A166" s="21" t="s">
        <v>126</v>
      </c>
      <c r="B166" s="30">
        <v>100</v>
      </c>
      <c r="C166" s="30">
        <v>1.2266360000000001</v>
      </c>
      <c r="D166" s="30">
        <v>6.366822</v>
      </c>
      <c r="E166" s="30">
        <v>9.6962620000000008</v>
      </c>
      <c r="F166" s="30">
        <v>11.974299</v>
      </c>
      <c r="G166" s="30">
        <v>16.004673</v>
      </c>
      <c r="H166" s="30">
        <v>13.025701</v>
      </c>
      <c r="I166" s="30">
        <v>16.530373999999998</v>
      </c>
      <c r="J166" s="30">
        <v>10.864485999999999</v>
      </c>
      <c r="K166" s="30">
        <v>2.511682</v>
      </c>
      <c r="L166" s="30">
        <v>2.9789720000000002</v>
      </c>
      <c r="M166" s="30">
        <v>0.93457900000000005</v>
      </c>
      <c r="N166" s="30">
        <v>7.8855139999999997</v>
      </c>
      <c r="O166" s="30">
        <v>346.19150300000001</v>
      </c>
      <c r="P166" s="30">
        <v>294</v>
      </c>
    </row>
    <row r="167" spans="1:16" x14ac:dyDescent="0.2">
      <c r="A167" s="19" t="s">
        <v>139</v>
      </c>
      <c r="B167" s="20">
        <v>76</v>
      </c>
      <c r="C167" s="20">
        <v>0</v>
      </c>
      <c r="D167" s="20">
        <v>5</v>
      </c>
      <c r="E167" s="20">
        <v>10</v>
      </c>
      <c r="F167" s="20">
        <v>8</v>
      </c>
      <c r="G167" s="20">
        <v>5</v>
      </c>
      <c r="H167" s="20">
        <v>10</v>
      </c>
      <c r="I167" s="20">
        <v>9</v>
      </c>
      <c r="J167" s="20">
        <v>15</v>
      </c>
      <c r="K167" s="20">
        <v>2</v>
      </c>
      <c r="L167" s="20">
        <v>6</v>
      </c>
      <c r="M167" s="20">
        <v>1</v>
      </c>
      <c r="N167" s="20">
        <v>5</v>
      </c>
      <c r="O167" s="20">
        <v>0</v>
      </c>
      <c r="P167" s="20">
        <v>0</v>
      </c>
    </row>
    <row r="168" spans="1:16" x14ac:dyDescent="0.2">
      <c r="A168" s="21" t="s">
        <v>126</v>
      </c>
      <c r="B168" s="30">
        <v>100</v>
      </c>
      <c r="C168" s="30">
        <v>0</v>
      </c>
      <c r="D168" s="30">
        <v>6.5789470000000003</v>
      </c>
      <c r="E168" s="30">
        <v>13.157895</v>
      </c>
      <c r="F168" s="30">
        <v>10.526316</v>
      </c>
      <c r="G168" s="30">
        <v>6.5789470000000003</v>
      </c>
      <c r="H168" s="30">
        <v>13.157895</v>
      </c>
      <c r="I168" s="30">
        <v>11.842105</v>
      </c>
      <c r="J168" s="30">
        <v>19.736841999999999</v>
      </c>
      <c r="K168" s="30">
        <v>2.6315789999999999</v>
      </c>
      <c r="L168" s="30">
        <v>7.8947370000000001</v>
      </c>
      <c r="M168" s="30">
        <v>1.3157890000000001</v>
      </c>
      <c r="N168" s="30">
        <v>6.5789470000000003</v>
      </c>
      <c r="O168" s="30">
        <v>428.802817</v>
      </c>
      <c r="P168" s="30">
        <v>336</v>
      </c>
    </row>
    <row r="169" spans="1:16" x14ac:dyDescent="0.2">
      <c r="A169" s="19" t="s">
        <v>887</v>
      </c>
      <c r="B169" s="20">
        <v>59</v>
      </c>
      <c r="C169" s="20">
        <v>2</v>
      </c>
      <c r="D169" s="20">
        <v>8</v>
      </c>
      <c r="E169" s="20">
        <v>12</v>
      </c>
      <c r="F169" s="20">
        <v>5</v>
      </c>
      <c r="G169" s="20">
        <v>3</v>
      </c>
      <c r="H169" s="20">
        <v>7</v>
      </c>
      <c r="I169" s="20">
        <v>4</v>
      </c>
      <c r="J169" s="20">
        <v>7</v>
      </c>
      <c r="K169" s="20">
        <v>1</v>
      </c>
      <c r="L169" s="20">
        <v>2</v>
      </c>
      <c r="M169" s="20">
        <v>0</v>
      </c>
      <c r="N169" s="20">
        <v>8</v>
      </c>
      <c r="O169" s="20">
        <v>0</v>
      </c>
      <c r="P169" s="20">
        <v>0</v>
      </c>
    </row>
    <row r="170" spans="1:16" x14ac:dyDescent="0.2">
      <c r="A170" s="21" t="s">
        <v>126</v>
      </c>
      <c r="B170" s="30">
        <v>100</v>
      </c>
      <c r="C170" s="30">
        <v>3.389831</v>
      </c>
      <c r="D170" s="30">
        <v>13.559322</v>
      </c>
      <c r="E170" s="30">
        <v>20.338982999999999</v>
      </c>
      <c r="F170" s="30">
        <v>8.4745760000000008</v>
      </c>
      <c r="G170" s="30">
        <v>5.084746</v>
      </c>
      <c r="H170" s="30">
        <v>11.864407</v>
      </c>
      <c r="I170" s="30">
        <v>6.7796609999999999</v>
      </c>
      <c r="J170" s="30">
        <v>11.864407</v>
      </c>
      <c r="K170" s="30">
        <v>1.6949149999999999</v>
      </c>
      <c r="L170" s="30">
        <v>3.389831</v>
      </c>
      <c r="M170" s="30">
        <v>0</v>
      </c>
      <c r="N170" s="30">
        <v>13.559322</v>
      </c>
      <c r="O170" s="30">
        <v>295.72548999999998</v>
      </c>
      <c r="P170" s="30">
        <v>216</v>
      </c>
    </row>
    <row r="171" spans="1:16" x14ac:dyDescent="0.2">
      <c r="A171" s="19" t="s">
        <v>140</v>
      </c>
      <c r="B171" s="20">
        <v>194</v>
      </c>
      <c r="C171" s="20">
        <v>4</v>
      </c>
      <c r="D171" s="20">
        <v>16</v>
      </c>
      <c r="E171" s="20">
        <v>29</v>
      </c>
      <c r="F171" s="20">
        <v>24</v>
      </c>
      <c r="G171" s="20">
        <v>31</v>
      </c>
      <c r="H171" s="20">
        <v>28</v>
      </c>
      <c r="I171" s="20">
        <v>22</v>
      </c>
      <c r="J171" s="20">
        <v>14</v>
      </c>
      <c r="K171" s="20">
        <v>3</v>
      </c>
      <c r="L171" s="20">
        <v>2</v>
      </c>
      <c r="M171" s="20">
        <v>1</v>
      </c>
      <c r="N171" s="20">
        <v>20</v>
      </c>
      <c r="O171" s="20">
        <v>0</v>
      </c>
      <c r="P171" s="20">
        <v>0</v>
      </c>
    </row>
    <row r="172" spans="1:16" x14ac:dyDescent="0.2">
      <c r="A172" s="21" t="s">
        <v>126</v>
      </c>
      <c r="B172" s="30">
        <v>100</v>
      </c>
      <c r="C172" s="30">
        <v>2.0618560000000001</v>
      </c>
      <c r="D172" s="30">
        <v>8.2474229999999995</v>
      </c>
      <c r="E172" s="30">
        <v>14.948454</v>
      </c>
      <c r="F172" s="30">
        <v>12.371134</v>
      </c>
      <c r="G172" s="30">
        <v>15.979381</v>
      </c>
      <c r="H172" s="30">
        <v>14.43299</v>
      </c>
      <c r="I172" s="30">
        <v>11.340206</v>
      </c>
      <c r="J172" s="30">
        <v>7.2164950000000001</v>
      </c>
      <c r="K172" s="30">
        <v>1.546392</v>
      </c>
      <c r="L172" s="30">
        <v>1.0309280000000001</v>
      </c>
      <c r="M172" s="30">
        <v>0.51546400000000003</v>
      </c>
      <c r="N172" s="30">
        <v>10.309278000000001</v>
      </c>
      <c r="O172" s="30">
        <v>321.33333299999998</v>
      </c>
      <c r="P172" s="30">
        <v>245</v>
      </c>
    </row>
    <row r="173" spans="1:16" x14ac:dyDescent="0.2">
      <c r="A173" s="19" t="s">
        <v>141</v>
      </c>
      <c r="B173" s="20">
        <v>16</v>
      </c>
      <c r="C173" s="20">
        <v>0</v>
      </c>
      <c r="D173" s="20">
        <v>4</v>
      </c>
      <c r="E173" s="20">
        <v>4</v>
      </c>
      <c r="F173" s="20">
        <v>0</v>
      </c>
      <c r="G173" s="20">
        <v>1</v>
      </c>
      <c r="H173" s="20">
        <v>1</v>
      </c>
      <c r="I173" s="20">
        <v>2</v>
      </c>
      <c r="J173" s="20">
        <v>0</v>
      </c>
      <c r="K173" s="20">
        <v>0</v>
      </c>
      <c r="L173" s="20">
        <v>0</v>
      </c>
      <c r="M173" s="20">
        <v>1</v>
      </c>
      <c r="N173" s="20">
        <v>3</v>
      </c>
      <c r="O173" s="20">
        <v>0</v>
      </c>
      <c r="P173" s="20">
        <v>0</v>
      </c>
    </row>
    <row r="174" spans="1:16" x14ac:dyDescent="0.2">
      <c r="A174" s="21" t="s">
        <v>126</v>
      </c>
      <c r="B174" s="30">
        <v>100</v>
      </c>
      <c r="C174" s="30">
        <v>0</v>
      </c>
      <c r="D174" s="30">
        <v>25</v>
      </c>
      <c r="E174" s="30">
        <v>25</v>
      </c>
      <c r="F174" s="30">
        <v>0</v>
      </c>
      <c r="G174" s="30">
        <v>6.25</v>
      </c>
      <c r="H174" s="30">
        <v>6.25</v>
      </c>
      <c r="I174" s="30">
        <v>12.5</v>
      </c>
      <c r="J174" s="30">
        <v>0</v>
      </c>
      <c r="K174" s="30">
        <v>0</v>
      </c>
      <c r="L174" s="30">
        <v>0</v>
      </c>
      <c r="M174" s="30">
        <v>6.25</v>
      </c>
      <c r="N174" s="30">
        <v>18.75</v>
      </c>
      <c r="O174" s="30">
        <v>184.307692</v>
      </c>
      <c r="P174" s="30">
        <v>150</v>
      </c>
    </row>
    <row r="175" spans="1:16" x14ac:dyDescent="0.2">
      <c r="A175" s="19" t="s">
        <v>849</v>
      </c>
      <c r="B175" s="20">
        <v>46</v>
      </c>
      <c r="C175" s="20">
        <v>2</v>
      </c>
      <c r="D175" s="20">
        <v>7</v>
      </c>
      <c r="E175" s="20">
        <v>7</v>
      </c>
      <c r="F175" s="20">
        <v>8</v>
      </c>
      <c r="G175" s="20">
        <v>4</v>
      </c>
      <c r="H175" s="20">
        <v>5</v>
      </c>
      <c r="I175" s="20">
        <v>3</v>
      </c>
      <c r="J175" s="20">
        <v>5</v>
      </c>
      <c r="K175" s="20">
        <v>0</v>
      </c>
      <c r="L175" s="20">
        <v>0</v>
      </c>
      <c r="M175" s="20">
        <v>0</v>
      </c>
      <c r="N175" s="20">
        <v>5</v>
      </c>
      <c r="O175" s="20">
        <v>0</v>
      </c>
      <c r="P175" s="20">
        <v>0</v>
      </c>
    </row>
    <row r="176" spans="1:16" x14ac:dyDescent="0.2">
      <c r="A176" s="21" t="s">
        <v>126</v>
      </c>
      <c r="B176" s="30">
        <v>100</v>
      </c>
      <c r="C176" s="30">
        <v>4.3478260000000004</v>
      </c>
      <c r="D176" s="30">
        <v>15.217390999999999</v>
      </c>
      <c r="E176" s="30">
        <v>15.217390999999999</v>
      </c>
      <c r="F176" s="30">
        <v>17.391304000000002</v>
      </c>
      <c r="G176" s="30">
        <v>8.6956520000000008</v>
      </c>
      <c r="H176" s="30">
        <v>10.869565</v>
      </c>
      <c r="I176" s="30">
        <v>6.5217390000000002</v>
      </c>
      <c r="J176" s="30">
        <v>10.869565</v>
      </c>
      <c r="K176" s="30">
        <v>0</v>
      </c>
      <c r="L176" s="30">
        <v>0</v>
      </c>
      <c r="M176" s="30">
        <v>0</v>
      </c>
      <c r="N176" s="30">
        <v>10.869565</v>
      </c>
      <c r="O176" s="30">
        <v>232.82926800000001</v>
      </c>
      <c r="P176" s="30">
        <v>192</v>
      </c>
    </row>
    <row r="177" spans="1:16" x14ac:dyDescent="0.2">
      <c r="A177" s="19" t="s">
        <v>873</v>
      </c>
      <c r="B177" s="20">
        <v>85</v>
      </c>
      <c r="C177" s="20">
        <v>5</v>
      </c>
      <c r="D177" s="20">
        <v>10</v>
      </c>
      <c r="E177" s="20">
        <v>11</v>
      </c>
      <c r="F177" s="20">
        <v>12</v>
      </c>
      <c r="G177" s="20">
        <v>9</v>
      </c>
      <c r="H177" s="20">
        <v>8</v>
      </c>
      <c r="I177" s="20">
        <v>6</v>
      </c>
      <c r="J177" s="20">
        <v>11</v>
      </c>
      <c r="K177" s="20">
        <v>1</v>
      </c>
      <c r="L177" s="20">
        <v>1</v>
      </c>
      <c r="M177" s="20">
        <v>1</v>
      </c>
      <c r="N177" s="20">
        <v>10</v>
      </c>
      <c r="O177" s="20">
        <v>0</v>
      </c>
      <c r="P177" s="20">
        <v>0</v>
      </c>
    </row>
    <row r="178" spans="1:16" x14ac:dyDescent="0.2">
      <c r="A178" s="21" t="s">
        <v>126</v>
      </c>
      <c r="B178" s="30">
        <v>100</v>
      </c>
      <c r="C178" s="30">
        <v>5.8823530000000002</v>
      </c>
      <c r="D178" s="30">
        <v>11.764706</v>
      </c>
      <c r="E178" s="30">
        <v>12.941176</v>
      </c>
      <c r="F178" s="30">
        <v>14.117647</v>
      </c>
      <c r="G178" s="30">
        <v>10.588234999999999</v>
      </c>
      <c r="H178" s="30">
        <v>9.4117650000000008</v>
      </c>
      <c r="I178" s="30">
        <v>7.0588240000000004</v>
      </c>
      <c r="J178" s="30">
        <v>12.941176</v>
      </c>
      <c r="K178" s="30">
        <v>1.176471</v>
      </c>
      <c r="L178" s="30">
        <v>1.176471</v>
      </c>
      <c r="M178" s="30">
        <v>1.176471</v>
      </c>
      <c r="N178" s="30">
        <v>11.764706</v>
      </c>
      <c r="O178" s="30">
        <v>295.58666699999998</v>
      </c>
      <c r="P178" s="30">
        <v>228</v>
      </c>
    </row>
    <row r="179" spans="1:16" x14ac:dyDescent="0.2">
      <c r="A179" s="18" t="s">
        <v>888</v>
      </c>
      <c r="B179" s="18"/>
      <c r="C179" s="18"/>
      <c r="D179" s="18"/>
      <c r="E179" s="18"/>
      <c r="F179" s="18"/>
      <c r="G179" s="18"/>
      <c r="H179" s="18"/>
      <c r="I179" s="18"/>
      <c r="J179" s="18"/>
      <c r="K179" s="18"/>
      <c r="L179" s="18"/>
      <c r="M179" s="18"/>
      <c r="N179" s="18"/>
      <c r="O179" s="18"/>
      <c r="P179" s="18"/>
    </row>
    <row r="180" spans="1:16" x14ac:dyDescent="0.2">
      <c r="A180" s="19" t="s">
        <v>889</v>
      </c>
      <c r="B180" s="20">
        <v>1212</v>
      </c>
      <c r="C180" s="20">
        <v>10</v>
      </c>
      <c r="D180" s="20">
        <v>66</v>
      </c>
      <c r="E180" s="20">
        <v>104</v>
      </c>
      <c r="F180" s="20">
        <v>134</v>
      </c>
      <c r="G180" s="20">
        <v>195</v>
      </c>
      <c r="H180" s="20">
        <v>175</v>
      </c>
      <c r="I180" s="20">
        <v>225</v>
      </c>
      <c r="J180" s="20">
        <v>138</v>
      </c>
      <c r="K180" s="20">
        <v>33</v>
      </c>
      <c r="L180" s="20">
        <v>43</v>
      </c>
      <c r="M180" s="20">
        <v>16</v>
      </c>
      <c r="N180" s="20">
        <v>73</v>
      </c>
      <c r="O180" s="20">
        <v>0</v>
      </c>
      <c r="P180" s="20">
        <v>0</v>
      </c>
    </row>
    <row r="181" spans="1:16" x14ac:dyDescent="0.2">
      <c r="A181" s="21" t="s">
        <v>126</v>
      </c>
      <c r="B181" s="30">
        <v>100</v>
      </c>
      <c r="C181" s="30">
        <v>0.82508300000000001</v>
      </c>
      <c r="D181" s="30">
        <v>5.4455450000000001</v>
      </c>
      <c r="E181" s="30">
        <v>8.5808579999999992</v>
      </c>
      <c r="F181" s="30">
        <v>11.056106</v>
      </c>
      <c r="G181" s="30">
        <v>16.089109000000001</v>
      </c>
      <c r="H181" s="30">
        <v>14.438943999999999</v>
      </c>
      <c r="I181" s="30">
        <v>18.564356</v>
      </c>
      <c r="J181" s="30">
        <v>11.386139</v>
      </c>
      <c r="K181" s="30">
        <v>2.722772</v>
      </c>
      <c r="L181" s="30">
        <v>3.5478550000000002</v>
      </c>
      <c r="M181" s="30">
        <v>1.3201320000000001</v>
      </c>
      <c r="N181" s="30">
        <v>6.0231019999999997</v>
      </c>
      <c r="O181" s="30">
        <v>360.95522399999999</v>
      </c>
      <c r="P181" s="30">
        <v>300</v>
      </c>
    </row>
    <row r="182" spans="1:16" x14ac:dyDescent="0.2">
      <c r="A182" s="19" t="s">
        <v>890</v>
      </c>
      <c r="B182" s="20">
        <v>24</v>
      </c>
      <c r="C182" s="20">
        <v>0</v>
      </c>
      <c r="D182" s="20">
        <v>0</v>
      </c>
      <c r="E182" s="20">
        <v>3</v>
      </c>
      <c r="F182" s="20">
        <v>3</v>
      </c>
      <c r="G182" s="20">
        <v>2</v>
      </c>
      <c r="H182" s="20">
        <v>2</v>
      </c>
      <c r="I182" s="20">
        <v>6</v>
      </c>
      <c r="J182" s="20">
        <v>7</v>
      </c>
      <c r="K182" s="20">
        <v>0</v>
      </c>
      <c r="L182" s="20">
        <v>0</v>
      </c>
      <c r="M182" s="20">
        <v>0</v>
      </c>
      <c r="N182" s="20">
        <v>1</v>
      </c>
      <c r="O182" s="20">
        <v>0</v>
      </c>
      <c r="P182" s="20">
        <v>0</v>
      </c>
    </row>
    <row r="183" spans="1:16" x14ac:dyDescent="0.2">
      <c r="A183" s="21" t="s">
        <v>126</v>
      </c>
      <c r="B183" s="30">
        <v>100</v>
      </c>
      <c r="C183" s="30">
        <v>0</v>
      </c>
      <c r="D183" s="30">
        <v>0</v>
      </c>
      <c r="E183" s="30">
        <v>12.5</v>
      </c>
      <c r="F183" s="30">
        <v>12.5</v>
      </c>
      <c r="G183" s="30">
        <v>8.3333329999999997</v>
      </c>
      <c r="H183" s="30">
        <v>8.3333329999999997</v>
      </c>
      <c r="I183" s="30">
        <v>25</v>
      </c>
      <c r="J183" s="30">
        <v>29.166667</v>
      </c>
      <c r="K183" s="30">
        <v>0</v>
      </c>
      <c r="L183" s="30">
        <v>0</v>
      </c>
      <c r="M183" s="30">
        <v>0</v>
      </c>
      <c r="N183" s="30">
        <v>4.1666670000000003</v>
      </c>
      <c r="O183" s="30">
        <v>348</v>
      </c>
      <c r="P183" s="30">
        <v>360</v>
      </c>
    </row>
    <row r="184" spans="1:16" x14ac:dyDescent="0.2">
      <c r="A184" s="19" t="s">
        <v>891</v>
      </c>
      <c r="B184" s="20">
        <v>76</v>
      </c>
      <c r="C184" s="20">
        <v>2</v>
      </c>
      <c r="D184" s="20">
        <v>8</v>
      </c>
      <c r="E184" s="20">
        <v>5</v>
      </c>
      <c r="F184" s="20">
        <v>8</v>
      </c>
      <c r="G184" s="20">
        <v>10</v>
      </c>
      <c r="H184" s="20">
        <v>9</v>
      </c>
      <c r="I184" s="20">
        <v>12</v>
      </c>
      <c r="J184" s="20">
        <v>15</v>
      </c>
      <c r="K184" s="20">
        <v>2</v>
      </c>
      <c r="L184" s="20">
        <v>1</v>
      </c>
      <c r="M184" s="20">
        <v>0</v>
      </c>
      <c r="N184" s="20">
        <v>4</v>
      </c>
      <c r="O184" s="20">
        <v>0</v>
      </c>
      <c r="P184" s="20">
        <v>0</v>
      </c>
    </row>
    <row r="185" spans="1:16" x14ac:dyDescent="0.2">
      <c r="A185" s="21" t="s">
        <v>126</v>
      </c>
      <c r="B185" s="30">
        <v>100</v>
      </c>
      <c r="C185" s="30">
        <v>2.6315789999999999</v>
      </c>
      <c r="D185" s="30">
        <v>10.526316</v>
      </c>
      <c r="E185" s="30">
        <v>6.5789470000000003</v>
      </c>
      <c r="F185" s="30">
        <v>10.526316</v>
      </c>
      <c r="G185" s="30">
        <v>13.157895</v>
      </c>
      <c r="H185" s="30">
        <v>11.842105</v>
      </c>
      <c r="I185" s="30">
        <v>15.789474</v>
      </c>
      <c r="J185" s="30">
        <v>19.736841999999999</v>
      </c>
      <c r="K185" s="30">
        <v>2.6315789999999999</v>
      </c>
      <c r="L185" s="30">
        <v>1.3157890000000001</v>
      </c>
      <c r="M185" s="30">
        <v>0</v>
      </c>
      <c r="N185" s="30">
        <v>5.2631579999999998</v>
      </c>
      <c r="O185" s="30">
        <v>327.23611099999999</v>
      </c>
      <c r="P185" s="30">
        <v>300</v>
      </c>
    </row>
    <row r="186" spans="1:16" x14ac:dyDescent="0.2">
      <c r="A186" s="19" t="s">
        <v>892</v>
      </c>
      <c r="B186" s="20">
        <v>43</v>
      </c>
      <c r="C186" s="20">
        <v>1</v>
      </c>
      <c r="D186" s="20">
        <v>2</v>
      </c>
      <c r="E186" s="20">
        <v>1</v>
      </c>
      <c r="F186" s="20">
        <v>2</v>
      </c>
      <c r="G186" s="20">
        <v>3</v>
      </c>
      <c r="H186" s="20">
        <v>1</v>
      </c>
      <c r="I186" s="20">
        <v>9</v>
      </c>
      <c r="J186" s="20">
        <v>14</v>
      </c>
      <c r="K186" s="20">
        <v>5</v>
      </c>
      <c r="L186" s="20">
        <v>4</v>
      </c>
      <c r="M186" s="20">
        <v>0</v>
      </c>
      <c r="N186" s="20">
        <v>1</v>
      </c>
      <c r="O186" s="20">
        <v>0</v>
      </c>
      <c r="P186" s="20">
        <v>0</v>
      </c>
    </row>
    <row r="187" spans="1:16" x14ac:dyDescent="0.2">
      <c r="A187" s="21" t="s">
        <v>126</v>
      </c>
      <c r="B187" s="30">
        <v>100</v>
      </c>
      <c r="C187" s="30">
        <v>2.3255810000000001</v>
      </c>
      <c r="D187" s="30">
        <v>4.6511630000000004</v>
      </c>
      <c r="E187" s="30">
        <v>2.3255810000000001</v>
      </c>
      <c r="F187" s="30">
        <v>4.6511630000000004</v>
      </c>
      <c r="G187" s="30">
        <v>6.9767440000000001</v>
      </c>
      <c r="H187" s="30">
        <v>2.3255810000000001</v>
      </c>
      <c r="I187" s="30">
        <v>20.930233000000001</v>
      </c>
      <c r="J187" s="30">
        <v>32.558140000000002</v>
      </c>
      <c r="K187" s="30">
        <v>11.627907</v>
      </c>
      <c r="L187" s="30">
        <v>9.3023260000000008</v>
      </c>
      <c r="M187" s="30">
        <v>0</v>
      </c>
      <c r="N187" s="30">
        <v>2.3255810000000001</v>
      </c>
      <c r="O187" s="30">
        <v>624.38095199999998</v>
      </c>
      <c r="P187" s="30">
        <v>480</v>
      </c>
    </row>
    <row r="188" spans="1:16" x14ac:dyDescent="0.2">
      <c r="A188" s="19" t="s">
        <v>893</v>
      </c>
      <c r="B188" s="20">
        <v>14</v>
      </c>
      <c r="C188" s="20">
        <v>0</v>
      </c>
      <c r="D188" s="20">
        <v>0</v>
      </c>
      <c r="E188" s="20">
        <v>1</v>
      </c>
      <c r="F188" s="20">
        <v>0</v>
      </c>
      <c r="G188" s="20">
        <v>0</v>
      </c>
      <c r="H188" s="20">
        <v>0</v>
      </c>
      <c r="I188" s="20">
        <v>1</v>
      </c>
      <c r="J188" s="20">
        <v>3</v>
      </c>
      <c r="K188" s="20">
        <v>4</v>
      </c>
      <c r="L188" s="20">
        <v>5</v>
      </c>
      <c r="M188" s="20">
        <v>0</v>
      </c>
      <c r="N188" s="20">
        <v>0</v>
      </c>
      <c r="O188" s="20">
        <v>0</v>
      </c>
      <c r="P188" s="20">
        <v>0</v>
      </c>
    </row>
    <row r="189" spans="1:16" x14ac:dyDescent="0.2">
      <c r="A189" s="21" t="s">
        <v>126</v>
      </c>
      <c r="B189" s="30">
        <v>100</v>
      </c>
      <c r="C189" s="30">
        <v>0</v>
      </c>
      <c r="D189" s="30">
        <v>0</v>
      </c>
      <c r="E189" s="30">
        <v>7.1428570000000002</v>
      </c>
      <c r="F189" s="30">
        <v>0</v>
      </c>
      <c r="G189" s="30">
        <v>0</v>
      </c>
      <c r="H189" s="30">
        <v>0</v>
      </c>
      <c r="I189" s="30">
        <v>7.1428570000000002</v>
      </c>
      <c r="J189" s="30">
        <v>21.428571000000002</v>
      </c>
      <c r="K189" s="30">
        <v>28.571428999999998</v>
      </c>
      <c r="L189" s="30">
        <v>35.714286000000001</v>
      </c>
      <c r="M189" s="30">
        <v>0</v>
      </c>
      <c r="N189" s="30">
        <v>0</v>
      </c>
      <c r="O189" s="30">
        <v>823.85714299999995</v>
      </c>
      <c r="P189" s="30">
        <v>795</v>
      </c>
    </row>
    <row r="190" spans="1:16" x14ac:dyDescent="0.2">
      <c r="A190" s="19" t="s">
        <v>894</v>
      </c>
      <c r="B190" s="20">
        <v>5</v>
      </c>
      <c r="C190" s="20">
        <v>0</v>
      </c>
      <c r="D190" s="20">
        <v>0</v>
      </c>
      <c r="E190" s="20">
        <v>0</v>
      </c>
      <c r="F190" s="20">
        <v>0</v>
      </c>
      <c r="G190" s="20">
        <v>1</v>
      </c>
      <c r="H190" s="20">
        <v>1</v>
      </c>
      <c r="I190" s="20">
        <v>0</v>
      </c>
      <c r="J190" s="20">
        <v>1</v>
      </c>
      <c r="K190" s="20">
        <v>0</v>
      </c>
      <c r="L190" s="20">
        <v>2</v>
      </c>
      <c r="M190" s="20">
        <v>0</v>
      </c>
      <c r="N190" s="20">
        <v>0</v>
      </c>
      <c r="O190" s="20">
        <v>0</v>
      </c>
      <c r="P190" s="20">
        <v>0</v>
      </c>
    </row>
    <row r="191" spans="1:16" x14ac:dyDescent="0.2">
      <c r="A191" s="21" t="s">
        <v>126</v>
      </c>
      <c r="B191" s="30">
        <v>100</v>
      </c>
      <c r="C191" s="30">
        <v>0</v>
      </c>
      <c r="D191" s="30">
        <v>0</v>
      </c>
      <c r="E191" s="30">
        <v>0</v>
      </c>
      <c r="F191" s="30">
        <v>0</v>
      </c>
      <c r="G191" s="30">
        <v>20</v>
      </c>
      <c r="H191" s="30">
        <v>20</v>
      </c>
      <c r="I191" s="30">
        <v>0</v>
      </c>
      <c r="J191" s="30">
        <v>20</v>
      </c>
      <c r="K191" s="30">
        <v>0</v>
      </c>
      <c r="L191" s="30">
        <v>40</v>
      </c>
      <c r="M191" s="30">
        <v>0</v>
      </c>
      <c r="N191" s="30">
        <v>0</v>
      </c>
      <c r="O191" s="30">
        <v>680</v>
      </c>
      <c r="P191" s="30">
        <v>660</v>
      </c>
    </row>
    <row r="192" spans="1:16" x14ac:dyDescent="0.2">
      <c r="A192" s="19" t="s">
        <v>873</v>
      </c>
      <c r="B192" s="20">
        <v>414</v>
      </c>
      <c r="C192" s="20">
        <v>8</v>
      </c>
      <c r="D192" s="20">
        <v>38</v>
      </c>
      <c r="E192" s="20">
        <v>62</v>
      </c>
      <c r="F192" s="20">
        <v>66</v>
      </c>
      <c r="G192" s="20">
        <v>68</v>
      </c>
      <c r="H192" s="20">
        <v>45</v>
      </c>
      <c r="I192" s="20">
        <v>39</v>
      </c>
      <c r="J192" s="20">
        <v>23</v>
      </c>
      <c r="K192" s="20">
        <v>1</v>
      </c>
      <c r="L192" s="20">
        <v>2</v>
      </c>
      <c r="M192" s="20">
        <v>1</v>
      </c>
      <c r="N192" s="20">
        <v>61</v>
      </c>
      <c r="O192" s="20">
        <v>0</v>
      </c>
      <c r="P192" s="20">
        <v>0</v>
      </c>
    </row>
    <row r="193" spans="1:16" x14ac:dyDescent="0.2">
      <c r="A193" s="21" t="s">
        <v>126</v>
      </c>
      <c r="B193" s="30">
        <v>100</v>
      </c>
      <c r="C193" s="30">
        <v>1.9323669999999999</v>
      </c>
      <c r="D193" s="30">
        <v>9.178744</v>
      </c>
      <c r="E193" s="30">
        <v>14.975845</v>
      </c>
      <c r="F193" s="30">
        <v>15.942029</v>
      </c>
      <c r="G193" s="30">
        <v>16.425121000000001</v>
      </c>
      <c r="H193" s="30">
        <v>10.869565</v>
      </c>
      <c r="I193" s="30">
        <v>9.4202899999999996</v>
      </c>
      <c r="J193" s="30">
        <v>5.5555560000000002</v>
      </c>
      <c r="K193" s="30">
        <v>0.24154600000000001</v>
      </c>
      <c r="L193" s="30">
        <v>0.48309200000000002</v>
      </c>
      <c r="M193" s="30">
        <v>0.24154600000000001</v>
      </c>
      <c r="N193" s="30">
        <v>14.734299999999999</v>
      </c>
      <c r="O193" s="30">
        <v>262.14730900000001</v>
      </c>
      <c r="P193" s="30">
        <v>240</v>
      </c>
    </row>
    <row r="194" spans="1:16" x14ac:dyDescent="0.2">
      <c r="A194" s="18" t="s">
        <v>895</v>
      </c>
      <c r="B194" s="18"/>
      <c r="C194" s="18"/>
      <c r="D194" s="18"/>
      <c r="E194" s="18"/>
      <c r="F194" s="18"/>
      <c r="G194" s="18"/>
      <c r="H194" s="18"/>
      <c r="I194" s="18"/>
      <c r="J194" s="18"/>
      <c r="K194" s="18"/>
      <c r="L194" s="18"/>
      <c r="M194" s="18"/>
      <c r="N194" s="18"/>
      <c r="O194" s="18"/>
      <c r="P194" s="18"/>
    </row>
    <row r="195" spans="1:16" x14ac:dyDescent="0.2">
      <c r="A195" s="19" t="s">
        <v>889</v>
      </c>
      <c r="B195" s="20">
        <v>13</v>
      </c>
      <c r="C195" s="20">
        <v>1</v>
      </c>
      <c r="D195" s="20">
        <v>1</v>
      </c>
      <c r="E195" s="20">
        <v>3</v>
      </c>
      <c r="F195" s="20">
        <v>4</v>
      </c>
      <c r="G195" s="20">
        <v>1</v>
      </c>
      <c r="H195" s="20">
        <v>0</v>
      </c>
      <c r="I195" s="20">
        <v>0</v>
      </c>
      <c r="J195" s="20">
        <v>2</v>
      </c>
      <c r="K195" s="20">
        <v>0</v>
      </c>
      <c r="L195" s="20">
        <v>0</v>
      </c>
      <c r="M195" s="20">
        <v>0</v>
      </c>
      <c r="N195" s="20">
        <v>1</v>
      </c>
      <c r="O195" s="20">
        <v>0</v>
      </c>
      <c r="P195" s="20">
        <v>0</v>
      </c>
    </row>
    <row r="196" spans="1:16" x14ac:dyDescent="0.2">
      <c r="A196" s="21" t="s">
        <v>126</v>
      </c>
      <c r="B196" s="30">
        <v>100</v>
      </c>
      <c r="C196" s="30">
        <v>7.6923079999999997</v>
      </c>
      <c r="D196" s="30">
        <v>7.6923079999999997</v>
      </c>
      <c r="E196" s="30">
        <v>23.076923000000001</v>
      </c>
      <c r="F196" s="30">
        <v>30.769231000000001</v>
      </c>
      <c r="G196" s="30">
        <v>7.6923079999999997</v>
      </c>
      <c r="H196" s="30">
        <v>0</v>
      </c>
      <c r="I196" s="30">
        <v>0</v>
      </c>
      <c r="J196" s="30">
        <v>15.384615</v>
      </c>
      <c r="K196" s="30">
        <v>0</v>
      </c>
      <c r="L196" s="30">
        <v>0</v>
      </c>
      <c r="M196" s="30">
        <v>0</v>
      </c>
      <c r="N196" s="30">
        <v>7.6923079999999997</v>
      </c>
      <c r="O196" s="30">
        <v>209.16666699999999</v>
      </c>
      <c r="P196" s="30">
        <v>180</v>
      </c>
    </row>
    <row r="197" spans="1:16" x14ac:dyDescent="0.2">
      <c r="A197" s="19" t="s">
        <v>890</v>
      </c>
      <c r="B197" s="20">
        <v>89</v>
      </c>
      <c r="C197" s="20">
        <v>2</v>
      </c>
      <c r="D197" s="20">
        <v>15</v>
      </c>
      <c r="E197" s="20">
        <v>18</v>
      </c>
      <c r="F197" s="20">
        <v>9</v>
      </c>
      <c r="G197" s="20">
        <v>11</v>
      </c>
      <c r="H197" s="20">
        <v>11</v>
      </c>
      <c r="I197" s="20">
        <v>6</v>
      </c>
      <c r="J197" s="20">
        <v>2</v>
      </c>
      <c r="K197" s="20">
        <v>0</v>
      </c>
      <c r="L197" s="20">
        <v>0</v>
      </c>
      <c r="M197" s="20">
        <v>1</v>
      </c>
      <c r="N197" s="20">
        <v>14</v>
      </c>
      <c r="O197" s="20">
        <v>0</v>
      </c>
      <c r="P197" s="20">
        <v>0</v>
      </c>
    </row>
    <row r="198" spans="1:16" x14ac:dyDescent="0.2">
      <c r="A198" s="21" t="s">
        <v>126</v>
      </c>
      <c r="B198" s="30">
        <v>100</v>
      </c>
      <c r="C198" s="30">
        <v>2.2471909999999999</v>
      </c>
      <c r="D198" s="30">
        <v>16.853933000000001</v>
      </c>
      <c r="E198" s="30">
        <v>20.224719</v>
      </c>
      <c r="F198" s="30">
        <v>10.112360000000001</v>
      </c>
      <c r="G198" s="30">
        <v>12.359551</v>
      </c>
      <c r="H198" s="30">
        <v>12.359551</v>
      </c>
      <c r="I198" s="30">
        <v>6.7415729999999998</v>
      </c>
      <c r="J198" s="30">
        <v>2.2471909999999999</v>
      </c>
      <c r="K198" s="30">
        <v>0</v>
      </c>
      <c r="L198" s="30">
        <v>0</v>
      </c>
      <c r="M198" s="30">
        <v>1.123596</v>
      </c>
      <c r="N198" s="30">
        <v>15.730337</v>
      </c>
      <c r="O198" s="30">
        <v>203.026667</v>
      </c>
      <c r="P198" s="30">
        <v>180</v>
      </c>
    </row>
    <row r="199" spans="1:16" x14ac:dyDescent="0.2">
      <c r="A199" s="19" t="s">
        <v>891</v>
      </c>
      <c r="B199" s="20">
        <v>143</v>
      </c>
      <c r="C199" s="20">
        <v>2</v>
      </c>
      <c r="D199" s="20">
        <v>10</v>
      </c>
      <c r="E199" s="20">
        <v>20</v>
      </c>
      <c r="F199" s="20">
        <v>18</v>
      </c>
      <c r="G199" s="20">
        <v>22</v>
      </c>
      <c r="H199" s="20">
        <v>23</v>
      </c>
      <c r="I199" s="20">
        <v>20</v>
      </c>
      <c r="J199" s="20">
        <v>13</v>
      </c>
      <c r="K199" s="20">
        <v>1</v>
      </c>
      <c r="L199" s="20">
        <v>1</v>
      </c>
      <c r="M199" s="20">
        <v>1</v>
      </c>
      <c r="N199" s="20">
        <v>12</v>
      </c>
      <c r="O199" s="20">
        <v>0</v>
      </c>
      <c r="P199" s="20">
        <v>0</v>
      </c>
    </row>
    <row r="200" spans="1:16" x14ac:dyDescent="0.2">
      <c r="A200" s="21" t="s">
        <v>126</v>
      </c>
      <c r="B200" s="30">
        <v>100</v>
      </c>
      <c r="C200" s="30">
        <v>1.398601</v>
      </c>
      <c r="D200" s="30">
        <v>6.9930070000000004</v>
      </c>
      <c r="E200" s="30">
        <v>13.986014000000001</v>
      </c>
      <c r="F200" s="30">
        <v>12.587413</v>
      </c>
      <c r="G200" s="30">
        <v>15.384615</v>
      </c>
      <c r="H200" s="30">
        <v>16.083915999999999</v>
      </c>
      <c r="I200" s="30">
        <v>13.986014000000001</v>
      </c>
      <c r="J200" s="30">
        <v>9.0909089999999999</v>
      </c>
      <c r="K200" s="30">
        <v>0.69930099999999995</v>
      </c>
      <c r="L200" s="30">
        <v>0.69930099999999995</v>
      </c>
      <c r="M200" s="30">
        <v>0.69930099999999995</v>
      </c>
      <c r="N200" s="30">
        <v>8.3916079999999997</v>
      </c>
      <c r="O200" s="30">
        <v>343.64885500000003</v>
      </c>
      <c r="P200" s="30">
        <v>280</v>
      </c>
    </row>
    <row r="201" spans="1:16" ht="11.15" customHeight="1" x14ac:dyDescent="0.2">
      <c r="A201" s="19" t="s">
        <v>892</v>
      </c>
      <c r="B201" s="20">
        <v>27</v>
      </c>
      <c r="C201" s="20">
        <v>0</v>
      </c>
      <c r="D201" s="20">
        <v>2</v>
      </c>
      <c r="E201" s="20">
        <v>2</v>
      </c>
      <c r="F201" s="20">
        <v>3</v>
      </c>
      <c r="G201" s="20">
        <v>3</v>
      </c>
      <c r="H201" s="20">
        <v>3</v>
      </c>
      <c r="I201" s="20">
        <v>4</v>
      </c>
      <c r="J201" s="20">
        <v>6</v>
      </c>
      <c r="K201" s="20">
        <v>2</v>
      </c>
      <c r="L201" s="20">
        <v>0</v>
      </c>
      <c r="M201" s="20">
        <v>0</v>
      </c>
      <c r="N201" s="20">
        <v>2</v>
      </c>
      <c r="O201" s="20">
        <v>0</v>
      </c>
      <c r="P201" s="20">
        <v>0</v>
      </c>
    </row>
    <row r="202" spans="1:16" ht="11.15" customHeight="1" x14ac:dyDescent="0.2">
      <c r="A202" s="21" t="s">
        <v>126</v>
      </c>
      <c r="B202" s="30">
        <v>100</v>
      </c>
      <c r="C202" s="30">
        <v>0</v>
      </c>
      <c r="D202" s="30">
        <v>7.4074070000000001</v>
      </c>
      <c r="E202" s="30">
        <v>7.4074070000000001</v>
      </c>
      <c r="F202" s="30">
        <v>11.111110999999999</v>
      </c>
      <c r="G202" s="30">
        <v>11.111110999999999</v>
      </c>
      <c r="H202" s="30">
        <v>11.111110999999999</v>
      </c>
      <c r="I202" s="30">
        <v>14.814814999999999</v>
      </c>
      <c r="J202" s="30">
        <v>22.222221999999999</v>
      </c>
      <c r="K202" s="30">
        <v>7.4074070000000001</v>
      </c>
      <c r="L202" s="30">
        <v>0</v>
      </c>
      <c r="M202" s="30">
        <v>0</v>
      </c>
      <c r="N202" s="30">
        <v>7.4074070000000001</v>
      </c>
      <c r="O202" s="30">
        <v>373.04</v>
      </c>
      <c r="P202" s="30">
        <v>324</v>
      </c>
    </row>
    <row r="203" spans="1:16" ht="11.15" customHeight="1" x14ac:dyDescent="0.2">
      <c r="A203" s="19" t="s">
        <v>893</v>
      </c>
      <c r="B203" s="20">
        <v>5</v>
      </c>
      <c r="C203" s="20">
        <v>0</v>
      </c>
      <c r="D203" s="20">
        <v>0</v>
      </c>
      <c r="E203" s="20">
        <v>2</v>
      </c>
      <c r="F203" s="20">
        <v>0</v>
      </c>
      <c r="G203" s="20">
        <v>0</v>
      </c>
      <c r="H203" s="20">
        <v>1</v>
      </c>
      <c r="I203" s="20">
        <v>0</v>
      </c>
      <c r="J203" s="20">
        <v>1</v>
      </c>
      <c r="K203" s="20">
        <v>1</v>
      </c>
      <c r="L203" s="20">
        <v>0</v>
      </c>
      <c r="M203" s="20">
        <v>0</v>
      </c>
      <c r="N203" s="20">
        <v>0</v>
      </c>
      <c r="O203" s="20">
        <v>0</v>
      </c>
      <c r="P203" s="20">
        <v>0</v>
      </c>
    </row>
    <row r="204" spans="1:16" ht="11.15" customHeight="1" x14ac:dyDescent="0.2">
      <c r="A204" s="21" t="s">
        <v>126</v>
      </c>
      <c r="B204" s="30">
        <v>100</v>
      </c>
      <c r="C204" s="30">
        <v>0</v>
      </c>
      <c r="D204" s="30">
        <v>0</v>
      </c>
      <c r="E204" s="30">
        <v>40</v>
      </c>
      <c r="F204" s="30">
        <v>0</v>
      </c>
      <c r="G204" s="30">
        <v>0</v>
      </c>
      <c r="H204" s="30">
        <v>20</v>
      </c>
      <c r="I204" s="30">
        <v>0</v>
      </c>
      <c r="J204" s="30">
        <v>20</v>
      </c>
      <c r="K204" s="30">
        <v>20</v>
      </c>
      <c r="L204" s="30">
        <v>0</v>
      </c>
      <c r="M204" s="30">
        <v>0</v>
      </c>
      <c r="N204" s="30">
        <v>0</v>
      </c>
      <c r="O204" s="30">
        <v>393.6</v>
      </c>
      <c r="P204" s="30">
        <v>324</v>
      </c>
    </row>
    <row r="205" spans="1:16" ht="11.15" customHeight="1" x14ac:dyDescent="0.2">
      <c r="A205" s="19" t="s">
        <v>894</v>
      </c>
      <c r="B205" s="20">
        <v>10</v>
      </c>
      <c r="C205" s="20">
        <v>0</v>
      </c>
      <c r="D205" s="20">
        <v>3</v>
      </c>
      <c r="E205" s="20">
        <v>2</v>
      </c>
      <c r="F205" s="20">
        <v>0</v>
      </c>
      <c r="G205" s="20">
        <v>1</v>
      </c>
      <c r="H205" s="20">
        <v>0</v>
      </c>
      <c r="I205" s="20">
        <v>0</v>
      </c>
      <c r="J205" s="20">
        <v>0</v>
      </c>
      <c r="K205" s="20">
        <v>0</v>
      </c>
      <c r="L205" s="20">
        <v>3</v>
      </c>
      <c r="M205" s="20">
        <v>0</v>
      </c>
      <c r="N205" s="20">
        <v>1</v>
      </c>
      <c r="O205" s="20">
        <v>0</v>
      </c>
      <c r="P205" s="20">
        <v>0</v>
      </c>
    </row>
    <row r="206" spans="1:16" ht="11.15" customHeight="1" x14ac:dyDescent="0.2">
      <c r="A206" s="21" t="s">
        <v>126</v>
      </c>
      <c r="B206" s="30">
        <v>100</v>
      </c>
      <c r="C206" s="30">
        <v>0</v>
      </c>
      <c r="D206" s="30">
        <v>30</v>
      </c>
      <c r="E206" s="30">
        <v>20</v>
      </c>
      <c r="F206" s="30">
        <v>0</v>
      </c>
      <c r="G206" s="30">
        <v>10</v>
      </c>
      <c r="H206" s="30">
        <v>0</v>
      </c>
      <c r="I206" s="30">
        <v>0</v>
      </c>
      <c r="J206" s="30">
        <v>0</v>
      </c>
      <c r="K206" s="30">
        <v>0</v>
      </c>
      <c r="L206" s="30">
        <v>30</v>
      </c>
      <c r="M206" s="30">
        <v>0</v>
      </c>
      <c r="N206" s="30">
        <v>10</v>
      </c>
      <c r="O206" s="30">
        <v>477.77777800000001</v>
      </c>
      <c r="P206" s="30">
        <v>170</v>
      </c>
    </row>
    <row r="207" spans="1:16" ht="11.15" customHeight="1" x14ac:dyDescent="0.2">
      <c r="A207" s="19" t="s">
        <v>873</v>
      </c>
      <c r="B207" s="20">
        <v>28</v>
      </c>
      <c r="C207" s="20">
        <v>3</v>
      </c>
      <c r="D207" s="20">
        <v>4</v>
      </c>
      <c r="E207" s="20">
        <v>5</v>
      </c>
      <c r="F207" s="20">
        <v>3</v>
      </c>
      <c r="G207" s="20">
        <v>1</v>
      </c>
      <c r="H207" s="20">
        <v>3</v>
      </c>
      <c r="I207" s="20">
        <v>1</v>
      </c>
      <c r="J207" s="20">
        <v>2</v>
      </c>
      <c r="K207" s="20">
        <v>0</v>
      </c>
      <c r="L207" s="20">
        <v>0</v>
      </c>
      <c r="M207" s="20">
        <v>0</v>
      </c>
      <c r="N207" s="20">
        <v>6</v>
      </c>
      <c r="O207" s="20">
        <v>0</v>
      </c>
      <c r="P207" s="20">
        <v>0</v>
      </c>
    </row>
    <row r="208" spans="1:16" ht="11.15" customHeight="1" x14ac:dyDescent="0.2">
      <c r="A208" s="21" t="s">
        <v>126</v>
      </c>
      <c r="B208" s="30">
        <v>100</v>
      </c>
      <c r="C208" s="30">
        <v>10.714286</v>
      </c>
      <c r="D208" s="30">
        <v>14.285714</v>
      </c>
      <c r="E208" s="30">
        <v>17.857143000000001</v>
      </c>
      <c r="F208" s="30">
        <v>10.714286</v>
      </c>
      <c r="G208" s="30">
        <v>3.5714290000000002</v>
      </c>
      <c r="H208" s="30">
        <v>10.714286</v>
      </c>
      <c r="I208" s="30">
        <v>3.5714290000000002</v>
      </c>
      <c r="J208" s="30">
        <v>7.1428570000000002</v>
      </c>
      <c r="K208" s="30">
        <v>0</v>
      </c>
      <c r="L208" s="30">
        <v>0</v>
      </c>
      <c r="M208" s="30">
        <v>0</v>
      </c>
      <c r="N208" s="30">
        <v>21.428571000000002</v>
      </c>
      <c r="O208" s="30">
        <v>208.5</v>
      </c>
      <c r="P208" s="30">
        <v>140</v>
      </c>
    </row>
    <row r="209" spans="1:16" ht="11.15" customHeight="1" x14ac:dyDescent="0.2">
      <c r="A209" s="18" t="s">
        <v>142</v>
      </c>
      <c r="B209" s="18"/>
      <c r="C209" s="18"/>
      <c r="D209" s="18"/>
      <c r="E209" s="18"/>
      <c r="F209" s="18"/>
      <c r="G209" s="18"/>
      <c r="H209" s="18"/>
      <c r="I209" s="18"/>
      <c r="J209" s="18"/>
      <c r="K209" s="18"/>
      <c r="L209" s="18"/>
      <c r="M209" s="18"/>
      <c r="N209" s="18"/>
      <c r="O209" s="18"/>
      <c r="P209" s="18"/>
    </row>
    <row r="210" spans="1:16" ht="11.15" customHeight="1" x14ac:dyDescent="0.2">
      <c r="A210" s="19" t="s">
        <v>896</v>
      </c>
      <c r="B210" s="20">
        <v>90</v>
      </c>
      <c r="C210" s="20">
        <v>1</v>
      </c>
      <c r="D210" s="20">
        <v>4</v>
      </c>
      <c r="E210" s="20">
        <v>7</v>
      </c>
      <c r="F210" s="20">
        <v>11</v>
      </c>
      <c r="G210" s="20">
        <v>6</v>
      </c>
      <c r="H210" s="20">
        <v>13</v>
      </c>
      <c r="I210" s="20">
        <v>16</v>
      </c>
      <c r="J210" s="20">
        <v>10</v>
      </c>
      <c r="K210" s="20">
        <v>7</v>
      </c>
      <c r="L210" s="20">
        <v>10</v>
      </c>
      <c r="M210" s="20">
        <v>1</v>
      </c>
      <c r="N210" s="20">
        <v>4</v>
      </c>
      <c r="O210" s="20">
        <v>0</v>
      </c>
      <c r="P210" s="20">
        <v>0</v>
      </c>
    </row>
    <row r="211" spans="1:16" ht="11.15" customHeight="1" x14ac:dyDescent="0.2">
      <c r="A211" s="21" t="s">
        <v>126</v>
      </c>
      <c r="B211" s="30">
        <v>100</v>
      </c>
      <c r="C211" s="30">
        <v>1.111111</v>
      </c>
      <c r="D211" s="30">
        <v>4.4444439999999998</v>
      </c>
      <c r="E211" s="30">
        <v>7.7777779999999996</v>
      </c>
      <c r="F211" s="30">
        <v>12.222222</v>
      </c>
      <c r="G211" s="30">
        <v>6.6666670000000003</v>
      </c>
      <c r="H211" s="30">
        <v>14.444444000000001</v>
      </c>
      <c r="I211" s="30">
        <v>17.777778000000001</v>
      </c>
      <c r="J211" s="30">
        <v>11.111110999999999</v>
      </c>
      <c r="K211" s="30">
        <v>7.7777779999999996</v>
      </c>
      <c r="L211" s="30">
        <v>11.111110999999999</v>
      </c>
      <c r="M211" s="30">
        <v>1.111111</v>
      </c>
      <c r="N211" s="30">
        <v>4.4444439999999998</v>
      </c>
      <c r="O211" s="30">
        <v>501.523256</v>
      </c>
      <c r="P211" s="30">
        <v>355</v>
      </c>
    </row>
    <row r="212" spans="1:16" ht="11.15" customHeight="1" x14ac:dyDescent="0.2">
      <c r="A212" s="19" t="s">
        <v>897</v>
      </c>
      <c r="B212" s="20">
        <v>307</v>
      </c>
      <c r="C212" s="20">
        <v>0</v>
      </c>
      <c r="D212" s="20">
        <v>13</v>
      </c>
      <c r="E212" s="20">
        <v>21</v>
      </c>
      <c r="F212" s="20">
        <v>18</v>
      </c>
      <c r="G212" s="20">
        <v>40</v>
      </c>
      <c r="H212" s="20">
        <v>41</v>
      </c>
      <c r="I212" s="20">
        <v>65</v>
      </c>
      <c r="J212" s="20">
        <v>65</v>
      </c>
      <c r="K212" s="20">
        <v>8</v>
      </c>
      <c r="L212" s="20">
        <v>16</v>
      </c>
      <c r="M212" s="20">
        <v>6</v>
      </c>
      <c r="N212" s="20">
        <v>14</v>
      </c>
      <c r="O212" s="20">
        <v>0</v>
      </c>
      <c r="P212" s="20">
        <v>0</v>
      </c>
    </row>
    <row r="213" spans="1:16" ht="11.15" customHeight="1" x14ac:dyDescent="0.2">
      <c r="A213" s="21" t="s">
        <v>126</v>
      </c>
      <c r="B213" s="30">
        <v>100</v>
      </c>
      <c r="C213" s="30">
        <v>0</v>
      </c>
      <c r="D213" s="30">
        <v>4.2345280000000001</v>
      </c>
      <c r="E213" s="30">
        <v>6.8403910000000003</v>
      </c>
      <c r="F213" s="30">
        <v>5.8631919999999997</v>
      </c>
      <c r="G213" s="30">
        <v>13.029316</v>
      </c>
      <c r="H213" s="30">
        <v>13.355048999999999</v>
      </c>
      <c r="I213" s="30">
        <v>21.172637999999999</v>
      </c>
      <c r="J213" s="30">
        <v>21.172637999999999</v>
      </c>
      <c r="K213" s="30">
        <v>2.6058629999999998</v>
      </c>
      <c r="L213" s="30">
        <v>5.2117259999999996</v>
      </c>
      <c r="M213" s="30">
        <v>1.9543969999999999</v>
      </c>
      <c r="N213" s="30">
        <v>4.5602609999999997</v>
      </c>
      <c r="O213" s="30">
        <v>433.91808900000001</v>
      </c>
      <c r="P213" s="30">
        <v>360</v>
      </c>
    </row>
    <row r="214" spans="1:16" ht="11.15" customHeight="1" x14ac:dyDescent="0.2">
      <c r="A214" s="19" t="s">
        <v>898</v>
      </c>
      <c r="B214" s="20">
        <v>392</v>
      </c>
      <c r="C214" s="20">
        <v>3</v>
      </c>
      <c r="D214" s="20">
        <v>23</v>
      </c>
      <c r="E214" s="20">
        <v>32</v>
      </c>
      <c r="F214" s="20">
        <v>28</v>
      </c>
      <c r="G214" s="20">
        <v>52</v>
      </c>
      <c r="H214" s="20">
        <v>62</v>
      </c>
      <c r="I214" s="20">
        <v>70</v>
      </c>
      <c r="J214" s="20">
        <v>57</v>
      </c>
      <c r="K214" s="20">
        <v>17</v>
      </c>
      <c r="L214" s="20">
        <v>19</v>
      </c>
      <c r="M214" s="20">
        <v>5</v>
      </c>
      <c r="N214" s="20">
        <v>24</v>
      </c>
      <c r="O214" s="20">
        <v>0</v>
      </c>
      <c r="P214" s="20">
        <v>0</v>
      </c>
    </row>
    <row r="215" spans="1:16" ht="11.15" customHeight="1" x14ac:dyDescent="0.2">
      <c r="A215" s="21" t="s">
        <v>126</v>
      </c>
      <c r="B215" s="30">
        <v>100</v>
      </c>
      <c r="C215" s="30">
        <v>0.76530600000000004</v>
      </c>
      <c r="D215" s="30">
        <v>5.8673469999999996</v>
      </c>
      <c r="E215" s="30">
        <v>8.1632650000000009</v>
      </c>
      <c r="F215" s="30">
        <v>7.1428570000000002</v>
      </c>
      <c r="G215" s="30">
        <v>13.265306000000001</v>
      </c>
      <c r="H215" s="30">
        <v>15.816326999999999</v>
      </c>
      <c r="I215" s="30">
        <v>17.857143000000001</v>
      </c>
      <c r="J215" s="30">
        <v>14.540816</v>
      </c>
      <c r="K215" s="30">
        <v>4.336735</v>
      </c>
      <c r="L215" s="30">
        <v>4.8469389999999999</v>
      </c>
      <c r="M215" s="30">
        <v>1.2755099999999999</v>
      </c>
      <c r="N215" s="30">
        <v>6.1224489999999996</v>
      </c>
      <c r="O215" s="30">
        <v>405.28804300000002</v>
      </c>
      <c r="P215" s="30">
        <v>324</v>
      </c>
    </row>
    <row r="216" spans="1:16" ht="11.15" customHeight="1" x14ac:dyDescent="0.2">
      <c r="A216" s="19" t="s">
        <v>899</v>
      </c>
      <c r="B216" s="20">
        <v>379</v>
      </c>
      <c r="C216" s="20">
        <v>5</v>
      </c>
      <c r="D216" s="20">
        <v>22</v>
      </c>
      <c r="E216" s="20">
        <v>41</v>
      </c>
      <c r="F216" s="20">
        <v>41</v>
      </c>
      <c r="G216" s="20">
        <v>53</v>
      </c>
      <c r="H216" s="20">
        <v>47</v>
      </c>
      <c r="I216" s="20">
        <v>62</v>
      </c>
      <c r="J216" s="20">
        <v>42</v>
      </c>
      <c r="K216" s="20">
        <v>11</v>
      </c>
      <c r="L216" s="20">
        <v>8</v>
      </c>
      <c r="M216" s="20">
        <v>3</v>
      </c>
      <c r="N216" s="20">
        <v>44</v>
      </c>
      <c r="O216" s="20">
        <v>0</v>
      </c>
      <c r="P216" s="20">
        <v>0</v>
      </c>
    </row>
    <row r="217" spans="1:16" ht="11.15" customHeight="1" x14ac:dyDescent="0.2">
      <c r="A217" s="21" t="s">
        <v>126</v>
      </c>
      <c r="B217" s="30">
        <v>100</v>
      </c>
      <c r="C217" s="30">
        <v>1.319261</v>
      </c>
      <c r="D217" s="30">
        <v>5.8047490000000002</v>
      </c>
      <c r="E217" s="30">
        <v>10.817942</v>
      </c>
      <c r="F217" s="30">
        <v>10.817942</v>
      </c>
      <c r="G217" s="30">
        <v>13.984169</v>
      </c>
      <c r="H217" s="30">
        <v>12.401054999999999</v>
      </c>
      <c r="I217" s="30">
        <v>16.358839</v>
      </c>
      <c r="J217" s="30">
        <v>11.081794</v>
      </c>
      <c r="K217" s="30">
        <v>2.9023750000000001</v>
      </c>
      <c r="L217" s="30">
        <v>2.1108180000000001</v>
      </c>
      <c r="M217" s="30">
        <v>0.79155699999999996</v>
      </c>
      <c r="N217" s="30">
        <v>11.609499</v>
      </c>
      <c r="O217" s="30">
        <v>352.46567199999998</v>
      </c>
      <c r="P217" s="30">
        <v>300</v>
      </c>
    </row>
    <row r="218" spans="1:16" ht="11.15" customHeight="1" x14ac:dyDescent="0.2">
      <c r="A218" s="19" t="s">
        <v>900</v>
      </c>
      <c r="B218" s="20">
        <v>951</v>
      </c>
      <c r="C218" s="20">
        <v>21</v>
      </c>
      <c r="D218" s="20">
        <v>89</v>
      </c>
      <c r="E218" s="20">
        <v>127</v>
      </c>
      <c r="F218" s="20">
        <v>154</v>
      </c>
      <c r="G218" s="20">
        <v>168</v>
      </c>
      <c r="H218" s="20">
        <v>112</v>
      </c>
      <c r="I218" s="20">
        <v>111</v>
      </c>
      <c r="J218" s="20">
        <v>55</v>
      </c>
      <c r="K218" s="20">
        <v>6</v>
      </c>
      <c r="L218" s="20">
        <v>9</v>
      </c>
      <c r="M218" s="20">
        <v>5</v>
      </c>
      <c r="N218" s="20">
        <v>94</v>
      </c>
      <c r="O218" s="20">
        <v>0</v>
      </c>
      <c r="P218" s="20">
        <v>0</v>
      </c>
    </row>
    <row r="219" spans="1:16" ht="11.15" customHeight="1" x14ac:dyDescent="0.2">
      <c r="A219" s="21" t="s">
        <v>126</v>
      </c>
      <c r="B219" s="30">
        <v>100</v>
      </c>
      <c r="C219" s="30">
        <v>2.208202</v>
      </c>
      <c r="D219" s="30">
        <v>9.3585700000000003</v>
      </c>
      <c r="E219" s="30">
        <v>13.354364</v>
      </c>
      <c r="F219" s="30">
        <v>16.193480999999998</v>
      </c>
      <c r="G219" s="30">
        <v>17.665614999999999</v>
      </c>
      <c r="H219" s="30">
        <v>11.777077</v>
      </c>
      <c r="I219" s="30">
        <v>11.671924000000001</v>
      </c>
      <c r="J219" s="30">
        <v>5.7833860000000001</v>
      </c>
      <c r="K219" s="30">
        <v>0.630915</v>
      </c>
      <c r="L219" s="30">
        <v>0.94637199999999999</v>
      </c>
      <c r="M219" s="30">
        <v>0.52576199999999995</v>
      </c>
      <c r="N219" s="30">
        <v>9.8843320000000006</v>
      </c>
      <c r="O219" s="30">
        <v>265.50291700000002</v>
      </c>
      <c r="P219" s="30">
        <v>240</v>
      </c>
    </row>
    <row r="220" spans="1:16" ht="11.15" customHeight="1" x14ac:dyDescent="0.2">
      <c r="A220" s="19" t="s">
        <v>873</v>
      </c>
      <c r="B220" s="20">
        <v>69</v>
      </c>
      <c r="C220" s="20">
        <v>4</v>
      </c>
      <c r="D220" s="20">
        <v>8</v>
      </c>
      <c r="E220" s="20">
        <v>11</v>
      </c>
      <c r="F220" s="20">
        <v>10</v>
      </c>
      <c r="G220" s="20">
        <v>8</v>
      </c>
      <c r="H220" s="20">
        <v>7</v>
      </c>
      <c r="I220" s="20">
        <v>5</v>
      </c>
      <c r="J220" s="20">
        <v>9</v>
      </c>
      <c r="K220" s="20">
        <v>1</v>
      </c>
      <c r="L220" s="20">
        <v>0</v>
      </c>
      <c r="M220" s="20">
        <v>0</v>
      </c>
      <c r="N220" s="20">
        <v>6</v>
      </c>
      <c r="O220" s="20">
        <v>0</v>
      </c>
      <c r="P220" s="20">
        <v>0</v>
      </c>
    </row>
    <row r="221" spans="1:16" ht="11.15" customHeight="1" x14ac:dyDescent="0.2">
      <c r="A221" s="21" t="s">
        <v>126</v>
      </c>
      <c r="B221" s="30">
        <v>100</v>
      </c>
      <c r="C221" s="30">
        <v>5.7971009999999996</v>
      </c>
      <c r="D221" s="30">
        <v>11.594203</v>
      </c>
      <c r="E221" s="30">
        <v>15.942029</v>
      </c>
      <c r="F221" s="30">
        <v>14.492754</v>
      </c>
      <c r="G221" s="30">
        <v>11.594203</v>
      </c>
      <c r="H221" s="30">
        <v>10.144928</v>
      </c>
      <c r="I221" s="30">
        <v>7.2463769999999998</v>
      </c>
      <c r="J221" s="30">
        <v>13.043478</v>
      </c>
      <c r="K221" s="30">
        <v>1.4492750000000001</v>
      </c>
      <c r="L221" s="30">
        <v>0</v>
      </c>
      <c r="M221" s="30">
        <v>0</v>
      </c>
      <c r="N221" s="30">
        <v>8.6956520000000008</v>
      </c>
      <c r="O221" s="30">
        <v>261.38095199999998</v>
      </c>
      <c r="P221" s="30">
        <v>220</v>
      </c>
    </row>
    <row r="222" spans="1:16" ht="11.15" customHeight="1" x14ac:dyDescent="0.2">
      <c r="A222" s="18" t="s">
        <v>143</v>
      </c>
      <c r="B222" s="18"/>
      <c r="C222" s="18"/>
      <c r="D222" s="18"/>
      <c r="E222" s="18"/>
      <c r="F222" s="18"/>
      <c r="G222" s="18"/>
      <c r="H222" s="18"/>
      <c r="I222" s="18"/>
      <c r="J222" s="18"/>
      <c r="K222" s="18"/>
      <c r="L222" s="18"/>
      <c r="M222" s="18"/>
      <c r="N222" s="18"/>
      <c r="O222" s="18"/>
      <c r="P222" s="18"/>
    </row>
    <row r="223" spans="1:16" ht="11.15" customHeight="1" x14ac:dyDescent="0.2">
      <c r="A223" s="21" t="s">
        <v>901</v>
      </c>
      <c r="B223" s="21"/>
      <c r="C223" s="21"/>
      <c r="D223" s="21"/>
      <c r="E223" s="21"/>
      <c r="F223" s="21"/>
      <c r="G223" s="21"/>
      <c r="H223" s="21"/>
      <c r="I223" s="21"/>
      <c r="J223" s="21"/>
      <c r="K223" s="21"/>
      <c r="L223" s="21"/>
      <c r="M223" s="21"/>
      <c r="N223" s="21"/>
      <c r="O223" s="21"/>
      <c r="P223" s="21"/>
    </row>
    <row r="224" spans="1:16" ht="11.15" customHeight="1" x14ac:dyDescent="0.2">
      <c r="A224" s="19" t="s">
        <v>902</v>
      </c>
      <c r="B224" s="20">
        <v>546</v>
      </c>
      <c r="C224" s="20">
        <v>5</v>
      </c>
      <c r="D224" s="20">
        <v>20</v>
      </c>
      <c r="E224" s="20">
        <v>41</v>
      </c>
      <c r="F224" s="20">
        <v>42</v>
      </c>
      <c r="G224" s="20">
        <v>83</v>
      </c>
      <c r="H224" s="20">
        <v>73</v>
      </c>
      <c r="I224" s="20">
        <v>100</v>
      </c>
      <c r="J224" s="20">
        <v>95</v>
      </c>
      <c r="K224" s="20">
        <v>18</v>
      </c>
      <c r="L224" s="20">
        <v>39</v>
      </c>
      <c r="M224" s="20">
        <v>4</v>
      </c>
      <c r="N224" s="20">
        <v>26</v>
      </c>
      <c r="O224" s="20">
        <v>0</v>
      </c>
      <c r="P224" s="20">
        <v>0</v>
      </c>
    </row>
    <row r="225" spans="1:16" ht="11.15" customHeight="1" x14ac:dyDescent="0.2">
      <c r="A225" s="21" t="s">
        <v>126</v>
      </c>
      <c r="B225" s="30">
        <v>100</v>
      </c>
      <c r="C225" s="30">
        <v>0.91575099999999998</v>
      </c>
      <c r="D225" s="30">
        <v>3.6630039999999999</v>
      </c>
      <c r="E225" s="30">
        <v>7.5091580000000002</v>
      </c>
      <c r="F225" s="30">
        <v>7.6923079999999997</v>
      </c>
      <c r="G225" s="30">
        <v>15.201465000000001</v>
      </c>
      <c r="H225" s="30">
        <v>13.369963</v>
      </c>
      <c r="I225" s="30">
        <v>18.315017999999998</v>
      </c>
      <c r="J225" s="30">
        <v>17.399266999999998</v>
      </c>
      <c r="K225" s="30">
        <v>3.2967029999999999</v>
      </c>
      <c r="L225" s="30">
        <v>7.1428570000000002</v>
      </c>
      <c r="M225" s="30">
        <v>0.73260099999999995</v>
      </c>
      <c r="N225" s="30">
        <v>4.7619049999999996</v>
      </c>
      <c r="O225" s="30">
        <v>434.97115400000001</v>
      </c>
      <c r="P225" s="30">
        <v>344</v>
      </c>
    </row>
    <row r="226" spans="1:16" ht="11.15" customHeight="1" x14ac:dyDescent="0.2">
      <c r="A226" s="19" t="s">
        <v>903</v>
      </c>
      <c r="B226" s="20">
        <v>531</v>
      </c>
      <c r="C226" s="20">
        <v>4</v>
      </c>
      <c r="D226" s="20">
        <v>32</v>
      </c>
      <c r="E226" s="20">
        <v>45</v>
      </c>
      <c r="F226" s="20">
        <v>50</v>
      </c>
      <c r="G226" s="20">
        <v>85</v>
      </c>
      <c r="H226" s="20">
        <v>80</v>
      </c>
      <c r="I226" s="20">
        <v>97</v>
      </c>
      <c r="J226" s="20">
        <v>70</v>
      </c>
      <c r="K226" s="20">
        <v>21</v>
      </c>
      <c r="L226" s="20">
        <v>14</v>
      </c>
      <c r="M226" s="20">
        <v>7</v>
      </c>
      <c r="N226" s="20">
        <v>26</v>
      </c>
      <c r="O226" s="20">
        <v>0</v>
      </c>
      <c r="P226" s="20">
        <v>0</v>
      </c>
    </row>
    <row r="227" spans="1:16" ht="11.15" customHeight="1" x14ac:dyDescent="0.2">
      <c r="A227" s="21" t="s">
        <v>126</v>
      </c>
      <c r="B227" s="30">
        <v>100</v>
      </c>
      <c r="C227" s="30">
        <v>0.75329599999999997</v>
      </c>
      <c r="D227" s="30">
        <v>6.0263650000000002</v>
      </c>
      <c r="E227" s="30">
        <v>8.4745760000000008</v>
      </c>
      <c r="F227" s="30">
        <v>9.4161959999999993</v>
      </c>
      <c r="G227" s="30">
        <v>16.007532999999999</v>
      </c>
      <c r="H227" s="30">
        <v>15.065913</v>
      </c>
      <c r="I227" s="30">
        <v>18.267420000000001</v>
      </c>
      <c r="J227" s="30">
        <v>13.182674</v>
      </c>
      <c r="K227" s="30">
        <v>3.9548019999999999</v>
      </c>
      <c r="L227" s="30">
        <v>2.6365349999999999</v>
      </c>
      <c r="M227" s="30">
        <v>1.3182670000000001</v>
      </c>
      <c r="N227" s="30">
        <v>4.8964220000000003</v>
      </c>
      <c r="O227" s="30">
        <v>355.57821799999999</v>
      </c>
      <c r="P227" s="30">
        <v>300</v>
      </c>
    </row>
    <row r="228" spans="1:16" ht="11.15" customHeight="1" x14ac:dyDescent="0.2">
      <c r="A228" s="19" t="s">
        <v>904</v>
      </c>
      <c r="B228" s="20">
        <v>205</v>
      </c>
      <c r="C228" s="20">
        <v>0</v>
      </c>
      <c r="D228" s="20">
        <v>10</v>
      </c>
      <c r="E228" s="20">
        <v>22</v>
      </c>
      <c r="F228" s="20">
        <v>30</v>
      </c>
      <c r="G228" s="20">
        <v>27</v>
      </c>
      <c r="H228" s="20">
        <v>34</v>
      </c>
      <c r="I228" s="20">
        <v>31</v>
      </c>
      <c r="J228" s="20">
        <v>24</v>
      </c>
      <c r="K228" s="20">
        <v>1</v>
      </c>
      <c r="L228" s="20">
        <v>2</v>
      </c>
      <c r="M228" s="20">
        <v>4</v>
      </c>
      <c r="N228" s="20">
        <v>20</v>
      </c>
      <c r="O228" s="20">
        <v>0</v>
      </c>
      <c r="P228" s="20">
        <v>0</v>
      </c>
    </row>
    <row r="229" spans="1:16" ht="11.15" customHeight="1" x14ac:dyDescent="0.2">
      <c r="A229" s="21" t="s">
        <v>126</v>
      </c>
      <c r="B229" s="30">
        <v>100</v>
      </c>
      <c r="C229" s="30">
        <v>0</v>
      </c>
      <c r="D229" s="30">
        <v>4.8780489999999999</v>
      </c>
      <c r="E229" s="30">
        <v>10.731707</v>
      </c>
      <c r="F229" s="30">
        <v>14.634145999999999</v>
      </c>
      <c r="G229" s="30">
        <v>13.170731999999999</v>
      </c>
      <c r="H229" s="30">
        <v>16.585366</v>
      </c>
      <c r="I229" s="30">
        <v>15.121950999999999</v>
      </c>
      <c r="J229" s="30">
        <v>11.707317</v>
      </c>
      <c r="K229" s="30">
        <v>0.48780499999999999</v>
      </c>
      <c r="L229" s="30">
        <v>0.97560999999999998</v>
      </c>
      <c r="M229" s="30">
        <v>1.95122</v>
      </c>
      <c r="N229" s="30">
        <v>9.7560979999999997</v>
      </c>
      <c r="O229" s="30">
        <v>311.11891900000001</v>
      </c>
      <c r="P229" s="30">
        <v>295</v>
      </c>
    </row>
    <row r="230" spans="1:16" ht="11.15" customHeight="1" x14ac:dyDescent="0.2">
      <c r="A230" s="19" t="s">
        <v>905</v>
      </c>
      <c r="B230" s="20">
        <v>762</v>
      </c>
      <c r="C230" s="20">
        <v>18</v>
      </c>
      <c r="D230" s="20">
        <v>84</v>
      </c>
      <c r="E230" s="20">
        <v>108</v>
      </c>
      <c r="F230" s="20">
        <v>118</v>
      </c>
      <c r="G230" s="20">
        <v>114</v>
      </c>
      <c r="H230" s="20">
        <v>81</v>
      </c>
      <c r="I230" s="20">
        <v>88</v>
      </c>
      <c r="J230" s="20">
        <v>39</v>
      </c>
      <c r="K230" s="20">
        <v>7</v>
      </c>
      <c r="L230" s="20">
        <v>7</v>
      </c>
      <c r="M230" s="20">
        <v>5</v>
      </c>
      <c r="N230" s="20">
        <v>93</v>
      </c>
      <c r="O230" s="20">
        <v>0</v>
      </c>
      <c r="P230" s="20">
        <v>0</v>
      </c>
    </row>
    <row r="231" spans="1:16" ht="11.15" customHeight="1" x14ac:dyDescent="0.2">
      <c r="A231" s="21" t="s">
        <v>126</v>
      </c>
      <c r="B231" s="30">
        <v>100</v>
      </c>
      <c r="C231" s="30">
        <v>2.3622049999999999</v>
      </c>
      <c r="D231" s="30">
        <v>11.023622</v>
      </c>
      <c r="E231" s="30">
        <v>14.173228</v>
      </c>
      <c r="F231" s="30">
        <v>15.485564</v>
      </c>
      <c r="G231" s="30">
        <v>14.96063</v>
      </c>
      <c r="H231" s="30">
        <v>10.629921</v>
      </c>
      <c r="I231" s="30">
        <v>11.548556</v>
      </c>
      <c r="J231" s="30">
        <v>5.1181099999999997</v>
      </c>
      <c r="K231" s="30">
        <v>0.91863499999999998</v>
      </c>
      <c r="L231" s="30">
        <v>0.91863499999999998</v>
      </c>
      <c r="M231" s="30">
        <v>0.65616799999999997</v>
      </c>
      <c r="N231" s="30">
        <v>12.204724000000001</v>
      </c>
      <c r="O231" s="30">
        <v>279.14947699999999</v>
      </c>
      <c r="P231" s="30">
        <v>240</v>
      </c>
    </row>
    <row r="232" spans="1:16" ht="11.15" customHeight="1" x14ac:dyDescent="0.2">
      <c r="A232" s="19" t="s">
        <v>873</v>
      </c>
      <c r="B232" s="20">
        <v>144</v>
      </c>
      <c r="C232" s="20">
        <v>7</v>
      </c>
      <c r="D232" s="20">
        <v>13</v>
      </c>
      <c r="E232" s="20">
        <v>23</v>
      </c>
      <c r="F232" s="20">
        <v>22</v>
      </c>
      <c r="G232" s="20">
        <v>18</v>
      </c>
      <c r="H232" s="20">
        <v>14</v>
      </c>
      <c r="I232" s="20">
        <v>13</v>
      </c>
      <c r="J232" s="20">
        <v>10</v>
      </c>
      <c r="K232" s="20">
        <v>3</v>
      </c>
      <c r="L232" s="20">
        <v>0</v>
      </c>
      <c r="M232" s="20">
        <v>0</v>
      </c>
      <c r="N232" s="20">
        <v>21</v>
      </c>
      <c r="O232" s="20">
        <v>0</v>
      </c>
      <c r="P232" s="20">
        <v>0</v>
      </c>
    </row>
    <row r="233" spans="1:16" ht="11.15" customHeight="1" x14ac:dyDescent="0.2">
      <c r="A233" s="21" t="s">
        <v>126</v>
      </c>
      <c r="B233" s="30">
        <v>100</v>
      </c>
      <c r="C233" s="30">
        <v>4.8611110000000002</v>
      </c>
      <c r="D233" s="30">
        <v>9.0277779999999996</v>
      </c>
      <c r="E233" s="30">
        <v>15.972222</v>
      </c>
      <c r="F233" s="30">
        <v>15.277778</v>
      </c>
      <c r="G233" s="30">
        <v>12.5</v>
      </c>
      <c r="H233" s="30">
        <v>9.7222220000000004</v>
      </c>
      <c r="I233" s="30">
        <v>9.0277779999999996</v>
      </c>
      <c r="J233" s="30">
        <v>6.9444439999999998</v>
      </c>
      <c r="K233" s="30">
        <v>2.0833330000000001</v>
      </c>
      <c r="L233" s="30">
        <v>0</v>
      </c>
      <c r="M233" s="30">
        <v>0</v>
      </c>
      <c r="N233" s="30">
        <v>14.583333</v>
      </c>
      <c r="O233" s="30">
        <v>255.56097600000001</v>
      </c>
      <c r="P233" s="30">
        <v>228</v>
      </c>
    </row>
    <row r="234" spans="1:16" ht="11.15" customHeight="1" x14ac:dyDescent="0.2">
      <c r="A234" s="18" t="s">
        <v>143</v>
      </c>
      <c r="B234" s="18"/>
      <c r="C234" s="18"/>
      <c r="D234" s="18"/>
      <c r="E234" s="18"/>
      <c r="F234" s="18"/>
      <c r="G234" s="18"/>
      <c r="H234" s="18"/>
      <c r="I234" s="18"/>
      <c r="J234" s="18"/>
      <c r="K234" s="18"/>
      <c r="L234" s="18"/>
      <c r="M234" s="18"/>
      <c r="N234" s="18"/>
      <c r="O234" s="18"/>
      <c r="P234" s="18"/>
    </row>
    <row r="235" spans="1:16" ht="11.15" customHeight="1" x14ac:dyDescent="0.2">
      <c r="A235" s="21" t="s">
        <v>906</v>
      </c>
      <c r="B235" s="21"/>
      <c r="C235" s="21"/>
      <c r="D235" s="21"/>
      <c r="E235" s="21"/>
      <c r="F235" s="21"/>
      <c r="G235" s="21"/>
      <c r="H235" s="21"/>
      <c r="I235" s="21"/>
      <c r="J235" s="21"/>
      <c r="K235" s="21"/>
      <c r="L235" s="21"/>
      <c r="M235" s="21"/>
      <c r="N235" s="21"/>
      <c r="O235" s="21"/>
      <c r="P235" s="21"/>
    </row>
    <row r="236" spans="1:16" ht="11.15" customHeight="1" x14ac:dyDescent="0.2">
      <c r="A236" s="19" t="s">
        <v>902</v>
      </c>
      <c r="B236" s="20">
        <v>285</v>
      </c>
      <c r="C236" s="20">
        <v>0</v>
      </c>
      <c r="D236" s="20">
        <v>11</v>
      </c>
      <c r="E236" s="20">
        <v>22</v>
      </c>
      <c r="F236" s="20">
        <v>17</v>
      </c>
      <c r="G236" s="20">
        <v>26</v>
      </c>
      <c r="H236" s="20">
        <v>48</v>
      </c>
      <c r="I236" s="20">
        <v>56</v>
      </c>
      <c r="J236" s="20">
        <v>58</v>
      </c>
      <c r="K236" s="20">
        <v>13</v>
      </c>
      <c r="L236" s="20">
        <v>20</v>
      </c>
      <c r="M236" s="20">
        <v>4</v>
      </c>
      <c r="N236" s="20">
        <v>10</v>
      </c>
      <c r="O236" s="20">
        <v>0</v>
      </c>
      <c r="P236" s="20">
        <v>0</v>
      </c>
    </row>
    <row r="237" spans="1:16" ht="11.15" customHeight="1" x14ac:dyDescent="0.2">
      <c r="A237" s="21" t="s">
        <v>126</v>
      </c>
      <c r="B237" s="30">
        <v>100</v>
      </c>
      <c r="C237" s="30">
        <v>0</v>
      </c>
      <c r="D237" s="30">
        <v>3.8596490000000001</v>
      </c>
      <c r="E237" s="30">
        <v>7.7192980000000002</v>
      </c>
      <c r="F237" s="30">
        <v>5.964912</v>
      </c>
      <c r="G237" s="30">
        <v>9.1228069999999999</v>
      </c>
      <c r="H237" s="30">
        <v>16.842105</v>
      </c>
      <c r="I237" s="30">
        <v>19.649122999999999</v>
      </c>
      <c r="J237" s="30">
        <v>20.350877000000001</v>
      </c>
      <c r="K237" s="30">
        <v>4.5614039999999996</v>
      </c>
      <c r="L237" s="30">
        <v>7.017544</v>
      </c>
      <c r="M237" s="30">
        <v>1.4035089999999999</v>
      </c>
      <c r="N237" s="30">
        <v>3.508772</v>
      </c>
      <c r="O237" s="30">
        <v>454.86181800000003</v>
      </c>
      <c r="P237" s="30">
        <v>360</v>
      </c>
    </row>
    <row r="238" spans="1:16" ht="11.15" customHeight="1" x14ac:dyDescent="0.2">
      <c r="A238" s="19" t="s">
        <v>903</v>
      </c>
      <c r="B238" s="20">
        <v>217</v>
      </c>
      <c r="C238" s="20">
        <v>3</v>
      </c>
      <c r="D238" s="20">
        <v>6</v>
      </c>
      <c r="E238" s="20">
        <v>20</v>
      </c>
      <c r="F238" s="20">
        <v>21</v>
      </c>
      <c r="G238" s="20">
        <v>30</v>
      </c>
      <c r="H238" s="20">
        <v>33</v>
      </c>
      <c r="I238" s="20">
        <v>45</v>
      </c>
      <c r="J238" s="20">
        <v>27</v>
      </c>
      <c r="K238" s="20">
        <v>11</v>
      </c>
      <c r="L238" s="20">
        <v>9</v>
      </c>
      <c r="M238" s="20">
        <v>1</v>
      </c>
      <c r="N238" s="20">
        <v>11</v>
      </c>
      <c r="O238" s="20">
        <v>0</v>
      </c>
      <c r="P238" s="20">
        <v>0</v>
      </c>
    </row>
    <row r="239" spans="1:16" ht="11.15" customHeight="1" x14ac:dyDescent="0.2">
      <c r="A239" s="21" t="s">
        <v>126</v>
      </c>
      <c r="B239" s="30">
        <v>100</v>
      </c>
      <c r="C239" s="30">
        <v>1.3824879999999999</v>
      </c>
      <c r="D239" s="30">
        <v>2.764977</v>
      </c>
      <c r="E239" s="30">
        <v>9.2165900000000001</v>
      </c>
      <c r="F239" s="30">
        <v>9.6774190000000004</v>
      </c>
      <c r="G239" s="30">
        <v>13.824885</v>
      </c>
      <c r="H239" s="30">
        <v>15.207373</v>
      </c>
      <c r="I239" s="30">
        <v>20.737327000000001</v>
      </c>
      <c r="J239" s="30">
        <v>12.442396</v>
      </c>
      <c r="K239" s="30">
        <v>5.0691240000000004</v>
      </c>
      <c r="L239" s="30">
        <v>4.1474650000000004</v>
      </c>
      <c r="M239" s="30">
        <v>0.46082899999999999</v>
      </c>
      <c r="N239" s="30">
        <v>5.0691240000000004</v>
      </c>
      <c r="O239" s="30">
        <v>398.38835</v>
      </c>
      <c r="P239" s="30">
        <v>310</v>
      </c>
    </row>
    <row r="240" spans="1:16" ht="11.15" customHeight="1" x14ac:dyDescent="0.2">
      <c r="A240" s="19" t="s">
        <v>904</v>
      </c>
      <c r="B240" s="20">
        <v>142</v>
      </c>
      <c r="C240" s="20">
        <v>0</v>
      </c>
      <c r="D240" s="20">
        <v>7</v>
      </c>
      <c r="E240" s="20">
        <v>11</v>
      </c>
      <c r="F240" s="20">
        <v>11</v>
      </c>
      <c r="G240" s="20">
        <v>27</v>
      </c>
      <c r="H240" s="20">
        <v>21</v>
      </c>
      <c r="I240" s="20">
        <v>25</v>
      </c>
      <c r="J240" s="20">
        <v>20</v>
      </c>
      <c r="K240" s="20">
        <v>2</v>
      </c>
      <c r="L240" s="20">
        <v>4</v>
      </c>
      <c r="M240" s="20">
        <v>2</v>
      </c>
      <c r="N240" s="20">
        <v>12</v>
      </c>
      <c r="O240" s="20">
        <v>0</v>
      </c>
      <c r="P240" s="20">
        <v>0</v>
      </c>
    </row>
    <row r="241" spans="1:16" ht="11.15" customHeight="1" x14ac:dyDescent="0.2">
      <c r="A241" s="21" t="s">
        <v>126</v>
      </c>
      <c r="B241" s="30">
        <v>100</v>
      </c>
      <c r="C241" s="30">
        <v>0</v>
      </c>
      <c r="D241" s="30">
        <v>4.9295770000000001</v>
      </c>
      <c r="E241" s="30">
        <v>7.7464789999999999</v>
      </c>
      <c r="F241" s="30">
        <v>7.7464789999999999</v>
      </c>
      <c r="G241" s="30">
        <v>19.014085000000001</v>
      </c>
      <c r="H241" s="30">
        <v>14.788732</v>
      </c>
      <c r="I241" s="30">
        <v>17.605633999999998</v>
      </c>
      <c r="J241" s="30">
        <v>14.084507</v>
      </c>
      <c r="K241" s="30">
        <v>1.4084509999999999</v>
      </c>
      <c r="L241" s="30">
        <v>2.8169010000000001</v>
      </c>
      <c r="M241" s="30">
        <v>1.4084509999999999</v>
      </c>
      <c r="N241" s="30">
        <v>8.450704</v>
      </c>
      <c r="O241" s="30">
        <v>340.83846199999999</v>
      </c>
      <c r="P241" s="30">
        <v>300</v>
      </c>
    </row>
    <row r="242" spans="1:16" ht="11.15" customHeight="1" x14ac:dyDescent="0.2">
      <c r="A242" s="19" t="s">
        <v>905</v>
      </c>
      <c r="B242" s="20">
        <v>1184</v>
      </c>
      <c r="C242" s="20">
        <v>20</v>
      </c>
      <c r="D242" s="20">
        <v>107</v>
      </c>
      <c r="E242" s="20">
        <v>139</v>
      </c>
      <c r="F242" s="20">
        <v>158</v>
      </c>
      <c r="G242" s="20">
        <v>187</v>
      </c>
      <c r="H242" s="20">
        <v>133</v>
      </c>
      <c r="I242" s="20">
        <v>167</v>
      </c>
      <c r="J242" s="20">
        <v>105</v>
      </c>
      <c r="K242" s="20">
        <v>21</v>
      </c>
      <c r="L242" s="20">
        <v>24</v>
      </c>
      <c r="M242" s="20">
        <v>12</v>
      </c>
      <c r="N242" s="20">
        <v>111</v>
      </c>
      <c r="O242" s="20">
        <v>0</v>
      </c>
      <c r="P242" s="20">
        <v>0</v>
      </c>
    </row>
    <row r="243" spans="1:16" ht="11.15" customHeight="1" x14ac:dyDescent="0.2">
      <c r="A243" s="21" t="s">
        <v>126</v>
      </c>
      <c r="B243" s="30">
        <v>100</v>
      </c>
      <c r="C243" s="30">
        <v>1.6891890000000001</v>
      </c>
      <c r="D243" s="30">
        <v>9.0371620000000004</v>
      </c>
      <c r="E243" s="30">
        <v>11.739865</v>
      </c>
      <c r="F243" s="30">
        <v>13.344595</v>
      </c>
      <c r="G243" s="30">
        <v>15.793919000000001</v>
      </c>
      <c r="H243" s="30">
        <v>11.233108</v>
      </c>
      <c r="I243" s="30">
        <v>14.10473</v>
      </c>
      <c r="J243" s="30">
        <v>8.8682429999999997</v>
      </c>
      <c r="K243" s="30">
        <v>1.773649</v>
      </c>
      <c r="L243" s="30">
        <v>2.0270269999999999</v>
      </c>
      <c r="M243" s="30">
        <v>1.013514</v>
      </c>
      <c r="N243" s="30">
        <v>9.375</v>
      </c>
      <c r="O243" s="30">
        <v>318.45107200000001</v>
      </c>
      <c r="P243" s="30">
        <v>252</v>
      </c>
    </row>
    <row r="244" spans="1:16" ht="11.15" customHeight="1" x14ac:dyDescent="0.2">
      <c r="A244" s="19" t="s">
        <v>873</v>
      </c>
      <c r="B244" s="20">
        <v>360</v>
      </c>
      <c r="C244" s="20">
        <v>11</v>
      </c>
      <c r="D244" s="20">
        <v>28</v>
      </c>
      <c r="E244" s="20">
        <v>47</v>
      </c>
      <c r="F244" s="20">
        <v>55</v>
      </c>
      <c r="G244" s="20">
        <v>57</v>
      </c>
      <c r="H244" s="20">
        <v>47</v>
      </c>
      <c r="I244" s="20">
        <v>36</v>
      </c>
      <c r="J244" s="20">
        <v>28</v>
      </c>
      <c r="K244" s="20">
        <v>3</v>
      </c>
      <c r="L244" s="20">
        <v>5</v>
      </c>
      <c r="M244" s="20">
        <v>1</v>
      </c>
      <c r="N244" s="20">
        <v>42</v>
      </c>
      <c r="O244" s="20">
        <v>0</v>
      </c>
      <c r="P244" s="20">
        <v>0</v>
      </c>
    </row>
    <row r="245" spans="1:16" ht="11.15" customHeight="1" x14ac:dyDescent="0.2">
      <c r="A245" s="21" t="s">
        <v>126</v>
      </c>
      <c r="B245" s="30">
        <v>100</v>
      </c>
      <c r="C245" s="30">
        <v>3.0555560000000002</v>
      </c>
      <c r="D245" s="30">
        <v>7.7777779999999996</v>
      </c>
      <c r="E245" s="30">
        <v>13.055555999999999</v>
      </c>
      <c r="F245" s="30">
        <v>15.277778</v>
      </c>
      <c r="G245" s="30">
        <v>15.833333</v>
      </c>
      <c r="H245" s="30">
        <v>13.055555999999999</v>
      </c>
      <c r="I245" s="30">
        <v>10</v>
      </c>
      <c r="J245" s="30">
        <v>7.7777779999999996</v>
      </c>
      <c r="K245" s="30">
        <v>0.83333299999999999</v>
      </c>
      <c r="L245" s="30">
        <v>1.388889</v>
      </c>
      <c r="M245" s="30">
        <v>0.27777800000000002</v>
      </c>
      <c r="N245" s="30">
        <v>11.666667</v>
      </c>
      <c r="O245" s="30">
        <v>277.77358500000003</v>
      </c>
      <c r="P245" s="30">
        <v>240</v>
      </c>
    </row>
    <row r="246" spans="1:16" ht="11.15" customHeight="1" x14ac:dyDescent="0.2">
      <c r="A246" s="18" t="s">
        <v>143</v>
      </c>
      <c r="B246" s="18"/>
      <c r="C246" s="18"/>
      <c r="D246" s="18"/>
      <c r="E246" s="18"/>
      <c r="F246" s="18"/>
      <c r="G246" s="18"/>
      <c r="H246" s="18"/>
      <c r="I246" s="18"/>
      <c r="J246" s="18"/>
      <c r="K246" s="18"/>
      <c r="L246" s="18"/>
      <c r="M246" s="18"/>
      <c r="N246" s="18"/>
      <c r="O246" s="18"/>
      <c r="P246" s="18"/>
    </row>
    <row r="247" spans="1:16" ht="11.15" customHeight="1" x14ac:dyDescent="0.2">
      <c r="A247" s="21" t="s">
        <v>907</v>
      </c>
      <c r="B247" s="21"/>
      <c r="C247" s="21"/>
      <c r="D247" s="21"/>
      <c r="E247" s="21"/>
      <c r="F247" s="21"/>
      <c r="G247" s="21"/>
      <c r="H247" s="21"/>
      <c r="I247" s="21"/>
      <c r="J247" s="21"/>
      <c r="K247" s="21"/>
      <c r="L247" s="21"/>
      <c r="M247" s="21"/>
      <c r="N247" s="21"/>
      <c r="O247" s="21"/>
      <c r="P247" s="21"/>
    </row>
    <row r="248" spans="1:16" ht="11.15" customHeight="1" x14ac:dyDescent="0.2">
      <c r="A248" s="19" t="s">
        <v>902</v>
      </c>
      <c r="B248" s="20">
        <v>330</v>
      </c>
      <c r="C248" s="20">
        <v>1</v>
      </c>
      <c r="D248" s="20">
        <v>14</v>
      </c>
      <c r="E248" s="20">
        <v>24</v>
      </c>
      <c r="F248" s="20">
        <v>26</v>
      </c>
      <c r="G248" s="20">
        <v>31</v>
      </c>
      <c r="H248" s="20">
        <v>58</v>
      </c>
      <c r="I248" s="20">
        <v>63</v>
      </c>
      <c r="J248" s="20">
        <v>52</v>
      </c>
      <c r="K248" s="20">
        <v>18</v>
      </c>
      <c r="L248" s="20">
        <v>16</v>
      </c>
      <c r="M248" s="20">
        <v>6</v>
      </c>
      <c r="N248" s="20">
        <v>21</v>
      </c>
      <c r="O248" s="20">
        <v>0</v>
      </c>
      <c r="P248" s="20">
        <v>0</v>
      </c>
    </row>
    <row r="249" spans="1:16" ht="11.15" customHeight="1" x14ac:dyDescent="0.2">
      <c r="A249" s="21" t="s">
        <v>126</v>
      </c>
      <c r="B249" s="30">
        <v>100</v>
      </c>
      <c r="C249" s="30">
        <v>0.30303000000000002</v>
      </c>
      <c r="D249" s="30">
        <v>4.2424239999999998</v>
      </c>
      <c r="E249" s="30">
        <v>7.2727269999999997</v>
      </c>
      <c r="F249" s="30">
        <v>7.8787880000000001</v>
      </c>
      <c r="G249" s="30">
        <v>9.3939389999999996</v>
      </c>
      <c r="H249" s="30">
        <v>17.575758</v>
      </c>
      <c r="I249" s="30">
        <v>19.090909</v>
      </c>
      <c r="J249" s="30">
        <v>15.757576</v>
      </c>
      <c r="K249" s="30">
        <v>5.4545450000000004</v>
      </c>
      <c r="L249" s="30">
        <v>4.8484850000000002</v>
      </c>
      <c r="M249" s="30">
        <v>1.818182</v>
      </c>
      <c r="N249" s="30">
        <v>6.3636359999999996</v>
      </c>
      <c r="O249" s="30">
        <v>421.20711999999997</v>
      </c>
      <c r="P249" s="30">
        <v>350</v>
      </c>
    </row>
    <row r="250" spans="1:16" ht="11.15" customHeight="1" x14ac:dyDescent="0.2">
      <c r="A250" s="19" t="s">
        <v>903</v>
      </c>
      <c r="B250" s="20">
        <v>326</v>
      </c>
      <c r="C250" s="20">
        <v>3</v>
      </c>
      <c r="D250" s="20">
        <v>14</v>
      </c>
      <c r="E250" s="20">
        <v>31</v>
      </c>
      <c r="F250" s="20">
        <v>27</v>
      </c>
      <c r="G250" s="20">
        <v>43</v>
      </c>
      <c r="H250" s="20">
        <v>48</v>
      </c>
      <c r="I250" s="20">
        <v>59</v>
      </c>
      <c r="J250" s="20">
        <v>63</v>
      </c>
      <c r="K250" s="20">
        <v>12</v>
      </c>
      <c r="L250" s="20">
        <v>13</v>
      </c>
      <c r="M250" s="20">
        <v>4</v>
      </c>
      <c r="N250" s="20">
        <v>9</v>
      </c>
      <c r="O250" s="20">
        <v>0</v>
      </c>
      <c r="P250" s="20">
        <v>0</v>
      </c>
    </row>
    <row r="251" spans="1:16" ht="11.15" customHeight="1" x14ac:dyDescent="0.2">
      <c r="A251" s="21" t="s">
        <v>126</v>
      </c>
      <c r="B251" s="30">
        <v>100</v>
      </c>
      <c r="C251" s="30">
        <v>0.92024499999999998</v>
      </c>
      <c r="D251" s="30">
        <v>4.2944789999999999</v>
      </c>
      <c r="E251" s="30">
        <v>9.5092020000000002</v>
      </c>
      <c r="F251" s="30">
        <v>8.2822089999999999</v>
      </c>
      <c r="G251" s="30">
        <v>13.190184</v>
      </c>
      <c r="H251" s="30">
        <v>14.723926000000001</v>
      </c>
      <c r="I251" s="30">
        <v>18.09816</v>
      </c>
      <c r="J251" s="30">
        <v>19.325153</v>
      </c>
      <c r="K251" s="30">
        <v>3.6809820000000002</v>
      </c>
      <c r="L251" s="30">
        <v>3.98773</v>
      </c>
      <c r="M251" s="30">
        <v>1.2269939999999999</v>
      </c>
      <c r="N251" s="30">
        <v>2.7607360000000001</v>
      </c>
      <c r="O251" s="30">
        <v>380.42271299999999</v>
      </c>
      <c r="P251" s="30">
        <v>324</v>
      </c>
    </row>
    <row r="252" spans="1:16" ht="11.15" customHeight="1" x14ac:dyDescent="0.2">
      <c r="A252" s="19" t="s">
        <v>904</v>
      </c>
      <c r="B252" s="20">
        <v>133</v>
      </c>
      <c r="C252" s="20">
        <v>0</v>
      </c>
      <c r="D252" s="20">
        <v>6</v>
      </c>
      <c r="E252" s="20">
        <v>13</v>
      </c>
      <c r="F252" s="20">
        <v>14</v>
      </c>
      <c r="G252" s="20">
        <v>18</v>
      </c>
      <c r="H252" s="20">
        <v>21</v>
      </c>
      <c r="I252" s="20">
        <v>23</v>
      </c>
      <c r="J252" s="20">
        <v>19</v>
      </c>
      <c r="K252" s="20">
        <v>5</v>
      </c>
      <c r="L252" s="20">
        <v>3</v>
      </c>
      <c r="M252" s="20">
        <v>1</v>
      </c>
      <c r="N252" s="20">
        <v>10</v>
      </c>
      <c r="O252" s="20">
        <v>0</v>
      </c>
      <c r="P252" s="20">
        <v>0</v>
      </c>
    </row>
    <row r="253" spans="1:16" ht="11.15" customHeight="1" x14ac:dyDescent="0.2">
      <c r="A253" s="21" t="s">
        <v>126</v>
      </c>
      <c r="B253" s="30">
        <v>100</v>
      </c>
      <c r="C253" s="30">
        <v>0</v>
      </c>
      <c r="D253" s="30">
        <v>4.5112779999999999</v>
      </c>
      <c r="E253" s="30">
        <v>9.7744359999999997</v>
      </c>
      <c r="F253" s="30">
        <v>10.526316</v>
      </c>
      <c r="G253" s="30">
        <v>13.533835</v>
      </c>
      <c r="H253" s="30">
        <v>15.789474</v>
      </c>
      <c r="I253" s="30">
        <v>17.293233000000001</v>
      </c>
      <c r="J253" s="30">
        <v>14.285714</v>
      </c>
      <c r="K253" s="30">
        <v>3.759398</v>
      </c>
      <c r="L253" s="30">
        <v>2.2556389999999999</v>
      </c>
      <c r="M253" s="30">
        <v>0.75187999999999999</v>
      </c>
      <c r="N253" s="30">
        <v>7.5187970000000002</v>
      </c>
      <c r="O253" s="30">
        <v>350.04065000000003</v>
      </c>
      <c r="P253" s="30">
        <v>300</v>
      </c>
    </row>
    <row r="254" spans="1:16" ht="11.15" customHeight="1" x14ac:dyDescent="0.2">
      <c r="A254" s="19" t="s">
        <v>905</v>
      </c>
      <c r="B254" s="20">
        <v>1070</v>
      </c>
      <c r="C254" s="20">
        <v>19</v>
      </c>
      <c r="D254" s="20">
        <v>99</v>
      </c>
      <c r="E254" s="20">
        <v>133</v>
      </c>
      <c r="F254" s="20">
        <v>147</v>
      </c>
      <c r="G254" s="20">
        <v>183</v>
      </c>
      <c r="H254" s="20">
        <v>113</v>
      </c>
      <c r="I254" s="20">
        <v>147</v>
      </c>
      <c r="J254" s="20">
        <v>75</v>
      </c>
      <c r="K254" s="20">
        <v>14</v>
      </c>
      <c r="L254" s="20">
        <v>24</v>
      </c>
      <c r="M254" s="20">
        <v>9</v>
      </c>
      <c r="N254" s="20">
        <v>107</v>
      </c>
      <c r="O254" s="20">
        <v>0</v>
      </c>
      <c r="P254" s="20">
        <v>0</v>
      </c>
    </row>
    <row r="255" spans="1:16" ht="11.15" customHeight="1" x14ac:dyDescent="0.2">
      <c r="A255" s="21" t="s">
        <v>126</v>
      </c>
      <c r="B255" s="30">
        <v>100</v>
      </c>
      <c r="C255" s="30">
        <v>1.775701</v>
      </c>
      <c r="D255" s="30">
        <v>9.2523359999999997</v>
      </c>
      <c r="E255" s="30">
        <v>12.429907</v>
      </c>
      <c r="F255" s="30">
        <v>13.738318</v>
      </c>
      <c r="G255" s="30">
        <v>17.102803999999999</v>
      </c>
      <c r="H255" s="30">
        <v>10.560748</v>
      </c>
      <c r="I255" s="30">
        <v>13.738318</v>
      </c>
      <c r="J255" s="30">
        <v>7.0093459999999999</v>
      </c>
      <c r="K255" s="30">
        <v>1.308411</v>
      </c>
      <c r="L255" s="30">
        <v>2.242991</v>
      </c>
      <c r="M255" s="30">
        <v>0.84112100000000001</v>
      </c>
      <c r="N255" s="30">
        <v>10</v>
      </c>
      <c r="O255" s="30">
        <v>314.101765</v>
      </c>
      <c r="P255" s="30">
        <v>240</v>
      </c>
    </row>
    <row r="256" spans="1:16" ht="11.15" customHeight="1" x14ac:dyDescent="0.2">
      <c r="A256" s="19" t="s">
        <v>873</v>
      </c>
      <c r="B256" s="20">
        <v>329</v>
      </c>
      <c r="C256" s="20">
        <v>11</v>
      </c>
      <c r="D256" s="20">
        <v>26</v>
      </c>
      <c r="E256" s="20">
        <v>38</v>
      </c>
      <c r="F256" s="20">
        <v>48</v>
      </c>
      <c r="G256" s="20">
        <v>52</v>
      </c>
      <c r="H256" s="20">
        <v>42</v>
      </c>
      <c r="I256" s="20">
        <v>37</v>
      </c>
      <c r="J256" s="20">
        <v>29</v>
      </c>
      <c r="K256" s="20">
        <v>1</v>
      </c>
      <c r="L256" s="20">
        <v>6</v>
      </c>
      <c r="M256" s="20">
        <v>0</v>
      </c>
      <c r="N256" s="20">
        <v>39</v>
      </c>
      <c r="O256" s="20">
        <v>0</v>
      </c>
      <c r="P256" s="20">
        <v>0</v>
      </c>
    </row>
    <row r="257" spans="1:16" ht="11.15" customHeight="1" x14ac:dyDescent="0.2">
      <c r="A257" s="21" t="s">
        <v>126</v>
      </c>
      <c r="B257" s="30">
        <v>100</v>
      </c>
      <c r="C257" s="30">
        <v>3.3434650000000001</v>
      </c>
      <c r="D257" s="30">
        <v>7.902736</v>
      </c>
      <c r="E257" s="30">
        <v>11.550152000000001</v>
      </c>
      <c r="F257" s="30">
        <v>14.589665999999999</v>
      </c>
      <c r="G257" s="30">
        <v>15.805471000000001</v>
      </c>
      <c r="H257" s="30">
        <v>12.765957</v>
      </c>
      <c r="I257" s="30">
        <v>11.246200999999999</v>
      </c>
      <c r="J257" s="30">
        <v>8.8145900000000008</v>
      </c>
      <c r="K257" s="30">
        <v>0.30395100000000003</v>
      </c>
      <c r="L257" s="30">
        <v>1.8237080000000001</v>
      </c>
      <c r="M257" s="30">
        <v>0</v>
      </c>
      <c r="N257" s="30">
        <v>11.854103</v>
      </c>
      <c r="O257" s="30">
        <v>293.83448299999998</v>
      </c>
      <c r="P257" s="30">
        <v>250</v>
      </c>
    </row>
    <row r="258" spans="1:16" ht="11.15" customHeight="1" x14ac:dyDescent="0.2">
      <c r="A258" s="18" t="s">
        <v>143</v>
      </c>
      <c r="B258" s="18"/>
      <c r="C258" s="18"/>
      <c r="D258" s="18"/>
      <c r="E258" s="18"/>
      <c r="F258" s="18"/>
      <c r="G258" s="18"/>
      <c r="H258" s="18"/>
      <c r="I258" s="18"/>
      <c r="J258" s="18"/>
      <c r="K258" s="18"/>
      <c r="L258" s="18"/>
      <c r="M258" s="18"/>
      <c r="N258" s="18"/>
      <c r="O258" s="18"/>
      <c r="P258" s="18"/>
    </row>
    <row r="259" spans="1:16" ht="11.15" customHeight="1" x14ac:dyDescent="0.2">
      <c r="A259" s="21" t="s">
        <v>908</v>
      </c>
      <c r="B259" s="21"/>
      <c r="C259" s="21"/>
      <c r="D259" s="21"/>
      <c r="E259" s="21"/>
      <c r="F259" s="21"/>
      <c r="G259" s="21"/>
      <c r="H259" s="21"/>
      <c r="I259" s="21"/>
      <c r="J259" s="21"/>
      <c r="K259" s="21"/>
      <c r="L259" s="21"/>
      <c r="M259" s="21"/>
      <c r="N259" s="21"/>
      <c r="O259" s="21"/>
      <c r="P259" s="21"/>
    </row>
    <row r="260" spans="1:16" ht="11.15" customHeight="1" x14ac:dyDescent="0.2">
      <c r="A260" s="19" t="s">
        <v>902</v>
      </c>
      <c r="B260" s="20">
        <v>39</v>
      </c>
      <c r="C260" s="20">
        <v>0</v>
      </c>
      <c r="D260" s="20">
        <v>2</v>
      </c>
      <c r="E260" s="20">
        <v>0</v>
      </c>
      <c r="F260" s="20">
        <v>4</v>
      </c>
      <c r="G260" s="20">
        <v>7</v>
      </c>
      <c r="H260" s="20">
        <v>5</v>
      </c>
      <c r="I260" s="20">
        <v>9</v>
      </c>
      <c r="J260" s="20">
        <v>9</v>
      </c>
      <c r="K260" s="20">
        <v>0</v>
      </c>
      <c r="L260" s="20">
        <v>1</v>
      </c>
      <c r="M260" s="20">
        <v>0</v>
      </c>
      <c r="N260" s="20">
        <v>2</v>
      </c>
      <c r="O260" s="20">
        <v>0</v>
      </c>
      <c r="P260" s="20">
        <v>0</v>
      </c>
    </row>
    <row r="261" spans="1:16" ht="11.15" customHeight="1" x14ac:dyDescent="0.2">
      <c r="A261" s="21" t="s">
        <v>126</v>
      </c>
      <c r="B261" s="30">
        <v>100</v>
      </c>
      <c r="C261" s="30">
        <v>0</v>
      </c>
      <c r="D261" s="30">
        <v>5.1282050000000003</v>
      </c>
      <c r="E261" s="30">
        <v>0</v>
      </c>
      <c r="F261" s="30">
        <v>10.256410000000001</v>
      </c>
      <c r="G261" s="30">
        <v>17.948718</v>
      </c>
      <c r="H261" s="30">
        <v>12.820513</v>
      </c>
      <c r="I261" s="30">
        <v>23.076923000000001</v>
      </c>
      <c r="J261" s="30">
        <v>23.076923000000001</v>
      </c>
      <c r="K261" s="30">
        <v>0</v>
      </c>
      <c r="L261" s="30">
        <v>2.5641029999999998</v>
      </c>
      <c r="M261" s="30">
        <v>0</v>
      </c>
      <c r="N261" s="30">
        <v>5.1282050000000003</v>
      </c>
      <c r="O261" s="30">
        <v>395.67567600000001</v>
      </c>
      <c r="P261" s="30">
        <v>360</v>
      </c>
    </row>
    <row r="262" spans="1:16" ht="11.15" customHeight="1" x14ac:dyDescent="0.2">
      <c r="A262" s="19" t="s">
        <v>903</v>
      </c>
      <c r="B262" s="20">
        <v>75</v>
      </c>
      <c r="C262" s="20">
        <v>1</v>
      </c>
      <c r="D262" s="20">
        <v>4</v>
      </c>
      <c r="E262" s="20">
        <v>4</v>
      </c>
      <c r="F262" s="20">
        <v>10</v>
      </c>
      <c r="G262" s="20">
        <v>13</v>
      </c>
      <c r="H262" s="20">
        <v>15</v>
      </c>
      <c r="I262" s="20">
        <v>14</v>
      </c>
      <c r="J262" s="20">
        <v>8</v>
      </c>
      <c r="K262" s="20">
        <v>0</v>
      </c>
      <c r="L262" s="20">
        <v>4</v>
      </c>
      <c r="M262" s="20">
        <v>1</v>
      </c>
      <c r="N262" s="20">
        <v>1</v>
      </c>
      <c r="O262" s="20">
        <v>0</v>
      </c>
      <c r="P262" s="20">
        <v>0</v>
      </c>
    </row>
    <row r="263" spans="1:16" ht="11.15" customHeight="1" x14ac:dyDescent="0.2">
      <c r="A263" s="21" t="s">
        <v>126</v>
      </c>
      <c r="B263" s="30">
        <v>100</v>
      </c>
      <c r="C263" s="30">
        <v>1.3333330000000001</v>
      </c>
      <c r="D263" s="30">
        <v>5.3333329999999997</v>
      </c>
      <c r="E263" s="30">
        <v>5.3333329999999997</v>
      </c>
      <c r="F263" s="30">
        <v>13.333333</v>
      </c>
      <c r="G263" s="30">
        <v>17.333333</v>
      </c>
      <c r="H263" s="30">
        <v>20</v>
      </c>
      <c r="I263" s="30">
        <v>18.666667</v>
      </c>
      <c r="J263" s="30">
        <v>10.666667</v>
      </c>
      <c r="K263" s="30">
        <v>0</v>
      </c>
      <c r="L263" s="30">
        <v>5.3333329999999997</v>
      </c>
      <c r="M263" s="30">
        <v>1.3333330000000001</v>
      </c>
      <c r="N263" s="30">
        <v>1.3333330000000001</v>
      </c>
      <c r="O263" s="30">
        <v>359.5</v>
      </c>
      <c r="P263" s="30">
        <v>300</v>
      </c>
    </row>
    <row r="264" spans="1:16" ht="11.15" customHeight="1" x14ac:dyDescent="0.2">
      <c r="A264" s="19" t="s">
        <v>904</v>
      </c>
      <c r="B264" s="20">
        <v>117</v>
      </c>
      <c r="C264" s="20">
        <v>2</v>
      </c>
      <c r="D264" s="20">
        <v>5</v>
      </c>
      <c r="E264" s="20">
        <v>13</v>
      </c>
      <c r="F264" s="20">
        <v>8</v>
      </c>
      <c r="G264" s="20">
        <v>17</v>
      </c>
      <c r="H264" s="20">
        <v>16</v>
      </c>
      <c r="I264" s="20">
        <v>20</v>
      </c>
      <c r="J264" s="20">
        <v>23</v>
      </c>
      <c r="K264" s="20">
        <v>5</v>
      </c>
      <c r="L264" s="20">
        <v>5</v>
      </c>
      <c r="M264" s="20">
        <v>1</v>
      </c>
      <c r="N264" s="20">
        <v>2</v>
      </c>
      <c r="O264" s="20">
        <v>0</v>
      </c>
      <c r="P264" s="20">
        <v>0</v>
      </c>
    </row>
    <row r="265" spans="1:16" ht="11.15" customHeight="1" x14ac:dyDescent="0.2">
      <c r="A265" s="21" t="s">
        <v>126</v>
      </c>
      <c r="B265" s="30">
        <v>100</v>
      </c>
      <c r="C265" s="30">
        <v>1.7094020000000001</v>
      </c>
      <c r="D265" s="30">
        <v>4.273504</v>
      </c>
      <c r="E265" s="30">
        <v>11.111110999999999</v>
      </c>
      <c r="F265" s="30">
        <v>6.8376070000000002</v>
      </c>
      <c r="G265" s="30">
        <v>14.529915000000001</v>
      </c>
      <c r="H265" s="30">
        <v>13.675214</v>
      </c>
      <c r="I265" s="30">
        <v>17.094017000000001</v>
      </c>
      <c r="J265" s="30">
        <v>19.65812</v>
      </c>
      <c r="K265" s="30">
        <v>4.273504</v>
      </c>
      <c r="L265" s="30">
        <v>4.273504</v>
      </c>
      <c r="M265" s="30">
        <v>0.85470100000000004</v>
      </c>
      <c r="N265" s="30">
        <v>1.7094020000000001</v>
      </c>
      <c r="O265" s="30">
        <v>385.70434799999998</v>
      </c>
      <c r="P265" s="30">
        <v>300</v>
      </c>
    </row>
    <row r="266" spans="1:16" ht="11.15" customHeight="1" x14ac:dyDescent="0.2">
      <c r="A266" s="19" t="s">
        <v>905</v>
      </c>
      <c r="B266" s="20">
        <v>1288</v>
      </c>
      <c r="C266" s="20">
        <v>19</v>
      </c>
      <c r="D266" s="20">
        <v>95</v>
      </c>
      <c r="E266" s="20">
        <v>136</v>
      </c>
      <c r="F266" s="20">
        <v>152</v>
      </c>
      <c r="G266" s="20">
        <v>184</v>
      </c>
      <c r="H266" s="20">
        <v>157</v>
      </c>
      <c r="I266" s="20">
        <v>206</v>
      </c>
      <c r="J266" s="20">
        <v>137</v>
      </c>
      <c r="K266" s="20">
        <v>34</v>
      </c>
      <c r="L266" s="20">
        <v>39</v>
      </c>
      <c r="M266" s="20">
        <v>14</v>
      </c>
      <c r="N266" s="20">
        <v>115</v>
      </c>
      <c r="O266" s="20">
        <v>0</v>
      </c>
      <c r="P266" s="20">
        <v>0</v>
      </c>
    </row>
    <row r="267" spans="1:16" ht="11.15" customHeight="1" x14ac:dyDescent="0.2">
      <c r="A267" s="21" t="s">
        <v>126</v>
      </c>
      <c r="B267" s="30">
        <v>100</v>
      </c>
      <c r="C267" s="30">
        <v>1.475155</v>
      </c>
      <c r="D267" s="30">
        <v>7.3757760000000001</v>
      </c>
      <c r="E267" s="30">
        <v>10.559006</v>
      </c>
      <c r="F267" s="30">
        <v>11.801242</v>
      </c>
      <c r="G267" s="30">
        <v>14.285714</v>
      </c>
      <c r="H267" s="30">
        <v>12.189441</v>
      </c>
      <c r="I267" s="30">
        <v>15.993789</v>
      </c>
      <c r="J267" s="30">
        <v>10.636646000000001</v>
      </c>
      <c r="K267" s="30">
        <v>2.6397520000000001</v>
      </c>
      <c r="L267" s="30">
        <v>3.0279500000000001</v>
      </c>
      <c r="M267" s="30">
        <v>1.086957</v>
      </c>
      <c r="N267" s="30">
        <v>8.9285709999999998</v>
      </c>
      <c r="O267" s="30">
        <v>345.24978700000003</v>
      </c>
      <c r="P267" s="30">
        <v>288</v>
      </c>
    </row>
    <row r="268" spans="1:16" ht="11.15" customHeight="1" x14ac:dyDescent="0.2">
      <c r="A268" s="19" t="s">
        <v>873</v>
      </c>
      <c r="B268" s="20">
        <v>669</v>
      </c>
      <c r="C268" s="20">
        <v>12</v>
      </c>
      <c r="D268" s="20">
        <v>53</v>
      </c>
      <c r="E268" s="20">
        <v>86</v>
      </c>
      <c r="F268" s="20">
        <v>88</v>
      </c>
      <c r="G268" s="20">
        <v>106</v>
      </c>
      <c r="H268" s="20">
        <v>89</v>
      </c>
      <c r="I268" s="20">
        <v>80</v>
      </c>
      <c r="J268" s="20">
        <v>61</v>
      </c>
      <c r="K268" s="20">
        <v>11</v>
      </c>
      <c r="L268" s="20">
        <v>13</v>
      </c>
      <c r="M268" s="20">
        <v>4</v>
      </c>
      <c r="N268" s="20">
        <v>66</v>
      </c>
      <c r="O268" s="20">
        <v>0</v>
      </c>
      <c r="P268" s="20">
        <v>0</v>
      </c>
    </row>
    <row r="269" spans="1:16" ht="11.15" customHeight="1" x14ac:dyDescent="0.2">
      <c r="A269" s="21" t="s">
        <v>126</v>
      </c>
      <c r="B269" s="30">
        <v>100</v>
      </c>
      <c r="C269" s="30">
        <v>1.793722</v>
      </c>
      <c r="D269" s="30">
        <v>7.9222720000000004</v>
      </c>
      <c r="E269" s="30">
        <v>12.855007000000001</v>
      </c>
      <c r="F269" s="30">
        <v>13.153961000000001</v>
      </c>
      <c r="G269" s="30">
        <v>15.844544000000001</v>
      </c>
      <c r="H269" s="30">
        <v>13.303438</v>
      </c>
      <c r="I269" s="30">
        <v>11.958145999999999</v>
      </c>
      <c r="J269" s="30">
        <v>9.1180869999999992</v>
      </c>
      <c r="K269" s="30">
        <v>1.644245</v>
      </c>
      <c r="L269" s="30">
        <v>1.9431989999999999</v>
      </c>
      <c r="M269" s="30">
        <v>0.59790699999999997</v>
      </c>
      <c r="N269" s="30">
        <v>9.8654709999999994</v>
      </c>
      <c r="O269" s="30">
        <v>316.61194</v>
      </c>
      <c r="P269" s="30">
        <v>250</v>
      </c>
    </row>
    <row r="270" spans="1:16" ht="11.15" customHeight="1" x14ac:dyDescent="0.2">
      <c r="A270" s="18" t="s">
        <v>909</v>
      </c>
      <c r="B270" s="18"/>
      <c r="C270" s="18"/>
      <c r="D270" s="18"/>
      <c r="E270" s="18"/>
      <c r="F270" s="18"/>
      <c r="G270" s="18"/>
      <c r="H270" s="18"/>
      <c r="I270" s="18"/>
      <c r="J270" s="18"/>
      <c r="K270" s="18"/>
      <c r="L270" s="18"/>
      <c r="M270" s="18"/>
      <c r="N270" s="18"/>
      <c r="O270" s="18"/>
      <c r="P270" s="18"/>
    </row>
    <row r="271" spans="1:16" ht="11.15" customHeight="1" x14ac:dyDescent="0.2">
      <c r="A271" s="19" t="s">
        <v>910</v>
      </c>
      <c r="B271" s="20">
        <v>541</v>
      </c>
      <c r="C271" s="20">
        <v>11</v>
      </c>
      <c r="D271" s="20">
        <v>31</v>
      </c>
      <c r="E271" s="20">
        <v>68</v>
      </c>
      <c r="F271" s="20">
        <v>57</v>
      </c>
      <c r="G271" s="20">
        <v>67</v>
      </c>
      <c r="H271" s="20">
        <v>74</v>
      </c>
      <c r="I271" s="20">
        <v>77</v>
      </c>
      <c r="J271" s="20">
        <v>71</v>
      </c>
      <c r="K271" s="20">
        <v>17</v>
      </c>
      <c r="L271" s="20">
        <v>28</v>
      </c>
      <c r="M271" s="20">
        <v>2</v>
      </c>
      <c r="N271" s="20">
        <v>38</v>
      </c>
      <c r="O271" s="20">
        <v>0</v>
      </c>
      <c r="P271" s="20">
        <v>0</v>
      </c>
    </row>
    <row r="272" spans="1:16" ht="11.15" customHeight="1" x14ac:dyDescent="0.2">
      <c r="A272" s="21" t="s">
        <v>126</v>
      </c>
      <c r="B272" s="30">
        <v>100</v>
      </c>
      <c r="C272" s="30">
        <v>2.0332720000000002</v>
      </c>
      <c r="D272" s="30">
        <v>5.7301289999999998</v>
      </c>
      <c r="E272" s="30">
        <v>12.569316000000001</v>
      </c>
      <c r="F272" s="30">
        <v>10.536044</v>
      </c>
      <c r="G272" s="30">
        <v>12.384473</v>
      </c>
      <c r="H272" s="30">
        <v>13.678373000000001</v>
      </c>
      <c r="I272" s="30">
        <v>14.232901999999999</v>
      </c>
      <c r="J272" s="30">
        <v>13.123844999999999</v>
      </c>
      <c r="K272" s="30">
        <v>3.1423290000000001</v>
      </c>
      <c r="L272" s="30">
        <v>5.1756010000000003</v>
      </c>
      <c r="M272" s="30">
        <v>0.36968600000000001</v>
      </c>
      <c r="N272" s="30">
        <v>7.0240299999999998</v>
      </c>
      <c r="O272" s="30">
        <v>382.131213</v>
      </c>
      <c r="P272" s="30">
        <v>300</v>
      </c>
    </row>
    <row r="273" spans="1:16" ht="11.15" customHeight="1" x14ac:dyDescent="0.2">
      <c r="A273" s="19" t="s">
        <v>911</v>
      </c>
      <c r="B273" s="20">
        <v>877</v>
      </c>
      <c r="C273" s="20">
        <v>16</v>
      </c>
      <c r="D273" s="20">
        <v>75</v>
      </c>
      <c r="E273" s="20">
        <v>90</v>
      </c>
      <c r="F273" s="20">
        <v>101</v>
      </c>
      <c r="G273" s="20">
        <v>129</v>
      </c>
      <c r="H273" s="20">
        <v>117</v>
      </c>
      <c r="I273" s="20">
        <v>131</v>
      </c>
      <c r="J273" s="20">
        <v>97</v>
      </c>
      <c r="K273" s="20">
        <v>16</v>
      </c>
      <c r="L273" s="20">
        <v>24</v>
      </c>
      <c r="M273" s="20">
        <v>9</v>
      </c>
      <c r="N273" s="20">
        <v>72</v>
      </c>
      <c r="O273" s="20">
        <v>0</v>
      </c>
      <c r="P273" s="20">
        <v>0</v>
      </c>
    </row>
    <row r="274" spans="1:16" ht="11.15" customHeight="1" x14ac:dyDescent="0.2">
      <c r="A274" s="21" t="s">
        <v>126</v>
      </c>
      <c r="B274" s="30">
        <v>100</v>
      </c>
      <c r="C274" s="30">
        <v>1.8244009999999999</v>
      </c>
      <c r="D274" s="30">
        <v>8.5518809999999998</v>
      </c>
      <c r="E274" s="30">
        <v>10.262257999999999</v>
      </c>
      <c r="F274" s="30">
        <v>11.516534</v>
      </c>
      <c r="G274" s="30">
        <v>14.709236000000001</v>
      </c>
      <c r="H274" s="30">
        <v>13.340935</v>
      </c>
      <c r="I274" s="30">
        <v>14.937286</v>
      </c>
      <c r="J274" s="30">
        <v>11.060433</v>
      </c>
      <c r="K274" s="30">
        <v>1.8244009999999999</v>
      </c>
      <c r="L274" s="30">
        <v>2.736602</v>
      </c>
      <c r="M274" s="30">
        <v>1.0262260000000001</v>
      </c>
      <c r="N274" s="30">
        <v>8.2098060000000004</v>
      </c>
      <c r="O274" s="30">
        <v>334.53291899999999</v>
      </c>
      <c r="P274" s="30">
        <v>280</v>
      </c>
    </row>
    <row r="275" spans="1:16" ht="11.15" customHeight="1" x14ac:dyDescent="0.2">
      <c r="A275" s="19" t="s">
        <v>912</v>
      </c>
      <c r="B275" s="20">
        <v>543</v>
      </c>
      <c r="C275" s="20">
        <v>6</v>
      </c>
      <c r="D275" s="20">
        <v>41</v>
      </c>
      <c r="E275" s="20">
        <v>52</v>
      </c>
      <c r="F275" s="20">
        <v>75</v>
      </c>
      <c r="G275" s="20">
        <v>96</v>
      </c>
      <c r="H275" s="20">
        <v>61</v>
      </c>
      <c r="I275" s="20">
        <v>87</v>
      </c>
      <c r="J275" s="20">
        <v>50</v>
      </c>
      <c r="K275" s="20">
        <v>10</v>
      </c>
      <c r="L275" s="20">
        <v>8</v>
      </c>
      <c r="M275" s="20">
        <v>5</v>
      </c>
      <c r="N275" s="20">
        <v>52</v>
      </c>
      <c r="O275" s="20">
        <v>0</v>
      </c>
      <c r="P275" s="20">
        <v>0</v>
      </c>
    </row>
    <row r="276" spans="1:16" ht="11.15" customHeight="1" x14ac:dyDescent="0.2">
      <c r="A276" s="21" t="s">
        <v>126</v>
      </c>
      <c r="B276" s="30">
        <v>100</v>
      </c>
      <c r="C276" s="30">
        <v>1.1049720000000001</v>
      </c>
      <c r="D276" s="30">
        <v>7.5506450000000003</v>
      </c>
      <c r="E276" s="30">
        <v>9.5764270000000007</v>
      </c>
      <c r="F276" s="30">
        <v>13.812155000000001</v>
      </c>
      <c r="G276" s="30">
        <v>17.679558</v>
      </c>
      <c r="H276" s="30">
        <v>11.233886</v>
      </c>
      <c r="I276" s="30">
        <v>16.022099000000001</v>
      </c>
      <c r="J276" s="30">
        <v>9.2081029999999995</v>
      </c>
      <c r="K276" s="30">
        <v>1.841621</v>
      </c>
      <c r="L276" s="30">
        <v>1.4732970000000001</v>
      </c>
      <c r="M276" s="30">
        <v>0.92081000000000002</v>
      </c>
      <c r="N276" s="30">
        <v>9.5764270000000007</v>
      </c>
      <c r="O276" s="30">
        <v>318.60081500000001</v>
      </c>
      <c r="P276" s="30">
        <v>264</v>
      </c>
    </row>
    <row r="277" spans="1:16" ht="11.15" customHeight="1" x14ac:dyDescent="0.2">
      <c r="A277" s="19" t="s">
        <v>913</v>
      </c>
      <c r="B277" s="20">
        <v>227</v>
      </c>
      <c r="C277" s="20">
        <v>1</v>
      </c>
      <c r="D277" s="20">
        <v>12</v>
      </c>
      <c r="E277" s="20">
        <v>29</v>
      </c>
      <c r="F277" s="20">
        <v>29</v>
      </c>
      <c r="G277" s="20">
        <v>35</v>
      </c>
      <c r="H277" s="20">
        <v>30</v>
      </c>
      <c r="I277" s="20">
        <v>34</v>
      </c>
      <c r="J277" s="20">
        <v>20</v>
      </c>
      <c r="K277" s="20">
        <v>7</v>
      </c>
      <c r="L277" s="20">
        <v>2</v>
      </c>
      <c r="M277" s="20">
        <v>4</v>
      </c>
      <c r="N277" s="20">
        <v>24</v>
      </c>
      <c r="O277" s="20">
        <v>0</v>
      </c>
      <c r="P277" s="20">
        <v>0</v>
      </c>
    </row>
    <row r="278" spans="1:16" ht="11.15" customHeight="1" x14ac:dyDescent="0.2">
      <c r="A278" s="21" t="s">
        <v>126</v>
      </c>
      <c r="B278" s="30">
        <v>100</v>
      </c>
      <c r="C278" s="30">
        <v>0.440529</v>
      </c>
      <c r="D278" s="30">
        <v>5.2863439999999997</v>
      </c>
      <c r="E278" s="30">
        <v>12.77533</v>
      </c>
      <c r="F278" s="30">
        <v>12.77533</v>
      </c>
      <c r="G278" s="30">
        <v>15.418502</v>
      </c>
      <c r="H278" s="30">
        <v>13.215859</v>
      </c>
      <c r="I278" s="30">
        <v>14.977974</v>
      </c>
      <c r="J278" s="30">
        <v>8.8105729999999998</v>
      </c>
      <c r="K278" s="30">
        <v>3.0836999999999999</v>
      </c>
      <c r="L278" s="30">
        <v>0.88105699999999998</v>
      </c>
      <c r="M278" s="30">
        <v>1.7621150000000001</v>
      </c>
      <c r="N278" s="30">
        <v>10.572687</v>
      </c>
      <c r="O278" s="30">
        <v>313.05418700000001</v>
      </c>
      <c r="P278" s="30">
        <v>276</v>
      </c>
    </row>
    <row r="279" spans="1:16" ht="11.15" customHeight="1" x14ac:dyDescent="0.2">
      <c r="A279" s="18" t="s">
        <v>914</v>
      </c>
      <c r="B279" s="18"/>
      <c r="C279" s="18"/>
      <c r="D279" s="18"/>
      <c r="E279" s="18"/>
      <c r="F279" s="18"/>
      <c r="G279" s="18"/>
      <c r="H279" s="18"/>
      <c r="I279" s="18"/>
      <c r="J279" s="18"/>
      <c r="K279" s="18"/>
      <c r="L279" s="18"/>
      <c r="M279" s="18"/>
      <c r="N279" s="18"/>
      <c r="O279" s="18"/>
      <c r="P279" s="18"/>
    </row>
    <row r="280" spans="1:16" ht="11.15" customHeight="1" x14ac:dyDescent="0.2">
      <c r="A280" s="19" t="s">
        <v>915</v>
      </c>
      <c r="B280" s="20">
        <v>294</v>
      </c>
      <c r="C280" s="20">
        <v>5</v>
      </c>
      <c r="D280" s="20">
        <v>20</v>
      </c>
      <c r="E280" s="20">
        <v>38</v>
      </c>
      <c r="F280" s="20">
        <v>36</v>
      </c>
      <c r="G280" s="20">
        <v>51</v>
      </c>
      <c r="H280" s="20">
        <v>43</v>
      </c>
      <c r="I280" s="20">
        <v>40</v>
      </c>
      <c r="J280" s="20">
        <v>21</v>
      </c>
      <c r="K280" s="20">
        <v>3</v>
      </c>
      <c r="L280" s="20">
        <v>5</v>
      </c>
      <c r="M280" s="20">
        <v>4</v>
      </c>
      <c r="N280" s="20">
        <v>28</v>
      </c>
      <c r="O280" s="20">
        <v>0</v>
      </c>
      <c r="P280" s="20">
        <v>0</v>
      </c>
    </row>
    <row r="281" spans="1:16" ht="11.15" customHeight="1" x14ac:dyDescent="0.2">
      <c r="A281" s="21" t="s">
        <v>126</v>
      </c>
      <c r="B281" s="30">
        <v>100</v>
      </c>
      <c r="C281" s="30">
        <v>1.70068</v>
      </c>
      <c r="D281" s="30">
        <v>6.802721</v>
      </c>
      <c r="E281" s="30">
        <v>12.92517</v>
      </c>
      <c r="F281" s="30">
        <v>12.244897999999999</v>
      </c>
      <c r="G281" s="30">
        <v>17.346938999999999</v>
      </c>
      <c r="H281" s="30">
        <v>14.62585</v>
      </c>
      <c r="I281" s="30">
        <v>13.605442</v>
      </c>
      <c r="J281" s="30">
        <v>7.1428570000000002</v>
      </c>
      <c r="K281" s="30">
        <v>1.020408</v>
      </c>
      <c r="L281" s="30">
        <v>1.70068</v>
      </c>
      <c r="M281" s="30">
        <v>1.360544</v>
      </c>
      <c r="N281" s="30">
        <v>9.5238099999999992</v>
      </c>
      <c r="O281" s="30">
        <v>314.03007500000001</v>
      </c>
      <c r="P281" s="30">
        <v>254</v>
      </c>
    </row>
    <row r="282" spans="1:16" ht="11.15" customHeight="1" x14ac:dyDescent="0.2">
      <c r="A282" s="19" t="s">
        <v>916</v>
      </c>
      <c r="B282" s="20">
        <v>664</v>
      </c>
      <c r="C282" s="20">
        <v>12</v>
      </c>
      <c r="D282" s="20">
        <v>58</v>
      </c>
      <c r="E282" s="20">
        <v>64</v>
      </c>
      <c r="F282" s="20">
        <v>75</v>
      </c>
      <c r="G282" s="20">
        <v>91</v>
      </c>
      <c r="H282" s="20">
        <v>77</v>
      </c>
      <c r="I282" s="20">
        <v>99</v>
      </c>
      <c r="J282" s="20">
        <v>80</v>
      </c>
      <c r="K282" s="20">
        <v>20</v>
      </c>
      <c r="L282" s="20">
        <v>32</v>
      </c>
      <c r="M282" s="20">
        <v>6</v>
      </c>
      <c r="N282" s="20">
        <v>50</v>
      </c>
      <c r="O282" s="20">
        <v>0</v>
      </c>
      <c r="P282" s="20">
        <v>0</v>
      </c>
    </row>
    <row r="283" spans="1:16" ht="11.15" customHeight="1" x14ac:dyDescent="0.2">
      <c r="A283" s="21" t="s">
        <v>126</v>
      </c>
      <c r="B283" s="30">
        <v>100</v>
      </c>
      <c r="C283" s="30">
        <v>1.807229</v>
      </c>
      <c r="D283" s="30">
        <v>8.7349399999999999</v>
      </c>
      <c r="E283" s="30">
        <v>9.6385539999999992</v>
      </c>
      <c r="F283" s="30">
        <v>11.295180999999999</v>
      </c>
      <c r="G283" s="30">
        <v>13.704819000000001</v>
      </c>
      <c r="H283" s="30">
        <v>11.596386000000001</v>
      </c>
      <c r="I283" s="30">
        <v>14.909639</v>
      </c>
      <c r="J283" s="30">
        <v>12.048192999999999</v>
      </c>
      <c r="K283" s="30">
        <v>3.0120480000000001</v>
      </c>
      <c r="L283" s="30">
        <v>4.8192769999999996</v>
      </c>
      <c r="M283" s="30">
        <v>0.90361400000000003</v>
      </c>
      <c r="N283" s="30">
        <v>7.5301200000000001</v>
      </c>
      <c r="O283" s="30">
        <v>370.82247599999999</v>
      </c>
      <c r="P283" s="30">
        <v>300</v>
      </c>
    </row>
    <row r="284" spans="1:16" ht="11.15" customHeight="1" x14ac:dyDescent="0.2">
      <c r="A284" s="19" t="s">
        <v>917</v>
      </c>
      <c r="B284" s="20">
        <v>421</v>
      </c>
      <c r="C284" s="20">
        <v>4</v>
      </c>
      <c r="D284" s="20">
        <v>24</v>
      </c>
      <c r="E284" s="20">
        <v>50</v>
      </c>
      <c r="F284" s="20">
        <v>62</v>
      </c>
      <c r="G284" s="20">
        <v>69</v>
      </c>
      <c r="H284" s="20">
        <v>61</v>
      </c>
      <c r="I284" s="20">
        <v>49</v>
      </c>
      <c r="J284" s="20">
        <v>48</v>
      </c>
      <c r="K284" s="20">
        <v>13</v>
      </c>
      <c r="L284" s="20">
        <v>9</v>
      </c>
      <c r="M284" s="20">
        <v>3</v>
      </c>
      <c r="N284" s="20">
        <v>29</v>
      </c>
      <c r="O284" s="20">
        <v>0</v>
      </c>
      <c r="P284" s="20">
        <v>0</v>
      </c>
    </row>
    <row r="285" spans="1:16" ht="11.15" customHeight="1" x14ac:dyDescent="0.2">
      <c r="A285" s="21" t="s">
        <v>126</v>
      </c>
      <c r="B285" s="30">
        <v>100</v>
      </c>
      <c r="C285" s="30">
        <v>0.95011900000000005</v>
      </c>
      <c r="D285" s="30">
        <v>5.7007130000000004</v>
      </c>
      <c r="E285" s="30">
        <v>11.876485000000001</v>
      </c>
      <c r="F285" s="30">
        <v>14.726841</v>
      </c>
      <c r="G285" s="30">
        <v>16.389548999999999</v>
      </c>
      <c r="H285" s="30">
        <v>14.489311000000001</v>
      </c>
      <c r="I285" s="30">
        <v>11.638954999999999</v>
      </c>
      <c r="J285" s="30">
        <v>11.401425</v>
      </c>
      <c r="K285" s="30">
        <v>3.0878860000000001</v>
      </c>
      <c r="L285" s="30">
        <v>2.1377670000000002</v>
      </c>
      <c r="M285" s="30">
        <v>0.71258900000000003</v>
      </c>
      <c r="N285" s="30">
        <v>6.8883609999999997</v>
      </c>
      <c r="O285" s="30">
        <v>336.70408200000003</v>
      </c>
      <c r="P285" s="30">
        <v>276</v>
      </c>
    </row>
    <row r="286" spans="1:16" ht="11.15" customHeight="1" x14ac:dyDescent="0.2">
      <c r="A286" s="19" t="s">
        <v>918</v>
      </c>
      <c r="B286" s="20">
        <v>358</v>
      </c>
      <c r="C286" s="20">
        <v>9</v>
      </c>
      <c r="D286" s="20">
        <v>19</v>
      </c>
      <c r="E286" s="20">
        <v>42</v>
      </c>
      <c r="F286" s="20">
        <v>38</v>
      </c>
      <c r="G286" s="20">
        <v>54</v>
      </c>
      <c r="H286" s="20">
        <v>47</v>
      </c>
      <c r="I286" s="20">
        <v>68</v>
      </c>
      <c r="J286" s="20">
        <v>32</v>
      </c>
      <c r="K286" s="20">
        <v>6</v>
      </c>
      <c r="L286" s="20">
        <v>8</v>
      </c>
      <c r="M286" s="20">
        <v>2</v>
      </c>
      <c r="N286" s="20">
        <v>33</v>
      </c>
      <c r="O286" s="20">
        <v>0</v>
      </c>
      <c r="P286" s="20">
        <v>0</v>
      </c>
    </row>
    <row r="287" spans="1:16" ht="11.15" customHeight="1" x14ac:dyDescent="0.2">
      <c r="A287" s="21" t="s">
        <v>126</v>
      </c>
      <c r="B287" s="30">
        <v>100</v>
      </c>
      <c r="C287" s="30">
        <v>2.5139659999999999</v>
      </c>
      <c r="D287" s="30">
        <v>5.3072629999999998</v>
      </c>
      <c r="E287" s="30">
        <v>11.731844000000001</v>
      </c>
      <c r="F287" s="30">
        <v>10.614525</v>
      </c>
      <c r="G287" s="30">
        <v>15.083799000000001</v>
      </c>
      <c r="H287" s="30">
        <v>13.128492</v>
      </c>
      <c r="I287" s="30">
        <v>18.994413000000002</v>
      </c>
      <c r="J287" s="30">
        <v>8.9385469999999998</v>
      </c>
      <c r="K287" s="30">
        <v>1.675978</v>
      </c>
      <c r="L287" s="30">
        <v>2.2346370000000002</v>
      </c>
      <c r="M287" s="30">
        <v>0.55865900000000002</v>
      </c>
      <c r="N287" s="30">
        <v>9.2178769999999997</v>
      </c>
      <c r="O287" s="30">
        <v>327.31692299999997</v>
      </c>
      <c r="P287" s="30">
        <v>293</v>
      </c>
    </row>
    <row r="288" spans="1:16" ht="11.15" customHeight="1" x14ac:dyDescent="0.2">
      <c r="A288" s="19" t="s">
        <v>919</v>
      </c>
      <c r="B288" s="20">
        <v>217</v>
      </c>
      <c r="C288" s="20">
        <v>1</v>
      </c>
      <c r="D288" s="20">
        <v>15</v>
      </c>
      <c r="E288" s="20">
        <v>22</v>
      </c>
      <c r="F288" s="20">
        <v>17</v>
      </c>
      <c r="G288" s="20">
        <v>34</v>
      </c>
      <c r="H288" s="20">
        <v>22</v>
      </c>
      <c r="I288" s="20">
        <v>42</v>
      </c>
      <c r="J288" s="20">
        <v>30</v>
      </c>
      <c r="K288" s="20">
        <v>5</v>
      </c>
      <c r="L288" s="20">
        <v>5</v>
      </c>
      <c r="M288" s="20">
        <v>0</v>
      </c>
      <c r="N288" s="20">
        <v>24</v>
      </c>
      <c r="O288" s="20">
        <v>0</v>
      </c>
      <c r="P288" s="20">
        <v>0</v>
      </c>
    </row>
    <row r="289" spans="1:16" ht="11.15" customHeight="1" x14ac:dyDescent="0.2">
      <c r="A289" s="21" t="s">
        <v>126</v>
      </c>
      <c r="B289" s="30">
        <v>100</v>
      </c>
      <c r="C289" s="30">
        <v>0.46082899999999999</v>
      </c>
      <c r="D289" s="30">
        <v>6.9124420000000004</v>
      </c>
      <c r="E289" s="30">
        <v>10.138249</v>
      </c>
      <c r="F289" s="30">
        <v>7.8341010000000004</v>
      </c>
      <c r="G289" s="30">
        <v>15.668203</v>
      </c>
      <c r="H289" s="30">
        <v>10.138249</v>
      </c>
      <c r="I289" s="30">
        <v>19.354838999999998</v>
      </c>
      <c r="J289" s="30">
        <v>13.824885</v>
      </c>
      <c r="K289" s="30">
        <v>2.3041469999999999</v>
      </c>
      <c r="L289" s="30">
        <v>2.3041469999999999</v>
      </c>
      <c r="M289" s="30">
        <v>0</v>
      </c>
      <c r="N289" s="30">
        <v>11.059908</v>
      </c>
      <c r="O289" s="30">
        <v>355.43523299999998</v>
      </c>
      <c r="P289" s="30">
        <v>300</v>
      </c>
    </row>
    <row r="290" spans="1:16" ht="11.15" customHeight="1" x14ac:dyDescent="0.2">
      <c r="A290" s="19" t="s">
        <v>920</v>
      </c>
      <c r="B290" s="20">
        <v>234</v>
      </c>
      <c r="C290" s="20">
        <v>3</v>
      </c>
      <c r="D290" s="20">
        <v>23</v>
      </c>
      <c r="E290" s="20">
        <v>23</v>
      </c>
      <c r="F290" s="20">
        <v>34</v>
      </c>
      <c r="G290" s="20">
        <v>28</v>
      </c>
      <c r="H290" s="20">
        <v>32</v>
      </c>
      <c r="I290" s="20">
        <v>31</v>
      </c>
      <c r="J290" s="20">
        <v>27</v>
      </c>
      <c r="K290" s="20">
        <v>3</v>
      </c>
      <c r="L290" s="20">
        <v>3</v>
      </c>
      <c r="M290" s="20">
        <v>5</v>
      </c>
      <c r="N290" s="20">
        <v>22</v>
      </c>
      <c r="O290" s="20">
        <v>0</v>
      </c>
      <c r="P290" s="20">
        <v>0</v>
      </c>
    </row>
    <row r="291" spans="1:16" ht="11.15" customHeight="1" x14ac:dyDescent="0.2">
      <c r="A291" s="31"/>
      <c r="B291" s="32">
        <v>100</v>
      </c>
      <c r="C291" s="32">
        <v>1.2820510000000001</v>
      </c>
      <c r="D291" s="32">
        <v>9.8290600000000001</v>
      </c>
      <c r="E291" s="32">
        <v>9.8290600000000001</v>
      </c>
      <c r="F291" s="32">
        <v>14.529915000000001</v>
      </c>
      <c r="G291" s="32">
        <v>11.965812</v>
      </c>
      <c r="H291" s="32">
        <v>13.675214</v>
      </c>
      <c r="I291" s="32">
        <v>13.247863000000001</v>
      </c>
      <c r="J291" s="32">
        <v>11.538462000000001</v>
      </c>
      <c r="K291" s="32">
        <v>1.2820510000000001</v>
      </c>
      <c r="L291" s="32">
        <v>1.2820510000000001</v>
      </c>
      <c r="M291" s="32">
        <v>2.136752</v>
      </c>
      <c r="N291" s="32">
        <v>9.4017090000000003</v>
      </c>
      <c r="O291" s="32">
        <v>298.64150899999999</v>
      </c>
      <c r="P291" s="35">
        <v>262</v>
      </c>
    </row>
    <row r="292" spans="1:16" ht="11.15" customHeight="1" x14ac:dyDescent="0.2"/>
  </sheetData>
  <phoneticPr fontId="1"/>
  <pageMargins left="0.75" right="0.75" top="1" bottom="1" header="0.5" footer="0.5"/>
</worksheet>
</file>

<file path=xl/worksheets/sheet1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AA17C-563E-4AEE-937C-E358422A75CC}">
  <dimension ref="A1:M293"/>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3" x14ac:dyDescent="0.2">
      <c r="A1" s="8" t="s">
        <v>126</v>
      </c>
      <c r="B1" s="9"/>
    </row>
    <row r="2" spans="1:13" x14ac:dyDescent="0.2">
      <c r="A2" s="11" t="str">
        <f xml:space="preserve"> HYPERLINK("#'目次'!B42","[36]")</f>
        <v>[36]</v>
      </c>
    </row>
    <row r="3" spans="1:13" x14ac:dyDescent="0.2">
      <c r="A3" s="9" t="s">
        <v>126</v>
      </c>
      <c r="B3" s="12" t="s">
        <v>128</v>
      </c>
    </row>
    <row r="4" spans="1:13" x14ac:dyDescent="0.2">
      <c r="A4" s="9" t="s">
        <v>126</v>
      </c>
      <c r="B4" s="12" t="s">
        <v>263</v>
      </c>
    </row>
    <row r="5" spans="1:13" x14ac:dyDescent="0.2">
      <c r="A5" s="9" t="s">
        <v>126</v>
      </c>
      <c r="B5" s="12" t="s">
        <v>264</v>
      </c>
    </row>
    <row r="6" spans="1:13" x14ac:dyDescent="0.2">
      <c r="A6" s="9" t="s">
        <v>126</v>
      </c>
      <c r="B6" s="12" t="s">
        <v>265</v>
      </c>
    </row>
    <row r="7" spans="1:13" s="15" customFormat="1" ht="25" x14ac:dyDescent="0.2">
      <c r="A7" s="13" t="s">
        <v>126</v>
      </c>
      <c r="B7" s="14" t="s">
        <v>831</v>
      </c>
      <c r="C7" s="14" t="s">
        <v>889</v>
      </c>
      <c r="D7" s="14" t="s">
        <v>890</v>
      </c>
      <c r="E7" s="14" t="s">
        <v>891</v>
      </c>
      <c r="F7" s="14" t="s">
        <v>892</v>
      </c>
      <c r="G7" s="14" t="s">
        <v>893</v>
      </c>
      <c r="H7" s="14" t="s">
        <v>1365</v>
      </c>
      <c r="I7" s="14" t="s">
        <v>1366</v>
      </c>
      <c r="J7" s="14" t="s">
        <v>1367</v>
      </c>
      <c r="K7" s="14" t="s">
        <v>873</v>
      </c>
      <c r="L7" s="14" t="s">
        <v>353</v>
      </c>
      <c r="M7" s="14" t="s">
        <v>145</v>
      </c>
    </row>
    <row r="8" spans="1:13" x14ac:dyDescent="0.2">
      <c r="A8" s="16" t="s">
        <v>845</v>
      </c>
      <c r="B8" s="17">
        <v>2188</v>
      </c>
      <c r="C8" s="17">
        <v>2</v>
      </c>
      <c r="D8" s="17">
        <v>40</v>
      </c>
      <c r="E8" s="17">
        <v>187</v>
      </c>
      <c r="F8" s="17">
        <v>306</v>
      </c>
      <c r="G8" s="17">
        <v>327</v>
      </c>
      <c r="H8" s="17">
        <v>425</v>
      </c>
      <c r="I8" s="17">
        <v>251</v>
      </c>
      <c r="J8" s="17">
        <v>419</v>
      </c>
      <c r="K8" s="17">
        <v>231</v>
      </c>
      <c r="L8" s="17">
        <v>0</v>
      </c>
      <c r="M8" s="17">
        <v>0</v>
      </c>
    </row>
    <row r="9" spans="1:13" x14ac:dyDescent="0.2">
      <c r="A9" s="21" t="s">
        <v>126</v>
      </c>
      <c r="B9" s="30">
        <v>100</v>
      </c>
      <c r="C9" s="30">
        <v>9.1408000000000003E-2</v>
      </c>
      <c r="D9" s="30">
        <v>1.8281540000000001</v>
      </c>
      <c r="E9" s="30">
        <v>8.5466180000000005</v>
      </c>
      <c r="F9" s="30">
        <v>13.985374999999999</v>
      </c>
      <c r="G9" s="30">
        <v>14.945155</v>
      </c>
      <c r="H9" s="30">
        <v>19.424132</v>
      </c>
      <c r="I9" s="30">
        <v>11.471664000000001</v>
      </c>
      <c r="J9" s="30">
        <v>19.149909000000001</v>
      </c>
      <c r="K9" s="30">
        <v>10.557587</v>
      </c>
      <c r="L9" s="30">
        <v>20.641287999999999</v>
      </c>
      <c r="M9" s="30">
        <v>20</v>
      </c>
    </row>
    <row r="10" spans="1:13" x14ac:dyDescent="0.2">
      <c r="A10" s="18" t="s">
        <v>846</v>
      </c>
      <c r="B10" s="18"/>
      <c r="C10" s="18"/>
      <c r="D10" s="18"/>
      <c r="E10" s="18"/>
      <c r="F10" s="18"/>
      <c r="G10" s="18"/>
      <c r="H10" s="18"/>
      <c r="I10" s="18"/>
      <c r="J10" s="18"/>
      <c r="K10" s="18"/>
      <c r="L10" s="18"/>
      <c r="M10" s="18"/>
    </row>
    <row r="11" spans="1:13" x14ac:dyDescent="0.2">
      <c r="A11" s="19" t="s">
        <v>847</v>
      </c>
      <c r="B11" s="20">
        <v>1092</v>
      </c>
      <c r="C11" s="20">
        <v>1</v>
      </c>
      <c r="D11" s="20">
        <v>14</v>
      </c>
      <c r="E11" s="20">
        <v>77</v>
      </c>
      <c r="F11" s="20">
        <v>129</v>
      </c>
      <c r="G11" s="20">
        <v>142</v>
      </c>
      <c r="H11" s="20">
        <v>227</v>
      </c>
      <c r="I11" s="20">
        <v>148</v>
      </c>
      <c r="J11" s="20">
        <v>250</v>
      </c>
      <c r="K11" s="20">
        <v>104</v>
      </c>
      <c r="L11" s="20">
        <v>0</v>
      </c>
      <c r="M11" s="20">
        <v>0</v>
      </c>
    </row>
    <row r="12" spans="1:13" x14ac:dyDescent="0.2">
      <c r="A12" s="21" t="s">
        <v>126</v>
      </c>
      <c r="B12" s="30">
        <v>100</v>
      </c>
      <c r="C12" s="30">
        <v>9.1575000000000004E-2</v>
      </c>
      <c r="D12" s="30">
        <v>1.2820510000000001</v>
      </c>
      <c r="E12" s="30">
        <v>7.0512819999999996</v>
      </c>
      <c r="F12" s="30">
        <v>11.813186999999999</v>
      </c>
      <c r="G12" s="30">
        <v>13.003663</v>
      </c>
      <c r="H12" s="30">
        <v>20.787545999999999</v>
      </c>
      <c r="I12" s="30">
        <v>13.553114000000001</v>
      </c>
      <c r="J12" s="30">
        <v>22.893772999999999</v>
      </c>
      <c r="K12" s="30">
        <v>9.5238099999999992</v>
      </c>
      <c r="L12" s="30">
        <v>22.395748999999999</v>
      </c>
      <c r="M12" s="30">
        <v>20</v>
      </c>
    </row>
    <row r="13" spans="1:13" x14ac:dyDescent="0.2">
      <c r="A13" s="19" t="s">
        <v>848</v>
      </c>
      <c r="B13" s="20">
        <v>1095</v>
      </c>
      <c r="C13" s="20">
        <v>1</v>
      </c>
      <c r="D13" s="20">
        <v>26</v>
      </c>
      <c r="E13" s="20">
        <v>110</v>
      </c>
      <c r="F13" s="20">
        <v>177</v>
      </c>
      <c r="G13" s="20">
        <v>185</v>
      </c>
      <c r="H13" s="20">
        <v>197</v>
      </c>
      <c r="I13" s="20">
        <v>103</v>
      </c>
      <c r="J13" s="20">
        <v>169</v>
      </c>
      <c r="K13" s="20">
        <v>127</v>
      </c>
      <c r="L13" s="20">
        <v>0</v>
      </c>
      <c r="M13" s="20">
        <v>0</v>
      </c>
    </row>
    <row r="14" spans="1:13" x14ac:dyDescent="0.2">
      <c r="A14" s="21" t="s">
        <v>126</v>
      </c>
      <c r="B14" s="30">
        <v>100</v>
      </c>
      <c r="C14" s="30">
        <v>9.1324000000000002E-2</v>
      </c>
      <c r="D14" s="30">
        <v>2.3744290000000001</v>
      </c>
      <c r="E14" s="30">
        <v>10.045662</v>
      </c>
      <c r="F14" s="30">
        <v>16.164383999999998</v>
      </c>
      <c r="G14" s="30">
        <v>16.894977000000001</v>
      </c>
      <c r="H14" s="30">
        <v>17.990867999999999</v>
      </c>
      <c r="I14" s="30">
        <v>9.4063929999999996</v>
      </c>
      <c r="J14" s="30">
        <v>15.43379</v>
      </c>
      <c r="K14" s="30">
        <v>11.598174</v>
      </c>
      <c r="L14" s="30">
        <v>18.851240000000001</v>
      </c>
      <c r="M14" s="30">
        <v>18</v>
      </c>
    </row>
    <row r="15" spans="1:13" x14ac:dyDescent="0.2">
      <c r="A15" s="19" t="s">
        <v>849</v>
      </c>
      <c r="B15" s="20">
        <v>1</v>
      </c>
      <c r="C15" s="20">
        <v>0</v>
      </c>
      <c r="D15" s="20">
        <v>0</v>
      </c>
      <c r="E15" s="20">
        <v>0</v>
      </c>
      <c r="F15" s="20">
        <v>0</v>
      </c>
      <c r="G15" s="20">
        <v>0</v>
      </c>
      <c r="H15" s="20">
        <v>1</v>
      </c>
      <c r="I15" s="20">
        <v>0</v>
      </c>
      <c r="J15" s="20">
        <v>0</v>
      </c>
      <c r="K15" s="20">
        <v>0</v>
      </c>
      <c r="L15" s="20">
        <v>0</v>
      </c>
      <c r="M15" s="20">
        <v>0</v>
      </c>
    </row>
    <row r="16" spans="1:13" x14ac:dyDescent="0.2">
      <c r="A16" s="21" t="s">
        <v>126</v>
      </c>
      <c r="B16" s="30">
        <v>100</v>
      </c>
      <c r="C16" s="30">
        <v>0</v>
      </c>
      <c r="D16" s="30">
        <v>0</v>
      </c>
      <c r="E16" s="30">
        <v>0</v>
      </c>
      <c r="F16" s="30">
        <v>0</v>
      </c>
      <c r="G16" s="30">
        <v>0</v>
      </c>
      <c r="H16" s="30">
        <v>100</v>
      </c>
      <c r="I16" s="30">
        <v>0</v>
      </c>
      <c r="J16" s="30">
        <v>0</v>
      </c>
      <c r="K16" s="30">
        <v>0</v>
      </c>
      <c r="L16" s="30">
        <v>20</v>
      </c>
      <c r="M16" s="30">
        <v>20</v>
      </c>
    </row>
    <row r="17" spans="1:13" x14ac:dyDescent="0.2">
      <c r="A17" s="18" t="s">
        <v>850</v>
      </c>
      <c r="B17" s="18"/>
      <c r="C17" s="18"/>
      <c r="D17" s="18"/>
      <c r="E17" s="18"/>
      <c r="F17" s="18"/>
      <c r="G17" s="18"/>
      <c r="H17" s="18"/>
      <c r="I17" s="18"/>
      <c r="J17" s="18"/>
      <c r="K17" s="18"/>
      <c r="L17" s="18"/>
      <c r="M17" s="18"/>
    </row>
    <row r="18" spans="1:13" x14ac:dyDescent="0.2">
      <c r="A18" s="19" t="s">
        <v>851</v>
      </c>
      <c r="B18" s="20">
        <v>387</v>
      </c>
      <c r="C18" s="20">
        <v>1</v>
      </c>
      <c r="D18" s="20">
        <v>13</v>
      </c>
      <c r="E18" s="20">
        <v>35</v>
      </c>
      <c r="F18" s="20">
        <v>46</v>
      </c>
      <c r="G18" s="20">
        <v>53</v>
      </c>
      <c r="H18" s="20">
        <v>74</v>
      </c>
      <c r="I18" s="20">
        <v>47</v>
      </c>
      <c r="J18" s="20">
        <v>102</v>
      </c>
      <c r="K18" s="20">
        <v>16</v>
      </c>
      <c r="L18" s="20">
        <v>0</v>
      </c>
      <c r="M18" s="20">
        <v>0</v>
      </c>
    </row>
    <row r="19" spans="1:13" x14ac:dyDescent="0.2">
      <c r="A19" s="21" t="s">
        <v>126</v>
      </c>
      <c r="B19" s="30">
        <v>100</v>
      </c>
      <c r="C19" s="30">
        <v>0.25839800000000002</v>
      </c>
      <c r="D19" s="30">
        <v>3.3591730000000002</v>
      </c>
      <c r="E19" s="30">
        <v>9.0439279999999993</v>
      </c>
      <c r="F19" s="30">
        <v>11.886305</v>
      </c>
      <c r="G19" s="30">
        <v>13.69509</v>
      </c>
      <c r="H19" s="30">
        <v>19.121447</v>
      </c>
      <c r="I19" s="30">
        <v>12.144703</v>
      </c>
      <c r="J19" s="30">
        <v>26.356589</v>
      </c>
      <c r="K19" s="30">
        <v>4.1343670000000001</v>
      </c>
      <c r="L19" s="30">
        <v>21.894879</v>
      </c>
      <c r="M19" s="30">
        <v>20</v>
      </c>
    </row>
    <row r="20" spans="1:13" x14ac:dyDescent="0.2">
      <c r="A20" s="19" t="s">
        <v>852</v>
      </c>
      <c r="B20" s="20">
        <v>432</v>
      </c>
      <c r="C20" s="20">
        <v>0</v>
      </c>
      <c r="D20" s="20">
        <v>6</v>
      </c>
      <c r="E20" s="20">
        <v>31</v>
      </c>
      <c r="F20" s="20">
        <v>52</v>
      </c>
      <c r="G20" s="20">
        <v>48</v>
      </c>
      <c r="H20" s="20">
        <v>87</v>
      </c>
      <c r="I20" s="20">
        <v>54</v>
      </c>
      <c r="J20" s="20">
        <v>118</v>
      </c>
      <c r="K20" s="20">
        <v>36</v>
      </c>
      <c r="L20" s="20">
        <v>0</v>
      </c>
      <c r="M20" s="20">
        <v>0</v>
      </c>
    </row>
    <row r="21" spans="1:13" x14ac:dyDescent="0.2">
      <c r="A21" s="21" t="s">
        <v>126</v>
      </c>
      <c r="B21" s="30">
        <v>100</v>
      </c>
      <c r="C21" s="30">
        <v>0</v>
      </c>
      <c r="D21" s="30">
        <v>1.388889</v>
      </c>
      <c r="E21" s="30">
        <v>7.1759259999999996</v>
      </c>
      <c r="F21" s="30">
        <v>12.037037</v>
      </c>
      <c r="G21" s="30">
        <v>11.111110999999999</v>
      </c>
      <c r="H21" s="30">
        <v>20.138888999999999</v>
      </c>
      <c r="I21" s="30">
        <v>12.5</v>
      </c>
      <c r="J21" s="30">
        <v>27.314814999999999</v>
      </c>
      <c r="K21" s="30">
        <v>8.3333329999999997</v>
      </c>
      <c r="L21" s="30">
        <v>22.489899000000001</v>
      </c>
      <c r="M21" s="30">
        <v>20</v>
      </c>
    </row>
    <row r="22" spans="1:13" x14ac:dyDescent="0.2">
      <c r="A22" s="19" t="s">
        <v>853</v>
      </c>
      <c r="B22" s="20">
        <v>449</v>
      </c>
      <c r="C22" s="20">
        <v>0</v>
      </c>
      <c r="D22" s="20">
        <v>8</v>
      </c>
      <c r="E22" s="20">
        <v>45</v>
      </c>
      <c r="F22" s="20">
        <v>64</v>
      </c>
      <c r="G22" s="20">
        <v>64</v>
      </c>
      <c r="H22" s="20">
        <v>85</v>
      </c>
      <c r="I22" s="20">
        <v>61</v>
      </c>
      <c r="J22" s="20">
        <v>83</v>
      </c>
      <c r="K22" s="20">
        <v>39</v>
      </c>
      <c r="L22" s="20">
        <v>0</v>
      </c>
      <c r="M22" s="20">
        <v>0</v>
      </c>
    </row>
    <row r="23" spans="1:13" x14ac:dyDescent="0.2">
      <c r="A23" s="21" t="s">
        <v>126</v>
      </c>
      <c r="B23" s="30">
        <v>100</v>
      </c>
      <c r="C23" s="30">
        <v>0</v>
      </c>
      <c r="D23" s="30">
        <v>1.7817369999999999</v>
      </c>
      <c r="E23" s="30">
        <v>10.022271999999999</v>
      </c>
      <c r="F23" s="30">
        <v>14.253898</v>
      </c>
      <c r="G23" s="30">
        <v>14.253898</v>
      </c>
      <c r="H23" s="30">
        <v>18.930958</v>
      </c>
      <c r="I23" s="30">
        <v>13.585746</v>
      </c>
      <c r="J23" s="30">
        <v>18.485523000000001</v>
      </c>
      <c r="K23" s="30">
        <v>8.6859690000000001</v>
      </c>
      <c r="L23" s="30">
        <v>20.197561</v>
      </c>
      <c r="M23" s="30">
        <v>20</v>
      </c>
    </row>
    <row r="24" spans="1:13" x14ac:dyDescent="0.2">
      <c r="A24" s="19" t="s">
        <v>854</v>
      </c>
      <c r="B24" s="20">
        <v>427</v>
      </c>
      <c r="C24" s="20">
        <v>0</v>
      </c>
      <c r="D24" s="20">
        <v>5</v>
      </c>
      <c r="E24" s="20">
        <v>34</v>
      </c>
      <c r="F24" s="20">
        <v>57</v>
      </c>
      <c r="G24" s="20">
        <v>72</v>
      </c>
      <c r="H24" s="20">
        <v>83</v>
      </c>
      <c r="I24" s="20">
        <v>47</v>
      </c>
      <c r="J24" s="20">
        <v>74</v>
      </c>
      <c r="K24" s="20">
        <v>55</v>
      </c>
      <c r="L24" s="20">
        <v>0</v>
      </c>
      <c r="M24" s="20">
        <v>0</v>
      </c>
    </row>
    <row r="25" spans="1:13" x14ac:dyDescent="0.2">
      <c r="A25" s="21" t="s">
        <v>126</v>
      </c>
      <c r="B25" s="30">
        <v>100</v>
      </c>
      <c r="C25" s="30">
        <v>0</v>
      </c>
      <c r="D25" s="30">
        <v>1.17096</v>
      </c>
      <c r="E25" s="30">
        <v>7.962529</v>
      </c>
      <c r="F25" s="30">
        <v>13.348946</v>
      </c>
      <c r="G25" s="30">
        <v>16.861827000000002</v>
      </c>
      <c r="H25" s="30">
        <v>19.437939</v>
      </c>
      <c r="I25" s="30">
        <v>11.007026</v>
      </c>
      <c r="J25" s="30">
        <v>17.330210999999998</v>
      </c>
      <c r="K25" s="30">
        <v>12.880561999999999</v>
      </c>
      <c r="L25" s="30">
        <v>20.311827999999998</v>
      </c>
      <c r="M25" s="30">
        <v>20</v>
      </c>
    </row>
    <row r="26" spans="1:13" x14ac:dyDescent="0.2">
      <c r="A26" s="19" t="s">
        <v>855</v>
      </c>
      <c r="B26" s="20">
        <v>274</v>
      </c>
      <c r="C26" s="20">
        <v>1</v>
      </c>
      <c r="D26" s="20">
        <v>4</v>
      </c>
      <c r="E26" s="20">
        <v>17</v>
      </c>
      <c r="F26" s="20">
        <v>43</v>
      </c>
      <c r="G26" s="20">
        <v>52</v>
      </c>
      <c r="H26" s="20">
        <v>58</v>
      </c>
      <c r="I26" s="20">
        <v>28</v>
      </c>
      <c r="J26" s="20">
        <v>29</v>
      </c>
      <c r="K26" s="20">
        <v>42</v>
      </c>
      <c r="L26" s="20">
        <v>0</v>
      </c>
      <c r="M26" s="20">
        <v>0</v>
      </c>
    </row>
    <row r="27" spans="1:13" x14ac:dyDescent="0.2">
      <c r="A27" s="21" t="s">
        <v>126</v>
      </c>
      <c r="B27" s="30">
        <v>100</v>
      </c>
      <c r="C27" s="30">
        <v>0.36496400000000001</v>
      </c>
      <c r="D27" s="30">
        <v>1.459854</v>
      </c>
      <c r="E27" s="30">
        <v>6.2043799999999996</v>
      </c>
      <c r="F27" s="30">
        <v>15.693431</v>
      </c>
      <c r="G27" s="30">
        <v>18.978102</v>
      </c>
      <c r="H27" s="30">
        <v>21.167883</v>
      </c>
      <c r="I27" s="30">
        <v>10.218978</v>
      </c>
      <c r="J27" s="30">
        <v>10.583942</v>
      </c>
      <c r="K27" s="30">
        <v>15.328467</v>
      </c>
      <c r="L27" s="30">
        <v>19.474138</v>
      </c>
      <c r="M27" s="30">
        <v>18.5</v>
      </c>
    </row>
    <row r="28" spans="1:13" x14ac:dyDescent="0.2">
      <c r="A28" s="19" t="s">
        <v>856</v>
      </c>
      <c r="B28" s="20">
        <v>137</v>
      </c>
      <c r="C28" s="20">
        <v>0</v>
      </c>
      <c r="D28" s="20">
        <v>1</v>
      </c>
      <c r="E28" s="20">
        <v>18</v>
      </c>
      <c r="F28" s="20">
        <v>25</v>
      </c>
      <c r="G28" s="20">
        <v>20</v>
      </c>
      <c r="H28" s="20">
        <v>25</v>
      </c>
      <c r="I28" s="20">
        <v>7</v>
      </c>
      <c r="J28" s="20">
        <v>11</v>
      </c>
      <c r="K28" s="20">
        <v>30</v>
      </c>
      <c r="L28" s="20">
        <v>0</v>
      </c>
      <c r="M28" s="20">
        <v>0</v>
      </c>
    </row>
    <row r="29" spans="1:13" x14ac:dyDescent="0.2">
      <c r="A29" s="21" t="s">
        <v>126</v>
      </c>
      <c r="B29" s="30">
        <v>100</v>
      </c>
      <c r="C29" s="30">
        <v>0</v>
      </c>
      <c r="D29" s="30">
        <v>0.72992699999999999</v>
      </c>
      <c r="E29" s="30">
        <v>13.138686</v>
      </c>
      <c r="F29" s="30">
        <v>18.248175</v>
      </c>
      <c r="G29" s="30">
        <v>14.59854</v>
      </c>
      <c r="H29" s="30">
        <v>18.248175</v>
      </c>
      <c r="I29" s="30">
        <v>5.1094889999999999</v>
      </c>
      <c r="J29" s="30">
        <v>8.0291969999999999</v>
      </c>
      <c r="K29" s="30">
        <v>21.89781</v>
      </c>
      <c r="L29" s="30">
        <v>18.289719999999999</v>
      </c>
      <c r="M29" s="30">
        <v>15</v>
      </c>
    </row>
    <row r="30" spans="1:13" x14ac:dyDescent="0.2">
      <c r="A30" s="19" t="s">
        <v>857</v>
      </c>
      <c r="B30" s="20">
        <v>71</v>
      </c>
      <c r="C30" s="20">
        <v>0</v>
      </c>
      <c r="D30" s="20">
        <v>3</v>
      </c>
      <c r="E30" s="20">
        <v>6</v>
      </c>
      <c r="F30" s="20">
        <v>18</v>
      </c>
      <c r="G30" s="20">
        <v>16</v>
      </c>
      <c r="H30" s="20">
        <v>11</v>
      </c>
      <c r="I30" s="20">
        <v>6</v>
      </c>
      <c r="J30" s="20">
        <v>2</v>
      </c>
      <c r="K30" s="20">
        <v>9</v>
      </c>
      <c r="L30" s="20">
        <v>0</v>
      </c>
      <c r="M30" s="20">
        <v>0</v>
      </c>
    </row>
    <row r="31" spans="1:13" x14ac:dyDescent="0.2">
      <c r="A31" s="21" t="s">
        <v>126</v>
      </c>
      <c r="B31" s="30">
        <v>100</v>
      </c>
      <c r="C31" s="30">
        <v>0</v>
      </c>
      <c r="D31" s="30">
        <v>4.225352</v>
      </c>
      <c r="E31" s="30">
        <v>8.450704</v>
      </c>
      <c r="F31" s="30">
        <v>25.352112999999999</v>
      </c>
      <c r="G31" s="30">
        <v>22.535211</v>
      </c>
      <c r="H31" s="30">
        <v>15.492958</v>
      </c>
      <c r="I31" s="30">
        <v>8.450704</v>
      </c>
      <c r="J31" s="30">
        <v>2.8169010000000001</v>
      </c>
      <c r="K31" s="30">
        <v>12.676056000000001</v>
      </c>
      <c r="L31" s="30">
        <v>15.096774</v>
      </c>
      <c r="M31" s="30">
        <v>15</v>
      </c>
    </row>
    <row r="32" spans="1:13" x14ac:dyDescent="0.2">
      <c r="A32" s="19" t="s">
        <v>858</v>
      </c>
      <c r="B32" s="20">
        <v>11</v>
      </c>
      <c r="C32" s="20">
        <v>0</v>
      </c>
      <c r="D32" s="20">
        <v>0</v>
      </c>
      <c r="E32" s="20">
        <v>1</v>
      </c>
      <c r="F32" s="20">
        <v>1</v>
      </c>
      <c r="G32" s="20">
        <v>2</v>
      </c>
      <c r="H32" s="20">
        <v>2</v>
      </c>
      <c r="I32" s="20">
        <v>1</v>
      </c>
      <c r="J32" s="20">
        <v>0</v>
      </c>
      <c r="K32" s="20">
        <v>4</v>
      </c>
      <c r="L32" s="20">
        <v>0</v>
      </c>
      <c r="M32" s="20">
        <v>0</v>
      </c>
    </row>
    <row r="33" spans="1:13" x14ac:dyDescent="0.2">
      <c r="A33" s="21" t="s">
        <v>126</v>
      </c>
      <c r="B33" s="30">
        <v>100</v>
      </c>
      <c r="C33" s="30">
        <v>0</v>
      </c>
      <c r="D33" s="30">
        <v>0</v>
      </c>
      <c r="E33" s="30">
        <v>9.0909089999999999</v>
      </c>
      <c r="F33" s="30">
        <v>9.0909089999999999</v>
      </c>
      <c r="G33" s="30">
        <v>18.181818</v>
      </c>
      <c r="H33" s="30">
        <v>18.181818</v>
      </c>
      <c r="I33" s="30">
        <v>9.0909089999999999</v>
      </c>
      <c r="J33" s="30">
        <v>0</v>
      </c>
      <c r="K33" s="30">
        <v>36.363636</v>
      </c>
      <c r="L33" s="30">
        <v>16.857143000000001</v>
      </c>
      <c r="M33" s="30">
        <v>18</v>
      </c>
    </row>
    <row r="34" spans="1:13" x14ac:dyDescent="0.2">
      <c r="A34" s="19" t="s">
        <v>859</v>
      </c>
      <c r="B34" s="20">
        <v>881</v>
      </c>
      <c r="C34" s="20">
        <v>0</v>
      </c>
      <c r="D34" s="20">
        <v>14</v>
      </c>
      <c r="E34" s="20">
        <v>76</v>
      </c>
      <c r="F34" s="20">
        <v>116</v>
      </c>
      <c r="G34" s="20">
        <v>112</v>
      </c>
      <c r="H34" s="20">
        <v>172</v>
      </c>
      <c r="I34" s="20">
        <v>115</v>
      </c>
      <c r="J34" s="20">
        <v>201</v>
      </c>
      <c r="K34" s="20">
        <v>75</v>
      </c>
      <c r="L34" s="20">
        <v>0</v>
      </c>
      <c r="M34" s="20">
        <v>0</v>
      </c>
    </row>
    <row r="35" spans="1:13" x14ac:dyDescent="0.2">
      <c r="A35" s="21" t="s">
        <v>126</v>
      </c>
      <c r="B35" s="30">
        <v>100</v>
      </c>
      <c r="C35" s="30">
        <v>0</v>
      </c>
      <c r="D35" s="30">
        <v>1.5891029999999999</v>
      </c>
      <c r="E35" s="30">
        <v>8.6265610000000006</v>
      </c>
      <c r="F35" s="30">
        <v>13.166855999999999</v>
      </c>
      <c r="G35" s="30">
        <v>12.712826</v>
      </c>
      <c r="H35" s="30">
        <v>19.523268999999999</v>
      </c>
      <c r="I35" s="30">
        <v>13.053348</v>
      </c>
      <c r="J35" s="30">
        <v>22.814983000000002</v>
      </c>
      <c r="K35" s="30">
        <v>8.5130529999999993</v>
      </c>
      <c r="L35" s="30">
        <v>21.323820999999999</v>
      </c>
      <c r="M35" s="30">
        <v>20</v>
      </c>
    </row>
    <row r="36" spans="1:13" x14ac:dyDescent="0.2">
      <c r="A36" s="19" t="s">
        <v>860</v>
      </c>
      <c r="B36" s="20">
        <v>701</v>
      </c>
      <c r="C36" s="20">
        <v>1</v>
      </c>
      <c r="D36" s="20">
        <v>9</v>
      </c>
      <c r="E36" s="20">
        <v>51</v>
      </c>
      <c r="F36" s="20">
        <v>100</v>
      </c>
      <c r="G36" s="20">
        <v>124</v>
      </c>
      <c r="H36" s="20">
        <v>141</v>
      </c>
      <c r="I36" s="20">
        <v>75</v>
      </c>
      <c r="J36" s="20">
        <v>103</v>
      </c>
      <c r="K36" s="20">
        <v>97</v>
      </c>
      <c r="L36" s="20">
        <v>0</v>
      </c>
      <c r="M36" s="20">
        <v>0</v>
      </c>
    </row>
    <row r="37" spans="1:13" x14ac:dyDescent="0.2">
      <c r="A37" s="21" t="s">
        <v>126</v>
      </c>
      <c r="B37" s="30">
        <v>100</v>
      </c>
      <c r="C37" s="30">
        <v>0.142653</v>
      </c>
      <c r="D37" s="30">
        <v>1.2838799999999999</v>
      </c>
      <c r="E37" s="30">
        <v>7.2753209999999999</v>
      </c>
      <c r="F37" s="30">
        <v>14.265335</v>
      </c>
      <c r="G37" s="30">
        <v>17.689015999999999</v>
      </c>
      <c r="H37" s="30">
        <v>20.114122999999999</v>
      </c>
      <c r="I37" s="30">
        <v>10.699001000000001</v>
      </c>
      <c r="J37" s="30">
        <v>14.693295000000001</v>
      </c>
      <c r="K37" s="30">
        <v>13.837375</v>
      </c>
      <c r="L37" s="30">
        <v>19.990065999999999</v>
      </c>
      <c r="M37" s="30">
        <v>20</v>
      </c>
    </row>
    <row r="38" spans="1:13" x14ac:dyDescent="0.2">
      <c r="A38" s="19" t="s">
        <v>861</v>
      </c>
      <c r="B38" s="20">
        <v>1801</v>
      </c>
      <c r="C38" s="20">
        <v>1</v>
      </c>
      <c r="D38" s="20">
        <v>27</v>
      </c>
      <c r="E38" s="20">
        <v>152</v>
      </c>
      <c r="F38" s="20">
        <v>260</v>
      </c>
      <c r="G38" s="20">
        <v>274</v>
      </c>
      <c r="H38" s="20">
        <v>351</v>
      </c>
      <c r="I38" s="20">
        <v>204</v>
      </c>
      <c r="J38" s="20">
        <v>317</v>
      </c>
      <c r="K38" s="20">
        <v>215</v>
      </c>
      <c r="L38" s="20">
        <v>0</v>
      </c>
      <c r="M38" s="20">
        <v>0</v>
      </c>
    </row>
    <row r="39" spans="1:13" x14ac:dyDescent="0.2">
      <c r="A39" s="21" t="s">
        <v>126</v>
      </c>
      <c r="B39" s="30">
        <v>100</v>
      </c>
      <c r="C39" s="30">
        <v>5.5524999999999998E-2</v>
      </c>
      <c r="D39" s="30">
        <v>1.4991669999999999</v>
      </c>
      <c r="E39" s="30">
        <v>8.4397559999999991</v>
      </c>
      <c r="F39" s="30">
        <v>14.436424000000001</v>
      </c>
      <c r="G39" s="30">
        <v>15.21377</v>
      </c>
      <c r="H39" s="30">
        <v>19.489173000000001</v>
      </c>
      <c r="I39" s="30">
        <v>11.327040999999999</v>
      </c>
      <c r="J39" s="30">
        <v>17.601333</v>
      </c>
      <c r="K39" s="30">
        <v>11.937811999999999</v>
      </c>
      <c r="L39" s="30">
        <v>20.348044999999999</v>
      </c>
      <c r="M39" s="30">
        <v>20</v>
      </c>
    </row>
    <row r="40" spans="1:13" x14ac:dyDescent="0.2">
      <c r="A40" s="19" t="s">
        <v>862</v>
      </c>
      <c r="B40" s="20">
        <v>920</v>
      </c>
      <c r="C40" s="20">
        <v>1</v>
      </c>
      <c r="D40" s="20">
        <v>13</v>
      </c>
      <c r="E40" s="20">
        <v>76</v>
      </c>
      <c r="F40" s="20">
        <v>144</v>
      </c>
      <c r="G40" s="20">
        <v>162</v>
      </c>
      <c r="H40" s="20">
        <v>179</v>
      </c>
      <c r="I40" s="20">
        <v>89</v>
      </c>
      <c r="J40" s="20">
        <v>116</v>
      </c>
      <c r="K40" s="20">
        <v>140</v>
      </c>
      <c r="L40" s="20">
        <v>0</v>
      </c>
      <c r="M40" s="20">
        <v>0</v>
      </c>
    </row>
    <row r="41" spans="1:13" x14ac:dyDescent="0.2">
      <c r="A41" s="21" t="s">
        <v>126</v>
      </c>
      <c r="B41" s="30">
        <v>100</v>
      </c>
      <c r="C41" s="30">
        <v>0.108696</v>
      </c>
      <c r="D41" s="30">
        <v>1.413043</v>
      </c>
      <c r="E41" s="30">
        <v>8.2608700000000006</v>
      </c>
      <c r="F41" s="30">
        <v>15.652174</v>
      </c>
      <c r="G41" s="30">
        <v>17.608695999999998</v>
      </c>
      <c r="H41" s="30">
        <v>19.456522</v>
      </c>
      <c r="I41" s="30">
        <v>9.6739130000000007</v>
      </c>
      <c r="J41" s="30">
        <v>12.608696</v>
      </c>
      <c r="K41" s="30">
        <v>15.217390999999999</v>
      </c>
      <c r="L41" s="30">
        <v>19.339744</v>
      </c>
      <c r="M41" s="30">
        <v>18</v>
      </c>
    </row>
    <row r="42" spans="1:13" x14ac:dyDescent="0.2">
      <c r="A42" s="19" t="s">
        <v>863</v>
      </c>
      <c r="B42" s="20">
        <v>219</v>
      </c>
      <c r="C42" s="20">
        <v>0</v>
      </c>
      <c r="D42" s="20">
        <v>4</v>
      </c>
      <c r="E42" s="20">
        <v>25</v>
      </c>
      <c r="F42" s="20">
        <v>44</v>
      </c>
      <c r="G42" s="20">
        <v>38</v>
      </c>
      <c r="H42" s="20">
        <v>38</v>
      </c>
      <c r="I42" s="20">
        <v>14</v>
      </c>
      <c r="J42" s="20">
        <v>13</v>
      </c>
      <c r="K42" s="20">
        <v>43</v>
      </c>
      <c r="L42" s="20">
        <v>0</v>
      </c>
      <c r="M42" s="20">
        <v>0</v>
      </c>
    </row>
    <row r="43" spans="1:13" x14ac:dyDescent="0.2">
      <c r="A43" s="21" t="s">
        <v>126</v>
      </c>
      <c r="B43" s="30">
        <v>100</v>
      </c>
      <c r="C43" s="30">
        <v>0</v>
      </c>
      <c r="D43" s="30">
        <v>1.826484</v>
      </c>
      <c r="E43" s="30">
        <v>11.415525000000001</v>
      </c>
      <c r="F43" s="30">
        <v>20.091324</v>
      </c>
      <c r="G43" s="30">
        <v>17.351597999999999</v>
      </c>
      <c r="H43" s="30">
        <v>17.351597999999999</v>
      </c>
      <c r="I43" s="30">
        <v>6.3926939999999997</v>
      </c>
      <c r="J43" s="30">
        <v>5.9360730000000004</v>
      </c>
      <c r="K43" s="30">
        <v>19.634702999999998</v>
      </c>
      <c r="L43" s="35">
        <v>17.107955</v>
      </c>
      <c r="M43" s="30">
        <v>15</v>
      </c>
    </row>
    <row r="44" spans="1:13" x14ac:dyDescent="0.2">
      <c r="A44" s="18" t="s">
        <v>864</v>
      </c>
      <c r="B44" s="17">
        <v>208</v>
      </c>
      <c r="C44" s="17">
        <v>1</v>
      </c>
      <c r="D44" s="17">
        <v>4</v>
      </c>
      <c r="E44" s="17">
        <v>18</v>
      </c>
      <c r="F44" s="17">
        <v>19</v>
      </c>
      <c r="G44" s="17">
        <v>24</v>
      </c>
      <c r="H44" s="17">
        <v>38</v>
      </c>
      <c r="I44" s="17">
        <v>28</v>
      </c>
      <c r="J44" s="17">
        <v>67</v>
      </c>
      <c r="K44" s="17">
        <v>9</v>
      </c>
      <c r="L44" s="34">
        <v>0</v>
      </c>
      <c r="M44" s="17">
        <v>0</v>
      </c>
    </row>
    <row r="45" spans="1:13" x14ac:dyDescent="0.2">
      <c r="A45" s="21" t="s">
        <v>126</v>
      </c>
      <c r="B45" s="30">
        <v>100</v>
      </c>
      <c r="C45" s="30">
        <v>0.480769</v>
      </c>
      <c r="D45" s="30">
        <v>1.9230769999999999</v>
      </c>
      <c r="E45" s="30">
        <v>8.6538459999999997</v>
      </c>
      <c r="F45" s="30">
        <v>9.1346150000000002</v>
      </c>
      <c r="G45" s="30">
        <v>11.538462000000001</v>
      </c>
      <c r="H45" s="30">
        <v>18.269231000000001</v>
      </c>
      <c r="I45" s="30">
        <v>13.461537999999999</v>
      </c>
      <c r="J45" s="30">
        <v>32.211537999999997</v>
      </c>
      <c r="K45" s="30">
        <v>4.3269229999999999</v>
      </c>
      <c r="L45" s="30">
        <v>23.994975</v>
      </c>
      <c r="M45" s="30">
        <v>23</v>
      </c>
    </row>
    <row r="46" spans="1:13" x14ac:dyDescent="0.2">
      <c r="A46" s="19" t="s">
        <v>852</v>
      </c>
      <c r="B46" s="20">
        <v>220</v>
      </c>
      <c r="C46" s="20">
        <v>0</v>
      </c>
      <c r="D46" s="20">
        <v>4</v>
      </c>
      <c r="E46" s="20">
        <v>16</v>
      </c>
      <c r="F46" s="20">
        <v>23</v>
      </c>
      <c r="G46" s="20">
        <v>22</v>
      </c>
      <c r="H46" s="20">
        <v>46</v>
      </c>
      <c r="I46" s="20">
        <v>29</v>
      </c>
      <c r="J46" s="20">
        <v>59</v>
      </c>
      <c r="K46" s="20">
        <v>21</v>
      </c>
      <c r="L46" s="20">
        <v>0</v>
      </c>
      <c r="M46" s="20">
        <v>0</v>
      </c>
    </row>
    <row r="47" spans="1:13" x14ac:dyDescent="0.2">
      <c r="A47" s="21" t="s">
        <v>126</v>
      </c>
      <c r="B47" s="30">
        <v>100</v>
      </c>
      <c r="C47" s="30">
        <v>0</v>
      </c>
      <c r="D47" s="30">
        <v>1.818182</v>
      </c>
      <c r="E47" s="30">
        <v>7.2727269999999997</v>
      </c>
      <c r="F47" s="30">
        <v>10.454545</v>
      </c>
      <c r="G47" s="30">
        <v>10</v>
      </c>
      <c r="H47" s="30">
        <v>20.909091</v>
      </c>
      <c r="I47" s="30">
        <v>13.181818</v>
      </c>
      <c r="J47" s="30">
        <v>26.818182</v>
      </c>
      <c r="K47" s="30">
        <v>9.5454550000000005</v>
      </c>
      <c r="L47" s="30">
        <v>22.502513</v>
      </c>
      <c r="M47" s="30">
        <v>20</v>
      </c>
    </row>
    <row r="48" spans="1:13" x14ac:dyDescent="0.2">
      <c r="A48" s="19" t="s">
        <v>853</v>
      </c>
      <c r="B48" s="20">
        <v>226</v>
      </c>
      <c r="C48" s="20">
        <v>0</v>
      </c>
      <c r="D48" s="20">
        <v>4</v>
      </c>
      <c r="E48" s="20">
        <v>21</v>
      </c>
      <c r="F48" s="20">
        <v>23</v>
      </c>
      <c r="G48" s="20">
        <v>32</v>
      </c>
      <c r="H48" s="20">
        <v>44</v>
      </c>
      <c r="I48" s="20">
        <v>37</v>
      </c>
      <c r="J48" s="20">
        <v>50</v>
      </c>
      <c r="K48" s="20">
        <v>15</v>
      </c>
      <c r="L48" s="20">
        <v>0</v>
      </c>
      <c r="M48" s="20">
        <v>0</v>
      </c>
    </row>
    <row r="49" spans="1:13" x14ac:dyDescent="0.2">
      <c r="A49" s="21" t="s">
        <v>126</v>
      </c>
      <c r="B49" s="30">
        <v>100</v>
      </c>
      <c r="C49" s="30">
        <v>0</v>
      </c>
      <c r="D49" s="30">
        <v>1.7699119999999999</v>
      </c>
      <c r="E49" s="30">
        <v>9.2920350000000003</v>
      </c>
      <c r="F49" s="30">
        <v>10.176990999999999</v>
      </c>
      <c r="G49" s="30">
        <v>14.159292000000001</v>
      </c>
      <c r="H49" s="30">
        <v>19.469027000000001</v>
      </c>
      <c r="I49" s="30">
        <v>16.371680999999999</v>
      </c>
      <c r="J49" s="30">
        <v>22.123894</v>
      </c>
      <c r="K49" s="30">
        <v>6.637168</v>
      </c>
      <c r="L49" s="30">
        <v>21.758293999999999</v>
      </c>
      <c r="M49" s="30">
        <v>20</v>
      </c>
    </row>
    <row r="50" spans="1:13" x14ac:dyDescent="0.2">
      <c r="A50" s="19" t="s">
        <v>854</v>
      </c>
      <c r="B50" s="20">
        <v>211</v>
      </c>
      <c r="C50" s="20">
        <v>0</v>
      </c>
      <c r="D50" s="20">
        <v>0</v>
      </c>
      <c r="E50" s="20">
        <v>12</v>
      </c>
      <c r="F50" s="20">
        <v>30</v>
      </c>
      <c r="G50" s="20">
        <v>30</v>
      </c>
      <c r="H50" s="20">
        <v>41</v>
      </c>
      <c r="I50" s="20">
        <v>30</v>
      </c>
      <c r="J50" s="20">
        <v>45</v>
      </c>
      <c r="K50" s="20">
        <v>23</v>
      </c>
      <c r="L50" s="20">
        <v>0</v>
      </c>
      <c r="M50" s="20">
        <v>0</v>
      </c>
    </row>
    <row r="51" spans="1:13" x14ac:dyDescent="0.2">
      <c r="A51" s="21" t="s">
        <v>126</v>
      </c>
      <c r="B51" s="30">
        <v>100</v>
      </c>
      <c r="C51" s="30">
        <v>0</v>
      </c>
      <c r="D51" s="30">
        <v>0</v>
      </c>
      <c r="E51" s="30">
        <v>5.6872040000000004</v>
      </c>
      <c r="F51" s="30">
        <v>14.218009</v>
      </c>
      <c r="G51" s="30">
        <v>14.218009</v>
      </c>
      <c r="H51" s="30">
        <v>19.431280000000001</v>
      </c>
      <c r="I51" s="30">
        <v>14.218009</v>
      </c>
      <c r="J51" s="30">
        <v>21.327013999999998</v>
      </c>
      <c r="K51" s="30">
        <v>10.900474000000001</v>
      </c>
      <c r="L51" s="30">
        <v>21.957446999999998</v>
      </c>
      <c r="M51" s="30">
        <v>20</v>
      </c>
    </row>
    <row r="52" spans="1:13" x14ac:dyDescent="0.2">
      <c r="A52" s="19" t="s">
        <v>855</v>
      </c>
      <c r="B52" s="20">
        <v>134</v>
      </c>
      <c r="C52" s="20">
        <v>0</v>
      </c>
      <c r="D52" s="20">
        <v>2</v>
      </c>
      <c r="E52" s="20">
        <v>4</v>
      </c>
      <c r="F52" s="20">
        <v>18</v>
      </c>
      <c r="G52" s="20">
        <v>24</v>
      </c>
      <c r="H52" s="20">
        <v>34</v>
      </c>
      <c r="I52" s="20">
        <v>16</v>
      </c>
      <c r="J52" s="20">
        <v>19</v>
      </c>
      <c r="K52" s="20">
        <v>17</v>
      </c>
      <c r="L52" s="20">
        <v>0</v>
      </c>
      <c r="M52" s="20">
        <v>0</v>
      </c>
    </row>
    <row r="53" spans="1:13" x14ac:dyDescent="0.2">
      <c r="A53" s="21" t="s">
        <v>126</v>
      </c>
      <c r="B53" s="30">
        <v>100</v>
      </c>
      <c r="C53" s="30">
        <v>0</v>
      </c>
      <c r="D53" s="30">
        <v>1.492537</v>
      </c>
      <c r="E53" s="30">
        <v>2.9850750000000001</v>
      </c>
      <c r="F53" s="30">
        <v>13.432836</v>
      </c>
      <c r="G53" s="30">
        <v>17.910447999999999</v>
      </c>
      <c r="H53" s="30">
        <v>25.373134</v>
      </c>
      <c r="I53" s="30">
        <v>11.940299</v>
      </c>
      <c r="J53" s="30">
        <v>14.179104000000001</v>
      </c>
      <c r="K53" s="30">
        <v>12.686567</v>
      </c>
      <c r="L53" s="30">
        <v>21.965812</v>
      </c>
      <c r="M53" s="30">
        <v>20</v>
      </c>
    </row>
    <row r="54" spans="1:13" x14ac:dyDescent="0.2">
      <c r="A54" s="19" t="s">
        <v>856</v>
      </c>
      <c r="B54" s="20">
        <v>65</v>
      </c>
      <c r="C54" s="20">
        <v>0</v>
      </c>
      <c r="D54" s="20">
        <v>0</v>
      </c>
      <c r="E54" s="20">
        <v>4</v>
      </c>
      <c r="F54" s="20">
        <v>10</v>
      </c>
      <c r="G54" s="20">
        <v>5</v>
      </c>
      <c r="H54" s="20">
        <v>18</v>
      </c>
      <c r="I54" s="20">
        <v>5</v>
      </c>
      <c r="J54" s="20">
        <v>9</v>
      </c>
      <c r="K54" s="20">
        <v>14</v>
      </c>
      <c r="L54" s="20">
        <v>0</v>
      </c>
      <c r="M54" s="20">
        <v>0</v>
      </c>
    </row>
    <row r="55" spans="1:13" x14ac:dyDescent="0.2">
      <c r="A55" s="21" t="s">
        <v>126</v>
      </c>
      <c r="B55" s="30">
        <v>100</v>
      </c>
      <c r="C55" s="30">
        <v>0</v>
      </c>
      <c r="D55" s="30">
        <v>0</v>
      </c>
      <c r="E55" s="30">
        <v>6.1538459999999997</v>
      </c>
      <c r="F55" s="30">
        <v>15.384615</v>
      </c>
      <c r="G55" s="30">
        <v>7.6923079999999997</v>
      </c>
      <c r="H55" s="30">
        <v>27.692308000000001</v>
      </c>
      <c r="I55" s="30">
        <v>7.6923079999999997</v>
      </c>
      <c r="J55" s="30">
        <v>13.846154</v>
      </c>
      <c r="K55" s="30">
        <v>21.538461999999999</v>
      </c>
      <c r="L55" s="30">
        <v>23.490196000000001</v>
      </c>
      <c r="M55" s="30">
        <v>20</v>
      </c>
    </row>
    <row r="56" spans="1:13" x14ac:dyDescent="0.2">
      <c r="A56" s="19" t="s">
        <v>857</v>
      </c>
      <c r="B56" s="20">
        <v>25</v>
      </c>
      <c r="C56" s="20">
        <v>0</v>
      </c>
      <c r="D56" s="20">
        <v>0</v>
      </c>
      <c r="E56" s="20">
        <v>2</v>
      </c>
      <c r="F56" s="20">
        <v>6</v>
      </c>
      <c r="G56" s="20">
        <v>4</v>
      </c>
      <c r="H56" s="20">
        <v>5</v>
      </c>
      <c r="I56" s="20">
        <v>3</v>
      </c>
      <c r="J56" s="20">
        <v>1</v>
      </c>
      <c r="K56" s="20">
        <v>4</v>
      </c>
      <c r="L56" s="20">
        <v>0</v>
      </c>
      <c r="M56" s="20">
        <v>0</v>
      </c>
    </row>
    <row r="57" spans="1:13" x14ac:dyDescent="0.2">
      <c r="A57" s="21" t="s">
        <v>126</v>
      </c>
      <c r="B57" s="30">
        <v>100</v>
      </c>
      <c r="C57" s="30">
        <v>0</v>
      </c>
      <c r="D57" s="30">
        <v>0</v>
      </c>
      <c r="E57" s="30">
        <v>8</v>
      </c>
      <c r="F57" s="30">
        <v>24</v>
      </c>
      <c r="G57" s="30">
        <v>16</v>
      </c>
      <c r="H57" s="30">
        <v>20</v>
      </c>
      <c r="I57" s="30">
        <v>12</v>
      </c>
      <c r="J57" s="30">
        <v>4</v>
      </c>
      <c r="K57" s="30">
        <v>16</v>
      </c>
      <c r="L57" s="30">
        <v>16.619047999999999</v>
      </c>
      <c r="M57" s="30">
        <v>16</v>
      </c>
    </row>
    <row r="58" spans="1:13" x14ac:dyDescent="0.2">
      <c r="A58" s="19" t="s">
        <v>858</v>
      </c>
      <c r="B58" s="20">
        <v>3</v>
      </c>
      <c r="C58" s="20">
        <v>0</v>
      </c>
      <c r="D58" s="20">
        <v>0</v>
      </c>
      <c r="E58" s="20">
        <v>0</v>
      </c>
      <c r="F58" s="20">
        <v>0</v>
      </c>
      <c r="G58" s="20">
        <v>1</v>
      </c>
      <c r="H58" s="20">
        <v>1</v>
      </c>
      <c r="I58" s="20">
        <v>0</v>
      </c>
      <c r="J58" s="20">
        <v>0</v>
      </c>
      <c r="K58" s="20">
        <v>1</v>
      </c>
      <c r="L58" s="20">
        <v>0</v>
      </c>
      <c r="M58" s="20">
        <v>0</v>
      </c>
    </row>
    <row r="59" spans="1:13" x14ac:dyDescent="0.2">
      <c r="A59" s="21" t="s">
        <v>126</v>
      </c>
      <c r="B59" s="30">
        <v>100</v>
      </c>
      <c r="C59" s="30">
        <v>0</v>
      </c>
      <c r="D59" s="30">
        <v>0</v>
      </c>
      <c r="E59" s="30">
        <v>0</v>
      </c>
      <c r="F59" s="30">
        <v>0</v>
      </c>
      <c r="G59" s="30">
        <v>33.333333000000003</v>
      </c>
      <c r="H59" s="30">
        <v>33.333333000000003</v>
      </c>
      <c r="I59" s="30">
        <v>0</v>
      </c>
      <c r="J59" s="30">
        <v>0</v>
      </c>
      <c r="K59" s="30">
        <v>33.333333000000003</v>
      </c>
      <c r="L59" s="30">
        <v>19</v>
      </c>
      <c r="M59" s="30">
        <v>19</v>
      </c>
    </row>
    <row r="60" spans="1:13" x14ac:dyDescent="0.2">
      <c r="A60" s="19" t="s">
        <v>859</v>
      </c>
      <c r="B60" s="20">
        <v>446</v>
      </c>
      <c r="C60" s="20">
        <v>0</v>
      </c>
      <c r="D60" s="20">
        <v>8</v>
      </c>
      <c r="E60" s="20">
        <v>37</v>
      </c>
      <c r="F60" s="20">
        <v>46</v>
      </c>
      <c r="G60" s="20">
        <v>54</v>
      </c>
      <c r="H60" s="20">
        <v>90</v>
      </c>
      <c r="I60" s="20">
        <v>66</v>
      </c>
      <c r="J60" s="20">
        <v>109</v>
      </c>
      <c r="K60" s="20">
        <v>36</v>
      </c>
      <c r="L60" s="20">
        <v>0</v>
      </c>
      <c r="M60" s="20">
        <v>0</v>
      </c>
    </row>
    <row r="61" spans="1:13" x14ac:dyDescent="0.2">
      <c r="A61" s="21" t="s">
        <v>126</v>
      </c>
      <c r="B61" s="30">
        <v>100</v>
      </c>
      <c r="C61" s="30">
        <v>0</v>
      </c>
      <c r="D61" s="30">
        <v>1.793722</v>
      </c>
      <c r="E61" s="30">
        <v>8.2959639999999997</v>
      </c>
      <c r="F61" s="30">
        <v>10.313901</v>
      </c>
      <c r="G61" s="30">
        <v>12.107623</v>
      </c>
      <c r="H61" s="30">
        <v>20.179372000000001</v>
      </c>
      <c r="I61" s="30">
        <v>14.798206</v>
      </c>
      <c r="J61" s="30">
        <v>24.439461999999999</v>
      </c>
      <c r="K61" s="30">
        <v>8.0717490000000005</v>
      </c>
      <c r="L61" s="30">
        <v>22.119512</v>
      </c>
      <c r="M61" s="30">
        <v>20</v>
      </c>
    </row>
    <row r="62" spans="1:13" x14ac:dyDescent="0.2">
      <c r="A62" s="19" t="s">
        <v>860</v>
      </c>
      <c r="B62" s="20">
        <v>345</v>
      </c>
      <c r="C62" s="20">
        <v>0</v>
      </c>
      <c r="D62" s="20">
        <v>2</v>
      </c>
      <c r="E62" s="20">
        <v>16</v>
      </c>
      <c r="F62" s="20">
        <v>48</v>
      </c>
      <c r="G62" s="20">
        <v>54</v>
      </c>
      <c r="H62" s="20">
        <v>75</v>
      </c>
      <c r="I62" s="20">
        <v>46</v>
      </c>
      <c r="J62" s="20">
        <v>64</v>
      </c>
      <c r="K62" s="20">
        <v>40</v>
      </c>
      <c r="L62" s="20">
        <v>0</v>
      </c>
      <c r="M62" s="20">
        <v>0</v>
      </c>
    </row>
    <row r="63" spans="1:13" x14ac:dyDescent="0.2">
      <c r="A63" s="21" t="s">
        <v>126</v>
      </c>
      <c r="B63" s="30">
        <v>100</v>
      </c>
      <c r="C63" s="30">
        <v>0</v>
      </c>
      <c r="D63" s="30">
        <v>0.57970999999999995</v>
      </c>
      <c r="E63" s="30">
        <v>4.6376809999999997</v>
      </c>
      <c r="F63" s="30">
        <v>13.913043</v>
      </c>
      <c r="G63" s="30">
        <v>15.652174</v>
      </c>
      <c r="H63" s="30">
        <v>21.739129999999999</v>
      </c>
      <c r="I63" s="30">
        <v>13.333333</v>
      </c>
      <c r="J63" s="30">
        <v>18.550725</v>
      </c>
      <c r="K63" s="30">
        <v>11.594203</v>
      </c>
      <c r="L63" s="30">
        <v>21.960656</v>
      </c>
      <c r="M63" s="30">
        <v>20</v>
      </c>
    </row>
    <row r="64" spans="1:13" x14ac:dyDescent="0.2">
      <c r="A64" s="19" t="s">
        <v>861</v>
      </c>
      <c r="B64" s="20">
        <v>884</v>
      </c>
      <c r="C64" s="20">
        <v>0</v>
      </c>
      <c r="D64" s="20">
        <v>10</v>
      </c>
      <c r="E64" s="20">
        <v>59</v>
      </c>
      <c r="F64" s="20">
        <v>110</v>
      </c>
      <c r="G64" s="20">
        <v>118</v>
      </c>
      <c r="H64" s="20">
        <v>189</v>
      </c>
      <c r="I64" s="20">
        <v>120</v>
      </c>
      <c r="J64" s="20">
        <v>183</v>
      </c>
      <c r="K64" s="20">
        <v>95</v>
      </c>
      <c r="L64" s="20">
        <v>0</v>
      </c>
      <c r="M64" s="20">
        <v>0</v>
      </c>
    </row>
    <row r="65" spans="1:13" x14ac:dyDescent="0.2">
      <c r="A65" s="21" t="s">
        <v>126</v>
      </c>
      <c r="B65" s="30">
        <v>100</v>
      </c>
      <c r="C65" s="30">
        <v>0</v>
      </c>
      <c r="D65" s="30">
        <v>1.1312219999999999</v>
      </c>
      <c r="E65" s="30">
        <v>6.6742080000000001</v>
      </c>
      <c r="F65" s="30">
        <v>12.443439</v>
      </c>
      <c r="G65" s="30">
        <v>13.348416</v>
      </c>
      <c r="H65" s="30">
        <v>21.380089999999999</v>
      </c>
      <c r="I65" s="30">
        <v>13.574661000000001</v>
      </c>
      <c r="J65" s="30">
        <v>20.701357000000002</v>
      </c>
      <c r="K65" s="30">
        <v>10.746606</v>
      </c>
      <c r="L65" s="30">
        <v>21.992394999999998</v>
      </c>
      <c r="M65" s="30">
        <v>20</v>
      </c>
    </row>
    <row r="66" spans="1:13" x14ac:dyDescent="0.2">
      <c r="A66" s="19" t="s">
        <v>862</v>
      </c>
      <c r="B66" s="20">
        <v>438</v>
      </c>
      <c r="C66" s="20">
        <v>0</v>
      </c>
      <c r="D66" s="20">
        <v>2</v>
      </c>
      <c r="E66" s="20">
        <v>22</v>
      </c>
      <c r="F66" s="20">
        <v>64</v>
      </c>
      <c r="G66" s="20">
        <v>64</v>
      </c>
      <c r="H66" s="20">
        <v>99</v>
      </c>
      <c r="I66" s="20">
        <v>54</v>
      </c>
      <c r="J66" s="20">
        <v>74</v>
      </c>
      <c r="K66" s="20">
        <v>59</v>
      </c>
      <c r="L66" s="20">
        <v>0</v>
      </c>
      <c r="M66" s="20">
        <v>0</v>
      </c>
    </row>
    <row r="67" spans="1:13" x14ac:dyDescent="0.2">
      <c r="A67" s="21" t="s">
        <v>126</v>
      </c>
      <c r="B67" s="30">
        <v>100</v>
      </c>
      <c r="C67" s="30">
        <v>0</v>
      </c>
      <c r="D67" s="30">
        <v>0.456621</v>
      </c>
      <c r="E67" s="30">
        <v>5.022831</v>
      </c>
      <c r="F67" s="30">
        <v>14.611872</v>
      </c>
      <c r="G67" s="30">
        <v>14.611872</v>
      </c>
      <c r="H67" s="30">
        <v>22.602740000000001</v>
      </c>
      <c r="I67" s="30">
        <v>12.328766999999999</v>
      </c>
      <c r="J67" s="30">
        <v>16.894977000000001</v>
      </c>
      <c r="K67" s="30">
        <v>13.470319999999999</v>
      </c>
      <c r="L67" s="30">
        <v>21.854880999999999</v>
      </c>
      <c r="M67" s="30">
        <v>20</v>
      </c>
    </row>
    <row r="68" spans="1:13" x14ac:dyDescent="0.2">
      <c r="A68" s="19" t="s">
        <v>863</v>
      </c>
      <c r="B68" s="20">
        <v>93</v>
      </c>
      <c r="C68" s="20">
        <v>0</v>
      </c>
      <c r="D68" s="20">
        <v>0</v>
      </c>
      <c r="E68" s="20">
        <v>6</v>
      </c>
      <c r="F68" s="20">
        <v>16</v>
      </c>
      <c r="G68" s="20">
        <v>10</v>
      </c>
      <c r="H68" s="20">
        <v>24</v>
      </c>
      <c r="I68" s="20">
        <v>8</v>
      </c>
      <c r="J68" s="20">
        <v>10</v>
      </c>
      <c r="K68" s="20">
        <v>19</v>
      </c>
      <c r="L68" s="20">
        <v>0</v>
      </c>
      <c r="M68" s="20">
        <v>0</v>
      </c>
    </row>
    <row r="69" spans="1:13" x14ac:dyDescent="0.2">
      <c r="A69" s="21" t="s">
        <v>126</v>
      </c>
      <c r="B69" s="30">
        <v>100</v>
      </c>
      <c r="C69" s="30">
        <v>0</v>
      </c>
      <c r="D69" s="30">
        <v>0</v>
      </c>
      <c r="E69" s="30">
        <v>6.451613</v>
      </c>
      <c r="F69" s="30">
        <v>17.204301000000001</v>
      </c>
      <c r="G69" s="30">
        <v>10.752687999999999</v>
      </c>
      <c r="H69" s="30">
        <v>25.806452</v>
      </c>
      <c r="I69" s="30">
        <v>8.6021509999999992</v>
      </c>
      <c r="J69" s="30">
        <v>10.752687999999999</v>
      </c>
      <c r="K69" s="30">
        <v>20.430108000000001</v>
      </c>
      <c r="L69" s="35">
        <v>21.418918999999999</v>
      </c>
      <c r="M69" s="30">
        <v>20</v>
      </c>
    </row>
    <row r="70" spans="1:13" x14ac:dyDescent="0.2">
      <c r="A70" s="18" t="s">
        <v>865</v>
      </c>
      <c r="B70" s="17">
        <v>178</v>
      </c>
      <c r="C70" s="17">
        <v>0</v>
      </c>
      <c r="D70" s="17">
        <v>9</v>
      </c>
      <c r="E70" s="17">
        <v>17</v>
      </c>
      <c r="F70" s="17">
        <v>27</v>
      </c>
      <c r="G70" s="17">
        <v>29</v>
      </c>
      <c r="H70" s="17">
        <v>35</v>
      </c>
      <c r="I70" s="17">
        <v>19</v>
      </c>
      <c r="J70" s="17">
        <v>35</v>
      </c>
      <c r="K70" s="17">
        <v>7</v>
      </c>
      <c r="L70" s="34">
        <v>0</v>
      </c>
      <c r="M70" s="17">
        <v>0</v>
      </c>
    </row>
    <row r="71" spans="1:13" x14ac:dyDescent="0.2">
      <c r="A71" s="21" t="s">
        <v>126</v>
      </c>
      <c r="B71" s="30">
        <v>100</v>
      </c>
      <c r="C71" s="30">
        <v>0</v>
      </c>
      <c r="D71" s="30">
        <v>5.0561800000000003</v>
      </c>
      <c r="E71" s="30">
        <v>9.5505619999999993</v>
      </c>
      <c r="F71" s="30">
        <v>15.168539000000001</v>
      </c>
      <c r="G71" s="30">
        <v>16.292134999999998</v>
      </c>
      <c r="H71" s="30">
        <v>19.662921000000001</v>
      </c>
      <c r="I71" s="30">
        <v>10.674156999999999</v>
      </c>
      <c r="J71" s="30">
        <v>19.662921000000001</v>
      </c>
      <c r="K71" s="30">
        <v>3.9325839999999999</v>
      </c>
      <c r="L71" s="30">
        <v>19.461988000000002</v>
      </c>
      <c r="M71" s="30">
        <v>20</v>
      </c>
    </row>
    <row r="72" spans="1:13" x14ac:dyDescent="0.2">
      <c r="A72" s="19" t="s">
        <v>852</v>
      </c>
      <c r="B72" s="20">
        <v>212</v>
      </c>
      <c r="C72" s="20">
        <v>0</v>
      </c>
      <c r="D72" s="20">
        <v>2</v>
      </c>
      <c r="E72" s="20">
        <v>15</v>
      </c>
      <c r="F72" s="20">
        <v>29</v>
      </c>
      <c r="G72" s="20">
        <v>26</v>
      </c>
      <c r="H72" s="20">
        <v>41</v>
      </c>
      <c r="I72" s="20">
        <v>25</v>
      </c>
      <c r="J72" s="20">
        <v>59</v>
      </c>
      <c r="K72" s="20">
        <v>15</v>
      </c>
      <c r="L72" s="20">
        <v>0</v>
      </c>
      <c r="M72" s="20">
        <v>0</v>
      </c>
    </row>
    <row r="73" spans="1:13" x14ac:dyDescent="0.2">
      <c r="A73" s="21" t="s">
        <v>126</v>
      </c>
      <c r="B73" s="30">
        <v>100</v>
      </c>
      <c r="C73" s="30">
        <v>0</v>
      </c>
      <c r="D73" s="30">
        <v>0.94339600000000001</v>
      </c>
      <c r="E73" s="30">
        <v>7.0754720000000004</v>
      </c>
      <c r="F73" s="30">
        <v>13.679245</v>
      </c>
      <c r="G73" s="30">
        <v>12.264151</v>
      </c>
      <c r="H73" s="30">
        <v>19.339623</v>
      </c>
      <c r="I73" s="30">
        <v>11.792453</v>
      </c>
      <c r="J73" s="30">
        <v>27.830189000000001</v>
      </c>
      <c r="K73" s="30">
        <v>7.0754720000000004</v>
      </c>
      <c r="L73" s="30">
        <v>22.477156999999998</v>
      </c>
      <c r="M73" s="30">
        <v>20</v>
      </c>
    </row>
    <row r="74" spans="1:13" x14ac:dyDescent="0.2">
      <c r="A74" s="19" t="s">
        <v>853</v>
      </c>
      <c r="B74" s="20">
        <v>223</v>
      </c>
      <c r="C74" s="20">
        <v>0</v>
      </c>
      <c r="D74" s="20">
        <v>4</v>
      </c>
      <c r="E74" s="20">
        <v>24</v>
      </c>
      <c r="F74" s="20">
        <v>41</v>
      </c>
      <c r="G74" s="20">
        <v>32</v>
      </c>
      <c r="H74" s="20">
        <v>41</v>
      </c>
      <c r="I74" s="20">
        <v>24</v>
      </c>
      <c r="J74" s="20">
        <v>33</v>
      </c>
      <c r="K74" s="20">
        <v>24</v>
      </c>
      <c r="L74" s="20">
        <v>0</v>
      </c>
      <c r="M74" s="20">
        <v>0</v>
      </c>
    </row>
    <row r="75" spans="1:13" x14ac:dyDescent="0.2">
      <c r="A75" s="21" t="s">
        <v>126</v>
      </c>
      <c r="B75" s="30">
        <v>100</v>
      </c>
      <c r="C75" s="30">
        <v>0</v>
      </c>
      <c r="D75" s="30">
        <v>1.793722</v>
      </c>
      <c r="E75" s="30">
        <v>10.762332000000001</v>
      </c>
      <c r="F75" s="30">
        <v>18.385649999999998</v>
      </c>
      <c r="G75" s="30">
        <v>14.349776</v>
      </c>
      <c r="H75" s="30">
        <v>18.385649999999998</v>
      </c>
      <c r="I75" s="30">
        <v>10.762332000000001</v>
      </c>
      <c r="J75" s="30">
        <v>14.798206</v>
      </c>
      <c r="K75" s="30">
        <v>10.762332000000001</v>
      </c>
      <c r="L75" s="30">
        <v>18.542714</v>
      </c>
      <c r="M75" s="30">
        <v>19</v>
      </c>
    </row>
    <row r="76" spans="1:13" x14ac:dyDescent="0.2">
      <c r="A76" s="19" t="s">
        <v>854</v>
      </c>
      <c r="B76" s="20">
        <v>216</v>
      </c>
      <c r="C76" s="20">
        <v>0</v>
      </c>
      <c r="D76" s="20">
        <v>5</v>
      </c>
      <c r="E76" s="20">
        <v>22</v>
      </c>
      <c r="F76" s="20">
        <v>27</v>
      </c>
      <c r="G76" s="20">
        <v>42</v>
      </c>
      <c r="H76" s="20">
        <v>42</v>
      </c>
      <c r="I76" s="20">
        <v>17</v>
      </c>
      <c r="J76" s="20">
        <v>29</v>
      </c>
      <c r="K76" s="20">
        <v>32</v>
      </c>
      <c r="L76" s="20">
        <v>0</v>
      </c>
      <c r="M76" s="20">
        <v>0</v>
      </c>
    </row>
    <row r="77" spans="1:13" x14ac:dyDescent="0.2">
      <c r="A77" s="21" t="s">
        <v>126</v>
      </c>
      <c r="B77" s="30">
        <v>100</v>
      </c>
      <c r="C77" s="30">
        <v>0</v>
      </c>
      <c r="D77" s="30">
        <v>2.3148149999999998</v>
      </c>
      <c r="E77" s="30">
        <v>10.185185000000001</v>
      </c>
      <c r="F77" s="30">
        <v>12.5</v>
      </c>
      <c r="G77" s="30">
        <v>19.444444000000001</v>
      </c>
      <c r="H77" s="30">
        <v>19.444444000000001</v>
      </c>
      <c r="I77" s="30">
        <v>7.8703700000000003</v>
      </c>
      <c r="J77" s="30">
        <v>13.425926</v>
      </c>
      <c r="K77" s="30">
        <v>14.814814999999999</v>
      </c>
      <c r="L77" s="30">
        <v>18.630434999999999</v>
      </c>
      <c r="M77" s="30">
        <v>18</v>
      </c>
    </row>
    <row r="78" spans="1:13" x14ac:dyDescent="0.2">
      <c r="A78" s="19" t="s">
        <v>855</v>
      </c>
      <c r="B78" s="20">
        <v>140</v>
      </c>
      <c r="C78" s="20">
        <v>1</v>
      </c>
      <c r="D78" s="20">
        <v>2</v>
      </c>
      <c r="E78" s="20">
        <v>13</v>
      </c>
      <c r="F78" s="20">
        <v>25</v>
      </c>
      <c r="G78" s="20">
        <v>28</v>
      </c>
      <c r="H78" s="20">
        <v>24</v>
      </c>
      <c r="I78" s="20">
        <v>12</v>
      </c>
      <c r="J78" s="20">
        <v>10</v>
      </c>
      <c r="K78" s="20">
        <v>25</v>
      </c>
      <c r="L78" s="20">
        <v>0</v>
      </c>
      <c r="M78" s="20">
        <v>0</v>
      </c>
    </row>
    <row r="79" spans="1:13" x14ac:dyDescent="0.2">
      <c r="A79" s="21" t="s">
        <v>126</v>
      </c>
      <c r="B79" s="30">
        <v>100</v>
      </c>
      <c r="C79" s="30">
        <v>0.71428599999999998</v>
      </c>
      <c r="D79" s="30">
        <v>1.428571</v>
      </c>
      <c r="E79" s="30">
        <v>9.2857140000000005</v>
      </c>
      <c r="F79" s="30">
        <v>17.857143000000001</v>
      </c>
      <c r="G79" s="30">
        <v>20</v>
      </c>
      <c r="H79" s="30">
        <v>17.142856999999999</v>
      </c>
      <c r="I79" s="30">
        <v>8.5714290000000002</v>
      </c>
      <c r="J79" s="30">
        <v>7.1428570000000002</v>
      </c>
      <c r="K79" s="30">
        <v>17.857143000000001</v>
      </c>
      <c r="L79" s="30">
        <v>16.939129999999999</v>
      </c>
      <c r="M79" s="30">
        <v>15</v>
      </c>
    </row>
    <row r="80" spans="1:13" x14ac:dyDescent="0.2">
      <c r="A80" s="19" t="s">
        <v>856</v>
      </c>
      <c r="B80" s="20">
        <v>72</v>
      </c>
      <c r="C80" s="20">
        <v>0</v>
      </c>
      <c r="D80" s="20">
        <v>1</v>
      </c>
      <c r="E80" s="20">
        <v>14</v>
      </c>
      <c r="F80" s="20">
        <v>15</v>
      </c>
      <c r="G80" s="20">
        <v>15</v>
      </c>
      <c r="H80" s="20">
        <v>7</v>
      </c>
      <c r="I80" s="20">
        <v>2</v>
      </c>
      <c r="J80" s="20">
        <v>2</v>
      </c>
      <c r="K80" s="20">
        <v>16</v>
      </c>
      <c r="L80" s="20">
        <v>0</v>
      </c>
      <c r="M80" s="20">
        <v>0</v>
      </c>
    </row>
    <row r="81" spans="1:13" x14ac:dyDescent="0.2">
      <c r="A81" s="21" t="s">
        <v>126</v>
      </c>
      <c r="B81" s="30">
        <v>100</v>
      </c>
      <c r="C81" s="30">
        <v>0</v>
      </c>
      <c r="D81" s="30">
        <v>1.388889</v>
      </c>
      <c r="E81" s="30">
        <v>19.444444000000001</v>
      </c>
      <c r="F81" s="30">
        <v>20.833333</v>
      </c>
      <c r="G81" s="30">
        <v>20.833333</v>
      </c>
      <c r="H81" s="30">
        <v>9.7222220000000004</v>
      </c>
      <c r="I81" s="30">
        <v>2.7777780000000001</v>
      </c>
      <c r="J81" s="30">
        <v>2.7777780000000001</v>
      </c>
      <c r="K81" s="30">
        <v>22.222221999999999</v>
      </c>
      <c r="L81" s="30">
        <v>13.553571</v>
      </c>
      <c r="M81" s="30">
        <v>14</v>
      </c>
    </row>
    <row r="82" spans="1:13" x14ac:dyDescent="0.2">
      <c r="A82" s="19" t="s">
        <v>857</v>
      </c>
      <c r="B82" s="20">
        <v>46</v>
      </c>
      <c r="C82" s="20">
        <v>0</v>
      </c>
      <c r="D82" s="20">
        <v>3</v>
      </c>
      <c r="E82" s="20">
        <v>4</v>
      </c>
      <c r="F82" s="20">
        <v>12</v>
      </c>
      <c r="G82" s="20">
        <v>12</v>
      </c>
      <c r="H82" s="20">
        <v>6</v>
      </c>
      <c r="I82" s="20">
        <v>3</v>
      </c>
      <c r="J82" s="20">
        <v>1</v>
      </c>
      <c r="K82" s="20">
        <v>5</v>
      </c>
      <c r="L82" s="20">
        <v>0</v>
      </c>
      <c r="M82" s="20">
        <v>0</v>
      </c>
    </row>
    <row r="83" spans="1:13" x14ac:dyDescent="0.2">
      <c r="A83" s="21" t="s">
        <v>126</v>
      </c>
      <c r="B83" s="30">
        <v>100</v>
      </c>
      <c r="C83" s="30">
        <v>0</v>
      </c>
      <c r="D83" s="30">
        <v>6.5217390000000002</v>
      </c>
      <c r="E83" s="30">
        <v>8.6956520000000008</v>
      </c>
      <c r="F83" s="30">
        <v>26.086957000000002</v>
      </c>
      <c r="G83" s="30">
        <v>26.086957000000002</v>
      </c>
      <c r="H83" s="30">
        <v>13.043478</v>
      </c>
      <c r="I83" s="30">
        <v>6.5217390000000002</v>
      </c>
      <c r="J83" s="30">
        <v>2.1739130000000002</v>
      </c>
      <c r="K83" s="30">
        <v>10.869565</v>
      </c>
      <c r="L83" s="30">
        <v>14.317073000000001</v>
      </c>
      <c r="M83" s="30">
        <v>15</v>
      </c>
    </row>
    <row r="84" spans="1:13" x14ac:dyDescent="0.2">
      <c r="A84" s="19" t="s">
        <v>858</v>
      </c>
      <c r="B84" s="20">
        <v>8</v>
      </c>
      <c r="C84" s="20">
        <v>0</v>
      </c>
      <c r="D84" s="20">
        <v>0</v>
      </c>
      <c r="E84" s="20">
        <v>1</v>
      </c>
      <c r="F84" s="20">
        <v>1</v>
      </c>
      <c r="G84" s="20">
        <v>1</v>
      </c>
      <c r="H84" s="20">
        <v>1</v>
      </c>
      <c r="I84" s="20">
        <v>1</v>
      </c>
      <c r="J84" s="20">
        <v>0</v>
      </c>
      <c r="K84" s="20">
        <v>3</v>
      </c>
      <c r="L84" s="20">
        <v>0</v>
      </c>
      <c r="M84" s="20">
        <v>0</v>
      </c>
    </row>
    <row r="85" spans="1:13" x14ac:dyDescent="0.2">
      <c r="A85" s="21" t="s">
        <v>126</v>
      </c>
      <c r="B85" s="30">
        <v>100</v>
      </c>
      <c r="C85" s="30">
        <v>0</v>
      </c>
      <c r="D85" s="30">
        <v>0</v>
      </c>
      <c r="E85" s="30">
        <v>12.5</v>
      </c>
      <c r="F85" s="30">
        <v>12.5</v>
      </c>
      <c r="G85" s="30">
        <v>12.5</v>
      </c>
      <c r="H85" s="30">
        <v>12.5</v>
      </c>
      <c r="I85" s="30">
        <v>12.5</v>
      </c>
      <c r="J85" s="30">
        <v>0</v>
      </c>
      <c r="K85" s="30">
        <v>37.5</v>
      </c>
      <c r="L85" s="30">
        <v>16</v>
      </c>
      <c r="M85" s="30">
        <v>15</v>
      </c>
    </row>
    <row r="86" spans="1:13" x14ac:dyDescent="0.2">
      <c r="A86" s="19" t="s">
        <v>859</v>
      </c>
      <c r="B86" s="20">
        <v>435</v>
      </c>
      <c r="C86" s="20">
        <v>0</v>
      </c>
      <c r="D86" s="20">
        <v>6</v>
      </c>
      <c r="E86" s="20">
        <v>39</v>
      </c>
      <c r="F86" s="20">
        <v>70</v>
      </c>
      <c r="G86" s="20">
        <v>58</v>
      </c>
      <c r="H86" s="20">
        <v>82</v>
      </c>
      <c r="I86" s="20">
        <v>49</v>
      </c>
      <c r="J86" s="20">
        <v>92</v>
      </c>
      <c r="K86" s="20">
        <v>39</v>
      </c>
      <c r="L86" s="20">
        <v>0</v>
      </c>
      <c r="M86" s="20">
        <v>0</v>
      </c>
    </row>
    <row r="87" spans="1:13" x14ac:dyDescent="0.2">
      <c r="A87" s="21" t="s">
        <v>126</v>
      </c>
      <c r="B87" s="30">
        <v>100</v>
      </c>
      <c r="C87" s="30">
        <v>0</v>
      </c>
      <c r="D87" s="30">
        <v>1.37931</v>
      </c>
      <c r="E87" s="30">
        <v>8.9655170000000002</v>
      </c>
      <c r="F87" s="30">
        <v>16.091954000000001</v>
      </c>
      <c r="G87" s="30">
        <v>13.333333</v>
      </c>
      <c r="H87" s="30">
        <v>18.850574999999999</v>
      </c>
      <c r="I87" s="30">
        <v>11.264367999999999</v>
      </c>
      <c r="J87" s="30">
        <v>21.149425000000001</v>
      </c>
      <c r="K87" s="30">
        <v>8.9655170000000002</v>
      </c>
      <c r="L87" s="30">
        <v>20.5</v>
      </c>
      <c r="M87" s="30">
        <v>20</v>
      </c>
    </row>
    <row r="88" spans="1:13" x14ac:dyDescent="0.2">
      <c r="A88" s="19" t="s">
        <v>860</v>
      </c>
      <c r="B88" s="20">
        <v>356</v>
      </c>
      <c r="C88" s="20">
        <v>1</v>
      </c>
      <c r="D88" s="20">
        <v>7</v>
      </c>
      <c r="E88" s="20">
        <v>35</v>
      </c>
      <c r="F88" s="20">
        <v>52</v>
      </c>
      <c r="G88" s="20">
        <v>70</v>
      </c>
      <c r="H88" s="20">
        <v>66</v>
      </c>
      <c r="I88" s="20">
        <v>29</v>
      </c>
      <c r="J88" s="20">
        <v>39</v>
      </c>
      <c r="K88" s="20">
        <v>57</v>
      </c>
      <c r="L88" s="20">
        <v>0</v>
      </c>
      <c r="M88" s="20">
        <v>0</v>
      </c>
    </row>
    <row r="89" spans="1:13" x14ac:dyDescent="0.2">
      <c r="A89" s="21" t="s">
        <v>126</v>
      </c>
      <c r="B89" s="30">
        <v>100</v>
      </c>
      <c r="C89" s="30">
        <v>0.28089900000000001</v>
      </c>
      <c r="D89" s="30">
        <v>1.9662919999999999</v>
      </c>
      <c r="E89" s="30">
        <v>9.8314609999999991</v>
      </c>
      <c r="F89" s="30">
        <v>14.606742000000001</v>
      </c>
      <c r="G89" s="30">
        <v>19.662921000000001</v>
      </c>
      <c r="H89" s="30">
        <v>18.539325999999999</v>
      </c>
      <c r="I89" s="30">
        <v>8.1460670000000004</v>
      </c>
      <c r="J89" s="30">
        <v>10.955056000000001</v>
      </c>
      <c r="K89" s="30">
        <v>16.011236</v>
      </c>
      <c r="L89" s="30">
        <v>17.979932999999999</v>
      </c>
      <c r="M89" s="30">
        <v>18</v>
      </c>
    </row>
    <row r="90" spans="1:13" x14ac:dyDescent="0.2">
      <c r="A90" s="19" t="s">
        <v>861</v>
      </c>
      <c r="B90" s="20">
        <v>917</v>
      </c>
      <c r="C90" s="20">
        <v>1</v>
      </c>
      <c r="D90" s="20">
        <v>17</v>
      </c>
      <c r="E90" s="20">
        <v>93</v>
      </c>
      <c r="F90" s="20">
        <v>150</v>
      </c>
      <c r="G90" s="20">
        <v>156</v>
      </c>
      <c r="H90" s="20">
        <v>162</v>
      </c>
      <c r="I90" s="20">
        <v>84</v>
      </c>
      <c r="J90" s="20">
        <v>134</v>
      </c>
      <c r="K90" s="20">
        <v>120</v>
      </c>
      <c r="L90" s="20">
        <v>0</v>
      </c>
      <c r="M90" s="20">
        <v>0</v>
      </c>
    </row>
    <row r="91" spans="1:13" x14ac:dyDescent="0.2">
      <c r="A91" s="21" t="s">
        <v>126</v>
      </c>
      <c r="B91" s="30">
        <v>100</v>
      </c>
      <c r="C91" s="30">
        <v>0.109051</v>
      </c>
      <c r="D91" s="30">
        <v>1.853871</v>
      </c>
      <c r="E91" s="30">
        <v>10.141767</v>
      </c>
      <c r="F91" s="30">
        <v>16.357688</v>
      </c>
      <c r="G91" s="30">
        <v>17.011996</v>
      </c>
      <c r="H91" s="30">
        <v>17.666302999999999</v>
      </c>
      <c r="I91" s="30">
        <v>9.1603049999999993</v>
      </c>
      <c r="J91" s="30">
        <v>14.612868000000001</v>
      </c>
      <c r="K91" s="30">
        <v>13.08615</v>
      </c>
      <c r="L91" s="30">
        <v>18.720200999999999</v>
      </c>
      <c r="M91" s="30">
        <v>18</v>
      </c>
    </row>
    <row r="92" spans="1:13" x14ac:dyDescent="0.2">
      <c r="A92" s="19" t="s">
        <v>862</v>
      </c>
      <c r="B92" s="20">
        <v>482</v>
      </c>
      <c r="C92" s="20">
        <v>1</v>
      </c>
      <c r="D92" s="20">
        <v>11</v>
      </c>
      <c r="E92" s="20">
        <v>54</v>
      </c>
      <c r="F92" s="20">
        <v>80</v>
      </c>
      <c r="G92" s="20">
        <v>98</v>
      </c>
      <c r="H92" s="20">
        <v>80</v>
      </c>
      <c r="I92" s="20">
        <v>35</v>
      </c>
      <c r="J92" s="20">
        <v>42</v>
      </c>
      <c r="K92" s="20">
        <v>81</v>
      </c>
      <c r="L92" s="20">
        <v>0</v>
      </c>
      <c r="M92" s="20">
        <v>0</v>
      </c>
    </row>
    <row r="93" spans="1:13" x14ac:dyDescent="0.2">
      <c r="A93" s="21" t="s">
        <v>126</v>
      </c>
      <c r="B93" s="30">
        <v>100</v>
      </c>
      <c r="C93" s="30">
        <v>0.20746899999999999</v>
      </c>
      <c r="D93" s="30">
        <v>2.2821579999999999</v>
      </c>
      <c r="E93" s="30">
        <v>11.20332</v>
      </c>
      <c r="F93" s="30">
        <v>16.59751</v>
      </c>
      <c r="G93" s="30">
        <v>20.331949999999999</v>
      </c>
      <c r="H93" s="30">
        <v>16.59751</v>
      </c>
      <c r="I93" s="30">
        <v>7.2614109999999998</v>
      </c>
      <c r="J93" s="30">
        <v>8.7136929999999992</v>
      </c>
      <c r="K93" s="30">
        <v>16.804978999999999</v>
      </c>
      <c r="L93" s="30">
        <v>16.962593999999999</v>
      </c>
      <c r="M93" s="30">
        <v>15</v>
      </c>
    </row>
    <row r="94" spans="1:13" x14ac:dyDescent="0.2">
      <c r="A94" s="19" t="s">
        <v>863</v>
      </c>
      <c r="B94" s="20">
        <v>126</v>
      </c>
      <c r="C94" s="20">
        <v>0</v>
      </c>
      <c r="D94" s="20">
        <v>4</v>
      </c>
      <c r="E94" s="20">
        <v>19</v>
      </c>
      <c r="F94" s="20">
        <v>28</v>
      </c>
      <c r="G94" s="20">
        <v>28</v>
      </c>
      <c r="H94" s="20">
        <v>14</v>
      </c>
      <c r="I94" s="20">
        <v>6</v>
      </c>
      <c r="J94" s="20">
        <v>3</v>
      </c>
      <c r="K94" s="20">
        <v>24</v>
      </c>
      <c r="L94" s="20">
        <v>0</v>
      </c>
      <c r="M94" s="20">
        <v>0</v>
      </c>
    </row>
    <row r="95" spans="1:13" x14ac:dyDescent="0.2">
      <c r="A95" s="21" t="s">
        <v>126</v>
      </c>
      <c r="B95" s="30">
        <v>100</v>
      </c>
      <c r="C95" s="30">
        <v>0</v>
      </c>
      <c r="D95" s="30">
        <v>3.1746029999999998</v>
      </c>
      <c r="E95" s="30">
        <v>15.079364999999999</v>
      </c>
      <c r="F95" s="30">
        <v>22.222221999999999</v>
      </c>
      <c r="G95" s="30">
        <v>22.222221999999999</v>
      </c>
      <c r="H95" s="30">
        <v>11.111110999999999</v>
      </c>
      <c r="I95" s="30">
        <v>4.7619049999999996</v>
      </c>
      <c r="J95" s="30">
        <v>2.3809520000000002</v>
      </c>
      <c r="K95" s="30">
        <v>19.047619000000001</v>
      </c>
      <c r="L95" s="30">
        <v>13.980392</v>
      </c>
      <c r="M95" s="30">
        <v>14.5</v>
      </c>
    </row>
    <row r="96" spans="1:13" x14ac:dyDescent="0.2">
      <c r="A96" s="18" t="s">
        <v>866</v>
      </c>
      <c r="B96" s="18"/>
      <c r="C96" s="18"/>
      <c r="D96" s="18"/>
      <c r="E96" s="18"/>
      <c r="F96" s="18"/>
      <c r="G96" s="18"/>
      <c r="H96" s="18"/>
      <c r="I96" s="18"/>
      <c r="J96" s="18"/>
      <c r="K96" s="18"/>
      <c r="L96" s="18"/>
      <c r="M96" s="18"/>
    </row>
    <row r="97" spans="1:13" x14ac:dyDescent="0.2">
      <c r="A97" s="19" t="s">
        <v>130</v>
      </c>
      <c r="B97" s="20">
        <v>151</v>
      </c>
      <c r="C97" s="20">
        <v>0</v>
      </c>
      <c r="D97" s="20">
        <v>12</v>
      </c>
      <c r="E97" s="20">
        <v>30</v>
      </c>
      <c r="F97" s="20">
        <v>30</v>
      </c>
      <c r="G97" s="20">
        <v>27</v>
      </c>
      <c r="H97" s="20">
        <v>21</v>
      </c>
      <c r="I97" s="20">
        <v>9</v>
      </c>
      <c r="J97" s="20">
        <v>11</v>
      </c>
      <c r="K97" s="20">
        <v>11</v>
      </c>
      <c r="L97" s="20">
        <v>0</v>
      </c>
      <c r="M97" s="20">
        <v>0</v>
      </c>
    </row>
    <row r="98" spans="1:13" x14ac:dyDescent="0.2">
      <c r="A98" s="21" t="s">
        <v>126</v>
      </c>
      <c r="B98" s="30">
        <v>100</v>
      </c>
      <c r="C98" s="30">
        <v>0</v>
      </c>
      <c r="D98" s="30">
        <v>7.9470200000000002</v>
      </c>
      <c r="E98" s="30">
        <v>19.867550000000001</v>
      </c>
      <c r="F98" s="30">
        <v>19.867550000000001</v>
      </c>
      <c r="G98" s="30">
        <v>17.880794999999999</v>
      </c>
      <c r="H98" s="30">
        <v>13.907285</v>
      </c>
      <c r="I98" s="30">
        <v>5.9602649999999997</v>
      </c>
      <c r="J98" s="30">
        <v>7.2847679999999997</v>
      </c>
      <c r="K98" s="30">
        <v>7.2847679999999997</v>
      </c>
      <c r="L98" s="30">
        <v>14.178571</v>
      </c>
      <c r="M98" s="30">
        <v>13</v>
      </c>
    </row>
    <row r="99" spans="1:13" x14ac:dyDescent="0.2">
      <c r="A99" s="19" t="s">
        <v>131</v>
      </c>
      <c r="B99" s="20">
        <v>1446</v>
      </c>
      <c r="C99" s="20">
        <v>1</v>
      </c>
      <c r="D99" s="20">
        <v>8</v>
      </c>
      <c r="E99" s="20">
        <v>64</v>
      </c>
      <c r="F99" s="20">
        <v>129</v>
      </c>
      <c r="G99" s="20">
        <v>178</v>
      </c>
      <c r="H99" s="20">
        <v>339</v>
      </c>
      <c r="I99" s="20">
        <v>213</v>
      </c>
      <c r="J99" s="20">
        <v>379</v>
      </c>
      <c r="K99" s="20">
        <v>135</v>
      </c>
      <c r="L99" s="20">
        <v>0</v>
      </c>
      <c r="M99" s="20">
        <v>0</v>
      </c>
    </row>
    <row r="100" spans="1:13" x14ac:dyDescent="0.2">
      <c r="A100" s="21" t="s">
        <v>126</v>
      </c>
      <c r="B100" s="30">
        <v>100</v>
      </c>
      <c r="C100" s="30">
        <v>6.9155999999999995E-2</v>
      </c>
      <c r="D100" s="30">
        <v>0.55325000000000002</v>
      </c>
      <c r="E100" s="30">
        <v>4.4260029999999997</v>
      </c>
      <c r="F100" s="30">
        <v>8.9211620000000007</v>
      </c>
      <c r="G100" s="30">
        <v>12.30982</v>
      </c>
      <c r="H100" s="30">
        <v>23.443982999999999</v>
      </c>
      <c r="I100" s="30">
        <v>14.73029</v>
      </c>
      <c r="J100" s="30">
        <v>26.210235000000001</v>
      </c>
      <c r="K100" s="30">
        <v>9.3361000000000001</v>
      </c>
      <c r="L100" s="30">
        <v>23.650648</v>
      </c>
      <c r="M100" s="30">
        <v>22</v>
      </c>
    </row>
    <row r="101" spans="1:13" x14ac:dyDescent="0.2">
      <c r="A101" s="19" t="s">
        <v>392</v>
      </c>
      <c r="B101" s="20">
        <v>150</v>
      </c>
      <c r="C101" s="20">
        <v>1</v>
      </c>
      <c r="D101" s="20">
        <v>7</v>
      </c>
      <c r="E101" s="20">
        <v>27</v>
      </c>
      <c r="F101" s="20">
        <v>42</v>
      </c>
      <c r="G101" s="20">
        <v>24</v>
      </c>
      <c r="H101" s="20">
        <v>17</v>
      </c>
      <c r="I101" s="20">
        <v>9</v>
      </c>
      <c r="J101" s="20">
        <v>7</v>
      </c>
      <c r="K101" s="20">
        <v>16</v>
      </c>
      <c r="L101" s="20">
        <v>0</v>
      </c>
      <c r="M101" s="20">
        <v>0</v>
      </c>
    </row>
    <row r="102" spans="1:13" x14ac:dyDescent="0.2">
      <c r="A102" s="21" t="s">
        <v>126</v>
      </c>
      <c r="B102" s="30">
        <v>100</v>
      </c>
      <c r="C102" s="30">
        <v>0.66666700000000001</v>
      </c>
      <c r="D102" s="30">
        <v>4.6666670000000003</v>
      </c>
      <c r="E102" s="30">
        <v>18</v>
      </c>
      <c r="F102" s="30">
        <v>28</v>
      </c>
      <c r="G102" s="30">
        <v>16</v>
      </c>
      <c r="H102" s="30">
        <v>11.333333</v>
      </c>
      <c r="I102" s="30">
        <v>6</v>
      </c>
      <c r="J102" s="30">
        <v>4.6666670000000003</v>
      </c>
      <c r="K102" s="30">
        <v>10.666667</v>
      </c>
      <c r="L102" s="30">
        <v>13.888059999999999</v>
      </c>
      <c r="M102" s="30">
        <v>13</v>
      </c>
    </row>
    <row r="103" spans="1:13" x14ac:dyDescent="0.2">
      <c r="A103" s="19" t="s">
        <v>132</v>
      </c>
      <c r="B103" s="20">
        <v>372</v>
      </c>
      <c r="C103" s="20">
        <v>0</v>
      </c>
      <c r="D103" s="20">
        <v>12</v>
      </c>
      <c r="E103" s="20">
        <v>56</v>
      </c>
      <c r="F103" s="20">
        <v>93</v>
      </c>
      <c r="G103" s="20">
        <v>83</v>
      </c>
      <c r="H103" s="20">
        <v>41</v>
      </c>
      <c r="I103" s="20">
        <v>16</v>
      </c>
      <c r="J103" s="20">
        <v>13</v>
      </c>
      <c r="K103" s="20">
        <v>58</v>
      </c>
      <c r="L103" s="20">
        <v>0</v>
      </c>
      <c r="M103" s="20">
        <v>0</v>
      </c>
    </row>
    <row r="104" spans="1:13" x14ac:dyDescent="0.2">
      <c r="A104" s="21" t="s">
        <v>126</v>
      </c>
      <c r="B104" s="30">
        <v>100</v>
      </c>
      <c r="C104" s="30">
        <v>0</v>
      </c>
      <c r="D104" s="30">
        <v>3.225806</v>
      </c>
      <c r="E104" s="30">
        <v>15.053763</v>
      </c>
      <c r="F104" s="30">
        <v>25</v>
      </c>
      <c r="G104" s="30">
        <v>22.311827999999998</v>
      </c>
      <c r="H104" s="30">
        <v>11.021504999999999</v>
      </c>
      <c r="I104" s="30">
        <v>4.301075</v>
      </c>
      <c r="J104" s="30">
        <v>3.494624</v>
      </c>
      <c r="K104" s="30">
        <v>15.591398</v>
      </c>
      <c r="L104" s="30">
        <v>14.528662000000001</v>
      </c>
      <c r="M104" s="30">
        <v>14</v>
      </c>
    </row>
    <row r="105" spans="1:13" x14ac:dyDescent="0.2">
      <c r="A105" s="19" t="s">
        <v>867</v>
      </c>
      <c r="B105" s="20">
        <v>69</v>
      </c>
      <c r="C105" s="20">
        <v>0</v>
      </c>
      <c r="D105" s="20">
        <v>1</v>
      </c>
      <c r="E105" s="20">
        <v>10</v>
      </c>
      <c r="F105" s="20">
        <v>12</v>
      </c>
      <c r="G105" s="20">
        <v>15</v>
      </c>
      <c r="H105" s="20">
        <v>7</v>
      </c>
      <c r="I105" s="20">
        <v>4</v>
      </c>
      <c r="J105" s="20">
        <v>9</v>
      </c>
      <c r="K105" s="20">
        <v>11</v>
      </c>
      <c r="L105" s="20">
        <v>0</v>
      </c>
      <c r="M105" s="20">
        <v>0</v>
      </c>
    </row>
    <row r="106" spans="1:13" x14ac:dyDescent="0.2">
      <c r="A106" s="21" t="s">
        <v>126</v>
      </c>
      <c r="B106" s="30">
        <v>100</v>
      </c>
      <c r="C106" s="30">
        <v>0</v>
      </c>
      <c r="D106" s="30">
        <v>1.4492750000000001</v>
      </c>
      <c r="E106" s="30">
        <v>14.492754</v>
      </c>
      <c r="F106" s="30">
        <v>17.391304000000002</v>
      </c>
      <c r="G106" s="30">
        <v>21.739129999999999</v>
      </c>
      <c r="H106" s="30">
        <v>10.144928</v>
      </c>
      <c r="I106" s="30">
        <v>5.7971009999999996</v>
      </c>
      <c r="J106" s="30">
        <v>13.043478</v>
      </c>
      <c r="K106" s="30">
        <v>15.942029</v>
      </c>
      <c r="L106" s="35">
        <v>16.913792999999998</v>
      </c>
      <c r="M106" s="30">
        <v>15</v>
      </c>
    </row>
    <row r="107" spans="1:13" x14ac:dyDescent="0.2">
      <c r="A107" s="18" t="s">
        <v>133</v>
      </c>
      <c r="B107" s="17">
        <v>92</v>
      </c>
      <c r="C107" s="17">
        <v>0</v>
      </c>
      <c r="D107" s="17">
        <v>7</v>
      </c>
      <c r="E107" s="17">
        <v>17</v>
      </c>
      <c r="F107" s="17">
        <v>18</v>
      </c>
      <c r="G107" s="17">
        <v>13</v>
      </c>
      <c r="H107" s="17">
        <v>15</v>
      </c>
      <c r="I107" s="17">
        <v>6</v>
      </c>
      <c r="J107" s="17">
        <v>7</v>
      </c>
      <c r="K107" s="17">
        <v>9</v>
      </c>
      <c r="L107" s="34">
        <v>0</v>
      </c>
      <c r="M107" s="17">
        <v>0</v>
      </c>
    </row>
    <row r="108" spans="1:13" x14ac:dyDescent="0.2">
      <c r="A108" s="21" t="s">
        <v>126</v>
      </c>
      <c r="B108" s="30">
        <v>100</v>
      </c>
      <c r="C108" s="30">
        <v>0</v>
      </c>
      <c r="D108" s="30">
        <v>7.6086960000000001</v>
      </c>
      <c r="E108" s="30">
        <v>18.478261</v>
      </c>
      <c r="F108" s="30">
        <v>19.565217000000001</v>
      </c>
      <c r="G108" s="30">
        <v>14.130435</v>
      </c>
      <c r="H108" s="30">
        <v>16.304348000000001</v>
      </c>
      <c r="I108" s="30">
        <v>6.5217390000000002</v>
      </c>
      <c r="J108" s="30">
        <v>7.6086960000000001</v>
      </c>
      <c r="K108" s="30">
        <v>9.7826090000000008</v>
      </c>
      <c r="L108" s="30">
        <v>14.542168999999999</v>
      </c>
      <c r="M108" s="30">
        <v>13</v>
      </c>
    </row>
    <row r="109" spans="1:13" x14ac:dyDescent="0.2">
      <c r="A109" s="19" t="s">
        <v>134</v>
      </c>
      <c r="B109" s="20">
        <v>813</v>
      </c>
      <c r="C109" s="20">
        <v>0</v>
      </c>
      <c r="D109" s="20">
        <v>3</v>
      </c>
      <c r="E109" s="20">
        <v>31</v>
      </c>
      <c r="F109" s="20">
        <v>66</v>
      </c>
      <c r="G109" s="20">
        <v>95</v>
      </c>
      <c r="H109" s="20">
        <v>185</v>
      </c>
      <c r="I109" s="20">
        <v>130</v>
      </c>
      <c r="J109" s="20">
        <v>228</v>
      </c>
      <c r="K109" s="20">
        <v>75</v>
      </c>
      <c r="L109" s="20">
        <v>0</v>
      </c>
      <c r="M109" s="20">
        <v>0</v>
      </c>
    </row>
    <row r="110" spans="1:13" x14ac:dyDescent="0.2">
      <c r="A110" s="21" t="s">
        <v>126</v>
      </c>
      <c r="B110" s="30">
        <v>100</v>
      </c>
      <c r="C110" s="30">
        <v>0</v>
      </c>
      <c r="D110" s="30">
        <v>0.369004</v>
      </c>
      <c r="E110" s="30">
        <v>3.8130380000000001</v>
      </c>
      <c r="F110" s="30">
        <v>8.1180810000000001</v>
      </c>
      <c r="G110" s="30">
        <v>11.685117</v>
      </c>
      <c r="H110" s="30">
        <v>22.755227999999999</v>
      </c>
      <c r="I110" s="30">
        <v>15.990159999999999</v>
      </c>
      <c r="J110" s="30">
        <v>28.044280000000001</v>
      </c>
      <c r="K110" s="30">
        <v>9.2250920000000001</v>
      </c>
      <c r="L110" s="30">
        <v>24.584011</v>
      </c>
      <c r="M110" s="30">
        <v>23</v>
      </c>
    </row>
    <row r="111" spans="1:13" x14ac:dyDescent="0.2">
      <c r="A111" s="19" t="s">
        <v>393</v>
      </c>
      <c r="B111" s="20">
        <v>65</v>
      </c>
      <c r="C111" s="20">
        <v>1</v>
      </c>
      <c r="D111" s="20">
        <v>3</v>
      </c>
      <c r="E111" s="20">
        <v>11</v>
      </c>
      <c r="F111" s="20">
        <v>17</v>
      </c>
      <c r="G111" s="20">
        <v>10</v>
      </c>
      <c r="H111" s="20">
        <v>9</v>
      </c>
      <c r="I111" s="20">
        <v>5</v>
      </c>
      <c r="J111" s="20">
        <v>5</v>
      </c>
      <c r="K111" s="20">
        <v>4</v>
      </c>
      <c r="L111" s="20">
        <v>0</v>
      </c>
      <c r="M111" s="20">
        <v>0</v>
      </c>
    </row>
    <row r="112" spans="1:13" x14ac:dyDescent="0.2">
      <c r="A112" s="21" t="s">
        <v>126</v>
      </c>
      <c r="B112" s="30">
        <v>100</v>
      </c>
      <c r="C112" s="30">
        <v>1.538462</v>
      </c>
      <c r="D112" s="30">
        <v>4.6153849999999998</v>
      </c>
      <c r="E112" s="30">
        <v>16.923076999999999</v>
      </c>
      <c r="F112" s="30">
        <v>26.153846000000001</v>
      </c>
      <c r="G112" s="30">
        <v>15.384615</v>
      </c>
      <c r="H112" s="30">
        <v>13.846154</v>
      </c>
      <c r="I112" s="30">
        <v>7.6923079999999997</v>
      </c>
      <c r="J112" s="30">
        <v>7.6923079999999997</v>
      </c>
      <c r="K112" s="30">
        <v>6.1538459999999997</v>
      </c>
      <c r="L112" s="30">
        <v>15.114754</v>
      </c>
      <c r="M112" s="30">
        <v>14</v>
      </c>
    </row>
    <row r="113" spans="1:13" x14ac:dyDescent="0.2">
      <c r="A113" s="19" t="s">
        <v>135</v>
      </c>
      <c r="B113" s="20">
        <v>83</v>
      </c>
      <c r="C113" s="20">
        <v>0</v>
      </c>
      <c r="D113" s="20">
        <v>1</v>
      </c>
      <c r="E113" s="20">
        <v>16</v>
      </c>
      <c r="F113" s="20">
        <v>21</v>
      </c>
      <c r="G113" s="20">
        <v>15</v>
      </c>
      <c r="H113" s="20">
        <v>12</v>
      </c>
      <c r="I113" s="20">
        <v>3</v>
      </c>
      <c r="J113" s="20">
        <v>4</v>
      </c>
      <c r="K113" s="20">
        <v>11</v>
      </c>
      <c r="L113" s="20">
        <v>0</v>
      </c>
      <c r="M113" s="20">
        <v>0</v>
      </c>
    </row>
    <row r="114" spans="1:13" x14ac:dyDescent="0.2">
      <c r="A114" s="21" t="s">
        <v>126</v>
      </c>
      <c r="B114" s="30">
        <v>100</v>
      </c>
      <c r="C114" s="30">
        <v>0</v>
      </c>
      <c r="D114" s="30">
        <v>1.2048190000000001</v>
      </c>
      <c r="E114" s="30">
        <v>19.277107999999998</v>
      </c>
      <c r="F114" s="30">
        <v>25.301205</v>
      </c>
      <c r="G114" s="30">
        <v>18.072289000000001</v>
      </c>
      <c r="H114" s="30">
        <v>14.457831000000001</v>
      </c>
      <c r="I114" s="30">
        <v>3.6144579999999999</v>
      </c>
      <c r="J114" s="30">
        <v>4.8192769999999996</v>
      </c>
      <c r="K114" s="30">
        <v>13.253012</v>
      </c>
      <c r="L114" s="30">
        <v>16.541667</v>
      </c>
      <c r="M114" s="30">
        <v>13</v>
      </c>
    </row>
    <row r="115" spans="1:13" x14ac:dyDescent="0.2">
      <c r="A115" s="19" t="s">
        <v>868</v>
      </c>
      <c r="B115" s="20">
        <v>39</v>
      </c>
      <c r="C115" s="20">
        <v>0</v>
      </c>
      <c r="D115" s="20">
        <v>0</v>
      </c>
      <c r="E115" s="20">
        <v>2</v>
      </c>
      <c r="F115" s="20">
        <v>7</v>
      </c>
      <c r="G115" s="20">
        <v>9</v>
      </c>
      <c r="H115" s="20">
        <v>6</v>
      </c>
      <c r="I115" s="20">
        <v>4</v>
      </c>
      <c r="J115" s="20">
        <v>6</v>
      </c>
      <c r="K115" s="20">
        <v>5</v>
      </c>
      <c r="L115" s="20">
        <v>0</v>
      </c>
      <c r="M115" s="20">
        <v>0</v>
      </c>
    </row>
    <row r="116" spans="1:13" x14ac:dyDescent="0.2">
      <c r="A116" s="21" t="s">
        <v>126</v>
      </c>
      <c r="B116" s="30">
        <v>100</v>
      </c>
      <c r="C116" s="30">
        <v>0</v>
      </c>
      <c r="D116" s="30">
        <v>0</v>
      </c>
      <c r="E116" s="30">
        <v>5.1282050000000003</v>
      </c>
      <c r="F116" s="30">
        <v>17.948718</v>
      </c>
      <c r="G116" s="30">
        <v>23.076923000000001</v>
      </c>
      <c r="H116" s="30">
        <v>15.384615</v>
      </c>
      <c r="I116" s="30">
        <v>10.256410000000001</v>
      </c>
      <c r="J116" s="30">
        <v>15.384615</v>
      </c>
      <c r="K116" s="30">
        <v>12.820513</v>
      </c>
      <c r="L116" s="35">
        <v>19.529412000000001</v>
      </c>
      <c r="M116" s="30">
        <v>16</v>
      </c>
    </row>
    <row r="117" spans="1:13" x14ac:dyDescent="0.2">
      <c r="A117" s="18" t="s">
        <v>136</v>
      </c>
      <c r="B117" s="17">
        <v>59</v>
      </c>
      <c r="C117" s="17">
        <v>0</v>
      </c>
      <c r="D117" s="17">
        <v>5</v>
      </c>
      <c r="E117" s="17">
        <v>13</v>
      </c>
      <c r="F117" s="17">
        <v>12</v>
      </c>
      <c r="G117" s="17">
        <v>14</v>
      </c>
      <c r="H117" s="17">
        <v>6</v>
      </c>
      <c r="I117" s="17">
        <v>3</v>
      </c>
      <c r="J117" s="17">
        <v>4</v>
      </c>
      <c r="K117" s="17">
        <v>2</v>
      </c>
      <c r="L117" s="34">
        <v>0</v>
      </c>
      <c r="M117" s="17">
        <v>0</v>
      </c>
    </row>
    <row r="118" spans="1:13" x14ac:dyDescent="0.2">
      <c r="A118" s="21" t="s">
        <v>126</v>
      </c>
      <c r="B118" s="30">
        <v>100</v>
      </c>
      <c r="C118" s="30">
        <v>0</v>
      </c>
      <c r="D118" s="30">
        <v>8.4745760000000008</v>
      </c>
      <c r="E118" s="30">
        <v>22.033898000000001</v>
      </c>
      <c r="F118" s="30">
        <v>20.338982999999999</v>
      </c>
      <c r="G118" s="30">
        <v>23.728814</v>
      </c>
      <c r="H118" s="30">
        <v>10.169492</v>
      </c>
      <c r="I118" s="30">
        <v>5.084746</v>
      </c>
      <c r="J118" s="30">
        <v>6.7796609999999999</v>
      </c>
      <c r="K118" s="30">
        <v>3.389831</v>
      </c>
      <c r="L118" s="30">
        <v>13.649122999999999</v>
      </c>
      <c r="M118" s="30">
        <v>13</v>
      </c>
    </row>
    <row r="119" spans="1:13" x14ac:dyDescent="0.2">
      <c r="A119" s="19" t="s">
        <v>134</v>
      </c>
      <c r="B119" s="20">
        <v>632</v>
      </c>
      <c r="C119" s="20">
        <v>1</v>
      </c>
      <c r="D119" s="20">
        <v>5</v>
      </c>
      <c r="E119" s="20">
        <v>33</v>
      </c>
      <c r="F119" s="20">
        <v>63</v>
      </c>
      <c r="G119" s="20">
        <v>83</v>
      </c>
      <c r="H119" s="20">
        <v>153</v>
      </c>
      <c r="I119" s="20">
        <v>83</v>
      </c>
      <c r="J119" s="20">
        <v>151</v>
      </c>
      <c r="K119" s="20">
        <v>60</v>
      </c>
      <c r="L119" s="20">
        <v>0</v>
      </c>
      <c r="M119" s="20">
        <v>0</v>
      </c>
    </row>
    <row r="120" spans="1:13" x14ac:dyDescent="0.2">
      <c r="A120" s="21" t="s">
        <v>126</v>
      </c>
      <c r="B120" s="30">
        <v>100</v>
      </c>
      <c r="C120" s="30">
        <v>0.15822800000000001</v>
      </c>
      <c r="D120" s="30">
        <v>0.79113900000000004</v>
      </c>
      <c r="E120" s="30">
        <v>5.2215189999999998</v>
      </c>
      <c r="F120" s="30">
        <v>9.9683539999999997</v>
      </c>
      <c r="G120" s="30">
        <v>13.132911</v>
      </c>
      <c r="H120" s="30">
        <v>24.208860999999999</v>
      </c>
      <c r="I120" s="30">
        <v>13.132911</v>
      </c>
      <c r="J120" s="30">
        <v>23.892405</v>
      </c>
      <c r="K120" s="30">
        <v>9.4936710000000009</v>
      </c>
      <c r="L120" s="30">
        <v>22.452797</v>
      </c>
      <c r="M120" s="30">
        <v>20</v>
      </c>
    </row>
    <row r="121" spans="1:13" x14ac:dyDescent="0.2">
      <c r="A121" s="19" t="s">
        <v>393</v>
      </c>
      <c r="B121" s="20">
        <v>85</v>
      </c>
      <c r="C121" s="20">
        <v>0</v>
      </c>
      <c r="D121" s="20">
        <v>4</v>
      </c>
      <c r="E121" s="20">
        <v>16</v>
      </c>
      <c r="F121" s="20">
        <v>25</v>
      </c>
      <c r="G121" s="20">
        <v>14</v>
      </c>
      <c r="H121" s="20">
        <v>8</v>
      </c>
      <c r="I121" s="20">
        <v>4</v>
      </c>
      <c r="J121" s="20">
        <v>2</v>
      </c>
      <c r="K121" s="20">
        <v>12</v>
      </c>
      <c r="L121" s="20">
        <v>0</v>
      </c>
      <c r="M121" s="20">
        <v>0</v>
      </c>
    </row>
    <row r="122" spans="1:13" x14ac:dyDescent="0.2">
      <c r="A122" s="21" t="s">
        <v>126</v>
      </c>
      <c r="B122" s="30">
        <v>100</v>
      </c>
      <c r="C122" s="30">
        <v>0</v>
      </c>
      <c r="D122" s="30">
        <v>4.7058819999999999</v>
      </c>
      <c r="E122" s="30">
        <v>18.823529000000001</v>
      </c>
      <c r="F122" s="30">
        <v>29.411764999999999</v>
      </c>
      <c r="G122" s="30">
        <v>16.470587999999999</v>
      </c>
      <c r="H122" s="30">
        <v>9.4117650000000008</v>
      </c>
      <c r="I122" s="30">
        <v>4.7058819999999999</v>
      </c>
      <c r="J122" s="30">
        <v>2.3529409999999999</v>
      </c>
      <c r="K122" s="30">
        <v>14.117647</v>
      </c>
      <c r="L122" s="30">
        <v>12.863014</v>
      </c>
      <c r="M122" s="30">
        <v>10</v>
      </c>
    </row>
    <row r="123" spans="1:13" x14ac:dyDescent="0.2">
      <c r="A123" s="19" t="s">
        <v>135</v>
      </c>
      <c r="B123" s="20">
        <v>289</v>
      </c>
      <c r="C123" s="20">
        <v>0</v>
      </c>
      <c r="D123" s="20">
        <v>11</v>
      </c>
      <c r="E123" s="20">
        <v>40</v>
      </c>
      <c r="F123" s="20">
        <v>72</v>
      </c>
      <c r="G123" s="20">
        <v>68</v>
      </c>
      <c r="H123" s="20">
        <v>29</v>
      </c>
      <c r="I123" s="20">
        <v>13</v>
      </c>
      <c r="J123" s="20">
        <v>9</v>
      </c>
      <c r="K123" s="20">
        <v>47</v>
      </c>
      <c r="L123" s="20">
        <v>0</v>
      </c>
      <c r="M123" s="20">
        <v>0</v>
      </c>
    </row>
    <row r="124" spans="1:13" x14ac:dyDescent="0.2">
      <c r="A124" s="21" t="s">
        <v>126</v>
      </c>
      <c r="B124" s="30">
        <v>100</v>
      </c>
      <c r="C124" s="30">
        <v>0</v>
      </c>
      <c r="D124" s="30">
        <v>3.8062279999999999</v>
      </c>
      <c r="E124" s="30">
        <v>13.84083</v>
      </c>
      <c r="F124" s="30">
        <v>24.913495000000001</v>
      </c>
      <c r="G124" s="30">
        <v>23.529412000000001</v>
      </c>
      <c r="H124" s="30">
        <v>10.034602</v>
      </c>
      <c r="I124" s="30">
        <v>4.4982699999999998</v>
      </c>
      <c r="J124" s="30">
        <v>3.1141869999999998</v>
      </c>
      <c r="K124" s="30">
        <v>16.262975999999998</v>
      </c>
      <c r="L124" s="30">
        <v>13.929752000000001</v>
      </c>
      <c r="M124" s="30">
        <v>14</v>
      </c>
    </row>
    <row r="125" spans="1:13" x14ac:dyDescent="0.2">
      <c r="A125" s="19" t="s">
        <v>868</v>
      </c>
      <c r="B125" s="20">
        <v>30</v>
      </c>
      <c r="C125" s="20">
        <v>0</v>
      </c>
      <c r="D125" s="20">
        <v>1</v>
      </c>
      <c r="E125" s="20">
        <v>8</v>
      </c>
      <c r="F125" s="20">
        <v>5</v>
      </c>
      <c r="G125" s="20">
        <v>6</v>
      </c>
      <c r="H125" s="20">
        <v>1</v>
      </c>
      <c r="I125" s="20">
        <v>0</v>
      </c>
      <c r="J125" s="20">
        <v>3</v>
      </c>
      <c r="K125" s="20">
        <v>6</v>
      </c>
      <c r="L125" s="20">
        <v>0</v>
      </c>
      <c r="M125" s="20">
        <v>0</v>
      </c>
    </row>
    <row r="126" spans="1:13" x14ac:dyDescent="0.2">
      <c r="A126" s="21" t="s">
        <v>126</v>
      </c>
      <c r="B126" s="30">
        <v>100</v>
      </c>
      <c r="C126" s="30">
        <v>0</v>
      </c>
      <c r="D126" s="30">
        <v>3.3333330000000001</v>
      </c>
      <c r="E126" s="30">
        <v>26.666667</v>
      </c>
      <c r="F126" s="30">
        <v>16.666667</v>
      </c>
      <c r="G126" s="30">
        <v>20</v>
      </c>
      <c r="H126" s="30">
        <v>3.3333330000000001</v>
      </c>
      <c r="I126" s="30">
        <v>0</v>
      </c>
      <c r="J126" s="30">
        <v>10</v>
      </c>
      <c r="K126" s="30">
        <v>20</v>
      </c>
      <c r="L126" s="30">
        <v>13.208333</v>
      </c>
      <c r="M126" s="30">
        <v>10</v>
      </c>
    </row>
    <row r="127" spans="1:13" x14ac:dyDescent="0.2">
      <c r="A127" s="18" t="s">
        <v>869</v>
      </c>
      <c r="B127" s="18"/>
      <c r="C127" s="18"/>
      <c r="D127" s="18"/>
      <c r="E127" s="18"/>
      <c r="F127" s="18"/>
      <c r="G127" s="18"/>
      <c r="H127" s="18"/>
      <c r="I127" s="18"/>
      <c r="J127" s="18"/>
      <c r="K127" s="18"/>
      <c r="L127" s="18"/>
      <c r="M127" s="18"/>
    </row>
    <row r="128" spans="1:13" x14ac:dyDescent="0.2">
      <c r="A128" s="19" t="s">
        <v>870</v>
      </c>
      <c r="B128" s="20">
        <v>366</v>
      </c>
      <c r="C128" s="20">
        <v>1</v>
      </c>
      <c r="D128" s="20">
        <v>18</v>
      </c>
      <c r="E128" s="20">
        <v>76</v>
      </c>
      <c r="F128" s="20">
        <v>93</v>
      </c>
      <c r="G128" s="20">
        <v>77</v>
      </c>
      <c r="H128" s="20">
        <v>45</v>
      </c>
      <c r="I128" s="20">
        <v>18</v>
      </c>
      <c r="J128" s="20">
        <v>11</v>
      </c>
      <c r="K128" s="20">
        <v>27</v>
      </c>
      <c r="L128" s="20">
        <v>0</v>
      </c>
      <c r="M128" s="20">
        <v>0</v>
      </c>
    </row>
    <row r="129" spans="1:13" x14ac:dyDescent="0.2">
      <c r="A129" s="21" t="s">
        <v>126</v>
      </c>
      <c r="B129" s="30">
        <v>100</v>
      </c>
      <c r="C129" s="30">
        <v>0.27322400000000002</v>
      </c>
      <c r="D129" s="30">
        <v>4.9180330000000003</v>
      </c>
      <c r="E129" s="30">
        <v>20.765027</v>
      </c>
      <c r="F129" s="30">
        <v>25.409835999999999</v>
      </c>
      <c r="G129" s="30">
        <v>21.038250999999999</v>
      </c>
      <c r="H129" s="30">
        <v>12.295082000000001</v>
      </c>
      <c r="I129" s="30">
        <v>4.9180330000000003</v>
      </c>
      <c r="J129" s="30">
        <v>3.0054639999999999</v>
      </c>
      <c r="K129" s="30">
        <v>7.3770490000000004</v>
      </c>
      <c r="L129" s="30">
        <v>13.935103</v>
      </c>
      <c r="M129" s="30">
        <v>13</v>
      </c>
    </row>
    <row r="130" spans="1:13" x14ac:dyDescent="0.2">
      <c r="A130" s="19" t="s">
        <v>871</v>
      </c>
      <c r="B130" s="20">
        <v>1212</v>
      </c>
      <c r="C130" s="20">
        <v>1</v>
      </c>
      <c r="D130" s="20">
        <v>7</v>
      </c>
      <c r="E130" s="20">
        <v>52</v>
      </c>
      <c r="F130" s="20">
        <v>108</v>
      </c>
      <c r="G130" s="20">
        <v>145</v>
      </c>
      <c r="H130" s="20">
        <v>284</v>
      </c>
      <c r="I130" s="20">
        <v>184</v>
      </c>
      <c r="J130" s="20">
        <v>323</v>
      </c>
      <c r="K130" s="20">
        <v>108</v>
      </c>
      <c r="L130" s="20">
        <v>0</v>
      </c>
      <c r="M130" s="20">
        <v>0</v>
      </c>
    </row>
    <row r="131" spans="1:13" x14ac:dyDescent="0.2">
      <c r="A131" s="21" t="s">
        <v>126</v>
      </c>
      <c r="B131" s="30">
        <v>100</v>
      </c>
      <c r="C131" s="30">
        <v>8.2507999999999998E-2</v>
      </c>
      <c r="D131" s="30">
        <v>0.57755800000000002</v>
      </c>
      <c r="E131" s="30">
        <v>4.2904289999999996</v>
      </c>
      <c r="F131" s="30">
        <v>8.9108909999999995</v>
      </c>
      <c r="G131" s="30">
        <v>11.963696000000001</v>
      </c>
      <c r="H131" s="30">
        <v>23.432342999999999</v>
      </c>
      <c r="I131" s="30">
        <v>15.181518000000001</v>
      </c>
      <c r="J131" s="30">
        <v>26.650165000000001</v>
      </c>
      <c r="K131" s="30">
        <v>8.9108909999999995</v>
      </c>
      <c r="L131" s="30">
        <v>23.734601000000001</v>
      </c>
      <c r="M131" s="30">
        <v>22</v>
      </c>
    </row>
    <row r="132" spans="1:13" x14ac:dyDescent="0.2">
      <c r="A132" s="19" t="s">
        <v>137</v>
      </c>
      <c r="B132" s="20">
        <v>112</v>
      </c>
      <c r="C132" s="20">
        <v>0</v>
      </c>
      <c r="D132" s="20">
        <v>4</v>
      </c>
      <c r="E132" s="20">
        <v>8</v>
      </c>
      <c r="F132" s="20">
        <v>8</v>
      </c>
      <c r="G132" s="20">
        <v>17</v>
      </c>
      <c r="H132" s="20">
        <v>24</v>
      </c>
      <c r="I132" s="20">
        <v>15</v>
      </c>
      <c r="J132" s="20">
        <v>24</v>
      </c>
      <c r="K132" s="20">
        <v>12</v>
      </c>
      <c r="L132" s="20">
        <v>0</v>
      </c>
      <c r="M132" s="20">
        <v>0</v>
      </c>
    </row>
    <row r="133" spans="1:13" x14ac:dyDescent="0.2">
      <c r="A133" s="21" t="s">
        <v>126</v>
      </c>
      <c r="B133" s="30">
        <v>100</v>
      </c>
      <c r="C133" s="30">
        <v>0</v>
      </c>
      <c r="D133" s="30">
        <v>3.5714290000000002</v>
      </c>
      <c r="E133" s="30">
        <v>7.1428570000000002</v>
      </c>
      <c r="F133" s="30">
        <v>7.1428570000000002</v>
      </c>
      <c r="G133" s="30">
        <v>15.178571</v>
      </c>
      <c r="H133" s="30">
        <v>21.428571000000002</v>
      </c>
      <c r="I133" s="30">
        <v>13.392856999999999</v>
      </c>
      <c r="J133" s="30">
        <v>21.428571000000002</v>
      </c>
      <c r="K133" s="30">
        <v>10.714286</v>
      </c>
      <c r="L133" s="30">
        <v>21.52</v>
      </c>
      <c r="M133" s="30">
        <v>20</v>
      </c>
    </row>
    <row r="134" spans="1:13" x14ac:dyDescent="0.2">
      <c r="A134" s="19" t="s">
        <v>138</v>
      </c>
      <c r="B134" s="20">
        <v>673</v>
      </c>
      <c r="C134" s="20">
        <v>0</v>
      </c>
      <c r="D134" s="20">
        <v>13</v>
      </c>
      <c r="E134" s="20">
        <v>59</v>
      </c>
      <c r="F134" s="20">
        <v>93</v>
      </c>
      <c r="G134" s="20">
        <v>100</v>
      </c>
      <c r="H134" s="20">
        <v>134</v>
      </c>
      <c r="I134" s="20">
        <v>69</v>
      </c>
      <c r="J134" s="20">
        <v>125</v>
      </c>
      <c r="K134" s="20">
        <v>80</v>
      </c>
      <c r="L134" s="20">
        <v>0</v>
      </c>
      <c r="M134" s="20">
        <v>0</v>
      </c>
    </row>
    <row r="135" spans="1:13" x14ac:dyDescent="0.2">
      <c r="A135" s="21" t="s">
        <v>126</v>
      </c>
      <c r="B135" s="30">
        <v>100</v>
      </c>
      <c r="C135" s="30">
        <v>0</v>
      </c>
      <c r="D135" s="30">
        <v>1.9316489999999999</v>
      </c>
      <c r="E135" s="30">
        <v>8.7667160000000006</v>
      </c>
      <c r="F135" s="30">
        <v>13.818721999999999</v>
      </c>
      <c r="G135" s="30">
        <v>14.858841</v>
      </c>
      <c r="H135" s="30">
        <v>19.910847</v>
      </c>
      <c r="I135" s="30">
        <v>10.252599999999999</v>
      </c>
      <c r="J135" s="30">
        <v>18.573550999999998</v>
      </c>
      <c r="K135" s="30">
        <v>11.887073000000001</v>
      </c>
      <c r="L135" s="30">
        <v>20.67285</v>
      </c>
      <c r="M135" s="30">
        <v>20</v>
      </c>
    </row>
    <row r="136" spans="1:13" x14ac:dyDescent="0.2">
      <c r="A136" s="19" t="s">
        <v>872</v>
      </c>
      <c r="B136" s="20">
        <v>75</v>
      </c>
      <c r="C136" s="20">
        <v>0</v>
      </c>
      <c r="D136" s="20">
        <v>3</v>
      </c>
      <c r="E136" s="20">
        <v>6</v>
      </c>
      <c r="F136" s="20">
        <v>15</v>
      </c>
      <c r="G136" s="20">
        <v>12</v>
      </c>
      <c r="H136" s="20">
        <v>16</v>
      </c>
      <c r="I136" s="20">
        <v>8</v>
      </c>
      <c r="J136" s="20">
        <v>9</v>
      </c>
      <c r="K136" s="20">
        <v>6</v>
      </c>
      <c r="L136" s="20">
        <v>0</v>
      </c>
      <c r="M136" s="20">
        <v>0</v>
      </c>
    </row>
    <row r="137" spans="1:13" x14ac:dyDescent="0.2">
      <c r="A137" s="21" t="s">
        <v>126</v>
      </c>
      <c r="B137" s="30">
        <v>100</v>
      </c>
      <c r="C137" s="30">
        <v>0</v>
      </c>
      <c r="D137" s="30">
        <v>4</v>
      </c>
      <c r="E137" s="30">
        <v>8</v>
      </c>
      <c r="F137" s="30">
        <v>20</v>
      </c>
      <c r="G137" s="30">
        <v>16</v>
      </c>
      <c r="H137" s="30">
        <v>21.333333</v>
      </c>
      <c r="I137" s="30">
        <v>10.666667</v>
      </c>
      <c r="J137" s="30">
        <v>12</v>
      </c>
      <c r="K137" s="30">
        <v>8</v>
      </c>
      <c r="L137" s="30">
        <v>17.753623000000001</v>
      </c>
      <c r="M137" s="30">
        <v>15</v>
      </c>
    </row>
    <row r="138" spans="1:13" x14ac:dyDescent="0.2">
      <c r="A138" s="19" t="s">
        <v>873</v>
      </c>
      <c r="B138" s="20">
        <v>178</v>
      </c>
      <c r="C138" s="20">
        <v>0</v>
      </c>
      <c r="D138" s="20">
        <v>1</v>
      </c>
      <c r="E138" s="20">
        <v>12</v>
      </c>
      <c r="F138" s="20">
        <v>21</v>
      </c>
      <c r="G138" s="20">
        <v>27</v>
      </c>
      <c r="H138" s="20">
        <v>30</v>
      </c>
      <c r="I138" s="20">
        <v>17</v>
      </c>
      <c r="J138" s="20">
        <v>35</v>
      </c>
      <c r="K138" s="20">
        <v>35</v>
      </c>
      <c r="L138" s="20">
        <v>0</v>
      </c>
      <c r="M138" s="20">
        <v>0</v>
      </c>
    </row>
    <row r="139" spans="1:13" x14ac:dyDescent="0.2">
      <c r="A139" s="21" t="s">
        <v>126</v>
      </c>
      <c r="B139" s="30">
        <v>100</v>
      </c>
      <c r="C139" s="30">
        <v>0</v>
      </c>
      <c r="D139" s="30">
        <v>0.56179800000000002</v>
      </c>
      <c r="E139" s="30">
        <v>6.7415729999999998</v>
      </c>
      <c r="F139" s="30">
        <v>11.797753</v>
      </c>
      <c r="G139" s="30">
        <v>15.168539000000001</v>
      </c>
      <c r="H139" s="30">
        <v>16.853933000000001</v>
      </c>
      <c r="I139" s="30">
        <v>9.5505619999999993</v>
      </c>
      <c r="J139" s="30">
        <v>19.662921000000001</v>
      </c>
      <c r="K139" s="30">
        <v>19.662921000000001</v>
      </c>
      <c r="L139" s="30">
        <v>21.475524</v>
      </c>
      <c r="M139" s="30">
        <v>20</v>
      </c>
    </row>
    <row r="140" spans="1:13" x14ac:dyDescent="0.2">
      <c r="A140" s="19" t="s">
        <v>1441</v>
      </c>
      <c r="B140" s="20">
        <v>1644</v>
      </c>
      <c r="C140" s="20">
        <v>1</v>
      </c>
      <c r="D140" s="20">
        <v>21</v>
      </c>
      <c r="E140" s="20">
        <v>99</v>
      </c>
      <c r="F140" s="20">
        <v>192</v>
      </c>
      <c r="G140" s="20">
        <v>223</v>
      </c>
      <c r="H140" s="20">
        <v>350</v>
      </c>
      <c r="I140" s="20">
        <v>216</v>
      </c>
      <c r="J140" s="20">
        <v>373</v>
      </c>
      <c r="K140" s="20">
        <v>169</v>
      </c>
      <c r="L140" s="20">
        <v>0</v>
      </c>
      <c r="M140" s="20">
        <v>0</v>
      </c>
    </row>
    <row r="141" spans="1:13" x14ac:dyDescent="0.2">
      <c r="A141" s="21" t="s">
        <v>126</v>
      </c>
      <c r="B141" s="30">
        <v>100</v>
      </c>
      <c r="C141" s="30">
        <v>6.0826999999999999E-2</v>
      </c>
      <c r="D141" s="30">
        <v>1.277372</v>
      </c>
      <c r="E141" s="30">
        <v>6.0218980000000002</v>
      </c>
      <c r="F141" s="30">
        <v>11.678832</v>
      </c>
      <c r="G141" s="30">
        <v>13.564477</v>
      </c>
      <c r="H141" s="30">
        <v>21.289538</v>
      </c>
      <c r="I141" s="30">
        <v>13.138686</v>
      </c>
      <c r="J141" s="30">
        <v>22.688564</v>
      </c>
      <c r="K141" s="30">
        <v>10.279805</v>
      </c>
      <c r="L141" s="30">
        <v>22.101694999999999</v>
      </c>
      <c r="M141" s="30">
        <v>20</v>
      </c>
    </row>
    <row r="142" spans="1:13" x14ac:dyDescent="0.2">
      <c r="A142" s="18" t="s">
        <v>874</v>
      </c>
      <c r="B142" s="18"/>
      <c r="C142" s="18"/>
      <c r="D142" s="18"/>
      <c r="E142" s="18"/>
      <c r="F142" s="18"/>
      <c r="G142" s="18"/>
      <c r="H142" s="18"/>
      <c r="I142" s="18"/>
      <c r="J142" s="18"/>
      <c r="K142" s="18"/>
      <c r="L142" s="18"/>
      <c r="M142" s="18"/>
    </row>
    <row r="143" spans="1:13" x14ac:dyDescent="0.2">
      <c r="A143" s="21" t="s">
        <v>875</v>
      </c>
      <c r="B143" s="34">
        <v>366</v>
      </c>
      <c r="C143" s="34">
        <v>1</v>
      </c>
      <c r="D143" s="34">
        <v>18</v>
      </c>
      <c r="E143" s="34">
        <v>76</v>
      </c>
      <c r="F143" s="34">
        <v>93</v>
      </c>
      <c r="G143" s="34">
        <v>77</v>
      </c>
      <c r="H143" s="34">
        <v>45</v>
      </c>
      <c r="I143" s="34">
        <v>18</v>
      </c>
      <c r="J143" s="34">
        <v>11</v>
      </c>
      <c r="K143" s="34">
        <v>27</v>
      </c>
      <c r="L143" s="20">
        <v>0</v>
      </c>
      <c r="M143" s="34">
        <v>0</v>
      </c>
    </row>
    <row r="144" spans="1:13" x14ac:dyDescent="0.2">
      <c r="A144" s="21" t="s">
        <v>126</v>
      </c>
      <c r="B144" s="30">
        <v>100</v>
      </c>
      <c r="C144" s="30">
        <v>0.27322400000000002</v>
      </c>
      <c r="D144" s="30">
        <v>4.9180330000000003</v>
      </c>
      <c r="E144" s="30">
        <v>20.765027</v>
      </c>
      <c r="F144" s="30">
        <v>25.409835999999999</v>
      </c>
      <c r="G144" s="30">
        <v>21.038250999999999</v>
      </c>
      <c r="H144" s="30">
        <v>12.295082000000001</v>
      </c>
      <c r="I144" s="30">
        <v>4.9180330000000003</v>
      </c>
      <c r="J144" s="30">
        <v>3.0054639999999999</v>
      </c>
      <c r="K144" s="30">
        <v>7.3770490000000004</v>
      </c>
      <c r="L144" s="30">
        <v>13.935103</v>
      </c>
      <c r="M144" s="30">
        <v>13</v>
      </c>
    </row>
    <row r="145" spans="1:13" x14ac:dyDescent="0.2">
      <c r="A145" s="21" t="s">
        <v>876</v>
      </c>
      <c r="B145" s="34">
        <v>954</v>
      </c>
      <c r="C145" s="34">
        <v>1</v>
      </c>
      <c r="D145" s="34">
        <v>9</v>
      </c>
      <c r="E145" s="34">
        <v>45</v>
      </c>
      <c r="F145" s="34">
        <v>113</v>
      </c>
      <c r="G145" s="34">
        <v>127</v>
      </c>
      <c r="H145" s="34">
        <v>201</v>
      </c>
      <c r="I145" s="34">
        <v>138</v>
      </c>
      <c r="J145" s="34">
        <v>235</v>
      </c>
      <c r="K145" s="34">
        <v>85</v>
      </c>
      <c r="L145" s="20">
        <v>0</v>
      </c>
      <c r="M145" s="34">
        <v>0</v>
      </c>
    </row>
    <row r="146" spans="1:13" x14ac:dyDescent="0.2">
      <c r="A146" s="21" t="s">
        <v>126</v>
      </c>
      <c r="B146" s="30">
        <v>100</v>
      </c>
      <c r="C146" s="30">
        <v>0.104822</v>
      </c>
      <c r="D146" s="30">
        <v>0.94339600000000001</v>
      </c>
      <c r="E146" s="30">
        <v>4.7169809999999996</v>
      </c>
      <c r="F146" s="30">
        <v>11.844863999999999</v>
      </c>
      <c r="G146" s="30">
        <v>13.312369</v>
      </c>
      <c r="H146" s="30">
        <v>21.069182000000001</v>
      </c>
      <c r="I146" s="30">
        <v>14.465408999999999</v>
      </c>
      <c r="J146" s="30">
        <v>24.633123999999999</v>
      </c>
      <c r="K146" s="30">
        <v>8.909853</v>
      </c>
      <c r="L146" s="30">
        <v>22.501726000000001</v>
      </c>
      <c r="M146" s="30">
        <v>20</v>
      </c>
    </row>
    <row r="147" spans="1:13" x14ac:dyDescent="0.2">
      <c r="A147" s="19" t="s">
        <v>877</v>
      </c>
      <c r="B147" s="20">
        <v>345</v>
      </c>
      <c r="C147" s="20">
        <v>0</v>
      </c>
      <c r="D147" s="20">
        <v>5</v>
      </c>
      <c r="E147" s="20">
        <v>26</v>
      </c>
      <c r="F147" s="20">
        <v>31</v>
      </c>
      <c r="G147" s="20">
        <v>51</v>
      </c>
      <c r="H147" s="20">
        <v>80</v>
      </c>
      <c r="I147" s="20">
        <v>39</v>
      </c>
      <c r="J147" s="20">
        <v>79</v>
      </c>
      <c r="K147" s="20">
        <v>34</v>
      </c>
      <c r="L147" s="20">
        <v>0</v>
      </c>
      <c r="M147" s="20">
        <v>0</v>
      </c>
    </row>
    <row r="148" spans="1:13" x14ac:dyDescent="0.2">
      <c r="A148" s="21" t="s">
        <v>126</v>
      </c>
      <c r="B148" s="30">
        <v>100</v>
      </c>
      <c r="C148" s="30">
        <v>0</v>
      </c>
      <c r="D148" s="30">
        <v>1.4492750000000001</v>
      </c>
      <c r="E148" s="30">
        <v>7.536232</v>
      </c>
      <c r="F148" s="30">
        <v>8.9855070000000001</v>
      </c>
      <c r="G148" s="30">
        <v>14.782609000000001</v>
      </c>
      <c r="H148" s="30">
        <v>23.188406000000001</v>
      </c>
      <c r="I148" s="30">
        <v>11.304347999999999</v>
      </c>
      <c r="J148" s="30">
        <v>22.898551000000001</v>
      </c>
      <c r="K148" s="30">
        <v>9.8550719999999998</v>
      </c>
      <c r="L148" s="30">
        <v>22.990354</v>
      </c>
      <c r="M148" s="30">
        <v>20</v>
      </c>
    </row>
    <row r="149" spans="1:13" x14ac:dyDescent="0.2">
      <c r="A149" s="19" t="s">
        <v>878</v>
      </c>
      <c r="B149" s="20">
        <v>141</v>
      </c>
      <c r="C149" s="20">
        <v>0</v>
      </c>
      <c r="D149" s="20">
        <v>4</v>
      </c>
      <c r="E149" s="20">
        <v>14</v>
      </c>
      <c r="F149" s="20">
        <v>19</v>
      </c>
      <c r="G149" s="20">
        <v>21</v>
      </c>
      <c r="H149" s="20">
        <v>21</v>
      </c>
      <c r="I149" s="20">
        <v>20</v>
      </c>
      <c r="J149" s="20">
        <v>27</v>
      </c>
      <c r="K149" s="20">
        <v>15</v>
      </c>
      <c r="L149" s="20">
        <v>0</v>
      </c>
      <c r="M149" s="20">
        <v>0</v>
      </c>
    </row>
    <row r="150" spans="1:13" x14ac:dyDescent="0.2">
      <c r="A150" s="21" t="s">
        <v>126</v>
      </c>
      <c r="B150" s="30">
        <v>100</v>
      </c>
      <c r="C150" s="30">
        <v>0</v>
      </c>
      <c r="D150" s="30">
        <v>2.8368790000000002</v>
      </c>
      <c r="E150" s="30">
        <v>9.9290780000000005</v>
      </c>
      <c r="F150" s="30">
        <v>13.475177</v>
      </c>
      <c r="G150" s="30">
        <v>14.893617000000001</v>
      </c>
      <c r="H150" s="30">
        <v>14.893617000000001</v>
      </c>
      <c r="I150" s="30">
        <v>14.184397000000001</v>
      </c>
      <c r="J150" s="30">
        <v>19.148935999999999</v>
      </c>
      <c r="K150" s="30">
        <v>10.638298000000001</v>
      </c>
      <c r="L150" s="30">
        <v>19.936508</v>
      </c>
      <c r="M150" s="30">
        <v>20</v>
      </c>
    </row>
    <row r="151" spans="1:13" x14ac:dyDescent="0.2">
      <c r="A151" s="19" t="s">
        <v>879</v>
      </c>
      <c r="B151" s="20">
        <v>56</v>
      </c>
      <c r="C151" s="20">
        <v>0</v>
      </c>
      <c r="D151" s="20">
        <v>2</v>
      </c>
      <c r="E151" s="20">
        <v>6</v>
      </c>
      <c r="F151" s="20">
        <v>7</v>
      </c>
      <c r="G151" s="20">
        <v>6</v>
      </c>
      <c r="H151" s="20">
        <v>13</v>
      </c>
      <c r="I151" s="20">
        <v>4</v>
      </c>
      <c r="J151" s="20">
        <v>12</v>
      </c>
      <c r="K151" s="20">
        <v>6</v>
      </c>
      <c r="L151" s="20">
        <v>0</v>
      </c>
      <c r="M151" s="20">
        <v>0</v>
      </c>
    </row>
    <row r="152" spans="1:13" x14ac:dyDescent="0.2">
      <c r="A152" s="21" t="s">
        <v>126</v>
      </c>
      <c r="B152" s="30">
        <v>100</v>
      </c>
      <c r="C152" s="30">
        <v>0</v>
      </c>
      <c r="D152" s="30">
        <v>3.5714290000000002</v>
      </c>
      <c r="E152" s="30">
        <v>10.714286</v>
      </c>
      <c r="F152" s="30">
        <v>12.5</v>
      </c>
      <c r="G152" s="30">
        <v>10.714286</v>
      </c>
      <c r="H152" s="30">
        <v>23.214286000000001</v>
      </c>
      <c r="I152" s="30">
        <v>7.1428570000000002</v>
      </c>
      <c r="J152" s="30">
        <v>21.428571000000002</v>
      </c>
      <c r="K152" s="30">
        <v>10.714286</v>
      </c>
      <c r="L152" s="30">
        <v>19.88</v>
      </c>
      <c r="M152" s="30">
        <v>20</v>
      </c>
    </row>
    <row r="153" spans="1:13" x14ac:dyDescent="0.2">
      <c r="A153" s="19" t="s">
        <v>880</v>
      </c>
      <c r="B153" s="20">
        <v>48</v>
      </c>
      <c r="C153" s="20">
        <v>0</v>
      </c>
      <c r="D153" s="20">
        <v>1</v>
      </c>
      <c r="E153" s="20">
        <v>3</v>
      </c>
      <c r="F153" s="20">
        <v>7</v>
      </c>
      <c r="G153" s="20">
        <v>8</v>
      </c>
      <c r="H153" s="20">
        <v>8</v>
      </c>
      <c r="I153" s="20">
        <v>5</v>
      </c>
      <c r="J153" s="20">
        <v>8</v>
      </c>
      <c r="K153" s="20">
        <v>8</v>
      </c>
      <c r="L153" s="20">
        <v>0</v>
      </c>
      <c r="M153" s="20">
        <v>0</v>
      </c>
    </row>
    <row r="154" spans="1:13" x14ac:dyDescent="0.2">
      <c r="A154" s="21" t="s">
        <v>126</v>
      </c>
      <c r="B154" s="30">
        <v>100</v>
      </c>
      <c r="C154" s="30">
        <v>0</v>
      </c>
      <c r="D154" s="30">
        <v>2.0833330000000001</v>
      </c>
      <c r="E154" s="30">
        <v>6.25</v>
      </c>
      <c r="F154" s="30">
        <v>14.583333</v>
      </c>
      <c r="G154" s="30">
        <v>16.666667</v>
      </c>
      <c r="H154" s="30">
        <v>16.666667</v>
      </c>
      <c r="I154" s="30">
        <v>10.416667</v>
      </c>
      <c r="J154" s="30">
        <v>16.666667</v>
      </c>
      <c r="K154" s="30">
        <v>16.666667</v>
      </c>
      <c r="L154" s="30">
        <v>19.8</v>
      </c>
      <c r="M154" s="30">
        <v>20</v>
      </c>
    </row>
    <row r="155" spans="1:13" x14ac:dyDescent="0.2">
      <c r="A155" s="19" t="s">
        <v>881</v>
      </c>
      <c r="B155" s="20">
        <v>20</v>
      </c>
      <c r="C155" s="20">
        <v>0</v>
      </c>
      <c r="D155" s="20">
        <v>0</v>
      </c>
      <c r="E155" s="20">
        <v>1</v>
      </c>
      <c r="F155" s="20">
        <v>1</v>
      </c>
      <c r="G155" s="20">
        <v>1</v>
      </c>
      <c r="H155" s="20">
        <v>8</v>
      </c>
      <c r="I155" s="20">
        <v>1</v>
      </c>
      <c r="J155" s="20">
        <v>2</v>
      </c>
      <c r="K155" s="20">
        <v>6</v>
      </c>
      <c r="L155" s="20">
        <v>0</v>
      </c>
      <c r="M155" s="20">
        <v>0</v>
      </c>
    </row>
    <row r="156" spans="1:13" x14ac:dyDescent="0.2">
      <c r="A156" s="21" t="s">
        <v>126</v>
      </c>
      <c r="B156" s="30">
        <v>100</v>
      </c>
      <c r="C156" s="30">
        <v>0</v>
      </c>
      <c r="D156" s="30">
        <v>0</v>
      </c>
      <c r="E156" s="30">
        <v>5</v>
      </c>
      <c r="F156" s="30">
        <v>5</v>
      </c>
      <c r="G156" s="30">
        <v>5</v>
      </c>
      <c r="H156" s="30">
        <v>40</v>
      </c>
      <c r="I156" s="30">
        <v>5</v>
      </c>
      <c r="J156" s="30">
        <v>10</v>
      </c>
      <c r="K156" s="30">
        <v>30</v>
      </c>
      <c r="L156" s="30">
        <v>21.642856999999999</v>
      </c>
      <c r="M156" s="30">
        <v>20</v>
      </c>
    </row>
    <row r="157" spans="1:13" x14ac:dyDescent="0.2">
      <c r="A157" s="19" t="s">
        <v>882</v>
      </c>
      <c r="B157" s="20">
        <v>4</v>
      </c>
      <c r="C157" s="20">
        <v>0</v>
      </c>
      <c r="D157" s="20">
        <v>0</v>
      </c>
      <c r="E157" s="20">
        <v>0</v>
      </c>
      <c r="F157" s="20">
        <v>0</v>
      </c>
      <c r="G157" s="20">
        <v>1</v>
      </c>
      <c r="H157" s="20">
        <v>2</v>
      </c>
      <c r="I157" s="20">
        <v>0</v>
      </c>
      <c r="J157" s="20">
        <v>0</v>
      </c>
      <c r="K157" s="20">
        <v>1</v>
      </c>
      <c r="L157" s="20">
        <v>0</v>
      </c>
      <c r="M157" s="20">
        <v>0</v>
      </c>
    </row>
    <row r="158" spans="1:13" x14ac:dyDescent="0.2">
      <c r="A158" s="21" t="s">
        <v>126</v>
      </c>
      <c r="B158" s="30">
        <v>100</v>
      </c>
      <c r="C158" s="30">
        <v>0</v>
      </c>
      <c r="D158" s="30">
        <v>0</v>
      </c>
      <c r="E158" s="30">
        <v>0</v>
      </c>
      <c r="F158" s="30">
        <v>0</v>
      </c>
      <c r="G158" s="30">
        <v>25</v>
      </c>
      <c r="H158" s="30">
        <v>50</v>
      </c>
      <c r="I158" s="30">
        <v>0</v>
      </c>
      <c r="J158" s="30">
        <v>0</v>
      </c>
      <c r="K158" s="30">
        <v>25</v>
      </c>
      <c r="L158" s="30">
        <v>18.333333</v>
      </c>
      <c r="M158" s="30">
        <v>20</v>
      </c>
    </row>
    <row r="159" spans="1:13" x14ac:dyDescent="0.2">
      <c r="A159" s="19" t="s">
        <v>883</v>
      </c>
      <c r="B159" s="20">
        <v>2</v>
      </c>
      <c r="C159" s="20">
        <v>0</v>
      </c>
      <c r="D159" s="20">
        <v>0</v>
      </c>
      <c r="E159" s="20">
        <v>0</v>
      </c>
      <c r="F159" s="20">
        <v>0</v>
      </c>
      <c r="G159" s="20">
        <v>0</v>
      </c>
      <c r="H159" s="20">
        <v>0</v>
      </c>
      <c r="I159" s="20">
        <v>1</v>
      </c>
      <c r="J159" s="20">
        <v>1</v>
      </c>
      <c r="K159" s="20">
        <v>0</v>
      </c>
      <c r="L159" s="20">
        <v>0</v>
      </c>
      <c r="M159" s="20">
        <v>0</v>
      </c>
    </row>
    <row r="160" spans="1:13" x14ac:dyDescent="0.2">
      <c r="A160" s="21" t="s">
        <v>126</v>
      </c>
      <c r="B160" s="30">
        <v>100</v>
      </c>
      <c r="C160" s="30">
        <v>0</v>
      </c>
      <c r="D160" s="30">
        <v>0</v>
      </c>
      <c r="E160" s="30">
        <v>0</v>
      </c>
      <c r="F160" s="30">
        <v>0</v>
      </c>
      <c r="G160" s="30">
        <v>0</v>
      </c>
      <c r="H160" s="30">
        <v>0</v>
      </c>
      <c r="I160" s="30">
        <v>50</v>
      </c>
      <c r="J160" s="30">
        <v>50</v>
      </c>
      <c r="K160" s="30">
        <v>0</v>
      </c>
      <c r="L160" s="30">
        <v>32.5</v>
      </c>
      <c r="M160" s="30">
        <v>32.5</v>
      </c>
    </row>
    <row r="161" spans="1:13" x14ac:dyDescent="0.2">
      <c r="A161" s="19" t="s">
        <v>884</v>
      </c>
      <c r="B161" s="20">
        <v>2</v>
      </c>
      <c r="C161" s="20">
        <v>0</v>
      </c>
      <c r="D161" s="20">
        <v>0</v>
      </c>
      <c r="E161" s="20">
        <v>0</v>
      </c>
      <c r="F161" s="20">
        <v>2</v>
      </c>
      <c r="G161" s="20">
        <v>0</v>
      </c>
      <c r="H161" s="20">
        <v>0</v>
      </c>
      <c r="I161" s="20">
        <v>0</v>
      </c>
      <c r="J161" s="20">
        <v>0</v>
      </c>
      <c r="K161" s="20">
        <v>0</v>
      </c>
      <c r="L161" s="20">
        <v>0</v>
      </c>
      <c r="M161" s="20">
        <v>0</v>
      </c>
    </row>
    <row r="162" spans="1:13" x14ac:dyDescent="0.2">
      <c r="A162" s="21" t="s">
        <v>126</v>
      </c>
      <c r="B162" s="30">
        <v>100</v>
      </c>
      <c r="C162" s="30">
        <v>0</v>
      </c>
      <c r="D162" s="30">
        <v>0</v>
      </c>
      <c r="E162" s="30">
        <v>0</v>
      </c>
      <c r="F162" s="30">
        <v>100</v>
      </c>
      <c r="G162" s="30">
        <v>0</v>
      </c>
      <c r="H162" s="30">
        <v>0</v>
      </c>
      <c r="I162" s="30">
        <v>0</v>
      </c>
      <c r="J162" s="30">
        <v>0</v>
      </c>
      <c r="K162" s="30">
        <v>0</v>
      </c>
      <c r="L162" s="30">
        <v>10</v>
      </c>
      <c r="M162" s="30">
        <v>10</v>
      </c>
    </row>
    <row r="163" spans="1:13" x14ac:dyDescent="0.2">
      <c r="A163" s="19" t="s">
        <v>873</v>
      </c>
      <c r="B163" s="20">
        <v>250</v>
      </c>
      <c r="C163" s="20">
        <v>0</v>
      </c>
      <c r="D163" s="20">
        <v>1</v>
      </c>
      <c r="E163" s="20">
        <v>16</v>
      </c>
      <c r="F163" s="20">
        <v>33</v>
      </c>
      <c r="G163" s="20">
        <v>35</v>
      </c>
      <c r="H163" s="20">
        <v>47</v>
      </c>
      <c r="I163" s="20">
        <v>25</v>
      </c>
      <c r="J163" s="20">
        <v>44</v>
      </c>
      <c r="K163" s="20">
        <v>49</v>
      </c>
      <c r="L163" s="20">
        <v>0</v>
      </c>
      <c r="M163" s="20">
        <v>0</v>
      </c>
    </row>
    <row r="164" spans="1:13" x14ac:dyDescent="0.2">
      <c r="A164" s="21" t="s">
        <v>126</v>
      </c>
      <c r="B164" s="30">
        <v>100</v>
      </c>
      <c r="C164" s="30">
        <v>0</v>
      </c>
      <c r="D164" s="30">
        <v>0.4</v>
      </c>
      <c r="E164" s="30">
        <v>6.4</v>
      </c>
      <c r="F164" s="30">
        <v>13.2</v>
      </c>
      <c r="G164" s="30">
        <v>14</v>
      </c>
      <c r="H164" s="30">
        <v>18.8</v>
      </c>
      <c r="I164" s="30">
        <v>10</v>
      </c>
      <c r="J164" s="30">
        <v>17.600000000000001</v>
      </c>
      <c r="K164" s="30">
        <v>19.600000000000001</v>
      </c>
      <c r="L164" s="30">
        <v>21.024875999999999</v>
      </c>
      <c r="M164" s="30">
        <v>20</v>
      </c>
    </row>
    <row r="165" spans="1:13" x14ac:dyDescent="0.2">
      <c r="A165" s="18" t="s">
        <v>885</v>
      </c>
      <c r="B165" s="18"/>
      <c r="C165" s="18"/>
      <c r="D165" s="18"/>
      <c r="E165" s="18"/>
      <c r="F165" s="18"/>
      <c r="G165" s="18"/>
      <c r="H165" s="18"/>
      <c r="I165" s="18"/>
      <c r="J165" s="18"/>
      <c r="K165" s="18"/>
      <c r="L165" s="18"/>
      <c r="M165" s="18"/>
    </row>
    <row r="166" spans="1:13" x14ac:dyDescent="0.2">
      <c r="A166" s="19" t="s">
        <v>886</v>
      </c>
      <c r="B166" s="20">
        <v>1712</v>
      </c>
      <c r="C166" s="20">
        <v>1</v>
      </c>
      <c r="D166" s="20">
        <v>26</v>
      </c>
      <c r="E166" s="20">
        <v>114</v>
      </c>
      <c r="F166" s="20">
        <v>214</v>
      </c>
      <c r="G166" s="20">
        <v>265</v>
      </c>
      <c r="H166" s="20">
        <v>358</v>
      </c>
      <c r="I166" s="20">
        <v>214</v>
      </c>
      <c r="J166" s="20">
        <v>342</v>
      </c>
      <c r="K166" s="20">
        <v>178</v>
      </c>
      <c r="L166" s="20">
        <v>0</v>
      </c>
      <c r="M166" s="20">
        <v>0</v>
      </c>
    </row>
    <row r="167" spans="1:13" x14ac:dyDescent="0.2">
      <c r="A167" s="21" t="s">
        <v>126</v>
      </c>
      <c r="B167" s="30">
        <v>100</v>
      </c>
      <c r="C167" s="30">
        <v>5.8410999999999998E-2</v>
      </c>
      <c r="D167" s="30">
        <v>1.5186919999999999</v>
      </c>
      <c r="E167" s="30">
        <v>6.6588789999999998</v>
      </c>
      <c r="F167" s="30">
        <v>12.5</v>
      </c>
      <c r="G167" s="30">
        <v>15.478972000000001</v>
      </c>
      <c r="H167" s="30">
        <v>20.911214999999999</v>
      </c>
      <c r="I167" s="30">
        <v>12.5</v>
      </c>
      <c r="J167" s="30">
        <v>19.976635999999999</v>
      </c>
      <c r="K167" s="30">
        <v>10.397195999999999</v>
      </c>
      <c r="L167" s="30">
        <v>21.349412999999998</v>
      </c>
      <c r="M167" s="30">
        <v>20</v>
      </c>
    </row>
    <row r="168" spans="1:13" x14ac:dyDescent="0.2">
      <c r="A168" s="19" t="s">
        <v>139</v>
      </c>
      <c r="B168" s="20">
        <v>76</v>
      </c>
      <c r="C168" s="20">
        <v>0</v>
      </c>
      <c r="D168" s="20">
        <v>0</v>
      </c>
      <c r="E168" s="20">
        <v>5</v>
      </c>
      <c r="F168" s="20">
        <v>12</v>
      </c>
      <c r="G168" s="20">
        <v>7</v>
      </c>
      <c r="H168" s="20">
        <v>12</v>
      </c>
      <c r="I168" s="20">
        <v>9</v>
      </c>
      <c r="J168" s="20">
        <v>27</v>
      </c>
      <c r="K168" s="20">
        <v>4</v>
      </c>
      <c r="L168" s="20">
        <v>0</v>
      </c>
      <c r="M168" s="20">
        <v>0</v>
      </c>
    </row>
    <row r="169" spans="1:13" x14ac:dyDescent="0.2">
      <c r="A169" s="21" t="s">
        <v>126</v>
      </c>
      <c r="B169" s="30">
        <v>100</v>
      </c>
      <c r="C169" s="30">
        <v>0</v>
      </c>
      <c r="D169" s="30">
        <v>0</v>
      </c>
      <c r="E169" s="30">
        <v>6.5789470000000003</v>
      </c>
      <c r="F169" s="30">
        <v>15.789474</v>
      </c>
      <c r="G169" s="30">
        <v>9.2105259999999998</v>
      </c>
      <c r="H169" s="30">
        <v>15.789474</v>
      </c>
      <c r="I169" s="30">
        <v>11.842105</v>
      </c>
      <c r="J169" s="30">
        <v>35.526316000000001</v>
      </c>
      <c r="K169" s="30">
        <v>5.2631579999999998</v>
      </c>
      <c r="L169" s="30">
        <v>25.569444000000001</v>
      </c>
      <c r="M169" s="30">
        <v>24</v>
      </c>
    </row>
    <row r="170" spans="1:13" x14ac:dyDescent="0.2">
      <c r="A170" s="19" t="s">
        <v>887</v>
      </c>
      <c r="B170" s="20">
        <v>59</v>
      </c>
      <c r="C170" s="20">
        <v>0</v>
      </c>
      <c r="D170" s="20">
        <v>0</v>
      </c>
      <c r="E170" s="20">
        <v>5</v>
      </c>
      <c r="F170" s="20">
        <v>10</v>
      </c>
      <c r="G170" s="20">
        <v>8</v>
      </c>
      <c r="H170" s="20">
        <v>9</v>
      </c>
      <c r="I170" s="20">
        <v>6</v>
      </c>
      <c r="J170" s="20">
        <v>10</v>
      </c>
      <c r="K170" s="20">
        <v>11</v>
      </c>
      <c r="L170" s="20">
        <v>0</v>
      </c>
      <c r="M170" s="20">
        <v>0</v>
      </c>
    </row>
    <row r="171" spans="1:13" x14ac:dyDescent="0.2">
      <c r="A171" s="21" t="s">
        <v>126</v>
      </c>
      <c r="B171" s="30">
        <v>100</v>
      </c>
      <c r="C171" s="30">
        <v>0</v>
      </c>
      <c r="D171" s="30">
        <v>0</v>
      </c>
      <c r="E171" s="30">
        <v>8.4745760000000008</v>
      </c>
      <c r="F171" s="30">
        <v>16.949152999999999</v>
      </c>
      <c r="G171" s="30">
        <v>13.559322</v>
      </c>
      <c r="H171" s="30">
        <v>15.254237</v>
      </c>
      <c r="I171" s="30">
        <v>10.169492</v>
      </c>
      <c r="J171" s="30">
        <v>16.949152999999999</v>
      </c>
      <c r="K171" s="30">
        <v>18.644068000000001</v>
      </c>
      <c r="L171" s="30">
        <v>21.395833</v>
      </c>
      <c r="M171" s="30">
        <v>20</v>
      </c>
    </row>
    <row r="172" spans="1:13" x14ac:dyDescent="0.2">
      <c r="A172" s="19" t="s">
        <v>140</v>
      </c>
      <c r="B172" s="20">
        <v>194</v>
      </c>
      <c r="C172" s="20">
        <v>1</v>
      </c>
      <c r="D172" s="20">
        <v>9</v>
      </c>
      <c r="E172" s="20">
        <v>38</v>
      </c>
      <c r="F172" s="20">
        <v>44</v>
      </c>
      <c r="G172" s="20">
        <v>19</v>
      </c>
      <c r="H172" s="20">
        <v>30</v>
      </c>
      <c r="I172" s="20">
        <v>15</v>
      </c>
      <c r="J172" s="20">
        <v>20</v>
      </c>
      <c r="K172" s="20">
        <v>18</v>
      </c>
      <c r="L172" s="20">
        <v>0</v>
      </c>
      <c r="M172" s="20">
        <v>0</v>
      </c>
    </row>
    <row r="173" spans="1:13" x14ac:dyDescent="0.2">
      <c r="A173" s="21" t="s">
        <v>126</v>
      </c>
      <c r="B173" s="30">
        <v>100</v>
      </c>
      <c r="C173" s="30">
        <v>0.51546400000000003</v>
      </c>
      <c r="D173" s="30">
        <v>4.6391749999999998</v>
      </c>
      <c r="E173" s="30">
        <v>19.587629</v>
      </c>
      <c r="F173" s="30">
        <v>22.680412</v>
      </c>
      <c r="G173" s="30">
        <v>9.7938139999999994</v>
      </c>
      <c r="H173" s="30">
        <v>15.463918</v>
      </c>
      <c r="I173" s="30">
        <v>7.7319589999999998</v>
      </c>
      <c r="J173" s="30">
        <v>10.309278000000001</v>
      </c>
      <c r="K173" s="30">
        <v>9.2783510000000007</v>
      </c>
      <c r="L173" s="30">
        <v>15.443182</v>
      </c>
      <c r="M173" s="30">
        <v>13</v>
      </c>
    </row>
    <row r="174" spans="1:13" x14ac:dyDescent="0.2">
      <c r="A174" s="19" t="s">
        <v>141</v>
      </c>
      <c r="B174" s="20">
        <v>16</v>
      </c>
      <c r="C174" s="20">
        <v>0</v>
      </c>
      <c r="D174" s="20">
        <v>1</v>
      </c>
      <c r="E174" s="20">
        <v>5</v>
      </c>
      <c r="F174" s="20">
        <v>4</v>
      </c>
      <c r="G174" s="20">
        <v>1</v>
      </c>
      <c r="H174" s="20">
        <v>2</v>
      </c>
      <c r="I174" s="20">
        <v>0</v>
      </c>
      <c r="J174" s="20">
        <v>1</v>
      </c>
      <c r="K174" s="20">
        <v>2</v>
      </c>
      <c r="L174" s="20">
        <v>0</v>
      </c>
      <c r="M174" s="20">
        <v>0</v>
      </c>
    </row>
    <row r="175" spans="1:13" x14ac:dyDescent="0.2">
      <c r="A175" s="21" t="s">
        <v>126</v>
      </c>
      <c r="B175" s="30">
        <v>100</v>
      </c>
      <c r="C175" s="30">
        <v>0</v>
      </c>
      <c r="D175" s="30">
        <v>6.25</v>
      </c>
      <c r="E175" s="30">
        <v>31.25</v>
      </c>
      <c r="F175" s="30">
        <v>25</v>
      </c>
      <c r="G175" s="30">
        <v>6.25</v>
      </c>
      <c r="H175" s="30">
        <v>12.5</v>
      </c>
      <c r="I175" s="30">
        <v>0</v>
      </c>
      <c r="J175" s="30">
        <v>6.25</v>
      </c>
      <c r="K175" s="30">
        <v>12.5</v>
      </c>
      <c r="L175" s="30">
        <v>12.214286</v>
      </c>
      <c r="M175" s="30">
        <v>10</v>
      </c>
    </row>
    <row r="176" spans="1:13" x14ac:dyDescent="0.2">
      <c r="A176" s="19" t="s">
        <v>849</v>
      </c>
      <c r="B176" s="20">
        <v>46</v>
      </c>
      <c r="C176" s="20">
        <v>0</v>
      </c>
      <c r="D176" s="20">
        <v>1</v>
      </c>
      <c r="E176" s="20">
        <v>9</v>
      </c>
      <c r="F176" s="20">
        <v>9</v>
      </c>
      <c r="G176" s="20">
        <v>7</v>
      </c>
      <c r="H176" s="20">
        <v>4</v>
      </c>
      <c r="I176" s="20">
        <v>3</v>
      </c>
      <c r="J176" s="20">
        <v>8</v>
      </c>
      <c r="K176" s="20">
        <v>5</v>
      </c>
      <c r="L176" s="20">
        <v>0</v>
      </c>
      <c r="M176" s="20">
        <v>0</v>
      </c>
    </row>
    <row r="177" spans="1:13" x14ac:dyDescent="0.2">
      <c r="A177" s="21" t="s">
        <v>126</v>
      </c>
      <c r="B177" s="30">
        <v>100</v>
      </c>
      <c r="C177" s="30">
        <v>0</v>
      </c>
      <c r="D177" s="30">
        <v>2.1739130000000002</v>
      </c>
      <c r="E177" s="30">
        <v>19.565217000000001</v>
      </c>
      <c r="F177" s="30">
        <v>19.565217000000001</v>
      </c>
      <c r="G177" s="30">
        <v>15.217390999999999</v>
      </c>
      <c r="H177" s="30">
        <v>8.6956520000000008</v>
      </c>
      <c r="I177" s="30">
        <v>6.5217390000000002</v>
      </c>
      <c r="J177" s="30">
        <v>17.391304000000002</v>
      </c>
      <c r="K177" s="30">
        <v>10.869565</v>
      </c>
      <c r="L177" s="30">
        <v>16.365853999999999</v>
      </c>
      <c r="M177" s="30">
        <v>15</v>
      </c>
    </row>
    <row r="178" spans="1:13" x14ac:dyDescent="0.2">
      <c r="A178" s="19" t="s">
        <v>873</v>
      </c>
      <c r="B178" s="20">
        <v>85</v>
      </c>
      <c r="C178" s="20">
        <v>0</v>
      </c>
      <c r="D178" s="20">
        <v>3</v>
      </c>
      <c r="E178" s="20">
        <v>11</v>
      </c>
      <c r="F178" s="20">
        <v>13</v>
      </c>
      <c r="G178" s="20">
        <v>20</v>
      </c>
      <c r="H178" s="20">
        <v>10</v>
      </c>
      <c r="I178" s="20">
        <v>4</v>
      </c>
      <c r="J178" s="20">
        <v>11</v>
      </c>
      <c r="K178" s="20">
        <v>13</v>
      </c>
      <c r="L178" s="20">
        <v>0</v>
      </c>
      <c r="M178" s="20">
        <v>0</v>
      </c>
    </row>
    <row r="179" spans="1:13" x14ac:dyDescent="0.2">
      <c r="A179" s="21" t="s">
        <v>126</v>
      </c>
      <c r="B179" s="30">
        <v>100</v>
      </c>
      <c r="C179" s="30">
        <v>0</v>
      </c>
      <c r="D179" s="30">
        <v>3.5294120000000002</v>
      </c>
      <c r="E179" s="30">
        <v>12.941176</v>
      </c>
      <c r="F179" s="30">
        <v>15.294117999999999</v>
      </c>
      <c r="G179" s="30">
        <v>23.529412000000001</v>
      </c>
      <c r="H179" s="30">
        <v>11.764706</v>
      </c>
      <c r="I179" s="30">
        <v>4.7058819999999999</v>
      </c>
      <c r="J179" s="30">
        <v>12.941176</v>
      </c>
      <c r="K179" s="30">
        <v>15.294117999999999</v>
      </c>
      <c r="L179" s="30">
        <v>16.902778000000001</v>
      </c>
      <c r="M179" s="30">
        <v>15</v>
      </c>
    </row>
    <row r="180" spans="1:13" x14ac:dyDescent="0.2">
      <c r="A180" s="18" t="s">
        <v>888</v>
      </c>
      <c r="B180" s="18"/>
      <c r="C180" s="18"/>
      <c r="D180" s="18"/>
      <c r="E180" s="18"/>
      <c r="F180" s="18"/>
      <c r="G180" s="18"/>
      <c r="H180" s="18"/>
      <c r="I180" s="18"/>
      <c r="J180" s="18"/>
      <c r="K180" s="18"/>
      <c r="L180" s="18"/>
      <c r="M180" s="18"/>
    </row>
    <row r="181" spans="1:13" x14ac:dyDescent="0.2">
      <c r="A181" s="19" t="s">
        <v>889</v>
      </c>
      <c r="B181" s="20">
        <v>1212</v>
      </c>
      <c r="C181" s="20">
        <v>0</v>
      </c>
      <c r="D181" s="20">
        <v>20</v>
      </c>
      <c r="E181" s="20">
        <v>71</v>
      </c>
      <c r="F181" s="20">
        <v>141</v>
      </c>
      <c r="G181" s="20">
        <v>195</v>
      </c>
      <c r="H181" s="20">
        <v>247</v>
      </c>
      <c r="I181" s="20">
        <v>168</v>
      </c>
      <c r="J181" s="20">
        <v>284</v>
      </c>
      <c r="K181" s="20">
        <v>86</v>
      </c>
      <c r="L181" s="20">
        <v>0</v>
      </c>
      <c r="M181" s="20">
        <v>0</v>
      </c>
    </row>
    <row r="182" spans="1:13" x14ac:dyDescent="0.2">
      <c r="A182" s="21" t="s">
        <v>126</v>
      </c>
      <c r="B182" s="30">
        <v>100</v>
      </c>
      <c r="C182" s="30">
        <v>0</v>
      </c>
      <c r="D182" s="30">
        <v>1.6501650000000001</v>
      </c>
      <c r="E182" s="30">
        <v>5.8580860000000001</v>
      </c>
      <c r="F182" s="30">
        <v>11.633663</v>
      </c>
      <c r="G182" s="30">
        <v>16.089109000000001</v>
      </c>
      <c r="H182" s="30">
        <v>20.379538</v>
      </c>
      <c r="I182" s="30">
        <v>13.861386</v>
      </c>
      <c r="J182" s="30">
        <v>23.432342999999999</v>
      </c>
      <c r="K182" s="30">
        <v>7.0957100000000004</v>
      </c>
      <c r="L182" s="30">
        <v>22.253996000000001</v>
      </c>
      <c r="M182" s="30">
        <v>20</v>
      </c>
    </row>
    <row r="183" spans="1:13" x14ac:dyDescent="0.2">
      <c r="A183" s="19" t="s">
        <v>890</v>
      </c>
      <c r="B183" s="20">
        <v>24</v>
      </c>
      <c r="C183" s="20">
        <v>0</v>
      </c>
      <c r="D183" s="20">
        <v>0</v>
      </c>
      <c r="E183" s="20">
        <v>0</v>
      </c>
      <c r="F183" s="20">
        <v>5</v>
      </c>
      <c r="G183" s="20">
        <v>2</v>
      </c>
      <c r="H183" s="20">
        <v>8</v>
      </c>
      <c r="I183" s="20">
        <v>7</v>
      </c>
      <c r="J183" s="20">
        <v>1</v>
      </c>
      <c r="K183" s="20">
        <v>1</v>
      </c>
      <c r="L183" s="20">
        <v>0</v>
      </c>
      <c r="M183" s="20">
        <v>0</v>
      </c>
    </row>
    <row r="184" spans="1:13" x14ac:dyDescent="0.2">
      <c r="A184" s="21" t="s">
        <v>126</v>
      </c>
      <c r="B184" s="30">
        <v>100</v>
      </c>
      <c r="C184" s="30">
        <v>0</v>
      </c>
      <c r="D184" s="30">
        <v>0</v>
      </c>
      <c r="E184" s="30">
        <v>0</v>
      </c>
      <c r="F184" s="30">
        <v>20.833333</v>
      </c>
      <c r="G184" s="30">
        <v>8.3333329999999997</v>
      </c>
      <c r="H184" s="30">
        <v>33.333333000000003</v>
      </c>
      <c r="I184" s="30">
        <v>29.166667</v>
      </c>
      <c r="J184" s="30">
        <v>4.1666670000000003</v>
      </c>
      <c r="K184" s="30">
        <v>4.1666670000000003</v>
      </c>
      <c r="L184" s="30">
        <v>20.782609000000001</v>
      </c>
      <c r="M184" s="30">
        <v>20</v>
      </c>
    </row>
    <row r="185" spans="1:13" x14ac:dyDescent="0.2">
      <c r="A185" s="19" t="s">
        <v>891</v>
      </c>
      <c r="B185" s="20">
        <v>76</v>
      </c>
      <c r="C185" s="20">
        <v>0</v>
      </c>
      <c r="D185" s="20">
        <v>0</v>
      </c>
      <c r="E185" s="20">
        <v>8</v>
      </c>
      <c r="F185" s="20">
        <v>11</v>
      </c>
      <c r="G185" s="20">
        <v>6</v>
      </c>
      <c r="H185" s="20">
        <v>17</v>
      </c>
      <c r="I185" s="20">
        <v>7</v>
      </c>
      <c r="J185" s="20">
        <v>18</v>
      </c>
      <c r="K185" s="20">
        <v>9</v>
      </c>
      <c r="L185" s="20">
        <v>0</v>
      </c>
      <c r="M185" s="20">
        <v>0</v>
      </c>
    </row>
    <row r="186" spans="1:13" x14ac:dyDescent="0.2">
      <c r="A186" s="21" t="s">
        <v>126</v>
      </c>
      <c r="B186" s="30">
        <v>100</v>
      </c>
      <c r="C186" s="30">
        <v>0</v>
      </c>
      <c r="D186" s="30">
        <v>0</v>
      </c>
      <c r="E186" s="30">
        <v>10.526316</v>
      </c>
      <c r="F186" s="30">
        <v>14.473684</v>
      </c>
      <c r="G186" s="30">
        <v>7.8947370000000001</v>
      </c>
      <c r="H186" s="30">
        <v>22.368421000000001</v>
      </c>
      <c r="I186" s="30">
        <v>9.2105259999999998</v>
      </c>
      <c r="J186" s="30">
        <v>23.684211000000001</v>
      </c>
      <c r="K186" s="30">
        <v>11.842105</v>
      </c>
      <c r="L186" s="30">
        <v>21.701492999999999</v>
      </c>
      <c r="M186" s="30">
        <v>20</v>
      </c>
    </row>
    <row r="187" spans="1:13" x14ac:dyDescent="0.2">
      <c r="A187" s="19" t="s">
        <v>892</v>
      </c>
      <c r="B187" s="20">
        <v>43</v>
      </c>
      <c r="C187" s="20">
        <v>0</v>
      </c>
      <c r="D187" s="20">
        <v>0</v>
      </c>
      <c r="E187" s="20">
        <v>4</v>
      </c>
      <c r="F187" s="20">
        <v>3</v>
      </c>
      <c r="G187" s="20">
        <v>5</v>
      </c>
      <c r="H187" s="20">
        <v>13</v>
      </c>
      <c r="I187" s="20">
        <v>5</v>
      </c>
      <c r="J187" s="20">
        <v>10</v>
      </c>
      <c r="K187" s="20">
        <v>3</v>
      </c>
      <c r="L187" s="20">
        <v>0</v>
      </c>
      <c r="M187" s="20">
        <v>0</v>
      </c>
    </row>
    <row r="188" spans="1:13" x14ac:dyDescent="0.2">
      <c r="A188" s="21" t="s">
        <v>126</v>
      </c>
      <c r="B188" s="30">
        <v>100</v>
      </c>
      <c r="C188" s="30">
        <v>0</v>
      </c>
      <c r="D188" s="30">
        <v>0</v>
      </c>
      <c r="E188" s="30">
        <v>9.3023260000000008</v>
      </c>
      <c r="F188" s="30">
        <v>6.9767440000000001</v>
      </c>
      <c r="G188" s="30">
        <v>11.627907</v>
      </c>
      <c r="H188" s="30">
        <v>30.232558000000001</v>
      </c>
      <c r="I188" s="30">
        <v>11.627907</v>
      </c>
      <c r="J188" s="30">
        <v>23.255814000000001</v>
      </c>
      <c r="K188" s="30">
        <v>6.9767440000000001</v>
      </c>
      <c r="L188" s="30">
        <v>22.925000000000001</v>
      </c>
      <c r="M188" s="30">
        <v>20</v>
      </c>
    </row>
    <row r="189" spans="1:13" x14ac:dyDescent="0.2">
      <c r="A189" s="19" t="s">
        <v>893</v>
      </c>
      <c r="B189" s="20">
        <v>14</v>
      </c>
      <c r="C189" s="20">
        <v>0</v>
      </c>
      <c r="D189" s="20">
        <v>0</v>
      </c>
      <c r="E189" s="20">
        <v>1</v>
      </c>
      <c r="F189" s="20">
        <v>0</v>
      </c>
      <c r="G189" s="20">
        <v>0</v>
      </c>
      <c r="H189" s="20">
        <v>1</v>
      </c>
      <c r="I189" s="20">
        <v>1</v>
      </c>
      <c r="J189" s="20">
        <v>9</v>
      </c>
      <c r="K189" s="20">
        <v>2</v>
      </c>
      <c r="L189" s="20">
        <v>0</v>
      </c>
      <c r="M189" s="20">
        <v>0</v>
      </c>
    </row>
    <row r="190" spans="1:13" x14ac:dyDescent="0.2">
      <c r="A190" s="21" t="s">
        <v>126</v>
      </c>
      <c r="B190" s="30">
        <v>100</v>
      </c>
      <c r="C190" s="30">
        <v>0</v>
      </c>
      <c r="D190" s="30">
        <v>0</v>
      </c>
      <c r="E190" s="30">
        <v>7.1428570000000002</v>
      </c>
      <c r="F190" s="30">
        <v>0</v>
      </c>
      <c r="G190" s="30">
        <v>0</v>
      </c>
      <c r="H190" s="30">
        <v>7.1428570000000002</v>
      </c>
      <c r="I190" s="30">
        <v>7.1428570000000002</v>
      </c>
      <c r="J190" s="30">
        <v>64.285713999999999</v>
      </c>
      <c r="K190" s="30">
        <v>14.285714</v>
      </c>
      <c r="L190" s="30">
        <v>37.833333000000003</v>
      </c>
      <c r="M190" s="30">
        <v>36</v>
      </c>
    </row>
    <row r="191" spans="1:13" x14ac:dyDescent="0.2">
      <c r="A191" s="19" t="s">
        <v>894</v>
      </c>
      <c r="B191" s="20">
        <v>5</v>
      </c>
      <c r="C191" s="20">
        <v>0</v>
      </c>
      <c r="D191" s="20">
        <v>0</v>
      </c>
      <c r="E191" s="20">
        <v>0</v>
      </c>
      <c r="F191" s="20">
        <v>1</v>
      </c>
      <c r="G191" s="20">
        <v>1</v>
      </c>
      <c r="H191" s="20">
        <v>1</v>
      </c>
      <c r="I191" s="20">
        <v>0</v>
      </c>
      <c r="J191" s="20">
        <v>2</v>
      </c>
      <c r="K191" s="20">
        <v>0</v>
      </c>
      <c r="L191" s="20">
        <v>0</v>
      </c>
      <c r="M191" s="20">
        <v>0</v>
      </c>
    </row>
    <row r="192" spans="1:13" x14ac:dyDescent="0.2">
      <c r="A192" s="21" t="s">
        <v>126</v>
      </c>
      <c r="B192" s="30">
        <v>100</v>
      </c>
      <c r="C192" s="30">
        <v>0</v>
      </c>
      <c r="D192" s="30">
        <v>0</v>
      </c>
      <c r="E192" s="30">
        <v>0</v>
      </c>
      <c r="F192" s="30">
        <v>20</v>
      </c>
      <c r="G192" s="30">
        <v>20</v>
      </c>
      <c r="H192" s="30">
        <v>20</v>
      </c>
      <c r="I192" s="30">
        <v>0</v>
      </c>
      <c r="J192" s="30">
        <v>40</v>
      </c>
      <c r="K192" s="30">
        <v>0</v>
      </c>
      <c r="L192" s="30">
        <v>31.2</v>
      </c>
      <c r="M192" s="30">
        <v>23</v>
      </c>
    </row>
    <row r="193" spans="1:13" x14ac:dyDescent="0.2">
      <c r="A193" s="19" t="s">
        <v>873</v>
      </c>
      <c r="B193" s="20">
        <v>414</v>
      </c>
      <c r="C193" s="20">
        <v>1</v>
      </c>
      <c r="D193" s="20">
        <v>6</v>
      </c>
      <c r="E193" s="20">
        <v>35</v>
      </c>
      <c r="F193" s="20">
        <v>65</v>
      </c>
      <c r="G193" s="20">
        <v>63</v>
      </c>
      <c r="H193" s="20">
        <v>83</v>
      </c>
      <c r="I193" s="20">
        <v>35</v>
      </c>
      <c r="J193" s="20">
        <v>45</v>
      </c>
      <c r="K193" s="20">
        <v>81</v>
      </c>
      <c r="L193" s="20">
        <v>0</v>
      </c>
      <c r="M193" s="20">
        <v>0</v>
      </c>
    </row>
    <row r="194" spans="1:13" x14ac:dyDescent="0.2">
      <c r="A194" s="21" t="s">
        <v>126</v>
      </c>
      <c r="B194" s="30">
        <v>100</v>
      </c>
      <c r="C194" s="30">
        <v>0.24154600000000001</v>
      </c>
      <c r="D194" s="30">
        <v>1.4492750000000001</v>
      </c>
      <c r="E194" s="30">
        <v>8.4541059999999995</v>
      </c>
      <c r="F194" s="30">
        <v>15.700483</v>
      </c>
      <c r="G194" s="30">
        <v>15.217390999999999</v>
      </c>
      <c r="H194" s="30">
        <v>20.048309</v>
      </c>
      <c r="I194" s="30">
        <v>8.4541059999999995</v>
      </c>
      <c r="J194" s="30">
        <v>10.869565</v>
      </c>
      <c r="K194" s="30">
        <v>19.565217000000001</v>
      </c>
      <c r="L194" s="30">
        <v>18.24024</v>
      </c>
      <c r="M194" s="30">
        <v>18</v>
      </c>
    </row>
    <row r="195" spans="1:13" x14ac:dyDescent="0.2">
      <c r="A195" s="18" t="s">
        <v>895</v>
      </c>
      <c r="B195" s="18"/>
      <c r="C195" s="18"/>
      <c r="D195" s="18"/>
      <c r="E195" s="18"/>
      <c r="F195" s="18"/>
      <c r="G195" s="18"/>
      <c r="H195" s="18"/>
      <c r="I195" s="18"/>
      <c r="J195" s="18"/>
      <c r="K195" s="18"/>
      <c r="L195" s="18"/>
      <c r="M195" s="18"/>
    </row>
    <row r="196" spans="1:13" x14ac:dyDescent="0.2">
      <c r="A196" s="19" t="s">
        <v>889</v>
      </c>
      <c r="B196" s="20">
        <v>13</v>
      </c>
      <c r="C196" s="20">
        <v>0</v>
      </c>
      <c r="D196" s="20">
        <v>0</v>
      </c>
      <c r="E196" s="20">
        <v>2</v>
      </c>
      <c r="F196" s="20">
        <v>3</v>
      </c>
      <c r="G196" s="20">
        <v>3</v>
      </c>
      <c r="H196" s="20">
        <v>0</v>
      </c>
      <c r="I196" s="20">
        <v>1</v>
      </c>
      <c r="J196" s="20">
        <v>1</v>
      </c>
      <c r="K196" s="20">
        <v>3</v>
      </c>
      <c r="L196" s="20">
        <v>0</v>
      </c>
      <c r="M196" s="20">
        <v>0</v>
      </c>
    </row>
    <row r="197" spans="1:13" x14ac:dyDescent="0.2">
      <c r="A197" s="21" t="s">
        <v>126</v>
      </c>
      <c r="B197" s="30">
        <v>100</v>
      </c>
      <c r="C197" s="30">
        <v>0</v>
      </c>
      <c r="D197" s="30">
        <v>0</v>
      </c>
      <c r="E197" s="30">
        <v>15.384615</v>
      </c>
      <c r="F197" s="30">
        <v>23.076923000000001</v>
      </c>
      <c r="G197" s="30">
        <v>23.076923000000001</v>
      </c>
      <c r="H197" s="30">
        <v>0</v>
      </c>
      <c r="I197" s="30">
        <v>7.6923079999999997</v>
      </c>
      <c r="J197" s="30">
        <v>7.6923079999999997</v>
      </c>
      <c r="K197" s="30">
        <v>23.076923000000001</v>
      </c>
      <c r="L197" s="30">
        <v>15.5</v>
      </c>
      <c r="M197" s="30">
        <v>14</v>
      </c>
    </row>
    <row r="198" spans="1:13" x14ac:dyDescent="0.2">
      <c r="A198" s="19" t="s">
        <v>890</v>
      </c>
      <c r="B198" s="20">
        <v>89</v>
      </c>
      <c r="C198" s="20">
        <v>1</v>
      </c>
      <c r="D198" s="20">
        <v>6</v>
      </c>
      <c r="E198" s="20">
        <v>20</v>
      </c>
      <c r="F198" s="20">
        <v>26</v>
      </c>
      <c r="G198" s="20">
        <v>12</v>
      </c>
      <c r="H198" s="20">
        <v>8</v>
      </c>
      <c r="I198" s="20">
        <v>2</v>
      </c>
      <c r="J198" s="20">
        <v>6</v>
      </c>
      <c r="K198" s="20">
        <v>8</v>
      </c>
      <c r="L198" s="20">
        <v>0</v>
      </c>
      <c r="M198" s="20">
        <v>0</v>
      </c>
    </row>
    <row r="199" spans="1:13" x14ac:dyDescent="0.2">
      <c r="A199" s="21" t="s">
        <v>126</v>
      </c>
      <c r="B199" s="30">
        <v>100</v>
      </c>
      <c r="C199" s="30">
        <v>1.123596</v>
      </c>
      <c r="D199" s="30">
        <v>6.7415729999999998</v>
      </c>
      <c r="E199" s="30">
        <v>22.471910000000001</v>
      </c>
      <c r="F199" s="30">
        <v>29.213483</v>
      </c>
      <c r="G199" s="30">
        <v>13.483146</v>
      </c>
      <c r="H199" s="30">
        <v>8.9887639999999998</v>
      </c>
      <c r="I199" s="30">
        <v>2.2471909999999999</v>
      </c>
      <c r="J199" s="30">
        <v>6.7415729999999998</v>
      </c>
      <c r="K199" s="30">
        <v>8.9887639999999998</v>
      </c>
      <c r="L199" s="30">
        <v>13.012346000000001</v>
      </c>
      <c r="M199" s="30">
        <v>10</v>
      </c>
    </row>
    <row r="200" spans="1:13" x14ac:dyDescent="0.2">
      <c r="A200" s="19" t="s">
        <v>891</v>
      </c>
      <c r="B200" s="20">
        <v>143</v>
      </c>
      <c r="C200" s="20">
        <v>0</v>
      </c>
      <c r="D200" s="20">
        <v>3</v>
      </c>
      <c r="E200" s="20">
        <v>24</v>
      </c>
      <c r="F200" s="20">
        <v>34</v>
      </c>
      <c r="G200" s="20">
        <v>13</v>
      </c>
      <c r="H200" s="20">
        <v>22</v>
      </c>
      <c r="I200" s="20">
        <v>16</v>
      </c>
      <c r="J200" s="20">
        <v>18</v>
      </c>
      <c r="K200" s="20">
        <v>13</v>
      </c>
      <c r="L200" s="20">
        <v>0</v>
      </c>
      <c r="M200" s="20">
        <v>0</v>
      </c>
    </row>
    <row r="201" spans="1:13" ht="11.15" customHeight="1" x14ac:dyDescent="0.2">
      <c r="A201" s="21" t="s">
        <v>126</v>
      </c>
      <c r="B201" s="30">
        <v>100</v>
      </c>
      <c r="C201" s="30">
        <v>0</v>
      </c>
      <c r="D201" s="30">
        <v>2.0979019999999999</v>
      </c>
      <c r="E201" s="30">
        <v>16.783217</v>
      </c>
      <c r="F201" s="30">
        <v>23.776223999999999</v>
      </c>
      <c r="G201" s="30">
        <v>9.0909089999999999</v>
      </c>
      <c r="H201" s="30">
        <v>15.384615</v>
      </c>
      <c r="I201" s="30">
        <v>11.188810999999999</v>
      </c>
      <c r="J201" s="30">
        <v>12.587413</v>
      </c>
      <c r="K201" s="30">
        <v>9.0909089999999999</v>
      </c>
      <c r="L201" s="30">
        <v>16.853846000000001</v>
      </c>
      <c r="M201" s="30">
        <v>15</v>
      </c>
    </row>
    <row r="202" spans="1:13" ht="11.15" customHeight="1" x14ac:dyDescent="0.2">
      <c r="A202" s="19" t="s">
        <v>892</v>
      </c>
      <c r="B202" s="20">
        <v>27</v>
      </c>
      <c r="C202" s="20">
        <v>0</v>
      </c>
      <c r="D202" s="20">
        <v>0</v>
      </c>
      <c r="E202" s="20">
        <v>2</v>
      </c>
      <c r="F202" s="20">
        <v>2</v>
      </c>
      <c r="G202" s="20">
        <v>3</v>
      </c>
      <c r="H202" s="20">
        <v>11</v>
      </c>
      <c r="I202" s="20">
        <v>2</v>
      </c>
      <c r="J202" s="20">
        <v>6</v>
      </c>
      <c r="K202" s="20">
        <v>1</v>
      </c>
      <c r="L202" s="20">
        <v>0</v>
      </c>
      <c r="M202" s="20">
        <v>0</v>
      </c>
    </row>
    <row r="203" spans="1:13" ht="11.15" customHeight="1" x14ac:dyDescent="0.2">
      <c r="A203" s="21" t="s">
        <v>126</v>
      </c>
      <c r="B203" s="30">
        <v>100</v>
      </c>
      <c r="C203" s="30">
        <v>0</v>
      </c>
      <c r="D203" s="30">
        <v>0</v>
      </c>
      <c r="E203" s="30">
        <v>7.4074070000000001</v>
      </c>
      <c r="F203" s="30">
        <v>7.4074070000000001</v>
      </c>
      <c r="G203" s="30">
        <v>11.111110999999999</v>
      </c>
      <c r="H203" s="30">
        <v>40.740741</v>
      </c>
      <c r="I203" s="30">
        <v>7.4074070000000001</v>
      </c>
      <c r="J203" s="30">
        <v>22.222221999999999</v>
      </c>
      <c r="K203" s="30">
        <v>3.7037040000000001</v>
      </c>
      <c r="L203" s="30">
        <v>22.653846000000001</v>
      </c>
      <c r="M203" s="30">
        <v>20</v>
      </c>
    </row>
    <row r="204" spans="1:13" ht="11.15" customHeight="1" x14ac:dyDescent="0.2">
      <c r="A204" s="19" t="s">
        <v>893</v>
      </c>
      <c r="B204" s="20">
        <v>5</v>
      </c>
      <c r="C204" s="20">
        <v>0</v>
      </c>
      <c r="D204" s="20">
        <v>0</v>
      </c>
      <c r="E204" s="20">
        <v>1</v>
      </c>
      <c r="F204" s="20">
        <v>0</v>
      </c>
      <c r="G204" s="20">
        <v>0</v>
      </c>
      <c r="H204" s="20">
        <v>1</v>
      </c>
      <c r="I204" s="20">
        <v>1</v>
      </c>
      <c r="J204" s="20">
        <v>1</v>
      </c>
      <c r="K204" s="20">
        <v>1</v>
      </c>
      <c r="L204" s="20">
        <v>0</v>
      </c>
      <c r="M204" s="20">
        <v>0</v>
      </c>
    </row>
    <row r="205" spans="1:13" ht="11.15" customHeight="1" x14ac:dyDescent="0.2">
      <c r="A205" s="21" t="s">
        <v>126</v>
      </c>
      <c r="B205" s="30">
        <v>100</v>
      </c>
      <c r="C205" s="30">
        <v>0</v>
      </c>
      <c r="D205" s="30">
        <v>0</v>
      </c>
      <c r="E205" s="30">
        <v>20</v>
      </c>
      <c r="F205" s="30">
        <v>0</v>
      </c>
      <c r="G205" s="30">
        <v>0</v>
      </c>
      <c r="H205" s="30">
        <v>20</v>
      </c>
      <c r="I205" s="30">
        <v>20</v>
      </c>
      <c r="J205" s="30">
        <v>20</v>
      </c>
      <c r="K205" s="30">
        <v>20</v>
      </c>
      <c r="L205" s="30">
        <v>21</v>
      </c>
      <c r="M205" s="30">
        <v>23.5</v>
      </c>
    </row>
    <row r="206" spans="1:13" ht="11.15" customHeight="1" x14ac:dyDescent="0.2">
      <c r="A206" s="19" t="s">
        <v>894</v>
      </c>
      <c r="B206" s="20">
        <v>10</v>
      </c>
      <c r="C206" s="20">
        <v>0</v>
      </c>
      <c r="D206" s="20">
        <v>0</v>
      </c>
      <c r="E206" s="20">
        <v>2</v>
      </c>
      <c r="F206" s="20">
        <v>0</v>
      </c>
      <c r="G206" s="20">
        <v>1</v>
      </c>
      <c r="H206" s="20">
        <v>0</v>
      </c>
      <c r="I206" s="20">
        <v>0</v>
      </c>
      <c r="J206" s="20">
        <v>4</v>
      </c>
      <c r="K206" s="20">
        <v>3</v>
      </c>
      <c r="L206" s="20">
        <v>0</v>
      </c>
      <c r="M206" s="20">
        <v>0</v>
      </c>
    </row>
    <row r="207" spans="1:13" ht="11.15" customHeight="1" x14ac:dyDescent="0.2">
      <c r="A207" s="21" t="s">
        <v>126</v>
      </c>
      <c r="B207" s="30">
        <v>100</v>
      </c>
      <c r="C207" s="30">
        <v>0</v>
      </c>
      <c r="D207" s="30">
        <v>0</v>
      </c>
      <c r="E207" s="30">
        <v>20</v>
      </c>
      <c r="F207" s="30">
        <v>0</v>
      </c>
      <c r="G207" s="30">
        <v>10</v>
      </c>
      <c r="H207" s="30">
        <v>0</v>
      </c>
      <c r="I207" s="30">
        <v>0</v>
      </c>
      <c r="J207" s="30">
        <v>40</v>
      </c>
      <c r="K207" s="30">
        <v>30</v>
      </c>
      <c r="L207" s="30">
        <v>28.285713999999999</v>
      </c>
      <c r="M207" s="30">
        <v>30</v>
      </c>
    </row>
    <row r="208" spans="1:13" ht="11.15" customHeight="1" x14ac:dyDescent="0.2">
      <c r="A208" s="19" t="s">
        <v>873</v>
      </c>
      <c r="B208" s="20">
        <v>28</v>
      </c>
      <c r="C208" s="20">
        <v>0</v>
      </c>
      <c r="D208" s="20">
        <v>2</v>
      </c>
      <c r="E208" s="20">
        <v>6</v>
      </c>
      <c r="F208" s="20">
        <v>2</v>
      </c>
      <c r="G208" s="20">
        <v>3</v>
      </c>
      <c r="H208" s="20">
        <v>3</v>
      </c>
      <c r="I208" s="20">
        <v>2</v>
      </c>
      <c r="J208" s="20">
        <v>3</v>
      </c>
      <c r="K208" s="20">
        <v>7</v>
      </c>
      <c r="L208" s="20">
        <v>0</v>
      </c>
      <c r="M208" s="20">
        <v>0</v>
      </c>
    </row>
    <row r="209" spans="1:13" ht="11.15" customHeight="1" x14ac:dyDescent="0.2">
      <c r="A209" s="21" t="s">
        <v>126</v>
      </c>
      <c r="B209" s="30">
        <v>100</v>
      </c>
      <c r="C209" s="30">
        <v>0</v>
      </c>
      <c r="D209" s="30">
        <v>7.1428570000000002</v>
      </c>
      <c r="E209" s="30">
        <v>21.428571000000002</v>
      </c>
      <c r="F209" s="30">
        <v>7.1428570000000002</v>
      </c>
      <c r="G209" s="30">
        <v>10.714286</v>
      </c>
      <c r="H209" s="30">
        <v>10.714286</v>
      </c>
      <c r="I209" s="30">
        <v>7.1428570000000002</v>
      </c>
      <c r="J209" s="30">
        <v>10.714286</v>
      </c>
      <c r="K209" s="30">
        <v>25</v>
      </c>
      <c r="L209" s="30">
        <v>15.047618999999999</v>
      </c>
      <c r="M209" s="30">
        <v>15</v>
      </c>
    </row>
    <row r="210" spans="1:13" ht="11.15" customHeight="1" x14ac:dyDescent="0.2">
      <c r="A210" s="18" t="s">
        <v>142</v>
      </c>
      <c r="B210" s="18"/>
      <c r="C210" s="18"/>
      <c r="D210" s="18"/>
      <c r="E210" s="18"/>
      <c r="F210" s="18"/>
      <c r="G210" s="18"/>
      <c r="H210" s="18"/>
      <c r="I210" s="18"/>
      <c r="J210" s="18"/>
      <c r="K210" s="18"/>
      <c r="L210" s="18"/>
      <c r="M210" s="18"/>
    </row>
    <row r="211" spans="1:13" ht="11.15" customHeight="1" x14ac:dyDescent="0.2">
      <c r="A211" s="19" t="s">
        <v>896</v>
      </c>
      <c r="B211" s="20">
        <v>90</v>
      </c>
      <c r="C211" s="20">
        <v>0</v>
      </c>
      <c r="D211" s="20">
        <v>0</v>
      </c>
      <c r="E211" s="20">
        <v>4</v>
      </c>
      <c r="F211" s="20">
        <v>10</v>
      </c>
      <c r="G211" s="20">
        <v>6</v>
      </c>
      <c r="H211" s="20">
        <v>21</v>
      </c>
      <c r="I211" s="20">
        <v>8</v>
      </c>
      <c r="J211" s="20">
        <v>39</v>
      </c>
      <c r="K211" s="20">
        <v>2</v>
      </c>
      <c r="L211" s="20">
        <v>0</v>
      </c>
      <c r="M211" s="20">
        <v>0</v>
      </c>
    </row>
    <row r="212" spans="1:13" ht="11.15" customHeight="1" x14ac:dyDescent="0.2">
      <c r="A212" s="21" t="s">
        <v>126</v>
      </c>
      <c r="B212" s="30">
        <v>100</v>
      </c>
      <c r="C212" s="30">
        <v>0</v>
      </c>
      <c r="D212" s="30">
        <v>0</v>
      </c>
      <c r="E212" s="30">
        <v>4.4444439999999998</v>
      </c>
      <c r="F212" s="30">
        <v>11.111110999999999</v>
      </c>
      <c r="G212" s="30">
        <v>6.6666670000000003</v>
      </c>
      <c r="H212" s="30">
        <v>23.333333</v>
      </c>
      <c r="I212" s="30">
        <v>8.8888890000000007</v>
      </c>
      <c r="J212" s="30">
        <v>43.333333000000003</v>
      </c>
      <c r="K212" s="30">
        <v>2.2222219999999999</v>
      </c>
      <c r="L212" s="30">
        <v>28.5</v>
      </c>
      <c r="M212" s="30">
        <v>25</v>
      </c>
    </row>
    <row r="213" spans="1:13" ht="11.15" customHeight="1" x14ac:dyDescent="0.2">
      <c r="A213" s="19" t="s">
        <v>897</v>
      </c>
      <c r="B213" s="20">
        <v>307</v>
      </c>
      <c r="C213" s="20">
        <v>0</v>
      </c>
      <c r="D213" s="20">
        <v>4</v>
      </c>
      <c r="E213" s="20">
        <v>21</v>
      </c>
      <c r="F213" s="20">
        <v>35</v>
      </c>
      <c r="G213" s="20">
        <v>31</v>
      </c>
      <c r="H213" s="20">
        <v>44</v>
      </c>
      <c r="I213" s="20">
        <v>43</v>
      </c>
      <c r="J213" s="20">
        <v>111</v>
      </c>
      <c r="K213" s="20">
        <v>18</v>
      </c>
      <c r="L213" s="20">
        <v>0</v>
      </c>
      <c r="M213" s="20">
        <v>0</v>
      </c>
    </row>
    <row r="214" spans="1:13" ht="11.15" customHeight="1" x14ac:dyDescent="0.2">
      <c r="A214" s="21" t="s">
        <v>126</v>
      </c>
      <c r="B214" s="30">
        <v>100</v>
      </c>
      <c r="C214" s="30">
        <v>0</v>
      </c>
      <c r="D214" s="30">
        <v>1.302932</v>
      </c>
      <c r="E214" s="30">
        <v>6.8403910000000003</v>
      </c>
      <c r="F214" s="30">
        <v>11.400651</v>
      </c>
      <c r="G214" s="30">
        <v>10.097720000000001</v>
      </c>
      <c r="H214" s="30">
        <v>14.332248</v>
      </c>
      <c r="I214" s="30">
        <v>14.006515</v>
      </c>
      <c r="J214" s="30">
        <v>36.156351999999998</v>
      </c>
      <c r="K214" s="30">
        <v>5.8631919999999997</v>
      </c>
      <c r="L214" s="30">
        <v>23.982699</v>
      </c>
      <c r="M214" s="30">
        <v>25</v>
      </c>
    </row>
    <row r="215" spans="1:13" ht="11.15" customHeight="1" x14ac:dyDescent="0.2">
      <c r="A215" s="19" t="s">
        <v>898</v>
      </c>
      <c r="B215" s="20">
        <v>392</v>
      </c>
      <c r="C215" s="20">
        <v>0</v>
      </c>
      <c r="D215" s="20">
        <v>5</v>
      </c>
      <c r="E215" s="20">
        <v>20</v>
      </c>
      <c r="F215" s="20">
        <v>43</v>
      </c>
      <c r="G215" s="20">
        <v>51</v>
      </c>
      <c r="H215" s="20">
        <v>86</v>
      </c>
      <c r="I215" s="20">
        <v>63</v>
      </c>
      <c r="J215" s="20">
        <v>98</v>
      </c>
      <c r="K215" s="20">
        <v>26</v>
      </c>
      <c r="L215" s="20">
        <v>0</v>
      </c>
      <c r="M215" s="20">
        <v>0</v>
      </c>
    </row>
    <row r="216" spans="1:13" ht="11.15" customHeight="1" x14ac:dyDescent="0.2">
      <c r="A216" s="21" t="s">
        <v>126</v>
      </c>
      <c r="B216" s="30">
        <v>100</v>
      </c>
      <c r="C216" s="30">
        <v>0</v>
      </c>
      <c r="D216" s="30">
        <v>1.2755099999999999</v>
      </c>
      <c r="E216" s="30">
        <v>5.1020409999999998</v>
      </c>
      <c r="F216" s="30">
        <v>10.969388</v>
      </c>
      <c r="G216" s="30">
        <v>13.010204</v>
      </c>
      <c r="H216" s="30">
        <v>21.938776000000001</v>
      </c>
      <c r="I216" s="30">
        <v>16.071428999999998</v>
      </c>
      <c r="J216" s="30">
        <v>25</v>
      </c>
      <c r="K216" s="30">
        <v>6.6326530000000004</v>
      </c>
      <c r="L216" s="30">
        <v>23.428961999999999</v>
      </c>
      <c r="M216" s="30">
        <v>20</v>
      </c>
    </row>
    <row r="217" spans="1:13" ht="11.15" customHeight="1" x14ac:dyDescent="0.2">
      <c r="A217" s="19" t="s">
        <v>899</v>
      </c>
      <c r="B217" s="20">
        <v>379</v>
      </c>
      <c r="C217" s="20">
        <v>0</v>
      </c>
      <c r="D217" s="20">
        <v>3</v>
      </c>
      <c r="E217" s="20">
        <v>37</v>
      </c>
      <c r="F217" s="20">
        <v>47</v>
      </c>
      <c r="G217" s="20">
        <v>56</v>
      </c>
      <c r="H217" s="20">
        <v>76</v>
      </c>
      <c r="I217" s="20">
        <v>47</v>
      </c>
      <c r="J217" s="20">
        <v>66</v>
      </c>
      <c r="K217" s="20">
        <v>47</v>
      </c>
      <c r="L217" s="20">
        <v>0</v>
      </c>
      <c r="M217" s="20">
        <v>0</v>
      </c>
    </row>
    <row r="218" spans="1:13" ht="11.15" customHeight="1" x14ac:dyDescent="0.2">
      <c r="A218" s="21" t="s">
        <v>126</v>
      </c>
      <c r="B218" s="30">
        <v>100</v>
      </c>
      <c r="C218" s="30">
        <v>0</v>
      </c>
      <c r="D218" s="30">
        <v>0.79155699999999996</v>
      </c>
      <c r="E218" s="30">
        <v>9.7625329999999995</v>
      </c>
      <c r="F218" s="30">
        <v>12.401054999999999</v>
      </c>
      <c r="G218" s="30">
        <v>14.775726000000001</v>
      </c>
      <c r="H218" s="30">
        <v>20.052769999999999</v>
      </c>
      <c r="I218" s="30">
        <v>12.401054999999999</v>
      </c>
      <c r="J218" s="30">
        <v>17.414248000000001</v>
      </c>
      <c r="K218" s="30">
        <v>12.401054999999999</v>
      </c>
      <c r="L218" s="30">
        <v>20.292169000000001</v>
      </c>
      <c r="M218" s="30">
        <v>20</v>
      </c>
    </row>
    <row r="219" spans="1:13" ht="11.15" customHeight="1" x14ac:dyDescent="0.2">
      <c r="A219" s="19" t="s">
        <v>900</v>
      </c>
      <c r="B219" s="20">
        <v>951</v>
      </c>
      <c r="C219" s="20">
        <v>1</v>
      </c>
      <c r="D219" s="20">
        <v>28</v>
      </c>
      <c r="E219" s="20">
        <v>97</v>
      </c>
      <c r="F219" s="20">
        <v>160</v>
      </c>
      <c r="G219" s="20">
        <v>165</v>
      </c>
      <c r="H219" s="20">
        <v>190</v>
      </c>
      <c r="I219" s="20">
        <v>87</v>
      </c>
      <c r="J219" s="20">
        <v>96</v>
      </c>
      <c r="K219" s="20">
        <v>127</v>
      </c>
      <c r="L219" s="20">
        <v>0</v>
      </c>
      <c r="M219" s="20">
        <v>0</v>
      </c>
    </row>
    <row r="220" spans="1:13" ht="11.15" customHeight="1" x14ac:dyDescent="0.2">
      <c r="A220" s="21" t="s">
        <v>126</v>
      </c>
      <c r="B220" s="30">
        <v>100</v>
      </c>
      <c r="C220" s="30">
        <v>0.105152</v>
      </c>
      <c r="D220" s="30">
        <v>2.9442689999999998</v>
      </c>
      <c r="E220" s="30">
        <v>10.19979</v>
      </c>
      <c r="F220" s="30">
        <v>16.824394999999999</v>
      </c>
      <c r="G220" s="30">
        <v>17.350158</v>
      </c>
      <c r="H220" s="30">
        <v>19.97897</v>
      </c>
      <c r="I220" s="30">
        <v>9.1482650000000003</v>
      </c>
      <c r="J220" s="30">
        <v>10.094637000000001</v>
      </c>
      <c r="K220" s="30">
        <v>13.354364</v>
      </c>
      <c r="L220" s="30">
        <v>17.773057999999999</v>
      </c>
      <c r="M220" s="30">
        <v>17.5</v>
      </c>
    </row>
    <row r="221" spans="1:13" ht="11.15" customHeight="1" x14ac:dyDescent="0.2">
      <c r="A221" s="19" t="s">
        <v>873</v>
      </c>
      <c r="B221" s="20">
        <v>69</v>
      </c>
      <c r="C221" s="20">
        <v>1</v>
      </c>
      <c r="D221" s="20">
        <v>0</v>
      </c>
      <c r="E221" s="20">
        <v>8</v>
      </c>
      <c r="F221" s="20">
        <v>11</v>
      </c>
      <c r="G221" s="20">
        <v>18</v>
      </c>
      <c r="H221" s="20">
        <v>8</v>
      </c>
      <c r="I221" s="20">
        <v>3</v>
      </c>
      <c r="J221" s="20">
        <v>9</v>
      </c>
      <c r="K221" s="20">
        <v>11</v>
      </c>
      <c r="L221" s="20">
        <v>0</v>
      </c>
      <c r="M221" s="20">
        <v>0</v>
      </c>
    </row>
    <row r="222" spans="1:13" ht="11.15" customHeight="1" x14ac:dyDescent="0.2">
      <c r="A222" s="21" t="s">
        <v>126</v>
      </c>
      <c r="B222" s="30">
        <v>100</v>
      </c>
      <c r="C222" s="30">
        <v>1.4492750000000001</v>
      </c>
      <c r="D222" s="30">
        <v>0</v>
      </c>
      <c r="E222" s="30">
        <v>11.594203</v>
      </c>
      <c r="F222" s="30">
        <v>15.942029</v>
      </c>
      <c r="G222" s="30">
        <v>26.086957000000002</v>
      </c>
      <c r="H222" s="30">
        <v>11.594203</v>
      </c>
      <c r="I222" s="30">
        <v>4.3478260000000004</v>
      </c>
      <c r="J222" s="30">
        <v>13.043478</v>
      </c>
      <c r="K222" s="30">
        <v>15.942029</v>
      </c>
      <c r="L222" s="30">
        <v>17.224138</v>
      </c>
      <c r="M222" s="30">
        <v>15</v>
      </c>
    </row>
    <row r="223" spans="1:13" ht="11.15" customHeight="1" x14ac:dyDescent="0.2">
      <c r="A223" s="18" t="s">
        <v>143</v>
      </c>
      <c r="B223" s="18"/>
      <c r="C223" s="18"/>
      <c r="D223" s="18"/>
      <c r="E223" s="18"/>
      <c r="F223" s="18"/>
      <c r="G223" s="18"/>
      <c r="H223" s="18"/>
      <c r="I223" s="18"/>
      <c r="J223" s="18"/>
      <c r="K223" s="18"/>
      <c r="L223" s="18"/>
      <c r="M223" s="18"/>
    </row>
    <row r="224" spans="1:13" ht="11.15" customHeight="1" x14ac:dyDescent="0.2">
      <c r="A224" s="21" t="s">
        <v>901</v>
      </c>
      <c r="B224" s="21"/>
      <c r="C224" s="21"/>
      <c r="D224" s="21"/>
      <c r="E224" s="21"/>
      <c r="F224" s="21"/>
      <c r="G224" s="21"/>
      <c r="H224" s="21"/>
      <c r="I224" s="21"/>
      <c r="J224" s="21"/>
      <c r="K224" s="21"/>
      <c r="L224" s="21"/>
      <c r="M224" s="21"/>
    </row>
    <row r="225" spans="1:13" ht="11.15" customHeight="1" x14ac:dyDescent="0.2">
      <c r="A225" s="19" t="s">
        <v>902</v>
      </c>
      <c r="B225" s="20">
        <v>546</v>
      </c>
      <c r="C225" s="20">
        <v>0</v>
      </c>
      <c r="D225" s="20">
        <v>4</v>
      </c>
      <c r="E225" s="20">
        <v>23</v>
      </c>
      <c r="F225" s="20">
        <v>51</v>
      </c>
      <c r="G225" s="20">
        <v>59</v>
      </c>
      <c r="H225" s="20">
        <v>102</v>
      </c>
      <c r="I225" s="20">
        <v>92</v>
      </c>
      <c r="J225" s="20">
        <v>191</v>
      </c>
      <c r="K225" s="20">
        <v>24</v>
      </c>
      <c r="L225" s="20">
        <v>0</v>
      </c>
      <c r="M225" s="20">
        <v>0</v>
      </c>
    </row>
    <row r="226" spans="1:13" ht="11.15" customHeight="1" x14ac:dyDescent="0.2">
      <c r="A226" s="21" t="s">
        <v>126</v>
      </c>
      <c r="B226" s="30">
        <v>100</v>
      </c>
      <c r="C226" s="30">
        <v>0</v>
      </c>
      <c r="D226" s="30">
        <v>0.73260099999999995</v>
      </c>
      <c r="E226" s="30">
        <v>4.2124540000000001</v>
      </c>
      <c r="F226" s="30">
        <v>9.3406590000000005</v>
      </c>
      <c r="G226" s="30">
        <v>10.805861</v>
      </c>
      <c r="H226" s="30">
        <v>18.681318999999998</v>
      </c>
      <c r="I226" s="30">
        <v>16.849817000000002</v>
      </c>
      <c r="J226" s="30">
        <v>34.981684999999999</v>
      </c>
      <c r="K226" s="30">
        <v>4.3956039999999996</v>
      </c>
      <c r="L226" s="30">
        <v>26.005747</v>
      </c>
      <c r="M226" s="30">
        <v>25</v>
      </c>
    </row>
    <row r="227" spans="1:13" ht="11.15" customHeight="1" x14ac:dyDescent="0.2">
      <c r="A227" s="19" t="s">
        <v>903</v>
      </c>
      <c r="B227" s="20">
        <v>531</v>
      </c>
      <c r="C227" s="20">
        <v>0</v>
      </c>
      <c r="D227" s="20">
        <v>5</v>
      </c>
      <c r="E227" s="20">
        <v>37</v>
      </c>
      <c r="F227" s="20">
        <v>71</v>
      </c>
      <c r="G227" s="20">
        <v>79</v>
      </c>
      <c r="H227" s="20">
        <v>112</v>
      </c>
      <c r="I227" s="20">
        <v>68</v>
      </c>
      <c r="J227" s="20">
        <v>110</v>
      </c>
      <c r="K227" s="20">
        <v>49</v>
      </c>
      <c r="L227" s="20">
        <v>0</v>
      </c>
      <c r="M227" s="20">
        <v>0</v>
      </c>
    </row>
    <row r="228" spans="1:13" ht="11.15" customHeight="1" x14ac:dyDescent="0.2">
      <c r="A228" s="21" t="s">
        <v>126</v>
      </c>
      <c r="B228" s="30">
        <v>100</v>
      </c>
      <c r="C228" s="30">
        <v>0</v>
      </c>
      <c r="D228" s="30">
        <v>0.94162000000000001</v>
      </c>
      <c r="E228" s="30">
        <v>6.9679849999999997</v>
      </c>
      <c r="F228" s="30">
        <v>13.370998</v>
      </c>
      <c r="G228" s="30">
        <v>14.877589</v>
      </c>
      <c r="H228" s="30">
        <v>21.092279000000001</v>
      </c>
      <c r="I228" s="30">
        <v>12.806025999999999</v>
      </c>
      <c r="J228" s="30">
        <v>20.715630999999998</v>
      </c>
      <c r="K228" s="30">
        <v>9.2278719999999996</v>
      </c>
      <c r="L228" s="30">
        <v>20.948132999999999</v>
      </c>
      <c r="M228" s="30">
        <v>20</v>
      </c>
    </row>
    <row r="229" spans="1:13" ht="11.15" customHeight="1" x14ac:dyDescent="0.2">
      <c r="A229" s="19" t="s">
        <v>904</v>
      </c>
      <c r="B229" s="20">
        <v>205</v>
      </c>
      <c r="C229" s="20">
        <v>0</v>
      </c>
      <c r="D229" s="20">
        <v>3</v>
      </c>
      <c r="E229" s="20">
        <v>14</v>
      </c>
      <c r="F229" s="20">
        <v>36</v>
      </c>
      <c r="G229" s="20">
        <v>31</v>
      </c>
      <c r="H229" s="20">
        <v>39</v>
      </c>
      <c r="I229" s="20">
        <v>26</v>
      </c>
      <c r="J229" s="20">
        <v>32</v>
      </c>
      <c r="K229" s="20">
        <v>24</v>
      </c>
      <c r="L229" s="20">
        <v>0</v>
      </c>
      <c r="M229" s="20">
        <v>0</v>
      </c>
    </row>
    <row r="230" spans="1:13" ht="11.15" customHeight="1" x14ac:dyDescent="0.2">
      <c r="A230" s="21" t="s">
        <v>126</v>
      </c>
      <c r="B230" s="30">
        <v>100</v>
      </c>
      <c r="C230" s="30">
        <v>0</v>
      </c>
      <c r="D230" s="30">
        <v>1.4634149999999999</v>
      </c>
      <c r="E230" s="30">
        <v>6.8292679999999999</v>
      </c>
      <c r="F230" s="30">
        <v>17.560976</v>
      </c>
      <c r="G230" s="30">
        <v>15.121950999999999</v>
      </c>
      <c r="H230" s="30">
        <v>19.02439</v>
      </c>
      <c r="I230" s="30">
        <v>12.682926999999999</v>
      </c>
      <c r="J230" s="30">
        <v>15.609756000000001</v>
      </c>
      <c r="K230" s="30">
        <v>11.707317</v>
      </c>
      <c r="L230" s="30">
        <v>19.690608000000001</v>
      </c>
      <c r="M230" s="30">
        <v>20</v>
      </c>
    </row>
    <row r="231" spans="1:13" ht="11.15" customHeight="1" x14ac:dyDescent="0.2">
      <c r="A231" s="19" t="s">
        <v>905</v>
      </c>
      <c r="B231" s="20">
        <v>762</v>
      </c>
      <c r="C231" s="20">
        <v>1</v>
      </c>
      <c r="D231" s="20">
        <v>27</v>
      </c>
      <c r="E231" s="20">
        <v>97</v>
      </c>
      <c r="F231" s="20">
        <v>124</v>
      </c>
      <c r="G231" s="20">
        <v>133</v>
      </c>
      <c r="H231" s="20">
        <v>147</v>
      </c>
      <c r="I231" s="20">
        <v>54</v>
      </c>
      <c r="J231" s="20">
        <v>73</v>
      </c>
      <c r="K231" s="20">
        <v>106</v>
      </c>
      <c r="L231" s="20">
        <v>0</v>
      </c>
      <c r="M231" s="20">
        <v>0</v>
      </c>
    </row>
    <row r="232" spans="1:13" ht="11.15" customHeight="1" x14ac:dyDescent="0.2">
      <c r="A232" s="21" t="s">
        <v>126</v>
      </c>
      <c r="B232" s="30">
        <v>100</v>
      </c>
      <c r="C232" s="30">
        <v>0.13123399999999999</v>
      </c>
      <c r="D232" s="30">
        <v>3.543307</v>
      </c>
      <c r="E232" s="30">
        <v>12.729659</v>
      </c>
      <c r="F232" s="30">
        <v>16.272966</v>
      </c>
      <c r="G232" s="30">
        <v>17.454067999999999</v>
      </c>
      <c r="H232" s="30">
        <v>19.291339000000001</v>
      </c>
      <c r="I232" s="30">
        <v>7.086614</v>
      </c>
      <c r="J232" s="30">
        <v>9.5800520000000002</v>
      </c>
      <c r="K232" s="30">
        <v>13.910761000000001</v>
      </c>
      <c r="L232" s="30">
        <v>17.032012000000002</v>
      </c>
      <c r="M232" s="30">
        <v>15</v>
      </c>
    </row>
    <row r="233" spans="1:13" ht="11.15" customHeight="1" x14ac:dyDescent="0.2">
      <c r="A233" s="19" t="s">
        <v>873</v>
      </c>
      <c r="B233" s="20">
        <v>144</v>
      </c>
      <c r="C233" s="20">
        <v>1</v>
      </c>
      <c r="D233" s="20">
        <v>1</v>
      </c>
      <c r="E233" s="20">
        <v>16</v>
      </c>
      <c r="F233" s="20">
        <v>24</v>
      </c>
      <c r="G233" s="20">
        <v>25</v>
      </c>
      <c r="H233" s="20">
        <v>25</v>
      </c>
      <c r="I233" s="20">
        <v>11</v>
      </c>
      <c r="J233" s="20">
        <v>13</v>
      </c>
      <c r="K233" s="20">
        <v>28</v>
      </c>
      <c r="L233" s="20">
        <v>0</v>
      </c>
      <c r="M233" s="20">
        <v>0</v>
      </c>
    </row>
    <row r="234" spans="1:13" ht="11.15" customHeight="1" x14ac:dyDescent="0.2">
      <c r="A234" s="21" t="s">
        <v>126</v>
      </c>
      <c r="B234" s="30">
        <v>100</v>
      </c>
      <c r="C234" s="30">
        <v>0.69444399999999995</v>
      </c>
      <c r="D234" s="30">
        <v>0.69444399999999995</v>
      </c>
      <c r="E234" s="30">
        <v>11.111110999999999</v>
      </c>
      <c r="F234" s="30">
        <v>16.666667</v>
      </c>
      <c r="G234" s="30">
        <v>17.361111000000001</v>
      </c>
      <c r="H234" s="30">
        <v>17.361111000000001</v>
      </c>
      <c r="I234" s="30">
        <v>7.6388889999999998</v>
      </c>
      <c r="J234" s="30">
        <v>9.0277779999999996</v>
      </c>
      <c r="K234" s="30">
        <v>19.444444000000001</v>
      </c>
      <c r="L234" s="30">
        <v>17.12069</v>
      </c>
      <c r="M234" s="30">
        <v>16</v>
      </c>
    </row>
    <row r="235" spans="1:13" ht="11.15" customHeight="1" x14ac:dyDescent="0.2">
      <c r="A235" s="18" t="s">
        <v>143</v>
      </c>
      <c r="B235" s="18"/>
      <c r="C235" s="18"/>
      <c r="D235" s="18"/>
      <c r="E235" s="18"/>
      <c r="F235" s="18"/>
      <c r="G235" s="18"/>
      <c r="H235" s="18"/>
      <c r="I235" s="18"/>
      <c r="J235" s="18"/>
      <c r="K235" s="18"/>
      <c r="L235" s="18"/>
      <c r="M235" s="18"/>
    </row>
    <row r="236" spans="1:13" ht="11.15" customHeight="1" x14ac:dyDescent="0.2">
      <c r="A236" s="21" t="s">
        <v>906</v>
      </c>
      <c r="B236" s="21"/>
      <c r="C236" s="21"/>
      <c r="D236" s="21"/>
      <c r="E236" s="21"/>
      <c r="F236" s="21"/>
      <c r="G236" s="21"/>
      <c r="H236" s="21"/>
      <c r="I236" s="21"/>
      <c r="J236" s="21"/>
      <c r="K236" s="21"/>
      <c r="L236" s="21"/>
      <c r="M236" s="21"/>
    </row>
    <row r="237" spans="1:13" ht="11.15" customHeight="1" x14ac:dyDescent="0.2">
      <c r="A237" s="19" t="s">
        <v>902</v>
      </c>
      <c r="B237" s="20">
        <v>285</v>
      </c>
      <c r="C237" s="20">
        <v>0</v>
      </c>
      <c r="D237" s="20">
        <v>4</v>
      </c>
      <c r="E237" s="20">
        <v>15</v>
      </c>
      <c r="F237" s="20">
        <v>26</v>
      </c>
      <c r="G237" s="20">
        <v>26</v>
      </c>
      <c r="H237" s="20">
        <v>51</v>
      </c>
      <c r="I237" s="20">
        <v>50</v>
      </c>
      <c r="J237" s="20">
        <v>103</v>
      </c>
      <c r="K237" s="20">
        <v>10</v>
      </c>
      <c r="L237" s="20">
        <v>0</v>
      </c>
      <c r="M237" s="20">
        <v>0</v>
      </c>
    </row>
    <row r="238" spans="1:13" ht="11.15" customHeight="1" x14ac:dyDescent="0.2">
      <c r="A238" s="21" t="s">
        <v>126</v>
      </c>
      <c r="B238" s="30">
        <v>100</v>
      </c>
      <c r="C238" s="30">
        <v>0</v>
      </c>
      <c r="D238" s="30">
        <v>1.4035089999999999</v>
      </c>
      <c r="E238" s="30">
        <v>5.2631579999999998</v>
      </c>
      <c r="F238" s="30">
        <v>9.1228069999999999</v>
      </c>
      <c r="G238" s="30">
        <v>9.1228069999999999</v>
      </c>
      <c r="H238" s="30">
        <v>17.894736999999999</v>
      </c>
      <c r="I238" s="30">
        <v>17.543859999999999</v>
      </c>
      <c r="J238" s="30">
        <v>36.140351000000003</v>
      </c>
      <c r="K238" s="30">
        <v>3.508772</v>
      </c>
      <c r="L238" s="30">
        <v>25.207273000000001</v>
      </c>
      <c r="M238" s="30">
        <v>25</v>
      </c>
    </row>
    <row r="239" spans="1:13" ht="11.15" customHeight="1" x14ac:dyDescent="0.2">
      <c r="A239" s="19" t="s">
        <v>903</v>
      </c>
      <c r="B239" s="20">
        <v>217</v>
      </c>
      <c r="C239" s="20">
        <v>0</v>
      </c>
      <c r="D239" s="20">
        <v>4</v>
      </c>
      <c r="E239" s="20">
        <v>11</v>
      </c>
      <c r="F239" s="20">
        <v>31</v>
      </c>
      <c r="G239" s="20">
        <v>31</v>
      </c>
      <c r="H239" s="20">
        <v>43</v>
      </c>
      <c r="I239" s="20">
        <v>30</v>
      </c>
      <c r="J239" s="20">
        <v>52</v>
      </c>
      <c r="K239" s="20">
        <v>15</v>
      </c>
      <c r="L239" s="20">
        <v>0</v>
      </c>
      <c r="M239" s="20">
        <v>0</v>
      </c>
    </row>
    <row r="240" spans="1:13" ht="11.15" customHeight="1" x14ac:dyDescent="0.2">
      <c r="A240" s="21" t="s">
        <v>126</v>
      </c>
      <c r="B240" s="30">
        <v>100</v>
      </c>
      <c r="C240" s="30">
        <v>0</v>
      </c>
      <c r="D240" s="30">
        <v>1.843318</v>
      </c>
      <c r="E240" s="30">
        <v>5.0691240000000004</v>
      </c>
      <c r="F240" s="30">
        <v>14.285714</v>
      </c>
      <c r="G240" s="30">
        <v>14.285714</v>
      </c>
      <c r="H240" s="30">
        <v>19.815667999999999</v>
      </c>
      <c r="I240" s="30">
        <v>13.824885</v>
      </c>
      <c r="J240" s="30">
        <v>23.963134</v>
      </c>
      <c r="K240" s="30">
        <v>6.9124420000000004</v>
      </c>
      <c r="L240" s="30">
        <v>23.30198</v>
      </c>
      <c r="M240" s="30">
        <v>20</v>
      </c>
    </row>
    <row r="241" spans="1:13" ht="11.15" customHeight="1" x14ac:dyDescent="0.2">
      <c r="A241" s="19" t="s">
        <v>904</v>
      </c>
      <c r="B241" s="20">
        <v>142</v>
      </c>
      <c r="C241" s="20">
        <v>0</v>
      </c>
      <c r="D241" s="20">
        <v>4</v>
      </c>
      <c r="E241" s="20">
        <v>10</v>
      </c>
      <c r="F241" s="20">
        <v>15</v>
      </c>
      <c r="G241" s="20">
        <v>22</v>
      </c>
      <c r="H241" s="20">
        <v>30</v>
      </c>
      <c r="I241" s="20">
        <v>22</v>
      </c>
      <c r="J241" s="20">
        <v>32</v>
      </c>
      <c r="K241" s="20">
        <v>7</v>
      </c>
      <c r="L241" s="20">
        <v>0</v>
      </c>
      <c r="M241" s="20">
        <v>0</v>
      </c>
    </row>
    <row r="242" spans="1:13" ht="11.15" customHeight="1" x14ac:dyDescent="0.2">
      <c r="A242" s="21" t="s">
        <v>126</v>
      </c>
      <c r="B242" s="30">
        <v>100</v>
      </c>
      <c r="C242" s="30">
        <v>0</v>
      </c>
      <c r="D242" s="30">
        <v>2.8169010000000001</v>
      </c>
      <c r="E242" s="30">
        <v>7.0422539999999998</v>
      </c>
      <c r="F242" s="30">
        <v>10.56338</v>
      </c>
      <c r="G242" s="30">
        <v>15.492958</v>
      </c>
      <c r="H242" s="30">
        <v>21.126760999999998</v>
      </c>
      <c r="I242" s="30">
        <v>15.492958</v>
      </c>
      <c r="J242" s="30">
        <v>22.535211</v>
      </c>
      <c r="K242" s="30">
        <v>4.9295770000000001</v>
      </c>
      <c r="L242" s="30">
        <v>21.948148</v>
      </c>
      <c r="M242" s="30">
        <v>20</v>
      </c>
    </row>
    <row r="243" spans="1:13" ht="11.15" customHeight="1" x14ac:dyDescent="0.2">
      <c r="A243" s="19" t="s">
        <v>905</v>
      </c>
      <c r="B243" s="20">
        <v>1184</v>
      </c>
      <c r="C243" s="20">
        <v>1</v>
      </c>
      <c r="D243" s="20">
        <v>26</v>
      </c>
      <c r="E243" s="20">
        <v>120</v>
      </c>
      <c r="F243" s="20">
        <v>180</v>
      </c>
      <c r="G243" s="20">
        <v>182</v>
      </c>
      <c r="H243" s="20">
        <v>237</v>
      </c>
      <c r="I243" s="20">
        <v>115</v>
      </c>
      <c r="J243" s="20">
        <v>188</v>
      </c>
      <c r="K243" s="20">
        <v>135</v>
      </c>
      <c r="L243" s="20">
        <v>0</v>
      </c>
      <c r="M243" s="20">
        <v>0</v>
      </c>
    </row>
    <row r="244" spans="1:13" ht="11.15" customHeight="1" x14ac:dyDescent="0.2">
      <c r="A244" s="21" t="s">
        <v>126</v>
      </c>
      <c r="B244" s="30">
        <v>100</v>
      </c>
      <c r="C244" s="30">
        <v>8.4459000000000006E-2</v>
      </c>
      <c r="D244" s="30">
        <v>2.1959460000000002</v>
      </c>
      <c r="E244" s="30">
        <v>10.135135</v>
      </c>
      <c r="F244" s="30">
        <v>15.202703</v>
      </c>
      <c r="G244" s="30">
        <v>15.371622</v>
      </c>
      <c r="H244" s="30">
        <v>20.016891999999999</v>
      </c>
      <c r="I244" s="30">
        <v>9.7128379999999996</v>
      </c>
      <c r="J244" s="30">
        <v>15.878378</v>
      </c>
      <c r="K244" s="30">
        <v>11.402027</v>
      </c>
      <c r="L244" s="30">
        <v>19.308865999999998</v>
      </c>
      <c r="M244" s="30">
        <v>20</v>
      </c>
    </row>
    <row r="245" spans="1:13" ht="11.15" customHeight="1" x14ac:dyDescent="0.2">
      <c r="A245" s="19" t="s">
        <v>873</v>
      </c>
      <c r="B245" s="20">
        <v>360</v>
      </c>
      <c r="C245" s="20">
        <v>1</v>
      </c>
      <c r="D245" s="20">
        <v>2</v>
      </c>
      <c r="E245" s="20">
        <v>31</v>
      </c>
      <c r="F245" s="20">
        <v>54</v>
      </c>
      <c r="G245" s="20">
        <v>66</v>
      </c>
      <c r="H245" s="20">
        <v>64</v>
      </c>
      <c r="I245" s="20">
        <v>34</v>
      </c>
      <c r="J245" s="20">
        <v>44</v>
      </c>
      <c r="K245" s="20">
        <v>64</v>
      </c>
      <c r="L245" s="20">
        <v>0</v>
      </c>
      <c r="M245" s="20">
        <v>0</v>
      </c>
    </row>
    <row r="246" spans="1:13" ht="11.15" customHeight="1" x14ac:dyDescent="0.2">
      <c r="A246" s="21" t="s">
        <v>126</v>
      </c>
      <c r="B246" s="30">
        <v>100</v>
      </c>
      <c r="C246" s="30">
        <v>0.27777800000000002</v>
      </c>
      <c r="D246" s="30">
        <v>0.55555600000000005</v>
      </c>
      <c r="E246" s="30">
        <v>8.6111109999999993</v>
      </c>
      <c r="F246" s="30">
        <v>15</v>
      </c>
      <c r="G246" s="30">
        <v>18.333333</v>
      </c>
      <c r="H246" s="30">
        <v>17.777778000000001</v>
      </c>
      <c r="I246" s="30">
        <v>9.4444440000000007</v>
      </c>
      <c r="J246" s="30">
        <v>12.222222</v>
      </c>
      <c r="K246" s="30">
        <v>17.777778000000001</v>
      </c>
      <c r="L246" s="30">
        <v>18.709458999999999</v>
      </c>
      <c r="M246" s="30">
        <v>18</v>
      </c>
    </row>
    <row r="247" spans="1:13" ht="11.15" customHeight="1" x14ac:dyDescent="0.2">
      <c r="A247" s="18" t="s">
        <v>143</v>
      </c>
      <c r="B247" s="18"/>
      <c r="C247" s="18"/>
      <c r="D247" s="18"/>
      <c r="E247" s="18"/>
      <c r="F247" s="18"/>
      <c r="G247" s="18"/>
      <c r="H247" s="18"/>
      <c r="I247" s="18"/>
      <c r="J247" s="18"/>
      <c r="K247" s="18"/>
      <c r="L247" s="18"/>
      <c r="M247" s="18"/>
    </row>
    <row r="248" spans="1:13" ht="11.15" customHeight="1" x14ac:dyDescent="0.2">
      <c r="A248" s="21" t="s">
        <v>907</v>
      </c>
      <c r="B248" s="21"/>
      <c r="C248" s="21"/>
      <c r="D248" s="21"/>
      <c r="E248" s="21"/>
      <c r="F248" s="21"/>
      <c r="G248" s="21"/>
      <c r="H248" s="21"/>
      <c r="I248" s="21"/>
      <c r="J248" s="21"/>
      <c r="K248" s="21"/>
      <c r="L248" s="21"/>
      <c r="M248" s="21"/>
    </row>
    <row r="249" spans="1:13" ht="11.15" customHeight="1" x14ac:dyDescent="0.2">
      <c r="A249" s="19" t="s">
        <v>902</v>
      </c>
      <c r="B249" s="20">
        <v>330</v>
      </c>
      <c r="C249" s="20">
        <v>0</v>
      </c>
      <c r="D249" s="20">
        <v>2</v>
      </c>
      <c r="E249" s="20">
        <v>22</v>
      </c>
      <c r="F249" s="20">
        <v>40</v>
      </c>
      <c r="G249" s="20">
        <v>39</v>
      </c>
      <c r="H249" s="20">
        <v>64</v>
      </c>
      <c r="I249" s="20">
        <v>45</v>
      </c>
      <c r="J249" s="20">
        <v>102</v>
      </c>
      <c r="K249" s="20">
        <v>16</v>
      </c>
      <c r="L249" s="20">
        <v>0</v>
      </c>
      <c r="M249" s="20">
        <v>0</v>
      </c>
    </row>
    <row r="250" spans="1:13" ht="11.15" customHeight="1" x14ac:dyDescent="0.2">
      <c r="A250" s="21" t="s">
        <v>126</v>
      </c>
      <c r="B250" s="30">
        <v>100</v>
      </c>
      <c r="C250" s="30">
        <v>0</v>
      </c>
      <c r="D250" s="30">
        <v>0.60606099999999996</v>
      </c>
      <c r="E250" s="30">
        <v>6.6666670000000003</v>
      </c>
      <c r="F250" s="30">
        <v>12.121212</v>
      </c>
      <c r="G250" s="30">
        <v>11.818182</v>
      </c>
      <c r="H250" s="30">
        <v>19.393939</v>
      </c>
      <c r="I250" s="30">
        <v>13.636364</v>
      </c>
      <c r="J250" s="30">
        <v>30.909091</v>
      </c>
      <c r="K250" s="30">
        <v>4.8484850000000002</v>
      </c>
      <c r="L250" s="30">
        <v>23.850318000000001</v>
      </c>
      <c r="M250" s="30">
        <v>23</v>
      </c>
    </row>
    <row r="251" spans="1:13" ht="11.15" customHeight="1" x14ac:dyDescent="0.2">
      <c r="A251" s="19" t="s">
        <v>903</v>
      </c>
      <c r="B251" s="20">
        <v>326</v>
      </c>
      <c r="C251" s="20">
        <v>0</v>
      </c>
      <c r="D251" s="20">
        <v>7</v>
      </c>
      <c r="E251" s="20">
        <v>21</v>
      </c>
      <c r="F251" s="20">
        <v>32</v>
      </c>
      <c r="G251" s="20">
        <v>49</v>
      </c>
      <c r="H251" s="20">
        <v>72</v>
      </c>
      <c r="I251" s="20">
        <v>47</v>
      </c>
      <c r="J251" s="20">
        <v>85</v>
      </c>
      <c r="K251" s="20">
        <v>13</v>
      </c>
      <c r="L251" s="20">
        <v>0</v>
      </c>
      <c r="M251" s="20">
        <v>0</v>
      </c>
    </row>
    <row r="252" spans="1:13" ht="11.15" customHeight="1" x14ac:dyDescent="0.2">
      <c r="A252" s="21" t="s">
        <v>126</v>
      </c>
      <c r="B252" s="30">
        <v>100</v>
      </c>
      <c r="C252" s="30">
        <v>0</v>
      </c>
      <c r="D252" s="30">
        <v>2.1472389999999999</v>
      </c>
      <c r="E252" s="30">
        <v>6.4417179999999998</v>
      </c>
      <c r="F252" s="30">
        <v>9.8159510000000001</v>
      </c>
      <c r="G252" s="30">
        <v>15.030675</v>
      </c>
      <c r="H252" s="30">
        <v>22.085889999999999</v>
      </c>
      <c r="I252" s="30">
        <v>14.417178</v>
      </c>
      <c r="J252" s="30">
        <v>26.073619999999998</v>
      </c>
      <c r="K252" s="30">
        <v>3.98773</v>
      </c>
      <c r="L252" s="30">
        <v>22.527156999999999</v>
      </c>
      <c r="M252" s="30">
        <v>20</v>
      </c>
    </row>
    <row r="253" spans="1:13" ht="11.15" customHeight="1" x14ac:dyDescent="0.2">
      <c r="A253" s="19" t="s">
        <v>904</v>
      </c>
      <c r="B253" s="20">
        <v>133</v>
      </c>
      <c r="C253" s="20">
        <v>0</v>
      </c>
      <c r="D253" s="20">
        <v>0</v>
      </c>
      <c r="E253" s="20">
        <v>13</v>
      </c>
      <c r="F253" s="20">
        <v>16</v>
      </c>
      <c r="G253" s="20">
        <v>11</v>
      </c>
      <c r="H253" s="20">
        <v>27</v>
      </c>
      <c r="I253" s="20">
        <v>19</v>
      </c>
      <c r="J253" s="20">
        <v>35</v>
      </c>
      <c r="K253" s="20">
        <v>12</v>
      </c>
      <c r="L253" s="20">
        <v>0</v>
      </c>
      <c r="M253" s="20">
        <v>0</v>
      </c>
    </row>
    <row r="254" spans="1:13" ht="11.15" customHeight="1" x14ac:dyDescent="0.2">
      <c r="A254" s="21" t="s">
        <v>126</v>
      </c>
      <c r="B254" s="30">
        <v>100</v>
      </c>
      <c r="C254" s="30">
        <v>0</v>
      </c>
      <c r="D254" s="30">
        <v>0</v>
      </c>
      <c r="E254" s="30">
        <v>9.7744359999999997</v>
      </c>
      <c r="F254" s="30">
        <v>12.030075</v>
      </c>
      <c r="G254" s="30">
        <v>8.2706769999999992</v>
      </c>
      <c r="H254" s="30">
        <v>20.300751999999999</v>
      </c>
      <c r="I254" s="30">
        <v>14.285714</v>
      </c>
      <c r="J254" s="30">
        <v>26.315788999999999</v>
      </c>
      <c r="K254" s="30">
        <v>9.0225559999999998</v>
      </c>
      <c r="L254" s="30">
        <v>22.338843000000001</v>
      </c>
      <c r="M254" s="30">
        <v>20</v>
      </c>
    </row>
    <row r="255" spans="1:13" ht="11.15" customHeight="1" x14ac:dyDescent="0.2">
      <c r="A255" s="19" t="s">
        <v>905</v>
      </c>
      <c r="B255" s="20">
        <v>1070</v>
      </c>
      <c r="C255" s="20">
        <v>1</v>
      </c>
      <c r="D255" s="20">
        <v>29</v>
      </c>
      <c r="E255" s="20">
        <v>100</v>
      </c>
      <c r="F255" s="20">
        <v>169</v>
      </c>
      <c r="G255" s="20">
        <v>176</v>
      </c>
      <c r="H255" s="20">
        <v>205</v>
      </c>
      <c r="I255" s="20">
        <v>105</v>
      </c>
      <c r="J255" s="20">
        <v>153</v>
      </c>
      <c r="K255" s="20">
        <v>132</v>
      </c>
      <c r="L255" s="20">
        <v>0</v>
      </c>
      <c r="M255" s="20">
        <v>0</v>
      </c>
    </row>
    <row r="256" spans="1:13" ht="11.15" customHeight="1" x14ac:dyDescent="0.2">
      <c r="A256" s="21" t="s">
        <v>126</v>
      </c>
      <c r="B256" s="30">
        <v>100</v>
      </c>
      <c r="C256" s="30">
        <v>9.3457999999999999E-2</v>
      </c>
      <c r="D256" s="30">
        <v>2.71028</v>
      </c>
      <c r="E256" s="30">
        <v>9.3457939999999997</v>
      </c>
      <c r="F256" s="30">
        <v>15.794392999999999</v>
      </c>
      <c r="G256" s="30">
        <v>16.448598</v>
      </c>
      <c r="H256" s="30">
        <v>19.158878999999999</v>
      </c>
      <c r="I256" s="30">
        <v>9.8130839999999999</v>
      </c>
      <c r="J256" s="30">
        <v>14.299065000000001</v>
      </c>
      <c r="K256" s="30">
        <v>12.336449</v>
      </c>
      <c r="L256" s="30">
        <v>18.998933999999998</v>
      </c>
      <c r="M256" s="30">
        <v>19</v>
      </c>
    </row>
    <row r="257" spans="1:13" ht="11.15" customHeight="1" x14ac:dyDescent="0.2">
      <c r="A257" s="19" t="s">
        <v>873</v>
      </c>
      <c r="B257" s="20">
        <v>329</v>
      </c>
      <c r="C257" s="20">
        <v>1</v>
      </c>
      <c r="D257" s="20">
        <v>2</v>
      </c>
      <c r="E257" s="20">
        <v>31</v>
      </c>
      <c r="F257" s="20">
        <v>49</v>
      </c>
      <c r="G257" s="20">
        <v>52</v>
      </c>
      <c r="H257" s="20">
        <v>57</v>
      </c>
      <c r="I257" s="20">
        <v>35</v>
      </c>
      <c r="J257" s="20">
        <v>44</v>
      </c>
      <c r="K257" s="20">
        <v>58</v>
      </c>
      <c r="L257" s="20">
        <v>0</v>
      </c>
      <c r="M257" s="20">
        <v>0</v>
      </c>
    </row>
    <row r="258" spans="1:13" ht="11.15" customHeight="1" x14ac:dyDescent="0.2">
      <c r="A258" s="21" t="s">
        <v>126</v>
      </c>
      <c r="B258" s="30">
        <v>100</v>
      </c>
      <c r="C258" s="30">
        <v>0.30395100000000003</v>
      </c>
      <c r="D258" s="30">
        <v>0.60790299999999997</v>
      </c>
      <c r="E258" s="30">
        <v>9.4224920000000001</v>
      </c>
      <c r="F258" s="30">
        <v>14.893617000000001</v>
      </c>
      <c r="G258" s="30">
        <v>15.805471000000001</v>
      </c>
      <c r="H258" s="30">
        <v>17.325227999999999</v>
      </c>
      <c r="I258" s="30">
        <v>10.638298000000001</v>
      </c>
      <c r="J258" s="30">
        <v>13.373860000000001</v>
      </c>
      <c r="K258" s="30">
        <v>17.629179000000001</v>
      </c>
      <c r="L258" s="30">
        <v>19.671586999999999</v>
      </c>
      <c r="M258" s="30">
        <v>20</v>
      </c>
    </row>
    <row r="259" spans="1:13" ht="11.15" customHeight="1" x14ac:dyDescent="0.2">
      <c r="A259" s="18" t="s">
        <v>143</v>
      </c>
      <c r="B259" s="18"/>
      <c r="C259" s="18"/>
      <c r="D259" s="18"/>
      <c r="E259" s="18"/>
      <c r="F259" s="18"/>
      <c r="G259" s="18"/>
      <c r="H259" s="18"/>
      <c r="I259" s="18"/>
      <c r="J259" s="18"/>
      <c r="K259" s="18"/>
      <c r="L259" s="18"/>
      <c r="M259" s="18"/>
    </row>
    <row r="260" spans="1:13" ht="11.15" customHeight="1" x14ac:dyDescent="0.2">
      <c r="A260" s="21" t="s">
        <v>908</v>
      </c>
      <c r="B260" s="21"/>
      <c r="C260" s="21"/>
      <c r="D260" s="21"/>
      <c r="E260" s="21"/>
      <c r="F260" s="21"/>
      <c r="G260" s="21"/>
      <c r="H260" s="21"/>
      <c r="I260" s="21"/>
      <c r="J260" s="21"/>
      <c r="K260" s="21"/>
      <c r="L260" s="21"/>
      <c r="M260" s="21"/>
    </row>
    <row r="261" spans="1:13" ht="11.15" customHeight="1" x14ac:dyDescent="0.2">
      <c r="A261" s="19" t="s">
        <v>902</v>
      </c>
      <c r="B261" s="20">
        <v>39</v>
      </c>
      <c r="C261" s="20">
        <v>0</v>
      </c>
      <c r="D261" s="20">
        <v>1</v>
      </c>
      <c r="E261" s="20">
        <v>5</v>
      </c>
      <c r="F261" s="20">
        <v>9</v>
      </c>
      <c r="G261" s="20">
        <v>6</v>
      </c>
      <c r="H261" s="20">
        <v>4</v>
      </c>
      <c r="I261" s="20">
        <v>4</v>
      </c>
      <c r="J261" s="20">
        <v>9</v>
      </c>
      <c r="K261" s="20">
        <v>1</v>
      </c>
      <c r="L261" s="20">
        <v>0</v>
      </c>
      <c r="M261" s="20">
        <v>0</v>
      </c>
    </row>
    <row r="262" spans="1:13" ht="11.15" customHeight="1" x14ac:dyDescent="0.2">
      <c r="A262" s="21" t="s">
        <v>126</v>
      </c>
      <c r="B262" s="30">
        <v>100</v>
      </c>
      <c r="C262" s="30">
        <v>0</v>
      </c>
      <c r="D262" s="30">
        <v>2.5641029999999998</v>
      </c>
      <c r="E262" s="30">
        <v>12.820513</v>
      </c>
      <c r="F262" s="30">
        <v>23.076923000000001</v>
      </c>
      <c r="G262" s="30">
        <v>15.384615</v>
      </c>
      <c r="H262" s="30">
        <v>10.256410000000001</v>
      </c>
      <c r="I262" s="30">
        <v>10.256410000000001</v>
      </c>
      <c r="J262" s="30">
        <v>23.076923000000001</v>
      </c>
      <c r="K262" s="30">
        <v>2.5641029999999998</v>
      </c>
      <c r="L262" s="30">
        <v>19.210526000000002</v>
      </c>
      <c r="M262" s="30">
        <v>16.5</v>
      </c>
    </row>
    <row r="263" spans="1:13" ht="11.15" customHeight="1" x14ac:dyDescent="0.2">
      <c r="A263" s="19" t="s">
        <v>903</v>
      </c>
      <c r="B263" s="20">
        <v>75</v>
      </c>
      <c r="C263" s="20">
        <v>0</v>
      </c>
      <c r="D263" s="20">
        <v>3</v>
      </c>
      <c r="E263" s="20">
        <v>1</v>
      </c>
      <c r="F263" s="20">
        <v>12</v>
      </c>
      <c r="G263" s="20">
        <v>8</v>
      </c>
      <c r="H263" s="20">
        <v>15</v>
      </c>
      <c r="I263" s="20">
        <v>10</v>
      </c>
      <c r="J263" s="20">
        <v>22</v>
      </c>
      <c r="K263" s="20">
        <v>4</v>
      </c>
      <c r="L263" s="20">
        <v>0</v>
      </c>
      <c r="M263" s="20">
        <v>0</v>
      </c>
    </row>
    <row r="264" spans="1:13" ht="11.15" customHeight="1" x14ac:dyDescent="0.2">
      <c r="A264" s="21" t="s">
        <v>126</v>
      </c>
      <c r="B264" s="30">
        <v>100</v>
      </c>
      <c r="C264" s="30">
        <v>0</v>
      </c>
      <c r="D264" s="30">
        <v>4</v>
      </c>
      <c r="E264" s="30">
        <v>1.3333330000000001</v>
      </c>
      <c r="F264" s="30">
        <v>16</v>
      </c>
      <c r="G264" s="30">
        <v>10.666667</v>
      </c>
      <c r="H264" s="30">
        <v>20</v>
      </c>
      <c r="I264" s="30">
        <v>13.333333</v>
      </c>
      <c r="J264" s="30">
        <v>29.333333</v>
      </c>
      <c r="K264" s="30">
        <v>5.3333329999999997</v>
      </c>
      <c r="L264" s="30">
        <v>22.985914999999999</v>
      </c>
      <c r="M264" s="30">
        <v>23</v>
      </c>
    </row>
    <row r="265" spans="1:13" ht="11.15" customHeight="1" x14ac:dyDescent="0.2">
      <c r="A265" s="19" t="s">
        <v>904</v>
      </c>
      <c r="B265" s="20">
        <v>117</v>
      </c>
      <c r="C265" s="20">
        <v>0</v>
      </c>
      <c r="D265" s="20">
        <v>1</v>
      </c>
      <c r="E265" s="20">
        <v>12</v>
      </c>
      <c r="F265" s="20">
        <v>11</v>
      </c>
      <c r="G265" s="20">
        <v>18</v>
      </c>
      <c r="H265" s="20">
        <v>25</v>
      </c>
      <c r="I265" s="20">
        <v>16</v>
      </c>
      <c r="J265" s="20">
        <v>31</v>
      </c>
      <c r="K265" s="20">
        <v>3</v>
      </c>
      <c r="L265" s="20">
        <v>0</v>
      </c>
      <c r="M265" s="20">
        <v>0</v>
      </c>
    </row>
    <row r="266" spans="1:13" ht="11.15" customHeight="1" x14ac:dyDescent="0.2">
      <c r="A266" s="21" t="s">
        <v>126</v>
      </c>
      <c r="B266" s="30">
        <v>100</v>
      </c>
      <c r="C266" s="30">
        <v>0</v>
      </c>
      <c r="D266" s="30">
        <v>0.85470100000000004</v>
      </c>
      <c r="E266" s="30">
        <v>10.256410000000001</v>
      </c>
      <c r="F266" s="30">
        <v>9.4017090000000003</v>
      </c>
      <c r="G266" s="30">
        <v>15.384615</v>
      </c>
      <c r="H266" s="30">
        <v>21.367521</v>
      </c>
      <c r="I266" s="30">
        <v>13.675214</v>
      </c>
      <c r="J266" s="30">
        <v>26.495726000000001</v>
      </c>
      <c r="K266" s="30">
        <v>2.5641029999999998</v>
      </c>
      <c r="L266" s="30">
        <v>22.877192999999998</v>
      </c>
      <c r="M266" s="30">
        <v>20</v>
      </c>
    </row>
    <row r="267" spans="1:13" ht="11.15" customHeight="1" x14ac:dyDescent="0.2">
      <c r="A267" s="19" t="s">
        <v>905</v>
      </c>
      <c r="B267" s="20">
        <v>1288</v>
      </c>
      <c r="C267" s="20">
        <v>1</v>
      </c>
      <c r="D267" s="20">
        <v>24</v>
      </c>
      <c r="E267" s="20">
        <v>110</v>
      </c>
      <c r="F267" s="20">
        <v>181</v>
      </c>
      <c r="G267" s="20">
        <v>187</v>
      </c>
      <c r="H267" s="20">
        <v>248</v>
      </c>
      <c r="I267" s="20">
        <v>156</v>
      </c>
      <c r="J267" s="20">
        <v>249</v>
      </c>
      <c r="K267" s="20">
        <v>132</v>
      </c>
      <c r="L267" s="20">
        <v>0</v>
      </c>
      <c r="M267" s="20">
        <v>0</v>
      </c>
    </row>
    <row r="268" spans="1:13" ht="11.15" customHeight="1" x14ac:dyDescent="0.2">
      <c r="A268" s="21" t="s">
        <v>126</v>
      </c>
      <c r="B268" s="30">
        <v>100</v>
      </c>
      <c r="C268" s="30">
        <v>7.7640000000000001E-2</v>
      </c>
      <c r="D268" s="30">
        <v>1.863354</v>
      </c>
      <c r="E268" s="30">
        <v>8.5403730000000007</v>
      </c>
      <c r="F268" s="30">
        <v>14.052795</v>
      </c>
      <c r="G268" s="30">
        <v>14.518634</v>
      </c>
      <c r="H268" s="30">
        <v>19.254657999999999</v>
      </c>
      <c r="I268" s="30">
        <v>12.111801</v>
      </c>
      <c r="J268" s="30">
        <v>19.332298000000002</v>
      </c>
      <c r="K268" s="30">
        <v>10.248447000000001</v>
      </c>
      <c r="L268" s="30">
        <v>20.5</v>
      </c>
      <c r="M268" s="30">
        <v>20</v>
      </c>
    </row>
    <row r="269" spans="1:13" ht="11.15" customHeight="1" x14ac:dyDescent="0.2">
      <c r="A269" s="19" t="s">
        <v>873</v>
      </c>
      <c r="B269" s="20">
        <v>669</v>
      </c>
      <c r="C269" s="20">
        <v>1</v>
      </c>
      <c r="D269" s="20">
        <v>11</v>
      </c>
      <c r="E269" s="20">
        <v>59</v>
      </c>
      <c r="F269" s="20">
        <v>93</v>
      </c>
      <c r="G269" s="20">
        <v>108</v>
      </c>
      <c r="H269" s="20">
        <v>133</v>
      </c>
      <c r="I269" s="20">
        <v>65</v>
      </c>
      <c r="J269" s="20">
        <v>108</v>
      </c>
      <c r="K269" s="20">
        <v>91</v>
      </c>
      <c r="L269" s="20">
        <v>0</v>
      </c>
      <c r="M269" s="20">
        <v>0</v>
      </c>
    </row>
    <row r="270" spans="1:13" ht="11.15" customHeight="1" x14ac:dyDescent="0.2">
      <c r="A270" s="21" t="s">
        <v>126</v>
      </c>
      <c r="B270" s="30">
        <v>100</v>
      </c>
      <c r="C270" s="30">
        <v>0.149477</v>
      </c>
      <c r="D270" s="30">
        <v>1.644245</v>
      </c>
      <c r="E270" s="30">
        <v>8.8191330000000008</v>
      </c>
      <c r="F270" s="30">
        <v>13.901344999999999</v>
      </c>
      <c r="G270" s="30">
        <v>16.143498000000001</v>
      </c>
      <c r="H270" s="30">
        <v>19.880419</v>
      </c>
      <c r="I270" s="30">
        <v>9.7159940000000002</v>
      </c>
      <c r="J270" s="30">
        <v>16.143498000000001</v>
      </c>
      <c r="K270" s="30">
        <v>13.602392</v>
      </c>
      <c r="L270" s="30">
        <v>20.288927000000001</v>
      </c>
      <c r="M270" s="30">
        <v>20</v>
      </c>
    </row>
    <row r="271" spans="1:13" ht="11.15" customHeight="1" x14ac:dyDescent="0.2">
      <c r="A271" s="18" t="s">
        <v>909</v>
      </c>
      <c r="B271" s="18"/>
      <c r="C271" s="18"/>
      <c r="D271" s="18"/>
      <c r="E271" s="18"/>
      <c r="F271" s="18"/>
      <c r="G271" s="18"/>
      <c r="H271" s="18"/>
      <c r="I271" s="18"/>
      <c r="J271" s="18"/>
      <c r="K271" s="18"/>
      <c r="L271" s="18"/>
      <c r="M271" s="18"/>
    </row>
    <row r="272" spans="1:13" ht="11.15" customHeight="1" x14ac:dyDescent="0.2">
      <c r="A272" s="19" t="s">
        <v>910</v>
      </c>
      <c r="B272" s="20">
        <v>541</v>
      </c>
      <c r="C272" s="20">
        <v>1</v>
      </c>
      <c r="D272" s="20">
        <v>8</v>
      </c>
      <c r="E272" s="20">
        <v>42</v>
      </c>
      <c r="F272" s="20">
        <v>78</v>
      </c>
      <c r="G272" s="20">
        <v>69</v>
      </c>
      <c r="H272" s="20">
        <v>99</v>
      </c>
      <c r="I272" s="20">
        <v>61</v>
      </c>
      <c r="J272" s="20">
        <v>141</v>
      </c>
      <c r="K272" s="20">
        <v>42</v>
      </c>
      <c r="L272" s="20">
        <v>0</v>
      </c>
      <c r="M272" s="20">
        <v>0</v>
      </c>
    </row>
    <row r="273" spans="1:13" ht="11.15" customHeight="1" x14ac:dyDescent="0.2">
      <c r="A273" s="21" t="s">
        <v>126</v>
      </c>
      <c r="B273" s="30">
        <v>100</v>
      </c>
      <c r="C273" s="30">
        <v>0.18484300000000001</v>
      </c>
      <c r="D273" s="30">
        <v>1.4787429999999999</v>
      </c>
      <c r="E273" s="30">
        <v>7.763401</v>
      </c>
      <c r="F273" s="30">
        <v>14.417745</v>
      </c>
      <c r="G273" s="30">
        <v>12.754159</v>
      </c>
      <c r="H273" s="30">
        <v>18.299444999999999</v>
      </c>
      <c r="I273" s="30">
        <v>11.275416</v>
      </c>
      <c r="J273" s="30">
        <v>26.062847000000001</v>
      </c>
      <c r="K273" s="30">
        <v>7.763401</v>
      </c>
      <c r="L273" s="30">
        <v>22.472946</v>
      </c>
      <c r="M273" s="30">
        <v>20</v>
      </c>
    </row>
    <row r="274" spans="1:13" ht="11.15" customHeight="1" x14ac:dyDescent="0.2">
      <c r="A274" s="19" t="s">
        <v>911</v>
      </c>
      <c r="B274" s="20">
        <v>877</v>
      </c>
      <c r="C274" s="20">
        <v>1</v>
      </c>
      <c r="D274" s="20">
        <v>16</v>
      </c>
      <c r="E274" s="20">
        <v>78</v>
      </c>
      <c r="F274" s="20">
        <v>124</v>
      </c>
      <c r="G274" s="20">
        <v>129</v>
      </c>
      <c r="H274" s="20">
        <v>179</v>
      </c>
      <c r="I274" s="20">
        <v>106</v>
      </c>
      <c r="J274" s="20">
        <v>160</v>
      </c>
      <c r="K274" s="20">
        <v>84</v>
      </c>
      <c r="L274" s="20">
        <v>0</v>
      </c>
      <c r="M274" s="20">
        <v>0</v>
      </c>
    </row>
    <row r="275" spans="1:13" ht="11.15" customHeight="1" x14ac:dyDescent="0.2">
      <c r="A275" s="21" t="s">
        <v>126</v>
      </c>
      <c r="B275" s="30">
        <v>100</v>
      </c>
      <c r="C275" s="30">
        <v>0.114025</v>
      </c>
      <c r="D275" s="30">
        <v>1.8244009999999999</v>
      </c>
      <c r="E275" s="30">
        <v>8.8939570000000003</v>
      </c>
      <c r="F275" s="30">
        <v>14.139111</v>
      </c>
      <c r="G275" s="30">
        <v>14.709236000000001</v>
      </c>
      <c r="H275" s="30">
        <v>20.410489999999999</v>
      </c>
      <c r="I275" s="30">
        <v>12.086658999999999</v>
      </c>
      <c r="J275" s="30">
        <v>18.244014</v>
      </c>
      <c r="K275" s="30">
        <v>9.5781069999999993</v>
      </c>
      <c r="L275" s="30">
        <v>20.306431</v>
      </c>
      <c r="M275" s="30">
        <v>20</v>
      </c>
    </row>
    <row r="276" spans="1:13" ht="11.15" customHeight="1" x14ac:dyDescent="0.2">
      <c r="A276" s="19" t="s">
        <v>912</v>
      </c>
      <c r="B276" s="20">
        <v>543</v>
      </c>
      <c r="C276" s="20">
        <v>0</v>
      </c>
      <c r="D276" s="20">
        <v>12</v>
      </c>
      <c r="E276" s="20">
        <v>56</v>
      </c>
      <c r="F276" s="20">
        <v>70</v>
      </c>
      <c r="G276" s="20">
        <v>88</v>
      </c>
      <c r="H276" s="20">
        <v>106</v>
      </c>
      <c r="I276" s="20">
        <v>55</v>
      </c>
      <c r="J276" s="20">
        <v>86</v>
      </c>
      <c r="K276" s="20">
        <v>70</v>
      </c>
      <c r="L276" s="20">
        <v>0</v>
      </c>
      <c r="M276" s="20">
        <v>0</v>
      </c>
    </row>
    <row r="277" spans="1:13" ht="11.15" customHeight="1" x14ac:dyDescent="0.2">
      <c r="A277" s="21" t="s">
        <v>126</v>
      </c>
      <c r="B277" s="30">
        <v>100</v>
      </c>
      <c r="C277" s="30">
        <v>0</v>
      </c>
      <c r="D277" s="30">
        <v>2.2099449999999998</v>
      </c>
      <c r="E277" s="30">
        <v>10.313076000000001</v>
      </c>
      <c r="F277" s="30">
        <v>12.891344</v>
      </c>
      <c r="G277" s="30">
        <v>16.206261999999999</v>
      </c>
      <c r="H277" s="30">
        <v>19.521179</v>
      </c>
      <c r="I277" s="30">
        <v>10.128913000000001</v>
      </c>
      <c r="J277" s="30">
        <v>15.837937</v>
      </c>
      <c r="K277" s="30">
        <v>12.891344</v>
      </c>
      <c r="L277" s="30">
        <v>19.693446000000002</v>
      </c>
      <c r="M277" s="30">
        <v>20</v>
      </c>
    </row>
    <row r="278" spans="1:13" ht="11.15" customHeight="1" x14ac:dyDescent="0.2">
      <c r="A278" s="19" t="s">
        <v>913</v>
      </c>
      <c r="B278" s="20">
        <v>227</v>
      </c>
      <c r="C278" s="20">
        <v>0</v>
      </c>
      <c r="D278" s="20">
        <v>4</v>
      </c>
      <c r="E278" s="20">
        <v>11</v>
      </c>
      <c r="F278" s="20">
        <v>34</v>
      </c>
      <c r="G278" s="20">
        <v>41</v>
      </c>
      <c r="H278" s="20">
        <v>41</v>
      </c>
      <c r="I278" s="20">
        <v>29</v>
      </c>
      <c r="J278" s="20">
        <v>32</v>
      </c>
      <c r="K278" s="20">
        <v>35</v>
      </c>
      <c r="L278" s="20">
        <v>0</v>
      </c>
      <c r="M278" s="20">
        <v>0</v>
      </c>
    </row>
    <row r="279" spans="1:13" ht="11.15" customHeight="1" x14ac:dyDescent="0.2">
      <c r="A279" s="21" t="s">
        <v>126</v>
      </c>
      <c r="B279" s="30">
        <v>100</v>
      </c>
      <c r="C279" s="30">
        <v>0</v>
      </c>
      <c r="D279" s="30">
        <v>1.7621150000000001</v>
      </c>
      <c r="E279" s="30">
        <v>4.845815</v>
      </c>
      <c r="F279" s="30">
        <v>14.977974</v>
      </c>
      <c r="G279" s="30">
        <v>18.061674</v>
      </c>
      <c r="H279" s="30">
        <v>18.061674</v>
      </c>
      <c r="I279" s="30">
        <v>12.77533</v>
      </c>
      <c r="J279" s="30">
        <v>14.096916</v>
      </c>
      <c r="K279" s="30">
        <v>15.418502</v>
      </c>
      <c r="L279" s="30">
        <v>19.598958</v>
      </c>
      <c r="M279" s="30">
        <v>20</v>
      </c>
    </row>
    <row r="280" spans="1:13" ht="11.15" customHeight="1" x14ac:dyDescent="0.2">
      <c r="A280" s="18" t="s">
        <v>914</v>
      </c>
      <c r="B280" s="18"/>
      <c r="C280" s="18"/>
      <c r="D280" s="18"/>
      <c r="E280" s="18"/>
      <c r="F280" s="18"/>
      <c r="G280" s="18"/>
      <c r="H280" s="18"/>
      <c r="I280" s="18"/>
      <c r="J280" s="18"/>
      <c r="K280" s="18"/>
      <c r="L280" s="18"/>
      <c r="M280" s="18"/>
    </row>
    <row r="281" spans="1:13" ht="11.15" customHeight="1" x14ac:dyDescent="0.2">
      <c r="A281" s="19" t="s">
        <v>915</v>
      </c>
      <c r="B281" s="20">
        <v>294</v>
      </c>
      <c r="C281" s="20">
        <v>1</v>
      </c>
      <c r="D281" s="20">
        <v>10</v>
      </c>
      <c r="E281" s="20">
        <v>28</v>
      </c>
      <c r="F281" s="20">
        <v>43</v>
      </c>
      <c r="G281" s="20">
        <v>43</v>
      </c>
      <c r="H281" s="20">
        <v>62</v>
      </c>
      <c r="I281" s="20">
        <v>26</v>
      </c>
      <c r="J281" s="20">
        <v>47</v>
      </c>
      <c r="K281" s="20">
        <v>34</v>
      </c>
      <c r="L281" s="20">
        <v>0</v>
      </c>
      <c r="M281" s="20">
        <v>0</v>
      </c>
    </row>
    <row r="282" spans="1:13" ht="11.15" customHeight="1" x14ac:dyDescent="0.2">
      <c r="A282" s="21" t="s">
        <v>126</v>
      </c>
      <c r="B282" s="30">
        <v>100</v>
      </c>
      <c r="C282" s="30">
        <v>0.34013599999999999</v>
      </c>
      <c r="D282" s="30">
        <v>3.4013610000000001</v>
      </c>
      <c r="E282" s="30">
        <v>9.5238099999999992</v>
      </c>
      <c r="F282" s="30">
        <v>14.62585</v>
      </c>
      <c r="G282" s="30">
        <v>14.62585</v>
      </c>
      <c r="H282" s="30">
        <v>21.088435</v>
      </c>
      <c r="I282" s="30">
        <v>8.8435369999999995</v>
      </c>
      <c r="J282" s="30">
        <v>15.986395</v>
      </c>
      <c r="K282" s="30">
        <v>11.564626000000001</v>
      </c>
      <c r="L282" s="30">
        <v>18.776923</v>
      </c>
      <c r="M282" s="30">
        <v>20</v>
      </c>
    </row>
    <row r="283" spans="1:13" ht="11.15" customHeight="1" x14ac:dyDescent="0.2">
      <c r="A283" s="19" t="s">
        <v>916</v>
      </c>
      <c r="B283" s="20">
        <v>664</v>
      </c>
      <c r="C283" s="20">
        <v>0</v>
      </c>
      <c r="D283" s="20">
        <v>14</v>
      </c>
      <c r="E283" s="20">
        <v>55</v>
      </c>
      <c r="F283" s="20">
        <v>86</v>
      </c>
      <c r="G283" s="20">
        <v>96</v>
      </c>
      <c r="H283" s="20">
        <v>112</v>
      </c>
      <c r="I283" s="20">
        <v>75</v>
      </c>
      <c r="J283" s="20">
        <v>165</v>
      </c>
      <c r="K283" s="20">
        <v>61</v>
      </c>
      <c r="L283" s="20">
        <v>0</v>
      </c>
      <c r="M283" s="20">
        <v>0</v>
      </c>
    </row>
    <row r="284" spans="1:13" ht="11.15" customHeight="1" x14ac:dyDescent="0.2">
      <c r="A284" s="21" t="s">
        <v>126</v>
      </c>
      <c r="B284" s="30">
        <v>100</v>
      </c>
      <c r="C284" s="30">
        <v>0</v>
      </c>
      <c r="D284" s="30">
        <v>2.1084339999999999</v>
      </c>
      <c r="E284" s="30">
        <v>8.2831329999999994</v>
      </c>
      <c r="F284" s="30">
        <v>12.951807000000001</v>
      </c>
      <c r="G284" s="30">
        <v>14.457831000000001</v>
      </c>
      <c r="H284" s="30">
        <v>16.867470000000001</v>
      </c>
      <c r="I284" s="30">
        <v>11.295180999999999</v>
      </c>
      <c r="J284" s="30">
        <v>24.849398000000001</v>
      </c>
      <c r="K284" s="30">
        <v>9.1867470000000004</v>
      </c>
      <c r="L284" s="30">
        <v>22.119402999999998</v>
      </c>
      <c r="M284" s="30">
        <v>20</v>
      </c>
    </row>
    <row r="285" spans="1:13" ht="11.15" customHeight="1" x14ac:dyDescent="0.2">
      <c r="A285" s="19" t="s">
        <v>917</v>
      </c>
      <c r="B285" s="20">
        <v>421</v>
      </c>
      <c r="C285" s="20">
        <v>0</v>
      </c>
      <c r="D285" s="20">
        <v>4</v>
      </c>
      <c r="E285" s="20">
        <v>33</v>
      </c>
      <c r="F285" s="20">
        <v>53</v>
      </c>
      <c r="G285" s="20">
        <v>67</v>
      </c>
      <c r="H285" s="20">
        <v>91</v>
      </c>
      <c r="I285" s="20">
        <v>60</v>
      </c>
      <c r="J285" s="20">
        <v>64</v>
      </c>
      <c r="K285" s="20">
        <v>49</v>
      </c>
      <c r="L285" s="20">
        <v>0</v>
      </c>
      <c r="M285" s="20">
        <v>0</v>
      </c>
    </row>
    <row r="286" spans="1:13" ht="11.15" customHeight="1" x14ac:dyDescent="0.2">
      <c r="A286" s="21" t="s">
        <v>126</v>
      </c>
      <c r="B286" s="30">
        <v>100</v>
      </c>
      <c r="C286" s="30">
        <v>0</v>
      </c>
      <c r="D286" s="30">
        <v>0.95011900000000005</v>
      </c>
      <c r="E286" s="30">
        <v>7.8384799999999997</v>
      </c>
      <c r="F286" s="30">
        <v>12.589074</v>
      </c>
      <c r="G286" s="30">
        <v>15.914489</v>
      </c>
      <c r="H286" s="30">
        <v>21.615202</v>
      </c>
      <c r="I286" s="30">
        <v>14.251780999999999</v>
      </c>
      <c r="J286" s="30">
        <v>15.2019</v>
      </c>
      <c r="K286" s="30">
        <v>11.638954999999999</v>
      </c>
      <c r="L286" s="30">
        <v>20.612902999999999</v>
      </c>
      <c r="M286" s="30">
        <v>20</v>
      </c>
    </row>
    <row r="287" spans="1:13" ht="11.15" customHeight="1" x14ac:dyDescent="0.2">
      <c r="A287" s="19" t="s">
        <v>918</v>
      </c>
      <c r="B287" s="20">
        <v>358</v>
      </c>
      <c r="C287" s="20">
        <v>1</v>
      </c>
      <c r="D287" s="20">
        <v>1</v>
      </c>
      <c r="E287" s="20">
        <v>25</v>
      </c>
      <c r="F287" s="20">
        <v>58</v>
      </c>
      <c r="G287" s="20">
        <v>49</v>
      </c>
      <c r="H287" s="20">
        <v>68</v>
      </c>
      <c r="I287" s="20">
        <v>43</v>
      </c>
      <c r="J287" s="20">
        <v>75</v>
      </c>
      <c r="K287" s="20">
        <v>38</v>
      </c>
      <c r="L287" s="20">
        <v>0</v>
      </c>
      <c r="M287" s="20">
        <v>0</v>
      </c>
    </row>
    <row r="288" spans="1:13" ht="11.15" customHeight="1" x14ac:dyDescent="0.2">
      <c r="A288" s="21" t="s">
        <v>126</v>
      </c>
      <c r="B288" s="30">
        <v>100</v>
      </c>
      <c r="C288" s="30">
        <v>0.27933000000000002</v>
      </c>
      <c r="D288" s="30">
        <v>0.27933000000000002</v>
      </c>
      <c r="E288" s="30">
        <v>6.9832400000000003</v>
      </c>
      <c r="F288" s="30">
        <v>16.201117</v>
      </c>
      <c r="G288" s="30">
        <v>13.687151</v>
      </c>
      <c r="H288" s="30">
        <v>18.994413000000002</v>
      </c>
      <c r="I288" s="30">
        <v>12.011172999999999</v>
      </c>
      <c r="J288" s="30">
        <v>20.949721</v>
      </c>
      <c r="K288" s="30">
        <v>10.614525</v>
      </c>
      <c r="L288" s="30">
        <v>21.409375000000001</v>
      </c>
      <c r="M288" s="30">
        <v>20</v>
      </c>
    </row>
    <row r="289" spans="1:13" ht="11.15" customHeight="1" x14ac:dyDescent="0.2">
      <c r="A289" s="19" t="s">
        <v>919</v>
      </c>
      <c r="B289" s="20">
        <v>217</v>
      </c>
      <c r="C289" s="20">
        <v>0</v>
      </c>
      <c r="D289" s="20">
        <v>3</v>
      </c>
      <c r="E289" s="20">
        <v>20</v>
      </c>
      <c r="F289" s="20">
        <v>29</v>
      </c>
      <c r="G289" s="20">
        <v>28</v>
      </c>
      <c r="H289" s="20">
        <v>50</v>
      </c>
      <c r="I289" s="20">
        <v>26</v>
      </c>
      <c r="J289" s="20">
        <v>41</v>
      </c>
      <c r="K289" s="20">
        <v>20</v>
      </c>
      <c r="L289" s="20">
        <v>0</v>
      </c>
      <c r="M289" s="20">
        <v>0</v>
      </c>
    </row>
    <row r="290" spans="1:13" ht="11.15" customHeight="1" x14ac:dyDescent="0.2">
      <c r="A290" s="21" t="s">
        <v>126</v>
      </c>
      <c r="B290" s="30">
        <v>100</v>
      </c>
      <c r="C290" s="30">
        <v>0</v>
      </c>
      <c r="D290" s="30">
        <v>1.3824879999999999</v>
      </c>
      <c r="E290" s="30">
        <v>9.2165900000000001</v>
      </c>
      <c r="F290" s="30">
        <v>13.364055</v>
      </c>
      <c r="G290" s="30">
        <v>12.903226</v>
      </c>
      <c r="H290" s="30">
        <v>23.041474999999998</v>
      </c>
      <c r="I290" s="30">
        <v>11.981567</v>
      </c>
      <c r="J290" s="30">
        <v>18.894009</v>
      </c>
      <c r="K290" s="30">
        <v>9.2165900000000001</v>
      </c>
      <c r="L290" s="30">
        <v>20.532995</v>
      </c>
      <c r="M290" s="30">
        <v>20</v>
      </c>
    </row>
    <row r="291" spans="1:13" ht="11.15" customHeight="1" x14ac:dyDescent="0.2">
      <c r="A291" s="19" t="s">
        <v>920</v>
      </c>
      <c r="B291" s="20">
        <v>234</v>
      </c>
      <c r="C291" s="20">
        <v>0</v>
      </c>
      <c r="D291" s="20">
        <v>8</v>
      </c>
      <c r="E291" s="20">
        <v>26</v>
      </c>
      <c r="F291" s="20">
        <v>37</v>
      </c>
      <c r="G291" s="20">
        <v>44</v>
      </c>
      <c r="H291" s="20">
        <v>42</v>
      </c>
      <c r="I291" s="20">
        <v>21</v>
      </c>
      <c r="J291" s="20">
        <v>27</v>
      </c>
      <c r="K291" s="20">
        <v>29</v>
      </c>
      <c r="L291" s="20">
        <v>0</v>
      </c>
      <c r="M291" s="20">
        <v>0</v>
      </c>
    </row>
    <row r="292" spans="1:13" ht="11.15" customHeight="1" x14ac:dyDescent="0.2">
      <c r="A292" s="31"/>
      <c r="B292" s="32">
        <v>100</v>
      </c>
      <c r="C292" s="32">
        <v>0</v>
      </c>
      <c r="D292" s="32">
        <v>3.418803</v>
      </c>
      <c r="E292" s="32">
        <v>11.111110999999999</v>
      </c>
      <c r="F292" s="32">
        <v>15.811966</v>
      </c>
      <c r="G292" s="32">
        <v>18.803419000000002</v>
      </c>
      <c r="H292" s="32">
        <v>17.948718</v>
      </c>
      <c r="I292" s="32">
        <v>8.9743589999999998</v>
      </c>
      <c r="J292" s="32">
        <v>11.538462000000001</v>
      </c>
      <c r="K292" s="32">
        <v>12.393162</v>
      </c>
      <c r="L292" s="32">
        <v>17.614633999999999</v>
      </c>
      <c r="M292" s="35">
        <v>17</v>
      </c>
    </row>
    <row r="293" spans="1:13" ht="11.15" customHeight="1" x14ac:dyDescent="0.2"/>
  </sheetData>
  <phoneticPr fontId="1"/>
  <pageMargins left="0.75" right="0.75" top="1" bottom="1" header="0.5" footer="0.5"/>
</worksheet>
</file>

<file path=xl/worksheets/sheet1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AD4F-37F9-4D06-8C26-AFE0A603103D}">
  <dimension ref="A1:M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3" x14ac:dyDescent="0.2">
      <c r="A1" s="8" t="s">
        <v>126</v>
      </c>
      <c r="B1" s="9"/>
    </row>
    <row r="2" spans="1:13" x14ac:dyDescent="0.2">
      <c r="A2" s="11" t="str">
        <f xml:space="preserve"> HYPERLINK("#'目次'!B43","[37]")</f>
        <v>[37]</v>
      </c>
    </row>
    <row r="3" spans="1:13" x14ac:dyDescent="0.2">
      <c r="A3" s="9" t="s">
        <v>126</v>
      </c>
      <c r="B3" s="12" t="s">
        <v>266</v>
      </c>
    </row>
    <row r="4" spans="1:13" x14ac:dyDescent="0.2">
      <c r="A4" s="9" t="s">
        <v>126</v>
      </c>
      <c r="B4" s="12" t="s">
        <v>267</v>
      </c>
    </row>
    <row r="5" spans="1:13" x14ac:dyDescent="0.2">
      <c r="A5" s="9" t="s">
        <v>126</v>
      </c>
      <c r="B5" s="12" t="s">
        <v>268</v>
      </c>
    </row>
    <row r="6" spans="1:13" s="15" customFormat="1" ht="25" x14ac:dyDescent="0.2">
      <c r="A6" s="13" t="s">
        <v>126</v>
      </c>
      <c r="B6" s="14" t="s">
        <v>831</v>
      </c>
      <c r="C6" s="14" t="s">
        <v>889</v>
      </c>
      <c r="D6" s="14" t="s">
        <v>890</v>
      </c>
      <c r="E6" s="14" t="s">
        <v>891</v>
      </c>
      <c r="F6" s="14" t="s">
        <v>892</v>
      </c>
      <c r="G6" s="14" t="s">
        <v>893</v>
      </c>
      <c r="H6" s="14" t="s">
        <v>1365</v>
      </c>
      <c r="I6" s="14" t="s">
        <v>1366</v>
      </c>
      <c r="J6" s="14" t="s">
        <v>1367</v>
      </c>
      <c r="K6" s="14" t="s">
        <v>873</v>
      </c>
      <c r="L6" s="14" t="s">
        <v>353</v>
      </c>
      <c r="M6" s="14" t="s">
        <v>145</v>
      </c>
    </row>
    <row r="7" spans="1:13" x14ac:dyDescent="0.2">
      <c r="A7" s="16" t="s">
        <v>845</v>
      </c>
      <c r="B7" s="17">
        <v>2188</v>
      </c>
      <c r="C7" s="17">
        <v>1</v>
      </c>
      <c r="D7" s="17">
        <v>8</v>
      </c>
      <c r="E7" s="17">
        <v>88</v>
      </c>
      <c r="F7" s="17">
        <v>202</v>
      </c>
      <c r="G7" s="17">
        <v>245</v>
      </c>
      <c r="H7" s="17">
        <v>381</v>
      </c>
      <c r="I7" s="17">
        <v>326</v>
      </c>
      <c r="J7" s="17">
        <v>700</v>
      </c>
      <c r="K7" s="17">
        <v>237</v>
      </c>
      <c r="L7" s="17">
        <v>0</v>
      </c>
      <c r="M7" s="17">
        <v>0</v>
      </c>
    </row>
    <row r="8" spans="1:13" x14ac:dyDescent="0.2">
      <c r="A8" s="21" t="s">
        <v>126</v>
      </c>
      <c r="B8" s="30">
        <v>100</v>
      </c>
      <c r="C8" s="30">
        <v>4.5704000000000002E-2</v>
      </c>
      <c r="D8" s="30">
        <v>0.36563099999999998</v>
      </c>
      <c r="E8" s="30">
        <v>4.0219379999999996</v>
      </c>
      <c r="F8" s="30">
        <v>9.2321760000000008</v>
      </c>
      <c r="G8" s="30">
        <v>11.197441</v>
      </c>
      <c r="H8" s="30">
        <v>17.413163000000001</v>
      </c>
      <c r="I8" s="30">
        <v>14.899452</v>
      </c>
      <c r="J8" s="30">
        <v>31.992687</v>
      </c>
      <c r="K8" s="30">
        <v>10.831810000000001</v>
      </c>
      <c r="L8" s="30">
        <v>24.787289000000001</v>
      </c>
      <c r="M8" s="30">
        <v>25</v>
      </c>
    </row>
    <row r="9" spans="1:13" x14ac:dyDescent="0.2">
      <c r="A9" s="18" t="s">
        <v>846</v>
      </c>
      <c r="B9" s="18"/>
      <c r="C9" s="18"/>
      <c r="D9" s="18"/>
      <c r="E9" s="18"/>
      <c r="F9" s="18"/>
      <c r="G9" s="18"/>
      <c r="H9" s="18"/>
      <c r="I9" s="18"/>
      <c r="J9" s="18"/>
      <c r="K9" s="18"/>
      <c r="L9" s="18"/>
      <c r="M9" s="18"/>
    </row>
    <row r="10" spans="1:13" x14ac:dyDescent="0.2">
      <c r="A10" s="19" t="s">
        <v>847</v>
      </c>
      <c r="B10" s="20">
        <v>1092</v>
      </c>
      <c r="C10" s="20">
        <v>1</v>
      </c>
      <c r="D10" s="20">
        <v>2</v>
      </c>
      <c r="E10" s="20">
        <v>35</v>
      </c>
      <c r="F10" s="20">
        <v>82</v>
      </c>
      <c r="G10" s="20">
        <v>90</v>
      </c>
      <c r="H10" s="20">
        <v>181</v>
      </c>
      <c r="I10" s="20">
        <v>181</v>
      </c>
      <c r="J10" s="20">
        <v>409</v>
      </c>
      <c r="K10" s="20">
        <v>111</v>
      </c>
      <c r="L10" s="20">
        <v>0</v>
      </c>
      <c r="M10" s="20">
        <v>0</v>
      </c>
    </row>
    <row r="11" spans="1:13" x14ac:dyDescent="0.2">
      <c r="A11" s="21" t="s">
        <v>126</v>
      </c>
      <c r="B11" s="30">
        <v>100</v>
      </c>
      <c r="C11" s="30">
        <v>9.1575000000000004E-2</v>
      </c>
      <c r="D11" s="30">
        <v>0.18315000000000001</v>
      </c>
      <c r="E11" s="30">
        <v>3.2051280000000002</v>
      </c>
      <c r="F11" s="30">
        <v>7.5091580000000002</v>
      </c>
      <c r="G11" s="30">
        <v>8.2417580000000008</v>
      </c>
      <c r="H11" s="30">
        <v>16.575092000000001</v>
      </c>
      <c r="I11" s="30">
        <v>16.575092000000001</v>
      </c>
      <c r="J11" s="30">
        <v>37.454211999999998</v>
      </c>
      <c r="K11" s="30">
        <v>10.164835</v>
      </c>
      <c r="L11" s="30">
        <v>26.600408000000002</v>
      </c>
      <c r="M11" s="30">
        <v>25</v>
      </c>
    </row>
    <row r="12" spans="1:13" x14ac:dyDescent="0.2">
      <c r="A12" s="19" t="s">
        <v>848</v>
      </c>
      <c r="B12" s="20">
        <v>1095</v>
      </c>
      <c r="C12" s="20">
        <v>0</v>
      </c>
      <c r="D12" s="20">
        <v>6</v>
      </c>
      <c r="E12" s="20">
        <v>53</v>
      </c>
      <c r="F12" s="20">
        <v>120</v>
      </c>
      <c r="G12" s="20">
        <v>155</v>
      </c>
      <c r="H12" s="20">
        <v>200</v>
      </c>
      <c r="I12" s="20">
        <v>145</v>
      </c>
      <c r="J12" s="20">
        <v>290</v>
      </c>
      <c r="K12" s="20">
        <v>126</v>
      </c>
      <c r="L12" s="20">
        <v>0</v>
      </c>
      <c r="M12" s="20">
        <v>0</v>
      </c>
    </row>
    <row r="13" spans="1:13" x14ac:dyDescent="0.2">
      <c r="A13" s="21" t="s">
        <v>126</v>
      </c>
      <c r="B13" s="30">
        <v>100</v>
      </c>
      <c r="C13" s="30">
        <v>0</v>
      </c>
      <c r="D13" s="30">
        <v>0.54794500000000002</v>
      </c>
      <c r="E13" s="30">
        <v>4.8401829999999997</v>
      </c>
      <c r="F13" s="30">
        <v>10.958904</v>
      </c>
      <c r="G13" s="30">
        <v>14.155251</v>
      </c>
      <c r="H13" s="30">
        <v>18.26484</v>
      </c>
      <c r="I13" s="30">
        <v>13.242008999999999</v>
      </c>
      <c r="J13" s="30">
        <v>26.484017999999999</v>
      </c>
      <c r="K13" s="30">
        <v>11.506849000000001</v>
      </c>
      <c r="L13" s="30">
        <v>22.946335999999999</v>
      </c>
      <c r="M13" s="30">
        <v>20</v>
      </c>
    </row>
    <row r="14" spans="1:13" x14ac:dyDescent="0.2">
      <c r="A14" s="19" t="s">
        <v>849</v>
      </c>
      <c r="B14" s="20">
        <v>1</v>
      </c>
      <c r="C14" s="20">
        <v>0</v>
      </c>
      <c r="D14" s="20">
        <v>0</v>
      </c>
      <c r="E14" s="20">
        <v>0</v>
      </c>
      <c r="F14" s="20">
        <v>0</v>
      </c>
      <c r="G14" s="20">
        <v>0</v>
      </c>
      <c r="H14" s="20">
        <v>0</v>
      </c>
      <c r="I14" s="20">
        <v>0</v>
      </c>
      <c r="J14" s="20">
        <v>1</v>
      </c>
      <c r="K14" s="20">
        <v>0</v>
      </c>
      <c r="L14" s="20">
        <v>0</v>
      </c>
      <c r="M14" s="20">
        <v>0</v>
      </c>
    </row>
    <row r="15" spans="1:13" x14ac:dyDescent="0.2">
      <c r="A15" s="21" t="s">
        <v>126</v>
      </c>
      <c r="B15" s="30">
        <v>100</v>
      </c>
      <c r="C15" s="30">
        <v>0</v>
      </c>
      <c r="D15" s="30">
        <v>0</v>
      </c>
      <c r="E15" s="30">
        <v>0</v>
      </c>
      <c r="F15" s="30">
        <v>0</v>
      </c>
      <c r="G15" s="30">
        <v>0</v>
      </c>
      <c r="H15" s="30">
        <v>0</v>
      </c>
      <c r="I15" s="30">
        <v>0</v>
      </c>
      <c r="J15" s="30">
        <v>100</v>
      </c>
      <c r="K15" s="30">
        <v>0</v>
      </c>
      <c r="L15" s="30">
        <v>30</v>
      </c>
      <c r="M15" s="30">
        <v>30</v>
      </c>
    </row>
    <row r="16" spans="1:13" x14ac:dyDescent="0.2">
      <c r="A16" s="18" t="s">
        <v>850</v>
      </c>
      <c r="B16" s="18"/>
      <c r="C16" s="18"/>
      <c r="D16" s="18"/>
      <c r="E16" s="18"/>
      <c r="F16" s="18"/>
      <c r="G16" s="18"/>
      <c r="H16" s="18"/>
      <c r="I16" s="18"/>
      <c r="J16" s="18"/>
      <c r="K16" s="18"/>
      <c r="L16" s="18"/>
      <c r="M16" s="18"/>
    </row>
    <row r="17" spans="1:13" x14ac:dyDescent="0.2">
      <c r="A17" s="19" t="s">
        <v>851</v>
      </c>
      <c r="B17" s="20">
        <v>387</v>
      </c>
      <c r="C17" s="20">
        <v>1</v>
      </c>
      <c r="D17" s="20">
        <v>2</v>
      </c>
      <c r="E17" s="20">
        <v>19</v>
      </c>
      <c r="F17" s="20">
        <v>37</v>
      </c>
      <c r="G17" s="20">
        <v>36</v>
      </c>
      <c r="H17" s="20">
        <v>65</v>
      </c>
      <c r="I17" s="20">
        <v>55</v>
      </c>
      <c r="J17" s="20">
        <v>154</v>
      </c>
      <c r="K17" s="20">
        <v>18</v>
      </c>
      <c r="L17" s="20">
        <v>0</v>
      </c>
      <c r="M17" s="20">
        <v>0</v>
      </c>
    </row>
    <row r="18" spans="1:13" x14ac:dyDescent="0.2">
      <c r="A18" s="21" t="s">
        <v>126</v>
      </c>
      <c r="B18" s="30">
        <v>100</v>
      </c>
      <c r="C18" s="30">
        <v>0.25839800000000002</v>
      </c>
      <c r="D18" s="30">
        <v>0.51679600000000003</v>
      </c>
      <c r="E18" s="30">
        <v>4.9095610000000001</v>
      </c>
      <c r="F18" s="30">
        <v>9.5607240000000004</v>
      </c>
      <c r="G18" s="30">
        <v>9.3023260000000008</v>
      </c>
      <c r="H18" s="30">
        <v>16.795866</v>
      </c>
      <c r="I18" s="30">
        <v>14.211886</v>
      </c>
      <c r="J18" s="30">
        <v>39.793281999999998</v>
      </c>
      <c r="K18" s="30">
        <v>4.6511630000000004</v>
      </c>
      <c r="L18" s="30">
        <v>26.065041000000001</v>
      </c>
      <c r="M18" s="30">
        <v>25</v>
      </c>
    </row>
    <row r="19" spans="1:13" x14ac:dyDescent="0.2">
      <c r="A19" s="19" t="s">
        <v>852</v>
      </c>
      <c r="B19" s="20">
        <v>432</v>
      </c>
      <c r="C19" s="20">
        <v>0</v>
      </c>
      <c r="D19" s="20">
        <v>0</v>
      </c>
      <c r="E19" s="20">
        <v>15</v>
      </c>
      <c r="F19" s="20">
        <v>30</v>
      </c>
      <c r="G19" s="20">
        <v>37</v>
      </c>
      <c r="H19" s="20">
        <v>71</v>
      </c>
      <c r="I19" s="20">
        <v>54</v>
      </c>
      <c r="J19" s="20">
        <v>189</v>
      </c>
      <c r="K19" s="20">
        <v>36</v>
      </c>
      <c r="L19" s="20">
        <v>0</v>
      </c>
      <c r="M19" s="20">
        <v>0</v>
      </c>
    </row>
    <row r="20" spans="1:13" x14ac:dyDescent="0.2">
      <c r="A20" s="21" t="s">
        <v>126</v>
      </c>
      <c r="B20" s="30">
        <v>100</v>
      </c>
      <c r="C20" s="30">
        <v>0</v>
      </c>
      <c r="D20" s="30">
        <v>0</v>
      </c>
      <c r="E20" s="30">
        <v>3.4722219999999999</v>
      </c>
      <c r="F20" s="30">
        <v>6.9444439999999998</v>
      </c>
      <c r="G20" s="30">
        <v>8.5648149999999994</v>
      </c>
      <c r="H20" s="30">
        <v>16.435185000000001</v>
      </c>
      <c r="I20" s="30">
        <v>12.5</v>
      </c>
      <c r="J20" s="30">
        <v>43.75</v>
      </c>
      <c r="K20" s="30">
        <v>8.3333329999999997</v>
      </c>
      <c r="L20" s="30">
        <v>26.94697</v>
      </c>
      <c r="M20" s="30">
        <v>25</v>
      </c>
    </row>
    <row r="21" spans="1:13" x14ac:dyDescent="0.2">
      <c r="A21" s="19" t="s">
        <v>853</v>
      </c>
      <c r="B21" s="20">
        <v>449</v>
      </c>
      <c r="C21" s="20">
        <v>0</v>
      </c>
      <c r="D21" s="20">
        <v>1</v>
      </c>
      <c r="E21" s="20">
        <v>24</v>
      </c>
      <c r="F21" s="20">
        <v>45</v>
      </c>
      <c r="G21" s="20">
        <v>41</v>
      </c>
      <c r="H21" s="20">
        <v>81</v>
      </c>
      <c r="I21" s="20">
        <v>75</v>
      </c>
      <c r="J21" s="20">
        <v>150</v>
      </c>
      <c r="K21" s="20">
        <v>32</v>
      </c>
      <c r="L21" s="20">
        <v>0</v>
      </c>
      <c r="M21" s="20">
        <v>0</v>
      </c>
    </row>
    <row r="22" spans="1:13" x14ac:dyDescent="0.2">
      <c r="A22" s="21" t="s">
        <v>126</v>
      </c>
      <c r="B22" s="30">
        <v>100</v>
      </c>
      <c r="C22" s="30">
        <v>0</v>
      </c>
      <c r="D22" s="30">
        <v>0.222717</v>
      </c>
      <c r="E22" s="30">
        <v>5.3452120000000001</v>
      </c>
      <c r="F22" s="30">
        <v>10.022271999999999</v>
      </c>
      <c r="G22" s="30">
        <v>9.1314030000000006</v>
      </c>
      <c r="H22" s="30">
        <v>18.040088999999998</v>
      </c>
      <c r="I22" s="30">
        <v>16.703786000000001</v>
      </c>
      <c r="J22" s="30">
        <v>33.407572000000002</v>
      </c>
      <c r="K22" s="30">
        <v>7.1269489999999998</v>
      </c>
      <c r="L22" s="30">
        <v>24.549161000000002</v>
      </c>
      <c r="M22" s="30">
        <v>25</v>
      </c>
    </row>
    <row r="23" spans="1:13" x14ac:dyDescent="0.2">
      <c r="A23" s="19" t="s">
        <v>854</v>
      </c>
      <c r="B23" s="20">
        <v>427</v>
      </c>
      <c r="C23" s="20">
        <v>0</v>
      </c>
      <c r="D23" s="20">
        <v>3</v>
      </c>
      <c r="E23" s="20">
        <v>10</v>
      </c>
      <c r="F23" s="20">
        <v>40</v>
      </c>
      <c r="G23" s="20">
        <v>57</v>
      </c>
      <c r="H23" s="20">
        <v>66</v>
      </c>
      <c r="I23" s="20">
        <v>70</v>
      </c>
      <c r="J23" s="20">
        <v>120</v>
      </c>
      <c r="K23" s="20">
        <v>61</v>
      </c>
      <c r="L23" s="20">
        <v>0</v>
      </c>
      <c r="M23" s="20">
        <v>0</v>
      </c>
    </row>
    <row r="24" spans="1:13" x14ac:dyDescent="0.2">
      <c r="A24" s="21" t="s">
        <v>126</v>
      </c>
      <c r="B24" s="30">
        <v>100</v>
      </c>
      <c r="C24" s="30">
        <v>0</v>
      </c>
      <c r="D24" s="30">
        <v>0.70257599999999998</v>
      </c>
      <c r="E24" s="30">
        <v>2.34192</v>
      </c>
      <c r="F24" s="30">
        <v>9.3676809999999993</v>
      </c>
      <c r="G24" s="30">
        <v>13.348946</v>
      </c>
      <c r="H24" s="30">
        <v>15.456674</v>
      </c>
      <c r="I24" s="30">
        <v>16.393443000000001</v>
      </c>
      <c r="J24" s="30">
        <v>28.103044000000001</v>
      </c>
      <c r="K24" s="30">
        <v>14.285714</v>
      </c>
      <c r="L24" s="30">
        <v>24.038250999999999</v>
      </c>
      <c r="M24" s="30">
        <v>25</v>
      </c>
    </row>
    <row r="25" spans="1:13" x14ac:dyDescent="0.2">
      <c r="A25" s="19" t="s">
        <v>855</v>
      </c>
      <c r="B25" s="20">
        <v>274</v>
      </c>
      <c r="C25" s="20">
        <v>0</v>
      </c>
      <c r="D25" s="20">
        <v>2</v>
      </c>
      <c r="E25" s="20">
        <v>8</v>
      </c>
      <c r="F25" s="20">
        <v>24</v>
      </c>
      <c r="G25" s="20">
        <v>39</v>
      </c>
      <c r="H25" s="20">
        <v>58</v>
      </c>
      <c r="I25" s="20">
        <v>49</v>
      </c>
      <c r="J25" s="20">
        <v>54</v>
      </c>
      <c r="K25" s="20">
        <v>40</v>
      </c>
      <c r="L25" s="20">
        <v>0</v>
      </c>
      <c r="M25" s="20">
        <v>0</v>
      </c>
    </row>
    <row r="26" spans="1:13" x14ac:dyDescent="0.2">
      <c r="A26" s="21" t="s">
        <v>126</v>
      </c>
      <c r="B26" s="30">
        <v>100</v>
      </c>
      <c r="C26" s="30">
        <v>0</v>
      </c>
      <c r="D26" s="30">
        <v>0.72992699999999999</v>
      </c>
      <c r="E26" s="30">
        <v>2.919708</v>
      </c>
      <c r="F26" s="30">
        <v>8.7591239999999999</v>
      </c>
      <c r="G26" s="30">
        <v>14.233577</v>
      </c>
      <c r="H26" s="30">
        <v>21.167883</v>
      </c>
      <c r="I26" s="30">
        <v>17.883212</v>
      </c>
      <c r="J26" s="30">
        <v>19.708029</v>
      </c>
      <c r="K26" s="30">
        <v>14.59854</v>
      </c>
      <c r="L26" s="30">
        <v>23.264956999999999</v>
      </c>
      <c r="M26" s="30">
        <v>21.5</v>
      </c>
    </row>
    <row r="27" spans="1:13" x14ac:dyDescent="0.2">
      <c r="A27" s="19" t="s">
        <v>856</v>
      </c>
      <c r="B27" s="20">
        <v>137</v>
      </c>
      <c r="C27" s="20">
        <v>0</v>
      </c>
      <c r="D27" s="20">
        <v>0</v>
      </c>
      <c r="E27" s="20">
        <v>7</v>
      </c>
      <c r="F27" s="20">
        <v>15</v>
      </c>
      <c r="G27" s="20">
        <v>17</v>
      </c>
      <c r="H27" s="20">
        <v>24</v>
      </c>
      <c r="I27" s="20">
        <v>13</v>
      </c>
      <c r="J27" s="20">
        <v>24</v>
      </c>
      <c r="K27" s="20">
        <v>37</v>
      </c>
      <c r="L27" s="20">
        <v>0</v>
      </c>
      <c r="M27" s="20">
        <v>0</v>
      </c>
    </row>
    <row r="28" spans="1:13" x14ac:dyDescent="0.2">
      <c r="A28" s="21" t="s">
        <v>126</v>
      </c>
      <c r="B28" s="30">
        <v>100</v>
      </c>
      <c r="C28" s="30">
        <v>0</v>
      </c>
      <c r="D28" s="30">
        <v>0</v>
      </c>
      <c r="E28" s="30">
        <v>5.1094889999999999</v>
      </c>
      <c r="F28" s="30">
        <v>10.948905</v>
      </c>
      <c r="G28" s="30">
        <v>12.408759</v>
      </c>
      <c r="H28" s="30">
        <v>17.518248</v>
      </c>
      <c r="I28" s="30">
        <v>9.4890509999999999</v>
      </c>
      <c r="J28" s="30">
        <v>17.518248</v>
      </c>
      <c r="K28" s="30">
        <v>27.007299</v>
      </c>
      <c r="L28" s="30">
        <v>22.99</v>
      </c>
      <c r="M28" s="30">
        <v>20</v>
      </c>
    </row>
    <row r="29" spans="1:13" x14ac:dyDescent="0.2">
      <c r="A29" s="19" t="s">
        <v>857</v>
      </c>
      <c r="B29" s="20">
        <v>71</v>
      </c>
      <c r="C29" s="20">
        <v>0</v>
      </c>
      <c r="D29" s="20">
        <v>0</v>
      </c>
      <c r="E29" s="20">
        <v>4</v>
      </c>
      <c r="F29" s="20">
        <v>11</v>
      </c>
      <c r="G29" s="20">
        <v>16</v>
      </c>
      <c r="H29" s="20">
        <v>13</v>
      </c>
      <c r="I29" s="20">
        <v>8</v>
      </c>
      <c r="J29" s="20">
        <v>9</v>
      </c>
      <c r="K29" s="20">
        <v>10</v>
      </c>
      <c r="L29" s="20">
        <v>0</v>
      </c>
      <c r="M29" s="20">
        <v>0</v>
      </c>
    </row>
    <row r="30" spans="1:13" x14ac:dyDescent="0.2">
      <c r="A30" s="21" t="s">
        <v>126</v>
      </c>
      <c r="B30" s="30">
        <v>100</v>
      </c>
      <c r="C30" s="30">
        <v>0</v>
      </c>
      <c r="D30" s="30">
        <v>0</v>
      </c>
      <c r="E30" s="30">
        <v>5.6338030000000003</v>
      </c>
      <c r="F30" s="30">
        <v>15.492958</v>
      </c>
      <c r="G30" s="30">
        <v>22.535211</v>
      </c>
      <c r="H30" s="30">
        <v>18.309858999999999</v>
      </c>
      <c r="I30" s="30">
        <v>11.267606000000001</v>
      </c>
      <c r="J30" s="30">
        <v>12.676056000000001</v>
      </c>
      <c r="K30" s="30">
        <v>14.084507</v>
      </c>
      <c r="L30" s="30">
        <v>18.770492000000001</v>
      </c>
      <c r="M30" s="30">
        <v>18</v>
      </c>
    </row>
    <row r="31" spans="1:13" x14ac:dyDescent="0.2">
      <c r="A31" s="19" t="s">
        <v>858</v>
      </c>
      <c r="B31" s="20">
        <v>11</v>
      </c>
      <c r="C31" s="20">
        <v>0</v>
      </c>
      <c r="D31" s="20">
        <v>0</v>
      </c>
      <c r="E31" s="20">
        <v>1</v>
      </c>
      <c r="F31" s="20">
        <v>0</v>
      </c>
      <c r="G31" s="20">
        <v>2</v>
      </c>
      <c r="H31" s="20">
        <v>3</v>
      </c>
      <c r="I31" s="20">
        <v>2</v>
      </c>
      <c r="J31" s="20">
        <v>0</v>
      </c>
      <c r="K31" s="20">
        <v>3</v>
      </c>
      <c r="L31" s="20">
        <v>0</v>
      </c>
      <c r="M31" s="20">
        <v>0</v>
      </c>
    </row>
    <row r="32" spans="1:13" x14ac:dyDescent="0.2">
      <c r="A32" s="21" t="s">
        <v>126</v>
      </c>
      <c r="B32" s="30">
        <v>100</v>
      </c>
      <c r="C32" s="30">
        <v>0</v>
      </c>
      <c r="D32" s="30">
        <v>0</v>
      </c>
      <c r="E32" s="30">
        <v>9.0909089999999999</v>
      </c>
      <c r="F32" s="30">
        <v>0</v>
      </c>
      <c r="G32" s="30">
        <v>18.181818</v>
      </c>
      <c r="H32" s="30">
        <v>27.272727</v>
      </c>
      <c r="I32" s="30">
        <v>18.181818</v>
      </c>
      <c r="J32" s="30">
        <v>0</v>
      </c>
      <c r="K32" s="30">
        <v>27.272727</v>
      </c>
      <c r="L32" s="30">
        <v>18.5</v>
      </c>
      <c r="M32" s="30">
        <v>20</v>
      </c>
    </row>
    <row r="33" spans="1:13" x14ac:dyDescent="0.2">
      <c r="A33" s="19" t="s">
        <v>859</v>
      </c>
      <c r="B33" s="20">
        <v>881</v>
      </c>
      <c r="C33" s="20">
        <v>0</v>
      </c>
      <c r="D33" s="20">
        <v>1</v>
      </c>
      <c r="E33" s="20">
        <v>39</v>
      </c>
      <c r="F33" s="20">
        <v>75</v>
      </c>
      <c r="G33" s="20">
        <v>78</v>
      </c>
      <c r="H33" s="20">
        <v>152</v>
      </c>
      <c r="I33" s="20">
        <v>129</v>
      </c>
      <c r="J33" s="20">
        <v>339</v>
      </c>
      <c r="K33" s="20">
        <v>68</v>
      </c>
      <c r="L33" s="20">
        <v>0</v>
      </c>
      <c r="M33" s="20">
        <v>0</v>
      </c>
    </row>
    <row r="34" spans="1:13" x14ac:dyDescent="0.2">
      <c r="A34" s="21" t="s">
        <v>126</v>
      </c>
      <c r="B34" s="30">
        <v>100</v>
      </c>
      <c r="C34" s="30">
        <v>0</v>
      </c>
      <c r="D34" s="30">
        <v>0.113507</v>
      </c>
      <c r="E34" s="30">
        <v>4.4267880000000002</v>
      </c>
      <c r="F34" s="30">
        <v>8.5130529999999993</v>
      </c>
      <c r="G34" s="30">
        <v>8.8535749999999993</v>
      </c>
      <c r="H34" s="30">
        <v>17.253121</v>
      </c>
      <c r="I34" s="30">
        <v>14.642452</v>
      </c>
      <c r="J34" s="30">
        <v>38.479000999999997</v>
      </c>
      <c r="K34" s="30">
        <v>7.718502</v>
      </c>
      <c r="L34" s="30">
        <v>25.717096999999999</v>
      </c>
      <c r="M34" s="30">
        <v>25</v>
      </c>
    </row>
    <row r="35" spans="1:13" x14ac:dyDescent="0.2">
      <c r="A35" s="19" t="s">
        <v>860</v>
      </c>
      <c r="B35" s="20">
        <v>701</v>
      </c>
      <c r="C35" s="20">
        <v>0</v>
      </c>
      <c r="D35" s="20">
        <v>5</v>
      </c>
      <c r="E35" s="20">
        <v>18</v>
      </c>
      <c r="F35" s="20">
        <v>64</v>
      </c>
      <c r="G35" s="20">
        <v>96</v>
      </c>
      <c r="H35" s="20">
        <v>124</v>
      </c>
      <c r="I35" s="20">
        <v>119</v>
      </c>
      <c r="J35" s="20">
        <v>174</v>
      </c>
      <c r="K35" s="20">
        <v>101</v>
      </c>
      <c r="L35" s="20">
        <v>0</v>
      </c>
      <c r="M35" s="20">
        <v>0</v>
      </c>
    </row>
    <row r="36" spans="1:13" x14ac:dyDescent="0.2">
      <c r="A36" s="21" t="s">
        <v>126</v>
      </c>
      <c r="B36" s="30">
        <v>100</v>
      </c>
      <c r="C36" s="30">
        <v>0</v>
      </c>
      <c r="D36" s="30">
        <v>0.71326699999999998</v>
      </c>
      <c r="E36" s="30">
        <v>2.5677599999999998</v>
      </c>
      <c r="F36" s="30">
        <v>9.1298150000000007</v>
      </c>
      <c r="G36" s="30">
        <v>13.694722000000001</v>
      </c>
      <c r="H36" s="30">
        <v>17.689015999999999</v>
      </c>
      <c r="I36" s="30">
        <v>16.975749</v>
      </c>
      <c r="J36" s="30">
        <v>24.821683</v>
      </c>
      <c r="K36" s="30">
        <v>14.407989000000001</v>
      </c>
      <c r="L36" s="30">
        <v>23.736667000000001</v>
      </c>
      <c r="M36" s="30">
        <v>23</v>
      </c>
    </row>
    <row r="37" spans="1:13" x14ac:dyDescent="0.2">
      <c r="A37" s="19" t="s">
        <v>861</v>
      </c>
      <c r="B37" s="20">
        <v>1801</v>
      </c>
      <c r="C37" s="20">
        <v>0</v>
      </c>
      <c r="D37" s="20">
        <v>6</v>
      </c>
      <c r="E37" s="20">
        <v>69</v>
      </c>
      <c r="F37" s="20">
        <v>165</v>
      </c>
      <c r="G37" s="20">
        <v>209</v>
      </c>
      <c r="H37" s="20">
        <v>316</v>
      </c>
      <c r="I37" s="20">
        <v>271</v>
      </c>
      <c r="J37" s="20">
        <v>546</v>
      </c>
      <c r="K37" s="20">
        <v>219</v>
      </c>
      <c r="L37" s="20">
        <v>0</v>
      </c>
      <c r="M37" s="20">
        <v>0</v>
      </c>
    </row>
    <row r="38" spans="1:13" x14ac:dyDescent="0.2">
      <c r="A38" s="21" t="s">
        <v>126</v>
      </c>
      <c r="B38" s="30">
        <v>100</v>
      </c>
      <c r="C38" s="30">
        <v>0</v>
      </c>
      <c r="D38" s="30">
        <v>0.333148</v>
      </c>
      <c r="E38" s="30">
        <v>3.8312050000000002</v>
      </c>
      <c r="F38" s="30">
        <v>9.1615769999999994</v>
      </c>
      <c r="G38" s="30">
        <v>11.604664</v>
      </c>
      <c r="H38" s="30">
        <v>17.545808000000001</v>
      </c>
      <c r="I38" s="30">
        <v>15.047196</v>
      </c>
      <c r="J38" s="30">
        <v>30.316490999999999</v>
      </c>
      <c r="K38" s="30">
        <v>12.159910999999999</v>
      </c>
      <c r="L38" s="30">
        <v>24.489253999999999</v>
      </c>
      <c r="M38" s="30">
        <v>25</v>
      </c>
    </row>
    <row r="39" spans="1:13" x14ac:dyDescent="0.2">
      <c r="A39" s="19" t="s">
        <v>862</v>
      </c>
      <c r="B39" s="20">
        <v>920</v>
      </c>
      <c r="C39" s="20">
        <v>0</v>
      </c>
      <c r="D39" s="20">
        <v>5</v>
      </c>
      <c r="E39" s="20">
        <v>30</v>
      </c>
      <c r="F39" s="20">
        <v>90</v>
      </c>
      <c r="G39" s="20">
        <v>131</v>
      </c>
      <c r="H39" s="20">
        <v>164</v>
      </c>
      <c r="I39" s="20">
        <v>142</v>
      </c>
      <c r="J39" s="20">
        <v>207</v>
      </c>
      <c r="K39" s="20">
        <v>151</v>
      </c>
      <c r="L39" s="20">
        <v>0</v>
      </c>
      <c r="M39" s="20">
        <v>0</v>
      </c>
    </row>
    <row r="40" spans="1:13" x14ac:dyDescent="0.2">
      <c r="A40" s="21" t="s">
        <v>126</v>
      </c>
      <c r="B40" s="30">
        <v>100</v>
      </c>
      <c r="C40" s="30">
        <v>0</v>
      </c>
      <c r="D40" s="30">
        <v>0.54347800000000002</v>
      </c>
      <c r="E40" s="30">
        <v>3.2608700000000002</v>
      </c>
      <c r="F40" s="30">
        <v>9.7826090000000008</v>
      </c>
      <c r="G40" s="30">
        <v>14.239129999999999</v>
      </c>
      <c r="H40" s="30">
        <v>17.826087000000001</v>
      </c>
      <c r="I40" s="30">
        <v>15.434782999999999</v>
      </c>
      <c r="J40" s="30">
        <v>22.5</v>
      </c>
      <c r="K40" s="30">
        <v>16.413042999999998</v>
      </c>
      <c r="L40" s="30">
        <v>23.191157</v>
      </c>
      <c r="M40" s="30">
        <v>20</v>
      </c>
    </row>
    <row r="41" spans="1:13" x14ac:dyDescent="0.2">
      <c r="A41" s="19" t="s">
        <v>863</v>
      </c>
      <c r="B41" s="20">
        <v>219</v>
      </c>
      <c r="C41" s="20">
        <v>0</v>
      </c>
      <c r="D41" s="20">
        <v>0</v>
      </c>
      <c r="E41" s="20">
        <v>12</v>
      </c>
      <c r="F41" s="20">
        <v>26</v>
      </c>
      <c r="G41" s="20">
        <v>35</v>
      </c>
      <c r="H41" s="20">
        <v>40</v>
      </c>
      <c r="I41" s="20">
        <v>23</v>
      </c>
      <c r="J41" s="20">
        <v>33</v>
      </c>
      <c r="K41" s="20">
        <v>50</v>
      </c>
      <c r="L41" s="20">
        <v>0</v>
      </c>
      <c r="M41" s="20">
        <v>0</v>
      </c>
    </row>
    <row r="42" spans="1:13" x14ac:dyDescent="0.2">
      <c r="A42" s="21" t="s">
        <v>126</v>
      </c>
      <c r="B42" s="30">
        <v>100</v>
      </c>
      <c r="C42" s="30">
        <v>0</v>
      </c>
      <c r="D42" s="30">
        <v>0</v>
      </c>
      <c r="E42" s="30">
        <v>5.4794520000000002</v>
      </c>
      <c r="F42" s="30">
        <v>11.872146000000001</v>
      </c>
      <c r="G42" s="30">
        <v>15.981735</v>
      </c>
      <c r="H42" s="30">
        <v>18.26484</v>
      </c>
      <c r="I42" s="30">
        <v>10.502283</v>
      </c>
      <c r="J42" s="30">
        <v>15.068493</v>
      </c>
      <c r="K42" s="30">
        <v>22.831050000000001</v>
      </c>
      <c r="L42" s="35">
        <v>21.254438</v>
      </c>
      <c r="M42" s="30">
        <v>20</v>
      </c>
    </row>
    <row r="43" spans="1:13" x14ac:dyDescent="0.2">
      <c r="A43" s="18" t="s">
        <v>864</v>
      </c>
      <c r="B43" s="17">
        <v>208</v>
      </c>
      <c r="C43" s="17">
        <v>1</v>
      </c>
      <c r="D43" s="17">
        <v>1</v>
      </c>
      <c r="E43" s="17">
        <v>8</v>
      </c>
      <c r="F43" s="17">
        <v>16</v>
      </c>
      <c r="G43" s="17">
        <v>13</v>
      </c>
      <c r="H43" s="17">
        <v>38</v>
      </c>
      <c r="I43" s="17">
        <v>25</v>
      </c>
      <c r="J43" s="17">
        <v>95</v>
      </c>
      <c r="K43" s="17">
        <v>11</v>
      </c>
      <c r="L43" s="34">
        <v>0</v>
      </c>
      <c r="M43" s="17">
        <v>0</v>
      </c>
    </row>
    <row r="44" spans="1:13" x14ac:dyDescent="0.2">
      <c r="A44" s="21" t="s">
        <v>126</v>
      </c>
      <c r="B44" s="30">
        <v>100</v>
      </c>
      <c r="C44" s="30">
        <v>0.480769</v>
      </c>
      <c r="D44" s="30">
        <v>0.480769</v>
      </c>
      <c r="E44" s="30">
        <v>3.8461539999999999</v>
      </c>
      <c r="F44" s="30">
        <v>7.6923079999999997</v>
      </c>
      <c r="G44" s="30">
        <v>6.25</v>
      </c>
      <c r="H44" s="30">
        <v>18.269231000000001</v>
      </c>
      <c r="I44" s="30">
        <v>12.019231</v>
      </c>
      <c r="J44" s="30">
        <v>45.673076999999999</v>
      </c>
      <c r="K44" s="30">
        <v>5.288462</v>
      </c>
      <c r="L44" s="30">
        <v>27.598984999999999</v>
      </c>
      <c r="M44" s="30">
        <v>25</v>
      </c>
    </row>
    <row r="45" spans="1:13" x14ac:dyDescent="0.2">
      <c r="A45" s="19" t="s">
        <v>852</v>
      </c>
      <c r="B45" s="20">
        <v>220</v>
      </c>
      <c r="C45" s="20">
        <v>0</v>
      </c>
      <c r="D45" s="20">
        <v>0</v>
      </c>
      <c r="E45" s="20">
        <v>9</v>
      </c>
      <c r="F45" s="20">
        <v>12</v>
      </c>
      <c r="G45" s="20">
        <v>18</v>
      </c>
      <c r="H45" s="20">
        <v>29</v>
      </c>
      <c r="I45" s="20">
        <v>31</v>
      </c>
      <c r="J45" s="20">
        <v>101</v>
      </c>
      <c r="K45" s="20">
        <v>20</v>
      </c>
      <c r="L45" s="20">
        <v>0</v>
      </c>
      <c r="M45" s="20">
        <v>0</v>
      </c>
    </row>
    <row r="46" spans="1:13" x14ac:dyDescent="0.2">
      <c r="A46" s="21" t="s">
        <v>126</v>
      </c>
      <c r="B46" s="30">
        <v>100</v>
      </c>
      <c r="C46" s="30">
        <v>0</v>
      </c>
      <c r="D46" s="30">
        <v>0</v>
      </c>
      <c r="E46" s="30">
        <v>4.0909089999999999</v>
      </c>
      <c r="F46" s="30">
        <v>5.4545450000000004</v>
      </c>
      <c r="G46" s="30">
        <v>8.1818179999999998</v>
      </c>
      <c r="H46" s="30">
        <v>13.181818</v>
      </c>
      <c r="I46" s="30">
        <v>14.090909</v>
      </c>
      <c r="J46" s="30">
        <v>45.909090999999997</v>
      </c>
      <c r="K46" s="30">
        <v>9.0909089999999999</v>
      </c>
      <c r="L46" s="30">
        <v>27.32</v>
      </c>
      <c r="M46" s="30">
        <v>30</v>
      </c>
    </row>
    <row r="47" spans="1:13" x14ac:dyDescent="0.2">
      <c r="A47" s="19" t="s">
        <v>853</v>
      </c>
      <c r="B47" s="20">
        <v>226</v>
      </c>
      <c r="C47" s="20">
        <v>0</v>
      </c>
      <c r="D47" s="20">
        <v>0</v>
      </c>
      <c r="E47" s="20">
        <v>11</v>
      </c>
      <c r="F47" s="20">
        <v>23</v>
      </c>
      <c r="G47" s="20">
        <v>12</v>
      </c>
      <c r="H47" s="20">
        <v>36</v>
      </c>
      <c r="I47" s="20">
        <v>42</v>
      </c>
      <c r="J47" s="20">
        <v>89</v>
      </c>
      <c r="K47" s="20">
        <v>13</v>
      </c>
      <c r="L47" s="20">
        <v>0</v>
      </c>
      <c r="M47" s="20">
        <v>0</v>
      </c>
    </row>
    <row r="48" spans="1:13" x14ac:dyDescent="0.2">
      <c r="A48" s="21" t="s">
        <v>126</v>
      </c>
      <c r="B48" s="30">
        <v>100</v>
      </c>
      <c r="C48" s="30">
        <v>0</v>
      </c>
      <c r="D48" s="30">
        <v>0</v>
      </c>
      <c r="E48" s="30">
        <v>4.8672570000000004</v>
      </c>
      <c r="F48" s="30">
        <v>10.176990999999999</v>
      </c>
      <c r="G48" s="30">
        <v>5.3097349999999999</v>
      </c>
      <c r="H48" s="30">
        <v>15.929204</v>
      </c>
      <c r="I48" s="30">
        <v>18.584071000000002</v>
      </c>
      <c r="J48" s="30">
        <v>39.380530999999998</v>
      </c>
      <c r="K48" s="30">
        <v>5.7522120000000001</v>
      </c>
      <c r="L48" s="30">
        <v>25.976526</v>
      </c>
      <c r="M48" s="30">
        <v>25</v>
      </c>
    </row>
    <row r="49" spans="1:13" x14ac:dyDescent="0.2">
      <c r="A49" s="19" t="s">
        <v>854</v>
      </c>
      <c r="B49" s="20">
        <v>211</v>
      </c>
      <c r="C49" s="20">
        <v>0</v>
      </c>
      <c r="D49" s="20">
        <v>0</v>
      </c>
      <c r="E49" s="20">
        <v>2</v>
      </c>
      <c r="F49" s="20">
        <v>16</v>
      </c>
      <c r="G49" s="20">
        <v>26</v>
      </c>
      <c r="H49" s="20">
        <v>30</v>
      </c>
      <c r="I49" s="20">
        <v>37</v>
      </c>
      <c r="J49" s="20">
        <v>69</v>
      </c>
      <c r="K49" s="20">
        <v>31</v>
      </c>
      <c r="L49" s="20">
        <v>0</v>
      </c>
      <c r="M49" s="20">
        <v>0</v>
      </c>
    </row>
    <row r="50" spans="1:13" x14ac:dyDescent="0.2">
      <c r="A50" s="21" t="s">
        <v>126</v>
      </c>
      <c r="B50" s="30">
        <v>100</v>
      </c>
      <c r="C50" s="30">
        <v>0</v>
      </c>
      <c r="D50" s="30">
        <v>0</v>
      </c>
      <c r="E50" s="30">
        <v>0.94786700000000002</v>
      </c>
      <c r="F50" s="30">
        <v>7.5829380000000004</v>
      </c>
      <c r="G50" s="30">
        <v>12.322274999999999</v>
      </c>
      <c r="H50" s="30">
        <v>14.218009</v>
      </c>
      <c r="I50" s="30">
        <v>17.535544999999999</v>
      </c>
      <c r="J50" s="30">
        <v>32.701422000000001</v>
      </c>
      <c r="K50" s="30">
        <v>14.691943</v>
      </c>
      <c r="L50" s="30">
        <v>25.944444000000001</v>
      </c>
      <c r="M50" s="30">
        <v>25</v>
      </c>
    </row>
    <row r="51" spans="1:13" x14ac:dyDescent="0.2">
      <c r="A51" s="19" t="s">
        <v>855</v>
      </c>
      <c r="B51" s="20">
        <v>134</v>
      </c>
      <c r="C51" s="20">
        <v>0</v>
      </c>
      <c r="D51" s="20">
        <v>1</v>
      </c>
      <c r="E51" s="20">
        <v>2</v>
      </c>
      <c r="F51" s="20">
        <v>9</v>
      </c>
      <c r="G51" s="20">
        <v>10</v>
      </c>
      <c r="H51" s="20">
        <v>31</v>
      </c>
      <c r="I51" s="20">
        <v>32</v>
      </c>
      <c r="J51" s="20">
        <v>33</v>
      </c>
      <c r="K51" s="20">
        <v>16</v>
      </c>
      <c r="L51" s="20">
        <v>0</v>
      </c>
      <c r="M51" s="20">
        <v>0</v>
      </c>
    </row>
    <row r="52" spans="1:13" x14ac:dyDescent="0.2">
      <c r="A52" s="21" t="s">
        <v>126</v>
      </c>
      <c r="B52" s="30">
        <v>100</v>
      </c>
      <c r="C52" s="30">
        <v>0</v>
      </c>
      <c r="D52" s="30">
        <v>0.74626899999999996</v>
      </c>
      <c r="E52" s="30">
        <v>1.492537</v>
      </c>
      <c r="F52" s="30">
        <v>6.716418</v>
      </c>
      <c r="G52" s="30">
        <v>7.4626869999999998</v>
      </c>
      <c r="H52" s="30">
        <v>23.134328</v>
      </c>
      <c r="I52" s="30">
        <v>23.880597000000002</v>
      </c>
      <c r="J52" s="30">
        <v>24.626866</v>
      </c>
      <c r="K52" s="30">
        <v>11.940299</v>
      </c>
      <c r="L52" s="30">
        <v>26.330507999999998</v>
      </c>
      <c r="M52" s="30">
        <v>25</v>
      </c>
    </row>
    <row r="53" spans="1:13" x14ac:dyDescent="0.2">
      <c r="A53" s="19" t="s">
        <v>856</v>
      </c>
      <c r="B53" s="20">
        <v>65</v>
      </c>
      <c r="C53" s="20">
        <v>0</v>
      </c>
      <c r="D53" s="20">
        <v>0</v>
      </c>
      <c r="E53" s="20">
        <v>2</v>
      </c>
      <c r="F53" s="20">
        <v>4</v>
      </c>
      <c r="G53" s="20">
        <v>5</v>
      </c>
      <c r="H53" s="20">
        <v>12</v>
      </c>
      <c r="I53" s="20">
        <v>8</v>
      </c>
      <c r="J53" s="20">
        <v>18</v>
      </c>
      <c r="K53" s="20">
        <v>16</v>
      </c>
      <c r="L53" s="20">
        <v>0</v>
      </c>
      <c r="M53" s="20">
        <v>0</v>
      </c>
    </row>
    <row r="54" spans="1:13" x14ac:dyDescent="0.2">
      <c r="A54" s="21" t="s">
        <v>126</v>
      </c>
      <c r="B54" s="30">
        <v>100</v>
      </c>
      <c r="C54" s="30">
        <v>0</v>
      </c>
      <c r="D54" s="30">
        <v>0</v>
      </c>
      <c r="E54" s="30">
        <v>3.0769229999999999</v>
      </c>
      <c r="F54" s="30">
        <v>6.1538459999999997</v>
      </c>
      <c r="G54" s="30">
        <v>7.6923079999999997</v>
      </c>
      <c r="H54" s="30">
        <v>18.461538000000001</v>
      </c>
      <c r="I54" s="30">
        <v>12.307691999999999</v>
      </c>
      <c r="J54" s="30">
        <v>27.692308000000001</v>
      </c>
      <c r="K54" s="30">
        <v>24.615385</v>
      </c>
      <c r="L54" s="30">
        <v>28.408162999999998</v>
      </c>
      <c r="M54" s="30">
        <v>25</v>
      </c>
    </row>
    <row r="55" spans="1:13" x14ac:dyDescent="0.2">
      <c r="A55" s="19" t="s">
        <v>857</v>
      </c>
      <c r="B55" s="20">
        <v>25</v>
      </c>
      <c r="C55" s="20">
        <v>0</v>
      </c>
      <c r="D55" s="20">
        <v>0</v>
      </c>
      <c r="E55" s="20">
        <v>1</v>
      </c>
      <c r="F55" s="20">
        <v>2</v>
      </c>
      <c r="G55" s="20">
        <v>6</v>
      </c>
      <c r="H55" s="20">
        <v>2</v>
      </c>
      <c r="I55" s="20">
        <v>6</v>
      </c>
      <c r="J55" s="20">
        <v>4</v>
      </c>
      <c r="K55" s="20">
        <v>4</v>
      </c>
      <c r="L55" s="20">
        <v>0</v>
      </c>
      <c r="M55" s="20">
        <v>0</v>
      </c>
    </row>
    <row r="56" spans="1:13" x14ac:dyDescent="0.2">
      <c r="A56" s="21" t="s">
        <v>126</v>
      </c>
      <c r="B56" s="30">
        <v>100</v>
      </c>
      <c r="C56" s="30">
        <v>0</v>
      </c>
      <c r="D56" s="30">
        <v>0</v>
      </c>
      <c r="E56" s="30">
        <v>4</v>
      </c>
      <c r="F56" s="30">
        <v>8</v>
      </c>
      <c r="G56" s="30">
        <v>24</v>
      </c>
      <c r="H56" s="30">
        <v>8</v>
      </c>
      <c r="I56" s="30">
        <v>24</v>
      </c>
      <c r="J56" s="30">
        <v>16</v>
      </c>
      <c r="K56" s="30">
        <v>16</v>
      </c>
      <c r="L56" s="30">
        <v>20.571428999999998</v>
      </c>
      <c r="M56" s="30">
        <v>20</v>
      </c>
    </row>
    <row r="57" spans="1:13" x14ac:dyDescent="0.2">
      <c r="A57" s="19" t="s">
        <v>858</v>
      </c>
      <c r="B57" s="20">
        <v>3</v>
      </c>
      <c r="C57" s="20">
        <v>0</v>
      </c>
      <c r="D57" s="20">
        <v>0</v>
      </c>
      <c r="E57" s="20">
        <v>0</v>
      </c>
      <c r="F57" s="20">
        <v>0</v>
      </c>
      <c r="G57" s="20">
        <v>0</v>
      </c>
      <c r="H57" s="20">
        <v>3</v>
      </c>
      <c r="I57" s="20">
        <v>0</v>
      </c>
      <c r="J57" s="20">
        <v>0</v>
      </c>
      <c r="K57" s="20">
        <v>0</v>
      </c>
      <c r="L57" s="20">
        <v>0</v>
      </c>
      <c r="M57" s="20">
        <v>0</v>
      </c>
    </row>
    <row r="58" spans="1:13" x14ac:dyDescent="0.2">
      <c r="A58" s="21" t="s">
        <v>126</v>
      </c>
      <c r="B58" s="30">
        <v>100</v>
      </c>
      <c r="C58" s="30">
        <v>0</v>
      </c>
      <c r="D58" s="30">
        <v>0</v>
      </c>
      <c r="E58" s="30">
        <v>0</v>
      </c>
      <c r="F58" s="30">
        <v>0</v>
      </c>
      <c r="G58" s="30">
        <v>0</v>
      </c>
      <c r="H58" s="30">
        <v>100</v>
      </c>
      <c r="I58" s="30">
        <v>0</v>
      </c>
      <c r="J58" s="30">
        <v>0</v>
      </c>
      <c r="K58" s="30">
        <v>0</v>
      </c>
      <c r="L58" s="30">
        <v>20</v>
      </c>
      <c r="M58" s="30">
        <v>20</v>
      </c>
    </row>
    <row r="59" spans="1:13" x14ac:dyDescent="0.2">
      <c r="A59" s="19" t="s">
        <v>859</v>
      </c>
      <c r="B59" s="20">
        <v>446</v>
      </c>
      <c r="C59" s="20">
        <v>0</v>
      </c>
      <c r="D59" s="20">
        <v>0</v>
      </c>
      <c r="E59" s="20">
        <v>20</v>
      </c>
      <c r="F59" s="20">
        <v>35</v>
      </c>
      <c r="G59" s="20">
        <v>30</v>
      </c>
      <c r="H59" s="20">
        <v>65</v>
      </c>
      <c r="I59" s="20">
        <v>73</v>
      </c>
      <c r="J59" s="20">
        <v>190</v>
      </c>
      <c r="K59" s="20">
        <v>33</v>
      </c>
      <c r="L59" s="20">
        <v>0</v>
      </c>
      <c r="M59" s="20">
        <v>0</v>
      </c>
    </row>
    <row r="60" spans="1:13" x14ac:dyDescent="0.2">
      <c r="A60" s="21" t="s">
        <v>126</v>
      </c>
      <c r="B60" s="30">
        <v>100</v>
      </c>
      <c r="C60" s="30">
        <v>0</v>
      </c>
      <c r="D60" s="30">
        <v>0</v>
      </c>
      <c r="E60" s="30">
        <v>4.484305</v>
      </c>
      <c r="F60" s="30">
        <v>7.8475339999999996</v>
      </c>
      <c r="G60" s="30">
        <v>6.7264569999999999</v>
      </c>
      <c r="H60" s="30">
        <v>14.573990999999999</v>
      </c>
      <c r="I60" s="30">
        <v>16.367712999999998</v>
      </c>
      <c r="J60" s="30">
        <v>42.600897000000003</v>
      </c>
      <c r="K60" s="30">
        <v>7.3991030000000002</v>
      </c>
      <c r="L60" s="30">
        <v>26.627119</v>
      </c>
      <c r="M60" s="30">
        <v>26</v>
      </c>
    </row>
    <row r="61" spans="1:13" x14ac:dyDescent="0.2">
      <c r="A61" s="19" t="s">
        <v>860</v>
      </c>
      <c r="B61" s="20">
        <v>345</v>
      </c>
      <c r="C61" s="20">
        <v>0</v>
      </c>
      <c r="D61" s="20">
        <v>1</v>
      </c>
      <c r="E61" s="20">
        <v>4</v>
      </c>
      <c r="F61" s="20">
        <v>25</v>
      </c>
      <c r="G61" s="20">
        <v>36</v>
      </c>
      <c r="H61" s="20">
        <v>61</v>
      </c>
      <c r="I61" s="20">
        <v>69</v>
      </c>
      <c r="J61" s="20">
        <v>102</v>
      </c>
      <c r="K61" s="20">
        <v>47</v>
      </c>
      <c r="L61" s="20">
        <v>0</v>
      </c>
      <c r="M61" s="20">
        <v>0</v>
      </c>
    </row>
    <row r="62" spans="1:13" x14ac:dyDescent="0.2">
      <c r="A62" s="21" t="s">
        <v>126</v>
      </c>
      <c r="B62" s="30">
        <v>100</v>
      </c>
      <c r="C62" s="30">
        <v>0</v>
      </c>
      <c r="D62" s="30">
        <v>0.28985499999999997</v>
      </c>
      <c r="E62" s="30">
        <v>1.1594199999999999</v>
      </c>
      <c r="F62" s="30">
        <v>7.2463769999999998</v>
      </c>
      <c r="G62" s="30">
        <v>10.434782999999999</v>
      </c>
      <c r="H62" s="30">
        <v>17.681159000000001</v>
      </c>
      <c r="I62" s="30">
        <v>20</v>
      </c>
      <c r="J62" s="30">
        <v>29.565217000000001</v>
      </c>
      <c r="K62" s="30">
        <v>13.623188000000001</v>
      </c>
      <c r="L62" s="30">
        <v>26.097314999999998</v>
      </c>
      <c r="M62" s="30">
        <v>25</v>
      </c>
    </row>
    <row r="63" spans="1:13" x14ac:dyDescent="0.2">
      <c r="A63" s="19" t="s">
        <v>861</v>
      </c>
      <c r="B63" s="20">
        <v>884</v>
      </c>
      <c r="C63" s="20">
        <v>0</v>
      </c>
      <c r="D63" s="20">
        <v>1</v>
      </c>
      <c r="E63" s="20">
        <v>27</v>
      </c>
      <c r="F63" s="20">
        <v>66</v>
      </c>
      <c r="G63" s="20">
        <v>77</v>
      </c>
      <c r="H63" s="20">
        <v>143</v>
      </c>
      <c r="I63" s="20">
        <v>156</v>
      </c>
      <c r="J63" s="20">
        <v>314</v>
      </c>
      <c r="K63" s="20">
        <v>100</v>
      </c>
      <c r="L63" s="20">
        <v>0</v>
      </c>
      <c r="M63" s="20">
        <v>0</v>
      </c>
    </row>
    <row r="64" spans="1:13" x14ac:dyDescent="0.2">
      <c r="A64" s="21" t="s">
        <v>126</v>
      </c>
      <c r="B64" s="30">
        <v>100</v>
      </c>
      <c r="C64" s="30">
        <v>0</v>
      </c>
      <c r="D64" s="30">
        <v>0.113122</v>
      </c>
      <c r="E64" s="30">
        <v>3.0542989999999999</v>
      </c>
      <c r="F64" s="30">
        <v>7.4660630000000001</v>
      </c>
      <c r="G64" s="30">
        <v>8.710407</v>
      </c>
      <c r="H64" s="30">
        <v>16.176470999999999</v>
      </c>
      <c r="I64" s="30">
        <v>17.647058999999999</v>
      </c>
      <c r="J64" s="30">
        <v>35.520361999999999</v>
      </c>
      <c r="K64" s="30">
        <v>11.312217</v>
      </c>
      <c r="L64" s="30">
        <v>26.349489999999999</v>
      </c>
      <c r="M64" s="30">
        <v>25</v>
      </c>
    </row>
    <row r="65" spans="1:13" x14ac:dyDescent="0.2">
      <c r="A65" s="19" t="s">
        <v>862</v>
      </c>
      <c r="B65" s="20">
        <v>438</v>
      </c>
      <c r="C65" s="20">
        <v>0</v>
      </c>
      <c r="D65" s="20">
        <v>1</v>
      </c>
      <c r="E65" s="20">
        <v>7</v>
      </c>
      <c r="F65" s="20">
        <v>31</v>
      </c>
      <c r="G65" s="20">
        <v>47</v>
      </c>
      <c r="H65" s="20">
        <v>78</v>
      </c>
      <c r="I65" s="20">
        <v>83</v>
      </c>
      <c r="J65" s="20">
        <v>124</v>
      </c>
      <c r="K65" s="20">
        <v>67</v>
      </c>
      <c r="L65" s="20">
        <v>0</v>
      </c>
      <c r="M65" s="20">
        <v>0</v>
      </c>
    </row>
    <row r="66" spans="1:13" x14ac:dyDescent="0.2">
      <c r="A66" s="21" t="s">
        <v>126</v>
      </c>
      <c r="B66" s="30">
        <v>100</v>
      </c>
      <c r="C66" s="30">
        <v>0</v>
      </c>
      <c r="D66" s="30">
        <v>0.22831099999999999</v>
      </c>
      <c r="E66" s="30">
        <v>1.598174</v>
      </c>
      <c r="F66" s="30">
        <v>7.0776260000000004</v>
      </c>
      <c r="G66" s="30">
        <v>10.730594</v>
      </c>
      <c r="H66" s="30">
        <v>17.808219000000001</v>
      </c>
      <c r="I66" s="30">
        <v>18.949771999999999</v>
      </c>
      <c r="J66" s="30">
        <v>28.310502</v>
      </c>
      <c r="K66" s="30">
        <v>15.296804</v>
      </c>
      <c r="L66" s="30">
        <v>26.040431000000002</v>
      </c>
      <c r="M66" s="30">
        <v>25</v>
      </c>
    </row>
    <row r="67" spans="1:13" x14ac:dyDescent="0.2">
      <c r="A67" s="19" t="s">
        <v>863</v>
      </c>
      <c r="B67" s="20">
        <v>93</v>
      </c>
      <c r="C67" s="20">
        <v>0</v>
      </c>
      <c r="D67" s="20">
        <v>0</v>
      </c>
      <c r="E67" s="20">
        <v>3</v>
      </c>
      <c r="F67" s="20">
        <v>6</v>
      </c>
      <c r="G67" s="20">
        <v>11</v>
      </c>
      <c r="H67" s="20">
        <v>17</v>
      </c>
      <c r="I67" s="20">
        <v>14</v>
      </c>
      <c r="J67" s="20">
        <v>22</v>
      </c>
      <c r="K67" s="20">
        <v>20</v>
      </c>
      <c r="L67" s="20">
        <v>0</v>
      </c>
      <c r="M67" s="20">
        <v>0</v>
      </c>
    </row>
    <row r="68" spans="1:13" x14ac:dyDescent="0.2">
      <c r="A68" s="21" t="s">
        <v>126</v>
      </c>
      <c r="B68" s="30">
        <v>100</v>
      </c>
      <c r="C68" s="30">
        <v>0</v>
      </c>
      <c r="D68" s="30">
        <v>0</v>
      </c>
      <c r="E68" s="30">
        <v>3.225806</v>
      </c>
      <c r="F68" s="30">
        <v>6.451613</v>
      </c>
      <c r="G68" s="30">
        <v>11.827957</v>
      </c>
      <c r="H68" s="30">
        <v>18.27957</v>
      </c>
      <c r="I68" s="30">
        <v>15.053763</v>
      </c>
      <c r="J68" s="30">
        <v>23.655913999999999</v>
      </c>
      <c r="K68" s="30">
        <v>21.505375999999998</v>
      </c>
      <c r="L68" s="35">
        <v>25.808219000000001</v>
      </c>
      <c r="M68" s="30">
        <v>24</v>
      </c>
    </row>
    <row r="69" spans="1:13" x14ac:dyDescent="0.2">
      <c r="A69" s="18" t="s">
        <v>865</v>
      </c>
      <c r="B69" s="17">
        <v>178</v>
      </c>
      <c r="C69" s="17">
        <v>0</v>
      </c>
      <c r="D69" s="17">
        <v>1</v>
      </c>
      <c r="E69" s="17">
        <v>11</v>
      </c>
      <c r="F69" s="17">
        <v>21</v>
      </c>
      <c r="G69" s="17">
        <v>23</v>
      </c>
      <c r="H69" s="17">
        <v>27</v>
      </c>
      <c r="I69" s="17">
        <v>30</v>
      </c>
      <c r="J69" s="17">
        <v>58</v>
      </c>
      <c r="K69" s="17">
        <v>7</v>
      </c>
      <c r="L69" s="34">
        <v>0</v>
      </c>
      <c r="M69" s="17">
        <v>0</v>
      </c>
    </row>
    <row r="70" spans="1:13" x14ac:dyDescent="0.2">
      <c r="A70" s="21" t="s">
        <v>126</v>
      </c>
      <c r="B70" s="30">
        <v>100</v>
      </c>
      <c r="C70" s="30">
        <v>0</v>
      </c>
      <c r="D70" s="30">
        <v>0.56179800000000002</v>
      </c>
      <c r="E70" s="30">
        <v>6.1797750000000002</v>
      </c>
      <c r="F70" s="30">
        <v>11.797753</v>
      </c>
      <c r="G70" s="30">
        <v>12.921348</v>
      </c>
      <c r="H70" s="30">
        <v>15.168539000000001</v>
      </c>
      <c r="I70" s="30">
        <v>16.853933000000001</v>
      </c>
      <c r="J70" s="30">
        <v>32.584269999999997</v>
      </c>
      <c r="K70" s="30">
        <v>3.9325839999999999</v>
      </c>
      <c r="L70" s="30">
        <v>24.274854000000001</v>
      </c>
      <c r="M70" s="30">
        <v>25</v>
      </c>
    </row>
    <row r="71" spans="1:13" x14ac:dyDescent="0.2">
      <c r="A71" s="19" t="s">
        <v>852</v>
      </c>
      <c r="B71" s="20">
        <v>212</v>
      </c>
      <c r="C71" s="20">
        <v>0</v>
      </c>
      <c r="D71" s="20">
        <v>0</v>
      </c>
      <c r="E71" s="20">
        <v>6</v>
      </c>
      <c r="F71" s="20">
        <v>18</v>
      </c>
      <c r="G71" s="20">
        <v>19</v>
      </c>
      <c r="H71" s="20">
        <v>42</v>
      </c>
      <c r="I71" s="20">
        <v>23</v>
      </c>
      <c r="J71" s="20">
        <v>88</v>
      </c>
      <c r="K71" s="20">
        <v>16</v>
      </c>
      <c r="L71" s="20">
        <v>0</v>
      </c>
      <c r="M71" s="20">
        <v>0</v>
      </c>
    </row>
    <row r="72" spans="1:13" x14ac:dyDescent="0.2">
      <c r="A72" s="21" t="s">
        <v>126</v>
      </c>
      <c r="B72" s="30">
        <v>100</v>
      </c>
      <c r="C72" s="30">
        <v>0</v>
      </c>
      <c r="D72" s="30">
        <v>0</v>
      </c>
      <c r="E72" s="30">
        <v>2.8301889999999998</v>
      </c>
      <c r="F72" s="30">
        <v>8.4905659999999994</v>
      </c>
      <c r="G72" s="30">
        <v>8.9622639999999993</v>
      </c>
      <c r="H72" s="30">
        <v>19.811321</v>
      </c>
      <c r="I72" s="30">
        <v>10.849057</v>
      </c>
      <c r="J72" s="30">
        <v>41.509433999999999</v>
      </c>
      <c r="K72" s="30">
        <v>7.5471700000000004</v>
      </c>
      <c r="L72" s="30">
        <v>26.566327000000001</v>
      </c>
      <c r="M72" s="30">
        <v>25</v>
      </c>
    </row>
    <row r="73" spans="1:13" x14ac:dyDescent="0.2">
      <c r="A73" s="19" t="s">
        <v>853</v>
      </c>
      <c r="B73" s="20">
        <v>223</v>
      </c>
      <c r="C73" s="20">
        <v>0</v>
      </c>
      <c r="D73" s="20">
        <v>1</v>
      </c>
      <c r="E73" s="20">
        <v>13</v>
      </c>
      <c r="F73" s="20">
        <v>22</v>
      </c>
      <c r="G73" s="20">
        <v>29</v>
      </c>
      <c r="H73" s="20">
        <v>45</v>
      </c>
      <c r="I73" s="20">
        <v>33</v>
      </c>
      <c r="J73" s="20">
        <v>61</v>
      </c>
      <c r="K73" s="20">
        <v>19</v>
      </c>
      <c r="L73" s="20">
        <v>0</v>
      </c>
      <c r="M73" s="20">
        <v>0</v>
      </c>
    </row>
    <row r="74" spans="1:13" x14ac:dyDescent="0.2">
      <c r="A74" s="21" t="s">
        <v>126</v>
      </c>
      <c r="B74" s="30">
        <v>100</v>
      </c>
      <c r="C74" s="30">
        <v>0</v>
      </c>
      <c r="D74" s="30">
        <v>0.44843</v>
      </c>
      <c r="E74" s="30">
        <v>5.8295960000000004</v>
      </c>
      <c r="F74" s="30">
        <v>9.8654709999999994</v>
      </c>
      <c r="G74" s="30">
        <v>13.004484</v>
      </c>
      <c r="H74" s="30">
        <v>20.179372000000001</v>
      </c>
      <c r="I74" s="30">
        <v>14.798206</v>
      </c>
      <c r="J74" s="30">
        <v>27.35426</v>
      </c>
      <c r="K74" s="30">
        <v>8.5201790000000006</v>
      </c>
      <c r="L74" s="30">
        <v>23.058824000000001</v>
      </c>
      <c r="M74" s="30">
        <v>20</v>
      </c>
    </row>
    <row r="75" spans="1:13" x14ac:dyDescent="0.2">
      <c r="A75" s="19" t="s">
        <v>854</v>
      </c>
      <c r="B75" s="20">
        <v>216</v>
      </c>
      <c r="C75" s="20">
        <v>0</v>
      </c>
      <c r="D75" s="20">
        <v>3</v>
      </c>
      <c r="E75" s="20">
        <v>8</v>
      </c>
      <c r="F75" s="20">
        <v>24</v>
      </c>
      <c r="G75" s="20">
        <v>31</v>
      </c>
      <c r="H75" s="20">
        <v>36</v>
      </c>
      <c r="I75" s="20">
        <v>33</v>
      </c>
      <c r="J75" s="20">
        <v>51</v>
      </c>
      <c r="K75" s="20">
        <v>30</v>
      </c>
      <c r="L75" s="20">
        <v>0</v>
      </c>
      <c r="M75" s="20">
        <v>0</v>
      </c>
    </row>
    <row r="76" spans="1:13" x14ac:dyDescent="0.2">
      <c r="A76" s="21" t="s">
        <v>126</v>
      </c>
      <c r="B76" s="30">
        <v>100</v>
      </c>
      <c r="C76" s="30">
        <v>0</v>
      </c>
      <c r="D76" s="30">
        <v>1.388889</v>
      </c>
      <c r="E76" s="30">
        <v>3.7037040000000001</v>
      </c>
      <c r="F76" s="30">
        <v>11.111110999999999</v>
      </c>
      <c r="G76" s="30">
        <v>14.351851999999999</v>
      </c>
      <c r="H76" s="30">
        <v>16.666667</v>
      </c>
      <c r="I76" s="30">
        <v>15.277778</v>
      </c>
      <c r="J76" s="30">
        <v>23.611111000000001</v>
      </c>
      <c r="K76" s="30">
        <v>13.888889000000001</v>
      </c>
      <c r="L76" s="30">
        <v>22.193548</v>
      </c>
      <c r="M76" s="30">
        <v>20</v>
      </c>
    </row>
    <row r="77" spans="1:13" x14ac:dyDescent="0.2">
      <c r="A77" s="19" t="s">
        <v>855</v>
      </c>
      <c r="B77" s="20">
        <v>140</v>
      </c>
      <c r="C77" s="20">
        <v>0</v>
      </c>
      <c r="D77" s="20">
        <v>1</v>
      </c>
      <c r="E77" s="20">
        <v>6</v>
      </c>
      <c r="F77" s="20">
        <v>15</v>
      </c>
      <c r="G77" s="20">
        <v>29</v>
      </c>
      <c r="H77" s="20">
        <v>27</v>
      </c>
      <c r="I77" s="20">
        <v>17</v>
      </c>
      <c r="J77" s="20">
        <v>21</v>
      </c>
      <c r="K77" s="20">
        <v>24</v>
      </c>
      <c r="L77" s="20">
        <v>0</v>
      </c>
      <c r="M77" s="20">
        <v>0</v>
      </c>
    </row>
    <row r="78" spans="1:13" x14ac:dyDescent="0.2">
      <c r="A78" s="21" t="s">
        <v>126</v>
      </c>
      <c r="B78" s="30">
        <v>100</v>
      </c>
      <c r="C78" s="30">
        <v>0</v>
      </c>
      <c r="D78" s="30">
        <v>0.71428599999999998</v>
      </c>
      <c r="E78" s="30">
        <v>4.2857139999999996</v>
      </c>
      <c r="F78" s="30">
        <v>10.714286</v>
      </c>
      <c r="G78" s="30">
        <v>20.714286000000001</v>
      </c>
      <c r="H78" s="30">
        <v>19.285713999999999</v>
      </c>
      <c r="I78" s="30">
        <v>12.142856999999999</v>
      </c>
      <c r="J78" s="30">
        <v>15</v>
      </c>
      <c r="K78" s="30">
        <v>17.142856999999999</v>
      </c>
      <c r="L78" s="30">
        <v>20.146552</v>
      </c>
      <c r="M78" s="30">
        <v>20</v>
      </c>
    </row>
    <row r="79" spans="1:13" x14ac:dyDescent="0.2">
      <c r="A79" s="19" t="s">
        <v>856</v>
      </c>
      <c r="B79" s="20">
        <v>72</v>
      </c>
      <c r="C79" s="20">
        <v>0</v>
      </c>
      <c r="D79" s="20">
        <v>0</v>
      </c>
      <c r="E79" s="20">
        <v>5</v>
      </c>
      <c r="F79" s="20">
        <v>11</v>
      </c>
      <c r="G79" s="20">
        <v>12</v>
      </c>
      <c r="H79" s="20">
        <v>12</v>
      </c>
      <c r="I79" s="20">
        <v>5</v>
      </c>
      <c r="J79" s="20">
        <v>6</v>
      </c>
      <c r="K79" s="20">
        <v>21</v>
      </c>
      <c r="L79" s="20">
        <v>0</v>
      </c>
      <c r="M79" s="20">
        <v>0</v>
      </c>
    </row>
    <row r="80" spans="1:13" x14ac:dyDescent="0.2">
      <c r="A80" s="21" t="s">
        <v>126</v>
      </c>
      <c r="B80" s="30">
        <v>100</v>
      </c>
      <c r="C80" s="30">
        <v>0</v>
      </c>
      <c r="D80" s="30">
        <v>0</v>
      </c>
      <c r="E80" s="30">
        <v>6.9444439999999998</v>
      </c>
      <c r="F80" s="30">
        <v>15.277778</v>
      </c>
      <c r="G80" s="30">
        <v>16.666667</v>
      </c>
      <c r="H80" s="30">
        <v>16.666667</v>
      </c>
      <c r="I80" s="30">
        <v>6.9444439999999998</v>
      </c>
      <c r="J80" s="30">
        <v>8.3333329999999997</v>
      </c>
      <c r="K80" s="30">
        <v>29.166667</v>
      </c>
      <c r="L80" s="30">
        <v>17.784313999999998</v>
      </c>
      <c r="M80" s="30">
        <v>18</v>
      </c>
    </row>
    <row r="81" spans="1:13" x14ac:dyDescent="0.2">
      <c r="A81" s="19" t="s">
        <v>857</v>
      </c>
      <c r="B81" s="20">
        <v>46</v>
      </c>
      <c r="C81" s="20">
        <v>0</v>
      </c>
      <c r="D81" s="20">
        <v>0</v>
      </c>
      <c r="E81" s="20">
        <v>3</v>
      </c>
      <c r="F81" s="20">
        <v>9</v>
      </c>
      <c r="G81" s="20">
        <v>10</v>
      </c>
      <c r="H81" s="20">
        <v>11</v>
      </c>
      <c r="I81" s="20">
        <v>2</v>
      </c>
      <c r="J81" s="20">
        <v>5</v>
      </c>
      <c r="K81" s="20">
        <v>6</v>
      </c>
      <c r="L81" s="20">
        <v>0</v>
      </c>
      <c r="M81" s="20">
        <v>0</v>
      </c>
    </row>
    <row r="82" spans="1:13" x14ac:dyDescent="0.2">
      <c r="A82" s="21" t="s">
        <v>126</v>
      </c>
      <c r="B82" s="30">
        <v>100</v>
      </c>
      <c r="C82" s="30">
        <v>0</v>
      </c>
      <c r="D82" s="30">
        <v>0</v>
      </c>
      <c r="E82" s="30">
        <v>6.5217390000000002</v>
      </c>
      <c r="F82" s="30">
        <v>19.565217000000001</v>
      </c>
      <c r="G82" s="30">
        <v>21.739129999999999</v>
      </c>
      <c r="H82" s="30">
        <v>23.913042999999998</v>
      </c>
      <c r="I82" s="30">
        <v>4.3478260000000004</v>
      </c>
      <c r="J82" s="30">
        <v>10.869565</v>
      </c>
      <c r="K82" s="30">
        <v>13.043478</v>
      </c>
      <c r="L82" s="30">
        <v>17.824999999999999</v>
      </c>
      <c r="M82" s="30">
        <v>17.5</v>
      </c>
    </row>
    <row r="83" spans="1:13" x14ac:dyDescent="0.2">
      <c r="A83" s="19" t="s">
        <v>858</v>
      </c>
      <c r="B83" s="20">
        <v>8</v>
      </c>
      <c r="C83" s="20">
        <v>0</v>
      </c>
      <c r="D83" s="20">
        <v>0</v>
      </c>
      <c r="E83" s="20">
        <v>1</v>
      </c>
      <c r="F83" s="20">
        <v>0</v>
      </c>
      <c r="G83" s="20">
        <v>2</v>
      </c>
      <c r="H83" s="20">
        <v>0</v>
      </c>
      <c r="I83" s="20">
        <v>2</v>
      </c>
      <c r="J83" s="20">
        <v>0</v>
      </c>
      <c r="K83" s="20">
        <v>3</v>
      </c>
      <c r="L83" s="20">
        <v>0</v>
      </c>
      <c r="M83" s="20">
        <v>0</v>
      </c>
    </row>
    <row r="84" spans="1:13" x14ac:dyDescent="0.2">
      <c r="A84" s="21" t="s">
        <v>126</v>
      </c>
      <c r="B84" s="30">
        <v>100</v>
      </c>
      <c r="C84" s="30">
        <v>0</v>
      </c>
      <c r="D84" s="30">
        <v>0</v>
      </c>
      <c r="E84" s="30">
        <v>12.5</v>
      </c>
      <c r="F84" s="30">
        <v>0</v>
      </c>
      <c r="G84" s="30">
        <v>25</v>
      </c>
      <c r="H84" s="30">
        <v>0</v>
      </c>
      <c r="I84" s="30">
        <v>25</v>
      </c>
      <c r="J84" s="30">
        <v>0</v>
      </c>
      <c r="K84" s="30">
        <v>37.5</v>
      </c>
      <c r="L84" s="30">
        <v>17.600000000000001</v>
      </c>
      <c r="M84" s="30">
        <v>15</v>
      </c>
    </row>
    <row r="85" spans="1:13" x14ac:dyDescent="0.2">
      <c r="A85" s="19" t="s">
        <v>859</v>
      </c>
      <c r="B85" s="20">
        <v>435</v>
      </c>
      <c r="C85" s="20">
        <v>0</v>
      </c>
      <c r="D85" s="20">
        <v>1</v>
      </c>
      <c r="E85" s="20">
        <v>19</v>
      </c>
      <c r="F85" s="20">
        <v>40</v>
      </c>
      <c r="G85" s="20">
        <v>48</v>
      </c>
      <c r="H85" s="20">
        <v>87</v>
      </c>
      <c r="I85" s="20">
        <v>56</v>
      </c>
      <c r="J85" s="20">
        <v>149</v>
      </c>
      <c r="K85" s="20">
        <v>35</v>
      </c>
      <c r="L85" s="20">
        <v>0</v>
      </c>
      <c r="M85" s="20">
        <v>0</v>
      </c>
    </row>
    <row r="86" spans="1:13" x14ac:dyDescent="0.2">
      <c r="A86" s="21" t="s">
        <v>126</v>
      </c>
      <c r="B86" s="30">
        <v>100</v>
      </c>
      <c r="C86" s="30">
        <v>0</v>
      </c>
      <c r="D86" s="30">
        <v>0.22988500000000001</v>
      </c>
      <c r="E86" s="30">
        <v>4.3678160000000004</v>
      </c>
      <c r="F86" s="30">
        <v>9.1954019999999996</v>
      </c>
      <c r="G86" s="30">
        <v>11.034483</v>
      </c>
      <c r="H86" s="30">
        <v>20</v>
      </c>
      <c r="I86" s="30">
        <v>12.873563000000001</v>
      </c>
      <c r="J86" s="30">
        <v>34.252873999999998</v>
      </c>
      <c r="K86" s="30">
        <v>8.0459770000000006</v>
      </c>
      <c r="L86" s="30">
        <v>24.7775</v>
      </c>
      <c r="M86" s="30">
        <v>25</v>
      </c>
    </row>
    <row r="87" spans="1:13" x14ac:dyDescent="0.2">
      <c r="A87" s="19" t="s">
        <v>860</v>
      </c>
      <c r="B87" s="20">
        <v>356</v>
      </c>
      <c r="C87" s="20">
        <v>0</v>
      </c>
      <c r="D87" s="20">
        <v>4</v>
      </c>
      <c r="E87" s="20">
        <v>14</v>
      </c>
      <c r="F87" s="20">
        <v>39</v>
      </c>
      <c r="G87" s="20">
        <v>60</v>
      </c>
      <c r="H87" s="20">
        <v>63</v>
      </c>
      <c r="I87" s="20">
        <v>50</v>
      </c>
      <c r="J87" s="20">
        <v>72</v>
      </c>
      <c r="K87" s="20">
        <v>54</v>
      </c>
      <c r="L87" s="20">
        <v>0</v>
      </c>
      <c r="M87" s="20">
        <v>0</v>
      </c>
    </row>
    <row r="88" spans="1:13" x14ac:dyDescent="0.2">
      <c r="A88" s="21" t="s">
        <v>126</v>
      </c>
      <c r="B88" s="30">
        <v>100</v>
      </c>
      <c r="C88" s="30">
        <v>0</v>
      </c>
      <c r="D88" s="30">
        <v>1.123596</v>
      </c>
      <c r="E88" s="30">
        <v>3.9325839999999999</v>
      </c>
      <c r="F88" s="30">
        <v>10.955056000000001</v>
      </c>
      <c r="G88" s="30">
        <v>16.853933000000001</v>
      </c>
      <c r="H88" s="30">
        <v>17.696629000000001</v>
      </c>
      <c r="I88" s="30">
        <v>14.044943999999999</v>
      </c>
      <c r="J88" s="30">
        <v>20.224719</v>
      </c>
      <c r="K88" s="30">
        <v>15.168539000000001</v>
      </c>
      <c r="L88" s="30">
        <v>21.407285000000002</v>
      </c>
      <c r="M88" s="30">
        <v>20</v>
      </c>
    </row>
    <row r="89" spans="1:13" x14ac:dyDescent="0.2">
      <c r="A89" s="19" t="s">
        <v>861</v>
      </c>
      <c r="B89" s="20">
        <v>917</v>
      </c>
      <c r="C89" s="20">
        <v>0</v>
      </c>
      <c r="D89" s="20">
        <v>5</v>
      </c>
      <c r="E89" s="20">
        <v>42</v>
      </c>
      <c r="F89" s="20">
        <v>99</v>
      </c>
      <c r="G89" s="20">
        <v>132</v>
      </c>
      <c r="H89" s="20">
        <v>173</v>
      </c>
      <c r="I89" s="20">
        <v>115</v>
      </c>
      <c r="J89" s="20">
        <v>232</v>
      </c>
      <c r="K89" s="20">
        <v>119</v>
      </c>
      <c r="L89" s="20">
        <v>0</v>
      </c>
      <c r="M89" s="20">
        <v>0</v>
      </c>
    </row>
    <row r="90" spans="1:13" x14ac:dyDescent="0.2">
      <c r="A90" s="21" t="s">
        <v>126</v>
      </c>
      <c r="B90" s="30">
        <v>100</v>
      </c>
      <c r="C90" s="30">
        <v>0</v>
      </c>
      <c r="D90" s="30">
        <v>0.54525599999999996</v>
      </c>
      <c r="E90" s="30">
        <v>4.5801530000000001</v>
      </c>
      <c r="F90" s="30">
        <v>10.796074000000001</v>
      </c>
      <c r="G90" s="30">
        <v>14.394766000000001</v>
      </c>
      <c r="H90" s="30">
        <v>18.865867000000001</v>
      </c>
      <c r="I90" s="30">
        <v>12.540894</v>
      </c>
      <c r="J90" s="30">
        <v>25.299890999999999</v>
      </c>
      <c r="K90" s="30">
        <v>12.977099000000001</v>
      </c>
      <c r="L90" s="30">
        <v>22.661653999999999</v>
      </c>
      <c r="M90" s="30">
        <v>20</v>
      </c>
    </row>
    <row r="91" spans="1:13" x14ac:dyDescent="0.2">
      <c r="A91" s="19" t="s">
        <v>862</v>
      </c>
      <c r="B91" s="20">
        <v>482</v>
      </c>
      <c r="C91" s="20">
        <v>0</v>
      </c>
      <c r="D91" s="20">
        <v>4</v>
      </c>
      <c r="E91" s="20">
        <v>23</v>
      </c>
      <c r="F91" s="20">
        <v>59</v>
      </c>
      <c r="G91" s="20">
        <v>84</v>
      </c>
      <c r="H91" s="20">
        <v>86</v>
      </c>
      <c r="I91" s="20">
        <v>59</v>
      </c>
      <c r="J91" s="20">
        <v>83</v>
      </c>
      <c r="K91" s="20">
        <v>84</v>
      </c>
      <c r="L91" s="20">
        <v>0</v>
      </c>
      <c r="M91" s="20">
        <v>0</v>
      </c>
    </row>
    <row r="92" spans="1:13" x14ac:dyDescent="0.2">
      <c r="A92" s="21" t="s">
        <v>126</v>
      </c>
      <c r="B92" s="30">
        <v>100</v>
      </c>
      <c r="C92" s="30">
        <v>0</v>
      </c>
      <c r="D92" s="30">
        <v>0.82987599999999995</v>
      </c>
      <c r="E92" s="30">
        <v>4.7717840000000002</v>
      </c>
      <c r="F92" s="30">
        <v>12.240664000000001</v>
      </c>
      <c r="G92" s="30">
        <v>17.427385999999998</v>
      </c>
      <c r="H92" s="30">
        <v>17.842324000000001</v>
      </c>
      <c r="I92" s="30">
        <v>12.240664000000001</v>
      </c>
      <c r="J92" s="30">
        <v>17.219916999999999</v>
      </c>
      <c r="K92" s="30">
        <v>17.427385999999998</v>
      </c>
      <c r="L92" s="30">
        <v>20.535176</v>
      </c>
      <c r="M92" s="30">
        <v>20</v>
      </c>
    </row>
    <row r="93" spans="1:13" x14ac:dyDescent="0.2">
      <c r="A93" s="19" t="s">
        <v>863</v>
      </c>
      <c r="B93" s="20">
        <v>126</v>
      </c>
      <c r="C93" s="20">
        <v>0</v>
      </c>
      <c r="D93" s="20">
        <v>0</v>
      </c>
      <c r="E93" s="20">
        <v>9</v>
      </c>
      <c r="F93" s="20">
        <v>20</v>
      </c>
      <c r="G93" s="20">
        <v>24</v>
      </c>
      <c r="H93" s="20">
        <v>23</v>
      </c>
      <c r="I93" s="20">
        <v>9</v>
      </c>
      <c r="J93" s="20">
        <v>11</v>
      </c>
      <c r="K93" s="20">
        <v>30</v>
      </c>
      <c r="L93" s="20">
        <v>0</v>
      </c>
      <c r="M93" s="20">
        <v>0</v>
      </c>
    </row>
    <row r="94" spans="1:13" x14ac:dyDescent="0.2">
      <c r="A94" s="21" t="s">
        <v>126</v>
      </c>
      <c r="B94" s="30">
        <v>100</v>
      </c>
      <c r="C94" s="30">
        <v>0</v>
      </c>
      <c r="D94" s="30">
        <v>0</v>
      </c>
      <c r="E94" s="30">
        <v>7.1428570000000002</v>
      </c>
      <c r="F94" s="30">
        <v>15.873016</v>
      </c>
      <c r="G94" s="30">
        <v>19.047619000000001</v>
      </c>
      <c r="H94" s="30">
        <v>18.253968</v>
      </c>
      <c r="I94" s="30">
        <v>7.1428570000000002</v>
      </c>
      <c r="J94" s="30">
        <v>8.7301590000000004</v>
      </c>
      <c r="K94" s="30">
        <v>23.809524</v>
      </c>
      <c r="L94" s="30">
        <v>17.791667</v>
      </c>
      <c r="M94" s="30">
        <v>18</v>
      </c>
    </row>
    <row r="95" spans="1:13" x14ac:dyDescent="0.2">
      <c r="A95" s="18" t="s">
        <v>866</v>
      </c>
      <c r="B95" s="18"/>
      <c r="C95" s="18"/>
      <c r="D95" s="18"/>
      <c r="E95" s="18"/>
      <c r="F95" s="18"/>
      <c r="G95" s="18"/>
      <c r="H95" s="18"/>
      <c r="I95" s="18"/>
      <c r="J95" s="18"/>
      <c r="K95" s="18"/>
      <c r="L95" s="18"/>
      <c r="M95" s="18"/>
    </row>
    <row r="96" spans="1:13" x14ac:dyDescent="0.2">
      <c r="A96" s="19" t="s">
        <v>130</v>
      </c>
      <c r="B96" s="20">
        <v>151</v>
      </c>
      <c r="C96" s="20">
        <v>0</v>
      </c>
      <c r="D96" s="20">
        <v>0</v>
      </c>
      <c r="E96" s="20">
        <v>21</v>
      </c>
      <c r="F96" s="20">
        <v>27</v>
      </c>
      <c r="G96" s="20">
        <v>34</v>
      </c>
      <c r="H96" s="20">
        <v>18</v>
      </c>
      <c r="I96" s="20">
        <v>15</v>
      </c>
      <c r="J96" s="20">
        <v>20</v>
      </c>
      <c r="K96" s="20">
        <v>16</v>
      </c>
      <c r="L96" s="20">
        <v>0</v>
      </c>
      <c r="M96" s="20">
        <v>0</v>
      </c>
    </row>
    <row r="97" spans="1:13" x14ac:dyDescent="0.2">
      <c r="A97" s="21" t="s">
        <v>126</v>
      </c>
      <c r="B97" s="30">
        <v>100</v>
      </c>
      <c r="C97" s="30">
        <v>0</v>
      </c>
      <c r="D97" s="30">
        <v>0</v>
      </c>
      <c r="E97" s="30">
        <v>13.907285</v>
      </c>
      <c r="F97" s="30">
        <v>17.880794999999999</v>
      </c>
      <c r="G97" s="30">
        <v>22.516556000000001</v>
      </c>
      <c r="H97" s="30">
        <v>11.920529999999999</v>
      </c>
      <c r="I97" s="30">
        <v>9.9337750000000007</v>
      </c>
      <c r="J97" s="30">
        <v>13.245032999999999</v>
      </c>
      <c r="K97" s="30">
        <v>10.596026</v>
      </c>
      <c r="L97" s="30">
        <v>17.874074</v>
      </c>
      <c r="M97" s="30">
        <v>15</v>
      </c>
    </row>
    <row r="98" spans="1:13" x14ac:dyDescent="0.2">
      <c r="A98" s="19" t="s">
        <v>131</v>
      </c>
      <c r="B98" s="20">
        <v>1446</v>
      </c>
      <c r="C98" s="20">
        <v>0</v>
      </c>
      <c r="D98" s="20">
        <v>2</v>
      </c>
      <c r="E98" s="20">
        <v>23</v>
      </c>
      <c r="F98" s="20">
        <v>70</v>
      </c>
      <c r="G98" s="20">
        <v>99</v>
      </c>
      <c r="H98" s="20">
        <v>242</v>
      </c>
      <c r="I98" s="20">
        <v>254</v>
      </c>
      <c r="J98" s="20">
        <v>625</v>
      </c>
      <c r="K98" s="20">
        <v>131</v>
      </c>
      <c r="L98" s="20">
        <v>0</v>
      </c>
      <c r="M98" s="20">
        <v>0</v>
      </c>
    </row>
    <row r="99" spans="1:13" x14ac:dyDescent="0.2">
      <c r="A99" s="21" t="s">
        <v>126</v>
      </c>
      <c r="B99" s="30">
        <v>100</v>
      </c>
      <c r="C99" s="30">
        <v>0</v>
      </c>
      <c r="D99" s="30">
        <v>0.13831299999999999</v>
      </c>
      <c r="E99" s="30">
        <v>1.590595</v>
      </c>
      <c r="F99" s="30">
        <v>4.8409409999999999</v>
      </c>
      <c r="G99" s="30">
        <v>6.8464729999999996</v>
      </c>
      <c r="H99" s="30">
        <v>16.735823</v>
      </c>
      <c r="I99" s="30">
        <v>17.565698000000001</v>
      </c>
      <c r="J99" s="30">
        <v>43.222683000000004</v>
      </c>
      <c r="K99" s="30">
        <v>9.0594739999999998</v>
      </c>
      <c r="L99" s="30">
        <v>28.011406999999998</v>
      </c>
      <c r="M99" s="30">
        <v>26</v>
      </c>
    </row>
    <row r="100" spans="1:13" x14ac:dyDescent="0.2">
      <c r="A100" s="19" t="s">
        <v>392</v>
      </c>
      <c r="B100" s="20">
        <v>150</v>
      </c>
      <c r="C100" s="20">
        <v>1</v>
      </c>
      <c r="D100" s="20">
        <v>2</v>
      </c>
      <c r="E100" s="20">
        <v>10</v>
      </c>
      <c r="F100" s="20">
        <v>34</v>
      </c>
      <c r="G100" s="20">
        <v>28</v>
      </c>
      <c r="H100" s="20">
        <v>28</v>
      </c>
      <c r="I100" s="20">
        <v>18</v>
      </c>
      <c r="J100" s="20">
        <v>11</v>
      </c>
      <c r="K100" s="20">
        <v>18</v>
      </c>
      <c r="L100" s="20">
        <v>0</v>
      </c>
      <c r="M100" s="20">
        <v>0</v>
      </c>
    </row>
    <row r="101" spans="1:13" x14ac:dyDescent="0.2">
      <c r="A101" s="21" t="s">
        <v>126</v>
      </c>
      <c r="B101" s="30">
        <v>100</v>
      </c>
      <c r="C101" s="30">
        <v>0.66666700000000001</v>
      </c>
      <c r="D101" s="30">
        <v>1.3333330000000001</v>
      </c>
      <c r="E101" s="30">
        <v>6.6666670000000003</v>
      </c>
      <c r="F101" s="30">
        <v>22.666667</v>
      </c>
      <c r="G101" s="30">
        <v>18.666667</v>
      </c>
      <c r="H101" s="30">
        <v>18.666667</v>
      </c>
      <c r="I101" s="30">
        <v>12</v>
      </c>
      <c r="J101" s="30">
        <v>7.3333329999999997</v>
      </c>
      <c r="K101" s="30">
        <v>12</v>
      </c>
      <c r="L101" s="30">
        <v>17.136364</v>
      </c>
      <c r="M101" s="30">
        <v>15</v>
      </c>
    </row>
    <row r="102" spans="1:13" x14ac:dyDescent="0.2">
      <c r="A102" s="19" t="s">
        <v>132</v>
      </c>
      <c r="B102" s="20">
        <v>372</v>
      </c>
      <c r="C102" s="20">
        <v>0</v>
      </c>
      <c r="D102" s="20">
        <v>3</v>
      </c>
      <c r="E102" s="20">
        <v>30</v>
      </c>
      <c r="F102" s="20">
        <v>57</v>
      </c>
      <c r="G102" s="20">
        <v>75</v>
      </c>
      <c r="H102" s="20">
        <v>81</v>
      </c>
      <c r="I102" s="20">
        <v>31</v>
      </c>
      <c r="J102" s="20">
        <v>31</v>
      </c>
      <c r="K102" s="20">
        <v>64</v>
      </c>
      <c r="L102" s="20">
        <v>0</v>
      </c>
      <c r="M102" s="20">
        <v>0</v>
      </c>
    </row>
    <row r="103" spans="1:13" x14ac:dyDescent="0.2">
      <c r="A103" s="21" t="s">
        <v>126</v>
      </c>
      <c r="B103" s="30">
        <v>100</v>
      </c>
      <c r="C103" s="30">
        <v>0</v>
      </c>
      <c r="D103" s="30">
        <v>0.80645199999999995</v>
      </c>
      <c r="E103" s="30">
        <v>8.0645159999999994</v>
      </c>
      <c r="F103" s="30">
        <v>15.322581</v>
      </c>
      <c r="G103" s="30">
        <v>20.161290000000001</v>
      </c>
      <c r="H103" s="30">
        <v>21.774194000000001</v>
      </c>
      <c r="I103" s="30">
        <v>8.3333329999999997</v>
      </c>
      <c r="J103" s="30">
        <v>8.3333329999999997</v>
      </c>
      <c r="K103" s="30">
        <v>17.204301000000001</v>
      </c>
      <c r="L103" s="30">
        <v>18.314934999999998</v>
      </c>
      <c r="M103" s="30">
        <v>18</v>
      </c>
    </row>
    <row r="104" spans="1:13" x14ac:dyDescent="0.2">
      <c r="A104" s="19" t="s">
        <v>867</v>
      </c>
      <c r="B104" s="20">
        <v>69</v>
      </c>
      <c r="C104" s="20">
        <v>0</v>
      </c>
      <c r="D104" s="20">
        <v>1</v>
      </c>
      <c r="E104" s="20">
        <v>4</v>
      </c>
      <c r="F104" s="20">
        <v>14</v>
      </c>
      <c r="G104" s="20">
        <v>9</v>
      </c>
      <c r="H104" s="20">
        <v>12</v>
      </c>
      <c r="I104" s="20">
        <v>8</v>
      </c>
      <c r="J104" s="20">
        <v>13</v>
      </c>
      <c r="K104" s="20">
        <v>8</v>
      </c>
      <c r="L104" s="20">
        <v>0</v>
      </c>
      <c r="M104" s="20">
        <v>0</v>
      </c>
    </row>
    <row r="105" spans="1:13" x14ac:dyDescent="0.2">
      <c r="A105" s="21" t="s">
        <v>126</v>
      </c>
      <c r="B105" s="30">
        <v>100</v>
      </c>
      <c r="C105" s="30">
        <v>0</v>
      </c>
      <c r="D105" s="30">
        <v>1.4492750000000001</v>
      </c>
      <c r="E105" s="30">
        <v>5.7971009999999996</v>
      </c>
      <c r="F105" s="30">
        <v>20.289854999999999</v>
      </c>
      <c r="G105" s="30">
        <v>13.043478</v>
      </c>
      <c r="H105" s="30">
        <v>17.391304000000002</v>
      </c>
      <c r="I105" s="30">
        <v>11.594203</v>
      </c>
      <c r="J105" s="30">
        <v>18.840579999999999</v>
      </c>
      <c r="K105" s="30">
        <v>11.594203</v>
      </c>
      <c r="L105" s="35">
        <v>19.819672000000001</v>
      </c>
      <c r="M105" s="30">
        <v>20</v>
      </c>
    </row>
    <row r="106" spans="1:13" x14ac:dyDescent="0.2">
      <c r="A106" s="18" t="s">
        <v>133</v>
      </c>
      <c r="B106" s="17">
        <v>92</v>
      </c>
      <c r="C106" s="17">
        <v>0</v>
      </c>
      <c r="D106" s="17">
        <v>0</v>
      </c>
      <c r="E106" s="17">
        <v>15</v>
      </c>
      <c r="F106" s="17">
        <v>16</v>
      </c>
      <c r="G106" s="17">
        <v>16</v>
      </c>
      <c r="H106" s="17">
        <v>9</v>
      </c>
      <c r="I106" s="17">
        <v>12</v>
      </c>
      <c r="J106" s="17">
        <v>13</v>
      </c>
      <c r="K106" s="17">
        <v>11</v>
      </c>
      <c r="L106" s="34">
        <v>0</v>
      </c>
      <c r="M106" s="17">
        <v>0</v>
      </c>
    </row>
    <row r="107" spans="1:13" x14ac:dyDescent="0.2">
      <c r="A107" s="21" t="s">
        <v>126</v>
      </c>
      <c r="B107" s="30">
        <v>100</v>
      </c>
      <c r="C107" s="30">
        <v>0</v>
      </c>
      <c r="D107" s="30">
        <v>0</v>
      </c>
      <c r="E107" s="30">
        <v>16.304348000000001</v>
      </c>
      <c r="F107" s="30">
        <v>17.391304000000002</v>
      </c>
      <c r="G107" s="30">
        <v>17.391304000000002</v>
      </c>
      <c r="H107" s="30">
        <v>9.7826090000000008</v>
      </c>
      <c r="I107" s="30">
        <v>13.043478</v>
      </c>
      <c r="J107" s="30">
        <v>14.130435</v>
      </c>
      <c r="K107" s="30">
        <v>11.956522</v>
      </c>
      <c r="L107" s="30">
        <v>18.395061999999999</v>
      </c>
      <c r="M107" s="30">
        <v>15</v>
      </c>
    </row>
    <row r="108" spans="1:13" x14ac:dyDescent="0.2">
      <c r="A108" s="19" t="s">
        <v>134</v>
      </c>
      <c r="B108" s="20">
        <v>813</v>
      </c>
      <c r="C108" s="20">
        <v>0</v>
      </c>
      <c r="D108" s="20">
        <v>0</v>
      </c>
      <c r="E108" s="20">
        <v>8</v>
      </c>
      <c r="F108" s="20">
        <v>41</v>
      </c>
      <c r="G108" s="20">
        <v>40</v>
      </c>
      <c r="H108" s="20">
        <v>133</v>
      </c>
      <c r="I108" s="20">
        <v>143</v>
      </c>
      <c r="J108" s="20">
        <v>370</v>
      </c>
      <c r="K108" s="20">
        <v>78</v>
      </c>
      <c r="L108" s="20">
        <v>0</v>
      </c>
      <c r="M108" s="20">
        <v>0</v>
      </c>
    </row>
    <row r="109" spans="1:13" x14ac:dyDescent="0.2">
      <c r="A109" s="21" t="s">
        <v>126</v>
      </c>
      <c r="B109" s="30">
        <v>100</v>
      </c>
      <c r="C109" s="30">
        <v>0</v>
      </c>
      <c r="D109" s="30">
        <v>0</v>
      </c>
      <c r="E109" s="30">
        <v>0.98401000000000005</v>
      </c>
      <c r="F109" s="30">
        <v>5.04305</v>
      </c>
      <c r="G109" s="30">
        <v>4.9200489999999997</v>
      </c>
      <c r="H109" s="30">
        <v>16.359164</v>
      </c>
      <c r="I109" s="30">
        <v>17.589175999999998</v>
      </c>
      <c r="J109" s="30">
        <v>45.510455</v>
      </c>
      <c r="K109" s="30">
        <v>9.5940960000000004</v>
      </c>
      <c r="L109" s="30">
        <v>28.851700999999998</v>
      </c>
      <c r="M109" s="30">
        <v>30</v>
      </c>
    </row>
    <row r="110" spans="1:13" x14ac:dyDescent="0.2">
      <c r="A110" s="19" t="s">
        <v>393</v>
      </c>
      <c r="B110" s="20">
        <v>65</v>
      </c>
      <c r="C110" s="20">
        <v>1</v>
      </c>
      <c r="D110" s="20">
        <v>1</v>
      </c>
      <c r="E110" s="20">
        <v>4</v>
      </c>
      <c r="F110" s="20">
        <v>11</v>
      </c>
      <c r="G110" s="20">
        <v>11</v>
      </c>
      <c r="H110" s="20">
        <v>14</v>
      </c>
      <c r="I110" s="20">
        <v>8</v>
      </c>
      <c r="J110" s="20">
        <v>9</v>
      </c>
      <c r="K110" s="20">
        <v>6</v>
      </c>
      <c r="L110" s="20">
        <v>0</v>
      </c>
      <c r="M110" s="20">
        <v>0</v>
      </c>
    </row>
    <row r="111" spans="1:13" x14ac:dyDescent="0.2">
      <c r="A111" s="21" t="s">
        <v>126</v>
      </c>
      <c r="B111" s="30">
        <v>100</v>
      </c>
      <c r="C111" s="30">
        <v>1.538462</v>
      </c>
      <c r="D111" s="30">
        <v>1.538462</v>
      </c>
      <c r="E111" s="30">
        <v>6.1538459999999997</v>
      </c>
      <c r="F111" s="30">
        <v>16.923076999999999</v>
      </c>
      <c r="G111" s="30">
        <v>16.923076999999999</v>
      </c>
      <c r="H111" s="30">
        <v>21.538461999999999</v>
      </c>
      <c r="I111" s="30">
        <v>12.307691999999999</v>
      </c>
      <c r="J111" s="30">
        <v>13.846154</v>
      </c>
      <c r="K111" s="30">
        <v>9.2307690000000004</v>
      </c>
      <c r="L111" s="30">
        <v>18.627119</v>
      </c>
      <c r="M111" s="30">
        <v>20</v>
      </c>
    </row>
    <row r="112" spans="1:13" x14ac:dyDescent="0.2">
      <c r="A112" s="19" t="s">
        <v>135</v>
      </c>
      <c r="B112" s="20">
        <v>83</v>
      </c>
      <c r="C112" s="20">
        <v>0</v>
      </c>
      <c r="D112" s="20">
        <v>1</v>
      </c>
      <c r="E112" s="20">
        <v>7</v>
      </c>
      <c r="F112" s="20">
        <v>7</v>
      </c>
      <c r="G112" s="20">
        <v>19</v>
      </c>
      <c r="H112" s="20">
        <v>20</v>
      </c>
      <c r="I112" s="20">
        <v>11</v>
      </c>
      <c r="J112" s="20">
        <v>7</v>
      </c>
      <c r="K112" s="20">
        <v>11</v>
      </c>
      <c r="L112" s="20">
        <v>0</v>
      </c>
      <c r="M112" s="20">
        <v>0</v>
      </c>
    </row>
    <row r="113" spans="1:13" x14ac:dyDescent="0.2">
      <c r="A113" s="21" t="s">
        <v>126</v>
      </c>
      <c r="B113" s="30">
        <v>100</v>
      </c>
      <c r="C113" s="30">
        <v>0</v>
      </c>
      <c r="D113" s="30">
        <v>1.2048190000000001</v>
      </c>
      <c r="E113" s="30">
        <v>8.4337350000000004</v>
      </c>
      <c r="F113" s="30">
        <v>8.4337350000000004</v>
      </c>
      <c r="G113" s="30">
        <v>22.891566000000001</v>
      </c>
      <c r="H113" s="30">
        <v>24.096385999999999</v>
      </c>
      <c r="I113" s="30">
        <v>13.253012</v>
      </c>
      <c r="J113" s="30">
        <v>8.4337350000000004</v>
      </c>
      <c r="K113" s="30">
        <v>13.253012</v>
      </c>
      <c r="L113" s="30">
        <v>21.305555999999999</v>
      </c>
      <c r="M113" s="30">
        <v>20</v>
      </c>
    </row>
    <row r="114" spans="1:13" x14ac:dyDescent="0.2">
      <c r="A114" s="19" t="s">
        <v>868</v>
      </c>
      <c r="B114" s="20">
        <v>39</v>
      </c>
      <c r="C114" s="20">
        <v>0</v>
      </c>
      <c r="D114" s="20">
        <v>0</v>
      </c>
      <c r="E114" s="20">
        <v>1</v>
      </c>
      <c r="F114" s="20">
        <v>7</v>
      </c>
      <c r="G114" s="20">
        <v>4</v>
      </c>
      <c r="H114" s="20">
        <v>5</v>
      </c>
      <c r="I114" s="20">
        <v>7</v>
      </c>
      <c r="J114" s="20">
        <v>10</v>
      </c>
      <c r="K114" s="20">
        <v>5</v>
      </c>
      <c r="L114" s="20">
        <v>0</v>
      </c>
      <c r="M114" s="20">
        <v>0</v>
      </c>
    </row>
    <row r="115" spans="1:13" x14ac:dyDescent="0.2">
      <c r="A115" s="21" t="s">
        <v>126</v>
      </c>
      <c r="B115" s="30">
        <v>100</v>
      </c>
      <c r="C115" s="30">
        <v>0</v>
      </c>
      <c r="D115" s="30">
        <v>0</v>
      </c>
      <c r="E115" s="30">
        <v>2.5641029999999998</v>
      </c>
      <c r="F115" s="30">
        <v>17.948718</v>
      </c>
      <c r="G115" s="30">
        <v>10.256410000000001</v>
      </c>
      <c r="H115" s="30">
        <v>12.820513</v>
      </c>
      <c r="I115" s="30">
        <v>17.948718</v>
      </c>
      <c r="J115" s="30">
        <v>25.641026</v>
      </c>
      <c r="K115" s="30">
        <v>12.820513</v>
      </c>
      <c r="L115" s="35">
        <v>22.529412000000001</v>
      </c>
      <c r="M115" s="30">
        <v>24.5</v>
      </c>
    </row>
    <row r="116" spans="1:13" x14ac:dyDescent="0.2">
      <c r="A116" s="18" t="s">
        <v>136</v>
      </c>
      <c r="B116" s="17">
        <v>59</v>
      </c>
      <c r="C116" s="17">
        <v>0</v>
      </c>
      <c r="D116" s="17">
        <v>0</v>
      </c>
      <c r="E116" s="17">
        <v>6</v>
      </c>
      <c r="F116" s="17">
        <v>11</v>
      </c>
      <c r="G116" s="17">
        <v>18</v>
      </c>
      <c r="H116" s="17">
        <v>9</v>
      </c>
      <c r="I116" s="17">
        <v>3</v>
      </c>
      <c r="J116" s="17">
        <v>7</v>
      </c>
      <c r="K116" s="17">
        <v>5</v>
      </c>
      <c r="L116" s="34">
        <v>0</v>
      </c>
      <c r="M116" s="17">
        <v>0</v>
      </c>
    </row>
    <row r="117" spans="1:13" x14ac:dyDescent="0.2">
      <c r="A117" s="21" t="s">
        <v>126</v>
      </c>
      <c r="B117" s="30">
        <v>100</v>
      </c>
      <c r="C117" s="30">
        <v>0</v>
      </c>
      <c r="D117" s="30">
        <v>0</v>
      </c>
      <c r="E117" s="30">
        <v>10.169492</v>
      </c>
      <c r="F117" s="30">
        <v>18.644068000000001</v>
      </c>
      <c r="G117" s="30">
        <v>30.508475000000001</v>
      </c>
      <c r="H117" s="30">
        <v>15.254237</v>
      </c>
      <c r="I117" s="30">
        <v>5.084746</v>
      </c>
      <c r="J117" s="30">
        <v>11.864407</v>
      </c>
      <c r="K117" s="30">
        <v>8.4745760000000008</v>
      </c>
      <c r="L117" s="30">
        <v>17.092593000000001</v>
      </c>
      <c r="M117" s="30">
        <v>15</v>
      </c>
    </row>
    <row r="118" spans="1:13" x14ac:dyDescent="0.2">
      <c r="A118" s="19" t="s">
        <v>134</v>
      </c>
      <c r="B118" s="20">
        <v>632</v>
      </c>
      <c r="C118" s="20">
        <v>0</v>
      </c>
      <c r="D118" s="20">
        <v>2</v>
      </c>
      <c r="E118" s="20">
        <v>15</v>
      </c>
      <c r="F118" s="20">
        <v>29</v>
      </c>
      <c r="G118" s="20">
        <v>59</v>
      </c>
      <c r="H118" s="20">
        <v>109</v>
      </c>
      <c r="I118" s="20">
        <v>111</v>
      </c>
      <c r="J118" s="20">
        <v>254</v>
      </c>
      <c r="K118" s="20">
        <v>53</v>
      </c>
      <c r="L118" s="20">
        <v>0</v>
      </c>
      <c r="M118" s="20">
        <v>0</v>
      </c>
    </row>
    <row r="119" spans="1:13" x14ac:dyDescent="0.2">
      <c r="A119" s="21" t="s">
        <v>126</v>
      </c>
      <c r="B119" s="30">
        <v>100</v>
      </c>
      <c r="C119" s="30">
        <v>0</v>
      </c>
      <c r="D119" s="30">
        <v>0.31645600000000002</v>
      </c>
      <c r="E119" s="30">
        <v>2.373418</v>
      </c>
      <c r="F119" s="30">
        <v>4.5886079999999998</v>
      </c>
      <c r="G119" s="30">
        <v>9.3354429999999997</v>
      </c>
      <c r="H119" s="30">
        <v>17.246835000000001</v>
      </c>
      <c r="I119" s="30">
        <v>17.563291</v>
      </c>
      <c r="J119" s="30">
        <v>40.189872999999999</v>
      </c>
      <c r="K119" s="30">
        <v>8.3860759999999992</v>
      </c>
      <c r="L119" s="30">
        <v>26.941278000000001</v>
      </c>
      <c r="M119" s="30">
        <v>25</v>
      </c>
    </row>
    <row r="120" spans="1:13" x14ac:dyDescent="0.2">
      <c r="A120" s="19" t="s">
        <v>393</v>
      </c>
      <c r="B120" s="20">
        <v>85</v>
      </c>
      <c r="C120" s="20">
        <v>0</v>
      </c>
      <c r="D120" s="20">
        <v>1</v>
      </c>
      <c r="E120" s="20">
        <v>6</v>
      </c>
      <c r="F120" s="20">
        <v>23</v>
      </c>
      <c r="G120" s="20">
        <v>17</v>
      </c>
      <c r="H120" s="20">
        <v>14</v>
      </c>
      <c r="I120" s="20">
        <v>10</v>
      </c>
      <c r="J120" s="20">
        <v>2</v>
      </c>
      <c r="K120" s="20">
        <v>12</v>
      </c>
      <c r="L120" s="20">
        <v>0</v>
      </c>
      <c r="M120" s="20">
        <v>0</v>
      </c>
    </row>
    <row r="121" spans="1:13" x14ac:dyDescent="0.2">
      <c r="A121" s="21" t="s">
        <v>126</v>
      </c>
      <c r="B121" s="30">
        <v>100</v>
      </c>
      <c r="C121" s="30">
        <v>0</v>
      </c>
      <c r="D121" s="30">
        <v>1.176471</v>
      </c>
      <c r="E121" s="30">
        <v>7.0588240000000004</v>
      </c>
      <c r="F121" s="30">
        <v>27.058824000000001</v>
      </c>
      <c r="G121" s="30">
        <v>20</v>
      </c>
      <c r="H121" s="30">
        <v>16.470587999999999</v>
      </c>
      <c r="I121" s="30">
        <v>11.764706</v>
      </c>
      <c r="J121" s="30">
        <v>2.3529409999999999</v>
      </c>
      <c r="K121" s="30">
        <v>14.117647</v>
      </c>
      <c r="L121" s="30">
        <v>15.931507</v>
      </c>
      <c r="M121" s="30">
        <v>15</v>
      </c>
    </row>
    <row r="122" spans="1:13" x14ac:dyDescent="0.2">
      <c r="A122" s="19" t="s">
        <v>135</v>
      </c>
      <c r="B122" s="20">
        <v>289</v>
      </c>
      <c r="C122" s="20">
        <v>0</v>
      </c>
      <c r="D122" s="20">
        <v>2</v>
      </c>
      <c r="E122" s="20">
        <v>23</v>
      </c>
      <c r="F122" s="20">
        <v>50</v>
      </c>
      <c r="G122" s="20">
        <v>56</v>
      </c>
      <c r="H122" s="20">
        <v>61</v>
      </c>
      <c r="I122" s="20">
        <v>20</v>
      </c>
      <c r="J122" s="20">
        <v>24</v>
      </c>
      <c r="K122" s="20">
        <v>53</v>
      </c>
      <c r="L122" s="20">
        <v>0</v>
      </c>
      <c r="M122" s="20">
        <v>0</v>
      </c>
    </row>
    <row r="123" spans="1:13" x14ac:dyDescent="0.2">
      <c r="A123" s="21" t="s">
        <v>126</v>
      </c>
      <c r="B123" s="30">
        <v>100</v>
      </c>
      <c r="C123" s="30">
        <v>0</v>
      </c>
      <c r="D123" s="30">
        <v>0.69204200000000005</v>
      </c>
      <c r="E123" s="30">
        <v>7.9584780000000004</v>
      </c>
      <c r="F123" s="30">
        <v>17.301037999999998</v>
      </c>
      <c r="G123" s="30">
        <v>19.377162999999999</v>
      </c>
      <c r="H123" s="30">
        <v>21.107265999999999</v>
      </c>
      <c r="I123" s="30">
        <v>6.9204150000000002</v>
      </c>
      <c r="J123" s="30">
        <v>8.3044980000000006</v>
      </c>
      <c r="K123" s="30">
        <v>18.339099999999998</v>
      </c>
      <c r="L123" s="30">
        <v>17.402542</v>
      </c>
      <c r="M123" s="30">
        <v>17</v>
      </c>
    </row>
    <row r="124" spans="1:13" x14ac:dyDescent="0.2">
      <c r="A124" s="19" t="s">
        <v>868</v>
      </c>
      <c r="B124" s="20">
        <v>30</v>
      </c>
      <c r="C124" s="20">
        <v>0</v>
      </c>
      <c r="D124" s="20">
        <v>1</v>
      </c>
      <c r="E124" s="20">
        <v>3</v>
      </c>
      <c r="F124" s="20">
        <v>7</v>
      </c>
      <c r="G124" s="20">
        <v>5</v>
      </c>
      <c r="H124" s="20">
        <v>7</v>
      </c>
      <c r="I124" s="20">
        <v>1</v>
      </c>
      <c r="J124" s="20">
        <v>3</v>
      </c>
      <c r="K124" s="20">
        <v>3</v>
      </c>
      <c r="L124" s="20">
        <v>0</v>
      </c>
      <c r="M124" s="20">
        <v>0</v>
      </c>
    </row>
    <row r="125" spans="1:13" x14ac:dyDescent="0.2">
      <c r="A125" s="21" t="s">
        <v>126</v>
      </c>
      <c r="B125" s="30">
        <v>100</v>
      </c>
      <c r="C125" s="30">
        <v>0</v>
      </c>
      <c r="D125" s="30">
        <v>3.3333330000000001</v>
      </c>
      <c r="E125" s="30">
        <v>10</v>
      </c>
      <c r="F125" s="30">
        <v>23.333333</v>
      </c>
      <c r="G125" s="30">
        <v>16.666667</v>
      </c>
      <c r="H125" s="30">
        <v>23.333333</v>
      </c>
      <c r="I125" s="30">
        <v>3.3333330000000001</v>
      </c>
      <c r="J125" s="30">
        <v>10</v>
      </c>
      <c r="K125" s="30">
        <v>10</v>
      </c>
      <c r="L125" s="30">
        <v>16.407406999999999</v>
      </c>
      <c r="M125" s="30">
        <v>15</v>
      </c>
    </row>
    <row r="126" spans="1:13" x14ac:dyDescent="0.2">
      <c r="A126" s="18" t="s">
        <v>869</v>
      </c>
      <c r="B126" s="18"/>
      <c r="C126" s="18"/>
      <c r="D126" s="18"/>
      <c r="E126" s="18"/>
      <c r="F126" s="18"/>
      <c r="G126" s="18"/>
      <c r="H126" s="18"/>
      <c r="I126" s="18"/>
      <c r="J126" s="18"/>
      <c r="K126" s="18"/>
      <c r="L126" s="18"/>
      <c r="M126" s="18"/>
    </row>
    <row r="127" spans="1:13" x14ac:dyDescent="0.2">
      <c r="A127" s="19" t="s">
        <v>870</v>
      </c>
      <c r="B127" s="20">
        <v>366</v>
      </c>
      <c r="C127" s="20">
        <v>1</v>
      </c>
      <c r="D127" s="20">
        <v>3</v>
      </c>
      <c r="E127" s="20">
        <v>39</v>
      </c>
      <c r="F127" s="20">
        <v>67</v>
      </c>
      <c r="G127" s="20">
        <v>84</v>
      </c>
      <c r="H127" s="20">
        <v>73</v>
      </c>
      <c r="I127" s="20">
        <v>32</v>
      </c>
      <c r="J127" s="20">
        <v>29</v>
      </c>
      <c r="K127" s="20">
        <v>38</v>
      </c>
      <c r="L127" s="20">
        <v>0</v>
      </c>
      <c r="M127" s="20">
        <v>0</v>
      </c>
    </row>
    <row r="128" spans="1:13" x14ac:dyDescent="0.2">
      <c r="A128" s="21" t="s">
        <v>126</v>
      </c>
      <c r="B128" s="30">
        <v>100</v>
      </c>
      <c r="C128" s="30">
        <v>0.27322400000000002</v>
      </c>
      <c r="D128" s="30">
        <v>0.81967199999999996</v>
      </c>
      <c r="E128" s="30">
        <v>10.655737999999999</v>
      </c>
      <c r="F128" s="30">
        <v>18.306011000000002</v>
      </c>
      <c r="G128" s="30">
        <v>22.95082</v>
      </c>
      <c r="H128" s="30">
        <v>19.945354999999999</v>
      </c>
      <c r="I128" s="30">
        <v>8.743169</v>
      </c>
      <c r="J128" s="30">
        <v>7.9234970000000002</v>
      </c>
      <c r="K128" s="30">
        <v>10.382514</v>
      </c>
      <c r="L128" s="30">
        <v>17.5</v>
      </c>
      <c r="M128" s="30">
        <v>15</v>
      </c>
    </row>
    <row r="129" spans="1:13" x14ac:dyDescent="0.2">
      <c r="A129" s="19" t="s">
        <v>871</v>
      </c>
      <c r="B129" s="20">
        <v>1212</v>
      </c>
      <c r="C129" s="20">
        <v>0</v>
      </c>
      <c r="D129" s="20">
        <v>1</v>
      </c>
      <c r="E129" s="20">
        <v>20</v>
      </c>
      <c r="F129" s="20">
        <v>61</v>
      </c>
      <c r="G129" s="20">
        <v>81</v>
      </c>
      <c r="H129" s="20">
        <v>204</v>
      </c>
      <c r="I129" s="20">
        <v>208</v>
      </c>
      <c r="J129" s="20">
        <v>533</v>
      </c>
      <c r="K129" s="20">
        <v>104</v>
      </c>
      <c r="L129" s="20">
        <v>0</v>
      </c>
      <c r="M129" s="20">
        <v>0</v>
      </c>
    </row>
    <row r="130" spans="1:13" x14ac:dyDescent="0.2">
      <c r="A130" s="21" t="s">
        <v>126</v>
      </c>
      <c r="B130" s="30">
        <v>100</v>
      </c>
      <c r="C130" s="30">
        <v>0</v>
      </c>
      <c r="D130" s="30">
        <v>8.2507999999999998E-2</v>
      </c>
      <c r="E130" s="30">
        <v>1.6501650000000001</v>
      </c>
      <c r="F130" s="30">
        <v>5.0330029999999999</v>
      </c>
      <c r="G130" s="30">
        <v>6.6831680000000002</v>
      </c>
      <c r="H130" s="30">
        <v>16.831683000000002</v>
      </c>
      <c r="I130" s="30">
        <v>17.161715999999998</v>
      </c>
      <c r="J130" s="30">
        <v>43.976897999999998</v>
      </c>
      <c r="K130" s="30">
        <v>8.5808579999999992</v>
      </c>
      <c r="L130" s="30">
        <v>28.085740000000001</v>
      </c>
      <c r="M130" s="30">
        <v>27</v>
      </c>
    </row>
    <row r="131" spans="1:13" x14ac:dyDescent="0.2">
      <c r="A131" s="19" t="s">
        <v>137</v>
      </c>
      <c r="B131" s="20">
        <v>112</v>
      </c>
      <c r="C131" s="20">
        <v>0</v>
      </c>
      <c r="D131" s="20">
        <v>0</v>
      </c>
      <c r="E131" s="20">
        <v>8</v>
      </c>
      <c r="F131" s="20">
        <v>8</v>
      </c>
      <c r="G131" s="20">
        <v>12</v>
      </c>
      <c r="H131" s="20">
        <v>19</v>
      </c>
      <c r="I131" s="20">
        <v>16</v>
      </c>
      <c r="J131" s="20">
        <v>38</v>
      </c>
      <c r="K131" s="20">
        <v>11</v>
      </c>
      <c r="L131" s="20">
        <v>0</v>
      </c>
      <c r="M131" s="20">
        <v>0</v>
      </c>
    </row>
    <row r="132" spans="1:13" x14ac:dyDescent="0.2">
      <c r="A132" s="21" t="s">
        <v>126</v>
      </c>
      <c r="B132" s="30">
        <v>100</v>
      </c>
      <c r="C132" s="30">
        <v>0</v>
      </c>
      <c r="D132" s="30">
        <v>0</v>
      </c>
      <c r="E132" s="30">
        <v>7.1428570000000002</v>
      </c>
      <c r="F132" s="30">
        <v>7.1428570000000002</v>
      </c>
      <c r="G132" s="30">
        <v>10.714286</v>
      </c>
      <c r="H132" s="30">
        <v>16.964286000000001</v>
      </c>
      <c r="I132" s="30">
        <v>14.285714</v>
      </c>
      <c r="J132" s="30">
        <v>33.928570999999998</v>
      </c>
      <c r="K132" s="30">
        <v>9.8214290000000002</v>
      </c>
      <c r="L132" s="30">
        <v>25.821781999999999</v>
      </c>
      <c r="M132" s="30">
        <v>25</v>
      </c>
    </row>
    <row r="133" spans="1:13" x14ac:dyDescent="0.2">
      <c r="A133" s="19" t="s">
        <v>138</v>
      </c>
      <c r="B133" s="20">
        <v>673</v>
      </c>
      <c r="C133" s="20">
        <v>0</v>
      </c>
      <c r="D133" s="20">
        <v>4</v>
      </c>
      <c r="E133" s="20">
        <v>26</v>
      </c>
      <c r="F133" s="20">
        <v>60</v>
      </c>
      <c r="G133" s="20">
        <v>68</v>
      </c>
      <c r="H133" s="20">
        <v>121</v>
      </c>
      <c r="I133" s="20">
        <v>102</v>
      </c>
      <c r="J133" s="20">
        <v>212</v>
      </c>
      <c r="K133" s="20">
        <v>80</v>
      </c>
      <c r="L133" s="20">
        <v>0</v>
      </c>
      <c r="M133" s="20">
        <v>0</v>
      </c>
    </row>
    <row r="134" spans="1:13" x14ac:dyDescent="0.2">
      <c r="A134" s="21" t="s">
        <v>126</v>
      </c>
      <c r="B134" s="30">
        <v>100</v>
      </c>
      <c r="C134" s="30">
        <v>0</v>
      </c>
      <c r="D134" s="30">
        <v>0.59435400000000005</v>
      </c>
      <c r="E134" s="30">
        <v>3.863299</v>
      </c>
      <c r="F134" s="30">
        <v>8.915305</v>
      </c>
      <c r="G134" s="30">
        <v>10.104012000000001</v>
      </c>
      <c r="H134" s="30">
        <v>17.979198</v>
      </c>
      <c r="I134" s="30">
        <v>15.156018</v>
      </c>
      <c r="J134" s="30">
        <v>31.500743</v>
      </c>
      <c r="K134" s="30">
        <v>11.887073000000001</v>
      </c>
      <c r="L134" s="30">
        <v>25.259696000000002</v>
      </c>
      <c r="M134" s="30">
        <v>25</v>
      </c>
    </row>
    <row r="135" spans="1:13" x14ac:dyDescent="0.2">
      <c r="A135" s="19" t="s">
        <v>872</v>
      </c>
      <c r="B135" s="20">
        <v>75</v>
      </c>
      <c r="C135" s="20">
        <v>0</v>
      </c>
      <c r="D135" s="20">
        <v>0</v>
      </c>
      <c r="E135" s="20">
        <v>5</v>
      </c>
      <c r="F135" s="20">
        <v>7</v>
      </c>
      <c r="G135" s="20">
        <v>14</v>
      </c>
      <c r="H135" s="20">
        <v>15</v>
      </c>
      <c r="I135" s="20">
        <v>8</v>
      </c>
      <c r="J135" s="20">
        <v>20</v>
      </c>
      <c r="K135" s="20">
        <v>6</v>
      </c>
      <c r="L135" s="20">
        <v>0</v>
      </c>
      <c r="M135" s="20">
        <v>0</v>
      </c>
    </row>
    <row r="136" spans="1:13" x14ac:dyDescent="0.2">
      <c r="A136" s="21" t="s">
        <v>126</v>
      </c>
      <c r="B136" s="30">
        <v>100</v>
      </c>
      <c r="C136" s="30">
        <v>0</v>
      </c>
      <c r="D136" s="30">
        <v>0</v>
      </c>
      <c r="E136" s="30">
        <v>6.6666670000000003</v>
      </c>
      <c r="F136" s="30">
        <v>9.3333329999999997</v>
      </c>
      <c r="G136" s="30">
        <v>18.666667</v>
      </c>
      <c r="H136" s="30">
        <v>20</v>
      </c>
      <c r="I136" s="30">
        <v>10.666667</v>
      </c>
      <c r="J136" s="30">
        <v>26.666667</v>
      </c>
      <c r="K136" s="30">
        <v>8</v>
      </c>
      <c r="L136" s="30">
        <v>22.478261</v>
      </c>
      <c r="M136" s="30">
        <v>20</v>
      </c>
    </row>
    <row r="137" spans="1:13" x14ac:dyDescent="0.2">
      <c r="A137" s="19" t="s">
        <v>873</v>
      </c>
      <c r="B137" s="20">
        <v>178</v>
      </c>
      <c r="C137" s="20">
        <v>0</v>
      </c>
      <c r="D137" s="20">
        <v>1</v>
      </c>
      <c r="E137" s="20">
        <v>5</v>
      </c>
      <c r="F137" s="20">
        <v>15</v>
      </c>
      <c r="G137" s="20">
        <v>21</v>
      </c>
      <c r="H137" s="20">
        <v>21</v>
      </c>
      <c r="I137" s="20">
        <v>30</v>
      </c>
      <c r="J137" s="20">
        <v>53</v>
      </c>
      <c r="K137" s="20">
        <v>32</v>
      </c>
      <c r="L137" s="20">
        <v>0</v>
      </c>
      <c r="M137" s="20">
        <v>0</v>
      </c>
    </row>
    <row r="138" spans="1:13" x14ac:dyDescent="0.2">
      <c r="A138" s="21" t="s">
        <v>126</v>
      </c>
      <c r="B138" s="30">
        <v>100</v>
      </c>
      <c r="C138" s="30">
        <v>0</v>
      </c>
      <c r="D138" s="30">
        <v>0.56179800000000002</v>
      </c>
      <c r="E138" s="30">
        <v>2.808989</v>
      </c>
      <c r="F138" s="30">
        <v>8.4269660000000002</v>
      </c>
      <c r="G138" s="30">
        <v>11.797753</v>
      </c>
      <c r="H138" s="30">
        <v>11.797753</v>
      </c>
      <c r="I138" s="30">
        <v>16.853933000000001</v>
      </c>
      <c r="J138" s="30">
        <v>29.775281</v>
      </c>
      <c r="K138" s="30">
        <v>17.977528</v>
      </c>
      <c r="L138" s="30">
        <v>25.232876999999998</v>
      </c>
      <c r="M138" s="30">
        <v>25</v>
      </c>
    </row>
    <row r="139" spans="1:13" x14ac:dyDescent="0.2">
      <c r="A139" s="19" t="s">
        <v>1441</v>
      </c>
      <c r="B139" s="20">
        <v>1644</v>
      </c>
      <c r="C139" s="20">
        <v>0</v>
      </c>
      <c r="D139" s="20">
        <v>4</v>
      </c>
      <c r="E139" s="20">
        <v>44</v>
      </c>
      <c r="F139" s="20">
        <v>120</v>
      </c>
      <c r="G139" s="20">
        <v>140</v>
      </c>
      <c r="H139" s="20">
        <v>287</v>
      </c>
      <c r="I139" s="20">
        <v>264</v>
      </c>
      <c r="J139" s="20">
        <v>618</v>
      </c>
      <c r="K139" s="20">
        <v>167</v>
      </c>
      <c r="L139" s="20">
        <v>0</v>
      </c>
      <c r="M139" s="20">
        <v>0</v>
      </c>
    </row>
    <row r="140" spans="1:13" x14ac:dyDescent="0.2">
      <c r="A140" s="21" t="s">
        <v>126</v>
      </c>
      <c r="B140" s="30">
        <v>100</v>
      </c>
      <c r="C140" s="30">
        <v>0</v>
      </c>
      <c r="D140" s="30">
        <v>0.243309</v>
      </c>
      <c r="E140" s="30">
        <v>2.676399</v>
      </c>
      <c r="F140" s="30">
        <v>7.2992699999999999</v>
      </c>
      <c r="G140" s="30">
        <v>8.5158149999999999</v>
      </c>
      <c r="H140" s="30">
        <v>17.457421</v>
      </c>
      <c r="I140" s="30">
        <v>16.058394</v>
      </c>
      <c r="J140" s="30">
        <v>37.591240999999997</v>
      </c>
      <c r="K140" s="30">
        <v>10.158151</v>
      </c>
      <c r="L140" s="30">
        <v>26.361543999999999</v>
      </c>
      <c r="M140" s="30">
        <v>25</v>
      </c>
    </row>
    <row r="141" spans="1:13" x14ac:dyDescent="0.2">
      <c r="A141" s="18" t="s">
        <v>874</v>
      </c>
      <c r="B141" s="18"/>
      <c r="C141" s="18"/>
      <c r="D141" s="18"/>
      <c r="E141" s="18"/>
      <c r="F141" s="18"/>
      <c r="G141" s="18"/>
      <c r="H141" s="18"/>
      <c r="I141" s="18"/>
      <c r="J141" s="18"/>
      <c r="K141" s="18"/>
      <c r="L141" s="18"/>
      <c r="M141" s="18"/>
    </row>
    <row r="142" spans="1:13" x14ac:dyDescent="0.2">
      <c r="A142" s="21" t="s">
        <v>875</v>
      </c>
      <c r="B142" s="34">
        <v>366</v>
      </c>
      <c r="C142" s="34">
        <v>1</v>
      </c>
      <c r="D142" s="34">
        <v>3</v>
      </c>
      <c r="E142" s="34">
        <v>39</v>
      </c>
      <c r="F142" s="34">
        <v>67</v>
      </c>
      <c r="G142" s="34">
        <v>84</v>
      </c>
      <c r="H142" s="34">
        <v>73</v>
      </c>
      <c r="I142" s="34">
        <v>32</v>
      </c>
      <c r="J142" s="34">
        <v>29</v>
      </c>
      <c r="K142" s="34">
        <v>38</v>
      </c>
      <c r="L142" s="20">
        <v>0</v>
      </c>
      <c r="M142" s="34">
        <v>0</v>
      </c>
    </row>
    <row r="143" spans="1:13" x14ac:dyDescent="0.2">
      <c r="A143" s="21" t="s">
        <v>126</v>
      </c>
      <c r="B143" s="30">
        <v>100</v>
      </c>
      <c r="C143" s="30">
        <v>0.27322400000000002</v>
      </c>
      <c r="D143" s="30">
        <v>0.81967199999999996</v>
      </c>
      <c r="E143" s="30">
        <v>10.655737999999999</v>
      </c>
      <c r="F143" s="30">
        <v>18.306011000000002</v>
      </c>
      <c r="G143" s="30">
        <v>22.95082</v>
      </c>
      <c r="H143" s="30">
        <v>19.945354999999999</v>
      </c>
      <c r="I143" s="30">
        <v>8.743169</v>
      </c>
      <c r="J143" s="30">
        <v>7.9234970000000002</v>
      </c>
      <c r="K143" s="30">
        <v>10.382514</v>
      </c>
      <c r="L143" s="30">
        <v>17.5</v>
      </c>
      <c r="M143" s="30">
        <v>15</v>
      </c>
    </row>
    <row r="144" spans="1:13" x14ac:dyDescent="0.2">
      <c r="A144" s="21" t="s">
        <v>876</v>
      </c>
      <c r="B144" s="34">
        <v>954</v>
      </c>
      <c r="C144" s="34">
        <v>0</v>
      </c>
      <c r="D144" s="34">
        <v>1</v>
      </c>
      <c r="E144" s="34">
        <v>18</v>
      </c>
      <c r="F144" s="34">
        <v>63</v>
      </c>
      <c r="G144" s="34">
        <v>78</v>
      </c>
      <c r="H144" s="34">
        <v>173</v>
      </c>
      <c r="I144" s="34">
        <v>152</v>
      </c>
      <c r="J144" s="34">
        <v>386</v>
      </c>
      <c r="K144" s="34">
        <v>83</v>
      </c>
      <c r="L144" s="20">
        <v>0</v>
      </c>
      <c r="M144" s="34">
        <v>0</v>
      </c>
    </row>
    <row r="145" spans="1:13" x14ac:dyDescent="0.2">
      <c r="A145" s="21" t="s">
        <v>126</v>
      </c>
      <c r="B145" s="30">
        <v>100</v>
      </c>
      <c r="C145" s="30">
        <v>0</v>
      </c>
      <c r="D145" s="30">
        <v>0.104822</v>
      </c>
      <c r="E145" s="30">
        <v>1.886792</v>
      </c>
      <c r="F145" s="30">
        <v>6.6037739999999996</v>
      </c>
      <c r="G145" s="30">
        <v>8.1761009999999992</v>
      </c>
      <c r="H145" s="30">
        <v>18.134172</v>
      </c>
      <c r="I145" s="30">
        <v>15.932914</v>
      </c>
      <c r="J145" s="30">
        <v>40.461216</v>
      </c>
      <c r="K145" s="30">
        <v>8.7002100000000002</v>
      </c>
      <c r="L145" s="30">
        <v>26.740528000000001</v>
      </c>
      <c r="M145" s="30">
        <v>25</v>
      </c>
    </row>
    <row r="146" spans="1:13" x14ac:dyDescent="0.2">
      <c r="A146" s="19" t="s">
        <v>877</v>
      </c>
      <c r="B146" s="20">
        <v>345</v>
      </c>
      <c r="C146" s="20">
        <v>0</v>
      </c>
      <c r="D146" s="20">
        <v>2</v>
      </c>
      <c r="E146" s="20">
        <v>7</v>
      </c>
      <c r="F146" s="20">
        <v>28</v>
      </c>
      <c r="G146" s="20">
        <v>25</v>
      </c>
      <c r="H146" s="20">
        <v>63</v>
      </c>
      <c r="I146" s="20">
        <v>57</v>
      </c>
      <c r="J146" s="20">
        <v>126</v>
      </c>
      <c r="K146" s="20">
        <v>37</v>
      </c>
      <c r="L146" s="20">
        <v>0</v>
      </c>
      <c r="M146" s="20">
        <v>0</v>
      </c>
    </row>
    <row r="147" spans="1:13" x14ac:dyDescent="0.2">
      <c r="A147" s="21" t="s">
        <v>126</v>
      </c>
      <c r="B147" s="30">
        <v>100</v>
      </c>
      <c r="C147" s="30">
        <v>0</v>
      </c>
      <c r="D147" s="30">
        <v>0.57970999999999995</v>
      </c>
      <c r="E147" s="30">
        <v>2.0289860000000002</v>
      </c>
      <c r="F147" s="30">
        <v>8.1159420000000004</v>
      </c>
      <c r="G147" s="30">
        <v>7.2463769999999998</v>
      </c>
      <c r="H147" s="30">
        <v>18.260870000000001</v>
      </c>
      <c r="I147" s="30">
        <v>16.521739</v>
      </c>
      <c r="J147" s="30">
        <v>36.521738999999997</v>
      </c>
      <c r="K147" s="30">
        <v>10.724638000000001</v>
      </c>
      <c r="L147" s="30">
        <v>27.061688</v>
      </c>
      <c r="M147" s="30">
        <v>25</v>
      </c>
    </row>
    <row r="148" spans="1:13" x14ac:dyDescent="0.2">
      <c r="A148" s="19" t="s">
        <v>878</v>
      </c>
      <c r="B148" s="20">
        <v>141</v>
      </c>
      <c r="C148" s="20">
        <v>0</v>
      </c>
      <c r="D148" s="20">
        <v>1</v>
      </c>
      <c r="E148" s="20">
        <v>14</v>
      </c>
      <c r="F148" s="20">
        <v>5</v>
      </c>
      <c r="G148" s="20">
        <v>20</v>
      </c>
      <c r="H148" s="20">
        <v>22</v>
      </c>
      <c r="I148" s="20">
        <v>20</v>
      </c>
      <c r="J148" s="20">
        <v>43</v>
      </c>
      <c r="K148" s="20">
        <v>16</v>
      </c>
      <c r="L148" s="20">
        <v>0</v>
      </c>
      <c r="M148" s="20">
        <v>0</v>
      </c>
    </row>
    <row r="149" spans="1:13" x14ac:dyDescent="0.2">
      <c r="A149" s="21" t="s">
        <v>126</v>
      </c>
      <c r="B149" s="30">
        <v>100</v>
      </c>
      <c r="C149" s="30">
        <v>0</v>
      </c>
      <c r="D149" s="30">
        <v>0.70921999999999996</v>
      </c>
      <c r="E149" s="30">
        <v>9.9290780000000005</v>
      </c>
      <c r="F149" s="30">
        <v>3.5460989999999999</v>
      </c>
      <c r="G149" s="30">
        <v>14.184397000000001</v>
      </c>
      <c r="H149" s="30">
        <v>15.602836999999999</v>
      </c>
      <c r="I149" s="30">
        <v>14.184397000000001</v>
      </c>
      <c r="J149" s="30">
        <v>30.496454</v>
      </c>
      <c r="K149" s="30">
        <v>11.347518000000001</v>
      </c>
      <c r="L149" s="30">
        <v>24.2</v>
      </c>
      <c r="M149" s="30">
        <v>25</v>
      </c>
    </row>
    <row r="150" spans="1:13" x14ac:dyDescent="0.2">
      <c r="A150" s="19" t="s">
        <v>879</v>
      </c>
      <c r="B150" s="20">
        <v>56</v>
      </c>
      <c r="C150" s="20">
        <v>0</v>
      </c>
      <c r="D150" s="20">
        <v>0</v>
      </c>
      <c r="E150" s="20">
        <v>3</v>
      </c>
      <c r="F150" s="20">
        <v>6</v>
      </c>
      <c r="G150" s="20">
        <v>5</v>
      </c>
      <c r="H150" s="20">
        <v>9</v>
      </c>
      <c r="I150" s="20">
        <v>9</v>
      </c>
      <c r="J150" s="20">
        <v>19</v>
      </c>
      <c r="K150" s="20">
        <v>5</v>
      </c>
      <c r="L150" s="20">
        <v>0</v>
      </c>
      <c r="M150" s="20">
        <v>0</v>
      </c>
    </row>
    <row r="151" spans="1:13" x14ac:dyDescent="0.2">
      <c r="A151" s="21" t="s">
        <v>126</v>
      </c>
      <c r="B151" s="30">
        <v>100</v>
      </c>
      <c r="C151" s="30">
        <v>0</v>
      </c>
      <c r="D151" s="30">
        <v>0</v>
      </c>
      <c r="E151" s="30">
        <v>5.3571429999999998</v>
      </c>
      <c r="F151" s="30">
        <v>10.714286</v>
      </c>
      <c r="G151" s="30">
        <v>8.9285709999999998</v>
      </c>
      <c r="H151" s="30">
        <v>16.071428999999998</v>
      </c>
      <c r="I151" s="30">
        <v>16.071428999999998</v>
      </c>
      <c r="J151" s="30">
        <v>33.928570999999998</v>
      </c>
      <c r="K151" s="30">
        <v>8.9285709999999998</v>
      </c>
      <c r="L151" s="30">
        <v>25.333333</v>
      </c>
      <c r="M151" s="30">
        <v>25</v>
      </c>
    </row>
    <row r="152" spans="1:13" x14ac:dyDescent="0.2">
      <c r="A152" s="19" t="s">
        <v>880</v>
      </c>
      <c r="B152" s="20">
        <v>48</v>
      </c>
      <c r="C152" s="20">
        <v>0</v>
      </c>
      <c r="D152" s="20">
        <v>0</v>
      </c>
      <c r="E152" s="20">
        <v>1</v>
      </c>
      <c r="F152" s="20">
        <v>8</v>
      </c>
      <c r="G152" s="20">
        <v>3</v>
      </c>
      <c r="H152" s="20">
        <v>7</v>
      </c>
      <c r="I152" s="20">
        <v>6</v>
      </c>
      <c r="J152" s="20">
        <v>16</v>
      </c>
      <c r="K152" s="20">
        <v>7</v>
      </c>
      <c r="L152" s="20">
        <v>0</v>
      </c>
      <c r="M152" s="20">
        <v>0</v>
      </c>
    </row>
    <row r="153" spans="1:13" x14ac:dyDescent="0.2">
      <c r="A153" s="21" t="s">
        <v>126</v>
      </c>
      <c r="B153" s="30">
        <v>100</v>
      </c>
      <c r="C153" s="30">
        <v>0</v>
      </c>
      <c r="D153" s="30">
        <v>0</v>
      </c>
      <c r="E153" s="30">
        <v>2.0833330000000001</v>
      </c>
      <c r="F153" s="30">
        <v>16.666667</v>
      </c>
      <c r="G153" s="30">
        <v>6.25</v>
      </c>
      <c r="H153" s="30">
        <v>14.583333</v>
      </c>
      <c r="I153" s="30">
        <v>12.5</v>
      </c>
      <c r="J153" s="30">
        <v>33.333333000000003</v>
      </c>
      <c r="K153" s="30">
        <v>14.583333</v>
      </c>
      <c r="L153" s="30">
        <v>25.121950999999999</v>
      </c>
      <c r="M153" s="30">
        <v>25</v>
      </c>
    </row>
    <row r="154" spans="1:13" x14ac:dyDescent="0.2">
      <c r="A154" s="19" t="s">
        <v>881</v>
      </c>
      <c r="B154" s="20">
        <v>20</v>
      </c>
      <c r="C154" s="20">
        <v>0</v>
      </c>
      <c r="D154" s="20">
        <v>0</v>
      </c>
      <c r="E154" s="20">
        <v>1</v>
      </c>
      <c r="F154" s="20">
        <v>0</v>
      </c>
      <c r="G154" s="20">
        <v>2</v>
      </c>
      <c r="H154" s="20">
        <v>2</v>
      </c>
      <c r="I154" s="20">
        <v>3</v>
      </c>
      <c r="J154" s="20">
        <v>7</v>
      </c>
      <c r="K154" s="20">
        <v>5</v>
      </c>
      <c r="L154" s="20">
        <v>0</v>
      </c>
      <c r="M154" s="20">
        <v>0</v>
      </c>
    </row>
    <row r="155" spans="1:13" x14ac:dyDescent="0.2">
      <c r="A155" s="21" t="s">
        <v>126</v>
      </c>
      <c r="B155" s="30">
        <v>100</v>
      </c>
      <c r="C155" s="30">
        <v>0</v>
      </c>
      <c r="D155" s="30">
        <v>0</v>
      </c>
      <c r="E155" s="30">
        <v>5</v>
      </c>
      <c r="F155" s="30">
        <v>0</v>
      </c>
      <c r="G155" s="30">
        <v>10</v>
      </c>
      <c r="H155" s="30">
        <v>10</v>
      </c>
      <c r="I155" s="30">
        <v>15</v>
      </c>
      <c r="J155" s="30">
        <v>35</v>
      </c>
      <c r="K155" s="30">
        <v>25</v>
      </c>
      <c r="L155" s="30">
        <v>26.2</v>
      </c>
      <c r="M155" s="30">
        <v>25</v>
      </c>
    </row>
    <row r="156" spans="1:13" x14ac:dyDescent="0.2">
      <c r="A156" s="19" t="s">
        <v>882</v>
      </c>
      <c r="B156" s="20">
        <v>4</v>
      </c>
      <c r="C156" s="20">
        <v>0</v>
      </c>
      <c r="D156" s="20">
        <v>0</v>
      </c>
      <c r="E156" s="20">
        <v>0</v>
      </c>
      <c r="F156" s="20">
        <v>0</v>
      </c>
      <c r="G156" s="20">
        <v>0</v>
      </c>
      <c r="H156" s="20">
        <v>2</v>
      </c>
      <c r="I156" s="20">
        <v>0</v>
      </c>
      <c r="J156" s="20">
        <v>1</v>
      </c>
      <c r="K156" s="20">
        <v>1</v>
      </c>
      <c r="L156" s="20">
        <v>0</v>
      </c>
      <c r="M156" s="20">
        <v>0</v>
      </c>
    </row>
    <row r="157" spans="1:13" x14ac:dyDescent="0.2">
      <c r="A157" s="21" t="s">
        <v>126</v>
      </c>
      <c r="B157" s="30">
        <v>100</v>
      </c>
      <c r="C157" s="30">
        <v>0</v>
      </c>
      <c r="D157" s="30">
        <v>0</v>
      </c>
      <c r="E157" s="30">
        <v>0</v>
      </c>
      <c r="F157" s="30">
        <v>0</v>
      </c>
      <c r="G157" s="30">
        <v>0</v>
      </c>
      <c r="H157" s="30">
        <v>50</v>
      </c>
      <c r="I157" s="30">
        <v>0</v>
      </c>
      <c r="J157" s="30">
        <v>25</v>
      </c>
      <c r="K157" s="30">
        <v>25</v>
      </c>
      <c r="L157" s="30">
        <v>23.333333</v>
      </c>
      <c r="M157" s="30">
        <v>20</v>
      </c>
    </row>
    <row r="158" spans="1:13" x14ac:dyDescent="0.2">
      <c r="A158" s="19" t="s">
        <v>883</v>
      </c>
      <c r="B158" s="20">
        <v>2</v>
      </c>
      <c r="C158" s="20">
        <v>0</v>
      </c>
      <c r="D158" s="20">
        <v>0</v>
      </c>
      <c r="E158" s="20">
        <v>0</v>
      </c>
      <c r="F158" s="20">
        <v>0</v>
      </c>
      <c r="G158" s="20">
        <v>0</v>
      </c>
      <c r="H158" s="20">
        <v>0</v>
      </c>
      <c r="I158" s="20">
        <v>0</v>
      </c>
      <c r="J158" s="20">
        <v>2</v>
      </c>
      <c r="K158" s="20">
        <v>0</v>
      </c>
      <c r="L158" s="20">
        <v>0</v>
      </c>
      <c r="M158" s="20">
        <v>0</v>
      </c>
    </row>
    <row r="159" spans="1:13" x14ac:dyDescent="0.2">
      <c r="A159" s="21" t="s">
        <v>126</v>
      </c>
      <c r="B159" s="30">
        <v>100</v>
      </c>
      <c r="C159" s="30">
        <v>0</v>
      </c>
      <c r="D159" s="30">
        <v>0</v>
      </c>
      <c r="E159" s="30">
        <v>0</v>
      </c>
      <c r="F159" s="30">
        <v>0</v>
      </c>
      <c r="G159" s="30">
        <v>0</v>
      </c>
      <c r="H159" s="30">
        <v>0</v>
      </c>
      <c r="I159" s="30">
        <v>0</v>
      </c>
      <c r="J159" s="30">
        <v>100</v>
      </c>
      <c r="K159" s="30">
        <v>0</v>
      </c>
      <c r="L159" s="30">
        <v>37.5</v>
      </c>
      <c r="M159" s="30">
        <v>37.5</v>
      </c>
    </row>
    <row r="160" spans="1:13" x14ac:dyDescent="0.2">
      <c r="A160" s="19" t="s">
        <v>884</v>
      </c>
      <c r="B160" s="20">
        <v>2</v>
      </c>
      <c r="C160" s="20">
        <v>0</v>
      </c>
      <c r="D160" s="20">
        <v>0</v>
      </c>
      <c r="E160" s="20">
        <v>0</v>
      </c>
      <c r="F160" s="20">
        <v>1</v>
      </c>
      <c r="G160" s="20">
        <v>0</v>
      </c>
      <c r="H160" s="20">
        <v>0</v>
      </c>
      <c r="I160" s="20">
        <v>0</v>
      </c>
      <c r="J160" s="20">
        <v>1</v>
      </c>
      <c r="K160" s="20">
        <v>0</v>
      </c>
      <c r="L160" s="20">
        <v>0</v>
      </c>
      <c r="M160" s="20">
        <v>0</v>
      </c>
    </row>
    <row r="161" spans="1:13" x14ac:dyDescent="0.2">
      <c r="A161" s="21" t="s">
        <v>126</v>
      </c>
      <c r="B161" s="30">
        <v>100</v>
      </c>
      <c r="C161" s="30">
        <v>0</v>
      </c>
      <c r="D161" s="30">
        <v>0</v>
      </c>
      <c r="E161" s="30">
        <v>0</v>
      </c>
      <c r="F161" s="30">
        <v>50</v>
      </c>
      <c r="G161" s="30">
        <v>0</v>
      </c>
      <c r="H161" s="30">
        <v>0</v>
      </c>
      <c r="I161" s="30">
        <v>0</v>
      </c>
      <c r="J161" s="30">
        <v>50</v>
      </c>
      <c r="K161" s="30">
        <v>0</v>
      </c>
      <c r="L161" s="30">
        <v>21</v>
      </c>
      <c r="M161" s="30">
        <v>21</v>
      </c>
    </row>
    <row r="162" spans="1:13" x14ac:dyDescent="0.2">
      <c r="A162" s="19" t="s">
        <v>873</v>
      </c>
      <c r="B162" s="20">
        <v>250</v>
      </c>
      <c r="C162" s="20">
        <v>0</v>
      </c>
      <c r="D162" s="20">
        <v>1</v>
      </c>
      <c r="E162" s="20">
        <v>5</v>
      </c>
      <c r="F162" s="20">
        <v>24</v>
      </c>
      <c r="G162" s="20">
        <v>28</v>
      </c>
      <c r="H162" s="20">
        <v>30</v>
      </c>
      <c r="I162" s="20">
        <v>47</v>
      </c>
      <c r="J162" s="20">
        <v>70</v>
      </c>
      <c r="K162" s="20">
        <v>45</v>
      </c>
      <c r="L162" s="20">
        <v>0</v>
      </c>
      <c r="M162" s="20">
        <v>0</v>
      </c>
    </row>
    <row r="163" spans="1:13" x14ac:dyDescent="0.2">
      <c r="A163" s="21" t="s">
        <v>126</v>
      </c>
      <c r="B163" s="30">
        <v>100</v>
      </c>
      <c r="C163" s="30">
        <v>0</v>
      </c>
      <c r="D163" s="30">
        <v>0.4</v>
      </c>
      <c r="E163" s="30">
        <v>2</v>
      </c>
      <c r="F163" s="30">
        <v>9.6</v>
      </c>
      <c r="G163" s="30">
        <v>11.2</v>
      </c>
      <c r="H163" s="30">
        <v>12</v>
      </c>
      <c r="I163" s="30">
        <v>18.8</v>
      </c>
      <c r="J163" s="30">
        <v>28</v>
      </c>
      <c r="K163" s="30">
        <v>18</v>
      </c>
      <c r="L163" s="30">
        <v>24.717072999999999</v>
      </c>
      <c r="M163" s="30">
        <v>25</v>
      </c>
    </row>
    <row r="164" spans="1:13" x14ac:dyDescent="0.2">
      <c r="A164" s="18" t="s">
        <v>885</v>
      </c>
      <c r="B164" s="18"/>
      <c r="C164" s="18"/>
      <c r="D164" s="18"/>
      <c r="E164" s="18"/>
      <c r="F164" s="18"/>
      <c r="G164" s="18"/>
      <c r="H164" s="18"/>
      <c r="I164" s="18"/>
      <c r="J164" s="18"/>
      <c r="K164" s="18"/>
      <c r="L164" s="18"/>
      <c r="M164" s="18"/>
    </row>
    <row r="165" spans="1:13" x14ac:dyDescent="0.2">
      <c r="A165" s="19" t="s">
        <v>886</v>
      </c>
      <c r="B165" s="20">
        <v>1712</v>
      </c>
      <c r="C165" s="20">
        <v>0</v>
      </c>
      <c r="D165" s="20">
        <v>6</v>
      </c>
      <c r="E165" s="20">
        <v>49</v>
      </c>
      <c r="F165" s="20">
        <v>128</v>
      </c>
      <c r="G165" s="20">
        <v>184</v>
      </c>
      <c r="H165" s="20">
        <v>306</v>
      </c>
      <c r="I165" s="20">
        <v>276</v>
      </c>
      <c r="J165" s="20">
        <v>582</v>
      </c>
      <c r="K165" s="20">
        <v>181</v>
      </c>
      <c r="L165" s="20">
        <v>0</v>
      </c>
      <c r="M165" s="20">
        <v>0</v>
      </c>
    </row>
    <row r="166" spans="1:13" x14ac:dyDescent="0.2">
      <c r="A166" s="21" t="s">
        <v>126</v>
      </c>
      <c r="B166" s="30">
        <v>100</v>
      </c>
      <c r="C166" s="30">
        <v>0</v>
      </c>
      <c r="D166" s="30">
        <v>0.35046699999999997</v>
      </c>
      <c r="E166" s="30">
        <v>2.8621500000000002</v>
      </c>
      <c r="F166" s="30">
        <v>7.4766360000000001</v>
      </c>
      <c r="G166" s="30">
        <v>10.747664</v>
      </c>
      <c r="H166" s="30">
        <v>17.873832</v>
      </c>
      <c r="I166" s="30">
        <v>16.121494999999999</v>
      </c>
      <c r="J166" s="30">
        <v>33.995327000000003</v>
      </c>
      <c r="K166" s="30">
        <v>10.572430000000001</v>
      </c>
      <c r="L166" s="30">
        <v>25.626387999999999</v>
      </c>
      <c r="M166" s="30">
        <v>25</v>
      </c>
    </row>
    <row r="167" spans="1:13" x14ac:dyDescent="0.2">
      <c r="A167" s="19" t="s">
        <v>139</v>
      </c>
      <c r="B167" s="20">
        <v>76</v>
      </c>
      <c r="C167" s="20">
        <v>0</v>
      </c>
      <c r="D167" s="20">
        <v>0</v>
      </c>
      <c r="E167" s="20">
        <v>2</v>
      </c>
      <c r="F167" s="20">
        <v>8</v>
      </c>
      <c r="G167" s="20">
        <v>4</v>
      </c>
      <c r="H167" s="20">
        <v>15</v>
      </c>
      <c r="I167" s="20">
        <v>7</v>
      </c>
      <c r="J167" s="20">
        <v>36</v>
      </c>
      <c r="K167" s="20">
        <v>4</v>
      </c>
      <c r="L167" s="20">
        <v>0</v>
      </c>
      <c r="M167" s="20">
        <v>0</v>
      </c>
    </row>
    <row r="168" spans="1:13" x14ac:dyDescent="0.2">
      <c r="A168" s="21" t="s">
        <v>126</v>
      </c>
      <c r="B168" s="30">
        <v>100</v>
      </c>
      <c r="C168" s="30">
        <v>0</v>
      </c>
      <c r="D168" s="30">
        <v>0</v>
      </c>
      <c r="E168" s="30">
        <v>2.6315789999999999</v>
      </c>
      <c r="F168" s="30">
        <v>10.526316</v>
      </c>
      <c r="G168" s="30">
        <v>5.2631579999999998</v>
      </c>
      <c r="H168" s="30">
        <v>19.736841999999999</v>
      </c>
      <c r="I168" s="30">
        <v>9.2105259999999998</v>
      </c>
      <c r="J168" s="30">
        <v>47.368420999999998</v>
      </c>
      <c r="K168" s="30">
        <v>5.2631579999999998</v>
      </c>
      <c r="L168" s="30">
        <v>29.847221999999999</v>
      </c>
      <c r="M168" s="30">
        <v>29</v>
      </c>
    </row>
    <row r="169" spans="1:13" x14ac:dyDescent="0.2">
      <c r="A169" s="19" t="s">
        <v>887</v>
      </c>
      <c r="B169" s="20">
        <v>59</v>
      </c>
      <c r="C169" s="20">
        <v>0</v>
      </c>
      <c r="D169" s="20">
        <v>0</v>
      </c>
      <c r="E169" s="20">
        <v>2</v>
      </c>
      <c r="F169" s="20">
        <v>8</v>
      </c>
      <c r="G169" s="20">
        <v>9</v>
      </c>
      <c r="H169" s="20">
        <v>7</v>
      </c>
      <c r="I169" s="20">
        <v>10</v>
      </c>
      <c r="J169" s="20">
        <v>14</v>
      </c>
      <c r="K169" s="20">
        <v>9</v>
      </c>
      <c r="L169" s="20">
        <v>0</v>
      </c>
      <c r="M169" s="20">
        <v>0</v>
      </c>
    </row>
    <row r="170" spans="1:13" x14ac:dyDescent="0.2">
      <c r="A170" s="21" t="s">
        <v>126</v>
      </c>
      <c r="B170" s="30">
        <v>100</v>
      </c>
      <c r="C170" s="30">
        <v>0</v>
      </c>
      <c r="D170" s="30">
        <v>0</v>
      </c>
      <c r="E170" s="30">
        <v>3.389831</v>
      </c>
      <c r="F170" s="30">
        <v>13.559322</v>
      </c>
      <c r="G170" s="30">
        <v>15.254237</v>
      </c>
      <c r="H170" s="30">
        <v>11.864407</v>
      </c>
      <c r="I170" s="30">
        <v>16.949152999999999</v>
      </c>
      <c r="J170" s="30">
        <v>23.728814</v>
      </c>
      <c r="K170" s="30">
        <v>15.254237</v>
      </c>
      <c r="L170" s="30">
        <v>23.14</v>
      </c>
      <c r="M170" s="30">
        <v>22.5</v>
      </c>
    </row>
    <row r="171" spans="1:13" x14ac:dyDescent="0.2">
      <c r="A171" s="19" t="s">
        <v>140</v>
      </c>
      <c r="B171" s="20">
        <v>194</v>
      </c>
      <c r="C171" s="20">
        <v>1</v>
      </c>
      <c r="D171" s="20">
        <v>0</v>
      </c>
      <c r="E171" s="20">
        <v>22</v>
      </c>
      <c r="F171" s="20">
        <v>40</v>
      </c>
      <c r="G171" s="20">
        <v>26</v>
      </c>
      <c r="H171" s="20">
        <v>28</v>
      </c>
      <c r="I171" s="20">
        <v>17</v>
      </c>
      <c r="J171" s="20">
        <v>39</v>
      </c>
      <c r="K171" s="20">
        <v>21</v>
      </c>
      <c r="L171" s="20">
        <v>0</v>
      </c>
      <c r="M171" s="20">
        <v>0</v>
      </c>
    </row>
    <row r="172" spans="1:13" x14ac:dyDescent="0.2">
      <c r="A172" s="21" t="s">
        <v>126</v>
      </c>
      <c r="B172" s="30">
        <v>100</v>
      </c>
      <c r="C172" s="30">
        <v>0.51546400000000003</v>
      </c>
      <c r="D172" s="30">
        <v>0</v>
      </c>
      <c r="E172" s="30">
        <v>11.340206</v>
      </c>
      <c r="F172" s="30">
        <v>20.618556999999999</v>
      </c>
      <c r="G172" s="30">
        <v>13.402062000000001</v>
      </c>
      <c r="H172" s="30">
        <v>14.43299</v>
      </c>
      <c r="I172" s="30">
        <v>8.7628869999999992</v>
      </c>
      <c r="J172" s="30">
        <v>20.103093000000001</v>
      </c>
      <c r="K172" s="30">
        <v>10.824742000000001</v>
      </c>
      <c r="L172" s="30">
        <v>19.080925000000001</v>
      </c>
      <c r="M172" s="30">
        <v>18</v>
      </c>
    </row>
    <row r="173" spans="1:13" x14ac:dyDescent="0.2">
      <c r="A173" s="19" t="s">
        <v>141</v>
      </c>
      <c r="B173" s="20">
        <v>16</v>
      </c>
      <c r="C173" s="20">
        <v>0</v>
      </c>
      <c r="D173" s="20">
        <v>0</v>
      </c>
      <c r="E173" s="20">
        <v>3</v>
      </c>
      <c r="F173" s="20">
        <v>2</v>
      </c>
      <c r="G173" s="20">
        <v>3</v>
      </c>
      <c r="H173" s="20">
        <v>1</v>
      </c>
      <c r="I173" s="20">
        <v>2</v>
      </c>
      <c r="J173" s="20">
        <v>2</v>
      </c>
      <c r="K173" s="20">
        <v>3</v>
      </c>
      <c r="L173" s="20">
        <v>0</v>
      </c>
      <c r="M173" s="20">
        <v>0</v>
      </c>
    </row>
    <row r="174" spans="1:13" x14ac:dyDescent="0.2">
      <c r="A174" s="21" t="s">
        <v>126</v>
      </c>
      <c r="B174" s="30">
        <v>100</v>
      </c>
      <c r="C174" s="30">
        <v>0</v>
      </c>
      <c r="D174" s="30">
        <v>0</v>
      </c>
      <c r="E174" s="30">
        <v>18.75</v>
      </c>
      <c r="F174" s="30">
        <v>12.5</v>
      </c>
      <c r="G174" s="30">
        <v>18.75</v>
      </c>
      <c r="H174" s="30">
        <v>6.25</v>
      </c>
      <c r="I174" s="30">
        <v>12.5</v>
      </c>
      <c r="J174" s="30">
        <v>12.5</v>
      </c>
      <c r="K174" s="30">
        <v>18.75</v>
      </c>
      <c r="L174" s="30">
        <v>16.692308000000001</v>
      </c>
      <c r="M174" s="30">
        <v>16</v>
      </c>
    </row>
    <row r="175" spans="1:13" x14ac:dyDescent="0.2">
      <c r="A175" s="19" t="s">
        <v>849</v>
      </c>
      <c r="B175" s="20">
        <v>46</v>
      </c>
      <c r="C175" s="20">
        <v>0</v>
      </c>
      <c r="D175" s="20">
        <v>0</v>
      </c>
      <c r="E175" s="20">
        <v>4</v>
      </c>
      <c r="F175" s="20">
        <v>5</v>
      </c>
      <c r="G175" s="20">
        <v>7</v>
      </c>
      <c r="H175" s="20">
        <v>8</v>
      </c>
      <c r="I175" s="20">
        <v>2</v>
      </c>
      <c r="J175" s="20">
        <v>13</v>
      </c>
      <c r="K175" s="20">
        <v>7</v>
      </c>
      <c r="L175" s="20">
        <v>0</v>
      </c>
      <c r="M175" s="20">
        <v>0</v>
      </c>
    </row>
    <row r="176" spans="1:13" x14ac:dyDescent="0.2">
      <c r="A176" s="21" t="s">
        <v>126</v>
      </c>
      <c r="B176" s="30">
        <v>100</v>
      </c>
      <c r="C176" s="30">
        <v>0</v>
      </c>
      <c r="D176" s="30">
        <v>0</v>
      </c>
      <c r="E176" s="30">
        <v>8.6956520000000008</v>
      </c>
      <c r="F176" s="30">
        <v>10.869565</v>
      </c>
      <c r="G176" s="30">
        <v>15.217390999999999</v>
      </c>
      <c r="H176" s="30">
        <v>17.391304000000002</v>
      </c>
      <c r="I176" s="30">
        <v>4.3478260000000004</v>
      </c>
      <c r="J176" s="30">
        <v>28.260870000000001</v>
      </c>
      <c r="K176" s="30">
        <v>15.217390999999999</v>
      </c>
      <c r="L176" s="30">
        <v>21.179487000000002</v>
      </c>
      <c r="M176" s="30">
        <v>20</v>
      </c>
    </row>
    <row r="177" spans="1:13" x14ac:dyDescent="0.2">
      <c r="A177" s="19" t="s">
        <v>873</v>
      </c>
      <c r="B177" s="20">
        <v>85</v>
      </c>
      <c r="C177" s="20">
        <v>0</v>
      </c>
      <c r="D177" s="20">
        <v>2</v>
      </c>
      <c r="E177" s="20">
        <v>6</v>
      </c>
      <c r="F177" s="20">
        <v>11</v>
      </c>
      <c r="G177" s="20">
        <v>12</v>
      </c>
      <c r="H177" s="20">
        <v>16</v>
      </c>
      <c r="I177" s="20">
        <v>12</v>
      </c>
      <c r="J177" s="20">
        <v>14</v>
      </c>
      <c r="K177" s="20">
        <v>12</v>
      </c>
      <c r="L177" s="20">
        <v>0</v>
      </c>
      <c r="M177" s="20">
        <v>0</v>
      </c>
    </row>
    <row r="178" spans="1:13" x14ac:dyDescent="0.2">
      <c r="A178" s="21" t="s">
        <v>126</v>
      </c>
      <c r="B178" s="30">
        <v>100</v>
      </c>
      <c r="C178" s="30">
        <v>0</v>
      </c>
      <c r="D178" s="30">
        <v>2.3529409999999999</v>
      </c>
      <c r="E178" s="30">
        <v>7.0588240000000004</v>
      </c>
      <c r="F178" s="30">
        <v>12.941176</v>
      </c>
      <c r="G178" s="30">
        <v>14.117647</v>
      </c>
      <c r="H178" s="30">
        <v>18.823529000000001</v>
      </c>
      <c r="I178" s="30">
        <v>14.117647</v>
      </c>
      <c r="J178" s="30">
        <v>16.470587999999999</v>
      </c>
      <c r="K178" s="30">
        <v>14.117647</v>
      </c>
      <c r="L178" s="30">
        <v>20.219177999999999</v>
      </c>
      <c r="M178" s="30">
        <v>20</v>
      </c>
    </row>
    <row r="179" spans="1:13" x14ac:dyDescent="0.2">
      <c r="A179" s="18" t="s">
        <v>888</v>
      </c>
      <c r="B179" s="18"/>
      <c r="C179" s="18"/>
      <c r="D179" s="18"/>
      <c r="E179" s="18"/>
      <c r="F179" s="18"/>
      <c r="G179" s="18"/>
      <c r="H179" s="18"/>
      <c r="I179" s="18"/>
      <c r="J179" s="18"/>
      <c r="K179" s="18"/>
      <c r="L179" s="18"/>
      <c r="M179" s="18"/>
    </row>
    <row r="180" spans="1:13" x14ac:dyDescent="0.2">
      <c r="A180" s="19" t="s">
        <v>889</v>
      </c>
      <c r="B180" s="20">
        <v>1212</v>
      </c>
      <c r="C180" s="20">
        <v>0</v>
      </c>
      <c r="D180" s="20">
        <v>4</v>
      </c>
      <c r="E180" s="20">
        <v>31</v>
      </c>
      <c r="F180" s="20">
        <v>81</v>
      </c>
      <c r="G180" s="20">
        <v>131</v>
      </c>
      <c r="H180" s="20">
        <v>228</v>
      </c>
      <c r="I180" s="20">
        <v>200</v>
      </c>
      <c r="J180" s="20">
        <v>450</v>
      </c>
      <c r="K180" s="20">
        <v>87</v>
      </c>
      <c r="L180" s="20">
        <v>0</v>
      </c>
      <c r="M180" s="20">
        <v>0</v>
      </c>
    </row>
    <row r="181" spans="1:13" x14ac:dyDescent="0.2">
      <c r="A181" s="21" t="s">
        <v>126</v>
      </c>
      <c r="B181" s="30">
        <v>100</v>
      </c>
      <c r="C181" s="30">
        <v>0</v>
      </c>
      <c r="D181" s="30">
        <v>0.33003300000000002</v>
      </c>
      <c r="E181" s="30">
        <v>2.5577559999999999</v>
      </c>
      <c r="F181" s="30">
        <v>6.6831680000000002</v>
      </c>
      <c r="G181" s="30">
        <v>10.808581</v>
      </c>
      <c r="H181" s="30">
        <v>18.811881</v>
      </c>
      <c r="I181" s="30">
        <v>16.501650000000001</v>
      </c>
      <c r="J181" s="30">
        <v>37.128712999999998</v>
      </c>
      <c r="K181" s="30">
        <v>7.1782180000000002</v>
      </c>
      <c r="L181" s="30">
        <v>26.423999999999999</v>
      </c>
      <c r="M181" s="30">
        <v>25</v>
      </c>
    </row>
    <row r="182" spans="1:13" x14ac:dyDescent="0.2">
      <c r="A182" s="19" t="s">
        <v>890</v>
      </c>
      <c r="B182" s="20">
        <v>24</v>
      </c>
      <c r="C182" s="20">
        <v>0</v>
      </c>
      <c r="D182" s="20">
        <v>0</v>
      </c>
      <c r="E182" s="20">
        <v>0</v>
      </c>
      <c r="F182" s="20">
        <v>0</v>
      </c>
      <c r="G182" s="20">
        <v>4</v>
      </c>
      <c r="H182" s="20">
        <v>7</v>
      </c>
      <c r="I182" s="20">
        <v>3</v>
      </c>
      <c r="J182" s="20">
        <v>9</v>
      </c>
      <c r="K182" s="20">
        <v>1</v>
      </c>
      <c r="L182" s="20">
        <v>0</v>
      </c>
      <c r="M182" s="20">
        <v>0</v>
      </c>
    </row>
    <row r="183" spans="1:13" x14ac:dyDescent="0.2">
      <c r="A183" s="21" t="s">
        <v>126</v>
      </c>
      <c r="B183" s="30">
        <v>100</v>
      </c>
      <c r="C183" s="30">
        <v>0</v>
      </c>
      <c r="D183" s="30">
        <v>0</v>
      </c>
      <c r="E183" s="30">
        <v>0</v>
      </c>
      <c r="F183" s="30">
        <v>0</v>
      </c>
      <c r="G183" s="30">
        <v>16.666667</v>
      </c>
      <c r="H183" s="30">
        <v>29.166667</v>
      </c>
      <c r="I183" s="30">
        <v>12.5</v>
      </c>
      <c r="J183" s="30">
        <v>37.5</v>
      </c>
      <c r="K183" s="30">
        <v>4.1666670000000003</v>
      </c>
      <c r="L183" s="30">
        <v>25</v>
      </c>
      <c r="M183" s="30">
        <v>25</v>
      </c>
    </row>
    <row r="184" spans="1:13" x14ac:dyDescent="0.2">
      <c r="A184" s="19" t="s">
        <v>891</v>
      </c>
      <c r="B184" s="20">
        <v>76</v>
      </c>
      <c r="C184" s="20">
        <v>0</v>
      </c>
      <c r="D184" s="20">
        <v>1</v>
      </c>
      <c r="E184" s="20">
        <v>1</v>
      </c>
      <c r="F184" s="20">
        <v>8</v>
      </c>
      <c r="G184" s="20">
        <v>7</v>
      </c>
      <c r="H184" s="20">
        <v>9</v>
      </c>
      <c r="I184" s="20">
        <v>14</v>
      </c>
      <c r="J184" s="20">
        <v>30</v>
      </c>
      <c r="K184" s="20">
        <v>6</v>
      </c>
      <c r="L184" s="20">
        <v>0</v>
      </c>
      <c r="M184" s="20">
        <v>0</v>
      </c>
    </row>
    <row r="185" spans="1:13" x14ac:dyDescent="0.2">
      <c r="A185" s="21" t="s">
        <v>126</v>
      </c>
      <c r="B185" s="30">
        <v>100</v>
      </c>
      <c r="C185" s="30">
        <v>0</v>
      </c>
      <c r="D185" s="30">
        <v>1.3157890000000001</v>
      </c>
      <c r="E185" s="30">
        <v>1.3157890000000001</v>
      </c>
      <c r="F185" s="30">
        <v>10.526316</v>
      </c>
      <c r="G185" s="30">
        <v>9.2105259999999998</v>
      </c>
      <c r="H185" s="30">
        <v>11.842105</v>
      </c>
      <c r="I185" s="30">
        <v>18.421053000000001</v>
      </c>
      <c r="J185" s="30">
        <v>39.473683999999999</v>
      </c>
      <c r="K185" s="30">
        <v>7.8947370000000001</v>
      </c>
      <c r="L185" s="30">
        <v>26.014285999999998</v>
      </c>
      <c r="M185" s="30">
        <v>25</v>
      </c>
    </row>
    <row r="186" spans="1:13" x14ac:dyDescent="0.2">
      <c r="A186" s="19" t="s">
        <v>892</v>
      </c>
      <c r="B186" s="20">
        <v>43</v>
      </c>
      <c r="C186" s="20">
        <v>0</v>
      </c>
      <c r="D186" s="20">
        <v>0</v>
      </c>
      <c r="E186" s="20">
        <v>1</v>
      </c>
      <c r="F186" s="20">
        <v>3</v>
      </c>
      <c r="G186" s="20">
        <v>4</v>
      </c>
      <c r="H186" s="20">
        <v>4</v>
      </c>
      <c r="I186" s="20">
        <v>10</v>
      </c>
      <c r="J186" s="20">
        <v>17</v>
      </c>
      <c r="K186" s="20">
        <v>4</v>
      </c>
      <c r="L186" s="20">
        <v>0</v>
      </c>
      <c r="M186" s="20">
        <v>0</v>
      </c>
    </row>
    <row r="187" spans="1:13" x14ac:dyDescent="0.2">
      <c r="A187" s="21" t="s">
        <v>126</v>
      </c>
      <c r="B187" s="30">
        <v>100</v>
      </c>
      <c r="C187" s="30">
        <v>0</v>
      </c>
      <c r="D187" s="30">
        <v>0</v>
      </c>
      <c r="E187" s="30">
        <v>2.3255810000000001</v>
      </c>
      <c r="F187" s="30">
        <v>6.9767440000000001</v>
      </c>
      <c r="G187" s="30">
        <v>9.3023260000000008</v>
      </c>
      <c r="H187" s="30">
        <v>9.3023260000000008</v>
      </c>
      <c r="I187" s="30">
        <v>23.255814000000001</v>
      </c>
      <c r="J187" s="30">
        <v>39.534883999999998</v>
      </c>
      <c r="K187" s="30">
        <v>9.3023260000000008</v>
      </c>
      <c r="L187" s="30">
        <v>28.384615</v>
      </c>
      <c r="M187" s="30">
        <v>25</v>
      </c>
    </row>
    <row r="188" spans="1:13" x14ac:dyDescent="0.2">
      <c r="A188" s="19" t="s">
        <v>893</v>
      </c>
      <c r="B188" s="20">
        <v>14</v>
      </c>
      <c r="C188" s="20">
        <v>0</v>
      </c>
      <c r="D188" s="20">
        <v>0</v>
      </c>
      <c r="E188" s="20">
        <v>1</v>
      </c>
      <c r="F188" s="20">
        <v>0</v>
      </c>
      <c r="G188" s="20">
        <v>1</v>
      </c>
      <c r="H188" s="20">
        <v>0</v>
      </c>
      <c r="I188" s="20">
        <v>1</v>
      </c>
      <c r="J188" s="20">
        <v>9</v>
      </c>
      <c r="K188" s="20">
        <v>2</v>
      </c>
      <c r="L188" s="20">
        <v>0</v>
      </c>
      <c r="M188" s="20">
        <v>0</v>
      </c>
    </row>
    <row r="189" spans="1:13" x14ac:dyDescent="0.2">
      <c r="A189" s="21" t="s">
        <v>126</v>
      </c>
      <c r="B189" s="30">
        <v>100</v>
      </c>
      <c r="C189" s="30">
        <v>0</v>
      </c>
      <c r="D189" s="30">
        <v>0</v>
      </c>
      <c r="E189" s="30">
        <v>7.1428570000000002</v>
      </c>
      <c r="F189" s="30">
        <v>0</v>
      </c>
      <c r="G189" s="30">
        <v>7.1428570000000002</v>
      </c>
      <c r="H189" s="30">
        <v>0</v>
      </c>
      <c r="I189" s="30">
        <v>7.1428570000000002</v>
      </c>
      <c r="J189" s="30">
        <v>64.285713999999999</v>
      </c>
      <c r="K189" s="30">
        <v>14.285714</v>
      </c>
      <c r="L189" s="30">
        <v>39.583333000000003</v>
      </c>
      <c r="M189" s="30">
        <v>40</v>
      </c>
    </row>
    <row r="190" spans="1:13" x14ac:dyDescent="0.2">
      <c r="A190" s="19" t="s">
        <v>894</v>
      </c>
      <c r="B190" s="20">
        <v>5</v>
      </c>
      <c r="C190" s="20">
        <v>0</v>
      </c>
      <c r="D190" s="20">
        <v>0</v>
      </c>
      <c r="E190" s="20">
        <v>0</v>
      </c>
      <c r="F190" s="20">
        <v>0</v>
      </c>
      <c r="G190" s="20">
        <v>0</v>
      </c>
      <c r="H190" s="20">
        <v>1</v>
      </c>
      <c r="I190" s="20">
        <v>1</v>
      </c>
      <c r="J190" s="20">
        <v>3</v>
      </c>
      <c r="K190" s="20">
        <v>0</v>
      </c>
      <c r="L190" s="20">
        <v>0</v>
      </c>
      <c r="M190" s="20">
        <v>0</v>
      </c>
    </row>
    <row r="191" spans="1:13" x14ac:dyDescent="0.2">
      <c r="A191" s="21" t="s">
        <v>126</v>
      </c>
      <c r="B191" s="30">
        <v>100</v>
      </c>
      <c r="C191" s="30">
        <v>0</v>
      </c>
      <c r="D191" s="30">
        <v>0</v>
      </c>
      <c r="E191" s="30">
        <v>0</v>
      </c>
      <c r="F191" s="30">
        <v>0</v>
      </c>
      <c r="G191" s="30">
        <v>0</v>
      </c>
      <c r="H191" s="30">
        <v>20</v>
      </c>
      <c r="I191" s="30">
        <v>20</v>
      </c>
      <c r="J191" s="30">
        <v>60</v>
      </c>
      <c r="K191" s="30">
        <v>0</v>
      </c>
      <c r="L191" s="30">
        <v>48.6</v>
      </c>
      <c r="M191" s="30">
        <v>35</v>
      </c>
    </row>
    <row r="192" spans="1:13" x14ac:dyDescent="0.2">
      <c r="A192" s="19" t="s">
        <v>873</v>
      </c>
      <c r="B192" s="20">
        <v>414</v>
      </c>
      <c r="C192" s="20">
        <v>0</v>
      </c>
      <c r="D192" s="20">
        <v>1</v>
      </c>
      <c r="E192" s="20">
        <v>17</v>
      </c>
      <c r="F192" s="20">
        <v>44</v>
      </c>
      <c r="G192" s="20">
        <v>41</v>
      </c>
      <c r="H192" s="20">
        <v>72</v>
      </c>
      <c r="I192" s="20">
        <v>54</v>
      </c>
      <c r="J192" s="20">
        <v>100</v>
      </c>
      <c r="K192" s="20">
        <v>85</v>
      </c>
      <c r="L192" s="20">
        <v>0</v>
      </c>
      <c r="M192" s="20">
        <v>0</v>
      </c>
    </row>
    <row r="193" spans="1:13" x14ac:dyDescent="0.2">
      <c r="A193" s="21" t="s">
        <v>126</v>
      </c>
      <c r="B193" s="30">
        <v>100</v>
      </c>
      <c r="C193" s="30">
        <v>0</v>
      </c>
      <c r="D193" s="30">
        <v>0.24154600000000001</v>
      </c>
      <c r="E193" s="30">
        <v>4.1062799999999999</v>
      </c>
      <c r="F193" s="30">
        <v>10.628019</v>
      </c>
      <c r="G193" s="30">
        <v>9.9033820000000006</v>
      </c>
      <c r="H193" s="30">
        <v>17.391304000000002</v>
      </c>
      <c r="I193" s="30">
        <v>13.043478</v>
      </c>
      <c r="J193" s="30">
        <v>24.154589000000001</v>
      </c>
      <c r="K193" s="30">
        <v>20.531400999999999</v>
      </c>
      <c r="L193" s="30">
        <v>22.598783999999998</v>
      </c>
      <c r="M193" s="30">
        <v>23</v>
      </c>
    </row>
    <row r="194" spans="1:13" x14ac:dyDescent="0.2">
      <c r="A194" s="18" t="s">
        <v>895</v>
      </c>
      <c r="B194" s="18"/>
      <c r="C194" s="18"/>
      <c r="D194" s="18"/>
      <c r="E194" s="18"/>
      <c r="F194" s="18"/>
      <c r="G194" s="18"/>
      <c r="H194" s="18"/>
      <c r="I194" s="18"/>
      <c r="J194" s="18"/>
      <c r="K194" s="18"/>
      <c r="L194" s="18"/>
      <c r="M194" s="18"/>
    </row>
    <row r="195" spans="1:13" x14ac:dyDescent="0.2">
      <c r="A195" s="19" t="s">
        <v>889</v>
      </c>
      <c r="B195" s="20">
        <v>13</v>
      </c>
      <c r="C195" s="20">
        <v>0</v>
      </c>
      <c r="D195" s="20">
        <v>0</v>
      </c>
      <c r="E195" s="20">
        <v>1</v>
      </c>
      <c r="F195" s="20">
        <v>1</v>
      </c>
      <c r="G195" s="20">
        <v>4</v>
      </c>
      <c r="H195" s="20">
        <v>2</v>
      </c>
      <c r="I195" s="20">
        <v>0</v>
      </c>
      <c r="J195" s="20">
        <v>2</v>
      </c>
      <c r="K195" s="20">
        <v>3</v>
      </c>
      <c r="L195" s="20">
        <v>0</v>
      </c>
      <c r="M195" s="20">
        <v>0</v>
      </c>
    </row>
    <row r="196" spans="1:13" x14ac:dyDescent="0.2">
      <c r="A196" s="21" t="s">
        <v>126</v>
      </c>
      <c r="B196" s="30">
        <v>100</v>
      </c>
      <c r="C196" s="30">
        <v>0</v>
      </c>
      <c r="D196" s="30">
        <v>0</v>
      </c>
      <c r="E196" s="30">
        <v>7.6923079999999997</v>
      </c>
      <c r="F196" s="30">
        <v>7.6923079999999997</v>
      </c>
      <c r="G196" s="30">
        <v>30.769231000000001</v>
      </c>
      <c r="H196" s="30">
        <v>15.384615</v>
      </c>
      <c r="I196" s="30">
        <v>0</v>
      </c>
      <c r="J196" s="30">
        <v>15.384615</v>
      </c>
      <c r="K196" s="30">
        <v>23.076923000000001</v>
      </c>
      <c r="L196" s="30">
        <v>19.3</v>
      </c>
      <c r="M196" s="30">
        <v>17.5</v>
      </c>
    </row>
    <row r="197" spans="1:13" x14ac:dyDescent="0.2">
      <c r="A197" s="19" t="s">
        <v>890</v>
      </c>
      <c r="B197" s="20">
        <v>89</v>
      </c>
      <c r="C197" s="20">
        <v>1</v>
      </c>
      <c r="D197" s="20">
        <v>0</v>
      </c>
      <c r="E197" s="20">
        <v>12</v>
      </c>
      <c r="F197" s="20">
        <v>20</v>
      </c>
      <c r="G197" s="20">
        <v>19</v>
      </c>
      <c r="H197" s="20">
        <v>10</v>
      </c>
      <c r="I197" s="20">
        <v>8</v>
      </c>
      <c r="J197" s="20">
        <v>9</v>
      </c>
      <c r="K197" s="20">
        <v>10</v>
      </c>
      <c r="L197" s="20">
        <v>0</v>
      </c>
      <c r="M197" s="20">
        <v>0</v>
      </c>
    </row>
    <row r="198" spans="1:13" x14ac:dyDescent="0.2">
      <c r="A198" s="21" t="s">
        <v>126</v>
      </c>
      <c r="B198" s="30">
        <v>100</v>
      </c>
      <c r="C198" s="30">
        <v>1.123596</v>
      </c>
      <c r="D198" s="30">
        <v>0</v>
      </c>
      <c r="E198" s="30">
        <v>13.483146</v>
      </c>
      <c r="F198" s="30">
        <v>22.471910000000001</v>
      </c>
      <c r="G198" s="30">
        <v>21.348314999999999</v>
      </c>
      <c r="H198" s="30">
        <v>11.235955000000001</v>
      </c>
      <c r="I198" s="30">
        <v>8.9887639999999998</v>
      </c>
      <c r="J198" s="30">
        <v>10.112360000000001</v>
      </c>
      <c r="K198" s="30">
        <v>11.235955000000001</v>
      </c>
      <c r="L198" s="30">
        <v>16.822785</v>
      </c>
      <c r="M198" s="30">
        <v>15</v>
      </c>
    </row>
    <row r="199" spans="1:13" x14ac:dyDescent="0.2">
      <c r="A199" s="19" t="s">
        <v>891</v>
      </c>
      <c r="B199" s="20">
        <v>143</v>
      </c>
      <c r="C199" s="20">
        <v>0</v>
      </c>
      <c r="D199" s="20">
        <v>0</v>
      </c>
      <c r="E199" s="20">
        <v>13</v>
      </c>
      <c r="F199" s="20">
        <v>28</v>
      </c>
      <c r="G199" s="20">
        <v>17</v>
      </c>
      <c r="H199" s="20">
        <v>20</v>
      </c>
      <c r="I199" s="20">
        <v>13</v>
      </c>
      <c r="J199" s="20">
        <v>39</v>
      </c>
      <c r="K199" s="20">
        <v>13</v>
      </c>
      <c r="L199" s="20">
        <v>0</v>
      </c>
      <c r="M199" s="20">
        <v>0</v>
      </c>
    </row>
    <row r="200" spans="1:13" x14ac:dyDescent="0.2">
      <c r="A200" s="21" t="s">
        <v>126</v>
      </c>
      <c r="B200" s="30">
        <v>100</v>
      </c>
      <c r="C200" s="30">
        <v>0</v>
      </c>
      <c r="D200" s="30">
        <v>0</v>
      </c>
      <c r="E200" s="30">
        <v>9.0909089999999999</v>
      </c>
      <c r="F200" s="30">
        <v>19.58042</v>
      </c>
      <c r="G200" s="30">
        <v>11.888112</v>
      </c>
      <c r="H200" s="30">
        <v>13.986014000000001</v>
      </c>
      <c r="I200" s="30">
        <v>9.0909089999999999</v>
      </c>
      <c r="J200" s="30">
        <v>27.272727</v>
      </c>
      <c r="K200" s="30">
        <v>9.0909089999999999</v>
      </c>
      <c r="L200" s="30">
        <v>20.661538</v>
      </c>
      <c r="M200" s="30">
        <v>20</v>
      </c>
    </row>
    <row r="201" spans="1:13" ht="11.15" customHeight="1" x14ac:dyDescent="0.2">
      <c r="A201" s="19" t="s">
        <v>892</v>
      </c>
      <c r="B201" s="20">
        <v>27</v>
      </c>
      <c r="C201" s="20">
        <v>0</v>
      </c>
      <c r="D201" s="20">
        <v>0</v>
      </c>
      <c r="E201" s="20">
        <v>1</v>
      </c>
      <c r="F201" s="20">
        <v>0</v>
      </c>
      <c r="G201" s="20">
        <v>3</v>
      </c>
      <c r="H201" s="20">
        <v>6</v>
      </c>
      <c r="I201" s="20">
        <v>7</v>
      </c>
      <c r="J201" s="20">
        <v>7</v>
      </c>
      <c r="K201" s="20">
        <v>3</v>
      </c>
      <c r="L201" s="20">
        <v>0</v>
      </c>
      <c r="M201" s="20">
        <v>0</v>
      </c>
    </row>
    <row r="202" spans="1:13" ht="11.15" customHeight="1" x14ac:dyDescent="0.2">
      <c r="A202" s="21" t="s">
        <v>126</v>
      </c>
      <c r="B202" s="30">
        <v>100</v>
      </c>
      <c r="C202" s="30">
        <v>0</v>
      </c>
      <c r="D202" s="30">
        <v>0</v>
      </c>
      <c r="E202" s="30">
        <v>3.7037040000000001</v>
      </c>
      <c r="F202" s="30">
        <v>0</v>
      </c>
      <c r="G202" s="30">
        <v>11.111110999999999</v>
      </c>
      <c r="H202" s="30">
        <v>22.222221999999999</v>
      </c>
      <c r="I202" s="30">
        <v>25.925926</v>
      </c>
      <c r="J202" s="30">
        <v>25.925926</v>
      </c>
      <c r="K202" s="30">
        <v>11.111110999999999</v>
      </c>
      <c r="L202" s="30">
        <v>25.458333</v>
      </c>
      <c r="M202" s="30">
        <v>25</v>
      </c>
    </row>
    <row r="203" spans="1:13" ht="11.15" customHeight="1" x14ac:dyDescent="0.2">
      <c r="A203" s="19" t="s">
        <v>893</v>
      </c>
      <c r="B203" s="20">
        <v>5</v>
      </c>
      <c r="C203" s="20">
        <v>0</v>
      </c>
      <c r="D203" s="20">
        <v>0</v>
      </c>
      <c r="E203" s="20">
        <v>0</v>
      </c>
      <c r="F203" s="20">
        <v>1</v>
      </c>
      <c r="G203" s="20">
        <v>1</v>
      </c>
      <c r="H203" s="20">
        <v>1</v>
      </c>
      <c r="I203" s="20">
        <v>0</v>
      </c>
      <c r="J203" s="20">
        <v>1</v>
      </c>
      <c r="K203" s="20">
        <v>1</v>
      </c>
      <c r="L203" s="20">
        <v>0</v>
      </c>
      <c r="M203" s="20">
        <v>0</v>
      </c>
    </row>
    <row r="204" spans="1:13" ht="11.15" customHeight="1" x14ac:dyDescent="0.2">
      <c r="A204" s="21" t="s">
        <v>126</v>
      </c>
      <c r="B204" s="30">
        <v>100</v>
      </c>
      <c r="C204" s="30">
        <v>0</v>
      </c>
      <c r="D204" s="30">
        <v>0</v>
      </c>
      <c r="E204" s="30">
        <v>0</v>
      </c>
      <c r="F204" s="30">
        <v>20</v>
      </c>
      <c r="G204" s="30">
        <v>20</v>
      </c>
      <c r="H204" s="30">
        <v>20</v>
      </c>
      <c r="I204" s="30">
        <v>0</v>
      </c>
      <c r="J204" s="30">
        <v>20</v>
      </c>
      <c r="K204" s="30">
        <v>20</v>
      </c>
      <c r="L204" s="30">
        <v>18.75</v>
      </c>
      <c r="M204" s="30">
        <v>17.5</v>
      </c>
    </row>
    <row r="205" spans="1:13" ht="11.15" customHeight="1" x14ac:dyDescent="0.2">
      <c r="A205" s="19" t="s">
        <v>894</v>
      </c>
      <c r="B205" s="20">
        <v>10</v>
      </c>
      <c r="C205" s="20">
        <v>0</v>
      </c>
      <c r="D205" s="20">
        <v>0</v>
      </c>
      <c r="E205" s="20">
        <v>0</v>
      </c>
      <c r="F205" s="20">
        <v>2</v>
      </c>
      <c r="G205" s="20">
        <v>0</v>
      </c>
      <c r="H205" s="20">
        <v>0</v>
      </c>
      <c r="I205" s="20">
        <v>2</v>
      </c>
      <c r="J205" s="20">
        <v>3</v>
      </c>
      <c r="K205" s="20">
        <v>3</v>
      </c>
      <c r="L205" s="20">
        <v>0</v>
      </c>
      <c r="M205" s="20">
        <v>0</v>
      </c>
    </row>
    <row r="206" spans="1:13" ht="11.15" customHeight="1" x14ac:dyDescent="0.2">
      <c r="A206" s="21" t="s">
        <v>126</v>
      </c>
      <c r="B206" s="30">
        <v>100</v>
      </c>
      <c r="C206" s="30">
        <v>0</v>
      </c>
      <c r="D206" s="30">
        <v>0</v>
      </c>
      <c r="E206" s="30">
        <v>0</v>
      </c>
      <c r="F206" s="30">
        <v>20</v>
      </c>
      <c r="G206" s="30">
        <v>0</v>
      </c>
      <c r="H206" s="30">
        <v>0</v>
      </c>
      <c r="I206" s="30">
        <v>20</v>
      </c>
      <c r="J206" s="30">
        <v>30</v>
      </c>
      <c r="K206" s="30">
        <v>30</v>
      </c>
      <c r="L206" s="30">
        <v>25.714286000000001</v>
      </c>
      <c r="M206" s="30">
        <v>25</v>
      </c>
    </row>
    <row r="207" spans="1:13" ht="11.15" customHeight="1" x14ac:dyDescent="0.2">
      <c r="A207" s="19" t="s">
        <v>873</v>
      </c>
      <c r="B207" s="20">
        <v>28</v>
      </c>
      <c r="C207" s="20">
        <v>0</v>
      </c>
      <c r="D207" s="20">
        <v>0</v>
      </c>
      <c r="E207" s="20">
        <v>4</v>
      </c>
      <c r="F207" s="20">
        <v>3</v>
      </c>
      <c r="G207" s="20">
        <v>1</v>
      </c>
      <c r="H207" s="20">
        <v>5</v>
      </c>
      <c r="I207" s="20">
        <v>1</v>
      </c>
      <c r="J207" s="20">
        <v>7</v>
      </c>
      <c r="K207" s="20">
        <v>7</v>
      </c>
      <c r="L207" s="20">
        <v>0</v>
      </c>
      <c r="M207" s="20">
        <v>0</v>
      </c>
    </row>
    <row r="208" spans="1:13" ht="11.15" customHeight="1" x14ac:dyDescent="0.2">
      <c r="A208" s="21" t="s">
        <v>126</v>
      </c>
      <c r="B208" s="30">
        <v>100</v>
      </c>
      <c r="C208" s="30">
        <v>0</v>
      </c>
      <c r="D208" s="30">
        <v>0</v>
      </c>
      <c r="E208" s="30">
        <v>14.285714</v>
      </c>
      <c r="F208" s="30">
        <v>10.714286</v>
      </c>
      <c r="G208" s="30">
        <v>3.5714290000000002</v>
      </c>
      <c r="H208" s="30">
        <v>17.857143000000001</v>
      </c>
      <c r="I208" s="30">
        <v>3.5714290000000002</v>
      </c>
      <c r="J208" s="30">
        <v>25</v>
      </c>
      <c r="K208" s="30">
        <v>25</v>
      </c>
      <c r="L208" s="30">
        <v>20.333333</v>
      </c>
      <c r="M208" s="30">
        <v>20</v>
      </c>
    </row>
    <row r="209" spans="1:13" ht="11.15" customHeight="1" x14ac:dyDescent="0.2">
      <c r="A209" s="18" t="s">
        <v>142</v>
      </c>
      <c r="B209" s="18"/>
      <c r="C209" s="18"/>
      <c r="D209" s="18"/>
      <c r="E209" s="18"/>
      <c r="F209" s="18"/>
      <c r="G209" s="18"/>
      <c r="H209" s="18"/>
      <c r="I209" s="18"/>
      <c r="J209" s="18"/>
      <c r="K209" s="18"/>
      <c r="L209" s="18"/>
      <c r="M209" s="18"/>
    </row>
    <row r="210" spans="1:13" ht="11.15" customHeight="1" x14ac:dyDescent="0.2">
      <c r="A210" s="19" t="s">
        <v>896</v>
      </c>
      <c r="B210" s="20">
        <v>90</v>
      </c>
      <c r="C210" s="20">
        <v>0</v>
      </c>
      <c r="D210" s="20">
        <v>0</v>
      </c>
      <c r="E210" s="20">
        <v>0</v>
      </c>
      <c r="F210" s="20">
        <v>2</v>
      </c>
      <c r="G210" s="20">
        <v>5</v>
      </c>
      <c r="H210" s="20">
        <v>16</v>
      </c>
      <c r="I210" s="20">
        <v>13</v>
      </c>
      <c r="J210" s="20">
        <v>47</v>
      </c>
      <c r="K210" s="20">
        <v>7</v>
      </c>
      <c r="L210" s="20">
        <v>0</v>
      </c>
      <c r="M210" s="20">
        <v>0</v>
      </c>
    </row>
    <row r="211" spans="1:13" ht="11.15" customHeight="1" x14ac:dyDescent="0.2">
      <c r="A211" s="21" t="s">
        <v>126</v>
      </c>
      <c r="B211" s="30">
        <v>100</v>
      </c>
      <c r="C211" s="30">
        <v>0</v>
      </c>
      <c r="D211" s="30">
        <v>0</v>
      </c>
      <c r="E211" s="30">
        <v>0</v>
      </c>
      <c r="F211" s="30">
        <v>2.2222219999999999</v>
      </c>
      <c r="G211" s="30">
        <v>5.5555560000000002</v>
      </c>
      <c r="H211" s="30">
        <v>17.777778000000001</v>
      </c>
      <c r="I211" s="30">
        <v>14.444444000000001</v>
      </c>
      <c r="J211" s="30">
        <v>52.222222000000002</v>
      </c>
      <c r="K211" s="30">
        <v>7.7777779999999996</v>
      </c>
      <c r="L211" s="30">
        <v>32.819277</v>
      </c>
      <c r="M211" s="30">
        <v>30</v>
      </c>
    </row>
    <row r="212" spans="1:13" ht="11.15" customHeight="1" x14ac:dyDescent="0.2">
      <c r="A212" s="19" t="s">
        <v>897</v>
      </c>
      <c r="B212" s="20">
        <v>307</v>
      </c>
      <c r="C212" s="20">
        <v>0</v>
      </c>
      <c r="D212" s="20">
        <v>0</v>
      </c>
      <c r="E212" s="20">
        <v>9</v>
      </c>
      <c r="F212" s="20">
        <v>21</v>
      </c>
      <c r="G212" s="20">
        <v>28</v>
      </c>
      <c r="H212" s="20">
        <v>44</v>
      </c>
      <c r="I212" s="20">
        <v>33</v>
      </c>
      <c r="J212" s="20">
        <v>151</v>
      </c>
      <c r="K212" s="20">
        <v>21</v>
      </c>
      <c r="L212" s="20">
        <v>0</v>
      </c>
      <c r="M212" s="20">
        <v>0</v>
      </c>
    </row>
    <row r="213" spans="1:13" ht="11.15" customHeight="1" x14ac:dyDescent="0.2">
      <c r="A213" s="21" t="s">
        <v>126</v>
      </c>
      <c r="B213" s="30">
        <v>100</v>
      </c>
      <c r="C213" s="30">
        <v>0</v>
      </c>
      <c r="D213" s="30">
        <v>0</v>
      </c>
      <c r="E213" s="30">
        <v>2.9315959999999999</v>
      </c>
      <c r="F213" s="30">
        <v>6.8403910000000003</v>
      </c>
      <c r="G213" s="30">
        <v>9.1205210000000001</v>
      </c>
      <c r="H213" s="30">
        <v>14.332248</v>
      </c>
      <c r="I213" s="30">
        <v>10.749186</v>
      </c>
      <c r="J213" s="30">
        <v>49.185668</v>
      </c>
      <c r="K213" s="30">
        <v>6.8403910000000003</v>
      </c>
      <c r="L213" s="30">
        <v>28.164335999999999</v>
      </c>
      <c r="M213" s="30">
        <v>30</v>
      </c>
    </row>
    <row r="214" spans="1:13" ht="11.15" customHeight="1" x14ac:dyDescent="0.2">
      <c r="A214" s="19" t="s">
        <v>898</v>
      </c>
      <c r="B214" s="20">
        <v>392</v>
      </c>
      <c r="C214" s="20">
        <v>0</v>
      </c>
      <c r="D214" s="20">
        <v>3</v>
      </c>
      <c r="E214" s="20">
        <v>10</v>
      </c>
      <c r="F214" s="20">
        <v>24</v>
      </c>
      <c r="G214" s="20">
        <v>35</v>
      </c>
      <c r="H214" s="20">
        <v>60</v>
      </c>
      <c r="I214" s="20">
        <v>73</v>
      </c>
      <c r="J214" s="20">
        <v>161</v>
      </c>
      <c r="K214" s="20">
        <v>26</v>
      </c>
      <c r="L214" s="20">
        <v>0</v>
      </c>
      <c r="M214" s="20">
        <v>0</v>
      </c>
    </row>
    <row r="215" spans="1:13" ht="11.15" customHeight="1" x14ac:dyDescent="0.2">
      <c r="A215" s="21" t="s">
        <v>126</v>
      </c>
      <c r="B215" s="30">
        <v>100</v>
      </c>
      <c r="C215" s="30">
        <v>0</v>
      </c>
      <c r="D215" s="30">
        <v>0.76530600000000004</v>
      </c>
      <c r="E215" s="30">
        <v>2.5510199999999998</v>
      </c>
      <c r="F215" s="30">
        <v>6.1224489999999996</v>
      </c>
      <c r="G215" s="30">
        <v>8.9285709999999998</v>
      </c>
      <c r="H215" s="30">
        <v>15.306122</v>
      </c>
      <c r="I215" s="30">
        <v>18.622449</v>
      </c>
      <c r="J215" s="30">
        <v>41.071429000000002</v>
      </c>
      <c r="K215" s="30">
        <v>6.6326530000000004</v>
      </c>
      <c r="L215" s="30">
        <v>27.407104</v>
      </c>
      <c r="M215" s="30">
        <v>25</v>
      </c>
    </row>
    <row r="216" spans="1:13" ht="11.15" customHeight="1" x14ac:dyDescent="0.2">
      <c r="A216" s="19" t="s">
        <v>899</v>
      </c>
      <c r="B216" s="20">
        <v>379</v>
      </c>
      <c r="C216" s="20">
        <v>0</v>
      </c>
      <c r="D216" s="20">
        <v>0</v>
      </c>
      <c r="E216" s="20">
        <v>11</v>
      </c>
      <c r="F216" s="20">
        <v>35</v>
      </c>
      <c r="G216" s="20">
        <v>47</v>
      </c>
      <c r="H216" s="20">
        <v>63</v>
      </c>
      <c r="I216" s="20">
        <v>58</v>
      </c>
      <c r="J216" s="20">
        <v>120</v>
      </c>
      <c r="K216" s="20">
        <v>45</v>
      </c>
      <c r="L216" s="20">
        <v>0</v>
      </c>
      <c r="M216" s="20">
        <v>0</v>
      </c>
    </row>
    <row r="217" spans="1:13" ht="11.15" customHeight="1" x14ac:dyDescent="0.2">
      <c r="A217" s="21" t="s">
        <v>126</v>
      </c>
      <c r="B217" s="30">
        <v>100</v>
      </c>
      <c r="C217" s="30">
        <v>0</v>
      </c>
      <c r="D217" s="30">
        <v>0</v>
      </c>
      <c r="E217" s="30">
        <v>2.9023750000000001</v>
      </c>
      <c r="F217" s="30">
        <v>9.2348280000000003</v>
      </c>
      <c r="G217" s="30">
        <v>12.401054999999999</v>
      </c>
      <c r="H217" s="30">
        <v>16.622691</v>
      </c>
      <c r="I217" s="30">
        <v>15.303430000000001</v>
      </c>
      <c r="J217" s="30">
        <v>31.662268999999998</v>
      </c>
      <c r="K217" s="30">
        <v>11.873351</v>
      </c>
      <c r="L217" s="30">
        <v>24.847304999999999</v>
      </c>
      <c r="M217" s="30">
        <v>25</v>
      </c>
    </row>
    <row r="218" spans="1:13" ht="11.15" customHeight="1" x14ac:dyDescent="0.2">
      <c r="A218" s="19" t="s">
        <v>900</v>
      </c>
      <c r="B218" s="20">
        <v>951</v>
      </c>
      <c r="C218" s="20">
        <v>1</v>
      </c>
      <c r="D218" s="20">
        <v>5</v>
      </c>
      <c r="E218" s="20">
        <v>55</v>
      </c>
      <c r="F218" s="20">
        <v>108</v>
      </c>
      <c r="G218" s="20">
        <v>119</v>
      </c>
      <c r="H218" s="20">
        <v>184</v>
      </c>
      <c r="I218" s="20">
        <v>140</v>
      </c>
      <c r="J218" s="20">
        <v>209</v>
      </c>
      <c r="K218" s="20">
        <v>130</v>
      </c>
      <c r="L218" s="20">
        <v>0</v>
      </c>
      <c r="M218" s="20">
        <v>0</v>
      </c>
    </row>
    <row r="219" spans="1:13" ht="11.15" customHeight="1" x14ac:dyDescent="0.2">
      <c r="A219" s="21" t="s">
        <v>126</v>
      </c>
      <c r="B219" s="30">
        <v>100</v>
      </c>
      <c r="C219" s="30">
        <v>0.105152</v>
      </c>
      <c r="D219" s="30">
        <v>0.52576199999999995</v>
      </c>
      <c r="E219" s="30">
        <v>5.7833860000000001</v>
      </c>
      <c r="F219" s="30">
        <v>11.356467</v>
      </c>
      <c r="G219" s="30">
        <v>12.513144</v>
      </c>
      <c r="H219" s="30">
        <v>19.348054999999999</v>
      </c>
      <c r="I219" s="30">
        <v>14.721346</v>
      </c>
      <c r="J219" s="30">
        <v>21.976866000000001</v>
      </c>
      <c r="K219" s="30">
        <v>13.669821000000001</v>
      </c>
      <c r="L219" s="30">
        <v>21.936662999999999</v>
      </c>
      <c r="M219" s="30">
        <v>20</v>
      </c>
    </row>
    <row r="220" spans="1:13" ht="11.15" customHeight="1" x14ac:dyDescent="0.2">
      <c r="A220" s="19" t="s">
        <v>873</v>
      </c>
      <c r="B220" s="20">
        <v>69</v>
      </c>
      <c r="C220" s="20">
        <v>0</v>
      </c>
      <c r="D220" s="20">
        <v>0</v>
      </c>
      <c r="E220" s="20">
        <v>3</v>
      </c>
      <c r="F220" s="20">
        <v>12</v>
      </c>
      <c r="G220" s="20">
        <v>11</v>
      </c>
      <c r="H220" s="20">
        <v>14</v>
      </c>
      <c r="I220" s="20">
        <v>9</v>
      </c>
      <c r="J220" s="20">
        <v>12</v>
      </c>
      <c r="K220" s="20">
        <v>8</v>
      </c>
      <c r="L220" s="20">
        <v>0</v>
      </c>
      <c r="M220" s="20">
        <v>0</v>
      </c>
    </row>
    <row r="221" spans="1:13" ht="11.15" customHeight="1" x14ac:dyDescent="0.2">
      <c r="A221" s="21" t="s">
        <v>126</v>
      </c>
      <c r="B221" s="30">
        <v>100</v>
      </c>
      <c r="C221" s="30">
        <v>0</v>
      </c>
      <c r="D221" s="30">
        <v>0</v>
      </c>
      <c r="E221" s="30">
        <v>4.3478260000000004</v>
      </c>
      <c r="F221" s="30">
        <v>17.391304000000002</v>
      </c>
      <c r="G221" s="30">
        <v>15.942029</v>
      </c>
      <c r="H221" s="30">
        <v>20.289854999999999</v>
      </c>
      <c r="I221" s="30">
        <v>13.043478</v>
      </c>
      <c r="J221" s="30">
        <v>17.391304000000002</v>
      </c>
      <c r="K221" s="30">
        <v>11.594203</v>
      </c>
      <c r="L221" s="30">
        <v>20.344262000000001</v>
      </c>
      <c r="M221" s="30">
        <v>20</v>
      </c>
    </row>
    <row r="222" spans="1:13" ht="11.15" customHeight="1" x14ac:dyDescent="0.2">
      <c r="A222" s="18" t="s">
        <v>143</v>
      </c>
      <c r="B222" s="18"/>
      <c r="C222" s="18"/>
      <c r="D222" s="18"/>
      <c r="E222" s="18"/>
      <c r="F222" s="18"/>
      <c r="G222" s="18"/>
      <c r="H222" s="18"/>
      <c r="I222" s="18"/>
      <c r="J222" s="18"/>
      <c r="K222" s="18"/>
      <c r="L222" s="18"/>
      <c r="M222" s="18"/>
    </row>
    <row r="223" spans="1:13" ht="11.15" customHeight="1" x14ac:dyDescent="0.2">
      <c r="A223" s="21" t="s">
        <v>901</v>
      </c>
      <c r="B223" s="21"/>
      <c r="C223" s="21"/>
      <c r="D223" s="21"/>
      <c r="E223" s="21"/>
      <c r="F223" s="21"/>
      <c r="G223" s="21"/>
      <c r="H223" s="21"/>
      <c r="I223" s="21"/>
      <c r="J223" s="21"/>
      <c r="K223" s="21"/>
      <c r="L223" s="21"/>
      <c r="M223" s="21"/>
    </row>
    <row r="224" spans="1:13" ht="11.15" customHeight="1" x14ac:dyDescent="0.2">
      <c r="A224" s="19" t="s">
        <v>902</v>
      </c>
      <c r="B224" s="20">
        <v>546</v>
      </c>
      <c r="C224" s="20">
        <v>0</v>
      </c>
      <c r="D224" s="20">
        <v>1</v>
      </c>
      <c r="E224" s="20">
        <v>13</v>
      </c>
      <c r="F224" s="20">
        <v>26</v>
      </c>
      <c r="G224" s="20">
        <v>39</v>
      </c>
      <c r="H224" s="20">
        <v>76</v>
      </c>
      <c r="I224" s="20">
        <v>95</v>
      </c>
      <c r="J224" s="20">
        <v>265</v>
      </c>
      <c r="K224" s="20">
        <v>31</v>
      </c>
      <c r="L224" s="20">
        <v>0</v>
      </c>
      <c r="M224" s="20">
        <v>0</v>
      </c>
    </row>
    <row r="225" spans="1:13" ht="11.15" customHeight="1" x14ac:dyDescent="0.2">
      <c r="A225" s="21" t="s">
        <v>126</v>
      </c>
      <c r="B225" s="30">
        <v>100</v>
      </c>
      <c r="C225" s="30">
        <v>0</v>
      </c>
      <c r="D225" s="30">
        <v>0.18315000000000001</v>
      </c>
      <c r="E225" s="30">
        <v>2.3809520000000002</v>
      </c>
      <c r="F225" s="30">
        <v>4.7619049999999996</v>
      </c>
      <c r="G225" s="30">
        <v>7.1428570000000002</v>
      </c>
      <c r="H225" s="30">
        <v>13.919414</v>
      </c>
      <c r="I225" s="30">
        <v>17.399266999999998</v>
      </c>
      <c r="J225" s="30">
        <v>48.534799</v>
      </c>
      <c r="K225" s="30">
        <v>5.6776559999999998</v>
      </c>
      <c r="L225" s="30">
        <v>30.040776999999999</v>
      </c>
      <c r="M225" s="30">
        <v>30</v>
      </c>
    </row>
    <row r="226" spans="1:13" ht="11.15" customHeight="1" x14ac:dyDescent="0.2">
      <c r="A226" s="19" t="s">
        <v>903</v>
      </c>
      <c r="B226" s="20">
        <v>531</v>
      </c>
      <c r="C226" s="20">
        <v>0</v>
      </c>
      <c r="D226" s="20">
        <v>1</v>
      </c>
      <c r="E226" s="20">
        <v>15</v>
      </c>
      <c r="F226" s="20">
        <v>43</v>
      </c>
      <c r="G226" s="20">
        <v>59</v>
      </c>
      <c r="H226" s="20">
        <v>98</v>
      </c>
      <c r="I226" s="20">
        <v>88</v>
      </c>
      <c r="J226" s="20">
        <v>179</v>
      </c>
      <c r="K226" s="20">
        <v>48</v>
      </c>
      <c r="L226" s="20">
        <v>0</v>
      </c>
      <c r="M226" s="20">
        <v>0</v>
      </c>
    </row>
    <row r="227" spans="1:13" ht="11.15" customHeight="1" x14ac:dyDescent="0.2">
      <c r="A227" s="21" t="s">
        <v>126</v>
      </c>
      <c r="B227" s="30">
        <v>100</v>
      </c>
      <c r="C227" s="30">
        <v>0</v>
      </c>
      <c r="D227" s="30">
        <v>0.18832399999999999</v>
      </c>
      <c r="E227" s="30">
        <v>2.824859</v>
      </c>
      <c r="F227" s="30">
        <v>8.0979279999999996</v>
      </c>
      <c r="G227" s="30">
        <v>11.111110999999999</v>
      </c>
      <c r="H227" s="30">
        <v>18.455743999999999</v>
      </c>
      <c r="I227" s="30">
        <v>16.572505</v>
      </c>
      <c r="J227" s="30">
        <v>33.709980999999999</v>
      </c>
      <c r="K227" s="30">
        <v>9.0395479999999999</v>
      </c>
      <c r="L227" s="30">
        <v>24.842649999999999</v>
      </c>
      <c r="M227" s="30">
        <v>25</v>
      </c>
    </row>
    <row r="228" spans="1:13" ht="11.15" customHeight="1" x14ac:dyDescent="0.2">
      <c r="A228" s="19" t="s">
        <v>904</v>
      </c>
      <c r="B228" s="20">
        <v>205</v>
      </c>
      <c r="C228" s="20">
        <v>0</v>
      </c>
      <c r="D228" s="20">
        <v>0</v>
      </c>
      <c r="E228" s="20">
        <v>7</v>
      </c>
      <c r="F228" s="20">
        <v>20</v>
      </c>
      <c r="G228" s="20">
        <v>21</v>
      </c>
      <c r="H228" s="20">
        <v>44</v>
      </c>
      <c r="I228" s="20">
        <v>31</v>
      </c>
      <c r="J228" s="20">
        <v>61</v>
      </c>
      <c r="K228" s="20">
        <v>21</v>
      </c>
      <c r="L228" s="20">
        <v>0</v>
      </c>
      <c r="M228" s="20">
        <v>0</v>
      </c>
    </row>
    <row r="229" spans="1:13" ht="11.15" customHeight="1" x14ac:dyDescent="0.2">
      <c r="A229" s="21" t="s">
        <v>126</v>
      </c>
      <c r="B229" s="30">
        <v>100</v>
      </c>
      <c r="C229" s="30">
        <v>0</v>
      </c>
      <c r="D229" s="30">
        <v>0</v>
      </c>
      <c r="E229" s="30">
        <v>3.4146339999999999</v>
      </c>
      <c r="F229" s="30">
        <v>9.7560979999999997</v>
      </c>
      <c r="G229" s="30">
        <v>10.243902</v>
      </c>
      <c r="H229" s="30">
        <v>21.463415000000001</v>
      </c>
      <c r="I229" s="30">
        <v>15.121950999999999</v>
      </c>
      <c r="J229" s="30">
        <v>29.756098000000001</v>
      </c>
      <c r="K229" s="30">
        <v>10.243902</v>
      </c>
      <c r="L229" s="30">
        <v>23.869565000000001</v>
      </c>
      <c r="M229" s="30">
        <v>24.5</v>
      </c>
    </row>
    <row r="230" spans="1:13" ht="11.15" customHeight="1" x14ac:dyDescent="0.2">
      <c r="A230" s="19" t="s">
        <v>905</v>
      </c>
      <c r="B230" s="20">
        <v>762</v>
      </c>
      <c r="C230" s="20">
        <v>1</v>
      </c>
      <c r="D230" s="20">
        <v>6</v>
      </c>
      <c r="E230" s="20">
        <v>47</v>
      </c>
      <c r="F230" s="20">
        <v>92</v>
      </c>
      <c r="G230" s="20">
        <v>104</v>
      </c>
      <c r="H230" s="20">
        <v>141</v>
      </c>
      <c r="I230" s="20">
        <v>90</v>
      </c>
      <c r="J230" s="20">
        <v>167</v>
      </c>
      <c r="K230" s="20">
        <v>114</v>
      </c>
      <c r="L230" s="20">
        <v>0</v>
      </c>
      <c r="M230" s="20">
        <v>0</v>
      </c>
    </row>
    <row r="231" spans="1:13" ht="11.15" customHeight="1" x14ac:dyDescent="0.2">
      <c r="A231" s="21" t="s">
        <v>126</v>
      </c>
      <c r="B231" s="30">
        <v>100</v>
      </c>
      <c r="C231" s="30">
        <v>0.13123399999999999</v>
      </c>
      <c r="D231" s="30">
        <v>0.78740200000000005</v>
      </c>
      <c r="E231" s="30">
        <v>6.1679789999999999</v>
      </c>
      <c r="F231" s="30">
        <v>12.073491000000001</v>
      </c>
      <c r="G231" s="30">
        <v>13.648294</v>
      </c>
      <c r="H231" s="30">
        <v>18.503937000000001</v>
      </c>
      <c r="I231" s="30">
        <v>11.811024</v>
      </c>
      <c r="J231" s="30">
        <v>21.91601</v>
      </c>
      <c r="K231" s="30">
        <v>14.96063</v>
      </c>
      <c r="L231" s="30">
        <v>21.541667</v>
      </c>
      <c r="M231" s="30">
        <v>20</v>
      </c>
    </row>
    <row r="232" spans="1:13" ht="11.15" customHeight="1" x14ac:dyDescent="0.2">
      <c r="A232" s="19" t="s">
        <v>873</v>
      </c>
      <c r="B232" s="20">
        <v>144</v>
      </c>
      <c r="C232" s="20">
        <v>0</v>
      </c>
      <c r="D232" s="20">
        <v>0</v>
      </c>
      <c r="E232" s="20">
        <v>6</v>
      </c>
      <c r="F232" s="20">
        <v>21</v>
      </c>
      <c r="G232" s="20">
        <v>22</v>
      </c>
      <c r="H232" s="20">
        <v>22</v>
      </c>
      <c r="I232" s="20">
        <v>22</v>
      </c>
      <c r="J232" s="20">
        <v>28</v>
      </c>
      <c r="K232" s="20">
        <v>23</v>
      </c>
      <c r="L232" s="20">
        <v>0</v>
      </c>
      <c r="M232" s="20">
        <v>0</v>
      </c>
    </row>
    <row r="233" spans="1:13" ht="11.15" customHeight="1" x14ac:dyDescent="0.2">
      <c r="A233" s="21" t="s">
        <v>126</v>
      </c>
      <c r="B233" s="30">
        <v>100</v>
      </c>
      <c r="C233" s="30">
        <v>0</v>
      </c>
      <c r="D233" s="30">
        <v>0</v>
      </c>
      <c r="E233" s="30">
        <v>4.1666670000000003</v>
      </c>
      <c r="F233" s="30">
        <v>14.583333</v>
      </c>
      <c r="G233" s="30">
        <v>15.277778</v>
      </c>
      <c r="H233" s="30">
        <v>15.277778</v>
      </c>
      <c r="I233" s="30">
        <v>15.277778</v>
      </c>
      <c r="J233" s="30">
        <v>19.444444000000001</v>
      </c>
      <c r="K233" s="30">
        <v>15.972222</v>
      </c>
      <c r="L233" s="30">
        <v>20.983471000000002</v>
      </c>
      <c r="M233" s="30">
        <v>20</v>
      </c>
    </row>
    <row r="234" spans="1:13" ht="11.15" customHeight="1" x14ac:dyDescent="0.2">
      <c r="A234" s="18" t="s">
        <v>143</v>
      </c>
      <c r="B234" s="18"/>
      <c r="C234" s="18"/>
      <c r="D234" s="18"/>
      <c r="E234" s="18"/>
      <c r="F234" s="18"/>
      <c r="G234" s="18"/>
      <c r="H234" s="18"/>
      <c r="I234" s="18"/>
      <c r="J234" s="18"/>
      <c r="K234" s="18"/>
      <c r="L234" s="18"/>
      <c r="M234" s="18"/>
    </row>
    <row r="235" spans="1:13" ht="11.15" customHeight="1" x14ac:dyDescent="0.2">
      <c r="A235" s="21" t="s">
        <v>906</v>
      </c>
      <c r="B235" s="21"/>
      <c r="C235" s="21"/>
      <c r="D235" s="21"/>
      <c r="E235" s="21"/>
      <c r="F235" s="21"/>
      <c r="G235" s="21"/>
      <c r="H235" s="21"/>
      <c r="I235" s="21"/>
      <c r="J235" s="21"/>
      <c r="K235" s="21"/>
      <c r="L235" s="21"/>
      <c r="M235" s="21"/>
    </row>
    <row r="236" spans="1:13" ht="11.15" customHeight="1" x14ac:dyDescent="0.2">
      <c r="A236" s="19" t="s">
        <v>902</v>
      </c>
      <c r="B236" s="20">
        <v>285</v>
      </c>
      <c r="C236" s="20">
        <v>0</v>
      </c>
      <c r="D236" s="20">
        <v>0</v>
      </c>
      <c r="E236" s="20">
        <v>9</v>
      </c>
      <c r="F236" s="20">
        <v>17</v>
      </c>
      <c r="G236" s="20">
        <v>18</v>
      </c>
      <c r="H236" s="20">
        <v>38</v>
      </c>
      <c r="I236" s="20">
        <v>40</v>
      </c>
      <c r="J236" s="20">
        <v>148</v>
      </c>
      <c r="K236" s="20">
        <v>15</v>
      </c>
      <c r="L236" s="20">
        <v>0</v>
      </c>
      <c r="M236" s="20">
        <v>0</v>
      </c>
    </row>
    <row r="237" spans="1:13" ht="11.15" customHeight="1" x14ac:dyDescent="0.2">
      <c r="A237" s="21" t="s">
        <v>126</v>
      </c>
      <c r="B237" s="30">
        <v>100</v>
      </c>
      <c r="C237" s="30">
        <v>0</v>
      </c>
      <c r="D237" s="30">
        <v>0</v>
      </c>
      <c r="E237" s="30">
        <v>3.1578949999999999</v>
      </c>
      <c r="F237" s="30">
        <v>5.964912</v>
      </c>
      <c r="G237" s="30">
        <v>6.3157889999999997</v>
      </c>
      <c r="H237" s="30">
        <v>13.333333</v>
      </c>
      <c r="I237" s="30">
        <v>14.035088</v>
      </c>
      <c r="J237" s="30">
        <v>51.929825000000001</v>
      </c>
      <c r="K237" s="30">
        <v>5.2631579999999998</v>
      </c>
      <c r="L237" s="30">
        <v>28.966667000000001</v>
      </c>
      <c r="M237" s="30">
        <v>30</v>
      </c>
    </row>
    <row r="238" spans="1:13" ht="11.15" customHeight="1" x14ac:dyDescent="0.2">
      <c r="A238" s="19" t="s">
        <v>903</v>
      </c>
      <c r="B238" s="20">
        <v>217</v>
      </c>
      <c r="C238" s="20">
        <v>0</v>
      </c>
      <c r="D238" s="20">
        <v>2</v>
      </c>
      <c r="E238" s="20">
        <v>7</v>
      </c>
      <c r="F238" s="20">
        <v>15</v>
      </c>
      <c r="G238" s="20">
        <v>23</v>
      </c>
      <c r="H238" s="20">
        <v>36</v>
      </c>
      <c r="I238" s="20">
        <v>34</v>
      </c>
      <c r="J238" s="20">
        <v>83</v>
      </c>
      <c r="K238" s="20">
        <v>17</v>
      </c>
      <c r="L238" s="20">
        <v>0</v>
      </c>
      <c r="M238" s="20">
        <v>0</v>
      </c>
    </row>
    <row r="239" spans="1:13" ht="11.15" customHeight="1" x14ac:dyDescent="0.2">
      <c r="A239" s="21" t="s">
        <v>126</v>
      </c>
      <c r="B239" s="30">
        <v>100</v>
      </c>
      <c r="C239" s="30">
        <v>0</v>
      </c>
      <c r="D239" s="30">
        <v>0.92165900000000001</v>
      </c>
      <c r="E239" s="30">
        <v>3.225806</v>
      </c>
      <c r="F239" s="30">
        <v>6.9124420000000004</v>
      </c>
      <c r="G239" s="30">
        <v>10.599078</v>
      </c>
      <c r="H239" s="30">
        <v>16.589862</v>
      </c>
      <c r="I239" s="30">
        <v>15.668203</v>
      </c>
      <c r="J239" s="30">
        <v>38.248848000000002</v>
      </c>
      <c r="K239" s="30">
        <v>7.8341010000000004</v>
      </c>
      <c r="L239" s="30">
        <v>27.66</v>
      </c>
      <c r="M239" s="30">
        <v>25</v>
      </c>
    </row>
    <row r="240" spans="1:13" ht="11.15" customHeight="1" x14ac:dyDescent="0.2">
      <c r="A240" s="19" t="s">
        <v>904</v>
      </c>
      <c r="B240" s="20">
        <v>142</v>
      </c>
      <c r="C240" s="20">
        <v>0</v>
      </c>
      <c r="D240" s="20">
        <v>0</v>
      </c>
      <c r="E240" s="20">
        <v>7</v>
      </c>
      <c r="F240" s="20">
        <v>6</v>
      </c>
      <c r="G240" s="20">
        <v>13</v>
      </c>
      <c r="H240" s="20">
        <v>35</v>
      </c>
      <c r="I240" s="20">
        <v>25</v>
      </c>
      <c r="J240" s="20">
        <v>47</v>
      </c>
      <c r="K240" s="20">
        <v>9</v>
      </c>
      <c r="L240" s="20">
        <v>0</v>
      </c>
      <c r="M240" s="20">
        <v>0</v>
      </c>
    </row>
    <row r="241" spans="1:13" ht="11.15" customHeight="1" x14ac:dyDescent="0.2">
      <c r="A241" s="21" t="s">
        <v>126</v>
      </c>
      <c r="B241" s="30">
        <v>100</v>
      </c>
      <c r="C241" s="30">
        <v>0</v>
      </c>
      <c r="D241" s="30">
        <v>0</v>
      </c>
      <c r="E241" s="30">
        <v>4.9295770000000001</v>
      </c>
      <c r="F241" s="30">
        <v>4.225352</v>
      </c>
      <c r="G241" s="30">
        <v>9.1549300000000002</v>
      </c>
      <c r="H241" s="30">
        <v>24.647887000000001</v>
      </c>
      <c r="I241" s="30">
        <v>17.605633999999998</v>
      </c>
      <c r="J241" s="30">
        <v>33.098591999999996</v>
      </c>
      <c r="K241" s="30">
        <v>6.3380280000000004</v>
      </c>
      <c r="L241" s="30">
        <v>25.879698999999999</v>
      </c>
      <c r="M241" s="30">
        <v>25</v>
      </c>
    </row>
    <row r="242" spans="1:13" ht="11.15" customHeight="1" x14ac:dyDescent="0.2">
      <c r="A242" s="19" t="s">
        <v>905</v>
      </c>
      <c r="B242" s="20">
        <v>1184</v>
      </c>
      <c r="C242" s="20">
        <v>1</v>
      </c>
      <c r="D242" s="20">
        <v>6</v>
      </c>
      <c r="E242" s="20">
        <v>55</v>
      </c>
      <c r="F242" s="20">
        <v>130</v>
      </c>
      <c r="G242" s="20">
        <v>140</v>
      </c>
      <c r="H242" s="20">
        <v>214</v>
      </c>
      <c r="I242" s="20">
        <v>169</v>
      </c>
      <c r="J242" s="20">
        <v>337</v>
      </c>
      <c r="K242" s="20">
        <v>132</v>
      </c>
      <c r="L242" s="20">
        <v>0</v>
      </c>
      <c r="M242" s="20">
        <v>0</v>
      </c>
    </row>
    <row r="243" spans="1:13" ht="11.15" customHeight="1" x14ac:dyDescent="0.2">
      <c r="A243" s="21" t="s">
        <v>126</v>
      </c>
      <c r="B243" s="30">
        <v>100</v>
      </c>
      <c r="C243" s="30">
        <v>8.4459000000000006E-2</v>
      </c>
      <c r="D243" s="30">
        <v>0.50675700000000001</v>
      </c>
      <c r="E243" s="30">
        <v>4.64527</v>
      </c>
      <c r="F243" s="30">
        <v>10.97973</v>
      </c>
      <c r="G243" s="30">
        <v>11.824324000000001</v>
      </c>
      <c r="H243" s="30">
        <v>18.074324000000001</v>
      </c>
      <c r="I243" s="30">
        <v>14.273649000000001</v>
      </c>
      <c r="J243" s="30">
        <v>28.462838000000001</v>
      </c>
      <c r="K243" s="30">
        <v>11.148649000000001</v>
      </c>
      <c r="L243" s="30">
        <v>23.548479</v>
      </c>
      <c r="M243" s="30">
        <v>23</v>
      </c>
    </row>
    <row r="244" spans="1:13" ht="11.15" customHeight="1" x14ac:dyDescent="0.2">
      <c r="A244" s="19" t="s">
        <v>873</v>
      </c>
      <c r="B244" s="20">
        <v>360</v>
      </c>
      <c r="C244" s="20">
        <v>0</v>
      </c>
      <c r="D244" s="20">
        <v>0</v>
      </c>
      <c r="E244" s="20">
        <v>10</v>
      </c>
      <c r="F244" s="20">
        <v>34</v>
      </c>
      <c r="G244" s="20">
        <v>51</v>
      </c>
      <c r="H244" s="20">
        <v>58</v>
      </c>
      <c r="I244" s="20">
        <v>58</v>
      </c>
      <c r="J244" s="20">
        <v>85</v>
      </c>
      <c r="K244" s="20">
        <v>64</v>
      </c>
      <c r="L244" s="20">
        <v>0</v>
      </c>
      <c r="M244" s="20">
        <v>0</v>
      </c>
    </row>
    <row r="245" spans="1:13" ht="11.15" customHeight="1" x14ac:dyDescent="0.2">
      <c r="A245" s="21" t="s">
        <v>126</v>
      </c>
      <c r="B245" s="30">
        <v>100</v>
      </c>
      <c r="C245" s="30">
        <v>0</v>
      </c>
      <c r="D245" s="30">
        <v>0</v>
      </c>
      <c r="E245" s="30">
        <v>2.7777780000000001</v>
      </c>
      <c r="F245" s="30">
        <v>9.4444440000000007</v>
      </c>
      <c r="G245" s="30">
        <v>14.166667</v>
      </c>
      <c r="H245" s="30">
        <v>16.111111000000001</v>
      </c>
      <c r="I245" s="30">
        <v>16.111111000000001</v>
      </c>
      <c r="J245" s="30">
        <v>23.611111000000001</v>
      </c>
      <c r="K245" s="30">
        <v>17.777778000000001</v>
      </c>
      <c r="L245" s="30">
        <v>22.945945999999999</v>
      </c>
      <c r="M245" s="30">
        <v>23</v>
      </c>
    </row>
    <row r="246" spans="1:13" ht="11.15" customHeight="1" x14ac:dyDescent="0.2">
      <c r="A246" s="18" t="s">
        <v>143</v>
      </c>
      <c r="B246" s="18"/>
      <c r="C246" s="18"/>
      <c r="D246" s="18"/>
      <c r="E246" s="18"/>
      <c r="F246" s="18"/>
      <c r="G246" s="18"/>
      <c r="H246" s="18"/>
      <c r="I246" s="18"/>
      <c r="J246" s="18"/>
      <c r="K246" s="18"/>
      <c r="L246" s="18"/>
      <c r="M246" s="18"/>
    </row>
    <row r="247" spans="1:13" ht="11.15" customHeight="1" x14ac:dyDescent="0.2">
      <c r="A247" s="21" t="s">
        <v>907</v>
      </c>
      <c r="B247" s="21"/>
      <c r="C247" s="21"/>
      <c r="D247" s="21"/>
      <c r="E247" s="21"/>
      <c r="F247" s="21"/>
      <c r="G247" s="21"/>
      <c r="H247" s="21"/>
      <c r="I247" s="21"/>
      <c r="J247" s="21"/>
      <c r="K247" s="21"/>
      <c r="L247" s="21"/>
      <c r="M247" s="21"/>
    </row>
    <row r="248" spans="1:13" ht="11.15" customHeight="1" x14ac:dyDescent="0.2">
      <c r="A248" s="19" t="s">
        <v>902</v>
      </c>
      <c r="B248" s="20">
        <v>330</v>
      </c>
      <c r="C248" s="20">
        <v>0</v>
      </c>
      <c r="D248" s="20">
        <v>0</v>
      </c>
      <c r="E248" s="20">
        <v>9</v>
      </c>
      <c r="F248" s="20">
        <v>25</v>
      </c>
      <c r="G248" s="20">
        <v>28</v>
      </c>
      <c r="H248" s="20">
        <v>56</v>
      </c>
      <c r="I248" s="20">
        <v>45</v>
      </c>
      <c r="J248" s="20">
        <v>148</v>
      </c>
      <c r="K248" s="20">
        <v>19</v>
      </c>
      <c r="L248" s="20">
        <v>0</v>
      </c>
      <c r="M248" s="20">
        <v>0</v>
      </c>
    </row>
    <row r="249" spans="1:13" ht="11.15" customHeight="1" x14ac:dyDescent="0.2">
      <c r="A249" s="21" t="s">
        <v>126</v>
      </c>
      <c r="B249" s="30">
        <v>100</v>
      </c>
      <c r="C249" s="30">
        <v>0</v>
      </c>
      <c r="D249" s="30">
        <v>0</v>
      </c>
      <c r="E249" s="30">
        <v>2.7272729999999998</v>
      </c>
      <c r="F249" s="30">
        <v>7.5757580000000004</v>
      </c>
      <c r="G249" s="30">
        <v>8.4848479999999995</v>
      </c>
      <c r="H249" s="30">
        <v>16.969697</v>
      </c>
      <c r="I249" s="30">
        <v>13.636364</v>
      </c>
      <c r="J249" s="30">
        <v>44.848484999999997</v>
      </c>
      <c r="K249" s="30">
        <v>5.7575760000000002</v>
      </c>
      <c r="L249" s="30">
        <v>27.495177000000002</v>
      </c>
      <c r="M249" s="30">
        <v>25</v>
      </c>
    </row>
    <row r="250" spans="1:13" ht="11.15" customHeight="1" x14ac:dyDescent="0.2">
      <c r="A250" s="19" t="s">
        <v>903</v>
      </c>
      <c r="B250" s="20">
        <v>326</v>
      </c>
      <c r="C250" s="20">
        <v>0</v>
      </c>
      <c r="D250" s="20">
        <v>1</v>
      </c>
      <c r="E250" s="20">
        <v>12</v>
      </c>
      <c r="F250" s="20">
        <v>20</v>
      </c>
      <c r="G250" s="20">
        <v>38</v>
      </c>
      <c r="H250" s="20">
        <v>53</v>
      </c>
      <c r="I250" s="20">
        <v>56</v>
      </c>
      <c r="J250" s="20">
        <v>127</v>
      </c>
      <c r="K250" s="20">
        <v>19</v>
      </c>
      <c r="L250" s="20">
        <v>0</v>
      </c>
      <c r="M250" s="20">
        <v>0</v>
      </c>
    </row>
    <row r="251" spans="1:13" ht="11.15" customHeight="1" x14ac:dyDescent="0.2">
      <c r="A251" s="21" t="s">
        <v>126</v>
      </c>
      <c r="B251" s="30">
        <v>100</v>
      </c>
      <c r="C251" s="30">
        <v>0</v>
      </c>
      <c r="D251" s="30">
        <v>0.30674800000000002</v>
      </c>
      <c r="E251" s="30">
        <v>3.6809820000000002</v>
      </c>
      <c r="F251" s="30">
        <v>6.1349689999999999</v>
      </c>
      <c r="G251" s="30">
        <v>11.656442</v>
      </c>
      <c r="H251" s="30">
        <v>16.257669</v>
      </c>
      <c r="I251" s="30">
        <v>17.177914000000001</v>
      </c>
      <c r="J251" s="30">
        <v>38.957054999999997</v>
      </c>
      <c r="K251" s="30">
        <v>5.8282210000000001</v>
      </c>
      <c r="L251" s="30">
        <v>26.625406999999999</v>
      </c>
      <c r="M251" s="30">
        <v>25</v>
      </c>
    </row>
    <row r="252" spans="1:13" ht="11.15" customHeight="1" x14ac:dyDescent="0.2">
      <c r="A252" s="19" t="s">
        <v>904</v>
      </c>
      <c r="B252" s="20">
        <v>133</v>
      </c>
      <c r="C252" s="20">
        <v>0</v>
      </c>
      <c r="D252" s="20">
        <v>0</v>
      </c>
      <c r="E252" s="20">
        <v>6</v>
      </c>
      <c r="F252" s="20">
        <v>13</v>
      </c>
      <c r="G252" s="20">
        <v>8</v>
      </c>
      <c r="H252" s="20">
        <v>22</v>
      </c>
      <c r="I252" s="20">
        <v>19</v>
      </c>
      <c r="J252" s="20">
        <v>53</v>
      </c>
      <c r="K252" s="20">
        <v>12</v>
      </c>
      <c r="L252" s="20">
        <v>0</v>
      </c>
      <c r="M252" s="20">
        <v>0</v>
      </c>
    </row>
    <row r="253" spans="1:13" ht="11.15" customHeight="1" x14ac:dyDescent="0.2">
      <c r="A253" s="21" t="s">
        <v>126</v>
      </c>
      <c r="B253" s="30">
        <v>100</v>
      </c>
      <c r="C253" s="30">
        <v>0</v>
      </c>
      <c r="D253" s="30">
        <v>0</v>
      </c>
      <c r="E253" s="30">
        <v>4.5112779999999999</v>
      </c>
      <c r="F253" s="30">
        <v>9.7744359999999997</v>
      </c>
      <c r="G253" s="30">
        <v>6.0150379999999997</v>
      </c>
      <c r="H253" s="30">
        <v>16.541353000000001</v>
      </c>
      <c r="I253" s="30">
        <v>14.285714</v>
      </c>
      <c r="J253" s="30">
        <v>39.849623999999999</v>
      </c>
      <c r="K253" s="30">
        <v>9.0225559999999998</v>
      </c>
      <c r="L253" s="30">
        <v>26.272727</v>
      </c>
      <c r="M253" s="30">
        <v>25</v>
      </c>
    </row>
    <row r="254" spans="1:13" ht="11.15" customHeight="1" x14ac:dyDescent="0.2">
      <c r="A254" s="19" t="s">
        <v>905</v>
      </c>
      <c r="B254" s="20">
        <v>1070</v>
      </c>
      <c r="C254" s="20">
        <v>1</v>
      </c>
      <c r="D254" s="20">
        <v>7</v>
      </c>
      <c r="E254" s="20">
        <v>50</v>
      </c>
      <c r="F254" s="20">
        <v>110</v>
      </c>
      <c r="G254" s="20">
        <v>127</v>
      </c>
      <c r="H254" s="20">
        <v>202</v>
      </c>
      <c r="I254" s="20">
        <v>155</v>
      </c>
      <c r="J254" s="20">
        <v>289</v>
      </c>
      <c r="K254" s="20">
        <v>129</v>
      </c>
      <c r="L254" s="20">
        <v>0</v>
      </c>
      <c r="M254" s="20">
        <v>0</v>
      </c>
    </row>
    <row r="255" spans="1:13" ht="11.15" customHeight="1" x14ac:dyDescent="0.2">
      <c r="A255" s="21" t="s">
        <v>126</v>
      </c>
      <c r="B255" s="30">
        <v>100</v>
      </c>
      <c r="C255" s="30">
        <v>9.3457999999999999E-2</v>
      </c>
      <c r="D255" s="30">
        <v>0.65420599999999995</v>
      </c>
      <c r="E255" s="30">
        <v>4.6728969999999999</v>
      </c>
      <c r="F255" s="30">
        <v>10.280374</v>
      </c>
      <c r="G255" s="30">
        <v>11.869159</v>
      </c>
      <c r="H255" s="30">
        <v>18.878505000000001</v>
      </c>
      <c r="I255" s="30">
        <v>14.485981000000001</v>
      </c>
      <c r="J255" s="30">
        <v>27.009346000000001</v>
      </c>
      <c r="K255" s="30">
        <v>12.056075</v>
      </c>
      <c r="L255" s="30">
        <v>23.370882000000002</v>
      </c>
      <c r="M255" s="30">
        <v>22</v>
      </c>
    </row>
    <row r="256" spans="1:13" ht="11.15" customHeight="1" x14ac:dyDescent="0.2">
      <c r="A256" s="19" t="s">
        <v>873</v>
      </c>
      <c r="B256" s="20">
        <v>329</v>
      </c>
      <c r="C256" s="20">
        <v>0</v>
      </c>
      <c r="D256" s="20">
        <v>0</v>
      </c>
      <c r="E256" s="20">
        <v>11</v>
      </c>
      <c r="F256" s="20">
        <v>34</v>
      </c>
      <c r="G256" s="20">
        <v>44</v>
      </c>
      <c r="H256" s="20">
        <v>48</v>
      </c>
      <c r="I256" s="20">
        <v>51</v>
      </c>
      <c r="J256" s="20">
        <v>83</v>
      </c>
      <c r="K256" s="20">
        <v>58</v>
      </c>
      <c r="L256" s="20">
        <v>0</v>
      </c>
      <c r="M256" s="20">
        <v>0</v>
      </c>
    </row>
    <row r="257" spans="1:13" ht="11.15" customHeight="1" x14ac:dyDescent="0.2">
      <c r="A257" s="21" t="s">
        <v>126</v>
      </c>
      <c r="B257" s="30">
        <v>100</v>
      </c>
      <c r="C257" s="30">
        <v>0</v>
      </c>
      <c r="D257" s="30">
        <v>0</v>
      </c>
      <c r="E257" s="30">
        <v>3.3434650000000001</v>
      </c>
      <c r="F257" s="30">
        <v>10.334346999999999</v>
      </c>
      <c r="G257" s="30">
        <v>13.373860000000001</v>
      </c>
      <c r="H257" s="30">
        <v>14.589665999999999</v>
      </c>
      <c r="I257" s="30">
        <v>15.501519999999999</v>
      </c>
      <c r="J257" s="30">
        <v>25.227964</v>
      </c>
      <c r="K257" s="30">
        <v>17.629179000000001</v>
      </c>
      <c r="L257" s="30">
        <v>23.852398999999998</v>
      </c>
      <c r="M257" s="30">
        <v>24</v>
      </c>
    </row>
    <row r="258" spans="1:13" ht="11.15" customHeight="1" x14ac:dyDescent="0.2">
      <c r="A258" s="18" t="s">
        <v>143</v>
      </c>
      <c r="B258" s="18"/>
      <c r="C258" s="18"/>
      <c r="D258" s="18"/>
      <c r="E258" s="18"/>
      <c r="F258" s="18"/>
      <c r="G258" s="18"/>
      <c r="H258" s="18"/>
      <c r="I258" s="18"/>
      <c r="J258" s="18"/>
      <c r="K258" s="18"/>
      <c r="L258" s="18"/>
      <c r="M258" s="18"/>
    </row>
    <row r="259" spans="1:13" ht="11.15" customHeight="1" x14ac:dyDescent="0.2">
      <c r="A259" s="21" t="s">
        <v>908</v>
      </c>
      <c r="B259" s="21"/>
      <c r="C259" s="21"/>
      <c r="D259" s="21"/>
      <c r="E259" s="21"/>
      <c r="F259" s="21"/>
      <c r="G259" s="21"/>
      <c r="H259" s="21"/>
      <c r="I259" s="21"/>
      <c r="J259" s="21"/>
      <c r="K259" s="21"/>
      <c r="L259" s="21"/>
      <c r="M259" s="21"/>
    </row>
    <row r="260" spans="1:13" ht="11.15" customHeight="1" x14ac:dyDescent="0.2">
      <c r="A260" s="19" t="s">
        <v>902</v>
      </c>
      <c r="B260" s="20">
        <v>39</v>
      </c>
      <c r="C260" s="20">
        <v>0</v>
      </c>
      <c r="D260" s="20">
        <v>0</v>
      </c>
      <c r="E260" s="20">
        <v>0</v>
      </c>
      <c r="F260" s="20">
        <v>5</v>
      </c>
      <c r="G260" s="20">
        <v>6</v>
      </c>
      <c r="H260" s="20">
        <v>10</v>
      </c>
      <c r="I260" s="20">
        <v>5</v>
      </c>
      <c r="J260" s="20">
        <v>12</v>
      </c>
      <c r="K260" s="20">
        <v>1</v>
      </c>
      <c r="L260" s="20">
        <v>0</v>
      </c>
      <c r="M260" s="20">
        <v>0</v>
      </c>
    </row>
    <row r="261" spans="1:13" ht="11.15" customHeight="1" x14ac:dyDescent="0.2">
      <c r="A261" s="21" t="s">
        <v>126</v>
      </c>
      <c r="B261" s="30">
        <v>100</v>
      </c>
      <c r="C261" s="30">
        <v>0</v>
      </c>
      <c r="D261" s="30">
        <v>0</v>
      </c>
      <c r="E261" s="30">
        <v>0</v>
      </c>
      <c r="F261" s="30">
        <v>12.820513</v>
      </c>
      <c r="G261" s="30">
        <v>15.384615</v>
      </c>
      <c r="H261" s="30">
        <v>25.641026</v>
      </c>
      <c r="I261" s="30">
        <v>12.820513</v>
      </c>
      <c r="J261" s="30">
        <v>30.769231000000001</v>
      </c>
      <c r="K261" s="30">
        <v>2.5641029999999998</v>
      </c>
      <c r="L261" s="30">
        <v>24</v>
      </c>
      <c r="M261" s="30">
        <v>20</v>
      </c>
    </row>
    <row r="262" spans="1:13" ht="11.15" customHeight="1" x14ac:dyDescent="0.2">
      <c r="A262" s="19" t="s">
        <v>903</v>
      </c>
      <c r="B262" s="20">
        <v>75</v>
      </c>
      <c r="C262" s="20">
        <v>0</v>
      </c>
      <c r="D262" s="20">
        <v>1</v>
      </c>
      <c r="E262" s="20">
        <v>2</v>
      </c>
      <c r="F262" s="20">
        <v>7</v>
      </c>
      <c r="G262" s="20">
        <v>7</v>
      </c>
      <c r="H262" s="20">
        <v>11</v>
      </c>
      <c r="I262" s="20">
        <v>15</v>
      </c>
      <c r="J262" s="20">
        <v>28</v>
      </c>
      <c r="K262" s="20">
        <v>4</v>
      </c>
      <c r="L262" s="20">
        <v>0</v>
      </c>
      <c r="M262" s="20">
        <v>0</v>
      </c>
    </row>
    <row r="263" spans="1:13" ht="11.15" customHeight="1" x14ac:dyDescent="0.2">
      <c r="A263" s="21" t="s">
        <v>126</v>
      </c>
      <c r="B263" s="30">
        <v>100</v>
      </c>
      <c r="C263" s="30">
        <v>0</v>
      </c>
      <c r="D263" s="30">
        <v>1.3333330000000001</v>
      </c>
      <c r="E263" s="30">
        <v>2.6666669999999999</v>
      </c>
      <c r="F263" s="30">
        <v>9.3333329999999997</v>
      </c>
      <c r="G263" s="30">
        <v>9.3333329999999997</v>
      </c>
      <c r="H263" s="30">
        <v>14.666667</v>
      </c>
      <c r="I263" s="30">
        <v>20</v>
      </c>
      <c r="J263" s="30">
        <v>37.333333000000003</v>
      </c>
      <c r="K263" s="30">
        <v>5.3333329999999997</v>
      </c>
      <c r="L263" s="30">
        <v>26.422535</v>
      </c>
      <c r="M263" s="30">
        <v>25</v>
      </c>
    </row>
    <row r="264" spans="1:13" ht="11.15" customHeight="1" x14ac:dyDescent="0.2">
      <c r="A264" s="19" t="s">
        <v>904</v>
      </c>
      <c r="B264" s="20">
        <v>117</v>
      </c>
      <c r="C264" s="20">
        <v>0</v>
      </c>
      <c r="D264" s="20">
        <v>0</v>
      </c>
      <c r="E264" s="20">
        <v>5</v>
      </c>
      <c r="F264" s="20">
        <v>13</v>
      </c>
      <c r="G264" s="20">
        <v>8</v>
      </c>
      <c r="H264" s="20">
        <v>19</v>
      </c>
      <c r="I264" s="20">
        <v>21</v>
      </c>
      <c r="J264" s="20">
        <v>49</v>
      </c>
      <c r="K264" s="20">
        <v>2</v>
      </c>
      <c r="L264" s="20">
        <v>0</v>
      </c>
      <c r="M264" s="20">
        <v>0</v>
      </c>
    </row>
    <row r="265" spans="1:13" ht="11.15" customHeight="1" x14ac:dyDescent="0.2">
      <c r="A265" s="21" t="s">
        <v>126</v>
      </c>
      <c r="B265" s="30">
        <v>100</v>
      </c>
      <c r="C265" s="30">
        <v>0</v>
      </c>
      <c r="D265" s="30">
        <v>0</v>
      </c>
      <c r="E265" s="30">
        <v>4.273504</v>
      </c>
      <c r="F265" s="30">
        <v>11.111110999999999</v>
      </c>
      <c r="G265" s="30">
        <v>6.8376070000000002</v>
      </c>
      <c r="H265" s="30">
        <v>16.239315999999999</v>
      </c>
      <c r="I265" s="30">
        <v>17.948718</v>
      </c>
      <c r="J265" s="30">
        <v>41.880341999999999</v>
      </c>
      <c r="K265" s="30">
        <v>1.7094020000000001</v>
      </c>
      <c r="L265" s="30">
        <v>26.573913000000001</v>
      </c>
      <c r="M265" s="30">
        <v>25</v>
      </c>
    </row>
    <row r="266" spans="1:13" ht="11.15" customHeight="1" x14ac:dyDescent="0.2">
      <c r="A266" s="19" t="s">
        <v>905</v>
      </c>
      <c r="B266" s="20">
        <v>1288</v>
      </c>
      <c r="C266" s="20">
        <v>1</v>
      </c>
      <c r="D266" s="20">
        <v>5</v>
      </c>
      <c r="E266" s="20">
        <v>52</v>
      </c>
      <c r="F266" s="20">
        <v>117</v>
      </c>
      <c r="G266" s="20">
        <v>143</v>
      </c>
      <c r="H266" s="20">
        <v>229</v>
      </c>
      <c r="I266" s="20">
        <v>177</v>
      </c>
      <c r="J266" s="20">
        <v>427</v>
      </c>
      <c r="K266" s="20">
        <v>137</v>
      </c>
      <c r="L266" s="20">
        <v>0</v>
      </c>
      <c r="M266" s="20">
        <v>0</v>
      </c>
    </row>
    <row r="267" spans="1:13" ht="11.15" customHeight="1" x14ac:dyDescent="0.2">
      <c r="A267" s="21" t="s">
        <v>126</v>
      </c>
      <c r="B267" s="30">
        <v>100</v>
      </c>
      <c r="C267" s="30">
        <v>7.7640000000000001E-2</v>
      </c>
      <c r="D267" s="30">
        <v>0.38819900000000002</v>
      </c>
      <c r="E267" s="30">
        <v>4.0372669999999999</v>
      </c>
      <c r="F267" s="30">
        <v>9.0838509999999992</v>
      </c>
      <c r="G267" s="30">
        <v>11.102484</v>
      </c>
      <c r="H267" s="30">
        <v>17.779502999999998</v>
      </c>
      <c r="I267" s="30">
        <v>13.742236</v>
      </c>
      <c r="J267" s="30">
        <v>33.152174000000002</v>
      </c>
      <c r="K267" s="30">
        <v>10.636646000000001</v>
      </c>
      <c r="L267" s="30">
        <v>24.751519999999999</v>
      </c>
      <c r="M267" s="30">
        <v>25</v>
      </c>
    </row>
    <row r="268" spans="1:13" ht="11.15" customHeight="1" x14ac:dyDescent="0.2">
      <c r="A268" s="19" t="s">
        <v>873</v>
      </c>
      <c r="B268" s="20">
        <v>669</v>
      </c>
      <c r="C268" s="20">
        <v>0</v>
      </c>
      <c r="D268" s="20">
        <v>2</v>
      </c>
      <c r="E268" s="20">
        <v>29</v>
      </c>
      <c r="F268" s="20">
        <v>60</v>
      </c>
      <c r="G268" s="20">
        <v>81</v>
      </c>
      <c r="H268" s="20">
        <v>112</v>
      </c>
      <c r="I268" s="20">
        <v>108</v>
      </c>
      <c r="J268" s="20">
        <v>184</v>
      </c>
      <c r="K268" s="20">
        <v>93</v>
      </c>
      <c r="L268" s="20">
        <v>0</v>
      </c>
      <c r="M268" s="20">
        <v>0</v>
      </c>
    </row>
    <row r="269" spans="1:13" ht="11.15" customHeight="1" x14ac:dyDescent="0.2">
      <c r="A269" s="21" t="s">
        <v>126</v>
      </c>
      <c r="B269" s="30">
        <v>100</v>
      </c>
      <c r="C269" s="30">
        <v>0</v>
      </c>
      <c r="D269" s="30">
        <v>0.298954</v>
      </c>
      <c r="E269" s="30">
        <v>4.3348279999999999</v>
      </c>
      <c r="F269" s="30">
        <v>8.96861</v>
      </c>
      <c r="G269" s="30">
        <v>12.107623</v>
      </c>
      <c r="H269" s="30">
        <v>16.741405</v>
      </c>
      <c r="I269" s="30">
        <v>16.143498000000001</v>
      </c>
      <c r="J269" s="30">
        <v>27.503737000000001</v>
      </c>
      <c r="K269" s="30">
        <v>13.901344999999999</v>
      </c>
      <c r="L269" s="30">
        <v>24.352430999999999</v>
      </c>
      <c r="M269" s="30">
        <v>25</v>
      </c>
    </row>
    <row r="270" spans="1:13" ht="11.15" customHeight="1" x14ac:dyDescent="0.2">
      <c r="A270" s="18" t="s">
        <v>909</v>
      </c>
      <c r="B270" s="18"/>
      <c r="C270" s="18"/>
      <c r="D270" s="18"/>
      <c r="E270" s="18"/>
      <c r="F270" s="18"/>
      <c r="G270" s="18"/>
      <c r="H270" s="18"/>
      <c r="I270" s="18"/>
      <c r="J270" s="18"/>
      <c r="K270" s="18"/>
      <c r="L270" s="18"/>
      <c r="M270" s="18"/>
    </row>
    <row r="271" spans="1:13" ht="11.15" customHeight="1" x14ac:dyDescent="0.2">
      <c r="A271" s="19" t="s">
        <v>910</v>
      </c>
      <c r="B271" s="20">
        <v>541</v>
      </c>
      <c r="C271" s="20">
        <v>1</v>
      </c>
      <c r="D271" s="20">
        <v>1</v>
      </c>
      <c r="E271" s="20">
        <v>21</v>
      </c>
      <c r="F271" s="20">
        <v>45</v>
      </c>
      <c r="G271" s="20">
        <v>57</v>
      </c>
      <c r="H271" s="20">
        <v>82</v>
      </c>
      <c r="I271" s="20">
        <v>84</v>
      </c>
      <c r="J271" s="20">
        <v>201</v>
      </c>
      <c r="K271" s="20">
        <v>49</v>
      </c>
      <c r="L271" s="20">
        <v>0</v>
      </c>
      <c r="M271" s="20">
        <v>0</v>
      </c>
    </row>
    <row r="272" spans="1:13" ht="11.15" customHeight="1" x14ac:dyDescent="0.2">
      <c r="A272" s="21" t="s">
        <v>126</v>
      </c>
      <c r="B272" s="30">
        <v>100</v>
      </c>
      <c r="C272" s="30">
        <v>0.18484300000000001</v>
      </c>
      <c r="D272" s="30">
        <v>0.18484300000000001</v>
      </c>
      <c r="E272" s="30">
        <v>3.8817010000000001</v>
      </c>
      <c r="F272" s="30">
        <v>8.3179300000000005</v>
      </c>
      <c r="G272" s="30">
        <v>10.536044</v>
      </c>
      <c r="H272" s="30">
        <v>15.157116</v>
      </c>
      <c r="I272" s="30">
        <v>15.526802</v>
      </c>
      <c r="J272" s="30">
        <v>37.153419999999997</v>
      </c>
      <c r="K272" s="30">
        <v>9.0573010000000007</v>
      </c>
      <c r="L272" s="30">
        <v>26.331301</v>
      </c>
      <c r="M272" s="30">
        <v>25</v>
      </c>
    </row>
    <row r="273" spans="1:13" ht="11.15" customHeight="1" x14ac:dyDescent="0.2">
      <c r="A273" s="19" t="s">
        <v>911</v>
      </c>
      <c r="B273" s="20">
        <v>877</v>
      </c>
      <c r="C273" s="20">
        <v>0</v>
      </c>
      <c r="D273" s="20">
        <v>2</v>
      </c>
      <c r="E273" s="20">
        <v>28</v>
      </c>
      <c r="F273" s="20">
        <v>90</v>
      </c>
      <c r="G273" s="20">
        <v>104</v>
      </c>
      <c r="H273" s="20">
        <v>160</v>
      </c>
      <c r="I273" s="20">
        <v>126</v>
      </c>
      <c r="J273" s="20">
        <v>280</v>
      </c>
      <c r="K273" s="20">
        <v>87</v>
      </c>
      <c r="L273" s="20">
        <v>0</v>
      </c>
      <c r="M273" s="20">
        <v>0</v>
      </c>
    </row>
    <row r="274" spans="1:13" ht="11.15" customHeight="1" x14ac:dyDescent="0.2">
      <c r="A274" s="21" t="s">
        <v>126</v>
      </c>
      <c r="B274" s="30">
        <v>100</v>
      </c>
      <c r="C274" s="30">
        <v>0</v>
      </c>
      <c r="D274" s="30">
        <v>0.22805</v>
      </c>
      <c r="E274" s="30">
        <v>3.1927020000000002</v>
      </c>
      <c r="F274" s="30">
        <v>10.262257999999999</v>
      </c>
      <c r="G274" s="30">
        <v>11.858609</v>
      </c>
      <c r="H274" s="30">
        <v>18.244014</v>
      </c>
      <c r="I274" s="30">
        <v>14.367160999999999</v>
      </c>
      <c r="J274" s="30">
        <v>31.927023999999999</v>
      </c>
      <c r="K274" s="30">
        <v>9.9201820000000005</v>
      </c>
      <c r="L274" s="30">
        <v>24.694936999999999</v>
      </c>
      <c r="M274" s="30">
        <v>25</v>
      </c>
    </row>
    <row r="275" spans="1:13" ht="11.15" customHeight="1" x14ac:dyDescent="0.2">
      <c r="A275" s="19" t="s">
        <v>912</v>
      </c>
      <c r="B275" s="20">
        <v>543</v>
      </c>
      <c r="C275" s="20">
        <v>0</v>
      </c>
      <c r="D275" s="20">
        <v>2</v>
      </c>
      <c r="E275" s="20">
        <v>32</v>
      </c>
      <c r="F275" s="20">
        <v>49</v>
      </c>
      <c r="G275" s="20">
        <v>63</v>
      </c>
      <c r="H275" s="20">
        <v>85</v>
      </c>
      <c r="I275" s="20">
        <v>83</v>
      </c>
      <c r="J275" s="20">
        <v>159</v>
      </c>
      <c r="K275" s="20">
        <v>70</v>
      </c>
      <c r="L275" s="20">
        <v>0</v>
      </c>
      <c r="M275" s="20">
        <v>0</v>
      </c>
    </row>
    <row r="276" spans="1:13" ht="11.15" customHeight="1" x14ac:dyDescent="0.2">
      <c r="A276" s="21" t="s">
        <v>126</v>
      </c>
      <c r="B276" s="30">
        <v>100</v>
      </c>
      <c r="C276" s="30">
        <v>0</v>
      </c>
      <c r="D276" s="30">
        <v>0.36832399999999998</v>
      </c>
      <c r="E276" s="30">
        <v>5.893186</v>
      </c>
      <c r="F276" s="30">
        <v>9.0239410000000007</v>
      </c>
      <c r="G276" s="30">
        <v>11.602209999999999</v>
      </c>
      <c r="H276" s="30">
        <v>15.653775</v>
      </c>
      <c r="I276" s="30">
        <v>15.285451</v>
      </c>
      <c r="J276" s="30">
        <v>29.281768</v>
      </c>
      <c r="K276" s="30">
        <v>12.891344</v>
      </c>
      <c r="L276" s="30">
        <v>23.913319000000001</v>
      </c>
      <c r="M276" s="30">
        <v>25</v>
      </c>
    </row>
    <row r="277" spans="1:13" ht="11.15" customHeight="1" x14ac:dyDescent="0.2">
      <c r="A277" s="19" t="s">
        <v>913</v>
      </c>
      <c r="B277" s="20">
        <v>227</v>
      </c>
      <c r="C277" s="20">
        <v>0</v>
      </c>
      <c r="D277" s="20">
        <v>3</v>
      </c>
      <c r="E277" s="20">
        <v>7</v>
      </c>
      <c r="F277" s="20">
        <v>18</v>
      </c>
      <c r="G277" s="20">
        <v>21</v>
      </c>
      <c r="H277" s="20">
        <v>54</v>
      </c>
      <c r="I277" s="20">
        <v>33</v>
      </c>
      <c r="J277" s="20">
        <v>60</v>
      </c>
      <c r="K277" s="20">
        <v>31</v>
      </c>
      <c r="L277" s="20">
        <v>0</v>
      </c>
      <c r="M277" s="20">
        <v>0</v>
      </c>
    </row>
    <row r="278" spans="1:13" ht="11.15" customHeight="1" x14ac:dyDescent="0.2">
      <c r="A278" s="21" t="s">
        <v>126</v>
      </c>
      <c r="B278" s="30">
        <v>100</v>
      </c>
      <c r="C278" s="30">
        <v>0</v>
      </c>
      <c r="D278" s="30">
        <v>1.3215859999999999</v>
      </c>
      <c r="E278" s="30">
        <v>3.0836999999999999</v>
      </c>
      <c r="F278" s="30">
        <v>7.9295150000000003</v>
      </c>
      <c r="G278" s="30">
        <v>9.2511010000000002</v>
      </c>
      <c r="H278" s="30">
        <v>23.788546</v>
      </c>
      <c r="I278" s="30">
        <v>14.537445</v>
      </c>
      <c r="J278" s="30">
        <v>26.431718</v>
      </c>
      <c r="K278" s="30">
        <v>13.656388</v>
      </c>
      <c r="L278" s="30">
        <v>23.392856999999999</v>
      </c>
      <c r="M278" s="30">
        <v>23</v>
      </c>
    </row>
    <row r="279" spans="1:13" ht="11.15" customHeight="1" x14ac:dyDescent="0.2">
      <c r="A279" s="18" t="s">
        <v>914</v>
      </c>
      <c r="B279" s="18"/>
      <c r="C279" s="18"/>
      <c r="D279" s="18"/>
      <c r="E279" s="18"/>
      <c r="F279" s="18"/>
      <c r="G279" s="18"/>
      <c r="H279" s="18"/>
      <c r="I279" s="18"/>
      <c r="J279" s="18"/>
      <c r="K279" s="18"/>
      <c r="L279" s="18"/>
      <c r="M279" s="18"/>
    </row>
    <row r="280" spans="1:13" ht="11.15" customHeight="1" x14ac:dyDescent="0.2">
      <c r="A280" s="19" t="s">
        <v>915</v>
      </c>
      <c r="B280" s="20">
        <v>294</v>
      </c>
      <c r="C280" s="20">
        <v>0</v>
      </c>
      <c r="D280" s="20">
        <v>2</v>
      </c>
      <c r="E280" s="20">
        <v>10</v>
      </c>
      <c r="F280" s="20">
        <v>35</v>
      </c>
      <c r="G280" s="20">
        <v>34</v>
      </c>
      <c r="H280" s="20">
        <v>56</v>
      </c>
      <c r="I280" s="20">
        <v>47</v>
      </c>
      <c r="J280" s="20">
        <v>78</v>
      </c>
      <c r="K280" s="20">
        <v>32</v>
      </c>
      <c r="L280" s="20">
        <v>0</v>
      </c>
      <c r="M280" s="20">
        <v>0</v>
      </c>
    </row>
    <row r="281" spans="1:13" ht="11.15" customHeight="1" x14ac:dyDescent="0.2">
      <c r="A281" s="21" t="s">
        <v>126</v>
      </c>
      <c r="B281" s="30">
        <v>100</v>
      </c>
      <c r="C281" s="30">
        <v>0</v>
      </c>
      <c r="D281" s="30">
        <v>0.68027199999999999</v>
      </c>
      <c r="E281" s="30">
        <v>3.4013610000000001</v>
      </c>
      <c r="F281" s="30">
        <v>11.904762</v>
      </c>
      <c r="G281" s="30">
        <v>11.564626000000001</v>
      </c>
      <c r="H281" s="30">
        <v>19.047619000000001</v>
      </c>
      <c r="I281" s="30">
        <v>15.986395</v>
      </c>
      <c r="J281" s="30">
        <v>26.530612000000001</v>
      </c>
      <c r="K281" s="30">
        <v>10.884354</v>
      </c>
      <c r="L281" s="30">
        <v>23.045801999999998</v>
      </c>
      <c r="M281" s="30">
        <v>23</v>
      </c>
    </row>
    <row r="282" spans="1:13" ht="11.15" customHeight="1" x14ac:dyDescent="0.2">
      <c r="A282" s="19" t="s">
        <v>916</v>
      </c>
      <c r="B282" s="20">
        <v>664</v>
      </c>
      <c r="C282" s="20">
        <v>0</v>
      </c>
      <c r="D282" s="20">
        <v>2</v>
      </c>
      <c r="E282" s="20">
        <v>25</v>
      </c>
      <c r="F282" s="20">
        <v>61</v>
      </c>
      <c r="G282" s="20">
        <v>70</v>
      </c>
      <c r="H282" s="20">
        <v>115</v>
      </c>
      <c r="I282" s="20">
        <v>88</v>
      </c>
      <c r="J282" s="20">
        <v>237</v>
      </c>
      <c r="K282" s="20">
        <v>66</v>
      </c>
      <c r="L282" s="20">
        <v>0</v>
      </c>
      <c r="M282" s="20">
        <v>0</v>
      </c>
    </row>
    <row r="283" spans="1:13" ht="11.15" customHeight="1" x14ac:dyDescent="0.2">
      <c r="A283" s="21" t="s">
        <v>126</v>
      </c>
      <c r="B283" s="30">
        <v>100</v>
      </c>
      <c r="C283" s="30">
        <v>0</v>
      </c>
      <c r="D283" s="30">
        <v>0.301205</v>
      </c>
      <c r="E283" s="30">
        <v>3.7650600000000001</v>
      </c>
      <c r="F283" s="30">
        <v>9.1867470000000004</v>
      </c>
      <c r="G283" s="30">
        <v>10.542168999999999</v>
      </c>
      <c r="H283" s="30">
        <v>17.319277</v>
      </c>
      <c r="I283" s="30">
        <v>13.253012</v>
      </c>
      <c r="J283" s="30">
        <v>35.692771</v>
      </c>
      <c r="K283" s="30">
        <v>9.9397590000000005</v>
      </c>
      <c r="L283" s="30">
        <v>25.988294</v>
      </c>
      <c r="M283" s="30">
        <v>25</v>
      </c>
    </row>
    <row r="284" spans="1:13" ht="11.15" customHeight="1" x14ac:dyDescent="0.2">
      <c r="A284" s="19" t="s">
        <v>917</v>
      </c>
      <c r="B284" s="20">
        <v>421</v>
      </c>
      <c r="C284" s="20">
        <v>0</v>
      </c>
      <c r="D284" s="20">
        <v>2</v>
      </c>
      <c r="E284" s="20">
        <v>15</v>
      </c>
      <c r="F284" s="20">
        <v>35</v>
      </c>
      <c r="G284" s="20">
        <v>43</v>
      </c>
      <c r="H284" s="20">
        <v>66</v>
      </c>
      <c r="I284" s="20">
        <v>75</v>
      </c>
      <c r="J284" s="20">
        <v>132</v>
      </c>
      <c r="K284" s="20">
        <v>53</v>
      </c>
      <c r="L284" s="20">
        <v>0</v>
      </c>
      <c r="M284" s="20">
        <v>0</v>
      </c>
    </row>
    <row r="285" spans="1:13" ht="11.15" customHeight="1" x14ac:dyDescent="0.2">
      <c r="A285" s="21" t="s">
        <v>126</v>
      </c>
      <c r="B285" s="30">
        <v>100</v>
      </c>
      <c r="C285" s="30">
        <v>0</v>
      </c>
      <c r="D285" s="30">
        <v>0.47505900000000001</v>
      </c>
      <c r="E285" s="30">
        <v>3.562945</v>
      </c>
      <c r="F285" s="30">
        <v>8.3135390000000005</v>
      </c>
      <c r="G285" s="30">
        <v>10.213777</v>
      </c>
      <c r="H285" s="30">
        <v>15.676959999999999</v>
      </c>
      <c r="I285" s="30">
        <v>17.814727000000001</v>
      </c>
      <c r="J285" s="30">
        <v>31.353919000000001</v>
      </c>
      <c r="K285" s="30">
        <v>12.589074</v>
      </c>
      <c r="L285" s="30">
        <v>25.013587000000001</v>
      </c>
      <c r="M285" s="30">
        <v>25</v>
      </c>
    </row>
    <row r="286" spans="1:13" ht="11.15" customHeight="1" x14ac:dyDescent="0.2">
      <c r="A286" s="19" t="s">
        <v>918</v>
      </c>
      <c r="B286" s="20">
        <v>358</v>
      </c>
      <c r="C286" s="20">
        <v>1</v>
      </c>
      <c r="D286" s="20">
        <v>1</v>
      </c>
      <c r="E286" s="20">
        <v>8</v>
      </c>
      <c r="F286" s="20">
        <v>27</v>
      </c>
      <c r="G286" s="20">
        <v>40</v>
      </c>
      <c r="H286" s="20">
        <v>57</v>
      </c>
      <c r="I286" s="20">
        <v>65</v>
      </c>
      <c r="J286" s="20">
        <v>121</v>
      </c>
      <c r="K286" s="20">
        <v>38</v>
      </c>
      <c r="L286" s="20">
        <v>0</v>
      </c>
      <c r="M286" s="20">
        <v>0</v>
      </c>
    </row>
    <row r="287" spans="1:13" ht="11.15" customHeight="1" x14ac:dyDescent="0.2">
      <c r="A287" s="21" t="s">
        <v>126</v>
      </c>
      <c r="B287" s="30">
        <v>100</v>
      </c>
      <c r="C287" s="30">
        <v>0.27933000000000002</v>
      </c>
      <c r="D287" s="30">
        <v>0.27933000000000002</v>
      </c>
      <c r="E287" s="30">
        <v>2.2346370000000002</v>
      </c>
      <c r="F287" s="30">
        <v>7.5418989999999999</v>
      </c>
      <c r="G287" s="30">
        <v>11.173183999999999</v>
      </c>
      <c r="H287" s="30">
        <v>15.921787999999999</v>
      </c>
      <c r="I287" s="30">
        <v>18.156424999999999</v>
      </c>
      <c r="J287" s="30">
        <v>33.798882999999996</v>
      </c>
      <c r="K287" s="30">
        <v>10.614525</v>
      </c>
      <c r="L287" s="30">
        <v>25.9</v>
      </c>
      <c r="M287" s="30">
        <v>25</v>
      </c>
    </row>
    <row r="288" spans="1:13" ht="11.15" customHeight="1" x14ac:dyDescent="0.2">
      <c r="A288" s="19" t="s">
        <v>919</v>
      </c>
      <c r="B288" s="20">
        <v>217</v>
      </c>
      <c r="C288" s="20">
        <v>0</v>
      </c>
      <c r="D288" s="20">
        <v>1</v>
      </c>
      <c r="E288" s="20">
        <v>7</v>
      </c>
      <c r="F288" s="20">
        <v>21</v>
      </c>
      <c r="G288" s="20">
        <v>23</v>
      </c>
      <c r="H288" s="20">
        <v>45</v>
      </c>
      <c r="I288" s="20">
        <v>26</v>
      </c>
      <c r="J288" s="20">
        <v>74</v>
      </c>
      <c r="K288" s="20">
        <v>20</v>
      </c>
      <c r="L288" s="20">
        <v>0</v>
      </c>
      <c r="M288" s="20">
        <v>0</v>
      </c>
    </row>
    <row r="289" spans="1:13" ht="11.15" customHeight="1" x14ac:dyDescent="0.2">
      <c r="A289" s="21" t="s">
        <v>126</v>
      </c>
      <c r="B289" s="30">
        <v>100</v>
      </c>
      <c r="C289" s="30">
        <v>0</v>
      </c>
      <c r="D289" s="30">
        <v>0.46082899999999999</v>
      </c>
      <c r="E289" s="30">
        <v>3.225806</v>
      </c>
      <c r="F289" s="30">
        <v>9.6774190000000004</v>
      </c>
      <c r="G289" s="30">
        <v>10.599078</v>
      </c>
      <c r="H289" s="30">
        <v>20.737327000000001</v>
      </c>
      <c r="I289" s="30">
        <v>11.981567</v>
      </c>
      <c r="J289" s="30">
        <v>34.101382000000001</v>
      </c>
      <c r="K289" s="30">
        <v>9.2165900000000001</v>
      </c>
      <c r="L289" s="30">
        <v>24.984772</v>
      </c>
      <c r="M289" s="30">
        <v>25</v>
      </c>
    </row>
    <row r="290" spans="1:13" ht="11.15" customHeight="1" x14ac:dyDescent="0.2">
      <c r="A290" s="19" t="s">
        <v>920</v>
      </c>
      <c r="B290" s="20">
        <v>234</v>
      </c>
      <c r="C290" s="20">
        <v>0</v>
      </c>
      <c r="D290" s="20">
        <v>0</v>
      </c>
      <c r="E290" s="20">
        <v>23</v>
      </c>
      <c r="F290" s="20">
        <v>23</v>
      </c>
      <c r="G290" s="20">
        <v>35</v>
      </c>
      <c r="H290" s="20">
        <v>42</v>
      </c>
      <c r="I290" s="20">
        <v>25</v>
      </c>
      <c r="J290" s="20">
        <v>58</v>
      </c>
      <c r="K290" s="20">
        <v>28</v>
      </c>
      <c r="L290" s="20">
        <v>0</v>
      </c>
      <c r="M290" s="20">
        <v>0</v>
      </c>
    </row>
    <row r="291" spans="1:13" ht="11.15" customHeight="1" x14ac:dyDescent="0.2">
      <c r="A291" s="31"/>
      <c r="B291" s="32">
        <v>100</v>
      </c>
      <c r="C291" s="32">
        <v>0</v>
      </c>
      <c r="D291" s="32">
        <v>0</v>
      </c>
      <c r="E291" s="32">
        <v>9.8290600000000001</v>
      </c>
      <c r="F291" s="32">
        <v>9.8290600000000001</v>
      </c>
      <c r="G291" s="32">
        <v>14.957265</v>
      </c>
      <c r="H291" s="32">
        <v>17.948718</v>
      </c>
      <c r="I291" s="32">
        <v>10.683761000000001</v>
      </c>
      <c r="J291" s="32">
        <v>24.786325000000001</v>
      </c>
      <c r="K291" s="32">
        <v>11.965812</v>
      </c>
      <c r="L291" s="32">
        <v>21.194175000000001</v>
      </c>
      <c r="M291" s="35">
        <v>20</v>
      </c>
    </row>
    <row r="292" spans="1:13" ht="11.15" customHeight="1" x14ac:dyDescent="0.2"/>
  </sheetData>
  <phoneticPr fontId="1"/>
  <pageMargins left="0.75" right="0.75" top="1" bottom="1" header="0.5" footer="0.5"/>
</worksheet>
</file>

<file path=xl/worksheets/sheet1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4C2D43-B583-4E74-B08F-5EC73D6A9C39}">
  <dimension ref="A1:H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HYPERLINK("#'目次'!B44","[38]")</f>
        <v>[38]</v>
      </c>
    </row>
    <row r="3" spans="1:8" x14ac:dyDescent="0.2">
      <c r="A3" s="9" t="s">
        <v>126</v>
      </c>
      <c r="B3" s="12" t="s">
        <v>269</v>
      </c>
    </row>
    <row r="4" spans="1:8" x14ac:dyDescent="0.2">
      <c r="A4" s="9" t="s">
        <v>126</v>
      </c>
      <c r="B4" s="12" t="s">
        <v>270</v>
      </c>
    </row>
    <row r="5" spans="1:8" x14ac:dyDescent="0.2">
      <c r="A5" s="9" t="s">
        <v>126</v>
      </c>
      <c r="B5" s="12" t="s">
        <v>271</v>
      </c>
    </row>
    <row r="6" spans="1:8" s="15" customFormat="1" ht="50" x14ac:dyDescent="0.2">
      <c r="A6" s="13" t="s">
        <v>126</v>
      </c>
      <c r="B6" s="14" t="s">
        <v>831</v>
      </c>
      <c r="C6" s="14" t="s">
        <v>272</v>
      </c>
      <c r="D6" s="14" t="s">
        <v>273</v>
      </c>
      <c r="E6" s="14" t="s">
        <v>1368</v>
      </c>
      <c r="F6" s="14" t="s">
        <v>1369</v>
      </c>
      <c r="G6" s="14" t="s">
        <v>873</v>
      </c>
      <c r="H6" s="14" t="s">
        <v>1370</v>
      </c>
    </row>
    <row r="7" spans="1:8" x14ac:dyDescent="0.2">
      <c r="A7" s="16" t="s">
        <v>845</v>
      </c>
      <c r="B7" s="17">
        <v>2188</v>
      </c>
      <c r="C7" s="17">
        <v>144</v>
      </c>
      <c r="D7" s="17">
        <v>408</v>
      </c>
      <c r="E7" s="17">
        <v>1294</v>
      </c>
      <c r="F7" s="17">
        <v>258</v>
      </c>
      <c r="G7" s="17">
        <v>84</v>
      </c>
      <c r="H7" s="17">
        <v>552</v>
      </c>
    </row>
    <row r="8" spans="1:8" x14ac:dyDescent="0.2">
      <c r="A8" s="21" t="s">
        <v>126</v>
      </c>
      <c r="B8" s="30">
        <v>100</v>
      </c>
      <c r="C8" s="30">
        <v>6.581353</v>
      </c>
      <c r="D8" s="30">
        <v>18.647165999999999</v>
      </c>
      <c r="E8" s="30">
        <v>59.140768000000001</v>
      </c>
      <c r="F8" s="30">
        <v>11.791589999999999</v>
      </c>
      <c r="G8" s="30">
        <v>3.8391220000000001</v>
      </c>
      <c r="H8" s="30">
        <v>25.228518999999999</v>
      </c>
    </row>
    <row r="9" spans="1:8" x14ac:dyDescent="0.2">
      <c r="A9" s="18" t="s">
        <v>846</v>
      </c>
      <c r="B9" s="18"/>
      <c r="C9" s="18"/>
      <c r="D9" s="18"/>
      <c r="E9" s="18"/>
      <c r="F9" s="18"/>
      <c r="G9" s="18"/>
      <c r="H9" s="18"/>
    </row>
    <row r="10" spans="1:8" x14ac:dyDescent="0.2">
      <c r="A10" s="19" t="s">
        <v>847</v>
      </c>
      <c r="B10" s="20">
        <v>1092</v>
      </c>
      <c r="C10" s="20">
        <v>87</v>
      </c>
      <c r="D10" s="20">
        <v>201</v>
      </c>
      <c r="E10" s="20">
        <v>616</v>
      </c>
      <c r="F10" s="20">
        <v>147</v>
      </c>
      <c r="G10" s="20">
        <v>41</v>
      </c>
      <c r="H10" s="20">
        <v>288</v>
      </c>
    </row>
    <row r="11" spans="1:8" x14ac:dyDescent="0.2">
      <c r="A11" s="21" t="s">
        <v>126</v>
      </c>
      <c r="B11" s="30">
        <v>100</v>
      </c>
      <c r="C11" s="30">
        <v>7.9670329999999998</v>
      </c>
      <c r="D11" s="30">
        <v>18.406593000000001</v>
      </c>
      <c r="E11" s="30">
        <v>56.410255999999997</v>
      </c>
      <c r="F11" s="30">
        <v>13.461537999999999</v>
      </c>
      <c r="G11" s="30">
        <v>3.7545790000000001</v>
      </c>
      <c r="H11" s="30">
        <v>26.373626000000002</v>
      </c>
    </row>
    <row r="12" spans="1:8" x14ac:dyDescent="0.2">
      <c r="A12" s="19" t="s">
        <v>848</v>
      </c>
      <c r="B12" s="20">
        <v>1095</v>
      </c>
      <c r="C12" s="20">
        <v>57</v>
      </c>
      <c r="D12" s="20">
        <v>207</v>
      </c>
      <c r="E12" s="20">
        <v>678</v>
      </c>
      <c r="F12" s="20">
        <v>110</v>
      </c>
      <c r="G12" s="20">
        <v>43</v>
      </c>
      <c r="H12" s="20">
        <v>264</v>
      </c>
    </row>
    <row r="13" spans="1:8" x14ac:dyDescent="0.2">
      <c r="A13" s="21" t="s">
        <v>126</v>
      </c>
      <c r="B13" s="30">
        <v>100</v>
      </c>
      <c r="C13" s="30">
        <v>5.2054790000000004</v>
      </c>
      <c r="D13" s="30">
        <v>18.904109999999999</v>
      </c>
      <c r="E13" s="30">
        <v>61.917808000000001</v>
      </c>
      <c r="F13" s="30">
        <v>10.045662</v>
      </c>
      <c r="G13" s="30">
        <v>3.9269409999999998</v>
      </c>
      <c r="H13" s="30">
        <v>24.109589</v>
      </c>
    </row>
    <row r="14" spans="1:8" x14ac:dyDescent="0.2">
      <c r="A14" s="19" t="s">
        <v>849</v>
      </c>
      <c r="B14" s="20">
        <v>1</v>
      </c>
      <c r="C14" s="20">
        <v>0</v>
      </c>
      <c r="D14" s="20">
        <v>0</v>
      </c>
      <c r="E14" s="20">
        <v>0</v>
      </c>
      <c r="F14" s="20">
        <v>1</v>
      </c>
      <c r="G14" s="20">
        <v>0</v>
      </c>
      <c r="H14" s="20">
        <v>0</v>
      </c>
    </row>
    <row r="15" spans="1:8" x14ac:dyDescent="0.2">
      <c r="A15" s="21" t="s">
        <v>126</v>
      </c>
      <c r="B15" s="30">
        <v>100</v>
      </c>
      <c r="C15" s="30">
        <v>0</v>
      </c>
      <c r="D15" s="30">
        <v>0</v>
      </c>
      <c r="E15" s="30">
        <v>0</v>
      </c>
      <c r="F15" s="30">
        <v>100</v>
      </c>
      <c r="G15" s="30">
        <v>0</v>
      </c>
      <c r="H15" s="30">
        <v>0</v>
      </c>
    </row>
    <row r="16" spans="1:8" x14ac:dyDescent="0.2">
      <c r="A16" s="18" t="s">
        <v>850</v>
      </c>
      <c r="B16" s="18"/>
      <c r="C16" s="18"/>
      <c r="D16" s="18"/>
      <c r="E16" s="18"/>
      <c r="F16" s="18"/>
      <c r="G16" s="18"/>
      <c r="H16" s="18"/>
    </row>
    <row r="17" spans="1:8" x14ac:dyDescent="0.2">
      <c r="A17" s="19" t="s">
        <v>851</v>
      </c>
      <c r="B17" s="20">
        <v>387</v>
      </c>
      <c r="C17" s="20">
        <v>52</v>
      </c>
      <c r="D17" s="20">
        <v>77</v>
      </c>
      <c r="E17" s="20">
        <v>167</v>
      </c>
      <c r="F17" s="20">
        <v>81</v>
      </c>
      <c r="G17" s="20">
        <v>10</v>
      </c>
      <c r="H17" s="20">
        <v>129</v>
      </c>
    </row>
    <row r="18" spans="1:8" x14ac:dyDescent="0.2">
      <c r="A18" s="21" t="s">
        <v>126</v>
      </c>
      <c r="B18" s="30">
        <v>100</v>
      </c>
      <c r="C18" s="30">
        <v>13.436693</v>
      </c>
      <c r="D18" s="30">
        <v>19.896640999999999</v>
      </c>
      <c r="E18" s="30">
        <v>43.152455000000003</v>
      </c>
      <c r="F18" s="30">
        <v>20.930233000000001</v>
      </c>
      <c r="G18" s="30">
        <v>2.5839789999999998</v>
      </c>
      <c r="H18" s="30">
        <v>33.333333000000003</v>
      </c>
    </row>
    <row r="19" spans="1:8" x14ac:dyDescent="0.2">
      <c r="A19" s="19" t="s">
        <v>852</v>
      </c>
      <c r="B19" s="20">
        <v>432</v>
      </c>
      <c r="C19" s="20">
        <v>29</v>
      </c>
      <c r="D19" s="20">
        <v>90</v>
      </c>
      <c r="E19" s="20">
        <v>237</v>
      </c>
      <c r="F19" s="20">
        <v>65</v>
      </c>
      <c r="G19" s="20">
        <v>11</v>
      </c>
      <c r="H19" s="20">
        <v>119</v>
      </c>
    </row>
    <row r="20" spans="1:8" x14ac:dyDescent="0.2">
      <c r="A20" s="21" t="s">
        <v>126</v>
      </c>
      <c r="B20" s="30">
        <v>100</v>
      </c>
      <c r="C20" s="30">
        <v>6.7129630000000002</v>
      </c>
      <c r="D20" s="30">
        <v>20.833333</v>
      </c>
      <c r="E20" s="30">
        <v>54.861111000000001</v>
      </c>
      <c r="F20" s="30">
        <v>15.046296</v>
      </c>
      <c r="G20" s="30">
        <v>2.5462959999999999</v>
      </c>
      <c r="H20" s="30">
        <v>27.546296000000002</v>
      </c>
    </row>
    <row r="21" spans="1:8" x14ac:dyDescent="0.2">
      <c r="A21" s="19" t="s">
        <v>853</v>
      </c>
      <c r="B21" s="20">
        <v>449</v>
      </c>
      <c r="C21" s="20">
        <v>22</v>
      </c>
      <c r="D21" s="20">
        <v>81</v>
      </c>
      <c r="E21" s="20">
        <v>286</v>
      </c>
      <c r="F21" s="20">
        <v>47</v>
      </c>
      <c r="G21" s="20">
        <v>13</v>
      </c>
      <c r="H21" s="20">
        <v>103</v>
      </c>
    </row>
    <row r="22" spans="1:8" x14ac:dyDescent="0.2">
      <c r="A22" s="21" t="s">
        <v>126</v>
      </c>
      <c r="B22" s="30">
        <v>100</v>
      </c>
      <c r="C22" s="30">
        <v>4.8997770000000003</v>
      </c>
      <c r="D22" s="30">
        <v>18.040088999999998</v>
      </c>
      <c r="E22" s="30">
        <v>63.697105000000001</v>
      </c>
      <c r="F22" s="30">
        <v>10.467706</v>
      </c>
      <c r="G22" s="30">
        <v>2.8953229999999999</v>
      </c>
      <c r="H22" s="30">
        <v>22.939865999999999</v>
      </c>
    </row>
    <row r="23" spans="1:8" x14ac:dyDescent="0.2">
      <c r="A23" s="19" t="s">
        <v>854</v>
      </c>
      <c r="B23" s="20">
        <v>427</v>
      </c>
      <c r="C23" s="20">
        <v>19</v>
      </c>
      <c r="D23" s="20">
        <v>82</v>
      </c>
      <c r="E23" s="20">
        <v>265</v>
      </c>
      <c r="F23" s="20">
        <v>43</v>
      </c>
      <c r="G23" s="20">
        <v>18</v>
      </c>
      <c r="H23" s="20">
        <v>101</v>
      </c>
    </row>
    <row r="24" spans="1:8" x14ac:dyDescent="0.2">
      <c r="A24" s="21" t="s">
        <v>126</v>
      </c>
      <c r="B24" s="30">
        <v>100</v>
      </c>
      <c r="C24" s="30">
        <v>4.449649</v>
      </c>
      <c r="D24" s="30">
        <v>19.203747</v>
      </c>
      <c r="E24" s="30">
        <v>62.060890000000001</v>
      </c>
      <c r="F24" s="30">
        <v>10.070258000000001</v>
      </c>
      <c r="G24" s="30">
        <v>4.2154569999999998</v>
      </c>
      <c r="H24" s="30">
        <v>23.653396000000001</v>
      </c>
    </row>
    <row r="25" spans="1:8" x14ac:dyDescent="0.2">
      <c r="A25" s="19" t="s">
        <v>855</v>
      </c>
      <c r="B25" s="20">
        <v>274</v>
      </c>
      <c r="C25" s="20">
        <v>13</v>
      </c>
      <c r="D25" s="20">
        <v>49</v>
      </c>
      <c r="E25" s="20">
        <v>183</v>
      </c>
      <c r="F25" s="20">
        <v>14</v>
      </c>
      <c r="G25" s="20">
        <v>15</v>
      </c>
      <c r="H25" s="20">
        <v>62</v>
      </c>
    </row>
    <row r="26" spans="1:8" x14ac:dyDescent="0.2">
      <c r="A26" s="21" t="s">
        <v>126</v>
      </c>
      <c r="B26" s="30">
        <v>100</v>
      </c>
      <c r="C26" s="30">
        <v>4.7445259999999996</v>
      </c>
      <c r="D26" s="30">
        <v>17.883212</v>
      </c>
      <c r="E26" s="30">
        <v>66.788320999999996</v>
      </c>
      <c r="F26" s="30">
        <v>5.1094889999999999</v>
      </c>
      <c r="G26" s="30">
        <v>5.4744529999999996</v>
      </c>
      <c r="H26" s="30">
        <v>22.627737</v>
      </c>
    </row>
    <row r="27" spans="1:8" x14ac:dyDescent="0.2">
      <c r="A27" s="19" t="s">
        <v>856</v>
      </c>
      <c r="B27" s="20">
        <v>137</v>
      </c>
      <c r="C27" s="20">
        <v>6</v>
      </c>
      <c r="D27" s="20">
        <v>19</v>
      </c>
      <c r="E27" s="20">
        <v>94</v>
      </c>
      <c r="F27" s="20">
        <v>7</v>
      </c>
      <c r="G27" s="20">
        <v>11</v>
      </c>
      <c r="H27" s="20">
        <v>25</v>
      </c>
    </row>
    <row r="28" spans="1:8" x14ac:dyDescent="0.2">
      <c r="A28" s="21" t="s">
        <v>126</v>
      </c>
      <c r="B28" s="30">
        <v>100</v>
      </c>
      <c r="C28" s="30">
        <v>4.379562</v>
      </c>
      <c r="D28" s="30">
        <v>13.868613</v>
      </c>
      <c r="E28" s="30">
        <v>68.613139000000004</v>
      </c>
      <c r="F28" s="30">
        <v>5.1094889999999999</v>
      </c>
      <c r="G28" s="30">
        <v>8.0291969999999999</v>
      </c>
      <c r="H28" s="30">
        <v>18.248175</v>
      </c>
    </row>
    <row r="29" spans="1:8" x14ac:dyDescent="0.2">
      <c r="A29" s="19" t="s">
        <v>857</v>
      </c>
      <c r="B29" s="20">
        <v>71</v>
      </c>
      <c r="C29" s="20">
        <v>3</v>
      </c>
      <c r="D29" s="20">
        <v>7</v>
      </c>
      <c r="E29" s="20">
        <v>54</v>
      </c>
      <c r="F29" s="20">
        <v>1</v>
      </c>
      <c r="G29" s="20">
        <v>6</v>
      </c>
      <c r="H29" s="20">
        <v>10</v>
      </c>
    </row>
    <row r="30" spans="1:8" x14ac:dyDescent="0.2">
      <c r="A30" s="21" t="s">
        <v>126</v>
      </c>
      <c r="B30" s="30">
        <v>100</v>
      </c>
      <c r="C30" s="30">
        <v>4.225352</v>
      </c>
      <c r="D30" s="30">
        <v>9.8591549999999994</v>
      </c>
      <c r="E30" s="30">
        <v>76.056337999999997</v>
      </c>
      <c r="F30" s="30">
        <v>1.4084509999999999</v>
      </c>
      <c r="G30" s="30">
        <v>8.450704</v>
      </c>
      <c r="H30" s="30">
        <v>14.084507</v>
      </c>
    </row>
    <row r="31" spans="1:8" x14ac:dyDescent="0.2">
      <c r="A31" s="19" t="s">
        <v>858</v>
      </c>
      <c r="B31" s="20">
        <v>11</v>
      </c>
      <c r="C31" s="20">
        <v>0</v>
      </c>
      <c r="D31" s="20">
        <v>3</v>
      </c>
      <c r="E31" s="20">
        <v>8</v>
      </c>
      <c r="F31" s="20">
        <v>0</v>
      </c>
      <c r="G31" s="20">
        <v>0</v>
      </c>
      <c r="H31" s="20">
        <v>3</v>
      </c>
    </row>
    <row r="32" spans="1:8" x14ac:dyDescent="0.2">
      <c r="A32" s="21" t="s">
        <v>126</v>
      </c>
      <c r="B32" s="30">
        <v>100</v>
      </c>
      <c r="C32" s="30">
        <v>0</v>
      </c>
      <c r="D32" s="30">
        <v>27.272727</v>
      </c>
      <c r="E32" s="30">
        <v>72.727272999999997</v>
      </c>
      <c r="F32" s="30">
        <v>0</v>
      </c>
      <c r="G32" s="30">
        <v>0</v>
      </c>
      <c r="H32" s="30">
        <v>27.272727</v>
      </c>
    </row>
    <row r="33" spans="1:8" x14ac:dyDescent="0.2">
      <c r="A33" s="19" t="s">
        <v>859</v>
      </c>
      <c r="B33" s="20">
        <v>881</v>
      </c>
      <c r="C33" s="20">
        <v>51</v>
      </c>
      <c r="D33" s="20">
        <v>171</v>
      </c>
      <c r="E33" s="20">
        <v>523</v>
      </c>
      <c r="F33" s="20">
        <v>112</v>
      </c>
      <c r="G33" s="20">
        <v>24</v>
      </c>
      <c r="H33" s="20">
        <v>222</v>
      </c>
    </row>
    <row r="34" spans="1:8" x14ac:dyDescent="0.2">
      <c r="A34" s="21" t="s">
        <v>126</v>
      </c>
      <c r="B34" s="30">
        <v>100</v>
      </c>
      <c r="C34" s="30">
        <v>5.7888760000000001</v>
      </c>
      <c r="D34" s="30">
        <v>19.409762000000001</v>
      </c>
      <c r="E34" s="30">
        <v>59.364359</v>
      </c>
      <c r="F34" s="30">
        <v>12.712826</v>
      </c>
      <c r="G34" s="30">
        <v>2.7241770000000001</v>
      </c>
      <c r="H34" s="30">
        <v>25.198637999999999</v>
      </c>
    </row>
    <row r="35" spans="1:8" x14ac:dyDescent="0.2">
      <c r="A35" s="19" t="s">
        <v>860</v>
      </c>
      <c r="B35" s="20">
        <v>701</v>
      </c>
      <c r="C35" s="20">
        <v>32</v>
      </c>
      <c r="D35" s="20">
        <v>131</v>
      </c>
      <c r="E35" s="20">
        <v>448</v>
      </c>
      <c r="F35" s="20">
        <v>57</v>
      </c>
      <c r="G35" s="20">
        <v>33</v>
      </c>
      <c r="H35" s="20">
        <v>163</v>
      </c>
    </row>
    <row r="36" spans="1:8" x14ac:dyDescent="0.2">
      <c r="A36" s="21" t="s">
        <v>126</v>
      </c>
      <c r="B36" s="30">
        <v>100</v>
      </c>
      <c r="C36" s="30">
        <v>4.5649069999999998</v>
      </c>
      <c r="D36" s="30">
        <v>18.687588999999999</v>
      </c>
      <c r="E36" s="30">
        <v>63.908701999999998</v>
      </c>
      <c r="F36" s="30">
        <v>8.1312409999999993</v>
      </c>
      <c r="G36" s="30">
        <v>4.7075610000000001</v>
      </c>
      <c r="H36" s="30">
        <v>23.252496000000001</v>
      </c>
    </row>
    <row r="37" spans="1:8" x14ac:dyDescent="0.2">
      <c r="A37" s="19" t="s">
        <v>861</v>
      </c>
      <c r="B37" s="20">
        <v>1801</v>
      </c>
      <c r="C37" s="20">
        <v>92</v>
      </c>
      <c r="D37" s="20">
        <v>331</v>
      </c>
      <c r="E37" s="20">
        <v>1127</v>
      </c>
      <c r="F37" s="20">
        <v>177</v>
      </c>
      <c r="G37" s="20">
        <v>74</v>
      </c>
      <c r="H37" s="20">
        <v>423</v>
      </c>
    </row>
    <row r="38" spans="1:8" x14ac:dyDescent="0.2">
      <c r="A38" s="21" t="s">
        <v>126</v>
      </c>
      <c r="B38" s="30">
        <v>100</v>
      </c>
      <c r="C38" s="30">
        <v>5.1082729999999996</v>
      </c>
      <c r="D38" s="30">
        <v>18.378679000000002</v>
      </c>
      <c r="E38" s="30">
        <v>62.576346000000001</v>
      </c>
      <c r="F38" s="30">
        <v>9.8278730000000003</v>
      </c>
      <c r="G38" s="30">
        <v>4.1088279999999999</v>
      </c>
      <c r="H38" s="30">
        <v>23.486951999999999</v>
      </c>
    </row>
    <row r="39" spans="1:8" x14ac:dyDescent="0.2">
      <c r="A39" s="19" t="s">
        <v>862</v>
      </c>
      <c r="B39" s="20">
        <v>920</v>
      </c>
      <c r="C39" s="20">
        <v>41</v>
      </c>
      <c r="D39" s="20">
        <v>160</v>
      </c>
      <c r="E39" s="20">
        <v>604</v>
      </c>
      <c r="F39" s="20">
        <v>65</v>
      </c>
      <c r="G39" s="20">
        <v>50</v>
      </c>
      <c r="H39" s="20">
        <v>201</v>
      </c>
    </row>
    <row r="40" spans="1:8" x14ac:dyDescent="0.2">
      <c r="A40" s="21" t="s">
        <v>126</v>
      </c>
      <c r="B40" s="30">
        <v>100</v>
      </c>
      <c r="C40" s="30">
        <v>4.4565219999999997</v>
      </c>
      <c r="D40" s="30">
        <v>17.391304000000002</v>
      </c>
      <c r="E40" s="30">
        <v>65.652174000000002</v>
      </c>
      <c r="F40" s="30">
        <v>7.0652169999999996</v>
      </c>
      <c r="G40" s="30">
        <v>5.4347830000000004</v>
      </c>
      <c r="H40" s="30">
        <v>21.847826000000001</v>
      </c>
    </row>
    <row r="41" spans="1:8" x14ac:dyDescent="0.2">
      <c r="A41" s="19" t="s">
        <v>863</v>
      </c>
      <c r="B41" s="20">
        <v>219</v>
      </c>
      <c r="C41" s="20">
        <v>9</v>
      </c>
      <c r="D41" s="20">
        <v>29</v>
      </c>
      <c r="E41" s="20">
        <v>156</v>
      </c>
      <c r="F41" s="20">
        <v>8</v>
      </c>
      <c r="G41" s="20">
        <v>17</v>
      </c>
      <c r="H41" s="20">
        <v>38</v>
      </c>
    </row>
    <row r="42" spans="1:8" x14ac:dyDescent="0.2">
      <c r="A42" s="21" t="s">
        <v>126</v>
      </c>
      <c r="B42" s="30">
        <v>100</v>
      </c>
      <c r="C42" s="30">
        <v>4.1095889999999997</v>
      </c>
      <c r="D42" s="30">
        <v>13.242008999999999</v>
      </c>
      <c r="E42" s="30">
        <v>71.232877000000002</v>
      </c>
      <c r="F42" s="30">
        <v>3.652968</v>
      </c>
      <c r="G42" s="30">
        <v>7.7625570000000002</v>
      </c>
      <c r="H42" s="30">
        <v>17.351597999999999</v>
      </c>
    </row>
    <row r="43" spans="1:8" x14ac:dyDescent="0.2">
      <c r="A43" s="18" t="s">
        <v>864</v>
      </c>
      <c r="B43" s="17">
        <v>208</v>
      </c>
      <c r="C43" s="17">
        <v>38</v>
      </c>
      <c r="D43" s="17">
        <v>31</v>
      </c>
      <c r="E43" s="17">
        <v>89</v>
      </c>
      <c r="F43" s="17">
        <v>44</v>
      </c>
      <c r="G43" s="17">
        <v>6</v>
      </c>
      <c r="H43" s="17">
        <v>69</v>
      </c>
    </row>
    <row r="44" spans="1:8" x14ac:dyDescent="0.2">
      <c r="A44" s="21" t="s">
        <v>126</v>
      </c>
      <c r="B44" s="30">
        <v>100</v>
      </c>
      <c r="C44" s="30">
        <v>18.269231000000001</v>
      </c>
      <c r="D44" s="30">
        <v>14.903846</v>
      </c>
      <c r="E44" s="30">
        <v>42.788462000000003</v>
      </c>
      <c r="F44" s="30">
        <v>21.153846000000001</v>
      </c>
      <c r="G44" s="30">
        <v>2.8846150000000002</v>
      </c>
      <c r="H44" s="30">
        <v>33.173076999999999</v>
      </c>
    </row>
    <row r="45" spans="1:8" x14ac:dyDescent="0.2">
      <c r="A45" s="19" t="s">
        <v>852</v>
      </c>
      <c r="B45" s="20">
        <v>220</v>
      </c>
      <c r="C45" s="20">
        <v>20</v>
      </c>
      <c r="D45" s="20">
        <v>47</v>
      </c>
      <c r="E45" s="20">
        <v>107</v>
      </c>
      <c r="F45" s="20">
        <v>41</v>
      </c>
      <c r="G45" s="20">
        <v>5</v>
      </c>
      <c r="H45" s="20">
        <v>67</v>
      </c>
    </row>
    <row r="46" spans="1:8" x14ac:dyDescent="0.2">
      <c r="A46" s="21" t="s">
        <v>126</v>
      </c>
      <c r="B46" s="30">
        <v>100</v>
      </c>
      <c r="C46" s="30">
        <v>9.0909089999999999</v>
      </c>
      <c r="D46" s="30">
        <v>21.363636</v>
      </c>
      <c r="E46" s="30">
        <v>48.636364</v>
      </c>
      <c r="F46" s="30">
        <v>18.636364</v>
      </c>
      <c r="G46" s="30">
        <v>2.2727270000000002</v>
      </c>
      <c r="H46" s="30">
        <v>30.454545</v>
      </c>
    </row>
    <row r="47" spans="1:8" x14ac:dyDescent="0.2">
      <c r="A47" s="19" t="s">
        <v>853</v>
      </c>
      <c r="B47" s="20">
        <v>226</v>
      </c>
      <c r="C47" s="20">
        <v>10</v>
      </c>
      <c r="D47" s="20">
        <v>42</v>
      </c>
      <c r="E47" s="20">
        <v>135</v>
      </c>
      <c r="F47" s="20">
        <v>33</v>
      </c>
      <c r="G47" s="20">
        <v>6</v>
      </c>
      <c r="H47" s="20">
        <v>52</v>
      </c>
    </row>
    <row r="48" spans="1:8" x14ac:dyDescent="0.2">
      <c r="A48" s="21" t="s">
        <v>126</v>
      </c>
      <c r="B48" s="30">
        <v>100</v>
      </c>
      <c r="C48" s="30">
        <v>4.424779</v>
      </c>
      <c r="D48" s="30">
        <v>18.584071000000002</v>
      </c>
      <c r="E48" s="30">
        <v>59.734513</v>
      </c>
      <c r="F48" s="30">
        <v>14.60177</v>
      </c>
      <c r="G48" s="30">
        <v>2.6548669999999999</v>
      </c>
      <c r="H48" s="30">
        <v>23.008849999999999</v>
      </c>
    </row>
    <row r="49" spans="1:8" x14ac:dyDescent="0.2">
      <c r="A49" s="19" t="s">
        <v>854</v>
      </c>
      <c r="B49" s="20">
        <v>211</v>
      </c>
      <c r="C49" s="20">
        <v>9</v>
      </c>
      <c r="D49" s="20">
        <v>45</v>
      </c>
      <c r="E49" s="20">
        <v>129</v>
      </c>
      <c r="F49" s="20">
        <v>18</v>
      </c>
      <c r="G49" s="20">
        <v>10</v>
      </c>
      <c r="H49" s="20">
        <v>54</v>
      </c>
    </row>
    <row r="50" spans="1:8" x14ac:dyDescent="0.2">
      <c r="A50" s="21" t="s">
        <v>126</v>
      </c>
      <c r="B50" s="30">
        <v>100</v>
      </c>
      <c r="C50" s="30">
        <v>4.2654030000000001</v>
      </c>
      <c r="D50" s="30">
        <v>21.327013999999998</v>
      </c>
      <c r="E50" s="30">
        <v>61.137441000000003</v>
      </c>
      <c r="F50" s="30">
        <v>8.5308060000000001</v>
      </c>
      <c r="G50" s="30">
        <v>4.7393359999999998</v>
      </c>
      <c r="H50" s="30">
        <v>25.592417000000001</v>
      </c>
    </row>
    <row r="51" spans="1:8" x14ac:dyDescent="0.2">
      <c r="A51" s="19" t="s">
        <v>855</v>
      </c>
      <c r="B51" s="20">
        <v>134</v>
      </c>
      <c r="C51" s="20">
        <v>7</v>
      </c>
      <c r="D51" s="20">
        <v>22</v>
      </c>
      <c r="E51" s="20">
        <v>91</v>
      </c>
      <c r="F51" s="20">
        <v>7</v>
      </c>
      <c r="G51" s="20">
        <v>7</v>
      </c>
      <c r="H51" s="20">
        <v>29</v>
      </c>
    </row>
    <row r="52" spans="1:8" x14ac:dyDescent="0.2">
      <c r="A52" s="21" t="s">
        <v>126</v>
      </c>
      <c r="B52" s="30">
        <v>100</v>
      </c>
      <c r="C52" s="30">
        <v>5.2238810000000004</v>
      </c>
      <c r="D52" s="30">
        <v>16.417909999999999</v>
      </c>
      <c r="E52" s="30">
        <v>67.910448000000002</v>
      </c>
      <c r="F52" s="30">
        <v>5.2238810000000004</v>
      </c>
      <c r="G52" s="30">
        <v>5.2238810000000004</v>
      </c>
      <c r="H52" s="30">
        <v>21.641791000000001</v>
      </c>
    </row>
    <row r="53" spans="1:8" x14ac:dyDescent="0.2">
      <c r="A53" s="19" t="s">
        <v>856</v>
      </c>
      <c r="B53" s="20">
        <v>65</v>
      </c>
      <c r="C53" s="20">
        <v>1</v>
      </c>
      <c r="D53" s="20">
        <v>11</v>
      </c>
      <c r="E53" s="20">
        <v>44</v>
      </c>
      <c r="F53" s="20">
        <v>4</v>
      </c>
      <c r="G53" s="20">
        <v>5</v>
      </c>
      <c r="H53" s="20">
        <v>12</v>
      </c>
    </row>
    <row r="54" spans="1:8" x14ac:dyDescent="0.2">
      <c r="A54" s="21" t="s">
        <v>126</v>
      </c>
      <c r="B54" s="30">
        <v>100</v>
      </c>
      <c r="C54" s="30">
        <v>1.538462</v>
      </c>
      <c r="D54" s="30">
        <v>16.923076999999999</v>
      </c>
      <c r="E54" s="30">
        <v>67.692307999999997</v>
      </c>
      <c r="F54" s="30">
        <v>6.1538459999999997</v>
      </c>
      <c r="G54" s="30">
        <v>7.6923079999999997</v>
      </c>
      <c r="H54" s="30">
        <v>18.461538000000001</v>
      </c>
    </row>
    <row r="55" spans="1:8" x14ac:dyDescent="0.2">
      <c r="A55" s="19" t="s">
        <v>857</v>
      </c>
      <c r="B55" s="20">
        <v>25</v>
      </c>
      <c r="C55" s="20">
        <v>2</v>
      </c>
      <c r="D55" s="20">
        <v>2</v>
      </c>
      <c r="E55" s="20">
        <v>19</v>
      </c>
      <c r="F55" s="20">
        <v>0</v>
      </c>
      <c r="G55" s="20">
        <v>2</v>
      </c>
      <c r="H55" s="20">
        <v>4</v>
      </c>
    </row>
    <row r="56" spans="1:8" x14ac:dyDescent="0.2">
      <c r="A56" s="21" t="s">
        <v>126</v>
      </c>
      <c r="B56" s="30">
        <v>100</v>
      </c>
      <c r="C56" s="30">
        <v>8</v>
      </c>
      <c r="D56" s="30">
        <v>8</v>
      </c>
      <c r="E56" s="30">
        <v>76</v>
      </c>
      <c r="F56" s="30">
        <v>0</v>
      </c>
      <c r="G56" s="30">
        <v>8</v>
      </c>
      <c r="H56" s="30">
        <v>16</v>
      </c>
    </row>
    <row r="57" spans="1:8" x14ac:dyDescent="0.2">
      <c r="A57" s="19" t="s">
        <v>858</v>
      </c>
      <c r="B57" s="20">
        <v>3</v>
      </c>
      <c r="C57" s="20">
        <v>0</v>
      </c>
      <c r="D57" s="20">
        <v>1</v>
      </c>
      <c r="E57" s="20">
        <v>2</v>
      </c>
      <c r="F57" s="20">
        <v>0</v>
      </c>
      <c r="G57" s="20">
        <v>0</v>
      </c>
      <c r="H57" s="20">
        <v>1</v>
      </c>
    </row>
    <row r="58" spans="1:8" x14ac:dyDescent="0.2">
      <c r="A58" s="21" t="s">
        <v>126</v>
      </c>
      <c r="B58" s="30">
        <v>100</v>
      </c>
      <c r="C58" s="30">
        <v>0</v>
      </c>
      <c r="D58" s="30">
        <v>33.333333000000003</v>
      </c>
      <c r="E58" s="30">
        <v>66.666667000000004</v>
      </c>
      <c r="F58" s="30">
        <v>0</v>
      </c>
      <c r="G58" s="30">
        <v>0</v>
      </c>
      <c r="H58" s="30">
        <v>33.333333000000003</v>
      </c>
    </row>
    <row r="59" spans="1:8" x14ac:dyDescent="0.2">
      <c r="A59" s="19" t="s">
        <v>859</v>
      </c>
      <c r="B59" s="20">
        <v>446</v>
      </c>
      <c r="C59" s="20">
        <v>30</v>
      </c>
      <c r="D59" s="20">
        <v>89</v>
      </c>
      <c r="E59" s="20">
        <v>242</v>
      </c>
      <c r="F59" s="20">
        <v>74</v>
      </c>
      <c r="G59" s="20">
        <v>11</v>
      </c>
      <c r="H59" s="20">
        <v>119</v>
      </c>
    </row>
    <row r="60" spans="1:8" x14ac:dyDescent="0.2">
      <c r="A60" s="21" t="s">
        <v>126</v>
      </c>
      <c r="B60" s="30">
        <v>100</v>
      </c>
      <c r="C60" s="30">
        <v>6.7264569999999999</v>
      </c>
      <c r="D60" s="30">
        <v>19.955157</v>
      </c>
      <c r="E60" s="30">
        <v>54.260089999999998</v>
      </c>
      <c r="F60" s="30">
        <v>16.591927999999999</v>
      </c>
      <c r="G60" s="30">
        <v>2.4663680000000001</v>
      </c>
      <c r="H60" s="30">
        <v>26.681614</v>
      </c>
    </row>
    <row r="61" spans="1:8" x14ac:dyDescent="0.2">
      <c r="A61" s="19" t="s">
        <v>860</v>
      </c>
      <c r="B61" s="20">
        <v>345</v>
      </c>
      <c r="C61" s="20">
        <v>16</v>
      </c>
      <c r="D61" s="20">
        <v>67</v>
      </c>
      <c r="E61" s="20">
        <v>220</v>
      </c>
      <c r="F61" s="20">
        <v>25</v>
      </c>
      <c r="G61" s="20">
        <v>17</v>
      </c>
      <c r="H61" s="20">
        <v>83</v>
      </c>
    </row>
    <row r="62" spans="1:8" x14ac:dyDescent="0.2">
      <c r="A62" s="21" t="s">
        <v>126</v>
      </c>
      <c r="B62" s="30">
        <v>100</v>
      </c>
      <c r="C62" s="30">
        <v>4.6376809999999997</v>
      </c>
      <c r="D62" s="30">
        <v>19.420290000000001</v>
      </c>
      <c r="E62" s="30">
        <v>63.768115999999999</v>
      </c>
      <c r="F62" s="30">
        <v>7.2463769999999998</v>
      </c>
      <c r="G62" s="30">
        <v>4.9275359999999999</v>
      </c>
      <c r="H62" s="30">
        <v>24.057970999999998</v>
      </c>
    </row>
    <row r="63" spans="1:8" x14ac:dyDescent="0.2">
      <c r="A63" s="19" t="s">
        <v>861</v>
      </c>
      <c r="B63" s="20">
        <v>884</v>
      </c>
      <c r="C63" s="20">
        <v>49</v>
      </c>
      <c r="D63" s="20">
        <v>170</v>
      </c>
      <c r="E63" s="20">
        <v>527</v>
      </c>
      <c r="F63" s="20">
        <v>103</v>
      </c>
      <c r="G63" s="20">
        <v>35</v>
      </c>
      <c r="H63" s="20">
        <v>219</v>
      </c>
    </row>
    <row r="64" spans="1:8" x14ac:dyDescent="0.2">
      <c r="A64" s="21" t="s">
        <v>126</v>
      </c>
      <c r="B64" s="30">
        <v>100</v>
      </c>
      <c r="C64" s="30">
        <v>5.542986</v>
      </c>
      <c r="D64" s="30">
        <v>19.230768999999999</v>
      </c>
      <c r="E64" s="30">
        <v>59.615385000000003</v>
      </c>
      <c r="F64" s="30">
        <v>11.651584</v>
      </c>
      <c r="G64" s="30">
        <v>3.959276</v>
      </c>
      <c r="H64" s="30">
        <v>24.773755999999999</v>
      </c>
    </row>
    <row r="65" spans="1:8" x14ac:dyDescent="0.2">
      <c r="A65" s="19" t="s">
        <v>862</v>
      </c>
      <c r="B65" s="20">
        <v>438</v>
      </c>
      <c r="C65" s="20">
        <v>19</v>
      </c>
      <c r="D65" s="20">
        <v>81</v>
      </c>
      <c r="E65" s="20">
        <v>285</v>
      </c>
      <c r="F65" s="20">
        <v>29</v>
      </c>
      <c r="G65" s="20">
        <v>24</v>
      </c>
      <c r="H65" s="20">
        <v>100</v>
      </c>
    </row>
    <row r="66" spans="1:8" x14ac:dyDescent="0.2">
      <c r="A66" s="21" t="s">
        <v>126</v>
      </c>
      <c r="B66" s="30">
        <v>100</v>
      </c>
      <c r="C66" s="30">
        <v>4.3379000000000003</v>
      </c>
      <c r="D66" s="30">
        <v>18.493151000000001</v>
      </c>
      <c r="E66" s="30">
        <v>65.068493000000004</v>
      </c>
      <c r="F66" s="30">
        <v>6.6210050000000003</v>
      </c>
      <c r="G66" s="30">
        <v>5.4794520000000002</v>
      </c>
      <c r="H66" s="30">
        <v>22.831050000000001</v>
      </c>
    </row>
    <row r="67" spans="1:8" x14ac:dyDescent="0.2">
      <c r="A67" s="19" t="s">
        <v>863</v>
      </c>
      <c r="B67" s="20">
        <v>93</v>
      </c>
      <c r="C67" s="20">
        <v>3</v>
      </c>
      <c r="D67" s="20">
        <v>14</v>
      </c>
      <c r="E67" s="20">
        <v>65</v>
      </c>
      <c r="F67" s="20">
        <v>4</v>
      </c>
      <c r="G67" s="20">
        <v>7</v>
      </c>
      <c r="H67" s="20">
        <v>17</v>
      </c>
    </row>
    <row r="68" spans="1:8" x14ac:dyDescent="0.2">
      <c r="A68" s="21" t="s">
        <v>126</v>
      </c>
      <c r="B68" s="30">
        <v>100</v>
      </c>
      <c r="C68" s="30">
        <v>3.225806</v>
      </c>
      <c r="D68" s="30">
        <v>15.053763</v>
      </c>
      <c r="E68" s="30">
        <v>69.892472999999995</v>
      </c>
      <c r="F68" s="30">
        <v>4.301075</v>
      </c>
      <c r="G68" s="30">
        <v>7.5268819999999996</v>
      </c>
      <c r="H68" s="30">
        <v>18.27957</v>
      </c>
    </row>
    <row r="69" spans="1:8" x14ac:dyDescent="0.2">
      <c r="A69" s="18" t="s">
        <v>865</v>
      </c>
      <c r="B69" s="17">
        <v>178</v>
      </c>
      <c r="C69" s="17">
        <v>14</v>
      </c>
      <c r="D69" s="17">
        <v>46</v>
      </c>
      <c r="E69" s="17">
        <v>78</v>
      </c>
      <c r="F69" s="17">
        <v>36</v>
      </c>
      <c r="G69" s="17">
        <v>4</v>
      </c>
      <c r="H69" s="17">
        <v>60</v>
      </c>
    </row>
    <row r="70" spans="1:8" x14ac:dyDescent="0.2">
      <c r="A70" s="21" t="s">
        <v>126</v>
      </c>
      <c r="B70" s="30">
        <v>100</v>
      </c>
      <c r="C70" s="30">
        <v>7.8651689999999999</v>
      </c>
      <c r="D70" s="30">
        <v>25.842697000000001</v>
      </c>
      <c r="E70" s="30">
        <v>43.820225000000001</v>
      </c>
      <c r="F70" s="30">
        <v>20.224719</v>
      </c>
      <c r="G70" s="30">
        <v>2.2471909999999999</v>
      </c>
      <c r="H70" s="30">
        <v>33.707864999999998</v>
      </c>
    </row>
    <row r="71" spans="1:8" x14ac:dyDescent="0.2">
      <c r="A71" s="19" t="s">
        <v>852</v>
      </c>
      <c r="B71" s="20">
        <v>212</v>
      </c>
      <c r="C71" s="20">
        <v>9</v>
      </c>
      <c r="D71" s="20">
        <v>43</v>
      </c>
      <c r="E71" s="20">
        <v>130</v>
      </c>
      <c r="F71" s="20">
        <v>24</v>
      </c>
      <c r="G71" s="20">
        <v>6</v>
      </c>
      <c r="H71" s="20">
        <v>52</v>
      </c>
    </row>
    <row r="72" spans="1:8" x14ac:dyDescent="0.2">
      <c r="A72" s="21" t="s">
        <v>126</v>
      </c>
      <c r="B72" s="30">
        <v>100</v>
      </c>
      <c r="C72" s="30">
        <v>4.2452829999999997</v>
      </c>
      <c r="D72" s="30">
        <v>20.283018999999999</v>
      </c>
      <c r="E72" s="30">
        <v>61.320754999999998</v>
      </c>
      <c r="F72" s="30">
        <v>11.320755</v>
      </c>
      <c r="G72" s="30">
        <v>2.8301889999999998</v>
      </c>
      <c r="H72" s="30">
        <v>24.528302</v>
      </c>
    </row>
    <row r="73" spans="1:8" x14ac:dyDescent="0.2">
      <c r="A73" s="19" t="s">
        <v>853</v>
      </c>
      <c r="B73" s="20">
        <v>223</v>
      </c>
      <c r="C73" s="20">
        <v>12</v>
      </c>
      <c r="D73" s="20">
        <v>39</v>
      </c>
      <c r="E73" s="20">
        <v>151</v>
      </c>
      <c r="F73" s="20">
        <v>14</v>
      </c>
      <c r="G73" s="20">
        <v>7</v>
      </c>
      <c r="H73" s="20">
        <v>51</v>
      </c>
    </row>
    <row r="74" spans="1:8" x14ac:dyDescent="0.2">
      <c r="A74" s="21" t="s">
        <v>126</v>
      </c>
      <c r="B74" s="30">
        <v>100</v>
      </c>
      <c r="C74" s="30">
        <v>5.3811660000000003</v>
      </c>
      <c r="D74" s="30">
        <v>17.488789000000001</v>
      </c>
      <c r="E74" s="30">
        <v>67.713003999999998</v>
      </c>
      <c r="F74" s="30">
        <v>6.2780269999999998</v>
      </c>
      <c r="G74" s="30">
        <v>3.1390129999999998</v>
      </c>
      <c r="H74" s="30">
        <v>22.869955000000001</v>
      </c>
    </row>
    <row r="75" spans="1:8" x14ac:dyDescent="0.2">
      <c r="A75" s="19" t="s">
        <v>854</v>
      </c>
      <c r="B75" s="20">
        <v>216</v>
      </c>
      <c r="C75" s="20">
        <v>10</v>
      </c>
      <c r="D75" s="20">
        <v>37</v>
      </c>
      <c r="E75" s="20">
        <v>136</v>
      </c>
      <c r="F75" s="20">
        <v>25</v>
      </c>
      <c r="G75" s="20">
        <v>8</v>
      </c>
      <c r="H75" s="20">
        <v>47</v>
      </c>
    </row>
    <row r="76" spans="1:8" x14ac:dyDescent="0.2">
      <c r="A76" s="21" t="s">
        <v>126</v>
      </c>
      <c r="B76" s="30">
        <v>100</v>
      </c>
      <c r="C76" s="30">
        <v>4.6296299999999997</v>
      </c>
      <c r="D76" s="30">
        <v>17.129629999999999</v>
      </c>
      <c r="E76" s="30">
        <v>62.962963000000002</v>
      </c>
      <c r="F76" s="30">
        <v>11.574074</v>
      </c>
      <c r="G76" s="30">
        <v>3.7037040000000001</v>
      </c>
      <c r="H76" s="30">
        <v>21.759259</v>
      </c>
    </row>
    <row r="77" spans="1:8" x14ac:dyDescent="0.2">
      <c r="A77" s="19" t="s">
        <v>855</v>
      </c>
      <c r="B77" s="20">
        <v>140</v>
      </c>
      <c r="C77" s="20">
        <v>6</v>
      </c>
      <c r="D77" s="20">
        <v>27</v>
      </c>
      <c r="E77" s="20">
        <v>92</v>
      </c>
      <c r="F77" s="20">
        <v>7</v>
      </c>
      <c r="G77" s="20">
        <v>8</v>
      </c>
      <c r="H77" s="20">
        <v>33</v>
      </c>
    </row>
    <row r="78" spans="1:8" x14ac:dyDescent="0.2">
      <c r="A78" s="21" t="s">
        <v>126</v>
      </c>
      <c r="B78" s="30">
        <v>100</v>
      </c>
      <c r="C78" s="30">
        <v>4.2857139999999996</v>
      </c>
      <c r="D78" s="30">
        <v>19.285713999999999</v>
      </c>
      <c r="E78" s="30">
        <v>65.714286000000001</v>
      </c>
      <c r="F78" s="30">
        <v>5</v>
      </c>
      <c r="G78" s="30">
        <v>5.7142860000000004</v>
      </c>
      <c r="H78" s="30">
        <v>23.571428999999998</v>
      </c>
    </row>
    <row r="79" spans="1:8" x14ac:dyDescent="0.2">
      <c r="A79" s="19" t="s">
        <v>856</v>
      </c>
      <c r="B79" s="20">
        <v>72</v>
      </c>
      <c r="C79" s="20">
        <v>5</v>
      </c>
      <c r="D79" s="20">
        <v>8</v>
      </c>
      <c r="E79" s="20">
        <v>50</v>
      </c>
      <c r="F79" s="20">
        <v>3</v>
      </c>
      <c r="G79" s="20">
        <v>6</v>
      </c>
      <c r="H79" s="20">
        <v>13</v>
      </c>
    </row>
    <row r="80" spans="1:8" x14ac:dyDescent="0.2">
      <c r="A80" s="21" t="s">
        <v>126</v>
      </c>
      <c r="B80" s="30">
        <v>100</v>
      </c>
      <c r="C80" s="30">
        <v>6.9444439999999998</v>
      </c>
      <c r="D80" s="30">
        <v>11.111110999999999</v>
      </c>
      <c r="E80" s="30">
        <v>69.444444000000004</v>
      </c>
      <c r="F80" s="30">
        <v>4.1666670000000003</v>
      </c>
      <c r="G80" s="30">
        <v>8.3333329999999997</v>
      </c>
      <c r="H80" s="30">
        <v>18.055555999999999</v>
      </c>
    </row>
    <row r="81" spans="1:8" x14ac:dyDescent="0.2">
      <c r="A81" s="19" t="s">
        <v>857</v>
      </c>
      <c r="B81" s="20">
        <v>46</v>
      </c>
      <c r="C81" s="20">
        <v>1</v>
      </c>
      <c r="D81" s="20">
        <v>5</v>
      </c>
      <c r="E81" s="20">
        <v>35</v>
      </c>
      <c r="F81" s="20">
        <v>1</v>
      </c>
      <c r="G81" s="20">
        <v>4</v>
      </c>
      <c r="H81" s="20">
        <v>6</v>
      </c>
    </row>
    <row r="82" spans="1:8" x14ac:dyDescent="0.2">
      <c r="A82" s="21" t="s">
        <v>126</v>
      </c>
      <c r="B82" s="30">
        <v>100</v>
      </c>
      <c r="C82" s="30">
        <v>2.1739130000000002</v>
      </c>
      <c r="D82" s="30">
        <v>10.869565</v>
      </c>
      <c r="E82" s="30">
        <v>76.086956999999998</v>
      </c>
      <c r="F82" s="30">
        <v>2.1739130000000002</v>
      </c>
      <c r="G82" s="30">
        <v>8.6956520000000008</v>
      </c>
      <c r="H82" s="30">
        <v>13.043478</v>
      </c>
    </row>
    <row r="83" spans="1:8" x14ac:dyDescent="0.2">
      <c r="A83" s="19" t="s">
        <v>858</v>
      </c>
      <c r="B83" s="20">
        <v>8</v>
      </c>
      <c r="C83" s="20">
        <v>0</v>
      </c>
      <c r="D83" s="20">
        <v>2</v>
      </c>
      <c r="E83" s="20">
        <v>6</v>
      </c>
      <c r="F83" s="20">
        <v>0</v>
      </c>
      <c r="G83" s="20">
        <v>0</v>
      </c>
      <c r="H83" s="20">
        <v>2</v>
      </c>
    </row>
    <row r="84" spans="1:8" x14ac:dyDescent="0.2">
      <c r="A84" s="21" t="s">
        <v>126</v>
      </c>
      <c r="B84" s="30">
        <v>100</v>
      </c>
      <c r="C84" s="30">
        <v>0</v>
      </c>
      <c r="D84" s="30">
        <v>25</v>
      </c>
      <c r="E84" s="30">
        <v>75</v>
      </c>
      <c r="F84" s="30">
        <v>0</v>
      </c>
      <c r="G84" s="30">
        <v>0</v>
      </c>
      <c r="H84" s="30">
        <v>25</v>
      </c>
    </row>
    <row r="85" spans="1:8" x14ac:dyDescent="0.2">
      <c r="A85" s="19" t="s">
        <v>859</v>
      </c>
      <c r="B85" s="20">
        <v>435</v>
      </c>
      <c r="C85" s="20">
        <v>21</v>
      </c>
      <c r="D85" s="20">
        <v>82</v>
      </c>
      <c r="E85" s="20">
        <v>281</v>
      </c>
      <c r="F85" s="20">
        <v>38</v>
      </c>
      <c r="G85" s="20">
        <v>13</v>
      </c>
      <c r="H85" s="20">
        <v>103</v>
      </c>
    </row>
    <row r="86" spans="1:8" x14ac:dyDescent="0.2">
      <c r="A86" s="21" t="s">
        <v>126</v>
      </c>
      <c r="B86" s="30">
        <v>100</v>
      </c>
      <c r="C86" s="30">
        <v>4.8275860000000002</v>
      </c>
      <c r="D86" s="30">
        <v>18.850574999999999</v>
      </c>
      <c r="E86" s="30">
        <v>64.597701000000001</v>
      </c>
      <c r="F86" s="30">
        <v>8.7356320000000007</v>
      </c>
      <c r="G86" s="30">
        <v>2.9885060000000001</v>
      </c>
      <c r="H86" s="30">
        <v>23.678160999999999</v>
      </c>
    </row>
    <row r="87" spans="1:8" x14ac:dyDescent="0.2">
      <c r="A87" s="19" t="s">
        <v>860</v>
      </c>
      <c r="B87" s="20">
        <v>356</v>
      </c>
      <c r="C87" s="20">
        <v>16</v>
      </c>
      <c r="D87" s="20">
        <v>64</v>
      </c>
      <c r="E87" s="20">
        <v>228</v>
      </c>
      <c r="F87" s="20">
        <v>32</v>
      </c>
      <c r="G87" s="20">
        <v>16</v>
      </c>
      <c r="H87" s="20">
        <v>80</v>
      </c>
    </row>
    <row r="88" spans="1:8" x14ac:dyDescent="0.2">
      <c r="A88" s="21" t="s">
        <v>126</v>
      </c>
      <c r="B88" s="30">
        <v>100</v>
      </c>
      <c r="C88" s="30">
        <v>4.4943819999999999</v>
      </c>
      <c r="D88" s="30">
        <v>17.977528</v>
      </c>
      <c r="E88" s="30">
        <v>64.044944000000001</v>
      </c>
      <c r="F88" s="30">
        <v>8.9887639999999998</v>
      </c>
      <c r="G88" s="30">
        <v>4.4943819999999999</v>
      </c>
      <c r="H88" s="30">
        <v>22.471910000000001</v>
      </c>
    </row>
    <row r="89" spans="1:8" x14ac:dyDescent="0.2">
      <c r="A89" s="19" t="s">
        <v>861</v>
      </c>
      <c r="B89" s="20">
        <v>917</v>
      </c>
      <c r="C89" s="20">
        <v>43</v>
      </c>
      <c r="D89" s="20">
        <v>161</v>
      </c>
      <c r="E89" s="20">
        <v>600</v>
      </c>
      <c r="F89" s="20">
        <v>74</v>
      </c>
      <c r="G89" s="20">
        <v>39</v>
      </c>
      <c r="H89" s="20">
        <v>204</v>
      </c>
    </row>
    <row r="90" spans="1:8" x14ac:dyDescent="0.2">
      <c r="A90" s="21" t="s">
        <v>126</v>
      </c>
      <c r="B90" s="30">
        <v>100</v>
      </c>
      <c r="C90" s="30">
        <v>4.6892040000000001</v>
      </c>
      <c r="D90" s="30">
        <v>17.557251999999998</v>
      </c>
      <c r="E90" s="30">
        <v>65.430751999999998</v>
      </c>
      <c r="F90" s="30">
        <v>8.0697930000000007</v>
      </c>
      <c r="G90" s="30">
        <v>4.252999</v>
      </c>
      <c r="H90" s="30">
        <v>22.246455999999998</v>
      </c>
    </row>
    <row r="91" spans="1:8" x14ac:dyDescent="0.2">
      <c r="A91" s="19" t="s">
        <v>862</v>
      </c>
      <c r="B91" s="20">
        <v>482</v>
      </c>
      <c r="C91" s="20">
        <v>22</v>
      </c>
      <c r="D91" s="20">
        <v>79</v>
      </c>
      <c r="E91" s="20">
        <v>319</v>
      </c>
      <c r="F91" s="20">
        <v>36</v>
      </c>
      <c r="G91" s="20">
        <v>26</v>
      </c>
      <c r="H91" s="20">
        <v>101</v>
      </c>
    </row>
    <row r="92" spans="1:8" x14ac:dyDescent="0.2">
      <c r="A92" s="21" t="s">
        <v>126</v>
      </c>
      <c r="B92" s="30">
        <v>100</v>
      </c>
      <c r="C92" s="30">
        <v>4.5643149999999997</v>
      </c>
      <c r="D92" s="30">
        <v>16.390041</v>
      </c>
      <c r="E92" s="30">
        <v>66.182573000000005</v>
      </c>
      <c r="F92" s="30">
        <v>7.4688800000000004</v>
      </c>
      <c r="G92" s="30">
        <v>5.3941910000000002</v>
      </c>
      <c r="H92" s="30">
        <v>20.954357000000002</v>
      </c>
    </row>
    <row r="93" spans="1:8" x14ac:dyDescent="0.2">
      <c r="A93" s="19" t="s">
        <v>863</v>
      </c>
      <c r="B93" s="20">
        <v>126</v>
      </c>
      <c r="C93" s="20">
        <v>6</v>
      </c>
      <c r="D93" s="20">
        <v>15</v>
      </c>
      <c r="E93" s="20">
        <v>91</v>
      </c>
      <c r="F93" s="20">
        <v>4</v>
      </c>
      <c r="G93" s="20">
        <v>10</v>
      </c>
      <c r="H93" s="20">
        <v>21</v>
      </c>
    </row>
    <row r="94" spans="1:8" x14ac:dyDescent="0.2">
      <c r="A94" s="21" t="s">
        <v>126</v>
      </c>
      <c r="B94" s="30">
        <v>100</v>
      </c>
      <c r="C94" s="30">
        <v>4.7619049999999996</v>
      </c>
      <c r="D94" s="30">
        <v>11.904762</v>
      </c>
      <c r="E94" s="30">
        <v>72.222222000000002</v>
      </c>
      <c r="F94" s="30">
        <v>3.1746029999999998</v>
      </c>
      <c r="G94" s="30">
        <v>7.9365079999999999</v>
      </c>
      <c r="H94" s="30">
        <v>16.666667</v>
      </c>
    </row>
    <row r="95" spans="1:8" x14ac:dyDescent="0.2">
      <c r="A95" s="18" t="s">
        <v>866</v>
      </c>
      <c r="B95" s="18"/>
      <c r="C95" s="18"/>
      <c r="D95" s="18"/>
      <c r="E95" s="18"/>
      <c r="F95" s="18"/>
      <c r="G95" s="18"/>
      <c r="H95" s="18"/>
    </row>
    <row r="96" spans="1:8" x14ac:dyDescent="0.2">
      <c r="A96" s="19" t="s">
        <v>130</v>
      </c>
      <c r="B96" s="20">
        <v>151</v>
      </c>
      <c r="C96" s="20">
        <v>1</v>
      </c>
      <c r="D96" s="20">
        <v>2</v>
      </c>
      <c r="E96" s="20">
        <v>12</v>
      </c>
      <c r="F96" s="20">
        <v>129</v>
      </c>
      <c r="G96" s="20">
        <v>7</v>
      </c>
      <c r="H96" s="20">
        <v>3</v>
      </c>
    </row>
    <row r="97" spans="1:8" x14ac:dyDescent="0.2">
      <c r="A97" s="21" t="s">
        <v>126</v>
      </c>
      <c r="B97" s="30">
        <v>100</v>
      </c>
      <c r="C97" s="30">
        <v>0.66225199999999995</v>
      </c>
      <c r="D97" s="30">
        <v>1.324503</v>
      </c>
      <c r="E97" s="30">
        <v>7.9470200000000002</v>
      </c>
      <c r="F97" s="30">
        <v>85.430464000000001</v>
      </c>
      <c r="G97" s="30">
        <v>4.6357619999999997</v>
      </c>
      <c r="H97" s="30">
        <v>1.986755</v>
      </c>
    </row>
    <row r="98" spans="1:8" x14ac:dyDescent="0.2">
      <c r="A98" s="19" t="s">
        <v>131</v>
      </c>
      <c r="B98" s="20">
        <v>1446</v>
      </c>
      <c r="C98" s="20">
        <v>110</v>
      </c>
      <c r="D98" s="20">
        <v>304</v>
      </c>
      <c r="E98" s="20">
        <v>912</v>
      </c>
      <c r="F98" s="20">
        <v>75</v>
      </c>
      <c r="G98" s="20">
        <v>45</v>
      </c>
      <c r="H98" s="20">
        <v>414</v>
      </c>
    </row>
    <row r="99" spans="1:8" x14ac:dyDescent="0.2">
      <c r="A99" s="21" t="s">
        <v>126</v>
      </c>
      <c r="B99" s="30">
        <v>100</v>
      </c>
      <c r="C99" s="30">
        <v>7.6071920000000004</v>
      </c>
      <c r="D99" s="30">
        <v>21.023513000000001</v>
      </c>
      <c r="E99" s="30">
        <v>63.070538999999997</v>
      </c>
      <c r="F99" s="30">
        <v>5.1867219999999996</v>
      </c>
      <c r="G99" s="30">
        <v>3.1120329999999998</v>
      </c>
      <c r="H99" s="30">
        <v>28.630704999999999</v>
      </c>
    </row>
    <row r="100" spans="1:8" x14ac:dyDescent="0.2">
      <c r="A100" s="19" t="s">
        <v>392</v>
      </c>
      <c r="B100" s="20">
        <v>150</v>
      </c>
      <c r="C100" s="20">
        <v>11</v>
      </c>
      <c r="D100" s="20">
        <v>20</v>
      </c>
      <c r="E100" s="20">
        <v>98</v>
      </c>
      <c r="F100" s="20">
        <v>17</v>
      </c>
      <c r="G100" s="20">
        <v>4</v>
      </c>
      <c r="H100" s="20">
        <v>31</v>
      </c>
    </row>
    <row r="101" spans="1:8" x14ac:dyDescent="0.2">
      <c r="A101" s="21" t="s">
        <v>126</v>
      </c>
      <c r="B101" s="30">
        <v>100</v>
      </c>
      <c r="C101" s="30">
        <v>7.3333329999999997</v>
      </c>
      <c r="D101" s="30">
        <v>13.333333</v>
      </c>
      <c r="E101" s="30">
        <v>65.333332999999996</v>
      </c>
      <c r="F101" s="30">
        <v>11.333333</v>
      </c>
      <c r="G101" s="30">
        <v>2.6666669999999999</v>
      </c>
      <c r="H101" s="30">
        <v>20.666667</v>
      </c>
    </row>
    <row r="102" spans="1:8" x14ac:dyDescent="0.2">
      <c r="A102" s="19" t="s">
        <v>132</v>
      </c>
      <c r="B102" s="20">
        <v>372</v>
      </c>
      <c r="C102" s="20">
        <v>18</v>
      </c>
      <c r="D102" s="20">
        <v>74</v>
      </c>
      <c r="E102" s="20">
        <v>234</v>
      </c>
      <c r="F102" s="20">
        <v>22</v>
      </c>
      <c r="G102" s="20">
        <v>24</v>
      </c>
      <c r="H102" s="20">
        <v>92</v>
      </c>
    </row>
    <row r="103" spans="1:8" x14ac:dyDescent="0.2">
      <c r="A103" s="21" t="s">
        <v>126</v>
      </c>
      <c r="B103" s="30">
        <v>100</v>
      </c>
      <c r="C103" s="30">
        <v>4.8387099999999998</v>
      </c>
      <c r="D103" s="30">
        <v>19.892472999999999</v>
      </c>
      <c r="E103" s="30">
        <v>62.903225999999997</v>
      </c>
      <c r="F103" s="30">
        <v>5.9139780000000002</v>
      </c>
      <c r="G103" s="30">
        <v>6.451613</v>
      </c>
      <c r="H103" s="30">
        <v>24.731183000000001</v>
      </c>
    </row>
    <row r="104" spans="1:8" x14ac:dyDescent="0.2">
      <c r="A104" s="19" t="s">
        <v>867</v>
      </c>
      <c r="B104" s="20">
        <v>69</v>
      </c>
      <c r="C104" s="20">
        <v>4</v>
      </c>
      <c r="D104" s="20">
        <v>8</v>
      </c>
      <c r="E104" s="20">
        <v>38</v>
      </c>
      <c r="F104" s="20">
        <v>15</v>
      </c>
      <c r="G104" s="20">
        <v>4</v>
      </c>
      <c r="H104" s="20">
        <v>12</v>
      </c>
    </row>
    <row r="105" spans="1:8" x14ac:dyDescent="0.2">
      <c r="A105" s="21" t="s">
        <v>126</v>
      </c>
      <c r="B105" s="30">
        <v>100</v>
      </c>
      <c r="C105" s="30">
        <v>5.7971009999999996</v>
      </c>
      <c r="D105" s="30">
        <v>11.594203</v>
      </c>
      <c r="E105" s="30">
        <v>55.072463999999997</v>
      </c>
      <c r="F105" s="30">
        <v>21.739129999999999</v>
      </c>
      <c r="G105" s="30">
        <v>5.7971009999999996</v>
      </c>
      <c r="H105" s="30">
        <v>17.391304000000002</v>
      </c>
    </row>
    <row r="106" spans="1:8" x14ac:dyDescent="0.2">
      <c r="A106" s="18" t="s">
        <v>133</v>
      </c>
      <c r="B106" s="17">
        <v>92</v>
      </c>
      <c r="C106" s="17">
        <v>1</v>
      </c>
      <c r="D106" s="17">
        <v>0</v>
      </c>
      <c r="E106" s="17">
        <v>4</v>
      </c>
      <c r="F106" s="17">
        <v>81</v>
      </c>
      <c r="G106" s="17">
        <v>6</v>
      </c>
      <c r="H106" s="17">
        <v>1</v>
      </c>
    </row>
    <row r="107" spans="1:8" x14ac:dyDescent="0.2">
      <c r="A107" s="21" t="s">
        <v>126</v>
      </c>
      <c r="B107" s="30">
        <v>100</v>
      </c>
      <c r="C107" s="30">
        <v>1.086957</v>
      </c>
      <c r="D107" s="30">
        <v>0</v>
      </c>
      <c r="E107" s="30">
        <v>4.3478260000000004</v>
      </c>
      <c r="F107" s="30">
        <v>88.043477999999993</v>
      </c>
      <c r="G107" s="30">
        <v>6.5217390000000002</v>
      </c>
      <c r="H107" s="30">
        <v>1.086957</v>
      </c>
    </row>
    <row r="108" spans="1:8" x14ac:dyDescent="0.2">
      <c r="A108" s="19" t="s">
        <v>134</v>
      </c>
      <c r="B108" s="20">
        <v>813</v>
      </c>
      <c r="C108" s="20">
        <v>73</v>
      </c>
      <c r="D108" s="20">
        <v>176</v>
      </c>
      <c r="E108" s="20">
        <v>498</v>
      </c>
      <c r="F108" s="20">
        <v>42</v>
      </c>
      <c r="G108" s="20">
        <v>24</v>
      </c>
      <c r="H108" s="20">
        <v>249</v>
      </c>
    </row>
    <row r="109" spans="1:8" x14ac:dyDescent="0.2">
      <c r="A109" s="21" t="s">
        <v>126</v>
      </c>
      <c r="B109" s="30">
        <v>100</v>
      </c>
      <c r="C109" s="30">
        <v>8.9790899999999993</v>
      </c>
      <c r="D109" s="30">
        <v>21.648216000000001</v>
      </c>
      <c r="E109" s="30">
        <v>61.254612999999999</v>
      </c>
      <c r="F109" s="30">
        <v>5.1660519999999996</v>
      </c>
      <c r="G109" s="30">
        <v>2.9520300000000002</v>
      </c>
      <c r="H109" s="30">
        <v>30.627306000000001</v>
      </c>
    </row>
    <row r="110" spans="1:8" x14ac:dyDescent="0.2">
      <c r="A110" s="19" t="s">
        <v>393</v>
      </c>
      <c r="B110" s="20">
        <v>65</v>
      </c>
      <c r="C110" s="20">
        <v>5</v>
      </c>
      <c r="D110" s="20">
        <v>8</v>
      </c>
      <c r="E110" s="20">
        <v>44</v>
      </c>
      <c r="F110" s="20">
        <v>6</v>
      </c>
      <c r="G110" s="20">
        <v>2</v>
      </c>
      <c r="H110" s="20">
        <v>13</v>
      </c>
    </row>
    <row r="111" spans="1:8" x14ac:dyDescent="0.2">
      <c r="A111" s="21" t="s">
        <v>126</v>
      </c>
      <c r="B111" s="30">
        <v>100</v>
      </c>
      <c r="C111" s="30">
        <v>7.6923079999999997</v>
      </c>
      <c r="D111" s="30">
        <v>12.307691999999999</v>
      </c>
      <c r="E111" s="30">
        <v>67.692307999999997</v>
      </c>
      <c r="F111" s="30">
        <v>9.2307690000000004</v>
      </c>
      <c r="G111" s="30">
        <v>3.0769229999999999</v>
      </c>
      <c r="H111" s="30">
        <v>20</v>
      </c>
    </row>
    <row r="112" spans="1:8" x14ac:dyDescent="0.2">
      <c r="A112" s="19" t="s">
        <v>135</v>
      </c>
      <c r="B112" s="20">
        <v>83</v>
      </c>
      <c r="C112" s="20">
        <v>6</v>
      </c>
      <c r="D112" s="20">
        <v>13</v>
      </c>
      <c r="E112" s="20">
        <v>48</v>
      </c>
      <c r="F112" s="20">
        <v>9</v>
      </c>
      <c r="G112" s="20">
        <v>7</v>
      </c>
      <c r="H112" s="20">
        <v>19</v>
      </c>
    </row>
    <row r="113" spans="1:8" x14ac:dyDescent="0.2">
      <c r="A113" s="21" t="s">
        <v>126</v>
      </c>
      <c r="B113" s="30">
        <v>100</v>
      </c>
      <c r="C113" s="30">
        <v>7.2289159999999999</v>
      </c>
      <c r="D113" s="30">
        <v>15.662651</v>
      </c>
      <c r="E113" s="30">
        <v>57.831325</v>
      </c>
      <c r="F113" s="30">
        <v>10.843373</v>
      </c>
      <c r="G113" s="30">
        <v>8.4337350000000004</v>
      </c>
      <c r="H113" s="30">
        <v>22.891566000000001</v>
      </c>
    </row>
    <row r="114" spans="1:8" x14ac:dyDescent="0.2">
      <c r="A114" s="19" t="s">
        <v>868</v>
      </c>
      <c r="B114" s="20">
        <v>39</v>
      </c>
      <c r="C114" s="20">
        <v>2</v>
      </c>
      <c r="D114" s="20">
        <v>4</v>
      </c>
      <c r="E114" s="20">
        <v>22</v>
      </c>
      <c r="F114" s="20">
        <v>9</v>
      </c>
      <c r="G114" s="20">
        <v>2</v>
      </c>
      <c r="H114" s="20">
        <v>6</v>
      </c>
    </row>
    <row r="115" spans="1:8" x14ac:dyDescent="0.2">
      <c r="A115" s="21" t="s">
        <v>126</v>
      </c>
      <c r="B115" s="30">
        <v>100</v>
      </c>
      <c r="C115" s="30">
        <v>5.1282050000000003</v>
      </c>
      <c r="D115" s="30">
        <v>10.256410000000001</v>
      </c>
      <c r="E115" s="30">
        <v>56.410255999999997</v>
      </c>
      <c r="F115" s="30">
        <v>23.076923000000001</v>
      </c>
      <c r="G115" s="30">
        <v>5.1282050000000003</v>
      </c>
      <c r="H115" s="30">
        <v>15.384615</v>
      </c>
    </row>
    <row r="116" spans="1:8" x14ac:dyDescent="0.2">
      <c r="A116" s="18" t="s">
        <v>136</v>
      </c>
      <c r="B116" s="17">
        <v>59</v>
      </c>
      <c r="C116" s="17">
        <v>0</v>
      </c>
      <c r="D116" s="17">
        <v>2</v>
      </c>
      <c r="E116" s="17">
        <v>8</v>
      </c>
      <c r="F116" s="17">
        <v>48</v>
      </c>
      <c r="G116" s="17">
        <v>1</v>
      </c>
      <c r="H116" s="17">
        <v>2</v>
      </c>
    </row>
    <row r="117" spans="1:8" x14ac:dyDescent="0.2">
      <c r="A117" s="21" t="s">
        <v>126</v>
      </c>
      <c r="B117" s="30">
        <v>100</v>
      </c>
      <c r="C117" s="30">
        <v>0</v>
      </c>
      <c r="D117" s="30">
        <v>3.389831</v>
      </c>
      <c r="E117" s="30">
        <v>13.559322</v>
      </c>
      <c r="F117" s="30">
        <v>81.355931999999996</v>
      </c>
      <c r="G117" s="30">
        <v>1.6949149999999999</v>
      </c>
      <c r="H117" s="30">
        <v>3.389831</v>
      </c>
    </row>
    <row r="118" spans="1:8" x14ac:dyDescent="0.2">
      <c r="A118" s="19" t="s">
        <v>134</v>
      </c>
      <c r="B118" s="20">
        <v>632</v>
      </c>
      <c r="C118" s="20">
        <v>37</v>
      </c>
      <c r="D118" s="20">
        <v>128</v>
      </c>
      <c r="E118" s="20">
        <v>414</v>
      </c>
      <c r="F118" s="20">
        <v>32</v>
      </c>
      <c r="G118" s="20">
        <v>21</v>
      </c>
      <c r="H118" s="20">
        <v>165</v>
      </c>
    </row>
    <row r="119" spans="1:8" x14ac:dyDescent="0.2">
      <c r="A119" s="21" t="s">
        <v>126</v>
      </c>
      <c r="B119" s="30">
        <v>100</v>
      </c>
      <c r="C119" s="30">
        <v>5.8544299999999998</v>
      </c>
      <c r="D119" s="30">
        <v>20.253164999999999</v>
      </c>
      <c r="E119" s="30">
        <v>65.506328999999994</v>
      </c>
      <c r="F119" s="30">
        <v>5.0632910000000004</v>
      </c>
      <c r="G119" s="30">
        <v>3.3227850000000001</v>
      </c>
      <c r="H119" s="30">
        <v>26.107595</v>
      </c>
    </row>
    <row r="120" spans="1:8" x14ac:dyDescent="0.2">
      <c r="A120" s="19" t="s">
        <v>393</v>
      </c>
      <c r="B120" s="20">
        <v>85</v>
      </c>
      <c r="C120" s="20">
        <v>6</v>
      </c>
      <c r="D120" s="20">
        <v>12</v>
      </c>
      <c r="E120" s="20">
        <v>54</v>
      </c>
      <c r="F120" s="20">
        <v>11</v>
      </c>
      <c r="G120" s="20">
        <v>2</v>
      </c>
      <c r="H120" s="20">
        <v>18</v>
      </c>
    </row>
    <row r="121" spans="1:8" x14ac:dyDescent="0.2">
      <c r="A121" s="21" t="s">
        <v>126</v>
      </c>
      <c r="B121" s="30">
        <v>100</v>
      </c>
      <c r="C121" s="30">
        <v>7.0588240000000004</v>
      </c>
      <c r="D121" s="30">
        <v>14.117647</v>
      </c>
      <c r="E121" s="30">
        <v>63.529412000000001</v>
      </c>
      <c r="F121" s="30">
        <v>12.941176</v>
      </c>
      <c r="G121" s="30">
        <v>2.3529409999999999</v>
      </c>
      <c r="H121" s="30">
        <v>21.176470999999999</v>
      </c>
    </row>
    <row r="122" spans="1:8" x14ac:dyDescent="0.2">
      <c r="A122" s="19" t="s">
        <v>135</v>
      </c>
      <c r="B122" s="20">
        <v>289</v>
      </c>
      <c r="C122" s="20">
        <v>12</v>
      </c>
      <c r="D122" s="20">
        <v>61</v>
      </c>
      <c r="E122" s="20">
        <v>186</v>
      </c>
      <c r="F122" s="20">
        <v>13</v>
      </c>
      <c r="G122" s="20">
        <v>17</v>
      </c>
      <c r="H122" s="20">
        <v>73</v>
      </c>
    </row>
    <row r="123" spans="1:8" x14ac:dyDescent="0.2">
      <c r="A123" s="21" t="s">
        <v>126</v>
      </c>
      <c r="B123" s="30">
        <v>100</v>
      </c>
      <c r="C123" s="30">
        <v>4.1522490000000003</v>
      </c>
      <c r="D123" s="30">
        <v>21.107265999999999</v>
      </c>
      <c r="E123" s="30">
        <v>64.359862000000007</v>
      </c>
      <c r="F123" s="30">
        <v>4.4982699999999998</v>
      </c>
      <c r="G123" s="30">
        <v>5.8823530000000002</v>
      </c>
      <c r="H123" s="30">
        <v>25.259516000000001</v>
      </c>
    </row>
    <row r="124" spans="1:8" x14ac:dyDescent="0.2">
      <c r="A124" s="19" t="s">
        <v>868</v>
      </c>
      <c r="B124" s="20">
        <v>30</v>
      </c>
      <c r="C124" s="20">
        <v>2</v>
      </c>
      <c r="D124" s="20">
        <v>4</v>
      </c>
      <c r="E124" s="20">
        <v>16</v>
      </c>
      <c r="F124" s="20">
        <v>6</v>
      </c>
      <c r="G124" s="20">
        <v>2</v>
      </c>
      <c r="H124" s="20">
        <v>6</v>
      </c>
    </row>
    <row r="125" spans="1:8" x14ac:dyDescent="0.2">
      <c r="A125" s="21" t="s">
        <v>126</v>
      </c>
      <c r="B125" s="30">
        <v>100</v>
      </c>
      <c r="C125" s="30">
        <v>6.6666670000000003</v>
      </c>
      <c r="D125" s="30">
        <v>13.333333</v>
      </c>
      <c r="E125" s="30">
        <v>53.333333000000003</v>
      </c>
      <c r="F125" s="30">
        <v>20</v>
      </c>
      <c r="G125" s="30">
        <v>6.6666670000000003</v>
      </c>
      <c r="H125" s="30">
        <v>20</v>
      </c>
    </row>
    <row r="126" spans="1:8" x14ac:dyDescent="0.2">
      <c r="A126" s="18" t="s">
        <v>869</v>
      </c>
      <c r="B126" s="18"/>
      <c r="C126" s="18"/>
      <c r="D126" s="18"/>
      <c r="E126" s="18"/>
      <c r="F126" s="18"/>
      <c r="G126" s="18"/>
      <c r="H126" s="18"/>
    </row>
    <row r="127" spans="1:8" x14ac:dyDescent="0.2">
      <c r="A127" s="19" t="s">
        <v>870</v>
      </c>
      <c r="B127" s="20">
        <v>366</v>
      </c>
      <c r="C127" s="20">
        <v>4</v>
      </c>
      <c r="D127" s="20">
        <v>14</v>
      </c>
      <c r="E127" s="20">
        <v>202</v>
      </c>
      <c r="F127" s="20">
        <v>124</v>
      </c>
      <c r="G127" s="20">
        <v>22</v>
      </c>
      <c r="H127" s="20">
        <v>18</v>
      </c>
    </row>
    <row r="128" spans="1:8" x14ac:dyDescent="0.2">
      <c r="A128" s="21" t="s">
        <v>126</v>
      </c>
      <c r="B128" s="30">
        <v>100</v>
      </c>
      <c r="C128" s="30">
        <v>1.0928960000000001</v>
      </c>
      <c r="D128" s="30">
        <v>3.8251369999999998</v>
      </c>
      <c r="E128" s="30">
        <v>55.191257</v>
      </c>
      <c r="F128" s="30">
        <v>33.879781000000001</v>
      </c>
      <c r="G128" s="30">
        <v>6.010929</v>
      </c>
      <c r="H128" s="30">
        <v>4.9180330000000003</v>
      </c>
    </row>
    <row r="129" spans="1:8" x14ac:dyDescent="0.2">
      <c r="A129" s="19" t="s">
        <v>871</v>
      </c>
      <c r="B129" s="20">
        <v>1212</v>
      </c>
      <c r="C129" s="20">
        <v>91</v>
      </c>
      <c r="D129" s="20">
        <v>235</v>
      </c>
      <c r="E129" s="20">
        <v>785</v>
      </c>
      <c r="F129" s="20">
        <v>66</v>
      </c>
      <c r="G129" s="20">
        <v>35</v>
      </c>
      <c r="H129" s="20">
        <v>326</v>
      </c>
    </row>
    <row r="130" spans="1:8" x14ac:dyDescent="0.2">
      <c r="A130" s="21" t="s">
        <v>126</v>
      </c>
      <c r="B130" s="30">
        <v>100</v>
      </c>
      <c r="C130" s="30">
        <v>7.5082509999999996</v>
      </c>
      <c r="D130" s="30">
        <v>19.389438999999999</v>
      </c>
      <c r="E130" s="30">
        <v>64.768977000000007</v>
      </c>
      <c r="F130" s="30">
        <v>5.4455450000000001</v>
      </c>
      <c r="G130" s="30">
        <v>2.8877890000000002</v>
      </c>
      <c r="H130" s="30">
        <v>26.897690000000001</v>
      </c>
    </row>
    <row r="131" spans="1:8" x14ac:dyDescent="0.2">
      <c r="A131" s="19" t="s">
        <v>137</v>
      </c>
      <c r="B131" s="20">
        <v>112</v>
      </c>
      <c r="C131" s="20">
        <v>16</v>
      </c>
      <c r="D131" s="20">
        <v>18</v>
      </c>
      <c r="E131" s="20">
        <v>49</v>
      </c>
      <c r="F131" s="20">
        <v>25</v>
      </c>
      <c r="G131" s="20">
        <v>4</v>
      </c>
      <c r="H131" s="20">
        <v>34</v>
      </c>
    </row>
    <row r="132" spans="1:8" x14ac:dyDescent="0.2">
      <c r="A132" s="21" t="s">
        <v>126</v>
      </c>
      <c r="B132" s="30">
        <v>100</v>
      </c>
      <c r="C132" s="30">
        <v>14.285714</v>
      </c>
      <c r="D132" s="30">
        <v>16.071428999999998</v>
      </c>
      <c r="E132" s="30">
        <v>43.75</v>
      </c>
      <c r="F132" s="30">
        <v>22.321428999999998</v>
      </c>
      <c r="G132" s="30">
        <v>3.5714290000000002</v>
      </c>
      <c r="H132" s="30">
        <v>30.357143000000001</v>
      </c>
    </row>
    <row r="133" spans="1:8" x14ac:dyDescent="0.2">
      <c r="A133" s="19" t="s">
        <v>138</v>
      </c>
      <c r="B133" s="20">
        <v>673</v>
      </c>
      <c r="C133" s="20">
        <v>96</v>
      </c>
      <c r="D133" s="20">
        <v>239</v>
      </c>
      <c r="E133" s="20">
        <v>318</v>
      </c>
      <c r="F133" s="20">
        <v>0</v>
      </c>
      <c r="G133" s="20">
        <v>20</v>
      </c>
      <c r="H133" s="20">
        <v>335</v>
      </c>
    </row>
    <row r="134" spans="1:8" x14ac:dyDescent="0.2">
      <c r="A134" s="21" t="s">
        <v>126</v>
      </c>
      <c r="B134" s="30">
        <v>100</v>
      </c>
      <c r="C134" s="30">
        <v>14.264487000000001</v>
      </c>
      <c r="D134" s="30">
        <v>35.512630000000001</v>
      </c>
      <c r="E134" s="30">
        <v>47.251114000000001</v>
      </c>
      <c r="F134" s="30">
        <v>0</v>
      </c>
      <c r="G134" s="30">
        <v>2.971768</v>
      </c>
      <c r="H134" s="30">
        <v>49.777116999999997</v>
      </c>
    </row>
    <row r="135" spans="1:8" x14ac:dyDescent="0.2">
      <c r="A135" s="19" t="s">
        <v>872</v>
      </c>
      <c r="B135" s="20">
        <v>75</v>
      </c>
      <c r="C135" s="20">
        <v>7</v>
      </c>
      <c r="D135" s="20">
        <v>18</v>
      </c>
      <c r="E135" s="20">
        <v>25</v>
      </c>
      <c r="F135" s="20">
        <v>22</v>
      </c>
      <c r="G135" s="20">
        <v>3</v>
      </c>
      <c r="H135" s="20">
        <v>25</v>
      </c>
    </row>
    <row r="136" spans="1:8" x14ac:dyDescent="0.2">
      <c r="A136" s="21" t="s">
        <v>126</v>
      </c>
      <c r="B136" s="30">
        <v>100</v>
      </c>
      <c r="C136" s="30">
        <v>9.3333329999999997</v>
      </c>
      <c r="D136" s="30">
        <v>24</v>
      </c>
      <c r="E136" s="30">
        <v>33.333333000000003</v>
      </c>
      <c r="F136" s="30">
        <v>29.333333</v>
      </c>
      <c r="G136" s="30">
        <v>4</v>
      </c>
      <c r="H136" s="30">
        <v>33.333333000000003</v>
      </c>
    </row>
    <row r="137" spans="1:8" x14ac:dyDescent="0.2">
      <c r="A137" s="19" t="s">
        <v>873</v>
      </c>
      <c r="B137" s="20">
        <v>178</v>
      </c>
      <c r="C137" s="20">
        <v>10</v>
      </c>
      <c r="D137" s="20">
        <v>33</v>
      </c>
      <c r="E137" s="20">
        <v>104</v>
      </c>
      <c r="F137" s="20">
        <v>24</v>
      </c>
      <c r="G137" s="20">
        <v>7</v>
      </c>
      <c r="H137" s="20">
        <v>43</v>
      </c>
    </row>
    <row r="138" spans="1:8" x14ac:dyDescent="0.2">
      <c r="A138" s="21" t="s">
        <v>126</v>
      </c>
      <c r="B138" s="30">
        <v>100</v>
      </c>
      <c r="C138" s="30">
        <v>5.6179779999999999</v>
      </c>
      <c r="D138" s="30">
        <v>18.539325999999999</v>
      </c>
      <c r="E138" s="30">
        <v>58.426966</v>
      </c>
      <c r="F138" s="30">
        <v>13.483146</v>
      </c>
      <c r="G138" s="30">
        <v>3.9325839999999999</v>
      </c>
      <c r="H138" s="30">
        <v>24.157302999999999</v>
      </c>
    </row>
    <row r="139" spans="1:8" x14ac:dyDescent="0.2">
      <c r="A139" s="19" t="s">
        <v>1441</v>
      </c>
      <c r="B139" s="20">
        <v>1644</v>
      </c>
      <c r="C139" s="20">
        <v>130</v>
      </c>
      <c r="D139" s="20">
        <v>361</v>
      </c>
      <c r="E139" s="20">
        <v>988</v>
      </c>
      <c r="F139" s="20">
        <v>110</v>
      </c>
      <c r="G139" s="20">
        <v>55</v>
      </c>
      <c r="H139" s="20">
        <v>491</v>
      </c>
    </row>
    <row r="140" spans="1:8" x14ac:dyDescent="0.2">
      <c r="A140" s="21" t="s">
        <v>126</v>
      </c>
      <c r="B140" s="30">
        <v>100</v>
      </c>
      <c r="C140" s="30">
        <v>7.9075430000000004</v>
      </c>
      <c r="D140" s="30">
        <v>21.958637</v>
      </c>
      <c r="E140" s="30">
        <v>60.097324</v>
      </c>
      <c r="F140" s="30">
        <v>6.6909979999999996</v>
      </c>
      <c r="G140" s="30">
        <v>3.3454989999999998</v>
      </c>
      <c r="H140" s="30">
        <v>29.86618</v>
      </c>
    </row>
    <row r="141" spans="1:8" x14ac:dyDescent="0.2">
      <c r="A141" s="18" t="s">
        <v>874</v>
      </c>
      <c r="B141" s="18"/>
      <c r="C141" s="18"/>
      <c r="D141" s="18"/>
      <c r="E141" s="18"/>
      <c r="F141" s="18"/>
      <c r="G141" s="18"/>
      <c r="H141" s="18"/>
    </row>
    <row r="142" spans="1:8" x14ac:dyDescent="0.2">
      <c r="A142" s="21" t="s">
        <v>875</v>
      </c>
      <c r="B142" s="34">
        <v>366</v>
      </c>
      <c r="C142" s="34">
        <v>4</v>
      </c>
      <c r="D142" s="34">
        <v>14</v>
      </c>
      <c r="E142" s="34">
        <v>202</v>
      </c>
      <c r="F142" s="34">
        <v>124</v>
      </c>
      <c r="G142" s="34">
        <v>22</v>
      </c>
      <c r="H142" s="34">
        <v>18</v>
      </c>
    </row>
    <row r="143" spans="1:8" x14ac:dyDescent="0.2">
      <c r="A143" s="21" t="s">
        <v>126</v>
      </c>
      <c r="B143" s="30">
        <v>100</v>
      </c>
      <c r="C143" s="30">
        <v>1.0928960000000001</v>
      </c>
      <c r="D143" s="30">
        <v>3.8251369999999998</v>
      </c>
      <c r="E143" s="30">
        <v>55.191257</v>
      </c>
      <c r="F143" s="30">
        <v>33.879781000000001</v>
      </c>
      <c r="G143" s="30">
        <v>6.010929</v>
      </c>
      <c r="H143" s="30">
        <v>4.9180330000000003</v>
      </c>
    </row>
    <row r="144" spans="1:8" x14ac:dyDescent="0.2">
      <c r="A144" s="21" t="s">
        <v>876</v>
      </c>
      <c r="B144" s="34">
        <v>954</v>
      </c>
      <c r="C144" s="34">
        <v>37</v>
      </c>
      <c r="D144" s="34">
        <v>143</v>
      </c>
      <c r="E144" s="34">
        <v>651</v>
      </c>
      <c r="F144" s="34">
        <v>91</v>
      </c>
      <c r="G144" s="34">
        <v>32</v>
      </c>
      <c r="H144" s="34">
        <v>180</v>
      </c>
    </row>
    <row r="145" spans="1:8" x14ac:dyDescent="0.2">
      <c r="A145" s="21" t="s">
        <v>126</v>
      </c>
      <c r="B145" s="30">
        <v>100</v>
      </c>
      <c r="C145" s="30">
        <v>3.8784070000000002</v>
      </c>
      <c r="D145" s="30">
        <v>14.989518</v>
      </c>
      <c r="E145" s="30">
        <v>68.238994000000005</v>
      </c>
      <c r="F145" s="30">
        <v>9.5387839999999997</v>
      </c>
      <c r="G145" s="30">
        <v>3.354298</v>
      </c>
      <c r="H145" s="30">
        <v>18.867925</v>
      </c>
    </row>
    <row r="146" spans="1:8" x14ac:dyDescent="0.2">
      <c r="A146" s="19" t="s">
        <v>877</v>
      </c>
      <c r="B146" s="20">
        <v>345</v>
      </c>
      <c r="C146" s="20">
        <v>47</v>
      </c>
      <c r="D146" s="20">
        <v>106</v>
      </c>
      <c r="E146" s="20">
        <v>173</v>
      </c>
      <c r="F146" s="20">
        <v>12</v>
      </c>
      <c r="G146" s="20">
        <v>7</v>
      </c>
      <c r="H146" s="20">
        <v>153</v>
      </c>
    </row>
    <row r="147" spans="1:8" x14ac:dyDescent="0.2">
      <c r="A147" s="21" t="s">
        <v>126</v>
      </c>
      <c r="B147" s="30">
        <v>100</v>
      </c>
      <c r="C147" s="30">
        <v>13.623188000000001</v>
      </c>
      <c r="D147" s="30">
        <v>30.724637999999999</v>
      </c>
      <c r="E147" s="30">
        <v>50.144928</v>
      </c>
      <c r="F147" s="30">
        <v>3.4782609999999998</v>
      </c>
      <c r="G147" s="30">
        <v>2.0289860000000002</v>
      </c>
      <c r="H147" s="30">
        <v>44.347825999999998</v>
      </c>
    </row>
    <row r="148" spans="1:8" x14ac:dyDescent="0.2">
      <c r="A148" s="19" t="s">
        <v>878</v>
      </c>
      <c r="B148" s="20">
        <v>141</v>
      </c>
      <c r="C148" s="20">
        <v>20</v>
      </c>
      <c r="D148" s="20">
        <v>52</v>
      </c>
      <c r="E148" s="20">
        <v>60</v>
      </c>
      <c r="F148" s="20">
        <v>3</v>
      </c>
      <c r="G148" s="20">
        <v>6</v>
      </c>
      <c r="H148" s="20">
        <v>72</v>
      </c>
    </row>
    <row r="149" spans="1:8" x14ac:dyDescent="0.2">
      <c r="A149" s="21" t="s">
        <v>126</v>
      </c>
      <c r="B149" s="30">
        <v>100</v>
      </c>
      <c r="C149" s="30">
        <v>14.184397000000001</v>
      </c>
      <c r="D149" s="30">
        <v>36.879432999999999</v>
      </c>
      <c r="E149" s="30">
        <v>42.553190999999998</v>
      </c>
      <c r="F149" s="30">
        <v>2.1276600000000001</v>
      </c>
      <c r="G149" s="30">
        <v>4.2553190000000001</v>
      </c>
      <c r="H149" s="30">
        <v>51.063830000000003</v>
      </c>
    </row>
    <row r="150" spans="1:8" x14ac:dyDescent="0.2">
      <c r="A150" s="19" t="s">
        <v>879</v>
      </c>
      <c r="B150" s="20">
        <v>56</v>
      </c>
      <c r="C150" s="20">
        <v>10</v>
      </c>
      <c r="D150" s="20">
        <v>21</v>
      </c>
      <c r="E150" s="20">
        <v>23</v>
      </c>
      <c r="F150" s="20">
        <v>0</v>
      </c>
      <c r="G150" s="20">
        <v>2</v>
      </c>
      <c r="H150" s="20">
        <v>31</v>
      </c>
    </row>
    <row r="151" spans="1:8" x14ac:dyDescent="0.2">
      <c r="A151" s="21" t="s">
        <v>126</v>
      </c>
      <c r="B151" s="30">
        <v>100</v>
      </c>
      <c r="C151" s="30">
        <v>17.857143000000001</v>
      </c>
      <c r="D151" s="30">
        <v>37.5</v>
      </c>
      <c r="E151" s="30">
        <v>41.071429000000002</v>
      </c>
      <c r="F151" s="30">
        <v>0</v>
      </c>
      <c r="G151" s="30">
        <v>3.5714290000000002</v>
      </c>
      <c r="H151" s="30">
        <v>55.357143000000001</v>
      </c>
    </row>
    <row r="152" spans="1:8" x14ac:dyDescent="0.2">
      <c r="A152" s="19" t="s">
        <v>880</v>
      </c>
      <c r="B152" s="20">
        <v>48</v>
      </c>
      <c r="C152" s="20">
        <v>8</v>
      </c>
      <c r="D152" s="20">
        <v>13</v>
      </c>
      <c r="E152" s="20">
        <v>26</v>
      </c>
      <c r="F152" s="20">
        <v>1</v>
      </c>
      <c r="G152" s="20">
        <v>0</v>
      </c>
      <c r="H152" s="20">
        <v>21</v>
      </c>
    </row>
    <row r="153" spans="1:8" x14ac:dyDescent="0.2">
      <c r="A153" s="21" t="s">
        <v>126</v>
      </c>
      <c r="B153" s="30">
        <v>100</v>
      </c>
      <c r="C153" s="30">
        <v>16.666667</v>
      </c>
      <c r="D153" s="30">
        <v>27.083333</v>
      </c>
      <c r="E153" s="30">
        <v>54.166666999999997</v>
      </c>
      <c r="F153" s="30">
        <v>2.0833330000000001</v>
      </c>
      <c r="G153" s="30">
        <v>0</v>
      </c>
      <c r="H153" s="30">
        <v>43.75</v>
      </c>
    </row>
    <row r="154" spans="1:8" x14ac:dyDescent="0.2">
      <c r="A154" s="19" t="s">
        <v>881</v>
      </c>
      <c r="B154" s="20">
        <v>20</v>
      </c>
      <c r="C154" s="20">
        <v>2</v>
      </c>
      <c r="D154" s="20">
        <v>12</v>
      </c>
      <c r="E154" s="20">
        <v>6</v>
      </c>
      <c r="F154" s="20">
        <v>0</v>
      </c>
      <c r="G154" s="20">
        <v>0</v>
      </c>
      <c r="H154" s="20">
        <v>14</v>
      </c>
    </row>
    <row r="155" spans="1:8" x14ac:dyDescent="0.2">
      <c r="A155" s="21" t="s">
        <v>126</v>
      </c>
      <c r="B155" s="30">
        <v>100</v>
      </c>
      <c r="C155" s="30">
        <v>10</v>
      </c>
      <c r="D155" s="30">
        <v>60</v>
      </c>
      <c r="E155" s="30">
        <v>30</v>
      </c>
      <c r="F155" s="30">
        <v>0</v>
      </c>
      <c r="G155" s="30">
        <v>0</v>
      </c>
      <c r="H155" s="30">
        <v>70</v>
      </c>
    </row>
    <row r="156" spans="1:8" x14ac:dyDescent="0.2">
      <c r="A156" s="19" t="s">
        <v>882</v>
      </c>
      <c r="B156" s="20">
        <v>4</v>
      </c>
      <c r="C156" s="20">
        <v>0</v>
      </c>
      <c r="D156" s="20">
        <v>2</v>
      </c>
      <c r="E156" s="20">
        <v>1</v>
      </c>
      <c r="F156" s="20">
        <v>0</v>
      </c>
      <c r="G156" s="20">
        <v>1</v>
      </c>
      <c r="H156" s="20">
        <v>2</v>
      </c>
    </row>
    <row r="157" spans="1:8" x14ac:dyDescent="0.2">
      <c r="A157" s="21" t="s">
        <v>126</v>
      </c>
      <c r="B157" s="30">
        <v>100</v>
      </c>
      <c r="C157" s="30">
        <v>0</v>
      </c>
      <c r="D157" s="30">
        <v>50</v>
      </c>
      <c r="E157" s="30">
        <v>25</v>
      </c>
      <c r="F157" s="30">
        <v>0</v>
      </c>
      <c r="G157" s="30">
        <v>25</v>
      </c>
      <c r="H157" s="30">
        <v>50</v>
      </c>
    </row>
    <row r="158" spans="1:8" x14ac:dyDescent="0.2">
      <c r="A158" s="19" t="s">
        <v>883</v>
      </c>
      <c r="B158" s="20">
        <v>2</v>
      </c>
      <c r="C158" s="20">
        <v>0</v>
      </c>
      <c r="D158" s="20">
        <v>1</v>
      </c>
      <c r="E158" s="20">
        <v>1</v>
      </c>
      <c r="F158" s="20">
        <v>0</v>
      </c>
      <c r="G158" s="20">
        <v>0</v>
      </c>
      <c r="H158" s="20">
        <v>1</v>
      </c>
    </row>
    <row r="159" spans="1:8" x14ac:dyDescent="0.2">
      <c r="A159" s="21" t="s">
        <v>126</v>
      </c>
      <c r="B159" s="30">
        <v>100</v>
      </c>
      <c r="C159" s="30">
        <v>0</v>
      </c>
      <c r="D159" s="30">
        <v>50</v>
      </c>
      <c r="E159" s="30">
        <v>50</v>
      </c>
      <c r="F159" s="30">
        <v>0</v>
      </c>
      <c r="G159" s="30">
        <v>0</v>
      </c>
      <c r="H159" s="30">
        <v>50</v>
      </c>
    </row>
    <row r="160" spans="1:8" x14ac:dyDescent="0.2">
      <c r="A160" s="19" t="s">
        <v>884</v>
      </c>
      <c r="B160" s="20">
        <v>2</v>
      </c>
      <c r="C160" s="20">
        <v>0</v>
      </c>
      <c r="D160" s="20">
        <v>0</v>
      </c>
      <c r="E160" s="20">
        <v>0</v>
      </c>
      <c r="F160" s="20">
        <v>1</v>
      </c>
      <c r="G160" s="20">
        <v>1</v>
      </c>
      <c r="H160" s="20">
        <v>0</v>
      </c>
    </row>
    <row r="161" spans="1:8" x14ac:dyDescent="0.2">
      <c r="A161" s="21" t="s">
        <v>126</v>
      </c>
      <c r="B161" s="30">
        <v>100</v>
      </c>
      <c r="C161" s="30">
        <v>0</v>
      </c>
      <c r="D161" s="30">
        <v>0</v>
      </c>
      <c r="E161" s="30">
        <v>0</v>
      </c>
      <c r="F161" s="30">
        <v>50</v>
      </c>
      <c r="G161" s="30">
        <v>50</v>
      </c>
      <c r="H161" s="30">
        <v>0</v>
      </c>
    </row>
    <row r="162" spans="1:8" x14ac:dyDescent="0.2">
      <c r="A162" s="19" t="s">
        <v>873</v>
      </c>
      <c r="B162" s="20">
        <v>250</v>
      </c>
      <c r="C162" s="20">
        <v>16</v>
      </c>
      <c r="D162" s="20">
        <v>44</v>
      </c>
      <c r="E162" s="20">
        <v>151</v>
      </c>
      <c r="F162" s="20">
        <v>26</v>
      </c>
      <c r="G162" s="20">
        <v>13</v>
      </c>
      <c r="H162" s="20">
        <v>60</v>
      </c>
    </row>
    <row r="163" spans="1:8" x14ac:dyDescent="0.2">
      <c r="A163" s="21" t="s">
        <v>126</v>
      </c>
      <c r="B163" s="30">
        <v>100</v>
      </c>
      <c r="C163" s="30">
        <v>6.4</v>
      </c>
      <c r="D163" s="30">
        <v>17.600000000000001</v>
      </c>
      <c r="E163" s="30">
        <v>60.4</v>
      </c>
      <c r="F163" s="30">
        <v>10.4</v>
      </c>
      <c r="G163" s="30">
        <v>5.2</v>
      </c>
      <c r="H163" s="30">
        <v>24</v>
      </c>
    </row>
    <row r="164" spans="1:8" x14ac:dyDescent="0.2">
      <c r="A164" s="18" t="s">
        <v>885</v>
      </c>
      <c r="B164" s="18"/>
      <c r="C164" s="18"/>
      <c r="D164" s="18"/>
      <c r="E164" s="18"/>
      <c r="F164" s="18"/>
      <c r="G164" s="18"/>
      <c r="H164" s="18"/>
    </row>
    <row r="165" spans="1:8" x14ac:dyDescent="0.2">
      <c r="A165" s="19" t="s">
        <v>886</v>
      </c>
      <c r="B165" s="20">
        <v>1712</v>
      </c>
      <c r="C165" s="20">
        <v>116</v>
      </c>
      <c r="D165" s="20">
        <v>347</v>
      </c>
      <c r="E165" s="20">
        <v>1040</v>
      </c>
      <c r="F165" s="20">
        <v>150</v>
      </c>
      <c r="G165" s="20">
        <v>59</v>
      </c>
      <c r="H165" s="20">
        <v>463</v>
      </c>
    </row>
    <row r="166" spans="1:8" x14ac:dyDescent="0.2">
      <c r="A166" s="21" t="s">
        <v>126</v>
      </c>
      <c r="B166" s="30">
        <v>100</v>
      </c>
      <c r="C166" s="30">
        <v>6.7757009999999998</v>
      </c>
      <c r="D166" s="30">
        <v>20.268692000000001</v>
      </c>
      <c r="E166" s="30">
        <v>60.747664</v>
      </c>
      <c r="F166" s="30">
        <v>8.7616820000000004</v>
      </c>
      <c r="G166" s="30">
        <v>3.4462619999999999</v>
      </c>
      <c r="H166" s="30">
        <v>27.044392999999999</v>
      </c>
    </row>
    <row r="167" spans="1:8" x14ac:dyDescent="0.2">
      <c r="A167" s="19" t="s">
        <v>139</v>
      </c>
      <c r="B167" s="20">
        <v>76</v>
      </c>
      <c r="C167" s="20">
        <v>3</v>
      </c>
      <c r="D167" s="20">
        <v>13</v>
      </c>
      <c r="E167" s="20">
        <v>47</v>
      </c>
      <c r="F167" s="20">
        <v>11</v>
      </c>
      <c r="G167" s="20">
        <v>2</v>
      </c>
      <c r="H167" s="20">
        <v>16</v>
      </c>
    </row>
    <row r="168" spans="1:8" x14ac:dyDescent="0.2">
      <c r="A168" s="21" t="s">
        <v>126</v>
      </c>
      <c r="B168" s="30">
        <v>100</v>
      </c>
      <c r="C168" s="30">
        <v>3.947368</v>
      </c>
      <c r="D168" s="30">
        <v>17.105263000000001</v>
      </c>
      <c r="E168" s="30">
        <v>61.842104999999997</v>
      </c>
      <c r="F168" s="30">
        <v>14.473684</v>
      </c>
      <c r="G168" s="30">
        <v>2.6315789999999999</v>
      </c>
      <c r="H168" s="30">
        <v>21.052631999999999</v>
      </c>
    </row>
    <row r="169" spans="1:8" x14ac:dyDescent="0.2">
      <c r="A169" s="19" t="s">
        <v>887</v>
      </c>
      <c r="B169" s="20">
        <v>59</v>
      </c>
      <c r="C169" s="20">
        <v>6</v>
      </c>
      <c r="D169" s="20">
        <v>9</v>
      </c>
      <c r="E169" s="20">
        <v>28</v>
      </c>
      <c r="F169" s="20">
        <v>10</v>
      </c>
      <c r="G169" s="20">
        <v>6</v>
      </c>
      <c r="H169" s="20">
        <v>15</v>
      </c>
    </row>
    <row r="170" spans="1:8" x14ac:dyDescent="0.2">
      <c r="A170" s="21" t="s">
        <v>126</v>
      </c>
      <c r="B170" s="30">
        <v>100</v>
      </c>
      <c r="C170" s="30">
        <v>10.169492</v>
      </c>
      <c r="D170" s="30">
        <v>15.254237</v>
      </c>
      <c r="E170" s="30">
        <v>47.457627000000002</v>
      </c>
      <c r="F170" s="30">
        <v>16.949152999999999</v>
      </c>
      <c r="G170" s="30">
        <v>10.169492</v>
      </c>
      <c r="H170" s="30">
        <v>25.423729000000002</v>
      </c>
    </row>
    <row r="171" spans="1:8" x14ac:dyDescent="0.2">
      <c r="A171" s="19" t="s">
        <v>140</v>
      </c>
      <c r="B171" s="20">
        <v>194</v>
      </c>
      <c r="C171" s="20">
        <v>9</v>
      </c>
      <c r="D171" s="20">
        <v>18</v>
      </c>
      <c r="E171" s="20">
        <v>99</v>
      </c>
      <c r="F171" s="20">
        <v>58</v>
      </c>
      <c r="G171" s="20">
        <v>10</v>
      </c>
      <c r="H171" s="20">
        <v>27</v>
      </c>
    </row>
    <row r="172" spans="1:8" x14ac:dyDescent="0.2">
      <c r="A172" s="21" t="s">
        <v>126</v>
      </c>
      <c r="B172" s="30">
        <v>100</v>
      </c>
      <c r="C172" s="30">
        <v>4.6391749999999998</v>
      </c>
      <c r="D172" s="30">
        <v>9.2783510000000007</v>
      </c>
      <c r="E172" s="30">
        <v>51.030928000000003</v>
      </c>
      <c r="F172" s="30">
        <v>29.896906999999999</v>
      </c>
      <c r="G172" s="30">
        <v>5.1546390000000004</v>
      </c>
      <c r="H172" s="30">
        <v>13.917526000000001</v>
      </c>
    </row>
    <row r="173" spans="1:8" x14ac:dyDescent="0.2">
      <c r="A173" s="19" t="s">
        <v>141</v>
      </c>
      <c r="B173" s="20">
        <v>16</v>
      </c>
      <c r="C173" s="20">
        <v>1</v>
      </c>
      <c r="D173" s="20">
        <v>2</v>
      </c>
      <c r="E173" s="20">
        <v>9</v>
      </c>
      <c r="F173" s="20">
        <v>4</v>
      </c>
      <c r="G173" s="20">
        <v>0</v>
      </c>
      <c r="H173" s="20">
        <v>3</v>
      </c>
    </row>
    <row r="174" spans="1:8" x14ac:dyDescent="0.2">
      <c r="A174" s="21" t="s">
        <v>126</v>
      </c>
      <c r="B174" s="30">
        <v>100</v>
      </c>
      <c r="C174" s="30">
        <v>6.25</v>
      </c>
      <c r="D174" s="30">
        <v>12.5</v>
      </c>
      <c r="E174" s="30">
        <v>56.25</v>
      </c>
      <c r="F174" s="30">
        <v>25</v>
      </c>
      <c r="G174" s="30">
        <v>0</v>
      </c>
      <c r="H174" s="30">
        <v>18.75</v>
      </c>
    </row>
    <row r="175" spans="1:8" x14ac:dyDescent="0.2">
      <c r="A175" s="19" t="s">
        <v>849</v>
      </c>
      <c r="B175" s="20">
        <v>46</v>
      </c>
      <c r="C175" s="20">
        <v>4</v>
      </c>
      <c r="D175" s="20">
        <v>8</v>
      </c>
      <c r="E175" s="20">
        <v>22</v>
      </c>
      <c r="F175" s="20">
        <v>11</v>
      </c>
      <c r="G175" s="20">
        <v>1</v>
      </c>
      <c r="H175" s="20">
        <v>12</v>
      </c>
    </row>
    <row r="176" spans="1:8" x14ac:dyDescent="0.2">
      <c r="A176" s="21" t="s">
        <v>126</v>
      </c>
      <c r="B176" s="30">
        <v>100</v>
      </c>
      <c r="C176" s="30">
        <v>8.6956520000000008</v>
      </c>
      <c r="D176" s="30">
        <v>17.391304000000002</v>
      </c>
      <c r="E176" s="30">
        <v>47.826087000000001</v>
      </c>
      <c r="F176" s="30">
        <v>23.913042999999998</v>
      </c>
      <c r="G176" s="30">
        <v>2.1739130000000002</v>
      </c>
      <c r="H176" s="30">
        <v>26.086957000000002</v>
      </c>
    </row>
    <row r="177" spans="1:8" x14ac:dyDescent="0.2">
      <c r="A177" s="19" t="s">
        <v>873</v>
      </c>
      <c r="B177" s="20">
        <v>85</v>
      </c>
      <c r="C177" s="20">
        <v>5</v>
      </c>
      <c r="D177" s="20">
        <v>11</v>
      </c>
      <c r="E177" s="20">
        <v>49</v>
      </c>
      <c r="F177" s="20">
        <v>14</v>
      </c>
      <c r="G177" s="20">
        <v>6</v>
      </c>
      <c r="H177" s="20">
        <v>16</v>
      </c>
    </row>
    <row r="178" spans="1:8" x14ac:dyDescent="0.2">
      <c r="A178" s="21" t="s">
        <v>126</v>
      </c>
      <c r="B178" s="30">
        <v>100</v>
      </c>
      <c r="C178" s="30">
        <v>5.8823530000000002</v>
      </c>
      <c r="D178" s="30">
        <v>12.941176</v>
      </c>
      <c r="E178" s="30">
        <v>57.647058999999999</v>
      </c>
      <c r="F178" s="30">
        <v>16.470587999999999</v>
      </c>
      <c r="G178" s="30">
        <v>7.0588240000000004</v>
      </c>
      <c r="H178" s="30">
        <v>18.823529000000001</v>
      </c>
    </row>
    <row r="179" spans="1:8" x14ac:dyDescent="0.2">
      <c r="A179" s="18" t="s">
        <v>888</v>
      </c>
      <c r="B179" s="18"/>
      <c r="C179" s="18"/>
      <c r="D179" s="18"/>
      <c r="E179" s="18"/>
      <c r="F179" s="18"/>
      <c r="G179" s="18"/>
      <c r="H179" s="18"/>
    </row>
    <row r="180" spans="1:8" x14ac:dyDescent="0.2">
      <c r="A180" s="19" t="s">
        <v>889</v>
      </c>
      <c r="B180" s="20">
        <v>1212</v>
      </c>
      <c r="C180" s="20">
        <v>81</v>
      </c>
      <c r="D180" s="20">
        <v>234</v>
      </c>
      <c r="E180" s="20">
        <v>751</v>
      </c>
      <c r="F180" s="20">
        <v>116</v>
      </c>
      <c r="G180" s="20">
        <v>30</v>
      </c>
      <c r="H180" s="20">
        <v>315</v>
      </c>
    </row>
    <row r="181" spans="1:8" x14ac:dyDescent="0.2">
      <c r="A181" s="21" t="s">
        <v>126</v>
      </c>
      <c r="B181" s="30">
        <v>100</v>
      </c>
      <c r="C181" s="30">
        <v>6.6831680000000002</v>
      </c>
      <c r="D181" s="30">
        <v>19.306930999999999</v>
      </c>
      <c r="E181" s="30">
        <v>61.963695999999999</v>
      </c>
      <c r="F181" s="30">
        <v>9.5709569999999999</v>
      </c>
      <c r="G181" s="30">
        <v>2.4752480000000001</v>
      </c>
      <c r="H181" s="30">
        <v>25.990099000000001</v>
      </c>
    </row>
    <row r="182" spans="1:8" x14ac:dyDescent="0.2">
      <c r="A182" s="19" t="s">
        <v>890</v>
      </c>
      <c r="B182" s="20">
        <v>24</v>
      </c>
      <c r="C182" s="20">
        <v>1</v>
      </c>
      <c r="D182" s="20">
        <v>5</v>
      </c>
      <c r="E182" s="20">
        <v>15</v>
      </c>
      <c r="F182" s="20">
        <v>3</v>
      </c>
      <c r="G182" s="20">
        <v>0</v>
      </c>
      <c r="H182" s="20">
        <v>6</v>
      </c>
    </row>
    <row r="183" spans="1:8" x14ac:dyDescent="0.2">
      <c r="A183" s="21" t="s">
        <v>126</v>
      </c>
      <c r="B183" s="30">
        <v>100</v>
      </c>
      <c r="C183" s="30">
        <v>4.1666670000000003</v>
      </c>
      <c r="D183" s="30">
        <v>20.833333</v>
      </c>
      <c r="E183" s="30">
        <v>62.5</v>
      </c>
      <c r="F183" s="30">
        <v>12.5</v>
      </c>
      <c r="G183" s="30">
        <v>0</v>
      </c>
      <c r="H183" s="30">
        <v>25</v>
      </c>
    </row>
    <row r="184" spans="1:8" x14ac:dyDescent="0.2">
      <c r="A184" s="19" t="s">
        <v>891</v>
      </c>
      <c r="B184" s="20">
        <v>76</v>
      </c>
      <c r="C184" s="20">
        <v>6</v>
      </c>
      <c r="D184" s="20">
        <v>27</v>
      </c>
      <c r="E184" s="20">
        <v>41</v>
      </c>
      <c r="F184" s="20">
        <v>1</v>
      </c>
      <c r="G184" s="20">
        <v>1</v>
      </c>
      <c r="H184" s="20">
        <v>33</v>
      </c>
    </row>
    <row r="185" spans="1:8" x14ac:dyDescent="0.2">
      <c r="A185" s="21" t="s">
        <v>126</v>
      </c>
      <c r="B185" s="30">
        <v>100</v>
      </c>
      <c r="C185" s="30">
        <v>7.8947370000000001</v>
      </c>
      <c r="D185" s="30">
        <v>35.526316000000001</v>
      </c>
      <c r="E185" s="30">
        <v>53.947367999999997</v>
      </c>
      <c r="F185" s="30">
        <v>1.3157890000000001</v>
      </c>
      <c r="G185" s="30">
        <v>1.3157890000000001</v>
      </c>
      <c r="H185" s="30">
        <v>43.421053000000001</v>
      </c>
    </row>
    <row r="186" spans="1:8" x14ac:dyDescent="0.2">
      <c r="A186" s="19" t="s">
        <v>892</v>
      </c>
      <c r="B186" s="20">
        <v>43</v>
      </c>
      <c r="C186" s="20">
        <v>3</v>
      </c>
      <c r="D186" s="20">
        <v>10</v>
      </c>
      <c r="E186" s="20">
        <v>26</v>
      </c>
      <c r="F186" s="20">
        <v>2</v>
      </c>
      <c r="G186" s="20">
        <v>2</v>
      </c>
      <c r="H186" s="20">
        <v>13</v>
      </c>
    </row>
    <row r="187" spans="1:8" x14ac:dyDescent="0.2">
      <c r="A187" s="21" t="s">
        <v>126</v>
      </c>
      <c r="B187" s="30">
        <v>100</v>
      </c>
      <c r="C187" s="30">
        <v>6.9767440000000001</v>
      </c>
      <c r="D187" s="30">
        <v>23.255814000000001</v>
      </c>
      <c r="E187" s="30">
        <v>60.465116000000002</v>
      </c>
      <c r="F187" s="30">
        <v>4.6511630000000004</v>
      </c>
      <c r="G187" s="30">
        <v>4.6511630000000004</v>
      </c>
      <c r="H187" s="30">
        <v>30.232558000000001</v>
      </c>
    </row>
    <row r="188" spans="1:8" x14ac:dyDescent="0.2">
      <c r="A188" s="19" t="s">
        <v>893</v>
      </c>
      <c r="B188" s="20">
        <v>14</v>
      </c>
      <c r="C188" s="20">
        <v>1</v>
      </c>
      <c r="D188" s="20">
        <v>5</v>
      </c>
      <c r="E188" s="20">
        <v>7</v>
      </c>
      <c r="F188" s="20">
        <v>1</v>
      </c>
      <c r="G188" s="20">
        <v>0</v>
      </c>
      <c r="H188" s="20">
        <v>6</v>
      </c>
    </row>
    <row r="189" spans="1:8" x14ac:dyDescent="0.2">
      <c r="A189" s="21" t="s">
        <v>126</v>
      </c>
      <c r="B189" s="30">
        <v>100</v>
      </c>
      <c r="C189" s="30">
        <v>7.1428570000000002</v>
      </c>
      <c r="D189" s="30">
        <v>35.714286000000001</v>
      </c>
      <c r="E189" s="30">
        <v>50</v>
      </c>
      <c r="F189" s="30">
        <v>7.1428570000000002</v>
      </c>
      <c r="G189" s="30">
        <v>0</v>
      </c>
      <c r="H189" s="30">
        <v>42.857143000000001</v>
      </c>
    </row>
    <row r="190" spans="1:8" x14ac:dyDescent="0.2">
      <c r="A190" s="19" t="s">
        <v>894</v>
      </c>
      <c r="B190" s="20">
        <v>5</v>
      </c>
      <c r="C190" s="20">
        <v>3</v>
      </c>
      <c r="D190" s="20">
        <v>2</v>
      </c>
      <c r="E190" s="20">
        <v>0</v>
      </c>
      <c r="F190" s="20">
        <v>0</v>
      </c>
      <c r="G190" s="20">
        <v>0</v>
      </c>
      <c r="H190" s="20">
        <v>5</v>
      </c>
    </row>
    <row r="191" spans="1:8" x14ac:dyDescent="0.2">
      <c r="A191" s="21" t="s">
        <v>126</v>
      </c>
      <c r="B191" s="30">
        <v>100</v>
      </c>
      <c r="C191" s="30">
        <v>60</v>
      </c>
      <c r="D191" s="30">
        <v>40</v>
      </c>
      <c r="E191" s="30">
        <v>0</v>
      </c>
      <c r="F191" s="30">
        <v>0</v>
      </c>
      <c r="G191" s="30">
        <v>0</v>
      </c>
      <c r="H191" s="30">
        <v>100</v>
      </c>
    </row>
    <row r="192" spans="1:8" x14ac:dyDescent="0.2">
      <c r="A192" s="19" t="s">
        <v>873</v>
      </c>
      <c r="B192" s="20">
        <v>414</v>
      </c>
      <c r="C192" s="20">
        <v>24</v>
      </c>
      <c r="D192" s="20">
        <v>77</v>
      </c>
      <c r="E192" s="20">
        <v>247</v>
      </c>
      <c r="F192" s="20">
        <v>38</v>
      </c>
      <c r="G192" s="20">
        <v>28</v>
      </c>
      <c r="H192" s="20">
        <v>101</v>
      </c>
    </row>
    <row r="193" spans="1:8" x14ac:dyDescent="0.2">
      <c r="A193" s="21" t="s">
        <v>126</v>
      </c>
      <c r="B193" s="30">
        <v>100</v>
      </c>
      <c r="C193" s="30">
        <v>5.7971009999999996</v>
      </c>
      <c r="D193" s="30">
        <v>18.599034</v>
      </c>
      <c r="E193" s="30">
        <v>59.661836000000001</v>
      </c>
      <c r="F193" s="30">
        <v>9.178744</v>
      </c>
      <c r="G193" s="30">
        <v>6.7632849999999998</v>
      </c>
      <c r="H193" s="30">
        <v>24.396135000000001</v>
      </c>
    </row>
    <row r="194" spans="1:8" x14ac:dyDescent="0.2">
      <c r="A194" s="18" t="s">
        <v>895</v>
      </c>
      <c r="B194" s="18"/>
      <c r="C194" s="18"/>
      <c r="D194" s="18"/>
      <c r="E194" s="18"/>
      <c r="F194" s="18"/>
      <c r="G194" s="18"/>
      <c r="H194" s="18"/>
    </row>
    <row r="195" spans="1:8" x14ac:dyDescent="0.2">
      <c r="A195" s="19" t="s">
        <v>889</v>
      </c>
      <c r="B195" s="20">
        <v>13</v>
      </c>
      <c r="C195" s="20">
        <v>2</v>
      </c>
      <c r="D195" s="20">
        <v>2</v>
      </c>
      <c r="E195" s="20">
        <v>4</v>
      </c>
      <c r="F195" s="20">
        <v>4</v>
      </c>
      <c r="G195" s="20">
        <v>1</v>
      </c>
      <c r="H195" s="20">
        <v>4</v>
      </c>
    </row>
    <row r="196" spans="1:8" x14ac:dyDescent="0.2">
      <c r="A196" s="21" t="s">
        <v>126</v>
      </c>
      <c r="B196" s="30">
        <v>100</v>
      </c>
      <c r="C196" s="30">
        <v>15.384615</v>
      </c>
      <c r="D196" s="30">
        <v>15.384615</v>
      </c>
      <c r="E196" s="30">
        <v>30.769231000000001</v>
      </c>
      <c r="F196" s="30">
        <v>30.769231000000001</v>
      </c>
      <c r="G196" s="30">
        <v>7.6923079999999997</v>
      </c>
      <c r="H196" s="30">
        <v>30.769231000000001</v>
      </c>
    </row>
    <row r="197" spans="1:8" x14ac:dyDescent="0.2">
      <c r="A197" s="19" t="s">
        <v>890</v>
      </c>
      <c r="B197" s="20">
        <v>89</v>
      </c>
      <c r="C197" s="20">
        <v>2</v>
      </c>
      <c r="D197" s="20">
        <v>8</v>
      </c>
      <c r="E197" s="20">
        <v>50</v>
      </c>
      <c r="F197" s="20">
        <v>26</v>
      </c>
      <c r="G197" s="20">
        <v>3</v>
      </c>
      <c r="H197" s="20">
        <v>10</v>
      </c>
    </row>
    <row r="198" spans="1:8" x14ac:dyDescent="0.2">
      <c r="A198" s="21" t="s">
        <v>126</v>
      </c>
      <c r="B198" s="30">
        <v>100</v>
      </c>
      <c r="C198" s="30">
        <v>2.2471909999999999</v>
      </c>
      <c r="D198" s="30">
        <v>8.9887639999999998</v>
      </c>
      <c r="E198" s="30">
        <v>56.179774999999999</v>
      </c>
      <c r="F198" s="30">
        <v>29.213483</v>
      </c>
      <c r="G198" s="30">
        <v>3.370787</v>
      </c>
      <c r="H198" s="30">
        <v>11.235955000000001</v>
      </c>
    </row>
    <row r="199" spans="1:8" x14ac:dyDescent="0.2">
      <c r="A199" s="19" t="s">
        <v>891</v>
      </c>
      <c r="B199" s="20">
        <v>143</v>
      </c>
      <c r="C199" s="20">
        <v>10</v>
      </c>
      <c r="D199" s="20">
        <v>16</v>
      </c>
      <c r="E199" s="20">
        <v>75</v>
      </c>
      <c r="F199" s="20">
        <v>37</v>
      </c>
      <c r="G199" s="20">
        <v>5</v>
      </c>
      <c r="H199" s="20">
        <v>26</v>
      </c>
    </row>
    <row r="200" spans="1:8" x14ac:dyDescent="0.2">
      <c r="A200" s="21" t="s">
        <v>126</v>
      </c>
      <c r="B200" s="30">
        <v>100</v>
      </c>
      <c r="C200" s="30">
        <v>6.9930070000000004</v>
      </c>
      <c r="D200" s="30">
        <v>11.188810999999999</v>
      </c>
      <c r="E200" s="30">
        <v>52.447552000000002</v>
      </c>
      <c r="F200" s="30">
        <v>25.874126</v>
      </c>
      <c r="G200" s="30">
        <v>3.4965030000000001</v>
      </c>
      <c r="H200" s="30">
        <v>18.181818</v>
      </c>
    </row>
    <row r="201" spans="1:8" ht="11.15" customHeight="1" x14ac:dyDescent="0.2">
      <c r="A201" s="19" t="s">
        <v>892</v>
      </c>
      <c r="B201" s="20">
        <v>27</v>
      </c>
      <c r="C201" s="20">
        <v>2</v>
      </c>
      <c r="D201" s="20">
        <v>5</v>
      </c>
      <c r="E201" s="20">
        <v>14</v>
      </c>
      <c r="F201" s="20">
        <v>6</v>
      </c>
      <c r="G201" s="20">
        <v>0</v>
      </c>
      <c r="H201" s="20">
        <v>7</v>
      </c>
    </row>
    <row r="202" spans="1:8" ht="11.15" customHeight="1" x14ac:dyDescent="0.2">
      <c r="A202" s="21" t="s">
        <v>126</v>
      </c>
      <c r="B202" s="30">
        <v>100</v>
      </c>
      <c r="C202" s="30">
        <v>7.4074070000000001</v>
      </c>
      <c r="D202" s="30">
        <v>18.518519000000001</v>
      </c>
      <c r="E202" s="30">
        <v>51.851852000000001</v>
      </c>
      <c r="F202" s="30">
        <v>22.222221999999999</v>
      </c>
      <c r="G202" s="30">
        <v>0</v>
      </c>
      <c r="H202" s="30">
        <v>25.925926</v>
      </c>
    </row>
    <row r="203" spans="1:8" ht="11.15" customHeight="1" x14ac:dyDescent="0.2">
      <c r="A203" s="19" t="s">
        <v>893</v>
      </c>
      <c r="B203" s="20">
        <v>5</v>
      </c>
      <c r="C203" s="20">
        <v>1</v>
      </c>
      <c r="D203" s="20">
        <v>1</v>
      </c>
      <c r="E203" s="20">
        <v>0</v>
      </c>
      <c r="F203" s="20">
        <v>2</v>
      </c>
      <c r="G203" s="20">
        <v>1</v>
      </c>
      <c r="H203" s="20">
        <v>2</v>
      </c>
    </row>
    <row r="204" spans="1:8" ht="11.15" customHeight="1" x14ac:dyDescent="0.2">
      <c r="A204" s="21" t="s">
        <v>126</v>
      </c>
      <c r="B204" s="30">
        <v>100</v>
      </c>
      <c r="C204" s="30">
        <v>20</v>
      </c>
      <c r="D204" s="30">
        <v>20</v>
      </c>
      <c r="E204" s="30">
        <v>0</v>
      </c>
      <c r="F204" s="30">
        <v>40</v>
      </c>
      <c r="G204" s="30">
        <v>20</v>
      </c>
      <c r="H204" s="30">
        <v>40</v>
      </c>
    </row>
    <row r="205" spans="1:8" ht="11.15" customHeight="1" x14ac:dyDescent="0.2">
      <c r="A205" s="19" t="s">
        <v>894</v>
      </c>
      <c r="B205" s="20">
        <v>10</v>
      </c>
      <c r="C205" s="20">
        <v>2</v>
      </c>
      <c r="D205" s="20">
        <v>1</v>
      </c>
      <c r="E205" s="20">
        <v>4</v>
      </c>
      <c r="F205" s="20">
        <v>1</v>
      </c>
      <c r="G205" s="20">
        <v>2</v>
      </c>
      <c r="H205" s="20">
        <v>3</v>
      </c>
    </row>
    <row r="206" spans="1:8" ht="11.15" customHeight="1" x14ac:dyDescent="0.2">
      <c r="A206" s="21" t="s">
        <v>126</v>
      </c>
      <c r="B206" s="30">
        <v>100</v>
      </c>
      <c r="C206" s="30">
        <v>20</v>
      </c>
      <c r="D206" s="30">
        <v>10</v>
      </c>
      <c r="E206" s="30">
        <v>40</v>
      </c>
      <c r="F206" s="30">
        <v>10</v>
      </c>
      <c r="G206" s="30">
        <v>20</v>
      </c>
      <c r="H206" s="30">
        <v>30</v>
      </c>
    </row>
    <row r="207" spans="1:8" ht="11.15" customHeight="1" x14ac:dyDescent="0.2">
      <c r="A207" s="19" t="s">
        <v>873</v>
      </c>
      <c r="B207" s="20">
        <v>28</v>
      </c>
      <c r="C207" s="20">
        <v>1</v>
      </c>
      <c r="D207" s="20">
        <v>4</v>
      </c>
      <c r="E207" s="20">
        <v>11</v>
      </c>
      <c r="F207" s="20">
        <v>7</v>
      </c>
      <c r="G207" s="20">
        <v>5</v>
      </c>
      <c r="H207" s="20">
        <v>5</v>
      </c>
    </row>
    <row r="208" spans="1:8" ht="11.15" customHeight="1" x14ac:dyDescent="0.2">
      <c r="A208" s="21" t="s">
        <v>126</v>
      </c>
      <c r="B208" s="30">
        <v>100</v>
      </c>
      <c r="C208" s="30">
        <v>3.5714290000000002</v>
      </c>
      <c r="D208" s="30">
        <v>14.285714</v>
      </c>
      <c r="E208" s="30">
        <v>39.285713999999999</v>
      </c>
      <c r="F208" s="30">
        <v>25</v>
      </c>
      <c r="G208" s="30">
        <v>17.857143000000001</v>
      </c>
      <c r="H208" s="30">
        <v>17.857143000000001</v>
      </c>
    </row>
    <row r="209" spans="1:8" ht="11.15" customHeight="1" x14ac:dyDescent="0.2">
      <c r="A209" s="18" t="s">
        <v>142</v>
      </c>
      <c r="B209" s="18"/>
      <c r="C209" s="18"/>
      <c r="D209" s="18"/>
      <c r="E209" s="18"/>
      <c r="F209" s="18"/>
      <c r="G209" s="18"/>
      <c r="H209" s="18"/>
    </row>
    <row r="210" spans="1:8" ht="11.15" customHeight="1" x14ac:dyDescent="0.2">
      <c r="A210" s="19" t="s">
        <v>896</v>
      </c>
      <c r="B210" s="20">
        <v>90</v>
      </c>
      <c r="C210" s="20">
        <v>11</v>
      </c>
      <c r="D210" s="20">
        <v>14</v>
      </c>
      <c r="E210" s="20">
        <v>51</v>
      </c>
      <c r="F210" s="20">
        <v>10</v>
      </c>
      <c r="G210" s="20">
        <v>4</v>
      </c>
      <c r="H210" s="20">
        <v>25</v>
      </c>
    </row>
    <row r="211" spans="1:8" ht="11.15" customHeight="1" x14ac:dyDescent="0.2">
      <c r="A211" s="21" t="s">
        <v>126</v>
      </c>
      <c r="B211" s="30">
        <v>100</v>
      </c>
      <c r="C211" s="30">
        <v>12.222222</v>
      </c>
      <c r="D211" s="30">
        <v>15.555555999999999</v>
      </c>
      <c r="E211" s="30">
        <v>56.666666999999997</v>
      </c>
      <c r="F211" s="30">
        <v>11.111110999999999</v>
      </c>
      <c r="G211" s="30">
        <v>4.4444439999999998</v>
      </c>
      <c r="H211" s="30">
        <v>27.777778000000001</v>
      </c>
    </row>
    <row r="212" spans="1:8" ht="11.15" customHeight="1" x14ac:dyDescent="0.2">
      <c r="A212" s="19" t="s">
        <v>897</v>
      </c>
      <c r="B212" s="20">
        <v>307</v>
      </c>
      <c r="C212" s="20">
        <v>26</v>
      </c>
      <c r="D212" s="20">
        <v>51</v>
      </c>
      <c r="E212" s="20">
        <v>182</v>
      </c>
      <c r="F212" s="20">
        <v>41</v>
      </c>
      <c r="G212" s="20">
        <v>7</v>
      </c>
      <c r="H212" s="20">
        <v>77</v>
      </c>
    </row>
    <row r="213" spans="1:8" ht="11.15" customHeight="1" x14ac:dyDescent="0.2">
      <c r="A213" s="21" t="s">
        <v>126</v>
      </c>
      <c r="B213" s="30">
        <v>100</v>
      </c>
      <c r="C213" s="30">
        <v>8.4690550000000009</v>
      </c>
      <c r="D213" s="30">
        <v>16.612378</v>
      </c>
      <c r="E213" s="30">
        <v>59.283388000000002</v>
      </c>
      <c r="F213" s="30">
        <v>13.355048999999999</v>
      </c>
      <c r="G213" s="30">
        <v>2.2801300000000002</v>
      </c>
      <c r="H213" s="30">
        <v>25.081433000000001</v>
      </c>
    </row>
    <row r="214" spans="1:8" ht="11.15" customHeight="1" x14ac:dyDescent="0.2">
      <c r="A214" s="19" t="s">
        <v>898</v>
      </c>
      <c r="B214" s="20">
        <v>392</v>
      </c>
      <c r="C214" s="20">
        <v>31</v>
      </c>
      <c r="D214" s="20">
        <v>86</v>
      </c>
      <c r="E214" s="20">
        <v>221</v>
      </c>
      <c r="F214" s="20">
        <v>45</v>
      </c>
      <c r="G214" s="20">
        <v>9</v>
      </c>
      <c r="H214" s="20">
        <v>117</v>
      </c>
    </row>
    <row r="215" spans="1:8" ht="11.15" customHeight="1" x14ac:dyDescent="0.2">
      <c r="A215" s="21" t="s">
        <v>126</v>
      </c>
      <c r="B215" s="30">
        <v>100</v>
      </c>
      <c r="C215" s="30">
        <v>7.9081630000000001</v>
      </c>
      <c r="D215" s="30">
        <v>21.938776000000001</v>
      </c>
      <c r="E215" s="30">
        <v>56.377550999999997</v>
      </c>
      <c r="F215" s="30">
        <v>11.479592</v>
      </c>
      <c r="G215" s="30">
        <v>2.2959179999999999</v>
      </c>
      <c r="H215" s="30">
        <v>29.846938999999999</v>
      </c>
    </row>
    <row r="216" spans="1:8" ht="11.15" customHeight="1" x14ac:dyDescent="0.2">
      <c r="A216" s="19" t="s">
        <v>899</v>
      </c>
      <c r="B216" s="20">
        <v>379</v>
      </c>
      <c r="C216" s="20">
        <v>26</v>
      </c>
      <c r="D216" s="20">
        <v>83</v>
      </c>
      <c r="E216" s="20">
        <v>216</v>
      </c>
      <c r="F216" s="20">
        <v>37</v>
      </c>
      <c r="G216" s="20">
        <v>17</v>
      </c>
      <c r="H216" s="20">
        <v>109</v>
      </c>
    </row>
    <row r="217" spans="1:8" ht="11.15" customHeight="1" x14ac:dyDescent="0.2">
      <c r="A217" s="21" t="s">
        <v>126</v>
      </c>
      <c r="B217" s="30">
        <v>100</v>
      </c>
      <c r="C217" s="30">
        <v>6.8601580000000002</v>
      </c>
      <c r="D217" s="30">
        <v>21.899736000000001</v>
      </c>
      <c r="E217" s="30">
        <v>56.992083999999998</v>
      </c>
      <c r="F217" s="30">
        <v>9.7625329999999995</v>
      </c>
      <c r="G217" s="30">
        <v>4.4854880000000001</v>
      </c>
      <c r="H217" s="30">
        <v>28.759893999999999</v>
      </c>
    </row>
    <row r="218" spans="1:8" ht="11.15" customHeight="1" x14ac:dyDescent="0.2">
      <c r="A218" s="19" t="s">
        <v>900</v>
      </c>
      <c r="B218" s="20">
        <v>951</v>
      </c>
      <c r="C218" s="20">
        <v>46</v>
      </c>
      <c r="D218" s="20">
        <v>165</v>
      </c>
      <c r="E218" s="20">
        <v>587</v>
      </c>
      <c r="F218" s="20">
        <v>112</v>
      </c>
      <c r="G218" s="20">
        <v>41</v>
      </c>
      <c r="H218" s="20">
        <v>211</v>
      </c>
    </row>
    <row r="219" spans="1:8" ht="11.15" customHeight="1" x14ac:dyDescent="0.2">
      <c r="A219" s="21" t="s">
        <v>126</v>
      </c>
      <c r="B219" s="30">
        <v>100</v>
      </c>
      <c r="C219" s="30">
        <v>4.8370139999999999</v>
      </c>
      <c r="D219" s="30">
        <v>17.350158</v>
      </c>
      <c r="E219" s="30">
        <v>61.724500999999997</v>
      </c>
      <c r="F219" s="30">
        <v>11.777077</v>
      </c>
      <c r="G219" s="30">
        <v>4.3112510000000004</v>
      </c>
      <c r="H219" s="30">
        <v>22.187170999999999</v>
      </c>
    </row>
    <row r="220" spans="1:8" ht="11.15" customHeight="1" x14ac:dyDescent="0.2">
      <c r="A220" s="19" t="s">
        <v>873</v>
      </c>
      <c r="B220" s="20">
        <v>69</v>
      </c>
      <c r="C220" s="20">
        <v>4</v>
      </c>
      <c r="D220" s="20">
        <v>9</v>
      </c>
      <c r="E220" s="20">
        <v>37</v>
      </c>
      <c r="F220" s="20">
        <v>13</v>
      </c>
      <c r="G220" s="20">
        <v>6</v>
      </c>
      <c r="H220" s="20">
        <v>13</v>
      </c>
    </row>
    <row r="221" spans="1:8" ht="11.15" customHeight="1" x14ac:dyDescent="0.2">
      <c r="A221" s="21" t="s">
        <v>126</v>
      </c>
      <c r="B221" s="30">
        <v>100</v>
      </c>
      <c r="C221" s="30">
        <v>5.7971009999999996</v>
      </c>
      <c r="D221" s="30">
        <v>13.043478</v>
      </c>
      <c r="E221" s="30">
        <v>53.623187999999999</v>
      </c>
      <c r="F221" s="30">
        <v>18.840579999999999</v>
      </c>
      <c r="G221" s="30">
        <v>8.6956520000000008</v>
      </c>
      <c r="H221" s="30">
        <v>18.840579999999999</v>
      </c>
    </row>
    <row r="222" spans="1:8" ht="11.15" customHeight="1" x14ac:dyDescent="0.2">
      <c r="A222" s="18" t="s">
        <v>143</v>
      </c>
      <c r="B222" s="18"/>
      <c r="C222" s="18"/>
      <c r="D222" s="18"/>
      <c r="E222" s="18"/>
      <c r="F222" s="18"/>
      <c r="G222" s="18"/>
      <c r="H222" s="18"/>
    </row>
    <row r="223" spans="1:8" ht="11.15" customHeight="1" x14ac:dyDescent="0.2">
      <c r="A223" s="21" t="s">
        <v>901</v>
      </c>
      <c r="B223" s="21"/>
      <c r="C223" s="21"/>
      <c r="D223" s="21"/>
      <c r="E223" s="21"/>
      <c r="F223" s="21"/>
      <c r="G223" s="21"/>
      <c r="H223" s="21"/>
    </row>
    <row r="224" spans="1:8" ht="11.15" customHeight="1" x14ac:dyDescent="0.2">
      <c r="A224" s="19" t="s">
        <v>902</v>
      </c>
      <c r="B224" s="20">
        <v>546</v>
      </c>
      <c r="C224" s="20">
        <v>39</v>
      </c>
      <c r="D224" s="20">
        <v>109</v>
      </c>
      <c r="E224" s="20">
        <v>320</v>
      </c>
      <c r="F224" s="20">
        <v>70</v>
      </c>
      <c r="G224" s="20">
        <v>8</v>
      </c>
      <c r="H224" s="20">
        <v>148</v>
      </c>
    </row>
    <row r="225" spans="1:8" ht="11.15" customHeight="1" x14ac:dyDescent="0.2">
      <c r="A225" s="21" t="s">
        <v>126</v>
      </c>
      <c r="B225" s="30">
        <v>100</v>
      </c>
      <c r="C225" s="30">
        <v>7.1428570000000002</v>
      </c>
      <c r="D225" s="30">
        <v>19.963370000000001</v>
      </c>
      <c r="E225" s="30">
        <v>58.608058999999997</v>
      </c>
      <c r="F225" s="30">
        <v>12.820513</v>
      </c>
      <c r="G225" s="30">
        <v>1.465201</v>
      </c>
      <c r="H225" s="30">
        <v>27.106227000000001</v>
      </c>
    </row>
    <row r="226" spans="1:8" ht="11.15" customHeight="1" x14ac:dyDescent="0.2">
      <c r="A226" s="19" t="s">
        <v>903</v>
      </c>
      <c r="B226" s="20">
        <v>531</v>
      </c>
      <c r="C226" s="20">
        <v>39</v>
      </c>
      <c r="D226" s="20">
        <v>100</v>
      </c>
      <c r="E226" s="20">
        <v>325</v>
      </c>
      <c r="F226" s="20">
        <v>55</v>
      </c>
      <c r="G226" s="20">
        <v>12</v>
      </c>
      <c r="H226" s="20">
        <v>139</v>
      </c>
    </row>
    <row r="227" spans="1:8" ht="11.15" customHeight="1" x14ac:dyDescent="0.2">
      <c r="A227" s="21" t="s">
        <v>126</v>
      </c>
      <c r="B227" s="30">
        <v>100</v>
      </c>
      <c r="C227" s="30">
        <v>7.344633</v>
      </c>
      <c r="D227" s="30">
        <v>18.832391999999999</v>
      </c>
      <c r="E227" s="30">
        <v>61.205272999999998</v>
      </c>
      <c r="F227" s="30">
        <v>10.357815</v>
      </c>
      <c r="G227" s="30">
        <v>2.259887</v>
      </c>
      <c r="H227" s="30">
        <v>26.177023999999999</v>
      </c>
    </row>
    <row r="228" spans="1:8" ht="11.15" customHeight="1" x14ac:dyDescent="0.2">
      <c r="A228" s="19" t="s">
        <v>904</v>
      </c>
      <c r="B228" s="20">
        <v>205</v>
      </c>
      <c r="C228" s="20">
        <v>13</v>
      </c>
      <c r="D228" s="20">
        <v>45</v>
      </c>
      <c r="E228" s="20">
        <v>118</v>
      </c>
      <c r="F228" s="20">
        <v>18</v>
      </c>
      <c r="G228" s="20">
        <v>11</v>
      </c>
      <c r="H228" s="20">
        <v>58</v>
      </c>
    </row>
    <row r="229" spans="1:8" ht="11.15" customHeight="1" x14ac:dyDescent="0.2">
      <c r="A229" s="21" t="s">
        <v>126</v>
      </c>
      <c r="B229" s="30">
        <v>100</v>
      </c>
      <c r="C229" s="30">
        <v>6.3414630000000001</v>
      </c>
      <c r="D229" s="30">
        <v>21.951219999999999</v>
      </c>
      <c r="E229" s="30">
        <v>57.560975999999997</v>
      </c>
      <c r="F229" s="30">
        <v>8.7804880000000001</v>
      </c>
      <c r="G229" s="30">
        <v>5.3658539999999997</v>
      </c>
      <c r="H229" s="30">
        <v>28.292683</v>
      </c>
    </row>
    <row r="230" spans="1:8" ht="11.15" customHeight="1" x14ac:dyDescent="0.2">
      <c r="A230" s="19" t="s">
        <v>905</v>
      </c>
      <c r="B230" s="20">
        <v>762</v>
      </c>
      <c r="C230" s="20">
        <v>41</v>
      </c>
      <c r="D230" s="20">
        <v>128</v>
      </c>
      <c r="E230" s="20">
        <v>463</v>
      </c>
      <c r="F230" s="20">
        <v>93</v>
      </c>
      <c r="G230" s="20">
        <v>37</v>
      </c>
      <c r="H230" s="20">
        <v>169</v>
      </c>
    </row>
    <row r="231" spans="1:8" ht="11.15" customHeight="1" x14ac:dyDescent="0.2">
      <c r="A231" s="21" t="s">
        <v>126</v>
      </c>
      <c r="B231" s="30">
        <v>100</v>
      </c>
      <c r="C231" s="30">
        <v>5.3805769999999997</v>
      </c>
      <c r="D231" s="30">
        <v>16.797899999999998</v>
      </c>
      <c r="E231" s="30">
        <v>60.761155000000002</v>
      </c>
      <c r="F231" s="30">
        <v>12.204724000000001</v>
      </c>
      <c r="G231" s="30">
        <v>4.8556429999999997</v>
      </c>
      <c r="H231" s="30">
        <v>22.178477999999998</v>
      </c>
    </row>
    <row r="232" spans="1:8" ht="11.15" customHeight="1" x14ac:dyDescent="0.2">
      <c r="A232" s="19" t="s">
        <v>873</v>
      </c>
      <c r="B232" s="20">
        <v>144</v>
      </c>
      <c r="C232" s="20">
        <v>12</v>
      </c>
      <c r="D232" s="20">
        <v>26</v>
      </c>
      <c r="E232" s="20">
        <v>68</v>
      </c>
      <c r="F232" s="20">
        <v>22</v>
      </c>
      <c r="G232" s="20">
        <v>16</v>
      </c>
      <c r="H232" s="20">
        <v>38</v>
      </c>
    </row>
    <row r="233" spans="1:8" ht="11.15" customHeight="1" x14ac:dyDescent="0.2">
      <c r="A233" s="21" t="s">
        <v>126</v>
      </c>
      <c r="B233" s="30">
        <v>100</v>
      </c>
      <c r="C233" s="30">
        <v>8.3333329999999997</v>
      </c>
      <c r="D233" s="30">
        <v>18.055555999999999</v>
      </c>
      <c r="E233" s="30">
        <v>47.222222000000002</v>
      </c>
      <c r="F233" s="30">
        <v>15.277778</v>
      </c>
      <c r="G233" s="30">
        <v>11.111110999999999</v>
      </c>
      <c r="H233" s="30">
        <v>26.388888999999999</v>
      </c>
    </row>
    <row r="234" spans="1:8" ht="11.15" customHeight="1" x14ac:dyDescent="0.2">
      <c r="A234" s="18" t="s">
        <v>143</v>
      </c>
      <c r="B234" s="18"/>
      <c r="C234" s="18"/>
      <c r="D234" s="18"/>
      <c r="E234" s="18"/>
      <c r="F234" s="18"/>
      <c r="G234" s="18"/>
      <c r="H234" s="18"/>
    </row>
    <row r="235" spans="1:8" ht="11.15" customHeight="1" x14ac:dyDescent="0.2">
      <c r="A235" s="21" t="s">
        <v>906</v>
      </c>
      <c r="B235" s="21"/>
      <c r="C235" s="21"/>
      <c r="D235" s="21"/>
      <c r="E235" s="21"/>
      <c r="F235" s="21"/>
      <c r="G235" s="21"/>
      <c r="H235" s="21"/>
    </row>
    <row r="236" spans="1:8" ht="11.15" customHeight="1" x14ac:dyDescent="0.2">
      <c r="A236" s="19" t="s">
        <v>902</v>
      </c>
      <c r="B236" s="20">
        <v>285</v>
      </c>
      <c r="C236" s="20">
        <v>30</v>
      </c>
      <c r="D236" s="20">
        <v>50</v>
      </c>
      <c r="E236" s="20">
        <v>170</v>
      </c>
      <c r="F236" s="20">
        <v>32</v>
      </c>
      <c r="G236" s="20">
        <v>3</v>
      </c>
      <c r="H236" s="20">
        <v>80</v>
      </c>
    </row>
    <row r="237" spans="1:8" ht="11.15" customHeight="1" x14ac:dyDescent="0.2">
      <c r="A237" s="21" t="s">
        <v>126</v>
      </c>
      <c r="B237" s="30">
        <v>100</v>
      </c>
      <c r="C237" s="30">
        <v>10.526316</v>
      </c>
      <c r="D237" s="30">
        <v>17.543859999999999</v>
      </c>
      <c r="E237" s="30">
        <v>59.649123000000003</v>
      </c>
      <c r="F237" s="30">
        <v>11.228070000000001</v>
      </c>
      <c r="G237" s="30">
        <v>1.052632</v>
      </c>
      <c r="H237" s="30">
        <v>28.070174999999999</v>
      </c>
    </row>
    <row r="238" spans="1:8" ht="11.15" customHeight="1" x14ac:dyDescent="0.2">
      <c r="A238" s="19" t="s">
        <v>903</v>
      </c>
      <c r="B238" s="20">
        <v>217</v>
      </c>
      <c r="C238" s="20">
        <v>16</v>
      </c>
      <c r="D238" s="20">
        <v>40</v>
      </c>
      <c r="E238" s="20">
        <v>129</v>
      </c>
      <c r="F238" s="20">
        <v>24</v>
      </c>
      <c r="G238" s="20">
        <v>8</v>
      </c>
      <c r="H238" s="20">
        <v>56</v>
      </c>
    </row>
    <row r="239" spans="1:8" ht="11.15" customHeight="1" x14ac:dyDescent="0.2">
      <c r="A239" s="21" t="s">
        <v>126</v>
      </c>
      <c r="B239" s="30">
        <v>100</v>
      </c>
      <c r="C239" s="30">
        <v>7.373272</v>
      </c>
      <c r="D239" s="30">
        <v>18.43318</v>
      </c>
      <c r="E239" s="30">
        <v>59.447004999999997</v>
      </c>
      <c r="F239" s="30">
        <v>11.059908</v>
      </c>
      <c r="G239" s="30">
        <v>3.686636</v>
      </c>
      <c r="H239" s="30">
        <v>25.806452</v>
      </c>
    </row>
    <row r="240" spans="1:8" ht="11.15" customHeight="1" x14ac:dyDescent="0.2">
      <c r="A240" s="19" t="s">
        <v>904</v>
      </c>
      <c r="B240" s="20">
        <v>142</v>
      </c>
      <c r="C240" s="20">
        <v>13</v>
      </c>
      <c r="D240" s="20">
        <v>33</v>
      </c>
      <c r="E240" s="20">
        <v>73</v>
      </c>
      <c r="F240" s="20">
        <v>21</v>
      </c>
      <c r="G240" s="20">
        <v>2</v>
      </c>
      <c r="H240" s="20">
        <v>46</v>
      </c>
    </row>
    <row r="241" spans="1:8" ht="11.15" customHeight="1" x14ac:dyDescent="0.2">
      <c r="A241" s="21" t="s">
        <v>126</v>
      </c>
      <c r="B241" s="30">
        <v>100</v>
      </c>
      <c r="C241" s="30">
        <v>9.1549300000000002</v>
      </c>
      <c r="D241" s="30">
        <v>23.239436999999999</v>
      </c>
      <c r="E241" s="30">
        <v>51.408450999999999</v>
      </c>
      <c r="F241" s="30">
        <v>14.788732</v>
      </c>
      <c r="G241" s="30">
        <v>1.4084509999999999</v>
      </c>
      <c r="H241" s="30">
        <v>32.394365999999998</v>
      </c>
    </row>
    <row r="242" spans="1:8" ht="11.15" customHeight="1" x14ac:dyDescent="0.2">
      <c r="A242" s="19" t="s">
        <v>905</v>
      </c>
      <c r="B242" s="20">
        <v>1184</v>
      </c>
      <c r="C242" s="20">
        <v>69</v>
      </c>
      <c r="D242" s="20">
        <v>216</v>
      </c>
      <c r="E242" s="20">
        <v>713</v>
      </c>
      <c r="F242" s="20">
        <v>141</v>
      </c>
      <c r="G242" s="20">
        <v>45</v>
      </c>
      <c r="H242" s="20">
        <v>285</v>
      </c>
    </row>
    <row r="243" spans="1:8" ht="11.15" customHeight="1" x14ac:dyDescent="0.2">
      <c r="A243" s="21" t="s">
        <v>126</v>
      </c>
      <c r="B243" s="30">
        <v>100</v>
      </c>
      <c r="C243" s="30">
        <v>5.8277029999999996</v>
      </c>
      <c r="D243" s="30">
        <v>18.243243</v>
      </c>
      <c r="E243" s="30">
        <v>60.219594999999998</v>
      </c>
      <c r="F243" s="30">
        <v>11.908784000000001</v>
      </c>
      <c r="G243" s="30">
        <v>3.8006760000000002</v>
      </c>
      <c r="H243" s="30">
        <v>24.070945999999999</v>
      </c>
    </row>
    <row r="244" spans="1:8" ht="11.15" customHeight="1" x14ac:dyDescent="0.2">
      <c r="A244" s="19" t="s">
        <v>873</v>
      </c>
      <c r="B244" s="20">
        <v>360</v>
      </c>
      <c r="C244" s="20">
        <v>16</v>
      </c>
      <c r="D244" s="20">
        <v>69</v>
      </c>
      <c r="E244" s="20">
        <v>209</v>
      </c>
      <c r="F244" s="20">
        <v>40</v>
      </c>
      <c r="G244" s="20">
        <v>26</v>
      </c>
      <c r="H244" s="20">
        <v>85</v>
      </c>
    </row>
    <row r="245" spans="1:8" ht="11.15" customHeight="1" x14ac:dyDescent="0.2">
      <c r="A245" s="21" t="s">
        <v>126</v>
      </c>
      <c r="B245" s="30">
        <v>100</v>
      </c>
      <c r="C245" s="30">
        <v>4.4444439999999998</v>
      </c>
      <c r="D245" s="30">
        <v>19.166667</v>
      </c>
      <c r="E245" s="30">
        <v>58.055556000000003</v>
      </c>
      <c r="F245" s="30">
        <v>11.111110999999999</v>
      </c>
      <c r="G245" s="30">
        <v>7.2222220000000004</v>
      </c>
      <c r="H245" s="30">
        <v>23.611111000000001</v>
      </c>
    </row>
    <row r="246" spans="1:8" ht="11.15" customHeight="1" x14ac:dyDescent="0.2">
      <c r="A246" s="18" t="s">
        <v>143</v>
      </c>
      <c r="B246" s="18"/>
      <c r="C246" s="18"/>
      <c r="D246" s="18"/>
      <c r="E246" s="18"/>
      <c r="F246" s="18"/>
      <c r="G246" s="18"/>
      <c r="H246" s="18"/>
    </row>
    <row r="247" spans="1:8" ht="11.15" customHeight="1" x14ac:dyDescent="0.2">
      <c r="A247" s="21" t="s">
        <v>907</v>
      </c>
      <c r="B247" s="21"/>
      <c r="C247" s="21"/>
      <c r="D247" s="21"/>
      <c r="E247" s="21"/>
      <c r="F247" s="21"/>
      <c r="G247" s="21"/>
      <c r="H247" s="21"/>
    </row>
    <row r="248" spans="1:8" ht="11.15" customHeight="1" x14ac:dyDescent="0.2">
      <c r="A248" s="19" t="s">
        <v>902</v>
      </c>
      <c r="B248" s="20">
        <v>330</v>
      </c>
      <c r="C248" s="20">
        <v>25</v>
      </c>
      <c r="D248" s="20">
        <v>57</v>
      </c>
      <c r="E248" s="20">
        <v>188</v>
      </c>
      <c r="F248" s="20">
        <v>54</v>
      </c>
      <c r="G248" s="20">
        <v>6</v>
      </c>
      <c r="H248" s="20">
        <v>82</v>
      </c>
    </row>
    <row r="249" spans="1:8" ht="11.15" customHeight="1" x14ac:dyDescent="0.2">
      <c r="A249" s="21" t="s">
        <v>126</v>
      </c>
      <c r="B249" s="30">
        <v>100</v>
      </c>
      <c r="C249" s="30">
        <v>7.5757580000000004</v>
      </c>
      <c r="D249" s="30">
        <v>17.272727</v>
      </c>
      <c r="E249" s="30">
        <v>56.969696999999996</v>
      </c>
      <c r="F249" s="30">
        <v>16.363636</v>
      </c>
      <c r="G249" s="30">
        <v>1.818182</v>
      </c>
      <c r="H249" s="30">
        <v>24.848485</v>
      </c>
    </row>
    <row r="250" spans="1:8" ht="11.15" customHeight="1" x14ac:dyDescent="0.2">
      <c r="A250" s="19" t="s">
        <v>903</v>
      </c>
      <c r="B250" s="20">
        <v>326</v>
      </c>
      <c r="C250" s="20">
        <v>30</v>
      </c>
      <c r="D250" s="20">
        <v>56</v>
      </c>
      <c r="E250" s="20">
        <v>192</v>
      </c>
      <c r="F250" s="20">
        <v>37</v>
      </c>
      <c r="G250" s="20">
        <v>11</v>
      </c>
      <c r="H250" s="20">
        <v>86</v>
      </c>
    </row>
    <row r="251" spans="1:8" ht="11.15" customHeight="1" x14ac:dyDescent="0.2">
      <c r="A251" s="21" t="s">
        <v>126</v>
      </c>
      <c r="B251" s="30">
        <v>100</v>
      </c>
      <c r="C251" s="30">
        <v>9.2024539999999995</v>
      </c>
      <c r="D251" s="30">
        <v>17.177914000000001</v>
      </c>
      <c r="E251" s="30">
        <v>58.895705999999997</v>
      </c>
      <c r="F251" s="30">
        <v>11.349693</v>
      </c>
      <c r="G251" s="30">
        <v>3.3742329999999998</v>
      </c>
      <c r="H251" s="30">
        <v>26.380368000000001</v>
      </c>
    </row>
    <row r="252" spans="1:8" ht="11.15" customHeight="1" x14ac:dyDescent="0.2">
      <c r="A252" s="19" t="s">
        <v>904</v>
      </c>
      <c r="B252" s="20">
        <v>133</v>
      </c>
      <c r="C252" s="20">
        <v>18</v>
      </c>
      <c r="D252" s="20">
        <v>29</v>
      </c>
      <c r="E252" s="20">
        <v>70</v>
      </c>
      <c r="F252" s="20">
        <v>13</v>
      </c>
      <c r="G252" s="20">
        <v>3</v>
      </c>
      <c r="H252" s="20">
        <v>47</v>
      </c>
    </row>
    <row r="253" spans="1:8" ht="11.15" customHeight="1" x14ac:dyDescent="0.2">
      <c r="A253" s="21" t="s">
        <v>126</v>
      </c>
      <c r="B253" s="30">
        <v>100</v>
      </c>
      <c r="C253" s="30">
        <v>13.533835</v>
      </c>
      <c r="D253" s="30">
        <v>21.804511000000002</v>
      </c>
      <c r="E253" s="30">
        <v>52.631579000000002</v>
      </c>
      <c r="F253" s="30">
        <v>9.7744359999999997</v>
      </c>
      <c r="G253" s="30">
        <v>2.2556389999999999</v>
      </c>
      <c r="H253" s="30">
        <v>35.338346000000001</v>
      </c>
    </row>
    <row r="254" spans="1:8" ht="11.15" customHeight="1" x14ac:dyDescent="0.2">
      <c r="A254" s="19" t="s">
        <v>905</v>
      </c>
      <c r="B254" s="20">
        <v>1070</v>
      </c>
      <c r="C254" s="20">
        <v>58</v>
      </c>
      <c r="D254" s="20">
        <v>200</v>
      </c>
      <c r="E254" s="20">
        <v>650</v>
      </c>
      <c r="F254" s="20">
        <v>120</v>
      </c>
      <c r="G254" s="20">
        <v>42</v>
      </c>
      <c r="H254" s="20">
        <v>258</v>
      </c>
    </row>
    <row r="255" spans="1:8" ht="11.15" customHeight="1" x14ac:dyDescent="0.2">
      <c r="A255" s="21" t="s">
        <v>126</v>
      </c>
      <c r="B255" s="30">
        <v>100</v>
      </c>
      <c r="C255" s="30">
        <v>5.4205610000000002</v>
      </c>
      <c r="D255" s="30">
        <v>18.691589</v>
      </c>
      <c r="E255" s="30">
        <v>60.747664</v>
      </c>
      <c r="F255" s="30">
        <v>11.214953</v>
      </c>
      <c r="G255" s="30">
        <v>3.9252340000000001</v>
      </c>
      <c r="H255" s="30">
        <v>24.11215</v>
      </c>
    </row>
    <row r="256" spans="1:8" ht="11.15" customHeight="1" x14ac:dyDescent="0.2">
      <c r="A256" s="19" t="s">
        <v>873</v>
      </c>
      <c r="B256" s="20">
        <v>329</v>
      </c>
      <c r="C256" s="20">
        <v>13</v>
      </c>
      <c r="D256" s="20">
        <v>66</v>
      </c>
      <c r="E256" s="20">
        <v>194</v>
      </c>
      <c r="F256" s="20">
        <v>34</v>
      </c>
      <c r="G256" s="20">
        <v>22</v>
      </c>
      <c r="H256" s="20">
        <v>79</v>
      </c>
    </row>
    <row r="257" spans="1:8" ht="11.15" customHeight="1" x14ac:dyDescent="0.2">
      <c r="A257" s="21" t="s">
        <v>126</v>
      </c>
      <c r="B257" s="30">
        <v>100</v>
      </c>
      <c r="C257" s="30">
        <v>3.951368</v>
      </c>
      <c r="D257" s="30">
        <v>20.060790000000001</v>
      </c>
      <c r="E257" s="30">
        <v>58.966565000000003</v>
      </c>
      <c r="F257" s="30">
        <v>10.334346999999999</v>
      </c>
      <c r="G257" s="30">
        <v>6.6869300000000003</v>
      </c>
      <c r="H257" s="30">
        <v>24.012157999999999</v>
      </c>
    </row>
    <row r="258" spans="1:8" ht="11.15" customHeight="1" x14ac:dyDescent="0.2">
      <c r="A258" s="18" t="s">
        <v>143</v>
      </c>
      <c r="B258" s="18"/>
      <c r="C258" s="18"/>
      <c r="D258" s="18"/>
      <c r="E258" s="18"/>
      <c r="F258" s="18"/>
      <c r="G258" s="18"/>
      <c r="H258" s="18"/>
    </row>
    <row r="259" spans="1:8" ht="11.15" customHeight="1" x14ac:dyDescent="0.2">
      <c r="A259" s="21" t="s">
        <v>908</v>
      </c>
      <c r="B259" s="21"/>
      <c r="C259" s="21"/>
      <c r="D259" s="21"/>
      <c r="E259" s="21"/>
      <c r="F259" s="21"/>
      <c r="G259" s="21"/>
      <c r="H259" s="21"/>
    </row>
    <row r="260" spans="1:8" ht="11.15" customHeight="1" x14ac:dyDescent="0.2">
      <c r="A260" s="19" t="s">
        <v>902</v>
      </c>
      <c r="B260" s="20">
        <v>39</v>
      </c>
      <c r="C260" s="20">
        <v>4</v>
      </c>
      <c r="D260" s="20">
        <v>7</v>
      </c>
      <c r="E260" s="20">
        <v>20</v>
      </c>
      <c r="F260" s="20">
        <v>8</v>
      </c>
      <c r="G260" s="20">
        <v>0</v>
      </c>
      <c r="H260" s="20">
        <v>11</v>
      </c>
    </row>
    <row r="261" spans="1:8" ht="11.15" customHeight="1" x14ac:dyDescent="0.2">
      <c r="A261" s="21" t="s">
        <v>126</v>
      </c>
      <c r="B261" s="30">
        <v>100</v>
      </c>
      <c r="C261" s="30">
        <v>10.256410000000001</v>
      </c>
      <c r="D261" s="30">
        <v>17.948718</v>
      </c>
      <c r="E261" s="30">
        <v>51.282051000000003</v>
      </c>
      <c r="F261" s="30">
        <v>20.512820999999999</v>
      </c>
      <c r="G261" s="30">
        <v>0</v>
      </c>
      <c r="H261" s="30">
        <v>28.205127999999998</v>
      </c>
    </row>
    <row r="262" spans="1:8" ht="11.15" customHeight="1" x14ac:dyDescent="0.2">
      <c r="A262" s="19" t="s">
        <v>903</v>
      </c>
      <c r="B262" s="20">
        <v>75</v>
      </c>
      <c r="C262" s="20">
        <v>5</v>
      </c>
      <c r="D262" s="20">
        <v>12</v>
      </c>
      <c r="E262" s="20">
        <v>45</v>
      </c>
      <c r="F262" s="20">
        <v>11</v>
      </c>
      <c r="G262" s="20">
        <v>2</v>
      </c>
      <c r="H262" s="20">
        <v>17</v>
      </c>
    </row>
    <row r="263" spans="1:8" ht="11.15" customHeight="1" x14ac:dyDescent="0.2">
      <c r="A263" s="21" t="s">
        <v>126</v>
      </c>
      <c r="B263" s="30">
        <v>100</v>
      </c>
      <c r="C263" s="30">
        <v>6.6666670000000003</v>
      </c>
      <c r="D263" s="30">
        <v>16</v>
      </c>
      <c r="E263" s="30">
        <v>60</v>
      </c>
      <c r="F263" s="30">
        <v>14.666667</v>
      </c>
      <c r="G263" s="30">
        <v>2.6666669999999999</v>
      </c>
      <c r="H263" s="30">
        <v>22.666667</v>
      </c>
    </row>
    <row r="264" spans="1:8" ht="11.15" customHeight="1" x14ac:dyDescent="0.2">
      <c r="A264" s="19" t="s">
        <v>904</v>
      </c>
      <c r="B264" s="20">
        <v>117</v>
      </c>
      <c r="C264" s="20">
        <v>13</v>
      </c>
      <c r="D264" s="20">
        <v>28</v>
      </c>
      <c r="E264" s="20">
        <v>60</v>
      </c>
      <c r="F264" s="20">
        <v>15</v>
      </c>
      <c r="G264" s="20">
        <v>1</v>
      </c>
      <c r="H264" s="20">
        <v>41</v>
      </c>
    </row>
    <row r="265" spans="1:8" ht="11.15" customHeight="1" x14ac:dyDescent="0.2">
      <c r="A265" s="21" t="s">
        <v>126</v>
      </c>
      <c r="B265" s="30">
        <v>100</v>
      </c>
      <c r="C265" s="30">
        <v>11.111110999999999</v>
      </c>
      <c r="D265" s="30">
        <v>23.931623999999999</v>
      </c>
      <c r="E265" s="30">
        <v>51.282051000000003</v>
      </c>
      <c r="F265" s="30">
        <v>12.820513</v>
      </c>
      <c r="G265" s="30">
        <v>0.85470100000000004</v>
      </c>
      <c r="H265" s="30">
        <v>35.042735</v>
      </c>
    </row>
    <row r="266" spans="1:8" ht="11.15" customHeight="1" x14ac:dyDescent="0.2">
      <c r="A266" s="19" t="s">
        <v>905</v>
      </c>
      <c r="B266" s="20">
        <v>1288</v>
      </c>
      <c r="C266" s="20">
        <v>96</v>
      </c>
      <c r="D266" s="20">
        <v>241</v>
      </c>
      <c r="E266" s="20">
        <v>761</v>
      </c>
      <c r="F266" s="20">
        <v>148</v>
      </c>
      <c r="G266" s="20">
        <v>42</v>
      </c>
      <c r="H266" s="20">
        <v>337</v>
      </c>
    </row>
    <row r="267" spans="1:8" ht="11.15" customHeight="1" x14ac:dyDescent="0.2">
      <c r="A267" s="21" t="s">
        <v>126</v>
      </c>
      <c r="B267" s="30">
        <v>100</v>
      </c>
      <c r="C267" s="30">
        <v>7.4534159999999998</v>
      </c>
      <c r="D267" s="30">
        <v>18.711179999999999</v>
      </c>
      <c r="E267" s="30">
        <v>59.083851000000003</v>
      </c>
      <c r="F267" s="30">
        <v>11.490683000000001</v>
      </c>
      <c r="G267" s="30">
        <v>3.2608700000000002</v>
      </c>
      <c r="H267" s="30">
        <v>26.164596</v>
      </c>
    </row>
    <row r="268" spans="1:8" ht="11.15" customHeight="1" x14ac:dyDescent="0.2">
      <c r="A268" s="19" t="s">
        <v>873</v>
      </c>
      <c r="B268" s="20">
        <v>669</v>
      </c>
      <c r="C268" s="20">
        <v>26</v>
      </c>
      <c r="D268" s="20">
        <v>120</v>
      </c>
      <c r="E268" s="20">
        <v>408</v>
      </c>
      <c r="F268" s="20">
        <v>76</v>
      </c>
      <c r="G268" s="20">
        <v>39</v>
      </c>
      <c r="H268" s="20">
        <v>146</v>
      </c>
    </row>
    <row r="269" spans="1:8" ht="11.15" customHeight="1" x14ac:dyDescent="0.2">
      <c r="A269" s="21" t="s">
        <v>126</v>
      </c>
      <c r="B269" s="30">
        <v>100</v>
      </c>
      <c r="C269" s="30">
        <v>3.8863979999999998</v>
      </c>
      <c r="D269" s="30">
        <v>17.93722</v>
      </c>
      <c r="E269" s="30">
        <v>60.986547000000002</v>
      </c>
      <c r="F269" s="30">
        <v>11.360239</v>
      </c>
      <c r="G269" s="30">
        <v>5.8295960000000004</v>
      </c>
      <c r="H269" s="30">
        <v>21.823616999999999</v>
      </c>
    </row>
    <row r="270" spans="1:8" ht="11.15" customHeight="1" x14ac:dyDescent="0.2">
      <c r="A270" s="18" t="s">
        <v>909</v>
      </c>
      <c r="B270" s="18"/>
      <c r="C270" s="18"/>
      <c r="D270" s="18"/>
      <c r="E270" s="18"/>
      <c r="F270" s="18"/>
      <c r="G270" s="18"/>
      <c r="H270" s="18"/>
    </row>
    <row r="271" spans="1:8" ht="11.15" customHeight="1" x14ac:dyDescent="0.2">
      <c r="A271" s="19" t="s">
        <v>910</v>
      </c>
      <c r="B271" s="20">
        <v>541</v>
      </c>
      <c r="C271" s="20">
        <v>34</v>
      </c>
      <c r="D271" s="20">
        <v>85</v>
      </c>
      <c r="E271" s="20">
        <v>326</v>
      </c>
      <c r="F271" s="20">
        <v>80</v>
      </c>
      <c r="G271" s="20">
        <v>16</v>
      </c>
      <c r="H271" s="20">
        <v>119</v>
      </c>
    </row>
    <row r="272" spans="1:8" ht="11.15" customHeight="1" x14ac:dyDescent="0.2">
      <c r="A272" s="21" t="s">
        <v>126</v>
      </c>
      <c r="B272" s="30">
        <v>100</v>
      </c>
      <c r="C272" s="30">
        <v>6.2846580000000003</v>
      </c>
      <c r="D272" s="30">
        <v>15.711645000000001</v>
      </c>
      <c r="E272" s="30">
        <v>60.258780000000002</v>
      </c>
      <c r="F272" s="30">
        <v>14.787431</v>
      </c>
      <c r="G272" s="30">
        <v>2.9574859999999998</v>
      </c>
      <c r="H272" s="30">
        <v>21.996303000000001</v>
      </c>
    </row>
    <row r="273" spans="1:8" ht="11.15" customHeight="1" x14ac:dyDescent="0.2">
      <c r="A273" s="19" t="s">
        <v>911</v>
      </c>
      <c r="B273" s="20">
        <v>877</v>
      </c>
      <c r="C273" s="20">
        <v>62</v>
      </c>
      <c r="D273" s="20">
        <v>160</v>
      </c>
      <c r="E273" s="20">
        <v>516</v>
      </c>
      <c r="F273" s="20">
        <v>104</v>
      </c>
      <c r="G273" s="20">
        <v>35</v>
      </c>
      <c r="H273" s="20">
        <v>222</v>
      </c>
    </row>
    <row r="274" spans="1:8" ht="11.15" customHeight="1" x14ac:dyDescent="0.2">
      <c r="A274" s="21" t="s">
        <v>126</v>
      </c>
      <c r="B274" s="30">
        <v>100</v>
      </c>
      <c r="C274" s="30">
        <v>7.0695550000000003</v>
      </c>
      <c r="D274" s="30">
        <v>18.244014</v>
      </c>
      <c r="E274" s="30">
        <v>58.836944000000003</v>
      </c>
      <c r="F274" s="30">
        <v>11.858609</v>
      </c>
      <c r="G274" s="30">
        <v>3.9908779999999999</v>
      </c>
      <c r="H274" s="30">
        <v>25.313569000000001</v>
      </c>
    </row>
    <row r="275" spans="1:8" ht="11.15" customHeight="1" x14ac:dyDescent="0.2">
      <c r="A275" s="19" t="s">
        <v>912</v>
      </c>
      <c r="B275" s="20">
        <v>543</v>
      </c>
      <c r="C275" s="20">
        <v>32</v>
      </c>
      <c r="D275" s="20">
        <v>114</v>
      </c>
      <c r="E275" s="20">
        <v>322</v>
      </c>
      <c r="F275" s="20">
        <v>51</v>
      </c>
      <c r="G275" s="20">
        <v>24</v>
      </c>
      <c r="H275" s="20">
        <v>146</v>
      </c>
    </row>
    <row r="276" spans="1:8" ht="11.15" customHeight="1" x14ac:dyDescent="0.2">
      <c r="A276" s="21" t="s">
        <v>126</v>
      </c>
      <c r="B276" s="30">
        <v>100</v>
      </c>
      <c r="C276" s="30">
        <v>5.893186</v>
      </c>
      <c r="D276" s="30">
        <v>20.994475000000001</v>
      </c>
      <c r="E276" s="30">
        <v>59.300184000000002</v>
      </c>
      <c r="F276" s="30">
        <v>9.3922650000000001</v>
      </c>
      <c r="G276" s="30">
        <v>4.4198899999999997</v>
      </c>
      <c r="H276" s="30">
        <v>26.887661000000001</v>
      </c>
    </row>
    <row r="277" spans="1:8" ht="11.15" customHeight="1" x14ac:dyDescent="0.2">
      <c r="A277" s="19" t="s">
        <v>913</v>
      </c>
      <c r="B277" s="20">
        <v>227</v>
      </c>
      <c r="C277" s="20">
        <v>16</v>
      </c>
      <c r="D277" s="20">
        <v>49</v>
      </c>
      <c r="E277" s="20">
        <v>130</v>
      </c>
      <c r="F277" s="20">
        <v>23</v>
      </c>
      <c r="G277" s="20">
        <v>9</v>
      </c>
      <c r="H277" s="20">
        <v>65</v>
      </c>
    </row>
    <row r="278" spans="1:8" ht="11.15" customHeight="1" x14ac:dyDescent="0.2">
      <c r="A278" s="21" t="s">
        <v>126</v>
      </c>
      <c r="B278" s="30">
        <v>100</v>
      </c>
      <c r="C278" s="30">
        <v>7.0484580000000001</v>
      </c>
      <c r="D278" s="30">
        <v>21.585902999999998</v>
      </c>
      <c r="E278" s="30">
        <v>57.268721999999997</v>
      </c>
      <c r="F278" s="30">
        <v>10.132159</v>
      </c>
      <c r="G278" s="30">
        <v>3.9647579999999998</v>
      </c>
      <c r="H278" s="30">
        <v>28.634360999999998</v>
      </c>
    </row>
    <row r="279" spans="1:8" ht="11.15" customHeight="1" x14ac:dyDescent="0.2">
      <c r="A279" s="18" t="s">
        <v>914</v>
      </c>
      <c r="B279" s="18"/>
      <c r="C279" s="18"/>
      <c r="D279" s="18"/>
      <c r="E279" s="18"/>
      <c r="F279" s="18"/>
      <c r="G279" s="18"/>
      <c r="H279" s="18"/>
    </row>
    <row r="280" spans="1:8" ht="11.15" customHeight="1" x14ac:dyDescent="0.2">
      <c r="A280" s="19" t="s">
        <v>915</v>
      </c>
      <c r="B280" s="20">
        <v>294</v>
      </c>
      <c r="C280" s="20">
        <v>14</v>
      </c>
      <c r="D280" s="20">
        <v>53</v>
      </c>
      <c r="E280" s="20">
        <v>171</v>
      </c>
      <c r="F280" s="20">
        <v>46</v>
      </c>
      <c r="G280" s="20">
        <v>10</v>
      </c>
      <c r="H280" s="20">
        <v>67</v>
      </c>
    </row>
    <row r="281" spans="1:8" ht="11.15" customHeight="1" x14ac:dyDescent="0.2">
      <c r="A281" s="21" t="s">
        <v>126</v>
      </c>
      <c r="B281" s="30">
        <v>100</v>
      </c>
      <c r="C281" s="30">
        <v>4.7619049999999996</v>
      </c>
      <c r="D281" s="30">
        <v>18.027211000000001</v>
      </c>
      <c r="E281" s="30">
        <v>58.163265000000003</v>
      </c>
      <c r="F281" s="30">
        <v>15.646259000000001</v>
      </c>
      <c r="G281" s="30">
        <v>3.4013610000000001</v>
      </c>
      <c r="H281" s="30">
        <v>22.789116</v>
      </c>
    </row>
    <row r="282" spans="1:8" ht="11.15" customHeight="1" x14ac:dyDescent="0.2">
      <c r="A282" s="19" t="s">
        <v>916</v>
      </c>
      <c r="B282" s="20">
        <v>664</v>
      </c>
      <c r="C282" s="20">
        <v>45</v>
      </c>
      <c r="D282" s="20">
        <v>114</v>
      </c>
      <c r="E282" s="20">
        <v>385</v>
      </c>
      <c r="F282" s="20">
        <v>92</v>
      </c>
      <c r="G282" s="20">
        <v>28</v>
      </c>
      <c r="H282" s="20">
        <v>159</v>
      </c>
    </row>
    <row r="283" spans="1:8" ht="11.15" customHeight="1" x14ac:dyDescent="0.2">
      <c r="A283" s="21" t="s">
        <v>126</v>
      </c>
      <c r="B283" s="30">
        <v>100</v>
      </c>
      <c r="C283" s="30">
        <v>6.7771080000000001</v>
      </c>
      <c r="D283" s="30">
        <v>17.168675</v>
      </c>
      <c r="E283" s="30">
        <v>57.981928000000003</v>
      </c>
      <c r="F283" s="30">
        <v>13.855422000000001</v>
      </c>
      <c r="G283" s="30">
        <v>4.2168669999999997</v>
      </c>
      <c r="H283" s="30">
        <v>23.945782999999999</v>
      </c>
    </row>
    <row r="284" spans="1:8" ht="11.15" customHeight="1" x14ac:dyDescent="0.2">
      <c r="A284" s="19" t="s">
        <v>917</v>
      </c>
      <c r="B284" s="20">
        <v>421</v>
      </c>
      <c r="C284" s="20">
        <v>34</v>
      </c>
      <c r="D284" s="20">
        <v>106</v>
      </c>
      <c r="E284" s="20">
        <v>232</v>
      </c>
      <c r="F284" s="20">
        <v>34</v>
      </c>
      <c r="G284" s="20">
        <v>15</v>
      </c>
      <c r="H284" s="20">
        <v>140</v>
      </c>
    </row>
    <row r="285" spans="1:8" ht="11.15" customHeight="1" x14ac:dyDescent="0.2">
      <c r="A285" s="21" t="s">
        <v>126</v>
      </c>
      <c r="B285" s="30">
        <v>100</v>
      </c>
      <c r="C285" s="30">
        <v>8.0760100000000001</v>
      </c>
      <c r="D285" s="30">
        <v>25.178146999999999</v>
      </c>
      <c r="E285" s="30">
        <v>55.106887999999998</v>
      </c>
      <c r="F285" s="30">
        <v>8.0760100000000001</v>
      </c>
      <c r="G285" s="30">
        <v>3.562945</v>
      </c>
      <c r="H285" s="30">
        <v>33.254156999999999</v>
      </c>
    </row>
    <row r="286" spans="1:8" ht="11.15" customHeight="1" x14ac:dyDescent="0.2">
      <c r="A286" s="19" t="s">
        <v>918</v>
      </c>
      <c r="B286" s="20">
        <v>358</v>
      </c>
      <c r="C286" s="20">
        <v>19</v>
      </c>
      <c r="D286" s="20">
        <v>57</v>
      </c>
      <c r="E286" s="20">
        <v>231</v>
      </c>
      <c r="F286" s="20">
        <v>37</v>
      </c>
      <c r="G286" s="20">
        <v>14</v>
      </c>
      <c r="H286" s="20">
        <v>76</v>
      </c>
    </row>
    <row r="287" spans="1:8" ht="11.15" customHeight="1" x14ac:dyDescent="0.2">
      <c r="A287" s="21" t="s">
        <v>126</v>
      </c>
      <c r="B287" s="30">
        <v>100</v>
      </c>
      <c r="C287" s="30">
        <v>5.3072629999999998</v>
      </c>
      <c r="D287" s="30">
        <v>15.921787999999999</v>
      </c>
      <c r="E287" s="30">
        <v>64.525139999999993</v>
      </c>
      <c r="F287" s="30">
        <v>10.335196</v>
      </c>
      <c r="G287" s="30">
        <v>3.910615</v>
      </c>
      <c r="H287" s="30">
        <v>21.229050000000001</v>
      </c>
    </row>
    <row r="288" spans="1:8" ht="11.15" customHeight="1" x14ac:dyDescent="0.2">
      <c r="A288" s="19" t="s">
        <v>919</v>
      </c>
      <c r="B288" s="20">
        <v>217</v>
      </c>
      <c r="C288" s="20">
        <v>15</v>
      </c>
      <c r="D288" s="20">
        <v>45</v>
      </c>
      <c r="E288" s="20">
        <v>135</v>
      </c>
      <c r="F288" s="20">
        <v>18</v>
      </c>
      <c r="G288" s="20">
        <v>4</v>
      </c>
      <c r="H288" s="20">
        <v>60</v>
      </c>
    </row>
    <row r="289" spans="1:8" ht="11.15" customHeight="1" x14ac:dyDescent="0.2">
      <c r="A289" s="21" t="s">
        <v>126</v>
      </c>
      <c r="B289" s="30">
        <v>100</v>
      </c>
      <c r="C289" s="30">
        <v>6.9124420000000004</v>
      </c>
      <c r="D289" s="30">
        <v>20.737327000000001</v>
      </c>
      <c r="E289" s="30">
        <v>62.211981999999999</v>
      </c>
      <c r="F289" s="30">
        <v>8.2949310000000001</v>
      </c>
      <c r="G289" s="30">
        <v>1.843318</v>
      </c>
      <c r="H289" s="30">
        <v>27.64977</v>
      </c>
    </row>
    <row r="290" spans="1:8" ht="11.15" customHeight="1" x14ac:dyDescent="0.2">
      <c r="A290" s="19" t="s">
        <v>920</v>
      </c>
      <c r="B290" s="20">
        <v>234</v>
      </c>
      <c r="C290" s="20">
        <v>17</v>
      </c>
      <c r="D290" s="20">
        <v>33</v>
      </c>
      <c r="E290" s="20">
        <v>140</v>
      </c>
      <c r="F290" s="20">
        <v>31</v>
      </c>
      <c r="G290" s="20">
        <v>13</v>
      </c>
      <c r="H290" s="20">
        <v>50</v>
      </c>
    </row>
    <row r="291" spans="1:8" ht="11.15" customHeight="1" x14ac:dyDescent="0.2">
      <c r="A291" s="31"/>
      <c r="B291" s="32">
        <v>100</v>
      </c>
      <c r="C291" s="32">
        <v>7.2649569999999999</v>
      </c>
      <c r="D291" s="32">
        <v>14.102563999999999</v>
      </c>
      <c r="E291" s="32">
        <v>59.829059999999998</v>
      </c>
      <c r="F291" s="32">
        <v>13.247863000000001</v>
      </c>
      <c r="G291" s="32">
        <v>5.5555560000000002</v>
      </c>
      <c r="H291" s="32">
        <v>21.367521</v>
      </c>
    </row>
    <row r="292" spans="1:8" ht="11.15" customHeight="1" x14ac:dyDescent="0.2"/>
  </sheetData>
  <phoneticPr fontId="1"/>
  <pageMargins left="0.75" right="0.75" top="1" bottom="1" header="0.5" footer="0.5"/>
</worksheet>
</file>

<file path=xl/worksheets/sheet1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B44BD-E823-464B-9A4C-9BDF424818E6}">
  <dimension ref="A1:I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HYPERLINK("#'目次'!B45","[39]")</f>
        <v>[39]</v>
      </c>
    </row>
    <row r="3" spans="1:9" x14ac:dyDescent="0.2">
      <c r="A3" s="9" t="s">
        <v>126</v>
      </c>
      <c r="B3" s="12" t="s">
        <v>274</v>
      </c>
    </row>
    <row r="4" spans="1:9" x14ac:dyDescent="0.2">
      <c r="A4" s="9" t="s">
        <v>126</v>
      </c>
      <c r="B4" s="12" t="s">
        <v>275</v>
      </c>
    </row>
    <row r="5" spans="1:9" s="15" customFormat="1" ht="25" x14ac:dyDescent="0.2">
      <c r="A5" s="13" t="s">
        <v>126</v>
      </c>
      <c r="B5" s="14" t="s">
        <v>831</v>
      </c>
      <c r="C5" s="14" t="s">
        <v>1371</v>
      </c>
      <c r="D5" s="14" t="s">
        <v>1372</v>
      </c>
      <c r="E5" s="14" t="s">
        <v>1373</v>
      </c>
      <c r="F5" s="14" t="s">
        <v>1374</v>
      </c>
      <c r="G5" s="14" t="s">
        <v>873</v>
      </c>
      <c r="H5" s="14" t="s">
        <v>1375</v>
      </c>
      <c r="I5" s="14" t="s">
        <v>1376</v>
      </c>
    </row>
    <row r="6" spans="1:9" x14ac:dyDescent="0.2">
      <c r="A6" s="16" t="s">
        <v>845</v>
      </c>
      <c r="B6" s="17">
        <v>2188</v>
      </c>
      <c r="C6" s="17">
        <v>497</v>
      </c>
      <c r="D6" s="17">
        <v>841</v>
      </c>
      <c r="E6" s="17">
        <v>560</v>
      </c>
      <c r="F6" s="17">
        <v>227</v>
      </c>
      <c r="G6" s="17">
        <v>63</v>
      </c>
      <c r="H6" s="17">
        <v>1338</v>
      </c>
      <c r="I6" s="17">
        <v>787</v>
      </c>
    </row>
    <row r="7" spans="1:9" x14ac:dyDescent="0.2">
      <c r="A7" s="21" t="s">
        <v>126</v>
      </c>
      <c r="B7" s="30">
        <v>100</v>
      </c>
      <c r="C7" s="30">
        <v>22.714808000000001</v>
      </c>
      <c r="D7" s="30">
        <v>38.436928999999999</v>
      </c>
      <c r="E7" s="30">
        <v>25.594149999999999</v>
      </c>
      <c r="F7" s="30">
        <v>10.374771000000001</v>
      </c>
      <c r="G7" s="30">
        <v>2.8793419999999998</v>
      </c>
      <c r="H7" s="30">
        <v>61.151736999999997</v>
      </c>
      <c r="I7" s="30">
        <v>35.968921000000002</v>
      </c>
    </row>
    <row r="8" spans="1:9" x14ac:dyDescent="0.2">
      <c r="A8" s="18" t="s">
        <v>846</v>
      </c>
      <c r="B8" s="18"/>
      <c r="C8" s="18"/>
      <c r="D8" s="18"/>
      <c r="E8" s="18"/>
      <c r="F8" s="18"/>
      <c r="G8" s="18"/>
      <c r="H8" s="18"/>
      <c r="I8" s="18"/>
    </row>
    <row r="9" spans="1:9" x14ac:dyDescent="0.2">
      <c r="A9" s="19" t="s">
        <v>847</v>
      </c>
      <c r="B9" s="20">
        <v>1092</v>
      </c>
      <c r="C9" s="20">
        <v>238</v>
      </c>
      <c r="D9" s="20">
        <v>424</v>
      </c>
      <c r="E9" s="20">
        <v>283</v>
      </c>
      <c r="F9" s="20">
        <v>119</v>
      </c>
      <c r="G9" s="20">
        <v>28</v>
      </c>
      <c r="H9" s="20">
        <v>662</v>
      </c>
      <c r="I9" s="20">
        <v>402</v>
      </c>
    </row>
    <row r="10" spans="1:9" x14ac:dyDescent="0.2">
      <c r="A10" s="21" t="s">
        <v>126</v>
      </c>
      <c r="B10" s="30">
        <v>100</v>
      </c>
      <c r="C10" s="30">
        <v>21.794872000000002</v>
      </c>
      <c r="D10" s="30">
        <v>38.827838999999997</v>
      </c>
      <c r="E10" s="30">
        <v>25.915751</v>
      </c>
      <c r="F10" s="30">
        <v>10.897436000000001</v>
      </c>
      <c r="G10" s="30">
        <v>2.5641029999999998</v>
      </c>
      <c r="H10" s="30">
        <v>60.622711000000002</v>
      </c>
      <c r="I10" s="30">
        <v>36.813186999999999</v>
      </c>
    </row>
    <row r="11" spans="1:9" x14ac:dyDescent="0.2">
      <c r="A11" s="19" t="s">
        <v>848</v>
      </c>
      <c r="B11" s="20">
        <v>1095</v>
      </c>
      <c r="C11" s="20">
        <v>259</v>
      </c>
      <c r="D11" s="20">
        <v>417</v>
      </c>
      <c r="E11" s="20">
        <v>276</v>
      </c>
      <c r="F11" s="20">
        <v>108</v>
      </c>
      <c r="G11" s="20">
        <v>35</v>
      </c>
      <c r="H11" s="20">
        <v>676</v>
      </c>
      <c r="I11" s="20">
        <v>384</v>
      </c>
    </row>
    <row r="12" spans="1:9" x14ac:dyDescent="0.2">
      <c r="A12" s="21" t="s">
        <v>126</v>
      </c>
      <c r="B12" s="30">
        <v>100</v>
      </c>
      <c r="C12" s="30">
        <v>23.652968000000001</v>
      </c>
      <c r="D12" s="30">
        <v>38.082191999999999</v>
      </c>
      <c r="E12" s="30">
        <v>25.205479</v>
      </c>
      <c r="F12" s="30">
        <v>9.8630139999999997</v>
      </c>
      <c r="G12" s="30">
        <v>3.1963469999999998</v>
      </c>
      <c r="H12" s="30">
        <v>61.73516</v>
      </c>
      <c r="I12" s="30">
        <v>35.068492999999997</v>
      </c>
    </row>
    <row r="13" spans="1:9" x14ac:dyDescent="0.2">
      <c r="A13" s="19" t="s">
        <v>849</v>
      </c>
      <c r="B13" s="20">
        <v>1</v>
      </c>
      <c r="C13" s="20">
        <v>0</v>
      </c>
      <c r="D13" s="20">
        <v>0</v>
      </c>
      <c r="E13" s="20">
        <v>1</v>
      </c>
      <c r="F13" s="20">
        <v>0</v>
      </c>
      <c r="G13" s="20">
        <v>0</v>
      </c>
      <c r="H13" s="20">
        <v>0</v>
      </c>
      <c r="I13" s="20">
        <v>1</v>
      </c>
    </row>
    <row r="14" spans="1:9" x14ac:dyDescent="0.2">
      <c r="A14" s="21" t="s">
        <v>126</v>
      </c>
      <c r="B14" s="30">
        <v>100</v>
      </c>
      <c r="C14" s="30">
        <v>0</v>
      </c>
      <c r="D14" s="30">
        <v>0</v>
      </c>
      <c r="E14" s="30">
        <v>100</v>
      </c>
      <c r="F14" s="30">
        <v>0</v>
      </c>
      <c r="G14" s="30">
        <v>0</v>
      </c>
      <c r="H14" s="30">
        <v>0</v>
      </c>
      <c r="I14" s="30">
        <v>100</v>
      </c>
    </row>
    <row r="15" spans="1:9" x14ac:dyDescent="0.2">
      <c r="A15" s="18" t="s">
        <v>850</v>
      </c>
      <c r="B15" s="18"/>
      <c r="C15" s="18"/>
      <c r="D15" s="18"/>
      <c r="E15" s="18"/>
      <c r="F15" s="18"/>
      <c r="G15" s="18"/>
      <c r="H15" s="18"/>
      <c r="I15" s="18"/>
    </row>
    <row r="16" spans="1:9" x14ac:dyDescent="0.2">
      <c r="A16" s="19" t="s">
        <v>851</v>
      </c>
      <c r="B16" s="20">
        <v>387</v>
      </c>
      <c r="C16" s="20">
        <v>103</v>
      </c>
      <c r="D16" s="20">
        <v>132</v>
      </c>
      <c r="E16" s="20">
        <v>105</v>
      </c>
      <c r="F16" s="20">
        <v>40</v>
      </c>
      <c r="G16" s="20">
        <v>7</v>
      </c>
      <c r="H16" s="20">
        <v>235</v>
      </c>
      <c r="I16" s="20">
        <v>145</v>
      </c>
    </row>
    <row r="17" spans="1:9" x14ac:dyDescent="0.2">
      <c r="A17" s="21" t="s">
        <v>126</v>
      </c>
      <c r="B17" s="30">
        <v>100</v>
      </c>
      <c r="C17" s="30">
        <v>26.614986999999999</v>
      </c>
      <c r="D17" s="30">
        <v>34.108527000000002</v>
      </c>
      <c r="E17" s="30">
        <v>27.131782999999999</v>
      </c>
      <c r="F17" s="30">
        <v>10.335917</v>
      </c>
      <c r="G17" s="30">
        <v>1.808786</v>
      </c>
      <c r="H17" s="30">
        <v>60.723514000000002</v>
      </c>
      <c r="I17" s="30">
        <v>37.467700000000001</v>
      </c>
    </row>
    <row r="18" spans="1:9" x14ac:dyDescent="0.2">
      <c r="A18" s="19" t="s">
        <v>852</v>
      </c>
      <c r="B18" s="20">
        <v>432</v>
      </c>
      <c r="C18" s="20">
        <v>96</v>
      </c>
      <c r="D18" s="20">
        <v>166</v>
      </c>
      <c r="E18" s="20">
        <v>103</v>
      </c>
      <c r="F18" s="20">
        <v>56</v>
      </c>
      <c r="G18" s="20">
        <v>11</v>
      </c>
      <c r="H18" s="20">
        <v>262</v>
      </c>
      <c r="I18" s="20">
        <v>159</v>
      </c>
    </row>
    <row r="19" spans="1:9" x14ac:dyDescent="0.2">
      <c r="A19" s="21" t="s">
        <v>126</v>
      </c>
      <c r="B19" s="30">
        <v>100</v>
      </c>
      <c r="C19" s="30">
        <v>22.222221999999999</v>
      </c>
      <c r="D19" s="30">
        <v>38.425925999999997</v>
      </c>
      <c r="E19" s="30">
        <v>23.842593000000001</v>
      </c>
      <c r="F19" s="30">
        <v>12.962963</v>
      </c>
      <c r="G19" s="30">
        <v>2.5462959999999999</v>
      </c>
      <c r="H19" s="30">
        <v>60.648147999999999</v>
      </c>
      <c r="I19" s="30">
        <v>36.805556000000003</v>
      </c>
    </row>
    <row r="20" spans="1:9" x14ac:dyDescent="0.2">
      <c r="A20" s="19" t="s">
        <v>853</v>
      </c>
      <c r="B20" s="20">
        <v>449</v>
      </c>
      <c r="C20" s="20">
        <v>93</v>
      </c>
      <c r="D20" s="20">
        <v>191</v>
      </c>
      <c r="E20" s="20">
        <v>115</v>
      </c>
      <c r="F20" s="20">
        <v>36</v>
      </c>
      <c r="G20" s="20">
        <v>14</v>
      </c>
      <c r="H20" s="20">
        <v>284</v>
      </c>
      <c r="I20" s="20">
        <v>151</v>
      </c>
    </row>
    <row r="21" spans="1:9" x14ac:dyDescent="0.2">
      <c r="A21" s="21" t="s">
        <v>126</v>
      </c>
      <c r="B21" s="30">
        <v>100</v>
      </c>
      <c r="C21" s="30">
        <v>20.712695</v>
      </c>
      <c r="D21" s="30">
        <v>42.538975999999998</v>
      </c>
      <c r="E21" s="30">
        <v>25.612472</v>
      </c>
      <c r="F21" s="30">
        <v>8.0178170000000009</v>
      </c>
      <c r="G21" s="30">
        <v>3.1180400000000001</v>
      </c>
      <c r="H21" s="30">
        <v>63.251669999999997</v>
      </c>
      <c r="I21" s="30">
        <v>33.630290000000002</v>
      </c>
    </row>
    <row r="22" spans="1:9" x14ac:dyDescent="0.2">
      <c r="A22" s="19" t="s">
        <v>854</v>
      </c>
      <c r="B22" s="20">
        <v>427</v>
      </c>
      <c r="C22" s="20">
        <v>95</v>
      </c>
      <c r="D22" s="20">
        <v>163</v>
      </c>
      <c r="E22" s="20">
        <v>118</v>
      </c>
      <c r="F22" s="20">
        <v>39</v>
      </c>
      <c r="G22" s="20">
        <v>12</v>
      </c>
      <c r="H22" s="20">
        <v>258</v>
      </c>
      <c r="I22" s="20">
        <v>157</v>
      </c>
    </row>
    <row r="23" spans="1:9" x14ac:dyDescent="0.2">
      <c r="A23" s="21" t="s">
        <v>126</v>
      </c>
      <c r="B23" s="30">
        <v>100</v>
      </c>
      <c r="C23" s="30">
        <v>22.248244</v>
      </c>
      <c r="D23" s="30">
        <v>38.173302</v>
      </c>
      <c r="E23" s="30">
        <v>27.63466</v>
      </c>
      <c r="F23" s="30">
        <v>9.1334890000000009</v>
      </c>
      <c r="G23" s="30">
        <v>2.8103039999999999</v>
      </c>
      <c r="H23" s="30">
        <v>60.421545999999999</v>
      </c>
      <c r="I23" s="30">
        <v>36.768149999999999</v>
      </c>
    </row>
    <row r="24" spans="1:9" x14ac:dyDescent="0.2">
      <c r="A24" s="19" t="s">
        <v>855</v>
      </c>
      <c r="B24" s="20">
        <v>274</v>
      </c>
      <c r="C24" s="20">
        <v>69</v>
      </c>
      <c r="D24" s="20">
        <v>118</v>
      </c>
      <c r="E24" s="20">
        <v>48</v>
      </c>
      <c r="F24" s="20">
        <v>29</v>
      </c>
      <c r="G24" s="20">
        <v>10</v>
      </c>
      <c r="H24" s="20">
        <v>187</v>
      </c>
      <c r="I24" s="20">
        <v>77</v>
      </c>
    </row>
    <row r="25" spans="1:9" x14ac:dyDescent="0.2">
      <c r="A25" s="21" t="s">
        <v>126</v>
      </c>
      <c r="B25" s="30">
        <v>100</v>
      </c>
      <c r="C25" s="30">
        <v>25.182482</v>
      </c>
      <c r="D25" s="30">
        <v>43.065693000000003</v>
      </c>
      <c r="E25" s="30">
        <v>17.518248</v>
      </c>
      <c r="F25" s="30">
        <v>10.583942</v>
      </c>
      <c r="G25" s="30">
        <v>3.649635</v>
      </c>
      <c r="H25" s="30">
        <v>68.248175000000003</v>
      </c>
      <c r="I25" s="30">
        <v>28.10219</v>
      </c>
    </row>
    <row r="26" spans="1:9" x14ac:dyDescent="0.2">
      <c r="A26" s="19" t="s">
        <v>856</v>
      </c>
      <c r="B26" s="20">
        <v>137</v>
      </c>
      <c r="C26" s="20">
        <v>27</v>
      </c>
      <c r="D26" s="20">
        <v>45</v>
      </c>
      <c r="E26" s="20">
        <v>44</v>
      </c>
      <c r="F26" s="20">
        <v>15</v>
      </c>
      <c r="G26" s="20">
        <v>6</v>
      </c>
      <c r="H26" s="20">
        <v>72</v>
      </c>
      <c r="I26" s="20">
        <v>59</v>
      </c>
    </row>
    <row r="27" spans="1:9" x14ac:dyDescent="0.2">
      <c r="A27" s="21" t="s">
        <v>126</v>
      </c>
      <c r="B27" s="30">
        <v>100</v>
      </c>
      <c r="C27" s="30">
        <v>19.708029</v>
      </c>
      <c r="D27" s="30">
        <v>32.846715000000003</v>
      </c>
      <c r="E27" s="30">
        <v>32.116788</v>
      </c>
      <c r="F27" s="30">
        <v>10.948905</v>
      </c>
      <c r="G27" s="30">
        <v>4.379562</v>
      </c>
      <c r="H27" s="30">
        <v>52.554744999999997</v>
      </c>
      <c r="I27" s="30">
        <v>43.065693000000003</v>
      </c>
    </row>
    <row r="28" spans="1:9" x14ac:dyDescent="0.2">
      <c r="A28" s="19" t="s">
        <v>857</v>
      </c>
      <c r="B28" s="20">
        <v>71</v>
      </c>
      <c r="C28" s="20">
        <v>12</v>
      </c>
      <c r="D28" s="20">
        <v>21</v>
      </c>
      <c r="E28" s="20">
        <v>24</v>
      </c>
      <c r="F28" s="20">
        <v>11</v>
      </c>
      <c r="G28" s="20">
        <v>3</v>
      </c>
      <c r="H28" s="20">
        <v>33</v>
      </c>
      <c r="I28" s="20">
        <v>35</v>
      </c>
    </row>
    <row r="29" spans="1:9" x14ac:dyDescent="0.2">
      <c r="A29" s="21" t="s">
        <v>126</v>
      </c>
      <c r="B29" s="30">
        <v>100</v>
      </c>
      <c r="C29" s="30">
        <v>16.901408</v>
      </c>
      <c r="D29" s="30">
        <v>29.577465</v>
      </c>
      <c r="E29" s="30">
        <v>33.802816999999997</v>
      </c>
      <c r="F29" s="30">
        <v>15.492958</v>
      </c>
      <c r="G29" s="30">
        <v>4.225352</v>
      </c>
      <c r="H29" s="30">
        <v>46.478873</v>
      </c>
      <c r="I29" s="30">
        <v>49.295774999999999</v>
      </c>
    </row>
    <row r="30" spans="1:9" x14ac:dyDescent="0.2">
      <c r="A30" s="19" t="s">
        <v>858</v>
      </c>
      <c r="B30" s="20">
        <v>11</v>
      </c>
      <c r="C30" s="20">
        <v>2</v>
      </c>
      <c r="D30" s="20">
        <v>5</v>
      </c>
      <c r="E30" s="20">
        <v>3</v>
      </c>
      <c r="F30" s="20">
        <v>1</v>
      </c>
      <c r="G30" s="20">
        <v>0</v>
      </c>
      <c r="H30" s="20">
        <v>7</v>
      </c>
      <c r="I30" s="20">
        <v>4</v>
      </c>
    </row>
    <row r="31" spans="1:9" x14ac:dyDescent="0.2">
      <c r="A31" s="21" t="s">
        <v>126</v>
      </c>
      <c r="B31" s="30">
        <v>100</v>
      </c>
      <c r="C31" s="30">
        <v>18.181818</v>
      </c>
      <c r="D31" s="30">
        <v>45.454545000000003</v>
      </c>
      <c r="E31" s="30">
        <v>27.272727</v>
      </c>
      <c r="F31" s="30">
        <v>9.0909089999999999</v>
      </c>
      <c r="G31" s="30">
        <v>0</v>
      </c>
      <c r="H31" s="30">
        <v>63.636364</v>
      </c>
      <c r="I31" s="30">
        <v>36.363636</v>
      </c>
    </row>
    <row r="32" spans="1:9" x14ac:dyDescent="0.2">
      <c r="A32" s="19" t="s">
        <v>859</v>
      </c>
      <c r="B32" s="20">
        <v>881</v>
      </c>
      <c r="C32" s="20">
        <v>189</v>
      </c>
      <c r="D32" s="20">
        <v>357</v>
      </c>
      <c r="E32" s="20">
        <v>218</v>
      </c>
      <c r="F32" s="20">
        <v>92</v>
      </c>
      <c r="G32" s="20">
        <v>25</v>
      </c>
      <c r="H32" s="20">
        <v>546</v>
      </c>
      <c r="I32" s="20">
        <v>310</v>
      </c>
    </row>
    <row r="33" spans="1:9" x14ac:dyDescent="0.2">
      <c r="A33" s="21" t="s">
        <v>126</v>
      </c>
      <c r="B33" s="30">
        <v>100</v>
      </c>
      <c r="C33" s="30">
        <v>21.452894000000001</v>
      </c>
      <c r="D33" s="30">
        <v>40.522134000000001</v>
      </c>
      <c r="E33" s="30">
        <v>24.744607999999999</v>
      </c>
      <c r="F33" s="30">
        <v>10.442679</v>
      </c>
      <c r="G33" s="30">
        <v>2.8376839999999999</v>
      </c>
      <c r="H33" s="30">
        <v>61.975028000000002</v>
      </c>
      <c r="I33" s="30">
        <v>35.187286999999998</v>
      </c>
    </row>
    <row r="34" spans="1:9" x14ac:dyDescent="0.2">
      <c r="A34" s="19" t="s">
        <v>860</v>
      </c>
      <c r="B34" s="20">
        <v>701</v>
      </c>
      <c r="C34" s="20">
        <v>164</v>
      </c>
      <c r="D34" s="20">
        <v>281</v>
      </c>
      <c r="E34" s="20">
        <v>166</v>
      </c>
      <c r="F34" s="20">
        <v>68</v>
      </c>
      <c r="G34" s="20">
        <v>22</v>
      </c>
      <c r="H34" s="20">
        <v>445</v>
      </c>
      <c r="I34" s="20">
        <v>234</v>
      </c>
    </row>
    <row r="35" spans="1:9" x14ac:dyDescent="0.2">
      <c r="A35" s="21" t="s">
        <v>126</v>
      </c>
      <c r="B35" s="30">
        <v>100</v>
      </c>
      <c r="C35" s="30">
        <v>23.395150000000001</v>
      </c>
      <c r="D35" s="30">
        <v>40.085591999999998</v>
      </c>
      <c r="E35" s="30">
        <v>23.680456</v>
      </c>
      <c r="F35" s="30">
        <v>9.7004280000000005</v>
      </c>
      <c r="G35" s="30">
        <v>3.1383740000000002</v>
      </c>
      <c r="H35" s="30">
        <v>63.480741999999999</v>
      </c>
      <c r="I35" s="30">
        <v>33.380884000000002</v>
      </c>
    </row>
    <row r="36" spans="1:9" x14ac:dyDescent="0.2">
      <c r="A36" s="19" t="s">
        <v>861</v>
      </c>
      <c r="B36" s="20">
        <v>1801</v>
      </c>
      <c r="C36" s="20">
        <v>394</v>
      </c>
      <c r="D36" s="20">
        <v>709</v>
      </c>
      <c r="E36" s="20">
        <v>455</v>
      </c>
      <c r="F36" s="20">
        <v>187</v>
      </c>
      <c r="G36" s="20">
        <v>56</v>
      </c>
      <c r="H36" s="20">
        <v>1103</v>
      </c>
      <c r="I36" s="20">
        <v>642</v>
      </c>
    </row>
    <row r="37" spans="1:9" x14ac:dyDescent="0.2">
      <c r="A37" s="21" t="s">
        <v>126</v>
      </c>
      <c r="B37" s="30">
        <v>100</v>
      </c>
      <c r="C37" s="30">
        <v>21.876735</v>
      </c>
      <c r="D37" s="30">
        <v>39.367018000000002</v>
      </c>
      <c r="E37" s="30">
        <v>25.263742000000001</v>
      </c>
      <c r="F37" s="30">
        <v>10.38312</v>
      </c>
      <c r="G37" s="30">
        <v>3.1093839999999999</v>
      </c>
      <c r="H37" s="30">
        <v>61.243752999999998</v>
      </c>
      <c r="I37" s="30">
        <v>35.646863000000003</v>
      </c>
    </row>
    <row r="38" spans="1:9" x14ac:dyDescent="0.2">
      <c r="A38" s="19" t="s">
        <v>862</v>
      </c>
      <c r="B38" s="20">
        <v>920</v>
      </c>
      <c r="C38" s="20">
        <v>205</v>
      </c>
      <c r="D38" s="20">
        <v>352</v>
      </c>
      <c r="E38" s="20">
        <v>237</v>
      </c>
      <c r="F38" s="20">
        <v>95</v>
      </c>
      <c r="G38" s="20">
        <v>31</v>
      </c>
      <c r="H38" s="20">
        <v>557</v>
      </c>
      <c r="I38" s="20">
        <v>332</v>
      </c>
    </row>
    <row r="39" spans="1:9" x14ac:dyDescent="0.2">
      <c r="A39" s="21" t="s">
        <v>126</v>
      </c>
      <c r="B39" s="30">
        <v>100</v>
      </c>
      <c r="C39" s="30">
        <v>22.282609000000001</v>
      </c>
      <c r="D39" s="30">
        <v>38.260869999999997</v>
      </c>
      <c r="E39" s="30">
        <v>25.760870000000001</v>
      </c>
      <c r="F39" s="30">
        <v>10.326086999999999</v>
      </c>
      <c r="G39" s="30">
        <v>3.3695650000000001</v>
      </c>
      <c r="H39" s="30">
        <v>60.543478</v>
      </c>
      <c r="I39" s="30">
        <v>36.086956999999998</v>
      </c>
    </row>
    <row r="40" spans="1:9" x14ac:dyDescent="0.2">
      <c r="A40" s="19" t="s">
        <v>863</v>
      </c>
      <c r="B40" s="20">
        <v>219</v>
      </c>
      <c r="C40" s="20">
        <v>41</v>
      </c>
      <c r="D40" s="20">
        <v>71</v>
      </c>
      <c r="E40" s="20">
        <v>71</v>
      </c>
      <c r="F40" s="20">
        <v>27</v>
      </c>
      <c r="G40" s="20">
        <v>9</v>
      </c>
      <c r="H40" s="20">
        <v>112</v>
      </c>
      <c r="I40" s="20">
        <v>98</v>
      </c>
    </row>
    <row r="41" spans="1:9" x14ac:dyDescent="0.2">
      <c r="A41" s="21" t="s">
        <v>126</v>
      </c>
      <c r="B41" s="30">
        <v>100</v>
      </c>
      <c r="C41" s="30">
        <v>18.721461000000001</v>
      </c>
      <c r="D41" s="30">
        <v>32.420090999999999</v>
      </c>
      <c r="E41" s="30">
        <v>32.420090999999999</v>
      </c>
      <c r="F41" s="30">
        <v>12.328766999999999</v>
      </c>
      <c r="G41" s="30">
        <v>4.1095889999999997</v>
      </c>
      <c r="H41" s="30">
        <v>51.141553000000002</v>
      </c>
      <c r="I41" s="30">
        <v>44.748857999999998</v>
      </c>
    </row>
    <row r="42" spans="1:9" x14ac:dyDescent="0.2">
      <c r="A42" s="18" t="s">
        <v>864</v>
      </c>
      <c r="B42" s="17">
        <v>208</v>
      </c>
      <c r="C42" s="17">
        <v>60</v>
      </c>
      <c r="D42" s="17">
        <v>71</v>
      </c>
      <c r="E42" s="17">
        <v>53</v>
      </c>
      <c r="F42" s="17">
        <v>20</v>
      </c>
      <c r="G42" s="17">
        <v>4</v>
      </c>
      <c r="H42" s="17">
        <v>131</v>
      </c>
      <c r="I42" s="17">
        <v>73</v>
      </c>
    </row>
    <row r="43" spans="1:9" x14ac:dyDescent="0.2">
      <c r="A43" s="21" t="s">
        <v>126</v>
      </c>
      <c r="B43" s="30">
        <v>100</v>
      </c>
      <c r="C43" s="30">
        <v>28.846153999999999</v>
      </c>
      <c r="D43" s="30">
        <v>34.134614999999997</v>
      </c>
      <c r="E43" s="30">
        <v>25.480768999999999</v>
      </c>
      <c r="F43" s="30">
        <v>9.6153849999999998</v>
      </c>
      <c r="G43" s="30">
        <v>1.9230769999999999</v>
      </c>
      <c r="H43" s="30">
        <v>62.980769000000002</v>
      </c>
      <c r="I43" s="30">
        <v>35.096153999999999</v>
      </c>
    </row>
    <row r="44" spans="1:9" x14ac:dyDescent="0.2">
      <c r="A44" s="19" t="s">
        <v>852</v>
      </c>
      <c r="B44" s="20">
        <v>220</v>
      </c>
      <c r="C44" s="20">
        <v>44</v>
      </c>
      <c r="D44" s="20">
        <v>83</v>
      </c>
      <c r="E44" s="20">
        <v>57</v>
      </c>
      <c r="F44" s="20">
        <v>31</v>
      </c>
      <c r="G44" s="20">
        <v>5</v>
      </c>
      <c r="H44" s="20">
        <v>127</v>
      </c>
      <c r="I44" s="20">
        <v>88</v>
      </c>
    </row>
    <row r="45" spans="1:9" x14ac:dyDescent="0.2">
      <c r="A45" s="21" t="s">
        <v>126</v>
      </c>
      <c r="B45" s="30">
        <v>100</v>
      </c>
      <c r="C45" s="30">
        <v>20</v>
      </c>
      <c r="D45" s="30">
        <v>37.727272999999997</v>
      </c>
      <c r="E45" s="30">
        <v>25.909091</v>
      </c>
      <c r="F45" s="30">
        <v>14.090909</v>
      </c>
      <c r="G45" s="30">
        <v>2.2727270000000002</v>
      </c>
      <c r="H45" s="30">
        <v>57.727272999999997</v>
      </c>
      <c r="I45" s="30">
        <v>40</v>
      </c>
    </row>
    <row r="46" spans="1:9" x14ac:dyDescent="0.2">
      <c r="A46" s="19" t="s">
        <v>853</v>
      </c>
      <c r="B46" s="20">
        <v>226</v>
      </c>
      <c r="C46" s="20">
        <v>48</v>
      </c>
      <c r="D46" s="20">
        <v>89</v>
      </c>
      <c r="E46" s="20">
        <v>61</v>
      </c>
      <c r="F46" s="20">
        <v>24</v>
      </c>
      <c r="G46" s="20">
        <v>4</v>
      </c>
      <c r="H46" s="20">
        <v>137</v>
      </c>
      <c r="I46" s="20">
        <v>85</v>
      </c>
    </row>
    <row r="47" spans="1:9" x14ac:dyDescent="0.2">
      <c r="A47" s="21" t="s">
        <v>126</v>
      </c>
      <c r="B47" s="30">
        <v>100</v>
      </c>
      <c r="C47" s="30">
        <v>21.238938000000001</v>
      </c>
      <c r="D47" s="30">
        <v>39.380530999999998</v>
      </c>
      <c r="E47" s="30">
        <v>26.991150000000001</v>
      </c>
      <c r="F47" s="30">
        <v>10.619469</v>
      </c>
      <c r="G47" s="30">
        <v>1.7699119999999999</v>
      </c>
      <c r="H47" s="30">
        <v>60.619469000000002</v>
      </c>
      <c r="I47" s="30">
        <v>37.610619</v>
      </c>
    </row>
    <row r="48" spans="1:9" x14ac:dyDescent="0.2">
      <c r="A48" s="19" t="s">
        <v>854</v>
      </c>
      <c r="B48" s="20">
        <v>211</v>
      </c>
      <c r="C48" s="20">
        <v>41</v>
      </c>
      <c r="D48" s="20">
        <v>77</v>
      </c>
      <c r="E48" s="20">
        <v>64</v>
      </c>
      <c r="F48" s="20">
        <v>22</v>
      </c>
      <c r="G48" s="20">
        <v>7</v>
      </c>
      <c r="H48" s="20">
        <v>118</v>
      </c>
      <c r="I48" s="20">
        <v>86</v>
      </c>
    </row>
    <row r="49" spans="1:9" x14ac:dyDescent="0.2">
      <c r="A49" s="21" t="s">
        <v>126</v>
      </c>
      <c r="B49" s="30">
        <v>100</v>
      </c>
      <c r="C49" s="30">
        <v>19.431280000000001</v>
      </c>
      <c r="D49" s="30">
        <v>36.492891</v>
      </c>
      <c r="E49" s="30">
        <v>30.331754</v>
      </c>
      <c r="F49" s="30">
        <v>10.426539999999999</v>
      </c>
      <c r="G49" s="30">
        <v>3.317536</v>
      </c>
      <c r="H49" s="30">
        <v>55.924171000000001</v>
      </c>
      <c r="I49" s="30">
        <v>40.758293999999999</v>
      </c>
    </row>
    <row r="50" spans="1:9" x14ac:dyDescent="0.2">
      <c r="A50" s="19" t="s">
        <v>855</v>
      </c>
      <c r="B50" s="20">
        <v>134</v>
      </c>
      <c r="C50" s="20">
        <v>25</v>
      </c>
      <c r="D50" s="20">
        <v>70</v>
      </c>
      <c r="E50" s="20">
        <v>22</v>
      </c>
      <c r="F50" s="20">
        <v>13</v>
      </c>
      <c r="G50" s="20">
        <v>4</v>
      </c>
      <c r="H50" s="20">
        <v>95</v>
      </c>
      <c r="I50" s="20">
        <v>35</v>
      </c>
    </row>
    <row r="51" spans="1:9" x14ac:dyDescent="0.2">
      <c r="A51" s="21" t="s">
        <v>126</v>
      </c>
      <c r="B51" s="30">
        <v>100</v>
      </c>
      <c r="C51" s="30">
        <v>18.656715999999999</v>
      </c>
      <c r="D51" s="30">
        <v>52.238805999999997</v>
      </c>
      <c r="E51" s="30">
        <v>16.417909999999999</v>
      </c>
      <c r="F51" s="30">
        <v>9.7014929999999993</v>
      </c>
      <c r="G51" s="30">
        <v>2.9850750000000001</v>
      </c>
      <c r="H51" s="30">
        <v>70.895522</v>
      </c>
      <c r="I51" s="30">
        <v>26.119402999999998</v>
      </c>
    </row>
    <row r="52" spans="1:9" x14ac:dyDescent="0.2">
      <c r="A52" s="19" t="s">
        <v>856</v>
      </c>
      <c r="B52" s="20">
        <v>65</v>
      </c>
      <c r="C52" s="20">
        <v>14</v>
      </c>
      <c r="D52" s="20">
        <v>25</v>
      </c>
      <c r="E52" s="20">
        <v>17</v>
      </c>
      <c r="F52" s="20">
        <v>6</v>
      </c>
      <c r="G52" s="20">
        <v>3</v>
      </c>
      <c r="H52" s="20">
        <v>39</v>
      </c>
      <c r="I52" s="20">
        <v>23</v>
      </c>
    </row>
    <row r="53" spans="1:9" x14ac:dyDescent="0.2">
      <c r="A53" s="21" t="s">
        <v>126</v>
      </c>
      <c r="B53" s="30">
        <v>100</v>
      </c>
      <c r="C53" s="30">
        <v>21.538461999999999</v>
      </c>
      <c r="D53" s="30">
        <v>38.461537999999997</v>
      </c>
      <c r="E53" s="30">
        <v>26.153846000000001</v>
      </c>
      <c r="F53" s="30">
        <v>9.2307690000000004</v>
      </c>
      <c r="G53" s="30">
        <v>4.6153849999999998</v>
      </c>
      <c r="H53" s="30">
        <v>60</v>
      </c>
      <c r="I53" s="30">
        <v>35.384614999999997</v>
      </c>
    </row>
    <row r="54" spans="1:9" x14ac:dyDescent="0.2">
      <c r="A54" s="19" t="s">
        <v>857</v>
      </c>
      <c r="B54" s="20">
        <v>25</v>
      </c>
      <c r="C54" s="20">
        <v>5</v>
      </c>
      <c r="D54" s="20">
        <v>8</v>
      </c>
      <c r="E54" s="20">
        <v>8</v>
      </c>
      <c r="F54" s="20">
        <v>3</v>
      </c>
      <c r="G54" s="20">
        <v>1</v>
      </c>
      <c r="H54" s="20">
        <v>13</v>
      </c>
      <c r="I54" s="20">
        <v>11</v>
      </c>
    </row>
    <row r="55" spans="1:9" x14ac:dyDescent="0.2">
      <c r="A55" s="21" t="s">
        <v>126</v>
      </c>
      <c r="B55" s="30">
        <v>100</v>
      </c>
      <c r="C55" s="30">
        <v>20</v>
      </c>
      <c r="D55" s="30">
        <v>32</v>
      </c>
      <c r="E55" s="30">
        <v>32</v>
      </c>
      <c r="F55" s="30">
        <v>12</v>
      </c>
      <c r="G55" s="30">
        <v>4</v>
      </c>
      <c r="H55" s="30">
        <v>52</v>
      </c>
      <c r="I55" s="30">
        <v>44</v>
      </c>
    </row>
    <row r="56" spans="1:9" x14ac:dyDescent="0.2">
      <c r="A56" s="19" t="s">
        <v>858</v>
      </c>
      <c r="B56" s="20">
        <v>3</v>
      </c>
      <c r="C56" s="20">
        <v>1</v>
      </c>
      <c r="D56" s="20">
        <v>1</v>
      </c>
      <c r="E56" s="20">
        <v>1</v>
      </c>
      <c r="F56" s="20">
        <v>0</v>
      </c>
      <c r="G56" s="20">
        <v>0</v>
      </c>
      <c r="H56" s="20">
        <v>2</v>
      </c>
      <c r="I56" s="20">
        <v>1</v>
      </c>
    </row>
    <row r="57" spans="1:9" x14ac:dyDescent="0.2">
      <c r="A57" s="21" t="s">
        <v>126</v>
      </c>
      <c r="B57" s="30">
        <v>100</v>
      </c>
      <c r="C57" s="30">
        <v>33.333333000000003</v>
      </c>
      <c r="D57" s="30">
        <v>33.333333000000003</v>
      </c>
      <c r="E57" s="30">
        <v>33.333333000000003</v>
      </c>
      <c r="F57" s="30">
        <v>0</v>
      </c>
      <c r="G57" s="30">
        <v>0</v>
      </c>
      <c r="H57" s="30">
        <v>66.666667000000004</v>
      </c>
      <c r="I57" s="30">
        <v>33.333333000000003</v>
      </c>
    </row>
    <row r="58" spans="1:9" x14ac:dyDescent="0.2">
      <c r="A58" s="19" t="s">
        <v>859</v>
      </c>
      <c r="B58" s="20">
        <v>446</v>
      </c>
      <c r="C58" s="20">
        <v>92</v>
      </c>
      <c r="D58" s="20">
        <v>172</v>
      </c>
      <c r="E58" s="20">
        <v>118</v>
      </c>
      <c r="F58" s="20">
        <v>55</v>
      </c>
      <c r="G58" s="20">
        <v>9</v>
      </c>
      <c r="H58" s="20">
        <v>264</v>
      </c>
      <c r="I58" s="20">
        <v>173</v>
      </c>
    </row>
    <row r="59" spans="1:9" x14ac:dyDescent="0.2">
      <c r="A59" s="21" t="s">
        <v>126</v>
      </c>
      <c r="B59" s="30">
        <v>100</v>
      </c>
      <c r="C59" s="30">
        <v>20.627803</v>
      </c>
      <c r="D59" s="30">
        <v>38.565021999999999</v>
      </c>
      <c r="E59" s="30">
        <v>26.457398999999999</v>
      </c>
      <c r="F59" s="30">
        <v>12.331839</v>
      </c>
      <c r="G59" s="30">
        <v>2.0179369999999999</v>
      </c>
      <c r="H59" s="30">
        <v>59.192824999999999</v>
      </c>
      <c r="I59" s="30">
        <v>38.789237999999997</v>
      </c>
    </row>
    <row r="60" spans="1:9" x14ac:dyDescent="0.2">
      <c r="A60" s="19" t="s">
        <v>860</v>
      </c>
      <c r="B60" s="20">
        <v>345</v>
      </c>
      <c r="C60" s="20">
        <v>66</v>
      </c>
      <c r="D60" s="20">
        <v>147</v>
      </c>
      <c r="E60" s="20">
        <v>86</v>
      </c>
      <c r="F60" s="20">
        <v>35</v>
      </c>
      <c r="G60" s="20">
        <v>11</v>
      </c>
      <c r="H60" s="20">
        <v>213</v>
      </c>
      <c r="I60" s="20">
        <v>121</v>
      </c>
    </row>
    <row r="61" spans="1:9" x14ac:dyDescent="0.2">
      <c r="A61" s="21" t="s">
        <v>126</v>
      </c>
      <c r="B61" s="30">
        <v>100</v>
      </c>
      <c r="C61" s="30">
        <v>19.130434999999999</v>
      </c>
      <c r="D61" s="30">
        <v>42.608696000000002</v>
      </c>
      <c r="E61" s="30">
        <v>24.927536</v>
      </c>
      <c r="F61" s="30">
        <v>10.144928</v>
      </c>
      <c r="G61" s="30">
        <v>3.1884060000000001</v>
      </c>
      <c r="H61" s="30">
        <v>61.739130000000003</v>
      </c>
      <c r="I61" s="30">
        <v>35.072463999999997</v>
      </c>
    </row>
    <row r="62" spans="1:9" x14ac:dyDescent="0.2">
      <c r="A62" s="19" t="s">
        <v>861</v>
      </c>
      <c r="B62" s="20">
        <v>884</v>
      </c>
      <c r="C62" s="20">
        <v>178</v>
      </c>
      <c r="D62" s="20">
        <v>353</v>
      </c>
      <c r="E62" s="20">
        <v>230</v>
      </c>
      <c r="F62" s="20">
        <v>99</v>
      </c>
      <c r="G62" s="20">
        <v>24</v>
      </c>
      <c r="H62" s="20">
        <v>531</v>
      </c>
      <c r="I62" s="20">
        <v>329</v>
      </c>
    </row>
    <row r="63" spans="1:9" x14ac:dyDescent="0.2">
      <c r="A63" s="21" t="s">
        <v>126</v>
      </c>
      <c r="B63" s="30">
        <v>100</v>
      </c>
      <c r="C63" s="30">
        <v>20.135746999999999</v>
      </c>
      <c r="D63" s="30">
        <v>39.932127000000001</v>
      </c>
      <c r="E63" s="30">
        <v>26.0181</v>
      </c>
      <c r="F63" s="30">
        <v>11.199095</v>
      </c>
      <c r="G63" s="30">
        <v>2.7149320000000001</v>
      </c>
      <c r="H63" s="30">
        <v>60.067872999999999</v>
      </c>
      <c r="I63" s="30">
        <v>37.217194999999997</v>
      </c>
    </row>
    <row r="64" spans="1:9" x14ac:dyDescent="0.2">
      <c r="A64" s="19" t="s">
        <v>862</v>
      </c>
      <c r="B64" s="20">
        <v>438</v>
      </c>
      <c r="C64" s="20">
        <v>86</v>
      </c>
      <c r="D64" s="20">
        <v>181</v>
      </c>
      <c r="E64" s="20">
        <v>112</v>
      </c>
      <c r="F64" s="20">
        <v>44</v>
      </c>
      <c r="G64" s="20">
        <v>15</v>
      </c>
      <c r="H64" s="20">
        <v>267</v>
      </c>
      <c r="I64" s="20">
        <v>156</v>
      </c>
    </row>
    <row r="65" spans="1:9" x14ac:dyDescent="0.2">
      <c r="A65" s="21" t="s">
        <v>126</v>
      </c>
      <c r="B65" s="30">
        <v>100</v>
      </c>
      <c r="C65" s="30">
        <v>19.634702999999998</v>
      </c>
      <c r="D65" s="30">
        <v>41.324201000000002</v>
      </c>
      <c r="E65" s="30">
        <v>25.570775999999999</v>
      </c>
      <c r="F65" s="30">
        <v>10.045662</v>
      </c>
      <c r="G65" s="30">
        <v>3.424658</v>
      </c>
      <c r="H65" s="30">
        <v>60.958903999999997</v>
      </c>
      <c r="I65" s="30">
        <v>35.616438000000002</v>
      </c>
    </row>
    <row r="66" spans="1:9" x14ac:dyDescent="0.2">
      <c r="A66" s="19" t="s">
        <v>863</v>
      </c>
      <c r="B66" s="20">
        <v>93</v>
      </c>
      <c r="C66" s="20">
        <v>20</v>
      </c>
      <c r="D66" s="20">
        <v>34</v>
      </c>
      <c r="E66" s="20">
        <v>26</v>
      </c>
      <c r="F66" s="20">
        <v>9</v>
      </c>
      <c r="G66" s="20">
        <v>4</v>
      </c>
      <c r="H66" s="20">
        <v>54</v>
      </c>
      <c r="I66" s="20">
        <v>35</v>
      </c>
    </row>
    <row r="67" spans="1:9" x14ac:dyDescent="0.2">
      <c r="A67" s="21" t="s">
        <v>126</v>
      </c>
      <c r="B67" s="30">
        <v>100</v>
      </c>
      <c r="C67" s="30">
        <v>21.505375999999998</v>
      </c>
      <c r="D67" s="30">
        <v>36.559139999999999</v>
      </c>
      <c r="E67" s="30">
        <v>27.956989</v>
      </c>
      <c r="F67" s="30">
        <v>9.6774190000000004</v>
      </c>
      <c r="G67" s="30">
        <v>4.301075</v>
      </c>
      <c r="H67" s="30">
        <v>58.064515999999998</v>
      </c>
      <c r="I67" s="30">
        <v>37.634408999999998</v>
      </c>
    </row>
    <row r="68" spans="1:9" x14ac:dyDescent="0.2">
      <c r="A68" s="18" t="s">
        <v>865</v>
      </c>
      <c r="B68" s="17">
        <v>178</v>
      </c>
      <c r="C68" s="17">
        <v>43</v>
      </c>
      <c r="D68" s="17">
        <v>61</v>
      </c>
      <c r="E68" s="17">
        <v>51</v>
      </c>
      <c r="F68" s="17">
        <v>20</v>
      </c>
      <c r="G68" s="17">
        <v>3</v>
      </c>
      <c r="H68" s="17">
        <v>104</v>
      </c>
      <c r="I68" s="17">
        <v>71</v>
      </c>
    </row>
    <row r="69" spans="1:9" x14ac:dyDescent="0.2">
      <c r="A69" s="21" t="s">
        <v>126</v>
      </c>
      <c r="B69" s="30">
        <v>100</v>
      </c>
      <c r="C69" s="30">
        <v>24.157302999999999</v>
      </c>
      <c r="D69" s="30">
        <v>34.269663000000001</v>
      </c>
      <c r="E69" s="30">
        <v>28.651685000000001</v>
      </c>
      <c r="F69" s="30">
        <v>11.235955000000001</v>
      </c>
      <c r="G69" s="30">
        <v>1.6853929999999999</v>
      </c>
      <c r="H69" s="30">
        <v>58.426966</v>
      </c>
      <c r="I69" s="30">
        <v>39.887639999999998</v>
      </c>
    </row>
    <row r="70" spans="1:9" x14ac:dyDescent="0.2">
      <c r="A70" s="19" t="s">
        <v>852</v>
      </c>
      <c r="B70" s="20">
        <v>212</v>
      </c>
      <c r="C70" s="20">
        <v>52</v>
      </c>
      <c r="D70" s="20">
        <v>83</v>
      </c>
      <c r="E70" s="20">
        <v>46</v>
      </c>
      <c r="F70" s="20">
        <v>25</v>
      </c>
      <c r="G70" s="20">
        <v>6</v>
      </c>
      <c r="H70" s="20">
        <v>135</v>
      </c>
      <c r="I70" s="20">
        <v>71</v>
      </c>
    </row>
    <row r="71" spans="1:9" x14ac:dyDescent="0.2">
      <c r="A71" s="21" t="s">
        <v>126</v>
      </c>
      <c r="B71" s="30">
        <v>100</v>
      </c>
      <c r="C71" s="30">
        <v>24.528302</v>
      </c>
      <c r="D71" s="30">
        <v>39.150942999999998</v>
      </c>
      <c r="E71" s="30">
        <v>21.698112999999999</v>
      </c>
      <c r="F71" s="30">
        <v>11.792453</v>
      </c>
      <c r="G71" s="30">
        <v>2.8301889999999998</v>
      </c>
      <c r="H71" s="30">
        <v>63.679245000000002</v>
      </c>
      <c r="I71" s="30">
        <v>33.490566000000001</v>
      </c>
    </row>
    <row r="72" spans="1:9" x14ac:dyDescent="0.2">
      <c r="A72" s="19" t="s">
        <v>853</v>
      </c>
      <c r="B72" s="20">
        <v>223</v>
      </c>
      <c r="C72" s="20">
        <v>45</v>
      </c>
      <c r="D72" s="20">
        <v>102</v>
      </c>
      <c r="E72" s="20">
        <v>54</v>
      </c>
      <c r="F72" s="20">
        <v>12</v>
      </c>
      <c r="G72" s="20">
        <v>10</v>
      </c>
      <c r="H72" s="20">
        <v>147</v>
      </c>
      <c r="I72" s="20">
        <v>66</v>
      </c>
    </row>
    <row r="73" spans="1:9" x14ac:dyDescent="0.2">
      <c r="A73" s="21" t="s">
        <v>126</v>
      </c>
      <c r="B73" s="30">
        <v>100</v>
      </c>
      <c r="C73" s="30">
        <v>20.179372000000001</v>
      </c>
      <c r="D73" s="30">
        <v>45.739910000000002</v>
      </c>
      <c r="E73" s="30">
        <v>24.215247000000002</v>
      </c>
      <c r="F73" s="30">
        <v>5.3811660000000003</v>
      </c>
      <c r="G73" s="30">
        <v>4.484305</v>
      </c>
      <c r="H73" s="30">
        <v>65.919282999999993</v>
      </c>
      <c r="I73" s="30">
        <v>29.596412999999998</v>
      </c>
    </row>
    <row r="74" spans="1:9" x14ac:dyDescent="0.2">
      <c r="A74" s="19" t="s">
        <v>854</v>
      </c>
      <c r="B74" s="20">
        <v>216</v>
      </c>
      <c r="C74" s="20">
        <v>54</v>
      </c>
      <c r="D74" s="20">
        <v>86</v>
      </c>
      <c r="E74" s="20">
        <v>54</v>
      </c>
      <c r="F74" s="20">
        <v>17</v>
      </c>
      <c r="G74" s="20">
        <v>5</v>
      </c>
      <c r="H74" s="20">
        <v>140</v>
      </c>
      <c r="I74" s="20">
        <v>71</v>
      </c>
    </row>
    <row r="75" spans="1:9" x14ac:dyDescent="0.2">
      <c r="A75" s="21" t="s">
        <v>126</v>
      </c>
      <c r="B75" s="30">
        <v>100</v>
      </c>
      <c r="C75" s="30">
        <v>25</v>
      </c>
      <c r="D75" s="30">
        <v>39.814815000000003</v>
      </c>
      <c r="E75" s="30">
        <v>25</v>
      </c>
      <c r="F75" s="30">
        <v>7.8703700000000003</v>
      </c>
      <c r="G75" s="30">
        <v>2.3148149999999998</v>
      </c>
      <c r="H75" s="30">
        <v>64.814814999999996</v>
      </c>
      <c r="I75" s="30">
        <v>32.870370000000001</v>
      </c>
    </row>
    <row r="76" spans="1:9" x14ac:dyDescent="0.2">
      <c r="A76" s="19" t="s">
        <v>855</v>
      </c>
      <c r="B76" s="20">
        <v>140</v>
      </c>
      <c r="C76" s="20">
        <v>44</v>
      </c>
      <c r="D76" s="20">
        <v>48</v>
      </c>
      <c r="E76" s="20">
        <v>26</v>
      </c>
      <c r="F76" s="20">
        <v>16</v>
      </c>
      <c r="G76" s="20">
        <v>6</v>
      </c>
      <c r="H76" s="20">
        <v>92</v>
      </c>
      <c r="I76" s="20">
        <v>42</v>
      </c>
    </row>
    <row r="77" spans="1:9" x14ac:dyDescent="0.2">
      <c r="A77" s="21" t="s">
        <v>126</v>
      </c>
      <c r="B77" s="30">
        <v>100</v>
      </c>
      <c r="C77" s="30">
        <v>31.428571000000002</v>
      </c>
      <c r="D77" s="30">
        <v>34.285713999999999</v>
      </c>
      <c r="E77" s="30">
        <v>18.571428999999998</v>
      </c>
      <c r="F77" s="30">
        <v>11.428571</v>
      </c>
      <c r="G77" s="30">
        <v>4.2857139999999996</v>
      </c>
      <c r="H77" s="30">
        <v>65.714286000000001</v>
      </c>
      <c r="I77" s="30">
        <v>30</v>
      </c>
    </row>
    <row r="78" spans="1:9" x14ac:dyDescent="0.2">
      <c r="A78" s="19" t="s">
        <v>856</v>
      </c>
      <c r="B78" s="20">
        <v>72</v>
      </c>
      <c r="C78" s="20">
        <v>13</v>
      </c>
      <c r="D78" s="20">
        <v>20</v>
      </c>
      <c r="E78" s="20">
        <v>27</v>
      </c>
      <c r="F78" s="20">
        <v>9</v>
      </c>
      <c r="G78" s="20">
        <v>3</v>
      </c>
      <c r="H78" s="20">
        <v>33</v>
      </c>
      <c r="I78" s="20">
        <v>36</v>
      </c>
    </row>
    <row r="79" spans="1:9" x14ac:dyDescent="0.2">
      <c r="A79" s="21" t="s">
        <v>126</v>
      </c>
      <c r="B79" s="30">
        <v>100</v>
      </c>
      <c r="C79" s="30">
        <v>18.055555999999999</v>
      </c>
      <c r="D79" s="30">
        <v>27.777778000000001</v>
      </c>
      <c r="E79" s="30">
        <v>37.5</v>
      </c>
      <c r="F79" s="30">
        <v>12.5</v>
      </c>
      <c r="G79" s="30">
        <v>4.1666670000000003</v>
      </c>
      <c r="H79" s="30">
        <v>45.833333000000003</v>
      </c>
      <c r="I79" s="30">
        <v>50</v>
      </c>
    </row>
    <row r="80" spans="1:9" x14ac:dyDescent="0.2">
      <c r="A80" s="19" t="s">
        <v>857</v>
      </c>
      <c r="B80" s="20">
        <v>46</v>
      </c>
      <c r="C80" s="20">
        <v>7</v>
      </c>
      <c r="D80" s="20">
        <v>13</v>
      </c>
      <c r="E80" s="20">
        <v>16</v>
      </c>
      <c r="F80" s="20">
        <v>8</v>
      </c>
      <c r="G80" s="20">
        <v>2</v>
      </c>
      <c r="H80" s="20">
        <v>20</v>
      </c>
      <c r="I80" s="20">
        <v>24</v>
      </c>
    </row>
    <row r="81" spans="1:9" x14ac:dyDescent="0.2">
      <c r="A81" s="21" t="s">
        <v>126</v>
      </c>
      <c r="B81" s="30">
        <v>100</v>
      </c>
      <c r="C81" s="30">
        <v>15.217390999999999</v>
      </c>
      <c r="D81" s="30">
        <v>28.260870000000001</v>
      </c>
      <c r="E81" s="30">
        <v>34.782609000000001</v>
      </c>
      <c r="F81" s="30">
        <v>17.391304000000002</v>
      </c>
      <c r="G81" s="30">
        <v>4.3478260000000004</v>
      </c>
      <c r="H81" s="30">
        <v>43.478261000000003</v>
      </c>
      <c r="I81" s="30">
        <v>52.173912999999999</v>
      </c>
    </row>
    <row r="82" spans="1:9" x14ac:dyDescent="0.2">
      <c r="A82" s="19" t="s">
        <v>858</v>
      </c>
      <c r="B82" s="20">
        <v>8</v>
      </c>
      <c r="C82" s="20">
        <v>1</v>
      </c>
      <c r="D82" s="20">
        <v>4</v>
      </c>
      <c r="E82" s="20">
        <v>2</v>
      </c>
      <c r="F82" s="20">
        <v>1</v>
      </c>
      <c r="G82" s="20">
        <v>0</v>
      </c>
      <c r="H82" s="20">
        <v>5</v>
      </c>
      <c r="I82" s="20">
        <v>3</v>
      </c>
    </row>
    <row r="83" spans="1:9" x14ac:dyDescent="0.2">
      <c r="A83" s="21" t="s">
        <v>126</v>
      </c>
      <c r="B83" s="30">
        <v>100</v>
      </c>
      <c r="C83" s="30">
        <v>12.5</v>
      </c>
      <c r="D83" s="30">
        <v>50</v>
      </c>
      <c r="E83" s="30">
        <v>25</v>
      </c>
      <c r="F83" s="30">
        <v>12.5</v>
      </c>
      <c r="G83" s="30">
        <v>0</v>
      </c>
      <c r="H83" s="30">
        <v>62.5</v>
      </c>
      <c r="I83" s="30">
        <v>37.5</v>
      </c>
    </row>
    <row r="84" spans="1:9" x14ac:dyDescent="0.2">
      <c r="A84" s="19" t="s">
        <v>859</v>
      </c>
      <c r="B84" s="20">
        <v>435</v>
      </c>
      <c r="C84" s="20">
        <v>97</v>
      </c>
      <c r="D84" s="20">
        <v>185</v>
      </c>
      <c r="E84" s="20">
        <v>100</v>
      </c>
      <c r="F84" s="20">
        <v>37</v>
      </c>
      <c r="G84" s="20">
        <v>16</v>
      </c>
      <c r="H84" s="20">
        <v>282</v>
      </c>
      <c r="I84" s="20">
        <v>137</v>
      </c>
    </row>
    <row r="85" spans="1:9" x14ac:dyDescent="0.2">
      <c r="A85" s="21" t="s">
        <v>126</v>
      </c>
      <c r="B85" s="30">
        <v>100</v>
      </c>
      <c r="C85" s="30">
        <v>22.298850999999999</v>
      </c>
      <c r="D85" s="30">
        <v>42.528736000000002</v>
      </c>
      <c r="E85" s="30">
        <v>22.988506000000001</v>
      </c>
      <c r="F85" s="30">
        <v>8.5057469999999995</v>
      </c>
      <c r="G85" s="30">
        <v>3.6781609999999998</v>
      </c>
      <c r="H85" s="30">
        <v>64.827585999999997</v>
      </c>
      <c r="I85" s="30">
        <v>31.494253</v>
      </c>
    </row>
    <row r="86" spans="1:9" x14ac:dyDescent="0.2">
      <c r="A86" s="19" t="s">
        <v>860</v>
      </c>
      <c r="B86" s="20">
        <v>356</v>
      </c>
      <c r="C86" s="20">
        <v>98</v>
      </c>
      <c r="D86" s="20">
        <v>134</v>
      </c>
      <c r="E86" s="20">
        <v>80</v>
      </c>
      <c r="F86" s="20">
        <v>33</v>
      </c>
      <c r="G86" s="20">
        <v>11</v>
      </c>
      <c r="H86" s="20">
        <v>232</v>
      </c>
      <c r="I86" s="20">
        <v>113</v>
      </c>
    </row>
    <row r="87" spans="1:9" x14ac:dyDescent="0.2">
      <c r="A87" s="21" t="s">
        <v>126</v>
      </c>
      <c r="B87" s="30">
        <v>100</v>
      </c>
      <c r="C87" s="30">
        <v>27.528089999999999</v>
      </c>
      <c r="D87" s="30">
        <v>37.640448999999997</v>
      </c>
      <c r="E87" s="30">
        <v>22.471910000000001</v>
      </c>
      <c r="F87" s="30">
        <v>9.2696629999999995</v>
      </c>
      <c r="G87" s="30">
        <v>3.0898880000000002</v>
      </c>
      <c r="H87" s="30">
        <v>65.168538999999996</v>
      </c>
      <c r="I87" s="30">
        <v>31.741572999999999</v>
      </c>
    </row>
    <row r="88" spans="1:9" x14ac:dyDescent="0.2">
      <c r="A88" s="19" t="s">
        <v>861</v>
      </c>
      <c r="B88" s="20">
        <v>917</v>
      </c>
      <c r="C88" s="20">
        <v>216</v>
      </c>
      <c r="D88" s="20">
        <v>356</v>
      </c>
      <c r="E88" s="20">
        <v>225</v>
      </c>
      <c r="F88" s="20">
        <v>88</v>
      </c>
      <c r="G88" s="20">
        <v>32</v>
      </c>
      <c r="H88" s="20">
        <v>572</v>
      </c>
      <c r="I88" s="20">
        <v>313</v>
      </c>
    </row>
    <row r="89" spans="1:9" x14ac:dyDescent="0.2">
      <c r="A89" s="21" t="s">
        <v>126</v>
      </c>
      <c r="B89" s="30">
        <v>100</v>
      </c>
      <c r="C89" s="30">
        <v>23.555071000000002</v>
      </c>
      <c r="D89" s="30">
        <v>38.822246</v>
      </c>
      <c r="E89" s="30">
        <v>24.536532000000001</v>
      </c>
      <c r="F89" s="30">
        <v>9.5965100000000003</v>
      </c>
      <c r="G89" s="30">
        <v>3.4896400000000001</v>
      </c>
      <c r="H89" s="30">
        <v>62.377316999999998</v>
      </c>
      <c r="I89" s="30">
        <v>34.133043000000001</v>
      </c>
    </row>
    <row r="90" spans="1:9" x14ac:dyDescent="0.2">
      <c r="A90" s="19" t="s">
        <v>862</v>
      </c>
      <c r="B90" s="20">
        <v>482</v>
      </c>
      <c r="C90" s="20">
        <v>119</v>
      </c>
      <c r="D90" s="20">
        <v>171</v>
      </c>
      <c r="E90" s="20">
        <v>125</v>
      </c>
      <c r="F90" s="20">
        <v>51</v>
      </c>
      <c r="G90" s="20">
        <v>16</v>
      </c>
      <c r="H90" s="20">
        <v>290</v>
      </c>
      <c r="I90" s="20">
        <v>176</v>
      </c>
    </row>
    <row r="91" spans="1:9" x14ac:dyDescent="0.2">
      <c r="A91" s="21" t="s">
        <v>126</v>
      </c>
      <c r="B91" s="30">
        <v>100</v>
      </c>
      <c r="C91" s="30">
        <v>24.688797000000001</v>
      </c>
      <c r="D91" s="30">
        <v>35.477178000000002</v>
      </c>
      <c r="E91" s="30">
        <v>25.933610000000002</v>
      </c>
      <c r="F91" s="30">
        <v>10.580913000000001</v>
      </c>
      <c r="G91" s="30">
        <v>3.319502</v>
      </c>
      <c r="H91" s="30">
        <v>60.165975000000003</v>
      </c>
      <c r="I91" s="30">
        <v>36.514522999999997</v>
      </c>
    </row>
    <row r="92" spans="1:9" x14ac:dyDescent="0.2">
      <c r="A92" s="19" t="s">
        <v>863</v>
      </c>
      <c r="B92" s="20">
        <v>126</v>
      </c>
      <c r="C92" s="20">
        <v>21</v>
      </c>
      <c r="D92" s="20">
        <v>37</v>
      </c>
      <c r="E92" s="20">
        <v>45</v>
      </c>
      <c r="F92" s="20">
        <v>18</v>
      </c>
      <c r="G92" s="20">
        <v>5</v>
      </c>
      <c r="H92" s="20">
        <v>58</v>
      </c>
      <c r="I92" s="20">
        <v>63</v>
      </c>
    </row>
    <row r="93" spans="1:9" x14ac:dyDescent="0.2">
      <c r="A93" s="21" t="s">
        <v>126</v>
      </c>
      <c r="B93" s="30">
        <v>100</v>
      </c>
      <c r="C93" s="30">
        <v>16.666667</v>
      </c>
      <c r="D93" s="30">
        <v>29.365079000000001</v>
      </c>
      <c r="E93" s="30">
        <v>35.714286000000001</v>
      </c>
      <c r="F93" s="30">
        <v>14.285714</v>
      </c>
      <c r="G93" s="30">
        <v>3.9682539999999999</v>
      </c>
      <c r="H93" s="30">
        <v>46.031745999999998</v>
      </c>
      <c r="I93" s="30">
        <v>50</v>
      </c>
    </row>
    <row r="94" spans="1:9" x14ac:dyDescent="0.2">
      <c r="A94" s="18" t="s">
        <v>866</v>
      </c>
      <c r="B94" s="18"/>
      <c r="C94" s="18"/>
      <c r="D94" s="18"/>
      <c r="E94" s="18"/>
      <c r="F94" s="18"/>
      <c r="G94" s="18"/>
      <c r="H94" s="18"/>
      <c r="I94" s="18"/>
    </row>
    <row r="95" spans="1:9" x14ac:dyDescent="0.2">
      <c r="A95" s="19" t="s">
        <v>130</v>
      </c>
      <c r="B95" s="20">
        <v>151</v>
      </c>
      <c r="C95" s="20">
        <v>44</v>
      </c>
      <c r="D95" s="20">
        <v>43</v>
      </c>
      <c r="E95" s="20">
        <v>35</v>
      </c>
      <c r="F95" s="20">
        <v>23</v>
      </c>
      <c r="G95" s="20">
        <v>6</v>
      </c>
      <c r="H95" s="20">
        <v>87</v>
      </c>
      <c r="I95" s="20">
        <v>58</v>
      </c>
    </row>
    <row r="96" spans="1:9" x14ac:dyDescent="0.2">
      <c r="A96" s="21" t="s">
        <v>126</v>
      </c>
      <c r="B96" s="30">
        <v>100</v>
      </c>
      <c r="C96" s="30">
        <v>29.139073</v>
      </c>
      <c r="D96" s="30">
        <v>28.476821000000001</v>
      </c>
      <c r="E96" s="30">
        <v>23.178808</v>
      </c>
      <c r="F96" s="30">
        <v>15.231788</v>
      </c>
      <c r="G96" s="30">
        <v>3.9735100000000001</v>
      </c>
      <c r="H96" s="30">
        <v>57.615893999999997</v>
      </c>
      <c r="I96" s="30">
        <v>38.410595999999998</v>
      </c>
    </row>
    <row r="97" spans="1:9" x14ac:dyDescent="0.2">
      <c r="A97" s="19" t="s">
        <v>131</v>
      </c>
      <c r="B97" s="20">
        <v>1446</v>
      </c>
      <c r="C97" s="20">
        <v>293</v>
      </c>
      <c r="D97" s="20">
        <v>600</v>
      </c>
      <c r="E97" s="20">
        <v>382</v>
      </c>
      <c r="F97" s="20">
        <v>136</v>
      </c>
      <c r="G97" s="20">
        <v>35</v>
      </c>
      <c r="H97" s="20">
        <v>893</v>
      </c>
      <c r="I97" s="20">
        <v>518</v>
      </c>
    </row>
    <row r="98" spans="1:9" x14ac:dyDescent="0.2">
      <c r="A98" s="21" t="s">
        <v>126</v>
      </c>
      <c r="B98" s="30">
        <v>100</v>
      </c>
      <c r="C98" s="30">
        <v>20.262794</v>
      </c>
      <c r="D98" s="30">
        <v>41.493775999999997</v>
      </c>
      <c r="E98" s="30">
        <v>26.417704000000001</v>
      </c>
      <c r="F98" s="30">
        <v>9.4052559999999996</v>
      </c>
      <c r="G98" s="30">
        <v>2.4204699999999999</v>
      </c>
      <c r="H98" s="30">
        <v>61.756570000000004</v>
      </c>
      <c r="I98" s="30">
        <v>35.822960000000002</v>
      </c>
    </row>
    <row r="99" spans="1:9" x14ac:dyDescent="0.2">
      <c r="A99" s="19" t="s">
        <v>392</v>
      </c>
      <c r="B99" s="20">
        <v>150</v>
      </c>
      <c r="C99" s="20">
        <v>55</v>
      </c>
      <c r="D99" s="20">
        <v>45</v>
      </c>
      <c r="E99" s="20">
        <v>32</v>
      </c>
      <c r="F99" s="20">
        <v>16</v>
      </c>
      <c r="G99" s="20">
        <v>2</v>
      </c>
      <c r="H99" s="20">
        <v>100</v>
      </c>
      <c r="I99" s="20">
        <v>48</v>
      </c>
    </row>
    <row r="100" spans="1:9" x14ac:dyDescent="0.2">
      <c r="A100" s="21" t="s">
        <v>126</v>
      </c>
      <c r="B100" s="30">
        <v>100</v>
      </c>
      <c r="C100" s="30">
        <v>36.666666999999997</v>
      </c>
      <c r="D100" s="30">
        <v>30</v>
      </c>
      <c r="E100" s="30">
        <v>21.333333</v>
      </c>
      <c r="F100" s="30">
        <v>10.666667</v>
      </c>
      <c r="G100" s="30">
        <v>1.3333330000000001</v>
      </c>
      <c r="H100" s="30">
        <v>66.666667000000004</v>
      </c>
      <c r="I100" s="30">
        <v>32</v>
      </c>
    </row>
    <row r="101" spans="1:9" x14ac:dyDescent="0.2">
      <c r="A101" s="19" t="s">
        <v>132</v>
      </c>
      <c r="B101" s="20">
        <v>372</v>
      </c>
      <c r="C101" s="20">
        <v>87</v>
      </c>
      <c r="D101" s="20">
        <v>126</v>
      </c>
      <c r="E101" s="20">
        <v>97</v>
      </c>
      <c r="F101" s="20">
        <v>45</v>
      </c>
      <c r="G101" s="20">
        <v>17</v>
      </c>
      <c r="H101" s="20">
        <v>213</v>
      </c>
      <c r="I101" s="20">
        <v>142</v>
      </c>
    </row>
    <row r="102" spans="1:9" x14ac:dyDescent="0.2">
      <c r="A102" s="21" t="s">
        <v>126</v>
      </c>
      <c r="B102" s="30">
        <v>100</v>
      </c>
      <c r="C102" s="30">
        <v>23.387097000000001</v>
      </c>
      <c r="D102" s="30">
        <v>33.870967999999998</v>
      </c>
      <c r="E102" s="30">
        <v>26.075268999999999</v>
      </c>
      <c r="F102" s="30">
        <v>12.096774</v>
      </c>
      <c r="G102" s="30">
        <v>4.5698920000000003</v>
      </c>
      <c r="H102" s="30">
        <v>57.258065000000002</v>
      </c>
      <c r="I102" s="30">
        <v>38.172043000000002</v>
      </c>
    </row>
    <row r="103" spans="1:9" x14ac:dyDescent="0.2">
      <c r="A103" s="19" t="s">
        <v>867</v>
      </c>
      <c r="B103" s="20">
        <v>69</v>
      </c>
      <c r="C103" s="20">
        <v>18</v>
      </c>
      <c r="D103" s="20">
        <v>27</v>
      </c>
      <c r="E103" s="20">
        <v>14</v>
      </c>
      <c r="F103" s="20">
        <v>7</v>
      </c>
      <c r="G103" s="20">
        <v>3</v>
      </c>
      <c r="H103" s="20">
        <v>45</v>
      </c>
      <c r="I103" s="20">
        <v>21</v>
      </c>
    </row>
    <row r="104" spans="1:9" x14ac:dyDescent="0.2">
      <c r="A104" s="21" t="s">
        <v>126</v>
      </c>
      <c r="B104" s="30">
        <v>100</v>
      </c>
      <c r="C104" s="30">
        <v>26.086957000000002</v>
      </c>
      <c r="D104" s="30">
        <v>39.130434999999999</v>
      </c>
      <c r="E104" s="30">
        <v>20.289854999999999</v>
      </c>
      <c r="F104" s="30">
        <v>10.144928</v>
      </c>
      <c r="G104" s="30">
        <v>4.3478260000000004</v>
      </c>
      <c r="H104" s="30">
        <v>65.217391000000006</v>
      </c>
      <c r="I104" s="30">
        <v>30.434782999999999</v>
      </c>
    </row>
    <row r="105" spans="1:9" x14ac:dyDescent="0.2">
      <c r="A105" s="18" t="s">
        <v>133</v>
      </c>
      <c r="B105" s="17">
        <v>92</v>
      </c>
      <c r="C105" s="17">
        <v>30</v>
      </c>
      <c r="D105" s="17">
        <v>25</v>
      </c>
      <c r="E105" s="17">
        <v>18</v>
      </c>
      <c r="F105" s="17">
        <v>15</v>
      </c>
      <c r="G105" s="17">
        <v>4</v>
      </c>
      <c r="H105" s="17">
        <v>55</v>
      </c>
      <c r="I105" s="17">
        <v>33</v>
      </c>
    </row>
    <row r="106" spans="1:9" x14ac:dyDescent="0.2">
      <c r="A106" s="21" t="s">
        <v>126</v>
      </c>
      <c r="B106" s="30">
        <v>100</v>
      </c>
      <c r="C106" s="30">
        <v>32.608696000000002</v>
      </c>
      <c r="D106" s="30">
        <v>27.173912999999999</v>
      </c>
      <c r="E106" s="30">
        <v>19.565217000000001</v>
      </c>
      <c r="F106" s="30">
        <v>16.304348000000001</v>
      </c>
      <c r="G106" s="30">
        <v>4.3478260000000004</v>
      </c>
      <c r="H106" s="30">
        <v>59.782609000000001</v>
      </c>
      <c r="I106" s="30">
        <v>35.869565000000001</v>
      </c>
    </row>
    <row r="107" spans="1:9" x14ac:dyDescent="0.2">
      <c r="A107" s="19" t="s">
        <v>134</v>
      </c>
      <c r="B107" s="20">
        <v>813</v>
      </c>
      <c r="C107" s="20">
        <v>156</v>
      </c>
      <c r="D107" s="20">
        <v>332</v>
      </c>
      <c r="E107" s="20">
        <v>227</v>
      </c>
      <c r="F107" s="20">
        <v>82</v>
      </c>
      <c r="G107" s="20">
        <v>16</v>
      </c>
      <c r="H107" s="20">
        <v>488</v>
      </c>
      <c r="I107" s="20">
        <v>309</v>
      </c>
    </row>
    <row r="108" spans="1:9" x14ac:dyDescent="0.2">
      <c r="A108" s="21" t="s">
        <v>126</v>
      </c>
      <c r="B108" s="30">
        <v>100</v>
      </c>
      <c r="C108" s="30">
        <v>19.188192000000001</v>
      </c>
      <c r="D108" s="30">
        <v>40.836407999999999</v>
      </c>
      <c r="E108" s="30">
        <v>27.921278999999998</v>
      </c>
      <c r="F108" s="30">
        <v>10.086100999999999</v>
      </c>
      <c r="G108" s="30">
        <v>1.9680200000000001</v>
      </c>
      <c r="H108" s="30">
        <v>60.0246</v>
      </c>
      <c r="I108" s="30">
        <v>38.007379999999998</v>
      </c>
    </row>
    <row r="109" spans="1:9" x14ac:dyDescent="0.2">
      <c r="A109" s="19" t="s">
        <v>393</v>
      </c>
      <c r="B109" s="20">
        <v>65</v>
      </c>
      <c r="C109" s="20">
        <v>22</v>
      </c>
      <c r="D109" s="20">
        <v>24</v>
      </c>
      <c r="E109" s="20">
        <v>13</v>
      </c>
      <c r="F109" s="20">
        <v>5</v>
      </c>
      <c r="G109" s="20">
        <v>1</v>
      </c>
      <c r="H109" s="20">
        <v>46</v>
      </c>
      <c r="I109" s="20">
        <v>18</v>
      </c>
    </row>
    <row r="110" spans="1:9" x14ac:dyDescent="0.2">
      <c r="A110" s="21" t="s">
        <v>126</v>
      </c>
      <c r="B110" s="30">
        <v>100</v>
      </c>
      <c r="C110" s="30">
        <v>33.846153999999999</v>
      </c>
      <c r="D110" s="30">
        <v>36.923076999999999</v>
      </c>
      <c r="E110" s="30">
        <v>20</v>
      </c>
      <c r="F110" s="30">
        <v>7.6923079999999997</v>
      </c>
      <c r="G110" s="30">
        <v>1.538462</v>
      </c>
      <c r="H110" s="30">
        <v>70.769231000000005</v>
      </c>
      <c r="I110" s="30">
        <v>27.692308000000001</v>
      </c>
    </row>
    <row r="111" spans="1:9" x14ac:dyDescent="0.2">
      <c r="A111" s="19" t="s">
        <v>135</v>
      </c>
      <c r="B111" s="20">
        <v>83</v>
      </c>
      <c r="C111" s="20">
        <v>19</v>
      </c>
      <c r="D111" s="20">
        <v>30</v>
      </c>
      <c r="E111" s="20">
        <v>16</v>
      </c>
      <c r="F111" s="20">
        <v>13</v>
      </c>
      <c r="G111" s="20">
        <v>5</v>
      </c>
      <c r="H111" s="20">
        <v>49</v>
      </c>
      <c r="I111" s="20">
        <v>29</v>
      </c>
    </row>
    <row r="112" spans="1:9" x14ac:dyDescent="0.2">
      <c r="A112" s="21" t="s">
        <v>126</v>
      </c>
      <c r="B112" s="30">
        <v>100</v>
      </c>
      <c r="C112" s="30">
        <v>22.891566000000001</v>
      </c>
      <c r="D112" s="30">
        <v>36.144578000000003</v>
      </c>
      <c r="E112" s="30">
        <v>19.277107999999998</v>
      </c>
      <c r="F112" s="30">
        <v>15.662651</v>
      </c>
      <c r="G112" s="30">
        <v>6.0240960000000001</v>
      </c>
      <c r="H112" s="30">
        <v>59.036144999999998</v>
      </c>
      <c r="I112" s="30">
        <v>34.939759000000002</v>
      </c>
    </row>
    <row r="113" spans="1:9" x14ac:dyDescent="0.2">
      <c r="A113" s="19" t="s">
        <v>868</v>
      </c>
      <c r="B113" s="20">
        <v>39</v>
      </c>
      <c r="C113" s="20">
        <v>11</v>
      </c>
      <c r="D113" s="20">
        <v>13</v>
      </c>
      <c r="E113" s="20">
        <v>9</v>
      </c>
      <c r="F113" s="20">
        <v>4</v>
      </c>
      <c r="G113" s="20">
        <v>2</v>
      </c>
      <c r="H113" s="20">
        <v>24</v>
      </c>
      <c r="I113" s="20">
        <v>13</v>
      </c>
    </row>
    <row r="114" spans="1:9" x14ac:dyDescent="0.2">
      <c r="A114" s="21" t="s">
        <v>126</v>
      </c>
      <c r="B114" s="30">
        <v>100</v>
      </c>
      <c r="C114" s="30">
        <v>28.205127999999998</v>
      </c>
      <c r="D114" s="30">
        <v>33.333333000000003</v>
      </c>
      <c r="E114" s="30">
        <v>23.076923000000001</v>
      </c>
      <c r="F114" s="30">
        <v>10.256410000000001</v>
      </c>
      <c r="G114" s="30">
        <v>5.1282050000000003</v>
      </c>
      <c r="H114" s="30">
        <v>61.538462000000003</v>
      </c>
      <c r="I114" s="30">
        <v>33.333333000000003</v>
      </c>
    </row>
    <row r="115" spans="1:9" x14ac:dyDescent="0.2">
      <c r="A115" s="18" t="s">
        <v>136</v>
      </c>
      <c r="B115" s="17">
        <v>59</v>
      </c>
      <c r="C115" s="17">
        <v>14</v>
      </c>
      <c r="D115" s="17">
        <v>18</v>
      </c>
      <c r="E115" s="17">
        <v>17</v>
      </c>
      <c r="F115" s="17">
        <v>8</v>
      </c>
      <c r="G115" s="17">
        <v>2</v>
      </c>
      <c r="H115" s="17">
        <v>32</v>
      </c>
      <c r="I115" s="17">
        <v>25</v>
      </c>
    </row>
    <row r="116" spans="1:9" x14ac:dyDescent="0.2">
      <c r="A116" s="21" t="s">
        <v>126</v>
      </c>
      <c r="B116" s="30">
        <v>100</v>
      </c>
      <c r="C116" s="30">
        <v>23.728814</v>
      </c>
      <c r="D116" s="30">
        <v>30.508475000000001</v>
      </c>
      <c r="E116" s="30">
        <v>28.813559000000001</v>
      </c>
      <c r="F116" s="30">
        <v>13.559322</v>
      </c>
      <c r="G116" s="30">
        <v>3.389831</v>
      </c>
      <c r="H116" s="30">
        <v>54.237287999999999</v>
      </c>
      <c r="I116" s="30">
        <v>42.372881</v>
      </c>
    </row>
    <row r="117" spans="1:9" x14ac:dyDescent="0.2">
      <c r="A117" s="19" t="s">
        <v>134</v>
      </c>
      <c r="B117" s="20">
        <v>632</v>
      </c>
      <c r="C117" s="20">
        <v>137</v>
      </c>
      <c r="D117" s="20">
        <v>268</v>
      </c>
      <c r="E117" s="20">
        <v>154</v>
      </c>
      <c r="F117" s="20">
        <v>54</v>
      </c>
      <c r="G117" s="20">
        <v>19</v>
      </c>
      <c r="H117" s="20">
        <v>405</v>
      </c>
      <c r="I117" s="20">
        <v>208</v>
      </c>
    </row>
    <row r="118" spans="1:9" x14ac:dyDescent="0.2">
      <c r="A118" s="21" t="s">
        <v>126</v>
      </c>
      <c r="B118" s="30">
        <v>100</v>
      </c>
      <c r="C118" s="30">
        <v>21.677215</v>
      </c>
      <c r="D118" s="30">
        <v>42.405062999999998</v>
      </c>
      <c r="E118" s="30">
        <v>24.367089</v>
      </c>
      <c r="F118" s="30">
        <v>8.5443040000000003</v>
      </c>
      <c r="G118" s="30">
        <v>3.006329</v>
      </c>
      <c r="H118" s="30">
        <v>64.082278000000002</v>
      </c>
      <c r="I118" s="30">
        <v>32.911391999999999</v>
      </c>
    </row>
    <row r="119" spans="1:9" x14ac:dyDescent="0.2">
      <c r="A119" s="19" t="s">
        <v>393</v>
      </c>
      <c r="B119" s="20">
        <v>85</v>
      </c>
      <c r="C119" s="20">
        <v>33</v>
      </c>
      <c r="D119" s="20">
        <v>21</v>
      </c>
      <c r="E119" s="20">
        <v>19</v>
      </c>
      <c r="F119" s="20">
        <v>11</v>
      </c>
      <c r="G119" s="20">
        <v>1</v>
      </c>
      <c r="H119" s="20">
        <v>54</v>
      </c>
      <c r="I119" s="20">
        <v>30</v>
      </c>
    </row>
    <row r="120" spans="1:9" x14ac:dyDescent="0.2">
      <c r="A120" s="21" t="s">
        <v>126</v>
      </c>
      <c r="B120" s="30">
        <v>100</v>
      </c>
      <c r="C120" s="30">
        <v>38.823529000000001</v>
      </c>
      <c r="D120" s="30">
        <v>24.705881999999999</v>
      </c>
      <c r="E120" s="30">
        <v>22.352941000000001</v>
      </c>
      <c r="F120" s="30">
        <v>12.941176</v>
      </c>
      <c r="G120" s="30">
        <v>1.176471</v>
      </c>
      <c r="H120" s="30">
        <v>63.529412000000001</v>
      </c>
      <c r="I120" s="30">
        <v>35.294117999999997</v>
      </c>
    </row>
    <row r="121" spans="1:9" x14ac:dyDescent="0.2">
      <c r="A121" s="19" t="s">
        <v>135</v>
      </c>
      <c r="B121" s="20">
        <v>289</v>
      </c>
      <c r="C121" s="20">
        <v>68</v>
      </c>
      <c r="D121" s="20">
        <v>96</v>
      </c>
      <c r="E121" s="20">
        <v>81</v>
      </c>
      <c r="F121" s="20">
        <v>32</v>
      </c>
      <c r="G121" s="20">
        <v>12</v>
      </c>
      <c r="H121" s="20">
        <v>164</v>
      </c>
      <c r="I121" s="20">
        <v>113</v>
      </c>
    </row>
    <row r="122" spans="1:9" x14ac:dyDescent="0.2">
      <c r="A122" s="21" t="s">
        <v>126</v>
      </c>
      <c r="B122" s="30">
        <v>100</v>
      </c>
      <c r="C122" s="30">
        <v>23.529412000000001</v>
      </c>
      <c r="D122" s="30">
        <v>33.217993</v>
      </c>
      <c r="E122" s="30">
        <v>28.027681999999999</v>
      </c>
      <c r="F122" s="30">
        <v>11.072664</v>
      </c>
      <c r="G122" s="30">
        <v>4.1522490000000003</v>
      </c>
      <c r="H122" s="30">
        <v>56.747405000000001</v>
      </c>
      <c r="I122" s="30">
        <v>39.100346000000002</v>
      </c>
    </row>
    <row r="123" spans="1:9" x14ac:dyDescent="0.2">
      <c r="A123" s="19" t="s">
        <v>868</v>
      </c>
      <c r="B123" s="20">
        <v>30</v>
      </c>
      <c r="C123" s="20">
        <v>7</v>
      </c>
      <c r="D123" s="20">
        <v>14</v>
      </c>
      <c r="E123" s="20">
        <v>5</v>
      </c>
      <c r="F123" s="20">
        <v>3</v>
      </c>
      <c r="G123" s="20">
        <v>1</v>
      </c>
      <c r="H123" s="20">
        <v>21</v>
      </c>
      <c r="I123" s="20">
        <v>8</v>
      </c>
    </row>
    <row r="124" spans="1:9" x14ac:dyDescent="0.2">
      <c r="A124" s="21" t="s">
        <v>126</v>
      </c>
      <c r="B124" s="30">
        <v>100</v>
      </c>
      <c r="C124" s="30">
        <v>23.333333</v>
      </c>
      <c r="D124" s="30">
        <v>46.666666999999997</v>
      </c>
      <c r="E124" s="30">
        <v>16.666667</v>
      </c>
      <c r="F124" s="30">
        <v>10</v>
      </c>
      <c r="G124" s="30">
        <v>3.3333330000000001</v>
      </c>
      <c r="H124" s="30">
        <v>70</v>
      </c>
      <c r="I124" s="30">
        <v>26.666667</v>
      </c>
    </row>
    <row r="125" spans="1:9" x14ac:dyDescent="0.2">
      <c r="A125" s="18" t="s">
        <v>869</v>
      </c>
      <c r="B125" s="18"/>
      <c r="C125" s="18"/>
      <c r="D125" s="18"/>
      <c r="E125" s="18"/>
      <c r="F125" s="18"/>
      <c r="G125" s="18"/>
      <c r="H125" s="18"/>
      <c r="I125" s="18"/>
    </row>
    <row r="126" spans="1:9" x14ac:dyDescent="0.2">
      <c r="A126" s="19" t="s">
        <v>870</v>
      </c>
      <c r="B126" s="20">
        <v>366</v>
      </c>
      <c r="C126" s="20">
        <v>116</v>
      </c>
      <c r="D126" s="20">
        <v>114</v>
      </c>
      <c r="E126" s="20">
        <v>69</v>
      </c>
      <c r="F126" s="20">
        <v>53</v>
      </c>
      <c r="G126" s="20">
        <v>14</v>
      </c>
      <c r="H126" s="20">
        <v>230</v>
      </c>
      <c r="I126" s="20">
        <v>122</v>
      </c>
    </row>
    <row r="127" spans="1:9" x14ac:dyDescent="0.2">
      <c r="A127" s="21" t="s">
        <v>126</v>
      </c>
      <c r="B127" s="30">
        <v>100</v>
      </c>
      <c r="C127" s="30">
        <v>31.693988999999998</v>
      </c>
      <c r="D127" s="30">
        <v>31.147541</v>
      </c>
      <c r="E127" s="30">
        <v>18.852459</v>
      </c>
      <c r="F127" s="30">
        <v>14.480874</v>
      </c>
      <c r="G127" s="30">
        <v>3.8251369999999998</v>
      </c>
      <c r="H127" s="30">
        <v>62.841529999999999</v>
      </c>
      <c r="I127" s="30">
        <v>33.333333000000003</v>
      </c>
    </row>
    <row r="128" spans="1:9" x14ac:dyDescent="0.2">
      <c r="A128" s="19" t="s">
        <v>871</v>
      </c>
      <c r="B128" s="20">
        <v>1212</v>
      </c>
      <c r="C128" s="20">
        <v>238</v>
      </c>
      <c r="D128" s="20">
        <v>496</v>
      </c>
      <c r="E128" s="20">
        <v>332</v>
      </c>
      <c r="F128" s="20">
        <v>117</v>
      </c>
      <c r="G128" s="20">
        <v>29</v>
      </c>
      <c r="H128" s="20">
        <v>734</v>
      </c>
      <c r="I128" s="20">
        <v>449</v>
      </c>
    </row>
    <row r="129" spans="1:9" x14ac:dyDescent="0.2">
      <c r="A129" s="21" t="s">
        <v>126</v>
      </c>
      <c r="B129" s="30">
        <v>100</v>
      </c>
      <c r="C129" s="30">
        <v>19.636963999999999</v>
      </c>
      <c r="D129" s="30">
        <v>40.924092000000002</v>
      </c>
      <c r="E129" s="30">
        <v>27.392738999999999</v>
      </c>
      <c r="F129" s="30">
        <v>9.6534650000000006</v>
      </c>
      <c r="G129" s="30">
        <v>2.3927390000000002</v>
      </c>
      <c r="H129" s="30">
        <v>60.561056000000001</v>
      </c>
      <c r="I129" s="30">
        <v>37.046205</v>
      </c>
    </row>
    <row r="130" spans="1:9" x14ac:dyDescent="0.2">
      <c r="A130" s="19" t="s">
        <v>137</v>
      </c>
      <c r="B130" s="20">
        <v>112</v>
      </c>
      <c r="C130" s="20">
        <v>19</v>
      </c>
      <c r="D130" s="20">
        <v>38</v>
      </c>
      <c r="E130" s="20">
        <v>35</v>
      </c>
      <c r="F130" s="20">
        <v>17</v>
      </c>
      <c r="G130" s="20">
        <v>3</v>
      </c>
      <c r="H130" s="20">
        <v>57</v>
      </c>
      <c r="I130" s="20">
        <v>52</v>
      </c>
    </row>
    <row r="131" spans="1:9" x14ac:dyDescent="0.2">
      <c r="A131" s="21" t="s">
        <v>126</v>
      </c>
      <c r="B131" s="30">
        <v>100</v>
      </c>
      <c r="C131" s="30">
        <v>16.964286000000001</v>
      </c>
      <c r="D131" s="30">
        <v>33.928570999999998</v>
      </c>
      <c r="E131" s="30">
        <v>31.25</v>
      </c>
      <c r="F131" s="30">
        <v>15.178571</v>
      </c>
      <c r="G131" s="30">
        <v>2.6785709999999998</v>
      </c>
      <c r="H131" s="30">
        <v>50.892856999999999</v>
      </c>
      <c r="I131" s="30">
        <v>46.428570999999998</v>
      </c>
    </row>
    <row r="132" spans="1:9" x14ac:dyDescent="0.2">
      <c r="A132" s="19" t="s">
        <v>138</v>
      </c>
      <c r="B132" s="20">
        <v>673</v>
      </c>
      <c r="C132" s="20">
        <v>161</v>
      </c>
      <c r="D132" s="20">
        <v>245</v>
      </c>
      <c r="E132" s="20">
        <v>193</v>
      </c>
      <c r="F132" s="20">
        <v>61</v>
      </c>
      <c r="G132" s="20">
        <v>13</v>
      </c>
      <c r="H132" s="20">
        <v>406</v>
      </c>
      <c r="I132" s="20">
        <v>254</v>
      </c>
    </row>
    <row r="133" spans="1:9" x14ac:dyDescent="0.2">
      <c r="A133" s="21" t="s">
        <v>126</v>
      </c>
      <c r="B133" s="30">
        <v>100</v>
      </c>
      <c r="C133" s="30">
        <v>23.922733999999998</v>
      </c>
      <c r="D133" s="30">
        <v>36.404159999999997</v>
      </c>
      <c r="E133" s="30">
        <v>28.677562999999999</v>
      </c>
      <c r="F133" s="30">
        <v>9.0638930000000002</v>
      </c>
      <c r="G133" s="30">
        <v>1.9316489999999999</v>
      </c>
      <c r="H133" s="30">
        <v>60.326895</v>
      </c>
      <c r="I133" s="30">
        <v>37.741455999999999</v>
      </c>
    </row>
    <row r="134" spans="1:9" x14ac:dyDescent="0.2">
      <c r="A134" s="19" t="s">
        <v>872</v>
      </c>
      <c r="B134" s="20">
        <v>75</v>
      </c>
      <c r="C134" s="20">
        <v>15</v>
      </c>
      <c r="D134" s="20">
        <v>30</v>
      </c>
      <c r="E134" s="20">
        <v>18</v>
      </c>
      <c r="F134" s="20">
        <v>9</v>
      </c>
      <c r="G134" s="20">
        <v>3</v>
      </c>
      <c r="H134" s="20">
        <v>45</v>
      </c>
      <c r="I134" s="20">
        <v>27</v>
      </c>
    </row>
    <row r="135" spans="1:9" x14ac:dyDescent="0.2">
      <c r="A135" s="21" t="s">
        <v>126</v>
      </c>
      <c r="B135" s="30">
        <v>100</v>
      </c>
      <c r="C135" s="30">
        <v>20</v>
      </c>
      <c r="D135" s="30">
        <v>40</v>
      </c>
      <c r="E135" s="30">
        <v>24</v>
      </c>
      <c r="F135" s="30">
        <v>12</v>
      </c>
      <c r="G135" s="30">
        <v>4</v>
      </c>
      <c r="H135" s="30">
        <v>60</v>
      </c>
      <c r="I135" s="30">
        <v>36</v>
      </c>
    </row>
    <row r="136" spans="1:9" x14ac:dyDescent="0.2">
      <c r="A136" s="19" t="s">
        <v>873</v>
      </c>
      <c r="B136" s="20">
        <v>178</v>
      </c>
      <c r="C136" s="20">
        <v>35</v>
      </c>
      <c r="D136" s="20">
        <v>80</v>
      </c>
      <c r="E136" s="20">
        <v>43</v>
      </c>
      <c r="F136" s="20">
        <v>13</v>
      </c>
      <c r="G136" s="20">
        <v>7</v>
      </c>
      <c r="H136" s="20">
        <v>115</v>
      </c>
      <c r="I136" s="20">
        <v>56</v>
      </c>
    </row>
    <row r="137" spans="1:9" x14ac:dyDescent="0.2">
      <c r="A137" s="21" t="s">
        <v>126</v>
      </c>
      <c r="B137" s="30">
        <v>100</v>
      </c>
      <c r="C137" s="30">
        <v>19.662921000000001</v>
      </c>
      <c r="D137" s="30">
        <v>44.943820000000002</v>
      </c>
      <c r="E137" s="30">
        <v>24.157302999999999</v>
      </c>
      <c r="F137" s="30">
        <v>7.3033710000000003</v>
      </c>
      <c r="G137" s="30">
        <v>3.9325839999999999</v>
      </c>
      <c r="H137" s="30">
        <v>64.606741999999997</v>
      </c>
      <c r="I137" s="30">
        <v>31.460674000000001</v>
      </c>
    </row>
    <row r="138" spans="1:9" x14ac:dyDescent="0.2">
      <c r="A138" s="19" t="s">
        <v>1441</v>
      </c>
      <c r="B138" s="20">
        <v>1644</v>
      </c>
      <c r="C138" s="20">
        <v>346</v>
      </c>
      <c r="D138" s="20">
        <v>647</v>
      </c>
      <c r="E138" s="20">
        <v>448</v>
      </c>
      <c r="F138" s="20">
        <v>161</v>
      </c>
      <c r="G138" s="20">
        <v>42</v>
      </c>
      <c r="H138" s="20">
        <v>993</v>
      </c>
      <c r="I138" s="20">
        <v>609</v>
      </c>
    </row>
    <row r="139" spans="1:9" x14ac:dyDescent="0.2">
      <c r="A139" s="21" t="s">
        <v>126</v>
      </c>
      <c r="B139" s="30">
        <v>100</v>
      </c>
      <c r="C139" s="30">
        <v>21.046229</v>
      </c>
      <c r="D139" s="30">
        <v>39.355231000000003</v>
      </c>
      <c r="E139" s="30">
        <v>27.250608</v>
      </c>
      <c r="F139" s="30">
        <v>9.7931869999999996</v>
      </c>
      <c r="G139" s="30">
        <v>2.554745</v>
      </c>
      <c r="H139" s="30">
        <v>60.40146</v>
      </c>
      <c r="I139" s="30">
        <v>37.043796</v>
      </c>
    </row>
    <row r="140" spans="1:9" x14ac:dyDescent="0.2">
      <c r="A140" s="18" t="s">
        <v>874</v>
      </c>
      <c r="B140" s="18"/>
      <c r="C140" s="18"/>
      <c r="D140" s="18"/>
      <c r="E140" s="18"/>
      <c r="F140" s="18"/>
      <c r="G140" s="18"/>
      <c r="H140" s="18"/>
      <c r="I140" s="18"/>
    </row>
    <row r="141" spans="1:9" x14ac:dyDescent="0.2">
      <c r="A141" s="21" t="s">
        <v>875</v>
      </c>
      <c r="B141" s="34">
        <v>366</v>
      </c>
      <c r="C141" s="34">
        <v>116</v>
      </c>
      <c r="D141" s="34">
        <v>114</v>
      </c>
      <c r="E141" s="34">
        <v>69</v>
      </c>
      <c r="F141" s="34">
        <v>53</v>
      </c>
      <c r="G141" s="34">
        <v>14</v>
      </c>
      <c r="H141" s="34">
        <v>230</v>
      </c>
      <c r="I141" s="34">
        <v>122</v>
      </c>
    </row>
    <row r="142" spans="1:9" x14ac:dyDescent="0.2">
      <c r="A142" s="21" t="s">
        <v>126</v>
      </c>
      <c r="B142" s="30">
        <v>100</v>
      </c>
      <c r="C142" s="30">
        <v>31.693988999999998</v>
      </c>
      <c r="D142" s="30">
        <v>31.147541</v>
      </c>
      <c r="E142" s="30">
        <v>18.852459</v>
      </c>
      <c r="F142" s="30">
        <v>14.480874</v>
      </c>
      <c r="G142" s="30">
        <v>3.8251369999999998</v>
      </c>
      <c r="H142" s="30">
        <v>62.841529999999999</v>
      </c>
      <c r="I142" s="30">
        <v>33.333333000000003</v>
      </c>
    </row>
    <row r="143" spans="1:9" x14ac:dyDescent="0.2">
      <c r="A143" s="21" t="s">
        <v>876</v>
      </c>
      <c r="B143" s="34">
        <v>954</v>
      </c>
      <c r="C143" s="34">
        <v>193</v>
      </c>
      <c r="D143" s="34">
        <v>384</v>
      </c>
      <c r="E143" s="34">
        <v>256</v>
      </c>
      <c r="F143" s="34">
        <v>96</v>
      </c>
      <c r="G143" s="34">
        <v>25</v>
      </c>
      <c r="H143" s="34">
        <v>577</v>
      </c>
      <c r="I143" s="34">
        <v>352</v>
      </c>
    </row>
    <row r="144" spans="1:9" x14ac:dyDescent="0.2">
      <c r="A144" s="21" t="s">
        <v>126</v>
      </c>
      <c r="B144" s="30">
        <v>100</v>
      </c>
      <c r="C144" s="30">
        <v>20.230608</v>
      </c>
      <c r="D144" s="30">
        <v>40.251572000000003</v>
      </c>
      <c r="E144" s="30">
        <v>26.834382000000002</v>
      </c>
      <c r="F144" s="30">
        <v>10.062893000000001</v>
      </c>
      <c r="G144" s="30">
        <v>2.6205449999999999</v>
      </c>
      <c r="H144" s="30">
        <v>60.48218</v>
      </c>
      <c r="I144" s="30">
        <v>36.897275</v>
      </c>
    </row>
    <row r="145" spans="1:9" x14ac:dyDescent="0.2">
      <c r="A145" s="19" t="s">
        <v>877</v>
      </c>
      <c r="B145" s="20">
        <v>345</v>
      </c>
      <c r="C145" s="20">
        <v>77</v>
      </c>
      <c r="D145" s="20">
        <v>129</v>
      </c>
      <c r="E145" s="20">
        <v>103</v>
      </c>
      <c r="F145" s="20">
        <v>31</v>
      </c>
      <c r="G145" s="20">
        <v>5</v>
      </c>
      <c r="H145" s="20">
        <v>206</v>
      </c>
      <c r="I145" s="20">
        <v>134</v>
      </c>
    </row>
    <row r="146" spans="1:9" x14ac:dyDescent="0.2">
      <c r="A146" s="21" t="s">
        <v>126</v>
      </c>
      <c r="B146" s="30">
        <v>100</v>
      </c>
      <c r="C146" s="30">
        <v>22.318840999999999</v>
      </c>
      <c r="D146" s="30">
        <v>37.391303999999998</v>
      </c>
      <c r="E146" s="30">
        <v>29.855072</v>
      </c>
      <c r="F146" s="30">
        <v>8.9855070000000001</v>
      </c>
      <c r="G146" s="30">
        <v>1.4492750000000001</v>
      </c>
      <c r="H146" s="30">
        <v>59.710144999999997</v>
      </c>
      <c r="I146" s="30">
        <v>38.840580000000003</v>
      </c>
    </row>
    <row r="147" spans="1:9" x14ac:dyDescent="0.2">
      <c r="A147" s="19" t="s">
        <v>878</v>
      </c>
      <c r="B147" s="20">
        <v>141</v>
      </c>
      <c r="C147" s="20">
        <v>29</v>
      </c>
      <c r="D147" s="20">
        <v>53</v>
      </c>
      <c r="E147" s="20">
        <v>44</v>
      </c>
      <c r="F147" s="20">
        <v>11</v>
      </c>
      <c r="G147" s="20">
        <v>4</v>
      </c>
      <c r="H147" s="20">
        <v>82</v>
      </c>
      <c r="I147" s="20">
        <v>55</v>
      </c>
    </row>
    <row r="148" spans="1:9" x14ac:dyDescent="0.2">
      <c r="A148" s="21" t="s">
        <v>126</v>
      </c>
      <c r="B148" s="30">
        <v>100</v>
      </c>
      <c r="C148" s="30">
        <v>20.567375999999999</v>
      </c>
      <c r="D148" s="30">
        <v>37.588652000000003</v>
      </c>
      <c r="E148" s="30">
        <v>31.205673999999998</v>
      </c>
      <c r="F148" s="30">
        <v>7.801418</v>
      </c>
      <c r="G148" s="30">
        <v>2.8368790000000002</v>
      </c>
      <c r="H148" s="30">
        <v>58.156027999999999</v>
      </c>
      <c r="I148" s="30">
        <v>39.007092</v>
      </c>
    </row>
    <row r="149" spans="1:9" x14ac:dyDescent="0.2">
      <c r="A149" s="19" t="s">
        <v>879</v>
      </c>
      <c r="B149" s="20">
        <v>56</v>
      </c>
      <c r="C149" s="20">
        <v>20</v>
      </c>
      <c r="D149" s="20">
        <v>19</v>
      </c>
      <c r="E149" s="20">
        <v>13</v>
      </c>
      <c r="F149" s="20">
        <v>3</v>
      </c>
      <c r="G149" s="20">
        <v>1</v>
      </c>
      <c r="H149" s="20">
        <v>39</v>
      </c>
      <c r="I149" s="20">
        <v>16</v>
      </c>
    </row>
    <row r="150" spans="1:9" x14ac:dyDescent="0.2">
      <c r="A150" s="21" t="s">
        <v>126</v>
      </c>
      <c r="B150" s="30">
        <v>100</v>
      </c>
      <c r="C150" s="30">
        <v>35.714286000000001</v>
      </c>
      <c r="D150" s="30">
        <v>33.928570999999998</v>
      </c>
      <c r="E150" s="30">
        <v>23.214286000000001</v>
      </c>
      <c r="F150" s="30">
        <v>5.3571429999999998</v>
      </c>
      <c r="G150" s="30">
        <v>1.785714</v>
      </c>
      <c r="H150" s="30">
        <v>69.642857000000006</v>
      </c>
      <c r="I150" s="30">
        <v>28.571428999999998</v>
      </c>
    </row>
    <row r="151" spans="1:9" x14ac:dyDescent="0.2">
      <c r="A151" s="19" t="s">
        <v>880</v>
      </c>
      <c r="B151" s="20">
        <v>48</v>
      </c>
      <c r="C151" s="20">
        <v>4</v>
      </c>
      <c r="D151" s="20">
        <v>22</v>
      </c>
      <c r="E151" s="20">
        <v>13</v>
      </c>
      <c r="F151" s="20">
        <v>9</v>
      </c>
      <c r="G151" s="20">
        <v>0</v>
      </c>
      <c r="H151" s="20">
        <v>26</v>
      </c>
      <c r="I151" s="20">
        <v>22</v>
      </c>
    </row>
    <row r="152" spans="1:9" x14ac:dyDescent="0.2">
      <c r="A152" s="21" t="s">
        <v>126</v>
      </c>
      <c r="B152" s="30">
        <v>100</v>
      </c>
      <c r="C152" s="30">
        <v>8.3333329999999997</v>
      </c>
      <c r="D152" s="30">
        <v>45.833333000000003</v>
      </c>
      <c r="E152" s="30">
        <v>27.083333</v>
      </c>
      <c r="F152" s="30">
        <v>18.75</v>
      </c>
      <c r="G152" s="30">
        <v>0</v>
      </c>
      <c r="H152" s="30">
        <v>54.166666999999997</v>
      </c>
      <c r="I152" s="30">
        <v>45.833333000000003</v>
      </c>
    </row>
    <row r="153" spans="1:9" x14ac:dyDescent="0.2">
      <c r="A153" s="19" t="s">
        <v>881</v>
      </c>
      <c r="B153" s="20">
        <v>20</v>
      </c>
      <c r="C153" s="20">
        <v>5</v>
      </c>
      <c r="D153" s="20">
        <v>5</v>
      </c>
      <c r="E153" s="20">
        <v>7</v>
      </c>
      <c r="F153" s="20">
        <v>3</v>
      </c>
      <c r="G153" s="20">
        <v>0</v>
      </c>
      <c r="H153" s="20">
        <v>10</v>
      </c>
      <c r="I153" s="20">
        <v>10</v>
      </c>
    </row>
    <row r="154" spans="1:9" x14ac:dyDescent="0.2">
      <c r="A154" s="21" t="s">
        <v>126</v>
      </c>
      <c r="B154" s="30">
        <v>100</v>
      </c>
      <c r="C154" s="30">
        <v>25</v>
      </c>
      <c r="D154" s="30">
        <v>25</v>
      </c>
      <c r="E154" s="30">
        <v>35</v>
      </c>
      <c r="F154" s="30">
        <v>15</v>
      </c>
      <c r="G154" s="30">
        <v>0</v>
      </c>
      <c r="H154" s="30">
        <v>50</v>
      </c>
      <c r="I154" s="30">
        <v>50</v>
      </c>
    </row>
    <row r="155" spans="1:9" x14ac:dyDescent="0.2">
      <c r="A155" s="19" t="s">
        <v>882</v>
      </c>
      <c r="B155" s="20">
        <v>4</v>
      </c>
      <c r="C155" s="20">
        <v>1</v>
      </c>
      <c r="D155" s="20">
        <v>0</v>
      </c>
      <c r="E155" s="20">
        <v>1</v>
      </c>
      <c r="F155" s="20">
        <v>1</v>
      </c>
      <c r="G155" s="20">
        <v>1</v>
      </c>
      <c r="H155" s="20">
        <v>1</v>
      </c>
      <c r="I155" s="20">
        <v>2</v>
      </c>
    </row>
    <row r="156" spans="1:9" x14ac:dyDescent="0.2">
      <c r="A156" s="21" t="s">
        <v>126</v>
      </c>
      <c r="B156" s="30">
        <v>100</v>
      </c>
      <c r="C156" s="30">
        <v>25</v>
      </c>
      <c r="D156" s="30">
        <v>0</v>
      </c>
      <c r="E156" s="30">
        <v>25</v>
      </c>
      <c r="F156" s="30">
        <v>25</v>
      </c>
      <c r="G156" s="30">
        <v>25</v>
      </c>
      <c r="H156" s="30">
        <v>25</v>
      </c>
      <c r="I156" s="30">
        <v>50</v>
      </c>
    </row>
    <row r="157" spans="1:9" x14ac:dyDescent="0.2">
      <c r="A157" s="19" t="s">
        <v>883</v>
      </c>
      <c r="B157" s="20">
        <v>2</v>
      </c>
      <c r="C157" s="20">
        <v>1</v>
      </c>
      <c r="D157" s="20">
        <v>1</v>
      </c>
      <c r="E157" s="20">
        <v>0</v>
      </c>
      <c r="F157" s="20">
        <v>0</v>
      </c>
      <c r="G157" s="20">
        <v>0</v>
      </c>
      <c r="H157" s="20">
        <v>2</v>
      </c>
      <c r="I157" s="20">
        <v>0</v>
      </c>
    </row>
    <row r="158" spans="1:9" x14ac:dyDescent="0.2">
      <c r="A158" s="21" t="s">
        <v>126</v>
      </c>
      <c r="B158" s="30">
        <v>100</v>
      </c>
      <c r="C158" s="30">
        <v>50</v>
      </c>
      <c r="D158" s="30">
        <v>50</v>
      </c>
      <c r="E158" s="30">
        <v>0</v>
      </c>
      <c r="F158" s="30">
        <v>0</v>
      </c>
      <c r="G158" s="30">
        <v>0</v>
      </c>
      <c r="H158" s="30">
        <v>100</v>
      </c>
      <c r="I158" s="30">
        <v>0</v>
      </c>
    </row>
    <row r="159" spans="1:9" x14ac:dyDescent="0.2">
      <c r="A159" s="19" t="s">
        <v>884</v>
      </c>
      <c r="B159" s="20">
        <v>2</v>
      </c>
      <c r="C159" s="20">
        <v>0</v>
      </c>
      <c r="D159" s="20">
        <v>2</v>
      </c>
      <c r="E159" s="20">
        <v>0</v>
      </c>
      <c r="F159" s="20">
        <v>0</v>
      </c>
      <c r="G159" s="20">
        <v>0</v>
      </c>
      <c r="H159" s="20">
        <v>2</v>
      </c>
      <c r="I159" s="20">
        <v>0</v>
      </c>
    </row>
    <row r="160" spans="1:9" x14ac:dyDescent="0.2">
      <c r="A160" s="21" t="s">
        <v>126</v>
      </c>
      <c r="B160" s="30">
        <v>100</v>
      </c>
      <c r="C160" s="30">
        <v>0</v>
      </c>
      <c r="D160" s="30">
        <v>100</v>
      </c>
      <c r="E160" s="30">
        <v>0</v>
      </c>
      <c r="F160" s="30">
        <v>0</v>
      </c>
      <c r="G160" s="30">
        <v>0</v>
      </c>
      <c r="H160" s="30">
        <v>100</v>
      </c>
      <c r="I160" s="30">
        <v>0</v>
      </c>
    </row>
    <row r="161" spans="1:9" x14ac:dyDescent="0.2">
      <c r="A161" s="19" t="s">
        <v>873</v>
      </c>
      <c r="B161" s="20">
        <v>250</v>
      </c>
      <c r="C161" s="20">
        <v>51</v>
      </c>
      <c r="D161" s="20">
        <v>112</v>
      </c>
      <c r="E161" s="20">
        <v>54</v>
      </c>
      <c r="F161" s="20">
        <v>20</v>
      </c>
      <c r="G161" s="20">
        <v>13</v>
      </c>
      <c r="H161" s="20">
        <v>163</v>
      </c>
      <c r="I161" s="20">
        <v>74</v>
      </c>
    </row>
    <row r="162" spans="1:9" x14ac:dyDescent="0.2">
      <c r="A162" s="21" t="s">
        <v>126</v>
      </c>
      <c r="B162" s="30">
        <v>100</v>
      </c>
      <c r="C162" s="30">
        <v>20.399999999999999</v>
      </c>
      <c r="D162" s="30">
        <v>44.8</v>
      </c>
      <c r="E162" s="30">
        <v>21.6</v>
      </c>
      <c r="F162" s="30">
        <v>8</v>
      </c>
      <c r="G162" s="30">
        <v>5.2</v>
      </c>
      <c r="H162" s="30">
        <v>65.2</v>
      </c>
      <c r="I162" s="30">
        <v>29.6</v>
      </c>
    </row>
    <row r="163" spans="1:9" x14ac:dyDescent="0.2">
      <c r="A163" s="18" t="s">
        <v>885</v>
      </c>
      <c r="B163" s="18"/>
      <c r="C163" s="18"/>
      <c r="D163" s="18"/>
      <c r="E163" s="18"/>
      <c r="F163" s="18"/>
      <c r="G163" s="18"/>
      <c r="H163" s="18"/>
      <c r="I163" s="18"/>
    </row>
    <row r="164" spans="1:9" x14ac:dyDescent="0.2">
      <c r="A164" s="19" t="s">
        <v>886</v>
      </c>
      <c r="B164" s="20">
        <v>1712</v>
      </c>
      <c r="C164" s="20">
        <v>368</v>
      </c>
      <c r="D164" s="20">
        <v>670</v>
      </c>
      <c r="E164" s="20">
        <v>461</v>
      </c>
      <c r="F164" s="20">
        <v>170</v>
      </c>
      <c r="G164" s="20">
        <v>43</v>
      </c>
      <c r="H164" s="20">
        <v>1038</v>
      </c>
      <c r="I164" s="20">
        <v>631</v>
      </c>
    </row>
    <row r="165" spans="1:9" x14ac:dyDescent="0.2">
      <c r="A165" s="21" t="s">
        <v>126</v>
      </c>
      <c r="B165" s="30">
        <v>100</v>
      </c>
      <c r="C165" s="30">
        <v>21.495327</v>
      </c>
      <c r="D165" s="30">
        <v>39.135514000000001</v>
      </c>
      <c r="E165" s="30">
        <v>26.927569999999999</v>
      </c>
      <c r="F165" s="30">
        <v>9.929907</v>
      </c>
      <c r="G165" s="30">
        <v>2.511682</v>
      </c>
      <c r="H165" s="30">
        <v>60.630840999999997</v>
      </c>
      <c r="I165" s="30">
        <v>36.857477000000003</v>
      </c>
    </row>
    <row r="166" spans="1:9" x14ac:dyDescent="0.2">
      <c r="A166" s="19" t="s">
        <v>139</v>
      </c>
      <c r="B166" s="20">
        <v>76</v>
      </c>
      <c r="C166" s="20">
        <v>17</v>
      </c>
      <c r="D166" s="20">
        <v>31</v>
      </c>
      <c r="E166" s="20">
        <v>21</v>
      </c>
      <c r="F166" s="20">
        <v>7</v>
      </c>
      <c r="G166" s="20">
        <v>0</v>
      </c>
      <c r="H166" s="20">
        <v>48</v>
      </c>
      <c r="I166" s="20">
        <v>28</v>
      </c>
    </row>
    <row r="167" spans="1:9" x14ac:dyDescent="0.2">
      <c r="A167" s="21" t="s">
        <v>126</v>
      </c>
      <c r="B167" s="30">
        <v>100</v>
      </c>
      <c r="C167" s="30">
        <v>22.368421000000001</v>
      </c>
      <c r="D167" s="30">
        <v>40.789473999999998</v>
      </c>
      <c r="E167" s="30">
        <v>27.631578999999999</v>
      </c>
      <c r="F167" s="30">
        <v>9.2105259999999998</v>
      </c>
      <c r="G167" s="30">
        <v>0</v>
      </c>
      <c r="H167" s="30">
        <v>63.157895000000003</v>
      </c>
      <c r="I167" s="30">
        <v>36.842104999999997</v>
      </c>
    </row>
    <row r="168" spans="1:9" x14ac:dyDescent="0.2">
      <c r="A168" s="19" t="s">
        <v>887</v>
      </c>
      <c r="B168" s="20">
        <v>59</v>
      </c>
      <c r="C168" s="20">
        <v>13</v>
      </c>
      <c r="D168" s="20">
        <v>22</v>
      </c>
      <c r="E168" s="20">
        <v>13</v>
      </c>
      <c r="F168" s="20">
        <v>8</v>
      </c>
      <c r="G168" s="20">
        <v>3</v>
      </c>
      <c r="H168" s="20">
        <v>35</v>
      </c>
      <c r="I168" s="20">
        <v>21</v>
      </c>
    </row>
    <row r="169" spans="1:9" x14ac:dyDescent="0.2">
      <c r="A169" s="21" t="s">
        <v>126</v>
      </c>
      <c r="B169" s="30">
        <v>100</v>
      </c>
      <c r="C169" s="30">
        <v>22.033898000000001</v>
      </c>
      <c r="D169" s="30">
        <v>37.288136000000002</v>
      </c>
      <c r="E169" s="30">
        <v>22.033898000000001</v>
      </c>
      <c r="F169" s="30">
        <v>13.559322</v>
      </c>
      <c r="G169" s="30">
        <v>5.084746</v>
      </c>
      <c r="H169" s="30">
        <v>59.322034000000002</v>
      </c>
      <c r="I169" s="30">
        <v>35.593220000000002</v>
      </c>
    </row>
    <row r="170" spans="1:9" x14ac:dyDescent="0.2">
      <c r="A170" s="19" t="s">
        <v>140</v>
      </c>
      <c r="B170" s="20">
        <v>194</v>
      </c>
      <c r="C170" s="20">
        <v>62</v>
      </c>
      <c r="D170" s="20">
        <v>62</v>
      </c>
      <c r="E170" s="20">
        <v>34</v>
      </c>
      <c r="F170" s="20">
        <v>27</v>
      </c>
      <c r="G170" s="20">
        <v>9</v>
      </c>
      <c r="H170" s="20">
        <v>124</v>
      </c>
      <c r="I170" s="20">
        <v>61</v>
      </c>
    </row>
    <row r="171" spans="1:9" x14ac:dyDescent="0.2">
      <c r="A171" s="21" t="s">
        <v>126</v>
      </c>
      <c r="B171" s="30">
        <v>100</v>
      </c>
      <c r="C171" s="30">
        <v>31.958763000000001</v>
      </c>
      <c r="D171" s="30">
        <v>31.958763000000001</v>
      </c>
      <c r="E171" s="30">
        <v>17.525773000000001</v>
      </c>
      <c r="F171" s="30">
        <v>13.917526000000001</v>
      </c>
      <c r="G171" s="30">
        <v>4.6391749999999998</v>
      </c>
      <c r="H171" s="30">
        <v>63.917526000000002</v>
      </c>
      <c r="I171" s="30">
        <v>31.443299</v>
      </c>
    </row>
    <row r="172" spans="1:9" x14ac:dyDescent="0.2">
      <c r="A172" s="19" t="s">
        <v>141</v>
      </c>
      <c r="B172" s="20">
        <v>16</v>
      </c>
      <c r="C172" s="20">
        <v>7</v>
      </c>
      <c r="D172" s="20">
        <v>5</v>
      </c>
      <c r="E172" s="20">
        <v>4</v>
      </c>
      <c r="F172" s="20">
        <v>0</v>
      </c>
      <c r="G172" s="20">
        <v>0</v>
      </c>
      <c r="H172" s="20">
        <v>12</v>
      </c>
      <c r="I172" s="20">
        <v>4</v>
      </c>
    </row>
    <row r="173" spans="1:9" x14ac:dyDescent="0.2">
      <c r="A173" s="21" t="s">
        <v>126</v>
      </c>
      <c r="B173" s="30">
        <v>100</v>
      </c>
      <c r="C173" s="30">
        <v>43.75</v>
      </c>
      <c r="D173" s="30">
        <v>31.25</v>
      </c>
      <c r="E173" s="30">
        <v>25</v>
      </c>
      <c r="F173" s="30">
        <v>0</v>
      </c>
      <c r="G173" s="30">
        <v>0</v>
      </c>
      <c r="H173" s="30">
        <v>75</v>
      </c>
      <c r="I173" s="30">
        <v>25</v>
      </c>
    </row>
    <row r="174" spans="1:9" x14ac:dyDescent="0.2">
      <c r="A174" s="19" t="s">
        <v>849</v>
      </c>
      <c r="B174" s="20">
        <v>46</v>
      </c>
      <c r="C174" s="20">
        <v>11</v>
      </c>
      <c r="D174" s="20">
        <v>17</v>
      </c>
      <c r="E174" s="20">
        <v>9</v>
      </c>
      <c r="F174" s="20">
        <v>7</v>
      </c>
      <c r="G174" s="20">
        <v>2</v>
      </c>
      <c r="H174" s="20">
        <v>28</v>
      </c>
      <c r="I174" s="20">
        <v>16</v>
      </c>
    </row>
    <row r="175" spans="1:9" x14ac:dyDescent="0.2">
      <c r="A175" s="21" t="s">
        <v>126</v>
      </c>
      <c r="B175" s="30">
        <v>100</v>
      </c>
      <c r="C175" s="30">
        <v>23.913042999999998</v>
      </c>
      <c r="D175" s="30">
        <v>36.956522</v>
      </c>
      <c r="E175" s="30">
        <v>19.565217000000001</v>
      </c>
      <c r="F175" s="30">
        <v>15.217390999999999</v>
      </c>
      <c r="G175" s="30">
        <v>4.3478260000000004</v>
      </c>
      <c r="H175" s="30">
        <v>60.869565000000001</v>
      </c>
      <c r="I175" s="30">
        <v>34.782609000000001</v>
      </c>
    </row>
    <row r="176" spans="1:9" x14ac:dyDescent="0.2">
      <c r="A176" s="19" t="s">
        <v>873</v>
      </c>
      <c r="B176" s="20">
        <v>85</v>
      </c>
      <c r="C176" s="20">
        <v>19</v>
      </c>
      <c r="D176" s="20">
        <v>34</v>
      </c>
      <c r="E176" s="20">
        <v>18</v>
      </c>
      <c r="F176" s="20">
        <v>8</v>
      </c>
      <c r="G176" s="20">
        <v>6</v>
      </c>
      <c r="H176" s="20">
        <v>53</v>
      </c>
      <c r="I176" s="20">
        <v>26</v>
      </c>
    </row>
    <row r="177" spans="1:9" x14ac:dyDescent="0.2">
      <c r="A177" s="21" t="s">
        <v>126</v>
      </c>
      <c r="B177" s="30">
        <v>100</v>
      </c>
      <c r="C177" s="30">
        <v>22.352941000000001</v>
      </c>
      <c r="D177" s="30">
        <v>40</v>
      </c>
      <c r="E177" s="30">
        <v>21.176470999999999</v>
      </c>
      <c r="F177" s="30">
        <v>9.4117650000000008</v>
      </c>
      <c r="G177" s="30">
        <v>7.0588240000000004</v>
      </c>
      <c r="H177" s="30">
        <v>62.352941000000001</v>
      </c>
      <c r="I177" s="30">
        <v>30.588235000000001</v>
      </c>
    </row>
    <row r="178" spans="1:9" x14ac:dyDescent="0.2">
      <c r="A178" s="18" t="s">
        <v>888</v>
      </c>
      <c r="B178" s="18"/>
      <c r="C178" s="18"/>
      <c r="D178" s="18"/>
      <c r="E178" s="18"/>
      <c r="F178" s="18"/>
      <c r="G178" s="18"/>
      <c r="H178" s="18"/>
      <c r="I178" s="18"/>
    </row>
    <row r="179" spans="1:9" x14ac:dyDescent="0.2">
      <c r="A179" s="19" t="s">
        <v>889</v>
      </c>
      <c r="B179" s="20">
        <v>1212</v>
      </c>
      <c r="C179" s="20">
        <v>250</v>
      </c>
      <c r="D179" s="20">
        <v>472</v>
      </c>
      <c r="E179" s="20">
        <v>339</v>
      </c>
      <c r="F179" s="20">
        <v>129</v>
      </c>
      <c r="G179" s="20">
        <v>22</v>
      </c>
      <c r="H179" s="20">
        <v>722</v>
      </c>
      <c r="I179" s="20">
        <v>468</v>
      </c>
    </row>
    <row r="180" spans="1:9" x14ac:dyDescent="0.2">
      <c r="A180" s="21" t="s">
        <v>126</v>
      </c>
      <c r="B180" s="30">
        <v>100</v>
      </c>
      <c r="C180" s="30">
        <v>20.627063</v>
      </c>
      <c r="D180" s="30">
        <v>38.943894</v>
      </c>
      <c r="E180" s="30">
        <v>27.970296999999999</v>
      </c>
      <c r="F180" s="30">
        <v>10.643564</v>
      </c>
      <c r="G180" s="30">
        <v>1.8151820000000001</v>
      </c>
      <c r="H180" s="30">
        <v>59.570957</v>
      </c>
      <c r="I180" s="30">
        <v>38.613861</v>
      </c>
    </row>
    <row r="181" spans="1:9" x14ac:dyDescent="0.2">
      <c r="A181" s="19" t="s">
        <v>890</v>
      </c>
      <c r="B181" s="20">
        <v>24</v>
      </c>
      <c r="C181" s="20">
        <v>4</v>
      </c>
      <c r="D181" s="20">
        <v>9</v>
      </c>
      <c r="E181" s="20">
        <v>10</v>
      </c>
      <c r="F181" s="20">
        <v>1</v>
      </c>
      <c r="G181" s="20">
        <v>0</v>
      </c>
      <c r="H181" s="20">
        <v>13</v>
      </c>
      <c r="I181" s="20">
        <v>11</v>
      </c>
    </row>
    <row r="182" spans="1:9" x14ac:dyDescent="0.2">
      <c r="A182" s="21" t="s">
        <v>126</v>
      </c>
      <c r="B182" s="30">
        <v>100</v>
      </c>
      <c r="C182" s="30">
        <v>16.666667</v>
      </c>
      <c r="D182" s="30">
        <v>37.5</v>
      </c>
      <c r="E182" s="30">
        <v>41.666666999999997</v>
      </c>
      <c r="F182" s="30">
        <v>4.1666670000000003</v>
      </c>
      <c r="G182" s="30">
        <v>0</v>
      </c>
      <c r="H182" s="30">
        <v>54.166666999999997</v>
      </c>
      <c r="I182" s="30">
        <v>45.833333000000003</v>
      </c>
    </row>
    <row r="183" spans="1:9" x14ac:dyDescent="0.2">
      <c r="A183" s="19" t="s">
        <v>891</v>
      </c>
      <c r="B183" s="20">
        <v>76</v>
      </c>
      <c r="C183" s="20">
        <v>18</v>
      </c>
      <c r="D183" s="20">
        <v>35</v>
      </c>
      <c r="E183" s="20">
        <v>18</v>
      </c>
      <c r="F183" s="20">
        <v>4</v>
      </c>
      <c r="G183" s="20">
        <v>1</v>
      </c>
      <c r="H183" s="20">
        <v>53</v>
      </c>
      <c r="I183" s="20">
        <v>22</v>
      </c>
    </row>
    <row r="184" spans="1:9" x14ac:dyDescent="0.2">
      <c r="A184" s="21" t="s">
        <v>126</v>
      </c>
      <c r="B184" s="30">
        <v>100</v>
      </c>
      <c r="C184" s="30">
        <v>23.684211000000001</v>
      </c>
      <c r="D184" s="30">
        <v>46.052632000000003</v>
      </c>
      <c r="E184" s="30">
        <v>23.684211000000001</v>
      </c>
      <c r="F184" s="30">
        <v>5.2631579999999998</v>
      </c>
      <c r="G184" s="30">
        <v>1.3157890000000001</v>
      </c>
      <c r="H184" s="30">
        <v>69.736841999999996</v>
      </c>
      <c r="I184" s="30">
        <v>28.947368000000001</v>
      </c>
    </row>
    <row r="185" spans="1:9" x14ac:dyDescent="0.2">
      <c r="A185" s="19" t="s">
        <v>892</v>
      </c>
      <c r="B185" s="20">
        <v>43</v>
      </c>
      <c r="C185" s="20">
        <v>13</v>
      </c>
      <c r="D185" s="20">
        <v>19</v>
      </c>
      <c r="E185" s="20">
        <v>9</v>
      </c>
      <c r="F185" s="20">
        <v>0</v>
      </c>
      <c r="G185" s="20">
        <v>2</v>
      </c>
      <c r="H185" s="20">
        <v>32</v>
      </c>
      <c r="I185" s="20">
        <v>9</v>
      </c>
    </row>
    <row r="186" spans="1:9" x14ac:dyDescent="0.2">
      <c r="A186" s="21" t="s">
        <v>126</v>
      </c>
      <c r="B186" s="30">
        <v>100</v>
      </c>
      <c r="C186" s="30">
        <v>30.232558000000001</v>
      </c>
      <c r="D186" s="30">
        <v>44.186047000000002</v>
      </c>
      <c r="E186" s="30">
        <v>20.930233000000001</v>
      </c>
      <c r="F186" s="30">
        <v>0</v>
      </c>
      <c r="G186" s="30">
        <v>4.6511630000000004</v>
      </c>
      <c r="H186" s="30">
        <v>74.418604999999999</v>
      </c>
      <c r="I186" s="30">
        <v>20.930233000000001</v>
      </c>
    </row>
    <row r="187" spans="1:9" x14ac:dyDescent="0.2">
      <c r="A187" s="19" t="s">
        <v>893</v>
      </c>
      <c r="B187" s="20">
        <v>14</v>
      </c>
      <c r="C187" s="20">
        <v>0</v>
      </c>
      <c r="D187" s="20">
        <v>7</v>
      </c>
      <c r="E187" s="20">
        <v>3</v>
      </c>
      <c r="F187" s="20">
        <v>4</v>
      </c>
      <c r="G187" s="20">
        <v>0</v>
      </c>
      <c r="H187" s="20">
        <v>7</v>
      </c>
      <c r="I187" s="20">
        <v>7</v>
      </c>
    </row>
    <row r="188" spans="1:9" x14ac:dyDescent="0.2">
      <c r="A188" s="21" t="s">
        <v>126</v>
      </c>
      <c r="B188" s="30">
        <v>100</v>
      </c>
      <c r="C188" s="30">
        <v>0</v>
      </c>
      <c r="D188" s="30">
        <v>50</v>
      </c>
      <c r="E188" s="30">
        <v>21.428571000000002</v>
      </c>
      <c r="F188" s="30">
        <v>28.571428999999998</v>
      </c>
      <c r="G188" s="30">
        <v>0</v>
      </c>
      <c r="H188" s="30">
        <v>50</v>
      </c>
      <c r="I188" s="30">
        <v>50</v>
      </c>
    </row>
    <row r="189" spans="1:9" x14ac:dyDescent="0.2">
      <c r="A189" s="19" t="s">
        <v>894</v>
      </c>
      <c r="B189" s="20">
        <v>5</v>
      </c>
      <c r="C189" s="20">
        <v>1</v>
      </c>
      <c r="D189" s="20">
        <v>3</v>
      </c>
      <c r="E189" s="20">
        <v>0</v>
      </c>
      <c r="F189" s="20">
        <v>1</v>
      </c>
      <c r="G189" s="20">
        <v>0</v>
      </c>
      <c r="H189" s="20">
        <v>4</v>
      </c>
      <c r="I189" s="20">
        <v>1</v>
      </c>
    </row>
    <row r="190" spans="1:9" x14ac:dyDescent="0.2">
      <c r="A190" s="21" t="s">
        <v>126</v>
      </c>
      <c r="B190" s="30">
        <v>100</v>
      </c>
      <c r="C190" s="30">
        <v>20</v>
      </c>
      <c r="D190" s="30">
        <v>60</v>
      </c>
      <c r="E190" s="30">
        <v>0</v>
      </c>
      <c r="F190" s="30">
        <v>20</v>
      </c>
      <c r="G190" s="30">
        <v>0</v>
      </c>
      <c r="H190" s="30">
        <v>80</v>
      </c>
      <c r="I190" s="30">
        <v>20</v>
      </c>
    </row>
    <row r="191" spans="1:9" x14ac:dyDescent="0.2">
      <c r="A191" s="19" t="s">
        <v>873</v>
      </c>
      <c r="B191" s="20">
        <v>414</v>
      </c>
      <c r="C191" s="20">
        <v>99</v>
      </c>
      <c r="D191" s="20">
        <v>156</v>
      </c>
      <c r="E191" s="20">
        <v>103</v>
      </c>
      <c r="F191" s="20">
        <v>38</v>
      </c>
      <c r="G191" s="20">
        <v>18</v>
      </c>
      <c r="H191" s="20">
        <v>255</v>
      </c>
      <c r="I191" s="20">
        <v>141</v>
      </c>
    </row>
    <row r="192" spans="1:9" x14ac:dyDescent="0.2">
      <c r="A192" s="21" t="s">
        <v>126</v>
      </c>
      <c r="B192" s="30">
        <v>100</v>
      </c>
      <c r="C192" s="30">
        <v>23.913042999999998</v>
      </c>
      <c r="D192" s="30">
        <v>37.681159000000001</v>
      </c>
      <c r="E192" s="30">
        <v>24.879227</v>
      </c>
      <c r="F192" s="30">
        <v>9.178744</v>
      </c>
      <c r="G192" s="30">
        <v>4.3478260000000004</v>
      </c>
      <c r="H192" s="30">
        <v>61.594203</v>
      </c>
      <c r="I192" s="30">
        <v>34.057971000000002</v>
      </c>
    </row>
    <row r="193" spans="1:9" x14ac:dyDescent="0.2">
      <c r="A193" s="18" t="s">
        <v>895</v>
      </c>
      <c r="B193" s="18"/>
      <c r="C193" s="18"/>
      <c r="D193" s="18"/>
      <c r="E193" s="18"/>
      <c r="F193" s="18"/>
      <c r="G193" s="18"/>
      <c r="H193" s="18"/>
      <c r="I193" s="18"/>
    </row>
    <row r="194" spans="1:9" x14ac:dyDescent="0.2">
      <c r="A194" s="19" t="s">
        <v>889</v>
      </c>
      <c r="B194" s="20">
        <v>13</v>
      </c>
      <c r="C194" s="20">
        <v>2</v>
      </c>
      <c r="D194" s="20">
        <v>6</v>
      </c>
      <c r="E194" s="20">
        <v>3</v>
      </c>
      <c r="F194" s="20">
        <v>1</v>
      </c>
      <c r="G194" s="20">
        <v>1</v>
      </c>
      <c r="H194" s="20">
        <v>8</v>
      </c>
      <c r="I194" s="20">
        <v>4</v>
      </c>
    </row>
    <row r="195" spans="1:9" x14ac:dyDescent="0.2">
      <c r="A195" s="21" t="s">
        <v>126</v>
      </c>
      <c r="B195" s="30">
        <v>100</v>
      </c>
      <c r="C195" s="30">
        <v>15.384615</v>
      </c>
      <c r="D195" s="30">
        <v>46.153846000000001</v>
      </c>
      <c r="E195" s="30">
        <v>23.076923000000001</v>
      </c>
      <c r="F195" s="30">
        <v>7.6923079999999997</v>
      </c>
      <c r="G195" s="30">
        <v>7.6923079999999997</v>
      </c>
      <c r="H195" s="30">
        <v>61.538462000000003</v>
      </c>
      <c r="I195" s="30">
        <v>30.769231000000001</v>
      </c>
    </row>
    <row r="196" spans="1:9" x14ac:dyDescent="0.2">
      <c r="A196" s="19" t="s">
        <v>890</v>
      </c>
      <c r="B196" s="20">
        <v>89</v>
      </c>
      <c r="C196" s="20">
        <v>28</v>
      </c>
      <c r="D196" s="20">
        <v>29</v>
      </c>
      <c r="E196" s="20">
        <v>17</v>
      </c>
      <c r="F196" s="20">
        <v>12</v>
      </c>
      <c r="G196" s="20">
        <v>3</v>
      </c>
      <c r="H196" s="20">
        <v>57</v>
      </c>
      <c r="I196" s="20">
        <v>29</v>
      </c>
    </row>
    <row r="197" spans="1:9" x14ac:dyDescent="0.2">
      <c r="A197" s="21" t="s">
        <v>126</v>
      </c>
      <c r="B197" s="30">
        <v>100</v>
      </c>
      <c r="C197" s="30">
        <v>31.460674000000001</v>
      </c>
      <c r="D197" s="30">
        <v>32.584269999999997</v>
      </c>
      <c r="E197" s="30">
        <v>19.101123999999999</v>
      </c>
      <c r="F197" s="30">
        <v>13.483146</v>
      </c>
      <c r="G197" s="30">
        <v>3.370787</v>
      </c>
      <c r="H197" s="30">
        <v>64.044944000000001</v>
      </c>
      <c r="I197" s="30">
        <v>32.584269999999997</v>
      </c>
    </row>
    <row r="198" spans="1:9" x14ac:dyDescent="0.2">
      <c r="A198" s="19" t="s">
        <v>891</v>
      </c>
      <c r="B198" s="20">
        <v>143</v>
      </c>
      <c r="C198" s="20">
        <v>40</v>
      </c>
      <c r="D198" s="20">
        <v>47</v>
      </c>
      <c r="E198" s="20">
        <v>30</v>
      </c>
      <c r="F198" s="20">
        <v>22</v>
      </c>
      <c r="G198" s="20">
        <v>4</v>
      </c>
      <c r="H198" s="20">
        <v>87</v>
      </c>
      <c r="I198" s="20">
        <v>52</v>
      </c>
    </row>
    <row r="199" spans="1:9" x14ac:dyDescent="0.2">
      <c r="A199" s="21" t="s">
        <v>126</v>
      </c>
      <c r="B199" s="30">
        <v>100</v>
      </c>
      <c r="C199" s="30">
        <v>27.972028000000002</v>
      </c>
      <c r="D199" s="30">
        <v>32.867133000000003</v>
      </c>
      <c r="E199" s="30">
        <v>20.979020999999999</v>
      </c>
      <c r="F199" s="30">
        <v>15.384615</v>
      </c>
      <c r="G199" s="30">
        <v>2.7972030000000001</v>
      </c>
      <c r="H199" s="30">
        <v>60.839160999999997</v>
      </c>
      <c r="I199" s="30">
        <v>36.363636</v>
      </c>
    </row>
    <row r="200" spans="1:9" x14ac:dyDescent="0.2">
      <c r="A200" s="19" t="s">
        <v>892</v>
      </c>
      <c r="B200" s="20">
        <v>27</v>
      </c>
      <c r="C200" s="20">
        <v>9</v>
      </c>
      <c r="D200" s="20">
        <v>12</v>
      </c>
      <c r="E200" s="20">
        <v>4</v>
      </c>
      <c r="F200" s="20">
        <v>2</v>
      </c>
      <c r="G200" s="20">
        <v>0</v>
      </c>
      <c r="H200" s="20">
        <v>21</v>
      </c>
      <c r="I200" s="20">
        <v>6</v>
      </c>
    </row>
    <row r="201" spans="1:9" ht="11.15" customHeight="1" x14ac:dyDescent="0.2">
      <c r="A201" s="21" t="s">
        <v>126</v>
      </c>
      <c r="B201" s="30">
        <v>100</v>
      </c>
      <c r="C201" s="30">
        <v>33.333333000000003</v>
      </c>
      <c r="D201" s="30">
        <v>44.444443999999997</v>
      </c>
      <c r="E201" s="30">
        <v>14.814814999999999</v>
      </c>
      <c r="F201" s="30">
        <v>7.4074070000000001</v>
      </c>
      <c r="G201" s="30">
        <v>0</v>
      </c>
      <c r="H201" s="30">
        <v>77.777777999999998</v>
      </c>
      <c r="I201" s="30">
        <v>22.222221999999999</v>
      </c>
    </row>
    <row r="202" spans="1:9" ht="11.15" customHeight="1" x14ac:dyDescent="0.2">
      <c r="A202" s="19" t="s">
        <v>893</v>
      </c>
      <c r="B202" s="20">
        <v>5</v>
      </c>
      <c r="C202" s="20">
        <v>2</v>
      </c>
      <c r="D202" s="20">
        <v>1</v>
      </c>
      <c r="E202" s="20">
        <v>1</v>
      </c>
      <c r="F202" s="20">
        <v>0</v>
      </c>
      <c r="G202" s="20">
        <v>1</v>
      </c>
      <c r="H202" s="20">
        <v>3</v>
      </c>
      <c r="I202" s="20">
        <v>1</v>
      </c>
    </row>
    <row r="203" spans="1:9" ht="11.15" customHeight="1" x14ac:dyDescent="0.2">
      <c r="A203" s="21" t="s">
        <v>126</v>
      </c>
      <c r="B203" s="30">
        <v>100</v>
      </c>
      <c r="C203" s="30">
        <v>40</v>
      </c>
      <c r="D203" s="30">
        <v>20</v>
      </c>
      <c r="E203" s="30">
        <v>20</v>
      </c>
      <c r="F203" s="30">
        <v>0</v>
      </c>
      <c r="G203" s="30">
        <v>20</v>
      </c>
      <c r="H203" s="30">
        <v>60</v>
      </c>
      <c r="I203" s="30">
        <v>20</v>
      </c>
    </row>
    <row r="204" spans="1:9" ht="11.15" customHeight="1" x14ac:dyDescent="0.2">
      <c r="A204" s="19" t="s">
        <v>894</v>
      </c>
      <c r="B204" s="20">
        <v>10</v>
      </c>
      <c r="C204" s="20">
        <v>3</v>
      </c>
      <c r="D204" s="20">
        <v>2</v>
      </c>
      <c r="E204" s="20">
        <v>2</v>
      </c>
      <c r="F204" s="20">
        <v>1</v>
      </c>
      <c r="G204" s="20">
        <v>2</v>
      </c>
      <c r="H204" s="20">
        <v>5</v>
      </c>
      <c r="I204" s="20">
        <v>3</v>
      </c>
    </row>
    <row r="205" spans="1:9" ht="11.15" customHeight="1" x14ac:dyDescent="0.2">
      <c r="A205" s="21" t="s">
        <v>126</v>
      </c>
      <c r="B205" s="30">
        <v>100</v>
      </c>
      <c r="C205" s="30">
        <v>30</v>
      </c>
      <c r="D205" s="30">
        <v>20</v>
      </c>
      <c r="E205" s="30">
        <v>20</v>
      </c>
      <c r="F205" s="30">
        <v>10</v>
      </c>
      <c r="G205" s="30">
        <v>20</v>
      </c>
      <c r="H205" s="30">
        <v>50</v>
      </c>
      <c r="I205" s="30">
        <v>30</v>
      </c>
    </row>
    <row r="206" spans="1:9" ht="11.15" customHeight="1" x14ac:dyDescent="0.2">
      <c r="A206" s="19" t="s">
        <v>873</v>
      </c>
      <c r="B206" s="20">
        <v>28</v>
      </c>
      <c r="C206" s="20">
        <v>9</v>
      </c>
      <c r="D206" s="20">
        <v>9</v>
      </c>
      <c r="E206" s="20">
        <v>3</v>
      </c>
      <c r="F206" s="20">
        <v>4</v>
      </c>
      <c r="G206" s="20">
        <v>3</v>
      </c>
      <c r="H206" s="20">
        <v>18</v>
      </c>
      <c r="I206" s="20">
        <v>7</v>
      </c>
    </row>
    <row r="207" spans="1:9" ht="11.15" customHeight="1" x14ac:dyDescent="0.2">
      <c r="A207" s="21" t="s">
        <v>126</v>
      </c>
      <c r="B207" s="30">
        <v>100</v>
      </c>
      <c r="C207" s="30">
        <v>32.142856999999999</v>
      </c>
      <c r="D207" s="30">
        <v>32.142856999999999</v>
      </c>
      <c r="E207" s="30">
        <v>10.714286</v>
      </c>
      <c r="F207" s="30">
        <v>14.285714</v>
      </c>
      <c r="G207" s="30">
        <v>10.714286</v>
      </c>
      <c r="H207" s="30">
        <v>64.285713999999999</v>
      </c>
      <c r="I207" s="30">
        <v>25</v>
      </c>
    </row>
    <row r="208" spans="1:9" ht="11.15" customHeight="1" x14ac:dyDescent="0.2">
      <c r="A208" s="18" t="s">
        <v>142</v>
      </c>
      <c r="B208" s="18"/>
      <c r="C208" s="18"/>
      <c r="D208" s="18"/>
      <c r="E208" s="18"/>
      <c r="F208" s="18"/>
      <c r="G208" s="18"/>
      <c r="H208" s="18"/>
      <c r="I208" s="18"/>
    </row>
    <row r="209" spans="1:9" ht="11.15" customHeight="1" x14ac:dyDescent="0.2">
      <c r="A209" s="19" t="s">
        <v>896</v>
      </c>
      <c r="B209" s="20">
        <v>90</v>
      </c>
      <c r="C209" s="20">
        <v>26</v>
      </c>
      <c r="D209" s="20">
        <v>31</v>
      </c>
      <c r="E209" s="20">
        <v>23</v>
      </c>
      <c r="F209" s="20">
        <v>9</v>
      </c>
      <c r="G209" s="20">
        <v>1</v>
      </c>
      <c r="H209" s="20">
        <v>57</v>
      </c>
      <c r="I209" s="20">
        <v>32</v>
      </c>
    </row>
    <row r="210" spans="1:9" ht="11.15" customHeight="1" x14ac:dyDescent="0.2">
      <c r="A210" s="21" t="s">
        <v>126</v>
      </c>
      <c r="B210" s="30">
        <v>100</v>
      </c>
      <c r="C210" s="30">
        <v>28.888888999999999</v>
      </c>
      <c r="D210" s="30">
        <v>34.444443999999997</v>
      </c>
      <c r="E210" s="30">
        <v>25.555555999999999</v>
      </c>
      <c r="F210" s="30">
        <v>10</v>
      </c>
      <c r="G210" s="30">
        <v>1.111111</v>
      </c>
      <c r="H210" s="30">
        <v>63.333333000000003</v>
      </c>
      <c r="I210" s="30">
        <v>35.555556000000003</v>
      </c>
    </row>
    <row r="211" spans="1:9" ht="11.15" customHeight="1" x14ac:dyDescent="0.2">
      <c r="A211" s="19" t="s">
        <v>897</v>
      </c>
      <c r="B211" s="20">
        <v>307</v>
      </c>
      <c r="C211" s="20">
        <v>57</v>
      </c>
      <c r="D211" s="20">
        <v>125</v>
      </c>
      <c r="E211" s="20">
        <v>81</v>
      </c>
      <c r="F211" s="20">
        <v>38</v>
      </c>
      <c r="G211" s="20">
        <v>6</v>
      </c>
      <c r="H211" s="20">
        <v>182</v>
      </c>
      <c r="I211" s="20">
        <v>119</v>
      </c>
    </row>
    <row r="212" spans="1:9" ht="11.15" customHeight="1" x14ac:dyDescent="0.2">
      <c r="A212" s="21" t="s">
        <v>126</v>
      </c>
      <c r="B212" s="30">
        <v>100</v>
      </c>
      <c r="C212" s="30">
        <v>18.566775</v>
      </c>
      <c r="D212" s="30">
        <v>40.716611999999998</v>
      </c>
      <c r="E212" s="30">
        <v>26.384364999999999</v>
      </c>
      <c r="F212" s="30">
        <v>12.37785</v>
      </c>
      <c r="G212" s="30">
        <v>1.9543969999999999</v>
      </c>
      <c r="H212" s="30">
        <v>59.283388000000002</v>
      </c>
      <c r="I212" s="30">
        <v>38.762214999999998</v>
      </c>
    </row>
    <row r="213" spans="1:9" ht="11.15" customHeight="1" x14ac:dyDescent="0.2">
      <c r="A213" s="19" t="s">
        <v>898</v>
      </c>
      <c r="B213" s="20">
        <v>392</v>
      </c>
      <c r="C213" s="20">
        <v>86</v>
      </c>
      <c r="D213" s="20">
        <v>150</v>
      </c>
      <c r="E213" s="20">
        <v>114</v>
      </c>
      <c r="F213" s="20">
        <v>37</v>
      </c>
      <c r="G213" s="20">
        <v>5</v>
      </c>
      <c r="H213" s="20">
        <v>236</v>
      </c>
      <c r="I213" s="20">
        <v>151</v>
      </c>
    </row>
    <row r="214" spans="1:9" ht="11.15" customHeight="1" x14ac:dyDescent="0.2">
      <c r="A214" s="21" t="s">
        <v>126</v>
      </c>
      <c r="B214" s="30">
        <v>100</v>
      </c>
      <c r="C214" s="30">
        <v>21.938776000000001</v>
      </c>
      <c r="D214" s="30">
        <v>38.265306000000002</v>
      </c>
      <c r="E214" s="30">
        <v>29.081633</v>
      </c>
      <c r="F214" s="30">
        <v>9.4387760000000007</v>
      </c>
      <c r="G214" s="30">
        <v>1.2755099999999999</v>
      </c>
      <c r="H214" s="30">
        <v>60.204082</v>
      </c>
      <c r="I214" s="30">
        <v>38.520408000000003</v>
      </c>
    </row>
    <row r="215" spans="1:9" ht="11.15" customHeight="1" x14ac:dyDescent="0.2">
      <c r="A215" s="19" t="s">
        <v>899</v>
      </c>
      <c r="B215" s="20">
        <v>379</v>
      </c>
      <c r="C215" s="20">
        <v>83</v>
      </c>
      <c r="D215" s="20">
        <v>159</v>
      </c>
      <c r="E215" s="20">
        <v>101</v>
      </c>
      <c r="F215" s="20">
        <v>26</v>
      </c>
      <c r="G215" s="20">
        <v>10</v>
      </c>
      <c r="H215" s="20">
        <v>242</v>
      </c>
      <c r="I215" s="20">
        <v>127</v>
      </c>
    </row>
    <row r="216" spans="1:9" ht="11.15" customHeight="1" x14ac:dyDescent="0.2">
      <c r="A216" s="21" t="s">
        <v>126</v>
      </c>
      <c r="B216" s="30">
        <v>100</v>
      </c>
      <c r="C216" s="30">
        <v>21.899736000000001</v>
      </c>
      <c r="D216" s="30">
        <v>41.952506999999997</v>
      </c>
      <c r="E216" s="30">
        <v>26.649076999999998</v>
      </c>
      <c r="F216" s="30">
        <v>6.8601580000000002</v>
      </c>
      <c r="G216" s="30">
        <v>2.638522</v>
      </c>
      <c r="H216" s="30">
        <v>63.852243000000001</v>
      </c>
      <c r="I216" s="30">
        <v>33.509234999999997</v>
      </c>
    </row>
    <row r="217" spans="1:9" ht="11.15" customHeight="1" x14ac:dyDescent="0.2">
      <c r="A217" s="19" t="s">
        <v>900</v>
      </c>
      <c r="B217" s="20">
        <v>951</v>
      </c>
      <c r="C217" s="20">
        <v>227</v>
      </c>
      <c r="D217" s="20">
        <v>351</v>
      </c>
      <c r="E217" s="20">
        <v>228</v>
      </c>
      <c r="F217" s="20">
        <v>109</v>
      </c>
      <c r="G217" s="20">
        <v>36</v>
      </c>
      <c r="H217" s="20">
        <v>578</v>
      </c>
      <c r="I217" s="20">
        <v>337</v>
      </c>
    </row>
    <row r="218" spans="1:9" ht="11.15" customHeight="1" x14ac:dyDescent="0.2">
      <c r="A218" s="21" t="s">
        <v>126</v>
      </c>
      <c r="B218" s="30">
        <v>100</v>
      </c>
      <c r="C218" s="30">
        <v>23.869610999999999</v>
      </c>
      <c r="D218" s="30">
        <v>36.908517000000003</v>
      </c>
      <c r="E218" s="30">
        <v>23.974762999999999</v>
      </c>
      <c r="F218" s="30">
        <v>11.461619000000001</v>
      </c>
      <c r="G218" s="30">
        <v>3.7854890000000001</v>
      </c>
      <c r="H218" s="30">
        <v>60.778128000000002</v>
      </c>
      <c r="I218" s="30">
        <v>35.436382999999999</v>
      </c>
    </row>
    <row r="219" spans="1:9" ht="11.15" customHeight="1" x14ac:dyDescent="0.2">
      <c r="A219" s="19" t="s">
        <v>873</v>
      </c>
      <c r="B219" s="20">
        <v>69</v>
      </c>
      <c r="C219" s="20">
        <v>18</v>
      </c>
      <c r="D219" s="20">
        <v>25</v>
      </c>
      <c r="E219" s="20">
        <v>13</v>
      </c>
      <c r="F219" s="20">
        <v>8</v>
      </c>
      <c r="G219" s="20">
        <v>5</v>
      </c>
      <c r="H219" s="20">
        <v>43</v>
      </c>
      <c r="I219" s="20">
        <v>21</v>
      </c>
    </row>
    <row r="220" spans="1:9" ht="11.15" customHeight="1" x14ac:dyDescent="0.2">
      <c r="A220" s="21" t="s">
        <v>126</v>
      </c>
      <c r="B220" s="30">
        <v>100</v>
      </c>
      <c r="C220" s="30">
        <v>26.086957000000002</v>
      </c>
      <c r="D220" s="30">
        <v>36.231884000000001</v>
      </c>
      <c r="E220" s="30">
        <v>18.840579999999999</v>
      </c>
      <c r="F220" s="30">
        <v>11.594203</v>
      </c>
      <c r="G220" s="30">
        <v>7.2463769999999998</v>
      </c>
      <c r="H220" s="30">
        <v>62.318840999999999</v>
      </c>
      <c r="I220" s="30">
        <v>30.434782999999999</v>
      </c>
    </row>
    <row r="221" spans="1:9" ht="11.15" customHeight="1" x14ac:dyDescent="0.2">
      <c r="A221" s="18" t="s">
        <v>143</v>
      </c>
      <c r="B221" s="18"/>
      <c r="C221" s="18"/>
      <c r="D221" s="18"/>
      <c r="E221" s="18"/>
      <c r="F221" s="18"/>
      <c r="G221" s="18"/>
      <c r="H221" s="18"/>
      <c r="I221" s="18"/>
    </row>
    <row r="222" spans="1:9" ht="11.15" customHeight="1" x14ac:dyDescent="0.2">
      <c r="A222" s="21" t="s">
        <v>901</v>
      </c>
      <c r="B222" s="21"/>
      <c r="C222" s="21"/>
      <c r="D222" s="21"/>
      <c r="E222" s="21"/>
      <c r="F222" s="21"/>
      <c r="G222" s="21"/>
      <c r="H222" s="21"/>
      <c r="I222" s="21"/>
    </row>
    <row r="223" spans="1:9" ht="11.15" customHeight="1" x14ac:dyDescent="0.2">
      <c r="A223" s="19" t="s">
        <v>902</v>
      </c>
      <c r="B223" s="20">
        <v>546</v>
      </c>
      <c r="C223" s="20">
        <v>117</v>
      </c>
      <c r="D223" s="20">
        <v>215</v>
      </c>
      <c r="E223" s="20">
        <v>142</v>
      </c>
      <c r="F223" s="20">
        <v>66</v>
      </c>
      <c r="G223" s="20">
        <v>6</v>
      </c>
      <c r="H223" s="20">
        <v>332</v>
      </c>
      <c r="I223" s="20">
        <v>208</v>
      </c>
    </row>
    <row r="224" spans="1:9" ht="11.15" customHeight="1" x14ac:dyDescent="0.2">
      <c r="A224" s="21" t="s">
        <v>126</v>
      </c>
      <c r="B224" s="30">
        <v>100</v>
      </c>
      <c r="C224" s="30">
        <v>21.428571000000002</v>
      </c>
      <c r="D224" s="30">
        <v>39.377288999999998</v>
      </c>
      <c r="E224" s="30">
        <v>26.007325999999999</v>
      </c>
      <c r="F224" s="30">
        <v>12.087911999999999</v>
      </c>
      <c r="G224" s="30">
        <v>1.0989009999999999</v>
      </c>
      <c r="H224" s="30">
        <v>60.805861</v>
      </c>
      <c r="I224" s="30">
        <v>38.095238000000002</v>
      </c>
    </row>
    <row r="225" spans="1:9" ht="11.15" customHeight="1" x14ac:dyDescent="0.2">
      <c r="A225" s="19" t="s">
        <v>903</v>
      </c>
      <c r="B225" s="20">
        <v>531</v>
      </c>
      <c r="C225" s="20">
        <v>108</v>
      </c>
      <c r="D225" s="20">
        <v>204</v>
      </c>
      <c r="E225" s="20">
        <v>158</v>
      </c>
      <c r="F225" s="20">
        <v>51</v>
      </c>
      <c r="G225" s="20">
        <v>10</v>
      </c>
      <c r="H225" s="20">
        <v>312</v>
      </c>
      <c r="I225" s="20">
        <v>209</v>
      </c>
    </row>
    <row r="226" spans="1:9" ht="11.15" customHeight="1" x14ac:dyDescent="0.2">
      <c r="A226" s="21" t="s">
        <v>126</v>
      </c>
      <c r="B226" s="30">
        <v>100</v>
      </c>
      <c r="C226" s="30">
        <v>20.338982999999999</v>
      </c>
      <c r="D226" s="30">
        <v>38.418078999999999</v>
      </c>
      <c r="E226" s="30">
        <v>29.755178999999998</v>
      </c>
      <c r="F226" s="30">
        <v>9.6045200000000008</v>
      </c>
      <c r="G226" s="30">
        <v>1.8832390000000001</v>
      </c>
      <c r="H226" s="30">
        <v>58.757061999999998</v>
      </c>
      <c r="I226" s="30">
        <v>39.359698999999999</v>
      </c>
    </row>
    <row r="227" spans="1:9" ht="11.15" customHeight="1" x14ac:dyDescent="0.2">
      <c r="A227" s="19" t="s">
        <v>904</v>
      </c>
      <c r="B227" s="20">
        <v>205</v>
      </c>
      <c r="C227" s="20">
        <v>47</v>
      </c>
      <c r="D227" s="20">
        <v>83</v>
      </c>
      <c r="E227" s="20">
        <v>54</v>
      </c>
      <c r="F227" s="20">
        <v>12</v>
      </c>
      <c r="G227" s="20">
        <v>9</v>
      </c>
      <c r="H227" s="20">
        <v>130</v>
      </c>
      <c r="I227" s="20">
        <v>66</v>
      </c>
    </row>
    <row r="228" spans="1:9" ht="11.15" customHeight="1" x14ac:dyDescent="0.2">
      <c r="A228" s="21" t="s">
        <v>126</v>
      </c>
      <c r="B228" s="30">
        <v>100</v>
      </c>
      <c r="C228" s="30">
        <v>22.926829000000001</v>
      </c>
      <c r="D228" s="30">
        <v>40.487805000000002</v>
      </c>
      <c r="E228" s="30">
        <v>26.341463000000001</v>
      </c>
      <c r="F228" s="30">
        <v>5.8536590000000004</v>
      </c>
      <c r="G228" s="30">
        <v>4.390244</v>
      </c>
      <c r="H228" s="30">
        <v>63.414634</v>
      </c>
      <c r="I228" s="30">
        <v>32.195121999999998</v>
      </c>
    </row>
    <row r="229" spans="1:9" ht="11.15" customHeight="1" x14ac:dyDescent="0.2">
      <c r="A229" s="19" t="s">
        <v>905</v>
      </c>
      <c r="B229" s="20">
        <v>762</v>
      </c>
      <c r="C229" s="20">
        <v>192</v>
      </c>
      <c r="D229" s="20">
        <v>280</v>
      </c>
      <c r="E229" s="20">
        <v>176</v>
      </c>
      <c r="F229" s="20">
        <v>85</v>
      </c>
      <c r="G229" s="20">
        <v>29</v>
      </c>
      <c r="H229" s="20">
        <v>472</v>
      </c>
      <c r="I229" s="20">
        <v>261</v>
      </c>
    </row>
    <row r="230" spans="1:9" ht="11.15" customHeight="1" x14ac:dyDescent="0.2">
      <c r="A230" s="21" t="s">
        <v>126</v>
      </c>
      <c r="B230" s="30">
        <v>100</v>
      </c>
      <c r="C230" s="30">
        <v>25.196850000000001</v>
      </c>
      <c r="D230" s="30">
        <v>36.745407</v>
      </c>
      <c r="E230" s="30">
        <v>23.097113</v>
      </c>
      <c r="F230" s="30">
        <v>11.154856000000001</v>
      </c>
      <c r="G230" s="30">
        <v>3.805774</v>
      </c>
      <c r="H230" s="30">
        <v>61.942256999999998</v>
      </c>
      <c r="I230" s="30">
        <v>34.251969000000003</v>
      </c>
    </row>
    <row r="231" spans="1:9" ht="11.15" customHeight="1" x14ac:dyDescent="0.2">
      <c r="A231" s="19" t="s">
        <v>873</v>
      </c>
      <c r="B231" s="20">
        <v>144</v>
      </c>
      <c r="C231" s="20">
        <v>33</v>
      </c>
      <c r="D231" s="20">
        <v>59</v>
      </c>
      <c r="E231" s="20">
        <v>30</v>
      </c>
      <c r="F231" s="20">
        <v>13</v>
      </c>
      <c r="G231" s="20">
        <v>9</v>
      </c>
      <c r="H231" s="20">
        <v>92</v>
      </c>
      <c r="I231" s="20">
        <v>43</v>
      </c>
    </row>
    <row r="232" spans="1:9" ht="11.15" customHeight="1" x14ac:dyDescent="0.2">
      <c r="A232" s="21" t="s">
        <v>126</v>
      </c>
      <c r="B232" s="30">
        <v>100</v>
      </c>
      <c r="C232" s="30">
        <v>22.916667</v>
      </c>
      <c r="D232" s="30">
        <v>40.972222000000002</v>
      </c>
      <c r="E232" s="30">
        <v>20.833333</v>
      </c>
      <c r="F232" s="30">
        <v>9.0277779999999996</v>
      </c>
      <c r="G232" s="30">
        <v>6.25</v>
      </c>
      <c r="H232" s="30">
        <v>63.888888999999999</v>
      </c>
      <c r="I232" s="30">
        <v>29.861111000000001</v>
      </c>
    </row>
    <row r="233" spans="1:9" ht="11.15" customHeight="1" x14ac:dyDescent="0.2">
      <c r="A233" s="18" t="s">
        <v>143</v>
      </c>
      <c r="B233" s="18"/>
      <c r="C233" s="18"/>
      <c r="D233" s="18"/>
      <c r="E233" s="18"/>
      <c r="F233" s="18"/>
      <c r="G233" s="18"/>
      <c r="H233" s="18"/>
      <c r="I233" s="18"/>
    </row>
    <row r="234" spans="1:9" ht="11.15" customHeight="1" x14ac:dyDescent="0.2">
      <c r="A234" s="21" t="s">
        <v>906</v>
      </c>
      <c r="B234" s="21"/>
      <c r="C234" s="21"/>
      <c r="D234" s="21"/>
      <c r="E234" s="21"/>
      <c r="F234" s="21"/>
      <c r="G234" s="21"/>
      <c r="H234" s="21"/>
      <c r="I234" s="21"/>
    </row>
    <row r="235" spans="1:9" ht="11.15" customHeight="1" x14ac:dyDescent="0.2">
      <c r="A235" s="19" t="s">
        <v>902</v>
      </c>
      <c r="B235" s="20">
        <v>285</v>
      </c>
      <c r="C235" s="20">
        <v>52</v>
      </c>
      <c r="D235" s="20">
        <v>112</v>
      </c>
      <c r="E235" s="20">
        <v>84</v>
      </c>
      <c r="F235" s="20">
        <v>34</v>
      </c>
      <c r="G235" s="20">
        <v>3</v>
      </c>
      <c r="H235" s="20">
        <v>164</v>
      </c>
      <c r="I235" s="20">
        <v>118</v>
      </c>
    </row>
    <row r="236" spans="1:9" ht="11.15" customHeight="1" x14ac:dyDescent="0.2">
      <c r="A236" s="21" t="s">
        <v>126</v>
      </c>
      <c r="B236" s="30">
        <v>100</v>
      </c>
      <c r="C236" s="30">
        <v>18.245614</v>
      </c>
      <c r="D236" s="30">
        <v>39.298245999999999</v>
      </c>
      <c r="E236" s="30">
        <v>29.473683999999999</v>
      </c>
      <c r="F236" s="30">
        <v>11.929824999999999</v>
      </c>
      <c r="G236" s="30">
        <v>1.052632</v>
      </c>
      <c r="H236" s="30">
        <v>57.543860000000002</v>
      </c>
      <c r="I236" s="30">
        <v>41.403509</v>
      </c>
    </row>
    <row r="237" spans="1:9" ht="11.15" customHeight="1" x14ac:dyDescent="0.2">
      <c r="A237" s="19" t="s">
        <v>903</v>
      </c>
      <c r="B237" s="20">
        <v>217</v>
      </c>
      <c r="C237" s="20">
        <v>44</v>
      </c>
      <c r="D237" s="20">
        <v>90</v>
      </c>
      <c r="E237" s="20">
        <v>60</v>
      </c>
      <c r="F237" s="20">
        <v>16</v>
      </c>
      <c r="G237" s="20">
        <v>7</v>
      </c>
      <c r="H237" s="20">
        <v>134</v>
      </c>
      <c r="I237" s="20">
        <v>76</v>
      </c>
    </row>
    <row r="238" spans="1:9" ht="11.15" customHeight="1" x14ac:dyDescent="0.2">
      <c r="A238" s="21" t="s">
        <v>126</v>
      </c>
      <c r="B238" s="30">
        <v>100</v>
      </c>
      <c r="C238" s="30">
        <v>20.276498</v>
      </c>
      <c r="D238" s="30">
        <v>41.474654000000001</v>
      </c>
      <c r="E238" s="30">
        <v>27.64977</v>
      </c>
      <c r="F238" s="30">
        <v>7.373272</v>
      </c>
      <c r="G238" s="30">
        <v>3.225806</v>
      </c>
      <c r="H238" s="30">
        <v>61.751151999999998</v>
      </c>
      <c r="I238" s="30">
        <v>35.023040999999999</v>
      </c>
    </row>
    <row r="239" spans="1:9" ht="11.15" customHeight="1" x14ac:dyDescent="0.2">
      <c r="A239" s="19" t="s">
        <v>904</v>
      </c>
      <c r="B239" s="20">
        <v>142</v>
      </c>
      <c r="C239" s="20">
        <v>41</v>
      </c>
      <c r="D239" s="20">
        <v>56</v>
      </c>
      <c r="E239" s="20">
        <v>34</v>
      </c>
      <c r="F239" s="20">
        <v>10</v>
      </c>
      <c r="G239" s="20">
        <v>1</v>
      </c>
      <c r="H239" s="20">
        <v>97</v>
      </c>
      <c r="I239" s="20">
        <v>44</v>
      </c>
    </row>
    <row r="240" spans="1:9" ht="11.15" customHeight="1" x14ac:dyDescent="0.2">
      <c r="A240" s="21" t="s">
        <v>126</v>
      </c>
      <c r="B240" s="30">
        <v>100</v>
      </c>
      <c r="C240" s="30">
        <v>28.873239000000002</v>
      </c>
      <c r="D240" s="30">
        <v>39.436619999999998</v>
      </c>
      <c r="E240" s="30">
        <v>23.943662</v>
      </c>
      <c r="F240" s="30">
        <v>7.0422539999999998</v>
      </c>
      <c r="G240" s="30">
        <v>0.70422499999999999</v>
      </c>
      <c r="H240" s="30">
        <v>68.309859000000003</v>
      </c>
      <c r="I240" s="30">
        <v>30.985914999999999</v>
      </c>
    </row>
    <row r="241" spans="1:9" ht="11.15" customHeight="1" x14ac:dyDescent="0.2">
      <c r="A241" s="19" t="s">
        <v>905</v>
      </c>
      <c r="B241" s="20">
        <v>1184</v>
      </c>
      <c r="C241" s="20">
        <v>272</v>
      </c>
      <c r="D241" s="20">
        <v>435</v>
      </c>
      <c r="E241" s="20">
        <v>305</v>
      </c>
      <c r="F241" s="20">
        <v>135</v>
      </c>
      <c r="G241" s="20">
        <v>37</v>
      </c>
      <c r="H241" s="20">
        <v>707</v>
      </c>
      <c r="I241" s="20">
        <v>440</v>
      </c>
    </row>
    <row r="242" spans="1:9" ht="11.15" customHeight="1" x14ac:dyDescent="0.2">
      <c r="A242" s="21" t="s">
        <v>126</v>
      </c>
      <c r="B242" s="30">
        <v>100</v>
      </c>
      <c r="C242" s="30">
        <v>22.972973</v>
      </c>
      <c r="D242" s="30">
        <v>36.739865000000002</v>
      </c>
      <c r="E242" s="30">
        <v>25.760134999999998</v>
      </c>
      <c r="F242" s="30">
        <v>11.402027</v>
      </c>
      <c r="G242" s="30">
        <v>3.125</v>
      </c>
      <c r="H242" s="30">
        <v>59.712837999999998</v>
      </c>
      <c r="I242" s="30">
        <v>37.162162000000002</v>
      </c>
    </row>
    <row r="243" spans="1:9" ht="11.15" customHeight="1" x14ac:dyDescent="0.2">
      <c r="A243" s="19" t="s">
        <v>873</v>
      </c>
      <c r="B243" s="20">
        <v>360</v>
      </c>
      <c r="C243" s="20">
        <v>88</v>
      </c>
      <c r="D243" s="20">
        <v>148</v>
      </c>
      <c r="E243" s="20">
        <v>77</v>
      </c>
      <c r="F243" s="20">
        <v>32</v>
      </c>
      <c r="G243" s="20">
        <v>15</v>
      </c>
      <c r="H243" s="20">
        <v>236</v>
      </c>
      <c r="I243" s="20">
        <v>109</v>
      </c>
    </row>
    <row r="244" spans="1:9" ht="11.15" customHeight="1" x14ac:dyDescent="0.2">
      <c r="A244" s="21" t="s">
        <v>126</v>
      </c>
      <c r="B244" s="30">
        <v>100</v>
      </c>
      <c r="C244" s="30">
        <v>24.444444000000001</v>
      </c>
      <c r="D244" s="30">
        <v>41.111111000000001</v>
      </c>
      <c r="E244" s="30">
        <v>21.388888999999999</v>
      </c>
      <c r="F244" s="30">
        <v>8.8888890000000007</v>
      </c>
      <c r="G244" s="30">
        <v>4.1666670000000003</v>
      </c>
      <c r="H244" s="30">
        <v>65.555555999999996</v>
      </c>
      <c r="I244" s="30">
        <v>30.277778000000001</v>
      </c>
    </row>
    <row r="245" spans="1:9" ht="11.15" customHeight="1" x14ac:dyDescent="0.2">
      <c r="A245" s="18" t="s">
        <v>143</v>
      </c>
      <c r="B245" s="18"/>
      <c r="C245" s="18"/>
      <c r="D245" s="18"/>
      <c r="E245" s="18"/>
      <c r="F245" s="18"/>
      <c r="G245" s="18"/>
      <c r="H245" s="18"/>
      <c r="I245" s="18"/>
    </row>
    <row r="246" spans="1:9" ht="11.15" customHeight="1" x14ac:dyDescent="0.2">
      <c r="A246" s="21" t="s">
        <v>907</v>
      </c>
      <c r="B246" s="21"/>
      <c r="C246" s="21"/>
      <c r="D246" s="21"/>
      <c r="E246" s="21"/>
      <c r="F246" s="21"/>
      <c r="G246" s="21"/>
      <c r="H246" s="21"/>
      <c r="I246" s="21"/>
    </row>
    <row r="247" spans="1:9" ht="11.15" customHeight="1" x14ac:dyDescent="0.2">
      <c r="A247" s="19" t="s">
        <v>902</v>
      </c>
      <c r="B247" s="20">
        <v>330</v>
      </c>
      <c r="C247" s="20">
        <v>66</v>
      </c>
      <c r="D247" s="20">
        <v>128</v>
      </c>
      <c r="E247" s="20">
        <v>87</v>
      </c>
      <c r="F247" s="20">
        <v>44</v>
      </c>
      <c r="G247" s="20">
        <v>5</v>
      </c>
      <c r="H247" s="20">
        <v>194</v>
      </c>
      <c r="I247" s="20">
        <v>131</v>
      </c>
    </row>
    <row r="248" spans="1:9" ht="11.15" customHeight="1" x14ac:dyDescent="0.2">
      <c r="A248" s="21" t="s">
        <v>126</v>
      </c>
      <c r="B248" s="30">
        <v>100</v>
      </c>
      <c r="C248" s="30">
        <v>20</v>
      </c>
      <c r="D248" s="30">
        <v>38.787878999999997</v>
      </c>
      <c r="E248" s="30">
        <v>26.363636</v>
      </c>
      <c r="F248" s="30">
        <v>13.333333</v>
      </c>
      <c r="G248" s="30">
        <v>1.5151520000000001</v>
      </c>
      <c r="H248" s="30">
        <v>58.787878999999997</v>
      </c>
      <c r="I248" s="30">
        <v>39.69697</v>
      </c>
    </row>
    <row r="249" spans="1:9" ht="11.15" customHeight="1" x14ac:dyDescent="0.2">
      <c r="A249" s="19" t="s">
        <v>903</v>
      </c>
      <c r="B249" s="20">
        <v>326</v>
      </c>
      <c r="C249" s="20">
        <v>66</v>
      </c>
      <c r="D249" s="20">
        <v>138</v>
      </c>
      <c r="E249" s="20">
        <v>82</v>
      </c>
      <c r="F249" s="20">
        <v>34</v>
      </c>
      <c r="G249" s="20">
        <v>6</v>
      </c>
      <c r="H249" s="20">
        <v>204</v>
      </c>
      <c r="I249" s="20">
        <v>116</v>
      </c>
    </row>
    <row r="250" spans="1:9" ht="11.15" customHeight="1" x14ac:dyDescent="0.2">
      <c r="A250" s="21" t="s">
        <v>126</v>
      </c>
      <c r="B250" s="30">
        <v>100</v>
      </c>
      <c r="C250" s="30">
        <v>20.245398999999999</v>
      </c>
      <c r="D250" s="30">
        <v>42.331288000000001</v>
      </c>
      <c r="E250" s="30">
        <v>25.153373999999999</v>
      </c>
      <c r="F250" s="30">
        <v>10.429448000000001</v>
      </c>
      <c r="G250" s="30">
        <v>1.8404910000000001</v>
      </c>
      <c r="H250" s="30">
        <v>62.576687</v>
      </c>
      <c r="I250" s="30">
        <v>35.582822</v>
      </c>
    </row>
    <row r="251" spans="1:9" ht="11.15" customHeight="1" x14ac:dyDescent="0.2">
      <c r="A251" s="19" t="s">
        <v>904</v>
      </c>
      <c r="B251" s="20">
        <v>133</v>
      </c>
      <c r="C251" s="20">
        <v>35</v>
      </c>
      <c r="D251" s="20">
        <v>46</v>
      </c>
      <c r="E251" s="20">
        <v>34</v>
      </c>
      <c r="F251" s="20">
        <v>15</v>
      </c>
      <c r="G251" s="20">
        <v>3</v>
      </c>
      <c r="H251" s="20">
        <v>81</v>
      </c>
      <c r="I251" s="20">
        <v>49</v>
      </c>
    </row>
    <row r="252" spans="1:9" ht="11.15" customHeight="1" x14ac:dyDescent="0.2">
      <c r="A252" s="21" t="s">
        <v>126</v>
      </c>
      <c r="B252" s="30">
        <v>100</v>
      </c>
      <c r="C252" s="30">
        <v>26.315788999999999</v>
      </c>
      <c r="D252" s="30">
        <v>34.586466000000001</v>
      </c>
      <c r="E252" s="30">
        <v>25.56391</v>
      </c>
      <c r="F252" s="30">
        <v>11.278195</v>
      </c>
      <c r="G252" s="30">
        <v>2.2556389999999999</v>
      </c>
      <c r="H252" s="30">
        <v>60.902256000000001</v>
      </c>
      <c r="I252" s="30">
        <v>36.842104999999997</v>
      </c>
    </row>
    <row r="253" spans="1:9" ht="11.15" customHeight="1" x14ac:dyDescent="0.2">
      <c r="A253" s="19" t="s">
        <v>905</v>
      </c>
      <c r="B253" s="20">
        <v>1070</v>
      </c>
      <c r="C253" s="20">
        <v>254</v>
      </c>
      <c r="D253" s="20">
        <v>393</v>
      </c>
      <c r="E253" s="20">
        <v>280</v>
      </c>
      <c r="F253" s="20">
        <v>106</v>
      </c>
      <c r="G253" s="20">
        <v>37</v>
      </c>
      <c r="H253" s="20">
        <v>647</v>
      </c>
      <c r="I253" s="20">
        <v>386</v>
      </c>
    </row>
    <row r="254" spans="1:9" ht="11.15" customHeight="1" x14ac:dyDescent="0.2">
      <c r="A254" s="21" t="s">
        <v>126</v>
      </c>
      <c r="B254" s="30">
        <v>100</v>
      </c>
      <c r="C254" s="30">
        <v>23.738318</v>
      </c>
      <c r="D254" s="30">
        <v>36.728971999999999</v>
      </c>
      <c r="E254" s="30">
        <v>26.168223999999999</v>
      </c>
      <c r="F254" s="30">
        <v>9.906542</v>
      </c>
      <c r="G254" s="30">
        <v>3.4579439999999999</v>
      </c>
      <c r="H254" s="30">
        <v>60.467289999999998</v>
      </c>
      <c r="I254" s="30">
        <v>36.074765999999997</v>
      </c>
    </row>
    <row r="255" spans="1:9" ht="11.15" customHeight="1" x14ac:dyDescent="0.2">
      <c r="A255" s="19" t="s">
        <v>873</v>
      </c>
      <c r="B255" s="20">
        <v>329</v>
      </c>
      <c r="C255" s="20">
        <v>76</v>
      </c>
      <c r="D255" s="20">
        <v>136</v>
      </c>
      <c r="E255" s="20">
        <v>77</v>
      </c>
      <c r="F255" s="20">
        <v>28</v>
      </c>
      <c r="G255" s="20">
        <v>12</v>
      </c>
      <c r="H255" s="20">
        <v>212</v>
      </c>
      <c r="I255" s="20">
        <v>105</v>
      </c>
    </row>
    <row r="256" spans="1:9" ht="11.15" customHeight="1" x14ac:dyDescent="0.2">
      <c r="A256" s="21" t="s">
        <v>126</v>
      </c>
      <c r="B256" s="30">
        <v>100</v>
      </c>
      <c r="C256" s="30">
        <v>23.100304000000001</v>
      </c>
      <c r="D256" s="30">
        <v>41.337386000000002</v>
      </c>
      <c r="E256" s="30">
        <v>23.404254999999999</v>
      </c>
      <c r="F256" s="30">
        <v>8.5106380000000001</v>
      </c>
      <c r="G256" s="30">
        <v>3.6474160000000002</v>
      </c>
      <c r="H256" s="30">
        <v>64.437690000000003</v>
      </c>
      <c r="I256" s="30">
        <v>31.914894</v>
      </c>
    </row>
    <row r="257" spans="1:9" ht="11.15" customHeight="1" x14ac:dyDescent="0.2">
      <c r="A257" s="18" t="s">
        <v>143</v>
      </c>
      <c r="B257" s="18"/>
      <c r="C257" s="18"/>
      <c r="D257" s="18"/>
      <c r="E257" s="18"/>
      <c r="F257" s="18"/>
      <c r="G257" s="18"/>
      <c r="H257" s="18"/>
      <c r="I257" s="18"/>
    </row>
    <row r="258" spans="1:9" ht="11.15" customHeight="1" x14ac:dyDescent="0.2">
      <c r="A258" s="21" t="s">
        <v>908</v>
      </c>
      <c r="B258" s="21"/>
      <c r="C258" s="21"/>
      <c r="D258" s="21"/>
      <c r="E258" s="21"/>
      <c r="F258" s="21"/>
      <c r="G258" s="21"/>
      <c r="H258" s="21"/>
      <c r="I258" s="21"/>
    </row>
    <row r="259" spans="1:9" ht="11.15" customHeight="1" x14ac:dyDescent="0.2">
      <c r="A259" s="19" t="s">
        <v>902</v>
      </c>
      <c r="B259" s="20">
        <v>39</v>
      </c>
      <c r="C259" s="20">
        <v>6</v>
      </c>
      <c r="D259" s="20">
        <v>21</v>
      </c>
      <c r="E259" s="20">
        <v>10</v>
      </c>
      <c r="F259" s="20">
        <v>2</v>
      </c>
      <c r="G259" s="20">
        <v>0</v>
      </c>
      <c r="H259" s="20">
        <v>27</v>
      </c>
      <c r="I259" s="20">
        <v>12</v>
      </c>
    </row>
    <row r="260" spans="1:9" ht="11.15" customHeight="1" x14ac:dyDescent="0.2">
      <c r="A260" s="21" t="s">
        <v>126</v>
      </c>
      <c r="B260" s="30">
        <v>100</v>
      </c>
      <c r="C260" s="30">
        <v>15.384615</v>
      </c>
      <c r="D260" s="30">
        <v>53.846153999999999</v>
      </c>
      <c r="E260" s="30">
        <v>25.641026</v>
      </c>
      <c r="F260" s="30">
        <v>5.1282050000000003</v>
      </c>
      <c r="G260" s="30">
        <v>0</v>
      </c>
      <c r="H260" s="30">
        <v>69.230768999999995</v>
      </c>
      <c r="I260" s="30">
        <v>30.769231000000001</v>
      </c>
    </row>
    <row r="261" spans="1:9" ht="11.15" customHeight="1" x14ac:dyDescent="0.2">
      <c r="A261" s="19" t="s">
        <v>903</v>
      </c>
      <c r="B261" s="20">
        <v>75</v>
      </c>
      <c r="C261" s="20">
        <v>21</v>
      </c>
      <c r="D261" s="20">
        <v>31</v>
      </c>
      <c r="E261" s="20">
        <v>18</v>
      </c>
      <c r="F261" s="20">
        <v>5</v>
      </c>
      <c r="G261" s="20">
        <v>0</v>
      </c>
      <c r="H261" s="20">
        <v>52</v>
      </c>
      <c r="I261" s="20">
        <v>23</v>
      </c>
    </row>
    <row r="262" spans="1:9" ht="11.15" customHeight="1" x14ac:dyDescent="0.2">
      <c r="A262" s="21" t="s">
        <v>126</v>
      </c>
      <c r="B262" s="30">
        <v>100</v>
      </c>
      <c r="C262" s="30">
        <v>28</v>
      </c>
      <c r="D262" s="30">
        <v>41.333333000000003</v>
      </c>
      <c r="E262" s="30">
        <v>24</v>
      </c>
      <c r="F262" s="30">
        <v>6.6666670000000003</v>
      </c>
      <c r="G262" s="30">
        <v>0</v>
      </c>
      <c r="H262" s="30">
        <v>69.333332999999996</v>
      </c>
      <c r="I262" s="30">
        <v>30.666667</v>
      </c>
    </row>
    <row r="263" spans="1:9" ht="11.15" customHeight="1" x14ac:dyDescent="0.2">
      <c r="A263" s="19" t="s">
        <v>904</v>
      </c>
      <c r="B263" s="20">
        <v>117</v>
      </c>
      <c r="C263" s="20">
        <v>23</v>
      </c>
      <c r="D263" s="20">
        <v>44</v>
      </c>
      <c r="E263" s="20">
        <v>37</v>
      </c>
      <c r="F263" s="20">
        <v>12</v>
      </c>
      <c r="G263" s="20">
        <v>1</v>
      </c>
      <c r="H263" s="20">
        <v>67</v>
      </c>
      <c r="I263" s="20">
        <v>49</v>
      </c>
    </row>
    <row r="264" spans="1:9" ht="11.15" customHeight="1" x14ac:dyDescent="0.2">
      <c r="A264" s="21" t="s">
        <v>126</v>
      </c>
      <c r="B264" s="30">
        <v>100</v>
      </c>
      <c r="C264" s="30">
        <v>19.65812</v>
      </c>
      <c r="D264" s="30">
        <v>37.606838000000003</v>
      </c>
      <c r="E264" s="30">
        <v>31.623932</v>
      </c>
      <c r="F264" s="30">
        <v>10.256410000000001</v>
      </c>
      <c r="G264" s="30">
        <v>0.85470100000000004</v>
      </c>
      <c r="H264" s="30">
        <v>57.264957000000003</v>
      </c>
      <c r="I264" s="30">
        <v>41.880341999999999</v>
      </c>
    </row>
    <row r="265" spans="1:9" ht="11.15" customHeight="1" x14ac:dyDescent="0.2">
      <c r="A265" s="19" t="s">
        <v>905</v>
      </c>
      <c r="B265" s="20">
        <v>1288</v>
      </c>
      <c r="C265" s="20">
        <v>275</v>
      </c>
      <c r="D265" s="20">
        <v>478</v>
      </c>
      <c r="E265" s="20">
        <v>347</v>
      </c>
      <c r="F265" s="20">
        <v>151</v>
      </c>
      <c r="G265" s="20">
        <v>37</v>
      </c>
      <c r="H265" s="20">
        <v>753</v>
      </c>
      <c r="I265" s="20">
        <v>498</v>
      </c>
    </row>
    <row r="266" spans="1:9" ht="11.15" customHeight="1" x14ac:dyDescent="0.2">
      <c r="A266" s="21" t="s">
        <v>126</v>
      </c>
      <c r="B266" s="30">
        <v>100</v>
      </c>
      <c r="C266" s="30">
        <v>21.350932</v>
      </c>
      <c r="D266" s="30">
        <v>37.111801</v>
      </c>
      <c r="E266" s="30">
        <v>26.940994</v>
      </c>
      <c r="F266" s="30">
        <v>11.723602</v>
      </c>
      <c r="G266" s="30">
        <v>2.872671</v>
      </c>
      <c r="H266" s="30">
        <v>58.462733</v>
      </c>
      <c r="I266" s="30">
        <v>38.664596000000003</v>
      </c>
    </row>
    <row r="267" spans="1:9" ht="11.15" customHeight="1" x14ac:dyDescent="0.2">
      <c r="A267" s="19" t="s">
        <v>873</v>
      </c>
      <c r="B267" s="20">
        <v>669</v>
      </c>
      <c r="C267" s="20">
        <v>172</v>
      </c>
      <c r="D267" s="20">
        <v>267</v>
      </c>
      <c r="E267" s="20">
        <v>148</v>
      </c>
      <c r="F267" s="20">
        <v>57</v>
      </c>
      <c r="G267" s="20">
        <v>25</v>
      </c>
      <c r="H267" s="20">
        <v>439</v>
      </c>
      <c r="I267" s="20">
        <v>205</v>
      </c>
    </row>
    <row r="268" spans="1:9" ht="11.15" customHeight="1" x14ac:dyDescent="0.2">
      <c r="A268" s="21" t="s">
        <v>126</v>
      </c>
      <c r="B268" s="30">
        <v>100</v>
      </c>
      <c r="C268" s="30">
        <v>25.710014999999999</v>
      </c>
      <c r="D268" s="30">
        <v>39.910314</v>
      </c>
      <c r="E268" s="30">
        <v>22.122571000000001</v>
      </c>
      <c r="F268" s="30">
        <v>8.5201790000000006</v>
      </c>
      <c r="G268" s="30">
        <v>3.7369210000000002</v>
      </c>
      <c r="H268" s="30">
        <v>65.620328999999998</v>
      </c>
      <c r="I268" s="30">
        <v>30.642749999999999</v>
      </c>
    </row>
    <row r="269" spans="1:9" ht="11.15" customHeight="1" x14ac:dyDescent="0.2">
      <c r="A269" s="18" t="s">
        <v>909</v>
      </c>
      <c r="B269" s="18"/>
      <c r="C269" s="18"/>
      <c r="D269" s="18"/>
      <c r="E269" s="18"/>
      <c r="F269" s="18"/>
      <c r="G269" s="18"/>
      <c r="H269" s="18"/>
      <c r="I269" s="18"/>
    </row>
    <row r="270" spans="1:9" ht="11.15" customHeight="1" x14ac:dyDescent="0.2">
      <c r="A270" s="19" t="s">
        <v>910</v>
      </c>
      <c r="B270" s="20">
        <v>541</v>
      </c>
      <c r="C270" s="20">
        <v>115</v>
      </c>
      <c r="D270" s="20">
        <v>217</v>
      </c>
      <c r="E270" s="20">
        <v>127</v>
      </c>
      <c r="F270" s="20">
        <v>67</v>
      </c>
      <c r="G270" s="20">
        <v>15</v>
      </c>
      <c r="H270" s="20">
        <v>332</v>
      </c>
      <c r="I270" s="20">
        <v>194</v>
      </c>
    </row>
    <row r="271" spans="1:9" ht="11.15" customHeight="1" x14ac:dyDescent="0.2">
      <c r="A271" s="21" t="s">
        <v>126</v>
      </c>
      <c r="B271" s="30">
        <v>100</v>
      </c>
      <c r="C271" s="30">
        <v>21.256931999999999</v>
      </c>
      <c r="D271" s="30">
        <v>40.110906</v>
      </c>
      <c r="E271" s="30">
        <v>23.475045999999999</v>
      </c>
      <c r="F271" s="30">
        <v>12.384473</v>
      </c>
      <c r="G271" s="30">
        <v>2.772643</v>
      </c>
      <c r="H271" s="30">
        <v>61.367837000000002</v>
      </c>
      <c r="I271" s="30">
        <v>35.859518999999999</v>
      </c>
    </row>
    <row r="272" spans="1:9" ht="11.15" customHeight="1" x14ac:dyDescent="0.2">
      <c r="A272" s="19" t="s">
        <v>911</v>
      </c>
      <c r="B272" s="20">
        <v>877</v>
      </c>
      <c r="C272" s="20">
        <v>206</v>
      </c>
      <c r="D272" s="20">
        <v>341</v>
      </c>
      <c r="E272" s="20">
        <v>213</v>
      </c>
      <c r="F272" s="20">
        <v>94</v>
      </c>
      <c r="G272" s="20">
        <v>23</v>
      </c>
      <c r="H272" s="20">
        <v>547</v>
      </c>
      <c r="I272" s="20">
        <v>307</v>
      </c>
    </row>
    <row r="273" spans="1:9" ht="11.15" customHeight="1" x14ac:dyDescent="0.2">
      <c r="A273" s="21" t="s">
        <v>126</v>
      </c>
      <c r="B273" s="30">
        <v>100</v>
      </c>
      <c r="C273" s="30">
        <v>23.489167999999999</v>
      </c>
      <c r="D273" s="30">
        <v>38.882553999999999</v>
      </c>
      <c r="E273" s="30">
        <v>24.287343</v>
      </c>
      <c r="F273" s="30">
        <v>10.718358</v>
      </c>
      <c r="G273" s="30">
        <v>2.6225770000000002</v>
      </c>
      <c r="H273" s="30">
        <v>62.371721999999998</v>
      </c>
      <c r="I273" s="30">
        <v>35.005701000000002</v>
      </c>
    </row>
    <row r="274" spans="1:9" ht="11.15" customHeight="1" x14ac:dyDescent="0.2">
      <c r="A274" s="19" t="s">
        <v>912</v>
      </c>
      <c r="B274" s="20">
        <v>543</v>
      </c>
      <c r="C274" s="20">
        <v>120</v>
      </c>
      <c r="D274" s="20">
        <v>214</v>
      </c>
      <c r="E274" s="20">
        <v>146</v>
      </c>
      <c r="F274" s="20">
        <v>46</v>
      </c>
      <c r="G274" s="20">
        <v>17</v>
      </c>
      <c r="H274" s="20">
        <v>334</v>
      </c>
      <c r="I274" s="20">
        <v>192</v>
      </c>
    </row>
    <row r="275" spans="1:9" ht="11.15" customHeight="1" x14ac:dyDescent="0.2">
      <c r="A275" s="21" t="s">
        <v>126</v>
      </c>
      <c r="B275" s="30">
        <v>100</v>
      </c>
      <c r="C275" s="30">
        <v>22.099447999999999</v>
      </c>
      <c r="D275" s="30">
        <v>39.410680999999997</v>
      </c>
      <c r="E275" s="30">
        <v>26.887661000000001</v>
      </c>
      <c r="F275" s="30">
        <v>8.4714550000000006</v>
      </c>
      <c r="G275" s="30">
        <v>3.1307550000000002</v>
      </c>
      <c r="H275" s="30">
        <v>61.510128999999999</v>
      </c>
      <c r="I275" s="30">
        <v>35.359116</v>
      </c>
    </row>
    <row r="276" spans="1:9" ht="11.15" customHeight="1" x14ac:dyDescent="0.2">
      <c r="A276" s="19" t="s">
        <v>913</v>
      </c>
      <c r="B276" s="20">
        <v>227</v>
      </c>
      <c r="C276" s="20">
        <v>56</v>
      </c>
      <c r="D276" s="20">
        <v>69</v>
      </c>
      <c r="E276" s="20">
        <v>74</v>
      </c>
      <c r="F276" s="20">
        <v>20</v>
      </c>
      <c r="G276" s="20">
        <v>8</v>
      </c>
      <c r="H276" s="20">
        <v>125</v>
      </c>
      <c r="I276" s="20">
        <v>94</v>
      </c>
    </row>
    <row r="277" spans="1:9" ht="11.15" customHeight="1" x14ac:dyDescent="0.2">
      <c r="A277" s="21" t="s">
        <v>126</v>
      </c>
      <c r="B277" s="30">
        <v>100</v>
      </c>
      <c r="C277" s="30">
        <v>24.669604</v>
      </c>
      <c r="D277" s="30">
        <v>30.396476</v>
      </c>
      <c r="E277" s="30">
        <v>32.599119000000002</v>
      </c>
      <c r="F277" s="30">
        <v>8.8105729999999998</v>
      </c>
      <c r="G277" s="30">
        <v>3.5242290000000001</v>
      </c>
      <c r="H277" s="30">
        <v>55.066079000000002</v>
      </c>
      <c r="I277" s="30">
        <v>41.409692</v>
      </c>
    </row>
    <row r="278" spans="1:9" ht="11.15" customHeight="1" x14ac:dyDescent="0.2">
      <c r="A278" s="18" t="s">
        <v>914</v>
      </c>
      <c r="B278" s="18"/>
      <c r="C278" s="18"/>
      <c r="D278" s="18"/>
      <c r="E278" s="18"/>
      <c r="F278" s="18"/>
      <c r="G278" s="18"/>
      <c r="H278" s="18"/>
      <c r="I278" s="18"/>
    </row>
    <row r="279" spans="1:9" ht="11.15" customHeight="1" x14ac:dyDescent="0.2">
      <c r="A279" s="19" t="s">
        <v>915</v>
      </c>
      <c r="B279" s="20">
        <v>294</v>
      </c>
      <c r="C279" s="20">
        <v>81</v>
      </c>
      <c r="D279" s="20">
        <v>121</v>
      </c>
      <c r="E279" s="20">
        <v>62</v>
      </c>
      <c r="F279" s="20">
        <v>22</v>
      </c>
      <c r="G279" s="20">
        <v>8</v>
      </c>
      <c r="H279" s="20">
        <v>202</v>
      </c>
      <c r="I279" s="20">
        <v>84</v>
      </c>
    </row>
    <row r="280" spans="1:9" ht="11.15" customHeight="1" x14ac:dyDescent="0.2">
      <c r="A280" s="21" t="s">
        <v>126</v>
      </c>
      <c r="B280" s="30">
        <v>100</v>
      </c>
      <c r="C280" s="30">
        <v>27.551020000000001</v>
      </c>
      <c r="D280" s="30">
        <v>41.156463000000002</v>
      </c>
      <c r="E280" s="30">
        <v>21.088435</v>
      </c>
      <c r="F280" s="30">
        <v>7.4829929999999996</v>
      </c>
      <c r="G280" s="30">
        <v>2.721088</v>
      </c>
      <c r="H280" s="30">
        <v>68.707482999999996</v>
      </c>
      <c r="I280" s="30">
        <v>28.571428999999998</v>
      </c>
    </row>
    <row r="281" spans="1:9" ht="11.15" customHeight="1" x14ac:dyDescent="0.2">
      <c r="A281" s="19" t="s">
        <v>916</v>
      </c>
      <c r="B281" s="20">
        <v>664</v>
      </c>
      <c r="C281" s="20">
        <v>161</v>
      </c>
      <c r="D281" s="20">
        <v>226</v>
      </c>
      <c r="E281" s="20">
        <v>186</v>
      </c>
      <c r="F281" s="20">
        <v>71</v>
      </c>
      <c r="G281" s="20">
        <v>20</v>
      </c>
      <c r="H281" s="20">
        <v>387</v>
      </c>
      <c r="I281" s="20">
        <v>257</v>
      </c>
    </row>
    <row r="282" spans="1:9" ht="11.15" customHeight="1" x14ac:dyDescent="0.2">
      <c r="A282" s="21" t="s">
        <v>126</v>
      </c>
      <c r="B282" s="30">
        <v>100</v>
      </c>
      <c r="C282" s="30">
        <v>24.246988000000002</v>
      </c>
      <c r="D282" s="30">
        <v>34.036144999999998</v>
      </c>
      <c r="E282" s="30">
        <v>28.012048</v>
      </c>
      <c r="F282" s="30">
        <v>10.692771</v>
      </c>
      <c r="G282" s="30">
        <v>3.0120480000000001</v>
      </c>
      <c r="H282" s="30">
        <v>58.283132999999999</v>
      </c>
      <c r="I282" s="30">
        <v>38.704819000000001</v>
      </c>
    </row>
    <row r="283" spans="1:9" ht="11.15" customHeight="1" x14ac:dyDescent="0.2">
      <c r="A283" s="19" t="s">
        <v>917</v>
      </c>
      <c r="B283" s="20">
        <v>421</v>
      </c>
      <c r="C283" s="20">
        <v>100</v>
      </c>
      <c r="D283" s="20">
        <v>160</v>
      </c>
      <c r="E283" s="20">
        <v>114</v>
      </c>
      <c r="F283" s="20">
        <v>37</v>
      </c>
      <c r="G283" s="20">
        <v>10</v>
      </c>
      <c r="H283" s="20">
        <v>260</v>
      </c>
      <c r="I283" s="20">
        <v>151</v>
      </c>
    </row>
    <row r="284" spans="1:9" ht="11.15" customHeight="1" x14ac:dyDescent="0.2">
      <c r="A284" s="21" t="s">
        <v>126</v>
      </c>
      <c r="B284" s="30">
        <v>100</v>
      </c>
      <c r="C284" s="30">
        <v>23.752969</v>
      </c>
      <c r="D284" s="30">
        <v>38.004750999999999</v>
      </c>
      <c r="E284" s="30">
        <v>27.078385000000001</v>
      </c>
      <c r="F284" s="30">
        <v>8.7885989999999996</v>
      </c>
      <c r="G284" s="30">
        <v>2.3752970000000002</v>
      </c>
      <c r="H284" s="30">
        <v>61.757719999999999</v>
      </c>
      <c r="I284" s="30">
        <v>35.866982999999998</v>
      </c>
    </row>
    <row r="285" spans="1:9" ht="11.15" customHeight="1" x14ac:dyDescent="0.2">
      <c r="A285" s="19" t="s">
        <v>918</v>
      </c>
      <c r="B285" s="20">
        <v>358</v>
      </c>
      <c r="C285" s="20">
        <v>73</v>
      </c>
      <c r="D285" s="20">
        <v>157</v>
      </c>
      <c r="E285" s="20">
        <v>81</v>
      </c>
      <c r="F285" s="20">
        <v>37</v>
      </c>
      <c r="G285" s="20">
        <v>10</v>
      </c>
      <c r="H285" s="20">
        <v>230</v>
      </c>
      <c r="I285" s="20">
        <v>118</v>
      </c>
    </row>
    <row r="286" spans="1:9" ht="11.15" customHeight="1" x14ac:dyDescent="0.2">
      <c r="A286" s="21" t="s">
        <v>126</v>
      </c>
      <c r="B286" s="30">
        <v>100</v>
      </c>
      <c r="C286" s="30">
        <v>20.391061000000001</v>
      </c>
      <c r="D286" s="30">
        <v>43.854748999999998</v>
      </c>
      <c r="E286" s="30">
        <v>22.625698</v>
      </c>
      <c r="F286" s="30">
        <v>10.335196</v>
      </c>
      <c r="G286" s="30">
        <v>2.7932959999999998</v>
      </c>
      <c r="H286" s="30">
        <v>64.245810000000006</v>
      </c>
      <c r="I286" s="30">
        <v>32.960894000000003</v>
      </c>
    </row>
    <row r="287" spans="1:9" ht="11.15" customHeight="1" x14ac:dyDescent="0.2">
      <c r="A287" s="19" t="s">
        <v>919</v>
      </c>
      <c r="B287" s="20">
        <v>217</v>
      </c>
      <c r="C287" s="20">
        <v>39</v>
      </c>
      <c r="D287" s="20">
        <v>79</v>
      </c>
      <c r="E287" s="20">
        <v>63</v>
      </c>
      <c r="F287" s="20">
        <v>33</v>
      </c>
      <c r="G287" s="20">
        <v>3</v>
      </c>
      <c r="H287" s="20">
        <v>118</v>
      </c>
      <c r="I287" s="20">
        <v>96</v>
      </c>
    </row>
    <row r="288" spans="1:9" ht="11.15" customHeight="1" x14ac:dyDescent="0.2">
      <c r="A288" s="21" t="s">
        <v>126</v>
      </c>
      <c r="B288" s="30">
        <v>100</v>
      </c>
      <c r="C288" s="30">
        <v>17.972349999999999</v>
      </c>
      <c r="D288" s="30">
        <v>36.405529999999999</v>
      </c>
      <c r="E288" s="30">
        <v>29.032257999999999</v>
      </c>
      <c r="F288" s="30">
        <v>15.207373</v>
      </c>
      <c r="G288" s="30">
        <v>1.3824879999999999</v>
      </c>
      <c r="H288" s="30">
        <v>54.377879999999998</v>
      </c>
      <c r="I288" s="30">
        <v>44.239631000000003</v>
      </c>
    </row>
    <row r="289" spans="1:9" ht="11.15" customHeight="1" x14ac:dyDescent="0.2">
      <c r="A289" s="19" t="s">
        <v>920</v>
      </c>
      <c r="B289" s="20">
        <v>234</v>
      </c>
      <c r="C289" s="20">
        <v>43</v>
      </c>
      <c r="D289" s="20">
        <v>98</v>
      </c>
      <c r="E289" s="20">
        <v>54</v>
      </c>
      <c r="F289" s="20">
        <v>27</v>
      </c>
      <c r="G289" s="20">
        <v>12</v>
      </c>
      <c r="H289" s="20">
        <v>141</v>
      </c>
      <c r="I289" s="20">
        <v>81</v>
      </c>
    </row>
    <row r="290" spans="1:9" ht="11.15" customHeight="1" x14ac:dyDescent="0.2">
      <c r="A290" s="31"/>
      <c r="B290" s="32">
        <v>100</v>
      </c>
      <c r="C290" s="32">
        <v>18.376068</v>
      </c>
      <c r="D290" s="32">
        <v>41.880341999999999</v>
      </c>
      <c r="E290" s="32">
        <v>23.076923000000001</v>
      </c>
      <c r="F290" s="32">
        <v>11.538462000000001</v>
      </c>
      <c r="G290" s="32">
        <v>5.1282050000000003</v>
      </c>
      <c r="H290" s="32">
        <v>60.256410000000002</v>
      </c>
      <c r="I290" s="32">
        <v>34.615385000000003</v>
      </c>
    </row>
    <row r="291" spans="1:9" ht="11.15" customHeight="1" x14ac:dyDescent="0.2"/>
  </sheetData>
  <phoneticPr fontId="1"/>
  <pageMargins left="0.75" right="0.75" top="1" bottom="1" header="0.5" footer="0.5"/>
</worksheet>
</file>

<file path=xl/worksheets/sheet1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D7F02-E4B5-4CCC-82B1-12CCEE34092A}">
  <dimension ref="A1:J291"/>
  <sheetViews>
    <sheetView workbookViewId="0">
      <selection activeCell="D17" sqref="D17"/>
    </sheetView>
  </sheetViews>
  <sheetFormatPr defaultColWidth="9" defaultRowHeight="12.5" x14ac:dyDescent="0.2"/>
  <cols>
    <col min="1" max="1" width="34.08984375" style="10" bestFit="1" customWidth="1"/>
    <col min="2" max="9" width="7.6328125" style="10" customWidth="1"/>
    <col min="10" max="10" width="7.6328125" style="56" customWidth="1"/>
    <col min="11" max="256" width="7.6328125" style="10" customWidth="1"/>
    <col min="257" max="16384" width="9" style="10"/>
  </cols>
  <sheetData>
    <row r="1" spans="1:10" x14ac:dyDescent="0.2">
      <c r="A1" s="8" t="s">
        <v>126</v>
      </c>
      <c r="B1" s="9"/>
    </row>
    <row r="2" spans="1:10" x14ac:dyDescent="0.2">
      <c r="A2" s="11" t="str">
        <f xml:space="preserve"> HYPERLINK("#'目次'!B46","[40]")</f>
        <v>[40]</v>
      </c>
    </row>
    <row r="3" spans="1:10" x14ac:dyDescent="0.2">
      <c r="A3" s="9" t="s">
        <v>126</v>
      </c>
      <c r="B3" s="12" t="s">
        <v>276</v>
      </c>
    </row>
    <row r="4" spans="1:10" x14ac:dyDescent="0.2">
      <c r="A4" s="9" t="s">
        <v>126</v>
      </c>
      <c r="B4" s="12" t="s">
        <v>277</v>
      </c>
    </row>
    <row r="5" spans="1:10" s="15" customFormat="1" ht="25" x14ac:dyDescent="0.2">
      <c r="A5" s="13" t="s">
        <v>126</v>
      </c>
      <c r="B5" s="14" t="s">
        <v>831</v>
      </c>
      <c r="C5" s="14" t="s">
        <v>1377</v>
      </c>
      <c r="D5" s="14" t="s">
        <v>1378</v>
      </c>
      <c r="E5" s="14" t="s">
        <v>1379</v>
      </c>
      <c r="F5" s="14" t="s">
        <v>891</v>
      </c>
      <c r="G5" s="14" t="s">
        <v>1380</v>
      </c>
      <c r="H5" s="14" t="s">
        <v>873</v>
      </c>
      <c r="I5" s="14" t="s">
        <v>353</v>
      </c>
      <c r="J5" s="50" t="s">
        <v>145</v>
      </c>
    </row>
    <row r="6" spans="1:10" x14ac:dyDescent="0.2">
      <c r="A6" s="16" t="s">
        <v>845</v>
      </c>
      <c r="B6" s="17">
        <v>1338</v>
      </c>
      <c r="C6" s="17">
        <v>28</v>
      </c>
      <c r="D6" s="17">
        <v>140</v>
      </c>
      <c r="E6" s="17">
        <v>487</v>
      </c>
      <c r="F6" s="17">
        <v>311</v>
      </c>
      <c r="G6" s="17">
        <v>229</v>
      </c>
      <c r="H6" s="17">
        <v>143</v>
      </c>
      <c r="I6" s="17">
        <v>0</v>
      </c>
      <c r="J6" s="17">
        <v>0</v>
      </c>
    </row>
    <row r="7" spans="1:10" x14ac:dyDescent="0.2">
      <c r="A7" s="21" t="s">
        <v>126</v>
      </c>
      <c r="B7" s="30">
        <v>100</v>
      </c>
      <c r="C7" s="30">
        <v>2.092676</v>
      </c>
      <c r="D7" s="30">
        <v>10.463378000000001</v>
      </c>
      <c r="E7" s="30">
        <v>36.397607999999998</v>
      </c>
      <c r="F7" s="30">
        <v>23.243646999999999</v>
      </c>
      <c r="G7" s="30">
        <v>17.115096999999999</v>
      </c>
      <c r="H7" s="30">
        <v>10.687593</v>
      </c>
      <c r="I7" s="30">
        <v>6.7792469999999998</v>
      </c>
      <c r="J7" s="30">
        <v>3.5</v>
      </c>
    </row>
    <row r="8" spans="1:10" x14ac:dyDescent="0.2">
      <c r="A8" s="18" t="s">
        <v>846</v>
      </c>
      <c r="B8" s="18"/>
      <c r="C8" s="18"/>
      <c r="D8" s="18"/>
      <c r="E8" s="18"/>
      <c r="F8" s="18"/>
      <c r="G8" s="18"/>
      <c r="H8" s="18"/>
      <c r="I8" s="18"/>
      <c r="J8" s="25"/>
    </row>
    <row r="9" spans="1:10" x14ac:dyDescent="0.2">
      <c r="A9" s="19" t="s">
        <v>847</v>
      </c>
      <c r="B9" s="20">
        <v>662</v>
      </c>
      <c r="C9" s="20">
        <v>17</v>
      </c>
      <c r="D9" s="20">
        <v>70</v>
      </c>
      <c r="E9" s="20">
        <v>225</v>
      </c>
      <c r="F9" s="20">
        <v>163</v>
      </c>
      <c r="G9" s="20">
        <v>125</v>
      </c>
      <c r="H9" s="20">
        <v>62</v>
      </c>
      <c r="I9" s="20">
        <v>0</v>
      </c>
      <c r="J9" s="20">
        <v>0</v>
      </c>
    </row>
    <row r="10" spans="1:10" x14ac:dyDescent="0.2">
      <c r="A10" s="21" t="s">
        <v>126</v>
      </c>
      <c r="B10" s="30">
        <v>100</v>
      </c>
      <c r="C10" s="30">
        <v>2.5679759999999998</v>
      </c>
      <c r="D10" s="30">
        <v>10.574018000000001</v>
      </c>
      <c r="E10" s="30">
        <v>33.987915000000001</v>
      </c>
      <c r="F10" s="30">
        <v>24.622356</v>
      </c>
      <c r="G10" s="30">
        <v>18.882175</v>
      </c>
      <c r="H10" s="30">
        <v>9.3655589999999993</v>
      </c>
      <c r="I10" s="30">
        <v>7.4548329999999998</v>
      </c>
      <c r="J10" s="30">
        <v>4</v>
      </c>
    </row>
    <row r="11" spans="1:10" x14ac:dyDescent="0.2">
      <c r="A11" s="19" t="s">
        <v>848</v>
      </c>
      <c r="B11" s="20">
        <v>676</v>
      </c>
      <c r="C11" s="20">
        <v>11</v>
      </c>
      <c r="D11" s="20">
        <v>70</v>
      </c>
      <c r="E11" s="20">
        <v>262</v>
      </c>
      <c r="F11" s="20">
        <v>148</v>
      </c>
      <c r="G11" s="20">
        <v>104</v>
      </c>
      <c r="H11" s="20">
        <v>81</v>
      </c>
      <c r="I11" s="20">
        <v>0</v>
      </c>
      <c r="J11" s="20">
        <v>0</v>
      </c>
    </row>
    <row r="12" spans="1:10" x14ac:dyDescent="0.2">
      <c r="A12" s="21" t="s">
        <v>126</v>
      </c>
      <c r="B12" s="30">
        <v>100</v>
      </c>
      <c r="C12" s="30">
        <v>1.627219</v>
      </c>
      <c r="D12" s="30">
        <v>10.355029999999999</v>
      </c>
      <c r="E12" s="30">
        <v>38.757396</v>
      </c>
      <c r="F12" s="30">
        <v>21.893491000000001</v>
      </c>
      <c r="G12" s="30">
        <v>15.384615</v>
      </c>
      <c r="H12" s="30">
        <v>11.982248999999999</v>
      </c>
      <c r="I12" s="30">
        <v>6.0979830000000002</v>
      </c>
      <c r="J12" s="30">
        <v>3</v>
      </c>
    </row>
    <row r="13" spans="1:10" x14ac:dyDescent="0.2">
      <c r="A13" s="19" t="s">
        <v>849</v>
      </c>
      <c r="B13" s="20">
        <v>0</v>
      </c>
      <c r="C13" s="20">
        <v>0</v>
      </c>
      <c r="D13" s="20">
        <v>0</v>
      </c>
      <c r="E13" s="20">
        <v>0</v>
      </c>
      <c r="F13" s="20">
        <v>0</v>
      </c>
      <c r="G13" s="20">
        <v>0</v>
      </c>
      <c r="H13" s="20">
        <v>0</v>
      </c>
      <c r="I13" s="20">
        <v>0</v>
      </c>
      <c r="J13" s="20">
        <v>0</v>
      </c>
    </row>
    <row r="14" spans="1:10" x14ac:dyDescent="0.2">
      <c r="A14" s="21" t="s">
        <v>126</v>
      </c>
      <c r="B14" s="30">
        <v>0</v>
      </c>
      <c r="C14" s="30">
        <v>0</v>
      </c>
      <c r="D14" s="30">
        <v>0</v>
      </c>
      <c r="E14" s="30">
        <v>0</v>
      </c>
      <c r="F14" s="30">
        <v>0</v>
      </c>
      <c r="G14" s="30">
        <v>0</v>
      </c>
      <c r="H14" s="30">
        <v>0</v>
      </c>
      <c r="I14" s="30">
        <v>0</v>
      </c>
      <c r="J14" s="30">
        <v>0</v>
      </c>
    </row>
    <row r="15" spans="1:10" x14ac:dyDescent="0.2">
      <c r="A15" s="18" t="s">
        <v>850</v>
      </c>
      <c r="B15" s="18"/>
      <c r="C15" s="18"/>
      <c r="D15" s="18"/>
      <c r="E15" s="18"/>
      <c r="F15" s="18"/>
      <c r="G15" s="18"/>
      <c r="H15" s="18"/>
      <c r="I15" s="18"/>
      <c r="J15" s="25"/>
    </row>
    <row r="16" spans="1:10" x14ac:dyDescent="0.2">
      <c r="A16" s="19" t="s">
        <v>851</v>
      </c>
      <c r="B16" s="20">
        <v>235</v>
      </c>
      <c r="C16" s="20">
        <v>3</v>
      </c>
      <c r="D16" s="20">
        <v>17</v>
      </c>
      <c r="E16" s="20">
        <v>85</v>
      </c>
      <c r="F16" s="20">
        <v>60</v>
      </c>
      <c r="G16" s="20">
        <v>54</v>
      </c>
      <c r="H16" s="20">
        <v>16</v>
      </c>
      <c r="I16" s="20">
        <v>0</v>
      </c>
      <c r="J16" s="20">
        <v>0</v>
      </c>
    </row>
    <row r="17" spans="1:10" x14ac:dyDescent="0.2">
      <c r="A17" s="21" t="s">
        <v>126</v>
      </c>
      <c r="B17" s="30">
        <v>100</v>
      </c>
      <c r="C17" s="30">
        <v>1.2765960000000001</v>
      </c>
      <c r="D17" s="30">
        <v>7.2340429999999998</v>
      </c>
      <c r="E17" s="30">
        <v>36.170212999999997</v>
      </c>
      <c r="F17" s="30">
        <v>25.531915000000001</v>
      </c>
      <c r="G17" s="30">
        <v>22.978722999999999</v>
      </c>
      <c r="H17" s="30">
        <v>6.8085110000000002</v>
      </c>
      <c r="I17" s="30">
        <v>7.9433790000000002</v>
      </c>
      <c r="J17" s="30">
        <v>5</v>
      </c>
    </row>
    <row r="18" spans="1:10" x14ac:dyDescent="0.2">
      <c r="A18" s="19" t="s">
        <v>852</v>
      </c>
      <c r="B18" s="20">
        <v>262</v>
      </c>
      <c r="C18" s="20">
        <v>4</v>
      </c>
      <c r="D18" s="20">
        <v>28</v>
      </c>
      <c r="E18" s="20">
        <v>86</v>
      </c>
      <c r="F18" s="20">
        <v>62</v>
      </c>
      <c r="G18" s="20">
        <v>61</v>
      </c>
      <c r="H18" s="20">
        <v>21</v>
      </c>
      <c r="I18" s="20">
        <v>0</v>
      </c>
      <c r="J18" s="20">
        <v>0</v>
      </c>
    </row>
    <row r="19" spans="1:10" x14ac:dyDescent="0.2">
      <c r="A19" s="21" t="s">
        <v>126</v>
      </c>
      <c r="B19" s="30">
        <v>100</v>
      </c>
      <c r="C19" s="30">
        <v>1.526718</v>
      </c>
      <c r="D19" s="30">
        <v>10.687023</v>
      </c>
      <c r="E19" s="30">
        <v>32.824427</v>
      </c>
      <c r="F19" s="30">
        <v>23.664121999999999</v>
      </c>
      <c r="G19" s="30">
        <v>23.282443000000001</v>
      </c>
      <c r="H19" s="30">
        <v>8.0152669999999997</v>
      </c>
      <c r="I19" s="30">
        <v>8.4987549999999992</v>
      </c>
      <c r="J19" s="30">
        <v>5</v>
      </c>
    </row>
    <row r="20" spans="1:10" x14ac:dyDescent="0.2">
      <c r="A20" s="19" t="s">
        <v>853</v>
      </c>
      <c r="B20" s="20">
        <v>284</v>
      </c>
      <c r="C20" s="20">
        <v>5</v>
      </c>
      <c r="D20" s="20">
        <v>35</v>
      </c>
      <c r="E20" s="20">
        <v>107</v>
      </c>
      <c r="F20" s="20">
        <v>76</v>
      </c>
      <c r="G20" s="20">
        <v>31</v>
      </c>
      <c r="H20" s="20">
        <v>30</v>
      </c>
      <c r="I20" s="20">
        <v>0</v>
      </c>
      <c r="J20" s="20">
        <v>0</v>
      </c>
    </row>
    <row r="21" spans="1:10" x14ac:dyDescent="0.2">
      <c r="A21" s="21" t="s">
        <v>126</v>
      </c>
      <c r="B21" s="30">
        <v>100</v>
      </c>
      <c r="C21" s="30">
        <v>1.7605630000000001</v>
      </c>
      <c r="D21" s="30">
        <v>12.323943999999999</v>
      </c>
      <c r="E21" s="30">
        <v>37.676056000000003</v>
      </c>
      <c r="F21" s="30">
        <v>26.760563000000001</v>
      </c>
      <c r="G21" s="30">
        <v>10.915493</v>
      </c>
      <c r="H21" s="30">
        <v>10.56338</v>
      </c>
      <c r="I21" s="30">
        <v>5.3070870000000001</v>
      </c>
      <c r="J21" s="30">
        <v>3.25</v>
      </c>
    </row>
    <row r="22" spans="1:10" x14ac:dyDescent="0.2">
      <c r="A22" s="19" t="s">
        <v>854</v>
      </c>
      <c r="B22" s="20">
        <v>258</v>
      </c>
      <c r="C22" s="20">
        <v>9</v>
      </c>
      <c r="D22" s="20">
        <v>28</v>
      </c>
      <c r="E22" s="20">
        <v>101</v>
      </c>
      <c r="F22" s="20">
        <v>57</v>
      </c>
      <c r="G22" s="20">
        <v>43</v>
      </c>
      <c r="H22" s="20">
        <v>20</v>
      </c>
      <c r="I22" s="20">
        <v>0</v>
      </c>
      <c r="J22" s="20">
        <v>0</v>
      </c>
    </row>
    <row r="23" spans="1:10" x14ac:dyDescent="0.2">
      <c r="A23" s="21" t="s">
        <v>126</v>
      </c>
      <c r="B23" s="30">
        <v>100</v>
      </c>
      <c r="C23" s="30">
        <v>3.488372</v>
      </c>
      <c r="D23" s="30">
        <v>10.852713</v>
      </c>
      <c r="E23" s="30">
        <v>39.147286999999999</v>
      </c>
      <c r="F23" s="30">
        <v>22.093022999999999</v>
      </c>
      <c r="G23" s="30">
        <v>16.666667</v>
      </c>
      <c r="H23" s="30">
        <v>7.751938</v>
      </c>
      <c r="I23" s="30">
        <v>5.9428570000000001</v>
      </c>
      <c r="J23" s="30">
        <v>3.25</v>
      </c>
    </row>
    <row r="24" spans="1:10" x14ac:dyDescent="0.2">
      <c r="A24" s="19" t="s">
        <v>855</v>
      </c>
      <c r="B24" s="20">
        <v>187</v>
      </c>
      <c r="C24" s="20">
        <v>5</v>
      </c>
      <c r="D24" s="20">
        <v>18</v>
      </c>
      <c r="E24" s="20">
        <v>70</v>
      </c>
      <c r="F24" s="20">
        <v>34</v>
      </c>
      <c r="G24" s="20">
        <v>28</v>
      </c>
      <c r="H24" s="20">
        <v>32</v>
      </c>
      <c r="I24" s="20">
        <v>0</v>
      </c>
      <c r="J24" s="20">
        <v>0</v>
      </c>
    </row>
    <row r="25" spans="1:10" x14ac:dyDescent="0.2">
      <c r="A25" s="21" t="s">
        <v>126</v>
      </c>
      <c r="B25" s="30">
        <v>100</v>
      </c>
      <c r="C25" s="30">
        <v>2.673797</v>
      </c>
      <c r="D25" s="30">
        <v>9.6256679999999992</v>
      </c>
      <c r="E25" s="30">
        <v>37.433154999999999</v>
      </c>
      <c r="F25" s="30">
        <v>18.181818</v>
      </c>
      <c r="G25" s="30">
        <v>14.973262</v>
      </c>
      <c r="H25" s="30">
        <v>17.112299</v>
      </c>
      <c r="I25" s="30">
        <v>7.0187099999999996</v>
      </c>
      <c r="J25" s="30">
        <v>3</v>
      </c>
    </row>
    <row r="26" spans="1:10" x14ac:dyDescent="0.2">
      <c r="A26" s="19" t="s">
        <v>856</v>
      </c>
      <c r="B26" s="20">
        <v>72</v>
      </c>
      <c r="C26" s="20">
        <v>2</v>
      </c>
      <c r="D26" s="20">
        <v>12</v>
      </c>
      <c r="E26" s="20">
        <v>20</v>
      </c>
      <c r="F26" s="20">
        <v>14</v>
      </c>
      <c r="G26" s="20">
        <v>6</v>
      </c>
      <c r="H26" s="20">
        <v>18</v>
      </c>
      <c r="I26" s="20">
        <v>0</v>
      </c>
      <c r="J26" s="20">
        <v>0</v>
      </c>
    </row>
    <row r="27" spans="1:10" x14ac:dyDescent="0.2">
      <c r="A27" s="21" t="s">
        <v>126</v>
      </c>
      <c r="B27" s="30">
        <v>100</v>
      </c>
      <c r="C27" s="30">
        <v>2.7777780000000001</v>
      </c>
      <c r="D27" s="30">
        <v>16.666667</v>
      </c>
      <c r="E27" s="30">
        <v>27.777778000000001</v>
      </c>
      <c r="F27" s="30">
        <v>19.444444000000001</v>
      </c>
      <c r="G27" s="30">
        <v>8.3333329999999997</v>
      </c>
      <c r="H27" s="30">
        <v>25</v>
      </c>
      <c r="I27" s="30">
        <v>5.3907410000000002</v>
      </c>
      <c r="J27" s="30">
        <v>3.25</v>
      </c>
    </row>
    <row r="28" spans="1:10" x14ac:dyDescent="0.2">
      <c r="A28" s="19" t="s">
        <v>857</v>
      </c>
      <c r="B28" s="20">
        <v>33</v>
      </c>
      <c r="C28" s="20">
        <v>0</v>
      </c>
      <c r="D28" s="20">
        <v>2</v>
      </c>
      <c r="E28" s="20">
        <v>14</v>
      </c>
      <c r="F28" s="20">
        <v>7</v>
      </c>
      <c r="G28" s="20">
        <v>6</v>
      </c>
      <c r="H28" s="20">
        <v>4</v>
      </c>
      <c r="I28" s="20">
        <v>0</v>
      </c>
      <c r="J28" s="20">
        <v>0</v>
      </c>
    </row>
    <row r="29" spans="1:10" x14ac:dyDescent="0.2">
      <c r="A29" s="21" t="s">
        <v>126</v>
      </c>
      <c r="B29" s="30">
        <v>100</v>
      </c>
      <c r="C29" s="30">
        <v>0</v>
      </c>
      <c r="D29" s="30">
        <v>6.0606059999999999</v>
      </c>
      <c r="E29" s="30">
        <v>42.424242</v>
      </c>
      <c r="F29" s="30">
        <v>21.212121</v>
      </c>
      <c r="G29" s="30">
        <v>18.181818</v>
      </c>
      <c r="H29" s="30">
        <v>12.121212</v>
      </c>
      <c r="I29" s="30">
        <v>5.3793100000000003</v>
      </c>
      <c r="J29" s="30">
        <v>3.5</v>
      </c>
    </row>
    <row r="30" spans="1:10" x14ac:dyDescent="0.2">
      <c r="A30" s="19" t="s">
        <v>858</v>
      </c>
      <c r="B30" s="20">
        <v>7</v>
      </c>
      <c r="C30" s="20">
        <v>0</v>
      </c>
      <c r="D30" s="20">
        <v>0</v>
      </c>
      <c r="E30" s="20">
        <v>4</v>
      </c>
      <c r="F30" s="20">
        <v>1</v>
      </c>
      <c r="G30" s="20">
        <v>0</v>
      </c>
      <c r="H30" s="20">
        <v>2</v>
      </c>
      <c r="I30" s="20">
        <v>0</v>
      </c>
      <c r="J30" s="20">
        <v>0</v>
      </c>
    </row>
    <row r="31" spans="1:10" x14ac:dyDescent="0.2">
      <c r="A31" s="21" t="s">
        <v>126</v>
      </c>
      <c r="B31" s="30">
        <v>100</v>
      </c>
      <c r="C31" s="30">
        <v>0</v>
      </c>
      <c r="D31" s="30">
        <v>0</v>
      </c>
      <c r="E31" s="30">
        <v>57.142856999999999</v>
      </c>
      <c r="F31" s="30">
        <v>14.285714</v>
      </c>
      <c r="G31" s="30">
        <v>0</v>
      </c>
      <c r="H31" s="30">
        <v>28.571428999999998</v>
      </c>
      <c r="I31" s="30">
        <v>3.2</v>
      </c>
      <c r="J31" s="30">
        <v>3</v>
      </c>
    </row>
    <row r="32" spans="1:10" x14ac:dyDescent="0.2">
      <c r="A32" s="19" t="s">
        <v>859</v>
      </c>
      <c r="B32" s="20">
        <v>546</v>
      </c>
      <c r="C32" s="20">
        <v>9</v>
      </c>
      <c r="D32" s="20">
        <v>63</v>
      </c>
      <c r="E32" s="20">
        <v>193</v>
      </c>
      <c r="F32" s="20">
        <v>138</v>
      </c>
      <c r="G32" s="20">
        <v>92</v>
      </c>
      <c r="H32" s="20">
        <v>51</v>
      </c>
      <c r="I32" s="20">
        <v>0</v>
      </c>
      <c r="J32" s="20">
        <v>0</v>
      </c>
    </row>
    <row r="33" spans="1:10" x14ac:dyDescent="0.2">
      <c r="A33" s="21" t="s">
        <v>126</v>
      </c>
      <c r="B33" s="30">
        <v>100</v>
      </c>
      <c r="C33" s="30">
        <v>1.648352</v>
      </c>
      <c r="D33" s="30">
        <v>11.538462000000001</v>
      </c>
      <c r="E33" s="30">
        <v>35.347985000000001</v>
      </c>
      <c r="F33" s="30">
        <v>25.274725</v>
      </c>
      <c r="G33" s="30">
        <v>16.849817000000002</v>
      </c>
      <c r="H33" s="30">
        <v>9.3406590000000005</v>
      </c>
      <c r="I33" s="30">
        <v>6.8610100000000003</v>
      </c>
      <c r="J33" s="30">
        <v>4</v>
      </c>
    </row>
    <row r="34" spans="1:10" x14ac:dyDescent="0.2">
      <c r="A34" s="19" t="s">
        <v>860</v>
      </c>
      <c r="B34" s="20">
        <v>445</v>
      </c>
      <c r="C34" s="20">
        <v>14</v>
      </c>
      <c r="D34" s="20">
        <v>46</v>
      </c>
      <c r="E34" s="20">
        <v>171</v>
      </c>
      <c r="F34" s="20">
        <v>91</v>
      </c>
      <c r="G34" s="20">
        <v>71</v>
      </c>
      <c r="H34" s="20">
        <v>52</v>
      </c>
      <c r="I34" s="20">
        <v>0</v>
      </c>
      <c r="J34" s="20">
        <v>0</v>
      </c>
    </row>
    <row r="35" spans="1:10" x14ac:dyDescent="0.2">
      <c r="A35" s="21" t="s">
        <v>126</v>
      </c>
      <c r="B35" s="30">
        <v>100</v>
      </c>
      <c r="C35" s="30">
        <v>3.1460669999999999</v>
      </c>
      <c r="D35" s="30">
        <v>10.337078999999999</v>
      </c>
      <c r="E35" s="30">
        <v>38.426966</v>
      </c>
      <c r="F35" s="30">
        <v>20.449438000000001</v>
      </c>
      <c r="G35" s="30">
        <v>15.955056000000001</v>
      </c>
      <c r="H35" s="30">
        <v>11.685392999999999</v>
      </c>
      <c r="I35" s="30">
        <v>6.3671759999999997</v>
      </c>
      <c r="J35" s="30">
        <v>3</v>
      </c>
    </row>
    <row r="36" spans="1:10" x14ac:dyDescent="0.2">
      <c r="A36" s="19" t="s">
        <v>861</v>
      </c>
      <c r="B36" s="20">
        <v>1103</v>
      </c>
      <c r="C36" s="20">
        <v>25</v>
      </c>
      <c r="D36" s="20">
        <v>123</v>
      </c>
      <c r="E36" s="20">
        <v>402</v>
      </c>
      <c r="F36" s="20">
        <v>251</v>
      </c>
      <c r="G36" s="20">
        <v>175</v>
      </c>
      <c r="H36" s="20">
        <v>127</v>
      </c>
      <c r="I36" s="20">
        <v>0</v>
      </c>
      <c r="J36" s="20">
        <v>0</v>
      </c>
    </row>
    <row r="37" spans="1:10" x14ac:dyDescent="0.2">
      <c r="A37" s="21" t="s">
        <v>126</v>
      </c>
      <c r="B37" s="30">
        <v>100</v>
      </c>
      <c r="C37" s="30">
        <v>2.2665459999999999</v>
      </c>
      <c r="D37" s="30">
        <v>11.151405</v>
      </c>
      <c r="E37" s="30">
        <v>36.446055999999999</v>
      </c>
      <c r="F37" s="30">
        <v>22.756119999999999</v>
      </c>
      <c r="G37" s="30">
        <v>15.865819999999999</v>
      </c>
      <c r="H37" s="30">
        <v>11.514053000000001</v>
      </c>
      <c r="I37" s="30">
        <v>6.518033</v>
      </c>
      <c r="J37" s="30">
        <v>3.5</v>
      </c>
    </row>
    <row r="38" spans="1:10" x14ac:dyDescent="0.2">
      <c r="A38" s="19" t="s">
        <v>862</v>
      </c>
      <c r="B38" s="20">
        <v>557</v>
      </c>
      <c r="C38" s="20">
        <v>16</v>
      </c>
      <c r="D38" s="20">
        <v>60</v>
      </c>
      <c r="E38" s="20">
        <v>209</v>
      </c>
      <c r="F38" s="20">
        <v>113</v>
      </c>
      <c r="G38" s="20">
        <v>83</v>
      </c>
      <c r="H38" s="20">
        <v>76</v>
      </c>
      <c r="I38" s="20">
        <v>0</v>
      </c>
      <c r="J38" s="20">
        <v>0</v>
      </c>
    </row>
    <row r="39" spans="1:10" x14ac:dyDescent="0.2">
      <c r="A39" s="21" t="s">
        <v>126</v>
      </c>
      <c r="B39" s="30">
        <v>100</v>
      </c>
      <c r="C39" s="30">
        <v>2.8725309999999999</v>
      </c>
      <c r="D39" s="30">
        <v>10.771993</v>
      </c>
      <c r="E39" s="30">
        <v>37.522441999999998</v>
      </c>
      <c r="F39" s="30">
        <v>20.287253</v>
      </c>
      <c r="G39" s="30">
        <v>14.901256999999999</v>
      </c>
      <c r="H39" s="30">
        <v>13.644524000000001</v>
      </c>
      <c r="I39" s="30">
        <v>6.1650729999999996</v>
      </c>
      <c r="J39" s="30">
        <v>3</v>
      </c>
    </row>
    <row r="40" spans="1:10" x14ac:dyDescent="0.2">
      <c r="A40" s="19" t="s">
        <v>863</v>
      </c>
      <c r="B40" s="20">
        <v>112</v>
      </c>
      <c r="C40" s="20">
        <v>2</v>
      </c>
      <c r="D40" s="20">
        <v>14</v>
      </c>
      <c r="E40" s="20">
        <v>38</v>
      </c>
      <c r="F40" s="20">
        <v>22</v>
      </c>
      <c r="G40" s="20">
        <v>12</v>
      </c>
      <c r="H40" s="20">
        <v>24</v>
      </c>
      <c r="I40" s="20">
        <v>0</v>
      </c>
      <c r="J40" s="20">
        <v>0</v>
      </c>
    </row>
    <row r="41" spans="1:10" x14ac:dyDescent="0.2">
      <c r="A41" s="21" t="s">
        <v>126</v>
      </c>
      <c r="B41" s="30">
        <v>100</v>
      </c>
      <c r="C41" s="30">
        <v>1.785714</v>
      </c>
      <c r="D41" s="30">
        <v>12.5</v>
      </c>
      <c r="E41" s="30">
        <v>33.928570999999998</v>
      </c>
      <c r="F41" s="30">
        <v>19.642856999999999</v>
      </c>
      <c r="G41" s="30">
        <v>10.714286</v>
      </c>
      <c r="H41" s="30">
        <v>21.428571000000002</v>
      </c>
      <c r="I41" s="35">
        <v>5.2625000000000002</v>
      </c>
      <c r="J41" s="35">
        <v>3</v>
      </c>
    </row>
    <row r="42" spans="1:10" x14ac:dyDescent="0.2">
      <c r="A42" s="18" t="s">
        <v>864</v>
      </c>
      <c r="B42" s="17">
        <v>131</v>
      </c>
      <c r="C42" s="17">
        <v>2</v>
      </c>
      <c r="D42" s="17">
        <v>7</v>
      </c>
      <c r="E42" s="17">
        <v>46</v>
      </c>
      <c r="F42" s="17">
        <v>34</v>
      </c>
      <c r="G42" s="17">
        <v>35</v>
      </c>
      <c r="H42" s="17">
        <v>7</v>
      </c>
      <c r="I42" s="34">
        <v>0</v>
      </c>
      <c r="J42" s="34">
        <v>0</v>
      </c>
    </row>
    <row r="43" spans="1:10" x14ac:dyDescent="0.2">
      <c r="A43" s="21" t="s">
        <v>126</v>
      </c>
      <c r="B43" s="30">
        <v>100</v>
      </c>
      <c r="C43" s="30">
        <v>1.526718</v>
      </c>
      <c r="D43" s="30">
        <v>5.3435110000000003</v>
      </c>
      <c r="E43" s="30">
        <v>35.114503999999997</v>
      </c>
      <c r="F43" s="30">
        <v>25.954198000000002</v>
      </c>
      <c r="G43" s="30">
        <v>26.717556999999999</v>
      </c>
      <c r="H43" s="30">
        <v>5.3435110000000003</v>
      </c>
      <c r="I43" s="30">
        <v>8.2588709999999992</v>
      </c>
      <c r="J43" s="30">
        <v>5</v>
      </c>
    </row>
    <row r="44" spans="1:10" x14ac:dyDescent="0.2">
      <c r="A44" s="19" t="s">
        <v>852</v>
      </c>
      <c r="B44" s="20">
        <v>127</v>
      </c>
      <c r="C44" s="20">
        <v>4</v>
      </c>
      <c r="D44" s="20">
        <v>13</v>
      </c>
      <c r="E44" s="20">
        <v>41</v>
      </c>
      <c r="F44" s="20">
        <v>32</v>
      </c>
      <c r="G44" s="20">
        <v>28</v>
      </c>
      <c r="H44" s="20">
        <v>9</v>
      </c>
      <c r="I44" s="20">
        <v>0</v>
      </c>
      <c r="J44" s="20">
        <v>0</v>
      </c>
    </row>
    <row r="45" spans="1:10" x14ac:dyDescent="0.2">
      <c r="A45" s="21" t="s">
        <v>126</v>
      </c>
      <c r="B45" s="30">
        <v>100</v>
      </c>
      <c r="C45" s="30">
        <v>3.1496059999999999</v>
      </c>
      <c r="D45" s="30">
        <v>10.236219999999999</v>
      </c>
      <c r="E45" s="30">
        <v>32.283465</v>
      </c>
      <c r="F45" s="30">
        <v>25.196850000000001</v>
      </c>
      <c r="G45" s="30">
        <v>22.047243999999999</v>
      </c>
      <c r="H45" s="30">
        <v>7.086614</v>
      </c>
      <c r="I45" s="30">
        <v>8.2440680000000004</v>
      </c>
      <c r="J45" s="30">
        <v>5</v>
      </c>
    </row>
    <row r="46" spans="1:10" x14ac:dyDescent="0.2">
      <c r="A46" s="19" t="s">
        <v>853</v>
      </c>
      <c r="B46" s="20">
        <v>137</v>
      </c>
      <c r="C46" s="20">
        <v>2</v>
      </c>
      <c r="D46" s="20">
        <v>16</v>
      </c>
      <c r="E46" s="20">
        <v>48</v>
      </c>
      <c r="F46" s="20">
        <v>40</v>
      </c>
      <c r="G46" s="20">
        <v>19</v>
      </c>
      <c r="H46" s="20">
        <v>12</v>
      </c>
      <c r="I46" s="20">
        <v>0</v>
      </c>
      <c r="J46" s="20">
        <v>0</v>
      </c>
    </row>
    <row r="47" spans="1:10" x14ac:dyDescent="0.2">
      <c r="A47" s="21" t="s">
        <v>126</v>
      </c>
      <c r="B47" s="30">
        <v>100</v>
      </c>
      <c r="C47" s="30">
        <v>1.459854</v>
      </c>
      <c r="D47" s="30">
        <v>11.678832</v>
      </c>
      <c r="E47" s="30">
        <v>35.036496</v>
      </c>
      <c r="F47" s="30">
        <v>29.19708</v>
      </c>
      <c r="G47" s="30">
        <v>13.868613</v>
      </c>
      <c r="H47" s="30">
        <v>8.7591239999999999</v>
      </c>
      <c r="I47" s="30">
        <v>6.2127999999999997</v>
      </c>
      <c r="J47" s="30">
        <v>4</v>
      </c>
    </row>
    <row r="48" spans="1:10" x14ac:dyDescent="0.2">
      <c r="A48" s="19" t="s">
        <v>854</v>
      </c>
      <c r="B48" s="20">
        <v>118</v>
      </c>
      <c r="C48" s="20">
        <v>4</v>
      </c>
      <c r="D48" s="20">
        <v>15</v>
      </c>
      <c r="E48" s="20">
        <v>43</v>
      </c>
      <c r="F48" s="20">
        <v>27</v>
      </c>
      <c r="G48" s="20">
        <v>23</v>
      </c>
      <c r="H48" s="20">
        <v>6</v>
      </c>
      <c r="I48" s="20">
        <v>0</v>
      </c>
      <c r="J48" s="20">
        <v>0</v>
      </c>
    </row>
    <row r="49" spans="1:10" x14ac:dyDescent="0.2">
      <c r="A49" s="21" t="s">
        <v>126</v>
      </c>
      <c r="B49" s="30">
        <v>100</v>
      </c>
      <c r="C49" s="30">
        <v>3.389831</v>
      </c>
      <c r="D49" s="30">
        <v>12.711864</v>
      </c>
      <c r="E49" s="30">
        <v>36.440677999999998</v>
      </c>
      <c r="F49" s="30">
        <v>22.881356</v>
      </c>
      <c r="G49" s="30">
        <v>19.491524999999999</v>
      </c>
      <c r="H49" s="30">
        <v>5.084746</v>
      </c>
      <c r="I49" s="30">
        <v>7.0178570000000002</v>
      </c>
      <c r="J49" s="30">
        <v>3.75</v>
      </c>
    </row>
    <row r="50" spans="1:10" x14ac:dyDescent="0.2">
      <c r="A50" s="19" t="s">
        <v>855</v>
      </c>
      <c r="B50" s="20">
        <v>95</v>
      </c>
      <c r="C50" s="20">
        <v>4</v>
      </c>
      <c r="D50" s="20">
        <v>10</v>
      </c>
      <c r="E50" s="20">
        <v>34</v>
      </c>
      <c r="F50" s="20">
        <v>18</v>
      </c>
      <c r="G50" s="20">
        <v>14</v>
      </c>
      <c r="H50" s="20">
        <v>15</v>
      </c>
      <c r="I50" s="20">
        <v>0</v>
      </c>
      <c r="J50" s="20">
        <v>0</v>
      </c>
    </row>
    <row r="51" spans="1:10" x14ac:dyDescent="0.2">
      <c r="A51" s="21" t="s">
        <v>126</v>
      </c>
      <c r="B51" s="30">
        <v>100</v>
      </c>
      <c r="C51" s="30">
        <v>4.2105259999999998</v>
      </c>
      <c r="D51" s="30">
        <v>10.526316</v>
      </c>
      <c r="E51" s="30">
        <v>35.789473999999998</v>
      </c>
      <c r="F51" s="30">
        <v>18.947368000000001</v>
      </c>
      <c r="G51" s="30">
        <v>14.736841999999999</v>
      </c>
      <c r="H51" s="30">
        <v>15.789474</v>
      </c>
      <c r="I51" s="30">
        <v>8.3012499999999996</v>
      </c>
      <c r="J51" s="30">
        <v>3</v>
      </c>
    </row>
    <row r="52" spans="1:10" x14ac:dyDescent="0.2">
      <c r="A52" s="19" t="s">
        <v>856</v>
      </c>
      <c r="B52" s="20">
        <v>39</v>
      </c>
      <c r="C52" s="20">
        <v>1</v>
      </c>
      <c r="D52" s="20">
        <v>8</v>
      </c>
      <c r="E52" s="20">
        <v>7</v>
      </c>
      <c r="F52" s="20">
        <v>10</v>
      </c>
      <c r="G52" s="20">
        <v>4</v>
      </c>
      <c r="H52" s="20">
        <v>9</v>
      </c>
      <c r="I52" s="20">
        <v>0</v>
      </c>
      <c r="J52" s="20">
        <v>0</v>
      </c>
    </row>
    <row r="53" spans="1:10" x14ac:dyDescent="0.2">
      <c r="A53" s="21" t="s">
        <v>126</v>
      </c>
      <c r="B53" s="30">
        <v>100</v>
      </c>
      <c r="C53" s="30">
        <v>2.5641029999999998</v>
      </c>
      <c r="D53" s="30">
        <v>20.512820999999999</v>
      </c>
      <c r="E53" s="30">
        <v>17.948718</v>
      </c>
      <c r="F53" s="30">
        <v>25.641026</v>
      </c>
      <c r="G53" s="30">
        <v>10.256410000000001</v>
      </c>
      <c r="H53" s="30">
        <v>23.076923000000001</v>
      </c>
      <c r="I53" s="30">
        <v>6.51</v>
      </c>
      <c r="J53" s="30">
        <v>4</v>
      </c>
    </row>
    <row r="54" spans="1:10" x14ac:dyDescent="0.2">
      <c r="A54" s="19" t="s">
        <v>857</v>
      </c>
      <c r="B54" s="20">
        <v>13</v>
      </c>
      <c r="C54" s="20">
        <v>0</v>
      </c>
      <c r="D54" s="20">
        <v>1</v>
      </c>
      <c r="E54" s="20">
        <v>4</v>
      </c>
      <c r="F54" s="20">
        <v>2</v>
      </c>
      <c r="G54" s="20">
        <v>2</v>
      </c>
      <c r="H54" s="20">
        <v>4</v>
      </c>
      <c r="I54" s="20">
        <v>0</v>
      </c>
      <c r="J54" s="20">
        <v>0</v>
      </c>
    </row>
    <row r="55" spans="1:10" x14ac:dyDescent="0.2">
      <c r="A55" s="21" t="s">
        <v>126</v>
      </c>
      <c r="B55" s="30">
        <v>100</v>
      </c>
      <c r="C55" s="30">
        <v>0</v>
      </c>
      <c r="D55" s="30">
        <v>7.6923079999999997</v>
      </c>
      <c r="E55" s="30">
        <v>30.769231000000001</v>
      </c>
      <c r="F55" s="30">
        <v>15.384615</v>
      </c>
      <c r="G55" s="30">
        <v>15.384615</v>
      </c>
      <c r="H55" s="30">
        <v>30.769231000000001</v>
      </c>
      <c r="I55" s="30">
        <v>5.3333329999999997</v>
      </c>
      <c r="J55" s="30">
        <v>3.5</v>
      </c>
    </row>
    <row r="56" spans="1:10" x14ac:dyDescent="0.2">
      <c r="A56" s="19" t="s">
        <v>858</v>
      </c>
      <c r="B56" s="20">
        <v>2</v>
      </c>
      <c r="C56" s="20">
        <v>0</v>
      </c>
      <c r="D56" s="20">
        <v>0</v>
      </c>
      <c r="E56" s="20">
        <v>2</v>
      </c>
      <c r="F56" s="20">
        <v>0</v>
      </c>
      <c r="G56" s="20">
        <v>0</v>
      </c>
      <c r="H56" s="20">
        <v>0</v>
      </c>
      <c r="I56" s="20">
        <v>0</v>
      </c>
      <c r="J56" s="20">
        <v>0</v>
      </c>
    </row>
    <row r="57" spans="1:10" x14ac:dyDescent="0.2">
      <c r="A57" s="21" t="s">
        <v>126</v>
      </c>
      <c r="B57" s="30">
        <v>100</v>
      </c>
      <c r="C57" s="30">
        <v>0</v>
      </c>
      <c r="D57" s="30">
        <v>0</v>
      </c>
      <c r="E57" s="30">
        <v>100</v>
      </c>
      <c r="F57" s="30">
        <v>0</v>
      </c>
      <c r="G57" s="30">
        <v>0</v>
      </c>
      <c r="H57" s="30">
        <v>0</v>
      </c>
      <c r="I57" s="30">
        <v>3</v>
      </c>
      <c r="J57" s="30">
        <v>3</v>
      </c>
    </row>
    <row r="58" spans="1:10" x14ac:dyDescent="0.2">
      <c r="A58" s="19" t="s">
        <v>859</v>
      </c>
      <c r="B58" s="20">
        <v>264</v>
      </c>
      <c r="C58" s="20">
        <v>6</v>
      </c>
      <c r="D58" s="20">
        <v>29</v>
      </c>
      <c r="E58" s="20">
        <v>89</v>
      </c>
      <c r="F58" s="20">
        <v>72</v>
      </c>
      <c r="G58" s="20">
        <v>47</v>
      </c>
      <c r="H58" s="20">
        <v>21</v>
      </c>
      <c r="I58" s="20">
        <v>0</v>
      </c>
      <c r="J58" s="20">
        <v>0</v>
      </c>
    </row>
    <row r="59" spans="1:10" x14ac:dyDescent="0.2">
      <c r="A59" s="21" t="s">
        <v>126</v>
      </c>
      <c r="B59" s="30">
        <v>100</v>
      </c>
      <c r="C59" s="30">
        <v>2.2727270000000002</v>
      </c>
      <c r="D59" s="30">
        <v>10.984848</v>
      </c>
      <c r="E59" s="30">
        <v>33.712121000000003</v>
      </c>
      <c r="F59" s="30">
        <v>27.272727</v>
      </c>
      <c r="G59" s="30">
        <v>17.80303</v>
      </c>
      <c r="H59" s="30">
        <v>7.9545450000000004</v>
      </c>
      <c r="I59" s="30">
        <v>7.1991769999999997</v>
      </c>
      <c r="J59" s="30">
        <v>4</v>
      </c>
    </row>
    <row r="60" spans="1:10" x14ac:dyDescent="0.2">
      <c r="A60" s="19" t="s">
        <v>860</v>
      </c>
      <c r="B60" s="20">
        <v>213</v>
      </c>
      <c r="C60" s="20">
        <v>8</v>
      </c>
      <c r="D60" s="20">
        <v>25</v>
      </c>
      <c r="E60" s="20">
        <v>77</v>
      </c>
      <c r="F60" s="20">
        <v>45</v>
      </c>
      <c r="G60" s="20">
        <v>37</v>
      </c>
      <c r="H60" s="20">
        <v>21</v>
      </c>
      <c r="I60" s="20">
        <v>0</v>
      </c>
      <c r="J60" s="20">
        <v>0</v>
      </c>
    </row>
    <row r="61" spans="1:10" x14ac:dyDescent="0.2">
      <c r="A61" s="21" t="s">
        <v>126</v>
      </c>
      <c r="B61" s="30">
        <v>100</v>
      </c>
      <c r="C61" s="30">
        <v>3.7558690000000001</v>
      </c>
      <c r="D61" s="30">
        <v>11.737088999999999</v>
      </c>
      <c r="E61" s="30">
        <v>36.150235000000002</v>
      </c>
      <c r="F61" s="30">
        <v>21.126760999999998</v>
      </c>
      <c r="G61" s="30">
        <v>17.370892000000001</v>
      </c>
      <c r="H61" s="30">
        <v>9.8591549999999994</v>
      </c>
      <c r="I61" s="30">
        <v>7.5526039999999997</v>
      </c>
      <c r="J61" s="30">
        <v>3.5</v>
      </c>
    </row>
    <row r="62" spans="1:10" x14ac:dyDescent="0.2">
      <c r="A62" s="19" t="s">
        <v>861</v>
      </c>
      <c r="B62" s="20">
        <v>531</v>
      </c>
      <c r="C62" s="20">
        <v>15</v>
      </c>
      <c r="D62" s="20">
        <v>63</v>
      </c>
      <c r="E62" s="20">
        <v>179</v>
      </c>
      <c r="F62" s="20">
        <v>129</v>
      </c>
      <c r="G62" s="20">
        <v>90</v>
      </c>
      <c r="H62" s="20">
        <v>55</v>
      </c>
      <c r="I62" s="20">
        <v>0</v>
      </c>
      <c r="J62" s="20">
        <v>0</v>
      </c>
    </row>
    <row r="63" spans="1:10" x14ac:dyDescent="0.2">
      <c r="A63" s="21" t="s">
        <v>126</v>
      </c>
      <c r="B63" s="30">
        <v>100</v>
      </c>
      <c r="C63" s="30">
        <v>2.824859</v>
      </c>
      <c r="D63" s="30">
        <v>11.864407</v>
      </c>
      <c r="E63" s="30">
        <v>33.709980999999999</v>
      </c>
      <c r="F63" s="30">
        <v>24.293785</v>
      </c>
      <c r="G63" s="30">
        <v>16.949152999999999</v>
      </c>
      <c r="H63" s="30">
        <v>10.357815</v>
      </c>
      <c r="I63" s="30">
        <v>7.2453779999999997</v>
      </c>
      <c r="J63" s="30">
        <v>4</v>
      </c>
    </row>
    <row r="64" spans="1:10" x14ac:dyDescent="0.2">
      <c r="A64" s="19" t="s">
        <v>862</v>
      </c>
      <c r="B64" s="20">
        <v>267</v>
      </c>
      <c r="C64" s="20">
        <v>9</v>
      </c>
      <c r="D64" s="20">
        <v>34</v>
      </c>
      <c r="E64" s="20">
        <v>90</v>
      </c>
      <c r="F64" s="20">
        <v>57</v>
      </c>
      <c r="G64" s="20">
        <v>43</v>
      </c>
      <c r="H64" s="20">
        <v>34</v>
      </c>
      <c r="I64" s="20">
        <v>0</v>
      </c>
      <c r="J64" s="20">
        <v>0</v>
      </c>
    </row>
    <row r="65" spans="1:10" x14ac:dyDescent="0.2">
      <c r="A65" s="21" t="s">
        <v>126</v>
      </c>
      <c r="B65" s="30">
        <v>100</v>
      </c>
      <c r="C65" s="30">
        <v>3.370787</v>
      </c>
      <c r="D65" s="30">
        <v>12.734082000000001</v>
      </c>
      <c r="E65" s="30">
        <v>33.707864999999998</v>
      </c>
      <c r="F65" s="30">
        <v>21.348314999999999</v>
      </c>
      <c r="G65" s="30">
        <v>16.104869000000001</v>
      </c>
      <c r="H65" s="30">
        <v>12.734082000000001</v>
      </c>
      <c r="I65" s="30">
        <v>7.2935619999999997</v>
      </c>
      <c r="J65" s="30">
        <v>3.5</v>
      </c>
    </row>
    <row r="66" spans="1:10" x14ac:dyDescent="0.2">
      <c r="A66" s="19" t="s">
        <v>863</v>
      </c>
      <c r="B66" s="20">
        <v>54</v>
      </c>
      <c r="C66" s="20">
        <v>1</v>
      </c>
      <c r="D66" s="20">
        <v>9</v>
      </c>
      <c r="E66" s="20">
        <v>13</v>
      </c>
      <c r="F66" s="20">
        <v>12</v>
      </c>
      <c r="G66" s="20">
        <v>6</v>
      </c>
      <c r="H66" s="20">
        <v>13</v>
      </c>
      <c r="I66" s="20">
        <v>0</v>
      </c>
      <c r="J66" s="20">
        <v>0</v>
      </c>
    </row>
    <row r="67" spans="1:10" x14ac:dyDescent="0.2">
      <c r="A67" s="21" t="s">
        <v>126</v>
      </c>
      <c r="B67" s="30">
        <v>100</v>
      </c>
      <c r="C67" s="30">
        <v>1.8518520000000001</v>
      </c>
      <c r="D67" s="30">
        <v>16.666667</v>
      </c>
      <c r="E67" s="30">
        <v>24.074074</v>
      </c>
      <c r="F67" s="30">
        <v>22.222221999999999</v>
      </c>
      <c r="G67" s="30">
        <v>11.111110999999999</v>
      </c>
      <c r="H67" s="30">
        <v>24.074074</v>
      </c>
      <c r="I67" s="35">
        <v>6.0804879999999999</v>
      </c>
      <c r="J67" s="35">
        <v>4</v>
      </c>
    </row>
    <row r="68" spans="1:10" x14ac:dyDescent="0.2">
      <c r="A68" s="18" t="s">
        <v>865</v>
      </c>
      <c r="B68" s="17">
        <v>104</v>
      </c>
      <c r="C68" s="17">
        <v>1</v>
      </c>
      <c r="D68" s="17">
        <v>10</v>
      </c>
      <c r="E68" s="17">
        <v>39</v>
      </c>
      <c r="F68" s="17">
        <v>26</v>
      </c>
      <c r="G68" s="17">
        <v>19</v>
      </c>
      <c r="H68" s="17">
        <v>9</v>
      </c>
      <c r="I68" s="34">
        <v>0</v>
      </c>
      <c r="J68" s="34">
        <v>0</v>
      </c>
    </row>
    <row r="69" spans="1:10" x14ac:dyDescent="0.2">
      <c r="A69" s="21" t="s">
        <v>126</v>
      </c>
      <c r="B69" s="30">
        <v>100</v>
      </c>
      <c r="C69" s="30">
        <v>0.961538</v>
      </c>
      <c r="D69" s="30">
        <v>9.6153849999999998</v>
      </c>
      <c r="E69" s="30">
        <v>37.5</v>
      </c>
      <c r="F69" s="30">
        <v>25</v>
      </c>
      <c r="G69" s="30">
        <v>18.269231000000001</v>
      </c>
      <c r="H69" s="30">
        <v>8.6538459999999997</v>
      </c>
      <c r="I69" s="30">
        <v>7.5315789999999998</v>
      </c>
      <c r="J69" s="30">
        <v>4</v>
      </c>
    </row>
    <row r="70" spans="1:10" x14ac:dyDescent="0.2">
      <c r="A70" s="19" t="s">
        <v>852</v>
      </c>
      <c r="B70" s="20">
        <v>135</v>
      </c>
      <c r="C70" s="20">
        <v>0</v>
      </c>
      <c r="D70" s="20">
        <v>15</v>
      </c>
      <c r="E70" s="20">
        <v>45</v>
      </c>
      <c r="F70" s="20">
        <v>30</v>
      </c>
      <c r="G70" s="20">
        <v>33</v>
      </c>
      <c r="H70" s="20">
        <v>12</v>
      </c>
      <c r="I70" s="20">
        <v>0</v>
      </c>
      <c r="J70" s="20">
        <v>0</v>
      </c>
    </row>
    <row r="71" spans="1:10" x14ac:dyDescent="0.2">
      <c r="A71" s="21" t="s">
        <v>126</v>
      </c>
      <c r="B71" s="30">
        <v>100</v>
      </c>
      <c r="C71" s="30">
        <v>0</v>
      </c>
      <c r="D71" s="30">
        <v>11.111110999999999</v>
      </c>
      <c r="E71" s="30">
        <v>33.333333000000003</v>
      </c>
      <c r="F71" s="30">
        <v>22.222221999999999</v>
      </c>
      <c r="G71" s="30">
        <v>24.444444000000001</v>
      </c>
      <c r="H71" s="30">
        <v>8.8888890000000007</v>
      </c>
      <c r="I71" s="30">
        <v>8.7430889999999994</v>
      </c>
      <c r="J71" s="30">
        <v>5</v>
      </c>
    </row>
    <row r="72" spans="1:10" x14ac:dyDescent="0.2">
      <c r="A72" s="19" t="s">
        <v>853</v>
      </c>
      <c r="B72" s="20">
        <v>147</v>
      </c>
      <c r="C72" s="20">
        <v>3</v>
      </c>
      <c r="D72" s="20">
        <v>19</v>
      </c>
      <c r="E72" s="20">
        <v>59</v>
      </c>
      <c r="F72" s="20">
        <v>36</v>
      </c>
      <c r="G72" s="20">
        <v>12</v>
      </c>
      <c r="H72" s="20">
        <v>18</v>
      </c>
      <c r="I72" s="20">
        <v>0</v>
      </c>
      <c r="J72" s="20">
        <v>0</v>
      </c>
    </row>
    <row r="73" spans="1:10" x14ac:dyDescent="0.2">
      <c r="A73" s="21" t="s">
        <v>126</v>
      </c>
      <c r="B73" s="30">
        <v>100</v>
      </c>
      <c r="C73" s="30">
        <v>2.040816</v>
      </c>
      <c r="D73" s="30">
        <v>12.92517</v>
      </c>
      <c r="E73" s="30">
        <v>40.136054000000001</v>
      </c>
      <c r="F73" s="30">
        <v>24.489795999999998</v>
      </c>
      <c r="G73" s="30">
        <v>8.1632650000000009</v>
      </c>
      <c r="H73" s="30">
        <v>12.244897999999999</v>
      </c>
      <c r="I73" s="30">
        <v>4.4294570000000002</v>
      </c>
      <c r="J73" s="30">
        <v>3</v>
      </c>
    </row>
    <row r="74" spans="1:10" x14ac:dyDescent="0.2">
      <c r="A74" s="19" t="s">
        <v>854</v>
      </c>
      <c r="B74" s="20">
        <v>140</v>
      </c>
      <c r="C74" s="20">
        <v>5</v>
      </c>
      <c r="D74" s="20">
        <v>13</v>
      </c>
      <c r="E74" s="20">
        <v>58</v>
      </c>
      <c r="F74" s="20">
        <v>30</v>
      </c>
      <c r="G74" s="20">
        <v>20</v>
      </c>
      <c r="H74" s="20">
        <v>14</v>
      </c>
      <c r="I74" s="20">
        <v>0</v>
      </c>
      <c r="J74" s="20">
        <v>0</v>
      </c>
    </row>
    <row r="75" spans="1:10" x14ac:dyDescent="0.2">
      <c r="A75" s="21" t="s">
        <v>126</v>
      </c>
      <c r="B75" s="30">
        <v>100</v>
      </c>
      <c r="C75" s="30">
        <v>3.5714290000000002</v>
      </c>
      <c r="D75" s="30">
        <v>9.2857140000000005</v>
      </c>
      <c r="E75" s="30">
        <v>41.428570999999998</v>
      </c>
      <c r="F75" s="30">
        <v>21.428571000000002</v>
      </c>
      <c r="G75" s="30">
        <v>14.285714</v>
      </c>
      <c r="H75" s="30">
        <v>10</v>
      </c>
      <c r="I75" s="30">
        <v>4.9873019999999997</v>
      </c>
      <c r="J75" s="30">
        <v>3</v>
      </c>
    </row>
    <row r="76" spans="1:10" x14ac:dyDescent="0.2">
      <c r="A76" s="19" t="s">
        <v>855</v>
      </c>
      <c r="B76" s="20">
        <v>92</v>
      </c>
      <c r="C76" s="20">
        <v>1</v>
      </c>
      <c r="D76" s="20">
        <v>8</v>
      </c>
      <c r="E76" s="20">
        <v>36</v>
      </c>
      <c r="F76" s="20">
        <v>16</v>
      </c>
      <c r="G76" s="20">
        <v>14</v>
      </c>
      <c r="H76" s="20">
        <v>17</v>
      </c>
      <c r="I76" s="20">
        <v>0</v>
      </c>
      <c r="J76" s="20">
        <v>0</v>
      </c>
    </row>
    <row r="77" spans="1:10" x14ac:dyDescent="0.2">
      <c r="A77" s="21" t="s">
        <v>126</v>
      </c>
      <c r="B77" s="30">
        <v>100</v>
      </c>
      <c r="C77" s="30">
        <v>1.086957</v>
      </c>
      <c r="D77" s="30">
        <v>8.6956520000000008</v>
      </c>
      <c r="E77" s="30">
        <v>39.130434999999999</v>
      </c>
      <c r="F77" s="30">
        <v>17.391304000000002</v>
      </c>
      <c r="G77" s="30">
        <v>15.217390999999999</v>
      </c>
      <c r="H77" s="30">
        <v>18.478261</v>
      </c>
      <c r="I77" s="30">
        <v>5.6506670000000003</v>
      </c>
      <c r="J77" s="30">
        <v>3</v>
      </c>
    </row>
    <row r="78" spans="1:10" x14ac:dyDescent="0.2">
      <c r="A78" s="19" t="s">
        <v>856</v>
      </c>
      <c r="B78" s="20">
        <v>33</v>
      </c>
      <c r="C78" s="20">
        <v>1</v>
      </c>
      <c r="D78" s="20">
        <v>4</v>
      </c>
      <c r="E78" s="20">
        <v>13</v>
      </c>
      <c r="F78" s="20">
        <v>4</v>
      </c>
      <c r="G78" s="20">
        <v>2</v>
      </c>
      <c r="H78" s="20">
        <v>9</v>
      </c>
      <c r="I78" s="20">
        <v>0</v>
      </c>
      <c r="J78" s="20">
        <v>0</v>
      </c>
    </row>
    <row r="79" spans="1:10" x14ac:dyDescent="0.2">
      <c r="A79" s="21" t="s">
        <v>126</v>
      </c>
      <c r="B79" s="30">
        <v>100</v>
      </c>
      <c r="C79" s="30">
        <v>3.030303</v>
      </c>
      <c r="D79" s="30">
        <v>12.121212</v>
      </c>
      <c r="E79" s="30">
        <v>39.393939000000003</v>
      </c>
      <c r="F79" s="30">
        <v>12.121212</v>
      </c>
      <c r="G79" s="30">
        <v>6.0606059999999999</v>
      </c>
      <c r="H79" s="30">
        <v>27.272727</v>
      </c>
      <c r="I79" s="30">
        <v>3.9916670000000001</v>
      </c>
      <c r="J79" s="30">
        <v>3</v>
      </c>
    </row>
    <row r="80" spans="1:10" x14ac:dyDescent="0.2">
      <c r="A80" s="19" t="s">
        <v>857</v>
      </c>
      <c r="B80" s="20">
        <v>20</v>
      </c>
      <c r="C80" s="20">
        <v>0</v>
      </c>
      <c r="D80" s="20">
        <v>1</v>
      </c>
      <c r="E80" s="20">
        <v>10</v>
      </c>
      <c r="F80" s="20">
        <v>5</v>
      </c>
      <c r="G80" s="20">
        <v>4</v>
      </c>
      <c r="H80" s="20">
        <v>0</v>
      </c>
      <c r="I80" s="20">
        <v>0</v>
      </c>
      <c r="J80" s="20">
        <v>0</v>
      </c>
    </row>
    <row r="81" spans="1:10" x14ac:dyDescent="0.2">
      <c r="A81" s="21" t="s">
        <v>126</v>
      </c>
      <c r="B81" s="30">
        <v>100</v>
      </c>
      <c r="C81" s="30">
        <v>0</v>
      </c>
      <c r="D81" s="30">
        <v>5</v>
      </c>
      <c r="E81" s="30">
        <v>50</v>
      </c>
      <c r="F81" s="30">
        <v>25</v>
      </c>
      <c r="G81" s="30">
        <v>20</v>
      </c>
      <c r="H81" s="30">
        <v>0</v>
      </c>
      <c r="I81" s="30">
        <v>5.4</v>
      </c>
      <c r="J81" s="30">
        <v>3.25</v>
      </c>
    </row>
    <row r="82" spans="1:10" x14ac:dyDescent="0.2">
      <c r="A82" s="19" t="s">
        <v>858</v>
      </c>
      <c r="B82" s="20">
        <v>5</v>
      </c>
      <c r="C82" s="20">
        <v>0</v>
      </c>
      <c r="D82" s="20">
        <v>0</v>
      </c>
      <c r="E82" s="20">
        <v>2</v>
      </c>
      <c r="F82" s="20">
        <v>1</v>
      </c>
      <c r="G82" s="20">
        <v>0</v>
      </c>
      <c r="H82" s="20">
        <v>2</v>
      </c>
      <c r="I82" s="20">
        <v>0</v>
      </c>
      <c r="J82" s="20">
        <v>0</v>
      </c>
    </row>
    <row r="83" spans="1:10" x14ac:dyDescent="0.2">
      <c r="A83" s="21" t="s">
        <v>126</v>
      </c>
      <c r="B83" s="30">
        <v>100</v>
      </c>
      <c r="C83" s="30">
        <v>0</v>
      </c>
      <c r="D83" s="30">
        <v>0</v>
      </c>
      <c r="E83" s="30">
        <v>40</v>
      </c>
      <c r="F83" s="30">
        <v>20</v>
      </c>
      <c r="G83" s="30">
        <v>0</v>
      </c>
      <c r="H83" s="30">
        <v>40</v>
      </c>
      <c r="I83" s="30">
        <v>3.3333330000000001</v>
      </c>
      <c r="J83" s="30">
        <v>3</v>
      </c>
    </row>
    <row r="84" spans="1:10" x14ac:dyDescent="0.2">
      <c r="A84" s="19" t="s">
        <v>859</v>
      </c>
      <c r="B84" s="20">
        <v>282</v>
      </c>
      <c r="C84" s="20">
        <v>3</v>
      </c>
      <c r="D84" s="20">
        <v>34</v>
      </c>
      <c r="E84" s="20">
        <v>104</v>
      </c>
      <c r="F84" s="20">
        <v>66</v>
      </c>
      <c r="G84" s="20">
        <v>45</v>
      </c>
      <c r="H84" s="20">
        <v>30</v>
      </c>
      <c r="I84" s="20">
        <v>0</v>
      </c>
      <c r="J84" s="20">
        <v>0</v>
      </c>
    </row>
    <row r="85" spans="1:10" x14ac:dyDescent="0.2">
      <c r="A85" s="21" t="s">
        <v>126</v>
      </c>
      <c r="B85" s="30">
        <v>100</v>
      </c>
      <c r="C85" s="30">
        <v>1.0638300000000001</v>
      </c>
      <c r="D85" s="30">
        <v>12.056737999999999</v>
      </c>
      <c r="E85" s="30">
        <v>36.879432999999999</v>
      </c>
      <c r="F85" s="30">
        <v>23.404254999999999</v>
      </c>
      <c r="G85" s="30">
        <v>15.957447</v>
      </c>
      <c r="H85" s="30">
        <v>10.638298000000001</v>
      </c>
      <c r="I85" s="30">
        <v>6.5349209999999998</v>
      </c>
      <c r="J85" s="30">
        <v>3.5</v>
      </c>
    </row>
    <row r="86" spans="1:10" x14ac:dyDescent="0.2">
      <c r="A86" s="19" t="s">
        <v>860</v>
      </c>
      <c r="B86" s="20">
        <v>232</v>
      </c>
      <c r="C86" s="20">
        <v>6</v>
      </c>
      <c r="D86" s="20">
        <v>21</v>
      </c>
      <c r="E86" s="20">
        <v>94</v>
      </c>
      <c r="F86" s="20">
        <v>46</v>
      </c>
      <c r="G86" s="20">
        <v>34</v>
      </c>
      <c r="H86" s="20">
        <v>31</v>
      </c>
      <c r="I86" s="20">
        <v>0</v>
      </c>
      <c r="J86" s="20">
        <v>0</v>
      </c>
    </row>
    <row r="87" spans="1:10" x14ac:dyDescent="0.2">
      <c r="A87" s="21" t="s">
        <v>126</v>
      </c>
      <c r="B87" s="30">
        <v>100</v>
      </c>
      <c r="C87" s="30">
        <v>2.5862069999999999</v>
      </c>
      <c r="D87" s="30">
        <v>9.0517240000000001</v>
      </c>
      <c r="E87" s="30">
        <v>40.517240999999999</v>
      </c>
      <c r="F87" s="30">
        <v>19.827586</v>
      </c>
      <c r="G87" s="30">
        <v>14.655172</v>
      </c>
      <c r="H87" s="30">
        <v>13.362069</v>
      </c>
      <c r="I87" s="30">
        <v>5.234826</v>
      </c>
      <c r="J87" s="30">
        <v>3</v>
      </c>
    </row>
    <row r="88" spans="1:10" x14ac:dyDescent="0.2">
      <c r="A88" s="19" t="s">
        <v>861</v>
      </c>
      <c r="B88" s="20">
        <v>572</v>
      </c>
      <c r="C88" s="20">
        <v>10</v>
      </c>
      <c r="D88" s="20">
        <v>60</v>
      </c>
      <c r="E88" s="20">
        <v>223</v>
      </c>
      <c r="F88" s="20">
        <v>122</v>
      </c>
      <c r="G88" s="20">
        <v>85</v>
      </c>
      <c r="H88" s="20">
        <v>72</v>
      </c>
      <c r="I88" s="20">
        <v>0</v>
      </c>
      <c r="J88" s="20">
        <v>0</v>
      </c>
    </row>
    <row r="89" spans="1:10" x14ac:dyDescent="0.2">
      <c r="A89" s="21" t="s">
        <v>126</v>
      </c>
      <c r="B89" s="30">
        <v>100</v>
      </c>
      <c r="C89" s="30">
        <v>1.7482519999999999</v>
      </c>
      <c r="D89" s="30">
        <v>10.489509999999999</v>
      </c>
      <c r="E89" s="30">
        <v>38.986013999999997</v>
      </c>
      <c r="F89" s="30">
        <v>21.328671</v>
      </c>
      <c r="G89" s="30">
        <v>14.860139999999999</v>
      </c>
      <c r="H89" s="30">
        <v>12.587413</v>
      </c>
      <c r="I89" s="30">
        <v>5.8255999999999997</v>
      </c>
      <c r="J89" s="30">
        <v>3</v>
      </c>
    </row>
    <row r="90" spans="1:10" x14ac:dyDescent="0.2">
      <c r="A90" s="19" t="s">
        <v>862</v>
      </c>
      <c r="B90" s="20">
        <v>290</v>
      </c>
      <c r="C90" s="20">
        <v>7</v>
      </c>
      <c r="D90" s="20">
        <v>26</v>
      </c>
      <c r="E90" s="20">
        <v>119</v>
      </c>
      <c r="F90" s="20">
        <v>56</v>
      </c>
      <c r="G90" s="20">
        <v>40</v>
      </c>
      <c r="H90" s="20">
        <v>42</v>
      </c>
      <c r="I90" s="20">
        <v>0</v>
      </c>
      <c r="J90" s="20">
        <v>0</v>
      </c>
    </row>
    <row r="91" spans="1:10" x14ac:dyDescent="0.2">
      <c r="A91" s="21" t="s">
        <v>126</v>
      </c>
      <c r="B91" s="30">
        <v>100</v>
      </c>
      <c r="C91" s="30">
        <v>2.4137930000000001</v>
      </c>
      <c r="D91" s="30">
        <v>8.9655170000000002</v>
      </c>
      <c r="E91" s="30">
        <v>41.034483000000002</v>
      </c>
      <c r="F91" s="30">
        <v>19.310345000000002</v>
      </c>
      <c r="G91" s="30">
        <v>13.793103</v>
      </c>
      <c r="H91" s="30">
        <v>14.482759</v>
      </c>
      <c r="I91" s="30">
        <v>5.1048390000000001</v>
      </c>
      <c r="J91" s="30">
        <v>3</v>
      </c>
    </row>
    <row r="92" spans="1:10" x14ac:dyDescent="0.2">
      <c r="A92" s="19" t="s">
        <v>863</v>
      </c>
      <c r="B92" s="20">
        <v>58</v>
      </c>
      <c r="C92" s="20">
        <v>1</v>
      </c>
      <c r="D92" s="20">
        <v>5</v>
      </c>
      <c r="E92" s="20">
        <v>25</v>
      </c>
      <c r="F92" s="20">
        <v>10</v>
      </c>
      <c r="G92" s="20">
        <v>6</v>
      </c>
      <c r="H92" s="20">
        <v>11</v>
      </c>
      <c r="I92" s="20">
        <v>0</v>
      </c>
      <c r="J92" s="20">
        <v>0</v>
      </c>
    </row>
    <row r="93" spans="1:10" x14ac:dyDescent="0.2">
      <c r="A93" s="21" t="s">
        <v>126</v>
      </c>
      <c r="B93" s="30">
        <v>100</v>
      </c>
      <c r="C93" s="30">
        <v>1.7241379999999999</v>
      </c>
      <c r="D93" s="30">
        <v>8.6206899999999997</v>
      </c>
      <c r="E93" s="30">
        <v>43.103448</v>
      </c>
      <c r="F93" s="30">
        <v>17.241378999999998</v>
      </c>
      <c r="G93" s="30">
        <v>10.344828</v>
      </c>
      <c r="H93" s="30">
        <v>18.965516999999998</v>
      </c>
      <c r="I93" s="30">
        <v>4.5489360000000003</v>
      </c>
      <c r="J93" s="30">
        <v>3</v>
      </c>
    </row>
    <row r="94" spans="1:10" x14ac:dyDescent="0.2">
      <c r="A94" s="18" t="s">
        <v>866</v>
      </c>
      <c r="B94" s="18"/>
      <c r="C94" s="18"/>
      <c r="D94" s="18"/>
      <c r="E94" s="18"/>
      <c r="F94" s="18"/>
      <c r="G94" s="18"/>
      <c r="H94" s="18"/>
      <c r="I94" s="18"/>
      <c r="J94" s="25"/>
    </row>
    <row r="95" spans="1:10" x14ac:dyDescent="0.2">
      <c r="A95" s="19" t="s">
        <v>130</v>
      </c>
      <c r="B95" s="20">
        <v>87</v>
      </c>
      <c r="C95" s="20">
        <v>5</v>
      </c>
      <c r="D95" s="20">
        <v>10</v>
      </c>
      <c r="E95" s="20">
        <v>32</v>
      </c>
      <c r="F95" s="20">
        <v>16</v>
      </c>
      <c r="G95" s="20">
        <v>17</v>
      </c>
      <c r="H95" s="20">
        <v>7</v>
      </c>
      <c r="I95" s="20">
        <v>0</v>
      </c>
      <c r="J95" s="20">
        <v>0</v>
      </c>
    </row>
    <row r="96" spans="1:10" x14ac:dyDescent="0.2">
      <c r="A96" s="21" t="s">
        <v>126</v>
      </c>
      <c r="B96" s="30">
        <v>100</v>
      </c>
      <c r="C96" s="30">
        <v>5.7471259999999997</v>
      </c>
      <c r="D96" s="30">
        <v>11.494253</v>
      </c>
      <c r="E96" s="30">
        <v>36.781609000000003</v>
      </c>
      <c r="F96" s="30">
        <v>18.390805</v>
      </c>
      <c r="G96" s="30">
        <v>19.540230000000001</v>
      </c>
      <c r="H96" s="30">
        <v>8.0459770000000006</v>
      </c>
      <c r="I96" s="30">
        <v>5.3612500000000001</v>
      </c>
      <c r="J96" s="30">
        <v>3</v>
      </c>
    </row>
    <row r="97" spans="1:10" x14ac:dyDescent="0.2">
      <c r="A97" s="19" t="s">
        <v>131</v>
      </c>
      <c r="B97" s="20">
        <v>893</v>
      </c>
      <c r="C97" s="20">
        <v>14</v>
      </c>
      <c r="D97" s="20">
        <v>86</v>
      </c>
      <c r="E97" s="20">
        <v>319</v>
      </c>
      <c r="F97" s="20">
        <v>227</v>
      </c>
      <c r="G97" s="20">
        <v>155</v>
      </c>
      <c r="H97" s="20">
        <v>92</v>
      </c>
      <c r="I97" s="20">
        <v>0</v>
      </c>
      <c r="J97" s="20">
        <v>0</v>
      </c>
    </row>
    <row r="98" spans="1:10" x14ac:dyDescent="0.2">
      <c r="A98" s="21" t="s">
        <v>126</v>
      </c>
      <c r="B98" s="30">
        <v>100</v>
      </c>
      <c r="C98" s="30">
        <v>1.5677490000000001</v>
      </c>
      <c r="D98" s="30">
        <v>9.6304590000000001</v>
      </c>
      <c r="E98" s="30">
        <v>35.722284000000002</v>
      </c>
      <c r="F98" s="30">
        <v>25.419933</v>
      </c>
      <c r="G98" s="30">
        <v>17.357223000000001</v>
      </c>
      <c r="H98" s="30">
        <v>10.302352000000001</v>
      </c>
      <c r="I98" s="30">
        <v>7.0674159999999997</v>
      </c>
      <c r="J98" s="30">
        <v>4</v>
      </c>
    </row>
    <row r="99" spans="1:10" x14ac:dyDescent="0.2">
      <c r="A99" s="19" t="s">
        <v>392</v>
      </c>
      <c r="B99" s="20">
        <v>100</v>
      </c>
      <c r="C99" s="20">
        <v>2</v>
      </c>
      <c r="D99" s="20">
        <v>18</v>
      </c>
      <c r="E99" s="20">
        <v>40</v>
      </c>
      <c r="F99" s="20">
        <v>16</v>
      </c>
      <c r="G99" s="20">
        <v>17</v>
      </c>
      <c r="H99" s="20">
        <v>7</v>
      </c>
      <c r="I99" s="20">
        <v>0</v>
      </c>
      <c r="J99" s="20">
        <v>0</v>
      </c>
    </row>
    <row r="100" spans="1:10" x14ac:dyDescent="0.2">
      <c r="A100" s="21" t="s">
        <v>126</v>
      </c>
      <c r="B100" s="30">
        <v>100</v>
      </c>
      <c r="C100" s="30">
        <v>2</v>
      </c>
      <c r="D100" s="30">
        <v>18</v>
      </c>
      <c r="E100" s="30">
        <v>40</v>
      </c>
      <c r="F100" s="30">
        <v>16</v>
      </c>
      <c r="G100" s="30">
        <v>17</v>
      </c>
      <c r="H100" s="30">
        <v>7</v>
      </c>
      <c r="I100" s="30">
        <v>6.6774190000000004</v>
      </c>
      <c r="J100" s="30">
        <v>3</v>
      </c>
    </row>
    <row r="101" spans="1:10" x14ac:dyDescent="0.2">
      <c r="A101" s="19" t="s">
        <v>132</v>
      </c>
      <c r="B101" s="20">
        <v>213</v>
      </c>
      <c r="C101" s="20">
        <v>4</v>
      </c>
      <c r="D101" s="20">
        <v>21</v>
      </c>
      <c r="E101" s="20">
        <v>85</v>
      </c>
      <c r="F101" s="20">
        <v>42</v>
      </c>
      <c r="G101" s="20">
        <v>34</v>
      </c>
      <c r="H101" s="20">
        <v>27</v>
      </c>
      <c r="I101" s="20">
        <v>0</v>
      </c>
      <c r="J101" s="20">
        <v>0</v>
      </c>
    </row>
    <row r="102" spans="1:10" x14ac:dyDescent="0.2">
      <c r="A102" s="21" t="s">
        <v>126</v>
      </c>
      <c r="B102" s="30">
        <v>100</v>
      </c>
      <c r="C102" s="30">
        <v>1.877934</v>
      </c>
      <c r="D102" s="30">
        <v>9.8591549999999994</v>
      </c>
      <c r="E102" s="30">
        <v>39.906103000000002</v>
      </c>
      <c r="F102" s="30">
        <v>19.718309999999999</v>
      </c>
      <c r="G102" s="30">
        <v>15.962441</v>
      </c>
      <c r="H102" s="30">
        <v>12.676056000000001</v>
      </c>
      <c r="I102" s="30">
        <v>5.483333</v>
      </c>
      <c r="J102" s="30">
        <v>3</v>
      </c>
    </row>
    <row r="103" spans="1:10" x14ac:dyDescent="0.2">
      <c r="A103" s="19" t="s">
        <v>867</v>
      </c>
      <c r="B103" s="20">
        <v>45</v>
      </c>
      <c r="C103" s="20">
        <v>3</v>
      </c>
      <c r="D103" s="20">
        <v>5</v>
      </c>
      <c r="E103" s="20">
        <v>11</v>
      </c>
      <c r="F103" s="20">
        <v>10</v>
      </c>
      <c r="G103" s="20">
        <v>6</v>
      </c>
      <c r="H103" s="20">
        <v>10</v>
      </c>
      <c r="I103" s="20">
        <v>0</v>
      </c>
      <c r="J103" s="20">
        <v>0</v>
      </c>
    </row>
    <row r="104" spans="1:10" x14ac:dyDescent="0.2">
      <c r="A104" s="21" t="s">
        <v>126</v>
      </c>
      <c r="B104" s="30">
        <v>100</v>
      </c>
      <c r="C104" s="30">
        <v>6.6666670000000003</v>
      </c>
      <c r="D104" s="30">
        <v>11.111110999999999</v>
      </c>
      <c r="E104" s="30">
        <v>24.444444000000001</v>
      </c>
      <c r="F104" s="30">
        <v>22.222221999999999</v>
      </c>
      <c r="G104" s="30">
        <v>13.333333</v>
      </c>
      <c r="H104" s="30">
        <v>22.222221999999999</v>
      </c>
      <c r="I104" s="35">
        <v>10.582857000000001</v>
      </c>
      <c r="J104" s="35">
        <v>4</v>
      </c>
    </row>
    <row r="105" spans="1:10" x14ac:dyDescent="0.2">
      <c r="A105" s="18" t="s">
        <v>133</v>
      </c>
      <c r="B105" s="17">
        <v>55</v>
      </c>
      <c r="C105" s="17">
        <v>4</v>
      </c>
      <c r="D105" s="17">
        <v>5</v>
      </c>
      <c r="E105" s="17">
        <v>18</v>
      </c>
      <c r="F105" s="17">
        <v>7</v>
      </c>
      <c r="G105" s="17">
        <v>14</v>
      </c>
      <c r="H105" s="17">
        <v>7</v>
      </c>
      <c r="I105" s="34">
        <v>0</v>
      </c>
      <c r="J105" s="34">
        <v>0</v>
      </c>
    </row>
    <row r="106" spans="1:10" x14ac:dyDescent="0.2">
      <c r="A106" s="21" t="s">
        <v>126</v>
      </c>
      <c r="B106" s="30">
        <v>100</v>
      </c>
      <c r="C106" s="30">
        <v>7.2727269999999997</v>
      </c>
      <c r="D106" s="30">
        <v>9.0909089999999999</v>
      </c>
      <c r="E106" s="30">
        <v>32.727272999999997</v>
      </c>
      <c r="F106" s="30">
        <v>12.727273</v>
      </c>
      <c r="G106" s="30">
        <v>25.454545</v>
      </c>
      <c r="H106" s="30">
        <v>12.727273</v>
      </c>
      <c r="I106" s="30">
        <v>6.3479169999999998</v>
      </c>
      <c r="J106" s="30">
        <v>3</v>
      </c>
    </row>
    <row r="107" spans="1:10" x14ac:dyDescent="0.2">
      <c r="A107" s="19" t="s">
        <v>134</v>
      </c>
      <c r="B107" s="20">
        <v>488</v>
      </c>
      <c r="C107" s="20">
        <v>9</v>
      </c>
      <c r="D107" s="20">
        <v>48</v>
      </c>
      <c r="E107" s="20">
        <v>165</v>
      </c>
      <c r="F107" s="20">
        <v>136</v>
      </c>
      <c r="G107" s="20">
        <v>84</v>
      </c>
      <c r="H107" s="20">
        <v>46</v>
      </c>
      <c r="I107" s="20">
        <v>0</v>
      </c>
      <c r="J107" s="20">
        <v>0</v>
      </c>
    </row>
    <row r="108" spans="1:10" x14ac:dyDescent="0.2">
      <c r="A108" s="21" t="s">
        <v>126</v>
      </c>
      <c r="B108" s="30">
        <v>100</v>
      </c>
      <c r="C108" s="30">
        <v>1.8442620000000001</v>
      </c>
      <c r="D108" s="30">
        <v>9.8360660000000006</v>
      </c>
      <c r="E108" s="30">
        <v>33.811475000000002</v>
      </c>
      <c r="F108" s="30">
        <v>27.868852</v>
      </c>
      <c r="G108" s="30">
        <v>17.213114999999998</v>
      </c>
      <c r="H108" s="30">
        <v>9.4262300000000003</v>
      </c>
      <c r="I108" s="30">
        <v>7.315385</v>
      </c>
      <c r="J108" s="30">
        <v>4.5</v>
      </c>
    </row>
    <row r="109" spans="1:10" x14ac:dyDescent="0.2">
      <c r="A109" s="19" t="s">
        <v>393</v>
      </c>
      <c r="B109" s="20">
        <v>46</v>
      </c>
      <c r="C109" s="20">
        <v>2</v>
      </c>
      <c r="D109" s="20">
        <v>10</v>
      </c>
      <c r="E109" s="20">
        <v>15</v>
      </c>
      <c r="F109" s="20">
        <v>8</v>
      </c>
      <c r="G109" s="20">
        <v>10</v>
      </c>
      <c r="H109" s="20">
        <v>1</v>
      </c>
      <c r="I109" s="20">
        <v>0</v>
      </c>
      <c r="J109" s="20">
        <v>0</v>
      </c>
    </row>
    <row r="110" spans="1:10" x14ac:dyDescent="0.2">
      <c r="A110" s="21" t="s">
        <v>126</v>
      </c>
      <c r="B110" s="30">
        <v>100</v>
      </c>
      <c r="C110" s="30">
        <v>4.3478260000000004</v>
      </c>
      <c r="D110" s="30">
        <v>21.739129999999999</v>
      </c>
      <c r="E110" s="30">
        <v>32.608696000000002</v>
      </c>
      <c r="F110" s="30">
        <v>17.391304000000002</v>
      </c>
      <c r="G110" s="30">
        <v>21.739129999999999</v>
      </c>
      <c r="H110" s="30">
        <v>2.1739130000000002</v>
      </c>
      <c r="I110" s="30">
        <v>6.8733329999999997</v>
      </c>
      <c r="J110" s="30">
        <v>3</v>
      </c>
    </row>
    <row r="111" spans="1:10" x14ac:dyDescent="0.2">
      <c r="A111" s="19" t="s">
        <v>135</v>
      </c>
      <c r="B111" s="20">
        <v>49</v>
      </c>
      <c r="C111" s="20">
        <v>2</v>
      </c>
      <c r="D111" s="20">
        <v>4</v>
      </c>
      <c r="E111" s="20">
        <v>18</v>
      </c>
      <c r="F111" s="20">
        <v>7</v>
      </c>
      <c r="G111" s="20">
        <v>13</v>
      </c>
      <c r="H111" s="20">
        <v>5</v>
      </c>
      <c r="I111" s="20">
        <v>0</v>
      </c>
      <c r="J111" s="20">
        <v>0</v>
      </c>
    </row>
    <row r="112" spans="1:10" x14ac:dyDescent="0.2">
      <c r="A112" s="21" t="s">
        <v>126</v>
      </c>
      <c r="B112" s="30">
        <v>100</v>
      </c>
      <c r="C112" s="30">
        <v>4.0816330000000001</v>
      </c>
      <c r="D112" s="30">
        <v>8.1632650000000009</v>
      </c>
      <c r="E112" s="30">
        <v>36.734693999999998</v>
      </c>
      <c r="F112" s="30">
        <v>14.285714</v>
      </c>
      <c r="G112" s="30">
        <v>26.530612000000001</v>
      </c>
      <c r="H112" s="30">
        <v>10.204082</v>
      </c>
      <c r="I112" s="30">
        <v>7.2204550000000003</v>
      </c>
      <c r="J112" s="30">
        <v>3.75</v>
      </c>
    </row>
    <row r="113" spans="1:10" x14ac:dyDescent="0.2">
      <c r="A113" s="19" t="s">
        <v>868</v>
      </c>
      <c r="B113" s="20">
        <v>24</v>
      </c>
      <c r="C113" s="20">
        <v>0</v>
      </c>
      <c r="D113" s="20">
        <v>3</v>
      </c>
      <c r="E113" s="20">
        <v>9</v>
      </c>
      <c r="F113" s="20">
        <v>5</v>
      </c>
      <c r="G113" s="20">
        <v>4</v>
      </c>
      <c r="H113" s="20">
        <v>3</v>
      </c>
      <c r="I113" s="20">
        <v>0</v>
      </c>
      <c r="J113" s="20">
        <v>0</v>
      </c>
    </row>
    <row r="114" spans="1:10" x14ac:dyDescent="0.2">
      <c r="A114" s="21" t="s">
        <v>126</v>
      </c>
      <c r="B114" s="30">
        <v>100</v>
      </c>
      <c r="C114" s="30">
        <v>0</v>
      </c>
      <c r="D114" s="30">
        <v>12.5</v>
      </c>
      <c r="E114" s="30">
        <v>37.5</v>
      </c>
      <c r="F114" s="30">
        <v>20.833333</v>
      </c>
      <c r="G114" s="30">
        <v>16.666667</v>
      </c>
      <c r="H114" s="30">
        <v>12.5</v>
      </c>
      <c r="I114" s="35">
        <v>14.657143</v>
      </c>
      <c r="J114" s="35">
        <v>4</v>
      </c>
    </row>
    <row r="115" spans="1:10" x14ac:dyDescent="0.2">
      <c r="A115" s="18" t="s">
        <v>136</v>
      </c>
      <c r="B115" s="17">
        <v>32</v>
      </c>
      <c r="C115" s="17">
        <v>1</v>
      </c>
      <c r="D115" s="17">
        <v>5</v>
      </c>
      <c r="E115" s="17">
        <v>14</v>
      </c>
      <c r="F115" s="17">
        <v>9</v>
      </c>
      <c r="G115" s="17">
        <v>3</v>
      </c>
      <c r="H115" s="17">
        <v>0</v>
      </c>
      <c r="I115" s="34">
        <v>0</v>
      </c>
      <c r="J115" s="34">
        <v>0</v>
      </c>
    </row>
    <row r="116" spans="1:10" x14ac:dyDescent="0.2">
      <c r="A116" s="21" t="s">
        <v>126</v>
      </c>
      <c r="B116" s="30">
        <v>100</v>
      </c>
      <c r="C116" s="30">
        <v>3.125</v>
      </c>
      <c r="D116" s="30">
        <v>15.625</v>
      </c>
      <c r="E116" s="30">
        <v>43.75</v>
      </c>
      <c r="F116" s="30">
        <v>28.125</v>
      </c>
      <c r="G116" s="30">
        <v>9.375</v>
      </c>
      <c r="H116" s="30">
        <v>0</v>
      </c>
      <c r="I116" s="30">
        <v>3.8812500000000001</v>
      </c>
      <c r="J116" s="30">
        <v>3</v>
      </c>
    </row>
    <row r="117" spans="1:10" x14ac:dyDescent="0.2">
      <c r="A117" s="19" t="s">
        <v>134</v>
      </c>
      <c r="B117" s="20">
        <v>405</v>
      </c>
      <c r="C117" s="20">
        <v>5</v>
      </c>
      <c r="D117" s="20">
        <v>38</v>
      </c>
      <c r="E117" s="20">
        <v>154</v>
      </c>
      <c r="F117" s="20">
        <v>91</v>
      </c>
      <c r="G117" s="20">
        <v>71</v>
      </c>
      <c r="H117" s="20">
        <v>46</v>
      </c>
      <c r="I117" s="20">
        <v>0</v>
      </c>
      <c r="J117" s="20">
        <v>0</v>
      </c>
    </row>
    <row r="118" spans="1:10" x14ac:dyDescent="0.2">
      <c r="A118" s="21" t="s">
        <v>126</v>
      </c>
      <c r="B118" s="30">
        <v>100</v>
      </c>
      <c r="C118" s="30">
        <v>1.2345680000000001</v>
      </c>
      <c r="D118" s="30">
        <v>9.3827160000000003</v>
      </c>
      <c r="E118" s="30">
        <v>38.024690999999997</v>
      </c>
      <c r="F118" s="30">
        <v>22.469135999999999</v>
      </c>
      <c r="G118" s="30">
        <v>17.530864000000001</v>
      </c>
      <c r="H118" s="30">
        <v>11.358025</v>
      </c>
      <c r="I118" s="30">
        <v>6.7621169999999999</v>
      </c>
      <c r="J118" s="30">
        <v>3.5</v>
      </c>
    </row>
    <row r="119" spans="1:10" x14ac:dyDescent="0.2">
      <c r="A119" s="19" t="s">
        <v>393</v>
      </c>
      <c r="B119" s="20">
        <v>54</v>
      </c>
      <c r="C119" s="20">
        <v>0</v>
      </c>
      <c r="D119" s="20">
        <v>8</v>
      </c>
      <c r="E119" s="20">
        <v>25</v>
      </c>
      <c r="F119" s="20">
        <v>8</v>
      </c>
      <c r="G119" s="20">
        <v>7</v>
      </c>
      <c r="H119" s="20">
        <v>6</v>
      </c>
      <c r="I119" s="20">
        <v>0</v>
      </c>
      <c r="J119" s="20">
        <v>0</v>
      </c>
    </row>
    <row r="120" spans="1:10" x14ac:dyDescent="0.2">
      <c r="A120" s="21" t="s">
        <v>126</v>
      </c>
      <c r="B120" s="30">
        <v>100</v>
      </c>
      <c r="C120" s="30">
        <v>0</v>
      </c>
      <c r="D120" s="30">
        <v>14.814814999999999</v>
      </c>
      <c r="E120" s="30">
        <v>46.296295999999998</v>
      </c>
      <c r="F120" s="30">
        <v>14.814814999999999</v>
      </c>
      <c r="G120" s="30">
        <v>12.962963</v>
      </c>
      <c r="H120" s="30">
        <v>11.111110999999999</v>
      </c>
      <c r="I120" s="30">
        <v>6.4937500000000004</v>
      </c>
      <c r="J120" s="30">
        <v>3</v>
      </c>
    </row>
    <row r="121" spans="1:10" x14ac:dyDescent="0.2">
      <c r="A121" s="19" t="s">
        <v>135</v>
      </c>
      <c r="B121" s="20">
        <v>164</v>
      </c>
      <c r="C121" s="20">
        <v>2</v>
      </c>
      <c r="D121" s="20">
        <v>17</v>
      </c>
      <c r="E121" s="20">
        <v>67</v>
      </c>
      <c r="F121" s="20">
        <v>35</v>
      </c>
      <c r="G121" s="20">
        <v>21</v>
      </c>
      <c r="H121" s="20">
        <v>22</v>
      </c>
      <c r="I121" s="20">
        <v>0</v>
      </c>
      <c r="J121" s="20">
        <v>0</v>
      </c>
    </row>
    <row r="122" spans="1:10" x14ac:dyDescent="0.2">
      <c r="A122" s="21" t="s">
        <v>126</v>
      </c>
      <c r="B122" s="30">
        <v>100</v>
      </c>
      <c r="C122" s="30">
        <v>1.2195119999999999</v>
      </c>
      <c r="D122" s="30">
        <v>10.365854000000001</v>
      </c>
      <c r="E122" s="30">
        <v>40.853659</v>
      </c>
      <c r="F122" s="30">
        <v>21.341463000000001</v>
      </c>
      <c r="G122" s="30">
        <v>12.804878</v>
      </c>
      <c r="H122" s="30">
        <v>13.414634</v>
      </c>
      <c r="I122" s="30">
        <v>4.9450700000000003</v>
      </c>
      <c r="J122" s="30">
        <v>3</v>
      </c>
    </row>
    <row r="123" spans="1:10" x14ac:dyDescent="0.2">
      <c r="A123" s="19" t="s">
        <v>868</v>
      </c>
      <c r="B123" s="20">
        <v>21</v>
      </c>
      <c r="C123" s="20">
        <v>3</v>
      </c>
      <c r="D123" s="20">
        <v>2</v>
      </c>
      <c r="E123" s="20">
        <v>2</v>
      </c>
      <c r="F123" s="20">
        <v>5</v>
      </c>
      <c r="G123" s="20">
        <v>2</v>
      </c>
      <c r="H123" s="20">
        <v>7</v>
      </c>
      <c r="I123" s="20">
        <v>0</v>
      </c>
      <c r="J123" s="20">
        <v>0</v>
      </c>
    </row>
    <row r="124" spans="1:10" x14ac:dyDescent="0.2">
      <c r="A124" s="21" t="s">
        <v>126</v>
      </c>
      <c r="B124" s="30">
        <v>100</v>
      </c>
      <c r="C124" s="30">
        <v>14.285714</v>
      </c>
      <c r="D124" s="30">
        <v>9.5238099999999992</v>
      </c>
      <c r="E124" s="30">
        <v>9.5238099999999992</v>
      </c>
      <c r="F124" s="30">
        <v>23.809524</v>
      </c>
      <c r="G124" s="30">
        <v>9.5238099999999992</v>
      </c>
      <c r="H124" s="30">
        <v>33.333333000000003</v>
      </c>
      <c r="I124" s="30">
        <v>4.4714289999999997</v>
      </c>
      <c r="J124" s="30">
        <v>4.25</v>
      </c>
    </row>
    <row r="125" spans="1:10" x14ac:dyDescent="0.2">
      <c r="A125" s="18" t="s">
        <v>869</v>
      </c>
      <c r="B125" s="18"/>
      <c r="C125" s="18"/>
      <c r="D125" s="18"/>
      <c r="E125" s="18"/>
      <c r="F125" s="18"/>
      <c r="G125" s="18"/>
      <c r="H125" s="18"/>
      <c r="I125" s="18"/>
      <c r="J125" s="25"/>
    </row>
    <row r="126" spans="1:10" x14ac:dyDescent="0.2">
      <c r="A126" s="19" t="s">
        <v>870</v>
      </c>
      <c r="B126" s="20">
        <v>230</v>
      </c>
      <c r="C126" s="20">
        <v>9</v>
      </c>
      <c r="D126" s="20">
        <v>32</v>
      </c>
      <c r="E126" s="20">
        <v>83</v>
      </c>
      <c r="F126" s="20">
        <v>42</v>
      </c>
      <c r="G126" s="20">
        <v>44</v>
      </c>
      <c r="H126" s="20">
        <v>20</v>
      </c>
      <c r="I126" s="20">
        <v>0</v>
      </c>
      <c r="J126" s="20">
        <v>0</v>
      </c>
    </row>
    <row r="127" spans="1:10" x14ac:dyDescent="0.2">
      <c r="A127" s="21" t="s">
        <v>126</v>
      </c>
      <c r="B127" s="30">
        <v>100</v>
      </c>
      <c r="C127" s="30">
        <v>3.913043</v>
      </c>
      <c r="D127" s="30">
        <v>13.913043</v>
      </c>
      <c r="E127" s="30">
        <v>36.086956999999998</v>
      </c>
      <c r="F127" s="30">
        <v>18.260870000000001</v>
      </c>
      <c r="G127" s="30">
        <v>19.130434999999999</v>
      </c>
      <c r="H127" s="30">
        <v>8.6956520000000008</v>
      </c>
      <c r="I127" s="30">
        <v>5.8557139999999999</v>
      </c>
      <c r="J127" s="30">
        <v>3</v>
      </c>
    </row>
    <row r="128" spans="1:10" x14ac:dyDescent="0.2">
      <c r="A128" s="19" t="s">
        <v>871</v>
      </c>
      <c r="B128" s="20">
        <v>734</v>
      </c>
      <c r="C128" s="20">
        <v>11</v>
      </c>
      <c r="D128" s="20">
        <v>70</v>
      </c>
      <c r="E128" s="20">
        <v>276</v>
      </c>
      <c r="F128" s="20">
        <v>185</v>
      </c>
      <c r="G128" s="20">
        <v>126</v>
      </c>
      <c r="H128" s="20">
        <v>66</v>
      </c>
      <c r="I128" s="20">
        <v>0</v>
      </c>
      <c r="J128" s="20">
        <v>0</v>
      </c>
    </row>
    <row r="129" spans="1:10" x14ac:dyDescent="0.2">
      <c r="A129" s="21" t="s">
        <v>126</v>
      </c>
      <c r="B129" s="30">
        <v>100</v>
      </c>
      <c r="C129" s="30">
        <v>1.4986379999999999</v>
      </c>
      <c r="D129" s="30">
        <v>9.5367850000000001</v>
      </c>
      <c r="E129" s="30">
        <v>37.602179999999997</v>
      </c>
      <c r="F129" s="30">
        <v>25.204360000000001</v>
      </c>
      <c r="G129" s="30">
        <v>17.166212999999999</v>
      </c>
      <c r="H129" s="30">
        <v>8.9918259999999997</v>
      </c>
      <c r="I129" s="30">
        <v>6.8727539999999996</v>
      </c>
      <c r="J129" s="30">
        <v>4</v>
      </c>
    </row>
    <row r="130" spans="1:10" x14ac:dyDescent="0.2">
      <c r="A130" s="19" t="s">
        <v>137</v>
      </c>
      <c r="B130" s="20">
        <v>57</v>
      </c>
      <c r="C130" s="20">
        <v>1</v>
      </c>
      <c r="D130" s="20">
        <v>6</v>
      </c>
      <c r="E130" s="20">
        <v>18</v>
      </c>
      <c r="F130" s="20">
        <v>16</v>
      </c>
      <c r="G130" s="20">
        <v>10</v>
      </c>
      <c r="H130" s="20">
        <v>6</v>
      </c>
      <c r="I130" s="20">
        <v>0</v>
      </c>
      <c r="J130" s="20">
        <v>0</v>
      </c>
    </row>
    <row r="131" spans="1:10" x14ac:dyDescent="0.2">
      <c r="A131" s="21" t="s">
        <v>126</v>
      </c>
      <c r="B131" s="30">
        <v>100</v>
      </c>
      <c r="C131" s="30">
        <v>1.754386</v>
      </c>
      <c r="D131" s="30">
        <v>10.526316</v>
      </c>
      <c r="E131" s="30">
        <v>31.578946999999999</v>
      </c>
      <c r="F131" s="30">
        <v>28.070174999999999</v>
      </c>
      <c r="G131" s="30">
        <v>17.543859999999999</v>
      </c>
      <c r="H131" s="30">
        <v>10.526316</v>
      </c>
      <c r="I131" s="30">
        <v>5.6470589999999996</v>
      </c>
      <c r="J131" s="30">
        <v>5</v>
      </c>
    </row>
    <row r="132" spans="1:10" x14ac:dyDescent="0.2">
      <c r="A132" s="19" t="s">
        <v>138</v>
      </c>
      <c r="B132" s="20">
        <v>406</v>
      </c>
      <c r="C132" s="20">
        <v>6</v>
      </c>
      <c r="D132" s="20">
        <v>29</v>
      </c>
      <c r="E132" s="20">
        <v>156</v>
      </c>
      <c r="F132" s="20">
        <v>111</v>
      </c>
      <c r="G132" s="20">
        <v>64</v>
      </c>
      <c r="H132" s="20">
        <v>40</v>
      </c>
      <c r="I132" s="20">
        <v>0</v>
      </c>
      <c r="J132" s="20">
        <v>0</v>
      </c>
    </row>
    <row r="133" spans="1:10" x14ac:dyDescent="0.2">
      <c r="A133" s="21" t="s">
        <v>126</v>
      </c>
      <c r="B133" s="30">
        <v>100</v>
      </c>
      <c r="C133" s="30">
        <v>1.477833</v>
      </c>
      <c r="D133" s="30">
        <v>7.1428570000000002</v>
      </c>
      <c r="E133" s="30">
        <v>38.423645</v>
      </c>
      <c r="F133" s="30">
        <v>27.339901000000001</v>
      </c>
      <c r="G133" s="30">
        <v>15.763547000000001</v>
      </c>
      <c r="H133" s="30">
        <v>9.8522169999999996</v>
      </c>
      <c r="I133" s="30">
        <v>6.474863</v>
      </c>
      <c r="J133" s="30">
        <v>4</v>
      </c>
    </row>
    <row r="134" spans="1:10" x14ac:dyDescent="0.2">
      <c r="A134" s="19" t="s">
        <v>872</v>
      </c>
      <c r="B134" s="20">
        <v>45</v>
      </c>
      <c r="C134" s="20">
        <v>0</v>
      </c>
      <c r="D134" s="20">
        <v>4</v>
      </c>
      <c r="E134" s="20">
        <v>23</v>
      </c>
      <c r="F134" s="20">
        <v>8</v>
      </c>
      <c r="G134" s="20">
        <v>5</v>
      </c>
      <c r="H134" s="20">
        <v>5</v>
      </c>
      <c r="I134" s="20">
        <v>0</v>
      </c>
      <c r="J134" s="20">
        <v>0</v>
      </c>
    </row>
    <row r="135" spans="1:10" x14ac:dyDescent="0.2">
      <c r="A135" s="21" t="s">
        <v>126</v>
      </c>
      <c r="B135" s="30">
        <v>100</v>
      </c>
      <c r="C135" s="30">
        <v>0</v>
      </c>
      <c r="D135" s="30">
        <v>8.8888890000000007</v>
      </c>
      <c r="E135" s="30">
        <v>51.111111000000001</v>
      </c>
      <c r="F135" s="30">
        <v>17.777778000000001</v>
      </c>
      <c r="G135" s="30">
        <v>11.111110999999999</v>
      </c>
      <c r="H135" s="30">
        <v>11.111110999999999</v>
      </c>
      <c r="I135" s="30">
        <v>4.4924999999999997</v>
      </c>
      <c r="J135" s="30">
        <v>3</v>
      </c>
    </row>
    <row r="136" spans="1:10" x14ac:dyDescent="0.2">
      <c r="A136" s="19" t="s">
        <v>873</v>
      </c>
      <c r="B136" s="20">
        <v>115</v>
      </c>
      <c r="C136" s="20">
        <v>4</v>
      </c>
      <c r="D136" s="20">
        <v>15</v>
      </c>
      <c r="E136" s="20">
        <v>31</v>
      </c>
      <c r="F136" s="20">
        <v>26</v>
      </c>
      <c r="G136" s="20">
        <v>14</v>
      </c>
      <c r="H136" s="20">
        <v>25</v>
      </c>
      <c r="I136" s="20">
        <v>0</v>
      </c>
      <c r="J136" s="20">
        <v>0</v>
      </c>
    </row>
    <row r="137" spans="1:10" x14ac:dyDescent="0.2">
      <c r="A137" s="21" t="s">
        <v>126</v>
      </c>
      <c r="B137" s="30">
        <v>100</v>
      </c>
      <c r="C137" s="30">
        <v>3.4782609999999998</v>
      </c>
      <c r="D137" s="30">
        <v>13.043478</v>
      </c>
      <c r="E137" s="30">
        <v>26.956522</v>
      </c>
      <c r="F137" s="30">
        <v>22.608695999999998</v>
      </c>
      <c r="G137" s="30">
        <v>12.173913000000001</v>
      </c>
      <c r="H137" s="30">
        <v>21.739129999999999</v>
      </c>
      <c r="I137" s="30">
        <v>9.8911110000000004</v>
      </c>
      <c r="J137" s="30">
        <v>4</v>
      </c>
    </row>
    <row r="138" spans="1:10" x14ac:dyDescent="0.2">
      <c r="A138" s="19" t="s">
        <v>1441</v>
      </c>
      <c r="B138" s="20">
        <v>993</v>
      </c>
      <c r="C138" s="20">
        <v>15</v>
      </c>
      <c r="D138" s="20">
        <v>93</v>
      </c>
      <c r="E138" s="20">
        <v>373</v>
      </c>
      <c r="F138" s="20">
        <v>243</v>
      </c>
      <c r="G138" s="20">
        <v>171</v>
      </c>
      <c r="H138" s="20">
        <v>98</v>
      </c>
      <c r="I138" s="20">
        <v>0</v>
      </c>
      <c r="J138" s="20">
        <v>0</v>
      </c>
    </row>
    <row r="139" spans="1:10" x14ac:dyDescent="0.2">
      <c r="A139" s="21" t="s">
        <v>126</v>
      </c>
      <c r="B139" s="30">
        <v>100</v>
      </c>
      <c r="C139" s="30">
        <v>1.5105740000000001</v>
      </c>
      <c r="D139" s="30">
        <v>9.3655589999999993</v>
      </c>
      <c r="E139" s="30">
        <v>37.562941000000002</v>
      </c>
      <c r="F139" s="30">
        <v>24.471298999999998</v>
      </c>
      <c r="G139" s="30">
        <v>17.220544</v>
      </c>
      <c r="H139" s="30">
        <v>9.8690840000000009</v>
      </c>
      <c r="I139" s="30">
        <v>6.6830170000000004</v>
      </c>
      <c r="J139" s="30">
        <v>3.5</v>
      </c>
    </row>
    <row r="140" spans="1:10" x14ac:dyDescent="0.2">
      <c r="A140" s="18" t="s">
        <v>874</v>
      </c>
      <c r="B140" s="18"/>
      <c r="C140" s="18"/>
      <c r="D140" s="18"/>
      <c r="E140" s="18"/>
      <c r="F140" s="18"/>
      <c r="G140" s="18"/>
      <c r="H140" s="18"/>
      <c r="I140" s="18"/>
      <c r="J140" s="25"/>
    </row>
    <row r="141" spans="1:10" x14ac:dyDescent="0.2">
      <c r="A141" s="21" t="s">
        <v>875</v>
      </c>
      <c r="B141" s="34">
        <v>230</v>
      </c>
      <c r="C141" s="34">
        <v>9</v>
      </c>
      <c r="D141" s="34">
        <v>32</v>
      </c>
      <c r="E141" s="34">
        <v>83</v>
      </c>
      <c r="F141" s="34">
        <v>42</v>
      </c>
      <c r="G141" s="34">
        <v>44</v>
      </c>
      <c r="H141" s="34">
        <v>20</v>
      </c>
      <c r="I141" s="20">
        <v>0</v>
      </c>
      <c r="J141" s="20">
        <v>0</v>
      </c>
    </row>
    <row r="142" spans="1:10" x14ac:dyDescent="0.2">
      <c r="A142" s="21" t="s">
        <v>126</v>
      </c>
      <c r="B142" s="30">
        <v>100</v>
      </c>
      <c r="C142" s="30">
        <v>3.913043</v>
      </c>
      <c r="D142" s="30">
        <v>13.913043</v>
      </c>
      <c r="E142" s="30">
        <v>36.086956999999998</v>
      </c>
      <c r="F142" s="30">
        <v>18.260870000000001</v>
      </c>
      <c r="G142" s="30">
        <v>19.130434999999999</v>
      </c>
      <c r="H142" s="30">
        <v>8.6956520000000008</v>
      </c>
      <c r="I142" s="30">
        <v>5.8557139999999999</v>
      </c>
      <c r="J142" s="30">
        <v>3</v>
      </c>
    </row>
    <row r="143" spans="1:10" x14ac:dyDescent="0.2">
      <c r="A143" s="21" t="s">
        <v>876</v>
      </c>
      <c r="B143" s="34">
        <v>577</v>
      </c>
      <c r="C143" s="34">
        <v>8</v>
      </c>
      <c r="D143" s="34">
        <v>60</v>
      </c>
      <c r="E143" s="34">
        <v>213</v>
      </c>
      <c r="F143" s="34">
        <v>133</v>
      </c>
      <c r="G143" s="34">
        <v>106</v>
      </c>
      <c r="H143" s="34">
        <v>57</v>
      </c>
      <c r="I143" s="20">
        <v>0</v>
      </c>
      <c r="J143" s="20">
        <v>0</v>
      </c>
    </row>
    <row r="144" spans="1:10" x14ac:dyDescent="0.2">
      <c r="A144" s="21" t="s">
        <v>126</v>
      </c>
      <c r="B144" s="30">
        <v>100</v>
      </c>
      <c r="C144" s="30">
        <v>1.386482</v>
      </c>
      <c r="D144" s="30">
        <v>10.398614</v>
      </c>
      <c r="E144" s="30">
        <v>36.915078000000001</v>
      </c>
      <c r="F144" s="30">
        <v>23.050260000000002</v>
      </c>
      <c r="G144" s="30">
        <v>18.370884</v>
      </c>
      <c r="H144" s="30">
        <v>9.8786830000000005</v>
      </c>
      <c r="I144" s="30">
        <v>6.9057690000000003</v>
      </c>
      <c r="J144" s="30">
        <v>3.9</v>
      </c>
    </row>
    <row r="145" spans="1:10" x14ac:dyDescent="0.2">
      <c r="A145" s="19" t="s">
        <v>877</v>
      </c>
      <c r="B145" s="20">
        <v>206</v>
      </c>
      <c r="C145" s="20">
        <v>2</v>
      </c>
      <c r="D145" s="20">
        <v>15</v>
      </c>
      <c r="E145" s="20">
        <v>82</v>
      </c>
      <c r="F145" s="20">
        <v>55</v>
      </c>
      <c r="G145" s="20">
        <v>32</v>
      </c>
      <c r="H145" s="20">
        <v>20</v>
      </c>
      <c r="I145" s="20">
        <v>0</v>
      </c>
      <c r="J145" s="20">
        <v>0</v>
      </c>
    </row>
    <row r="146" spans="1:10" x14ac:dyDescent="0.2">
      <c r="A146" s="21" t="s">
        <v>126</v>
      </c>
      <c r="B146" s="30">
        <v>100</v>
      </c>
      <c r="C146" s="30">
        <v>0.97087400000000001</v>
      </c>
      <c r="D146" s="30">
        <v>7.2815529999999997</v>
      </c>
      <c r="E146" s="30">
        <v>39.805824999999999</v>
      </c>
      <c r="F146" s="30">
        <v>26.699028999999999</v>
      </c>
      <c r="G146" s="30">
        <v>15.533981000000001</v>
      </c>
      <c r="H146" s="30">
        <v>9.7087380000000003</v>
      </c>
      <c r="I146" s="30">
        <v>6.772043</v>
      </c>
      <c r="J146" s="30">
        <v>3.5</v>
      </c>
    </row>
    <row r="147" spans="1:10" x14ac:dyDescent="0.2">
      <c r="A147" s="19" t="s">
        <v>878</v>
      </c>
      <c r="B147" s="20">
        <v>82</v>
      </c>
      <c r="C147" s="20">
        <v>2</v>
      </c>
      <c r="D147" s="20">
        <v>7</v>
      </c>
      <c r="E147" s="20">
        <v>30</v>
      </c>
      <c r="F147" s="20">
        <v>24</v>
      </c>
      <c r="G147" s="20">
        <v>14</v>
      </c>
      <c r="H147" s="20">
        <v>5</v>
      </c>
      <c r="I147" s="20">
        <v>0</v>
      </c>
      <c r="J147" s="20">
        <v>0</v>
      </c>
    </row>
    <row r="148" spans="1:10" x14ac:dyDescent="0.2">
      <c r="A148" s="21" t="s">
        <v>126</v>
      </c>
      <c r="B148" s="30">
        <v>100</v>
      </c>
      <c r="C148" s="30">
        <v>2.4390239999999999</v>
      </c>
      <c r="D148" s="30">
        <v>8.5365850000000005</v>
      </c>
      <c r="E148" s="30">
        <v>36.585366</v>
      </c>
      <c r="F148" s="30">
        <v>29.268293</v>
      </c>
      <c r="G148" s="30">
        <v>17.073170999999999</v>
      </c>
      <c r="H148" s="30">
        <v>6.0975609999999998</v>
      </c>
      <c r="I148" s="30">
        <v>6.9480519999999997</v>
      </c>
      <c r="J148" s="30">
        <v>4</v>
      </c>
    </row>
    <row r="149" spans="1:10" x14ac:dyDescent="0.2">
      <c r="A149" s="19" t="s">
        <v>879</v>
      </c>
      <c r="B149" s="20">
        <v>39</v>
      </c>
      <c r="C149" s="20">
        <v>1</v>
      </c>
      <c r="D149" s="20">
        <v>2</v>
      </c>
      <c r="E149" s="20">
        <v>13</v>
      </c>
      <c r="F149" s="20">
        <v>12</v>
      </c>
      <c r="G149" s="20">
        <v>8</v>
      </c>
      <c r="H149" s="20">
        <v>3</v>
      </c>
      <c r="I149" s="20">
        <v>0</v>
      </c>
      <c r="J149" s="20">
        <v>0</v>
      </c>
    </row>
    <row r="150" spans="1:10" x14ac:dyDescent="0.2">
      <c r="A150" s="21" t="s">
        <v>126</v>
      </c>
      <c r="B150" s="30">
        <v>100</v>
      </c>
      <c r="C150" s="30">
        <v>2.5641029999999998</v>
      </c>
      <c r="D150" s="30">
        <v>5.1282050000000003</v>
      </c>
      <c r="E150" s="30">
        <v>33.333333000000003</v>
      </c>
      <c r="F150" s="30">
        <v>30.769231000000001</v>
      </c>
      <c r="G150" s="30">
        <v>20.512820999999999</v>
      </c>
      <c r="H150" s="30">
        <v>7.6923079999999997</v>
      </c>
      <c r="I150" s="30">
        <v>6.0333329999999998</v>
      </c>
      <c r="J150" s="30">
        <v>5</v>
      </c>
    </row>
    <row r="151" spans="1:10" x14ac:dyDescent="0.2">
      <c r="A151" s="19" t="s">
        <v>880</v>
      </c>
      <c r="B151" s="20">
        <v>26</v>
      </c>
      <c r="C151" s="20">
        <v>0</v>
      </c>
      <c r="D151" s="20">
        <v>1</v>
      </c>
      <c r="E151" s="20">
        <v>10</v>
      </c>
      <c r="F151" s="20">
        <v>9</v>
      </c>
      <c r="G151" s="20">
        <v>3</v>
      </c>
      <c r="H151" s="20">
        <v>3</v>
      </c>
      <c r="I151" s="20">
        <v>0</v>
      </c>
      <c r="J151" s="20">
        <v>0</v>
      </c>
    </row>
    <row r="152" spans="1:10" x14ac:dyDescent="0.2">
      <c r="A152" s="21" t="s">
        <v>126</v>
      </c>
      <c r="B152" s="30">
        <v>100</v>
      </c>
      <c r="C152" s="30">
        <v>0</v>
      </c>
      <c r="D152" s="30">
        <v>3.8461539999999999</v>
      </c>
      <c r="E152" s="30">
        <v>38.461537999999997</v>
      </c>
      <c r="F152" s="30">
        <v>34.615385000000003</v>
      </c>
      <c r="G152" s="30">
        <v>11.538462000000001</v>
      </c>
      <c r="H152" s="30">
        <v>11.538462000000001</v>
      </c>
      <c r="I152" s="30">
        <v>6.7173910000000001</v>
      </c>
      <c r="J152" s="30">
        <v>5</v>
      </c>
    </row>
    <row r="153" spans="1:10" x14ac:dyDescent="0.2">
      <c r="A153" s="19" t="s">
        <v>881</v>
      </c>
      <c r="B153" s="20">
        <v>10</v>
      </c>
      <c r="C153" s="20">
        <v>0</v>
      </c>
      <c r="D153" s="20">
        <v>2</v>
      </c>
      <c r="E153" s="20">
        <v>3</v>
      </c>
      <c r="F153" s="20">
        <v>1</v>
      </c>
      <c r="G153" s="20">
        <v>2</v>
      </c>
      <c r="H153" s="20">
        <v>2</v>
      </c>
      <c r="I153" s="20">
        <v>0</v>
      </c>
      <c r="J153" s="20">
        <v>0</v>
      </c>
    </row>
    <row r="154" spans="1:10" x14ac:dyDescent="0.2">
      <c r="A154" s="21" t="s">
        <v>126</v>
      </c>
      <c r="B154" s="30">
        <v>100</v>
      </c>
      <c r="C154" s="30">
        <v>0</v>
      </c>
      <c r="D154" s="30">
        <v>20</v>
      </c>
      <c r="E154" s="30">
        <v>30</v>
      </c>
      <c r="F154" s="30">
        <v>10</v>
      </c>
      <c r="G154" s="30">
        <v>20</v>
      </c>
      <c r="H154" s="30">
        <v>20</v>
      </c>
      <c r="I154" s="30">
        <v>4.5625</v>
      </c>
      <c r="J154" s="30">
        <v>3</v>
      </c>
    </row>
    <row r="155" spans="1:10" x14ac:dyDescent="0.2">
      <c r="A155" s="19" t="s">
        <v>882</v>
      </c>
      <c r="B155" s="20">
        <v>1</v>
      </c>
      <c r="C155" s="20">
        <v>0</v>
      </c>
      <c r="D155" s="20">
        <v>0</v>
      </c>
      <c r="E155" s="20">
        <v>0</v>
      </c>
      <c r="F155" s="20">
        <v>1</v>
      </c>
      <c r="G155" s="20">
        <v>0</v>
      </c>
      <c r="H155" s="20">
        <v>0</v>
      </c>
      <c r="I155" s="20">
        <v>0</v>
      </c>
      <c r="J155" s="20">
        <v>0</v>
      </c>
    </row>
    <row r="156" spans="1:10" x14ac:dyDescent="0.2">
      <c r="A156" s="21" t="s">
        <v>126</v>
      </c>
      <c r="B156" s="30">
        <v>100</v>
      </c>
      <c r="C156" s="30">
        <v>0</v>
      </c>
      <c r="D156" s="30">
        <v>0</v>
      </c>
      <c r="E156" s="30">
        <v>0</v>
      </c>
      <c r="F156" s="30">
        <v>100</v>
      </c>
      <c r="G156" s="30">
        <v>0</v>
      </c>
      <c r="H156" s="30">
        <v>0</v>
      </c>
      <c r="I156" s="30">
        <v>6</v>
      </c>
      <c r="J156" s="30">
        <v>6</v>
      </c>
    </row>
    <row r="157" spans="1:10" x14ac:dyDescent="0.2">
      <c r="A157" s="19" t="s">
        <v>883</v>
      </c>
      <c r="B157" s="20">
        <v>2</v>
      </c>
      <c r="C157" s="20">
        <v>0</v>
      </c>
      <c r="D157" s="20">
        <v>0</v>
      </c>
      <c r="E157" s="20">
        <v>1</v>
      </c>
      <c r="F157" s="20">
        <v>0</v>
      </c>
      <c r="G157" s="20">
        <v>1</v>
      </c>
      <c r="H157" s="20">
        <v>0</v>
      </c>
      <c r="I157" s="20">
        <v>0</v>
      </c>
      <c r="J157" s="20">
        <v>0</v>
      </c>
    </row>
    <row r="158" spans="1:10" x14ac:dyDescent="0.2">
      <c r="A158" s="21" t="s">
        <v>126</v>
      </c>
      <c r="B158" s="30">
        <v>100</v>
      </c>
      <c r="C158" s="30">
        <v>0</v>
      </c>
      <c r="D158" s="30">
        <v>0</v>
      </c>
      <c r="E158" s="30">
        <v>50</v>
      </c>
      <c r="F158" s="30">
        <v>0</v>
      </c>
      <c r="G158" s="30">
        <v>50</v>
      </c>
      <c r="H158" s="30">
        <v>0</v>
      </c>
      <c r="I158" s="30">
        <v>6.5</v>
      </c>
      <c r="J158" s="30">
        <v>6.5</v>
      </c>
    </row>
    <row r="159" spans="1:10" x14ac:dyDescent="0.2">
      <c r="A159" s="19" t="s">
        <v>884</v>
      </c>
      <c r="B159" s="20">
        <v>2</v>
      </c>
      <c r="C159" s="20">
        <v>0</v>
      </c>
      <c r="D159" s="20">
        <v>0</v>
      </c>
      <c r="E159" s="20">
        <v>1</v>
      </c>
      <c r="F159" s="20">
        <v>0</v>
      </c>
      <c r="G159" s="20">
        <v>0</v>
      </c>
      <c r="H159" s="20">
        <v>1</v>
      </c>
      <c r="I159" s="20">
        <v>0</v>
      </c>
      <c r="J159" s="20">
        <v>0</v>
      </c>
    </row>
    <row r="160" spans="1:10" x14ac:dyDescent="0.2">
      <c r="A160" s="21" t="s">
        <v>126</v>
      </c>
      <c r="B160" s="30">
        <v>100</v>
      </c>
      <c r="C160" s="30">
        <v>0</v>
      </c>
      <c r="D160" s="30">
        <v>0</v>
      </c>
      <c r="E160" s="30">
        <v>50</v>
      </c>
      <c r="F160" s="30">
        <v>0</v>
      </c>
      <c r="G160" s="30">
        <v>0</v>
      </c>
      <c r="H160" s="30">
        <v>50</v>
      </c>
      <c r="I160" s="30">
        <v>2</v>
      </c>
      <c r="J160" s="30">
        <v>2</v>
      </c>
    </row>
    <row r="161" spans="1:10" x14ac:dyDescent="0.2">
      <c r="A161" s="19" t="s">
        <v>873</v>
      </c>
      <c r="B161" s="20">
        <v>163</v>
      </c>
      <c r="C161" s="20">
        <v>6</v>
      </c>
      <c r="D161" s="20">
        <v>21</v>
      </c>
      <c r="E161" s="20">
        <v>51</v>
      </c>
      <c r="F161" s="20">
        <v>34</v>
      </c>
      <c r="G161" s="20">
        <v>19</v>
      </c>
      <c r="H161" s="20">
        <v>32</v>
      </c>
      <c r="I161" s="20">
        <v>0</v>
      </c>
      <c r="J161" s="20">
        <v>0</v>
      </c>
    </row>
    <row r="162" spans="1:10" x14ac:dyDescent="0.2">
      <c r="A162" s="21" t="s">
        <v>126</v>
      </c>
      <c r="B162" s="30">
        <v>100</v>
      </c>
      <c r="C162" s="30">
        <v>3.6809820000000002</v>
      </c>
      <c r="D162" s="30">
        <v>12.883436</v>
      </c>
      <c r="E162" s="30">
        <v>31.288343999999999</v>
      </c>
      <c r="F162" s="30">
        <v>20.858896000000001</v>
      </c>
      <c r="G162" s="30">
        <v>11.656442</v>
      </c>
      <c r="H162" s="30">
        <v>19.631902</v>
      </c>
      <c r="I162" s="30">
        <v>8.0664119999999997</v>
      </c>
      <c r="J162" s="30">
        <v>3.5</v>
      </c>
    </row>
    <row r="163" spans="1:10" x14ac:dyDescent="0.2">
      <c r="A163" s="18" t="s">
        <v>885</v>
      </c>
      <c r="B163" s="18"/>
      <c r="C163" s="18"/>
      <c r="D163" s="18"/>
      <c r="E163" s="18"/>
      <c r="F163" s="18"/>
      <c r="G163" s="18"/>
      <c r="H163" s="18"/>
      <c r="I163" s="18"/>
      <c r="J163" s="25"/>
    </row>
    <row r="164" spans="1:10" x14ac:dyDescent="0.2">
      <c r="A164" s="19" t="s">
        <v>886</v>
      </c>
      <c r="B164" s="20">
        <v>1038</v>
      </c>
      <c r="C164" s="20">
        <v>22</v>
      </c>
      <c r="D164" s="20">
        <v>99</v>
      </c>
      <c r="E164" s="20">
        <v>379</v>
      </c>
      <c r="F164" s="20">
        <v>246</v>
      </c>
      <c r="G164" s="20">
        <v>181</v>
      </c>
      <c r="H164" s="20">
        <v>111</v>
      </c>
      <c r="I164" s="20">
        <v>0</v>
      </c>
      <c r="J164" s="20">
        <v>0</v>
      </c>
    </row>
    <row r="165" spans="1:10" x14ac:dyDescent="0.2">
      <c r="A165" s="21" t="s">
        <v>126</v>
      </c>
      <c r="B165" s="30">
        <v>100</v>
      </c>
      <c r="C165" s="30">
        <v>2.1194609999999998</v>
      </c>
      <c r="D165" s="30">
        <v>9.5375720000000008</v>
      </c>
      <c r="E165" s="30">
        <v>36.512523999999999</v>
      </c>
      <c r="F165" s="30">
        <v>23.699421999999998</v>
      </c>
      <c r="G165" s="30">
        <v>17.437380000000001</v>
      </c>
      <c r="H165" s="30">
        <v>10.693642000000001</v>
      </c>
      <c r="I165" s="30">
        <v>6.9073349999999998</v>
      </c>
      <c r="J165" s="30">
        <v>3.5</v>
      </c>
    </row>
    <row r="166" spans="1:10" x14ac:dyDescent="0.2">
      <c r="A166" s="19" t="s">
        <v>139</v>
      </c>
      <c r="B166" s="20">
        <v>48</v>
      </c>
      <c r="C166" s="20">
        <v>0</v>
      </c>
      <c r="D166" s="20">
        <v>6</v>
      </c>
      <c r="E166" s="20">
        <v>14</v>
      </c>
      <c r="F166" s="20">
        <v>14</v>
      </c>
      <c r="G166" s="20">
        <v>10</v>
      </c>
      <c r="H166" s="20">
        <v>4</v>
      </c>
      <c r="I166" s="20">
        <v>0</v>
      </c>
      <c r="J166" s="20">
        <v>0</v>
      </c>
    </row>
    <row r="167" spans="1:10" x14ac:dyDescent="0.2">
      <c r="A167" s="21" t="s">
        <v>126</v>
      </c>
      <c r="B167" s="30">
        <v>100</v>
      </c>
      <c r="C167" s="30">
        <v>0</v>
      </c>
      <c r="D167" s="30">
        <v>12.5</v>
      </c>
      <c r="E167" s="30">
        <v>29.166667</v>
      </c>
      <c r="F167" s="30">
        <v>29.166667</v>
      </c>
      <c r="G167" s="30">
        <v>20.833333</v>
      </c>
      <c r="H167" s="30">
        <v>8.3333329999999997</v>
      </c>
      <c r="I167" s="30">
        <v>8.0272729999999992</v>
      </c>
      <c r="J167" s="30">
        <v>5</v>
      </c>
    </row>
    <row r="168" spans="1:10" x14ac:dyDescent="0.2">
      <c r="A168" s="19" t="s">
        <v>887</v>
      </c>
      <c r="B168" s="20">
        <v>35</v>
      </c>
      <c r="C168" s="20">
        <v>0</v>
      </c>
      <c r="D168" s="20">
        <v>5</v>
      </c>
      <c r="E168" s="20">
        <v>9</v>
      </c>
      <c r="F168" s="20">
        <v>11</v>
      </c>
      <c r="G168" s="20">
        <v>5</v>
      </c>
      <c r="H168" s="20">
        <v>5</v>
      </c>
      <c r="I168" s="20">
        <v>0</v>
      </c>
      <c r="J168" s="20">
        <v>0</v>
      </c>
    </row>
    <row r="169" spans="1:10" x14ac:dyDescent="0.2">
      <c r="A169" s="21" t="s">
        <v>126</v>
      </c>
      <c r="B169" s="30">
        <v>100</v>
      </c>
      <c r="C169" s="30">
        <v>0</v>
      </c>
      <c r="D169" s="30">
        <v>14.285714</v>
      </c>
      <c r="E169" s="30">
        <v>25.714286000000001</v>
      </c>
      <c r="F169" s="30">
        <v>31.428571000000002</v>
      </c>
      <c r="G169" s="30">
        <v>14.285714</v>
      </c>
      <c r="H169" s="30">
        <v>14.285714</v>
      </c>
      <c r="I169" s="30">
        <v>4.9566670000000004</v>
      </c>
      <c r="J169" s="30">
        <v>5</v>
      </c>
    </row>
    <row r="170" spans="1:10" x14ac:dyDescent="0.2">
      <c r="A170" s="19" t="s">
        <v>140</v>
      </c>
      <c r="B170" s="20">
        <v>124</v>
      </c>
      <c r="C170" s="20">
        <v>2</v>
      </c>
      <c r="D170" s="20">
        <v>17</v>
      </c>
      <c r="E170" s="20">
        <v>48</v>
      </c>
      <c r="F170" s="20">
        <v>25</v>
      </c>
      <c r="G170" s="20">
        <v>24</v>
      </c>
      <c r="H170" s="20">
        <v>8</v>
      </c>
      <c r="I170" s="20">
        <v>0</v>
      </c>
      <c r="J170" s="20">
        <v>0</v>
      </c>
    </row>
    <row r="171" spans="1:10" x14ac:dyDescent="0.2">
      <c r="A171" s="21" t="s">
        <v>126</v>
      </c>
      <c r="B171" s="30">
        <v>100</v>
      </c>
      <c r="C171" s="30">
        <v>1.612903</v>
      </c>
      <c r="D171" s="30">
        <v>13.709676999999999</v>
      </c>
      <c r="E171" s="30">
        <v>38.709676999999999</v>
      </c>
      <c r="F171" s="30">
        <v>20.161290000000001</v>
      </c>
      <c r="G171" s="30">
        <v>19.354838999999998</v>
      </c>
      <c r="H171" s="30">
        <v>6.451613</v>
      </c>
      <c r="I171" s="30">
        <v>5.7327589999999997</v>
      </c>
      <c r="J171" s="30">
        <v>3</v>
      </c>
    </row>
    <row r="172" spans="1:10" x14ac:dyDescent="0.2">
      <c r="A172" s="19" t="s">
        <v>141</v>
      </c>
      <c r="B172" s="20">
        <v>12</v>
      </c>
      <c r="C172" s="20">
        <v>1</v>
      </c>
      <c r="D172" s="20">
        <v>2</v>
      </c>
      <c r="E172" s="20">
        <v>5</v>
      </c>
      <c r="F172" s="20">
        <v>1</v>
      </c>
      <c r="G172" s="20">
        <v>2</v>
      </c>
      <c r="H172" s="20">
        <v>1</v>
      </c>
      <c r="I172" s="20">
        <v>0</v>
      </c>
      <c r="J172" s="20">
        <v>0</v>
      </c>
    </row>
    <row r="173" spans="1:10" x14ac:dyDescent="0.2">
      <c r="A173" s="21" t="s">
        <v>126</v>
      </c>
      <c r="B173" s="30">
        <v>100</v>
      </c>
      <c r="C173" s="30">
        <v>8.3333329999999997</v>
      </c>
      <c r="D173" s="30">
        <v>16.666667</v>
      </c>
      <c r="E173" s="30">
        <v>41.666666999999997</v>
      </c>
      <c r="F173" s="30">
        <v>8.3333329999999997</v>
      </c>
      <c r="G173" s="30">
        <v>16.666667</v>
      </c>
      <c r="H173" s="30">
        <v>8.3333329999999997</v>
      </c>
      <c r="I173" s="30">
        <v>4.4636360000000002</v>
      </c>
      <c r="J173" s="30">
        <v>2</v>
      </c>
    </row>
    <row r="174" spans="1:10" x14ac:dyDescent="0.2">
      <c r="A174" s="19" t="s">
        <v>849</v>
      </c>
      <c r="B174" s="20">
        <v>28</v>
      </c>
      <c r="C174" s="20">
        <v>0</v>
      </c>
      <c r="D174" s="20">
        <v>5</v>
      </c>
      <c r="E174" s="20">
        <v>16</v>
      </c>
      <c r="F174" s="20">
        <v>4</v>
      </c>
      <c r="G174" s="20">
        <v>2</v>
      </c>
      <c r="H174" s="20">
        <v>1</v>
      </c>
      <c r="I174" s="20">
        <v>0</v>
      </c>
      <c r="J174" s="20">
        <v>0</v>
      </c>
    </row>
    <row r="175" spans="1:10" x14ac:dyDescent="0.2">
      <c r="A175" s="21" t="s">
        <v>126</v>
      </c>
      <c r="B175" s="30">
        <v>100</v>
      </c>
      <c r="C175" s="30">
        <v>0</v>
      </c>
      <c r="D175" s="30">
        <v>17.857143000000001</v>
      </c>
      <c r="E175" s="30">
        <v>57.142856999999999</v>
      </c>
      <c r="F175" s="30">
        <v>14.285714</v>
      </c>
      <c r="G175" s="30">
        <v>7.1428570000000002</v>
      </c>
      <c r="H175" s="30">
        <v>3.5714290000000002</v>
      </c>
      <c r="I175" s="30">
        <v>3.9888889999999999</v>
      </c>
      <c r="J175" s="30">
        <v>2</v>
      </c>
    </row>
    <row r="176" spans="1:10" x14ac:dyDescent="0.2">
      <c r="A176" s="19" t="s">
        <v>873</v>
      </c>
      <c r="B176" s="20">
        <v>53</v>
      </c>
      <c r="C176" s="20">
        <v>3</v>
      </c>
      <c r="D176" s="20">
        <v>6</v>
      </c>
      <c r="E176" s="20">
        <v>16</v>
      </c>
      <c r="F176" s="20">
        <v>10</v>
      </c>
      <c r="G176" s="20">
        <v>5</v>
      </c>
      <c r="H176" s="20">
        <v>13</v>
      </c>
      <c r="I176" s="20">
        <v>0</v>
      </c>
      <c r="J176" s="20">
        <v>0</v>
      </c>
    </row>
    <row r="177" spans="1:10" x14ac:dyDescent="0.2">
      <c r="A177" s="21" t="s">
        <v>126</v>
      </c>
      <c r="B177" s="30">
        <v>100</v>
      </c>
      <c r="C177" s="30">
        <v>5.6603770000000004</v>
      </c>
      <c r="D177" s="30">
        <v>11.320755</v>
      </c>
      <c r="E177" s="30">
        <v>30.188679</v>
      </c>
      <c r="F177" s="30">
        <v>18.867925</v>
      </c>
      <c r="G177" s="30">
        <v>9.4339619999999993</v>
      </c>
      <c r="H177" s="30">
        <v>24.528302</v>
      </c>
      <c r="I177" s="30">
        <v>9.36</v>
      </c>
      <c r="J177" s="30">
        <v>4</v>
      </c>
    </row>
    <row r="178" spans="1:10" x14ac:dyDescent="0.2">
      <c r="A178" s="18" t="s">
        <v>888</v>
      </c>
      <c r="B178" s="18"/>
      <c r="C178" s="18"/>
      <c r="D178" s="18"/>
      <c r="E178" s="18"/>
      <c r="F178" s="18"/>
      <c r="G178" s="18"/>
      <c r="H178" s="18"/>
      <c r="I178" s="18"/>
      <c r="J178" s="25"/>
    </row>
    <row r="179" spans="1:10" x14ac:dyDescent="0.2">
      <c r="A179" s="19" t="s">
        <v>889</v>
      </c>
      <c r="B179" s="20">
        <v>722</v>
      </c>
      <c r="C179" s="20">
        <v>12</v>
      </c>
      <c r="D179" s="20">
        <v>71</v>
      </c>
      <c r="E179" s="20">
        <v>270</v>
      </c>
      <c r="F179" s="20">
        <v>178</v>
      </c>
      <c r="G179" s="20">
        <v>139</v>
      </c>
      <c r="H179" s="20">
        <v>52</v>
      </c>
      <c r="I179" s="20">
        <v>0</v>
      </c>
      <c r="J179" s="20">
        <v>0</v>
      </c>
    </row>
    <row r="180" spans="1:10" x14ac:dyDescent="0.2">
      <c r="A180" s="21" t="s">
        <v>126</v>
      </c>
      <c r="B180" s="30">
        <v>100</v>
      </c>
      <c r="C180" s="30">
        <v>1.66205</v>
      </c>
      <c r="D180" s="30">
        <v>9.8337950000000003</v>
      </c>
      <c r="E180" s="30">
        <v>37.396121999999998</v>
      </c>
      <c r="F180" s="30">
        <v>24.653739999999999</v>
      </c>
      <c r="G180" s="30">
        <v>19.252078000000001</v>
      </c>
      <c r="H180" s="30">
        <v>7.202216</v>
      </c>
      <c r="I180" s="30">
        <v>7.1167160000000003</v>
      </c>
      <c r="J180" s="30">
        <v>4</v>
      </c>
    </row>
    <row r="181" spans="1:10" x14ac:dyDescent="0.2">
      <c r="A181" s="19" t="s">
        <v>890</v>
      </c>
      <c r="B181" s="20">
        <v>13</v>
      </c>
      <c r="C181" s="20">
        <v>0</v>
      </c>
      <c r="D181" s="20">
        <v>2</v>
      </c>
      <c r="E181" s="20">
        <v>6</v>
      </c>
      <c r="F181" s="20">
        <v>5</v>
      </c>
      <c r="G181" s="20">
        <v>0</v>
      </c>
      <c r="H181" s="20">
        <v>0</v>
      </c>
      <c r="I181" s="20">
        <v>0</v>
      </c>
      <c r="J181" s="20">
        <v>0</v>
      </c>
    </row>
    <row r="182" spans="1:10" x14ac:dyDescent="0.2">
      <c r="A182" s="21" t="s">
        <v>126</v>
      </c>
      <c r="B182" s="30">
        <v>100</v>
      </c>
      <c r="C182" s="30">
        <v>0</v>
      </c>
      <c r="D182" s="30">
        <v>15.384615</v>
      </c>
      <c r="E182" s="30">
        <v>46.153846000000001</v>
      </c>
      <c r="F182" s="30">
        <v>38.461537999999997</v>
      </c>
      <c r="G182" s="30">
        <v>0</v>
      </c>
      <c r="H182" s="30">
        <v>0</v>
      </c>
      <c r="I182" s="30">
        <v>3.730769</v>
      </c>
      <c r="J182" s="30">
        <v>3</v>
      </c>
    </row>
    <row r="183" spans="1:10" x14ac:dyDescent="0.2">
      <c r="A183" s="19" t="s">
        <v>891</v>
      </c>
      <c r="B183" s="20">
        <v>53</v>
      </c>
      <c r="C183" s="20">
        <v>1</v>
      </c>
      <c r="D183" s="20">
        <v>4</v>
      </c>
      <c r="E183" s="20">
        <v>18</v>
      </c>
      <c r="F183" s="20">
        <v>19</v>
      </c>
      <c r="G183" s="20">
        <v>7</v>
      </c>
      <c r="H183" s="20">
        <v>4</v>
      </c>
      <c r="I183" s="20">
        <v>0</v>
      </c>
      <c r="J183" s="20">
        <v>0</v>
      </c>
    </row>
    <row r="184" spans="1:10" x14ac:dyDescent="0.2">
      <c r="A184" s="21" t="s">
        <v>126</v>
      </c>
      <c r="B184" s="30">
        <v>100</v>
      </c>
      <c r="C184" s="30">
        <v>1.886792</v>
      </c>
      <c r="D184" s="30">
        <v>7.5471700000000004</v>
      </c>
      <c r="E184" s="30">
        <v>33.962263999999998</v>
      </c>
      <c r="F184" s="30">
        <v>35.849057000000002</v>
      </c>
      <c r="G184" s="30">
        <v>13.207547</v>
      </c>
      <c r="H184" s="30">
        <v>7.5471700000000004</v>
      </c>
      <c r="I184" s="30">
        <v>5.2795920000000001</v>
      </c>
      <c r="J184" s="30">
        <v>5</v>
      </c>
    </row>
    <row r="185" spans="1:10" x14ac:dyDescent="0.2">
      <c r="A185" s="19" t="s">
        <v>892</v>
      </c>
      <c r="B185" s="20">
        <v>32</v>
      </c>
      <c r="C185" s="20">
        <v>1</v>
      </c>
      <c r="D185" s="20">
        <v>1</v>
      </c>
      <c r="E185" s="20">
        <v>13</v>
      </c>
      <c r="F185" s="20">
        <v>13</v>
      </c>
      <c r="G185" s="20">
        <v>2</v>
      </c>
      <c r="H185" s="20">
        <v>2</v>
      </c>
      <c r="I185" s="20">
        <v>0</v>
      </c>
      <c r="J185" s="20">
        <v>0</v>
      </c>
    </row>
    <row r="186" spans="1:10" x14ac:dyDescent="0.2">
      <c r="A186" s="21" t="s">
        <v>126</v>
      </c>
      <c r="B186" s="30">
        <v>100</v>
      </c>
      <c r="C186" s="30">
        <v>3.125</v>
      </c>
      <c r="D186" s="30">
        <v>3.125</v>
      </c>
      <c r="E186" s="30">
        <v>40.625</v>
      </c>
      <c r="F186" s="30">
        <v>40.625</v>
      </c>
      <c r="G186" s="30">
        <v>6.25</v>
      </c>
      <c r="H186" s="30">
        <v>6.25</v>
      </c>
      <c r="I186" s="30">
        <v>4.2166670000000002</v>
      </c>
      <c r="J186" s="30">
        <v>4.75</v>
      </c>
    </row>
    <row r="187" spans="1:10" x14ac:dyDescent="0.2">
      <c r="A187" s="19" t="s">
        <v>893</v>
      </c>
      <c r="B187" s="20">
        <v>7</v>
      </c>
      <c r="C187" s="20">
        <v>0</v>
      </c>
      <c r="D187" s="20">
        <v>1</v>
      </c>
      <c r="E187" s="20">
        <v>2</v>
      </c>
      <c r="F187" s="20">
        <v>2</v>
      </c>
      <c r="G187" s="20">
        <v>0</v>
      </c>
      <c r="H187" s="20">
        <v>2</v>
      </c>
      <c r="I187" s="20">
        <v>0</v>
      </c>
      <c r="J187" s="20">
        <v>0</v>
      </c>
    </row>
    <row r="188" spans="1:10" x14ac:dyDescent="0.2">
      <c r="A188" s="21" t="s">
        <v>126</v>
      </c>
      <c r="B188" s="30">
        <v>100</v>
      </c>
      <c r="C188" s="30">
        <v>0</v>
      </c>
      <c r="D188" s="30">
        <v>14.285714</v>
      </c>
      <c r="E188" s="30">
        <v>28.571428999999998</v>
      </c>
      <c r="F188" s="30">
        <v>28.571428999999998</v>
      </c>
      <c r="G188" s="30">
        <v>0</v>
      </c>
      <c r="H188" s="30">
        <v>28.571428999999998</v>
      </c>
      <c r="I188" s="30">
        <v>3.18</v>
      </c>
      <c r="J188" s="30">
        <v>2.5</v>
      </c>
    </row>
    <row r="189" spans="1:10" x14ac:dyDescent="0.2">
      <c r="A189" s="19" t="s">
        <v>894</v>
      </c>
      <c r="B189" s="20">
        <v>4</v>
      </c>
      <c r="C189" s="20">
        <v>0</v>
      </c>
      <c r="D189" s="20">
        <v>0</v>
      </c>
      <c r="E189" s="20">
        <v>2</v>
      </c>
      <c r="F189" s="20">
        <v>1</v>
      </c>
      <c r="G189" s="20">
        <v>1</v>
      </c>
      <c r="H189" s="20">
        <v>0</v>
      </c>
      <c r="I189" s="20">
        <v>0</v>
      </c>
      <c r="J189" s="20">
        <v>0</v>
      </c>
    </row>
    <row r="190" spans="1:10" x14ac:dyDescent="0.2">
      <c r="A190" s="21" t="s">
        <v>126</v>
      </c>
      <c r="B190" s="30">
        <v>100</v>
      </c>
      <c r="C190" s="30">
        <v>0</v>
      </c>
      <c r="D190" s="30">
        <v>0</v>
      </c>
      <c r="E190" s="30">
        <v>50</v>
      </c>
      <c r="F190" s="30">
        <v>25</v>
      </c>
      <c r="G190" s="30">
        <v>25</v>
      </c>
      <c r="H190" s="30">
        <v>0</v>
      </c>
      <c r="I190" s="30">
        <v>7.5</v>
      </c>
      <c r="J190" s="30">
        <v>4</v>
      </c>
    </row>
    <row r="191" spans="1:10" x14ac:dyDescent="0.2">
      <c r="A191" s="19" t="s">
        <v>873</v>
      </c>
      <c r="B191" s="20">
        <v>255</v>
      </c>
      <c r="C191" s="20">
        <v>8</v>
      </c>
      <c r="D191" s="20">
        <v>26</v>
      </c>
      <c r="E191" s="20">
        <v>82</v>
      </c>
      <c r="F191" s="20">
        <v>42</v>
      </c>
      <c r="G191" s="20">
        <v>42</v>
      </c>
      <c r="H191" s="20">
        <v>55</v>
      </c>
      <c r="I191" s="20">
        <v>0</v>
      </c>
      <c r="J191" s="20">
        <v>0</v>
      </c>
    </row>
    <row r="192" spans="1:10" x14ac:dyDescent="0.2">
      <c r="A192" s="21" t="s">
        <v>126</v>
      </c>
      <c r="B192" s="30">
        <v>100</v>
      </c>
      <c r="C192" s="30">
        <v>3.1372550000000001</v>
      </c>
      <c r="D192" s="30">
        <v>10.196078</v>
      </c>
      <c r="E192" s="30">
        <v>32.156863000000001</v>
      </c>
      <c r="F192" s="30">
        <v>16.470587999999999</v>
      </c>
      <c r="G192" s="30">
        <v>16.470587999999999</v>
      </c>
      <c r="H192" s="30">
        <v>21.568626999999999</v>
      </c>
      <c r="I192" s="30">
        <v>7.5425000000000004</v>
      </c>
      <c r="J192" s="30">
        <v>3</v>
      </c>
    </row>
    <row r="193" spans="1:10" x14ac:dyDescent="0.2">
      <c r="A193" s="18" t="s">
        <v>895</v>
      </c>
      <c r="B193" s="18"/>
      <c r="C193" s="18"/>
      <c r="D193" s="18"/>
      <c r="E193" s="18"/>
      <c r="F193" s="18"/>
      <c r="G193" s="18"/>
      <c r="H193" s="18"/>
      <c r="I193" s="18"/>
      <c r="J193" s="25"/>
    </row>
    <row r="194" spans="1:10" x14ac:dyDescent="0.2">
      <c r="A194" s="19" t="s">
        <v>889</v>
      </c>
      <c r="B194" s="20">
        <v>8</v>
      </c>
      <c r="C194" s="20">
        <v>0</v>
      </c>
      <c r="D194" s="20">
        <v>1</v>
      </c>
      <c r="E194" s="20">
        <v>6</v>
      </c>
      <c r="F194" s="20">
        <v>1</v>
      </c>
      <c r="G194" s="20">
        <v>0</v>
      </c>
      <c r="H194" s="20">
        <v>0</v>
      </c>
      <c r="I194" s="20">
        <v>0</v>
      </c>
      <c r="J194" s="20">
        <v>0</v>
      </c>
    </row>
    <row r="195" spans="1:10" x14ac:dyDescent="0.2">
      <c r="A195" s="21" t="s">
        <v>126</v>
      </c>
      <c r="B195" s="30">
        <v>100</v>
      </c>
      <c r="C195" s="30">
        <v>0</v>
      </c>
      <c r="D195" s="30">
        <v>12.5</v>
      </c>
      <c r="E195" s="30">
        <v>75</v>
      </c>
      <c r="F195" s="30">
        <v>12.5</v>
      </c>
      <c r="G195" s="30">
        <v>0</v>
      </c>
      <c r="H195" s="30">
        <v>0</v>
      </c>
      <c r="I195" s="30">
        <v>2.8125</v>
      </c>
      <c r="J195" s="30">
        <v>2.5</v>
      </c>
    </row>
    <row r="196" spans="1:10" x14ac:dyDescent="0.2">
      <c r="A196" s="19" t="s">
        <v>890</v>
      </c>
      <c r="B196" s="20">
        <v>57</v>
      </c>
      <c r="C196" s="20">
        <v>1</v>
      </c>
      <c r="D196" s="20">
        <v>10</v>
      </c>
      <c r="E196" s="20">
        <v>26</v>
      </c>
      <c r="F196" s="20">
        <v>10</v>
      </c>
      <c r="G196" s="20">
        <v>6</v>
      </c>
      <c r="H196" s="20">
        <v>4</v>
      </c>
      <c r="I196" s="20">
        <v>0</v>
      </c>
      <c r="J196" s="20">
        <v>0</v>
      </c>
    </row>
    <row r="197" spans="1:10" x14ac:dyDescent="0.2">
      <c r="A197" s="21" t="s">
        <v>126</v>
      </c>
      <c r="B197" s="30">
        <v>100</v>
      </c>
      <c r="C197" s="30">
        <v>1.754386</v>
      </c>
      <c r="D197" s="30">
        <v>17.543859999999999</v>
      </c>
      <c r="E197" s="30">
        <v>45.614035000000001</v>
      </c>
      <c r="F197" s="30">
        <v>17.543859999999999</v>
      </c>
      <c r="G197" s="30">
        <v>10.526316</v>
      </c>
      <c r="H197" s="30">
        <v>7.017544</v>
      </c>
      <c r="I197" s="30">
        <v>4.9207549999999998</v>
      </c>
      <c r="J197" s="30">
        <v>3</v>
      </c>
    </row>
    <row r="198" spans="1:10" x14ac:dyDescent="0.2">
      <c r="A198" s="19" t="s">
        <v>891</v>
      </c>
      <c r="B198" s="20">
        <v>87</v>
      </c>
      <c r="C198" s="20">
        <v>1</v>
      </c>
      <c r="D198" s="20">
        <v>10</v>
      </c>
      <c r="E198" s="20">
        <v>30</v>
      </c>
      <c r="F198" s="20">
        <v>24</v>
      </c>
      <c r="G198" s="20">
        <v>17</v>
      </c>
      <c r="H198" s="20">
        <v>5</v>
      </c>
      <c r="I198" s="20">
        <v>0</v>
      </c>
      <c r="J198" s="20">
        <v>0</v>
      </c>
    </row>
    <row r="199" spans="1:10" x14ac:dyDescent="0.2">
      <c r="A199" s="21" t="s">
        <v>126</v>
      </c>
      <c r="B199" s="30">
        <v>100</v>
      </c>
      <c r="C199" s="30">
        <v>1.1494249999999999</v>
      </c>
      <c r="D199" s="30">
        <v>11.494253</v>
      </c>
      <c r="E199" s="30">
        <v>34.482759000000001</v>
      </c>
      <c r="F199" s="30">
        <v>27.586207000000002</v>
      </c>
      <c r="G199" s="30">
        <v>19.540230000000001</v>
      </c>
      <c r="H199" s="30">
        <v>5.7471259999999997</v>
      </c>
      <c r="I199" s="30">
        <v>5.6195120000000003</v>
      </c>
      <c r="J199" s="30">
        <v>4.75</v>
      </c>
    </row>
    <row r="200" spans="1:10" x14ac:dyDescent="0.2">
      <c r="A200" s="19" t="s">
        <v>892</v>
      </c>
      <c r="B200" s="20">
        <v>21</v>
      </c>
      <c r="C200" s="20">
        <v>0</v>
      </c>
      <c r="D200" s="20">
        <v>2</v>
      </c>
      <c r="E200" s="20">
        <v>8</v>
      </c>
      <c r="F200" s="20">
        <v>4</v>
      </c>
      <c r="G200" s="20">
        <v>5</v>
      </c>
      <c r="H200" s="20">
        <v>2</v>
      </c>
      <c r="I200" s="20">
        <v>0</v>
      </c>
      <c r="J200" s="20">
        <v>0</v>
      </c>
    </row>
    <row r="201" spans="1:10" ht="11.15" customHeight="1" x14ac:dyDescent="0.2">
      <c r="A201" s="21" t="s">
        <v>126</v>
      </c>
      <c r="B201" s="30">
        <v>100</v>
      </c>
      <c r="C201" s="30">
        <v>0</v>
      </c>
      <c r="D201" s="30">
        <v>9.5238099999999992</v>
      </c>
      <c r="E201" s="30">
        <v>38.095238000000002</v>
      </c>
      <c r="F201" s="30">
        <v>19.047619000000001</v>
      </c>
      <c r="G201" s="30">
        <v>23.809524</v>
      </c>
      <c r="H201" s="30">
        <v>9.5238099999999992</v>
      </c>
      <c r="I201" s="30">
        <v>6.1578949999999999</v>
      </c>
      <c r="J201" s="30">
        <v>4.5</v>
      </c>
    </row>
    <row r="202" spans="1:10" ht="11.15" customHeight="1" x14ac:dyDescent="0.2">
      <c r="A202" s="19" t="s">
        <v>893</v>
      </c>
      <c r="B202" s="20">
        <v>3</v>
      </c>
      <c r="C202" s="20">
        <v>0</v>
      </c>
      <c r="D202" s="20">
        <v>0</v>
      </c>
      <c r="E202" s="20">
        <v>1</v>
      </c>
      <c r="F202" s="20">
        <v>1</v>
      </c>
      <c r="G202" s="20">
        <v>1</v>
      </c>
      <c r="H202" s="20">
        <v>0</v>
      </c>
      <c r="I202" s="20">
        <v>0</v>
      </c>
      <c r="J202" s="20">
        <v>0</v>
      </c>
    </row>
    <row r="203" spans="1:10" ht="11.15" customHeight="1" x14ac:dyDescent="0.2">
      <c r="A203" s="21" t="s">
        <v>126</v>
      </c>
      <c r="B203" s="30">
        <v>100</v>
      </c>
      <c r="C203" s="30">
        <v>0</v>
      </c>
      <c r="D203" s="30">
        <v>0</v>
      </c>
      <c r="E203" s="30">
        <v>33.333333000000003</v>
      </c>
      <c r="F203" s="30">
        <v>33.333333000000003</v>
      </c>
      <c r="G203" s="30">
        <v>33.333333000000003</v>
      </c>
      <c r="H203" s="30">
        <v>0</v>
      </c>
      <c r="I203" s="30">
        <v>5.733333</v>
      </c>
      <c r="J203" s="30">
        <v>5</v>
      </c>
    </row>
    <row r="204" spans="1:10" ht="11.15" customHeight="1" x14ac:dyDescent="0.2">
      <c r="A204" s="19" t="s">
        <v>894</v>
      </c>
      <c r="B204" s="20">
        <v>5</v>
      </c>
      <c r="C204" s="20">
        <v>0</v>
      </c>
      <c r="D204" s="20">
        <v>1</v>
      </c>
      <c r="E204" s="20">
        <v>1</v>
      </c>
      <c r="F204" s="20">
        <v>0</v>
      </c>
      <c r="G204" s="20">
        <v>2</v>
      </c>
      <c r="H204" s="20">
        <v>1</v>
      </c>
      <c r="I204" s="20">
        <v>0</v>
      </c>
      <c r="J204" s="20">
        <v>0</v>
      </c>
    </row>
    <row r="205" spans="1:10" ht="11.15" customHeight="1" x14ac:dyDescent="0.2">
      <c r="A205" s="21" t="s">
        <v>126</v>
      </c>
      <c r="B205" s="30">
        <v>100</v>
      </c>
      <c r="C205" s="30">
        <v>0</v>
      </c>
      <c r="D205" s="30">
        <v>20</v>
      </c>
      <c r="E205" s="30">
        <v>20</v>
      </c>
      <c r="F205" s="30">
        <v>0</v>
      </c>
      <c r="G205" s="30">
        <v>40</v>
      </c>
      <c r="H205" s="30">
        <v>20</v>
      </c>
      <c r="I205" s="30">
        <v>6.375</v>
      </c>
      <c r="J205" s="30">
        <v>7</v>
      </c>
    </row>
    <row r="206" spans="1:10" ht="11.15" customHeight="1" x14ac:dyDescent="0.2">
      <c r="A206" s="19" t="s">
        <v>873</v>
      </c>
      <c r="B206" s="20">
        <v>18</v>
      </c>
      <c r="C206" s="20">
        <v>1</v>
      </c>
      <c r="D206" s="20">
        <v>5</v>
      </c>
      <c r="E206" s="20">
        <v>6</v>
      </c>
      <c r="F206" s="20">
        <v>1</v>
      </c>
      <c r="G206" s="20">
        <v>2</v>
      </c>
      <c r="H206" s="20">
        <v>3</v>
      </c>
      <c r="I206" s="20">
        <v>0</v>
      </c>
      <c r="J206" s="20">
        <v>0</v>
      </c>
    </row>
    <row r="207" spans="1:10" ht="11.15" customHeight="1" x14ac:dyDescent="0.2">
      <c r="A207" s="21" t="s">
        <v>126</v>
      </c>
      <c r="B207" s="30">
        <v>100</v>
      </c>
      <c r="C207" s="30">
        <v>5.5555560000000002</v>
      </c>
      <c r="D207" s="30">
        <v>27.777778000000001</v>
      </c>
      <c r="E207" s="30">
        <v>33.333333000000003</v>
      </c>
      <c r="F207" s="30">
        <v>5.5555560000000002</v>
      </c>
      <c r="G207" s="30">
        <v>11.111110999999999</v>
      </c>
      <c r="H207" s="30">
        <v>16.666667</v>
      </c>
      <c r="I207" s="30">
        <v>4.4466669999999997</v>
      </c>
      <c r="J207" s="30">
        <v>2</v>
      </c>
    </row>
    <row r="208" spans="1:10" ht="11.15" customHeight="1" x14ac:dyDescent="0.2">
      <c r="A208" s="18" t="s">
        <v>142</v>
      </c>
      <c r="B208" s="18"/>
      <c r="C208" s="18"/>
      <c r="D208" s="18"/>
      <c r="E208" s="18"/>
      <c r="F208" s="18"/>
      <c r="G208" s="18"/>
      <c r="H208" s="18"/>
      <c r="I208" s="18"/>
      <c r="J208" s="25"/>
    </row>
    <row r="209" spans="1:10" ht="11.15" customHeight="1" x14ac:dyDescent="0.2">
      <c r="A209" s="19" t="s">
        <v>896</v>
      </c>
      <c r="B209" s="20">
        <v>57</v>
      </c>
      <c r="C209" s="20">
        <v>1</v>
      </c>
      <c r="D209" s="20">
        <v>5</v>
      </c>
      <c r="E209" s="20">
        <v>13</v>
      </c>
      <c r="F209" s="20">
        <v>18</v>
      </c>
      <c r="G209" s="20">
        <v>18</v>
      </c>
      <c r="H209" s="20">
        <v>2</v>
      </c>
      <c r="I209" s="20">
        <v>0</v>
      </c>
      <c r="J209" s="20">
        <v>0</v>
      </c>
    </row>
    <row r="210" spans="1:10" ht="11.15" customHeight="1" x14ac:dyDescent="0.2">
      <c r="A210" s="21" t="s">
        <v>126</v>
      </c>
      <c r="B210" s="30">
        <v>100</v>
      </c>
      <c r="C210" s="30">
        <v>1.754386</v>
      </c>
      <c r="D210" s="30">
        <v>8.7719299999999993</v>
      </c>
      <c r="E210" s="30">
        <v>22.807017999999999</v>
      </c>
      <c r="F210" s="30">
        <v>31.578946999999999</v>
      </c>
      <c r="G210" s="30">
        <v>31.578946999999999</v>
      </c>
      <c r="H210" s="30">
        <v>3.508772</v>
      </c>
      <c r="I210" s="30">
        <v>10.332727</v>
      </c>
      <c r="J210" s="30">
        <v>5</v>
      </c>
    </row>
    <row r="211" spans="1:10" ht="11.15" customHeight="1" x14ac:dyDescent="0.2">
      <c r="A211" s="19" t="s">
        <v>897</v>
      </c>
      <c r="B211" s="20">
        <v>182</v>
      </c>
      <c r="C211" s="20">
        <v>1</v>
      </c>
      <c r="D211" s="20">
        <v>13</v>
      </c>
      <c r="E211" s="20">
        <v>73</v>
      </c>
      <c r="F211" s="20">
        <v>47</v>
      </c>
      <c r="G211" s="20">
        <v>38</v>
      </c>
      <c r="H211" s="20">
        <v>10</v>
      </c>
      <c r="I211" s="20">
        <v>0</v>
      </c>
      <c r="J211" s="20">
        <v>0</v>
      </c>
    </row>
    <row r="212" spans="1:10" ht="11.15" customHeight="1" x14ac:dyDescent="0.2">
      <c r="A212" s="21" t="s">
        <v>126</v>
      </c>
      <c r="B212" s="30">
        <v>100</v>
      </c>
      <c r="C212" s="30">
        <v>0.54945100000000002</v>
      </c>
      <c r="D212" s="30">
        <v>7.1428570000000002</v>
      </c>
      <c r="E212" s="30">
        <v>40.10989</v>
      </c>
      <c r="F212" s="30">
        <v>25.824176000000001</v>
      </c>
      <c r="G212" s="30">
        <v>20.879121000000001</v>
      </c>
      <c r="H212" s="30">
        <v>5.4945050000000002</v>
      </c>
      <c r="I212" s="30">
        <v>7</v>
      </c>
      <c r="J212" s="30">
        <v>4</v>
      </c>
    </row>
    <row r="213" spans="1:10" ht="11.15" customHeight="1" x14ac:dyDescent="0.2">
      <c r="A213" s="19" t="s">
        <v>898</v>
      </c>
      <c r="B213" s="20">
        <v>236</v>
      </c>
      <c r="C213" s="20">
        <v>4</v>
      </c>
      <c r="D213" s="20">
        <v>21</v>
      </c>
      <c r="E213" s="20">
        <v>85</v>
      </c>
      <c r="F213" s="20">
        <v>61</v>
      </c>
      <c r="G213" s="20">
        <v>44</v>
      </c>
      <c r="H213" s="20">
        <v>21</v>
      </c>
      <c r="I213" s="20">
        <v>0</v>
      </c>
      <c r="J213" s="20">
        <v>0</v>
      </c>
    </row>
    <row r="214" spans="1:10" ht="11.15" customHeight="1" x14ac:dyDescent="0.2">
      <c r="A214" s="21" t="s">
        <v>126</v>
      </c>
      <c r="B214" s="30">
        <v>100</v>
      </c>
      <c r="C214" s="30">
        <v>1.6949149999999999</v>
      </c>
      <c r="D214" s="30">
        <v>8.8983050000000006</v>
      </c>
      <c r="E214" s="30">
        <v>36.016948999999997</v>
      </c>
      <c r="F214" s="30">
        <v>25.847458</v>
      </c>
      <c r="G214" s="30">
        <v>18.644068000000001</v>
      </c>
      <c r="H214" s="30">
        <v>8.8983050000000006</v>
      </c>
      <c r="I214" s="30">
        <v>7.0432560000000004</v>
      </c>
      <c r="J214" s="30">
        <v>4</v>
      </c>
    </row>
    <row r="215" spans="1:10" ht="11.15" customHeight="1" x14ac:dyDescent="0.2">
      <c r="A215" s="19" t="s">
        <v>899</v>
      </c>
      <c r="B215" s="20">
        <v>242</v>
      </c>
      <c r="C215" s="20">
        <v>5</v>
      </c>
      <c r="D215" s="20">
        <v>22</v>
      </c>
      <c r="E215" s="20">
        <v>86</v>
      </c>
      <c r="F215" s="20">
        <v>56</v>
      </c>
      <c r="G215" s="20">
        <v>40</v>
      </c>
      <c r="H215" s="20">
        <v>33</v>
      </c>
      <c r="I215" s="20">
        <v>0</v>
      </c>
      <c r="J215" s="20">
        <v>0</v>
      </c>
    </row>
    <row r="216" spans="1:10" ht="11.15" customHeight="1" x14ac:dyDescent="0.2">
      <c r="A216" s="21" t="s">
        <v>126</v>
      </c>
      <c r="B216" s="30">
        <v>100</v>
      </c>
      <c r="C216" s="30">
        <v>2.0661160000000001</v>
      </c>
      <c r="D216" s="30">
        <v>9.0909089999999999</v>
      </c>
      <c r="E216" s="30">
        <v>35.537190000000002</v>
      </c>
      <c r="F216" s="30">
        <v>23.140495999999999</v>
      </c>
      <c r="G216" s="30">
        <v>16.528925999999998</v>
      </c>
      <c r="H216" s="30">
        <v>13.636364</v>
      </c>
      <c r="I216" s="30">
        <v>5.6631580000000001</v>
      </c>
      <c r="J216" s="30">
        <v>4</v>
      </c>
    </row>
    <row r="217" spans="1:10" ht="11.15" customHeight="1" x14ac:dyDescent="0.2">
      <c r="A217" s="19" t="s">
        <v>900</v>
      </c>
      <c r="B217" s="20">
        <v>578</v>
      </c>
      <c r="C217" s="20">
        <v>15</v>
      </c>
      <c r="D217" s="20">
        <v>75</v>
      </c>
      <c r="E217" s="20">
        <v>218</v>
      </c>
      <c r="F217" s="20">
        <v>119</v>
      </c>
      <c r="G217" s="20">
        <v>85</v>
      </c>
      <c r="H217" s="20">
        <v>66</v>
      </c>
      <c r="I217" s="20">
        <v>0</v>
      </c>
      <c r="J217" s="20">
        <v>0</v>
      </c>
    </row>
    <row r="218" spans="1:10" ht="11.15" customHeight="1" x14ac:dyDescent="0.2">
      <c r="A218" s="21" t="s">
        <v>126</v>
      </c>
      <c r="B218" s="30">
        <v>100</v>
      </c>
      <c r="C218" s="30">
        <v>2.5951559999999998</v>
      </c>
      <c r="D218" s="30">
        <v>12.975778999999999</v>
      </c>
      <c r="E218" s="30">
        <v>37.716262999999998</v>
      </c>
      <c r="F218" s="30">
        <v>20.588235000000001</v>
      </c>
      <c r="G218" s="30">
        <v>14.705882000000001</v>
      </c>
      <c r="H218" s="30">
        <v>11.418685</v>
      </c>
      <c r="I218" s="30">
        <v>6.4074220000000004</v>
      </c>
      <c r="J218" s="30">
        <v>3</v>
      </c>
    </row>
    <row r="219" spans="1:10" ht="11.15" customHeight="1" x14ac:dyDescent="0.2">
      <c r="A219" s="19" t="s">
        <v>873</v>
      </c>
      <c r="B219" s="20">
        <v>43</v>
      </c>
      <c r="C219" s="20">
        <v>2</v>
      </c>
      <c r="D219" s="20">
        <v>4</v>
      </c>
      <c r="E219" s="20">
        <v>12</v>
      </c>
      <c r="F219" s="20">
        <v>10</v>
      </c>
      <c r="G219" s="20">
        <v>4</v>
      </c>
      <c r="H219" s="20">
        <v>11</v>
      </c>
      <c r="I219" s="20">
        <v>0</v>
      </c>
      <c r="J219" s="20">
        <v>0</v>
      </c>
    </row>
    <row r="220" spans="1:10" ht="11.15" customHeight="1" x14ac:dyDescent="0.2">
      <c r="A220" s="21" t="s">
        <v>126</v>
      </c>
      <c r="B220" s="30">
        <v>100</v>
      </c>
      <c r="C220" s="30">
        <v>4.6511630000000004</v>
      </c>
      <c r="D220" s="30">
        <v>9.3023260000000008</v>
      </c>
      <c r="E220" s="30">
        <v>27.906977000000001</v>
      </c>
      <c r="F220" s="30">
        <v>23.255814000000001</v>
      </c>
      <c r="G220" s="30">
        <v>9.3023260000000008</v>
      </c>
      <c r="H220" s="30">
        <v>25.581395000000001</v>
      </c>
      <c r="I220" s="30">
        <v>10.95</v>
      </c>
      <c r="J220" s="30">
        <v>4</v>
      </c>
    </row>
    <row r="221" spans="1:10" ht="11.15" customHeight="1" x14ac:dyDescent="0.2">
      <c r="A221" s="18" t="s">
        <v>143</v>
      </c>
      <c r="B221" s="18"/>
      <c r="C221" s="18"/>
      <c r="D221" s="18"/>
      <c r="E221" s="18"/>
      <c r="F221" s="18"/>
      <c r="G221" s="18"/>
      <c r="H221" s="18"/>
      <c r="I221" s="18"/>
      <c r="J221" s="25"/>
    </row>
    <row r="222" spans="1:10" ht="11.15" customHeight="1" x14ac:dyDescent="0.2">
      <c r="A222" s="21" t="s">
        <v>901</v>
      </c>
      <c r="B222" s="21"/>
      <c r="C222" s="21"/>
      <c r="D222" s="21"/>
      <c r="E222" s="21"/>
      <c r="F222" s="21"/>
      <c r="G222" s="21"/>
      <c r="H222" s="21"/>
      <c r="I222" s="21"/>
      <c r="J222" s="30"/>
    </row>
    <row r="223" spans="1:10" ht="11.15" customHeight="1" x14ac:dyDescent="0.2">
      <c r="A223" s="19" t="s">
        <v>902</v>
      </c>
      <c r="B223" s="20">
        <v>332</v>
      </c>
      <c r="C223" s="20">
        <v>6</v>
      </c>
      <c r="D223" s="20">
        <v>33</v>
      </c>
      <c r="E223" s="20">
        <v>113</v>
      </c>
      <c r="F223" s="20">
        <v>82</v>
      </c>
      <c r="G223" s="20">
        <v>81</v>
      </c>
      <c r="H223" s="20">
        <v>17</v>
      </c>
      <c r="I223" s="20">
        <v>0</v>
      </c>
      <c r="J223" s="20">
        <v>0</v>
      </c>
    </row>
    <row r="224" spans="1:10" ht="11.15" customHeight="1" x14ac:dyDescent="0.2">
      <c r="A224" s="21" t="s">
        <v>126</v>
      </c>
      <c r="B224" s="30">
        <v>100</v>
      </c>
      <c r="C224" s="30">
        <v>1.807229</v>
      </c>
      <c r="D224" s="30">
        <v>9.9397590000000005</v>
      </c>
      <c r="E224" s="30">
        <v>34.036144999999998</v>
      </c>
      <c r="F224" s="30">
        <v>24.698795</v>
      </c>
      <c r="G224" s="30">
        <v>24.397590000000001</v>
      </c>
      <c r="H224" s="30">
        <v>5.120482</v>
      </c>
      <c r="I224" s="30">
        <v>8.0073019999999993</v>
      </c>
      <c r="J224" s="30">
        <v>5</v>
      </c>
    </row>
    <row r="225" spans="1:10" ht="11.15" customHeight="1" x14ac:dyDescent="0.2">
      <c r="A225" s="19" t="s">
        <v>903</v>
      </c>
      <c r="B225" s="20">
        <v>312</v>
      </c>
      <c r="C225" s="20">
        <v>5</v>
      </c>
      <c r="D225" s="20">
        <v>30</v>
      </c>
      <c r="E225" s="20">
        <v>125</v>
      </c>
      <c r="F225" s="20">
        <v>83</v>
      </c>
      <c r="G225" s="20">
        <v>43</v>
      </c>
      <c r="H225" s="20">
        <v>26</v>
      </c>
      <c r="I225" s="20">
        <v>0</v>
      </c>
      <c r="J225" s="20">
        <v>0</v>
      </c>
    </row>
    <row r="226" spans="1:10" ht="11.15" customHeight="1" x14ac:dyDescent="0.2">
      <c r="A226" s="21" t="s">
        <v>126</v>
      </c>
      <c r="B226" s="30">
        <v>100</v>
      </c>
      <c r="C226" s="30">
        <v>1.6025640000000001</v>
      </c>
      <c r="D226" s="30">
        <v>9.6153849999999998</v>
      </c>
      <c r="E226" s="30">
        <v>40.064103000000003</v>
      </c>
      <c r="F226" s="30">
        <v>26.602564000000001</v>
      </c>
      <c r="G226" s="30">
        <v>13.782050999999999</v>
      </c>
      <c r="H226" s="30">
        <v>8.3333329999999997</v>
      </c>
      <c r="I226" s="30">
        <v>5.7213289999999999</v>
      </c>
      <c r="J226" s="30">
        <v>3.5</v>
      </c>
    </row>
    <row r="227" spans="1:10" ht="11.15" customHeight="1" x14ac:dyDescent="0.2">
      <c r="A227" s="19" t="s">
        <v>904</v>
      </c>
      <c r="B227" s="20">
        <v>130</v>
      </c>
      <c r="C227" s="20">
        <v>1</v>
      </c>
      <c r="D227" s="20">
        <v>13</v>
      </c>
      <c r="E227" s="20">
        <v>45</v>
      </c>
      <c r="F227" s="20">
        <v>32</v>
      </c>
      <c r="G227" s="20">
        <v>23</v>
      </c>
      <c r="H227" s="20">
        <v>16</v>
      </c>
      <c r="I227" s="20">
        <v>0</v>
      </c>
      <c r="J227" s="20">
        <v>0</v>
      </c>
    </row>
    <row r="228" spans="1:10" ht="11.15" customHeight="1" x14ac:dyDescent="0.2">
      <c r="A228" s="21" t="s">
        <v>126</v>
      </c>
      <c r="B228" s="30">
        <v>100</v>
      </c>
      <c r="C228" s="30">
        <v>0.769231</v>
      </c>
      <c r="D228" s="30">
        <v>10</v>
      </c>
      <c r="E228" s="30">
        <v>34.615385000000003</v>
      </c>
      <c r="F228" s="30">
        <v>24.615385</v>
      </c>
      <c r="G228" s="30">
        <v>17.692308000000001</v>
      </c>
      <c r="H228" s="30">
        <v>12.307691999999999</v>
      </c>
      <c r="I228" s="30">
        <v>6.0929820000000001</v>
      </c>
      <c r="J228" s="30">
        <v>4.25</v>
      </c>
    </row>
    <row r="229" spans="1:10" ht="11.15" customHeight="1" x14ac:dyDescent="0.2">
      <c r="A229" s="19" t="s">
        <v>905</v>
      </c>
      <c r="B229" s="20">
        <v>472</v>
      </c>
      <c r="C229" s="20">
        <v>13</v>
      </c>
      <c r="D229" s="20">
        <v>49</v>
      </c>
      <c r="E229" s="20">
        <v>177</v>
      </c>
      <c r="F229" s="20">
        <v>95</v>
      </c>
      <c r="G229" s="20">
        <v>72</v>
      </c>
      <c r="H229" s="20">
        <v>66</v>
      </c>
      <c r="I229" s="20">
        <v>0</v>
      </c>
      <c r="J229" s="20">
        <v>0</v>
      </c>
    </row>
    <row r="230" spans="1:10" ht="11.15" customHeight="1" x14ac:dyDescent="0.2">
      <c r="A230" s="21" t="s">
        <v>126</v>
      </c>
      <c r="B230" s="30">
        <v>100</v>
      </c>
      <c r="C230" s="30">
        <v>2.7542369999999998</v>
      </c>
      <c r="D230" s="30">
        <v>10.381356</v>
      </c>
      <c r="E230" s="30">
        <v>37.5</v>
      </c>
      <c r="F230" s="30">
        <v>20.127119</v>
      </c>
      <c r="G230" s="30">
        <v>15.254237</v>
      </c>
      <c r="H230" s="30">
        <v>13.983051</v>
      </c>
      <c r="I230" s="30">
        <v>6.6889159999999999</v>
      </c>
      <c r="J230" s="30">
        <v>3</v>
      </c>
    </row>
    <row r="231" spans="1:10" ht="11.15" customHeight="1" x14ac:dyDescent="0.2">
      <c r="A231" s="19" t="s">
        <v>873</v>
      </c>
      <c r="B231" s="20">
        <v>92</v>
      </c>
      <c r="C231" s="20">
        <v>3</v>
      </c>
      <c r="D231" s="20">
        <v>15</v>
      </c>
      <c r="E231" s="20">
        <v>27</v>
      </c>
      <c r="F231" s="20">
        <v>19</v>
      </c>
      <c r="G231" s="20">
        <v>10</v>
      </c>
      <c r="H231" s="20">
        <v>18</v>
      </c>
      <c r="I231" s="20">
        <v>0</v>
      </c>
      <c r="J231" s="20">
        <v>0</v>
      </c>
    </row>
    <row r="232" spans="1:10" ht="11.15" customHeight="1" x14ac:dyDescent="0.2">
      <c r="A232" s="21" t="s">
        <v>126</v>
      </c>
      <c r="B232" s="30">
        <v>100</v>
      </c>
      <c r="C232" s="30">
        <v>3.2608700000000002</v>
      </c>
      <c r="D232" s="30">
        <v>16.304348000000001</v>
      </c>
      <c r="E232" s="30">
        <v>29.347826000000001</v>
      </c>
      <c r="F232" s="30">
        <v>20.652173999999999</v>
      </c>
      <c r="G232" s="30">
        <v>10.869565</v>
      </c>
      <c r="H232" s="30">
        <v>19.565217000000001</v>
      </c>
      <c r="I232" s="30">
        <v>7.1932429999999998</v>
      </c>
      <c r="J232" s="30">
        <v>3.25</v>
      </c>
    </row>
    <row r="233" spans="1:10" ht="11.15" customHeight="1" x14ac:dyDescent="0.2">
      <c r="A233" s="18" t="s">
        <v>143</v>
      </c>
      <c r="B233" s="18"/>
      <c r="C233" s="18"/>
      <c r="D233" s="18"/>
      <c r="E233" s="18"/>
      <c r="F233" s="18"/>
      <c r="G233" s="18"/>
      <c r="H233" s="18"/>
      <c r="I233" s="18"/>
      <c r="J233" s="25"/>
    </row>
    <row r="234" spans="1:10" ht="11.15" customHeight="1" x14ac:dyDescent="0.2">
      <c r="A234" s="21" t="s">
        <v>906</v>
      </c>
      <c r="B234" s="21"/>
      <c r="C234" s="21"/>
      <c r="D234" s="21"/>
      <c r="E234" s="21"/>
      <c r="F234" s="21"/>
      <c r="G234" s="21"/>
      <c r="H234" s="21"/>
      <c r="I234" s="21"/>
      <c r="J234" s="30"/>
    </row>
    <row r="235" spans="1:10" ht="11.15" customHeight="1" x14ac:dyDescent="0.2">
      <c r="A235" s="19" t="s">
        <v>902</v>
      </c>
      <c r="B235" s="20">
        <v>164</v>
      </c>
      <c r="C235" s="20">
        <v>1</v>
      </c>
      <c r="D235" s="20">
        <v>21</v>
      </c>
      <c r="E235" s="20">
        <v>63</v>
      </c>
      <c r="F235" s="20">
        <v>41</v>
      </c>
      <c r="G235" s="20">
        <v>30</v>
      </c>
      <c r="H235" s="20">
        <v>8</v>
      </c>
      <c r="I235" s="20">
        <v>0</v>
      </c>
      <c r="J235" s="20">
        <v>0</v>
      </c>
    </row>
    <row r="236" spans="1:10" ht="11.15" customHeight="1" x14ac:dyDescent="0.2">
      <c r="A236" s="21" t="s">
        <v>126</v>
      </c>
      <c r="B236" s="30">
        <v>100</v>
      </c>
      <c r="C236" s="30">
        <v>0.60975599999999996</v>
      </c>
      <c r="D236" s="30">
        <v>12.804878</v>
      </c>
      <c r="E236" s="30">
        <v>38.414634</v>
      </c>
      <c r="F236" s="30">
        <v>25</v>
      </c>
      <c r="G236" s="30">
        <v>18.292683</v>
      </c>
      <c r="H236" s="30">
        <v>4.8780489999999999</v>
      </c>
      <c r="I236" s="30">
        <v>7.473077</v>
      </c>
      <c r="J236" s="30">
        <v>3.5</v>
      </c>
    </row>
    <row r="237" spans="1:10" ht="11.15" customHeight="1" x14ac:dyDescent="0.2">
      <c r="A237" s="19" t="s">
        <v>903</v>
      </c>
      <c r="B237" s="20">
        <v>134</v>
      </c>
      <c r="C237" s="20">
        <v>2</v>
      </c>
      <c r="D237" s="20">
        <v>13</v>
      </c>
      <c r="E237" s="20">
        <v>46</v>
      </c>
      <c r="F237" s="20">
        <v>41</v>
      </c>
      <c r="G237" s="20">
        <v>26</v>
      </c>
      <c r="H237" s="20">
        <v>6</v>
      </c>
      <c r="I237" s="20">
        <v>0</v>
      </c>
      <c r="J237" s="20">
        <v>0</v>
      </c>
    </row>
    <row r="238" spans="1:10" ht="11.15" customHeight="1" x14ac:dyDescent="0.2">
      <c r="A238" s="21" t="s">
        <v>126</v>
      </c>
      <c r="B238" s="30">
        <v>100</v>
      </c>
      <c r="C238" s="30">
        <v>1.492537</v>
      </c>
      <c r="D238" s="30">
        <v>9.7014929999999993</v>
      </c>
      <c r="E238" s="30">
        <v>34.328358000000001</v>
      </c>
      <c r="F238" s="30">
        <v>30.597014999999999</v>
      </c>
      <c r="G238" s="30">
        <v>19.402985000000001</v>
      </c>
      <c r="H238" s="30">
        <v>4.4776119999999997</v>
      </c>
      <c r="I238" s="30">
        <v>6.9929690000000004</v>
      </c>
      <c r="J238" s="30">
        <v>5</v>
      </c>
    </row>
    <row r="239" spans="1:10" ht="11.15" customHeight="1" x14ac:dyDescent="0.2">
      <c r="A239" s="19" t="s">
        <v>904</v>
      </c>
      <c r="B239" s="20">
        <v>97</v>
      </c>
      <c r="C239" s="20">
        <v>3</v>
      </c>
      <c r="D239" s="20">
        <v>11</v>
      </c>
      <c r="E239" s="20">
        <v>30</v>
      </c>
      <c r="F239" s="20">
        <v>24</v>
      </c>
      <c r="G239" s="20">
        <v>22</v>
      </c>
      <c r="H239" s="20">
        <v>7</v>
      </c>
      <c r="I239" s="20">
        <v>0</v>
      </c>
      <c r="J239" s="20">
        <v>0</v>
      </c>
    </row>
    <row r="240" spans="1:10" ht="11.15" customHeight="1" x14ac:dyDescent="0.2">
      <c r="A240" s="21" t="s">
        <v>126</v>
      </c>
      <c r="B240" s="30">
        <v>100</v>
      </c>
      <c r="C240" s="30">
        <v>3.092784</v>
      </c>
      <c r="D240" s="30">
        <v>11.340206</v>
      </c>
      <c r="E240" s="30">
        <v>30.927835000000002</v>
      </c>
      <c r="F240" s="30">
        <v>24.742267999999999</v>
      </c>
      <c r="G240" s="30">
        <v>22.680412</v>
      </c>
      <c r="H240" s="30">
        <v>7.2164950000000001</v>
      </c>
      <c r="I240" s="30">
        <v>6.0777780000000003</v>
      </c>
      <c r="J240" s="30">
        <v>5</v>
      </c>
    </row>
    <row r="241" spans="1:10" ht="11.15" customHeight="1" x14ac:dyDescent="0.2">
      <c r="A241" s="19" t="s">
        <v>905</v>
      </c>
      <c r="B241" s="20">
        <v>707</v>
      </c>
      <c r="C241" s="20">
        <v>15</v>
      </c>
      <c r="D241" s="20">
        <v>71</v>
      </c>
      <c r="E241" s="20">
        <v>265</v>
      </c>
      <c r="F241" s="20">
        <v>155</v>
      </c>
      <c r="G241" s="20">
        <v>120</v>
      </c>
      <c r="H241" s="20">
        <v>81</v>
      </c>
      <c r="I241" s="20">
        <v>0</v>
      </c>
      <c r="J241" s="20">
        <v>0</v>
      </c>
    </row>
    <row r="242" spans="1:10" ht="11.15" customHeight="1" x14ac:dyDescent="0.2">
      <c r="A242" s="21" t="s">
        <v>126</v>
      </c>
      <c r="B242" s="30">
        <v>100</v>
      </c>
      <c r="C242" s="30">
        <v>2.1216409999999999</v>
      </c>
      <c r="D242" s="30">
        <v>10.042433000000001</v>
      </c>
      <c r="E242" s="30">
        <v>37.482320000000001</v>
      </c>
      <c r="F242" s="30">
        <v>21.923621000000001</v>
      </c>
      <c r="G242" s="30">
        <v>16.973126000000001</v>
      </c>
      <c r="H242" s="30">
        <v>11.456860000000001</v>
      </c>
      <c r="I242" s="30">
        <v>6.5437700000000003</v>
      </c>
      <c r="J242" s="30">
        <v>3.5</v>
      </c>
    </row>
    <row r="243" spans="1:10" ht="11.15" customHeight="1" x14ac:dyDescent="0.2">
      <c r="A243" s="19" t="s">
        <v>873</v>
      </c>
      <c r="B243" s="20">
        <v>236</v>
      </c>
      <c r="C243" s="20">
        <v>7</v>
      </c>
      <c r="D243" s="20">
        <v>24</v>
      </c>
      <c r="E243" s="20">
        <v>83</v>
      </c>
      <c r="F243" s="20">
        <v>50</v>
      </c>
      <c r="G243" s="20">
        <v>31</v>
      </c>
      <c r="H243" s="20">
        <v>41</v>
      </c>
      <c r="I243" s="20">
        <v>0</v>
      </c>
      <c r="J243" s="20">
        <v>0</v>
      </c>
    </row>
    <row r="244" spans="1:10" ht="11.15" customHeight="1" x14ac:dyDescent="0.2">
      <c r="A244" s="21" t="s">
        <v>126</v>
      </c>
      <c r="B244" s="30">
        <v>100</v>
      </c>
      <c r="C244" s="30">
        <v>2.9661019999999998</v>
      </c>
      <c r="D244" s="30">
        <v>10.169492</v>
      </c>
      <c r="E244" s="30">
        <v>35.169491999999998</v>
      </c>
      <c r="F244" s="30">
        <v>21.186440999999999</v>
      </c>
      <c r="G244" s="30">
        <v>13.135593</v>
      </c>
      <c r="H244" s="30">
        <v>17.372881</v>
      </c>
      <c r="I244" s="30">
        <v>7.1635900000000001</v>
      </c>
      <c r="J244" s="30">
        <v>3.5</v>
      </c>
    </row>
    <row r="245" spans="1:10" ht="11.15" customHeight="1" x14ac:dyDescent="0.2">
      <c r="A245" s="18" t="s">
        <v>143</v>
      </c>
      <c r="B245" s="18"/>
      <c r="C245" s="18"/>
      <c r="D245" s="18"/>
      <c r="E245" s="18"/>
      <c r="F245" s="18"/>
      <c r="G245" s="18"/>
      <c r="H245" s="18"/>
      <c r="I245" s="18"/>
      <c r="J245" s="25"/>
    </row>
    <row r="246" spans="1:10" ht="11.15" customHeight="1" x14ac:dyDescent="0.2">
      <c r="A246" s="21" t="s">
        <v>907</v>
      </c>
      <c r="B246" s="21"/>
      <c r="C246" s="21"/>
      <c r="D246" s="21"/>
      <c r="E246" s="21"/>
      <c r="F246" s="21"/>
      <c r="G246" s="21"/>
      <c r="H246" s="21"/>
      <c r="I246" s="21"/>
      <c r="J246" s="30"/>
    </row>
    <row r="247" spans="1:10" ht="11.15" customHeight="1" x14ac:dyDescent="0.2">
      <c r="A247" s="19" t="s">
        <v>902</v>
      </c>
      <c r="B247" s="20">
        <v>194</v>
      </c>
      <c r="C247" s="20">
        <v>2</v>
      </c>
      <c r="D247" s="20">
        <v>23</v>
      </c>
      <c r="E247" s="20">
        <v>67</v>
      </c>
      <c r="F247" s="20">
        <v>52</v>
      </c>
      <c r="G247" s="20">
        <v>36</v>
      </c>
      <c r="H247" s="20">
        <v>14</v>
      </c>
      <c r="I247" s="20">
        <v>0</v>
      </c>
      <c r="J247" s="20">
        <v>0</v>
      </c>
    </row>
    <row r="248" spans="1:10" ht="11.15" customHeight="1" x14ac:dyDescent="0.2">
      <c r="A248" s="21" t="s">
        <v>126</v>
      </c>
      <c r="B248" s="30">
        <v>100</v>
      </c>
      <c r="C248" s="30">
        <v>1.0309280000000001</v>
      </c>
      <c r="D248" s="30">
        <v>11.85567</v>
      </c>
      <c r="E248" s="30">
        <v>34.536082</v>
      </c>
      <c r="F248" s="30">
        <v>26.804124000000002</v>
      </c>
      <c r="G248" s="30">
        <v>18.556701</v>
      </c>
      <c r="H248" s="30">
        <v>7.2164950000000001</v>
      </c>
      <c r="I248" s="30">
        <v>6.3777780000000002</v>
      </c>
      <c r="J248" s="30">
        <v>4.25</v>
      </c>
    </row>
    <row r="249" spans="1:10" ht="11.15" customHeight="1" x14ac:dyDescent="0.2">
      <c r="A249" s="19" t="s">
        <v>903</v>
      </c>
      <c r="B249" s="20">
        <v>204</v>
      </c>
      <c r="C249" s="20">
        <v>1</v>
      </c>
      <c r="D249" s="20">
        <v>23</v>
      </c>
      <c r="E249" s="20">
        <v>83</v>
      </c>
      <c r="F249" s="20">
        <v>57</v>
      </c>
      <c r="G249" s="20">
        <v>36</v>
      </c>
      <c r="H249" s="20">
        <v>4</v>
      </c>
      <c r="I249" s="20">
        <v>0</v>
      </c>
      <c r="J249" s="20">
        <v>0</v>
      </c>
    </row>
    <row r="250" spans="1:10" ht="11.15" customHeight="1" x14ac:dyDescent="0.2">
      <c r="A250" s="21" t="s">
        <v>126</v>
      </c>
      <c r="B250" s="30">
        <v>100</v>
      </c>
      <c r="C250" s="30">
        <v>0.49019600000000002</v>
      </c>
      <c r="D250" s="30">
        <v>11.274509999999999</v>
      </c>
      <c r="E250" s="30">
        <v>40.686275000000002</v>
      </c>
      <c r="F250" s="30">
        <v>27.941175999999999</v>
      </c>
      <c r="G250" s="30">
        <v>17.647058999999999</v>
      </c>
      <c r="H250" s="30">
        <v>1.9607840000000001</v>
      </c>
      <c r="I250" s="30">
        <v>5.75</v>
      </c>
      <c r="J250" s="30">
        <v>3.75</v>
      </c>
    </row>
    <row r="251" spans="1:10" ht="11.15" customHeight="1" x14ac:dyDescent="0.2">
      <c r="A251" s="19" t="s">
        <v>904</v>
      </c>
      <c r="B251" s="20">
        <v>81</v>
      </c>
      <c r="C251" s="20">
        <v>1</v>
      </c>
      <c r="D251" s="20">
        <v>7</v>
      </c>
      <c r="E251" s="20">
        <v>28</v>
      </c>
      <c r="F251" s="20">
        <v>21</v>
      </c>
      <c r="G251" s="20">
        <v>17</v>
      </c>
      <c r="H251" s="20">
        <v>7</v>
      </c>
      <c r="I251" s="20">
        <v>0</v>
      </c>
      <c r="J251" s="20">
        <v>0</v>
      </c>
    </row>
    <row r="252" spans="1:10" ht="11.15" customHeight="1" x14ac:dyDescent="0.2">
      <c r="A252" s="21" t="s">
        <v>126</v>
      </c>
      <c r="B252" s="30">
        <v>100</v>
      </c>
      <c r="C252" s="30">
        <v>1.2345680000000001</v>
      </c>
      <c r="D252" s="30">
        <v>8.6419750000000004</v>
      </c>
      <c r="E252" s="30">
        <v>34.567900999999999</v>
      </c>
      <c r="F252" s="30">
        <v>25.925926</v>
      </c>
      <c r="G252" s="30">
        <v>20.987653999999999</v>
      </c>
      <c r="H252" s="30">
        <v>8.6419750000000004</v>
      </c>
      <c r="I252" s="30">
        <v>6.6770269999999998</v>
      </c>
      <c r="J252" s="30">
        <v>5</v>
      </c>
    </row>
    <row r="253" spans="1:10" ht="11.15" customHeight="1" x14ac:dyDescent="0.2">
      <c r="A253" s="19" t="s">
        <v>905</v>
      </c>
      <c r="B253" s="20">
        <v>647</v>
      </c>
      <c r="C253" s="20">
        <v>17</v>
      </c>
      <c r="D253" s="20">
        <v>66</v>
      </c>
      <c r="E253" s="20">
        <v>230</v>
      </c>
      <c r="F253" s="20">
        <v>135</v>
      </c>
      <c r="G253" s="20">
        <v>118</v>
      </c>
      <c r="H253" s="20">
        <v>81</v>
      </c>
      <c r="I253" s="20">
        <v>0</v>
      </c>
      <c r="J253" s="20">
        <v>0</v>
      </c>
    </row>
    <row r="254" spans="1:10" ht="11.15" customHeight="1" x14ac:dyDescent="0.2">
      <c r="A254" s="21" t="s">
        <v>126</v>
      </c>
      <c r="B254" s="30">
        <v>100</v>
      </c>
      <c r="C254" s="30">
        <v>2.6275119999999998</v>
      </c>
      <c r="D254" s="30">
        <v>10.200927</v>
      </c>
      <c r="E254" s="30">
        <v>35.548685999999996</v>
      </c>
      <c r="F254" s="30">
        <v>20.865532999999999</v>
      </c>
      <c r="G254" s="30">
        <v>18.238022000000001</v>
      </c>
      <c r="H254" s="30">
        <v>12.51932</v>
      </c>
      <c r="I254" s="30">
        <v>7.0685510000000003</v>
      </c>
      <c r="J254" s="30">
        <v>3.5</v>
      </c>
    </row>
    <row r="255" spans="1:10" ht="11.15" customHeight="1" x14ac:dyDescent="0.2">
      <c r="A255" s="19" t="s">
        <v>873</v>
      </c>
      <c r="B255" s="20">
        <v>212</v>
      </c>
      <c r="C255" s="20">
        <v>7</v>
      </c>
      <c r="D255" s="20">
        <v>21</v>
      </c>
      <c r="E255" s="20">
        <v>79</v>
      </c>
      <c r="F255" s="20">
        <v>46</v>
      </c>
      <c r="G255" s="20">
        <v>22</v>
      </c>
      <c r="H255" s="20">
        <v>37</v>
      </c>
      <c r="I255" s="20">
        <v>0</v>
      </c>
      <c r="J255" s="20">
        <v>0</v>
      </c>
    </row>
    <row r="256" spans="1:10" ht="11.15" customHeight="1" x14ac:dyDescent="0.2">
      <c r="A256" s="21" t="s">
        <v>126</v>
      </c>
      <c r="B256" s="30">
        <v>100</v>
      </c>
      <c r="C256" s="30">
        <v>3.3018869999999998</v>
      </c>
      <c r="D256" s="30">
        <v>9.9056599999999992</v>
      </c>
      <c r="E256" s="30">
        <v>37.264150999999998</v>
      </c>
      <c r="F256" s="30">
        <v>21.698112999999999</v>
      </c>
      <c r="G256" s="30">
        <v>10.377357999999999</v>
      </c>
      <c r="H256" s="30">
        <v>17.452829999999999</v>
      </c>
      <c r="I256" s="30">
        <v>7.476</v>
      </c>
      <c r="J256" s="30">
        <v>3</v>
      </c>
    </row>
    <row r="257" spans="1:10" ht="11.15" customHeight="1" x14ac:dyDescent="0.2">
      <c r="A257" s="18" t="s">
        <v>143</v>
      </c>
      <c r="B257" s="18"/>
      <c r="C257" s="18"/>
      <c r="D257" s="18"/>
      <c r="E257" s="18"/>
      <c r="F257" s="18"/>
      <c r="G257" s="18"/>
      <c r="H257" s="18"/>
      <c r="I257" s="18"/>
      <c r="J257" s="25"/>
    </row>
    <row r="258" spans="1:10" ht="11.15" customHeight="1" x14ac:dyDescent="0.2">
      <c r="A258" s="21" t="s">
        <v>908</v>
      </c>
      <c r="B258" s="21"/>
      <c r="C258" s="21"/>
      <c r="D258" s="21"/>
      <c r="E258" s="21"/>
      <c r="F258" s="21"/>
      <c r="G258" s="21"/>
      <c r="H258" s="21"/>
      <c r="I258" s="21"/>
      <c r="J258" s="30"/>
    </row>
    <row r="259" spans="1:10" ht="11.15" customHeight="1" x14ac:dyDescent="0.2">
      <c r="A259" s="19" t="s">
        <v>902</v>
      </c>
      <c r="B259" s="20">
        <v>27</v>
      </c>
      <c r="C259" s="20">
        <v>1</v>
      </c>
      <c r="D259" s="20">
        <v>5</v>
      </c>
      <c r="E259" s="20">
        <v>8</v>
      </c>
      <c r="F259" s="20">
        <v>9</v>
      </c>
      <c r="G259" s="20">
        <v>2</v>
      </c>
      <c r="H259" s="20">
        <v>2</v>
      </c>
      <c r="I259" s="20">
        <v>0</v>
      </c>
      <c r="J259" s="20">
        <v>0</v>
      </c>
    </row>
    <row r="260" spans="1:10" ht="11.15" customHeight="1" x14ac:dyDescent="0.2">
      <c r="A260" s="21" t="s">
        <v>126</v>
      </c>
      <c r="B260" s="30">
        <v>100</v>
      </c>
      <c r="C260" s="30">
        <v>3.7037040000000001</v>
      </c>
      <c r="D260" s="30">
        <v>18.518519000000001</v>
      </c>
      <c r="E260" s="30">
        <v>29.629629999999999</v>
      </c>
      <c r="F260" s="30">
        <v>33.333333000000003</v>
      </c>
      <c r="G260" s="30">
        <v>7.4074070000000001</v>
      </c>
      <c r="H260" s="30">
        <v>7.4074070000000001</v>
      </c>
      <c r="I260" s="30">
        <v>4.1920000000000002</v>
      </c>
      <c r="J260" s="30">
        <v>3.5</v>
      </c>
    </row>
    <row r="261" spans="1:10" ht="11.15" customHeight="1" x14ac:dyDescent="0.2">
      <c r="A261" s="19" t="s">
        <v>903</v>
      </c>
      <c r="B261" s="20">
        <v>52</v>
      </c>
      <c r="C261" s="20">
        <v>0</v>
      </c>
      <c r="D261" s="20">
        <v>6</v>
      </c>
      <c r="E261" s="20">
        <v>19</v>
      </c>
      <c r="F261" s="20">
        <v>17</v>
      </c>
      <c r="G261" s="20">
        <v>9</v>
      </c>
      <c r="H261" s="20">
        <v>1</v>
      </c>
      <c r="I261" s="20">
        <v>0</v>
      </c>
      <c r="J261" s="20">
        <v>0</v>
      </c>
    </row>
    <row r="262" spans="1:10" ht="11.15" customHeight="1" x14ac:dyDescent="0.2">
      <c r="A262" s="21" t="s">
        <v>126</v>
      </c>
      <c r="B262" s="30">
        <v>100</v>
      </c>
      <c r="C262" s="30">
        <v>0</v>
      </c>
      <c r="D262" s="30">
        <v>11.538462000000001</v>
      </c>
      <c r="E262" s="30">
        <v>36.538462000000003</v>
      </c>
      <c r="F262" s="30">
        <v>32.692307999999997</v>
      </c>
      <c r="G262" s="30">
        <v>17.307691999999999</v>
      </c>
      <c r="H262" s="30">
        <v>1.9230769999999999</v>
      </c>
      <c r="I262" s="30">
        <v>5.3294119999999996</v>
      </c>
      <c r="J262" s="30">
        <v>5</v>
      </c>
    </row>
    <row r="263" spans="1:10" ht="11.15" customHeight="1" x14ac:dyDescent="0.2">
      <c r="A263" s="19" t="s">
        <v>904</v>
      </c>
      <c r="B263" s="20">
        <v>67</v>
      </c>
      <c r="C263" s="20">
        <v>1</v>
      </c>
      <c r="D263" s="20">
        <v>10</v>
      </c>
      <c r="E263" s="20">
        <v>20</v>
      </c>
      <c r="F263" s="20">
        <v>20</v>
      </c>
      <c r="G263" s="20">
        <v>13</v>
      </c>
      <c r="H263" s="20">
        <v>3</v>
      </c>
      <c r="I263" s="20">
        <v>0</v>
      </c>
      <c r="J263" s="20">
        <v>0</v>
      </c>
    </row>
    <row r="264" spans="1:10" ht="11.15" customHeight="1" x14ac:dyDescent="0.2">
      <c r="A264" s="21" t="s">
        <v>126</v>
      </c>
      <c r="B264" s="30">
        <v>100</v>
      </c>
      <c r="C264" s="30">
        <v>1.492537</v>
      </c>
      <c r="D264" s="30">
        <v>14.925373</v>
      </c>
      <c r="E264" s="30">
        <v>29.850746000000001</v>
      </c>
      <c r="F264" s="30">
        <v>29.850746000000001</v>
      </c>
      <c r="G264" s="30">
        <v>19.402985000000001</v>
      </c>
      <c r="H264" s="30">
        <v>4.4776119999999997</v>
      </c>
      <c r="I264" s="30">
        <v>7.0421880000000003</v>
      </c>
      <c r="J264" s="30">
        <v>5</v>
      </c>
    </row>
    <row r="265" spans="1:10" ht="11.15" customHeight="1" x14ac:dyDescent="0.2">
      <c r="A265" s="19" t="s">
        <v>905</v>
      </c>
      <c r="B265" s="20">
        <v>753</v>
      </c>
      <c r="C265" s="20">
        <v>13</v>
      </c>
      <c r="D265" s="20">
        <v>71</v>
      </c>
      <c r="E265" s="20">
        <v>275</v>
      </c>
      <c r="F265" s="20">
        <v>172</v>
      </c>
      <c r="G265" s="20">
        <v>146</v>
      </c>
      <c r="H265" s="20">
        <v>76</v>
      </c>
      <c r="I265" s="20">
        <v>0</v>
      </c>
      <c r="J265" s="20">
        <v>0</v>
      </c>
    </row>
    <row r="266" spans="1:10" ht="11.15" customHeight="1" x14ac:dyDescent="0.2">
      <c r="A266" s="21" t="s">
        <v>126</v>
      </c>
      <c r="B266" s="30">
        <v>100</v>
      </c>
      <c r="C266" s="30">
        <v>1.7264280000000001</v>
      </c>
      <c r="D266" s="30">
        <v>9.4289509999999996</v>
      </c>
      <c r="E266" s="30">
        <v>36.520583999999999</v>
      </c>
      <c r="F266" s="30">
        <v>22.841964999999998</v>
      </c>
      <c r="G266" s="30">
        <v>19.389109999999999</v>
      </c>
      <c r="H266" s="30">
        <v>10.092961000000001</v>
      </c>
      <c r="I266" s="30">
        <v>7.058789</v>
      </c>
      <c r="J266" s="30">
        <v>4</v>
      </c>
    </row>
    <row r="267" spans="1:10" ht="11.15" customHeight="1" x14ac:dyDescent="0.2">
      <c r="A267" s="19" t="s">
        <v>873</v>
      </c>
      <c r="B267" s="20">
        <v>439</v>
      </c>
      <c r="C267" s="20">
        <v>13</v>
      </c>
      <c r="D267" s="20">
        <v>48</v>
      </c>
      <c r="E267" s="20">
        <v>165</v>
      </c>
      <c r="F267" s="20">
        <v>93</v>
      </c>
      <c r="G267" s="20">
        <v>59</v>
      </c>
      <c r="H267" s="20">
        <v>61</v>
      </c>
      <c r="I267" s="20">
        <v>0</v>
      </c>
      <c r="J267" s="20">
        <v>0</v>
      </c>
    </row>
    <row r="268" spans="1:10" ht="11.15" customHeight="1" x14ac:dyDescent="0.2">
      <c r="A268" s="21" t="s">
        <v>126</v>
      </c>
      <c r="B268" s="30">
        <v>100</v>
      </c>
      <c r="C268" s="30">
        <v>2.9612759999999998</v>
      </c>
      <c r="D268" s="30">
        <v>10.933941000000001</v>
      </c>
      <c r="E268" s="30">
        <v>37.585420999999997</v>
      </c>
      <c r="F268" s="30">
        <v>21.18451</v>
      </c>
      <c r="G268" s="30">
        <v>13.439636</v>
      </c>
      <c r="H268" s="30">
        <v>13.895216</v>
      </c>
      <c r="I268" s="30">
        <v>6.6007939999999996</v>
      </c>
      <c r="J268" s="30">
        <v>3</v>
      </c>
    </row>
    <row r="269" spans="1:10" ht="11.15" customHeight="1" x14ac:dyDescent="0.2">
      <c r="A269" s="18" t="s">
        <v>909</v>
      </c>
      <c r="B269" s="18"/>
      <c r="C269" s="18"/>
      <c r="D269" s="18"/>
      <c r="E269" s="18"/>
      <c r="F269" s="18"/>
      <c r="G269" s="18"/>
      <c r="H269" s="18"/>
      <c r="I269" s="18"/>
      <c r="J269" s="25"/>
    </row>
    <row r="270" spans="1:10" ht="11.15" customHeight="1" x14ac:dyDescent="0.2">
      <c r="A270" s="19" t="s">
        <v>910</v>
      </c>
      <c r="B270" s="20">
        <v>332</v>
      </c>
      <c r="C270" s="20">
        <v>5</v>
      </c>
      <c r="D270" s="20">
        <v>46</v>
      </c>
      <c r="E270" s="20">
        <v>115</v>
      </c>
      <c r="F270" s="20">
        <v>82</v>
      </c>
      <c r="G270" s="20">
        <v>55</v>
      </c>
      <c r="H270" s="20">
        <v>29</v>
      </c>
      <c r="I270" s="20">
        <v>0</v>
      </c>
      <c r="J270" s="20">
        <v>0</v>
      </c>
    </row>
    <row r="271" spans="1:10" ht="11.15" customHeight="1" x14ac:dyDescent="0.2">
      <c r="A271" s="21" t="s">
        <v>126</v>
      </c>
      <c r="B271" s="30">
        <v>100</v>
      </c>
      <c r="C271" s="30">
        <v>1.506024</v>
      </c>
      <c r="D271" s="30">
        <v>13.855422000000001</v>
      </c>
      <c r="E271" s="30">
        <v>34.638553999999999</v>
      </c>
      <c r="F271" s="30">
        <v>24.698795</v>
      </c>
      <c r="G271" s="30">
        <v>16.566265000000001</v>
      </c>
      <c r="H271" s="30">
        <v>8.7349399999999999</v>
      </c>
      <c r="I271" s="30">
        <v>7.0943889999999996</v>
      </c>
      <c r="J271" s="30">
        <v>3.2</v>
      </c>
    </row>
    <row r="272" spans="1:10" ht="11.15" customHeight="1" x14ac:dyDescent="0.2">
      <c r="A272" s="19" t="s">
        <v>911</v>
      </c>
      <c r="B272" s="20">
        <v>547</v>
      </c>
      <c r="C272" s="20">
        <v>14</v>
      </c>
      <c r="D272" s="20">
        <v>44</v>
      </c>
      <c r="E272" s="20">
        <v>201</v>
      </c>
      <c r="F272" s="20">
        <v>126</v>
      </c>
      <c r="G272" s="20">
        <v>103</v>
      </c>
      <c r="H272" s="20">
        <v>59</v>
      </c>
      <c r="I272" s="20">
        <v>0</v>
      </c>
      <c r="J272" s="20">
        <v>0</v>
      </c>
    </row>
    <row r="273" spans="1:10" ht="11.15" customHeight="1" x14ac:dyDescent="0.2">
      <c r="A273" s="21" t="s">
        <v>126</v>
      </c>
      <c r="B273" s="30">
        <v>100</v>
      </c>
      <c r="C273" s="30">
        <v>2.559415</v>
      </c>
      <c r="D273" s="30">
        <v>8.0438759999999991</v>
      </c>
      <c r="E273" s="30">
        <v>36.745887000000003</v>
      </c>
      <c r="F273" s="30">
        <v>23.034735000000001</v>
      </c>
      <c r="G273" s="30">
        <v>18.829982000000001</v>
      </c>
      <c r="H273" s="30">
        <v>10.786106</v>
      </c>
      <c r="I273" s="30">
        <v>7.0637299999999996</v>
      </c>
      <c r="J273" s="30">
        <v>4</v>
      </c>
    </row>
    <row r="274" spans="1:10" ht="11.15" customHeight="1" x14ac:dyDescent="0.2">
      <c r="A274" s="19" t="s">
        <v>912</v>
      </c>
      <c r="B274" s="20">
        <v>334</v>
      </c>
      <c r="C274" s="20">
        <v>8</v>
      </c>
      <c r="D274" s="20">
        <v>39</v>
      </c>
      <c r="E274" s="20">
        <v>135</v>
      </c>
      <c r="F274" s="20">
        <v>66</v>
      </c>
      <c r="G274" s="20">
        <v>49</v>
      </c>
      <c r="H274" s="20">
        <v>37</v>
      </c>
      <c r="I274" s="20">
        <v>0</v>
      </c>
      <c r="J274" s="20">
        <v>0</v>
      </c>
    </row>
    <row r="275" spans="1:10" ht="11.15" customHeight="1" x14ac:dyDescent="0.2">
      <c r="A275" s="21" t="s">
        <v>126</v>
      </c>
      <c r="B275" s="30">
        <v>100</v>
      </c>
      <c r="C275" s="30">
        <v>2.3952100000000001</v>
      </c>
      <c r="D275" s="30">
        <v>11.676647000000001</v>
      </c>
      <c r="E275" s="30">
        <v>40.419162</v>
      </c>
      <c r="F275" s="30">
        <v>19.760479</v>
      </c>
      <c r="G275" s="30">
        <v>14.670659000000001</v>
      </c>
      <c r="H275" s="30">
        <v>11.077844000000001</v>
      </c>
      <c r="I275" s="30">
        <v>5.5272730000000001</v>
      </c>
      <c r="J275" s="30">
        <v>3</v>
      </c>
    </row>
    <row r="276" spans="1:10" ht="11.15" customHeight="1" x14ac:dyDescent="0.2">
      <c r="A276" s="19" t="s">
        <v>913</v>
      </c>
      <c r="B276" s="20">
        <v>125</v>
      </c>
      <c r="C276" s="20">
        <v>1</v>
      </c>
      <c r="D276" s="20">
        <v>11</v>
      </c>
      <c r="E276" s="20">
        <v>36</v>
      </c>
      <c r="F276" s="20">
        <v>37</v>
      </c>
      <c r="G276" s="20">
        <v>22</v>
      </c>
      <c r="H276" s="20">
        <v>18</v>
      </c>
      <c r="I276" s="20">
        <v>0</v>
      </c>
      <c r="J276" s="20">
        <v>0</v>
      </c>
    </row>
    <row r="277" spans="1:10" ht="11.15" customHeight="1" x14ac:dyDescent="0.2">
      <c r="A277" s="21" t="s">
        <v>126</v>
      </c>
      <c r="B277" s="30">
        <v>100</v>
      </c>
      <c r="C277" s="30">
        <v>0.8</v>
      </c>
      <c r="D277" s="30">
        <v>8.8000000000000007</v>
      </c>
      <c r="E277" s="30">
        <v>28.8</v>
      </c>
      <c r="F277" s="30">
        <v>29.6</v>
      </c>
      <c r="G277" s="30">
        <v>17.600000000000001</v>
      </c>
      <c r="H277" s="30">
        <v>14.4</v>
      </c>
      <c r="I277" s="30">
        <v>8.0644860000000005</v>
      </c>
      <c r="J277" s="30">
        <v>5</v>
      </c>
    </row>
    <row r="278" spans="1:10" ht="11.15" customHeight="1" x14ac:dyDescent="0.2">
      <c r="A278" s="18" t="s">
        <v>914</v>
      </c>
      <c r="B278" s="18"/>
      <c r="C278" s="18"/>
      <c r="D278" s="18"/>
      <c r="E278" s="18"/>
      <c r="F278" s="18"/>
      <c r="G278" s="18"/>
      <c r="H278" s="18"/>
      <c r="I278" s="18"/>
      <c r="J278" s="25"/>
    </row>
    <row r="279" spans="1:10" ht="11.15" customHeight="1" x14ac:dyDescent="0.2">
      <c r="A279" s="19" t="s">
        <v>915</v>
      </c>
      <c r="B279" s="20">
        <v>202</v>
      </c>
      <c r="C279" s="20">
        <v>4</v>
      </c>
      <c r="D279" s="20">
        <v>25</v>
      </c>
      <c r="E279" s="20">
        <v>73</v>
      </c>
      <c r="F279" s="20">
        <v>54</v>
      </c>
      <c r="G279" s="20">
        <v>22</v>
      </c>
      <c r="H279" s="20">
        <v>24</v>
      </c>
      <c r="I279" s="20">
        <v>0</v>
      </c>
      <c r="J279" s="20">
        <v>0</v>
      </c>
    </row>
    <row r="280" spans="1:10" ht="11.15" customHeight="1" x14ac:dyDescent="0.2">
      <c r="A280" s="21" t="s">
        <v>126</v>
      </c>
      <c r="B280" s="30">
        <v>100</v>
      </c>
      <c r="C280" s="30">
        <v>1.9801979999999999</v>
      </c>
      <c r="D280" s="30">
        <v>12.376238000000001</v>
      </c>
      <c r="E280" s="30">
        <v>36.138613999999997</v>
      </c>
      <c r="F280" s="30">
        <v>26.732672999999998</v>
      </c>
      <c r="G280" s="30">
        <v>10.891088999999999</v>
      </c>
      <c r="H280" s="30">
        <v>11.881188</v>
      </c>
      <c r="I280" s="30">
        <v>5.8747189999999998</v>
      </c>
      <c r="J280" s="30">
        <v>3</v>
      </c>
    </row>
    <row r="281" spans="1:10" ht="11.15" customHeight="1" x14ac:dyDescent="0.2">
      <c r="A281" s="19" t="s">
        <v>916</v>
      </c>
      <c r="B281" s="20">
        <v>387</v>
      </c>
      <c r="C281" s="20">
        <v>6</v>
      </c>
      <c r="D281" s="20">
        <v>38</v>
      </c>
      <c r="E281" s="20">
        <v>142</v>
      </c>
      <c r="F281" s="20">
        <v>96</v>
      </c>
      <c r="G281" s="20">
        <v>70</v>
      </c>
      <c r="H281" s="20">
        <v>35</v>
      </c>
      <c r="I281" s="20">
        <v>0</v>
      </c>
      <c r="J281" s="20">
        <v>0</v>
      </c>
    </row>
    <row r="282" spans="1:10" ht="11.15" customHeight="1" x14ac:dyDescent="0.2">
      <c r="A282" s="21" t="s">
        <v>126</v>
      </c>
      <c r="B282" s="30">
        <v>100</v>
      </c>
      <c r="C282" s="30">
        <v>1.5503880000000001</v>
      </c>
      <c r="D282" s="30">
        <v>9.8191210000000009</v>
      </c>
      <c r="E282" s="30">
        <v>36.692506000000002</v>
      </c>
      <c r="F282" s="30">
        <v>24.806201999999999</v>
      </c>
      <c r="G282" s="30">
        <v>18.087855000000001</v>
      </c>
      <c r="H282" s="30">
        <v>9.0439279999999993</v>
      </c>
      <c r="I282" s="30">
        <v>7.9102269999999999</v>
      </c>
      <c r="J282" s="30">
        <v>4</v>
      </c>
    </row>
    <row r="283" spans="1:10" ht="11.15" customHeight="1" x14ac:dyDescent="0.2">
      <c r="A283" s="19" t="s">
        <v>917</v>
      </c>
      <c r="B283" s="20">
        <v>260</v>
      </c>
      <c r="C283" s="20">
        <v>6</v>
      </c>
      <c r="D283" s="20">
        <v>25</v>
      </c>
      <c r="E283" s="20">
        <v>92</v>
      </c>
      <c r="F283" s="20">
        <v>64</v>
      </c>
      <c r="G283" s="20">
        <v>54</v>
      </c>
      <c r="H283" s="20">
        <v>19</v>
      </c>
      <c r="I283" s="20">
        <v>0</v>
      </c>
      <c r="J283" s="20">
        <v>0</v>
      </c>
    </row>
    <row r="284" spans="1:10" ht="11.15" customHeight="1" x14ac:dyDescent="0.2">
      <c r="A284" s="21" t="s">
        <v>126</v>
      </c>
      <c r="B284" s="30">
        <v>100</v>
      </c>
      <c r="C284" s="30">
        <v>2.3076919999999999</v>
      </c>
      <c r="D284" s="30">
        <v>9.6153849999999998</v>
      </c>
      <c r="E284" s="30">
        <v>35.384614999999997</v>
      </c>
      <c r="F284" s="30">
        <v>24.615385</v>
      </c>
      <c r="G284" s="30">
        <v>20.769231000000001</v>
      </c>
      <c r="H284" s="30">
        <v>7.3076920000000003</v>
      </c>
      <c r="I284" s="30">
        <v>6.2896270000000003</v>
      </c>
      <c r="J284" s="30">
        <v>4</v>
      </c>
    </row>
    <row r="285" spans="1:10" ht="11.15" customHeight="1" x14ac:dyDescent="0.2">
      <c r="A285" s="19" t="s">
        <v>918</v>
      </c>
      <c r="B285" s="20">
        <v>230</v>
      </c>
      <c r="C285" s="20">
        <v>5</v>
      </c>
      <c r="D285" s="20">
        <v>26</v>
      </c>
      <c r="E285" s="20">
        <v>89</v>
      </c>
      <c r="F285" s="20">
        <v>46</v>
      </c>
      <c r="G285" s="20">
        <v>39</v>
      </c>
      <c r="H285" s="20">
        <v>25</v>
      </c>
      <c r="I285" s="20">
        <v>0</v>
      </c>
      <c r="J285" s="20">
        <v>0</v>
      </c>
    </row>
    <row r="286" spans="1:10" ht="11.15" customHeight="1" x14ac:dyDescent="0.2">
      <c r="A286" s="21" t="s">
        <v>126</v>
      </c>
      <c r="B286" s="30">
        <v>100</v>
      </c>
      <c r="C286" s="30">
        <v>2.1739130000000002</v>
      </c>
      <c r="D286" s="30">
        <v>11.304347999999999</v>
      </c>
      <c r="E286" s="30">
        <v>38.695652000000003</v>
      </c>
      <c r="F286" s="30">
        <v>20</v>
      </c>
      <c r="G286" s="30">
        <v>16.956522</v>
      </c>
      <c r="H286" s="30">
        <v>10.869565</v>
      </c>
      <c r="I286" s="30">
        <v>6.1248779999999998</v>
      </c>
      <c r="J286" s="30">
        <v>3</v>
      </c>
    </row>
    <row r="287" spans="1:10" ht="11.15" customHeight="1" x14ac:dyDescent="0.2">
      <c r="A287" s="19" t="s">
        <v>919</v>
      </c>
      <c r="B287" s="20">
        <v>118</v>
      </c>
      <c r="C287" s="20">
        <v>3</v>
      </c>
      <c r="D287" s="20">
        <v>13</v>
      </c>
      <c r="E287" s="20">
        <v>43</v>
      </c>
      <c r="F287" s="20">
        <v>20</v>
      </c>
      <c r="G287" s="20">
        <v>19</v>
      </c>
      <c r="H287" s="20">
        <v>20</v>
      </c>
      <c r="I287" s="20">
        <v>0</v>
      </c>
      <c r="J287" s="20">
        <v>0</v>
      </c>
    </row>
    <row r="288" spans="1:10" ht="11.15" customHeight="1" x14ac:dyDescent="0.2">
      <c r="A288" s="21" t="s">
        <v>126</v>
      </c>
      <c r="B288" s="30">
        <v>100</v>
      </c>
      <c r="C288" s="30">
        <v>2.542373</v>
      </c>
      <c r="D288" s="30">
        <v>11.016949</v>
      </c>
      <c r="E288" s="30">
        <v>36.440677999999998</v>
      </c>
      <c r="F288" s="30">
        <v>16.949152999999999</v>
      </c>
      <c r="G288" s="30">
        <v>16.101694999999999</v>
      </c>
      <c r="H288" s="30">
        <v>16.949152999999999</v>
      </c>
      <c r="I288" s="30">
        <v>6.6336729999999999</v>
      </c>
      <c r="J288" s="30">
        <v>3</v>
      </c>
    </row>
    <row r="289" spans="1:10" ht="11.15" customHeight="1" x14ac:dyDescent="0.2">
      <c r="A289" s="19" t="s">
        <v>920</v>
      </c>
      <c r="B289" s="20">
        <v>141</v>
      </c>
      <c r="C289" s="20">
        <v>4</v>
      </c>
      <c r="D289" s="20">
        <v>13</v>
      </c>
      <c r="E289" s="20">
        <v>48</v>
      </c>
      <c r="F289" s="20">
        <v>31</v>
      </c>
      <c r="G289" s="20">
        <v>25</v>
      </c>
      <c r="H289" s="20">
        <v>20</v>
      </c>
      <c r="I289" s="20">
        <v>0</v>
      </c>
      <c r="J289" s="20">
        <v>0</v>
      </c>
    </row>
    <row r="290" spans="1:10" ht="11.15" customHeight="1" x14ac:dyDescent="0.2">
      <c r="A290" s="31"/>
      <c r="B290" s="32">
        <v>100</v>
      </c>
      <c r="C290" s="32">
        <v>2.8368790000000002</v>
      </c>
      <c r="D290" s="32">
        <v>9.2198580000000003</v>
      </c>
      <c r="E290" s="32">
        <v>34.042552999999998</v>
      </c>
      <c r="F290" s="32">
        <v>21.985816</v>
      </c>
      <c r="G290" s="32">
        <v>17.730495999999999</v>
      </c>
      <c r="H290" s="32">
        <v>14.184397000000001</v>
      </c>
      <c r="I290" s="32">
        <v>7.0214879999999997</v>
      </c>
      <c r="J290" s="32">
        <v>4</v>
      </c>
    </row>
    <row r="291" spans="1:10" ht="11.15" customHeight="1" x14ac:dyDescent="0.2"/>
  </sheetData>
  <phoneticPr fontId="1"/>
  <pageMargins left="0.75" right="0.75" top="1" bottom="1" header="0.5" footer="0.5"/>
</worksheet>
</file>

<file path=xl/worksheets/sheet1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4ED933-50C1-47A2-B810-906A116006A1}">
  <dimension ref="A1:M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3" x14ac:dyDescent="0.2">
      <c r="A1" s="8" t="s">
        <v>126</v>
      </c>
      <c r="B1" s="9"/>
    </row>
    <row r="2" spans="1:13" x14ac:dyDescent="0.2">
      <c r="A2" s="11" t="str">
        <f xml:space="preserve"> HYPERLINK("#'目次'!B47","[41]")</f>
        <v>[41]</v>
      </c>
    </row>
    <row r="3" spans="1:13" x14ac:dyDescent="0.2">
      <c r="A3" s="9" t="s">
        <v>126</v>
      </c>
      <c r="B3" s="12" t="s">
        <v>128</v>
      </c>
    </row>
    <row r="4" spans="1:13" x14ac:dyDescent="0.2">
      <c r="A4" s="9" t="s">
        <v>126</v>
      </c>
      <c r="B4" s="12" t="s">
        <v>278</v>
      </c>
    </row>
    <row r="5" spans="1:13" x14ac:dyDescent="0.2">
      <c r="A5" s="9" t="s">
        <v>126</v>
      </c>
      <c r="B5" s="12" t="s">
        <v>279</v>
      </c>
    </row>
    <row r="6" spans="1:13" s="15" customFormat="1" ht="62.5" x14ac:dyDescent="0.2">
      <c r="A6" s="13" t="s">
        <v>126</v>
      </c>
      <c r="B6" s="14" t="s">
        <v>831</v>
      </c>
      <c r="C6" s="14" t="s">
        <v>1381</v>
      </c>
      <c r="D6" s="14" t="s">
        <v>1382</v>
      </c>
      <c r="E6" s="14" t="s">
        <v>280</v>
      </c>
      <c r="F6" s="14" t="s">
        <v>1383</v>
      </c>
      <c r="G6" s="14" t="s">
        <v>1384</v>
      </c>
      <c r="H6" s="14" t="s">
        <v>281</v>
      </c>
      <c r="I6" s="14" t="s">
        <v>1385</v>
      </c>
      <c r="J6" s="14" t="s">
        <v>1386</v>
      </c>
      <c r="K6" s="14" t="s">
        <v>849</v>
      </c>
      <c r="L6" s="14" t="s">
        <v>1387</v>
      </c>
      <c r="M6" s="14" t="s">
        <v>873</v>
      </c>
    </row>
    <row r="7" spans="1:13" x14ac:dyDescent="0.2">
      <c r="A7" s="16" t="s">
        <v>845</v>
      </c>
      <c r="B7" s="17">
        <v>2188</v>
      </c>
      <c r="C7" s="17">
        <v>643</v>
      </c>
      <c r="D7" s="17">
        <v>215</v>
      </c>
      <c r="E7" s="17">
        <v>280</v>
      </c>
      <c r="F7" s="17">
        <v>1188</v>
      </c>
      <c r="G7" s="17">
        <v>879</v>
      </c>
      <c r="H7" s="17">
        <v>117</v>
      </c>
      <c r="I7" s="17">
        <v>6</v>
      </c>
      <c r="J7" s="17">
        <v>34</v>
      </c>
      <c r="K7" s="17">
        <v>72</v>
      </c>
      <c r="L7" s="17">
        <v>269</v>
      </c>
      <c r="M7" s="17">
        <v>85</v>
      </c>
    </row>
    <row r="8" spans="1:13" x14ac:dyDescent="0.2">
      <c r="A8" s="21" t="s">
        <v>126</v>
      </c>
      <c r="B8" s="30">
        <v>100</v>
      </c>
      <c r="C8" s="30">
        <v>29.387568999999999</v>
      </c>
      <c r="D8" s="30">
        <v>9.8263250000000006</v>
      </c>
      <c r="E8" s="30">
        <v>12.797075</v>
      </c>
      <c r="F8" s="30">
        <v>54.296160999999998</v>
      </c>
      <c r="G8" s="30">
        <v>40.173675000000003</v>
      </c>
      <c r="H8" s="30">
        <v>5.3473490000000004</v>
      </c>
      <c r="I8" s="30">
        <v>0.27422299999999999</v>
      </c>
      <c r="J8" s="30">
        <v>1.553931</v>
      </c>
      <c r="K8" s="30">
        <v>3.2906759999999999</v>
      </c>
      <c r="L8" s="30">
        <v>12.294333</v>
      </c>
      <c r="M8" s="30">
        <v>3.8848259999999999</v>
      </c>
    </row>
    <row r="9" spans="1:13" x14ac:dyDescent="0.2">
      <c r="A9" s="18" t="s">
        <v>846</v>
      </c>
      <c r="B9" s="18"/>
      <c r="C9" s="18"/>
      <c r="D9" s="18"/>
      <c r="E9" s="18"/>
      <c r="F9" s="18"/>
      <c r="G9" s="18"/>
      <c r="H9" s="18"/>
      <c r="I9" s="18"/>
      <c r="J9" s="18"/>
      <c r="K9" s="18"/>
      <c r="L9" s="18"/>
      <c r="M9" s="18"/>
    </row>
    <row r="10" spans="1:13" x14ac:dyDescent="0.2">
      <c r="A10" s="19" t="s">
        <v>847</v>
      </c>
      <c r="B10" s="20">
        <v>1092</v>
      </c>
      <c r="C10" s="20">
        <v>391</v>
      </c>
      <c r="D10" s="20">
        <v>102</v>
      </c>
      <c r="E10" s="20">
        <v>160</v>
      </c>
      <c r="F10" s="20">
        <v>567</v>
      </c>
      <c r="G10" s="20">
        <v>434</v>
      </c>
      <c r="H10" s="20">
        <v>42</v>
      </c>
      <c r="I10" s="20">
        <v>4</v>
      </c>
      <c r="J10" s="20">
        <v>21</v>
      </c>
      <c r="K10" s="20">
        <v>41</v>
      </c>
      <c r="L10" s="20">
        <v>126</v>
      </c>
      <c r="M10" s="20">
        <v>43</v>
      </c>
    </row>
    <row r="11" spans="1:13" x14ac:dyDescent="0.2">
      <c r="A11" s="21" t="s">
        <v>126</v>
      </c>
      <c r="B11" s="30">
        <v>100</v>
      </c>
      <c r="C11" s="30">
        <v>35.805861</v>
      </c>
      <c r="D11" s="30">
        <v>9.3406590000000005</v>
      </c>
      <c r="E11" s="30">
        <v>14.652015</v>
      </c>
      <c r="F11" s="30">
        <v>51.923076999999999</v>
      </c>
      <c r="G11" s="30">
        <v>39.743589999999998</v>
      </c>
      <c r="H11" s="30">
        <v>3.8461539999999999</v>
      </c>
      <c r="I11" s="30">
        <v>0.36630000000000001</v>
      </c>
      <c r="J11" s="30">
        <v>1.9230769999999999</v>
      </c>
      <c r="K11" s="30">
        <v>3.7545790000000001</v>
      </c>
      <c r="L11" s="30">
        <v>11.538462000000001</v>
      </c>
      <c r="M11" s="30">
        <v>3.937729</v>
      </c>
    </row>
    <row r="12" spans="1:13" x14ac:dyDescent="0.2">
      <c r="A12" s="19" t="s">
        <v>848</v>
      </c>
      <c r="B12" s="20">
        <v>1095</v>
      </c>
      <c r="C12" s="20">
        <v>251</v>
      </c>
      <c r="D12" s="20">
        <v>112</v>
      </c>
      <c r="E12" s="20">
        <v>119</v>
      </c>
      <c r="F12" s="20">
        <v>621</v>
      </c>
      <c r="G12" s="20">
        <v>444</v>
      </c>
      <c r="H12" s="20">
        <v>75</v>
      </c>
      <c r="I12" s="20">
        <v>2</v>
      </c>
      <c r="J12" s="20">
        <v>13</v>
      </c>
      <c r="K12" s="20">
        <v>31</v>
      </c>
      <c r="L12" s="20">
        <v>143</v>
      </c>
      <c r="M12" s="20">
        <v>42</v>
      </c>
    </row>
    <row r="13" spans="1:13" x14ac:dyDescent="0.2">
      <c r="A13" s="21" t="s">
        <v>126</v>
      </c>
      <c r="B13" s="30">
        <v>100</v>
      </c>
      <c r="C13" s="30">
        <v>22.922374000000001</v>
      </c>
      <c r="D13" s="30">
        <v>10.228311</v>
      </c>
      <c r="E13" s="30">
        <v>10.86758</v>
      </c>
      <c r="F13" s="30">
        <v>56.712328999999997</v>
      </c>
      <c r="G13" s="30">
        <v>40.547944999999999</v>
      </c>
      <c r="H13" s="30">
        <v>6.8493149999999998</v>
      </c>
      <c r="I13" s="30">
        <v>0.182648</v>
      </c>
      <c r="J13" s="30">
        <v>1.1872149999999999</v>
      </c>
      <c r="K13" s="30">
        <v>2.8310499999999998</v>
      </c>
      <c r="L13" s="30">
        <v>13.059361000000001</v>
      </c>
      <c r="M13" s="30">
        <v>3.8356159999999999</v>
      </c>
    </row>
    <row r="14" spans="1:13" x14ac:dyDescent="0.2">
      <c r="A14" s="19" t="s">
        <v>849</v>
      </c>
      <c r="B14" s="20">
        <v>1</v>
      </c>
      <c r="C14" s="20">
        <v>1</v>
      </c>
      <c r="D14" s="20">
        <v>1</v>
      </c>
      <c r="E14" s="20">
        <v>1</v>
      </c>
      <c r="F14" s="20">
        <v>0</v>
      </c>
      <c r="G14" s="20">
        <v>1</v>
      </c>
      <c r="H14" s="20">
        <v>0</v>
      </c>
      <c r="I14" s="20">
        <v>0</v>
      </c>
      <c r="J14" s="20">
        <v>0</v>
      </c>
      <c r="K14" s="20">
        <v>0</v>
      </c>
      <c r="L14" s="20">
        <v>0</v>
      </c>
      <c r="M14" s="20">
        <v>0</v>
      </c>
    </row>
    <row r="15" spans="1:13" x14ac:dyDescent="0.2">
      <c r="A15" s="21" t="s">
        <v>126</v>
      </c>
      <c r="B15" s="30">
        <v>100</v>
      </c>
      <c r="C15" s="30">
        <v>100</v>
      </c>
      <c r="D15" s="30">
        <v>100</v>
      </c>
      <c r="E15" s="30">
        <v>100</v>
      </c>
      <c r="F15" s="30">
        <v>0</v>
      </c>
      <c r="G15" s="30">
        <v>100</v>
      </c>
      <c r="H15" s="30">
        <v>0</v>
      </c>
      <c r="I15" s="30">
        <v>0</v>
      </c>
      <c r="J15" s="30">
        <v>0</v>
      </c>
      <c r="K15" s="30">
        <v>0</v>
      </c>
      <c r="L15" s="30">
        <v>0</v>
      </c>
      <c r="M15" s="30">
        <v>0</v>
      </c>
    </row>
    <row r="16" spans="1:13" x14ac:dyDescent="0.2">
      <c r="A16" s="18" t="s">
        <v>850</v>
      </c>
      <c r="B16" s="18"/>
      <c r="C16" s="18"/>
      <c r="D16" s="18"/>
      <c r="E16" s="18"/>
      <c r="F16" s="18"/>
      <c r="G16" s="18"/>
      <c r="H16" s="18"/>
      <c r="I16" s="18"/>
      <c r="J16" s="18"/>
      <c r="K16" s="18"/>
      <c r="L16" s="18"/>
      <c r="M16" s="18"/>
    </row>
    <row r="17" spans="1:13" x14ac:dyDescent="0.2">
      <c r="A17" s="19" t="s">
        <v>851</v>
      </c>
      <c r="B17" s="20">
        <v>387</v>
      </c>
      <c r="C17" s="20">
        <v>225</v>
      </c>
      <c r="D17" s="20">
        <v>65</v>
      </c>
      <c r="E17" s="20">
        <v>61</v>
      </c>
      <c r="F17" s="20">
        <v>242</v>
      </c>
      <c r="G17" s="20">
        <v>133</v>
      </c>
      <c r="H17" s="20">
        <v>15</v>
      </c>
      <c r="I17" s="20">
        <v>1</v>
      </c>
      <c r="J17" s="20">
        <v>11</v>
      </c>
      <c r="K17" s="20">
        <v>15</v>
      </c>
      <c r="L17" s="20">
        <v>15</v>
      </c>
      <c r="M17" s="20">
        <v>5</v>
      </c>
    </row>
    <row r="18" spans="1:13" x14ac:dyDescent="0.2">
      <c r="A18" s="21" t="s">
        <v>126</v>
      </c>
      <c r="B18" s="30">
        <v>100</v>
      </c>
      <c r="C18" s="30">
        <v>58.139535000000002</v>
      </c>
      <c r="D18" s="30">
        <v>16.795866</v>
      </c>
      <c r="E18" s="30">
        <v>15.762274</v>
      </c>
      <c r="F18" s="30">
        <v>62.532299999999999</v>
      </c>
      <c r="G18" s="30">
        <v>34.366925000000002</v>
      </c>
      <c r="H18" s="30">
        <v>3.875969</v>
      </c>
      <c r="I18" s="30">
        <v>0.25839800000000002</v>
      </c>
      <c r="J18" s="30">
        <v>2.8423769999999999</v>
      </c>
      <c r="K18" s="30">
        <v>3.875969</v>
      </c>
      <c r="L18" s="30">
        <v>3.875969</v>
      </c>
      <c r="M18" s="30">
        <v>1.29199</v>
      </c>
    </row>
    <row r="19" spans="1:13" x14ac:dyDescent="0.2">
      <c r="A19" s="19" t="s">
        <v>852</v>
      </c>
      <c r="B19" s="20">
        <v>432</v>
      </c>
      <c r="C19" s="20">
        <v>192</v>
      </c>
      <c r="D19" s="20">
        <v>71</v>
      </c>
      <c r="E19" s="20">
        <v>76</v>
      </c>
      <c r="F19" s="20">
        <v>250</v>
      </c>
      <c r="G19" s="20">
        <v>186</v>
      </c>
      <c r="H19" s="20">
        <v>14</v>
      </c>
      <c r="I19" s="20">
        <v>2</v>
      </c>
      <c r="J19" s="20">
        <v>7</v>
      </c>
      <c r="K19" s="20">
        <v>15</v>
      </c>
      <c r="L19" s="20">
        <v>30</v>
      </c>
      <c r="M19" s="20">
        <v>8</v>
      </c>
    </row>
    <row r="20" spans="1:13" x14ac:dyDescent="0.2">
      <c r="A20" s="21" t="s">
        <v>126</v>
      </c>
      <c r="B20" s="30">
        <v>100</v>
      </c>
      <c r="C20" s="30">
        <v>44.444443999999997</v>
      </c>
      <c r="D20" s="30">
        <v>16.435185000000001</v>
      </c>
      <c r="E20" s="30">
        <v>17.592593000000001</v>
      </c>
      <c r="F20" s="30">
        <v>57.870370000000001</v>
      </c>
      <c r="G20" s="30">
        <v>43.055556000000003</v>
      </c>
      <c r="H20" s="30">
        <v>3.2407409999999999</v>
      </c>
      <c r="I20" s="30">
        <v>0.46296300000000001</v>
      </c>
      <c r="J20" s="30">
        <v>1.6203700000000001</v>
      </c>
      <c r="K20" s="30">
        <v>3.4722219999999999</v>
      </c>
      <c r="L20" s="30">
        <v>6.9444439999999998</v>
      </c>
      <c r="M20" s="30">
        <v>1.8518520000000001</v>
      </c>
    </row>
    <row r="21" spans="1:13" x14ac:dyDescent="0.2">
      <c r="A21" s="19" t="s">
        <v>853</v>
      </c>
      <c r="B21" s="20">
        <v>449</v>
      </c>
      <c r="C21" s="20">
        <v>124</v>
      </c>
      <c r="D21" s="20">
        <v>52</v>
      </c>
      <c r="E21" s="20">
        <v>49</v>
      </c>
      <c r="F21" s="20">
        <v>255</v>
      </c>
      <c r="G21" s="20">
        <v>179</v>
      </c>
      <c r="H21" s="20">
        <v>24</v>
      </c>
      <c r="I21" s="20">
        <v>0</v>
      </c>
      <c r="J21" s="20">
        <v>8</v>
      </c>
      <c r="K21" s="20">
        <v>9</v>
      </c>
      <c r="L21" s="20">
        <v>51</v>
      </c>
      <c r="M21" s="20">
        <v>20</v>
      </c>
    </row>
    <row r="22" spans="1:13" x14ac:dyDescent="0.2">
      <c r="A22" s="21" t="s">
        <v>126</v>
      </c>
      <c r="B22" s="30">
        <v>100</v>
      </c>
      <c r="C22" s="30">
        <v>27.616927</v>
      </c>
      <c r="D22" s="30">
        <v>11.581291999999999</v>
      </c>
      <c r="E22" s="30">
        <v>10.91314</v>
      </c>
      <c r="F22" s="30">
        <v>56.792873</v>
      </c>
      <c r="G22" s="30">
        <v>39.866370000000003</v>
      </c>
      <c r="H22" s="30">
        <v>5.3452120000000001</v>
      </c>
      <c r="I22" s="30">
        <v>0</v>
      </c>
      <c r="J22" s="30">
        <v>1.7817369999999999</v>
      </c>
      <c r="K22" s="30">
        <v>2.004454</v>
      </c>
      <c r="L22" s="30">
        <v>11.358575</v>
      </c>
      <c r="M22" s="30">
        <v>4.4543429999999997</v>
      </c>
    </row>
    <row r="23" spans="1:13" x14ac:dyDescent="0.2">
      <c r="A23" s="19" t="s">
        <v>854</v>
      </c>
      <c r="B23" s="20">
        <v>427</v>
      </c>
      <c r="C23" s="20">
        <v>73</v>
      </c>
      <c r="D23" s="20">
        <v>20</v>
      </c>
      <c r="E23" s="20">
        <v>57</v>
      </c>
      <c r="F23" s="20">
        <v>214</v>
      </c>
      <c r="G23" s="20">
        <v>184</v>
      </c>
      <c r="H23" s="20">
        <v>21</v>
      </c>
      <c r="I23" s="20">
        <v>1</v>
      </c>
      <c r="J23" s="20">
        <v>5</v>
      </c>
      <c r="K23" s="20">
        <v>18</v>
      </c>
      <c r="L23" s="20">
        <v>58</v>
      </c>
      <c r="M23" s="20">
        <v>22</v>
      </c>
    </row>
    <row r="24" spans="1:13" x14ac:dyDescent="0.2">
      <c r="A24" s="21" t="s">
        <v>126</v>
      </c>
      <c r="B24" s="30">
        <v>100</v>
      </c>
      <c r="C24" s="30">
        <v>17.096018999999998</v>
      </c>
      <c r="D24" s="30">
        <v>4.6838410000000001</v>
      </c>
      <c r="E24" s="30">
        <v>13.348946</v>
      </c>
      <c r="F24" s="30">
        <v>50.117095999999997</v>
      </c>
      <c r="G24" s="30">
        <v>43.091335000000001</v>
      </c>
      <c r="H24" s="30">
        <v>4.9180330000000003</v>
      </c>
      <c r="I24" s="30">
        <v>0.23419200000000001</v>
      </c>
      <c r="J24" s="30">
        <v>1.17096</v>
      </c>
      <c r="K24" s="30">
        <v>4.2154569999999998</v>
      </c>
      <c r="L24" s="30">
        <v>13.583138</v>
      </c>
      <c r="M24" s="30">
        <v>5.1522249999999996</v>
      </c>
    </row>
    <row r="25" spans="1:13" x14ac:dyDescent="0.2">
      <c r="A25" s="19" t="s">
        <v>855</v>
      </c>
      <c r="B25" s="20">
        <v>274</v>
      </c>
      <c r="C25" s="20">
        <v>24</v>
      </c>
      <c r="D25" s="20">
        <v>6</v>
      </c>
      <c r="E25" s="20">
        <v>26</v>
      </c>
      <c r="F25" s="20">
        <v>146</v>
      </c>
      <c r="G25" s="20">
        <v>124</v>
      </c>
      <c r="H25" s="20">
        <v>22</v>
      </c>
      <c r="I25" s="20">
        <v>1</v>
      </c>
      <c r="J25" s="20">
        <v>3</v>
      </c>
      <c r="K25" s="20">
        <v>11</v>
      </c>
      <c r="L25" s="20">
        <v>42</v>
      </c>
      <c r="M25" s="20">
        <v>14</v>
      </c>
    </row>
    <row r="26" spans="1:13" x14ac:dyDescent="0.2">
      <c r="A26" s="21" t="s">
        <v>126</v>
      </c>
      <c r="B26" s="30">
        <v>100</v>
      </c>
      <c r="C26" s="30">
        <v>8.7591239999999999</v>
      </c>
      <c r="D26" s="30">
        <v>2.189781</v>
      </c>
      <c r="E26" s="30">
        <v>9.4890509999999999</v>
      </c>
      <c r="F26" s="30">
        <v>53.284672</v>
      </c>
      <c r="G26" s="30">
        <v>45.255474</v>
      </c>
      <c r="H26" s="30">
        <v>8.0291969999999999</v>
      </c>
      <c r="I26" s="30">
        <v>0.36496400000000001</v>
      </c>
      <c r="J26" s="30">
        <v>1.0948910000000001</v>
      </c>
      <c r="K26" s="30">
        <v>4.0145989999999996</v>
      </c>
      <c r="L26" s="30">
        <v>15.328467</v>
      </c>
      <c r="M26" s="30">
        <v>5.1094889999999999</v>
      </c>
    </row>
    <row r="27" spans="1:13" x14ac:dyDescent="0.2">
      <c r="A27" s="19" t="s">
        <v>856</v>
      </c>
      <c r="B27" s="20">
        <v>137</v>
      </c>
      <c r="C27" s="20">
        <v>4</v>
      </c>
      <c r="D27" s="20">
        <v>1</v>
      </c>
      <c r="E27" s="20">
        <v>6</v>
      </c>
      <c r="F27" s="20">
        <v>55</v>
      </c>
      <c r="G27" s="20">
        <v>54</v>
      </c>
      <c r="H27" s="20">
        <v>12</v>
      </c>
      <c r="I27" s="20">
        <v>1</v>
      </c>
      <c r="J27" s="20">
        <v>0</v>
      </c>
      <c r="K27" s="20">
        <v>2</v>
      </c>
      <c r="L27" s="20">
        <v>36</v>
      </c>
      <c r="M27" s="20">
        <v>14</v>
      </c>
    </row>
    <row r="28" spans="1:13" x14ac:dyDescent="0.2">
      <c r="A28" s="21" t="s">
        <v>126</v>
      </c>
      <c r="B28" s="30">
        <v>100</v>
      </c>
      <c r="C28" s="30">
        <v>2.919708</v>
      </c>
      <c r="D28" s="30">
        <v>0.72992699999999999</v>
      </c>
      <c r="E28" s="30">
        <v>4.379562</v>
      </c>
      <c r="F28" s="30">
        <v>40.145985000000003</v>
      </c>
      <c r="G28" s="30">
        <v>39.416058</v>
      </c>
      <c r="H28" s="30">
        <v>8.7591239999999999</v>
      </c>
      <c r="I28" s="30">
        <v>0.72992699999999999</v>
      </c>
      <c r="J28" s="30">
        <v>0</v>
      </c>
      <c r="K28" s="30">
        <v>1.459854</v>
      </c>
      <c r="L28" s="30">
        <v>26.277372</v>
      </c>
      <c r="M28" s="30">
        <v>10.218978</v>
      </c>
    </row>
    <row r="29" spans="1:13" x14ac:dyDescent="0.2">
      <c r="A29" s="19" t="s">
        <v>857</v>
      </c>
      <c r="B29" s="20">
        <v>71</v>
      </c>
      <c r="C29" s="20">
        <v>1</v>
      </c>
      <c r="D29" s="20">
        <v>0</v>
      </c>
      <c r="E29" s="20">
        <v>4</v>
      </c>
      <c r="F29" s="20">
        <v>24</v>
      </c>
      <c r="G29" s="20">
        <v>17</v>
      </c>
      <c r="H29" s="20">
        <v>7</v>
      </c>
      <c r="I29" s="20">
        <v>0</v>
      </c>
      <c r="J29" s="20">
        <v>0</v>
      </c>
      <c r="K29" s="20">
        <v>1</v>
      </c>
      <c r="L29" s="20">
        <v>31</v>
      </c>
      <c r="M29" s="20">
        <v>2</v>
      </c>
    </row>
    <row r="30" spans="1:13" x14ac:dyDescent="0.2">
      <c r="A30" s="21" t="s">
        <v>126</v>
      </c>
      <c r="B30" s="30">
        <v>100</v>
      </c>
      <c r="C30" s="30">
        <v>1.4084509999999999</v>
      </c>
      <c r="D30" s="30">
        <v>0</v>
      </c>
      <c r="E30" s="30">
        <v>5.6338030000000003</v>
      </c>
      <c r="F30" s="30">
        <v>33.802816999999997</v>
      </c>
      <c r="G30" s="30">
        <v>23.943662</v>
      </c>
      <c r="H30" s="30">
        <v>9.8591549999999994</v>
      </c>
      <c r="I30" s="30">
        <v>0</v>
      </c>
      <c r="J30" s="30">
        <v>0</v>
      </c>
      <c r="K30" s="30">
        <v>1.4084509999999999</v>
      </c>
      <c r="L30" s="30">
        <v>43.661971999999999</v>
      </c>
      <c r="M30" s="30">
        <v>2.8169010000000001</v>
      </c>
    </row>
    <row r="31" spans="1:13" x14ac:dyDescent="0.2">
      <c r="A31" s="19" t="s">
        <v>858</v>
      </c>
      <c r="B31" s="20">
        <v>11</v>
      </c>
      <c r="C31" s="20">
        <v>0</v>
      </c>
      <c r="D31" s="20">
        <v>0</v>
      </c>
      <c r="E31" s="20">
        <v>1</v>
      </c>
      <c r="F31" s="20">
        <v>2</v>
      </c>
      <c r="G31" s="20">
        <v>2</v>
      </c>
      <c r="H31" s="20">
        <v>2</v>
      </c>
      <c r="I31" s="20">
        <v>0</v>
      </c>
      <c r="J31" s="20">
        <v>0</v>
      </c>
      <c r="K31" s="20">
        <v>1</v>
      </c>
      <c r="L31" s="20">
        <v>6</v>
      </c>
      <c r="M31" s="20">
        <v>0</v>
      </c>
    </row>
    <row r="32" spans="1:13" x14ac:dyDescent="0.2">
      <c r="A32" s="21" t="s">
        <v>126</v>
      </c>
      <c r="B32" s="30">
        <v>100</v>
      </c>
      <c r="C32" s="30">
        <v>0</v>
      </c>
      <c r="D32" s="30">
        <v>0</v>
      </c>
      <c r="E32" s="30">
        <v>9.0909089999999999</v>
      </c>
      <c r="F32" s="30">
        <v>18.181818</v>
      </c>
      <c r="G32" s="30">
        <v>18.181818</v>
      </c>
      <c r="H32" s="30">
        <v>18.181818</v>
      </c>
      <c r="I32" s="30">
        <v>0</v>
      </c>
      <c r="J32" s="30">
        <v>0</v>
      </c>
      <c r="K32" s="30">
        <v>9.0909089999999999</v>
      </c>
      <c r="L32" s="30">
        <v>54.545454999999997</v>
      </c>
      <c r="M32" s="30">
        <v>0</v>
      </c>
    </row>
    <row r="33" spans="1:13" x14ac:dyDescent="0.2">
      <c r="A33" s="19" t="s">
        <v>859</v>
      </c>
      <c r="B33" s="20">
        <v>881</v>
      </c>
      <c r="C33" s="20">
        <v>316</v>
      </c>
      <c r="D33" s="20">
        <v>123</v>
      </c>
      <c r="E33" s="20">
        <v>125</v>
      </c>
      <c r="F33" s="20">
        <v>505</v>
      </c>
      <c r="G33" s="20">
        <v>365</v>
      </c>
      <c r="H33" s="20">
        <v>38</v>
      </c>
      <c r="I33" s="20">
        <v>2</v>
      </c>
      <c r="J33" s="20">
        <v>15</v>
      </c>
      <c r="K33" s="20">
        <v>24</v>
      </c>
      <c r="L33" s="20">
        <v>81</v>
      </c>
      <c r="M33" s="20">
        <v>28</v>
      </c>
    </row>
    <row r="34" spans="1:13" x14ac:dyDescent="0.2">
      <c r="A34" s="21" t="s">
        <v>126</v>
      </c>
      <c r="B34" s="30">
        <v>100</v>
      </c>
      <c r="C34" s="30">
        <v>35.868330999999998</v>
      </c>
      <c r="D34" s="30">
        <v>13.961406999999999</v>
      </c>
      <c r="E34" s="30">
        <v>14.188421999999999</v>
      </c>
      <c r="F34" s="30">
        <v>57.321226000000003</v>
      </c>
      <c r="G34" s="30">
        <v>41.430193000000003</v>
      </c>
      <c r="H34" s="30">
        <v>4.3132799999999998</v>
      </c>
      <c r="I34" s="30">
        <v>0.22701499999999999</v>
      </c>
      <c r="J34" s="30">
        <v>1.7026110000000001</v>
      </c>
      <c r="K34" s="30">
        <v>2.7241770000000001</v>
      </c>
      <c r="L34" s="30">
        <v>9.1940980000000003</v>
      </c>
      <c r="M34" s="30">
        <v>3.178207</v>
      </c>
    </row>
    <row r="35" spans="1:13" x14ac:dyDescent="0.2">
      <c r="A35" s="19" t="s">
        <v>860</v>
      </c>
      <c r="B35" s="20">
        <v>701</v>
      </c>
      <c r="C35" s="20">
        <v>97</v>
      </c>
      <c r="D35" s="20">
        <v>26</v>
      </c>
      <c r="E35" s="20">
        <v>83</v>
      </c>
      <c r="F35" s="20">
        <v>360</v>
      </c>
      <c r="G35" s="20">
        <v>308</v>
      </c>
      <c r="H35" s="20">
        <v>43</v>
      </c>
      <c r="I35" s="20">
        <v>2</v>
      </c>
      <c r="J35" s="20">
        <v>8</v>
      </c>
      <c r="K35" s="20">
        <v>29</v>
      </c>
      <c r="L35" s="20">
        <v>100</v>
      </c>
      <c r="M35" s="20">
        <v>36</v>
      </c>
    </row>
    <row r="36" spans="1:13" x14ac:dyDescent="0.2">
      <c r="A36" s="21" t="s">
        <v>126</v>
      </c>
      <c r="B36" s="30">
        <v>100</v>
      </c>
      <c r="C36" s="30">
        <v>13.837375</v>
      </c>
      <c r="D36" s="30">
        <v>3.708987</v>
      </c>
      <c r="E36" s="30">
        <v>11.840228</v>
      </c>
      <c r="F36" s="30">
        <v>51.355207</v>
      </c>
      <c r="G36" s="30">
        <v>43.937232999999999</v>
      </c>
      <c r="H36" s="30">
        <v>6.1340940000000002</v>
      </c>
      <c r="I36" s="30">
        <v>0.28530699999999998</v>
      </c>
      <c r="J36" s="30">
        <v>1.141227</v>
      </c>
      <c r="K36" s="30">
        <v>4.1369470000000002</v>
      </c>
      <c r="L36" s="30">
        <v>14.265335</v>
      </c>
      <c r="M36" s="30">
        <v>5.1355209999999998</v>
      </c>
    </row>
    <row r="37" spans="1:13" x14ac:dyDescent="0.2">
      <c r="A37" s="19" t="s">
        <v>861</v>
      </c>
      <c r="B37" s="20">
        <v>1801</v>
      </c>
      <c r="C37" s="20">
        <v>418</v>
      </c>
      <c r="D37" s="20">
        <v>150</v>
      </c>
      <c r="E37" s="20">
        <v>219</v>
      </c>
      <c r="F37" s="20">
        <v>946</v>
      </c>
      <c r="G37" s="20">
        <v>746</v>
      </c>
      <c r="H37" s="20">
        <v>102</v>
      </c>
      <c r="I37" s="20">
        <v>5</v>
      </c>
      <c r="J37" s="20">
        <v>23</v>
      </c>
      <c r="K37" s="20">
        <v>57</v>
      </c>
      <c r="L37" s="20">
        <v>254</v>
      </c>
      <c r="M37" s="20">
        <v>80</v>
      </c>
    </row>
    <row r="38" spans="1:13" x14ac:dyDescent="0.2">
      <c r="A38" s="21" t="s">
        <v>126</v>
      </c>
      <c r="B38" s="30">
        <v>100</v>
      </c>
      <c r="C38" s="30">
        <v>23.209327999999999</v>
      </c>
      <c r="D38" s="30">
        <v>8.3287060000000004</v>
      </c>
      <c r="E38" s="30">
        <v>12.159910999999999</v>
      </c>
      <c r="F38" s="30">
        <v>52.526373999999997</v>
      </c>
      <c r="G38" s="30">
        <v>41.421433</v>
      </c>
      <c r="H38" s="30">
        <v>5.6635200000000001</v>
      </c>
      <c r="I38" s="30">
        <v>0.27762399999999998</v>
      </c>
      <c r="J38" s="30">
        <v>1.2770680000000001</v>
      </c>
      <c r="K38" s="30">
        <v>3.1649080000000001</v>
      </c>
      <c r="L38" s="30">
        <v>14.103275999999999</v>
      </c>
      <c r="M38" s="30">
        <v>4.4419769999999996</v>
      </c>
    </row>
    <row r="39" spans="1:13" x14ac:dyDescent="0.2">
      <c r="A39" s="19" t="s">
        <v>862</v>
      </c>
      <c r="B39" s="20">
        <v>920</v>
      </c>
      <c r="C39" s="20">
        <v>102</v>
      </c>
      <c r="D39" s="20">
        <v>27</v>
      </c>
      <c r="E39" s="20">
        <v>94</v>
      </c>
      <c r="F39" s="20">
        <v>441</v>
      </c>
      <c r="G39" s="20">
        <v>381</v>
      </c>
      <c r="H39" s="20">
        <v>64</v>
      </c>
      <c r="I39" s="20">
        <v>3</v>
      </c>
      <c r="J39" s="20">
        <v>8</v>
      </c>
      <c r="K39" s="20">
        <v>33</v>
      </c>
      <c r="L39" s="20">
        <v>173</v>
      </c>
      <c r="M39" s="20">
        <v>52</v>
      </c>
    </row>
    <row r="40" spans="1:13" x14ac:dyDescent="0.2">
      <c r="A40" s="21" t="s">
        <v>126</v>
      </c>
      <c r="B40" s="30">
        <v>100</v>
      </c>
      <c r="C40" s="30">
        <v>11.086957</v>
      </c>
      <c r="D40" s="30">
        <v>2.9347829999999999</v>
      </c>
      <c r="E40" s="30">
        <v>10.217390999999999</v>
      </c>
      <c r="F40" s="30">
        <v>47.934783000000003</v>
      </c>
      <c r="G40" s="30">
        <v>41.413043000000002</v>
      </c>
      <c r="H40" s="30">
        <v>6.9565219999999997</v>
      </c>
      <c r="I40" s="30">
        <v>0.32608700000000002</v>
      </c>
      <c r="J40" s="30">
        <v>0.86956500000000003</v>
      </c>
      <c r="K40" s="30">
        <v>3.586957</v>
      </c>
      <c r="L40" s="30">
        <v>18.804348000000001</v>
      </c>
      <c r="M40" s="30">
        <v>5.6521739999999996</v>
      </c>
    </row>
    <row r="41" spans="1:13" x14ac:dyDescent="0.2">
      <c r="A41" s="19" t="s">
        <v>863</v>
      </c>
      <c r="B41" s="20">
        <v>219</v>
      </c>
      <c r="C41" s="20">
        <v>5</v>
      </c>
      <c r="D41" s="20">
        <v>1</v>
      </c>
      <c r="E41" s="20">
        <v>11</v>
      </c>
      <c r="F41" s="20">
        <v>81</v>
      </c>
      <c r="G41" s="20">
        <v>73</v>
      </c>
      <c r="H41" s="20">
        <v>21</v>
      </c>
      <c r="I41" s="20">
        <v>1</v>
      </c>
      <c r="J41" s="20">
        <v>0</v>
      </c>
      <c r="K41" s="20">
        <v>4</v>
      </c>
      <c r="L41" s="20">
        <v>73</v>
      </c>
      <c r="M41" s="20">
        <v>16</v>
      </c>
    </row>
    <row r="42" spans="1:13" x14ac:dyDescent="0.2">
      <c r="A42" s="21" t="s">
        <v>126</v>
      </c>
      <c r="B42" s="30">
        <v>100</v>
      </c>
      <c r="C42" s="30">
        <v>2.2831049999999999</v>
      </c>
      <c r="D42" s="30">
        <v>0.456621</v>
      </c>
      <c r="E42" s="30">
        <v>5.022831</v>
      </c>
      <c r="F42" s="30">
        <v>36.986300999999997</v>
      </c>
      <c r="G42" s="30">
        <v>33.333333000000003</v>
      </c>
      <c r="H42" s="30">
        <v>9.5890409999999999</v>
      </c>
      <c r="I42" s="30">
        <v>0.456621</v>
      </c>
      <c r="J42" s="30">
        <v>0</v>
      </c>
      <c r="K42" s="30">
        <v>1.826484</v>
      </c>
      <c r="L42" s="30">
        <v>33.333333000000003</v>
      </c>
      <c r="M42" s="30">
        <v>7.305936</v>
      </c>
    </row>
    <row r="43" spans="1:13" x14ac:dyDescent="0.2">
      <c r="A43" s="18" t="s">
        <v>864</v>
      </c>
      <c r="B43" s="17">
        <v>208</v>
      </c>
      <c r="C43" s="17">
        <v>131</v>
      </c>
      <c r="D43" s="17">
        <v>27</v>
      </c>
      <c r="E43" s="17">
        <v>35</v>
      </c>
      <c r="F43" s="17">
        <v>116</v>
      </c>
      <c r="G43" s="17">
        <v>71</v>
      </c>
      <c r="H43" s="17">
        <v>9</v>
      </c>
      <c r="I43" s="17">
        <v>1</v>
      </c>
      <c r="J43" s="17">
        <v>8</v>
      </c>
      <c r="K43" s="17">
        <v>10</v>
      </c>
      <c r="L43" s="17">
        <v>8</v>
      </c>
      <c r="M43" s="17">
        <v>3</v>
      </c>
    </row>
    <row r="44" spans="1:13" x14ac:dyDescent="0.2">
      <c r="A44" s="21" t="s">
        <v>126</v>
      </c>
      <c r="B44" s="30">
        <v>100</v>
      </c>
      <c r="C44" s="30">
        <v>62.980769000000002</v>
      </c>
      <c r="D44" s="30">
        <v>12.980769</v>
      </c>
      <c r="E44" s="30">
        <v>16.826923000000001</v>
      </c>
      <c r="F44" s="30">
        <v>55.769230999999998</v>
      </c>
      <c r="G44" s="30">
        <v>34.134614999999997</v>
      </c>
      <c r="H44" s="30">
        <v>4.3269229999999999</v>
      </c>
      <c r="I44" s="30">
        <v>0.480769</v>
      </c>
      <c r="J44" s="30">
        <v>3.8461539999999999</v>
      </c>
      <c r="K44" s="30">
        <v>4.8076920000000003</v>
      </c>
      <c r="L44" s="30">
        <v>3.8461539999999999</v>
      </c>
      <c r="M44" s="30">
        <v>1.4423079999999999</v>
      </c>
    </row>
    <row r="45" spans="1:13" x14ac:dyDescent="0.2">
      <c r="A45" s="19" t="s">
        <v>852</v>
      </c>
      <c r="B45" s="20">
        <v>220</v>
      </c>
      <c r="C45" s="20">
        <v>104</v>
      </c>
      <c r="D45" s="20">
        <v>33</v>
      </c>
      <c r="E45" s="20">
        <v>45</v>
      </c>
      <c r="F45" s="20">
        <v>119</v>
      </c>
      <c r="G45" s="20">
        <v>89</v>
      </c>
      <c r="H45" s="20">
        <v>6</v>
      </c>
      <c r="I45" s="20">
        <v>1</v>
      </c>
      <c r="J45" s="20">
        <v>3</v>
      </c>
      <c r="K45" s="20">
        <v>9</v>
      </c>
      <c r="L45" s="20">
        <v>21</v>
      </c>
      <c r="M45" s="20">
        <v>4</v>
      </c>
    </row>
    <row r="46" spans="1:13" x14ac:dyDescent="0.2">
      <c r="A46" s="21" t="s">
        <v>126</v>
      </c>
      <c r="B46" s="30">
        <v>100</v>
      </c>
      <c r="C46" s="30">
        <v>47.272727000000003</v>
      </c>
      <c r="D46" s="30">
        <v>15</v>
      </c>
      <c r="E46" s="30">
        <v>20.454545</v>
      </c>
      <c r="F46" s="30">
        <v>54.090909000000003</v>
      </c>
      <c r="G46" s="30">
        <v>40.454545000000003</v>
      </c>
      <c r="H46" s="30">
        <v>2.7272729999999998</v>
      </c>
      <c r="I46" s="30">
        <v>0.45454499999999998</v>
      </c>
      <c r="J46" s="30">
        <v>1.3636360000000001</v>
      </c>
      <c r="K46" s="30">
        <v>4.0909089999999999</v>
      </c>
      <c r="L46" s="30">
        <v>9.5454550000000005</v>
      </c>
      <c r="M46" s="30">
        <v>1.818182</v>
      </c>
    </row>
    <row r="47" spans="1:13" x14ac:dyDescent="0.2">
      <c r="A47" s="19" t="s">
        <v>853</v>
      </c>
      <c r="B47" s="20">
        <v>226</v>
      </c>
      <c r="C47" s="20">
        <v>82</v>
      </c>
      <c r="D47" s="20">
        <v>28</v>
      </c>
      <c r="E47" s="20">
        <v>32</v>
      </c>
      <c r="F47" s="20">
        <v>127</v>
      </c>
      <c r="G47" s="20">
        <v>90</v>
      </c>
      <c r="H47" s="20">
        <v>10</v>
      </c>
      <c r="I47" s="20">
        <v>0</v>
      </c>
      <c r="J47" s="20">
        <v>7</v>
      </c>
      <c r="K47" s="20">
        <v>3</v>
      </c>
      <c r="L47" s="20">
        <v>24</v>
      </c>
      <c r="M47" s="20">
        <v>8</v>
      </c>
    </row>
    <row r="48" spans="1:13" x14ac:dyDescent="0.2">
      <c r="A48" s="21" t="s">
        <v>126</v>
      </c>
      <c r="B48" s="30">
        <v>100</v>
      </c>
      <c r="C48" s="30">
        <v>36.283186000000001</v>
      </c>
      <c r="D48" s="30">
        <v>12.389381</v>
      </c>
      <c r="E48" s="30">
        <v>14.159292000000001</v>
      </c>
      <c r="F48" s="30">
        <v>56.194690000000001</v>
      </c>
      <c r="G48" s="30">
        <v>39.823008999999999</v>
      </c>
      <c r="H48" s="30">
        <v>4.424779</v>
      </c>
      <c r="I48" s="30">
        <v>0</v>
      </c>
      <c r="J48" s="30">
        <v>3.0973449999999998</v>
      </c>
      <c r="K48" s="30">
        <v>1.327434</v>
      </c>
      <c r="L48" s="30">
        <v>10.619469</v>
      </c>
      <c r="M48" s="30">
        <v>3.5398230000000002</v>
      </c>
    </row>
    <row r="49" spans="1:13" x14ac:dyDescent="0.2">
      <c r="A49" s="19" t="s">
        <v>854</v>
      </c>
      <c r="B49" s="20">
        <v>211</v>
      </c>
      <c r="C49" s="20">
        <v>52</v>
      </c>
      <c r="D49" s="20">
        <v>10</v>
      </c>
      <c r="E49" s="20">
        <v>30</v>
      </c>
      <c r="F49" s="20">
        <v>91</v>
      </c>
      <c r="G49" s="20">
        <v>88</v>
      </c>
      <c r="H49" s="20">
        <v>6</v>
      </c>
      <c r="I49" s="20">
        <v>0</v>
      </c>
      <c r="J49" s="20">
        <v>2</v>
      </c>
      <c r="K49" s="20">
        <v>9</v>
      </c>
      <c r="L49" s="20">
        <v>25</v>
      </c>
      <c r="M49" s="20">
        <v>15</v>
      </c>
    </row>
    <row r="50" spans="1:13" x14ac:dyDescent="0.2">
      <c r="A50" s="21" t="s">
        <v>126</v>
      </c>
      <c r="B50" s="30">
        <v>100</v>
      </c>
      <c r="C50" s="30">
        <v>24.644549999999999</v>
      </c>
      <c r="D50" s="30">
        <v>4.7393359999999998</v>
      </c>
      <c r="E50" s="30">
        <v>14.218009</v>
      </c>
      <c r="F50" s="30">
        <v>43.127961999999997</v>
      </c>
      <c r="G50" s="30">
        <v>41.706161000000002</v>
      </c>
      <c r="H50" s="30">
        <v>2.8436020000000002</v>
      </c>
      <c r="I50" s="30">
        <v>0</v>
      </c>
      <c r="J50" s="30">
        <v>0.94786700000000002</v>
      </c>
      <c r="K50" s="30">
        <v>4.2654030000000001</v>
      </c>
      <c r="L50" s="30">
        <v>11.848341</v>
      </c>
      <c r="M50" s="30">
        <v>7.1090049999999998</v>
      </c>
    </row>
    <row r="51" spans="1:13" x14ac:dyDescent="0.2">
      <c r="A51" s="19" t="s">
        <v>855</v>
      </c>
      <c r="B51" s="20">
        <v>134</v>
      </c>
      <c r="C51" s="20">
        <v>19</v>
      </c>
      <c r="D51" s="20">
        <v>3</v>
      </c>
      <c r="E51" s="20">
        <v>13</v>
      </c>
      <c r="F51" s="20">
        <v>73</v>
      </c>
      <c r="G51" s="20">
        <v>62</v>
      </c>
      <c r="H51" s="20">
        <v>5</v>
      </c>
      <c r="I51" s="20">
        <v>1</v>
      </c>
      <c r="J51" s="20">
        <v>1</v>
      </c>
      <c r="K51" s="20">
        <v>7</v>
      </c>
      <c r="L51" s="20">
        <v>20</v>
      </c>
      <c r="M51" s="20">
        <v>6</v>
      </c>
    </row>
    <row r="52" spans="1:13" x14ac:dyDescent="0.2">
      <c r="A52" s="21" t="s">
        <v>126</v>
      </c>
      <c r="B52" s="30">
        <v>100</v>
      </c>
      <c r="C52" s="30">
        <v>14.179104000000001</v>
      </c>
      <c r="D52" s="30">
        <v>2.2388059999999999</v>
      </c>
      <c r="E52" s="30">
        <v>9.7014929999999993</v>
      </c>
      <c r="F52" s="30">
        <v>54.477612000000001</v>
      </c>
      <c r="G52" s="30">
        <v>46.268656999999997</v>
      </c>
      <c r="H52" s="30">
        <v>3.7313429999999999</v>
      </c>
      <c r="I52" s="30">
        <v>0.74626899999999996</v>
      </c>
      <c r="J52" s="30">
        <v>0.74626899999999996</v>
      </c>
      <c r="K52" s="30">
        <v>5.2238810000000004</v>
      </c>
      <c r="L52" s="30">
        <v>14.925373</v>
      </c>
      <c r="M52" s="30">
        <v>4.4776119999999997</v>
      </c>
    </row>
    <row r="53" spans="1:13" x14ac:dyDescent="0.2">
      <c r="A53" s="19" t="s">
        <v>856</v>
      </c>
      <c r="B53" s="20">
        <v>65</v>
      </c>
      <c r="C53" s="20">
        <v>3</v>
      </c>
      <c r="D53" s="20">
        <v>1</v>
      </c>
      <c r="E53" s="20">
        <v>4</v>
      </c>
      <c r="F53" s="20">
        <v>31</v>
      </c>
      <c r="G53" s="20">
        <v>27</v>
      </c>
      <c r="H53" s="20">
        <v>3</v>
      </c>
      <c r="I53" s="20">
        <v>1</v>
      </c>
      <c r="J53" s="20">
        <v>0</v>
      </c>
      <c r="K53" s="20">
        <v>2</v>
      </c>
      <c r="L53" s="20">
        <v>15</v>
      </c>
      <c r="M53" s="20">
        <v>6</v>
      </c>
    </row>
    <row r="54" spans="1:13" x14ac:dyDescent="0.2">
      <c r="A54" s="21" t="s">
        <v>126</v>
      </c>
      <c r="B54" s="30">
        <v>100</v>
      </c>
      <c r="C54" s="30">
        <v>4.6153849999999998</v>
      </c>
      <c r="D54" s="30">
        <v>1.538462</v>
      </c>
      <c r="E54" s="30">
        <v>6.1538459999999997</v>
      </c>
      <c r="F54" s="30">
        <v>47.692307999999997</v>
      </c>
      <c r="G54" s="30">
        <v>41.538462000000003</v>
      </c>
      <c r="H54" s="30">
        <v>4.6153849999999998</v>
      </c>
      <c r="I54" s="30">
        <v>1.538462</v>
      </c>
      <c r="J54" s="30">
        <v>0</v>
      </c>
      <c r="K54" s="30">
        <v>3.0769229999999999</v>
      </c>
      <c r="L54" s="30">
        <v>23.076923000000001</v>
      </c>
      <c r="M54" s="30">
        <v>9.2307690000000004</v>
      </c>
    </row>
    <row r="55" spans="1:13" x14ac:dyDescent="0.2">
      <c r="A55" s="19" t="s">
        <v>857</v>
      </c>
      <c r="B55" s="20">
        <v>25</v>
      </c>
      <c r="C55" s="20">
        <v>0</v>
      </c>
      <c r="D55" s="20">
        <v>0</v>
      </c>
      <c r="E55" s="20">
        <v>1</v>
      </c>
      <c r="F55" s="20">
        <v>9</v>
      </c>
      <c r="G55" s="20">
        <v>5</v>
      </c>
      <c r="H55" s="20">
        <v>2</v>
      </c>
      <c r="I55" s="20">
        <v>0</v>
      </c>
      <c r="J55" s="20">
        <v>0</v>
      </c>
      <c r="K55" s="20">
        <v>1</v>
      </c>
      <c r="L55" s="20">
        <v>12</v>
      </c>
      <c r="M55" s="20">
        <v>1</v>
      </c>
    </row>
    <row r="56" spans="1:13" x14ac:dyDescent="0.2">
      <c r="A56" s="21" t="s">
        <v>126</v>
      </c>
      <c r="B56" s="30">
        <v>100</v>
      </c>
      <c r="C56" s="30">
        <v>0</v>
      </c>
      <c r="D56" s="30">
        <v>0</v>
      </c>
      <c r="E56" s="30">
        <v>4</v>
      </c>
      <c r="F56" s="30">
        <v>36</v>
      </c>
      <c r="G56" s="30">
        <v>20</v>
      </c>
      <c r="H56" s="30">
        <v>8</v>
      </c>
      <c r="I56" s="30">
        <v>0</v>
      </c>
      <c r="J56" s="30">
        <v>0</v>
      </c>
      <c r="K56" s="30">
        <v>4</v>
      </c>
      <c r="L56" s="30">
        <v>48</v>
      </c>
      <c r="M56" s="30">
        <v>4</v>
      </c>
    </row>
    <row r="57" spans="1:13" x14ac:dyDescent="0.2">
      <c r="A57" s="19" t="s">
        <v>858</v>
      </c>
      <c r="B57" s="20">
        <v>3</v>
      </c>
      <c r="C57" s="20">
        <v>0</v>
      </c>
      <c r="D57" s="20">
        <v>0</v>
      </c>
      <c r="E57" s="20">
        <v>0</v>
      </c>
      <c r="F57" s="20">
        <v>1</v>
      </c>
      <c r="G57" s="20">
        <v>2</v>
      </c>
      <c r="H57" s="20">
        <v>1</v>
      </c>
      <c r="I57" s="20">
        <v>0</v>
      </c>
      <c r="J57" s="20">
        <v>0</v>
      </c>
      <c r="K57" s="20">
        <v>0</v>
      </c>
      <c r="L57" s="20">
        <v>1</v>
      </c>
      <c r="M57" s="20">
        <v>0</v>
      </c>
    </row>
    <row r="58" spans="1:13" x14ac:dyDescent="0.2">
      <c r="A58" s="21" t="s">
        <v>126</v>
      </c>
      <c r="B58" s="30">
        <v>100</v>
      </c>
      <c r="C58" s="30">
        <v>0</v>
      </c>
      <c r="D58" s="30">
        <v>0</v>
      </c>
      <c r="E58" s="30">
        <v>0</v>
      </c>
      <c r="F58" s="30">
        <v>33.333333000000003</v>
      </c>
      <c r="G58" s="30">
        <v>66.666667000000004</v>
      </c>
      <c r="H58" s="30">
        <v>33.333333000000003</v>
      </c>
      <c r="I58" s="30">
        <v>0</v>
      </c>
      <c r="J58" s="30">
        <v>0</v>
      </c>
      <c r="K58" s="30">
        <v>0</v>
      </c>
      <c r="L58" s="30">
        <v>33.333333000000003</v>
      </c>
      <c r="M58" s="30">
        <v>0</v>
      </c>
    </row>
    <row r="59" spans="1:13" x14ac:dyDescent="0.2">
      <c r="A59" s="19" t="s">
        <v>859</v>
      </c>
      <c r="B59" s="20">
        <v>446</v>
      </c>
      <c r="C59" s="20">
        <v>186</v>
      </c>
      <c r="D59" s="20">
        <v>61</v>
      </c>
      <c r="E59" s="20">
        <v>77</v>
      </c>
      <c r="F59" s="20">
        <v>246</v>
      </c>
      <c r="G59" s="20">
        <v>179</v>
      </c>
      <c r="H59" s="20">
        <v>16</v>
      </c>
      <c r="I59" s="20">
        <v>1</v>
      </c>
      <c r="J59" s="20">
        <v>10</v>
      </c>
      <c r="K59" s="20">
        <v>12</v>
      </c>
      <c r="L59" s="20">
        <v>45</v>
      </c>
      <c r="M59" s="20">
        <v>12</v>
      </c>
    </row>
    <row r="60" spans="1:13" x14ac:dyDescent="0.2">
      <c r="A60" s="21" t="s">
        <v>126</v>
      </c>
      <c r="B60" s="30">
        <v>100</v>
      </c>
      <c r="C60" s="30">
        <v>41.704036000000002</v>
      </c>
      <c r="D60" s="30">
        <v>13.67713</v>
      </c>
      <c r="E60" s="30">
        <v>17.264574</v>
      </c>
      <c r="F60" s="30">
        <v>55.156950999999999</v>
      </c>
      <c r="G60" s="30">
        <v>40.134529000000001</v>
      </c>
      <c r="H60" s="30">
        <v>3.5874440000000001</v>
      </c>
      <c r="I60" s="30">
        <v>0.224215</v>
      </c>
      <c r="J60" s="30">
        <v>2.2421519999999999</v>
      </c>
      <c r="K60" s="30">
        <v>2.6905830000000002</v>
      </c>
      <c r="L60" s="30">
        <v>10.089686</v>
      </c>
      <c r="M60" s="30">
        <v>2.6905830000000002</v>
      </c>
    </row>
    <row r="61" spans="1:13" x14ac:dyDescent="0.2">
      <c r="A61" s="19" t="s">
        <v>860</v>
      </c>
      <c r="B61" s="20">
        <v>345</v>
      </c>
      <c r="C61" s="20">
        <v>71</v>
      </c>
      <c r="D61" s="20">
        <v>13</v>
      </c>
      <c r="E61" s="20">
        <v>43</v>
      </c>
      <c r="F61" s="20">
        <v>164</v>
      </c>
      <c r="G61" s="20">
        <v>150</v>
      </c>
      <c r="H61" s="20">
        <v>11</v>
      </c>
      <c r="I61" s="20">
        <v>1</v>
      </c>
      <c r="J61" s="20">
        <v>3</v>
      </c>
      <c r="K61" s="20">
        <v>16</v>
      </c>
      <c r="L61" s="20">
        <v>45</v>
      </c>
      <c r="M61" s="20">
        <v>21</v>
      </c>
    </row>
    <row r="62" spans="1:13" x14ac:dyDescent="0.2">
      <c r="A62" s="21" t="s">
        <v>126</v>
      </c>
      <c r="B62" s="30">
        <v>100</v>
      </c>
      <c r="C62" s="30">
        <v>20.579709999999999</v>
      </c>
      <c r="D62" s="30">
        <v>3.768116</v>
      </c>
      <c r="E62" s="30">
        <v>12.463768</v>
      </c>
      <c r="F62" s="30">
        <v>47.536231999999998</v>
      </c>
      <c r="G62" s="30">
        <v>43.478261000000003</v>
      </c>
      <c r="H62" s="30">
        <v>3.1884060000000001</v>
      </c>
      <c r="I62" s="30">
        <v>0.28985499999999997</v>
      </c>
      <c r="J62" s="30">
        <v>0.86956500000000003</v>
      </c>
      <c r="K62" s="30">
        <v>4.6376809999999997</v>
      </c>
      <c r="L62" s="30">
        <v>13.043478</v>
      </c>
      <c r="M62" s="30">
        <v>6.086957</v>
      </c>
    </row>
    <row r="63" spans="1:13" x14ac:dyDescent="0.2">
      <c r="A63" s="19" t="s">
        <v>861</v>
      </c>
      <c r="B63" s="20">
        <v>884</v>
      </c>
      <c r="C63" s="20">
        <v>260</v>
      </c>
      <c r="D63" s="20">
        <v>75</v>
      </c>
      <c r="E63" s="20">
        <v>125</v>
      </c>
      <c r="F63" s="20">
        <v>451</v>
      </c>
      <c r="G63" s="20">
        <v>363</v>
      </c>
      <c r="H63" s="20">
        <v>33</v>
      </c>
      <c r="I63" s="20">
        <v>3</v>
      </c>
      <c r="J63" s="20">
        <v>13</v>
      </c>
      <c r="K63" s="20">
        <v>31</v>
      </c>
      <c r="L63" s="20">
        <v>118</v>
      </c>
      <c r="M63" s="20">
        <v>40</v>
      </c>
    </row>
    <row r="64" spans="1:13" x14ac:dyDescent="0.2">
      <c r="A64" s="21" t="s">
        <v>126</v>
      </c>
      <c r="B64" s="30">
        <v>100</v>
      </c>
      <c r="C64" s="30">
        <v>29.411764999999999</v>
      </c>
      <c r="D64" s="30">
        <v>8.4841630000000006</v>
      </c>
      <c r="E64" s="30">
        <v>14.140271</v>
      </c>
      <c r="F64" s="30">
        <v>51.018099999999997</v>
      </c>
      <c r="G64" s="30">
        <v>41.063347999999998</v>
      </c>
      <c r="H64" s="30">
        <v>3.7330320000000001</v>
      </c>
      <c r="I64" s="30">
        <v>0.33936699999999997</v>
      </c>
      <c r="J64" s="30">
        <v>1.470588</v>
      </c>
      <c r="K64" s="30">
        <v>3.5067870000000001</v>
      </c>
      <c r="L64" s="30">
        <v>13.348416</v>
      </c>
      <c r="M64" s="30">
        <v>4.5248869999999997</v>
      </c>
    </row>
    <row r="65" spans="1:13" x14ac:dyDescent="0.2">
      <c r="A65" s="19" t="s">
        <v>862</v>
      </c>
      <c r="B65" s="20">
        <v>438</v>
      </c>
      <c r="C65" s="20">
        <v>74</v>
      </c>
      <c r="D65" s="20">
        <v>14</v>
      </c>
      <c r="E65" s="20">
        <v>48</v>
      </c>
      <c r="F65" s="20">
        <v>205</v>
      </c>
      <c r="G65" s="20">
        <v>184</v>
      </c>
      <c r="H65" s="20">
        <v>17</v>
      </c>
      <c r="I65" s="20">
        <v>2</v>
      </c>
      <c r="J65" s="20">
        <v>3</v>
      </c>
      <c r="K65" s="20">
        <v>19</v>
      </c>
      <c r="L65" s="20">
        <v>73</v>
      </c>
      <c r="M65" s="20">
        <v>28</v>
      </c>
    </row>
    <row r="66" spans="1:13" x14ac:dyDescent="0.2">
      <c r="A66" s="21" t="s">
        <v>126</v>
      </c>
      <c r="B66" s="30">
        <v>100</v>
      </c>
      <c r="C66" s="30">
        <v>16.894977000000001</v>
      </c>
      <c r="D66" s="30">
        <v>3.1963469999999998</v>
      </c>
      <c r="E66" s="30">
        <v>10.958904</v>
      </c>
      <c r="F66" s="30">
        <v>46.803652999999997</v>
      </c>
      <c r="G66" s="30">
        <v>42.009132000000001</v>
      </c>
      <c r="H66" s="30">
        <v>3.8812790000000001</v>
      </c>
      <c r="I66" s="30">
        <v>0.456621</v>
      </c>
      <c r="J66" s="30">
        <v>0.68493199999999999</v>
      </c>
      <c r="K66" s="30">
        <v>4.3379000000000003</v>
      </c>
      <c r="L66" s="30">
        <v>16.666667</v>
      </c>
      <c r="M66" s="30">
        <v>6.3926939999999997</v>
      </c>
    </row>
    <row r="67" spans="1:13" x14ac:dyDescent="0.2">
      <c r="A67" s="19" t="s">
        <v>863</v>
      </c>
      <c r="B67" s="20">
        <v>93</v>
      </c>
      <c r="C67" s="20">
        <v>3</v>
      </c>
      <c r="D67" s="20">
        <v>1</v>
      </c>
      <c r="E67" s="20">
        <v>5</v>
      </c>
      <c r="F67" s="20">
        <v>41</v>
      </c>
      <c r="G67" s="20">
        <v>34</v>
      </c>
      <c r="H67" s="20">
        <v>6</v>
      </c>
      <c r="I67" s="20">
        <v>1</v>
      </c>
      <c r="J67" s="20">
        <v>0</v>
      </c>
      <c r="K67" s="20">
        <v>3</v>
      </c>
      <c r="L67" s="20">
        <v>28</v>
      </c>
      <c r="M67" s="20">
        <v>7</v>
      </c>
    </row>
    <row r="68" spans="1:13" x14ac:dyDescent="0.2">
      <c r="A68" s="21" t="s">
        <v>126</v>
      </c>
      <c r="B68" s="30">
        <v>100</v>
      </c>
      <c r="C68" s="30">
        <v>3.225806</v>
      </c>
      <c r="D68" s="30">
        <v>1.075269</v>
      </c>
      <c r="E68" s="30">
        <v>5.3763439999999996</v>
      </c>
      <c r="F68" s="30">
        <v>44.086022</v>
      </c>
      <c r="G68" s="30">
        <v>36.559139999999999</v>
      </c>
      <c r="H68" s="30">
        <v>6.451613</v>
      </c>
      <c r="I68" s="30">
        <v>1.075269</v>
      </c>
      <c r="J68" s="30">
        <v>0</v>
      </c>
      <c r="K68" s="30">
        <v>3.225806</v>
      </c>
      <c r="L68" s="30">
        <v>30.107527000000001</v>
      </c>
      <c r="M68" s="30">
        <v>7.5268819999999996</v>
      </c>
    </row>
    <row r="69" spans="1:13" x14ac:dyDescent="0.2">
      <c r="A69" s="18" t="s">
        <v>865</v>
      </c>
      <c r="B69" s="17">
        <v>178</v>
      </c>
      <c r="C69" s="17">
        <v>93</v>
      </c>
      <c r="D69" s="17">
        <v>37</v>
      </c>
      <c r="E69" s="17">
        <v>25</v>
      </c>
      <c r="F69" s="17">
        <v>126</v>
      </c>
      <c r="G69" s="17">
        <v>61</v>
      </c>
      <c r="H69" s="17">
        <v>6</v>
      </c>
      <c r="I69" s="17">
        <v>0</v>
      </c>
      <c r="J69" s="17">
        <v>3</v>
      </c>
      <c r="K69" s="17">
        <v>5</v>
      </c>
      <c r="L69" s="17">
        <v>7</v>
      </c>
      <c r="M69" s="17">
        <v>2</v>
      </c>
    </row>
    <row r="70" spans="1:13" x14ac:dyDescent="0.2">
      <c r="A70" s="21" t="s">
        <v>126</v>
      </c>
      <c r="B70" s="30">
        <v>100</v>
      </c>
      <c r="C70" s="30">
        <v>52.247191000000001</v>
      </c>
      <c r="D70" s="30">
        <v>20.786517</v>
      </c>
      <c r="E70" s="30">
        <v>14.044943999999999</v>
      </c>
      <c r="F70" s="30">
        <v>70.786517000000003</v>
      </c>
      <c r="G70" s="30">
        <v>34.269663000000001</v>
      </c>
      <c r="H70" s="30">
        <v>3.370787</v>
      </c>
      <c r="I70" s="30">
        <v>0</v>
      </c>
      <c r="J70" s="30">
        <v>1.6853929999999999</v>
      </c>
      <c r="K70" s="30">
        <v>2.808989</v>
      </c>
      <c r="L70" s="30">
        <v>3.9325839999999999</v>
      </c>
      <c r="M70" s="30">
        <v>1.123596</v>
      </c>
    </row>
    <row r="71" spans="1:13" x14ac:dyDescent="0.2">
      <c r="A71" s="19" t="s">
        <v>852</v>
      </c>
      <c r="B71" s="20">
        <v>212</v>
      </c>
      <c r="C71" s="20">
        <v>88</v>
      </c>
      <c r="D71" s="20">
        <v>38</v>
      </c>
      <c r="E71" s="20">
        <v>31</v>
      </c>
      <c r="F71" s="20">
        <v>131</v>
      </c>
      <c r="G71" s="20">
        <v>97</v>
      </c>
      <c r="H71" s="20">
        <v>8</v>
      </c>
      <c r="I71" s="20">
        <v>1</v>
      </c>
      <c r="J71" s="20">
        <v>4</v>
      </c>
      <c r="K71" s="20">
        <v>6</v>
      </c>
      <c r="L71" s="20">
        <v>9</v>
      </c>
      <c r="M71" s="20">
        <v>4</v>
      </c>
    </row>
    <row r="72" spans="1:13" x14ac:dyDescent="0.2">
      <c r="A72" s="21" t="s">
        <v>126</v>
      </c>
      <c r="B72" s="30">
        <v>100</v>
      </c>
      <c r="C72" s="30">
        <v>41.509433999999999</v>
      </c>
      <c r="D72" s="30">
        <v>17.924527999999999</v>
      </c>
      <c r="E72" s="30">
        <v>14.622642000000001</v>
      </c>
      <c r="F72" s="30">
        <v>61.792453000000002</v>
      </c>
      <c r="G72" s="30">
        <v>45.754716999999999</v>
      </c>
      <c r="H72" s="30">
        <v>3.7735850000000002</v>
      </c>
      <c r="I72" s="30">
        <v>0.47169800000000001</v>
      </c>
      <c r="J72" s="30">
        <v>1.886792</v>
      </c>
      <c r="K72" s="30">
        <v>2.8301889999999998</v>
      </c>
      <c r="L72" s="30">
        <v>4.2452829999999997</v>
      </c>
      <c r="M72" s="30">
        <v>1.886792</v>
      </c>
    </row>
    <row r="73" spans="1:13" x14ac:dyDescent="0.2">
      <c r="A73" s="19" t="s">
        <v>853</v>
      </c>
      <c r="B73" s="20">
        <v>223</v>
      </c>
      <c r="C73" s="20">
        <v>42</v>
      </c>
      <c r="D73" s="20">
        <v>24</v>
      </c>
      <c r="E73" s="20">
        <v>17</v>
      </c>
      <c r="F73" s="20">
        <v>128</v>
      </c>
      <c r="G73" s="20">
        <v>89</v>
      </c>
      <c r="H73" s="20">
        <v>14</v>
      </c>
      <c r="I73" s="20">
        <v>0</v>
      </c>
      <c r="J73" s="20">
        <v>1</v>
      </c>
      <c r="K73" s="20">
        <v>6</v>
      </c>
      <c r="L73" s="20">
        <v>27</v>
      </c>
      <c r="M73" s="20">
        <v>12</v>
      </c>
    </row>
    <row r="74" spans="1:13" x14ac:dyDescent="0.2">
      <c r="A74" s="21" t="s">
        <v>126</v>
      </c>
      <c r="B74" s="30">
        <v>100</v>
      </c>
      <c r="C74" s="30">
        <v>18.834081000000001</v>
      </c>
      <c r="D74" s="30">
        <v>10.762332000000001</v>
      </c>
      <c r="E74" s="30">
        <v>7.6233180000000003</v>
      </c>
      <c r="F74" s="30">
        <v>57.399102999999997</v>
      </c>
      <c r="G74" s="30">
        <v>39.910314</v>
      </c>
      <c r="H74" s="30">
        <v>6.2780269999999998</v>
      </c>
      <c r="I74" s="30">
        <v>0</v>
      </c>
      <c r="J74" s="30">
        <v>0.44843</v>
      </c>
      <c r="K74" s="30">
        <v>2.6905830000000002</v>
      </c>
      <c r="L74" s="30">
        <v>12.107623</v>
      </c>
      <c r="M74" s="30">
        <v>5.3811660000000003</v>
      </c>
    </row>
    <row r="75" spans="1:13" x14ac:dyDescent="0.2">
      <c r="A75" s="19" t="s">
        <v>854</v>
      </c>
      <c r="B75" s="20">
        <v>216</v>
      </c>
      <c r="C75" s="20">
        <v>21</v>
      </c>
      <c r="D75" s="20">
        <v>10</v>
      </c>
      <c r="E75" s="20">
        <v>27</v>
      </c>
      <c r="F75" s="20">
        <v>123</v>
      </c>
      <c r="G75" s="20">
        <v>96</v>
      </c>
      <c r="H75" s="20">
        <v>15</v>
      </c>
      <c r="I75" s="20">
        <v>1</v>
      </c>
      <c r="J75" s="20">
        <v>3</v>
      </c>
      <c r="K75" s="20">
        <v>9</v>
      </c>
      <c r="L75" s="20">
        <v>33</v>
      </c>
      <c r="M75" s="20">
        <v>7</v>
      </c>
    </row>
    <row r="76" spans="1:13" x14ac:dyDescent="0.2">
      <c r="A76" s="21" t="s">
        <v>126</v>
      </c>
      <c r="B76" s="30">
        <v>100</v>
      </c>
      <c r="C76" s="30">
        <v>9.7222220000000004</v>
      </c>
      <c r="D76" s="30">
        <v>4.6296299999999997</v>
      </c>
      <c r="E76" s="30">
        <v>12.5</v>
      </c>
      <c r="F76" s="30">
        <v>56.944443999999997</v>
      </c>
      <c r="G76" s="30">
        <v>44.444443999999997</v>
      </c>
      <c r="H76" s="30">
        <v>6.9444439999999998</v>
      </c>
      <c r="I76" s="30">
        <v>0.46296300000000001</v>
      </c>
      <c r="J76" s="30">
        <v>1.388889</v>
      </c>
      <c r="K76" s="30">
        <v>4.1666670000000003</v>
      </c>
      <c r="L76" s="30">
        <v>15.277778</v>
      </c>
      <c r="M76" s="30">
        <v>3.2407409999999999</v>
      </c>
    </row>
    <row r="77" spans="1:13" x14ac:dyDescent="0.2">
      <c r="A77" s="19" t="s">
        <v>855</v>
      </c>
      <c r="B77" s="20">
        <v>140</v>
      </c>
      <c r="C77" s="20">
        <v>5</v>
      </c>
      <c r="D77" s="20">
        <v>3</v>
      </c>
      <c r="E77" s="20">
        <v>13</v>
      </c>
      <c r="F77" s="20">
        <v>73</v>
      </c>
      <c r="G77" s="20">
        <v>62</v>
      </c>
      <c r="H77" s="20">
        <v>17</v>
      </c>
      <c r="I77" s="20">
        <v>0</v>
      </c>
      <c r="J77" s="20">
        <v>2</v>
      </c>
      <c r="K77" s="20">
        <v>4</v>
      </c>
      <c r="L77" s="20">
        <v>22</v>
      </c>
      <c r="M77" s="20">
        <v>8</v>
      </c>
    </row>
    <row r="78" spans="1:13" x14ac:dyDescent="0.2">
      <c r="A78" s="21" t="s">
        <v>126</v>
      </c>
      <c r="B78" s="30">
        <v>100</v>
      </c>
      <c r="C78" s="30">
        <v>3.5714290000000002</v>
      </c>
      <c r="D78" s="30">
        <v>2.1428569999999998</v>
      </c>
      <c r="E78" s="30">
        <v>9.2857140000000005</v>
      </c>
      <c r="F78" s="30">
        <v>52.142856999999999</v>
      </c>
      <c r="G78" s="30">
        <v>44.285713999999999</v>
      </c>
      <c r="H78" s="30">
        <v>12.142856999999999</v>
      </c>
      <c r="I78" s="30">
        <v>0</v>
      </c>
      <c r="J78" s="30">
        <v>1.428571</v>
      </c>
      <c r="K78" s="30">
        <v>2.8571430000000002</v>
      </c>
      <c r="L78" s="30">
        <v>15.714286</v>
      </c>
      <c r="M78" s="30">
        <v>5.7142860000000004</v>
      </c>
    </row>
    <row r="79" spans="1:13" x14ac:dyDescent="0.2">
      <c r="A79" s="19" t="s">
        <v>856</v>
      </c>
      <c r="B79" s="20">
        <v>72</v>
      </c>
      <c r="C79" s="20">
        <v>1</v>
      </c>
      <c r="D79" s="20">
        <v>0</v>
      </c>
      <c r="E79" s="20">
        <v>2</v>
      </c>
      <c r="F79" s="20">
        <v>24</v>
      </c>
      <c r="G79" s="20">
        <v>27</v>
      </c>
      <c r="H79" s="20">
        <v>9</v>
      </c>
      <c r="I79" s="20">
        <v>0</v>
      </c>
      <c r="J79" s="20">
        <v>0</v>
      </c>
      <c r="K79" s="20">
        <v>0</v>
      </c>
      <c r="L79" s="20">
        <v>21</v>
      </c>
      <c r="M79" s="20">
        <v>8</v>
      </c>
    </row>
    <row r="80" spans="1:13" x14ac:dyDescent="0.2">
      <c r="A80" s="21" t="s">
        <v>126</v>
      </c>
      <c r="B80" s="30">
        <v>100</v>
      </c>
      <c r="C80" s="30">
        <v>1.388889</v>
      </c>
      <c r="D80" s="30">
        <v>0</v>
      </c>
      <c r="E80" s="30">
        <v>2.7777780000000001</v>
      </c>
      <c r="F80" s="30">
        <v>33.333333000000003</v>
      </c>
      <c r="G80" s="30">
        <v>37.5</v>
      </c>
      <c r="H80" s="30">
        <v>12.5</v>
      </c>
      <c r="I80" s="30">
        <v>0</v>
      </c>
      <c r="J80" s="30">
        <v>0</v>
      </c>
      <c r="K80" s="30">
        <v>0</v>
      </c>
      <c r="L80" s="30">
        <v>29.166667</v>
      </c>
      <c r="M80" s="30">
        <v>11.111110999999999</v>
      </c>
    </row>
    <row r="81" spans="1:13" x14ac:dyDescent="0.2">
      <c r="A81" s="19" t="s">
        <v>857</v>
      </c>
      <c r="B81" s="20">
        <v>46</v>
      </c>
      <c r="C81" s="20">
        <v>1</v>
      </c>
      <c r="D81" s="20">
        <v>0</v>
      </c>
      <c r="E81" s="20">
        <v>3</v>
      </c>
      <c r="F81" s="20">
        <v>15</v>
      </c>
      <c r="G81" s="20">
        <v>12</v>
      </c>
      <c r="H81" s="20">
        <v>5</v>
      </c>
      <c r="I81" s="20">
        <v>0</v>
      </c>
      <c r="J81" s="20">
        <v>0</v>
      </c>
      <c r="K81" s="20">
        <v>0</v>
      </c>
      <c r="L81" s="20">
        <v>19</v>
      </c>
      <c r="M81" s="20">
        <v>1</v>
      </c>
    </row>
    <row r="82" spans="1:13" x14ac:dyDescent="0.2">
      <c r="A82" s="21" t="s">
        <v>126</v>
      </c>
      <c r="B82" s="30">
        <v>100</v>
      </c>
      <c r="C82" s="30">
        <v>2.1739130000000002</v>
      </c>
      <c r="D82" s="30">
        <v>0</v>
      </c>
      <c r="E82" s="30">
        <v>6.5217390000000002</v>
      </c>
      <c r="F82" s="30">
        <v>32.608696000000002</v>
      </c>
      <c r="G82" s="30">
        <v>26.086957000000002</v>
      </c>
      <c r="H82" s="30">
        <v>10.869565</v>
      </c>
      <c r="I82" s="30">
        <v>0</v>
      </c>
      <c r="J82" s="30">
        <v>0</v>
      </c>
      <c r="K82" s="30">
        <v>0</v>
      </c>
      <c r="L82" s="30">
        <v>41.304347999999997</v>
      </c>
      <c r="M82" s="30">
        <v>2.1739130000000002</v>
      </c>
    </row>
    <row r="83" spans="1:13" x14ac:dyDescent="0.2">
      <c r="A83" s="19" t="s">
        <v>858</v>
      </c>
      <c r="B83" s="20">
        <v>8</v>
      </c>
      <c r="C83" s="20">
        <v>0</v>
      </c>
      <c r="D83" s="20">
        <v>0</v>
      </c>
      <c r="E83" s="20">
        <v>1</v>
      </c>
      <c r="F83" s="20">
        <v>1</v>
      </c>
      <c r="G83" s="20">
        <v>0</v>
      </c>
      <c r="H83" s="20">
        <v>1</v>
      </c>
      <c r="I83" s="20">
        <v>0</v>
      </c>
      <c r="J83" s="20">
        <v>0</v>
      </c>
      <c r="K83" s="20">
        <v>1</v>
      </c>
      <c r="L83" s="20">
        <v>5</v>
      </c>
      <c r="M83" s="20">
        <v>0</v>
      </c>
    </row>
    <row r="84" spans="1:13" x14ac:dyDescent="0.2">
      <c r="A84" s="21" t="s">
        <v>126</v>
      </c>
      <c r="B84" s="30">
        <v>100</v>
      </c>
      <c r="C84" s="30">
        <v>0</v>
      </c>
      <c r="D84" s="30">
        <v>0</v>
      </c>
      <c r="E84" s="30">
        <v>12.5</v>
      </c>
      <c r="F84" s="30">
        <v>12.5</v>
      </c>
      <c r="G84" s="30">
        <v>0</v>
      </c>
      <c r="H84" s="30">
        <v>12.5</v>
      </c>
      <c r="I84" s="30">
        <v>0</v>
      </c>
      <c r="J84" s="30">
        <v>0</v>
      </c>
      <c r="K84" s="30">
        <v>12.5</v>
      </c>
      <c r="L84" s="30">
        <v>62.5</v>
      </c>
      <c r="M84" s="30">
        <v>0</v>
      </c>
    </row>
    <row r="85" spans="1:13" x14ac:dyDescent="0.2">
      <c r="A85" s="19" t="s">
        <v>859</v>
      </c>
      <c r="B85" s="20">
        <v>435</v>
      </c>
      <c r="C85" s="20">
        <v>130</v>
      </c>
      <c r="D85" s="20">
        <v>62</v>
      </c>
      <c r="E85" s="20">
        <v>48</v>
      </c>
      <c r="F85" s="20">
        <v>259</v>
      </c>
      <c r="G85" s="20">
        <v>186</v>
      </c>
      <c r="H85" s="20">
        <v>22</v>
      </c>
      <c r="I85" s="20">
        <v>1</v>
      </c>
      <c r="J85" s="20">
        <v>5</v>
      </c>
      <c r="K85" s="20">
        <v>12</v>
      </c>
      <c r="L85" s="20">
        <v>36</v>
      </c>
      <c r="M85" s="20">
        <v>16</v>
      </c>
    </row>
    <row r="86" spans="1:13" x14ac:dyDescent="0.2">
      <c r="A86" s="21" t="s">
        <v>126</v>
      </c>
      <c r="B86" s="30">
        <v>100</v>
      </c>
      <c r="C86" s="30">
        <v>29.885057</v>
      </c>
      <c r="D86" s="30">
        <v>14.252874</v>
      </c>
      <c r="E86" s="30">
        <v>11.034483</v>
      </c>
      <c r="F86" s="30">
        <v>59.540230000000001</v>
      </c>
      <c r="G86" s="30">
        <v>42.758620999999998</v>
      </c>
      <c r="H86" s="30">
        <v>5.0574709999999996</v>
      </c>
      <c r="I86" s="30">
        <v>0.22988500000000001</v>
      </c>
      <c r="J86" s="30">
        <v>1.1494249999999999</v>
      </c>
      <c r="K86" s="30">
        <v>2.7586210000000002</v>
      </c>
      <c r="L86" s="30">
        <v>8.2758620000000001</v>
      </c>
      <c r="M86" s="30">
        <v>3.6781609999999998</v>
      </c>
    </row>
    <row r="87" spans="1:13" x14ac:dyDescent="0.2">
      <c r="A87" s="19" t="s">
        <v>860</v>
      </c>
      <c r="B87" s="20">
        <v>356</v>
      </c>
      <c r="C87" s="20">
        <v>26</v>
      </c>
      <c r="D87" s="20">
        <v>13</v>
      </c>
      <c r="E87" s="20">
        <v>40</v>
      </c>
      <c r="F87" s="20">
        <v>196</v>
      </c>
      <c r="G87" s="20">
        <v>158</v>
      </c>
      <c r="H87" s="20">
        <v>32</v>
      </c>
      <c r="I87" s="20">
        <v>1</v>
      </c>
      <c r="J87" s="20">
        <v>5</v>
      </c>
      <c r="K87" s="20">
        <v>13</v>
      </c>
      <c r="L87" s="20">
        <v>55</v>
      </c>
      <c r="M87" s="20">
        <v>15</v>
      </c>
    </row>
    <row r="88" spans="1:13" x14ac:dyDescent="0.2">
      <c r="A88" s="21" t="s">
        <v>126</v>
      </c>
      <c r="B88" s="30">
        <v>100</v>
      </c>
      <c r="C88" s="30">
        <v>7.3033710000000003</v>
      </c>
      <c r="D88" s="30">
        <v>3.6516850000000001</v>
      </c>
      <c r="E88" s="30">
        <v>11.235955000000001</v>
      </c>
      <c r="F88" s="30">
        <v>55.056179999999998</v>
      </c>
      <c r="G88" s="30">
        <v>44.382021999999999</v>
      </c>
      <c r="H88" s="30">
        <v>8.9887639999999998</v>
      </c>
      <c r="I88" s="30">
        <v>0.28089900000000001</v>
      </c>
      <c r="J88" s="30">
        <v>1.4044939999999999</v>
      </c>
      <c r="K88" s="30">
        <v>3.6516850000000001</v>
      </c>
      <c r="L88" s="30">
        <v>15.449438000000001</v>
      </c>
      <c r="M88" s="30">
        <v>4.2134830000000001</v>
      </c>
    </row>
    <row r="89" spans="1:13" x14ac:dyDescent="0.2">
      <c r="A89" s="19" t="s">
        <v>861</v>
      </c>
      <c r="B89" s="20">
        <v>917</v>
      </c>
      <c r="C89" s="20">
        <v>158</v>
      </c>
      <c r="D89" s="20">
        <v>75</v>
      </c>
      <c r="E89" s="20">
        <v>94</v>
      </c>
      <c r="F89" s="20">
        <v>495</v>
      </c>
      <c r="G89" s="20">
        <v>383</v>
      </c>
      <c r="H89" s="20">
        <v>69</v>
      </c>
      <c r="I89" s="20">
        <v>2</v>
      </c>
      <c r="J89" s="20">
        <v>10</v>
      </c>
      <c r="K89" s="20">
        <v>26</v>
      </c>
      <c r="L89" s="20">
        <v>136</v>
      </c>
      <c r="M89" s="20">
        <v>40</v>
      </c>
    </row>
    <row r="90" spans="1:13" x14ac:dyDescent="0.2">
      <c r="A90" s="21" t="s">
        <v>126</v>
      </c>
      <c r="B90" s="30">
        <v>100</v>
      </c>
      <c r="C90" s="30">
        <v>17.230098000000002</v>
      </c>
      <c r="D90" s="30">
        <v>8.1788439999999998</v>
      </c>
      <c r="E90" s="30">
        <v>10.250818000000001</v>
      </c>
      <c r="F90" s="30">
        <v>53.980370999999998</v>
      </c>
      <c r="G90" s="30">
        <v>41.766629999999999</v>
      </c>
      <c r="H90" s="30">
        <v>7.5245369999999996</v>
      </c>
      <c r="I90" s="30">
        <v>0.21810299999999999</v>
      </c>
      <c r="J90" s="30">
        <v>1.0905130000000001</v>
      </c>
      <c r="K90" s="30">
        <v>2.8353329999999999</v>
      </c>
      <c r="L90" s="30">
        <v>14.830971</v>
      </c>
      <c r="M90" s="30">
        <v>4.36205</v>
      </c>
    </row>
    <row r="91" spans="1:13" x14ac:dyDescent="0.2">
      <c r="A91" s="19" t="s">
        <v>862</v>
      </c>
      <c r="B91" s="20">
        <v>482</v>
      </c>
      <c r="C91" s="20">
        <v>28</v>
      </c>
      <c r="D91" s="20">
        <v>13</v>
      </c>
      <c r="E91" s="20">
        <v>46</v>
      </c>
      <c r="F91" s="20">
        <v>236</v>
      </c>
      <c r="G91" s="20">
        <v>197</v>
      </c>
      <c r="H91" s="20">
        <v>47</v>
      </c>
      <c r="I91" s="20">
        <v>1</v>
      </c>
      <c r="J91" s="20">
        <v>5</v>
      </c>
      <c r="K91" s="20">
        <v>14</v>
      </c>
      <c r="L91" s="20">
        <v>100</v>
      </c>
      <c r="M91" s="20">
        <v>24</v>
      </c>
    </row>
    <row r="92" spans="1:13" x14ac:dyDescent="0.2">
      <c r="A92" s="21" t="s">
        <v>126</v>
      </c>
      <c r="B92" s="30">
        <v>100</v>
      </c>
      <c r="C92" s="30">
        <v>5.8091290000000004</v>
      </c>
      <c r="D92" s="30">
        <v>2.697095</v>
      </c>
      <c r="E92" s="30">
        <v>9.5435680000000005</v>
      </c>
      <c r="F92" s="30">
        <v>48.962656000000003</v>
      </c>
      <c r="G92" s="30">
        <v>40.871369000000001</v>
      </c>
      <c r="H92" s="30">
        <v>9.7510370000000002</v>
      </c>
      <c r="I92" s="30">
        <v>0.20746899999999999</v>
      </c>
      <c r="J92" s="30">
        <v>1.037344</v>
      </c>
      <c r="K92" s="30">
        <v>2.9045640000000001</v>
      </c>
      <c r="L92" s="30">
        <v>20.746887999999998</v>
      </c>
      <c r="M92" s="30">
        <v>4.9792529999999999</v>
      </c>
    </row>
    <row r="93" spans="1:13" x14ac:dyDescent="0.2">
      <c r="A93" s="19" t="s">
        <v>863</v>
      </c>
      <c r="B93" s="20">
        <v>126</v>
      </c>
      <c r="C93" s="20">
        <v>2</v>
      </c>
      <c r="D93" s="20">
        <v>0</v>
      </c>
      <c r="E93" s="20">
        <v>6</v>
      </c>
      <c r="F93" s="20">
        <v>40</v>
      </c>
      <c r="G93" s="20">
        <v>39</v>
      </c>
      <c r="H93" s="20">
        <v>15</v>
      </c>
      <c r="I93" s="20">
        <v>0</v>
      </c>
      <c r="J93" s="20">
        <v>0</v>
      </c>
      <c r="K93" s="20">
        <v>1</v>
      </c>
      <c r="L93" s="20">
        <v>45</v>
      </c>
      <c r="M93" s="20">
        <v>9</v>
      </c>
    </row>
    <row r="94" spans="1:13" x14ac:dyDescent="0.2">
      <c r="A94" s="21" t="s">
        <v>126</v>
      </c>
      <c r="B94" s="30">
        <v>100</v>
      </c>
      <c r="C94" s="30">
        <v>1.587302</v>
      </c>
      <c r="D94" s="30">
        <v>0</v>
      </c>
      <c r="E94" s="30">
        <v>4.7619049999999996</v>
      </c>
      <c r="F94" s="30">
        <v>31.746032</v>
      </c>
      <c r="G94" s="30">
        <v>30.952380999999999</v>
      </c>
      <c r="H94" s="30">
        <v>11.904762</v>
      </c>
      <c r="I94" s="30">
        <v>0</v>
      </c>
      <c r="J94" s="30">
        <v>0</v>
      </c>
      <c r="K94" s="30">
        <v>0.793651</v>
      </c>
      <c r="L94" s="30">
        <v>35.714286000000001</v>
      </c>
      <c r="M94" s="30">
        <v>7.1428570000000002</v>
      </c>
    </row>
    <row r="95" spans="1:13" x14ac:dyDescent="0.2">
      <c r="A95" s="18" t="s">
        <v>866</v>
      </c>
      <c r="B95" s="18"/>
      <c r="C95" s="18"/>
      <c r="D95" s="18"/>
      <c r="E95" s="18"/>
      <c r="F95" s="18"/>
      <c r="G95" s="18"/>
      <c r="H95" s="18"/>
      <c r="I95" s="18"/>
      <c r="J95" s="18"/>
      <c r="K95" s="18"/>
      <c r="L95" s="18"/>
      <c r="M95" s="18"/>
    </row>
    <row r="96" spans="1:13" x14ac:dyDescent="0.2">
      <c r="A96" s="19" t="s">
        <v>130</v>
      </c>
      <c r="B96" s="20">
        <v>151</v>
      </c>
      <c r="C96" s="20">
        <v>68</v>
      </c>
      <c r="D96" s="20">
        <v>1</v>
      </c>
      <c r="E96" s="20">
        <v>22</v>
      </c>
      <c r="F96" s="20">
        <v>80</v>
      </c>
      <c r="G96" s="20">
        <v>57</v>
      </c>
      <c r="H96" s="20">
        <v>9</v>
      </c>
      <c r="I96" s="20">
        <v>1</v>
      </c>
      <c r="J96" s="20">
        <v>4</v>
      </c>
      <c r="K96" s="20">
        <v>8</v>
      </c>
      <c r="L96" s="20">
        <v>19</v>
      </c>
      <c r="M96" s="20">
        <v>4</v>
      </c>
    </row>
    <row r="97" spans="1:13" x14ac:dyDescent="0.2">
      <c r="A97" s="21" t="s">
        <v>126</v>
      </c>
      <c r="B97" s="30">
        <v>100</v>
      </c>
      <c r="C97" s="30">
        <v>45.033113</v>
      </c>
      <c r="D97" s="30">
        <v>0.66225199999999995</v>
      </c>
      <c r="E97" s="30">
        <v>14.569535999999999</v>
      </c>
      <c r="F97" s="30">
        <v>52.980131999999998</v>
      </c>
      <c r="G97" s="30">
        <v>37.748344000000003</v>
      </c>
      <c r="H97" s="30">
        <v>5.9602649999999997</v>
      </c>
      <c r="I97" s="30">
        <v>0.66225199999999995</v>
      </c>
      <c r="J97" s="30">
        <v>2.6490070000000001</v>
      </c>
      <c r="K97" s="30">
        <v>5.2980130000000001</v>
      </c>
      <c r="L97" s="30">
        <v>12.582781000000001</v>
      </c>
      <c r="M97" s="30">
        <v>2.6490070000000001</v>
      </c>
    </row>
    <row r="98" spans="1:13" x14ac:dyDescent="0.2">
      <c r="A98" s="19" t="s">
        <v>131</v>
      </c>
      <c r="B98" s="20">
        <v>1446</v>
      </c>
      <c r="C98" s="20">
        <v>448</v>
      </c>
      <c r="D98" s="20">
        <v>208</v>
      </c>
      <c r="E98" s="20">
        <v>208</v>
      </c>
      <c r="F98" s="20">
        <v>828</v>
      </c>
      <c r="G98" s="20">
        <v>607</v>
      </c>
      <c r="H98" s="20">
        <v>51</v>
      </c>
      <c r="I98" s="20">
        <v>4</v>
      </c>
      <c r="J98" s="20">
        <v>20</v>
      </c>
      <c r="K98" s="20">
        <v>46</v>
      </c>
      <c r="L98" s="20">
        <v>147</v>
      </c>
      <c r="M98" s="20">
        <v>49</v>
      </c>
    </row>
    <row r="99" spans="1:13" x14ac:dyDescent="0.2">
      <c r="A99" s="21" t="s">
        <v>126</v>
      </c>
      <c r="B99" s="30">
        <v>100</v>
      </c>
      <c r="C99" s="30">
        <v>30.982019000000001</v>
      </c>
      <c r="D99" s="30">
        <v>14.384509</v>
      </c>
      <c r="E99" s="30">
        <v>14.384509</v>
      </c>
      <c r="F99" s="30">
        <v>57.261411000000003</v>
      </c>
      <c r="G99" s="30">
        <v>41.977870000000003</v>
      </c>
      <c r="H99" s="30">
        <v>3.5269710000000001</v>
      </c>
      <c r="I99" s="30">
        <v>0.27662500000000001</v>
      </c>
      <c r="J99" s="30">
        <v>1.3831260000000001</v>
      </c>
      <c r="K99" s="30">
        <v>3.1811889999999998</v>
      </c>
      <c r="L99" s="30">
        <v>10.165975</v>
      </c>
      <c r="M99" s="30">
        <v>3.3886579999999999</v>
      </c>
    </row>
    <row r="100" spans="1:13" x14ac:dyDescent="0.2">
      <c r="A100" s="19" t="s">
        <v>392</v>
      </c>
      <c r="B100" s="20">
        <v>150</v>
      </c>
      <c r="C100" s="20">
        <v>68</v>
      </c>
      <c r="D100" s="20">
        <v>0</v>
      </c>
      <c r="E100" s="20">
        <v>9</v>
      </c>
      <c r="F100" s="20">
        <v>76</v>
      </c>
      <c r="G100" s="20">
        <v>52</v>
      </c>
      <c r="H100" s="20">
        <v>12</v>
      </c>
      <c r="I100" s="20">
        <v>0</v>
      </c>
      <c r="J100" s="20">
        <v>7</v>
      </c>
      <c r="K100" s="20">
        <v>6</v>
      </c>
      <c r="L100" s="20">
        <v>16</v>
      </c>
      <c r="M100" s="20">
        <v>2</v>
      </c>
    </row>
    <row r="101" spans="1:13" x14ac:dyDescent="0.2">
      <c r="A101" s="21" t="s">
        <v>126</v>
      </c>
      <c r="B101" s="30">
        <v>100</v>
      </c>
      <c r="C101" s="30">
        <v>45.333333000000003</v>
      </c>
      <c r="D101" s="30">
        <v>0</v>
      </c>
      <c r="E101" s="30">
        <v>6</v>
      </c>
      <c r="F101" s="30">
        <v>50.666666999999997</v>
      </c>
      <c r="G101" s="30">
        <v>34.666666999999997</v>
      </c>
      <c r="H101" s="30">
        <v>8</v>
      </c>
      <c r="I101" s="30">
        <v>0</v>
      </c>
      <c r="J101" s="30">
        <v>4.6666670000000003</v>
      </c>
      <c r="K101" s="30">
        <v>4</v>
      </c>
      <c r="L101" s="30">
        <v>10.666667</v>
      </c>
      <c r="M101" s="30">
        <v>1.3333330000000001</v>
      </c>
    </row>
    <row r="102" spans="1:13" x14ac:dyDescent="0.2">
      <c r="A102" s="19" t="s">
        <v>132</v>
      </c>
      <c r="B102" s="20">
        <v>372</v>
      </c>
      <c r="C102" s="20">
        <v>43</v>
      </c>
      <c r="D102" s="20">
        <v>2</v>
      </c>
      <c r="E102" s="20">
        <v>35</v>
      </c>
      <c r="F102" s="20">
        <v>177</v>
      </c>
      <c r="G102" s="20">
        <v>135</v>
      </c>
      <c r="H102" s="20">
        <v>41</v>
      </c>
      <c r="I102" s="20">
        <v>0</v>
      </c>
      <c r="J102" s="20">
        <v>3</v>
      </c>
      <c r="K102" s="20">
        <v>11</v>
      </c>
      <c r="L102" s="20">
        <v>78</v>
      </c>
      <c r="M102" s="20">
        <v>23</v>
      </c>
    </row>
    <row r="103" spans="1:13" x14ac:dyDescent="0.2">
      <c r="A103" s="21" t="s">
        <v>126</v>
      </c>
      <c r="B103" s="30">
        <v>100</v>
      </c>
      <c r="C103" s="30">
        <v>11.559139999999999</v>
      </c>
      <c r="D103" s="30">
        <v>0.53763399999999995</v>
      </c>
      <c r="E103" s="30">
        <v>9.4086020000000001</v>
      </c>
      <c r="F103" s="30">
        <v>47.580644999999997</v>
      </c>
      <c r="G103" s="30">
        <v>36.290323000000001</v>
      </c>
      <c r="H103" s="30">
        <v>11.021504999999999</v>
      </c>
      <c r="I103" s="30">
        <v>0</v>
      </c>
      <c r="J103" s="30">
        <v>0.80645199999999995</v>
      </c>
      <c r="K103" s="30">
        <v>2.9569890000000001</v>
      </c>
      <c r="L103" s="30">
        <v>20.967742000000001</v>
      </c>
      <c r="M103" s="30">
        <v>6.1827959999999997</v>
      </c>
    </row>
    <row r="104" spans="1:13" x14ac:dyDescent="0.2">
      <c r="A104" s="19" t="s">
        <v>867</v>
      </c>
      <c r="B104" s="20">
        <v>69</v>
      </c>
      <c r="C104" s="20">
        <v>16</v>
      </c>
      <c r="D104" s="20">
        <v>4</v>
      </c>
      <c r="E104" s="20">
        <v>6</v>
      </c>
      <c r="F104" s="20">
        <v>27</v>
      </c>
      <c r="G104" s="20">
        <v>28</v>
      </c>
      <c r="H104" s="20">
        <v>4</v>
      </c>
      <c r="I104" s="20">
        <v>1</v>
      </c>
      <c r="J104" s="20">
        <v>0</v>
      </c>
      <c r="K104" s="20">
        <v>1</v>
      </c>
      <c r="L104" s="20">
        <v>9</v>
      </c>
      <c r="M104" s="20">
        <v>7</v>
      </c>
    </row>
    <row r="105" spans="1:13" x14ac:dyDescent="0.2">
      <c r="A105" s="21" t="s">
        <v>126</v>
      </c>
      <c r="B105" s="30">
        <v>100</v>
      </c>
      <c r="C105" s="30">
        <v>23.188406000000001</v>
      </c>
      <c r="D105" s="30">
        <v>5.7971009999999996</v>
      </c>
      <c r="E105" s="30">
        <v>8.6956520000000008</v>
      </c>
      <c r="F105" s="30">
        <v>39.130434999999999</v>
      </c>
      <c r="G105" s="30">
        <v>40.579709999999999</v>
      </c>
      <c r="H105" s="30">
        <v>5.7971009999999996</v>
      </c>
      <c r="I105" s="30">
        <v>1.4492750000000001</v>
      </c>
      <c r="J105" s="30">
        <v>0</v>
      </c>
      <c r="K105" s="30">
        <v>1.4492750000000001</v>
      </c>
      <c r="L105" s="30">
        <v>13.043478</v>
      </c>
      <c r="M105" s="30">
        <v>10.144928</v>
      </c>
    </row>
    <row r="106" spans="1:13" x14ac:dyDescent="0.2">
      <c r="A106" s="18" t="s">
        <v>133</v>
      </c>
      <c r="B106" s="17">
        <v>92</v>
      </c>
      <c r="C106" s="17">
        <v>46</v>
      </c>
      <c r="D106" s="17">
        <v>0</v>
      </c>
      <c r="E106" s="17">
        <v>13</v>
      </c>
      <c r="F106" s="17">
        <v>45</v>
      </c>
      <c r="G106" s="17">
        <v>32</v>
      </c>
      <c r="H106" s="17">
        <v>5</v>
      </c>
      <c r="I106" s="17">
        <v>1</v>
      </c>
      <c r="J106" s="17">
        <v>3</v>
      </c>
      <c r="K106" s="17">
        <v>6</v>
      </c>
      <c r="L106" s="17">
        <v>11</v>
      </c>
      <c r="M106" s="17">
        <v>4</v>
      </c>
    </row>
    <row r="107" spans="1:13" x14ac:dyDescent="0.2">
      <c r="A107" s="21" t="s">
        <v>126</v>
      </c>
      <c r="B107" s="30">
        <v>100</v>
      </c>
      <c r="C107" s="30">
        <v>50</v>
      </c>
      <c r="D107" s="30">
        <v>0</v>
      </c>
      <c r="E107" s="30">
        <v>14.130435</v>
      </c>
      <c r="F107" s="30">
        <v>48.913043000000002</v>
      </c>
      <c r="G107" s="30">
        <v>34.782609000000001</v>
      </c>
      <c r="H107" s="30">
        <v>5.4347830000000004</v>
      </c>
      <c r="I107" s="30">
        <v>1.086957</v>
      </c>
      <c r="J107" s="30">
        <v>3.2608700000000002</v>
      </c>
      <c r="K107" s="30">
        <v>6.5217390000000002</v>
      </c>
      <c r="L107" s="30">
        <v>11.956522</v>
      </c>
      <c r="M107" s="30">
        <v>4.3478260000000004</v>
      </c>
    </row>
    <row r="108" spans="1:13" x14ac:dyDescent="0.2">
      <c r="A108" s="19" t="s">
        <v>134</v>
      </c>
      <c r="B108" s="20">
        <v>813</v>
      </c>
      <c r="C108" s="20">
        <v>286</v>
      </c>
      <c r="D108" s="20">
        <v>100</v>
      </c>
      <c r="E108" s="20">
        <v>129</v>
      </c>
      <c r="F108" s="20">
        <v>440</v>
      </c>
      <c r="G108" s="20">
        <v>346</v>
      </c>
      <c r="H108" s="20">
        <v>23</v>
      </c>
      <c r="I108" s="20">
        <v>3</v>
      </c>
      <c r="J108" s="20">
        <v>11</v>
      </c>
      <c r="K108" s="20">
        <v>31</v>
      </c>
      <c r="L108" s="20">
        <v>81</v>
      </c>
      <c r="M108" s="20">
        <v>27</v>
      </c>
    </row>
    <row r="109" spans="1:13" x14ac:dyDescent="0.2">
      <c r="A109" s="21" t="s">
        <v>126</v>
      </c>
      <c r="B109" s="30">
        <v>100</v>
      </c>
      <c r="C109" s="30">
        <v>35.178351999999997</v>
      </c>
      <c r="D109" s="30">
        <v>12.300122999999999</v>
      </c>
      <c r="E109" s="30">
        <v>15.867158999999999</v>
      </c>
      <c r="F109" s="30">
        <v>54.120541000000003</v>
      </c>
      <c r="G109" s="30">
        <v>42.558425999999997</v>
      </c>
      <c r="H109" s="30">
        <v>2.8290280000000001</v>
      </c>
      <c r="I109" s="30">
        <v>0.369004</v>
      </c>
      <c r="J109" s="30">
        <v>1.3530139999999999</v>
      </c>
      <c r="K109" s="30">
        <v>3.8130380000000001</v>
      </c>
      <c r="L109" s="30">
        <v>9.9631000000000007</v>
      </c>
      <c r="M109" s="30">
        <v>3.3210329999999999</v>
      </c>
    </row>
    <row r="110" spans="1:13" x14ac:dyDescent="0.2">
      <c r="A110" s="19" t="s">
        <v>393</v>
      </c>
      <c r="B110" s="20">
        <v>65</v>
      </c>
      <c r="C110" s="20">
        <v>32</v>
      </c>
      <c r="D110" s="20">
        <v>0</v>
      </c>
      <c r="E110" s="20">
        <v>5</v>
      </c>
      <c r="F110" s="20">
        <v>30</v>
      </c>
      <c r="G110" s="20">
        <v>16</v>
      </c>
      <c r="H110" s="20">
        <v>4</v>
      </c>
      <c r="I110" s="20">
        <v>0</v>
      </c>
      <c r="J110" s="20">
        <v>6</v>
      </c>
      <c r="K110" s="20">
        <v>2</v>
      </c>
      <c r="L110" s="20">
        <v>8</v>
      </c>
      <c r="M110" s="20">
        <v>1</v>
      </c>
    </row>
    <row r="111" spans="1:13" x14ac:dyDescent="0.2">
      <c r="A111" s="21" t="s">
        <v>126</v>
      </c>
      <c r="B111" s="30">
        <v>100</v>
      </c>
      <c r="C111" s="30">
        <v>49.230769000000002</v>
      </c>
      <c r="D111" s="30">
        <v>0</v>
      </c>
      <c r="E111" s="30">
        <v>7.6923079999999997</v>
      </c>
      <c r="F111" s="30">
        <v>46.153846000000001</v>
      </c>
      <c r="G111" s="30">
        <v>24.615385</v>
      </c>
      <c r="H111" s="30">
        <v>6.1538459999999997</v>
      </c>
      <c r="I111" s="30">
        <v>0</v>
      </c>
      <c r="J111" s="30">
        <v>9.2307690000000004</v>
      </c>
      <c r="K111" s="30">
        <v>3.0769229999999999</v>
      </c>
      <c r="L111" s="30">
        <v>12.307691999999999</v>
      </c>
      <c r="M111" s="30">
        <v>1.538462</v>
      </c>
    </row>
    <row r="112" spans="1:13" x14ac:dyDescent="0.2">
      <c r="A112" s="19" t="s">
        <v>135</v>
      </c>
      <c r="B112" s="20">
        <v>83</v>
      </c>
      <c r="C112" s="20">
        <v>17</v>
      </c>
      <c r="D112" s="20">
        <v>0</v>
      </c>
      <c r="E112" s="20">
        <v>9</v>
      </c>
      <c r="F112" s="20">
        <v>36</v>
      </c>
      <c r="G112" s="20">
        <v>26</v>
      </c>
      <c r="H112" s="20">
        <v>7</v>
      </c>
      <c r="I112" s="20">
        <v>0</v>
      </c>
      <c r="J112" s="20">
        <v>1</v>
      </c>
      <c r="K112" s="20">
        <v>1</v>
      </c>
      <c r="L112" s="20">
        <v>21</v>
      </c>
      <c r="M112" s="20">
        <v>6</v>
      </c>
    </row>
    <row r="113" spans="1:13" x14ac:dyDescent="0.2">
      <c r="A113" s="21" t="s">
        <v>126</v>
      </c>
      <c r="B113" s="30">
        <v>100</v>
      </c>
      <c r="C113" s="30">
        <v>20.481928</v>
      </c>
      <c r="D113" s="30">
        <v>0</v>
      </c>
      <c r="E113" s="30">
        <v>10.843373</v>
      </c>
      <c r="F113" s="30">
        <v>43.373494000000001</v>
      </c>
      <c r="G113" s="30">
        <v>31.325301</v>
      </c>
      <c r="H113" s="30">
        <v>8.4337350000000004</v>
      </c>
      <c r="I113" s="30">
        <v>0</v>
      </c>
      <c r="J113" s="30">
        <v>1.2048190000000001</v>
      </c>
      <c r="K113" s="30">
        <v>1.2048190000000001</v>
      </c>
      <c r="L113" s="30">
        <v>25.301205</v>
      </c>
      <c r="M113" s="30">
        <v>7.2289159999999999</v>
      </c>
    </row>
    <row r="114" spans="1:13" x14ac:dyDescent="0.2">
      <c r="A114" s="19" t="s">
        <v>868</v>
      </c>
      <c r="B114" s="20">
        <v>39</v>
      </c>
      <c r="C114" s="20">
        <v>10</v>
      </c>
      <c r="D114" s="20">
        <v>2</v>
      </c>
      <c r="E114" s="20">
        <v>4</v>
      </c>
      <c r="F114" s="20">
        <v>16</v>
      </c>
      <c r="G114" s="20">
        <v>14</v>
      </c>
      <c r="H114" s="20">
        <v>3</v>
      </c>
      <c r="I114" s="20">
        <v>0</v>
      </c>
      <c r="J114" s="20">
        <v>0</v>
      </c>
      <c r="K114" s="20">
        <v>1</v>
      </c>
      <c r="L114" s="20">
        <v>5</v>
      </c>
      <c r="M114" s="20">
        <v>5</v>
      </c>
    </row>
    <row r="115" spans="1:13" x14ac:dyDescent="0.2">
      <c r="A115" s="21" t="s">
        <v>126</v>
      </c>
      <c r="B115" s="30">
        <v>100</v>
      </c>
      <c r="C115" s="30">
        <v>25.641026</v>
      </c>
      <c r="D115" s="30">
        <v>5.1282050000000003</v>
      </c>
      <c r="E115" s="30">
        <v>10.256410000000001</v>
      </c>
      <c r="F115" s="30">
        <v>41.025641</v>
      </c>
      <c r="G115" s="30">
        <v>35.897435999999999</v>
      </c>
      <c r="H115" s="30">
        <v>7.6923079999999997</v>
      </c>
      <c r="I115" s="30">
        <v>0</v>
      </c>
      <c r="J115" s="30">
        <v>0</v>
      </c>
      <c r="K115" s="30">
        <v>2.5641029999999998</v>
      </c>
      <c r="L115" s="30">
        <v>12.820513</v>
      </c>
      <c r="M115" s="30">
        <v>12.820513</v>
      </c>
    </row>
    <row r="116" spans="1:13" x14ac:dyDescent="0.2">
      <c r="A116" s="18" t="s">
        <v>136</v>
      </c>
      <c r="B116" s="17">
        <v>59</v>
      </c>
      <c r="C116" s="17">
        <v>22</v>
      </c>
      <c r="D116" s="17">
        <v>1</v>
      </c>
      <c r="E116" s="17">
        <v>9</v>
      </c>
      <c r="F116" s="17">
        <v>35</v>
      </c>
      <c r="G116" s="17">
        <v>25</v>
      </c>
      <c r="H116" s="17">
        <v>4</v>
      </c>
      <c r="I116" s="17">
        <v>0</v>
      </c>
      <c r="J116" s="17">
        <v>1</v>
      </c>
      <c r="K116" s="17">
        <v>2</v>
      </c>
      <c r="L116" s="17">
        <v>8</v>
      </c>
      <c r="M116" s="17">
        <v>0</v>
      </c>
    </row>
    <row r="117" spans="1:13" x14ac:dyDescent="0.2">
      <c r="A117" s="21" t="s">
        <v>126</v>
      </c>
      <c r="B117" s="30">
        <v>100</v>
      </c>
      <c r="C117" s="30">
        <v>37.288136000000002</v>
      </c>
      <c r="D117" s="30">
        <v>1.6949149999999999</v>
      </c>
      <c r="E117" s="30">
        <v>15.254237</v>
      </c>
      <c r="F117" s="30">
        <v>59.322034000000002</v>
      </c>
      <c r="G117" s="30">
        <v>42.372881</v>
      </c>
      <c r="H117" s="30">
        <v>6.7796609999999999</v>
      </c>
      <c r="I117" s="30">
        <v>0</v>
      </c>
      <c r="J117" s="30">
        <v>1.6949149999999999</v>
      </c>
      <c r="K117" s="30">
        <v>3.389831</v>
      </c>
      <c r="L117" s="30">
        <v>13.559322</v>
      </c>
      <c r="M117" s="30">
        <v>0</v>
      </c>
    </row>
    <row r="118" spans="1:13" x14ac:dyDescent="0.2">
      <c r="A118" s="19" t="s">
        <v>134</v>
      </c>
      <c r="B118" s="20">
        <v>632</v>
      </c>
      <c r="C118" s="20">
        <v>161</v>
      </c>
      <c r="D118" s="20">
        <v>107</v>
      </c>
      <c r="E118" s="20">
        <v>78</v>
      </c>
      <c r="F118" s="20">
        <v>388</v>
      </c>
      <c r="G118" s="20">
        <v>260</v>
      </c>
      <c r="H118" s="20">
        <v>28</v>
      </c>
      <c r="I118" s="20">
        <v>1</v>
      </c>
      <c r="J118" s="20">
        <v>9</v>
      </c>
      <c r="K118" s="20">
        <v>15</v>
      </c>
      <c r="L118" s="20">
        <v>66</v>
      </c>
      <c r="M118" s="20">
        <v>22</v>
      </c>
    </row>
    <row r="119" spans="1:13" x14ac:dyDescent="0.2">
      <c r="A119" s="21" t="s">
        <v>126</v>
      </c>
      <c r="B119" s="30">
        <v>100</v>
      </c>
      <c r="C119" s="30">
        <v>25.474684</v>
      </c>
      <c r="D119" s="30">
        <v>16.93038</v>
      </c>
      <c r="E119" s="30">
        <v>12.341772000000001</v>
      </c>
      <c r="F119" s="30">
        <v>61.392404999999997</v>
      </c>
      <c r="G119" s="30">
        <v>41.139240999999998</v>
      </c>
      <c r="H119" s="30">
        <v>4.4303800000000004</v>
      </c>
      <c r="I119" s="30">
        <v>0.15822800000000001</v>
      </c>
      <c r="J119" s="30">
        <v>1.424051</v>
      </c>
      <c r="K119" s="30">
        <v>2.373418</v>
      </c>
      <c r="L119" s="30">
        <v>10.443038</v>
      </c>
      <c r="M119" s="30">
        <v>3.4810129999999999</v>
      </c>
    </row>
    <row r="120" spans="1:13" x14ac:dyDescent="0.2">
      <c r="A120" s="19" t="s">
        <v>393</v>
      </c>
      <c r="B120" s="20">
        <v>85</v>
      </c>
      <c r="C120" s="20">
        <v>36</v>
      </c>
      <c r="D120" s="20">
        <v>0</v>
      </c>
      <c r="E120" s="20">
        <v>4</v>
      </c>
      <c r="F120" s="20">
        <v>46</v>
      </c>
      <c r="G120" s="20">
        <v>36</v>
      </c>
      <c r="H120" s="20">
        <v>8</v>
      </c>
      <c r="I120" s="20">
        <v>0</v>
      </c>
      <c r="J120" s="20">
        <v>1</v>
      </c>
      <c r="K120" s="20">
        <v>4</v>
      </c>
      <c r="L120" s="20">
        <v>8</v>
      </c>
      <c r="M120" s="20">
        <v>1</v>
      </c>
    </row>
    <row r="121" spans="1:13" x14ac:dyDescent="0.2">
      <c r="A121" s="21" t="s">
        <v>126</v>
      </c>
      <c r="B121" s="30">
        <v>100</v>
      </c>
      <c r="C121" s="30">
        <v>42.352941000000001</v>
      </c>
      <c r="D121" s="30">
        <v>0</v>
      </c>
      <c r="E121" s="30">
        <v>4.7058819999999999</v>
      </c>
      <c r="F121" s="30">
        <v>54.117646999999998</v>
      </c>
      <c r="G121" s="30">
        <v>42.352941000000001</v>
      </c>
      <c r="H121" s="30">
        <v>9.4117650000000008</v>
      </c>
      <c r="I121" s="30">
        <v>0</v>
      </c>
      <c r="J121" s="30">
        <v>1.176471</v>
      </c>
      <c r="K121" s="30">
        <v>4.7058819999999999</v>
      </c>
      <c r="L121" s="30">
        <v>9.4117650000000008</v>
      </c>
      <c r="M121" s="30">
        <v>1.176471</v>
      </c>
    </row>
    <row r="122" spans="1:13" x14ac:dyDescent="0.2">
      <c r="A122" s="19" t="s">
        <v>135</v>
      </c>
      <c r="B122" s="20">
        <v>289</v>
      </c>
      <c r="C122" s="20">
        <v>26</v>
      </c>
      <c r="D122" s="20">
        <v>2</v>
      </c>
      <c r="E122" s="20">
        <v>26</v>
      </c>
      <c r="F122" s="20">
        <v>141</v>
      </c>
      <c r="G122" s="20">
        <v>109</v>
      </c>
      <c r="H122" s="20">
        <v>34</v>
      </c>
      <c r="I122" s="20">
        <v>0</v>
      </c>
      <c r="J122" s="20">
        <v>2</v>
      </c>
      <c r="K122" s="20">
        <v>10</v>
      </c>
      <c r="L122" s="20">
        <v>57</v>
      </c>
      <c r="M122" s="20">
        <v>17</v>
      </c>
    </row>
    <row r="123" spans="1:13" x14ac:dyDescent="0.2">
      <c r="A123" s="21" t="s">
        <v>126</v>
      </c>
      <c r="B123" s="30">
        <v>100</v>
      </c>
      <c r="C123" s="30">
        <v>8.9965399999999995</v>
      </c>
      <c r="D123" s="30">
        <v>0.69204200000000005</v>
      </c>
      <c r="E123" s="30">
        <v>8.9965399999999995</v>
      </c>
      <c r="F123" s="30">
        <v>48.788927000000001</v>
      </c>
      <c r="G123" s="30">
        <v>37.716262999999998</v>
      </c>
      <c r="H123" s="30">
        <v>11.764706</v>
      </c>
      <c r="I123" s="30">
        <v>0</v>
      </c>
      <c r="J123" s="30">
        <v>0.69204200000000005</v>
      </c>
      <c r="K123" s="30">
        <v>3.4602080000000002</v>
      </c>
      <c r="L123" s="30">
        <v>19.723182999999999</v>
      </c>
      <c r="M123" s="30">
        <v>5.8823530000000002</v>
      </c>
    </row>
    <row r="124" spans="1:13" x14ac:dyDescent="0.2">
      <c r="A124" s="19" t="s">
        <v>868</v>
      </c>
      <c r="B124" s="20">
        <v>30</v>
      </c>
      <c r="C124" s="20">
        <v>6</v>
      </c>
      <c r="D124" s="20">
        <v>2</v>
      </c>
      <c r="E124" s="20">
        <v>2</v>
      </c>
      <c r="F124" s="20">
        <v>11</v>
      </c>
      <c r="G124" s="20">
        <v>14</v>
      </c>
      <c r="H124" s="20">
        <v>1</v>
      </c>
      <c r="I124" s="20">
        <v>1</v>
      </c>
      <c r="J124" s="20">
        <v>0</v>
      </c>
      <c r="K124" s="20">
        <v>0</v>
      </c>
      <c r="L124" s="20">
        <v>4</v>
      </c>
      <c r="M124" s="20">
        <v>2</v>
      </c>
    </row>
    <row r="125" spans="1:13" x14ac:dyDescent="0.2">
      <c r="A125" s="21" t="s">
        <v>126</v>
      </c>
      <c r="B125" s="30">
        <v>100</v>
      </c>
      <c r="C125" s="30">
        <v>20</v>
      </c>
      <c r="D125" s="30">
        <v>6.6666670000000003</v>
      </c>
      <c r="E125" s="30">
        <v>6.6666670000000003</v>
      </c>
      <c r="F125" s="30">
        <v>36.666666999999997</v>
      </c>
      <c r="G125" s="30">
        <v>46.666666999999997</v>
      </c>
      <c r="H125" s="30">
        <v>3.3333330000000001</v>
      </c>
      <c r="I125" s="30">
        <v>3.3333330000000001</v>
      </c>
      <c r="J125" s="30">
        <v>0</v>
      </c>
      <c r="K125" s="30">
        <v>0</v>
      </c>
      <c r="L125" s="30">
        <v>13.333333</v>
      </c>
      <c r="M125" s="30">
        <v>6.6666670000000003</v>
      </c>
    </row>
    <row r="126" spans="1:13" x14ac:dyDescent="0.2">
      <c r="A126" s="18" t="s">
        <v>869</v>
      </c>
      <c r="B126" s="18"/>
      <c r="C126" s="18"/>
      <c r="D126" s="18"/>
      <c r="E126" s="18"/>
      <c r="F126" s="18"/>
      <c r="G126" s="18"/>
      <c r="H126" s="18"/>
      <c r="I126" s="18"/>
      <c r="J126" s="18"/>
      <c r="K126" s="18"/>
      <c r="L126" s="18"/>
      <c r="M126" s="18"/>
    </row>
    <row r="127" spans="1:13" x14ac:dyDescent="0.2">
      <c r="A127" s="19" t="s">
        <v>870</v>
      </c>
      <c r="B127" s="20">
        <v>366</v>
      </c>
      <c r="C127" s="20">
        <v>116</v>
      </c>
      <c r="D127" s="20">
        <v>1</v>
      </c>
      <c r="E127" s="20">
        <v>37</v>
      </c>
      <c r="F127" s="20">
        <v>183</v>
      </c>
      <c r="G127" s="20">
        <v>143</v>
      </c>
      <c r="H127" s="20">
        <v>22</v>
      </c>
      <c r="I127" s="20">
        <v>1</v>
      </c>
      <c r="J127" s="20">
        <v>5</v>
      </c>
      <c r="K127" s="20">
        <v>13</v>
      </c>
      <c r="L127" s="20">
        <v>56</v>
      </c>
      <c r="M127" s="20">
        <v>19</v>
      </c>
    </row>
    <row r="128" spans="1:13" x14ac:dyDescent="0.2">
      <c r="A128" s="21" t="s">
        <v>126</v>
      </c>
      <c r="B128" s="30">
        <v>100</v>
      </c>
      <c r="C128" s="30">
        <v>31.693988999999998</v>
      </c>
      <c r="D128" s="30">
        <v>0.27322400000000002</v>
      </c>
      <c r="E128" s="30">
        <v>10.10929</v>
      </c>
      <c r="F128" s="30">
        <v>50</v>
      </c>
      <c r="G128" s="30">
        <v>39.071038000000001</v>
      </c>
      <c r="H128" s="30">
        <v>6.010929</v>
      </c>
      <c r="I128" s="30">
        <v>0.27322400000000002</v>
      </c>
      <c r="J128" s="30">
        <v>1.36612</v>
      </c>
      <c r="K128" s="30">
        <v>3.5519129999999999</v>
      </c>
      <c r="L128" s="30">
        <v>15.300546000000001</v>
      </c>
      <c r="M128" s="30">
        <v>5.1912570000000002</v>
      </c>
    </row>
    <row r="129" spans="1:13" x14ac:dyDescent="0.2">
      <c r="A129" s="19" t="s">
        <v>871</v>
      </c>
      <c r="B129" s="20">
        <v>1212</v>
      </c>
      <c r="C129" s="20">
        <v>376</v>
      </c>
      <c r="D129" s="20">
        <v>182</v>
      </c>
      <c r="E129" s="20">
        <v>189</v>
      </c>
      <c r="F129" s="20">
        <v>714</v>
      </c>
      <c r="G129" s="20">
        <v>508</v>
      </c>
      <c r="H129" s="20">
        <v>38</v>
      </c>
      <c r="I129" s="20">
        <v>3</v>
      </c>
      <c r="J129" s="20">
        <v>16</v>
      </c>
      <c r="K129" s="20">
        <v>31</v>
      </c>
      <c r="L129" s="20">
        <v>123</v>
      </c>
      <c r="M129" s="20">
        <v>40</v>
      </c>
    </row>
    <row r="130" spans="1:13" x14ac:dyDescent="0.2">
      <c r="A130" s="21" t="s">
        <v>126</v>
      </c>
      <c r="B130" s="30">
        <v>100</v>
      </c>
      <c r="C130" s="30">
        <v>31.023102000000002</v>
      </c>
      <c r="D130" s="30">
        <v>15.016501999999999</v>
      </c>
      <c r="E130" s="30">
        <v>15.594059</v>
      </c>
      <c r="F130" s="30">
        <v>58.910890999999999</v>
      </c>
      <c r="G130" s="30">
        <v>41.914191000000002</v>
      </c>
      <c r="H130" s="30">
        <v>3.1353140000000002</v>
      </c>
      <c r="I130" s="30">
        <v>0.247525</v>
      </c>
      <c r="J130" s="30">
        <v>1.3201320000000001</v>
      </c>
      <c r="K130" s="30">
        <v>2.5577559999999999</v>
      </c>
      <c r="L130" s="30">
        <v>10.148515</v>
      </c>
      <c r="M130" s="30">
        <v>3.3003300000000002</v>
      </c>
    </row>
    <row r="131" spans="1:13" x14ac:dyDescent="0.2">
      <c r="A131" s="19" t="s">
        <v>137</v>
      </c>
      <c r="B131" s="20">
        <v>112</v>
      </c>
      <c r="C131" s="20">
        <v>66</v>
      </c>
      <c r="D131" s="20">
        <v>16</v>
      </c>
      <c r="E131" s="20">
        <v>20</v>
      </c>
      <c r="F131" s="20">
        <v>63</v>
      </c>
      <c r="G131" s="20">
        <v>41</v>
      </c>
      <c r="H131" s="20">
        <v>5</v>
      </c>
      <c r="I131" s="20">
        <v>0</v>
      </c>
      <c r="J131" s="20">
        <v>3</v>
      </c>
      <c r="K131" s="20">
        <v>5</v>
      </c>
      <c r="L131" s="20">
        <v>5</v>
      </c>
      <c r="M131" s="20">
        <v>4</v>
      </c>
    </row>
    <row r="132" spans="1:13" x14ac:dyDescent="0.2">
      <c r="A132" s="21" t="s">
        <v>126</v>
      </c>
      <c r="B132" s="30">
        <v>100</v>
      </c>
      <c r="C132" s="30">
        <v>58.928570999999998</v>
      </c>
      <c r="D132" s="30">
        <v>14.285714</v>
      </c>
      <c r="E132" s="30">
        <v>17.857143000000001</v>
      </c>
      <c r="F132" s="30">
        <v>56.25</v>
      </c>
      <c r="G132" s="30">
        <v>36.607143000000001</v>
      </c>
      <c r="H132" s="30">
        <v>4.4642860000000004</v>
      </c>
      <c r="I132" s="30">
        <v>0</v>
      </c>
      <c r="J132" s="30">
        <v>2.6785709999999998</v>
      </c>
      <c r="K132" s="30">
        <v>4.4642860000000004</v>
      </c>
      <c r="L132" s="30">
        <v>4.4642860000000004</v>
      </c>
      <c r="M132" s="30">
        <v>3.5714290000000002</v>
      </c>
    </row>
    <row r="133" spans="1:13" x14ac:dyDescent="0.2">
      <c r="A133" s="19" t="s">
        <v>138</v>
      </c>
      <c r="B133" s="20">
        <v>673</v>
      </c>
      <c r="C133" s="20">
        <v>182</v>
      </c>
      <c r="D133" s="20">
        <v>69</v>
      </c>
      <c r="E133" s="20">
        <v>87</v>
      </c>
      <c r="F133" s="20">
        <v>380</v>
      </c>
      <c r="G133" s="20">
        <v>273</v>
      </c>
      <c r="H133" s="20">
        <v>70</v>
      </c>
      <c r="I133" s="20">
        <v>3</v>
      </c>
      <c r="J133" s="20">
        <v>11</v>
      </c>
      <c r="K133" s="20">
        <v>23</v>
      </c>
      <c r="L133" s="20">
        <v>87</v>
      </c>
      <c r="M133" s="20">
        <v>19</v>
      </c>
    </row>
    <row r="134" spans="1:13" x14ac:dyDescent="0.2">
      <c r="A134" s="21" t="s">
        <v>126</v>
      </c>
      <c r="B134" s="30">
        <v>100</v>
      </c>
      <c r="C134" s="30">
        <v>27.043091</v>
      </c>
      <c r="D134" s="30">
        <v>10.252599999999999</v>
      </c>
      <c r="E134" s="30">
        <v>12.927192</v>
      </c>
      <c r="F134" s="30">
        <v>56.463596000000003</v>
      </c>
      <c r="G134" s="30">
        <v>40.564636</v>
      </c>
      <c r="H134" s="30">
        <v>10.401189</v>
      </c>
      <c r="I134" s="30">
        <v>0.44576500000000002</v>
      </c>
      <c r="J134" s="30">
        <v>1.6344730000000001</v>
      </c>
      <c r="K134" s="30">
        <v>3.4175330000000002</v>
      </c>
      <c r="L134" s="30">
        <v>12.927192</v>
      </c>
      <c r="M134" s="30">
        <v>2.8231799999999998</v>
      </c>
    </row>
    <row r="135" spans="1:13" x14ac:dyDescent="0.2">
      <c r="A135" s="19" t="s">
        <v>872</v>
      </c>
      <c r="B135" s="20">
        <v>75</v>
      </c>
      <c r="C135" s="20">
        <v>19</v>
      </c>
      <c r="D135" s="20">
        <v>3</v>
      </c>
      <c r="E135" s="20">
        <v>7</v>
      </c>
      <c r="F135" s="20">
        <v>35</v>
      </c>
      <c r="G135" s="20">
        <v>30</v>
      </c>
      <c r="H135" s="20">
        <v>5</v>
      </c>
      <c r="I135" s="20">
        <v>0</v>
      </c>
      <c r="J135" s="20">
        <v>2</v>
      </c>
      <c r="K135" s="20">
        <v>6</v>
      </c>
      <c r="L135" s="20">
        <v>12</v>
      </c>
      <c r="M135" s="20">
        <v>4</v>
      </c>
    </row>
    <row r="136" spans="1:13" x14ac:dyDescent="0.2">
      <c r="A136" s="21" t="s">
        <v>126</v>
      </c>
      <c r="B136" s="30">
        <v>100</v>
      </c>
      <c r="C136" s="30">
        <v>25.333333</v>
      </c>
      <c r="D136" s="30">
        <v>4</v>
      </c>
      <c r="E136" s="30">
        <v>9.3333329999999997</v>
      </c>
      <c r="F136" s="30">
        <v>46.666666999999997</v>
      </c>
      <c r="G136" s="30">
        <v>40</v>
      </c>
      <c r="H136" s="30">
        <v>6.6666670000000003</v>
      </c>
      <c r="I136" s="30">
        <v>0</v>
      </c>
      <c r="J136" s="30">
        <v>2.6666669999999999</v>
      </c>
      <c r="K136" s="30">
        <v>8</v>
      </c>
      <c r="L136" s="30">
        <v>16</v>
      </c>
      <c r="M136" s="30">
        <v>5.3333329999999997</v>
      </c>
    </row>
    <row r="137" spans="1:13" x14ac:dyDescent="0.2">
      <c r="A137" s="19" t="s">
        <v>873</v>
      </c>
      <c r="B137" s="20">
        <v>178</v>
      </c>
      <c r="C137" s="20">
        <v>38</v>
      </c>
      <c r="D137" s="20">
        <v>15</v>
      </c>
      <c r="E137" s="20">
        <v>11</v>
      </c>
      <c r="F137" s="20">
        <v>77</v>
      </c>
      <c r="G137" s="20">
        <v>72</v>
      </c>
      <c r="H137" s="20">
        <v>8</v>
      </c>
      <c r="I137" s="20">
        <v>0</v>
      </c>
      <c r="J137" s="20">
        <v>1</v>
      </c>
      <c r="K137" s="20">
        <v>7</v>
      </c>
      <c r="L137" s="20">
        <v>24</v>
      </c>
      <c r="M137" s="20">
        <v>11</v>
      </c>
    </row>
    <row r="138" spans="1:13" x14ac:dyDescent="0.2">
      <c r="A138" s="21" t="s">
        <v>126</v>
      </c>
      <c r="B138" s="30">
        <v>100</v>
      </c>
      <c r="C138" s="30">
        <v>21.348314999999999</v>
      </c>
      <c r="D138" s="30">
        <v>8.4269660000000002</v>
      </c>
      <c r="E138" s="30">
        <v>6.1797750000000002</v>
      </c>
      <c r="F138" s="30">
        <v>43.258426999999998</v>
      </c>
      <c r="G138" s="30">
        <v>40.449438000000001</v>
      </c>
      <c r="H138" s="30">
        <v>4.4943819999999999</v>
      </c>
      <c r="I138" s="30">
        <v>0</v>
      </c>
      <c r="J138" s="30">
        <v>0.56179800000000002</v>
      </c>
      <c r="K138" s="30">
        <v>3.9325839999999999</v>
      </c>
      <c r="L138" s="30">
        <v>13.483146</v>
      </c>
      <c r="M138" s="30">
        <v>6.1797750000000002</v>
      </c>
    </row>
    <row r="139" spans="1:13" x14ac:dyDescent="0.2">
      <c r="A139" s="19" t="s">
        <v>1441</v>
      </c>
      <c r="B139" s="20">
        <v>1644</v>
      </c>
      <c r="C139" s="20">
        <v>489</v>
      </c>
      <c r="D139" s="20">
        <v>199</v>
      </c>
      <c r="E139" s="20">
        <v>232</v>
      </c>
      <c r="F139" s="20">
        <v>928</v>
      </c>
      <c r="G139" s="20">
        <v>664</v>
      </c>
      <c r="H139" s="20">
        <v>87</v>
      </c>
      <c r="I139" s="20">
        <v>5</v>
      </c>
      <c r="J139" s="20">
        <v>28</v>
      </c>
      <c r="K139" s="20">
        <v>52</v>
      </c>
      <c r="L139" s="20">
        <v>189</v>
      </c>
      <c r="M139" s="20">
        <v>55</v>
      </c>
    </row>
    <row r="140" spans="1:13" x14ac:dyDescent="0.2">
      <c r="A140" s="21" t="s">
        <v>126</v>
      </c>
      <c r="B140" s="30">
        <v>100</v>
      </c>
      <c r="C140" s="30">
        <v>29.744526</v>
      </c>
      <c r="D140" s="30">
        <v>12.104623</v>
      </c>
      <c r="E140" s="30">
        <v>14.111922</v>
      </c>
      <c r="F140" s="30">
        <v>56.447688999999997</v>
      </c>
      <c r="G140" s="30">
        <v>40.389294</v>
      </c>
      <c r="H140" s="30">
        <v>5.2919710000000002</v>
      </c>
      <c r="I140" s="30">
        <v>0.30413600000000002</v>
      </c>
      <c r="J140" s="30">
        <v>1.703163</v>
      </c>
      <c r="K140" s="30">
        <v>3.163017</v>
      </c>
      <c r="L140" s="30">
        <v>11.49635</v>
      </c>
      <c r="M140" s="30">
        <v>3.3454989999999998</v>
      </c>
    </row>
    <row r="141" spans="1:13" x14ac:dyDescent="0.2">
      <c r="A141" s="18" t="s">
        <v>874</v>
      </c>
      <c r="B141" s="18"/>
      <c r="C141" s="18"/>
      <c r="D141" s="18"/>
      <c r="E141" s="18"/>
      <c r="F141" s="18"/>
      <c r="G141" s="18"/>
      <c r="H141" s="18"/>
      <c r="I141" s="18"/>
      <c r="J141" s="18"/>
      <c r="K141" s="18"/>
      <c r="L141" s="18"/>
      <c r="M141" s="18"/>
    </row>
    <row r="142" spans="1:13" x14ac:dyDescent="0.2">
      <c r="A142" s="21" t="s">
        <v>875</v>
      </c>
      <c r="B142" s="34">
        <v>366</v>
      </c>
      <c r="C142" s="34">
        <v>116</v>
      </c>
      <c r="D142" s="34">
        <v>1</v>
      </c>
      <c r="E142" s="34">
        <v>37</v>
      </c>
      <c r="F142" s="34">
        <v>183</v>
      </c>
      <c r="G142" s="34">
        <v>143</v>
      </c>
      <c r="H142" s="34">
        <v>22</v>
      </c>
      <c r="I142" s="34">
        <v>1</v>
      </c>
      <c r="J142" s="34">
        <v>5</v>
      </c>
      <c r="K142" s="34">
        <v>13</v>
      </c>
      <c r="L142" s="34">
        <v>56</v>
      </c>
      <c r="M142" s="34">
        <v>19</v>
      </c>
    </row>
    <row r="143" spans="1:13" x14ac:dyDescent="0.2">
      <c r="A143" s="21" t="s">
        <v>126</v>
      </c>
      <c r="B143" s="30">
        <v>100</v>
      </c>
      <c r="C143" s="30">
        <v>31.693988999999998</v>
      </c>
      <c r="D143" s="30">
        <v>0.27322400000000002</v>
      </c>
      <c r="E143" s="30">
        <v>10.10929</v>
      </c>
      <c r="F143" s="30">
        <v>50</v>
      </c>
      <c r="G143" s="30">
        <v>39.071038000000001</v>
      </c>
      <c r="H143" s="30">
        <v>6.010929</v>
      </c>
      <c r="I143" s="30">
        <v>0.27322400000000002</v>
      </c>
      <c r="J143" s="30">
        <v>1.36612</v>
      </c>
      <c r="K143" s="30">
        <v>3.5519129999999999</v>
      </c>
      <c r="L143" s="30">
        <v>15.300546000000001</v>
      </c>
      <c r="M143" s="30">
        <v>5.1912570000000002</v>
      </c>
    </row>
    <row r="144" spans="1:13" x14ac:dyDescent="0.2">
      <c r="A144" s="21" t="s">
        <v>876</v>
      </c>
      <c r="B144" s="34">
        <v>954</v>
      </c>
      <c r="C144" s="34">
        <v>281</v>
      </c>
      <c r="D144" s="34">
        <v>116</v>
      </c>
      <c r="E144" s="34">
        <v>138</v>
      </c>
      <c r="F144" s="34">
        <v>550</v>
      </c>
      <c r="G144" s="34">
        <v>381</v>
      </c>
      <c r="H144" s="34">
        <v>30</v>
      </c>
      <c r="I144" s="34">
        <v>2</v>
      </c>
      <c r="J144" s="34">
        <v>18</v>
      </c>
      <c r="K144" s="34">
        <v>27</v>
      </c>
      <c r="L144" s="34">
        <v>104</v>
      </c>
      <c r="M144" s="34">
        <v>31</v>
      </c>
    </row>
    <row r="145" spans="1:13" x14ac:dyDescent="0.2">
      <c r="A145" s="21" t="s">
        <v>126</v>
      </c>
      <c r="B145" s="30">
        <v>100</v>
      </c>
      <c r="C145" s="30">
        <v>29.454927000000001</v>
      </c>
      <c r="D145" s="30">
        <v>12.159329</v>
      </c>
      <c r="E145" s="30">
        <v>14.465408999999999</v>
      </c>
      <c r="F145" s="30">
        <v>57.651992</v>
      </c>
      <c r="G145" s="30">
        <v>39.937106999999997</v>
      </c>
      <c r="H145" s="30">
        <v>3.1446540000000001</v>
      </c>
      <c r="I145" s="30">
        <v>0.209644</v>
      </c>
      <c r="J145" s="30">
        <v>1.886792</v>
      </c>
      <c r="K145" s="30">
        <v>2.8301889999999998</v>
      </c>
      <c r="L145" s="30">
        <v>10.901467999999999</v>
      </c>
      <c r="M145" s="30">
        <v>3.249476</v>
      </c>
    </row>
    <row r="146" spans="1:13" x14ac:dyDescent="0.2">
      <c r="A146" s="19" t="s">
        <v>877</v>
      </c>
      <c r="B146" s="20">
        <v>345</v>
      </c>
      <c r="C146" s="20">
        <v>119</v>
      </c>
      <c r="D146" s="20">
        <v>47</v>
      </c>
      <c r="E146" s="20">
        <v>55</v>
      </c>
      <c r="F146" s="20">
        <v>205</v>
      </c>
      <c r="G146" s="20">
        <v>154</v>
      </c>
      <c r="H146" s="20">
        <v>34</v>
      </c>
      <c r="I146" s="20">
        <v>1</v>
      </c>
      <c r="J146" s="20">
        <v>3</v>
      </c>
      <c r="K146" s="20">
        <v>11</v>
      </c>
      <c r="L146" s="20">
        <v>34</v>
      </c>
      <c r="M146" s="20">
        <v>9</v>
      </c>
    </row>
    <row r="147" spans="1:13" x14ac:dyDescent="0.2">
      <c r="A147" s="21" t="s">
        <v>126</v>
      </c>
      <c r="B147" s="30">
        <v>100</v>
      </c>
      <c r="C147" s="30">
        <v>34.492753999999998</v>
      </c>
      <c r="D147" s="30">
        <v>13.623188000000001</v>
      </c>
      <c r="E147" s="30">
        <v>15.942029</v>
      </c>
      <c r="F147" s="30">
        <v>59.420290000000001</v>
      </c>
      <c r="G147" s="30">
        <v>44.637681000000001</v>
      </c>
      <c r="H147" s="30">
        <v>9.8550719999999998</v>
      </c>
      <c r="I147" s="30">
        <v>0.28985499999999997</v>
      </c>
      <c r="J147" s="30">
        <v>0.86956500000000003</v>
      </c>
      <c r="K147" s="30">
        <v>3.1884060000000001</v>
      </c>
      <c r="L147" s="30">
        <v>9.8550719999999998</v>
      </c>
      <c r="M147" s="30">
        <v>2.6086960000000001</v>
      </c>
    </row>
    <row r="148" spans="1:13" x14ac:dyDescent="0.2">
      <c r="A148" s="19" t="s">
        <v>878</v>
      </c>
      <c r="B148" s="20">
        <v>141</v>
      </c>
      <c r="C148" s="20">
        <v>38</v>
      </c>
      <c r="D148" s="20">
        <v>20</v>
      </c>
      <c r="E148" s="20">
        <v>20</v>
      </c>
      <c r="F148" s="20">
        <v>67</v>
      </c>
      <c r="G148" s="20">
        <v>56</v>
      </c>
      <c r="H148" s="20">
        <v>16</v>
      </c>
      <c r="I148" s="20">
        <v>2</v>
      </c>
      <c r="J148" s="20">
        <v>2</v>
      </c>
      <c r="K148" s="20">
        <v>4</v>
      </c>
      <c r="L148" s="20">
        <v>21</v>
      </c>
      <c r="M148" s="20">
        <v>5</v>
      </c>
    </row>
    <row r="149" spans="1:13" x14ac:dyDescent="0.2">
      <c r="A149" s="21" t="s">
        <v>126</v>
      </c>
      <c r="B149" s="30">
        <v>100</v>
      </c>
      <c r="C149" s="30">
        <v>26.950354999999998</v>
      </c>
      <c r="D149" s="30">
        <v>14.184397000000001</v>
      </c>
      <c r="E149" s="30">
        <v>14.184397000000001</v>
      </c>
      <c r="F149" s="30">
        <v>47.51773</v>
      </c>
      <c r="G149" s="30">
        <v>39.716312000000002</v>
      </c>
      <c r="H149" s="30">
        <v>11.347518000000001</v>
      </c>
      <c r="I149" s="30">
        <v>1.4184399999999999</v>
      </c>
      <c r="J149" s="30">
        <v>1.4184399999999999</v>
      </c>
      <c r="K149" s="30">
        <v>2.8368790000000002</v>
      </c>
      <c r="L149" s="30">
        <v>14.893617000000001</v>
      </c>
      <c r="M149" s="30">
        <v>3.5460989999999999</v>
      </c>
    </row>
    <row r="150" spans="1:13" x14ac:dyDescent="0.2">
      <c r="A150" s="19" t="s">
        <v>879</v>
      </c>
      <c r="B150" s="20">
        <v>56</v>
      </c>
      <c r="C150" s="20">
        <v>11</v>
      </c>
      <c r="D150" s="20">
        <v>6</v>
      </c>
      <c r="E150" s="20">
        <v>6</v>
      </c>
      <c r="F150" s="20">
        <v>28</v>
      </c>
      <c r="G150" s="20">
        <v>22</v>
      </c>
      <c r="H150" s="20">
        <v>3</v>
      </c>
      <c r="I150" s="20">
        <v>0</v>
      </c>
      <c r="J150" s="20">
        <v>2</v>
      </c>
      <c r="K150" s="20">
        <v>4</v>
      </c>
      <c r="L150" s="20">
        <v>6</v>
      </c>
      <c r="M150" s="20">
        <v>1</v>
      </c>
    </row>
    <row r="151" spans="1:13" x14ac:dyDescent="0.2">
      <c r="A151" s="21" t="s">
        <v>126</v>
      </c>
      <c r="B151" s="30">
        <v>100</v>
      </c>
      <c r="C151" s="30">
        <v>19.642856999999999</v>
      </c>
      <c r="D151" s="30">
        <v>10.714286</v>
      </c>
      <c r="E151" s="30">
        <v>10.714286</v>
      </c>
      <c r="F151" s="30">
        <v>50</v>
      </c>
      <c r="G151" s="30">
        <v>39.285713999999999</v>
      </c>
      <c r="H151" s="30">
        <v>5.3571429999999998</v>
      </c>
      <c r="I151" s="30">
        <v>0</v>
      </c>
      <c r="J151" s="30">
        <v>3.5714290000000002</v>
      </c>
      <c r="K151" s="30">
        <v>7.1428570000000002</v>
      </c>
      <c r="L151" s="30">
        <v>10.714286</v>
      </c>
      <c r="M151" s="30">
        <v>1.785714</v>
      </c>
    </row>
    <row r="152" spans="1:13" x14ac:dyDescent="0.2">
      <c r="A152" s="19" t="s">
        <v>880</v>
      </c>
      <c r="B152" s="20">
        <v>48</v>
      </c>
      <c r="C152" s="20">
        <v>16</v>
      </c>
      <c r="D152" s="20">
        <v>3</v>
      </c>
      <c r="E152" s="20">
        <v>7</v>
      </c>
      <c r="F152" s="20">
        <v>31</v>
      </c>
      <c r="G152" s="20">
        <v>15</v>
      </c>
      <c r="H152" s="20">
        <v>2</v>
      </c>
      <c r="I152" s="20">
        <v>0</v>
      </c>
      <c r="J152" s="20">
        <v>2</v>
      </c>
      <c r="K152" s="20">
        <v>3</v>
      </c>
      <c r="L152" s="20">
        <v>6</v>
      </c>
      <c r="M152" s="20">
        <v>2</v>
      </c>
    </row>
    <row r="153" spans="1:13" x14ac:dyDescent="0.2">
      <c r="A153" s="21" t="s">
        <v>126</v>
      </c>
      <c r="B153" s="30">
        <v>100</v>
      </c>
      <c r="C153" s="30">
        <v>33.333333000000003</v>
      </c>
      <c r="D153" s="30">
        <v>6.25</v>
      </c>
      <c r="E153" s="30">
        <v>14.583333</v>
      </c>
      <c r="F153" s="30">
        <v>64.583332999999996</v>
      </c>
      <c r="G153" s="30">
        <v>31.25</v>
      </c>
      <c r="H153" s="30">
        <v>4.1666670000000003</v>
      </c>
      <c r="I153" s="30">
        <v>0</v>
      </c>
      <c r="J153" s="30">
        <v>4.1666670000000003</v>
      </c>
      <c r="K153" s="30">
        <v>6.25</v>
      </c>
      <c r="L153" s="30">
        <v>12.5</v>
      </c>
      <c r="M153" s="30">
        <v>4.1666670000000003</v>
      </c>
    </row>
    <row r="154" spans="1:13" x14ac:dyDescent="0.2">
      <c r="A154" s="19" t="s">
        <v>881</v>
      </c>
      <c r="B154" s="20">
        <v>20</v>
      </c>
      <c r="C154" s="20">
        <v>6</v>
      </c>
      <c r="D154" s="20">
        <v>1</v>
      </c>
      <c r="E154" s="20">
        <v>1</v>
      </c>
      <c r="F154" s="20">
        <v>10</v>
      </c>
      <c r="G154" s="20">
        <v>6</v>
      </c>
      <c r="H154" s="20">
        <v>1</v>
      </c>
      <c r="I154" s="20">
        <v>0</v>
      </c>
      <c r="J154" s="20">
        <v>1</v>
      </c>
      <c r="K154" s="20">
        <v>1</v>
      </c>
      <c r="L154" s="20">
        <v>5</v>
      </c>
      <c r="M154" s="20">
        <v>1</v>
      </c>
    </row>
    <row r="155" spans="1:13" x14ac:dyDescent="0.2">
      <c r="A155" s="21" t="s">
        <v>126</v>
      </c>
      <c r="B155" s="30">
        <v>100</v>
      </c>
      <c r="C155" s="30">
        <v>30</v>
      </c>
      <c r="D155" s="30">
        <v>5</v>
      </c>
      <c r="E155" s="30">
        <v>5</v>
      </c>
      <c r="F155" s="30">
        <v>50</v>
      </c>
      <c r="G155" s="30">
        <v>30</v>
      </c>
      <c r="H155" s="30">
        <v>5</v>
      </c>
      <c r="I155" s="30">
        <v>0</v>
      </c>
      <c r="J155" s="30">
        <v>5</v>
      </c>
      <c r="K155" s="30">
        <v>5</v>
      </c>
      <c r="L155" s="30">
        <v>25</v>
      </c>
      <c r="M155" s="30">
        <v>5</v>
      </c>
    </row>
    <row r="156" spans="1:13" x14ac:dyDescent="0.2">
      <c r="A156" s="19" t="s">
        <v>882</v>
      </c>
      <c r="B156" s="20">
        <v>4</v>
      </c>
      <c r="C156" s="20">
        <v>2</v>
      </c>
      <c r="D156" s="20">
        <v>0</v>
      </c>
      <c r="E156" s="20">
        <v>0</v>
      </c>
      <c r="F156" s="20">
        <v>1</v>
      </c>
      <c r="G156" s="20">
        <v>0</v>
      </c>
      <c r="H156" s="20">
        <v>0</v>
      </c>
      <c r="I156" s="20">
        <v>0</v>
      </c>
      <c r="J156" s="20">
        <v>0</v>
      </c>
      <c r="K156" s="20">
        <v>0</v>
      </c>
      <c r="L156" s="20">
        <v>1</v>
      </c>
      <c r="M156" s="20">
        <v>1</v>
      </c>
    </row>
    <row r="157" spans="1:13" x14ac:dyDescent="0.2">
      <c r="A157" s="21" t="s">
        <v>126</v>
      </c>
      <c r="B157" s="30">
        <v>100</v>
      </c>
      <c r="C157" s="30">
        <v>50</v>
      </c>
      <c r="D157" s="30">
        <v>0</v>
      </c>
      <c r="E157" s="30">
        <v>0</v>
      </c>
      <c r="F157" s="30">
        <v>25</v>
      </c>
      <c r="G157" s="30">
        <v>0</v>
      </c>
      <c r="H157" s="30">
        <v>0</v>
      </c>
      <c r="I157" s="30">
        <v>0</v>
      </c>
      <c r="J157" s="30">
        <v>0</v>
      </c>
      <c r="K157" s="30">
        <v>0</v>
      </c>
      <c r="L157" s="30">
        <v>25</v>
      </c>
      <c r="M157" s="30">
        <v>25</v>
      </c>
    </row>
    <row r="158" spans="1:13" x14ac:dyDescent="0.2">
      <c r="A158" s="19" t="s">
        <v>883</v>
      </c>
      <c r="B158" s="20">
        <v>2</v>
      </c>
      <c r="C158" s="20">
        <v>1</v>
      </c>
      <c r="D158" s="20">
        <v>1</v>
      </c>
      <c r="E158" s="20">
        <v>0</v>
      </c>
      <c r="F158" s="20">
        <v>1</v>
      </c>
      <c r="G158" s="20">
        <v>2</v>
      </c>
      <c r="H158" s="20">
        <v>0</v>
      </c>
      <c r="I158" s="20">
        <v>0</v>
      </c>
      <c r="J158" s="20">
        <v>0</v>
      </c>
      <c r="K158" s="20">
        <v>0</v>
      </c>
      <c r="L158" s="20">
        <v>0</v>
      </c>
      <c r="M158" s="20">
        <v>0</v>
      </c>
    </row>
    <row r="159" spans="1:13" x14ac:dyDescent="0.2">
      <c r="A159" s="21" t="s">
        <v>126</v>
      </c>
      <c r="B159" s="30">
        <v>100</v>
      </c>
      <c r="C159" s="30">
        <v>50</v>
      </c>
      <c r="D159" s="30">
        <v>50</v>
      </c>
      <c r="E159" s="30">
        <v>0</v>
      </c>
      <c r="F159" s="30">
        <v>50</v>
      </c>
      <c r="G159" s="30">
        <v>100</v>
      </c>
      <c r="H159" s="30">
        <v>0</v>
      </c>
      <c r="I159" s="30">
        <v>0</v>
      </c>
      <c r="J159" s="30">
        <v>0</v>
      </c>
      <c r="K159" s="30">
        <v>0</v>
      </c>
      <c r="L159" s="30">
        <v>0</v>
      </c>
      <c r="M159" s="30">
        <v>0</v>
      </c>
    </row>
    <row r="160" spans="1:13" x14ac:dyDescent="0.2">
      <c r="A160" s="19" t="s">
        <v>884</v>
      </c>
      <c r="B160" s="20">
        <v>2</v>
      </c>
      <c r="C160" s="20">
        <v>0</v>
      </c>
      <c r="D160" s="20">
        <v>0</v>
      </c>
      <c r="E160" s="20">
        <v>0</v>
      </c>
      <c r="F160" s="20">
        <v>0</v>
      </c>
      <c r="G160" s="20">
        <v>1</v>
      </c>
      <c r="H160" s="20">
        <v>0</v>
      </c>
      <c r="I160" s="20">
        <v>0</v>
      </c>
      <c r="J160" s="20">
        <v>0</v>
      </c>
      <c r="K160" s="20">
        <v>0</v>
      </c>
      <c r="L160" s="20">
        <v>1</v>
      </c>
      <c r="M160" s="20">
        <v>0</v>
      </c>
    </row>
    <row r="161" spans="1:13" x14ac:dyDescent="0.2">
      <c r="A161" s="21" t="s">
        <v>126</v>
      </c>
      <c r="B161" s="30">
        <v>100</v>
      </c>
      <c r="C161" s="30">
        <v>0</v>
      </c>
      <c r="D161" s="30">
        <v>0</v>
      </c>
      <c r="E161" s="30">
        <v>0</v>
      </c>
      <c r="F161" s="30">
        <v>0</v>
      </c>
      <c r="G161" s="30">
        <v>50</v>
      </c>
      <c r="H161" s="30">
        <v>0</v>
      </c>
      <c r="I161" s="30">
        <v>0</v>
      </c>
      <c r="J161" s="30">
        <v>0</v>
      </c>
      <c r="K161" s="30">
        <v>0</v>
      </c>
      <c r="L161" s="30">
        <v>50</v>
      </c>
      <c r="M161" s="30">
        <v>0</v>
      </c>
    </row>
    <row r="162" spans="1:13" x14ac:dyDescent="0.2">
      <c r="A162" s="19" t="s">
        <v>873</v>
      </c>
      <c r="B162" s="20">
        <v>250</v>
      </c>
      <c r="C162" s="20">
        <v>53</v>
      </c>
      <c r="D162" s="20">
        <v>20</v>
      </c>
      <c r="E162" s="20">
        <v>16</v>
      </c>
      <c r="F162" s="20">
        <v>112</v>
      </c>
      <c r="G162" s="20">
        <v>99</v>
      </c>
      <c r="H162" s="20">
        <v>9</v>
      </c>
      <c r="I162" s="20">
        <v>0</v>
      </c>
      <c r="J162" s="20">
        <v>1</v>
      </c>
      <c r="K162" s="20">
        <v>9</v>
      </c>
      <c r="L162" s="20">
        <v>35</v>
      </c>
      <c r="M162" s="20">
        <v>16</v>
      </c>
    </row>
    <row r="163" spans="1:13" x14ac:dyDescent="0.2">
      <c r="A163" s="21" t="s">
        <v>126</v>
      </c>
      <c r="B163" s="30">
        <v>100</v>
      </c>
      <c r="C163" s="30">
        <v>21.2</v>
      </c>
      <c r="D163" s="30">
        <v>8</v>
      </c>
      <c r="E163" s="30">
        <v>6.4</v>
      </c>
      <c r="F163" s="30">
        <v>44.8</v>
      </c>
      <c r="G163" s="30">
        <v>39.6</v>
      </c>
      <c r="H163" s="30">
        <v>3.6</v>
      </c>
      <c r="I163" s="30">
        <v>0</v>
      </c>
      <c r="J163" s="30">
        <v>0.4</v>
      </c>
      <c r="K163" s="30">
        <v>3.6</v>
      </c>
      <c r="L163" s="30">
        <v>14</v>
      </c>
      <c r="M163" s="30">
        <v>6.4</v>
      </c>
    </row>
    <row r="164" spans="1:13" x14ac:dyDescent="0.2">
      <c r="A164" s="18" t="s">
        <v>885</v>
      </c>
      <c r="B164" s="18"/>
      <c r="C164" s="18"/>
      <c r="D164" s="18"/>
      <c r="E164" s="18"/>
      <c r="F164" s="18"/>
      <c r="G164" s="18"/>
      <c r="H164" s="18"/>
      <c r="I164" s="18"/>
      <c r="J164" s="18"/>
      <c r="K164" s="18"/>
      <c r="L164" s="18"/>
      <c r="M164" s="18"/>
    </row>
    <row r="165" spans="1:13" x14ac:dyDescent="0.2">
      <c r="A165" s="19" t="s">
        <v>886</v>
      </c>
      <c r="B165" s="20">
        <v>1712</v>
      </c>
      <c r="C165" s="20">
        <v>471</v>
      </c>
      <c r="D165" s="20">
        <v>173</v>
      </c>
      <c r="E165" s="20">
        <v>237</v>
      </c>
      <c r="F165" s="20">
        <v>952</v>
      </c>
      <c r="G165" s="20">
        <v>718</v>
      </c>
      <c r="H165" s="20">
        <v>91</v>
      </c>
      <c r="I165" s="20">
        <v>2</v>
      </c>
      <c r="J165" s="20">
        <v>27</v>
      </c>
      <c r="K165" s="20">
        <v>57</v>
      </c>
      <c r="L165" s="20">
        <v>208</v>
      </c>
      <c r="M165" s="20">
        <v>63</v>
      </c>
    </row>
    <row r="166" spans="1:13" x14ac:dyDescent="0.2">
      <c r="A166" s="21" t="s">
        <v>126</v>
      </c>
      <c r="B166" s="30">
        <v>100</v>
      </c>
      <c r="C166" s="30">
        <v>27.511682</v>
      </c>
      <c r="D166" s="30">
        <v>10.10514</v>
      </c>
      <c r="E166" s="30">
        <v>13.843458</v>
      </c>
      <c r="F166" s="30">
        <v>55.607477000000003</v>
      </c>
      <c r="G166" s="30">
        <v>41.939252000000003</v>
      </c>
      <c r="H166" s="30">
        <v>5.3154209999999997</v>
      </c>
      <c r="I166" s="30">
        <v>0.116822</v>
      </c>
      <c r="J166" s="30">
        <v>1.5771029999999999</v>
      </c>
      <c r="K166" s="30">
        <v>3.3294389999999998</v>
      </c>
      <c r="L166" s="30">
        <v>12.149533</v>
      </c>
      <c r="M166" s="30">
        <v>3.679907</v>
      </c>
    </row>
    <row r="167" spans="1:13" x14ac:dyDescent="0.2">
      <c r="A167" s="19" t="s">
        <v>139</v>
      </c>
      <c r="B167" s="20">
        <v>76</v>
      </c>
      <c r="C167" s="20">
        <v>19</v>
      </c>
      <c r="D167" s="20">
        <v>11</v>
      </c>
      <c r="E167" s="20">
        <v>11</v>
      </c>
      <c r="F167" s="20">
        <v>44</v>
      </c>
      <c r="G167" s="20">
        <v>32</v>
      </c>
      <c r="H167" s="20">
        <v>3</v>
      </c>
      <c r="I167" s="20">
        <v>0</v>
      </c>
      <c r="J167" s="20">
        <v>0</v>
      </c>
      <c r="K167" s="20">
        <v>1</v>
      </c>
      <c r="L167" s="20">
        <v>10</v>
      </c>
      <c r="M167" s="20">
        <v>2</v>
      </c>
    </row>
    <row r="168" spans="1:13" x14ac:dyDescent="0.2">
      <c r="A168" s="21" t="s">
        <v>126</v>
      </c>
      <c r="B168" s="30">
        <v>100</v>
      </c>
      <c r="C168" s="30">
        <v>25</v>
      </c>
      <c r="D168" s="30">
        <v>14.473684</v>
      </c>
      <c r="E168" s="30">
        <v>14.473684</v>
      </c>
      <c r="F168" s="30">
        <v>57.894736999999999</v>
      </c>
      <c r="G168" s="30">
        <v>42.105263000000001</v>
      </c>
      <c r="H168" s="30">
        <v>3.947368</v>
      </c>
      <c r="I168" s="30">
        <v>0</v>
      </c>
      <c r="J168" s="30">
        <v>0</v>
      </c>
      <c r="K168" s="30">
        <v>1.3157890000000001</v>
      </c>
      <c r="L168" s="30">
        <v>13.157895</v>
      </c>
      <c r="M168" s="30">
        <v>2.6315789999999999</v>
      </c>
    </row>
    <row r="169" spans="1:13" x14ac:dyDescent="0.2">
      <c r="A169" s="19" t="s">
        <v>887</v>
      </c>
      <c r="B169" s="20">
        <v>59</v>
      </c>
      <c r="C169" s="20">
        <v>28</v>
      </c>
      <c r="D169" s="20">
        <v>7</v>
      </c>
      <c r="E169" s="20">
        <v>7</v>
      </c>
      <c r="F169" s="20">
        <v>30</v>
      </c>
      <c r="G169" s="20">
        <v>16</v>
      </c>
      <c r="H169" s="20">
        <v>4</v>
      </c>
      <c r="I169" s="20">
        <v>0</v>
      </c>
      <c r="J169" s="20">
        <v>6</v>
      </c>
      <c r="K169" s="20">
        <v>0</v>
      </c>
      <c r="L169" s="20">
        <v>6</v>
      </c>
      <c r="M169" s="20">
        <v>5</v>
      </c>
    </row>
    <row r="170" spans="1:13" x14ac:dyDescent="0.2">
      <c r="A170" s="21" t="s">
        <v>126</v>
      </c>
      <c r="B170" s="30">
        <v>100</v>
      </c>
      <c r="C170" s="30">
        <v>47.457627000000002</v>
      </c>
      <c r="D170" s="30">
        <v>11.864407</v>
      </c>
      <c r="E170" s="30">
        <v>11.864407</v>
      </c>
      <c r="F170" s="30">
        <v>50.847458000000003</v>
      </c>
      <c r="G170" s="30">
        <v>27.118644</v>
      </c>
      <c r="H170" s="30">
        <v>6.7796609999999999</v>
      </c>
      <c r="I170" s="30">
        <v>0</v>
      </c>
      <c r="J170" s="30">
        <v>10.169492</v>
      </c>
      <c r="K170" s="30">
        <v>0</v>
      </c>
      <c r="L170" s="30">
        <v>10.169492</v>
      </c>
      <c r="M170" s="30">
        <v>8.4745760000000008</v>
      </c>
    </row>
    <row r="171" spans="1:13" x14ac:dyDescent="0.2">
      <c r="A171" s="19" t="s">
        <v>140</v>
      </c>
      <c r="B171" s="20">
        <v>194</v>
      </c>
      <c r="C171" s="20">
        <v>96</v>
      </c>
      <c r="D171" s="20">
        <v>14</v>
      </c>
      <c r="E171" s="20">
        <v>15</v>
      </c>
      <c r="F171" s="20">
        <v>95</v>
      </c>
      <c r="G171" s="20">
        <v>62</v>
      </c>
      <c r="H171" s="20">
        <v>6</v>
      </c>
      <c r="I171" s="20">
        <v>3</v>
      </c>
      <c r="J171" s="20">
        <v>1</v>
      </c>
      <c r="K171" s="20">
        <v>8</v>
      </c>
      <c r="L171" s="20">
        <v>21</v>
      </c>
      <c r="M171" s="20">
        <v>7</v>
      </c>
    </row>
    <row r="172" spans="1:13" x14ac:dyDescent="0.2">
      <c r="A172" s="21" t="s">
        <v>126</v>
      </c>
      <c r="B172" s="30">
        <v>100</v>
      </c>
      <c r="C172" s="30">
        <v>49.484535999999999</v>
      </c>
      <c r="D172" s="30">
        <v>7.2164950000000001</v>
      </c>
      <c r="E172" s="30">
        <v>7.7319589999999998</v>
      </c>
      <c r="F172" s="30">
        <v>48.969071999999997</v>
      </c>
      <c r="G172" s="30">
        <v>31.958763000000001</v>
      </c>
      <c r="H172" s="30">
        <v>3.092784</v>
      </c>
      <c r="I172" s="30">
        <v>1.546392</v>
      </c>
      <c r="J172" s="30">
        <v>0.51546400000000003</v>
      </c>
      <c r="K172" s="30">
        <v>4.1237110000000001</v>
      </c>
      <c r="L172" s="30">
        <v>10.824742000000001</v>
      </c>
      <c r="M172" s="30">
        <v>3.608247</v>
      </c>
    </row>
    <row r="173" spans="1:13" x14ac:dyDescent="0.2">
      <c r="A173" s="19" t="s">
        <v>141</v>
      </c>
      <c r="B173" s="20">
        <v>16</v>
      </c>
      <c r="C173" s="20">
        <v>4</v>
      </c>
      <c r="D173" s="20">
        <v>1</v>
      </c>
      <c r="E173" s="20">
        <v>0</v>
      </c>
      <c r="F173" s="20">
        <v>11</v>
      </c>
      <c r="G173" s="20">
        <v>3</v>
      </c>
      <c r="H173" s="20">
        <v>3</v>
      </c>
      <c r="I173" s="20">
        <v>0</v>
      </c>
      <c r="J173" s="20">
        <v>0</v>
      </c>
      <c r="K173" s="20">
        <v>0</v>
      </c>
      <c r="L173" s="20">
        <v>2</v>
      </c>
      <c r="M173" s="20">
        <v>0</v>
      </c>
    </row>
    <row r="174" spans="1:13" x14ac:dyDescent="0.2">
      <c r="A174" s="21" t="s">
        <v>126</v>
      </c>
      <c r="B174" s="30">
        <v>100</v>
      </c>
      <c r="C174" s="30">
        <v>25</v>
      </c>
      <c r="D174" s="30">
        <v>6.25</v>
      </c>
      <c r="E174" s="30">
        <v>0</v>
      </c>
      <c r="F174" s="30">
        <v>68.75</v>
      </c>
      <c r="G174" s="30">
        <v>18.75</v>
      </c>
      <c r="H174" s="30">
        <v>18.75</v>
      </c>
      <c r="I174" s="30">
        <v>0</v>
      </c>
      <c r="J174" s="30">
        <v>0</v>
      </c>
      <c r="K174" s="30">
        <v>0</v>
      </c>
      <c r="L174" s="30">
        <v>12.5</v>
      </c>
      <c r="M174" s="30">
        <v>0</v>
      </c>
    </row>
    <row r="175" spans="1:13" x14ac:dyDescent="0.2">
      <c r="A175" s="19" t="s">
        <v>849</v>
      </c>
      <c r="B175" s="20">
        <v>46</v>
      </c>
      <c r="C175" s="20">
        <v>6</v>
      </c>
      <c r="D175" s="20">
        <v>2</v>
      </c>
      <c r="E175" s="20">
        <v>4</v>
      </c>
      <c r="F175" s="20">
        <v>20</v>
      </c>
      <c r="G175" s="20">
        <v>15</v>
      </c>
      <c r="H175" s="20">
        <v>5</v>
      </c>
      <c r="I175" s="20">
        <v>0</v>
      </c>
      <c r="J175" s="20">
        <v>0</v>
      </c>
      <c r="K175" s="20">
        <v>4</v>
      </c>
      <c r="L175" s="20">
        <v>8</v>
      </c>
      <c r="M175" s="20">
        <v>1</v>
      </c>
    </row>
    <row r="176" spans="1:13" x14ac:dyDescent="0.2">
      <c r="A176" s="21" t="s">
        <v>126</v>
      </c>
      <c r="B176" s="30">
        <v>100</v>
      </c>
      <c r="C176" s="30">
        <v>13.043478</v>
      </c>
      <c r="D176" s="30">
        <v>4.3478260000000004</v>
      </c>
      <c r="E176" s="30">
        <v>8.6956520000000008</v>
      </c>
      <c r="F176" s="30">
        <v>43.478261000000003</v>
      </c>
      <c r="G176" s="30">
        <v>32.608696000000002</v>
      </c>
      <c r="H176" s="30">
        <v>10.869565</v>
      </c>
      <c r="I176" s="30">
        <v>0</v>
      </c>
      <c r="J176" s="30">
        <v>0</v>
      </c>
      <c r="K176" s="30">
        <v>8.6956520000000008</v>
      </c>
      <c r="L176" s="30">
        <v>17.391304000000002</v>
      </c>
      <c r="M176" s="30">
        <v>2.1739130000000002</v>
      </c>
    </row>
    <row r="177" spans="1:13" x14ac:dyDescent="0.2">
      <c r="A177" s="19" t="s">
        <v>873</v>
      </c>
      <c r="B177" s="20">
        <v>85</v>
      </c>
      <c r="C177" s="20">
        <v>19</v>
      </c>
      <c r="D177" s="20">
        <v>7</v>
      </c>
      <c r="E177" s="20">
        <v>6</v>
      </c>
      <c r="F177" s="20">
        <v>36</v>
      </c>
      <c r="G177" s="20">
        <v>33</v>
      </c>
      <c r="H177" s="20">
        <v>5</v>
      </c>
      <c r="I177" s="20">
        <v>1</v>
      </c>
      <c r="J177" s="20">
        <v>0</v>
      </c>
      <c r="K177" s="20">
        <v>2</v>
      </c>
      <c r="L177" s="20">
        <v>14</v>
      </c>
      <c r="M177" s="20">
        <v>7</v>
      </c>
    </row>
    <row r="178" spans="1:13" x14ac:dyDescent="0.2">
      <c r="A178" s="21" t="s">
        <v>126</v>
      </c>
      <c r="B178" s="30">
        <v>100</v>
      </c>
      <c r="C178" s="30">
        <v>22.352941000000001</v>
      </c>
      <c r="D178" s="30">
        <v>8.2352939999999997</v>
      </c>
      <c r="E178" s="30">
        <v>7.0588240000000004</v>
      </c>
      <c r="F178" s="30">
        <v>42.352941000000001</v>
      </c>
      <c r="G178" s="30">
        <v>38.823529000000001</v>
      </c>
      <c r="H178" s="30">
        <v>5.8823530000000002</v>
      </c>
      <c r="I178" s="30">
        <v>1.176471</v>
      </c>
      <c r="J178" s="30">
        <v>0</v>
      </c>
      <c r="K178" s="30">
        <v>2.3529409999999999</v>
      </c>
      <c r="L178" s="30">
        <v>16.470587999999999</v>
      </c>
      <c r="M178" s="30">
        <v>8.2352939999999997</v>
      </c>
    </row>
    <row r="179" spans="1:13" x14ac:dyDescent="0.2">
      <c r="A179" s="18" t="s">
        <v>888</v>
      </c>
      <c r="B179" s="18"/>
      <c r="C179" s="18"/>
      <c r="D179" s="18"/>
      <c r="E179" s="18"/>
      <c r="F179" s="18"/>
      <c r="G179" s="18"/>
      <c r="H179" s="18"/>
      <c r="I179" s="18"/>
      <c r="J179" s="18"/>
      <c r="K179" s="18"/>
      <c r="L179" s="18"/>
      <c r="M179" s="18"/>
    </row>
    <row r="180" spans="1:13" x14ac:dyDescent="0.2">
      <c r="A180" s="19" t="s">
        <v>889</v>
      </c>
      <c r="B180" s="20">
        <v>1212</v>
      </c>
      <c r="C180" s="20">
        <v>343</v>
      </c>
      <c r="D180" s="20">
        <v>122</v>
      </c>
      <c r="E180" s="20">
        <v>190</v>
      </c>
      <c r="F180" s="20">
        <v>713</v>
      </c>
      <c r="G180" s="20">
        <v>547</v>
      </c>
      <c r="H180" s="20">
        <v>52</v>
      </c>
      <c r="I180" s="20">
        <v>1</v>
      </c>
      <c r="J180" s="20">
        <v>13</v>
      </c>
      <c r="K180" s="20">
        <v>34</v>
      </c>
      <c r="L180" s="20">
        <v>133</v>
      </c>
      <c r="M180" s="20">
        <v>32</v>
      </c>
    </row>
    <row r="181" spans="1:13" x14ac:dyDescent="0.2">
      <c r="A181" s="21" t="s">
        <v>126</v>
      </c>
      <c r="B181" s="30">
        <v>100</v>
      </c>
      <c r="C181" s="30">
        <v>28.300329999999999</v>
      </c>
      <c r="D181" s="30">
        <v>10.066007000000001</v>
      </c>
      <c r="E181" s="30">
        <v>15.676568</v>
      </c>
      <c r="F181" s="30">
        <v>58.828383000000002</v>
      </c>
      <c r="G181" s="30">
        <v>45.132013000000001</v>
      </c>
      <c r="H181" s="30">
        <v>4.2904289999999996</v>
      </c>
      <c r="I181" s="30">
        <v>8.2507999999999998E-2</v>
      </c>
      <c r="J181" s="30">
        <v>1.0726070000000001</v>
      </c>
      <c r="K181" s="30">
        <v>2.8052809999999999</v>
      </c>
      <c r="L181" s="30">
        <v>10.973597</v>
      </c>
      <c r="M181" s="30">
        <v>2.6402640000000002</v>
      </c>
    </row>
    <row r="182" spans="1:13" x14ac:dyDescent="0.2">
      <c r="A182" s="19" t="s">
        <v>890</v>
      </c>
      <c r="B182" s="20">
        <v>24</v>
      </c>
      <c r="C182" s="20">
        <v>9</v>
      </c>
      <c r="D182" s="20">
        <v>2</v>
      </c>
      <c r="E182" s="20">
        <v>2</v>
      </c>
      <c r="F182" s="20">
        <v>18</v>
      </c>
      <c r="G182" s="20">
        <v>10</v>
      </c>
      <c r="H182" s="20">
        <v>1</v>
      </c>
      <c r="I182" s="20">
        <v>0</v>
      </c>
      <c r="J182" s="20">
        <v>2</v>
      </c>
      <c r="K182" s="20">
        <v>0</v>
      </c>
      <c r="L182" s="20">
        <v>0</v>
      </c>
      <c r="M182" s="20">
        <v>0</v>
      </c>
    </row>
    <row r="183" spans="1:13" x14ac:dyDescent="0.2">
      <c r="A183" s="21" t="s">
        <v>126</v>
      </c>
      <c r="B183" s="30">
        <v>100</v>
      </c>
      <c r="C183" s="30">
        <v>37.5</v>
      </c>
      <c r="D183" s="30">
        <v>8.3333329999999997</v>
      </c>
      <c r="E183" s="30">
        <v>8.3333329999999997</v>
      </c>
      <c r="F183" s="30">
        <v>75</v>
      </c>
      <c r="G183" s="30">
        <v>41.666666999999997</v>
      </c>
      <c r="H183" s="30">
        <v>4.1666670000000003</v>
      </c>
      <c r="I183" s="30">
        <v>0</v>
      </c>
      <c r="J183" s="30">
        <v>8.3333329999999997</v>
      </c>
      <c r="K183" s="30">
        <v>0</v>
      </c>
      <c r="L183" s="30">
        <v>0</v>
      </c>
      <c r="M183" s="30">
        <v>0</v>
      </c>
    </row>
    <row r="184" spans="1:13" x14ac:dyDescent="0.2">
      <c r="A184" s="19" t="s">
        <v>891</v>
      </c>
      <c r="B184" s="20">
        <v>76</v>
      </c>
      <c r="C184" s="20">
        <v>31</v>
      </c>
      <c r="D184" s="20">
        <v>20</v>
      </c>
      <c r="E184" s="20">
        <v>11</v>
      </c>
      <c r="F184" s="20">
        <v>46</v>
      </c>
      <c r="G184" s="20">
        <v>29</v>
      </c>
      <c r="H184" s="20">
        <v>6</v>
      </c>
      <c r="I184" s="20">
        <v>0</v>
      </c>
      <c r="J184" s="20">
        <v>5</v>
      </c>
      <c r="K184" s="20">
        <v>3</v>
      </c>
      <c r="L184" s="20">
        <v>4</v>
      </c>
      <c r="M184" s="20">
        <v>0</v>
      </c>
    </row>
    <row r="185" spans="1:13" x14ac:dyDescent="0.2">
      <c r="A185" s="21" t="s">
        <v>126</v>
      </c>
      <c r="B185" s="30">
        <v>100</v>
      </c>
      <c r="C185" s="30">
        <v>40.789473999999998</v>
      </c>
      <c r="D185" s="30">
        <v>26.315788999999999</v>
      </c>
      <c r="E185" s="30">
        <v>14.473684</v>
      </c>
      <c r="F185" s="30">
        <v>60.526316000000001</v>
      </c>
      <c r="G185" s="30">
        <v>38.157895000000003</v>
      </c>
      <c r="H185" s="30">
        <v>7.8947370000000001</v>
      </c>
      <c r="I185" s="30">
        <v>0</v>
      </c>
      <c r="J185" s="30">
        <v>6.5789470000000003</v>
      </c>
      <c r="K185" s="30">
        <v>3.947368</v>
      </c>
      <c r="L185" s="30">
        <v>5.2631579999999998</v>
      </c>
      <c r="M185" s="30">
        <v>0</v>
      </c>
    </row>
    <row r="186" spans="1:13" x14ac:dyDescent="0.2">
      <c r="A186" s="19" t="s">
        <v>892</v>
      </c>
      <c r="B186" s="20">
        <v>43</v>
      </c>
      <c r="C186" s="20">
        <v>22</v>
      </c>
      <c r="D186" s="20">
        <v>13</v>
      </c>
      <c r="E186" s="20">
        <v>4</v>
      </c>
      <c r="F186" s="20">
        <v>21</v>
      </c>
      <c r="G186" s="20">
        <v>14</v>
      </c>
      <c r="H186" s="20">
        <v>4</v>
      </c>
      <c r="I186" s="20">
        <v>0</v>
      </c>
      <c r="J186" s="20">
        <v>4</v>
      </c>
      <c r="K186" s="20">
        <v>0</v>
      </c>
      <c r="L186" s="20">
        <v>2</v>
      </c>
      <c r="M186" s="20">
        <v>3</v>
      </c>
    </row>
    <row r="187" spans="1:13" x14ac:dyDescent="0.2">
      <c r="A187" s="21" t="s">
        <v>126</v>
      </c>
      <c r="B187" s="30">
        <v>100</v>
      </c>
      <c r="C187" s="30">
        <v>51.162790999999999</v>
      </c>
      <c r="D187" s="30">
        <v>30.232558000000001</v>
      </c>
      <c r="E187" s="30">
        <v>9.3023260000000008</v>
      </c>
      <c r="F187" s="30">
        <v>48.837209000000001</v>
      </c>
      <c r="G187" s="30">
        <v>32.558140000000002</v>
      </c>
      <c r="H187" s="30">
        <v>9.3023260000000008</v>
      </c>
      <c r="I187" s="30">
        <v>0</v>
      </c>
      <c r="J187" s="30">
        <v>9.3023260000000008</v>
      </c>
      <c r="K187" s="30">
        <v>0</v>
      </c>
      <c r="L187" s="30">
        <v>4.6511630000000004</v>
      </c>
      <c r="M187" s="30">
        <v>6.9767440000000001</v>
      </c>
    </row>
    <row r="188" spans="1:13" x14ac:dyDescent="0.2">
      <c r="A188" s="19" t="s">
        <v>893</v>
      </c>
      <c r="B188" s="20">
        <v>14</v>
      </c>
      <c r="C188" s="20">
        <v>6</v>
      </c>
      <c r="D188" s="20">
        <v>2</v>
      </c>
      <c r="E188" s="20">
        <v>5</v>
      </c>
      <c r="F188" s="20">
        <v>6</v>
      </c>
      <c r="G188" s="20">
        <v>3</v>
      </c>
      <c r="H188" s="20">
        <v>1</v>
      </c>
      <c r="I188" s="20">
        <v>0</v>
      </c>
      <c r="J188" s="20">
        <v>0</v>
      </c>
      <c r="K188" s="20">
        <v>1</v>
      </c>
      <c r="L188" s="20">
        <v>2</v>
      </c>
      <c r="M188" s="20">
        <v>0</v>
      </c>
    </row>
    <row r="189" spans="1:13" x14ac:dyDescent="0.2">
      <c r="A189" s="21" t="s">
        <v>126</v>
      </c>
      <c r="B189" s="30">
        <v>100</v>
      </c>
      <c r="C189" s="30">
        <v>42.857143000000001</v>
      </c>
      <c r="D189" s="30">
        <v>14.285714</v>
      </c>
      <c r="E189" s="30">
        <v>35.714286000000001</v>
      </c>
      <c r="F189" s="30">
        <v>42.857143000000001</v>
      </c>
      <c r="G189" s="30">
        <v>21.428571000000002</v>
      </c>
      <c r="H189" s="30">
        <v>7.1428570000000002</v>
      </c>
      <c r="I189" s="30">
        <v>0</v>
      </c>
      <c r="J189" s="30">
        <v>0</v>
      </c>
      <c r="K189" s="30">
        <v>7.1428570000000002</v>
      </c>
      <c r="L189" s="30">
        <v>14.285714</v>
      </c>
      <c r="M189" s="30">
        <v>0</v>
      </c>
    </row>
    <row r="190" spans="1:13" x14ac:dyDescent="0.2">
      <c r="A190" s="19" t="s">
        <v>894</v>
      </c>
      <c r="B190" s="20">
        <v>5</v>
      </c>
      <c r="C190" s="20">
        <v>3</v>
      </c>
      <c r="D190" s="20">
        <v>1</v>
      </c>
      <c r="E190" s="20">
        <v>2</v>
      </c>
      <c r="F190" s="20">
        <v>4</v>
      </c>
      <c r="G190" s="20">
        <v>3</v>
      </c>
      <c r="H190" s="20">
        <v>0</v>
      </c>
      <c r="I190" s="20">
        <v>0</v>
      </c>
      <c r="J190" s="20">
        <v>0</v>
      </c>
      <c r="K190" s="20">
        <v>1</v>
      </c>
      <c r="L190" s="20">
        <v>0</v>
      </c>
      <c r="M190" s="20">
        <v>0</v>
      </c>
    </row>
    <row r="191" spans="1:13" x14ac:dyDescent="0.2">
      <c r="A191" s="21" t="s">
        <v>126</v>
      </c>
      <c r="B191" s="30">
        <v>100</v>
      </c>
      <c r="C191" s="30">
        <v>60</v>
      </c>
      <c r="D191" s="30">
        <v>20</v>
      </c>
      <c r="E191" s="30">
        <v>40</v>
      </c>
      <c r="F191" s="30">
        <v>80</v>
      </c>
      <c r="G191" s="30">
        <v>60</v>
      </c>
      <c r="H191" s="30">
        <v>0</v>
      </c>
      <c r="I191" s="30">
        <v>0</v>
      </c>
      <c r="J191" s="30">
        <v>0</v>
      </c>
      <c r="K191" s="30">
        <v>20</v>
      </c>
      <c r="L191" s="30">
        <v>0</v>
      </c>
      <c r="M191" s="30">
        <v>0</v>
      </c>
    </row>
    <row r="192" spans="1:13" x14ac:dyDescent="0.2">
      <c r="A192" s="19" t="s">
        <v>873</v>
      </c>
      <c r="B192" s="20">
        <v>414</v>
      </c>
      <c r="C192" s="20">
        <v>76</v>
      </c>
      <c r="D192" s="20">
        <v>24</v>
      </c>
      <c r="E192" s="20">
        <v>34</v>
      </c>
      <c r="F192" s="20">
        <v>188</v>
      </c>
      <c r="G192" s="20">
        <v>144</v>
      </c>
      <c r="H192" s="20">
        <v>30</v>
      </c>
      <c r="I192" s="20">
        <v>1</v>
      </c>
      <c r="J192" s="20">
        <v>3</v>
      </c>
      <c r="K192" s="20">
        <v>19</v>
      </c>
      <c r="L192" s="20">
        <v>77</v>
      </c>
      <c r="M192" s="20">
        <v>30</v>
      </c>
    </row>
    <row r="193" spans="1:13" x14ac:dyDescent="0.2">
      <c r="A193" s="21" t="s">
        <v>126</v>
      </c>
      <c r="B193" s="30">
        <v>100</v>
      </c>
      <c r="C193" s="30">
        <v>18.357488</v>
      </c>
      <c r="D193" s="30">
        <v>5.7971009999999996</v>
      </c>
      <c r="E193" s="30">
        <v>8.2125599999999999</v>
      </c>
      <c r="F193" s="30">
        <v>45.410628000000003</v>
      </c>
      <c r="G193" s="30">
        <v>34.782609000000001</v>
      </c>
      <c r="H193" s="30">
        <v>7.2463769999999998</v>
      </c>
      <c r="I193" s="30">
        <v>0.24154600000000001</v>
      </c>
      <c r="J193" s="30">
        <v>0.724638</v>
      </c>
      <c r="K193" s="30">
        <v>4.589372</v>
      </c>
      <c r="L193" s="30">
        <v>18.599034</v>
      </c>
      <c r="M193" s="30">
        <v>7.2463769999999998</v>
      </c>
    </row>
    <row r="194" spans="1:13" x14ac:dyDescent="0.2">
      <c r="A194" s="18" t="s">
        <v>895</v>
      </c>
      <c r="B194" s="18"/>
      <c r="C194" s="18"/>
      <c r="D194" s="18"/>
      <c r="E194" s="18"/>
      <c r="F194" s="18"/>
      <c r="G194" s="18"/>
      <c r="H194" s="18"/>
      <c r="I194" s="18"/>
      <c r="J194" s="18"/>
      <c r="K194" s="18"/>
      <c r="L194" s="18"/>
      <c r="M194" s="18"/>
    </row>
    <row r="195" spans="1:13" x14ac:dyDescent="0.2">
      <c r="A195" s="19" t="s">
        <v>889</v>
      </c>
      <c r="B195" s="20">
        <v>13</v>
      </c>
      <c r="C195" s="20">
        <v>3</v>
      </c>
      <c r="D195" s="20">
        <v>1</v>
      </c>
      <c r="E195" s="20">
        <v>0</v>
      </c>
      <c r="F195" s="20">
        <v>5</v>
      </c>
      <c r="G195" s="20">
        <v>5</v>
      </c>
      <c r="H195" s="20">
        <v>1</v>
      </c>
      <c r="I195" s="20">
        <v>0</v>
      </c>
      <c r="J195" s="20">
        <v>0</v>
      </c>
      <c r="K195" s="20">
        <v>0</v>
      </c>
      <c r="L195" s="20">
        <v>3</v>
      </c>
      <c r="M195" s="20">
        <v>1</v>
      </c>
    </row>
    <row r="196" spans="1:13" x14ac:dyDescent="0.2">
      <c r="A196" s="21" t="s">
        <v>126</v>
      </c>
      <c r="B196" s="30">
        <v>100</v>
      </c>
      <c r="C196" s="30">
        <v>23.076923000000001</v>
      </c>
      <c r="D196" s="30">
        <v>7.6923079999999997</v>
      </c>
      <c r="E196" s="30">
        <v>0</v>
      </c>
      <c r="F196" s="30">
        <v>38.461537999999997</v>
      </c>
      <c r="G196" s="30">
        <v>38.461537999999997</v>
      </c>
      <c r="H196" s="30">
        <v>7.6923079999999997</v>
      </c>
      <c r="I196" s="30">
        <v>0</v>
      </c>
      <c r="J196" s="30">
        <v>0</v>
      </c>
      <c r="K196" s="30">
        <v>0</v>
      </c>
      <c r="L196" s="30">
        <v>23.076923000000001</v>
      </c>
      <c r="M196" s="30">
        <v>7.6923079999999997</v>
      </c>
    </row>
    <row r="197" spans="1:13" x14ac:dyDescent="0.2">
      <c r="A197" s="19" t="s">
        <v>890</v>
      </c>
      <c r="B197" s="20">
        <v>89</v>
      </c>
      <c r="C197" s="20">
        <v>35</v>
      </c>
      <c r="D197" s="20">
        <v>3</v>
      </c>
      <c r="E197" s="20">
        <v>4</v>
      </c>
      <c r="F197" s="20">
        <v>42</v>
      </c>
      <c r="G197" s="20">
        <v>24</v>
      </c>
      <c r="H197" s="20">
        <v>7</v>
      </c>
      <c r="I197" s="20">
        <v>1</v>
      </c>
      <c r="J197" s="20">
        <v>3</v>
      </c>
      <c r="K197" s="20">
        <v>3</v>
      </c>
      <c r="L197" s="20">
        <v>15</v>
      </c>
      <c r="M197" s="20">
        <v>2</v>
      </c>
    </row>
    <row r="198" spans="1:13" x14ac:dyDescent="0.2">
      <c r="A198" s="21" t="s">
        <v>126</v>
      </c>
      <c r="B198" s="30">
        <v>100</v>
      </c>
      <c r="C198" s="30">
        <v>39.325842999999999</v>
      </c>
      <c r="D198" s="30">
        <v>3.370787</v>
      </c>
      <c r="E198" s="30">
        <v>4.4943819999999999</v>
      </c>
      <c r="F198" s="30">
        <v>47.191011000000003</v>
      </c>
      <c r="G198" s="30">
        <v>26.966291999999999</v>
      </c>
      <c r="H198" s="30">
        <v>7.8651689999999999</v>
      </c>
      <c r="I198" s="30">
        <v>1.123596</v>
      </c>
      <c r="J198" s="30">
        <v>3.370787</v>
      </c>
      <c r="K198" s="30">
        <v>3.370787</v>
      </c>
      <c r="L198" s="30">
        <v>16.853933000000001</v>
      </c>
      <c r="M198" s="30">
        <v>2.2471909999999999</v>
      </c>
    </row>
    <row r="199" spans="1:13" x14ac:dyDescent="0.2">
      <c r="A199" s="19" t="s">
        <v>891</v>
      </c>
      <c r="B199" s="20">
        <v>143</v>
      </c>
      <c r="C199" s="20">
        <v>75</v>
      </c>
      <c r="D199" s="20">
        <v>16</v>
      </c>
      <c r="E199" s="20">
        <v>13</v>
      </c>
      <c r="F199" s="20">
        <v>78</v>
      </c>
      <c r="G199" s="20">
        <v>45</v>
      </c>
      <c r="H199" s="20">
        <v>7</v>
      </c>
      <c r="I199" s="20">
        <v>2</v>
      </c>
      <c r="J199" s="20">
        <v>3</v>
      </c>
      <c r="K199" s="20">
        <v>3</v>
      </c>
      <c r="L199" s="20">
        <v>14</v>
      </c>
      <c r="M199" s="20">
        <v>4</v>
      </c>
    </row>
    <row r="200" spans="1:13" x14ac:dyDescent="0.2">
      <c r="A200" s="21" t="s">
        <v>126</v>
      </c>
      <c r="B200" s="30">
        <v>100</v>
      </c>
      <c r="C200" s="30">
        <v>52.447552000000002</v>
      </c>
      <c r="D200" s="30">
        <v>11.188810999999999</v>
      </c>
      <c r="E200" s="30">
        <v>9.0909089999999999</v>
      </c>
      <c r="F200" s="30">
        <v>54.545454999999997</v>
      </c>
      <c r="G200" s="30">
        <v>31.468530999999999</v>
      </c>
      <c r="H200" s="30">
        <v>4.895105</v>
      </c>
      <c r="I200" s="30">
        <v>1.398601</v>
      </c>
      <c r="J200" s="30">
        <v>2.0979019999999999</v>
      </c>
      <c r="K200" s="30">
        <v>2.0979019999999999</v>
      </c>
      <c r="L200" s="30">
        <v>9.7902100000000001</v>
      </c>
      <c r="M200" s="30">
        <v>2.7972030000000001</v>
      </c>
    </row>
    <row r="201" spans="1:13" ht="11.15" customHeight="1" x14ac:dyDescent="0.2">
      <c r="A201" s="19" t="s">
        <v>892</v>
      </c>
      <c r="B201" s="20">
        <v>27</v>
      </c>
      <c r="C201" s="20">
        <v>10</v>
      </c>
      <c r="D201" s="20">
        <v>3</v>
      </c>
      <c r="E201" s="20">
        <v>4</v>
      </c>
      <c r="F201" s="20">
        <v>12</v>
      </c>
      <c r="G201" s="20">
        <v>9</v>
      </c>
      <c r="H201" s="20">
        <v>1</v>
      </c>
      <c r="I201" s="20">
        <v>0</v>
      </c>
      <c r="J201" s="20">
        <v>1</v>
      </c>
      <c r="K201" s="20">
        <v>2</v>
      </c>
      <c r="L201" s="20">
        <v>3</v>
      </c>
      <c r="M201" s="20">
        <v>0</v>
      </c>
    </row>
    <row r="202" spans="1:13" ht="11.15" customHeight="1" x14ac:dyDescent="0.2">
      <c r="A202" s="21" t="s">
        <v>126</v>
      </c>
      <c r="B202" s="30">
        <v>100</v>
      </c>
      <c r="C202" s="30">
        <v>37.037036999999998</v>
      </c>
      <c r="D202" s="30">
        <v>11.111110999999999</v>
      </c>
      <c r="E202" s="30">
        <v>14.814814999999999</v>
      </c>
      <c r="F202" s="30">
        <v>44.444443999999997</v>
      </c>
      <c r="G202" s="30">
        <v>33.333333000000003</v>
      </c>
      <c r="H202" s="30">
        <v>3.7037040000000001</v>
      </c>
      <c r="I202" s="30">
        <v>0</v>
      </c>
      <c r="J202" s="30">
        <v>3.7037040000000001</v>
      </c>
      <c r="K202" s="30">
        <v>7.4074070000000001</v>
      </c>
      <c r="L202" s="30">
        <v>11.111110999999999</v>
      </c>
      <c r="M202" s="30">
        <v>0</v>
      </c>
    </row>
    <row r="203" spans="1:13" ht="11.15" customHeight="1" x14ac:dyDescent="0.2">
      <c r="A203" s="19" t="s">
        <v>893</v>
      </c>
      <c r="B203" s="20">
        <v>5</v>
      </c>
      <c r="C203" s="20">
        <v>4</v>
      </c>
      <c r="D203" s="20">
        <v>1</v>
      </c>
      <c r="E203" s="20">
        <v>1</v>
      </c>
      <c r="F203" s="20">
        <v>4</v>
      </c>
      <c r="G203" s="20">
        <v>3</v>
      </c>
      <c r="H203" s="20">
        <v>0</v>
      </c>
      <c r="I203" s="20">
        <v>0</v>
      </c>
      <c r="J203" s="20">
        <v>0</v>
      </c>
      <c r="K203" s="20">
        <v>0</v>
      </c>
      <c r="L203" s="20">
        <v>0</v>
      </c>
      <c r="M203" s="20">
        <v>1</v>
      </c>
    </row>
    <row r="204" spans="1:13" ht="11.15" customHeight="1" x14ac:dyDescent="0.2">
      <c r="A204" s="21" t="s">
        <v>126</v>
      </c>
      <c r="B204" s="30">
        <v>100</v>
      </c>
      <c r="C204" s="30">
        <v>80</v>
      </c>
      <c r="D204" s="30">
        <v>20</v>
      </c>
      <c r="E204" s="30">
        <v>20</v>
      </c>
      <c r="F204" s="30">
        <v>80</v>
      </c>
      <c r="G204" s="30">
        <v>60</v>
      </c>
      <c r="H204" s="30">
        <v>0</v>
      </c>
      <c r="I204" s="30">
        <v>0</v>
      </c>
      <c r="J204" s="30">
        <v>0</v>
      </c>
      <c r="K204" s="30">
        <v>0</v>
      </c>
      <c r="L204" s="30">
        <v>0</v>
      </c>
      <c r="M204" s="30">
        <v>20</v>
      </c>
    </row>
    <row r="205" spans="1:13" ht="11.15" customHeight="1" x14ac:dyDescent="0.2">
      <c r="A205" s="19" t="s">
        <v>894</v>
      </c>
      <c r="B205" s="20">
        <v>10</v>
      </c>
      <c r="C205" s="20">
        <v>4</v>
      </c>
      <c r="D205" s="20">
        <v>0</v>
      </c>
      <c r="E205" s="20">
        <v>2</v>
      </c>
      <c r="F205" s="20">
        <v>2</v>
      </c>
      <c r="G205" s="20">
        <v>2</v>
      </c>
      <c r="H205" s="20">
        <v>0</v>
      </c>
      <c r="I205" s="20">
        <v>0</v>
      </c>
      <c r="J205" s="20">
        <v>0</v>
      </c>
      <c r="K205" s="20">
        <v>0</v>
      </c>
      <c r="L205" s="20">
        <v>1</v>
      </c>
      <c r="M205" s="20">
        <v>2</v>
      </c>
    </row>
    <row r="206" spans="1:13" ht="11.15" customHeight="1" x14ac:dyDescent="0.2">
      <c r="A206" s="21" t="s">
        <v>126</v>
      </c>
      <c r="B206" s="30">
        <v>100</v>
      </c>
      <c r="C206" s="30">
        <v>40</v>
      </c>
      <c r="D206" s="30">
        <v>0</v>
      </c>
      <c r="E206" s="30">
        <v>20</v>
      </c>
      <c r="F206" s="30">
        <v>20</v>
      </c>
      <c r="G206" s="30">
        <v>20</v>
      </c>
      <c r="H206" s="30">
        <v>0</v>
      </c>
      <c r="I206" s="30">
        <v>0</v>
      </c>
      <c r="J206" s="30">
        <v>0</v>
      </c>
      <c r="K206" s="30">
        <v>0</v>
      </c>
      <c r="L206" s="30">
        <v>10</v>
      </c>
      <c r="M206" s="30">
        <v>20</v>
      </c>
    </row>
    <row r="207" spans="1:13" ht="11.15" customHeight="1" x14ac:dyDescent="0.2">
      <c r="A207" s="19" t="s">
        <v>873</v>
      </c>
      <c r="B207" s="20">
        <v>28</v>
      </c>
      <c r="C207" s="20">
        <v>3</v>
      </c>
      <c r="D207" s="20">
        <v>0</v>
      </c>
      <c r="E207" s="20">
        <v>2</v>
      </c>
      <c r="F207" s="20">
        <v>13</v>
      </c>
      <c r="G207" s="20">
        <v>8</v>
      </c>
      <c r="H207" s="20">
        <v>2</v>
      </c>
      <c r="I207" s="20">
        <v>0</v>
      </c>
      <c r="J207" s="20">
        <v>0</v>
      </c>
      <c r="K207" s="20">
        <v>4</v>
      </c>
      <c r="L207" s="20">
        <v>1</v>
      </c>
      <c r="M207" s="20">
        <v>3</v>
      </c>
    </row>
    <row r="208" spans="1:13" ht="11.15" customHeight="1" x14ac:dyDescent="0.2">
      <c r="A208" s="21" t="s">
        <v>126</v>
      </c>
      <c r="B208" s="30">
        <v>100</v>
      </c>
      <c r="C208" s="30">
        <v>10.714286</v>
      </c>
      <c r="D208" s="30">
        <v>0</v>
      </c>
      <c r="E208" s="30">
        <v>7.1428570000000002</v>
      </c>
      <c r="F208" s="30">
        <v>46.428570999999998</v>
      </c>
      <c r="G208" s="30">
        <v>28.571428999999998</v>
      </c>
      <c r="H208" s="30">
        <v>7.1428570000000002</v>
      </c>
      <c r="I208" s="30">
        <v>0</v>
      </c>
      <c r="J208" s="30">
        <v>0</v>
      </c>
      <c r="K208" s="30">
        <v>14.285714</v>
      </c>
      <c r="L208" s="30">
        <v>3.5714290000000002</v>
      </c>
      <c r="M208" s="30">
        <v>10.714286</v>
      </c>
    </row>
    <row r="209" spans="1:13" ht="11.15" customHeight="1" x14ac:dyDescent="0.2">
      <c r="A209" s="18" t="s">
        <v>142</v>
      </c>
      <c r="B209" s="18"/>
      <c r="C209" s="18"/>
      <c r="D209" s="18"/>
      <c r="E209" s="18"/>
      <c r="F209" s="18"/>
      <c r="G209" s="18"/>
      <c r="H209" s="18"/>
      <c r="I209" s="18"/>
      <c r="J209" s="18"/>
      <c r="K209" s="18"/>
      <c r="L209" s="18"/>
      <c r="M209" s="18"/>
    </row>
    <row r="210" spans="1:13" ht="11.15" customHeight="1" x14ac:dyDescent="0.2">
      <c r="A210" s="19" t="s">
        <v>896</v>
      </c>
      <c r="B210" s="20">
        <v>90</v>
      </c>
      <c r="C210" s="20">
        <v>37</v>
      </c>
      <c r="D210" s="20">
        <v>13</v>
      </c>
      <c r="E210" s="20">
        <v>20</v>
      </c>
      <c r="F210" s="20">
        <v>41</v>
      </c>
      <c r="G210" s="20">
        <v>39</v>
      </c>
      <c r="H210" s="20">
        <v>4</v>
      </c>
      <c r="I210" s="20">
        <v>0</v>
      </c>
      <c r="J210" s="20">
        <v>0</v>
      </c>
      <c r="K210" s="20">
        <v>4</v>
      </c>
      <c r="L210" s="20">
        <v>4</v>
      </c>
      <c r="M210" s="20">
        <v>4</v>
      </c>
    </row>
    <row r="211" spans="1:13" ht="11.15" customHeight="1" x14ac:dyDescent="0.2">
      <c r="A211" s="21" t="s">
        <v>126</v>
      </c>
      <c r="B211" s="30">
        <v>100</v>
      </c>
      <c r="C211" s="30">
        <v>41.111111000000001</v>
      </c>
      <c r="D211" s="30">
        <v>14.444444000000001</v>
      </c>
      <c r="E211" s="30">
        <v>22.222221999999999</v>
      </c>
      <c r="F211" s="30">
        <v>45.555556000000003</v>
      </c>
      <c r="G211" s="30">
        <v>43.333333000000003</v>
      </c>
      <c r="H211" s="30">
        <v>4.4444439999999998</v>
      </c>
      <c r="I211" s="30">
        <v>0</v>
      </c>
      <c r="J211" s="30">
        <v>0</v>
      </c>
      <c r="K211" s="30">
        <v>4.4444439999999998</v>
      </c>
      <c r="L211" s="30">
        <v>4.4444439999999998</v>
      </c>
      <c r="M211" s="30">
        <v>4.4444439999999998</v>
      </c>
    </row>
    <row r="212" spans="1:13" ht="11.15" customHeight="1" x14ac:dyDescent="0.2">
      <c r="A212" s="19" t="s">
        <v>897</v>
      </c>
      <c r="B212" s="20">
        <v>307</v>
      </c>
      <c r="C212" s="20">
        <v>126</v>
      </c>
      <c r="D212" s="20">
        <v>35</v>
      </c>
      <c r="E212" s="20">
        <v>74</v>
      </c>
      <c r="F212" s="20">
        <v>179</v>
      </c>
      <c r="G212" s="20">
        <v>133</v>
      </c>
      <c r="H212" s="20">
        <v>13</v>
      </c>
      <c r="I212" s="20">
        <v>2</v>
      </c>
      <c r="J212" s="20">
        <v>8</v>
      </c>
      <c r="K212" s="20">
        <v>7</v>
      </c>
      <c r="L212" s="20">
        <v>22</v>
      </c>
      <c r="M212" s="20">
        <v>6</v>
      </c>
    </row>
    <row r="213" spans="1:13" ht="11.15" customHeight="1" x14ac:dyDescent="0.2">
      <c r="A213" s="21" t="s">
        <v>126</v>
      </c>
      <c r="B213" s="30">
        <v>100</v>
      </c>
      <c r="C213" s="30">
        <v>41.042344999999997</v>
      </c>
      <c r="D213" s="30">
        <v>11.400651</v>
      </c>
      <c r="E213" s="30">
        <v>24.104234999999999</v>
      </c>
      <c r="F213" s="30">
        <v>58.306189000000003</v>
      </c>
      <c r="G213" s="30">
        <v>43.322476000000002</v>
      </c>
      <c r="H213" s="30">
        <v>4.2345280000000001</v>
      </c>
      <c r="I213" s="30">
        <v>0.65146599999999999</v>
      </c>
      <c r="J213" s="30">
        <v>2.6058629999999998</v>
      </c>
      <c r="K213" s="30">
        <v>2.2801300000000002</v>
      </c>
      <c r="L213" s="30">
        <v>7.1661239999999999</v>
      </c>
      <c r="M213" s="30">
        <v>1.9543969999999999</v>
      </c>
    </row>
    <row r="214" spans="1:13" ht="11.15" customHeight="1" x14ac:dyDescent="0.2">
      <c r="A214" s="19" t="s">
        <v>898</v>
      </c>
      <c r="B214" s="20">
        <v>392</v>
      </c>
      <c r="C214" s="20">
        <v>133</v>
      </c>
      <c r="D214" s="20">
        <v>59</v>
      </c>
      <c r="E214" s="20">
        <v>69</v>
      </c>
      <c r="F214" s="20">
        <v>240</v>
      </c>
      <c r="G214" s="20">
        <v>165</v>
      </c>
      <c r="H214" s="20">
        <v>14</v>
      </c>
      <c r="I214" s="20">
        <v>2</v>
      </c>
      <c r="J214" s="20">
        <v>5</v>
      </c>
      <c r="K214" s="20">
        <v>14</v>
      </c>
      <c r="L214" s="20">
        <v>36</v>
      </c>
      <c r="M214" s="20">
        <v>8</v>
      </c>
    </row>
    <row r="215" spans="1:13" ht="11.15" customHeight="1" x14ac:dyDescent="0.2">
      <c r="A215" s="21" t="s">
        <v>126</v>
      </c>
      <c r="B215" s="30">
        <v>100</v>
      </c>
      <c r="C215" s="30">
        <v>33.928570999999998</v>
      </c>
      <c r="D215" s="30">
        <v>15.051019999999999</v>
      </c>
      <c r="E215" s="30">
        <v>17.602041</v>
      </c>
      <c r="F215" s="30">
        <v>61.224490000000003</v>
      </c>
      <c r="G215" s="30">
        <v>42.091836999999998</v>
      </c>
      <c r="H215" s="30">
        <v>3.5714290000000002</v>
      </c>
      <c r="I215" s="30">
        <v>0.51020399999999999</v>
      </c>
      <c r="J215" s="30">
        <v>1.2755099999999999</v>
      </c>
      <c r="K215" s="30">
        <v>3.5714290000000002</v>
      </c>
      <c r="L215" s="30">
        <v>9.1836730000000006</v>
      </c>
      <c r="M215" s="30">
        <v>2.040816</v>
      </c>
    </row>
    <row r="216" spans="1:13" ht="11.15" customHeight="1" x14ac:dyDescent="0.2">
      <c r="A216" s="19" t="s">
        <v>899</v>
      </c>
      <c r="B216" s="20">
        <v>379</v>
      </c>
      <c r="C216" s="20">
        <v>112</v>
      </c>
      <c r="D216" s="20">
        <v>43</v>
      </c>
      <c r="E216" s="20">
        <v>48</v>
      </c>
      <c r="F216" s="20">
        <v>215</v>
      </c>
      <c r="G216" s="20">
        <v>153</v>
      </c>
      <c r="H216" s="20">
        <v>22</v>
      </c>
      <c r="I216" s="20">
        <v>1</v>
      </c>
      <c r="J216" s="20">
        <v>9</v>
      </c>
      <c r="K216" s="20">
        <v>15</v>
      </c>
      <c r="L216" s="20">
        <v>34</v>
      </c>
      <c r="M216" s="20">
        <v>16</v>
      </c>
    </row>
    <row r="217" spans="1:13" ht="11.15" customHeight="1" x14ac:dyDescent="0.2">
      <c r="A217" s="21" t="s">
        <v>126</v>
      </c>
      <c r="B217" s="30">
        <v>100</v>
      </c>
      <c r="C217" s="30">
        <v>29.551451</v>
      </c>
      <c r="D217" s="30">
        <v>11.345646</v>
      </c>
      <c r="E217" s="30">
        <v>12.664908</v>
      </c>
      <c r="F217" s="30">
        <v>56.728231999999998</v>
      </c>
      <c r="G217" s="30">
        <v>40.369393000000002</v>
      </c>
      <c r="H217" s="30">
        <v>5.8047490000000002</v>
      </c>
      <c r="I217" s="30">
        <v>0.26385199999999998</v>
      </c>
      <c r="J217" s="30">
        <v>2.3746700000000001</v>
      </c>
      <c r="K217" s="30">
        <v>3.9577840000000002</v>
      </c>
      <c r="L217" s="30">
        <v>8.9709760000000003</v>
      </c>
      <c r="M217" s="30">
        <v>4.2216360000000002</v>
      </c>
    </row>
    <row r="218" spans="1:13" ht="11.15" customHeight="1" x14ac:dyDescent="0.2">
      <c r="A218" s="19" t="s">
        <v>900</v>
      </c>
      <c r="B218" s="20">
        <v>951</v>
      </c>
      <c r="C218" s="20">
        <v>221</v>
      </c>
      <c r="D218" s="20">
        <v>61</v>
      </c>
      <c r="E218" s="20">
        <v>63</v>
      </c>
      <c r="F218" s="20">
        <v>484</v>
      </c>
      <c r="G218" s="20">
        <v>362</v>
      </c>
      <c r="H218" s="20">
        <v>60</v>
      </c>
      <c r="I218" s="20">
        <v>1</v>
      </c>
      <c r="J218" s="20">
        <v>12</v>
      </c>
      <c r="K218" s="20">
        <v>31</v>
      </c>
      <c r="L218" s="20">
        <v>165</v>
      </c>
      <c r="M218" s="20">
        <v>42</v>
      </c>
    </row>
    <row r="219" spans="1:13" ht="11.15" customHeight="1" x14ac:dyDescent="0.2">
      <c r="A219" s="21" t="s">
        <v>126</v>
      </c>
      <c r="B219" s="30">
        <v>100</v>
      </c>
      <c r="C219" s="30">
        <v>23.238696000000001</v>
      </c>
      <c r="D219" s="30">
        <v>6.414301</v>
      </c>
      <c r="E219" s="30">
        <v>6.624606</v>
      </c>
      <c r="F219" s="30">
        <v>50.893796000000002</v>
      </c>
      <c r="G219" s="30">
        <v>38.065195000000003</v>
      </c>
      <c r="H219" s="30">
        <v>6.3091480000000004</v>
      </c>
      <c r="I219" s="30">
        <v>0.105152</v>
      </c>
      <c r="J219" s="30">
        <v>1.26183</v>
      </c>
      <c r="K219" s="30">
        <v>3.2597269999999998</v>
      </c>
      <c r="L219" s="30">
        <v>17.350158</v>
      </c>
      <c r="M219" s="30">
        <v>4.416404</v>
      </c>
    </row>
    <row r="220" spans="1:13" ht="11.15" customHeight="1" x14ac:dyDescent="0.2">
      <c r="A220" s="19" t="s">
        <v>873</v>
      </c>
      <c r="B220" s="20">
        <v>69</v>
      </c>
      <c r="C220" s="20">
        <v>14</v>
      </c>
      <c r="D220" s="20">
        <v>4</v>
      </c>
      <c r="E220" s="20">
        <v>6</v>
      </c>
      <c r="F220" s="20">
        <v>29</v>
      </c>
      <c r="G220" s="20">
        <v>27</v>
      </c>
      <c r="H220" s="20">
        <v>4</v>
      </c>
      <c r="I220" s="20">
        <v>0</v>
      </c>
      <c r="J220" s="20">
        <v>0</v>
      </c>
      <c r="K220" s="20">
        <v>1</v>
      </c>
      <c r="L220" s="20">
        <v>8</v>
      </c>
      <c r="M220" s="20">
        <v>9</v>
      </c>
    </row>
    <row r="221" spans="1:13" ht="11.15" customHeight="1" x14ac:dyDescent="0.2">
      <c r="A221" s="21" t="s">
        <v>126</v>
      </c>
      <c r="B221" s="30">
        <v>100</v>
      </c>
      <c r="C221" s="30">
        <v>20.289854999999999</v>
      </c>
      <c r="D221" s="30">
        <v>5.7971009999999996</v>
      </c>
      <c r="E221" s="30">
        <v>8.6956520000000008</v>
      </c>
      <c r="F221" s="30">
        <v>42.028986000000003</v>
      </c>
      <c r="G221" s="30">
        <v>39.130434999999999</v>
      </c>
      <c r="H221" s="30">
        <v>5.7971009999999996</v>
      </c>
      <c r="I221" s="30">
        <v>0</v>
      </c>
      <c r="J221" s="30">
        <v>0</v>
      </c>
      <c r="K221" s="30">
        <v>1.4492750000000001</v>
      </c>
      <c r="L221" s="30">
        <v>11.594203</v>
      </c>
      <c r="M221" s="30">
        <v>13.043478</v>
      </c>
    </row>
    <row r="222" spans="1:13" ht="11.15" customHeight="1" x14ac:dyDescent="0.2">
      <c r="A222" s="18" t="s">
        <v>143</v>
      </c>
      <c r="B222" s="18"/>
      <c r="C222" s="18"/>
      <c r="D222" s="18"/>
      <c r="E222" s="18"/>
      <c r="F222" s="18"/>
      <c r="G222" s="18"/>
      <c r="H222" s="18"/>
      <c r="I222" s="18"/>
      <c r="J222" s="18"/>
      <c r="K222" s="18"/>
      <c r="L222" s="18"/>
      <c r="M222" s="18"/>
    </row>
    <row r="223" spans="1:13" ht="11.15" customHeight="1" x14ac:dyDescent="0.2">
      <c r="A223" s="21" t="s">
        <v>901</v>
      </c>
      <c r="B223" s="21"/>
      <c r="C223" s="21"/>
      <c r="D223" s="21"/>
      <c r="E223" s="21"/>
      <c r="F223" s="21"/>
      <c r="G223" s="21"/>
      <c r="H223" s="21"/>
      <c r="I223" s="21"/>
      <c r="J223" s="21"/>
      <c r="K223" s="21"/>
      <c r="L223" s="21"/>
      <c r="M223" s="21"/>
    </row>
    <row r="224" spans="1:13" ht="11.15" customHeight="1" x14ac:dyDescent="0.2">
      <c r="A224" s="19" t="s">
        <v>902</v>
      </c>
      <c r="B224" s="20">
        <v>546</v>
      </c>
      <c r="C224" s="20">
        <v>187</v>
      </c>
      <c r="D224" s="20">
        <v>71</v>
      </c>
      <c r="E224" s="20">
        <v>130</v>
      </c>
      <c r="F224" s="20">
        <v>320</v>
      </c>
      <c r="G224" s="20">
        <v>244</v>
      </c>
      <c r="H224" s="20">
        <v>13</v>
      </c>
      <c r="I224" s="20">
        <v>0</v>
      </c>
      <c r="J224" s="20">
        <v>7</v>
      </c>
      <c r="K224" s="20">
        <v>16</v>
      </c>
      <c r="L224" s="20">
        <v>50</v>
      </c>
      <c r="M224" s="20">
        <v>9</v>
      </c>
    </row>
    <row r="225" spans="1:13" ht="11.15" customHeight="1" x14ac:dyDescent="0.2">
      <c r="A225" s="21" t="s">
        <v>126</v>
      </c>
      <c r="B225" s="30">
        <v>100</v>
      </c>
      <c r="C225" s="30">
        <v>34.249084000000003</v>
      </c>
      <c r="D225" s="30">
        <v>13.003663</v>
      </c>
      <c r="E225" s="30">
        <v>23.809524</v>
      </c>
      <c r="F225" s="30">
        <v>58.608058999999997</v>
      </c>
      <c r="G225" s="30">
        <v>44.688645000000001</v>
      </c>
      <c r="H225" s="30">
        <v>2.3809520000000002</v>
      </c>
      <c r="I225" s="30">
        <v>0</v>
      </c>
      <c r="J225" s="30">
        <v>1.2820510000000001</v>
      </c>
      <c r="K225" s="30">
        <v>2.9304030000000001</v>
      </c>
      <c r="L225" s="30">
        <v>9.1575089999999992</v>
      </c>
      <c r="M225" s="30">
        <v>1.648352</v>
      </c>
    </row>
    <row r="226" spans="1:13" ht="11.15" customHeight="1" x14ac:dyDescent="0.2">
      <c r="A226" s="19" t="s">
        <v>903</v>
      </c>
      <c r="B226" s="20">
        <v>531</v>
      </c>
      <c r="C226" s="20">
        <v>180</v>
      </c>
      <c r="D226" s="20">
        <v>67</v>
      </c>
      <c r="E226" s="20">
        <v>79</v>
      </c>
      <c r="F226" s="20">
        <v>305</v>
      </c>
      <c r="G226" s="20">
        <v>231</v>
      </c>
      <c r="H226" s="20">
        <v>25</v>
      </c>
      <c r="I226" s="20">
        <v>2</v>
      </c>
      <c r="J226" s="20">
        <v>10</v>
      </c>
      <c r="K226" s="20">
        <v>17</v>
      </c>
      <c r="L226" s="20">
        <v>50</v>
      </c>
      <c r="M226" s="20">
        <v>15</v>
      </c>
    </row>
    <row r="227" spans="1:13" ht="11.15" customHeight="1" x14ac:dyDescent="0.2">
      <c r="A227" s="21" t="s">
        <v>126</v>
      </c>
      <c r="B227" s="30">
        <v>100</v>
      </c>
      <c r="C227" s="30">
        <v>33.898305000000001</v>
      </c>
      <c r="D227" s="30">
        <v>12.617702</v>
      </c>
      <c r="E227" s="30">
        <v>14.877589</v>
      </c>
      <c r="F227" s="30">
        <v>57.438794999999999</v>
      </c>
      <c r="G227" s="30">
        <v>43.502825000000001</v>
      </c>
      <c r="H227" s="30">
        <v>4.7080979999999997</v>
      </c>
      <c r="I227" s="30">
        <v>0.37664799999999998</v>
      </c>
      <c r="J227" s="30">
        <v>1.8832390000000001</v>
      </c>
      <c r="K227" s="30">
        <v>3.2015069999999999</v>
      </c>
      <c r="L227" s="30">
        <v>9.4161959999999993</v>
      </c>
      <c r="M227" s="30">
        <v>2.824859</v>
      </c>
    </row>
    <row r="228" spans="1:13" ht="11.15" customHeight="1" x14ac:dyDescent="0.2">
      <c r="A228" s="19" t="s">
        <v>904</v>
      </c>
      <c r="B228" s="20">
        <v>205</v>
      </c>
      <c r="C228" s="20">
        <v>62</v>
      </c>
      <c r="D228" s="20">
        <v>27</v>
      </c>
      <c r="E228" s="20">
        <v>23</v>
      </c>
      <c r="F228" s="20">
        <v>122</v>
      </c>
      <c r="G228" s="20">
        <v>89</v>
      </c>
      <c r="H228" s="20">
        <v>13</v>
      </c>
      <c r="I228" s="20">
        <v>0</v>
      </c>
      <c r="J228" s="20">
        <v>4</v>
      </c>
      <c r="K228" s="20">
        <v>6</v>
      </c>
      <c r="L228" s="20">
        <v>13</v>
      </c>
      <c r="M228" s="20">
        <v>9</v>
      </c>
    </row>
    <row r="229" spans="1:13" ht="11.15" customHeight="1" x14ac:dyDescent="0.2">
      <c r="A229" s="21" t="s">
        <v>126</v>
      </c>
      <c r="B229" s="30">
        <v>100</v>
      </c>
      <c r="C229" s="30">
        <v>30.243901999999999</v>
      </c>
      <c r="D229" s="30">
        <v>13.170731999999999</v>
      </c>
      <c r="E229" s="30">
        <v>11.219512</v>
      </c>
      <c r="F229" s="30">
        <v>59.512194999999998</v>
      </c>
      <c r="G229" s="30">
        <v>43.414634</v>
      </c>
      <c r="H229" s="30">
        <v>6.3414630000000001</v>
      </c>
      <c r="I229" s="30">
        <v>0</v>
      </c>
      <c r="J229" s="30">
        <v>1.95122</v>
      </c>
      <c r="K229" s="30">
        <v>2.9268290000000001</v>
      </c>
      <c r="L229" s="30">
        <v>6.3414630000000001</v>
      </c>
      <c r="M229" s="30">
        <v>4.390244</v>
      </c>
    </row>
    <row r="230" spans="1:13" ht="11.15" customHeight="1" x14ac:dyDescent="0.2">
      <c r="A230" s="19" t="s">
        <v>905</v>
      </c>
      <c r="B230" s="20">
        <v>762</v>
      </c>
      <c r="C230" s="20">
        <v>182</v>
      </c>
      <c r="D230" s="20">
        <v>41</v>
      </c>
      <c r="E230" s="20">
        <v>41</v>
      </c>
      <c r="F230" s="20">
        <v>370</v>
      </c>
      <c r="G230" s="20">
        <v>267</v>
      </c>
      <c r="H230" s="20">
        <v>57</v>
      </c>
      <c r="I230" s="20">
        <v>2</v>
      </c>
      <c r="J230" s="20">
        <v>11</v>
      </c>
      <c r="K230" s="20">
        <v>27</v>
      </c>
      <c r="L230" s="20">
        <v>142</v>
      </c>
      <c r="M230" s="20">
        <v>39</v>
      </c>
    </row>
    <row r="231" spans="1:13" ht="11.15" customHeight="1" x14ac:dyDescent="0.2">
      <c r="A231" s="21" t="s">
        <v>126</v>
      </c>
      <c r="B231" s="30">
        <v>100</v>
      </c>
      <c r="C231" s="30">
        <v>23.884513999999999</v>
      </c>
      <c r="D231" s="30">
        <v>5.3805769999999997</v>
      </c>
      <c r="E231" s="30">
        <v>5.3805769999999997</v>
      </c>
      <c r="F231" s="30">
        <v>48.556429999999999</v>
      </c>
      <c r="G231" s="30">
        <v>35.039369999999998</v>
      </c>
      <c r="H231" s="30">
        <v>7.480315</v>
      </c>
      <c r="I231" s="30">
        <v>0.26246700000000001</v>
      </c>
      <c r="J231" s="30">
        <v>1.44357</v>
      </c>
      <c r="K231" s="30">
        <v>3.543307</v>
      </c>
      <c r="L231" s="30">
        <v>18.635171</v>
      </c>
      <c r="M231" s="30">
        <v>5.1181099999999997</v>
      </c>
    </row>
    <row r="232" spans="1:13" ht="11.15" customHeight="1" x14ac:dyDescent="0.2">
      <c r="A232" s="19" t="s">
        <v>873</v>
      </c>
      <c r="B232" s="20">
        <v>144</v>
      </c>
      <c r="C232" s="20">
        <v>32</v>
      </c>
      <c r="D232" s="20">
        <v>9</v>
      </c>
      <c r="E232" s="20">
        <v>7</v>
      </c>
      <c r="F232" s="20">
        <v>71</v>
      </c>
      <c r="G232" s="20">
        <v>48</v>
      </c>
      <c r="H232" s="20">
        <v>9</v>
      </c>
      <c r="I232" s="20">
        <v>2</v>
      </c>
      <c r="J232" s="20">
        <v>2</v>
      </c>
      <c r="K232" s="20">
        <v>6</v>
      </c>
      <c r="L232" s="20">
        <v>14</v>
      </c>
      <c r="M232" s="20">
        <v>13</v>
      </c>
    </row>
    <row r="233" spans="1:13" ht="11.15" customHeight="1" x14ac:dyDescent="0.2">
      <c r="A233" s="21" t="s">
        <v>126</v>
      </c>
      <c r="B233" s="30">
        <v>100</v>
      </c>
      <c r="C233" s="30">
        <v>22.222221999999999</v>
      </c>
      <c r="D233" s="30">
        <v>6.25</v>
      </c>
      <c r="E233" s="30">
        <v>4.8611110000000002</v>
      </c>
      <c r="F233" s="30">
        <v>49.305556000000003</v>
      </c>
      <c r="G233" s="30">
        <v>33.333333000000003</v>
      </c>
      <c r="H233" s="30">
        <v>6.25</v>
      </c>
      <c r="I233" s="30">
        <v>1.388889</v>
      </c>
      <c r="J233" s="30">
        <v>1.388889</v>
      </c>
      <c r="K233" s="30">
        <v>4.1666670000000003</v>
      </c>
      <c r="L233" s="30">
        <v>9.7222220000000004</v>
      </c>
      <c r="M233" s="30">
        <v>9.0277779999999996</v>
      </c>
    </row>
    <row r="234" spans="1:13" ht="11.15" customHeight="1" x14ac:dyDescent="0.2">
      <c r="A234" s="18" t="s">
        <v>143</v>
      </c>
      <c r="B234" s="18"/>
      <c r="C234" s="18"/>
      <c r="D234" s="18"/>
      <c r="E234" s="18"/>
      <c r="F234" s="18"/>
      <c r="G234" s="18"/>
      <c r="H234" s="18"/>
      <c r="I234" s="18"/>
      <c r="J234" s="18"/>
      <c r="K234" s="18"/>
      <c r="L234" s="18"/>
      <c r="M234" s="18"/>
    </row>
    <row r="235" spans="1:13" ht="11.15" customHeight="1" x14ac:dyDescent="0.2">
      <c r="A235" s="21" t="s">
        <v>906</v>
      </c>
      <c r="B235" s="21"/>
      <c r="C235" s="21"/>
      <c r="D235" s="21"/>
      <c r="E235" s="21"/>
      <c r="F235" s="21"/>
      <c r="G235" s="21"/>
      <c r="H235" s="21"/>
      <c r="I235" s="21"/>
      <c r="J235" s="21"/>
      <c r="K235" s="21"/>
      <c r="L235" s="21"/>
      <c r="M235" s="21"/>
    </row>
    <row r="236" spans="1:13" ht="11.15" customHeight="1" x14ac:dyDescent="0.2">
      <c r="A236" s="19" t="s">
        <v>902</v>
      </c>
      <c r="B236" s="20">
        <v>285</v>
      </c>
      <c r="C236" s="20">
        <v>123</v>
      </c>
      <c r="D236" s="20">
        <v>50</v>
      </c>
      <c r="E236" s="20">
        <v>69</v>
      </c>
      <c r="F236" s="20">
        <v>161</v>
      </c>
      <c r="G236" s="20">
        <v>116</v>
      </c>
      <c r="H236" s="20">
        <v>8</v>
      </c>
      <c r="I236" s="20">
        <v>0</v>
      </c>
      <c r="J236" s="20">
        <v>6</v>
      </c>
      <c r="K236" s="20">
        <v>4</v>
      </c>
      <c r="L236" s="20">
        <v>19</v>
      </c>
      <c r="M236" s="20">
        <v>4</v>
      </c>
    </row>
    <row r="237" spans="1:13" ht="11.15" customHeight="1" x14ac:dyDescent="0.2">
      <c r="A237" s="21" t="s">
        <v>126</v>
      </c>
      <c r="B237" s="30">
        <v>100</v>
      </c>
      <c r="C237" s="30">
        <v>43.157895000000003</v>
      </c>
      <c r="D237" s="30">
        <v>17.543859999999999</v>
      </c>
      <c r="E237" s="30">
        <v>24.210526000000002</v>
      </c>
      <c r="F237" s="30">
        <v>56.491228</v>
      </c>
      <c r="G237" s="30">
        <v>40.701754000000001</v>
      </c>
      <c r="H237" s="30">
        <v>2.8070179999999998</v>
      </c>
      <c r="I237" s="30">
        <v>0</v>
      </c>
      <c r="J237" s="30">
        <v>2.1052629999999999</v>
      </c>
      <c r="K237" s="30">
        <v>1.4035089999999999</v>
      </c>
      <c r="L237" s="30">
        <v>6.6666670000000003</v>
      </c>
      <c r="M237" s="30">
        <v>1.4035089999999999</v>
      </c>
    </row>
    <row r="238" spans="1:13" ht="11.15" customHeight="1" x14ac:dyDescent="0.2">
      <c r="A238" s="19" t="s">
        <v>903</v>
      </c>
      <c r="B238" s="20">
        <v>217</v>
      </c>
      <c r="C238" s="20">
        <v>79</v>
      </c>
      <c r="D238" s="20">
        <v>31</v>
      </c>
      <c r="E238" s="20">
        <v>46</v>
      </c>
      <c r="F238" s="20">
        <v>142</v>
      </c>
      <c r="G238" s="20">
        <v>88</v>
      </c>
      <c r="H238" s="20">
        <v>9</v>
      </c>
      <c r="I238" s="20">
        <v>1</v>
      </c>
      <c r="J238" s="20">
        <v>7</v>
      </c>
      <c r="K238" s="20">
        <v>7</v>
      </c>
      <c r="L238" s="20">
        <v>15</v>
      </c>
      <c r="M238" s="20">
        <v>8</v>
      </c>
    </row>
    <row r="239" spans="1:13" ht="11.15" customHeight="1" x14ac:dyDescent="0.2">
      <c r="A239" s="21" t="s">
        <v>126</v>
      </c>
      <c r="B239" s="30">
        <v>100</v>
      </c>
      <c r="C239" s="30">
        <v>36.405529999999999</v>
      </c>
      <c r="D239" s="30">
        <v>14.285714</v>
      </c>
      <c r="E239" s="30">
        <v>21.198156999999998</v>
      </c>
      <c r="F239" s="30">
        <v>65.437787999999998</v>
      </c>
      <c r="G239" s="30">
        <v>40.552995000000003</v>
      </c>
      <c r="H239" s="30">
        <v>4.1474650000000004</v>
      </c>
      <c r="I239" s="30">
        <v>0.46082899999999999</v>
      </c>
      <c r="J239" s="30">
        <v>3.225806</v>
      </c>
      <c r="K239" s="30">
        <v>3.225806</v>
      </c>
      <c r="L239" s="30">
        <v>6.9124420000000004</v>
      </c>
      <c r="M239" s="30">
        <v>3.686636</v>
      </c>
    </row>
    <row r="240" spans="1:13" ht="11.15" customHeight="1" x14ac:dyDescent="0.2">
      <c r="A240" s="19" t="s">
        <v>904</v>
      </c>
      <c r="B240" s="20">
        <v>142</v>
      </c>
      <c r="C240" s="20">
        <v>53</v>
      </c>
      <c r="D240" s="20">
        <v>19</v>
      </c>
      <c r="E240" s="20">
        <v>27</v>
      </c>
      <c r="F240" s="20">
        <v>83</v>
      </c>
      <c r="G240" s="20">
        <v>64</v>
      </c>
      <c r="H240" s="20">
        <v>10</v>
      </c>
      <c r="I240" s="20">
        <v>1</v>
      </c>
      <c r="J240" s="20">
        <v>2</v>
      </c>
      <c r="K240" s="20">
        <v>9</v>
      </c>
      <c r="L240" s="20">
        <v>7</v>
      </c>
      <c r="M240" s="20">
        <v>3</v>
      </c>
    </row>
    <row r="241" spans="1:13" ht="11.15" customHeight="1" x14ac:dyDescent="0.2">
      <c r="A241" s="21" t="s">
        <v>126</v>
      </c>
      <c r="B241" s="30">
        <v>100</v>
      </c>
      <c r="C241" s="30">
        <v>37.323943999999997</v>
      </c>
      <c r="D241" s="30">
        <v>13.380281999999999</v>
      </c>
      <c r="E241" s="30">
        <v>19.014085000000001</v>
      </c>
      <c r="F241" s="30">
        <v>58.450704000000002</v>
      </c>
      <c r="G241" s="30">
        <v>45.070422999999998</v>
      </c>
      <c r="H241" s="30">
        <v>7.0422539999999998</v>
      </c>
      <c r="I241" s="30">
        <v>0.70422499999999999</v>
      </c>
      <c r="J241" s="30">
        <v>1.4084509999999999</v>
      </c>
      <c r="K241" s="30">
        <v>6.3380280000000004</v>
      </c>
      <c r="L241" s="30">
        <v>4.9295770000000001</v>
      </c>
      <c r="M241" s="30">
        <v>2.112676</v>
      </c>
    </row>
    <row r="242" spans="1:13" ht="11.15" customHeight="1" x14ac:dyDescent="0.2">
      <c r="A242" s="19" t="s">
        <v>905</v>
      </c>
      <c r="B242" s="20">
        <v>1184</v>
      </c>
      <c r="C242" s="20">
        <v>313</v>
      </c>
      <c r="D242" s="20">
        <v>93</v>
      </c>
      <c r="E242" s="20">
        <v>113</v>
      </c>
      <c r="F242" s="20">
        <v>608</v>
      </c>
      <c r="G242" s="20">
        <v>477</v>
      </c>
      <c r="H242" s="20">
        <v>75</v>
      </c>
      <c r="I242" s="20">
        <v>2</v>
      </c>
      <c r="J242" s="20">
        <v>13</v>
      </c>
      <c r="K242" s="20">
        <v>36</v>
      </c>
      <c r="L242" s="20">
        <v>184</v>
      </c>
      <c r="M242" s="20">
        <v>45</v>
      </c>
    </row>
    <row r="243" spans="1:13" ht="11.15" customHeight="1" x14ac:dyDescent="0.2">
      <c r="A243" s="21" t="s">
        <v>126</v>
      </c>
      <c r="B243" s="30">
        <v>100</v>
      </c>
      <c r="C243" s="30">
        <v>26.435811000000001</v>
      </c>
      <c r="D243" s="30">
        <v>7.85473</v>
      </c>
      <c r="E243" s="30">
        <v>9.5439190000000007</v>
      </c>
      <c r="F243" s="30">
        <v>51.351351000000001</v>
      </c>
      <c r="G243" s="30">
        <v>40.287162000000002</v>
      </c>
      <c r="H243" s="30">
        <v>6.3344589999999998</v>
      </c>
      <c r="I243" s="30">
        <v>0.16891900000000001</v>
      </c>
      <c r="J243" s="30">
        <v>1.0979730000000001</v>
      </c>
      <c r="K243" s="30">
        <v>3.0405410000000002</v>
      </c>
      <c r="L243" s="30">
        <v>15.540540999999999</v>
      </c>
      <c r="M243" s="30">
        <v>3.8006760000000002</v>
      </c>
    </row>
    <row r="244" spans="1:13" ht="11.15" customHeight="1" x14ac:dyDescent="0.2">
      <c r="A244" s="19" t="s">
        <v>873</v>
      </c>
      <c r="B244" s="20">
        <v>360</v>
      </c>
      <c r="C244" s="20">
        <v>75</v>
      </c>
      <c r="D244" s="20">
        <v>22</v>
      </c>
      <c r="E244" s="20">
        <v>25</v>
      </c>
      <c r="F244" s="20">
        <v>194</v>
      </c>
      <c r="G244" s="20">
        <v>134</v>
      </c>
      <c r="H244" s="20">
        <v>15</v>
      </c>
      <c r="I244" s="20">
        <v>2</v>
      </c>
      <c r="J244" s="20">
        <v>6</v>
      </c>
      <c r="K244" s="20">
        <v>16</v>
      </c>
      <c r="L244" s="20">
        <v>44</v>
      </c>
      <c r="M244" s="20">
        <v>25</v>
      </c>
    </row>
    <row r="245" spans="1:13" ht="11.15" customHeight="1" x14ac:dyDescent="0.2">
      <c r="A245" s="21" t="s">
        <v>126</v>
      </c>
      <c r="B245" s="30">
        <v>100</v>
      </c>
      <c r="C245" s="30">
        <v>20.833333</v>
      </c>
      <c r="D245" s="30">
        <v>6.1111110000000002</v>
      </c>
      <c r="E245" s="30">
        <v>6.9444439999999998</v>
      </c>
      <c r="F245" s="30">
        <v>53.888888999999999</v>
      </c>
      <c r="G245" s="30">
        <v>37.222222000000002</v>
      </c>
      <c r="H245" s="30">
        <v>4.1666670000000003</v>
      </c>
      <c r="I245" s="30">
        <v>0.55555600000000005</v>
      </c>
      <c r="J245" s="30">
        <v>1.6666669999999999</v>
      </c>
      <c r="K245" s="30">
        <v>4.4444439999999998</v>
      </c>
      <c r="L245" s="30">
        <v>12.222222</v>
      </c>
      <c r="M245" s="30">
        <v>6.9444439999999998</v>
      </c>
    </row>
    <row r="246" spans="1:13" ht="11.15" customHeight="1" x14ac:dyDescent="0.2">
      <c r="A246" s="18" t="s">
        <v>143</v>
      </c>
      <c r="B246" s="18"/>
      <c r="C246" s="18"/>
      <c r="D246" s="18"/>
      <c r="E246" s="18"/>
      <c r="F246" s="18"/>
      <c r="G246" s="18"/>
      <c r="H246" s="18"/>
      <c r="I246" s="18"/>
      <c r="J246" s="18"/>
      <c r="K246" s="18"/>
      <c r="L246" s="18"/>
      <c r="M246" s="18"/>
    </row>
    <row r="247" spans="1:13" ht="11.15" customHeight="1" x14ac:dyDescent="0.2">
      <c r="A247" s="21" t="s">
        <v>907</v>
      </c>
      <c r="B247" s="21"/>
      <c r="C247" s="21"/>
      <c r="D247" s="21"/>
      <c r="E247" s="21"/>
      <c r="F247" s="21"/>
      <c r="G247" s="21"/>
      <c r="H247" s="21"/>
      <c r="I247" s="21"/>
      <c r="J247" s="21"/>
      <c r="K247" s="21"/>
      <c r="L247" s="21"/>
      <c r="M247" s="21"/>
    </row>
    <row r="248" spans="1:13" ht="11.15" customHeight="1" x14ac:dyDescent="0.2">
      <c r="A248" s="19" t="s">
        <v>902</v>
      </c>
      <c r="B248" s="20">
        <v>330</v>
      </c>
      <c r="C248" s="20">
        <v>128</v>
      </c>
      <c r="D248" s="20">
        <v>47</v>
      </c>
      <c r="E248" s="20">
        <v>66</v>
      </c>
      <c r="F248" s="20">
        <v>207</v>
      </c>
      <c r="G248" s="20">
        <v>140</v>
      </c>
      <c r="H248" s="20">
        <v>9</v>
      </c>
      <c r="I248" s="20">
        <v>1</v>
      </c>
      <c r="J248" s="20">
        <v>6</v>
      </c>
      <c r="K248" s="20">
        <v>11</v>
      </c>
      <c r="L248" s="20">
        <v>17</v>
      </c>
      <c r="M248" s="20">
        <v>8</v>
      </c>
    </row>
    <row r="249" spans="1:13" ht="11.15" customHeight="1" x14ac:dyDescent="0.2">
      <c r="A249" s="21" t="s">
        <v>126</v>
      </c>
      <c r="B249" s="30">
        <v>100</v>
      </c>
      <c r="C249" s="30">
        <v>38.787878999999997</v>
      </c>
      <c r="D249" s="30">
        <v>14.242424</v>
      </c>
      <c r="E249" s="30">
        <v>20</v>
      </c>
      <c r="F249" s="30">
        <v>62.727272999999997</v>
      </c>
      <c r="G249" s="30">
        <v>42.424242</v>
      </c>
      <c r="H249" s="30">
        <v>2.7272729999999998</v>
      </c>
      <c r="I249" s="30">
        <v>0.30303000000000002</v>
      </c>
      <c r="J249" s="30">
        <v>1.818182</v>
      </c>
      <c r="K249" s="30">
        <v>3.3333330000000001</v>
      </c>
      <c r="L249" s="30">
        <v>5.1515149999999998</v>
      </c>
      <c r="M249" s="30">
        <v>2.424242</v>
      </c>
    </row>
    <row r="250" spans="1:13" ht="11.15" customHeight="1" x14ac:dyDescent="0.2">
      <c r="A250" s="19" t="s">
        <v>903</v>
      </c>
      <c r="B250" s="20">
        <v>326</v>
      </c>
      <c r="C250" s="20">
        <v>106</v>
      </c>
      <c r="D250" s="20">
        <v>46</v>
      </c>
      <c r="E250" s="20">
        <v>67</v>
      </c>
      <c r="F250" s="20">
        <v>200</v>
      </c>
      <c r="G250" s="20">
        <v>156</v>
      </c>
      <c r="H250" s="20">
        <v>14</v>
      </c>
      <c r="I250" s="20">
        <v>1</v>
      </c>
      <c r="J250" s="20">
        <v>5</v>
      </c>
      <c r="K250" s="20">
        <v>10</v>
      </c>
      <c r="L250" s="20">
        <v>24</v>
      </c>
      <c r="M250" s="20">
        <v>7</v>
      </c>
    </row>
    <row r="251" spans="1:13" ht="11.15" customHeight="1" x14ac:dyDescent="0.2">
      <c r="A251" s="21" t="s">
        <v>126</v>
      </c>
      <c r="B251" s="30">
        <v>100</v>
      </c>
      <c r="C251" s="30">
        <v>32.515337000000002</v>
      </c>
      <c r="D251" s="30">
        <v>14.110429</v>
      </c>
      <c r="E251" s="30">
        <v>20.552147000000001</v>
      </c>
      <c r="F251" s="30">
        <v>61.349693000000002</v>
      </c>
      <c r="G251" s="30">
        <v>47.852761000000001</v>
      </c>
      <c r="H251" s="30">
        <v>4.2944789999999999</v>
      </c>
      <c r="I251" s="30">
        <v>0.30674800000000002</v>
      </c>
      <c r="J251" s="30">
        <v>1.5337419999999999</v>
      </c>
      <c r="K251" s="30">
        <v>3.067485</v>
      </c>
      <c r="L251" s="30">
        <v>7.3619630000000003</v>
      </c>
      <c r="M251" s="30">
        <v>2.1472389999999999</v>
      </c>
    </row>
    <row r="252" spans="1:13" ht="11.15" customHeight="1" x14ac:dyDescent="0.2">
      <c r="A252" s="19" t="s">
        <v>904</v>
      </c>
      <c r="B252" s="20">
        <v>133</v>
      </c>
      <c r="C252" s="20">
        <v>58</v>
      </c>
      <c r="D252" s="20">
        <v>20</v>
      </c>
      <c r="E252" s="20">
        <v>18</v>
      </c>
      <c r="F252" s="20">
        <v>77</v>
      </c>
      <c r="G252" s="20">
        <v>57</v>
      </c>
      <c r="H252" s="20">
        <v>9</v>
      </c>
      <c r="I252" s="20">
        <v>0</v>
      </c>
      <c r="J252" s="20">
        <v>2</v>
      </c>
      <c r="K252" s="20">
        <v>3</v>
      </c>
      <c r="L252" s="20">
        <v>8</v>
      </c>
      <c r="M252" s="20">
        <v>3</v>
      </c>
    </row>
    <row r="253" spans="1:13" ht="11.15" customHeight="1" x14ac:dyDescent="0.2">
      <c r="A253" s="21" t="s">
        <v>126</v>
      </c>
      <c r="B253" s="30">
        <v>100</v>
      </c>
      <c r="C253" s="30">
        <v>43.609023000000001</v>
      </c>
      <c r="D253" s="30">
        <v>15.037594</v>
      </c>
      <c r="E253" s="30">
        <v>13.533835</v>
      </c>
      <c r="F253" s="30">
        <v>57.894736999999999</v>
      </c>
      <c r="G253" s="30">
        <v>42.857143000000001</v>
      </c>
      <c r="H253" s="30">
        <v>6.7669170000000003</v>
      </c>
      <c r="I253" s="30">
        <v>0</v>
      </c>
      <c r="J253" s="30">
        <v>1.5037590000000001</v>
      </c>
      <c r="K253" s="30">
        <v>2.2556389999999999</v>
      </c>
      <c r="L253" s="30">
        <v>6.0150379999999997</v>
      </c>
      <c r="M253" s="30">
        <v>2.2556389999999999</v>
      </c>
    </row>
    <row r="254" spans="1:13" ht="11.15" customHeight="1" x14ac:dyDescent="0.2">
      <c r="A254" s="19" t="s">
        <v>905</v>
      </c>
      <c r="B254" s="20">
        <v>1070</v>
      </c>
      <c r="C254" s="20">
        <v>276</v>
      </c>
      <c r="D254" s="20">
        <v>76</v>
      </c>
      <c r="E254" s="20">
        <v>105</v>
      </c>
      <c r="F254" s="20">
        <v>532</v>
      </c>
      <c r="G254" s="20">
        <v>411</v>
      </c>
      <c r="H254" s="20">
        <v>71</v>
      </c>
      <c r="I254" s="20">
        <v>2</v>
      </c>
      <c r="J254" s="20">
        <v>16</v>
      </c>
      <c r="K254" s="20">
        <v>31</v>
      </c>
      <c r="L254" s="20">
        <v>177</v>
      </c>
      <c r="M254" s="20">
        <v>47</v>
      </c>
    </row>
    <row r="255" spans="1:13" ht="11.15" customHeight="1" x14ac:dyDescent="0.2">
      <c r="A255" s="21" t="s">
        <v>126</v>
      </c>
      <c r="B255" s="30">
        <v>100</v>
      </c>
      <c r="C255" s="30">
        <v>25.794392999999999</v>
      </c>
      <c r="D255" s="30">
        <v>7.1028039999999999</v>
      </c>
      <c r="E255" s="30">
        <v>9.8130839999999999</v>
      </c>
      <c r="F255" s="30">
        <v>49.719625999999998</v>
      </c>
      <c r="G255" s="30">
        <v>38.411214999999999</v>
      </c>
      <c r="H255" s="30">
        <v>6.6355139999999997</v>
      </c>
      <c r="I255" s="30">
        <v>0.186916</v>
      </c>
      <c r="J255" s="30">
        <v>1.4953270000000001</v>
      </c>
      <c r="K255" s="30">
        <v>2.8971960000000001</v>
      </c>
      <c r="L255" s="30">
        <v>16.542055999999999</v>
      </c>
      <c r="M255" s="30">
        <v>4.3925229999999997</v>
      </c>
    </row>
    <row r="256" spans="1:13" ht="11.15" customHeight="1" x14ac:dyDescent="0.2">
      <c r="A256" s="19" t="s">
        <v>873</v>
      </c>
      <c r="B256" s="20">
        <v>329</v>
      </c>
      <c r="C256" s="20">
        <v>75</v>
      </c>
      <c r="D256" s="20">
        <v>26</v>
      </c>
      <c r="E256" s="20">
        <v>24</v>
      </c>
      <c r="F256" s="20">
        <v>172</v>
      </c>
      <c r="G256" s="20">
        <v>115</v>
      </c>
      <c r="H256" s="20">
        <v>14</v>
      </c>
      <c r="I256" s="20">
        <v>2</v>
      </c>
      <c r="J256" s="20">
        <v>5</v>
      </c>
      <c r="K256" s="20">
        <v>17</v>
      </c>
      <c r="L256" s="20">
        <v>43</v>
      </c>
      <c r="M256" s="20">
        <v>20</v>
      </c>
    </row>
    <row r="257" spans="1:13" ht="11.15" customHeight="1" x14ac:dyDescent="0.2">
      <c r="A257" s="21" t="s">
        <v>126</v>
      </c>
      <c r="B257" s="30">
        <v>100</v>
      </c>
      <c r="C257" s="30">
        <v>22.796353</v>
      </c>
      <c r="D257" s="30">
        <v>7.902736</v>
      </c>
      <c r="E257" s="30">
        <v>7.2948329999999997</v>
      </c>
      <c r="F257" s="30">
        <v>52.279634999999999</v>
      </c>
      <c r="G257" s="30">
        <v>34.954407000000003</v>
      </c>
      <c r="H257" s="30">
        <v>4.2553190000000001</v>
      </c>
      <c r="I257" s="30">
        <v>0.60790299999999997</v>
      </c>
      <c r="J257" s="30">
        <v>1.519757</v>
      </c>
      <c r="K257" s="30">
        <v>5.167173</v>
      </c>
      <c r="L257" s="30">
        <v>13.069909000000001</v>
      </c>
      <c r="M257" s="30">
        <v>6.079027</v>
      </c>
    </row>
    <row r="258" spans="1:13" ht="11.15" customHeight="1" x14ac:dyDescent="0.2">
      <c r="A258" s="18" t="s">
        <v>143</v>
      </c>
      <c r="B258" s="18"/>
      <c r="C258" s="18"/>
      <c r="D258" s="18"/>
      <c r="E258" s="18"/>
      <c r="F258" s="18"/>
      <c r="G258" s="18"/>
      <c r="H258" s="18"/>
      <c r="I258" s="18"/>
      <c r="J258" s="18"/>
      <c r="K258" s="18"/>
      <c r="L258" s="18"/>
      <c r="M258" s="18"/>
    </row>
    <row r="259" spans="1:13" ht="11.15" customHeight="1" x14ac:dyDescent="0.2">
      <c r="A259" s="21" t="s">
        <v>908</v>
      </c>
      <c r="B259" s="21"/>
      <c r="C259" s="21"/>
      <c r="D259" s="21"/>
      <c r="E259" s="21"/>
      <c r="F259" s="21"/>
      <c r="G259" s="21"/>
      <c r="H259" s="21"/>
      <c r="I259" s="21"/>
      <c r="J259" s="21"/>
      <c r="K259" s="21"/>
      <c r="L259" s="21"/>
      <c r="M259" s="21"/>
    </row>
    <row r="260" spans="1:13" ht="11.15" customHeight="1" x14ac:dyDescent="0.2">
      <c r="A260" s="19" t="s">
        <v>902</v>
      </c>
      <c r="B260" s="20">
        <v>39</v>
      </c>
      <c r="C260" s="20">
        <v>12</v>
      </c>
      <c r="D260" s="20">
        <v>2</v>
      </c>
      <c r="E260" s="20">
        <v>6</v>
      </c>
      <c r="F260" s="20">
        <v>24</v>
      </c>
      <c r="G260" s="20">
        <v>17</v>
      </c>
      <c r="H260" s="20">
        <v>1</v>
      </c>
      <c r="I260" s="20">
        <v>1</v>
      </c>
      <c r="J260" s="20">
        <v>2</v>
      </c>
      <c r="K260" s="20">
        <v>2</v>
      </c>
      <c r="L260" s="20">
        <v>1</v>
      </c>
      <c r="M260" s="20">
        <v>1</v>
      </c>
    </row>
    <row r="261" spans="1:13" ht="11.15" customHeight="1" x14ac:dyDescent="0.2">
      <c r="A261" s="21" t="s">
        <v>126</v>
      </c>
      <c r="B261" s="30">
        <v>100</v>
      </c>
      <c r="C261" s="30">
        <v>30.769231000000001</v>
      </c>
      <c r="D261" s="30">
        <v>5.1282050000000003</v>
      </c>
      <c r="E261" s="30">
        <v>15.384615</v>
      </c>
      <c r="F261" s="30">
        <v>61.538462000000003</v>
      </c>
      <c r="G261" s="30">
        <v>43.589744000000003</v>
      </c>
      <c r="H261" s="30">
        <v>2.5641029999999998</v>
      </c>
      <c r="I261" s="30">
        <v>2.5641029999999998</v>
      </c>
      <c r="J261" s="30">
        <v>5.1282050000000003</v>
      </c>
      <c r="K261" s="30">
        <v>5.1282050000000003</v>
      </c>
      <c r="L261" s="30">
        <v>2.5641029999999998</v>
      </c>
      <c r="M261" s="30">
        <v>2.5641029999999998</v>
      </c>
    </row>
    <row r="262" spans="1:13" ht="11.15" customHeight="1" x14ac:dyDescent="0.2">
      <c r="A262" s="19" t="s">
        <v>903</v>
      </c>
      <c r="B262" s="20">
        <v>75</v>
      </c>
      <c r="C262" s="20">
        <v>22</v>
      </c>
      <c r="D262" s="20">
        <v>10</v>
      </c>
      <c r="E262" s="20">
        <v>15</v>
      </c>
      <c r="F262" s="20">
        <v>46</v>
      </c>
      <c r="G262" s="20">
        <v>44</v>
      </c>
      <c r="H262" s="20">
        <v>1</v>
      </c>
      <c r="I262" s="20">
        <v>0</v>
      </c>
      <c r="J262" s="20">
        <v>1</v>
      </c>
      <c r="K262" s="20">
        <v>2</v>
      </c>
      <c r="L262" s="20">
        <v>5</v>
      </c>
      <c r="M262" s="20">
        <v>0</v>
      </c>
    </row>
    <row r="263" spans="1:13" ht="11.15" customHeight="1" x14ac:dyDescent="0.2">
      <c r="A263" s="21" t="s">
        <v>126</v>
      </c>
      <c r="B263" s="30">
        <v>100</v>
      </c>
      <c r="C263" s="30">
        <v>29.333333</v>
      </c>
      <c r="D263" s="30">
        <v>13.333333</v>
      </c>
      <c r="E263" s="30">
        <v>20</v>
      </c>
      <c r="F263" s="30">
        <v>61.333333000000003</v>
      </c>
      <c r="G263" s="30">
        <v>58.666666999999997</v>
      </c>
      <c r="H263" s="30">
        <v>1.3333330000000001</v>
      </c>
      <c r="I263" s="30">
        <v>0</v>
      </c>
      <c r="J263" s="30">
        <v>1.3333330000000001</v>
      </c>
      <c r="K263" s="30">
        <v>2.6666669999999999</v>
      </c>
      <c r="L263" s="30">
        <v>6.6666670000000003</v>
      </c>
      <c r="M263" s="30">
        <v>0</v>
      </c>
    </row>
    <row r="264" spans="1:13" ht="11.15" customHeight="1" x14ac:dyDescent="0.2">
      <c r="A264" s="19" t="s">
        <v>904</v>
      </c>
      <c r="B264" s="20">
        <v>117</v>
      </c>
      <c r="C264" s="20">
        <v>46</v>
      </c>
      <c r="D264" s="20">
        <v>21</v>
      </c>
      <c r="E264" s="20">
        <v>29</v>
      </c>
      <c r="F264" s="20">
        <v>69</v>
      </c>
      <c r="G264" s="20">
        <v>50</v>
      </c>
      <c r="H264" s="20">
        <v>7</v>
      </c>
      <c r="I264" s="20">
        <v>1</v>
      </c>
      <c r="J264" s="20">
        <v>1</v>
      </c>
      <c r="K264" s="20">
        <v>2</v>
      </c>
      <c r="L264" s="20">
        <v>7</v>
      </c>
      <c r="M264" s="20">
        <v>1</v>
      </c>
    </row>
    <row r="265" spans="1:13" ht="11.15" customHeight="1" x14ac:dyDescent="0.2">
      <c r="A265" s="21" t="s">
        <v>126</v>
      </c>
      <c r="B265" s="30">
        <v>100</v>
      </c>
      <c r="C265" s="30">
        <v>39.316239000000003</v>
      </c>
      <c r="D265" s="30">
        <v>17.948718</v>
      </c>
      <c r="E265" s="30">
        <v>24.786325000000001</v>
      </c>
      <c r="F265" s="30">
        <v>58.974359</v>
      </c>
      <c r="G265" s="30">
        <v>42.735042999999997</v>
      </c>
      <c r="H265" s="30">
        <v>5.9829059999999998</v>
      </c>
      <c r="I265" s="30">
        <v>0.85470100000000004</v>
      </c>
      <c r="J265" s="30">
        <v>0.85470100000000004</v>
      </c>
      <c r="K265" s="30">
        <v>1.7094020000000001</v>
      </c>
      <c r="L265" s="30">
        <v>5.9829059999999998</v>
      </c>
      <c r="M265" s="30">
        <v>0.85470100000000004</v>
      </c>
    </row>
    <row r="266" spans="1:13" ht="11.15" customHeight="1" x14ac:dyDescent="0.2">
      <c r="A266" s="19" t="s">
        <v>905</v>
      </c>
      <c r="B266" s="20">
        <v>1288</v>
      </c>
      <c r="C266" s="20">
        <v>388</v>
      </c>
      <c r="D266" s="20">
        <v>117</v>
      </c>
      <c r="E266" s="20">
        <v>174</v>
      </c>
      <c r="F266" s="20">
        <v>679</v>
      </c>
      <c r="G266" s="20">
        <v>521</v>
      </c>
      <c r="H266" s="20">
        <v>80</v>
      </c>
      <c r="I266" s="20">
        <v>1</v>
      </c>
      <c r="J266" s="20">
        <v>20</v>
      </c>
      <c r="K266" s="20">
        <v>35</v>
      </c>
      <c r="L266" s="20">
        <v>184</v>
      </c>
      <c r="M266" s="20">
        <v>43</v>
      </c>
    </row>
    <row r="267" spans="1:13" ht="11.15" customHeight="1" x14ac:dyDescent="0.2">
      <c r="A267" s="21" t="s">
        <v>126</v>
      </c>
      <c r="B267" s="30">
        <v>100</v>
      </c>
      <c r="C267" s="30">
        <v>30.124224000000002</v>
      </c>
      <c r="D267" s="30">
        <v>9.0838509999999992</v>
      </c>
      <c r="E267" s="30">
        <v>13.509316999999999</v>
      </c>
      <c r="F267" s="30">
        <v>52.717390999999999</v>
      </c>
      <c r="G267" s="30">
        <v>40.450310999999999</v>
      </c>
      <c r="H267" s="30">
        <v>6.2111799999999997</v>
      </c>
      <c r="I267" s="30">
        <v>7.7640000000000001E-2</v>
      </c>
      <c r="J267" s="30">
        <v>1.5527949999999999</v>
      </c>
      <c r="K267" s="30">
        <v>2.7173910000000001</v>
      </c>
      <c r="L267" s="30">
        <v>14.285714</v>
      </c>
      <c r="M267" s="30">
        <v>3.3385090000000002</v>
      </c>
    </row>
    <row r="268" spans="1:13" ht="11.15" customHeight="1" x14ac:dyDescent="0.2">
      <c r="A268" s="19" t="s">
        <v>873</v>
      </c>
      <c r="B268" s="20">
        <v>669</v>
      </c>
      <c r="C268" s="20">
        <v>175</v>
      </c>
      <c r="D268" s="20">
        <v>65</v>
      </c>
      <c r="E268" s="20">
        <v>56</v>
      </c>
      <c r="F268" s="20">
        <v>370</v>
      </c>
      <c r="G268" s="20">
        <v>247</v>
      </c>
      <c r="H268" s="20">
        <v>28</v>
      </c>
      <c r="I268" s="20">
        <v>3</v>
      </c>
      <c r="J268" s="20">
        <v>10</v>
      </c>
      <c r="K268" s="20">
        <v>31</v>
      </c>
      <c r="L268" s="20">
        <v>72</v>
      </c>
      <c r="M268" s="20">
        <v>40</v>
      </c>
    </row>
    <row r="269" spans="1:13" ht="11.15" customHeight="1" x14ac:dyDescent="0.2">
      <c r="A269" s="21" t="s">
        <v>126</v>
      </c>
      <c r="B269" s="30">
        <v>100</v>
      </c>
      <c r="C269" s="30">
        <v>26.158445</v>
      </c>
      <c r="D269" s="30">
        <v>9.7159940000000002</v>
      </c>
      <c r="E269" s="30">
        <v>8.3707030000000007</v>
      </c>
      <c r="F269" s="30">
        <v>55.306427999999997</v>
      </c>
      <c r="G269" s="30">
        <v>36.920777000000001</v>
      </c>
      <c r="H269" s="30">
        <v>4.1853509999999998</v>
      </c>
      <c r="I269" s="30">
        <v>0.44843</v>
      </c>
      <c r="J269" s="30">
        <v>1.4947680000000001</v>
      </c>
      <c r="K269" s="30">
        <v>4.6337820000000001</v>
      </c>
      <c r="L269" s="30">
        <v>10.762332000000001</v>
      </c>
      <c r="M269" s="30">
        <v>5.9790729999999996</v>
      </c>
    </row>
    <row r="270" spans="1:13" ht="11.15" customHeight="1" x14ac:dyDescent="0.2">
      <c r="A270" s="18" t="s">
        <v>909</v>
      </c>
      <c r="B270" s="18"/>
      <c r="C270" s="18"/>
      <c r="D270" s="18"/>
      <c r="E270" s="18"/>
      <c r="F270" s="18"/>
      <c r="G270" s="18"/>
      <c r="H270" s="18"/>
      <c r="I270" s="18"/>
      <c r="J270" s="18"/>
      <c r="K270" s="18"/>
      <c r="L270" s="18"/>
      <c r="M270" s="18"/>
    </row>
    <row r="271" spans="1:13" ht="11.15" customHeight="1" x14ac:dyDescent="0.2">
      <c r="A271" s="19" t="s">
        <v>910</v>
      </c>
      <c r="B271" s="20">
        <v>541</v>
      </c>
      <c r="C271" s="20">
        <v>151</v>
      </c>
      <c r="D271" s="20">
        <v>56</v>
      </c>
      <c r="E271" s="20">
        <v>89</v>
      </c>
      <c r="F271" s="20">
        <v>287</v>
      </c>
      <c r="G271" s="20">
        <v>218</v>
      </c>
      <c r="H271" s="20">
        <v>29</v>
      </c>
      <c r="I271" s="20">
        <v>1</v>
      </c>
      <c r="J271" s="20">
        <v>8</v>
      </c>
      <c r="K271" s="20">
        <v>14</v>
      </c>
      <c r="L271" s="20">
        <v>72</v>
      </c>
      <c r="M271" s="20">
        <v>18</v>
      </c>
    </row>
    <row r="272" spans="1:13" ht="11.15" customHeight="1" x14ac:dyDescent="0.2">
      <c r="A272" s="21" t="s">
        <v>126</v>
      </c>
      <c r="B272" s="30">
        <v>100</v>
      </c>
      <c r="C272" s="30">
        <v>27.911275</v>
      </c>
      <c r="D272" s="30">
        <v>10.351201</v>
      </c>
      <c r="E272" s="30">
        <v>16.451017</v>
      </c>
      <c r="F272" s="30">
        <v>53.049908000000002</v>
      </c>
      <c r="G272" s="30">
        <v>40.295749000000001</v>
      </c>
      <c r="H272" s="30">
        <v>5.3604440000000002</v>
      </c>
      <c r="I272" s="30">
        <v>0.18484300000000001</v>
      </c>
      <c r="J272" s="30">
        <v>1.4787429999999999</v>
      </c>
      <c r="K272" s="30">
        <v>2.5878000000000001</v>
      </c>
      <c r="L272" s="30">
        <v>13.308688</v>
      </c>
      <c r="M272" s="30">
        <v>3.327172</v>
      </c>
    </row>
    <row r="273" spans="1:13" ht="11.15" customHeight="1" x14ac:dyDescent="0.2">
      <c r="A273" s="19" t="s">
        <v>911</v>
      </c>
      <c r="B273" s="20">
        <v>877</v>
      </c>
      <c r="C273" s="20">
        <v>259</v>
      </c>
      <c r="D273" s="20">
        <v>83</v>
      </c>
      <c r="E273" s="20">
        <v>123</v>
      </c>
      <c r="F273" s="20">
        <v>479</v>
      </c>
      <c r="G273" s="20">
        <v>365</v>
      </c>
      <c r="H273" s="20">
        <v>46</v>
      </c>
      <c r="I273" s="20">
        <v>2</v>
      </c>
      <c r="J273" s="20">
        <v>12</v>
      </c>
      <c r="K273" s="20">
        <v>30</v>
      </c>
      <c r="L273" s="20">
        <v>106</v>
      </c>
      <c r="M273" s="20">
        <v>31</v>
      </c>
    </row>
    <row r="274" spans="1:13" ht="11.15" customHeight="1" x14ac:dyDescent="0.2">
      <c r="A274" s="21" t="s">
        <v>126</v>
      </c>
      <c r="B274" s="30">
        <v>100</v>
      </c>
      <c r="C274" s="30">
        <v>29.532496999999999</v>
      </c>
      <c r="D274" s="30">
        <v>9.4640819999999994</v>
      </c>
      <c r="E274" s="30">
        <v>14.025086</v>
      </c>
      <c r="F274" s="30">
        <v>54.618015999999997</v>
      </c>
      <c r="G274" s="30">
        <v>41.619155999999997</v>
      </c>
      <c r="H274" s="30">
        <v>5.2451540000000003</v>
      </c>
      <c r="I274" s="30">
        <v>0.22805</v>
      </c>
      <c r="J274" s="30">
        <v>1.368301</v>
      </c>
      <c r="K274" s="30">
        <v>3.4207529999999999</v>
      </c>
      <c r="L274" s="30">
        <v>12.086658999999999</v>
      </c>
      <c r="M274" s="30">
        <v>3.5347780000000002</v>
      </c>
    </row>
    <row r="275" spans="1:13" ht="11.15" customHeight="1" x14ac:dyDescent="0.2">
      <c r="A275" s="19" t="s">
        <v>912</v>
      </c>
      <c r="B275" s="20">
        <v>543</v>
      </c>
      <c r="C275" s="20">
        <v>162</v>
      </c>
      <c r="D275" s="20">
        <v>54</v>
      </c>
      <c r="E275" s="20">
        <v>48</v>
      </c>
      <c r="F275" s="20">
        <v>300</v>
      </c>
      <c r="G275" s="20">
        <v>211</v>
      </c>
      <c r="H275" s="20">
        <v>25</v>
      </c>
      <c r="I275" s="20">
        <v>2</v>
      </c>
      <c r="J275" s="20">
        <v>10</v>
      </c>
      <c r="K275" s="20">
        <v>18</v>
      </c>
      <c r="L275" s="20">
        <v>66</v>
      </c>
      <c r="M275" s="20">
        <v>23</v>
      </c>
    </row>
    <row r="276" spans="1:13" ht="11.15" customHeight="1" x14ac:dyDescent="0.2">
      <c r="A276" s="21" t="s">
        <v>126</v>
      </c>
      <c r="B276" s="30">
        <v>100</v>
      </c>
      <c r="C276" s="30">
        <v>29.834254000000001</v>
      </c>
      <c r="D276" s="30">
        <v>9.9447510000000001</v>
      </c>
      <c r="E276" s="30">
        <v>8.8397790000000001</v>
      </c>
      <c r="F276" s="30">
        <v>55.248618999999998</v>
      </c>
      <c r="G276" s="30">
        <v>38.858195000000002</v>
      </c>
      <c r="H276" s="30">
        <v>4.6040520000000003</v>
      </c>
      <c r="I276" s="30">
        <v>0.36832399999999998</v>
      </c>
      <c r="J276" s="30">
        <v>1.841621</v>
      </c>
      <c r="K276" s="30">
        <v>3.3149169999999999</v>
      </c>
      <c r="L276" s="30">
        <v>12.154696</v>
      </c>
      <c r="M276" s="30">
        <v>4.2357269999999998</v>
      </c>
    </row>
    <row r="277" spans="1:13" ht="11.15" customHeight="1" x14ac:dyDescent="0.2">
      <c r="A277" s="19" t="s">
        <v>913</v>
      </c>
      <c r="B277" s="20">
        <v>227</v>
      </c>
      <c r="C277" s="20">
        <v>71</v>
      </c>
      <c r="D277" s="20">
        <v>22</v>
      </c>
      <c r="E277" s="20">
        <v>20</v>
      </c>
      <c r="F277" s="20">
        <v>122</v>
      </c>
      <c r="G277" s="20">
        <v>85</v>
      </c>
      <c r="H277" s="20">
        <v>17</v>
      </c>
      <c r="I277" s="20">
        <v>1</v>
      </c>
      <c r="J277" s="20">
        <v>4</v>
      </c>
      <c r="K277" s="20">
        <v>10</v>
      </c>
      <c r="L277" s="20">
        <v>25</v>
      </c>
      <c r="M277" s="20">
        <v>13</v>
      </c>
    </row>
    <row r="278" spans="1:13" ht="11.15" customHeight="1" x14ac:dyDescent="0.2">
      <c r="A278" s="21" t="s">
        <v>126</v>
      </c>
      <c r="B278" s="30">
        <v>100</v>
      </c>
      <c r="C278" s="30">
        <v>31.277532999999998</v>
      </c>
      <c r="D278" s="30">
        <v>9.69163</v>
      </c>
      <c r="E278" s="30">
        <v>8.8105729999999998</v>
      </c>
      <c r="F278" s="30">
        <v>53.744492999999999</v>
      </c>
      <c r="G278" s="30">
        <v>37.444934000000003</v>
      </c>
      <c r="H278" s="30">
        <v>7.4889869999999998</v>
      </c>
      <c r="I278" s="30">
        <v>0.440529</v>
      </c>
      <c r="J278" s="30">
        <v>1.7621150000000001</v>
      </c>
      <c r="K278" s="30">
        <v>4.4052860000000003</v>
      </c>
      <c r="L278" s="30">
        <v>11.013216</v>
      </c>
      <c r="M278" s="30">
        <v>5.7268720000000002</v>
      </c>
    </row>
    <row r="279" spans="1:13" ht="11.15" customHeight="1" x14ac:dyDescent="0.2">
      <c r="A279" s="18" t="s">
        <v>914</v>
      </c>
      <c r="B279" s="18"/>
      <c r="C279" s="18"/>
      <c r="D279" s="18"/>
      <c r="E279" s="18"/>
      <c r="F279" s="18"/>
      <c r="G279" s="18"/>
      <c r="H279" s="18"/>
      <c r="I279" s="18"/>
      <c r="J279" s="18"/>
      <c r="K279" s="18"/>
      <c r="L279" s="18"/>
      <c r="M279" s="18"/>
    </row>
    <row r="280" spans="1:13" ht="11.15" customHeight="1" x14ac:dyDescent="0.2">
      <c r="A280" s="19" t="s">
        <v>915</v>
      </c>
      <c r="B280" s="20">
        <v>294</v>
      </c>
      <c r="C280" s="20">
        <v>100</v>
      </c>
      <c r="D280" s="20">
        <v>29</v>
      </c>
      <c r="E280" s="20">
        <v>28</v>
      </c>
      <c r="F280" s="20">
        <v>176</v>
      </c>
      <c r="G280" s="20">
        <v>117</v>
      </c>
      <c r="H280" s="20">
        <v>13</v>
      </c>
      <c r="I280" s="20">
        <v>0</v>
      </c>
      <c r="J280" s="20">
        <v>4</v>
      </c>
      <c r="K280" s="20">
        <v>11</v>
      </c>
      <c r="L280" s="20">
        <v>28</v>
      </c>
      <c r="M280" s="20">
        <v>11</v>
      </c>
    </row>
    <row r="281" spans="1:13" ht="11.15" customHeight="1" x14ac:dyDescent="0.2">
      <c r="A281" s="21" t="s">
        <v>126</v>
      </c>
      <c r="B281" s="30">
        <v>100</v>
      </c>
      <c r="C281" s="30">
        <v>34.013604999999998</v>
      </c>
      <c r="D281" s="30">
        <v>9.8639460000000003</v>
      </c>
      <c r="E281" s="30">
        <v>9.5238099999999992</v>
      </c>
      <c r="F281" s="30">
        <v>59.863945999999999</v>
      </c>
      <c r="G281" s="30">
        <v>39.795918</v>
      </c>
      <c r="H281" s="30">
        <v>4.4217690000000003</v>
      </c>
      <c r="I281" s="30">
        <v>0</v>
      </c>
      <c r="J281" s="30">
        <v>1.360544</v>
      </c>
      <c r="K281" s="30">
        <v>3.7414969999999999</v>
      </c>
      <c r="L281" s="30">
        <v>9.5238099999999992</v>
      </c>
      <c r="M281" s="30">
        <v>3.7414969999999999</v>
      </c>
    </row>
    <row r="282" spans="1:13" ht="11.15" customHeight="1" x14ac:dyDescent="0.2">
      <c r="A282" s="19" t="s">
        <v>916</v>
      </c>
      <c r="B282" s="20">
        <v>664</v>
      </c>
      <c r="C282" s="20">
        <v>187</v>
      </c>
      <c r="D282" s="20">
        <v>58</v>
      </c>
      <c r="E282" s="20">
        <v>109</v>
      </c>
      <c r="F282" s="20">
        <v>350</v>
      </c>
      <c r="G282" s="20">
        <v>277</v>
      </c>
      <c r="H282" s="20">
        <v>32</v>
      </c>
      <c r="I282" s="20">
        <v>3</v>
      </c>
      <c r="J282" s="20">
        <v>6</v>
      </c>
      <c r="K282" s="20">
        <v>19</v>
      </c>
      <c r="L282" s="20">
        <v>83</v>
      </c>
      <c r="M282" s="20">
        <v>25</v>
      </c>
    </row>
    <row r="283" spans="1:13" ht="11.15" customHeight="1" x14ac:dyDescent="0.2">
      <c r="A283" s="21" t="s">
        <v>126</v>
      </c>
      <c r="B283" s="30">
        <v>100</v>
      </c>
      <c r="C283" s="30">
        <v>28.162651</v>
      </c>
      <c r="D283" s="30">
        <v>8.7349399999999999</v>
      </c>
      <c r="E283" s="30">
        <v>16.415662999999999</v>
      </c>
      <c r="F283" s="30">
        <v>52.710842999999997</v>
      </c>
      <c r="G283" s="30">
        <v>41.716867000000001</v>
      </c>
      <c r="H283" s="30">
        <v>4.8192769999999996</v>
      </c>
      <c r="I283" s="30">
        <v>0.45180700000000001</v>
      </c>
      <c r="J283" s="30">
        <v>0.90361400000000003</v>
      </c>
      <c r="K283" s="30">
        <v>2.8614459999999999</v>
      </c>
      <c r="L283" s="30">
        <v>12.5</v>
      </c>
      <c r="M283" s="30">
        <v>3.7650600000000001</v>
      </c>
    </row>
    <row r="284" spans="1:13" ht="11.15" customHeight="1" x14ac:dyDescent="0.2">
      <c r="A284" s="19" t="s">
        <v>917</v>
      </c>
      <c r="B284" s="20">
        <v>421</v>
      </c>
      <c r="C284" s="20">
        <v>115</v>
      </c>
      <c r="D284" s="20">
        <v>46</v>
      </c>
      <c r="E284" s="20">
        <v>49</v>
      </c>
      <c r="F284" s="20">
        <v>233</v>
      </c>
      <c r="G284" s="20">
        <v>170</v>
      </c>
      <c r="H284" s="20">
        <v>24</v>
      </c>
      <c r="I284" s="20">
        <v>3</v>
      </c>
      <c r="J284" s="20">
        <v>9</v>
      </c>
      <c r="K284" s="20">
        <v>14</v>
      </c>
      <c r="L284" s="20">
        <v>49</v>
      </c>
      <c r="M284" s="20">
        <v>19</v>
      </c>
    </row>
    <row r="285" spans="1:13" ht="11.15" customHeight="1" x14ac:dyDescent="0.2">
      <c r="A285" s="21" t="s">
        <v>126</v>
      </c>
      <c r="B285" s="30">
        <v>100</v>
      </c>
      <c r="C285" s="30">
        <v>27.315913999999999</v>
      </c>
      <c r="D285" s="30">
        <v>10.926366</v>
      </c>
      <c r="E285" s="30">
        <v>11.638954999999999</v>
      </c>
      <c r="F285" s="30">
        <v>55.344417999999997</v>
      </c>
      <c r="G285" s="30">
        <v>40.380048000000002</v>
      </c>
      <c r="H285" s="30">
        <v>5.7007130000000004</v>
      </c>
      <c r="I285" s="30">
        <v>0.71258900000000003</v>
      </c>
      <c r="J285" s="30">
        <v>2.1377670000000002</v>
      </c>
      <c r="K285" s="30">
        <v>3.3254160000000001</v>
      </c>
      <c r="L285" s="30">
        <v>11.638954999999999</v>
      </c>
      <c r="M285" s="30">
        <v>4.513064</v>
      </c>
    </row>
    <row r="286" spans="1:13" ht="11.15" customHeight="1" x14ac:dyDescent="0.2">
      <c r="A286" s="19" t="s">
        <v>918</v>
      </c>
      <c r="B286" s="20">
        <v>358</v>
      </c>
      <c r="C286" s="20">
        <v>99</v>
      </c>
      <c r="D286" s="20">
        <v>39</v>
      </c>
      <c r="E286" s="20">
        <v>42</v>
      </c>
      <c r="F286" s="20">
        <v>183</v>
      </c>
      <c r="G286" s="20">
        <v>149</v>
      </c>
      <c r="H286" s="20">
        <v>21</v>
      </c>
      <c r="I286" s="20">
        <v>0</v>
      </c>
      <c r="J286" s="20">
        <v>9</v>
      </c>
      <c r="K286" s="20">
        <v>13</v>
      </c>
      <c r="L286" s="20">
        <v>44</v>
      </c>
      <c r="M286" s="20">
        <v>14</v>
      </c>
    </row>
    <row r="287" spans="1:13" ht="11.15" customHeight="1" x14ac:dyDescent="0.2">
      <c r="A287" s="21" t="s">
        <v>126</v>
      </c>
      <c r="B287" s="30">
        <v>100</v>
      </c>
      <c r="C287" s="30">
        <v>27.653631000000001</v>
      </c>
      <c r="D287" s="30">
        <v>10.893855</v>
      </c>
      <c r="E287" s="30">
        <v>11.731844000000001</v>
      </c>
      <c r="F287" s="30">
        <v>51.117317999999997</v>
      </c>
      <c r="G287" s="30">
        <v>41.620111999999999</v>
      </c>
      <c r="H287" s="30">
        <v>5.8659220000000003</v>
      </c>
      <c r="I287" s="30">
        <v>0</v>
      </c>
      <c r="J287" s="30">
        <v>2.5139659999999999</v>
      </c>
      <c r="K287" s="30">
        <v>3.6312850000000001</v>
      </c>
      <c r="L287" s="30">
        <v>12.290502999999999</v>
      </c>
      <c r="M287" s="30">
        <v>3.910615</v>
      </c>
    </row>
    <row r="288" spans="1:13" ht="11.15" customHeight="1" x14ac:dyDescent="0.2">
      <c r="A288" s="19" t="s">
        <v>919</v>
      </c>
      <c r="B288" s="20">
        <v>217</v>
      </c>
      <c r="C288" s="20">
        <v>66</v>
      </c>
      <c r="D288" s="20">
        <v>18</v>
      </c>
      <c r="E288" s="20">
        <v>28</v>
      </c>
      <c r="F288" s="20">
        <v>127</v>
      </c>
      <c r="G288" s="20">
        <v>81</v>
      </c>
      <c r="H288" s="20">
        <v>12</v>
      </c>
      <c r="I288" s="20">
        <v>0</v>
      </c>
      <c r="J288" s="20">
        <v>3</v>
      </c>
      <c r="K288" s="20">
        <v>7</v>
      </c>
      <c r="L288" s="20">
        <v>34</v>
      </c>
      <c r="M288" s="20">
        <v>2</v>
      </c>
    </row>
    <row r="289" spans="1:13" ht="11.15" customHeight="1" x14ac:dyDescent="0.2">
      <c r="A289" s="21" t="s">
        <v>126</v>
      </c>
      <c r="B289" s="30">
        <v>100</v>
      </c>
      <c r="C289" s="30">
        <v>30.414746999999998</v>
      </c>
      <c r="D289" s="30">
        <v>8.2949310000000001</v>
      </c>
      <c r="E289" s="30">
        <v>12.903226</v>
      </c>
      <c r="F289" s="30">
        <v>58.525345999999999</v>
      </c>
      <c r="G289" s="30">
        <v>37.327188999999997</v>
      </c>
      <c r="H289" s="30">
        <v>5.529954</v>
      </c>
      <c r="I289" s="30">
        <v>0</v>
      </c>
      <c r="J289" s="30">
        <v>1.3824879999999999</v>
      </c>
      <c r="K289" s="30">
        <v>3.225806</v>
      </c>
      <c r="L289" s="30">
        <v>15.668203</v>
      </c>
      <c r="M289" s="30">
        <v>0.92165900000000001</v>
      </c>
    </row>
    <row r="290" spans="1:13" ht="11.15" customHeight="1" x14ac:dyDescent="0.2">
      <c r="A290" s="19" t="s">
        <v>920</v>
      </c>
      <c r="B290" s="20">
        <v>234</v>
      </c>
      <c r="C290" s="20">
        <v>76</v>
      </c>
      <c r="D290" s="20">
        <v>25</v>
      </c>
      <c r="E290" s="20">
        <v>24</v>
      </c>
      <c r="F290" s="20">
        <v>119</v>
      </c>
      <c r="G290" s="20">
        <v>85</v>
      </c>
      <c r="H290" s="20">
        <v>15</v>
      </c>
      <c r="I290" s="20">
        <v>0</v>
      </c>
      <c r="J290" s="20">
        <v>3</v>
      </c>
      <c r="K290" s="20">
        <v>8</v>
      </c>
      <c r="L290" s="20">
        <v>31</v>
      </c>
      <c r="M290" s="20">
        <v>14</v>
      </c>
    </row>
    <row r="291" spans="1:13" ht="11.15" customHeight="1" x14ac:dyDescent="0.2">
      <c r="A291" s="31"/>
      <c r="B291" s="32">
        <v>100</v>
      </c>
      <c r="C291" s="32">
        <v>32.478631999999998</v>
      </c>
      <c r="D291" s="32">
        <v>10.683761000000001</v>
      </c>
      <c r="E291" s="32">
        <v>10.256410000000001</v>
      </c>
      <c r="F291" s="32">
        <v>50.854700999999999</v>
      </c>
      <c r="G291" s="32">
        <v>36.324786000000003</v>
      </c>
      <c r="H291" s="32">
        <v>6.4102560000000004</v>
      </c>
      <c r="I291" s="32">
        <v>0</v>
      </c>
      <c r="J291" s="32">
        <v>1.2820510000000001</v>
      </c>
      <c r="K291" s="32">
        <v>3.418803</v>
      </c>
      <c r="L291" s="32">
        <v>13.247863000000001</v>
      </c>
      <c r="M291" s="32">
        <v>5.9829059999999998</v>
      </c>
    </row>
    <row r="292" spans="1:13" ht="11.15" customHeight="1" x14ac:dyDescent="0.2"/>
  </sheetData>
  <phoneticPr fontId="1"/>
  <pageMargins left="0.75" right="0.75" top="1" bottom="1" header="0.5" footer="0.5"/>
</worksheet>
</file>

<file path=xl/worksheets/sheet1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E6E8E-2C0F-4EF9-9D0E-88BF7AF3EE84}">
  <dimension ref="A1:L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2" x14ac:dyDescent="0.2">
      <c r="A1" s="8" t="s">
        <v>126</v>
      </c>
      <c r="B1" s="9"/>
    </row>
    <row r="2" spans="1:12" x14ac:dyDescent="0.2">
      <c r="A2" s="11" t="str">
        <f xml:space="preserve"> HYPERLINK("#'目次'!B48","[42]")</f>
        <v>[42]</v>
      </c>
    </row>
    <row r="3" spans="1:12" x14ac:dyDescent="0.2">
      <c r="A3" s="9" t="s">
        <v>126</v>
      </c>
      <c r="B3" s="12" t="s">
        <v>282</v>
      </c>
    </row>
    <row r="4" spans="1:12" x14ac:dyDescent="0.2">
      <c r="A4" s="9" t="s">
        <v>126</v>
      </c>
      <c r="B4" s="12" t="s">
        <v>283</v>
      </c>
    </row>
    <row r="5" spans="1:12" s="15" customFormat="1" ht="150" x14ac:dyDescent="0.2">
      <c r="A5" s="13" t="s">
        <v>126</v>
      </c>
      <c r="B5" s="14" t="s">
        <v>831</v>
      </c>
      <c r="C5" s="14" t="s">
        <v>1388</v>
      </c>
      <c r="D5" s="14" t="s">
        <v>1389</v>
      </c>
      <c r="E5" s="14" t="s">
        <v>1390</v>
      </c>
      <c r="F5" s="14" t="s">
        <v>1391</v>
      </c>
      <c r="G5" s="14" t="s">
        <v>284</v>
      </c>
      <c r="H5" s="14" t="s">
        <v>1392</v>
      </c>
      <c r="I5" s="14" t="s">
        <v>849</v>
      </c>
      <c r="J5" s="14" t="s">
        <v>1393</v>
      </c>
      <c r="K5" s="14" t="s">
        <v>285</v>
      </c>
      <c r="L5" s="14" t="s">
        <v>873</v>
      </c>
    </row>
    <row r="6" spans="1:12" x14ac:dyDescent="0.2">
      <c r="A6" s="16" t="s">
        <v>845</v>
      </c>
      <c r="B6" s="17">
        <v>2188</v>
      </c>
      <c r="C6" s="17">
        <v>1350</v>
      </c>
      <c r="D6" s="17">
        <v>99</v>
      </c>
      <c r="E6" s="17">
        <v>5</v>
      </c>
      <c r="F6" s="17">
        <v>11</v>
      </c>
      <c r="G6" s="17">
        <v>68</v>
      </c>
      <c r="H6" s="17">
        <v>30</v>
      </c>
      <c r="I6" s="17">
        <v>63</v>
      </c>
      <c r="J6" s="17">
        <v>318</v>
      </c>
      <c r="K6" s="17">
        <v>428</v>
      </c>
      <c r="L6" s="17">
        <v>61</v>
      </c>
    </row>
    <row r="7" spans="1:12" x14ac:dyDescent="0.2">
      <c r="A7" s="21" t="s">
        <v>126</v>
      </c>
      <c r="B7" s="30">
        <v>100</v>
      </c>
      <c r="C7" s="30">
        <v>61.700183000000003</v>
      </c>
      <c r="D7" s="30">
        <v>4.52468</v>
      </c>
      <c r="E7" s="30">
        <v>0.228519</v>
      </c>
      <c r="F7" s="30">
        <v>0.50274200000000002</v>
      </c>
      <c r="G7" s="30">
        <v>3.1078610000000002</v>
      </c>
      <c r="H7" s="30">
        <v>1.3711150000000001</v>
      </c>
      <c r="I7" s="30">
        <v>2.8793419999999998</v>
      </c>
      <c r="J7" s="30">
        <v>14.533821</v>
      </c>
      <c r="K7" s="30">
        <v>19.561243000000001</v>
      </c>
      <c r="L7" s="30">
        <v>2.7879339999999999</v>
      </c>
    </row>
    <row r="8" spans="1:12" x14ac:dyDescent="0.2">
      <c r="A8" s="18" t="s">
        <v>846</v>
      </c>
      <c r="B8" s="18"/>
      <c r="C8" s="18"/>
      <c r="D8" s="18"/>
      <c r="E8" s="18"/>
      <c r="F8" s="18"/>
      <c r="G8" s="18"/>
      <c r="H8" s="18"/>
      <c r="I8" s="18"/>
      <c r="J8" s="18"/>
      <c r="K8" s="18"/>
      <c r="L8" s="18"/>
    </row>
    <row r="9" spans="1:12" x14ac:dyDescent="0.2">
      <c r="A9" s="19" t="s">
        <v>847</v>
      </c>
      <c r="B9" s="20">
        <v>1092</v>
      </c>
      <c r="C9" s="20">
        <v>609</v>
      </c>
      <c r="D9" s="20">
        <v>50</v>
      </c>
      <c r="E9" s="20">
        <v>3</v>
      </c>
      <c r="F9" s="20">
        <v>11</v>
      </c>
      <c r="G9" s="20">
        <v>32</v>
      </c>
      <c r="H9" s="20">
        <v>19</v>
      </c>
      <c r="I9" s="20">
        <v>41</v>
      </c>
      <c r="J9" s="20">
        <v>194</v>
      </c>
      <c r="K9" s="20">
        <v>244</v>
      </c>
      <c r="L9" s="20">
        <v>27</v>
      </c>
    </row>
    <row r="10" spans="1:12" x14ac:dyDescent="0.2">
      <c r="A10" s="21" t="s">
        <v>126</v>
      </c>
      <c r="B10" s="30">
        <v>100</v>
      </c>
      <c r="C10" s="30">
        <v>55.769230999999998</v>
      </c>
      <c r="D10" s="30">
        <v>4.5787550000000001</v>
      </c>
      <c r="E10" s="30">
        <v>0.274725</v>
      </c>
      <c r="F10" s="30">
        <v>1.0073259999999999</v>
      </c>
      <c r="G10" s="30">
        <v>2.9304030000000001</v>
      </c>
      <c r="H10" s="30">
        <v>1.739927</v>
      </c>
      <c r="I10" s="30">
        <v>3.7545790000000001</v>
      </c>
      <c r="J10" s="30">
        <v>17.765567999999998</v>
      </c>
      <c r="K10" s="30">
        <v>22.344321999999998</v>
      </c>
      <c r="L10" s="30">
        <v>2.4725269999999999</v>
      </c>
    </row>
    <row r="11" spans="1:12" x14ac:dyDescent="0.2">
      <c r="A11" s="19" t="s">
        <v>848</v>
      </c>
      <c r="B11" s="20">
        <v>1095</v>
      </c>
      <c r="C11" s="20">
        <v>740</v>
      </c>
      <c r="D11" s="20">
        <v>48</v>
      </c>
      <c r="E11" s="20">
        <v>2</v>
      </c>
      <c r="F11" s="20">
        <v>0</v>
      </c>
      <c r="G11" s="20">
        <v>36</v>
      </c>
      <c r="H11" s="20">
        <v>11</v>
      </c>
      <c r="I11" s="20">
        <v>22</v>
      </c>
      <c r="J11" s="20">
        <v>124</v>
      </c>
      <c r="K11" s="20">
        <v>184</v>
      </c>
      <c r="L11" s="20">
        <v>34</v>
      </c>
    </row>
    <row r="12" spans="1:12" x14ac:dyDescent="0.2">
      <c r="A12" s="21" t="s">
        <v>126</v>
      </c>
      <c r="B12" s="30">
        <v>100</v>
      </c>
      <c r="C12" s="30">
        <v>67.579909000000001</v>
      </c>
      <c r="D12" s="30">
        <v>4.3835620000000004</v>
      </c>
      <c r="E12" s="30">
        <v>0.182648</v>
      </c>
      <c r="F12" s="30">
        <v>0</v>
      </c>
      <c r="G12" s="30">
        <v>3.287671</v>
      </c>
      <c r="H12" s="30">
        <v>1.0045660000000001</v>
      </c>
      <c r="I12" s="30">
        <v>2.0091320000000001</v>
      </c>
      <c r="J12" s="30">
        <v>11.324201</v>
      </c>
      <c r="K12" s="30">
        <v>16.803653000000001</v>
      </c>
      <c r="L12" s="30">
        <v>3.1050230000000001</v>
      </c>
    </row>
    <row r="13" spans="1:12" x14ac:dyDescent="0.2">
      <c r="A13" s="19" t="s">
        <v>849</v>
      </c>
      <c r="B13" s="20">
        <v>1</v>
      </c>
      <c r="C13" s="20">
        <v>1</v>
      </c>
      <c r="D13" s="20">
        <v>1</v>
      </c>
      <c r="E13" s="20">
        <v>0</v>
      </c>
      <c r="F13" s="20">
        <v>0</v>
      </c>
      <c r="G13" s="20">
        <v>0</v>
      </c>
      <c r="H13" s="20">
        <v>0</v>
      </c>
      <c r="I13" s="20">
        <v>0</v>
      </c>
      <c r="J13" s="20">
        <v>0</v>
      </c>
      <c r="K13" s="20">
        <v>0</v>
      </c>
      <c r="L13" s="20">
        <v>0</v>
      </c>
    </row>
    <row r="14" spans="1:12" x14ac:dyDescent="0.2">
      <c r="A14" s="21" t="s">
        <v>126</v>
      </c>
      <c r="B14" s="30">
        <v>100</v>
      </c>
      <c r="C14" s="30">
        <v>100</v>
      </c>
      <c r="D14" s="30">
        <v>100</v>
      </c>
      <c r="E14" s="30">
        <v>0</v>
      </c>
      <c r="F14" s="30">
        <v>0</v>
      </c>
      <c r="G14" s="30">
        <v>0</v>
      </c>
      <c r="H14" s="30">
        <v>0</v>
      </c>
      <c r="I14" s="30">
        <v>0</v>
      </c>
      <c r="J14" s="30">
        <v>0</v>
      </c>
      <c r="K14" s="30">
        <v>0</v>
      </c>
      <c r="L14" s="30">
        <v>0</v>
      </c>
    </row>
    <row r="15" spans="1:12" x14ac:dyDescent="0.2">
      <c r="A15" s="18" t="s">
        <v>850</v>
      </c>
      <c r="B15" s="18"/>
      <c r="C15" s="18"/>
      <c r="D15" s="18"/>
      <c r="E15" s="18"/>
      <c r="F15" s="18"/>
      <c r="G15" s="18"/>
      <c r="H15" s="18"/>
      <c r="I15" s="18"/>
      <c r="J15" s="18"/>
      <c r="K15" s="18"/>
      <c r="L15" s="18"/>
    </row>
    <row r="16" spans="1:12" x14ac:dyDescent="0.2">
      <c r="A16" s="19" t="s">
        <v>851</v>
      </c>
      <c r="B16" s="20">
        <v>387</v>
      </c>
      <c r="C16" s="20">
        <v>235</v>
      </c>
      <c r="D16" s="20">
        <v>24</v>
      </c>
      <c r="E16" s="20">
        <v>0</v>
      </c>
      <c r="F16" s="20">
        <v>5</v>
      </c>
      <c r="G16" s="20">
        <v>8</v>
      </c>
      <c r="H16" s="20">
        <v>10</v>
      </c>
      <c r="I16" s="20">
        <v>8</v>
      </c>
      <c r="J16" s="20">
        <v>70</v>
      </c>
      <c r="K16" s="20">
        <v>73</v>
      </c>
      <c r="L16" s="20">
        <v>4</v>
      </c>
    </row>
    <row r="17" spans="1:12" x14ac:dyDescent="0.2">
      <c r="A17" s="21" t="s">
        <v>126</v>
      </c>
      <c r="B17" s="30">
        <v>100</v>
      </c>
      <c r="C17" s="30">
        <v>60.723514000000002</v>
      </c>
      <c r="D17" s="30">
        <v>6.2015500000000001</v>
      </c>
      <c r="E17" s="30">
        <v>0</v>
      </c>
      <c r="F17" s="30">
        <v>1.29199</v>
      </c>
      <c r="G17" s="30">
        <v>2.067183</v>
      </c>
      <c r="H17" s="30">
        <v>2.5839789999999998</v>
      </c>
      <c r="I17" s="30">
        <v>2.067183</v>
      </c>
      <c r="J17" s="30">
        <v>18.087855000000001</v>
      </c>
      <c r="K17" s="30">
        <v>18.863049</v>
      </c>
      <c r="L17" s="30">
        <v>1.0335920000000001</v>
      </c>
    </row>
    <row r="18" spans="1:12" x14ac:dyDescent="0.2">
      <c r="A18" s="19" t="s">
        <v>852</v>
      </c>
      <c r="B18" s="20">
        <v>432</v>
      </c>
      <c r="C18" s="20">
        <v>261</v>
      </c>
      <c r="D18" s="20">
        <v>31</v>
      </c>
      <c r="E18" s="20">
        <v>1</v>
      </c>
      <c r="F18" s="20">
        <v>3</v>
      </c>
      <c r="G18" s="20">
        <v>14</v>
      </c>
      <c r="H18" s="20">
        <v>4</v>
      </c>
      <c r="I18" s="20">
        <v>11</v>
      </c>
      <c r="J18" s="20">
        <v>69</v>
      </c>
      <c r="K18" s="20">
        <v>87</v>
      </c>
      <c r="L18" s="20">
        <v>8</v>
      </c>
    </row>
    <row r="19" spans="1:12" x14ac:dyDescent="0.2">
      <c r="A19" s="21" t="s">
        <v>126</v>
      </c>
      <c r="B19" s="30">
        <v>100</v>
      </c>
      <c r="C19" s="30">
        <v>60.416666999999997</v>
      </c>
      <c r="D19" s="30">
        <v>7.1759259999999996</v>
      </c>
      <c r="E19" s="30">
        <v>0.23148099999999999</v>
      </c>
      <c r="F19" s="30">
        <v>0.69444399999999995</v>
      </c>
      <c r="G19" s="30">
        <v>3.2407409999999999</v>
      </c>
      <c r="H19" s="30">
        <v>0.92592600000000003</v>
      </c>
      <c r="I19" s="30">
        <v>2.5462959999999999</v>
      </c>
      <c r="J19" s="30">
        <v>15.972222</v>
      </c>
      <c r="K19" s="30">
        <v>20.138888999999999</v>
      </c>
      <c r="L19" s="30">
        <v>1.8518520000000001</v>
      </c>
    </row>
    <row r="20" spans="1:12" x14ac:dyDescent="0.2">
      <c r="A20" s="19" t="s">
        <v>853</v>
      </c>
      <c r="B20" s="20">
        <v>449</v>
      </c>
      <c r="C20" s="20">
        <v>282</v>
      </c>
      <c r="D20" s="20">
        <v>21</v>
      </c>
      <c r="E20" s="20">
        <v>0</v>
      </c>
      <c r="F20" s="20">
        <v>0</v>
      </c>
      <c r="G20" s="20">
        <v>17</v>
      </c>
      <c r="H20" s="20">
        <v>5</v>
      </c>
      <c r="I20" s="20">
        <v>11</v>
      </c>
      <c r="J20" s="20">
        <v>59</v>
      </c>
      <c r="K20" s="20">
        <v>84</v>
      </c>
      <c r="L20" s="20">
        <v>14</v>
      </c>
    </row>
    <row r="21" spans="1:12" x14ac:dyDescent="0.2">
      <c r="A21" s="21" t="s">
        <v>126</v>
      </c>
      <c r="B21" s="30">
        <v>100</v>
      </c>
      <c r="C21" s="30">
        <v>62.806235999999998</v>
      </c>
      <c r="D21" s="30">
        <v>4.67706</v>
      </c>
      <c r="E21" s="30">
        <v>0</v>
      </c>
      <c r="F21" s="30">
        <v>0</v>
      </c>
      <c r="G21" s="30">
        <v>3.7861919999999998</v>
      </c>
      <c r="H21" s="30">
        <v>1.113586</v>
      </c>
      <c r="I21" s="30">
        <v>2.4498890000000002</v>
      </c>
      <c r="J21" s="30">
        <v>13.140312</v>
      </c>
      <c r="K21" s="30">
        <v>18.708241000000001</v>
      </c>
      <c r="L21" s="30">
        <v>3.1180400000000001</v>
      </c>
    </row>
    <row r="22" spans="1:12" x14ac:dyDescent="0.2">
      <c r="A22" s="19" t="s">
        <v>854</v>
      </c>
      <c r="B22" s="20">
        <v>427</v>
      </c>
      <c r="C22" s="20">
        <v>257</v>
      </c>
      <c r="D22" s="20">
        <v>14</v>
      </c>
      <c r="E22" s="20">
        <v>2</v>
      </c>
      <c r="F22" s="20">
        <v>2</v>
      </c>
      <c r="G22" s="20">
        <v>14</v>
      </c>
      <c r="H22" s="20">
        <v>9</v>
      </c>
      <c r="I22" s="20">
        <v>17</v>
      </c>
      <c r="J22" s="20">
        <v>63</v>
      </c>
      <c r="K22" s="20">
        <v>88</v>
      </c>
      <c r="L22" s="20">
        <v>10</v>
      </c>
    </row>
    <row r="23" spans="1:12" x14ac:dyDescent="0.2">
      <c r="A23" s="21" t="s">
        <v>126</v>
      </c>
      <c r="B23" s="30">
        <v>100</v>
      </c>
      <c r="C23" s="30">
        <v>60.187353999999999</v>
      </c>
      <c r="D23" s="30">
        <v>3.278689</v>
      </c>
      <c r="E23" s="30">
        <v>0.46838400000000002</v>
      </c>
      <c r="F23" s="30">
        <v>0.46838400000000002</v>
      </c>
      <c r="G23" s="30">
        <v>3.278689</v>
      </c>
      <c r="H23" s="30">
        <v>2.1077279999999998</v>
      </c>
      <c r="I23" s="30">
        <v>3.9812650000000001</v>
      </c>
      <c r="J23" s="30">
        <v>14.754098000000001</v>
      </c>
      <c r="K23" s="30">
        <v>20.608899000000001</v>
      </c>
      <c r="L23" s="30">
        <v>2.34192</v>
      </c>
    </row>
    <row r="24" spans="1:12" x14ac:dyDescent="0.2">
      <c r="A24" s="19" t="s">
        <v>855</v>
      </c>
      <c r="B24" s="20">
        <v>274</v>
      </c>
      <c r="C24" s="20">
        <v>175</v>
      </c>
      <c r="D24" s="20">
        <v>6</v>
      </c>
      <c r="E24" s="20">
        <v>2</v>
      </c>
      <c r="F24" s="20">
        <v>1</v>
      </c>
      <c r="G24" s="20">
        <v>10</v>
      </c>
      <c r="H24" s="20">
        <v>2</v>
      </c>
      <c r="I24" s="20">
        <v>12</v>
      </c>
      <c r="J24" s="20">
        <v>29</v>
      </c>
      <c r="K24" s="20">
        <v>51</v>
      </c>
      <c r="L24" s="20">
        <v>11</v>
      </c>
    </row>
    <row r="25" spans="1:12" x14ac:dyDescent="0.2">
      <c r="A25" s="21" t="s">
        <v>126</v>
      </c>
      <c r="B25" s="30">
        <v>100</v>
      </c>
      <c r="C25" s="30">
        <v>63.868613000000003</v>
      </c>
      <c r="D25" s="30">
        <v>2.189781</v>
      </c>
      <c r="E25" s="30">
        <v>0.72992699999999999</v>
      </c>
      <c r="F25" s="30">
        <v>0.36496400000000001</v>
      </c>
      <c r="G25" s="30">
        <v>3.649635</v>
      </c>
      <c r="H25" s="30">
        <v>0.72992699999999999</v>
      </c>
      <c r="I25" s="30">
        <v>4.379562</v>
      </c>
      <c r="J25" s="30">
        <v>10.583942</v>
      </c>
      <c r="K25" s="30">
        <v>18.613139</v>
      </c>
      <c r="L25" s="30">
        <v>4.0145989999999996</v>
      </c>
    </row>
    <row r="26" spans="1:12" x14ac:dyDescent="0.2">
      <c r="A26" s="19" t="s">
        <v>856</v>
      </c>
      <c r="B26" s="20">
        <v>137</v>
      </c>
      <c r="C26" s="20">
        <v>75</v>
      </c>
      <c r="D26" s="20">
        <v>3</v>
      </c>
      <c r="E26" s="20">
        <v>0</v>
      </c>
      <c r="F26" s="20">
        <v>0</v>
      </c>
      <c r="G26" s="20">
        <v>1</v>
      </c>
      <c r="H26" s="20">
        <v>0</v>
      </c>
      <c r="I26" s="20">
        <v>3</v>
      </c>
      <c r="J26" s="20">
        <v>25</v>
      </c>
      <c r="K26" s="20">
        <v>35</v>
      </c>
      <c r="L26" s="20">
        <v>12</v>
      </c>
    </row>
    <row r="27" spans="1:12" x14ac:dyDescent="0.2">
      <c r="A27" s="21" t="s">
        <v>126</v>
      </c>
      <c r="B27" s="30">
        <v>100</v>
      </c>
      <c r="C27" s="30">
        <v>54.744526</v>
      </c>
      <c r="D27" s="30">
        <v>2.189781</v>
      </c>
      <c r="E27" s="30">
        <v>0</v>
      </c>
      <c r="F27" s="30">
        <v>0</v>
      </c>
      <c r="G27" s="30">
        <v>0.72992699999999999</v>
      </c>
      <c r="H27" s="30">
        <v>0</v>
      </c>
      <c r="I27" s="30">
        <v>2.189781</v>
      </c>
      <c r="J27" s="30">
        <v>18.248175</v>
      </c>
      <c r="K27" s="30">
        <v>25.547445</v>
      </c>
      <c r="L27" s="30">
        <v>8.7591239999999999</v>
      </c>
    </row>
    <row r="28" spans="1:12" x14ac:dyDescent="0.2">
      <c r="A28" s="19" t="s">
        <v>857</v>
      </c>
      <c r="B28" s="20">
        <v>71</v>
      </c>
      <c r="C28" s="20">
        <v>55</v>
      </c>
      <c r="D28" s="20">
        <v>0</v>
      </c>
      <c r="E28" s="20">
        <v>0</v>
      </c>
      <c r="F28" s="20">
        <v>0</v>
      </c>
      <c r="G28" s="20">
        <v>4</v>
      </c>
      <c r="H28" s="20">
        <v>0</v>
      </c>
      <c r="I28" s="20">
        <v>1</v>
      </c>
      <c r="J28" s="20">
        <v>3</v>
      </c>
      <c r="K28" s="20">
        <v>9</v>
      </c>
      <c r="L28" s="20">
        <v>2</v>
      </c>
    </row>
    <row r="29" spans="1:12" x14ac:dyDescent="0.2">
      <c r="A29" s="21" t="s">
        <v>126</v>
      </c>
      <c r="B29" s="30">
        <v>100</v>
      </c>
      <c r="C29" s="30">
        <v>77.464788999999996</v>
      </c>
      <c r="D29" s="30">
        <v>0</v>
      </c>
      <c r="E29" s="30">
        <v>0</v>
      </c>
      <c r="F29" s="30">
        <v>0</v>
      </c>
      <c r="G29" s="30">
        <v>5.6338030000000003</v>
      </c>
      <c r="H29" s="30">
        <v>0</v>
      </c>
      <c r="I29" s="30">
        <v>1.4084509999999999</v>
      </c>
      <c r="J29" s="30">
        <v>4.225352</v>
      </c>
      <c r="K29" s="30">
        <v>12.676056000000001</v>
      </c>
      <c r="L29" s="30">
        <v>2.8169010000000001</v>
      </c>
    </row>
    <row r="30" spans="1:12" x14ac:dyDescent="0.2">
      <c r="A30" s="19" t="s">
        <v>858</v>
      </c>
      <c r="B30" s="20">
        <v>11</v>
      </c>
      <c r="C30" s="20">
        <v>10</v>
      </c>
      <c r="D30" s="20">
        <v>0</v>
      </c>
      <c r="E30" s="20">
        <v>0</v>
      </c>
      <c r="F30" s="20">
        <v>0</v>
      </c>
      <c r="G30" s="20">
        <v>0</v>
      </c>
      <c r="H30" s="20">
        <v>0</v>
      </c>
      <c r="I30" s="20">
        <v>0</v>
      </c>
      <c r="J30" s="20">
        <v>0</v>
      </c>
      <c r="K30" s="20">
        <v>1</v>
      </c>
      <c r="L30" s="20">
        <v>0</v>
      </c>
    </row>
    <row r="31" spans="1:12" x14ac:dyDescent="0.2">
      <c r="A31" s="21" t="s">
        <v>126</v>
      </c>
      <c r="B31" s="30">
        <v>100</v>
      </c>
      <c r="C31" s="30">
        <v>90.909091000000004</v>
      </c>
      <c r="D31" s="30">
        <v>0</v>
      </c>
      <c r="E31" s="30">
        <v>0</v>
      </c>
      <c r="F31" s="30">
        <v>0</v>
      </c>
      <c r="G31" s="30">
        <v>0</v>
      </c>
      <c r="H31" s="30">
        <v>0</v>
      </c>
      <c r="I31" s="30">
        <v>0</v>
      </c>
      <c r="J31" s="30">
        <v>0</v>
      </c>
      <c r="K31" s="30">
        <v>9.0909089999999999</v>
      </c>
      <c r="L31" s="30">
        <v>0</v>
      </c>
    </row>
    <row r="32" spans="1:12" x14ac:dyDescent="0.2">
      <c r="A32" s="19" t="s">
        <v>859</v>
      </c>
      <c r="B32" s="20">
        <v>881</v>
      </c>
      <c r="C32" s="20">
        <v>543</v>
      </c>
      <c r="D32" s="20">
        <v>52</v>
      </c>
      <c r="E32" s="20">
        <v>1</v>
      </c>
      <c r="F32" s="20">
        <v>3</v>
      </c>
      <c r="G32" s="20">
        <v>31</v>
      </c>
      <c r="H32" s="20">
        <v>9</v>
      </c>
      <c r="I32" s="20">
        <v>22</v>
      </c>
      <c r="J32" s="20">
        <v>128</v>
      </c>
      <c r="K32" s="20">
        <v>171</v>
      </c>
      <c r="L32" s="20">
        <v>22</v>
      </c>
    </row>
    <row r="33" spans="1:12" x14ac:dyDescent="0.2">
      <c r="A33" s="21" t="s">
        <v>126</v>
      </c>
      <c r="B33" s="30">
        <v>100</v>
      </c>
      <c r="C33" s="30">
        <v>61.634506000000002</v>
      </c>
      <c r="D33" s="30">
        <v>5.9023839999999996</v>
      </c>
      <c r="E33" s="30">
        <v>0.113507</v>
      </c>
      <c r="F33" s="30">
        <v>0.34052199999999999</v>
      </c>
      <c r="G33" s="30">
        <v>3.518729</v>
      </c>
      <c r="H33" s="30">
        <v>1.021566</v>
      </c>
      <c r="I33" s="30">
        <v>2.4971619999999999</v>
      </c>
      <c r="J33" s="30">
        <v>14.528943999999999</v>
      </c>
      <c r="K33" s="30">
        <v>19.409762000000001</v>
      </c>
      <c r="L33" s="30">
        <v>2.4971619999999999</v>
      </c>
    </row>
    <row r="34" spans="1:12" x14ac:dyDescent="0.2">
      <c r="A34" s="19" t="s">
        <v>860</v>
      </c>
      <c r="B34" s="20">
        <v>701</v>
      </c>
      <c r="C34" s="20">
        <v>432</v>
      </c>
      <c r="D34" s="20">
        <v>20</v>
      </c>
      <c r="E34" s="20">
        <v>4</v>
      </c>
      <c r="F34" s="20">
        <v>3</v>
      </c>
      <c r="G34" s="20">
        <v>24</v>
      </c>
      <c r="H34" s="20">
        <v>11</v>
      </c>
      <c r="I34" s="20">
        <v>29</v>
      </c>
      <c r="J34" s="20">
        <v>92</v>
      </c>
      <c r="K34" s="20">
        <v>139</v>
      </c>
      <c r="L34" s="20">
        <v>21</v>
      </c>
    </row>
    <row r="35" spans="1:12" x14ac:dyDescent="0.2">
      <c r="A35" s="21" t="s">
        <v>126</v>
      </c>
      <c r="B35" s="30">
        <v>100</v>
      </c>
      <c r="C35" s="30">
        <v>61.626247999999997</v>
      </c>
      <c r="D35" s="30">
        <v>2.8530669999999998</v>
      </c>
      <c r="E35" s="30">
        <v>0.57061300000000004</v>
      </c>
      <c r="F35" s="30">
        <v>0.42796000000000001</v>
      </c>
      <c r="G35" s="30">
        <v>3.4236800000000001</v>
      </c>
      <c r="H35" s="30">
        <v>1.5691870000000001</v>
      </c>
      <c r="I35" s="30">
        <v>4.1369470000000002</v>
      </c>
      <c r="J35" s="30">
        <v>13.124108</v>
      </c>
      <c r="K35" s="30">
        <v>19.828816</v>
      </c>
      <c r="L35" s="30">
        <v>2.9957199999999999</v>
      </c>
    </row>
    <row r="36" spans="1:12" x14ac:dyDescent="0.2">
      <c r="A36" s="19" t="s">
        <v>861</v>
      </c>
      <c r="B36" s="20">
        <v>1801</v>
      </c>
      <c r="C36" s="20">
        <v>1115</v>
      </c>
      <c r="D36" s="20">
        <v>75</v>
      </c>
      <c r="E36" s="20">
        <v>5</v>
      </c>
      <c r="F36" s="20">
        <v>6</v>
      </c>
      <c r="G36" s="20">
        <v>60</v>
      </c>
      <c r="H36" s="20">
        <v>20</v>
      </c>
      <c r="I36" s="20">
        <v>55</v>
      </c>
      <c r="J36" s="20">
        <v>248</v>
      </c>
      <c r="K36" s="20">
        <v>355</v>
      </c>
      <c r="L36" s="20">
        <v>57</v>
      </c>
    </row>
    <row r="37" spans="1:12" x14ac:dyDescent="0.2">
      <c r="A37" s="21" t="s">
        <v>126</v>
      </c>
      <c r="B37" s="30">
        <v>100</v>
      </c>
      <c r="C37" s="30">
        <v>61.910049999999998</v>
      </c>
      <c r="D37" s="30">
        <v>4.1643530000000002</v>
      </c>
      <c r="E37" s="30">
        <v>0.27762399999999998</v>
      </c>
      <c r="F37" s="30">
        <v>0.333148</v>
      </c>
      <c r="G37" s="30">
        <v>3.331483</v>
      </c>
      <c r="H37" s="30">
        <v>1.1104940000000001</v>
      </c>
      <c r="I37" s="30">
        <v>3.0538590000000001</v>
      </c>
      <c r="J37" s="30">
        <v>13.770128</v>
      </c>
      <c r="K37" s="30">
        <v>19.711272000000001</v>
      </c>
      <c r="L37" s="30">
        <v>3.1649080000000001</v>
      </c>
    </row>
    <row r="38" spans="1:12" x14ac:dyDescent="0.2">
      <c r="A38" s="19" t="s">
        <v>862</v>
      </c>
      <c r="B38" s="20">
        <v>920</v>
      </c>
      <c r="C38" s="20">
        <v>572</v>
      </c>
      <c r="D38" s="20">
        <v>23</v>
      </c>
      <c r="E38" s="20">
        <v>4</v>
      </c>
      <c r="F38" s="20">
        <v>3</v>
      </c>
      <c r="G38" s="20">
        <v>29</v>
      </c>
      <c r="H38" s="20">
        <v>11</v>
      </c>
      <c r="I38" s="20">
        <v>33</v>
      </c>
      <c r="J38" s="20">
        <v>120</v>
      </c>
      <c r="K38" s="20">
        <v>184</v>
      </c>
      <c r="L38" s="20">
        <v>35</v>
      </c>
    </row>
    <row r="39" spans="1:12" x14ac:dyDescent="0.2">
      <c r="A39" s="21" t="s">
        <v>126</v>
      </c>
      <c r="B39" s="30">
        <v>100</v>
      </c>
      <c r="C39" s="30">
        <v>62.173912999999999</v>
      </c>
      <c r="D39" s="30">
        <v>2.5</v>
      </c>
      <c r="E39" s="30">
        <v>0.43478299999999998</v>
      </c>
      <c r="F39" s="30">
        <v>0.32608700000000002</v>
      </c>
      <c r="G39" s="30">
        <v>3.152174</v>
      </c>
      <c r="H39" s="30">
        <v>1.1956519999999999</v>
      </c>
      <c r="I39" s="30">
        <v>3.586957</v>
      </c>
      <c r="J39" s="30">
        <v>13.043478</v>
      </c>
      <c r="K39" s="30">
        <v>20</v>
      </c>
      <c r="L39" s="30">
        <v>3.8043480000000001</v>
      </c>
    </row>
    <row r="40" spans="1:12" x14ac:dyDescent="0.2">
      <c r="A40" s="19" t="s">
        <v>863</v>
      </c>
      <c r="B40" s="20">
        <v>219</v>
      </c>
      <c r="C40" s="20">
        <v>140</v>
      </c>
      <c r="D40" s="20">
        <v>3</v>
      </c>
      <c r="E40" s="20">
        <v>0</v>
      </c>
      <c r="F40" s="20">
        <v>0</v>
      </c>
      <c r="G40" s="20">
        <v>5</v>
      </c>
      <c r="H40" s="20">
        <v>0</v>
      </c>
      <c r="I40" s="20">
        <v>4</v>
      </c>
      <c r="J40" s="20">
        <v>28</v>
      </c>
      <c r="K40" s="20">
        <v>45</v>
      </c>
      <c r="L40" s="20">
        <v>14</v>
      </c>
    </row>
    <row r="41" spans="1:12" x14ac:dyDescent="0.2">
      <c r="A41" s="21" t="s">
        <v>126</v>
      </c>
      <c r="B41" s="30">
        <v>100</v>
      </c>
      <c r="C41" s="30">
        <v>63.926940999999999</v>
      </c>
      <c r="D41" s="30">
        <v>1.3698630000000001</v>
      </c>
      <c r="E41" s="30">
        <v>0</v>
      </c>
      <c r="F41" s="30">
        <v>0</v>
      </c>
      <c r="G41" s="30">
        <v>2.2831049999999999</v>
      </c>
      <c r="H41" s="30">
        <v>0</v>
      </c>
      <c r="I41" s="30">
        <v>1.826484</v>
      </c>
      <c r="J41" s="30">
        <v>12.785387999999999</v>
      </c>
      <c r="K41" s="30">
        <v>20.547944999999999</v>
      </c>
      <c r="L41" s="30">
        <v>6.3926939999999997</v>
      </c>
    </row>
    <row r="42" spans="1:12" x14ac:dyDescent="0.2">
      <c r="A42" s="18" t="s">
        <v>864</v>
      </c>
      <c r="B42" s="17">
        <v>208</v>
      </c>
      <c r="C42" s="17">
        <v>114</v>
      </c>
      <c r="D42" s="17">
        <v>12</v>
      </c>
      <c r="E42" s="17">
        <v>0</v>
      </c>
      <c r="F42" s="17">
        <v>5</v>
      </c>
      <c r="G42" s="17">
        <v>2</v>
      </c>
      <c r="H42" s="17">
        <v>7</v>
      </c>
      <c r="I42" s="17">
        <v>6</v>
      </c>
      <c r="J42" s="17">
        <v>44</v>
      </c>
      <c r="K42" s="17">
        <v>45</v>
      </c>
      <c r="L42" s="17">
        <v>2</v>
      </c>
    </row>
    <row r="43" spans="1:12" x14ac:dyDescent="0.2">
      <c r="A43" s="21" t="s">
        <v>126</v>
      </c>
      <c r="B43" s="30">
        <v>100</v>
      </c>
      <c r="C43" s="30">
        <v>54.807692000000003</v>
      </c>
      <c r="D43" s="30">
        <v>5.7692310000000004</v>
      </c>
      <c r="E43" s="30">
        <v>0</v>
      </c>
      <c r="F43" s="30">
        <v>2.4038460000000001</v>
      </c>
      <c r="G43" s="30">
        <v>0.961538</v>
      </c>
      <c r="H43" s="30">
        <v>3.3653849999999998</v>
      </c>
      <c r="I43" s="30">
        <v>2.8846150000000002</v>
      </c>
      <c r="J43" s="30">
        <v>21.153846000000001</v>
      </c>
      <c r="K43" s="30">
        <v>21.634615</v>
      </c>
      <c r="L43" s="30">
        <v>0.961538</v>
      </c>
    </row>
    <row r="44" spans="1:12" x14ac:dyDescent="0.2">
      <c r="A44" s="19" t="s">
        <v>852</v>
      </c>
      <c r="B44" s="20">
        <v>220</v>
      </c>
      <c r="C44" s="20">
        <v>121</v>
      </c>
      <c r="D44" s="20">
        <v>15</v>
      </c>
      <c r="E44" s="20">
        <v>0</v>
      </c>
      <c r="F44" s="20">
        <v>3</v>
      </c>
      <c r="G44" s="20">
        <v>10</v>
      </c>
      <c r="H44" s="20">
        <v>3</v>
      </c>
      <c r="I44" s="20">
        <v>9</v>
      </c>
      <c r="J44" s="20">
        <v>43</v>
      </c>
      <c r="K44" s="20">
        <v>47</v>
      </c>
      <c r="L44" s="20">
        <v>4</v>
      </c>
    </row>
    <row r="45" spans="1:12" x14ac:dyDescent="0.2">
      <c r="A45" s="21" t="s">
        <v>126</v>
      </c>
      <c r="B45" s="30">
        <v>100</v>
      </c>
      <c r="C45" s="30">
        <v>55</v>
      </c>
      <c r="D45" s="30">
        <v>6.8181820000000002</v>
      </c>
      <c r="E45" s="30">
        <v>0</v>
      </c>
      <c r="F45" s="30">
        <v>1.3636360000000001</v>
      </c>
      <c r="G45" s="30">
        <v>4.5454549999999996</v>
      </c>
      <c r="H45" s="30">
        <v>1.3636360000000001</v>
      </c>
      <c r="I45" s="30">
        <v>4.0909089999999999</v>
      </c>
      <c r="J45" s="30">
        <v>19.545455</v>
      </c>
      <c r="K45" s="30">
        <v>21.363636</v>
      </c>
      <c r="L45" s="30">
        <v>1.818182</v>
      </c>
    </row>
    <row r="46" spans="1:12" x14ac:dyDescent="0.2">
      <c r="A46" s="19" t="s">
        <v>853</v>
      </c>
      <c r="B46" s="20">
        <v>226</v>
      </c>
      <c r="C46" s="20">
        <v>125</v>
      </c>
      <c r="D46" s="20">
        <v>9</v>
      </c>
      <c r="E46" s="20">
        <v>0</v>
      </c>
      <c r="F46" s="20">
        <v>0</v>
      </c>
      <c r="G46" s="20">
        <v>9</v>
      </c>
      <c r="H46" s="20">
        <v>2</v>
      </c>
      <c r="I46" s="20">
        <v>8</v>
      </c>
      <c r="J46" s="20">
        <v>42</v>
      </c>
      <c r="K46" s="20">
        <v>53</v>
      </c>
      <c r="L46" s="20">
        <v>4</v>
      </c>
    </row>
    <row r="47" spans="1:12" x14ac:dyDescent="0.2">
      <c r="A47" s="21" t="s">
        <v>126</v>
      </c>
      <c r="B47" s="30">
        <v>100</v>
      </c>
      <c r="C47" s="30">
        <v>55.309735000000003</v>
      </c>
      <c r="D47" s="30">
        <v>3.9823010000000001</v>
      </c>
      <c r="E47" s="30">
        <v>0</v>
      </c>
      <c r="F47" s="30">
        <v>0</v>
      </c>
      <c r="G47" s="30">
        <v>3.9823010000000001</v>
      </c>
      <c r="H47" s="30">
        <v>0.88495599999999996</v>
      </c>
      <c r="I47" s="30">
        <v>3.5398230000000002</v>
      </c>
      <c r="J47" s="30">
        <v>18.584071000000002</v>
      </c>
      <c r="K47" s="30">
        <v>23.451326999999999</v>
      </c>
      <c r="L47" s="30">
        <v>1.7699119999999999</v>
      </c>
    </row>
    <row r="48" spans="1:12" x14ac:dyDescent="0.2">
      <c r="A48" s="19" t="s">
        <v>854</v>
      </c>
      <c r="B48" s="20">
        <v>211</v>
      </c>
      <c r="C48" s="20">
        <v>115</v>
      </c>
      <c r="D48" s="20">
        <v>7</v>
      </c>
      <c r="E48" s="20">
        <v>1</v>
      </c>
      <c r="F48" s="20">
        <v>2</v>
      </c>
      <c r="G48" s="20">
        <v>5</v>
      </c>
      <c r="H48" s="20">
        <v>5</v>
      </c>
      <c r="I48" s="20">
        <v>8</v>
      </c>
      <c r="J48" s="20">
        <v>36</v>
      </c>
      <c r="K48" s="20">
        <v>51</v>
      </c>
      <c r="L48" s="20">
        <v>6</v>
      </c>
    </row>
    <row r="49" spans="1:12" x14ac:dyDescent="0.2">
      <c r="A49" s="21" t="s">
        <v>126</v>
      </c>
      <c r="B49" s="30">
        <v>100</v>
      </c>
      <c r="C49" s="30">
        <v>54.502369999999999</v>
      </c>
      <c r="D49" s="30">
        <v>3.317536</v>
      </c>
      <c r="E49" s="30">
        <v>0.47393400000000002</v>
      </c>
      <c r="F49" s="30">
        <v>0.94786700000000002</v>
      </c>
      <c r="G49" s="30">
        <v>2.3696679999999999</v>
      </c>
      <c r="H49" s="30">
        <v>2.3696679999999999</v>
      </c>
      <c r="I49" s="30">
        <v>3.7914690000000002</v>
      </c>
      <c r="J49" s="30">
        <v>17.061610999999999</v>
      </c>
      <c r="K49" s="30">
        <v>24.170615999999999</v>
      </c>
      <c r="L49" s="30">
        <v>2.8436020000000002</v>
      </c>
    </row>
    <row r="50" spans="1:12" x14ac:dyDescent="0.2">
      <c r="A50" s="19" t="s">
        <v>855</v>
      </c>
      <c r="B50" s="20">
        <v>134</v>
      </c>
      <c r="C50" s="20">
        <v>82</v>
      </c>
      <c r="D50" s="20">
        <v>6</v>
      </c>
      <c r="E50" s="20">
        <v>2</v>
      </c>
      <c r="F50" s="20">
        <v>1</v>
      </c>
      <c r="G50" s="20">
        <v>4</v>
      </c>
      <c r="H50" s="20">
        <v>2</v>
      </c>
      <c r="I50" s="20">
        <v>7</v>
      </c>
      <c r="J50" s="20">
        <v>16</v>
      </c>
      <c r="K50" s="20">
        <v>24</v>
      </c>
      <c r="L50" s="20">
        <v>4</v>
      </c>
    </row>
    <row r="51" spans="1:12" x14ac:dyDescent="0.2">
      <c r="A51" s="21" t="s">
        <v>126</v>
      </c>
      <c r="B51" s="30">
        <v>100</v>
      </c>
      <c r="C51" s="30">
        <v>61.194029999999998</v>
      </c>
      <c r="D51" s="30">
        <v>4.4776119999999997</v>
      </c>
      <c r="E51" s="30">
        <v>1.492537</v>
      </c>
      <c r="F51" s="30">
        <v>0.74626899999999996</v>
      </c>
      <c r="G51" s="30">
        <v>2.9850750000000001</v>
      </c>
      <c r="H51" s="30">
        <v>1.492537</v>
      </c>
      <c r="I51" s="30">
        <v>5.2238810000000004</v>
      </c>
      <c r="J51" s="30">
        <v>11.940299</v>
      </c>
      <c r="K51" s="30">
        <v>17.910447999999999</v>
      </c>
      <c r="L51" s="30">
        <v>2.9850750000000001</v>
      </c>
    </row>
    <row r="52" spans="1:12" x14ac:dyDescent="0.2">
      <c r="A52" s="19" t="s">
        <v>856</v>
      </c>
      <c r="B52" s="20">
        <v>65</v>
      </c>
      <c r="C52" s="20">
        <v>32</v>
      </c>
      <c r="D52" s="20">
        <v>1</v>
      </c>
      <c r="E52" s="20">
        <v>0</v>
      </c>
      <c r="F52" s="20">
        <v>0</v>
      </c>
      <c r="G52" s="20">
        <v>1</v>
      </c>
      <c r="H52" s="20">
        <v>0</v>
      </c>
      <c r="I52" s="20">
        <v>3</v>
      </c>
      <c r="J52" s="20">
        <v>12</v>
      </c>
      <c r="K52" s="20">
        <v>19</v>
      </c>
      <c r="L52" s="20">
        <v>6</v>
      </c>
    </row>
    <row r="53" spans="1:12" x14ac:dyDescent="0.2">
      <c r="A53" s="21" t="s">
        <v>126</v>
      </c>
      <c r="B53" s="30">
        <v>100</v>
      </c>
      <c r="C53" s="30">
        <v>49.230769000000002</v>
      </c>
      <c r="D53" s="30">
        <v>1.538462</v>
      </c>
      <c r="E53" s="30">
        <v>0</v>
      </c>
      <c r="F53" s="30">
        <v>0</v>
      </c>
      <c r="G53" s="30">
        <v>1.538462</v>
      </c>
      <c r="H53" s="30">
        <v>0</v>
      </c>
      <c r="I53" s="30">
        <v>4.6153849999999998</v>
      </c>
      <c r="J53" s="30">
        <v>18.461538000000001</v>
      </c>
      <c r="K53" s="30">
        <v>29.230768999999999</v>
      </c>
      <c r="L53" s="30">
        <v>9.2307690000000004</v>
      </c>
    </row>
    <row r="54" spans="1:12" x14ac:dyDescent="0.2">
      <c r="A54" s="19" t="s">
        <v>857</v>
      </c>
      <c r="B54" s="20">
        <v>25</v>
      </c>
      <c r="C54" s="20">
        <v>18</v>
      </c>
      <c r="D54" s="20">
        <v>0</v>
      </c>
      <c r="E54" s="20">
        <v>0</v>
      </c>
      <c r="F54" s="20">
        <v>0</v>
      </c>
      <c r="G54" s="20">
        <v>1</v>
      </c>
      <c r="H54" s="20">
        <v>0</v>
      </c>
      <c r="I54" s="20">
        <v>0</v>
      </c>
      <c r="J54" s="20">
        <v>1</v>
      </c>
      <c r="K54" s="20">
        <v>4</v>
      </c>
      <c r="L54" s="20">
        <v>1</v>
      </c>
    </row>
    <row r="55" spans="1:12" x14ac:dyDescent="0.2">
      <c r="A55" s="21" t="s">
        <v>126</v>
      </c>
      <c r="B55" s="30">
        <v>100</v>
      </c>
      <c r="C55" s="30">
        <v>72</v>
      </c>
      <c r="D55" s="30">
        <v>0</v>
      </c>
      <c r="E55" s="30">
        <v>0</v>
      </c>
      <c r="F55" s="30">
        <v>0</v>
      </c>
      <c r="G55" s="30">
        <v>4</v>
      </c>
      <c r="H55" s="30">
        <v>0</v>
      </c>
      <c r="I55" s="30">
        <v>0</v>
      </c>
      <c r="J55" s="30">
        <v>4</v>
      </c>
      <c r="K55" s="30">
        <v>16</v>
      </c>
      <c r="L55" s="30">
        <v>4</v>
      </c>
    </row>
    <row r="56" spans="1:12" x14ac:dyDescent="0.2">
      <c r="A56" s="19" t="s">
        <v>858</v>
      </c>
      <c r="B56" s="20">
        <v>3</v>
      </c>
      <c r="C56" s="20">
        <v>2</v>
      </c>
      <c r="D56" s="20">
        <v>0</v>
      </c>
      <c r="E56" s="20">
        <v>0</v>
      </c>
      <c r="F56" s="20">
        <v>0</v>
      </c>
      <c r="G56" s="20">
        <v>0</v>
      </c>
      <c r="H56" s="20">
        <v>0</v>
      </c>
      <c r="I56" s="20">
        <v>0</v>
      </c>
      <c r="J56" s="20">
        <v>0</v>
      </c>
      <c r="K56" s="20">
        <v>1</v>
      </c>
      <c r="L56" s="20">
        <v>0</v>
      </c>
    </row>
    <row r="57" spans="1:12" x14ac:dyDescent="0.2">
      <c r="A57" s="21" t="s">
        <v>126</v>
      </c>
      <c r="B57" s="30">
        <v>100</v>
      </c>
      <c r="C57" s="30">
        <v>66.666667000000004</v>
      </c>
      <c r="D57" s="30">
        <v>0</v>
      </c>
      <c r="E57" s="30">
        <v>0</v>
      </c>
      <c r="F57" s="30">
        <v>0</v>
      </c>
      <c r="G57" s="30">
        <v>0</v>
      </c>
      <c r="H57" s="30">
        <v>0</v>
      </c>
      <c r="I57" s="30">
        <v>0</v>
      </c>
      <c r="J57" s="30">
        <v>0</v>
      </c>
      <c r="K57" s="30">
        <v>33.333333000000003</v>
      </c>
      <c r="L57" s="30">
        <v>0</v>
      </c>
    </row>
    <row r="58" spans="1:12" x14ac:dyDescent="0.2">
      <c r="A58" s="19" t="s">
        <v>859</v>
      </c>
      <c r="B58" s="20">
        <v>446</v>
      </c>
      <c r="C58" s="20">
        <v>246</v>
      </c>
      <c r="D58" s="20">
        <v>24</v>
      </c>
      <c r="E58" s="20">
        <v>0</v>
      </c>
      <c r="F58" s="20">
        <v>3</v>
      </c>
      <c r="G58" s="20">
        <v>19</v>
      </c>
      <c r="H58" s="20">
        <v>5</v>
      </c>
      <c r="I58" s="20">
        <v>17</v>
      </c>
      <c r="J58" s="20">
        <v>85</v>
      </c>
      <c r="K58" s="20">
        <v>100</v>
      </c>
      <c r="L58" s="20">
        <v>8</v>
      </c>
    </row>
    <row r="59" spans="1:12" x14ac:dyDescent="0.2">
      <c r="A59" s="21" t="s">
        <v>126</v>
      </c>
      <c r="B59" s="30">
        <v>100</v>
      </c>
      <c r="C59" s="30">
        <v>55.156950999999999</v>
      </c>
      <c r="D59" s="30">
        <v>5.3811660000000003</v>
      </c>
      <c r="E59" s="30">
        <v>0</v>
      </c>
      <c r="F59" s="30">
        <v>0.67264599999999997</v>
      </c>
      <c r="G59" s="30">
        <v>4.2600899999999999</v>
      </c>
      <c r="H59" s="30">
        <v>1.121076</v>
      </c>
      <c r="I59" s="30">
        <v>3.8116590000000001</v>
      </c>
      <c r="J59" s="30">
        <v>19.058295999999999</v>
      </c>
      <c r="K59" s="30">
        <v>22.421524999999999</v>
      </c>
      <c r="L59" s="30">
        <v>1.793722</v>
      </c>
    </row>
    <row r="60" spans="1:12" x14ac:dyDescent="0.2">
      <c r="A60" s="19" t="s">
        <v>860</v>
      </c>
      <c r="B60" s="20">
        <v>345</v>
      </c>
      <c r="C60" s="20">
        <v>197</v>
      </c>
      <c r="D60" s="20">
        <v>13</v>
      </c>
      <c r="E60" s="20">
        <v>3</v>
      </c>
      <c r="F60" s="20">
        <v>3</v>
      </c>
      <c r="G60" s="20">
        <v>9</v>
      </c>
      <c r="H60" s="20">
        <v>7</v>
      </c>
      <c r="I60" s="20">
        <v>15</v>
      </c>
      <c r="J60" s="20">
        <v>52</v>
      </c>
      <c r="K60" s="20">
        <v>75</v>
      </c>
      <c r="L60" s="20">
        <v>10</v>
      </c>
    </row>
    <row r="61" spans="1:12" x14ac:dyDescent="0.2">
      <c r="A61" s="21" t="s">
        <v>126</v>
      </c>
      <c r="B61" s="30">
        <v>100</v>
      </c>
      <c r="C61" s="30">
        <v>57.101449000000002</v>
      </c>
      <c r="D61" s="30">
        <v>3.768116</v>
      </c>
      <c r="E61" s="30">
        <v>0.86956500000000003</v>
      </c>
      <c r="F61" s="30">
        <v>0.86956500000000003</v>
      </c>
      <c r="G61" s="30">
        <v>2.6086960000000001</v>
      </c>
      <c r="H61" s="30">
        <v>2.0289860000000002</v>
      </c>
      <c r="I61" s="30">
        <v>4.3478260000000004</v>
      </c>
      <c r="J61" s="30">
        <v>15.072464</v>
      </c>
      <c r="K61" s="30">
        <v>21.739129999999999</v>
      </c>
      <c r="L61" s="30">
        <v>2.8985509999999999</v>
      </c>
    </row>
    <row r="62" spans="1:12" x14ac:dyDescent="0.2">
      <c r="A62" s="19" t="s">
        <v>861</v>
      </c>
      <c r="B62" s="20">
        <v>884</v>
      </c>
      <c r="C62" s="20">
        <v>495</v>
      </c>
      <c r="D62" s="20">
        <v>38</v>
      </c>
      <c r="E62" s="20">
        <v>3</v>
      </c>
      <c r="F62" s="20">
        <v>6</v>
      </c>
      <c r="G62" s="20">
        <v>30</v>
      </c>
      <c r="H62" s="20">
        <v>12</v>
      </c>
      <c r="I62" s="20">
        <v>35</v>
      </c>
      <c r="J62" s="20">
        <v>150</v>
      </c>
      <c r="K62" s="20">
        <v>199</v>
      </c>
      <c r="L62" s="20">
        <v>25</v>
      </c>
    </row>
    <row r="63" spans="1:12" x14ac:dyDescent="0.2">
      <c r="A63" s="21" t="s">
        <v>126</v>
      </c>
      <c r="B63" s="30">
        <v>100</v>
      </c>
      <c r="C63" s="30">
        <v>55.995474999999999</v>
      </c>
      <c r="D63" s="30">
        <v>4.2986430000000002</v>
      </c>
      <c r="E63" s="30">
        <v>0.33936699999999997</v>
      </c>
      <c r="F63" s="30">
        <v>0.67873300000000003</v>
      </c>
      <c r="G63" s="30">
        <v>3.3936649999999999</v>
      </c>
      <c r="H63" s="30">
        <v>1.3574660000000001</v>
      </c>
      <c r="I63" s="30">
        <v>3.959276</v>
      </c>
      <c r="J63" s="30">
        <v>16.968326000000001</v>
      </c>
      <c r="K63" s="30">
        <v>22.511312</v>
      </c>
      <c r="L63" s="30">
        <v>2.8280539999999998</v>
      </c>
    </row>
    <row r="64" spans="1:12" x14ac:dyDescent="0.2">
      <c r="A64" s="19" t="s">
        <v>862</v>
      </c>
      <c r="B64" s="20">
        <v>438</v>
      </c>
      <c r="C64" s="20">
        <v>249</v>
      </c>
      <c r="D64" s="20">
        <v>14</v>
      </c>
      <c r="E64" s="20">
        <v>3</v>
      </c>
      <c r="F64" s="20">
        <v>3</v>
      </c>
      <c r="G64" s="20">
        <v>11</v>
      </c>
      <c r="H64" s="20">
        <v>7</v>
      </c>
      <c r="I64" s="20">
        <v>18</v>
      </c>
      <c r="J64" s="20">
        <v>65</v>
      </c>
      <c r="K64" s="20">
        <v>99</v>
      </c>
      <c r="L64" s="20">
        <v>17</v>
      </c>
    </row>
    <row r="65" spans="1:12" x14ac:dyDescent="0.2">
      <c r="A65" s="21" t="s">
        <v>126</v>
      </c>
      <c r="B65" s="30">
        <v>100</v>
      </c>
      <c r="C65" s="30">
        <v>56.849314999999997</v>
      </c>
      <c r="D65" s="30">
        <v>3.1963469999999998</v>
      </c>
      <c r="E65" s="30">
        <v>0.68493199999999999</v>
      </c>
      <c r="F65" s="30">
        <v>0.68493199999999999</v>
      </c>
      <c r="G65" s="30">
        <v>2.5114160000000001</v>
      </c>
      <c r="H65" s="30">
        <v>1.598174</v>
      </c>
      <c r="I65" s="30">
        <v>4.1095889999999997</v>
      </c>
      <c r="J65" s="30">
        <v>14.840183</v>
      </c>
      <c r="K65" s="30">
        <v>22.602740000000001</v>
      </c>
      <c r="L65" s="30">
        <v>3.8812790000000001</v>
      </c>
    </row>
    <row r="66" spans="1:12" x14ac:dyDescent="0.2">
      <c r="A66" s="19" t="s">
        <v>863</v>
      </c>
      <c r="B66" s="20">
        <v>93</v>
      </c>
      <c r="C66" s="20">
        <v>52</v>
      </c>
      <c r="D66" s="20">
        <v>1</v>
      </c>
      <c r="E66" s="20">
        <v>0</v>
      </c>
      <c r="F66" s="20">
        <v>0</v>
      </c>
      <c r="G66" s="20">
        <v>2</v>
      </c>
      <c r="H66" s="20">
        <v>0</v>
      </c>
      <c r="I66" s="20">
        <v>3</v>
      </c>
      <c r="J66" s="20">
        <v>13</v>
      </c>
      <c r="K66" s="20">
        <v>24</v>
      </c>
      <c r="L66" s="20">
        <v>7</v>
      </c>
    </row>
    <row r="67" spans="1:12" x14ac:dyDescent="0.2">
      <c r="A67" s="21" t="s">
        <v>126</v>
      </c>
      <c r="B67" s="30">
        <v>100</v>
      </c>
      <c r="C67" s="30">
        <v>55.913978</v>
      </c>
      <c r="D67" s="30">
        <v>1.075269</v>
      </c>
      <c r="E67" s="30">
        <v>0</v>
      </c>
      <c r="F67" s="30">
        <v>0</v>
      </c>
      <c r="G67" s="30">
        <v>2.1505380000000001</v>
      </c>
      <c r="H67" s="30">
        <v>0</v>
      </c>
      <c r="I67" s="30">
        <v>3.225806</v>
      </c>
      <c r="J67" s="30">
        <v>13.978495000000001</v>
      </c>
      <c r="K67" s="30">
        <v>25.806452</v>
      </c>
      <c r="L67" s="30">
        <v>7.5268819999999996</v>
      </c>
    </row>
    <row r="68" spans="1:12" x14ac:dyDescent="0.2">
      <c r="A68" s="18" t="s">
        <v>865</v>
      </c>
      <c r="B68" s="17">
        <v>178</v>
      </c>
      <c r="C68" s="17">
        <v>120</v>
      </c>
      <c r="D68" s="17">
        <v>11</v>
      </c>
      <c r="E68" s="17">
        <v>0</v>
      </c>
      <c r="F68" s="17">
        <v>0</v>
      </c>
      <c r="G68" s="17">
        <v>6</v>
      </c>
      <c r="H68" s="17">
        <v>3</v>
      </c>
      <c r="I68" s="17">
        <v>2</v>
      </c>
      <c r="J68" s="17">
        <v>26</v>
      </c>
      <c r="K68" s="17">
        <v>28</v>
      </c>
      <c r="L68" s="17">
        <v>2</v>
      </c>
    </row>
    <row r="69" spans="1:12" x14ac:dyDescent="0.2">
      <c r="A69" s="21" t="s">
        <v>126</v>
      </c>
      <c r="B69" s="30">
        <v>100</v>
      </c>
      <c r="C69" s="30">
        <v>67.415729999999996</v>
      </c>
      <c r="D69" s="30">
        <v>6.1797750000000002</v>
      </c>
      <c r="E69" s="30">
        <v>0</v>
      </c>
      <c r="F69" s="30">
        <v>0</v>
      </c>
      <c r="G69" s="30">
        <v>3.370787</v>
      </c>
      <c r="H69" s="30">
        <v>1.6853929999999999</v>
      </c>
      <c r="I69" s="30">
        <v>1.123596</v>
      </c>
      <c r="J69" s="30">
        <v>14.606742000000001</v>
      </c>
      <c r="K69" s="30">
        <v>15.730337</v>
      </c>
      <c r="L69" s="30">
        <v>1.123596</v>
      </c>
    </row>
    <row r="70" spans="1:12" x14ac:dyDescent="0.2">
      <c r="A70" s="19" t="s">
        <v>852</v>
      </c>
      <c r="B70" s="20">
        <v>212</v>
      </c>
      <c r="C70" s="20">
        <v>140</v>
      </c>
      <c r="D70" s="20">
        <v>16</v>
      </c>
      <c r="E70" s="20">
        <v>1</v>
      </c>
      <c r="F70" s="20">
        <v>0</v>
      </c>
      <c r="G70" s="20">
        <v>4</v>
      </c>
      <c r="H70" s="20">
        <v>1</v>
      </c>
      <c r="I70" s="20">
        <v>2</v>
      </c>
      <c r="J70" s="20">
        <v>26</v>
      </c>
      <c r="K70" s="20">
        <v>40</v>
      </c>
      <c r="L70" s="20">
        <v>4</v>
      </c>
    </row>
    <row r="71" spans="1:12" x14ac:dyDescent="0.2">
      <c r="A71" s="21" t="s">
        <v>126</v>
      </c>
      <c r="B71" s="30">
        <v>100</v>
      </c>
      <c r="C71" s="30">
        <v>66.037735999999995</v>
      </c>
      <c r="D71" s="30">
        <v>7.5471700000000004</v>
      </c>
      <c r="E71" s="30">
        <v>0.47169800000000001</v>
      </c>
      <c r="F71" s="30">
        <v>0</v>
      </c>
      <c r="G71" s="30">
        <v>1.886792</v>
      </c>
      <c r="H71" s="30">
        <v>0.47169800000000001</v>
      </c>
      <c r="I71" s="30">
        <v>0.94339600000000001</v>
      </c>
      <c r="J71" s="30">
        <v>12.264151</v>
      </c>
      <c r="K71" s="30">
        <v>18.867925</v>
      </c>
      <c r="L71" s="30">
        <v>1.886792</v>
      </c>
    </row>
    <row r="72" spans="1:12" x14ac:dyDescent="0.2">
      <c r="A72" s="19" t="s">
        <v>853</v>
      </c>
      <c r="B72" s="20">
        <v>223</v>
      </c>
      <c r="C72" s="20">
        <v>157</v>
      </c>
      <c r="D72" s="20">
        <v>12</v>
      </c>
      <c r="E72" s="20">
        <v>0</v>
      </c>
      <c r="F72" s="20">
        <v>0</v>
      </c>
      <c r="G72" s="20">
        <v>8</v>
      </c>
      <c r="H72" s="20">
        <v>3</v>
      </c>
      <c r="I72" s="20">
        <v>3</v>
      </c>
      <c r="J72" s="20">
        <v>17</v>
      </c>
      <c r="K72" s="20">
        <v>31</v>
      </c>
      <c r="L72" s="20">
        <v>10</v>
      </c>
    </row>
    <row r="73" spans="1:12" x14ac:dyDescent="0.2">
      <c r="A73" s="21" t="s">
        <v>126</v>
      </c>
      <c r="B73" s="30">
        <v>100</v>
      </c>
      <c r="C73" s="30">
        <v>70.403587000000002</v>
      </c>
      <c r="D73" s="30">
        <v>5.3811660000000003</v>
      </c>
      <c r="E73" s="30">
        <v>0</v>
      </c>
      <c r="F73" s="30">
        <v>0</v>
      </c>
      <c r="G73" s="30">
        <v>3.5874440000000001</v>
      </c>
      <c r="H73" s="30">
        <v>1.345291</v>
      </c>
      <c r="I73" s="30">
        <v>1.345291</v>
      </c>
      <c r="J73" s="30">
        <v>7.6233180000000003</v>
      </c>
      <c r="K73" s="30">
        <v>13.901344999999999</v>
      </c>
      <c r="L73" s="30">
        <v>4.484305</v>
      </c>
    </row>
    <row r="74" spans="1:12" x14ac:dyDescent="0.2">
      <c r="A74" s="19" t="s">
        <v>854</v>
      </c>
      <c r="B74" s="20">
        <v>216</v>
      </c>
      <c r="C74" s="20">
        <v>142</v>
      </c>
      <c r="D74" s="20">
        <v>7</v>
      </c>
      <c r="E74" s="20">
        <v>1</v>
      </c>
      <c r="F74" s="20">
        <v>0</v>
      </c>
      <c r="G74" s="20">
        <v>9</v>
      </c>
      <c r="H74" s="20">
        <v>4</v>
      </c>
      <c r="I74" s="20">
        <v>9</v>
      </c>
      <c r="J74" s="20">
        <v>27</v>
      </c>
      <c r="K74" s="20">
        <v>37</v>
      </c>
      <c r="L74" s="20">
        <v>4</v>
      </c>
    </row>
    <row r="75" spans="1:12" x14ac:dyDescent="0.2">
      <c r="A75" s="21" t="s">
        <v>126</v>
      </c>
      <c r="B75" s="30">
        <v>100</v>
      </c>
      <c r="C75" s="30">
        <v>65.740741</v>
      </c>
      <c r="D75" s="30">
        <v>3.2407409999999999</v>
      </c>
      <c r="E75" s="30">
        <v>0.46296300000000001</v>
      </c>
      <c r="F75" s="30">
        <v>0</v>
      </c>
      <c r="G75" s="30">
        <v>4.1666670000000003</v>
      </c>
      <c r="H75" s="30">
        <v>1.8518520000000001</v>
      </c>
      <c r="I75" s="30">
        <v>4.1666670000000003</v>
      </c>
      <c r="J75" s="30">
        <v>12.5</v>
      </c>
      <c r="K75" s="30">
        <v>17.129629999999999</v>
      </c>
      <c r="L75" s="30">
        <v>1.8518520000000001</v>
      </c>
    </row>
    <row r="76" spans="1:12" x14ac:dyDescent="0.2">
      <c r="A76" s="19" t="s">
        <v>855</v>
      </c>
      <c r="B76" s="20">
        <v>140</v>
      </c>
      <c r="C76" s="20">
        <v>93</v>
      </c>
      <c r="D76" s="20">
        <v>0</v>
      </c>
      <c r="E76" s="20">
        <v>0</v>
      </c>
      <c r="F76" s="20">
        <v>0</v>
      </c>
      <c r="G76" s="20">
        <v>6</v>
      </c>
      <c r="H76" s="20">
        <v>0</v>
      </c>
      <c r="I76" s="20">
        <v>5</v>
      </c>
      <c r="J76" s="20">
        <v>13</v>
      </c>
      <c r="K76" s="20">
        <v>27</v>
      </c>
      <c r="L76" s="20">
        <v>7</v>
      </c>
    </row>
    <row r="77" spans="1:12" x14ac:dyDescent="0.2">
      <c r="A77" s="21" t="s">
        <v>126</v>
      </c>
      <c r="B77" s="30">
        <v>100</v>
      </c>
      <c r="C77" s="30">
        <v>66.428571000000005</v>
      </c>
      <c r="D77" s="30">
        <v>0</v>
      </c>
      <c r="E77" s="30">
        <v>0</v>
      </c>
      <c r="F77" s="30">
        <v>0</v>
      </c>
      <c r="G77" s="30">
        <v>4.2857139999999996</v>
      </c>
      <c r="H77" s="30">
        <v>0</v>
      </c>
      <c r="I77" s="30">
        <v>3.5714290000000002</v>
      </c>
      <c r="J77" s="30">
        <v>9.2857140000000005</v>
      </c>
      <c r="K77" s="30">
        <v>19.285713999999999</v>
      </c>
      <c r="L77" s="30">
        <v>5</v>
      </c>
    </row>
    <row r="78" spans="1:12" x14ac:dyDescent="0.2">
      <c r="A78" s="19" t="s">
        <v>856</v>
      </c>
      <c r="B78" s="20">
        <v>72</v>
      </c>
      <c r="C78" s="20">
        <v>43</v>
      </c>
      <c r="D78" s="20">
        <v>2</v>
      </c>
      <c r="E78" s="20">
        <v>0</v>
      </c>
      <c r="F78" s="20">
        <v>0</v>
      </c>
      <c r="G78" s="20">
        <v>0</v>
      </c>
      <c r="H78" s="20">
        <v>0</v>
      </c>
      <c r="I78" s="20">
        <v>0</v>
      </c>
      <c r="J78" s="20">
        <v>13</v>
      </c>
      <c r="K78" s="20">
        <v>16</v>
      </c>
      <c r="L78" s="20">
        <v>6</v>
      </c>
    </row>
    <row r="79" spans="1:12" x14ac:dyDescent="0.2">
      <c r="A79" s="21" t="s">
        <v>126</v>
      </c>
      <c r="B79" s="30">
        <v>100</v>
      </c>
      <c r="C79" s="30">
        <v>59.722222000000002</v>
      </c>
      <c r="D79" s="30">
        <v>2.7777780000000001</v>
      </c>
      <c r="E79" s="30">
        <v>0</v>
      </c>
      <c r="F79" s="30">
        <v>0</v>
      </c>
      <c r="G79" s="30">
        <v>0</v>
      </c>
      <c r="H79" s="30">
        <v>0</v>
      </c>
      <c r="I79" s="30">
        <v>0</v>
      </c>
      <c r="J79" s="30">
        <v>18.055555999999999</v>
      </c>
      <c r="K79" s="30">
        <v>22.222221999999999</v>
      </c>
      <c r="L79" s="30">
        <v>8.3333329999999997</v>
      </c>
    </row>
    <row r="80" spans="1:12" x14ac:dyDescent="0.2">
      <c r="A80" s="19" t="s">
        <v>857</v>
      </c>
      <c r="B80" s="20">
        <v>46</v>
      </c>
      <c r="C80" s="20">
        <v>37</v>
      </c>
      <c r="D80" s="20">
        <v>0</v>
      </c>
      <c r="E80" s="20">
        <v>0</v>
      </c>
      <c r="F80" s="20">
        <v>0</v>
      </c>
      <c r="G80" s="20">
        <v>3</v>
      </c>
      <c r="H80" s="20">
        <v>0</v>
      </c>
      <c r="I80" s="20">
        <v>1</v>
      </c>
      <c r="J80" s="20">
        <v>2</v>
      </c>
      <c r="K80" s="20">
        <v>5</v>
      </c>
      <c r="L80" s="20">
        <v>1</v>
      </c>
    </row>
    <row r="81" spans="1:12" x14ac:dyDescent="0.2">
      <c r="A81" s="21" t="s">
        <v>126</v>
      </c>
      <c r="B81" s="30">
        <v>100</v>
      </c>
      <c r="C81" s="30">
        <v>80.434782999999996</v>
      </c>
      <c r="D81" s="30">
        <v>0</v>
      </c>
      <c r="E81" s="30">
        <v>0</v>
      </c>
      <c r="F81" s="30">
        <v>0</v>
      </c>
      <c r="G81" s="30">
        <v>6.5217390000000002</v>
      </c>
      <c r="H81" s="30">
        <v>0</v>
      </c>
      <c r="I81" s="30">
        <v>2.1739130000000002</v>
      </c>
      <c r="J81" s="30">
        <v>4.3478260000000004</v>
      </c>
      <c r="K81" s="30">
        <v>10.869565</v>
      </c>
      <c r="L81" s="30">
        <v>2.1739130000000002</v>
      </c>
    </row>
    <row r="82" spans="1:12" x14ac:dyDescent="0.2">
      <c r="A82" s="19" t="s">
        <v>858</v>
      </c>
      <c r="B82" s="20">
        <v>8</v>
      </c>
      <c r="C82" s="20">
        <v>8</v>
      </c>
      <c r="D82" s="20">
        <v>0</v>
      </c>
      <c r="E82" s="20">
        <v>0</v>
      </c>
      <c r="F82" s="20">
        <v>0</v>
      </c>
      <c r="G82" s="20">
        <v>0</v>
      </c>
      <c r="H82" s="20">
        <v>0</v>
      </c>
      <c r="I82" s="20">
        <v>0</v>
      </c>
      <c r="J82" s="20">
        <v>0</v>
      </c>
      <c r="K82" s="20">
        <v>0</v>
      </c>
      <c r="L82" s="20">
        <v>0</v>
      </c>
    </row>
    <row r="83" spans="1:12" x14ac:dyDescent="0.2">
      <c r="A83" s="21" t="s">
        <v>126</v>
      </c>
      <c r="B83" s="30">
        <v>100</v>
      </c>
      <c r="C83" s="30">
        <v>100</v>
      </c>
      <c r="D83" s="30">
        <v>0</v>
      </c>
      <c r="E83" s="30">
        <v>0</v>
      </c>
      <c r="F83" s="30">
        <v>0</v>
      </c>
      <c r="G83" s="30">
        <v>0</v>
      </c>
      <c r="H83" s="30">
        <v>0</v>
      </c>
      <c r="I83" s="30">
        <v>0</v>
      </c>
      <c r="J83" s="30">
        <v>0</v>
      </c>
      <c r="K83" s="30">
        <v>0</v>
      </c>
      <c r="L83" s="30">
        <v>0</v>
      </c>
    </row>
    <row r="84" spans="1:12" x14ac:dyDescent="0.2">
      <c r="A84" s="19" t="s">
        <v>859</v>
      </c>
      <c r="B84" s="20">
        <v>435</v>
      </c>
      <c r="C84" s="20">
        <v>297</v>
      </c>
      <c r="D84" s="20">
        <v>28</v>
      </c>
      <c r="E84" s="20">
        <v>1</v>
      </c>
      <c r="F84" s="20">
        <v>0</v>
      </c>
      <c r="G84" s="20">
        <v>12</v>
      </c>
      <c r="H84" s="20">
        <v>4</v>
      </c>
      <c r="I84" s="20">
        <v>5</v>
      </c>
      <c r="J84" s="20">
        <v>43</v>
      </c>
      <c r="K84" s="20">
        <v>71</v>
      </c>
      <c r="L84" s="20">
        <v>14</v>
      </c>
    </row>
    <row r="85" spans="1:12" x14ac:dyDescent="0.2">
      <c r="A85" s="21" t="s">
        <v>126</v>
      </c>
      <c r="B85" s="30">
        <v>100</v>
      </c>
      <c r="C85" s="30">
        <v>68.275862000000004</v>
      </c>
      <c r="D85" s="30">
        <v>6.436782</v>
      </c>
      <c r="E85" s="30">
        <v>0.22988500000000001</v>
      </c>
      <c r="F85" s="30">
        <v>0</v>
      </c>
      <c r="G85" s="30">
        <v>2.7586210000000002</v>
      </c>
      <c r="H85" s="30">
        <v>0.91954000000000002</v>
      </c>
      <c r="I85" s="30">
        <v>1.1494249999999999</v>
      </c>
      <c r="J85" s="30">
        <v>9.8850569999999998</v>
      </c>
      <c r="K85" s="30">
        <v>16.321839000000001</v>
      </c>
      <c r="L85" s="30">
        <v>3.218391</v>
      </c>
    </row>
    <row r="86" spans="1:12" x14ac:dyDescent="0.2">
      <c r="A86" s="19" t="s">
        <v>860</v>
      </c>
      <c r="B86" s="20">
        <v>356</v>
      </c>
      <c r="C86" s="20">
        <v>235</v>
      </c>
      <c r="D86" s="20">
        <v>7</v>
      </c>
      <c r="E86" s="20">
        <v>1</v>
      </c>
      <c r="F86" s="20">
        <v>0</v>
      </c>
      <c r="G86" s="20">
        <v>15</v>
      </c>
      <c r="H86" s="20">
        <v>4</v>
      </c>
      <c r="I86" s="20">
        <v>14</v>
      </c>
      <c r="J86" s="20">
        <v>40</v>
      </c>
      <c r="K86" s="20">
        <v>64</v>
      </c>
      <c r="L86" s="20">
        <v>11</v>
      </c>
    </row>
    <row r="87" spans="1:12" x14ac:dyDescent="0.2">
      <c r="A87" s="21" t="s">
        <v>126</v>
      </c>
      <c r="B87" s="30">
        <v>100</v>
      </c>
      <c r="C87" s="30">
        <v>66.011235999999997</v>
      </c>
      <c r="D87" s="30">
        <v>1.9662919999999999</v>
      </c>
      <c r="E87" s="30">
        <v>0.28089900000000001</v>
      </c>
      <c r="F87" s="30">
        <v>0</v>
      </c>
      <c r="G87" s="30">
        <v>4.2134830000000001</v>
      </c>
      <c r="H87" s="30">
        <v>1.123596</v>
      </c>
      <c r="I87" s="30">
        <v>3.9325839999999999</v>
      </c>
      <c r="J87" s="30">
        <v>11.235955000000001</v>
      </c>
      <c r="K87" s="30">
        <v>17.977528</v>
      </c>
      <c r="L87" s="30">
        <v>3.0898880000000002</v>
      </c>
    </row>
    <row r="88" spans="1:12" x14ac:dyDescent="0.2">
      <c r="A88" s="19" t="s">
        <v>861</v>
      </c>
      <c r="B88" s="20">
        <v>917</v>
      </c>
      <c r="C88" s="20">
        <v>620</v>
      </c>
      <c r="D88" s="20">
        <v>37</v>
      </c>
      <c r="E88" s="20">
        <v>2</v>
      </c>
      <c r="F88" s="20">
        <v>0</v>
      </c>
      <c r="G88" s="20">
        <v>30</v>
      </c>
      <c r="H88" s="20">
        <v>8</v>
      </c>
      <c r="I88" s="20">
        <v>20</v>
      </c>
      <c r="J88" s="20">
        <v>98</v>
      </c>
      <c r="K88" s="20">
        <v>156</v>
      </c>
      <c r="L88" s="20">
        <v>32</v>
      </c>
    </row>
    <row r="89" spans="1:12" x14ac:dyDescent="0.2">
      <c r="A89" s="21" t="s">
        <v>126</v>
      </c>
      <c r="B89" s="30">
        <v>100</v>
      </c>
      <c r="C89" s="30">
        <v>67.611778000000001</v>
      </c>
      <c r="D89" s="30">
        <v>4.0348959999999998</v>
      </c>
      <c r="E89" s="30">
        <v>0.21810299999999999</v>
      </c>
      <c r="F89" s="30">
        <v>0</v>
      </c>
      <c r="G89" s="30">
        <v>3.2715380000000001</v>
      </c>
      <c r="H89" s="30">
        <v>0.87241000000000002</v>
      </c>
      <c r="I89" s="30">
        <v>2.181025</v>
      </c>
      <c r="J89" s="30">
        <v>10.687023</v>
      </c>
      <c r="K89" s="30">
        <v>17.011996</v>
      </c>
      <c r="L89" s="30">
        <v>3.4896400000000001</v>
      </c>
    </row>
    <row r="90" spans="1:12" x14ac:dyDescent="0.2">
      <c r="A90" s="19" t="s">
        <v>862</v>
      </c>
      <c r="B90" s="20">
        <v>482</v>
      </c>
      <c r="C90" s="20">
        <v>323</v>
      </c>
      <c r="D90" s="20">
        <v>9</v>
      </c>
      <c r="E90" s="20">
        <v>1</v>
      </c>
      <c r="F90" s="20">
        <v>0</v>
      </c>
      <c r="G90" s="20">
        <v>18</v>
      </c>
      <c r="H90" s="20">
        <v>4</v>
      </c>
      <c r="I90" s="20">
        <v>15</v>
      </c>
      <c r="J90" s="20">
        <v>55</v>
      </c>
      <c r="K90" s="20">
        <v>85</v>
      </c>
      <c r="L90" s="20">
        <v>18</v>
      </c>
    </row>
    <row r="91" spans="1:12" x14ac:dyDescent="0.2">
      <c r="A91" s="21" t="s">
        <v>126</v>
      </c>
      <c r="B91" s="30">
        <v>100</v>
      </c>
      <c r="C91" s="30">
        <v>67.012448000000006</v>
      </c>
      <c r="D91" s="30">
        <v>1.8672200000000001</v>
      </c>
      <c r="E91" s="30">
        <v>0.20746899999999999</v>
      </c>
      <c r="F91" s="30">
        <v>0</v>
      </c>
      <c r="G91" s="30">
        <v>3.7344400000000002</v>
      </c>
      <c r="H91" s="30">
        <v>0.82987599999999995</v>
      </c>
      <c r="I91" s="30">
        <v>3.1120329999999998</v>
      </c>
      <c r="J91" s="30">
        <v>11.410788</v>
      </c>
      <c r="K91" s="30">
        <v>17.634855000000002</v>
      </c>
      <c r="L91" s="30">
        <v>3.7344400000000002</v>
      </c>
    </row>
    <row r="92" spans="1:12" x14ac:dyDescent="0.2">
      <c r="A92" s="19" t="s">
        <v>863</v>
      </c>
      <c r="B92" s="20">
        <v>126</v>
      </c>
      <c r="C92" s="20">
        <v>88</v>
      </c>
      <c r="D92" s="20">
        <v>2</v>
      </c>
      <c r="E92" s="20">
        <v>0</v>
      </c>
      <c r="F92" s="20">
        <v>0</v>
      </c>
      <c r="G92" s="20">
        <v>3</v>
      </c>
      <c r="H92" s="20">
        <v>0</v>
      </c>
      <c r="I92" s="20">
        <v>1</v>
      </c>
      <c r="J92" s="20">
        <v>15</v>
      </c>
      <c r="K92" s="20">
        <v>21</v>
      </c>
      <c r="L92" s="20">
        <v>7</v>
      </c>
    </row>
    <row r="93" spans="1:12" x14ac:dyDescent="0.2">
      <c r="A93" s="21" t="s">
        <v>126</v>
      </c>
      <c r="B93" s="30">
        <v>100</v>
      </c>
      <c r="C93" s="30">
        <v>69.841269999999994</v>
      </c>
      <c r="D93" s="30">
        <v>1.587302</v>
      </c>
      <c r="E93" s="30">
        <v>0</v>
      </c>
      <c r="F93" s="30">
        <v>0</v>
      </c>
      <c r="G93" s="30">
        <v>2.3809520000000002</v>
      </c>
      <c r="H93" s="30">
        <v>0</v>
      </c>
      <c r="I93" s="30">
        <v>0.793651</v>
      </c>
      <c r="J93" s="30">
        <v>11.904762</v>
      </c>
      <c r="K93" s="30">
        <v>16.666667</v>
      </c>
      <c r="L93" s="30">
        <v>5.5555560000000002</v>
      </c>
    </row>
    <row r="94" spans="1:12" x14ac:dyDescent="0.2">
      <c r="A94" s="18" t="s">
        <v>866</v>
      </c>
      <c r="B94" s="18"/>
      <c r="C94" s="18"/>
      <c r="D94" s="18"/>
      <c r="E94" s="18"/>
      <c r="F94" s="18"/>
      <c r="G94" s="18"/>
      <c r="H94" s="18"/>
      <c r="I94" s="18"/>
      <c r="J94" s="18"/>
      <c r="K94" s="18"/>
      <c r="L94" s="18"/>
    </row>
    <row r="95" spans="1:12" x14ac:dyDescent="0.2">
      <c r="A95" s="19" t="s">
        <v>130</v>
      </c>
      <c r="B95" s="20">
        <v>151</v>
      </c>
      <c r="C95" s="20">
        <v>66</v>
      </c>
      <c r="D95" s="20">
        <v>21</v>
      </c>
      <c r="E95" s="20">
        <v>1</v>
      </c>
      <c r="F95" s="20">
        <v>2</v>
      </c>
      <c r="G95" s="20">
        <v>8</v>
      </c>
      <c r="H95" s="20">
        <v>2</v>
      </c>
      <c r="I95" s="20">
        <v>6</v>
      </c>
      <c r="J95" s="20">
        <v>41</v>
      </c>
      <c r="K95" s="20">
        <v>35</v>
      </c>
      <c r="L95" s="20">
        <v>1</v>
      </c>
    </row>
    <row r="96" spans="1:12" x14ac:dyDescent="0.2">
      <c r="A96" s="21" t="s">
        <v>126</v>
      </c>
      <c r="B96" s="30">
        <v>100</v>
      </c>
      <c r="C96" s="30">
        <v>43.708609000000003</v>
      </c>
      <c r="D96" s="30">
        <v>13.907285</v>
      </c>
      <c r="E96" s="30">
        <v>0.66225199999999995</v>
      </c>
      <c r="F96" s="30">
        <v>1.324503</v>
      </c>
      <c r="G96" s="30">
        <v>5.2980130000000001</v>
      </c>
      <c r="H96" s="30">
        <v>1.324503</v>
      </c>
      <c r="I96" s="30">
        <v>3.9735100000000001</v>
      </c>
      <c r="J96" s="30">
        <v>27.152318000000001</v>
      </c>
      <c r="K96" s="30">
        <v>23.178808</v>
      </c>
      <c r="L96" s="30">
        <v>0.66225199999999995</v>
      </c>
    </row>
    <row r="97" spans="1:12" x14ac:dyDescent="0.2">
      <c r="A97" s="19" t="s">
        <v>131</v>
      </c>
      <c r="B97" s="20">
        <v>1446</v>
      </c>
      <c r="C97" s="20">
        <v>911</v>
      </c>
      <c r="D97" s="20">
        <v>56</v>
      </c>
      <c r="E97" s="20">
        <v>4</v>
      </c>
      <c r="F97" s="20">
        <v>9</v>
      </c>
      <c r="G97" s="20">
        <v>40</v>
      </c>
      <c r="H97" s="20">
        <v>22</v>
      </c>
      <c r="I97" s="20">
        <v>43</v>
      </c>
      <c r="J97" s="20">
        <v>188</v>
      </c>
      <c r="K97" s="20">
        <v>284</v>
      </c>
      <c r="L97" s="20">
        <v>38</v>
      </c>
    </row>
    <row r="98" spans="1:12" x14ac:dyDescent="0.2">
      <c r="A98" s="21" t="s">
        <v>126</v>
      </c>
      <c r="B98" s="30">
        <v>100</v>
      </c>
      <c r="C98" s="30">
        <v>63.001382999999997</v>
      </c>
      <c r="D98" s="30">
        <v>3.8727520000000002</v>
      </c>
      <c r="E98" s="30">
        <v>0.27662500000000001</v>
      </c>
      <c r="F98" s="30">
        <v>0.62240700000000004</v>
      </c>
      <c r="G98" s="30">
        <v>2.7662520000000002</v>
      </c>
      <c r="H98" s="30">
        <v>1.5214380000000001</v>
      </c>
      <c r="I98" s="30">
        <v>2.9737209999999998</v>
      </c>
      <c r="J98" s="30">
        <v>13.001383000000001</v>
      </c>
      <c r="K98" s="30">
        <v>19.640387</v>
      </c>
      <c r="L98" s="30">
        <v>2.627939</v>
      </c>
    </row>
    <row r="99" spans="1:12" x14ac:dyDescent="0.2">
      <c r="A99" s="19" t="s">
        <v>392</v>
      </c>
      <c r="B99" s="20">
        <v>150</v>
      </c>
      <c r="C99" s="20">
        <v>71</v>
      </c>
      <c r="D99" s="20">
        <v>7</v>
      </c>
      <c r="E99" s="20">
        <v>0</v>
      </c>
      <c r="F99" s="20">
        <v>0</v>
      </c>
      <c r="G99" s="20">
        <v>3</v>
      </c>
      <c r="H99" s="20">
        <v>1</v>
      </c>
      <c r="I99" s="20">
        <v>3</v>
      </c>
      <c r="J99" s="20">
        <v>48</v>
      </c>
      <c r="K99" s="20">
        <v>37</v>
      </c>
      <c r="L99" s="20">
        <v>2</v>
      </c>
    </row>
    <row r="100" spans="1:12" x14ac:dyDescent="0.2">
      <c r="A100" s="21" t="s">
        <v>126</v>
      </c>
      <c r="B100" s="30">
        <v>100</v>
      </c>
      <c r="C100" s="30">
        <v>47.333333000000003</v>
      </c>
      <c r="D100" s="30">
        <v>4.6666670000000003</v>
      </c>
      <c r="E100" s="30">
        <v>0</v>
      </c>
      <c r="F100" s="30">
        <v>0</v>
      </c>
      <c r="G100" s="30">
        <v>2</v>
      </c>
      <c r="H100" s="30">
        <v>0.66666700000000001</v>
      </c>
      <c r="I100" s="30">
        <v>2</v>
      </c>
      <c r="J100" s="30">
        <v>32</v>
      </c>
      <c r="K100" s="30">
        <v>24.666667</v>
      </c>
      <c r="L100" s="30">
        <v>1.3333330000000001</v>
      </c>
    </row>
    <row r="101" spans="1:12" x14ac:dyDescent="0.2">
      <c r="A101" s="19" t="s">
        <v>132</v>
      </c>
      <c r="B101" s="20">
        <v>372</v>
      </c>
      <c r="C101" s="20">
        <v>261</v>
      </c>
      <c r="D101" s="20">
        <v>11</v>
      </c>
      <c r="E101" s="20">
        <v>0</v>
      </c>
      <c r="F101" s="20">
        <v>0</v>
      </c>
      <c r="G101" s="20">
        <v>15</v>
      </c>
      <c r="H101" s="20">
        <v>5</v>
      </c>
      <c r="I101" s="20">
        <v>8</v>
      </c>
      <c r="J101" s="20">
        <v>34</v>
      </c>
      <c r="K101" s="20">
        <v>58</v>
      </c>
      <c r="L101" s="20">
        <v>16</v>
      </c>
    </row>
    <row r="102" spans="1:12" x14ac:dyDescent="0.2">
      <c r="A102" s="21" t="s">
        <v>126</v>
      </c>
      <c r="B102" s="30">
        <v>100</v>
      </c>
      <c r="C102" s="30">
        <v>70.161289999999994</v>
      </c>
      <c r="D102" s="30">
        <v>2.9569890000000001</v>
      </c>
      <c r="E102" s="30">
        <v>0</v>
      </c>
      <c r="F102" s="30">
        <v>0</v>
      </c>
      <c r="G102" s="30">
        <v>4.0322579999999997</v>
      </c>
      <c r="H102" s="30">
        <v>1.3440859999999999</v>
      </c>
      <c r="I102" s="30">
        <v>2.1505380000000001</v>
      </c>
      <c r="J102" s="30">
        <v>9.1397849999999998</v>
      </c>
      <c r="K102" s="30">
        <v>15.591398</v>
      </c>
      <c r="L102" s="30">
        <v>4.301075</v>
      </c>
    </row>
    <row r="103" spans="1:12" x14ac:dyDescent="0.2">
      <c r="A103" s="19" t="s">
        <v>867</v>
      </c>
      <c r="B103" s="20">
        <v>69</v>
      </c>
      <c r="C103" s="20">
        <v>41</v>
      </c>
      <c r="D103" s="20">
        <v>4</v>
      </c>
      <c r="E103" s="20">
        <v>0</v>
      </c>
      <c r="F103" s="20">
        <v>0</v>
      </c>
      <c r="G103" s="20">
        <v>2</v>
      </c>
      <c r="H103" s="20">
        <v>0</v>
      </c>
      <c r="I103" s="20">
        <v>3</v>
      </c>
      <c r="J103" s="20">
        <v>7</v>
      </c>
      <c r="K103" s="20">
        <v>14</v>
      </c>
      <c r="L103" s="20">
        <v>4</v>
      </c>
    </row>
    <row r="104" spans="1:12" x14ac:dyDescent="0.2">
      <c r="A104" s="21" t="s">
        <v>126</v>
      </c>
      <c r="B104" s="30">
        <v>100</v>
      </c>
      <c r="C104" s="30">
        <v>59.420290000000001</v>
      </c>
      <c r="D104" s="30">
        <v>5.7971009999999996</v>
      </c>
      <c r="E104" s="30">
        <v>0</v>
      </c>
      <c r="F104" s="30">
        <v>0</v>
      </c>
      <c r="G104" s="30">
        <v>2.8985509999999999</v>
      </c>
      <c r="H104" s="30">
        <v>0</v>
      </c>
      <c r="I104" s="30">
        <v>4.3478260000000004</v>
      </c>
      <c r="J104" s="30">
        <v>10.144928</v>
      </c>
      <c r="K104" s="30">
        <v>20.289854999999999</v>
      </c>
      <c r="L104" s="30">
        <v>5.7971009999999996</v>
      </c>
    </row>
    <row r="105" spans="1:12" x14ac:dyDescent="0.2">
      <c r="A105" s="18" t="s">
        <v>133</v>
      </c>
      <c r="B105" s="17">
        <v>92</v>
      </c>
      <c r="C105" s="17">
        <v>36</v>
      </c>
      <c r="D105" s="17">
        <v>9</v>
      </c>
      <c r="E105" s="17">
        <v>1</v>
      </c>
      <c r="F105" s="17">
        <v>2</v>
      </c>
      <c r="G105" s="17">
        <v>4</v>
      </c>
      <c r="H105" s="17">
        <v>2</v>
      </c>
      <c r="I105" s="17">
        <v>4</v>
      </c>
      <c r="J105" s="17">
        <v>30</v>
      </c>
      <c r="K105" s="17">
        <v>22</v>
      </c>
      <c r="L105" s="17">
        <v>1</v>
      </c>
    </row>
    <row r="106" spans="1:12" x14ac:dyDescent="0.2">
      <c r="A106" s="21" t="s">
        <v>126</v>
      </c>
      <c r="B106" s="30">
        <v>100</v>
      </c>
      <c r="C106" s="30">
        <v>39.130434999999999</v>
      </c>
      <c r="D106" s="30">
        <v>9.7826090000000008</v>
      </c>
      <c r="E106" s="30">
        <v>1.086957</v>
      </c>
      <c r="F106" s="30">
        <v>2.1739130000000002</v>
      </c>
      <c r="G106" s="30">
        <v>4.3478260000000004</v>
      </c>
      <c r="H106" s="30">
        <v>2.1739130000000002</v>
      </c>
      <c r="I106" s="30">
        <v>4.3478260000000004</v>
      </c>
      <c r="J106" s="30">
        <v>32.608696000000002</v>
      </c>
      <c r="K106" s="30">
        <v>23.913042999999998</v>
      </c>
      <c r="L106" s="30">
        <v>1.086957</v>
      </c>
    </row>
    <row r="107" spans="1:12" x14ac:dyDescent="0.2">
      <c r="A107" s="19" t="s">
        <v>134</v>
      </c>
      <c r="B107" s="20">
        <v>813</v>
      </c>
      <c r="C107" s="20">
        <v>481</v>
      </c>
      <c r="D107" s="20">
        <v>34</v>
      </c>
      <c r="E107" s="20">
        <v>2</v>
      </c>
      <c r="F107" s="20">
        <v>9</v>
      </c>
      <c r="G107" s="20">
        <v>20</v>
      </c>
      <c r="H107" s="20">
        <v>14</v>
      </c>
      <c r="I107" s="20">
        <v>32</v>
      </c>
      <c r="J107" s="20">
        <v>124</v>
      </c>
      <c r="K107" s="20">
        <v>175</v>
      </c>
      <c r="L107" s="20">
        <v>19</v>
      </c>
    </row>
    <row r="108" spans="1:12" x14ac:dyDescent="0.2">
      <c r="A108" s="21" t="s">
        <v>126</v>
      </c>
      <c r="B108" s="30">
        <v>100</v>
      </c>
      <c r="C108" s="30">
        <v>59.163592000000001</v>
      </c>
      <c r="D108" s="30">
        <v>4.182042</v>
      </c>
      <c r="E108" s="30">
        <v>0.246002</v>
      </c>
      <c r="F108" s="30">
        <v>1.107011</v>
      </c>
      <c r="G108" s="30">
        <v>2.4600249999999999</v>
      </c>
      <c r="H108" s="30">
        <v>1.7220169999999999</v>
      </c>
      <c r="I108" s="30">
        <v>3.9360390000000001</v>
      </c>
      <c r="J108" s="30">
        <v>15.252153</v>
      </c>
      <c r="K108" s="30">
        <v>21.525214999999999</v>
      </c>
      <c r="L108" s="30">
        <v>2.3370229999999999</v>
      </c>
    </row>
    <row r="109" spans="1:12" x14ac:dyDescent="0.2">
      <c r="A109" s="19" t="s">
        <v>393</v>
      </c>
      <c r="B109" s="20">
        <v>65</v>
      </c>
      <c r="C109" s="20">
        <v>24</v>
      </c>
      <c r="D109" s="20">
        <v>3</v>
      </c>
      <c r="E109" s="20">
        <v>0</v>
      </c>
      <c r="F109" s="20">
        <v>0</v>
      </c>
      <c r="G109" s="20">
        <v>3</v>
      </c>
      <c r="H109" s="20">
        <v>1</v>
      </c>
      <c r="I109" s="20">
        <v>2</v>
      </c>
      <c r="J109" s="20">
        <v>25</v>
      </c>
      <c r="K109" s="20">
        <v>19</v>
      </c>
      <c r="L109" s="20">
        <v>1</v>
      </c>
    </row>
    <row r="110" spans="1:12" x14ac:dyDescent="0.2">
      <c r="A110" s="21" t="s">
        <v>126</v>
      </c>
      <c r="B110" s="30">
        <v>100</v>
      </c>
      <c r="C110" s="30">
        <v>36.923076999999999</v>
      </c>
      <c r="D110" s="30">
        <v>4.6153849999999998</v>
      </c>
      <c r="E110" s="30">
        <v>0</v>
      </c>
      <c r="F110" s="30">
        <v>0</v>
      </c>
      <c r="G110" s="30">
        <v>4.6153849999999998</v>
      </c>
      <c r="H110" s="30">
        <v>1.538462</v>
      </c>
      <c r="I110" s="30">
        <v>3.0769229999999999</v>
      </c>
      <c r="J110" s="30">
        <v>38.461537999999997</v>
      </c>
      <c r="K110" s="30">
        <v>29.230768999999999</v>
      </c>
      <c r="L110" s="30">
        <v>1.538462</v>
      </c>
    </row>
    <row r="111" spans="1:12" x14ac:dyDescent="0.2">
      <c r="A111" s="19" t="s">
        <v>135</v>
      </c>
      <c r="B111" s="20">
        <v>83</v>
      </c>
      <c r="C111" s="20">
        <v>52</v>
      </c>
      <c r="D111" s="20">
        <v>3</v>
      </c>
      <c r="E111" s="20">
        <v>0</v>
      </c>
      <c r="F111" s="20">
        <v>0</v>
      </c>
      <c r="G111" s="20">
        <v>4</v>
      </c>
      <c r="H111" s="20">
        <v>2</v>
      </c>
      <c r="I111" s="20">
        <v>2</v>
      </c>
      <c r="J111" s="20">
        <v>9</v>
      </c>
      <c r="K111" s="20">
        <v>17</v>
      </c>
      <c r="L111" s="20">
        <v>3</v>
      </c>
    </row>
    <row r="112" spans="1:12" x14ac:dyDescent="0.2">
      <c r="A112" s="21" t="s">
        <v>126</v>
      </c>
      <c r="B112" s="30">
        <v>100</v>
      </c>
      <c r="C112" s="30">
        <v>62.650601999999999</v>
      </c>
      <c r="D112" s="30">
        <v>3.6144579999999999</v>
      </c>
      <c r="E112" s="30">
        <v>0</v>
      </c>
      <c r="F112" s="30">
        <v>0</v>
      </c>
      <c r="G112" s="30">
        <v>4.8192769999999996</v>
      </c>
      <c r="H112" s="30">
        <v>2.4096389999999999</v>
      </c>
      <c r="I112" s="30">
        <v>2.4096389999999999</v>
      </c>
      <c r="J112" s="30">
        <v>10.843373</v>
      </c>
      <c r="K112" s="30">
        <v>20.481928</v>
      </c>
      <c r="L112" s="30">
        <v>3.6144579999999999</v>
      </c>
    </row>
    <row r="113" spans="1:12" x14ac:dyDescent="0.2">
      <c r="A113" s="19" t="s">
        <v>868</v>
      </c>
      <c r="B113" s="20">
        <v>39</v>
      </c>
      <c r="C113" s="20">
        <v>16</v>
      </c>
      <c r="D113" s="20">
        <v>1</v>
      </c>
      <c r="E113" s="20">
        <v>0</v>
      </c>
      <c r="F113" s="20">
        <v>0</v>
      </c>
      <c r="G113" s="20">
        <v>1</v>
      </c>
      <c r="H113" s="20">
        <v>0</v>
      </c>
      <c r="I113" s="20">
        <v>1</v>
      </c>
      <c r="J113" s="20">
        <v>6</v>
      </c>
      <c r="K113" s="20">
        <v>11</v>
      </c>
      <c r="L113" s="20">
        <v>3</v>
      </c>
    </row>
    <row r="114" spans="1:12" x14ac:dyDescent="0.2">
      <c r="A114" s="21" t="s">
        <v>126</v>
      </c>
      <c r="B114" s="30">
        <v>100</v>
      </c>
      <c r="C114" s="30">
        <v>41.025641</v>
      </c>
      <c r="D114" s="30">
        <v>2.5641029999999998</v>
      </c>
      <c r="E114" s="30">
        <v>0</v>
      </c>
      <c r="F114" s="30">
        <v>0</v>
      </c>
      <c r="G114" s="30">
        <v>2.5641029999999998</v>
      </c>
      <c r="H114" s="30">
        <v>0</v>
      </c>
      <c r="I114" s="30">
        <v>2.5641029999999998</v>
      </c>
      <c r="J114" s="30">
        <v>15.384615</v>
      </c>
      <c r="K114" s="30">
        <v>28.205127999999998</v>
      </c>
      <c r="L114" s="30">
        <v>7.6923079999999997</v>
      </c>
    </row>
    <row r="115" spans="1:12" x14ac:dyDescent="0.2">
      <c r="A115" s="18" t="s">
        <v>136</v>
      </c>
      <c r="B115" s="17">
        <v>59</v>
      </c>
      <c r="C115" s="17">
        <v>30</v>
      </c>
      <c r="D115" s="17">
        <v>12</v>
      </c>
      <c r="E115" s="17">
        <v>0</v>
      </c>
      <c r="F115" s="17">
        <v>0</v>
      </c>
      <c r="G115" s="17">
        <v>4</v>
      </c>
      <c r="H115" s="17">
        <v>0</v>
      </c>
      <c r="I115" s="17">
        <v>2</v>
      </c>
      <c r="J115" s="17">
        <v>11</v>
      </c>
      <c r="K115" s="17">
        <v>13</v>
      </c>
      <c r="L115" s="17">
        <v>0</v>
      </c>
    </row>
    <row r="116" spans="1:12" x14ac:dyDescent="0.2">
      <c r="A116" s="21" t="s">
        <v>126</v>
      </c>
      <c r="B116" s="30">
        <v>100</v>
      </c>
      <c r="C116" s="30">
        <v>50.847458000000003</v>
      </c>
      <c r="D116" s="30">
        <v>20.338982999999999</v>
      </c>
      <c r="E116" s="30">
        <v>0</v>
      </c>
      <c r="F116" s="30">
        <v>0</v>
      </c>
      <c r="G116" s="30">
        <v>6.7796609999999999</v>
      </c>
      <c r="H116" s="30">
        <v>0</v>
      </c>
      <c r="I116" s="30">
        <v>3.389831</v>
      </c>
      <c r="J116" s="30">
        <v>18.644068000000001</v>
      </c>
      <c r="K116" s="30">
        <v>22.033898000000001</v>
      </c>
      <c r="L116" s="30">
        <v>0</v>
      </c>
    </row>
    <row r="117" spans="1:12" x14ac:dyDescent="0.2">
      <c r="A117" s="19" t="s">
        <v>134</v>
      </c>
      <c r="B117" s="20">
        <v>632</v>
      </c>
      <c r="C117" s="20">
        <v>429</v>
      </c>
      <c r="D117" s="20">
        <v>21</v>
      </c>
      <c r="E117" s="20">
        <v>2</v>
      </c>
      <c r="F117" s="20">
        <v>0</v>
      </c>
      <c r="G117" s="20">
        <v>20</v>
      </c>
      <c r="H117" s="20">
        <v>8</v>
      </c>
      <c r="I117" s="20">
        <v>11</v>
      </c>
      <c r="J117" s="20">
        <v>64</v>
      </c>
      <c r="K117" s="20">
        <v>109</v>
      </c>
      <c r="L117" s="20">
        <v>19</v>
      </c>
    </row>
    <row r="118" spans="1:12" x14ac:dyDescent="0.2">
      <c r="A118" s="21" t="s">
        <v>126</v>
      </c>
      <c r="B118" s="30">
        <v>100</v>
      </c>
      <c r="C118" s="30">
        <v>67.879746999999995</v>
      </c>
      <c r="D118" s="30">
        <v>3.3227850000000001</v>
      </c>
      <c r="E118" s="30">
        <v>0.31645600000000002</v>
      </c>
      <c r="F118" s="30">
        <v>0</v>
      </c>
      <c r="G118" s="30">
        <v>3.1645569999999998</v>
      </c>
      <c r="H118" s="30">
        <v>1.2658229999999999</v>
      </c>
      <c r="I118" s="30">
        <v>1.7405060000000001</v>
      </c>
      <c r="J118" s="30">
        <v>10.126582000000001</v>
      </c>
      <c r="K118" s="30">
        <v>17.246835000000001</v>
      </c>
      <c r="L118" s="30">
        <v>3.006329</v>
      </c>
    </row>
    <row r="119" spans="1:12" x14ac:dyDescent="0.2">
      <c r="A119" s="19" t="s">
        <v>393</v>
      </c>
      <c r="B119" s="20">
        <v>85</v>
      </c>
      <c r="C119" s="20">
        <v>47</v>
      </c>
      <c r="D119" s="20">
        <v>4</v>
      </c>
      <c r="E119" s="20">
        <v>0</v>
      </c>
      <c r="F119" s="20">
        <v>0</v>
      </c>
      <c r="G119" s="20">
        <v>0</v>
      </c>
      <c r="H119" s="20">
        <v>0</v>
      </c>
      <c r="I119" s="20">
        <v>1</v>
      </c>
      <c r="J119" s="20">
        <v>23</v>
      </c>
      <c r="K119" s="20">
        <v>18</v>
      </c>
      <c r="L119" s="20">
        <v>1</v>
      </c>
    </row>
    <row r="120" spans="1:12" x14ac:dyDescent="0.2">
      <c r="A120" s="21" t="s">
        <v>126</v>
      </c>
      <c r="B120" s="30">
        <v>100</v>
      </c>
      <c r="C120" s="30">
        <v>55.294117999999997</v>
      </c>
      <c r="D120" s="30">
        <v>4.7058819999999999</v>
      </c>
      <c r="E120" s="30">
        <v>0</v>
      </c>
      <c r="F120" s="30">
        <v>0</v>
      </c>
      <c r="G120" s="30">
        <v>0</v>
      </c>
      <c r="H120" s="30">
        <v>0</v>
      </c>
      <c r="I120" s="30">
        <v>1.176471</v>
      </c>
      <c r="J120" s="30">
        <v>27.058824000000001</v>
      </c>
      <c r="K120" s="30">
        <v>21.176470999999999</v>
      </c>
      <c r="L120" s="30">
        <v>1.176471</v>
      </c>
    </row>
    <row r="121" spans="1:12" x14ac:dyDescent="0.2">
      <c r="A121" s="19" t="s">
        <v>135</v>
      </c>
      <c r="B121" s="20">
        <v>289</v>
      </c>
      <c r="C121" s="20">
        <v>209</v>
      </c>
      <c r="D121" s="20">
        <v>8</v>
      </c>
      <c r="E121" s="20">
        <v>0</v>
      </c>
      <c r="F121" s="20">
        <v>0</v>
      </c>
      <c r="G121" s="20">
        <v>11</v>
      </c>
      <c r="H121" s="20">
        <v>3</v>
      </c>
      <c r="I121" s="20">
        <v>6</v>
      </c>
      <c r="J121" s="20">
        <v>25</v>
      </c>
      <c r="K121" s="20">
        <v>41</v>
      </c>
      <c r="L121" s="20">
        <v>13</v>
      </c>
    </row>
    <row r="122" spans="1:12" x14ac:dyDescent="0.2">
      <c r="A122" s="21" t="s">
        <v>126</v>
      </c>
      <c r="B122" s="30">
        <v>100</v>
      </c>
      <c r="C122" s="30">
        <v>72.318338999999995</v>
      </c>
      <c r="D122" s="30">
        <v>2.7681659999999999</v>
      </c>
      <c r="E122" s="30">
        <v>0</v>
      </c>
      <c r="F122" s="30">
        <v>0</v>
      </c>
      <c r="G122" s="30">
        <v>3.8062279999999999</v>
      </c>
      <c r="H122" s="30">
        <v>1.038062</v>
      </c>
      <c r="I122" s="30">
        <v>2.0761250000000002</v>
      </c>
      <c r="J122" s="30">
        <v>8.6505189999999992</v>
      </c>
      <c r="K122" s="30">
        <v>14.186851000000001</v>
      </c>
      <c r="L122" s="30">
        <v>4.4982699999999998</v>
      </c>
    </row>
    <row r="123" spans="1:12" x14ac:dyDescent="0.2">
      <c r="A123" s="19" t="s">
        <v>868</v>
      </c>
      <c r="B123" s="20">
        <v>30</v>
      </c>
      <c r="C123" s="20">
        <v>25</v>
      </c>
      <c r="D123" s="20">
        <v>3</v>
      </c>
      <c r="E123" s="20">
        <v>0</v>
      </c>
      <c r="F123" s="20">
        <v>0</v>
      </c>
      <c r="G123" s="20">
        <v>1</v>
      </c>
      <c r="H123" s="20">
        <v>0</v>
      </c>
      <c r="I123" s="20">
        <v>2</v>
      </c>
      <c r="J123" s="20">
        <v>1</v>
      </c>
      <c r="K123" s="20">
        <v>3</v>
      </c>
      <c r="L123" s="20">
        <v>1</v>
      </c>
    </row>
    <row r="124" spans="1:12" x14ac:dyDescent="0.2">
      <c r="A124" s="21" t="s">
        <v>126</v>
      </c>
      <c r="B124" s="30">
        <v>100</v>
      </c>
      <c r="C124" s="30">
        <v>83.333332999999996</v>
      </c>
      <c r="D124" s="30">
        <v>10</v>
      </c>
      <c r="E124" s="30">
        <v>0</v>
      </c>
      <c r="F124" s="30">
        <v>0</v>
      </c>
      <c r="G124" s="30">
        <v>3.3333330000000001</v>
      </c>
      <c r="H124" s="30">
        <v>0</v>
      </c>
      <c r="I124" s="30">
        <v>6.6666670000000003</v>
      </c>
      <c r="J124" s="30">
        <v>3.3333330000000001</v>
      </c>
      <c r="K124" s="30">
        <v>10</v>
      </c>
      <c r="L124" s="30">
        <v>3.3333330000000001</v>
      </c>
    </row>
    <row r="125" spans="1:12" x14ac:dyDescent="0.2">
      <c r="A125" s="18" t="s">
        <v>869</v>
      </c>
      <c r="B125" s="18"/>
      <c r="C125" s="18"/>
      <c r="D125" s="18"/>
      <c r="E125" s="18"/>
      <c r="F125" s="18"/>
      <c r="G125" s="18"/>
      <c r="H125" s="18"/>
      <c r="I125" s="18"/>
      <c r="J125" s="18"/>
      <c r="K125" s="18"/>
      <c r="L125" s="18"/>
    </row>
    <row r="126" spans="1:12" x14ac:dyDescent="0.2">
      <c r="A126" s="19" t="s">
        <v>870</v>
      </c>
      <c r="B126" s="20">
        <v>366</v>
      </c>
      <c r="C126" s="20">
        <v>187</v>
      </c>
      <c r="D126" s="20">
        <v>30</v>
      </c>
      <c r="E126" s="20">
        <v>1</v>
      </c>
      <c r="F126" s="20">
        <v>3</v>
      </c>
      <c r="G126" s="20">
        <v>18</v>
      </c>
      <c r="H126" s="20">
        <v>4</v>
      </c>
      <c r="I126" s="20">
        <v>10</v>
      </c>
      <c r="J126" s="20">
        <v>75</v>
      </c>
      <c r="K126" s="20">
        <v>82</v>
      </c>
      <c r="L126" s="20">
        <v>10</v>
      </c>
    </row>
    <row r="127" spans="1:12" x14ac:dyDescent="0.2">
      <c r="A127" s="21" t="s">
        <v>126</v>
      </c>
      <c r="B127" s="30">
        <v>100</v>
      </c>
      <c r="C127" s="30">
        <v>51.092896000000003</v>
      </c>
      <c r="D127" s="30">
        <v>8.1967210000000001</v>
      </c>
      <c r="E127" s="30">
        <v>0.27322400000000002</v>
      </c>
      <c r="F127" s="30">
        <v>0.81967199999999996</v>
      </c>
      <c r="G127" s="30">
        <v>4.9180330000000003</v>
      </c>
      <c r="H127" s="30">
        <v>1.0928960000000001</v>
      </c>
      <c r="I127" s="30">
        <v>2.73224</v>
      </c>
      <c r="J127" s="30">
        <v>20.491803000000001</v>
      </c>
      <c r="K127" s="30">
        <v>22.404371999999999</v>
      </c>
      <c r="L127" s="30">
        <v>2.73224</v>
      </c>
    </row>
    <row r="128" spans="1:12" x14ac:dyDescent="0.2">
      <c r="A128" s="19" t="s">
        <v>871</v>
      </c>
      <c r="B128" s="20">
        <v>1212</v>
      </c>
      <c r="C128" s="20">
        <v>768</v>
      </c>
      <c r="D128" s="20">
        <v>43</v>
      </c>
      <c r="E128" s="20">
        <v>2</v>
      </c>
      <c r="F128" s="20">
        <v>7</v>
      </c>
      <c r="G128" s="20">
        <v>33</v>
      </c>
      <c r="H128" s="20">
        <v>18</v>
      </c>
      <c r="I128" s="20">
        <v>34</v>
      </c>
      <c r="J128" s="20">
        <v>160</v>
      </c>
      <c r="K128" s="20">
        <v>238</v>
      </c>
      <c r="L128" s="20">
        <v>33</v>
      </c>
    </row>
    <row r="129" spans="1:12" x14ac:dyDescent="0.2">
      <c r="A129" s="21" t="s">
        <v>126</v>
      </c>
      <c r="B129" s="30">
        <v>100</v>
      </c>
      <c r="C129" s="30">
        <v>63.366337000000001</v>
      </c>
      <c r="D129" s="30">
        <v>3.5478550000000002</v>
      </c>
      <c r="E129" s="30">
        <v>0.165017</v>
      </c>
      <c r="F129" s="30">
        <v>0.57755800000000002</v>
      </c>
      <c r="G129" s="30">
        <v>2.722772</v>
      </c>
      <c r="H129" s="30">
        <v>1.4851490000000001</v>
      </c>
      <c r="I129" s="30">
        <v>2.8052809999999999</v>
      </c>
      <c r="J129" s="30">
        <v>13.201320000000001</v>
      </c>
      <c r="K129" s="30">
        <v>19.636963999999999</v>
      </c>
      <c r="L129" s="30">
        <v>2.722772</v>
      </c>
    </row>
    <row r="130" spans="1:12" x14ac:dyDescent="0.2">
      <c r="A130" s="19" t="s">
        <v>137</v>
      </c>
      <c r="B130" s="20">
        <v>112</v>
      </c>
      <c r="C130" s="20">
        <v>73</v>
      </c>
      <c r="D130" s="20">
        <v>6</v>
      </c>
      <c r="E130" s="20">
        <v>0</v>
      </c>
      <c r="F130" s="20">
        <v>1</v>
      </c>
      <c r="G130" s="20">
        <v>4</v>
      </c>
      <c r="H130" s="20">
        <v>3</v>
      </c>
      <c r="I130" s="20">
        <v>2</v>
      </c>
      <c r="J130" s="20">
        <v>15</v>
      </c>
      <c r="K130" s="20">
        <v>19</v>
      </c>
      <c r="L130" s="20">
        <v>3</v>
      </c>
    </row>
    <row r="131" spans="1:12" x14ac:dyDescent="0.2">
      <c r="A131" s="21" t="s">
        <v>126</v>
      </c>
      <c r="B131" s="30">
        <v>100</v>
      </c>
      <c r="C131" s="30">
        <v>65.178571000000005</v>
      </c>
      <c r="D131" s="30">
        <v>5.3571429999999998</v>
      </c>
      <c r="E131" s="30">
        <v>0</v>
      </c>
      <c r="F131" s="30">
        <v>0.89285700000000001</v>
      </c>
      <c r="G131" s="30">
        <v>3.5714290000000002</v>
      </c>
      <c r="H131" s="30">
        <v>2.6785709999999998</v>
      </c>
      <c r="I131" s="30">
        <v>1.785714</v>
      </c>
      <c r="J131" s="30">
        <v>13.392856999999999</v>
      </c>
      <c r="K131" s="30">
        <v>16.964286000000001</v>
      </c>
      <c r="L131" s="30">
        <v>2.6785709999999998</v>
      </c>
    </row>
    <row r="132" spans="1:12" x14ac:dyDescent="0.2">
      <c r="A132" s="19" t="s">
        <v>138</v>
      </c>
      <c r="B132" s="20">
        <v>673</v>
      </c>
      <c r="C132" s="20">
        <v>470</v>
      </c>
      <c r="D132" s="20">
        <v>21</v>
      </c>
      <c r="E132" s="20">
        <v>0</v>
      </c>
      <c r="F132" s="20">
        <v>1</v>
      </c>
      <c r="G132" s="20">
        <v>16</v>
      </c>
      <c r="H132" s="20">
        <v>14</v>
      </c>
      <c r="I132" s="20">
        <v>14</v>
      </c>
      <c r="J132" s="20">
        <v>81</v>
      </c>
      <c r="K132" s="20">
        <v>115</v>
      </c>
      <c r="L132" s="20">
        <v>14</v>
      </c>
    </row>
    <row r="133" spans="1:12" x14ac:dyDescent="0.2">
      <c r="A133" s="21" t="s">
        <v>126</v>
      </c>
      <c r="B133" s="30">
        <v>100</v>
      </c>
      <c r="C133" s="30">
        <v>69.836552999999995</v>
      </c>
      <c r="D133" s="30">
        <v>3.1203569999999998</v>
      </c>
      <c r="E133" s="30">
        <v>0</v>
      </c>
      <c r="F133" s="30">
        <v>0.148588</v>
      </c>
      <c r="G133" s="30">
        <v>2.3774150000000001</v>
      </c>
      <c r="H133" s="30">
        <v>2.080238</v>
      </c>
      <c r="I133" s="30">
        <v>2.080238</v>
      </c>
      <c r="J133" s="30">
        <v>12.035660999999999</v>
      </c>
      <c r="K133" s="30">
        <v>17.087667</v>
      </c>
      <c r="L133" s="30">
        <v>2.080238</v>
      </c>
    </row>
    <row r="134" spans="1:12" x14ac:dyDescent="0.2">
      <c r="A134" s="19" t="s">
        <v>872</v>
      </c>
      <c r="B134" s="20">
        <v>75</v>
      </c>
      <c r="C134" s="20">
        <v>46</v>
      </c>
      <c r="D134" s="20">
        <v>4</v>
      </c>
      <c r="E134" s="20">
        <v>0</v>
      </c>
      <c r="F134" s="20">
        <v>0</v>
      </c>
      <c r="G134" s="20">
        <v>1</v>
      </c>
      <c r="H134" s="20">
        <v>2</v>
      </c>
      <c r="I134" s="20">
        <v>5</v>
      </c>
      <c r="J134" s="20">
        <v>8</v>
      </c>
      <c r="K134" s="20">
        <v>10</v>
      </c>
      <c r="L134" s="20">
        <v>4</v>
      </c>
    </row>
    <row r="135" spans="1:12" x14ac:dyDescent="0.2">
      <c r="A135" s="21" t="s">
        <v>126</v>
      </c>
      <c r="B135" s="30">
        <v>100</v>
      </c>
      <c r="C135" s="30">
        <v>61.333333000000003</v>
      </c>
      <c r="D135" s="30">
        <v>5.3333329999999997</v>
      </c>
      <c r="E135" s="30">
        <v>0</v>
      </c>
      <c r="F135" s="30">
        <v>0</v>
      </c>
      <c r="G135" s="30">
        <v>1.3333330000000001</v>
      </c>
      <c r="H135" s="30">
        <v>2.6666669999999999</v>
      </c>
      <c r="I135" s="30">
        <v>6.6666670000000003</v>
      </c>
      <c r="J135" s="30">
        <v>10.666667</v>
      </c>
      <c r="K135" s="30">
        <v>13.333333</v>
      </c>
      <c r="L135" s="30">
        <v>5.3333329999999997</v>
      </c>
    </row>
    <row r="136" spans="1:12" x14ac:dyDescent="0.2">
      <c r="A136" s="19" t="s">
        <v>873</v>
      </c>
      <c r="B136" s="20">
        <v>178</v>
      </c>
      <c r="C136" s="20">
        <v>107</v>
      </c>
      <c r="D136" s="20">
        <v>9</v>
      </c>
      <c r="E136" s="20">
        <v>2</v>
      </c>
      <c r="F136" s="20">
        <v>0</v>
      </c>
      <c r="G136" s="20">
        <v>3</v>
      </c>
      <c r="H136" s="20">
        <v>1</v>
      </c>
      <c r="I136" s="20">
        <v>8</v>
      </c>
      <c r="J136" s="20">
        <v>29</v>
      </c>
      <c r="K136" s="20">
        <v>34</v>
      </c>
      <c r="L136" s="20">
        <v>5</v>
      </c>
    </row>
    <row r="137" spans="1:12" x14ac:dyDescent="0.2">
      <c r="A137" s="21" t="s">
        <v>126</v>
      </c>
      <c r="B137" s="30">
        <v>100</v>
      </c>
      <c r="C137" s="30">
        <v>60.112360000000002</v>
      </c>
      <c r="D137" s="30">
        <v>5.0561800000000003</v>
      </c>
      <c r="E137" s="30">
        <v>1.123596</v>
      </c>
      <c r="F137" s="30">
        <v>0</v>
      </c>
      <c r="G137" s="30">
        <v>1.6853929999999999</v>
      </c>
      <c r="H137" s="30">
        <v>0.56179800000000002</v>
      </c>
      <c r="I137" s="30">
        <v>4.4943819999999999</v>
      </c>
      <c r="J137" s="30">
        <v>16.292134999999998</v>
      </c>
      <c r="K137" s="30">
        <v>19.101123999999999</v>
      </c>
      <c r="L137" s="30">
        <v>2.808989</v>
      </c>
    </row>
    <row r="138" spans="1:12" x14ac:dyDescent="0.2">
      <c r="A138" s="19" t="s">
        <v>1441</v>
      </c>
      <c r="B138" s="20">
        <v>1644</v>
      </c>
      <c r="C138" s="20">
        <v>1056</v>
      </c>
      <c r="D138" s="20">
        <v>60</v>
      </c>
      <c r="E138" s="20">
        <v>2</v>
      </c>
      <c r="F138" s="20">
        <v>8</v>
      </c>
      <c r="G138" s="20">
        <v>47</v>
      </c>
      <c r="H138" s="20">
        <v>25</v>
      </c>
      <c r="I138" s="20">
        <v>45</v>
      </c>
      <c r="J138" s="20">
        <v>214</v>
      </c>
      <c r="K138" s="20">
        <v>312</v>
      </c>
      <c r="L138" s="20">
        <v>46</v>
      </c>
    </row>
    <row r="139" spans="1:12" x14ac:dyDescent="0.2">
      <c r="A139" s="21" t="s">
        <v>126</v>
      </c>
      <c r="B139" s="30">
        <v>100</v>
      </c>
      <c r="C139" s="30">
        <v>64.233576999999997</v>
      </c>
      <c r="D139" s="30">
        <v>3.649635</v>
      </c>
      <c r="E139" s="30">
        <v>0.121655</v>
      </c>
      <c r="F139" s="30">
        <v>0.48661799999999999</v>
      </c>
      <c r="G139" s="30">
        <v>2.8588809999999998</v>
      </c>
      <c r="H139" s="30">
        <v>1.5206809999999999</v>
      </c>
      <c r="I139" s="30">
        <v>2.7372260000000002</v>
      </c>
      <c r="J139" s="30">
        <v>13.017032</v>
      </c>
      <c r="K139" s="30">
        <v>18.978102</v>
      </c>
      <c r="L139" s="30">
        <v>2.798054</v>
      </c>
    </row>
    <row r="140" spans="1:12" x14ac:dyDescent="0.2">
      <c r="A140" s="18" t="s">
        <v>874</v>
      </c>
      <c r="B140" s="18"/>
      <c r="C140" s="18"/>
      <c r="D140" s="18"/>
      <c r="E140" s="18"/>
      <c r="F140" s="18"/>
      <c r="G140" s="18"/>
      <c r="H140" s="18"/>
      <c r="I140" s="18"/>
      <c r="J140" s="18"/>
      <c r="K140" s="18"/>
      <c r="L140" s="18"/>
    </row>
    <row r="141" spans="1:12" x14ac:dyDescent="0.2">
      <c r="A141" s="21" t="s">
        <v>875</v>
      </c>
      <c r="B141" s="34">
        <v>366</v>
      </c>
      <c r="C141" s="34">
        <v>187</v>
      </c>
      <c r="D141" s="34">
        <v>30</v>
      </c>
      <c r="E141" s="34">
        <v>1</v>
      </c>
      <c r="F141" s="34">
        <v>3</v>
      </c>
      <c r="G141" s="34">
        <v>18</v>
      </c>
      <c r="H141" s="34">
        <v>4</v>
      </c>
      <c r="I141" s="34">
        <v>10</v>
      </c>
      <c r="J141" s="34">
        <v>75</v>
      </c>
      <c r="K141" s="34">
        <v>82</v>
      </c>
      <c r="L141" s="34">
        <v>10</v>
      </c>
    </row>
    <row r="142" spans="1:12" x14ac:dyDescent="0.2">
      <c r="A142" s="21" t="s">
        <v>126</v>
      </c>
      <c r="B142" s="30">
        <v>100</v>
      </c>
      <c r="C142" s="30">
        <v>51.092896000000003</v>
      </c>
      <c r="D142" s="30">
        <v>8.1967210000000001</v>
      </c>
      <c r="E142" s="30">
        <v>0.27322400000000002</v>
      </c>
      <c r="F142" s="30">
        <v>0.81967199999999996</v>
      </c>
      <c r="G142" s="30">
        <v>4.9180330000000003</v>
      </c>
      <c r="H142" s="30">
        <v>1.0928960000000001</v>
      </c>
      <c r="I142" s="30">
        <v>2.73224</v>
      </c>
      <c r="J142" s="30">
        <v>20.491803000000001</v>
      </c>
      <c r="K142" s="30">
        <v>22.404371999999999</v>
      </c>
      <c r="L142" s="30">
        <v>2.73224</v>
      </c>
    </row>
    <row r="143" spans="1:12" x14ac:dyDescent="0.2">
      <c r="A143" s="21" t="s">
        <v>876</v>
      </c>
      <c r="B143" s="34">
        <v>954</v>
      </c>
      <c r="C143" s="34">
        <v>585</v>
      </c>
      <c r="D143" s="34">
        <v>37</v>
      </c>
      <c r="E143" s="34">
        <v>2</v>
      </c>
      <c r="F143" s="34">
        <v>6</v>
      </c>
      <c r="G143" s="34">
        <v>28</v>
      </c>
      <c r="H143" s="34">
        <v>12</v>
      </c>
      <c r="I143" s="34">
        <v>28</v>
      </c>
      <c r="J143" s="34">
        <v>134</v>
      </c>
      <c r="K143" s="34">
        <v>193</v>
      </c>
      <c r="L143" s="34">
        <v>26</v>
      </c>
    </row>
    <row r="144" spans="1:12" x14ac:dyDescent="0.2">
      <c r="A144" s="21" t="s">
        <v>126</v>
      </c>
      <c r="B144" s="30">
        <v>100</v>
      </c>
      <c r="C144" s="30">
        <v>61.320754999999998</v>
      </c>
      <c r="D144" s="30">
        <v>3.8784070000000002</v>
      </c>
      <c r="E144" s="30">
        <v>0.209644</v>
      </c>
      <c r="F144" s="30">
        <v>0.62893100000000002</v>
      </c>
      <c r="G144" s="30">
        <v>2.9350100000000001</v>
      </c>
      <c r="H144" s="30">
        <v>1.257862</v>
      </c>
      <c r="I144" s="30">
        <v>2.9350100000000001</v>
      </c>
      <c r="J144" s="30">
        <v>14.046122</v>
      </c>
      <c r="K144" s="30">
        <v>20.230608</v>
      </c>
      <c r="L144" s="30">
        <v>2.7253669999999999</v>
      </c>
    </row>
    <row r="145" spans="1:12" x14ac:dyDescent="0.2">
      <c r="A145" s="19" t="s">
        <v>877</v>
      </c>
      <c r="B145" s="20">
        <v>345</v>
      </c>
      <c r="C145" s="20">
        <v>239</v>
      </c>
      <c r="D145" s="20">
        <v>14</v>
      </c>
      <c r="E145" s="20">
        <v>0</v>
      </c>
      <c r="F145" s="20">
        <v>2</v>
      </c>
      <c r="G145" s="20">
        <v>10</v>
      </c>
      <c r="H145" s="20">
        <v>6</v>
      </c>
      <c r="I145" s="20">
        <v>8</v>
      </c>
      <c r="J145" s="20">
        <v>46</v>
      </c>
      <c r="K145" s="20">
        <v>58</v>
      </c>
      <c r="L145" s="20">
        <v>5</v>
      </c>
    </row>
    <row r="146" spans="1:12" x14ac:dyDescent="0.2">
      <c r="A146" s="21" t="s">
        <v>126</v>
      </c>
      <c r="B146" s="30">
        <v>100</v>
      </c>
      <c r="C146" s="30">
        <v>69.275362000000001</v>
      </c>
      <c r="D146" s="30">
        <v>4.0579710000000002</v>
      </c>
      <c r="E146" s="30">
        <v>0</v>
      </c>
      <c r="F146" s="30">
        <v>0.57970999999999995</v>
      </c>
      <c r="G146" s="30">
        <v>2.8985509999999999</v>
      </c>
      <c r="H146" s="30">
        <v>1.7391300000000001</v>
      </c>
      <c r="I146" s="30">
        <v>2.3188409999999999</v>
      </c>
      <c r="J146" s="30">
        <v>13.333333</v>
      </c>
      <c r="K146" s="30">
        <v>16.811593999999999</v>
      </c>
      <c r="L146" s="30">
        <v>1.4492750000000001</v>
      </c>
    </row>
    <row r="147" spans="1:12" x14ac:dyDescent="0.2">
      <c r="A147" s="19" t="s">
        <v>878</v>
      </c>
      <c r="B147" s="20">
        <v>141</v>
      </c>
      <c r="C147" s="20">
        <v>98</v>
      </c>
      <c r="D147" s="20">
        <v>5</v>
      </c>
      <c r="E147" s="20">
        <v>0</v>
      </c>
      <c r="F147" s="20">
        <v>0</v>
      </c>
      <c r="G147" s="20">
        <v>3</v>
      </c>
      <c r="H147" s="20">
        <v>2</v>
      </c>
      <c r="I147" s="20">
        <v>5</v>
      </c>
      <c r="J147" s="20">
        <v>8</v>
      </c>
      <c r="K147" s="20">
        <v>28</v>
      </c>
      <c r="L147" s="20">
        <v>6</v>
      </c>
    </row>
    <row r="148" spans="1:12" x14ac:dyDescent="0.2">
      <c r="A148" s="21" t="s">
        <v>126</v>
      </c>
      <c r="B148" s="30">
        <v>100</v>
      </c>
      <c r="C148" s="30">
        <v>69.503546</v>
      </c>
      <c r="D148" s="30">
        <v>3.5460989999999999</v>
      </c>
      <c r="E148" s="30">
        <v>0</v>
      </c>
      <c r="F148" s="30">
        <v>0</v>
      </c>
      <c r="G148" s="30">
        <v>2.1276600000000001</v>
      </c>
      <c r="H148" s="30">
        <v>1.4184399999999999</v>
      </c>
      <c r="I148" s="30">
        <v>3.5460989999999999</v>
      </c>
      <c r="J148" s="30">
        <v>5.6737590000000004</v>
      </c>
      <c r="K148" s="30">
        <v>19.858156000000001</v>
      </c>
      <c r="L148" s="30">
        <v>4.2553190000000001</v>
      </c>
    </row>
    <row r="149" spans="1:12" x14ac:dyDescent="0.2">
      <c r="A149" s="19" t="s">
        <v>879</v>
      </c>
      <c r="B149" s="20">
        <v>56</v>
      </c>
      <c r="C149" s="20">
        <v>37</v>
      </c>
      <c r="D149" s="20">
        <v>0</v>
      </c>
      <c r="E149" s="20">
        <v>0</v>
      </c>
      <c r="F149" s="20">
        <v>0</v>
      </c>
      <c r="G149" s="20">
        <v>1</v>
      </c>
      <c r="H149" s="20">
        <v>1</v>
      </c>
      <c r="I149" s="20">
        <v>0</v>
      </c>
      <c r="J149" s="20">
        <v>6</v>
      </c>
      <c r="K149" s="20">
        <v>11</v>
      </c>
      <c r="L149" s="20">
        <v>1</v>
      </c>
    </row>
    <row r="150" spans="1:12" x14ac:dyDescent="0.2">
      <c r="A150" s="21" t="s">
        <v>126</v>
      </c>
      <c r="B150" s="30">
        <v>100</v>
      </c>
      <c r="C150" s="30">
        <v>66.071428999999995</v>
      </c>
      <c r="D150" s="30">
        <v>0</v>
      </c>
      <c r="E150" s="30">
        <v>0</v>
      </c>
      <c r="F150" s="30">
        <v>0</v>
      </c>
      <c r="G150" s="30">
        <v>1.785714</v>
      </c>
      <c r="H150" s="30">
        <v>1.785714</v>
      </c>
      <c r="I150" s="30">
        <v>0</v>
      </c>
      <c r="J150" s="30">
        <v>10.714286</v>
      </c>
      <c r="K150" s="30">
        <v>19.642856999999999</v>
      </c>
      <c r="L150" s="30">
        <v>1.785714</v>
      </c>
    </row>
    <row r="151" spans="1:12" x14ac:dyDescent="0.2">
      <c r="A151" s="19" t="s">
        <v>880</v>
      </c>
      <c r="B151" s="20">
        <v>48</v>
      </c>
      <c r="C151" s="20">
        <v>35</v>
      </c>
      <c r="D151" s="20">
        <v>2</v>
      </c>
      <c r="E151" s="20">
        <v>0</v>
      </c>
      <c r="F151" s="20">
        <v>0</v>
      </c>
      <c r="G151" s="20">
        <v>1</v>
      </c>
      <c r="H151" s="20">
        <v>2</v>
      </c>
      <c r="I151" s="20">
        <v>4</v>
      </c>
      <c r="J151" s="20">
        <v>5</v>
      </c>
      <c r="K151" s="20">
        <v>5</v>
      </c>
      <c r="L151" s="20">
        <v>1</v>
      </c>
    </row>
    <row r="152" spans="1:12" x14ac:dyDescent="0.2">
      <c r="A152" s="21" t="s">
        <v>126</v>
      </c>
      <c r="B152" s="30">
        <v>100</v>
      </c>
      <c r="C152" s="30">
        <v>72.916667000000004</v>
      </c>
      <c r="D152" s="30">
        <v>4.1666670000000003</v>
      </c>
      <c r="E152" s="30">
        <v>0</v>
      </c>
      <c r="F152" s="30">
        <v>0</v>
      </c>
      <c r="G152" s="30">
        <v>2.0833330000000001</v>
      </c>
      <c r="H152" s="30">
        <v>4.1666670000000003</v>
      </c>
      <c r="I152" s="30">
        <v>8.3333329999999997</v>
      </c>
      <c r="J152" s="30">
        <v>10.416667</v>
      </c>
      <c r="K152" s="30">
        <v>10.416667</v>
      </c>
      <c r="L152" s="30">
        <v>2.0833330000000001</v>
      </c>
    </row>
    <row r="153" spans="1:12" x14ac:dyDescent="0.2">
      <c r="A153" s="19" t="s">
        <v>881</v>
      </c>
      <c r="B153" s="20">
        <v>20</v>
      </c>
      <c r="C153" s="20">
        <v>14</v>
      </c>
      <c r="D153" s="20">
        <v>0</v>
      </c>
      <c r="E153" s="20">
        <v>0</v>
      </c>
      <c r="F153" s="20">
        <v>0</v>
      </c>
      <c r="G153" s="20">
        <v>0</v>
      </c>
      <c r="H153" s="20">
        <v>1</v>
      </c>
      <c r="I153" s="20">
        <v>0</v>
      </c>
      <c r="J153" s="20">
        <v>1</v>
      </c>
      <c r="K153" s="20">
        <v>2</v>
      </c>
      <c r="L153" s="20">
        <v>2</v>
      </c>
    </row>
    <row r="154" spans="1:12" x14ac:dyDescent="0.2">
      <c r="A154" s="21" t="s">
        <v>126</v>
      </c>
      <c r="B154" s="30">
        <v>100</v>
      </c>
      <c r="C154" s="30">
        <v>70</v>
      </c>
      <c r="D154" s="30">
        <v>0</v>
      </c>
      <c r="E154" s="30">
        <v>0</v>
      </c>
      <c r="F154" s="30">
        <v>0</v>
      </c>
      <c r="G154" s="30">
        <v>0</v>
      </c>
      <c r="H154" s="30">
        <v>5</v>
      </c>
      <c r="I154" s="30">
        <v>0</v>
      </c>
      <c r="J154" s="30">
        <v>5</v>
      </c>
      <c r="K154" s="30">
        <v>10</v>
      </c>
      <c r="L154" s="30">
        <v>10</v>
      </c>
    </row>
    <row r="155" spans="1:12" x14ac:dyDescent="0.2">
      <c r="A155" s="19" t="s">
        <v>882</v>
      </c>
      <c r="B155" s="20">
        <v>4</v>
      </c>
      <c r="C155" s="20">
        <v>2</v>
      </c>
      <c r="D155" s="20">
        <v>0</v>
      </c>
      <c r="E155" s="20">
        <v>0</v>
      </c>
      <c r="F155" s="20">
        <v>0</v>
      </c>
      <c r="G155" s="20">
        <v>0</v>
      </c>
      <c r="H155" s="20">
        <v>0</v>
      </c>
      <c r="I155" s="20">
        <v>0</v>
      </c>
      <c r="J155" s="20">
        <v>1</v>
      </c>
      <c r="K155" s="20">
        <v>0</v>
      </c>
      <c r="L155" s="20">
        <v>1</v>
      </c>
    </row>
    <row r="156" spans="1:12" x14ac:dyDescent="0.2">
      <c r="A156" s="21" t="s">
        <v>126</v>
      </c>
      <c r="B156" s="30">
        <v>100</v>
      </c>
      <c r="C156" s="30">
        <v>50</v>
      </c>
      <c r="D156" s="30">
        <v>0</v>
      </c>
      <c r="E156" s="30">
        <v>0</v>
      </c>
      <c r="F156" s="30">
        <v>0</v>
      </c>
      <c r="G156" s="30">
        <v>0</v>
      </c>
      <c r="H156" s="30">
        <v>0</v>
      </c>
      <c r="I156" s="30">
        <v>0</v>
      </c>
      <c r="J156" s="30">
        <v>25</v>
      </c>
      <c r="K156" s="30">
        <v>0</v>
      </c>
      <c r="L156" s="30">
        <v>25</v>
      </c>
    </row>
    <row r="157" spans="1:12" x14ac:dyDescent="0.2">
      <c r="A157" s="19" t="s">
        <v>883</v>
      </c>
      <c r="B157" s="20">
        <v>2</v>
      </c>
      <c r="C157" s="20">
        <v>2</v>
      </c>
      <c r="D157" s="20">
        <v>0</v>
      </c>
      <c r="E157" s="20">
        <v>0</v>
      </c>
      <c r="F157" s="20">
        <v>0</v>
      </c>
      <c r="G157" s="20">
        <v>0</v>
      </c>
      <c r="H157" s="20">
        <v>0</v>
      </c>
      <c r="I157" s="20">
        <v>0</v>
      </c>
      <c r="J157" s="20">
        <v>0</v>
      </c>
      <c r="K157" s="20">
        <v>0</v>
      </c>
      <c r="L157" s="20">
        <v>0</v>
      </c>
    </row>
    <row r="158" spans="1:12" x14ac:dyDescent="0.2">
      <c r="A158" s="21" t="s">
        <v>126</v>
      </c>
      <c r="B158" s="30">
        <v>100</v>
      </c>
      <c r="C158" s="30">
        <v>100</v>
      </c>
      <c r="D158" s="30">
        <v>0</v>
      </c>
      <c r="E158" s="30">
        <v>0</v>
      </c>
      <c r="F158" s="30">
        <v>0</v>
      </c>
      <c r="G158" s="30">
        <v>0</v>
      </c>
      <c r="H158" s="30">
        <v>0</v>
      </c>
      <c r="I158" s="30">
        <v>0</v>
      </c>
      <c r="J158" s="30">
        <v>0</v>
      </c>
      <c r="K158" s="30">
        <v>0</v>
      </c>
      <c r="L158" s="30">
        <v>0</v>
      </c>
    </row>
    <row r="159" spans="1:12" x14ac:dyDescent="0.2">
      <c r="A159" s="19" t="s">
        <v>884</v>
      </c>
      <c r="B159" s="20">
        <v>2</v>
      </c>
      <c r="C159" s="20">
        <v>2</v>
      </c>
      <c r="D159" s="20">
        <v>0</v>
      </c>
      <c r="E159" s="20">
        <v>0</v>
      </c>
      <c r="F159" s="20">
        <v>0</v>
      </c>
      <c r="G159" s="20">
        <v>0</v>
      </c>
      <c r="H159" s="20">
        <v>0</v>
      </c>
      <c r="I159" s="20">
        <v>0</v>
      </c>
      <c r="J159" s="20">
        <v>0</v>
      </c>
      <c r="K159" s="20">
        <v>0</v>
      </c>
      <c r="L159" s="20">
        <v>0</v>
      </c>
    </row>
    <row r="160" spans="1:12" x14ac:dyDescent="0.2">
      <c r="A160" s="21" t="s">
        <v>126</v>
      </c>
      <c r="B160" s="30">
        <v>100</v>
      </c>
      <c r="C160" s="30">
        <v>100</v>
      </c>
      <c r="D160" s="30">
        <v>0</v>
      </c>
      <c r="E160" s="30">
        <v>0</v>
      </c>
      <c r="F160" s="30">
        <v>0</v>
      </c>
      <c r="G160" s="30">
        <v>0</v>
      </c>
      <c r="H160" s="30">
        <v>0</v>
      </c>
      <c r="I160" s="30">
        <v>0</v>
      </c>
      <c r="J160" s="30">
        <v>0</v>
      </c>
      <c r="K160" s="30">
        <v>0</v>
      </c>
      <c r="L160" s="30">
        <v>0</v>
      </c>
    </row>
    <row r="161" spans="1:12" x14ac:dyDescent="0.2">
      <c r="A161" s="19" t="s">
        <v>873</v>
      </c>
      <c r="B161" s="20">
        <v>250</v>
      </c>
      <c r="C161" s="20">
        <v>149</v>
      </c>
      <c r="D161" s="20">
        <v>11</v>
      </c>
      <c r="E161" s="20">
        <v>2</v>
      </c>
      <c r="F161" s="20">
        <v>0</v>
      </c>
      <c r="G161" s="20">
        <v>7</v>
      </c>
      <c r="H161" s="20">
        <v>2</v>
      </c>
      <c r="I161" s="20">
        <v>8</v>
      </c>
      <c r="J161" s="20">
        <v>42</v>
      </c>
      <c r="K161" s="20">
        <v>49</v>
      </c>
      <c r="L161" s="20">
        <v>9</v>
      </c>
    </row>
    <row r="162" spans="1:12" x14ac:dyDescent="0.2">
      <c r="A162" s="21" t="s">
        <v>126</v>
      </c>
      <c r="B162" s="30">
        <v>100</v>
      </c>
      <c r="C162" s="30">
        <v>59.6</v>
      </c>
      <c r="D162" s="30">
        <v>4.4000000000000004</v>
      </c>
      <c r="E162" s="30">
        <v>0.8</v>
      </c>
      <c r="F162" s="30">
        <v>0</v>
      </c>
      <c r="G162" s="30">
        <v>2.8</v>
      </c>
      <c r="H162" s="30">
        <v>0.8</v>
      </c>
      <c r="I162" s="30">
        <v>3.2</v>
      </c>
      <c r="J162" s="30">
        <v>16.8</v>
      </c>
      <c r="K162" s="30">
        <v>19.600000000000001</v>
      </c>
      <c r="L162" s="30">
        <v>3.6</v>
      </c>
    </row>
    <row r="163" spans="1:12" x14ac:dyDescent="0.2">
      <c r="A163" s="18" t="s">
        <v>885</v>
      </c>
      <c r="B163" s="18"/>
      <c r="C163" s="18"/>
      <c r="D163" s="18"/>
      <c r="E163" s="18"/>
      <c r="F163" s="18"/>
      <c r="G163" s="18"/>
      <c r="H163" s="18"/>
      <c r="I163" s="18"/>
      <c r="J163" s="18"/>
      <c r="K163" s="18"/>
      <c r="L163" s="18"/>
    </row>
    <row r="164" spans="1:12" x14ac:dyDescent="0.2">
      <c r="A164" s="19" t="s">
        <v>886</v>
      </c>
      <c r="B164" s="20">
        <v>1712</v>
      </c>
      <c r="C164" s="20">
        <v>1096</v>
      </c>
      <c r="D164" s="20">
        <v>56</v>
      </c>
      <c r="E164" s="20">
        <v>4</v>
      </c>
      <c r="F164" s="20">
        <v>7</v>
      </c>
      <c r="G164" s="20">
        <v>50</v>
      </c>
      <c r="H164" s="20">
        <v>22</v>
      </c>
      <c r="I164" s="20">
        <v>51</v>
      </c>
      <c r="J164" s="20">
        <v>220</v>
      </c>
      <c r="K164" s="20">
        <v>339</v>
      </c>
      <c r="L164" s="20">
        <v>44</v>
      </c>
    </row>
    <row r="165" spans="1:12" x14ac:dyDescent="0.2">
      <c r="A165" s="21" t="s">
        <v>126</v>
      </c>
      <c r="B165" s="30">
        <v>100</v>
      </c>
      <c r="C165" s="30">
        <v>64.018692000000001</v>
      </c>
      <c r="D165" s="30">
        <v>3.2710279999999998</v>
      </c>
      <c r="E165" s="30">
        <v>0.23364499999999999</v>
      </c>
      <c r="F165" s="30">
        <v>0.40887899999999999</v>
      </c>
      <c r="G165" s="30">
        <v>2.9205610000000002</v>
      </c>
      <c r="H165" s="30">
        <v>1.2850470000000001</v>
      </c>
      <c r="I165" s="30">
        <v>2.9789720000000002</v>
      </c>
      <c r="J165" s="30">
        <v>12.850467</v>
      </c>
      <c r="K165" s="30">
        <v>19.801402</v>
      </c>
      <c r="L165" s="30">
        <v>2.570093</v>
      </c>
    </row>
    <row r="166" spans="1:12" x14ac:dyDescent="0.2">
      <c r="A166" s="19" t="s">
        <v>139</v>
      </c>
      <c r="B166" s="20">
        <v>76</v>
      </c>
      <c r="C166" s="20">
        <v>38</v>
      </c>
      <c r="D166" s="20">
        <v>6</v>
      </c>
      <c r="E166" s="20">
        <v>1</v>
      </c>
      <c r="F166" s="20">
        <v>0</v>
      </c>
      <c r="G166" s="20">
        <v>2</v>
      </c>
      <c r="H166" s="20">
        <v>2</v>
      </c>
      <c r="I166" s="20">
        <v>4</v>
      </c>
      <c r="J166" s="20">
        <v>16</v>
      </c>
      <c r="K166" s="20">
        <v>19</v>
      </c>
      <c r="L166" s="20">
        <v>2</v>
      </c>
    </row>
    <row r="167" spans="1:12" x14ac:dyDescent="0.2">
      <c r="A167" s="21" t="s">
        <v>126</v>
      </c>
      <c r="B167" s="30">
        <v>100</v>
      </c>
      <c r="C167" s="30">
        <v>50</v>
      </c>
      <c r="D167" s="30">
        <v>7.8947370000000001</v>
      </c>
      <c r="E167" s="30">
        <v>1.3157890000000001</v>
      </c>
      <c r="F167" s="30">
        <v>0</v>
      </c>
      <c r="G167" s="30">
        <v>2.6315789999999999</v>
      </c>
      <c r="H167" s="30">
        <v>2.6315789999999999</v>
      </c>
      <c r="I167" s="30">
        <v>5.2631579999999998</v>
      </c>
      <c r="J167" s="30">
        <v>21.052631999999999</v>
      </c>
      <c r="K167" s="30">
        <v>25</v>
      </c>
      <c r="L167" s="30">
        <v>2.6315789999999999</v>
      </c>
    </row>
    <row r="168" spans="1:12" x14ac:dyDescent="0.2">
      <c r="A168" s="19" t="s">
        <v>887</v>
      </c>
      <c r="B168" s="20">
        <v>59</v>
      </c>
      <c r="C168" s="20">
        <v>32</v>
      </c>
      <c r="D168" s="20">
        <v>4</v>
      </c>
      <c r="E168" s="20">
        <v>0</v>
      </c>
      <c r="F168" s="20">
        <v>1</v>
      </c>
      <c r="G168" s="20">
        <v>4</v>
      </c>
      <c r="H168" s="20">
        <v>1</v>
      </c>
      <c r="I168" s="20">
        <v>1</v>
      </c>
      <c r="J168" s="20">
        <v>13</v>
      </c>
      <c r="K168" s="20">
        <v>13</v>
      </c>
      <c r="L168" s="20">
        <v>3</v>
      </c>
    </row>
    <row r="169" spans="1:12" x14ac:dyDescent="0.2">
      <c r="A169" s="21" t="s">
        <v>126</v>
      </c>
      <c r="B169" s="30">
        <v>100</v>
      </c>
      <c r="C169" s="30">
        <v>54.237287999999999</v>
      </c>
      <c r="D169" s="30">
        <v>6.7796609999999999</v>
      </c>
      <c r="E169" s="30">
        <v>0</v>
      </c>
      <c r="F169" s="30">
        <v>1.6949149999999999</v>
      </c>
      <c r="G169" s="30">
        <v>6.7796609999999999</v>
      </c>
      <c r="H169" s="30">
        <v>1.6949149999999999</v>
      </c>
      <c r="I169" s="30">
        <v>1.6949149999999999</v>
      </c>
      <c r="J169" s="30">
        <v>22.033898000000001</v>
      </c>
      <c r="K169" s="30">
        <v>22.033898000000001</v>
      </c>
      <c r="L169" s="30">
        <v>5.084746</v>
      </c>
    </row>
    <row r="170" spans="1:12" x14ac:dyDescent="0.2">
      <c r="A170" s="19" t="s">
        <v>140</v>
      </c>
      <c r="B170" s="20">
        <v>194</v>
      </c>
      <c r="C170" s="20">
        <v>92</v>
      </c>
      <c r="D170" s="20">
        <v>24</v>
      </c>
      <c r="E170" s="20">
        <v>0</v>
      </c>
      <c r="F170" s="20">
        <v>3</v>
      </c>
      <c r="G170" s="20">
        <v>7</v>
      </c>
      <c r="H170" s="20">
        <v>4</v>
      </c>
      <c r="I170" s="20">
        <v>3</v>
      </c>
      <c r="J170" s="20">
        <v>52</v>
      </c>
      <c r="K170" s="20">
        <v>34</v>
      </c>
      <c r="L170" s="20">
        <v>5</v>
      </c>
    </row>
    <row r="171" spans="1:12" x14ac:dyDescent="0.2">
      <c r="A171" s="21" t="s">
        <v>126</v>
      </c>
      <c r="B171" s="30">
        <v>100</v>
      </c>
      <c r="C171" s="30">
        <v>47.42268</v>
      </c>
      <c r="D171" s="30">
        <v>12.371134</v>
      </c>
      <c r="E171" s="30">
        <v>0</v>
      </c>
      <c r="F171" s="30">
        <v>1.546392</v>
      </c>
      <c r="G171" s="30">
        <v>3.608247</v>
      </c>
      <c r="H171" s="30">
        <v>2.0618560000000001</v>
      </c>
      <c r="I171" s="30">
        <v>1.546392</v>
      </c>
      <c r="J171" s="30">
        <v>26.804124000000002</v>
      </c>
      <c r="K171" s="30">
        <v>17.525773000000001</v>
      </c>
      <c r="L171" s="30">
        <v>2.5773199999999998</v>
      </c>
    </row>
    <row r="172" spans="1:12" x14ac:dyDescent="0.2">
      <c r="A172" s="19" t="s">
        <v>141</v>
      </c>
      <c r="B172" s="20">
        <v>16</v>
      </c>
      <c r="C172" s="20">
        <v>10</v>
      </c>
      <c r="D172" s="20">
        <v>0</v>
      </c>
      <c r="E172" s="20">
        <v>0</v>
      </c>
      <c r="F172" s="20">
        <v>0</v>
      </c>
      <c r="G172" s="20">
        <v>3</v>
      </c>
      <c r="H172" s="20">
        <v>0</v>
      </c>
      <c r="I172" s="20">
        <v>0</v>
      </c>
      <c r="J172" s="20">
        <v>1</v>
      </c>
      <c r="K172" s="20">
        <v>2</v>
      </c>
      <c r="L172" s="20">
        <v>0</v>
      </c>
    </row>
    <row r="173" spans="1:12" x14ac:dyDescent="0.2">
      <c r="A173" s="21" t="s">
        <v>126</v>
      </c>
      <c r="B173" s="30">
        <v>100</v>
      </c>
      <c r="C173" s="30">
        <v>62.5</v>
      </c>
      <c r="D173" s="30">
        <v>0</v>
      </c>
      <c r="E173" s="30">
        <v>0</v>
      </c>
      <c r="F173" s="30">
        <v>0</v>
      </c>
      <c r="G173" s="30">
        <v>18.75</v>
      </c>
      <c r="H173" s="30">
        <v>0</v>
      </c>
      <c r="I173" s="30">
        <v>0</v>
      </c>
      <c r="J173" s="30">
        <v>6.25</v>
      </c>
      <c r="K173" s="30">
        <v>12.5</v>
      </c>
      <c r="L173" s="30">
        <v>0</v>
      </c>
    </row>
    <row r="174" spans="1:12" x14ac:dyDescent="0.2">
      <c r="A174" s="19" t="s">
        <v>849</v>
      </c>
      <c r="B174" s="20">
        <v>46</v>
      </c>
      <c r="C174" s="20">
        <v>30</v>
      </c>
      <c r="D174" s="20">
        <v>2</v>
      </c>
      <c r="E174" s="20">
        <v>0</v>
      </c>
      <c r="F174" s="20">
        <v>0</v>
      </c>
      <c r="G174" s="20">
        <v>1</v>
      </c>
      <c r="H174" s="20">
        <v>0</v>
      </c>
      <c r="I174" s="20">
        <v>3</v>
      </c>
      <c r="J174" s="20">
        <v>5</v>
      </c>
      <c r="K174" s="20">
        <v>6</v>
      </c>
      <c r="L174" s="20">
        <v>1</v>
      </c>
    </row>
    <row r="175" spans="1:12" x14ac:dyDescent="0.2">
      <c r="A175" s="21" t="s">
        <v>126</v>
      </c>
      <c r="B175" s="30">
        <v>100</v>
      </c>
      <c r="C175" s="30">
        <v>65.217391000000006</v>
      </c>
      <c r="D175" s="30">
        <v>4.3478260000000004</v>
      </c>
      <c r="E175" s="30">
        <v>0</v>
      </c>
      <c r="F175" s="30">
        <v>0</v>
      </c>
      <c r="G175" s="30">
        <v>2.1739130000000002</v>
      </c>
      <c r="H175" s="30">
        <v>0</v>
      </c>
      <c r="I175" s="30">
        <v>6.5217390000000002</v>
      </c>
      <c r="J175" s="30">
        <v>10.869565</v>
      </c>
      <c r="K175" s="30">
        <v>13.043478</v>
      </c>
      <c r="L175" s="30">
        <v>2.1739130000000002</v>
      </c>
    </row>
    <row r="176" spans="1:12" x14ac:dyDescent="0.2">
      <c r="A176" s="19" t="s">
        <v>873</v>
      </c>
      <c r="B176" s="20">
        <v>85</v>
      </c>
      <c r="C176" s="20">
        <v>52</v>
      </c>
      <c r="D176" s="20">
        <v>7</v>
      </c>
      <c r="E176" s="20">
        <v>0</v>
      </c>
      <c r="F176" s="20">
        <v>0</v>
      </c>
      <c r="G176" s="20">
        <v>1</v>
      </c>
      <c r="H176" s="20">
        <v>1</v>
      </c>
      <c r="I176" s="20">
        <v>1</v>
      </c>
      <c r="J176" s="20">
        <v>11</v>
      </c>
      <c r="K176" s="20">
        <v>15</v>
      </c>
      <c r="L176" s="20">
        <v>6</v>
      </c>
    </row>
    <row r="177" spans="1:12" x14ac:dyDescent="0.2">
      <c r="A177" s="21" t="s">
        <v>126</v>
      </c>
      <c r="B177" s="30">
        <v>100</v>
      </c>
      <c r="C177" s="30">
        <v>61.176470999999999</v>
      </c>
      <c r="D177" s="30">
        <v>8.2352939999999997</v>
      </c>
      <c r="E177" s="30">
        <v>0</v>
      </c>
      <c r="F177" s="30">
        <v>0</v>
      </c>
      <c r="G177" s="30">
        <v>1.176471</v>
      </c>
      <c r="H177" s="30">
        <v>1.176471</v>
      </c>
      <c r="I177" s="30">
        <v>1.176471</v>
      </c>
      <c r="J177" s="30">
        <v>12.941176</v>
      </c>
      <c r="K177" s="30">
        <v>17.647058999999999</v>
      </c>
      <c r="L177" s="30">
        <v>7.0588240000000004</v>
      </c>
    </row>
    <row r="178" spans="1:12" x14ac:dyDescent="0.2">
      <c r="A178" s="18" t="s">
        <v>888</v>
      </c>
      <c r="B178" s="18"/>
      <c r="C178" s="18"/>
      <c r="D178" s="18"/>
      <c r="E178" s="18"/>
      <c r="F178" s="18"/>
      <c r="G178" s="18"/>
      <c r="H178" s="18"/>
      <c r="I178" s="18"/>
      <c r="J178" s="18"/>
      <c r="K178" s="18"/>
      <c r="L178" s="18"/>
    </row>
    <row r="179" spans="1:12" x14ac:dyDescent="0.2">
      <c r="A179" s="19" t="s">
        <v>889</v>
      </c>
      <c r="B179" s="20">
        <v>1212</v>
      </c>
      <c r="C179" s="20">
        <v>773</v>
      </c>
      <c r="D179" s="20">
        <v>40</v>
      </c>
      <c r="E179" s="20">
        <v>4</v>
      </c>
      <c r="F179" s="20">
        <v>6</v>
      </c>
      <c r="G179" s="20">
        <v>35</v>
      </c>
      <c r="H179" s="20">
        <v>19</v>
      </c>
      <c r="I179" s="20">
        <v>33</v>
      </c>
      <c r="J179" s="20">
        <v>162</v>
      </c>
      <c r="K179" s="20">
        <v>247</v>
      </c>
      <c r="L179" s="20">
        <v>24</v>
      </c>
    </row>
    <row r="180" spans="1:12" x14ac:dyDescent="0.2">
      <c r="A180" s="21" t="s">
        <v>126</v>
      </c>
      <c r="B180" s="30">
        <v>100</v>
      </c>
      <c r="C180" s="30">
        <v>63.778877999999999</v>
      </c>
      <c r="D180" s="30">
        <v>3.3003300000000002</v>
      </c>
      <c r="E180" s="30">
        <v>0.33003300000000002</v>
      </c>
      <c r="F180" s="30">
        <v>0.49504999999999999</v>
      </c>
      <c r="G180" s="30">
        <v>2.8877890000000002</v>
      </c>
      <c r="H180" s="30">
        <v>1.5676570000000001</v>
      </c>
      <c r="I180" s="30">
        <v>2.722772</v>
      </c>
      <c r="J180" s="30">
        <v>13.366337</v>
      </c>
      <c r="K180" s="30">
        <v>20.379538</v>
      </c>
      <c r="L180" s="30">
        <v>1.9801979999999999</v>
      </c>
    </row>
    <row r="181" spans="1:12" x14ac:dyDescent="0.2">
      <c r="A181" s="19" t="s">
        <v>890</v>
      </c>
      <c r="B181" s="20">
        <v>24</v>
      </c>
      <c r="C181" s="20">
        <v>18</v>
      </c>
      <c r="D181" s="20">
        <v>1</v>
      </c>
      <c r="E181" s="20">
        <v>0</v>
      </c>
      <c r="F181" s="20">
        <v>0</v>
      </c>
      <c r="G181" s="20">
        <v>0</v>
      </c>
      <c r="H181" s="20">
        <v>2</v>
      </c>
      <c r="I181" s="20">
        <v>1</v>
      </c>
      <c r="J181" s="20">
        <v>3</v>
      </c>
      <c r="K181" s="20">
        <v>4</v>
      </c>
      <c r="L181" s="20">
        <v>0</v>
      </c>
    </row>
    <row r="182" spans="1:12" x14ac:dyDescent="0.2">
      <c r="A182" s="21" t="s">
        <v>126</v>
      </c>
      <c r="B182" s="30">
        <v>100</v>
      </c>
      <c r="C182" s="30">
        <v>75</v>
      </c>
      <c r="D182" s="30">
        <v>4.1666670000000003</v>
      </c>
      <c r="E182" s="30">
        <v>0</v>
      </c>
      <c r="F182" s="30">
        <v>0</v>
      </c>
      <c r="G182" s="30">
        <v>0</v>
      </c>
      <c r="H182" s="30">
        <v>8.3333329999999997</v>
      </c>
      <c r="I182" s="30">
        <v>4.1666670000000003</v>
      </c>
      <c r="J182" s="30">
        <v>12.5</v>
      </c>
      <c r="K182" s="30">
        <v>16.666667</v>
      </c>
      <c r="L182" s="30">
        <v>0</v>
      </c>
    </row>
    <row r="183" spans="1:12" x14ac:dyDescent="0.2">
      <c r="A183" s="19" t="s">
        <v>891</v>
      </c>
      <c r="B183" s="20">
        <v>76</v>
      </c>
      <c r="C183" s="20">
        <v>48</v>
      </c>
      <c r="D183" s="20">
        <v>5</v>
      </c>
      <c r="E183" s="20">
        <v>0</v>
      </c>
      <c r="F183" s="20">
        <v>0</v>
      </c>
      <c r="G183" s="20">
        <v>0</v>
      </c>
      <c r="H183" s="20">
        <v>1</v>
      </c>
      <c r="I183" s="20">
        <v>5</v>
      </c>
      <c r="J183" s="20">
        <v>12</v>
      </c>
      <c r="K183" s="20">
        <v>14</v>
      </c>
      <c r="L183" s="20">
        <v>0</v>
      </c>
    </row>
    <row r="184" spans="1:12" x14ac:dyDescent="0.2">
      <c r="A184" s="21" t="s">
        <v>126</v>
      </c>
      <c r="B184" s="30">
        <v>100</v>
      </c>
      <c r="C184" s="30">
        <v>63.157895000000003</v>
      </c>
      <c r="D184" s="30">
        <v>6.5789470000000003</v>
      </c>
      <c r="E184" s="30">
        <v>0</v>
      </c>
      <c r="F184" s="30">
        <v>0</v>
      </c>
      <c r="G184" s="30">
        <v>0</v>
      </c>
      <c r="H184" s="30">
        <v>1.3157890000000001</v>
      </c>
      <c r="I184" s="30">
        <v>6.5789470000000003</v>
      </c>
      <c r="J184" s="30">
        <v>15.789474</v>
      </c>
      <c r="K184" s="30">
        <v>18.421053000000001</v>
      </c>
      <c r="L184" s="30">
        <v>0</v>
      </c>
    </row>
    <row r="185" spans="1:12" x14ac:dyDescent="0.2">
      <c r="A185" s="19" t="s">
        <v>892</v>
      </c>
      <c r="B185" s="20">
        <v>43</v>
      </c>
      <c r="C185" s="20">
        <v>29</v>
      </c>
      <c r="D185" s="20">
        <v>1</v>
      </c>
      <c r="E185" s="20">
        <v>0</v>
      </c>
      <c r="F185" s="20">
        <v>1</v>
      </c>
      <c r="G185" s="20">
        <v>2</v>
      </c>
      <c r="H185" s="20">
        <v>0</v>
      </c>
      <c r="I185" s="20">
        <v>0</v>
      </c>
      <c r="J185" s="20">
        <v>7</v>
      </c>
      <c r="K185" s="20">
        <v>7</v>
      </c>
      <c r="L185" s="20">
        <v>1</v>
      </c>
    </row>
    <row r="186" spans="1:12" x14ac:dyDescent="0.2">
      <c r="A186" s="21" t="s">
        <v>126</v>
      </c>
      <c r="B186" s="30">
        <v>100</v>
      </c>
      <c r="C186" s="30">
        <v>67.441860000000005</v>
      </c>
      <c r="D186" s="30">
        <v>2.3255810000000001</v>
      </c>
      <c r="E186" s="30">
        <v>0</v>
      </c>
      <c r="F186" s="30">
        <v>2.3255810000000001</v>
      </c>
      <c r="G186" s="30">
        <v>4.6511630000000004</v>
      </c>
      <c r="H186" s="30">
        <v>0</v>
      </c>
      <c r="I186" s="30">
        <v>0</v>
      </c>
      <c r="J186" s="30">
        <v>16.279070000000001</v>
      </c>
      <c r="K186" s="30">
        <v>16.279070000000001</v>
      </c>
      <c r="L186" s="30">
        <v>2.3255810000000001</v>
      </c>
    </row>
    <row r="187" spans="1:12" x14ac:dyDescent="0.2">
      <c r="A187" s="19" t="s">
        <v>893</v>
      </c>
      <c r="B187" s="20">
        <v>14</v>
      </c>
      <c r="C187" s="20">
        <v>8</v>
      </c>
      <c r="D187" s="20">
        <v>1</v>
      </c>
      <c r="E187" s="20">
        <v>0</v>
      </c>
      <c r="F187" s="20">
        <v>0</v>
      </c>
      <c r="G187" s="20">
        <v>1</v>
      </c>
      <c r="H187" s="20">
        <v>0</v>
      </c>
      <c r="I187" s="20">
        <v>1</v>
      </c>
      <c r="J187" s="20">
        <v>1</v>
      </c>
      <c r="K187" s="20">
        <v>2</v>
      </c>
      <c r="L187" s="20">
        <v>0</v>
      </c>
    </row>
    <row r="188" spans="1:12" x14ac:dyDescent="0.2">
      <c r="A188" s="21" t="s">
        <v>126</v>
      </c>
      <c r="B188" s="30">
        <v>100</v>
      </c>
      <c r="C188" s="30">
        <v>57.142856999999999</v>
      </c>
      <c r="D188" s="30">
        <v>7.1428570000000002</v>
      </c>
      <c r="E188" s="30">
        <v>0</v>
      </c>
      <c r="F188" s="30">
        <v>0</v>
      </c>
      <c r="G188" s="30">
        <v>7.1428570000000002</v>
      </c>
      <c r="H188" s="30">
        <v>0</v>
      </c>
      <c r="I188" s="30">
        <v>7.1428570000000002</v>
      </c>
      <c r="J188" s="30">
        <v>7.1428570000000002</v>
      </c>
      <c r="K188" s="30">
        <v>14.285714</v>
      </c>
      <c r="L188" s="30">
        <v>0</v>
      </c>
    </row>
    <row r="189" spans="1:12" x14ac:dyDescent="0.2">
      <c r="A189" s="19" t="s">
        <v>894</v>
      </c>
      <c r="B189" s="20">
        <v>5</v>
      </c>
      <c r="C189" s="20">
        <v>3</v>
      </c>
      <c r="D189" s="20">
        <v>0</v>
      </c>
      <c r="E189" s="20">
        <v>0</v>
      </c>
      <c r="F189" s="20">
        <v>0</v>
      </c>
      <c r="G189" s="20">
        <v>0</v>
      </c>
      <c r="H189" s="20">
        <v>0</v>
      </c>
      <c r="I189" s="20">
        <v>0</v>
      </c>
      <c r="J189" s="20">
        <v>2</v>
      </c>
      <c r="K189" s="20">
        <v>0</v>
      </c>
      <c r="L189" s="20">
        <v>0</v>
      </c>
    </row>
    <row r="190" spans="1:12" x14ac:dyDescent="0.2">
      <c r="A190" s="21" t="s">
        <v>126</v>
      </c>
      <c r="B190" s="30">
        <v>100</v>
      </c>
      <c r="C190" s="30">
        <v>60</v>
      </c>
      <c r="D190" s="30">
        <v>0</v>
      </c>
      <c r="E190" s="30">
        <v>0</v>
      </c>
      <c r="F190" s="30">
        <v>0</v>
      </c>
      <c r="G190" s="30">
        <v>0</v>
      </c>
      <c r="H190" s="30">
        <v>0</v>
      </c>
      <c r="I190" s="30">
        <v>0</v>
      </c>
      <c r="J190" s="30">
        <v>40</v>
      </c>
      <c r="K190" s="30">
        <v>0</v>
      </c>
      <c r="L190" s="30">
        <v>0</v>
      </c>
    </row>
    <row r="191" spans="1:12" x14ac:dyDescent="0.2">
      <c r="A191" s="19" t="s">
        <v>873</v>
      </c>
      <c r="B191" s="20">
        <v>414</v>
      </c>
      <c r="C191" s="20">
        <v>255</v>
      </c>
      <c r="D191" s="20">
        <v>14</v>
      </c>
      <c r="E191" s="20">
        <v>1</v>
      </c>
      <c r="F191" s="20">
        <v>0</v>
      </c>
      <c r="G191" s="20">
        <v>14</v>
      </c>
      <c r="H191" s="20">
        <v>2</v>
      </c>
      <c r="I191" s="20">
        <v>15</v>
      </c>
      <c r="J191" s="20">
        <v>49</v>
      </c>
      <c r="K191" s="20">
        <v>84</v>
      </c>
      <c r="L191" s="20">
        <v>21</v>
      </c>
    </row>
    <row r="192" spans="1:12" x14ac:dyDescent="0.2">
      <c r="A192" s="21" t="s">
        <v>126</v>
      </c>
      <c r="B192" s="30">
        <v>100</v>
      </c>
      <c r="C192" s="30">
        <v>61.594203</v>
      </c>
      <c r="D192" s="30">
        <v>3.381643</v>
      </c>
      <c r="E192" s="30">
        <v>0.24154600000000001</v>
      </c>
      <c r="F192" s="30">
        <v>0</v>
      </c>
      <c r="G192" s="30">
        <v>3.381643</v>
      </c>
      <c r="H192" s="30">
        <v>0.48309200000000002</v>
      </c>
      <c r="I192" s="30">
        <v>3.6231879999999999</v>
      </c>
      <c r="J192" s="30">
        <v>11.835749</v>
      </c>
      <c r="K192" s="30">
        <v>20.289854999999999</v>
      </c>
      <c r="L192" s="30">
        <v>5.0724640000000001</v>
      </c>
    </row>
    <row r="193" spans="1:12" x14ac:dyDescent="0.2">
      <c r="A193" s="18" t="s">
        <v>895</v>
      </c>
      <c r="B193" s="18"/>
      <c r="C193" s="18"/>
      <c r="D193" s="18"/>
      <c r="E193" s="18"/>
      <c r="F193" s="18"/>
      <c r="G193" s="18"/>
      <c r="H193" s="18"/>
      <c r="I193" s="18"/>
      <c r="J193" s="18"/>
      <c r="K193" s="18"/>
      <c r="L193" s="18"/>
    </row>
    <row r="194" spans="1:12" x14ac:dyDescent="0.2">
      <c r="A194" s="19" t="s">
        <v>889</v>
      </c>
      <c r="B194" s="20">
        <v>13</v>
      </c>
      <c r="C194" s="20">
        <v>7</v>
      </c>
      <c r="D194" s="20">
        <v>1</v>
      </c>
      <c r="E194" s="20">
        <v>0</v>
      </c>
      <c r="F194" s="20">
        <v>0</v>
      </c>
      <c r="G194" s="20">
        <v>1</v>
      </c>
      <c r="H194" s="20">
        <v>0</v>
      </c>
      <c r="I194" s="20">
        <v>1</v>
      </c>
      <c r="J194" s="20">
        <v>1</v>
      </c>
      <c r="K194" s="20">
        <v>4</v>
      </c>
      <c r="L194" s="20">
        <v>1</v>
      </c>
    </row>
    <row r="195" spans="1:12" x14ac:dyDescent="0.2">
      <c r="A195" s="21" t="s">
        <v>126</v>
      </c>
      <c r="B195" s="30">
        <v>100</v>
      </c>
      <c r="C195" s="30">
        <v>53.846153999999999</v>
      </c>
      <c r="D195" s="30">
        <v>7.6923079999999997</v>
      </c>
      <c r="E195" s="30">
        <v>0</v>
      </c>
      <c r="F195" s="30">
        <v>0</v>
      </c>
      <c r="G195" s="30">
        <v>7.6923079999999997</v>
      </c>
      <c r="H195" s="30">
        <v>0</v>
      </c>
      <c r="I195" s="30">
        <v>7.6923079999999997</v>
      </c>
      <c r="J195" s="30">
        <v>7.6923079999999997</v>
      </c>
      <c r="K195" s="30">
        <v>30.769231000000001</v>
      </c>
      <c r="L195" s="30">
        <v>7.6923079999999997</v>
      </c>
    </row>
    <row r="196" spans="1:12" x14ac:dyDescent="0.2">
      <c r="A196" s="19" t="s">
        <v>890</v>
      </c>
      <c r="B196" s="20">
        <v>89</v>
      </c>
      <c r="C196" s="20">
        <v>37</v>
      </c>
      <c r="D196" s="20">
        <v>8</v>
      </c>
      <c r="E196" s="20">
        <v>0</v>
      </c>
      <c r="F196" s="20">
        <v>1</v>
      </c>
      <c r="G196" s="20">
        <v>8</v>
      </c>
      <c r="H196" s="20">
        <v>1</v>
      </c>
      <c r="I196" s="20">
        <v>2</v>
      </c>
      <c r="J196" s="20">
        <v>25</v>
      </c>
      <c r="K196" s="20">
        <v>22</v>
      </c>
      <c r="L196" s="20">
        <v>1</v>
      </c>
    </row>
    <row r="197" spans="1:12" x14ac:dyDescent="0.2">
      <c r="A197" s="21" t="s">
        <v>126</v>
      </c>
      <c r="B197" s="30">
        <v>100</v>
      </c>
      <c r="C197" s="30">
        <v>41.573034</v>
      </c>
      <c r="D197" s="30">
        <v>8.9887639999999998</v>
      </c>
      <c r="E197" s="30">
        <v>0</v>
      </c>
      <c r="F197" s="30">
        <v>1.123596</v>
      </c>
      <c r="G197" s="30">
        <v>8.9887639999999998</v>
      </c>
      <c r="H197" s="30">
        <v>1.123596</v>
      </c>
      <c r="I197" s="30">
        <v>2.2471909999999999</v>
      </c>
      <c r="J197" s="30">
        <v>28.089887999999998</v>
      </c>
      <c r="K197" s="30">
        <v>24.719100999999998</v>
      </c>
      <c r="L197" s="30">
        <v>1.123596</v>
      </c>
    </row>
    <row r="198" spans="1:12" x14ac:dyDescent="0.2">
      <c r="A198" s="19" t="s">
        <v>891</v>
      </c>
      <c r="B198" s="20">
        <v>143</v>
      </c>
      <c r="C198" s="20">
        <v>82</v>
      </c>
      <c r="D198" s="20">
        <v>16</v>
      </c>
      <c r="E198" s="20">
        <v>0</v>
      </c>
      <c r="F198" s="20">
        <v>3</v>
      </c>
      <c r="G198" s="20">
        <v>4</v>
      </c>
      <c r="H198" s="20">
        <v>3</v>
      </c>
      <c r="I198" s="20">
        <v>1</v>
      </c>
      <c r="J198" s="20">
        <v>32</v>
      </c>
      <c r="K198" s="20">
        <v>22</v>
      </c>
      <c r="L198" s="20">
        <v>4</v>
      </c>
    </row>
    <row r="199" spans="1:12" x14ac:dyDescent="0.2">
      <c r="A199" s="21" t="s">
        <v>126</v>
      </c>
      <c r="B199" s="30">
        <v>100</v>
      </c>
      <c r="C199" s="30">
        <v>57.342657000000003</v>
      </c>
      <c r="D199" s="30">
        <v>11.188810999999999</v>
      </c>
      <c r="E199" s="30">
        <v>0</v>
      </c>
      <c r="F199" s="30">
        <v>2.0979019999999999</v>
      </c>
      <c r="G199" s="30">
        <v>2.7972030000000001</v>
      </c>
      <c r="H199" s="30">
        <v>2.0979019999999999</v>
      </c>
      <c r="I199" s="30">
        <v>0.69930099999999995</v>
      </c>
      <c r="J199" s="30">
        <v>22.377621999999999</v>
      </c>
      <c r="K199" s="30">
        <v>15.384615</v>
      </c>
      <c r="L199" s="30">
        <v>2.7972030000000001</v>
      </c>
    </row>
    <row r="200" spans="1:12" x14ac:dyDescent="0.2">
      <c r="A200" s="19" t="s">
        <v>892</v>
      </c>
      <c r="B200" s="20">
        <v>27</v>
      </c>
      <c r="C200" s="20">
        <v>19</v>
      </c>
      <c r="D200" s="20">
        <v>2</v>
      </c>
      <c r="E200" s="20">
        <v>0</v>
      </c>
      <c r="F200" s="20">
        <v>0</v>
      </c>
      <c r="G200" s="20">
        <v>0</v>
      </c>
      <c r="H200" s="20">
        <v>1</v>
      </c>
      <c r="I200" s="20">
        <v>0</v>
      </c>
      <c r="J200" s="20">
        <v>3</v>
      </c>
      <c r="K200" s="20">
        <v>3</v>
      </c>
      <c r="L200" s="20">
        <v>0</v>
      </c>
    </row>
    <row r="201" spans="1:12" ht="11.15" customHeight="1" x14ac:dyDescent="0.2">
      <c r="A201" s="21" t="s">
        <v>126</v>
      </c>
      <c r="B201" s="30">
        <v>100</v>
      </c>
      <c r="C201" s="30">
        <v>70.370369999999994</v>
      </c>
      <c r="D201" s="30">
        <v>7.4074070000000001</v>
      </c>
      <c r="E201" s="30">
        <v>0</v>
      </c>
      <c r="F201" s="30">
        <v>0</v>
      </c>
      <c r="G201" s="30">
        <v>0</v>
      </c>
      <c r="H201" s="30">
        <v>3.7037040000000001</v>
      </c>
      <c r="I201" s="30">
        <v>0</v>
      </c>
      <c r="J201" s="30">
        <v>11.111110999999999</v>
      </c>
      <c r="K201" s="30">
        <v>11.111110999999999</v>
      </c>
      <c r="L201" s="30">
        <v>0</v>
      </c>
    </row>
    <row r="202" spans="1:12" ht="11.15" customHeight="1" x14ac:dyDescent="0.2">
      <c r="A202" s="19" t="s">
        <v>893</v>
      </c>
      <c r="B202" s="20">
        <v>5</v>
      </c>
      <c r="C202" s="20">
        <v>2</v>
      </c>
      <c r="D202" s="20">
        <v>1</v>
      </c>
      <c r="E202" s="20">
        <v>0</v>
      </c>
      <c r="F202" s="20">
        <v>0</v>
      </c>
      <c r="G202" s="20">
        <v>0</v>
      </c>
      <c r="H202" s="20">
        <v>0</v>
      </c>
      <c r="I202" s="20">
        <v>0</v>
      </c>
      <c r="J202" s="20">
        <v>0</v>
      </c>
      <c r="K202" s="20">
        <v>1</v>
      </c>
      <c r="L202" s="20">
        <v>1</v>
      </c>
    </row>
    <row r="203" spans="1:12" ht="11.15" customHeight="1" x14ac:dyDescent="0.2">
      <c r="A203" s="21" t="s">
        <v>126</v>
      </c>
      <c r="B203" s="30">
        <v>100</v>
      </c>
      <c r="C203" s="30">
        <v>40</v>
      </c>
      <c r="D203" s="30">
        <v>20</v>
      </c>
      <c r="E203" s="30">
        <v>0</v>
      </c>
      <c r="F203" s="30">
        <v>0</v>
      </c>
      <c r="G203" s="30">
        <v>0</v>
      </c>
      <c r="H203" s="30">
        <v>0</v>
      </c>
      <c r="I203" s="30">
        <v>0</v>
      </c>
      <c r="J203" s="30">
        <v>0</v>
      </c>
      <c r="K203" s="30">
        <v>20</v>
      </c>
      <c r="L203" s="30">
        <v>20</v>
      </c>
    </row>
    <row r="204" spans="1:12" ht="11.15" customHeight="1" x14ac:dyDescent="0.2">
      <c r="A204" s="19" t="s">
        <v>894</v>
      </c>
      <c r="B204" s="20">
        <v>10</v>
      </c>
      <c r="C204" s="20">
        <v>3</v>
      </c>
      <c r="D204" s="20">
        <v>0</v>
      </c>
      <c r="E204" s="20">
        <v>0</v>
      </c>
      <c r="F204" s="20">
        <v>0</v>
      </c>
      <c r="G204" s="20">
        <v>0</v>
      </c>
      <c r="H204" s="20">
        <v>0</v>
      </c>
      <c r="I204" s="20">
        <v>0</v>
      </c>
      <c r="J204" s="20">
        <v>4</v>
      </c>
      <c r="K204" s="20">
        <v>1</v>
      </c>
      <c r="L204" s="20">
        <v>2</v>
      </c>
    </row>
    <row r="205" spans="1:12" ht="11.15" customHeight="1" x14ac:dyDescent="0.2">
      <c r="A205" s="21" t="s">
        <v>126</v>
      </c>
      <c r="B205" s="30">
        <v>100</v>
      </c>
      <c r="C205" s="30">
        <v>30</v>
      </c>
      <c r="D205" s="30">
        <v>0</v>
      </c>
      <c r="E205" s="30">
        <v>0</v>
      </c>
      <c r="F205" s="30">
        <v>0</v>
      </c>
      <c r="G205" s="30">
        <v>0</v>
      </c>
      <c r="H205" s="30">
        <v>0</v>
      </c>
      <c r="I205" s="30">
        <v>0</v>
      </c>
      <c r="J205" s="30">
        <v>40</v>
      </c>
      <c r="K205" s="30">
        <v>10</v>
      </c>
      <c r="L205" s="30">
        <v>20</v>
      </c>
    </row>
    <row r="206" spans="1:12" ht="11.15" customHeight="1" x14ac:dyDescent="0.2">
      <c r="A206" s="19" t="s">
        <v>873</v>
      </c>
      <c r="B206" s="20">
        <v>28</v>
      </c>
      <c r="C206" s="20">
        <v>14</v>
      </c>
      <c r="D206" s="20">
        <v>2</v>
      </c>
      <c r="E206" s="20">
        <v>0</v>
      </c>
      <c r="F206" s="20">
        <v>0</v>
      </c>
      <c r="G206" s="20">
        <v>2</v>
      </c>
      <c r="H206" s="20">
        <v>0</v>
      </c>
      <c r="I206" s="20">
        <v>3</v>
      </c>
      <c r="J206" s="20">
        <v>6</v>
      </c>
      <c r="K206" s="20">
        <v>2</v>
      </c>
      <c r="L206" s="20">
        <v>0</v>
      </c>
    </row>
    <row r="207" spans="1:12" ht="11.15" customHeight="1" x14ac:dyDescent="0.2">
      <c r="A207" s="21" t="s">
        <v>126</v>
      </c>
      <c r="B207" s="30">
        <v>100</v>
      </c>
      <c r="C207" s="30">
        <v>50</v>
      </c>
      <c r="D207" s="30">
        <v>7.1428570000000002</v>
      </c>
      <c r="E207" s="30">
        <v>0</v>
      </c>
      <c r="F207" s="30">
        <v>0</v>
      </c>
      <c r="G207" s="30">
        <v>7.1428570000000002</v>
      </c>
      <c r="H207" s="30">
        <v>0</v>
      </c>
      <c r="I207" s="30">
        <v>10.714286</v>
      </c>
      <c r="J207" s="30">
        <v>21.428571000000002</v>
      </c>
      <c r="K207" s="30">
        <v>7.1428570000000002</v>
      </c>
      <c r="L207" s="30">
        <v>0</v>
      </c>
    </row>
    <row r="208" spans="1:12" ht="11.15" customHeight="1" x14ac:dyDescent="0.2">
      <c r="A208" s="18" t="s">
        <v>142</v>
      </c>
      <c r="B208" s="18"/>
      <c r="C208" s="18"/>
      <c r="D208" s="18"/>
      <c r="E208" s="18"/>
      <c r="F208" s="18"/>
      <c r="G208" s="18"/>
      <c r="H208" s="18"/>
      <c r="I208" s="18"/>
      <c r="J208" s="18"/>
      <c r="K208" s="18"/>
      <c r="L208" s="18"/>
    </row>
    <row r="209" spans="1:12" ht="11.15" customHeight="1" x14ac:dyDescent="0.2">
      <c r="A209" s="19" t="s">
        <v>896</v>
      </c>
      <c r="B209" s="20">
        <v>90</v>
      </c>
      <c r="C209" s="20">
        <v>48</v>
      </c>
      <c r="D209" s="20">
        <v>6</v>
      </c>
      <c r="E209" s="20">
        <v>0</v>
      </c>
      <c r="F209" s="20">
        <v>1</v>
      </c>
      <c r="G209" s="20">
        <v>2</v>
      </c>
      <c r="H209" s="20">
        <v>4</v>
      </c>
      <c r="I209" s="20">
        <v>3</v>
      </c>
      <c r="J209" s="20">
        <v>15</v>
      </c>
      <c r="K209" s="20">
        <v>24</v>
      </c>
      <c r="L209" s="20">
        <v>1</v>
      </c>
    </row>
    <row r="210" spans="1:12" ht="11.15" customHeight="1" x14ac:dyDescent="0.2">
      <c r="A210" s="21" t="s">
        <v>126</v>
      </c>
      <c r="B210" s="30">
        <v>100</v>
      </c>
      <c r="C210" s="30">
        <v>53.333333000000003</v>
      </c>
      <c r="D210" s="30">
        <v>6.6666670000000003</v>
      </c>
      <c r="E210" s="30">
        <v>0</v>
      </c>
      <c r="F210" s="30">
        <v>1.111111</v>
      </c>
      <c r="G210" s="30">
        <v>2.2222219999999999</v>
      </c>
      <c r="H210" s="30">
        <v>4.4444439999999998</v>
      </c>
      <c r="I210" s="30">
        <v>3.3333330000000001</v>
      </c>
      <c r="J210" s="30">
        <v>16.666667</v>
      </c>
      <c r="K210" s="30">
        <v>26.666667</v>
      </c>
      <c r="L210" s="30">
        <v>1.111111</v>
      </c>
    </row>
    <row r="211" spans="1:12" ht="11.15" customHeight="1" x14ac:dyDescent="0.2">
      <c r="A211" s="19" t="s">
        <v>897</v>
      </c>
      <c r="B211" s="20">
        <v>307</v>
      </c>
      <c r="C211" s="20">
        <v>188</v>
      </c>
      <c r="D211" s="20">
        <v>23</v>
      </c>
      <c r="E211" s="20">
        <v>0</v>
      </c>
      <c r="F211" s="20">
        <v>1</v>
      </c>
      <c r="G211" s="20">
        <v>10</v>
      </c>
      <c r="H211" s="20">
        <v>6</v>
      </c>
      <c r="I211" s="20">
        <v>5</v>
      </c>
      <c r="J211" s="20">
        <v>45</v>
      </c>
      <c r="K211" s="20">
        <v>59</v>
      </c>
      <c r="L211" s="20">
        <v>5</v>
      </c>
    </row>
    <row r="212" spans="1:12" ht="11.15" customHeight="1" x14ac:dyDescent="0.2">
      <c r="A212" s="21" t="s">
        <v>126</v>
      </c>
      <c r="B212" s="30">
        <v>100</v>
      </c>
      <c r="C212" s="30">
        <v>61.237785000000002</v>
      </c>
      <c r="D212" s="30">
        <v>7.4918570000000004</v>
      </c>
      <c r="E212" s="30">
        <v>0</v>
      </c>
      <c r="F212" s="30">
        <v>0.32573299999999999</v>
      </c>
      <c r="G212" s="30">
        <v>3.2573289999999999</v>
      </c>
      <c r="H212" s="30">
        <v>1.9543969999999999</v>
      </c>
      <c r="I212" s="30">
        <v>1.6286639999999999</v>
      </c>
      <c r="J212" s="30">
        <v>14.65798</v>
      </c>
      <c r="K212" s="30">
        <v>19.218240999999999</v>
      </c>
      <c r="L212" s="30">
        <v>1.6286639999999999</v>
      </c>
    </row>
    <row r="213" spans="1:12" ht="11.15" customHeight="1" x14ac:dyDescent="0.2">
      <c r="A213" s="19" t="s">
        <v>898</v>
      </c>
      <c r="B213" s="20">
        <v>392</v>
      </c>
      <c r="C213" s="20">
        <v>251</v>
      </c>
      <c r="D213" s="20">
        <v>19</v>
      </c>
      <c r="E213" s="20">
        <v>2</v>
      </c>
      <c r="F213" s="20">
        <v>4</v>
      </c>
      <c r="G213" s="20">
        <v>10</v>
      </c>
      <c r="H213" s="20">
        <v>7</v>
      </c>
      <c r="I213" s="20">
        <v>13</v>
      </c>
      <c r="J213" s="20">
        <v>50</v>
      </c>
      <c r="K213" s="20">
        <v>80</v>
      </c>
      <c r="L213" s="20">
        <v>6</v>
      </c>
    </row>
    <row r="214" spans="1:12" ht="11.15" customHeight="1" x14ac:dyDescent="0.2">
      <c r="A214" s="21" t="s">
        <v>126</v>
      </c>
      <c r="B214" s="30">
        <v>100</v>
      </c>
      <c r="C214" s="30">
        <v>64.030612000000005</v>
      </c>
      <c r="D214" s="30">
        <v>4.8469389999999999</v>
      </c>
      <c r="E214" s="30">
        <v>0.51020399999999999</v>
      </c>
      <c r="F214" s="30">
        <v>1.020408</v>
      </c>
      <c r="G214" s="30">
        <v>2.5510199999999998</v>
      </c>
      <c r="H214" s="30">
        <v>1.785714</v>
      </c>
      <c r="I214" s="30">
        <v>3.3163269999999998</v>
      </c>
      <c r="J214" s="30">
        <v>12.755102000000001</v>
      </c>
      <c r="K214" s="30">
        <v>20.408162999999998</v>
      </c>
      <c r="L214" s="30">
        <v>1.5306120000000001</v>
      </c>
    </row>
    <row r="215" spans="1:12" ht="11.15" customHeight="1" x14ac:dyDescent="0.2">
      <c r="A215" s="19" t="s">
        <v>899</v>
      </c>
      <c r="B215" s="20">
        <v>379</v>
      </c>
      <c r="C215" s="20">
        <v>233</v>
      </c>
      <c r="D215" s="20">
        <v>14</v>
      </c>
      <c r="E215" s="20">
        <v>2</v>
      </c>
      <c r="F215" s="20">
        <v>2</v>
      </c>
      <c r="G215" s="20">
        <v>15</v>
      </c>
      <c r="H215" s="20">
        <v>4</v>
      </c>
      <c r="I215" s="20">
        <v>10</v>
      </c>
      <c r="J215" s="20">
        <v>58</v>
      </c>
      <c r="K215" s="20">
        <v>70</v>
      </c>
      <c r="L215" s="20">
        <v>13</v>
      </c>
    </row>
    <row r="216" spans="1:12" ht="11.15" customHeight="1" x14ac:dyDescent="0.2">
      <c r="A216" s="21" t="s">
        <v>126</v>
      </c>
      <c r="B216" s="30">
        <v>100</v>
      </c>
      <c r="C216" s="30">
        <v>61.477573</v>
      </c>
      <c r="D216" s="30">
        <v>3.6939310000000001</v>
      </c>
      <c r="E216" s="30">
        <v>0.52770399999999995</v>
      </c>
      <c r="F216" s="30">
        <v>0.52770399999999995</v>
      </c>
      <c r="G216" s="30">
        <v>3.9577840000000002</v>
      </c>
      <c r="H216" s="30">
        <v>1.055409</v>
      </c>
      <c r="I216" s="30">
        <v>2.638522</v>
      </c>
      <c r="J216" s="30">
        <v>15.303430000000001</v>
      </c>
      <c r="K216" s="30">
        <v>18.469657000000002</v>
      </c>
      <c r="L216" s="30">
        <v>3.4300790000000001</v>
      </c>
    </row>
    <row r="217" spans="1:12" ht="11.15" customHeight="1" x14ac:dyDescent="0.2">
      <c r="A217" s="19" t="s">
        <v>900</v>
      </c>
      <c r="B217" s="20">
        <v>951</v>
      </c>
      <c r="C217" s="20">
        <v>590</v>
      </c>
      <c r="D217" s="20">
        <v>34</v>
      </c>
      <c r="E217" s="20">
        <v>1</v>
      </c>
      <c r="F217" s="20">
        <v>3</v>
      </c>
      <c r="G217" s="20">
        <v>29</v>
      </c>
      <c r="H217" s="20">
        <v>9</v>
      </c>
      <c r="I217" s="20">
        <v>31</v>
      </c>
      <c r="J217" s="20">
        <v>143</v>
      </c>
      <c r="K217" s="20">
        <v>180</v>
      </c>
      <c r="L217" s="20">
        <v>30</v>
      </c>
    </row>
    <row r="218" spans="1:12" ht="11.15" customHeight="1" x14ac:dyDescent="0.2">
      <c r="A218" s="21" t="s">
        <v>126</v>
      </c>
      <c r="B218" s="30">
        <v>100</v>
      </c>
      <c r="C218" s="30">
        <v>62.039957999999999</v>
      </c>
      <c r="D218" s="30">
        <v>3.5751840000000001</v>
      </c>
      <c r="E218" s="30">
        <v>0.105152</v>
      </c>
      <c r="F218" s="30">
        <v>0.31545699999999999</v>
      </c>
      <c r="G218" s="30">
        <v>3.0494219999999999</v>
      </c>
      <c r="H218" s="30">
        <v>0.94637199999999999</v>
      </c>
      <c r="I218" s="30">
        <v>3.2597269999999998</v>
      </c>
      <c r="J218" s="30">
        <v>15.036803000000001</v>
      </c>
      <c r="K218" s="30">
        <v>18.927444999999999</v>
      </c>
      <c r="L218" s="30">
        <v>3.1545740000000002</v>
      </c>
    </row>
    <row r="219" spans="1:12" ht="11.15" customHeight="1" x14ac:dyDescent="0.2">
      <c r="A219" s="19" t="s">
        <v>873</v>
      </c>
      <c r="B219" s="20">
        <v>69</v>
      </c>
      <c r="C219" s="20">
        <v>40</v>
      </c>
      <c r="D219" s="20">
        <v>3</v>
      </c>
      <c r="E219" s="20">
        <v>0</v>
      </c>
      <c r="F219" s="20">
        <v>0</v>
      </c>
      <c r="G219" s="20">
        <v>2</v>
      </c>
      <c r="H219" s="20">
        <v>0</v>
      </c>
      <c r="I219" s="20">
        <v>1</v>
      </c>
      <c r="J219" s="20">
        <v>7</v>
      </c>
      <c r="K219" s="20">
        <v>15</v>
      </c>
      <c r="L219" s="20">
        <v>6</v>
      </c>
    </row>
    <row r="220" spans="1:12" ht="11.15" customHeight="1" x14ac:dyDescent="0.2">
      <c r="A220" s="21" t="s">
        <v>126</v>
      </c>
      <c r="B220" s="30">
        <v>100</v>
      </c>
      <c r="C220" s="30">
        <v>57.971013999999997</v>
      </c>
      <c r="D220" s="30">
        <v>4.3478260000000004</v>
      </c>
      <c r="E220" s="30">
        <v>0</v>
      </c>
      <c r="F220" s="30">
        <v>0</v>
      </c>
      <c r="G220" s="30">
        <v>2.8985509999999999</v>
      </c>
      <c r="H220" s="30">
        <v>0</v>
      </c>
      <c r="I220" s="30">
        <v>1.4492750000000001</v>
      </c>
      <c r="J220" s="30">
        <v>10.144928</v>
      </c>
      <c r="K220" s="30">
        <v>21.739129999999999</v>
      </c>
      <c r="L220" s="30">
        <v>8.6956520000000008</v>
      </c>
    </row>
    <row r="221" spans="1:12" ht="11.15" customHeight="1" x14ac:dyDescent="0.2">
      <c r="A221" s="18" t="s">
        <v>143</v>
      </c>
      <c r="B221" s="18"/>
      <c r="C221" s="18"/>
      <c r="D221" s="18"/>
      <c r="E221" s="18"/>
      <c r="F221" s="18"/>
      <c r="G221" s="18"/>
      <c r="H221" s="18"/>
      <c r="I221" s="18"/>
      <c r="J221" s="18"/>
      <c r="K221" s="18"/>
      <c r="L221" s="18"/>
    </row>
    <row r="222" spans="1:12" ht="11.15" customHeight="1" x14ac:dyDescent="0.2">
      <c r="A222" s="21" t="s">
        <v>901</v>
      </c>
      <c r="B222" s="21"/>
      <c r="C222" s="21"/>
      <c r="D222" s="21"/>
      <c r="E222" s="21"/>
      <c r="F222" s="21"/>
      <c r="G222" s="21"/>
      <c r="H222" s="21"/>
      <c r="I222" s="21"/>
      <c r="J222" s="21"/>
      <c r="K222" s="21"/>
      <c r="L222" s="21"/>
    </row>
    <row r="223" spans="1:12" ht="11.15" customHeight="1" x14ac:dyDescent="0.2">
      <c r="A223" s="19" t="s">
        <v>902</v>
      </c>
      <c r="B223" s="20">
        <v>546</v>
      </c>
      <c r="C223" s="20">
        <v>346</v>
      </c>
      <c r="D223" s="20">
        <v>37</v>
      </c>
      <c r="E223" s="20">
        <v>2</v>
      </c>
      <c r="F223" s="20">
        <v>5</v>
      </c>
      <c r="G223" s="20">
        <v>16</v>
      </c>
      <c r="H223" s="20">
        <v>13</v>
      </c>
      <c r="I223" s="20">
        <v>14</v>
      </c>
      <c r="J223" s="20">
        <v>62</v>
      </c>
      <c r="K223" s="20">
        <v>117</v>
      </c>
      <c r="L223" s="20">
        <v>5</v>
      </c>
    </row>
    <row r="224" spans="1:12" ht="11.15" customHeight="1" x14ac:dyDescent="0.2">
      <c r="A224" s="21" t="s">
        <v>126</v>
      </c>
      <c r="B224" s="30">
        <v>100</v>
      </c>
      <c r="C224" s="30">
        <v>63.369962999999998</v>
      </c>
      <c r="D224" s="30">
        <v>6.7765570000000004</v>
      </c>
      <c r="E224" s="30">
        <v>0.36630000000000001</v>
      </c>
      <c r="F224" s="30">
        <v>0.91575099999999998</v>
      </c>
      <c r="G224" s="30">
        <v>2.9304030000000001</v>
      </c>
      <c r="H224" s="30">
        <v>2.3809520000000002</v>
      </c>
      <c r="I224" s="30">
        <v>2.5641029999999998</v>
      </c>
      <c r="J224" s="30">
        <v>11.355311</v>
      </c>
      <c r="K224" s="30">
        <v>21.428571000000002</v>
      </c>
      <c r="L224" s="30">
        <v>0.91575099999999998</v>
      </c>
    </row>
    <row r="225" spans="1:12" ht="11.15" customHeight="1" x14ac:dyDescent="0.2">
      <c r="A225" s="19" t="s">
        <v>903</v>
      </c>
      <c r="B225" s="20">
        <v>531</v>
      </c>
      <c r="C225" s="20">
        <v>336</v>
      </c>
      <c r="D225" s="20">
        <v>18</v>
      </c>
      <c r="E225" s="20">
        <v>0</v>
      </c>
      <c r="F225" s="20">
        <v>2</v>
      </c>
      <c r="G225" s="20">
        <v>11</v>
      </c>
      <c r="H225" s="20">
        <v>7</v>
      </c>
      <c r="I225" s="20">
        <v>22</v>
      </c>
      <c r="J225" s="20">
        <v>80</v>
      </c>
      <c r="K225" s="20">
        <v>89</v>
      </c>
      <c r="L225" s="20">
        <v>12</v>
      </c>
    </row>
    <row r="226" spans="1:12" ht="11.15" customHeight="1" x14ac:dyDescent="0.2">
      <c r="A226" s="21" t="s">
        <v>126</v>
      </c>
      <c r="B226" s="30">
        <v>100</v>
      </c>
      <c r="C226" s="30">
        <v>63.276836000000003</v>
      </c>
      <c r="D226" s="30">
        <v>3.389831</v>
      </c>
      <c r="E226" s="30">
        <v>0</v>
      </c>
      <c r="F226" s="30">
        <v>0.37664799999999998</v>
      </c>
      <c r="G226" s="30">
        <v>2.0715629999999998</v>
      </c>
      <c r="H226" s="30">
        <v>1.3182670000000001</v>
      </c>
      <c r="I226" s="30">
        <v>4.1431259999999996</v>
      </c>
      <c r="J226" s="30">
        <v>15.065913</v>
      </c>
      <c r="K226" s="30">
        <v>16.760829000000001</v>
      </c>
      <c r="L226" s="30">
        <v>2.259887</v>
      </c>
    </row>
    <row r="227" spans="1:12" ht="11.15" customHeight="1" x14ac:dyDescent="0.2">
      <c r="A227" s="19" t="s">
        <v>904</v>
      </c>
      <c r="B227" s="20">
        <v>205</v>
      </c>
      <c r="C227" s="20">
        <v>136</v>
      </c>
      <c r="D227" s="20">
        <v>9</v>
      </c>
      <c r="E227" s="20">
        <v>2</v>
      </c>
      <c r="F227" s="20">
        <v>1</v>
      </c>
      <c r="G227" s="20">
        <v>7</v>
      </c>
      <c r="H227" s="20">
        <v>3</v>
      </c>
      <c r="I227" s="20">
        <v>1</v>
      </c>
      <c r="J227" s="20">
        <v>31</v>
      </c>
      <c r="K227" s="20">
        <v>33</v>
      </c>
      <c r="L227" s="20">
        <v>8</v>
      </c>
    </row>
    <row r="228" spans="1:12" ht="11.15" customHeight="1" x14ac:dyDescent="0.2">
      <c r="A228" s="21" t="s">
        <v>126</v>
      </c>
      <c r="B228" s="30">
        <v>100</v>
      </c>
      <c r="C228" s="30">
        <v>66.341463000000005</v>
      </c>
      <c r="D228" s="30">
        <v>4.390244</v>
      </c>
      <c r="E228" s="30">
        <v>0.97560999999999998</v>
      </c>
      <c r="F228" s="30">
        <v>0.48780499999999999</v>
      </c>
      <c r="G228" s="30">
        <v>3.4146339999999999</v>
      </c>
      <c r="H228" s="30">
        <v>1.4634149999999999</v>
      </c>
      <c r="I228" s="30">
        <v>0.48780499999999999</v>
      </c>
      <c r="J228" s="30">
        <v>15.121950999999999</v>
      </c>
      <c r="K228" s="30">
        <v>16.097560999999999</v>
      </c>
      <c r="L228" s="30">
        <v>3.9024390000000002</v>
      </c>
    </row>
    <row r="229" spans="1:12" ht="11.15" customHeight="1" x14ac:dyDescent="0.2">
      <c r="A229" s="19" t="s">
        <v>905</v>
      </c>
      <c r="B229" s="20">
        <v>762</v>
      </c>
      <c r="C229" s="20">
        <v>452</v>
      </c>
      <c r="D229" s="20">
        <v>24</v>
      </c>
      <c r="E229" s="20">
        <v>1</v>
      </c>
      <c r="F229" s="20">
        <v>2</v>
      </c>
      <c r="G229" s="20">
        <v>30</v>
      </c>
      <c r="H229" s="20">
        <v>6</v>
      </c>
      <c r="I229" s="20">
        <v>20</v>
      </c>
      <c r="J229" s="20">
        <v>124</v>
      </c>
      <c r="K229" s="20">
        <v>155</v>
      </c>
      <c r="L229" s="20">
        <v>26</v>
      </c>
    </row>
    <row r="230" spans="1:12" ht="11.15" customHeight="1" x14ac:dyDescent="0.2">
      <c r="A230" s="21" t="s">
        <v>126</v>
      </c>
      <c r="B230" s="30">
        <v>100</v>
      </c>
      <c r="C230" s="30">
        <v>59.317585000000001</v>
      </c>
      <c r="D230" s="30">
        <v>3.1496059999999999</v>
      </c>
      <c r="E230" s="30">
        <v>0.13123399999999999</v>
      </c>
      <c r="F230" s="30">
        <v>0.26246700000000001</v>
      </c>
      <c r="G230" s="30">
        <v>3.9370080000000001</v>
      </c>
      <c r="H230" s="30">
        <v>0.78740200000000005</v>
      </c>
      <c r="I230" s="30">
        <v>2.6246719999999999</v>
      </c>
      <c r="J230" s="30">
        <v>16.272966</v>
      </c>
      <c r="K230" s="30">
        <v>20.341207000000001</v>
      </c>
      <c r="L230" s="30">
        <v>3.4120729999999999</v>
      </c>
    </row>
    <row r="231" spans="1:12" ht="11.15" customHeight="1" x14ac:dyDescent="0.2">
      <c r="A231" s="19" t="s">
        <v>873</v>
      </c>
      <c r="B231" s="20">
        <v>144</v>
      </c>
      <c r="C231" s="20">
        <v>80</v>
      </c>
      <c r="D231" s="20">
        <v>11</v>
      </c>
      <c r="E231" s="20">
        <v>0</v>
      </c>
      <c r="F231" s="20">
        <v>1</v>
      </c>
      <c r="G231" s="20">
        <v>4</v>
      </c>
      <c r="H231" s="20">
        <v>1</v>
      </c>
      <c r="I231" s="20">
        <v>6</v>
      </c>
      <c r="J231" s="20">
        <v>21</v>
      </c>
      <c r="K231" s="20">
        <v>34</v>
      </c>
      <c r="L231" s="20">
        <v>10</v>
      </c>
    </row>
    <row r="232" spans="1:12" ht="11.15" customHeight="1" x14ac:dyDescent="0.2">
      <c r="A232" s="21" t="s">
        <v>126</v>
      </c>
      <c r="B232" s="30">
        <v>100</v>
      </c>
      <c r="C232" s="30">
        <v>55.555556000000003</v>
      </c>
      <c r="D232" s="30">
        <v>7.6388889999999998</v>
      </c>
      <c r="E232" s="30">
        <v>0</v>
      </c>
      <c r="F232" s="30">
        <v>0.69444399999999995</v>
      </c>
      <c r="G232" s="30">
        <v>2.7777780000000001</v>
      </c>
      <c r="H232" s="30">
        <v>0.69444399999999995</v>
      </c>
      <c r="I232" s="30">
        <v>4.1666670000000003</v>
      </c>
      <c r="J232" s="30">
        <v>14.583333</v>
      </c>
      <c r="K232" s="30">
        <v>23.611111000000001</v>
      </c>
      <c r="L232" s="30">
        <v>6.9444439999999998</v>
      </c>
    </row>
    <row r="233" spans="1:12" ht="11.15" customHeight="1" x14ac:dyDescent="0.2">
      <c r="A233" s="18" t="s">
        <v>143</v>
      </c>
      <c r="B233" s="18"/>
      <c r="C233" s="18"/>
      <c r="D233" s="18"/>
      <c r="E233" s="18"/>
      <c r="F233" s="18"/>
      <c r="G233" s="18"/>
      <c r="H233" s="18"/>
      <c r="I233" s="18"/>
      <c r="J233" s="18"/>
      <c r="K233" s="18"/>
      <c r="L233" s="18"/>
    </row>
    <row r="234" spans="1:12" ht="11.15" customHeight="1" x14ac:dyDescent="0.2">
      <c r="A234" s="21" t="s">
        <v>906</v>
      </c>
      <c r="B234" s="21"/>
      <c r="C234" s="21"/>
      <c r="D234" s="21"/>
      <c r="E234" s="21"/>
      <c r="F234" s="21"/>
      <c r="G234" s="21"/>
      <c r="H234" s="21"/>
      <c r="I234" s="21"/>
      <c r="J234" s="21"/>
      <c r="K234" s="21"/>
      <c r="L234" s="21"/>
    </row>
    <row r="235" spans="1:12" ht="11.15" customHeight="1" x14ac:dyDescent="0.2">
      <c r="A235" s="19" t="s">
        <v>902</v>
      </c>
      <c r="B235" s="20">
        <v>285</v>
      </c>
      <c r="C235" s="20">
        <v>185</v>
      </c>
      <c r="D235" s="20">
        <v>19</v>
      </c>
      <c r="E235" s="20">
        <v>1</v>
      </c>
      <c r="F235" s="20">
        <v>1</v>
      </c>
      <c r="G235" s="20">
        <v>5</v>
      </c>
      <c r="H235" s="20">
        <v>9</v>
      </c>
      <c r="I235" s="20">
        <v>8</v>
      </c>
      <c r="J235" s="20">
        <v>29</v>
      </c>
      <c r="K235" s="20">
        <v>57</v>
      </c>
      <c r="L235" s="20">
        <v>3</v>
      </c>
    </row>
    <row r="236" spans="1:12" ht="11.15" customHeight="1" x14ac:dyDescent="0.2">
      <c r="A236" s="21" t="s">
        <v>126</v>
      </c>
      <c r="B236" s="30">
        <v>100</v>
      </c>
      <c r="C236" s="30">
        <v>64.912280999999993</v>
      </c>
      <c r="D236" s="30">
        <v>6.6666670000000003</v>
      </c>
      <c r="E236" s="30">
        <v>0.35087699999999999</v>
      </c>
      <c r="F236" s="30">
        <v>0.35087699999999999</v>
      </c>
      <c r="G236" s="30">
        <v>1.754386</v>
      </c>
      <c r="H236" s="30">
        <v>3.1578949999999999</v>
      </c>
      <c r="I236" s="30">
        <v>2.8070179999999998</v>
      </c>
      <c r="J236" s="30">
        <v>10.175439000000001</v>
      </c>
      <c r="K236" s="30">
        <v>20</v>
      </c>
      <c r="L236" s="30">
        <v>1.052632</v>
      </c>
    </row>
    <row r="237" spans="1:12" ht="11.15" customHeight="1" x14ac:dyDescent="0.2">
      <c r="A237" s="19" t="s">
        <v>903</v>
      </c>
      <c r="B237" s="20">
        <v>217</v>
      </c>
      <c r="C237" s="20">
        <v>132</v>
      </c>
      <c r="D237" s="20">
        <v>17</v>
      </c>
      <c r="E237" s="20">
        <v>0</v>
      </c>
      <c r="F237" s="20">
        <v>4</v>
      </c>
      <c r="G237" s="20">
        <v>1</v>
      </c>
      <c r="H237" s="20">
        <v>2</v>
      </c>
      <c r="I237" s="20">
        <v>7</v>
      </c>
      <c r="J237" s="20">
        <v>32</v>
      </c>
      <c r="K237" s="20">
        <v>43</v>
      </c>
      <c r="L237" s="20">
        <v>6</v>
      </c>
    </row>
    <row r="238" spans="1:12" ht="11.15" customHeight="1" x14ac:dyDescent="0.2">
      <c r="A238" s="21" t="s">
        <v>126</v>
      </c>
      <c r="B238" s="30">
        <v>100</v>
      </c>
      <c r="C238" s="30">
        <v>60.829492999999999</v>
      </c>
      <c r="D238" s="30">
        <v>7.8341010000000004</v>
      </c>
      <c r="E238" s="30">
        <v>0</v>
      </c>
      <c r="F238" s="30">
        <v>1.843318</v>
      </c>
      <c r="G238" s="30">
        <v>0.46082899999999999</v>
      </c>
      <c r="H238" s="30">
        <v>0.92165900000000001</v>
      </c>
      <c r="I238" s="30">
        <v>3.225806</v>
      </c>
      <c r="J238" s="30">
        <v>14.746544</v>
      </c>
      <c r="K238" s="30">
        <v>19.815667999999999</v>
      </c>
      <c r="L238" s="30">
        <v>2.764977</v>
      </c>
    </row>
    <row r="239" spans="1:12" ht="11.15" customHeight="1" x14ac:dyDescent="0.2">
      <c r="A239" s="19" t="s">
        <v>904</v>
      </c>
      <c r="B239" s="20">
        <v>142</v>
      </c>
      <c r="C239" s="20">
        <v>96</v>
      </c>
      <c r="D239" s="20">
        <v>7</v>
      </c>
      <c r="E239" s="20">
        <v>0</v>
      </c>
      <c r="F239" s="20">
        <v>2</v>
      </c>
      <c r="G239" s="20">
        <v>8</v>
      </c>
      <c r="H239" s="20">
        <v>2</v>
      </c>
      <c r="I239" s="20">
        <v>4</v>
      </c>
      <c r="J239" s="20">
        <v>19</v>
      </c>
      <c r="K239" s="20">
        <v>18</v>
      </c>
      <c r="L239" s="20">
        <v>3</v>
      </c>
    </row>
    <row r="240" spans="1:12" ht="11.15" customHeight="1" x14ac:dyDescent="0.2">
      <c r="A240" s="21" t="s">
        <v>126</v>
      </c>
      <c r="B240" s="30">
        <v>100</v>
      </c>
      <c r="C240" s="30">
        <v>67.605633999999995</v>
      </c>
      <c r="D240" s="30">
        <v>4.9295770000000001</v>
      </c>
      <c r="E240" s="30">
        <v>0</v>
      </c>
      <c r="F240" s="30">
        <v>1.4084509999999999</v>
      </c>
      <c r="G240" s="30">
        <v>5.6338030000000003</v>
      </c>
      <c r="H240" s="30">
        <v>1.4084509999999999</v>
      </c>
      <c r="I240" s="30">
        <v>2.8169010000000001</v>
      </c>
      <c r="J240" s="30">
        <v>13.380281999999999</v>
      </c>
      <c r="K240" s="30">
        <v>12.676056000000001</v>
      </c>
      <c r="L240" s="30">
        <v>2.112676</v>
      </c>
    </row>
    <row r="241" spans="1:12" ht="11.15" customHeight="1" x14ac:dyDescent="0.2">
      <c r="A241" s="19" t="s">
        <v>905</v>
      </c>
      <c r="B241" s="20">
        <v>1184</v>
      </c>
      <c r="C241" s="20">
        <v>728</v>
      </c>
      <c r="D241" s="20">
        <v>44</v>
      </c>
      <c r="E241" s="20">
        <v>4</v>
      </c>
      <c r="F241" s="20">
        <v>3</v>
      </c>
      <c r="G241" s="20">
        <v>42</v>
      </c>
      <c r="H241" s="20">
        <v>14</v>
      </c>
      <c r="I241" s="20">
        <v>30</v>
      </c>
      <c r="J241" s="20">
        <v>185</v>
      </c>
      <c r="K241" s="20">
        <v>229</v>
      </c>
      <c r="L241" s="20">
        <v>32</v>
      </c>
    </row>
    <row r="242" spans="1:12" ht="11.15" customHeight="1" x14ac:dyDescent="0.2">
      <c r="A242" s="21" t="s">
        <v>126</v>
      </c>
      <c r="B242" s="30">
        <v>100</v>
      </c>
      <c r="C242" s="30">
        <v>61.486485999999999</v>
      </c>
      <c r="D242" s="30">
        <v>3.7162160000000002</v>
      </c>
      <c r="E242" s="30">
        <v>0.33783800000000003</v>
      </c>
      <c r="F242" s="30">
        <v>0.25337799999999999</v>
      </c>
      <c r="G242" s="30">
        <v>3.5472969999999999</v>
      </c>
      <c r="H242" s="30">
        <v>1.1824319999999999</v>
      </c>
      <c r="I242" s="30">
        <v>2.5337839999999998</v>
      </c>
      <c r="J242" s="30">
        <v>15.625</v>
      </c>
      <c r="K242" s="30">
        <v>19.341215999999999</v>
      </c>
      <c r="L242" s="30">
        <v>2.7027030000000001</v>
      </c>
    </row>
    <row r="243" spans="1:12" ht="11.15" customHeight="1" x14ac:dyDescent="0.2">
      <c r="A243" s="19" t="s">
        <v>873</v>
      </c>
      <c r="B243" s="20">
        <v>360</v>
      </c>
      <c r="C243" s="20">
        <v>209</v>
      </c>
      <c r="D243" s="20">
        <v>12</v>
      </c>
      <c r="E243" s="20">
        <v>0</v>
      </c>
      <c r="F243" s="20">
        <v>1</v>
      </c>
      <c r="G243" s="20">
        <v>12</v>
      </c>
      <c r="H243" s="20">
        <v>3</v>
      </c>
      <c r="I243" s="20">
        <v>14</v>
      </c>
      <c r="J243" s="20">
        <v>53</v>
      </c>
      <c r="K243" s="20">
        <v>81</v>
      </c>
      <c r="L243" s="20">
        <v>17</v>
      </c>
    </row>
    <row r="244" spans="1:12" ht="11.15" customHeight="1" x14ac:dyDescent="0.2">
      <c r="A244" s="21" t="s">
        <v>126</v>
      </c>
      <c r="B244" s="30">
        <v>100</v>
      </c>
      <c r="C244" s="30">
        <v>58.055556000000003</v>
      </c>
      <c r="D244" s="30">
        <v>3.3333330000000001</v>
      </c>
      <c r="E244" s="30">
        <v>0</v>
      </c>
      <c r="F244" s="30">
        <v>0.27777800000000002</v>
      </c>
      <c r="G244" s="30">
        <v>3.3333330000000001</v>
      </c>
      <c r="H244" s="30">
        <v>0.83333299999999999</v>
      </c>
      <c r="I244" s="30">
        <v>3.8888889999999998</v>
      </c>
      <c r="J244" s="30">
        <v>14.722222</v>
      </c>
      <c r="K244" s="30">
        <v>22.5</v>
      </c>
      <c r="L244" s="30">
        <v>4.7222220000000004</v>
      </c>
    </row>
    <row r="245" spans="1:12" ht="11.15" customHeight="1" x14ac:dyDescent="0.2">
      <c r="A245" s="18" t="s">
        <v>143</v>
      </c>
      <c r="B245" s="18"/>
      <c r="C245" s="18"/>
      <c r="D245" s="18"/>
      <c r="E245" s="18"/>
      <c r="F245" s="18"/>
      <c r="G245" s="18"/>
      <c r="H245" s="18"/>
      <c r="I245" s="18"/>
      <c r="J245" s="18"/>
      <c r="K245" s="18"/>
      <c r="L245" s="18"/>
    </row>
    <row r="246" spans="1:12" ht="11.15" customHeight="1" x14ac:dyDescent="0.2">
      <c r="A246" s="21" t="s">
        <v>907</v>
      </c>
      <c r="B246" s="21"/>
      <c r="C246" s="21"/>
      <c r="D246" s="21"/>
      <c r="E246" s="21"/>
      <c r="F246" s="21"/>
      <c r="G246" s="21"/>
      <c r="H246" s="21"/>
      <c r="I246" s="21"/>
      <c r="J246" s="21"/>
      <c r="K246" s="21"/>
      <c r="L246" s="21"/>
    </row>
    <row r="247" spans="1:12" ht="11.15" customHeight="1" x14ac:dyDescent="0.2">
      <c r="A247" s="19" t="s">
        <v>902</v>
      </c>
      <c r="B247" s="20">
        <v>330</v>
      </c>
      <c r="C247" s="20">
        <v>211</v>
      </c>
      <c r="D247" s="20">
        <v>20</v>
      </c>
      <c r="E247" s="20">
        <v>1</v>
      </c>
      <c r="F247" s="20">
        <v>2</v>
      </c>
      <c r="G247" s="20">
        <v>11</v>
      </c>
      <c r="H247" s="20">
        <v>6</v>
      </c>
      <c r="I247" s="20">
        <v>9</v>
      </c>
      <c r="J247" s="20">
        <v>39</v>
      </c>
      <c r="K247" s="20">
        <v>65</v>
      </c>
      <c r="L247" s="20">
        <v>5</v>
      </c>
    </row>
    <row r="248" spans="1:12" ht="11.15" customHeight="1" x14ac:dyDescent="0.2">
      <c r="A248" s="21" t="s">
        <v>126</v>
      </c>
      <c r="B248" s="30">
        <v>100</v>
      </c>
      <c r="C248" s="30">
        <v>63.939394</v>
      </c>
      <c r="D248" s="30">
        <v>6.0606059999999999</v>
      </c>
      <c r="E248" s="30">
        <v>0.30303000000000002</v>
      </c>
      <c r="F248" s="30">
        <v>0.60606099999999996</v>
      </c>
      <c r="G248" s="30">
        <v>3.3333330000000001</v>
      </c>
      <c r="H248" s="30">
        <v>1.818182</v>
      </c>
      <c r="I248" s="30">
        <v>2.7272729999999998</v>
      </c>
      <c r="J248" s="30">
        <v>11.818182</v>
      </c>
      <c r="K248" s="30">
        <v>19.69697</v>
      </c>
      <c r="L248" s="30">
        <v>1.5151520000000001</v>
      </c>
    </row>
    <row r="249" spans="1:12" ht="11.15" customHeight="1" x14ac:dyDescent="0.2">
      <c r="A249" s="19" t="s">
        <v>903</v>
      </c>
      <c r="B249" s="20">
        <v>326</v>
      </c>
      <c r="C249" s="20">
        <v>199</v>
      </c>
      <c r="D249" s="20">
        <v>20</v>
      </c>
      <c r="E249" s="20">
        <v>1</v>
      </c>
      <c r="F249" s="20">
        <v>1</v>
      </c>
      <c r="G249" s="20">
        <v>4</v>
      </c>
      <c r="H249" s="20">
        <v>6</v>
      </c>
      <c r="I249" s="20">
        <v>6</v>
      </c>
      <c r="J249" s="20">
        <v>49</v>
      </c>
      <c r="K249" s="20">
        <v>64</v>
      </c>
      <c r="L249" s="20">
        <v>7</v>
      </c>
    </row>
    <row r="250" spans="1:12" ht="11.15" customHeight="1" x14ac:dyDescent="0.2">
      <c r="A250" s="21" t="s">
        <v>126</v>
      </c>
      <c r="B250" s="30">
        <v>100</v>
      </c>
      <c r="C250" s="30">
        <v>61.042945000000003</v>
      </c>
      <c r="D250" s="30">
        <v>6.1349689999999999</v>
      </c>
      <c r="E250" s="30">
        <v>0.30674800000000002</v>
      </c>
      <c r="F250" s="30">
        <v>0.30674800000000002</v>
      </c>
      <c r="G250" s="30">
        <v>1.2269939999999999</v>
      </c>
      <c r="H250" s="30">
        <v>1.8404910000000001</v>
      </c>
      <c r="I250" s="30">
        <v>1.8404910000000001</v>
      </c>
      <c r="J250" s="30">
        <v>15.030675</v>
      </c>
      <c r="K250" s="30">
        <v>19.631902</v>
      </c>
      <c r="L250" s="30">
        <v>2.1472389999999999</v>
      </c>
    </row>
    <row r="251" spans="1:12" ht="11.15" customHeight="1" x14ac:dyDescent="0.2">
      <c r="A251" s="19" t="s">
        <v>904</v>
      </c>
      <c r="B251" s="20">
        <v>133</v>
      </c>
      <c r="C251" s="20">
        <v>83</v>
      </c>
      <c r="D251" s="20">
        <v>8</v>
      </c>
      <c r="E251" s="20">
        <v>0</v>
      </c>
      <c r="F251" s="20">
        <v>1</v>
      </c>
      <c r="G251" s="20">
        <v>3</v>
      </c>
      <c r="H251" s="20">
        <v>2</v>
      </c>
      <c r="I251" s="20">
        <v>3</v>
      </c>
      <c r="J251" s="20">
        <v>21</v>
      </c>
      <c r="K251" s="20">
        <v>23</v>
      </c>
      <c r="L251" s="20">
        <v>4</v>
      </c>
    </row>
    <row r="252" spans="1:12" ht="11.15" customHeight="1" x14ac:dyDescent="0.2">
      <c r="A252" s="21" t="s">
        <v>126</v>
      </c>
      <c r="B252" s="30">
        <v>100</v>
      </c>
      <c r="C252" s="30">
        <v>62.406014999999996</v>
      </c>
      <c r="D252" s="30">
        <v>6.0150379999999997</v>
      </c>
      <c r="E252" s="30">
        <v>0</v>
      </c>
      <c r="F252" s="30">
        <v>0.75187999999999999</v>
      </c>
      <c r="G252" s="30">
        <v>2.2556389999999999</v>
      </c>
      <c r="H252" s="30">
        <v>1.5037590000000001</v>
      </c>
      <c r="I252" s="30">
        <v>2.2556389999999999</v>
      </c>
      <c r="J252" s="30">
        <v>15.789474</v>
      </c>
      <c r="K252" s="30">
        <v>17.293233000000001</v>
      </c>
      <c r="L252" s="30">
        <v>3.0075189999999998</v>
      </c>
    </row>
    <row r="253" spans="1:12" ht="11.15" customHeight="1" x14ac:dyDescent="0.2">
      <c r="A253" s="19" t="s">
        <v>905</v>
      </c>
      <c r="B253" s="20">
        <v>1070</v>
      </c>
      <c r="C253" s="20">
        <v>662</v>
      </c>
      <c r="D253" s="20">
        <v>37</v>
      </c>
      <c r="E253" s="20">
        <v>3</v>
      </c>
      <c r="F253" s="20">
        <v>6</v>
      </c>
      <c r="G253" s="20">
        <v>39</v>
      </c>
      <c r="H253" s="20">
        <v>12</v>
      </c>
      <c r="I253" s="20">
        <v>30</v>
      </c>
      <c r="J253" s="20">
        <v>162</v>
      </c>
      <c r="K253" s="20">
        <v>206</v>
      </c>
      <c r="L253" s="20">
        <v>32</v>
      </c>
    </row>
    <row r="254" spans="1:12" ht="11.15" customHeight="1" x14ac:dyDescent="0.2">
      <c r="A254" s="21" t="s">
        <v>126</v>
      </c>
      <c r="B254" s="30">
        <v>100</v>
      </c>
      <c r="C254" s="30">
        <v>61.869159000000003</v>
      </c>
      <c r="D254" s="30">
        <v>3.4579439999999999</v>
      </c>
      <c r="E254" s="30">
        <v>0.28037400000000001</v>
      </c>
      <c r="F254" s="30">
        <v>0.56074800000000002</v>
      </c>
      <c r="G254" s="30">
        <v>3.64486</v>
      </c>
      <c r="H254" s="30">
        <v>1.1214949999999999</v>
      </c>
      <c r="I254" s="30">
        <v>2.8037380000000001</v>
      </c>
      <c r="J254" s="30">
        <v>15.140186999999999</v>
      </c>
      <c r="K254" s="30">
        <v>19.252336</v>
      </c>
      <c r="L254" s="30">
        <v>2.9906540000000001</v>
      </c>
    </row>
    <row r="255" spans="1:12" ht="11.15" customHeight="1" x14ac:dyDescent="0.2">
      <c r="A255" s="19" t="s">
        <v>873</v>
      </c>
      <c r="B255" s="20">
        <v>329</v>
      </c>
      <c r="C255" s="20">
        <v>195</v>
      </c>
      <c r="D255" s="20">
        <v>14</v>
      </c>
      <c r="E255" s="20">
        <v>0</v>
      </c>
      <c r="F255" s="20">
        <v>1</v>
      </c>
      <c r="G255" s="20">
        <v>11</v>
      </c>
      <c r="H255" s="20">
        <v>4</v>
      </c>
      <c r="I255" s="20">
        <v>15</v>
      </c>
      <c r="J255" s="20">
        <v>47</v>
      </c>
      <c r="K255" s="20">
        <v>70</v>
      </c>
      <c r="L255" s="20">
        <v>13</v>
      </c>
    </row>
    <row r="256" spans="1:12" ht="11.15" customHeight="1" x14ac:dyDescent="0.2">
      <c r="A256" s="21" t="s">
        <v>126</v>
      </c>
      <c r="B256" s="30">
        <v>100</v>
      </c>
      <c r="C256" s="30">
        <v>59.270516999999998</v>
      </c>
      <c r="D256" s="30">
        <v>4.2553190000000001</v>
      </c>
      <c r="E256" s="30">
        <v>0</v>
      </c>
      <c r="F256" s="30">
        <v>0.30395100000000003</v>
      </c>
      <c r="G256" s="30">
        <v>3.3434650000000001</v>
      </c>
      <c r="H256" s="30">
        <v>1.215805</v>
      </c>
      <c r="I256" s="30">
        <v>4.5592709999999999</v>
      </c>
      <c r="J256" s="30">
        <v>14.285714</v>
      </c>
      <c r="K256" s="30">
        <v>21.276596000000001</v>
      </c>
      <c r="L256" s="30">
        <v>3.951368</v>
      </c>
    </row>
    <row r="257" spans="1:12" ht="11.15" customHeight="1" x14ac:dyDescent="0.2">
      <c r="A257" s="18" t="s">
        <v>143</v>
      </c>
      <c r="B257" s="18"/>
      <c r="C257" s="18"/>
      <c r="D257" s="18"/>
      <c r="E257" s="18"/>
      <c r="F257" s="18"/>
      <c r="G257" s="18"/>
      <c r="H257" s="18"/>
      <c r="I257" s="18"/>
      <c r="J257" s="18"/>
      <c r="K257" s="18"/>
      <c r="L257" s="18"/>
    </row>
    <row r="258" spans="1:12" ht="11.15" customHeight="1" x14ac:dyDescent="0.2">
      <c r="A258" s="21" t="s">
        <v>908</v>
      </c>
      <c r="B258" s="21"/>
      <c r="C258" s="21"/>
      <c r="D258" s="21"/>
      <c r="E258" s="21"/>
      <c r="F258" s="21"/>
      <c r="G258" s="21"/>
      <c r="H258" s="21"/>
      <c r="I258" s="21"/>
      <c r="J258" s="21"/>
      <c r="K258" s="21"/>
      <c r="L258" s="21"/>
    </row>
    <row r="259" spans="1:12" ht="11.15" customHeight="1" x14ac:dyDescent="0.2">
      <c r="A259" s="19" t="s">
        <v>902</v>
      </c>
      <c r="B259" s="20">
        <v>39</v>
      </c>
      <c r="C259" s="20">
        <v>23</v>
      </c>
      <c r="D259" s="20">
        <v>3</v>
      </c>
      <c r="E259" s="20">
        <v>0</v>
      </c>
      <c r="F259" s="20">
        <v>0</v>
      </c>
      <c r="G259" s="20">
        <v>2</v>
      </c>
      <c r="H259" s="20">
        <v>0</v>
      </c>
      <c r="I259" s="20">
        <v>3</v>
      </c>
      <c r="J259" s="20">
        <v>4</v>
      </c>
      <c r="K259" s="20">
        <v>11</v>
      </c>
      <c r="L259" s="20">
        <v>0</v>
      </c>
    </row>
    <row r="260" spans="1:12" ht="11.15" customHeight="1" x14ac:dyDescent="0.2">
      <c r="A260" s="21" t="s">
        <v>126</v>
      </c>
      <c r="B260" s="30">
        <v>100</v>
      </c>
      <c r="C260" s="30">
        <v>58.974359</v>
      </c>
      <c r="D260" s="30">
        <v>7.6923079999999997</v>
      </c>
      <c r="E260" s="30">
        <v>0</v>
      </c>
      <c r="F260" s="30">
        <v>0</v>
      </c>
      <c r="G260" s="30">
        <v>5.1282050000000003</v>
      </c>
      <c r="H260" s="30">
        <v>0</v>
      </c>
      <c r="I260" s="30">
        <v>7.6923079999999997</v>
      </c>
      <c r="J260" s="30">
        <v>10.256410000000001</v>
      </c>
      <c r="K260" s="30">
        <v>28.205127999999998</v>
      </c>
      <c r="L260" s="30">
        <v>0</v>
      </c>
    </row>
    <row r="261" spans="1:12" ht="11.15" customHeight="1" x14ac:dyDescent="0.2">
      <c r="A261" s="19" t="s">
        <v>903</v>
      </c>
      <c r="B261" s="20">
        <v>75</v>
      </c>
      <c r="C261" s="20">
        <v>49</v>
      </c>
      <c r="D261" s="20">
        <v>5</v>
      </c>
      <c r="E261" s="20">
        <v>0</v>
      </c>
      <c r="F261" s="20">
        <v>0</v>
      </c>
      <c r="G261" s="20">
        <v>5</v>
      </c>
      <c r="H261" s="20">
        <v>3</v>
      </c>
      <c r="I261" s="20">
        <v>2</v>
      </c>
      <c r="J261" s="20">
        <v>10</v>
      </c>
      <c r="K261" s="20">
        <v>10</v>
      </c>
      <c r="L261" s="20">
        <v>0</v>
      </c>
    </row>
    <row r="262" spans="1:12" ht="11.15" customHeight="1" x14ac:dyDescent="0.2">
      <c r="A262" s="21" t="s">
        <v>126</v>
      </c>
      <c r="B262" s="30">
        <v>100</v>
      </c>
      <c r="C262" s="30">
        <v>65.333332999999996</v>
      </c>
      <c r="D262" s="30">
        <v>6.6666670000000003</v>
      </c>
      <c r="E262" s="30">
        <v>0</v>
      </c>
      <c r="F262" s="30">
        <v>0</v>
      </c>
      <c r="G262" s="30">
        <v>6.6666670000000003</v>
      </c>
      <c r="H262" s="30">
        <v>4</v>
      </c>
      <c r="I262" s="30">
        <v>2.6666669999999999</v>
      </c>
      <c r="J262" s="30">
        <v>13.333333</v>
      </c>
      <c r="K262" s="30">
        <v>13.333333</v>
      </c>
      <c r="L262" s="30">
        <v>0</v>
      </c>
    </row>
    <row r="263" spans="1:12" ht="11.15" customHeight="1" x14ac:dyDescent="0.2">
      <c r="A263" s="19" t="s">
        <v>904</v>
      </c>
      <c r="B263" s="20">
        <v>117</v>
      </c>
      <c r="C263" s="20">
        <v>79</v>
      </c>
      <c r="D263" s="20">
        <v>9</v>
      </c>
      <c r="E263" s="20">
        <v>1</v>
      </c>
      <c r="F263" s="20">
        <v>3</v>
      </c>
      <c r="G263" s="20">
        <v>3</v>
      </c>
      <c r="H263" s="20">
        <v>3</v>
      </c>
      <c r="I263" s="20">
        <v>2</v>
      </c>
      <c r="J263" s="20">
        <v>14</v>
      </c>
      <c r="K263" s="20">
        <v>19</v>
      </c>
      <c r="L263" s="20">
        <v>2</v>
      </c>
    </row>
    <row r="264" spans="1:12" ht="11.15" customHeight="1" x14ac:dyDescent="0.2">
      <c r="A264" s="21" t="s">
        <v>126</v>
      </c>
      <c r="B264" s="30">
        <v>100</v>
      </c>
      <c r="C264" s="30">
        <v>67.521367999999995</v>
      </c>
      <c r="D264" s="30">
        <v>7.6923079999999997</v>
      </c>
      <c r="E264" s="30">
        <v>0.85470100000000004</v>
      </c>
      <c r="F264" s="30">
        <v>2.5641029999999998</v>
      </c>
      <c r="G264" s="30">
        <v>2.5641029999999998</v>
      </c>
      <c r="H264" s="30">
        <v>2.5641029999999998</v>
      </c>
      <c r="I264" s="30">
        <v>1.7094020000000001</v>
      </c>
      <c r="J264" s="30">
        <v>11.965812</v>
      </c>
      <c r="K264" s="30">
        <v>16.239315999999999</v>
      </c>
      <c r="L264" s="30">
        <v>1.7094020000000001</v>
      </c>
    </row>
    <row r="265" spans="1:12" ht="11.15" customHeight="1" x14ac:dyDescent="0.2">
      <c r="A265" s="19" t="s">
        <v>905</v>
      </c>
      <c r="B265" s="20">
        <v>1288</v>
      </c>
      <c r="C265" s="20">
        <v>798</v>
      </c>
      <c r="D265" s="20">
        <v>54</v>
      </c>
      <c r="E265" s="20">
        <v>4</v>
      </c>
      <c r="F265" s="20">
        <v>5</v>
      </c>
      <c r="G265" s="20">
        <v>40</v>
      </c>
      <c r="H265" s="20">
        <v>19</v>
      </c>
      <c r="I265" s="20">
        <v>37</v>
      </c>
      <c r="J265" s="20">
        <v>198</v>
      </c>
      <c r="K265" s="20">
        <v>248</v>
      </c>
      <c r="L265" s="20">
        <v>34</v>
      </c>
    </row>
    <row r="266" spans="1:12" ht="11.15" customHeight="1" x14ac:dyDescent="0.2">
      <c r="A266" s="21" t="s">
        <v>126</v>
      </c>
      <c r="B266" s="30">
        <v>100</v>
      </c>
      <c r="C266" s="30">
        <v>61.956522</v>
      </c>
      <c r="D266" s="30">
        <v>4.1925470000000002</v>
      </c>
      <c r="E266" s="30">
        <v>0.31055899999999997</v>
      </c>
      <c r="F266" s="30">
        <v>0.38819900000000002</v>
      </c>
      <c r="G266" s="30">
        <v>3.1055899999999999</v>
      </c>
      <c r="H266" s="30">
        <v>1.475155</v>
      </c>
      <c r="I266" s="30">
        <v>2.872671</v>
      </c>
      <c r="J266" s="30">
        <v>15.372671</v>
      </c>
      <c r="K266" s="30">
        <v>19.254657999999999</v>
      </c>
      <c r="L266" s="30">
        <v>2.6397520000000001</v>
      </c>
    </row>
    <row r="267" spans="1:12" ht="11.15" customHeight="1" x14ac:dyDescent="0.2">
      <c r="A267" s="19" t="s">
        <v>873</v>
      </c>
      <c r="B267" s="20">
        <v>669</v>
      </c>
      <c r="C267" s="20">
        <v>401</v>
      </c>
      <c r="D267" s="20">
        <v>28</v>
      </c>
      <c r="E267" s="20">
        <v>0</v>
      </c>
      <c r="F267" s="20">
        <v>3</v>
      </c>
      <c r="G267" s="20">
        <v>18</v>
      </c>
      <c r="H267" s="20">
        <v>5</v>
      </c>
      <c r="I267" s="20">
        <v>19</v>
      </c>
      <c r="J267" s="20">
        <v>92</v>
      </c>
      <c r="K267" s="20">
        <v>140</v>
      </c>
      <c r="L267" s="20">
        <v>25</v>
      </c>
    </row>
    <row r="268" spans="1:12" ht="11.15" customHeight="1" x14ac:dyDescent="0.2">
      <c r="A268" s="21" t="s">
        <v>126</v>
      </c>
      <c r="B268" s="30">
        <v>100</v>
      </c>
      <c r="C268" s="30">
        <v>59.940209000000003</v>
      </c>
      <c r="D268" s="30">
        <v>4.1853509999999998</v>
      </c>
      <c r="E268" s="30">
        <v>0</v>
      </c>
      <c r="F268" s="30">
        <v>0.44843</v>
      </c>
      <c r="G268" s="30">
        <v>2.6905830000000002</v>
      </c>
      <c r="H268" s="30">
        <v>0.74738400000000005</v>
      </c>
      <c r="I268" s="30">
        <v>2.8400599999999998</v>
      </c>
      <c r="J268" s="30">
        <v>13.751868</v>
      </c>
      <c r="K268" s="30">
        <v>20.926756000000001</v>
      </c>
      <c r="L268" s="30">
        <v>3.7369210000000002</v>
      </c>
    </row>
    <row r="269" spans="1:12" ht="11.15" customHeight="1" x14ac:dyDescent="0.2">
      <c r="A269" s="18" t="s">
        <v>909</v>
      </c>
      <c r="B269" s="18"/>
      <c r="C269" s="18"/>
      <c r="D269" s="18"/>
      <c r="E269" s="18"/>
      <c r="F269" s="18"/>
      <c r="G269" s="18"/>
      <c r="H269" s="18"/>
      <c r="I269" s="18"/>
      <c r="J269" s="18"/>
      <c r="K269" s="18"/>
      <c r="L269" s="18"/>
    </row>
    <row r="270" spans="1:12" ht="11.15" customHeight="1" x14ac:dyDescent="0.2">
      <c r="A270" s="19" t="s">
        <v>910</v>
      </c>
      <c r="B270" s="20">
        <v>541</v>
      </c>
      <c r="C270" s="20">
        <v>320</v>
      </c>
      <c r="D270" s="20">
        <v>21</v>
      </c>
      <c r="E270" s="20">
        <v>2</v>
      </c>
      <c r="F270" s="20">
        <v>5</v>
      </c>
      <c r="G270" s="20">
        <v>15</v>
      </c>
      <c r="H270" s="20">
        <v>8</v>
      </c>
      <c r="I270" s="20">
        <v>12</v>
      </c>
      <c r="J270" s="20">
        <v>80</v>
      </c>
      <c r="K270" s="20">
        <v>123</v>
      </c>
      <c r="L270" s="20">
        <v>14</v>
      </c>
    </row>
    <row r="271" spans="1:12" ht="11.15" customHeight="1" x14ac:dyDescent="0.2">
      <c r="A271" s="21" t="s">
        <v>126</v>
      </c>
      <c r="B271" s="30">
        <v>100</v>
      </c>
      <c r="C271" s="30">
        <v>59.149723000000002</v>
      </c>
      <c r="D271" s="30">
        <v>3.8817010000000001</v>
      </c>
      <c r="E271" s="30">
        <v>0.36968600000000001</v>
      </c>
      <c r="F271" s="30">
        <v>0.92421399999999998</v>
      </c>
      <c r="G271" s="30">
        <v>2.772643</v>
      </c>
      <c r="H271" s="30">
        <v>1.4787429999999999</v>
      </c>
      <c r="I271" s="30">
        <v>2.2181150000000001</v>
      </c>
      <c r="J271" s="30">
        <v>14.787431</v>
      </c>
      <c r="K271" s="30">
        <v>22.735675000000001</v>
      </c>
      <c r="L271" s="30">
        <v>2.5878000000000001</v>
      </c>
    </row>
    <row r="272" spans="1:12" ht="11.15" customHeight="1" x14ac:dyDescent="0.2">
      <c r="A272" s="19" t="s">
        <v>911</v>
      </c>
      <c r="B272" s="20">
        <v>877</v>
      </c>
      <c r="C272" s="20">
        <v>527</v>
      </c>
      <c r="D272" s="20">
        <v>42</v>
      </c>
      <c r="E272" s="20">
        <v>2</v>
      </c>
      <c r="F272" s="20">
        <v>1</v>
      </c>
      <c r="G272" s="20">
        <v>26</v>
      </c>
      <c r="H272" s="20">
        <v>13</v>
      </c>
      <c r="I272" s="20">
        <v>29</v>
      </c>
      <c r="J272" s="20">
        <v>135</v>
      </c>
      <c r="K272" s="20">
        <v>186</v>
      </c>
      <c r="L272" s="20">
        <v>26</v>
      </c>
    </row>
    <row r="273" spans="1:12" ht="11.15" customHeight="1" x14ac:dyDescent="0.2">
      <c r="A273" s="21" t="s">
        <v>126</v>
      </c>
      <c r="B273" s="30">
        <v>100</v>
      </c>
      <c r="C273" s="30">
        <v>60.09122</v>
      </c>
      <c r="D273" s="30">
        <v>4.7890540000000001</v>
      </c>
      <c r="E273" s="30">
        <v>0.22805</v>
      </c>
      <c r="F273" s="30">
        <v>0.114025</v>
      </c>
      <c r="G273" s="30">
        <v>2.9646520000000001</v>
      </c>
      <c r="H273" s="30">
        <v>1.482326</v>
      </c>
      <c r="I273" s="30">
        <v>3.306727</v>
      </c>
      <c r="J273" s="30">
        <v>15.393387000000001</v>
      </c>
      <c r="K273" s="30">
        <v>21.208666000000001</v>
      </c>
      <c r="L273" s="30">
        <v>2.9646520000000001</v>
      </c>
    </row>
    <row r="274" spans="1:12" ht="11.15" customHeight="1" x14ac:dyDescent="0.2">
      <c r="A274" s="19" t="s">
        <v>912</v>
      </c>
      <c r="B274" s="20">
        <v>543</v>
      </c>
      <c r="C274" s="20">
        <v>349</v>
      </c>
      <c r="D274" s="20">
        <v>24</v>
      </c>
      <c r="E274" s="20">
        <v>1</v>
      </c>
      <c r="F274" s="20">
        <v>3</v>
      </c>
      <c r="G274" s="20">
        <v>17</v>
      </c>
      <c r="H274" s="20">
        <v>6</v>
      </c>
      <c r="I274" s="20">
        <v>12</v>
      </c>
      <c r="J274" s="20">
        <v>75</v>
      </c>
      <c r="K274" s="20">
        <v>92</v>
      </c>
      <c r="L274" s="20">
        <v>15</v>
      </c>
    </row>
    <row r="275" spans="1:12" ht="11.15" customHeight="1" x14ac:dyDescent="0.2">
      <c r="A275" s="21" t="s">
        <v>126</v>
      </c>
      <c r="B275" s="30">
        <v>100</v>
      </c>
      <c r="C275" s="30">
        <v>64.272559999999999</v>
      </c>
      <c r="D275" s="30">
        <v>4.4198899999999997</v>
      </c>
      <c r="E275" s="30">
        <v>0.18416199999999999</v>
      </c>
      <c r="F275" s="30">
        <v>0.55248600000000003</v>
      </c>
      <c r="G275" s="30">
        <v>3.1307550000000002</v>
      </c>
      <c r="H275" s="30">
        <v>1.1049720000000001</v>
      </c>
      <c r="I275" s="30">
        <v>2.2099449999999998</v>
      </c>
      <c r="J275" s="30">
        <v>13.812155000000001</v>
      </c>
      <c r="K275" s="30">
        <v>16.942910000000001</v>
      </c>
      <c r="L275" s="30">
        <v>2.7624309999999999</v>
      </c>
    </row>
    <row r="276" spans="1:12" ht="11.15" customHeight="1" x14ac:dyDescent="0.2">
      <c r="A276" s="19" t="s">
        <v>913</v>
      </c>
      <c r="B276" s="20">
        <v>227</v>
      </c>
      <c r="C276" s="20">
        <v>154</v>
      </c>
      <c r="D276" s="20">
        <v>12</v>
      </c>
      <c r="E276" s="20">
        <v>0</v>
      </c>
      <c r="F276" s="20">
        <v>2</v>
      </c>
      <c r="G276" s="20">
        <v>10</v>
      </c>
      <c r="H276" s="20">
        <v>3</v>
      </c>
      <c r="I276" s="20">
        <v>10</v>
      </c>
      <c r="J276" s="20">
        <v>28</v>
      </c>
      <c r="K276" s="20">
        <v>27</v>
      </c>
      <c r="L276" s="20">
        <v>6</v>
      </c>
    </row>
    <row r="277" spans="1:12" ht="11.15" customHeight="1" x14ac:dyDescent="0.2">
      <c r="A277" s="21" t="s">
        <v>126</v>
      </c>
      <c r="B277" s="30">
        <v>100</v>
      </c>
      <c r="C277" s="30">
        <v>67.841409999999996</v>
      </c>
      <c r="D277" s="30">
        <v>5.2863439999999997</v>
      </c>
      <c r="E277" s="30">
        <v>0</v>
      </c>
      <c r="F277" s="30">
        <v>0.88105699999999998</v>
      </c>
      <c r="G277" s="30">
        <v>4.4052860000000003</v>
      </c>
      <c r="H277" s="30">
        <v>1.3215859999999999</v>
      </c>
      <c r="I277" s="30">
        <v>4.4052860000000003</v>
      </c>
      <c r="J277" s="30">
        <v>12.334802</v>
      </c>
      <c r="K277" s="30">
        <v>11.894273</v>
      </c>
      <c r="L277" s="30">
        <v>2.6431719999999999</v>
      </c>
    </row>
    <row r="278" spans="1:12" ht="11.15" customHeight="1" x14ac:dyDescent="0.2">
      <c r="A278" s="18" t="s">
        <v>914</v>
      </c>
      <c r="B278" s="18"/>
      <c r="C278" s="18"/>
      <c r="D278" s="18"/>
      <c r="E278" s="18"/>
      <c r="F278" s="18"/>
      <c r="G278" s="18"/>
      <c r="H278" s="18"/>
      <c r="I278" s="18"/>
      <c r="J278" s="18"/>
      <c r="K278" s="18"/>
      <c r="L278" s="18"/>
    </row>
    <row r="279" spans="1:12" ht="11.15" customHeight="1" x14ac:dyDescent="0.2">
      <c r="A279" s="19" t="s">
        <v>915</v>
      </c>
      <c r="B279" s="20">
        <v>294</v>
      </c>
      <c r="C279" s="20">
        <v>175</v>
      </c>
      <c r="D279" s="20">
        <v>15</v>
      </c>
      <c r="E279" s="20">
        <v>1</v>
      </c>
      <c r="F279" s="20">
        <v>2</v>
      </c>
      <c r="G279" s="20">
        <v>11</v>
      </c>
      <c r="H279" s="20">
        <v>3</v>
      </c>
      <c r="I279" s="20">
        <v>6</v>
      </c>
      <c r="J279" s="20">
        <v>56</v>
      </c>
      <c r="K279" s="20">
        <v>54</v>
      </c>
      <c r="L279" s="20">
        <v>8</v>
      </c>
    </row>
    <row r="280" spans="1:12" ht="11.15" customHeight="1" x14ac:dyDescent="0.2">
      <c r="A280" s="21" t="s">
        <v>126</v>
      </c>
      <c r="B280" s="30">
        <v>100</v>
      </c>
      <c r="C280" s="30">
        <v>59.523809999999997</v>
      </c>
      <c r="D280" s="30">
        <v>5.1020409999999998</v>
      </c>
      <c r="E280" s="30">
        <v>0.34013599999999999</v>
      </c>
      <c r="F280" s="30">
        <v>0.68027199999999999</v>
      </c>
      <c r="G280" s="30">
        <v>3.7414969999999999</v>
      </c>
      <c r="H280" s="30">
        <v>1.020408</v>
      </c>
      <c r="I280" s="30">
        <v>2.040816</v>
      </c>
      <c r="J280" s="30">
        <v>19.047619000000001</v>
      </c>
      <c r="K280" s="30">
        <v>18.367346999999999</v>
      </c>
      <c r="L280" s="30">
        <v>2.721088</v>
      </c>
    </row>
    <row r="281" spans="1:12" ht="11.15" customHeight="1" x14ac:dyDescent="0.2">
      <c r="A281" s="19" t="s">
        <v>916</v>
      </c>
      <c r="B281" s="20">
        <v>664</v>
      </c>
      <c r="C281" s="20">
        <v>388</v>
      </c>
      <c r="D281" s="20">
        <v>28</v>
      </c>
      <c r="E281" s="20">
        <v>0</v>
      </c>
      <c r="F281" s="20">
        <v>2</v>
      </c>
      <c r="G281" s="20">
        <v>21</v>
      </c>
      <c r="H281" s="20">
        <v>12</v>
      </c>
      <c r="I281" s="20">
        <v>19</v>
      </c>
      <c r="J281" s="20">
        <v>117</v>
      </c>
      <c r="K281" s="20">
        <v>149</v>
      </c>
      <c r="L281" s="20">
        <v>16</v>
      </c>
    </row>
    <row r="282" spans="1:12" ht="11.15" customHeight="1" x14ac:dyDescent="0.2">
      <c r="A282" s="21" t="s">
        <v>126</v>
      </c>
      <c r="B282" s="30">
        <v>100</v>
      </c>
      <c r="C282" s="30">
        <v>58.433734999999999</v>
      </c>
      <c r="D282" s="30">
        <v>4.2168669999999997</v>
      </c>
      <c r="E282" s="30">
        <v>0</v>
      </c>
      <c r="F282" s="30">
        <v>0.301205</v>
      </c>
      <c r="G282" s="30">
        <v>3.1626509999999999</v>
      </c>
      <c r="H282" s="30">
        <v>1.807229</v>
      </c>
      <c r="I282" s="30">
        <v>2.8614459999999999</v>
      </c>
      <c r="J282" s="30">
        <v>17.620481999999999</v>
      </c>
      <c r="K282" s="30">
        <v>22.439758999999999</v>
      </c>
      <c r="L282" s="30">
        <v>2.4096389999999999</v>
      </c>
    </row>
    <row r="283" spans="1:12" ht="11.15" customHeight="1" x14ac:dyDescent="0.2">
      <c r="A283" s="19" t="s">
        <v>917</v>
      </c>
      <c r="B283" s="20">
        <v>421</v>
      </c>
      <c r="C283" s="20">
        <v>273</v>
      </c>
      <c r="D283" s="20">
        <v>14</v>
      </c>
      <c r="E283" s="20">
        <v>0</v>
      </c>
      <c r="F283" s="20">
        <v>1</v>
      </c>
      <c r="G283" s="20">
        <v>8</v>
      </c>
      <c r="H283" s="20">
        <v>4</v>
      </c>
      <c r="I283" s="20">
        <v>15</v>
      </c>
      <c r="J283" s="20">
        <v>59</v>
      </c>
      <c r="K283" s="20">
        <v>70</v>
      </c>
      <c r="L283" s="20">
        <v>11</v>
      </c>
    </row>
    <row r="284" spans="1:12" ht="11.15" customHeight="1" x14ac:dyDescent="0.2">
      <c r="A284" s="21" t="s">
        <v>126</v>
      </c>
      <c r="B284" s="30">
        <v>100</v>
      </c>
      <c r="C284" s="30">
        <v>64.845606000000004</v>
      </c>
      <c r="D284" s="30">
        <v>3.3254160000000001</v>
      </c>
      <c r="E284" s="30">
        <v>0</v>
      </c>
      <c r="F284" s="30">
        <v>0.23752999999999999</v>
      </c>
      <c r="G284" s="30">
        <v>1.9002380000000001</v>
      </c>
      <c r="H284" s="30">
        <v>0.95011900000000005</v>
      </c>
      <c r="I284" s="30">
        <v>3.562945</v>
      </c>
      <c r="J284" s="30">
        <v>14.014252000000001</v>
      </c>
      <c r="K284" s="30">
        <v>16.627078000000001</v>
      </c>
      <c r="L284" s="30">
        <v>2.6128269999999998</v>
      </c>
    </row>
    <row r="285" spans="1:12" ht="11.15" customHeight="1" x14ac:dyDescent="0.2">
      <c r="A285" s="19" t="s">
        <v>918</v>
      </c>
      <c r="B285" s="20">
        <v>358</v>
      </c>
      <c r="C285" s="20">
        <v>220</v>
      </c>
      <c r="D285" s="20">
        <v>16</v>
      </c>
      <c r="E285" s="20">
        <v>3</v>
      </c>
      <c r="F285" s="20">
        <v>4</v>
      </c>
      <c r="G285" s="20">
        <v>7</v>
      </c>
      <c r="H285" s="20">
        <v>2</v>
      </c>
      <c r="I285" s="20">
        <v>12</v>
      </c>
      <c r="J285" s="20">
        <v>50</v>
      </c>
      <c r="K285" s="20">
        <v>69</v>
      </c>
      <c r="L285" s="20">
        <v>11</v>
      </c>
    </row>
    <row r="286" spans="1:12" ht="11.15" customHeight="1" x14ac:dyDescent="0.2">
      <c r="A286" s="21" t="s">
        <v>126</v>
      </c>
      <c r="B286" s="30">
        <v>100</v>
      </c>
      <c r="C286" s="30">
        <v>61.452514000000001</v>
      </c>
      <c r="D286" s="30">
        <v>4.4692740000000004</v>
      </c>
      <c r="E286" s="30">
        <v>0.83798899999999998</v>
      </c>
      <c r="F286" s="30">
        <v>1.117318</v>
      </c>
      <c r="G286" s="30">
        <v>1.9553069999999999</v>
      </c>
      <c r="H286" s="30">
        <v>0.55865900000000002</v>
      </c>
      <c r="I286" s="30">
        <v>3.3519549999999998</v>
      </c>
      <c r="J286" s="30">
        <v>13.966480000000001</v>
      </c>
      <c r="K286" s="30">
        <v>19.273743</v>
      </c>
      <c r="L286" s="30">
        <v>3.0726260000000001</v>
      </c>
    </row>
    <row r="287" spans="1:12" ht="11.15" customHeight="1" x14ac:dyDescent="0.2">
      <c r="A287" s="19" t="s">
        <v>919</v>
      </c>
      <c r="B287" s="20">
        <v>217</v>
      </c>
      <c r="C287" s="20">
        <v>143</v>
      </c>
      <c r="D287" s="20">
        <v>14</v>
      </c>
      <c r="E287" s="20">
        <v>0</v>
      </c>
      <c r="F287" s="20">
        <v>1</v>
      </c>
      <c r="G287" s="20">
        <v>9</v>
      </c>
      <c r="H287" s="20">
        <v>7</v>
      </c>
      <c r="I287" s="20">
        <v>5</v>
      </c>
      <c r="J287" s="20">
        <v>14</v>
      </c>
      <c r="K287" s="20">
        <v>43</v>
      </c>
      <c r="L287" s="20">
        <v>1</v>
      </c>
    </row>
    <row r="288" spans="1:12" ht="11.15" customHeight="1" x14ac:dyDescent="0.2">
      <c r="A288" s="21" t="s">
        <v>126</v>
      </c>
      <c r="B288" s="30">
        <v>100</v>
      </c>
      <c r="C288" s="30">
        <v>65.898617999999999</v>
      </c>
      <c r="D288" s="30">
        <v>6.451613</v>
      </c>
      <c r="E288" s="30">
        <v>0</v>
      </c>
      <c r="F288" s="30">
        <v>0.46082899999999999</v>
      </c>
      <c r="G288" s="30">
        <v>4.1474650000000004</v>
      </c>
      <c r="H288" s="30">
        <v>3.225806</v>
      </c>
      <c r="I288" s="30">
        <v>2.3041469999999999</v>
      </c>
      <c r="J288" s="30">
        <v>6.451613</v>
      </c>
      <c r="K288" s="30">
        <v>19.815667999999999</v>
      </c>
      <c r="L288" s="30">
        <v>0.46082899999999999</v>
      </c>
    </row>
    <row r="289" spans="1:12" ht="11.15" customHeight="1" x14ac:dyDescent="0.2">
      <c r="A289" s="19" t="s">
        <v>920</v>
      </c>
      <c r="B289" s="20">
        <v>234</v>
      </c>
      <c r="C289" s="20">
        <v>151</v>
      </c>
      <c r="D289" s="20">
        <v>12</v>
      </c>
      <c r="E289" s="20">
        <v>1</v>
      </c>
      <c r="F289" s="20">
        <v>1</v>
      </c>
      <c r="G289" s="20">
        <v>12</v>
      </c>
      <c r="H289" s="20">
        <v>2</v>
      </c>
      <c r="I289" s="20">
        <v>6</v>
      </c>
      <c r="J289" s="20">
        <v>22</v>
      </c>
      <c r="K289" s="20">
        <v>43</v>
      </c>
      <c r="L289" s="20">
        <v>14</v>
      </c>
    </row>
    <row r="290" spans="1:12" ht="11.15" customHeight="1" x14ac:dyDescent="0.2">
      <c r="A290" s="31"/>
      <c r="B290" s="32">
        <v>100</v>
      </c>
      <c r="C290" s="32">
        <v>64.529915000000003</v>
      </c>
      <c r="D290" s="32">
        <v>5.1282050000000003</v>
      </c>
      <c r="E290" s="32">
        <v>0.42735000000000001</v>
      </c>
      <c r="F290" s="32">
        <v>0.42735000000000001</v>
      </c>
      <c r="G290" s="32">
        <v>5.1282050000000003</v>
      </c>
      <c r="H290" s="32">
        <v>0.85470100000000004</v>
      </c>
      <c r="I290" s="32">
        <v>2.5641029999999998</v>
      </c>
      <c r="J290" s="32">
        <v>9.4017090000000003</v>
      </c>
      <c r="K290" s="32">
        <v>18.376068</v>
      </c>
      <c r="L290" s="32">
        <v>5.9829059999999998</v>
      </c>
    </row>
    <row r="291" spans="1:12" ht="11.15" customHeight="1" x14ac:dyDescent="0.2"/>
  </sheetData>
  <phoneticPr fontId="1"/>
  <pageMargins left="0.75" right="0.75" top="1" bottom="1" header="0.5" footer="0.5"/>
</worksheet>
</file>

<file path=xl/worksheets/sheet1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5A14C-A3ED-4A6D-B3A1-AB205B71130F}">
  <dimension ref="A1:W293"/>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23" x14ac:dyDescent="0.2">
      <c r="A1" s="8" t="s">
        <v>126</v>
      </c>
      <c r="B1" s="9"/>
    </row>
    <row r="2" spans="1:23" x14ac:dyDescent="0.2">
      <c r="A2" s="11" t="str">
        <f xml:space="preserve"> HYPERLINK("#'目次'!B49","[43]")</f>
        <v>[43]</v>
      </c>
    </row>
    <row r="3" spans="1:23" x14ac:dyDescent="0.2">
      <c r="A3" s="9" t="s">
        <v>126</v>
      </c>
      <c r="B3" s="12" t="s">
        <v>128</v>
      </c>
    </row>
    <row r="4" spans="1:23" x14ac:dyDescent="0.2">
      <c r="A4" s="9" t="s">
        <v>126</v>
      </c>
      <c r="B4" s="12" t="s">
        <v>286</v>
      </c>
    </row>
    <row r="5" spans="1:23" x14ac:dyDescent="0.2">
      <c r="A5" s="9" t="s">
        <v>126</v>
      </c>
      <c r="B5" s="12" t="s">
        <v>287</v>
      </c>
    </row>
    <row r="6" spans="1:23" x14ac:dyDescent="0.2">
      <c r="A6" s="9" t="s">
        <v>126</v>
      </c>
      <c r="B6" s="12" t="s">
        <v>288</v>
      </c>
    </row>
    <row r="7" spans="1:23" s="15" customFormat="1" ht="100" x14ac:dyDescent="0.2">
      <c r="A7" s="13" t="s">
        <v>126</v>
      </c>
      <c r="B7" s="14" t="s">
        <v>831</v>
      </c>
      <c r="C7" s="14" t="s">
        <v>1394</v>
      </c>
      <c r="D7" s="14" t="s">
        <v>1395</v>
      </c>
      <c r="E7" s="14" t="s">
        <v>1396</v>
      </c>
      <c r="F7" s="14" t="s">
        <v>289</v>
      </c>
      <c r="G7" s="14" t="s">
        <v>290</v>
      </c>
      <c r="H7" s="14" t="s">
        <v>1397</v>
      </c>
      <c r="I7" s="14" t="s">
        <v>1398</v>
      </c>
      <c r="J7" s="14" t="s">
        <v>1399</v>
      </c>
      <c r="K7" s="14" t="s">
        <v>1400</v>
      </c>
      <c r="L7" s="14" t="s">
        <v>291</v>
      </c>
      <c r="M7" s="14" t="s">
        <v>292</v>
      </c>
      <c r="N7" s="14" t="s">
        <v>293</v>
      </c>
      <c r="O7" s="14" t="s">
        <v>294</v>
      </c>
      <c r="P7" s="14" t="s">
        <v>1401</v>
      </c>
      <c r="Q7" s="14" t="s">
        <v>1402</v>
      </c>
      <c r="R7" s="14" t="s">
        <v>1403</v>
      </c>
      <c r="S7" s="14" t="s">
        <v>295</v>
      </c>
      <c r="T7" s="14" t="s">
        <v>296</v>
      </c>
      <c r="U7" s="14" t="s">
        <v>849</v>
      </c>
      <c r="V7" s="14" t="s">
        <v>1404</v>
      </c>
      <c r="W7" s="14" t="s">
        <v>873</v>
      </c>
    </row>
    <row r="8" spans="1:23" x14ac:dyDescent="0.2">
      <c r="A8" s="16" t="s">
        <v>845</v>
      </c>
      <c r="B8" s="17">
        <v>2188</v>
      </c>
      <c r="C8" s="17">
        <v>946</v>
      </c>
      <c r="D8" s="17">
        <v>310</v>
      </c>
      <c r="E8" s="17">
        <v>143</v>
      </c>
      <c r="F8" s="17">
        <v>401</v>
      </c>
      <c r="G8" s="17">
        <v>209</v>
      </c>
      <c r="H8" s="17">
        <v>327</v>
      </c>
      <c r="I8" s="17">
        <v>516</v>
      </c>
      <c r="J8" s="17">
        <v>264</v>
      </c>
      <c r="K8" s="17">
        <v>134</v>
      </c>
      <c r="L8" s="17">
        <v>1040</v>
      </c>
      <c r="M8" s="17">
        <v>528</v>
      </c>
      <c r="N8" s="17">
        <v>218</v>
      </c>
      <c r="O8" s="17">
        <v>564</v>
      </c>
      <c r="P8" s="17">
        <v>708</v>
      </c>
      <c r="Q8" s="17">
        <v>442</v>
      </c>
      <c r="R8" s="17">
        <v>185</v>
      </c>
      <c r="S8" s="17">
        <v>218</v>
      </c>
      <c r="T8" s="17">
        <v>123</v>
      </c>
      <c r="U8" s="17">
        <v>30</v>
      </c>
      <c r="V8" s="17">
        <v>95</v>
      </c>
      <c r="W8" s="17">
        <v>303</v>
      </c>
    </row>
    <row r="9" spans="1:23" x14ac:dyDescent="0.2">
      <c r="A9" s="21" t="s">
        <v>126</v>
      </c>
      <c r="B9" s="30">
        <v>100</v>
      </c>
      <c r="C9" s="30">
        <v>43.235832000000002</v>
      </c>
      <c r="D9" s="30">
        <v>14.168189999999999</v>
      </c>
      <c r="E9" s="30">
        <v>6.5356490000000003</v>
      </c>
      <c r="F9" s="30">
        <v>18.327238999999999</v>
      </c>
      <c r="G9" s="30">
        <v>9.5521019999999996</v>
      </c>
      <c r="H9" s="30">
        <v>14.945155</v>
      </c>
      <c r="I9" s="30">
        <v>23.583181</v>
      </c>
      <c r="J9" s="30">
        <v>12.065814</v>
      </c>
      <c r="K9" s="30">
        <v>6.124314</v>
      </c>
      <c r="L9" s="30">
        <v>47.531993</v>
      </c>
      <c r="M9" s="30">
        <v>24.131627000000002</v>
      </c>
      <c r="N9" s="30">
        <v>9.9634370000000008</v>
      </c>
      <c r="O9" s="30">
        <v>25.776965000000001</v>
      </c>
      <c r="P9" s="30">
        <v>32.358317999999997</v>
      </c>
      <c r="Q9" s="30">
        <v>20.201097000000001</v>
      </c>
      <c r="R9" s="30">
        <v>8.4552099999999992</v>
      </c>
      <c r="S9" s="30">
        <v>9.9634370000000008</v>
      </c>
      <c r="T9" s="30">
        <v>5.6215719999999996</v>
      </c>
      <c r="U9" s="30">
        <v>1.3711150000000001</v>
      </c>
      <c r="V9" s="30">
        <v>4.3418650000000003</v>
      </c>
      <c r="W9" s="30">
        <v>13.848262999999999</v>
      </c>
    </row>
    <row r="10" spans="1:23" x14ac:dyDescent="0.2">
      <c r="A10" s="18" t="s">
        <v>846</v>
      </c>
      <c r="B10" s="18"/>
      <c r="C10" s="18"/>
      <c r="D10" s="18"/>
      <c r="E10" s="18"/>
      <c r="F10" s="18"/>
      <c r="G10" s="18"/>
      <c r="H10" s="18"/>
      <c r="I10" s="18"/>
      <c r="J10" s="18"/>
      <c r="K10" s="18"/>
      <c r="L10" s="18"/>
      <c r="M10" s="18"/>
      <c r="N10" s="18"/>
      <c r="O10" s="18"/>
      <c r="P10" s="18"/>
      <c r="Q10" s="18"/>
      <c r="R10" s="18"/>
      <c r="S10" s="18"/>
      <c r="T10" s="18"/>
      <c r="U10" s="18"/>
      <c r="V10" s="18"/>
      <c r="W10" s="18"/>
    </row>
    <row r="11" spans="1:23" x14ac:dyDescent="0.2">
      <c r="A11" s="19" t="s">
        <v>847</v>
      </c>
      <c r="B11" s="20">
        <v>1092</v>
      </c>
      <c r="C11" s="20">
        <v>494</v>
      </c>
      <c r="D11" s="20">
        <v>164</v>
      </c>
      <c r="E11" s="20">
        <v>82</v>
      </c>
      <c r="F11" s="20">
        <v>219</v>
      </c>
      <c r="G11" s="20">
        <v>119</v>
      </c>
      <c r="H11" s="20">
        <v>178</v>
      </c>
      <c r="I11" s="20">
        <v>254</v>
      </c>
      <c r="J11" s="20">
        <v>145</v>
      </c>
      <c r="K11" s="20">
        <v>71</v>
      </c>
      <c r="L11" s="20">
        <v>515</v>
      </c>
      <c r="M11" s="20">
        <v>282</v>
      </c>
      <c r="N11" s="20">
        <v>103</v>
      </c>
      <c r="O11" s="20">
        <v>297</v>
      </c>
      <c r="P11" s="20">
        <v>374</v>
      </c>
      <c r="Q11" s="20">
        <v>193</v>
      </c>
      <c r="R11" s="20">
        <v>87</v>
      </c>
      <c r="S11" s="20">
        <v>106</v>
      </c>
      <c r="T11" s="20">
        <v>65</v>
      </c>
      <c r="U11" s="20">
        <v>17</v>
      </c>
      <c r="V11" s="20">
        <v>56</v>
      </c>
      <c r="W11" s="20">
        <v>158</v>
      </c>
    </row>
    <row r="12" spans="1:23" x14ac:dyDescent="0.2">
      <c r="A12" s="21" t="s">
        <v>126</v>
      </c>
      <c r="B12" s="30">
        <v>100</v>
      </c>
      <c r="C12" s="30">
        <v>45.238095000000001</v>
      </c>
      <c r="D12" s="30">
        <v>15.018314999999999</v>
      </c>
      <c r="E12" s="30">
        <v>7.5091580000000002</v>
      </c>
      <c r="F12" s="30">
        <v>20.054945</v>
      </c>
      <c r="G12" s="30">
        <v>10.897436000000001</v>
      </c>
      <c r="H12" s="30">
        <v>16.300366</v>
      </c>
      <c r="I12" s="30">
        <v>23.260072999999998</v>
      </c>
      <c r="J12" s="30">
        <v>13.278388</v>
      </c>
      <c r="K12" s="30">
        <v>6.5018320000000003</v>
      </c>
      <c r="L12" s="30">
        <v>47.161172000000001</v>
      </c>
      <c r="M12" s="30">
        <v>25.824176000000001</v>
      </c>
      <c r="N12" s="30">
        <v>9.4322339999999993</v>
      </c>
      <c r="O12" s="30">
        <v>27.197801999999999</v>
      </c>
      <c r="P12" s="30">
        <v>34.249084000000003</v>
      </c>
      <c r="Q12" s="30">
        <v>17.673992999999999</v>
      </c>
      <c r="R12" s="30">
        <v>7.9670329999999998</v>
      </c>
      <c r="S12" s="30">
        <v>9.7069600000000005</v>
      </c>
      <c r="T12" s="30">
        <v>5.9523809999999999</v>
      </c>
      <c r="U12" s="30">
        <v>1.5567770000000001</v>
      </c>
      <c r="V12" s="30">
        <v>5.1282050000000003</v>
      </c>
      <c r="W12" s="30">
        <v>14.468864</v>
      </c>
    </row>
    <row r="13" spans="1:23" x14ac:dyDescent="0.2">
      <c r="A13" s="19" t="s">
        <v>848</v>
      </c>
      <c r="B13" s="20">
        <v>1095</v>
      </c>
      <c r="C13" s="20">
        <v>451</v>
      </c>
      <c r="D13" s="20">
        <v>145</v>
      </c>
      <c r="E13" s="20">
        <v>60</v>
      </c>
      <c r="F13" s="20">
        <v>182</v>
      </c>
      <c r="G13" s="20">
        <v>90</v>
      </c>
      <c r="H13" s="20">
        <v>149</v>
      </c>
      <c r="I13" s="20">
        <v>261</v>
      </c>
      <c r="J13" s="20">
        <v>119</v>
      </c>
      <c r="K13" s="20">
        <v>63</v>
      </c>
      <c r="L13" s="20">
        <v>524</v>
      </c>
      <c r="M13" s="20">
        <v>245</v>
      </c>
      <c r="N13" s="20">
        <v>115</v>
      </c>
      <c r="O13" s="20">
        <v>267</v>
      </c>
      <c r="P13" s="20">
        <v>334</v>
      </c>
      <c r="Q13" s="20">
        <v>249</v>
      </c>
      <c r="R13" s="20">
        <v>98</v>
      </c>
      <c r="S13" s="20">
        <v>111</v>
      </c>
      <c r="T13" s="20">
        <v>58</v>
      </c>
      <c r="U13" s="20">
        <v>13</v>
      </c>
      <c r="V13" s="20">
        <v>39</v>
      </c>
      <c r="W13" s="20">
        <v>145</v>
      </c>
    </row>
    <row r="14" spans="1:23" x14ac:dyDescent="0.2">
      <c r="A14" s="21" t="s">
        <v>126</v>
      </c>
      <c r="B14" s="30">
        <v>100</v>
      </c>
      <c r="C14" s="30">
        <v>41.187215000000002</v>
      </c>
      <c r="D14" s="30">
        <v>13.242008999999999</v>
      </c>
      <c r="E14" s="30">
        <v>5.4794520000000002</v>
      </c>
      <c r="F14" s="30">
        <v>16.621005</v>
      </c>
      <c r="G14" s="30">
        <v>8.2191779999999994</v>
      </c>
      <c r="H14" s="30">
        <v>13.607305999999999</v>
      </c>
      <c r="I14" s="30">
        <v>23.835616000000002</v>
      </c>
      <c r="J14" s="30">
        <v>10.86758</v>
      </c>
      <c r="K14" s="30">
        <v>5.753425</v>
      </c>
      <c r="L14" s="30">
        <v>47.853881000000001</v>
      </c>
      <c r="M14" s="30">
        <v>22.374428999999999</v>
      </c>
      <c r="N14" s="30">
        <v>10.502283</v>
      </c>
      <c r="O14" s="30">
        <v>24.383562000000001</v>
      </c>
      <c r="P14" s="30">
        <v>30.502282999999998</v>
      </c>
      <c r="Q14" s="30">
        <v>22.739726000000001</v>
      </c>
      <c r="R14" s="30">
        <v>8.9497719999999994</v>
      </c>
      <c r="S14" s="30">
        <v>10.136986</v>
      </c>
      <c r="T14" s="30">
        <v>5.2968039999999998</v>
      </c>
      <c r="U14" s="30">
        <v>1.1872149999999999</v>
      </c>
      <c r="V14" s="30">
        <v>3.5616439999999998</v>
      </c>
      <c r="W14" s="30">
        <v>13.242008999999999</v>
      </c>
    </row>
    <row r="15" spans="1:23" x14ac:dyDescent="0.2">
      <c r="A15" s="19" t="s">
        <v>849</v>
      </c>
      <c r="B15" s="20">
        <v>1</v>
      </c>
      <c r="C15" s="20">
        <v>1</v>
      </c>
      <c r="D15" s="20">
        <v>1</v>
      </c>
      <c r="E15" s="20">
        <v>1</v>
      </c>
      <c r="F15" s="20">
        <v>0</v>
      </c>
      <c r="G15" s="20">
        <v>0</v>
      </c>
      <c r="H15" s="20">
        <v>0</v>
      </c>
      <c r="I15" s="20">
        <v>1</v>
      </c>
      <c r="J15" s="20">
        <v>0</v>
      </c>
      <c r="K15" s="20">
        <v>0</v>
      </c>
      <c r="L15" s="20">
        <v>1</v>
      </c>
      <c r="M15" s="20">
        <v>1</v>
      </c>
      <c r="N15" s="20">
        <v>0</v>
      </c>
      <c r="O15" s="20">
        <v>0</v>
      </c>
      <c r="P15" s="20">
        <v>0</v>
      </c>
      <c r="Q15" s="20">
        <v>0</v>
      </c>
      <c r="R15" s="20">
        <v>0</v>
      </c>
      <c r="S15" s="20">
        <v>1</v>
      </c>
      <c r="T15" s="20">
        <v>0</v>
      </c>
      <c r="U15" s="20">
        <v>0</v>
      </c>
      <c r="V15" s="20">
        <v>0</v>
      </c>
      <c r="W15" s="20">
        <v>0</v>
      </c>
    </row>
    <row r="16" spans="1:23" x14ac:dyDescent="0.2">
      <c r="A16" s="21" t="s">
        <v>126</v>
      </c>
      <c r="B16" s="30">
        <v>100</v>
      </c>
      <c r="C16" s="30">
        <v>100</v>
      </c>
      <c r="D16" s="30">
        <v>100</v>
      </c>
      <c r="E16" s="30">
        <v>100</v>
      </c>
      <c r="F16" s="30">
        <v>0</v>
      </c>
      <c r="G16" s="30">
        <v>0</v>
      </c>
      <c r="H16" s="30">
        <v>0</v>
      </c>
      <c r="I16" s="30">
        <v>100</v>
      </c>
      <c r="J16" s="30">
        <v>0</v>
      </c>
      <c r="K16" s="30">
        <v>0</v>
      </c>
      <c r="L16" s="30">
        <v>100</v>
      </c>
      <c r="M16" s="30">
        <v>100</v>
      </c>
      <c r="N16" s="30">
        <v>0</v>
      </c>
      <c r="O16" s="30">
        <v>0</v>
      </c>
      <c r="P16" s="30">
        <v>0</v>
      </c>
      <c r="Q16" s="30">
        <v>0</v>
      </c>
      <c r="R16" s="30">
        <v>0</v>
      </c>
      <c r="S16" s="30">
        <v>100</v>
      </c>
      <c r="T16" s="30">
        <v>0</v>
      </c>
      <c r="U16" s="30">
        <v>0</v>
      </c>
      <c r="V16" s="30">
        <v>0</v>
      </c>
      <c r="W16" s="30">
        <v>0</v>
      </c>
    </row>
    <row r="17" spans="1:23" x14ac:dyDescent="0.2">
      <c r="A17" s="18" t="s">
        <v>850</v>
      </c>
      <c r="B17" s="18"/>
      <c r="C17" s="18"/>
      <c r="D17" s="18"/>
      <c r="E17" s="18"/>
      <c r="F17" s="18"/>
      <c r="G17" s="18"/>
      <c r="H17" s="18"/>
      <c r="I17" s="18"/>
      <c r="J17" s="18"/>
      <c r="K17" s="18"/>
      <c r="L17" s="18"/>
      <c r="M17" s="18"/>
      <c r="N17" s="18"/>
      <c r="O17" s="18"/>
      <c r="P17" s="18"/>
      <c r="Q17" s="18"/>
      <c r="R17" s="18"/>
      <c r="S17" s="18"/>
      <c r="T17" s="18"/>
      <c r="U17" s="18"/>
      <c r="V17" s="18"/>
      <c r="W17" s="18"/>
    </row>
    <row r="18" spans="1:23" x14ac:dyDescent="0.2">
      <c r="A18" s="19" t="s">
        <v>851</v>
      </c>
      <c r="B18" s="20">
        <v>387</v>
      </c>
      <c r="C18" s="20">
        <v>173</v>
      </c>
      <c r="D18" s="20">
        <v>63</v>
      </c>
      <c r="E18" s="20">
        <v>42</v>
      </c>
      <c r="F18" s="20">
        <v>73</v>
      </c>
      <c r="G18" s="20">
        <v>51</v>
      </c>
      <c r="H18" s="20">
        <v>61</v>
      </c>
      <c r="I18" s="20">
        <v>99</v>
      </c>
      <c r="J18" s="20">
        <v>44</v>
      </c>
      <c r="K18" s="20">
        <v>30</v>
      </c>
      <c r="L18" s="20">
        <v>170</v>
      </c>
      <c r="M18" s="20">
        <v>103</v>
      </c>
      <c r="N18" s="20">
        <v>69</v>
      </c>
      <c r="O18" s="20">
        <v>100</v>
      </c>
      <c r="P18" s="20">
        <v>169</v>
      </c>
      <c r="Q18" s="20">
        <v>86</v>
      </c>
      <c r="R18" s="20">
        <v>25</v>
      </c>
      <c r="S18" s="20">
        <v>52</v>
      </c>
      <c r="T18" s="20">
        <v>21</v>
      </c>
      <c r="U18" s="20">
        <v>4</v>
      </c>
      <c r="V18" s="20">
        <v>17</v>
      </c>
      <c r="W18" s="20">
        <v>43</v>
      </c>
    </row>
    <row r="19" spans="1:23" x14ac:dyDescent="0.2">
      <c r="A19" s="21" t="s">
        <v>126</v>
      </c>
      <c r="B19" s="30">
        <v>100</v>
      </c>
      <c r="C19" s="30">
        <v>44.702841999999997</v>
      </c>
      <c r="D19" s="30">
        <v>16.279070000000001</v>
      </c>
      <c r="E19" s="30">
        <v>10.852713</v>
      </c>
      <c r="F19" s="30">
        <v>18.863049</v>
      </c>
      <c r="G19" s="30">
        <v>13.178295</v>
      </c>
      <c r="H19" s="30">
        <v>15.762274</v>
      </c>
      <c r="I19" s="30">
        <v>25.581395000000001</v>
      </c>
      <c r="J19" s="30">
        <v>11.369509000000001</v>
      </c>
      <c r="K19" s="30">
        <v>7.751938</v>
      </c>
      <c r="L19" s="30">
        <v>43.927649000000002</v>
      </c>
      <c r="M19" s="30">
        <v>26.614986999999999</v>
      </c>
      <c r="N19" s="30">
        <v>17.829457000000001</v>
      </c>
      <c r="O19" s="30">
        <v>25.839793</v>
      </c>
      <c r="P19" s="30">
        <v>43.669251000000003</v>
      </c>
      <c r="Q19" s="30">
        <v>22.222221999999999</v>
      </c>
      <c r="R19" s="30">
        <v>6.4599479999999998</v>
      </c>
      <c r="S19" s="30">
        <v>13.436693</v>
      </c>
      <c r="T19" s="30">
        <v>5.4263570000000003</v>
      </c>
      <c r="U19" s="30">
        <v>1.0335920000000001</v>
      </c>
      <c r="V19" s="30">
        <v>4.3927649999999998</v>
      </c>
      <c r="W19" s="30">
        <v>11.111110999999999</v>
      </c>
    </row>
    <row r="20" spans="1:23" x14ac:dyDescent="0.2">
      <c r="A20" s="19" t="s">
        <v>852</v>
      </c>
      <c r="B20" s="20">
        <v>432</v>
      </c>
      <c r="C20" s="20">
        <v>194</v>
      </c>
      <c r="D20" s="20">
        <v>55</v>
      </c>
      <c r="E20" s="20">
        <v>43</v>
      </c>
      <c r="F20" s="20">
        <v>90</v>
      </c>
      <c r="G20" s="20">
        <v>50</v>
      </c>
      <c r="H20" s="20">
        <v>77</v>
      </c>
      <c r="I20" s="20">
        <v>105</v>
      </c>
      <c r="J20" s="20">
        <v>57</v>
      </c>
      <c r="K20" s="20">
        <v>20</v>
      </c>
      <c r="L20" s="20">
        <v>223</v>
      </c>
      <c r="M20" s="20">
        <v>121</v>
      </c>
      <c r="N20" s="20">
        <v>61</v>
      </c>
      <c r="O20" s="20">
        <v>131</v>
      </c>
      <c r="P20" s="20">
        <v>172</v>
      </c>
      <c r="Q20" s="20">
        <v>118</v>
      </c>
      <c r="R20" s="20">
        <v>23</v>
      </c>
      <c r="S20" s="20">
        <v>58</v>
      </c>
      <c r="T20" s="20">
        <v>23</v>
      </c>
      <c r="U20" s="20">
        <v>12</v>
      </c>
      <c r="V20" s="20">
        <v>10</v>
      </c>
      <c r="W20" s="20">
        <v>49</v>
      </c>
    </row>
    <row r="21" spans="1:23" x14ac:dyDescent="0.2">
      <c r="A21" s="21" t="s">
        <v>126</v>
      </c>
      <c r="B21" s="30">
        <v>100</v>
      </c>
      <c r="C21" s="30">
        <v>44.907406999999999</v>
      </c>
      <c r="D21" s="30">
        <v>12.731481</v>
      </c>
      <c r="E21" s="30">
        <v>9.9537040000000001</v>
      </c>
      <c r="F21" s="30">
        <v>20.833333</v>
      </c>
      <c r="G21" s="30">
        <v>11.574074</v>
      </c>
      <c r="H21" s="30">
        <v>17.824074</v>
      </c>
      <c r="I21" s="30">
        <v>24.305555999999999</v>
      </c>
      <c r="J21" s="30">
        <v>13.194444000000001</v>
      </c>
      <c r="K21" s="30">
        <v>4.6296299999999997</v>
      </c>
      <c r="L21" s="30">
        <v>51.620370000000001</v>
      </c>
      <c r="M21" s="30">
        <v>28.009259</v>
      </c>
      <c r="N21" s="30">
        <v>14.120369999999999</v>
      </c>
      <c r="O21" s="30">
        <v>30.324074</v>
      </c>
      <c r="P21" s="30">
        <v>39.814815000000003</v>
      </c>
      <c r="Q21" s="30">
        <v>27.314814999999999</v>
      </c>
      <c r="R21" s="30">
        <v>5.3240740000000004</v>
      </c>
      <c r="S21" s="30">
        <v>13.425926</v>
      </c>
      <c r="T21" s="30">
        <v>5.3240740000000004</v>
      </c>
      <c r="U21" s="30">
        <v>2.7777780000000001</v>
      </c>
      <c r="V21" s="30">
        <v>2.3148149999999998</v>
      </c>
      <c r="W21" s="30">
        <v>11.342593000000001</v>
      </c>
    </row>
    <row r="22" spans="1:23" x14ac:dyDescent="0.2">
      <c r="A22" s="19" t="s">
        <v>853</v>
      </c>
      <c r="B22" s="20">
        <v>449</v>
      </c>
      <c r="C22" s="20">
        <v>180</v>
      </c>
      <c r="D22" s="20">
        <v>64</v>
      </c>
      <c r="E22" s="20">
        <v>29</v>
      </c>
      <c r="F22" s="20">
        <v>67</v>
      </c>
      <c r="G22" s="20">
        <v>37</v>
      </c>
      <c r="H22" s="20">
        <v>73</v>
      </c>
      <c r="I22" s="20">
        <v>103</v>
      </c>
      <c r="J22" s="20">
        <v>49</v>
      </c>
      <c r="K22" s="20">
        <v>18</v>
      </c>
      <c r="L22" s="20">
        <v>223</v>
      </c>
      <c r="M22" s="20">
        <v>105</v>
      </c>
      <c r="N22" s="20">
        <v>44</v>
      </c>
      <c r="O22" s="20">
        <v>121</v>
      </c>
      <c r="P22" s="20">
        <v>151</v>
      </c>
      <c r="Q22" s="20">
        <v>85</v>
      </c>
      <c r="R22" s="20">
        <v>35</v>
      </c>
      <c r="S22" s="20">
        <v>39</v>
      </c>
      <c r="T22" s="20">
        <v>26</v>
      </c>
      <c r="U22" s="20">
        <v>2</v>
      </c>
      <c r="V22" s="20">
        <v>16</v>
      </c>
      <c r="W22" s="20">
        <v>62</v>
      </c>
    </row>
    <row r="23" spans="1:23" x14ac:dyDescent="0.2">
      <c r="A23" s="21" t="s">
        <v>126</v>
      </c>
      <c r="B23" s="30">
        <v>100</v>
      </c>
      <c r="C23" s="30">
        <v>40.089086999999999</v>
      </c>
      <c r="D23" s="30">
        <v>14.253898</v>
      </c>
      <c r="E23" s="30">
        <v>6.4587969999999997</v>
      </c>
      <c r="F23" s="30">
        <v>14.922048999999999</v>
      </c>
      <c r="G23" s="30">
        <v>8.2405349999999995</v>
      </c>
      <c r="H23" s="30">
        <v>16.258351999999999</v>
      </c>
      <c r="I23" s="30">
        <v>22.939865999999999</v>
      </c>
      <c r="J23" s="30">
        <v>10.91314</v>
      </c>
      <c r="K23" s="30">
        <v>4.0089090000000001</v>
      </c>
      <c r="L23" s="30">
        <v>49.665923999999997</v>
      </c>
      <c r="M23" s="30">
        <v>23.385300999999998</v>
      </c>
      <c r="N23" s="30">
        <v>9.7995549999999998</v>
      </c>
      <c r="O23" s="30">
        <v>26.948775000000001</v>
      </c>
      <c r="P23" s="30">
        <v>33.630290000000002</v>
      </c>
      <c r="Q23" s="30">
        <v>18.930958</v>
      </c>
      <c r="R23" s="30">
        <v>7.7950999999999997</v>
      </c>
      <c r="S23" s="30">
        <v>8.6859690000000001</v>
      </c>
      <c r="T23" s="30">
        <v>5.7906459999999997</v>
      </c>
      <c r="U23" s="30">
        <v>0.445434</v>
      </c>
      <c r="V23" s="30">
        <v>3.5634739999999998</v>
      </c>
      <c r="W23" s="30">
        <v>13.808463</v>
      </c>
    </row>
    <row r="24" spans="1:23" x14ac:dyDescent="0.2">
      <c r="A24" s="19" t="s">
        <v>854</v>
      </c>
      <c r="B24" s="20">
        <v>427</v>
      </c>
      <c r="C24" s="20">
        <v>174</v>
      </c>
      <c r="D24" s="20">
        <v>48</v>
      </c>
      <c r="E24" s="20">
        <v>17</v>
      </c>
      <c r="F24" s="20">
        <v>86</v>
      </c>
      <c r="G24" s="20">
        <v>36</v>
      </c>
      <c r="H24" s="20">
        <v>57</v>
      </c>
      <c r="I24" s="20">
        <v>99</v>
      </c>
      <c r="J24" s="20">
        <v>54</v>
      </c>
      <c r="K24" s="20">
        <v>29</v>
      </c>
      <c r="L24" s="20">
        <v>177</v>
      </c>
      <c r="M24" s="20">
        <v>93</v>
      </c>
      <c r="N24" s="20">
        <v>27</v>
      </c>
      <c r="O24" s="20">
        <v>114</v>
      </c>
      <c r="P24" s="20">
        <v>137</v>
      </c>
      <c r="Q24" s="20">
        <v>83</v>
      </c>
      <c r="R24" s="20">
        <v>36</v>
      </c>
      <c r="S24" s="20">
        <v>40</v>
      </c>
      <c r="T24" s="20">
        <v>29</v>
      </c>
      <c r="U24" s="20">
        <v>5</v>
      </c>
      <c r="V24" s="20">
        <v>23</v>
      </c>
      <c r="W24" s="20">
        <v>67</v>
      </c>
    </row>
    <row r="25" spans="1:23" x14ac:dyDescent="0.2">
      <c r="A25" s="21" t="s">
        <v>126</v>
      </c>
      <c r="B25" s="30">
        <v>100</v>
      </c>
      <c r="C25" s="30">
        <v>40.749414999999999</v>
      </c>
      <c r="D25" s="30">
        <v>11.241218</v>
      </c>
      <c r="E25" s="30">
        <v>3.9812650000000001</v>
      </c>
      <c r="F25" s="30">
        <v>20.140515000000001</v>
      </c>
      <c r="G25" s="30">
        <v>8.4309130000000003</v>
      </c>
      <c r="H25" s="30">
        <v>13.348946</v>
      </c>
      <c r="I25" s="30">
        <v>23.185012</v>
      </c>
      <c r="J25" s="30">
        <v>12.646369999999999</v>
      </c>
      <c r="K25" s="30">
        <v>6.791569</v>
      </c>
      <c r="L25" s="30">
        <v>41.451991</v>
      </c>
      <c r="M25" s="30">
        <v>21.779858999999998</v>
      </c>
      <c r="N25" s="30">
        <v>6.3231849999999996</v>
      </c>
      <c r="O25" s="30">
        <v>26.697892</v>
      </c>
      <c r="P25" s="30">
        <v>32.084308999999998</v>
      </c>
      <c r="Q25" s="30">
        <v>19.437939</v>
      </c>
      <c r="R25" s="30">
        <v>8.4309130000000003</v>
      </c>
      <c r="S25" s="30">
        <v>9.3676809999999993</v>
      </c>
      <c r="T25" s="30">
        <v>6.791569</v>
      </c>
      <c r="U25" s="30">
        <v>1.17096</v>
      </c>
      <c r="V25" s="30">
        <v>5.3864169999999998</v>
      </c>
      <c r="W25" s="30">
        <v>15.690867000000001</v>
      </c>
    </row>
    <row r="26" spans="1:23" x14ac:dyDescent="0.2">
      <c r="A26" s="19" t="s">
        <v>855</v>
      </c>
      <c r="B26" s="20">
        <v>274</v>
      </c>
      <c r="C26" s="20">
        <v>118</v>
      </c>
      <c r="D26" s="20">
        <v>31</v>
      </c>
      <c r="E26" s="20">
        <v>5</v>
      </c>
      <c r="F26" s="20">
        <v>48</v>
      </c>
      <c r="G26" s="20">
        <v>19</v>
      </c>
      <c r="H26" s="20">
        <v>33</v>
      </c>
      <c r="I26" s="20">
        <v>68</v>
      </c>
      <c r="J26" s="20">
        <v>31</v>
      </c>
      <c r="K26" s="20">
        <v>16</v>
      </c>
      <c r="L26" s="20">
        <v>134</v>
      </c>
      <c r="M26" s="20">
        <v>66</v>
      </c>
      <c r="N26" s="20">
        <v>8</v>
      </c>
      <c r="O26" s="20">
        <v>65</v>
      </c>
      <c r="P26" s="20">
        <v>54</v>
      </c>
      <c r="Q26" s="20">
        <v>48</v>
      </c>
      <c r="R26" s="20">
        <v>32</v>
      </c>
      <c r="S26" s="20">
        <v>16</v>
      </c>
      <c r="T26" s="20">
        <v>15</v>
      </c>
      <c r="U26" s="20">
        <v>5</v>
      </c>
      <c r="V26" s="20">
        <v>9</v>
      </c>
      <c r="W26" s="20">
        <v>53</v>
      </c>
    </row>
    <row r="27" spans="1:23" x14ac:dyDescent="0.2">
      <c r="A27" s="21" t="s">
        <v>126</v>
      </c>
      <c r="B27" s="30">
        <v>100</v>
      </c>
      <c r="C27" s="30">
        <v>43.065693000000003</v>
      </c>
      <c r="D27" s="30">
        <v>11.313869</v>
      </c>
      <c r="E27" s="30">
        <v>1.8248180000000001</v>
      </c>
      <c r="F27" s="30">
        <v>17.518248</v>
      </c>
      <c r="G27" s="30">
        <v>6.9343070000000004</v>
      </c>
      <c r="H27" s="30">
        <v>12.043796</v>
      </c>
      <c r="I27" s="30">
        <v>24.817518</v>
      </c>
      <c r="J27" s="30">
        <v>11.313869</v>
      </c>
      <c r="K27" s="30">
        <v>5.8394159999999999</v>
      </c>
      <c r="L27" s="30">
        <v>48.905109000000003</v>
      </c>
      <c r="M27" s="30">
        <v>24.087591</v>
      </c>
      <c r="N27" s="30">
        <v>2.919708</v>
      </c>
      <c r="O27" s="30">
        <v>23.722628</v>
      </c>
      <c r="P27" s="30">
        <v>19.708029</v>
      </c>
      <c r="Q27" s="30">
        <v>17.518248</v>
      </c>
      <c r="R27" s="30">
        <v>11.678832</v>
      </c>
      <c r="S27" s="30">
        <v>5.8394159999999999</v>
      </c>
      <c r="T27" s="30">
        <v>5.4744529999999996</v>
      </c>
      <c r="U27" s="30">
        <v>1.8248180000000001</v>
      </c>
      <c r="V27" s="30">
        <v>3.284672</v>
      </c>
      <c r="W27" s="30">
        <v>19.343066</v>
      </c>
    </row>
    <row r="28" spans="1:23" x14ac:dyDescent="0.2">
      <c r="A28" s="19" t="s">
        <v>856</v>
      </c>
      <c r="B28" s="20">
        <v>137</v>
      </c>
      <c r="C28" s="20">
        <v>67</v>
      </c>
      <c r="D28" s="20">
        <v>29</v>
      </c>
      <c r="E28" s="20">
        <v>3</v>
      </c>
      <c r="F28" s="20">
        <v>28</v>
      </c>
      <c r="G28" s="20">
        <v>9</v>
      </c>
      <c r="H28" s="20">
        <v>20</v>
      </c>
      <c r="I28" s="20">
        <v>28</v>
      </c>
      <c r="J28" s="20">
        <v>18</v>
      </c>
      <c r="K28" s="20">
        <v>13</v>
      </c>
      <c r="L28" s="20">
        <v>72</v>
      </c>
      <c r="M28" s="20">
        <v>27</v>
      </c>
      <c r="N28" s="20">
        <v>6</v>
      </c>
      <c r="O28" s="20">
        <v>19</v>
      </c>
      <c r="P28" s="20">
        <v>21</v>
      </c>
      <c r="Q28" s="20">
        <v>15</v>
      </c>
      <c r="R28" s="20">
        <v>19</v>
      </c>
      <c r="S28" s="20">
        <v>10</v>
      </c>
      <c r="T28" s="20">
        <v>7</v>
      </c>
      <c r="U28" s="20">
        <v>1</v>
      </c>
      <c r="V28" s="20">
        <v>9</v>
      </c>
      <c r="W28" s="20">
        <v>22</v>
      </c>
    </row>
    <row r="29" spans="1:23" x14ac:dyDescent="0.2">
      <c r="A29" s="21" t="s">
        <v>126</v>
      </c>
      <c r="B29" s="30">
        <v>100</v>
      </c>
      <c r="C29" s="30">
        <v>48.905109000000003</v>
      </c>
      <c r="D29" s="30">
        <v>21.167883</v>
      </c>
      <c r="E29" s="30">
        <v>2.189781</v>
      </c>
      <c r="F29" s="30">
        <v>20.437956</v>
      </c>
      <c r="G29" s="30">
        <v>6.5693429999999999</v>
      </c>
      <c r="H29" s="30">
        <v>14.59854</v>
      </c>
      <c r="I29" s="30">
        <v>20.437956</v>
      </c>
      <c r="J29" s="30">
        <v>13.138686</v>
      </c>
      <c r="K29" s="30">
        <v>9.4890509999999999</v>
      </c>
      <c r="L29" s="30">
        <v>52.554744999999997</v>
      </c>
      <c r="M29" s="30">
        <v>19.708029</v>
      </c>
      <c r="N29" s="30">
        <v>4.379562</v>
      </c>
      <c r="O29" s="30">
        <v>13.868613</v>
      </c>
      <c r="P29" s="30">
        <v>15.328467</v>
      </c>
      <c r="Q29" s="30">
        <v>10.948905</v>
      </c>
      <c r="R29" s="30">
        <v>13.868613</v>
      </c>
      <c r="S29" s="30">
        <v>7.2992699999999999</v>
      </c>
      <c r="T29" s="30">
        <v>5.1094889999999999</v>
      </c>
      <c r="U29" s="30">
        <v>0.72992699999999999</v>
      </c>
      <c r="V29" s="30">
        <v>6.5693429999999999</v>
      </c>
      <c r="W29" s="30">
        <v>16.058394</v>
      </c>
    </row>
    <row r="30" spans="1:23" x14ac:dyDescent="0.2">
      <c r="A30" s="19" t="s">
        <v>857</v>
      </c>
      <c r="B30" s="20">
        <v>71</v>
      </c>
      <c r="C30" s="20">
        <v>37</v>
      </c>
      <c r="D30" s="20">
        <v>18</v>
      </c>
      <c r="E30" s="20">
        <v>4</v>
      </c>
      <c r="F30" s="20">
        <v>8</v>
      </c>
      <c r="G30" s="20">
        <v>6</v>
      </c>
      <c r="H30" s="20">
        <v>3</v>
      </c>
      <c r="I30" s="20">
        <v>14</v>
      </c>
      <c r="J30" s="20">
        <v>10</v>
      </c>
      <c r="K30" s="20">
        <v>7</v>
      </c>
      <c r="L30" s="20">
        <v>37</v>
      </c>
      <c r="M30" s="20">
        <v>12</v>
      </c>
      <c r="N30" s="20">
        <v>3</v>
      </c>
      <c r="O30" s="20">
        <v>12</v>
      </c>
      <c r="P30" s="20">
        <v>3</v>
      </c>
      <c r="Q30" s="20">
        <v>7</v>
      </c>
      <c r="R30" s="20">
        <v>14</v>
      </c>
      <c r="S30" s="20">
        <v>3</v>
      </c>
      <c r="T30" s="20">
        <v>2</v>
      </c>
      <c r="U30" s="20">
        <v>0</v>
      </c>
      <c r="V30" s="20">
        <v>9</v>
      </c>
      <c r="W30" s="20">
        <v>5</v>
      </c>
    </row>
    <row r="31" spans="1:23" x14ac:dyDescent="0.2">
      <c r="A31" s="21" t="s">
        <v>126</v>
      </c>
      <c r="B31" s="30">
        <v>100</v>
      </c>
      <c r="C31" s="30">
        <v>52.112676</v>
      </c>
      <c r="D31" s="30">
        <v>25.352112999999999</v>
      </c>
      <c r="E31" s="30">
        <v>5.6338030000000003</v>
      </c>
      <c r="F31" s="30">
        <v>11.267606000000001</v>
      </c>
      <c r="G31" s="30">
        <v>8.450704</v>
      </c>
      <c r="H31" s="30">
        <v>4.225352</v>
      </c>
      <c r="I31" s="30">
        <v>19.718309999999999</v>
      </c>
      <c r="J31" s="30">
        <v>14.084507</v>
      </c>
      <c r="K31" s="30">
        <v>9.8591549999999994</v>
      </c>
      <c r="L31" s="30">
        <v>52.112676</v>
      </c>
      <c r="M31" s="30">
        <v>16.901408</v>
      </c>
      <c r="N31" s="30">
        <v>4.225352</v>
      </c>
      <c r="O31" s="30">
        <v>16.901408</v>
      </c>
      <c r="P31" s="30">
        <v>4.225352</v>
      </c>
      <c r="Q31" s="30">
        <v>9.8591549999999994</v>
      </c>
      <c r="R31" s="30">
        <v>19.718309999999999</v>
      </c>
      <c r="S31" s="30">
        <v>4.225352</v>
      </c>
      <c r="T31" s="30">
        <v>2.8169010000000001</v>
      </c>
      <c r="U31" s="30">
        <v>0</v>
      </c>
      <c r="V31" s="30">
        <v>12.676056000000001</v>
      </c>
      <c r="W31" s="30">
        <v>7.0422539999999998</v>
      </c>
    </row>
    <row r="32" spans="1:23" x14ac:dyDescent="0.2">
      <c r="A32" s="19" t="s">
        <v>858</v>
      </c>
      <c r="B32" s="20">
        <v>11</v>
      </c>
      <c r="C32" s="20">
        <v>3</v>
      </c>
      <c r="D32" s="20">
        <v>2</v>
      </c>
      <c r="E32" s="20">
        <v>0</v>
      </c>
      <c r="F32" s="20">
        <v>1</v>
      </c>
      <c r="G32" s="20">
        <v>1</v>
      </c>
      <c r="H32" s="20">
        <v>3</v>
      </c>
      <c r="I32" s="20">
        <v>0</v>
      </c>
      <c r="J32" s="20">
        <v>1</v>
      </c>
      <c r="K32" s="20">
        <v>1</v>
      </c>
      <c r="L32" s="20">
        <v>4</v>
      </c>
      <c r="M32" s="20">
        <v>1</v>
      </c>
      <c r="N32" s="20">
        <v>0</v>
      </c>
      <c r="O32" s="20">
        <v>2</v>
      </c>
      <c r="P32" s="20">
        <v>1</v>
      </c>
      <c r="Q32" s="20">
        <v>0</v>
      </c>
      <c r="R32" s="20">
        <v>1</v>
      </c>
      <c r="S32" s="20">
        <v>0</v>
      </c>
      <c r="T32" s="20">
        <v>0</v>
      </c>
      <c r="U32" s="20">
        <v>1</v>
      </c>
      <c r="V32" s="20">
        <v>2</v>
      </c>
      <c r="W32" s="20">
        <v>2</v>
      </c>
    </row>
    <row r="33" spans="1:23" x14ac:dyDescent="0.2">
      <c r="A33" s="21" t="s">
        <v>126</v>
      </c>
      <c r="B33" s="30">
        <v>100</v>
      </c>
      <c r="C33" s="30">
        <v>27.272727</v>
      </c>
      <c r="D33" s="30">
        <v>18.181818</v>
      </c>
      <c r="E33" s="30">
        <v>0</v>
      </c>
      <c r="F33" s="30">
        <v>9.0909089999999999</v>
      </c>
      <c r="G33" s="30">
        <v>9.0909089999999999</v>
      </c>
      <c r="H33" s="30">
        <v>27.272727</v>
      </c>
      <c r="I33" s="30">
        <v>0</v>
      </c>
      <c r="J33" s="30">
        <v>9.0909089999999999</v>
      </c>
      <c r="K33" s="30">
        <v>9.0909089999999999</v>
      </c>
      <c r="L33" s="30">
        <v>36.363636</v>
      </c>
      <c r="M33" s="30">
        <v>9.0909089999999999</v>
      </c>
      <c r="N33" s="30">
        <v>0</v>
      </c>
      <c r="O33" s="30">
        <v>18.181818</v>
      </c>
      <c r="P33" s="30">
        <v>9.0909089999999999</v>
      </c>
      <c r="Q33" s="30">
        <v>0</v>
      </c>
      <c r="R33" s="30">
        <v>9.0909089999999999</v>
      </c>
      <c r="S33" s="30">
        <v>0</v>
      </c>
      <c r="T33" s="30">
        <v>0</v>
      </c>
      <c r="U33" s="30">
        <v>9.0909089999999999</v>
      </c>
      <c r="V33" s="30">
        <v>18.181818</v>
      </c>
      <c r="W33" s="30">
        <v>18.181818</v>
      </c>
    </row>
    <row r="34" spans="1:23" x14ac:dyDescent="0.2">
      <c r="A34" s="19" t="s">
        <v>859</v>
      </c>
      <c r="B34" s="20">
        <v>881</v>
      </c>
      <c r="C34" s="20">
        <v>374</v>
      </c>
      <c r="D34" s="20">
        <v>119</v>
      </c>
      <c r="E34" s="20">
        <v>72</v>
      </c>
      <c r="F34" s="20">
        <v>157</v>
      </c>
      <c r="G34" s="20">
        <v>87</v>
      </c>
      <c r="H34" s="20">
        <v>150</v>
      </c>
      <c r="I34" s="20">
        <v>208</v>
      </c>
      <c r="J34" s="20">
        <v>106</v>
      </c>
      <c r="K34" s="20">
        <v>38</v>
      </c>
      <c r="L34" s="20">
        <v>446</v>
      </c>
      <c r="M34" s="20">
        <v>226</v>
      </c>
      <c r="N34" s="20">
        <v>105</v>
      </c>
      <c r="O34" s="20">
        <v>252</v>
      </c>
      <c r="P34" s="20">
        <v>323</v>
      </c>
      <c r="Q34" s="20">
        <v>203</v>
      </c>
      <c r="R34" s="20">
        <v>58</v>
      </c>
      <c r="S34" s="20">
        <v>97</v>
      </c>
      <c r="T34" s="20">
        <v>49</v>
      </c>
      <c r="U34" s="20">
        <v>14</v>
      </c>
      <c r="V34" s="20">
        <v>26</v>
      </c>
      <c r="W34" s="20">
        <v>111</v>
      </c>
    </row>
    <row r="35" spans="1:23" x14ac:dyDescent="0.2">
      <c r="A35" s="21" t="s">
        <v>126</v>
      </c>
      <c r="B35" s="30">
        <v>100</v>
      </c>
      <c r="C35" s="30">
        <v>42.451759000000003</v>
      </c>
      <c r="D35" s="30">
        <v>13.507377999999999</v>
      </c>
      <c r="E35" s="30">
        <v>8.1725309999999993</v>
      </c>
      <c r="F35" s="30">
        <v>17.820658000000002</v>
      </c>
      <c r="G35" s="30">
        <v>9.8751420000000003</v>
      </c>
      <c r="H35" s="30">
        <v>17.026107</v>
      </c>
      <c r="I35" s="30">
        <v>23.609535000000001</v>
      </c>
      <c r="J35" s="30">
        <v>12.031782</v>
      </c>
      <c r="K35" s="30">
        <v>4.3132799999999998</v>
      </c>
      <c r="L35" s="30">
        <v>50.624290999999999</v>
      </c>
      <c r="M35" s="30">
        <v>25.652667000000001</v>
      </c>
      <c r="N35" s="30">
        <v>11.918275</v>
      </c>
      <c r="O35" s="30">
        <v>28.603859</v>
      </c>
      <c r="P35" s="30">
        <v>36.662883000000001</v>
      </c>
      <c r="Q35" s="30">
        <v>23.041998</v>
      </c>
      <c r="R35" s="30">
        <v>6.5834279999999996</v>
      </c>
      <c r="S35" s="30">
        <v>11.010216</v>
      </c>
      <c r="T35" s="30">
        <v>5.5618619999999996</v>
      </c>
      <c r="U35" s="30">
        <v>1.5891029999999999</v>
      </c>
      <c r="V35" s="30">
        <v>2.9511919999999998</v>
      </c>
      <c r="W35" s="30">
        <v>12.599318999999999</v>
      </c>
    </row>
    <row r="36" spans="1:23" x14ac:dyDescent="0.2">
      <c r="A36" s="19" t="s">
        <v>860</v>
      </c>
      <c r="B36" s="20">
        <v>701</v>
      </c>
      <c r="C36" s="20">
        <v>292</v>
      </c>
      <c r="D36" s="20">
        <v>79</v>
      </c>
      <c r="E36" s="20">
        <v>22</v>
      </c>
      <c r="F36" s="20">
        <v>134</v>
      </c>
      <c r="G36" s="20">
        <v>55</v>
      </c>
      <c r="H36" s="20">
        <v>90</v>
      </c>
      <c r="I36" s="20">
        <v>167</v>
      </c>
      <c r="J36" s="20">
        <v>85</v>
      </c>
      <c r="K36" s="20">
        <v>45</v>
      </c>
      <c r="L36" s="20">
        <v>311</v>
      </c>
      <c r="M36" s="20">
        <v>159</v>
      </c>
      <c r="N36" s="20">
        <v>35</v>
      </c>
      <c r="O36" s="20">
        <v>179</v>
      </c>
      <c r="P36" s="20">
        <v>191</v>
      </c>
      <c r="Q36" s="20">
        <v>131</v>
      </c>
      <c r="R36" s="20">
        <v>68</v>
      </c>
      <c r="S36" s="20">
        <v>56</v>
      </c>
      <c r="T36" s="20">
        <v>44</v>
      </c>
      <c r="U36" s="20">
        <v>10</v>
      </c>
      <c r="V36" s="20">
        <v>32</v>
      </c>
      <c r="W36" s="20">
        <v>120</v>
      </c>
    </row>
    <row r="37" spans="1:23" x14ac:dyDescent="0.2">
      <c r="A37" s="21" t="s">
        <v>126</v>
      </c>
      <c r="B37" s="30">
        <v>100</v>
      </c>
      <c r="C37" s="30">
        <v>41.654778999999998</v>
      </c>
      <c r="D37" s="30">
        <v>11.269615</v>
      </c>
      <c r="E37" s="30">
        <v>3.1383740000000002</v>
      </c>
      <c r="F37" s="30">
        <v>19.115549000000001</v>
      </c>
      <c r="G37" s="30">
        <v>7.8459339999999997</v>
      </c>
      <c r="H37" s="30">
        <v>12.838801999999999</v>
      </c>
      <c r="I37" s="30">
        <v>23.82311</v>
      </c>
      <c r="J37" s="30">
        <v>12.125534999999999</v>
      </c>
      <c r="K37" s="30">
        <v>6.4194009999999997</v>
      </c>
      <c r="L37" s="30">
        <v>44.365192999999998</v>
      </c>
      <c r="M37" s="30">
        <v>22.681882999999999</v>
      </c>
      <c r="N37" s="30">
        <v>4.9928670000000004</v>
      </c>
      <c r="O37" s="30">
        <v>25.534949999999998</v>
      </c>
      <c r="P37" s="30">
        <v>27.246790000000001</v>
      </c>
      <c r="Q37" s="30">
        <v>18.687588999999999</v>
      </c>
      <c r="R37" s="30">
        <v>9.7004280000000005</v>
      </c>
      <c r="S37" s="30">
        <v>7.988588</v>
      </c>
      <c r="T37" s="30">
        <v>6.2767480000000004</v>
      </c>
      <c r="U37" s="30">
        <v>1.426534</v>
      </c>
      <c r="V37" s="30">
        <v>4.5649069999999998</v>
      </c>
      <c r="W37" s="30">
        <v>17.118402</v>
      </c>
    </row>
    <row r="38" spans="1:23" x14ac:dyDescent="0.2">
      <c r="A38" s="19" t="s">
        <v>861</v>
      </c>
      <c r="B38" s="20">
        <v>1801</v>
      </c>
      <c r="C38" s="20">
        <v>773</v>
      </c>
      <c r="D38" s="20">
        <v>247</v>
      </c>
      <c r="E38" s="20">
        <v>101</v>
      </c>
      <c r="F38" s="20">
        <v>328</v>
      </c>
      <c r="G38" s="20">
        <v>158</v>
      </c>
      <c r="H38" s="20">
        <v>266</v>
      </c>
      <c r="I38" s="20">
        <v>417</v>
      </c>
      <c r="J38" s="20">
        <v>220</v>
      </c>
      <c r="K38" s="20">
        <v>104</v>
      </c>
      <c r="L38" s="20">
        <v>870</v>
      </c>
      <c r="M38" s="20">
        <v>425</v>
      </c>
      <c r="N38" s="20">
        <v>149</v>
      </c>
      <c r="O38" s="20">
        <v>464</v>
      </c>
      <c r="P38" s="20">
        <v>539</v>
      </c>
      <c r="Q38" s="20">
        <v>356</v>
      </c>
      <c r="R38" s="20">
        <v>160</v>
      </c>
      <c r="S38" s="20">
        <v>166</v>
      </c>
      <c r="T38" s="20">
        <v>102</v>
      </c>
      <c r="U38" s="20">
        <v>26</v>
      </c>
      <c r="V38" s="20">
        <v>78</v>
      </c>
      <c r="W38" s="20">
        <v>260</v>
      </c>
    </row>
    <row r="39" spans="1:23" x14ac:dyDescent="0.2">
      <c r="A39" s="21" t="s">
        <v>126</v>
      </c>
      <c r="B39" s="30">
        <v>100</v>
      </c>
      <c r="C39" s="30">
        <v>42.9206</v>
      </c>
      <c r="D39" s="30">
        <v>13.714603</v>
      </c>
      <c r="E39" s="30">
        <v>5.607996</v>
      </c>
      <c r="F39" s="30">
        <v>18.212104</v>
      </c>
      <c r="G39" s="30">
        <v>8.7729040000000005</v>
      </c>
      <c r="H39" s="30">
        <v>14.769572</v>
      </c>
      <c r="I39" s="30">
        <v>23.153803</v>
      </c>
      <c r="J39" s="30">
        <v>12.215436</v>
      </c>
      <c r="K39" s="30">
        <v>5.7745699999999998</v>
      </c>
      <c r="L39" s="30">
        <v>48.306496000000003</v>
      </c>
      <c r="M39" s="30">
        <v>23.598001</v>
      </c>
      <c r="N39" s="30">
        <v>8.2731820000000003</v>
      </c>
      <c r="O39" s="30">
        <v>25.763465</v>
      </c>
      <c r="P39" s="30">
        <v>29.927817999999998</v>
      </c>
      <c r="Q39" s="30">
        <v>19.766795999999999</v>
      </c>
      <c r="R39" s="30">
        <v>8.883953</v>
      </c>
      <c r="S39" s="30">
        <v>9.2171020000000006</v>
      </c>
      <c r="T39" s="30">
        <v>5.6635200000000001</v>
      </c>
      <c r="U39" s="30">
        <v>1.4436420000000001</v>
      </c>
      <c r="V39" s="30">
        <v>4.330927</v>
      </c>
      <c r="W39" s="30">
        <v>14.436424000000001</v>
      </c>
    </row>
    <row r="40" spans="1:23" x14ac:dyDescent="0.2">
      <c r="A40" s="19" t="s">
        <v>862</v>
      </c>
      <c r="B40" s="20">
        <v>920</v>
      </c>
      <c r="C40" s="20">
        <v>399</v>
      </c>
      <c r="D40" s="20">
        <v>128</v>
      </c>
      <c r="E40" s="20">
        <v>29</v>
      </c>
      <c r="F40" s="20">
        <v>171</v>
      </c>
      <c r="G40" s="20">
        <v>71</v>
      </c>
      <c r="H40" s="20">
        <v>116</v>
      </c>
      <c r="I40" s="20">
        <v>209</v>
      </c>
      <c r="J40" s="20">
        <v>114</v>
      </c>
      <c r="K40" s="20">
        <v>66</v>
      </c>
      <c r="L40" s="20">
        <v>424</v>
      </c>
      <c r="M40" s="20">
        <v>199</v>
      </c>
      <c r="N40" s="20">
        <v>44</v>
      </c>
      <c r="O40" s="20">
        <v>212</v>
      </c>
      <c r="P40" s="20">
        <v>216</v>
      </c>
      <c r="Q40" s="20">
        <v>153</v>
      </c>
      <c r="R40" s="20">
        <v>102</v>
      </c>
      <c r="S40" s="20">
        <v>69</v>
      </c>
      <c r="T40" s="20">
        <v>53</v>
      </c>
      <c r="U40" s="20">
        <v>12</v>
      </c>
      <c r="V40" s="20">
        <v>52</v>
      </c>
      <c r="W40" s="20">
        <v>149</v>
      </c>
    </row>
    <row r="41" spans="1:23" x14ac:dyDescent="0.2">
      <c r="A41" s="21" t="s">
        <v>126</v>
      </c>
      <c r="B41" s="30">
        <v>100</v>
      </c>
      <c r="C41" s="30">
        <v>43.369565000000001</v>
      </c>
      <c r="D41" s="30">
        <v>13.913043</v>
      </c>
      <c r="E41" s="30">
        <v>3.152174</v>
      </c>
      <c r="F41" s="30">
        <v>18.586957000000002</v>
      </c>
      <c r="G41" s="30">
        <v>7.7173910000000001</v>
      </c>
      <c r="H41" s="30">
        <v>12.608696</v>
      </c>
      <c r="I41" s="30">
        <v>22.717390999999999</v>
      </c>
      <c r="J41" s="30">
        <v>12.391304</v>
      </c>
      <c r="K41" s="30">
        <v>7.1739129999999998</v>
      </c>
      <c r="L41" s="30">
        <v>46.086956999999998</v>
      </c>
      <c r="M41" s="30">
        <v>21.630434999999999</v>
      </c>
      <c r="N41" s="30">
        <v>4.7826089999999999</v>
      </c>
      <c r="O41" s="30">
        <v>23.043478</v>
      </c>
      <c r="P41" s="30">
        <v>23.478261</v>
      </c>
      <c r="Q41" s="30">
        <v>16.630434999999999</v>
      </c>
      <c r="R41" s="30">
        <v>11.086957</v>
      </c>
      <c r="S41" s="30">
        <v>7.5</v>
      </c>
      <c r="T41" s="30">
        <v>5.7608699999999997</v>
      </c>
      <c r="U41" s="30">
        <v>1.3043480000000001</v>
      </c>
      <c r="V41" s="30">
        <v>5.6521739999999996</v>
      </c>
      <c r="W41" s="30">
        <v>16.195651999999999</v>
      </c>
    </row>
    <row r="42" spans="1:23" x14ac:dyDescent="0.2">
      <c r="A42" s="19" t="s">
        <v>863</v>
      </c>
      <c r="B42" s="20">
        <v>219</v>
      </c>
      <c r="C42" s="20">
        <v>107</v>
      </c>
      <c r="D42" s="20">
        <v>49</v>
      </c>
      <c r="E42" s="20">
        <v>7</v>
      </c>
      <c r="F42" s="20">
        <v>37</v>
      </c>
      <c r="G42" s="20">
        <v>16</v>
      </c>
      <c r="H42" s="20">
        <v>26</v>
      </c>
      <c r="I42" s="20">
        <v>42</v>
      </c>
      <c r="J42" s="20">
        <v>29</v>
      </c>
      <c r="K42" s="20">
        <v>21</v>
      </c>
      <c r="L42" s="20">
        <v>113</v>
      </c>
      <c r="M42" s="20">
        <v>40</v>
      </c>
      <c r="N42" s="20">
        <v>9</v>
      </c>
      <c r="O42" s="20">
        <v>33</v>
      </c>
      <c r="P42" s="20">
        <v>25</v>
      </c>
      <c r="Q42" s="20">
        <v>22</v>
      </c>
      <c r="R42" s="20">
        <v>34</v>
      </c>
      <c r="S42" s="20">
        <v>13</v>
      </c>
      <c r="T42" s="20">
        <v>9</v>
      </c>
      <c r="U42" s="20">
        <v>2</v>
      </c>
      <c r="V42" s="20">
        <v>20</v>
      </c>
      <c r="W42" s="20">
        <v>29</v>
      </c>
    </row>
    <row r="43" spans="1:23" x14ac:dyDescent="0.2">
      <c r="A43" s="21" t="s">
        <v>126</v>
      </c>
      <c r="B43" s="30">
        <v>100</v>
      </c>
      <c r="C43" s="30">
        <v>48.858446999999998</v>
      </c>
      <c r="D43" s="30">
        <v>22.374428999999999</v>
      </c>
      <c r="E43" s="30">
        <v>3.1963469999999998</v>
      </c>
      <c r="F43" s="30">
        <v>16.894977000000001</v>
      </c>
      <c r="G43" s="30">
        <v>7.305936</v>
      </c>
      <c r="H43" s="30">
        <v>11.872146000000001</v>
      </c>
      <c r="I43" s="30">
        <v>19.178082</v>
      </c>
      <c r="J43" s="30">
        <v>13.242008999999999</v>
      </c>
      <c r="K43" s="30">
        <v>9.5890409999999999</v>
      </c>
      <c r="L43" s="30">
        <v>51.598174</v>
      </c>
      <c r="M43" s="30">
        <v>18.26484</v>
      </c>
      <c r="N43" s="30">
        <v>4.1095889999999997</v>
      </c>
      <c r="O43" s="30">
        <v>15.068493</v>
      </c>
      <c r="P43" s="30">
        <v>11.415525000000001</v>
      </c>
      <c r="Q43" s="30">
        <v>10.045662</v>
      </c>
      <c r="R43" s="30">
        <v>15.525114</v>
      </c>
      <c r="S43" s="30">
        <v>5.9360730000000004</v>
      </c>
      <c r="T43" s="30">
        <v>4.1095889999999997</v>
      </c>
      <c r="U43" s="30">
        <v>0.913242</v>
      </c>
      <c r="V43" s="30">
        <v>9.1324199999999998</v>
      </c>
      <c r="W43" s="30">
        <v>13.242008999999999</v>
      </c>
    </row>
    <row r="44" spans="1:23" x14ac:dyDescent="0.2">
      <c r="A44" s="18" t="s">
        <v>864</v>
      </c>
      <c r="B44" s="17">
        <v>208</v>
      </c>
      <c r="C44" s="17">
        <v>102</v>
      </c>
      <c r="D44" s="17">
        <v>33</v>
      </c>
      <c r="E44" s="17">
        <v>28</v>
      </c>
      <c r="F44" s="17">
        <v>44</v>
      </c>
      <c r="G44" s="17">
        <v>27</v>
      </c>
      <c r="H44" s="17">
        <v>36</v>
      </c>
      <c r="I44" s="17">
        <v>48</v>
      </c>
      <c r="J44" s="17">
        <v>29</v>
      </c>
      <c r="K44" s="17">
        <v>23</v>
      </c>
      <c r="L44" s="17">
        <v>81</v>
      </c>
      <c r="M44" s="17">
        <v>57</v>
      </c>
      <c r="N44" s="17">
        <v>28</v>
      </c>
      <c r="O44" s="17">
        <v>51</v>
      </c>
      <c r="P44" s="17">
        <v>97</v>
      </c>
      <c r="Q44" s="17">
        <v>47</v>
      </c>
      <c r="R44" s="17">
        <v>11</v>
      </c>
      <c r="S44" s="17">
        <v>24</v>
      </c>
      <c r="T44" s="17">
        <v>10</v>
      </c>
      <c r="U44" s="17">
        <v>3</v>
      </c>
      <c r="V44" s="17">
        <v>13</v>
      </c>
      <c r="W44" s="17">
        <v>25</v>
      </c>
    </row>
    <row r="45" spans="1:23" x14ac:dyDescent="0.2">
      <c r="A45" s="21" t="s">
        <v>126</v>
      </c>
      <c r="B45" s="30">
        <v>100</v>
      </c>
      <c r="C45" s="30">
        <v>49.038462000000003</v>
      </c>
      <c r="D45" s="30">
        <v>15.865385</v>
      </c>
      <c r="E45" s="30">
        <v>13.461537999999999</v>
      </c>
      <c r="F45" s="30">
        <v>21.153846000000001</v>
      </c>
      <c r="G45" s="30">
        <v>12.980769</v>
      </c>
      <c r="H45" s="30">
        <v>17.307691999999999</v>
      </c>
      <c r="I45" s="30">
        <v>23.076923000000001</v>
      </c>
      <c r="J45" s="30">
        <v>13.942308000000001</v>
      </c>
      <c r="K45" s="30">
        <v>11.057691999999999</v>
      </c>
      <c r="L45" s="30">
        <v>38.942307999999997</v>
      </c>
      <c r="M45" s="30">
        <v>27.403846000000001</v>
      </c>
      <c r="N45" s="30">
        <v>13.461537999999999</v>
      </c>
      <c r="O45" s="30">
        <v>24.519231000000001</v>
      </c>
      <c r="P45" s="30">
        <v>46.634614999999997</v>
      </c>
      <c r="Q45" s="30">
        <v>22.596153999999999</v>
      </c>
      <c r="R45" s="30">
        <v>5.288462</v>
      </c>
      <c r="S45" s="30">
        <v>11.538462000000001</v>
      </c>
      <c r="T45" s="30">
        <v>4.8076920000000003</v>
      </c>
      <c r="U45" s="30">
        <v>1.4423079999999999</v>
      </c>
      <c r="V45" s="30">
        <v>6.25</v>
      </c>
      <c r="W45" s="30">
        <v>12.019231</v>
      </c>
    </row>
    <row r="46" spans="1:23" x14ac:dyDescent="0.2">
      <c r="A46" s="19" t="s">
        <v>852</v>
      </c>
      <c r="B46" s="20">
        <v>220</v>
      </c>
      <c r="C46" s="20">
        <v>108</v>
      </c>
      <c r="D46" s="20">
        <v>32</v>
      </c>
      <c r="E46" s="20">
        <v>23</v>
      </c>
      <c r="F46" s="20">
        <v>52</v>
      </c>
      <c r="G46" s="20">
        <v>28</v>
      </c>
      <c r="H46" s="20">
        <v>40</v>
      </c>
      <c r="I46" s="20">
        <v>55</v>
      </c>
      <c r="J46" s="20">
        <v>26</v>
      </c>
      <c r="K46" s="20">
        <v>10</v>
      </c>
      <c r="L46" s="20">
        <v>114</v>
      </c>
      <c r="M46" s="20">
        <v>64</v>
      </c>
      <c r="N46" s="20">
        <v>36</v>
      </c>
      <c r="O46" s="20">
        <v>72</v>
      </c>
      <c r="P46" s="20">
        <v>88</v>
      </c>
      <c r="Q46" s="20">
        <v>47</v>
      </c>
      <c r="R46" s="20">
        <v>10</v>
      </c>
      <c r="S46" s="20">
        <v>28</v>
      </c>
      <c r="T46" s="20">
        <v>16</v>
      </c>
      <c r="U46" s="20">
        <v>9</v>
      </c>
      <c r="V46" s="20">
        <v>5</v>
      </c>
      <c r="W46" s="20">
        <v>26</v>
      </c>
    </row>
    <row r="47" spans="1:23" x14ac:dyDescent="0.2">
      <c r="A47" s="21" t="s">
        <v>126</v>
      </c>
      <c r="B47" s="30">
        <v>100</v>
      </c>
      <c r="C47" s="30">
        <v>49.090909000000003</v>
      </c>
      <c r="D47" s="30">
        <v>14.545455</v>
      </c>
      <c r="E47" s="30">
        <v>10.454545</v>
      </c>
      <c r="F47" s="30">
        <v>23.636364</v>
      </c>
      <c r="G47" s="30">
        <v>12.727273</v>
      </c>
      <c r="H47" s="30">
        <v>18.181818</v>
      </c>
      <c r="I47" s="30">
        <v>25</v>
      </c>
      <c r="J47" s="30">
        <v>11.818182</v>
      </c>
      <c r="K47" s="30">
        <v>4.5454549999999996</v>
      </c>
      <c r="L47" s="30">
        <v>51.818182</v>
      </c>
      <c r="M47" s="30">
        <v>29.090909</v>
      </c>
      <c r="N47" s="30">
        <v>16.363636</v>
      </c>
      <c r="O47" s="30">
        <v>32.727272999999997</v>
      </c>
      <c r="P47" s="30">
        <v>40</v>
      </c>
      <c r="Q47" s="30">
        <v>21.363636</v>
      </c>
      <c r="R47" s="30">
        <v>4.5454549999999996</v>
      </c>
      <c r="S47" s="30">
        <v>12.727273</v>
      </c>
      <c r="T47" s="30">
        <v>7.2727269999999997</v>
      </c>
      <c r="U47" s="30">
        <v>4.0909089999999999</v>
      </c>
      <c r="V47" s="30">
        <v>2.2727270000000002</v>
      </c>
      <c r="W47" s="30">
        <v>11.818182</v>
      </c>
    </row>
    <row r="48" spans="1:23" x14ac:dyDescent="0.2">
      <c r="A48" s="19" t="s">
        <v>853</v>
      </c>
      <c r="B48" s="20">
        <v>226</v>
      </c>
      <c r="C48" s="20">
        <v>86</v>
      </c>
      <c r="D48" s="20">
        <v>35</v>
      </c>
      <c r="E48" s="20">
        <v>16</v>
      </c>
      <c r="F48" s="20">
        <v>43</v>
      </c>
      <c r="G48" s="20">
        <v>20</v>
      </c>
      <c r="H48" s="20">
        <v>42</v>
      </c>
      <c r="I48" s="20">
        <v>51</v>
      </c>
      <c r="J48" s="20">
        <v>29</v>
      </c>
      <c r="K48" s="20">
        <v>11</v>
      </c>
      <c r="L48" s="20">
        <v>112</v>
      </c>
      <c r="M48" s="20">
        <v>52</v>
      </c>
      <c r="N48" s="20">
        <v>18</v>
      </c>
      <c r="O48" s="20">
        <v>57</v>
      </c>
      <c r="P48" s="20">
        <v>79</v>
      </c>
      <c r="Q48" s="20">
        <v>34</v>
      </c>
      <c r="R48" s="20">
        <v>15</v>
      </c>
      <c r="S48" s="20">
        <v>18</v>
      </c>
      <c r="T48" s="20">
        <v>12</v>
      </c>
      <c r="U48" s="20">
        <v>0</v>
      </c>
      <c r="V48" s="20">
        <v>11</v>
      </c>
      <c r="W48" s="20">
        <v>34</v>
      </c>
    </row>
    <row r="49" spans="1:23" x14ac:dyDescent="0.2">
      <c r="A49" s="21" t="s">
        <v>126</v>
      </c>
      <c r="B49" s="30">
        <v>100</v>
      </c>
      <c r="C49" s="30">
        <v>38.053097000000001</v>
      </c>
      <c r="D49" s="30">
        <v>15.486726000000001</v>
      </c>
      <c r="E49" s="30">
        <v>7.0796460000000003</v>
      </c>
      <c r="F49" s="30">
        <v>19.026548999999999</v>
      </c>
      <c r="G49" s="30">
        <v>8.849558</v>
      </c>
      <c r="H49" s="30">
        <v>18.584071000000002</v>
      </c>
      <c r="I49" s="30">
        <v>22.566372000000001</v>
      </c>
      <c r="J49" s="30">
        <v>12.831858</v>
      </c>
      <c r="K49" s="30">
        <v>4.8672570000000004</v>
      </c>
      <c r="L49" s="30">
        <v>49.557521999999999</v>
      </c>
      <c r="M49" s="30">
        <v>23.008849999999999</v>
      </c>
      <c r="N49" s="30">
        <v>7.9646020000000002</v>
      </c>
      <c r="O49" s="30">
        <v>25.221239000000001</v>
      </c>
      <c r="P49" s="30">
        <v>34.955751999999997</v>
      </c>
      <c r="Q49" s="30">
        <v>15.044248</v>
      </c>
      <c r="R49" s="30">
        <v>6.637168</v>
      </c>
      <c r="S49" s="30">
        <v>7.9646020000000002</v>
      </c>
      <c r="T49" s="30">
        <v>5.3097349999999999</v>
      </c>
      <c r="U49" s="30">
        <v>0</v>
      </c>
      <c r="V49" s="30">
        <v>4.8672570000000004</v>
      </c>
      <c r="W49" s="30">
        <v>15.044248</v>
      </c>
    </row>
    <row r="50" spans="1:23" x14ac:dyDescent="0.2">
      <c r="A50" s="19" t="s">
        <v>854</v>
      </c>
      <c r="B50" s="20">
        <v>211</v>
      </c>
      <c r="C50" s="20">
        <v>94</v>
      </c>
      <c r="D50" s="20">
        <v>32</v>
      </c>
      <c r="E50" s="20">
        <v>7</v>
      </c>
      <c r="F50" s="20">
        <v>46</v>
      </c>
      <c r="G50" s="20">
        <v>24</v>
      </c>
      <c r="H50" s="20">
        <v>29</v>
      </c>
      <c r="I50" s="20">
        <v>49</v>
      </c>
      <c r="J50" s="20">
        <v>31</v>
      </c>
      <c r="K50" s="20">
        <v>13</v>
      </c>
      <c r="L50" s="20">
        <v>91</v>
      </c>
      <c r="M50" s="20">
        <v>57</v>
      </c>
      <c r="N50" s="20">
        <v>16</v>
      </c>
      <c r="O50" s="20">
        <v>66</v>
      </c>
      <c r="P50" s="20">
        <v>77</v>
      </c>
      <c r="Q50" s="20">
        <v>39</v>
      </c>
      <c r="R50" s="20">
        <v>22</v>
      </c>
      <c r="S50" s="20">
        <v>23</v>
      </c>
      <c r="T50" s="20">
        <v>15</v>
      </c>
      <c r="U50" s="20">
        <v>2</v>
      </c>
      <c r="V50" s="20">
        <v>12</v>
      </c>
      <c r="W50" s="20">
        <v>32</v>
      </c>
    </row>
    <row r="51" spans="1:23" x14ac:dyDescent="0.2">
      <c r="A51" s="21" t="s">
        <v>126</v>
      </c>
      <c r="B51" s="30">
        <v>100</v>
      </c>
      <c r="C51" s="30">
        <v>44.549762999999999</v>
      </c>
      <c r="D51" s="30">
        <v>15.165877</v>
      </c>
      <c r="E51" s="30">
        <v>3.317536</v>
      </c>
      <c r="F51" s="30">
        <v>21.800948000000002</v>
      </c>
      <c r="G51" s="30">
        <v>11.374408000000001</v>
      </c>
      <c r="H51" s="30">
        <v>13.744076</v>
      </c>
      <c r="I51" s="30">
        <v>23.222749</v>
      </c>
      <c r="J51" s="30">
        <v>14.691943</v>
      </c>
      <c r="K51" s="30">
        <v>6.1611370000000001</v>
      </c>
      <c r="L51" s="30">
        <v>43.127961999999997</v>
      </c>
      <c r="M51" s="30">
        <v>27.014218</v>
      </c>
      <c r="N51" s="30">
        <v>7.5829380000000004</v>
      </c>
      <c r="O51" s="30">
        <v>31.279620999999999</v>
      </c>
      <c r="P51" s="30">
        <v>36.492891</v>
      </c>
      <c r="Q51" s="30">
        <v>18.483412000000001</v>
      </c>
      <c r="R51" s="30">
        <v>10.426539999999999</v>
      </c>
      <c r="S51" s="30">
        <v>10.900474000000001</v>
      </c>
      <c r="T51" s="30">
        <v>7.1090049999999998</v>
      </c>
      <c r="U51" s="30">
        <v>0.94786700000000002</v>
      </c>
      <c r="V51" s="30">
        <v>5.6872040000000004</v>
      </c>
      <c r="W51" s="30">
        <v>15.165877</v>
      </c>
    </row>
    <row r="52" spans="1:23" x14ac:dyDescent="0.2">
      <c r="A52" s="19" t="s">
        <v>855</v>
      </c>
      <c r="B52" s="20">
        <v>134</v>
      </c>
      <c r="C52" s="20">
        <v>60</v>
      </c>
      <c r="D52" s="20">
        <v>16</v>
      </c>
      <c r="E52" s="20">
        <v>5</v>
      </c>
      <c r="F52" s="20">
        <v>20</v>
      </c>
      <c r="G52" s="20">
        <v>10</v>
      </c>
      <c r="H52" s="20">
        <v>21</v>
      </c>
      <c r="I52" s="20">
        <v>33</v>
      </c>
      <c r="J52" s="20">
        <v>15</v>
      </c>
      <c r="K52" s="20">
        <v>6</v>
      </c>
      <c r="L52" s="20">
        <v>70</v>
      </c>
      <c r="M52" s="20">
        <v>35</v>
      </c>
      <c r="N52" s="20">
        <v>2</v>
      </c>
      <c r="O52" s="20">
        <v>40</v>
      </c>
      <c r="P52" s="20">
        <v>25</v>
      </c>
      <c r="Q52" s="20">
        <v>18</v>
      </c>
      <c r="R52" s="20">
        <v>12</v>
      </c>
      <c r="S52" s="20">
        <v>7</v>
      </c>
      <c r="T52" s="20">
        <v>7</v>
      </c>
      <c r="U52" s="20">
        <v>3</v>
      </c>
      <c r="V52" s="20">
        <v>5</v>
      </c>
      <c r="W52" s="20">
        <v>23</v>
      </c>
    </row>
    <row r="53" spans="1:23" x14ac:dyDescent="0.2">
      <c r="A53" s="21" t="s">
        <v>126</v>
      </c>
      <c r="B53" s="30">
        <v>100</v>
      </c>
      <c r="C53" s="30">
        <v>44.776119000000001</v>
      </c>
      <c r="D53" s="30">
        <v>11.940299</v>
      </c>
      <c r="E53" s="30">
        <v>3.7313429999999999</v>
      </c>
      <c r="F53" s="30">
        <v>14.925373</v>
      </c>
      <c r="G53" s="30">
        <v>7.4626869999999998</v>
      </c>
      <c r="H53" s="30">
        <v>15.671642</v>
      </c>
      <c r="I53" s="30">
        <v>24.626866</v>
      </c>
      <c r="J53" s="30">
        <v>11.19403</v>
      </c>
      <c r="K53" s="30">
        <v>4.4776119999999997</v>
      </c>
      <c r="L53" s="30">
        <v>52.238805999999997</v>
      </c>
      <c r="M53" s="30">
        <v>26.119402999999998</v>
      </c>
      <c r="N53" s="30">
        <v>1.492537</v>
      </c>
      <c r="O53" s="30">
        <v>29.850746000000001</v>
      </c>
      <c r="P53" s="30">
        <v>18.656715999999999</v>
      </c>
      <c r="Q53" s="30">
        <v>13.432836</v>
      </c>
      <c r="R53" s="30">
        <v>8.9552239999999994</v>
      </c>
      <c r="S53" s="30">
        <v>5.2238810000000004</v>
      </c>
      <c r="T53" s="30">
        <v>5.2238810000000004</v>
      </c>
      <c r="U53" s="30">
        <v>2.2388059999999999</v>
      </c>
      <c r="V53" s="30">
        <v>3.7313429999999999</v>
      </c>
      <c r="W53" s="30">
        <v>17.164179000000001</v>
      </c>
    </row>
    <row r="54" spans="1:23" x14ac:dyDescent="0.2">
      <c r="A54" s="19" t="s">
        <v>856</v>
      </c>
      <c r="B54" s="20">
        <v>65</v>
      </c>
      <c r="C54" s="20">
        <v>29</v>
      </c>
      <c r="D54" s="20">
        <v>10</v>
      </c>
      <c r="E54" s="20">
        <v>1</v>
      </c>
      <c r="F54" s="20">
        <v>13</v>
      </c>
      <c r="G54" s="20">
        <v>6</v>
      </c>
      <c r="H54" s="20">
        <v>9</v>
      </c>
      <c r="I54" s="20">
        <v>14</v>
      </c>
      <c r="J54" s="20">
        <v>11</v>
      </c>
      <c r="K54" s="20">
        <v>6</v>
      </c>
      <c r="L54" s="20">
        <v>34</v>
      </c>
      <c r="M54" s="20">
        <v>11</v>
      </c>
      <c r="N54" s="20">
        <v>3</v>
      </c>
      <c r="O54" s="20">
        <v>7</v>
      </c>
      <c r="P54" s="20">
        <v>7</v>
      </c>
      <c r="Q54" s="20">
        <v>5</v>
      </c>
      <c r="R54" s="20">
        <v>9</v>
      </c>
      <c r="S54" s="20">
        <v>5</v>
      </c>
      <c r="T54" s="20">
        <v>5</v>
      </c>
      <c r="U54" s="20">
        <v>0</v>
      </c>
      <c r="V54" s="20">
        <v>6</v>
      </c>
      <c r="W54" s="20">
        <v>13</v>
      </c>
    </row>
    <row r="55" spans="1:23" x14ac:dyDescent="0.2">
      <c r="A55" s="21" t="s">
        <v>126</v>
      </c>
      <c r="B55" s="30">
        <v>100</v>
      </c>
      <c r="C55" s="30">
        <v>44.615385000000003</v>
      </c>
      <c r="D55" s="30">
        <v>15.384615</v>
      </c>
      <c r="E55" s="30">
        <v>1.538462</v>
      </c>
      <c r="F55" s="30">
        <v>20</v>
      </c>
      <c r="G55" s="30">
        <v>9.2307690000000004</v>
      </c>
      <c r="H55" s="30">
        <v>13.846154</v>
      </c>
      <c r="I55" s="30">
        <v>21.538461999999999</v>
      </c>
      <c r="J55" s="30">
        <v>16.923076999999999</v>
      </c>
      <c r="K55" s="30">
        <v>9.2307690000000004</v>
      </c>
      <c r="L55" s="30">
        <v>52.307692000000003</v>
      </c>
      <c r="M55" s="30">
        <v>16.923076999999999</v>
      </c>
      <c r="N55" s="30">
        <v>4.6153849999999998</v>
      </c>
      <c r="O55" s="30">
        <v>10.769231</v>
      </c>
      <c r="P55" s="30">
        <v>10.769231</v>
      </c>
      <c r="Q55" s="30">
        <v>7.6923079999999997</v>
      </c>
      <c r="R55" s="30">
        <v>13.846154</v>
      </c>
      <c r="S55" s="30">
        <v>7.6923079999999997</v>
      </c>
      <c r="T55" s="30">
        <v>7.6923079999999997</v>
      </c>
      <c r="U55" s="30">
        <v>0</v>
      </c>
      <c r="V55" s="30">
        <v>9.2307690000000004</v>
      </c>
      <c r="W55" s="30">
        <v>20</v>
      </c>
    </row>
    <row r="56" spans="1:23" x14ac:dyDescent="0.2">
      <c r="A56" s="19" t="s">
        <v>857</v>
      </c>
      <c r="B56" s="20">
        <v>25</v>
      </c>
      <c r="C56" s="20">
        <v>15</v>
      </c>
      <c r="D56" s="20">
        <v>6</v>
      </c>
      <c r="E56" s="20">
        <v>2</v>
      </c>
      <c r="F56" s="20">
        <v>1</v>
      </c>
      <c r="G56" s="20">
        <v>4</v>
      </c>
      <c r="H56" s="20">
        <v>1</v>
      </c>
      <c r="I56" s="20">
        <v>4</v>
      </c>
      <c r="J56" s="20">
        <v>4</v>
      </c>
      <c r="K56" s="20">
        <v>2</v>
      </c>
      <c r="L56" s="20">
        <v>12</v>
      </c>
      <c r="M56" s="20">
        <v>6</v>
      </c>
      <c r="N56" s="20">
        <v>0</v>
      </c>
      <c r="O56" s="20">
        <v>4</v>
      </c>
      <c r="P56" s="20">
        <v>1</v>
      </c>
      <c r="Q56" s="20">
        <v>3</v>
      </c>
      <c r="R56" s="20">
        <v>8</v>
      </c>
      <c r="S56" s="20">
        <v>1</v>
      </c>
      <c r="T56" s="20">
        <v>0</v>
      </c>
      <c r="U56" s="20">
        <v>0</v>
      </c>
      <c r="V56" s="20">
        <v>3</v>
      </c>
      <c r="W56" s="20">
        <v>4</v>
      </c>
    </row>
    <row r="57" spans="1:23" x14ac:dyDescent="0.2">
      <c r="A57" s="21" t="s">
        <v>126</v>
      </c>
      <c r="B57" s="30">
        <v>100</v>
      </c>
      <c r="C57" s="30">
        <v>60</v>
      </c>
      <c r="D57" s="30">
        <v>24</v>
      </c>
      <c r="E57" s="30">
        <v>8</v>
      </c>
      <c r="F57" s="30">
        <v>4</v>
      </c>
      <c r="G57" s="30">
        <v>16</v>
      </c>
      <c r="H57" s="30">
        <v>4</v>
      </c>
      <c r="I57" s="30">
        <v>16</v>
      </c>
      <c r="J57" s="30">
        <v>16</v>
      </c>
      <c r="K57" s="30">
        <v>8</v>
      </c>
      <c r="L57" s="30">
        <v>48</v>
      </c>
      <c r="M57" s="30">
        <v>24</v>
      </c>
      <c r="N57" s="30">
        <v>0</v>
      </c>
      <c r="O57" s="30">
        <v>16</v>
      </c>
      <c r="P57" s="30">
        <v>4</v>
      </c>
      <c r="Q57" s="30">
        <v>12</v>
      </c>
      <c r="R57" s="30">
        <v>32</v>
      </c>
      <c r="S57" s="30">
        <v>4</v>
      </c>
      <c r="T57" s="30">
        <v>0</v>
      </c>
      <c r="U57" s="30">
        <v>0</v>
      </c>
      <c r="V57" s="30">
        <v>12</v>
      </c>
      <c r="W57" s="30">
        <v>16</v>
      </c>
    </row>
    <row r="58" spans="1:23" x14ac:dyDescent="0.2">
      <c r="A58" s="19" t="s">
        <v>858</v>
      </c>
      <c r="B58" s="20">
        <v>3</v>
      </c>
      <c r="C58" s="20">
        <v>0</v>
      </c>
      <c r="D58" s="20">
        <v>0</v>
      </c>
      <c r="E58" s="20">
        <v>0</v>
      </c>
      <c r="F58" s="20">
        <v>0</v>
      </c>
      <c r="G58" s="20">
        <v>0</v>
      </c>
      <c r="H58" s="20">
        <v>0</v>
      </c>
      <c r="I58" s="20">
        <v>0</v>
      </c>
      <c r="J58" s="20">
        <v>0</v>
      </c>
      <c r="K58" s="20">
        <v>0</v>
      </c>
      <c r="L58" s="20">
        <v>1</v>
      </c>
      <c r="M58" s="20">
        <v>0</v>
      </c>
      <c r="N58" s="20">
        <v>0</v>
      </c>
      <c r="O58" s="20">
        <v>0</v>
      </c>
      <c r="P58" s="20">
        <v>0</v>
      </c>
      <c r="Q58" s="20">
        <v>0</v>
      </c>
      <c r="R58" s="20">
        <v>0</v>
      </c>
      <c r="S58" s="20">
        <v>0</v>
      </c>
      <c r="T58" s="20">
        <v>0</v>
      </c>
      <c r="U58" s="20">
        <v>0</v>
      </c>
      <c r="V58" s="20">
        <v>1</v>
      </c>
      <c r="W58" s="20">
        <v>1</v>
      </c>
    </row>
    <row r="59" spans="1:23" x14ac:dyDescent="0.2">
      <c r="A59" s="21" t="s">
        <v>126</v>
      </c>
      <c r="B59" s="30">
        <v>100</v>
      </c>
      <c r="C59" s="30">
        <v>0</v>
      </c>
      <c r="D59" s="30">
        <v>0</v>
      </c>
      <c r="E59" s="30">
        <v>0</v>
      </c>
      <c r="F59" s="30">
        <v>0</v>
      </c>
      <c r="G59" s="30">
        <v>0</v>
      </c>
      <c r="H59" s="30">
        <v>0</v>
      </c>
      <c r="I59" s="30">
        <v>0</v>
      </c>
      <c r="J59" s="30">
        <v>0</v>
      </c>
      <c r="K59" s="30">
        <v>0</v>
      </c>
      <c r="L59" s="30">
        <v>33.333333000000003</v>
      </c>
      <c r="M59" s="30">
        <v>0</v>
      </c>
      <c r="N59" s="30">
        <v>0</v>
      </c>
      <c r="O59" s="30">
        <v>0</v>
      </c>
      <c r="P59" s="30">
        <v>0</v>
      </c>
      <c r="Q59" s="30">
        <v>0</v>
      </c>
      <c r="R59" s="30">
        <v>0</v>
      </c>
      <c r="S59" s="30">
        <v>0</v>
      </c>
      <c r="T59" s="30">
        <v>0</v>
      </c>
      <c r="U59" s="30">
        <v>0</v>
      </c>
      <c r="V59" s="30">
        <v>33.333333000000003</v>
      </c>
      <c r="W59" s="30">
        <v>33.333333000000003</v>
      </c>
    </row>
    <row r="60" spans="1:23" x14ac:dyDescent="0.2">
      <c r="A60" s="19" t="s">
        <v>859</v>
      </c>
      <c r="B60" s="20">
        <v>446</v>
      </c>
      <c r="C60" s="20">
        <v>194</v>
      </c>
      <c r="D60" s="20">
        <v>67</v>
      </c>
      <c r="E60" s="20">
        <v>39</v>
      </c>
      <c r="F60" s="20">
        <v>95</v>
      </c>
      <c r="G60" s="20">
        <v>48</v>
      </c>
      <c r="H60" s="20">
        <v>82</v>
      </c>
      <c r="I60" s="20">
        <v>106</v>
      </c>
      <c r="J60" s="20">
        <v>55</v>
      </c>
      <c r="K60" s="20">
        <v>21</v>
      </c>
      <c r="L60" s="20">
        <v>226</v>
      </c>
      <c r="M60" s="20">
        <v>116</v>
      </c>
      <c r="N60" s="20">
        <v>54</v>
      </c>
      <c r="O60" s="20">
        <v>129</v>
      </c>
      <c r="P60" s="20">
        <v>167</v>
      </c>
      <c r="Q60" s="20">
        <v>81</v>
      </c>
      <c r="R60" s="20">
        <v>25</v>
      </c>
      <c r="S60" s="20">
        <v>46</v>
      </c>
      <c r="T60" s="20">
        <v>28</v>
      </c>
      <c r="U60" s="20">
        <v>9</v>
      </c>
      <c r="V60" s="20">
        <v>16</v>
      </c>
      <c r="W60" s="20">
        <v>60</v>
      </c>
    </row>
    <row r="61" spans="1:23" x14ac:dyDescent="0.2">
      <c r="A61" s="21" t="s">
        <v>126</v>
      </c>
      <c r="B61" s="30">
        <v>100</v>
      </c>
      <c r="C61" s="30">
        <v>43.497757999999997</v>
      </c>
      <c r="D61" s="30">
        <v>15.022422000000001</v>
      </c>
      <c r="E61" s="30">
        <v>8.7443950000000008</v>
      </c>
      <c r="F61" s="30">
        <v>21.300447999999999</v>
      </c>
      <c r="G61" s="30">
        <v>10.762332000000001</v>
      </c>
      <c r="H61" s="30">
        <v>18.385649999999998</v>
      </c>
      <c r="I61" s="30">
        <v>23.766815999999999</v>
      </c>
      <c r="J61" s="30">
        <v>12.331839</v>
      </c>
      <c r="K61" s="30">
        <v>4.70852</v>
      </c>
      <c r="L61" s="30">
        <v>50.672646</v>
      </c>
      <c r="M61" s="30">
        <v>26.008969</v>
      </c>
      <c r="N61" s="30">
        <v>12.107623</v>
      </c>
      <c r="O61" s="30">
        <v>28.923767000000002</v>
      </c>
      <c r="P61" s="30">
        <v>37.443945999999997</v>
      </c>
      <c r="Q61" s="30">
        <v>18.161435000000001</v>
      </c>
      <c r="R61" s="30">
        <v>5.6053810000000004</v>
      </c>
      <c r="S61" s="30">
        <v>10.313901</v>
      </c>
      <c r="T61" s="30">
        <v>6.2780269999999998</v>
      </c>
      <c r="U61" s="30">
        <v>2.0179369999999999</v>
      </c>
      <c r="V61" s="30">
        <v>3.5874440000000001</v>
      </c>
      <c r="W61" s="30">
        <v>13.452915000000001</v>
      </c>
    </row>
    <row r="62" spans="1:23" x14ac:dyDescent="0.2">
      <c r="A62" s="19" t="s">
        <v>860</v>
      </c>
      <c r="B62" s="20">
        <v>345</v>
      </c>
      <c r="C62" s="20">
        <v>154</v>
      </c>
      <c r="D62" s="20">
        <v>48</v>
      </c>
      <c r="E62" s="20">
        <v>12</v>
      </c>
      <c r="F62" s="20">
        <v>66</v>
      </c>
      <c r="G62" s="20">
        <v>34</v>
      </c>
      <c r="H62" s="20">
        <v>50</v>
      </c>
      <c r="I62" s="20">
        <v>82</v>
      </c>
      <c r="J62" s="20">
        <v>46</v>
      </c>
      <c r="K62" s="20">
        <v>19</v>
      </c>
      <c r="L62" s="20">
        <v>161</v>
      </c>
      <c r="M62" s="20">
        <v>92</v>
      </c>
      <c r="N62" s="20">
        <v>18</v>
      </c>
      <c r="O62" s="20">
        <v>106</v>
      </c>
      <c r="P62" s="20">
        <v>102</v>
      </c>
      <c r="Q62" s="20">
        <v>57</v>
      </c>
      <c r="R62" s="20">
        <v>34</v>
      </c>
      <c r="S62" s="20">
        <v>30</v>
      </c>
      <c r="T62" s="20">
        <v>22</v>
      </c>
      <c r="U62" s="20">
        <v>5</v>
      </c>
      <c r="V62" s="20">
        <v>17</v>
      </c>
      <c r="W62" s="20">
        <v>55</v>
      </c>
    </row>
    <row r="63" spans="1:23" x14ac:dyDescent="0.2">
      <c r="A63" s="21" t="s">
        <v>126</v>
      </c>
      <c r="B63" s="30">
        <v>100</v>
      </c>
      <c r="C63" s="30">
        <v>44.637681000000001</v>
      </c>
      <c r="D63" s="30">
        <v>13.913043</v>
      </c>
      <c r="E63" s="30">
        <v>3.4782609999999998</v>
      </c>
      <c r="F63" s="30">
        <v>19.130434999999999</v>
      </c>
      <c r="G63" s="30">
        <v>9.8550719999999998</v>
      </c>
      <c r="H63" s="30">
        <v>14.492754</v>
      </c>
      <c r="I63" s="30">
        <v>23.768115999999999</v>
      </c>
      <c r="J63" s="30">
        <v>13.333333</v>
      </c>
      <c r="K63" s="30">
        <v>5.5072460000000003</v>
      </c>
      <c r="L63" s="30">
        <v>46.666666999999997</v>
      </c>
      <c r="M63" s="30">
        <v>26.666667</v>
      </c>
      <c r="N63" s="30">
        <v>5.2173910000000001</v>
      </c>
      <c r="O63" s="30">
        <v>30.724637999999999</v>
      </c>
      <c r="P63" s="30">
        <v>29.565217000000001</v>
      </c>
      <c r="Q63" s="30">
        <v>16.521739</v>
      </c>
      <c r="R63" s="30">
        <v>9.8550719999999998</v>
      </c>
      <c r="S63" s="30">
        <v>8.6956520000000008</v>
      </c>
      <c r="T63" s="30">
        <v>6.3768120000000001</v>
      </c>
      <c r="U63" s="30">
        <v>1.4492750000000001</v>
      </c>
      <c r="V63" s="30">
        <v>4.9275359999999999</v>
      </c>
      <c r="W63" s="30">
        <v>15.942029</v>
      </c>
    </row>
    <row r="64" spans="1:23" x14ac:dyDescent="0.2">
      <c r="A64" s="19" t="s">
        <v>861</v>
      </c>
      <c r="B64" s="20">
        <v>884</v>
      </c>
      <c r="C64" s="20">
        <v>392</v>
      </c>
      <c r="D64" s="20">
        <v>131</v>
      </c>
      <c r="E64" s="20">
        <v>54</v>
      </c>
      <c r="F64" s="20">
        <v>175</v>
      </c>
      <c r="G64" s="20">
        <v>92</v>
      </c>
      <c r="H64" s="20">
        <v>142</v>
      </c>
      <c r="I64" s="20">
        <v>206</v>
      </c>
      <c r="J64" s="20">
        <v>116</v>
      </c>
      <c r="K64" s="20">
        <v>48</v>
      </c>
      <c r="L64" s="20">
        <v>434</v>
      </c>
      <c r="M64" s="20">
        <v>225</v>
      </c>
      <c r="N64" s="20">
        <v>75</v>
      </c>
      <c r="O64" s="20">
        <v>246</v>
      </c>
      <c r="P64" s="20">
        <v>277</v>
      </c>
      <c r="Q64" s="20">
        <v>146</v>
      </c>
      <c r="R64" s="20">
        <v>76</v>
      </c>
      <c r="S64" s="20">
        <v>82</v>
      </c>
      <c r="T64" s="20">
        <v>55</v>
      </c>
      <c r="U64" s="20">
        <v>14</v>
      </c>
      <c r="V64" s="20">
        <v>43</v>
      </c>
      <c r="W64" s="20">
        <v>133</v>
      </c>
    </row>
    <row r="65" spans="1:23" x14ac:dyDescent="0.2">
      <c r="A65" s="21" t="s">
        <v>126</v>
      </c>
      <c r="B65" s="30">
        <v>100</v>
      </c>
      <c r="C65" s="30">
        <v>44.343890999999999</v>
      </c>
      <c r="D65" s="30">
        <v>14.819005000000001</v>
      </c>
      <c r="E65" s="30">
        <v>6.1085969999999996</v>
      </c>
      <c r="F65" s="30">
        <v>19.796379999999999</v>
      </c>
      <c r="G65" s="30">
        <v>10.40724</v>
      </c>
      <c r="H65" s="30">
        <v>16.063348000000001</v>
      </c>
      <c r="I65" s="30">
        <v>23.303166999999998</v>
      </c>
      <c r="J65" s="30">
        <v>13.122172000000001</v>
      </c>
      <c r="K65" s="30">
        <v>5.4298640000000002</v>
      </c>
      <c r="L65" s="30">
        <v>49.095022999999998</v>
      </c>
      <c r="M65" s="30">
        <v>25.452489</v>
      </c>
      <c r="N65" s="30">
        <v>8.4841630000000006</v>
      </c>
      <c r="O65" s="30">
        <v>27.828054000000002</v>
      </c>
      <c r="P65" s="30">
        <v>31.334841999999998</v>
      </c>
      <c r="Q65" s="30">
        <v>16.515837000000001</v>
      </c>
      <c r="R65" s="30">
        <v>8.5972849999999994</v>
      </c>
      <c r="S65" s="30">
        <v>9.2760180000000005</v>
      </c>
      <c r="T65" s="30">
        <v>6.2217190000000002</v>
      </c>
      <c r="U65" s="30">
        <v>1.58371</v>
      </c>
      <c r="V65" s="30">
        <v>4.8642529999999997</v>
      </c>
      <c r="W65" s="30">
        <v>15.045249</v>
      </c>
    </row>
    <row r="66" spans="1:23" x14ac:dyDescent="0.2">
      <c r="A66" s="19" t="s">
        <v>862</v>
      </c>
      <c r="B66" s="20">
        <v>438</v>
      </c>
      <c r="C66" s="20">
        <v>198</v>
      </c>
      <c r="D66" s="20">
        <v>64</v>
      </c>
      <c r="E66" s="20">
        <v>15</v>
      </c>
      <c r="F66" s="20">
        <v>80</v>
      </c>
      <c r="G66" s="20">
        <v>44</v>
      </c>
      <c r="H66" s="20">
        <v>60</v>
      </c>
      <c r="I66" s="20">
        <v>100</v>
      </c>
      <c r="J66" s="20">
        <v>61</v>
      </c>
      <c r="K66" s="20">
        <v>27</v>
      </c>
      <c r="L66" s="20">
        <v>208</v>
      </c>
      <c r="M66" s="20">
        <v>109</v>
      </c>
      <c r="N66" s="20">
        <v>21</v>
      </c>
      <c r="O66" s="20">
        <v>117</v>
      </c>
      <c r="P66" s="20">
        <v>110</v>
      </c>
      <c r="Q66" s="20">
        <v>65</v>
      </c>
      <c r="R66" s="20">
        <v>51</v>
      </c>
      <c r="S66" s="20">
        <v>36</v>
      </c>
      <c r="T66" s="20">
        <v>27</v>
      </c>
      <c r="U66" s="20">
        <v>5</v>
      </c>
      <c r="V66" s="20">
        <v>27</v>
      </c>
      <c r="W66" s="20">
        <v>73</v>
      </c>
    </row>
    <row r="67" spans="1:23" x14ac:dyDescent="0.2">
      <c r="A67" s="21" t="s">
        <v>126</v>
      </c>
      <c r="B67" s="30">
        <v>100</v>
      </c>
      <c r="C67" s="30">
        <v>45.205478999999997</v>
      </c>
      <c r="D67" s="30">
        <v>14.611872</v>
      </c>
      <c r="E67" s="30">
        <v>3.424658</v>
      </c>
      <c r="F67" s="30">
        <v>18.26484</v>
      </c>
      <c r="G67" s="30">
        <v>10.045662</v>
      </c>
      <c r="H67" s="30">
        <v>13.69863</v>
      </c>
      <c r="I67" s="30">
        <v>22.831050000000001</v>
      </c>
      <c r="J67" s="30">
        <v>13.926940999999999</v>
      </c>
      <c r="K67" s="30">
        <v>6.1643840000000001</v>
      </c>
      <c r="L67" s="30">
        <v>47.488584000000003</v>
      </c>
      <c r="M67" s="30">
        <v>24.885845</v>
      </c>
      <c r="N67" s="30">
        <v>4.7945209999999996</v>
      </c>
      <c r="O67" s="30">
        <v>26.712329</v>
      </c>
      <c r="P67" s="30">
        <v>25.114155</v>
      </c>
      <c r="Q67" s="30">
        <v>14.840183</v>
      </c>
      <c r="R67" s="30">
        <v>11.643836</v>
      </c>
      <c r="S67" s="30">
        <v>8.2191779999999994</v>
      </c>
      <c r="T67" s="30">
        <v>6.1643840000000001</v>
      </c>
      <c r="U67" s="30">
        <v>1.141553</v>
      </c>
      <c r="V67" s="30">
        <v>6.1643840000000001</v>
      </c>
      <c r="W67" s="30">
        <v>16.666667</v>
      </c>
    </row>
    <row r="68" spans="1:23" x14ac:dyDescent="0.2">
      <c r="A68" s="19" t="s">
        <v>863</v>
      </c>
      <c r="B68" s="20">
        <v>93</v>
      </c>
      <c r="C68" s="20">
        <v>44</v>
      </c>
      <c r="D68" s="20">
        <v>16</v>
      </c>
      <c r="E68" s="20">
        <v>3</v>
      </c>
      <c r="F68" s="20">
        <v>14</v>
      </c>
      <c r="G68" s="20">
        <v>10</v>
      </c>
      <c r="H68" s="20">
        <v>10</v>
      </c>
      <c r="I68" s="20">
        <v>18</v>
      </c>
      <c r="J68" s="20">
        <v>15</v>
      </c>
      <c r="K68" s="20">
        <v>8</v>
      </c>
      <c r="L68" s="20">
        <v>47</v>
      </c>
      <c r="M68" s="20">
        <v>17</v>
      </c>
      <c r="N68" s="20">
        <v>3</v>
      </c>
      <c r="O68" s="20">
        <v>11</v>
      </c>
      <c r="P68" s="20">
        <v>8</v>
      </c>
      <c r="Q68" s="20">
        <v>8</v>
      </c>
      <c r="R68" s="20">
        <v>17</v>
      </c>
      <c r="S68" s="20">
        <v>6</v>
      </c>
      <c r="T68" s="20">
        <v>5</v>
      </c>
      <c r="U68" s="20">
        <v>0</v>
      </c>
      <c r="V68" s="20">
        <v>10</v>
      </c>
      <c r="W68" s="20">
        <v>18</v>
      </c>
    </row>
    <row r="69" spans="1:23" x14ac:dyDescent="0.2">
      <c r="A69" s="21" t="s">
        <v>126</v>
      </c>
      <c r="B69" s="30">
        <v>100</v>
      </c>
      <c r="C69" s="30">
        <v>47.311827999999998</v>
      </c>
      <c r="D69" s="30">
        <v>17.204301000000001</v>
      </c>
      <c r="E69" s="30">
        <v>3.225806</v>
      </c>
      <c r="F69" s="30">
        <v>15.053763</v>
      </c>
      <c r="G69" s="30">
        <v>10.752687999999999</v>
      </c>
      <c r="H69" s="30">
        <v>10.752687999999999</v>
      </c>
      <c r="I69" s="30">
        <v>19.354838999999998</v>
      </c>
      <c r="J69" s="30">
        <v>16.129031999999999</v>
      </c>
      <c r="K69" s="30">
        <v>8.6021509999999992</v>
      </c>
      <c r="L69" s="30">
        <v>50.537633999999997</v>
      </c>
      <c r="M69" s="30">
        <v>18.27957</v>
      </c>
      <c r="N69" s="30">
        <v>3.225806</v>
      </c>
      <c r="O69" s="30">
        <v>11.827957</v>
      </c>
      <c r="P69" s="30">
        <v>8.6021509999999992</v>
      </c>
      <c r="Q69" s="30">
        <v>8.6021509999999992</v>
      </c>
      <c r="R69" s="30">
        <v>18.27957</v>
      </c>
      <c r="S69" s="30">
        <v>6.451613</v>
      </c>
      <c r="T69" s="30">
        <v>5.3763439999999996</v>
      </c>
      <c r="U69" s="30">
        <v>0</v>
      </c>
      <c r="V69" s="30">
        <v>10.752687999999999</v>
      </c>
      <c r="W69" s="30">
        <v>19.354838999999998</v>
      </c>
    </row>
    <row r="70" spans="1:23" x14ac:dyDescent="0.2">
      <c r="A70" s="18" t="s">
        <v>865</v>
      </c>
      <c r="B70" s="17">
        <v>178</v>
      </c>
      <c r="C70" s="17">
        <v>70</v>
      </c>
      <c r="D70" s="17">
        <v>29</v>
      </c>
      <c r="E70" s="17">
        <v>13</v>
      </c>
      <c r="F70" s="17">
        <v>29</v>
      </c>
      <c r="G70" s="17">
        <v>24</v>
      </c>
      <c r="H70" s="17">
        <v>25</v>
      </c>
      <c r="I70" s="17">
        <v>50</v>
      </c>
      <c r="J70" s="17">
        <v>15</v>
      </c>
      <c r="K70" s="17">
        <v>7</v>
      </c>
      <c r="L70" s="17">
        <v>88</v>
      </c>
      <c r="M70" s="17">
        <v>45</v>
      </c>
      <c r="N70" s="17">
        <v>41</v>
      </c>
      <c r="O70" s="17">
        <v>49</v>
      </c>
      <c r="P70" s="17">
        <v>72</v>
      </c>
      <c r="Q70" s="17">
        <v>39</v>
      </c>
      <c r="R70" s="17">
        <v>14</v>
      </c>
      <c r="S70" s="17">
        <v>27</v>
      </c>
      <c r="T70" s="17">
        <v>11</v>
      </c>
      <c r="U70" s="17">
        <v>1</v>
      </c>
      <c r="V70" s="17">
        <v>4</v>
      </c>
      <c r="W70" s="17">
        <v>18</v>
      </c>
    </row>
    <row r="71" spans="1:23" x14ac:dyDescent="0.2">
      <c r="A71" s="21" t="s">
        <v>126</v>
      </c>
      <c r="B71" s="30">
        <v>100</v>
      </c>
      <c r="C71" s="30">
        <v>39.325842999999999</v>
      </c>
      <c r="D71" s="30">
        <v>16.292134999999998</v>
      </c>
      <c r="E71" s="30">
        <v>7.3033710000000003</v>
      </c>
      <c r="F71" s="30">
        <v>16.292134999999998</v>
      </c>
      <c r="G71" s="30">
        <v>13.483146</v>
      </c>
      <c r="H71" s="30">
        <v>14.044943999999999</v>
      </c>
      <c r="I71" s="30">
        <v>28.089887999999998</v>
      </c>
      <c r="J71" s="30">
        <v>8.4269660000000002</v>
      </c>
      <c r="K71" s="30">
        <v>3.9325839999999999</v>
      </c>
      <c r="L71" s="30">
        <v>49.438201999999997</v>
      </c>
      <c r="M71" s="30">
        <v>25.280899000000002</v>
      </c>
      <c r="N71" s="30">
        <v>23.033708000000001</v>
      </c>
      <c r="O71" s="30">
        <v>27.528089999999999</v>
      </c>
      <c r="P71" s="30">
        <v>40.449438000000001</v>
      </c>
      <c r="Q71" s="30">
        <v>21.910112000000002</v>
      </c>
      <c r="R71" s="30">
        <v>7.8651689999999999</v>
      </c>
      <c r="S71" s="30">
        <v>15.168539000000001</v>
      </c>
      <c r="T71" s="30">
        <v>6.1797750000000002</v>
      </c>
      <c r="U71" s="30">
        <v>0.56179800000000002</v>
      </c>
      <c r="V71" s="30">
        <v>2.2471909999999999</v>
      </c>
      <c r="W71" s="30">
        <v>10.112360000000001</v>
      </c>
    </row>
    <row r="72" spans="1:23" x14ac:dyDescent="0.2">
      <c r="A72" s="19" t="s">
        <v>852</v>
      </c>
      <c r="B72" s="20">
        <v>212</v>
      </c>
      <c r="C72" s="20">
        <v>86</v>
      </c>
      <c r="D72" s="20">
        <v>23</v>
      </c>
      <c r="E72" s="20">
        <v>20</v>
      </c>
      <c r="F72" s="20">
        <v>38</v>
      </c>
      <c r="G72" s="20">
        <v>22</v>
      </c>
      <c r="H72" s="20">
        <v>37</v>
      </c>
      <c r="I72" s="20">
        <v>50</v>
      </c>
      <c r="J72" s="20">
        <v>31</v>
      </c>
      <c r="K72" s="20">
        <v>10</v>
      </c>
      <c r="L72" s="20">
        <v>109</v>
      </c>
      <c r="M72" s="20">
        <v>57</v>
      </c>
      <c r="N72" s="20">
        <v>25</v>
      </c>
      <c r="O72" s="20">
        <v>59</v>
      </c>
      <c r="P72" s="20">
        <v>84</v>
      </c>
      <c r="Q72" s="20">
        <v>71</v>
      </c>
      <c r="R72" s="20">
        <v>13</v>
      </c>
      <c r="S72" s="20">
        <v>30</v>
      </c>
      <c r="T72" s="20">
        <v>7</v>
      </c>
      <c r="U72" s="20">
        <v>3</v>
      </c>
      <c r="V72" s="20">
        <v>5</v>
      </c>
      <c r="W72" s="20">
        <v>23</v>
      </c>
    </row>
    <row r="73" spans="1:23" x14ac:dyDescent="0.2">
      <c r="A73" s="21" t="s">
        <v>126</v>
      </c>
      <c r="B73" s="30">
        <v>100</v>
      </c>
      <c r="C73" s="30">
        <v>40.566037999999999</v>
      </c>
      <c r="D73" s="30">
        <v>10.849057</v>
      </c>
      <c r="E73" s="30">
        <v>9.4339619999999993</v>
      </c>
      <c r="F73" s="30">
        <v>17.924527999999999</v>
      </c>
      <c r="G73" s="30">
        <v>10.377357999999999</v>
      </c>
      <c r="H73" s="30">
        <v>17.452829999999999</v>
      </c>
      <c r="I73" s="30">
        <v>23.584906</v>
      </c>
      <c r="J73" s="30">
        <v>14.622642000000001</v>
      </c>
      <c r="K73" s="30">
        <v>4.7169809999999996</v>
      </c>
      <c r="L73" s="30">
        <v>51.415094000000003</v>
      </c>
      <c r="M73" s="30">
        <v>26.886792</v>
      </c>
      <c r="N73" s="30">
        <v>11.792453</v>
      </c>
      <c r="O73" s="30">
        <v>27.830189000000001</v>
      </c>
      <c r="P73" s="30">
        <v>39.622641999999999</v>
      </c>
      <c r="Q73" s="30">
        <v>33.490566000000001</v>
      </c>
      <c r="R73" s="30">
        <v>6.1320750000000004</v>
      </c>
      <c r="S73" s="30">
        <v>14.150943</v>
      </c>
      <c r="T73" s="30">
        <v>3.3018869999999998</v>
      </c>
      <c r="U73" s="30">
        <v>1.4150940000000001</v>
      </c>
      <c r="V73" s="30">
        <v>2.3584909999999999</v>
      </c>
      <c r="W73" s="30">
        <v>10.849057</v>
      </c>
    </row>
    <row r="74" spans="1:23" x14ac:dyDescent="0.2">
      <c r="A74" s="19" t="s">
        <v>853</v>
      </c>
      <c r="B74" s="20">
        <v>223</v>
      </c>
      <c r="C74" s="20">
        <v>94</v>
      </c>
      <c r="D74" s="20">
        <v>29</v>
      </c>
      <c r="E74" s="20">
        <v>13</v>
      </c>
      <c r="F74" s="20">
        <v>24</v>
      </c>
      <c r="G74" s="20">
        <v>17</v>
      </c>
      <c r="H74" s="20">
        <v>31</v>
      </c>
      <c r="I74" s="20">
        <v>52</v>
      </c>
      <c r="J74" s="20">
        <v>20</v>
      </c>
      <c r="K74" s="20">
        <v>7</v>
      </c>
      <c r="L74" s="20">
        <v>111</v>
      </c>
      <c r="M74" s="20">
        <v>53</v>
      </c>
      <c r="N74" s="20">
        <v>26</v>
      </c>
      <c r="O74" s="20">
        <v>64</v>
      </c>
      <c r="P74" s="20">
        <v>72</v>
      </c>
      <c r="Q74" s="20">
        <v>51</v>
      </c>
      <c r="R74" s="20">
        <v>20</v>
      </c>
      <c r="S74" s="20">
        <v>21</v>
      </c>
      <c r="T74" s="20">
        <v>14</v>
      </c>
      <c r="U74" s="20">
        <v>2</v>
      </c>
      <c r="V74" s="20">
        <v>5</v>
      </c>
      <c r="W74" s="20">
        <v>28</v>
      </c>
    </row>
    <row r="75" spans="1:23" x14ac:dyDescent="0.2">
      <c r="A75" s="21" t="s">
        <v>126</v>
      </c>
      <c r="B75" s="30">
        <v>100</v>
      </c>
      <c r="C75" s="30">
        <v>42.152465999999997</v>
      </c>
      <c r="D75" s="30">
        <v>13.004484</v>
      </c>
      <c r="E75" s="30">
        <v>5.8295960000000004</v>
      </c>
      <c r="F75" s="30">
        <v>10.762332000000001</v>
      </c>
      <c r="G75" s="30">
        <v>7.6233180000000003</v>
      </c>
      <c r="H75" s="30">
        <v>13.901344999999999</v>
      </c>
      <c r="I75" s="30">
        <v>23.318386</v>
      </c>
      <c r="J75" s="30">
        <v>8.96861</v>
      </c>
      <c r="K75" s="30">
        <v>3.1390129999999998</v>
      </c>
      <c r="L75" s="30">
        <v>49.775784999999999</v>
      </c>
      <c r="M75" s="30">
        <v>23.766815999999999</v>
      </c>
      <c r="N75" s="30">
        <v>11.659193</v>
      </c>
      <c r="O75" s="30">
        <v>28.699552000000001</v>
      </c>
      <c r="P75" s="30">
        <v>32.286996000000002</v>
      </c>
      <c r="Q75" s="30">
        <v>22.869955000000001</v>
      </c>
      <c r="R75" s="30">
        <v>8.96861</v>
      </c>
      <c r="S75" s="30">
        <v>9.4170400000000001</v>
      </c>
      <c r="T75" s="30">
        <v>6.2780269999999998</v>
      </c>
      <c r="U75" s="30">
        <v>0.89686100000000002</v>
      </c>
      <c r="V75" s="30">
        <v>2.2421519999999999</v>
      </c>
      <c r="W75" s="30">
        <v>12.556054</v>
      </c>
    </row>
    <row r="76" spans="1:23" x14ac:dyDescent="0.2">
      <c r="A76" s="19" t="s">
        <v>854</v>
      </c>
      <c r="B76" s="20">
        <v>216</v>
      </c>
      <c r="C76" s="20">
        <v>80</v>
      </c>
      <c r="D76" s="20">
        <v>16</v>
      </c>
      <c r="E76" s="20">
        <v>10</v>
      </c>
      <c r="F76" s="20">
        <v>40</v>
      </c>
      <c r="G76" s="20">
        <v>12</v>
      </c>
      <c r="H76" s="20">
        <v>28</v>
      </c>
      <c r="I76" s="20">
        <v>50</v>
      </c>
      <c r="J76" s="20">
        <v>23</v>
      </c>
      <c r="K76" s="20">
        <v>16</v>
      </c>
      <c r="L76" s="20">
        <v>86</v>
      </c>
      <c r="M76" s="20">
        <v>36</v>
      </c>
      <c r="N76" s="20">
        <v>11</v>
      </c>
      <c r="O76" s="20">
        <v>48</v>
      </c>
      <c r="P76" s="20">
        <v>60</v>
      </c>
      <c r="Q76" s="20">
        <v>44</v>
      </c>
      <c r="R76" s="20">
        <v>14</v>
      </c>
      <c r="S76" s="20">
        <v>17</v>
      </c>
      <c r="T76" s="20">
        <v>14</v>
      </c>
      <c r="U76" s="20">
        <v>3</v>
      </c>
      <c r="V76" s="20">
        <v>11</v>
      </c>
      <c r="W76" s="20">
        <v>35</v>
      </c>
    </row>
    <row r="77" spans="1:23" x14ac:dyDescent="0.2">
      <c r="A77" s="21" t="s">
        <v>126</v>
      </c>
      <c r="B77" s="30">
        <v>100</v>
      </c>
      <c r="C77" s="30">
        <v>37.037036999999998</v>
      </c>
      <c r="D77" s="30">
        <v>7.4074070000000001</v>
      </c>
      <c r="E77" s="30">
        <v>4.6296299999999997</v>
      </c>
      <c r="F77" s="30">
        <v>18.518519000000001</v>
      </c>
      <c r="G77" s="30">
        <v>5.5555560000000002</v>
      </c>
      <c r="H77" s="30">
        <v>12.962963</v>
      </c>
      <c r="I77" s="30">
        <v>23.148147999999999</v>
      </c>
      <c r="J77" s="30">
        <v>10.648148000000001</v>
      </c>
      <c r="K77" s="30">
        <v>7.4074070000000001</v>
      </c>
      <c r="L77" s="30">
        <v>39.814815000000003</v>
      </c>
      <c r="M77" s="30">
        <v>16.666667</v>
      </c>
      <c r="N77" s="30">
        <v>5.0925929999999999</v>
      </c>
      <c r="O77" s="30">
        <v>22.222221999999999</v>
      </c>
      <c r="P77" s="30">
        <v>27.777778000000001</v>
      </c>
      <c r="Q77" s="30">
        <v>20.370370000000001</v>
      </c>
      <c r="R77" s="30">
        <v>6.4814809999999996</v>
      </c>
      <c r="S77" s="30">
        <v>7.8703700000000003</v>
      </c>
      <c r="T77" s="30">
        <v>6.4814809999999996</v>
      </c>
      <c r="U77" s="30">
        <v>1.388889</v>
      </c>
      <c r="V77" s="30">
        <v>5.0925929999999999</v>
      </c>
      <c r="W77" s="30">
        <v>16.203703999999998</v>
      </c>
    </row>
    <row r="78" spans="1:23" x14ac:dyDescent="0.2">
      <c r="A78" s="19" t="s">
        <v>855</v>
      </c>
      <c r="B78" s="20">
        <v>140</v>
      </c>
      <c r="C78" s="20">
        <v>58</v>
      </c>
      <c r="D78" s="20">
        <v>15</v>
      </c>
      <c r="E78" s="20">
        <v>0</v>
      </c>
      <c r="F78" s="20">
        <v>28</v>
      </c>
      <c r="G78" s="20">
        <v>9</v>
      </c>
      <c r="H78" s="20">
        <v>12</v>
      </c>
      <c r="I78" s="20">
        <v>35</v>
      </c>
      <c r="J78" s="20">
        <v>16</v>
      </c>
      <c r="K78" s="20">
        <v>10</v>
      </c>
      <c r="L78" s="20">
        <v>64</v>
      </c>
      <c r="M78" s="20">
        <v>31</v>
      </c>
      <c r="N78" s="20">
        <v>6</v>
      </c>
      <c r="O78" s="20">
        <v>25</v>
      </c>
      <c r="P78" s="20">
        <v>29</v>
      </c>
      <c r="Q78" s="20">
        <v>30</v>
      </c>
      <c r="R78" s="20">
        <v>20</v>
      </c>
      <c r="S78" s="20">
        <v>9</v>
      </c>
      <c r="T78" s="20">
        <v>8</v>
      </c>
      <c r="U78" s="20">
        <v>2</v>
      </c>
      <c r="V78" s="20">
        <v>4</v>
      </c>
      <c r="W78" s="20">
        <v>30</v>
      </c>
    </row>
    <row r="79" spans="1:23" x14ac:dyDescent="0.2">
      <c r="A79" s="21" t="s">
        <v>126</v>
      </c>
      <c r="B79" s="30">
        <v>100</v>
      </c>
      <c r="C79" s="30">
        <v>41.428570999999998</v>
      </c>
      <c r="D79" s="30">
        <v>10.714286</v>
      </c>
      <c r="E79" s="30">
        <v>0</v>
      </c>
      <c r="F79" s="30">
        <v>20</v>
      </c>
      <c r="G79" s="30">
        <v>6.4285709999999998</v>
      </c>
      <c r="H79" s="30">
        <v>8.5714290000000002</v>
      </c>
      <c r="I79" s="30">
        <v>25</v>
      </c>
      <c r="J79" s="30">
        <v>11.428571</v>
      </c>
      <c r="K79" s="30">
        <v>7.1428570000000002</v>
      </c>
      <c r="L79" s="30">
        <v>45.714286000000001</v>
      </c>
      <c r="M79" s="30">
        <v>22.142856999999999</v>
      </c>
      <c r="N79" s="30">
        <v>4.2857139999999996</v>
      </c>
      <c r="O79" s="30">
        <v>17.857143000000001</v>
      </c>
      <c r="P79" s="30">
        <v>20.714286000000001</v>
      </c>
      <c r="Q79" s="30">
        <v>21.428571000000002</v>
      </c>
      <c r="R79" s="30">
        <v>14.285714</v>
      </c>
      <c r="S79" s="30">
        <v>6.4285709999999998</v>
      </c>
      <c r="T79" s="30">
        <v>5.7142860000000004</v>
      </c>
      <c r="U79" s="30">
        <v>1.428571</v>
      </c>
      <c r="V79" s="30">
        <v>2.8571430000000002</v>
      </c>
      <c r="W79" s="30">
        <v>21.428571000000002</v>
      </c>
    </row>
    <row r="80" spans="1:23" x14ac:dyDescent="0.2">
      <c r="A80" s="19" t="s">
        <v>856</v>
      </c>
      <c r="B80" s="20">
        <v>72</v>
      </c>
      <c r="C80" s="20">
        <v>38</v>
      </c>
      <c r="D80" s="20">
        <v>19</v>
      </c>
      <c r="E80" s="20">
        <v>2</v>
      </c>
      <c r="F80" s="20">
        <v>15</v>
      </c>
      <c r="G80" s="20">
        <v>3</v>
      </c>
      <c r="H80" s="20">
        <v>11</v>
      </c>
      <c r="I80" s="20">
        <v>14</v>
      </c>
      <c r="J80" s="20">
        <v>7</v>
      </c>
      <c r="K80" s="20">
        <v>7</v>
      </c>
      <c r="L80" s="20">
        <v>38</v>
      </c>
      <c r="M80" s="20">
        <v>16</v>
      </c>
      <c r="N80" s="20">
        <v>3</v>
      </c>
      <c r="O80" s="20">
        <v>12</v>
      </c>
      <c r="P80" s="20">
        <v>14</v>
      </c>
      <c r="Q80" s="20">
        <v>10</v>
      </c>
      <c r="R80" s="20">
        <v>10</v>
      </c>
      <c r="S80" s="20">
        <v>5</v>
      </c>
      <c r="T80" s="20">
        <v>2</v>
      </c>
      <c r="U80" s="20">
        <v>1</v>
      </c>
      <c r="V80" s="20">
        <v>3</v>
      </c>
      <c r="W80" s="20">
        <v>9</v>
      </c>
    </row>
    <row r="81" spans="1:23" x14ac:dyDescent="0.2">
      <c r="A81" s="21" t="s">
        <v>126</v>
      </c>
      <c r="B81" s="30">
        <v>100</v>
      </c>
      <c r="C81" s="30">
        <v>52.777777999999998</v>
      </c>
      <c r="D81" s="30">
        <v>26.388888999999999</v>
      </c>
      <c r="E81" s="30">
        <v>2.7777780000000001</v>
      </c>
      <c r="F81" s="30">
        <v>20.833333</v>
      </c>
      <c r="G81" s="30">
        <v>4.1666670000000003</v>
      </c>
      <c r="H81" s="30">
        <v>15.277778</v>
      </c>
      <c r="I81" s="30">
        <v>19.444444000000001</v>
      </c>
      <c r="J81" s="30">
        <v>9.7222220000000004</v>
      </c>
      <c r="K81" s="30">
        <v>9.7222220000000004</v>
      </c>
      <c r="L81" s="30">
        <v>52.777777999999998</v>
      </c>
      <c r="M81" s="30">
        <v>22.222221999999999</v>
      </c>
      <c r="N81" s="30">
        <v>4.1666670000000003</v>
      </c>
      <c r="O81" s="30">
        <v>16.666667</v>
      </c>
      <c r="P81" s="30">
        <v>19.444444000000001</v>
      </c>
      <c r="Q81" s="30">
        <v>13.888889000000001</v>
      </c>
      <c r="R81" s="30">
        <v>13.888889000000001</v>
      </c>
      <c r="S81" s="30">
        <v>6.9444439999999998</v>
      </c>
      <c r="T81" s="30">
        <v>2.7777780000000001</v>
      </c>
      <c r="U81" s="30">
        <v>1.388889</v>
      </c>
      <c r="V81" s="30">
        <v>4.1666670000000003</v>
      </c>
      <c r="W81" s="30">
        <v>12.5</v>
      </c>
    </row>
    <row r="82" spans="1:23" x14ac:dyDescent="0.2">
      <c r="A82" s="19" t="s">
        <v>857</v>
      </c>
      <c r="B82" s="20">
        <v>46</v>
      </c>
      <c r="C82" s="20">
        <v>22</v>
      </c>
      <c r="D82" s="20">
        <v>12</v>
      </c>
      <c r="E82" s="20">
        <v>2</v>
      </c>
      <c r="F82" s="20">
        <v>7</v>
      </c>
      <c r="G82" s="20">
        <v>2</v>
      </c>
      <c r="H82" s="20">
        <v>2</v>
      </c>
      <c r="I82" s="20">
        <v>10</v>
      </c>
      <c r="J82" s="20">
        <v>6</v>
      </c>
      <c r="K82" s="20">
        <v>5</v>
      </c>
      <c r="L82" s="20">
        <v>25</v>
      </c>
      <c r="M82" s="20">
        <v>6</v>
      </c>
      <c r="N82" s="20">
        <v>3</v>
      </c>
      <c r="O82" s="20">
        <v>8</v>
      </c>
      <c r="P82" s="20">
        <v>2</v>
      </c>
      <c r="Q82" s="20">
        <v>4</v>
      </c>
      <c r="R82" s="20">
        <v>6</v>
      </c>
      <c r="S82" s="20">
        <v>2</v>
      </c>
      <c r="T82" s="20">
        <v>2</v>
      </c>
      <c r="U82" s="20">
        <v>0</v>
      </c>
      <c r="V82" s="20">
        <v>6</v>
      </c>
      <c r="W82" s="20">
        <v>1</v>
      </c>
    </row>
    <row r="83" spans="1:23" x14ac:dyDescent="0.2">
      <c r="A83" s="21" t="s">
        <v>126</v>
      </c>
      <c r="B83" s="30">
        <v>100</v>
      </c>
      <c r="C83" s="30">
        <v>47.826087000000001</v>
      </c>
      <c r="D83" s="30">
        <v>26.086957000000002</v>
      </c>
      <c r="E83" s="30">
        <v>4.3478260000000004</v>
      </c>
      <c r="F83" s="30">
        <v>15.217390999999999</v>
      </c>
      <c r="G83" s="30">
        <v>4.3478260000000004</v>
      </c>
      <c r="H83" s="30">
        <v>4.3478260000000004</v>
      </c>
      <c r="I83" s="30">
        <v>21.739129999999999</v>
      </c>
      <c r="J83" s="30">
        <v>13.043478</v>
      </c>
      <c r="K83" s="30">
        <v>10.869565</v>
      </c>
      <c r="L83" s="30">
        <v>54.347825999999998</v>
      </c>
      <c r="M83" s="30">
        <v>13.043478</v>
      </c>
      <c r="N83" s="30">
        <v>6.5217390000000002</v>
      </c>
      <c r="O83" s="30">
        <v>17.391304000000002</v>
      </c>
      <c r="P83" s="30">
        <v>4.3478260000000004</v>
      </c>
      <c r="Q83" s="30">
        <v>8.6956520000000008</v>
      </c>
      <c r="R83" s="30">
        <v>13.043478</v>
      </c>
      <c r="S83" s="30">
        <v>4.3478260000000004</v>
      </c>
      <c r="T83" s="30">
        <v>4.3478260000000004</v>
      </c>
      <c r="U83" s="30">
        <v>0</v>
      </c>
      <c r="V83" s="30">
        <v>13.043478</v>
      </c>
      <c r="W83" s="30">
        <v>2.1739130000000002</v>
      </c>
    </row>
    <row r="84" spans="1:23" x14ac:dyDescent="0.2">
      <c r="A84" s="19" t="s">
        <v>858</v>
      </c>
      <c r="B84" s="20">
        <v>8</v>
      </c>
      <c r="C84" s="20">
        <v>3</v>
      </c>
      <c r="D84" s="20">
        <v>2</v>
      </c>
      <c r="E84" s="20">
        <v>0</v>
      </c>
      <c r="F84" s="20">
        <v>1</v>
      </c>
      <c r="G84" s="20">
        <v>1</v>
      </c>
      <c r="H84" s="20">
        <v>3</v>
      </c>
      <c r="I84" s="20">
        <v>0</v>
      </c>
      <c r="J84" s="20">
        <v>1</v>
      </c>
      <c r="K84" s="20">
        <v>1</v>
      </c>
      <c r="L84" s="20">
        <v>3</v>
      </c>
      <c r="M84" s="20">
        <v>1</v>
      </c>
      <c r="N84" s="20">
        <v>0</v>
      </c>
      <c r="O84" s="20">
        <v>2</v>
      </c>
      <c r="P84" s="20">
        <v>1</v>
      </c>
      <c r="Q84" s="20">
        <v>0</v>
      </c>
      <c r="R84" s="20">
        <v>1</v>
      </c>
      <c r="S84" s="20">
        <v>0</v>
      </c>
      <c r="T84" s="20">
        <v>0</v>
      </c>
      <c r="U84" s="20">
        <v>1</v>
      </c>
      <c r="V84" s="20">
        <v>1</v>
      </c>
      <c r="W84" s="20">
        <v>1</v>
      </c>
    </row>
    <row r="85" spans="1:23" x14ac:dyDescent="0.2">
      <c r="A85" s="21" t="s">
        <v>126</v>
      </c>
      <c r="B85" s="30">
        <v>100</v>
      </c>
      <c r="C85" s="30">
        <v>37.5</v>
      </c>
      <c r="D85" s="30">
        <v>25</v>
      </c>
      <c r="E85" s="30">
        <v>0</v>
      </c>
      <c r="F85" s="30">
        <v>12.5</v>
      </c>
      <c r="G85" s="30">
        <v>12.5</v>
      </c>
      <c r="H85" s="30">
        <v>37.5</v>
      </c>
      <c r="I85" s="30">
        <v>0</v>
      </c>
      <c r="J85" s="30">
        <v>12.5</v>
      </c>
      <c r="K85" s="30">
        <v>12.5</v>
      </c>
      <c r="L85" s="30">
        <v>37.5</v>
      </c>
      <c r="M85" s="30">
        <v>12.5</v>
      </c>
      <c r="N85" s="30">
        <v>0</v>
      </c>
      <c r="O85" s="30">
        <v>25</v>
      </c>
      <c r="P85" s="30">
        <v>12.5</v>
      </c>
      <c r="Q85" s="30">
        <v>0</v>
      </c>
      <c r="R85" s="30">
        <v>12.5</v>
      </c>
      <c r="S85" s="30">
        <v>0</v>
      </c>
      <c r="T85" s="30">
        <v>0</v>
      </c>
      <c r="U85" s="30">
        <v>12.5</v>
      </c>
      <c r="V85" s="30">
        <v>12.5</v>
      </c>
      <c r="W85" s="30">
        <v>12.5</v>
      </c>
    </row>
    <row r="86" spans="1:23" x14ac:dyDescent="0.2">
      <c r="A86" s="19" t="s">
        <v>859</v>
      </c>
      <c r="B86" s="20">
        <v>435</v>
      </c>
      <c r="C86" s="20">
        <v>180</v>
      </c>
      <c r="D86" s="20">
        <v>52</v>
      </c>
      <c r="E86" s="20">
        <v>33</v>
      </c>
      <c r="F86" s="20">
        <v>62</v>
      </c>
      <c r="G86" s="20">
        <v>39</v>
      </c>
      <c r="H86" s="20">
        <v>68</v>
      </c>
      <c r="I86" s="20">
        <v>102</v>
      </c>
      <c r="J86" s="20">
        <v>51</v>
      </c>
      <c r="K86" s="20">
        <v>17</v>
      </c>
      <c r="L86" s="20">
        <v>220</v>
      </c>
      <c r="M86" s="20">
        <v>110</v>
      </c>
      <c r="N86" s="20">
        <v>51</v>
      </c>
      <c r="O86" s="20">
        <v>123</v>
      </c>
      <c r="P86" s="20">
        <v>156</v>
      </c>
      <c r="Q86" s="20">
        <v>122</v>
      </c>
      <c r="R86" s="20">
        <v>33</v>
      </c>
      <c r="S86" s="20">
        <v>51</v>
      </c>
      <c r="T86" s="20">
        <v>21</v>
      </c>
      <c r="U86" s="20">
        <v>5</v>
      </c>
      <c r="V86" s="20">
        <v>10</v>
      </c>
      <c r="W86" s="20">
        <v>51</v>
      </c>
    </row>
    <row r="87" spans="1:23" x14ac:dyDescent="0.2">
      <c r="A87" s="21" t="s">
        <v>126</v>
      </c>
      <c r="B87" s="30">
        <v>100</v>
      </c>
      <c r="C87" s="30">
        <v>41.379309999999997</v>
      </c>
      <c r="D87" s="30">
        <v>11.954022999999999</v>
      </c>
      <c r="E87" s="30">
        <v>7.5862069999999999</v>
      </c>
      <c r="F87" s="30">
        <v>14.252874</v>
      </c>
      <c r="G87" s="30">
        <v>8.9655170000000002</v>
      </c>
      <c r="H87" s="30">
        <v>15.632184000000001</v>
      </c>
      <c r="I87" s="30">
        <v>23.448276</v>
      </c>
      <c r="J87" s="30">
        <v>11.724138</v>
      </c>
      <c r="K87" s="30">
        <v>3.9080460000000001</v>
      </c>
      <c r="L87" s="30">
        <v>50.574713000000003</v>
      </c>
      <c r="M87" s="30">
        <v>25.287355999999999</v>
      </c>
      <c r="N87" s="30">
        <v>11.724138</v>
      </c>
      <c r="O87" s="30">
        <v>28.275862</v>
      </c>
      <c r="P87" s="30">
        <v>35.862068999999998</v>
      </c>
      <c r="Q87" s="30">
        <v>28.045977000000001</v>
      </c>
      <c r="R87" s="30">
        <v>7.5862069999999999</v>
      </c>
      <c r="S87" s="30">
        <v>11.724138</v>
      </c>
      <c r="T87" s="30">
        <v>4.8275860000000002</v>
      </c>
      <c r="U87" s="30">
        <v>1.1494249999999999</v>
      </c>
      <c r="V87" s="30">
        <v>2.298851</v>
      </c>
      <c r="W87" s="30">
        <v>11.724138</v>
      </c>
    </row>
    <row r="88" spans="1:23" x14ac:dyDescent="0.2">
      <c r="A88" s="19" t="s">
        <v>860</v>
      </c>
      <c r="B88" s="20">
        <v>356</v>
      </c>
      <c r="C88" s="20">
        <v>138</v>
      </c>
      <c r="D88" s="20">
        <v>31</v>
      </c>
      <c r="E88" s="20">
        <v>10</v>
      </c>
      <c r="F88" s="20">
        <v>68</v>
      </c>
      <c r="G88" s="20">
        <v>21</v>
      </c>
      <c r="H88" s="20">
        <v>40</v>
      </c>
      <c r="I88" s="20">
        <v>85</v>
      </c>
      <c r="J88" s="20">
        <v>39</v>
      </c>
      <c r="K88" s="20">
        <v>26</v>
      </c>
      <c r="L88" s="20">
        <v>150</v>
      </c>
      <c r="M88" s="20">
        <v>67</v>
      </c>
      <c r="N88" s="20">
        <v>17</v>
      </c>
      <c r="O88" s="20">
        <v>73</v>
      </c>
      <c r="P88" s="20">
        <v>89</v>
      </c>
      <c r="Q88" s="20">
        <v>74</v>
      </c>
      <c r="R88" s="20">
        <v>34</v>
      </c>
      <c r="S88" s="20">
        <v>26</v>
      </c>
      <c r="T88" s="20">
        <v>22</v>
      </c>
      <c r="U88" s="20">
        <v>5</v>
      </c>
      <c r="V88" s="20">
        <v>15</v>
      </c>
      <c r="W88" s="20">
        <v>65</v>
      </c>
    </row>
    <row r="89" spans="1:23" x14ac:dyDescent="0.2">
      <c r="A89" s="21" t="s">
        <v>126</v>
      </c>
      <c r="B89" s="30">
        <v>100</v>
      </c>
      <c r="C89" s="30">
        <v>38.764045000000003</v>
      </c>
      <c r="D89" s="30">
        <v>8.707865</v>
      </c>
      <c r="E89" s="30">
        <v>2.808989</v>
      </c>
      <c r="F89" s="30">
        <v>19.101123999999999</v>
      </c>
      <c r="G89" s="30">
        <v>5.8988759999999996</v>
      </c>
      <c r="H89" s="30">
        <v>11.235955000000001</v>
      </c>
      <c r="I89" s="30">
        <v>23.876404000000001</v>
      </c>
      <c r="J89" s="30">
        <v>10.955056000000001</v>
      </c>
      <c r="K89" s="30">
        <v>7.3033710000000003</v>
      </c>
      <c r="L89" s="30">
        <v>42.134830999999998</v>
      </c>
      <c r="M89" s="30">
        <v>18.820225000000001</v>
      </c>
      <c r="N89" s="30">
        <v>4.7752809999999997</v>
      </c>
      <c r="O89" s="30">
        <v>20.505617999999998</v>
      </c>
      <c r="P89" s="30">
        <v>25</v>
      </c>
      <c r="Q89" s="30">
        <v>20.786517</v>
      </c>
      <c r="R89" s="30">
        <v>9.5505619999999993</v>
      </c>
      <c r="S89" s="30">
        <v>7.3033710000000003</v>
      </c>
      <c r="T89" s="30">
        <v>6.1797750000000002</v>
      </c>
      <c r="U89" s="30">
        <v>1.4044939999999999</v>
      </c>
      <c r="V89" s="30">
        <v>4.2134830000000001</v>
      </c>
      <c r="W89" s="30">
        <v>18.258427000000001</v>
      </c>
    </row>
    <row r="90" spans="1:23" x14ac:dyDescent="0.2">
      <c r="A90" s="19" t="s">
        <v>861</v>
      </c>
      <c r="B90" s="20">
        <v>917</v>
      </c>
      <c r="C90" s="20">
        <v>381</v>
      </c>
      <c r="D90" s="20">
        <v>116</v>
      </c>
      <c r="E90" s="20">
        <v>47</v>
      </c>
      <c r="F90" s="20">
        <v>153</v>
      </c>
      <c r="G90" s="20">
        <v>66</v>
      </c>
      <c r="H90" s="20">
        <v>124</v>
      </c>
      <c r="I90" s="20">
        <v>211</v>
      </c>
      <c r="J90" s="20">
        <v>104</v>
      </c>
      <c r="K90" s="20">
        <v>56</v>
      </c>
      <c r="L90" s="20">
        <v>436</v>
      </c>
      <c r="M90" s="20">
        <v>200</v>
      </c>
      <c r="N90" s="20">
        <v>74</v>
      </c>
      <c r="O90" s="20">
        <v>218</v>
      </c>
      <c r="P90" s="20">
        <v>262</v>
      </c>
      <c r="Q90" s="20">
        <v>210</v>
      </c>
      <c r="R90" s="20">
        <v>84</v>
      </c>
      <c r="S90" s="20">
        <v>84</v>
      </c>
      <c r="T90" s="20">
        <v>47</v>
      </c>
      <c r="U90" s="20">
        <v>12</v>
      </c>
      <c r="V90" s="20">
        <v>35</v>
      </c>
      <c r="W90" s="20">
        <v>127</v>
      </c>
    </row>
    <row r="91" spans="1:23" x14ac:dyDescent="0.2">
      <c r="A91" s="21" t="s">
        <v>126</v>
      </c>
      <c r="B91" s="30">
        <v>100</v>
      </c>
      <c r="C91" s="30">
        <v>41.548527999999997</v>
      </c>
      <c r="D91" s="30">
        <v>12.649945000000001</v>
      </c>
      <c r="E91" s="30">
        <v>5.1254090000000003</v>
      </c>
      <c r="F91" s="30">
        <v>16.684842</v>
      </c>
      <c r="G91" s="30">
        <v>7.1973830000000003</v>
      </c>
      <c r="H91" s="30">
        <v>13.522356</v>
      </c>
      <c r="I91" s="30">
        <v>23.009815</v>
      </c>
      <c r="J91" s="30">
        <v>11.341329999999999</v>
      </c>
      <c r="K91" s="30">
        <v>6.1068699999999998</v>
      </c>
      <c r="L91" s="30">
        <v>47.546346999999997</v>
      </c>
      <c r="M91" s="30">
        <v>21.810251000000001</v>
      </c>
      <c r="N91" s="30">
        <v>8.0697930000000007</v>
      </c>
      <c r="O91" s="30">
        <v>23.773173</v>
      </c>
      <c r="P91" s="30">
        <v>28.571428999999998</v>
      </c>
      <c r="Q91" s="30">
        <v>22.900763000000001</v>
      </c>
      <c r="R91" s="30">
        <v>9.1603049999999993</v>
      </c>
      <c r="S91" s="30">
        <v>9.1603049999999993</v>
      </c>
      <c r="T91" s="30">
        <v>5.1254090000000003</v>
      </c>
      <c r="U91" s="30">
        <v>1.3086150000000001</v>
      </c>
      <c r="V91" s="30">
        <v>3.8167939999999998</v>
      </c>
      <c r="W91" s="30">
        <v>13.849508999999999</v>
      </c>
    </row>
    <row r="92" spans="1:23" x14ac:dyDescent="0.2">
      <c r="A92" s="19" t="s">
        <v>862</v>
      </c>
      <c r="B92" s="20">
        <v>482</v>
      </c>
      <c r="C92" s="20">
        <v>201</v>
      </c>
      <c r="D92" s="20">
        <v>64</v>
      </c>
      <c r="E92" s="20">
        <v>14</v>
      </c>
      <c r="F92" s="20">
        <v>91</v>
      </c>
      <c r="G92" s="20">
        <v>27</v>
      </c>
      <c r="H92" s="20">
        <v>56</v>
      </c>
      <c r="I92" s="20">
        <v>109</v>
      </c>
      <c r="J92" s="20">
        <v>53</v>
      </c>
      <c r="K92" s="20">
        <v>39</v>
      </c>
      <c r="L92" s="20">
        <v>216</v>
      </c>
      <c r="M92" s="20">
        <v>90</v>
      </c>
      <c r="N92" s="20">
        <v>23</v>
      </c>
      <c r="O92" s="20">
        <v>95</v>
      </c>
      <c r="P92" s="20">
        <v>106</v>
      </c>
      <c r="Q92" s="20">
        <v>88</v>
      </c>
      <c r="R92" s="20">
        <v>51</v>
      </c>
      <c r="S92" s="20">
        <v>33</v>
      </c>
      <c r="T92" s="20">
        <v>26</v>
      </c>
      <c r="U92" s="20">
        <v>7</v>
      </c>
      <c r="V92" s="20">
        <v>25</v>
      </c>
      <c r="W92" s="20">
        <v>76</v>
      </c>
    </row>
    <row r="93" spans="1:23" x14ac:dyDescent="0.2">
      <c r="A93" s="21" t="s">
        <v>126</v>
      </c>
      <c r="B93" s="30">
        <v>100</v>
      </c>
      <c r="C93" s="30">
        <v>41.701245</v>
      </c>
      <c r="D93" s="30">
        <v>13.278008</v>
      </c>
      <c r="E93" s="30">
        <v>2.9045640000000001</v>
      </c>
      <c r="F93" s="30">
        <v>18.879667999999999</v>
      </c>
      <c r="G93" s="30">
        <v>5.6016599999999999</v>
      </c>
      <c r="H93" s="30">
        <v>11.618257</v>
      </c>
      <c r="I93" s="30">
        <v>22.614108000000002</v>
      </c>
      <c r="J93" s="30">
        <v>10.995851</v>
      </c>
      <c r="K93" s="30">
        <v>8.0912860000000002</v>
      </c>
      <c r="L93" s="30">
        <v>44.813277999999997</v>
      </c>
      <c r="M93" s="30">
        <v>18.672198999999999</v>
      </c>
      <c r="N93" s="30">
        <v>4.7717840000000002</v>
      </c>
      <c r="O93" s="30">
        <v>19.709544000000001</v>
      </c>
      <c r="P93" s="30">
        <v>21.991700999999999</v>
      </c>
      <c r="Q93" s="30">
        <v>18.257261</v>
      </c>
      <c r="R93" s="30">
        <v>10.580913000000001</v>
      </c>
      <c r="S93" s="30">
        <v>6.8464729999999996</v>
      </c>
      <c r="T93" s="30">
        <v>5.3941910000000002</v>
      </c>
      <c r="U93" s="30">
        <v>1.4522820000000001</v>
      </c>
      <c r="V93" s="30">
        <v>5.1867219999999996</v>
      </c>
      <c r="W93" s="30">
        <v>15.767635</v>
      </c>
    </row>
    <row r="94" spans="1:23" x14ac:dyDescent="0.2">
      <c r="A94" s="19" t="s">
        <v>863</v>
      </c>
      <c r="B94" s="20">
        <v>126</v>
      </c>
      <c r="C94" s="20">
        <v>63</v>
      </c>
      <c r="D94" s="20">
        <v>33</v>
      </c>
      <c r="E94" s="20">
        <v>4</v>
      </c>
      <c r="F94" s="20">
        <v>23</v>
      </c>
      <c r="G94" s="20">
        <v>6</v>
      </c>
      <c r="H94" s="20">
        <v>16</v>
      </c>
      <c r="I94" s="20">
        <v>24</v>
      </c>
      <c r="J94" s="20">
        <v>14</v>
      </c>
      <c r="K94" s="20">
        <v>13</v>
      </c>
      <c r="L94" s="20">
        <v>66</v>
      </c>
      <c r="M94" s="20">
        <v>23</v>
      </c>
      <c r="N94" s="20">
        <v>6</v>
      </c>
      <c r="O94" s="20">
        <v>22</v>
      </c>
      <c r="P94" s="20">
        <v>17</v>
      </c>
      <c r="Q94" s="20">
        <v>14</v>
      </c>
      <c r="R94" s="20">
        <v>17</v>
      </c>
      <c r="S94" s="20">
        <v>7</v>
      </c>
      <c r="T94" s="20">
        <v>4</v>
      </c>
      <c r="U94" s="20">
        <v>2</v>
      </c>
      <c r="V94" s="20">
        <v>10</v>
      </c>
      <c r="W94" s="20">
        <v>11</v>
      </c>
    </row>
    <row r="95" spans="1:23" x14ac:dyDescent="0.2">
      <c r="A95" s="21" t="s">
        <v>126</v>
      </c>
      <c r="B95" s="30">
        <v>100</v>
      </c>
      <c r="C95" s="30">
        <v>50</v>
      </c>
      <c r="D95" s="30">
        <v>26.190476</v>
      </c>
      <c r="E95" s="30">
        <v>3.1746029999999998</v>
      </c>
      <c r="F95" s="30">
        <v>18.253968</v>
      </c>
      <c r="G95" s="30">
        <v>4.7619049999999996</v>
      </c>
      <c r="H95" s="30">
        <v>12.698413</v>
      </c>
      <c r="I95" s="30">
        <v>19.047619000000001</v>
      </c>
      <c r="J95" s="30">
        <v>11.111110999999999</v>
      </c>
      <c r="K95" s="30">
        <v>10.317460000000001</v>
      </c>
      <c r="L95" s="30">
        <v>52.380952000000001</v>
      </c>
      <c r="M95" s="30">
        <v>18.253968</v>
      </c>
      <c r="N95" s="30">
        <v>4.7619049999999996</v>
      </c>
      <c r="O95" s="30">
        <v>17.460317</v>
      </c>
      <c r="P95" s="30">
        <v>13.492063</v>
      </c>
      <c r="Q95" s="30">
        <v>11.111110999999999</v>
      </c>
      <c r="R95" s="30">
        <v>13.492063</v>
      </c>
      <c r="S95" s="30">
        <v>5.5555560000000002</v>
      </c>
      <c r="T95" s="30">
        <v>3.1746029999999998</v>
      </c>
      <c r="U95" s="30">
        <v>1.587302</v>
      </c>
      <c r="V95" s="30">
        <v>7.9365079999999999</v>
      </c>
      <c r="W95" s="30">
        <v>8.7301590000000004</v>
      </c>
    </row>
    <row r="96" spans="1:23" x14ac:dyDescent="0.2">
      <c r="A96" s="18" t="s">
        <v>866</v>
      </c>
      <c r="B96" s="18"/>
      <c r="C96" s="18"/>
      <c r="D96" s="18"/>
      <c r="E96" s="18"/>
      <c r="F96" s="18"/>
      <c r="G96" s="18"/>
      <c r="H96" s="18"/>
      <c r="I96" s="18"/>
      <c r="J96" s="18"/>
      <c r="K96" s="18"/>
      <c r="L96" s="18"/>
      <c r="M96" s="18"/>
      <c r="N96" s="18"/>
      <c r="O96" s="18"/>
      <c r="P96" s="18"/>
      <c r="Q96" s="18"/>
      <c r="R96" s="18"/>
      <c r="S96" s="18"/>
      <c r="T96" s="18"/>
      <c r="U96" s="18"/>
      <c r="V96" s="18"/>
      <c r="W96" s="18"/>
    </row>
    <row r="97" spans="1:23" x14ac:dyDescent="0.2">
      <c r="A97" s="19" t="s">
        <v>130</v>
      </c>
      <c r="B97" s="20">
        <v>151</v>
      </c>
      <c r="C97" s="20">
        <v>63</v>
      </c>
      <c r="D97" s="20">
        <v>19</v>
      </c>
      <c r="E97" s="20">
        <v>14</v>
      </c>
      <c r="F97" s="20">
        <v>20</v>
      </c>
      <c r="G97" s="20">
        <v>13</v>
      </c>
      <c r="H97" s="20">
        <v>15</v>
      </c>
      <c r="I97" s="20">
        <v>29</v>
      </c>
      <c r="J97" s="20">
        <v>13</v>
      </c>
      <c r="K97" s="20">
        <v>15</v>
      </c>
      <c r="L97" s="20">
        <v>44</v>
      </c>
      <c r="M97" s="20">
        <v>41</v>
      </c>
      <c r="N97" s="20">
        <v>23</v>
      </c>
      <c r="O97" s="20">
        <v>5</v>
      </c>
      <c r="P97" s="20">
        <v>48</v>
      </c>
      <c r="Q97" s="20">
        <v>36</v>
      </c>
      <c r="R97" s="20">
        <v>11</v>
      </c>
      <c r="S97" s="20">
        <v>21</v>
      </c>
      <c r="T97" s="20">
        <v>7</v>
      </c>
      <c r="U97" s="20">
        <v>2</v>
      </c>
      <c r="V97" s="20">
        <v>8</v>
      </c>
      <c r="W97" s="20">
        <v>31</v>
      </c>
    </row>
    <row r="98" spans="1:23" x14ac:dyDescent="0.2">
      <c r="A98" s="21" t="s">
        <v>126</v>
      </c>
      <c r="B98" s="30">
        <v>100</v>
      </c>
      <c r="C98" s="30">
        <v>41.721854</v>
      </c>
      <c r="D98" s="30">
        <v>12.582781000000001</v>
      </c>
      <c r="E98" s="30">
        <v>9.2715230000000002</v>
      </c>
      <c r="F98" s="30">
        <v>13.245032999999999</v>
      </c>
      <c r="G98" s="30">
        <v>8.6092720000000007</v>
      </c>
      <c r="H98" s="30">
        <v>9.9337750000000007</v>
      </c>
      <c r="I98" s="30">
        <v>19.205297999999999</v>
      </c>
      <c r="J98" s="30">
        <v>8.6092720000000007</v>
      </c>
      <c r="K98" s="30">
        <v>9.9337750000000007</v>
      </c>
      <c r="L98" s="30">
        <v>29.139073</v>
      </c>
      <c r="M98" s="30">
        <v>27.152318000000001</v>
      </c>
      <c r="N98" s="30">
        <v>15.231788</v>
      </c>
      <c r="O98" s="30">
        <v>3.311258</v>
      </c>
      <c r="P98" s="30">
        <v>31.788079</v>
      </c>
      <c r="Q98" s="30">
        <v>23.841059999999999</v>
      </c>
      <c r="R98" s="30">
        <v>7.2847679999999997</v>
      </c>
      <c r="S98" s="30">
        <v>13.907285</v>
      </c>
      <c r="T98" s="30">
        <v>4.6357619999999997</v>
      </c>
      <c r="U98" s="30">
        <v>1.324503</v>
      </c>
      <c r="V98" s="30">
        <v>5.2980130000000001</v>
      </c>
      <c r="W98" s="30">
        <v>20.529800999999999</v>
      </c>
    </row>
    <row r="99" spans="1:23" x14ac:dyDescent="0.2">
      <c r="A99" s="19" t="s">
        <v>131</v>
      </c>
      <c r="B99" s="20">
        <v>1446</v>
      </c>
      <c r="C99" s="20">
        <v>647</v>
      </c>
      <c r="D99" s="20">
        <v>219</v>
      </c>
      <c r="E99" s="20">
        <v>97</v>
      </c>
      <c r="F99" s="20">
        <v>294</v>
      </c>
      <c r="G99" s="20">
        <v>157</v>
      </c>
      <c r="H99" s="20">
        <v>246</v>
      </c>
      <c r="I99" s="20">
        <v>383</v>
      </c>
      <c r="J99" s="20">
        <v>190</v>
      </c>
      <c r="K99" s="20">
        <v>71</v>
      </c>
      <c r="L99" s="20">
        <v>791</v>
      </c>
      <c r="M99" s="20">
        <v>377</v>
      </c>
      <c r="N99" s="20">
        <v>158</v>
      </c>
      <c r="O99" s="20">
        <v>435</v>
      </c>
      <c r="P99" s="20">
        <v>526</v>
      </c>
      <c r="Q99" s="20">
        <v>297</v>
      </c>
      <c r="R99" s="20">
        <v>116</v>
      </c>
      <c r="S99" s="20">
        <v>149</v>
      </c>
      <c r="T99" s="20">
        <v>90</v>
      </c>
      <c r="U99" s="20">
        <v>23</v>
      </c>
      <c r="V99" s="20">
        <v>50</v>
      </c>
      <c r="W99" s="20">
        <v>171</v>
      </c>
    </row>
    <row r="100" spans="1:23" x14ac:dyDescent="0.2">
      <c r="A100" s="21" t="s">
        <v>126</v>
      </c>
      <c r="B100" s="30">
        <v>100</v>
      </c>
      <c r="C100" s="30">
        <v>44.744121999999997</v>
      </c>
      <c r="D100" s="30">
        <v>15.145227999999999</v>
      </c>
      <c r="E100" s="30">
        <v>6.7081600000000003</v>
      </c>
      <c r="F100" s="30">
        <v>20.331949999999999</v>
      </c>
      <c r="G100" s="30">
        <v>10.857538</v>
      </c>
      <c r="H100" s="30">
        <v>17.012447999999999</v>
      </c>
      <c r="I100" s="30">
        <v>26.48686</v>
      </c>
      <c r="J100" s="30">
        <v>13.139696000000001</v>
      </c>
      <c r="K100" s="30">
        <v>4.9100970000000004</v>
      </c>
      <c r="L100" s="30">
        <v>54.702627999999997</v>
      </c>
      <c r="M100" s="30">
        <v>26.071923000000002</v>
      </c>
      <c r="N100" s="30">
        <v>10.926693999999999</v>
      </c>
      <c r="O100" s="30">
        <v>30.082988</v>
      </c>
      <c r="P100" s="30">
        <v>36.37621</v>
      </c>
      <c r="Q100" s="30">
        <v>20.539418999999999</v>
      </c>
      <c r="R100" s="30">
        <v>8.0221300000000006</v>
      </c>
      <c r="S100" s="30">
        <v>10.304288</v>
      </c>
      <c r="T100" s="30">
        <v>6.2240659999999997</v>
      </c>
      <c r="U100" s="30">
        <v>1.590595</v>
      </c>
      <c r="V100" s="30">
        <v>3.4578150000000001</v>
      </c>
      <c r="W100" s="30">
        <v>11.825726</v>
      </c>
    </row>
    <row r="101" spans="1:23" x14ac:dyDescent="0.2">
      <c r="A101" s="19" t="s">
        <v>392</v>
      </c>
      <c r="B101" s="20">
        <v>150</v>
      </c>
      <c r="C101" s="20">
        <v>53</v>
      </c>
      <c r="D101" s="20">
        <v>12</v>
      </c>
      <c r="E101" s="20">
        <v>16</v>
      </c>
      <c r="F101" s="20">
        <v>17</v>
      </c>
      <c r="G101" s="20">
        <v>9</v>
      </c>
      <c r="H101" s="20">
        <v>16</v>
      </c>
      <c r="I101" s="20">
        <v>24</v>
      </c>
      <c r="J101" s="20">
        <v>15</v>
      </c>
      <c r="K101" s="20">
        <v>12</v>
      </c>
      <c r="L101" s="20">
        <v>39</v>
      </c>
      <c r="M101" s="20">
        <v>28</v>
      </c>
      <c r="N101" s="20">
        <v>14</v>
      </c>
      <c r="O101" s="20">
        <v>29</v>
      </c>
      <c r="P101" s="20">
        <v>31</v>
      </c>
      <c r="Q101" s="20">
        <v>26</v>
      </c>
      <c r="R101" s="20">
        <v>5</v>
      </c>
      <c r="S101" s="20">
        <v>12</v>
      </c>
      <c r="T101" s="20">
        <v>5</v>
      </c>
      <c r="U101" s="20">
        <v>1</v>
      </c>
      <c r="V101" s="20">
        <v>11</v>
      </c>
      <c r="W101" s="20">
        <v>34</v>
      </c>
    </row>
    <row r="102" spans="1:23" x14ac:dyDescent="0.2">
      <c r="A102" s="21" t="s">
        <v>126</v>
      </c>
      <c r="B102" s="30">
        <v>100</v>
      </c>
      <c r="C102" s="30">
        <v>35.333333000000003</v>
      </c>
      <c r="D102" s="30">
        <v>8</v>
      </c>
      <c r="E102" s="30">
        <v>10.666667</v>
      </c>
      <c r="F102" s="30">
        <v>11.333333</v>
      </c>
      <c r="G102" s="30">
        <v>6</v>
      </c>
      <c r="H102" s="30">
        <v>10.666667</v>
      </c>
      <c r="I102" s="30">
        <v>16</v>
      </c>
      <c r="J102" s="30">
        <v>10</v>
      </c>
      <c r="K102" s="30">
        <v>8</v>
      </c>
      <c r="L102" s="30">
        <v>26</v>
      </c>
      <c r="M102" s="30">
        <v>18.666667</v>
      </c>
      <c r="N102" s="30">
        <v>9.3333329999999997</v>
      </c>
      <c r="O102" s="30">
        <v>19.333333</v>
      </c>
      <c r="P102" s="30">
        <v>20.666667</v>
      </c>
      <c r="Q102" s="30">
        <v>17.333333</v>
      </c>
      <c r="R102" s="30">
        <v>3.3333330000000001</v>
      </c>
      <c r="S102" s="30">
        <v>8</v>
      </c>
      <c r="T102" s="30">
        <v>3.3333330000000001</v>
      </c>
      <c r="U102" s="30">
        <v>0.66666700000000001</v>
      </c>
      <c r="V102" s="30">
        <v>7.3333329999999997</v>
      </c>
      <c r="W102" s="30">
        <v>22.666667</v>
      </c>
    </row>
    <row r="103" spans="1:23" x14ac:dyDescent="0.2">
      <c r="A103" s="19" t="s">
        <v>132</v>
      </c>
      <c r="B103" s="20">
        <v>372</v>
      </c>
      <c r="C103" s="20">
        <v>158</v>
      </c>
      <c r="D103" s="20">
        <v>51</v>
      </c>
      <c r="E103" s="20">
        <v>12</v>
      </c>
      <c r="F103" s="20">
        <v>57</v>
      </c>
      <c r="G103" s="20">
        <v>25</v>
      </c>
      <c r="H103" s="20">
        <v>43</v>
      </c>
      <c r="I103" s="20">
        <v>71</v>
      </c>
      <c r="J103" s="20">
        <v>44</v>
      </c>
      <c r="K103" s="20">
        <v>29</v>
      </c>
      <c r="L103" s="20">
        <v>142</v>
      </c>
      <c r="M103" s="20">
        <v>73</v>
      </c>
      <c r="N103" s="20">
        <v>19</v>
      </c>
      <c r="O103" s="20">
        <v>82</v>
      </c>
      <c r="P103" s="20">
        <v>91</v>
      </c>
      <c r="Q103" s="20">
        <v>75</v>
      </c>
      <c r="R103" s="20">
        <v>48</v>
      </c>
      <c r="S103" s="20">
        <v>30</v>
      </c>
      <c r="T103" s="20">
        <v>15</v>
      </c>
      <c r="U103" s="20">
        <v>4</v>
      </c>
      <c r="V103" s="20">
        <v>23</v>
      </c>
      <c r="W103" s="20">
        <v>54</v>
      </c>
    </row>
    <row r="104" spans="1:23" x14ac:dyDescent="0.2">
      <c r="A104" s="21" t="s">
        <v>126</v>
      </c>
      <c r="B104" s="30">
        <v>100</v>
      </c>
      <c r="C104" s="30">
        <v>42.473117999999999</v>
      </c>
      <c r="D104" s="30">
        <v>13.709676999999999</v>
      </c>
      <c r="E104" s="30">
        <v>3.225806</v>
      </c>
      <c r="F104" s="30">
        <v>15.322581</v>
      </c>
      <c r="G104" s="30">
        <v>6.7204300000000003</v>
      </c>
      <c r="H104" s="30">
        <v>11.559139999999999</v>
      </c>
      <c r="I104" s="30">
        <v>19.086022</v>
      </c>
      <c r="J104" s="30">
        <v>11.827957</v>
      </c>
      <c r="K104" s="30">
        <v>7.7956989999999999</v>
      </c>
      <c r="L104" s="30">
        <v>38.172043000000002</v>
      </c>
      <c r="M104" s="30">
        <v>19.623656</v>
      </c>
      <c r="N104" s="30">
        <v>5.1075270000000002</v>
      </c>
      <c r="O104" s="30">
        <v>22.043011</v>
      </c>
      <c r="P104" s="30">
        <v>24.462365999999999</v>
      </c>
      <c r="Q104" s="30">
        <v>20.161290000000001</v>
      </c>
      <c r="R104" s="30">
        <v>12.903226</v>
      </c>
      <c r="S104" s="30">
        <v>8.0645159999999994</v>
      </c>
      <c r="T104" s="30">
        <v>4.0322579999999997</v>
      </c>
      <c r="U104" s="30">
        <v>1.075269</v>
      </c>
      <c r="V104" s="30">
        <v>6.1827959999999997</v>
      </c>
      <c r="W104" s="30">
        <v>14.516128999999999</v>
      </c>
    </row>
    <row r="105" spans="1:23" x14ac:dyDescent="0.2">
      <c r="A105" s="19" t="s">
        <v>867</v>
      </c>
      <c r="B105" s="20">
        <v>69</v>
      </c>
      <c r="C105" s="20">
        <v>25</v>
      </c>
      <c r="D105" s="20">
        <v>9</v>
      </c>
      <c r="E105" s="20">
        <v>4</v>
      </c>
      <c r="F105" s="20">
        <v>13</v>
      </c>
      <c r="G105" s="20">
        <v>5</v>
      </c>
      <c r="H105" s="20">
        <v>7</v>
      </c>
      <c r="I105" s="20">
        <v>9</v>
      </c>
      <c r="J105" s="20">
        <v>2</v>
      </c>
      <c r="K105" s="20">
        <v>7</v>
      </c>
      <c r="L105" s="20">
        <v>24</v>
      </c>
      <c r="M105" s="20">
        <v>9</v>
      </c>
      <c r="N105" s="20">
        <v>4</v>
      </c>
      <c r="O105" s="20">
        <v>13</v>
      </c>
      <c r="P105" s="20">
        <v>12</v>
      </c>
      <c r="Q105" s="20">
        <v>8</v>
      </c>
      <c r="R105" s="20">
        <v>5</v>
      </c>
      <c r="S105" s="20">
        <v>6</v>
      </c>
      <c r="T105" s="20">
        <v>6</v>
      </c>
      <c r="U105" s="20">
        <v>0</v>
      </c>
      <c r="V105" s="20">
        <v>3</v>
      </c>
      <c r="W105" s="20">
        <v>13</v>
      </c>
    </row>
    <row r="106" spans="1:23" x14ac:dyDescent="0.2">
      <c r="A106" s="21" t="s">
        <v>126</v>
      </c>
      <c r="B106" s="30">
        <v>100</v>
      </c>
      <c r="C106" s="30">
        <v>36.231884000000001</v>
      </c>
      <c r="D106" s="30">
        <v>13.043478</v>
      </c>
      <c r="E106" s="30">
        <v>5.7971009999999996</v>
      </c>
      <c r="F106" s="30">
        <v>18.840579999999999</v>
      </c>
      <c r="G106" s="30">
        <v>7.2463769999999998</v>
      </c>
      <c r="H106" s="30">
        <v>10.144928</v>
      </c>
      <c r="I106" s="30">
        <v>13.043478</v>
      </c>
      <c r="J106" s="30">
        <v>2.8985509999999999</v>
      </c>
      <c r="K106" s="30">
        <v>10.144928</v>
      </c>
      <c r="L106" s="30">
        <v>34.782609000000001</v>
      </c>
      <c r="M106" s="30">
        <v>13.043478</v>
      </c>
      <c r="N106" s="30">
        <v>5.7971009999999996</v>
      </c>
      <c r="O106" s="30">
        <v>18.840579999999999</v>
      </c>
      <c r="P106" s="30">
        <v>17.391304000000002</v>
      </c>
      <c r="Q106" s="30">
        <v>11.594203</v>
      </c>
      <c r="R106" s="30">
        <v>7.2463769999999998</v>
      </c>
      <c r="S106" s="30">
        <v>8.6956520000000008</v>
      </c>
      <c r="T106" s="30">
        <v>8.6956520000000008</v>
      </c>
      <c r="U106" s="30">
        <v>0</v>
      </c>
      <c r="V106" s="30">
        <v>4.3478260000000004</v>
      </c>
      <c r="W106" s="30">
        <v>18.840579999999999</v>
      </c>
    </row>
    <row r="107" spans="1:23" x14ac:dyDescent="0.2">
      <c r="A107" s="18" t="s">
        <v>133</v>
      </c>
      <c r="B107" s="17">
        <v>92</v>
      </c>
      <c r="C107" s="17">
        <v>30</v>
      </c>
      <c r="D107" s="17">
        <v>10</v>
      </c>
      <c r="E107" s="17">
        <v>8</v>
      </c>
      <c r="F107" s="17">
        <v>10</v>
      </c>
      <c r="G107" s="17">
        <v>8</v>
      </c>
      <c r="H107" s="17">
        <v>7</v>
      </c>
      <c r="I107" s="17">
        <v>12</v>
      </c>
      <c r="J107" s="17">
        <v>6</v>
      </c>
      <c r="K107" s="17">
        <v>7</v>
      </c>
      <c r="L107" s="17">
        <v>22</v>
      </c>
      <c r="M107" s="17">
        <v>24</v>
      </c>
      <c r="N107" s="17">
        <v>12</v>
      </c>
      <c r="O107" s="17">
        <v>3</v>
      </c>
      <c r="P107" s="17">
        <v>27</v>
      </c>
      <c r="Q107" s="17">
        <v>15</v>
      </c>
      <c r="R107" s="17">
        <v>5</v>
      </c>
      <c r="S107" s="17">
        <v>7</v>
      </c>
      <c r="T107" s="17">
        <v>3</v>
      </c>
      <c r="U107" s="17">
        <v>1</v>
      </c>
      <c r="V107" s="17">
        <v>7</v>
      </c>
      <c r="W107" s="17">
        <v>26</v>
      </c>
    </row>
    <row r="108" spans="1:23" x14ac:dyDescent="0.2">
      <c r="A108" s="21" t="s">
        <v>126</v>
      </c>
      <c r="B108" s="30">
        <v>100</v>
      </c>
      <c r="C108" s="30">
        <v>32.608696000000002</v>
      </c>
      <c r="D108" s="30">
        <v>10.869565</v>
      </c>
      <c r="E108" s="30">
        <v>8.6956520000000008</v>
      </c>
      <c r="F108" s="30">
        <v>10.869565</v>
      </c>
      <c r="G108" s="30">
        <v>8.6956520000000008</v>
      </c>
      <c r="H108" s="30">
        <v>7.6086960000000001</v>
      </c>
      <c r="I108" s="30">
        <v>13.043478</v>
      </c>
      <c r="J108" s="30">
        <v>6.5217390000000002</v>
      </c>
      <c r="K108" s="30">
        <v>7.6086960000000001</v>
      </c>
      <c r="L108" s="30">
        <v>23.913042999999998</v>
      </c>
      <c r="M108" s="30">
        <v>26.086957000000002</v>
      </c>
      <c r="N108" s="30">
        <v>13.043478</v>
      </c>
      <c r="O108" s="30">
        <v>3.2608700000000002</v>
      </c>
      <c r="P108" s="30">
        <v>29.347826000000001</v>
      </c>
      <c r="Q108" s="30">
        <v>16.304348000000001</v>
      </c>
      <c r="R108" s="30">
        <v>5.4347830000000004</v>
      </c>
      <c r="S108" s="30">
        <v>7.6086960000000001</v>
      </c>
      <c r="T108" s="30">
        <v>3.2608700000000002</v>
      </c>
      <c r="U108" s="30">
        <v>1.086957</v>
      </c>
      <c r="V108" s="30">
        <v>7.6086960000000001</v>
      </c>
      <c r="W108" s="30">
        <v>28.260870000000001</v>
      </c>
    </row>
    <row r="109" spans="1:23" x14ac:dyDescent="0.2">
      <c r="A109" s="19" t="s">
        <v>134</v>
      </c>
      <c r="B109" s="20">
        <v>813</v>
      </c>
      <c r="C109" s="20">
        <v>382</v>
      </c>
      <c r="D109" s="20">
        <v>135</v>
      </c>
      <c r="E109" s="20">
        <v>61</v>
      </c>
      <c r="F109" s="20">
        <v>185</v>
      </c>
      <c r="G109" s="20">
        <v>94</v>
      </c>
      <c r="H109" s="20">
        <v>146</v>
      </c>
      <c r="I109" s="20">
        <v>216</v>
      </c>
      <c r="J109" s="20">
        <v>118</v>
      </c>
      <c r="K109" s="20">
        <v>46</v>
      </c>
      <c r="L109" s="20">
        <v>429</v>
      </c>
      <c r="M109" s="20">
        <v>223</v>
      </c>
      <c r="N109" s="20">
        <v>76</v>
      </c>
      <c r="O109" s="20">
        <v>254</v>
      </c>
      <c r="P109" s="20">
        <v>301</v>
      </c>
      <c r="Q109" s="20">
        <v>147</v>
      </c>
      <c r="R109" s="20">
        <v>63</v>
      </c>
      <c r="S109" s="20">
        <v>81</v>
      </c>
      <c r="T109" s="20">
        <v>52</v>
      </c>
      <c r="U109" s="20">
        <v>15</v>
      </c>
      <c r="V109" s="20">
        <v>36</v>
      </c>
      <c r="W109" s="20">
        <v>97</v>
      </c>
    </row>
    <row r="110" spans="1:23" x14ac:dyDescent="0.2">
      <c r="A110" s="21" t="s">
        <v>126</v>
      </c>
      <c r="B110" s="30">
        <v>100</v>
      </c>
      <c r="C110" s="30">
        <v>46.986469999999997</v>
      </c>
      <c r="D110" s="30">
        <v>16.605166000000001</v>
      </c>
      <c r="E110" s="30">
        <v>7.5030749999999999</v>
      </c>
      <c r="F110" s="30">
        <v>22.755227999999999</v>
      </c>
      <c r="G110" s="30">
        <v>11.562116</v>
      </c>
      <c r="H110" s="30">
        <v>17.958179999999999</v>
      </c>
      <c r="I110" s="30">
        <v>26.568266000000001</v>
      </c>
      <c r="J110" s="30">
        <v>14.514144999999999</v>
      </c>
      <c r="K110" s="30">
        <v>5.6580570000000003</v>
      </c>
      <c r="L110" s="30">
        <v>52.767527999999999</v>
      </c>
      <c r="M110" s="30">
        <v>27.429273999999999</v>
      </c>
      <c r="N110" s="30">
        <v>9.3480930000000004</v>
      </c>
      <c r="O110" s="30">
        <v>31.242311999999998</v>
      </c>
      <c r="P110" s="30">
        <v>37.02337</v>
      </c>
      <c r="Q110" s="30">
        <v>18.081181000000001</v>
      </c>
      <c r="R110" s="30">
        <v>7.7490769999999998</v>
      </c>
      <c r="S110" s="30">
        <v>9.9631000000000007</v>
      </c>
      <c r="T110" s="30">
        <v>6.396064</v>
      </c>
      <c r="U110" s="30">
        <v>1.845018</v>
      </c>
      <c r="V110" s="30">
        <v>4.4280439999999999</v>
      </c>
      <c r="W110" s="30">
        <v>11.931119000000001</v>
      </c>
    </row>
    <row r="111" spans="1:23" x14ac:dyDescent="0.2">
      <c r="A111" s="19" t="s">
        <v>393</v>
      </c>
      <c r="B111" s="20">
        <v>65</v>
      </c>
      <c r="C111" s="20">
        <v>28</v>
      </c>
      <c r="D111" s="20">
        <v>6</v>
      </c>
      <c r="E111" s="20">
        <v>6</v>
      </c>
      <c r="F111" s="20">
        <v>9</v>
      </c>
      <c r="G111" s="20">
        <v>6</v>
      </c>
      <c r="H111" s="20">
        <v>9</v>
      </c>
      <c r="I111" s="20">
        <v>9</v>
      </c>
      <c r="J111" s="20">
        <v>7</v>
      </c>
      <c r="K111" s="20">
        <v>8</v>
      </c>
      <c r="L111" s="20">
        <v>18</v>
      </c>
      <c r="M111" s="20">
        <v>13</v>
      </c>
      <c r="N111" s="20">
        <v>10</v>
      </c>
      <c r="O111" s="20">
        <v>13</v>
      </c>
      <c r="P111" s="20">
        <v>15</v>
      </c>
      <c r="Q111" s="20">
        <v>12</v>
      </c>
      <c r="R111" s="20">
        <v>2</v>
      </c>
      <c r="S111" s="20">
        <v>5</v>
      </c>
      <c r="T111" s="20">
        <v>2</v>
      </c>
      <c r="U111" s="20">
        <v>1</v>
      </c>
      <c r="V111" s="20">
        <v>5</v>
      </c>
      <c r="W111" s="20">
        <v>17</v>
      </c>
    </row>
    <row r="112" spans="1:23" x14ac:dyDescent="0.2">
      <c r="A112" s="21" t="s">
        <v>126</v>
      </c>
      <c r="B112" s="30">
        <v>100</v>
      </c>
      <c r="C112" s="30">
        <v>43.076923000000001</v>
      </c>
      <c r="D112" s="30">
        <v>9.2307690000000004</v>
      </c>
      <c r="E112" s="30">
        <v>9.2307690000000004</v>
      </c>
      <c r="F112" s="30">
        <v>13.846154</v>
      </c>
      <c r="G112" s="30">
        <v>9.2307690000000004</v>
      </c>
      <c r="H112" s="30">
        <v>13.846154</v>
      </c>
      <c r="I112" s="30">
        <v>13.846154</v>
      </c>
      <c r="J112" s="30">
        <v>10.769231</v>
      </c>
      <c r="K112" s="30">
        <v>12.307691999999999</v>
      </c>
      <c r="L112" s="30">
        <v>27.692308000000001</v>
      </c>
      <c r="M112" s="30">
        <v>20</v>
      </c>
      <c r="N112" s="30">
        <v>15.384615</v>
      </c>
      <c r="O112" s="30">
        <v>20</v>
      </c>
      <c r="P112" s="30">
        <v>23.076923000000001</v>
      </c>
      <c r="Q112" s="30">
        <v>18.461538000000001</v>
      </c>
      <c r="R112" s="30">
        <v>3.0769229999999999</v>
      </c>
      <c r="S112" s="30">
        <v>7.6923079999999997</v>
      </c>
      <c r="T112" s="30">
        <v>3.0769229999999999</v>
      </c>
      <c r="U112" s="30">
        <v>1.538462</v>
      </c>
      <c r="V112" s="30">
        <v>7.6923079999999997</v>
      </c>
      <c r="W112" s="30">
        <v>26.153846000000001</v>
      </c>
    </row>
    <row r="113" spans="1:23" x14ac:dyDescent="0.2">
      <c r="A113" s="19" t="s">
        <v>135</v>
      </c>
      <c r="B113" s="20">
        <v>83</v>
      </c>
      <c r="C113" s="20">
        <v>39</v>
      </c>
      <c r="D113" s="20">
        <v>9</v>
      </c>
      <c r="E113" s="20">
        <v>4</v>
      </c>
      <c r="F113" s="20">
        <v>11</v>
      </c>
      <c r="G113" s="20">
        <v>7</v>
      </c>
      <c r="H113" s="20">
        <v>10</v>
      </c>
      <c r="I113" s="20">
        <v>11</v>
      </c>
      <c r="J113" s="20">
        <v>12</v>
      </c>
      <c r="K113" s="20">
        <v>5</v>
      </c>
      <c r="L113" s="20">
        <v>33</v>
      </c>
      <c r="M113" s="20">
        <v>14</v>
      </c>
      <c r="N113" s="20">
        <v>2</v>
      </c>
      <c r="O113" s="20">
        <v>18</v>
      </c>
      <c r="P113" s="20">
        <v>22</v>
      </c>
      <c r="Q113" s="20">
        <v>14</v>
      </c>
      <c r="R113" s="20">
        <v>15</v>
      </c>
      <c r="S113" s="20">
        <v>8</v>
      </c>
      <c r="T113" s="20">
        <v>5</v>
      </c>
      <c r="U113" s="20">
        <v>0</v>
      </c>
      <c r="V113" s="20">
        <v>6</v>
      </c>
      <c r="W113" s="20">
        <v>12</v>
      </c>
    </row>
    <row r="114" spans="1:23" x14ac:dyDescent="0.2">
      <c r="A114" s="21" t="s">
        <v>126</v>
      </c>
      <c r="B114" s="30">
        <v>100</v>
      </c>
      <c r="C114" s="30">
        <v>46.987952</v>
      </c>
      <c r="D114" s="30">
        <v>10.843373</v>
      </c>
      <c r="E114" s="30">
        <v>4.8192769999999996</v>
      </c>
      <c r="F114" s="30">
        <v>13.253012</v>
      </c>
      <c r="G114" s="30">
        <v>8.4337350000000004</v>
      </c>
      <c r="H114" s="30">
        <v>12.048192999999999</v>
      </c>
      <c r="I114" s="30">
        <v>13.253012</v>
      </c>
      <c r="J114" s="30">
        <v>14.457831000000001</v>
      </c>
      <c r="K114" s="30">
        <v>6.0240960000000001</v>
      </c>
      <c r="L114" s="30">
        <v>39.759036000000002</v>
      </c>
      <c r="M114" s="30">
        <v>16.867470000000001</v>
      </c>
      <c r="N114" s="30">
        <v>2.4096389999999999</v>
      </c>
      <c r="O114" s="30">
        <v>21.686747</v>
      </c>
      <c r="P114" s="30">
        <v>26.506024</v>
      </c>
      <c r="Q114" s="30">
        <v>16.867470000000001</v>
      </c>
      <c r="R114" s="30">
        <v>18.072289000000001</v>
      </c>
      <c r="S114" s="30">
        <v>9.6385539999999992</v>
      </c>
      <c r="T114" s="30">
        <v>6.0240960000000001</v>
      </c>
      <c r="U114" s="30">
        <v>0</v>
      </c>
      <c r="V114" s="30">
        <v>7.2289159999999999</v>
      </c>
      <c r="W114" s="30">
        <v>14.457831000000001</v>
      </c>
    </row>
    <row r="115" spans="1:23" x14ac:dyDescent="0.2">
      <c r="A115" s="19" t="s">
        <v>868</v>
      </c>
      <c r="B115" s="20">
        <v>39</v>
      </c>
      <c r="C115" s="20">
        <v>15</v>
      </c>
      <c r="D115" s="20">
        <v>4</v>
      </c>
      <c r="E115" s="20">
        <v>3</v>
      </c>
      <c r="F115" s="20">
        <v>4</v>
      </c>
      <c r="G115" s="20">
        <v>4</v>
      </c>
      <c r="H115" s="20">
        <v>6</v>
      </c>
      <c r="I115" s="20">
        <v>6</v>
      </c>
      <c r="J115" s="20">
        <v>2</v>
      </c>
      <c r="K115" s="20">
        <v>5</v>
      </c>
      <c r="L115" s="20">
        <v>13</v>
      </c>
      <c r="M115" s="20">
        <v>8</v>
      </c>
      <c r="N115" s="20">
        <v>3</v>
      </c>
      <c r="O115" s="20">
        <v>9</v>
      </c>
      <c r="P115" s="20">
        <v>9</v>
      </c>
      <c r="Q115" s="20">
        <v>5</v>
      </c>
      <c r="R115" s="20">
        <v>2</v>
      </c>
      <c r="S115" s="20">
        <v>5</v>
      </c>
      <c r="T115" s="20">
        <v>3</v>
      </c>
      <c r="U115" s="20">
        <v>0</v>
      </c>
      <c r="V115" s="20">
        <v>2</v>
      </c>
      <c r="W115" s="20">
        <v>6</v>
      </c>
    </row>
    <row r="116" spans="1:23" x14ac:dyDescent="0.2">
      <c r="A116" s="21" t="s">
        <v>126</v>
      </c>
      <c r="B116" s="30">
        <v>100</v>
      </c>
      <c r="C116" s="30">
        <v>38.461537999999997</v>
      </c>
      <c r="D116" s="30">
        <v>10.256410000000001</v>
      </c>
      <c r="E116" s="30">
        <v>7.6923079999999997</v>
      </c>
      <c r="F116" s="30">
        <v>10.256410000000001</v>
      </c>
      <c r="G116" s="30">
        <v>10.256410000000001</v>
      </c>
      <c r="H116" s="30">
        <v>15.384615</v>
      </c>
      <c r="I116" s="30">
        <v>15.384615</v>
      </c>
      <c r="J116" s="30">
        <v>5.1282050000000003</v>
      </c>
      <c r="K116" s="30">
        <v>12.820513</v>
      </c>
      <c r="L116" s="30">
        <v>33.333333000000003</v>
      </c>
      <c r="M116" s="30">
        <v>20.512820999999999</v>
      </c>
      <c r="N116" s="30">
        <v>7.6923079999999997</v>
      </c>
      <c r="O116" s="30">
        <v>23.076923000000001</v>
      </c>
      <c r="P116" s="30">
        <v>23.076923000000001</v>
      </c>
      <c r="Q116" s="30">
        <v>12.820513</v>
      </c>
      <c r="R116" s="30">
        <v>5.1282050000000003</v>
      </c>
      <c r="S116" s="30">
        <v>12.820513</v>
      </c>
      <c r="T116" s="30">
        <v>7.6923079999999997</v>
      </c>
      <c r="U116" s="30">
        <v>0</v>
      </c>
      <c r="V116" s="30">
        <v>5.1282050000000003</v>
      </c>
      <c r="W116" s="30">
        <v>15.384615</v>
      </c>
    </row>
    <row r="117" spans="1:23" x14ac:dyDescent="0.2">
      <c r="A117" s="18" t="s">
        <v>136</v>
      </c>
      <c r="B117" s="17">
        <v>59</v>
      </c>
      <c r="C117" s="17">
        <v>33</v>
      </c>
      <c r="D117" s="17">
        <v>9</v>
      </c>
      <c r="E117" s="17">
        <v>6</v>
      </c>
      <c r="F117" s="17">
        <v>10</v>
      </c>
      <c r="G117" s="17">
        <v>5</v>
      </c>
      <c r="H117" s="17">
        <v>8</v>
      </c>
      <c r="I117" s="17">
        <v>17</v>
      </c>
      <c r="J117" s="17">
        <v>7</v>
      </c>
      <c r="K117" s="17">
        <v>8</v>
      </c>
      <c r="L117" s="17">
        <v>22</v>
      </c>
      <c r="M117" s="17">
        <v>17</v>
      </c>
      <c r="N117" s="17">
        <v>11</v>
      </c>
      <c r="O117" s="17">
        <v>2</v>
      </c>
      <c r="P117" s="17">
        <v>21</v>
      </c>
      <c r="Q117" s="17">
        <v>21</v>
      </c>
      <c r="R117" s="17">
        <v>6</v>
      </c>
      <c r="S117" s="17">
        <v>14</v>
      </c>
      <c r="T117" s="17">
        <v>4</v>
      </c>
      <c r="U117" s="17">
        <v>1</v>
      </c>
      <c r="V117" s="17">
        <v>1</v>
      </c>
      <c r="W117" s="17">
        <v>5</v>
      </c>
    </row>
    <row r="118" spans="1:23" x14ac:dyDescent="0.2">
      <c r="A118" s="21" t="s">
        <v>126</v>
      </c>
      <c r="B118" s="30">
        <v>100</v>
      </c>
      <c r="C118" s="30">
        <v>55.932203000000001</v>
      </c>
      <c r="D118" s="30">
        <v>15.254237</v>
      </c>
      <c r="E118" s="30">
        <v>10.169492</v>
      </c>
      <c r="F118" s="30">
        <v>16.949152999999999</v>
      </c>
      <c r="G118" s="30">
        <v>8.4745760000000008</v>
      </c>
      <c r="H118" s="30">
        <v>13.559322</v>
      </c>
      <c r="I118" s="30">
        <v>28.813559000000001</v>
      </c>
      <c r="J118" s="30">
        <v>11.864407</v>
      </c>
      <c r="K118" s="30">
        <v>13.559322</v>
      </c>
      <c r="L118" s="30">
        <v>37.288136000000002</v>
      </c>
      <c r="M118" s="30">
        <v>28.813559000000001</v>
      </c>
      <c r="N118" s="30">
        <v>18.644068000000001</v>
      </c>
      <c r="O118" s="30">
        <v>3.389831</v>
      </c>
      <c r="P118" s="30">
        <v>35.593220000000002</v>
      </c>
      <c r="Q118" s="30">
        <v>35.593220000000002</v>
      </c>
      <c r="R118" s="30">
        <v>10.169492</v>
      </c>
      <c r="S118" s="30">
        <v>23.728814</v>
      </c>
      <c r="T118" s="30">
        <v>6.7796609999999999</v>
      </c>
      <c r="U118" s="30">
        <v>1.6949149999999999</v>
      </c>
      <c r="V118" s="30">
        <v>1.6949149999999999</v>
      </c>
      <c r="W118" s="30">
        <v>8.4745760000000008</v>
      </c>
    </row>
    <row r="119" spans="1:23" x14ac:dyDescent="0.2">
      <c r="A119" s="19" t="s">
        <v>134</v>
      </c>
      <c r="B119" s="20">
        <v>632</v>
      </c>
      <c r="C119" s="20">
        <v>264</v>
      </c>
      <c r="D119" s="20">
        <v>83</v>
      </c>
      <c r="E119" s="20">
        <v>35</v>
      </c>
      <c r="F119" s="20">
        <v>109</v>
      </c>
      <c r="G119" s="20">
        <v>63</v>
      </c>
      <c r="H119" s="20">
        <v>100</v>
      </c>
      <c r="I119" s="20">
        <v>166</v>
      </c>
      <c r="J119" s="20">
        <v>72</v>
      </c>
      <c r="K119" s="20">
        <v>25</v>
      </c>
      <c r="L119" s="20">
        <v>361</v>
      </c>
      <c r="M119" s="20">
        <v>153</v>
      </c>
      <c r="N119" s="20">
        <v>82</v>
      </c>
      <c r="O119" s="20">
        <v>181</v>
      </c>
      <c r="P119" s="20">
        <v>225</v>
      </c>
      <c r="Q119" s="20">
        <v>150</v>
      </c>
      <c r="R119" s="20">
        <v>53</v>
      </c>
      <c r="S119" s="20">
        <v>67</v>
      </c>
      <c r="T119" s="20">
        <v>38</v>
      </c>
      <c r="U119" s="20">
        <v>8</v>
      </c>
      <c r="V119" s="20">
        <v>14</v>
      </c>
      <c r="W119" s="20">
        <v>74</v>
      </c>
    </row>
    <row r="120" spans="1:23" x14ac:dyDescent="0.2">
      <c r="A120" s="21" t="s">
        <v>126</v>
      </c>
      <c r="B120" s="30">
        <v>100</v>
      </c>
      <c r="C120" s="30">
        <v>41.772151999999998</v>
      </c>
      <c r="D120" s="30">
        <v>13.132911</v>
      </c>
      <c r="E120" s="30">
        <v>5.5379750000000003</v>
      </c>
      <c r="F120" s="30">
        <v>17.246835000000001</v>
      </c>
      <c r="G120" s="30">
        <v>9.9683539999999997</v>
      </c>
      <c r="H120" s="30">
        <v>15.822785</v>
      </c>
      <c r="I120" s="30">
        <v>26.265823000000001</v>
      </c>
      <c r="J120" s="30">
        <v>11.392405</v>
      </c>
      <c r="K120" s="30">
        <v>3.9556960000000001</v>
      </c>
      <c r="L120" s="30">
        <v>57.120252999999998</v>
      </c>
      <c r="M120" s="30">
        <v>24.208860999999999</v>
      </c>
      <c r="N120" s="30">
        <v>12.974684</v>
      </c>
      <c r="O120" s="30">
        <v>28.639240999999998</v>
      </c>
      <c r="P120" s="30">
        <v>35.601266000000003</v>
      </c>
      <c r="Q120" s="30">
        <v>23.734176999999999</v>
      </c>
      <c r="R120" s="30">
        <v>8.3860759999999992</v>
      </c>
      <c r="S120" s="30">
        <v>10.601266000000001</v>
      </c>
      <c r="T120" s="30">
        <v>6.0126580000000001</v>
      </c>
      <c r="U120" s="30">
        <v>1.2658229999999999</v>
      </c>
      <c r="V120" s="30">
        <v>2.2151900000000002</v>
      </c>
      <c r="W120" s="30">
        <v>11.708861000000001</v>
      </c>
    </row>
    <row r="121" spans="1:23" x14ac:dyDescent="0.2">
      <c r="A121" s="19" t="s">
        <v>393</v>
      </c>
      <c r="B121" s="20">
        <v>85</v>
      </c>
      <c r="C121" s="20">
        <v>25</v>
      </c>
      <c r="D121" s="20">
        <v>6</v>
      </c>
      <c r="E121" s="20">
        <v>10</v>
      </c>
      <c r="F121" s="20">
        <v>8</v>
      </c>
      <c r="G121" s="20">
        <v>3</v>
      </c>
      <c r="H121" s="20">
        <v>7</v>
      </c>
      <c r="I121" s="20">
        <v>15</v>
      </c>
      <c r="J121" s="20">
        <v>8</v>
      </c>
      <c r="K121" s="20">
        <v>4</v>
      </c>
      <c r="L121" s="20">
        <v>21</v>
      </c>
      <c r="M121" s="20">
        <v>15</v>
      </c>
      <c r="N121" s="20">
        <v>4</v>
      </c>
      <c r="O121" s="20">
        <v>16</v>
      </c>
      <c r="P121" s="20">
        <v>16</v>
      </c>
      <c r="Q121" s="20">
        <v>14</v>
      </c>
      <c r="R121" s="20">
        <v>3</v>
      </c>
      <c r="S121" s="20">
        <v>7</v>
      </c>
      <c r="T121" s="20">
        <v>3</v>
      </c>
      <c r="U121" s="20">
        <v>0</v>
      </c>
      <c r="V121" s="20">
        <v>6</v>
      </c>
      <c r="W121" s="20">
        <v>17</v>
      </c>
    </row>
    <row r="122" spans="1:23" x14ac:dyDescent="0.2">
      <c r="A122" s="21" t="s">
        <v>126</v>
      </c>
      <c r="B122" s="30">
        <v>100</v>
      </c>
      <c r="C122" s="30">
        <v>29.411764999999999</v>
      </c>
      <c r="D122" s="30">
        <v>7.0588240000000004</v>
      </c>
      <c r="E122" s="30">
        <v>11.764706</v>
      </c>
      <c r="F122" s="30">
        <v>9.4117650000000008</v>
      </c>
      <c r="G122" s="30">
        <v>3.5294120000000002</v>
      </c>
      <c r="H122" s="30">
        <v>8.2352939999999997</v>
      </c>
      <c r="I122" s="30">
        <v>17.647058999999999</v>
      </c>
      <c r="J122" s="30">
        <v>9.4117650000000008</v>
      </c>
      <c r="K122" s="30">
        <v>4.7058819999999999</v>
      </c>
      <c r="L122" s="30">
        <v>24.705881999999999</v>
      </c>
      <c r="M122" s="30">
        <v>17.647058999999999</v>
      </c>
      <c r="N122" s="30">
        <v>4.7058819999999999</v>
      </c>
      <c r="O122" s="30">
        <v>18.823529000000001</v>
      </c>
      <c r="P122" s="30">
        <v>18.823529000000001</v>
      </c>
      <c r="Q122" s="30">
        <v>16.470587999999999</v>
      </c>
      <c r="R122" s="30">
        <v>3.5294120000000002</v>
      </c>
      <c r="S122" s="30">
        <v>8.2352939999999997</v>
      </c>
      <c r="T122" s="30">
        <v>3.5294120000000002</v>
      </c>
      <c r="U122" s="30">
        <v>0</v>
      </c>
      <c r="V122" s="30">
        <v>7.0588240000000004</v>
      </c>
      <c r="W122" s="30">
        <v>20</v>
      </c>
    </row>
    <row r="123" spans="1:23" x14ac:dyDescent="0.2">
      <c r="A123" s="19" t="s">
        <v>135</v>
      </c>
      <c r="B123" s="20">
        <v>289</v>
      </c>
      <c r="C123" s="20">
        <v>119</v>
      </c>
      <c r="D123" s="20">
        <v>42</v>
      </c>
      <c r="E123" s="20">
        <v>8</v>
      </c>
      <c r="F123" s="20">
        <v>46</v>
      </c>
      <c r="G123" s="20">
        <v>18</v>
      </c>
      <c r="H123" s="20">
        <v>33</v>
      </c>
      <c r="I123" s="20">
        <v>60</v>
      </c>
      <c r="J123" s="20">
        <v>32</v>
      </c>
      <c r="K123" s="20">
        <v>24</v>
      </c>
      <c r="L123" s="20">
        <v>109</v>
      </c>
      <c r="M123" s="20">
        <v>59</v>
      </c>
      <c r="N123" s="20">
        <v>17</v>
      </c>
      <c r="O123" s="20">
        <v>64</v>
      </c>
      <c r="P123" s="20">
        <v>69</v>
      </c>
      <c r="Q123" s="20">
        <v>61</v>
      </c>
      <c r="R123" s="20">
        <v>33</v>
      </c>
      <c r="S123" s="20">
        <v>22</v>
      </c>
      <c r="T123" s="20">
        <v>10</v>
      </c>
      <c r="U123" s="20">
        <v>4</v>
      </c>
      <c r="V123" s="20">
        <v>17</v>
      </c>
      <c r="W123" s="20">
        <v>42</v>
      </c>
    </row>
    <row r="124" spans="1:23" x14ac:dyDescent="0.2">
      <c r="A124" s="21" t="s">
        <v>126</v>
      </c>
      <c r="B124" s="30">
        <v>100</v>
      </c>
      <c r="C124" s="30">
        <v>41.176470999999999</v>
      </c>
      <c r="D124" s="30">
        <v>14.532871999999999</v>
      </c>
      <c r="E124" s="30">
        <v>2.7681659999999999</v>
      </c>
      <c r="F124" s="30">
        <v>15.916955</v>
      </c>
      <c r="G124" s="30">
        <v>6.2283739999999996</v>
      </c>
      <c r="H124" s="30">
        <v>11.418685</v>
      </c>
      <c r="I124" s="30">
        <v>20.761246</v>
      </c>
      <c r="J124" s="30">
        <v>11.072664</v>
      </c>
      <c r="K124" s="30">
        <v>8.3044980000000006</v>
      </c>
      <c r="L124" s="30">
        <v>37.716262999999998</v>
      </c>
      <c r="M124" s="30">
        <v>20.415225</v>
      </c>
      <c r="N124" s="30">
        <v>5.8823530000000002</v>
      </c>
      <c r="O124" s="30">
        <v>22.145329</v>
      </c>
      <c r="P124" s="30">
        <v>23.875433000000001</v>
      </c>
      <c r="Q124" s="30">
        <v>21.107265999999999</v>
      </c>
      <c r="R124" s="30">
        <v>11.418685</v>
      </c>
      <c r="S124" s="30">
        <v>7.612457</v>
      </c>
      <c r="T124" s="30">
        <v>3.4602080000000002</v>
      </c>
      <c r="U124" s="30">
        <v>1.384083</v>
      </c>
      <c r="V124" s="30">
        <v>5.8823530000000002</v>
      </c>
      <c r="W124" s="30">
        <v>14.532871999999999</v>
      </c>
    </row>
    <row r="125" spans="1:23" x14ac:dyDescent="0.2">
      <c r="A125" s="19" t="s">
        <v>868</v>
      </c>
      <c r="B125" s="20">
        <v>30</v>
      </c>
      <c r="C125" s="20">
        <v>10</v>
      </c>
      <c r="D125" s="20">
        <v>5</v>
      </c>
      <c r="E125" s="20">
        <v>1</v>
      </c>
      <c r="F125" s="20">
        <v>9</v>
      </c>
      <c r="G125" s="20">
        <v>1</v>
      </c>
      <c r="H125" s="20">
        <v>1</v>
      </c>
      <c r="I125" s="20">
        <v>3</v>
      </c>
      <c r="J125" s="20">
        <v>0</v>
      </c>
      <c r="K125" s="20">
        <v>2</v>
      </c>
      <c r="L125" s="20">
        <v>11</v>
      </c>
      <c r="M125" s="20">
        <v>1</v>
      </c>
      <c r="N125" s="20">
        <v>1</v>
      </c>
      <c r="O125" s="20">
        <v>4</v>
      </c>
      <c r="P125" s="20">
        <v>3</v>
      </c>
      <c r="Q125" s="20">
        <v>3</v>
      </c>
      <c r="R125" s="20">
        <v>3</v>
      </c>
      <c r="S125" s="20">
        <v>1</v>
      </c>
      <c r="T125" s="20">
        <v>3</v>
      </c>
      <c r="U125" s="20">
        <v>0</v>
      </c>
      <c r="V125" s="20">
        <v>1</v>
      </c>
      <c r="W125" s="20">
        <v>7</v>
      </c>
    </row>
    <row r="126" spans="1:23" x14ac:dyDescent="0.2">
      <c r="A126" s="21" t="s">
        <v>126</v>
      </c>
      <c r="B126" s="30">
        <v>100</v>
      </c>
      <c r="C126" s="30">
        <v>33.333333000000003</v>
      </c>
      <c r="D126" s="30">
        <v>16.666667</v>
      </c>
      <c r="E126" s="30">
        <v>3.3333330000000001</v>
      </c>
      <c r="F126" s="30">
        <v>30</v>
      </c>
      <c r="G126" s="30">
        <v>3.3333330000000001</v>
      </c>
      <c r="H126" s="30">
        <v>3.3333330000000001</v>
      </c>
      <c r="I126" s="30">
        <v>10</v>
      </c>
      <c r="J126" s="30">
        <v>0</v>
      </c>
      <c r="K126" s="30">
        <v>6.6666670000000003</v>
      </c>
      <c r="L126" s="30">
        <v>36.666666999999997</v>
      </c>
      <c r="M126" s="30">
        <v>3.3333330000000001</v>
      </c>
      <c r="N126" s="30">
        <v>3.3333330000000001</v>
      </c>
      <c r="O126" s="30">
        <v>13.333333</v>
      </c>
      <c r="P126" s="30">
        <v>10</v>
      </c>
      <c r="Q126" s="30">
        <v>10</v>
      </c>
      <c r="R126" s="30">
        <v>10</v>
      </c>
      <c r="S126" s="30">
        <v>3.3333330000000001</v>
      </c>
      <c r="T126" s="30">
        <v>10</v>
      </c>
      <c r="U126" s="30">
        <v>0</v>
      </c>
      <c r="V126" s="30">
        <v>3.3333330000000001</v>
      </c>
      <c r="W126" s="30">
        <v>23.333333</v>
      </c>
    </row>
    <row r="127" spans="1:23" x14ac:dyDescent="0.2">
      <c r="A127" s="18" t="s">
        <v>869</v>
      </c>
      <c r="B127" s="18"/>
      <c r="C127" s="18"/>
      <c r="D127" s="18"/>
      <c r="E127" s="18"/>
      <c r="F127" s="18"/>
      <c r="G127" s="18"/>
      <c r="H127" s="18"/>
      <c r="I127" s="18"/>
      <c r="J127" s="18"/>
      <c r="K127" s="18"/>
      <c r="L127" s="18"/>
      <c r="M127" s="18"/>
      <c r="N127" s="18"/>
      <c r="O127" s="18"/>
      <c r="P127" s="18"/>
      <c r="Q127" s="18"/>
      <c r="R127" s="18"/>
      <c r="S127" s="18"/>
      <c r="T127" s="18"/>
      <c r="U127" s="18"/>
      <c r="V127" s="18"/>
      <c r="W127" s="18"/>
    </row>
    <row r="128" spans="1:23" x14ac:dyDescent="0.2">
      <c r="A128" s="19" t="s">
        <v>870</v>
      </c>
      <c r="B128" s="20">
        <v>366</v>
      </c>
      <c r="C128" s="20">
        <v>150</v>
      </c>
      <c r="D128" s="20">
        <v>48</v>
      </c>
      <c r="E128" s="20">
        <v>34</v>
      </c>
      <c r="F128" s="20">
        <v>43</v>
      </c>
      <c r="G128" s="20">
        <v>21</v>
      </c>
      <c r="H128" s="20">
        <v>43</v>
      </c>
      <c r="I128" s="20">
        <v>69</v>
      </c>
      <c r="J128" s="20">
        <v>38</v>
      </c>
      <c r="K128" s="20">
        <v>25</v>
      </c>
      <c r="L128" s="20">
        <v>106</v>
      </c>
      <c r="M128" s="20">
        <v>80</v>
      </c>
      <c r="N128" s="20">
        <v>19</v>
      </c>
      <c r="O128" s="20">
        <v>59</v>
      </c>
      <c r="P128" s="20">
        <v>100</v>
      </c>
      <c r="Q128" s="20">
        <v>79</v>
      </c>
      <c r="R128" s="20">
        <v>36</v>
      </c>
      <c r="S128" s="20">
        <v>35</v>
      </c>
      <c r="T128" s="20">
        <v>15</v>
      </c>
      <c r="U128" s="20">
        <v>6</v>
      </c>
      <c r="V128" s="20">
        <v>21</v>
      </c>
      <c r="W128" s="20">
        <v>72</v>
      </c>
    </row>
    <row r="129" spans="1:23" x14ac:dyDescent="0.2">
      <c r="A129" s="21" t="s">
        <v>126</v>
      </c>
      <c r="B129" s="30">
        <v>100</v>
      </c>
      <c r="C129" s="30">
        <v>40.983606999999999</v>
      </c>
      <c r="D129" s="30">
        <v>13.114754</v>
      </c>
      <c r="E129" s="30">
        <v>9.2896169999999998</v>
      </c>
      <c r="F129" s="30">
        <v>11.748633999999999</v>
      </c>
      <c r="G129" s="30">
        <v>5.7377050000000001</v>
      </c>
      <c r="H129" s="30">
        <v>11.748633999999999</v>
      </c>
      <c r="I129" s="30">
        <v>18.852459</v>
      </c>
      <c r="J129" s="30">
        <v>10.382514</v>
      </c>
      <c r="K129" s="30">
        <v>6.8306009999999997</v>
      </c>
      <c r="L129" s="30">
        <v>28.961749000000001</v>
      </c>
      <c r="M129" s="30">
        <v>21.857923</v>
      </c>
      <c r="N129" s="30">
        <v>5.1912570000000002</v>
      </c>
      <c r="O129" s="30">
        <v>16.120218999999999</v>
      </c>
      <c r="P129" s="30">
        <v>27.322403999999999</v>
      </c>
      <c r="Q129" s="30">
        <v>21.584699000000001</v>
      </c>
      <c r="R129" s="30">
        <v>9.8360660000000006</v>
      </c>
      <c r="S129" s="30">
        <v>9.5628419999999998</v>
      </c>
      <c r="T129" s="30">
        <v>4.0983609999999997</v>
      </c>
      <c r="U129" s="30">
        <v>1.6393439999999999</v>
      </c>
      <c r="V129" s="30">
        <v>5.7377050000000001</v>
      </c>
      <c r="W129" s="30">
        <v>19.672131</v>
      </c>
    </row>
    <row r="130" spans="1:23" x14ac:dyDescent="0.2">
      <c r="A130" s="19" t="s">
        <v>871</v>
      </c>
      <c r="B130" s="20">
        <v>1212</v>
      </c>
      <c r="C130" s="20">
        <v>562</v>
      </c>
      <c r="D130" s="20">
        <v>188</v>
      </c>
      <c r="E130" s="20">
        <v>83</v>
      </c>
      <c r="F130" s="20">
        <v>249</v>
      </c>
      <c r="G130" s="20">
        <v>136</v>
      </c>
      <c r="H130" s="20">
        <v>202</v>
      </c>
      <c r="I130" s="20">
        <v>319</v>
      </c>
      <c r="J130" s="20">
        <v>166</v>
      </c>
      <c r="K130" s="20">
        <v>65</v>
      </c>
      <c r="L130" s="20">
        <v>672</v>
      </c>
      <c r="M130" s="20">
        <v>304</v>
      </c>
      <c r="N130" s="20">
        <v>129</v>
      </c>
      <c r="O130" s="20">
        <v>376</v>
      </c>
      <c r="P130" s="20">
        <v>452</v>
      </c>
      <c r="Q130" s="20">
        <v>254</v>
      </c>
      <c r="R130" s="20">
        <v>92</v>
      </c>
      <c r="S130" s="20">
        <v>133</v>
      </c>
      <c r="T130" s="20">
        <v>80</v>
      </c>
      <c r="U130" s="20">
        <v>21</v>
      </c>
      <c r="V130" s="20">
        <v>43</v>
      </c>
      <c r="W130" s="20">
        <v>137</v>
      </c>
    </row>
    <row r="131" spans="1:23" x14ac:dyDescent="0.2">
      <c r="A131" s="21" t="s">
        <v>126</v>
      </c>
      <c r="B131" s="30">
        <v>100</v>
      </c>
      <c r="C131" s="30">
        <v>46.369636999999997</v>
      </c>
      <c r="D131" s="30">
        <v>15.511551000000001</v>
      </c>
      <c r="E131" s="30">
        <v>6.848185</v>
      </c>
      <c r="F131" s="30">
        <v>20.544554000000002</v>
      </c>
      <c r="G131" s="30">
        <v>11.221121999999999</v>
      </c>
      <c r="H131" s="30">
        <v>16.666667</v>
      </c>
      <c r="I131" s="30">
        <v>26.320132000000001</v>
      </c>
      <c r="J131" s="30">
        <v>13.69637</v>
      </c>
      <c r="K131" s="30">
        <v>5.3630360000000001</v>
      </c>
      <c r="L131" s="30">
        <v>55.445545000000003</v>
      </c>
      <c r="M131" s="30">
        <v>25.082508000000001</v>
      </c>
      <c r="N131" s="30">
        <v>10.643564</v>
      </c>
      <c r="O131" s="30">
        <v>31.023102000000002</v>
      </c>
      <c r="P131" s="30">
        <v>37.293728999999999</v>
      </c>
      <c r="Q131" s="30">
        <v>20.957096</v>
      </c>
      <c r="R131" s="30">
        <v>7.5907590000000003</v>
      </c>
      <c r="S131" s="30">
        <v>10.973597</v>
      </c>
      <c r="T131" s="30">
        <v>6.6006600000000004</v>
      </c>
      <c r="U131" s="30">
        <v>1.7326729999999999</v>
      </c>
      <c r="V131" s="30">
        <v>3.5478550000000002</v>
      </c>
      <c r="W131" s="30">
        <v>11.30363</v>
      </c>
    </row>
    <row r="132" spans="1:23" x14ac:dyDescent="0.2">
      <c r="A132" s="19" t="s">
        <v>137</v>
      </c>
      <c r="B132" s="20">
        <v>112</v>
      </c>
      <c r="C132" s="20">
        <v>48</v>
      </c>
      <c r="D132" s="20">
        <v>10</v>
      </c>
      <c r="E132" s="20">
        <v>7</v>
      </c>
      <c r="F132" s="20">
        <v>30</v>
      </c>
      <c r="G132" s="20">
        <v>13</v>
      </c>
      <c r="H132" s="20">
        <v>17</v>
      </c>
      <c r="I132" s="20">
        <v>28</v>
      </c>
      <c r="J132" s="20">
        <v>16</v>
      </c>
      <c r="K132" s="20">
        <v>6</v>
      </c>
      <c r="L132" s="20">
        <v>57</v>
      </c>
      <c r="M132" s="20">
        <v>25</v>
      </c>
      <c r="N132" s="20">
        <v>47</v>
      </c>
      <c r="O132" s="20">
        <v>28</v>
      </c>
      <c r="P132" s="20">
        <v>43</v>
      </c>
      <c r="Q132" s="20">
        <v>25</v>
      </c>
      <c r="R132" s="20">
        <v>11</v>
      </c>
      <c r="S132" s="20">
        <v>15</v>
      </c>
      <c r="T132" s="20">
        <v>3</v>
      </c>
      <c r="U132" s="20">
        <v>2</v>
      </c>
      <c r="V132" s="20">
        <v>4</v>
      </c>
      <c r="W132" s="20">
        <v>13</v>
      </c>
    </row>
    <row r="133" spans="1:23" x14ac:dyDescent="0.2">
      <c r="A133" s="21" t="s">
        <v>126</v>
      </c>
      <c r="B133" s="30">
        <v>100</v>
      </c>
      <c r="C133" s="30">
        <v>42.857143000000001</v>
      </c>
      <c r="D133" s="30">
        <v>8.9285709999999998</v>
      </c>
      <c r="E133" s="30">
        <v>6.25</v>
      </c>
      <c r="F133" s="30">
        <v>26.785713999999999</v>
      </c>
      <c r="G133" s="30">
        <v>11.607143000000001</v>
      </c>
      <c r="H133" s="30">
        <v>15.178571</v>
      </c>
      <c r="I133" s="30">
        <v>25</v>
      </c>
      <c r="J133" s="30">
        <v>14.285714</v>
      </c>
      <c r="K133" s="30">
        <v>5.3571429999999998</v>
      </c>
      <c r="L133" s="30">
        <v>50.892856999999999</v>
      </c>
      <c r="M133" s="30">
        <v>22.321428999999998</v>
      </c>
      <c r="N133" s="30">
        <v>41.964286000000001</v>
      </c>
      <c r="O133" s="30">
        <v>25</v>
      </c>
      <c r="P133" s="30">
        <v>38.392856999999999</v>
      </c>
      <c r="Q133" s="30">
        <v>22.321428999999998</v>
      </c>
      <c r="R133" s="30">
        <v>9.8214290000000002</v>
      </c>
      <c r="S133" s="30">
        <v>13.392856999999999</v>
      </c>
      <c r="T133" s="30">
        <v>2.6785709999999998</v>
      </c>
      <c r="U133" s="30">
        <v>1.785714</v>
      </c>
      <c r="V133" s="30">
        <v>3.5714290000000002</v>
      </c>
      <c r="W133" s="30">
        <v>11.607143000000001</v>
      </c>
    </row>
    <row r="134" spans="1:23" x14ac:dyDescent="0.2">
      <c r="A134" s="19" t="s">
        <v>138</v>
      </c>
      <c r="B134" s="20">
        <v>673</v>
      </c>
      <c r="C134" s="20">
        <v>279</v>
      </c>
      <c r="D134" s="20">
        <v>94</v>
      </c>
      <c r="E134" s="20">
        <v>38</v>
      </c>
      <c r="F134" s="20">
        <v>139</v>
      </c>
      <c r="G134" s="20">
        <v>60</v>
      </c>
      <c r="H134" s="20">
        <v>93</v>
      </c>
      <c r="I134" s="20">
        <v>169</v>
      </c>
      <c r="J134" s="20">
        <v>96</v>
      </c>
      <c r="K134" s="20">
        <v>38</v>
      </c>
      <c r="L134" s="20">
        <v>322</v>
      </c>
      <c r="M134" s="20">
        <v>156</v>
      </c>
      <c r="N134" s="20">
        <v>62</v>
      </c>
      <c r="O134" s="20">
        <v>174</v>
      </c>
      <c r="P134" s="20">
        <v>217</v>
      </c>
      <c r="Q134" s="20">
        <v>128</v>
      </c>
      <c r="R134" s="20">
        <v>56</v>
      </c>
      <c r="S134" s="20">
        <v>57</v>
      </c>
      <c r="T134" s="20">
        <v>36</v>
      </c>
      <c r="U134" s="20">
        <v>12</v>
      </c>
      <c r="V134" s="20">
        <v>32</v>
      </c>
      <c r="W134" s="20">
        <v>89</v>
      </c>
    </row>
    <row r="135" spans="1:23" x14ac:dyDescent="0.2">
      <c r="A135" s="21" t="s">
        <v>126</v>
      </c>
      <c r="B135" s="30">
        <v>100</v>
      </c>
      <c r="C135" s="30">
        <v>41.456166000000003</v>
      </c>
      <c r="D135" s="30">
        <v>13.967311</v>
      </c>
      <c r="E135" s="30">
        <v>5.6463599999999996</v>
      </c>
      <c r="F135" s="30">
        <v>20.653789</v>
      </c>
      <c r="G135" s="30">
        <v>8.915305</v>
      </c>
      <c r="H135" s="30">
        <v>13.818721999999999</v>
      </c>
      <c r="I135" s="30">
        <v>25.111440999999999</v>
      </c>
      <c r="J135" s="30">
        <v>14.264487000000001</v>
      </c>
      <c r="K135" s="30">
        <v>5.6463599999999996</v>
      </c>
      <c r="L135" s="30">
        <v>47.845467999999997</v>
      </c>
      <c r="M135" s="30">
        <v>23.179791999999999</v>
      </c>
      <c r="N135" s="30">
        <v>9.2124810000000004</v>
      </c>
      <c r="O135" s="30">
        <v>25.854382999999999</v>
      </c>
      <c r="P135" s="30">
        <v>32.243684999999999</v>
      </c>
      <c r="Q135" s="30">
        <v>19.019316</v>
      </c>
      <c r="R135" s="30">
        <v>8.3209510000000009</v>
      </c>
      <c r="S135" s="30">
        <v>8.4695389999999993</v>
      </c>
      <c r="T135" s="30">
        <v>5.349183</v>
      </c>
      <c r="U135" s="30">
        <v>1.783061</v>
      </c>
      <c r="V135" s="30">
        <v>4.754829</v>
      </c>
      <c r="W135" s="30">
        <v>13.224368</v>
      </c>
    </row>
    <row r="136" spans="1:23" x14ac:dyDescent="0.2">
      <c r="A136" s="19" t="s">
        <v>872</v>
      </c>
      <c r="B136" s="20">
        <v>75</v>
      </c>
      <c r="C136" s="20">
        <v>24</v>
      </c>
      <c r="D136" s="20">
        <v>9</v>
      </c>
      <c r="E136" s="20">
        <v>3</v>
      </c>
      <c r="F136" s="20">
        <v>12</v>
      </c>
      <c r="G136" s="20">
        <v>8</v>
      </c>
      <c r="H136" s="20">
        <v>8</v>
      </c>
      <c r="I136" s="20">
        <v>14</v>
      </c>
      <c r="J136" s="20">
        <v>7</v>
      </c>
      <c r="K136" s="20">
        <v>7</v>
      </c>
      <c r="L136" s="20">
        <v>31</v>
      </c>
      <c r="M136" s="20">
        <v>19</v>
      </c>
      <c r="N136" s="20">
        <v>8</v>
      </c>
      <c r="O136" s="20">
        <v>20</v>
      </c>
      <c r="P136" s="20">
        <v>23</v>
      </c>
      <c r="Q136" s="20">
        <v>16</v>
      </c>
      <c r="R136" s="20">
        <v>3</v>
      </c>
      <c r="S136" s="20">
        <v>8</v>
      </c>
      <c r="T136" s="20">
        <v>3</v>
      </c>
      <c r="U136" s="20">
        <v>1</v>
      </c>
      <c r="V136" s="20">
        <v>5</v>
      </c>
      <c r="W136" s="20">
        <v>8</v>
      </c>
    </row>
    <row r="137" spans="1:23" x14ac:dyDescent="0.2">
      <c r="A137" s="21" t="s">
        <v>126</v>
      </c>
      <c r="B137" s="30">
        <v>100</v>
      </c>
      <c r="C137" s="30">
        <v>32</v>
      </c>
      <c r="D137" s="30">
        <v>12</v>
      </c>
      <c r="E137" s="30">
        <v>4</v>
      </c>
      <c r="F137" s="30">
        <v>16</v>
      </c>
      <c r="G137" s="30">
        <v>10.666667</v>
      </c>
      <c r="H137" s="30">
        <v>10.666667</v>
      </c>
      <c r="I137" s="30">
        <v>18.666667</v>
      </c>
      <c r="J137" s="30">
        <v>9.3333329999999997</v>
      </c>
      <c r="K137" s="30">
        <v>9.3333329999999997</v>
      </c>
      <c r="L137" s="30">
        <v>41.333333000000003</v>
      </c>
      <c r="M137" s="30">
        <v>25.333333</v>
      </c>
      <c r="N137" s="30">
        <v>10.666667</v>
      </c>
      <c r="O137" s="30">
        <v>26.666667</v>
      </c>
      <c r="P137" s="30">
        <v>30.666667</v>
      </c>
      <c r="Q137" s="30">
        <v>21.333333</v>
      </c>
      <c r="R137" s="30">
        <v>4</v>
      </c>
      <c r="S137" s="30">
        <v>10.666667</v>
      </c>
      <c r="T137" s="30">
        <v>4</v>
      </c>
      <c r="U137" s="30">
        <v>1.3333330000000001</v>
      </c>
      <c r="V137" s="30">
        <v>6.6666670000000003</v>
      </c>
      <c r="W137" s="30">
        <v>10.666667</v>
      </c>
    </row>
    <row r="138" spans="1:23" x14ac:dyDescent="0.2">
      <c r="A138" s="19" t="s">
        <v>873</v>
      </c>
      <c r="B138" s="20">
        <v>178</v>
      </c>
      <c r="C138" s="20">
        <v>64</v>
      </c>
      <c r="D138" s="20">
        <v>18</v>
      </c>
      <c r="E138" s="20">
        <v>8</v>
      </c>
      <c r="F138" s="20">
        <v>28</v>
      </c>
      <c r="G138" s="20">
        <v>13</v>
      </c>
      <c r="H138" s="20">
        <v>23</v>
      </c>
      <c r="I138" s="20">
        <v>38</v>
      </c>
      <c r="J138" s="20">
        <v>11</v>
      </c>
      <c r="K138" s="20">
        <v>10</v>
      </c>
      <c r="L138" s="20">
        <v>79</v>
      </c>
      <c r="M138" s="20">
        <v>40</v>
      </c>
      <c r="N138" s="20">
        <v>15</v>
      </c>
      <c r="O138" s="20">
        <v>44</v>
      </c>
      <c r="P138" s="20">
        <v>39</v>
      </c>
      <c r="Q138" s="20">
        <v>29</v>
      </c>
      <c r="R138" s="20">
        <v>17</v>
      </c>
      <c r="S138" s="20">
        <v>15</v>
      </c>
      <c r="T138" s="20">
        <v>10</v>
      </c>
      <c r="U138" s="20">
        <v>0</v>
      </c>
      <c r="V138" s="20">
        <v>9</v>
      </c>
      <c r="W138" s="20">
        <v>32</v>
      </c>
    </row>
    <row r="139" spans="1:23" x14ac:dyDescent="0.2">
      <c r="A139" s="21" t="s">
        <v>126</v>
      </c>
      <c r="B139" s="30">
        <v>100</v>
      </c>
      <c r="C139" s="30">
        <v>35.955055999999999</v>
      </c>
      <c r="D139" s="30">
        <v>10.112360000000001</v>
      </c>
      <c r="E139" s="30">
        <v>4.4943819999999999</v>
      </c>
      <c r="F139" s="30">
        <v>15.730337</v>
      </c>
      <c r="G139" s="30">
        <v>7.3033710000000003</v>
      </c>
      <c r="H139" s="30">
        <v>12.921348</v>
      </c>
      <c r="I139" s="30">
        <v>21.348314999999999</v>
      </c>
      <c r="J139" s="30">
        <v>6.1797750000000002</v>
      </c>
      <c r="K139" s="30">
        <v>5.6179779999999999</v>
      </c>
      <c r="L139" s="30">
        <v>44.382021999999999</v>
      </c>
      <c r="M139" s="30">
        <v>22.471910000000001</v>
      </c>
      <c r="N139" s="30">
        <v>8.4269660000000002</v>
      </c>
      <c r="O139" s="30">
        <v>24.719100999999998</v>
      </c>
      <c r="P139" s="30">
        <v>21.910112000000002</v>
      </c>
      <c r="Q139" s="30">
        <v>16.292134999999998</v>
      </c>
      <c r="R139" s="30">
        <v>9.5505619999999993</v>
      </c>
      <c r="S139" s="30">
        <v>8.4269660000000002</v>
      </c>
      <c r="T139" s="30">
        <v>5.6179779999999999</v>
      </c>
      <c r="U139" s="30">
        <v>0</v>
      </c>
      <c r="V139" s="30">
        <v>5.0561800000000003</v>
      </c>
      <c r="W139" s="30">
        <v>17.977528</v>
      </c>
    </row>
    <row r="140" spans="1:23" x14ac:dyDescent="0.2">
      <c r="A140" s="19" t="s">
        <v>1441</v>
      </c>
      <c r="B140" s="20">
        <v>1644</v>
      </c>
      <c r="C140" s="20">
        <v>732</v>
      </c>
      <c r="D140" s="20">
        <v>244</v>
      </c>
      <c r="E140" s="20">
        <v>101</v>
      </c>
      <c r="F140" s="20">
        <v>330</v>
      </c>
      <c r="G140" s="20">
        <v>175</v>
      </c>
      <c r="H140" s="20">
        <v>261</v>
      </c>
      <c r="I140" s="20">
        <v>409</v>
      </c>
      <c r="J140" s="20">
        <v>215</v>
      </c>
      <c r="K140" s="20">
        <v>99</v>
      </c>
      <c r="L140" s="20">
        <v>855</v>
      </c>
      <c r="M140" s="20">
        <v>408</v>
      </c>
      <c r="N140" s="20">
        <v>184</v>
      </c>
      <c r="O140" s="20">
        <v>461</v>
      </c>
      <c r="P140" s="20">
        <v>569</v>
      </c>
      <c r="Q140" s="20">
        <v>334</v>
      </c>
      <c r="R140" s="20">
        <v>132</v>
      </c>
      <c r="S140" s="20">
        <v>168</v>
      </c>
      <c r="T140" s="20">
        <v>98</v>
      </c>
      <c r="U140" s="20">
        <v>24</v>
      </c>
      <c r="V140" s="20">
        <v>65</v>
      </c>
      <c r="W140" s="20">
        <v>199</v>
      </c>
    </row>
    <row r="141" spans="1:23" x14ac:dyDescent="0.2">
      <c r="A141" s="21" t="s">
        <v>126</v>
      </c>
      <c r="B141" s="30">
        <v>100</v>
      </c>
      <c r="C141" s="30">
        <v>44.525547000000003</v>
      </c>
      <c r="D141" s="30">
        <v>14.841849</v>
      </c>
      <c r="E141" s="30">
        <v>6.1435519999999997</v>
      </c>
      <c r="F141" s="30">
        <v>20.072993</v>
      </c>
      <c r="G141" s="30">
        <v>10.644769</v>
      </c>
      <c r="H141" s="30">
        <v>15.875912</v>
      </c>
      <c r="I141" s="30">
        <v>24.878344999999999</v>
      </c>
      <c r="J141" s="30">
        <v>13.077859</v>
      </c>
      <c r="K141" s="30">
        <v>6.0218980000000002</v>
      </c>
      <c r="L141" s="30">
        <v>52.007299000000003</v>
      </c>
      <c r="M141" s="30">
        <v>24.817518</v>
      </c>
      <c r="N141" s="30">
        <v>11.192214</v>
      </c>
      <c r="O141" s="30">
        <v>28.041363</v>
      </c>
      <c r="P141" s="30">
        <v>34.610706</v>
      </c>
      <c r="Q141" s="30">
        <v>20.316302</v>
      </c>
      <c r="R141" s="30">
        <v>8.0291969999999999</v>
      </c>
      <c r="S141" s="30">
        <v>10.218978</v>
      </c>
      <c r="T141" s="30">
        <v>5.9610709999999996</v>
      </c>
      <c r="U141" s="30">
        <v>1.459854</v>
      </c>
      <c r="V141" s="30">
        <v>3.9537710000000001</v>
      </c>
      <c r="W141" s="30">
        <v>12.104623</v>
      </c>
    </row>
    <row r="142" spans="1:23" x14ac:dyDescent="0.2">
      <c r="A142" s="18" t="s">
        <v>874</v>
      </c>
      <c r="B142" s="18"/>
      <c r="C142" s="18"/>
      <c r="D142" s="18"/>
      <c r="E142" s="18"/>
      <c r="F142" s="18"/>
      <c r="G142" s="18"/>
      <c r="H142" s="18"/>
      <c r="I142" s="18"/>
      <c r="J142" s="18"/>
      <c r="K142" s="18"/>
      <c r="L142" s="18"/>
      <c r="M142" s="18"/>
      <c r="N142" s="18"/>
      <c r="O142" s="18"/>
      <c r="P142" s="18"/>
      <c r="Q142" s="18"/>
      <c r="R142" s="18"/>
      <c r="S142" s="18"/>
      <c r="T142" s="18"/>
      <c r="U142" s="18"/>
      <c r="V142" s="18"/>
      <c r="W142" s="18"/>
    </row>
    <row r="143" spans="1:23" x14ac:dyDescent="0.2">
      <c r="A143" s="21" t="s">
        <v>875</v>
      </c>
      <c r="B143" s="34">
        <v>366</v>
      </c>
      <c r="C143" s="34">
        <v>150</v>
      </c>
      <c r="D143" s="34">
        <v>48</v>
      </c>
      <c r="E143" s="34">
        <v>34</v>
      </c>
      <c r="F143" s="34">
        <v>43</v>
      </c>
      <c r="G143" s="34">
        <v>21</v>
      </c>
      <c r="H143" s="34">
        <v>43</v>
      </c>
      <c r="I143" s="34">
        <v>69</v>
      </c>
      <c r="J143" s="34">
        <v>38</v>
      </c>
      <c r="K143" s="34">
        <v>25</v>
      </c>
      <c r="L143" s="34">
        <v>106</v>
      </c>
      <c r="M143" s="34">
        <v>80</v>
      </c>
      <c r="N143" s="34">
        <v>19</v>
      </c>
      <c r="O143" s="34">
        <v>59</v>
      </c>
      <c r="P143" s="34">
        <v>100</v>
      </c>
      <c r="Q143" s="34">
        <v>79</v>
      </c>
      <c r="R143" s="34">
        <v>36</v>
      </c>
      <c r="S143" s="34">
        <v>35</v>
      </c>
      <c r="T143" s="34">
        <v>15</v>
      </c>
      <c r="U143" s="34">
        <v>6</v>
      </c>
      <c r="V143" s="34">
        <v>21</v>
      </c>
      <c r="W143" s="34">
        <v>72</v>
      </c>
    </row>
    <row r="144" spans="1:23" x14ac:dyDescent="0.2">
      <c r="A144" s="21" t="s">
        <v>126</v>
      </c>
      <c r="B144" s="30">
        <v>100</v>
      </c>
      <c r="C144" s="30">
        <v>40.983606999999999</v>
      </c>
      <c r="D144" s="30">
        <v>13.114754</v>
      </c>
      <c r="E144" s="30">
        <v>9.2896169999999998</v>
      </c>
      <c r="F144" s="30">
        <v>11.748633999999999</v>
      </c>
      <c r="G144" s="30">
        <v>5.7377050000000001</v>
      </c>
      <c r="H144" s="30">
        <v>11.748633999999999</v>
      </c>
      <c r="I144" s="30">
        <v>18.852459</v>
      </c>
      <c r="J144" s="30">
        <v>10.382514</v>
      </c>
      <c r="K144" s="30">
        <v>6.8306009999999997</v>
      </c>
      <c r="L144" s="30">
        <v>28.961749000000001</v>
      </c>
      <c r="M144" s="30">
        <v>21.857923</v>
      </c>
      <c r="N144" s="30">
        <v>5.1912570000000002</v>
      </c>
      <c r="O144" s="30">
        <v>16.120218999999999</v>
      </c>
      <c r="P144" s="30">
        <v>27.322403999999999</v>
      </c>
      <c r="Q144" s="30">
        <v>21.584699000000001</v>
      </c>
      <c r="R144" s="30">
        <v>9.8360660000000006</v>
      </c>
      <c r="S144" s="30">
        <v>9.5628419999999998</v>
      </c>
      <c r="T144" s="30">
        <v>4.0983609999999997</v>
      </c>
      <c r="U144" s="30">
        <v>1.6393439999999999</v>
      </c>
      <c r="V144" s="30">
        <v>5.7377050000000001</v>
      </c>
      <c r="W144" s="30">
        <v>19.672131</v>
      </c>
    </row>
    <row r="145" spans="1:23" x14ac:dyDescent="0.2">
      <c r="A145" s="21" t="s">
        <v>876</v>
      </c>
      <c r="B145" s="34">
        <v>954</v>
      </c>
      <c r="C145" s="34">
        <v>452</v>
      </c>
      <c r="D145" s="34">
        <v>148</v>
      </c>
      <c r="E145" s="34">
        <v>58</v>
      </c>
      <c r="F145" s="34">
        <v>187</v>
      </c>
      <c r="G145" s="34">
        <v>110</v>
      </c>
      <c r="H145" s="34">
        <v>158</v>
      </c>
      <c r="I145" s="34">
        <v>232</v>
      </c>
      <c r="J145" s="34">
        <v>120</v>
      </c>
      <c r="K145" s="34">
        <v>68</v>
      </c>
      <c r="L145" s="34">
        <v>511</v>
      </c>
      <c r="M145" s="34">
        <v>245</v>
      </c>
      <c r="N145" s="34">
        <v>102</v>
      </c>
      <c r="O145" s="34">
        <v>262</v>
      </c>
      <c r="P145" s="34">
        <v>335</v>
      </c>
      <c r="Q145" s="34">
        <v>200</v>
      </c>
      <c r="R145" s="34">
        <v>76</v>
      </c>
      <c r="S145" s="34">
        <v>105</v>
      </c>
      <c r="T145" s="34">
        <v>65</v>
      </c>
      <c r="U145" s="34">
        <v>11</v>
      </c>
      <c r="V145" s="34">
        <v>36</v>
      </c>
      <c r="W145" s="34">
        <v>108</v>
      </c>
    </row>
    <row r="146" spans="1:23" x14ac:dyDescent="0.2">
      <c r="A146" s="21" t="s">
        <v>126</v>
      </c>
      <c r="B146" s="30">
        <v>100</v>
      </c>
      <c r="C146" s="30">
        <v>47.379455</v>
      </c>
      <c r="D146" s="30">
        <v>15.513627</v>
      </c>
      <c r="E146" s="30">
        <v>6.0796650000000003</v>
      </c>
      <c r="F146" s="30">
        <v>19.601676999999999</v>
      </c>
      <c r="G146" s="30">
        <v>11.530398</v>
      </c>
      <c r="H146" s="30">
        <v>16.561845000000002</v>
      </c>
      <c r="I146" s="30">
        <v>24.318657999999999</v>
      </c>
      <c r="J146" s="30">
        <v>12.578616</v>
      </c>
      <c r="K146" s="30">
        <v>7.1278829999999997</v>
      </c>
      <c r="L146" s="30">
        <v>53.563941</v>
      </c>
      <c r="M146" s="30">
        <v>25.681342000000001</v>
      </c>
      <c r="N146" s="30">
        <v>10.691824</v>
      </c>
      <c r="O146" s="30">
        <v>27.463311999999998</v>
      </c>
      <c r="P146" s="30">
        <v>35.115304000000002</v>
      </c>
      <c r="Q146" s="30">
        <v>20.964361</v>
      </c>
      <c r="R146" s="30">
        <v>7.9664570000000001</v>
      </c>
      <c r="S146" s="30">
        <v>11.006289000000001</v>
      </c>
      <c r="T146" s="30">
        <v>6.8134170000000003</v>
      </c>
      <c r="U146" s="30">
        <v>1.1530400000000001</v>
      </c>
      <c r="V146" s="30">
        <v>3.7735850000000002</v>
      </c>
      <c r="W146" s="30">
        <v>11.320755</v>
      </c>
    </row>
    <row r="147" spans="1:23" x14ac:dyDescent="0.2">
      <c r="A147" s="19" t="s">
        <v>877</v>
      </c>
      <c r="B147" s="20">
        <v>345</v>
      </c>
      <c r="C147" s="20">
        <v>149</v>
      </c>
      <c r="D147" s="20">
        <v>59</v>
      </c>
      <c r="E147" s="20">
        <v>28</v>
      </c>
      <c r="F147" s="20">
        <v>76</v>
      </c>
      <c r="G147" s="20">
        <v>37</v>
      </c>
      <c r="H147" s="20">
        <v>54</v>
      </c>
      <c r="I147" s="20">
        <v>82</v>
      </c>
      <c r="J147" s="20">
        <v>47</v>
      </c>
      <c r="K147" s="20">
        <v>15</v>
      </c>
      <c r="L147" s="20">
        <v>174</v>
      </c>
      <c r="M147" s="20">
        <v>75</v>
      </c>
      <c r="N147" s="20">
        <v>43</v>
      </c>
      <c r="O147" s="20">
        <v>85</v>
      </c>
      <c r="P147" s="20">
        <v>111</v>
      </c>
      <c r="Q147" s="20">
        <v>62</v>
      </c>
      <c r="R147" s="20">
        <v>28</v>
      </c>
      <c r="S147" s="20">
        <v>29</v>
      </c>
      <c r="T147" s="20">
        <v>19</v>
      </c>
      <c r="U147" s="20">
        <v>8</v>
      </c>
      <c r="V147" s="20">
        <v>17</v>
      </c>
      <c r="W147" s="20">
        <v>42</v>
      </c>
    </row>
    <row r="148" spans="1:23" x14ac:dyDescent="0.2">
      <c r="A148" s="21" t="s">
        <v>126</v>
      </c>
      <c r="B148" s="30">
        <v>100</v>
      </c>
      <c r="C148" s="30">
        <v>43.188406000000001</v>
      </c>
      <c r="D148" s="30">
        <v>17.101448999999999</v>
      </c>
      <c r="E148" s="30">
        <v>8.1159420000000004</v>
      </c>
      <c r="F148" s="30">
        <v>22.028986</v>
      </c>
      <c r="G148" s="30">
        <v>10.724638000000001</v>
      </c>
      <c r="H148" s="30">
        <v>15.652174</v>
      </c>
      <c r="I148" s="30">
        <v>23.768115999999999</v>
      </c>
      <c r="J148" s="30">
        <v>13.623188000000001</v>
      </c>
      <c r="K148" s="30">
        <v>4.3478260000000004</v>
      </c>
      <c r="L148" s="30">
        <v>50.434783000000003</v>
      </c>
      <c r="M148" s="30">
        <v>21.739129999999999</v>
      </c>
      <c r="N148" s="30">
        <v>12.463768</v>
      </c>
      <c r="O148" s="30">
        <v>24.637681000000001</v>
      </c>
      <c r="P148" s="30">
        <v>32.173912999999999</v>
      </c>
      <c r="Q148" s="30">
        <v>17.971014</v>
      </c>
      <c r="R148" s="30">
        <v>8.1159420000000004</v>
      </c>
      <c r="S148" s="30">
        <v>8.4057969999999997</v>
      </c>
      <c r="T148" s="30">
        <v>5.5072460000000003</v>
      </c>
      <c r="U148" s="30">
        <v>2.3188409999999999</v>
      </c>
      <c r="V148" s="30">
        <v>4.9275359999999999</v>
      </c>
      <c r="W148" s="30">
        <v>12.173913000000001</v>
      </c>
    </row>
    <row r="149" spans="1:23" x14ac:dyDescent="0.2">
      <c r="A149" s="19" t="s">
        <v>878</v>
      </c>
      <c r="B149" s="20">
        <v>141</v>
      </c>
      <c r="C149" s="20">
        <v>60</v>
      </c>
      <c r="D149" s="20">
        <v>16</v>
      </c>
      <c r="E149" s="20">
        <v>6</v>
      </c>
      <c r="F149" s="20">
        <v>27</v>
      </c>
      <c r="G149" s="20">
        <v>12</v>
      </c>
      <c r="H149" s="20">
        <v>21</v>
      </c>
      <c r="I149" s="20">
        <v>45</v>
      </c>
      <c r="J149" s="20">
        <v>22</v>
      </c>
      <c r="K149" s="20">
        <v>8</v>
      </c>
      <c r="L149" s="20">
        <v>67</v>
      </c>
      <c r="M149" s="20">
        <v>37</v>
      </c>
      <c r="N149" s="20">
        <v>15</v>
      </c>
      <c r="O149" s="20">
        <v>42</v>
      </c>
      <c r="P149" s="20">
        <v>50</v>
      </c>
      <c r="Q149" s="20">
        <v>30</v>
      </c>
      <c r="R149" s="20">
        <v>11</v>
      </c>
      <c r="S149" s="20">
        <v>15</v>
      </c>
      <c r="T149" s="20">
        <v>7</v>
      </c>
      <c r="U149" s="20">
        <v>3</v>
      </c>
      <c r="V149" s="20">
        <v>5</v>
      </c>
      <c r="W149" s="20">
        <v>18</v>
      </c>
    </row>
    <row r="150" spans="1:23" x14ac:dyDescent="0.2">
      <c r="A150" s="21" t="s">
        <v>126</v>
      </c>
      <c r="B150" s="30">
        <v>100</v>
      </c>
      <c r="C150" s="30">
        <v>42.553190999999998</v>
      </c>
      <c r="D150" s="30">
        <v>11.347518000000001</v>
      </c>
      <c r="E150" s="30">
        <v>4.2553190000000001</v>
      </c>
      <c r="F150" s="30">
        <v>19.148935999999999</v>
      </c>
      <c r="G150" s="30">
        <v>8.5106380000000001</v>
      </c>
      <c r="H150" s="30">
        <v>14.893617000000001</v>
      </c>
      <c r="I150" s="30">
        <v>31.914894</v>
      </c>
      <c r="J150" s="30">
        <v>15.602836999999999</v>
      </c>
      <c r="K150" s="30">
        <v>5.6737590000000004</v>
      </c>
      <c r="L150" s="30">
        <v>47.51773</v>
      </c>
      <c r="M150" s="30">
        <v>26.241135</v>
      </c>
      <c r="N150" s="30">
        <v>10.638298000000001</v>
      </c>
      <c r="O150" s="30">
        <v>29.787234000000002</v>
      </c>
      <c r="P150" s="30">
        <v>35.460993000000002</v>
      </c>
      <c r="Q150" s="30">
        <v>21.276596000000001</v>
      </c>
      <c r="R150" s="30">
        <v>7.801418</v>
      </c>
      <c r="S150" s="30">
        <v>10.638298000000001</v>
      </c>
      <c r="T150" s="30">
        <v>4.9645390000000003</v>
      </c>
      <c r="U150" s="30">
        <v>2.1276600000000001</v>
      </c>
      <c r="V150" s="30">
        <v>3.5460989999999999</v>
      </c>
      <c r="W150" s="30">
        <v>12.765957</v>
      </c>
    </row>
    <row r="151" spans="1:23" x14ac:dyDescent="0.2">
      <c r="A151" s="19" t="s">
        <v>879</v>
      </c>
      <c r="B151" s="20">
        <v>56</v>
      </c>
      <c r="C151" s="20">
        <v>18</v>
      </c>
      <c r="D151" s="20">
        <v>4</v>
      </c>
      <c r="E151" s="20">
        <v>3</v>
      </c>
      <c r="F151" s="20">
        <v>12</v>
      </c>
      <c r="G151" s="20">
        <v>6</v>
      </c>
      <c r="H151" s="20">
        <v>9</v>
      </c>
      <c r="I151" s="20">
        <v>14</v>
      </c>
      <c r="J151" s="20">
        <v>7</v>
      </c>
      <c r="K151" s="20">
        <v>2</v>
      </c>
      <c r="L151" s="20">
        <v>26</v>
      </c>
      <c r="M151" s="20">
        <v>11</v>
      </c>
      <c r="N151" s="20">
        <v>10</v>
      </c>
      <c r="O151" s="20">
        <v>24</v>
      </c>
      <c r="P151" s="20">
        <v>22</v>
      </c>
      <c r="Q151" s="20">
        <v>16</v>
      </c>
      <c r="R151" s="20">
        <v>9</v>
      </c>
      <c r="S151" s="20">
        <v>7</v>
      </c>
      <c r="T151" s="20">
        <v>5</v>
      </c>
      <c r="U151" s="20">
        <v>1</v>
      </c>
      <c r="V151" s="20">
        <v>0</v>
      </c>
      <c r="W151" s="20">
        <v>7</v>
      </c>
    </row>
    <row r="152" spans="1:23" x14ac:dyDescent="0.2">
      <c r="A152" s="21" t="s">
        <v>126</v>
      </c>
      <c r="B152" s="30">
        <v>100</v>
      </c>
      <c r="C152" s="30">
        <v>32.142856999999999</v>
      </c>
      <c r="D152" s="30">
        <v>7.1428570000000002</v>
      </c>
      <c r="E152" s="30">
        <v>5.3571429999999998</v>
      </c>
      <c r="F152" s="30">
        <v>21.428571000000002</v>
      </c>
      <c r="G152" s="30">
        <v>10.714286</v>
      </c>
      <c r="H152" s="30">
        <v>16.071428999999998</v>
      </c>
      <c r="I152" s="30">
        <v>25</v>
      </c>
      <c r="J152" s="30">
        <v>12.5</v>
      </c>
      <c r="K152" s="30">
        <v>3.5714290000000002</v>
      </c>
      <c r="L152" s="30">
        <v>46.428570999999998</v>
      </c>
      <c r="M152" s="30">
        <v>19.642856999999999</v>
      </c>
      <c r="N152" s="30">
        <v>17.857143000000001</v>
      </c>
      <c r="O152" s="30">
        <v>42.857143000000001</v>
      </c>
      <c r="P152" s="30">
        <v>39.285713999999999</v>
      </c>
      <c r="Q152" s="30">
        <v>28.571428999999998</v>
      </c>
      <c r="R152" s="30">
        <v>16.071428999999998</v>
      </c>
      <c r="S152" s="30">
        <v>12.5</v>
      </c>
      <c r="T152" s="30">
        <v>8.9285709999999998</v>
      </c>
      <c r="U152" s="30">
        <v>1.785714</v>
      </c>
      <c r="V152" s="30">
        <v>0</v>
      </c>
      <c r="W152" s="30">
        <v>12.5</v>
      </c>
    </row>
    <row r="153" spans="1:23" x14ac:dyDescent="0.2">
      <c r="A153" s="19" t="s">
        <v>880</v>
      </c>
      <c r="B153" s="20">
        <v>48</v>
      </c>
      <c r="C153" s="20">
        <v>18</v>
      </c>
      <c r="D153" s="20">
        <v>5</v>
      </c>
      <c r="E153" s="20">
        <v>2</v>
      </c>
      <c r="F153" s="20">
        <v>8</v>
      </c>
      <c r="G153" s="20">
        <v>2</v>
      </c>
      <c r="H153" s="20">
        <v>4</v>
      </c>
      <c r="I153" s="20">
        <v>12</v>
      </c>
      <c r="J153" s="20">
        <v>6</v>
      </c>
      <c r="K153" s="20">
        <v>1</v>
      </c>
      <c r="L153" s="20">
        <v>23</v>
      </c>
      <c r="M153" s="20">
        <v>13</v>
      </c>
      <c r="N153" s="20">
        <v>8</v>
      </c>
      <c r="O153" s="20">
        <v>18</v>
      </c>
      <c r="P153" s="20">
        <v>20</v>
      </c>
      <c r="Q153" s="20">
        <v>11</v>
      </c>
      <c r="R153" s="20">
        <v>4</v>
      </c>
      <c r="S153" s="20">
        <v>6</v>
      </c>
      <c r="T153" s="20">
        <v>1</v>
      </c>
      <c r="U153" s="20">
        <v>1</v>
      </c>
      <c r="V153" s="20">
        <v>3</v>
      </c>
      <c r="W153" s="20">
        <v>6</v>
      </c>
    </row>
    <row r="154" spans="1:23" x14ac:dyDescent="0.2">
      <c r="A154" s="21" t="s">
        <v>126</v>
      </c>
      <c r="B154" s="30">
        <v>100</v>
      </c>
      <c r="C154" s="30">
        <v>37.5</v>
      </c>
      <c r="D154" s="30">
        <v>10.416667</v>
      </c>
      <c r="E154" s="30">
        <v>4.1666670000000003</v>
      </c>
      <c r="F154" s="30">
        <v>16.666667</v>
      </c>
      <c r="G154" s="30">
        <v>4.1666670000000003</v>
      </c>
      <c r="H154" s="30">
        <v>8.3333329999999997</v>
      </c>
      <c r="I154" s="30">
        <v>25</v>
      </c>
      <c r="J154" s="30">
        <v>12.5</v>
      </c>
      <c r="K154" s="30">
        <v>2.0833330000000001</v>
      </c>
      <c r="L154" s="30">
        <v>47.916666999999997</v>
      </c>
      <c r="M154" s="30">
        <v>27.083333</v>
      </c>
      <c r="N154" s="30">
        <v>16.666667</v>
      </c>
      <c r="O154" s="30">
        <v>37.5</v>
      </c>
      <c r="P154" s="30">
        <v>41.666666999999997</v>
      </c>
      <c r="Q154" s="30">
        <v>22.916667</v>
      </c>
      <c r="R154" s="30">
        <v>8.3333329999999997</v>
      </c>
      <c r="S154" s="30">
        <v>12.5</v>
      </c>
      <c r="T154" s="30">
        <v>2.0833330000000001</v>
      </c>
      <c r="U154" s="30">
        <v>2.0833330000000001</v>
      </c>
      <c r="V154" s="30">
        <v>6.25</v>
      </c>
      <c r="W154" s="30">
        <v>12.5</v>
      </c>
    </row>
    <row r="155" spans="1:23" x14ac:dyDescent="0.2">
      <c r="A155" s="19" t="s">
        <v>881</v>
      </c>
      <c r="B155" s="20">
        <v>20</v>
      </c>
      <c r="C155" s="20">
        <v>8</v>
      </c>
      <c r="D155" s="20">
        <v>2</v>
      </c>
      <c r="E155" s="20">
        <v>1</v>
      </c>
      <c r="F155" s="20">
        <v>3</v>
      </c>
      <c r="G155" s="20">
        <v>2</v>
      </c>
      <c r="H155" s="20">
        <v>4</v>
      </c>
      <c r="I155" s="20">
        <v>7</v>
      </c>
      <c r="J155" s="20">
        <v>3</v>
      </c>
      <c r="K155" s="20">
        <v>1</v>
      </c>
      <c r="L155" s="20">
        <v>10</v>
      </c>
      <c r="M155" s="20">
        <v>5</v>
      </c>
      <c r="N155" s="20">
        <v>0</v>
      </c>
      <c r="O155" s="20">
        <v>9</v>
      </c>
      <c r="P155" s="20">
        <v>9</v>
      </c>
      <c r="Q155" s="20">
        <v>3</v>
      </c>
      <c r="R155" s="20">
        <v>0</v>
      </c>
      <c r="S155" s="20">
        <v>1</v>
      </c>
      <c r="T155" s="20">
        <v>0</v>
      </c>
      <c r="U155" s="20">
        <v>0</v>
      </c>
      <c r="V155" s="20">
        <v>2</v>
      </c>
      <c r="W155" s="20">
        <v>3</v>
      </c>
    </row>
    <row r="156" spans="1:23" x14ac:dyDescent="0.2">
      <c r="A156" s="21" t="s">
        <v>126</v>
      </c>
      <c r="B156" s="30">
        <v>100</v>
      </c>
      <c r="C156" s="30">
        <v>40</v>
      </c>
      <c r="D156" s="30">
        <v>10</v>
      </c>
      <c r="E156" s="30">
        <v>5</v>
      </c>
      <c r="F156" s="30">
        <v>15</v>
      </c>
      <c r="G156" s="30">
        <v>10</v>
      </c>
      <c r="H156" s="30">
        <v>20</v>
      </c>
      <c r="I156" s="30">
        <v>35</v>
      </c>
      <c r="J156" s="30">
        <v>15</v>
      </c>
      <c r="K156" s="30">
        <v>5</v>
      </c>
      <c r="L156" s="30">
        <v>50</v>
      </c>
      <c r="M156" s="30">
        <v>25</v>
      </c>
      <c r="N156" s="30">
        <v>0</v>
      </c>
      <c r="O156" s="30">
        <v>45</v>
      </c>
      <c r="P156" s="30">
        <v>45</v>
      </c>
      <c r="Q156" s="30">
        <v>15</v>
      </c>
      <c r="R156" s="30">
        <v>0</v>
      </c>
      <c r="S156" s="30">
        <v>5</v>
      </c>
      <c r="T156" s="30">
        <v>0</v>
      </c>
      <c r="U156" s="30">
        <v>0</v>
      </c>
      <c r="V156" s="30">
        <v>10</v>
      </c>
      <c r="W156" s="30">
        <v>15</v>
      </c>
    </row>
    <row r="157" spans="1:23" x14ac:dyDescent="0.2">
      <c r="A157" s="19" t="s">
        <v>882</v>
      </c>
      <c r="B157" s="20">
        <v>4</v>
      </c>
      <c r="C157" s="20">
        <v>0</v>
      </c>
      <c r="D157" s="20">
        <v>0</v>
      </c>
      <c r="E157" s="20">
        <v>0</v>
      </c>
      <c r="F157" s="20">
        <v>1</v>
      </c>
      <c r="G157" s="20">
        <v>0</v>
      </c>
      <c r="H157" s="20">
        <v>0</v>
      </c>
      <c r="I157" s="20">
        <v>0</v>
      </c>
      <c r="J157" s="20">
        <v>1</v>
      </c>
      <c r="K157" s="20">
        <v>0</v>
      </c>
      <c r="L157" s="20">
        <v>1</v>
      </c>
      <c r="M157" s="20">
        <v>0</v>
      </c>
      <c r="N157" s="20">
        <v>1</v>
      </c>
      <c r="O157" s="20">
        <v>1</v>
      </c>
      <c r="P157" s="20">
        <v>2</v>
      </c>
      <c r="Q157" s="20">
        <v>0</v>
      </c>
      <c r="R157" s="20">
        <v>0</v>
      </c>
      <c r="S157" s="20">
        <v>0</v>
      </c>
      <c r="T157" s="20">
        <v>0</v>
      </c>
      <c r="U157" s="20">
        <v>0</v>
      </c>
      <c r="V157" s="20">
        <v>1</v>
      </c>
      <c r="W157" s="20">
        <v>1</v>
      </c>
    </row>
    <row r="158" spans="1:23" x14ac:dyDescent="0.2">
      <c r="A158" s="21" t="s">
        <v>126</v>
      </c>
      <c r="B158" s="30">
        <v>100</v>
      </c>
      <c r="C158" s="30">
        <v>0</v>
      </c>
      <c r="D158" s="30">
        <v>0</v>
      </c>
      <c r="E158" s="30">
        <v>0</v>
      </c>
      <c r="F158" s="30">
        <v>25</v>
      </c>
      <c r="G158" s="30">
        <v>0</v>
      </c>
      <c r="H158" s="30">
        <v>0</v>
      </c>
      <c r="I158" s="30">
        <v>0</v>
      </c>
      <c r="J158" s="30">
        <v>25</v>
      </c>
      <c r="K158" s="30">
        <v>0</v>
      </c>
      <c r="L158" s="30">
        <v>25</v>
      </c>
      <c r="M158" s="30">
        <v>0</v>
      </c>
      <c r="N158" s="30">
        <v>25</v>
      </c>
      <c r="O158" s="30">
        <v>25</v>
      </c>
      <c r="P158" s="30">
        <v>50</v>
      </c>
      <c r="Q158" s="30">
        <v>0</v>
      </c>
      <c r="R158" s="30">
        <v>0</v>
      </c>
      <c r="S158" s="30">
        <v>0</v>
      </c>
      <c r="T158" s="30">
        <v>0</v>
      </c>
      <c r="U158" s="30">
        <v>0</v>
      </c>
      <c r="V158" s="30">
        <v>25</v>
      </c>
      <c r="W158" s="30">
        <v>25</v>
      </c>
    </row>
    <row r="159" spans="1:23" x14ac:dyDescent="0.2">
      <c r="A159" s="19" t="s">
        <v>883</v>
      </c>
      <c r="B159" s="20">
        <v>2</v>
      </c>
      <c r="C159" s="20">
        <v>1</v>
      </c>
      <c r="D159" s="20">
        <v>0</v>
      </c>
      <c r="E159" s="20">
        <v>0</v>
      </c>
      <c r="F159" s="20">
        <v>2</v>
      </c>
      <c r="G159" s="20">
        <v>0</v>
      </c>
      <c r="H159" s="20">
        <v>0</v>
      </c>
      <c r="I159" s="20">
        <v>0</v>
      </c>
      <c r="J159" s="20">
        <v>2</v>
      </c>
      <c r="K159" s="20">
        <v>0</v>
      </c>
      <c r="L159" s="20">
        <v>2</v>
      </c>
      <c r="M159" s="20">
        <v>1</v>
      </c>
      <c r="N159" s="20">
        <v>0</v>
      </c>
      <c r="O159" s="20">
        <v>1</v>
      </c>
      <c r="P159" s="20">
        <v>0</v>
      </c>
      <c r="Q159" s="20">
        <v>1</v>
      </c>
      <c r="R159" s="20">
        <v>0</v>
      </c>
      <c r="S159" s="20">
        <v>0</v>
      </c>
      <c r="T159" s="20">
        <v>0</v>
      </c>
      <c r="U159" s="20">
        <v>0</v>
      </c>
      <c r="V159" s="20">
        <v>0</v>
      </c>
      <c r="W159" s="20">
        <v>0</v>
      </c>
    </row>
    <row r="160" spans="1:23" x14ac:dyDescent="0.2">
      <c r="A160" s="21" t="s">
        <v>126</v>
      </c>
      <c r="B160" s="30">
        <v>100</v>
      </c>
      <c r="C160" s="30">
        <v>50</v>
      </c>
      <c r="D160" s="30">
        <v>0</v>
      </c>
      <c r="E160" s="30">
        <v>0</v>
      </c>
      <c r="F160" s="30">
        <v>100</v>
      </c>
      <c r="G160" s="30">
        <v>0</v>
      </c>
      <c r="H160" s="30">
        <v>0</v>
      </c>
      <c r="I160" s="30">
        <v>0</v>
      </c>
      <c r="J160" s="30">
        <v>100</v>
      </c>
      <c r="K160" s="30">
        <v>0</v>
      </c>
      <c r="L160" s="30">
        <v>100</v>
      </c>
      <c r="M160" s="30">
        <v>50</v>
      </c>
      <c r="N160" s="30">
        <v>0</v>
      </c>
      <c r="O160" s="30">
        <v>50</v>
      </c>
      <c r="P160" s="30">
        <v>0</v>
      </c>
      <c r="Q160" s="30">
        <v>50</v>
      </c>
      <c r="R160" s="30">
        <v>0</v>
      </c>
      <c r="S160" s="30">
        <v>0</v>
      </c>
      <c r="T160" s="30">
        <v>0</v>
      </c>
      <c r="U160" s="30">
        <v>0</v>
      </c>
      <c r="V160" s="30">
        <v>0</v>
      </c>
      <c r="W160" s="30">
        <v>0</v>
      </c>
    </row>
    <row r="161" spans="1:23" x14ac:dyDescent="0.2">
      <c r="A161" s="19" t="s">
        <v>884</v>
      </c>
      <c r="B161" s="20">
        <v>2</v>
      </c>
      <c r="C161" s="20">
        <v>0</v>
      </c>
      <c r="D161" s="20">
        <v>0</v>
      </c>
      <c r="E161" s="20">
        <v>1</v>
      </c>
      <c r="F161" s="20">
        <v>0</v>
      </c>
      <c r="G161" s="20">
        <v>0</v>
      </c>
      <c r="H161" s="20">
        <v>0</v>
      </c>
      <c r="I161" s="20">
        <v>1</v>
      </c>
      <c r="J161" s="20">
        <v>0</v>
      </c>
      <c r="K161" s="20">
        <v>0</v>
      </c>
      <c r="L161" s="20">
        <v>1</v>
      </c>
      <c r="M161" s="20">
        <v>1</v>
      </c>
      <c r="N161" s="20">
        <v>0</v>
      </c>
      <c r="O161" s="20">
        <v>0</v>
      </c>
      <c r="P161" s="20">
        <v>0</v>
      </c>
      <c r="Q161" s="20">
        <v>0</v>
      </c>
      <c r="R161" s="20">
        <v>0</v>
      </c>
      <c r="S161" s="20">
        <v>0</v>
      </c>
      <c r="T161" s="20">
        <v>0</v>
      </c>
      <c r="U161" s="20">
        <v>0</v>
      </c>
      <c r="V161" s="20">
        <v>0</v>
      </c>
      <c r="W161" s="20">
        <v>0</v>
      </c>
    </row>
    <row r="162" spans="1:23" x14ac:dyDescent="0.2">
      <c r="A162" s="21" t="s">
        <v>126</v>
      </c>
      <c r="B162" s="30">
        <v>100</v>
      </c>
      <c r="C162" s="30">
        <v>0</v>
      </c>
      <c r="D162" s="30">
        <v>0</v>
      </c>
      <c r="E162" s="30">
        <v>50</v>
      </c>
      <c r="F162" s="30">
        <v>0</v>
      </c>
      <c r="G162" s="30">
        <v>0</v>
      </c>
      <c r="H162" s="30">
        <v>0</v>
      </c>
      <c r="I162" s="30">
        <v>50</v>
      </c>
      <c r="J162" s="30">
        <v>0</v>
      </c>
      <c r="K162" s="30">
        <v>0</v>
      </c>
      <c r="L162" s="30">
        <v>50</v>
      </c>
      <c r="M162" s="30">
        <v>50</v>
      </c>
      <c r="N162" s="30">
        <v>0</v>
      </c>
      <c r="O162" s="30">
        <v>0</v>
      </c>
      <c r="P162" s="30">
        <v>0</v>
      </c>
      <c r="Q162" s="30">
        <v>0</v>
      </c>
      <c r="R162" s="30">
        <v>0</v>
      </c>
      <c r="S162" s="30">
        <v>0</v>
      </c>
      <c r="T162" s="30">
        <v>0</v>
      </c>
      <c r="U162" s="30">
        <v>0</v>
      </c>
      <c r="V162" s="30">
        <v>0</v>
      </c>
      <c r="W162" s="30">
        <v>0</v>
      </c>
    </row>
    <row r="163" spans="1:23" x14ac:dyDescent="0.2">
      <c r="A163" s="19" t="s">
        <v>873</v>
      </c>
      <c r="B163" s="20">
        <v>250</v>
      </c>
      <c r="C163" s="20">
        <v>90</v>
      </c>
      <c r="D163" s="20">
        <v>28</v>
      </c>
      <c r="E163" s="20">
        <v>10</v>
      </c>
      <c r="F163" s="20">
        <v>42</v>
      </c>
      <c r="G163" s="20">
        <v>19</v>
      </c>
      <c r="H163" s="20">
        <v>34</v>
      </c>
      <c r="I163" s="20">
        <v>54</v>
      </c>
      <c r="J163" s="20">
        <v>18</v>
      </c>
      <c r="K163" s="20">
        <v>14</v>
      </c>
      <c r="L163" s="20">
        <v>119</v>
      </c>
      <c r="M163" s="20">
        <v>60</v>
      </c>
      <c r="N163" s="20">
        <v>20</v>
      </c>
      <c r="O163" s="20">
        <v>63</v>
      </c>
      <c r="P163" s="20">
        <v>59</v>
      </c>
      <c r="Q163" s="20">
        <v>40</v>
      </c>
      <c r="R163" s="20">
        <v>21</v>
      </c>
      <c r="S163" s="20">
        <v>20</v>
      </c>
      <c r="T163" s="20">
        <v>11</v>
      </c>
      <c r="U163" s="20">
        <v>0</v>
      </c>
      <c r="V163" s="20">
        <v>10</v>
      </c>
      <c r="W163" s="20">
        <v>46</v>
      </c>
    </row>
    <row r="164" spans="1:23" x14ac:dyDescent="0.2">
      <c r="A164" s="21" t="s">
        <v>126</v>
      </c>
      <c r="B164" s="30">
        <v>100</v>
      </c>
      <c r="C164" s="30">
        <v>36</v>
      </c>
      <c r="D164" s="30">
        <v>11.2</v>
      </c>
      <c r="E164" s="30">
        <v>4</v>
      </c>
      <c r="F164" s="30">
        <v>16.8</v>
      </c>
      <c r="G164" s="30">
        <v>7.6</v>
      </c>
      <c r="H164" s="30">
        <v>13.6</v>
      </c>
      <c r="I164" s="30">
        <v>21.6</v>
      </c>
      <c r="J164" s="30">
        <v>7.2</v>
      </c>
      <c r="K164" s="30">
        <v>5.6</v>
      </c>
      <c r="L164" s="30">
        <v>47.6</v>
      </c>
      <c r="M164" s="30">
        <v>24</v>
      </c>
      <c r="N164" s="30">
        <v>8</v>
      </c>
      <c r="O164" s="30">
        <v>25.2</v>
      </c>
      <c r="P164" s="30">
        <v>23.6</v>
      </c>
      <c r="Q164" s="30">
        <v>16</v>
      </c>
      <c r="R164" s="30">
        <v>8.4</v>
      </c>
      <c r="S164" s="30">
        <v>8</v>
      </c>
      <c r="T164" s="30">
        <v>4.4000000000000004</v>
      </c>
      <c r="U164" s="30">
        <v>0</v>
      </c>
      <c r="V164" s="30">
        <v>4</v>
      </c>
      <c r="W164" s="30">
        <v>18.399999999999999</v>
      </c>
    </row>
    <row r="165" spans="1:23" x14ac:dyDescent="0.2">
      <c r="A165" s="18" t="s">
        <v>885</v>
      </c>
      <c r="B165" s="18"/>
      <c r="C165" s="18"/>
      <c r="D165" s="18"/>
      <c r="E165" s="18"/>
      <c r="F165" s="18"/>
      <c r="G165" s="18"/>
      <c r="H165" s="18"/>
      <c r="I165" s="18"/>
      <c r="J165" s="18"/>
      <c r="K165" s="18"/>
      <c r="L165" s="18"/>
      <c r="M165" s="18"/>
      <c r="N165" s="18"/>
      <c r="O165" s="18"/>
      <c r="P165" s="18"/>
      <c r="Q165" s="18"/>
      <c r="R165" s="18"/>
      <c r="S165" s="18"/>
      <c r="T165" s="18"/>
      <c r="U165" s="18"/>
      <c r="V165" s="18"/>
      <c r="W165" s="18"/>
    </row>
    <row r="166" spans="1:23" x14ac:dyDescent="0.2">
      <c r="A166" s="19" t="s">
        <v>886</v>
      </c>
      <c r="B166" s="20">
        <v>1712</v>
      </c>
      <c r="C166" s="20">
        <v>754</v>
      </c>
      <c r="D166" s="20">
        <v>240</v>
      </c>
      <c r="E166" s="20">
        <v>65</v>
      </c>
      <c r="F166" s="20">
        <v>350</v>
      </c>
      <c r="G166" s="20">
        <v>167</v>
      </c>
      <c r="H166" s="20">
        <v>271</v>
      </c>
      <c r="I166" s="20">
        <v>444</v>
      </c>
      <c r="J166" s="20">
        <v>227</v>
      </c>
      <c r="K166" s="20">
        <v>105</v>
      </c>
      <c r="L166" s="20">
        <v>856</v>
      </c>
      <c r="M166" s="20">
        <v>429</v>
      </c>
      <c r="N166" s="20">
        <v>166</v>
      </c>
      <c r="O166" s="20">
        <v>478</v>
      </c>
      <c r="P166" s="20">
        <v>590</v>
      </c>
      <c r="Q166" s="20">
        <v>353</v>
      </c>
      <c r="R166" s="20">
        <v>159</v>
      </c>
      <c r="S166" s="20">
        <v>177</v>
      </c>
      <c r="T166" s="20">
        <v>97</v>
      </c>
      <c r="U166" s="20">
        <v>21</v>
      </c>
      <c r="V166" s="20">
        <v>64</v>
      </c>
      <c r="W166" s="20">
        <v>222</v>
      </c>
    </row>
    <row r="167" spans="1:23" x14ac:dyDescent="0.2">
      <c r="A167" s="21" t="s">
        <v>126</v>
      </c>
      <c r="B167" s="30">
        <v>100</v>
      </c>
      <c r="C167" s="30">
        <v>44.042056000000002</v>
      </c>
      <c r="D167" s="30">
        <v>14.018692</v>
      </c>
      <c r="E167" s="30">
        <v>3.796729</v>
      </c>
      <c r="F167" s="30">
        <v>20.443925</v>
      </c>
      <c r="G167" s="30">
        <v>9.7546730000000004</v>
      </c>
      <c r="H167" s="30">
        <v>15.829439000000001</v>
      </c>
      <c r="I167" s="30">
        <v>25.934578999999999</v>
      </c>
      <c r="J167" s="30">
        <v>13.259346000000001</v>
      </c>
      <c r="K167" s="30">
        <v>6.133178</v>
      </c>
      <c r="L167" s="30">
        <v>50</v>
      </c>
      <c r="M167" s="30">
        <v>25.058411</v>
      </c>
      <c r="N167" s="30">
        <v>9.6962620000000008</v>
      </c>
      <c r="O167" s="30">
        <v>27.920560999999999</v>
      </c>
      <c r="P167" s="30">
        <v>34.462617000000002</v>
      </c>
      <c r="Q167" s="30">
        <v>20.619159</v>
      </c>
      <c r="R167" s="30">
        <v>9.2873830000000002</v>
      </c>
      <c r="S167" s="30">
        <v>10.338785</v>
      </c>
      <c r="T167" s="30">
        <v>5.6658879999999998</v>
      </c>
      <c r="U167" s="30">
        <v>1.2266360000000001</v>
      </c>
      <c r="V167" s="30">
        <v>3.738318</v>
      </c>
      <c r="W167" s="30">
        <v>12.96729</v>
      </c>
    </row>
    <row r="168" spans="1:23" x14ac:dyDescent="0.2">
      <c r="A168" s="19" t="s">
        <v>139</v>
      </c>
      <c r="B168" s="20">
        <v>76</v>
      </c>
      <c r="C168" s="20">
        <v>38</v>
      </c>
      <c r="D168" s="20">
        <v>14</v>
      </c>
      <c r="E168" s="20">
        <v>9</v>
      </c>
      <c r="F168" s="20">
        <v>14</v>
      </c>
      <c r="G168" s="20">
        <v>8</v>
      </c>
      <c r="H168" s="20">
        <v>8</v>
      </c>
      <c r="I168" s="20">
        <v>14</v>
      </c>
      <c r="J168" s="20">
        <v>11</v>
      </c>
      <c r="K168" s="20">
        <v>6</v>
      </c>
      <c r="L168" s="20">
        <v>36</v>
      </c>
      <c r="M168" s="20">
        <v>19</v>
      </c>
      <c r="N168" s="20">
        <v>11</v>
      </c>
      <c r="O168" s="20">
        <v>17</v>
      </c>
      <c r="P168" s="20">
        <v>28</v>
      </c>
      <c r="Q168" s="20">
        <v>19</v>
      </c>
      <c r="R168" s="20">
        <v>10</v>
      </c>
      <c r="S168" s="20">
        <v>10</v>
      </c>
      <c r="T168" s="20">
        <v>8</v>
      </c>
      <c r="U168" s="20">
        <v>2</v>
      </c>
      <c r="V168" s="20">
        <v>7</v>
      </c>
      <c r="W168" s="20">
        <v>4</v>
      </c>
    </row>
    <row r="169" spans="1:23" x14ac:dyDescent="0.2">
      <c r="A169" s="21" t="s">
        <v>126</v>
      </c>
      <c r="B169" s="30">
        <v>100</v>
      </c>
      <c r="C169" s="30">
        <v>50</v>
      </c>
      <c r="D169" s="30">
        <v>18.421053000000001</v>
      </c>
      <c r="E169" s="30">
        <v>11.842105</v>
      </c>
      <c r="F169" s="30">
        <v>18.421053000000001</v>
      </c>
      <c r="G169" s="30">
        <v>10.526316</v>
      </c>
      <c r="H169" s="30">
        <v>10.526316</v>
      </c>
      <c r="I169" s="30">
        <v>18.421053000000001</v>
      </c>
      <c r="J169" s="30">
        <v>14.473684</v>
      </c>
      <c r="K169" s="30">
        <v>7.8947370000000001</v>
      </c>
      <c r="L169" s="30">
        <v>47.368420999999998</v>
      </c>
      <c r="M169" s="30">
        <v>25</v>
      </c>
      <c r="N169" s="30">
        <v>14.473684</v>
      </c>
      <c r="O169" s="30">
        <v>22.368421000000001</v>
      </c>
      <c r="P169" s="30">
        <v>36.842104999999997</v>
      </c>
      <c r="Q169" s="30">
        <v>25</v>
      </c>
      <c r="R169" s="30">
        <v>13.157895</v>
      </c>
      <c r="S169" s="30">
        <v>13.157895</v>
      </c>
      <c r="T169" s="30">
        <v>10.526316</v>
      </c>
      <c r="U169" s="30">
        <v>2.6315789999999999</v>
      </c>
      <c r="V169" s="30">
        <v>9.2105259999999998</v>
      </c>
      <c r="W169" s="30">
        <v>5.2631579999999998</v>
      </c>
    </row>
    <row r="170" spans="1:23" x14ac:dyDescent="0.2">
      <c r="A170" s="19" t="s">
        <v>887</v>
      </c>
      <c r="B170" s="20">
        <v>59</v>
      </c>
      <c r="C170" s="20">
        <v>22</v>
      </c>
      <c r="D170" s="20">
        <v>9</v>
      </c>
      <c r="E170" s="20">
        <v>16</v>
      </c>
      <c r="F170" s="20">
        <v>4</v>
      </c>
      <c r="G170" s="20">
        <v>5</v>
      </c>
      <c r="H170" s="20">
        <v>7</v>
      </c>
      <c r="I170" s="20">
        <v>7</v>
      </c>
      <c r="J170" s="20">
        <v>3</v>
      </c>
      <c r="K170" s="20">
        <v>4</v>
      </c>
      <c r="L170" s="20">
        <v>26</v>
      </c>
      <c r="M170" s="20">
        <v>16</v>
      </c>
      <c r="N170" s="20">
        <v>8</v>
      </c>
      <c r="O170" s="20">
        <v>10</v>
      </c>
      <c r="P170" s="20">
        <v>9</v>
      </c>
      <c r="Q170" s="20">
        <v>9</v>
      </c>
      <c r="R170" s="20">
        <v>3</v>
      </c>
      <c r="S170" s="20">
        <v>4</v>
      </c>
      <c r="T170" s="20">
        <v>4</v>
      </c>
      <c r="U170" s="20">
        <v>1</v>
      </c>
      <c r="V170" s="20">
        <v>5</v>
      </c>
      <c r="W170" s="20">
        <v>11</v>
      </c>
    </row>
    <row r="171" spans="1:23" x14ac:dyDescent="0.2">
      <c r="A171" s="21" t="s">
        <v>126</v>
      </c>
      <c r="B171" s="30">
        <v>100</v>
      </c>
      <c r="C171" s="30">
        <v>37.288136000000002</v>
      </c>
      <c r="D171" s="30">
        <v>15.254237</v>
      </c>
      <c r="E171" s="30">
        <v>27.118644</v>
      </c>
      <c r="F171" s="30">
        <v>6.7796609999999999</v>
      </c>
      <c r="G171" s="30">
        <v>8.4745760000000008</v>
      </c>
      <c r="H171" s="30">
        <v>11.864407</v>
      </c>
      <c r="I171" s="30">
        <v>11.864407</v>
      </c>
      <c r="J171" s="30">
        <v>5.084746</v>
      </c>
      <c r="K171" s="30">
        <v>6.7796609999999999</v>
      </c>
      <c r="L171" s="30">
        <v>44.067796999999999</v>
      </c>
      <c r="M171" s="30">
        <v>27.118644</v>
      </c>
      <c r="N171" s="30">
        <v>13.559322</v>
      </c>
      <c r="O171" s="30">
        <v>16.949152999999999</v>
      </c>
      <c r="P171" s="30">
        <v>15.254237</v>
      </c>
      <c r="Q171" s="30">
        <v>15.254237</v>
      </c>
      <c r="R171" s="30">
        <v>5.084746</v>
      </c>
      <c r="S171" s="30">
        <v>6.7796609999999999</v>
      </c>
      <c r="T171" s="30">
        <v>6.7796609999999999</v>
      </c>
      <c r="U171" s="30">
        <v>1.6949149999999999</v>
      </c>
      <c r="V171" s="30">
        <v>8.4745760000000008</v>
      </c>
      <c r="W171" s="30">
        <v>18.644068000000001</v>
      </c>
    </row>
    <row r="172" spans="1:23" x14ac:dyDescent="0.2">
      <c r="A172" s="19" t="s">
        <v>140</v>
      </c>
      <c r="B172" s="20">
        <v>194</v>
      </c>
      <c r="C172" s="20">
        <v>73</v>
      </c>
      <c r="D172" s="20">
        <v>25</v>
      </c>
      <c r="E172" s="20">
        <v>43</v>
      </c>
      <c r="F172" s="20">
        <v>10</v>
      </c>
      <c r="G172" s="20">
        <v>17</v>
      </c>
      <c r="H172" s="20">
        <v>25</v>
      </c>
      <c r="I172" s="20">
        <v>29</v>
      </c>
      <c r="J172" s="20">
        <v>15</v>
      </c>
      <c r="K172" s="20">
        <v>11</v>
      </c>
      <c r="L172" s="20">
        <v>64</v>
      </c>
      <c r="M172" s="20">
        <v>40</v>
      </c>
      <c r="N172" s="20">
        <v>21</v>
      </c>
      <c r="O172" s="20">
        <v>31</v>
      </c>
      <c r="P172" s="20">
        <v>55</v>
      </c>
      <c r="Q172" s="20">
        <v>40</v>
      </c>
      <c r="R172" s="20">
        <v>7</v>
      </c>
      <c r="S172" s="20">
        <v>17</v>
      </c>
      <c r="T172" s="20">
        <v>8</v>
      </c>
      <c r="U172" s="20">
        <v>3</v>
      </c>
      <c r="V172" s="20">
        <v>9</v>
      </c>
      <c r="W172" s="20">
        <v>42</v>
      </c>
    </row>
    <row r="173" spans="1:23" x14ac:dyDescent="0.2">
      <c r="A173" s="21" t="s">
        <v>126</v>
      </c>
      <c r="B173" s="30">
        <v>100</v>
      </c>
      <c r="C173" s="30">
        <v>37.628866000000002</v>
      </c>
      <c r="D173" s="30">
        <v>12.886597999999999</v>
      </c>
      <c r="E173" s="30">
        <v>22.164947999999999</v>
      </c>
      <c r="F173" s="30">
        <v>5.1546390000000004</v>
      </c>
      <c r="G173" s="30">
        <v>8.7628869999999992</v>
      </c>
      <c r="H173" s="30">
        <v>12.886597999999999</v>
      </c>
      <c r="I173" s="30">
        <v>14.948454</v>
      </c>
      <c r="J173" s="30">
        <v>7.7319589999999998</v>
      </c>
      <c r="K173" s="30">
        <v>5.6701030000000001</v>
      </c>
      <c r="L173" s="30">
        <v>32.989691000000001</v>
      </c>
      <c r="M173" s="30">
        <v>20.618556999999999</v>
      </c>
      <c r="N173" s="30">
        <v>10.824742000000001</v>
      </c>
      <c r="O173" s="30">
        <v>15.979381</v>
      </c>
      <c r="P173" s="30">
        <v>28.350515000000001</v>
      </c>
      <c r="Q173" s="30">
        <v>20.618556999999999</v>
      </c>
      <c r="R173" s="30">
        <v>3.608247</v>
      </c>
      <c r="S173" s="30">
        <v>8.7628869999999992</v>
      </c>
      <c r="T173" s="30">
        <v>4.1237110000000001</v>
      </c>
      <c r="U173" s="30">
        <v>1.546392</v>
      </c>
      <c r="V173" s="30">
        <v>4.6391749999999998</v>
      </c>
      <c r="W173" s="30">
        <v>21.649484999999999</v>
      </c>
    </row>
    <row r="174" spans="1:23" x14ac:dyDescent="0.2">
      <c r="A174" s="19" t="s">
        <v>141</v>
      </c>
      <c r="B174" s="20">
        <v>16</v>
      </c>
      <c r="C174" s="20">
        <v>7</v>
      </c>
      <c r="D174" s="20">
        <v>4</v>
      </c>
      <c r="E174" s="20">
        <v>3</v>
      </c>
      <c r="F174" s="20">
        <v>2</v>
      </c>
      <c r="G174" s="20">
        <v>3</v>
      </c>
      <c r="H174" s="20">
        <v>2</v>
      </c>
      <c r="I174" s="20">
        <v>3</v>
      </c>
      <c r="J174" s="20">
        <v>0</v>
      </c>
      <c r="K174" s="20">
        <v>1</v>
      </c>
      <c r="L174" s="20">
        <v>7</v>
      </c>
      <c r="M174" s="20">
        <v>5</v>
      </c>
      <c r="N174" s="20">
        <v>2</v>
      </c>
      <c r="O174" s="20">
        <v>5</v>
      </c>
      <c r="P174" s="20">
        <v>5</v>
      </c>
      <c r="Q174" s="20">
        <v>3</v>
      </c>
      <c r="R174" s="20">
        <v>1</v>
      </c>
      <c r="S174" s="20">
        <v>2</v>
      </c>
      <c r="T174" s="20">
        <v>0</v>
      </c>
      <c r="U174" s="20">
        <v>1</v>
      </c>
      <c r="V174" s="20">
        <v>0</v>
      </c>
      <c r="W174" s="20">
        <v>4</v>
      </c>
    </row>
    <row r="175" spans="1:23" x14ac:dyDescent="0.2">
      <c r="A175" s="21" t="s">
        <v>126</v>
      </c>
      <c r="B175" s="30">
        <v>100</v>
      </c>
      <c r="C175" s="30">
        <v>43.75</v>
      </c>
      <c r="D175" s="30">
        <v>25</v>
      </c>
      <c r="E175" s="30">
        <v>18.75</v>
      </c>
      <c r="F175" s="30">
        <v>12.5</v>
      </c>
      <c r="G175" s="30">
        <v>18.75</v>
      </c>
      <c r="H175" s="30">
        <v>12.5</v>
      </c>
      <c r="I175" s="30">
        <v>18.75</v>
      </c>
      <c r="J175" s="30">
        <v>0</v>
      </c>
      <c r="K175" s="30">
        <v>6.25</v>
      </c>
      <c r="L175" s="30">
        <v>43.75</v>
      </c>
      <c r="M175" s="30">
        <v>31.25</v>
      </c>
      <c r="N175" s="30">
        <v>12.5</v>
      </c>
      <c r="O175" s="30">
        <v>31.25</v>
      </c>
      <c r="P175" s="30">
        <v>31.25</v>
      </c>
      <c r="Q175" s="30">
        <v>18.75</v>
      </c>
      <c r="R175" s="30">
        <v>6.25</v>
      </c>
      <c r="S175" s="30">
        <v>12.5</v>
      </c>
      <c r="T175" s="30">
        <v>0</v>
      </c>
      <c r="U175" s="30">
        <v>6.25</v>
      </c>
      <c r="V175" s="30">
        <v>0</v>
      </c>
      <c r="W175" s="30">
        <v>25</v>
      </c>
    </row>
    <row r="176" spans="1:23" x14ac:dyDescent="0.2">
      <c r="A176" s="19" t="s">
        <v>849</v>
      </c>
      <c r="B176" s="20">
        <v>46</v>
      </c>
      <c r="C176" s="20">
        <v>20</v>
      </c>
      <c r="D176" s="20">
        <v>5</v>
      </c>
      <c r="E176" s="20">
        <v>4</v>
      </c>
      <c r="F176" s="20">
        <v>4</v>
      </c>
      <c r="G176" s="20">
        <v>2</v>
      </c>
      <c r="H176" s="20">
        <v>4</v>
      </c>
      <c r="I176" s="20">
        <v>7</v>
      </c>
      <c r="J176" s="20">
        <v>4</v>
      </c>
      <c r="K176" s="20">
        <v>2</v>
      </c>
      <c r="L176" s="20">
        <v>18</v>
      </c>
      <c r="M176" s="20">
        <v>7</v>
      </c>
      <c r="N176" s="20">
        <v>3</v>
      </c>
      <c r="O176" s="20">
        <v>5</v>
      </c>
      <c r="P176" s="20">
        <v>7</v>
      </c>
      <c r="Q176" s="20">
        <v>9</v>
      </c>
      <c r="R176" s="20">
        <v>1</v>
      </c>
      <c r="S176" s="20">
        <v>1</v>
      </c>
      <c r="T176" s="20">
        <v>0</v>
      </c>
      <c r="U176" s="20">
        <v>2</v>
      </c>
      <c r="V176" s="20">
        <v>6</v>
      </c>
      <c r="W176" s="20">
        <v>6</v>
      </c>
    </row>
    <row r="177" spans="1:23" x14ac:dyDescent="0.2">
      <c r="A177" s="21" t="s">
        <v>126</v>
      </c>
      <c r="B177" s="30">
        <v>100</v>
      </c>
      <c r="C177" s="30">
        <v>43.478261000000003</v>
      </c>
      <c r="D177" s="30">
        <v>10.869565</v>
      </c>
      <c r="E177" s="30">
        <v>8.6956520000000008</v>
      </c>
      <c r="F177" s="30">
        <v>8.6956520000000008</v>
      </c>
      <c r="G177" s="30">
        <v>4.3478260000000004</v>
      </c>
      <c r="H177" s="30">
        <v>8.6956520000000008</v>
      </c>
      <c r="I177" s="30">
        <v>15.217390999999999</v>
      </c>
      <c r="J177" s="30">
        <v>8.6956520000000008</v>
      </c>
      <c r="K177" s="30">
        <v>4.3478260000000004</v>
      </c>
      <c r="L177" s="30">
        <v>39.130434999999999</v>
      </c>
      <c r="M177" s="30">
        <v>15.217390999999999</v>
      </c>
      <c r="N177" s="30">
        <v>6.5217390000000002</v>
      </c>
      <c r="O177" s="30">
        <v>10.869565</v>
      </c>
      <c r="P177" s="30">
        <v>15.217390999999999</v>
      </c>
      <c r="Q177" s="30">
        <v>19.565217000000001</v>
      </c>
      <c r="R177" s="30">
        <v>2.1739130000000002</v>
      </c>
      <c r="S177" s="30">
        <v>2.1739130000000002</v>
      </c>
      <c r="T177" s="30">
        <v>0</v>
      </c>
      <c r="U177" s="30">
        <v>4.3478260000000004</v>
      </c>
      <c r="V177" s="30">
        <v>13.043478</v>
      </c>
      <c r="W177" s="30">
        <v>13.043478</v>
      </c>
    </row>
    <row r="178" spans="1:23" x14ac:dyDescent="0.2">
      <c r="A178" s="19" t="s">
        <v>873</v>
      </c>
      <c r="B178" s="20">
        <v>85</v>
      </c>
      <c r="C178" s="20">
        <v>32</v>
      </c>
      <c r="D178" s="20">
        <v>13</v>
      </c>
      <c r="E178" s="20">
        <v>3</v>
      </c>
      <c r="F178" s="20">
        <v>17</v>
      </c>
      <c r="G178" s="20">
        <v>7</v>
      </c>
      <c r="H178" s="20">
        <v>10</v>
      </c>
      <c r="I178" s="20">
        <v>12</v>
      </c>
      <c r="J178" s="20">
        <v>4</v>
      </c>
      <c r="K178" s="20">
        <v>5</v>
      </c>
      <c r="L178" s="20">
        <v>33</v>
      </c>
      <c r="M178" s="20">
        <v>12</v>
      </c>
      <c r="N178" s="20">
        <v>7</v>
      </c>
      <c r="O178" s="20">
        <v>18</v>
      </c>
      <c r="P178" s="20">
        <v>14</v>
      </c>
      <c r="Q178" s="20">
        <v>9</v>
      </c>
      <c r="R178" s="20">
        <v>4</v>
      </c>
      <c r="S178" s="20">
        <v>7</v>
      </c>
      <c r="T178" s="20">
        <v>6</v>
      </c>
      <c r="U178" s="20">
        <v>0</v>
      </c>
      <c r="V178" s="20">
        <v>4</v>
      </c>
      <c r="W178" s="20">
        <v>14</v>
      </c>
    </row>
    <row r="179" spans="1:23" x14ac:dyDescent="0.2">
      <c r="A179" s="21" t="s">
        <v>126</v>
      </c>
      <c r="B179" s="30">
        <v>100</v>
      </c>
      <c r="C179" s="30">
        <v>37.647058999999999</v>
      </c>
      <c r="D179" s="30">
        <v>15.294117999999999</v>
      </c>
      <c r="E179" s="30">
        <v>3.5294120000000002</v>
      </c>
      <c r="F179" s="30">
        <v>20</v>
      </c>
      <c r="G179" s="30">
        <v>8.2352939999999997</v>
      </c>
      <c r="H179" s="30">
        <v>11.764706</v>
      </c>
      <c r="I179" s="30">
        <v>14.117647</v>
      </c>
      <c r="J179" s="30">
        <v>4.7058819999999999</v>
      </c>
      <c r="K179" s="30">
        <v>5.8823530000000002</v>
      </c>
      <c r="L179" s="30">
        <v>38.823529000000001</v>
      </c>
      <c r="M179" s="30">
        <v>14.117647</v>
      </c>
      <c r="N179" s="30">
        <v>8.2352939999999997</v>
      </c>
      <c r="O179" s="30">
        <v>21.176470999999999</v>
      </c>
      <c r="P179" s="30">
        <v>16.470587999999999</v>
      </c>
      <c r="Q179" s="30">
        <v>10.588234999999999</v>
      </c>
      <c r="R179" s="30">
        <v>4.7058819999999999</v>
      </c>
      <c r="S179" s="30">
        <v>8.2352939999999997</v>
      </c>
      <c r="T179" s="30">
        <v>7.0588240000000004</v>
      </c>
      <c r="U179" s="30">
        <v>0</v>
      </c>
      <c r="V179" s="30">
        <v>4.7058819999999999</v>
      </c>
      <c r="W179" s="30">
        <v>16.470587999999999</v>
      </c>
    </row>
    <row r="180" spans="1:23" x14ac:dyDescent="0.2">
      <c r="A180" s="18" t="s">
        <v>888</v>
      </c>
      <c r="B180" s="18"/>
      <c r="C180" s="18"/>
      <c r="D180" s="18"/>
      <c r="E180" s="18"/>
      <c r="F180" s="18"/>
      <c r="G180" s="18"/>
      <c r="H180" s="18"/>
      <c r="I180" s="18"/>
      <c r="J180" s="18"/>
      <c r="K180" s="18"/>
      <c r="L180" s="18"/>
      <c r="M180" s="18"/>
      <c r="N180" s="18"/>
      <c r="O180" s="18"/>
      <c r="P180" s="18"/>
      <c r="Q180" s="18"/>
      <c r="R180" s="18"/>
      <c r="S180" s="18"/>
      <c r="T180" s="18"/>
      <c r="U180" s="18"/>
      <c r="V180" s="18"/>
      <c r="W180" s="18"/>
    </row>
    <row r="181" spans="1:23" x14ac:dyDescent="0.2">
      <c r="A181" s="19" t="s">
        <v>889</v>
      </c>
      <c r="B181" s="20">
        <v>1212</v>
      </c>
      <c r="C181" s="20">
        <v>560</v>
      </c>
      <c r="D181" s="20">
        <v>172</v>
      </c>
      <c r="E181" s="20">
        <v>12</v>
      </c>
      <c r="F181" s="20">
        <v>263</v>
      </c>
      <c r="G181" s="20">
        <v>122</v>
      </c>
      <c r="H181" s="20">
        <v>195</v>
      </c>
      <c r="I181" s="20">
        <v>322</v>
      </c>
      <c r="J181" s="20">
        <v>165</v>
      </c>
      <c r="K181" s="20">
        <v>68</v>
      </c>
      <c r="L181" s="20">
        <v>622</v>
      </c>
      <c r="M181" s="20">
        <v>321</v>
      </c>
      <c r="N181" s="20">
        <v>123</v>
      </c>
      <c r="O181" s="20">
        <v>343</v>
      </c>
      <c r="P181" s="20">
        <v>469</v>
      </c>
      <c r="Q181" s="20">
        <v>268</v>
      </c>
      <c r="R181" s="20">
        <v>120</v>
      </c>
      <c r="S181" s="20">
        <v>140</v>
      </c>
      <c r="T181" s="20">
        <v>77</v>
      </c>
      <c r="U181" s="20">
        <v>16</v>
      </c>
      <c r="V181" s="20">
        <v>43</v>
      </c>
      <c r="W181" s="20">
        <v>133</v>
      </c>
    </row>
    <row r="182" spans="1:23" x14ac:dyDescent="0.2">
      <c r="A182" s="21" t="s">
        <v>126</v>
      </c>
      <c r="B182" s="30">
        <v>100</v>
      </c>
      <c r="C182" s="30">
        <v>46.204619999999998</v>
      </c>
      <c r="D182" s="30">
        <v>14.191419</v>
      </c>
      <c r="E182" s="30">
        <v>0.99009899999999995</v>
      </c>
      <c r="F182" s="30">
        <v>21.699670000000001</v>
      </c>
      <c r="G182" s="30">
        <v>10.066007000000001</v>
      </c>
      <c r="H182" s="30">
        <v>16.089109000000001</v>
      </c>
      <c r="I182" s="30">
        <v>26.567657000000001</v>
      </c>
      <c r="J182" s="30">
        <v>13.613861</v>
      </c>
      <c r="K182" s="30">
        <v>5.6105609999999997</v>
      </c>
      <c r="L182" s="30">
        <v>51.320132000000001</v>
      </c>
      <c r="M182" s="30">
        <v>26.485149</v>
      </c>
      <c r="N182" s="30">
        <v>10.148515</v>
      </c>
      <c r="O182" s="30">
        <v>28.300329999999999</v>
      </c>
      <c r="P182" s="30">
        <v>38.696370000000002</v>
      </c>
      <c r="Q182" s="30">
        <v>22.112210999999999</v>
      </c>
      <c r="R182" s="30">
        <v>9.9009900000000002</v>
      </c>
      <c r="S182" s="30">
        <v>11.551155</v>
      </c>
      <c r="T182" s="30">
        <v>6.353135</v>
      </c>
      <c r="U182" s="30">
        <v>1.3201320000000001</v>
      </c>
      <c r="V182" s="30">
        <v>3.5478550000000002</v>
      </c>
      <c r="W182" s="30">
        <v>10.973597</v>
      </c>
    </row>
    <row r="183" spans="1:23" x14ac:dyDescent="0.2">
      <c r="A183" s="19" t="s">
        <v>890</v>
      </c>
      <c r="B183" s="20">
        <v>24</v>
      </c>
      <c r="C183" s="20">
        <v>9</v>
      </c>
      <c r="D183" s="20">
        <v>4</v>
      </c>
      <c r="E183" s="20">
        <v>7</v>
      </c>
      <c r="F183" s="20">
        <v>6</v>
      </c>
      <c r="G183" s="20">
        <v>4</v>
      </c>
      <c r="H183" s="20">
        <v>5</v>
      </c>
      <c r="I183" s="20">
        <v>10</v>
      </c>
      <c r="J183" s="20">
        <v>4</v>
      </c>
      <c r="K183" s="20">
        <v>1</v>
      </c>
      <c r="L183" s="20">
        <v>12</v>
      </c>
      <c r="M183" s="20">
        <v>6</v>
      </c>
      <c r="N183" s="20">
        <v>5</v>
      </c>
      <c r="O183" s="20">
        <v>6</v>
      </c>
      <c r="P183" s="20">
        <v>10</v>
      </c>
      <c r="Q183" s="20">
        <v>4</v>
      </c>
      <c r="R183" s="20">
        <v>1</v>
      </c>
      <c r="S183" s="20">
        <v>1</v>
      </c>
      <c r="T183" s="20">
        <v>1</v>
      </c>
      <c r="U183" s="20">
        <v>0</v>
      </c>
      <c r="V183" s="20">
        <v>0</v>
      </c>
      <c r="W183" s="20">
        <v>4</v>
      </c>
    </row>
    <row r="184" spans="1:23" x14ac:dyDescent="0.2">
      <c r="A184" s="21" t="s">
        <v>126</v>
      </c>
      <c r="B184" s="30">
        <v>100</v>
      </c>
      <c r="C184" s="30">
        <v>37.5</v>
      </c>
      <c r="D184" s="30">
        <v>16.666667</v>
      </c>
      <c r="E184" s="30">
        <v>29.166667</v>
      </c>
      <c r="F184" s="30">
        <v>25</v>
      </c>
      <c r="G184" s="30">
        <v>16.666667</v>
      </c>
      <c r="H184" s="30">
        <v>20.833333</v>
      </c>
      <c r="I184" s="30">
        <v>41.666666999999997</v>
      </c>
      <c r="J184" s="30">
        <v>16.666667</v>
      </c>
      <c r="K184" s="30">
        <v>4.1666670000000003</v>
      </c>
      <c r="L184" s="30">
        <v>50</v>
      </c>
      <c r="M184" s="30">
        <v>25</v>
      </c>
      <c r="N184" s="30">
        <v>20.833333</v>
      </c>
      <c r="O184" s="30">
        <v>25</v>
      </c>
      <c r="P184" s="30">
        <v>41.666666999999997</v>
      </c>
      <c r="Q184" s="30">
        <v>16.666667</v>
      </c>
      <c r="R184" s="30">
        <v>4.1666670000000003</v>
      </c>
      <c r="S184" s="30">
        <v>4.1666670000000003</v>
      </c>
      <c r="T184" s="30">
        <v>4.1666670000000003</v>
      </c>
      <c r="U184" s="30">
        <v>0</v>
      </c>
      <c r="V184" s="30">
        <v>0</v>
      </c>
      <c r="W184" s="30">
        <v>16.666667</v>
      </c>
    </row>
    <row r="185" spans="1:23" x14ac:dyDescent="0.2">
      <c r="A185" s="19" t="s">
        <v>891</v>
      </c>
      <c r="B185" s="20">
        <v>76</v>
      </c>
      <c r="C185" s="20">
        <v>23</v>
      </c>
      <c r="D185" s="20">
        <v>9</v>
      </c>
      <c r="E185" s="20">
        <v>25</v>
      </c>
      <c r="F185" s="20">
        <v>15</v>
      </c>
      <c r="G185" s="20">
        <v>9</v>
      </c>
      <c r="H185" s="20">
        <v>13</v>
      </c>
      <c r="I185" s="20">
        <v>19</v>
      </c>
      <c r="J185" s="20">
        <v>14</v>
      </c>
      <c r="K185" s="20">
        <v>6</v>
      </c>
      <c r="L185" s="20">
        <v>38</v>
      </c>
      <c r="M185" s="20">
        <v>17</v>
      </c>
      <c r="N185" s="20">
        <v>13</v>
      </c>
      <c r="O185" s="20">
        <v>23</v>
      </c>
      <c r="P185" s="20">
        <v>25</v>
      </c>
      <c r="Q185" s="20">
        <v>13</v>
      </c>
      <c r="R185" s="20">
        <v>0</v>
      </c>
      <c r="S185" s="20">
        <v>7</v>
      </c>
      <c r="T185" s="20">
        <v>1</v>
      </c>
      <c r="U185" s="20">
        <v>0</v>
      </c>
      <c r="V185" s="20">
        <v>4</v>
      </c>
      <c r="W185" s="20">
        <v>10</v>
      </c>
    </row>
    <row r="186" spans="1:23" x14ac:dyDescent="0.2">
      <c r="A186" s="21" t="s">
        <v>126</v>
      </c>
      <c r="B186" s="30">
        <v>100</v>
      </c>
      <c r="C186" s="30">
        <v>30.263158000000001</v>
      </c>
      <c r="D186" s="30">
        <v>11.842105</v>
      </c>
      <c r="E186" s="30">
        <v>32.894736999999999</v>
      </c>
      <c r="F186" s="30">
        <v>19.736841999999999</v>
      </c>
      <c r="G186" s="30">
        <v>11.842105</v>
      </c>
      <c r="H186" s="30">
        <v>17.105263000000001</v>
      </c>
      <c r="I186" s="30">
        <v>25</v>
      </c>
      <c r="J186" s="30">
        <v>18.421053000000001</v>
      </c>
      <c r="K186" s="30">
        <v>7.8947370000000001</v>
      </c>
      <c r="L186" s="30">
        <v>50</v>
      </c>
      <c r="M186" s="30">
        <v>22.368421000000001</v>
      </c>
      <c r="N186" s="30">
        <v>17.105263000000001</v>
      </c>
      <c r="O186" s="30">
        <v>30.263158000000001</v>
      </c>
      <c r="P186" s="30">
        <v>32.894736999999999</v>
      </c>
      <c r="Q186" s="30">
        <v>17.105263000000001</v>
      </c>
      <c r="R186" s="30">
        <v>0</v>
      </c>
      <c r="S186" s="30">
        <v>9.2105259999999998</v>
      </c>
      <c r="T186" s="30">
        <v>1.3157890000000001</v>
      </c>
      <c r="U186" s="30">
        <v>0</v>
      </c>
      <c r="V186" s="30">
        <v>5.2631579999999998</v>
      </c>
      <c r="W186" s="30">
        <v>13.157895</v>
      </c>
    </row>
    <row r="187" spans="1:23" x14ac:dyDescent="0.2">
      <c r="A187" s="19" t="s">
        <v>892</v>
      </c>
      <c r="B187" s="20">
        <v>43</v>
      </c>
      <c r="C187" s="20">
        <v>19</v>
      </c>
      <c r="D187" s="20">
        <v>8</v>
      </c>
      <c r="E187" s="20">
        <v>18</v>
      </c>
      <c r="F187" s="20">
        <v>8</v>
      </c>
      <c r="G187" s="20">
        <v>5</v>
      </c>
      <c r="H187" s="20">
        <v>9</v>
      </c>
      <c r="I187" s="20">
        <v>11</v>
      </c>
      <c r="J187" s="20">
        <v>4</v>
      </c>
      <c r="K187" s="20">
        <v>5</v>
      </c>
      <c r="L187" s="20">
        <v>24</v>
      </c>
      <c r="M187" s="20">
        <v>8</v>
      </c>
      <c r="N187" s="20">
        <v>4</v>
      </c>
      <c r="O187" s="20">
        <v>13</v>
      </c>
      <c r="P187" s="20">
        <v>16</v>
      </c>
      <c r="Q187" s="20">
        <v>10</v>
      </c>
      <c r="R187" s="20">
        <v>6</v>
      </c>
      <c r="S187" s="20">
        <v>3</v>
      </c>
      <c r="T187" s="20">
        <v>1</v>
      </c>
      <c r="U187" s="20">
        <v>3</v>
      </c>
      <c r="V187" s="20">
        <v>1</v>
      </c>
      <c r="W187" s="20">
        <v>4</v>
      </c>
    </row>
    <row r="188" spans="1:23" x14ac:dyDescent="0.2">
      <c r="A188" s="21" t="s">
        <v>126</v>
      </c>
      <c r="B188" s="30">
        <v>100</v>
      </c>
      <c r="C188" s="30">
        <v>44.186047000000002</v>
      </c>
      <c r="D188" s="30">
        <v>18.604651</v>
      </c>
      <c r="E188" s="30">
        <v>41.860464999999998</v>
      </c>
      <c r="F188" s="30">
        <v>18.604651</v>
      </c>
      <c r="G188" s="30">
        <v>11.627907</v>
      </c>
      <c r="H188" s="30">
        <v>20.930233000000001</v>
      </c>
      <c r="I188" s="30">
        <v>25.581395000000001</v>
      </c>
      <c r="J188" s="30">
        <v>9.3023260000000008</v>
      </c>
      <c r="K188" s="30">
        <v>11.627907</v>
      </c>
      <c r="L188" s="30">
        <v>55.813952999999998</v>
      </c>
      <c r="M188" s="30">
        <v>18.604651</v>
      </c>
      <c r="N188" s="30">
        <v>9.3023260000000008</v>
      </c>
      <c r="O188" s="30">
        <v>30.232558000000001</v>
      </c>
      <c r="P188" s="30">
        <v>37.209302000000001</v>
      </c>
      <c r="Q188" s="30">
        <v>23.255814000000001</v>
      </c>
      <c r="R188" s="30">
        <v>13.953488</v>
      </c>
      <c r="S188" s="30">
        <v>6.9767440000000001</v>
      </c>
      <c r="T188" s="30">
        <v>2.3255810000000001</v>
      </c>
      <c r="U188" s="30">
        <v>6.9767440000000001</v>
      </c>
      <c r="V188" s="30">
        <v>2.3255810000000001</v>
      </c>
      <c r="W188" s="30">
        <v>9.3023260000000008</v>
      </c>
    </row>
    <row r="189" spans="1:23" x14ac:dyDescent="0.2">
      <c r="A189" s="19" t="s">
        <v>893</v>
      </c>
      <c r="B189" s="20">
        <v>14</v>
      </c>
      <c r="C189" s="20">
        <v>9</v>
      </c>
      <c r="D189" s="20">
        <v>3</v>
      </c>
      <c r="E189" s="20">
        <v>4</v>
      </c>
      <c r="F189" s="20">
        <v>2</v>
      </c>
      <c r="G189" s="20">
        <v>0</v>
      </c>
      <c r="H189" s="20">
        <v>3</v>
      </c>
      <c r="I189" s="20">
        <v>3</v>
      </c>
      <c r="J189" s="20">
        <v>2</v>
      </c>
      <c r="K189" s="20">
        <v>2</v>
      </c>
      <c r="L189" s="20">
        <v>8</v>
      </c>
      <c r="M189" s="20">
        <v>5</v>
      </c>
      <c r="N189" s="20">
        <v>3</v>
      </c>
      <c r="O189" s="20">
        <v>6</v>
      </c>
      <c r="P189" s="20">
        <v>9</v>
      </c>
      <c r="Q189" s="20">
        <v>4</v>
      </c>
      <c r="R189" s="20">
        <v>2</v>
      </c>
      <c r="S189" s="20">
        <v>2</v>
      </c>
      <c r="T189" s="20">
        <v>2</v>
      </c>
      <c r="U189" s="20">
        <v>0</v>
      </c>
      <c r="V189" s="20">
        <v>0</v>
      </c>
      <c r="W189" s="20">
        <v>2</v>
      </c>
    </row>
    <row r="190" spans="1:23" x14ac:dyDescent="0.2">
      <c r="A190" s="21" t="s">
        <v>126</v>
      </c>
      <c r="B190" s="30">
        <v>100</v>
      </c>
      <c r="C190" s="30">
        <v>64.285713999999999</v>
      </c>
      <c r="D190" s="30">
        <v>21.428571000000002</v>
      </c>
      <c r="E190" s="30">
        <v>28.571428999999998</v>
      </c>
      <c r="F190" s="30">
        <v>14.285714</v>
      </c>
      <c r="G190" s="30">
        <v>0</v>
      </c>
      <c r="H190" s="30">
        <v>21.428571000000002</v>
      </c>
      <c r="I190" s="30">
        <v>21.428571000000002</v>
      </c>
      <c r="J190" s="30">
        <v>14.285714</v>
      </c>
      <c r="K190" s="30">
        <v>14.285714</v>
      </c>
      <c r="L190" s="30">
        <v>57.142856999999999</v>
      </c>
      <c r="M190" s="30">
        <v>35.714286000000001</v>
      </c>
      <c r="N190" s="30">
        <v>21.428571000000002</v>
      </c>
      <c r="O190" s="30">
        <v>42.857143000000001</v>
      </c>
      <c r="P190" s="30">
        <v>64.285713999999999</v>
      </c>
      <c r="Q190" s="30">
        <v>28.571428999999998</v>
      </c>
      <c r="R190" s="30">
        <v>14.285714</v>
      </c>
      <c r="S190" s="30">
        <v>14.285714</v>
      </c>
      <c r="T190" s="30">
        <v>14.285714</v>
      </c>
      <c r="U190" s="30">
        <v>0</v>
      </c>
      <c r="V190" s="30">
        <v>0</v>
      </c>
      <c r="W190" s="30">
        <v>14.285714</v>
      </c>
    </row>
    <row r="191" spans="1:23" x14ac:dyDescent="0.2">
      <c r="A191" s="19" t="s">
        <v>894</v>
      </c>
      <c r="B191" s="20">
        <v>5</v>
      </c>
      <c r="C191" s="20">
        <v>1</v>
      </c>
      <c r="D191" s="20">
        <v>1</v>
      </c>
      <c r="E191" s="20">
        <v>1</v>
      </c>
      <c r="F191" s="20">
        <v>1</v>
      </c>
      <c r="G191" s="20">
        <v>0</v>
      </c>
      <c r="H191" s="20">
        <v>0</v>
      </c>
      <c r="I191" s="20">
        <v>1</v>
      </c>
      <c r="J191" s="20">
        <v>0</v>
      </c>
      <c r="K191" s="20">
        <v>0</v>
      </c>
      <c r="L191" s="20">
        <v>2</v>
      </c>
      <c r="M191" s="20">
        <v>2</v>
      </c>
      <c r="N191" s="20">
        <v>1</v>
      </c>
      <c r="O191" s="20">
        <v>1</v>
      </c>
      <c r="P191" s="20">
        <v>1</v>
      </c>
      <c r="Q191" s="20">
        <v>0</v>
      </c>
      <c r="R191" s="20">
        <v>0</v>
      </c>
      <c r="S191" s="20">
        <v>0</v>
      </c>
      <c r="T191" s="20">
        <v>1</v>
      </c>
      <c r="U191" s="20">
        <v>0</v>
      </c>
      <c r="V191" s="20">
        <v>2</v>
      </c>
      <c r="W191" s="20">
        <v>0</v>
      </c>
    </row>
    <row r="192" spans="1:23" x14ac:dyDescent="0.2">
      <c r="A192" s="21" t="s">
        <v>126</v>
      </c>
      <c r="B192" s="30">
        <v>100</v>
      </c>
      <c r="C192" s="30">
        <v>20</v>
      </c>
      <c r="D192" s="30">
        <v>20</v>
      </c>
      <c r="E192" s="30">
        <v>20</v>
      </c>
      <c r="F192" s="30">
        <v>20</v>
      </c>
      <c r="G192" s="30">
        <v>0</v>
      </c>
      <c r="H192" s="30">
        <v>0</v>
      </c>
      <c r="I192" s="30">
        <v>20</v>
      </c>
      <c r="J192" s="30">
        <v>0</v>
      </c>
      <c r="K192" s="30">
        <v>0</v>
      </c>
      <c r="L192" s="30">
        <v>40</v>
      </c>
      <c r="M192" s="30">
        <v>40</v>
      </c>
      <c r="N192" s="30">
        <v>20</v>
      </c>
      <c r="O192" s="30">
        <v>20</v>
      </c>
      <c r="P192" s="30">
        <v>20</v>
      </c>
      <c r="Q192" s="30">
        <v>0</v>
      </c>
      <c r="R192" s="30">
        <v>0</v>
      </c>
      <c r="S192" s="30">
        <v>0</v>
      </c>
      <c r="T192" s="30">
        <v>20</v>
      </c>
      <c r="U192" s="30">
        <v>0</v>
      </c>
      <c r="V192" s="30">
        <v>40</v>
      </c>
      <c r="W192" s="30">
        <v>0</v>
      </c>
    </row>
    <row r="193" spans="1:23" x14ac:dyDescent="0.2">
      <c r="A193" s="19" t="s">
        <v>873</v>
      </c>
      <c r="B193" s="20">
        <v>414</v>
      </c>
      <c r="C193" s="20">
        <v>171</v>
      </c>
      <c r="D193" s="20">
        <v>57</v>
      </c>
      <c r="E193" s="20">
        <v>7</v>
      </c>
      <c r="F193" s="20">
        <v>69</v>
      </c>
      <c r="G193" s="20">
        <v>35</v>
      </c>
      <c r="H193" s="20">
        <v>54</v>
      </c>
      <c r="I193" s="20">
        <v>92</v>
      </c>
      <c r="J193" s="20">
        <v>49</v>
      </c>
      <c r="K193" s="20">
        <v>29</v>
      </c>
      <c r="L193" s="20">
        <v>186</v>
      </c>
      <c r="M193" s="20">
        <v>89</v>
      </c>
      <c r="N193" s="20">
        <v>28</v>
      </c>
      <c r="O193" s="20">
        <v>103</v>
      </c>
      <c r="P193" s="20">
        <v>88</v>
      </c>
      <c r="Q193" s="20">
        <v>73</v>
      </c>
      <c r="R193" s="20">
        <v>40</v>
      </c>
      <c r="S193" s="20">
        <v>34</v>
      </c>
      <c r="T193" s="20">
        <v>22</v>
      </c>
      <c r="U193" s="20">
        <v>4</v>
      </c>
      <c r="V193" s="20">
        <v>21</v>
      </c>
      <c r="W193" s="20">
        <v>73</v>
      </c>
    </row>
    <row r="194" spans="1:23" x14ac:dyDescent="0.2">
      <c r="A194" s="21" t="s">
        <v>126</v>
      </c>
      <c r="B194" s="30">
        <v>100</v>
      </c>
      <c r="C194" s="30">
        <v>41.304347999999997</v>
      </c>
      <c r="D194" s="30">
        <v>13.768115999999999</v>
      </c>
      <c r="E194" s="30">
        <v>1.6908209999999999</v>
      </c>
      <c r="F194" s="30">
        <v>16.666667</v>
      </c>
      <c r="G194" s="30">
        <v>8.4541059999999995</v>
      </c>
      <c r="H194" s="30">
        <v>13.043478</v>
      </c>
      <c r="I194" s="30">
        <v>22.222221999999999</v>
      </c>
      <c r="J194" s="30">
        <v>11.835749</v>
      </c>
      <c r="K194" s="30">
        <v>7.0048310000000003</v>
      </c>
      <c r="L194" s="30">
        <v>44.927536000000003</v>
      </c>
      <c r="M194" s="30">
        <v>21.497585000000001</v>
      </c>
      <c r="N194" s="30">
        <v>6.7632849999999998</v>
      </c>
      <c r="O194" s="30">
        <v>24.879227</v>
      </c>
      <c r="P194" s="30">
        <v>21.256039000000001</v>
      </c>
      <c r="Q194" s="30">
        <v>17.632850000000001</v>
      </c>
      <c r="R194" s="30">
        <v>9.6618359999999992</v>
      </c>
      <c r="S194" s="30">
        <v>8.2125599999999999</v>
      </c>
      <c r="T194" s="30">
        <v>5.3140099999999997</v>
      </c>
      <c r="U194" s="30">
        <v>0.96618400000000004</v>
      </c>
      <c r="V194" s="30">
        <v>5.0724640000000001</v>
      </c>
      <c r="W194" s="30">
        <v>17.632850000000001</v>
      </c>
    </row>
    <row r="195" spans="1:23" x14ac:dyDescent="0.2">
      <c r="A195" s="18" t="s">
        <v>895</v>
      </c>
      <c r="B195" s="18"/>
      <c r="C195" s="18"/>
      <c r="D195" s="18"/>
      <c r="E195" s="18"/>
      <c r="F195" s="18"/>
      <c r="G195" s="18"/>
      <c r="H195" s="18"/>
      <c r="I195" s="18"/>
      <c r="J195" s="18"/>
      <c r="K195" s="18"/>
      <c r="L195" s="18"/>
      <c r="M195" s="18"/>
      <c r="N195" s="18"/>
      <c r="O195" s="18"/>
      <c r="P195" s="18"/>
      <c r="Q195" s="18"/>
      <c r="R195" s="18"/>
      <c r="S195" s="18"/>
      <c r="T195" s="18"/>
      <c r="U195" s="18"/>
      <c r="V195" s="18"/>
      <c r="W195" s="18"/>
    </row>
    <row r="196" spans="1:23" x14ac:dyDescent="0.2">
      <c r="A196" s="19" t="s">
        <v>889</v>
      </c>
      <c r="B196" s="20">
        <v>13</v>
      </c>
      <c r="C196" s="20">
        <v>6</v>
      </c>
      <c r="D196" s="20">
        <v>1</v>
      </c>
      <c r="E196" s="20">
        <v>0</v>
      </c>
      <c r="F196" s="20">
        <v>1</v>
      </c>
      <c r="G196" s="20">
        <v>1</v>
      </c>
      <c r="H196" s="20">
        <v>1</v>
      </c>
      <c r="I196" s="20">
        <v>1</v>
      </c>
      <c r="J196" s="20">
        <v>1</v>
      </c>
      <c r="K196" s="20">
        <v>0</v>
      </c>
      <c r="L196" s="20">
        <v>3</v>
      </c>
      <c r="M196" s="20">
        <v>2</v>
      </c>
      <c r="N196" s="20">
        <v>1</v>
      </c>
      <c r="O196" s="20">
        <v>3</v>
      </c>
      <c r="P196" s="20">
        <v>1</v>
      </c>
      <c r="Q196" s="20">
        <v>2</v>
      </c>
      <c r="R196" s="20">
        <v>1</v>
      </c>
      <c r="S196" s="20">
        <v>1</v>
      </c>
      <c r="T196" s="20">
        <v>0</v>
      </c>
      <c r="U196" s="20">
        <v>0</v>
      </c>
      <c r="V196" s="20">
        <v>1</v>
      </c>
      <c r="W196" s="20">
        <v>3</v>
      </c>
    </row>
    <row r="197" spans="1:23" x14ac:dyDescent="0.2">
      <c r="A197" s="21" t="s">
        <v>126</v>
      </c>
      <c r="B197" s="30">
        <v>100</v>
      </c>
      <c r="C197" s="30">
        <v>46.153846000000001</v>
      </c>
      <c r="D197" s="30">
        <v>7.6923079999999997</v>
      </c>
      <c r="E197" s="30">
        <v>0</v>
      </c>
      <c r="F197" s="30">
        <v>7.6923079999999997</v>
      </c>
      <c r="G197" s="30">
        <v>7.6923079999999997</v>
      </c>
      <c r="H197" s="30">
        <v>7.6923079999999997</v>
      </c>
      <c r="I197" s="30">
        <v>7.6923079999999997</v>
      </c>
      <c r="J197" s="30">
        <v>7.6923079999999997</v>
      </c>
      <c r="K197" s="30">
        <v>0</v>
      </c>
      <c r="L197" s="30">
        <v>23.076923000000001</v>
      </c>
      <c r="M197" s="30">
        <v>15.384615</v>
      </c>
      <c r="N197" s="30">
        <v>7.6923079999999997</v>
      </c>
      <c r="O197" s="30">
        <v>23.076923000000001</v>
      </c>
      <c r="P197" s="30">
        <v>7.6923079999999997</v>
      </c>
      <c r="Q197" s="30">
        <v>15.384615</v>
      </c>
      <c r="R197" s="30">
        <v>7.6923079999999997</v>
      </c>
      <c r="S197" s="30">
        <v>7.6923079999999997</v>
      </c>
      <c r="T197" s="30">
        <v>0</v>
      </c>
      <c r="U197" s="30">
        <v>0</v>
      </c>
      <c r="V197" s="30">
        <v>7.6923079999999997</v>
      </c>
      <c r="W197" s="30">
        <v>23.076923000000001</v>
      </c>
    </row>
    <row r="198" spans="1:23" x14ac:dyDescent="0.2">
      <c r="A198" s="19" t="s">
        <v>890</v>
      </c>
      <c r="B198" s="20">
        <v>89</v>
      </c>
      <c r="C198" s="20">
        <v>31</v>
      </c>
      <c r="D198" s="20">
        <v>19</v>
      </c>
      <c r="E198" s="20">
        <v>24</v>
      </c>
      <c r="F198" s="20">
        <v>8</v>
      </c>
      <c r="G198" s="20">
        <v>12</v>
      </c>
      <c r="H198" s="20">
        <v>13</v>
      </c>
      <c r="I198" s="20">
        <v>11</v>
      </c>
      <c r="J198" s="20">
        <v>8</v>
      </c>
      <c r="K198" s="20">
        <v>9</v>
      </c>
      <c r="L198" s="20">
        <v>35</v>
      </c>
      <c r="M198" s="20">
        <v>19</v>
      </c>
      <c r="N198" s="20">
        <v>12</v>
      </c>
      <c r="O198" s="20">
        <v>16</v>
      </c>
      <c r="P198" s="20">
        <v>15</v>
      </c>
      <c r="Q198" s="20">
        <v>15</v>
      </c>
      <c r="R198" s="20">
        <v>6</v>
      </c>
      <c r="S198" s="20">
        <v>7</v>
      </c>
      <c r="T198" s="20">
        <v>4</v>
      </c>
      <c r="U198" s="20">
        <v>1</v>
      </c>
      <c r="V198" s="20">
        <v>4</v>
      </c>
      <c r="W198" s="20">
        <v>20</v>
      </c>
    </row>
    <row r="199" spans="1:23" x14ac:dyDescent="0.2">
      <c r="A199" s="21" t="s">
        <v>126</v>
      </c>
      <c r="B199" s="30">
        <v>100</v>
      </c>
      <c r="C199" s="30">
        <v>34.831460999999997</v>
      </c>
      <c r="D199" s="30">
        <v>21.348314999999999</v>
      </c>
      <c r="E199" s="30">
        <v>26.966291999999999</v>
      </c>
      <c r="F199" s="30">
        <v>8.9887639999999998</v>
      </c>
      <c r="G199" s="30">
        <v>13.483146</v>
      </c>
      <c r="H199" s="30">
        <v>14.606742000000001</v>
      </c>
      <c r="I199" s="30">
        <v>12.359551</v>
      </c>
      <c r="J199" s="30">
        <v>8.9887639999999998</v>
      </c>
      <c r="K199" s="30">
        <v>10.112360000000001</v>
      </c>
      <c r="L199" s="30">
        <v>39.325842999999999</v>
      </c>
      <c r="M199" s="30">
        <v>21.348314999999999</v>
      </c>
      <c r="N199" s="30">
        <v>13.483146</v>
      </c>
      <c r="O199" s="30">
        <v>17.977528</v>
      </c>
      <c r="P199" s="30">
        <v>16.853933000000001</v>
      </c>
      <c r="Q199" s="30">
        <v>16.853933000000001</v>
      </c>
      <c r="R199" s="30">
        <v>6.7415729999999998</v>
      </c>
      <c r="S199" s="30">
        <v>7.8651689999999999</v>
      </c>
      <c r="T199" s="30">
        <v>4.4943819999999999</v>
      </c>
      <c r="U199" s="30">
        <v>1.123596</v>
      </c>
      <c r="V199" s="30">
        <v>4.4943819999999999</v>
      </c>
      <c r="W199" s="30">
        <v>22.471910000000001</v>
      </c>
    </row>
    <row r="200" spans="1:23" x14ac:dyDescent="0.2">
      <c r="A200" s="19" t="s">
        <v>891</v>
      </c>
      <c r="B200" s="20">
        <v>143</v>
      </c>
      <c r="C200" s="20">
        <v>57</v>
      </c>
      <c r="D200" s="20">
        <v>20</v>
      </c>
      <c r="E200" s="20">
        <v>35</v>
      </c>
      <c r="F200" s="20">
        <v>6</v>
      </c>
      <c r="G200" s="20">
        <v>11</v>
      </c>
      <c r="H200" s="20">
        <v>19</v>
      </c>
      <c r="I200" s="20">
        <v>27</v>
      </c>
      <c r="J200" s="20">
        <v>8</v>
      </c>
      <c r="K200" s="20">
        <v>5</v>
      </c>
      <c r="L200" s="20">
        <v>54</v>
      </c>
      <c r="M200" s="20">
        <v>35</v>
      </c>
      <c r="N200" s="20">
        <v>19</v>
      </c>
      <c r="O200" s="20">
        <v>25</v>
      </c>
      <c r="P200" s="20">
        <v>43</v>
      </c>
      <c r="Q200" s="20">
        <v>29</v>
      </c>
      <c r="R200" s="20">
        <v>3</v>
      </c>
      <c r="S200" s="20">
        <v>15</v>
      </c>
      <c r="T200" s="20">
        <v>8</v>
      </c>
      <c r="U200" s="20">
        <v>2</v>
      </c>
      <c r="V200" s="20">
        <v>7</v>
      </c>
      <c r="W200" s="20">
        <v>26</v>
      </c>
    </row>
    <row r="201" spans="1:23" ht="11.15" customHeight="1" x14ac:dyDescent="0.2">
      <c r="A201" s="21" t="s">
        <v>126</v>
      </c>
      <c r="B201" s="30">
        <v>100</v>
      </c>
      <c r="C201" s="30">
        <v>39.860140000000001</v>
      </c>
      <c r="D201" s="30">
        <v>13.986014000000001</v>
      </c>
      <c r="E201" s="30">
        <v>24.475524</v>
      </c>
      <c r="F201" s="30">
        <v>4.1958039999999999</v>
      </c>
      <c r="G201" s="30">
        <v>7.6923079999999997</v>
      </c>
      <c r="H201" s="30">
        <v>13.286713000000001</v>
      </c>
      <c r="I201" s="30">
        <v>18.881119000000002</v>
      </c>
      <c r="J201" s="30">
        <v>5.5944060000000002</v>
      </c>
      <c r="K201" s="30">
        <v>3.4965030000000001</v>
      </c>
      <c r="L201" s="30">
        <v>37.762238000000004</v>
      </c>
      <c r="M201" s="30">
        <v>24.475524</v>
      </c>
      <c r="N201" s="30">
        <v>13.286713000000001</v>
      </c>
      <c r="O201" s="30">
        <v>17.482517000000001</v>
      </c>
      <c r="P201" s="30">
        <v>30.069929999999999</v>
      </c>
      <c r="Q201" s="30">
        <v>20.279720000000001</v>
      </c>
      <c r="R201" s="30">
        <v>2.0979019999999999</v>
      </c>
      <c r="S201" s="30">
        <v>10.489509999999999</v>
      </c>
      <c r="T201" s="30">
        <v>5.5944060000000002</v>
      </c>
      <c r="U201" s="30">
        <v>1.398601</v>
      </c>
      <c r="V201" s="30">
        <v>4.895105</v>
      </c>
      <c r="W201" s="30">
        <v>18.181818</v>
      </c>
    </row>
    <row r="202" spans="1:23" ht="11.15" customHeight="1" x14ac:dyDescent="0.2">
      <c r="A202" s="19" t="s">
        <v>892</v>
      </c>
      <c r="B202" s="20">
        <v>27</v>
      </c>
      <c r="C202" s="20">
        <v>11</v>
      </c>
      <c r="D202" s="20">
        <v>1</v>
      </c>
      <c r="E202" s="20">
        <v>6</v>
      </c>
      <c r="F202" s="20">
        <v>2</v>
      </c>
      <c r="G202" s="20">
        <v>2</v>
      </c>
      <c r="H202" s="20">
        <v>3</v>
      </c>
      <c r="I202" s="20">
        <v>2</v>
      </c>
      <c r="J202" s="20">
        <v>4</v>
      </c>
      <c r="K202" s="20">
        <v>2</v>
      </c>
      <c r="L202" s="20">
        <v>9</v>
      </c>
      <c r="M202" s="20">
        <v>3</v>
      </c>
      <c r="N202" s="20">
        <v>2</v>
      </c>
      <c r="O202" s="20">
        <v>4</v>
      </c>
      <c r="P202" s="20">
        <v>7</v>
      </c>
      <c r="Q202" s="20">
        <v>8</v>
      </c>
      <c r="R202" s="20">
        <v>1</v>
      </c>
      <c r="S202" s="20">
        <v>0</v>
      </c>
      <c r="T202" s="20">
        <v>0</v>
      </c>
      <c r="U202" s="20">
        <v>1</v>
      </c>
      <c r="V202" s="20">
        <v>3</v>
      </c>
      <c r="W202" s="20">
        <v>5</v>
      </c>
    </row>
    <row r="203" spans="1:23" ht="11.15" customHeight="1" x14ac:dyDescent="0.2">
      <c r="A203" s="21" t="s">
        <v>126</v>
      </c>
      <c r="B203" s="30">
        <v>100</v>
      </c>
      <c r="C203" s="30">
        <v>40.740741</v>
      </c>
      <c r="D203" s="30">
        <v>3.7037040000000001</v>
      </c>
      <c r="E203" s="30">
        <v>22.222221999999999</v>
      </c>
      <c r="F203" s="30">
        <v>7.4074070000000001</v>
      </c>
      <c r="G203" s="30">
        <v>7.4074070000000001</v>
      </c>
      <c r="H203" s="30">
        <v>11.111110999999999</v>
      </c>
      <c r="I203" s="30">
        <v>7.4074070000000001</v>
      </c>
      <c r="J203" s="30">
        <v>14.814814999999999</v>
      </c>
      <c r="K203" s="30">
        <v>7.4074070000000001</v>
      </c>
      <c r="L203" s="30">
        <v>33.333333000000003</v>
      </c>
      <c r="M203" s="30">
        <v>11.111110999999999</v>
      </c>
      <c r="N203" s="30">
        <v>7.4074070000000001</v>
      </c>
      <c r="O203" s="30">
        <v>14.814814999999999</v>
      </c>
      <c r="P203" s="30">
        <v>25.925926</v>
      </c>
      <c r="Q203" s="30">
        <v>29.629629999999999</v>
      </c>
      <c r="R203" s="30">
        <v>3.7037040000000001</v>
      </c>
      <c r="S203" s="30">
        <v>0</v>
      </c>
      <c r="T203" s="30">
        <v>0</v>
      </c>
      <c r="U203" s="30">
        <v>3.7037040000000001</v>
      </c>
      <c r="V203" s="30">
        <v>11.111110999999999</v>
      </c>
      <c r="W203" s="30">
        <v>18.518519000000001</v>
      </c>
    </row>
    <row r="204" spans="1:23" ht="11.15" customHeight="1" x14ac:dyDescent="0.2">
      <c r="A204" s="19" t="s">
        <v>893</v>
      </c>
      <c r="B204" s="20">
        <v>5</v>
      </c>
      <c r="C204" s="20">
        <v>2</v>
      </c>
      <c r="D204" s="20">
        <v>0</v>
      </c>
      <c r="E204" s="20">
        <v>0</v>
      </c>
      <c r="F204" s="20">
        <v>0</v>
      </c>
      <c r="G204" s="20">
        <v>1</v>
      </c>
      <c r="H204" s="20">
        <v>1</v>
      </c>
      <c r="I204" s="20">
        <v>1</v>
      </c>
      <c r="J204" s="20">
        <v>0</v>
      </c>
      <c r="K204" s="20">
        <v>1</v>
      </c>
      <c r="L204" s="20">
        <v>2</v>
      </c>
      <c r="M204" s="20">
        <v>2</v>
      </c>
      <c r="N204" s="20">
        <v>0</v>
      </c>
      <c r="O204" s="20">
        <v>0</v>
      </c>
      <c r="P204" s="20">
        <v>2</v>
      </c>
      <c r="Q204" s="20">
        <v>1</v>
      </c>
      <c r="R204" s="20">
        <v>1</v>
      </c>
      <c r="S204" s="20">
        <v>0</v>
      </c>
      <c r="T204" s="20">
        <v>0</v>
      </c>
      <c r="U204" s="20">
        <v>0</v>
      </c>
      <c r="V204" s="20">
        <v>0</v>
      </c>
      <c r="W204" s="20">
        <v>1</v>
      </c>
    </row>
    <row r="205" spans="1:23" ht="11.15" customHeight="1" x14ac:dyDescent="0.2">
      <c r="A205" s="21" t="s">
        <v>126</v>
      </c>
      <c r="B205" s="30">
        <v>100</v>
      </c>
      <c r="C205" s="30">
        <v>40</v>
      </c>
      <c r="D205" s="30">
        <v>0</v>
      </c>
      <c r="E205" s="30">
        <v>0</v>
      </c>
      <c r="F205" s="30">
        <v>0</v>
      </c>
      <c r="G205" s="30">
        <v>20</v>
      </c>
      <c r="H205" s="30">
        <v>20</v>
      </c>
      <c r="I205" s="30">
        <v>20</v>
      </c>
      <c r="J205" s="30">
        <v>0</v>
      </c>
      <c r="K205" s="30">
        <v>20</v>
      </c>
      <c r="L205" s="30">
        <v>40</v>
      </c>
      <c r="M205" s="30">
        <v>40</v>
      </c>
      <c r="N205" s="30">
        <v>0</v>
      </c>
      <c r="O205" s="30">
        <v>0</v>
      </c>
      <c r="P205" s="30">
        <v>40</v>
      </c>
      <c r="Q205" s="30">
        <v>20</v>
      </c>
      <c r="R205" s="30">
        <v>20</v>
      </c>
      <c r="S205" s="30">
        <v>0</v>
      </c>
      <c r="T205" s="30">
        <v>0</v>
      </c>
      <c r="U205" s="30">
        <v>0</v>
      </c>
      <c r="V205" s="30">
        <v>0</v>
      </c>
      <c r="W205" s="30">
        <v>20</v>
      </c>
    </row>
    <row r="206" spans="1:23" ht="11.15" customHeight="1" x14ac:dyDescent="0.2">
      <c r="A206" s="19" t="s">
        <v>894</v>
      </c>
      <c r="B206" s="20">
        <v>10</v>
      </c>
      <c r="C206" s="20">
        <v>3</v>
      </c>
      <c r="D206" s="20">
        <v>0</v>
      </c>
      <c r="E206" s="20">
        <v>0</v>
      </c>
      <c r="F206" s="20">
        <v>1</v>
      </c>
      <c r="G206" s="20">
        <v>0</v>
      </c>
      <c r="H206" s="20">
        <v>0</v>
      </c>
      <c r="I206" s="20">
        <v>1</v>
      </c>
      <c r="J206" s="20">
        <v>0</v>
      </c>
      <c r="K206" s="20">
        <v>0</v>
      </c>
      <c r="L206" s="20">
        <v>2</v>
      </c>
      <c r="M206" s="20">
        <v>4</v>
      </c>
      <c r="N206" s="20">
        <v>0</v>
      </c>
      <c r="O206" s="20">
        <v>2</v>
      </c>
      <c r="P206" s="20">
        <v>3</v>
      </c>
      <c r="Q206" s="20">
        <v>1</v>
      </c>
      <c r="R206" s="20">
        <v>0</v>
      </c>
      <c r="S206" s="20">
        <v>1</v>
      </c>
      <c r="T206" s="20">
        <v>0</v>
      </c>
      <c r="U206" s="20">
        <v>1</v>
      </c>
      <c r="V206" s="20">
        <v>2</v>
      </c>
      <c r="W206" s="20">
        <v>3</v>
      </c>
    </row>
    <row r="207" spans="1:23" ht="11.15" customHeight="1" x14ac:dyDescent="0.2">
      <c r="A207" s="21" t="s">
        <v>126</v>
      </c>
      <c r="B207" s="30">
        <v>100</v>
      </c>
      <c r="C207" s="30">
        <v>30</v>
      </c>
      <c r="D207" s="30">
        <v>0</v>
      </c>
      <c r="E207" s="30">
        <v>0</v>
      </c>
      <c r="F207" s="30">
        <v>10</v>
      </c>
      <c r="G207" s="30">
        <v>0</v>
      </c>
      <c r="H207" s="30">
        <v>0</v>
      </c>
      <c r="I207" s="30">
        <v>10</v>
      </c>
      <c r="J207" s="30">
        <v>0</v>
      </c>
      <c r="K207" s="30">
        <v>0</v>
      </c>
      <c r="L207" s="30">
        <v>20</v>
      </c>
      <c r="M207" s="30">
        <v>40</v>
      </c>
      <c r="N207" s="30">
        <v>0</v>
      </c>
      <c r="O207" s="30">
        <v>20</v>
      </c>
      <c r="P207" s="30">
        <v>30</v>
      </c>
      <c r="Q207" s="30">
        <v>10</v>
      </c>
      <c r="R207" s="30">
        <v>0</v>
      </c>
      <c r="S207" s="30">
        <v>10</v>
      </c>
      <c r="T207" s="30">
        <v>0</v>
      </c>
      <c r="U207" s="30">
        <v>10</v>
      </c>
      <c r="V207" s="30">
        <v>20</v>
      </c>
      <c r="W207" s="30">
        <v>30</v>
      </c>
    </row>
    <row r="208" spans="1:23" ht="11.15" customHeight="1" x14ac:dyDescent="0.2">
      <c r="A208" s="19" t="s">
        <v>873</v>
      </c>
      <c r="B208" s="20">
        <v>28</v>
      </c>
      <c r="C208" s="20">
        <v>12</v>
      </c>
      <c r="D208" s="20">
        <v>2</v>
      </c>
      <c r="E208" s="20">
        <v>1</v>
      </c>
      <c r="F208" s="20">
        <v>2</v>
      </c>
      <c r="G208" s="20">
        <v>0</v>
      </c>
      <c r="H208" s="20">
        <v>1</v>
      </c>
      <c r="I208" s="20">
        <v>3</v>
      </c>
      <c r="J208" s="20">
        <v>1</v>
      </c>
      <c r="K208" s="20">
        <v>1</v>
      </c>
      <c r="L208" s="20">
        <v>10</v>
      </c>
      <c r="M208" s="20">
        <v>3</v>
      </c>
      <c r="N208" s="20">
        <v>0</v>
      </c>
      <c r="O208" s="20">
        <v>1</v>
      </c>
      <c r="P208" s="20">
        <v>5</v>
      </c>
      <c r="Q208" s="20">
        <v>5</v>
      </c>
      <c r="R208" s="20">
        <v>0</v>
      </c>
      <c r="S208" s="20">
        <v>0</v>
      </c>
      <c r="T208" s="20">
        <v>0</v>
      </c>
      <c r="U208" s="20">
        <v>2</v>
      </c>
      <c r="V208" s="20">
        <v>3</v>
      </c>
      <c r="W208" s="20">
        <v>5</v>
      </c>
    </row>
    <row r="209" spans="1:23" ht="11.15" customHeight="1" x14ac:dyDescent="0.2">
      <c r="A209" s="21" t="s">
        <v>126</v>
      </c>
      <c r="B209" s="30">
        <v>100</v>
      </c>
      <c r="C209" s="30">
        <v>42.857143000000001</v>
      </c>
      <c r="D209" s="30">
        <v>7.1428570000000002</v>
      </c>
      <c r="E209" s="30">
        <v>3.5714290000000002</v>
      </c>
      <c r="F209" s="30">
        <v>7.1428570000000002</v>
      </c>
      <c r="G209" s="30">
        <v>0</v>
      </c>
      <c r="H209" s="30">
        <v>3.5714290000000002</v>
      </c>
      <c r="I209" s="30">
        <v>10.714286</v>
      </c>
      <c r="J209" s="30">
        <v>3.5714290000000002</v>
      </c>
      <c r="K209" s="30">
        <v>3.5714290000000002</v>
      </c>
      <c r="L209" s="30">
        <v>35.714286000000001</v>
      </c>
      <c r="M209" s="30">
        <v>10.714286</v>
      </c>
      <c r="N209" s="30">
        <v>0</v>
      </c>
      <c r="O209" s="30">
        <v>3.5714290000000002</v>
      </c>
      <c r="P209" s="30">
        <v>17.857143000000001</v>
      </c>
      <c r="Q209" s="30">
        <v>17.857143000000001</v>
      </c>
      <c r="R209" s="30">
        <v>0</v>
      </c>
      <c r="S209" s="30">
        <v>0</v>
      </c>
      <c r="T209" s="30">
        <v>0</v>
      </c>
      <c r="U209" s="30">
        <v>7.1428570000000002</v>
      </c>
      <c r="V209" s="30">
        <v>10.714286</v>
      </c>
      <c r="W209" s="30">
        <v>17.857143000000001</v>
      </c>
    </row>
    <row r="210" spans="1:23" ht="11.15" customHeight="1" x14ac:dyDescent="0.2">
      <c r="A210" s="18" t="s">
        <v>142</v>
      </c>
      <c r="B210" s="18"/>
      <c r="C210" s="18"/>
      <c r="D210" s="18"/>
      <c r="E210" s="18"/>
      <c r="F210" s="18"/>
      <c r="G210" s="18"/>
      <c r="H210" s="18"/>
      <c r="I210" s="18"/>
      <c r="J210" s="18"/>
      <c r="K210" s="18"/>
      <c r="L210" s="18"/>
      <c r="M210" s="18"/>
      <c r="N210" s="18"/>
      <c r="O210" s="18"/>
      <c r="P210" s="18"/>
      <c r="Q210" s="18"/>
      <c r="R210" s="18"/>
      <c r="S210" s="18"/>
      <c r="T210" s="18"/>
      <c r="U210" s="18"/>
      <c r="V210" s="18"/>
      <c r="W210" s="18"/>
    </row>
    <row r="211" spans="1:23" ht="11.15" customHeight="1" x14ac:dyDescent="0.2">
      <c r="A211" s="19" t="s">
        <v>896</v>
      </c>
      <c r="B211" s="20">
        <v>90</v>
      </c>
      <c r="C211" s="20">
        <v>59</v>
      </c>
      <c r="D211" s="20">
        <v>30</v>
      </c>
      <c r="E211" s="20">
        <v>12</v>
      </c>
      <c r="F211" s="20">
        <v>26</v>
      </c>
      <c r="G211" s="20">
        <v>26</v>
      </c>
      <c r="H211" s="20">
        <v>20</v>
      </c>
      <c r="I211" s="20">
        <v>32</v>
      </c>
      <c r="J211" s="20">
        <v>14</v>
      </c>
      <c r="K211" s="20">
        <v>9</v>
      </c>
      <c r="L211" s="20">
        <v>53</v>
      </c>
      <c r="M211" s="20">
        <v>38</v>
      </c>
      <c r="N211" s="20">
        <v>16</v>
      </c>
      <c r="O211" s="20">
        <v>28</v>
      </c>
      <c r="P211" s="20">
        <v>47</v>
      </c>
      <c r="Q211" s="20">
        <v>21</v>
      </c>
      <c r="R211" s="20">
        <v>12</v>
      </c>
      <c r="S211" s="20">
        <v>16</v>
      </c>
      <c r="T211" s="20">
        <v>8</v>
      </c>
      <c r="U211" s="20">
        <v>3</v>
      </c>
      <c r="V211" s="20">
        <v>2</v>
      </c>
      <c r="W211" s="20">
        <v>6</v>
      </c>
    </row>
    <row r="212" spans="1:23" ht="11.15" customHeight="1" x14ac:dyDescent="0.2">
      <c r="A212" s="21" t="s">
        <v>126</v>
      </c>
      <c r="B212" s="30">
        <v>100</v>
      </c>
      <c r="C212" s="30">
        <v>65.555555999999996</v>
      </c>
      <c r="D212" s="30">
        <v>33.333333000000003</v>
      </c>
      <c r="E212" s="30">
        <v>13.333333</v>
      </c>
      <c r="F212" s="30">
        <v>28.888888999999999</v>
      </c>
      <c r="G212" s="30">
        <v>28.888888999999999</v>
      </c>
      <c r="H212" s="30">
        <v>22.222221999999999</v>
      </c>
      <c r="I212" s="30">
        <v>35.555556000000003</v>
      </c>
      <c r="J212" s="30">
        <v>15.555555999999999</v>
      </c>
      <c r="K212" s="30">
        <v>10</v>
      </c>
      <c r="L212" s="30">
        <v>58.888888999999999</v>
      </c>
      <c r="M212" s="30">
        <v>42.222222000000002</v>
      </c>
      <c r="N212" s="30">
        <v>17.777778000000001</v>
      </c>
      <c r="O212" s="30">
        <v>31.111111000000001</v>
      </c>
      <c r="P212" s="30">
        <v>52.222222000000002</v>
      </c>
      <c r="Q212" s="30">
        <v>23.333333</v>
      </c>
      <c r="R212" s="30">
        <v>13.333333</v>
      </c>
      <c r="S212" s="30">
        <v>17.777778000000001</v>
      </c>
      <c r="T212" s="30">
        <v>8.8888890000000007</v>
      </c>
      <c r="U212" s="30">
        <v>3.3333330000000001</v>
      </c>
      <c r="V212" s="30">
        <v>2.2222219999999999</v>
      </c>
      <c r="W212" s="30">
        <v>6.6666670000000003</v>
      </c>
    </row>
    <row r="213" spans="1:23" ht="11.15" customHeight="1" x14ac:dyDescent="0.2">
      <c r="A213" s="19" t="s">
        <v>897</v>
      </c>
      <c r="B213" s="20">
        <v>307</v>
      </c>
      <c r="C213" s="20">
        <v>158</v>
      </c>
      <c r="D213" s="20">
        <v>53</v>
      </c>
      <c r="E213" s="20">
        <v>23</v>
      </c>
      <c r="F213" s="20">
        <v>53</v>
      </c>
      <c r="G213" s="20">
        <v>54</v>
      </c>
      <c r="H213" s="20">
        <v>57</v>
      </c>
      <c r="I213" s="20">
        <v>85</v>
      </c>
      <c r="J213" s="20">
        <v>49</v>
      </c>
      <c r="K213" s="20">
        <v>23</v>
      </c>
      <c r="L213" s="20">
        <v>142</v>
      </c>
      <c r="M213" s="20">
        <v>98</v>
      </c>
      <c r="N213" s="20">
        <v>39</v>
      </c>
      <c r="O213" s="20">
        <v>77</v>
      </c>
      <c r="P213" s="20">
        <v>150</v>
      </c>
      <c r="Q213" s="20">
        <v>86</v>
      </c>
      <c r="R213" s="20">
        <v>19</v>
      </c>
      <c r="S213" s="20">
        <v>51</v>
      </c>
      <c r="T213" s="20">
        <v>26</v>
      </c>
      <c r="U213" s="20">
        <v>3</v>
      </c>
      <c r="V213" s="20">
        <v>12</v>
      </c>
      <c r="W213" s="20">
        <v>27</v>
      </c>
    </row>
    <row r="214" spans="1:23" ht="11.15" customHeight="1" x14ac:dyDescent="0.2">
      <c r="A214" s="21" t="s">
        <v>126</v>
      </c>
      <c r="B214" s="30">
        <v>100</v>
      </c>
      <c r="C214" s="30">
        <v>51.465797999999999</v>
      </c>
      <c r="D214" s="30">
        <v>17.263843999999999</v>
      </c>
      <c r="E214" s="30">
        <v>7.4918570000000004</v>
      </c>
      <c r="F214" s="30">
        <v>17.263843999999999</v>
      </c>
      <c r="G214" s="30">
        <v>17.589576999999998</v>
      </c>
      <c r="H214" s="30">
        <v>18.566775</v>
      </c>
      <c r="I214" s="30">
        <v>27.687296</v>
      </c>
      <c r="J214" s="30">
        <v>15.960912</v>
      </c>
      <c r="K214" s="30">
        <v>7.4918570000000004</v>
      </c>
      <c r="L214" s="30">
        <v>46.254072000000001</v>
      </c>
      <c r="M214" s="30">
        <v>31.921824000000001</v>
      </c>
      <c r="N214" s="30">
        <v>12.703583</v>
      </c>
      <c r="O214" s="30">
        <v>25.081433000000001</v>
      </c>
      <c r="P214" s="30">
        <v>48.859935</v>
      </c>
      <c r="Q214" s="30">
        <v>28.013029</v>
      </c>
      <c r="R214" s="30">
        <v>6.1889250000000002</v>
      </c>
      <c r="S214" s="30">
        <v>16.612378</v>
      </c>
      <c r="T214" s="30">
        <v>8.4690550000000009</v>
      </c>
      <c r="U214" s="30">
        <v>0.97719900000000004</v>
      </c>
      <c r="V214" s="30">
        <v>3.908795</v>
      </c>
      <c r="W214" s="30">
        <v>8.7947880000000005</v>
      </c>
    </row>
    <row r="215" spans="1:23" ht="11.15" customHeight="1" x14ac:dyDescent="0.2">
      <c r="A215" s="19" t="s">
        <v>898</v>
      </c>
      <c r="B215" s="20">
        <v>392</v>
      </c>
      <c r="C215" s="20">
        <v>174</v>
      </c>
      <c r="D215" s="20">
        <v>51</v>
      </c>
      <c r="E215" s="20">
        <v>30</v>
      </c>
      <c r="F215" s="20">
        <v>82</v>
      </c>
      <c r="G215" s="20">
        <v>46</v>
      </c>
      <c r="H215" s="20">
        <v>67</v>
      </c>
      <c r="I215" s="20">
        <v>99</v>
      </c>
      <c r="J215" s="20">
        <v>53</v>
      </c>
      <c r="K215" s="20">
        <v>20</v>
      </c>
      <c r="L215" s="20">
        <v>207</v>
      </c>
      <c r="M215" s="20">
        <v>113</v>
      </c>
      <c r="N215" s="20">
        <v>57</v>
      </c>
      <c r="O215" s="20">
        <v>128</v>
      </c>
      <c r="P215" s="20">
        <v>168</v>
      </c>
      <c r="Q215" s="20">
        <v>97</v>
      </c>
      <c r="R215" s="20">
        <v>34</v>
      </c>
      <c r="S215" s="20">
        <v>45</v>
      </c>
      <c r="T215" s="20">
        <v>23</v>
      </c>
      <c r="U215" s="20">
        <v>9</v>
      </c>
      <c r="V215" s="20">
        <v>11</v>
      </c>
      <c r="W215" s="20">
        <v>44</v>
      </c>
    </row>
    <row r="216" spans="1:23" ht="11.15" customHeight="1" x14ac:dyDescent="0.2">
      <c r="A216" s="21" t="s">
        <v>126</v>
      </c>
      <c r="B216" s="30">
        <v>100</v>
      </c>
      <c r="C216" s="30">
        <v>44.387754999999999</v>
      </c>
      <c r="D216" s="30">
        <v>13.010204</v>
      </c>
      <c r="E216" s="30">
        <v>7.6530610000000001</v>
      </c>
      <c r="F216" s="30">
        <v>20.918367</v>
      </c>
      <c r="G216" s="30">
        <v>11.734693999999999</v>
      </c>
      <c r="H216" s="30">
        <v>17.091837000000002</v>
      </c>
      <c r="I216" s="30">
        <v>25.255102000000001</v>
      </c>
      <c r="J216" s="30">
        <v>13.520408</v>
      </c>
      <c r="K216" s="30">
        <v>5.1020409999999998</v>
      </c>
      <c r="L216" s="30">
        <v>52.806122000000002</v>
      </c>
      <c r="M216" s="30">
        <v>28.826530999999999</v>
      </c>
      <c r="N216" s="30">
        <v>14.540816</v>
      </c>
      <c r="O216" s="30">
        <v>32.653061000000001</v>
      </c>
      <c r="P216" s="30">
        <v>42.857143000000001</v>
      </c>
      <c r="Q216" s="30">
        <v>24.744897999999999</v>
      </c>
      <c r="R216" s="30">
        <v>8.6734690000000008</v>
      </c>
      <c r="S216" s="30">
        <v>11.479592</v>
      </c>
      <c r="T216" s="30">
        <v>5.8673469999999996</v>
      </c>
      <c r="U216" s="30">
        <v>2.2959179999999999</v>
      </c>
      <c r="V216" s="30">
        <v>2.8061219999999998</v>
      </c>
      <c r="W216" s="30">
        <v>11.224489999999999</v>
      </c>
    </row>
    <row r="217" spans="1:23" ht="11.15" customHeight="1" x14ac:dyDescent="0.2">
      <c r="A217" s="19" t="s">
        <v>899</v>
      </c>
      <c r="B217" s="20">
        <v>379</v>
      </c>
      <c r="C217" s="20">
        <v>146</v>
      </c>
      <c r="D217" s="20">
        <v>36</v>
      </c>
      <c r="E217" s="20">
        <v>23</v>
      </c>
      <c r="F217" s="20">
        <v>82</v>
      </c>
      <c r="G217" s="20">
        <v>25</v>
      </c>
      <c r="H217" s="20">
        <v>56</v>
      </c>
      <c r="I217" s="20">
        <v>92</v>
      </c>
      <c r="J217" s="20">
        <v>45</v>
      </c>
      <c r="K217" s="20">
        <v>23</v>
      </c>
      <c r="L217" s="20">
        <v>181</v>
      </c>
      <c r="M217" s="20">
        <v>95</v>
      </c>
      <c r="N217" s="20">
        <v>44</v>
      </c>
      <c r="O217" s="20">
        <v>108</v>
      </c>
      <c r="P217" s="20">
        <v>114</v>
      </c>
      <c r="Q217" s="20">
        <v>87</v>
      </c>
      <c r="R217" s="20">
        <v>32</v>
      </c>
      <c r="S217" s="20">
        <v>39</v>
      </c>
      <c r="T217" s="20">
        <v>19</v>
      </c>
      <c r="U217" s="20">
        <v>4</v>
      </c>
      <c r="V217" s="20">
        <v>12</v>
      </c>
      <c r="W217" s="20">
        <v>56</v>
      </c>
    </row>
    <row r="218" spans="1:23" ht="11.15" customHeight="1" x14ac:dyDescent="0.2">
      <c r="A218" s="21" t="s">
        <v>126</v>
      </c>
      <c r="B218" s="30">
        <v>100</v>
      </c>
      <c r="C218" s="30">
        <v>38.522427</v>
      </c>
      <c r="D218" s="30">
        <v>9.4986809999999995</v>
      </c>
      <c r="E218" s="30">
        <v>6.0686020000000003</v>
      </c>
      <c r="F218" s="30">
        <v>21.635884000000001</v>
      </c>
      <c r="G218" s="30">
        <v>6.5963060000000002</v>
      </c>
      <c r="H218" s="30">
        <v>14.775726000000001</v>
      </c>
      <c r="I218" s="30">
        <v>24.274405999999999</v>
      </c>
      <c r="J218" s="30">
        <v>11.873351</v>
      </c>
      <c r="K218" s="30">
        <v>6.0686020000000003</v>
      </c>
      <c r="L218" s="30">
        <v>47.757255999999998</v>
      </c>
      <c r="M218" s="30">
        <v>25.065963</v>
      </c>
      <c r="N218" s="30">
        <v>11.609499</v>
      </c>
      <c r="O218" s="30">
        <v>28.496041999999999</v>
      </c>
      <c r="P218" s="30">
        <v>30.079156000000001</v>
      </c>
      <c r="Q218" s="30">
        <v>22.955145000000002</v>
      </c>
      <c r="R218" s="30">
        <v>8.4432720000000003</v>
      </c>
      <c r="S218" s="30">
        <v>10.290236999999999</v>
      </c>
      <c r="T218" s="30">
        <v>5.0131930000000002</v>
      </c>
      <c r="U218" s="30">
        <v>1.055409</v>
      </c>
      <c r="V218" s="30">
        <v>3.1662270000000001</v>
      </c>
      <c r="W218" s="30">
        <v>14.775726000000001</v>
      </c>
    </row>
    <row r="219" spans="1:23" ht="11.15" customHeight="1" x14ac:dyDescent="0.2">
      <c r="A219" s="19" t="s">
        <v>900</v>
      </c>
      <c r="B219" s="20">
        <v>951</v>
      </c>
      <c r="C219" s="20">
        <v>385</v>
      </c>
      <c r="D219" s="20">
        <v>133</v>
      </c>
      <c r="E219" s="20">
        <v>51</v>
      </c>
      <c r="F219" s="20">
        <v>146</v>
      </c>
      <c r="G219" s="20">
        <v>52</v>
      </c>
      <c r="H219" s="20">
        <v>119</v>
      </c>
      <c r="I219" s="20">
        <v>199</v>
      </c>
      <c r="J219" s="20">
        <v>99</v>
      </c>
      <c r="K219" s="20">
        <v>53</v>
      </c>
      <c r="L219" s="20">
        <v>430</v>
      </c>
      <c r="M219" s="20">
        <v>175</v>
      </c>
      <c r="N219" s="20">
        <v>58</v>
      </c>
      <c r="O219" s="20">
        <v>208</v>
      </c>
      <c r="P219" s="20">
        <v>216</v>
      </c>
      <c r="Q219" s="20">
        <v>142</v>
      </c>
      <c r="R219" s="20">
        <v>82</v>
      </c>
      <c r="S219" s="20">
        <v>60</v>
      </c>
      <c r="T219" s="20">
        <v>41</v>
      </c>
      <c r="U219" s="20">
        <v>11</v>
      </c>
      <c r="V219" s="20">
        <v>55</v>
      </c>
      <c r="W219" s="20">
        <v>160</v>
      </c>
    </row>
    <row r="220" spans="1:23" ht="11.15" customHeight="1" x14ac:dyDescent="0.2">
      <c r="A220" s="21" t="s">
        <v>126</v>
      </c>
      <c r="B220" s="30">
        <v>100</v>
      </c>
      <c r="C220" s="30">
        <v>40.483701000000003</v>
      </c>
      <c r="D220" s="30">
        <v>13.985279</v>
      </c>
      <c r="E220" s="30">
        <v>5.3627760000000002</v>
      </c>
      <c r="F220" s="30">
        <v>15.352261</v>
      </c>
      <c r="G220" s="30">
        <v>5.4679279999999997</v>
      </c>
      <c r="H220" s="30">
        <v>12.513144</v>
      </c>
      <c r="I220" s="30">
        <v>20.925342000000001</v>
      </c>
      <c r="J220" s="30">
        <v>10.410095</v>
      </c>
      <c r="K220" s="30">
        <v>5.5730810000000002</v>
      </c>
      <c r="L220" s="30">
        <v>45.215563000000003</v>
      </c>
      <c r="M220" s="30">
        <v>18.401682000000001</v>
      </c>
      <c r="N220" s="30">
        <v>6.0988429999999996</v>
      </c>
      <c r="O220" s="30">
        <v>21.871714000000001</v>
      </c>
      <c r="P220" s="30">
        <v>22.712934000000001</v>
      </c>
      <c r="Q220" s="30">
        <v>14.931651</v>
      </c>
      <c r="R220" s="30">
        <v>8.622503</v>
      </c>
      <c r="S220" s="30">
        <v>6.3091480000000004</v>
      </c>
      <c r="T220" s="30">
        <v>4.3112510000000004</v>
      </c>
      <c r="U220" s="30">
        <v>1.156677</v>
      </c>
      <c r="V220" s="30">
        <v>5.7833860000000001</v>
      </c>
      <c r="W220" s="30">
        <v>16.824394999999999</v>
      </c>
    </row>
    <row r="221" spans="1:23" ht="11.15" customHeight="1" x14ac:dyDescent="0.2">
      <c r="A221" s="19" t="s">
        <v>873</v>
      </c>
      <c r="B221" s="20">
        <v>69</v>
      </c>
      <c r="C221" s="20">
        <v>24</v>
      </c>
      <c r="D221" s="20">
        <v>7</v>
      </c>
      <c r="E221" s="20">
        <v>4</v>
      </c>
      <c r="F221" s="20">
        <v>12</v>
      </c>
      <c r="G221" s="20">
        <v>6</v>
      </c>
      <c r="H221" s="20">
        <v>8</v>
      </c>
      <c r="I221" s="20">
        <v>9</v>
      </c>
      <c r="J221" s="20">
        <v>4</v>
      </c>
      <c r="K221" s="20">
        <v>6</v>
      </c>
      <c r="L221" s="20">
        <v>27</v>
      </c>
      <c r="M221" s="20">
        <v>9</v>
      </c>
      <c r="N221" s="20">
        <v>4</v>
      </c>
      <c r="O221" s="20">
        <v>15</v>
      </c>
      <c r="P221" s="20">
        <v>13</v>
      </c>
      <c r="Q221" s="20">
        <v>9</v>
      </c>
      <c r="R221" s="20">
        <v>6</v>
      </c>
      <c r="S221" s="20">
        <v>7</v>
      </c>
      <c r="T221" s="20">
        <v>6</v>
      </c>
      <c r="U221" s="20">
        <v>0</v>
      </c>
      <c r="V221" s="20">
        <v>3</v>
      </c>
      <c r="W221" s="20">
        <v>10</v>
      </c>
    </row>
    <row r="222" spans="1:23" ht="11.15" customHeight="1" x14ac:dyDescent="0.2">
      <c r="A222" s="21" t="s">
        <v>126</v>
      </c>
      <c r="B222" s="30">
        <v>100</v>
      </c>
      <c r="C222" s="30">
        <v>34.782609000000001</v>
      </c>
      <c r="D222" s="30">
        <v>10.144928</v>
      </c>
      <c r="E222" s="30">
        <v>5.7971009999999996</v>
      </c>
      <c r="F222" s="30">
        <v>17.391304000000002</v>
      </c>
      <c r="G222" s="30">
        <v>8.6956520000000008</v>
      </c>
      <c r="H222" s="30">
        <v>11.594203</v>
      </c>
      <c r="I222" s="30">
        <v>13.043478</v>
      </c>
      <c r="J222" s="30">
        <v>5.7971009999999996</v>
      </c>
      <c r="K222" s="30">
        <v>8.6956520000000008</v>
      </c>
      <c r="L222" s="30">
        <v>39.130434999999999</v>
      </c>
      <c r="M222" s="30">
        <v>13.043478</v>
      </c>
      <c r="N222" s="30">
        <v>5.7971009999999996</v>
      </c>
      <c r="O222" s="30">
        <v>21.739129999999999</v>
      </c>
      <c r="P222" s="30">
        <v>18.840579999999999</v>
      </c>
      <c r="Q222" s="30">
        <v>13.043478</v>
      </c>
      <c r="R222" s="30">
        <v>8.6956520000000008</v>
      </c>
      <c r="S222" s="30">
        <v>10.144928</v>
      </c>
      <c r="T222" s="30">
        <v>8.6956520000000008</v>
      </c>
      <c r="U222" s="30">
        <v>0</v>
      </c>
      <c r="V222" s="30">
        <v>4.3478260000000004</v>
      </c>
      <c r="W222" s="30">
        <v>14.492754</v>
      </c>
    </row>
    <row r="223" spans="1:23" ht="11.15" customHeight="1" x14ac:dyDescent="0.2">
      <c r="A223" s="18" t="s">
        <v>143</v>
      </c>
      <c r="B223" s="18"/>
      <c r="C223" s="18"/>
      <c r="D223" s="18"/>
      <c r="E223" s="18"/>
      <c r="F223" s="18"/>
      <c r="G223" s="18"/>
      <c r="H223" s="18"/>
      <c r="I223" s="18"/>
      <c r="J223" s="18"/>
      <c r="K223" s="18"/>
      <c r="L223" s="18"/>
      <c r="M223" s="18"/>
      <c r="N223" s="18"/>
      <c r="O223" s="18"/>
      <c r="P223" s="18"/>
      <c r="Q223" s="18"/>
      <c r="R223" s="18"/>
      <c r="S223" s="18"/>
      <c r="T223" s="18"/>
      <c r="U223" s="18"/>
      <c r="V223" s="18"/>
      <c r="W223" s="18"/>
    </row>
    <row r="224" spans="1:23" ht="11.15" customHeight="1" x14ac:dyDescent="0.2">
      <c r="A224" s="21" t="s">
        <v>901</v>
      </c>
      <c r="B224" s="21"/>
      <c r="C224" s="21"/>
      <c r="D224" s="21"/>
      <c r="E224" s="21"/>
      <c r="F224" s="21"/>
      <c r="G224" s="21"/>
      <c r="H224" s="21"/>
      <c r="I224" s="21"/>
      <c r="J224" s="21"/>
      <c r="K224" s="21"/>
      <c r="L224" s="21"/>
      <c r="M224" s="21"/>
      <c r="N224" s="21"/>
      <c r="O224" s="21"/>
      <c r="P224" s="21"/>
      <c r="Q224" s="21"/>
      <c r="R224" s="21"/>
      <c r="S224" s="21"/>
      <c r="T224" s="21"/>
      <c r="U224" s="21"/>
      <c r="V224" s="21"/>
      <c r="W224" s="21"/>
    </row>
    <row r="225" spans="1:23" ht="11.15" customHeight="1" x14ac:dyDescent="0.2">
      <c r="A225" s="19" t="s">
        <v>902</v>
      </c>
      <c r="B225" s="20">
        <v>546</v>
      </c>
      <c r="C225" s="20">
        <v>290</v>
      </c>
      <c r="D225" s="20">
        <v>99</v>
      </c>
      <c r="E225" s="20">
        <v>43</v>
      </c>
      <c r="F225" s="20">
        <v>109</v>
      </c>
      <c r="G225" s="20">
        <v>83</v>
      </c>
      <c r="H225" s="20">
        <v>106</v>
      </c>
      <c r="I225" s="20">
        <v>153</v>
      </c>
      <c r="J225" s="20">
        <v>78</v>
      </c>
      <c r="K225" s="20">
        <v>36</v>
      </c>
      <c r="L225" s="20">
        <v>281</v>
      </c>
      <c r="M225" s="20">
        <v>183</v>
      </c>
      <c r="N225" s="20">
        <v>70</v>
      </c>
      <c r="O225" s="20">
        <v>170</v>
      </c>
      <c r="P225" s="20">
        <v>271</v>
      </c>
      <c r="Q225" s="20">
        <v>161</v>
      </c>
      <c r="R225" s="20">
        <v>47</v>
      </c>
      <c r="S225" s="20">
        <v>88</v>
      </c>
      <c r="T225" s="20">
        <v>45</v>
      </c>
      <c r="U225" s="20">
        <v>9</v>
      </c>
      <c r="V225" s="20">
        <v>18</v>
      </c>
      <c r="W225" s="20">
        <v>43</v>
      </c>
    </row>
    <row r="226" spans="1:23" ht="11.15" customHeight="1" x14ac:dyDescent="0.2">
      <c r="A226" s="21" t="s">
        <v>126</v>
      </c>
      <c r="B226" s="30">
        <v>100</v>
      </c>
      <c r="C226" s="30">
        <v>53.113553000000003</v>
      </c>
      <c r="D226" s="30">
        <v>18.131868000000001</v>
      </c>
      <c r="E226" s="30">
        <v>7.8754580000000001</v>
      </c>
      <c r="F226" s="30">
        <v>19.963370000000001</v>
      </c>
      <c r="G226" s="30">
        <v>15.201465000000001</v>
      </c>
      <c r="H226" s="30">
        <v>19.413919</v>
      </c>
      <c r="I226" s="30">
        <v>28.021978000000001</v>
      </c>
      <c r="J226" s="30">
        <v>14.285714</v>
      </c>
      <c r="K226" s="30">
        <v>6.593407</v>
      </c>
      <c r="L226" s="30">
        <v>51.465201</v>
      </c>
      <c r="M226" s="30">
        <v>33.516483999999998</v>
      </c>
      <c r="N226" s="30">
        <v>12.820513</v>
      </c>
      <c r="O226" s="30">
        <v>31.135531</v>
      </c>
      <c r="P226" s="30">
        <v>49.633699999999997</v>
      </c>
      <c r="Q226" s="30">
        <v>29.487179000000001</v>
      </c>
      <c r="R226" s="30">
        <v>8.6080590000000008</v>
      </c>
      <c r="S226" s="30">
        <v>16.117215999999999</v>
      </c>
      <c r="T226" s="30">
        <v>8.2417580000000008</v>
      </c>
      <c r="U226" s="30">
        <v>1.648352</v>
      </c>
      <c r="V226" s="30">
        <v>3.2967029999999999</v>
      </c>
      <c r="W226" s="30">
        <v>7.8754580000000001</v>
      </c>
    </row>
    <row r="227" spans="1:23" ht="11.15" customHeight="1" x14ac:dyDescent="0.2">
      <c r="A227" s="19" t="s">
        <v>903</v>
      </c>
      <c r="B227" s="20">
        <v>531</v>
      </c>
      <c r="C227" s="20">
        <v>231</v>
      </c>
      <c r="D227" s="20">
        <v>70</v>
      </c>
      <c r="E227" s="20">
        <v>38</v>
      </c>
      <c r="F227" s="20">
        <v>110</v>
      </c>
      <c r="G227" s="20">
        <v>56</v>
      </c>
      <c r="H227" s="20">
        <v>84</v>
      </c>
      <c r="I227" s="20">
        <v>137</v>
      </c>
      <c r="J227" s="20">
        <v>74</v>
      </c>
      <c r="K227" s="20">
        <v>30</v>
      </c>
      <c r="L227" s="20">
        <v>272</v>
      </c>
      <c r="M227" s="20">
        <v>150</v>
      </c>
      <c r="N227" s="20">
        <v>65</v>
      </c>
      <c r="O227" s="20">
        <v>151</v>
      </c>
      <c r="P227" s="20">
        <v>211</v>
      </c>
      <c r="Q227" s="20">
        <v>127</v>
      </c>
      <c r="R227" s="20">
        <v>50</v>
      </c>
      <c r="S227" s="20">
        <v>61</v>
      </c>
      <c r="T227" s="20">
        <v>36</v>
      </c>
      <c r="U227" s="20">
        <v>8</v>
      </c>
      <c r="V227" s="20">
        <v>12</v>
      </c>
      <c r="W227" s="20">
        <v>57</v>
      </c>
    </row>
    <row r="228" spans="1:23" ht="11.15" customHeight="1" x14ac:dyDescent="0.2">
      <c r="A228" s="21" t="s">
        <v>126</v>
      </c>
      <c r="B228" s="30">
        <v>100</v>
      </c>
      <c r="C228" s="30">
        <v>43.502825000000001</v>
      </c>
      <c r="D228" s="30">
        <v>13.182674</v>
      </c>
      <c r="E228" s="30">
        <v>7.1563090000000003</v>
      </c>
      <c r="F228" s="30">
        <v>20.715630999999998</v>
      </c>
      <c r="G228" s="30">
        <v>10.546139</v>
      </c>
      <c r="H228" s="30">
        <v>15.819209000000001</v>
      </c>
      <c r="I228" s="30">
        <v>25.800377000000001</v>
      </c>
      <c r="J228" s="30">
        <v>13.935969999999999</v>
      </c>
      <c r="K228" s="30">
        <v>5.649718</v>
      </c>
      <c r="L228" s="30">
        <v>51.224105000000002</v>
      </c>
      <c r="M228" s="30">
        <v>28.248588000000002</v>
      </c>
      <c r="N228" s="30">
        <v>12.241054999999999</v>
      </c>
      <c r="O228" s="30">
        <v>28.436910999999998</v>
      </c>
      <c r="P228" s="30">
        <v>39.736347000000002</v>
      </c>
      <c r="Q228" s="30">
        <v>23.917137</v>
      </c>
      <c r="R228" s="30">
        <v>9.4161959999999993</v>
      </c>
      <c r="S228" s="30">
        <v>11.487759</v>
      </c>
      <c r="T228" s="30">
        <v>6.7796609999999999</v>
      </c>
      <c r="U228" s="30">
        <v>1.506591</v>
      </c>
      <c r="V228" s="30">
        <v>2.259887</v>
      </c>
      <c r="W228" s="30">
        <v>10.734463</v>
      </c>
    </row>
    <row r="229" spans="1:23" ht="11.15" customHeight="1" x14ac:dyDescent="0.2">
      <c r="A229" s="19" t="s">
        <v>904</v>
      </c>
      <c r="B229" s="20">
        <v>205</v>
      </c>
      <c r="C229" s="20">
        <v>78</v>
      </c>
      <c r="D229" s="20">
        <v>19</v>
      </c>
      <c r="E229" s="20">
        <v>18</v>
      </c>
      <c r="F229" s="20">
        <v>42</v>
      </c>
      <c r="G229" s="20">
        <v>16</v>
      </c>
      <c r="H229" s="20">
        <v>28</v>
      </c>
      <c r="I229" s="20">
        <v>56</v>
      </c>
      <c r="J229" s="20">
        <v>23</v>
      </c>
      <c r="K229" s="20">
        <v>8</v>
      </c>
      <c r="L229" s="20">
        <v>87</v>
      </c>
      <c r="M229" s="20">
        <v>37</v>
      </c>
      <c r="N229" s="20">
        <v>11</v>
      </c>
      <c r="O229" s="20">
        <v>55</v>
      </c>
      <c r="P229" s="20">
        <v>55</v>
      </c>
      <c r="Q229" s="20">
        <v>38</v>
      </c>
      <c r="R229" s="20">
        <v>14</v>
      </c>
      <c r="S229" s="20">
        <v>15</v>
      </c>
      <c r="T229" s="20">
        <v>5</v>
      </c>
      <c r="U229" s="20">
        <v>2</v>
      </c>
      <c r="V229" s="20">
        <v>14</v>
      </c>
      <c r="W229" s="20">
        <v>30</v>
      </c>
    </row>
    <row r="230" spans="1:23" ht="11.15" customHeight="1" x14ac:dyDescent="0.2">
      <c r="A230" s="21" t="s">
        <v>126</v>
      </c>
      <c r="B230" s="30">
        <v>100</v>
      </c>
      <c r="C230" s="30">
        <v>38.048780000000001</v>
      </c>
      <c r="D230" s="30">
        <v>9.2682929999999999</v>
      </c>
      <c r="E230" s="30">
        <v>8.7804880000000001</v>
      </c>
      <c r="F230" s="30">
        <v>20.487805000000002</v>
      </c>
      <c r="G230" s="30">
        <v>7.8048780000000004</v>
      </c>
      <c r="H230" s="30">
        <v>13.658537000000001</v>
      </c>
      <c r="I230" s="30">
        <v>27.317073000000001</v>
      </c>
      <c r="J230" s="30">
        <v>11.219512</v>
      </c>
      <c r="K230" s="30">
        <v>3.9024390000000002</v>
      </c>
      <c r="L230" s="30">
        <v>42.439024000000003</v>
      </c>
      <c r="M230" s="30">
        <v>18.048780000000001</v>
      </c>
      <c r="N230" s="30">
        <v>5.3658539999999997</v>
      </c>
      <c r="O230" s="30">
        <v>26.829267999999999</v>
      </c>
      <c r="P230" s="30">
        <v>26.829267999999999</v>
      </c>
      <c r="Q230" s="30">
        <v>18.536584999999999</v>
      </c>
      <c r="R230" s="30">
        <v>6.8292679999999999</v>
      </c>
      <c r="S230" s="30">
        <v>7.3170729999999997</v>
      </c>
      <c r="T230" s="30">
        <v>2.4390239999999999</v>
      </c>
      <c r="U230" s="30">
        <v>0.97560999999999998</v>
      </c>
      <c r="V230" s="30">
        <v>6.8292679999999999</v>
      </c>
      <c r="W230" s="30">
        <v>14.634145999999999</v>
      </c>
    </row>
    <row r="231" spans="1:23" ht="11.15" customHeight="1" x14ac:dyDescent="0.2">
      <c r="A231" s="19" t="s">
        <v>905</v>
      </c>
      <c r="B231" s="20">
        <v>762</v>
      </c>
      <c r="C231" s="20">
        <v>302</v>
      </c>
      <c r="D231" s="20">
        <v>107</v>
      </c>
      <c r="E231" s="20">
        <v>38</v>
      </c>
      <c r="F231" s="20">
        <v>122</v>
      </c>
      <c r="G231" s="20">
        <v>46</v>
      </c>
      <c r="H231" s="20">
        <v>95</v>
      </c>
      <c r="I231" s="20">
        <v>153</v>
      </c>
      <c r="J231" s="20">
        <v>80</v>
      </c>
      <c r="K231" s="20">
        <v>50</v>
      </c>
      <c r="L231" s="20">
        <v>347</v>
      </c>
      <c r="M231" s="20">
        <v>134</v>
      </c>
      <c r="N231" s="20">
        <v>62</v>
      </c>
      <c r="O231" s="20">
        <v>165</v>
      </c>
      <c r="P231" s="20">
        <v>149</v>
      </c>
      <c r="Q231" s="20">
        <v>104</v>
      </c>
      <c r="R231" s="20">
        <v>69</v>
      </c>
      <c r="S231" s="20">
        <v>45</v>
      </c>
      <c r="T231" s="20">
        <v>30</v>
      </c>
      <c r="U231" s="20">
        <v>10</v>
      </c>
      <c r="V231" s="20">
        <v>46</v>
      </c>
      <c r="W231" s="20">
        <v>139</v>
      </c>
    </row>
    <row r="232" spans="1:23" ht="11.15" customHeight="1" x14ac:dyDescent="0.2">
      <c r="A232" s="21" t="s">
        <v>126</v>
      </c>
      <c r="B232" s="30">
        <v>100</v>
      </c>
      <c r="C232" s="30">
        <v>39.632545999999998</v>
      </c>
      <c r="D232" s="30">
        <v>14.041995</v>
      </c>
      <c r="E232" s="30">
        <v>4.9868769999999998</v>
      </c>
      <c r="F232" s="30">
        <v>16.010498999999999</v>
      </c>
      <c r="G232" s="30">
        <v>6.0367449999999998</v>
      </c>
      <c r="H232" s="30">
        <v>12.467192000000001</v>
      </c>
      <c r="I232" s="30">
        <v>20.07874</v>
      </c>
      <c r="J232" s="30">
        <v>10.498688</v>
      </c>
      <c r="K232" s="30">
        <v>6.56168</v>
      </c>
      <c r="L232" s="30">
        <v>45.538057999999999</v>
      </c>
      <c r="M232" s="30">
        <v>17.585301999999999</v>
      </c>
      <c r="N232" s="30">
        <v>8.1364830000000001</v>
      </c>
      <c r="O232" s="30">
        <v>21.653542999999999</v>
      </c>
      <c r="P232" s="30">
        <v>19.553806000000002</v>
      </c>
      <c r="Q232" s="30">
        <v>13.648294</v>
      </c>
      <c r="R232" s="30">
        <v>9.0551180000000002</v>
      </c>
      <c r="S232" s="30">
        <v>5.9055119999999999</v>
      </c>
      <c r="T232" s="30">
        <v>3.9370080000000001</v>
      </c>
      <c r="U232" s="30">
        <v>1.3123359999999999</v>
      </c>
      <c r="V232" s="30">
        <v>6.0367449999999998</v>
      </c>
      <c r="W232" s="30">
        <v>18.24147</v>
      </c>
    </row>
    <row r="233" spans="1:23" ht="11.15" customHeight="1" x14ac:dyDescent="0.2">
      <c r="A233" s="19" t="s">
        <v>873</v>
      </c>
      <c r="B233" s="20">
        <v>144</v>
      </c>
      <c r="C233" s="20">
        <v>45</v>
      </c>
      <c r="D233" s="20">
        <v>15</v>
      </c>
      <c r="E233" s="20">
        <v>6</v>
      </c>
      <c r="F233" s="20">
        <v>18</v>
      </c>
      <c r="G233" s="20">
        <v>8</v>
      </c>
      <c r="H233" s="20">
        <v>14</v>
      </c>
      <c r="I233" s="20">
        <v>17</v>
      </c>
      <c r="J233" s="20">
        <v>9</v>
      </c>
      <c r="K233" s="20">
        <v>10</v>
      </c>
      <c r="L233" s="20">
        <v>53</v>
      </c>
      <c r="M233" s="20">
        <v>24</v>
      </c>
      <c r="N233" s="20">
        <v>10</v>
      </c>
      <c r="O233" s="20">
        <v>23</v>
      </c>
      <c r="P233" s="20">
        <v>22</v>
      </c>
      <c r="Q233" s="20">
        <v>12</v>
      </c>
      <c r="R233" s="20">
        <v>5</v>
      </c>
      <c r="S233" s="20">
        <v>9</v>
      </c>
      <c r="T233" s="20">
        <v>7</v>
      </c>
      <c r="U233" s="20">
        <v>1</v>
      </c>
      <c r="V233" s="20">
        <v>5</v>
      </c>
      <c r="W233" s="20">
        <v>34</v>
      </c>
    </row>
    <row r="234" spans="1:23" ht="11.15" customHeight="1" x14ac:dyDescent="0.2">
      <c r="A234" s="21" t="s">
        <v>126</v>
      </c>
      <c r="B234" s="30">
        <v>100</v>
      </c>
      <c r="C234" s="30">
        <v>31.25</v>
      </c>
      <c r="D234" s="30">
        <v>10.416667</v>
      </c>
      <c r="E234" s="30">
        <v>4.1666670000000003</v>
      </c>
      <c r="F234" s="30">
        <v>12.5</v>
      </c>
      <c r="G234" s="30">
        <v>5.5555560000000002</v>
      </c>
      <c r="H234" s="30">
        <v>9.7222220000000004</v>
      </c>
      <c r="I234" s="30">
        <v>11.805555999999999</v>
      </c>
      <c r="J234" s="30">
        <v>6.25</v>
      </c>
      <c r="K234" s="30">
        <v>6.9444439999999998</v>
      </c>
      <c r="L234" s="30">
        <v>36.805556000000003</v>
      </c>
      <c r="M234" s="30">
        <v>16.666667</v>
      </c>
      <c r="N234" s="30">
        <v>6.9444439999999998</v>
      </c>
      <c r="O234" s="30">
        <v>15.972222</v>
      </c>
      <c r="P234" s="30">
        <v>15.277778</v>
      </c>
      <c r="Q234" s="30">
        <v>8.3333329999999997</v>
      </c>
      <c r="R234" s="30">
        <v>3.4722219999999999</v>
      </c>
      <c r="S234" s="30">
        <v>6.25</v>
      </c>
      <c r="T234" s="30">
        <v>4.8611110000000002</v>
      </c>
      <c r="U234" s="30">
        <v>0.69444399999999995</v>
      </c>
      <c r="V234" s="30">
        <v>3.4722219999999999</v>
      </c>
      <c r="W234" s="30">
        <v>23.611111000000001</v>
      </c>
    </row>
    <row r="235" spans="1:23" ht="11.15" customHeight="1" x14ac:dyDescent="0.2">
      <c r="A235" s="18" t="s">
        <v>143</v>
      </c>
      <c r="B235" s="18"/>
      <c r="C235" s="18"/>
      <c r="D235" s="18"/>
      <c r="E235" s="18"/>
      <c r="F235" s="18"/>
      <c r="G235" s="18"/>
      <c r="H235" s="18"/>
      <c r="I235" s="18"/>
      <c r="J235" s="18"/>
      <c r="K235" s="18"/>
      <c r="L235" s="18"/>
      <c r="M235" s="18"/>
      <c r="N235" s="18"/>
      <c r="O235" s="18"/>
      <c r="P235" s="18"/>
      <c r="Q235" s="18"/>
      <c r="R235" s="18"/>
      <c r="S235" s="18"/>
      <c r="T235" s="18"/>
      <c r="U235" s="18"/>
      <c r="V235" s="18"/>
      <c r="W235" s="18"/>
    </row>
    <row r="236" spans="1:23" ht="11.15" customHeight="1" x14ac:dyDescent="0.2">
      <c r="A236" s="21" t="s">
        <v>906</v>
      </c>
      <c r="B236" s="21"/>
      <c r="C236" s="21"/>
      <c r="D236" s="21"/>
      <c r="E236" s="21"/>
      <c r="F236" s="21"/>
      <c r="G236" s="21"/>
      <c r="H236" s="21"/>
      <c r="I236" s="21"/>
      <c r="J236" s="21"/>
      <c r="K236" s="21"/>
      <c r="L236" s="21"/>
      <c r="M236" s="21"/>
      <c r="N236" s="21"/>
      <c r="O236" s="21"/>
      <c r="P236" s="21"/>
      <c r="Q236" s="21"/>
      <c r="R236" s="21"/>
      <c r="S236" s="21"/>
      <c r="T236" s="21"/>
      <c r="U236" s="21"/>
      <c r="V236" s="21"/>
      <c r="W236" s="21"/>
    </row>
    <row r="237" spans="1:23" ht="11.15" customHeight="1" x14ac:dyDescent="0.2">
      <c r="A237" s="19" t="s">
        <v>902</v>
      </c>
      <c r="B237" s="20">
        <v>285</v>
      </c>
      <c r="C237" s="20">
        <v>153</v>
      </c>
      <c r="D237" s="20">
        <v>40</v>
      </c>
      <c r="E237" s="20">
        <v>19</v>
      </c>
      <c r="F237" s="20">
        <v>49</v>
      </c>
      <c r="G237" s="20">
        <v>52</v>
      </c>
      <c r="H237" s="20">
        <v>51</v>
      </c>
      <c r="I237" s="20">
        <v>79</v>
      </c>
      <c r="J237" s="20">
        <v>34</v>
      </c>
      <c r="K237" s="20">
        <v>20</v>
      </c>
      <c r="L237" s="20">
        <v>142</v>
      </c>
      <c r="M237" s="20">
        <v>109</v>
      </c>
      <c r="N237" s="20">
        <v>46</v>
      </c>
      <c r="O237" s="20">
        <v>92</v>
      </c>
      <c r="P237" s="20">
        <v>155</v>
      </c>
      <c r="Q237" s="20">
        <v>79</v>
      </c>
      <c r="R237" s="20">
        <v>20</v>
      </c>
      <c r="S237" s="20">
        <v>51</v>
      </c>
      <c r="T237" s="20">
        <v>18</v>
      </c>
      <c r="U237" s="20">
        <v>2</v>
      </c>
      <c r="V237" s="20">
        <v>4</v>
      </c>
      <c r="W237" s="20">
        <v>16</v>
      </c>
    </row>
    <row r="238" spans="1:23" ht="11.15" customHeight="1" x14ac:dyDescent="0.2">
      <c r="A238" s="21" t="s">
        <v>126</v>
      </c>
      <c r="B238" s="30">
        <v>100</v>
      </c>
      <c r="C238" s="30">
        <v>53.684210999999998</v>
      </c>
      <c r="D238" s="30">
        <v>14.035088</v>
      </c>
      <c r="E238" s="30">
        <v>6.6666670000000003</v>
      </c>
      <c r="F238" s="30">
        <v>17.192982000000001</v>
      </c>
      <c r="G238" s="30">
        <v>18.245614</v>
      </c>
      <c r="H238" s="30">
        <v>17.894736999999999</v>
      </c>
      <c r="I238" s="30">
        <v>27.719297999999998</v>
      </c>
      <c r="J238" s="30">
        <v>11.929824999999999</v>
      </c>
      <c r="K238" s="30">
        <v>7.017544</v>
      </c>
      <c r="L238" s="30">
        <v>49.824561000000003</v>
      </c>
      <c r="M238" s="30">
        <v>38.245614000000003</v>
      </c>
      <c r="N238" s="30">
        <v>16.140350999999999</v>
      </c>
      <c r="O238" s="30">
        <v>32.280701999999998</v>
      </c>
      <c r="P238" s="30">
        <v>54.385964999999999</v>
      </c>
      <c r="Q238" s="30">
        <v>27.719297999999998</v>
      </c>
      <c r="R238" s="30">
        <v>7.017544</v>
      </c>
      <c r="S238" s="30">
        <v>17.894736999999999</v>
      </c>
      <c r="T238" s="30">
        <v>6.3157889999999997</v>
      </c>
      <c r="U238" s="30">
        <v>0.70175399999999999</v>
      </c>
      <c r="V238" s="30">
        <v>1.4035089999999999</v>
      </c>
      <c r="W238" s="30">
        <v>5.6140350000000003</v>
      </c>
    </row>
    <row r="239" spans="1:23" ht="11.15" customHeight="1" x14ac:dyDescent="0.2">
      <c r="A239" s="19" t="s">
        <v>903</v>
      </c>
      <c r="B239" s="20">
        <v>217</v>
      </c>
      <c r="C239" s="20">
        <v>99</v>
      </c>
      <c r="D239" s="20">
        <v>38</v>
      </c>
      <c r="E239" s="20">
        <v>21</v>
      </c>
      <c r="F239" s="20">
        <v>43</v>
      </c>
      <c r="G239" s="20">
        <v>29</v>
      </c>
      <c r="H239" s="20">
        <v>35</v>
      </c>
      <c r="I239" s="20">
        <v>57</v>
      </c>
      <c r="J239" s="20">
        <v>28</v>
      </c>
      <c r="K239" s="20">
        <v>10</v>
      </c>
      <c r="L239" s="20">
        <v>109</v>
      </c>
      <c r="M239" s="20">
        <v>67</v>
      </c>
      <c r="N239" s="20">
        <v>35</v>
      </c>
      <c r="O239" s="20">
        <v>72</v>
      </c>
      <c r="P239" s="20">
        <v>96</v>
      </c>
      <c r="Q239" s="20">
        <v>69</v>
      </c>
      <c r="R239" s="20">
        <v>15</v>
      </c>
      <c r="S239" s="20">
        <v>30</v>
      </c>
      <c r="T239" s="20">
        <v>13</v>
      </c>
      <c r="U239" s="20">
        <v>3</v>
      </c>
      <c r="V239" s="20">
        <v>9</v>
      </c>
      <c r="W239" s="20">
        <v>25</v>
      </c>
    </row>
    <row r="240" spans="1:23" ht="11.15" customHeight="1" x14ac:dyDescent="0.2">
      <c r="A240" s="21" t="s">
        <v>126</v>
      </c>
      <c r="B240" s="30">
        <v>100</v>
      </c>
      <c r="C240" s="30">
        <v>45.622120000000002</v>
      </c>
      <c r="D240" s="30">
        <v>17.511520999999998</v>
      </c>
      <c r="E240" s="30">
        <v>9.6774190000000004</v>
      </c>
      <c r="F240" s="30">
        <v>19.815667999999999</v>
      </c>
      <c r="G240" s="30">
        <v>13.364055</v>
      </c>
      <c r="H240" s="30">
        <v>16.129031999999999</v>
      </c>
      <c r="I240" s="30">
        <v>26.267281000000001</v>
      </c>
      <c r="J240" s="30">
        <v>12.903226</v>
      </c>
      <c r="K240" s="30">
        <v>4.608295</v>
      </c>
      <c r="L240" s="30">
        <v>50.230415000000001</v>
      </c>
      <c r="M240" s="30">
        <v>30.875575999999999</v>
      </c>
      <c r="N240" s="30">
        <v>16.129031999999999</v>
      </c>
      <c r="O240" s="30">
        <v>33.179724</v>
      </c>
      <c r="P240" s="30">
        <v>44.239631000000003</v>
      </c>
      <c r="Q240" s="30">
        <v>31.797235000000001</v>
      </c>
      <c r="R240" s="30">
        <v>6.9124420000000004</v>
      </c>
      <c r="S240" s="30">
        <v>13.824885</v>
      </c>
      <c r="T240" s="30">
        <v>5.9907830000000004</v>
      </c>
      <c r="U240" s="30">
        <v>1.3824879999999999</v>
      </c>
      <c r="V240" s="30">
        <v>4.1474650000000004</v>
      </c>
      <c r="W240" s="30">
        <v>11.520737</v>
      </c>
    </row>
    <row r="241" spans="1:23" ht="11.15" customHeight="1" x14ac:dyDescent="0.2">
      <c r="A241" s="19" t="s">
        <v>904</v>
      </c>
      <c r="B241" s="20">
        <v>142</v>
      </c>
      <c r="C241" s="20">
        <v>58</v>
      </c>
      <c r="D241" s="20">
        <v>14</v>
      </c>
      <c r="E241" s="20">
        <v>14</v>
      </c>
      <c r="F241" s="20">
        <v>30</v>
      </c>
      <c r="G241" s="20">
        <v>15</v>
      </c>
      <c r="H241" s="20">
        <v>23</v>
      </c>
      <c r="I241" s="20">
        <v>42</v>
      </c>
      <c r="J241" s="20">
        <v>20</v>
      </c>
      <c r="K241" s="20">
        <v>12</v>
      </c>
      <c r="L241" s="20">
        <v>73</v>
      </c>
      <c r="M241" s="20">
        <v>36</v>
      </c>
      <c r="N241" s="20">
        <v>13</v>
      </c>
      <c r="O241" s="20">
        <v>33</v>
      </c>
      <c r="P241" s="20">
        <v>57</v>
      </c>
      <c r="Q241" s="20">
        <v>34</v>
      </c>
      <c r="R241" s="20">
        <v>16</v>
      </c>
      <c r="S241" s="20">
        <v>18</v>
      </c>
      <c r="T241" s="20">
        <v>11</v>
      </c>
      <c r="U241" s="20">
        <v>2</v>
      </c>
      <c r="V241" s="20">
        <v>7</v>
      </c>
      <c r="W241" s="20">
        <v>18</v>
      </c>
    </row>
    <row r="242" spans="1:23" ht="11.15" customHeight="1" x14ac:dyDescent="0.2">
      <c r="A242" s="21" t="s">
        <v>126</v>
      </c>
      <c r="B242" s="30">
        <v>100</v>
      </c>
      <c r="C242" s="30">
        <v>40.84507</v>
      </c>
      <c r="D242" s="30">
        <v>9.8591549999999994</v>
      </c>
      <c r="E242" s="30">
        <v>9.8591549999999994</v>
      </c>
      <c r="F242" s="30">
        <v>21.126760999999998</v>
      </c>
      <c r="G242" s="30">
        <v>10.56338</v>
      </c>
      <c r="H242" s="30">
        <v>16.197182999999999</v>
      </c>
      <c r="I242" s="30">
        <v>29.577465</v>
      </c>
      <c r="J242" s="30">
        <v>14.084507</v>
      </c>
      <c r="K242" s="30">
        <v>8.450704</v>
      </c>
      <c r="L242" s="30">
        <v>51.408450999999999</v>
      </c>
      <c r="M242" s="30">
        <v>25.352112999999999</v>
      </c>
      <c r="N242" s="30">
        <v>9.1549300000000002</v>
      </c>
      <c r="O242" s="30">
        <v>23.239436999999999</v>
      </c>
      <c r="P242" s="30">
        <v>40.140844999999999</v>
      </c>
      <c r="Q242" s="30">
        <v>23.943662</v>
      </c>
      <c r="R242" s="30">
        <v>11.267606000000001</v>
      </c>
      <c r="S242" s="30">
        <v>12.676056000000001</v>
      </c>
      <c r="T242" s="30">
        <v>7.7464789999999999</v>
      </c>
      <c r="U242" s="30">
        <v>1.4084509999999999</v>
      </c>
      <c r="V242" s="30">
        <v>4.9295770000000001</v>
      </c>
      <c r="W242" s="30">
        <v>12.676056000000001</v>
      </c>
    </row>
    <row r="243" spans="1:23" ht="11.15" customHeight="1" x14ac:dyDescent="0.2">
      <c r="A243" s="19" t="s">
        <v>905</v>
      </c>
      <c r="B243" s="20">
        <v>1184</v>
      </c>
      <c r="C243" s="20">
        <v>499</v>
      </c>
      <c r="D243" s="20">
        <v>169</v>
      </c>
      <c r="E243" s="20">
        <v>67</v>
      </c>
      <c r="F243" s="20">
        <v>218</v>
      </c>
      <c r="G243" s="20">
        <v>79</v>
      </c>
      <c r="H243" s="20">
        <v>162</v>
      </c>
      <c r="I243" s="20">
        <v>272</v>
      </c>
      <c r="J243" s="20">
        <v>147</v>
      </c>
      <c r="K243" s="20">
        <v>75</v>
      </c>
      <c r="L243" s="20">
        <v>568</v>
      </c>
      <c r="M243" s="20">
        <v>248</v>
      </c>
      <c r="N243" s="20">
        <v>100</v>
      </c>
      <c r="O243" s="20">
        <v>286</v>
      </c>
      <c r="P243" s="20">
        <v>312</v>
      </c>
      <c r="Q243" s="20">
        <v>206</v>
      </c>
      <c r="R243" s="20">
        <v>100</v>
      </c>
      <c r="S243" s="20">
        <v>91</v>
      </c>
      <c r="T243" s="20">
        <v>57</v>
      </c>
      <c r="U243" s="20">
        <v>15</v>
      </c>
      <c r="V243" s="20">
        <v>64</v>
      </c>
      <c r="W243" s="20">
        <v>175</v>
      </c>
    </row>
    <row r="244" spans="1:23" ht="11.15" customHeight="1" x14ac:dyDescent="0.2">
      <c r="A244" s="21" t="s">
        <v>126</v>
      </c>
      <c r="B244" s="30">
        <v>100</v>
      </c>
      <c r="C244" s="30">
        <v>42.145269999999996</v>
      </c>
      <c r="D244" s="30">
        <v>14.273649000000001</v>
      </c>
      <c r="E244" s="30">
        <v>5.6587839999999998</v>
      </c>
      <c r="F244" s="30">
        <v>18.412161999999999</v>
      </c>
      <c r="G244" s="30">
        <v>6.6722970000000004</v>
      </c>
      <c r="H244" s="30">
        <v>13.682432</v>
      </c>
      <c r="I244" s="30">
        <v>22.972973</v>
      </c>
      <c r="J244" s="30">
        <v>12.415540999999999</v>
      </c>
      <c r="K244" s="30">
        <v>6.3344589999999998</v>
      </c>
      <c r="L244" s="30">
        <v>47.972973000000003</v>
      </c>
      <c r="M244" s="30">
        <v>20.945945999999999</v>
      </c>
      <c r="N244" s="30">
        <v>8.4459459999999993</v>
      </c>
      <c r="O244" s="30">
        <v>24.155404999999998</v>
      </c>
      <c r="P244" s="30">
        <v>26.351351000000001</v>
      </c>
      <c r="Q244" s="30">
        <v>17.398648999999999</v>
      </c>
      <c r="R244" s="30">
        <v>8.4459459999999993</v>
      </c>
      <c r="S244" s="30">
        <v>7.6858110000000002</v>
      </c>
      <c r="T244" s="30">
        <v>4.8141889999999998</v>
      </c>
      <c r="U244" s="30">
        <v>1.2668919999999999</v>
      </c>
      <c r="V244" s="30">
        <v>5.405405</v>
      </c>
      <c r="W244" s="30">
        <v>14.780405</v>
      </c>
    </row>
    <row r="245" spans="1:23" ht="11.15" customHeight="1" x14ac:dyDescent="0.2">
      <c r="A245" s="19" t="s">
        <v>873</v>
      </c>
      <c r="B245" s="20">
        <v>360</v>
      </c>
      <c r="C245" s="20">
        <v>137</v>
      </c>
      <c r="D245" s="20">
        <v>49</v>
      </c>
      <c r="E245" s="20">
        <v>22</v>
      </c>
      <c r="F245" s="20">
        <v>61</v>
      </c>
      <c r="G245" s="20">
        <v>34</v>
      </c>
      <c r="H245" s="20">
        <v>56</v>
      </c>
      <c r="I245" s="20">
        <v>66</v>
      </c>
      <c r="J245" s="20">
        <v>35</v>
      </c>
      <c r="K245" s="20">
        <v>17</v>
      </c>
      <c r="L245" s="20">
        <v>148</v>
      </c>
      <c r="M245" s="20">
        <v>68</v>
      </c>
      <c r="N245" s="20">
        <v>24</v>
      </c>
      <c r="O245" s="20">
        <v>81</v>
      </c>
      <c r="P245" s="20">
        <v>88</v>
      </c>
      <c r="Q245" s="20">
        <v>54</v>
      </c>
      <c r="R245" s="20">
        <v>34</v>
      </c>
      <c r="S245" s="20">
        <v>28</v>
      </c>
      <c r="T245" s="20">
        <v>24</v>
      </c>
      <c r="U245" s="20">
        <v>8</v>
      </c>
      <c r="V245" s="20">
        <v>11</v>
      </c>
      <c r="W245" s="20">
        <v>69</v>
      </c>
    </row>
    <row r="246" spans="1:23" ht="11.15" customHeight="1" x14ac:dyDescent="0.2">
      <c r="A246" s="21" t="s">
        <v>126</v>
      </c>
      <c r="B246" s="30">
        <v>100</v>
      </c>
      <c r="C246" s="30">
        <v>38.055556000000003</v>
      </c>
      <c r="D246" s="30">
        <v>13.611110999999999</v>
      </c>
      <c r="E246" s="30">
        <v>6.1111110000000002</v>
      </c>
      <c r="F246" s="30">
        <v>16.944444000000001</v>
      </c>
      <c r="G246" s="30">
        <v>9.4444440000000007</v>
      </c>
      <c r="H246" s="30">
        <v>15.555555999999999</v>
      </c>
      <c r="I246" s="30">
        <v>18.333333</v>
      </c>
      <c r="J246" s="30">
        <v>9.7222220000000004</v>
      </c>
      <c r="K246" s="30">
        <v>4.7222220000000004</v>
      </c>
      <c r="L246" s="30">
        <v>41.111111000000001</v>
      </c>
      <c r="M246" s="30">
        <v>18.888888999999999</v>
      </c>
      <c r="N246" s="30">
        <v>6.6666670000000003</v>
      </c>
      <c r="O246" s="30">
        <v>22.5</v>
      </c>
      <c r="P246" s="30">
        <v>24.444444000000001</v>
      </c>
      <c r="Q246" s="30">
        <v>15</v>
      </c>
      <c r="R246" s="30">
        <v>9.4444440000000007</v>
      </c>
      <c r="S246" s="30">
        <v>7.7777779999999996</v>
      </c>
      <c r="T246" s="30">
        <v>6.6666670000000003</v>
      </c>
      <c r="U246" s="30">
        <v>2.2222219999999999</v>
      </c>
      <c r="V246" s="30">
        <v>3.0555560000000002</v>
      </c>
      <c r="W246" s="30">
        <v>19.166667</v>
      </c>
    </row>
    <row r="247" spans="1:23" ht="11.15" customHeight="1" x14ac:dyDescent="0.2">
      <c r="A247" s="18" t="s">
        <v>143</v>
      </c>
      <c r="B247" s="18"/>
      <c r="C247" s="18"/>
      <c r="D247" s="18"/>
      <c r="E247" s="18"/>
      <c r="F247" s="18"/>
      <c r="G247" s="18"/>
      <c r="H247" s="18"/>
      <c r="I247" s="18"/>
      <c r="J247" s="18"/>
      <c r="K247" s="18"/>
      <c r="L247" s="18"/>
      <c r="M247" s="18"/>
      <c r="N247" s="18"/>
      <c r="O247" s="18"/>
      <c r="P247" s="18"/>
      <c r="Q247" s="18"/>
      <c r="R247" s="18"/>
      <c r="S247" s="18"/>
      <c r="T247" s="18"/>
      <c r="U247" s="18"/>
      <c r="V247" s="18"/>
      <c r="W247" s="18"/>
    </row>
    <row r="248" spans="1:23" ht="11.15" customHeight="1" x14ac:dyDescent="0.2">
      <c r="A248" s="21" t="s">
        <v>907</v>
      </c>
      <c r="B248" s="21"/>
      <c r="C248" s="21"/>
      <c r="D248" s="21"/>
      <c r="E248" s="21"/>
      <c r="F248" s="21"/>
      <c r="G248" s="21"/>
      <c r="H248" s="21"/>
      <c r="I248" s="21"/>
      <c r="J248" s="21"/>
      <c r="K248" s="21"/>
      <c r="L248" s="21"/>
      <c r="M248" s="21"/>
      <c r="N248" s="21"/>
      <c r="O248" s="21"/>
      <c r="P248" s="21"/>
      <c r="Q248" s="21"/>
      <c r="R248" s="21"/>
      <c r="S248" s="21"/>
      <c r="T248" s="21"/>
      <c r="U248" s="21"/>
      <c r="V248" s="21"/>
      <c r="W248" s="21"/>
    </row>
    <row r="249" spans="1:23" ht="11.15" customHeight="1" x14ac:dyDescent="0.2">
      <c r="A249" s="19" t="s">
        <v>902</v>
      </c>
      <c r="B249" s="20">
        <v>330</v>
      </c>
      <c r="C249" s="20">
        <v>152</v>
      </c>
      <c r="D249" s="20">
        <v>51</v>
      </c>
      <c r="E249" s="20">
        <v>27</v>
      </c>
      <c r="F249" s="20">
        <v>68</v>
      </c>
      <c r="G249" s="20">
        <v>44</v>
      </c>
      <c r="H249" s="20">
        <v>45</v>
      </c>
      <c r="I249" s="20">
        <v>98</v>
      </c>
      <c r="J249" s="20">
        <v>49</v>
      </c>
      <c r="K249" s="20">
        <v>16</v>
      </c>
      <c r="L249" s="20">
        <v>165</v>
      </c>
      <c r="M249" s="20">
        <v>102</v>
      </c>
      <c r="N249" s="20">
        <v>51</v>
      </c>
      <c r="O249" s="20">
        <v>91</v>
      </c>
      <c r="P249" s="20">
        <v>135</v>
      </c>
      <c r="Q249" s="20">
        <v>88</v>
      </c>
      <c r="R249" s="20">
        <v>28</v>
      </c>
      <c r="S249" s="20">
        <v>53</v>
      </c>
      <c r="T249" s="20">
        <v>20</v>
      </c>
      <c r="U249" s="20">
        <v>2</v>
      </c>
      <c r="V249" s="20">
        <v>12</v>
      </c>
      <c r="W249" s="20">
        <v>34</v>
      </c>
    </row>
    <row r="250" spans="1:23" ht="11.15" customHeight="1" x14ac:dyDescent="0.2">
      <c r="A250" s="21" t="s">
        <v>126</v>
      </c>
      <c r="B250" s="30">
        <v>100</v>
      </c>
      <c r="C250" s="30">
        <v>46.060606</v>
      </c>
      <c r="D250" s="30">
        <v>15.454545</v>
      </c>
      <c r="E250" s="30">
        <v>8.1818179999999998</v>
      </c>
      <c r="F250" s="30">
        <v>20.606061</v>
      </c>
      <c r="G250" s="30">
        <v>13.333333</v>
      </c>
      <c r="H250" s="30">
        <v>13.636364</v>
      </c>
      <c r="I250" s="30">
        <v>29.69697</v>
      </c>
      <c r="J250" s="30">
        <v>14.848485</v>
      </c>
      <c r="K250" s="30">
        <v>4.8484850000000002</v>
      </c>
      <c r="L250" s="30">
        <v>50</v>
      </c>
      <c r="M250" s="30">
        <v>30.909091</v>
      </c>
      <c r="N250" s="30">
        <v>15.454545</v>
      </c>
      <c r="O250" s="30">
        <v>27.575758</v>
      </c>
      <c r="P250" s="30">
        <v>40.909090999999997</v>
      </c>
      <c r="Q250" s="30">
        <v>26.666667</v>
      </c>
      <c r="R250" s="30">
        <v>8.4848479999999995</v>
      </c>
      <c r="S250" s="30">
        <v>16.060606</v>
      </c>
      <c r="T250" s="30">
        <v>6.0606059999999999</v>
      </c>
      <c r="U250" s="30">
        <v>0.60606099999999996</v>
      </c>
      <c r="V250" s="30">
        <v>3.6363639999999999</v>
      </c>
      <c r="W250" s="30">
        <v>10.30303</v>
      </c>
    </row>
    <row r="251" spans="1:23" ht="11.15" customHeight="1" x14ac:dyDescent="0.2">
      <c r="A251" s="19" t="s">
        <v>903</v>
      </c>
      <c r="B251" s="20">
        <v>326</v>
      </c>
      <c r="C251" s="20">
        <v>152</v>
      </c>
      <c r="D251" s="20">
        <v>47</v>
      </c>
      <c r="E251" s="20">
        <v>28</v>
      </c>
      <c r="F251" s="20">
        <v>62</v>
      </c>
      <c r="G251" s="20">
        <v>37</v>
      </c>
      <c r="H251" s="20">
        <v>52</v>
      </c>
      <c r="I251" s="20">
        <v>94</v>
      </c>
      <c r="J251" s="20">
        <v>45</v>
      </c>
      <c r="K251" s="20">
        <v>21</v>
      </c>
      <c r="L251" s="20">
        <v>180</v>
      </c>
      <c r="M251" s="20">
        <v>108</v>
      </c>
      <c r="N251" s="20">
        <v>46</v>
      </c>
      <c r="O251" s="20">
        <v>99</v>
      </c>
      <c r="P251" s="20">
        <v>164</v>
      </c>
      <c r="Q251" s="20">
        <v>100</v>
      </c>
      <c r="R251" s="20">
        <v>33</v>
      </c>
      <c r="S251" s="20">
        <v>54</v>
      </c>
      <c r="T251" s="20">
        <v>26</v>
      </c>
      <c r="U251" s="20">
        <v>9</v>
      </c>
      <c r="V251" s="20">
        <v>11</v>
      </c>
      <c r="W251" s="20">
        <v>24</v>
      </c>
    </row>
    <row r="252" spans="1:23" ht="11.15" customHeight="1" x14ac:dyDescent="0.2">
      <c r="A252" s="21" t="s">
        <v>126</v>
      </c>
      <c r="B252" s="30">
        <v>100</v>
      </c>
      <c r="C252" s="30">
        <v>46.625767000000003</v>
      </c>
      <c r="D252" s="30">
        <v>14.417178</v>
      </c>
      <c r="E252" s="30">
        <v>8.5889570000000006</v>
      </c>
      <c r="F252" s="30">
        <v>19.018405000000001</v>
      </c>
      <c r="G252" s="30">
        <v>11.349693</v>
      </c>
      <c r="H252" s="30">
        <v>15.95092</v>
      </c>
      <c r="I252" s="30">
        <v>28.834356</v>
      </c>
      <c r="J252" s="30">
        <v>13.803680999999999</v>
      </c>
      <c r="K252" s="30">
        <v>6.4417179999999998</v>
      </c>
      <c r="L252" s="30">
        <v>55.214723999999997</v>
      </c>
      <c r="M252" s="30">
        <v>33.128833999999998</v>
      </c>
      <c r="N252" s="30">
        <v>14.110429</v>
      </c>
      <c r="O252" s="30">
        <v>30.368098</v>
      </c>
      <c r="P252" s="30">
        <v>50.306747999999999</v>
      </c>
      <c r="Q252" s="30">
        <v>30.674847</v>
      </c>
      <c r="R252" s="30">
        <v>10.122699000000001</v>
      </c>
      <c r="S252" s="30">
        <v>16.564416999999999</v>
      </c>
      <c r="T252" s="30">
        <v>7.97546</v>
      </c>
      <c r="U252" s="30">
        <v>2.7607360000000001</v>
      </c>
      <c r="V252" s="30">
        <v>3.3742329999999998</v>
      </c>
      <c r="W252" s="30">
        <v>7.3619630000000003</v>
      </c>
    </row>
    <row r="253" spans="1:23" ht="11.15" customHeight="1" x14ac:dyDescent="0.2">
      <c r="A253" s="19" t="s">
        <v>904</v>
      </c>
      <c r="B253" s="20">
        <v>133</v>
      </c>
      <c r="C253" s="20">
        <v>64</v>
      </c>
      <c r="D253" s="20">
        <v>21</v>
      </c>
      <c r="E253" s="20">
        <v>9</v>
      </c>
      <c r="F253" s="20">
        <v>31</v>
      </c>
      <c r="G253" s="20">
        <v>22</v>
      </c>
      <c r="H253" s="20">
        <v>26</v>
      </c>
      <c r="I253" s="20">
        <v>26</v>
      </c>
      <c r="J253" s="20">
        <v>15</v>
      </c>
      <c r="K253" s="20">
        <v>7</v>
      </c>
      <c r="L253" s="20">
        <v>67</v>
      </c>
      <c r="M253" s="20">
        <v>25</v>
      </c>
      <c r="N253" s="20">
        <v>15</v>
      </c>
      <c r="O253" s="20">
        <v>34</v>
      </c>
      <c r="P253" s="20">
        <v>53</v>
      </c>
      <c r="Q253" s="20">
        <v>29</v>
      </c>
      <c r="R253" s="20">
        <v>9</v>
      </c>
      <c r="S253" s="20">
        <v>9</v>
      </c>
      <c r="T253" s="20">
        <v>5</v>
      </c>
      <c r="U253" s="20">
        <v>0</v>
      </c>
      <c r="V253" s="20">
        <v>3</v>
      </c>
      <c r="W253" s="20">
        <v>13</v>
      </c>
    </row>
    <row r="254" spans="1:23" ht="11.15" customHeight="1" x14ac:dyDescent="0.2">
      <c r="A254" s="21" t="s">
        <v>126</v>
      </c>
      <c r="B254" s="30">
        <v>100</v>
      </c>
      <c r="C254" s="30">
        <v>48.120300999999998</v>
      </c>
      <c r="D254" s="30">
        <v>15.789474</v>
      </c>
      <c r="E254" s="30">
        <v>6.7669170000000003</v>
      </c>
      <c r="F254" s="30">
        <v>23.308271000000001</v>
      </c>
      <c r="G254" s="30">
        <v>16.541353000000001</v>
      </c>
      <c r="H254" s="30">
        <v>19.548871999999999</v>
      </c>
      <c r="I254" s="30">
        <v>19.548871999999999</v>
      </c>
      <c r="J254" s="30">
        <v>11.278195</v>
      </c>
      <c r="K254" s="30">
        <v>5.2631579999999998</v>
      </c>
      <c r="L254" s="30">
        <v>50.37594</v>
      </c>
      <c r="M254" s="30">
        <v>18.796991999999999</v>
      </c>
      <c r="N254" s="30">
        <v>11.278195</v>
      </c>
      <c r="O254" s="30">
        <v>25.56391</v>
      </c>
      <c r="P254" s="30">
        <v>39.849623999999999</v>
      </c>
      <c r="Q254" s="30">
        <v>21.804511000000002</v>
      </c>
      <c r="R254" s="30">
        <v>6.7669170000000003</v>
      </c>
      <c r="S254" s="30">
        <v>6.7669170000000003</v>
      </c>
      <c r="T254" s="30">
        <v>3.759398</v>
      </c>
      <c r="U254" s="30">
        <v>0</v>
      </c>
      <c r="V254" s="30">
        <v>2.2556389999999999</v>
      </c>
      <c r="W254" s="30">
        <v>9.7744359999999997</v>
      </c>
    </row>
    <row r="255" spans="1:23" ht="11.15" customHeight="1" x14ac:dyDescent="0.2">
      <c r="A255" s="19" t="s">
        <v>905</v>
      </c>
      <c r="B255" s="20">
        <v>1070</v>
      </c>
      <c r="C255" s="20">
        <v>454</v>
      </c>
      <c r="D255" s="20">
        <v>143</v>
      </c>
      <c r="E255" s="20">
        <v>58</v>
      </c>
      <c r="F255" s="20">
        <v>191</v>
      </c>
      <c r="G255" s="20">
        <v>73</v>
      </c>
      <c r="H255" s="20">
        <v>151</v>
      </c>
      <c r="I255" s="20">
        <v>239</v>
      </c>
      <c r="J255" s="20">
        <v>122</v>
      </c>
      <c r="K255" s="20">
        <v>73</v>
      </c>
      <c r="L255" s="20">
        <v>500</v>
      </c>
      <c r="M255" s="20">
        <v>229</v>
      </c>
      <c r="N255" s="20">
        <v>84</v>
      </c>
      <c r="O255" s="20">
        <v>266</v>
      </c>
      <c r="P255" s="20">
        <v>278</v>
      </c>
      <c r="Q255" s="20">
        <v>174</v>
      </c>
      <c r="R255" s="20">
        <v>87</v>
      </c>
      <c r="S255" s="20">
        <v>80</v>
      </c>
      <c r="T255" s="20">
        <v>50</v>
      </c>
      <c r="U255" s="20">
        <v>12</v>
      </c>
      <c r="V255" s="20">
        <v>57</v>
      </c>
      <c r="W255" s="20">
        <v>171</v>
      </c>
    </row>
    <row r="256" spans="1:23" ht="11.15" customHeight="1" x14ac:dyDescent="0.2">
      <c r="A256" s="21" t="s">
        <v>126</v>
      </c>
      <c r="B256" s="30">
        <v>100</v>
      </c>
      <c r="C256" s="30">
        <v>42.429907</v>
      </c>
      <c r="D256" s="30">
        <v>13.364485999999999</v>
      </c>
      <c r="E256" s="30">
        <v>5.4205610000000002</v>
      </c>
      <c r="F256" s="30">
        <v>17.850466999999998</v>
      </c>
      <c r="G256" s="30">
        <v>6.8224299999999998</v>
      </c>
      <c r="H256" s="30">
        <v>14.11215</v>
      </c>
      <c r="I256" s="30">
        <v>22.336449000000002</v>
      </c>
      <c r="J256" s="30">
        <v>11.401869</v>
      </c>
      <c r="K256" s="30">
        <v>6.8224299999999998</v>
      </c>
      <c r="L256" s="30">
        <v>46.728971999999999</v>
      </c>
      <c r="M256" s="30">
        <v>21.401869000000001</v>
      </c>
      <c r="N256" s="30">
        <v>7.8504670000000001</v>
      </c>
      <c r="O256" s="30">
        <v>24.859812999999999</v>
      </c>
      <c r="P256" s="30">
        <v>25.981307999999999</v>
      </c>
      <c r="Q256" s="30">
        <v>16.261682</v>
      </c>
      <c r="R256" s="30">
        <v>8.1308410000000002</v>
      </c>
      <c r="S256" s="30">
        <v>7.4766360000000001</v>
      </c>
      <c r="T256" s="30">
        <v>4.6728969999999999</v>
      </c>
      <c r="U256" s="30">
        <v>1.1214949999999999</v>
      </c>
      <c r="V256" s="30">
        <v>5.3271030000000001</v>
      </c>
      <c r="W256" s="30">
        <v>15.981308</v>
      </c>
    </row>
    <row r="257" spans="1:23" ht="11.15" customHeight="1" x14ac:dyDescent="0.2">
      <c r="A257" s="19" t="s">
        <v>873</v>
      </c>
      <c r="B257" s="20">
        <v>329</v>
      </c>
      <c r="C257" s="20">
        <v>124</v>
      </c>
      <c r="D257" s="20">
        <v>48</v>
      </c>
      <c r="E257" s="20">
        <v>21</v>
      </c>
      <c r="F257" s="20">
        <v>49</v>
      </c>
      <c r="G257" s="20">
        <v>33</v>
      </c>
      <c r="H257" s="20">
        <v>53</v>
      </c>
      <c r="I257" s="20">
        <v>59</v>
      </c>
      <c r="J257" s="20">
        <v>33</v>
      </c>
      <c r="K257" s="20">
        <v>17</v>
      </c>
      <c r="L257" s="20">
        <v>128</v>
      </c>
      <c r="M257" s="20">
        <v>64</v>
      </c>
      <c r="N257" s="20">
        <v>22</v>
      </c>
      <c r="O257" s="20">
        <v>74</v>
      </c>
      <c r="P257" s="20">
        <v>78</v>
      </c>
      <c r="Q257" s="20">
        <v>51</v>
      </c>
      <c r="R257" s="20">
        <v>28</v>
      </c>
      <c r="S257" s="20">
        <v>22</v>
      </c>
      <c r="T257" s="20">
        <v>22</v>
      </c>
      <c r="U257" s="20">
        <v>7</v>
      </c>
      <c r="V257" s="20">
        <v>12</v>
      </c>
      <c r="W257" s="20">
        <v>61</v>
      </c>
    </row>
    <row r="258" spans="1:23" ht="11.15" customHeight="1" x14ac:dyDescent="0.2">
      <c r="A258" s="21" t="s">
        <v>126</v>
      </c>
      <c r="B258" s="30">
        <v>100</v>
      </c>
      <c r="C258" s="30">
        <v>37.689970000000002</v>
      </c>
      <c r="D258" s="30">
        <v>14.589665999999999</v>
      </c>
      <c r="E258" s="30">
        <v>6.3829789999999997</v>
      </c>
      <c r="F258" s="30">
        <v>14.893617000000001</v>
      </c>
      <c r="G258" s="30">
        <v>10.030395</v>
      </c>
      <c r="H258" s="30">
        <v>16.109421999999999</v>
      </c>
      <c r="I258" s="30">
        <v>17.933130999999999</v>
      </c>
      <c r="J258" s="30">
        <v>10.030395</v>
      </c>
      <c r="K258" s="30">
        <v>5.167173</v>
      </c>
      <c r="L258" s="30">
        <v>38.905774999999998</v>
      </c>
      <c r="M258" s="30">
        <v>19.452888000000002</v>
      </c>
      <c r="N258" s="30">
        <v>6.6869300000000003</v>
      </c>
      <c r="O258" s="30">
        <v>22.492401000000001</v>
      </c>
      <c r="P258" s="30">
        <v>23.708207000000002</v>
      </c>
      <c r="Q258" s="30">
        <v>15.501519999999999</v>
      </c>
      <c r="R258" s="30">
        <v>8.5106380000000001</v>
      </c>
      <c r="S258" s="30">
        <v>6.6869300000000003</v>
      </c>
      <c r="T258" s="30">
        <v>6.6869300000000003</v>
      </c>
      <c r="U258" s="30">
        <v>2.1276600000000001</v>
      </c>
      <c r="V258" s="30">
        <v>3.6474160000000002</v>
      </c>
      <c r="W258" s="30">
        <v>18.541032999999999</v>
      </c>
    </row>
    <row r="259" spans="1:23" ht="11.15" customHeight="1" x14ac:dyDescent="0.2">
      <c r="A259" s="18" t="s">
        <v>143</v>
      </c>
      <c r="B259" s="18"/>
      <c r="C259" s="18"/>
      <c r="D259" s="18"/>
      <c r="E259" s="18"/>
      <c r="F259" s="18"/>
      <c r="G259" s="18"/>
      <c r="H259" s="18"/>
      <c r="I259" s="18"/>
      <c r="J259" s="18"/>
      <c r="K259" s="18"/>
      <c r="L259" s="18"/>
      <c r="M259" s="18"/>
      <c r="N259" s="18"/>
      <c r="O259" s="18"/>
      <c r="P259" s="18"/>
      <c r="Q259" s="18"/>
      <c r="R259" s="18"/>
      <c r="S259" s="18"/>
      <c r="T259" s="18"/>
      <c r="U259" s="18"/>
      <c r="V259" s="18"/>
      <c r="W259" s="18"/>
    </row>
    <row r="260" spans="1:23" ht="11.15" customHeight="1" x14ac:dyDescent="0.2">
      <c r="A260" s="21" t="s">
        <v>908</v>
      </c>
      <c r="B260" s="21"/>
      <c r="C260" s="21"/>
      <c r="D260" s="21"/>
      <c r="E260" s="21"/>
      <c r="F260" s="21"/>
      <c r="G260" s="21"/>
      <c r="H260" s="21"/>
      <c r="I260" s="21"/>
      <c r="J260" s="21"/>
      <c r="K260" s="21"/>
      <c r="L260" s="21"/>
      <c r="M260" s="21"/>
      <c r="N260" s="21"/>
      <c r="O260" s="21"/>
      <c r="P260" s="21"/>
      <c r="Q260" s="21"/>
      <c r="R260" s="21"/>
      <c r="S260" s="21"/>
      <c r="T260" s="21"/>
      <c r="U260" s="21"/>
      <c r="V260" s="21"/>
      <c r="W260" s="21"/>
    </row>
    <row r="261" spans="1:23" ht="11.15" customHeight="1" x14ac:dyDescent="0.2">
      <c r="A261" s="19" t="s">
        <v>902</v>
      </c>
      <c r="B261" s="20">
        <v>39</v>
      </c>
      <c r="C261" s="20">
        <v>19</v>
      </c>
      <c r="D261" s="20">
        <v>8</v>
      </c>
      <c r="E261" s="20">
        <v>1</v>
      </c>
      <c r="F261" s="20">
        <v>8</v>
      </c>
      <c r="G261" s="20">
        <v>8</v>
      </c>
      <c r="H261" s="20">
        <v>10</v>
      </c>
      <c r="I261" s="20">
        <v>16</v>
      </c>
      <c r="J261" s="20">
        <v>5</v>
      </c>
      <c r="K261" s="20">
        <v>0</v>
      </c>
      <c r="L261" s="20">
        <v>21</v>
      </c>
      <c r="M261" s="20">
        <v>17</v>
      </c>
      <c r="N261" s="20">
        <v>10</v>
      </c>
      <c r="O261" s="20">
        <v>13</v>
      </c>
      <c r="P261" s="20">
        <v>12</v>
      </c>
      <c r="Q261" s="20">
        <v>6</v>
      </c>
      <c r="R261" s="20">
        <v>5</v>
      </c>
      <c r="S261" s="20">
        <v>7</v>
      </c>
      <c r="T261" s="20">
        <v>2</v>
      </c>
      <c r="U261" s="20">
        <v>0</v>
      </c>
      <c r="V261" s="20">
        <v>2</v>
      </c>
      <c r="W261" s="20">
        <v>2</v>
      </c>
    </row>
    <row r="262" spans="1:23" ht="11.15" customHeight="1" x14ac:dyDescent="0.2">
      <c r="A262" s="21" t="s">
        <v>126</v>
      </c>
      <c r="B262" s="30">
        <v>100</v>
      </c>
      <c r="C262" s="30">
        <v>48.717948999999997</v>
      </c>
      <c r="D262" s="30">
        <v>20.512820999999999</v>
      </c>
      <c r="E262" s="30">
        <v>2.5641029999999998</v>
      </c>
      <c r="F262" s="30">
        <v>20.512820999999999</v>
      </c>
      <c r="G262" s="30">
        <v>20.512820999999999</v>
      </c>
      <c r="H262" s="30">
        <v>25.641026</v>
      </c>
      <c r="I262" s="30">
        <v>41.025641</v>
      </c>
      <c r="J262" s="30">
        <v>12.820513</v>
      </c>
      <c r="K262" s="30">
        <v>0</v>
      </c>
      <c r="L262" s="30">
        <v>53.846153999999999</v>
      </c>
      <c r="M262" s="30">
        <v>43.589744000000003</v>
      </c>
      <c r="N262" s="30">
        <v>25.641026</v>
      </c>
      <c r="O262" s="30">
        <v>33.333333000000003</v>
      </c>
      <c r="P262" s="30">
        <v>30.769231000000001</v>
      </c>
      <c r="Q262" s="30">
        <v>15.384615</v>
      </c>
      <c r="R262" s="30">
        <v>12.820513</v>
      </c>
      <c r="S262" s="30">
        <v>17.948718</v>
      </c>
      <c r="T262" s="30">
        <v>5.1282050000000003</v>
      </c>
      <c r="U262" s="30">
        <v>0</v>
      </c>
      <c r="V262" s="30">
        <v>5.1282050000000003</v>
      </c>
      <c r="W262" s="30">
        <v>5.1282050000000003</v>
      </c>
    </row>
    <row r="263" spans="1:23" ht="11.15" customHeight="1" x14ac:dyDescent="0.2">
      <c r="A263" s="19" t="s">
        <v>903</v>
      </c>
      <c r="B263" s="20">
        <v>75</v>
      </c>
      <c r="C263" s="20">
        <v>40</v>
      </c>
      <c r="D263" s="20">
        <v>18</v>
      </c>
      <c r="E263" s="20">
        <v>10</v>
      </c>
      <c r="F263" s="20">
        <v>12</v>
      </c>
      <c r="G263" s="20">
        <v>12</v>
      </c>
      <c r="H263" s="20">
        <v>16</v>
      </c>
      <c r="I263" s="20">
        <v>21</v>
      </c>
      <c r="J263" s="20">
        <v>10</v>
      </c>
      <c r="K263" s="20">
        <v>2</v>
      </c>
      <c r="L263" s="20">
        <v>42</v>
      </c>
      <c r="M263" s="20">
        <v>20</v>
      </c>
      <c r="N263" s="20">
        <v>11</v>
      </c>
      <c r="O263" s="20">
        <v>23</v>
      </c>
      <c r="P263" s="20">
        <v>32</v>
      </c>
      <c r="Q263" s="20">
        <v>18</v>
      </c>
      <c r="R263" s="20">
        <v>4</v>
      </c>
      <c r="S263" s="20">
        <v>14</v>
      </c>
      <c r="T263" s="20">
        <v>6</v>
      </c>
      <c r="U263" s="20">
        <v>4</v>
      </c>
      <c r="V263" s="20">
        <v>1</v>
      </c>
      <c r="W263" s="20">
        <v>7</v>
      </c>
    </row>
    <row r="264" spans="1:23" ht="11.15" customHeight="1" x14ac:dyDescent="0.2">
      <c r="A264" s="21" t="s">
        <v>126</v>
      </c>
      <c r="B264" s="30">
        <v>100</v>
      </c>
      <c r="C264" s="30">
        <v>53.333333000000003</v>
      </c>
      <c r="D264" s="30">
        <v>24</v>
      </c>
      <c r="E264" s="30">
        <v>13.333333</v>
      </c>
      <c r="F264" s="30">
        <v>16</v>
      </c>
      <c r="G264" s="30">
        <v>16</v>
      </c>
      <c r="H264" s="30">
        <v>21.333333</v>
      </c>
      <c r="I264" s="30">
        <v>28</v>
      </c>
      <c r="J264" s="30">
        <v>13.333333</v>
      </c>
      <c r="K264" s="30">
        <v>2.6666669999999999</v>
      </c>
      <c r="L264" s="30">
        <v>56</v>
      </c>
      <c r="M264" s="30">
        <v>26.666667</v>
      </c>
      <c r="N264" s="30">
        <v>14.666667</v>
      </c>
      <c r="O264" s="30">
        <v>30.666667</v>
      </c>
      <c r="P264" s="30">
        <v>42.666666999999997</v>
      </c>
      <c r="Q264" s="30">
        <v>24</v>
      </c>
      <c r="R264" s="30">
        <v>5.3333329999999997</v>
      </c>
      <c r="S264" s="30">
        <v>18.666667</v>
      </c>
      <c r="T264" s="30">
        <v>8</v>
      </c>
      <c r="U264" s="30">
        <v>5.3333329999999997</v>
      </c>
      <c r="V264" s="30">
        <v>1.3333330000000001</v>
      </c>
      <c r="W264" s="30">
        <v>9.3333329999999997</v>
      </c>
    </row>
    <row r="265" spans="1:23" ht="11.15" customHeight="1" x14ac:dyDescent="0.2">
      <c r="A265" s="19" t="s">
        <v>904</v>
      </c>
      <c r="B265" s="20">
        <v>117</v>
      </c>
      <c r="C265" s="20">
        <v>58</v>
      </c>
      <c r="D265" s="20">
        <v>16</v>
      </c>
      <c r="E265" s="20">
        <v>7</v>
      </c>
      <c r="F265" s="20">
        <v>23</v>
      </c>
      <c r="G265" s="20">
        <v>16</v>
      </c>
      <c r="H265" s="20">
        <v>17</v>
      </c>
      <c r="I265" s="20">
        <v>34</v>
      </c>
      <c r="J265" s="20">
        <v>16</v>
      </c>
      <c r="K265" s="20">
        <v>9</v>
      </c>
      <c r="L265" s="20">
        <v>66</v>
      </c>
      <c r="M265" s="20">
        <v>39</v>
      </c>
      <c r="N265" s="20">
        <v>19</v>
      </c>
      <c r="O265" s="20">
        <v>37</v>
      </c>
      <c r="P265" s="20">
        <v>52</v>
      </c>
      <c r="Q265" s="20">
        <v>28</v>
      </c>
      <c r="R265" s="20">
        <v>11</v>
      </c>
      <c r="S265" s="20">
        <v>20</v>
      </c>
      <c r="T265" s="20">
        <v>11</v>
      </c>
      <c r="U265" s="20">
        <v>1</v>
      </c>
      <c r="V265" s="20">
        <v>7</v>
      </c>
      <c r="W265" s="20">
        <v>11</v>
      </c>
    </row>
    <row r="266" spans="1:23" ht="11.15" customHeight="1" x14ac:dyDescent="0.2">
      <c r="A266" s="21" t="s">
        <v>126</v>
      </c>
      <c r="B266" s="30">
        <v>100</v>
      </c>
      <c r="C266" s="30">
        <v>49.572650000000003</v>
      </c>
      <c r="D266" s="30">
        <v>13.675214</v>
      </c>
      <c r="E266" s="30">
        <v>5.9829059999999998</v>
      </c>
      <c r="F266" s="30">
        <v>19.65812</v>
      </c>
      <c r="G266" s="30">
        <v>13.675214</v>
      </c>
      <c r="H266" s="30">
        <v>14.529915000000001</v>
      </c>
      <c r="I266" s="30">
        <v>29.059829000000001</v>
      </c>
      <c r="J266" s="30">
        <v>13.675214</v>
      </c>
      <c r="K266" s="30">
        <v>7.6923079999999997</v>
      </c>
      <c r="L266" s="30">
        <v>56.410255999999997</v>
      </c>
      <c r="M266" s="30">
        <v>33.333333000000003</v>
      </c>
      <c r="N266" s="30">
        <v>16.239315999999999</v>
      </c>
      <c r="O266" s="30">
        <v>31.623932</v>
      </c>
      <c r="P266" s="30">
        <v>44.444443999999997</v>
      </c>
      <c r="Q266" s="30">
        <v>23.931623999999999</v>
      </c>
      <c r="R266" s="30">
        <v>9.4017090000000003</v>
      </c>
      <c r="S266" s="30">
        <v>17.094017000000001</v>
      </c>
      <c r="T266" s="30">
        <v>9.4017090000000003</v>
      </c>
      <c r="U266" s="30">
        <v>0.85470100000000004</v>
      </c>
      <c r="V266" s="30">
        <v>5.9829059999999998</v>
      </c>
      <c r="W266" s="30">
        <v>9.4017090000000003</v>
      </c>
    </row>
    <row r="267" spans="1:23" ht="11.15" customHeight="1" x14ac:dyDescent="0.2">
      <c r="A267" s="19" t="s">
        <v>905</v>
      </c>
      <c r="B267" s="20">
        <v>1288</v>
      </c>
      <c r="C267" s="20">
        <v>565</v>
      </c>
      <c r="D267" s="20">
        <v>181</v>
      </c>
      <c r="E267" s="20">
        <v>90</v>
      </c>
      <c r="F267" s="20">
        <v>248</v>
      </c>
      <c r="G267" s="20">
        <v>114</v>
      </c>
      <c r="H267" s="20">
        <v>190</v>
      </c>
      <c r="I267" s="20">
        <v>310</v>
      </c>
      <c r="J267" s="20">
        <v>158</v>
      </c>
      <c r="K267" s="20">
        <v>85</v>
      </c>
      <c r="L267" s="20">
        <v>620</v>
      </c>
      <c r="M267" s="20">
        <v>302</v>
      </c>
      <c r="N267" s="20">
        <v>122</v>
      </c>
      <c r="O267" s="20">
        <v>333</v>
      </c>
      <c r="P267" s="20">
        <v>408</v>
      </c>
      <c r="Q267" s="20">
        <v>263</v>
      </c>
      <c r="R267" s="20">
        <v>105</v>
      </c>
      <c r="S267" s="20">
        <v>118</v>
      </c>
      <c r="T267" s="20">
        <v>67</v>
      </c>
      <c r="U267" s="20">
        <v>13</v>
      </c>
      <c r="V267" s="20">
        <v>63</v>
      </c>
      <c r="W267" s="20">
        <v>176</v>
      </c>
    </row>
    <row r="268" spans="1:23" ht="11.15" customHeight="1" x14ac:dyDescent="0.2">
      <c r="A268" s="21" t="s">
        <v>126</v>
      </c>
      <c r="B268" s="30">
        <v>100</v>
      </c>
      <c r="C268" s="30">
        <v>43.866459999999996</v>
      </c>
      <c r="D268" s="30">
        <v>14.052795</v>
      </c>
      <c r="E268" s="30">
        <v>6.9875780000000001</v>
      </c>
      <c r="F268" s="30">
        <v>19.254657999999999</v>
      </c>
      <c r="G268" s="30">
        <v>8.8509320000000002</v>
      </c>
      <c r="H268" s="30">
        <v>14.751552999999999</v>
      </c>
      <c r="I268" s="30">
        <v>24.068322999999999</v>
      </c>
      <c r="J268" s="30">
        <v>12.267080999999999</v>
      </c>
      <c r="K268" s="30">
        <v>6.5993789999999999</v>
      </c>
      <c r="L268" s="30">
        <v>48.136645999999999</v>
      </c>
      <c r="M268" s="30">
        <v>23.447205</v>
      </c>
      <c r="N268" s="30">
        <v>9.4720499999999994</v>
      </c>
      <c r="O268" s="30">
        <v>25.854037000000002</v>
      </c>
      <c r="P268" s="30">
        <v>31.677019000000001</v>
      </c>
      <c r="Q268" s="30">
        <v>20.419255</v>
      </c>
      <c r="R268" s="30">
        <v>8.1521740000000005</v>
      </c>
      <c r="S268" s="30">
        <v>9.1614909999999998</v>
      </c>
      <c r="T268" s="30">
        <v>5.2018630000000003</v>
      </c>
      <c r="U268" s="30">
        <v>1.009317</v>
      </c>
      <c r="V268" s="30">
        <v>4.8913039999999999</v>
      </c>
      <c r="W268" s="30">
        <v>13.664596</v>
      </c>
    </row>
    <row r="269" spans="1:23" ht="11.15" customHeight="1" x14ac:dyDescent="0.2">
      <c r="A269" s="19" t="s">
        <v>873</v>
      </c>
      <c r="B269" s="20">
        <v>669</v>
      </c>
      <c r="C269" s="20">
        <v>264</v>
      </c>
      <c r="D269" s="20">
        <v>87</v>
      </c>
      <c r="E269" s="20">
        <v>35</v>
      </c>
      <c r="F269" s="20">
        <v>110</v>
      </c>
      <c r="G269" s="20">
        <v>59</v>
      </c>
      <c r="H269" s="20">
        <v>94</v>
      </c>
      <c r="I269" s="20">
        <v>135</v>
      </c>
      <c r="J269" s="20">
        <v>75</v>
      </c>
      <c r="K269" s="20">
        <v>38</v>
      </c>
      <c r="L269" s="20">
        <v>291</v>
      </c>
      <c r="M269" s="20">
        <v>150</v>
      </c>
      <c r="N269" s="20">
        <v>56</v>
      </c>
      <c r="O269" s="20">
        <v>158</v>
      </c>
      <c r="P269" s="20">
        <v>204</v>
      </c>
      <c r="Q269" s="20">
        <v>127</v>
      </c>
      <c r="R269" s="20">
        <v>60</v>
      </c>
      <c r="S269" s="20">
        <v>59</v>
      </c>
      <c r="T269" s="20">
        <v>37</v>
      </c>
      <c r="U269" s="20">
        <v>12</v>
      </c>
      <c r="V269" s="20">
        <v>22</v>
      </c>
      <c r="W269" s="20">
        <v>107</v>
      </c>
    </row>
    <row r="270" spans="1:23" ht="11.15" customHeight="1" x14ac:dyDescent="0.2">
      <c r="A270" s="21" t="s">
        <v>126</v>
      </c>
      <c r="B270" s="30">
        <v>100</v>
      </c>
      <c r="C270" s="30">
        <v>39.461883</v>
      </c>
      <c r="D270" s="30">
        <v>13.004484</v>
      </c>
      <c r="E270" s="30">
        <v>5.2316890000000003</v>
      </c>
      <c r="F270" s="30">
        <v>16.442450999999998</v>
      </c>
      <c r="G270" s="30">
        <v>8.8191330000000008</v>
      </c>
      <c r="H270" s="30">
        <v>14.050822</v>
      </c>
      <c r="I270" s="30">
        <v>20.179372000000001</v>
      </c>
      <c r="J270" s="30">
        <v>11.210762000000001</v>
      </c>
      <c r="K270" s="30">
        <v>5.6801199999999996</v>
      </c>
      <c r="L270" s="30">
        <v>43.497757999999997</v>
      </c>
      <c r="M270" s="30">
        <v>22.421524999999999</v>
      </c>
      <c r="N270" s="30">
        <v>8.3707030000000007</v>
      </c>
      <c r="O270" s="30">
        <v>23.617339000000001</v>
      </c>
      <c r="P270" s="30">
        <v>30.493274</v>
      </c>
      <c r="Q270" s="30">
        <v>18.983557999999999</v>
      </c>
      <c r="R270" s="30">
        <v>8.96861</v>
      </c>
      <c r="S270" s="30">
        <v>8.8191330000000008</v>
      </c>
      <c r="T270" s="30">
        <v>5.5306430000000004</v>
      </c>
      <c r="U270" s="30">
        <v>1.793722</v>
      </c>
      <c r="V270" s="30">
        <v>3.2884899999999999</v>
      </c>
      <c r="W270" s="30">
        <v>15.994021</v>
      </c>
    </row>
    <row r="271" spans="1:23" ht="11.15" customHeight="1" x14ac:dyDescent="0.2">
      <c r="A271" s="18" t="s">
        <v>909</v>
      </c>
      <c r="B271" s="18"/>
      <c r="C271" s="18"/>
      <c r="D271" s="18"/>
      <c r="E271" s="18"/>
      <c r="F271" s="18"/>
      <c r="G271" s="18"/>
      <c r="H271" s="18"/>
      <c r="I271" s="18"/>
      <c r="J271" s="18"/>
      <c r="K271" s="18"/>
      <c r="L271" s="18"/>
      <c r="M271" s="18"/>
      <c r="N271" s="18"/>
      <c r="O271" s="18"/>
      <c r="P271" s="18"/>
      <c r="Q271" s="18"/>
      <c r="R271" s="18"/>
      <c r="S271" s="18"/>
      <c r="T271" s="18"/>
      <c r="U271" s="18"/>
      <c r="V271" s="18"/>
      <c r="W271" s="18"/>
    </row>
    <row r="272" spans="1:23" ht="11.15" customHeight="1" x14ac:dyDescent="0.2">
      <c r="A272" s="19" t="s">
        <v>910</v>
      </c>
      <c r="B272" s="20">
        <v>541</v>
      </c>
      <c r="C272" s="20">
        <v>236</v>
      </c>
      <c r="D272" s="20">
        <v>71</v>
      </c>
      <c r="E272" s="20">
        <v>45</v>
      </c>
      <c r="F272" s="20">
        <v>89</v>
      </c>
      <c r="G272" s="20">
        <v>44</v>
      </c>
      <c r="H272" s="20">
        <v>54</v>
      </c>
      <c r="I272" s="20">
        <v>126</v>
      </c>
      <c r="J272" s="20">
        <v>56</v>
      </c>
      <c r="K272" s="20">
        <v>37</v>
      </c>
      <c r="L272" s="20">
        <v>244</v>
      </c>
      <c r="M272" s="20">
        <v>119</v>
      </c>
      <c r="N272" s="20">
        <v>51</v>
      </c>
      <c r="O272" s="20">
        <v>121</v>
      </c>
      <c r="P272" s="20">
        <v>197</v>
      </c>
      <c r="Q272" s="20">
        <v>124</v>
      </c>
      <c r="R272" s="20">
        <v>44</v>
      </c>
      <c r="S272" s="20">
        <v>67</v>
      </c>
      <c r="T272" s="20">
        <v>34</v>
      </c>
      <c r="U272" s="20">
        <v>7</v>
      </c>
      <c r="V272" s="20">
        <v>30</v>
      </c>
      <c r="W272" s="20">
        <v>69</v>
      </c>
    </row>
    <row r="273" spans="1:23" ht="11.15" customHeight="1" x14ac:dyDescent="0.2">
      <c r="A273" s="21" t="s">
        <v>126</v>
      </c>
      <c r="B273" s="30">
        <v>100</v>
      </c>
      <c r="C273" s="30">
        <v>43.622920999999998</v>
      </c>
      <c r="D273" s="30">
        <v>13.123844999999999</v>
      </c>
      <c r="E273" s="30">
        <v>8.3179300000000005</v>
      </c>
      <c r="F273" s="30">
        <v>16.451017</v>
      </c>
      <c r="G273" s="30">
        <v>8.1330869999999997</v>
      </c>
      <c r="H273" s="30">
        <v>9.9815159999999992</v>
      </c>
      <c r="I273" s="30">
        <v>23.290203000000002</v>
      </c>
      <c r="J273" s="30">
        <v>10.351201</v>
      </c>
      <c r="K273" s="30">
        <v>6.8391869999999999</v>
      </c>
      <c r="L273" s="30">
        <v>45.101664</v>
      </c>
      <c r="M273" s="30">
        <v>21.996303000000001</v>
      </c>
      <c r="N273" s="30">
        <v>9.4269870000000004</v>
      </c>
      <c r="O273" s="30">
        <v>22.365988999999999</v>
      </c>
      <c r="P273" s="30">
        <v>36.414048000000001</v>
      </c>
      <c r="Q273" s="30">
        <v>22.920518000000001</v>
      </c>
      <c r="R273" s="30">
        <v>8.1330869999999997</v>
      </c>
      <c r="S273" s="30">
        <v>12.384473</v>
      </c>
      <c r="T273" s="30">
        <v>6.2846580000000003</v>
      </c>
      <c r="U273" s="30">
        <v>1.2939000000000001</v>
      </c>
      <c r="V273" s="30">
        <v>5.5452870000000001</v>
      </c>
      <c r="W273" s="30">
        <v>12.754159</v>
      </c>
    </row>
    <row r="274" spans="1:23" ht="11.15" customHeight="1" x14ac:dyDescent="0.2">
      <c r="A274" s="19" t="s">
        <v>911</v>
      </c>
      <c r="B274" s="20">
        <v>877</v>
      </c>
      <c r="C274" s="20">
        <v>386</v>
      </c>
      <c r="D274" s="20">
        <v>126</v>
      </c>
      <c r="E274" s="20">
        <v>65</v>
      </c>
      <c r="F274" s="20">
        <v>170</v>
      </c>
      <c r="G274" s="20">
        <v>89</v>
      </c>
      <c r="H274" s="20">
        <v>140</v>
      </c>
      <c r="I274" s="20">
        <v>219</v>
      </c>
      <c r="J274" s="20">
        <v>108</v>
      </c>
      <c r="K274" s="20">
        <v>49</v>
      </c>
      <c r="L274" s="20">
        <v>410</v>
      </c>
      <c r="M274" s="20">
        <v>226</v>
      </c>
      <c r="N274" s="20">
        <v>81</v>
      </c>
      <c r="O274" s="20">
        <v>232</v>
      </c>
      <c r="P274" s="20">
        <v>276</v>
      </c>
      <c r="Q274" s="20">
        <v>188</v>
      </c>
      <c r="R274" s="20">
        <v>83</v>
      </c>
      <c r="S274" s="20">
        <v>92</v>
      </c>
      <c r="T274" s="20">
        <v>56</v>
      </c>
      <c r="U274" s="20">
        <v>14</v>
      </c>
      <c r="V274" s="20">
        <v>34</v>
      </c>
      <c r="W274" s="20">
        <v>121</v>
      </c>
    </row>
    <row r="275" spans="1:23" ht="11.15" customHeight="1" x14ac:dyDescent="0.2">
      <c r="A275" s="21" t="s">
        <v>126</v>
      </c>
      <c r="B275" s="30">
        <v>100</v>
      </c>
      <c r="C275" s="30">
        <v>44.013683</v>
      </c>
      <c r="D275" s="30">
        <v>14.367160999999999</v>
      </c>
      <c r="E275" s="30">
        <v>7.4116309999999999</v>
      </c>
      <c r="F275" s="30">
        <v>19.384264999999999</v>
      </c>
      <c r="G275" s="30">
        <v>10.148232999999999</v>
      </c>
      <c r="H275" s="30">
        <v>15.963512</v>
      </c>
      <c r="I275" s="30">
        <v>24.971494</v>
      </c>
      <c r="J275" s="30">
        <v>12.314709000000001</v>
      </c>
      <c r="K275" s="30">
        <v>5.5872289999999998</v>
      </c>
      <c r="L275" s="30">
        <v>46.750284999999998</v>
      </c>
      <c r="M275" s="30">
        <v>25.769669</v>
      </c>
      <c r="N275" s="30">
        <v>9.2360319999999998</v>
      </c>
      <c r="O275" s="30">
        <v>26.45382</v>
      </c>
      <c r="P275" s="30">
        <v>31.470924</v>
      </c>
      <c r="Q275" s="30">
        <v>21.436716000000001</v>
      </c>
      <c r="R275" s="30">
        <v>9.4640819999999994</v>
      </c>
      <c r="S275" s="30">
        <v>10.490308000000001</v>
      </c>
      <c r="T275" s="30">
        <v>6.3854050000000004</v>
      </c>
      <c r="U275" s="30">
        <v>1.5963510000000001</v>
      </c>
      <c r="V275" s="30">
        <v>3.8768530000000001</v>
      </c>
      <c r="W275" s="30">
        <v>13.797034999999999</v>
      </c>
    </row>
    <row r="276" spans="1:23" ht="11.15" customHeight="1" x14ac:dyDescent="0.2">
      <c r="A276" s="19" t="s">
        <v>912</v>
      </c>
      <c r="B276" s="20">
        <v>543</v>
      </c>
      <c r="C276" s="20">
        <v>233</v>
      </c>
      <c r="D276" s="20">
        <v>80</v>
      </c>
      <c r="E276" s="20">
        <v>27</v>
      </c>
      <c r="F276" s="20">
        <v>108</v>
      </c>
      <c r="G276" s="20">
        <v>58</v>
      </c>
      <c r="H276" s="20">
        <v>87</v>
      </c>
      <c r="I276" s="20">
        <v>117</v>
      </c>
      <c r="J276" s="20">
        <v>71</v>
      </c>
      <c r="K276" s="20">
        <v>40</v>
      </c>
      <c r="L276" s="20">
        <v>267</v>
      </c>
      <c r="M276" s="20">
        <v>132</v>
      </c>
      <c r="N276" s="20">
        <v>56</v>
      </c>
      <c r="O276" s="20">
        <v>139</v>
      </c>
      <c r="P276" s="20">
        <v>164</v>
      </c>
      <c r="Q276" s="20">
        <v>100</v>
      </c>
      <c r="R276" s="20">
        <v>46</v>
      </c>
      <c r="S276" s="20">
        <v>45</v>
      </c>
      <c r="T276" s="20">
        <v>27</v>
      </c>
      <c r="U276" s="20">
        <v>9</v>
      </c>
      <c r="V276" s="20">
        <v>24</v>
      </c>
      <c r="W276" s="20">
        <v>84</v>
      </c>
    </row>
    <row r="277" spans="1:23" ht="11.15" customHeight="1" x14ac:dyDescent="0.2">
      <c r="A277" s="21" t="s">
        <v>126</v>
      </c>
      <c r="B277" s="30">
        <v>100</v>
      </c>
      <c r="C277" s="30">
        <v>42.909761000000003</v>
      </c>
      <c r="D277" s="30">
        <v>14.732965</v>
      </c>
      <c r="E277" s="30">
        <v>4.9723759999999997</v>
      </c>
      <c r="F277" s="30">
        <v>19.889503000000001</v>
      </c>
      <c r="G277" s="30">
        <v>10.6814</v>
      </c>
      <c r="H277" s="30">
        <v>16.022099000000001</v>
      </c>
      <c r="I277" s="30">
        <v>21.546961</v>
      </c>
      <c r="J277" s="30">
        <v>13.075506000000001</v>
      </c>
      <c r="K277" s="30">
        <v>7.3664829999999997</v>
      </c>
      <c r="L277" s="30">
        <v>49.171270999999997</v>
      </c>
      <c r="M277" s="30">
        <v>24.309391999999999</v>
      </c>
      <c r="N277" s="30">
        <v>10.313076000000001</v>
      </c>
      <c r="O277" s="30">
        <v>25.598527000000001</v>
      </c>
      <c r="P277" s="30">
        <v>30.202577999999999</v>
      </c>
      <c r="Q277" s="30">
        <v>18.416205999999999</v>
      </c>
      <c r="R277" s="30">
        <v>8.4714550000000006</v>
      </c>
      <c r="S277" s="30">
        <v>8.287293</v>
      </c>
      <c r="T277" s="30">
        <v>4.9723759999999997</v>
      </c>
      <c r="U277" s="30">
        <v>1.657459</v>
      </c>
      <c r="V277" s="30">
        <v>4.4198899999999997</v>
      </c>
      <c r="W277" s="30">
        <v>15.469613000000001</v>
      </c>
    </row>
    <row r="278" spans="1:23" ht="11.15" customHeight="1" x14ac:dyDescent="0.2">
      <c r="A278" s="19" t="s">
        <v>913</v>
      </c>
      <c r="B278" s="20">
        <v>227</v>
      </c>
      <c r="C278" s="20">
        <v>91</v>
      </c>
      <c r="D278" s="20">
        <v>33</v>
      </c>
      <c r="E278" s="20">
        <v>6</v>
      </c>
      <c r="F278" s="20">
        <v>34</v>
      </c>
      <c r="G278" s="20">
        <v>18</v>
      </c>
      <c r="H278" s="20">
        <v>46</v>
      </c>
      <c r="I278" s="20">
        <v>54</v>
      </c>
      <c r="J278" s="20">
        <v>29</v>
      </c>
      <c r="K278" s="20">
        <v>8</v>
      </c>
      <c r="L278" s="20">
        <v>119</v>
      </c>
      <c r="M278" s="20">
        <v>51</v>
      </c>
      <c r="N278" s="20">
        <v>30</v>
      </c>
      <c r="O278" s="20">
        <v>72</v>
      </c>
      <c r="P278" s="20">
        <v>71</v>
      </c>
      <c r="Q278" s="20">
        <v>30</v>
      </c>
      <c r="R278" s="20">
        <v>12</v>
      </c>
      <c r="S278" s="20">
        <v>14</v>
      </c>
      <c r="T278" s="20">
        <v>6</v>
      </c>
      <c r="U278" s="20">
        <v>0</v>
      </c>
      <c r="V278" s="20">
        <v>7</v>
      </c>
      <c r="W278" s="20">
        <v>29</v>
      </c>
    </row>
    <row r="279" spans="1:23" ht="11.15" customHeight="1" x14ac:dyDescent="0.2">
      <c r="A279" s="21" t="s">
        <v>126</v>
      </c>
      <c r="B279" s="30">
        <v>100</v>
      </c>
      <c r="C279" s="30">
        <v>40.088106000000003</v>
      </c>
      <c r="D279" s="30">
        <v>14.537445</v>
      </c>
      <c r="E279" s="30">
        <v>2.6431719999999999</v>
      </c>
      <c r="F279" s="30">
        <v>14.977974</v>
      </c>
      <c r="G279" s="30">
        <v>7.9295150000000003</v>
      </c>
      <c r="H279" s="30">
        <v>20.264316999999998</v>
      </c>
      <c r="I279" s="30">
        <v>23.788546</v>
      </c>
      <c r="J279" s="30">
        <v>12.77533</v>
      </c>
      <c r="K279" s="30">
        <v>3.5242290000000001</v>
      </c>
      <c r="L279" s="30">
        <v>52.422907000000002</v>
      </c>
      <c r="M279" s="30">
        <v>22.46696</v>
      </c>
      <c r="N279" s="30">
        <v>13.215859</v>
      </c>
      <c r="O279" s="30">
        <v>31.718062</v>
      </c>
      <c r="P279" s="30">
        <v>31.277532999999998</v>
      </c>
      <c r="Q279" s="30">
        <v>13.215859</v>
      </c>
      <c r="R279" s="30">
        <v>5.2863439999999997</v>
      </c>
      <c r="S279" s="30">
        <v>6.1674009999999999</v>
      </c>
      <c r="T279" s="30">
        <v>2.6431719999999999</v>
      </c>
      <c r="U279" s="30">
        <v>0</v>
      </c>
      <c r="V279" s="30">
        <v>3.0836999999999999</v>
      </c>
      <c r="W279" s="30">
        <v>12.77533</v>
      </c>
    </row>
    <row r="280" spans="1:23" ht="11.15" customHeight="1" x14ac:dyDescent="0.2">
      <c r="A280" s="18" t="s">
        <v>914</v>
      </c>
      <c r="B280" s="18"/>
      <c r="C280" s="18"/>
      <c r="D280" s="18"/>
      <c r="E280" s="18"/>
      <c r="F280" s="18"/>
      <c r="G280" s="18"/>
      <c r="H280" s="18"/>
      <c r="I280" s="18"/>
      <c r="J280" s="18"/>
      <c r="K280" s="18"/>
      <c r="L280" s="18"/>
      <c r="M280" s="18"/>
      <c r="N280" s="18"/>
      <c r="O280" s="18"/>
      <c r="P280" s="18"/>
      <c r="Q280" s="18"/>
      <c r="R280" s="18"/>
      <c r="S280" s="18"/>
      <c r="T280" s="18"/>
      <c r="U280" s="18"/>
      <c r="V280" s="18"/>
      <c r="W280" s="18"/>
    </row>
    <row r="281" spans="1:23" ht="11.15" customHeight="1" x14ac:dyDescent="0.2">
      <c r="A281" s="19" t="s">
        <v>915</v>
      </c>
      <c r="B281" s="20">
        <v>294</v>
      </c>
      <c r="C281" s="20">
        <v>119</v>
      </c>
      <c r="D281" s="20">
        <v>51</v>
      </c>
      <c r="E281" s="20">
        <v>24</v>
      </c>
      <c r="F281" s="20">
        <v>57</v>
      </c>
      <c r="G281" s="20">
        <v>28</v>
      </c>
      <c r="H281" s="20">
        <v>53</v>
      </c>
      <c r="I281" s="20">
        <v>59</v>
      </c>
      <c r="J281" s="20">
        <v>37</v>
      </c>
      <c r="K281" s="20">
        <v>14</v>
      </c>
      <c r="L281" s="20">
        <v>153</v>
      </c>
      <c r="M281" s="20">
        <v>63</v>
      </c>
      <c r="N281" s="20">
        <v>32</v>
      </c>
      <c r="O281" s="20">
        <v>63</v>
      </c>
      <c r="P281" s="20">
        <v>92</v>
      </c>
      <c r="Q281" s="20">
        <v>51</v>
      </c>
      <c r="R281" s="20">
        <v>18</v>
      </c>
      <c r="S281" s="20">
        <v>29</v>
      </c>
      <c r="T281" s="20">
        <v>14</v>
      </c>
      <c r="U281" s="20">
        <v>3</v>
      </c>
      <c r="V281" s="20">
        <v>11</v>
      </c>
      <c r="W281" s="20">
        <v>43</v>
      </c>
    </row>
    <row r="282" spans="1:23" ht="11.15" customHeight="1" x14ac:dyDescent="0.2">
      <c r="A282" s="21" t="s">
        <v>126</v>
      </c>
      <c r="B282" s="30">
        <v>100</v>
      </c>
      <c r="C282" s="30">
        <v>40.476190000000003</v>
      </c>
      <c r="D282" s="30">
        <v>17.346938999999999</v>
      </c>
      <c r="E282" s="30">
        <v>8.1632650000000009</v>
      </c>
      <c r="F282" s="30">
        <v>19.387754999999999</v>
      </c>
      <c r="G282" s="30">
        <v>9.5238099999999992</v>
      </c>
      <c r="H282" s="30">
        <v>18.027211000000001</v>
      </c>
      <c r="I282" s="30">
        <v>20.068027000000001</v>
      </c>
      <c r="J282" s="30">
        <v>12.585034</v>
      </c>
      <c r="K282" s="30">
        <v>4.7619049999999996</v>
      </c>
      <c r="L282" s="30">
        <v>52.040816</v>
      </c>
      <c r="M282" s="30">
        <v>21.428571000000002</v>
      </c>
      <c r="N282" s="30">
        <v>10.884354</v>
      </c>
      <c r="O282" s="30">
        <v>21.428571000000002</v>
      </c>
      <c r="P282" s="30">
        <v>31.292517</v>
      </c>
      <c r="Q282" s="30">
        <v>17.346938999999999</v>
      </c>
      <c r="R282" s="30">
        <v>6.1224489999999996</v>
      </c>
      <c r="S282" s="30">
        <v>9.8639460000000003</v>
      </c>
      <c r="T282" s="30">
        <v>4.7619049999999996</v>
      </c>
      <c r="U282" s="30">
        <v>1.020408</v>
      </c>
      <c r="V282" s="30">
        <v>3.7414969999999999</v>
      </c>
      <c r="W282" s="30">
        <v>14.62585</v>
      </c>
    </row>
    <row r="283" spans="1:23" ht="11.15" customHeight="1" x14ac:dyDescent="0.2">
      <c r="A283" s="19" t="s">
        <v>916</v>
      </c>
      <c r="B283" s="20">
        <v>664</v>
      </c>
      <c r="C283" s="20">
        <v>282</v>
      </c>
      <c r="D283" s="20">
        <v>87</v>
      </c>
      <c r="E283" s="20">
        <v>37</v>
      </c>
      <c r="F283" s="20">
        <v>136</v>
      </c>
      <c r="G283" s="20">
        <v>59</v>
      </c>
      <c r="H283" s="20">
        <v>83</v>
      </c>
      <c r="I283" s="20">
        <v>171</v>
      </c>
      <c r="J283" s="20">
        <v>76</v>
      </c>
      <c r="K283" s="20">
        <v>43</v>
      </c>
      <c r="L283" s="20">
        <v>307</v>
      </c>
      <c r="M283" s="20">
        <v>176</v>
      </c>
      <c r="N283" s="20">
        <v>61</v>
      </c>
      <c r="O283" s="20">
        <v>149</v>
      </c>
      <c r="P283" s="20">
        <v>245</v>
      </c>
      <c r="Q283" s="20">
        <v>150</v>
      </c>
      <c r="R283" s="20">
        <v>65</v>
      </c>
      <c r="S283" s="20">
        <v>85</v>
      </c>
      <c r="T283" s="20">
        <v>43</v>
      </c>
      <c r="U283" s="20">
        <v>12</v>
      </c>
      <c r="V283" s="20">
        <v>23</v>
      </c>
      <c r="W283" s="20">
        <v>94</v>
      </c>
    </row>
    <row r="284" spans="1:23" ht="11.15" customHeight="1" x14ac:dyDescent="0.2">
      <c r="A284" s="21" t="s">
        <v>126</v>
      </c>
      <c r="B284" s="30">
        <v>100</v>
      </c>
      <c r="C284" s="30">
        <v>42.469880000000003</v>
      </c>
      <c r="D284" s="30">
        <v>13.102410000000001</v>
      </c>
      <c r="E284" s="30">
        <v>5.5722889999999996</v>
      </c>
      <c r="F284" s="30">
        <v>20.481928</v>
      </c>
      <c r="G284" s="30">
        <v>8.8855419999999992</v>
      </c>
      <c r="H284" s="30">
        <v>12.5</v>
      </c>
      <c r="I284" s="30">
        <v>25.753011999999998</v>
      </c>
      <c r="J284" s="30">
        <v>11.445783</v>
      </c>
      <c r="K284" s="30">
        <v>6.4759039999999999</v>
      </c>
      <c r="L284" s="30">
        <v>46.234940000000002</v>
      </c>
      <c r="M284" s="30">
        <v>26.506024</v>
      </c>
      <c r="N284" s="30">
        <v>9.1867470000000004</v>
      </c>
      <c r="O284" s="30">
        <v>22.439758999999999</v>
      </c>
      <c r="P284" s="30">
        <v>36.897590000000001</v>
      </c>
      <c r="Q284" s="30">
        <v>22.590361000000001</v>
      </c>
      <c r="R284" s="30">
        <v>9.7891569999999994</v>
      </c>
      <c r="S284" s="30">
        <v>12.801205</v>
      </c>
      <c r="T284" s="30">
        <v>6.4759039999999999</v>
      </c>
      <c r="U284" s="30">
        <v>1.807229</v>
      </c>
      <c r="V284" s="30">
        <v>3.4638550000000001</v>
      </c>
      <c r="W284" s="30">
        <v>14.156627</v>
      </c>
    </row>
    <row r="285" spans="1:23" ht="11.15" customHeight="1" x14ac:dyDescent="0.2">
      <c r="A285" s="19" t="s">
        <v>917</v>
      </c>
      <c r="B285" s="20">
        <v>421</v>
      </c>
      <c r="C285" s="20">
        <v>192</v>
      </c>
      <c r="D285" s="20">
        <v>66</v>
      </c>
      <c r="E285" s="20">
        <v>31</v>
      </c>
      <c r="F285" s="20">
        <v>84</v>
      </c>
      <c r="G285" s="20">
        <v>39</v>
      </c>
      <c r="H285" s="20">
        <v>73</v>
      </c>
      <c r="I285" s="20">
        <v>110</v>
      </c>
      <c r="J285" s="20">
        <v>54</v>
      </c>
      <c r="K285" s="20">
        <v>22</v>
      </c>
      <c r="L285" s="20">
        <v>200</v>
      </c>
      <c r="M285" s="20">
        <v>101</v>
      </c>
      <c r="N285" s="20">
        <v>39</v>
      </c>
      <c r="O285" s="20">
        <v>133</v>
      </c>
      <c r="P285" s="20">
        <v>122</v>
      </c>
      <c r="Q285" s="20">
        <v>79</v>
      </c>
      <c r="R285" s="20">
        <v>26</v>
      </c>
      <c r="S285" s="20">
        <v>37</v>
      </c>
      <c r="T285" s="20">
        <v>29</v>
      </c>
      <c r="U285" s="20">
        <v>4</v>
      </c>
      <c r="V285" s="20">
        <v>15</v>
      </c>
      <c r="W285" s="20">
        <v>58</v>
      </c>
    </row>
    <row r="286" spans="1:23" ht="11.15" customHeight="1" x14ac:dyDescent="0.2">
      <c r="A286" s="21" t="s">
        <v>126</v>
      </c>
      <c r="B286" s="30">
        <v>100</v>
      </c>
      <c r="C286" s="30">
        <v>45.605701000000003</v>
      </c>
      <c r="D286" s="30">
        <v>15.676959999999999</v>
      </c>
      <c r="E286" s="30">
        <v>7.3634199999999996</v>
      </c>
      <c r="F286" s="30">
        <v>19.952494000000002</v>
      </c>
      <c r="G286" s="30">
        <v>9.2636579999999995</v>
      </c>
      <c r="H286" s="30">
        <v>17.339666999999999</v>
      </c>
      <c r="I286" s="30">
        <v>26.128266</v>
      </c>
      <c r="J286" s="30">
        <v>12.826603</v>
      </c>
      <c r="K286" s="30">
        <v>5.2256530000000003</v>
      </c>
      <c r="L286" s="30">
        <v>47.505938</v>
      </c>
      <c r="M286" s="30">
        <v>23.990499</v>
      </c>
      <c r="N286" s="30">
        <v>9.2636579999999995</v>
      </c>
      <c r="O286" s="30">
        <v>31.591449000000001</v>
      </c>
      <c r="P286" s="30">
        <v>28.978622000000001</v>
      </c>
      <c r="Q286" s="30">
        <v>18.764845999999999</v>
      </c>
      <c r="R286" s="30">
        <v>6.1757720000000003</v>
      </c>
      <c r="S286" s="30">
        <v>8.7885989999999996</v>
      </c>
      <c r="T286" s="30">
        <v>6.8883609999999997</v>
      </c>
      <c r="U286" s="30">
        <v>0.95011900000000005</v>
      </c>
      <c r="V286" s="30">
        <v>3.562945</v>
      </c>
      <c r="W286" s="30">
        <v>13.776721999999999</v>
      </c>
    </row>
    <row r="287" spans="1:23" ht="11.15" customHeight="1" x14ac:dyDescent="0.2">
      <c r="A287" s="19" t="s">
        <v>918</v>
      </c>
      <c r="B287" s="20">
        <v>358</v>
      </c>
      <c r="C287" s="20">
        <v>153</v>
      </c>
      <c r="D287" s="20">
        <v>36</v>
      </c>
      <c r="E287" s="20">
        <v>26</v>
      </c>
      <c r="F287" s="20">
        <v>47</v>
      </c>
      <c r="G287" s="20">
        <v>28</v>
      </c>
      <c r="H287" s="20">
        <v>37</v>
      </c>
      <c r="I287" s="20">
        <v>71</v>
      </c>
      <c r="J287" s="20">
        <v>33</v>
      </c>
      <c r="K287" s="20">
        <v>24</v>
      </c>
      <c r="L287" s="20">
        <v>162</v>
      </c>
      <c r="M287" s="20">
        <v>80</v>
      </c>
      <c r="N287" s="20">
        <v>32</v>
      </c>
      <c r="O287" s="20">
        <v>81</v>
      </c>
      <c r="P287" s="20">
        <v>121</v>
      </c>
      <c r="Q287" s="20">
        <v>74</v>
      </c>
      <c r="R287" s="20">
        <v>37</v>
      </c>
      <c r="S287" s="20">
        <v>34</v>
      </c>
      <c r="T287" s="20">
        <v>12</v>
      </c>
      <c r="U287" s="20">
        <v>5</v>
      </c>
      <c r="V287" s="20">
        <v>24</v>
      </c>
      <c r="W287" s="20">
        <v>53</v>
      </c>
    </row>
    <row r="288" spans="1:23" ht="11.15" customHeight="1" x14ac:dyDescent="0.2">
      <c r="A288" s="21" t="s">
        <v>126</v>
      </c>
      <c r="B288" s="30">
        <v>100</v>
      </c>
      <c r="C288" s="30">
        <v>42.737430000000003</v>
      </c>
      <c r="D288" s="30">
        <v>10.055866</v>
      </c>
      <c r="E288" s="30">
        <v>7.2625700000000002</v>
      </c>
      <c r="F288" s="30">
        <v>13.128492</v>
      </c>
      <c r="G288" s="30">
        <v>7.8212289999999998</v>
      </c>
      <c r="H288" s="30">
        <v>10.335196</v>
      </c>
      <c r="I288" s="30">
        <v>19.832401999999998</v>
      </c>
      <c r="J288" s="30">
        <v>9.2178769999999997</v>
      </c>
      <c r="K288" s="30">
        <v>6.7039109999999997</v>
      </c>
      <c r="L288" s="30">
        <v>45.251396999999997</v>
      </c>
      <c r="M288" s="30">
        <v>22.346368999999999</v>
      </c>
      <c r="N288" s="30">
        <v>8.9385469999999998</v>
      </c>
      <c r="O288" s="30">
        <v>22.625698</v>
      </c>
      <c r="P288" s="30">
        <v>33.798882999999996</v>
      </c>
      <c r="Q288" s="30">
        <v>20.670390999999999</v>
      </c>
      <c r="R288" s="30">
        <v>10.335196</v>
      </c>
      <c r="S288" s="30">
        <v>9.4972069999999995</v>
      </c>
      <c r="T288" s="30">
        <v>3.3519549999999998</v>
      </c>
      <c r="U288" s="30">
        <v>1.3966479999999999</v>
      </c>
      <c r="V288" s="30">
        <v>6.7039109999999997</v>
      </c>
      <c r="W288" s="30">
        <v>14.804468999999999</v>
      </c>
    </row>
    <row r="289" spans="1:23" ht="11.15" customHeight="1" x14ac:dyDescent="0.2">
      <c r="A289" s="19" t="s">
        <v>919</v>
      </c>
      <c r="B289" s="20">
        <v>217</v>
      </c>
      <c r="C289" s="20">
        <v>94</v>
      </c>
      <c r="D289" s="20">
        <v>31</v>
      </c>
      <c r="E289" s="20">
        <v>9</v>
      </c>
      <c r="F289" s="20">
        <v>35</v>
      </c>
      <c r="G289" s="20">
        <v>22</v>
      </c>
      <c r="H289" s="20">
        <v>39</v>
      </c>
      <c r="I289" s="20">
        <v>60</v>
      </c>
      <c r="J289" s="20">
        <v>32</v>
      </c>
      <c r="K289" s="20">
        <v>17</v>
      </c>
      <c r="L289" s="20">
        <v>111</v>
      </c>
      <c r="M289" s="20">
        <v>54</v>
      </c>
      <c r="N289" s="20">
        <v>25</v>
      </c>
      <c r="O289" s="20">
        <v>68</v>
      </c>
      <c r="P289" s="20">
        <v>67</v>
      </c>
      <c r="Q289" s="20">
        <v>39</v>
      </c>
      <c r="R289" s="20">
        <v>23</v>
      </c>
      <c r="S289" s="20">
        <v>17</v>
      </c>
      <c r="T289" s="20">
        <v>15</v>
      </c>
      <c r="U289" s="20">
        <v>5</v>
      </c>
      <c r="V289" s="20">
        <v>10</v>
      </c>
      <c r="W289" s="20">
        <v>23</v>
      </c>
    </row>
    <row r="290" spans="1:23" ht="11.15" customHeight="1" x14ac:dyDescent="0.2">
      <c r="A290" s="21" t="s">
        <v>126</v>
      </c>
      <c r="B290" s="30">
        <v>100</v>
      </c>
      <c r="C290" s="30">
        <v>43.317971999999997</v>
      </c>
      <c r="D290" s="30">
        <v>14.285714</v>
      </c>
      <c r="E290" s="30">
        <v>4.1474650000000004</v>
      </c>
      <c r="F290" s="30">
        <v>16.129031999999999</v>
      </c>
      <c r="G290" s="30">
        <v>10.138249</v>
      </c>
      <c r="H290" s="30">
        <v>17.972349999999999</v>
      </c>
      <c r="I290" s="30">
        <v>27.64977</v>
      </c>
      <c r="J290" s="30">
        <v>14.746544</v>
      </c>
      <c r="K290" s="30">
        <v>7.8341010000000004</v>
      </c>
      <c r="L290" s="30">
        <v>51.152073999999999</v>
      </c>
      <c r="M290" s="30">
        <v>24.884792999999998</v>
      </c>
      <c r="N290" s="30">
        <v>11.520737</v>
      </c>
      <c r="O290" s="30">
        <v>31.336406</v>
      </c>
      <c r="P290" s="30">
        <v>30.875575999999999</v>
      </c>
      <c r="Q290" s="30">
        <v>17.972349999999999</v>
      </c>
      <c r="R290" s="30">
        <v>10.599078</v>
      </c>
      <c r="S290" s="30">
        <v>7.8341010000000004</v>
      </c>
      <c r="T290" s="30">
        <v>6.9124420000000004</v>
      </c>
      <c r="U290" s="30">
        <v>2.3041469999999999</v>
      </c>
      <c r="V290" s="30">
        <v>4.608295</v>
      </c>
      <c r="W290" s="30">
        <v>10.599078</v>
      </c>
    </row>
    <row r="291" spans="1:23" ht="11.15" customHeight="1" x14ac:dyDescent="0.2">
      <c r="A291" s="19" t="s">
        <v>920</v>
      </c>
      <c r="B291" s="20">
        <v>234</v>
      </c>
      <c r="C291" s="20">
        <v>106</v>
      </c>
      <c r="D291" s="20">
        <v>39</v>
      </c>
      <c r="E291" s="20">
        <v>16</v>
      </c>
      <c r="F291" s="20">
        <v>42</v>
      </c>
      <c r="G291" s="20">
        <v>33</v>
      </c>
      <c r="H291" s="20">
        <v>42</v>
      </c>
      <c r="I291" s="20">
        <v>45</v>
      </c>
      <c r="J291" s="20">
        <v>32</v>
      </c>
      <c r="K291" s="20">
        <v>14</v>
      </c>
      <c r="L291" s="20">
        <v>107</v>
      </c>
      <c r="M291" s="20">
        <v>54</v>
      </c>
      <c r="N291" s="20">
        <v>29</v>
      </c>
      <c r="O291" s="20">
        <v>70</v>
      </c>
      <c r="P291" s="20">
        <v>61</v>
      </c>
      <c r="Q291" s="20">
        <v>49</v>
      </c>
      <c r="R291" s="20">
        <v>16</v>
      </c>
      <c r="S291" s="20">
        <v>16</v>
      </c>
      <c r="T291" s="20">
        <v>10</v>
      </c>
      <c r="U291" s="20">
        <v>1</v>
      </c>
      <c r="V291" s="20">
        <v>12</v>
      </c>
      <c r="W291" s="20">
        <v>32</v>
      </c>
    </row>
    <row r="292" spans="1:23" ht="11.15" customHeight="1" x14ac:dyDescent="0.2">
      <c r="A292" s="31"/>
      <c r="B292" s="32">
        <v>100</v>
      </c>
      <c r="C292" s="32">
        <v>45.299145000000003</v>
      </c>
      <c r="D292" s="32">
        <v>16.666667</v>
      </c>
      <c r="E292" s="32">
        <v>6.8376070000000002</v>
      </c>
      <c r="F292" s="32">
        <v>17.948718</v>
      </c>
      <c r="G292" s="32">
        <v>14.102563999999999</v>
      </c>
      <c r="H292" s="32">
        <v>17.948718</v>
      </c>
      <c r="I292" s="32">
        <v>19.230768999999999</v>
      </c>
      <c r="J292" s="32">
        <v>13.675214</v>
      </c>
      <c r="K292" s="32">
        <v>5.9829059999999998</v>
      </c>
      <c r="L292" s="32">
        <v>45.726495999999997</v>
      </c>
      <c r="M292" s="32">
        <v>23.076923000000001</v>
      </c>
      <c r="N292" s="32">
        <v>12.393162</v>
      </c>
      <c r="O292" s="32">
        <v>29.914529999999999</v>
      </c>
      <c r="P292" s="32">
        <v>26.068376000000001</v>
      </c>
      <c r="Q292" s="32">
        <v>20.940170999999999</v>
      </c>
      <c r="R292" s="32">
        <v>6.8376070000000002</v>
      </c>
      <c r="S292" s="32">
        <v>6.8376070000000002</v>
      </c>
      <c r="T292" s="32">
        <v>4.273504</v>
      </c>
      <c r="U292" s="32">
        <v>0.42735000000000001</v>
      </c>
      <c r="V292" s="32">
        <v>5.1282050000000003</v>
      </c>
      <c r="W292" s="32">
        <v>13.675214</v>
      </c>
    </row>
    <row r="293" spans="1:23" ht="11.15" customHeight="1" x14ac:dyDescent="0.2"/>
  </sheetData>
  <phoneticPr fontId="1"/>
  <pageMargins left="0.75" right="0.75" top="1" bottom="1" header="0.5" footer="0.5"/>
</worksheet>
</file>

<file path=xl/worksheets/sheet1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22BE3-3F87-48DD-A9BC-1060D8185B57}">
  <dimension ref="A1:W293"/>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23" x14ac:dyDescent="0.2">
      <c r="A1" s="8" t="s">
        <v>126</v>
      </c>
      <c r="B1" s="9"/>
    </row>
    <row r="2" spans="1:23" x14ac:dyDescent="0.2">
      <c r="A2" s="11" t="str">
        <f xml:space="preserve"> HYPERLINK("#'目次'!B50","[44]")</f>
        <v>[44]</v>
      </c>
    </row>
    <row r="3" spans="1:23" x14ac:dyDescent="0.2">
      <c r="A3" s="9" t="s">
        <v>126</v>
      </c>
      <c r="B3" s="12" t="s">
        <v>128</v>
      </c>
    </row>
    <row r="4" spans="1:23" x14ac:dyDescent="0.2">
      <c r="A4" s="9" t="s">
        <v>126</v>
      </c>
      <c r="B4" s="12" t="s">
        <v>286</v>
      </c>
    </row>
    <row r="5" spans="1:23" x14ac:dyDescent="0.2">
      <c r="A5" s="9" t="s">
        <v>126</v>
      </c>
      <c r="B5" s="12" t="s">
        <v>287</v>
      </c>
    </row>
    <row r="6" spans="1:23" x14ac:dyDescent="0.2">
      <c r="A6" s="9" t="s">
        <v>126</v>
      </c>
      <c r="B6" s="12" t="s">
        <v>297</v>
      </c>
    </row>
    <row r="7" spans="1:23" s="15" customFormat="1" ht="100" x14ac:dyDescent="0.2">
      <c r="A7" s="13" t="s">
        <v>126</v>
      </c>
      <c r="B7" s="14" t="s">
        <v>831</v>
      </c>
      <c r="C7" s="14" t="s">
        <v>1394</v>
      </c>
      <c r="D7" s="14" t="s">
        <v>1395</v>
      </c>
      <c r="E7" s="14" t="s">
        <v>1396</v>
      </c>
      <c r="F7" s="14" t="s">
        <v>289</v>
      </c>
      <c r="G7" s="14" t="s">
        <v>290</v>
      </c>
      <c r="H7" s="14" t="s">
        <v>1397</v>
      </c>
      <c r="I7" s="14" t="s">
        <v>1398</v>
      </c>
      <c r="J7" s="14" t="s">
        <v>1399</v>
      </c>
      <c r="K7" s="14" t="s">
        <v>1400</v>
      </c>
      <c r="L7" s="14" t="s">
        <v>291</v>
      </c>
      <c r="M7" s="14" t="s">
        <v>292</v>
      </c>
      <c r="N7" s="14" t="s">
        <v>293</v>
      </c>
      <c r="O7" s="14" t="s">
        <v>294</v>
      </c>
      <c r="P7" s="14" t="s">
        <v>1401</v>
      </c>
      <c r="Q7" s="14" t="s">
        <v>1402</v>
      </c>
      <c r="R7" s="14" t="s">
        <v>1403</v>
      </c>
      <c r="S7" s="14" t="s">
        <v>295</v>
      </c>
      <c r="T7" s="14" t="s">
        <v>296</v>
      </c>
      <c r="U7" s="14" t="s">
        <v>849</v>
      </c>
      <c r="V7" s="14" t="s">
        <v>1404</v>
      </c>
      <c r="W7" s="14" t="s">
        <v>873</v>
      </c>
    </row>
    <row r="8" spans="1:23" x14ac:dyDescent="0.2">
      <c r="A8" s="16" t="s">
        <v>845</v>
      </c>
      <c r="B8" s="17">
        <v>2188</v>
      </c>
      <c r="C8" s="17">
        <v>828</v>
      </c>
      <c r="D8" s="17">
        <v>1323</v>
      </c>
      <c r="E8" s="17">
        <v>328</v>
      </c>
      <c r="F8" s="17">
        <v>577</v>
      </c>
      <c r="G8" s="17">
        <v>984</v>
      </c>
      <c r="H8" s="17">
        <v>895</v>
      </c>
      <c r="I8" s="17">
        <v>366</v>
      </c>
      <c r="J8" s="17">
        <v>888</v>
      </c>
      <c r="K8" s="17">
        <v>1156</v>
      </c>
      <c r="L8" s="17">
        <v>269</v>
      </c>
      <c r="M8" s="17">
        <v>512</v>
      </c>
      <c r="N8" s="17">
        <v>251</v>
      </c>
      <c r="O8" s="17">
        <v>377</v>
      </c>
      <c r="P8" s="17">
        <v>583</v>
      </c>
      <c r="Q8" s="17">
        <v>575</v>
      </c>
      <c r="R8" s="17">
        <v>533</v>
      </c>
      <c r="S8" s="17">
        <v>484</v>
      </c>
      <c r="T8" s="17">
        <v>548</v>
      </c>
      <c r="U8" s="17">
        <v>232</v>
      </c>
      <c r="V8" s="17">
        <v>132</v>
      </c>
      <c r="W8" s="17">
        <v>267</v>
      </c>
    </row>
    <row r="9" spans="1:23" x14ac:dyDescent="0.2">
      <c r="A9" s="21" t="s">
        <v>126</v>
      </c>
      <c r="B9" s="30">
        <v>100</v>
      </c>
      <c r="C9" s="30">
        <v>37.842779</v>
      </c>
      <c r="D9" s="30">
        <v>60.466178999999997</v>
      </c>
      <c r="E9" s="30">
        <v>14.990859</v>
      </c>
      <c r="F9" s="30">
        <v>26.371115</v>
      </c>
      <c r="G9" s="30">
        <v>44.972577999999999</v>
      </c>
      <c r="H9" s="30">
        <v>40.904935999999999</v>
      </c>
      <c r="I9" s="30">
        <v>16.727605000000001</v>
      </c>
      <c r="J9" s="30">
        <v>40.585008999999999</v>
      </c>
      <c r="K9" s="30">
        <v>52.833638000000001</v>
      </c>
      <c r="L9" s="30">
        <v>12.294333</v>
      </c>
      <c r="M9" s="30">
        <v>23.400366000000002</v>
      </c>
      <c r="N9" s="30">
        <v>11.471664000000001</v>
      </c>
      <c r="O9" s="30">
        <v>17.230346999999998</v>
      </c>
      <c r="P9" s="30">
        <v>26.645337999999999</v>
      </c>
      <c r="Q9" s="30">
        <v>26.279706999999998</v>
      </c>
      <c r="R9" s="30">
        <v>24.360146</v>
      </c>
      <c r="S9" s="30">
        <v>22.120657999999999</v>
      </c>
      <c r="T9" s="30">
        <v>25.045704000000001</v>
      </c>
      <c r="U9" s="30">
        <v>10.603291</v>
      </c>
      <c r="V9" s="30">
        <v>6.0329069999999998</v>
      </c>
      <c r="W9" s="30">
        <v>12.202925</v>
      </c>
    </row>
    <row r="10" spans="1:23" x14ac:dyDescent="0.2">
      <c r="A10" s="18" t="s">
        <v>846</v>
      </c>
      <c r="B10" s="18"/>
      <c r="C10" s="18"/>
      <c r="D10" s="18"/>
      <c r="E10" s="18"/>
      <c r="F10" s="18"/>
      <c r="G10" s="18"/>
      <c r="H10" s="18"/>
      <c r="I10" s="18"/>
      <c r="J10" s="18"/>
      <c r="K10" s="18"/>
      <c r="L10" s="18"/>
      <c r="M10" s="18"/>
      <c r="N10" s="18"/>
      <c r="O10" s="18"/>
      <c r="P10" s="18"/>
      <c r="Q10" s="18"/>
      <c r="R10" s="18"/>
      <c r="S10" s="18"/>
      <c r="T10" s="18"/>
      <c r="U10" s="18"/>
      <c r="V10" s="18"/>
      <c r="W10" s="18"/>
    </row>
    <row r="11" spans="1:23" x14ac:dyDescent="0.2">
      <c r="A11" s="19" t="s">
        <v>847</v>
      </c>
      <c r="B11" s="20">
        <v>1092</v>
      </c>
      <c r="C11" s="20">
        <v>377</v>
      </c>
      <c r="D11" s="20">
        <v>647</v>
      </c>
      <c r="E11" s="20">
        <v>173</v>
      </c>
      <c r="F11" s="20">
        <v>298</v>
      </c>
      <c r="G11" s="20">
        <v>497</v>
      </c>
      <c r="H11" s="20">
        <v>479</v>
      </c>
      <c r="I11" s="20">
        <v>197</v>
      </c>
      <c r="J11" s="20">
        <v>453</v>
      </c>
      <c r="K11" s="20">
        <v>540</v>
      </c>
      <c r="L11" s="20">
        <v>140</v>
      </c>
      <c r="M11" s="20">
        <v>247</v>
      </c>
      <c r="N11" s="20">
        <v>144</v>
      </c>
      <c r="O11" s="20">
        <v>182</v>
      </c>
      <c r="P11" s="20">
        <v>294</v>
      </c>
      <c r="Q11" s="20">
        <v>297</v>
      </c>
      <c r="R11" s="20">
        <v>266</v>
      </c>
      <c r="S11" s="20">
        <v>246</v>
      </c>
      <c r="T11" s="20">
        <v>280</v>
      </c>
      <c r="U11" s="20">
        <v>132</v>
      </c>
      <c r="V11" s="20">
        <v>70</v>
      </c>
      <c r="W11" s="20">
        <v>133</v>
      </c>
    </row>
    <row r="12" spans="1:23" x14ac:dyDescent="0.2">
      <c r="A12" s="21" t="s">
        <v>126</v>
      </c>
      <c r="B12" s="30">
        <v>100</v>
      </c>
      <c r="C12" s="30">
        <v>34.523809999999997</v>
      </c>
      <c r="D12" s="30">
        <v>59.249084000000003</v>
      </c>
      <c r="E12" s="30">
        <v>15.842491000000001</v>
      </c>
      <c r="F12" s="30">
        <v>27.289377000000002</v>
      </c>
      <c r="G12" s="30">
        <v>45.512821000000002</v>
      </c>
      <c r="H12" s="30">
        <v>43.864469</v>
      </c>
      <c r="I12" s="30">
        <v>18.040292999999998</v>
      </c>
      <c r="J12" s="30">
        <v>41.483516000000002</v>
      </c>
      <c r="K12" s="30">
        <v>49.450549000000002</v>
      </c>
      <c r="L12" s="30">
        <v>12.820513</v>
      </c>
      <c r="M12" s="30">
        <v>22.619047999999999</v>
      </c>
      <c r="N12" s="30">
        <v>13.186813000000001</v>
      </c>
      <c r="O12" s="30">
        <v>16.666667</v>
      </c>
      <c r="P12" s="30">
        <v>26.923076999999999</v>
      </c>
      <c r="Q12" s="30">
        <v>27.197801999999999</v>
      </c>
      <c r="R12" s="30">
        <v>24.358974</v>
      </c>
      <c r="S12" s="30">
        <v>22.527473000000001</v>
      </c>
      <c r="T12" s="30">
        <v>25.641026</v>
      </c>
      <c r="U12" s="30">
        <v>12.087911999999999</v>
      </c>
      <c r="V12" s="30">
        <v>6.4102560000000004</v>
      </c>
      <c r="W12" s="30">
        <v>12.179487</v>
      </c>
    </row>
    <row r="13" spans="1:23" x14ac:dyDescent="0.2">
      <c r="A13" s="19" t="s">
        <v>848</v>
      </c>
      <c r="B13" s="20">
        <v>1095</v>
      </c>
      <c r="C13" s="20">
        <v>451</v>
      </c>
      <c r="D13" s="20">
        <v>676</v>
      </c>
      <c r="E13" s="20">
        <v>155</v>
      </c>
      <c r="F13" s="20">
        <v>278</v>
      </c>
      <c r="G13" s="20">
        <v>486</v>
      </c>
      <c r="H13" s="20">
        <v>415</v>
      </c>
      <c r="I13" s="20">
        <v>169</v>
      </c>
      <c r="J13" s="20">
        <v>434</v>
      </c>
      <c r="K13" s="20">
        <v>615</v>
      </c>
      <c r="L13" s="20">
        <v>129</v>
      </c>
      <c r="M13" s="20">
        <v>265</v>
      </c>
      <c r="N13" s="20">
        <v>106</v>
      </c>
      <c r="O13" s="20">
        <v>194</v>
      </c>
      <c r="P13" s="20">
        <v>289</v>
      </c>
      <c r="Q13" s="20">
        <v>278</v>
      </c>
      <c r="R13" s="20">
        <v>267</v>
      </c>
      <c r="S13" s="20">
        <v>238</v>
      </c>
      <c r="T13" s="20">
        <v>268</v>
      </c>
      <c r="U13" s="20">
        <v>100</v>
      </c>
      <c r="V13" s="20">
        <v>62</v>
      </c>
      <c r="W13" s="20">
        <v>134</v>
      </c>
    </row>
    <row r="14" spans="1:23" x14ac:dyDescent="0.2">
      <c r="A14" s="21" t="s">
        <v>126</v>
      </c>
      <c r="B14" s="30">
        <v>100</v>
      </c>
      <c r="C14" s="30">
        <v>41.187215000000002</v>
      </c>
      <c r="D14" s="30">
        <v>61.73516</v>
      </c>
      <c r="E14" s="30">
        <v>14.155251</v>
      </c>
      <c r="F14" s="30">
        <v>25.388127999999998</v>
      </c>
      <c r="G14" s="30">
        <v>44.383561999999998</v>
      </c>
      <c r="H14" s="30">
        <v>37.899543000000001</v>
      </c>
      <c r="I14" s="30">
        <v>15.43379</v>
      </c>
      <c r="J14" s="30">
        <v>39.634703000000002</v>
      </c>
      <c r="K14" s="30">
        <v>56.164383999999998</v>
      </c>
      <c r="L14" s="30">
        <v>11.780822000000001</v>
      </c>
      <c r="M14" s="30">
        <v>24.200913</v>
      </c>
      <c r="N14" s="30">
        <v>9.6803650000000001</v>
      </c>
      <c r="O14" s="30">
        <v>17.716895000000001</v>
      </c>
      <c r="P14" s="30">
        <v>26.392693999999999</v>
      </c>
      <c r="Q14" s="30">
        <v>25.388127999999998</v>
      </c>
      <c r="R14" s="30">
        <v>24.383562000000001</v>
      </c>
      <c r="S14" s="30">
        <v>21.73516</v>
      </c>
      <c r="T14" s="30">
        <v>24.474886000000001</v>
      </c>
      <c r="U14" s="30">
        <v>9.1324199999999998</v>
      </c>
      <c r="V14" s="30">
        <v>5.6620999999999997</v>
      </c>
      <c r="W14" s="30">
        <v>12.237443000000001</v>
      </c>
    </row>
    <row r="15" spans="1:23" x14ac:dyDescent="0.2">
      <c r="A15" s="19" t="s">
        <v>849</v>
      </c>
      <c r="B15" s="20">
        <v>1</v>
      </c>
      <c r="C15" s="20">
        <v>0</v>
      </c>
      <c r="D15" s="20">
        <v>0</v>
      </c>
      <c r="E15" s="20">
        <v>0</v>
      </c>
      <c r="F15" s="20">
        <v>1</v>
      </c>
      <c r="G15" s="20">
        <v>1</v>
      </c>
      <c r="H15" s="20">
        <v>1</v>
      </c>
      <c r="I15" s="20">
        <v>0</v>
      </c>
      <c r="J15" s="20">
        <v>1</v>
      </c>
      <c r="K15" s="20">
        <v>1</v>
      </c>
      <c r="L15" s="20">
        <v>0</v>
      </c>
      <c r="M15" s="20">
        <v>0</v>
      </c>
      <c r="N15" s="20">
        <v>1</v>
      </c>
      <c r="O15" s="20">
        <v>1</v>
      </c>
      <c r="P15" s="20">
        <v>0</v>
      </c>
      <c r="Q15" s="20">
        <v>0</v>
      </c>
      <c r="R15" s="20">
        <v>0</v>
      </c>
      <c r="S15" s="20">
        <v>0</v>
      </c>
      <c r="T15" s="20">
        <v>0</v>
      </c>
      <c r="U15" s="20">
        <v>0</v>
      </c>
      <c r="V15" s="20">
        <v>0</v>
      </c>
      <c r="W15" s="20">
        <v>0</v>
      </c>
    </row>
    <row r="16" spans="1:23" x14ac:dyDescent="0.2">
      <c r="A16" s="21" t="s">
        <v>126</v>
      </c>
      <c r="B16" s="30">
        <v>100</v>
      </c>
      <c r="C16" s="30">
        <v>0</v>
      </c>
      <c r="D16" s="30">
        <v>0</v>
      </c>
      <c r="E16" s="30">
        <v>0</v>
      </c>
      <c r="F16" s="30">
        <v>100</v>
      </c>
      <c r="G16" s="30">
        <v>100</v>
      </c>
      <c r="H16" s="30">
        <v>100</v>
      </c>
      <c r="I16" s="30">
        <v>0</v>
      </c>
      <c r="J16" s="30">
        <v>100</v>
      </c>
      <c r="K16" s="30">
        <v>100</v>
      </c>
      <c r="L16" s="30">
        <v>0</v>
      </c>
      <c r="M16" s="30">
        <v>0</v>
      </c>
      <c r="N16" s="30">
        <v>100</v>
      </c>
      <c r="O16" s="30">
        <v>100</v>
      </c>
      <c r="P16" s="30">
        <v>0</v>
      </c>
      <c r="Q16" s="30">
        <v>0</v>
      </c>
      <c r="R16" s="30">
        <v>0</v>
      </c>
      <c r="S16" s="30">
        <v>0</v>
      </c>
      <c r="T16" s="30">
        <v>0</v>
      </c>
      <c r="U16" s="30">
        <v>0</v>
      </c>
      <c r="V16" s="30">
        <v>0</v>
      </c>
      <c r="W16" s="30">
        <v>0</v>
      </c>
    </row>
    <row r="17" spans="1:23" x14ac:dyDescent="0.2">
      <c r="A17" s="18" t="s">
        <v>850</v>
      </c>
      <c r="B17" s="18"/>
      <c r="C17" s="18"/>
      <c r="D17" s="18"/>
      <c r="E17" s="18"/>
      <c r="F17" s="18"/>
      <c r="G17" s="18"/>
      <c r="H17" s="18"/>
      <c r="I17" s="18"/>
      <c r="J17" s="18"/>
      <c r="K17" s="18"/>
      <c r="L17" s="18"/>
      <c r="M17" s="18"/>
      <c r="N17" s="18"/>
      <c r="O17" s="18"/>
      <c r="P17" s="18"/>
      <c r="Q17" s="18"/>
      <c r="R17" s="18"/>
      <c r="S17" s="18"/>
      <c r="T17" s="18"/>
      <c r="U17" s="18"/>
      <c r="V17" s="18"/>
      <c r="W17" s="18"/>
    </row>
    <row r="18" spans="1:23" x14ac:dyDescent="0.2">
      <c r="A18" s="19" t="s">
        <v>851</v>
      </c>
      <c r="B18" s="20">
        <v>387</v>
      </c>
      <c r="C18" s="20">
        <v>162</v>
      </c>
      <c r="D18" s="20">
        <v>255</v>
      </c>
      <c r="E18" s="20">
        <v>107</v>
      </c>
      <c r="F18" s="20">
        <v>146</v>
      </c>
      <c r="G18" s="20">
        <v>223</v>
      </c>
      <c r="H18" s="20">
        <v>194</v>
      </c>
      <c r="I18" s="20">
        <v>90</v>
      </c>
      <c r="J18" s="20">
        <v>183</v>
      </c>
      <c r="K18" s="20">
        <v>238</v>
      </c>
      <c r="L18" s="20">
        <v>64</v>
      </c>
      <c r="M18" s="20">
        <v>108</v>
      </c>
      <c r="N18" s="20">
        <v>83</v>
      </c>
      <c r="O18" s="20">
        <v>81</v>
      </c>
      <c r="P18" s="20">
        <v>109</v>
      </c>
      <c r="Q18" s="20">
        <v>126</v>
      </c>
      <c r="R18" s="20">
        <v>138</v>
      </c>
      <c r="S18" s="20">
        <v>126</v>
      </c>
      <c r="T18" s="20">
        <v>133</v>
      </c>
      <c r="U18" s="20">
        <v>64</v>
      </c>
      <c r="V18" s="20">
        <v>18</v>
      </c>
      <c r="W18" s="20">
        <v>24</v>
      </c>
    </row>
    <row r="19" spans="1:23" x14ac:dyDescent="0.2">
      <c r="A19" s="21" t="s">
        <v>126</v>
      </c>
      <c r="B19" s="30">
        <v>100</v>
      </c>
      <c r="C19" s="30">
        <v>41.860464999999998</v>
      </c>
      <c r="D19" s="30">
        <v>65.891473000000005</v>
      </c>
      <c r="E19" s="30">
        <v>27.648579000000002</v>
      </c>
      <c r="F19" s="30">
        <v>37.726098</v>
      </c>
      <c r="G19" s="30">
        <v>57.622739000000003</v>
      </c>
      <c r="H19" s="30">
        <v>50.129199</v>
      </c>
      <c r="I19" s="30">
        <v>23.255814000000001</v>
      </c>
      <c r="J19" s="30">
        <v>47.286822000000001</v>
      </c>
      <c r="K19" s="30">
        <v>61.498708000000001</v>
      </c>
      <c r="L19" s="30">
        <v>16.537468000000001</v>
      </c>
      <c r="M19" s="30">
        <v>27.906977000000001</v>
      </c>
      <c r="N19" s="30">
        <v>21.447028</v>
      </c>
      <c r="O19" s="30">
        <v>20.930233000000001</v>
      </c>
      <c r="P19" s="30">
        <v>28.165375000000001</v>
      </c>
      <c r="Q19" s="30">
        <v>32.558140000000002</v>
      </c>
      <c r="R19" s="30">
        <v>35.658915</v>
      </c>
      <c r="S19" s="30">
        <v>32.558140000000002</v>
      </c>
      <c r="T19" s="30">
        <v>34.366925000000002</v>
      </c>
      <c r="U19" s="30">
        <v>16.537468000000001</v>
      </c>
      <c r="V19" s="30">
        <v>4.6511630000000004</v>
      </c>
      <c r="W19" s="30">
        <v>6.2015500000000001</v>
      </c>
    </row>
    <row r="20" spans="1:23" x14ac:dyDescent="0.2">
      <c r="A20" s="19" t="s">
        <v>852</v>
      </c>
      <c r="B20" s="20">
        <v>432</v>
      </c>
      <c r="C20" s="20">
        <v>179</v>
      </c>
      <c r="D20" s="20">
        <v>288</v>
      </c>
      <c r="E20" s="20">
        <v>78</v>
      </c>
      <c r="F20" s="20">
        <v>130</v>
      </c>
      <c r="G20" s="20">
        <v>227</v>
      </c>
      <c r="H20" s="20">
        <v>196</v>
      </c>
      <c r="I20" s="20">
        <v>86</v>
      </c>
      <c r="J20" s="20">
        <v>191</v>
      </c>
      <c r="K20" s="20">
        <v>243</v>
      </c>
      <c r="L20" s="20">
        <v>51</v>
      </c>
      <c r="M20" s="20">
        <v>110</v>
      </c>
      <c r="N20" s="20">
        <v>59</v>
      </c>
      <c r="O20" s="20">
        <v>80</v>
      </c>
      <c r="P20" s="20">
        <v>117</v>
      </c>
      <c r="Q20" s="20">
        <v>116</v>
      </c>
      <c r="R20" s="20">
        <v>117</v>
      </c>
      <c r="S20" s="20">
        <v>106</v>
      </c>
      <c r="T20" s="20">
        <v>126</v>
      </c>
      <c r="U20" s="20">
        <v>54</v>
      </c>
      <c r="V20" s="20">
        <v>20</v>
      </c>
      <c r="W20" s="20">
        <v>40</v>
      </c>
    </row>
    <row r="21" spans="1:23" x14ac:dyDescent="0.2">
      <c r="A21" s="21" t="s">
        <v>126</v>
      </c>
      <c r="B21" s="30">
        <v>100</v>
      </c>
      <c r="C21" s="30">
        <v>41.435184999999997</v>
      </c>
      <c r="D21" s="30">
        <v>66.666667000000004</v>
      </c>
      <c r="E21" s="30">
        <v>18.055555999999999</v>
      </c>
      <c r="F21" s="30">
        <v>30.092593000000001</v>
      </c>
      <c r="G21" s="30">
        <v>52.546295999999998</v>
      </c>
      <c r="H21" s="30">
        <v>45.370370000000001</v>
      </c>
      <c r="I21" s="30">
        <v>19.907406999999999</v>
      </c>
      <c r="J21" s="30">
        <v>44.212963000000002</v>
      </c>
      <c r="K21" s="30">
        <v>56.25</v>
      </c>
      <c r="L21" s="30">
        <v>11.805555999999999</v>
      </c>
      <c r="M21" s="30">
        <v>25.462962999999998</v>
      </c>
      <c r="N21" s="30">
        <v>13.657406999999999</v>
      </c>
      <c r="O21" s="30">
        <v>18.518519000000001</v>
      </c>
      <c r="P21" s="30">
        <v>27.083333</v>
      </c>
      <c r="Q21" s="30">
        <v>26.851852000000001</v>
      </c>
      <c r="R21" s="30">
        <v>27.083333</v>
      </c>
      <c r="S21" s="30">
        <v>24.537037000000002</v>
      </c>
      <c r="T21" s="30">
        <v>29.166667</v>
      </c>
      <c r="U21" s="30">
        <v>12.5</v>
      </c>
      <c r="V21" s="30">
        <v>4.6296299999999997</v>
      </c>
      <c r="W21" s="30">
        <v>9.2592590000000001</v>
      </c>
    </row>
    <row r="22" spans="1:23" x14ac:dyDescent="0.2">
      <c r="A22" s="19" t="s">
        <v>853</v>
      </c>
      <c r="B22" s="20">
        <v>449</v>
      </c>
      <c r="C22" s="20">
        <v>199</v>
      </c>
      <c r="D22" s="20">
        <v>286</v>
      </c>
      <c r="E22" s="20">
        <v>53</v>
      </c>
      <c r="F22" s="20">
        <v>109</v>
      </c>
      <c r="G22" s="20">
        <v>214</v>
      </c>
      <c r="H22" s="20">
        <v>196</v>
      </c>
      <c r="I22" s="20">
        <v>75</v>
      </c>
      <c r="J22" s="20">
        <v>186</v>
      </c>
      <c r="K22" s="20">
        <v>250</v>
      </c>
      <c r="L22" s="20">
        <v>52</v>
      </c>
      <c r="M22" s="20">
        <v>109</v>
      </c>
      <c r="N22" s="20">
        <v>37</v>
      </c>
      <c r="O22" s="20">
        <v>76</v>
      </c>
      <c r="P22" s="20">
        <v>125</v>
      </c>
      <c r="Q22" s="20">
        <v>127</v>
      </c>
      <c r="R22" s="20">
        <v>98</v>
      </c>
      <c r="S22" s="20">
        <v>92</v>
      </c>
      <c r="T22" s="20">
        <v>106</v>
      </c>
      <c r="U22" s="20">
        <v>38</v>
      </c>
      <c r="V22" s="20">
        <v>21</v>
      </c>
      <c r="W22" s="20">
        <v>42</v>
      </c>
    </row>
    <row r="23" spans="1:23" x14ac:dyDescent="0.2">
      <c r="A23" s="21" t="s">
        <v>126</v>
      </c>
      <c r="B23" s="30">
        <v>100</v>
      </c>
      <c r="C23" s="30">
        <v>44.320712999999998</v>
      </c>
      <c r="D23" s="30">
        <v>63.697105000000001</v>
      </c>
      <c r="E23" s="30">
        <v>11.804009000000001</v>
      </c>
      <c r="F23" s="30">
        <v>24.276168999999999</v>
      </c>
      <c r="G23" s="30">
        <v>47.661470000000001</v>
      </c>
      <c r="H23" s="30">
        <v>43.652560999999999</v>
      </c>
      <c r="I23" s="30">
        <v>16.703786000000001</v>
      </c>
      <c r="J23" s="30">
        <v>41.42539</v>
      </c>
      <c r="K23" s="30">
        <v>55.679287000000002</v>
      </c>
      <c r="L23" s="30">
        <v>11.581291999999999</v>
      </c>
      <c r="M23" s="30">
        <v>24.276168999999999</v>
      </c>
      <c r="N23" s="30">
        <v>8.2405349999999995</v>
      </c>
      <c r="O23" s="30">
        <v>16.926503</v>
      </c>
      <c r="P23" s="30">
        <v>27.839644</v>
      </c>
      <c r="Q23" s="30">
        <v>28.285077999999999</v>
      </c>
      <c r="R23" s="30">
        <v>21.826281000000002</v>
      </c>
      <c r="S23" s="30">
        <v>20.489978000000001</v>
      </c>
      <c r="T23" s="30">
        <v>23.608018000000001</v>
      </c>
      <c r="U23" s="30">
        <v>8.4632520000000007</v>
      </c>
      <c r="V23" s="30">
        <v>4.67706</v>
      </c>
      <c r="W23" s="30">
        <v>9.35412</v>
      </c>
    </row>
    <row r="24" spans="1:23" x14ac:dyDescent="0.2">
      <c r="A24" s="19" t="s">
        <v>854</v>
      </c>
      <c r="B24" s="20">
        <v>427</v>
      </c>
      <c r="C24" s="20">
        <v>152</v>
      </c>
      <c r="D24" s="20">
        <v>251</v>
      </c>
      <c r="E24" s="20">
        <v>43</v>
      </c>
      <c r="F24" s="20">
        <v>95</v>
      </c>
      <c r="G24" s="20">
        <v>168</v>
      </c>
      <c r="H24" s="20">
        <v>161</v>
      </c>
      <c r="I24" s="20">
        <v>62</v>
      </c>
      <c r="J24" s="20">
        <v>164</v>
      </c>
      <c r="K24" s="20">
        <v>221</v>
      </c>
      <c r="L24" s="20">
        <v>53</v>
      </c>
      <c r="M24" s="20">
        <v>87</v>
      </c>
      <c r="N24" s="20">
        <v>29</v>
      </c>
      <c r="O24" s="20">
        <v>61</v>
      </c>
      <c r="P24" s="20">
        <v>103</v>
      </c>
      <c r="Q24" s="20">
        <v>94</v>
      </c>
      <c r="R24" s="20">
        <v>96</v>
      </c>
      <c r="S24" s="20">
        <v>75</v>
      </c>
      <c r="T24" s="20">
        <v>85</v>
      </c>
      <c r="U24" s="20">
        <v>36</v>
      </c>
      <c r="V24" s="20">
        <v>28</v>
      </c>
      <c r="W24" s="20">
        <v>60</v>
      </c>
    </row>
    <row r="25" spans="1:23" x14ac:dyDescent="0.2">
      <c r="A25" s="21" t="s">
        <v>126</v>
      </c>
      <c r="B25" s="30">
        <v>100</v>
      </c>
      <c r="C25" s="30">
        <v>35.597189999999998</v>
      </c>
      <c r="D25" s="30">
        <v>58.782201000000001</v>
      </c>
      <c r="E25" s="30">
        <v>10.070258000000001</v>
      </c>
      <c r="F25" s="30">
        <v>22.248244</v>
      </c>
      <c r="G25" s="30">
        <v>39.344262000000001</v>
      </c>
      <c r="H25" s="30">
        <v>37.704917999999999</v>
      </c>
      <c r="I25" s="30">
        <v>14.519906000000001</v>
      </c>
      <c r="J25" s="30">
        <v>38.407494</v>
      </c>
      <c r="K25" s="30">
        <v>51.756439999999998</v>
      </c>
      <c r="L25" s="30">
        <v>12.412178000000001</v>
      </c>
      <c r="M25" s="30">
        <v>20.374707000000001</v>
      </c>
      <c r="N25" s="30">
        <v>6.791569</v>
      </c>
      <c r="O25" s="30">
        <v>14.285714</v>
      </c>
      <c r="P25" s="30">
        <v>24.121780000000001</v>
      </c>
      <c r="Q25" s="30">
        <v>22.014052</v>
      </c>
      <c r="R25" s="30">
        <v>22.482436</v>
      </c>
      <c r="S25" s="30">
        <v>17.564402999999999</v>
      </c>
      <c r="T25" s="30">
        <v>19.906323</v>
      </c>
      <c r="U25" s="30">
        <v>8.4309130000000003</v>
      </c>
      <c r="V25" s="30">
        <v>6.5573769999999998</v>
      </c>
      <c r="W25" s="30">
        <v>14.051522</v>
      </c>
    </row>
    <row r="26" spans="1:23" x14ac:dyDescent="0.2">
      <c r="A26" s="19" t="s">
        <v>855</v>
      </c>
      <c r="B26" s="20">
        <v>274</v>
      </c>
      <c r="C26" s="20">
        <v>90</v>
      </c>
      <c r="D26" s="20">
        <v>153</v>
      </c>
      <c r="E26" s="20">
        <v>22</v>
      </c>
      <c r="F26" s="20">
        <v>57</v>
      </c>
      <c r="G26" s="20">
        <v>94</v>
      </c>
      <c r="H26" s="20">
        <v>98</v>
      </c>
      <c r="I26" s="20">
        <v>29</v>
      </c>
      <c r="J26" s="20">
        <v>101</v>
      </c>
      <c r="K26" s="20">
        <v>135</v>
      </c>
      <c r="L26" s="20">
        <v>29</v>
      </c>
      <c r="M26" s="20">
        <v>58</v>
      </c>
      <c r="N26" s="20">
        <v>21</v>
      </c>
      <c r="O26" s="20">
        <v>50</v>
      </c>
      <c r="P26" s="20">
        <v>84</v>
      </c>
      <c r="Q26" s="20">
        <v>67</v>
      </c>
      <c r="R26" s="20">
        <v>49</v>
      </c>
      <c r="S26" s="20">
        <v>47</v>
      </c>
      <c r="T26" s="20">
        <v>56</v>
      </c>
      <c r="U26" s="20">
        <v>23</v>
      </c>
      <c r="V26" s="20">
        <v>16</v>
      </c>
      <c r="W26" s="20">
        <v>44</v>
      </c>
    </row>
    <row r="27" spans="1:23" x14ac:dyDescent="0.2">
      <c r="A27" s="21" t="s">
        <v>126</v>
      </c>
      <c r="B27" s="30">
        <v>100</v>
      </c>
      <c r="C27" s="30">
        <v>32.846715000000003</v>
      </c>
      <c r="D27" s="30">
        <v>55.839416</v>
      </c>
      <c r="E27" s="30">
        <v>8.0291969999999999</v>
      </c>
      <c r="F27" s="30">
        <v>20.80292</v>
      </c>
      <c r="G27" s="30">
        <v>34.306569000000003</v>
      </c>
      <c r="H27" s="30">
        <v>35.766423000000003</v>
      </c>
      <c r="I27" s="30">
        <v>10.583942</v>
      </c>
      <c r="J27" s="30">
        <v>36.861314</v>
      </c>
      <c r="K27" s="30">
        <v>49.270072999999996</v>
      </c>
      <c r="L27" s="30">
        <v>10.583942</v>
      </c>
      <c r="M27" s="30">
        <v>21.167883</v>
      </c>
      <c r="N27" s="30">
        <v>7.6642340000000004</v>
      </c>
      <c r="O27" s="30">
        <v>18.248175</v>
      </c>
      <c r="P27" s="30">
        <v>30.656934</v>
      </c>
      <c r="Q27" s="30">
        <v>24.452555</v>
      </c>
      <c r="R27" s="30">
        <v>17.883212</v>
      </c>
      <c r="S27" s="30">
        <v>17.153285</v>
      </c>
      <c r="T27" s="30">
        <v>20.437956</v>
      </c>
      <c r="U27" s="30">
        <v>8.3941610000000004</v>
      </c>
      <c r="V27" s="30">
        <v>5.8394159999999999</v>
      </c>
      <c r="W27" s="30">
        <v>16.058394</v>
      </c>
    </row>
    <row r="28" spans="1:23" x14ac:dyDescent="0.2">
      <c r="A28" s="19" t="s">
        <v>856</v>
      </c>
      <c r="B28" s="20">
        <v>137</v>
      </c>
      <c r="C28" s="20">
        <v>34</v>
      </c>
      <c r="D28" s="20">
        <v>63</v>
      </c>
      <c r="E28" s="20">
        <v>17</v>
      </c>
      <c r="F28" s="20">
        <v>28</v>
      </c>
      <c r="G28" s="20">
        <v>36</v>
      </c>
      <c r="H28" s="20">
        <v>34</v>
      </c>
      <c r="I28" s="20">
        <v>15</v>
      </c>
      <c r="J28" s="20">
        <v>45</v>
      </c>
      <c r="K28" s="20">
        <v>49</v>
      </c>
      <c r="L28" s="20">
        <v>13</v>
      </c>
      <c r="M28" s="20">
        <v>26</v>
      </c>
      <c r="N28" s="20">
        <v>16</v>
      </c>
      <c r="O28" s="20">
        <v>20</v>
      </c>
      <c r="P28" s="20">
        <v>30</v>
      </c>
      <c r="Q28" s="20">
        <v>33</v>
      </c>
      <c r="R28" s="20">
        <v>24</v>
      </c>
      <c r="S28" s="20">
        <v>22</v>
      </c>
      <c r="T28" s="20">
        <v>27</v>
      </c>
      <c r="U28" s="20">
        <v>11</v>
      </c>
      <c r="V28" s="20">
        <v>9</v>
      </c>
      <c r="W28" s="20">
        <v>37</v>
      </c>
    </row>
    <row r="29" spans="1:23" x14ac:dyDescent="0.2">
      <c r="A29" s="21" t="s">
        <v>126</v>
      </c>
      <c r="B29" s="30">
        <v>100</v>
      </c>
      <c r="C29" s="30">
        <v>24.817518</v>
      </c>
      <c r="D29" s="30">
        <v>45.985401000000003</v>
      </c>
      <c r="E29" s="30">
        <v>12.408759</v>
      </c>
      <c r="F29" s="30">
        <v>20.437956</v>
      </c>
      <c r="G29" s="30">
        <v>26.277372</v>
      </c>
      <c r="H29" s="30">
        <v>24.817518</v>
      </c>
      <c r="I29" s="30">
        <v>10.948905</v>
      </c>
      <c r="J29" s="30">
        <v>32.846715000000003</v>
      </c>
      <c r="K29" s="30">
        <v>35.766423000000003</v>
      </c>
      <c r="L29" s="30">
        <v>9.4890509999999999</v>
      </c>
      <c r="M29" s="30">
        <v>18.978102</v>
      </c>
      <c r="N29" s="30">
        <v>11.678832</v>
      </c>
      <c r="O29" s="30">
        <v>14.59854</v>
      </c>
      <c r="P29" s="30">
        <v>21.89781</v>
      </c>
      <c r="Q29" s="30">
        <v>24.087591</v>
      </c>
      <c r="R29" s="30">
        <v>17.518248</v>
      </c>
      <c r="S29" s="30">
        <v>16.058394</v>
      </c>
      <c r="T29" s="30">
        <v>19.708029</v>
      </c>
      <c r="U29" s="30">
        <v>8.0291969999999999</v>
      </c>
      <c r="V29" s="30">
        <v>6.5693429999999999</v>
      </c>
      <c r="W29" s="30">
        <v>27.007299</v>
      </c>
    </row>
    <row r="30" spans="1:23" x14ac:dyDescent="0.2">
      <c r="A30" s="19" t="s">
        <v>857</v>
      </c>
      <c r="B30" s="20">
        <v>71</v>
      </c>
      <c r="C30" s="20">
        <v>11</v>
      </c>
      <c r="D30" s="20">
        <v>25</v>
      </c>
      <c r="E30" s="20">
        <v>7</v>
      </c>
      <c r="F30" s="20">
        <v>12</v>
      </c>
      <c r="G30" s="20">
        <v>21</v>
      </c>
      <c r="H30" s="20">
        <v>15</v>
      </c>
      <c r="I30" s="20">
        <v>8</v>
      </c>
      <c r="J30" s="20">
        <v>18</v>
      </c>
      <c r="K30" s="20">
        <v>19</v>
      </c>
      <c r="L30" s="20">
        <v>7</v>
      </c>
      <c r="M30" s="20">
        <v>13</v>
      </c>
      <c r="N30" s="20">
        <v>5</v>
      </c>
      <c r="O30" s="20">
        <v>8</v>
      </c>
      <c r="P30" s="20">
        <v>14</v>
      </c>
      <c r="Q30" s="20">
        <v>11</v>
      </c>
      <c r="R30" s="20">
        <v>10</v>
      </c>
      <c r="S30" s="20">
        <v>14</v>
      </c>
      <c r="T30" s="20">
        <v>13</v>
      </c>
      <c r="U30" s="20">
        <v>5</v>
      </c>
      <c r="V30" s="20">
        <v>17</v>
      </c>
      <c r="W30" s="20">
        <v>17</v>
      </c>
    </row>
    <row r="31" spans="1:23" x14ac:dyDescent="0.2">
      <c r="A31" s="21" t="s">
        <v>126</v>
      </c>
      <c r="B31" s="30">
        <v>100</v>
      </c>
      <c r="C31" s="30">
        <v>15.492958</v>
      </c>
      <c r="D31" s="30">
        <v>35.211267999999997</v>
      </c>
      <c r="E31" s="30">
        <v>9.8591549999999994</v>
      </c>
      <c r="F31" s="30">
        <v>16.901408</v>
      </c>
      <c r="G31" s="30">
        <v>29.577465</v>
      </c>
      <c r="H31" s="30">
        <v>21.126760999999998</v>
      </c>
      <c r="I31" s="30">
        <v>11.267606000000001</v>
      </c>
      <c r="J31" s="30">
        <v>25.352112999999999</v>
      </c>
      <c r="K31" s="30">
        <v>26.760563000000001</v>
      </c>
      <c r="L31" s="30">
        <v>9.8591549999999994</v>
      </c>
      <c r="M31" s="30">
        <v>18.309858999999999</v>
      </c>
      <c r="N31" s="30">
        <v>7.0422539999999998</v>
      </c>
      <c r="O31" s="30">
        <v>11.267606000000001</v>
      </c>
      <c r="P31" s="30">
        <v>19.718309999999999</v>
      </c>
      <c r="Q31" s="30">
        <v>15.492958</v>
      </c>
      <c r="R31" s="30">
        <v>14.084507</v>
      </c>
      <c r="S31" s="30">
        <v>19.718309999999999</v>
      </c>
      <c r="T31" s="30">
        <v>18.309858999999999</v>
      </c>
      <c r="U31" s="30">
        <v>7.0422539999999998</v>
      </c>
      <c r="V31" s="30">
        <v>23.943662</v>
      </c>
      <c r="W31" s="30">
        <v>23.943662</v>
      </c>
    </row>
    <row r="32" spans="1:23" x14ac:dyDescent="0.2">
      <c r="A32" s="19" t="s">
        <v>858</v>
      </c>
      <c r="B32" s="20">
        <v>11</v>
      </c>
      <c r="C32" s="20">
        <v>1</v>
      </c>
      <c r="D32" s="20">
        <v>2</v>
      </c>
      <c r="E32" s="20">
        <v>1</v>
      </c>
      <c r="F32" s="20">
        <v>0</v>
      </c>
      <c r="G32" s="20">
        <v>1</v>
      </c>
      <c r="H32" s="20">
        <v>1</v>
      </c>
      <c r="I32" s="20">
        <v>1</v>
      </c>
      <c r="J32" s="20">
        <v>0</v>
      </c>
      <c r="K32" s="20">
        <v>1</v>
      </c>
      <c r="L32" s="20">
        <v>0</v>
      </c>
      <c r="M32" s="20">
        <v>1</v>
      </c>
      <c r="N32" s="20">
        <v>1</v>
      </c>
      <c r="O32" s="20">
        <v>1</v>
      </c>
      <c r="P32" s="20">
        <v>1</v>
      </c>
      <c r="Q32" s="20">
        <v>1</v>
      </c>
      <c r="R32" s="20">
        <v>1</v>
      </c>
      <c r="S32" s="20">
        <v>2</v>
      </c>
      <c r="T32" s="20">
        <v>2</v>
      </c>
      <c r="U32" s="20">
        <v>1</v>
      </c>
      <c r="V32" s="20">
        <v>3</v>
      </c>
      <c r="W32" s="20">
        <v>3</v>
      </c>
    </row>
    <row r="33" spans="1:23" x14ac:dyDescent="0.2">
      <c r="A33" s="21" t="s">
        <v>126</v>
      </c>
      <c r="B33" s="30">
        <v>100</v>
      </c>
      <c r="C33" s="30">
        <v>9.0909089999999999</v>
      </c>
      <c r="D33" s="30">
        <v>18.181818</v>
      </c>
      <c r="E33" s="30">
        <v>9.0909089999999999</v>
      </c>
      <c r="F33" s="30">
        <v>0</v>
      </c>
      <c r="G33" s="30">
        <v>9.0909089999999999</v>
      </c>
      <c r="H33" s="30">
        <v>9.0909089999999999</v>
      </c>
      <c r="I33" s="30">
        <v>9.0909089999999999</v>
      </c>
      <c r="J33" s="30">
        <v>0</v>
      </c>
      <c r="K33" s="30">
        <v>9.0909089999999999</v>
      </c>
      <c r="L33" s="30">
        <v>0</v>
      </c>
      <c r="M33" s="30">
        <v>9.0909089999999999</v>
      </c>
      <c r="N33" s="30">
        <v>9.0909089999999999</v>
      </c>
      <c r="O33" s="30">
        <v>9.0909089999999999</v>
      </c>
      <c r="P33" s="30">
        <v>9.0909089999999999</v>
      </c>
      <c r="Q33" s="30">
        <v>9.0909089999999999</v>
      </c>
      <c r="R33" s="30">
        <v>9.0909089999999999</v>
      </c>
      <c r="S33" s="30">
        <v>18.181818</v>
      </c>
      <c r="T33" s="30">
        <v>18.181818</v>
      </c>
      <c r="U33" s="30">
        <v>9.0909089999999999</v>
      </c>
      <c r="V33" s="30">
        <v>27.272727</v>
      </c>
      <c r="W33" s="30">
        <v>27.272727</v>
      </c>
    </row>
    <row r="34" spans="1:23" x14ac:dyDescent="0.2">
      <c r="A34" s="19" t="s">
        <v>859</v>
      </c>
      <c r="B34" s="20">
        <v>881</v>
      </c>
      <c r="C34" s="20">
        <v>378</v>
      </c>
      <c r="D34" s="20">
        <v>574</v>
      </c>
      <c r="E34" s="20">
        <v>131</v>
      </c>
      <c r="F34" s="20">
        <v>239</v>
      </c>
      <c r="G34" s="20">
        <v>441</v>
      </c>
      <c r="H34" s="20">
        <v>392</v>
      </c>
      <c r="I34" s="20">
        <v>161</v>
      </c>
      <c r="J34" s="20">
        <v>377</v>
      </c>
      <c r="K34" s="20">
        <v>493</v>
      </c>
      <c r="L34" s="20">
        <v>103</v>
      </c>
      <c r="M34" s="20">
        <v>219</v>
      </c>
      <c r="N34" s="20">
        <v>96</v>
      </c>
      <c r="O34" s="20">
        <v>156</v>
      </c>
      <c r="P34" s="20">
        <v>242</v>
      </c>
      <c r="Q34" s="20">
        <v>243</v>
      </c>
      <c r="R34" s="20">
        <v>215</v>
      </c>
      <c r="S34" s="20">
        <v>198</v>
      </c>
      <c r="T34" s="20">
        <v>232</v>
      </c>
      <c r="U34" s="20">
        <v>92</v>
      </c>
      <c r="V34" s="20">
        <v>41</v>
      </c>
      <c r="W34" s="20">
        <v>82</v>
      </c>
    </row>
    <row r="35" spans="1:23" x14ac:dyDescent="0.2">
      <c r="A35" s="21" t="s">
        <v>126</v>
      </c>
      <c r="B35" s="30">
        <v>100</v>
      </c>
      <c r="C35" s="30">
        <v>42.905788999999999</v>
      </c>
      <c r="D35" s="30">
        <v>65.153234999999995</v>
      </c>
      <c r="E35" s="30">
        <v>14.869467</v>
      </c>
      <c r="F35" s="30">
        <v>27.128263</v>
      </c>
      <c r="G35" s="30">
        <v>50.056753999999998</v>
      </c>
      <c r="H35" s="30">
        <v>44.494892</v>
      </c>
      <c r="I35" s="30">
        <v>18.274688000000001</v>
      </c>
      <c r="J35" s="30">
        <v>42.792281000000003</v>
      </c>
      <c r="K35" s="30">
        <v>55.959136999999998</v>
      </c>
      <c r="L35" s="30">
        <v>11.69126</v>
      </c>
      <c r="M35" s="30">
        <v>24.858115999999999</v>
      </c>
      <c r="N35" s="30">
        <v>10.896708</v>
      </c>
      <c r="O35" s="30">
        <v>17.707151</v>
      </c>
      <c r="P35" s="30">
        <v>27.468785</v>
      </c>
      <c r="Q35" s="30">
        <v>27.582293</v>
      </c>
      <c r="R35" s="30">
        <v>24.404086</v>
      </c>
      <c r="S35" s="30">
        <v>22.474461000000002</v>
      </c>
      <c r="T35" s="30">
        <v>26.333711999999998</v>
      </c>
      <c r="U35" s="30">
        <v>10.442679</v>
      </c>
      <c r="V35" s="30">
        <v>4.6538019999999998</v>
      </c>
      <c r="W35" s="30">
        <v>9.3076050000000006</v>
      </c>
    </row>
    <row r="36" spans="1:23" x14ac:dyDescent="0.2">
      <c r="A36" s="19" t="s">
        <v>860</v>
      </c>
      <c r="B36" s="20">
        <v>701</v>
      </c>
      <c r="C36" s="20">
        <v>242</v>
      </c>
      <c r="D36" s="20">
        <v>404</v>
      </c>
      <c r="E36" s="20">
        <v>65</v>
      </c>
      <c r="F36" s="20">
        <v>152</v>
      </c>
      <c r="G36" s="20">
        <v>262</v>
      </c>
      <c r="H36" s="20">
        <v>259</v>
      </c>
      <c r="I36" s="20">
        <v>91</v>
      </c>
      <c r="J36" s="20">
        <v>265</v>
      </c>
      <c r="K36" s="20">
        <v>356</v>
      </c>
      <c r="L36" s="20">
        <v>82</v>
      </c>
      <c r="M36" s="20">
        <v>145</v>
      </c>
      <c r="N36" s="20">
        <v>50</v>
      </c>
      <c r="O36" s="20">
        <v>111</v>
      </c>
      <c r="P36" s="20">
        <v>187</v>
      </c>
      <c r="Q36" s="20">
        <v>161</v>
      </c>
      <c r="R36" s="20">
        <v>145</v>
      </c>
      <c r="S36" s="20">
        <v>122</v>
      </c>
      <c r="T36" s="20">
        <v>141</v>
      </c>
      <c r="U36" s="20">
        <v>59</v>
      </c>
      <c r="V36" s="20">
        <v>44</v>
      </c>
      <c r="W36" s="20">
        <v>104</v>
      </c>
    </row>
    <row r="37" spans="1:23" x14ac:dyDescent="0.2">
      <c r="A37" s="21" t="s">
        <v>126</v>
      </c>
      <c r="B37" s="30">
        <v>100</v>
      </c>
      <c r="C37" s="30">
        <v>34.522111000000002</v>
      </c>
      <c r="D37" s="30">
        <v>57.631954</v>
      </c>
      <c r="E37" s="30">
        <v>9.2724679999999999</v>
      </c>
      <c r="F37" s="30">
        <v>21.683309999999999</v>
      </c>
      <c r="G37" s="30">
        <v>37.375177999999998</v>
      </c>
      <c r="H37" s="30">
        <v>36.947217999999999</v>
      </c>
      <c r="I37" s="30">
        <v>12.981455</v>
      </c>
      <c r="J37" s="30">
        <v>37.803137999999997</v>
      </c>
      <c r="K37" s="30">
        <v>50.784593000000001</v>
      </c>
      <c r="L37" s="30">
        <v>11.697575000000001</v>
      </c>
      <c r="M37" s="30">
        <v>20.684736000000001</v>
      </c>
      <c r="N37" s="30">
        <v>7.1326679999999998</v>
      </c>
      <c r="O37" s="30">
        <v>15.834522</v>
      </c>
      <c r="P37" s="30">
        <v>26.676176999999999</v>
      </c>
      <c r="Q37" s="30">
        <v>22.967189999999999</v>
      </c>
      <c r="R37" s="30">
        <v>20.684736000000001</v>
      </c>
      <c r="S37" s="30">
        <v>17.403708999999999</v>
      </c>
      <c r="T37" s="30">
        <v>20.114122999999999</v>
      </c>
      <c r="U37" s="30">
        <v>8.4165480000000006</v>
      </c>
      <c r="V37" s="30">
        <v>6.2767480000000004</v>
      </c>
      <c r="W37" s="30">
        <v>14.835948999999999</v>
      </c>
    </row>
    <row r="38" spans="1:23" x14ac:dyDescent="0.2">
      <c r="A38" s="19" t="s">
        <v>861</v>
      </c>
      <c r="B38" s="20">
        <v>1801</v>
      </c>
      <c r="C38" s="20">
        <v>666</v>
      </c>
      <c r="D38" s="20">
        <v>1068</v>
      </c>
      <c r="E38" s="20">
        <v>221</v>
      </c>
      <c r="F38" s="20">
        <v>431</v>
      </c>
      <c r="G38" s="20">
        <v>761</v>
      </c>
      <c r="H38" s="20">
        <v>701</v>
      </c>
      <c r="I38" s="20">
        <v>276</v>
      </c>
      <c r="J38" s="20">
        <v>705</v>
      </c>
      <c r="K38" s="20">
        <v>918</v>
      </c>
      <c r="L38" s="20">
        <v>205</v>
      </c>
      <c r="M38" s="20">
        <v>404</v>
      </c>
      <c r="N38" s="20">
        <v>168</v>
      </c>
      <c r="O38" s="20">
        <v>296</v>
      </c>
      <c r="P38" s="20">
        <v>474</v>
      </c>
      <c r="Q38" s="20">
        <v>449</v>
      </c>
      <c r="R38" s="20">
        <v>395</v>
      </c>
      <c r="S38" s="20">
        <v>358</v>
      </c>
      <c r="T38" s="20">
        <v>415</v>
      </c>
      <c r="U38" s="20">
        <v>168</v>
      </c>
      <c r="V38" s="20">
        <v>114</v>
      </c>
      <c r="W38" s="20">
        <v>243</v>
      </c>
    </row>
    <row r="39" spans="1:23" x14ac:dyDescent="0.2">
      <c r="A39" s="21" t="s">
        <v>126</v>
      </c>
      <c r="B39" s="30">
        <v>100</v>
      </c>
      <c r="C39" s="30">
        <v>36.979455999999999</v>
      </c>
      <c r="D39" s="30">
        <v>59.300389000000003</v>
      </c>
      <c r="E39" s="30">
        <v>12.270961</v>
      </c>
      <c r="F39" s="30">
        <v>23.931149000000001</v>
      </c>
      <c r="G39" s="30">
        <v>42.254303</v>
      </c>
      <c r="H39" s="30">
        <v>38.922820999999999</v>
      </c>
      <c r="I39" s="30">
        <v>15.324820000000001</v>
      </c>
      <c r="J39" s="30">
        <v>39.144919000000002</v>
      </c>
      <c r="K39" s="30">
        <v>50.971682000000001</v>
      </c>
      <c r="L39" s="30">
        <v>11.382565</v>
      </c>
      <c r="M39" s="30">
        <v>22.431982000000001</v>
      </c>
      <c r="N39" s="30">
        <v>9.3281510000000001</v>
      </c>
      <c r="O39" s="30">
        <v>16.435314000000002</v>
      </c>
      <c r="P39" s="30">
        <v>26.318712000000001</v>
      </c>
      <c r="Q39" s="30">
        <v>24.930593999999999</v>
      </c>
      <c r="R39" s="30">
        <v>21.932259999999999</v>
      </c>
      <c r="S39" s="30">
        <v>19.877846000000002</v>
      </c>
      <c r="T39" s="30">
        <v>23.042753999999999</v>
      </c>
      <c r="U39" s="30">
        <v>9.3281510000000001</v>
      </c>
      <c r="V39" s="30">
        <v>6.3298170000000002</v>
      </c>
      <c r="W39" s="30">
        <v>13.492504</v>
      </c>
    </row>
    <row r="40" spans="1:23" x14ac:dyDescent="0.2">
      <c r="A40" s="19" t="s">
        <v>862</v>
      </c>
      <c r="B40" s="20">
        <v>920</v>
      </c>
      <c r="C40" s="20">
        <v>288</v>
      </c>
      <c r="D40" s="20">
        <v>494</v>
      </c>
      <c r="E40" s="20">
        <v>90</v>
      </c>
      <c r="F40" s="20">
        <v>192</v>
      </c>
      <c r="G40" s="20">
        <v>320</v>
      </c>
      <c r="H40" s="20">
        <v>309</v>
      </c>
      <c r="I40" s="20">
        <v>115</v>
      </c>
      <c r="J40" s="20">
        <v>328</v>
      </c>
      <c r="K40" s="20">
        <v>425</v>
      </c>
      <c r="L40" s="20">
        <v>102</v>
      </c>
      <c r="M40" s="20">
        <v>185</v>
      </c>
      <c r="N40" s="20">
        <v>72</v>
      </c>
      <c r="O40" s="20">
        <v>140</v>
      </c>
      <c r="P40" s="20">
        <v>232</v>
      </c>
      <c r="Q40" s="20">
        <v>206</v>
      </c>
      <c r="R40" s="20">
        <v>180</v>
      </c>
      <c r="S40" s="20">
        <v>160</v>
      </c>
      <c r="T40" s="20">
        <v>183</v>
      </c>
      <c r="U40" s="20">
        <v>76</v>
      </c>
      <c r="V40" s="20">
        <v>73</v>
      </c>
      <c r="W40" s="20">
        <v>161</v>
      </c>
    </row>
    <row r="41" spans="1:23" x14ac:dyDescent="0.2">
      <c r="A41" s="21" t="s">
        <v>126</v>
      </c>
      <c r="B41" s="30">
        <v>100</v>
      </c>
      <c r="C41" s="30">
        <v>31.304348000000001</v>
      </c>
      <c r="D41" s="30">
        <v>53.695652000000003</v>
      </c>
      <c r="E41" s="30">
        <v>9.7826090000000008</v>
      </c>
      <c r="F41" s="30">
        <v>20.869565000000001</v>
      </c>
      <c r="G41" s="30">
        <v>34.782609000000001</v>
      </c>
      <c r="H41" s="30">
        <v>33.586956999999998</v>
      </c>
      <c r="I41" s="30">
        <v>12.5</v>
      </c>
      <c r="J41" s="30">
        <v>35.652174000000002</v>
      </c>
      <c r="K41" s="30">
        <v>46.195652000000003</v>
      </c>
      <c r="L41" s="30">
        <v>11.086957</v>
      </c>
      <c r="M41" s="30">
        <v>20.108695999999998</v>
      </c>
      <c r="N41" s="30">
        <v>7.8260870000000002</v>
      </c>
      <c r="O41" s="30">
        <v>15.217390999999999</v>
      </c>
      <c r="P41" s="30">
        <v>25.217390999999999</v>
      </c>
      <c r="Q41" s="30">
        <v>22.391304000000002</v>
      </c>
      <c r="R41" s="30">
        <v>19.565217000000001</v>
      </c>
      <c r="S41" s="30">
        <v>17.391304000000002</v>
      </c>
      <c r="T41" s="30">
        <v>19.891304000000002</v>
      </c>
      <c r="U41" s="30">
        <v>8.2608700000000006</v>
      </c>
      <c r="V41" s="30">
        <v>7.9347830000000004</v>
      </c>
      <c r="W41" s="30">
        <v>17.5</v>
      </c>
    </row>
    <row r="42" spans="1:23" x14ac:dyDescent="0.2">
      <c r="A42" s="19" t="s">
        <v>863</v>
      </c>
      <c r="B42" s="20">
        <v>219</v>
      </c>
      <c r="C42" s="20">
        <v>46</v>
      </c>
      <c r="D42" s="20">
        <v>90</v>
      </c>
      <c r="E42" s="20">
        <v>25</v>
      </c>
      <c r="F42" s="20">
        <v>40</v>
      </c>
      <c r="G42" s="20">
        <v>58</v>
      </c>
      <c r="H42" s="20">
        <v>50</v>
      </c>
      <c r="I42" s="20">
        <v>24</v>
      </c>
      <c r="J42" s="20">
        <v>63</v>
      </c>
      <c r="K42" s="20">
        <v>69</v>
      </c>
      <c r="L42" s="20">
        <v>20</v>
      </c>
      <c r="M42" s="20">
        <v>40</v>
      </c>
      <c r="N42" s="20">
        <v>22</v>
      </c>
      <c r="O42" s="20">
        <v>29</v>
      </c>
      <c r="P42" s="20">
        <v>45</v>
      </c>
      <c r="Q42" s="20">
        <v>45</v>
      </c>
      <c r="R42" s="20">
        <v>35</v>
      </c>
      <c r="S42" s="20">
        <v>38</v>
      </c>
      <c r="T42" s="20">
        <v>42</v>
      </c>
      <c r="U42" s="20">
        <v>17</v>
      </c>
      <c r="V42" s="20">
        <v>29</v>
      </c>
      <c r="W42" s="20">
        <v>57</v>
      </c>
    </row>
    <row r="43" spans="1:23" x14ac:dyDescent="0.2">
      <c r="A43" s="21" t="s">
        <v>126</v>
      </c>
      <c r="B43" s="30">
        <v>100</v>
      </c>
      <c r="C43" s="30">
        <v>21.004566000000001</v>
      </c>
      <c r="D43" s="30">
        <v>41.095889999999997</v>
      </c>
      <c r="E43" s="30">
        <v>11.415525000000001</v>
      </c>
      <c r="F43" s="30">
        <v>18.26484</v>
      </c>
      <c r="G43" s="30">
        <v>26.484017999999999</v>
      </c>
      <c r="H43" s="30">
        <v>22.831050000000001</v>
      </c>
      <c r="I43" s="30">
        <v>10.958904</v>
      </c>
      <c r="J43" s="30">
        <v>28.767123000000002</v>
      </c>
      <c r="K43" s="30">
        <v>31.506848999999999</v>
      </c>
      <c r="L43" s="30">
        <v>9.1324199999999998</v>
      </c>
      <c r="M43" s="30">
        <v>18.26484</v>
      </c>
      <c r="N43" s="30">
        <v>10.045662</v>
      </c>
      <c r="O43" s="30">
        <v>13.242008999999999</v>
      </c>
      <c r="P43" s="30">
        <v>20.547944999999999</v>
      </c>
      <c r="Q43" s="30">
        <v>20.547944999999999</v>
      </c>
      <c r="R43" s="30">
        <v>15.981735</v>
      </c>
      <c r="S43" s="30">
        <v>17.351597999999999</v>
      </c>
      <c r="T43" s="30">
        <v>19.178082</v>
      </c>
      <c r="U43" s="30">
        <v>7.7625570000000002</v>
      </c>
      <c r="V43" s="30">
        <v>13.242008999999999</v>
      </c>
      <c r="W43" s="30">
        <v>26.027397000000001</v>
      </c>
    </row>
    <row r="44" spans="1:23" x14ac:dyDescent="0.2">
      <c r="A44" s="18" t="s">
        <v>864</v>
      </c>
      <c r="B44" s="17">
        <v>208</v>
      </c>
      <c r="C44" s="17">
        <v>73</v>
      </c>
      <c r="D44" s="17">
        <v>130</v>
      </c>
      <c r="E44" s="17">
        <v>63</v>
      </c>
      <c r="F44" s="17">
        <v>79</v>
      </c>
      <c r="G44" s="17">
        <v>116</v>
      </c>
      <c r="H44" s="17">
        <v>102</v>
      </c>
      <c r="I44" s="17">
        <v>51</v>
      </c>
      <c r="J44" s="17">
        <v>101</v>
      </c>
      <c r="K44" s="17">
        <v>111</v>
      </c>
      <c r="L44" s="17">
        <v>38</v>
      </c>
      <c r="M44" s="17">
        <v>56</v>
      </c>
      <c r="N44" s="17">
        <v>54</v>
      </c>
      <c r="O44" s="17">
        <v>46</v>
      </c>
      <c r="P44" s="17">
        <v>55</v>
      </c>
      <c r="Q44" s="17">
        <v>67</v>
      </c>
      <c r="R44" s="17">
        <v>70</v>
      </c>
      <c r="S44" s="17">
        <v>73</v>
      </c>
      <c r="T44" s="17">
        <v>75</v>
      </c>
      <c r="U44" s="17">
        <v>40</v>
      </c>
      <c r="V44" s="17">
        <v>14</v>
      </c>
      <c r="W44" s="17">
        <v>13</v>
      </c>
    </row>
    <row r="45" spans="1:23" x14ac:dyDescent="0.2">
      <c r="A45" s="21" t="s">
        <v>126</v>
      </c>
      <c r="B45" s="30">
        <v>100</v>
      </c>
      <c r="C45" s="30">
        <v>35.096153999999999</v>
      </c>
      <c r="D45" s="30">
        <v>62.5</v>
      </c>
      <c r="E45" s="30">
        <v>30.288461999999999</v>
      </c>
      <c r="F45" s="30">
        <v>37.980769000000002</v>
      </c>
      <c r="G45" s="30">
        <v>55.769230999999998</v>
      </c>
      <c r="H45" s="30">
        <v>49.038462000000003</v>
      </c>
      <c r="I45" s="30">
        <v>24.519231000000001</v>
      </c>
      <c r="J45" s="30">
        <v>48.557692000000003</v>
      </c>
      <c r="K45" s="30">
        <v>53.365385000000003</v>
      </c>
      <c r="L45" s="30">
        <v>18.269231000000001</v>
      </c>
      <c r="M45" s="30">
        <v>26.923076999999999</v>
      </c>
      <c r="N45" s="30">
        <v>25.961538000000001</v>
      </c>
      <c r="O45" s="30">
        <v>22.115385</v>
      </c>
      <c r="P45" s="30">
        <v>26.442308000000001</v>
      </c>
      <c r="Q45" s="30">
        <v>32.211537999999997</v>
      </c>
      <c r="R45" s="30">
        <v>33.653846000000001</v>
      </c>
      <c r="S45" s="30">
        <v>35.096153999999999</v>
      </c>
      <c r="T45" s="30">
        <v>36.057692000000003</v>
      </c>
      <c r="U45" s="30">
        <v>19.230768999999999</v>
      </c>
      <c r="V45" s="30">
        <v>6.7307689999999996</v>
      </c>
      <c r="W45" s="30">
        <v>6.25</v>
      </c>
    </row>
    <row r="46" spans="1:23" x14ac:dyDescent="0.2">
      <c r="A46" s="19" t="s">
        <v>852</v>
      </c>
      <c r="B46" s="20">
        <v>220</v>
      </c>
      <c r="C46" s="20">
        <v>82</v>
      </c>
      <c r="D46" s="20">
        <v>146</v>
      </c>
      <c r="E46" s="20">
        <v>41</v>
      </c>
      <c r="F46" s="20">
        <v>68</v>
      </c>
      <c r="G46" s="20">
        <v>117</v>
      </c>
      <c r="H46" s="20">
        <v>112</v>
      </c>
      <c r="I46" s="20">
        <v>47</v>
      </c>
      <c r="J46" s="20">
        <v>97</v>
      </c>
      <c r="K46" s="20">
        <v>118</v>
      </c>
      <c r="L46" s="20">
        <v>27</v>
      </c>
      <c r="M46" s="20">
        <v>56</v>
      </c>
      <c r="N46" s="20">
        <v>34</v>
      </c>
      <c r="O46" s="20">
        <v>38</v>
      </c>
      <c r="P46" s="20">
        <v>59</v>
      </c>
      <c r="Q46" s="20">
        <v>63</v>
      </c>
      <c r="R46" s="20">
        <v>61</v>
      </c>
      <c r="S46" s="20">
        <v>50</v>
      </c>
      <c r="T46" s="20">
        <v>60</v>
      </c>
      <c r="U46" s="20">
        <v>31</v>
      </c>
      <c r="V46" s="20">
        <v>11</v>
      </c>
      <c r="W46" s="20">
        <v>21</v>
      </c>
    </row>
    <row r="47" spans="1:23" x14ac:dyDescent="0.2">
      <c r="A47" s="21" t="s">
        <v>126</v>
      </c>
      <c r="B47" s="30">
        <v>100</v>
      </c>
      <c r="C47" s="30">
        <v>37.272727000000003</v>
      </c>
      <c r="D47" s="30">
        <v>66.363636</v>
      </c>
      <c r="E47" s="30">
        <v>18.636364</v>
      </c>
      <c r="F47" s="30">
        <v>30.909091</v>
      </c>
      <c r="G47" s="30">
        <v>53.181818</v>
      </c>
      <c r="H47" s="30">
        <v>50.909090999999997</v>
      </c>
      <c r="I47" s="30">
        <v>21.363636</v>
      </c>
      <c r="J47" s="30">
        <v>44.090909000000003</v>
      </c>
      <c r="K47" s="30">
        <v>53.636364</v>
      </c>
      <c r="L47" s="30">
        <v>12.272727</v>
      </c>
      <c r="M47" s="30">
        <v>25.454545</v>
      </c>
      <c r="N47" s="30">
        <v>15.454545</v>
      </c>
      <c r="O47" s="30">
        <v>17.272727</v>
      </c>
      <c r="P47" s="30">
        <v>26.818182</v>
      </c>
      <c r="Q47" s="30">
        <v>28.636364</v>
      </c>
      <c r="R47" s="30">
        <v>27.727273</v>
      </c>
      <c r="S47" s="30">
        <v>22.727273</v>
      </c>
      <c r="T47" s="30">
        <v>27.272727</v>
      </c>
      <c r="U47" s="30">
        <v>14.090909</v>
      </c>
      <c r="V47" s="30">
        <v>5</v>
      </c>
      <c r="W47" s="30">
        <v>9.5454550000000005</v>
      </c>
    </row>
    <row r="48" spans="1:23" x14ac:dyDescent="0.2">
      <c r="A48" s="19" t="s">
        <v>853</v>
      </c>
      <c r="B48" s="20">
        <v>226</v>
      </c>
      <c r="C48" s="20">
        <v>94</v>
      </c>
      <c r="D48" s="20">
        <v>137</v>
      </c>
      <c r="E48" s="20">
        <v>26</v>
      </c>
      <c r="F48" s="20">
        <v>55</v>
      </c>
      <c r="G48" s="20">
        <v>110</v>
      </c>
      <c r="H48" s="20">
        <v>102</v>
      </c>
      <c r="I48" s="20">
        <v>42</v>
      </c>
      <c r="J48" s="20">
        <v>91</v>
      </c>
      <c r="K48" s="20">
        <v>116</v>
      </c>
      <c r="L48" s="20">
        <v>25</v>
      </c>
      <c r="M48" s="20">
        <v>55</v>
      </c>
      <c r="N48" s="20">
        <v>21</v>
      </c>
      <c r="O48" s="20">
        <v>35</v>
      </c>
      <c r="P48" s="20">
        <v>67</v>
      </c>
      <c r="Q48" s="20">
        <v>66</v>
      </c>
      <c r="R48" s="20">
        <v>45</v>
      </c>
      <c r="S48" s="20">
        <v>46</v>
      </c>
      <c r="T48" s="20">
        <v>55</v>
      </c>
      <c r="U48" s="20">
        <v>22</v>
      </c>
      <c r="V48" s="20">
        <v>15</v>
      </c>
      <c r="W48" s="20">
        <v>21</v>
      </c>
    </row>
    <row r="49" spans="1:23" x14ac:dyDescent="0.2">
      <c r="A49" s="21" t="s">
        <v>126</v>
      </c>
      <c r="B49" s="30">
        <v>100</v>
      </c>
      <c r="C49" s="30">
        <v>41.592919999999999</v>
      </c>
      <c r="D49" s="30">
        <v>60.619469000000002</v>
      </c>
      <c r="E49" s="30">
        <v>11.504424999999999</v>
      </c>
      <c r="F49" s="30">
        <v>24.336283000000002</v>
      </c>
      <c r="G49" s="30">
        <v>48.672566000000003</v>
      </c>
      <c r="H49" s="30">
        <v>45.132742999999998</v>
      </c>
      <c r="I49" s="30">
        <v>18.584071000000002</v>
      </c>
      <c r="J49" s="30">
        <v>40.265487</v>
      </c>
      <c r="K49" s="30">
        <v>51.327433999999997</v>
      </c>
      <c r="L49" s="30">
        <v>11.061947</v>
      </c>
      <c r="M49" s="30">
        <v>24.336283000000002</v>
      </c>
      <c r="N49" s="30">
        <v>9.2920350000000003</v>
      </c>
      <c r="O49" s="30">
        <v>15.486726000000001</v>
      </c>
      <c r="P49" s="30">
        <v>29.646018000000002</v>
      </c>
      <c r="Q49" s="30">
        <v>29.20354</v>
      </c>
      <c r="R49" s="30">
        <v>19.911504000000001</v>
      </c>
      <c r="S49" s="30">
        <v>20.353981999999998</v>
      </c>
      <c r="T49" s="30">
        <v>24.336283000000002</v>
      </c>
      <c r="U49" s="30">
        <v>9.7345129999999997</v>
      </c>
      <c r="V49" s="30">
        <v>6.637168</v>
      </c>
      <c r="W49" s="30">
        <v>9.2920350000000003</v>
      </c>
    </row>
    <row r="50" spans="1:23" x14ac:dyDescent="0.2">
      <c r="A50" s="19" t="s">
        <v>854</v>
      </c>
      <c r="B50" s="20">
        <v>211</v>
      </c>
      <c r="C50" s="20">
        <v>66</v>
      </c>
      <c r="D50" s="20">
        <v>116</v>
      </c>
      <c r="E50" s="20">
        <v>19</v>
      </c>
      <c r="F50" s="20">
        <v>40</v>
      </c>
      <c r="G50" s="20">
        <v>83</v>
      </c>
      <c r="H50" s="20">
        <v>81</v>
      </c>
      <c r="I50" s="20">
        <v>31</v>
      </c>
      <c r="J50" s="20">
        <v>83</v>
      </c>
      <c r="K50" s="20">
        <v>101</v>
      </c>
      <c r="L50" s="20">
        <v>29</v>
      </c>
      <c r="M50" s="20">
        <v>34</v>
      </c>
      <c r="N50" s="20">
        <v>13</v>
      </c>
      <c r="O50" s="20">
        <v>28</v>
      </c>
      <c r="P50" s="20">
        <v>48</v>
      </c>
      <c r="Q50" s="20">
        <v>45</v>
      </c>
      <c r="R50" s="20">
        <v>46</v>
      </c>
      <c r="S50" s="20">
        <v>32</v>
      </c>
      <c r="T50" s="20">
        <v>40</v>
      </c>
      <c r="U50" s="20">
        <v>17</v>
      </c>
      <c r="V50" s="20">
        <v>12</v>
      </c>
      <c r="W50" s="20">
        <v>35</v>
      </c>
    </row>
    <row r="51" spans="1:23" x14ac:dyDescent="0.2">
      <c r="A51" s="21" t="s">
        <v>126</v>
      </c>
      <c r="B51" s="30">
        <v>100</v>
      </c>
      <c r="C51" s="30">
        <v>31.279620999999999</v>
      </c>
      <c r="D51" s="30">
        <v>54.976303000000001</v>
      </c>
      <c r="E51" s="30">
        <v>9.0047390000000007</v>
      </c>
      <c r="F51" s="30">
        <v>18.957346000000001</v>
      </c>
      <c r="G51" s="30">
        <v>39.336492999999997</v>
      </c>
      <c r="H51" s="30">
        <v>38.388626000000002</v>
      </c>
      <c r="I51" s="30">
        <v>14.691943</v>
      </c>
      <c r="J51" s="30">
        <v>39.336492999999997</v>
      </c>
      <c r="K51" s="30">
        <v>47.867299000000003</v>
      </c>
      <c r="L51" s="30">
        <v>13.744076</v>
      </c>
      <c r="M51" s="30">
        <v>16.113744000000001</v>
      </c>
      <c r="N51" s="30">
        <v>6.1611370000000001</v>
      </c>
      <c r="O51" s="30">
        <v>13.270142</v>
      </c>
      <c r="P51" s="30">
        <v>22.748815</v>
      </c>
      <c r="Q51" s="30">
        <v>21.327013999999998</v>
      </c>
      <c r="R51" s="30">
        <v>21.800948000000002</v>
      </c>
      <c r="S51" s="30">
        <v>15.165877</v>
      </c>
      <c r="T51" s="30">
        <v>18.957346000000001</v>
      </c>
      <c r="U51" s="30">
        <v>8.0568720000000003</v>
      </c>
      <c r="V51" s="30">
        <v>5.6872040000000004</v>
      </c>
      <c r="W51" s="30">
        <v>16.587678</v>
      </c>
    </row>
    <row r="52" spans="1:23" x14ac:dyDescent="0.2">
      <c r="A52" s="19" t="s">
        <v>855</v>
      </c>
      <c r="B52" s="20">
        <v>134</v>
      </c>
      <c r="C52" s="20">
        <v>44</v>
      </c>
      <c r="D52" s="20">
        <v>75</v>
      </c>
      <c r="E52" s="20">
        <v>12</v>
      </c>
      <c r="F52" s="20">
        <v>36</v>
      </c>
      <c r="G52" s="20">
        <v>47</v>
      </c>
      <c r="H52" s="20">
        <v>56</v>
      </c>
      <c r="I52" s="20">
        <v>16</v>
      </c>
      <c r="J52" s="20">
        <v>53</v>
      </c>
      <c r="K52" s="20">
        <v>61</v>
      </c>
      <c r="L52" s="20">
        <v>15</v>
      </c>
      <c r="M52" s="20">
        <v>28</v>
      </c>
      <c r="N52" s="20">
        <v>12</v>
      </c>
      <c r="O52" s="20">
        <v>22</v>
      </c>
      <c r="P52" s="20">
        <v>41</v>
      </c>
      <c r="Q52" s="20">
        <v>31</v>
      </c>
      <c r="R52" s="20">
        <v>29</v>
      </c>
      <c r="S52" s="20">
        <v>28</v>
      </c>
      <c r="T52" s="20">
        <v>32</v>
      </c>
      <c r="U52" s="20">
        <v>13</v>
      </c>
      <c r="V52" s="20">
        <v>8</v>
      </c>
      <c r="W52" s="20">
        <v>21</v>
      </c>
    </row>
    <row r="53" spans="1:23" x14ac:dyDescent="0.2">
      <c r="A53" s="21" t="s">
        <v>126</v>
      </c>
      <c r="B53" s="30">
        <v>100</v>
      </c>
      <c r="C53" s="30">
        <v>32.835821000000003</v>
      </c>
      <c r="D53" s="30">
        <v>55.970148999999999</v>
      </c>
      <c r="E53" s="30">
        <v>8.9552239999999994</v>
      </c>
      <c r="F53" s="30">
        <v>26.865672</v>
      </c>
      <c r="G53" s="30">
        <v>35.074627</v>
      </c>
      <c r="H53" s="30">
        <v>41.791044999999997</v>
      </c>
      <c r="I53" s="30">
        <v>11.940299</v>
      </c>
      <c r="J53" s="30">
        <v>39.552239</v>
      </c>
      <c r="K53" s="30">
        <v>45.522387999999999</v>
      </c>
      <c r="L53" s="30">
        <v>11.19403</v>
      </c>
      <c r="M53" s="30">
        <v>20.895522</v>
      </c>
      <c r="N53" s="30">
        <v>8.9552239999999994</v>
      </c>
      <c r="O53" s="30">
        <v>16.417909999999999</v>
      </c>
      <c r="P53" s="30">
        <v>30.597014999999999</v>
      </c>
      <c r="Q53" s="30">
        <v>23.134328</v>
      </c>
      <c r="R53" s="30">
        <v>21.641791000000001</v>
      </c>
      <c r="S53" s="30">
        <v>20.895522</v>
      </c>
      <c r="T53" s="30">
        <v>23.880597000000002</v>
      </c>
      <c r="U53" s="30">
        <v>9.7014929999999993</v>
      </c>
      <c r="V53" s="30">
        <v>5.9701490000000002</v>
      </c>
      <c r="W53" s="30">
        <v>15.671642</v>
      </c>
    </row>
    <row r="54" spans="1:23" x14ac:dyDescent="0.2">
      <c r="A54" s="19" t="s">
        <v>856</v>
      </c>
      <c r="B54" s="20">
        <v>65</v>
      </c>
      <c r="C54" s="20">
        <v>17</v>
      </c>
      <c r="D54" s="20">
        <v>35</v>
      </c>
      <c r="E54" s="20">
        <v>12</v>
      </c>
      <c r="F54" s="20">
        <v>18</v>
      </c>
      <c r="G54" s="20">
        <v>18</v>
      </c>
      <c r="H54" s="20">
        <v>22</v>
      </c>
      <c r="I54" s="20">
        <v>9</v>
      </c>
      <c r="J54" s="20">
        <v>24</v>
      </c>
      <c r="K54" s="20">
        <v>31</v>
      </c>
      <c r="L54" s="20">
        <v>5</v>
      </c>
      <c r="M54" s="20">
        <v>16</v>
      </c>
      <c r="N54" s="20">
        <v>10</v>
      </c>
      <c r="O54" s="20">
        <v>13</v>
      </c>
      <c r="P54" s="20">
        <v>22</v>
      </c>
      <c r="Q54" s="20">
        <v>24</v>
      </c>
      <c r="R54" s="20">
        <v>14</v>
      </c>
      <c r="S54" s="20">
        <v>14</v>
      </c>
      <c r="T54" s="20">
        <v>16</v>
      </c>
      <c r="U54" s="20">
        <v>8</v>
      </c>
      <c r="V54" s="20">
        <v>2</v>
      </c>
      <c r="W54" s="20">
        <v>16</v>
      </c>
    </row>
    <row r="55" spans="1:23" x14ac:dyDescent="0.2">
      <c r="A55" s="21" t="s">
        <v>126</v>
      </c>
      <c r="B55" s="30">
        <v>100</v>
      </c>
      <c r="C55" s="30">
        <v>26.153846000000001</v>
      </c>
      <c r="D55" s="30">
        <v>53.846153999999999</v>
      </c>
      <c r="E55" s="30">
        <v>18.461538000000001</v>
      </c>
      <c r="F55" s="30">
        <v>27.692308000000001</v>
      </c>
      <c r="G55" s="30">
        <v>27.692308000000001</v>
      </c>
      <c r="H55" s="30">
        <v>33.846153999999999</v>
      </c>
      <c r="I55" s="30">
        <v>13.846154</v>
      </c>
      <c r="J55" s="30">
        <v>36.923076999999999</v>
      </c>
      <c r="K55" s="30">
        <v>47.692307999999997</v>
      </c>
      <c r="L55" s="30">
        <v>7.6923079999999997</v>
      </c>
      <c r="M55" s="30">
        <v>24.615385</v>
      </c>
      <c r="N55" s="30">
        <v>15.384615</v>
      </c>
      <c r="O55" s="30">
        <v>20</v>
      </c>
      <c r="P55" s="30">
        <v>33.846153999999999</v>
      </c>
      <c r="Q55" s="30">
        <v>36.923076999999999</v>
      </c>
      <c r="R55" s="30">
        <v>21.538461999999999</v>
      </c>
      <c r="S55" s="30">
        <v>21.538461999999999</v>
      </c>
      <c r="T55" s="30">
        <v>24.615385</v>
      </c>
      <c r="U55" s="30">
        <v>12.307691999999999</v>
      </c>
      <c r="V55" s="30">
        <v>3.0769229999999999</v>
      </c>
      <c r="W55" s="30">
        <v>24.615385</v>
      </c>
    </row>
    <row r="56" spans="1:23" x14ac:dyDescent="0.2">
      <c r="A56" s="19" t="s">
        <v>857</v>
      </c>
      <c r="B56" s="20">
        <v>25</v>
      </c>
      <c r="C56" s="20">
        <v>0</v>
      </c>
      <c r="D56" s="20">
        <v>7</v>
      </c>
      <c r="E56" s="20">
        <v>0</v>
      </c>
      <c r="F56" s="20">
        <v>2</v>
      </c>
      <c r="G56" s="20">
        <v>6</v>
      </c>
      <c r="H56" s="20">
        <v>4</v>
      </c>
      <c r="I56" s="20">
        <v>1</v>
      </c>
      <c r="J56" s="20">
        <v>4</v>
      </c>
      <c r="K56" s="20">
        <v>2</v>
      </c>
      <c r="L56" s="20">
        <v>1</v>
      </c>
      <c r="M56" s="20">
        <v>2</v>
      </c>
      <c r="N56" s="20">
        <v>0</v>
      </c>
      <c r="O56" s="20">
        <v>0</v>
      </c>
      <c r="P56" s="20">
        <v>2</v>
      </c>
      <c r="Q56" s="20">
        <v>1</v>
      </c>
      <c r="R56" s="20">
        <v>1</v>
      </c>
      <c r="S56" s="20">
        <v>3</v>
      </c>
      <c r="T56" s="20">
        <v>2</v>
      </c>
      <c r="U56" s="20">
        <v>1</v>
      </c>
      <c r="V56" s="20">
        <v>6</v>
      </c>
      <c r="W56" s="20">
        <v>6</v>
      </c>
    </row>
    <row r="57" spans="1:23" x14ac:dyDescent="0.2">
      <c r="A57" s="21" t="s">
        <v>126</v>
      </c>
      <c r="B57" s="30">
        <v>100</v>
      </c>
      <c r="C57" s="30">
        <v>0</v>
      </c>
      <c r="D57" s="30">
        <v>28</v>
      </c>
      <c r="E57" s="30">
        <v>0</v>
      </c>
      <c r="F57" s="30">
        <v>8</v>
      </c>
      <c r="G57" s="30">
        <v>24</v>
      </c>
      <c r="H57" s="30">
        <v>16</v>
      </c>
      <c r="I57" s="30">
        <v>4</v>
      </c>
      <c r="J57" s="30">
        <v>16</v>
      </c>
      <c r="K57" s="30">
        <v>8</v>
      </c>
      <c r="L57" s="30">
        <v>4</v>
      </c>
      <c r="M57" s="30">
        <v>8</v>
      </c>
      <c r="N57" s="30">
        <v>0</v>
      </c>
      <c r="O57" s="30">
        <v>0</v>
      </c>
      <c r="P57" s="30">
        <v>8</v>
      </c>
      <c r="Q57" s="30">
        <v>4</v>
      </c>
      <c r="R57" s="30">
        <v>4</v>
      </c>
      <c r="S57" s="30">
        <v>12</v>
      </c>
      <c r="T57" s="30">
        <v>8</v>
      </c>
      <c r="U57" s="30">
        <v>4</v>
      </c>
      <c r="V57" s="30">
        <v>24</v>
      </c>
      <c r="W57" s="30">
        <v>24</v>
      </c>
    </row>
    <row r="58" spans="1:23" x14ac:dyDescent="0.2">
      <c r="A58" s="19" t="s">
        <v>858</v>
      </c>
      <c r="B58" s="20">
        <v>3</v>
      </c>
      <c r="C58" s="20">
        <v>1</v>
      </c>
      <c r="D58" s="20">
        <v>1</v>
      </c>
      <c r="E58" s="20">
        <v>0</v>
      </c>
      <c r="F58" s="20">
        <v>0</v>
      </c>
      <c r="G58" s="20">
        <v>0</v>
      </c>
      <c r="H58" s="20">
        <v>0</v>
      </c>
      <c r="I58" s="20">
        <v>0</v>
      </c>
      <c r="J58" s="20">
        <v>0</v>
      </c>
      <c r="K58" s="20">
        <v>0</v>
      </c>
      <c r="L58" s="20">
        <v>0</v>
      </c>
      <c r="M58" s="20">
        <v>0</v>
      </c>
      <c r="N58" s="20">
        <v>0</v>
      </c>
      <c r="O58" s="20">
        <v>0</v>
      </c>
      <c r="P58" s="20">
        <v>0</v>
      </c>
      <c r="Q58" s="20">
        <v>0</v>
      </c>
      <c r="R58" s="20">
        <v>0</v>
      </c>
      <c r="S58" s="20">
        <v>0</v>
      </c>
      <c r="T58" s="20">
        <v>0</v>
      </c>
      <c r="U58" s="20">
        <v>0</v>
      </c>
      <c r="V58" s="20">
        <v>2</v>
      </c>
      <c r="W58" s="20">
        <v>0</v>
      </c>
    </row>
    <row r="59" spans="1:23" x14ac:dyDescent="0.2">
      <c r="A59" s="21" t="s">
        <v>126</v>
      </c>
      <c r="B59" s="30">
        <v>100</v>
      </c>
      <c r="C59" s="30">
        <v>33.333333000000003</v>
      </c>
      <c r="D59" s="30">
        <v>33.333333000000003</v>
      </c>
      <c r="E59" s="30">
        <v>0</v>
      </c>
      <c r="F59" s="30">
        <v>0</v>
      </c>
      <c r="G59" s="30">
        <v>0</v>
      </c>
      <c r="H59" s="30">
        <v>0</v>
      </c>
      <c r="I59" s="30">
        <v>0</v>
      </c>
      <c r="J59" s="30">
        <v>0</v>
      </c>
      <c r="K59" s="30">
        <v>0</v>
      </c>
      <c r="L59" s="30">
        <v>0</v>
      </c>
      <c r="M59" s="30">
        <v>0</v>
      </c>
      <c r="N59" s="30">
        <v>0</v>
      </c>
      <c r="O59" s="30">
        <v>0</v>
      </c>
      <c r="P59" s="30">
        <v>0</v>
      </c>
      <c r="Q59" s="30">
        <v>0</v>
      </c>
      <c r="R59" s="30">
        <v>0</v>
      </c>
      <c r="S59" s="30">
        <v>0</v>
      </c>
      <c r="T59" s="30">
        <v>0</v>
      </c>
      <c r="U59" s="30">
        <v>0</v>
      </c>
      <c r="V59" s="30">
        <v>66.666667000000004</v>
      </c>
      <c r="W59" s="30">
        <v>0</v>
      </c>
    </row>
    <row r="60" spans="1:23" x14ac:dyDescent="0.2">
      <c r="A60" s="19" t="s">
        <v>859</v>
      </c>
      <c r="B60" s="20">
        <v>446</v>
      </c>
      <c r="C60" s="20">
        <v>176</v>
      </c>
      <c r="D60" s="20">
        <v>283</v>
      </c>
      <c r="E60" s="20">
        <v>67</v>
      </c>
      <c r="F60" s="20">
        <v>123</v>
      </c>
      <c r="G60" s="20">
        <v>227</v>
      </c>
      <c r="H60" s="20">
        <v>214</v>
      </c>
      <c r="I60" s="20">
        <v>89</v>
      </c>
      <c r="J60" s="20">
        <v>188</v>
      </c>
      <c r="K60" s="20">
        <v>234</v>
      </c>
      <c r="L60" s="20">
        <v>52</v>
      </c>
      <c r="M60" s="20">
        <v>111</v>
      </c>
      <c r="N60" s="20">
        <v>55</v>
      </c>
      <c r="O60" s="20">
        <v>73</v>
      </c>
      <c r="P60" s="20">
        <v>126</v>
      </c>
      <c r="Q60" s="20">
        <v>129</v>
      </c>
      <c r="R60" s="20">
        <v>106</v>
      </c>
      <c r="S60" s="20">
        <v>96</v>
      </c>
      <c r="T60" s="20">
        <v>115</v>
      </c>
      <c r="U60" s="20">
        <v>53</v>
      </c>
      <c r="V60" s="20">
        <v>26</v>
      </c>
      <c r="W60" s="20">
        <v>42</v>
      </c>
    </row>
    <row r="61" spans="1:23" x14ac:dyDescent="0.2">
      <c r="A61" s="21" t="s">
        <v>126</v>
      </c>
      <c r="B61" s="30">
        <v>100</v>
      </c>
      <c r="C61" s="30">
        <v>39.461883</v>
      </c>
      <c r="D61" s="30">
        <v>63.452914999999997</v>
      </c>
      <c r="E61" s="30">
        <v>15.022422000000001</v>
      </c>
      <c r="F61" s="30">
        <v>27.578475000000001</v>
      </c>
      <c r="G61" s="30">
        <v>50.896861000000001</v>
      </c>
      <c r="H61" s="30">
        <v>47.982062999999997</v>
      </c>
      <c r="I61" s="30">
        <v>19.955157</v>
      </c>
      <c r="J61" s="30">
        <v>42.152465999999997</v>
      </c>
      <c r="K61" s="30">
        <v>52.466368000000003</v>
      </c>
      <c r="L61" s="30">
        <v>11.659193</v>
      </c>
      <c r="M61" s="30">
        <v>24.887892000000001</v>
      </c>
      <c r="N61" s="30">
        <v>12.331839</v>
      </c>
      <c r="O61" s="30">
        <v>16.367712999999998</v>
      </c>
      <c r="P61" s="30">
        <v>28.251121000000001</v>
      </c>
      <c r="Q61" s="30">
        <v>28.923767000000002</v>
      </c>
      <c r="R61" s="30">
        <v>23.766815999999999</v>
      </c>
      <c r="S61" s="30">
        <v>21.524664000000001</v>
      </c>
      <c r="T61" s="30">
        <v>25.784752999999998</v>
      </c>
      <c r="U61" s="30">
        <v>11.883407999999999</v>
      </c>
      <c r="V61" s="30">
        <v>5.8295960000000004</v>
      </c>
      <c r="W61" s="30">
        <v>9.4170400000000001</v>
      </c>
    </row>
    <row r="62" spans="1:23" x14ac:dyDescent="0.2">
      <c r="A62" s="19" t="s">
        <v>860</v>
      </c>
      <c r="B62" s="20">
        <v>345</v>
      </c>
      <c r="C62" s="20">
        <v>110</v>
      </c>
      <c r="D62" s="20">
        <v>191</v>
      </c>
      <c r="E62" s="20">
        <v>31</v>
      </c>
      <c r="F62" s="20">
        <v>76</v>
      </c>
      <c r="G62" s="20">
        <v>130</v>
      </c>
      <c r="H62" s="20">
        <v>137</v>
      </c>
      <c r="I62" s="20">
        <v>47</v>
      </c>
      <c r="J62" s="20">
        <v>136</v>
      </c>
      <c r="K62" s="20">
        <v>162</v>
      </c>
      <c r="L62" s="20">
        <v>44</v>
      </c>
      <c r="M62" s="20">
        <v>62</v>
      </c>
      <c r="N62" s="20">
        <v>25</v>
      </c>
      <c r="O62" s="20">
        <v>50</v>
      </c>
      <c r="P62" s="20">
        <v>89</v>
      </c>
      <c r="Q62" s="20">
        <v>76</v>
      </c>
      <c r="R62" s="20">
        <v>75</v>
      </c>
      <c r="S62" s="20">
        <v>60</v>
      </c>
      <c r="T62" s="20">
        <v>72</v>
      </c>
      <c r="U62" s="20">
        <v>30</v>
      </c>
      <c r="V62" s="20">
        <v>20</v>
      </c>
      <c r="W62" s="20">
        <v>56</v>
      </c>
    </row>
    <row r="63" spans="1:23" x14ac:dyDescent="0.2">
      <c r="A63" s="21" t="s">
        <v>126</v>
      </c>
      <c r="B63" s="30">
        <v>100</v>
      </c>
      <c r="C63" s="30">
        <v>31.884058</v>
      </c>
      <c r="D63" s="30">
        <v>55.362318999999999</v>
      </c>
      <c r="E63" s="30">
        <v>8.9855070000000001</v>
      </c>
      <c r="F63" s="30">
        <v>22.028986</v>
      </c>
      <c r="G63" s="30">
        <v>37.681159000000001</v>
      </c>
      <c r="H63" s="30">
        <v>39.710144999999997</v>
      </c>
      <c r="I63" s="30">
        <v>13.623188000000001</v>
      </c>
      <c r="J63" s="30">
        <v>39.420290000000001</v>
      </c>
      <c r="K63" s="30">
        <v>46.956522</v>
      </c>
      <c r="L63" s="30">
        <v>12.753622999999999</v>
      </c>
      <c r="M63" s="30">
        <v>17.971014</v>
      </c>
      <c r="N63" s="30">
        <v>7.2463769999999998</v>
      </c>
      <c r="O63" s="30">
        <v>14.492754</v>
      </c>
      <c r="P63" s="30">
        <v>25.797101000000001</v>
      </c>
      <c r="Q63" s="30">
        <v>22.028986</v>
      </c>
      <c r="R63" s="30">
        <v>21.739129999999999</v>
      </c>
      <c r="S63" s="30">
        <v>17.391304000000002</v>
      </c>
      <c r="T63" s="30">
        <v>20.869565000000001</v>
      </c>
      <c r="U63" s="30">
        <v>8.6956520000000008</v>
      </c>
      <c r="V63" s="30">
        <v>5.7971009999999996</v>
      </c>
      <c r="W63" s="30">
        <v>16.231884000000001</v>
      </c>
    </row>
    <row r="64" spans="1:23" x14ac:dyDescent="0.2">
      <c r="A64" s="19" t="s">
        <v>861</v>
      </c>
      <c r="B64" s="20">
        <v>884</v>
      </c>
      <c r="C64" s="20">
        <v>304</v>
      </c>
      <c r="D64" s="20">
        <v>517</v>
      </c>
      <c r="E64" s="20">
        <v>110</v>
      </c>
      <c r="F64" s="20">
        <v>219</v>
      </c>
      <c r="G64" s="20">
        <v>381</v>
      </c>
      <c r="H64" s="20">
        <v>377</v>
      </c>
      <c r="I64" s="20">
        <v>146</v>
      </c>
      <c r="J64" s="20">
        <v>352</v>
      </c>
      <c r="K64" s="20">
        <v>429</v>
      </c>
      <c r="L64" s="20">
        <v>102</v>
      </c>
      <c r="M64" s="20">
        <v>191</v>
      </c>
      <c r="N64" s="20">
        <v>90</v>
      </c>
      <c r="O64" s="20">
        <v>136</v>
      </c>
      <c r="P64" s="20">
        <v>239</v>
      </c>
      <c r="Q64" s="20">
        <v>230</v>
      </c>
      <c r="R64" s="20">
        <v>196</v>
      </c>
      <c r="S64" s="20">
        <v>173</v>
      </c>
      <c r="T64" s="20">
        <v>205</v>
      </c>
      <c r="U64" s="20">
        <v>92</v>
      </c>
      <c r="V64" s="20">
        <v>56</v>
      </c>
      <c r="W64" s="20">
        <v>120</v>
      </c>
    </row>
    <row r="65" spans="1:23" x14ac:dyDescent="0.2">
      <c r="A65" s="21" t="s">
        <v>126</v>
      </c>
      <c r="B65" s="30">
        <v>100</v>
      </c>
      <c r="C65" s="30">
        <v>34.389139999999998</v>
      </c>
      <c r="D65" s="30">
        <v>58.484163000000002</v>
      </c>
      <c r="E65" s="30">
        <v>12.443439</v>
      </c>
      <c r="F65" s="30">
        <v>24.773755999999999</v>
      </c>
      <c r="G65" s="30">
        <v>43.099547999999999</v>
      </c>
      <c r="H65" s="30">
        <v>42.647058999999999</v>
      </c>
      <c r="I65" s="30">
        <v>16.515837000000001</v>
      </c>
      <c r="J65" s="30">
        <v>39.819004999999997</v>
      </c>
      <c r="K65" s="30">
        <v>48.529412000000001</v>
      </c>
      <c r="L65" s="30">
        <v>11.538462000000001</v>
      </c>
      <c r="M65" s="30">
        <v>21.606335000000001</v>
      </c>
      <c r="N65" s="30">
        <v>10.180994999999999</v>
      </c>
      <c r="O65" s="30">
        <v>15.384615</v>
      </c>
      <c r="P65" s="30">
        <v>27.036199</v>
      </c>
      <c r="Q65" s="30">
        <v>26.0181</v>
      </c>
      <c r="R65" s="30">
        <v>22.171945999999998</v>
      </c>
      <c r="S65" s="30">
        <v>19.570136000000002</v>
      </c>
      <c r="T65" s="30">
        <v>23.190045000000001</v>
      </c>
      <c r="U65" s="30">
        <v>10.40724</v>
      </c>
      <c r="V65" s="30">
        <v>6.3348420000000001</v>
      </c>
      <c r="W65" s="30">
        <v>13.574661000000001</v>
      </c>
    </row>
    <row r="66" spans="1:23" x14ac:dyDescent="0.2">
      <c r="A66" s="19" t="s">
        <v>862</v>
      </c>
      <c r="B66" s="20">
        <v>438</v>
      </c>
      <c r="C66" s="20">
        <v>128</v>
      </c>
      <c r="D66" s="20">
        <v>234</v>
      </c>
      <c r="E66" s="20">
        <v>43</v>
      </c>
      <c r="F66" s="20">
        <v>96</v>
      </c>
      <c r="G66" s="20">
        <v>154</v>
      </c>
      <c r="H66" s="20">
        <v>163</v>
      </c>
      <c r="I66" s="20">
        <v>57</v>
      </c>
      <c r="J66" s="20">
        <v>164</v>
      </c>
      <c r="K66" s="20">
        <v>195</v>
      </c>
      <c r="L66" s="20">
        <v>50</v>
      </c>
      <c r="M66" s="20">
        <v>80</v>
      </c>
      <c r="N66" s="20">
        <v>35</v>
      </c>
      <c r="O66" s="20">
        <v>63</v>
      </c>
      <c r="P66" s="20">
        <v>113</v>
      </c>
      <c r="Q66" s="20">
        <v>101</v>
      </c>
      <c r="R66" s="20">
        <v>90</v>
      </c>
      <c r="S66" s="20">
        <v>77</v>
      </c>
      <c r="T66" s="20">
        <v>90</v>
      </c>
      <c r="U66" s="20">
        <v>39</v>
      </c>
      <c r="V66" s="20">
        <v>30</v>
      </c>
      <c r="W66" s="20">
        <v>78</v>
      </c>
    </row>
    <row r="67" spans="1:23" x14ac:dyDescent="0.2">
      <c r="A67" s="21" t="s">
        <v>126</v>
      </c>
      <c r="B67" s="30">
        <v>100</v>
      </c>
      <c r="C67" s="30">
        <v>29.223744</v>
      </c>
      <c r="D67" s="30">
        <v>53.424658000000001</v>
      </c>
      <c r="E67" s="30">
        <v>9.8173519999999996</v>
      </c>
      <c r="F67" s="30">
        <v>21.917808000000001</v>
      </c>
      <c r="G67" s="30">
        <v>35.159816999999997</v>
      </c>
      <c r="H67" s="30">
        <v>37.214612000000002</v>
      </c>
      <c r="I67" s="30">
        <v>13.013699000000001</v>
      </c>
      <c r="J67" s="30">
        <v>37.442922000000003</v>
      </c>
      <c r="K67" s="30">
        <v>44.520547999999998</v>
      </c>
      <c r="L67" s="30">
        <v>11.415525000000001</v>
      </c>
      <c r="M67" s="30">
        <v>18.26484</v>
      </c>
      <c r="N67" s="30">
        <v>7.9908679999999999</v>
      </c>
      <c r="O67" s="30">
        <v>14.383562</v>
      </c>
      <c r="P67" s="30">
        <v>25.799087</v>
      </c>
      <c r="Q67" s="30">
        <v>23.059360999999999</v>
      </c>
      <c r="R67" s="30">
        <v>20.547944999999999</v>
      </c>
      <c r="S67" s="30">
        <v>17.579909000000001</v>
      </c>
      <c r="T67" s="30">
        <v>20.547944999999999</v>
      </c>
      <c r="U67" s="30">
        <v>8.9041099999999993</v>
      </c>
      <c r="V67" s="30">
        <v>6.8493149999999998</v>
      </c>
      <c r="W67" s="30">
        <v>17.808219000000001</v>
      </c>
    </row>
    <row r="68" spans="1:23" x14ac:dyDescent="0.2">
      <c r="A68" s="19" t="s">
        <v>863</v>
      </c>
      <c r="B68" s="20">
        <v>93</v>
      </c>
      <c r="C68" s="20">
        <v>18</v>
      </c>
      <c r="D68" s="20">
        <v>43</v>
      </c>
      <c r="E68" s="20">
        <v>12</v>
      </c>
      <c r="F68" s="20">
        <v>20</v>
      </c>
      <c r="G68" s="20">
        <v>24</v>
      </c>
      <c r="H68" s="20">
        <v>26</v>
      </c>
      <c r="I68" s="20">
        <v>10</v>
      </c>
      <c r="J68" s="20">
        <v>28</v>
      </c>
      <c r="K68" s="20">
        <v>33</v>
      </c>
      <c r="L68" s="20">
        <v>6</v>
      </c>
      <c r="M68" s="20">
        <v>18</v>
      </c>
      <c r="N68" s="20">
        <v>10</v>
      </c>
      <c r="O68" s="20">
        <v>13</v>
      </c>
      <c r="P68" s="20">
        <v>24</v>
      </c>
      <c r="Q68" s="20">
        <v>25</v>
      </c>
      <c r="R68" s="20">
        <v>15</v>
      </c>
      <c r="S68" s="20">
        <v>17</v>
      </c>
      <c r="T68" s="20">
        <v>18</v>
      </c>
      <c r="U68" s="20">
        <v>9</v>
      </c>
      <c r="V68" s="20">
        <v>10</v>
      </c>
      <c r="W68" s="20">
        <v>22</v>
      </c>
    </row>
    <row r="69" spans="1:23" x14ac:dyDescent="0.2">
      <c r="A69" s="21" t="s">
        <v>126</v>
      </c>
      <c r="B69" s="30">
        <v>100</v>
      </c>
      <c r="C69" s="30">
        <v>19.354838999999998</v>
      </c>
      <c r="D69" s="30">
        <v>46.236559</v>
      </c>
      <c r="E69" s="30">
        <v>12.903226</v>
      </c>
      <c r="F69" s="30">
        <v>21.505375999999998</v>
      </c>
      <c r="G69" s="30">
        <v>25.806452</v>
      </c>
      <c r="H69" s="30">
        <v>27.956989</v>
      </c>
      <c r="I69" s="30">
        <v>10.752687999999999</v>
      </c>
      <c r="J69" s="30">
        <v>30.107527000000001</v>
      </c>
      <c r="K69" s="30">
        <v>35.483871000000001</v>
      </c>
      <c r="L69" s="30">
        <v>6.451613</v>
      </c>
      <c r="M69" s="30">
        <v>19.354838999999998</v>
      </c>
      <c r="N69" s="30">
        <v>10.752687999999999</v>
      </c>
      <c r="O69" s="30">
        <v>13.978495000000001</v>
      </c>
      <c r="P69" s="30">
        <v>25.806452</v>
      </c>
      <c r="Q69" s="30">
        <v>26.881720000000001</v>
      </c>
      <c r="R69" s="30">
        <v>16.129031999999999</v>
      </c>
      <c r="S69" s="30">
        <v>18.27957</v>
      </c>
      <c r="T69" s="30">
        <v>19.354838999999998</v>
      </c>
      <c r="U69" s="30">
        <v>9.6774190000000004</v>
      </c>
      <c r="V69" s="30">
        <v>10.752687999999999</v>
      </c>
      <c r="W69" s="30">
        <v>23.655913999999999</v>
      </c>
    </row>
    <row r="70" spans="1:23" x14ac:dyDescent="0.2">
      <c r="A70" s="18" t="s">
        <v>865</v>
      </c>
      <c r="B70" s="17">
        <v>178</v>
      </c>
      <c r="C70" s="17">
        <v>89</v>
      </c>
      <c r="D70" s="17">
        <v>125</v>
      </c>
      <c r="E70" s="17">
        <v>44</v>
      </c>
      <c r="F70" s="17">
        <v>66</v>
      </c>
      <c r="G70" s="17">
        <v>106</v>
      </c>
      <c r="H70" s="17">
        <v>91</v>
      </c>
      <c r="I70" s="17">
        <v>39</v>
      </c>
      <c r="J70" s="17">
        <v>81</v>
      </c>
      <c r="K70" s="17">
        <v>126</v>
      </c>
      <c r="L70" s="17">
        <v>26</v>
      </c>
      <c r="M70" s="17">
        <v>52</v>
      </c>
      <c r="N70" s="17">
        <v>28</v>
      </c>
      <c r="O70" s="17">
        <v>34</v>
      </c>
      <c r="P70" s="17">
        <v>54</v>
      </c>
      <c r="Q70" s="17">
        <v>59</v>
      </c>
      <c r="R70" s="17">
        <v>68</v>
      </c>
      <c r="S70" s="17">
        <v>53</v>
      </c>
      <c r="T70" s="17">
        <v>58</v>
      </c>
      <c r="U70" s="17">
        <v>24</v>
      </c>
      <c r="V70" s="17">
        <v>4</v>
      </c>
      <c r="W70" s="17">
        <v>11</v>
      </c>
    </row>
    <row r="71" spans="1:23" x14ac:dyDescent="0.2">
      <c r="A71" s="21" t="s">
        <v>126</v>
      </c>
      <c r="B71" s="30">
        <v>100</v>
      </c>
      <c r="C71" s="30">
        <v>50</v>
      </c>
      <c r="D71" s="30">
        <v>70.224718999999993</v>
      </c>
      <c r="E71" s="30">
        <v>24.719100999999998</v>
      </c>
      <c r="F71" s="30">
        <v>37.078651999999998</v>
      </c>
      <c r="G71" s="30">
        <v>59.550561999999999</v>
      </c>
      <c r="H71" s="30">
        <v>51.123595999999999</v>
      </c>
      <c r="I71" s="30">
        <v>21.910112000000002</v>
      </c>
      <c r="J71" s="30">
        <v>45.505617999999998</v>
      </c>
      <c r="K71" s="30">
        <v>70.786517000000003</v>
      </c>
      <c r="L71" s="30">
        <v>14.606742000000001</v>
      </c>
      <c r="M71" s="30">
        <v>29.213483</v>
      </c>
      <c r="N71" s="30">
        <v>15.730337</v>
      </c>
      <c r="O71" s="30">
        <v>19.101123999999999</v>
      </c>
      <c r="P71" s="30">
        <v>30.337078999999999</v>
      </c>
      <c r="Q71" s="30">
        <v>33.146067000000002</v>
      </c>
      <c r="R71" s="30">
        <v>38.202247</v>
      </c>
      <c r="S71" s="30">
        <v>29.775281</v>
      </c>
      <c r="T71" s="30">
        <v>32.584269999999997</v>
      </c>
      <c r="U71" s="30">
        <v>13.483146</v>
      </c>
      <c r="V71" s="30">
        <v>2.2471909999999999</v>
      </c>
      <c r="W71" s="30">
        <v>6.1797750000000002</v>
      </c>
    </row>
    <row r="72" spans="1:23" x14ac:dyDescent="0.2">
      <c r="A72" s="19" t="s">
        <v>852</v>
      </c>
      <c r="B72" s="20">
        <v>212</v>
      </c>
      <c r="C72" s="20">
        <v>97</v>
      </c>
      <c r="D72" s="20">
        <v>142</v>
      </c>
      <c r="E72" s="20">
        <v>37</v>
      </c>
      <c r="F72" s="20">
        <v>62</v>
      </c>
      <c r="G72" s="20">
        <v>110</v>
      </c>
      <c r="H72" s="20">
        <v>84</v>
      </c>
      <c r="I72" s="20">
        <v>39</v>
      </c>
      <c r="J72" s="20">
        <v>94</v>
      </c>
      <c r="K72" s="20">
        <v>125</v>
      </c>
      <c r="L72" s="20">
        <v>24</v>
      </c>
      <c r="M72" s="20">
        <v>54</v>
      </c>
      <c r="N72" s="20">
        <v>25</v>
      </c>
      <c r="O72" s="20">
        <v>42</v>
      </c>
      <c r="P72" s="20">
        <v>58</v>
      </c>
      <c r="Q72" s="20">
        <v>53</v>
      </c>
      <c r="R72" s="20">
        <v>56</v>
      </c>
      <c r="S72" s="20">
        <v>56</v>
      </c>
      <c r="T72" s="20">
        <v>66</v>
      </c>
      <c r="U72" s="20">
        <v>23</v>
      </c>
      <c r="V72" s="20">
        <v>9</v>
      </c>
      <c r="W72" s="20">
        <v>19</v>
      </c>
    </row>
    <row r="73" spans="1:23" x14ac:dyDescent="0.2">
      <c r="A73" s="21" t="s">
        <v>126</v>
      </c>
      <c r="B73" s="30">
        <v>100</v>
      </c>
      <c r="C73" s="30">
        <v>45.754716999999999</v>
      </c>
      <c r="D73" s="30">
        <v>66.981132000000002</v>
      </c>
      <c r="E73" s="30">
        <v>17.452829999999999</v>
      </c>
      <c r="F73" s="30">
        <v>29.245283000000001</v>
      </c>
      <c r="G73" s="30">
        <v>51.886792</v>
      </c>
      <c r="H73" s="30">
        <v>39.622641999999999</v>
      </c>
      <c r="I73" s="30">
        <v>18.396225999999999</v>
      </c>
      <c r="J73" s="30">
        <v>44.339623000000003</v>
      </c>
      <c r="K73" s="30">
        <v>58.962263999999998</v>
      </c>
      <c r="L73" s="30">
        <v>11.320755</v>
      </c>
      <c r="M73" s="30">
        <v>25.471698</v>
      </c>
      <c r="N73" s="30">
        <v>11.792453</v>
      </c>
      <c r="O73" s="30">
        <v>19.811321</v>
      </c>
      <c r="P73" s="30">
        <v>27.358491000000001</v>
      </c>
      <c r="Q73" s="30">
        <v>25</v>
      </c>
      <c r="R73" s="30">
        <v>26.415094</v>
      </c>
      <c r="S73" s="30">
        <v>26.415094</v>
      </c>
      <c r="T73" s="30">
        <v>31.132075</v>
      </c>
      <c r="U73" s="30">
        <v>10.849057</v>
      </c>
      <c r="V73" s="30">
        <v>4.2452829999999997</v>
      </c>
      <c r="W73" s="30">
        <v>8.9622639999999993</v>
      </c>
    </row>
    <row r="74" spans="1:23" x14ac:dyDescent="0.2">
      <c r="A74" s="19" t="s">
        <v>853</v>
      </c>
      <c r="B74" s="20">
        <v>223</v>
      </c>
      <c r="C74" s="20">
        <v>105</v>
      </c>
      <c r="D74" s="20">
        <v>149</v>
      </c>
      <c r="E74" s="20">
        <v>27</v>
      </c>
      <c r="F74" s="20">
        <v>54</v>
      </c>
      <c r="G74" s="20">
        <v>104</v>
      </c>
      <c r="H74" s="20">
        <v>94</v>
      </c>
      <c r="I74" s="20">
        <v>33</v>
      </c>
      <c r="J74" s="20">
        <v>95</v>
      </c>
      <c r="K74" s="20">
        <v>134</v>
      </c>
      <c r="L74" s="20">
        <v>27</v>
      </c>
      <c r="M74" s="20">
        <v>54</v>
      </c>
      <c r="N74" s="20">
        <v>16</v>
      </c>
      <c r="O74" s="20">
        <v>41</v>
      </c>
      <c r="P74" s="20">
        <v>58</v>
      </c>
      <c r="Q74" s="20">
        <v>61</v>
      </c>
      <c r="R74" s="20">
        <v>53</v>
      </c>
      <c r="S74" s="20">
        <v>46</v>
      </c>
      <c r="T74" s="20">
        <v>51</v>
      </c>
      <c r="U74" s="20">
        <v>16</v>
      </c>
      <c r="V74" s="20">
        <v>6</v>
      </c>
      <c r="W74" s="20">
        <v>21</v>
      </c>
    </row>
    <row r="75" spans="1:23" x14ac:dyDescent="0.2">
      <c r="A75" s="21" t="s">
        <v>126</v>
      </c>
      <c r="B75" s="30">
        <v>100</v>
      </c>
      <c r="C75" s="30">
        <v>47.085202000000002</v>
      </c>
      <c r="D75" s="30">
        <v>66.816142999999997</v>
      </c>
      <c r="E75" s="30">
        <v>12.107623</v>
      </c>
      <c r="F75" s="30">
        <v>24.215247000000002</v>
      </c>
      <c r="G75" s="30">
        <v>46.636771000000003</v>
      </c>
      <c r="H75" s="30">
        <v>42.152465999999997</v>
      </c>
      <c r="I75" s="30">
        <v>14.798206</v>
      </c>
      <c r="J75" s="30">
        <v>42.600897000000003</v>
      </c>
      <c r="K75" s="30">
        <v>60.089686</v>
      </c>
      <c r="L75" s="30">
        <v>12.107623</v>
      </c>
      <c r="M75" s="30">
        <v>24.215247000000002</v>
      </c>
      <c r="N75" s="30">
        <v>7.1748880000000002</v>
      </c>
      <c r="O75" s="30">
        <v>18.385649999999998</v>
      </c>
      <c r="P75" s="30">
        <v>26.008969</v>
      </c>
      <c r="Q75" s="30">
        <v>27.35426</v>
      </c>
      <c r="R75" s="30">
        <v>23.766815999999999</v>
      </c>
      <c r="S75" s="30">
        <v>20.627803</v>
      </c>
      <c r="T75" s="30">
        <v>22.869955000000001</v>
      </c>
      <c r="U75" s="30">
        <v>7.1748880000000002</v>
      </c>
      <c r="V75" s="30">
        <v>2.6905830000000002</v>
      </c>
      <c r="W75" s="30">
        <v>9.4170400000000001</v>
      </c>
    </row>
    <row r="76" spans="1:23" x14ac:dyDescent="0.2">
      <c r="A76" s="19" t="s">
        <v>854</v>
      </c>
      <c r="B76" s="20">
        <v>216</v>
      </c>
      <c r="C76" s="20">
        <v>86</v>
      </c>
      <c r="D76" s="20">
        <v>135</v>
      </c>
      <c r="E76" s="20">
        <v>24</v>
      </c>
      <c r="F76" s="20">
        <v>55</v>
      </c>
      <c r="G76" s="20">
        <v>85</v>
      </c>
      <c r="H76" s="20">
        <v>80</v>
      </c>
      <c r="I76" s="20">
        <v>31</v>
      </c>
      <c r="J76" s="20">
        <v>81</v>
      </c>
      <c r="K76" s="20">
        <v>120</v>
      </c>
      <c r="L76" s="20">
        <v>24</v>
      </c>
      <c r="M76" s="20">
        <v>53</v>
      </c>
      <c r="N76" s="20">
        <v>16</v>
      </c>
      <c r="O76" s="20">
        <v>33</v>
      </c>
      <c r="P76" s="20">
        <v>55</v>
      </c>
      <c r="Q76" s="20">
        <v>49</v>
      </c>
      <c r="R76" s="20">
        <v>50</v>
      </c>
      <c r="S76" s="20">
        <v>43</v>
      </c>
      <c r="T76" s="20">
        <v>45</v>
      </c>
      <c r="U76" s="20">
        <v>19</v>
      </c>
      <c r="V76" s="20">
        <v>16</v>
      </c>
      <c r="W76" s="20">
        <v>25</v>
      </c>
    </row>
    <row r="77" spans="1:23" x14ac:dyDescent="0.2">
      <c r="A77" s="21" t="s">
        <v>126</v>
      </c>
      <c r="B77" s="30">
        <v>100</v>
      </c>
      <c r="C77" s="30">
        <v>39.814815000000003</v>
      </c>
      <c r="D77" s="30">
        <v>62.5</v>
      </c>
      <c r="E77" s="30">
        <v>11.111110999999999</v>
      </c>
      <c r="F77" s="30">
        <v>25.462962999999998</v>
      </c>
      <c r="G77" s="30">
        <v>39.351852000000001</v>
      </c>
      <c r="H77" s="30">
        <v>37.037036999999998</v>
      </c>
      <c r="I77" s="30">
        <v>14.351851999999999</v>
      </c>
      <c r="J77" s="30">
        <v>37.5</v>
      </c>
      <c r="K77" s="30">
        <v>55.555556000000003</v>
      </c>
      <c r="L77" s="30">
        <v>11.111110999999999</v>
      </c>
      <c r="M77" s="30">
        <v>24.537037000000002</v>
      </c>
      <c r="N77" s="30">
        <v>7.4074070000000001</v>
      </c>
      <c r="O77" s="30">
        <v>15.277778</v>
      </c>
      <c r="P77" s="30">
        <v>25.462962999999998</v>
      </c>
      <c r="Q77" s="30">
        <v>22.685185000000001</v>
      </c>
      <c r="R77" s="30">
        <v>23.148147999999999</v>
      </c>
      <c r="S77" s="30">
        <v>19.907406999999999</v>
      </c>
      <c r="T77" s="30">
        <v>20.833333</v>
      </c>
      <c r="U77" s="30">
        <v>8.7962959999999999</v>
      </c>
      <c r="V77" s="30">
        <v>7.4074070000000001</v>
      </c>
      <c r="W77" s="30">
        <v>11.574074</v>
      </c>
    </row>
    <row r="78" spans="1:23" x14ac:dyDescent="0.2">
      <c r="A78" s="19" t="s">
        <v>855</v>
      </c>
      <c r="B78" s="20">
        <v>140</v>
      </c>
      <c r="C78" s="20">
        <v>46</v>
      </c>
      <c r="D78" s="20">
        <v>78</v>
      </c>
      <c r="E78" s="20">
        <v>10</v>
      </c>
      <c r="F78" s="20">
        <v>21</v>
      </c>
      <c r="G78" s="20">
        <v>47</v>
      </c>
      <c r="H78" s="20">
        <v>42</v>
      </c>
      <c r="I78" s="20">
        <v>13</v>
      </c>
      <c r="J78" s="20">
        <v>48</v>
      </c>
      <c r="K78" s="20">
        <v>74</v>
      </c>
      <c r="L78" s="20">
        <v>14</v>
      </c>
      <c r="M78" s="20">
        <v>30</v>
      </c>
      <c r="N78" s="20">
        <v>9</v>
      </c>
      <c r="O78" s="20">
        <v>28</v>
      </c>
      <c r="P78" s="20">
        <v>43</v>
      </c>
      <c r="Q78" s="20">
        <v>36</v>
      </c>
      <c r="R78" s="20">
        <v>20</v>
      </c>
      <c r="S78" s="20">
        <v>19</v>
      </c>
      <c r="T78" s="20">
        <v>24</v>
      </c>
      <c r="U78" s="20">
        <v>10</v>
      </c>
      <c r="V78" s="20">
        <v>8</v>
      </c>
      <c r="W78" s="20">
        <v>23</v>
      </c>
    </row>
    <row r="79" spans="1:23" x14ac:dyDescent="0.2">
      <c r="A79" s="21" t="s">
        <v>126</v>
      </c>
      <c r="B79" s="30">
        <v>100</v>
      </c>
      <c r="C79" s="30">
        <v>32.857143000000001</v>
      </c>
      <c r="D79" s="30">
        <v>55.714286000000001</v>
      </c>
      <c r="E79" s="30">
        <v>7.1428570000000002</v>
      </c>
      <c r="F79" s="30">
        <v>15</v>
      </c>
      <c r="G79" s="30">
        <v>33.571429000000002</v>
      </c>
      <c r="H79" s="30">
        <v>30</v>
      </c>
      <c r="I79" s="30">
        <v>9.2857140000000005</v>
      </c>
      <c r="J79" s="30">
        <v>34.285713999999999</v>
      </c>
      <c r="K79" s="30">
        <v>52.857143000000001</v>
      </c>
      <c r="L79" s="30">
        <v>10</v>
      </c>
      <c r="M79" s="30">
        <v>21.428571000000002</v>
      </c>
      <c r="N79" s="30">
        <v>6.4285709999999998</v>
      </c>
      <c r="O79" s="30">
        <v>20</v>
      </c>
      <c r="P79" s="30">
        <v>30.714286000000001</v>
      </c>
      <c r="Q79" s="30">
        <v>25.714286000000001</v>
      </c>
      <c r="R79" s="30">
        <v>14.285714</v>
      </c>
      <c r="S79" s="30">
        <v>13.571429</v>
      </c>
      <c r="T79" s="30">
        <v>17.142856999999999</v>
      </c>
      <c r="U79" s="30">
        <v>7.1428570000000002</v>
      </c>
      <c r="V79" s="30">
        <v>5.7142860000000004</v>
      </c>
      <c r="W79" s="30">
        <v>16.428571000000002</v>
      </c>
    </row>
    <row r="80" spans="1:23" x14ac:dyDescent="0.2">
      <c r="A80" s="19" t="s">
        <v>856</v>
      </c>
      <c r="B80" s="20">
        <v>72</v>
      </c>
      <c r="C80" s="20">
        <v>17</v>
      </c>
      <c r="D80" s="20">
        <v>28</v>
      </c>
      <c r="E80" s="20">
        <v>5</v>
      </c>
      <c r="F80" s="20">
        <v>10</v>
      </c>
      <c r="G80" s="20">
        <v>18</v>
      </c>
      <c r="H80" s="20">
        <v>12</v>
      </c>
      <c r="I80" s="20">
        <v>6</v>
      </c>
      <c r="J80" s="20">
        <v>21</v>
      </c>
      <c r="K80" s="20">
        <v>18</v>
      </c>
      <c r="L80" s="20">
        <v>8</v>
      </c>
      <c r="M80" s="20">
        <v>10</v>
      </c>
      <c r="N80" s="20">
        <v>6</v>
      </c>
      <c r="O80" s="20">
        <v>7</v>
      </c>
      <c r="P80" s="20">
        <v>8</v>
      </c>
      <c r="Q80" s="20">
        <v>9</v>
      </c>
      <c r="R80" s="20">
        <v>10</v>
      </c>
      <c r="S80" s="20">
        <v>8</v>
      </c>
      <c r="T80" s="20">
        <v>11</v>
      </c>
      <c r="U80" s="20">
        <v>3</v>
      </c>
      <c r="V80" s="20">
        <v>7</v>
      </c>
      <c r="W80" s="20">
        <v>21</v>
      </c>
    </row>
    <row r="81" spans="1:23" x14ac:dyDescent="0.2">
      <c r="A81" s="21" t="s">
        <v>126</v>
      </c>
      <c r="B81" s="30">
        <v>100</v>
      </c>
      <c r="C81" s="30">
        <v>23.611111000000001</v>
      </c>
      <c r="D81" s="30">
        <v>38.888888999999999</v>
      </c>
      <c r="E81" s="30">
        <v>6.9444439999999998</v>
      </c>
      <c r="F81" s="30">
        <v>13.888889000000001</v>
      </c>
      <c r="G81" s="30">
        <v>25</v>
      </c>
      <c r="H81" s="30">
        <v>16.666667</v>
      </c>
      <c r="I81" s="30">
        <v>8.3333329999999997</v>
      </c>
      <c r="J81" s="30">
        <v>29.166667</v>
      </c>
      <c r="K81" s="30">
        <v>25</v>
      </c>
      <c r="L81" s="30">
        <v>11.111110999999999</v>
      </c>
      <c r="M81" s="30">
        <v>13.888889000000001</v>
      </c>
      <c r="N81" s="30">
        <v>8.3333329999999997</v>
      </c>
      <c r="O81" s="30">
        <v>9.7222220000000004</v>
      </c>
      <c r="P81" s="30">
        <v>11.111110999999999</v>
      </c>
      <c r="Q81" s="30">
        <v>12.5</v>
      </c>
      <c r="R81" s="30">
        <v>13.888889000000001</v>
      </c>
      <c r="S81" s="30">
        <v>11.111110999999999</v>
      </c>
      <c r="T81" s="30">
        <v>15.277778</v>
      </c>
      <c r="U81" s="30">
        <v>4.1666670000000003</v>
      </c>
      <c r="V81" s="30">
        <v>9.7222220000000004</v>
      </c>
      <c r="W81" s="30">
        <v>29.166667</v>
      </c>
    </row>
    <row r="82" spans="1:23" x14ac:dyDescent="0.2">
      <c r="A82" s="19" t="s">
        <v>857</v>
      </c>
      <c r="B82" s="20">
        <v>46</v>
      </c>
      <c r="C82" s="20">
        <v>11</v>
      </c>
      <c r="D82" s="20">
        <v>18</v>
      </c>
      <c r="E82" s="20">
        <v>7</v>
      </c>
      <c r="F82" s="20">
        <v>10</v>
      </c>
      <c r="G82" s="20">
        <v>15</v>
      </c>
      <c r="H82" s="20">
        <v>11</v>
      </c>
      <c r="I82" s="20">
        <v>7</v>
      </c>
      <c r="J82" s="20">
        <v>14</v>
      </c>
      <c r="K82" s="20">
        <v>17</v>
      </c>
      <c r="L82" s="20">
        <v>6</v>
      </c>
      <c r="M82" s="20">
        <v>11</v>
      </c>
      <c r="N82" s="20">
        <v>5</v>
      </c>
      <c r="O82" s="20">
        <v>8</v>
      </c>
      <c r="P82" s="20">
        <v>12</v>
      </c>
      <c r="Q82" s="20">
        <v>10</v>
      </c>
      <c r="R82" s="20">
        <v>9</v>
      </c>
      <c r="S82" s="20">
        <v>11</v>
      </c>
      <c r="T82" s="20">
        <v>11</v>
      </c>
      <c r="U82" s="20">
        <v>4</v>
      </c>
      <c r="V82" s="20">
        <v>11</v>
      </c>
      <c r="W82" s="20">
        <v>11</v>
      </c>
    </row>
    <row r="83" spans="1:23" x14ac:dyDescent="0.2">
      <c r="A83" s="21" t="s">
        <v>126</v>
      </c>
      <c r="B83" s="30">
        <v>100</v>
      </c>
      <c r="C83" s="30">
        <v>23.913042999999998</v>
      </c>
      <c r="D83" s="30">
        <v>39.130434999999999</v>
      </c>
      <c r="E83" s="30">
        <v>15.217390999999999</v>
      </c>
      <c r="F83" s="30">
        <v>21.739129999999999</v>
      </c>
      <c r="G83" s="30">
        <v>32.608696000000002</v>
      </c>
      <c r="H83" s="30">
        <v>23.913042999999998</v>
      </c>
      <c r="I83" s="30">
        <v>15.217390999999999</v>
      </c>
      <c r="J83" s="30">
        <v>30.434782999999999</v>
      </c>
      <c r="K83" s="30">
        <v>36.956522</v>
      </c>
      <c r="L83" s="30">
        <v>13.043478</v>
      </c>
      <c r="M83" s="30">
        <v>23.913042999999998</v>
      </c>
      <c r="N83" s="30">
        <v>10.869565</v>
      </c>
      <c r="O83" s="30">
        <v>17.391304000000002</v>
      </c>
      <c r="P83" s="30">
        <v>26.086957000000002</v>
      </c>
      <c r="Q83" s="30">
        <v>21.739129999999999</v>
      </c>
      <c r="R83" s="30">
        <v>19.565217000000001</v>
      </c>
      <c r="S83" s="30">
        <v>23.913042999999998</v>
      </c>
      <c r="T83" s="30">
        <v>23.913042999999998</v>
      </c>
      <c r="U83" s="30">
        <v>8.6956520000000008</v>
      </c>
      <c r="V83" s="30">
        <v>23.913042999999998</v>
      </c>
      <c r="W83" s="30">
        <v>23.913042999999998</v>
      </c>
    </row>
    <row r="84" spans="1:23" x14ac:dyDescent="0.2">
      <c r="A84" s="19" t="s">
        <v>858</v>
      </c>
      <c r="B84" s="20">
        <v>8</v>
      </c>
      <c r="C84" s="20">
        <v>0</v>
      </c>
      <c r="D84" s="20">
        <v>1</v>
      </c>
      <c r="E84" s="20">
        <v>1</v>
      </c>
      <c r="F84" s="20">
        <v>0</v>
      </c>
      <c r="G84" s="20">
        <v>1</v>
      </c>
      <c r="H84" s="20">
        <v>1</v>
      </c>
      <c r="I84" s="20">
        <v>1</v>
      </c>
      <c r="J84" s="20">
        <v>0</v>
      </c>
      <c r="K84" s="20">
        <v>1</v>
      </c>
      <c r="L84" s="20">
        <v>0</v>
      </c>
      <c r="M84" s="20">
        <v>1</v>
      </c>
      <c r="N84" s="20">
        <v>1</v>
      </c>
      <c r="O84" s="20">
        <v>1</v>
      </c>
      <c r="P84" s="20">
        <v>1</v>
      </c>
      <c r="Q84" s="20">
        <v>1</v>
      </c>
      <c r="R84" s="20">
        <v>1</v>
      </c>
      <c r="S84" s="20">
        <v>2</v>
      </c>
      <c r="T84" s="20">
        <v>2</v>
      </c>
      <c r="U84" s="20">
        <v>1</v>
      </c>
      <c r="V84" s="20">
        <v>1</v>
      </c>
      <c r="W84" s="20">
        <v>3</v>
      </c>
    </row>
    <row r="85" spans="1:23" x14ac:dyDescent="0.2">
      <c r="A85" s="21" t="s">
        <v>126</v>
      </c>
      <c r="B85" s="30">
        <v>100</v>
      </c>
      <c r="C85" s="30">
        <v>0</v>
      </c>
      <c r="D85" s="30">
        <v>12.5</v>
      </c>
      <c r="E85" s="30">
        <v>12.5</v>
      </c>
      <c r="F85" s="30">
        <v>0</v>
      </c>
      <c r="G85" s="30">
        <v>12.5</v>
      </c>
      <c r="H85" s="30">
        <v>12.5</v>
      </c>
      <c r="I85" s="30">
        <v>12.5</v>
      </c>
      <c r="J85" s="30">
        <v>0</v>
      </c>
      <c r="K85" s="30">
        <v>12.5</v>
      </c>
      <c r="L85" s="30">
        <v>0</v>
      </c>
      <c r="M85" s="30">
        <v>12.5</v>
      </c>
      <c r="N85" s="30">
        <v>12.5</v>
      </c>
      <c r="O85" s="30">
        <v>12.5</v>
      </c>
      <c r="P85" s="30">
        <v>12.5</v>
      </c>
      <c r="Q85" s="30">
        <v>12.5</v>
      </c>
      <c r="R85" s="30">
        <v>12.5</v>
      </c>
      <c r="S85" s="30">
        <v>25</v>
      </c>
      <c r="T85" s="30">
        <v>25</v>
      </c>
      <c r="U85" s="30">
        <v>12.5</v>
      </c>
      <c r="V85" s="30">
        <v>12.5</v>
      </c>
      <c r="W85" s="30">
        <v>37.5</v>
      </c>
    </row>
    <row r="86" spans="1:23" x14ac:dyDescent="0.2">
      <c r="A86" s="19" t="s">
        <v>859</v>
      </c>
      <c r="B86" s="20">
        <v>435</v>
      </c>
      <c r="C86" s="20">
        <v>202</v>
      </c>
      <c r="D86" s="20">
        <v>291</v>
      </c>
      <c r="E86" s="20">
        <v>64</v>
      </c>
      <c r="F86" s="20">
        <v>116</v>
      </c>
      <c r="G86" s="20">
        <v>214</v>
      </c>
      <c r="H86" s="20">
        <v>178</v>
      </c>
      <c r="I86" s="20">
        <v>72</v>
      </c>
      <c r="J86" s="20">
        <v>189</v>
      </c>
      <c r="K86" s="20">
        <v>259</v>
      </c>
      <c r="L86" s="20">
        <v>51</v>
      </c>
      <c r="M86" s="20">
        <v>108</v>
      </c>
      <c r="N86" s="20">
        <v>41</v>
      </c>
      <c r="O86" s="20">
        <v>83</v>
      </c>
      <c r="P86" s="20">
        <v>116</v>
      </c>
      <c r="Q86" s="20">
        <v>114</v>
      </c>
      <c r="R86" s="20">
        <v>109</v>
      </c>
      <c r="S86" s="20">
        <v>102</v>
      </c>
      <c r="T86" s="20">
        <v>117</v>
      </c>
      <c r="U86" s="20">
        <v>39</v>
      </c>
      <c r="V86" s="20">
        <v>15</v>
      </c>
      <c r="W86" s="20">
        <v>40</v>
      </c>
    </row>
    <row r="87" spans="1:23" x14ac:dyDescent="0.2">
      <c r="A87" s="21" t="s">
        <v>126</v>
      </c>
      <c r="B87" s="30">
        <v>100</v>
      </c>
      <c r="C87" s="30">
        <v>46.436782000000001</v>
      </c>
      <c r="D87" s="30">
        <v>66.896552</v>
      </c>
      <c r="E87" s="30">
        <v>14.712643999999999</v>
      </c>
      <c r="F87" s="30">
        <v>26.666667</v>
      </c>
      <c r="G87" s="30">
        <v>49.195402000000001</v>
      </c>
      <c r="H87" s="30">
        <v>40.919539999999998</v>
      </c>
      <c r="I87" s="30">
        <v>16.551724</v>
      </c>
      <c r="J87" s="30">
        <v>43.448276</v>
      </c>
      <c r="K87" s="30">
        <v>59.540230000000001</v>
      </c>
      <c r="L87" s="30">
        <v>11.724138</v>
      </c>
      <c r="M87" s="30">
        <v>24.827586</v>
      </c>
      <c r="N87" s="30">
        <v>9.4252870000000009</v>
      </c>
      <c r="O87" s="30">
        <v>19.080459999999999</v>
      </c>
      <c r="P87" s="30">
        <v>26.666667</v>
      </c>
      <c r="Q87" s="30">
        <v>26.206897000000001</v>
      </c>
      <c r="R87" s="30">
        <v>25.057471</v>
      </c>
      <c r="S87" s="30">
        <v>23.448276</v>
      </c>
      <c r="T87" s="30">
        <v>26.896552</v>
      </c>
      <c r="U87" s="30">
        <v>8.9655170000000002</v>
      </c>
      <c r="V87" s="30">
        <v>3.4482759999999999</v>
      </c>
      <c r="W87" s="30">
        <v>9.1954019999999996</v>
      </c>
    </row>
    <row r="88" spans="1:23" x14ac:dyDescent="0.2">
      <c r="A88" s="19" t="s">
        <v>860</v>
      </c>
      <c r="B88" s="20">
        <v>356</v>
      </c>
      <c r="C88" s="20">
        <v>132</v>
      </c>
      <c r="D88" s="20">
        <v>213</v>
      </c>
      <c r="E88" s="20">
        <v>34</v>
      </c>
      <c r="F88" s="20">
        <v>76</v>
      </c>
      <c r="G88" s="20">
        <v>132</v>
      </c>
      <c r="H88" s="20">
        <v>122</v>
      </c>
      <c r="I88" s="20">
        <v>44</v>
      </c>
      <c r="J88" s="20">
        <v>129</v>
      </c>
      <c r="K88" s="20">
        <v>194</v>
      </c>
      <c r="L88" s="20">
        <v>38</v>
      </c>
      <c r="M88" s="20">
        <v>83</v>
      </c>
      <c r="N88" s="20">
        <v>25</v>
      </c>
      <c r="O88" s="20">
        <v>61</v>
      </c>
      <c r="P88" s="20">
        <v>98</v>
      </c>
      <c r="Q88" s="20">
        <v>85</v>
      </c>
      <c r="R88" s="20">
        <v>70</v>
      </c>
      <c r="S88" s="20">
        <v>62</v>
      </c>
      <c r="T88" s="20">
        <v>69</v>
      </c>
      <c r="U88" s="20">
        <v>29</v>
      </c>
      <c r="V88" s="20">
        <v>24</v>
      </c>
      <c r="W88" s="20">
        <v>48</v>
      </c>
    </row>
    <row r="89" spans="1:23" x14ac:dyDescent="0.2">
      <c r="A89" s="21" t="s">
        <v>126</v>
      </c>
      <c r="B89" s="30">
        <v>100</v>
      </c>
      <c r="C89" s="30">
        <v>37.078651999999998</v>
      </c>
      <c r="D89" s="30">
        <v>59.831460999999997</v>
      </c>
      <c r="E89" s="30">
        <v>9.5505619999999993</v>
      </c>
      <c r="F89" s="30">
        <v>21.348314999999999</v>
      </c>
      <c r="G89" s="30">
        <v>37.078651999999998</v>
      </c>
      <c r="H89" s="30">
        <v>34.269663000000001</v>
      </c>
      <c r="I89" s="30">
        <v>12.359551</v>
      </c>
      <c r="J89" s="30">
        <v>36.235954999999997</v>
      </c>
      <c r="K89" s="30">
        <v>54.494382000000002</v>
      </c>
      <c r="L89" s="30">
        <v>10.674156999999999</v>
      </c>
      <c r="M89" s="30">
        <v>23.314606999999999</v>
      </c>
      <c r="N89" s="30">
        <v>7.0224719999999996</v>
      </c>
      <c r="O89" s="30">
        <v>17.134830999999998</v>
      </c>
      <c r="P89" s="30">
        <v>27.528089999999999</v>
      </c>
      <c r="Q89" s="30">
        <v>23.876404000000001</v>
      </c>
      <c r="R89" s="30">
        <v>19.662921000000001</v>
      </c>
      <c r="S89" s="30">
        <v>17.41573</v>
      </c>
      <c r="T89" s="30">
        <v>19.382021999999999</v>
      </c>
      <c r="U89" s="30">
        <v>8.1460670000000004</v>
      </c>
      <c r="V89" s="30">
        <v>6.7415729999999998</v>
      </c>
      <c r="W89" s="30">
        <v>13.483146</v>
      </c>
    </row>
    <row r="90" spans="1:23" x14ac:dyDescent="0.2">
      <c r="A90" s="19" t="s">
        <v>861</v>
      </c>
      <c r="B90" s="20">
        <v>917</v>
      </c>
      <c r="C90" s="20">
        <v>362</v>
      </c>
      <c r="D90" s="20">
        <v>551</v>
      </c>
      <c r="E90" s="20">
        <v>111</v>
      </c>
      <c r="F90" s="20">
        <v>212</v>
      </c>
      <c r="G90" s="20">
        <v>380</v>
      </c>
      <c r="H90" s="20">
        <v>324</v>
      </c>
      <c r="I90" s="20">
        <v>130</v>
      </c>
      <c r="J90" s="20">
        <v>353</v>
      </c>
      <c r="K90" s="20">
        <v>489</v>
      </c>
      <c r="L90" s="20">
        <v>103</v>
      </c>
      <c r="M90" s="20">
        <v>213</v>
      </c>
      <c r="N90" s="20">
        <v>78</v>
      </c>
      <c r="O90" s="20">
        <v>160</v>
      </c>
      <c r="P90" s="20">
        <v>235</v>
      </c>
      <c r="Q90" s="20">
        <v>219</v>
      </c>
      <c r="R90" s="20">
        <v>199</v>
      </c>
      <c r="S90" s="20">
        <v>185</v>
      </c>
      <c r="T90" s="20">
        <v>210</v>
      </c>
      <c r="U90" s="20">
        <v>76</v>
      </c>
      <c r="V90" s="20">
        <v>58</v>
      </c>
      <c r="W90" s="20">
        <v>123</v>
      </c>
    </row>
    <row r="91" spans="1:23" x14ac:dyDescent="0.2">
      <c r="A91" s="21" t="s">
        <v>126</v>
      </c>
      <c r="B91" s="30">
        <v>100</v>
      </c>
      <c r="C91" s="30">
        <v>39.476554</v>
      </c>
      <c r="D91" s="30">
        <v>60.087240999999999</v>
      </c>
      <c r="E91" s="30">
        <v>12.104689</v>
      </c>
      <c r="F91" s="30">
        <v>23.118866000000001</v>
      </c>
      <c r="G91" s="30">
        <v>41.439476999999997</v>
      </c>
      <c r="H91" s="30">
        <v>35.332605999999998</v>
      </c>
      <c r="I91" s="30">
        <v>14.176663</v>
      </c>
      <c r="J91" s="30">
        <v>38.495092999999997</v>
      </c>
      <c r="K91" s="30">
        <v>53.326062999999998</v>
      </c>
      <c r="L91" s="30">
        <v>11.232279</v>
      </c>
      <c r="M91" s="30">
        <v>23.227917000000001</v>
      </c>
      <c r="N91" s="30">
        <v>8.5059979999999999</v>
      </c>
      <c r="O91" s="30">
        <v>17.448201000000001</v>
      </c>
      <c r="P91" s="30">
        <v>25.627044999999999</v>
      </c>
      <c r="Q91" s="30">
        <v>23.882224999999998</v>
      </c>
      <c r="R91" s="30">
        <v>21.7012</v>
      </c>
      <c r="S91" s="30">
        <v>20.174482000000001</v>
      </c>
      <c r="T91" s="30">
        <v>22.900763000000001</v>
      </c>
      <c r="U91" s="30">
        <v>8.2878950000000007</v>
      </c>
      <c r="V91" s="30">
        <v>6.324973</v>
      </c>
      <c r="W91" s="30">
        <v>13.413304</v>
      </c>
    </row>
    <row r="92" spans="1:23" x14ac:dyDescent="0.2">
      <c r="A92" s="19" t="s">
        <v>862</v>
      </c>
      <c r="B92" s="20">
        <v>482</v>
      </c>
      <c r="C92" s="20">
        <v>160</v>
      </c>
      <c r="D92" s="20">
        <v>260</v>
      </c>
      <c r="E92" s="20">
        <v>47</v>
      </c>
      <c r="F92" s="20">
        <v>96</v>
      </c>
      <c r="G92" s="20">
        <v>166</v>
      </c>
      <c r="H92" s="20">
        <v>146</v>
      </c>
      <c r="I92" s="20">
        <v>58</v>
      </c>
      <c r="J92" s="20">
        <v>164</v>
      </c>
      <c r="K92" s="20">
        <v>230</v>
      </c>
      <c r="L92" s="20">
        <v>52</v>
      </c>
      <c r="M92" s="20">
        <v>105</v>
      </c>
      <c r="N92" s="20">
        <v>37</v>
      </c>
      <c r="O92" s="20">
        <v>77</v>
      </c>
      <c r="P92" s="20">
        <v>119</v>
      </c>
      <c r="Q92" s="20">
        <v>105</v>
      </c>
      <c r="R92" s="20">
        <v>90</v>
      </c>
      <c r="S92" s="20">
        <v>83</v>
      </c>
      <c r="T92" s="20">
        <v>93</v>
      </c>
      <c r="U92" s="20">
        <v>37</v>
      </c>
      <c r="V92" s="20">
        <v>43</v>
      </c>
      <c r="W92" s="20">
        <v>83</v>
      </c>
    </row>
    <row r="93" spans="1:23" x14ac:dyDescent="0.2">
      <c r="A93" s="21" t="s">
        <v>126</v>
      </c>
      <c r="B93" s="30">
        <v>100</v>
      </c>
      <c r="C93" s="30">
        <v>33.195020999999997</v>
      </c>
      <c r="D93" s="30">
        <v>53.941909000000003</v>
      </c>
      <c r="E93" s="30">
        <v>9.7510370000000002</v>
      </c>
      <c r="F93" s="30">
        <v>19.917012</v>
      </c>
      <c r="G93" s="30">
        <v>34.439833999999998</v>
      </c>
      <c r="H93" s="30">
        <v>30.290455999999999</v>
      </c>
      <c r="I93" s="30">
        <v>12.033194999999999</v>
      </c>
      <c r="J93" s="30">
        <v>34.024895999999998</v>
      </c>
      <c r="K93" s="30">
        <v>47.717841999999997</v>
      </c>
      <c r="L93" s="30">
        <v>10.788382</v>
      </c>
      <c r="M93" s="30">
        <v>21.784231999999999</v>
      </c>
      <c r="N93" s="30">
        <v>7.6763490000000001</v>
      </c>
      <c r="O93" s="30">
        <v>15.975104</v>
      </c>
      <c r="P93" s="30">
        <v>24.688797000000001</v>
      </c>
      <c r="Q93" s="30">
        <v>21.784231999999999</v>
      </c>
      <c r="R93" s="30">
        <v>18.672198999999999</v>
      </c>
      <c r="S93" s="30">
        <v>17.219916999999999</v>
      </c>
      <c r="T93" s="30">
        <v>19.294606000000002</v>
      </c>
      <c r="U93" s="30">
        <v>7.6763490000000001</v>
      </c>
      <c r="V93" s="30">
        <v>8.9211620000000007</v>
      </c>
      <c r="W93" s="30">
        <v>17.219916999999999</v>
      </c>
    </row>
    <row r="94" spans="1:23" x14ac:dyDescent="0.2">
      <c r="A94" s="19" t="s">
        <v>863</v>
      </c>
      <c r="B94" s="20">
        <v>126</v>
      </c>
      <c r="C94" s="20">
        <v>28</v>
      </c>
      <c r="D94" s="20">
        <v>47</v>
      </c>
      <c r="E94" s="20">
        <v>13</v>
      </c>
      <c r="F94" s="20">
        <v>20</v>
      </c>
      <c r="G94" s="20">
        <v>34</v>
      </c>
      <c r="H94" s="20">
        <v>24</v>
      </c>
      <c r="I94" s="20">
        <v>14</v>
      </c>
      <c r="J94" s="20">
        <v>35</v>
      </c>
      <c r="K94" s="20">
        <v>36</v>
      </c>
      <c r="L94" s="20">
        <v>14</v>
      </c>
      <c r="M94" s="20">
        <v>22</v>
      </c>
      <c r="N94" s="20">
        <v>12</v>
      </c>
      <c r="O94" s="20">
        <v>16</v>
      </c>
      <c r="P94" s="20">
        <v>21</v>
      </c>
      <c r="Q94" s="20">
        <v>20</v>
      </c>
      <c r="R94" s="20">
        <v>20</v>
      </c>
      <c r="S94" s="20">
        <v>21</v>
      </c>
      <c r="T94" s="20">
        <v>24</v>
      </c>
      <c r="U94" s="20">
        <v>8</v>
      </c>
      <c r="V94" s="20">
        <v>19</v>
      </c>
      <c r="W94" s="20">
        <v>35</v>
      </c>
    </row>
    <row r="95" spans="1:23" x14ac:dyDescent="0.2">
      <c r="A95" s="21" t="s">
        <v>126</v>
      </c>
      <c r="B95" s="30">
        <v>100</v>
      </c>
      <c r="C95" s="30">
        <v>22.222221999999999</v>
      </c>
      <c r="D95" s="30">
        <v>37.301586999999998</v>
      </c>
      <c r="E95" s="30">
        <v>10.317460000000001</v>
      </c>
      <c r="F95" s="30">
        <v>15.873016</v>
      </c>
      <c r="G95" s="30">
        <v>26.984127000000001</v>
      </c>
      <c r="H95" s="30">
        <v>19.047619000000001</v>
      </c>
      <c r="I95" s="30">
        <v>11.111110999999999</v>
      </c>
      <c r="J95" s="30">
        <v>27.777778000000001</v>
      </c>
      <c r="K95" s="30">
        <v>28.571428999999998</v>
      </c>
      <c r="L95" s="30">
        <v>11.111110999999999</v>
      </c>
      <c r="M95" s="30">
        <v>17.460317</v>
      </c>
      <c r="N95" s="30">
        <v>9.5238099999999992</v>
      </c>
      <c r="O95" s="30">
        <v>12.698413</v>
      </c>
      <c r="P95" s="30">
        <v>16.666667</v>
      </c>
      <c r="Q95" s="30">
        <v>15.873016</v>
      </c>
      <c r="R95" s="30">
        <v>15.873016</v>
      </c>
      <c r="S95" s="30">
        <v>16.666667</v>
      </c>
      <c r="T95" s="30">
        <v>19.047619000000001</v>
      </c>
      <c r="U95" s="30">
        <v>6.3492059999999997</v>
      </c>
      <c r="V95" s="30">
        <v>15.079364999999999</v>
      </c>
      <c r="W95" s="30">
        <v>27.777778000000001</v>
      </c>
    </row>
    <row r="96" spans="1:23" x14ac:dyDescent="0.2">
      <c r="A96" s="18" t="s">
        <v>866</v>
      </c>
      <c r="B96" s="18"/>
      <c r="C96" s="18"/>
      <c r="D96" s="18"/>
      <c r="E96" s="18"/>
      <c r="F96" s="18"/>
      <c r="G96" s="18"/>
      <c r="H96" s="18"/>
      <c r="I96" s="18"/>
      <c r="J96" s="18"/>
      <c r="K96" s="18"/>
      <c r="L96" s="18"/>
      <c r="M96" s="18"/>
      <c r="N96" s="18"/>
      <c r="O96" s="18"/>
      <c r="P96" s="18"/>
      <c r="Q96" s="18"/>
      <c r="R96" s="18"/>
      <c r="S96" s="18"/>
      <c r="T96" s="18"/>
      <c r="U96" s="18"/>
      <c r="V96" s="18"/>
      <c r="W96" s="18"/>
    </row>
    <row r="97" spans="1:23" x14ac:dyDescent="0.2">
      <c r="A97" s="19" t="s">
        <v>130</v>
      </c>
      <c r="B97" s="20">
        <v>151</v>
      </c>
      <c r="C97" s="20">
        <v>55</v>
      </c>
      <c r="D97" s="20">
        <v>91</v>
      </c>
      <c r="E97" s="20">
        <v>33</v>
      </c>
      <c r="F97" s="20">
        <v>48</v>
      </c>
      <c r="G97" s="20">
        <v>79</v>
      </c>
      <c r="H97" s="20">
        <v>68</v>
      </c>
      <c r="I97" s="20">
        <v>39</v>
      </c>
      <c r="J97" s="20">
        <v>66</v>
      </c>
      <c r="K97" s="20">
        <v>80</v>
      </c>
      <c r="L97" s="20">
        <v>27</v>
      </c>
      <c r="M97" s="20">
        <v>41</v>
      </c>
      <c r="N97" s="20">
        <v>23</v>
      </c>
      <c r="O97" s="20">
        <v>28</v>
      </c>
      <c r="P97" s="20">
        <v>44</v>
      </c>
      <c r="Q97" s="20">
        <v>36</v>
      </c>
      <c r="R97" s="20">
        <v>43</v>
      </c>
      <c r="S97" s="20">
        <v>40</v>
      </c>
      <c r="T97" s="20">
        <v>47</v>
      </c>
      <c r="U97" s="20">
        <v>29</v>
      </c>
      <c r="V97" s="20">
        <v>6</v>
      </c>
      <c r="W97" s="20">
        <v>23</v>
      </c>
    </row>
    <row r="98" spans="1:23" x14ac:dyDescent="0.2">
      <c r="A98" s="21" t="s">
        <v>126</v>
      </c>
      <c r="B98" s="30">
        <v>100</v>
      </c>
      <c r="C98" s="30">
        <v>36.423841000000003</v>
      </c>
      <c r="D98" s="30">
        <v>60.264901000000002</v>
      </c>
      <c r="E98" s="30">
        <v>21.854305</v>
      </c>
      <c r="F98" s="30">
        <v>31.788079</v>
      </c>
      <c r="G98" s="30">
        <v>52.317881</v>
      </c>
      <c r="H98" s="30">
        <v>45.033113</v>
      </c>
      <c r="I98" s="30">
        <v>25.827815000000001</v>
      </c>
      <c r="J98" s="30">
        <v>43.708609000000003</v>
      </c>
      <c r="K98" s="30">
        <v>52.980131999999998</v>
      </c>
      <c r="L98" s="30">
        <v>17.880794999999999</v>
      </c>
      <c r="M98" s="30">
        <v>27.152318000000001</v>
      </c>
      <c r="N98" s="30">
        <v>15.231788</v>
      </c>
      <c r="O98" s="30">
        <v>18.543046</v>
      </c>
      <c r="P98" s="30">
        <v>29.139073</v>
      </c>
      <c r="Q98" s="30">
        <v>23.841059999999999</v>
      </c>
      <c r="R98" s="30">
        <v>28.476821000000001</v>
      </c>
      <c r="S98" s="30">
        <v>26.490065999999999</v>
      </c>
      <c r="T98" s="30">
        <v>31.125827999999998</v>
      </c>
      <c r="U98" s="30">
        <v>19.205297999999999</v>
      </c>
      <c r="V98" s="30">
        <v>3.9735100000000001</v>
      </c>
      <c r="W98" s="30">
        <v>15.231788</v>
      </c>
    </row>
    <row r="99" spans="1:23" x14ac:dyDescent="0.2">
      <c r="A99" s="19" t="s">
        <v>131</v>
      </c>
      <c r="B99" s="20">
        <v>1446</v>
      </c>
      <c r="C99" s="20">
        <v>556</v>
      </c>
      <c r="D99" s="20">
        <v>903</v>
      </c>
      <c r="E99" s="20">
        <v>207</v>
      </c>
      <c r="F99" s="20">
        <v>403</v>
      </c>
      <c r="G99" s="20">
        <v>680</v>
      </c>
      <c r="H99" s="20">
        <v>639</v>
      </c>
      <c r="I99" s="20">
        <v>240</v>
      </c>
      <c r="J99" s="20">
        <v>626</v>
      </c>
      <c r="K99" s="20">
        <v>805</v>
      </c>
      <c r="L99" s="20">
        <v>166</v>
      </c>
      <c r="M99" s="20">
        <v>346</v>
      </c>
      <c r="N99" s="20">
        <v>167</v>
      </c>
      <c r="O99" s="20">
        <v>255</v>
      </c>
      <c r="P99" s="20">
        <v>394</v>
      </c>
      <c r="Q99" s="20">
        <v>407</v>
      </c>
      <c r="R99" s="20">
        <v>366</v>
      </c>
      <c r="S99" s="20">
        <v>337</v>
      </c>
      <c r="T99" s="20">
        <v>376</v>
      </c>
      <c r="U99" s="20">
        <v>150</v>
      </c>
      <c r="V99" s="20">
        <v>71</v>
      </c>
      <c r="W99" s="20">
        <v>152</v>
      </c>
    </row>
    <row r="100" spans="1:23" x14ac:dyDescent="0.2">
      <c r="A100" s="21" t="s">
        <v>126</v>
      </c>
      <c r="B100" s="30">
        <v>100</v>
      </c>
      <c r="C100" s="30">
        <v>38.450899</v>
      </c>
      <c r="D100" s="30">
        <v>62.448132999999999</v>
      </c>
      <c r="E100" s="30">
        <v>14.315353</v>
      </c>
      <c r="F100" s="30">
        <v>27.869986000000001</v>
      </c>
      <c r="G100" s="30">
        <v>47.026279000000002</v>
      </c>
      <c r="H100" s="30">
        <v>44.190871000000001</v>
      </c>
      <c r="I100" s="30">
        <v>16.59751</v>
      </c>
      <c r="J100" s="30">
        <v>43.291840000000001</v>
      </c>
      <c r="K100" s="30">
        <v>55.670816000000002</v>
      </c>
      <c r="L100" s="30">
        <v>11.479945000000001</v>
      </c>
      <c r="M100" s="30">
        <v>23.928076999999998</v>
      </c>
      <c r="N100" s="30">
        <v>11.549101</v>
      </c>
      <c r="O100" s="30">
        <v>17.634855000000002</v>
      </c>
      <c r="P100" s="30">
        <v>27.247579999999999</v>
      </c>
      <c r="Q100" s="30">
        <v>28.146611</v>
      </c>
      <c r="R100" s="30">
        <v>25.311202999999999</v>
      </c>
      <c r="S100" s="30">
        <v>23.305671</v>
      </c>
      <c r="T100" s="30">
        <v>26.002766000000001</v>
      </c>
      <c r="U100" s="30">
        <v>10.373443999999999</v>
      </c>
      <c r="V100" s="30">
        <v>4.9100970000000004</v>
      </c>
      <c r="W100" s="30">
        <v>10.511756999999999</v>
      </c>
    </row>
    <row r="101" spans="1:23" x14ac:dyDescent="0.2">
      <c r="A101" s="19" t="s">
        <v>392</v>
      </c>
      <c r="B101" s="20">
        <v>150</v>
      </c>
      <c r="C101" s="20">
        <v>74</v>
      </c>
      <c r="D101" s="20">
        <v>96</v>
      </c>
      <c r="E101" s="20">
        <v>29</v>
      </c>
      <c r="F101" s="20">
        <v>38</v>
      </c>
      <c r="G101" s="20">
        <v>74</v>
      </c>
      <c r="H101" s="20">
        <v>60</v>
      </c>
      <c r="I101" s="20">
        <v>27</v>
      </c>
      <c r="J101" s="20">
        <v>52</v>
      </c>
      <c r="K101" s="20">
        <v>81</v>
      </c>
      <c r="L101" s="20">
        <v>23</v>
      </c>
      <c r="M101" s="20">
        <v>35</v>
      </c>
      <c r="N101" s="20">
        <v>17</v>
      </c>
      <c r="O101" s="20">
        <v>22</v>
      </c>
      <c r="P101" s="20">
        <v>41</v>
      </c>
      <c r="Q101" s="20">
        <v>38</v>
      </c>
      <c r="R101" s="20">
        <v>37</v>
      </c>
      <c r="S101" s="20">
        <v>32</v>
      </c>
      <c r="T101" s="20">
        <v>37</v>
      </c>
      <c r="U101" s="20">
        <v>13</v>
      </c>
      <c r="V101" s="20">
        <v>8</v>
      </c>
      <c r="W101" s="20">
        <v>14</v>
      </c>
    </row>
    <row r="102" spans="1:23" x14ac:dyDescent="0.2">
      <c r="A102" s="21" t="s">
        <v>126</v>
      </c>
      <c r="B102" s="30">
        <v>100</v>
      </c>
      <c r="C102" s="30">
        <v>49.333333000000003</v>
      </c>
      <c r="D102" s="30">
        <v>64</v>
      </c>
      <c r="E102" s="30">
        <v>19.333333</v>
      </c>
      <c r="F102" s="30">
        <v>25.333333</v>
      </c>
      <c r="G102" s="30">
        <v>49.333333000000003</v>
      </c>
      <c r="H102" s="30">
        <v>40</v>
      </c>
      <c r="I102" s="30">
        <v>18</v>
      </c>
      <c r="J102" s="30">
        <v>34.666666999999997</v>
      </c>
      <c r="K102" s="30">
        <v>54</v>
      </c>
      <c r="L102" s="30">
        <v>15.333333</v>
      </c>
      <c r="M102" s="30">
        <v>23.333333</v>
      </c>
      <c r="N102" s="30">
        <v>11.333333</v>
      </c>
      <c r="O102" s="30">
        <v>14.666667</v>
      </c>
      <c r="P102" s="30">
        <v>27.333333</v>
      </c>
      <c r="Q102" s="30">
        <v>25.333333</v>
      </c>
      <c r="R102" s="30">
        <v>24.666667</v>
      </c>
      <c r="S102" s="30">
        <v>21.333333</v>
      </c>
      <c r="T102" s="30">
        <v>24.666667</v>
      </c>
      <c r="U102" s="30">
        <v>8.6666670000000003</v>
      </c>
      <c r="V102" s="30">
        <v>5.3333329999999997</v>
      </c>
      <c r="W102" s="30">
        <v>9.3333329999999997</v>
      </c>
    </row>
    <row r="103" spans="1:23" x14ac:dyDescent="0.2">
      <c r="A103" s="19" t="s">
        <v>132</v>
      </c>
      <c r="B103" s="20">
        <v>372</v>
      </c>
      <c r="C103" s="20">
        <v>116</v>
      </c>
      <c r="D103" s="20">
        <v>193</v>
      </c>
      <c r="E103" s="20">
        <v>48</v>
      </c>
      <c r="F103" s="20">
        <v>76</v>
      </c>
      <c r="G103" s="20">
        <v>128</v>
      </c>
      <c r="H103" s="20">
        <v>106</v>
      </c>
      <c r="I103" s="20">
        <v>50</v>
      </c>
      <c r="J103" s="20">
        <v>121</v>
      </c>
      <c r="K103" s="20">
        <v>167</v>
      </c>
      <c r="L103" s="20">
        <v>44</v>
      </c>
      <c r="M103" s="20">
        <v>78</v>
      </c>
      <c r="N103" s="20">
        <v>40</v>
      </c>
      <c r="O103" s="20">
        <v>66</v>
      </c>
      <c r="P103" s="20">
        <v>89</v>
      </c>
      <c r="Q103" s="20">
        <v>78</v>
      </c>
      <c r="R103" s="20">
        <v>75</v>
      </c>
      <c r="S103" s="20">
        <v>65</v>
      </c>
      <c r="T103" s="20">
        <v>75</v>
      </c>
      <c r="U103" s="20">
        <v>34</v>
      </c>
      <c r="V103" s="20">
        <v>41</v>
      </c>
      <c r="W103" s="20">
        <v>65</v>
      </c>
    </row>
    <row r="104" spans="1:23" x14ac:dyDescent="0.2">
      <c r="A104" s="21" t="s">
        <v>126</v>
      </c>
      <c r="B104" s="30">
        <v>100</v>
      </c>
      <c r="C104" s="30">
        <v>31.182796</v>
      </c>
      <c r="D104" s="30">
        <v>51.881720000000001</v>
      </c>
      <c r="E104" s="30">
        <v>12.903226</v>
      </c>
      <c r="F104" s="30">
        <v>20.430108000000001</v>
      </c>
      <c r="G104" s="30">
        <v>34.408602000000002</v>
      </c>
      <c r="H104" s="30">
        <v>28.494624000000002</v>
      </c>
      <c r="I104" s="30">
        <v>13.440860000000001</v>
      </c>
      <c r="J104" s="30">
        <v>32.526882000000001</v>
      </c>
      <c r="K104" s="30">
        <v>44.892473000000003</v>
      </c>
      <c r="L104" s="30">
        <v>11.827957</v>
      </c>
      <c r="M104" s="30">
        <v>20.967742000000001</v>
      </c>
      <c r="N104" s="30">
        <v>10.752687999999999</v>
      </c>
      <c r="O104" s="30">
        <v>17.741935000000002</v>
      </c>
      <c r="P104" s="30">
        <v>23.924731000000001</v>
      </c>
      <c r="Q104" s="30">
        <v>20.967742000000001</v>
      </c>
      <c r="R104" s="30">
        <v>20.161290000000001</v>
      </c>
      <c r="S104" s="30">
        <v>17.473117999999999</v>
      </c>
      <c r="T104" s="30">
        <v>20.161290000000001</v>
      </c>
      <c r="U104" s="30">
        <v>9.1397849999999998</v>
      </c>
      <c r="V104" s="30">
        <v>11.021504999999999</v>
      </c>
      <c r="W104" s="30">
        <v>17.473117999999999</v>
      </c>
    </row>
    <row r="105" spans="1:23" x14ac:dyDescent="0.2">
      <c r="A105" s="19" t="s">
        <v>867</v>
      </c>
      <c r="B105" s="20">
        <v>69</v>
      </c>
      <c r="C105" s="20">
        <v>27</v>
      </c>
      <c r="D105" s="20">
        <v>40</v>
      </c>
      <c r="E105" s="20">
        <v>11</v>
      </c>
      <c r="F105" s="20">
        <v>12</v>
      </c>
      <c r="G105" s="20">
        <v>23</v>
      </c>
      <c r="H105" s="20">
        <v>22</v>
      </c>
      <c r="I105" s="20">
        <v>10</v>
      </c>
      <c r="J105" s="20">
        <v>23</v>
      </c>
      <c r="K105" s="20">
        <v>23</v>
      </c>
      <c r="L105" s="20">
        <v>9</v>
      </c>
      <c r="M105" s="20">
        <v>12</v>
      </c>
      <c r="N105" s="20">
        <v>4</v>
      </c>
      <c r="O105" s="20">
        <v>6</v>
      </c>
      <c r="P105" s="20">
        <v>15</v>
      </c>
      <c r="Q105" s="20">
        <v>16</v>
      </c>
      <c r="R105" s="20">
        <v>12</v>
      </c>
      <c r="S105" s="20">
        <v>10</v>
      </c>
      <c r="T105" s="20">
        <v>13</v>
      </c>
      <c r="U105" s="20">
        <v>6</v>
      </c>
      <c r="V105" s="20">
        <v>6</v>
      </c>
      <c r="W105" s="20">
        <v>13</v>
      </c>
    </row>
    <row r="106" spans="1:23" x14ac:dyDescent="0.2">
      <c r="A106" s="21" t="s">
        <v>126</v>
      </c>
      <c r="B106" s="30">
        <v>100</v>
      </c>
      <c r="C106" s="30">
        <v>39.130434999999999</v>
      </c>
      <c r="D106" s="30">
        <v>57.971013999999997</v>
      </c>
      <c r="E106" s="30">
        <v>15.942029</v>
      </c>
      <c r="F106" s="30">
        <v>17.391304000000002</v>
      </c>
      <c r="G106" s="30">
        <v>33.333333000000003</v>
      </c>
      <c r="H106" s="30">
        <v>31.884058</v>
      </c>
      <c r="I106" s="30">
        <v>14.492754</v>
      </c>
      <c r="J106" s="30">
        <v>33.333333000000003</v>
      </c>
      <c r="K106" s="30">
        <v>33.333333000000003</v>
      </c>
      <c r="L106" s="30">
        <v>13.043478</v>
      </c>
      <c r="M106" s="30">
        <v>17.391304000000002</v>
      </c>
      <c r="N106" s="30">
        <v>5.7971009999999996</v>
      </c>
      <c r="O106" s="30">
        <v>8.6956520000000008</v>
      </c>
      <c r="P106" s="30">
        <v>21.739129999999999</v>
      </c>
      <c r="Q106" s="30">
        <v>23.188406000000001</v>
      </c>
      <c r="R106" s="30">
        <v>17.391304000000002</v>
      </c>
      <c r="S106" s="30">
        <v>14.492754</v>
      </c>
      <c r="T106" s="30">
        <v>18.840579999999999</v>
      </c>
      <c r="U106" s="30">
        <v>8.6956520000000008</v>
      </c>
      <c r="V106" s="30">
        <v>8.6956520000000008</v>
      </c>
      <c r="W106" s="30">
        <v>18.840579999999999</v>
      </c>
    </row>
    <row r="107" spans="1:23" x14ac:dyDescent="0.2">
      <c r="A107" s="18" t="s">
        <v>133</v>
      </c>
      <c r="B107" s="17">
        <v>92</v>
      </c>
      <c r="C107" s="17">
        <v>41</v>
      </c>
      <c r="D107" s="17">
        <v>57</v>
      </c>
      <c r="E107" s="17">
        <v>22</v>
      </c>
      <c r="F107" s="17">
        <v>34</v>
      </c>
      <c r="G107" s="17">
        <v>46</v>
      </c>
      <c r="H107" s="17">
        <v>44</v>
      </c>
      <c r="I107" s="17">
        <v>27</v>
      </c>
      <c r="J107" s="17">
        <v>43</v>
      </c>
      <c r="K107" s="17">
        <v>48</v>
      </c>
      <c r="L107" s="17">
        <v>19</v>
      </c>
      <c r="M107" s="17">
        <v>26</v>
      </c>
      <c r="N107" s="17">
        <v>19</v>
      </c>
      <c r="O107" s="17">
        <v>21</v>
      </c>
      <c r="P107" s="17">
        <v>29</v>
      </c>
      <c r="Q107" s="17">
        <v>29</v>
      </c>
      <c r="R107" s="17">
        <v>27</v>
      </c>
      <c r="S107" s="17">
        <v>28</v>
      </c>
      <c r="T107" s="17">
        <v>31</v>
      </c>
      <c r="U107" s="17">
        <v>24</v>
      </c>
      <c r="V107" s="17">
        <v>4</v>
      </c>
      <c r="W107" s="17">
        <v>13</v>
      </c>
    </row>
    <row r="108" spans="1:23" x14ac:dyDescent="0.2">
      <c r="A108" s="21" t="s">
        <v>126</v>
      </c>
      <c r="B108" s="30">
        <v>100</v>
      </c>
      <c r="C108" s="30">
        <v>44.565216999999997</v>
      </c>
      <c r="D108" s="30">
        <v>61.956522</v>
      </c>
      <c r="E108" s="30">
        <v>23.913042999999998</v>
      </c>
      <c r="F108" s="30">
        <v>36.956522</v>
      </c>
      <c r="G108" s="30">
        <v>50</v>
      </c>
      <c r="H108" s="30">
        <v>47.826087000000001</v>
      </c>
      <c r="I108" s="30">
        <v>29.347826000000001</v>
      </c>
      <c r="J108" s="30">
        <v>46.739130000000003</v>
      </c>
      <c r="K108" s="30">
        <v>52.173912999999999</v>
      </c>
      <c r="L108" s="30">
        <v>20.652173999999999</v>
      </c>
      <c r="M108" s="30">
        <v>28.260870000000001</v>
      </c>
      <c r="N108" s="30">
        <v>20.652173999999999</v>
      </c>
      <c r="O108" s="30">
        <v>22.826087000000001</v>
      </c>
      <c r="P108" s="30">
        <v>31.521739</v>
      </c>
      <c r="Q108" s="30">
        <v>31.521739</v>
      </c>
      <c r="R108" s="30">
        <v>29.347826000000001</v>
      </c>
      <c r="S108" s="30">
        <v>30.434782999999999</v>
      </c>
      <c r="T108" s="30">
        <v>33.695652000000003</v>
      </c>
      <c r="U108" s="30">
        <v>26.086957000000002</v>
      </c>
      <c r="V108" s="30">
        <v>4.3478260000000004</v>
      </c>
      <c r="W108" s="30">
        <v>14.130435</v>
      </c>
    </row>
    <row r="109" spans="1:23" x14ac:dyDescent="0.2">
      <c r="A109" s="19" t="s">
        <v>134</v>
      </c>
      <c r="B109" s="20">
        <v>813</v>
      </c>
      <c r="C109" s="20">
        <v>270</v>
      </c>
      <c r="D109" s="20">
        <v>482</v>
      </c>
      <c r="E109" s="20">
        <v>118</v>
      </c>
      <c r="F109" s="20">
        <v>219</v>
      </c>
      <c r="G109" s="20">
        <v>377</v>
      </c>
      <c r="H109" s="20">
        <v>367</v>
      </c>
      <c r="I109" s="20">
        <v>133</v>
      </c>
      <c r="J109" s="20">
        <v>342</v>
      </c>
      <c r="K109" s="20">
        <v>419</v>
      </c>
      <c r="L109" s="20">
        <v>92</v>
      </c>
      <c r="M109" s="20">
        <v>180</v>
      </c>
      <c r="N109" s="20">
        <v>97</v>
      </c>
      <c r="O109" s="20">
        <v>131</v>
      </c>
      <c r="P109" s="20">
        <v>216</v>
      </c>
      <c r="Q109" s="20">
        <v>222</v>
      </c>
      <c r="R109" s="20">
        <v>194</v>
      </c>
      <c r="S109" s="20">
        <v>182</v>
      </c>
      <c r="T109" s="20">
        <v>204</v>
      </c>
      <c r="U109" s="20">
        <v>83</v>
      </c>
      <c r="V109" s="20">
        <v>45</v>
      </c>
      <c r="W109" s="20">
        <v>89</v>
      </c>
    </row>
    <row r="110" spans="1:23" x14ac:dyDescent="0.2">
      <c r="A110" s="21" t="s">
        <v>126</v>
      </c>
      <c r="B110" s="30">
        <v>100</v>
      </c>
      <c r="C110" s="30">
        <v>33.210332000000001</v>
      </c>
      <c r="D110" s="30">
        <v>59.286593000000003</v>
      </c>
      <c r="E110" s="30">
        <v>14.514144999999999</v>
      </c>
      <c r="F110" s="30">
        <v>26.937269000000001</v>
      </c>
      <c r="G110" s="30">
        <v>46.371464000000003</v>
      </c>
      <c r="H110" s="30">
        <v>45.141451000000004</v>
      </c>
      <c r="I110" s="30">
        <v>16.359164</v>
      </c>
      <c r="J110" s="30">
        <v>42.066420999999998</v>
      </c>
      <c r="K110" s="30">
        <v>51.537514999999999</v>
      </c>
      <c r="L110" s="30">
        <v>11.316113</v>
      </c>
      <c r="M110" s="30">
        <v>22.140221</v>
      </c>
      <c r="N110" s="30">
        <v>11.931119000000001</v>
      </c>
      <c r="O110" s="30">
        <v>16.113161000000002</v>
      </c>
      <c r="P110" s="30">
        <v>26.568266000000001</v>
      </c>
      <c r="Q110" s="30">
        <v>27.306273000000001</v>
      </c>
      <c r="R110" s="30">
        <v>23.862238999999999</v>
      </c>
      <c r="S110" s="30">
        <v>22.386223999999999</v>
      </c>
      <c r="T110" s="30">
        <v>25.092251000000001</v>
      </c>
      <c r="U110" s="30">
        <v>10.209102</v>
      </c>
      <c r="V110" s="30">
        <v>5.5350549999999998</v>
      </c>
      <c r="W110" s="30">
        <v>10.947108999999999</v>
      </c>
    </row>
    <row r="111" spans="1:23" x14ac:dyDescent="0.2">
      <c r="A111" s="19" t="s">
        <v>393</v>
      </c>
      <c r="B111" s="20">
        <v>65</v>
      </c>
      <c r="C111" s="20">
        <v>29</v>
      </c>
      <c r="D111" s="20">
        <v>45</v>
      </c>
      <c r="E111" s="20">
        <v>17</v>
      </c>
      <c r="F111" s="20">
        <v>21</v>
      </c>
      <c r="G111" s="20">
        <v>32</v>
      </c>
      <c r="H111" s="20">
        <v>27</v>
      </c>
      <c r="I111" s="20">
        <v>15</v>
      </c>
      <c r="J111" s="20">
        <v>24</v>
      </c>
      <c r="K111" s="20">
        <v>28</v>
      </c>
      <c r="L111" s="20">
        <v>11</v>
      </c>
      <c r="M111" s="20">
        <v>17</v>
      </c>
      <c r="N111" s="20">
        <v>10</v>
      </c>
      <c r="O111" s="20">
        <v>11</v>
      </c>
      <c r="P111" s="20">
        <v>18</v>
      </c>
      <c r="Q111" s="20">
        <v>17</v>
      </c>
      <c r="R111" s="20">
        <v>18</v>
      </c>
      <c r="S111" s="20">
        <v>15</v>
      </c>
      <c r="T111" s="20">
        <v>17</v>
      </c>
      <c r="U111" s="20">
        <v>7</v>
      </c>
      <c r="V111" s="20">
        <v>7</v>
      </c>
      <c r="W111" s="20">
        <v>8</v>
      </c>
    </row>
    <row r="112" spans="1:23" x14ac:dyDescent="0.2">
      <c r="A112" s="21" t="s">
        <v>126</v>
      </c>
      <c r="B112" s="30">
        <v>100</v>
      </c>
      <c r="C112" s="30">
        <v>44.615385000000003</v>
      </c>
      <c r="D112" s="30">
        <v>69.230768999999995</v>
      </c>
      <c r="E112" s="30">
        <v>26.153846000000001</v>
      </c>
      <c r="F112" s="30">
        <v>32.307692000000003</v>
      </c>
      <c r="G112" s="30">
        <v>49.230769000000002</v>
      </c>
      <c r="H112" s="30">
        <v>41.538462000000003</v>
      </c>
      <c r="I112" s="30">
        <v>23.076923000000001</v>
      </c>
      <c r="J112" s="30">
        <v>36.923076999999999</v>
      </c>
      <c r="K112" s="30">
        <v>43.076923000000001</v>
      </c>
      <c r="L112" s="30">
        <v>16.923076999999999</v>
      </c>
      <c r="M112" s="30">
        <v>26.153846000000001</v>
      </c>
      <c r="N112" s="30">
        <v>15.384615</v>
      </c>
      <c r="O112" s="30">
        <v>16.923076999999999</v>
      </c>
      <c r="P112" s="30">
        <v>27.692308000000001</v>
      </c>
      <c r="Q112" s="30">
        <v>26.153846000000001</v>
      </c>
      <c r="R112" s="30">
        <v>27.692308000000001</v>
      </c>
      <c r="S112" s="30">
        <v>23.076923000000001</v>
      </c>
      <c r="T112" s="30">
        <v>26.153846000000001</v>
      </c>
      <c r="U112" s="30">
        <v>10.769231</v>
      </c>
      <c r="V112" s="30">
        <v>10.769231</v>
      </c>
      <c r="W112" s="30">
        <v>12.307691999999999</v>
      </c>
    </row>
    <row r="113" spans="1:23" x14ac:dyDescent="0.2">
      <c r="A113" s="19" t="s">
        <v>135</v>
      </c>
      <c r="B113" s="20">
        <v>83</v>
      </c>
      <c r="C113" s="20">
        <v>22</v>
      </c>
      <c r="D113" s="20">
        <v>38</v>
      </c>
      <c r="E113" s="20">
        <v>11</v>
      </c>
      <c r="F113" s="20">
        <v>18</v>
      </c>
      <c r="G113" s="20">
        <v>27</v>
      </c>
      <c r="H113" s="20">
        <v>27</v>
      </c>
      <c r="I113" s="20">
        <v>18</v>
      </c>
      <c r="J113" s="20">
        <v>29</v>
      </c>
      <c r="K113" s="20">
        <v>32</v>
      </c>
      <c r="L113" s="20">
        <v>13</v>
      </c>
      <c r="M113" s="20">
        <v>18</v>
      </c>
      <c r="N113" s="20">
        <v>16</v>
      </c>
      <c r="O113" s="20">
        <v>16</v>
      </c>
      <c r="P113" s="20">
        <v>20</v>
      </c>
      <c r="Q113" s="20">
        <v>20</v>
      </c>
      <c r="R113" s="20">
        <v>20</v>
      </c>
      <c r="S113" s="20">
        <v>16</v>
      </c>
      <c r="T113" s="20">
        <v>19</v>
      </c>
      <c r="U113" s="20">
        <v>14</v>
      </c>
      <c r="V113" s="20">
        <v>10</v>
      </c>
      <c r="W113" s="20">
        <v>17</v>
      </c>
    </row>
    <row r="114" spans="1:23" x14ac:dyDescent="0.2">
      <c r="A114" s="21" t="s">
        <v>126</v>
      </c>
      <c r="B114" s="30">
        <v>100</v>
      </c>
      <c r="C114" s="30">
        <v>26.506024</v>
      </c>
      <c r="D114" s="30">
        <v>45.783132999999999</v>
      </c>
      <c r="E114" s="30">
        <v>13.253012</v>
      </c>
      <c r="F114" s="30">
        <v>21.686747</v>
      </c>
      <c r="G114" s="30">
        <v>32.530119999999997</v>
      </c>
      <c r="H114" s="30">
        <v>32.530119999999997</v>
      </c>
      <c r="I114" s="30">
        <v>21.686747</v>
      </c>
      <c r="J114" s="30">
        <v>34.939759000000002</v>
      </c>
      <c r="K114" s="30">
        <v>38.554217000000001</v>
      </c>
      <c r="L114" s="30">
        <v>15.662651</v>
      </c>
      <c r="M114" s="30">
        <v>21.686747</v>
      </c>
      <c r="N114" s="30">
        <v>19.277107999999998</v>
      </c>
      <c r="O114" s="30">
        <v>19.277107999999998</v>
      </c>
      <c r="P114" s="30">
        <v>24.096385999999999</v>
      </c>
      <c r="Q114" s="30">
        <v>24.096385999999999</v>
      </c>
      <c r="R114" s="30">
        <v>24.096385999999999</v>
      </c>
      <c r="S114" s="30">
        <v>19.277107999999998</v>
      </c>
      <c r="T114" s="30">
        <v>22.891566000000001</v>
      </c>
      <c r="U114" s="30">
        <v>16.867470000000001</v>
      </c>
      <c r="V114" s="30">
        <v>12.048192999999999</v>
      </c>
      <c r="W114" s="30">
        <v>20.481928</v>
      </c>
    </row>
    <row r="115" spans="1:23" x14ac:dyDescent="0.2">
      <c r="A115" s="19" t="s">
        <v>868</v>
      </c>
      <c r="B115" s="20">
        <v>39</v>
      </c>
      <c r="C115" s="20">
        <v>15</v>
      </c>
      <c r="D115" s="20">
        <v>25</v>
      </c>
      <c r="E115" s="20">
        <v>5</v>
      </c>
      <c r="F115" s="20">
        <v>6</v>
      </c>
      <c r="G115" s="20">
        <v>15</v>
      </c>
      <c r="H115" s="20">
        <v>14</v>
      </c>
      <c r="I115" s="20">
        <v>4</v>
      </c>
      <c r="J115" s="20">
        <v>15</v>
      </c>
      <c r="K115" s="20">
        <v>13</v>
      </c>
      <c r="L115" s="20">
        <v>5</v>
      </c>
      <c r="M115" s="20">
        <v>6</v>
      </c>
      <c r="N115" s="20">
        <v>2</v>
      </c>
      <c r="O115" s="20">
        <v>3</v>
      </c>
      <c r="P115" s="20">
        <v>11</v>
      </c>
      <c r="Q115" s="20">
        <v>9</v>
      </c>
      <c r="R115" s="20">
        <v>7</v>
      </c>
      <c r="S115" s="20">
        <v>5</v>
      </c>
      <c r="T115" s="20">
        <v>9</v>
      </c>
      <c r="U115" s="20">
        <v>4</v>
      </c>
      <c r="V115" s="20">
        <v>4</v>
      </c>
      <c r="W115" s="20">
        <v>6</v>
      </c>
    </row>
    <row r="116" spans="1:23" x14ac:dyDescent="0.2">
      <c r="A116" s="21" t="s">
        <v>126</v>
      </c>
      <c r="B116" s="30">
        <v>100</v>
      </c>
      <c r="C116" s="30">
        <v>38.461537999999997</v>
      </c>
      <c r="D116" s="30">
        <v>64.102564000000001</v>
      </c>
      <c r="E116" s="30">
        <v>12.820513</v>
      </c>
      <c r="F116" s="30">
        <v>15.384615</v>
      </c>
      <c r="G116" s="30">
        <v>38.461537999999997</v>
      </c>
      <c r="H116" s="30">
        <v>35.897435999999999</v>
      </c>
      <c r="I116" s="30">
        <v>10.256410000000001</v>
      </c>
      <c r="J116" s="30">
        <v>38.461537999999997</v>
      </c>
      <c r="K116" s="30">
        <v>33.333333000000003</v>
      </c>
      <c r="L116" s="30">
        <v>12.820513</v>
      </c>
      <c r="M116" s="30">
        <v>15.384615</v>
      </c>
      <c r="N116" s="30">
        <v>5.1282050000000003</v>
      </c>
      <c r="O116" s="30">
        <v>7.6923079999999997</v>
      </c>
      <c r="P116" s="30">
        <v>28.205127999999998</v>
      </c>
      <c r="Q116" s="30">
        <v>23.076923000000001</v>
      </c>
      <c r="R116" s="30">
        <v>17.948718</v>
      </c>
      <c r="S116" s="30">
        <v>12.820513</v>
      </c>
      <c r="T116" s="30">
        <v>23.076923000000001</v>
      </c>
      <c r="U116" s="30">
        <v>10.256410000000001</v>
      </c>
      <c r="V116" s="30">
        <v>10.256410000000001</v>
      </c>
      <c r="W116" s="30">
        <v>15.384615</v>
      </c>
    </row>
    <row r="117" spans="1:23" x14ac:dyDescent="0.2">
      <c r="A117" s="18" t="s">
        <v>136</v>
      </c>
      <c r="B117" s="17">
        <v>59</v>
      </c>
      <c r="C117" s="17">
        <v>14</v>
      </c>
      <c r="D117" s="17">
        <v>34</v>
      </c>
      <c r="E117" s="17">
        <v>11</v>
      </c>
      <c r="F117" s="17">
        <v>14</v>
      </c>
      <c r="G117" s="17">
        <v>33</v>
      </c>
      <c r="H117" s="17">
        <v>24</v>
      </c>
      <c r="I117" s="17">
        <v>12</v>
      </c>
      <c r="J117" s="17">
        <v>23</v>
      </c>
      <c r="K117" s="17">
        <v>32</v>
      </c>
      <c r="L117" s="17">
        <v>8</v>
      </c>
      <c r="M117" s="17">
        <v>15</v>
      </c>
      <c r="N117" s="17">
        <v>4</v>
      </c>
      <c r="O117" s="17">
        <v>7</v>
      </c>
      <c r="P117" s="17">
        <v>15</v>
      </c>
      <c r="Q117" s="17">
        <v>7</v>
      </c>
      <c r="R117" s="17">
        <v>16</v>
      </c>
      <c r="S117" s="17">
        <v>12</v>
      </c>
      <c r="T117" s="17">
        <v>16</v>
      </c>
      <c r="U117" s="17">
        <v>5</v>
      </c>
      <c r="V117" s="17">
        <v>2</v>
      </c>
      <c r="W117" s="17">
        <v>10</v>
      </c>
    </row>
    <row r="118" spans="1:23" x14ac:dyDescent="0.2">
      <c r="A118" s="21" t="s">
        <v>126</v>
      </c>
      <c r="B118" s="30">
        <v>100</v>
      </c>
      <c r="C118" s="30">
        <v>23.728814</v>
      </c>
      <c r="D118" s="30">
        <v>57.627119</v>
      </c>
      <c r="E118" s="30">
        <v>18.644068000000001</v>
      </c>
      <c r="F118" s="30">
        <v>23.728814</v>
      </c>
      <c r="G118" s="30">
        <v>55.932203000000001</v>
      </c>
      <c r="H118" s="30">
        <v>40.677965999999998</v>
      </c>
      <c r="I118" s="30">
        <v>20.338982999999999</v>
      </c>
      <c r="J118" s="30">
        <v>38.983051000000003</v>
      </c>
      <c r="K118" s="30">
        <v>54.237287999999999</v>
      </c>
      <c r="L118" s="30">
        <v>13.559322</v>
      </c>
      <c r="M118" s="30">
        <v>25.423729000000002</v>
      </c>
      <c r="N118" s="30">
        <v>6.7796609999999999</v>
      </c>
      <c r="O118" s="30">
        <v>11.864407</v>
      </c>
      <c r="P118" s="30">
        <v>25.423729000000002</v>
      </c>
      <c r="Q118" s="30">
        <v>11.864407</v>
      </c>
      <c r="R118" s="30">
        <v>27.118644</v>
      </c>
      <c r="S118" s="30">
        <v>20.338982999999999</v>
      </c>
      <c r="T118" s="30">
        <v>27.118644</v>
      </c>
      <c r="U118" s="30">
        <v>8.4745760000000008</v>
      </c>
      <c r="V118" s="30">
        <v>3.389831</v>
      </c>
      <c r="W118" s="30">
        <v>16.949152999999999</v>
      </c>
    </row>
    <row r="119" spans="1:23" x14ac:dyDescent="0.2">
      <c r="A119" s="19" t="s">
        <v>134</v>
      </c>
      <c r="B119" s="20">
        <v>632</v>
      </c>
      <c r="C119" s="20">
        <v>286</v>
      </c>
      <c r="D119" s="20">
        <v>421</v>
      </c>
      <c r="E119" s="20">
        <v>89</v>
      </c>
      <c r="F119" s="20">
        <v>183</v>
      </c>
      <c r="G119" s="20">
        <v>302</v>
      </c>
      <c r="H119" s="20">
        <v>271</v>
      </c>
      <c r="I119" s="20">
        <v>107</v>
      </c>
      <c r="J119" s="20">
        <v>283</v>
      </c>
      <c r="K119" s="20">
        <v>385</v>
      </c>
      <c r="L119" s="20">
        <v>74</v>
      </c>
      <c r="M119" s="20">
        <v>166</v>
      </c>
      <c r="N119" s="20">
        <v>69</v>
      </c>
      <c r="O119" s="20">
        <v>123</v>
      </c>
      <c r="P119" s="20">
        <v>178</v>
      </c>
      <c r="Q119" s="20">
        <v>185</v>
      </c>
      <c r="R119" s="20">
        <v>172</v>
      </c>
      <c r="S119" s="20">
        <v>155</v>
      </c>
      <c r="T119" s="20">
        <v>172</v>
      </c>
      <c r="U119" s="20">
        <v>67</v>
      </c>
      <c r="V119" s="20">
        <v>26</v>
      </c>
      <c r="W119" s="20">
        <v>63</v>
      </c>
    </row>
    <row r="120" spans="1:23" x14ac:dyDescent="0.2">
      <c r="A120" s="21" t="s">
        <v>126</v>
      </c>
      <c r="B120" s="30">
        <v>100</v>
      </c>
      <c r="C120" s="30">
        <v>45.253165000000003</v>
      </c>
      <c r="D120" s="30">
        <v>66.613923999999997</v>
      </c>
      <c r="E120" s="30">
        <v>14.082278000000001</v>
      </c>
      <c r="F120" s="30">
        <v>28.955696</v>
      </c>
      <c r="G120" s="30">
        <v>47.78481</v>
      </c>
      <c r="H120" s="30">
        <v>42.879747000000002</v>
      </c>
      <c r="I120" s="30">
        <v>16.93038</v>
      </c>
      <c r="J120" s="30">
        <v>44.778480999999999</v>
      </c>
      <c r="K120" s="30">
        <v>60.917721999999998</v>
      </c>
      <c r="L120" s="30">
        <v>11.708861000000001</v>
      </c>
      <c r="M120" s="30">
        <v>26.265823000000001</v>
      </c>
      <c r="N120" s="30">
        <v>10.917721999999999</v>
      </c>
      <c r="O120" s="30">
        <v>19.462025000000001</v>
      </c>
      <c r="P120" s="30">
        <v>28.164556999999999</v>
      </c>
      <c r="Q120" s="30">
        <v>29.272151999999998</v>
      </c>
      <c r="R120" s="30">
        <v>27.21519</v>
      </c>
      <c r="S120" s="30">
        <v>24.525316</v>
      </c>
      <c r="T120" s="30">
        <v>27.21519</v>
      </c>
      <c r="U120" s="30">
        <v>10.601266000000001</v>
      </c>
      <c r="V120" s="30">
        <v>4.1139239999999999</v>
      </c>
      <c r="W120" s="30">
        <v>9.9683539999999997</v>
      </c>
    </row>
    <row r="121" spans="1:23" x14ac:dyDescent="0.2">
      <c r="A121" s="19" t="s">
        <v>393</v>
      </c>
      <c r="B121" s="20">
        <v>85</v>
      </c>
      <c r="C121" s="20">
        <v>45</v>
      </c>
      <c r="D121" s="20">
        <v>51</v>
      </c>
      <c r="E121" s="20">
        <v>12</v>
      </c>
      <c r="F121" s="20">
        <v>17</v>
      </c>
      <c r="G121" s="20">
        <v>42</v>
      </c>
      <c r="H121" s="20">
        <v>33</v>
      </c>
      <c r="I121" s="20">
        <v>12</v>
      </c>
      <c r="J121" s="20">
        <v>28</v>
      </c>
      <c r="K121" s="20">
        <v>53</v>
      </c>
      <c r="L121" s="20">
        <v>12</v>
      </c>
      <c r="M121" s="20">
        <v>18</v>
      </c>
      <c r="N121" s="20">
        <v>7</v>
      </c>
      <c r="O121" s="20">
        <v>11</v>
      </c>
      <c r="P121" s="20">
        <v>23</v>
      </c>
      <c r="Q121" s="20">
        <v>21</v>
      </c>
      <c r="R121" s="20">
        <v>19</v>
      </c>
      <c r="S121" s="20">
        <v>17</v>
      </c>
      <c r="T121" s="20">
        <v>20</v>
      </c>
      <c r="U121" s="20">
        <v>6</v>
      </c>
      <c r="V121" s="20">
        <v>1</v>
      </c>
      <c r="W121" s="20">
        <v>6</v>
      </c>
    </row>
    <row r="122" spans="1:23" x14ac:dyDescent="0.2">
      <c r="A122" s="21" t="s">
        <v>126</v>
      </c>
      <c r="B122" s="30">
        <v>100</v>
      </c>
      <c r="C122" s="30">
        <v>52.941175999999999</v>
      </c>
      <c r="D122" s="30">
        <v>60</v>
      </c>
      <c r="E122" s="30">
        <v>14.117647</v>
      </c>
      <c r="F122" s="30">
        <v>20</v>
      </c>
      <c r="G122" s="30">
        <v>49.411765000000003</v>
      </c>
      <c r="H122" s="30">
        <v>38.823529000000001</v>
      </c>
      <c r="I122" s="30">
        <v>14.117647</v>
      </c>
      <c r="J122" s="30">
        <v>32.941175999999999</v>
      </c>
      <c r="K122" s="30">
        <v>62.352941000000001</v>
      </c>
      <c r="L122" s="30">
        <v>14.117647</v>
      </c>
      <c r="M122" s="30">
        <v>21.176470999999999</v>
      </c>
      <c r="N122" s="30">
        <v>8.2352939999999997</v>
      </c>
      <c r="O122" s="30">
        <v>12.941176</v>
      </c>
      <c r="P122" s="30">
        <v>27.058824000000001</v>
      </c>
      <c r="Q122" s="30">
        <v>24.705881999999999</v>
      </c>
      <c r="R122" s="30">
        <v>22.352941000000001</v>
      </c>
      <c r="S122" s="30">
        <v>20</v>
      </c>
      <c r="T122" s="30">
        <v>23.529412000000001</v>
      </c>
      <c r="U122" s="30">
        <v>7.0588240000000004</v>
      </c>
      <c r="V122" s="30">
        <v>1.176471</v>
      </c>
      <c r="W122" s="30">
        <v>7.0588240000000004</v>
      </c>
    </row>
    <row r="123" spans="1:23" x14ac:dyDescent="0.2">
      <c r="A123" s="19" t="s">
        <v>135</v>
      </c>
      <c r="B123" s="20">
        <v>289</v>
      </c>
      <c r="C123" s="20">
        <v>94</v>
      </c>
      <c r="D123" s="20">
        <v>155</v>
      </c>
      <c r="E123" s="20">
        <v>37</v>
      </c>
      <c r="F123" s="20">
        <v>58</v>
      </c>
      <c r="G123" s="20">
        <v>101</v>
      </c>
      <c r="H123" s="20">
        <v>79</v>
      </c>
      <c r="I123" s="20">
        <v>32</v>
      </c>
      <c r="J123" s="20">
        <v>92</v>
      </c>
      <c r="K123" s="20">
        <v>135</v>
      </c>
      <c r="L123" s="20">
        <v>31</v>
      </c>
      <c r="M123" s="20">
        <v>60</v>
      </c>
      <c r="N123" s="20">
        <v>24</v>
      </c>
      <c r="O123" s="20">
        <v>50</v>
      </c>
      <c r="P123" s="20">
        <v>69</v>
      </c>
      <c r="Q123" s="20">
        <v>58</v>
      </c>
      <c r="R123" s="20">
        <v>55</v>
      </c>
      <c r="S123" s="20">
        <v>49</v>
      </c>
      <c r="T123" s="20">
        <v>56</v>
      </c>
      <c r="U123" s="20">
        <v>20</v>
      </c>
      <c r="V123" s="20">
        <v>31</v>
      </c>
      <c r="W123" s="20">
        <v>48</v>
      </c>
    </row>
    <row r="124" spans="1:23" x14ac:dyDescent="0.2">
      <c r="A124" s="21" t="s">
        <v>126</v>
      </c>
      <c r="B124" s="30">
        <v>100</v>
      </c>
      <c r="C124" s="30">
        <v>32.525951999999997</v>
      </c>
      <c r="D124" s="30">
        <v>53.633217999999999</v>
      </c>
      <c r="E124" s="30">
        <v>12.802768</v>
      </c>
      <c r="F124" s="30">
        <v>20.069203999999999</v>
      </c>
      <c r="G124" s="30">
        <v>34.948096999999997</v>
      </c>
      <c r="H124" s="30">
        <v>27.335640000000001</v>
      </c>
      <c r="I124" s="30">
        <v>11.072664</v>
      </c>
      <c r="J124" s="30">
        <v>31.833909999999999</v>
      </c>
      <c r="K124" s="30">
        <v>46.712803000000001</v>
      </c>
      <c r="L124" s="30">
        <v>10.726644</v>
      </c>
      <c r="M124" s="30">
        <v>20.761246</v>
      </c>
      <c r="N124" s="30">
        <v>8.3044980000000006</v>
      </c>
      <c r="O124" s="30">
        <v>17.301037999999998</v>
      </c>
      <c r="P124" s="30">
        <v>23.875433000000001</v>
      </c>
      <c r="Q124" s="30">
        <v>20.069203999999999</v>
      </c>
      <c r="R124" s="30">
        <v>19.031141999999999</v>
      </c>
      <c r="S124" s="30">
        <v>16.955017000000002</v>
      </c>
      <c r="T124" s="30">
        <v>19.377162999999999</v>
      </c>
      <c r="U124" s="30">
        <v>6.9204150000000002</v>
      </c>
      <c r="V124" s="30">
        <v>10.726644</v>
      </c>
      <c r="W124" s="30">
        <v>16.608996999999999</v>
      </c>
    </row>
    <row r="125" spans="1:23" x14ac:dyDescent="0.2">
      <c r="A125" s="19" t="s">
        <v>868</v>
      </c>
      <c r="B125" s="20">
        <v>30</v>
      </c>
      <c r="C125" s="20">
        <v>12</v>
      </c>
      <c r="D125" s="20">
        <v>15</v>
      </c>
      <c r="E125" s="20">
        <v>6</v>
      </c>
      <c r="F125" s="20">
        <v>6</v>
      </c>
      <c r="G125" s="20">
        <v>8</v>
      </c>
      <c r="H125" s="20">
        <v>8</v>
      </c>
      <c r="I125" s="20">
        <v>6</v>
      </c>
      <c r="J125" s="20">
        <v>8</v>
      </c>
      <c r="K125" s="20">
        <v>10</v>
      </c>
      <c r="L125" s="20">
        <v>4</v>
      </c>
      <c r="M125" s="20">
        <v>6</v>
      </c>
      <c r="N125" s="20">
        <v>2</v>
      </c>
      <c r="O125" s="20">
        <v>3</v>
      </c>
      <c r="P125" s="20">
        <v>4</v>
      </c>
      <c r="Q125" s="20">
        <v>7</v>
      </c>
      <c r="R125" s="20">
        <v>5</v>
      </c>
      <c r="S125" s="20">
        <v>5</v>
      </c>
      <c r="T125" s="20">
        <v>4</v>
      </c>
      <c r="U125" s="20">
        <v>2</v>
      </c>
      <c r="V125" s="20">
        <v>2</v>
      </c>
      <c r="W125" s="20">
        <v>7</v>
      </c>
    </row>
    <row r="126" spans="1:23" x14ac:dyDescent="0.2">
      <c r="A126" s="21" t="s">
        <v>126</v>
      </c>
      <c r="B126" s="30">
        <v>100</v>
      </c>
      <c r="C126" s="30">
        <v>40</v>
      </c>
      <c r="D126" s="30">
        <v>50</v>
      </c>
      <c r="E126" s="30">
        <v>20</v>
      </c>
      <c r="F126" s="30">
        <v>20</v>
      </c>
      <c r="G126" s="30">
        <v>26.666667</v>
      </c>
      <c r="H126" s="30">
        <v>26.666667</v>
      </c>
      <c r="I126" s="30">
        <v>20</v>
      </c>
      <c r="J126" s="30">
        <v>26.666667</v>
      </c>
      <c r="K126" s="30">
        <v>33.333333000000003</v>
      </c>
      <c r="L126" s="30">
        <v>13.333333</v>
      </c>
      <c r="M126" s="30">
        <v>20</v>
      </c>
      <c r="N126" s="30">
        <v>6.6666670000000003</v>
      </c>
      <c r="O126" s="30">
        <v>10</v>
      </c>
      <c r="P126" s="30">
        <v>13.333333</v>
      </c>
      <c r="Q126" s="30">
        <v>23.333333</v>
      </c>
      <c r="R126" s="30">
        <v>16.666667</v>
      </c>
      <c r="S126" s="30">
        <v>16.666667</v>
      </c>
      <c r="T126" s="30">
        <v>13.333333</v>
      </c>
      <c r="U126" s="30">
        <v>6.6666670000000003</v>
      </c>
      <c r="V126" s="30">
        <v>6.6666670000000003</v>
      </c>
      <c r="W126" s="30">
        <v>23.333333</v>
      </c>
    </row>
    <row r="127" spans="1:23" x14ac:dyDescent="0.2">
      <c r="A127" s="18" t="s">
        <v>869</v>
      </c>
      <c r="B127" s="18"/>
      <c r="C127" s="18"/>
      <c r="D127" s="18"/>
      <c r="E127" s="18"/>
      <c r="F127" s="18"/>
      <c r="G127" s="18"/>
      <c r="H127" s="18"/>
      <c r="I127" s="18"/>
      <c r="J127" s="18"/>
      <c r="K127" s="18"/>
      <c r="L127" s="18"/>
      <c r="M127" s="18"/>
      <c r="N127" s="18"/>
      <c r="O127" s="18"/>
      <c r="P127" s="18"/>
      <c r="Q127" s="18"/>
      <c r="R127" s="18"/>
      <c r="S127" s="18"/>
      <c r="T127" s="18"/>
      <c r="U127" s="18"/>
      <c r="V127" s="18"/>
      <c r="W127" s="18"/>
    </row>
    <row r="128" spans="1:23" x14ac:dyDescent="0.2">
      <c r="A128" s="19" t="s">
        <v>870</v>
      </c>
      <c r="B128" s="20">
        <v>366</v>
      </c>
      <c r="C128" s="20">
        <v>133</v>
      </c>
      <c r="D128" s="20">
        <v>209</v>
      </c>
      <c r="E128" s="20">
        <v>65</v>
      </c>
      <c r="F128" s="20">
        <v>100</v>
      </c>
      <c r="G128" s="20">
        <v>163</v>
      </c>
      <c r="H128" s="20">
        <v>134</v>
      </c>
      <c r="I128" s="20">
        <v>72</v>
      </c>
      <c r="J128" s="20">
        <v>137</v>
      </c>
      <c r="K128" s="20">
        <v>182</v>
      </c>
      <c r="L128" s="20">
        <v>56</v>
      </c>
      <c r="M128" s="20">
        <v>81</v>
      </c>
      <c r="N128" s="20">
        <v>44</v>
      </c>
      <c r="O128" s="20">
        <v>55</v>
      </c>
      <c r="P128" s="20">
        <v>88</v>
      </c>
      <c r="Q128" s="20">
        <v>79</v>
      </c>
      <c r="R128" s="20">
        <v>85</v>
      </c>
      <c r="S128" s="20">
        <v>75</v>
      </c>
      <c r="T128" s="20">
        <v>88</v>
      </c>
      <c r="U128" s="20">
        <v>41</v>
      </c>
      <c r="V128" s="20">
        <v>24</v>
      </c>
      <c r="W128" s="20">
        <v>51</v>
      </c>
    </row>
    <row r="129" spans="1:23" x14ac:dyDescent="0.2">
      <c r="A129" s="21" t="s">
        <v>126</v>
      </c>
      <c r="B129" s="30">
        <v>100</v>
      </c>
      <c r="C129" s="30">
        <v>36.338797999999997</v>
      </c>
      <c r="D129" s="30">
        <v>57.103825000000001</v>
      </c>
      <c r="E129" s="30">
        <v>17.759563</v>
      </c>
      <c r="F129" s="30">
        <v>27.322403999999999</v>
      </c>
      <c r="G129" s="30">
        <v>44.535519000000001</v>
      </c>
      <c r="H129" s="30">
        <v>36.612022000000003</v>
      </c>
      <c r="I129" s="30">
        <v>19.672131</v>
      </c>
      <c r="J129" s="30">
        <v>37.431694</v>
      </c>
      <c r="K129" s="30">
        <v>49.726776000000001</v>
      </c>
      <c r="L129" s="30">
        <v>15.300546000000001</v>
      </c>
      <c r="M129" s="30">
        <v>22.131148</v>
      </c>
      <c r="N129" s="30">
        <v>12.021858</v>
      </c>
      <c r="O129" s="30">
        <v>15.027322</v>
      </c>
      <c r="P129" s="30">
        <v>24.043716</v>
      </c>
      <c r="Q129" s="30">
        <v>21.584699000000001</v>
      </c>
      <c r="R129" s="30">
        <v>23.224043999999999</v>
      </c>
      <c r="S129" s="30">
        <v>20.491803000000001</v>
      </c>
      <c r="T129" s="30">
        <v>24.043716</v>
      </c>
      <c r="U129" s="30">
        <v>11.202185999999999</v>
      </c>
      <c r="V129" s="30">
        <v>6.5573769999999998</v>
      </c>
      <c r="W129" s="30">
        <v>13.934426</v>
      </c>
    </row>
    <row r="130" spans="1:23" x14ac:dyDescent="0.2">
      <c r="A130" s="19" t="s">
        <v>871</v>
      </c>
      <c r="B130" s="20">
        <v>1212</v>
      </c>
      <c r="C130" s="20">
        <v>461</v>
      </c>
      <c r="D130" s="20">
        <v>763</v>
      </c>
      <c r="E130" s="20">
        <v>169</v>
      </c>
      <c r="F130" s="20">
        <v>339</v>
      </c>
      <c r="G130" s="20">
        <v>584</v>
      </c>
      <c r="H130" s="20">
        <v>541</v>
      </c>
      <c r="I130" s="20">
        <v>203</v>
      </c>
      <c r="J130" s="20">
        <v>516</v>
      </c>
      <c r="K130" s="20">
        <v>681</v>
      </c>
      <c r="L130" s="20">
        <v>139</v>
      </c>
      <c r="M130" s="20">
        <v>299</v>
      </c>
      <c r="N130" s="20">
        <v>142</v>
      </c>
      <c r="O130" s="20">
        <v>215</v>
      </c>
      <c r="P130" s="20">
        <v>326</v>
      </c>
      <c r="Q130" s="20">
        <v>339</v>
      </c>
      <c r="R130" s="20">
        <v>300</v>
      </c>
      <c r="S130" s="20">
        <v>271</v>
      </c>
      <c r="T130" s="20">
        <v>312</v>
      </c>
      <c r="U130" s="20">
        <v>127</v>
      </c>
      <c r="V130" s="20">
        <v>57</v>
      </c>
      <c r="W130" s="20">
        <v>121</v>
      </c>
    </row>
    <row r="131" spans="1:23" x14ac:dyDescent="0.2">
      <c r="A131" s="21" t="s">
        <v>126</v>
      </c>
      <c r="B131" s="30">
        <v>100</v>
      </c>
      <c r="C131" s="30">
        <v>38.036304000000001</v>
      </c>
      <c r="D131" s="30">
        <v>62.953795</v>
      </c>
      <c r="E131" s="30">
        <v>13.943894</v>
      </c>
      <c r="F131" s="30">
        <v>27.970296999999999</v>
      </c>
      <c r="G131" s="30">
        <v>48.184818</v>
      </c>
      <c r="H131" s="30">
        <v>44.636963999999999</v>
      </c>
      <c r="I131" s="30">
        <v>16.749175000000001</v>
      </c>
      <c r="J131" s="30">
        <v>42.574257000000003</v>
      </c>
      <c r="K131" s="30">
        <v>56.188119</v>
      </c>
      <c r="L131" s="30">
        <v>11.468647000000001</v>
      </c>
      <c r="M131" s="30">
        <v>24.669967</v>
      </c>
      <c r="N131" s="30">
        <v>11.716172</v>
      </c>
      <c r="O131" s="30">
        <v>17.739274000000002</v>
      </c>
      <c r="P131" s="30">
        <v>26.897690000000001</v>
      </c>
      <c r="Q131" s="30">
        <v>27.970296999999999</v>
      </c>
      <c r="R131" s="30">
        <v>24.752475</v>
      </c>
      <c r="S131" s="30">
        <v>22.359736000000002</v>
      </c>
      <c r="T131" s="30">
        <v>25.742574000000001</v>
      </c>
      <c r="U131" s="30">
        <v>10.478548</v>
      </c>
      <c r="V131" s="30">
        <v>4.7029699999999997</v>
      </c>
      <c r="W131" s="30">
        <v>9.9834980000000009</v>
      </c>
    </row>
    <row r="132" spans="1:23" x14ac:dyDescent="0.2">
      <c r="A132" s="19" t="s">
        <v>137</v>
      </c>
      <c r="B132" s="20">
        <v>112</v>
      </c>
      <c r="C132" s="20">
        <v>45</v>
      </c>
      <c r="D132" s="20">
        <v>73</v>
      </c>
      <c r="E132" s="20">
        <v>23</v>
      </c>
      <c r="F132" s="20">
        <v>36</v>
      </c>
      <c r="G132" s="20">
        <v>69</v>
      </c>
      <c r="H132" s="20">
        <v>60</v>
      </c>
      <c r="I132" s="20">
        <v>24</v>
      </c>
      <c r="J132" s="20">
        <v>55</v>
      </c>
      <c r="K132" s="20">
        <v>71</v>
      </c>
      <c r="L132" s="20">
        <v>14</v>
      </c>
      <c r="M132" s="20">
        <v>36</v>
      </c>
      <c r="N132" s="20">
        <v>15</v>
      </c>
      <c r="O132" s="20">
        <v>29</v>
      </c>
      <c r="P132" s="20">
        <v>40</v>
      </c>
      <c r="Q132" s="20">
        <v>43</v>
      </c>
      <c r="R132" s="20">
        <v>37</v>
      </c>
      <c r="S132" s="20">
        <v>37</v>
      </c>
      <c r="T132" s="20">
        <v>44</v>
      </c>
      <c r="U132" s="20">
        <v>15</v>
      </c>
      <c r="V132" s="20">
        <v>7</v>
      </c>
      <c r="W132" s="20">
        <v>5</v>
      </c>
    </row>
    <row r="133" spans="1:23" x14ac:dyDescent="0.2">
      <c r="A133" s="21" t="s">
        <v>126</v>
      </c>
      <c r="B133" s="30">
        <v>100</v>
      </c>
      <c r="C133" s="30">
        <v>40.178570999999998</v>
      </c>
      <c r="D133" s="30">
        <v>65.178571000000005</v>
      </c>
      <c r="E133" s="30">
        <v>20.535713999999999</v>
      </c>
      <c r="F133" s="30">
        <v>32.142856999999999</v>
      </c>
      <c r="G133" s="30">
        <v>61.607143000000001</v>
      </c>
      <c r="H133" s="30">
        <v>53.571429000000002</v>
      </c>
      <c r="I133" s="30">
        <v>21.428571000000002</v>
      </c>
      <c r="J133" s="30">
        <v>49.107143000000001</v>
      </c>
      <c r="K133" s="30">
        <v>63.392856999999999</v>
      </c>
      <c r="L133" s="30">
        <v>12.5</v>
      </c>
      <c r="M133" s="30">
        <v>32.142856999999999</v>
      </c>
      <c r="N133" s="30">
        <v>13.392856999999999</v>
      </c>
      <c r="O133" s="30">
        <v>25.892856999999999</v>
      </c>
      <c r="P133" s="30">
        <v>35.714286000000001</v>
      </c>
      <c r="Q133" s="30">
        <v>38.392856999999999</v>
      </c>
      <c r="R133" s="30">
        <v>33.035713999999999</v>
      </c>
      <c r="S133" s="30">
        <v>33.035713999999999</v>
      </c>
      <c r="T133" s="30">
        <v>39.285713999999999</v>
      </c>
      <c r="U133" s="30">
        <v>13.392856999999999</v>
      </c>
      <c r="V133" s="30">
        <v>6.25</v>
      </c>
      <c r="W133" s="30">
        <v>4.4642860000000004</v>
      </c>
    </row>
    <row r="134" spans="1:23" x14ac:dyDescent="0.2">
      <c r="A134" s="19" t="s">
        <v>138</v>
      </c>
      <c r="B134" s="20">
        <v>673</v>
      </c>
      <c r="C134" s="20">
        <v>259</v>
      </c>
      <c r="D134" s="20">
        <v>414</v>
      </c>
      <c r="E134" s="20">
        <v>110</v>
      </c>
      <c r="F134" s="20">
        <v>180</v>
      </c>
      <c r="G134" s="20">
        <v>302</v>
      </c>
      <c r="H134" s="20">
        <v>269</v>
      </c>
      <c r="I134" s="20">
        <v>106</v>
      </c>
      <c r="J134" s="20">
        <v>266</v>
      </c>
      <c r="K134" s="20">
        <v>364</v>
      </c>
      <c r="L134" s="20">
        <v>88</v>
      </c>
      <c r="M134" s="20">
        <v>161</v>
      </c>
      <c r="N134" s="20">
        <v>89</v>
      </c>
      <c r="O134" s="20">
        <v>128</v>
      </c>
      <c r="P134" s="20">
        <v>183</v>
      </c>
      <c r="Q134" s="20">
        <v>187</v>
      </c>
      <c r="R134" s="20">
        <v>172</v>
      </c>
      <c r="S134" s="20">
        <v>165</v>
      </c>
      <c r="T134" s="20">
        <v>172</v>
      </c>
      <c r="U134" s="20">
        <v>74</v>
      </c>
      <c r="V134" s="20">
        <v>52</v>
      </c>
      <c r="W134" s="20">
        <v>82</v>
      </c>
    </row>
    <row r="135" spans="1:23" x14ac:dyDescent="0.2">
      <c r="A135" s="21" t="s">
        <v>126</v>
      </c>
      <c r="B135" s="30">
        <v>100</v>
      </c>
      <c r="C135" s="30">
        <v>38.484397999999999</v>
      </c>
      <c r="D135" s="30">
        <v>61.515602000000001</v>
      </c>
      <c r="E135" s="30">
        <v>16.344725</v>
      </c>
      <c r="F135" s="30">
        <v>26.745913999999999</v>
      </c>
      <c r="G135" s="30">
        <v>44.873699999999999</v>
      </c>
      <c r="H135" s="30">
        <v>39.970281999999997</v>
      </c>
      <c r="I135" s="30">
        <v>15.750370999999999</v>
      </c>
      <c r="J135" s="30">
        <v>39.524517000000003</v>
      </c>
      <c r="K135" s="30">
        <v>54.086181000000003</v>
      </c>
      <c r="L135" s="30">
        <v>13.07578</v>
      </c>
      <c r="M135" s="30">
        <v>23.922733999999998</v>
      </c>
      <c r="N135" s="30">
        <v>13.224368</v>
      </c>
      <c r="O135" s="30">
        <v>19.019316</v>
      </c>
      <c r="P135" s="30">
        <v>27.191679000000001</v>
      </c>
      <c r="Q135" s="30">
        <v>27.786033</v>
      </c>
      <c r="R135" s="30">
        <v>25.557206999999998</v>
      </c>
      <c r="S135" s="30">
        <v>24.517088000000001</v>
      </c>
      <c r="T135" s="30">
        <v>25.557206999999998</v>
      </c>
      <c r="U135" s="30">
        <v>10.995542</v>
      </c>
      <c r="V135" s="30">
        <v>7.7265969999999999</v>
      </c>
      <c r="W135" s="30">
        <v>12.18425</v>
      </c>
    </row>
    <row r="136" spans="1:23" x14ac:dyDescent="0.2">
      <c r="A136" s="19" t="s">
        <v>872</v>
      </c>
      <c r="B136" s="20">
        <v>75</v>
      </c>
      <c r="C136" s="20">
        <v>31</v>
      </c>
      <c r="D136" s="20">
        <v>42</v>
      </c>
      <c r="E136" s="20">
        <v>14</v>
      </c>
      <c r="F136" s="20">
        <v>24</v>
      </c>
      <c r="G136" s="20">
        <v>29</v>
      </c>
      <c r="H136" s="20">
        <v>32</v>
      </c>
      <c r="I136" s="20">
        <v>15</v>
      </c>
      <c r="J136" s="20">
        <v>31</v>
      </c>
      <c r="K136" s="20">
        <v>33</v>
      </c>
      <c r="L136" s="20">
        <v>12</v>
      </c>
      <c r="M136" s="20">
        <v>18</v>
      </c>
      <c r="N136" s="20">
        <v>11</v>
      </c>
      <c r="O136" s="20">
        <v>13</v>
      </c>
      <c r="P136" s="20">
        <v>21</v>
      </c>
      <c r="Q136" s="20">
        <v>18</v>
      </c>
      <c r="R136" s="20">
        <v>25</v>
      </c>
      <c r="S136" s="20">
        <v>23</v>
      </c>
      <c r="T136" s="20">
        <v>23</v>
      </c>
      <c r="U136" s="20">
        <v>12</v>
      </c>
      <c r="V136" s="20">
        <v>8</v>
      </c>
      <c r="W136" s="20">
        <v>15</v>
      </c>
    </row>
    <row r="137" spans="1:23" x14ac:dyDescent="0.2">
      <c r="A137" s="21" t="s">
        <v>126</v>
      </c>
      <c r="B137" s="30">
        <v>100</v>
      </c>
      <c r="C137" s="30">
        <v>41.333333000000003</v>
      </c>
      <c r="D137" s="30">
        <v>56</v>
      </c>
      <c r="E137" s="30">
        <v>18.666667</v>
      </c>
      <c r="F137" s="30">
        <v>32</v>
      </c>
      <c r="G137" s="30">
        <v>38.666666999999997</v>
      </c>
      <c r="H137" s="30">
        <v>42.666666999999997</v>
      </c>
      <c r="I137" s="30">
        <v>20</v>
      </c>
      <c r="J137" s="30">
        <v>41.333333000000003</v>
      </c>
      <c r="K137" s="30">
        <v>44</v>
      </c>
      <c r="L137" s="30">
        <v>16</v>
      </c>
      <c r="M137" s="30">
        <v>24</v>
      </c>
      <c r="N137" s="30">
        <v>14.666667</v>
      </c>
      <c r="O137" s="30">
        <v>17.333333</v>
      </c>
      <c r="P137" s="30">
        <v>28</v>
      </c>
      <c r="Q137" s="30">
        <v>24</v>
      </c>
      <c r="R137" s="30">
        <v>33.333333000000003</v>
      </c>
      <c r="S137" s="30">
        <v>30.666667</v>
      </c>
      <c r="T137" s="30">
        <v>30.666667</v>
      </c>
      <c r="U137" s="30">
        <v>16</v>
      </c>
      <c r="V137" s="30">
        <v>10.666667</v>
      </c>
      <c r="W137" s="30">
        <v>20</v>
      </c>
    </row>
    <row r="138" spans="1:23" x14ac:dyDescent="0.2">
      <c r="A138" s="19" t="s">
        <v>873</v>
      </c>
      <c r="B138" s="20">
        <v>178</v>
      </c>
      <c r="C138" s="20">
        <v>67</v>
      </c>
      <c r="D138" s="20">
        <v>99</v>
      </c>
      <c r="E138" s="20">
        <v>23</v>
      </c>
      <c r="F138" s="20">
        <v>32</v>
      </c>
      <c r="G138" s="20">
        <v>61</v>
      </c>
      <c r="H138" s="20">
        <v>64</v>
      </c>
      <c r="I138" s="20">
        <v>20</v>
      </c>
      <c r="J138" s="20">
        <v>67</v>
      </c>
      <c r="K138" s="20">
        <v>75</v>
      </c>
      <c r="L138" s="20">
        <v>17</v>
      </c>
      <c r="M138" s="20">
        <v>31</v>
      </c>
      <c r="N138" s="20">
        <v>12</v>
      </c>
      <c r="O138" s="20">
        <v>15</v>
      </c>
      <c r="P138" s="20">
        <v>42</v>
      </c>
      <c r="Q138" s="20">
        <v>42</v>
      </c>
      <c r="R138" s="20">
        <v>36</v>
      </c>
      <c r="S138" s="20">
        <v>29</v>
      </c>
      <c r="T138" s="20">
        <v>36</v>
      </c>
      <c r="U138" s="20">
        <v>13</v>
      </c>
      <c r="V138" s="20">
        <v>13</v>
      </c>
      <c r="W138" s="20">
        <v>32</v>
      </c>
    </row>
    <row r="139" spans="1:23" x14ac:dyDescent="0.2">
      <c r="A139" s="21" t="s">
        <v>126</v>
      </c>
      <c r="B139" s="30">
        <v>100</v>
      </c>
      <c r="C139" s="30">
        <v>37.640448999999997</v>
      </c>
      <c r="D139" s="30">
        <v>55.617978000000001</v>
      </c>
      <c r="E139" s="30">
        <v>12.921348</v>
      </c>
      <c r="F139" s="30">
        <v>17.977528</v>
      </c>
      <c r="G139" s="30">
        <v>34.269663000000001</v>
      </c>
      <c r="H139" s="30">
        <v>35.955055999999999</v>
      </c>
      <c r="I139" s="30">
        <v>11.235955000000001</v>
      </c>
      <c r="J139" s="30">
        <v>37.640448999999997</v>
      </c>
      <c r="K139" s="30">
        <v>42.134830999999998</v>
      </c>
      <c r="L139" s="30">
        <v>9.5505619999999993</v>
      </c>
      <c r="M139" s="30">
        <v>17.41573</v>
      </c>
      <c r="N139" s="30">
        <v>6.7415729999999998</v>
      </c>
      <c r="O139" s="30">
        <v>8.4269660000000002</v>
      </c>
      <c r="P139" s="30">
        <v>23.595506</v>
      </c>
      <c r="Q139" s="30">
        <v>23.595506</v>
      </c>
      <c r="R139" s="30">
        <v>20.224719</v>
      </c>
      <c r="S139" s="30">
        <v>16.292134999999998</v>
      </c>
      <c r="T139" s="30">
        <v>20.224719</v>
      </c>
      <c r="U139" s="30">
        <v>7.3033710000000003</v>
      </c>
      <c r="V139" s="30">
        <v>7.3033710000000003</v>
      </c>
      <c r="W139" s="30">
        <v>17.977528</v>
      </c>
    </row>
    <row r="140" spans="1:23" x14ac:dyDescent="0.2">
      <c r="A140" s="19" t="s">
        <v>1441</v>
      </c>
      <c r="B140" s="20">
        <v>1644</v>
      </c>
      <c r="C140" s="20">
        <v>628</v>
      </c>
      <c r="D140" s="20">
        <v>1015</v>
      </c>
      <c r="E140" s="20">
        <v>240</v>
      </c>
      <c r="F140" s="20">
        <v>445</v>
      </c>
      <c r="G140" s="20">
        <v>760</v>
      </c>
      <c r="H140" s="20">
        <v>697</v>
      </c>
      <c r="I140" s="20">
        <v>274</v>
      </c>
      <c r="J140" s="20">
        <v>684</v>
      </c>
      <c r="K140" s="20">
        <v>899</v>
      </c>
      <c r="L140" s="20">
        <v>196</v>
      </c>
      <c r="M140" s="20">
        <v>400</v>
      </c>
      <c r="N140" s="20">
        <v>195</v>
      </c>
      <c r="O140" s="20">
        <v>307</v>
      </c>
      <c r="P140" s="20">
        <v>453</v>
      </c>
      <c r="Q140" s="20">
        <v>454</v>
      </c>
      <c r="R140" s="20">
        <v>412</v>
      </c>
      <c r="S140" s="20">
        <v>380</v>
      </c>
      <c r="T140" s="20">
        <v>424</v>
      </c>
      <c r="U140" s="20">
        <v>178</v>
      </c>
      <c r="V140" s="20">
        <v>95</v>
      </c>
      <c r="W140" s="20">
        <v>184</v>
      </c>
    </row>
    <row r="141" spans="1:23" x14ac:dyDescent="0.2">
      <c r="A141" s="21" t="s">
        <v>126</v>
      </c>
      <c r="B141" s="30">
        <v>100</v>
      </c>
      <c r="C141" s="30">
        <v>38.199513000000003</v>
      </c>
      <c r="D141" s="30">
        <v>61.739659000000003</v>
      </c>
      <c r="E141" s="30">
        <v>14.59854</v>
      </c>
      <c r="F141" s="30">
        <v>27.068127</v>
      </c>
      <c r="G141" s="30">
        <v>46.22871</v>
      </c>
      <c r="H141" s="30">
        <v>42.396594</v>
      </c>
      <c r="I141" s="30">
        <v>16.666667</v>
      </c>
      <c r="J141" s="30">
        <v>41.605839000000003</v>
      </c>
      <c r="K141" s="30">
        <v>54.683698</v>
      </c>
      <c r="L141" s="30">
        <v>11.922141</v>
      </c>
      <c r="M141" s="30">
        <v>24.3309</v>
      </c>
      <c r="N141" s="30">
        <v>11.861314</v>
      </c>
      <c r="O141" s="30">
        <v>18.673966</v>
      </c>
      <c r="P141" s="30">
        <v>27.554745</v>
      </c>
      <c r="Q141" s="30">
        <v>27.615572</v>
      </c>
      <c r="R141" s="30">
        <v>25.060827</v>
      </c>
      <c r="S141" s="30">
        <v>23.114355</v>
      </c>
      <c r="T141" s="30">
        <v>25.790754</v>
      </c>
      <c r="U141" s="30">
        <v>10.827251</v>
      </c>
      <c r="V141" s="30">
        <v>5.7785890000000002</v>
      </c>
      <c r="W141" s="30">
        <v>11.192214</v>
      </c>
    </row>
    <row r="142" spans="1:23" x14ac:dyDescent="0.2">
      <c r="A142" s="18" t="s">
        <v>874</v>
      </c>
      <c r="B142" s="18"/>
      <c r="C142" s="18"/>
      <c r="D142" s="18"/>
      <c r="E142" s="18"/>
      <c r="F142" s="18"/>
      <c r="G142" s="18"/>
      <c r="H142" s="18"/>
      <c r="I142" s="18"/>
      <c r="J142" s="18"/>
      <c r="K142" s="18"/>
      <c r="L142" s="18"/>
      <c r="M142" s="18"/>
      <c r="N142" s="18"/>
      <c r="O142" s="18"/>
      <c r="P142" s="18"/>
      <c r="Q142" s="18"/>
      <c r="R142" s="18"/>
      <c r="S142" s="18"/>
      <c r="T142" s="18"/>
      <c r="U142" s="18"/>
      <c r="V142" s="18"/>
      <c r="W142" s="18"/>
    </row>
    <row r="143" spans="1:23" x14ac:dyDescent="0.2">
      <c r="A143" s="21" t="s">
        <v>875</v>
      </c>
      <c r="B143" s="34">
        <v>366</v>
      </c>
      <c r="C143" s="34">
        <v>133</v>
      </c>
      <c r="D143" s="34">
        <v>209</v>
      </c>
      <c r="E143" s="34">
        <v>65</v>
      </c>
      <c r="F143" s="34">
        <v>100</v>
      </c>
      <c r="G143" s="34">
        <v>163</v>
      </c>
      <c r="H143" s="34">
        <v>134</v>
      </c>
      <c r="I143" s="34">
        <v>72</v>
      </c>
      <c r="J143" s="34">
        <v>137</v>
      </c>
      <c r="K143" s="34">
        <v>182</v>
      </c>
      <c r="L143" s="34">
        <v>56</v>
      </c>
      <c r="M143" s="34">
        <v>81</v>
      </c>
      <c r="N143" s="34">
        <v>44</v>
      </c>
      <c r="O143" s="34">
        <v>55</v>
      </c>
      <c r="P143" s="34">
        <v>88</v>
      </c>
      <c r="Q143" s="34">
        <v>79</v>
      </c>
      <c r="R143" s="34">
        <v>85</v>
      </c>
      <c r="S143" s="34">
        <v>75</v>
      </c>
      <c r="T143" s="34">
        <v>88</v>
      </c>
      <c r="U143" s="34">
        <v>41</v>
      </c>
      <c r="V143" s="34">
        <v>24</v>
      </c>
      <c r="W143" s="34">
        <v>51</v>
      </c>
    </row>
    <row r="144" spans="1:23" x14ac:dyDescent="0.2">
      <c r="A144" s="21" t="s">
        <v>126</v>
      </c>
      <c r="B144" s="30">
        <v>100</v>
      </c>
      <c r="C144" s="30">
        <v>36.338797999999997</v>
      </c>
      <c r="D144" s="30">
        <v>57.103825000000001</v>
      </c>
      <c r="E144" s="30">
        <v>17.759563</v>
      </c>
      <c r="F144" s="30">
        <v>27.322403999999999</v>
      </c>
      <c r="G144" s="30">
        <v>44.535519000000001</v>
      </c>
      <c r="H144" s="30">
        <v>36.612022000000003</v>
      </c>
      <c r="I144" s="30">
        <v>19.672131</v>
      </c>
      <c r="J144" s="30">
        <v>37.431694</v>
      </c>
      <c r="K144" s="30">
        <v>49.726776000000001</v>
      </c>
      <c r="L144" s="30">
        <v>15.300546000000001</v>
      </c>
      <c r="M144" s="30">
        <v>22.131148</v>
      </c>
      <c r="N144" s="30">
        <v>12.021858</v>
      </c>
      <c r="O144" s="30">
        <v>15.027322</v>
      </c>
      <c r="P144" s="30">
        <v>24.043716</v>
      </c>
      <c r="Q144" s="30">
        <v>21.584699000000001</v>
      </c>
      <c r="R144" s="30">
        <v>23.224043999999999</v>
      </c>
      <c r="S144" s="30">
        <v>20.491803000000001</v>
      </c>
      <c r="T144" s="30">
        <v>24.043716</v>
      </c>
      <c r="U144" s="30">
        <v>11.202185999999999</v>
      </c>
      <c r="V144" s="30">
        <v>6.5573769999999998</v>
      </c>
      <c r="W144" s="30">
        <v>13.934426</v>
      </c>
    </row>
    <row r="145" spans="1:23" x14ac:dyDescent="0.2">
      <c r="A145" s="21" t="s">
        <v>876</v>
      </c>
      <c r="B145" s="34">
        <v>954</v>
      </c>
      <c r="C145" s="34">
        <v>356</v>
      </c>
      <c r="D145" s="34">
        <v>588</v>
      </c>
      <c r="E145" s="34">
        <v>133</v>
      </c>
      <c r="F145" s="34">
        <v>255</v>
      </c>
      <c r="G145" s="34">
        <v>442</v>
      </c>
      <c r="H145" s="34">
        <v>402</v>
      </c>
      <c r="I145" s="34">
        <v>164</v>
      </c>
      <c r="J145" s="34">
        <v>403</v>
      </c>
      <c r="K145" s="34">
        <v>518</v>
      </c>
      <c r="L145" s="34">
        <v>106</v>
      </c>
      <c r="M145" s="34">
        <v>233</v>
      </c>
      <c r="N145" s="34">
        <v>107</v>
      </c>
      <c r="O145" s="34">
        <v>183</v>
      </c>
      <c r="P145" s="34">
        <v>268</v>
      </c>
      <c r="Q145" s="34">
        <v>259</v>
      </c>
      <c r="R145" s="34">
        <v>232</v>
      </c>
      <c r="S145" s="34">
        <v>208</v>
      </c>
      <c r="T145" s="34">
        <v>239</v>
      </c>
      <c r="U145" s="34">
        <v>100</v>
      </c>
      <c r="V145" s="34">
        <v>46</v>
      </c>
      <c r="W145" s="34">
        <v>104</v>
      </c>
    </row>
    <row r="146" spans="1:23" x14ac:dyDescent="0.2">
      <c r="A146" s="21" t="s">
        <v>126</v>
      </c>
      <c r="B146" s="30">
        <v>100</v>
      </c>
      <c r="C146" s="30">
        <v>37.316561999999998</v>
      </c>
      <c r="D146" s="30">
        <v>61.635219999999997</v>
      </c>
      <c r="E146" s="30">
        <v>13.9413</v>
      </c>
      <c r="F146" s="30">
        <v>26.729559999999999</v>
      </c>
      <c r="G146" s="30">
        <v>46.331237000000002</v>
      </c>
      <c r="H146" s="30">
        <v>42.138365</v>
      </c>
      <c r="I146" s="30">
        <v>17.190776</v>
      </c>
      <c r="J146" s="30">
        <v>42.243186999999999</v>
      </c>
      <c r="K146" s="30">
        <v>54.297694</v>
      </c>
      <c r="L146" s="30">
        <v>11.111110999999999</v>
      </c>
      <c r="M146" s="30">
        <v>24.423480000000001</v>
      </c>
      <c r="N146" s="30">
        <v>11.215933</v>
      </c>
      <c r="O146" s="30">
        <v>19.182390000000002</v>
      </c>
      <c r="P146" s="30">
        <v>28.092243</v>
      </c>
      <c r="Q146" s="30">
        <v>27.148847</v>
      </c>
      <c r="R146" s="30">
        <v>24.318657999999999</v>
      </c>
      <c r="S146" s="30">
        <v>21.802935000000002</v>
      </c>
      <c r="T146" s="30">
        <v>25.052410999999999</v>
      </c>
      <c r="U146" s="30">
        <v>10.48218</v>
      </c>
      <c r="V146" s="30">
        <v>4.8218030000000001</v>
      </c>
      <c r="W146" s="30">
        <v>10.901467999999999</v>
      </c>
    </row>
    <row r="147" spans="1:23" x14ac:dyDescent="0.2">
      <c r="A147" s="19" t="s">
        <v>877</v>
      </c>
      <c r="B147" s="20">
        <v>345</v>
      </c>
      <c r="C147" s="20">
        <v>134</v>
      </c>
      <c r="D147" s="20">
        <v>207</v>
      </c>
      <c r="E147" s="20">
        <v>51</v>
      </c>
      <c r="F147" s="20">
        <v>100</v>
      </c>
      <c r="G147" s="20">
        <v>165</v>
      </c>
      <c r="H147" s="20">
        <v>146</v>
      </c>
      <c r="I147" s="20">
        <v>60</v>
      </c>
      <c r="J147" s="20">
        <v>140</v>
      </c>
      <c r="K147" s="20">
        <v>189</v>
      </c>
      <c r="L147" s="20">
        <v>43</v>
      </c>
      <c r="M147" s="20">
        <v>81</v>
      </c>
      <c r="N147" s="20">
        <v>46</v>
      </c>
      <c r="O147" s="20">
        <v>65</v>
      </c>
      <c r="P147" s="20">
        <v>93</v>
      </c>
      <c r="Q147" s="20">
        <v>101</v>
      </c>
      <c r="R147" s="20">
        <v>85</v>
      </c>
      <c r="S147" s="20">
        <v>82</v>
      </c>
      <c r="T147" s="20">
        <v>86</v>
      </c>
      <c r="U147" s="20">
        <v>39</v>
      </c>
      <c r="V147" s="20">
        <v>24</v>
      </c>
      <c r="W147" s="20">
        <v>39</v>
      </c>
    </row>
    <row r="148" spans="1:23" x14ac:dyDescent="0.2">
      <c r="A148" s="21" t="s">
        <v>126</v>
      </c>
      <c r="B148" s="30">
        <v>100</v>
      </c>
      <c r="C148" s="30">
        <v>38.840580000000003</v>
      </c>
      <c r="D148" s="30">
        <v>60</v>
      </c>
      <c r="E148" s="30">
        <v>14.782609000000001</v>
      </c>
      <c r="F148" s="30">
        <v>28.985506999999998</v>
      </c>
      <c r="G148" s="30">
        <v>47.826087000000001</v>
      </c>
      <c r="H148" s="30">
        <v>42.318840999999999</v>
      </c>
      <c r="I148" s="30">
        <v>17.391304000000002</v>
      </c>
      <c r="J148" s="30">
        <v>40.579709999999999</v>
      </c>
      <c r="K148" s="30">
        <v>54.782609000000001</v>
      </c>
      <c r="L148" s="30">
        <v>12.463768</v>
      </c>
      <c r="M148" s="30">
        <v>23.478261</v>
      </c>
      <c r="N148" s="30">
        <v>13.333333</v>
      </c>
      <c r="O148" s="30">
        <v>18.840579999999999</v>
      </c>
      <c r="P148" s="30">
        <v>26.956522</v>
      </c>
      <c r="Q148" s="30">
        <v>29.275362000000001</v>
      </c>
      <c r="R148" s="30">
        <v>24.637681000000001</v>
      </c>
      <c r="S148" s="30">
        <v>23.768115999999999</v>
      </c>
      <c r="T148" s="30">
        <v>24.927536</v>
      </c>
      <c r="U148" s="30">
        <v>11.304347999999999</v>
      </c>
      <c r="V148" s="30">
        <v>6.9565219999999997</v>
      </c>
      <c r="W148" s="30">
        <v>11.304347999999999</v>
      </c>
    </row>
    <row r="149" spans="1:23" x14ac:dyDescent="0.2">
      <c r="A149" s="19" t="s">
        <v>878</v>
      </c>
      <c r="B149" s="20">
        <v>141</v>
      </c>
      <c r="C149" s="20">
        <v>52</v>
      </c>
      <c r="D149" s="20">
        <v>86</v>
      </c>
      <c r="E149" s="20">
        <v>37</v>
      </c>
      <c r="F149" s="20">
        <v>39</v>
      </c>
      <c r="G149" s="20">
        <v>74</v>
      </c>
      <c r="H149" s="20">
        <v>68</v>
      </c>
      <c r="I149" s="20">
        <v>25</v>
      </c>
      <c r="J149" s="20">
        <v>63</v>
      </c>
      <c r="K149" s="20">
        <v>81</v>
      </c>
      <c r="L149" s="20">
        <v>27</v>
      </c>
      <c r="M149" s="20">
        <v>39</v>
      </c>
      <c r="N149" s="20">
        <v>26</v>
      </c>
      <c r="O149" s="20">
        <v>36</v>
      </c>
      <c r="P149" s="20">
        <v>42</v>
      </c>
      <c r="Q149" s="20">
        <v>47</v>
      </c>
      <c r="R149" s="20">
        <v>48</v>
      </c>
      <c r="S149" s="20">
        <v>46</v>
      </c>
      <c r="T149" s="20">
        <v>47</v>
      </c>
      <c r="U149" s="20">
        <v>21</v>
      </c>
      <c r="V149" s="20">
        <v>11</v>
      </c>
      <c r="W149" s="20">
        <v>16</v>
      </c>
    </row>
    <row r="150" spans="1:23" x14ac:dyDescent="0.2">
      <c r="A150" s="21" t="s">
        <v>126</v>
      </c>
      <c r="B150" s="30">
        <v>100</v>
      </c>
      <c r="C150" s="30">
        <v>36.879432999999999</v>
      </c>
      <c r="D150" s="30">
        <v>60.992908</v>
      </c>
      <c r="E150" s="30">
        <v>26.241135</v>
      </c>
      <c r="F150" s="30">
        <v>27.659573999999999</v>
      </c>
      <c r="G150" s="30">
        <v>52.48227</v>
      </c>
      <c r="H150" s="30">
        <v>48.226950000000002</v>
      </c>
      <c r="I150" s="30">
        <v>17.730495999999999</v>
      </c>
      <c r="J150" s="30">
        <v>44.680850999999997</v>
      </c>
      <c r="K150" s="30">
        <v>57.446809000000002</v>
      </c>
      <c r="L150" s="30">
        <v>19.148935999999999</v>
      </c>
      <c r="M150" s="30">
        <v>27.659573999999999</v>
      </c>
      <c r="N150" s="30">
        <v>18.439716000000001</v>
      </c>
      <c r="O150" s="30">
        <v>25.531915000000001</v>
      </c>
      <c r="P150" s="30">
        <v>29.787234000000002</v>
      </c>
      <c r="Q150" s="30">
        <v>33.333333000000003</v>
      </c>
      <c r="R150" s="30">
        <v>34.042552999999998</v>
      </c>
      <c r="S150" s="30">
        <v>32.624113000000001</v>
      </c>
      <c r="T150" s="30">
        <v>33.333333000000003</v>
      </c>
      <c r="U150" s="30">
        <v>14.893617000000001</v>
      </c>
      <c r="V150" s="30">
        <v>7.801418</v>
      </c>
      <c r="W150" s="30">
        <v>11.347518000000001</v>
      </c>
    </row>
    <row r="151" spans="1:23" x14ac:dyDescent="0.2">
      <c r="A151" s="19" t="s">
        <v>879</v>
      </c>
      <c r="B151" s="20">
        <v>56</v>
      </c>
      <c r="C151" s="20">
        <v>25</v>
      </c>
      <c r="D151" s="20">
        <v>41</v>
      </c>
      <c r="E151" s="20">
        <v>9</v>
      </c>
      <c r="F151" s="20">
        <v>17</v>
      </c>
      <c r="G151" s="20">
        <v>21</v>
      </c>
      <c r="H151" s="20">
        <v>22</v>
      </c>
      <c r="I151" s="20">
        <v>7</v>
      </c>
      <c r="J151" s="20">
        <v>23</v>
      </c>
      <c r="K151" s="20">
        <v>32</v>
      </c>
      <c r="L151" s="20">
        <v>7</v>
      </c>
      <c r="M151" s="20">
        <v>18</v>
      </c>
      <c r="N151" s="20">
        <v>7</v>
      </c>
      <c r="O151" s="20">
        <v>7</v>
      </c>
      <c r="P151" s="20">
        <v>20</v>
      </c>
      <c r="Q151" s="20">
        <v>14</v>
      </c>
      <c r="R151" s="20">
        <v>14</v>
      </c>
      <c r="S151" s="20">
        <v>17</v>
      </c>
      <c r="T151" s="20">
        <v>17</v>
      </c>
      <c r="U151" s="20">
        <v>11</v>
      </c>
      <c r="V151" s="20">
        <v>0</v>
      </c>
      <c r="W151" s="20">
        <v>3</v>
      </c>
    </row>
    <row r="152" spans="1:23" x14ac:dyDescent="0.2">
      <c r="A152" s="21" t="s">
        <v>126</v>
      </c>
      <c r="B152" s="30">
        <v>100</v>
      </c>
      <c r="C152" s="30">
        <v>44.642856999999999</v>
      </c>
      <c r="D152" s="30">
        <v>73.214286000000001</v>
      </c>
      <c r="E152" s="30">
        <v>16.071428999999998</v>
      </c>
      <c r="F152" s="30">
        <v>30.357143000000001</v>
      </c>
      <c r="G152" s="30">
        <v>37.5</v>
      </c>
      <c r="H152" s="30">
        <v>39.285713999999999</v>
      </c>
      <c r="I152" s="30">
        <v>12.5</v>
      </c>
      <c r="J152" s="30">
        <v>41.071429000000002</v>
      </c>
      <c r="K152" s="30">
        <v>57.142856999999999</v>
      </c>
      <c r="L152" s="30">
        <v>12.5</v>
      </c>
      <c r="M152" s="30">
        <v>32.142856999999999</v>
      </c>
      <c r="N152" s="30">
        <v>12.5</v>
      </c>
      <c r="O152" s="30">
        <v>12.5</v>
      </c>
      <c r="P152" s="30">
        <v>35.714286000000001</v>
      </c>
      <c r="Q152" s="30">
        <v>25</v>
      </c>
      <c r="R152" s="30">
        <v>25</v>
      </c>
      <c r="S152" s="30">
        <v>30.357143000000001</v>
      </c>
      <c r="T152" s="30">
        <v>30.357143000000001</v>
      </c>
      <c r="U152" s="30">
        <v>19.642856999999999</v>
      </c>
      <c r="V152" s="30">
        <v>0</v>
      </c>
      <c r="W152" s="30">
        <v>5.3571429999999998</v>
      </c>
    </row>
    <row r="153" spans="1:23" x14ac:dyDescent="0.2">
      <c r="A153" s="19" t="s">
        <v>880</v>
      </c>
      <c r="B153" s="20">
        <v>48</v>
      </c>
      <c r="C153" s="20">
        <v>16</v>
      </c>
      <c r="D153" s="20">
        <v>27</v>
      </c>
      <c r="E153" s="20">
        <v>4</v>
      </c>
      <c r="F153" s="20">
        <v>13</v>
      </c>
      <c r="G153" s="20">
        <v>20</v>
      </c>
      <c r="H153" s="20">
        <v>21</v>
      </c>
      <c r="I153" s="20">
        <v>6</v>
      </c>
      <c r="J153" s="20">
        <v>20</v>
      </c>
      <c r="K153" s="20">
        <v>25</v>
      </c>
      <c r="L153" s="20">
        <v>4</v>
      </c>
      <c r="M153" s="20">
        <v>12</v>
      </c>
      <c r="N153" s="20">
        <v>2</v>
      </c>
      <c r="O153" s="20">
        <v>7</v>
      </c>
      <c r="P153" s="20">
        <v>9</v>
      </c>
      <c r="Q153" s="20">
        <v>12</v>
      </c>
      <c r="R153" s="20">
        <v>12</v>
      </c>
      <c r="S153" s="20">
        <v>12</v>
      </c>
      <c r="T153" s="20">
        <v>15</v>
      </c>
      <c r="U153" s="20">
        <v>2</v>
      </c>
      <c r="V153" s="20">
        <v>7</v>
      </c>
      <c r="W153" s="20">
        <v>10</v>
      </c>
    </row>
    <row r="154" spans="1:23" x14ac:dyDescent="0.2">
      <c r="A154" s="21" t="s">
        <v>126</v>
      </c>
      <c r="B154" s="30">
        <v>100</v>
      </c>
      <c r="C154" s="30">
        <v>33.333333000000003</v>
      </c>
      <c r="D154" s="30">
        <v>56.25</v>
      </c>
      <c r="E154" s="30">
        <v>8.3333329999999997</v>
      </c>
      <c r="F154" s="30">
        <v>27.083333</v>
      </c>
      <c r="G154" s="30">
        <v>41.666666999999997</v>
      </c>
      <c r="H154" s="30">
        <v>43.75</v>
      </c>
      <c r="I154" s="30">
        <v>12.5</v>
      </c>
      <c r="J154" s="30">
        <v>41.666666999999997</v>
      </c>
      <c r="K154" s="30">
        <v>52.083333000000003</v>
      </c>
      <c r="L154" s="30">
        <v>8.3333329999999997</v>
      </c>
      <c r="M154" s="30">
        <v>25</v>
      </c>
      <c r="N154" s="30">
        <v>4.1666670000000003</v>
      </c>
      <c r="O154" s="30">
        <v>14.583333</v>
      </c>
      <c r="P154" s="30">
        <v>18.75</v>
      </c>
      <c r="Q154" s="30">
        <v>25</v>
      </c>
      <c r="R154" s="30">
        <v>25</v>
      </c>
      <c r="S154" s="30">
        <v>25</v>
      </c>
      <c r="T154" s="30">
        <v>31.25</v>
      </c>
      <c r="U154" s="30">
        <v>4.1666670000000003</v>
      </c>
      <c r="V154" s="30">
        <v>14.583333</v>
      </c>
      <c r="W154" s="30">
        <v>20.833333</v>
      </c>
    </row>
    <row r="155" spans="1:23" x14ac:dyDescent="0.2">
      <c r="A155" s="19" t="s">
        <v>881</v>
      </c>
      <c r="B155" s="20">
        <v>20</v>
      </c>
      <c r="C155" s="20">
        <v>9</v>
      </c>
      <c r="D155" s="20">
        <v>14</v>
      </c>
      <c r="E155" s="20">
        <v>1</v>
      </c>
      <c r="F155" s="20">
        <v>3</v>
      </c>
      <c r="G155" s="20">
        <v>9</v>
      </c>
      <c r="H155" s="20">
        <v>7</v>
      </c>
      <c r="I155" s="20">
        <v>2</v>
      </c>
      <c r="J155" s="20">
        <v>6</v>
      </c>
      <c r="K155" s="20">
        <v>8</v>
      </c>
      <c r="L155" s="20">
        <v>0</v>
      </c>
      <c r="M155" s="20">
        <v>4</v>
      </c>
      <c r="N155" s="20">
        <v>1</v>
      </c>
      <c r="O155" s="20">
        <v>1</v>
      </c>
      <c r="P155" s="20">
        <v>4</v>
      </c>
      <c r="Q155" s="20">
        <v>3</v>
      </c>
      <c r="R155" s="20">
        <v>4</v>
      </c>
      <c r="S155" s="20">
        <v>4</v>
      </c>
      <c r="T155" s="20">
        <v>5</v>
      </c>
      <c r="U155" s="20">
        <v>1</v>
      </c>
      <c r="V155" s="20">
        <v>2</v>
      </c>
      <c r="W155" s="20">
        <v>2</v>
      </c>
    </row>
    <row r="156" spans="1:23" x14ac:dyDescent="0.2">
      <c r="A156" s="21" t="s">
        <v>126</v>
      </c>
      <c r="B156" s="30">
        <v>100</v>
      </c>
      <c r="C156" s="30">
        <v>45</v>
      </c>
      <c r="D156" s="30">
        <v>70</v>
      </c>
      <c r="E156" s="30">
        <v>5</v>
      </c>
      <c r="F156" s="30">
        <v>15</v>
      </c>
      <c r="G156" s="30">
        <v>45</v>
      </c>
      <c r="H156" s="30">
        <v>35</v>
      </c>
      <c r="I156" s="30">
        <v>10</v>
      </c>
      <c r="J156" s="30">
        <v>30</v>
      </c>
      <c r="K156" s="30">
        <v>40</v>
      </c>
      <c r="L156" s="30">
        <v>0</v>
      </c>
      <c r="M156" s="30">
        <v>20</v>
      </c>
      <c r="N156" s="30">
        <v>5</v>
      </c>
      <c r="O156" s="30">
        <v>5</v>
      </c>
      <c r="P156" s="30">
        <v>20</v>
      </c>
      <c r="Q156" s="30">
        <v>15</v>
      </c>
      <c r="R156" s="30">
        <v>20</v>
      </c>
      <c r="S156" s="30">
        <v>20</v>
      </c>
      <c r="T156" s="30">
        <v>25</v>
      </c>
      <c r="U156" s="30">
        <v>5</v>
      </c>
      <c r="V156" s="30">
        <v>10</v>
      </c>
      <c r="W156" s="30">
        <v>10</v>
      </c>
    </row>
    <row r="157" spans="1:23" x14ac:dyDescent="0.2">
      <c r="A157" s="19" t="s">
        <v>882</v>
      </c>
      <c r="B157" s="20">
        <v>4</v>
      </c>
      <c r="C157" s="20">
        <v>1</v>
      </c>
      <c r="D157" s="20">
        <v>1</v>
      </c>
      <c r="E157" s="20">
        <v>0</v>
      </c>
      <c r="F157" s="20">
        <v>0</v>
      </c>
      <c r="G157" s="20">
        <v>0</v>
      </c>
      <c r="H157" s="20">
        <v>0</v>
      </c>
      <c r="I157" s="20">
        <v>0</v>
      </c>
      <c r="J157" s="20">
        <v>0</v>
      </c>
      <c r="K157" s="20">
        <v>1</v>
      </c>
      <c r="L157" s="20">
        <v>0</v>
      </c>
      <c r="M157" s="20">
        <v>0</v>
      </c>
      <c r="N157" s="20">
        <v>0</v>
      </c>
      <c r="O157" s="20">
        <v>0</v>
      </c>
      <c r="P157" s="20">
        <v>0</v>
      </c>
      <c r="Q157" s="20">
        <v>0</v>
      </c>
      <c r="R157" s="20">
        <v>0</v>
      </c>
      <c r="S157" s="20">
        <v>0</v>
      </c>
      <c r="T157" s="20">
        <v>0</v>
      </c>
      <c r="U157" s="20">
        <v>0</v>
      </c>
      <c r="V157" s="20">
        <v>0</v>
      </c>
      <c r="W157" s="20">
        <v>2</v>
      </c>
    </row>
    <row r="158" spans="1:23" x14ac:dyDescent="0.2">
      <c r="A158" s="21" t="s">
        <v>126</v>
      </c>
      <c r="B158" s="30">
        <v>100</v>
      </c>
      <c r="C158" s="30">
        <v>25</v>
      </c>
      <c r="D158" s="30">
        <v>25</v>
      </c>
      <c r="E158" s="30">
        <v>0</v>
      </c>
      <c r="F158" s="30">
        <v>0</v>
      </c>
      <c r="G158" s="30">
        <v>0</v>
      </c>
      <c r="H158" s="30">
        <v>0</v>
      </c>
      <c r="I158" s="30">
        <v>0</v>
      </c>
      <c r="J158" s="30">
        <v>0</v>
      </c>
      <c r="K158" s="30">
        <v>25</v>
      </c>
      <c r="L158" s="30">
        <v>0</v>
      </c>
      <c r="M158" s="30">
        <v>0</v>
      </c>
      <c r="N158" s="30">
        <v>0</v>
      </c>
      <c r="O158" s="30">
        <v>0</v>
      </c>
      <c r="P158" s="30">
        <v>0</v>
      </c>
      <c r="Q158" s="30">
        <v>0</v>
      </c>
      <c r="R158" s="30">
        <v>0</v>
      </c>
      <c r="S158" s="30">
        <v>0</v>
      </c>
      <c r="T158" s="30">
        <v>0</v>
      </c>
      <c r="U158" s="30">
        <v>0</v>
      </c>
      <c r="V158" s="30">
        <v>0</v>
      </c>
      <c r="W158" s="30">
        <v>50</v>
      </c>
    </row>
    <row r="159" spans="1:23" x14ac:dyDescent="0.2">
      <c r="A159" s="19" t="s">
        <v>883</v>
      </c>
      <c r="B159" s="20">
        <v>2</v>
      </c>
      <c r="C159" s="20">
        <v>0</v>
      </c>
      <c r="D159" s="20">
        <v>1</v>
      </c>
      <c r="E159" s="20">
        <v>0</v>
      </c>
      <c r="F159" s="20">
        <v>0</v>
      </c>
      <c r="G159" s="20">
        <v>0</v>
      </c>
      <c r="H159" s="20">
        <v>1</v>
      </c>
      <c r="I159" s="20">
        <v>0</v>
      </c>
      <c r="J159" s="20">
        <v>0</v>
      </c>
      <c r="K159" s="20">
        <v>2</v>
      </c>
      <c r="L159" s="20">
        <v>0</v>
      </c>
      <c r="M159" s="20">
        <v>0</v>
      </c>
      <c r="N159" s="20">
        <v>0</v>
      </c>
      <c r="O159" s="20">
        <v>0</v>
      </c>
      <c r="P159" s="20">
        <v>0</v>
      </c>
      <c r="Q159" s="20">
        <v>0</v>
      </c>
      <c r="R159" s="20">
        <v>0</v>
      </c>
      <c r="S159" s="20">
        <v>0</v>
      </c>
      <c r="T159" s="20">
        <v>0</v>
      </c>
      <c r="U159" s="20">
        <v>0</v>
      </c>
      <c r="V159" s="20">
        <v>0</v>
      </c>
      <c r="W159" s="20">
        <v>0</v>
      </c>
    </row>
    <row r="160" spans="1:23" x14ac:dyDescent="0.2">
      <c r="A160" s="21" t="s">
        <v>126</v>
      </c>
      <c r="B160" s="30">
        <v>100</v>
      </c>
      <c r="C160" s="30">
        <v>0</v>
      </c>
      <c r="D160" s="30">
        <v>50</v>
      </c>
      <c r="E160" s="30">
        <v>0</v>
      </c>
      <c r="F160" s="30">
        <v>0</v>
      </c>
      <c r="G160" s="30">
        <v>0</v>
      </c>
      <c r="H160" s="30">
        <v>50</v>
      </c>
      <c r="I160" s="30">
        <v>0</v>
      </c>
      <c r="J160" s="30">
        <v>0</v>
      </c>
      <c r="K160" s="30">
        <v>100</v>
      </c>
      <c r="L160" s="30">
        <v>0</v>
      </c>
      <c r="M160" s="30">
        <v>0</v>
      </c>
      <c r="N160" s="30">
        <v>0</v>
      </c>
      <c r="O160" s="30">
        <v>0</v>
      </c>
      <c r="P160" s="30">
        <v>0</v>
      </c>
      <c r="Q160" s="30">
        <v>0</v>
      </c>
      <c r="R160" s="30">
        <v>0</v>
      </c>
      <c r="S160" s="30">
        <v>0</v>
      </c>
      <c r="T160" s="30">
        <v>0</v>
      </c>
      <c r="U160" s="30">
        <v>0</v>
      </c>
      <c r="V160" s="30">
        <v>0</v>
      </c>
      <c r="W160" s="30">
        <v>0</v>
      </c>
    </row>
    <row r="161" spans="1:23" x14ac:dyDescent="0.2">
      <c r="A161" s="19" t="s">
        <v>884</v>
      </c>
      <c r="B161" s="20">
        <v>2</v>
      </c>
      <c r="C161" s="20">
        <v>2</v>
      </c>
      <c r="D161" s="20">
        <v>2</v>
      </c>
      <c r="E161" s="20">
        <v>1</v>
      </c>
      <c r="F161" s="20">
        <v>2</v>
      </c>
      <c r="G161" s="20">
        <v>2</v>
      </c>
      <c r="H161" s="20">
        <v>2</v>
      </c>
      <c r="I161" s="20">
        <v>1</v>
      </c>
      <c r="J161" s="20">
        <v>2</v>
      </c>
      <c r="K161" s="20">
        <v>2</v>
      </c>
      <c r="L161" s="20">
        <v>1</v>
      </c>
      <c r="M161" s="20">
        <v>1</v>
      </c>
      <c r="N161" s="20">
        <v>2</v>
      </c>
      <c r="O161" s="20">
        <v>2</v>
      </c>
      <c r="P161" s="20">
        <v>2</v>
      </c>
      <c r="Q161" s="20">
        <v>2</v>
      </c>
      <c r="R161" s="20">
        <v>2</v>
      </c>
      <c r="S161" s="20">
        <v>2</v>
      </c>
      <c r="T161" s="20">
        <v>2</v>
      </c>
      <c r="U161" s="20">
        <v>1</v>
      </c>
      <c r="V161" s="20">
        <v>0</v>
      </c>
      <c r="W161" s="20">
        <v>0</v>
      </c>
    </row>
    <row r="162" spans="1:23" x14ac:dyDescent="0.2">
      <c r="A162" s="21" t="s">
        <v>126</v>
      </c>
      <c r="B162" s="30">
        <v>100</v>
      </c>
      <c r="C162" s="30">
        <v>100</v>
      </c>
      <c r="D162" s="30">
        <v>100</v>
      </c>
      <c r="E162" s="30">
        <v>50</v>
      </c>
      <c r="F162" s="30">
        <v>100</v>
      </c>
      <c r="G162" s="30">
        <v>100</v>
      </c>
      <c r="H162" s="30">
        <v>100</v>
      </c>
      <c r="I162" s="30">
        <v>50</v>
      </c>
      <c r="J162" s="30">
        <v>100</v>
      </c>
      <c r="K162" s="30">
        <v>100</v>
      </c>
      <c r="L162" s="30">
        <v>50</v>
      </c>
      <c r="M162" s="30">
        <v>50</v>
      </c>
      <c r="N162" s="30">
        <v>100</v>
      </c>
      <c r="O162" s="30">
        <v>100</v>
      </c>
      <c r="P162" s="30">
        <v>100</v>
      </c>
      <c r="Q162" s="30">
        <v>100</v>
      </c>
      <c r="R162" s="30">
        <v>100</v>
      </c>
      <c r="S162" s="30">
        <v>100</v>
      </c>
      <c r="T162" s="30">
        <v>100</v>
      </c>
      <c r="U162" s="30">
        <v>50</v>
      </c>
      <c r="V162" s="30">
        <v>0</v>
      </c>
      <c r="W162" s="30">
        <v>0</v>
      </c>
    </row>
    <row r="163" spans="1:23" x14ac:dyDescent="0.2">
      <c r="A163" s="19" t="s">
        <v>873</v>
      </c>
      <c r="B163" s="20">
        <v>250</v>
      </c>
      <c r="C163" s="20">
        <v>100</v>
      </c>
      <c r="D163" s="20">
        <v>147</v>
      </c>
      <c r="E163" s="20">
        <v>27</v>
      </c>
      <c r="F163" s="20">
        <v>48</v>
      </c>
      <c r="G163" s="20">
        <v>88</v>
      </c>
      <c r="H163" s="20">
        <v>92</v>
      </c>
      <c r="I163" s="20">
        <v>29</v>
      </c>
      <c r="J163" s="20">
        <v>94</v>
      </c>
      <c r="K163" s="20">
        <v>116</v>
      </c>
      <c r="L163" s="20">
        <v>25</v>
      </c>
      <c r="M163" s="20">
        <v>43</v>
      </c>
      <c r="N163" s="20">
        <v>16</v>
      </c>
      <c r="O163" s="20">
        <v>21</v>
      </c>
      <c r="P163" s="20">
        <v>57</v>
      </c>
      <c r="Q163" s="20">
        <v>58</v>
      </c>
      <c r="R163" s="20">
        <v>51</v>
      </c>
      <c r="S163" s="20">
        <v>38</v>
      </c>
      <c r="T163" s="20">
        <v>49</v>
      </c>
      <c r="U163" s="20">
        <v>16</v>
      </c>
      <c r="V163" s="20">
        <v>18</v>
      </c>
      <c r="W163" s="20">
        <v>40</v>
      </c>
    </row>
    <row r="164" spans="1:23" x14ac:dyDescent="0.2">
      <c r="A164" s="21" t="s">
        <v>126</v>
      </c>
      <c r="B164" s="30">
        <v>100</v>
      </c>
      <c r="C164" s="30">
        <v>40</v>
      </c>
      <c r="D164" s="30">
        <v>58.8</v>
      </c>
      <c r="E164" s="30">
        <v>10.8</v>
      </c>
      <c r="F164" s="30">
        <v>19.2</v>
      </c>
      <c r="G164" s="30">
        <v>35.200000000000003</v>
      </c>
      <c r="H164" s="30">
        <v>36.799999999999997</v>
      </c>
      <c r="I164" s="30">
        <v>11.6</v>
      </c>
      <c r="J164" s="30">
        <v>37.6</v>
      </c>
      <c r="K164" s="30">
        <v>46.4</v>
      </c>
      <c r="L164" s="30">
        <v>10</v>
      </c>
      <c r="M164" s="30">
        <v>17.2</v>
      </c>
      <c r="N164" s="30">
        <v>6.4</v>
      </c>
      <c r="O164" s="30">
        <v>8.4</v>
      </c>
      <c r="P164" s="30">
        <v>22.8</v>
      </c>
      <c r="Q164" s="30">
        <v>23.2</v>
      </c>
      <c r="R164" s="30">
        <v>20.399999999999999</v>
      </c>
      <c r="S164" s="30">
        <v>15.2</v>
      </c>
      <c r="T164" s="30">
        <v>19.600000000000001</v>
      </c>
      <c r="U164" s="30">
        <v>6.4</v>
      </c>
      <c r="V164" s="30">
        <v>7.2</v>
      </c>
      <c r="W164" s="30">
        <v>16</v>
      </c>
    </row>
    <row r="165" spans="1:23" x14ac:dyDescent="0.2">
      <c r="A165" s="18" t="s">
        <v>885</v>
      </c>
      <c r="B165" s="18"/>
      <c r="C165" s="18"/>
      <c r="D165" s="18"/>
      <c r="E165" s="18"/>
      <c r="F165" s="18"/>
      <c r="G165" s="18"/>
      <c r="H165" s="18"/>
      <c r="I165" s="18"/>
      <c r="J165" s="18"/>
      <c r="K165" s="18"/>
      <c r="L165" s="18"/>
      <c r="M165" s="18"/>
      <c r="N165" s="18"/>
      <c r="O165" s="18"/>
      <c r="P165" s="18"/>
      <c r="Q165" s="18"/>
      <c r="R165" s="18"/>
      <c r="S165" s="18"/>
      <c r="T165" s="18"/>
      <c r="U165" s="18"/>
      <c r="V165" s="18"/>
      <c r="W165" s="18"/>
    </row>
    <row r="166" spans="1:23" x14ac:dyDescent="0.2">
      <c r="A166" s="19" t="s">
        <v>886</v>
      </c>
      <c r="B166" s="20">
        <v>1712</v>
      </c>
      <c r="C166" s="20">
        <v>635</v>
      </c>
      <c r="D166" s="20">
        <v>1043</v>
      </c>
      <c r="E166" s="20">
        <v>206</v>
      </c>
      <c r="F166" s="20">
        <v>458</v>
      </c>
      <c r="G166" s="20">
        <v>779</v>
      </c>
      <c r="H166" s="20">
        <v>723</v>
      </c>
      <c r="I166" s="20">
        <v>275</v>
      </c>
      <c r="J166" s="20">
        <v>700</v>
      </c>
      <c r="K166" s="20">
        <v>928</v>
      </c>
      <c r="L166" s="20">
        <v>194</v>
      </c>
      <c r="M166" s="20">
        <v>392</v>
      </c>
      <c r="N166" s="20">
        <v>187</v>
      </c>
      <c r="O166" s="20">
        <v>294</v>
      </c>
      <c r="P166" s="20">
        <v>456</v>
      </c>
      <c r="Q166" s="20">
        <v>453</v>
      </c>
      <c r="R166" s="20">
        <v>416</v>
      </c>
      <c r="S166" s="20">
        <v>383</v>
      </c>
      <c r="T166" s="20">
        <v>436</v>
      </c>
      <c r="U166" s="20">
        <v>178</v>
      </c>
      <c r="V166" s="20">
        <v>97</v>
      </c>
      <c r="W166" s="20">
        <v>212</v>
      </c>
    </row>
    <row r="167" spans="1:23" x14ac:dyDescent="0.2">
      <c r="A167" s="21" t="s">
        <v>126</v>
      </c>
      <c r="B167" s="30">
        <v>100</v>
      </c>
      <c r="C167" s="30">
        <v>37.091121000000001</v>
      </c>
      <c r="D167" s="30">
        <v>60.922896999999999</v>
      </c>
      <c r="E167" s="30">
        <v>12.03271</v>
      </c>
      <c r="F167" s="30">
        <v>26.752336</v>
      </c>
      <c r="G167" s="30">
        <v>45.502336</v>
      </c>
      <c r="H167" s="30">
        <v>42.231307999999999</v>
      </c>
      <c r="I167" s="30">
        <v>16.063084</v>
      </c>
      <c r="J167" s="30">
        <v>40.88785</v>
      </c>
      <c r="K167" s="30">
        <v>54.205607000000001</v>
      </c>
      <c r="L167" s="30">
        <v>11.331776</v>
      </c>
      <c r="M167" s="30">
        <v>22.897196000000001</v>
      </c>
      <c r="N167" s="30">
        <v>10.922897000000001</v>
      </c>
      <c r="O167" s="30">
        <v>17.172896999999999</v>
      </c>
      <c r="P167" s="30">
        <v>26.635514000000001</v>
      </c>
      <c r="Q167" s="30">
        <v>26.460280000000001</v>
      </c>
      <c r="R167" s="30">
        <v>24.299064999999999</v>
      </c>
      <c r="S167" s="30">
        <v>22.371494999999999</v>
      </c>
      <c r="T167" s="30">
        <v>25.467289999999998</v>
      </c>
      <c r="U167" s="30">
        <v>10.397195999999999</v>
      </c>
      <c r="V167" s="30">
        <v>5.6658879999999998</v>
      </c>
      <c r="W167" s="30">
        <v>12.383177999999999</v>
      </c>
    </row>
    <row r="168" spans="1:23" x14ac:dyDescent="0.2">
      <c r="A168" s="19" t="s">
        <v>139</v>
      </c>
      <c r="B168" s="20">
        <v>76</v>
      </c>
      <c r="C168" s="20">
        <v>19</v>
      </c>
      <c r="D168" s="20">
        <v>43</v>
      </c>
      <c r="E168" s="20">
        <v>11</v>
      </c>
      <c r="F168" s="20">
        <v>19</v>
      </c>
      <c r="G168" s="20">
        <v>36</v>
      </c>
      <c r="H168" s="20">
        <v>33</v>
      </c>
      <c r="I168" s="20">
        <v>14</v>
      </c>
      <c r="J168" s="20">
        <v>33</v>
      </c>
      <c r="K168" s="20">
        <v>41</v>
      </c>
      <c r="L168" s="20">
        <v>10</v>
      </c>
      <c r="M168" s="20">
        <v>25</v>
      </c>
      <c r="N168" s="20">
        <v>9</v>
      </c>
      <c r="O168" s="20">
        <v>14</v>
      </c>
      <c r="P168" s="20">
        <v>18</v>
      </c>
      <c r="Q168" s="20">
        <v>18</v>
      </c>
      <c r="R168" s="20">
        <v>19</v>
      </c>
      <c r="S168" s="20">
        <v>16</v>
      </c>
      <c r="T168" s="20">
        <v>17</v>
      </c>
      <c r="U168" s="20">
        <v>7</v>
      </c>
      <c r="V168" s="20">
        <v>8</v>
      </c>
      <c r="W168" s="20">
        <v>8</v>
      </c>
    </row>
    <row r="169" spans="1:23" x14ac:dyDescent="0.2">
      <c r="A169" s="21" t="s">
        <v>126</v>
      </c>
      <c r="B169" s="30">
        <v>100</v>
      </c>
      <c r="C169" s="30">
        <v>25</v>
      </c>
      <c r="D169" s="30">
        <v>56.578946999999999</v>
      </c>
      <c r="E169" s="30">
        <v>14.473684</v>
      </c>
      <c r="F169" s="30">
        <v>25</v>
      </c>
      <c r="G169" s="30">
        <v>47.368420999999998</v>
      </c>
      <c r="H169" s="30">
        <v>43.421053000000001</v>
      </c>
      <c r="I169" s="30">
        <v>18.421053000000001</v>
      </c>
      <c r="J169" s="30">
        <v>43.421053000000001</v>
      </c>
      <c r="K169" s="30">
        <v>53.947367999999997</v>
      </c>
      <c r="L169" s="30">
        <v>13.157895</v>
      </c>
      <c r="M169" s="30">
        <v>32.894736999999999</v>
      </c>
      <c r="N169" s="30">
        <v>11.842105</v>
      </c>
      <c r="O169" s="30">
        <v>18.421053000000001</v>
      </c>
      <c r="P169" s="30">
        <v>23.684211000000001</v>
      </c>
      <c r="Q169" s="30">
        <v>23.684211000000001</v>
      </c>
      <c r="R169" s="30">
        <v>25</v>
      </c>
      <c r="S169" s="30">
        <v>21.052631999999999</v>
      </c>
      <c r="T169" s="30">
        <v>22.368421000000001</v>
      </c>
      <c r="U169" s="30">
        <v>9.2105259999999998</v>
      </c>
      <c r="V169" s="30">
        <v>10.526316</v>
      </c>
      <c r="W169" s="30">
        <v>10.526316</v>
      </c>
    </row>
    <row r="170" spans="1:23" x14ac:dyDescent="0.2">
      <c r="A170" s="19" t="s">
        <v>887</v>
      </c>
      <c r="B170" s="20">
        <v>59</v>
      </c>
      <c r="C170" s="20">
        <v>31</v>
      </c>
      <c r="D170" s="20">
        <v>38</v>
      </c>
      <c r="E170" s="20">
        <v>15</v>
      </c>
      <c r="F170" s="20">
        <v>19</v>
      </c>
      <c r="G170" s="20">
        <v>28</v>
      </c>
      <c r="H170" s="20">
        <v>17</v>
      </c>
      <c r="I170" s="20">
        <v>11</v>
      </c>
      <c r="J170" s="20">
        <v>25</v>
      </c>
      <c r="K170" s="20">
        <v>27</v>
      </c>
      <c r="L170" s="20">
        <v>5</v>
      </c>
      <c r="M170" s="20">
        <v>9</v>
      </c>
      <c r="N170" s="20">
        <v>10</v>
      </c>
      <c r="O170" s="20">
        <v>9</v>
      </c>
      <c r="P170" s="20">
        <v>21</v>
      </c>
      <c r="Q170" s="20">
        <v>15</v>
      </c>
      <c r="R170" s="20">
        <v>16</v>
      </c>
      <c r="S170" s="20">
        <v>12</v>
      </c>
      <c r="T170" s="20">
        <v>12</v>
      </c>
      <c r="U170" s="20">
        <v>5</v>
      </c>
      <c r="V170" s="20">
        <v>4</v>
      </c>
      <c r="W170" s="20">
        <v>3</v>
      </c>
    </row>
    <row r="171" spans="1:23" x14ac:dyDescent="0.2">
      <c r="A171" s="21" t="s">
        <v>126</v>
      </c>
      <c r="B171" s="30">
        <v>100</v>
      </c>
      <c r="C171" s="30">
        <v>52.542372999999998</v>
      </c>
      <c r="D171" s="30">
        <v>64.406779999999998</v>
      </c>
      <c r="E171" s="30">
        <v>25.423729000000002</v>
      </c>
      <c r="F171" s="30">
        <v>32.203389999999999</v>
      </c>
      <c r="G171" s="30">
        <v>47.457627000000002</v>
      </c>
      <c r="H171" s="30">
        <v>28.813559000000001</v>
      </c>
      <c r="I171" s="30">
        <v>18.644068000000001</v>
      </c>
      <c r="J171" s="30">
        <v>42.372881</v>
      </c>
      <c r="K171" s="30">
        <v>45.762712000000001</v>
      </c>
      <c r="L171" s="30">
        <v>8.4745760000000008</v>
      </c>
      <c r="M171" s="30">
        <v>15.254237</v>
      </c>
      <c r="N171" s="30">
        <v>16.949152999999999</v>
      </c>
      <c r="O171" s="30">
        <v>15.254237</v>
      </c>
      <c r="P171" s="30">
        <v>35.593220000000002</v>
      </c>
      <c r="Q171" s="30">
        <v>25.423729000000002</v>
      </c>
      <c r="R171" s="30">
        <v>27.118644</v>
      </c>
      <c r="S171" s="30">
        <v>20.338982999999999</v>
      </c>
      <c r="T171" s="30">
        <v>20.338982999999999</v>
      </c>
      <c r="U171" s="30">
        <v>8.4745760000000008</v>
      </c>
      <c r="V171" s="30">
        <v>6.7796609999999999</v>
      </c>
      <c r="W171" s="30">
        <v>5.084746</v>
      </c>
    </row>
    <row r="172" spans="1:23" x14ac:dyDescent="0.2">
      <c r="A172" s="19" t="s">
        <v>140</v>
      </c>
      <c r="B172" s="20">
        <v>194</v>
      </c>
      <c r="C172" s="20">
        <v>91</v>
      </c>
      <c r="D172" s="20">
        <v>128</v>
      </c>
      <c r="E172" s="20">
        <v>75</v>
      </c>
      <c r="F172" s="20">
        <v>55</v>
      </c>
      <c r="G172" s="20">
        <v>98</v>
      </c>
      <c r="H172" s="20">
        <v>81</v>
      </c>
      <c r="I172" s="20">
        <v>46</v>
      </c>
      <c r="J172" s="20">
        <v>83</v>
      </c>
      <c r="K172" s="20">
        <v>102</v>
      </c>
      <c r="L172" s="20">
        <v>42</v>
      </c>
      <c r="M172" s="20">
        <v>56</v>
      </c>
      <c r="N172" s="20">
        <v>35</v>
      </c>
      <c r="O172" s="20">
        <v>43</v>
      </c>
      <c r="P172" s="20">
        <v>55</v>
      </c>
      <c r="Q172" s="20">
        <v>58</v>
      </c>
      <c r="R172" s="20">
        <v>52</v>
      </c>
      <c r="S172" s="20">
        <v>47</v>
      </c>
      <c r="T172" s="20">
        <v>53</v>
      </c>
      <c r="U172" s="20">
        <v>28</v>
      </c>
      <c r="V172" s="20">
        <v>6</v>
      </c>
      <c r="W172" s="20">
        <v>18</v>
      </c>
    </row>
    <row r="173" spans="1:23" x14ac:dyDescent="0.2">
      <c r="A173" s="21" t="s">
        <v>126</v>
      </c>
      <c r="B173" s="30">
        <v>100</v>
      </c>
      <c r="C173" s="30">
        <v>46.907215999999998</v>
      </c>
      <c r="D173" s="30">
        <v>65.979381000000004</v>
      </c>
      <c r="E173" s="30">
        <v>38.659793999999998</v>
      </c>
      <c r="F173" s="30">
        <v>28.350515000000001</v>
      </c>
      <c r="G173" s="30">
        <v>50.515464000000001</v>
      </c>
      <c r="H173" s="30">
        <v>41.752577000000002</v>
      </c>
      <c r="I173" s="30">
        <v>23.71134</v>
      </c>
      <c r="J173" s="30">
        <v>42.783504999999998</v>
      </c>
      <c r="K173" s="30">
        <v>52.57732</v>
      </c>
      <c r="L173" s="30">
        <v>21.649484999999999</v>
      </c>
      <c r="M173" s="30">
        <v>28.865978999999999</v>
      </c>
      <c r="N173" s="30">
        <v>18.041236999999999</v>
      </c>
      <c r="O173" s="30">
        <v>22.164947999999999</v>
      </c>
      <c r="P173" s="30">
        <v>28.350515000000001</v>
      </c>
      <c r="Q173" s="30">
        <v>29.896906999999999</v>
      </c>
      <c r="R173" s="30">
        <v>26.804124000000002</v>
      </c>
      <c r="S173" s="30">
        <v>24.226804000000001</v>
      </c>
      <c r="T173" s="30">
        <v>27.319588</v>
      </c>
      <c r="U173" s="30">
        <v>14.43299</v>
      </c>
      <c r="V173" s="30">
        <v>3.092784</v>
      </c>
      <c r="W173" s="30">
        <v>9.2783510000000007</v>
      </c>
    </row>
    <row r="174" spans="1:23" x14ac:dyDescent="0.2">
      <c r="A174" s="19" t="s">
        <v>141</v>
      </c>
      <c r="B174" s="20">
        <v>16</v>
      </c>
      <c r="C174" s="20">
        <v>6</v>
      </c>
      <c r="D174" s="20">
        <v>8</v>
      </c>
      <c r="E174" s="20">
        <v>2</v>
      </c>
      <c r="F174" s="20">
        <v>3</v>
      </c>
      <c r="G174" s="20">
        <v>5</v>
      </c>
      <c r="H174" s="20">
        <v>6</v>
      </c>
      <c r="I174" s="20">
        <v>4</v>
      </c>
      <c r="J174" s="20">
        <v>8</v>
      </c>
      <c r="K174" s="20">
        <v>9</v>
      </c>
      <c r="L174" s="20">
        <v>3</v>
      </c>
      <c r="M174" s="20">
        <v>6</v>
      </c>
      <c r="N174" s="20">
        <v>2</v>
      </c>
      <c r="O174" s="20">
        <v>4</v>
      </c>
      <c r="P174" s="20">
        <v>5</v>
      </c>
      <c r="Q174" s="20">
        <v>5</v>
      </c>
      <c r="R174" s="20">
        <v>5</v>
      </c>
      <c r="S174" s="20">
        <v>5</v>
      </c>
      <c r="T174" s="20">
        <v>5</v>
      </c>
      <c r="U174" s="20">
        <v>1</v>
      </c>
      <c r="V174" s="20">
        <v>1</v>
      </c>
      <c r="W174" s="20">
        <v>2</v>
      </c>
    </row>
    <row r="175" spans="1:23" x14ac:dyDescent="0.2">
      <c r="A175" s="21" t="s">
        <v>126</v>
      </c>
      <c r="B175" s="30">
        <v>100</v>
      </c>
      <c r="C175" s="30">
        <v>37.5</v>
      </c>
      <c r="D175" s="30">
        <v>50</v>
      </c>
      <c r="E175" s="30">
        <v>12.5</v>
      </c>
      <c r="F175" s="30">
        <v>18.75</v>
      </c>
      <c r="G175" s="30">
        <v>31.25</v>
      </c>
      <c r="H175" s="30">
        <v>37.5</v>
      </c>
      <c r="I175" s="30">
        <v>25</v>
      </c>
      <c r="J175" s="30">
        <v>50</v>
      </c>
      <c r="K175" s="30">
        <v>56.25</v>
      </c>
      <c r="L175" s="30">
        <v>18.75</v>
      </c>
      <c r="M175" s="30">
        <v>37.5</v>
      </c>
      <c r="N175" s="30">
        <v>12.5</v>
      </c>
      <c r="O175" s="30">
        <v>25</v>
      </c>
      <c r="P175" s="30">
        <v>31.25</v>
      </c>
      <c r="Q175" s="30">
        <v>31.25</v>
      </c>
      <c r="R175" s="30">
        <v>31.25</v>
      </c>
      <c r="S175" s="30">
        <v>31.25</v>
      </c>
      <c r="T175" s="30">
        <v>31.25</v>
      </c>
      <c r="U175" s="30">
        <v>6.25</v>
      </c>
      <c r="V175" s="30">
        <v>6.25</v>
      </c>
      <c r="W175" s="30">
        <v>12.5</v>
      </c>
    </row>
    <row r="176" spans="1:23" x14ac:dyDescent="0.2">
      <c r="A176" s="19" t="s">
        <v>849</v>
      </c>
      <c r="B176" s="20">
        <v>46</v>
      </c>
      <c r="C176" s="20">
        <v>13</v>
      </c>
      <c r="D176" s="20">
        <v>18</v>
      </c>
      <c r="E176" s="20">
        <v>4</v>
      </c>
      <c r="F176" s="20">
        <v>9</v>
      </c>
      <c r="G176" s="20">
        <v>12</v>
      </c>
      <c r="H176" s="20">
        <v>10</v>
      </c>
      <c r="I176" s="20">
        <v>5</v>
      </c>
      <c r="J176" s="20">
        <v>15</v>
      </c>
      <c r="K176" s="20">
        <v>18</v>
      </c>
      <c r="L176" s="20">
        <v>5</v>
      </c>
      <c r="M176" s="20">
        <v>8</v>
      </c>
      <c r="N176" s="20">
        <v>2</v>
      </c>
      <c r="O176" s="20">
        <v>7</v>
      </c>
      <c r="P176" s="20">
        <v>8</v>
      </c>
      <c r="Q176" s="20">
        <v>6</v>
      </c>
      <c r="R176" s="20">
        <v>10</v>
      </c>
      <c r="S176" s="20">
        <v>9</v>
      </c>
      <c r="T176" s="20">
        <v>9</v>
      </c>
      <c r="U176" s="20">
        <v>4</v>
      </c>
      <c r="V176" s="20">
        <v>7</v>
      </c>
      <c r="W176" s="20">
        <v>8</v>
      </c>
    </row>
    <row r="177" spans="1:23" x14ac:dyDescent="0.2">
      <c r="A177" s="21" t="s">
        <v>126</v>
      </c>
      <c r="B177" s="30">
        <v>100</v>
      </c>
      <c r="C177" s="30">
        <v>28.260870000000001</v>
      </c>
      <c r="D177" s="30">
        <v>39.130434999999999</v>
      </c>
      <c r="E177" s="30">
        <v>8.6956520000000008</v>
      </c>
      <c r="F177" s="30">
        <v>19.565217000000001</v>
      </c>
      <c r="G177" s="30">
        <v>26.086957000000002</v>
      </c>
      <c r="H177" s="30">
        <v>21.739129999999999</v>
      </c>
      <c r="I177" s="30">
        <v>10.869565</v>
      </c>
      <c r="J177" s="30">
        <v>32.608696000000002</v>
      </c>
      <c r="K177" s="30">
        <v>39.130434999999999</v>
      </c>
      <c r="L177" s="30">
        <v>10.869565</v>
      </c>
      <c r="M177" s="30">
        <v>17.391304000000002</v>
      </c>
      <c r="N177" s="30">
        <v>4.3478260000000004</v>
      </c>
      <c r="O177" s="30">
        <v>15.217390999999999</v>
      </c>
      <c r="P177" s="30">
        <v>17.391304000000002</v>
      </c>
      <c r="Q177" s="30">
        <v>13.043478</v>
      </c>
      <c r="R177" s="30">
        <v>21.739129999999999</v>
      </c>
      <c r="S177" s="30">
        <v>19.565217000000001</v>
      </c>
      <c r="T177" s="30">
        <v>19.565217000000001</v>
      </c>
      <c r="U177" s="30">
        <v>8.6956520000000008</v>
      </c>
      <c r="V177" s="30">
        <v>15.217390999999999</v>
      </c>
      <c r="W177" s="30">
        <v>17.391304000000002</v>
      </c>
    </row>
    <row r="178" spans="1:23" x14ac:dyDescent="0.2">
      <c r="A178" s="19" t="s">
        <v>873</v>
      </c>
      <c r="B178" s="20">
        <v>85</v>
      </c>
      <c r="C178" s="20">
        <v>33</v>
      </c>
      <c r="D178" s="20">
        <v>45</v>
      </c>
      <c r="E178" s="20">
        <v>15</v>
      </c>
      <c r="F178" s="20">
        <v>14</v>
      </c>
      <c r="G178" s="20">
        <v>26</v>
      </c>
      <c r="H178" s="20">
        <v>25</v>
      </c>
      <c r="I178" s="20">
        <v>11</v>
      </c>
      <c r="J178" s="20">
        <v>24</v>
      </c>
      <c r="K178" s="20">
        <v>31</v>
      </c>
      <c r="L178" s="20">
        <v>10</v>
      </c>
      <c r="M178" s="20">
        <v>16</v>
      </c>
      <c r="N178" s="20">
        <v>6</v>
      </c>
      <c r="O178" s="20">
        <v>6</v>
      </c>
      <c r="P178" s="20">
        <v>20</v>
      </c>
      <c r="Q178" s="20">
        <v>20</v>
      </c>
      <c r="R178" s="20">
        <v>15</v>
      </c>
      <c r="S178" s="20">
        <v>12</v>
      </c>
      <c r="T178" s="20">
        <v>16</v>
      </c>
      <c r="U178" s="20">
        <v>9</v>
      </c>
      <c r="V178" s="20">
        <v>9</v>
      </c>
      <c r="W178" s="20">
        <v>16</v>
      </c>
    </row>
    <row r="179" spans="1:23" x14ac:dyDescent="0.2">
      <c r="A179" s="21" t="s">
        <v>126</v>
      </c>
      <c r="B179" s="30">
        <v>100</v>
      </c>
      <c r="C179" s="30">
        <v>38.823529000000001</v>
      </c>
      <c r="D179" s="30">
        <v>52.941175999999999</v>
      </c>
      <c r="E179" s="30">
        <v>17.647058999999999</v>
      </c>
      <c r="F179" s="30">
        <v>16.470587999999999</v>
      </c>
      <c r="G179" s="30">
        <v>30.588235000000001</v>
      </c>
      <c r="H179" s="30">
        <v>29.411764999999999</v>
      </c>
      <c r="I179" s="30">
        <v>12.941176</v>
      </c>
      <c r="J179" s="30">
        <v>28.235294</v>
      </c>
      <c r="K179" s="30">
        <v>36.470587999999999</v>
      </c>
      <c r="L179" s="30">
        <v>11.764706</v>
      </c>
      <c r="M179" s="30">
        <v>18.823529000000001</v>
      </c>
      <c r="N179" s="30">
        <v>7.0588240000000004</v>
      </c>
      <c r="O179" s="30">
        <v>7.0588240000000004</v>
      </c>
      <c r="P179" s="30">
        <v>23.529412000000001</v>
      </c>
      <c r="Q179" s="30">
        <v>23.529412000000001</v>
      </c>
      <c r="R179" s="30">
        <v>17.647058999999999</v>
      </c>
      <c r="S179" s="30">
        <v>14.117647</v>
      </c>
      <c r="T179" s="30">
        <v>18.823529000000001</v>
      </c>
      <c r="U179" s="30">
        <v>10.588234999999999</v>
      </c>
      <c r="V179" s="30">
        <v>10.588234999999999</v>
      </c>
      <c r="W179" s="30">
        <v>18.823529000000001</v>
      </c>
    </row>
    <row r="180" spans="1:23" x14ac:dyDescent="0.2">
      <c r="A180" s="18" t="s">
        <v>888</v>
      </c>
      <c r="B180" s="18"/>
      <c r="C180" s="18"/>
      <c r="D180" s="18"/>
      <c r="E180" s="18"/>
      <c r="F180" s="18"/>
      <c r="G180" s="18"/>
      <c r="H180" s="18"/>
      <c r="I180" s="18"/>
      <c r="J180" s="18"/>
      <c r="K180" s="18"/>
      <c r="L180" s="18"/>
      <c r="M180" s="18"/>
      <c r="N180" s="18"/>
      <c r="O180" s="18"/>
      <c r="P180" s="18"/>
      <c r="Q180" s="18"/>
      <c r="R180" s="18"/>
      <c r="S180" s="18"/>
      <c r="T180" s="18"/>
      <c r="U180" s="18"/>
      <c r="V180" s="18"/>
      <c r="W180" s="18"/>
    </row>
    <row r="181" spans="1:23" x14ac:dyDescent="0.2">
      <c r="A181" s="19" t="s">
        <v>889</v>
      </c>
      <c r="B181" s="20">
        <v>1212</v>
      </c>
      <c r="C181" s="20">
        <v>418</v>
      </c>
      <c r="D181" s="20">
        <v>750</v>
      </c>
      <c r="E181" s="20">
        <v>144</v>
      </c>
      <c r="F181" s="20">
        <v>321</v>
      </c>
      <c r="G181" s="20">
        <v>581</v>
      </c>
      <c r="H181" s="20">
        <v>517</v>
      </c>
      <c r="I181" s="20">
        <v>199</v>
      </c>
      <c r="J181" s="20">
        <v>512</v>
      </c>
      <c r="K181" s="20">
        <v>659</v>
      </c>
      <c r="L181" s="20">
        <v>137</v>
      </c>
      <c r="M181" s="20">
        <v>278</v>
      </c>
      <c r="N181" s="20">
        <v>130</v>
      </c>
      <c r="O181" s="20">
        <v>204</v>
      </c>
      <c r="P181" s="20">
        <v>306</v>
      </c>
      <c r="Q181" s="20">
        <v>307</v>
      </c>
      <c r="R181" s="20">
        <v>286</v>
      </c>
      <c r="S181" s="20">
        <v>271</v>
      </c>
      <c r="T181" s="20">
        <v>307</v>
      </c>
      <c r="U181" s="20">
        <v>115</v>
      </c>
      <c r="V181" s="20">
        <v>75</v>
      </c>
      <c r="W181" s="20">
        <v>137</v>
      </c>
    </row>
    <row r="182" spans="1:23" x14ac:dyDescent="0.2">
      <c r="A182" s="21" t="s">
        <v>126</v>
      </c>
      <c r="B182" s="30">
        <v>100</v>
      </c>
      <c r="C182" s="30">
        <v>34.488449000000003</v>
      </c>
      <c r="D182" s="30">
        <v>61.881188000000002</v>
      </c>
      <c r="E182" s="30">
        <v>11.881188</v>
      </c>
      <c r="F182" s="30">
        <v>26.485149</v>
      </c>
      <c r="G182" s="30">
        <v>47.937294000000001</v>
      </c>
      <c r="H182" s="30">
        <v>42.656765999999998</v>
      </c>
      <c r="I182" s="30">
        <v>16.419142000000001</v>
      </c>
      <c r="J182" s="30">
        <v>42.244224000000003</v>
      </c>
      <c r="K182" s="30">
        <v>54.372937</v>
      </c>
      <c r="L182" s="30">
        <v>11.30363</v>
      </c>
      <c r="M182" s="30">
        <v>22.937294000000001</v>
      </c>
      <c r="N182" s="30">
        <v>10.726073</v>
      </c>
      <c r="O182" s="30">
        <v>16.831683000000002</v>
      </c>
      <c r="P182" s="30">
        <v>25.247525</v>
      </c>
      <c r="Q182" s="30">
        <v>25.330033</v>
      </c>
      <c r="R182" s="30">
        <v>23.597359999999998</v>
      </c>
      <c r="S182" s="30">
        <v>22.359736000000002</v>
      </c>
      <c r="T182" s="30">
        <v>25.330033</v>
      </c>
      <c r="U182" s="30">
        <v>9.4884489999999992</v>
      </c>
      <c r="V182" s="30">
        <v>6.1881190000000004</v>
      </c>
      <c r="W182" s="30">
        <v>11.30363</v>
      </c>
    </row>
    <row r="183" spans="1:23" x14ac:dyDescent="0.2">
      <c r="A183" s="19" t="s">
        <v>890</v>
      </c>
      <c r="B183" s="20">
        <v>24</v>
      </c>
      <c r="C183" s="20">
        <v>13</v>
      </c>
      <c r="D183" s="20">
        <v>17</v>
      </c>
      <c r="E183" s="20">
        <v>7</v>
      </c>
      <c r="F183" s="20">
        <v>15</v>
      </c>
      <c r="G183" s="20">
        <v>16</v>
      </c>
      <c r="H183" s="20">
        <v>14</v>
      </c>
      <c r="I183" s="20">
        <v>5</v>
      </c>
      <c r="J183" s="20">
        <v>14</v>
      </c>
      <c r="K183" s="20">
        <v>19</v>
      </c>
      <c r="L183" s="20">
        <v>4</v>
      </c>
      <c r="M183" s="20">
        <v>12</v>
      </c>
      <c r="N183" s="20">
        <v>5</v>
      </c>
      <c r="O183" s="20">
        <v>9</v>
      </c>
      <c r="P183" s="20">
        <v>11</v>
      </c>
      <c r="Q183" s="20">
        <v>12</v>
      </c>
      <c r="R183" s="20">
        <v>11</v>
      </c>
      <c r="S183" s="20">
        <v>11</v>
      </c>
      <c r="T183" s="20">
        <v>10</v>
      </c>
      <c r="U183" s="20">
        <v>3</v>
      </c>
      <c r="V183" s="20">
        <v>0</v>
      </c>
      <c r="W183" s="20">
        <v>0</v>
      </c>
    </row>
    <row r="184" spans="1:23" x14ac:dyDescent="0.2">
      <c r="A184" s="21" t="s">
        <v>126</v>
      </c>
      <c r="B184" s="30">
        <v>100</v>
      </c>
      <c r="C184" s="30">
        <v>54.166666999999997</v>
      </c>
      <c r="D184" s="30">
        <v>70.833332999999996</v>
      </c>
      <c r="E184" s="30">
        <v>29.166667</v>
      </c>
      <c r="F184" s="30">
        <v>62.5</v>
      </c>
      <c r="G184" s="30">
        <v>66.666667000000004</v>
      </c>
      <c r="H184" s="30">
        <v>58.333333000000003</v>
      </c>
      <c r="I184" s="30">
        <v>20.833333</v>
      </c>
      <c r="J184" s="30">
        <v>58.333333000000003</v>
      </c>
      <c r="K184" s="30">
        <v>79.166667000000004</v>
      </c>
      <c r="L184" s="30">
        <v>16.666667</v>
      </c>
      <c r="M184" s="30">
        <v>50</v>
      </c>
      <c r="N184" s="30">
        <v>20.833333</v>
      </c>
      <c r="O184" s="30">
        <v>37.5</v>
      </c>
      <c r="P184" s="30">
        <v>45.833333000000003</v>
      </c>
      <c r="Q184" s="30">
        <v>50</v>
      </c>
      <c r="R184" s="30">
        <v>45.833333000000003</v>
      </c>
      <c r="S184" s="30">
        <v>45.833333000000003</v>
      </c>
      <c r="T184" s="30">
        <v>41.666666999999997</v>
      </c>
      <c r="U184" s="30">
        <v>12.5</v>
      </c>
      <c r="V184" s="30">
        <v>0</v>
      </c>
      <c r="W184" s="30">
        <v>0</v>
      </c>
    </row>
    <row r="185" spans="1:23" x14ac:dyDescent="0.2">
      <c r="A185" s="19" t="s">
        <v>891</v>
      </c>
      <c r="B185" s="20">
        <v>76</v>
      </c>
      <c r="C185" s="20">
        <v>43</v>
      </c>
      <c r="D185" s="20">
        <v>53</v>
      </c>
      <c r="E185" s="20">
        <v>20</v>
      </c>
      <c r="F185" s="20">
        <v>29</v>
      </c>
      <c r="G185" s="20">
        <v>45</v>
      </c>
      <c r="H185" s="20">
        <v>44</v>
      </c>
      <c r="I185" s="20">
        <v>17</v>
      </c>
      <c r="J185" s="20">
        <v>30</v>
      </c>
      <c r="K185" s="20">
        <v>47</v>
      </c>
      <c r="L185" s="20">
        <v>15</v>
      </c>
      <c r="M185" s="20">
        <v>24</v>
      </c>
      <c r="N185" s="20">
        <v>15</v>
      </c>
      <c r="O185" s="20">
        <v>19</v>
      </c>
      <c r="P185" s="20">
        <v>27</v>
      </c>
      <c r="Q185" s="20">
        <v>31</v>
      </c>
      <c r="R185" s="20">
        <v>34</v>
      </c>
      <c r="S185" s="20">
        <v>28</v>
      </c>
      <c r="T185" s="20">
        <v>33</v>
      </c>
      <c r="U185" s="20">
        <v>20</v>
      </c>
      <c r="V185" s="20">
        <v>6</v>
      </c>
      <c r="W185" s="20">
        <v>3</v>
      </c>
    </row>
    <row r="186" spans="1:23" x14ac:dyDescent="0.2">
      <c r="A186" s="21" t="s">
        <v>126</v>
      </c>
      <c r="B186" s="30">
        <v>100</v>
      </c>
      <c r="C186" s="30">
        <v>56.578946999999999</v>
      </c>
      <c r="D186" s="30">
        <v>69.736841999999996</v>
      </c>
      <c r="E186" s="30">
        <v>26.315788999999999</v>
      </c>
      <c r="F186" s="30">
        <v>38.157895000000003</v>
      </c>
      <c r="G186" s="30">
        <v>59.210526000000002</v>
      </c>
      <c r="H186" s="30">
        <v>57.894736999999999</v>
      </c>
      <c r="I186" s="30">
        <v>22.368421000000001</v>
      </c>
      <c r="J186" s="30">
        <v>39.473683999999999</v>
      </c>
      <c r="K186" s="30">
        <v>61.842104999999997</v>
      </c>
      <c r="L186" s="30">
        <v>19.736841999999999</v>
      </c>
      <c r="M186" s="30">
        <v>31.578946999999999</v>
      </c>
      <c r="N186" s="30">
        <v>19.736841999999999</v>
      </c>
      <c r="O186" s="30">
        <v>25</v>
      </c>
      <c r="P186" s="30">
        <v>35.526316000000001</v>
      </c>
      <c r="Q186" s="30">
        <v>40.789473999999998</v>
      </c>
      <c r="R186" s="30">
        <v>44.736842000000003</v>
      </c>
      <c r="S186" s="30">
        <v>36.842104999999997</v>
      </c>
      <c r="T186" s="30">
        <v>43.421053000000001</v>
      </c>
      <c r="U186" s="30">
        <v>26.315788999999999</v>
      </c>
      <c r="V186" s="30">
        <v>7.8947370000000001</v>
      </c>
      <c r="W186" s="30">
        <v>3.947368</v>
      </c>
    </row>
    <row r="187" spans="1:23" x14ac:dyDescent="0.2">
      <c r="A187" s="19" t="s">
        <v>892</v>
      </c>
      <c r="B187" s="20">
        <v>43</v>
      </c>
      <c r="C187" s="20">
        <v>23</v>
      </c>
      <c r="D187" s="20">
        <v>30</v>
      </c>
      <c r="E187" s="20">
        <v>11</v>
      </c>
      <c r="F187" s="20">
        <v>18</v>
      </c>
      <c r="G187" s="20">
        <v>23</v>
      </c>
      <c r="H187" s="20">
        <v>19</v>
      </c>
      <c r="I187" s="20">
        <v>10</v>
      </c>
      <c r="J187" s="20">
        <v>27</v>
      </c>
      <c r="K187" s="20">
        <v>28</v>
      </c>
      <c r="L187" s="20">
        <v>8</v>
      </c>
      <c r="M187" s="20">
        <v>14</v>
      </c>
      <c r="N187" s="20">
        <v>11</v>
      </c>
      <c r="O187" s="20">
        <v>13</v>
      </c>
      <c r="P187" s="20">
        <v>16</v>
      </c>
      <c r="Q187" s="20">
        <v>16</v>
      </c>
      <c r="R187" s="20">
        <v>16</v>
      </c>
      <c r="S187" s="20">
        <v>18</v>
      </c>
      <c r="T187" s="20">
        <v>19</v>
      </c>
      <c r="U187" s="20">
        <v>10</v>
      </c>
      <c r="V187" s="20">
        <v>1</v>
      </c>
      <c r="W187" s="20">
        <v>3</v>
      </c>
    </row>
    <row r="188" spans="1:23" x14ac:dyDescent="0.2">
      <c r="A188" s="21" t="s">
        <v>126</v>
      </c>
      <c r="B188" s="30">
        <v>100</v>
      </c>
      <c r="C188" s="30">
        <v>53.488371999999998</v>
      </c>
      <c r="D188" s="30">
        <v>69.767442000000003</v>
      </c>
      <c r="E188" s="30">
        <v>25.581395000000001</v>
      </c>
      <c r="F188" s="30">
        <v>41.860464999999998</v>
      </c>
      <c r="G188" s="30">
        <v>53.488371999999998</v>
      </c>
      <c r="H188" s="30">
        <v>44.186047000000002</v>
      </c>
      <c r="I188" s="30">
        <v>23.255814000000001</v>
      </c>
      <c r="J188" s="30">
        <v>62.790697999999999</v>
      </c>
      <c r="K188" s="30">
        <v>65.116279000000006</v>
      </c>
      <c r="L188" s="30">
        <v>18.604651</v>
      </c>
      <c r="M188" s="30">
        <v>32.558140000000002</v>
      </c>
      <c r="N188" s="30">
        <v>25.581395000000001</v>
      </c>
      <c r="O188" s="30">
        <v>30.232558000000001</v>
      </c>
      <c r="P188" s="30">
        <v>37.209302000000001</v>
      </c>
      <c r="Q188" s="30">
        <v>37.209302000000001</v>
      </c>
      <c r="R188" s="30">
        <v>37.209302000000001</v>
      </c>
      <c r="S188" s="30">
        <v>41.860464999999998</v>
      </c>
      <c r="T188" s="30">
        <v>44.186047000000002</v>
      </c>
      <c r="U188" s="30">
        <v>23.255814000000001</v>
      </c>
      <c r="V188" s="30">
        <v>2.3255810000000001</v>
      </c>
      <c r="W188" s="30">
        <v>6.9767440000000001</v>
      </c>
    </row>
    <row r="189" spans="1:23" x14ac:dyDescent="0.2">
      <c r="A189" s="19" t="s">
        <v>893</v>
      </c>
      <c r="B189" s="20">
        <v>14</v>
      </c>
      <c r="C189" s="20">
        <v>4</v>
      </c>
      <c r="D189" s="20">
        <v>6</v>
      </c>
      <c r="E189" s="20">
        <v>5</v>
      </c>
      <c r="F189" s="20">
        <v>5</v>
      </c>
      <c r="G189" s="20">
        <v>7</v>
      </c>
      <c r="H189" s="20">
        <v>5</v>
      </c>
      <c r="I189" s="20">
        <v>5</v>
      </c>
      <c r="J189" s="20">
        <v>6</v>
      </c>
      <c r="K189" s="20">
        <v>6</v>
      </c>
      <c r="L189" s="20">
        <v>2</v>
      </c>
      <c r="M189" s="20">
        <v>3</v>
      </c>
      <c r="N189" s="20">
        <v>3</v>
      </c>
      <c r="O189" s="20">
        <v>4</v>
      </c>
      <c r="P189" s="20">
        <v>2</v>
      </c>
      <c r="Q189" s="20">
        <v>4</v>
      </c>
      <c r="R189" s="20">
        <v>4</v>
      </c>
      <c r="S189" s="20">
        <v>4</v>
      </c>
      <c r="T189" s="20">
        <v>4</v>
      </c>
      <c r="U189" s="20">
        <v>5</v>
      </c>
      <c r="V189" s="20">
        <v>2</v>
      </c>
      <c r="W189" s="20">
        <v>2</v>
      </c>
    </row>
    <row r="190" spans="1:23" x14ac:dyDescent="0.2">
      <c r="A190" s="21" t="s">
        <v>126</v>
      </c>
      <c r="B190" s="30">
        <v>100</v>
      </c>
      <c r="C190" s="30">
        <v>28.571428999999998</v>
      </c>
      <c r="D190" s="30">
        <v>42.857143000000001</v>
      </c>
      <c r="E190" s="30">
        <v>35.714286000000001</v>
      </c>
      <c r="F190" s="30">
        <v>35.714286000000001</v>
      </c>
      <c r="G190" s="30">
        <v>50</v>
      </c>
      <c r="H190" s="30">
        <v>35.714286000000001</v>
      </c>
      <c r="I190" s="30">
        <v>35.714286000000001</v>
      </c>
      <c r="J190" s="30">
        <v>42.857143000000001</v>
      </c>
      <c r="K190" s="30">
        <v>42.857143000000001</v>
      </c>
      <c r="L190" s="30">
        <v>14.285714</v>
      </c>
      <c r="M190" s="30">
        <v>21.428571000000002</v>
      </c>
      <c r="N190" s="30">
        <v>21.428571000000002</v>
      </c>
      <c r="O190" s="30">
        <v>28.571428999999998</v>
      </c>
      <c r="P190" s="30">
        <v>14.285714</v>
      </c>
      <c r="Q190" s="30">
        <v>28.571428999999998</v>
      </c>
      <c r="R190" s="30">
        <v>28.571428999999998</v>
      </c>
      <c r="S190" s="30">
        <v>28.571428999999998</v>
      </c>
      <c r="T190" s="30">
        <v>28.571428999999998</v>
      </c>
      <c r="U190" s="30">
        <v>35.714286000000001</v>
      </c>
      <c r="V190" s="30">
        <v>14.285714</v>
      </c>
      <c r="W190" s="30">
        <v>14.285714</v>
      </c>
    </row>
    <row r="191" spans="1:23" x14ac:dyDescent="0.2">
      <c r="A191" s="19" t="s">
        <v>894</v>
      </c>
      <c r="B191" s="20">
        <v>5</v>
      </c>
      <c r="C191" s="20">
        <v>2</v>
      </c>
      <c r="D191" s="20">
        <v>2</v>
      </c>
      <c r="E191" s="20">
        <v>1</v>
      </c>
      <c r="F191" s="20">
        <v>1</v>
      </c>
      <c r="G191" s="20">
        <v>2</v>
      </c>
      <c r="H191" s="20">
        <v>3</v>
      </c>
      <c r="I191" s="20">
        <v>0</v>
      </c>
      <c r="J191" s="20">
        <v>2</v>
      </c>
      <c r="K191" s="20">
        <v>4</v>
      </c>
      <c r="L191" s="20">
        <v>0</v>
      </c>
      <c r="M191" s="20">
        <v>1</v>
      </c>
      <c r="N191" s="20">
        <v>0</v>
      </c>
      <c r="O191" s="20">
        <v>0</v>
      </c>
      <c r="P191" s="20">
        <v>1</v>
      </c>
      <c r="Q191" s="20">
        <v>2</v>
      </c>
      <c r="R191" s="20">
        <v>1</v>
      </c>
      <c r="S191" s="20">
        <v>2</v>
      </c>
      <c r="T191" s="20">
        <v>0</v>
      </c>
      <c r="U191" s="20">
        <v>1</v>
      </c>
      <c r="V191" s="20">
        <v>1</v>
      </c>
      <c r="W191" s="20">
        <v>0</v>
      </c>
    </row>
    <row r="192" spans="1:23" x14ac:dyDescent="0.2">
      <c r="A192" s="21" t="s">
        <v>126</v>
      </c>
      <c r="B192" s="30">
        <v>100</v>
      </c>
      <c r="C192" s="30">
        <v>40</v>
      </c>
      <c r="D192" s="30">
        <v>40</v>
      </c>
      <c r="E192" s="30">
        <v>20</v>
      </c>
      <c r="F192" s="30">
        <v>20</v>
      </c>
      <c r="G192" s="30">
        <v>40</v>
      </c>
      <c r="H192" s="30">
        <v>60</v>
      </c>
      <c r="I192" s="30">
        <v>0</v>
      </c>
      <c r="J192" s="30">
        <v>40</v>
      </c>
      <c r="K192" s="30">
        <v>80</v>
      </c>
      <c r="L192" s="30">
        <v>0</v>
      </c>
      <c r="M192" s="30">
        <v>20</v>
      </c>
      <c r="N192" s="30">
        <v>0</v>
      </c>
      <c r="O192" s="30">
        <v>0</v>
      </c>
      <c r="P192" s="30">
        <v>20</v>
      </c>
      <c r="Q192" s="30">
        <v>40</v>
      </c>
      <c r="R192" s="30">
        <v>20</v>
      </c>
      <c r="S192" s="30">
        <v>40</v>
      </c>
      <c r="T192" s="30">
        <v>0</v>
      </c>
      <c r="U192" s="30">
        <v>20</v>
      </c>
      <c r="V192" s="30">
        <v>20</v>
      </c>
      <c r="W192" s="30">
        <v>0</v>
      </c>
    </row>
    <row r="193" spans="1:23" x14ac:dyDescent="0.2">
      <c r="A193" s="19" t="s">
        <v>873</v>
      </c>
      <c r="B193" s="20">
        <v>414</v>
      </c>
      <c r="C193" s="20">
        <v>151</v>
      </c>
      <c r="D193" s="20">
        <v>228</v>
      </c>
      <c r="E193" s="20">
        <v>29</v>
      </c>
      <c r="F193" s="20">
        <v>88</v>
      </c>
      <c r="G193" s="20">
        <v>141</v>
      </c>
      <c r="H193" s="20">
        <v>154</v>
      </c>
      <c r="I193" s="20">
        <v>53</v>
      </c>
      <c r="J193" s="20">
        <v>142</v>
      </c>
      <c r="K193" s="20">
        <v>206</v>
      </c>
      <c r="L193" s="20">
        <v>38</v>
      </c>
      <c r="M193" s="20">
        <v>85</v>
      </c>
      <c r="N193" s="20">
        <v>32</v>
      </c>
      <c r="O193" s="20">
        <v>59</v>
      </c>
      <c r="P193" s="20">
        <v>111</v>
      </c>
      <c r="Q193" s="20">
        <v>99</v>
      </c>
      <c r="R193" s="20">
        <v>83</v>
      </c>
      <c r="S193" s="20">
        <v>65</v>
      </c>
      <c r="T193" s="20">
        <v>80</v>
      </c>
      <c r="U193" s="20">
        <v>31</v>
      </c>
      <c r="V193" s="20">
        <v>20</v>
      </c>
      <c r="W193" s="20">
        <v>75</v>
      </c>
    </row>
    <row r="194" spans="1:23" x14ac:dyDescent="0.2">
      <c r="A194" s="21" t="s">
        <v>126</v>
      </c>
      <c r="B194" s="30">
        <v>100</v>
      </c>
      <c r="C194" s="30">
        <v>36.47343</v>
      </c>
      <c r="D194" s="30">
        <v>55.072463999999997</v>
      </c>
      <c r="E194" s="30">
        <v>7.0048310000000003</v>
      </c>
      <c r="F194" s="30">
        <v>21.256039000000001</v>
      </c>
      <c r="G194" s="30">
        <v>34.057971000000002</v>
      </c>
      <c r="H194" s="30">
        <v>37.198067999999999</v>
      </c>
      <c r="I194" s="30">
        <v>12.801932000000001</v>
      </c>
      <c r="J194" s="30">
        <v>34.299517000000002</v>
      </c>
      <c r="K194" s="30">
        <v>49.758454</v>
      </c>
      <c r="L194" s="30">
        <v>9.178744</v>
      </c>
      <c r="M194" s="30">
        <v>20.531400999999999</v>
      </c>
      <c r="N194" s="30">
        <v>7.7294689999999999</v>
      </c>
      <c r="O194" s="30">
        <v>14.251208</v>
      </c>
      <c r="P194" s="30">
        <v>26.811593999999999</v>
      </c>
      <c r="Q194" s="30">
        <v>23.913042999999998</v>
      </c>
      <c r="R194" s="30">
        <v>20.048309</v>
      </c>
      <c r="S194" s="30">
        <v>15.700483</v>
      </c>
      <c r="T194" s="30">
        <v>19.323671000000001</v>
      </c>
      <c r="U194" s="30">
        <v>7.4879230000000003</v>
      </c>
      <c r="V194" s="30">
        <v>4.8309179999999996</v>
      </c>
      <c r="W194" s="30">
        <v>18.115942</v>
      </c>
    </row>
    <row r="195" spans="1:23" x14ac:dyDescent="0.2">
      <c r="A195" s="18" t="s">
        <v>895</v>
      </c>
      <c r="B195" s="18"/>
      <c r="C195" s="18"/>
      <c r="D195" s="18"/>
      <c r="E195" s="18"/>
      <c r="F195" s="18"/>
      <c r="G195" s="18"/>
      <c r="H195" s="18"/>
      <c r="I195" s="18"/>
      <c r="J195" s="18"/>
      <c r="K195" s="18"/>
      <c r="L195" s="18"/>
      <c r="M195" s="18"/>
      <c r="N195" s="18"/>
      <c r="O195" s="18"/>
      <c r="P195" s="18"/>
      <c r="Q195" s="18"/>
      <c r="R195" s="18"/>
      <c r="S195" s="18"/>
      <c r="T195" s="18"/>
      <c r="U195" s="18"/>
      <c r="V195" s="18"/>
      <c r="W195" s="18"/>
    </row>
    <row r="196" spans="1:23" x14ac:dyDescent="0.2">
      <c r="A196" s="19" t="s">
        <v>889</v>
      </c>
      <c r="B196" s="20">
        <v>13</v>
      </c>
      <c r="C196" s="20">
        <v>5</v>
      </c>
      <c r="D196" s="20">
        <v>4</v>
      </c>
      <c r="E196" s="20">
        <v>1</v>
      </c>
      <c r="F196" s="20">
        <v>1</v>
      </c>
      <c r="G196" s="20">
        <v>0</v>
      </c>
      <c r="H196" s="20">
        <v>1</v>
      </c>
      <c r="I196" s="20">
        <v>0</v>
      </c>
      <c r="J196" s="20">
        <v>3</v>
      </c>
      <c r="K196" s="20">
        <v>6</v>
      </c>
      <c r="L196" s="20">
        <v>0</v>
      </c>
      <c r="M196" s="20">
        <v>1</v>
      </c>
      <c r="N196" s="20">
        <v>0</v>
      </c>
      <c r="O196" s="20">
        <v>0</v>
      </c>
      <c r="P196" s="20">
        <v>2</v>
      </c>
      <c r="Q196" s="20">
        <v>0</v>
      </c>
      <c r="R196" s="20">
        <v>1</v>
      </c>
      <c r="S196" s="20">
        <v>1</v>
      </c>
      <c r="T196" s="20">
        <v>0</v>
      </c>
      <c r="U196" s="20">
        <v>0</v>
      </c>
      <c r="V196" s="20">
        <v>2</v>
      </c>
      <c r="W196" s="20">
        <v>5</v>
      </c>
    </row>
    <row r="197" spans="1:23" x14ac:dyDescent="0.2">
      <c r="A197" s="21" t="s">
        <v>126</v>
      </c>
      <c r="B197" s="30">
        <v>100</v>
      </c>
      <c r="C197" s="30">
        <v>38.461537999999997</v>
      </c>
      <c r="D197" s="30">
        <v>30.769231000000001</v>
      </c>
      <c r="E197" s="30">
        <v>7.6923079999999997</v>
      </c>
      <c r="F197" s="30">
        <v>7.6923079999999997</v>
      </c>
      <c r="G197" s="30">
        <v>0</v>
      </c>
      <c r="H197" s="30">
        <v>7.6923079999999997</v>
      </c>
      <c r="I197" s="30">
        <v>0</v>
      </c>
      <c r="J197" s="30">
        <v>23.076923000000001</v>
      </c>
      <c r="K197" s="30">
        <v>46.153846000000001</v>
      </c>
      <c r="L197" s="30">
        <v>0</v>
      </c>
      <c r="M197" s="30">
        <v>7.6923079999999997</v>
      </c>
      <c r="N197" s="30">
        <v>0</v>
      </c>
      <c r="O197" s="30">
        <v>0</v>
      </c>
      <c r="P197" s="30">
        <v>15.384615</v>
      </c>
      <c r="Q197" s="30">
        <v>0</v>
      </c>
      <c r="R197" s="30">
        <v>7.6923079999999997</v>
      </c>
      <c r="S197" s="30">
        <v>7.6923079999999997</v>
      </c>
      <c r="T197" s="30">
        <v>0</v>
      </c>
      <c r="U197" s="30">
        <v>0</v>
      </c>
      <c r="V197" s="30">
        <v>15.384615</v>
      </c>
      <c r="W197" s="30">
        <v>38.461537999999997</v>
      </c>
    </row>
    <row r="198" spans="1:23" x14ac:dyDescent="0.2">
      <c r="A198" s="19" t="s">
        <v>890</v>
      </c>
      <c r="B198" s="20">
        <v>89</v>
      </c>
      <c r="C198" s="20">
        <v>41</v>
      </c>
      <c r="D198" s="20">
        <v>51</v>
      </c>
      <c r="E198" s="20">
        <v>18</v>
      </c>
      <c r="F198" s="20">
        <v>22</v>
      </c>
      <c r="G198" s="20">
        <v>38</v>
      </c>
      <c r="H198" s="20">
        <v>31</v>
      </c>
      <c r="I198" s="20">
        <v>19</v>
      </c>
      <c r="J198" s="20">
        <v>34</v>
      </c>
      <c r="K198" s="20">
        <v>42</v>
      </c>
      <c r="L198" s="20">
        <v>14</v>
      </c>
      <c r="M198" s="20">
        <v>20</v>
      </c>
      <c r="N198" s="20">
        <v>11</v>
      </c>
      <c r="O198" s="20">
        <v>15</v>
      </c>
      <c r="P198" s="20">
        <v>28</v>
      </c>
      <c r="Q198" s="20">
        <v>23</v>
      </c>
      <c r="R198" s="20">
        <v>25</v>
      </c>
      <c r="S198" s="20">
        <v>17</v>
      </c>
      <c r="T198" s="20">
        <v>21</v>
      </c>
      <c r="U198" s="20">
        <v>7</v>
      </c>
      <c r="V198" s="20">
        <v>4</v>
      </c>
      <c r="W198" s="20">
        <v>9</v>
      </c>
    </row>
    <row r="199" spans="1:23" x14ac:dyDescent="0.2">
      <c r="A199" s="21" t="s">
        <v>126</v>
      </c>
      <c r="B199" s="30">
        <v>100</v>
      </c>
      <c r="C199" s="30">
        <v>46.067416000000001</v>
      </c>
      <c r="D199" s="30">
        <v>57.303370999999999</v>
      </c>
      <c r="E199" s="30">
        <v>20.224719</v>
      </c>
      <c r="F199" s="30">
        <v>24.719100999999998</v>
      </c>
      <c r="G199" s="30">
        <v>42.696629000000001</v>
      </c>
      <c r="H199" s="30">
        <v>34.831460999999997</v>
      </c>
      <c r="I199" s="30">
        <v>21.348314999999999</v>
      </c>
      <c r="J199" s="30">
        <v>38.202247</v>
      </c>
      <c r="K199" s="30">
        <v>47.191011000000003</v>
      </c>
      <c r="L199" s="30">
        <v>15.730337</v>
      </c>
      <c r="M199" s="30">
        <v>22.471910000000001</v>
      </c>
      <c r="N199" s="30">
        <v>12.359551</v>
      </c>
      <c r="O199" s="30">
        <v>16.853933000000001</v>
      </c>
      <c r="P199" s="30">
        <v>31.460674000000001</v>
      </c>
      <c r="Q199" s="30">
        <v>25.842697000000001</v>
      </c>
      <c r="R199" s="30">
        <v>28.089887999999998</v>
      </c>
      <c r="S199" s="30">
        <v>19.101123999999999</v>
      </c>
      <c r="T199" s="30">
        <v>23.595506</v>
      </c>
      <c r="U199" s="30">
        <v>7.8651689999999999</v>
      </c>
      <c r="V199" s="30">
        <v>4.4943819999999999</v>
      </c>
      <c r="W199" s="30">
        <v>10.112360000000001</v>
      </c>
    </row>
    <row r="200" spans="1:23" x14ac:dyDescent="0.2">
      <c r="A200" s="19" t="s">
        <v>891</v>
      </c>
      <c r="B200" s="20">
        <v>143</v>
      </c>
      <c r="C200" s="20">
        <v>66</v>
      </c>
      <c r="D200" s="20">
        <v>94</v>
      </c>
      <c r="E200" s="20">
        <v>55</v>
      </c>
      <c r="F200" s="20">
        <v>45</v>
      </c>
      <c r="G200" s="20">
        <v>73</v>
      </c>
      <c r="H200" s="20">
        <v>59</v>
      </c>
      <c r="I200" s="20">
        <v>31</v>
      </c>
      <c r="J200" s="20">
        <v>67</v>
      </c>
      <c r="K200" s="20">
        <v>77</v>
      </c>
      <c r="L200" s="20">
        <v>33</v>
      </c>
      <c r="M200" s="20">
        <v>42</v>
      </c>
      <c r="N200" s="20">
        <v>28</v>
      </c>
      <c r="O200" s="20">
        <v>31</v>
      </c>
      <c r="P200" s="20">
        <v>44</v>
      </c>
      <c r="Q200" s="20">
        <v>46</v>
      </c>
      <c r="R200" s="20">
        <v>42</v>
      </c>
      <c r="S200" s="20">
        <v>38</v>
      </c>
      <c r="T200" s="20">
        <v>41</v>
      </c>
      <c r="U200" s="20">
        <v>25</v>
      </c>
      <c r="V200" s="20">
        <v>6</v>
      </c>
      <c r="W200" s="20">
        <v>8</v>
      </c>
    </row>
    <row r="201" spans="1:23" ht="11.15" customHeight="1" x14ac:dyDescent="0.2">
      <c r="A201" s="21" t="s">
        <v>126</v>
      </c>
      <c r="B201" s="30">
        <v>100</v>
      </c>
      <c r="C201" s="30">
        <v>46.153846000000001</v>
      </c>
      <c r="D201" s="30">
        <v>65.734266000000005</v>
      </c>
      <c r="E201" s="30">
        <v>38.461537999999997</v>
      </c>
      <c r="F201" s="30">
        <v>31.468530999999999</v>
      </c>
      <c r="G201" s="30">
        <v>51.048951000000002</v>
      </c>
      <c r="H201" s="30">
        <v>41.258741000000001</v>
      </c>
      <c r="I201" s="30">
        <v>21.678322000000001</v>
      </c>
      <c r="J201" s="30">
        <v>46.853147</v>
      </c>
      <c r="K201" s="30">
        <v>53.846153999999999</v>
      </c>
      <c r="L201" s="30">
        <v>23.076923000000001</v>
      </c>
      <c r="M201" s="30">
        <v>29.370629000000001</v>
      </c>
      <c r="N201" s="30">
        <v>19.58042</v>
      </c>
      <c r="O201" s="30">
        <v>21.678322000000001</v>
      </c>
      <c r="P201" s="30">
        <v>30.769231000000001</v>
      </c>
      <c r="Q201" s="30">
        <v>32.167831999999997</v>
      </c>
      <c r="R201" s="30">
        <v>29.370629000000001</v>
      </c>
      <c r="S201" s="30">
        <v>26.573426999999999</v>
      </c>
      <c r="T201" s="30">
        <v>28.671329</v>
      </c>
      <c r="U201" s="30">
        <v>17.482517000000001</v>
      </c>
      <c r="V201" s="30">
        <v>4.1958039999999999</v>
      </c>
      <c r="W201" s="30">
        <v>5.5944060000000002</v>
      </c>
    </row>
    <row r="202" spans="1:23" ht="11.15" customHeight="1" x14ac:dyDescent="0.2">
      <c r="A202" s="19" t="s">
        <v>892</v>
      </c>
      <c r="B202" s="20">
        <v>27</v>
      </c>
      <c r="C202" s="20">
        <v>12</v>
      </c>
      <c r="D202" s="20">
        <v>18</v>
      </c>
      <c r="E202" s="20">
        <v>10</v>
      </c>
      <c r="F202" s="20">
        <v>10</v>
      </c>
      <c r="G202" s="20">
        <v>14</v>
      </c>
      <c r="H202" s="20">
        <v>12</v>
      </c>
      <c r="I202" s="20">
        <v>9</v>
      </c>
      <c r="J202" s="20">
        <v>12</v>
      </c>
      <c r="K202" s="20">
        <v>15</v>
      </c>
      <c r="L202" s="20">
        <v>4</v>
      </c>
      <c r="M202" s="20">
        <v>9</v>
      </c>
      <c r="N202" s="20">
        <v>7</v>
      </c>
      <c r="O202" s="20">
        <v>9</v>
      </c>
      <c r="P202" s="20">
        <v>8</v>
      </c>
      <c r="Q202" s="20">
        <v>7</v>
      </c>
      <c r="R202" s="20">
        <v>7</v>
      </c>
      <c r="S202" s="20">
        <v>9</v>
      </c>
      <c r="T202" s="20">
        <v>9</v>
      </c>
      <c r="U202" s="20">
        <v>4</v>
      </c>
      <c r="V202" s="20">
        <v>2</v>
      </c>
      <c r="W202" s="20">
        <v>3</v>
      </c>
    </row>
    <row r="203" spans="1:23" ht="11.15" customHeight="1" x14ac:dyDescent="0.2">
      <c r="A203" s="21" t="s">
        <v>126</v>
      </c>
      <c r="B203" s="30">
        <v>100</v>
      </c>
      <c r="C203" s="30">
        <v>44.444443999999997</v>
      </c>
      <c r="D203" s="30">
        <v>66.666667000000004</v>
      </c>
      <c r="E203" s="30">
        <v>37.037036999999998</v>
      </c>
      <c r="F203" s="30">
        <v>37.037036999999998</v>
      </c>
      <c r="G203" s="30">
        <v>51.851852000000001</v>
      </c>
      <c r="H203" s="30">
        <v>44.444443999999997</v>
      </c>
      <c r="I203" s="30">
        <v>33.333333000000003</v>
      </c>
      <c r="J203" s="30">
        <v>44.444443999999997</v>
      </c>
      <c r="K203" s="30">
        <v>55.555556000000003</v>
      </c>
      <c r="L203" s="30">
        <v>14.814814999999999</v>
      </c>
      <c r="M203" s="30">
        <v>33.333333000000003</v>
      </c>
      <c r="N203" s="30">
        <v>25.925926</v>
      </c>
      <c r="O203" s="30">
        <v>33.333333000000003</v>
      </c>
      <c r="P203" s="30">
        <v>29.629629999999999</v>
      </c>
      <c r="Q203" s="30">
        <v>25.925926</v>
      </c>
      <c r="R203" s="30">
        <v>25.925926</v>
      </c>
      <c r="S203" s="30">
        <v>33.333333000000003</v>
      </c>
      <c r="T203" s="30">
        <v>33.333333000000003</v>
      </c>
      <c r="U203" s="30">
        <v>14.814814999999999</v>
      </c>
      <c r="V203" s="30">
        <v>7.4074070000000001</v>
      </c>
      <c r="W203" s="30">
        <v>11.111110999999999</v>
      </c>
    </row>
    <row r="204" spans="1:23" ht="11.15" customHeight="1" x14ac:dyDescent="0.2">
      <c r="A204" s="19" t="s">
        <v>893</v>
      </c>
      <c r="B204" s="20">
        <v>5</v>
      </c>
      <c r="C204" s="20">
        <v>3</v>
      </c>
      <c r="D204" s="20">
        <v>3</v>
      </c>
      <c r="E204" s="20">
        <v>4</v>
      </c>
      <c r="F204" s="20">
        <v>1</v>
      </c>
      <c r="G204" s="20">
        <v>3</v>
      </c>
      <c r="H204" s="20">
        <v>2</v>
      </c>
      <c r="I204" s="20">
        <v>1</v>
      </c>
      <c r="J204" s="20">
        <v>2</v>
      </c>
      <c r="K204" s="20">
        <v>3</v>
      </c>
      <c r="L204" s="20">
        <v>1</v>
      </c>
      <c r="M204" s="20">
        <v>1</v>
      </c>
      <c r="N204" s="20">
        <v>1</v>
      </c>
      <c r="O204" s="20">
        <v>2</v>
      </c>
      <c r="P204" s="20">
        <v>2</v>
      </c>
      <c r="Q204" s="20">
        <v>3</v>
      </c>
      <c r="R204" s="20">
        <v>1</v>
      </c>
      <c r="S204" s="20">
        <v>1</v>
      </c>
      <c r="T204" s="20">
        <v>1</v>
      </c>
      <c r="U204" s="20">
        <v>1</v>
      </c>
      <c r="V204" s="20">
        <v>0</v>
      </c>
      <c r="W204" s="20">
        <v>0</v>
      </c>
    </row>
    <row r="205" spans="1:23" ht="11.15" customHeight="1" x14ac:dyDescent="0.2">
      <c r="A205" s="21" t="s">
        <v>126</v>
      </c>
      <c r="B205" s="30">
        <v>100</v>
      </c>
      <c r="C205" s="30">
        <v>60</v>
      </c>
      <c r="D205" s="30">
        <v>60</v>
      </c>
      <c r="E205" s="30">
        <v>80</v>
      </c>
      <c r="F205" s="30">
        <v>20</v>
      </c>
      <c r="G205" s="30">
        <v>60</v>
      </c>
      <c r="H205" s="30">
        <v>40</v>
      </c>
      <c r="I205" s="30">
        <v>20</v>
      </c>
      <c r="J205" s="30">
        <v>40</v>
      </c>
      <c r="K205" s="30">
        <v>60</v>
      </c>
      <c r="L205" s="30">
        <v>20</v>
      </c>
      <c r="M205" s="30">
        <v>20</v>
      </c>
      <c r="N205" s="30">
        <v>20</v>
      </c>
      <c r="O205" s="30">
        <v>40</v>
      </c>
      <c r="P205" s="30">
        <v>40</v>
      </c>
      <c r="Q205" s="30">
        <v>60</v>
      </c>
      <c r="R205" s="30">
        <v>20</v>
      </c>
      <c r="S205" s="30">
        <v>20</v>
      </c>
      <c r="T205" s="30">
        <v>20</v>
      </c>
      <c r="U205" s="30">
        <v>20</v>
      </c>
      <c r="V205" s="30">
        <v>0</v>
      </c>
      <c r="W205" s="30">
        <v>0</v>
      </c>
    </row>
    <row r="206" spans="1:23" ht="11.15" customHeight="1" x14ac:dyDescent="0.2">
      <c r="A206" s="19" t="s">
        <v>894</v>
      </c>
      <c r="B206" s="20">
        <v>10</v>
      </c>
      <c r="C206" s="20">
        <v>4</v>
      </c>
      <c r="D206" s="20">
        <v>7</v>
      </c>
      <c r="E206" s="20">
        <v>4</v>
      </c>
      <c r="F206" s="20">
        <v>4</v>
      </c>
      <c r="G206" s="20">
        <v>3</v>
      </c>
      <c r="H206" s="20">
        <v>2</v>
      </c>
      <c r="I206" s="20">
        <v>2</v>
      </c>
      <c r="J206" s="20">
        <v>3</v>
      </c>
      <c r="K206" s="20">
        <v>3</v>
      </c>
      <c r="L206" s="20">
        <v>2</v>
      </c>
      <c r="M206" s="20">
        <v>1</v>
      </c>
      <c r="N206" s="20">
        <v>2</v>
      </c>
      <c r="O206" s="20">
        <v>2</v>
      </c>
      <c r="P206" s="20">
        <v>1</v>
      </c>
      <c r="Q206" s="20">
        <v>2</v>
      </c>
      <c r="R206" s="20">
        <v>2</v>
      </c>
      <c r="S206" s="20">
        <v>3</v>
      </c>
      <c r="T206" s="20">
        <v>3</v>
      </c>
      <c r="U206" s="20">
        <v>1</v>
      </c>
      <c r="V206" s="20">
        <v>0</v>
      </c>
      <c r="W206" s="20">
        <v>3</v>
      </c>
    </row>
    <row r="207" spans="1:23" ht="11.15" customHeight="1" x14ac:dyDescent="0.2">
      <c r="A207" s="21" t="s">
        <v>126</v>
      </c>
      <c r="B207" s="30">
        <v>100</v>
      </c>
      <c r="C207" s="30">
        <v>40</v>
      </c>
      <c r="D207" s="30">
        <v>70</v>
      </c>
      <c r="E207" s="30">
        <v>40</v>
      </c>
      <c r="F207" s="30">
        <v>40</v>
      </c>
      <c r="G207" s="30">
        <v>30</v>
      </c>
      <c r="H207" s="30">
        <v>20</v>
      </c>
      <c r="I207" s="30">
        <v>20</v>
      </c>
      <c r="J207" s="30">
        <v>30</v>
      </c>
      <c r="K207" s="30">
        <v>30</v>
      </c>
      <c r="L207" s="30">
        <v>20</v>
      </c>
      <c r="M207" s="30">
        <v>10</v>
      </c>
      <c r="N207" s="30">
        <v>20</v>
      </c>
      <c r="O207" s="30">
        <v>20</v>
      </c>
      <c r="P207" s="30">
        <v>10</v>
      </c>
      <c r="Q207" s="30">
        <v>20</v>
      </c>
      <c r="R207" s="30">
        <v>20</v>
      </c>
      <c r="S207" s="30">
        <v>30</v>
      </c>
      <c r="T207" s="30">
        <v>30</v>
      </c>
      <c r="U207" s="30">
        <v>10</v>
      </c>
      <c r="V207" s="30">
        <v>0</v>
      </c>
      <c r="W207" s="30">
        <v>30</v>
      </c>
    </row>
    <row r="208" spans="1:23" ht="11.15" customHeight="1" x14ac:dyDescent="0.2">
      <c r="A208" s="19" t="s">
        <v>873</v>
      </c>
      <c r="B208" s="20">
        <v>28</v>
      </c>
      <c r="C208" s="20">
        <v>10</v>
      </c>
      <c r="D208" s="20">
        <v>15</v>
      </c>
      <c r="E208" s="20">
        <v>4</v>
      </c>
      <c r="F208" s="20">
        <v>3</v>
      </c>
      <c r="G208" s="20">
        <v>12</v>
      </c>
      <c r="H208" s="20">
        <v>7</v>
      </c>
      <c r="I208" s="20">
        <v>4</v>
      </c>
      <c r="J208" s="20">
        <v>10</v>
      </c>
      <c r="K208" s="20">
        <v>10</v>
      </c>
      <c r="L208" s="20">
        <v>1</v>
      </c>
      <c r="M208" s="20">
        <v>5</v>
      </c>
      <c r="N208" s="20">
        <v>0</v>
      </c>
      <c r="O208" s="20">
        <v>4</v>
      </c>
      <c r="P208" s="20">
        <v>4</v>
      </c>
      <c r="Q208" s="20">
        <v>3</v>
      </c>
      <c r="R208" s="20">
        <v>5</v>
      </c>
      <c r="S208" s="20">
        <v>4</v>
      </c>
      <c r="T208" s="20">
        <v>4</v>
      </c>
      <c r="U208" s="20">
        <v>0</v>
      </c>
      <c r="V208" s="20">
        <v>4</v>
      </c>
      <c r="W208" s="20">
        <v>3</v>
      </c>
    </row>
    <row r="209" spans="1:23" ht="11.15" customHeight="1" x14ac:dyDescent="0.2">
      <c r="A209" s="21" t="s">
        <v>126</v>
      </c>
      <c r="B209" s="30">
        <v>100</v>
      </c>
      <c r="C209" s="30">
        <v>35.714286000000001</v>
      </c>
      <c r="D209" s="30">
        <v>53.571429000000002</v>
      </c>
      <c r="E209" s="30">
        <v>14.285714</v>
      </c>
      <c r="F209" s="30">
        <v>10.714286</v>
      </c>
      <c r="G209" s="30">
        <v>42.857143000000001</v>
      </c>
      <c r="H209" s="30">
        <v>25</v>
      </c>
      <c r="I209" s="30">
        <v>14.285714</v>
      </c>
      <c r="J209" s="30">
        <v>35.714286000000001</v>
      </c>
      <c r="K209" s="30">
        <v>35.714286000000001</v>
      </c>
      <c r="L209" s="30">
        <v>3.5714290000000002</v>
      </c>
      <c r="M209" s="30">
        <v>17.857143000000001</v>
      </c>
      <c r="N209" s="30">
        <v>0</v>
      </c>
      <c r="O209" s="30">
        <v>14.285714</v>
      </c>
      <c r="P209" s="30">
        <v>14.285714</v>
      </c>
      <c r="Q209" s="30">
        <v>10.714286</v>
      </c>
      <c r="R209" s="30">
        <v>17.857143000000001</v>
      </c>
      <c r="S209" s="30">
        <v>14.285714</v>
      </c>
      <c r="T209" s="30">
        <v>14.285714</v>
      </c>
      <c r="U209" s="30">
        <v>0</v>
      </c>
      <c r="V209" s="30">
        <v>14.285714</v>
      </c>
      <c r="W209" s="30">
        <v>10.714286</v>
      </c>
    </row>
    <row r="210" spans="1:23" ht="11.15" customHeight="1" x14ac:dyDescent="0.2">
      <c r="A210" s="18" t="s">
        <v>142</v>
      </c>
      <c r="B210" s="18"/>
      <c r="C210" s="18"/>
      <c r="D210" s="18"/>
      <c r="E210" s="18"/>
      <c r="F210" s="18"/>
      <c r="G210" s="18"/>
      <c r="H210" s="18"/>
      <c r="I210" s="18"/>
      <c r="J210" s="18"/>
      <c r="K210" s="18"/>
      <c r="L210" s="18"/>
      <c r="M210" s="18"/>
      <c r="N210" s="18"/>
      <c r="O210" s="18"/>
      <c r="P210" s="18"/>
      <c r="Q210" s="18"/>
      <c r="R210" s="18"/>
      <c r="S210" s="18"/>
      <c r="T210" s="18"/>
      <c r="U210" s="18"/>
      <c r="V210" s="18"/>
      <c r="W210" s="18"/>
    </row>
    <row r="211" spans="1:23" ht="11.15" customHeight="1" x14ac:dyDescent="0.2">
      <c r="A211" s="19" t="s">
        <v>896</v>
      </c>
      <c r="B211" s="20">
        <v>90</v>
      </c>
      <c r="C211" s="20">
        <v>22</v>
      </c>
      <c r="D211" s="20">
        <v>48</v>
      </c>
      <c r="E211" s="20">
        <v>20</v>
      </c>
      <c r="F211" s="20">
        <v>28</v>
      </c>
      <c r="G211" s="20">
        <v>37</v>
      </c>
      <c r="H211" s="20">
        <v>43</v>
      </c>
      <c r="I211" s="20">
        <v>17</v>
      </c>
      <c r="J211" s="20">
        <v>47</v>
      </c>
      <c r="K211" s="20">
        <v>51</v>
      </c>
      <c r="L211" s="20">
        <v>10</v>
      </c>
      <c r="M211" s="20">
        <v>22</v>
      </c>
      <c r="N211" s="20">
        <v>14</v>
      </c>
      <c r="O211" s="20">
        <v>20</v>
      </c>
      <c r="P211" s="20">
        <v>22</v>
      </c>
      <c r="Q211" s="20">
        <v>29</v>
      </c>
      <c r="R211" s="20">
        <v>28</v>
      </c>
      <c r="S211" s="20">
        <v>25</v>
      </c>
      <c r="T211" s="20">
        <v>29</v>
      </c>
      <c r="U211" s="20">
        <v>13</v>
      </c>
      <c r="V211" s="20">
        <v>2</v>
      </c>
      <c r="W211" s="20">
        <v>8</v>
      </c>
    </row>
    <row r="212" spans="1:23" ht="11.15" customHeight="1" x14ac:dyDescent="0.2">
      <c r="A212" s="21" t="s">
        <v>126</v>
      </c>
      <c r="B212" s="30">
        <v>100</v>
      </c>
      <c r="C212" s="30">
        <v>24.444444000000001</v>
      </c>
      <c r="D212" s="30">
        <v>53.333333000000003</v>
      </c>
      <c r="E212" s="30">
        <v>22.222221999999999</v>
      </c>
      <c r="F212" s="30">
        <v>31.111111000000001</v>
      </c>
      <c r="G212" s="30">
        <v>41.111111000000001</v>
      </c>
      <c r="H212" s="30">
        <v>47.777777999999998</v>
      </c>
      <c r="I212" s="30">
        <v>18.888888999999999</v>
      </c>
      <c r="J212" s="30">
        <v>52.222222000000002</v>
      </c>
      <c r="K212" s="30">
        <v>56.666666999999997</v>
      </c>
      <c r="L212" s="30">
        <v>11.111110999999999</v>
      </c>
      <c r="M212" s="30">
        <v>24.444444000000001</v>
      </c>
      <c r="N212" s="30">
        <v>15.555555999999999</v>
      </c>
      <c r="O212" s="30">
        <v>22.222221999999999</v>
      </c>
      <c r="P212" s="30">
        <v>24.444444000000001</v>
      </c>
      <c r="Q212" s="30">
        <v>32.222222000000002</v>
      </c>
      <c r="R212" s="30">
        <v>31.111111000000001</v>
      </c>
      <c r="S212" s="30">
        <v>27.777778000000001</v>
      </c>
      <c r="T212" s="30">
        <v>32.222222000000002</v>
      </c>
      <c r="U212" s="30">
        <v>14.444444000000001</v>
      </c>
      <c r="V212" s="30">
        <v>2.2222219999999999</v>
      </c>
      <c r="W212" s="30">
        <v>8.8888890000000007</v>
      </c>
    </row>
    <row r="213" spans="1:23" ht="11.15" customHeight="1" x14ac:dyDescent="0.2">
      <c r="A213" s="19" t="s">
        <v>897</v>
      </c>
      <c r="B213" s="20">
        <v>307</v>
      </c>
      <c r="C213" s="20">
        <v>95</v>
      </c>
      <c r="D213" s="20">
        <v>186</v>
      </c>
      <c r="E213" s="20">
        <v>64</v>
      </c>
      <c r="F213" s="20">
        <v>97</v>
      </c>
      <c r="G213" s="20">
        <v>147</v>
      </c>
      <c r="H213" s="20">
        <v>141</v>
      </c>
      <c r="I213" s="20">
        <v>59</v>
      </c>
      <c r="J213" s="20">
        <v>122</v>
      </c>
      <c r="K213" s="20">
        <v>169</v>
      </c>
      <c r="L213" s="20">
        <v>40</v>
      </c>
      <c r="M213" s="20">
        <v>76</v>
      </c>
      <c r="N213" s="20">
        <v>46</v>
      </c>
      <c r="O213" s="20">
        <v>51</v>
      </c>
      <c r="P213" s="20">
        <v>60</v>
      </c>
      <c r="Q213" s="20">
        <v>82</v>
      </c>
      <c r="R213" s="20">
        <v>84</v>
      </c>
      <c r="S213" s="20">
        <v>68</v>
      </c>
      <c r="T213" s="20">
        <v>86</v>
      </c>
      <c r="U213" s="20">
        <v>36</v>
      </c>
      <c r="V213" s="20">
        <v>15</v>
      </c>
      <c r="W213" s="20">
        <v>31</v>
      </c>
    </row>
    <row r="214" spans="1:23" ht="11.15" customHeight="1" x14ac:dyDescent="0.2">
      <c r="A214" s="21" t="s">
        <v>126</v>
      </c>
      <c r="B214" s="30">
        <v>100</v>
      </c>
      <c r="C214" s="30">
        <v>30.944624999999998</v>
      </c>
      <c r="D214" s="30">
        <v>60.586319000000003</v>
      </c>
      <c r="E214" s="30">
        <v>20.846906000000001</v>
      </c>
      <c r="F214" s="30">
        <v>31.596091000000001</v>
      </c>
      <c r="G214" s="30">
        <v>47.882736000000001</v>
      </c>
      <c r="H214" s="30">
        <v>45.928339000000001</v>
      </c>
      <c r="I214" s="30">
        <v>19.218240999999999</v>
      </c>
      <c r="J214" s="30">
        <v>39.739413999999996</v>
      </c>
      <c r="K214" s="30">
        <v>55.048859999999998</v>
      </c>
      <c r="L214" s="30">
        <v>13.029316</v>
      </c>
      <c r="M214" s="30">
        <v>24.755700000000001</v>
      </c>
      <c r="N214" s="30">
        <v>14.983713</v>
      </c>
      <c r="O214" s="30">
        <v>16.612378</v>
      </c>
      <c r="P214" s="30">
        <v>19.543973999999999</v>
      </c>
      <c r="Q214" s="30">
        <v>26.710097999999999</v>
      </c>
      <c r="R214" s="30">
        <v>27.361564000000001</v>
      </c>
      <c r="S214" s="30">
        <v>22.149837000000002</v>
      </c>
      <c r="T214" s="30">
        <v>28.013029</v>
      </c>
      <c r="U214" s="30">
        <v>11.726383999999999</v>
      </c>
      <c r="V214" s="30">
        <v>4.885993</v>
      </c>
      <c r="W214" s="30">
        <v>10.097720000000001</v>
      </c>
    </row>
    <row r="215" spans="1:23" ht="11.15" customHeight="1" x14ac:dyDescent="0.2">
      <c r="A215" s="19" t="s">
        <v>898</v>
      </c>
      <c r="B215" s="20">
        <v>392</v>
      </c>
      <c r="C215" s="20">
        <v>149</v>
      </c>
      <c r="D215" s="20">
        <v>243</v>
      </c>
      <c r="E215" s="20">
        <v>62</v>
      </c>
      <c r="F215" s="20">
        <v>118</v>
      </c>
      <c r="G215" s="20">
        <v>197</v>
      </c>
      <c r="H215" s="20">
        <v>181</v>
      </c>
      <c r="I215" s="20">
        <v>75</v>
      </c>
      <c r="J215" s="20">
        <v>172</v>
      </c>
      <c r="K215" s="20">
        <v>229</v>
      </c>
      <c r="L215" s="20">
        <v>41</v>
      </c>
      <c r="M215" s="20">
        <v>100</v>
      </c>
      <c r="N215" s="20">
        <v>52</v>
      </c>
      <c r="O215" s="20">
        <v>75</v>
      </c>
      <c r="P215" s="20">
        <v>101</v>
      </c>
      <c r="Q215" s="20">
        <v>109</v>
      </c>
      <c r="R215" s="20">
        <v>112</v>
      </c>
      <c r="S215" s="20">
        <v>105</v>
      </c>
      <c r="T215" s="20">
        <v>116</v>
      </c>
      <c r="U215" s="20">
        <v>49</v>
      </c>
      <c r="V215" s="20">
        <v>14</v>
      </c>
      <c r="W215" s="20">
        <v>46</v>
      </c>
    </row>
    <row r="216" spans="1:23" ht="11.15" customHeight="1" x14ac:dyDescent="0.2">
      <c r="A216" s="21" t="s">
        <v>126</v>
      </c>
      <c r="B216" s="30">
        <v>100</v>
      </c>
      <c r="C216" s="30">
        <v>38.010204000000002</v>
      </c>
      <c r="D216" s="30">
        <v>61.989795999999998</v>
      </c>
      <c r="E216" s="30">
        <v>15.816326999999999</v>
      </c>
      <c r="F216" s="30">
        <v>30.102041</v>
      </c>
      <c r="G216" s="30">
        <v>50.255102000000001</v>
      </c>
      <c r="H216" s="30">
        <v>46.173468999999997</v>
      </c>
      <c r="I216" s="30">
        <v>19.132653000000001</v>
      </c>
      <c r="J216" s="30">
        <v>43.877550999999997</v>
      </c>
      <c r="K216" s="30">
        <v>58.418367000000003</v>
      </c>
      <c r="L216" s="30">
        <v>10.459184</v>
      </c>
      <c r="M216" s="30">
        <v>25.510204000000002</v>
      </c>
      <c r="N216" s="30">
        <v>13.265306000000001</v>
      </c>
      <c r="O216" s="30">
        <v>19.132653000000001</v>
      </c>
      <c r="P216" s="30">
        <v>25.765305999999999</v>
      </c>
      <c r="Q216" s="30">
        <v>27.806121999999998</v>
      </c>
      <c r="R216" s="30">
        <v>28.571428999999998</v>
      </c>
      <c r="S216" s="30">
        <v>26.785713999999999</v>
      </c>
      <c r="T216" s="30">
        <v>29.591837000000002</v>
      </c>
      <c r="U216" s="30">
        <v>12.5</v>
      </c>
      <c r="V216" s="30">
        <v>3.5714290000000002</v>
      </c>
      <c r="W216" s="30">
        <v>11.734693999999999</v>
      </c>
    </row>
    <row r="217" spans="1:23" ht="11.15" customHeight="1" x14ac:dyDescent="0.2">
      <c r="A217" s="19" t="s">
        <v>899</v>
      </c>
      <c r="B217" s="20">
        <v>379</v>
      </c>
      <c r="C217" s="20">
        <v>156</v>
      </c>
      <c r="D217" s="20">
        <v>240</v>
      </c>
      <c r="E217" s="20">
        <v>49</v>
      </c>
      <c r="F217" s="20">
        <v>99</v>
      </c>
      <c r="G217" s="20">
        <v>180</v>
      </c>
      <c r="H217" s="20">
        <v>162</v>
      </c>
      <c r="I217" s="20">
        <v>60</v>
      </c>
      <c r="J217" s="20">
        <v>166</v>
      </c>
      <c r="K217" s="20">
        <v>203</v>
      </c>
      <c r="L217" s="20">
        <v>50</v>
      </c>
      <c r="M217" s="20">
        <v>81</v>
      </c>
      <c r="N217" s="20">
        <v>34</v>
      </c>
      <c r="O217" s="20">
        <v>64</v>
      </c>
      <c r="P217" s="20">
        <v>115</v>
      </c>
      <c r="Q217" s="20">
        <v>103</v>
      </c>
      <c r="R217" s="20">
        <v>96</v>
      </c>
      <c r="S217" s="20">
        <v>81</v>
      </c>
      <c r="T217" s="20">
        <v>91</v>
      </c>
      <c r="U217" s="20">
        <v>42</v>
      </c>
      <c r="V217" s="20">
        <v>21</v>
      </c>
      <c r="W217" s="20">
        <v>43</v>
      </c>
    </row>
    <row r="218" spans="1:23" ht="11.15" customHeight="1" x14ac:dyDescent="0.2">
      <c r="A218" s="21" t="s">
        <v>126</v>
      </c>
      <c r="B218" s="30">
        <v>100</v>
      </c>
      <c r="C218" s="30">
        <v>41.16095</v>
      </c>
      <c r="D218" s="30">
        <v>63.324537999999997</v>
      </c>
      <c r="E218" s="30">
        <v>12.92876</v>
      </c>
      <c r="F218" s="30">
        <v>26.121372000000001</v>
      </c>
      <c r="G218" s="30">
        <v>47.493403999999998</v>
      </c>
      <c r="H218" s="30">
        <v>42.744062999999997</v>
      </c>
      <c r="I218" s="30">
        <v>15.831135</v>
      </c>
      <c r="J218" s="30">
        <v>43.799472000000002</v>
      </c>
      <c r="K218" s="30">
        <v>53.562004999999999</v>
      </c>
      <c r="L218" s="30">
        <v>13.192612</v>
      </c>
      <c r="M218" s="30">
        <v>21.372032000000001</v>
      </c>
      <c r="N218" s="30">
        <v>8.9709760000000003</v>
      </c>
      <c r="O218" s="30">
        <v>16.886544000000001</v>
      </c>
      <c r="P218" s="30">
        <v>30.343008000000001</v>
      </c>
      <c r="Q218" s="30">
        <v>27.176780999999998</v>
      </c>
      <c r="R218" s="30">
        <v>25.329815</v>
      </c>
      <c r="S218" s="30">
        <v>21.372032000000001</v>
      </c>
      <c r="T218" s="30">
        <v>24.010553999999999</v>
      </c>
      <c r="U218" s="30">
        <v>11.081794</v>
      </c>
      <c r="V218" s="30">
        <v>5.5408970000000002</v>
      </c>
      <c r="W218" s="30">
        <v>11.345646</v>
      </c>
    </row>
    <row r="219" spans="1:23" ht="11.15" customHeight="1" x14ac:dyDescent="0.2">
      <c r="A219" s="19" t="s">
        <v>900</v>
      </c>
      <c r="B219" s="20">
        <v>951</v>
      </c>
      <c r="C219" s="20">
        <v>380</v>
      </c>
      <c r="D219" s="20">
        <v>567</v>
      </c>
      <c r="E219" s="20">
        <v>124</v>
      </c>
      <c r="F219" s="20">
        <v>223</v>
      </c>
      <c r="G219" s="20">
        <v>401</v>
      </c>
      <c r="H219" s="20">
        <v>345</v>
      </c>
      <c r="I219" s="20">
        <v>147</v>
      </c>
      <c r="J219" s="20">
        <v>360</v>
      </c>
      <c r="K219" s="20">
        <v>481</v>
      </c>
      <c r="L219" s="20">
        <v>121</v>
      </c>
      <c r="M219" s="20">
        <v>220</v>
      </c>
      <c r="N219" s="20">
        <v>101</v>
      </c>
      <c r="O219" s="20">
        <v>161</v>
      </c>
      <c r="P219" s="20">
        <v>270</v>
      </c>
      <c r="Q219" s="20">
        <v>235</v>
      </c>
      <c r="R219" s="20">
        <v>202</v>
      </c>
      <c r="S219" s="20">
        <v>196</v>
      </c>
      <c r="T219" s="20">
        <v>213</v>
      </c>
      <c r="U219" s="20">
        <v>86</v>
      </c>
      <c r="V219" s="20">
        <v>74</v>
      </c>
      <c r="W219" s="20">
        <v>125</v>
      </c>
    </row>
    <row r="220" spans="1:23" ht="11.15" customHeight="1" x14ac:dyDescent="0.2">
      <c r="A220" s="21" t="s">
        <v>126</v>
      </c>
      <c r="B220" s="30">
        <v>100</v>
      </c>
      <c r="C220" s="30">
        <v>39.957939000000003</v>
      </c>
      <c r="D220" s="30">
        <v>59.621451</v>
      </c>
      <c r="E220" s="30">
        <v>13.038906000000001</v>
      </c>
      <c r="F220" s="30">
        <v>23.449000999999999</v>
      </c>
      <c r="G220" s="30">
        <v>42.166141000000003</v>
      </c>
      <c r="H220" s="30">
        <v>36.277602999999999</v>
      </c>
      <c r="I220" s="30">
        <v>15.457413000000001</v>
      </c>
      <c r="J220" s="30">
        <v>37.854889999999997</v>
      </c>
      <c r="K220" s="30">
        <v>50.578339</v>
      </c>
      <c r="L220" s="30">
        <v>12.723449</v>
      </c>
      <c r="M220" s="30">
        <v>23.133544000000001</v>
      </c>
      <c r="N220" s="30">
        <v>10.6204</v>
      </c>
      <c r="O220" s="30">
        <v>16.929548</v>
      </c>
      <c r="P220" s="30">
        <v>28.391166999999999</v>
      </c>
      <c r="Q220" s="30">
        <v>24.710830999999999</v>
      </c>
      <c r="R220" s="30">
        <v>21.240798999999999</v>
      </c>
      <c r="S220" s="30">
        <v>20.609884000000001</v>
      </c>
      <c r="T220" s="30">
        <v>22.397476000000001</v>
      </c>
      <c r="U220" s="30">
        <v>9.043113</v>
      </c>
      <c r="V220" s="30">
        <v>7.7812830000000002</v>
      </c>
      <c r="W220" s="30">
        <v>13.144059</v>
      </c>
    </row>
    <row r="221" spans="1:23" ht="11.15" customHeight="1" x14ac:dyDescent="0.2">
      <c r="A221" s="19" t="s">
        <v>873</v>
      </c>
      <c r="B221" s="20">
        <v>69</v>
      </c>
      <c r="C221" s="20">
        <v>26</v>
      </c>
      <c r="D221" s="20">
        <v>39</v>
      </c>
      <c r="E221" s="20">
        <v>9</v>
      </c>
      <c r="F221" s="20">
        <v>12</v>
      </c>
      <c r="G221" s="20">
        <v>22</v>
      </c>
      <c r="H221" s="20">
        <v>23</v>
      </c>
      <c r="I221" s="20">
        <v>8</v>
      </c>
      <c r="J221" s="20">
        <v>21</v>
      </c>
      <c r="K221" s="20">
        <v>23</v>
      </c>
      <c r="L221" s="20">
        <v>7</v>
      </c>
      <c r="M221" s="20">
        <v>13</v>
      </c>
      <c r="N221" s="20">
        <v>4</v>
      </c>
      <c r="O221" s="20">
        <v>6</v>
      </c>
      <c r="P221" s="20">
        <v>15</v>
      </c>
      <c r="Q221" s="20">
        <v>17</v>
      </c>
      <c r="R221" s="20">
        <v>11</v>
      </c>
      <c r="S221" s="20">
        <v>9</v>
      </c>
      <c r="T221" s="20">
        <v>13</v>
      </c>
      <c r="U221" s="20">
        <v>6</v>
      </c>
      <c r="V221" s="20">
        <v>6</v>
      </c>
      <c r="W221" s="20">
        <v>14</v>
      </c>
    </row>
    <row r="222" spans="1:23" ht="11.15" customHeight="1" x14ac:dyDescent="0.2">
      <c r="A222" s="21" t="s">
        <v>126</v>
      </c>
      <c r="B222" s="30">
        <v>100</v>
      </c>
      <c r="C222" s="30">
        <v>37.681159000000001</v>
      </c>
      <c r="D222" s="30">
        <v>56.521738999999997</v>
      </c>
      <c r="E222" s="30">
        <v>13.043478</v>
      </c>
      <c r="F222" s="30">
        <v>17.391304000000002</v>
      </c>
      <c r="G222" s="30">
        <v>31.884058</v>
      </c>
      <c r="H222" s="30">
        <v>33.333333000000003</v>
      </c>
      <c r="I222" s="30">
        <v>11.594203</v>
      </c>
      <c r="J222" s="30">
        <v>30.434782999999999</v>
      </c>
      <c r="K222" s="30">
        <v>33.333333000000003</v>
      </c>
      <c r="L222" s="30">
        <v>10.144928</v>
      </c>
      <c r="M222" s="30">
        <v>18.840579999999999</v>
      </c>
      <c r="N222" s="30">
        <v>5.7971009999999996</v>
      </c>
      <c r="O222" s="30">
        <v>8.6956520000000008</v>
      </c>
      <c r="P222" s="30">
        <v>21.739129999999999</v>
      </c>
      <c r="Q222" s="30">
        <v>24.637681000000001</v>
      </c>
      <c r="R222" s="30">
        <v>15.942029</v>
      </c>
      <c r="S222" s="30">
        <v>13.043478</v>
      </c>
      <c r="T222" s="30">
        <v>18.840579999999999</v>
      </c>
      <c r="U222" s="30">
        <v>8.6956520000000008</v>
      </c>
      <c r="V222" s="30">
        <v>8.6956520000000008</v>
      </c>
      <c r="W222" s="30">
        <v>20.289854999999999</v>
      </c>
    </row>
    <row r="223" spans="1:23" ht="11.15" customHeight="1" x14ac:dyDescent="0.2">
      <c r="A223" s="18" t="s">
        <v>143</v>
      </c>
      <c r="B223" s="18"/>
      <c r="C223" s="18"/>
      <c r="D223" s="18"/>
      <c r="E223" s="18"/>
      <c r="F223" s="18"/>
      <c r="G223" s="18"/>
      <c r="H223" s="18"/>
      <c r="I223" s="18"/>
      <c r="J223" s="18"/>
      <c r="K223" s="18"/>
      <c r="L223" s="18"/>
      <c r="M223" s="18"/>
      <c r="N223" s="18"/>
      <c r="O223" s="18"/>
      <c r="P223" s="18"/>
      <c r="Q223" s="18"/>
      <c r="R223" s="18"/>
      <c r="S223" s="18"/>
      <c r="T223" s="18"/>
      <c r="U223" s="18"/>
      <c r="V223" s="18"/>
      <c r="W223" s="18"/>
    </row>
    <row r="224" spans="1:23" ht="11.15" customHeight="1" x14ac:dyDescent="0.2">
      <c r="A224" s="21" t="s">
        <v>901</v>
      </c>
      <c r="B224" s="21"/>
      <c r="C224" s="21"/>
      <c r="D224" s="21"/>
      <c r="E224" s="21"/>
      <c r="F224" s="21"/>
      <c r="G224" s="21"/>
      <c r="H224" s="21"/>
      <c r="I224" s="21"/>
      <c r="J224" s="21"/>
      <c r="K224" s="21"/>
      <c r="L224" s="21"/>
      <c r="M224" s="21"/>
      <c r="N224" s="21"/>
      <c r="O224" s="21"/>
      <c r="P224" s="21"/>
      <c r="Q224" s="21"/>
      <c r="R224" s="21"/>
      <c r="S224" s="21"/>
      <c r="T224" s="21"/>
      <c r="U224" s="21"/>
      <c r="V224" s="21"/>
      <c r="W224" s="21"/>
    </row>
    <row r="225" spans="1:23" ht="11.15" customHeight="1" x14ac:dyDescent="0.2">
      <c r="A225" s="19" t="s">
        <v>902</v>
      </c>
      <c r="B225" s="20">
        <v>546</v>
      </c>
      <c r="C225" s="20">
        <v>165</v>
      </c>
      <c r="D225" s="20">
        <v>314</v>
      </c>
      <c r="E225" s="20">
        <v>76</v>
      </c>
      <c r="F225" s="20">
        <v>159</v>
      </c>
      <c r="G225" s="20">
        <v>260</v>
      </c>
      <c r="H225" s="20">
        <v>227</v>
      </c>
      <c r="I225" s="20">
        <v>95</v>
      </c>
      <c r="J225" s="20">
        <v>238</v>
      </c>
      <c r="K225" s="20">
        <v>306</v>
      </c>
      <c r="L225" s="20">
        <v>60</v>
      </c>
      <c r="M225" s="20">
        <v>124</v>
      </c>
      <c r="N225" s="20">
        <v>64</v>
      </c>
      <c r="O225" s="20">
        <v>96</v>
      </c>
      <c r="P225" s="20">
        <v>125</v>
      </c>
      <c r="Q225" s="20">
        <v>132</v>
      </c>
      <c r="R225" s="20">
        <v>142</v>
      </c>
      <c r="S225" s="20">
        <v>122</v>
      </c>
      <c r="T225" s="20">
        <v>145</v>
      </c>
      <c r="U225" s="20">
        <v>61</v>
      </c>
      <c r="V225" s="20">
        <v>24</v>
      </c>
      <c r="W225" s="20">
        <v>60</v>
      </c>
    </row>
    <row r="226" spans="1:23" ht="11.15" customHeight="1" x14ac:dyDescent="0.2">
      <c r="A226" s="21" t="s">
        <v>126</v>
      </c>
      <c r="B226" s="30">
        <v>100</v>
      </c>
      <c r="C226" s="30">
        <v>30.21978</v>
      </c>
      <c r="D226" s="30">
        <v>57.509157999999999</v>
      </c>
      <c r="E226" s="30">
        <v>13.919414</v>
      </c>
      <c r="F226" s="30">
        <v>29.120878999999999</v>
      </c>
      <c r="G226" s="30">
        <v>47.619047999999999</v>
      </c>
      <c r="H226" s="30">
        <v>41.575091999999998</v>
      </c>
      <c r="I226" s="30">
        <v>17.399266999999998</v>
      </c>
      <c r="J226" s="30">
        <v>43.589744000000003</v>
      </c>
      <c r="K226" s="30">
        <v>56.043956000000001</v>
      </c>
      <c r="L226" s="30">
        <v>10.989011</v>
      </c>
      <c r="M226" s="30">
        <v>22.710622999999998</v>
      </c>
      <c r="N226" s="30">
        <v>11.721612</v>
      </c>
      <c r="O226" s="30">
        <v>17.582418000000001</v>
      </c>
      <c r="P226" s="30">
        <v>22.893772999999999</v>
      </c>
      <c r="Q226" s="30">
        <v>24.175823999999999</v>
      </c>
      <c r="R226" s="30">
        <v>26.007325999999999</v>
      </c>
      <c r="S226" s="30">
        <v>22.344321999999998</v>
      </c>
      <c r="T226" s="30">
        <v>26.556777</v>
      </c>
      <c r="U226" s="30">
        <v>11.172160999999999</v>
      </c>
      <c r="V226" s="30">
        <v>4.3956039999999996</v>
      </c>
      <c r="W226" s="30">
        <v>10.989011</v>
      </c>
    </row>
    <row r="227" spans="1:23" ht="11.15" customHeight="1" x14ac:dyDescent="0.2">
      <c r="A227" s="19" t="s">
        <v>903</v>
      </c>
      <c r="B227" s="20">
        <v>531</v>
      </c>
      <c r="C227" s="20">
        <v>209</v>
      </c>
      <c r="D227" s="20">
        <v>342</v>
      </c>
      <c r="E227" s="20">
        <v>100</v>
      </c>
      <c r="F227" s="20">
        <v>152</v>
      </c>
      <c r="G227" s="20">
        <v>267</v>
      </c>
      <c r="H227" s="20">
        <v>254</v>
      </c>
      <c r="I227" s="20">
        <v>96</v>
      </c>
      <c r="J227" s="20">
        <v>233</v>
      </c>
      <c r="K227" s="20">
        <v>314</v>
      </c>
      <c r="L227" s="20">
        <v>59</v>
      </c>
      <c r="M227" s="20">
        <v>128</v>
      </c>
      <c r="N227" s="20">
        <v>71</v>
      </c>
      <c r="O227" s="20">
        <v>98</v>
      </c>
      <c r="P227" s="20">
        <v>147</v>
      </c>
      <c r="Q227" s="20">
        <v>157</v>
      </c>
      <c r="R227" s="20">
        <v>142</v>
      </c>
      <c r="S227" s="20">
        <v>131</v>
      </c>
      <c r="T227" s="20">
        <v>144</v>
      </c>
      <c r="U227" s="20">
        <v>60</v>
      </c>
      <c r="V227" s="20">
        <v>21</v>
      </c>
      <c r="W227" s="20">
        <v>47</v>
      </c>
    </row>
    <row r="228" spans="1:23" ht="11.15" customHeight="1" x14ac:dyDescent="0.2">
      <c r="A228" s="21" t="s">
        <v>126</v>
      </c>
      <c r="B228" s="30">
        <v>100</v>
      </c>
      <c r="C228" s="30">
        <v>39.359698999999999</v>
      </c>
      <c r="D228" s="30">
        <v>64.406779999999998</v>
      </c>
      <c r="E228" s="30">
        <v>18.832391999999999</v>
      </c>
      <c r="F228" s="30">
        <v>28.625235</v>
      </c>
      <c r="G228" s="30">
        <v>50.282485999999999</v>
      </c>
      <c r="H228" s="30">
        <v>47.834274999999998</v>
      </c>
      <c r="I228" s="30">
        <v>18.079096</v>
      </c>
      <c r="J228" s="30">
        <v>43.879472999999997</v>
      </c>
      <c r="K228" s="30">
        <v>59.133710000000001</v>
      </c>
      <c r="L228" s="30">
        <v>11.111110999999999</v>
      </c>
      <c r="M228" s="30">
        <v>24.105460999999998</v>
      </c>
      <c r="N228" s="30">
        <v>13.370998</v>
      </c>
      <c r="O228" s="30">
        <v>18.455743999999999</v>
      </c>
      <c r="P228" s="30">
        <v>27.683616000000001</v>
      </c>
      <c r="Q228" s="30">
        <v>29.566855</v>
      </c>
      <c r="R228" s="30">
        <v>26.741996</v>
      </c>
      <c r="S228" s="30">
        <v>24.670432999999999</v>
      </c>
      <c r="T228" s="30">
        <v>27.118644</v>
      </c>
      <c r="U228" s="30">
        <v>11.299435000000001</v>
      </c>
      <c r="V228" s="30">
        <v>3.9548019999999999</v>
      </c>
      <c r="W228" s="30">
        <v>8.8512240000000002</v>
      </c>
    </row>
    <row r="229" spans="1:23" ht="11.15" customHeight="1" x14ac:dyDescent="0.2">
      <c r="A229" s="19" t="s">
        <v>904</v>
      </c>
      <c r="B229" s="20">
        <v>205</v>
      </c>
      <c r="C229" s="20">
        <v>90</v>
      </c>
      <c r="D229" s="20">
        <v>142</v>
      </c>
      <c r="E229" s="20">
        <v>28</v>
      </c>
      <c r="F229" s="20">
        <v>61</v>
      </c>
      <c r="G229" s="20">
        <v>103</v>
      </c>
      <c r="H229" s="20">
        <v>95</v>
      </c>
      <c r="I229" s="20">
        <v>39</v>
      </c>
      <c r="J229" s="20">
        <v>91</v>
      </c>
      <c r="K229" s="20">
        <v>116</v>
      </c>
      <c r="L229" s="20">
        <v>39</v>
      </c>
      <c r="M229" s="20">
        <v>56</v>
      </c>
      <c r="N229" s="20">
        <v>33</v>
      </c>
      <c r="O229" s="20">
        <v>46</v>
      </c>
      <c r="P229" s="20">
        <v>66</v>
      </c>
      <c r="Q229" s="20">
        <v>62</v>
      </c>
      <c r="R229" s="20">
        <v>57</v>
      </c>
      <c r="S229" s="20">
        <v>52</v>
      </c>
      <c r="T229" s="20">
        <v>60</v>
      </c>
      <c r="U229" s="20">
        <v>30</v>
      </c>
      <c r="V229" s="20">
        <v>12</v>
      </c>
      <c r="W229" s="20">
        <v>17</v>
      </c>
    </row>
    <row r="230" spans="1:23" ht="11.15" customHeight="1" x14ac:dyDescent="0.2">
      <c r="A230" s="21" t="s">
        <v>126</v>
      </c>
      <c r="B230" s="30">
        <v>100</v>
      </c>
      <c r="C230" s="30">
        <v>43.902439000000001</v>
      </c>
      <c r="D230" s="30">
        <v>69.268293</v>
      </c>
      <c r="E230" s="30">
        <v>13.658537000000001</v>
      </c>
      <c r="F230" s="30">
        <v>29.756098000000001</v>
      </c>
      <c r="G230" s="30">
        <v>50.243901999999999</v>
      </c>
      <c r="H230" s="30">
        <v>46.341462999999997</v>
      </c>
      <c r="I230" s="30">
        <v>19.02439</v>
      </c>
      <c r="J230" s="30">
        <v>44.390244000000003</v>
      </c>
      <c r="K230" s="30">
        <v>56.585366</v>
      </c>
      <c r="L230" s="30">
        <v>19.02439</v>
      </c>
      <c r="M230" s="30">
        <v>27.317073000000001</v>
      </c>
      <c r="N230" s="30">
        <v>16.097560999999999</v>
      </c>
      <c r="O230" s="30">
        <v>22.439024</v>
      </c>
      <c r="P230" s="30">
        <v>32.195121999999998</v>
      </c>
      <c r="Q230" s="30">
        <v>30.243901999999999</v>
      </c>
      <c r="R230" s="30">
        <v>27.804877999999999</v>
      </c>
      <c r="S230" s="30">
        <v>25.365853999999999</v>
      </c>
      <c r="T230" s="30">
        <v>29.268293</v>
      </c>
      <c r="U230" s="30">
        <v>14.634145999999999</v>
      </c>
      <c r="V230" s="30">
        <v>5.8536590000000004</v>
      </c>
      <c r="W230" s="30">
        <v>8.2926830000000002</v>
      </c>
    </row>
    <row r="231" spans="1:23" ht="11.15" customHeight="1" x14ac:dyDescent="0.2">
      <c r="A231" s="19" t="s">
        <v>905</v>
      </c>
      <c r="B231" s="20">
        <v>762</v>
      </c>
      <c r="C231" s="20">
        <v>306</v>
      </c>
      <c r="D231" s="20">
        <v>449</v>
      </c>
      <c r="E231" s="20">
        <v>101</v>
      </c>
      <c r="F231" s="20">
        <v>180</v>
      </c>
      <c r="G231" s="20">
        <v>308</v>
      </c>
      <c r="H231" s="20">
        <v>275</v>
      </c>
      <c r="I231" s="20">
        <v>118</v>
      </c>
      <c r="J231" s="20">
        <v>277</v>
      </c>
      <c r="K231" s="20">
        <v>363</v>
      </c>
      <c r="L231" s="20">
        <v>93</v>
      </c>
      <c r="M231" s="20">
        <v>179</v>
      </c>
      <c r="N231" s="20">
        <v>70</v>
      </c>
      <c r="O231" s="20">
        <v>119</v>
      </c>
      <c r="P231" s="20">
        <v>212</v>
      </c>
      <c r="Q231" s="20">
        <v>193</v>
      </c>
      <c r="R231" s="20">
        <v>162</v>
      </c>
      <c r="S231" s="20">
        <v>159</v>
      </c>
      <c r="T231" s="20">
        <v>172</v>
      </c>
      <c r="U231" s="20">
        <v>72</v>
      </c>
      <c r="V231" s="20">
        <v>67</v>
      </c>
      <c r="W231" s="20">
        <v>109</v>
      </c>
    </row>
    <row r="232" spans="1:23" ht="11.15" customHeight="1" x14ac:dyDescent="0.2">
      <c r="A232" s="21" t="s">
        <v>126</v>
      </c>
      <c r="B232" s="30">
        <v>100</v>
      </c>
      <c r="C232" s="30">
        <v>40.15748</v>
      </c>
      <c r="D232" s="30">
        <v>58.923884999999999</v>
      </c>
      <c r="E232" s="30">
        <v>13.254593</v>
      </c>
      <c r="F232" s="30">
        <v>23.622046999999998</v>
      </c>
      <c r="G232" s="30">
        <v>40.419947999999998</v>
      </c>
      <c r="H232" s="30">
        <v>36.089238999999999</v>
      </c>
      <c r="I232" s="30">
        <v>15.485564</v>
      </c>
      <c r="J232" s="30">
        <v>36.351706</v>
      </c>
      <c r="K232" s="30">
        <v>47.637794999999997</v>
      </c>
      <c r="L232" s="30">
        <v>12.204724000000001</v>
      </c>
      <c r="M232" s="30">
        <v>23.490814</v>
      </c>
      <c r="N232" s="30">
        <v>9.1863519999999994</v>
      </c>
      <c r="O232" s="30">
        <v>15.616797999999999</v>
      </c>
      <c r="P232" s="30">
        <v>27.821522000000002</v>
      </c>
      <c r="Q232" s="30">
        <v>25.328084</v>
      </c>
      <c r="R232" s="30">
        <v>21.259843</v>
      </c>
      <c r="S232" s="30">
        <v>20.866142</v>
      </c>
      <c r="T232" s="30">
        <v>22.572178000000001</v>
      </c>
      <c r="U232" s="30">
        <v>9.4488190000000003</v>
      </c>
      <c r="V232" s="30">
        <v>8.7926509999999993</v>
      </c>
      <c r="W232" s="30">
        <v>14.304461999999999</v>
      </c>
    </row>
    <row r="233" spans="1:23" ht="11.15" customHeight="1" x14ac:dyDescent="0.2">
      <c r="A233" s="19" t="s">
        <v>873</v>
      </c>
      <c r="B233" s="20">
        <v>144</v>
      </c>
      <c r="C233" s="20">
        <v>58</v>
      </c>
      <c r="D233" s="20">
        <v>76</v>
      </c>
      <c r="E233" s="20">
        <v>23</v>
      </c>
      <c r="F233" s="20">
        <v>25</v>
      </c>
      <c r="G233" s="20">
        <v>46</v>
      </c>
      <c r="H233" s="20">
        <v>44</v>
      </c>
      <c r="I233" s="20">
        <v>18</v>
      </c>
      <c r="J233" s="20">
        <v>49</v>
      </c>
      <c r="K233" s="20">
        <v>57</v>
      </c>
      <c r="L233" s="20">
        <v>18</v>
      </c>
      <c r="M233" s="20">
        <v>25</v>
      </c>
      <c r="N233" s="20">
        <v>13</v>
      </c>
      <c r="O233" s="20">
        <v>18</v>
      </c>
      <c r="P233" s="20">
        <v>33</v>
      </c>
      <c r="Q233" s="20">
        <v>31</v>
      </c>
      <c r="R233" s="20">
        <v>30</v>
      </c>
      <c r="S233" s="20">
        <v>20</v>
      </c>
      <c r="T233" s="20">
        <v>27</v>
      </c>
      <c r="U233" s="20">
        <v>9</v>
      </c>
      <c r="V233" s="20">
        <v>8</v>
      </c>
      <c r="W233" s="20">
        <v>34</v>
      </c>
    </row>
    <row r="234" spans="1:23" ht="11.15" customHeight="1" x14ac:dyDescent="0.2">
      <c r="A234" s="21" t="s">
        <v>126</v>
      </c>
      <c r="B234" s="30">
        <v>100</v>
      </c>
      <c r="C234" s="30">
        <v>40.277777999999998</v>
      </c>
      <c r="D234" s="30">
        <v>52.777777999999998</v>
      </c>
      <c r="E234" s="30">
        <v>15.972222</v>
      </c>
      <c r="F234" s="30">
        <v>17.361111000000001</v>
      </c>
      <c r="G234" s="30">
        <v>31.944444000000001</v>
      </c>
      <c r="H234" s="30">
        <v>30.555555999999999</v>
      </c>
      <c r="I234" s="30">
        <v>12.5</v>
      </c>
      <c r="J234" s="30">
        <v>34.027777999999998</v>
      </c>
      <c r="K234" s="30">
        <v>39.583333000000003</v>
      </c>
      <c r="L234" s="30">
        <v>12.5</v>
      </c>
      <c r="M234" s="30">
        <v>17.361111000000001</v>
      </c>
      <c r="N234" s="30">
        <v>9.0277779999999996</v>
      </c>
      <c r="O234" s="30">
        <v>12.5</v>
      </c>
      <c r="P234" s="30">
        <v>22.916667</v>
      </c>
      <c r="Q234" s="30">
        <v>21.527778000000001</v>
      </c>
      <c r="R234" s="30">
        <v>20.833333</v>
      </c>
      <c r="S234" s="30">
        <v>13.888889000000001</v>
      </c>
      <c r="T234" s="30">
        <v>18.75</v>
      </c>
      <c r="U234" s="30">
        <v>6.25</v>
      </c>
      <c r="V234" s="30">
        <v>5.5555560000000002</v>
      </c>
      <c r="W234" s="30">
        <v>23.611111000000001</v>
      </c>
    </row>
    <row r="235" spans="1:23" ht="11.15" customHeight="1" x14ac:dyDescent="0.2">
      <c r="A235" s="18" t="s">
        <v>143</v>
      </c>
      <c r="B235" s="18"/>
      <c r="C235" s="18"/>
      <c r="D235" s="18"/>
      <c r="E235" s="18"/>
      <c r="F235" s="18"/>
      <c r="G235" s="18"/>
      <c r="H235" s="18"/>
      <c r="I235" s="18"/>
      <c r="J235" s="18"/>
      <c r="K235" s="18"/>
      <c r="L235" s="18"/>
      <c r="M235" s="18"/>
      <c r="N235" s="18"/>
      <c r="O235" s="18"/>
      <c r="P235" s="18"/>
      <c r="Q235" s="18"/>
      <c r="R235" s="18"/>
      <c r="S235" s="18"/>
      <c r="T235" s="18"/>
      <c r="U235" s="18"/>
      <c r="V235" s="18"/>
      <c r="W235" s="18"/>
    </row>
    <row r="236" spans="1:23" ht="11.15" customHeight="1" x14ac:dyDescent="0.2">
      <c r="A236" s="21" t="s">
        <v>906</v>
      </c>
      <c r="B236" s="21"/>
      <c r="C236" s="21"/>
      <c r="D236" s="21"/>
      <c r="E236" s="21"/>
      <c r="F236" s="21"/>
      <c r="G236" s="21"/>
      <c r="H236" s="21"/>
      <c r="I236" s="21"/>
      <c r="J236" s="21"/>
      <c r="K236" s="21"/>
      <c r="L236" s="21"/>
      <c r="M236" s="21"/>
      <c r="N236" s="21"/>
      <c r="O236" s="21"/>
      <c r="P236" s="21"/>
      <c r="Q236" s="21"/>
      <c r="R236" s="21"/>
      <c r="S236" s="21"/>
      <c r="T236" s="21"/>
      <c r="U236" s="21"/>
      <c r="V236" s="21"/>
      <c r="W236" s="21"/>
    </row>
    <row r="237" spans="1:23" ht="11.15" customHeight="1" x14ac:dyDescent="0.2">
      <c r="A237" s="19" t="s">
        <v>902</v>
      </c>
      <c r="B237" s="20">
        <v>285</v>
      </c>
      <c r="C237" s="20">
        <v>89</v>
      </c>
      <c r="D237" s="20">
        <v>185</v>
      </c>
      <c r="E237" s="20">
        <v>69</v>
      </c>
      <c r="F237" s="20">
        <v>105</v>
      </c>
      <c r="G237" s="20">
        <v>143</v>
      </c>
      <c r="H237" s="20">
        <v>143</v>
      </c>
      <c r="I237" s="20">
        <v>59</v>
      </c>
      <c r="J237" s="20">
        <v>134</v>
      </c>
      <c r="K237" s="20">
        <v>189</v>
      </c>
      <c r="L237" s="20">
        <v>34</v>
      </c>
      <c r="M237" s="20">
        <v>78</v>
      </c>
      <c r="N237" s="20">
        <v>53</v>
      </c>
      <c r="O237" s="20">
        <v>56</v>
      </c>
      <c r="P237" s="20">
        <v>70</v>
      </c>
      <c r="Q237" s="20">
        <v>82</v>
      </c>
      <c r="R237" s="20">
        <v>93</v>
      </c>
      <c r="S237" s="20">
        <v>78</v>
      </c>
      <c r="T237" s="20">
        <v>94</v>
      </c>
      <c r="U237" s="20">
        <v>36</v>
      </c>
      <c r="V237" s="20">
        <v>10</v>
      </c>
      <c r="W237" s="20">
        <v>17</v>
      </c>
    </row>
    <row r="238" spans="1:23" ht="11.15" customHeight="1" x14ac:dyDescent="0.2">
      <c r="A238" s="21" t="s">
        <v>126</v>
      </c>
      <c r="B238" s="30">
        <v>100</v>
      </c>
      <c r="C238" s="30">
        <v>31.228069999999999</v>
      </c>
      <c r="D238" s="30">
        <v>64.912280999999993</v>
      </c>
      <c r="E238" s="30">
        <v>24.210526000000002</v>
      </c>
      <c r="F238" s="30">
        <v>36.842104999999997</v>
      </c>
      <c r="G238" s="30">
        <v>50.175438999999997</v>
      </c>
      <c r="H238" s="30">
        <v>50.175438999999997</v>
      </c>
      <c r="I238" s="30">
        <v>20.701754000000001</v>
      </c>
      <c r="J238" s="30">
        <v>47.017544000000001</v>
      </c>
      <c r="K238" s="30">
        <v>66.315788999999995</v>
      </c>
      <c r="L238" s="30">
        <v>11.929824999999999</v>
      </c>
      <c r="M238" s="30">
        <v>27.368421000000001</v>
      </c>
      <c r="N238" s="30">
        <v>18.596491</v>
      </c>
      <c r="O238" s="30">
        <v>19.649122999999999</v>
      </c>
      <c r="P238" s="30">
        <v>24.561404</v>
      </c>
      <c r="Q238" s="30">
        <v>28.771930000000001</v>
      </c>
      <c r="R238" s="30">
        <v>32.631579000000002</v>
      </c>
      <c r="S238" s="30">
        <v>27.368421000000001</v>
      </c>
      <c r="T238" s="30">
        <v>32.982455999999999</v>
      </c>
      <c r="U238" s="30">
        <v>12.631579</v>
      </c>
      <c r="V238" s="30">
        <v>3.508772</v>
      </c>
      <c r="W238" s="30">
        <v>5.964912</v>
      </c>
    </row>
    <row r="239" spans="1:23" ht="11.15" customHeight="1" x14ac:dyDescent="0.2">
      <c r="A239" s="19" t="s">
        <v>903</v>
      </c>
      <c r="B239" s="20">
        <v>217</v>
      </c>
      <c r="C239" s="20">
        <v>83</v>
      </c>
      <c r="D239" s="20">
        <v>128</v>
      </c>
      <c r="E239" s="20">
        <v>41</v>
      </c>
      <c r="F239" s="20">
        <v>68</v>
      </c>
      <c r="G239" s="20">
        <v>116</v>
      </c>
      <c r="H239" s="20">
        <v>106</v>
      </c>
      <c r="I239" s="20">
        <v>43</v>
      </c>
      <c r="J239" s="20">
        <v>105</v>
      </c>
      <c r="K239" s="20">
        <v>129</v>
      </c>
      <c r="L239" s="20">
        <v>30</v>
      </c>
      <c r="M239" s="20">
        <v>49</v>
      </c>
      <c r="N239" s="20">
        <v>25</v>
      </c>
      <c r="O239" s="20">
        <v>41</v>
      </c>
      <c r="P239" s="20">
        <v>61</v>
      </c>
      <c r="Q239" s="20">
        <v>62</v>
      </c>
      <c r="R239" s="20">
        <v>72</v>
      </c>
      <c r="S239" s="20">
        <v>57</v>
      </c>
      <c r="T239" s="20">
        <v>65</v>
      </c>
      <c r="U239" s="20">
        <v>28</v>
      </c>
      <c r="V239" s="20">
        <v>8</v>
      </c>
      <c r="W239" s="20">
        <v>21</v>
      </c>
    </row>
    <row r="240" spans="1:23" ht="11.15" customHeight="1" x14ac:dyDescent="0.2">
      <c r="A240" s="21" t="s">
        <v>126</v>
      </c>
      <c r="B240" s="30">
        <v>100</v>
      </c>
      <c r="C240" s="30">
        <v>38.248848000000002</v>
      </c>
      <c r="D240" s="30">
        <v>58.986175000000003</v>
      </c>
      <c r="E240" s="30">
        <v>18.894009</v>
      </c>
      <c r="F240" s="30">
        <v>31.336406</v>
      </c>
      <c r="G240" s="30">
        <v>53.456220999999999</v>
      </c>
      <c r="H240" s="30">
        <v>48.847926000000001</v>
      </c>
      <c r="I240" s="30">
        <v>19.815667999999999</v>
      </c>
      <c r="J240" s="30">
        <v>48.387096999999997</v>
      </c>
      <c r="K240" s="30">
        <v>59.447004999999997</v>
      </c>
      <c r="L240" s="30">
        <v>13.824885</v>
      </c>
      <c r="M240" s="30">
        <v>22.580645000000001</v>
      </c>
      <c r="N240" s="30">
        <v>11.520737</v>
      </c>
      <c r="O240" s="30">
        <v>18.894009</v>
      </c>
      <c r="P240" s="30">
        <v>28.110599000000001</v>
      </c>
      <c r="Q240" s="30">
        <v>28.571428999999998</v>
      </c>
      <c r="R240" s="30">
        <v>33.179724</v>
      </c>
      <c r="S240" s="30">
        <v>26.267281000000001</v>
      </c>
      <c r="T240" s="30">
        <v>29.953917000000001</v>
      </c>
      <c r="U240" s="30">
        <v>12.903226</v>
      </c>
      <c r="V240" s="30">
        <v>3.686636</v>
      </c>
      <c r="W240" s="30">
        <v>9.6774190000000004</v>
      </c>
    </row>
    <row r="241" spans="1:23" ht="11.15" customHeight="1" x14ac:dyDescent="0.2">
      <c r="A241" s="19" t="s">
        <v>904</v>
      </c>
      <c r="B241" s="20">
        <v>142</v>
      </c>
      <c r="C241" s="20">
        <v>62</v>
      </c>
      <c r="D241" s="20">
        <v>107</v>
      </c>
      <c r="E241" s="20">
        <v>30</v>
      </c>
      <c r="F241" s="20">
        <v>40</v>
      </c>
      <c r="G241" s="20">
        <v>83</v>
      </c>
      <c r="H241" s="20">
        <v>75</v>
      </c>
      <c r="I241" s="20">
        <v>27</v>
      </c>
      <c r="J241" s="20">
        <v>69</v>
      </c>
      <c r="K241" s="20">
        <v>78</v>
      </c>
      <c r="L241" s="20">
        <v>18</v>
      </c>
      <c r="M241" s="20">
        <v>42</v>
      </c>
      <c r="N241" s="20">
        <v>20</v>
      </c>
      <c r="O241" s="20">
        <v>26</v>
      </c>
      <c r="P241" s="20">
        <v>39</v>
      </c>
      <c r="Q241" s="20">
        <v>40</v>
      </c>
      <c r="R241" s="20">
        <v>39</v>
      </c>
      <c r="S241" s="20">
        <v>37</v>
      </c>
      <c r="T241" s="20">
        <v>43</v>
      </c>
      <c r="U241" s="20">
        <v>20</v>
      </c>
      <c r="V241" s="20">
        <v>4</v>
      </c>
      <c r="W241" s="20">
        <v>14</v>
      </c>
    </row>
    <row r="242" spans="1:23" ht="11.15" customHeight="1" x14ac:dyDescent="0.2">
      <c r="A242" s="21" t="s">
        <v>126</v>
      </c>
      <c r="B242" s="30">
        <v>100</v>
      </c>
      <c r="C242" s="30">
        <v>43.661971999999999</v>
      </c>
      <c r="D242" s="30">
        <v>75.352113000000003</v>
      </c>
      <c r="E242" s="30">
        <v>21.126760999999998</v>
      </c>
      <c r="F242" s="30">
        <v>28.169014000000001</v>
      </c>
      <c r="G242" s="30">
        <v>58.450704000000002</v>
      </c>
      <c r="H242" s="30">
        <v>52.816901000000001</v>
      </c>
      <c r="I242" s="30">
        <v>19.014085000000001</v>
      </c>
      <c r="J242" s="30">
        <v>48.591549000000001</v>
      </c>
      <c r="K242" s="30">
        <v>54.929577000000002</v>
      </c>
      <c r="L242" s="30">
        <v>12.676056000000001</v>
      </c>
      <c r="M242" s="30">
        <v>29.577465</v>
      </c>
      <c r="N242" s="30">
        <v>14.084507</v>
      </c>
      <c r="O242" s="30">
        <v>18.309858999999999</v>
      </c>
      <c r="P242" s="30">
        <v>27.464789</v>
      </c>
      <c r="Q242" s="30">
        <v>28.169014000000001</v>
      </c>
      <c r="R242" s="30">
        <v>27.464789</v>
      </c>
      <c r="S242" s="30">
        <v>26.056338</v>
      </c>
      <c r="T242" s="30">
        <v>30.281690000000001</v>
      </c>
      <c r="U242" s="30">
        <v>14.084507</v>
      </c>
      <c r="V242" s="30">
        <v>2.8169010000000001</v>
      </c>
      <c r="W242" s="30">
        <v>9.8591549999999994</v>
      </c>
    </row>
    <row r="243" spans="1:23" ht="11.15" customHeight="1" x14ac:dyDescent="0.2">
      <c r="A243" s="19" t="s">
        <v>905</v>
      </c>
      <c r="B243" s="20">
        <v>1184</v>
      </c>
      <c r="C243" s="20">
        <v>458</v>
      </c>
      <c r="D243" s="20">
        <v>705</v>
      </c>
      <c r="E243" s="20">
        <v>151</v>
      </c>
      <c r="F243" s="20">
        <v>299</v>
      </c>
      <c r="G243" s="20">
        <v>517</v>
      </c>
      <c r="H243" s="20">
        <v>451</v>
      </c>
      <c r="I243" s="20">
        <v>199</v>
      </c>
      <c r="J243" s="20">
        <v>459</v>
      </c>
      <c r="K243" s="20">
        <v>610</v>
      </c>
      <c r="L243" s="20">
        <v>151</v>
      </c>
      <c r="M243" s="20">
        <v>275</v>
      </c>
      <c r="N243" s="20">
        <v>128</v>
      </c>
      <c r="O243" s="20">
        <v>201</v>
      </c>
      <c r="P243" s="20">
        <v>330</v>
      </c>
      <c r="Q243" s="20">
        <v>312</v>
      </c>
      <c r="R243" s="20">
        <v>269</v>
      </c>
      <c r="S243" s="20">
        <v>267</v>
      </c>
      <c r="T243" s="20">
        <v>287</v>
      </c>
      <c r="U243" s="20">
        <v>125</v>
      </c>
      <c r="V243" s="20">
        <v>89</v>
      </c>
      <c r="W243" s="20">
        <v>144</v>
      </c>
    </row>
    <row r="244" spans="1:23" ht="11.15" customHeight="1" x14ac:dyDescent="0.2">
      <c r="A244" s="21" t="s">
        <v>126</v>
      </c>
      <c r="B244" s="30">
        <v>100</v>
      </c>
      <c r="C244" s="30">
        <v>38.682431999999999</v>
      </c>
      <c r="D244" s="30">
        <v>59.543919000000002</v>
      </c>
      <c r="E244" s="30">
        <v>12.753378</v>
      </c>
      <c r="F244" s="30">
        <v>25.253378000000001</v>
      </c>
      <c r="G244" s="30">
        <v>43.665540999999997</v>
      </c>
      <c r="H244" s="30">
        <v>38.091216000000003</v>
      </c>
      <c r="I244" s="30">
        <v>16.807431999999999</v>
      </c>
      <c r="J244" s="30">
        <v>38.766891999999999</v>
      </c>
      <c r="K244" s="30">
        <v>51.520269999999996</v>
      </c>
      <c r="L244" s="30">
        <v>12.753378</v>
      </c>
      <c r="M244" s="30">
        <v>23.226351000000001</v>
      </c>
      <c r="N244" s="30">
        <v>10.810810999999999</v>
      </c>
      <c r="O244" s="30">
        <v>16.976351000000001</v>
      </c>
      <c r="P244" s="30">
        <v>27.871621999999999</v>
      </c>
      <c r="Q244" s="30">
        <v>26.351351000000001</v>
      </c>
      <c r="R244" s="30">
        <v>22.719595000000002</v>
      </c>
      <c r="S244" s="30">
        <v>22.550675999999999</v>
      </c>
      <c r="T244" s="30">
        <v>24.239865000000002</v>
      </c>
      <c r="U244" s="30">
        <v>10.557432</v>
      </c>
      <c r="V244" s="30">
        <v>7.5168920000000004</v>
      </c>
      <c r="W244" s="30">
        <v>12.162162</v>
      </c>
    </row>
    <row r="245" spans="1:23" ht="11.15" customHeight="1" x14ac:dyDescent="0.2">
      <c r="A245" s="19" t="s">
        <v>873</v>
      </c>
      <c r="B245" s="20">
        <v>360</v>
      </c>
      <c r="C245" s="20">
        <v>136</v>
      </c>
      <c r="D245" s="20">
        <v>198</v>
      </c>
      <c r="E245" s="20">
        <v>37</v>
      </c>
      <c r="F245" s="20">
        <v>65</v>
      </c>
      <c r="G245" s="20">
        <v>125</v>
      </c>
      <c r="H245" s="20">
        <v>120</v>
      </c>
      <c r="I245" s="20">
        <v>38</v>
      </c>
      <c r="J245" s="20">
        <v>121</v>
      </c>
      <c r="K245" s="20">
        <v>150</v>
      </c>
      <c r="L245" s="20">
        <v>36</v>
      </c>
      <c r="M245" s="20">
        <v>68</v>
      </c>
      <c r="N245" s="20">
        <v>25</v>
      </c>
      <c r="O245" s="20">
        <v>53</v>
      </c>
      <c r="P245" s="20">
        <v>83</v>
      </c>
      <c r="Q245" s="20">
        <v>79</v>
      </c>
      <c r="R245" s="20">
        <v>60</v>
      </c>
      <c r="S245" s="20">
        <v>45</v>
      </c>
      <c r="T245" s="20">
        <v>59</v>
      </c>
      <c r="U245" s="20">
        <v>23</v>
      </c>
      <c r="V245" s="20">
        <v>21</v>
      </c>
      <c r="W245" s="20">
        <v>71</v>
      </c>
    </row>
    <row r="246" spans="1:23" ht="11.15" customHeight="1" x14ac:dyDescent="0.2">
      <c r="A246" s="21" t="s">
        <v>126</v>
      </c>
      <c r="B246" s="30">
        <v>100</v>
      </c>
      <c r="C246" s="30">
        <v>37.777777999999998</v>
      </c>
      <c r="D246" s="30">
        <v>55</v>
      </c>
      <c r="E246" s="30">
        <v>10.277778</v>
      </c>
      <c r="F246" s="30">
        <v>18.055555999999999</v>
      </c>
      <c r="G246" s="30">
        <v>34.722222000000002</v>
      </c>
      <c r="H246" s="30">
        <v>33.333333000000003</v>
      </c>
      <c r="I246" s="30">
        <v>10.555555999999999</v>
      </c>
      <c r="J246" s="30">
        <v>33.611111000000001</v>
      </c>
      <c r="K246" s="30">
        <v>41.666666999999997</v>
      </c>
      <c r="L246" s="30">
        <v>10</v>
      </c>
      <c r="M246" s="30">
        <v>18.888888999999999</v>
      </c>
      <c r="N246" s="30">
        <v>6.9444439999999998</v>
      </c>
      <c r="O246" s="30">
        <v>14.722222</v>
      </c>
      <c r="P246" s="30">
        <v>23.055555999999999</v>
      </c>
      <c r="Q246" s="30">
        <v>21.944444000000001</v>
      </c>
      <c r="R246" s="30">
        <v>16.666667</v>
      </c>
      <c r="S246" s="30">
        <v>12.5</v>
      </c>
      <c r="T246" s="30">
        <v>16.388888999999999</v>
      </c>
      <c r="U246" s="30">
        <v>6.3888889999999998</v>
      </c>
      <c r="V246" s="30">
        <v>5.8333329999999997</v>
      </c>
      <c r="W246" s="30">
        <v>19.722221999999999</v>
      </c>
    </row>
    <row r="247" spans="1:23" ht="11.15" customHeight="1" x14ac:dyDescent="0.2">
      <c r="A247" s="18" t="s">
        <v>143</v>
      </c>
      <c r="B247" s="18"/>
      <c r="C247" s="18"/>
      <c r="D247" s="18"/>
      <c r="E247" s="18"/>
      <c r="F247" s="18"/>
      <c r="G247" s="18"/>
      <c r="H247" s="18"/>
      <c r="I247" s="18"/>
      <c r="J247" s="18"/>
      <c r="K247" s="18"/>
      <c r="L247" s="18"/>
      <c r="M247" s="18"/>
      <c r="N247" s="18"/>
      <c r="O247" s="18"/>
      <c r="P247" s="18"/>
      <c r="Q247" s="18"/>
      <c r="R247" s="18"/>
      <c r="S247" s="18"/>
      <c r="T247" s="18"/>
      <c r="U247" s="18"/>
      <c r="V247" s="18"/>
      <c r="W247" s="18"/>
    </row>
    <row r="248" spans="1:23" ht="11.15" customHeight="1" x14ac:dyDescent="0.2">
      <c r="A248" s="21" t="s">
        <v>907</v>
      </c>
      <c r="B248" s="21"/>
      <c r="C248" s="21"/>
      <c r="D248" s="21"/>
      <c r="E248" s="21"/>
      <c r="F248" s="21"/>
      <c r="G248" s="21"/>
      <c r="H248" s="21"/>
      <c r="I248" s="21"/>
      <c r="J248" s="21"/>
      <c r="K248" s="21"/>
      <c r="L248" s="21"/>
      <c r="M248" s="21"/>
      <c r="N248" s="21"/>
      <c r="O248" s="21"/>
      <c r="P248" s="21"/>
      <c r="Q248" s="21"/>
      <c r="R248" s="21"/>
      <c r="S248" s="21"/>
      <c r="T248" s="21"/>
      <c r="U248" s="21"/>
      <c r="V248" s="21"/>
      <c r="W248" s="21"/>
    </row>
    <row r="249" spans="1:23" ht="11.15" customHeight="1" x14ac:dyDescent="0.2">
      <c r="A249" s="19" t="s">
        <v>902</v>
      </c>
      <c r="B249" s="20">
        <v>330</v>
      </c>
      <c r="C249" s="20">
        <v>127</v>
      </c>
      <c r="D249" s="20">
        <v>219</v>
      </c>
      <c r="E249" s="20">
        <v>64</v>
      </c>
      <c r="F249" s="20">
        <v>110</v>
      </c>
      <c r="G249" s="20">
        <v>172</v>
      </c>
      <c r="H249" s="20">
        <v>171</v>
      </c>
      <c r="I249" s="20">
        <v>65</v>
      </c>
      <c r="J249" s="20">
        <v>154</v>
      </c>
      <c r="K249" s="20">
        <v>205</v>
      </c>
      <c r="L249" s="20">
        <v>48</v>
      </c>
      <c r="M249" s="20">
        <v>90</v>
      </c>
      <c r="N249" s="20">
        <v>42</v>
      </c>
      <c r="O249" s="20">
        <v>69</v>
      </c>
      <c r="P249" s="20">
        <v>96</v>
      </c>
      <c r="Q249" s="20">
        <v>100</v>
      </c>
      <c r="R249" s="20">
        <v>98</v>
      </c>
      <c r="S249" s="20">
        <v>87</v>
      </c>
      <c r="T249" s="20">
        <v>104</v>
      </c>
      <c r="U249" s="20">
        <v>53</v>
      </c>
      <c r="V249" s="20">
        <v>13</v>
      </c>
      <c r="W249" s="20">
        <v>23</v>
      </c>
    </row>
    <row r="250" spans="1:23" ht="11.15" customHeight="1" x14ac:dyDescent="0.2">
      <c r="A250" s="21" t="s">
        <v>126</v>
      </c>
      <c r="B250" s="30">
        <v>100</v>
      </c>
      <c r="C250" s="30">
        <v>38.484848</v>
      </c>
      <c r="D250" s="30">
        <v>66.363636</v>
      </c>
      <c r="E250" s="30">
        <v>19.393939</v>
      </c>
      <c r="F250" s="30">
        <v>33.333333000000003</v>
      </c>
      <c r="G250" s="30">
        <v>52.121212</v>
      </c>
      <c r="H250" s="30">
        <v>51.818182</v>
      </c>
      <c r="I250" s="30">
        <v>19.69697</v>
      </c>
      <c r="J250" s="30">
        <v>46.666666999999997</v>
      </c>
      <c r="K250" s="30">
        <v>62.121212</v>
      </c>
      <c r="L250" s="30">
        <v>14.545455</v>
      </c>
      <c r="M250" s="30">
        <v>27.272727</v>
      </c>
      <c r="N250" s="30">
        <v>12.727273</v>
      </c>
      <c r="O250" s="30">
        <v>20.909091</v>
      </c>
      <c r="P250" s="30">
        <v>29.090909</v>
      </c>
      <c r="Q250" s="30">
        <v>30.30303</v>
      </c>
      <c r="R250" s="30">
        <v>29.69697</v>
      </c>
      <c r="S250" s="30">
        <v>26.363636</v>
      </c>
      <c r="T250" s="30">
        <v>31.515152</v>
      </c>
      <c r="U250" s="30">
        <v>16.060606</v>
      </c>
      <c r="V250" s="30">
        <v>3.9393940000000001</v>
      </c>
      <c r="W250" s="30">
        <v>6.969697</v>
      </c>
    </row>
    <row r="251" spans="1:23" ht="11.15" customHeight="1" x14ac:dyDescent="0.2">
      <c r="A251" s="19" t="s">
        <v>903</v>
      </c>
      <c r="B251" s="20">
        <v>326</v>
      </c>
      <c r="C251" s="20">
        <v>128</v>
      </c>
      <c r="D251" s="20">
        <v>211</v>
      </c>
      <c r="E251" s="20">
        <v>62</v>
      </c>
      <c r="F251" s="20">
        <v>102</v>
      </c>
      <c r="G251" s="20">
        <v>173</v>
      </c>
      <c r="H251" s="20">
        <v>145</v>
      </c>
      <c r="I251" s="20">
        <v>64</v>
      </c>
      <c r="J251" s="20">
        <v>150</v>
      </c>
      <c r="K251" s="20">
        <v>193</v>
      </c>
      <c r="L251" s="20">
        <v>35</v>
      </c>
      <c r="M251" s="20">
        <v>77</v>
      </c>
      <c r="N251" s="20">
        <v>43</v>
      </c>
      <c r="O251" s="20">
        <v>54</v>
      </c>
      <c r="P251" s="20">
        <v>78</v>
      </c>
      <c r="Q251" s="20">
        <v>96</v>
      </c>
      <c r="R251" s="20">
        <v>96</v>
      </c>
      <c r="S251" s="20">
        <v>79</v>
      </c>
      <c r="T251" s="20">
        <v>94</v>
      </c>
      <c r="U251" s="20">
        <v>34</v>
      </c>
      <c r="V251" s="20">
        <v>14</v>
      </c>
      <c r="W251" s="20">
        <v>25</v>
      </c>
    </row>
    <row r="252" spans="1:23" ht="11.15" customHeight="1" x14ac:dyDescent="0.2">
      <c r="A252" s="21" t="s">
        <v>126</v>
      </c>
      <c r="B252" s="30">
        <v>100</v>
      </c>
      <c r="C252" s="30">
        <v>39.263804</v>
      </c>
      <c r="D252" s="30">
        <v>64.723926000000006</v>
      </c>
      <c r="E252" s="30">
        <v>19.018405000000001</v>
      </c>
      <c r="F252" s="30">
        <v>31.288343999999999</v>
      </c>
      <c r="G252" s="30">
        <v>53.067484999999998</v>
      </c>
      <c r="H252" s="30">
        <v>44.478527999999997</v>
      </c>
      <c r="I252" s="30">
        <v>19.631902</v>
      </c>
      <c r="J252" s="30">
        <v>46.012270000000001</v>
      </c>
      <c r="K252" s="30">
        <v>59.202454000000003</v>
      </c>
      <c r="L252" s="30">
        <v>10.736196</v>
      </c>
      <c r="M252" s="30">
        <v>23.619631999999999</v>
      </c>
      <c r="N252" s="30">
        <v>13.190184</v>
      </c>
      <c r="O252" s="30">
        <v>16.564416999999999</v>
      </c>
      <c r="P252" s="30">
        <v>23.926380000000002</v>
      </c>
      <c r="Q252" s="30">
        <v>29.447852999999999</v>
      </c>
      <c r="R252" s="30">
        <v>29.447852999999999</v>
      </c>
      <c r="S252" s="30">
        <v>24.233129000000002</v>
      </c>
      <c r="T252" s="30">
        <v>28.834356</v>
      </c>
      <c r="U252" s="30">
        <v>10.429448000000001</v>
      </c>
      <c r="V252" s="30">
        <v>4.2944789999999999</v>
      </c>
      <c r="W252" s="30">
        <v>7.6687120000000002</v>
      </c>
    </row>
    <row r="253" spans="1:23" ht="11.15" customHeight="1" x14ac:dyDescent="0.2">
      <c r="A253" s="19" t="s">
        <v>904</v>
      </c>
      <c r="B253" s="20">
        <v>133</v>
      </c>
      <c r="C253" s="20">
        <v>50</v>
      </c>
      <c r="D253" s="20">
        <v>81</v>
      </c>
      <c r="E253" s="20">
        <v>20</v>
      </c>
      <c r="F253" s="20">
        <v>32</v>
      </c>
      <c r="G253" s="20">
        <v>64</v>
      </c>
      <c r="H253" s="20">
        <v>55</v>
      </c>
      <c r="I253" s="20">
        <v>25</v>
      </c>
      <c r="J253" s="20">
        <v>58</v>
      </c>
      <c r="K253" s="20">
        <v>76</v>
      </c>
      <c r="L253" s="20">
        <v>14</v>
      </c>
      <c r="M253" s="20">
        <v>35</v>
      </c>
      <c r="N253" s="20">
        <v>16</v>
      </c>
      <c r="O253" s="20">
        <v>19</v>
      </c>
      <c r="P253" s="20">
        <v>25</v>
      </c>
      <c r="Q253" s="20">
        <v>31</v>
      </c>
      <c r="R253" s="20">
        <v>40</v>
      </c>
      <c r="S253" s="20">
        <v>33</v>
      </c>
      <c r="T253" s="20">
        <v>38</v>
      </c>
      <c r="U253" s="20">
        <v>18</v>
      </c>
      <c r="V253" s="20">
        <v>7</v>
      </c>
      <c r="W253" s="20">
        <v>13</v>
      </c>
    </row>
    <row r="254" spans="1:23" ht="11.15" customHeight="1" x14ac:dyDescent="0.2">
      <c r="A254" s="21" t="s">
        <v>126</v>
      </c>
      <c r="B254" s="30">
        <v>100</v>
      </c>
      <c r="C254" s="30">
        <v>37.593985000000004</v>
      </c>
      <c r="D254" s="30">
        <v>60.902256000000001</v>
      </c>
      <c r="E254" s="30">
        <v>15.037594</v>
      </c>
      <c r="F254" s="30">
        <v>24.06015</v>
      </c>
      <c r="G254" s="30">
        <v>48.120300999999998</v>
      </c>
      <c r="H254" s="30">
        <v>41.353383000000001</v>
      </c>
      <c r="I254" s="30">
        <v>18.796991999999999</v>
      </c>
      <c r="J254" s="30">
        <v>43.609023000000001</v>
      </c>
      <c r="K254" s="30">
        <v>57.142856999999999</v>
      </c>
      <c r="L254" s="30">
        <v>10.526316</v>
      </c>
      <c r="M254" s="30">
        <v>26.315788999999999</v>
      </c>
      <c r="N254" s="30">
        <v>12.030075</v>
      </c>
      <c r="O254" s="30">
        <v>14.285714</v>
      </c>
      <c r="P254" s="30">
        <v>18.796991999999999</v>
      </c>
      <c r="Q254" s="30">
        <v>23.308271000000001</v>
      </c>
      <c r="R254" s="30">
        <v>30.075188000000001</v>
      </c>
      <c r="S254" s="30">
        <v>24.81203</v>
      </c>
      <c r="T254" s="30">
        <v>28.571428999999998</v>
      </c>
      <c r="U254" s="30">
        <v>13.533835</v>
      </c>
      <c r="V254" s="30">
        <v>5.2631579999999998</v>
      </c>
      <c r="W254" s="30">
        <v>9.7744359999999997</v>
      </c>
    </row>
    <row r="255" spans="1:23" ht="11.15" customHeight="1" x14ac:dyDescent="0.2">
      <c r="A255" s="19" t="s">
        <v>905</v>
      </c>
      <c r="B255" s="20">
        <v>1070</v>
      </c>
      <c r="C255" s="20">
        <v>397</v>
      </c>
      <c r="D255" s="20">
        <v>637</v>
      </c>
      <c r="E255" s="20">
        <v>145</v>
      </c>
      <c r="F255" s="20">
        <v>270</v>
      </c>
      <c r="G255" s="20">
        <v>468</v>
      </c>
      <c r="H255" s="20">
        <v>418</v>
      </c>
      <c r="I255" s="20">
        <v>182</v>
      </c>
      <c r="J255" s="20">
        <v>423</v>
      </c>
      <c r="K255" s="20">
        <v>553</v>
      </c>
      <c r="L255" s="20">
        <v>140</v>
      </c>
      <c r="M255" s="20">
        <v>250</v>
      </c>
      <c r="N255" s="20">
        <v>125</v>
      </c>
      <c r="O255" s="20">
        <v>185</v>
      </c>
      <c r="P255" s="20">
        <v>306</v>
      </c>
      <c r="Q255" s="20">
        <v>281</v>
      </c>
      <c r="R255" s="20">
        <v>247</v>
      </c>
      <c r="S255" s="20">
        <v>247</v>
      </c>
      <c r="T255" s="20">
        <v>262</v>
      </c>
      <c r="U255" s="20">
        <v>111</v>
      </c>
      <c r="V255" s="20">
        <v>79</v>
      </c>
      <c r="W255" s="20">
        <v>137</v>
      </c>
    </row>
    <row r="256" spans="1:23" ht="11.15" customHeight="1" x14ac:dyDescent="0.2">
      <c r="A256" s="21" t="s">
        <v>126</v>
      </c>
      <c r="B256" s="30">
        <v>100</v>
      </c>
      <c r="C256" s="30">
        <v>37.102803999999999</v>
      </c>
      <c r="D256" s="30">
        <v>59.532710000000002</v>
      </c>
      <c r="E256" s="30">
        <v>13.551402</v>
      </c>
      <c r="F256" s="30">
        <v>25.233644999999999</v>
      </c>
      <c r="G256" s="30">
        <v>43.738318</v>
      </c>
      <c r="H256" s="30">
        <v>39.065421000000001</v>
      </c>
      <c r="I256" s="30">
        <v>17.009346000000001</v>
      </c>
      <c r="J256" s="30">
        <v>39.532710000000002</v>
      </c>
      <c r="K256" s="30">
        <v>51.682243</v>
      </c>
      <c r="L256" s="30">
        <v>13.084111999999999</v>
      </c>
      <c r="M256" s="30">
        <v>23.364485999999999</v>
      </c>
      <c r="N256" s="30">
        <v>11.682243</v>
      </c>
      <c r="O256" s="30">
        <v>17.289719999999999</v>
      </c>
      <c r="P256" s="30">
        <v>28.598130999999999</v>
      </c>
      <c r="Q256" s="30">
        <v>26.261682</v>
      </c>
      <c r="R256" s="30">
        <v>23.084112000000001</v>
      </c>
      <c r="S256" s="30">
        <v>23.084112000000001</v>
      </c>
      <c r="T256" s="30">
        <v>24.485980999999999</v>
      </c>
      <c r="U256" s="30">
        <v>10.373832</v>
      </c>
      <c r="V256" s="30">
        <v>7.383178</v>
      </c>
      <c r="W256" s="30">
        <v>12.803737999999999</v>
      </c>
    </row>
    <row r="257" spans="1:23" ht="11.15" customHeight="1" x14ac:dyDescent="0.2">
      <c r="A257" s="19" t="s">
        <v>873</v>
      </c>
      <c r="B257" s="20">
        <v>329</v>
      </c>
      <c r="C257" s="20">
        <v>126</v>
      </c>
      <c r="D257" s="20">
        <v>175</v>
      </c>
      <c r="E257" s="20">
        <v>37</v>
      </c>
      <c r="F257" s="20">
        <v>63</v>
      </c>
      <c r="G257" s="20">
        <v>107</v>
      </c>
      <c r="H257" s="20">
        <v>106</v>
      </c>
      <c r="I257" s="20">
        <v>30</v>
      </c>
      <c r="J257" s="20">
        <v>103</v>
      </c>
      <c r="K257" s="20">
        <v>129</v>
      </c>
      <c r="L257" s="20">
        <v>32</v>
      </c>
      <c r="M257" s="20">
        <v>60</v>
      </c>
      <c r="N257" s="20">
        <v>25</v>
      </c>
      <c r="O257" s="20">
        <v>50</v>
      </c>
      <c r="P257" s="20">
        <v>78</v>
      </c>
      <c r="Q257" s="20">
        <v>67</v>
      </c>
      <c r="R257" s="20">
        <v>52</v>
      </c>
      <c r="S257" s="20">
        <v>38</v>
      </c>
      <c r="T257" s="20">
        <v>50</v>
      </c>
      <c r="U257" s="20">
        <v>16</v>
      </c>
      <c r="V257" s="20">
        <v>19</v>
      </c>
      <c r="W257" s="20">
        <v>69</v>
      </c>
    </row>
    <row r="258" spans="1:23" ht="11.15" customHeight="1" x14ac:dyDescent="0.2">
      <c r="A258" s="21" t="s">
        <v>126</v>
      </c>
      <c r="B258" s="30">
        <v>100</v>
      </c>
      <c r="C258" s="30">
        <v>38.297871999999998</v>
      </c>
      <c r="D258" s="30">
        <v>53.191488999999997</v>
      </c>
      <c r="E258" s="30">
        <v>11.246200999999999</v>
      </c>
      <c r="F258" s="30">
        <v>19.148935999999999</v>
      </c>
      <c r="G258" s="30">
        <v>32.522796</v>
      </c>
      <c r="H258" s="30">
        <v>32.218845000000002</v>
      </c>
      <c r="I258" s="30">
        <v>9.1185410000000005</v>
      </c>
      <c r="J258" s="30">
        <v>31.306991</v>
      </c>
      <c r="K258" s="30">
        <v>39.209726000000003</v>
      </c>
      <c r="L258" s="30">
        <v>9.7264440000000008</v>
      </c>
      <c r="M258" s="30">
        <v>18.237082000000001</v>
      </c>
      <c r="N258" s="30">
        <v>7.5987840000000002</v>
      </c>
      <c r="O258" s="30">
        <v>15.197568</v>
      </c>
      <c r="P258" s="30">
        <v>23.708207000000002</v>
      </c>
      <c r="Q258" s="30">
        <v>20.364742</v>
      </c>
      <c r="R258" s="30">
        <v>15.805471000000001</v>
      </c>
      <c r="S258" s="30">
        <v>11.550152000000001</v>
      </c>
      <c r="T258" s="30">
        <v>15.197568</v>
      </c>
      <c r="U258" s="30">
        <v>4.8632220000000004</v>
      </c>
      <c r="V258" s="30">
        <v>5.7750760000000003</v>
      </c>
      <c r="W258" s="30">
        <v>20.972643999999999</v>
      </c>
    </row>
    <row r="259" spans="1:23" ht="11.15" customHeight="1" x14ac:dyDescent="0.2">
      <c r="A259" s="18" t="s">
        <v>143</v>
      </c>
      <c r="B259" s="18"/>
      <c r="C259" s="18"/>
      <c r="D259" s="18"/>
      <c r="E259" s="18"/>
      <c r="F259" s="18"/>
      <c r="G259" s="18"/>
      <c r="H259" s="18"/>
      <c r="I259" s="18"/>
      <c r="J259" s="18"/>
      <c r="K259" s="18"/>
      <c r="L259" s="18"/>
      <c r="M259" s="18"/>
      <c r="N259" s="18"/>
      <c r="O259" s="18"/>
      <c r="P259" s="18"/>
      <c r="Q259" s="18"/>
      <c r="R259" s="18"/>
      <c r="S259" s="18"/>
      <c r="T259" s="18"/>
      <c r="U259" s="18"/>
      <c r="V259" s="18"/>
      <c r="W259" s="18"/>
    </row>
    <row r="260" spans="1:23" ht="11.15" customHeight="1" x14ac:dyDescent="0.2">
      <c r="A260" s="21" t="s">
        <v>908</v>
      </c>
      <c r="B260" s="21"/>
      <c r="C260" s="21"/>
      <c r="D260" s="21"/>
      <c r="E260" s="21"/>
      <c r="F260" s="21"/>
      <c r="G260" s="21"/>
      <c r="H260" s="21"/>
      <c r="I260" s="21"/>
      <c r="J260" s="21"/>
      <c r="K260" s="21"/>
      <c r="L260" s="21"/>
      <c r="M260" s="21"/>
      <c r="N260" s="21"/>
      <c r="O260" s="21"/>
      <c r="P260" s="21"/>
      <c r="Q260" s="21"/>
      <c r="R260" s="21"/>
      <c r="S260" s="21"/>
      <c r="T260" s="21"/>
      <c r="U260" s="21"/>
      <c r="V260" s="21"/>
      <c r="W260" s="21"/>
    </row>
    <row r="261" spans="1:23" ht="11.15" customHeight="1" x14ac:dyDescent="0.2">
      <c r="A261" s="19" t="s">
        <v>902</v>
      </c>
      <c r="B261" s="20">
        <v>39</v>
      </c>
      <c r="C261" s="20">
        <v>15</v>
      </c>
      <c r="D261" s="20">
        <v>28</v>
      </c>
      <c r="E261" s="20">
        <v>11</v>
      </c>
      <c r="F261" s="20">
        <v>16</v>
      </c>
      <c r="G261" s="20">
        <v>20</v>
      </c>
      <c r="H261" s="20">
        <v>20</v>
      </c>
      <c r="I261" s="20">
        <v>10</v>
      </c>
      <c r="J261" s="20">
        <v>22</v>
      </c>
      <c r="K261" s="20">
        <v>25</v>
      </c>
      <c r="L261" s="20">
        <v>7</v>
      </c>
      <c r="M261" s="20">
        <v>11</v>
      </c>
      <c r="N261" s="20">
        <v>7</v>
      </c>
      <c r="O261" s="20">
        <v>9</v>
      </c>
      <c r="P261" s="20">
        <v>15</v>
      </c>
      <c r="Q261" s="20">
        <v>16</v>
      </c>
      <c r="R261" s="20">
        <v>19</v>
      </c>
      <c r="S261" s="20">
        <v>15</v>
      </c>
      <c r="T261" s="20">
        <v>19</v>
      </c>
      <c r="U261" s="20">
        <v>11</v>
      </c>
      <c r="V261" s="20">
        <v>2</v>
      </c>
      <c r="W261" s="20">
        <v>1</v>
      </c>
    </row>
    <row r="262" spans="1:23" ht="11.15" customHeight="1" x14ac:dyDescent="0.2">
      <c r="A262" s="21" t="s">
        <v>126</v>
      </c>
      <c r="B262" s="30">
        <v>100</v>
      </c>
      <c r="C262" s="30">
        <v>38.461537999999997</v>
      </c>
      <c r="D262" s="30">
        <v>71.794871999999998</v>
      </c>
      <c r="E262" s="30">
        <v>28.205127999999998</v>
      </c>
      <c r="F262" s="30">
        <v>41.025641</v>
      </c>
      <c r="G262" s="30">
        <v>51.282051000000003</v>
      </c>
      <c r="H262" s="30">
        <v>51.282051000000003</v>
      </c>
      <c r="I262" s="30">
        <v>25.641026</v>
      </c>
      <c r="J262" s="30">
        <v>56.410255999999997</v>
      </c>
      <c r="K262" s="30">
        <v>64.102564000000001</v>
      </c>
      <c r="L262" s="30">
        <v>17.948718</v>
      </c>
      <c r="M262" s="30">
        <v>28.205127999999998</v>
      </c>
      <c r="N262" s="30">
        <v>17.948718</v>
      </c>
      <c r="O262" s="30">
        <v>23.076923000000001</v>
      </c>
      <c r="P262" s="30">
        <v>38.461537999999997</v>
      </c>
      <c r="Q262" s="30">
        <v>41.025641</v>
      </c>
      <c r="R262" s="30">
        <v>48.717948999999997</v>
      </c>
      <c r="S262" s="30">
        <v>38.461537999999997</v>
      </c>
      <c r="T262" s="30">
        <v>48.717948999999997</v>
      </c>
      <c r="U262" s="30">
        <v>28.205127999999998</v>
      </c>
      <c r="V262" s="30">
        <v>5.1282050000000003</v>
      </c>
      <c r="W262" s="30">
        <v>2.5641029999999998</v>
      </c>
    </row>
    <row r="263" spans="1:23" ht="11.15" customHeight="1" x14ac:dyDescent="0.2">
      <c r="A263" s="19" t="s">
        <v>903</v>
      </c>
      <c r="B263" s="20">
        <v>75</v>
      </c>
      <c r="C263" s="20">
        <v>27</v>
      </c>
      <c r="D263" s="20">
        <v>52</v>
      </c>
      <c r="E263" s="20">
        <v>11</v>
      </c>
      <c r="F263" s="20">
        <v>26</v>
      </c>
      <c r="G263" s="20">
        <v>45</v>
      </c>
      <c r="H263" s="20">
        <v>38</v>
      </c>
      <c r="I263" s="20">
        <v>16</v>
      </c>
      <c r="J263" s="20">
        <v>34</v>
      </c>
      <c r="K263" s="20">
        <v>49</v>
      </c>
      <c r="L263" s="20">
        <v>10</v>
      </c>
      <c r="M263" s="20">
        <v>25</v>
      </c>
      <c r="N263" s="20">
        <v>7</v>
      </c>
      <c r="O263" s="20">
        <v>15</v>
      </c>
      <c r="P263" s="20">
        <v>22</v>
      </c>
      <c r="Q263" s="20">
        <v>20</v>
      </c>
      <c r="R263" s="20">
        <v>22</v>
      </c>
      <c r="S263" s="20">
        <v>17</v>
      </c>
      <c r="T263" s="20">
        <v>22</v>
      </c>
      <c r="U263" s="20">
        <v>10</v>
      </c>
      <c r="V263" s="20">
        <v>3</v>
      </c>
      <c r="W263" s="20">
        <v>3</v>
      </c>
    </row>
    <row r="264" spans="1:23" ht="11.15" customHeight="1" x14ac:dyDescent="0.2">
      <c r="A264" s="21" t="s">
        <v>126</v>
      </c>
      <c r="B264" s="30">
        <v>100</v>
      </c>
      <c r="C264" s="30">
        <v>36</v>
      </c>
      <c r="D264" s="30">
        <v>69.333332999999996</v>
      </c>
      <c r="E264" s="30">
        <v>14.666667</v>
      </c>
      <c r="F264" s="30">
        <v>34.666666999999997</v>
      </c>
      <c r="G264" s="30">
        <v>60</v>
      </c>
      <c r="H264" s="30">
        <v>50.666666999999997</v>
      </c>
      <c r="I264" s="30">
        <v>21.333333</v>
      </c>
      <c r="J264" s="30">
        <v>45.333333000000003</v>
      </c>
      <c r="K264" s="30">
        <v>65.333332999999996</v>
      </c>
      <c r="L264" s="30">
        <v>13.333333</v>
      </c>
      <c r="M264" s="30">
        <v>33.333333000000003</v>
      </c>
      <c r="N264" s="30">
        <v>9.3333329999999997</v>
      </c>
      <c r="O264" s="30">
        <v>20</v>
      </c>
      <c r="P264" s="30">
        <v>29.333333</v>
      </c>
      <c r="Q264" s="30">
        <v>26.666667</v>
      </c>
      <c r="R264" s="30">
        <v>29.333333</v>
      </c>
      <c r="S264" s="30">
        <v>22.666667</v>
      </c>
      <c r="T264" s="30">
        <v>29.333333</v>
      </c>
      <c r="U264" s="30">
        <v>13.333333</v>
      </c>
      <c r="V264" s="30">
        <v>4</v>
      </c>
      <c r="W264" s="30">
        <v>4</v>
      </c>
    </row>
    <row r="265" spans="1:23" ht="11.15" customHeight="1" x14ac:dyDescent="0.2">
      <c r="A265" s="19" t="s">
        <v>904</v>
      </c>
      <c r="B265" s="20">
        <v>117</v>
      </c>
      <c r="C265" s="20">
        <v>39</v>
      </c>
      <c r="D265" s="20">
        <v>72</v>
      </c>
      <c r="E265" s="20">
        <v>28</v>
      </c>
      <c r="F265" s="20">
        <v>42</v>
      </c>
      <c r="G265" s="20">
        <v>61</v>
      </c>
      <c r="H265" s="20">
        <v>52</v>
      </c>
      <c r="I265" s="20">
        <v>21</v>
      </c>
      <c r="J265" s="20">
        <v>60</v>
      </c>
      <c r="K265" s="20">
        <v>65</v>
      </c>
      <c r="L265" s="20">
        <v>14</v>
      </c>
      <c r="M265" s="20">
        <v>29</v>
      </c>
      <c r="N265" s="20">
        <v>20</v>
      </c>
      <c r="O265" s="20">
        <v>20</v>
      </c>
      <c r="P265" s="20">
        <v>26</v>
      </c>
      <c r="Q265" s="20">
        <v>38</v>
      </c>
      <c r="R265" s="20">
        <v>38</v>
      </c>
      <c r="S265" s="20">
        <v>35</v>
      </c>
      <c r="T265" s="20">
        <v>38</v>
      </c>
      <c r="U265" s="20">
        <v>21</v>
      </c>
      <c r="V265" s="20">
        <v>6</v>
      </c>
      <c r="W265" s="20">
        <v>12</v>
      </c>
    </row>
    <row r="266" spans="1:23" ht="11.15" customHeight="1" x14ac:dyDescent="0.2">
      <c r="A266" s="21" t="s">
        <v>126</v>
      </c>
      <c r="B266" s="30">
        <v>100</v>
      </c>
      <c r="C266" s="30">
        <v>33.333333000000003</v>
      </c>
      <c r="D266" s="30">
        <v>61.538462000000003</v>
      </c>
      <c r="E266" s="30">
        <v>23.931623999999999</v>
      </c>
      <c r="F266" s="30">
        <v>35.897435999999999</v>
      </c>
      <c r="G266" s="30">
        <v>52.136752000000001</v>
      </c>
      <c r="H266" s="30">
        <v>44.444443999999997</v>
      </c>
      <c r="I266" s="30">
        <v>17.948718</v>
      </c>
      <c r="J266" s="30">
        <v>51.282051000000003</v>
      </c>
      <c r="K266" s="30">
        <v>55.555556000000003</v>
      </c>
      <c r="L266" s="30">
        <v>11.965812</v>
      </c>
      <c r="M266" s="30">
        <v>24.786325000000001</v>
      </c>
      <c r="N266" s="30">
        <v>17.094017000000001</v>
      </c>
      <c r="O266" s="30">
        <v>17.094017000000001</v>
      </c>
      <c r="P266" s="30">
        <v>22.222221999999999</v>
      </c>
      <c r="Q266" s="30">
        <v>32.478631999999998</v>
      </c>
      <c r="R266" s="30">
        <v>32.478631999999998</v>
      </c>
      <c r="S266" s="30">
        <v>29.914529999999999</v>
      </c>
      <c r="T266" s="30">
        <v>32.478631999999998</v>
      </c>
      <c r="U266" s="30">
        <v>17.948718</v>
      </c>
      <c r="V266" s="30">
        <v>5.1282050000000003</v>
      </c>
      <c r="W266" s="30">
        <v>10.256410000000001</v>
      </c>
    </row>
    <row r="267" spans="1:23" ht="11.15" customHeight="1" x14ac:dyDescent="0.2">
      <c r="A267" s="19" t="s">
        <v>905</v>
      </c>
      <c r="B267" s="20">
        <v>1288</v>
      </c>
      <c r="C267" s="20">
        <v>476</v>
      </c>
      <c r="D267" s="20">
        <v>777</v>
      </c>
      <c r="E267" s="20">
        <v>193</v>
      </c>
      <c r="F267" s="20">
        <v>344</v>
      </c>
      <c r="G267" s="20">
        <v>576</v>
      </c>
      <c r="H267" s="20">
        <v>522</v>
      </c>
      <c r="I267" s="20">
        <v>225</v>
      </c>
      <c r="J267" s="20">
        <v>519</v>
      </c>
      <c r="K267" s="20">
        <v>681</v>
      </c>
      <c r="L267" s="20">
        <v>164</v>
      </c>
      <c r="M267" s="20">
        <v>306</v>
      </c>
      <c r="N267" s="20">
        <v>157</v>
      </c>
      <c r="O267" s="20">
        <v>221</v>
      </c>
      <c r="P267" s="20">
        <v>350</v>
      </c>
      <c r="Q267" s="20">
        <v>335</v>
      </c>
      <c r="R267" s="20">
        <v>321</v>
      </c>
      <c r="S267" s="20">
        <v>296</v>
      </c>
      <c r="T267" s="20">
        <v>324</v>
      </c>
      <c r="U267" s="20">
        <v>147</v>
      </c>
      <c r="V267" s="20">
        <v>90</v>
      </c>
      <c r="W267" s="20">
        <v>145</v>
      </c>
    </row>
    <row r="268" spans="1:23" ht="11.15" customHeight="1" x14ac:dyDescent="0.2">
      <c r="A268" s="21" t="s">
        <v>126</v>
      </c>
      <c r="B268" s="30">
        <v>100</v>
      </c>
      <c r="C268" s="30">
        <v>36.956522</v>
      </c>
      <c r="D268" s="30">
        <v>60.326087000000001</v>
      </c>
      <c r="E268" s="30">
        <v>14.984472</v>
      </c>
      <c r="F268" s="30">
        <v>26.708075000000001</v>
      </c>
      <c r="G268" s="30">
        <v>44.720497000000002</v>
      </c>
      <c r="H268" s="30">
        <v>40.527949999999997</v>
      </c>
      <c r="I268" s="30">
        <v>17.468944</v>
      </c>
      <c r="J268" s="30">
        <v>40.295031000000002</v>
      </c>
      <c r="K268" s="30">
        <v>52.872670999999997</v>
      </c>
      <c r="L268" s="30">
        <v>12.732919000000001</v>
      </c>
      <c r="M268" s="30">
        <v>23.757764000000002</v>
      </c>
      <c r="N268" s="30">
        <v>12.189441</v>
      </c>
      <c r="O268" s="30">
        <v>17.158384999999999</v>
      </c>
      <c r="P268" s="30">
        <v>27.173912999999999</v>
      </c>
      <c r="Q268" s="30">
        <v>26.009316999999999</v>
      </c>
      <c r="R268" s="30">
        <v>24.922360000000001</v>
      </c>
      <c r="S268" s="30">
        <v>22.981366000000001</v>
      </c>
      <c r="T268" s="30">
        <v>25.155280000000001</v>
      </c>
      <c r="U268" s="30">
        <v>11.413043</v>
      </c>
      <c r="V268" s="30">
        <v>6.9875780000000001</v>
      </c>
      <c r="W268" s="30">
        <v>11.257764</v>
      </c>
    </row>
    <row r="269" spans="1:23" ht="11.15" customHeight="1" x14ac:dyDescent="0.2">
      <c r="A269" s="19" t="s">
        <v>873</v>
      </c>
      <c r="B269" s="20">
        <v>669</v>
      </c>
      <c r="C269" s="20">
        <v>271</v>
      </c>
      <c r="D269" s="20">
        <v>394</v>
      </c>
      <c r="E269" s="20">
        <v>85</v>
      </c>
      <c r="F269" s="20">
        <v>149</v>
      </c>
      <c r="G269" s="20">
        <v>282</v>
      </c>
      <c r="H269" s="20">
        <v>263</v>
      </c>
      <c r="I269" s="20">
        <v>94</v>
      </c>
      <c r="J269" s="20">
        <v>253</v>
      </c>
      <c r="K269" s="20">
        <v>336</v>
      </c>
      <c r="L269" s="20">
        <v>74</v>
      </c>
      <c r="M269" s="20">
        <v>141</v>
      </c>
      <c r="N269" s="20">
        <v>60</v>
      </c>
      <c r="O269" s="20">
        <v>112</v>
      </c>
      <c r="P269" s="20">
        <v>170</v>
      </c>
      <c r="Q269" s="20">
        <v>166</v>
      </c>
      <c r="R269" s="20">
        <v>133</v>
      </c>
      <c r="S269" s="20">
        <v>121</v>
      </c>
      <c r="T269" s="20">
        <v>145</v>
      </c>
      <c r="U269" s="20">
        <v>43</v>
      </c>
      <c r="V269" s="20">
        <v>31</v>
      </c>
      <c r="W269" s="20">
        <v>106</v>
      </c>
    </row>
    <row r="270" spans="1:23" ht="11.15" customHeight="1" x14ac:dyDescent="0.2">
      <c r="A270" s="21" t="s">
        <v>126</v>
      </c>
      <c r="B270" s="30">
        <v>100</v>
      </c>
      <c r="C270" s="30">
        <v>40.508220999999999</v>
      </c>
      <c r="D270" s="30">
        <v>58.893870999999997</v>
      </c>
      <c r="E270" s="30">
        <v>12.705531000000001</v>
      </c>
      <c r="F270" s="30">
        <v>22.272048000000002</v>
      </c>
      <c r="G270" s="30">
        <v>42.152465999999997</v>
      </c>
      <c r="H270" s="30">
        <v>39.312407</v>
      </c>
      <c r="I270" s="30">
        <v>14.050822</v>
      </c>
      <c r="J270" s="30">
        <v>37.817638000000002</v>
      </c>
      <c r="K270" s="30">
        <v>50.224215000000001</v>
      </c>
      <c r="L270" s="30">
        <v>11.061286000000001</v>
      </c>
      <c r="M270" s="30">
        <v>21.076232999999998</v>
      </c>
      <c r="N270" s="30">
        <v>8.96861</v>
      </c>
      <c r="O270" s="30">
        <v>16.741405</v>
      </c>
      <c r="P270" s="30">
        <v>25.411061</v>
      </c>
      <c r="Q270" s="30">
        <v>24.813154000000001</v>
      </c>
      <c r="R270" s="30">
        <v>19.880419</v>
      </c>
      <c r="S270" s="30">
        <v>18.086697000000001</v>
      </c>
      <c r="T270" s="30">
        <v>21.674140999999999</v>
      </c>
      <c r="U270" s="30">
        <v>6.4275039999999999</v>
      </c>
      <c r="V270" s="30">
        <v>4.6337820000000001</v>
      </c>
      <c r="W270" s="30">
        <v>15.844544000000001</v>
      </c>
    </row>
    <row r="271" spans="1:23" ht="11.15" customHeight="1" x14ac:dyDescent="0.2">
      <c r="A271" s="18" t="s">
        <v>909</v>
      </c>
      <c r="B271" s="18"/>
      <c r="C271" s="18"/>
      <c r="D271" s="18"/>
      <c r="E271" s="18"/>
      <c r="F271" s="18"/>
      <c r="G271" s="18"/>
      <c r="H271" s="18"/>
      <c r="I271" s="18"/>
      <c r="J271" s="18"/>
      <c r="K271" s="18"/>
      <c r="L271" s="18"/>
      <c r="M271" s="18"/>
      <c r="N271" s="18"/>
      <c r="O271" s="18"/>
      <c r="P271" s="18"/>
      <c r="Q271" s="18"/>
      <c r="R271" s="18"/>
      <c r="S271" s="18"/>
      <c r="T271" s="18"/>
      <c r="U271" s="18"/>
      <c r="V271" s="18"/>
      <c r="W271" s="18"/>
    </row>
    <row r="272" spans="1:23" ht="11.15" customHeight="1" x14ac:dyDescent="0.2">
      <c r="A272" s="19" t="s">
        <v>910</v>
      </c>
      <c r="B272" s="20">
        <v>541</v>
      </c>
      <c r="C272" s="20">
        <v>185</v>
      </c>
      <c r="D272" s="20">
        <v>318</v>
      </c>
      <c r="E272" s="20">
        <v>88</v>
      </c>
      <c r="F272" s="20">
        <v>144</v>
      </c>
      <c r="G272" s="20">
        <v>250</v>
      </c>
      <c r="H272" s="20">
        <v>217</v>
      </c>
      <c r="I272" s="20">
        <v>99</v>
      </c>
      <c r="J272" s="20">
        <v>227</v>
      </c>
      <c r="K272" s="20">
        <v>281</v>
      </c>
      <c r="L272" s="20">
        <v>79</v>
      </c>
      <c r="M272" s="20">
        <v>136</v>
      </c>
      <c r="N272" s="20">
        <v>71</v>
      </c>
      <c r="O272" s="20">
        <v>97</v>
      </c>
      <c r="P272" s="20">
        <v>139</v>
      </c>
      <c r="Q272" s="20">
        <v>140</v>
      </c>
      <c r="R272" s="20">
        <v>137</v>
      </c>
      <c r="S272" s="20">
        <v>119</v>
      </c>
      <c r="T272" s="20">
        <v>131</v>
      </c>
      <c r="U272" s="20">
        <v>67</v>
      </c>
      <c r="V272" s="20">
        <v>39</v>
      </c>
      <c r="W272" s="20">
        <v>66</v>
      </c>
    </row>
    <row r="273" spans="1:23" ht="11.15" customHeight="1" x14ac:dyDescent="0.2">
      <c r="A273" s="21" t="s">
        <v>126</v>
      </c>
      <c r="B273" s="30">
        <v>100</v>
      </c>
      <c r="C273" s="30">
        <v>34.195932999999997</v>
      </c>
      <c r="D273" s="30">
        <v>58.780037</v>
      </c>
      <c r="E273" s="30">
        <v>16.266173999999999</v>
      </c>
      <c r="F273" s="30">
        <v>26.617374999999999</v>
      </c>
      <c r="G273" s="30">
        <v>46.210720999999999</v>
      </c>
      <c r="H273" s="30">
        <v>40.110906</v>
      </c>
      <c r="I273" s="30">
        <v>18.299444999999999</v>
      </c>
      <c r="J273" s="30">
        <v>41.959335000000003</v>
      </c>
      <c r="K273" s="30">
        <v>51.940849999999998</v>
      </c>
      <c r="L273" s="30">
        <v>14.602588000000001</v>
      </c>
      <c r="M273" s="30">
        <v>25.138632000000001</v>
      </c>
      <c r="N273" s="30">
        <v>13.123844999999999</v>
      </c>
      <c r="O273" s="30">
        <v>17.929760000000002</v>
      </c>
      <c r="P273" s="30">
        <v>25.693161</v>
      </c>
      <c r="Q273" s="30">
        <v>25.878004000000001</v>
      </c>
      <c r="R273" s="30">
        <v>25.323474999999998</v>
      </c>
      <c r="S273" s="30">
        <v>21.996303000000001</v>
      </c>
      <c r="T273" s="30">
        <v>24.214417999999998</v>
      </c>
      <c r="U273" s="30">
        <v>12.384473</v>
      </c>
      <c r="V273" s="30">
        <v>7.2088720000000004</v>
      </c>
      <c r="W273" s="30">
        <v>12.199630000000001</v>
      </c>
    </row>
    <row r="274" spans="1:23" ht="11.15" customHeight="1" x14ac:dyDescent="0.2">
      <c r="A274" s="19" t="s">
        <v>911</v>
      </c>
      <c r="B274" s="20">
        <v>877</v>
      </c>
      <c r="C274" s="20">
        <v>347</v>
      </c>
      <c r="D274" s="20">
        <v>541</v>
      </c>
      <c r="E274" s="20">
        <v>138</v>
      </c>
      <c r="F274" s="20">
        <v>236</v>
      </c>
      <c r="G274" s="20">
        <v>404</v>
      </c>
      <c r="H274" s="20">
        <v>364</v>
      </c>
      <c r="I274" s="20">
        <v>140</v>
      </c>
      <c r="J274" s="20">
        <v>345</v>
      </c>
      <c r="K274" s="20">
        <v>465</v>
      </c>
      <c r="L274" s="20">
        <v>108</v>
      </c>
      <c r="M274" s="20">
        <v>198</v>
      </c>
      <c r="N274" s="20">
        <v>110</v>
      </c>
      <c r="O274" s="20">
        <v>149</v>
      </c>
      <c r="P274" s="20">
        <v>235</v>
      </c>
      <c r="Q274" s="20">
        <v>232</v>
      </c>
      <c r="R274" s="20">
        <v>210</v>
      </c>
      <c r="S274" s="20">
        <v>195</v>
      </c>
      <c r="T274" s="20">
        <v>223</v>
      </c>
      <c r="U274" s="20">
        <v>90</v>
      </c>
      <c r="V274" s="20">
        <v>50</v>
      </c>
      <c r="W274" s="20">
        <v>99</v>
      </c>
    </row>
    <row r="275" spans="1:23" ht="11.15" customHeight="1" x14ac:dyDescent="0.2">
      <c r="A275" s="21" t="s">
        <v>126</v>
      </c>
      <c r="B275" s="30">
        <v>100</v>
      </c>
      <c r="C275" s="30">
        <v>39.566704999999999</v>
      </c>
      <c r="D275" s="30">
        <v>61.687570999999998</v>
      </c>
      <c r="E275" s="30">
        <v>15.735462</v>
      </c>
      <c r="F275" s="30">
        <v>26.90992</v>
      </c>
      <c r="G275" s="30">
        <v>46.066135000000003</v>
      </c>
      <c r="H275" s="30">
        <v>41.505130999999999</v>
      </c>
      <c r="I275" s="30">
        <v>15.963512</v>
      </c>
      <c r="J275" s="30">
        <v>39.338655000000003</v>
      </c>
      <c r="K275" s="30">
        <v>53.021664999999999</v>
      </c>
      <c r="L275" s="30">
        <v>12.314709000000001</v>
      </c>
      <c r="M275" s="30">
        <v>22.576967</v>
      </c>
      <c r="N275" s="30">
        <v>12.542759</v>
      </c>
      <c r="O275" s="30">
        <v>16.989737999999999</v>
      </c>
      <c r="P275" s="30">
        <v>26.795895000000002</v>
      </c>
      <c r="Q275" s="30">
        <v>26.45382</v>
      </c>
      <c r="R275" s="30">
        <v>23.945267999999999</v>
      </c>
      <c r="S275" s="30">
        <v>22.234891999999999</v>
      </c>
      <c r="T275" s="30">
        <v>25.427593999999999</v>
      </c>
      <c r="U275" s="30">
        <v>10.262257999999999</v>
      </c>
      <c r="V275" s="30">
        <v>5.7012539999999996</v>
      </c>
      <c r="W275" s="30">
        <v>11.288482999999999</v>
      </c>
    </row>
    <row r="276" spans="1:23" ht="11.15" customHeight="1" x14ac:dyDescent="0.2">
      <c r="A276" s="19" t="s">
        <v>912</v>
      </c>
      <c r="B276" s="20">
        <v>543</v>
      </c>
      <c r="C276" s="20">
        <v>199</v>
      </c>
      <c r="D276" s="20">
        <v>320</v>
      </c>
      <c r="E276" s="20">
        <v>67</v>
      </c>
      <c r="F276" s="20">
        <v>130</v>
      </c>
      <c r="G276" s="20">
        <v>224</v>
      </c>
      <c r="H276" s="20">
        <v>204</v>
      </c>
      <c r="I276" s="20">
        <v>92</v>
      </c>
      <c r="J276" s="20">
        <v>208</v>
      </c>
      <c r="K276" s="20">
        <v>278</v>
      </c>
      <c r="L276" s="20">
        <v>59</v>
      </c>
      <c r="M276" s="20">
        <v>118</v>
      </c>
      <c r="N276" s="20">
        <v>50</v>
      </c>
      <c r="O276" s="20">
        <v>92</v>
      </c>
      <c r="P276" s="20">
        <v>141</v>
      </c>
      <c r="Q276" s="20">
        <v>136</v>
      </c>
      <c r="R276" s="20">
        <v>126</v>
      </c>
      <c r="S276" s="20">
        <v>111</v>
      </c>
      <c r="T276" s="20">
        <v>129</v>
      </c>
      <c r="U276" s="20">
        <v>52</v>
      </c>
      <c r="V276" s="20">
        <v>34</v>
      </c>
      <c r="W276" s="20">
        <v>77</v>
      </c>
    </row>
    <row r="277" spans="1:23" ht="11.15" customHeight="1" x14ac:dyDescent="0.2">
      <c r="A277" s="21" t="s">
        <v>126</v>
      </c>
      <c r="B277" s="30">
        <v>100</v>
      </c>
      <c r="C277" s="30">
        <v>36.648249999999997</v>
      </c>
      <c r="D277" s="30">
        <v>58.93186</v>
      </c>
      <c r="E277" s="30">
        <v>12.338858</v>
      </c>
      <c r="F277" s="30">
        <v>23.941068000000001</v>
      </c>
      <c r="G277" s="30">
        <v>41.252302</v>
      </c>
      <c r="H277" s="30">
        <v>37.569060999999998</v>
      </c>
      <c r="I277" s="30">
        <v>16.942910000000001</v>
      </c>
      <c r="J277" s="30">
        <v>38.305709</v>
      </c>
      <c r="K277" s="30">
        <v>51.197052999999997</v>
      </c>
      <c r="L277" s="30">
        <v>10.865562000000001</v>
      </c>
      <c r="M277" s="30">
        <v>21.731123</v>
      </c>
      <c r="N277" s="30">
        <v>9.2081029999999995</v>
      </c>
      <c r="O277" s="30">
        <v>16.942910000000001</v>
      </c>
      <c r="P277" s="30">
        <v>25.966850999999998</v>
      </c>
      <c r="Q277" s="30">
        <v>25.046040999999999</v>
      </c>
      <c r="R277" s="30">
        <v>23.204419999999999</v>
      </c>
      <c r="S277" s="30">
        <v>20.441989</v>
      </c>
      <c r="T277" s="30">
        <v>23.756906000000001</v>
      </c>
      <c r="U277" s="30">
        <v>9.5764270000000007</v>
      </c>
      <c r="V277" s="30">
        <v>6.2615100000000004</v>
      </c>
      <c r="W277" s="30">
        <v>14.180479</v>
      </c>
    </row>
    <row r="278" spans="1:23" ht="11.15" customHeight="1" x14ac:dyDescent="0.2">
      <c r="A278" s="19" t="s">
        <v>913</v>
      </c>
      <c r="B278" s="20">
        <v>227</v>
      </c>
      <c r="C278" s="20">
        <v>97</v>
      </c>
      <c r="D278" s="20">
        <v>144</v>
      </c>
      <c r="E278" s="20">
        <v>35</v>
      </c>
      <c r="F278" s="20">
        <v>67</v>
      </c>
      <c r="G278" s="20">
        <v>106</v>
      </c>
      <c r="H278" s="20">
        <v>110</v>
      </c>
      <c r="I278" s="20">
        <v>35</v>
      </c>
      <c r="J278" s="20">
        <v>108</v>
      </c>
      <c r="K278" s="20">
        <v>132</v>
      </c>
      <c r="L278" s="20">
        <v>23</v>
      </c>
      <c r="M278" s="20">
        <v>60</v>
      </c>
      <c r="N278" s="20">
        <v>20</v>
      </c>
      <c r="O278" s="20">
        <v>39</v>
      </c>
      <c r="P278" s="20">
        <v>68</v>
      </c>
      <c r="Q278" s="20">
        <v>67</v>
      </c>
      <c r="R278" s="20">
        <v>60</v>
      </c>
      <c r="S278" s="20">
        <v>59</v>
      </c>
      <c r="T278" s="20">
        <v>65</v>
      </c>
      <c r="U278" s="20">
        <v>23</v>
      </c>
      <c r="V278" s="20">
        <v>9</v>
      </c>
      <c r="W278" s="20">
        <v>25</v>
      </c>
    </row>
    <row r="279" spans="1:23" ht="11.15" customHeight="1" x14ac:dyDescent="0.2">
      <c r="A279" s="21" t="s">
        <v>126</v>
      </c>
      <c r="B279" s="30">
        <v>100</v>
      </c>
      <c r="C279" s="30">
        <v>42.731278000000003</v>
      </c>
      <c r="D279" s="30">
        <v>63.436123000000002</v>
      </c>
      <c r="E279" s="30">
        <v>15.418502</v>
      </c>
      <c r="F279" s="30">
        <v>29.515419000000001</v>
      </c>
      <c r="G279" s="30">
        <v>46.696035000000002</v>
      </c>
      <c r="H279" s="30">
        <v>48.458150000000003</v>
      </c>
      <c r="I279" s="30">
        <v>15.418502</v>
      </c>
      <c r="J279" s="30">
        <v>47.577092999999998</v>
      </c>
      <c r="K279" s="30">
        <v>58.14978</v>
      </c>
      <c r="L279" s="30">
        <v>10.132159</v>
      </c>
      <c r="M279" s="30">
        <v>26.431718</v>
      </c>
      <c r="N279" s="30">
        <v>8.8105729999999998</v>
      </c>
      <c r="O279" s="30">
        <v>17.180617000000002</v>
      </c>
      <c r="P279" s="30">
        <v>29.955946999999998</v>
      </c>
      <c r="Q279" s="30">
        <v>29.515419000000001</v>
      </c>
      <c r="R279" s="30">
        <v>26.431718</v>
      </c>
      <c r="S279" s="30">
        <v>25.991188999999999</v>
      </c>
      <c r="T279" s="30">
        <v>28.634360999999998</v>
      </c>
      <c r="U279" s="30">
        <v>10.132159</v>
      </c>
      <c r="V279" s="30">
        <v>3.9647579999999998</v>
      </c>
      <c r="W279" s="30">
        <v>11.013216</v>
      </c>
    </row>
    <row r="280" spans="1:23" ht="11.15" customHeight="1" x14ac:dyDescent="0.2">
      <c r="A280" s="18" t="s">
        <v>914</v>
      </c>
      <c r="B280" s="18"/>
      <c r="C280" s="18"/>
      <c r="D280" s="18"/>
      <c r="E280" s="18"/>
      <c r="F280" s="18"/>
      <c r="G280" s="18"/>
      <c r="H280" s="18"/>
      <c r="I280" s="18"/>
      <c r="J280" s="18"/>
      <c r="K280" s="18"/>
      <c r="L280" s="18"/>
      <c r="M280" s="18"/>
      <c r="N280" s="18"/>
      <c r="O280" s="18"/>
      <c r="P280" s="18"/>
      <c r="Q280" s="18"/>
      <c r="R280" s="18"/>
      <c r="S280" s="18"/>
      <c r="T280" s="18"/>
      <c r="U280" s="18"/>
      <c r="V280" s="18"/>
      <c r="W280" s="18"/>
    </row>
    <row r="281" spans="1:23" ht="11.15" customHeight="1" x14ac:dyDescent="0.2">
      <c r="A281" s="19" t="s">
        <v>915</v>
      </c>
      <c r="B281" s="20">
        <v>294</v>
      </c>
      <c r="C281" s="20">
        <v>137</v>
      </c>
      <c r="D281" s="20">
        <v>190</v>
      </c>
      <c r="E281" s="20">
        <v>41</v>
      </c>
      <c r="F281" s="20">
        <v>73</v>
      </c>
      <c r="G281" s="20">
        <v>150</v>
      </c>
      <c r="H281" s="20">
        <v>139</v>
      </c>
      <c r="I281" s="20">
        <v>49</v>
      </c>
      <c r="J281" s="20">
        <v>129</v>
      </c>
      <c r="K281" s="20">
        <v>161</v>
      </c>
      <c r="L281" s="20">
        <v>32</v>
      </c>
      <c r="M281" s="20">
        <v>74</v>
      </c>
      <c r="N281" s="20">
        <v>30</v>
      </c>
      <c r="O281" s="20">
        <v>56</v>
      </c>
      <c r="P281" s="20">
        <v>89</v>
      </c>
      <c r="Q281" s="20">
        <v>88</v>
      </c>
      <c r="R281" s="20">
        <v>76</v>
      </c>
      <c r="S281" s="20">
        <v>66</v>
      </c>
      <c r="T281" s="20">
        <v>80</v>
      </c>
      <c r="U281" s="20">
        <v>28</v>
      </c>
      <c r="V281" s="20">
        <v>13</v>
      </c>
      <c r="W281" s="20">
        <v>29</v>
      </c>
    </row>
    <row r="282" spans="1:23" ht="11.15" customHeight="1" x14ac:dyDescent="0.2">
      <c r="A282" s="21" t="s">
        <v>126</v>
      </c>
      <c r="B282" s="30">
        <v>100</v>
      </c>
      <c r="C282" s="30">
        <v>46.598638999999999</v>
      </c>
      <c r="D282" s="30">
        <v>64.62585</v>
      </c>
      <c r="E282" s="30">
        <v>13.945577999999999</v>
      </c>
      <c r="F282" s="30">
        <v>24.829931999999999</v>
      </c>
      <c r="G282" s="30">
        <v>51.020408000000003</v>
      </c>
      <c r="H282" s="30">
        <v>47.278911999999998</v>
      </c>
      <c r="I282" s="30">
        <v>16.666667</v>
      </c>
      <c r="J282" s="30">
        <v>43.877550999999997</v>
      </c>
      <c r="K282" s="30">
        <v>54.761904999999999</v>
      </c>
      <c r="L282" s="30">
        <v>10.884354</v>
      </c>
      <c r="M282" s="30">
        <v>25.170068000000001</v>
      </c>
      <c r="N282" s="30">
        <v>10.204082</v>
      </c>
      <c r="O282" s="30">
        <v>19.047619000000001</v>
      </c>
      <c r="P282" s="30">
        <v>30.272109</v>
      </c>
      <c r="Q282" s="30">
        <v>29.931972999999999</v>
      </c>
      <c r="R282" s="30">
        <v>25.850339999999999</v>
      </c>
      <c r="S282" s="30">
        <v>22.448979999999999</v>
      </c>
      <c r="T282" s="30">
        <v>27.210884</v>
      </c>
      <c r="U282" s="30">
        <v>9.5238099999999992</v>
      </c>
      <c r="V282" s="30">
        <v>4.4217690000000003</v>
      </c>
      <c r="W282" s="30">
        <v>9.8639460000000003</v>
      </c>
    </row>
    <row r="283" spans="1:23" ht="11.15" customHeight="1" x14ac:dyDescent="0.2">
      <c r="A283" s="19" t="s">
        <v>916</v>
      </c>
      <c r="B283" s="20">
        <v>664</v>
      </c>
      <c r="C283" s="20">
        <v>238</v>
      </c>
      <c r="D283" s="20">
        <v>401</v>
      </c>
      <c r="E283" s="20">
        <v>106</v>
      </c>
      <c r="F283" s="20">
        <v>173</v>
      </c>
      <c r="G283" s="20">
        <v>294</v>
      </c>
      <c r="H283" s="20">
        <v>254</v>
      </c>
      <c r="I283" s="20">
        <v>122</v>
      </c>
      <c r="J283" s="20">
        <v>258</v>
      </c>
      <c r="K283" s="20">
        <v>346</v>
      </c>
      <c r="L283" s="20">
        <v>101</v>
      </c>
      <c r="M283" s="20">
        <v>154</v>
      </c>
      <c r="N283" s="20">
        <v>78</v>
      </c>
      <c r="O283" s="20">
        <v>127</v>
      </c>
      <c r="P283" s="20">
        <v>165</v>
      </c>
      <c r="Q283" s="20">
        <v>162</v>
      </c>
      <c r="R283" s="20">
        <v>156</v>
      </c>
      <c r="S283" s="20">
        <v>137</v>
      </c>
      <c r="T283" s="20">
        <v>164</v>
      </c>
      <c r="U283" s="20">
        <v>85</v>
      </c>
      <c r="V283" s="20">
        <v>47</v>
      </c>
      <c r="W283" s="20">
        <v>81</v>
      </c>
    </row>
    <row r="284" spans="1:23" ht="11.15" customHeight="1" x14ac:dyDescent="0.2">
      <c r="A284" s="21" t="s">
        <v>126</v>
      </c>
      <c r="B284" s="30">
        <v>100</v>
      </c>
      <c r="C284" s="30">
        <v>35.843373</v>
      </c>
      <c r="D284" s="30">
        <v>60.391565999999997</v>
      </c>
      <c r="E284" s="30">
        <v>15.963855000000001</v>
      </c>
      <c r="F284" s="30">
        <v>26.054217000000001</v>
      </c>
      <c r="G284" s="30">
        <v>44.277107999999998</v>
      </c>
      <c r="H284" s="30">
        <v>38.253011999999998</v>
      </c>
      <c r="I284" s="30">
        <v>18.373494000000001</v>
      </c>
      <c r="J284" s="30">
        <v>38.855421999999997</v>
      </c>
      <c r="K284" s="30">
        <v>52.108434000000003</v>
      </c>
      <c r="L284" s="30">
        <v>15.210843000000001</v>
      </c>
      <c r="M284" s="30">
        <v>23.192771</v>
      </c>
      <c r="N284" s="30">
        <v>11.746988</v>
      </c>
      <c r="O284" s="30">
        <v>19.126505999999999</v>
      </c>
      <c r="P284" s="30">
        <v>24.849398000000001</v>
      </c>
      <c r="Q284" s="30">
        <v>24.397590000000001</v>
      </c>
      <c r="R284" s="30">
        <v>23.493976</v>
      </c>
      <c r="S284" s="30">
        <v>20.632529999999999</v>
      </c>
      <c r="T284" s="30">
        <v>24.698795</v>
      </c>
      <c r="U284" s="30">
        <v>12.801205</v>
      </c>
      <c r="V284" s="30">
        <v>7.0783129999999996</v>
      </c>
      <c r="W284" s="30">
        <v>12.198795</v>
      </c>
    </row>
    <row r="285" spans="1:23" ht="11.15" customHeight="1" x14ac:dyDescent="0.2">
      <c r="A285" s="19" t="s">
        <v>917</v>
      </c>
      <c r="B285" s="20">
        <v>421</v>
      </c>
      <c r="C285" s="20">
        <v>151</v>
      </c>
      <c r="D285" s="20">
        <v>249</v>
      </c>
      <c r="E285" s="20">
        <v>66</v>
      </c>
      <c r="F285" s="20">
        <v>111</v>
      </c>
      <c r="G285" s="20">
        <v>192</v>
      </c>
      <c r="H285" s="20">
        <v>181</v>
      </c>
      <c r="I285" s="20">
        <v>67</v>
      </c>
      <c r="J285" s="20">
        <v>181</v>
      </c>
      <c r="K285" s="20">
        <v>242</v>
      </c>
      <c r="L285" s="20">
        <v>54</v>
      </c>
      <c r="M285" s="20">
        <v>95</v>
      </c>
      <c r="N285" s="20">
        <v>61</v>
      </c>
      <c r="O285" s="20">
        <v>80</v>
      </c>
      <c r="P285" s="20">
        <v>124</v>
      </c>
      <c r="Q285" s="20">
        <v>120</v>
      </c>
      <c r="R285" s="20">
        <v>116</v>
      </c>
      <c r="S285" s="20">
        <v>102</v>
      </c>
      <c r="T285" s="20">
        <v>106</v>
      </c>
      <c r="U285" s="20">
        <v>44</v>
      </c>
      <c r="V285" s="20">
        <v>18</v>
      </c>
      <c r="W285" s="20">
        <v>53</v>
      </c>
    </row>
    <row r="286" spans="1:23" ht="11.15" customHeight="1" x14ac:dyDescent="0.2">
      <c r="A286" s="21" t="s">
        <v>126</v>
      </c>
      <c r="B286" s="30">
        <v>100</v>
      </c>
      <c r="C286" s="30">
        <v>35.866982999999998</v>
      </c>
      <c r="D286" s="30">
        <v>59.144893000000003</v>
      </c>
      <c r="E286" s="30">
        <v>15.676959999999999</v>
      </c>
      <c r="F286" s="30">
        <v>26.365796</v>
      </c>
      <c r="G286" s="30">
        <v>45.605701000000003</v>
      </c>
      <c r="H286" s="30">
        <v>42.992874</v>
      </c>
      <c r="I286" s="30">
        <v>15.914489</v>
      </c>
      <c r="J286" s="30">
        <v>42.992874</v>
      </c>
      <c r="K286" s="30">
        <v>57.482185000000001</v>
      </c>
      <c r="L286" s="30">
        <v>12.826603</v>
      </c>
      <c r="M286" s="30">
        <v>22.565321000000001</v>
      </c>
      <c r="N286" s="30">
        <v>14.489311000000001</v>
      </c>
      <c r="O286" s="30">
        <v>19.002375000000001</v>
      </c>
      <c r="P286" s="30">
        <v>29.453682000000001</v>
      </c>
      <c r="Q286" s="30">
        <v>28.503563</v>
      </c>
      <c r="R286" s="30">
        <v>27.553443999999999</v>
      </c>
      <c r="S286" s="30">
        <v>24.228028999999999</v>
      </c>
      <c r="T286" s="30">
        <v>25.178146999999999</v>
      </c>
      <c r="U286" s="30">
        <v>10.451306000000001</v>
      </c>
      <c r="V286" s="30">
        <v>4.2755340000000004</v>
      </c>
      <c r="W286" s="30">
        <v>12.589074</v>
      </c>
    </row>
    <row r="287" spans="1:23" ht="11.15" customHeight="1" x14ac:dyDescent="0.2">
      <c r="A287" s="19" t="s">
        <v>918</v>
      </c>
      <c r="B287" s="20">
        <v>358</v>
      </c>
      <c r="C287" s="20">
        <v>139</v>
      </c>
      <c r="D287" s="20">
        <v>231</v>
      </c>
      <c r="E287" s="20">
        <v>62</v>
      </c>
      <c r="F287" s="20">
        <v>104</v>
      </c>
      <c r="G287" s="20">
        <v>167</v>
      </c>
      <c r="H287" s="20">
        <v>150</v>
      </c>
      <c r="I287" s="20">
        <v>71</v>
      </c>
      <c r="J287" s="20">
        <v>154</v>
      </c>
      <c r="K287" s="20">
        <v>184</v>
      </c>
      <c r="L287" s="20">
        <v>48</v>
      </c>
      <c r="M287" s="20">
        <v>84</v>
      </c>
      <c r="N287" s="20">
        <v>45</v>
      </c>
      <c r="O287" s="20">
        <v>50</v>
      </c>
      <c r="P287" s="20">
        <v>88</v>
      </c>
      <c r="Q287" s="20">
        <v>97</v>
      </c>
      <c r="R287" s="20">
        <v>88</v>
      </c>
      <c r="S287" s="20">
        <v>80</v>
      </c>
      <c r="T287" s="20">
        <v>95</v>
      </c>
      <c r="U287" s="20">
        <v>36</v>
      </c>
      <c r="V287" s="20">
        <v>21</v>
      </c>
      <c r="W287" s="20">
        <v>39</v>
      </c>
    </row>
    <row r="288" spans="1:23" ht="11.15" customHeight="1" x14ac:dyDescent="0.2">
      <c r="A288" s="21" t="s">
        <v>126</v>
      </c>
      <c r="B288" s="30">
        <v>100</v>
      </c>
      <c r="C288" s="30">
        <v>38.826816000000001</v>
      </c>
      <c r="D288" s="30">
        <v>64.525139999999993</v>
      </c>
      <c r="E288" s="30">
        <v>17.318435999999998</v>
      </c>
      <c r="F288" s="30">
        <v>29.050279</v>
      </c>
      <c r="G288" s="30">
        <v>46.648045000000003</v>
      </c>
      <c r="H288" s="30">
        <v>41.899441000000003</v>
      </c>
      <c r="I288" s="30">
        <v>19.832401999999998</v>
      </c>
      <c r="J288" s="30">
        <v>43.016759999999998</v>
      </c>
      <c r="K288" s="30">
        <v>51.396647999999999</v>
      </c>
      <c r="L288" s="30">
        <v>13.407821</v>
      </c>
      <c r="M288" s="30">
        <v>23.463687</v>
      </c>
      <c r="N288" s="30">
        <v>12.569832</v>
      </c>
      <c r="O288" s="30">
        <v>13.966480000000001</v>
      </c>
      <c r="P288" s="30">
        <v>24.581005999999999</v>
      </c>
      <c r="Q288" s="30">
        <v>27.094971999999999</v>
      </c>
      <c r="R288" s="30">
        <v>24.581005999999999</v>
      </c>
      <c r="S288" s="30">
        <v>22.346368999999999</v>
      </c>
      <c r="T288" s="30">
        <v>26.536313</v>
      </c>
      <c r="U288" s="30">
        <v>10.055866</v>
      </c>
      <c r="V288" s="30">
        <v>5.8659220000000003</v>
      </c>
      <c r="W288" s="30">
        <v>10.893855</v>
      </c>
    </row>
    <row r="289" spans="1:23" ht="11.15" customHeight="1" x14ac:dyDescent="0.2">
      <c r="A289" s="19" t="s">
        <v>919</v>
      </c>
      <c r="B289" s="20">
        <v>217</v>
      </c>
      <c r="C289" s="20">
        <v>74</v>
      </c>
      <c r="D289" s="20">
        <v>124</v>
      </c>
      <c r="E289" s="20">
        <v>30</v>
      </c>
      <c r="F289" s="20">
        <v>65</v>
      </c>
      <c r="G289" s="20">
        <v>95</v>
      </c>
      <c r="H289" s="20">
        <v>93</v>
      </c>
      <c r="I289" s="20">
        <v>29</v>
      </c>
      <c r="J289" s="20">
        <v>85</v>
      </c>
      <c r="K289" s="20">
        <v>117</v>
      </c>
      <c r="L289" s="20">
        <v>15</v>
      </c>
      <c r="M289" s="20">
        <v>55</v>
      </c>
      <c r="N289" s="20">
        <v>16</v>
      </c>
      <c r="O289" s="20">
        <v>30</v>
      </c>
      <c r="P289" s="20">
        <v>55</v>
      </c>
      <c r="Q289" s="20">
        <v>53</v>
      </c>
      <c r="R289" s="20">
        <v>43</v>
      </c>
      <c r="S289" s="20">
        <v>47</v>
      </c>
      <c r="T289" s="20">
        <v>49</v>
      </c>
      <c r="U289" s="20">
        <v>18</v>
      </c>
      <c r="V289" s="20">
        <v>18</v>
      </c>
      <c r="W289" s="20">
        <v>29</v>
      </c>
    </row>
    <row r="290" spans="1:23" ht="11.15" customHeight="1" x14ac:dyDescent="0.2">
      <c r="A290" s="21" t="s">
        <v>126</v>
      </c>
      <c r="B290" s="30">
        <v>100</v>
      </c>
      <c r="C290" s="30">
        <v>34.101382000000001</v>
      </c>
      <c r="D290" s="30">
        <v>57.142856999999999</v>
      </c>
      <c r="E290" s="30">
        <v>13.824885</v>
      </c>
      <c r="F290" s="30">
        <v>29.953917000000001</v>
      </c>
      <c r="G290" s="30">
        <v>43.778801999999999</v>
      </c>
      <c r="H290" s="30">
        <v>42.857143000000001</v>
      </c>
      <c r="I290" s="30">
        <v>13.364055</v>
      </c>
      <c r="J290" s="30">
        <v>39.170507000000001</v>
      </c>
      <c r="K290" s="30">
        <v>53.917051000000001</v>
      </c>
      <c r="L290" s="30">
        <v>6.9124420000000004</v>
      </c>
      <c r="M290" s="30">
        <v>25.345621999999999</v>
      </c>
      <c r="N290" s="30">
        <v>7.373272</v>
      </c>
      <c r="O290" s="30">
        <v>13.824885</v>
      </c>
      <c r="P290" s="30">
        <v>25.345621999999999</v>
      </c>
      <c r="Q290" s="30">
        <v>24.423963000000001</v>
      </c>
      <c r="R290" s="30">
        <v>19.815667999999999</v>
      </c>
      <c r="S290" s="30">
        <v>21.658985999999999</v>
      </c>
      <c r="T290" s="30">
        <v>22.580645000000001</v>
      </c>
      <c r="U290" s="30">
        <v>8.2949310000000001</v>
      </c>
      <c r="V290" s="30">
        <v>8.2949310000000001</v>
      </c>
      <c r="W290" s="30">
        <v>13.364055</v>
      </c>
    </row>
    <row r="291" spans="1:23" ht="11.15" customHeight="1" x14ac:dyDescent="0.2">
      <c r="A291" s="19" t="s">
        <v>920</v>
      </c>
      <c r="B291" s="20">
        <v>234</v>
      </c>
      <c r="C291" s="20">
        <v>89</v>
      </c>
      <c r="D291" s="20">
        <v>128</v>
      </c>
      <c r="E291" s="20">
        <v>23</v>
      </c>
      <c r="F291" s="20">
        <v>51</v>
      </c>
      <c r="G291" s="20">
        <v>86</v>
      </c>
      <c r="H291" s="20">
        <v>78</v>
      </c>
      <c r="I291" s="20">
        <v>28</v>
      </c>
      <c r="J291" s="20">
        <v>81</v>
      </c>
      <c r="K291" s="20">
        <v>106</v>
      </c>
      <c r="L291" s="20">
        <v>19</v>
      </c>
      <c r="M291" s="20">
        <v>50</v>
      </c>
      <c r="N291" s="20">
        <v>21</v>
      </c>
      <c r="O291" s="20">
        <v>34</v>
      </c>
      <c r="P291" s="20">
        <v>62</v>
      </c>
      <c r="Q291" s="20">
        <v>55</v>
      </c>
      <c r="R291" s="20">
        <v>54</v>
      </c>
      <c r="S291" s="20">
        <v>52</v>
      </c>
      <c r="T291" s="20">
        <v>54</v>
      </c>
      <c r="U291" s="20">
        <v>21</v>
      </c>
      <c r="V291" s="20">
        <v>15</v>
      </c>
      <c r="W291" s="20">
        <v>36</v>
      </c>
    </row>
    <row r="292" spans="1:23" ht="11.15" customHeight="1" x14ac:dyDescent="0.2">
      <c r="A292" s="31"/>
      <c r="B292" s="32">
        <v>100</v>
      </c>
      <c r="C292" s="32">
        <v>38.034188</v>
      </c>
      <c r="D292" s="32">
        <v>54.700854999999997</v>
      </c>
      <c r="E292" s="32">
        <v>9.8290600000000001</v>
      </c>
      <c r="F292" s="32">
        <v>21.794872000000002</v>
      </c>
      <c r="G292" s="32">
        <v>36.752136999999998</v>
      </c>
      <c r="H292" s="32">
        <v>33.333333000000003</v>
      </c>
      <c r="I292" s="32">
        <v>11.965812</v>
      </c>
      <c r="J292" s="32">
        <v>34.615385000000003</v>
      </c>
      <c r="K292" s="32">
        <v>45.299145000000003</v>
      </c>
      <c r="L292" s="32">
        <v>8.1196579999999994</v>
      </c>
      <c r="M292" s="32">
        <v>21.367521</v>
      </c>
      <c r="N292" s="32">
        <v>8.9743589999999998</v>
      </c>
      <c r="O292" s="32">
        <v>14.529915000000001</v>
      </c>
      <c r="P292" s="32">
        <v>26.495726000000001</v>
      </c>
      <c r="Q292" s="32">
        <v>23.504273999999999</v>
      </c>
      <c r="R292" s="32">
        <v>23.076923000000001</v>
      </c>
      <c r="S292" s="32">
        <v>22.222221999999999</v>
      </c>
      <c r="T292" s="32">
        <v>23.076923000000001</v>
      </c>
      <c r="U292" s="32">
        <v>8.9743589999999998</v>
      </c>
      <c r="V292" s="32">
        <v>6.4102560000000004</v>
      </c>
      <c r="W292" s="32">
        <v>15.384615</v>
      </c>
    </row>
    <row r="293" spans="1:23" ht="11.15" customHeight="1" x14ac:dyDescent="0.2"/>
  </sheetData>
  <phoneticPr fontId="1"/>
  <pageMargins left="0.75" right="0.75" top="1" bottom="1" header="0.5" footer="0.5"/>
</worksheet>
</file>

<file path=xl/worksheets/sheet1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19B5A-8607-41A9-A422-3FE7F4A6E1D0}">
  <dimension ref="A1:O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5" x14ac:dyDescent="0.2">
      <c r="A1" s="8" t="s">
        <v>126</v>
      </c>
      <c r="B1" s="9"/>
    </row>
    <row r="2" spans="1:15" x14ac:dyDescent="0.2">
      <c r="A2" s="11" t="str">
        <f xml:space="preserve"> HYPERLINK("#'目次'!B51","[45]")</f>
        <v>[45]</v>
      </c>
    </row>
    <row r="3" spans="1:15" x14ac:dyDescent="0.2">
      <c r="A3" s="9" t="s">
        <v>126</v>
      </c>
      <c r="B3" s="12" t="s">
        <v>128</v>
      </c>
    </row>
    <row r="4" spans="1:15" x14ac:dyDescent="0.2">
      <c r="A4" s="9" t="s">
        <v>126</v>
      </c>
      <c r="B4" s="12" t="s">
        <v>298</v>
      </c>
    </row>
    <row r="5" spans="1:15" x14ac:dyDescent="0.2">
      <c r="A5" s="9" t="s">
        <v>126</v>
      </c>
      <c r="B5" s="12" t="s">
        <v>287</v>
      </c>
    </row>
    <row r="6" spans="1:15" s="15" customFormat="1" ht="100" x14ac:dyDescent="0.2">
      <c r="A6" s="13" t="s">
        <v>126</v>
      </c>
      <c r="B6" s="14" t="s">
        <v>831</v>
      </c>
      <c r="C6" s="14" t="s">
        <v>1405</v>
      </c>
      <c r="D6" s="14" t="s">
        <v>1406</v>
      </c>
      <c r="E6" s="14" t="s">
        <v>299</v>
      </c>
      <c r="F6" s="14" t="s">
        <v>300</v>
      </c>
      <c r="G6" s="14" t="s">
        <v>301</v>
      </c>
      <c r="H6" s="14" t="s">
        <v>1407</v>
      </c>
      <c r="I6" s="14" t="s">
        <v>1408</v>
      </c>
      <c r="J6" s="14" t="s">
        <v>302</v>
      </c>
      <c r="K6" s="14" t="s">
        <v>303</v>
      </c>
      <c r="L6" s="14" t="s">
        <v>849</v>
      </c>
      <c r="M6" s="14" t="s">
        <v>1409</v>
      </c>
      <c r="N6" s="14" t="s">
        <v>873</v>
      </c>
      <c r="O6" s="14" t="s">
        <v>1410</v>
      </c>
    </row>
    <row r="7" spans="1:15" x14ac:dyDescent="0.2">
      <c r="A7" s="16" t="s">
        <v>845</v>
      </c>
      <c r="B7" s="17">
        <v>2188</v>
      </c>
      <c r="C7" s="17">
        <v>1031</v>
      </c>
      <c r="D7" s="17">
        <v>1631</v>
      </c>
      <c r="E7" s="17">
        <v>166</v>
      </c>
      <c r="F7" s="17">
        <v>801</v>
      </c>
      <c r="G7" s="17">
        <v>944</v>
      </c>
      <c r="H7" s="17">
        <v>907</v>
      </c>
      <c r="I7" s="17">
        <v>520</v>
      </c>
      <c r="J7" s="17">
        <v>556</v>
      </c>
      <c r="K7" s="17">
        <v>362</v>
      </c>
      <c r="L7" s="17">
        <v>78</v>
      </c>
      <c r="M7" s="17">
        <v>101</v>
      </c>
      <c r="N7" s="17">
        <v>60</v>
      </c>
      <c r="O7" s="17">
        <v>2027</v>
      </c>
    </row>
    <row r="8" spans="1:15" x14ac:dyDescent="0.2">
      <c r="A8" s="21" t="s">
        <v>126</v>
      </c>
      <c r="B8" s="30">
        <v>100</v>
      </c>
      <c r="C8" s="30">
        <v>47.120657999999999</v>
      </c>
      <c r="D8" s="30">
        <v>74.542962000000003</v>
      </c>
      <c r="E8" s="30">
        <v>7.5868370000000001</v>
      </c>
      <c r="F8" s="30">
        <v>36.608775000000001</v>
      </c>
      <c r="G8" s="30">
        <v>43.144424000000001</v>
      </c>
      <c r="H8" s="30">
        <v>41.453381999999998</v>
      </c>
      <c r="I8" s="30">
        <v>23.765996000000001</v>
      </c>
      <c r="J8" s="30">
        <v>25.411335000000001</v>
      </c>
      <c r="K8" s="30">
        <v>16.544789999999999</v>
      </c>
      <c r="L8" s="30">
        <v>3.564899</v>
      </c>
      <c r="M8" s="30">
        <v>4.6160880000000004</v>
      </c>
      <c r="N8" s="30">
        <v>2.7422300000000002</v>
      </c>
      <c r="O8" s="30">
        <v>92.641682000000003</v>
      </c>
    </row>
    <row r="9" spans="1:15" x14ac:dyDescent="0.2">
      <c r="A9" s="18" t="s">
        <v>846</v>
      </c>
      <c r="B9" s="18"/>
      <c r="C9" s="18"/>
      <c r="D9" s="18"/>
      <c r="E9" s="18"/>
      <c r="F9" s="18"/>
      <c r="G9" s="18"/>
      <c r="H9" s="18"/>
      <c r="I9" s="18"/>
      <c r="J9" s="18"/>
      <c r="K9" s="18"/>
      <c r="L9" s="18"/>
      <c r="M9" s="18"/>
      <c r="N9" s="18"/>
      <c r="O9" s="18"/>
    </row>
    <row r="10" spans="1:15" x14ac:dyDescent="0.2">
      <c r="A10" s="19" t="s">
        <v>847</v>
      </c>
      <c r="B10" s="20">
        <v>1092</v>
      </c>
      <c r="C10" s="20">
        <v>511</v>
      </c>
      <c r="D10" s="20">
        <v>804</v>
      </c>
      <c r="E10" s="20">
        <v>86</v>
      </c>
      <c r="F10" s="20">
        <v>411</v>
      </c>
      <c r="G10" s="20">
        <v>431</v>
      </c>
      <c r="H10" s="20">
        <v>423</v>
      </c>
      <c r="I10" s="20">
        <v>255</v>
      </c>
      <c r="J10" s="20">
        <v>247</v>
      </c>
      <c r="K10" s="20">
        <v>202</v>
      </c>
      <c r="L10" s="20">
        <v>39</v>
      </c>
      <c r="M10" s="20">
        <v>51</v>
      </c>
      <c r="N10" s="20">
        <v>36</v>
      </c>
      <c r="O10" s="20">
        <v>1005</v>
      </c>
    </row>
    <row r="11" spans="1:15" x14ac:dyDescent="0.2">
      <c r="A11" s="21" t="s">
        <v>126</v>
      </c>
      <c r="B11" s="30">
        <v>100</v>
      </c>
      <c r="C11" s="30">
        <v>46.794871999999998</v>
      </c>
      <c r="D11" s="30">
        <v>73.626373999999998</v>
      </c>
      <c r="E11" s="30">
        <v>7.8754580000000001</v>
      </c>
      <c r="F11" s="30">
        <v>37.637363000000001</v>
      </c>
      <c r="G11" s="30">
        <v>39.468864000000004</v>
      </c>
      <c r="H11" s="30">
        <v>38.736263999999998</v>
      </c>
      <c r="I11" s="30">
        <v>23.351648000000001</v>
      </c>
      <c r="J11" s="30">
        <v>22.619047999999999</v>
      </c>
      <c r="K11" s="30">
        <v>18.498168</v>
      </c>
      <c r="L11" s="30">
        <v>3.5714290000000002</v>
      </c>
      <c r="M11" s="30">
        <v>4.6703299999999999</v>
      </c>
      <c r="N11" s="30">
        <v>3.2967029999999999</v>
      </c>
      <c r="O11" s="30">
        <v>92.032966999999999</v>
      </c>
    </row>
    <row r="12" spans="1:15" x14ac:dyDescent="0.2">
      <c r="A12" s="19" t="s">
        <v>848</v>
      </c>
      <c r="B12" s="20">
        <v>1095</v>
      </c>
      <c r="C12" s="20">
        <v>520</v>
      </c>
      <c r="D12" s="20">
        <v>826</v>
      </c>
      <c r="E12" s="20">
        <v>80</v>
      </c>
      <c r="F12" s="20">
        <v>389</v>
      </c>
      <c r="G12" s="20">
        <v>513</v>
      </c>
      <c r="H12" s="20">
        <v>483</v>
      </c>
      <c r="I12" s="20">
        <v>265</v>
      </c>
      <c r="J12" s="20">
        <v>309</v>
      </c>
      <c r="K12" s="20">
        <v>160</v>
      </c>
      <c r="L12" s="20">
        <v>39</v>
      </c>
      <c r="M12" s="20">
        <v>50</v>
      </c>
      <c r="N12" s="20">
        <v>24</v>
      </c>
      <c r="O12" s="20">
        <v>1021</v>
      </c>
    </row>
    <row r="13" spans="1:15" x14ac:dyDescent="0.2">
      <c r="A13" s="21" t="s">
        <v>126</v>
      </c>
      <c r="B13" s="30">
        <v>100</v>
      </c>
      <c r="C13" s="30">
        <v>47.488584000000003</v>
      </c>
      <c r="D13" s="30">
        <v>75.433790000000002</v>
      </c>
      <c r="E13" s="30">
        <v>7.305936</v>
      </c>
      <c r="F13" s="30">
        <v>35.525114000000002</v>
      </c>
      <c r="G13" s="30">
        <v>46.849314999999997</v>
      </c>
      <c r="H13" s="30">
        <v>44.109589</v>
      </c>
      <c r="I13" s="30">
        <v>24.200913</v>
      </c>
      <c r="J13" s="30">
        <v>28.219177999999999</v>
      </c>
      <c r="K13" s="30">
        <v>14.611872</v>
      </c>
      <c r="L13" s="30">
        <v>3.5616439999999998</v>
      </c>
      <c r="M13" s="30">
        <v>4.5662099999999999</v>
      </c>
      <c r="N13" s="30">
        <v>2.1917810000000002</v>
      </c>
      <c r="O13" s="30">
        <v>93.242008999999996</v>
      </c>
    </row>
    <row r="14" spans="1:15" x14ac:dyDescent="0.2">
      <c r="A14" s="19" t="s">
        <v>849</v>
      </c>
      <c r="B14" s="20">
        <v>1</v>
      </c>
      <c r="C14" s="20">
        <v>0</v>
      </c>
      <c r="D14" s="20">
        <v>1</v>
      </c>
      <c r="E14" s="20">
        <v>0</v>
      </c>
      <c r="F14" s="20">
        <v>1</v>
      </c>
      <c r="G14" s="20">
        <v>0</v>
      </c>
      <c r="H14" s="20">
        <v>1</v>
      </c>
      <c r="I14" s="20">
        <v>0</v>
      </c>
      <c r="J14" s="20">
        <v>0</v>
      </c>
      <c r="K14" s="20">
        <v>0</v>
      </c>
      <c r="L14" s="20">
        <v>0</v>
      </c>
      <c r="M14" s="20">
        <v>0</v>
      </c>
      <c r="N14" s="20">
        <v>0</v>
      </c>
      <c r="O14" s="20">
        <v>1</v>
      </c>
    </row>
    <row r="15" spans="1:15" x14ac:dyDescent="0.2">
      <c r="A15" s="21" t="s">
        <v>126</v>
      </c>
      <c r="B15" s="30">
        <v>100</v>
      </c>
      <c r="C15" s="30">
        <v>0</v>
      </c>
      <c r="D15" s="30">
        <v>100</v>
      </c>
      <c r="E15" s="30">
        <v>0</v>
      </c>
      <c r="F15" s="30">
        <v>100</v>
      </c>
      <c r="G15" s="30">
        <v>0</v>
      </c>
      <c r="H15" s="30">
        <v>100</v>
      </c>
      <c r="I15" s="30">
        <v>0</v>
      </c>
      <c r="J15" s="30">
        <v>0</v>
      </c>
      <c r="K15" s="30">
        <v>0</v>
      </c>
      <c r="L15" s="30">
        <v>0</v>
      </c>
      <c r="M15" s="30">
        <v>0</v>
      </c>
      <c r="N15" s="30">
        <v>0</v>
      </c>
      <c r="O15" s="30">
        <v>100</v>
      </c>
    </row>
    <row r="16" spans="1:15" x14ac:dyDescent="0.2">
      <c r="A16" s="18" t="s">
        <v>850</v>
      </c>
      <c r="B16" s="18"/>
      <c r="C16" s="18"/>
      <c r="D16" s="18"/>
      <c r="E16" s="18"/>
      <c r="F16" s="18"/>
      <c r="G16" s="18"/>
      <c r="H16" s="18"/>
      <c r="I16" s="18"/>
      <c r="J16" s="18"/>
      <c r="K16" s="18"/>
      <c r="L16" s="18"/>
      <c r="M16" s="18"/>
      <c r="N16" s="18"/>
      <c r="O16" s="18"/>
    </row>
    <row r="17" spans="1:15" x14ac:dyDescent="0.2">
      <c r="A17" s="19" t="s">
        <v>851</v>
      </c>
      <c r="B17" s="20">
        <v>387</v>
      </c>
      <c r="C17" s="20">
        <v>199</v>
      </c>
      <c r="D17" s="20">
        <v>302</v>
      </c>
      <c r="E17" s="20">
        <v>61</v>
      </c>
      <c r="F17" s="20">
        <v>142</v>
      </c>
      <c r="G17" s="20">
        <v>165</v>
      </c>
      <c r="H17" s="20">
        <v>166</v>
      </c>
      <c r="I17" s="20">
        <v>99</v>
      </c>
      <c r="J17" s="20">
        <v>116</v>
      </c>
      <c r="K17" s="20">
        <v>78</v>
      </c>
      <c r="L17" s="20">
        <v>12</v>
      </c>
      <c r="M17" s="20">
        <v>15</v>
      </c>
      <c r="N17" s="20">
        <v>4</v>
      </c>
      <c r="O17" s="20">
        <v>368</v>
      </c>
    </row>
    <row r="18" spans="1:15" x14ac:dyDescent="0.2">
      <c r="A18" s="21" t="s">
        <v>126</v>
      </c>
      <c r="B18" s="30">
        <v>100</v>
      </c>
      <c r="C18" s="30">
        <v>51.421188999999998</v>
      </c>
      <c r="D18" s="30">
        <v>78.036175999999998</v>
      </c>
      <c r="E18" s="30">
        <v>15.762274</v>
      </c>
      <c r="F18" s="30">
        <v>36.692506000000002</v>
      </c>
      <c r="G18" s="30">
        <v>42.635658999999997</v>
      </c>
      <c r="H18" s="30">
        <v>42.894056999999997</v>
      </c>
      <c r="I18" s="30">
        <v>25.581395000000001</v>
      </c>
      <c r="J18" s="30">
        <v>29.974160000000001</v>
      </c>
      <c r="K18" s="30">
        <v>20.155038999999999</v>
      </c>
      <c r="L18" s="30">
        <v>3.1007750000000001</v>
      </c>
      <c r="M18" s="30">
        <v>3.875969</v>
      </c>
      <c r="N18" s="30">
        <v>1.0335920000000001</v>
      </c>
      <c r="O18" s="30">
        <v>95.090439000000003</v>
      </c>
    </row>
    <row r="19" spans="1:15" x14ac:dyDescent="0.2">
      <c r="A19" s="19" t="s">
        <v>852</v>
      </c>
      <c r="B19" s="20">
        <v>432</v>
      </c>
      <c r="C19" s="20">
        <v>200</v>
      </c>
      <c r="D19" s="20">
        <v>335</v>
      </c>
      <c r="E19" s="20">
        <v>41</v>
      </c>
      <c r="F19" s="20">
        <v>176</v>
      </c>
      <c r="G19" s="20">
        <v>186</v>
      </c>
      <c r="H19" s="20">
        <v>200</v>
      </c>
      <c r="I19" s="20">
        <v>120</v>
      </c>
      <c r="J19" s="20">
        <v>103</v>
      </c>
      <c r="K19" s="20">
        <v>65</v>
      </c>
      <c r="L19" s="20">
        <v>20</v>
      </c>
      <c r="M19" s="20">
        <v>11</v>
      </c>
      <c r="N19" s="20">
        <v>12</v>
      </c>
      <c r="O19" s="20">
        <v>409</v>
      </c>
    </row>
    <row r="20" spans="1:15" x14ac:dyDescent="0.2">
      <c r="A20" s="21" t="s">
        <v>126</v>
      </c>
      <c r="B20" s="30">
        <v>100</v>
      </c>
      <c r="C20" s="30">
        <v>46.296295999999998</v>
      </c>
      <c r="D20" s="30">
        <v>77.546295999999998</v>
      </c>
      <c r="E20" s="30">
        <v>9.4907409999999999</v>
      </c>
      <c r="F20" s="30">
        <v>40.740741</v>
      </c>
      <c r="G20" s="30">
        <v>43.055556000000003</v>
      </c>
      <c r="H20" s="30">
        <v>46.296295999999998</v>
      </c>
      <c r="I20" s="30">
        <v>27.777778000000001</v>
      </c>
      <c r="J20" s="30">
        <v>23.842593000000001</v>
      </c>
      <c r="K20" s="30">
        <v>15.046296</v>
      </c>
      <c r="L20" s="30">
        <v>4.6296299999999997</v>
      </c>
      <c r="M20" s="30">
        <v>2.5462959999999999</v>
      </c>
      <c r="N20" s="30">
        <v>2.7777780000000001</v>
      </c>
      <c r="O20" s="30">
        <v>94.675926000000004</v>
      </c>
    </row>
    <row r="21" spans="1:15" x14ac:dyDescent="0.2">
      <c r="A21" s="19" t="s">
        <v>853</v>
      </c>
      <c r="B21" s="20">
        <v>449</v>
      </c>
      <c r="C21" s="20">
        <v>219</v>
      </c>
      <c r="D21" s="20">
        <v>348</v>
      </c>
      <c r="E21" s="20">
        <v>31</v>
      </c>
      <c r="F21" s="20">
        <v>168</v>
      </c>
      <c r="G21" s="20">
        <v>207</v>
      </c>
      <c r="H21" s="20">
        <v>191</v>
      </c>
      <c r="I21" s="20">
        <v>93</v>
      </c>
      <c r="J21" s="20">
        <v>106</v>
      </c>
      <c r="K21" s="20">
        <v>62</v>
      </c>
      <c r="L21" s="20">
        <v>9</v>
      </c>
      <c r="M21" s="20">
        <v>15</v>
      </c>
      <c r="N21" s="20">
        <v>10</v>
      </c>
      <c r="O21" s="20">
        <v>424</v>
      </c>
    </row>
    <row r="22" spans="1:15" x14ac:dyDescent="0.2">
      <c r="A22" s="21" t="s">
        <v>126</v>
      </c>
      <c r="B22" s="30">
        <v>100</v>
      </c>
      <c r="C22" s="30">
        <v>48.775055999999999</v>
      </c>
      <c r="D22" s="30">
        <v>77.505567999999997</v>
      </c>
      <c r="E22" s="30">
        <v>6.9042320000000004</v>
      </c>
      <c r="F22" s="30">
        <v>37.416480999999997</v>
      </c>
      <c r="G22" s="30">
        <v>46.102449999999997</v>
      </c>
      <c r="H22" s="30">
        <v>42.538975999999998</v>
      </c>
      <c r="I22" s="30">
        <v>20.712695</v>
      </c>
      <c r="J22" s="30">
        <v>23.608018000000001</v>
      </c>
      <c r="K22" s="30">
        <v>13.808463</v>
      </c>
      <c r="L22" s="30">
        <v>2.004454</v>
      </c>
      <c r="M22" s="30">
        <v>3.340757</v>
      </c>
      <c r="N22" s="30">
        <v>2.2271709999999998</v>
      </c>
      <c r="O22" s="30">
        <v>94.432070999999993</v>
      </c>
    </row>
    <row r="23" spans="1:15" x14ac:dyDescent="0.2">
      <c r="A23" s="19" t="s">
        <v>854</v>
      </c>
      <c r="B23" s="20">
        <v>427</v>
      </c>
      <c r="C23" s="20">
        <v>190</v>
      </c>
      <c r="D23" s="20">
        <v>295</v>
      </c>
      <c r="E23" s="20">
        <v>21</v>
      </c>
      <c r="F23" s="20">
        <v>130</v>
      </c>
      <c r="G23" s="20">
        <v>167</v>
      </c>
      <c r="H23" s="20">
        <v>171</v>
      </c>
      <c r="I23" s="20">
        <v>99</v>
      </c>
      <c r="J23" s="20">
        <v>106</v>
      </c>
      <c r="K23" s="20">
        <v>69</v>
      </c>
      <c r="L23" s="20">
        <v>15</v>
      </c>
      <c r="M23" s="20">
        <v>26</v>
      </c>
      <c r="N23" s="20">
        <v>18</v>
      </c>
      <c r="O23" s="20">
        <v>383</v>
      </c>
    </row>
    <row r="24" spans="1:15" x14ac:dyDescent="0.2">
      <c r="A24" s="21" t="s">
        <v>126</v>
      </c>
      <c r="B24" s="30">
        <v>100</v>
      </c>
      <c r="C24" s="30">
        <v>44.496487000000002</v>
      </c>
      <c r="D24" s="30">
        <v>69.086651000000003</v>
      </c>
      <c r="E24" s="30">
        <v>4.9180330000000003</v>
      </c>
      <c r="F24" s="30">
        <v>30.444965</v>
      </c>
      <c r="G24" s="30">
        <v>39.11007</v>
      </c>
      <c r="H24" s="30">
        <v>40.046838000000001</v>
      </c>
      <c r="I24" s="30">
        <v>23.185012</v>
      </c>
      <c r="J24" s="30">
        <v>24.824356000000002</v>
      </c>
      <c r="K24" s="30">
        <v>16.159251000000001</v>
      </c>
      <c r="L24" s="30">
        <v>3.5128810000000001</v>
      </c>
      <c r="M24" s="30">
        <v>6.0889930000000003</v>
      </c>
      <c r="N24" s="30">
        <v>4.2154569999999998</v>
      </c>
      <c r="O24" s="30">
        <v>89.695549999999997</v>
      </c>
    </row>
    <row r="25" spans="1:15" x14ac:dyDescent="0.2">
      <c r="A25" s="19" t="s">
        <v>855</v>
      </c>
      <c r="B25" s="20">
        <v>274</v>
      </c>
      <c r="C25" s="20">
        <v>136</v>
      </c>
      <c r="D25" s="20">
        <v>206</v>
      </c>
      <c r="E25" s="20">
        <v>8</v>
      </c>
      <c r="F25" s="20">
        <v>111</v>
      </c>
      <c r="G25" s="20">
        <v>126</v>
      </c>
      <c r="H25" s="20">
        <v>106</v>
      </c>
      <c r="I25" s="20">
        <v>59</v>
      </c>
      <c r="J25" s="20">
        <v>66</v>
      </c>
      <c r="K25" s="20">
        <v>44</v>
      </c>
      <c r="L25" s="20">
        <v>11</v>
      </c>
      <c r="M25" s="20">
        <v>15</v>
      </c>
      <c r="N25" s="20">
        <v>9</v>
      </c>
      <c r="O25" s="20">
        <v>250</v>
      </c>
    </row>
    <row r="26" spans="1:15" x14ac:dyDescent="0.2">
      <c r="A26" s="21" t="s">
        <v>126</v>
      </c>
      <c r="B26" s="30">
        <v>100</v>
      </c>
      <c r="C26" s="30">
        <v>49.635035999999999</v>
      </c>
      <c r="D26" s="30">
        <v>75.182481999999993</v>
      </c>
      <c r="E26" s="30">
        <v>2.919708</v>
      </c>
      <c r="F26" s="30">
        <v>40.510948999999997</v>
      </c>
      <c r="G26" s="30">
        <v>45.985401000000003</v>
      </c>
      <c r="H26" s="30">
        <v>38.686131000000003</v>
      </c>
      <c r="I26" s="30">
        <v>21.532847</v>
      </c>
      <c r="J26" s="30">
        <v>24.087591</v>
      </c>
      <c r="K26" s="30">
        <v>16.058394</v>
      </c>
      <c r="L26" s="30">
        <v>4.0145989999999996</v>
      </c>
      <c r="M26" s="30">
        <v>5.4744529999999996</v>
      </c>
      <c r="N26" s="30">
        <v>3.284672</v>
      </c>
      <c r="O26" s="30">
        <v>91.240876</v>
      </c>
    </row>
    <row r="27" spans="1:15" x14ac:dyDescent="0.2">
      <c r="A27" s="19" t="s">
        <v>856</v>
      </c>
      <c r="B27" s="20">
        <v>137</v>
      </c>
      <c r="C27" s="20">
        <v>52</v>
      </c>
      <c r="D27" s="20">
        <v>98</v>
      </c>
      <c r="E27" s="20">
        <v>3</v>
      </c>
      <c r="F27" s="20">
        <v>48</v>
      </c>
      <c r="G27" s="20">
        <v>55</v>
      </c>
      <c r="H27" s="20">
        <v>43</v>
      </c>
      <c r="I27" s="20">
        <v>32</v>
      </c>
      <c r="J27" s="20">
        <v>38</v>
      </c>
      <c r="K27" s="20">
        <v>29</v>
      </c>
      <c r="L27" s="20">
        <v>7</v>
      </c>
      <c r="M27" s="20">
        <v>10</v>
      </c>
      <c r="N27" s="20">
        <v>4</v>
      </c>
      <c r="O27" s="20">
        <v>123</v>
      </c>
    </row>
    <row r="28" spans="1:15" x14ac:dyDescent="0.2">
      <c r="A28" s="21" t="s">
        <v>126</v>
      </c>
      <c r="B28" s="30">
        <v>100</v>
      </c>
      <c r="C28" s="30">
        <v>37.956204</v>
      </c>
      <c r="D28" s="30">
        <v>71.532847000000004</v>
      </c>
      <c r="E28" s="30">
        <v>2.189781</v>
      </c>
      <c r="F28" s="30">
        <v>35.036496</v>
      </c>
      <c r="G28" s="30">
        <v>40.145985000000003</v>
      </c>
      <c r="H28" s="30">
        <v>31.386861</v>
      </c>
      <c r="I28" s="30">
        <v>23.357664</v>
      </c>
      <c r="J28" s="30">
        <v>27.737226</v>
      </c>
      <c r="K28" s="30">
        <v>21.167883</v>
      </c>
      <c r="L28" s="30">
        <v>5.1094889999999999</v>
      </c>
      <c r="M28" s="30">
        <v>7.2992699999999999</v>
      </c>
      <c r="N28" s="30">
        <v>2.919708</v>
      </c>
      <c r="O28" s="30">
        <v>89.781021999999993</v>
      </c>
    </row>
    <row r="29" spans="1:15" x14ac:dyDescent="0.2">
      <c r="A29" s="19" t="s">
        <v>857</v>
      </c>
      <c r="B29" s="20">
        <v>71</v>
      </c>
      <c r="C29" s="20">
        <v>32</v>
      </c>
      <c r="D29" s="20">
        <v>43</v>
      </c>
      <c r="E29" s="20">
        <v>1</v>
      </c>
      <c r="F29" s="20">
        <v>21</v>
      </c>
      <c r="G29" s="20">
        <v>32</v>
      </c>
      <c r="H29" s="20">
        <v>28</v>
      </c>
      <c r="I29" s="20">
        <v>18</v>
      </c>
      <c r="J29" s="20">
        <v>21</v>
      </c>
      <c r="K29" s="20">
        <v>15</v>
      </c>
      <c r="L29" s="20">
        <v>3</v>
      </c>
      <c r="M29" s="20">
        <v>5</v>
      </c>
      <c r="N29" s="20">
        <v>3</v>
      </c>
      <c r="O29" s="20">
        <v>63</v>
      </c>
    </row>
    <row r="30" spans="1:15" x14ac:dyDescent="0.2">
      <c r="A30" s="21" t="s">
        <v>126</v>
      </c>
      <c r="B30" s="30">
        <v>100</v>
      </c>
      <c r="C30" s="30">
        <v>45.070422999999998</v>
      </c>
      <c r="D30" s="30">
        <v>60.563380000000002</v>
      </c>
      <c r="E30" s="30">
        <v>1.4084509999999999</v>
      </c>
      <c r="F30" s="30">
        <v>29.577465</v>
      </c>
      <c r="G30" s="30">
        <v>45.070422999999998</v>
      </c>
      <c r="H30" s="30">
        <v>39.436619999999998</v>
      </c>
      <c r="I30" s="30">
        <v>25.352112999999999</v>
      </c>
      <c r="J30" s="30">
        <v>29.577465</v>
      </c>
      <c r="K30" s="30">
        <v>21.126760999999998</v>
      </c>
      <c r="L30" s="30">
        <v>4.225352</v>
      </c>
      <c r="M30" s="30">
        <v>7.0422539999999998</v>
      </c>
      <c r="N30" s="30">
        <v>4.225352</v>
      </c>
      <c r="O30" s="30">
        <v>88.732393999999999</v>
      </c>
    </row>
    <row r="31" spans="1:15" x14ac:dyDescent="0.2">
      <c r="A31" s="19" t="s">
        <v>858</v>
      </c>
      <c r="B31" s="20">
        <v>11</v>
      </c>
      <c r="C31" s="20">
        <v>3</v>
      </c>
      <c r="D31" s="20">
        <v>4</v>
      </c>
      <c r="E31" s="20">
        <v>0</v>
      </c>
      <c r="F31" s="20">
        <v>5</v>
      </c>
      <c r="G31" s="20">
        <v>6</v>
      </c>
      <c r="H31" s="20">
        <v>2</v>
      </c>
      <c r="I31" s="20">
        <v>0</v>
      </c>
      <c r="J31" s="20">
        <v>0</v>
      </c>
      <c r="K31" s="20">
        <v>0</v>
      </c>
      <c r="L31" s="20">
        <v>1</v>
      </c>
      <c r="M31" s="20">
        <v>4</v>
      </c>
      <c r="N31" s="20">
        <v>0</v>
      </c>
      <c r="O31" s="20">
        <v>7</v>
      </c>
    </row>
    <row r="32" spans="1:15" x14ac:dyDescent="0.2">
      <c r="A32" s="21" t="s">
        <v>126</v>
      </c>
      <c r="B32" s="30">
        <v>100</v>
      </c>
      <c r="C32" s="30">
        <v>27.272727</v>
      </c>
      <c r="D32" s="30">
        <v>36.363636</v>
      </c>
      <c r="E32" s="30">
        <v>0</v>
      </c>
      <c r="F32" s="30">
        <v>45.454545000000003</v>
      </c>
      <c r="G32" s="30">
        <v>54.545454999999997</v>
      </c>
      <c r="H32" s="30">
        <v>18.181818</v>
      </c>
      <c r="I32" s="30">
        <v>0</v>
      </c>
      <c r="J32" s="30">
        <v>0</v>
      </c>
      <c r="K32" s="30">
        <v>0</v>
      </c>
      <c r="L32" s="30">
        <v>9.0909089999999999</v>
      </c>
      <c r="M32" s="30">
        <v>36.363636</v>
      </c>
      <c r="N32" s="30">
        <v>0</v>
      </c>
      <c r="O32" s="30">
        <v>63.636364</v>
      </c>
    </row>
    <row r="33" spans="1:15" x14ac:dyDescent="0.2">
      <c r="A33" s="19" t="s">
        <v>859</v>
      </c>
      <c r="B33" s="20">
        <v>881</v>
      </c>
      <c r="C33" s="20">
        <v>419</v>
      </c>
      <c r="D33" s="20">
        <v>683</v>
      </c>
      <c r="E33" s="20">
        <v>72</v>
      </c>
      <c r="F33" s="20">
        <v>344</v>
      </c>
      <c r="G33" s="20">
        <v>393</v>
      </c>
      <c r="H33" s="20">
        <v>391</v>
      </c>
      <c r="I33" s="20">
        <v>213</v>
      </c>
      <c r="J33" s="20">
        <v>209</v>
      </c>
      <c r="K33" s="20">
        <v>127</v>
      </c>
      <c r="L33" s="20">
        <v>29</v>
      </c>
      <c r="M33" s="20">
        <v>26</v>
      </c>
      <c r="N33" s="20">
        <v>22</v>
      </c>
      <c r="O33" s="20">
        <v>833</v>
      </c>
    </row>
    <row r="34" spans="1:15" x14ac:dyDescent="0.2">
      <c r="A34" s="21" t="s">
        <v>126</v>
      </c>
      <c r="B34" s="30">
        <v>100</v>
      </c>
      <c r="C34" s="30">
        <v>47.559590999999998</v>
      </c>
      <c r="D34" s="30">
        <v>77.525538999999995</v>
      </c>
      <c r="E34" s="30">
        <v>8.1725309999999993</v>
      </c>
      <c r="F34" s="30">
        <v>39.046537999999998</v>
      </c>
      <c r="G34" s="30">
        <v>44.608400000000003</v>
      </c>
      <c r="H34" s="30">
        <v>44.381385000000002</v>
      </c>
      <c r="I34" s="30">
        <v>24.177071999999999</v>
      </c>
      <c r="J34" s="30">
        <v>23.723042</v>
      </c>
      <c r="K34" s="30">
        <v>14.415437000000001</v>
      </c>
      <c r="L34" s="30">
        <v>3.2917139999999998</v>
      </c>
      <c r="M34" s="30">
        <v>2.9511919999999998</v>
      </c>
      <c r="N34" s="30">
        <v>2.4971619999999999</v>
      </c>
      <c r="O34" s="30">
        <v>94.551646000000005</v>
      </c>
    </row>
    <row r="35" spans="1:15" x14ac:dyDescent="0.2">
      <c r="A35" s="19" t="s">
        <v>860</v>
      </c>
      <c r="B35" s="20">
        <v>701</v>
      </c>
      <c r="C35" s="20">
        <v>326</v>
      </c>
      <c r="D35" s="20">
        <v>501</v>
      </c>
      <c r="E35" s="20">
        <v>29</v>
      </c>
      <c r="F35" s="20">
        <v>241</v>
      </c>
      <c r="G35" s="20">
        <v>293</v>
      </c>
      <c r="H35" s="20">
        <v>277</v>
      </c>
      <c r="I35" s="20">
        <v>158</v>
      </c>
      <c r="J35" s="20">
        <v>172</v>
      </c>
      <c r="K35" s="20">
        <v>113</v>
      </c>
      <c r="L35" s="20">
        <v>26</v>
      </c>
      <c r="M35" s="20">
        <v>41</v>
      </c>
      <c r="N35" s="20">
        <v>27</v>
      </c>
      <c r="O35" s="20">
        <v>633</v>
      </c>
    </row>
    <row r="36" spans="1:15" x14ac:dyDescent="0.2">
      <c r="A36" s="21" t="s">
        <v>126</v>
      </c>
      <c r="B36" s="30">
        <v>100</v>
      </c>
      <c r="C36" s="30">
        <v>46.504992999999999</v>
      </c>
      <c r="D36" s="30">
        <v>71.469329999999999</v>
      </c>
      <c r="E36" s="30">
        <v>4.1369470000000002</v>
      </c>
      <c r="F36" s="30">
        <v>34.379458</v>
      </c>
      <c r="G36" s="30">
        <v>41.797432000000001</v>
      </c>
      <c r="H36" s="30">
        <v>39.514978999999997</v>
      </c>
      <c r="I36" s="30">
        <v>22.53923</v>
      </c>
      <c r="J36" s="30">
        <v>24.536377000000002</v>
      </c>
      <c r="K36" s="30">
        <v>16.119828999999999</v>
      </c>
      <c r="L36" s="30">
        <v>3.708987</v>
      </c>
      <c r="M36" s="30">
        <v>5.8487869999999997</v>
      </c>
      <c r="N36" s="30">
        <v>3.8516409999999999</v>
      </c>
      <c r="O36" s="30">
        <v>90.299571999999998</v>
      </c>
    </row>
    <row r="37" spans="1:15" x14ac:dyDescent="0.2">
      <c r="A37" s="19" t="s">
        <v>861</v>
      </c>
      <c r="B37" s="20">
        <v>1801</v>
      </c>
      <c r="C37" s="20">
        <v>832</v>
      </c>
      <c r="D37" s="20">
        <v>1329</v>
      </c>
      <c r="E37" s="20">
        <v>105</v>
      </c>
      <c r="F37" s="20">
        <v>659</v>
      </c>
      <c r="G37" s="20">
        <v>779</v>
      </c>
      <c r="H37" s="20">
        <v>741</v>
      </c>
      <c r="I37" s="20">
        <v>421</v>
      </c>
      <c r="J37" s="20">
        <v>440</v>
      </c>
      <c r="K37" s="20">
        <v>284</v>
      </c>
      <c r="L37" s="20">
        <v>66</v>
      </c>
      <c r="M37" s="20">
        <v>86</v>
      </c>
      <c r="N37" s="20">
        <v>56</v>
      </c>
      <c r="O37" s="20">
        <v>1659</v>
      </c>
    </row>
    <row r="38" spans="1:15" x14ac:dyDescent="0.2">
      <c r="A38" s="21" t="s">
        <v>126</v>
      </c>
      <c r="B38" s="30">
        <v>100</v>
      </c>
      <c r="C38" s="30">
        <v>46.196556999999999</v>
      </c>
      <c r="D38" s="30">
        <v>73.792338000000001</v>
      </c>
      <c r="E38" s="30">
        <v>5.8300939999999999</v>
      </c>
      <c r="F38" s="30">
        <v>36.590783000000002</v>
      </c>
      <c r="G38" s="30">
        <v>43.253748000000002</v>
      </c>
      <c r="H38" s="30">
        <v>41.143808999999997</v>
      </c>
      <c r="I38" s="30">
        <v>23.375902</v>
      </c>
      <c r="J38" s="30">
        <v>24.430872000000001</v>
      </c>
      <c r="K38" s="30">
        <v>15.769017</v>
      </c>
      <c r="L38" s="30">
        <v>3.664631</v>
      </c>
      <c r="M38" s="30">
        <v>4.7751250000000001</v>
      </c>
      <c r="N38" s="30">
        <v>3.1093839999999999</v>
      </c>
      <c r="O38" s="30">
        <v>92.115491000000006</v>
      </c>
    </row>
    <row r="39" spans="1:15" x14ac:dyDescent="0.2">
      <c r="A39" s="19" t="s">
        <v>862</v>
      </c>
      <c r="B39" s="20">
        <v>920</v>
      </c>
      <c r="C39" s="20">
        <v>413</v>
      </c>
      <c r="D39" s="20">
        <v>646</v>
      </c>
      <c r="E39" s="20">
        <v>33</v>
      </c>
      <c r="F39" s="20">
        <v>315</v>
      </c>
      <c r="G39" s="20">
        <v>386</v>
      </c>
      <c r="H39" s="20">
        <v>350</v>
      </c>
      <c r="I39" s="20">
        <v>208</v>
      </c>
      <c r="J39" s="20">
        <v>231</v>
      </c>
      <c r="K39" s="20">
        <v>157</v>
      </c>
      <c r="L39" s="20">
        <v>37</v>
      </c>
      <c r="M39" s="20">
        <v>60</v>
      </c>
      <c r="N39" s="20">
        <v>34</v>
      </c>
      <c r="O39" s="20">
        <v>826</v>
      </c>
    </row>
    <row r="40" spans="1:15" x14ac:dyDescent="0.2">
      <c r="A40" s="21" t="s">
        <v>126</v>
      </c>
      <c r="B40" s="30">
        <v>100</v>
      </c>
      <c r="C40" s="30">
        <v>44.891303999999998</v>
      </c>
      <c r="D40" s="30">
        <v>70.217391000000006</v>
      </c>
      <c r="E40" s="30">
        <v>3.586957</v>
      </c>
      <c r="F40" s="30">
        <v>34.239130000000003</v>
      </c>
      <c r="G40" s="30">
        <v>41.956522</v>
      </c>
      <c r="H40" s="30">
        <v>38.043478</v>
      </c>
      <c r="I40" s="30">
        <v>22.608695999999998</v>
      </c>
      <c r="J40" s="30">
        <v>25.108695999999998</v>
      </c>
      <c r="K40" s="30">
        <v>17.065217000000001</v>
      </c>
      <c r="L40" s="30">
        <v>4.0217390000000002</v>
      </c>
      <c r="M40" s="30">
        <v>6.5217390000000002</v>
      </c>
      <c r="N40" s="30">
        <v>3.6956519999999999</v>
      </c>
      <c r="O40" s="30">
        <v>89.782608999999994</v>
      </c>
    </row>
    <row r="41" spans="1:15" x14ac:dyDescent="0.2">
      <c r="A41" s="19" t="s">
        <v>863</v>
      </c>
      <c r="B41" s="20">
        <v>219</v>
      </c>
      <c r="C41" s="20">
        <v>87</v>
      </c>
      <c r="D41" s="20">
        <v>145</v>
      </c>
      <c r="E41" s="20">
        <v>4</v>
      </c>
      <c r="F41" s="20">
        <v>74</v>
      </c>
      <c r="G41" s="20">
        <v>93</v>
      </c>
      <c r="H41" s="20">
        <v>73</v>
      </c>
      <c r="I41" s="20">
        <v>50</v>
      </c>
      <c r="J41" s="20">
        <v>59</v>
      </c>
      <c r="K41" s="20">
        <v>44</v>
      </c>
      <c r="L41" s="20">
        <v>11</v>
      </c>
      <c r="M41" s="20">
        <v>19</v>
      </c>
      <c r="N41" s="20">
        <v>7</v>
      </c>
      <c r="O41" s="20">
        <v>193</v>
      </c>
    </row>
    <row r="42" spans="1:15" x14ac:dyDescent="0.2">
      <c r="A42" s="21" t="s">
        <v>126</v>
      </c>
      <c r="B42" s="30">
        <v>100</v>
      </c>
      <c r="C42" s="30">
        <v>39.726027000000002</v>
      </c>
      <c r="D42" s="30">
        <v>66.210046000000006</v>
      </c>
      <c r="E42" s="30">
        <v>1.826484</v>
      </c>
      <c r="F42" s="30">
        <v>33.789954000000002</v>
      </c>
      <c r="G42" s="30">
        <v>42.465752999999999</v>
      </c>
      <c r="H42" s="30">
        <v>33.333333000000003</v>
      </c>
      <c r="I42" s="30">
        <v>22.831050000000001</v>
      </c>
      <c r="J42" s="30">
        <v>26.940639000000001</v>
      </c>
      <c r="K42" s="30">
        <v>20.091324</v>
      </c>
      <c r="L42" s="30">
        <v>5.022831</v>
      </c>
      <c r="M42" s="30">
        <v>8.6757989999999996</v>
      </c>
      <c r="N42" s="30">
        <v>3.1963469999999998</v>
      </c>
      <c r="O42" s="30">
        <v>88.127853999999999</v>
      </c>
    </row>
    <row r="43" spans="1:15" x14ac:dyDescent="0.2">
      <c r="A43" s="18" t="s">
        <v>864</v>
      </c>
      <c r="B43" s="17">
        <v>208</v>
      </c>
      <c r="C43" s="17">
        <v>104</v>
      </c>
      <c r="D43" s="17">
        <v>152</v>
      </c>
      <c r="E43" s="17">
        <v>34</v>
      </c>
      <c r="F43" s="17">
        <v>75</v>
      </c>
      <c r="G43" s="17">
        <v>81</v>
      </c>
      <c r="H43" s="17">
        <v>80</v>
      </c>
      <c r="I43" s="17">
        <v>53</v>
      </c>
      <c r="J43" s="17">
        <v>59</v>
      </c>
      <c r="K43" s="17">
        <v>50</v>
      </c>
      <c r="L43" s="17">
        <v>7</v>
      </c>
      <c r="M43" s="17">
        <v>10</v>
      </c>
      <c r="N43" s="17">
        <v>3</v>
      </c>
      <c r="O43" s="17">
        <v>195</v>
      </c>
    </row>
    <row r="44" spans="1:15" x14ac:dyDescent="0.2">
      <c r="A44" s="21" t="s">
        <v>126</v>
      </c>
      <c r="B44" s="30">
        <v>100</v>
      </c>
      <c r="C44" s="30">
        <v>50</v>
      </c>
      <c r="D44" s="30">
        <v>73.076922999999994</v>
      </c>
      <c r="E44" s="30">
        <v>16.346153999999999</v>
      </c>
      <c r="F44" s="30">
        <v>36.057692000000003</v>
      </c>
      <c r="G44" s="30">
        <v>38.942307999999997</v>
      </c>
      <c r="H44" s="30">
        <v>38.461537999999997</v>
      </c>
      <c r="I44" s="30">
        <v>25.480768999999999</v>
      </c>
      <c r="J44" s="30">
        <v>28.365385</v>
      </c>
      <c r="K44" s="30">
        <v>24.038461999999999</v>
      </c>
      <c r="L44" s="30">
        <v>3.3653849999999998</v>
      </c>
      <c r="M44" s="30">
        <v>4.8076920000000003</v>
      </c>
      <c r="N44" s="30">
        <v>1.4423079999999999</v>
      </c>
      <c r="O44" s="30">
        <v>93.75</v>
      </c>
    </row>
    <row r="45" spans="1:15" x14ac:dyDescent="0.2">
      <c r="A45" s="19" t="s">
        <v>852</v>
      </c>
      <c r="B45" s="20">
        <v>220</v>
      </c>
      <c r="C45" s="20">
        <v>113</v>
      </c>
      <c r="D45" s="20">
        <v>171</v>
      </c>
      <c r="E45" s="20">
        <v>22</v>
      </c>
      <c r="F45" s="20">
        <v>88</v>
      </c>
      <c r="G45" s="20">
        <v>78</v>
      </c>
      <c r="H45" s="20">
        <v>96</v>
      </c>
      <c r="I45" s="20">
        <v>64</v>
      </c>
      <c r="J45" s="20">
        <v>47</v>
      </c>
      <c r="K45" s="20">
        <v>33</v>
      </c>
      <c r="L45" s="20">
        <v>15</v>
      </c>
      <c r="M45" s="20">
        <v>5</v>
      </c>
      <c r="N45" s="20">
        <v>7</v>
      </c>
      <c r="O45" s="20">
        <v>208</v>
      </c>
    </row>
    <row r="46" spans="1:15" x14ac:dyDescent="0.2">
      <c r="A46" s="21" t="s">
        <v>126</v>
      </c>
      <c r="B46" s="30">
        <v>100</v>
      </c>
      <c r="C46" s="30">
        <v>51.363636</v>
      </c>
      <c r="D46" s="30">
        <v>77.727272999999997</v>
      </c>
      <c r="E46" s="30">
        <v>10</v>
      </c>
      <c r="F46" s="30">
        <v>40</v>
      </c>
      <c r="G46" s="30">
        <v>35.454545000000003</v>
      </c>
      <c r="H46" s="30">
        <v>43.636364</v>
      </c>
      <c r="I46" s="30">
        <v>29.090909</v>
      </c>
      <c r="J46" s="30">
        <v>21.363636</v>
      </c>
      <c r="K46" s="30">
        <v>15</v>
      </c>
      <c r="L46" s="30">
        <v>6.8181820000000002</v>
      </c>
      <c r="M46" s="30">
        <v>2.2727270000000002</v>
      </c>
      <c r="N46" s="30">
        <v>3.1818179999999998</v>
      </c>
      <c r="O46" s="30">
        <v>94.545455000000004</v>
      </c>
    </row>
    <row r="47" spans="1:15" x14ac:dyDescent="0.2">
      <c r="A47" s="19" t="s">
        <v>853</v>
      </c>
      <c r="B47" s="20">
        <v>226</v>
      </c>
      <c r="C47" s="20">
        <v>107</v>
      </c>
      <c r="D47" s="20">
        <v>174</v>
      </c>
      <c r="E47" s="20">
        <v>16</v>
      </c>
      <c r="F47" s="20">
        <v>78</v>
      </c>
      <c r="G47" s="20">
        <v>98</v>
      </c>
      <c r="H47" s="20">
        <v>87</v>
      </c>
      <c r="I47" s="20">
        <v>41</v>
      </c>
      <c r="J47" s="20">
        <v>48</v>
      </c>
      <c r="K47" s="20">
        <v>35</v>
      </c>
      <c r="L47" s="20">
        <v>5</v>
      </c>
      <c r="M47" s="20">
        <v>7</v>
      </c>
      <c r="N47" s="20">
        <v>4</v>
      </c>
      <c r="O47" s="20">
        <v>215</v>
      </c>
    </row>
    <row r="48" spans="1:15" x14ac:dyDescent="0.2">
      <c r="A48" s="21" t="s">
        <v>126</v>
      </c>
      <c r="B48" s="30">
        <v>100</v>
      </c>
      <c r="C48" s="30">
        <v>47.345132999999997</v>
      </c>
      <c r="D48" s="30">
        <v>76.991150000000005</v>
      </c>
      <c r="E48" s="30">
        <v>7.0796460000000003</v>
      </c>
      <c r="F48" s="30">
        <v>34.513274000000003</v>
      </c>
      <c r="G48" s="30">
        <v>43.362831999999997</v>
      </c>
      <c r="H48" s="30">
        <v>38.495575000000002</v>
      </c>
      <c r="I48" s="30">
        <v>18.141593</v>
      </c>
      <c r="J48" s="30">
        <v>21.238938000000001</v>
      </c>
      <c r="K48" s="30">
        <v>15.486726000000001</v>
      </c>
      <c r="L48" s="30">
        <v>2.2123889999999999</v>
      </c>
      <c r="M48" s="30">
        <v>3.0973449999999998</v>
      </c>
      <c r="N48" s="30">
        <v>1.7699119999999999</v>
      </c>
      <c r="O48" s="30">
        <v>95.132743000000005</v>
      </c>
    </row>
    <row r="49" spans="1:15" x14ac:dyDescent="0.2">
      <c r="A49" s="19" t="s">
        <v>854</v>
      </c>
      <c r="B49" s="20">
        <v>211</v>
      </c>
      <c r="C49" s="20">
        <v>92</v>
      </c>
      <c r="D49" s="20">
        <v>145</v>
      </c>
      <c r="E49" s="20">
        <v>7</v>
      </c>
      <c r="F49" s="20">
        <v>71</v>
      </c>
      <c r="G49" s="20">
        <v>78</v>
      </c>
      <c r="H49" s="20">
        <v>79</v>
      </c>
      <c r="I49" s="20">
        <v>49</v>
      </c>
      <c r="J49" s="20">
        <v>43</v>
      </c>
      <c r="K49" s="20">
        <v>37</v>
      </c>
      <c r="L49" s="20">
        <v>4</v>
      </c>
      <c r="M49" s="20">
        <v>12</v>
      </c>
      <c r="N49" s="20">
        <v>12</v>
      </c>
      <c r="O49" s="20">
        <v>187</v>
      </c>
    </row>
    <row r="50" spans="1:15" x14ac:dyDescent="0.2">
      <c r="A50" s="21" t="s">
        <v>126</v>
      </c>
      <c r="B50" s="30">
        <v>100</v>
      </c>
      <c r="C50" s="30">
        <v>43.601896000000004</v>
      </c>
      <c r="D50" s="30">
        <v>68.720378999999994</v>
      </c>
      <c r="E50" s="30">
        <v>3.317536</v>
      </c>
      <c r="F50" s="30">
        <v>33.649289000000003</v>
      </c>
      <c r="G50" s="30">
        <v>36.966825</v>
      </c>
      <c r="H50" s="30">
        <v>37.440758000000002</v>
      </c>
      <c r="I50" s="30">
        <v>23.222749</v>
      </c>
      <c r="J50" s="30">
        <v>20.379147</v>
      </c>
      <c r="K50" s="30">
        <v>17.535544999999999</v>
      </c>
      <c r="L50" s="30">
        <v>1.8957349999999999</v>
      </c>
      <c r="M50" s="30">
        <v>5.6872040000000004</v>
      </c>
      <c r="N50" s="30">
        <v>5.6872040000000004</v>
      </c>
      <c r="O50" s="30">
        <v>88.625591999999997</v>
      </c>
    </row>
    <row r="51" spans="1:15" x14ac:dyDescent="0.2">
      <c r="A51" s="19" t="s">
        <v>855</v>
      </c>
      <c r="B51" s="20">
        <v>134</v>
      </c>
      <c r="C51" s="20">
        <v>62</v>
      </c>
      <c r="D51" s="20">
        <v>103</v>
      </c>
      <c r="E51" s="20">
        <v>5</v>
      </c>
      <c r="F51" s="20">
        <v>63</v>
      </c>
      <c r="G51" s="20">
        <v>59</v>
      </c>
      <c r="H51" s="20">
        <v>49</v>
      </c>
      <c r="I51" s="20">
        <v>25</v>
      </c>
      <c r="J51" s="20">
        <v>30</v>
      </c>
      <c r="K51" s="20">
        <v>29</v>
      </c>
      <c r="L51" s="20">
        <v>4</v>
      </c>
      <c r="M51" s="20">
        <v>7</v>
      </c>
      <c r="N51" s="20">
        <v>5</v>
      </c>
      <c r="O51" s="20">
        <v>122</v>
      </c>
    </row>
    <row r="52" spans="1:15" x14ac:dyDescent="0.2">
      <c r="A52" s="21" t="s">
        <v>126</v>
      </c>
      <c r="B52" s="30">
        <v>100</v>
      </c>
      <c r="C52" s="30">
        <v>46.268656999999997</v>
      </c>
      <c r="D52" s="30">
        <v>76.865672000000004</v>
      </c>
      <c r="E52" s="30">
        <v>3.7313429999999999</v>
      </c>
      <c r="F52" s="30">
        <v>47.014924999999998</v>
      </c>
      <c r="G52" s="30">
        <v>44.029851000000001</v>
      </c>
      <c r="H52" s="30">
        <v>36.567163999999998</v>
      </c>
      <c r="I52" s="30">
        <v>18.656715999999999</v>
      </c>
      <c r="J52" s="30">
        <v>22.388059999999999</v>
      </c>
      <c r="K52" s="30">
        <v>21.641791000000001</v>
      </c>
      <c r="L52" s="30">
        <v>2.9850750000000001</v>
      </c>
      <c r="M52" s="30">
        <v>5.2238810000000004</v>
      </c>
      <c r="N52" s="30">
        <v>3.7313429999999999</v>
      </c>
      <c r="O52" s="30">
        <v>91.044775999999999</v>
      </c>
    </row>
    <row r="53" spans="1:15" x14ac:dyDescent="0.2">
      <c r="A53" s="19" t="s">
        <v>856</v>
      </c>
      <c r="B53" s="20">
        <v>65</v>
      </c>
      <c r="C53" s="20">
        <v>20</v>
      </c>
      <c r="D53" s="20">
        <v>42</v>
      </c>
      <c r="E53" s="20">
        <v>1</v>
      </c>
      <c r="F53" s="20">
        <v>26</v>
      </c>
      <c r="G53" s="20">
        <v>22</v>
      </c>
      <c r="H53" s="20">
        <v>23</v>
      </c>
      <c r="I53" s="20">
        <v>14</v>
      </c>
      <c r="J53" s="20">
        <v>15</v>
      </c>
      <c r="K53" s="20">
        <v>13</v>
      </c>
      <c r="L53" s="20">
        <v>3</v>
      </c>
      <c r="M53" s="20">
        <v>8</v>
      </c>
      <c r="N53" s="20">
        <v>3</v>
      </c>
      <c r="O53" s="20">
        <v>54</v>
      </c>
    </row>
    <row r="54" spans="1:15" x14ac:dyDescent="0.2">
      <c r="A54" s="21" t="s">
        <v>126</v>
      </c>
      <c r="B54" s="30">
        <v>100</v>
      </c>
      <c r="C54" s="30">
        <v>30.769231000000001</v>
      </c>
      <c r="D54" s="30">
        <v>64.615385000000003</v>
      </c>
      <c r="E54" s="30">
        <v>1.538462</v>
      </c>
      <c r="F54" s="30">
        <v>40</v>
      </c>
      <c r="G54" s="30">
        <v>33.846153999999999</v>
      </c>
      <c r="H54" s="30">
        <v>35.384614999999997</v>
      </c>
      <c r="I54" s="30">
        <v>21.538461999999999</v>
      </c>
      <c r="J54" s="30">
        <v>23.076923000000001</v>
      </c>
      <c r="K54" s="30">
        <v>20</v>
      </c>
      <c r="L54" s="30">
        <v>4.6153849999999998</v>
      </c>
      <c r="M54" s="30">
        <v>12.307691999999999</v>
      </c>
      <c r="N54" s="30">
        <v>4.6153849999999998</v>
      </c>
      <c r="O54" s="30">
        <v>83.076922999999994</v>
      </c>
    </row>
    <row r="55" spans="1:15" x14ac:dyDescent="0.2">
      <c r="A55" s="19" t="s">
        <v>857</v>
      </c>
      <c r="B55" s="20">
        <v>25</v>
      </c>
      <c r="C55" s="20">
        <v>12</v>
      </c>
      <c r="D55" s="20">
        <v>16</v>
      </c>
      <c r="E55" s="20">
        <v>1</v>
      </c>
      <c r="F55" s="20">
        <v>8</v>
      </c>
      <c r="G55" s="20">
        <v>13</v>
      </c>
      <c r="H55" s="20">
        <v>9</v>
      </c>
      <c r="I55" s="20">
        <v>9</v>
      </c>
      <c r="J55" s="20">
        <v>5</v>
      </c>
      <c r="K55" s="20">
        <v>5</v>
      </c>
      <c r="L55" s="20">
        <v>1</v>
      </c>
      <c r="M55" s="20">
        <v>1</v>
      </c>
      <c r="N55" s="20">
        <v>2</v>
      </c>
      <c r="O55" s="20">
        <v>22</v>
      </c>
    </row>
    <row r="56" spans="1:15" x14ac:dyDescent="0.2">
      <c r="A56" s="21" t="s">
        <v>126</v>
      </c>
      <c r="B56" s="30">
        <v>100</v>
      </c>
      <c r="C56" s="30">
        <v>48</v>
      </c>
      <c r="D56" s="30">
        <v>64</v>
      </c>
      <c r="E56" s="30">
        <v>4</v>
      </c>
      <c r="F56" s="30">
        <v>32</v>
      </c>
      <c r="G56" s="30">
        <v>52</v>
      </c>
      <c r="H56" s="30">
        <v>36</v>
      </c>
      <c r="I56" s="30">
        <v>36</v>
      </c>
      <c r="J56" s="30">
        <v>20</v>
      </c>
      <c r="K56" s="30">
        <v>20</v>
      </c>
      <c r="L56" s="30">
        <v>4</v>
      </c>
      <c r="M56" s="30">
        <v>4</v>
      </c>
      <c r="N56" s="30">
        <v>8</v>
      </c>
      <c r="O56" s="30">
        <v>88</v>
      </c>
    </row>
    <row r="57" spans="1:15" x14ac:dyDescent="0.2">
      <c r="A57" s="19" t="s">
        <v>858</v>
      </c>
      <c r="B57" s="20">
        <v>3</v>
      </c>
      <c r="C57" s="20">
        <v>1</v>
      </c>
      <c r="D57" s="20">
        <v>1</v>
      </c>
      <c r="E57" s="20">
        <v>0</v>
      </c>
      <c r="F57" s="20">
        <v>2</v>
      </c>
      <c r="G57" s="20">
        <v>2</v>
      </c>
      <c r="H57" s="20">
        <v>0</v>
      </c>
      <c r="I57" s="20">
        <v>0</v>
      </c>
      <c r="J57" s="20">
        <v>0</v>
      </c>
      <c r="K57" s="20">
        <v>0</v>
      </c>
      <c r="L57" s="20">
        <v>0</v>
      </c>
      <c r="M57" s="20">
        <v>1</v>
      </c>
      <c r="N57" s="20">
        <v>0</v>
      </c>
      <c r="O57" s="20">
        <v>2</v>
      </c>
    </row>
    <row r="58" spans="1:15" x14ac:dyDescent="0.2">
      <c r="A58" s="21" t="s">
        <v>126</v>
      </c>
      <c r="B58" s="30">
        <v>100</v>
      </c>
      <c r="C58" s="30">
        <v>33.333333000000003</v>
      </c>
      <c r="D58" s="30">
        <v>33.333333000000003</v>
      </c>
      <c r="E58" s="30">
        <v>0</v>
      </c>
      <c r="F58" s="30">
        <v>66.666667000000004</v>
      </c>
      <c r="G58" s="30">
        <v>66.666667000000004</v>
      </c>
      <c r="H58" s="30">
        <v>0</v>
      </c>
      <c r="I58" s="30">
        <v>0</v>
      </c>
      <c r="J58" s="30">
        <v>0</v>
      </c>
      <c r="K58" s="30">
        <v>0</v>
      </c>
      <c r="L58" s="30">
        <v>0</v>
      </c>
      <c r="M58" s="30">
        <v>33.333333000000003</v>
      </c>
      <c r="N58" s="30">
        <v>0</v>
      </c>
      <c r="O58" s="30">
        <v>66.666667000000004</v>
      </c>
    </row>
    <row r="59" spans="1:15" x14ac:dyDescent="0.2">
      <c r="A59" s="19" t="s">
        <v>859</v>
      </c>
      <c r="B59" s="20">
        <v>446</v>
      </c>
      <c r="C59" s="20">
        <v>220</v>
      </c>
      <c r="D59" s="20">
        <v>345</v>
      </c>
      <c r="E59" s="20">
        <v>38</v>
      </c>
      <c r="F59" s="20">
        <v>166</v>
      </c>
      <c r="G59" s="20">
        <v>176</v>
      </c>
      <c r="H59" s="20">
        <v>183</v>
      </c>
      <c r="I59" s="20">
        <v>105</v>
      </c>
      <c r="J59" s="20">
        <v>95</v>
      </c>
      <c r="K59" s="20">
        <v>68</v>
      </c>
      <c r="L59" s="20">
        <v>20</v>
      </c>
      <c r="M59" s="20">
        <v>12</v>
      </c>
      <c r="N59" s="20">
        <v>11</v>
      </c>
      <c r="O59" s="20">
        <v>423</v>
      </c>
    </row>
    <row r="60" spans="1:15" x14ac:dyDescent="0.2">
      <c r="A60" s="21" t="s">
        <v>126</v>
      </c>
      <c r="B60" s="30">
        <v>100</v>
      </c>
      <c r="C60" s="30">
        <v>49.327354</v>
      </c>
      <c r="D60" s="30">
        <v>77.354259999999996</v>
      </c>
      <c r="E60" s="30">
        <v>8.5201790000000006</v>
      </c>
      <c r="F60" s="30">
        <v>37.219731000000003</v>
      </c>
      <c r="G60" s="30">
        <v>39.461883</v>
      </c>
      <c r="H60" s="30">
        <v>41.031390000000002</v>
      </c>
      <c r="I60" s="30">
        <v>23.542601000000001</v>
      </c>
      <c r="J60" s="30">
        <v>21.300447999999999</v>
      </c>
      <c r="K60" s="30">
        <v>15.246637</v>
      </c>
      <c r="L60" s="30">
        <v>4.484305</v>
      </c>
      <c r="M60" s="30">
        <v>2.6905830000000002</v>
      </c>
      <c r="N60" s="30">
        <v>2.4663680000000001</v>
      </c>
      <c r="O60" s="30">
        <v>94.843048999999993</v>
      </c>
    </row>
    <row r="61" spans="1:15" x14ac:dyDescent="0.2">
      <c r="A61" s="19" t="s">
        <v>860</v>
      </c>
      <c r="B61" s="20">
        <v>345</v>
      </c>
      <c r="C61" s="20">
        <v>154</v>
      </c>
      <c r="D61" s="20">
        <v>248</v>
      </c>
      <c r="E61" s="20">
        <v>12</v>
      </c>
      <c r="F61" s="20">
        <v>134</v>
      </c>
      <c r="G61" s="20">
        <v>137</v>
      </c>
      <c r="H61" s="20">
        <v>128</v>
      </c>
      <c r="I61" s="20">
        <v>74</v>
      </c>
      <c r="J61" s="20">
        <v>73</v>
      </c>
      <c r="K61" s="20">
        <v>66</v>
      </c>
      <c r="L61" s="20">
        <v>8</v>
      </c>
      <c r="M61" s="20">
        <v>19</v>
      </c>
      <c r="N61" s="20">
        <v>17</v>
      </c>
      <c r="O61" s="20">
        <v>309</v>
      </c>
    </row>
    <row r="62" spans="1:15" x14ac:dyDescent="0.2">
      <c r="A62" s="21" t="s">
        <v>126</v>
      </c>
      <c r="B62" s="30">
        <v>100</v>
      </c>
      <c r="C62" s="30">
        <v>44.637681000000001</v>
      </c>
      <c r="D62" s="30">
        <v>71.884057999999996</v>
      </c>
      <c r="E62" s="30">
        <v>3.4782609999999998</v>
      </c>
      <c r="F62" s="30">
        <v>38.840580000000003</v>
      </c>
      <c r="G62" s="30">
        <v>39.710144999999997</v>
      </c>
      <c r="H62" s="30">
        <v>37.101449000000002</v>
      </c>
      <c r="I62" s="30">
        <v>21.449275</v>
      </c>
      <c r="J62" s="30">
        <v>21.159420000000001</v>
      </c>
      <c r="K62" s="30">
        <v>19.130434999999999</v>
      </c>
      <c r="L62" s="30">
        <v>2.3188409999999999</v>
      </c>
      <c r="M62" s="30">
        <v>5.5072460000000003</v>
      </c>
      <c r="N62" s="30">
        <v>4.9275359999999999</v>
      </c>
      <c r="O62" s="30">
        <v>89.565217000000004</v>
      </c>
    </row>
    <row r="63" spans="1:15" x14ac:dyDescent="0.2">
      <c r="A63" s="19" t="s">
        <v>861</v>
      </c>
      <c r="B63" s="20">
        <v>884</v>
      </c>
      <c r="C63" s="20">
        <v>407</v>
      </c>
      <c r="D63" s="20">
        <v>652</v>
      </c>
      <c r="E63" s="20">
        <v>52</v>
      </c>
      <c r="F63" s="20">
        <v>336</v>
      </c>
      <c r="G63" s="20">
        <v>350</v>
      </c>
      <c r="H63" s="20">
        <v>343</v>
      </c>
      <c r="I63" s="20">
        <v>202</v>
      </c>
      <c r="J63" s="20">
        <v>188</v>
      </c>
      <c r="K63" s="20">
        <v>152</v>
      </c>
      <c r="L63" s="20">
        <v>32</v>
      </c>
      <c r="M63" s="20">
        <v>41</v>
      </c>
      <c r="N63" s="20">
        <v>33</v>
      </c>
      <c r="O63" s="20">
        <v>810</v>
      </c>
    </row>
    <row r="64" spans="1:15" x14ac:dyDescent="0.2">
      <c r="A64" s="21" t="s">
        <v>126</v>
      </c>
      <c r="B64" s="30">
        <v>100</v>
      </c>
      <c r="C64" s="30">
        <v>46.040723999999997</v>
      </c>
      <c r="D64" s="30">
        <v>73.755656000000002</v>
      </c>
      <c r="E64" s="30">
        <v>5.8823530000000002</v>
      </c>
      <c r="F64" s="30">
        <v>38.009050000000002</v>
      </c>
      <c r="G64" s="30">
        <v>39.592759999999998</v>
      </c>
      <c r="H64" s="30">
        <v>38.800905</v>
      </c>
      <c r="I64" s="30">
        <v>22.850679</v>
      </c>
      <c r="J64" s="30">
        <v>21.266967999999999</v>
      </c>
      <c r="K64" s="30">
        <v>17.194569999999999</v>
      </c>
      <c r="L64" s="30">
        <v>3.61991</v>
      </c>
      <c r="M64" s="30">
        <v>4.6380090000000003</v>
      </c>
      <c r="N64" s="30">
        <v>3.7330320000000001</v>
      </c>
      <c r="O64" s="30">
        <v>91.628958999999995</v>
      </c>
    </row>
    <row r="65" spans="1:15" x14ac:dyDescent="0.2">
      <c r="A65" s="19" t="s">
        <v>862</v>
      </c>
      <c r="B65" s="20">
        <v>438</v>
      </c>
      <c r="C65" s="20">
        <v>187</v>
      </c>
      <c r="D65" s="20">
        <v>307</v>
      </c>
      <c r="E65" s="20">
        <v>14</v>
      </c>
      <c r="F65" s="20">
        <v>170</v>
      </c>
      <c r="G65" s="20">
        <v>174</v>
      </c>
      <c r="H65" s="20">
        <v>160</v>
      </c>
      <c r="I65" s="20">
        <v>97</v>
      </c>
      <c r="J65" s="20">
        <v>93</v>
      </c>
      <c r="K65" s="20">
        <v>84</v>
      </c>
      <c r="L65" s="20">
        <v>12</v>
      </c>
      <c r="M65" s="20">
        <v>29</v>
      </c>
      <c r="N65" s="20">
        <v>22</v>
      </c>
      <c r="O65" s="20">
        <v>387</v>
      </c>
    </row>
    <row r="66" spans="1:15" x14ac:dyDescent="0.2">
      <c r="A66" s="21" t="s">
        <v>126</v>
      </c>
      <c r="B66" s="30">
        <v>100</v>
      </c>
      <c r="C66" s="30">
        <v>42.694063999999997</v>
      </c>
      <c r="D66" s="30">
        <v>70.091324</v>
      </c>
      <c r="E66" s="30">
        <v>3.1963469999999998</v>
      </c>
      <c r="F66" s="30">
        <v>38.812784999999998</v>
      </c>
      <c r="G66" s="30">
        <v>39.726027000000002</v>
      </c>
      <c r="H66" s="30">
        <v>36.529679999999999</v>
      </c>
      <c r="I66" s="30">
        <v>22.146118999999999</v>
      </c>
      <c r="J66" s="30">
        <v>21.232876999999998</v>
      </c>
      <c r="K66" s="30">
        <v>19.178082</v>
      </c>
      <c r="L66" s="30">
        <v>2.7397260000000001</v>
      </c>
      <c r="M66" s="30">
        <v>6.6210050000000003</v>
      </c>
      <c r="N66" s="30">
        <v>5.022831</v>
      </c>
      <c r="O66" s="30">
        <v>88.356164000000007</v>
      </c>
    </row>
    <row r="67" spans="1:15" x14ac:dyDescent="0.2">
      <c r="A67" s="19" t="s">
        <v>863</v>
      </c>
      <c r="B67" s="20">
        <v>93</v>
      </c>
      <c r="C67" s="20">
        <v>33</v>
      </c>
      <c r="D67" s="20">
        <v>59</v>
      </c>
      <c r="E67" s="20">
        <v>2</v>
      </c>
      <c r="F67" s="20">
        <v>36</v>
      </c>
      <c r="G67" s="20">
        <v>37</v>
      </c>
      <c r="H67" s="20">
        <v>32</v>
      </c>
      <c r="I67" s="20">
        <v>23</v>
      </c>
      <c r="J67" s="20">
        <v>20</v>
      </c>
      <c r="K67" s="20">
        <v>18</v>
      </c>
      <c r="L67" s="20">
        <v>4</v>
      </c>
      <c r="M67" s="20">
        <v>10</v>
      </c>
      <c r="N67" s="20">
        <v>5</v>
      </c>
      <c r="O67" s="20">
        <v>78</v>
      </c>
    </row>
    <row r="68" spans="1:15" x14ac:dyDescent="0.2">
      <c r="A68" s="21" t="s">
        <v>126</v>
      </c>
      <c r="B68" s="30">
        <v>100</v>
      </c>
      <c r="C68" s="30">
        <v>35.483871000000001</v>
      </c>
      <c r="D68" s="30">
        <v>63.440860000000001</v>
      </c>
      <c r="E68" s="30">
        <v>2.1505380000000001</v>
      </c>
      <c r="F68" s="30">
        <v>38.709676999999999</v>
      </c>
      <c r="G68" s="30">
        <v>39.784945999999998</v>
      </c>
      <c r="H68" s="30">
        <v>34.408602000000002</v>
      </c>
      <c r="I68" s="30">
        <v>24.731183000000001</v>
      </c>
      <c r="J68" s="30">
        <v>21.505375999999998</v>
      </c>
      <c r="K68" s="30">
        <v>19.354838999999998</v>
      </c>
      <c r="L68" s="30">
        <v>4.301075</v>
      </c>
      <c r="M68" s="30">
        <v>10.752687999999999</v>
      </c>
      <c r="N68" s="30">
        <v>5.3763439999999996</v>
      </c>
      <c r="O68" s="30">
        <v>83.870968000000005</v>
      </c>
    </row>
    <row r="69" spans="1:15" x14ac:dyDescent="0.2">
      <c r="A69" s="18" t="s">
        <v>865</v>
      </c>
      <c r="B69" s="17">
        <v>178</v>
      </c>
      <c r="C69" s="17">
        <v>95</v>
      </c>
      <c r="D69" s="17">
        <v>149</v>
      </c>
      <c r="E69" s="17">
        <v>27</v>
      </c>
      <c r="F69" s="17">
        <v>66</v>
      </c>
      <c r="G69" s="17">
        <v>84</v>
      </c>
      <c r="H69" s="17">
        <v>85</v>
      </c>
      <c r="I69" s="17">
        <v>46</v>
      </c>
      <c r="J69" s="17">
        <v>57</v>
      </c>
      <c r="K69" s="17">
        <v>28</v>
      </c>
      <c r="L69" s="17">
        <v>5</v>
      </c>
      <c r="M69" s="17">
        <v>5</v>
      </c>
      <c r="N69" s="17">
        <v>1</v>
      </c>
      <c r="O69" s="17">
        <v>172</v>
      </c>
    </row>
    <row r="70" spans="1:15" x14ac:dyDescent="0.2">
      <c r="A70" s="21" t="s">
        <v>126</v>
      </c>
      <c r="B70" s="30">
        <v>100</v>
      </c>
      <c r="C70" s="30">
        <v>53.370787</v>
      </c>
      <c r="D70" s="30">
        <v>83.707864999999998</v>
      </c>
      <c r="E70" s="30">
        <v>15.168539000000001</v>
      </c>
      <c r="F70" s="30">
        <v>37.078651999999998</v>
      </c>
      <c r="G70" s="30">
        <v>47.191011000000003</v>
      </c>
      <c r="H70" s="30">
        <v>47.752808999999999</v>
      </c>
      <c r="I70" s="30">
        <v>25.842697000000001</v>
      </c>
      <c r="J70" s="30">
        <v>32.022472</v>
      </c>
      <c r="K70" s="30">
        <v>15.730337</v>
      </c>
      <c r="L70" s="30">
        <v>2.808989</v>
      </c>
      <c r="M70" s="30">
        <v>2.808989</v>
      </c>
      <c r="N70" s="30">
        <v>0.56179800000000002</v>
      </c>
      <c r="O70" s="30">
        <v>96.629212999999993</v>
      </c>
    </row>
    <row r="71" spans="1:15" x14ac:dyDescent="0.2">
      <c r="A71" s="19" t="s">
        <v>852</v>
      </c>
      <c r="B71" s="20">
        <v>212</v>
      </c>
      <c r="C71" s="20">
        <v>87</v>
      </c>
      <c r="D71" s="20">
        <v>164</v>
      </c>
      <c r="E71" s="20">
        <v>19</v>
      </c>
      <c r="F71" s="20">
        <v>88</v>
      </c>
      <c r="G71" s="20">
        <v>108</v>
      </c>
      <c r="H71" s="20">
        <v>104</v>
      </c>
      <c r="I71" s="20">
        <v>56</v>
      </c>
      <c r="J71" s="20">
        <v>56</v>
      </c>
      <c r="K71" s="20">
        <v>32</v>
      </c>
      <c r="L71" s="20">
        <v>5</v>
      </c>
      <c r="M71" s="20">
        <v>6</v>
      </c>
      <c r="N71" s="20">
        <v>5</v>
      </c>
      <c r="O71" s="20">
        <v>201</v>
      </c>
    </row>
    <row r="72" spans="1:15" x14ac:dyDescent="0.2">
      <c r="A72" s="21" t="s">
        <v>126</v>
      </c>
      <c r="B72" s="30">
        <v>100</v>
      </c>
      <c r="C72" s="30">
        <v>41.037736000000002</v>
      </c>
      <c r="D72" s="30">
        <v>77.358491000000001</v>
      </c>
      <c r="E72" s="30">
        <v>8.9622639999999993</v>
      </c>
      <c r="F72" s="30">
        <v>41.509433999999999</v>
      </c>
      <c r="G72" s="30">
        <v>50.943396</v>
      </c>
      <c r="H72" s="30">
        <v>49.056604</v>
      </c>
      <c r="I72" s="30">
        <v>26.415094</v>
      </c>
      <c r="J72" s="30">
        <v>26.415094</v>
      </c>
      <c r="K72" s="30">
        <v>15.094340000000001</v>
      </c>
      <c r="L72" s="30">
        <v>2.3584909999999999</v>
      </c>
      <c r="M72" s="30">
        <v>2.8301889999999998</v>
      </c>
      <c r="N72" s="30">
        <v>2.3584909999999999</v>
      </c>
      <c r="O72" s="30">
        <v>94.811321000000007</v>
      </c>
    </row>
    <row r="73" spans="1:15" x14ac:dyDescent="0.2">
      <c r="A73" s="19" t="s">
        <v>853</v>
      </c>
      <c r="B73" s="20">
        <v>223</v>
      </c>
      <c r="C73" s="20">
        <v>112</v>
      </c>
      <c r="D73" s="20">
        <v>174</v>
      </c>
      <c r="E73" s="20">
        <v>15</v>
      </c>
      <c r="F73" s="20">
        <v>90</v>
      </c>
      <c r="G73" s="20">
        <v>109</v>
      </c>
      <c r="H73" s="20">
        <v>104</v>
      </c>
      <c r="I73" s="20">
        <v>52</v>
      </c>
      <c r="J73" s="20">
        <v>58</v>
      </c>
      <c r="K73" s="20">
        <v>27</v>
      </c>
      <c r="L73" s="20">
        <v>4</v>
      </c>
      <c r="M73" s="20">
        <v>8</v>
      </c>
      <c r="N73" s="20">
        <v>6</v>
      </c>
      <c r="O73" s="20">
        <v>209</v>
      </c>
    </row>
    <row r="74" spans="1:15" x14ac:dyDescent="0.2">
      <c r="A74" s="21" t="s">
        <v>126</v>
      </c>
      <c r="B74" s="30">
        <v>100</v>
      </c>
      <c r="C74" s="30">
        <v>50.224215000000001</v>
      </c>
      <c r="D74" s="30">
        <v>78.026905999999997</v>
      </c>
      <c r="E74" s="30">
        <v>6.7264569999999999</v>
      </c>
      <c r="F74" s="30">
        <v>40.358744000000002</v>
      </c>
      <c r="G74" s="30">
        <v>48.878923999999998</v>
      </c>
      <c r="H74" s="30">
        <v>46.636771000000003</v>
      </c>
      <c r="I74" s="30">
        <v>23.318386</v>
      </c>
      <c r="J74" s="30">
        <v>26.008969</v>
      </c>
      <c r="K74" s="30">
        <v>12.107623</v>
      </c>
      <c r="L74" s="30">
        <v>1.793722</v>
      </c>
      <c r="M74" s="30">
        <v>3.5874440000000001</v>
      </c>
      <c r="N74" s="30">
        <v>2.6905830000000002</v>
      </c>
      <c r="O74" s="30">
        <v>93.721973000000006</v>
      </c>
    </row>
    <row r="75" spans="1:15" x14ac:dyDescent="0.2">
      <c r="A75" s="19" t="s">
        <v>854</v>
      </c>
      <c r="B75" s="20">
        <v>216</v>
      </c>
      <c r="C75" s="20">
        <v>98</v>
      </c>
      <c r="D75" s="20">
        <v>150</v>
      </c>
      <c r="E75" s="20">
        <v>14</v>
      </c>
      <c r="F75" s="20">
        <v>59</v>
      </c>
      <c r="G75" s="20">
        <v>89</v>
      </c>
      <c r="H75" s="20">
        <v>92</v>
      </c>
      <c r="I75" s="20">
        <v>50</v>
      </c>
      <c r="J75" s="20">
        <v>63</v>
      </c>
      <c r="K75" s="20">
        <v>32</v>
      </c>
      <c r="L75" s="20">
        <v>11</v>
      </c>
      <c r="M75" s="20">
        <v>14</v>
      </c>
      <c r="N75" s="20">
        <v>6</v>
      </c>
      <c r="O75" s="20">
        <v>196</v>
      </c>
    </row>
    <row r="76" spans="1:15" x14ac:dyDescent="0.2">
      <c r="A76" s="21" t="s">
        <v>126</v>
      </c>
      <c r="B76" s="30">
        <v>100</v>
      </c>
      <c r="C76" s="30">
        <v>45.370370000000001</v>
      </c>
      <c r="D76" s="30">
        <v>69.444444000000004</v>
      </c>
      <c r="E76" s="30">
        <v>6.4814809999999996</v>
      </c>
      <c r="F76" s="30">
        <v>27.314814999999999</v>
      </c>
      <c r="G76" s="30">
        <v>41.203704000000002</v>
      </c>
      <c r="H76" s="30">
        <v>42.592593000000001</v>
      </c>
      <c r="I76" s="30">
        <v>23.148147999999999</v>
      </c>
      <c r="J76" s="30">
        <v>29.166667</v>
      </c>
      <c r="K76" s="30">
        <v>14.814814999999999</v>
      </c>
      <c r="L76" s="30">
        <v>5.0925929999999999</v>
      </c>
      <c r="M76" s="30">
        <v>6.4814809999999996</v>
      </c>
      <c r="N76" s="30">
        <v>2.7777780000000001</v>
      </c>
      <c r="O76" s="30">
        <v>90.740741</v>
      </c>
    </row>
    <row r="77" spans="1:15" x14ac:dyDescent="0.2">
      <c r="A77" s="19" t="s">
        <v>855</v>
      </c>
      <c r="B77" s="20">
        <v>140</v>
      </c>
      <c r="C77" s="20">
        <v>74</v>
      </c>
      <c r="D77" s="20">
        <v>103</v>
      </c>
      <c r="E77" s="20">
        <v>3</v>
      </c>
      <c r="F77" s="20">
        <v>48</v>
      </c>
      <c r="G77" s="20">
        <v>67</v>
      </c>
      <c r="H77" s="20">
        <v>57</v>
      </c>
      <c r="I77" s="20">
        <v>34</v>
      </c>
      <c r="J77" s="20">
        <v>36</v>
      </c>
      <c r="K77" s="20">
        <v>15</v>
      </c>
      <c r="L77" s="20">
        <v>7</v>
      </c>
      <c r="M77" s="20">
        <v>8</v>
      </c>
      <c r="N77" s="20">
        <v>4</v>
      </c>
      <c r="O77" s="20">
        <v>128</v>
      </c>
    </row>
    <row r="78" spans="1:15" x14ac:dyDescent="0.2">
      <c r="A78" s="21" t="s">
        <v>126</v>
      </c>
      <c r="B78" s="30">
        <v>100</v>
      </c>
      <c r="C78" s="30">
        <v>52.857143000000001</v>
      </c>
      <c r="D78" s="30">
        <v>73.571428999999995</v>
      </c>
      <c r="E78" s="30">
        <v>2.1428569999999998</v>
      </c>
      <c r="F78" s="30">
        <v>34.285713999999999</v>
      </c>
      <c r="G78" s="30">
        <v>47.857143000000001</v>
      </c>
      <c r="H78" s="30">
        <v>40.714286000000001</v>
      </c>
      <c r="I78" s="30">
        <v>24.285713999999999</v>
      </c>
      <c r="J78" s="30">
        <v>25.714286000000001</v>
      </c>
      <c r="K78" s="30">
        <v>10.714286</v>
      </c>
      <c r="L78" s="30">
        <v>5</v>
      </c>
      <c r="M78" s="30">
        <v>5.7142860000000004</v>
      </c>
      <c r="N78" s="30">
        <v>2.8571430000000002</v>
      </c>
      <c r="O78" s="30">
        <v>91.428571000000005</v>
      </c>
    </row>
    <row r="79" spans="1:15" x14ac:dyDescent="0.2">
      <c r="A79" s="19" t="s">
        <v>856</v>
      </c>
      <c r="B79" s="20">
        <v>72</v>
      </c>
      <c r="C79" s="20">
        <v>32</v>
      </c>
      <c r="D79" s="20">
        <v>56</v>
      </c>
      <c r="E79" s="20">
        <v>2</v>
      </c>
      <c r="F79" s="20">
        <v>22</v>
      </c>
      <c r="G79" s="20">
        <v>33</v>
      </c>
      <c r="H79" s="20">
        <v>20</v>
      </c>
      <c r="I79" s="20">
        <v>18</v>
      </c>
      <c r="J79" s="20">
        <v>23</v>
      </c>
      <c r="K79" s="20">
        <v>16</v>
      </c>
      <c r="L79" s="20">
        <v>4</v>
      </c>
      <c r="M79" s="20">
        <v>2</v>
      </c>
      <c r="N79" s="20">
        <v>1</v>
      </c>
      <c r="O79" s="20">
        <v>69</v>
      </c>
    </row>
    <row r="80" spans="1:15" x14ac:dyDescent="0.2">
      <c r="A80" s="21" t="s">
        <v>126</v>
      </c>
      <c r="B80" s="30">
        <v>100</v>
      </c>
      <c r="C80" s="30">
        <v>44.444443999999997</v>
      </c>
      <c r="D80" s="30">
        <v>77.777777999999998</v>
      </c>
      <c r="E80" s="30">
        <v>2.7777780000000001</v>
      </c>
      <c r="F80" s="30">
        <v>30.555555999999999</v>
      </c>
      <c r="G80" s="30">
        <v>45.833333000000003</v>
      </c>
      <c r="H80" s="30">
        <v>27.777778000000001</v>
      </c>
      <c r="I80" s="30">
        <v>25</v>
      </c>
      <c r="J80" s="30">
        <v>31.944444000000001</v>
      </c>
      <c r="K80" s="30">
        <v>22.222221999999999</v>
      </c>
      <c r="L80" s="30">
        <v>5.5555560000000002</v>
      </c>
      <c r="M80" s="30">
        <v>2.7777780000000001</v>
      </c>
      <c r="N80" s="30">
        <v>1.388889</v>
      </c>
      <c r="O80" s="30">
        <v>95.833332999999996</v>
      </c>
    </row>
    <row r="81" spans="1:15" x14ac:dyDescent="0.2">
      <c r="A81" s="19" t="s">
        <v>857</v>
      </c>
      <c r="B81" s="20">
        <v>46</v>
      </c>
      <c r="C81" s="20">
        <v>20</v>
      </c>
      <c r="D81" s="20">
        <v>27</v>
      </c>
      <c r="E81" s="20">
        <v>0</v>
      </c>
      <c r="F81" s="20">
        <v>13</v>
      </c>
      <c r="G81" s="20">
        <v>19</v>
      </c>
      <c r="H81" s="20">
        <v>19</v>
      </c>
      <c r="I81" s="20">
        <v>9</v>
      </c>
      <c r="J81" s="20">
        <v>16</v>
      </c>
      <c r="K81" s="20">
        <v>10</v>
      </c>
      <c r="L81" s="20">
        <v>2</v>
      </c>
      <c r="M81" s="20">
        <v>4</v>
      </c>
      <c r="N81" s="20">
        <v>1</v>
      </c>
      <c r="O81" s="20">
        <v>41</v>
      </c>
    </row>
    <row r="82" spans="1:15" x14ac:dyDescent="0.2">
      <c r="A82" s="21" t="s">
        <v>126</v>
      </c>
      <c r="B82" s="30">
        <v>100</v>
      </c>
      <c r="C82" s="30">
        <v>43.478261000000003</v>
      </c>
      <c r="D82" s="30">
        <v>58.695652000000003</v>
      </c>
      <c r="E82" s="30">
        <v>0</v>
      </c>
      <c r="F82" s="30">
        <v>28.260870000000001</v>
      </c>
      <c r="G82" s="30">
        <v>41.304347999999997</v>
      </c>
      <c r="H82" s="30">
        <v>41.304347999999997</v>
      </c>
      <c r="I82" s="30">
        <v>19.565217000000001</v>
      </c>
      <c r="J82" s="30">
        <v>34.782609000000001</v>
      </c>
      <c r="K82" s="30">
        <v>21.739129999999999</v>
      </c>
      <c r="L82" s="30">
        <v>4.3478260000000004</v>
      </c>
      <c r="M82" s="30">
        <v>8.6956520000000008</v>
      </c>
      <c r="N82" s="30">
        <v>2.1739130000000002</v>
      </c>
      <c r="O82" s="30">
        <v>89.130435000000006</v>
      </c>
    </row>
    <row r="83" spans="1:15" x14ac:dyDescent="0.2">
      <c r="A83" s="19" t="s">
        <v>858</v>
      </c>
      <c r="B83" s="20">
        <v>8</v>
      </c>
      <c r="C83" s="20">
        <v>2</v>
      </c>
      <c r="D83" s="20">
        <v>3</v>
      </c>
      <c r="E83" s="20">
        <v>0</v>
      </c>
      <c r="F83" s="20">
        <v>3</v>
      </c>
      <c r="G83" s="20">
        <v>4</v>
      </c>
      <c r="H83" s="20">
        <v>2</v>
      </c>
      <c r="I83" s="20">
        <v>0</v>
      </c>
      <c r="J83" s="20">
        <v>0</v>
      </c>
      <c r="K83" s="20">
        <v>0</v>
      </c>
      <c r="L83" s="20">
        <v>1</v>
      </c>
      <c r="M83" s="20">
        <v>3</v>
      </c>
      <c r="N83" s="20">
        <v>0</v>
      </c>
      <c r="O83" s="20">
        <v>5</v>
      </c>
    </row>
    <row r="84" spans="1:15" x14ac:dyDescent="0.2">
      <c r="A84" s="21" t="s">
        <v>126</v>
      </c>
      <c r="B84" s="30">
        <v>100</v>
      </c>
      <c r="C84" s="30">
        <v>25</v>
      </c>
      <c r="D84" s="30">
        <v>37.5</v>
      </c>
      <c r="E84" s="30">
        <v>0</v>
      </c>
      <c r="F84" s="30">
        <v>37.5</v>
      </c>
      <c r="G84" s="30">
        <v>50</v>
      </c>
      <c r="H84" s="30">
        <v>25</v>
      </c>
      <c r="I84" s="30">
        <v>0</v>
      </c>
      <c r="J84" s="30">
        <v>0</v>
      </c>
      <c r="K84" s="30">
        <v>0</v>
      </c>
      <c r="L84" s="30">
        <v>12.5</v>
      </c>
      <c r="M84" s="30">
        <v>37.5</v>
      </c>
      <c r="N84" s="30">
        <v>0</v>
      </c>
      <c r="O84" s="30">
        <v>62.5</v>
      </c>
    </row>
    <row r="85" spans="1:15" x14ac:dyDescent="0.2">
      <c r="A85" s="19" t="s">
        <v>859</v>
      </c>
      <c r="B85" s="20">
        <v>435</v>
      </c>
      <c r="C85" s="20">
        <v>199</v>
      </c>
      <c r="D85" s="20">
        <v>338</v>
      </c>
      <c r="E85" s="20">
        <v>34</v>
      </c>
      <c r="F85" s="20">
        <v>178</v>
      </c>
      <c r="G85" s="20">
        <v>217</v>
      </c>
      <c r="H85" s="20">
        <v>208</v>
      </c>
      <c r="I85" s="20">
        <v>108</v>
      </c>
      <c r="J85" s="20">
        <v>114</v>
      </c>
      <c r="K85" s="20">
        <v>59</v>
      </c>
      <c r="L85" s="20">
        <v>9</v>
      </c>
      <c r="M85" s="20">
        <v>14</v>
      </c>
      <c r="N85" s="20">
        <v>11</v>
      </c>
      <c r="O85" s="20">
        <v>410</v>
      </c>
    </row>
    <row r="86" spans="1:15" x14ac:dyDescent="0.2">
      <c r="A86" s="21" t="s">
        <v>126</v>
      </c>
      <c r="B86" s="30">
        <v>100</v>
      </c>
      <c r="C86" s="30">
        <v>45.747126000000002</v>
      </c>
      <c r="D86" s="30">
        <v>77.701149000000001</v>
      </c>
      <c r="E86" s="30">
        <v>7.8160920000000003</v>
      </c>
      <c r="F86" s="30">
        <v>40.919539999999998</v>
      </c>
      <c r="G86" s="30">
        <v>49.885057000000003</v>
      </c>
      <c r="H86" s="30">
        <v>47.816091999999998</v>
      </c>
      <c r="I86" s="30">
        <v>24.827586</v>
      </c>
      <c r="J86" s="30">
        <v>26.206897000000001</v>
      </c>
      <c r="K86" s="30">
        <v>13.563218000000001</v>
      </c>
      <c r="L86" s="30">
        <v>2.0689660000000001</v>
      </c>
      <c r="M86" s="30">
        <v>3.218391</v>
      </c>
      <c r="N86" s="30">
        <v>2.5287359999999999</v>
      </c>
      <c r="O86" s="30">
        <v>94.252874000000006</v>
      </c>
    </row>
    <row r="87" spans="1:15" x14ac:dyDescent="0.2">
      <c r="A87" s="19" t="s">
        <v>860</v>
      </c>
      <c r="B87" s="20">
        <v>356</v>
      </c>
      <c r="C87" s="20">
        <v>172</v>
      </c>
      <c r="D87" s="20">
        <v>253</v>
      </c>
      <c r="E87" s="20">
        <v>17</v>
      </c>
      <c r="F87" s="20">
        <v>107</v>
      </c>
      <c r="G87" s="20">
        <v>156</v>
      </c>
      <c r="H87" s="20">
        <v>149</v>
      </c>
      <c r="I87" s="20">
        <v>84</v>
      </c>
      <c r="J87" s="20">
        <v>99</v>
      </c>
      <c r="K87" s="20">
        <v>47</v>
      </c>
      <c r="L87" s="20">
        <v>18</v>
      </c>
      <c r="M87" s="20">
        <v>22</v>
      </c>
      <c r="N87" s="20">
        <v>10</v>
      </c>
      <c r="O87" s="20">
        <v>324</v>
      </c>
    </row>
    <row r="88" spans="1:15" x14ac:dyDescent="0.2">
      <c r="A88" s="21" t="s">
        <v>126</v>
      </c>
      <c r="B88" s="30">
        <v>100</v>
      </c>
      <c r="C88" s="30">
        <v>48.314607000000002</v>
      </c>
      <c r="D88" s="30">
        <v>71.067415999999994</v>
      </c>
      <c r="E88" s="30">
        <v>4.7752809999999997</v>
      </c>
      <c r="F88" s="30">
        <v>30.056180000000001</v>
      </c>
      <c r="G88" s="30">
        <v>43.820225000000001</v>
      </c>
      <c r="H88" s="30">
        <v>41.853932999999998</v>
      </c>
      <c r="I88" s="30">
        <v>23.595506</v>
      </c>
      <c r="J88" s="30">
        <v>27.808989</v>
      </c>
      <c r="K88" s="30">
        <v>13.202247</v>
      </c>
      <c r="L88" s="30">
        <v>5.0561800000000003</v>
      </c>
      <c r="M88" s="30">
        <v>6.1797750000000002</v>
      </c>
      <c r="N88" s="30">
        <v>2.808989</v>
      </c>
      <c r="O88" s="30">
        <v>91.011235999999997</v>
      </c>
    </row>
    <row r="89" spans="1:15" x14ac:dyDescent="0.2">
      <c r="A89" s="19" t="s">
        <v>861</v>
      </c>
      <c r="B89" s="20">
        <v>917</v>
      </c>
      <c r="C89" s="20">
        <v>425</v>
      </c>
      <c r="D89" s="20">
        <v>677</v>
      </c>
      <c r="E89" s="20">
        <v>53</v>
      </c>
      <c r="F89" s="20">
        <v>323</v>
      </c>
      <c r="G89" s="20">
        <v>429</v>
      </c>
      <c r="H89" s="20">
        <v>398</v>
      </c>
      <c r="I89" s="20">
        <v>219</v>
      </c>
      <c r="J89" s="20">
        <v>252</v>
      </c>
      <c r="K89" s="20">
        <v>132</v>
      </c>
      <c r="L89" s="20">
        <v>34</v>
      </c>
      <c r="M89" s="20">
        <v>45</v>
      </c>
      <c r="N89" s="20">
        <v>23</v>
      </c>
      <c r="O89" s="20">
        <v>849</v>
      </c>
    </row>
    <row r="90" spans="1:15" x14ac:dyDescent="0.2">
      <c r="A90" s="21" t="s">
        <v>126</v>
      </c>
      <c r="B90" s="30">
        <v>100</v>
      </c>
      <c r="C90" s="30">
        <v>46.346783000000002</v>
      </c>
      <c r="D90" s="30">
        <v>73.827698999999996</v>
      </c>
      <c r="E90" s="30">
        <v>5.7797159999999996</v>
      </c>
      <c r="F90" s="30">
        <v>35.223554999999998</v>
      </c>
      <c r="G90" s="30">
        <v>46.782988000000003</v>
      </c>
      <c r="H90" s="30">
        <v>43.402399000000003</v>
      </c>
      <c r="I90" s="30">
        <v>23.882224999999998</v>
      </c>
      <c r="J90" s="30">
        <v>27.480916000000001</v>
      </c>
      <c r="K90" s="30">
        <v>14.394766000000001</v>
      </c>
      <c r="L90" s="30">
        <v>3.7077429999999998</v>
      </c>
      <c r="M90" s="30">
        <v>4.9073060000000002</v>
      </c>
      <c r="N90" s="30">
        <v>2.5081790000000002</v>
      </c>
      <c r="O90" s="30">
        <v>92.584514999999996</v>
      </c>
    </row>
    <row r="91" spans="1:15" x14ac:dyDescent="0.2">
      <c r="A91" s="19" t="s">
        <v>862</v>
      </c>
      <c r="B91" s="20">
        <v>482</v>
      </c>
      <c r="C91" s="20">
        <v>226</v>
      </c>
      <c r="D91" s="20">
        <v>339</v>
      </c>
      <c r="E91" s="20">
        <v>19</v>
      </c>
      <c r="F91" s="20">
        <v>145</v>
      </c>
      <c r="G91" s="20">
        <v>212</v>
      </c>
      <c r="H91" s="20">
        <v>190</v>
      </c>
      <c r="I91" s="20">
        <v>111</v>
      </c>
      <c r="J91" s="20">
        <v>138</v>
      </c>
      <c r="K91" s="20">
        <v>73</v>
      </c>
      <c r="L91" s="20">
        <v>25</v>
      </c>
      <c r="M91" s="20">
        <v>31</v>
      </c>
      <c r="N91" s="20">
        <v>12</v>
      </c>
      <c r="O91" s="20">
        <v>439</v>
      </c>
    </row>
    <row r="92" spans="1:15" x14ac:dyDescent="0.2">
      <c r="A92" s="21" t="s">
        <v>126</v>
      </c>
      <c r="B92" s="30">
        <v>100</v>
      </c>
      <c r="C92" s="30">
        <v>46.887967000000003</v>
      </c>
      <c r="D92" s="30">
        <v>70.331950000000006</v>
      </c>
      <c r="E92" s="30">
        <v>3.9419089999999999</v>
      </c>
      <c r="F92" s="30">
        <v>30.082988</v>
      </c>
      <c r="G92" s="30">
        <v>43.983401999999998</v>
      </c>
      <c r="H92" s="30">
        <v>39.419086999999998</v>
      </c>
      <c r="I92" s="30">
        <v>23.029046000000001</v>
      </c>
      <c r="J92" s="30">
        <v>28.630704999999999</v>
      </c>
      <c r="K92" s="30">
        <v>15.145227999999999</v>
      </c>
      <c r="L92" s="30">
        <v>5.1867219999999996</v>
      </c>
      <c r="M92" s="30">
        <v>6.4315350000000002</v>
      </c>
      <c r="N92" s="30">
        <v>2.489627</v>
      </c>
      <c r="O92" s="30">
        <v>91.078838000000005</v>
      </c>
    </row>
    <row r="93" spans="1:15" x14ac:dyDescent="0.2">
      <c r="A93" s="19" t="s">
        <v>863</v>
      </c>
      <c r="B93" s="20">
        <v>126</v>
      </c>
      <c r="C93" s="20">
        <v>54</v>
      </c>
      <c r="D93" s="20">
        <v>86</v>
      </c>
      <c r="E93" s="20">
        <v>2</v>
      </c>
      <c r="F93" s="20">
        <v>38</v>
      </c>
      <c r="G93" s="20">
        <v>56</v>
      </c>
      <c r="H93" s="20">
        <v>41</v>
      </c>
      <c r="I93" s="20">
        <v>27</v>
      </c>
      <c r="J93" s="20">
        <v>39</v>
      </c>
      <c r="K93" s="20">
        <v>26</v>
      </c>
      <c r="L93" s="20">
        <v>7</v>
      </c>
      <c r="M93" s="20">
        <v>9</v>
      </c>
      <c r="N93" s="20">
        <v>2</v>
      </c>
      <c r="O93" s="20">
        <v>115</v>
      </c>
    </row>
    <row r="94" spans="1:15" x14ac:dyDescent="0.2">
      <c r="A94" s="21" t="s">
        <v>126</v>
      </c>
      <c r="B94" s="30">
        <v>100</v>
      </c>
      <c r="C94" s="30">
        <v>42.857143000000001</v>
      </c>
      <c r="D94" s="30">
        <v>68.253968</v>
      </c>
      <c r="E94" s="30">
        <v>1.587302</v>
      </c>
      <c r="F94" s="30">
        <v>30.158729999999998</v>
      </c>
      <c r="G94" s="30">
        <v>44.444443999999997</v>
      </c>
      <c r="H94" s="30">
        <v>32.539682999999997</v>
      </c>
      <c r="I94" s="30">
        <v>21.428571000000002</v>
      </c>
      <c r="J94" s="30">
        <v>30.952380999999999</v>
      </c>
      <c r="K94" s="30">
        <v>20.634920999999999</v>
      </c>
      <c r="L94" s="30">
        <v>5.5555560000000002</v>
      </c>
      <c r="M94" s="30">
        <v>7.1428570000000002</v>
      </c>
      <c r="N94" s="30">
        <v>1.587302</v>
      </c>
      <c r="O94" s="30">
        <v>91.269841</v>
      </c>
    </row>
    <row r="95" spans="1:15" x14ac:dyDescent="0.2">
      <c r="A95" s="18" t="s">
        <v>866</v>
      </c>
      <c r="B95" s="18"/>
      <c r="C95" s="18"/>
      <c r="D95" s="18"/>
      <c r="E95" s="18"/>
      <c r="F95" s="18"/>
      <c r="G95" s="18"/>
      <c r="H95" s="18"/>
      <c r="I95" s="18"/>
      <c r="J95" s="18"/>
      <c r="K95" s="18"/>
      <c r="L95" s="18"/>
      <c r="M95" s="18"/>
      <c r="N95" s="18"/>
      <c r="O95" s="18"/>
    </row>
    <row r="96" spans="1:15" x14ac:dyDescent="0.2">
      <c r="A96" s="19" t="s">
        <v>130</v>
      </c>
      <c r="B96" s="20">
        <v>151</v>
      </c>
      <c r="C96" s="20">
        <v>78</v>
      </c>
      <c r="D96" s="20">
        <v>108</v>
      </c>
      <c r="E96" s="20">
        <v>21</v>
      </c>
      <c r="F96" s="20">
        <v>40</v>
      </c>
      <c r="G96" s="20">
        <v>65</v>
      </c>
      <c r="H96" s="20">
        <v>48</v>
      </c>
      <c r="I96" s="20">
        <v>38</v>
      </c>
      <c r="J96" s="20">
        <v>41</v>
      </c>
      <c r="K96" s="20">
        <v>30</v>
      </c>
      <c r="L96" s="20">
        <v>11</v>
      </c>
      <c r="M96" s="20">
        <v>6</v>
      </c>
      <c r="N96" s="20">
        <v>7</v>
      </c>
      <c r="O96" s="20">
        <v>138</v>
      </c>
    </row>
    <row r="97" spans="1:15" x14ac:dyDescent="0.2">
      <c r="A97" s="21" t="s">
        <v>126</v>
      </c>
      <c r="B97" s="30">
        <v>100</v>
      </c>
      <c r="C97" s="30">
        <v>51.655628999999998</v>
      </c>
      <c r="D97" s="30">
        <v>71.523178999999999</v>
      </c>
      <c r="E97" s="30">
        <v>13.907285</v>
      </c>
      <c r="F97" s="30">
        <v>26.490065999999999</v>
      </c>
      <c r="G97" s="30">
        <v>43.046357999999998</v>
      </c>
      <c r="H97" s="30">
        <v>31.788079</v>
      </c>
      <c r="I97" s="30">
        <v>25.165562999999999</v>
      </c>
      <c r="J97" s="30">
        <v>27.152318000000001</v>
      </c>
      <c r="K97" s="30">
        <v>19.867550000000001</v>
      </c>
      <c r="L97" s="30">
        <v>7.2847679999999997</v>
      </c>
      <c r="M97" s="30">
        <v>3.9735100000000001</v>
      </c>
      <c r="N97" s="30">
        <v>4.6357619999999997</v>
      </c>
      <c r="O97" s="30">
        <v>91.390727999999996</v>
      </c>
    </row>
    <row r="98" spans="1:15" x14ac:dyDescent="0.2">
      <c r="A98" s="19" t="s">
        <v>131</v>
      </c>
      <c r="B98" s="20">
        <v>1446</v>
      </c>
      <c r="C98" s="20">
        <v>655</v>
      </c>
      <c r="D98" s="20">
        <v>1104</v>
      </c>
      <c r="E98" s="20">
        <v>89</v>
      </c>
      <c r="F98" s="20">
        <v>607</v>
      </c>
      <c r="G98" s="20">
        <v>607</v>
      </c>
      <c r="H98" s="20">
        <v>634</v>
      </c>
      <c r="I98" s="20">
        <v>354</v>
      </c>
      <c r="J98" s="20">
        <v>370</v>
      </c>
      <c r="K98" s="20">
        <v>237</v>
      </c>
      <c r="L98" s="20">
        <v>45</v>
      </c>
      <c r="M98" s="20">
        <v>61</v>
      </c>
      <c r="N98" s="20">
        <v>33</v>
      </c>
      <c r="O98" s="20">
        <v>1352</v>
      </c>
    </row>
    <row r="99" spans="1:15" x14ac:dyDescent="0.2">
      <c r="A99" s="21" t="s">
        <v>126</v>
      </c>
      <c r="B99" s="30">
        <v>100</v>
      </c>
      <c r="C99" s="30">
        <v>45.297372000000003</v>
      </c>
      <c r="D99" s="30">
        <v>76.348547999999994</v>
      </c>
      <c r="E99" s="30">
        <v>6.1549100000000001</v>
      </c>
      <c r="F99" s="30">
        <v>41.977870000000003</v>
      </c>
      <c r="G99" s="30">
        <v>41.977870000000003</v>
      </c>
      <c r="H99" s="30">
        <v>43.845089999999999</v>
      </c>
      <c r="I99" s="30">
        <v>24.481328000000001</v>
      </c>
      <c r="J99" s="30">
        <v>25.587827999999998</v>
      </c>
      <c r="K99" s="30">
        <v>16.390041</v>
      </c>
      <c r="L99" s="30">
        <v>3.1120329999999998</v>
      </c>
      <c r="M99" s="30">
        <v>4.218534</v>
      </c>
      <c r="N99" s="30">
        <v>2.2821579999999999</v>
      </c>
      <c r="O99" s="30">
        <v>93.499307999999999</v>
      </c>
    </row>
    <row r="100" spans="1:15" x14ac:dyDescent="0.2">
      <c r="A100" s="19" t="s">
        <v>392</v>
      </c>
      <c r="B100" s="20">
        <v>150</v>
      </c>
      <c r="C100" s="20">
        <v>102</v>
      </c>
      <c r="D100" s="20">
        <v>116</v>
      </c>
      <c r="E100" s="20">
        <v>33</v>
      </c>
      <c r="F100" s="20">
        <v>35</v>
      </c>
      <c r="G100" s="20">
        <v>78</v>
      </c>
      <c r="H100" s="20">
        <v>55</v>
      </c>
      <c r="I100" s="20">
        <v>29</v>
      </c>
      <c r="J100" s="20">
        <v>38</v>
      </c>
      <c r="K100" s="20">
        <v>22</v>
      </c>
      <c r="L100" s="20">
        <v>5</v>
      </c>
      <c r="M100" s="20">
        <v>4</v>
      </c>
      <c r="N100" s="20">
        <v>6</v>
      </c>
      <c r="O100" s="20">
        <v>140</v>
      </c>
    </row>
    <row r="101" spans="1:15" x14ac:dyDescent="0.2">
      <c r="A101" s="21" t="s">
        <v>126</v>
      </c>
      <c r="B101" s="30">
        <v>100</v>
      </c>
      <c r="C101" s="30">
        <v>68</v>
      </c>
      <c r="D101" s="30">
        <v>77.333332999999996</v>
      </c>
      <c r="E101" s="30">
        <v>22</v>
      </c>
      <c r="F101" s="30">
        <v>23.333333</v>
      </c>
      <c r="G101" s="30">
        <v>52</v>
      </c>
      <c r="H101" s="30">
        <v>36.666666999999997</v>
      </c>
      <c r="I101" s="30">
        <v>19.333333</v>
      </c>
      <c r="J101" s="30">
        <v>25.333333</v>
      </c>
      <c r="K101" s="30">
        <v>14.666667</v>
      </c>
      <c r="L101" s="30">
        <v>3.3333330000000001</v>
      </c>
      <c r="M101" s="30">
        <v>2.6666669999999999</v>
      </c>
      <c r="N101" s="30">
        <v>4</v>
      </c>
      <c r="O101" s="30">
        <v>93.333332999999996</v>
      </c>
    </row>
    <row r="102" spans="1:15" x14ac:dyDescent="0.2">
      <c r="A102" s="19" t="s">
        <v>132</v>
      </c>
      <c r="B102" s="20">
        <v>372</v>
      </c>
      <c r="C102" s="20">
        <v>164</v>
      </c>
      <c r="D102" s="20">
        <v>251</v>
      </c>
      <c r="E102" s="20">
        <v>15</v>
      </c>
      <c r="F102" s="20">
        <v>101</v>
      </c>
      <c r="G102" s="20">
        <v>171</v>
      </c>
      <c r="H102" s="20">
        <v>146</v>
      </c>
      <c r="I102" s="20">
        <v>88</v>
      </c>
      <c r="J102" s="20">
        <v>94</v>
      </c>
      <c r="K102" s="20">
        <v>66</v>
      </c>
      <c r="L102" s="20">
        <v>15</v>
      </c>
      <c r="M102" s="20">
        <v>24</v>
      </c>
      <c r="N102" s="20">
        <v>11</v>
      </c>
      <c r="O102" s="20">
        <v>337</v>
      </c>
    </row>
    <row r="103" spans="1:15" x14ac:dyDescent="0.2">
      <c r="A103" s="21" t="s">
        <v>126</v>
      </c>
      <c r="B103" s="30">
        <v>100</v>
      </c>
      <c r="C103" s="30">
        <v>44.086022</v>
      </c>
      <c r="D103" s="30">
        <v>67.473117999999999</v>
      </c>
      <c r="E103" s="30">
        <v>4.0322579999999997</v>
      </c>
      <c r="F103" s="30">
        <v>27.150538000000001</v>
      </c>
      <c r="G103" s="30">
        <v>45.967742000000001</v>
      </c>
      <c r="H103" s="30">
        <v>39.247312000000001</v>
      </c>
      <c r="I103" s="30">
        <v>23.655913999999999</v>
      </c>
      <c r="J103" s="30">
        <v>25.268816999999999</v>
      </c>
      <c r="K103" s="30">
        <v>17.741935000000002</v>
      </c>
      <c r="L103" s="30">
        <v>4.0322579999999997</v>
      </c>
      <c r="M103" s="30">
        <v>6.451613</v>
      </c>
      <c r="N103" s="30">
        <v>2.9569890000000001</v>
      </c>
      <c r="O103" s="30">
        <v>90.591397999999998</v>
      </c>
    </row>
    <row r="104" spans="1:15" x14ac:dyDescent="0.2">
      <c r="A104" s="19" t="s">
        <v>867</v>
      </c>
      <c r="B104" s="20">
        <v>69</v>
      </c>
      <c r="C104" s="20">
        <v>32</v>
      </c>
      <c r="D104" s="20">
        <v>52</v>
      </c>
      <c r="E104" s="20">
        <v>8</v>
      </c>
      <c r="F104" s="20">
        <v>18</v>
      </c>
      <c r="G104" s="20">
        <v>23</v>
      </c>
      <c r="H104" s="20">
        <v>24</v>
      </c>
      <c r="I104" s="20">
        <v>11</v>
      </c>
      <c r="J104" s="20">
        <v>13</v>
      </c>
      <c r="K104" s="20">
        <v>7</v>
      </c>
      <c r="L104" s="20">
        <v>2</v>
      </c>
      <c r="M104" s="20">
        <v>6</v>
      </c>
      <c r="N104" s="20">
        <v>3</v>
      </c>
      <c r="O104" s="20">
        <v>60</v>
      </c>
    </row>
    <row r="105" spans="1:15" x14ac:dyDescent="0.2">
      <c r="A105" s="21" t="s">
        <v>126</v>
      </c>
      <c r="B105" s="30">
        <v>100</v>
      </c>
      <c r="C105" s="30">
        <v>46.376812000000001</v>
      </c>
      <c r="D105" s="30">
        <v>75.362318999999999</v>
      </c>
      <c r="E105" s="30">
        <v>11.594203</v>
      </c>
      <c r="F105" s="30">
        <v>26.086957000000002</v>
      </c>
      <c r="G105" s="30">
        <v>33.333333000000003</v>
      </c>
      <c r="H105" s="30">
        <v>34.782609000000001</v>
      </c>
      <c r="I105" s="30">
        <v>15.942029</v>
      </c>
      <c r="J105" s="30">
        <v>18.840579999999999</v>
      </c>
      <c r="K105" s="30">
        <v>10.144928</v>
      </c>
      <c r="L105" s="30">
        <v>2.8985509999999999</v>
      </c>
      <c r="M105" s="30">
        <v>8.6956520000000008</v>
      </c>
      <c r="N105" s="30">
        <v>4.3478260000000004</v>
      </c>
      <c r="O105" s="30">
        <v>86.956522000000007</v>
      </c>
    </row>
    <row r="106" spans="1:15" x14ac:dyDescent="0.2">
      <c r="A106" s="18" t="s">
        <v>133</v>
      </c>
      <c r="B106" s="17">
        <v>92</v>
      </c>
      <c r="C106" s="17">
        <v>48</v>
      </c>
      <c r="D106" s="17">
        <v>62</v>
      </c>
      <c r="E106" s="17">
        <v>12</v>
      </c>
      <c r="F106" s="17">
        <v>25</v>
      </c>
      <c r="G106" s="17">
        <v>31</v>
      </c>
      <c r="H106" s="17">
        <v>18</v>
      </c>
      <c r="I106" s="17">
        <v>19</v>
      </c>
      <c r="J106" s="17">
        <v>21</v>
      </c>
      <c r="K106" s="17">
        <v>17</v>
      </c>
      <c r="L106" s="17">
        <v>6</v>
      </c>
      <c r="M106" s="17">
        <v>3</v>
      </c>
      <c r="N106" s="17">
        <v>7</v>
      </c>
      <c r="O106" s="17">
        <v>82</v>
      </c>
    </row>
    <row r="107" spans="1:15" x14ac:dyDescent="0.2">
      <c r="A107" s="21" t="s">
        <v>126</v>
      </c>
      <c r="B107" s="30">
        <v>100</v>
      </c>
      <c r="C107" s="30">
        <v>52.173912999999999</v>
      </c>
      <c r="D107" s="30">
        <v>67.391304000000005</v>
      </c>
      <c r="E107" s="30">
        <v>13.043478</v>
      </c>
      <c r="F107" s="30">
        <v>27.173912999999999</v>
      </c>
      <c r="G107" s="30">
        <v>33.695652000000003</v>
      </c>
      <c r="H107" s="30">
        <v>19.565217000000001</v>
      </c>
      <c r="I107" s="30">
        <v>20.652173999999999</v>
      </c>
      <c r="J107" s="30">
        <v>22.826087000000001</v>
      </c>
      <c r="K107" s="30">
        <v>18.478261</v>
      </c>
      <c r="L107" s="30">
        <v>6.5217390000000002</v>
      </c>
      <c r="M107" s="30">
        <v>3.2608700000000002</v>
      </c>
      <c r="N107" s="30">
        <v>7.6086960000000001</v>
      </c>
      <c r="O107" s="30">
        <v>89.130435000000006</v>
      </c>
    </row>
    <row r="108" spans="1:15" x14ac:dyDescent="0.2">
      <c r="A108" s="19" t="s">
        <v>134</v>
      </c>
      <c r="B108" s="20">
        <v>813</v>
      </c>
      <c r="C108" s="20">
        <v>368</v>
      </c>
      <c r="D108" s="20">
        <v>615</v>
      </c>
      <c r="E108" s="20">
        <v>52</v>
      </c>
      <c r="F108" s="20">
        <v>337</v>
      </c>
      <c r="G108" s="20">
        <v>318</v>
      </c>
      <c r="H108" s="20">
        <v>342</v>
      </c>
      <c r="I108" s="20">
        <v>203</v>
      </c>
      <c r="J108" s="20">
        <v>190</v>
      </c>
      <c r="K108" s="20">
        <v>150</v>
      </c>
      <c r="L108" s="20">
        <v>25</v>
      </c>
      <c r="M108" s="20">
        <v>37</v>
      </c>
      <c r="N108" s="20">
        <v>17</v>
      </c>
      <c r="O108" s="20">
        <v>759</v>
      </c>
    </row>
    <row r="109" spans="1:15" x14ac:dyDescent="0.2">
      <c r="A109" s="21" t="s">
        <v>126</v>
      </c>
      <c r="B109" s="30">
        <v>100</v>
      </c>
      <c r="C109" s="30">
        <v>45.264453000000003</v>
      </c>
      <c r="D109" s="30">
        <v>75.645756000000006</v>
      </c>
      <c r="E109" s="30">
        <v>6.396064</v>
      </c>
      <c r="F109" s="30">
        <v>41.451414999999997</v>
      </c>
      <c r="G109" s="30">
        <v>39.114390999999998</v>
      </c>
      <c r="H109" s="30">
        <v>42.066420999999998</v>
      </c>
      <c r="I109" s="30">
        <v>24.969249999999999</v>
      </c>
      <c r="J109" s="30">
        <v>23.370234</v>
      </c>
      <c r="K109" s="30">
        <v>18.450185000000001</v>
      </c>
      <c r="L109" s="30">
        <v>3.0750310000000001</v>
      </c>
      <c r="M109" s="30">
        <v>4.5510460000000004</v>
      </c>
      <c r="N109" s="30">
        <v>2.091021</v>
      </c>
      <c r="O109" s="30">
        <v>93.357934</v>
      </c>
    </row>
    <row r="110" spans="1:15" x14ac:dyDescent="0.2">
      <c r="A110" s="19" t="s">
        <v>393</v>
      </c>
      <c r="B110" s="20">
        <v>65</v>
      </c>
      <c r="C110" s="20">
        <v>43</v>
      </c>
      <c r="D110" s="20">
        <v>47</v>
      </c>
      <c r="E110" s="20">
        <v>14</v>
      </c>
      <c r="F110" s="20">
        <v>15</v>
      </c>
      <c r="G110" s="20">
        <v>30</v>
      </c>
      <c r="H110" s="20">
        <v>27</v>
      </c>
      <c r="I110" s="20">
        <v>14</v>
      </c>
      <c r="J110" s="20">
        <v>15</v>
      </c>
      <c r="K110" s="20">
        <v>10</v>
      </c>
      <c r="L110" s="20">
        <v>3</v>
      </c>
      <c r="M110" s="20">
        <v>3</v>
      </c>
      <c r="N110" s="20">
        <v>4</v>
      </c>
      <c r="O110" s="20">
        <v>58</v>
      </c>
    </row>
    <row r="111" spans="1:15" x14ac:dyDescent="0.2">
      <c r="A111" s="21" t="s">
        <v>126</v>
      </c>
      <c r="B111" s="30">
        <v>100</v>
      </c>
      <c r="C111" s="30">
        <v>66.153846000000001</v>
      </c>
      <c r="D111" s="30">
        <v>72.307692000000003</v>
      </c>
      <c r="E111" s="30">
        <v>21.538461999999999</v>
      </c>
      <c r="F111" s="30">
        <v>23.076923000000001</v>
      </c>
      <c r="G111" s="30">
        <v>46.153846000000001</v>
      </c>
      <c r="H111" s="30">
        <v>41.538462000000003</v>
      </c>
      <c r="I111" s="30">
        <v>21.538461999999999</v>
      </c>
      <c r="J111" s="30">
        <v>23.076923000000001</v>
      </c>
      <c r="K111" s="30">
        <v>15.384615</v>
      </c>
      <c r="L111" s="30">
        <v>4.6153849999999998</v>
      </c>
      <c r="M111" s="30">
        <v>4.6153849999999998</v>
      </c>
      <c r="N111" s="30">
        <v>6.1538459999999997</v>
      </c>
      <c r="O111" s="30">
        <v>89.230768999999995</v>
      </c>
    </row>
    <row r="112" spans="1:15" x14ac:dyDescent="0.2">
      <c r="A112" s="19" t="s">
        <v>135</v>
      </c>
      <c r="B112" s="20">
        <v>83</v>
      </c>
      <c r="C112" s="20">
        <v>30</v>
      </c>
      <c r="D112" s="20">
        <v>50</v>
      </c>
      <c r="E112" s="20">
        <v>3</v>
      </c>
      <c r="F112" s="20">
        <v>22</v>
      </c>
      <c r="G112" s="20">
        <v>37</v>
      </c>
      <c r="H112" s="20">
        <v>25</v>
      </c>
      <c r="I112" s="20">
        <v>16</v>
      </c>
      <c r="J112" s="20">
        <v>12</v>
      </c>
      <c r="K112" s="20">
        <v>19</v>
      </c>
      <c r="L112" s="20">
        <v>5</v>
      </c>
      <c r="M112" s="20">
        <v>6</v>
      </c>
      <c r="N112" s="20">
        <v>5</v>
      </c>
      <c r="O112" s="20">
        <v>72</v>
      </c>
    </row>
    <row r="113" spans="1:15" x14ac:dyDescent="0.2">
      <c r="A113" s="21" t="s">
        <v>126</v>
      </c>
      <c r="B113" s="30">
        <v>100</v>
      </c>
      <c r="C113" s="30">
        <v>36.144578000000003</v>
      </c>
      <c r="D113" s="30">
        <v>60.240963999999998</v>
      </c>
      <c r="E113" s="30">
        <v>3.6144579999999999</v>
      </c>
      <c r="F113" s="30">
        <v>26.506024</v>
      </c>
      <c r="G113" s="30">
        <v>44.578313000000001</v>
      </c>
      <c r="H113" s="30">
        <v>30.120481999999999</v>
      </c>
      <c r="I113" s="30">
        <v>19.277107999999998</v>
      </c>
      <c r="J113" s="30">
        <v>14.457831000000001</v>
      </c>
      <c r="K113" s="30">
        <v>22.891566000000001</v>
      </c>
      <c r="L113" s="30">
        <v>6.0240960000000001</v>
      </c>
      <c r="M113" s="30">
        <v>7.2289159999999999</v>
      </c>
      <c r="N113" s="30">
        <v>6.0240960000000001</v>
      </c>
      <c r="O113" s="30">
        <v>86.746988000000002</v>
      </c>
    </row>
    <row r="114" spans="1:15" x14ac:dyDescent="0.2">
      <c r="A114" s="19" t="s">
        <v>868</v>
      </c>
      <c r="B114" s="20">
        <v>39</v>
      </c>
      <c r="C114" s="20">
        <v>22</v>
      </c>
      <c r="D114" s="20">
        <v>30</v>
      </c>
      <c r="E114" s="20">
        <v>5</v>
      </c>
      <c r="F114" s="20">
        <v>12</v>
      </c>
      <c r="G114" s="20">
        <v>15</v>
      </c>
      <c r="H114" s="20">
        <v>11</v>
      </c>
      <c r="I114" s="20">
        <v>3</v>
      </c>
      <c r="J114" s="20">
        <v>9</v>
      </c>
      <c r="K114" s="20">
        <v>6</v>
      </c>
      <c r="L114" s="20">
        <v>0</v>
      </c>
      <c r="M114" s="20">
        <v>2</v>
      </c>
      <c r="N114" s="20">
        <v>3</v>
      </c>
      <c r="O114" s="20">
        <v>34</v>
      </c>
    </row>
    <row r="115" spans="1:15" x14ac:dyDescent="0.2">
      <c r="A115" s="21" t="s">
        <v>126</v>
      </c>
      <c r="B115" s="30">
        <v>100</v>
      </c>
      <c r="C115" s="30">
        <v>56.410255999999997</v>
      </c>
      <c r="D115" s="30">
        <v>76.923077000000006</v>
      </c>
      <c r="E115" s="30">
        <v>12.820513</v>
      </c>
      <c r="F115" s="30">
        <v>30.769231000000001</v>
      </c>
      <c r="G115" s="30">
        <v>38.461537999999997</v>
      </c>
      <c r="H115" s="30">
        <v>28.205127999999998</v>
      </c>
      <c r="I115" s="30">
        <v>7.6923079999999997</v>
      </c>
      <c r="J115" s="30">
        <v>23.076923000000001</v>
      </c>
      <c r="K115" s="30">
        <v>15.384615</v>
      </c>
      <c r="L115" s="30">
        <v>0</v>
      </c>
      <c r="M115" s="30">
        <v>5.1282050000000003</v>
      </c>
      <c r="N115" s="30">
        <v>7.6923079999999997</v>
      </c>
      <c r="O115" s="30">
        <v>87.179486999999995</v>
      </c>
    </row>
    <row r="116" spans="1:15" x14ac:dyDescent="0.2">
      <c r="A116" s="18" t="s">
        <v>136</v>
      </c>
      <c r="B116" s="17">
        <v>59</v>
      </c>
      <c r="C116" s="17">
        <v>30</v>
      </c>
      <c r="D116" s="17">
        <v>46</v>
      </c>
      <c r="E116" s="17">
        <v>9</v>
      </c>
      <c r="F116" s="17">
        <v>15</v>
      </c>
      <c r="G116" s="17">
        <v>34</v>
      </c>
      <c r="H116" s="17">
        <v>30</v>
      </c>
      <c r="I116" s="17">
        <v>19</v>
      </c>
      <c r="J116" s="17">
        <v>20</v>
      </c>
      <c r="K116" s="17">
        <v>13</v>
      </c>
      <c r="L116" s="17">
        <v>5</v>
      </c>
      <c r="M116" s="17">
        <v>3</v>
      </c>
      <c r="N116" s="17">
        <v>0</v>
      </c>
      <c r="O116" s="17">
        <v>56</v>
      </c>
    </row>
    <row r="117" spans="1:15" x14ac:dyDescent="0.2">
      <c r="A117" s="21" t="s">
        <v>126</v>
      </c>
      <c r="B117" s="30">
        <v>100</v>
      </c>
      <c r="C117" s="30">
        <v>50.847458000000003</v>
      </c>
      <c r="D117" s="30">
        <v>77.966102000000006</v>
      </c>
      <c r="E117" s="30">
        <v>15.254237</v>
      </c>
      <c r="F117" s="30">
        <v>25.423729000000002</v>
      </c>
      <c r="G117" s="30">
        <v>57.627119</v>
      </c>
      <c r="H117" s="30">
        <v>50.847458000000003</v>
      </c>
      <c r="I117" s="30">
        <v>32.203389999999999</v>
      </c>
      <c r="J117" s="30">
        <v>33.898305000000001</v>
      </c>
      <c r="K117" s="30">
        <v>22.033898000000001</v>
      </c>
      <c r="L117" s="30">
        <v>8.4745760000000008</v>
      </c>
      <c r="M117" s="30">
        <v>5.084746</v>
      </c>
      <c r="N117" s="30">
        <v>0</v>
      </c>
      <c r="O117" s="30">
        <v>94.915254000000004</v>
      </c>
    </row>
    <row r="118" spans="1:15" x14ac:dyDescent="0.2">
      <c r="A118" s="19" t="s">
        <v>134</v>
      </c>
      <c r="B118" s="20">
        <v>632</v>
      </c>
      <c r="C118" s="20">
        <v>287</v>
      </c>
      <c r="D118" s="20">
        <v>488</v>
      </c>
      <c r="E118" s="20">
        <v>37</v>
      </c>
      <c r="F118" s="20">
        <v>269</v>
      </c>
      <c r="G118" s="20">
        <v>289</v>
      </c>
      <c r="H118" s="20">
        <v>291</v>
      </c>
      <c r="I118" s="20">
        <v>151</v>
      </c>
      <c r="J118" s="20">
        <v>180</v>
      </c>
      <c r="K118" s="20">
        <v>87</v>
      </c>
      <c r="L118" s="20">
        <v>20</v>
      </c>
      <c r="M118" s="20">
        <v>24</v>
      </c>
      <c r="N118" s="20">
        <v>16</v>
      </c>
      <c r="O118" s="20">
        <v>592</v>
      </c>
    </row>
    <row r="119" spans="1:15" x14ac:dyDescent="0.2">
      <c r="A119" s="21" t="s">
        <v>126</v>
      </c>
      <c r="B119" s="30">
        <v>100</v>
      </c>
      <c r="C119" s="30">
        <v>45.411391999999999</v>
      </c>
      <c r="D119" s="30">
        <v>77.215190000000007</v>
      </c>
      <c r="E119" s="30">
        <v>5.8544299999999998</v>
      </c>
      <c r="F119" s="30">
        <v>42.563291</v>
      </c>
      <c r="G119" s="30">
        <v>45.727848000000002</v>
      </c>
      <c r="H119" s="30">
        <v>46.044303999999997</v>
      </c>
      <c r="I119" s="30">
        <v>23.892405</v>
      </c>
      <c r="J119" s="30">
        <v>28.481013000000001</v>
      </c>
      <c r="K119" s="30">
        <v>13.765822999999999</v>
      </c>
      <c r="L119" s="30">
        <v>3.1645569999999998</v>
      </c>
      <c r="M119" s="30">
        <v>3.7974679999999998</v>
      </c>
      <c r="N119" s="30">
        <v>2.5316459999999998</v>
      </c>
      <c r="O119" s="30">
        <v>93.670885999999996</v>
      </c>
    </row>
    <row r="120" spans="1:15" x14ac:dyDescent="0.2">
      <c r="A120" s="19" t="s">
        <v>393</v>
      </c>
      <c r="B120" s="20">
        <v>85</v>
      </c>
      <c r="C120" s="20">
        <v>59</v>
      </c>
      <c r="D120" s="20">
        <v>69</v>
      </c>
      <c r="E120" s="20">
        <v>19</v>
      </c>
      <c r="F120" s="20">
        <v>20</v>
      </c>
      <c r="G120" s="20">
        <v>48</v>
      </c>
      <c r="H120" s="20">
        <v>28</v>
      </c>
      <c r="I120" s="20">
        <v>15</v>
      </c>
      <c r="J120" s="20">
        <v>23</v>
      </c>
      <c r="K120" s="20">
        <v>12</v>
      </c>
      <c r="L120" s="20">
        <v>2</v>
      </c>
      <c r="M120" s="20">
        <v>1</v>
      </c>
      <c r="N120" s="20">
        <v>2</v>
      </c>
      <c r="O120" s="20">
        <v>82</v>
      </c>
    </row>
    <row r="121" spans="1:15" x14ac:dyDescent="0.2">
      <c r="A121" s="21" t="s">
        <v>126</v>
      </c>
      <c r="B121" s="30">
        <v>100</v>
      </c>
      <c r="C121" s="30">
        <v>69.411765000000003</v>
      </c>
      <c r="D121" s="30">
        <v>81.176471000000006</v>
      </c>
      <c r="E121" s="30">
        <v>22.352941000000001</v>
      </c>
      <c r="F121" s="30">
        <v>23.529412000000001</v>
      </c>
      <c r="G121" s="30">
        <v>56.470587999999999</v>
      </c>
      <c r="H121" s="30">
        <v>32.941175999999999</v>
      </c>
      <c r="I121" s="30">
        <v>17.647058999999999</v>
      </c>
      <c r="J121" s="30">
        <v>27.058824000000001</v>
      </c>
      <c r="K121" s="30">
        <v>14.117647</v>
      </c>
      <c r="L121" s="30">
        <v>2.3529409999999999</v>
      </c>
      <c r="M121" s="30">
        <v>1.176471</v>
      </c>
      <c r="N121" s="30">
        <v>2.3529409999999999</v>
      </c>
      <c r="O121" s="30">
        <v>96.470588000000006</v>
      </c>
    </row>
    <row r="122" spans="1:15" x14ac:dyDescent="0.2">
      <c r="A122" s="19" t="s">
        <v>135</v>
      </c>
      <c r="B122" s="20">
        <v>289</v>
      </c>
      <c r="C122" s="20">
        <v>134</v>
      </c>
      <c r="D122" s="20">
        <v>201</v>
      </c>
      <c r="E122" s="20">
        <v>12</v>
      </c>
      <c r="F122" s="20">
        <v>79</v>
      </c>
      <c r="G122" s="20">
        <v>134</v>
      </c>
      <c r="H122" s="20">
        <v>121</v>
      </c>
      <c r="I122" s="20">
        <v>72</v>
      </c>
      <c r="J122" s="20">
        <v>82</v>
      </c>
      <c r="K122" s="20">
        <v>47</v>
      </c>
      <c r="L122" s="20">
        <v>10</v>
      </c>
      <c r="M122" s="20">
        <v>18</v>
      </c>
      <c r="N122" s="20">
        <v>6</v>
      </c>
      <c r="O122" s="20">
        <v>265</v>
      </c>
    </row>
    <row r="123" spans="1:15" x14ac:dyDescent="0.2">
      <c r="A123" s="21" t="s">
        <v>126</v>
      </c>
      <c r="B123" s="30">
        <v>100</v>
      </c>
      <c r="C123" s="30">
        <v>46.366782000000001</v>
      </c>
      <c r="D123" s="30">
        <v>69.550173000000001</v>
      </c>
      <c r="E123" s="30">
        <v>4.1522490000000003</v>
      </c>
      <c r="F123" s="30">
        <v>27.335640000000001</v>
      </c>
      <c r="G123" s="30">
        <v>46.366782000000001</v>
      </c>
      <c r="H123" s="30">
        <v>41.868512000000003</v>
      </c>
      <c r="I123" s="30">
        <v>24.913495000000001</v>
      </c>
      <c r="J123" s="30">
        <v>28.373702000000002</v>
      </c>
      <c r="K123" s="30">
        <v>16.262975999999998</v>
      </c>
      <c r="L123" s="30">
        <v>3.4602080000000002</v>
      </c>
      <c r="M123" s="30">
        <v>6.2283739999999996</v>
      </c>
      <c r="N123" s="30">
        <v>2.0761250000000002</v>
      </c>
      <c r="O123" s="30">
        <v>91.695502000000005</v>
      </c>
    </row>
    <row r="124" spans="1:15" x14ac:dyDescent="0.2">
      <c r="A124" s="19" t="s">
        <v>868</v>
      </c>
      <c r="B124" s="20">
        <v>30</v>
      </c>
      <c r="C124" s="20">
        <v>10</v>
      </c>
      <c r="D124" s="20">
        <v>22</v>
      </c>
      <c r="E124" s="20">
        <v>3</v>
      </c>
      <c r="F124" s="20">
        <v>6</v>
      </c>
      <c r="G124" s="20">
        <v>8</v>
      </c>
      <c r="H124" s="20">
        <v>13</v>
      </c>
      <c r="I124" s="20">
        <v>8</v>
      </c>
      <c r="J124" s="20">
        <v>4</v>
      </c>
      <c r="K124" s="20">
        <v>1</v>
      </c>
      <c r="L124" s="20">
        <v>2</v>
      </c>
      <c r="M124" s="20">
        <v>4</v>
      </c>
      <c r="N124" s="20">
        <v>0</v>
      </c>
      <c r="O124" s="20">
        <v>26</v>
      </c>
    </row>
    <row r="125" spans="1:15" x14ac:dyDescent="0.2">
      <c r="A125" s="21" t="s">
        <v>126</v>
      </c>
      <c r="B125" s="30">
        <v>100</v>
      </c>
      <c r="C125" s="30">
        <v>33.333333000000003</v>
      </c>
      <c r="D125" s="30">
        <v>73.333332999999996</v>
      </c>
      <c r="E125" s="30">
        <v>10</v>
      </c>
      <c r="F125" s="30">
        <v>20</v>
      </c>
      <c r="G125" s="30">
        <v>26.666667</v>
      </c>
      <c r="H125" s="30">
        <v>43.333333000000003</v>
      </c>
      <c r="I125" s="30">
        <v>26.666667</v>
      </c>
      <c r="J125" s="30">
        <v>13.333333</v>
      </c>
      <c r="K125" s="30">
        <v>3.3333330000000001</v>
      </c>
      <c r="L125" s="30">
        <v>6.6666670000000003</v>
      </c>
      <c r="M125" s="30">
        <v>13.333333</v>
      </c>
      <c r="N125" s="30">
        <v>0</v>
      </c>
      <c r="O125" s="30">
        <v>86.666667000000004</v>
      </c>
    </row>
    <row r="126" spans="1:15" x14ac:dyDescent="0.2">
      <c r="A126" s="18" t="s">
        <v>869</v>
      </c>
      <c r="B126" s="18"/>
      <c r="C126" s="18"/>
      <c r="D126" s="18"/>
      <c r="E126" s="18"/>
      <c r="F126" s="18"/>
      <c r="G126" s="18"/>
      <c r="H126" s="18"/>
      <c r="I126" s="18"/>
      <c r="J126" s="18"/>
      <c r="K126" s="18"/>
      <c r="L126" s="18"/>
      <c r="M126" s="18"/>
      <c r="N126" s="18"/>
      <c r="O126" s="18"/>
    </row>
    <row r="127" spans="1:15" x14ac:dyDescent="0.2">
      <c r="A127" s="19" t="s">
        <v>870</v>
      </c>
      <c r="B127" s="20">
        <v>366</v>
      </c>
      <c r="C127" s="20">
        <v>193</v>
      </c>
      <c r="D127" s="20">
        <v>255</v>
      </c>
      <c r="E127" s="20">
        <v>50</v>
      </c>
      <c r="F127" s="20">
        <v>94</v>
      </c>
      <c r="G127" s="20">
        <v>184</v>
      </c>
      <c r="H127" s="20">
        <v>123</v>
      </c>
      <c r="I127" s="20">
        <v>85</v>
      </c>
      <c r="J127" s="20">
        <v>88</v>
      </c>
      <c r="K127" s="20">
        <v>68</v>
      </c>
      <c r="L127" s="20">
        <v>22</v>
      </c>
      <c r="M127" s="20">
        <v>9</v>
      </c>
      <c r="N127" s="20">
        <v>15</v>
      </c>
      <c r="O127" s="20">
        <v>342</v>
      </c>
    </row>
    <row r="128" spans="1:15" x14ac:dyDescent="0.2">
      <c r="A128" s="21" t="s">
        <v>126</v>
      </c>
      <c r="B128" s="30">
        <v>100</v>
      </c>
      <c r="C128" s="30">
        <v>52.732239999999997</v>
      </c>
      <c r="D128" s="30">
        <v>69.672130999999993</v>
      </c>
      <c r="E128" s="30">
        <v>13.661201999999999</v>
      </c>
      <c r="F128" s="30">
        <v>25.683060000000001</v>
      </c>
      <c r="G128" s="30">
        <v>50.273223999999999</v>
      </c>
      <c r="H128" s="30">
        <v>33.606557000000002</v>
      </c>
      <c r="I128" s="30">
        <v>23.224043999999999</v>
      </c>
      <c r="J128" s="30">
        <v>24.043716</v>
      </c>
      <c r="K128" s="30">
        <v>18.579235000000001</v>
      </c>
      <c r="L128" s="30">
        <v>6.010929</v>
      </c>
      <c r="M128" s="30">
        <v>2.4590160000000001</v>
      </c>
      <c r="N128" s="30">
        <v>4.0983609999999997</v>
      </c>
      <c r="O128" s="30">
        <v>93.442622999999998</v>
      </c>
    </row>
    <row r="129" spans="1:15" x14ac:dyDescent="0.2">
      <c r="A129" s="19" t="s">
        <v>871</v>
      </c>
      <c r="B129" s="20">
        <v>1212</v>
      </c>
      <c r="C129" s="20">
        <v>545</v>
      </c>
      <c r="D129" s="20">
        <v>929</v>
      </c>
      <c r="E129" s="20">
        <v>68</v>
      </c>
      <c r="F129" s="20">
        <v>511</v>
      </c>
      <c r="G129" s="20">
        <v>519</v>
      </c>
      <c r="H129" s="20">
        <v>541</v>
      </c>
      <c r="I129" s="20">
        <v>302</v>
      </c>
      <c r="J129" s="20">
        <v>313</v>
      </c>
      <c r="K129" s="20">
        <v>201</v>
      </c>
      <c r="L129" s="20">
        <v>32</v>
      </c>
      <c r="M129" s="20">
        <v>51</v>
      </c>
      <c r="N129" s="20">
        <v>27</v>
      </c>
      <c r="O129" s="20">
        <v>1134</v>
      </c>
    </row>
    <row r="130" spans="1:15" x14ac:dyDescent="0.2">
      <c r="A130" s="21" t="s">
        <v>126</v>
      </c>
      <c r="B130" s="30">
        <v>100</v>
      </c>
      <c r="C130" s="30">
        <v>44.966996999999999</v>
      </c>
      <c r="D130" s="30">
        <v>76.650165000000001</v>
      </c>
      <c r="E130" s="30">
        <v>5.6105609999999997</v>
      </c>
      <c r="F130" s="30">
        <v>42.161715999999998</v>
      </c>
      <c r="G130" s="30">
        <v>42.821781999999999</v>
      </c>
      <c r="H130" s="30">
        <v>44.636963999999999</v>
      </c>
      <c r="I130" s="30">
        <v>24.917491999999999</v>
      </c>
      <c r="J130" s="30">
        <v>25.825082999999999</v>
      </c>
      <c r="K130" s="30">
        <v>16.584157999999999</v>
      </c>
      <c r="L130" s="30">
        <v>2.6402640000000002</v>
      </c>
      <c r="M130" s="30">
        <v>4.2079209999999998</v>
      </c>
      <c r="N130" s="30">
        <v>2.2277230000000001</v>
      </c>
      <c r="O130" s="30">
        <v>93.564356000000004</v>
      </c>
    </row>
    <row r="131" spans="1:15" x14ac:dyDescent="0.2">
      <c r="A131" s="19" t="s">
        <v>137</v>
      </c>
      <c r="B131" s="20">
        <v>112</v>
      </c>
      <c r="C131" s="20">
        <v>59</v>
      </c>
      <c r="D131" s="20">
        <v>88</v>
      </c>
      <c r="E131" s="20">
        <v>10</v>
      </c>
      <c r="F131" s="20">
        <v>40</v>
      </c>
      <c r="G131" s="20">
        <v>46</v>
      </c>
      <c r="H131" s="20">
        <v>48</v>
      </c>
      <c r="I131" s="20">
        <v>27</v>
      </c>
      <c r="J131" s="20">
        <v>27</v>
      </c>
      <c r="K131" s="20">
        <v>23</v>
      </c>
      <c r="L131" s="20">
        <v>2</v>
      </c>
      <c r="M131" s="20">
        <v>7</v>
      </c>
      <c r="N131" s="20">
        <v>1</v>
      </c>
      <c r="O131" s="20">
        <v>104</v>
      </c>
    </row>
    <row r="132" spans="1:15" x14ac:dyDescent="0.2">
      <c r="A132" s="21" t="s">
        <v>126</v>
      </c>
      <c r="B132" s="30">
        <v>100</v>
      </c>
      <c r="C132" s="30">
        <v>52.678570999999998</v>
      </c>
      <c r="D132" s="30">
        <v>78.571428999999995</v>
      </c>
      <c r="E132" s="30">
        <v>8.9285709999999998</v>
      </c>
      <c r="F132" s="30">
        <v>35.714286000000001</v>
      </c>
      <c r="G132" s="30">
        <v>41.071429000000002</v>
      </c>
      <c r="H132" s="30">
        <v>42.857143000000001</v>
      </c>
      <c r="I132" s="30">
        <v>24.107143000000001</v>
      </c>
      <c r="J132" s="30">
        <v>24.107143000000001</v>
      </c>
      <c r="K132" s="30">
        <v>20.535713999999999</v>
      </c>
      <c r="L132" s="30">
        <v>1.785714</v>
      </c>
      <c r="M132" s="30">
        <v>6.25</v>
      </c>
      <c r="N132" s="30">
        <v>0.89285700000000001</v>
      </c>
      <c r="O132" s="30">
        <v>92.857142999999994</v>
      </c>
    </row>
    <row r="133" spans="1:15" x14ac:dyDescent="0.2">
      <c r="A133" s="19" t="s">
        <v>138</v>
      </c>
      <c r="B133" s="20">
        <v>673</v>
      </c>
      <c r="C133" s="20">
        <v>319</v>
      </c>
      <c r="D133" s="20">
        <v>511</v>
      </c>
      <c r="E133" s="20">
        <v>44</v>
      </c>
      <c r="F133" s="20">
        <v>252</v>
      </c>
      <c r="G133" s="20">
        <v>278</v>
      </c>
      <c r="H133" s="20">
        <v>302</v>
      </c>
      <c r="I133" s="20">
        <v>160</v>
      </c>
      <c r="J133" s="20">
        <v>186</v>
      </c>
      <c r="K133" s="20">
        <v>109</v>
      </c>
      <c r="L133" s="20">
        <v>20</v>
      </c>
      <c r="M133" s="20">
        <v>42</v>
      </c>
      <c r="N133" s="20">
        <v>15</v>
      </c>
      <c r="O133" s="20">
        <v>616</v>
      </c>
    </row>
    <row r="134" spans="1:15" x14ac:dyDescent="0.2">
      <c r="A134" s="21" t="s">
        <v>126</v>
      </c>
      <c r="B134" s="30">
        <v>100</v>
      </c>
      <c r="C134" s="30">
        <v>47.399703000000002</v>
      </c>
      <c r="D134" s="30">
        <v>75.928678000000005</v>
      </c>
      <c r="E134" s="30">
        <v>6.53789</v>
      </c>
      <c r="F134" s="30">
        <v>37.444279000000002</v>
      </c>
      <c r="G134" s="30">
        <v>41.307577999999999</v>
      </c>
      <c r="H134" s="30">
        <v>44.873699999999999</v>
      </c>
      <c r="I134" s="30">
        <v>23.774146000000002</v>
      </c>
      <c r="J134" s="30">
        <v>27.637443999999999</v>
      </c>
      <c r="K134" s="30">
        <v>16.196137</v>
      </c>
      <c r="L134" s="30">
        <v>2.971768</v>
      </c>
      <c r="M134" s="30">
        <v>6.2407130000000004</v>
      </c>
      <c r="N134" s="30">
        <v>2.2288260000000002</v>
      </c>
      <c r="O134" s="30">
        <v>91.530461000000003</v>
      </c>
    </row>
    <row r="135" spans="1:15" x14ac:dyDescent="0.2">
      <c r="A135" s="19" t="s">
        <v>872</v>
      </c>
      <c r="B135" s="20">
        <v>75</v>
      </c>
      <c r="C135" s="20">
        <v>43</v>
      </c>
      <c r="D135" s="20">
        <v>51</v>
      </c>
      <c r="E135" s="20">
        <v>4</v>
      </c>
      <c r="F135" s="20">
        <v>30</v>
      </c>
      <c r="G135" s="20">
        <v>35</v>
      </c>
      <c r="H135" s="20">
        <v>27</v>
      </c>
      <c r="I135" s="20">
        <v>15</v>
      </c>
      <c r="J135" s="20">
        <v>18</v>
      </c>
      <c r="K135" s="20">
        <v>9</v>
      </c>
      <c r="L135" s="20">
        <v>3</v>
      </c>
      <c r="M135" s="20">
        <v>5</v>
      </c>
      <c r="N135" s="20">
        <v>2</v>
      </c>
      <c r="O135" s="20">
        <v>68</v>
      </c>
    </row>
    <row r="136" spans="1:15" x14ac:dyDescent="0.2">
      <c r="A136" s="21" t="s">
        <v>126</v>
      </c>
      <c r="B136" s="30">
        <v>100</v>
      </c>
      <c r="C136" s="30">
        <v>57.333333000000003</v>
      </c>
      <c r="D136" s="30">
        <v>68</v>
      </c>
      <c r="E136" s="30">
        <v>5.3333329999999997</v>
      </c>
      <c r="F136" s="30">
        <v>40</v>
      </c>
      <c r="G136" s="30">
        <v>46.666666999999997</v>
      </c>
      <c r="H136" s="30">
        <v>36</v>
      </c>
      <c r="I136" s="30">
        <v>20</v>
      </c>
      <c r="J136" s="30">
        <v>24</v>
      </c>
      <c r="K136" s="30">
        <v>12</v>
      </c>
      <c r="L136" s="30">
        <v>4</v>
      </c>
      <c r="M136" s="30">
        <v>6.6666670000000003</v>
      </c>
      <c r="N136" s="30">
        <v>2.6666669999999999</v>
      </c>
      <c r="O136" s="30">
        <v>90.666667000000004</v>
      </c>
    </row>
    <row r="137" spans="1:15" x14ac:dyDescent="0.2">
      <c r="A137" s="19" t="s">
        <v>873</v>
      </c>
      <c r="B137" s="20">
        <v>178</v>
      </c>
      <c r="C137" s="20">
        <v>77</v>
      </c>
      <c r="D137" s="20">
        <v>128</v>
      </c>
      <c r="E137" s="20">
        <v>17</v>
      </c>
      <c r="F137" s="20">
        <v>55</v>
      </c>
      <c r="G137" s="20">
        <v>65</v>
      </c>
      <c r="H137" s="20">
        <v>65</v>
      </c>
      <c r="I137" s="20">
        <v>35</v>
      </c>
      <c r="J137" s="20">
        <v>39</v>
      </c>
      <c r="K137" s="20">
        <v>21</v>
      </c>
      <c r="L137" s="20">
        <v>10</v>
      </c>
      <c r="M137" s="20">
        <v>12</v>
      </c>
      <c r="N137" s="20">
        <v>8</v>
      </c>
      <c r="O137" s="20">
        <v>158</v>
      </c>
    </row>
    <row r="138" spans="1:15" x14ac:dyDescent="0.2">
      <c r="A138" s="21" t="s">
        <v>126</v>
      </c>
      <c r="B138" s="30">
        <v>100</v>
      </c>
      <c r="C138" s="30">
        <v>43.258426999999998</v>
      </c>
      <c r="D138" s="30">
        <v>71.910111999999998</v>
      </c>
      <c r="E138" s="30">
        <v>9.5505619999999993</v>
      </c>
      <c r="F138" s="30">
        <v>30.898876000000001</v>
      </c>
      <c r="G138" s="30">
        <v>36.516854000000002</v>
      </c>
      <c r="H138" s="30">
        <v>36.516854000000002</v>
      </c>
      <c r="I138" s="30">
        <v>19.662921000000001</v>
      </c>
      <c r="J138" s="30">
        <v>21.910112000000002</v>
      </c>
      <c r="K138" s="30">
        <v>11.797753</v>
      </c>
      <c r="L138" s="30">
        <v>5.6179779999999999</v>
      </c>
      <c r="M138" s="30">
        <v>6.7415729999999998</v>
      </c>
      <c r="N138" s="30">
        <v>4.4943819999999999</v>
      </c>
      <c r="O138" s="30">
        <v>88.764044999999996</v>
      </c>
    </row>
    <row r="139" spans="1:15" x14ac:dyDescent="0.2">
      <c r="A139" s="19" t="s">
        <v>1441</v>
      </c>
      <c r="B139" s="20">
        <v>1644</v>
      </c>
      <c r="C139" s="20">
        <v>761</v>
      </c>
      <c r="D139" s="20">
        <v>1248</v>
      </c>
      <c r="E139" s="20">
        <v>99</v>
      </c>
      <c r="F139" s="20">
        <v>652</v>
      </c>
      <c r="G139" s="20">
        <v>695</v>
      </c>
      <c r="H139" s="20">
        <v>719</v>
      </c>
      <c r="I139" s="20">
        <v>400</v>
      </c>
      <c r="J139" s="20">
        <v>429</v>
      </c>
      <c r="K139" s="20">
        <v>273</v>
      </c>
      <c r="L139" s="20">
        <v>46</v>
      </c>
      <c r="M139" s="20">
        <v>80</v>
      </c>
      <c r="N139" s="20">
        <v>37</v>
      </c>
      <c r="O139" s="20">
        <v>1527</v>
      </c>
    </row>
    <row r="140" spans="1:15" x14ac:dyDescent="0.2">
      <c r="A140" s="21" t="s">
        <v>126</v>
      </c>
      <c r="B140" s="30">
        <v>100</v>
      </c>
      <c r="C140" s="30">
        <v>46.289538</v>
      </c>
      <c r="D140" s="30">
        <v>75.912408999999997</v>
      </c>
      <c r="E140" s="30">
        <v>6.0218980000000002</v>
      </c>
      <c r="F140" s="30">
        <v>39.659367000000003</v>
      </c>
      <c r="G140" s="30">
        <v>42.274939000000003</v>
      </c>
      <c r="H140" s="30">
        <v>43.734793000000003</v>
      </c>
      <c r="I140" s="30">
        <v>24.3309</v>
      </c>
      <c r="J140" s="30">
        <v>26.094891000000001</v>
      </c>
      <c r="K140" s="30">
        <v>16.605839</v>
      </c>
      <c r="L140" s="30">
        <v>2.798054</v>
      </c>
      <c r="M140" s="30">
        <v>4.8661799999999999</v>
      </c>
      <c r="N140" s="30">
        <v>2.2506080000000002</v>
      </c>
      <c r="O140" s="30">
        <v>92.883212</v>
      </c>
    </row>
    <row r="141" spans="1:15" x14ac:dyDescent="0.2">
      <c r="A141" s="18" t="s">
        <v>874</v>
      </c>
      <c r="B141" s="18"/>
      <c r="C141" s="18"/>
      <c r="D141" s="18"/>
      <c r="E141" s="18"/>
      <c r="F141" s="18"/>
      <c r="G141" s="18"/>
      <c r="H141" s="18"/>
      <c r="I141" s="18"/>
      <c r="J141" s="18"/>
      <c r="K141" s="18"/>
      <c r="L141" s="18"/>
      <c r="M141" s="18"/>
      <c r="N141" s="18"/>
      <c r="O141" s="18"/>
    </row>
    <row r="142" spans="1:15" x14ac:dyDescent="0.2">
      <c r="A142" s="21" t="s">
        <v>875</v>
      </c>
      <c r="B142" s="34">
        <v>366</v>
      </c>
      <c r="C142" s="34">
        <v>193</v>
      </c>
      <c r="D142" s="34">
        <v>255</v>
      </c>
      <c r="E142" s="34">
        <v>50</v>
      </c>
      <c r="F142" s="34">
        <v>94</v>
      </c>
      <c r="G142" s="34">
        <v>184</v>
      </c>
      <c r="H142" s="34">
        <v>123</v>
      </c>
      <c r="I142" s="34">
        <v>85</v>
      </c>
      <c r="J142" s="34">
        <v>88</v>
      </c>
      <c r="K142" s="34">
        <v>68</v>
      </c>
      <c r="L142" s="34">
        <v>22</v>
      </c>
      <c r="M142" s="34">
        <v>9</v>
      </c>
      <c r="N142" s="34">
        <v>15</v>
      </c>
      <c r="O142" s="34">
        <v>342</v>
      </c>
    </row>
    <row r="143" spans="1:15" x14ac:dyDescent="0.2">
      <c r="A143" s="21" t="s">
        <v>126</v>
      </c>
      <c r="B143" s="30">
        <v>100</v>
      </c>
      <c r="C143" s="30">
        <v>52.732239999999997</v>
      </c>
      <c r="D143" s="30">
        <v>69.672130999999993</v>
      </c>
      <c r="E143" s="30">
        <v>13.661201999999999</v>
      </c>
      <c r="F143" s="30">
        <v>25.683060000000001</v>
      </c>
      <c r="G143" s="30">
        <v>50.273223999999999</v>
      </c>
      <c r="H143" s="30">
        <v>33.606557000000002</v>
      </c>
      <c r="I143" s="30">
        <v>23.224043999999999</v>
      </c>
      <c r="J143" s="30">
        <v>24.043716</v>
      </c>
      <c r="K143" s="30">
        <v>18.579235000000001</v>
      </c>
      <c r="L143" s="30">
        <v>6.010929</v>
      </c>
      <c r="M143" s="30">
        <v>2.4590160000000001</v>
      </c>
      <c r="N143" s="30">
        <v>4.0983609999999997</v>
      </c>
      <c r="O143" s="30">
        <v>93.442622999999998</v>
      </c>
    </row>
    <row r="144" spans="1:15" x14ac:dyDescent="0.2">
      <c r="A144" s="21" t="s">
        <v>876</v>
      </c>
      <c r="B144" s="34">
        <v>954</v>
      </c>
      <c r="C144" s="34">
        <v>428</v>
      </c>
      <c r="D144" s="34">
        <v>731</v>
      </c>
      <c r="E144" s="34">
        <v>58</v>
      </c>
      <c r="F144" s="34">
        <v>379</v>
      </c>
      <c r="G144" s="34">
        <v>400</v>
      </c>
      <c r="H144" s="34">
        <v>419</v>
      </c>
      <c r="I144" s="34">
        <v>246</v>
      </c>
      <c r="J144" s="34">
        <v>241</v>
      </c>
      <c r="K144" s="34">
        <v>157</v>
      </c>
      <c r="L144" s="34">
        <v>29</v>
      </c>
      <c r="M144" s="34">
        <v>37</v>
      </c>
      <c r="N144" s="34">
        <v>22</v>
      </c>
      <c r="O144" s="34">
        <v>895</v>
      </c>
    </row>
    <row r="145" spans="1:15" x14ac:dyDescent="0.2">
      <c r="A145" s="21" t="s">
        <v>126</v>
      </c>
      <c r="B145" s="30">
        <v>100</v>
      </c>
      <c r="C145" s="30">
        <v>44.863731999999999</v>
      </c>
      <c r="D145" s="30">
        <v>76.624737999999994</v>
      </c>
      <c r="E145" s="30">
        <v>6.0796650000000003</v>
      </c>
      <c r="F145" s="30">
        <v>39.727463</v>
      </c>
      <c r="G145" s="30">
        <v>41.928721000000003</v>
      </c>
      <c r="H145" s="30">
        <v>43.920335000000001</v>
      </c>
      <c r="I145" s="30">
        <v>25.786163999999999</v>
      </c>
      <c r="J145" s="30">
        <v>25.262055</v>
      </c>
      <c r="K145" s="30">
        <v>16.457023</v>
      </c>
      <c r="L145" s="30">
        <v>3.0398320000000001</v>
      </c>
      <c r="M145" s="30">
        <v>3.8784070000000002</v>
      </c>
      <c r="N145" s="30">
        <v>2.3060800000000001</v>
      </c>
      <c r="O145" s="30">
        <v>93.815513999999993</v>
      </c>
    </row>
    <row r="146" spans="1:15" x14ac:dyDescent="0.2">
      <c r="A146" s="19" t="s">
        <v>877</v>
      </c>
      <c r="B146" s="20">
        <v>345</v>
      </c>
      <c r="C146" s="20">
        <v>174</v>
      </c>
      <c r="D146" s="20">
        <v>261</v>
      </c>
      <c r="E146" s="20">
        <v>23</v>
      </c>
      <c r="F146" s="20">
        <v>139</v>
      </c>
      <c r="G146" s="20">
        <v>147</v>
      </c>
      <c r="H146" s="20">
        <v>146</v>
      </c>
      <c r="I146" s="20">
        <v>68</v>
      </c>
      <c r="J146" s="20">
        <v>103</v>
      </c>
      <c r="K146" s="20">
        <v>58</v>
      </c>
      <c r="L146" s="20">
        <v>9</v>
      </c>
      <c r="M146" s="20">
        <v>23</v>
      </c>
      <c r="N146" s="20">
        <v>7</v>
      </c>
      <c r="O146" s="20">
        <v>315</v>
      </c>
    </row>
    <row r="147" spans="1:15" x14ac:dyDescent="0.2">
      <c r="A147" s="21" t="s">
        <v>126</v>
      </c>
      <c r="B147" s="30">
        <v>100</v>
      </c>
      <c r="C147" s="30">
        <v>50.434783000000003</v>
      </c>
      <c r="D147" s="30">
        <v>75.652174000000002</v>
      </c>
      <c r="E147" s="30">
        <v>6.6666670000000003</v>
      </c>
      <c r="F147" s="30">
        <v>40.289855000000003</v>
      </c>
      <c r="G147" s="30">
        <v>42.608696000000002</v>
      </c>
      <c r="H147" s="30">
        <v>42.318840999999999</v>
      </c>
      <c r="I147" s="30">
        <v>19.710145000000001</v>
      </c>
      <c r="J147" s="30">
        <v>29.855072</v>
      </c>
      <c r="K147" s="30">
        <v>16.811593999999999</v>
      </c>
      <c r="L147" s="30">
        <v>2.6086960000000001</v>
      </c>
      <c r="M147" s="30">
        <v>6.6666670000000003</v>
      </c>
      <c r="N147" s="30">
        <v>2.0289860000000002</v>
      </c>
      <c r="O147" s="30">
        <v>91.304348000000005</v>
      </c>
    </row>
    <row r="148" spans="1:15" x14ac:dyDescent="0.2">
      <c r="A148" s="19" t="s">
        <v>878</v>
      </c>
      <c r="B148" s="20">
        <v>141</v>
      </c>
      <c r="C148" s="20">
        <v>69</v>
      </c>
      <c r="D148" s="20">
        <v>111</v>
      </c>
      <c r="E148" s="20">
        <v>6</v>
      </c>
      <c r="F148" s="20">
        <v>63</v>
      </c>
      <c r="G148" s="20">
        <v>60</v>
      </c>
      <c r="H148" s="20">
        <v>71</v>
      </c>
      <c r="I148" s="20">
        <v>39</v>
      </c>
      <c r="J148" s="20">
        <v>33</v>
      </c>
      <c r="K148" s="20">
        <v>25</v>
      </c>
      <c r="L148" s="20">
        <v>5</v>
      </c>
      <c r="M148" s="20">
        <v>6</v>
      </c>
      <c r="N148" s="20">
        <v>2</v>
      </c>
      <c r="O148" s="20">
        <v>133</v>
      </c>
    </row>
    <row r="149" spans="1:15" x14ac:dyDescent="0.2">
      <c r="A149" s="21" t="s">
        <v>126</v>
      </c>
      <c r="B149" s="30">
        <v>100</v>
      </c>
      <c r="C149" s="30">
        <v>48.936169999999997</v>
      </c>
      <c r="D149" s="30">
        <v>78.723404000000002</v>
      </c>
      <c r="E149" s="30">
        <v>4.2553190000000001</v>
      </c>
      <c r="F149" s="30">
        <v>44.680850999999997</v>
      </c>
      <c r="G149" s="30">
        <v>42.553190999999998</v>
      </c>
      <c r="H149" s="30">
        <v>50.354610000000001</v>
      </c>
      <c r="I149" s="30">
        <v>27.659573999999999</v>
      </c>
      <c r="J149" s="30">
        <v>23.404254999999999</v>
      </c>
      <c r="K149" s="30">
        <v>17.730495999999999</v>
      </c>
      <c r="L149" s="30">
        <v>3.5460989999999999</v>
      </c>
      <c r="M149" s="30">
        <v>4.2553190000000001</v>
      </c>
      <c r="N149" s="30">
        <v>1.4184399999999999</v>
      </c>
      <c r="O149" s="30">
        <v>94.326240999999996</v>
      </c>
    </row>
    <row r="150" spans="1:15" x14ac:dyDescent="0.2">
      <c r="A150" s="19" t="s">
        <v>879</v>
      </c>
      <c r="B150" s="20">
        <v>56</v>
      </c>
      <c r="C150" s="20">
        <v>29</v>
      </c>
      <c r="D150" s="20">
        <v>44</v>
      </c>
      <c r="E150" s="20">
        <v>6</v>
      </c>
      <c r="F150" s="20">
        <v>25</v>
      </c>
      <c r="G150" s="20">
        <v>28</v>
      </c>
      <c r="H150" s="20">
        <v>22</v>
      </c>
      <c r="I150" s="20">
        <v>11</v>
      </c>
      <c r="J150" s="20">
        <v>15</v>
      </c>
      <c r="K150" s="20">
        <v>9</v>
      </c>
      <c r="L150" s="20">
        <v>0</v>
      </c>
      <c r="M150" s="20">
        <v>1</v>
      </c>
      <c r="N150" s="20">
        <v>1</v>
      </c>
      <c r="O150" s="20">
        <v>54</v>
      </c>
    </row>
    <row r="151" spans="1:15" x14ac:dyDescent="0.2">
      <c r="A151" s="21" t="s">
        <v>126</v>
      </c>
      <c r="B151" s="30">
        <v>100</v>
      </c>
      <c r="C151" s="30">
        <v>51.785713999999999</v>
      </c>
      <c r="D151" s="30">
        <v>78.571428999999995</v>
      </c>
      <c r="E151" s="30">
        <v>10.714286</v>
      </c>
      <c r="F151" s="30">
        <v>44.642856999999999</v>
      </c>
      <c r="G151" s="30">
        <v>50</v>
      </c>
      <c r="H151" s="30">
        <v>39.285713999999999</v>
      </c>
      <c r="I151" s="30">
        <v>19.642856999999999</v>
      </c>
      <c r="J151" s="30">
        <v>26.785713999999999</v>
      </c>
      <c r="K151" s="30">
        <v>16.071428999999998</v>
      </c>
      <c r="L151" s="30">
        <v>0</v>
      </c>
      <c r="M151" s="30">
        <v>1.785714</v>
      </c>
      <c r="N151" s="30">
        <v>1.785714</v>
      </c>
      <c r="O151" s="30">
        <v>96.428571000000005</v>
      </c>
    </row>
    <row r="152" spans="1:15" x14ac:dyDescent="0.2">
      <c r="A152" s="19" t="s">
        <v>880</v>
      </c>
      <c r="B152" s="20">
        <v>48</v>
      </c>
      <c r="C152" s="20">
        <v>17</v>
      </c>
      <c r="D152" s="20">
        <v>29</v>
      </c>
      <c r="E152" s="20">
        <v>1</v>
      </c>
      <c r="F152" s="20">
        <v>6</v>
      </c>
      <c r="G152" s="20">
        <v>15</v>
      </c>
      <c r="H152" s="20">
        <v>20</v>
      </c>
      <c r="I152" s="20">
        <v>9</v>
      </c>
      <c r="J152" s="20">
        <v>13</v>
      </c>
      <c r="K152" s="20">
        <v>5</v>
      </c>
      <c r="L152" s="20">
        <v>1</v>
      </c>
      <c r="M152" s="20">
        <v>7</v>
      </c>
      <c r="N152" s="20">
        <v>1</v>
      </c>
      <c r="O152" s="20">
        <v>40</v>
      </c>
    </row>
    <row r="153" spans="1:15" x14ac:dyDescent="0.2">
      <c r="A153" s="21" t="s">
        <v>126</v>
      </c>
      <c r="B153" s="30">
        <v>100</v>
      </c>
      <c r="C153" s="30">
        <v>35.416666999999997</v>
      </c>
      <c r="D153" s="30">
        <v>60.416666999999997</v>
      </c>
      <c r="E153" s="30">
        <v>2.0833330000000001</v>
      </c>
      <c r="F153" s="30">
        <v>12.5</v>
      </c>
      <c r="G153" s="30">
        <v>31.25</v>
      </c>
      <c r="H153" s="30">
        <v>41.666666999999997</v>
      </c>
      <c r="I153" s="30">
        <v>18.75</v>
      </c>
      <c r="J153" s="30">
        <v>27.083333</v>
      </c>
      <c r="K153" s="30">
        <v>10.416667</v>
      </c>
      <c r="L153" s="30">
        <v>2.0833330000000001</v>
      </c>
      <c r="M153" s="30">
        <v>14.583333</v>
      </c>
      <c r="N153" s="30">
        <v>2.0833330000000001</v>
      </c>
      <c r="O153" s="30">
        <v>83.333332999999996</v>
      </c>
    </row>
    <row r="154" spans="1:15" x14ac:dyDescent="0.2">
      <c r="A154" s="19" t="s">
        <v>881</v>
      </c>
      <c r="B154" s="20">
        <v>20</v>
      </c>
      <c r="C154" s="20">
        <v>7</v>
      </c>
      <c r="D154" s="20">
        <v>13</v>
      </c>
      <c r="E154" s="20">
        <v>1</v>
      </c>
      <c r="F154" s="20">
        <v>6</v>
      </c>
      <c r="G154" s="20">
        <v>5</v>
      </c>
      <c r="H154" s="20">
        <v>9</v>
      </c>
      <c r="I154" s="20">
        <v>6</v>
      </c>
      <c r="J154" s="20">
        <v>3</v>
      </c>
      <c r="K154" s="20">
        <v>1</v>
      </c>
      <c r="L154" s="20">
        <v>0</v>
      </c>
      <c r="M154" s="20">
        <v>3</v>
      </c>
      <c r="N154" s="20">
        <v>1</v>
      </c>
      <c r="O154" s="20">
        <v>16</v>
      </c>
    </row>
    <row r="155" spans="1:15" x14ac:dyDescent="0.2">
      <c r="A155" s="21" t="s">
        <v>126</v>
      </c>
      <c r="B155" s="30">
        <v>100</v>
      </c>
      <c r="C155" s="30">
        <v>35</v>
      </c>
      <c r="D155" s="30">
        <v>65</v>
      </c>
      <c r="E155" s="30">
        <v>5</v>
      </c>
      <c r="F155" s="30">
        <v>30</v>
      </c>
      <c r="G155" s="30">
        <v>25</v>
      </c>
      <c r="H155" s="30">
        <v>45</v>
      </c>
      <c r="I155" s="30">
        <v>30</v>
      </c>
      <c r="J155" s="30">
        <v>15</v>
      </c>
      <c r="K155" s="30">
        <v>5</v>
      </c>
      <c r="L155" s="30">
        <v>0</v>
      </c>
      <c r="M155" s="30">
        <v>15</v>
      </c>
      <c r="N155" s="30">
        <v>5</v>
      </c>
      <c r="O155" s="30">
        <v>80</v>
      </c>
    </row>
    <row r="156" spans="1:15" x14ac:dyDescent="0.2">
      <c r="A156" s="19" t="s">
        <v>882</v>
      </c>
      <c r="B156" s="20">
        <v>4</v>
      </c>
      <c r="C156" s="20">
        <v>1</v>
      </c>
      <c r="D156" s="20">
        <v>2</v>
      </c>
      <c r="E156" s="20">
        <v>0</v>
      </c>
      <c r="F156" s="20">
        <v>0</v>
      </c>
      <c r="G156" s="20">
        <v>1</v>
      </c>
      <c r="H156" s="20">
        <v>2</v>
      </c>
      <c r="I156" s="20">
        <v>1</v>
      </c>
      <c r="J156" s="20">
        <v>1</v>
      </c>
      <c r="K156" s="20">
        <v>0</v>
      </c>
      <c r="L156" s="20">
        <v>1</v>
      </c>
      <c r="M156" s="20">
        <v>0</v>
      </c>
      <c r="N156" s="20">
        <v>1</v>
      </c>
      <c r="O156" s="20">
        <v>3</v>
      </c>
    </row>
    <row r="157" spans="1:15" x14ac:dyDescent="0.2">
      <c r="A157" s="21" t="s">
        <v>126</v>
      </c>
      <c r="B157" s="30">
        <v>100</v>
      </c>
      <c r="C157" s="30">
        <v>25</v>
      </c>
      <c r="D157" s="30">
        <v>50</v>
      </c>
      <c r="E157" s="30">
        <v>0</v>
      </c>
      <c r="F157" s="30">
        <v>0</v>
      </c>
      <c r="G157" s="30">
        <v>25</v>
      </c>
      <c r="H157" s="30">
        <v>50</v>
      </c>
      <c r="I157" s="30">
        <v>25</v>
      </c>
      <c r="J157" s="30">
        <v>25</v>
      </c>
      <c r="K157" s="30">
        <v>0</v>
      </c>
      <c r="L157" s="30">
        <v>25</v>
      </c>
      <c r="M157" s="30">
        <v>0</v>
      </c>
      <c r="N157" s="30">
        <v>25</v>
      </c>
      <c r="O157" s="30">
        <v>75</v>
      </c>
    </row>
    <row r="158" spans="1:15" x14ac:dyDescent="0.2">
      <c r="A158" s="19" t="s">
        <v>883</v>
      </c>
      <c r="B158" s="20">
        <v>2</v>
      </c>
      <c r="C158" s="20">
        <v>1</v>
      </c>
      <c r="D158" s="20">
        <v>2</v>
      </c>
      <c r="E158" s="20">
        <v>0</v>
      </c>
      <c r="F158" s="20">
        <v>0</v>
      </c>
      <c r="G158" s="20">
        <v>1</v>
      </c>
      <c r="H158" s="20">
        <v>2</v>
      </c>
      <c r="I158" s="20">
        <v>0</v>
      </c>
      <c r="J158" s="20">
        <v>2</v>
      </c>
      <c r="K158" s="20">
        <v>2</v>
      </c>
      <c r="L158" s="20">
        <v>0</v>
      </c>
      <c r="M158" s="20">
        <v>0</v>
      </c>
      <c r="N158" s="20">
        <v>0</v>
      </c>
      <c r="O158" s="20">
        <v>2</v>
      </c>
    </row>
    <row r="159" spans="1:15" x14ac:dyDescent="0.2">
      <c r="A159" s="21" t="s">
        <v>126</v>
      </c>
      <c r="B159" s="30">
        <v>100</v>
      </c>
      <c r="C159" s="30">
        <v>50</v>
      </c>
      <c r="D159" s="30">
        <v>100</v>
      </c>
      <c r="E159" s="30">
        <v>0</v>
      </c>
      <c r="F159" s="30">
        <v>0</v>
      </c>
      <c r="G159" s="30">
        <v>50</v>
      </c>
      <c r="H159" s="30">
        <v>100</v>
      </c>
      <c r="I159" s="30">
        <v>0</v>
      </c>
      <c r="J159" s="30">
        <v>100</v>
      </c>
      <c r="K159" s="30">
        <v>100</v>
      </c>
      <c r="L159" s="30">
        <v>0</v>
      </c>
      <c r="M159" s="30">
        <v>0</v>
      </c>
      <c r="N159" s="30">
        <v>0</v>
      </c>
      <c r="O159" s="30">
        <v>100</v>
      </c>
    </row>
    <row r="160" spans="1:15" x14ac:dyDescent="0.2">
      <c r="A160" s="19" t="s">
        <v>884</v>
      </c>
      <c r="B160" s="20">
        <v>2</v>
      </c>
      <c r="C160" s="20">
        <v>0</v>
      </c>
      <c r="D160" s="20">
        <v>1</v>
      </c>
      <c r="E160" s="20">
        <v>0</v>
      </c>
      <c r="F160" s="20">
        <v>0</v>
      </c>
      <c r="G160" s="20">
        <v>0</v>
      </c>
      <c r="H160" s="20">
        <v>0</v>
      </c>
      <c r="I160" s="20">
        <v>1</v>
      </c>
      <c r="J160" s="20">
        <v>1</v>
      </c>
      <c r="K160" s="20">
        <v>1</v>
      </c>
      <c r="L160" s="20">
        <v>0</v>
      </c>
      <c r="M160" s="20">
        <v>0</v>
      </c>
      <c r="N160" s="20">
        <v>0</v>
      </c>
      <c r="O160" s="20">
        <v>2</v>
      </c>
    </row>
    <row r="161" spans="1:15" x14ac:dyDescent="0.2">
      <c r="A161" s="21" t="s">
        <v>126</v>
      </c>
      <c r="B161" s="30">
        <v>100</v>
      </c>
      <c r="C161" s="30">
        <v>0</v>
      </c>
      <c r="D161" s="30">
        <v>50</v>
      </c>
      <c r="E161" s="30">
        <v>0</v>
      </c>
      <c r="F161" s="30">
        <v>0</v>
      </c>
      <c r="G161" s="30">
        <v>0</v>
      </c>
      <c r="H161" s="30">
        <v>0</v>
      </c>
      <c r="I161" s="30">
        <v>50</v>
      </c>
      <c r="J161" s="30">
        <v>50</v>
      </c>
      <c r="K161" s="30">
        <v>50</v>
      </c>
      <c r="L161" s="30">
        <v>0</v>
      </c>
      <c r="M161" s="30">
        <v>0</v>
      </c>
      <c r="N161" s="30">
        <v>0</v>
      </c>
      <c r="O161" s="30">
        <v>100</v>
      </c>
    </row>
    <row r="162" spans="1:15" x14ac:dyDescent="0.2">
      <c r="A162" s="19" t="s">
        <v>873</v>
      </c>
      <c r="B162" s="20">
        <v>250</v>
      </c>
      <c r="C162" s="20">
        <v>112</v>
      </c>
      <c r="D162" s="20">
        <v>182</v>
      </c>
      <c r="E162" s="20">
        <v>21</v>
      </c>
      <c r="F162" s="20">
        <v>89</v>
      </c>
      <c r="G162" s="20">
        <v>103</v>
      </c>
      <c r="H162" s="20">
        <v>93</v>
      </c>
      <c r="I162" s="20">
        <v>54</v>
      </c>
      <c r="J162" s="20">
        <v>56</v>
      </c>
      <c r="K162" s="20">
        <v>36</v>
      </c>
      <c r="L162" s="20">
        <v>11</v>
      </c>
      <c r="M162" s="20">
        <v>15</v>
      </c>
      <c r="N162" s="20">
        <v>10</v>
      </c>
      <c r="O162" s="20">
        <v>225</v>
      </c>
    </row>
    <row r="163" spans="1:15" x14ac:dyDescent="0.2">
      <c r="A163" s="21" t="s">
        <v>126</v>
      </c>
      <c r="B163" s="30">
        <v>100</v>
      </c>
      <c r="C163" s="30">
        <v>44.8</v>
      </c>
      <c r="D163" s="30">
        <v>72.8</v>
      </c>
      <c r="E163" s="30">
        <v>8.4</v>
      </c>
      <c r="F163" s="30">
        <v>35.6</v>
      </c>
      <c r="G163" s="30">
        <v>41.2</v>
      </c>
      <c r="H163" s="30">
        <v>37.200000000000003</v>
      </c>
      <c r="I163" s="30">
        <v>21.6</v>
      </c>
      <c r="J163" s="30">
        <v>22.4</v>
      </c>
      <c r="K163" s="30">
        <v>14.4</v>
      </c>
      <c r="L163" s="30">
        <v>4.4000000000000004</v>
      </c>
      <c r="M163" s="30">
        <v>6</v>
      </c>
      <c r="N163" s="30">
        <v>4</v>
      </c>
      <c r="O163" s="30">
        <v>90</v>
      </c>
    </row>
    <row r="164" spans="1:15" x14ac:dyDescent="0.2">
      <c r="A164" s="18" t="s">
        <v>885</v>
      </c>
      <c r="B164" s="18"/>
      <c r="C164" s="18"/>
      <c r="D164" s="18"/>
      <c r="E164" s="18"/>
      <c r="F164" s="18"/>
      <c r="G164" s="18"/>
      <c r="H164" s="18"/>
      <c r="I164" s="18"/>
      <c r="J164" s="18"/>
      <c r="K164" s="18"/>
      <c r="L164" s="18"/>
      <c r="M164" s="18"/>
      <c r="N164" s="18"/>
      <c r="O164" s="18"/>
    </row>
    <row r="165" spans="1:15" x14ac:dyDescent="0.2">
      <c r="A165" s="19" t="s">
        <v>886</v>
      </c>
      <c r="B165" s="20">
        <v>1712</v>
      </c>
      <c r="C165" s="20">
        <v>767</v>
      </c>
      <c r="D165" s="20">
        <v>1289</v>
      </c>
      <c r="E165" s="20">
        <v>71</v>
      </c>
      <c r="F165" s="20">
        <v>648</v>
      </c>
      <c r="G165" s="20">
        <v>740</v>
      </c>
      <c r="H165" s="20">
        <v>752</v>
      </c>
      <c r="I165" s="20">
        <v>432</v>
      </c>
      <c r="J165" s="20">
        <v>451</v>
      </c>
      <c r="K165" s="20">
        <v>310</v>
      </c>
      <c r="L165" s="20">
        <v>56</v>
      </c>
      <c r="M165" s="20">
        <v>81</v>
      </c>
      <c r="N165" s="20">
        <v>40</v>
      </c>
      <c r="O165" s="20">
        <v>1591</v>
      </c>
    </row>
    <row r="166" spans="1:15" x14ac:dyDescent="0.2">
      <c r="A166" s="21" t="s">
        <v>126</v>
      </c>
      <c r="B166" s="30">
        <v>100</v>
      </c>
      <c r="C166" s="30">
        <v>44.801402000000003</v>
      </c>
      <c r="D166" s="30">
        <v>75.292056000000002</v>
      </c>
      <c r="E166" s="30">
        <v>4.1471960000000001</v>
      </c>
      <c r="F166" s="30">
        <v>37.850467000000002</v>
      </c>
      <c r="G166" s="30">
        <v>43.224299000000002</v>
      </c>
      <c r="H166" s="30">
        <v>43.925234000000003</v>
      </c>
      <c r="I166" s="30">
        <v>25.233644999999999</v>
      </c>
      <c r="J166" s="30">
        <v>26.343457999999998</v>
      </c>
      <c r="K166" s="30">
        <v>18.107476999999999</v>
      </c>
      <c r="L166" s="30">
        <v>3.2710279999999998</v>
      </c>
      <c r="M166" s="30">
        <v>4.7313080000000003</v>
      </c>
      <c r="N166" s="30">
        <v>2.336449</v>
      </c>
      <c r="O166" s="30">
        <v>92.932243</v>
      </c>
    </row>
    <row r="167" spans="1:15" x14ac:dyDescent="0.2">
      <c r="A167" s="19" t="s">
        <v>139</v>
      </c>
      <c r="B167" s="20">
        <v>76</v>
      </c>
      <c r="C167" s="20">
        <v>26</v>
      </c>
      <c r="D167" s="20">
        <v>44</v>
      </c>
      <c r="E167" s="20">
        <v>4</v>
      </c>
      <c r="F167" s="20">
        <v>25</v>
      </c>
      <c r="G167" s="20">
        <v>30</v>
      </c>
      <c r="H167" s="20">
        <v>27</v>
      </c>
      <c r="I167" s="20">
        <v>16</v>
      </c>
      <c r="J167" s="20">
        <v>26</v>
      </c>
      <c r="K167" s="20">
        <v>11</v>
      </c>
      <c r="L167" s="20">
        <v>6</v>
      </c>
      <c r="M167" s="20">
        <v>4</v>
      </c>
      <c r="N167" s="20">
        <v>3</v>
      </c>
      <c r="O167" s="20">
        <v>69</v>
      </c>
    </row>
    <row r="168" spans="1:15" x14ac:dyDescent="0.2">
      <c r="A168" s="21" t="s">
        <v>126</v>
      </c>
      <c r="B168" s="30">
        <v>100</v>
      </c>
      <c r="C168" s="30">
        <v>34.210526000000002</v>
      </c>
      <c r="D168" s="30">
        <v>57.894736999999999</v>
      </c>
      <c r="E168" s="30">
        <v>5.2631579999999998</v>
      </c>
      <c r="F168" s="30">
        <v>32.894736999999999</v>
      </c>
      <c r="G168" s="30">
        <v>39.473683999999999</v>
      </c>
      <c r="H168" s="30">
        <v>35.526316000000001</v>
      </c>
      <c r="I168" s="30">
        <v>21.052631999999999</v>
      </c>
      <c r="J168" s="30">
        <v>34.210526000000002</v>
      </c>
      <c r="K168" s="30">
        <v>14.473684</v>
      </c>
      <c r="L168" s="30">
        <v>7.8947370000000001</v>
      </c>
      <c r="M168" s="30">
        <v>5.2631579999999998</v>
      </c>
      <c r="N168" s="30">
        <v>3.947368</v>
      </c>
      <c r="O168" s="30">
        <v>90.789473999999998</v>
      </c>
    </row>
    <row r="169" spans="1:15" x14ac:dyDescent="0.2">
      <c r="A169" s="19" t="s">
        <v>887</v>
      </c>
      <c r="B169" s="20">
        <v>59</v>
      </c>
      <c r="C169" s="20">
        <v>39</v>
      </c>
      <c r="D169" s="20">
        <v>45</v>
      </c>
      <c r="E169" s="20">
        <v>16</v>
      </c>
      <c r="F169" s="20">
        <v>17</v>
      </c>
      <c r="G169" s="20">
        <v>24</v>
      </c>
      <c r="H169" s="20">
        <v>20</v>
      </c>
      <c r="I169" s="20">
        <v>12</v>
      </c>
      <c r="J169" s="20">
        <v>7</v>
      </c>
      <c r="K169" s="20">
        <v>5</v>
      </c>
      <c r="L169" s="20">
        <v>3</v>
      </c>
      <c r="M169" s="20">
        <v>3</v>
      </c>
      <c r="N169" s="20">
        <v>2</v>
      </c>
      <c r="O169" s="20">
        <v>54</v>
      </c>
    </row>
    <row r="170" spans="1:15" x14ac:dyDescent="0.2">
      <c r="A170" s="21" t="s">
        <v>126</v>
      </c>
      <c r="B170" s="30">
        <v>100</v>
      </c>
      <c r="C170" s="30">
        <v>66.101695000000007</v>
      </c>
      <c r="D170" s="30">
        <v>76.271186</v>
      </c>
      <c r="E170" s="30">
        <v>27.118644</v>
      </c>
      <c r="F170" s="30">
        <v>28.813559000000001</v>
      </c>
      <c r="G170" s="30">
        <v>40.677965999999998</v>
      </c>
      <c r="H170" s="30">
        <v>33.898305000000001</v>
      </c>
      <c r="I170" s="30">
        <v>20.338982999999999</v>
      </c>
      <c r="J170" s="30">
        <v>11.864407</v>
      </c>
      <c r="K170" s="30">
        <v>8.4745760000000008</v>
      </c>
      <c r="L170" s="30">
        <v>5.084746</v>
      </c>
      <c r="M170" s="30">
        <v>5.084746</v>
      </c>
      <c r="N170" s="30">
        <v>3.389831</v>
      </c>
      <c r="O170" s="30">
        <v>91.525424000000001</v>
      </c>
    </row>
    <row r="171" spans="1:15" x14ac:dyDescent="0.2">
      <c r="A171" s="19" t="s">
        <v>140</v>
      </c>
      <c r="B171" s="20">
        <v>194</v>
      </c>
      <c r="C171" s="20">
        <v>127</v>
      </c>
      <c r="D171" s="20">
        <v>148</v>
      </c>
      <c r="E171" s="20">
        <v>63</v>
      </c>
      <c r="F171" s="20">
        <v>57</v>
      </c>
      <c r="G171" s="20">
        <v>88</v>
      </c>
      <c r="H171" s="20">
        <v>53</v>
      </c>
      <c r="I171" s="20">
        <v>30</v>
      </c>
      <c r="J171" s="20">
        <v>35</v>
      </c>
      <c r="K171" s="20">
        <v>20</v>
      </c>
      <c r="L171" s="20">
        <v>8</v>
      </c>
      <c r="M171" s="20">
        <v>2</v>
      </c>
      <c r="N171" s="20">
        <v>10</v>
      </c>
      <c r="O171" s="20">
        <v>182</v>
      </c>
    </row>
    <row r="172" spans="1:15" x14ac:dyDescent="0.2">
      <c r="A172" s="21" t="s">
        <v>126</v>
      </c>
      <c r="B172" s="30">
        <v>100</v>
      </c>
      <c r="C172" s="30">
        <v>65.463918000000007</v>
      </c>
      <c r="D172" s="30">
        <v>76.288659999999993</v>
      </c>
      <c r="E172" s="30">
        <v>32.474226999999999</v>
      </c>
      <c r="F172" s="30">
        <v>29.381443000000001</v>
      </c>
      <c r="G172" s="30">
        <v>45.360824999999998</v>
      </c>
      <c r="H172" s="30">
        <v>27.319588</v>
      </c>
      <c r="I172" s="30">
        <v>15.463918</v>
      </c>
      <c r="J172" s="30">
        <v>18.041236999999999</v>
      </c>
      <c r="K172" s="30">
        <v>10.309278000000001</v>
      </c>
      <c r="L172" s="30">
        <v>4.1237110000000001</v>
      </c>
      <c r="M172" s="30">
        <v>1.0309280000000001</v>
      </c>
      <c r="N172" s="30">
        <v>5.1546390000000004</v>
      </c>
      <c r="O172" s="30">
        <v>93.814432999999994</v>
      </c>
    </row>
    <row r="173" spans="1:15" x14ac:dyDescent="0.2">
      <c r="A173" s="19" t="s">
        <v>141</v>
      </c>
      <c r="B173" s="20">
        <v>16</v>
      </c>
      <c r="C173" s="20">
        <v>9</v>
      </c>
      <c r="D173" s="20">
        <v>12</v>
      </c>
      <c r="E173" s="20">
        <v>3</v>
      </c>
      <c r="F173" s="20">
        <v>9</v>
      </c>
      <c r="G173" s="20">
        <v>10</v>
      </c>
      <c r="H173" s="20">
        <v>7</v>
      </c>
      <c r="I173" s="20">
        <v>5</v>
      </c>
      <c r="J173" s="20">
        <v>5</v>
      </c>
      <c r="K173" s="20">
        <v>2</v>
      </c>
      <c r="L173" s="20">
        <v>1</v>
      </c>
      <c r="M173" s="20">
        <v>0</v>
      </c>
      <c r="N173" s="20">
        <v>1</v>
      </c>
      <c r="O173" s="20">
        <v>15</v>
      </c>
    </row>
    <row r="174" spans="1:15" x14ac:dyDescent="0.2">
      <c r="A174" s="21" t="s">
        <v>126</v>
      </c>
      <c r="B174" s="30">
        <v>100</v>
      </c>
      <c r="C174" s="30">
        <v>56.25</v>
      </c>
      <c r="D174" s="30">
        <v>75</v>
      </c>
      <c r="E174" s="30">
        <v>18.75</v>
      </c>
      <c r="F174" s="30">
        <v>56.25</v>
      </c>
      <c r="G174" s="30">
        <v>62.5</v>
      </c>
      <c r="H174" s="30">
        <v>43.75</v>
      </c>
      <c r="I174" s="30">
        <v>31.25</v>
      </c>
      <c r="J174" s="30">
        <v>31.25</v>
      </c>
      <c r="K174" s="30">
        <v>12.5</v>
      </c>
      <c r="L174" s="30">
        <v>6.25</v>
      </c>
      <c r="M174" s="30">
        <v>0</v>
      </c>
      <c r="N174" s="30">
        <v>6.25</v>
      </c>
      <c r="O174" s="30">
        <v>93.75</v>
      </c>
    </row>
    <row r="175" spans="1:15" x14ac:dyDescent="0.2">
      <c r="A175" s="19" t="s">
        <v>849</v>
      </c>
      <c r="B175" s="20">
        <v>46</v>
      </c>
      <c r="C175" s="20">
        <v>24</v>
      </c>
      <c r="D175" s="20">
        <v>31</v>
      </c>
      <c r="E175" s="20">
        <v>2</v>
      </c>
      <c r="F175" s="20">
        <v>21</v>
      </c>
      <c r="G175" s="20">
        <v>22</v>
      </c>
      <c r="H175" s="20">
        <v>15</v>
      </c>
      <c r="I175" s="20">
        <v>8</v>
      </c>
      <c r="J175" s="20">
        <v>12</v>
      </c>
      <c r="K175" s="20">
        <v>6</v>
      </c>
      <c r="L175" s="20">
        <v>2</v>
      </c>
      <c r="M175" s="20">
        <v>2</v>
      </c>
      <c r="N175" s="20">
        <v>1</v>
      </c>
      <c r="O175" s="20">
        <v>43</v>
      </c>
    </row>
    <row r="176" spans="1:15" x14ac:dyDescent="0.2">
      <c r="A176" s="21" t="s">
        <v>126</v>
      </c>
      <c r="B176" s="30">
        <v>100</v>
      </c>
      <c r="C176" s="30">
        <v>52.173912999999999</v>
      </c>
      <c r="D176" s="30">
        <v>67.391304000000005</v>
      </c>
      <c r="E176" s="30">
        <v>4.3478260000000004</v>
      </c>
      <c r="F176" s="30">
        <v>45.652174000000002</v>
      </c>
      <c r="G176" s="30">
        <v>47.826087000000001</v>
      </c>
      <c r="H176" s="30">
        <v>32.608696000000002</v>
      </c>
      <c r="I176" s="30">
        <v>17.391304000000002</v>
      </c>
      <c r="J176" s="30">
        <v>26.086957000000002</v>
      </c>
      <c r="K176" s="30">
        <v>13.043478</v>
      </c>
      <c r="L176" s="30">
        <v>4.3478260000000004</v>
      </c>
      <c r="M176" s="30">
        <v>4.3478260000000004</v>
      </c>
      <c r="N176" s="30">
        <v>2.1739130000000002</v>
      </c>
      <c r="O176" s="30">
        <v>93.478261000000003</v>
      </c>
    </row>
    <row r="177" spans="1:15" x14ac:dyDescent="0.2">
      <c r="A177" s="19" t="s">
        <v>873</v>
      </c>
      <c r="B177" s="20">
        <v>85</v>
      </c>
      <c r="C177" s="20">
        <v>39</v>
      </c>
      <c r="D177" s="20">
        <v>62</v>
      </c>
      <c r="E177" s="20">
        <v>7</v>
      </c>
      <c r="F177" s="20">
        <v>24</v>
      </c>
      <c r="G177" s="20">
        <v>30</v>
      </c>
      <c r="H177" s="20">
        <v>33</v>
      </c>
      <c r="I177" s="20">
        <v>17</v>
      </c>
      <c r="J177" s="20">
        <v>20</v>
      </c>
      <c r="K177" s="20">
        <v>8</v>
      </c>
      <c r="L177" s="20">
        <v>2</v>
      </c>
      <c r="M177" s="20">
        <v>9</v>
      </c>
      <c r="N177" s="20">
        <v>3</v>
      </c>
      <c r="O177" s="20">
        <v>73</v>
      </c>
    </row>
    <row r="178" spans="1:15" x14ac:dyDescent="0.2">
      <c r="A178" s="21" t="s">
        <v>126</v>
      </c>
      <c r="B178" s="30">
        <v>100</v>
      </c>
      <c r="C178" s="30">
        <v>45.882353000000002</v>
      </c>
      <c r="D178" s="30">
        <v>72.941175999999999</v>
      </c>
      <c r="E178" s="30">
        <v>8.2352939999999997</v>
      </c>
      <c r="F178" s="30">
        <v>28.235294</v>
      </c>
      <c r="G178" s="30">
        <v>35.294117999999997</v>
      </c>
      <c r="H178" s="30">
        <v>38.823529000000001</v>
      </c>
      <c r="I178" s="30">
        <v>20</v>
      </c>
      <c r="J178" s="30">
        <v>23.529412000000001</v>
      </c>
      <c r="K178" s="30">
        <v>9.4117650000000008</v>
      </c>
      <c r="L178" s="30">
        <v>2.3529409999999999</v>
      </c>
      <c r="M178" s="30">
        <v>10.588234999999999</v>
      </c>
      <c r="N178" s="30">
        <v>3.5294120000000002</v>
      </c>
      <c r="O178" s="30">
        <v>85.882352999999995</v>
      </c>
    </row>
    <row r="179" spans="1:15" x14ac:dyDescent="0.2">
      <c r="A179" s="18" t="s">
        <v>888</v>
      </c>
      <c r="B179" s="18"/>
      <c r="C179" s="18"/>
      <c r="D179" s="18"/>
      <c r="E179" s="18"/>
      <c r="F179" s="18"/>
      <c r="G179" s="18"/>
      <c r="H179" s="18"/>
      <c r="I179" s="18"/>
      <c r="J179" s="18"/>
      <c r="K179" s="18"/>
      <c r="L179" s="18"/>
      <c r="M179" s="18"/>
      <c r="N179" s="18"/>
      <c r="O179" s="18"/>
    </row>
    <row r="180" spans="1:15" x14ac:dyDescent="0.2">
      <c r="A180" s="19" t="s">
        <v>889</v>
      </c>
      <c r="B180" s="20">
        <v>1212</v>
      </c>
      <c r="C180" s="20">
        <v>514</v>
      </c>
      <c r="D180" s="20">
        <v>917</v>
      </c>
      <c r="E180" s="20">
        <v>13</v>
      </c>
      <c r="F180" s="20">
        <v>467</v>
      </c>
      <c r="G180" s="20">
        <v>546</v>
      </c>
      <c r="H180" s="20">
        <v>535</v>
      </c>
      <c r="I180" s="20">
        <v>300</v>
      </c>
      <c r="J180" s="20">
        <v>344</v>
      </c>
      <c r="K180" s="20">
        <v>228</v>
      </c>
      <c r="L180" s="20">
        <v>47</v>
      </c>
      <c r="M180" s="20">
        <v>59</v>
      </c>
      <c r="N180" s="20">
        <v>23</v>
      </c>
      <c r="O180" s="20">
        <v>1130</v>
      </c>
    </row>
    <row r="181" spans="1:15" x14ac:dyDescent="0.2">
      <c r="A181" s="21" t="s">
        <v>126</v>
      </c>
      <c r="B181" s="30">
        <v>100</v>
      </c>
      <c r="C181" s="30">
        <v>42.409241000000002</v>
      </c>
      <c r="D181" s="30">
        <v>75.660066</v>
      </c>
      <c r="E181" s="30">
        <v>1.0726070000000001</v>
      </c>
      <c r="F181" s="30">
        <v>38.531353000000003</v>
      </c>
      <c r="G181" s="30">
        <v>45.049505000000003</v>
      </c>
      <c r="H181" s="30">
        <v>44.141914</v>
      </c>
      <c r="I181" s="30">
        <v>24.752475</v>
      </c>
      <c r="J181" s="30">
        <v>28.382838</v>
      </c>
      <c r="K181" s="30">
        <v>18.811881</v>
      </c>
      <c r="L181" s="30">
        <v>3.877888</v>
      </c>
      <c r="M181" s="30">
        <v>4.8679870000000003</v>
      </c>
      <c r="N181" s="30">
        <v>1.8976900000000001</v>
      </c>
      <c r="O181" s="30">
        <v>93.234323000000003</v>
      </c>
    </row>
    <row r="182" spans="1:15" x14ac:dyDescent="0.2">
      <c r="A182" s="19" t="s">
        <v>890</v>
      </c>
      <c r="B182" s="20">
        <v>24</v>
      </c>
      <c r="C182" s="20">
        <v>11</v>
      </c>
      <c r="D182" s="20">
        <v>16</v>
      </c>
      <c r="E182" s="20">
        <v>1</v>
      </c>
      <c r="F182" s="20">
        <v>12</v>
      </c>
      <c r="G182" s="20">
        <v>13</v>
      </c>
      <c r="H182" s="20">
        <v>15</v>
      </c>
      <c r="I182" s="20">
        <v>10</v>
      </c>
      <c r="J182" s="20">
        <v>6</v>
      </c>
      <c r="K182" s="20">
        <v>1</v>
      </c>
      <c r="L182" s="20">
        <v>0</v>
      </c>
      <c r="M182" s="20">
        <v>0</v>
      </c>
      <c r="N182" s="20">
        <v>0</v>
      </c>
      <c r="O182" s="20">
        <v>24</v>
      </c>
    </row>
    <row r="183" spans="1:15" x14ac:dyDescent="0.2">
      <c r="A183" s="21" t="s">
        <v>126</v>
      </c>
      <c r="B183" s="30">
        <v>100</v>
      </c>
      <c r="C183" s="30">
        <v>45.833333000000003</v>
      </c>
      <c r="D183" s="30">
        <v>66.666667000000004</v>
      </c>
      <c r="E183" s="30">
        <v>4.1666670000000003</v>
      </c>
      <c r="F183" s="30">
        <v>50</v>
      </c>
      <c r="G183" s="30">
        <v>54.166666999999997</v>
      </c>
      <c r="H183" s="30">
        <v>62.5</v>
      </c>
      <c r="I183" s="30">
        <v>41.666666999999997</v>
      </c>
      <c r="J183" s="30">
        <v>25</v>
      </c>
      <c r="K183" s="30">
        <v>4.1666670000000003</v>
      </c>
      <c r="L183" s="30">
        <v>0</v>
      </c>
      <c r="M183" s="30">
        <v>0</v>
      </c>
      <c r="N183" s="30">
        <v>0</v>
      </c>
      <c r="O183" s="30">
        <v>100</v>
      </c>
    </row>
    <row r="184" spans="1:15" x14ac:dyDescent="0.2">
      <c r="A184" s="19" t="s">
        <v>891</v>
      </c>
      <c r="B184" s="20">
        <v>76</v>
      </c>
      <c r="C184" s="20">
        <v>42</v>
      </c>
      <c r="D184" s="20">
        <v>61</v>
      </c>
      <c r="E184" s="20">
        <v>25</v>
      </c>
      <c r="F184" s="20">
        <v>35</v>
      </c>
      <c r="G184" s="20">
        <v>26</v>
      </c>
      <c r="H184" s="20">
        <v>35</v>
      </c>
      <c r="I184" s="20">
        <v>20</v>
      </c>
      <c r="J184" s="20">
        <v>19</v>
      </c>
      <c r="K184" s="20">
        <v>11</v>
      </c>
      <c r="L184" s="20">
        <v>0</v>
      </c>
      <c r="M184" s="20">
        <v>3</v>
      </c>
      <c r="N184" s="20">
        <v>1</v>
      </c>
      <c r="O184" s="20">
        <v>72</v>
      </c>
    </row>
    <row r="185" spans="1:15" x14ac:dyDescent="0.2">
      <c r="A185" s="21" t="s">
        <v>126</v>
      </c>
      <c r="B185" s="30">
        <v>100</v>
      </c>
      <c r="C185" s="30">
        <v>55.263157999999997</v>
      </c>
      <c r="D185" s="30">
        <v>80.263158000000004</v>
      </c>
      <c r="E185" s="30">
        <v>32.894736999999999</v>
      </c>
      <c r="F185" s="30">
        <v>46.052632000000003</v>
      </c>
      <c r="G185" s="30">
        <v>34.210526000000002</v>
      </c>
      <c r="H185" s="30">
        <v>46.052632000000003</v>
      </c>
      <c r="I185" s="30">
        <v>26.315788999999999</v>
      </c>
      <c r="J185" s="30">
        <v>25</v>
      </c>
      <c r="K185" s="30">
        <v>14.473684</v>
      </c>
      <c r="L185" s="30">
        <v>0</v>
      </c>
      <c r="M185" s="30">
        <v>3.947368</v>
      </c>
      <c r="N185" s="30">
        <v>1.3157890000000001</v>
      </c>
      <c r="O185" s="30">
        <v>94.736841999999996</v>
      </c>
    </row>
    <row r="186" spans="1:15" x14ac:dyDescent="0.2">
      <c r="A186" s="19" t="s">
        <v>892</v>
      </c>
      <c r="B186" s="20">
        <v>43</v>
      </c>
      <c r="C186" s="20">
        <v>22</v>
      </c>
      <c r="D186" s="20">
        <v>35</v>
      </c>
      <c r="E186" s="20">
        <v>20</v>
      </c>
      <c r="F186" s="20">
        <v>17</v>
      </c>
      <c r="G186" s="20">
        <v>21</v>
      </c>
      <c r="H186" s="20">
        <v>23</v>
      </c>
      <c r="I186" s="20">
        <v>12</v>
      </c>
      <c r="J186" s="20">
        <v>13</v>
      </c>
      <c r="K186" s="20">
        <v>7</v>
      </c>
      <c r="L186" s="20">
        <v>1</v>
      </c>
      <c r="M186" s="20">
        <v>0</v>
      </c>
      <c r="N186" s="20">
        <v>1</v>
      </c>
      <c r="O186" s="20">
        <v>42</v>
      </c>
    </row>
    <row r="187" spans="1:15" x14ac:dyDescent="0.2">
      <c r="A187" s="21" t="s">
        <v>126</v>
      </c>
      <c r="B187" s="30">
        <v>100</v>
      </c>
      <c r="C187" s="30">
        <v>51.162790999999999</v>
      </c>
      <c r="D187" s="30">
        <v>81.395348999999996</v>
      </c>
      <c r="E187" s="30">
        <v>46.511628000000002</v>
      </c>
      <c r="F187" s="30">
        <v>39.534883999999998</v>
      </c>
      <c r="G187" s="30">
        <v>48.837209000000001</v>
      </c>
      <c r="H187" s="30">
        <v>53.488371999999998</v>
      </c>
      <c r="I187" s="30">
        <v>27.906977000000001</v>
      </c>
      <c r="J187" s="30">
        <v>30.232558000000001</v>
      </c>
      <c r="K187" s="30">
        <v>16.279070000000001</v>
      </c>
      <c r="L187" s="30">
        <v>2.3255810000000001</v>
      </c>
      <c r="M187" s="30">
        <v>0</v>
      </c>
      <c r="N187" s="30">
        <v>2.3255810000000001</v>
      </c>
      <c r="O187" s="30">
        <v>97.674419</v>
      </c>
    </row>
    <row r="188" spans="1:15" x14ac:dyDescent="0.2">
      <c r="A188" s="19" t="s">
        <v>893</v>
      </c>
      <c r="B188" s="20">
        <v>14</v>
      </c>
      <c r="C188" s="20">
        <v>4</v>
      </c>
      <c r="D188" s="20">
        <v>7</v>
      </c>
      <c r="E188" s="20">
        <v>4</v>
      </c>
      <c r="F188" s="20">
        <v>3</v>
      </c>
      <c r="G188" s="20">
        <v>2</v>
      </c>
      <c r="H188" s="20">
        <v>7</v>
      </c>
      <c r="I188" s="20">
        <v>5</v>
      </c>
      <c r="J188" s="20">
        <v>3</v>
      </c>
      <c r="K188" s="20">
        <v>5</v>
      </c>
      <c r="L188" s="20">
        <v>1</v>
      </c>
      <c r="M188" s="20">
        <v>0</v>
      </c>
      <c r="N188" s="20">
        <v>0</v>
      </c>
      <c r="O188" s="20">
        <v>14</v>
      </c>
    </row>
    <row r="189" spans="1:15" x14ac:dyDescent="0.2">
      <c r="A189" s="21" t="s">
        <v>126</v>
      </c>
      <c r="B189" s="30">
        <v>100</v>
      </c>
      <c r="C189" s="30">
        <v>28.571428999999998</v>
      </c>
      <c r="D189" s="30">
        <v>50</v>
      </c>
      <c r="E189" s="30">
        <v>28.571428999999998</v>
      </c>
      <c r="F189" s="30">
        <v>21.428571000000002</v>
      </c>
      <c r="G189" s="30">
        <v>14.285714</v>
      </c>
      <c r="H189" s="30">
        <v>50</v>
      </c>
      <c r="I189" s="30">
        <v>35.714286000000001</v>
      </c>
      <c r="J189" s="30">
        <v>21.428571000000002</v>
      </c>
      <c r="K189" s="30">
        <v>35.714286000000001</v>
      </c>
      <c r="L189" s="30">
        <v>7.1428570000000002</v>
      </c>
      <c r="M189" s="30">
        <v>0</v>
      </c>
      <c r="N189" s="30">
        <v>0</v>
      </c>
      <c r="O189" s="30">
        <v>100</v>
      </c>
    </row>
    <row r="190" spans="1:15" x14ac:dyDescent="0.2">
      <c r="A190" s="19" t="s">
        <v>894</v>
      </c>
      <c r="B190" s="20">
        <v>5</v>
      </c>
      <c r="C190" s="20">
        <v>4</v>
      </c>
      <c r="D190" s="20">
        <v>4</v>
      </c>
      <c r="E190" s="20">
        <v>2</v>
      </c>
      <c r="F190" s="20">
        <v>2</v>
      </c>
      <c r="G190" s="20">
        <v>2</v>
      </c>
      <c r="H190" s="20">
        <v>2</v>
      </c>
      <c r="I190" s="20">
        <v>0</v>
      </c>
      <c r="J190" s="20">
        <v>1</v>
      </c>
      <c r="K190" s="20">
        <v>1</v>
      </c>
      <c r="L190" s="20">
        <v>0</v>
      </c>
      <c r="M190" s="20">
        <v>0</v>
      </c>
      <c r="N190" s="20">
        <v>0</v>
      </c>
      <c r="O190" s="20">
        <v>5</v>
      </c>
    </row>
    <row r="191" spans="1:15" x14ac:dyDescent="0.2">
      <c r="A191" s="21" t="s">
        <v>126</v>
      </c>
      <c r="B191" s="30">
        <v>100</v>
      </c>
      <c r="C191" s="30">
        <v>80</v>
      </c>
      <c r="D191" s="30">
        <v>80</v>
      </c>
      <c r="E191" s="30">
        <v>40</v>
      </c>
      <c r="F191" s="30">
        <v>40</v>
      </c>
      <c r="G191" s="30">
        <v>40</v>
      </c>
      <c r="H191" s="30">
        <v>40</v>
      </c>
      <c r="I191" s="30">
        <v>0</v>
      </c>
      <c r="J191" s="30">
        <v>20</v>
      </c>
      <c r="K191" s="30">
        <v>20</v>
      </c>
      <c r="L191" s="30">
        <v>0</v>
      </c>
      <c r="M191" s="30">
        <v>0</v>
      </c>
      <c r="N191" s="30">
        <v>0</v>
      </c>
      <c r="O191" s="30">
        <v>100</v>
      </c>
    </row>
    <row r="192" spans="1:15" x14ac:dyDescent="0.2">
      <c r="A192" s="19" t="s">
        <v>873</v>
      </c>
      <c r="B192" s="20">
        <v>414</v>
      </c>
      <c r="C192" s="20">
        <v>196</v>
      </c>
      <c r="D192" s="20">
        <v>293</v>
      </c>
      <c r="E192" s="20">
        <v>10</v>
      </c>
      <c r="F192" s="20">
        <v>137</v>
      </c>
      <c r="G192" s="20">
        <v>160</v>
      </c>
      <c r="H192" s="20">
        <v>162</v>
      </c>
      <c r="I192" s="20">
        <v>101</v>
      </c>
      <c r="J192" s="20">
        <v>91</v>
      </c>
      <c r="K192" s="20">
        <v>68</v>
      </c>
      <c r="L192" s="20">
        <v>13</v>
      </c>
      <c r="M192" s="20">
        <v>23</v>
      </c>
      <c r="N192" s="20">
        <v>18</v>
      </c>
      <c r="O192" s="20">
        <v>373</v>
      </c>
    </row>
    <row r="193" spans="1:15" x14ac:dyDescent="0.2">
      <c r="A193" s="21" t="s">
        <v>126</v>
      </c>
      <c r="B193" s="30">
        <v>100</v>
      </c>
      <c r="C193" s="30">
        <v>47.342995000000002</v>
      </c>
      <c r="D193" s="30">
        <v>70.772947000000002</v>
      </c>
      <c r="E193" s="30">
        <v>2.4154589999999998</v>
      </c>
      <c r="F193" s="30">
        <v>33.091786999999997</v>
      </c>
      <c r="G193" s="30">
        <v>38.647342999999999</v>
      </c>
      <c r="H193" s="30">
        <v>39.130434999999999</v>
      </c>
      <c r="I193" s="30">
        <v>24.396135000000001</v>
      </c>
      <c r="J193" s="30">
        <v>21.980675999999999</v>
      </c>
      <c r="K193" s="30">
        <v>16.425121000000001</v>
      </c>
      <c r="L193" s="30">
        <v>3.1400969999999999</v>
      </c>
      <c r="M193" s="30">
        <v>5.5555560000000002</v>
      </c>
      <c r="N193" s="30">
        <v>4.3478260000000004</v>
      </c>
      <c r="O193" s="30">
        <v>90.096618000000007</v>
      </c>
    </row>
    <row r="194" spans="1:15" x14ac:dyDescent="0.2">
      <c r="A194" s="18" t="s">
        <v>895</v>
      </c>
      <c r="B194" s="18"/>
      <c r="C194" s="18"/>
      <c r="D194" s="18"/>
      <c r="E194" s="18"/>
      <c r="F194" s="18"/>
      <c r="G194" s="18"/>
      <c r="H194" s="18"/>
      <c r="I194" s="18"/>
      <c r="J194" s="18"/>
      <c r="K194" s="18"/>
      <c r="L194" s="18"/>
      <c r="M194" s="18"/>
      <c r="N194" s="18"/>
      <c r="O194" s="18"/>
    </row>
    <row r="195" spans="1:15" x14ac:dyDescent="0.2">
      <c r="A195" s="19" t="s">
        <v>889</v>
      </c>
      <c r="B195" s="20">
        <v>13</v>
      </c>
      <c r="C195" s="20">
        <v>7</v>
      </c>
      <c r="D195" s="20">
        <v>10</v>
      </c>
      <c r="E195" s="20">
        <v>1</v>
      </c>
      <c r="F195" s="20">
        <v>4</v>
      </c>
      <c r="G195" s="20">
        <v>7</v>
      </c>
      <c r="H195" s="20">
        <v>5</v>
      </c>
      <c r="I195" s="20">
        <v>3</v>
      </c>
      <c r="J195" s="20">
        <v>5</v>
      </c>
      <c r="K195" s="20">
        <v>0</v>
      </c>
      <c r="L195" s="20">
        <v>1</v>
      </c>
      <c r="M195" s="20">
        <v>0</v>
      </c>
      <c r="N195" s="20">
        <v>0</v>
      </c>
      <c r="O195" s="20">
        <v>13</v>
      </c>
    </row>
    <row r="196" spans="1:15" x14ac:dyDescent="0.2">
      <c r="A196" s="21" t="s">
        <v>126</v>
      </c>
      <c r="B196" s="30">
        <v>100</v>
      </c>
      <c r="C196" s="30">
        <v>53.846153999999999</v>
      </c>
      <c r="D196" s="30">
        <v>76.923077000000006</v>
      </c>
      <c r="E196" s="30">
        <v>7.6923079999999997</v>
      </c>
      <c r="F196" s="30">
        <v>30.769231000000001</v>
      </c>
      <c r="G196" s="30">
        <v>53.846153999999999</v>
      </c>
      <c r="H196" s="30">
        <v>38.461537999999997</v>
      </c>
      <c r="I196" s="30">
        <v>23.076923000000001</v>
      </c>
      <c r="J196" s="30">
        <v>38.461537999999997</v>
      </c>
      <c r="K196" s="30">
        <v>0</v>
      </c>
      <c r="L196" s="30">
        <v>7.6923079999999997</v>
      </c>
      <c r="M196" s="30">
        <v>0</v>
      </c>
      <c r="N196" s="30">
        <v>0</v>
      </c>
      <c r="O196" s="30">
        <v>100</v>
      </c>
    </row>
    <row r="197" spans="1:15" x14ac:dyDescent="0.2">
      <c r="A197" s="19" t="s">
        <v>890</v>
      </c>
      <c r="B197" s="20">
        <v>89</v>
      </c>
      <c r="C197" s="20">
        <v>61</v>
      </c>
      <c r="D197" s="20">
        <v>71</v>
      </c>
      <c r="E197" s="20">
        <v>24</v>
      </c>
      <c r="F197" s="20">
        <v>35</v>
      </c>
      <c r="G197" s="20">
        <v>48</v>
      </c>
      <c r="H197" s="20">
        <v>30</v>
      </c>
      <c r="I197" s="20">
        <v>18</v>
      </c>
      <c r="J197" s="20">
        <v>16</v>
      </c>
      <c r="K197" s="20">
        <v>5</v>
      </c>
      <c r="L197" s="20">
        <v>4</v>
      </c>
      <c r="M197" s="20">
        <v>1</v>
      </c>
      <c r="N197" s="20">
        <v>4</v>
      </c>
      <c r="O197" s="20">
        <v>84</v>
      </c>
    </row>
    <row r="198" spans="1:15" x14ac:dyDescent="0.2">
      <c r="A198" s="21" t="s">
        <v>126</v>
      </c>
      <c r="B198" s="30">
        <v>100</v>
      </c>
      <c r="C198" s="30">
        <v>68.539326000000003</v>
      </c>
      <c r="D198" s="30">
        <v>79.775281000000007</v>
      </c>
      <c r="E198" s="30">
        <v>26.966291999999999</v>
      </c>
      <c r="F198" s="30">
        <v>39.325842999999999</v>
      </c>
      <c r="G198" s="30">
        <v>53.932583999999999</v>
      </c>
      <c r="H198" s="30">
        <v>33.707864999999998</v>
      </c>
      <c r="I198" s="30">
        <v>20.224719</v>
      </c>
      <c r="J198" s="30">
        <v>17.977528</v>
      </c>
      <c r="K198" s="30">
        <v>5.6179779999999999</v>
      </c>
      <c r="L198" s="30">
        <v>4.4943819999999999</v>
      </c>
      <c r="M198" s="30">
        <v>1.123596</v>
      </c>
      <c r="N198" s="30">
        <v>4.4943819999999999</v>
      </c>
      <c r="O198" s="30">
        <v>94.382022000000006</v>
      </c>
    </row>
    <row r="199" spans="1:15" x14ac:dyDescent="0.2">
      <c r="A199" s="19" t="s">
        <v>891</v>
      </c>
      <c r="B199" s="20">
        <v>143</v>
      </c>
      <c r="C199" s="20">
        <v>91</v>
      </c>
      <c r="D199" s="20">
        <v>111</v>
      </c>
      <c r="E199" s="20">
        <v>41</v>
      </c>
      <c r="F199" s="20">
        <v>44</v>
      </c>
      <c r="G199" s="20">
        <v>61</v>
      </c>
      <c r="H199" s="20">
        <v>44</v>
      </c>
      <c r="I199" s="20">
        <v>24</v>
      </c>
      <c r="J199" s="20">
        <v>26</v>
      </c>
      <c r="K199" s="20">
        <v>17</v>
      </c>
      <c r="L199" s="20">
        <v>5</v>
      </c>
      <c r="M199" s="20">
        <v>4</v>
      </c>
      <c r="N199" s="20">
        <v>6</v>
      </c>
      <c r="O199" s="20">
        <v>133</v>
      </c>
    </row>
    <row r="200" spans="1:15" x14ac:dyDescent="0.2">
      <c r="A200" s="21" t="s">
        <v>126</v>
      </c>
      <c r="B200" s="30">
        <v>100</v>
      </c>
      <c r="C200" s="30">
        <v>63.636364</v>
      </c>
      <c r="D200" s="30">
        <v>77.622377999999998</v>
      </c>
      <c r="E200" s="30">
        <v>28.671329</v>
      </c>
      <c r="F200" s="30">
        <v>30.769231000000001</v>
      </c>
      <c r="G200" s="30">
        <v>42.657342999999997</v>
      </c>
      <c r="H200" s="30">
        <v>30.769231000000001</v>
      </c>
      <c r="I200" s="30">
        <v>16.783217</v>
      </c>
      <c r="J200" s="30">
        <v>18.181818</v>
      </c>
      <c r="K200" s="30">
        <v>11.888112</v>
      </c>
      <c r="L200" s="30">
        <v>3.4965030000000001</v>
      </c>
      <c r="M200" s="30">
        <v>2.7972030000000001</v>
      </c>
      <c r="N200" s="30">
        <v>4.1958039999999999</v>
      </c>
      <c r="O200" s="30">
        <v>93.006992999999994</v>
      </c>
    </row>
    <row r="201" spans="1:15" ht="11.15" customHeight="1" x14ac:dyDescent="0.2">
      <c r="A201" s="19" t="s">
        <v>892</v>
      </c>
      <c r="B201" s="20">
        <v>27</v>
      </c>
      <c r="C201" s="20">
        <v>15</v>
      </c>
      <c r="D201" s="20">
        <v>16</v>
      </c>
      <c r="E201" s="20">
        <v>9</v>
      </c>
      <c r="F201" s="20">
        <v>5</v>
      </c>
      <c r="G201" s="20">
        <v>12</v>
      </c>
      <c r="H201" s="20">
        <v>7</v>
      </c>
      <c r="I201" s="20">
        <v>3</v>
      </c>
      <c r="J201" s="20">
        <v>5</v>
      </c>
      <c r="K201" s="20">
        <v>4</v>
      </c>
      <c r="L201" s="20">
        <v>1</v>
      </c>
      <c r="M201" s="20">
        <v>0</v>
      </c>
      <c r="N201" s="20">
        <v>2</v>
      </c>
      <c r="O201" s="20">
        <v>25</v>
      </c>
    </row>
    <row r="202" spans="1:15" ht="11.15" customHeight="1" x14ac:dyDescent="0.2">
      <c r="A202" s="21" t="s">
        <v>126</v>
      </c>
      <c r="B202" s="30">
        <v>100</v>
      </c>
      <c r="C202" s="30">
        <v>55.555556000000003</v>
      </c>
      <c r="D202" s="30">
        <v>59.259259</v>
      </c>
      <c r="E202" s="30">
        <v>33.333333000000003</v>
      </c>
      <c r="F202" s="30">
        <v>18.518519000000001</v>
      </c>
      <c r="G202" s="30">
        <v>44.444443999999997</v>
      </c>
      <c r="H202" s="30">
        <v>25.925926</v>
      </c>
      <c r="I202" s="30">
        <v>11.111110999999999</v>
      </c>
      <c r="J202" s="30">
        <v>18.518519000000001</v>
      </c>
      <c r="K202" s="30">
        <v>14.814814999999999</v>
      </c>
      <c r="L202" s="30">
        <v>3.7037040000000001</v>
      </c>
      <c r="M202" s="30">
        <v>0</v>
      </c>
      <c r="N202" s="30">
        <v>7.4074070000000001</v>
      </c>
      <c r="O202" s="30">
        <v>92.592592999999994</v>
      </c>
    </row>
    <row r="203" spans="1:15" ht="11.15" customHeight="1" x14ac:dyDescent="0.2">
      <c r="A203" s="19" t="s">
        <v>893</v>
      </c>
      <c r="B203" s="20">
        <v>5</v>
      </c>
      <c r="C203" s="20">
        <v>2</v>
      </c>
      <c r="D203" s="20">
        <v>4</v>
      </c>
      <c r="E203" s="20">
        <v>4</v>
      </c>
      <c r="F203" s="20">
        <v>2</v>
      </c>
      <c r="G203" s="20">
        <v>1</v>
      </c>
      <c r="H203" s="20">
        <v>1</v>
      </c>
      <c r="I203" s="20">
        <v>2</v>
      </c>
      <c r="J203" s="20">
        <v>1</v>
      </c>
      <c r="K203" s="20">
        <v>2</v>
      </c>
      <c r="L203" s="20">
        <v>0</v>
      </c>
      <c r="M203" s="20">
        <v>0</v>
      </c>
      <c r="N203" s="20">
        <v>0</v>
      </c>
      <c r="O203" s="20">
        <v>5</v>
      </c>
    </row>
    <row r="204" spans="1:15" ht="11.15" customHeight="1" x14ac:dyDescent="0.2">
      <c r="A204" s="21" t="s">
        <v>126</v>
      </c>
      <c r="B204" s="30">
        <v>100</v>
      </c>
      <c r="C204" s="30">
        <v>40</v>
      </c>
      <c r="D204" s="30">
        <v>80</v>
      </c>
      <c r="E204" s="30">
        <v>80</v>
      </c>
      <c r="F204" s="30">
        <v>40</v>
      </c>
      <c r="G204" s="30">
        <v>20</v>
      </c>
      <c r="H204" s="30">
        <v>20</v>
      </c>
      <c r="I204" s="30">
        <v>40</v>
      </c>
      <c r="J204" s="30">
        <v>20</v>
      </c>
      <c r="K204" s="30">
        <v>40</v>
      </c>
      <c r="L204" s="30">
        <v>0</v>
      </c>
      <c r="M204" s="30">
        <v>0</v>
      </c>
      <c r="N204" s="30">
        <v>0</v>
      </c>
      <c r="O204" s="30">
        <v>100</v>
      </c>
    </row>
    <row r="205" spans="1:15" ht="11.15" customHeight="1" x14ac:dyDescent="0.2">
      <c r="A205" s="19" t="s">
        <v>894</v>
      </c>
      <c r="B205" s="20">
        <v>10</v>
      </c>
      <c r="C205" s="20">
        <v>5</v>
      </c>
      <c r="D205" s="20">
        <v>6</v>
      </c>
      <c r="E205" s="20">
        <v>2</v>
      </c>
      <c r="F205" s="20">
        <v>3</v>
      </c>
      <c r="G205" s="20">
        <v>4</v>
      </c>
      <c r="H205" s="20">
        <v>1</v>
      </c>
      <c r="I205" s="20">
        <v>2</v>
      </c>
      <c r="J205" s="20">
        <v>2</v>
      </c>
      <c r="K205" s="20">
        <v>1</v>
      </c>
      <c r="L205" s="20">
        <v>0</v>
      </c>
      <c r="M205" s="20">
        <v>1</v>
      </c>
      <c r="N205" s="20">
        <v>0</v>
      </c>
      <c r="O205" s="20">
        <v>9</v>
      </c>
    </row>
    <row r="206" spans="1:15" ht="11.15" customHeight="1" x14ac:dyDescent="0.2">
      <c r="A206" s="21" t="s">
        <v>126</v>
      </c>
      <c r="B206" s="30">
        <v>100</v>
      </c>
      <c r="C206" s="30">
        <v>50</v>
      </c>
      <c r="D206" s="30">
        <v>60</v>
      </c>
      <c r="E206" s="30">
        <v>20</v>
      </c>
      <c r="F206" s="30">
        <v>30</v>
      </c>
      <c r="G206" s="30">
        <v>40</v>
      </c>
      <c r="H206" s="30">
        <v>10</v>
      </c>
      <c r="I206" s="30">
        <v>20</v>
      </c>
      <c r="J206" s="30">
        <v>20</v>
      </c>
      <c r="K206" s="30">
        <v>10</v>
      </c>
      <c r="L206" s="30">
        <v>0</v>
      </c>
      <c r="M206" s="30">
        <v>10</v>
      </c>
      <c r="N206" s="30">
        <v>0</v>
      </c>
      <c r="O206" s="30">
        <v>90</v>
      </c>
    </row>
    <row r="207" spans="1:15" ht="11.15" customHeight="1" x14ac:dyDescent="0.2">
      <c r="A207" s="19" t="s">
        <v>873</v>
      </c>
      <c r="B207" s="20">
        <v>28</v>
      </c>
      <c r="C207" s="20">
        <v>18</v>
      </c>
      <c r="D207" s="20">
        <v>18</v>
      </c>
      <c r="E207" s="20">
        <v>3</v>
      </c>
      <c r="F207" s="20">
        <v>11</v>
      </c>
      <c r="G207" s="20">
        <v>11</v>
      </c>
      <c r="H207" s="20">
        <v>7</v>
      </c>
      <c r="I207" s="20">
        <v>3</v>
      </c>
      <c r="J207" s="20">
        <v>4</v>
      </c>
      <c r="K207" s="20">
        <v>4</v>
      </c>
      <c r="L207" s="20">
        <v>3</v>
      </c>
      <c r="M207" s="20">
        <v>1</v>
      </c>
      <c r="N207" s="20">
        <v>2</v>
      </c>
      <c r="O207" s="20">
        <v>25</v>
      </c>
    </row>
    <row r="208" spans="1:15" ht="11.15" customHeight="1" x14ac:dyDescent="0.2">
      <c r="A208" s="21" t="s">
        <v>126</v>
      </c>
      <c r="B208" s="30">
        <v>100</v>
      </c>
      <c r="C208" s="30">
        <v>64.285713999999999</v>
      </c>
      <c r="D208" s="30">
        <v>64.285713999999999</v>
      </c>
      <c r="E208" s="30">
        <v>10.714286</v>
      </c>
      <c r="F208" s="30">
        <v>39.285713999999999</v>
      </c>
      <c r="G208" s="30">
        <v>39.285713999999999</v>
      </c>
      <c r="H208" s="30">
        <v>25</v>
      </c>
      <c r="I208" s="30">
        <v>10.714286</v>
      </c>
      <c r="J208" s="30">
        <v>14.285714</v>
      </c>
      <c r="K208" s="30">
        <v>14.285714</v>
      </c>
      <c r="L208" s="30">
        <v>10.714286</v>
      </c>
      <c r="M208" s="30">
        <v>3.5714290000000002</v>
      </c>
      <c r="N208" s="30">
        <v>7.1428570000000002</v>
      </c>
      <c r="O208" s="30">
        <v>89.285713999999999</v>
      </c>
    </row>
    <row r="209" spans="1:15" ht="11.15" customHeight="1" x14ac:dyDescent="0.2">
      <c r="A209" s="18" t="s">
        <v>142</v>
      </c>
      <c r="B209" s="18"/>
      <c r="C209" s="18"/>
      <c r="D209" s="18"/>
      <c r="E209" s="18"/>
      <c r="F209" s="18"/>
      <c r="G209" s="18"/>
      <c r="H209" s="18"/>
      <c r="I209" s="18"/>
      <c r="J209" s="18"/>
      <c r="K209" s="18"/>
      <c r="L209" s="18"/>
      <c r="M209" s="18"/>
      <c r="N209" s="18"/>
      <c r="O209" s="18"/>
    </row>
    <row r="210" spans="1:15" ht="11.15" customHeight="1" x14ac:dyDescent="0.2">
      <c r="A210" s="19" t="s">
        <v>896</v>
      </c>
      <c r="B210" s="20">
        <v>90</v>
      </c>
      <c r="C210" s="20">
        <v>42</v>
      </c>
      <c r="D210" s="20">
        <v>66</v>
      </c>
      <c r="E210" s="20">
        <v>7</v>
      </c>
      <c r="F210" s="20">
        <v>39</v>
      </c>
      <c r="G210" s="20">
        <v>46</v>
      </c>
      <c r="H210" s="20">
        <v>44</v>
      </c>
      <c r="I210" s="20">
        <v>32</v>
      </c>
      <c r="J210" s="20">
        <v>28</v>
      </c>
      <c r="K210" s="20">
        <v>20</v>
      </c>
      <c r="L210" s="20">
        <v>4</v>
      </c>
      <c r="M210" s="20">
        <v>5</v>
      </c>
      <c r="N210" s="20">
        <v>0</v>
      </c>
      <c r="O210" s="20">
        <v>85</v>
      </c>
    </row>
    <row r="211" spans="1:15" ht="11.15" customHeight="1" x14ac:dyDescent="0.2">
      <c r="A211" s="21" t="s">
        <v>126</v>
      </c>
      <c r="B211" s="30">
        <v>100</v>
      </c>
      <c r="C211" s="30">
        <v>46.666666999999997</v>
      </c>
      <c r="D211" s="30">
        <v>73.333332999999996</v>
      </c>
      <c r="E211" s="30">
        <v>7.7777779999999996</v>
      </c>
      <c r="F211" s="30">
        <v>43.333333000000003</v>
      </c>
      <c r="G211" s="30">
        <v>51.111111000000001</v>
      </c>
      <c r="H211" s="30">
        <v>48.888888999999999</v>
      </c>
      <c r="I211" s="30">
        <v>35.555556000000003</v>
      </c>
      <c r="J211" s="30">
        <v>31.111111000000001</v>
      </c>
      <c r="K211" s="30">
        <v>22.222221999999999</v>
      </c>
      <c r="L211" s="30">
        <v>4.4444439999999998</v>
      </c>
      <c r="M211" s="30">
        <v>5.5555560000000002</v>
      </c>
      <c r="N211" s="30">
        <v>0</v>
      </c>
      <c r="O211" s="30">
        <v>94.444444000000004</v>
      </c>
    </row>
    <row r="212" spans="1:15" ht="11.15" customHeight="1" x14ac:dyDescent="0.2">
      <c r="A212" s="19" t="s">
        <v>897</v>
      </c>
      <c r="B212" s="20">
        <v>307</v>
      </c>
      <c r="C212" s="20">
        <v>118</v>
      </c>
      <c r="D212" s="20">
        <v>229</v>
      </c>
      <c r="E212" s="20">
        <v>28</v>
      </c>
      <c r="F212" s="20">
        <v>110</v>
      </c>
      <c r="G212" s="20">
        <v>122</v>
      </c>
      <c r="H212" s="20">
        <v>135</v>
      </c>
      <c r="I212" s="20">
        <v>84</v>
      </c>
      <c r="J212" s="20">
        <v>102</v>
      </c>
      <c r="K212" s="20">
        <v>65</v>
      </c>
      <c r="L212" s="20">
        <v>8</v>
      </c>
      <c r="M212" s="20">
        <v>13</v>
      </c>
      <c r="N212" s="20">
        <v>6</v>
      </c>
      <c r="O212" s="20">
        <v>288</v>
      </c>
    </row>
    <row r="213" spans="1:15" ht="11.15" customHeight="1" x14ac:dyDescent="0.2">
      <c r="A213" s="21" t="s">
        <v>126</v>
      </c>
      <c r="B213" s="30">
        <v>100</v>
      </c>
      <c r="C213" s="30">
        <v>38.436481999999998</v>
      </c>
      <c r="D213" s="30">
        <v>74.592833999999996</v>
      </c>
      <c r="E213" s="30">
        <v>9.1205210000000001</v>
      </c>
      <c r="F213" s="30">
        <v>35.830618999999999</v>
      </c>
      <c r="G213" s="30">
        <v>39.739413999999996</v>
      </c>
      <c r="H213" s="30">
        <v>43.973941000000003</v>
      </c>
      <c r="I213" s="30">
        <v>27.361564000000001</v>
      </c>
      <c r="J213" s="30">
        <v>33.224755999999999</v>
      </c>
      <c r="K213" s="30">
        <v>21.172637999999999</v>
      </c>
      <c r="L213" s="30">
        <v>2.6058629999999998</v>
      </c>
      <c r="M213" s="30">
        <v>4.2345280000000001</v>
      </c>
      <c r="N213" s="30">
        <v>1.9543969999999999</v>
      </c>
      <c r="O213" s="30">
        <v>93.811075000000002</v>
      </c>
    </row>
    <row r="214" spans="1:15" ht="11.15" customHeight="1" x14ac:dyDescent="0.2">
      <c r="A214" s="19" t="s">
        <v>898</v>
      </c>
      <c r="B214" s="20">
        <v>392</v>
      </c>
      <c r="C214" s="20">
        <v>173</v>
      </c>
      <c r="D214" s="20">
        <v>297</v>
      </c>
      <c r="E214" s="20">
        <v>23</v>
      </c>
      <c r="F214" s="20">
        <v>153</v>
      </c>
      <c r="G214" s="20">
        <v>158</v>
      </c>
      <c r="H214" s="20">
        <v>172</v>
      </c>
      <c r="I214" s="20">
        <v>93</v>
      </c>
      <c r="J214" s="20">
        <v>102</v>
      </c>
      <c r="K214" s="20">
        <v>64</v>
      </c>
      <c r="L214" s="20">
        <v>10</v>
      </c>
      <c r="M214" s="20">
        <v>19</v>
      </c>
      <c r="N214" s="20">
        <v>14</v>
      </c>
      <c r="O214" s="20">
        <v>359</v>
      </c>
    </row>
    <row r="215" spans="1:15" ht="11.15" customHeight="1" x14ac:dyDescent="0.2">
      <c r="A215" s="21" t="s">
        <v>126</v>
      </c>
      <c r="B215" s="30">
        <v>100</v>
      </c>
      <c r="C215" s="30">
        <v>44.132652999999998</v>
      </c>
      <c r="D215" s="30">
        <v>75.765305999999995</v>
      </c>
      <c r="E215" s="30">
        <v>5.8673469999999996</v>
      </c>
      <c r="F215" s="30">
        <v>39.030611999999998</v>
      </c>
      <c r="G215" s="30">
        <v>40.306122000000002</v>
      </c>
      <c r="H215" s="30">
        <v>43.877550999999997</v>
      </c>
      <c r="I215" s="30">
        <v>23.724489999999999</v>
      </c>
      <c r="J215" s="30">
        <v>26.020408</v>
      </c>
      <c r="K215" s="30">
        <v>16.326530999999999</v>
      </c>
      <c r="L215" s="30">
        <v>2.5510199999999998</v>
      </c>
      <c r="M215" s="30">
        <v>4.8469389999999999</v>
      </c>
      <c r="N215" s="30">
        <v>3.5714290000000002</v>
      </c>
      <c r="O215" s="30">
        <v>91.581632999999997</v>
      </c>
    </row>
    <row r="216" spans="1:15" ht="11.15" customHeight="1" x14ac:dyDescent="0.2">
      <c r="A216" s="19" t="s">
        <v>899</v>
      </c>
      <c r="B216" s="20">
        <v>379</v>
      </c>
      <c r="C216" s="20">
        <v>189</v>
      </c>
      <c r="D216" s="20">
        <v>295</v>
      </c>
      <c r="E216" s="20">
        <v>26</v>
      </c>
      <c r="F216" s="20">
        <v>141</v>
      </c>
      <c r="G216" s="20">
        <v>162</v>
      </c>
      <c r="H216" s="20">
        <v>180</v>
      </c>
      <c r="I216" s="20">
        <v>99</v>
      </c>
      <c r="J216" s="20">
        <v>92</v>
      </c>
      <c r="K216" s="20">
        <v>61</v>
      </c>
      <c r="L216" s="20">
        <v>14</v>
      </c>
      <c r="M216" s="20">
        <v>11</v>
      </c>
      <c r="N216" s="20">
        <v>13</v>
      </c>
      <c r="O216" s="20">
        <v>355</v>
      </c>
    </row>
    <row r="217" spans="1:15" ht="11.15" customHeight="1" x14ac:dyDescent="0.2">
      <c r="A217" s="21" t="s">
        <v>126</v>
      </c>
      <c r="B217" s="30">
        <v>100</v>
      </c>
      <c r="C217" s="30">
        <v>49.868074</v>
      </c>
      <c r="D217" s="30">
        <v>77.836411999999996</v>
      </c>
      <c r="E217" s="30">
        <v>6.8601580000000002</v>
      </c>
      <c r="F217" s="30">
        <v>37.203166000000003</v>
      </c>
      <c r="G217" s="30">
        <v>42.744062999999997</v>
      </c>
      <c r="H217" s="30">
        <v>47.493403999999998</v>
      </c>
      <c r="I217" s="30">
        <v>26.121372000000001</v>
      </c>
      <c r="J217" s="30">
        <v>24.274405999999999</v>
      </c>
      <c r="K217" s="30">
        <v>16.094987</v>
      </c>
      <c r="L217" s="30">
        <v>3.6939310000000001</v>
      </c>
      <c r="M217" s="30">
        <v>2.9023750000000001</v>
      </c>
      <c r="N217" s="30">
        <v>3.4300790000000001</v>
      </c>
      <c r="O217" s="30">
        <v>93.667546000000002</v>
      </c>
    </row>
    <row r="218" spans="1:15" ht="11.15" customHeight="1" x14ac:dyDescent="0.2">
      <c r="A218" s="19" t="s">
        <v>900</v>
      </c>
      <c r="B218" s="20">
        <v>951</v>
      </c>
      <c r="C218" s="20">
        <v>477</v>
      </c>
      <c r="D218" s="20">
        <v>689</v>
      </c>
      <c r="E218" s="20">
        <v>74</v>
      </c>
      <c r="F218" s="20">
        <v>338</v>
      </c>
      <c r="G218" s="20">
        <v>431</v>
      </c>
      <c r="H218" s="20">
        <v>351</v>
      </c>
      <c r="I218" s="20">
        <v>201</v>
      </c>
      <c r="J218" s="20">
        <v>218</v>
      </c>
      <c r="K218" s="20">
        <v>146</v>
      </c>
      <c r="L218" s="20">
        <v>40</v>
      </c>
      <c r="M218" s="20">
        <v>48</v>
      </c>
      <c r="N218" s="20">
        <v>24</v>
      </c>
      <c r="O218" s="20">
        <v>879</v>
      </c>
    </row>
    <row r="219" spans="1:15" ht="11.15" customHeight="1" x14ac:dyDescent="0.2">
      <c r="A219" s="21" t="s">
        <v>126</v>
      </c>
      <c r="B219" s="30">
        <v>100</v>
      </c>
      <c r="C219" s="30">
        <v>50.157729000000003</v>
      </c>
      <c r="D219" s="30">
        <v>72.450052999999997</v>
      </c>
      <c r="E219" s="30">
        <v>7.7812830000000002</v>
      </c>
      <c r="F219" s="30">
        <v>35.541535000000003</v>
      </c>
      <c r="G219" s="30">
        <v>45.320715</v>
      </c>
      <c r="H219" s="30">
        <v>36.908517000000003</v>
      </c>
      <c r="I219" s="30">
        <v>21.135646999999999</v>
      </c>
      <c r="J219" s="30">
        <v>22.923238999999999</v>
      </c>
      <c r="K219" s="30">
        <v>15.352261</v>
      </c>
      <c r="L219" s="30">
        <v>4.206099</v>
      </c>
      <c r="M219" s="30">
        <v>5.0473189999999999</v>
      </c>
      <c r="N219" s="30">
        <v>2.5236589999999999</v>
      </c>
      <c r="O219" s="30">
        <v>92.429022000000003</v>
      </c>
    </row>
    <row r="220" spans="1:15" ht="11.15" customHeight="1" x14ac:dyDescent="0.2">
      <c r="A220" s="19" t="s">
        <v>873</v>
      </c>
      <c r="B220" s="20">
        <v>69</v>
      </c>
      <c r="C220" s="20">
        <v>32</v>
      </c>
      <c r="D220" s="20">
        <v>55</v>
      </c>
      <c r="E220" s="20">
        <v>8</v>
      </c>
      <c r="F220" s="20">
        <v>20</v>
      </c>
      <c r="G220" s="20">
        <v>25</v>
      </c>
      <c r="H220" s="20">
        <v>25</v>
      </c>
      <c r="I220" s="20">
        <v>11</v>
      </c>
      <c r="J220" s="20">
        <v>14</v>
      </c>
      <c r="K220" s="20">
        <v>6</v>
      </c>
      <c r="L220" s="20">
        <v>2</v>
      </c>
      <c r="M220" s="20">
        <v>5</v>
      </c>
      <c r="N220" s="20">
        <v>3</v>
      </c>
      <c r="O220" s="20">
        <v>61</v>
      </c>
    </row>
    <row r="221" spans="1:15" ht="11.15" customHeight="1" x14ac:dyDescent="0.2">
      <c r="A221" s="21" t="s">
        <v>126</v>
      </c>
      <c r="B221" s="30">
        <v>100</v>
      </c>
      <c r="C221" s="30">
        <v>46.376812000000001</v>
      </c>
      <c r="D221" s="30">
        <v>79.710144999999997</v>
      </c>
      <c r="E221" s="30">
        <v>11.594203</v>
      </c>
      <c r="F221" s="30">
        <v>28.985506999999998</v>
      </c>
      <c r="G221" s="30">
        <v>36.231884000000001</v>
      </c>
      <c r="H221" s="30">
        <v>36.231884000000001</v>
      </c>
      <c r="I221" s="30">
        <v>15.942029</v>
      </c>
      <c r="J221" s="30">
        <v>20.289854999999999</v>
      </c>
      <c r="K221" s="30">
        <v>8.6956520000000008</v>
      </c>
      <c r="L221" s="30">
        <v>2.8985509999999999</v>
      </c>
      <c r="M221" s="30">
        <v>7.2463769999999998</v>
      </c>
      <c r="N221" s="30">
        <v>4.3478260000000004</v>
      </c>
      <c r="O221" s="30">
        <v>88.405797000000007</v>
      </c>
    </row>
    <row r="222" spans="1:15" ht="11.15" customHeight="1" x14ac:dyDescent="0.2">
      <c r="A222" s="18" t="s">
        <v>143</v>
      </c>
      <c r="B222" s="18"/>
      <c r="C222" s="18"/>
      <c r="D222" s="18"/>
      <c r="E222" s="18"/>
      <c r="F222" s="18"/>
      <c r="G222" s="18"/>
      <c r="H222" s="18"/>
      <c r="I222" s="18"/>
      <c r="J222" s="18"/>
      <c r="K222" s="18"/>
      <c r="L222" s="18"/>
      <c r="M222" s="18"/>
      <c r="N222" s="18"/>
      <c r="O222" s="18"/>
    </row>
    <row r="223" spans="1:15" ht="11.15" customHeight="1" x14ac:dyDescent="0.2">
      <c r="A223" s="21" t="s">
        <v>901</v>
      </c>
      <c r="B223" s="21"/>
      <c r="C223" s="21"/>
      <c r="D223" s="21"/>
      <c r="E223" s="21"/>
      <c r="F223" s="21"/>
      <c r="G223" s="21"/>
      <c r="H223" s="21"/>
      <c r="I223" s="21"/>
      <c r="J223" s="21"/>
      <c r="K223" s="21"/>
      <c r="L223" s="21"/>
      <c r="M223" s="21"/>
      <c r="N223" s="21"/>
      <c r="O223" s="21"/>
    </row>
    <row r="224" spans="1:15" ht="11.15" customHeight="1" x14ac:dyDescent="0.2">
      <c r="A224" s="19" t="s">
        <v>902</v>
      </c>
      <c r="B224" s="20">
        <v>546</v>
      </c>
      <c r="C224" s="20">
        <v>202</v>
      </c>
      <c r="D224" s="20">
        <v>407</v>
      </c>
      <c r="E224" s="20">
        <v>33</v>
      </c>
      <c r="F224" s="20">
        <v>200</v>
      </c>
      <c r="G224" s="20">
        <v>219</v>
      </c>
      <c r="H224" s="20">
        <v>248</v>
      </c>
      <c r="I224" s="20">
        <v>153</v>
      </c>
      <c r="J224" s="20">
        <v>159</v>
      </c>
      <c r="K224" s="20">
        <v>107</v>
      </c>
      <c r="L224" s="20">
        <v>22</v>
      </c>
      <c r="M224" s="20">
        <v>22</v>
      </c>
      <c r="N224" s="20">
        <v>12</v>
      </c>
      <c r="O224" s="20">
        <v>512</v>
      </c>
    </row>
    <row r="225" spans="1:15" ht="11.15" customHeight="1" x14ac:dyDescent="0.2">
      <c r="A225" s="21" t="s">
        <v>126</v>
      </c>
      <c r="B225" s="30">
        <v>100</v>
      </c>
      <c r="C225" s="30">
        <v>36.996336999999997</v>
      </c>
      <c r="D225" s="30">
        <v>74.542124999999999</v>
      </c>
      <c r="E225" s="30">
        <v>6.0439559999999997</v>
      </c>
      <c r="F225" s="30">
        <v>36.630037000000002</v>
      </c>
      <c r="G225" s="30">
        <v>40.10989</v>
      </c>
      <c r="H225" s="30">
        <v>45.421244999999999</v>
      </c>
      <c r="I225" s="30">
        <v>28.021978000000001</v>
      </c>
      <c r="J225" s="30">
        <v>29.120878999999999</v>
      </c>
      <c r="K225" s="30">
        <v>19.597069999999999</v>
      </c>
      <c r="L225" s="30">
        <v>4.0293039999999998</v>
      </c>
      <c r="M225" s="30">
        <v>4.0293039999999998</v>
      </c>
      <c r="N225" s="30">
        <v>2.1978019999999998</v>
      </c>
      <c r="O225" s="30">
        <v>93.772893999999994</v>
      </c>
    </row>
    <row r="226" spans="1:15" ht="11.15" customHeight="1" x14ac:dyDescent="0.2">
      <c r="A226" s="19" t="s">
        <v>903</v>
      </c>
      <c r="B226" s="20">
        <v>531</v>
      </c>
      <c r="C226" s="20">
        <v>242</v>
      </c>
      <c r="D226" s="20">
        <v>408</v>
      </c>
      <c r="E226" s="20">
        <v>41</v>
      </c>
      <c r="F226" s="20">
        <v>200</v>
      </c>
      <c r="G226" s="20">
        <v>222</v>
      </c>
      <c r="H226" s="20">
        <v>240</v>
      </c>
      <c r="I226" s="20">
        <v>140</v>
      </c>
      <c r="J226" s="20">
        <v>146</v>
      </c>
      <c r="K226" s="20">
        <v>83</v>
      </c>
      <c r="L226" s="20">
        <v>17</v>
      </c>
      <c r="M226" s="20">
        <v>25</v>
      </c>
      <c r="N226" s="20">
        <v>12</v>
      </c>
      <c r="O226" s="20">
        <v>494</v>
      </c>
    </row>
    <row r="227" spans="1:15" ht="11.15" customHeight="1" x14ac:dyDescent="0.2">
      <c r="A227" s="21" t="s">
        <v>126</v>
      </c>
      <c r="B227" s="30">
        <v>100</v>
      </c>
      <c r="C227" s="30">
        <v>45.574387999999999</v>
      </c>
      <c r="D227" s="30">
        <v>76.836157999999998</v>
      </c>
      <c r="E227" s="30">
        <v>7.7212810000000003</v>
      </c>
      <c r="F227" s="30">
        <v>37.664783</v>
      </c>
      <c r="G227" s="30">
        <v>41.80791</v>
      </c>
      <c r="H227" s="30">
        <v>45.197740000000003</v>
      </c>
      <c r="I227" s="30">
        <v>26.365348000000001</v>
      </c>
      <c r="J227" s="30">
        <v>27.495291999999999</v>
      </c>
      <c r="K227" s="30">
        <v>15.630884999999999</v>
      </c>
      <c r="L227" s="30">
        <v>3.2015069999999999</v>
      </c>
      <c r="M227" s="30">
        <v>4.7080979999999997</v>
      </c>
      <c r="N227" s="30">
        <v>2.259887</v>
      </c>
      <c r="O227" s="30">
        <v>93.032015000000001</v>
      </c>
    </row>
    <row r="228" spans="1:15" ht="11.15" customHeight="1" x14ac:dyDescent="0.2">
      <c r="A228" s="19" t="s">
        <v>904</v>
      </c>
      <c r="B228" s="20">
        <v>205</v>
      </c>
      <c r="C228" s="20">
        <v>114</v>
      </c>
      <c r="D228" s="20">
        <v>165</v>
      </c>
      <c r="E228" s="20">
        <v>19</v>
      </c>
      <c r="F228" s="20">
        <v>88</v>
      </c>
      <c r="G228" s="20">
        <v>109</v>
      </c>
      <c r="H228" s="20">
        <v>94</v>
      </c>
      <c r="I228" s="20">
        <v>54</v>
      </c>
      <c r="J228" s="20">
        <v>55</v>
      </c>
      <c r="K228" s="20">
        <v>39</v>
      </c>
      <c r="L228" s="20">
        <v>7</v>
      </c>
      <c r="M228" s="20">
        <v>4</v>
      </c>
      <c r="N228" s="20">
        <v>2</v>
      </c>
      <c r="O228" s="20">
        <v>199</v>
      </c>
    </row>
    <row r="229" spans="1:15" ht="11.15" customHeight="1" x14ac:dyDescent="0.2">
      <c r="A229" s="21" t="s">
        <v>126</v>
      </c>
      <c r="B229" s="30">
        <v>100</v>
      </c>
      <c r="C229" s="30">
        <v>55.609755999999997</v>
      </c>
      <c r="D229" s="30">
        <v>80.487804999999994</v>
      </c>
      <c r="E229" s="30">
        <v>9.2682929999999999</v>
      </c>
      <c r="F229" s="30">
        <v>42.926828999999998</v>
      </c>
      <c r="G229" s="30">
        <v>53.170732000000001</v>
      </c>
      <c r="H229" s="30">
        <v>45.853659</v>
      </c>
      <c r="I229" s="30">
        <v>26.341463000000001</v>
      </c>
      <c r="J229" s="30">
        <v>26.829267999999999</v>
      </c>
      <c r="K229" s="30">
        <v>19.02439</v>
      </c>
      <c r="L229" s="30">
        <v>3.4146339999999999</v>
      </c>
      <c r="M229" s="30">
        <v>1.95122</v>
      </c>
      <c r="N229" s="30">
        <v>0.97560999999999998</v>
      </c>
      <c r="O229" s="30">
        <v>97.073171000000002</v>
      </c>
    </row>
    <row r="230" spans="1:15" ht="11.15" customHeight="1" x14ac:dyDescent="0.2">
      <c r="A230" s="19" t="s">
        <v>905</v>
      </c>
      <c r="B230" s="20">
        <v>762</v>
      </c>
      <c r="C230" s="20">
        <v>397</v>
      </c>
      <c r="D230" s="20">
        <v>544</v>
      </c>
      <c r="E230" s="20">
        <v>53</v>
      </c>
      <c r="F230" s="20">
        <v>265</v>
      </c>
      <c r="G230" s="20">
        <v>346</v>
      </c>
      <c r="H230" s="20">
        <v>278</v>
      </c>
      <c r="I230" s="20">
        <v>151</v>
      </c>
      <c r="J230" s="20">
        <v>169</v>
      </c>
      <c r="K230" s="20">
        <v>115</v>
      </c>
      <c r="L230" s="20">
        <v>24</v>
      </c>
      <c r="M230" s="20">
        <v>40</v>
      </c>
      <c r="N230" s="20">
        <v>25</v>
      </c>
      <c r="O230" s="20">
        <v>697</v>
      </c>
    </row>
    <row r="231" spans="1:15" ht="11.15" customHeight="1" x14ac:dyDescent="0.2">
      <c r="A231" s="21" t="s">
        <v>126</v>
      </c>
      <c r="B231" s="30">
        <v>100</v>
      </c>
      <c r="C231" s="30">
        <v>52.099738000000002</v>
      </c>
      <c r="D231" s="30">
        <v>71.391075999999998</v>
      </c>
      <c r="E231" s="30">
        <v>6.955381</v>
      </c>
      <c r="F231" s="30">
        <v>34.776902999999997</v>
      </c>
      <c r="G231" s="30">
        <v>45.406824</v>
      </c>
      <c r="H231" s="30">
        <v>36.482939999999999</v>
      </c>
      <c r="I231" s="30">
        <v>19.816272999999999</v>
      </c>
      <c r="J231" s="30">
        <v>22.178477999999998</v>
      </c>
      <c r="K231" s="30">
        <v>15.091863999999999</v>
      </c>
      <c r="L231" s="30">
        <v>3.1496059999999999</v>
      </c>
      <c r="M231" s="30">
        <v>5.2493439999999998</v>
      </c>
      <c r="N231" s="30">
        <v>3.28084</v>
      </c>
      <c r="O231" s="30">
        <v>91.469815999999994</v>
      </c>
    </row>
    <row r="232" spans="1:15" ht="11.15" customHeight="1" x14ac:dyDescent="0.2">
      <c r="A232" s="19" t="s">
        <v>873</v>
      </c>
      <c r="B232" s="20">
        <v>144</v>
      </c>
      <c r="C232" s="20">
        <v>76</v>
      </c>
      <c r="D232" s="20">
        <v>107</v>
      </c>
      <c r="E232" s="20">
        <v>20</v>
      </c>
      <c r="F232" s="20">
        <v>48</v>
      </c>
      <c r="G232" s="20">
        <v>48</v>
      </c>
      <c r="H232" s="20">
        <v>47</v>
      </c>
      <c r="I232" s="20">
        <v>22</v>
      </c>
      <c r="J232" s="20">
        <v>27</v>
      </c>
      <c r="K232" s="20">
        <v>18</v>
      </c>
      <c r="L232" s="20">
        <v>8</v>
      </c>
      <c r="M232" s="20">
        <v>10</v>
      </c>
      <c r="N232" s="20">
        <v>9</v>
      </c>
      <c r="O232" s="20">
        <v>125</v>
      </c>
    </row>
    <row r="233" spans="1:15" ht="11.15" customHeight="1" x14ac:dyDescent="0.2">
      <c r="A233" s="21" t="s">
        <v>126</v>
      </c>
      <c r="B233" s="30">
        <v>100</v>
      </c>
      <c r="C233" s="30">
        <v>52.777777999999998</v>
      </c>
      <c r="D233" s="30">
        <v>74.305555999999996</v>
      </c>
      <c r="E233" s="30">
        <v>13.888889000000001</v>
      </c>
      <c r="F233" s="30">
        <v>33.333333000000003</v>
      </c>
      <c r="G233" s="30">
        <v>33.333333000000003</v>
      </c>
      <c r="H233" s="30">
        <v>32.638888999999999</v>
      </c>
      <c r="I233" s="30">
        <v>15.277778</v>
      </c>
      <c r="J233" s="30">
        <v>18.75</v>
      </c>
      <c r="K233" s="30">
        <v>12.5</v>
      </c>
      <c r="L233" s="30">
        <v>5.5555560000000002</v>
      </c>
      <c r="M233" s="30">
        <v>6.9444439999999998</v>
      </c>
      <c r="N233" s="30">
        <v>6.25</v>
      </c>
      <c r="O233" s="30">
        <v>86.805555999999996</v>
      </c>
    </row>
    <row r="234" spans="1:15" ht="11.15" customHeight="1" x14ac:dyDescent="0.2">
      <c r="A234" s="18" t="s">
        <v>143</v>
      </c>
      <c r="B234" s="18"/>
      <c r="C234" s="18"/>
      <c r="D234" s="18"/>
      <c r="E234" s="18"/>
      <c r="F234" s="18"/>
      <c r="G234" s="18"/>
      <c r="H234" s="18"/>
      <c r="I234" s="18"/>
      <c r="J234" s="18"/>
      <c r="K234" s="18"/>
      <c r="L234" s="18"/>
      <c r="M234" s="18"/>
      <c r="N234" s="18"/>
      <c r="O234" s="18"/>
    </row>
    <row r="235" spans="1:15" ht="11.15" customHeight="1" x14ac:dyDescent="0.2">
      <c r="A235" s="21" t="s">
        <v>906</v>
      </c>
      <c r="B235" s="21"/>
      <c r="C235" s="21"/>
      <c r="D235" s="21"/>
      <c r="E235" s="21"/>
      <c r="F235" s="21"/>
      <c r="G235" s="21"/>
      <c r="H235" s="21"/>
      <c r="I235" s="21"/>
      <c r="J235" s="21"/>
      <c r="K235" s="21"/>
      <c r="L235" s="21"/>
      <c r="M235" s="21"/>
      <c r="N235" s="21"/>
      <c r="O235" s="21"/>
    </row>
    <row r="236" spans="1:15" ht="11.15" customHeight="1" x14ac:dyDescent="0.2">
      <c r="A236" s="19" t="s">
        <v>902</v>
      </c>
      <c r="B236" s="20">
        <v>285</v>
      </c>
      <c r="C236" s="20">
        <v>106</v>
      </c>
      <c r="D236" s="20">
        <v>214</v>
      </c>
      <c r="E236" s="20">
        <v>21</v>
      </c>
      <c r="F236" s="20">
        <v>106</v>
      </c>
      <c r="G236" s="20">
        <v>126</v>
      </c>
      <c r="H236" s="20">
        <v>132</v>
      </c>
      <c r="I236" s="20">
        <v>75</v>
      </c>
      <c r="J236" s="20">
        <v>95</v>
      </c>
      <c r="K236" s="20">
        <v>57</v>
      </c>
      <c r="L236" s="20">
        <v>9</v>
      </c>
      <c r="M236" s="20">
        <v>17</v>
      </c>
      <c r="N236" s="20">
        <v>4</v>
      </c>
      <c r="O236" s="20">
        <v>264</v>
      </c>
    </row>
    <row r="237" spans="1:15" ht="11.15" customHeight="1" x14ac:dyDescent="0.2">
      <c r="A237" s="21" t="s">
        <v>126</v>
      </c>
      <c r="B237" s="30">
        <v>100</v>
      </c>
      <c r="C237" s="30">
        <v>37.192982000000001</v>
      </c>
      <c r="D237" s="30">
        <v>75.087719000000007</v>
      </c>
      <c r="E237" s="30">
        <v>7.3684209999999997</v>
      </c>
      <c r="F237" s="30">
        <v>37.192982000000001</v>
      </c>
      <c r="G237" s="30">
        <v>44.210526000000002</v>
      </c>
      <c r="H237" s="30">
        <v>46.315789000000002</v>
      </c>
      <c r="I237" s="30">
        <v>26.315788999999999</v>
      </c>
      <c r="J237" s="30">
        <v>33.333333000000003</v>
      </c>
      <c r="K237" s="30">
        <v>20</v>
      </c>
      <c r="L237" s="30">
        <v>3.1578949999999999</v>
      </c>
      <c r="M237" s="30">
        <v>5.964912</v>
      </c>
      <c r="N237" s="30">
        <v>1.4035089999999999</v>
      </c>
      <c r="O237" s="30">
        <v>92.631579000000002</v>
      </c>
    </row>
    <row r="238" spans="1:15" ht="11.15" customHeight="1" x14ac:dyDescent="0.2">
      <c r="A238" s="19" t="s">
        <v>903</v>
      </c>
      <c r="B238" s="20">
        <v>217</v>
      </c>
      <c r="C238" s="20">
        <v>101</v>
      </c>
      <c r="D238" s="20">
        <v>172</v>
      </c>
      <c r="E238" s="20">
        <v>19</v>
      </c>
      <c r="F238" s="20">
        <v>77</v>
      </c>
      <c r="G238" s="20">
        <v>80</v>
      </c>
      <c r="H238" s="20">
        <v>90</v>
      </c>
      <c r="I238" s="20">
        <v>46</v>
      </c>
      <c r="J238" s="20">
        <v>52</v>
      </c>
      <c r="K238" s="20">
        <v>44</v>
      </c>
      <c r="L238" s="20">
        <v>6</v>
      </c>
      <c r="M238" s="20">
        <v>5</v>
      </c>
      <c r="N238" s="20">
        <v>8</v>
      </c>
      <c r="O238" s="20">
        <v>204</v>
      </c>
    </row>
    <row r="239" spans="1:15" ht="11.15" customHeight="1" x14ac:dyDescent="0.2">
      <c r="A239" s="21" t="s">
        <v>126</v>
      </c>
      <c r="B239" s="30">
        <v>100</v>
      </c>
      <c r="C239" s="30">
        <v>46.543779000000001</v>
      </c>
      <c r="D239" s="30">
        <v>79.262673000000007</v>
      </c>
      <c r="E239" s="30">
        <v>8.7557600000000004</v>
      </c>
      <c r="F239" s="30">
        <v>35.483871000000001</v>
      </c>
      <c r="G239" s="30">
        <v>36.866359000000003</v>
      </c>
      <c r="H239" s="30">
        <v>41.474654000000001</v>
      </c>
      <c r="I239" s="30">
        <v>21.198156999999998</v>
      </c>
      <c r="J239" s="30">
        <v>23.963134</v>
      </c>
      <c r="K239" s="30">
        <v>20.276498</v>
      </c>
      <c r="L239" s="30">
        <v>2.764977</v>
      </c>
      <c r="M239" s="30">
        <v>2.3041469999999999</v>
      </c>
      <c r="N239" s="30">
        <v>3.686636</v>
      </c>
      <c r="O239" s="30">
        <v>94.009217000000007</v>
      </c>
    </row>
    <row r="240" spans="1:15" ht="11.15" customHeight="1" x14ac:dyDescent="0.2">
      <c r="A240" s="19" t="s">
        <v>904</v>
      </c>
      <c r="B240" s="20">
        <v>142</v>
      </c>
      <c r="C240" s="20">
        <v>79</v>
      </c>
      <c r="D240" s="20">
        <v>109</v>
      </c>
      <c r="E240" s="20">
        <v>16</v>
      </c>
      <c r="F240" s="20">
        <v>66</v>
      </c>
      <c r="G240" s="20">
        <v>61</v>
      </c>
      <c r="H240" s="20">
        <v>70</v>
      </c>
      <c r="I240" s="20">
        <v>46</v>
      </c>
      <c r="J240" s="20">
        <v>45</v>
      </c>
      <c r="K240" s="20">
        <v>21</v>
      </c>
      <c r="L240" s="20">
        <v>3</v>
      </c>
      <c r="M240" s="20">
        <v>4</v>
      </c>
      <c r="N240" s="20">
        <v>2</v>
      </c>
      <c r="O240" s="20">
        <v>136</v>
      </c>
    </row>
    <row r="241" spans="1:15" ht="11.15" customHeight="1" x14ac:dyDescent="0.2">
      <c r="A241" s="21" t="s">
        <v>126</v>
      </c>
      <c r="B241" s="30">
        <v>100</v>
      </c>
      <c r="C241" s="30">
        <v>55.633803</v>
      </c>
      <c r="D241" s="30">
        <v>76.760563000000005</v>
      </c>
      <c r="E241" s="30">
        <v>11.267606000000001</v>
      </c>
      <c r="F241" s="30">
        <v>46.478873</v>
      </c>
      <c r="G241" s="30">
        <v>42.957746</v>
      </c>
      <c r="H241" s="30">
        <v>49.295774999999999</v>
      </c>
      <c r="I241" s="30">
        <v>32.394365999999998</v>
      </c>
      <c r="J241" s="30">
        <v>31.690141000000001</v>
      </c>
      <c r="K241" s="30">
        <v>14.788732</v>
      </c>
      <c r="L241" s="30">
        <v>2.112676</v>
      </c>
      <c r="M241" s="30">
        <v>2.8169010000000001</v>
      </c>
      <c r="N241" s="30">
        <v>1.4084509999999999</v>
      </c>
      <c r="O241" s="30">
        <v>95.774647999999999</v>
      </c>
    </row>
    <row r="242" spans="1:15" ht="11.15" customHeight="1" x14ac:dyDescent="0.2">
      <c r="A242" s="19" t="s">
        <v>905</v>
      </c>
      <c r="B242" s="20">
        <v>1184</v>
      </c>
      <c r="C242" s="20">
        <v>566</v>
      </c>
      <c r="D242" s="20">
        <v>863</v>
      </c>
      <c r="E242" s="20">
        <v>76</v>
      </c>
      <c r="F242" s="20">
        <v>427</v>
      </c>
      <c r="G242" s="20">
        <v>539</v>
      </c>
      <c r="H242" s="20">
        <v>482</v>
      </c>
      <c r="I242" s="20">
        <v>280</v>
      </c>
      <c r="J242" s="20">
        <v>286</v>
      </c>
      <c r="K242" s="20">
        <v>195</v>
      </c>
      <c r="L242" s="20">
        <v>40</v>
      </c>
      <c r="M242" s="20">
        <v>53</v>
      </c>
      <c r="N242" s="20">
        <v>29</v>
      </c>
      <c r="O242" s="20">
        <v>1102</v>
      </c>
    </row>
    <row r="243" spans="1:15" ht="11.15" customHeight="1" x14ac:dyDescent="0.2">
      <c r="A243" s="21" t="s">
        <v>126</v>
      </c>
      <c r="B243" s="30">
        <v>100</v>
      </c>
      <c r="C243" s="30">
        <v>47.804054000000001</v>
      </c>
      <c r="D243" s="30">
        <v>72.888514000000001</v>
      </c>
      <c r="E243" s="30">
        <v>6.4189189999999998</v>
      </c>
      <c r="F243" s="30">
        <v>36.064188999999999</v>
      </c>
      <c r="G243" s="30">
        <v>45.523648999999999</v>
      </c>
      <c r="H243" s="30">
        <v>40.709459000000003</v>
      </c>
      <c r="I243" s="30">
        <v>23.648648999999999</v>
      </c>
      <c r="J243" s="30">
        <v>24.155404999999998</v>
      </c>
      <c r="K243" s="30">
        <v>16.469595000000002</v>
      </c>
      <c r="L243" s="30">
        <v>3.3783780000000001</v>
      </c>
      <c r="M243" s="30">
        <v>4.4763510000000002</v>
      </c>
      <c r="N243" s="30">
        <v>2.4493239999999998</v>
      </c>
      <c r="O243" s="30">
        <v>93.074324000000004</v>
      </c>
    </row>
    <row r="244" spans="1:15" ht="11.15" customHeight="1" x14ac:dyDescent="0.2">
      <c r="A244" s="19" t="s">
        <v>873</v>
      </c>
      <c r="B244" s="20">
        <v>360</v>
      </c>
      <c r="C244" s="20">
        <v>179</v>
      </c>
      <c r="D244" s="20">
        <v>273</v>
      </c>
      <c r="E244" s="20">
        <v>34</v>
      </c>
      <c r="F244" s="20">
        <v>125</v>
      </c>
      <c r="G244" s="20">
        <v>138</v>
      </c>
      <c r="H244" s="20">
        <v>133</v>
      </c>
      <c r="I244" s="20">
        <v>73</v>
      </c>
      <c r="J244" s="20">
        <v>78</v>
      </c>
      <c r="K244" s="20">
        <v>45</v>
      </c>
      <c r="L244" s="20">
        <v>20</v>
      </c>
      <c r="M244" s="20">
        <v>22</v>
      </c>
      <c r="N244" s="20">
        <v>17</v>
      </c>
      <c r="O244" s="20">
        <v>321</v>
      </c>
    </row>
    <row r="245" spans="1:15" ht="11.15" customHeight="1" x14ac:dyDescent="0.2">
      <c r="A245" s="21" t="s">
        <v>126</v>
      </c>
      <c r="B245" s="30">
        <v>100</v>
      </c>
      <c r="C245" s="30">
        <v>49.722222000000002</v>
      </c>
      <c r="D245" s="30">
        <v>75.833332999999996</v>
      </c>
      <c r="E245" s="30">
        <v>9.4444440000000007</v>
      </c>
      <c r="F245" s="30">
        <v>34.722222000000002</v>
      </c>
      <c r="G245" s="30">
        <v>38.333333000000003</v>
      </c>
      <c r="H245" s="30">
        <v>36.944443999999997</v>
      </c>
      <c r="I245" s="30">
        <v>20.277778000000001</v>
      </c>
      <c r="J245" s="30">
        <v>21.666667</v>
      </c>
      <c r="K245" s="30">
        <v>12.5</v>
      </c>
      <c r="L245" s="30">
        <v>5.5555560000000002</v>
      </c>
      <c r="M245" s="30">
        <v>6.1111110000000002</v>
      </c>
      <c r="N245" s="30">
        <v>4.7222220000000004</v>
      </c>
      <c r="O245" s="30">
        <v>89.166667000000004</v>
      </c>
    </row>
    <row r="246" spans="1:15" ht="11.15" customHeight="1" x14ac:dyDescent="0.2">
      <c r="A246" s="18" t="s">
        <v>143</v>
      </c>
      <c r="B246" s="18"/>
      <c r="C246" s="18"/>
      <c r="D246" s="18"/>
      <c r="E246" s="18"/>
      <c r="F246" s="18"/>
      <c r="G246" s="18"/>
      <c r="H246" s="18"/>
      <c r="I246" s="18"/>
      <c r="J246" s="18"/>
      <c r="K246" s="18"/>
      <c r="L246" s="18"/>
      <c r="M246" s="18"/>
      <c r="N246" s="18"/>
      <c r="O246" s="18"/>
    </row>
    <row r="247" spans="1:15" ht="11.15" customHeight="1" x14ac:dyDescent="0.2">
      <c r="A247" s="21" t="s">
        <v>907</v>
      </c>
      <c r="B247" s="21"/>
      <c r="C247" s="21"/>
      <c r="D247" s="21"/>
      <c r="E247" s="21"/>
      <c r="F247" s="21"/>
      <c r="G247" s="21"/>
      <c r="H247" s="21"/>
      <c r="I247" s="21"/>
      <c r="J247" s="21"/>
      <c r="K247" s="21"/>
      <c r="L247" s="21"/>
      <c r="M247" s="21"/>
      <c r="N247" s="21"/>
      <c r="O247" s="21"/>
    </row>
    <row r="248" spans="1:15" ht="11.15" customHeight="1" x14ac:dyDescent="0.2">
      <c r="A248" s="19" t="s">
        <v>902</v>
      </c>
      <c r="B248" s="20">
        <v>330</v>
      </c>
      <c r="C248" s="20">
        <v>144</v>
      </c>
      <c r="D248" s="20">
        <v>256</v>
      </c>
      <c r="E248" s="20">
        <v>26</v>
      </c>
      <c r="F248" s="20">
        <v>140</v>
      </c>
      <c r="G248" s="20">
        <v>146</v>
      </c>
      <c r="H248" s="20">
        <v>170</v>
      </c>
      <c r="I248" s="20">
        <v>100</v>
      </c>
      <c r="J248" s="20">
        <v>121</v>
      </c>
      <c r="K248" s="20">
        <v>54</v>
      </c>
      <c r="L248" s="20">
        <v>14</v>
      </c>
      <c r="M248" s="20">
        <v>11</v>
      </c>
      <c r="N248" s="20">
        <v>5</v>
      </c>
      <c r="O248" s="20">
        <v>314</v>
      </c>
    </row>
    <row r="249" spans="1:15" ht="11.15" customHeight="1" x14ac:dyDescent="0.2">
      <c r="A249" s="21" t="s">
        <v>126</v>
      </c>
      <c r="B249" s="30">
        <v>100</v>
      </c>
      <c r="C249" s="30">
        <v>43.636364</v>
      </c>
      <c r="D249" s="30">
        <v>77.575757999999993</v>
      </c>
      <c r="E249" s="30">
        <v>7.8787880000000001</v>
      </c>
      <c r="F249" s="30">
        <v>42.424242</v>
      </c>
      <c r="G249" s="30">
        <v>44.242424</v>
      </c>
      <c r="H249" s="30">
        <v>51.515152</v>
      </c>
      <c r="I249" s="30">
        <v>30.30303</v>
      </c>
      <c r="J249" s="30">
        <v>36.666666999999997</v>
      </c>
      <c r="K249" s="30">
        <v>16.363636</v>
      </c>
      <c r="L249" s="30">
        <v>4.2424239999999998</v>
      </c>
      <c r="M249" s="30">
        <v>3.3333330000000001</v>
      </c>
      <c r="N249" s="30">
        <v>1.5151520000000001</v>
      </c>
      <c r="O249" s="30">
        <v>95.151515000000003</v>
      </c>
    </row>
    <row r="250" spans="1:15" ht="11.15" customHeight="1" x14ac:dyDescent="0.2">
      <c r="A250" s="19" t="s">
        <v>903</v>
      </c>
      <c r="B250" s="20">
        <v>326</v>
      </c>
      <c r="C250" s="20">
        <v>150</v>
      </c>
      <c r="D250" s="20">
        <v>269</v>
      </c>
      <c r="E250" s="20">
        <v>28</v>
      </c>
      <c r="F250" s="20">
        <v>127</v>
      </c>
      <c r="G250" s="20">
        <v>142</v>
      </c>
      <c r="H250" s="20">
        <v>160</v>
      </c>
      <c r="I250" s="20">
        <v>95</v>
      </c>
      <c r="J250" s="20">
        <v>102</v>
      </c>
      <c r="K250" s="20">
        <v>60</v>
      </c>
      <c r="L250" s="20">
        <v>11</v>
      </c>
      <c r="M250" s="20">
        <v>10</v>
      </c>
      <c r="N250" s="20">
        <v>5</v>
      </c>
      <c r="O250" s="20">
        <v>311</v>
      </c>
    </row>
    <row r="251" spans="1:15" ht="11.15" customHeight="1" x14ac:dyDescent="0.2">
      <c r="A251" s="21" t="s">
        <v>126</v>
      </c>
      <c r="B251" s="30">
        <v>100</v>
      </c>
      <c r="C251" s="30">
        <v>46.012270000000001</v>
      </c>
      <c r="D251" s="30">
        <v>82.515337000000002</v>
      </c>
      <c r="E251" s="30">
        <v>8.5889570000000006</v>
      </c>
      <c r="F251" s="30">
        <v>38.957054999999997</v>
      </c>
      <c r="G251" s="30">
        <v>43.558281999999998</v>
      </c>
      <c r="H251" s="30">
        <v>49.079754999999999</v>
      </c>
      <c r="I251" s="30">
        <v>29.141103999999999</v>
      </c>
      <c r="J251" s="30">
        <v>31.288343999999999</v>
      </c>
      <c r="K251" s="30">
        <v>18.404907999999999</v>
      </c>
      <c r="L251" s="30">
        <v>3.3742329999999998</v>
      </c>
      <c r="M251" s="30">
        <v>3.067485</v>
      </c>
      <c r="N251" s="30">
        <v>1.5337419999999999</v>
      </c>
      <c r="O251" s="30">
        <v>95.398773000000006</v>
      </c>
    </row>
    <row r="252" spans="1:15" ht="11.15" customHeight="1" x14ac:dyDescent="0.2">
      <c r="A252" s="19" t="s">
        <v>904</v>
      </c>
      <c r="B252" s="20">
        <v>133</v>
      </c>
      <c r="C252" s="20">
        <v>68</v>
      </c>
      <c r="D252" s="20">
        <v>95</v>
      </c>
      <c r="E252" s="20">
        <v>9</v>
      </c>
      <c r="F252" s="20">
        <v>45</v>
      </c>
      <c r="G252" s="20">
        <v>57</v>
      </c>
      <c r="H252" s="20">
        <v>50</v>
      </c>
      <c r="I252" s="20">
        <v>30</v>
      </c>
      <c r="J252" s="20">
        <v>34</v>
      </c>
      <c r="K252" s="20">
        <v>34</v>
      </c>
      <c r="L252" s="20">
        <v>2</v>
      </c>
      <c r="M252" s="20">
        <v>9</v>
      </c>
      <c r="N252" s="20">
        <v>2</v>
      </c>
      <c r="O252" s="20">
        <v>122</v>
      </c>
    </row>
    <row r="253" spans="1:15" ht="11.15" customHeight="1" x14ac:dyDescent="0.2">
      <c r="A253" s="21" t="s">
        <v>126</v>
      </c>
      <c r="B253" s="30">
        <v>100</v>
      </c>
      <c r="C253" s="30">
        <v>51.12782</v>
      </c>
      <c r="D253" s="30">
        <v>71.428571000000005</v>
      </c>
      <c r="E253" s="30">
        <v>6.7669170000000003</v>
      </c>
      <c r="F253" s="30">
        <v>33.834586000000002</v>
      </c>
      <c r="G253" s="30">
        <v>42.857143000000001</v>
      </c>
      <c r="H253" s="30">
        <v>37.593985000000004</v>
      </c>
      <c r="I253" s="30">
        <v>22.556391000000001</v>
      </c>
      <c r="J253" s="30">
        <v>25.56391</v>
      </c>
      <c r="K253" s="30">
        <v>25.56391</v>
      </c>
      <c r="L253" s="30">
        <v>1.5037590000000001</v>
      </c>
      <c r="M253" s="30">
        <v>6.7669170000000003</v>
      </c>
      <c r="N253" s="30">
        <v>1.5037590000000001</v>
      </c>
      <c r="O253" s="30">
        <v>91.729322999999994</v>
      </c>
    </row>
    <row r="254" spans="1:15" ht="11.15" customHeight="1" x14ac:dyDescent="0.2">
      <c r="A254" s="19" t="s">
        <v>905</v>
      </c>
      <c r="B254" s="20">
        <v>1070</v>
      </c>
      <c r="C254" s="20">
        <v>502</v>
      </c>
      <c r="D254" s="20">
        <v>771</v>
      </c>
      <c r="E254" s="20">
        <v>67</v>
      </c>
      <c r="F254" s="20">
        <v>382</v>
      </c>
      <c r="G254" s="20">
        <v>483</v>
      </c>
      <c r="H254" s="20">
        <v>419</v>
      </c>
      <c r="I254" s="20">
        <v>239</v>
      </c>
      <c r="J254" s="20">
        <v>236</v>
      </c>
      <c r="K254" s="20">
        <v>171</v>
      </c>
      <c r="L254" s="20">
        <v>34</v>
      </c>
      <c r="M254" s="20">
        <v>49</v>
      </c>
      <c r="N254" s="20">
        <v>31</v>
      </c>
      <c r="O254" s="20">
        <v>990</v>
      </c>
    </row>
    <row r="255" spans="1:15" ht="11.15" customHeight="1" x14ac:dyDescent="0.2">
      <c r="A255" s="21" t="s">
        <v>126</v>
      </c>
      <c r="B255" s="30">
        <v>100</v>
      </c>
      <c r="C255" s="30">
        <v>46.915888000000002</v>
      </c>
      <c r="D255" s="30">
        <v>72.056075000000007</v>
      </c>
      <c r="E255" s="30">
        <v>6.2616820000000004</v>
      </c>
      <c r="F255" s="30">
        <v>35.700935000000001</v>
      </c>
      <c r="G255" s="30">
        <v>45.140186999999997</v>
      </c>
      <c r="H255" s="30">
        <v>39.158878999999999</v>
      </c>
      <c r="I255" s="30">
        <v>22.336449000000002</v>
      </c>
      <c r="J255" s="30">
        <v>22.056075</v>
      </c>
      <c r="K255" s="30">
        <v>15.981308</v>
      </c>
      <c r="L255" s="30">
        <v>3.1775699999999998</v>
      </c>
      <c r="M255" s="30">
        <v>4.5794389999999998</v>
      </c>
      <c r="N255" s="30">
        <v>2.8971960000000001</v>
      </c>
      <c r="O255" s="30">
        <v>92.523364000000001</v>
      </c>
    </row>
    <row r="256" spans="1:15" ht="11.15" customHeight="1" x14ac:dyDescent="0.2">
      <c r="A256" s="19" t="s">
        <v>873</v>
      </c>
      <c r="B256" s="20">
        <v>329</v>
      </c>
      <c r="C256" s="20">
        <v>167</v>
      </c>
      <c r="D256" s="20">
        <v>240</v>
      </c>
      <c r="E256" s="20">
        <v>36</v>
      </c>
      <c r="F256" s="20">
        <v>107</v>
      </c>
      <c r="G256" s="20">
        <v>116</v>
      </c>
      <c r="H256" s="20">
        <v>108</v>
      </c>
      <c r="I256" s="20">
        <v>56</v>
      </c>
      <c r="J256" s="20">
        <v>63</v>
      </c>
      <c r="K256" s="20">
        <v>43</v>
      </c>
      <c r="L256" s="20">
        <v>17</v>
      </c>
      <c r="M256" s="20">
        <v>22</v>
      </c>
      <c r="N256" s="20">
        <v>17</v>
      </c>
      <c r="O256" s="20">
        <v>290</v>
      </c>
    </row>
    <row r="257" spans="1:15" ht="11.15" customHeight="1" x14ac:dyDescent="0.2">
      <c r="A257" s="21" t="s">
        <v>126</v>
      </c>
      <c r="B257" s="30">
        <v>100</v>
      </c>
      <c r="C257" s="30">
        <v>50.759878</v>
      </c>
      <c r="D257" s="30">
        <v>72.948328000000004</v>
      </c>
      <c r="E257" s="30">
        <v>10.942249</v>
      </c>
      <c r="F257" s="30">
        <v>32.522796</v>
      </c>
      <c r="G257" s="30">
        <v>35.258358999999999</v>
      </c>
      <c r="H257" s="30">
        <v>32.826748000000002</v>
      </c>
      <c r="I257" s="30">
        <v>17.021277000000001</v>
      </c>
      <c r="J257" s="30">
        <v>19.148935999999999</v>
      </c>
      <c r="K257" s="30">
        <v>13.069909000000001</v>
      </c>
      <c r="L257" s="30">
        <v>5.167173</v>
      </c>
      <c r="M257" s="30">
        <v>6.6869300000000003</v>
      </c>
      <c r="N257" s="30">
        <v>5.167173</v>
      </c>
      <c r="O257" s="30">
        <v>88.145897000000005</v>
      </c>
    </row>
    <row r="258" spans="1:15" ht="11.15" customHeight="1" x14ac:dyDescent="0.2">
      <c r="A258" s="18" t="s">
        <v>143</v>
      </c>
      <c r="B258" s="18"/>
      <c r="C258" s="18"/>
      <c r="D258" s="18"/>
      <c r="E258" s="18"/>
      <c r="F258" s="18"/>
      <c r="G258" s="18"/>
      <c r="H258" s="18"/>
      <c r="I258" s="18"/>
      <c r="J258" s="18"/>
      <c r="K258" s="18"/>
      <c r="L258" s="18"/>
      <c r="M258" s="18"/>
      <c r="N258" s="18"/>
      <c r="O258" s="18"/>
    </row>
    <row r="259" spans="1:15" ht="11.15" customHeight="1" x14ac:dyDescent="0.2">
      <c r="A259" s="21" t="s">
        <v>908</v>
      </c>
      <c r="B259" s="21"/>
      <c r="C259" s="21"/>
      <c r="D259" s="21"/>
      <c r="E259" s="21"/>
      <c r="F259" s="21"/>
      <c r="G259" s="21"/>
      <c r="H259" s="21"/>
      <c r="I259" s="21"/>
      <c r="J259" s="21"/>
      <c r="K259" s="21"/>
      <c r="L259" s="21"/>
      <c r="M259" s="21"/>
      <c r="N259" s="21"/>
      <c r="O259" s="21"/>
    </row>
    <row r="260" spans="1:15" ht="11.15" customHeight="1" x14ac:dyDescent="0.2">
      <c r="A260" s="19" t="s">
        <v>902</v>
      </c>
      <c r="B260" s="20">
        <v>39</v>
      </c>
      <c r="C260" s="20">
        <v>19</v>
      </c>
      <c r="D260" s="20">
        <v>26</v>
      </c>
      <c r="E260" s="20">
        <v>4</v>
      </c>
      <c r="F260" s="20">
        <v>19</v>
      </c>
      <c r="G260" s="20">
        <v>21</v>
      </c>
      <c r="H260" s="20">
        <v>24</v>
      </c>
      <c r="I260" s="20">
        <v>8</v>
      </c>
      <c r="J260" s="20">
        <v>14</v>
      </c>
      <c r="K260" s="20">
        <v>10</v>
      </c>
      <c r="L260" s="20">
        <v>3</v>
      </c>
      <c r="M260" s="20">
        <v>2</v>
      </c>
      <c r="N260" s="20">
        <v>0</v>
      </c>
      <c r="O260" s="20">
        <v>37</v>
      </c>
    </row>
    <row r="261" spans="1:15" ht="11.15" customHeight="1" x14ac:dyDescent="0.2">
      <c r="A261" s="21" t="s">
        <v>126</v>
      </c>
      <c r="B261" s="30">
        <v>100</v>
      </c>
      <c r="C261" s="30">
        <v>48.717948999999997</v>
      </c>
      <c r="D261" s="30">
        <v>66.666667000000004</v>
      </c>
      <c r="E261" s="30">
        <v>10.256410000000001</v>
      </c>
      <c r="F261" s="30">
        <v>48.717948999999997</v>
      </c>
      <c r="G261" s="30">
        <v>53.846153999999999</v>
      </c>
      <c r="H261" s="30">
        <v>61.538462000000003</v>
      </c>
      <c r="I261" s="30">
        <v>20.512820999999999</v>
      </c>
      <c r="J261" s="30">
        <v>35.897435999999999</v>
      </c>
      <c r="K261" s="30">
        <v>25.641026</v>
      </c>
      <c r="L261" s="30">
        <v>7.6923079999999997</v>
      </c>
      <c r="M261" s="30">
        <v>5.1282050000000003</v>
      </c>
      <c r="N261" s="30">
        <v>0</v>
      </c>
      <c r="O261" s="30">
        <v>94.871795000000006</v>
      </c>
    </row>
    <row r="262" spans="1:15" ht="11.15" customHeight="1" x14ac:dyDescent="0.2">
      <c r="A262" s="19" t="s">
        <v>903</v>
      </c>
      <c r="B262" s="20">
        <v>75</v>
      </c>
      <c r="C262" s="20">
        <v>31</v>
      </c>
      <c r="D262" s="20">
        <v>60</v>
      </c>
      <c r="E262" s="20">
        <v>7</v>
      </c>
      <c r="F262" s="20">
        <v>29</v>
      </c>
      <c r="G262" s="20">
        <v>33</v>
      </c>
      <c r="H262" s="20">
        <v>38</v>
      </c>
      <c r="I262" s="20">
        <v>26</v>
      </c>
      <c r="J262" s="20">
        <v>24</v>
      </c>
      <c r="K262" s="20">
        <v>9</v>
      </c>
      <c r="L262" s="20">
        <v>5</v>
      </c>
      <c r="M262" s="20">
        <v>4</v>
      </c>
      <c r="N262" s="20">
        <v>1</v>
      </c>
      <c r="O262" s="20">
        <v>70</v>
      </c>
    </row>
    <row r="263" spans="1:15" ht="11.15" customHeight="1" x14ac:dyDescent="0.2">
      <c r="A263" s="21" t="s">
        <v>126</v>
      </c>
      <c r="B263" s="30">
        <v>100</v>
      </c>
      <c r="C263" s="30">
        <v>41.333333000000003</v>
      </c>
      <c r="D263" s="30">
        <v>80</v>
      </c>
      <c r="E263" s="30">
        <v>9.3333329999999997</v>
      </c>
      <c r="F263" s="30">
        <v>38.666666999999997</v>
      </c>
      <c r="G263" s="30">
        <v>44</v>
      </c>
      <c r="H263" s="30">
        <v>50.666666999999997</v>
      </c>
      <c r="I263" s="30">
        <v>34.666666999999997</v>
      </c>
      <c r="J263" s="30">
        <v>32</v>
      </c>
      <c r="K263" s="30">
        <v>12</v>
      </c>
      <c r="L263" s="30">
        <v>6.6666670000000003</v>
      </c>
      <c r="M263" s="30">
        <v>5.3333329999999997</v>
      </c>
      <c r="N263" s="30">
        <v>1.3333330000000001</v>
      </c>
      <c r="O263" s="30">
        <v>93.333332999999996</v>
      </c>
    </row>
    <row r="264" spans="1:15" ht="11.15" customHeight="1" x14ac:dyDescent="0.2">
      <c r="A264" s="19" t="s">
        <v>904</v>
      </c>
      <c r="B264" s="20">
        <v>117</v>
      </c>
      <c r="C264" s="20">
        <v>50</v>
      </c>
      <c r="D264" s="20">
        <v>93</v>
      </c>
      <c r="E264" s="20">
        <v>11</v>
      </c>
      <c r="F264" s="20">
        <v>52</v>
      </c>
      <c r="G264" s="20">
        <v>51</v>
      </c>
      <c r="H264" s="20">
        <v>57</v>
      </c>
      <c r="I264" s="20">
        <v>33</v>
      </c>
      <c r="J264" s="20">
        <v>44</v>
      </c>
      <c r="K264" s="20">
        <v>26</v>
      </c>
      <c r="L264" s="20">
        <v>3</v>
      </c>
      <c r="M264" s="20">
        <v>2</v>
      </c>
      <c r="N264" s="20">
        <v>3</v>
      </c>
      <c r="O264" s="20">
        <v>112</v>
      </c>
    </row>
    <row r="265" spans="1:15" ht="11.15" customHeight="1" x14ac:dyDescent="0.2">
      <c r="A265" s="21" t="s">
        <v>126</v>
      </c>
      <c r="B265" s="30">
        <v>100</v>
      </c>
      <c r="C265" s="30">
        <v>42.735042999999997</v>
      </c>
      <c r="D265" s="30">
        <v>79.487178999999998</v>
      </c>
      <c r="E265" s="30">
        <v>9.4017090000000003</v>
      </c>
      <c r="F265" s="30">
        <v>44.444443999999997</v>
      </c>
      <c r="G265" s="30">
        <v>43.589744000000003</v>
      </c>
      <c r="H265" s="30">
        <v>48.717948999999997</v>
      </c>
      <c r="I265" s="30">
        <v>28.205127999999998</v>
      </c>
      <c r="J265" s="30">
        <v>37.606838000000003</v>
      </c>
      <c r="K265" s="30">
        <v>22.222221999999999</v>
      </c>
      <c r="L265" s="30">
        <v>2.5641029999999998</v>
      </c>
      <c r="M265" s="30">
        <v>1.7094020000000001</v>
      </c>
      <c r="N265" s="30">
        <v>2.5641029999999998</v>
      </c>
      <c r="O265" s="30">
        <v>95.726495999999997</v>
      </c>
    </row>
    <row r="266" spans="1:15" ht="11.15" customHeight="1" x14ac:dyDescent="0.2">
      <c r="A266" s="19" t="s">
        <v>905</v>
      </c>
      <c r="B266" s="20">
        <v>1288</v>
      </c>
      <c r="C266" s="20">
        <v>596</v>
      </c>
      <c r="D266" s="20">
        <v>945</v>
      </c>
      <c r="E266" s="20">
        <v>91</v>
      </c>
      <c r="F266" s="20">
        <v>484</v>
      </c>
      <c r="G266" s="20">
        <v>575</v>
      </c>
      <c r="H266" s="20">
        <v>530</v>
      </c>
      <c r="I266" s="20">
        <v>307</v>
      </c>
      <c r="J266" s="20">
        <v>325</v>
      </c>
      <c r="K266" s="20">
        <v>223</v>
      </c>
      <c r="L266" s="20">
        <v>45</v>
      </c>
      <c r="M266" s="20">
        <v>61</v>
      </c>
      <c r="N266" s="20">
        <v>28</v>
      </c>
      <c r="O266" s="20">
        <v>1199</v>
      </c>
    </row>
    <row r="267" spans="1:15" ht="11.15" customHeight="1" x14ac:dyDescent="0.2">
      <c r="A267" s="21" t="s">
        <v>126</v>
      </c>
      <c r="B267" s="30">
        <v>100</v>
      </c>
      <c r="C267" s="30">
        <v>46.273291999999998</v>
      </c>
      <c r="D267" s="30">
        <v>73.369564999999994</v>
      </c>
      <c r="E267" s="30">
        <v>7.0652169999999996</v>
      </c>
      <c r="F267" s="30">
        <v>37.577640000000002</v>
      </c>
      <c r="G267" s="30">
        <v>44.642856999999999</v>
      </c>
      <c r="H267" s="30">
        <v>41.149068</v>
      </c>
      <c r="I267" s="30">
        <v>23.835404</v>
      </c>
      <c r="J267" s="30">
        <v>25.232918999999999</v>
      </c>
      <c r="K267" s="30">
        <v>17.313665</v>
      </c>
      <c r="L267" s="30">
        <v>3.493789</v>
      </c>
      <c r="M267" s="30">
        <v>4.7360249999999997</v>
      </c>
      <c r="N267" s="30">
        <v>2.1739130000000002</v>
      </c>
      <c r="O267" s="30">
        <v>93.090062000000003</v>
      </c>
    </row>
    <row r="268" spans="1:15" ht="11.15" customHeight="1" x14ac:dyDescent="0.2">
      <c r="A268" s="19" t="s">
        <v>873</v>
      </c>
      <c r="B268" s="20">
        <v>669</v>
      </c>
      <c r="C268" s="20">
        <v>335</v>
      </c>
      <c r="D268" s="20">
        <v>507</v>
      </c>
      <c r="E268" s="20">
        <v>53</v>
      </c>
      <c r="F268" s="20">
        <v>217</v>
      </c>
      <c r="G268" s="20">
        <v>264</v>
      </c>
      <c r="H268" s="20">
        <v>258</v>
      </c>
      <c r="I268" s="20">
        <v>146</v>
      </c>
      <c r="J268" s="20">
        <v>149</v>
      </c>
      <c r="K268" s="20">
        <v>94</v>
      </c>
      <c r="L268" s="20">
        <v>22</v>
      </c>
      <c r="M268" s="20">
        <v>32</v>
      </c>
      <c r="N268" s="20">
        <v>28</v>
      </c>
      <c r="O268" s="20">
        <v>609</v>
      </c>
    </row>
    <row r="269" spans="1:15" ht="11.15" customHeight="1" x14ac:dyDescent="0.2">
      <c r="A269" s="21" t="s">
        <v>126</v>
      </c>
      <c r="B269" s="30">
        <v>100</v>
      </c>
      <c r="C269" s="30">
        <v>50.074738000000004</v>
      </c>
      <c r="D269" s="30">
        <v>75.784752999999995</v>
      </c>
      <c r="E269" s="30">
        <v>7.9222720000000004</v>
      </c>
      <c r="F269" s="30">
        <v>32.436472000000002</v>
      </c>
      <c r="G269" s="30">
        <v>39.461883</v>
      </c>
      <c r="H269" s="30">
        <v>38.565021999999999</v>
      </c>
      <c r="I269" s="30">
        <v>21.823616999999999</v>
      </c>
      <c r="J269" s="30">
        <v>22.272048000000002</v>
      </c>
      <c r="K269" s="30">
        <v>14.050822</v>
      </c>
      <c r="L269" s="30">
        <v>3.2884899999999999</v>
      </c>
      <c r="M269" s="30">
        <v>4.7832590000000001</v>
      </c>
      <c r="N269" s="30">
        <v>4.1853509999999998</v>
      </c>
      <c r="O269" s="30">
        <v>91.031390000000002</v>
      </c>
    </row>
    <row r="270" spans="1:15" ht="11.15" customHeight="1" x14ac:dyDescent="0.2">
      <c r="A270" s="18" t="s">
        <v>909</v>
      </c>
      <c r="B270" s="18"/>
      <c r="C270" s="18"/>
      <c r="D270" s="18"/>
      <c r="E270" s="18"/>
      <c r="F270" s="18"/>
      <c r="G270" s="18"/>
      <c r="H270" s="18"/>
      <c r="I270" s="18"/>
      <c r="J270" s="18"/>
      <c r="K270" s="18"/>
      <c r="L270" s="18"/>
      <c r="M270" s="18"/>
      <c r="N270" s="18"/>
      <c r="O270" s="18"/>
    </row>
    <row r="271" spans="1:15" ht="11.15" customHeight="1" x14ac:dyDescent="0.2">
      <c r="A271" s="19" t="s">
        <v>910</v>
      </c>
      <c r="B271" s="20">
        <v>541</v>
      </c>
      <c r="C271" s="20">
        <v>223</v>
      </c>
      <c r="D271" s="20">
        <v>397</v>
      </c>
      <c r="E271" s="20">
        <v>41</v>
      </c>
      <c r="F271" s="20">
        <v>200</v>
      </c>
      <c r="G271" s="20">
        <v>246</v>
      </c>
      <c r="H271" s="20">
        <v>227</v>
      </c>
      <c r="I271" s="20">
        <v>148</v>
      </c>
      <c r="J271" s="20">
        <v>153</v>
      </c>
      <c r="K271" s="20">
        <v>84</v>
      </c>
      <c r="L271" s="20">
        <v>21</v>
      </c>
      <c r="M271" s="20">
        <v>24</v>
      </c>
      <c r="N271" s="20">
        <v>14</v>
      </c>
      <c r="O271" s="20">
        <v>503</v>
      </c>
    </row>
    <row r="272" spans="1:15" ht="11.15" customHeight="1" x14ac:dyDescent="0.2">
      <c r="A272" s="21" t="s">
        <v>126</v>
      </c>
      <c r="B272" s="30">
        <v>100</v>
      </c>
      <c r="C272" s="30">
        <v>41.219963</v>
      </c>
      <c r="D272" s="30">
        <v>73.382625000000004</v>
      </c>
      <c r="E272" s="30">
        <v>7.5785580000000001</v>
      </c>
      <c r="F272" s="30">
        <v>36.968577000000003</v>
      </c>
      <c r="G272" s="30">
        <v>45.471348999999996</v>
      </c>
      <c r="H272" s="30">
        <v>41.959335000000003</v>
      </c>
      <c r="I272" s="30">
        <v>27.356746999999999</v>
      </c>
      <c r="J272" s="30">
        <v>28.280961000000001</v>
      </c>
      <c r="K272" s="30">
        <v>15.526802</v>
      </c>
      <c r="L272" s="30">
        <v>3.8817010000000001</v>
      </c>
      <c r="M272" s="30">
        <v>4.436229</v>
      </c>
      <c r="N272" s="30">
        <v>2.5878000000000001</v>
      </c>
      <c r="O272" s="30">
        <v>92.975970000000004</v>
      </c>
    </row>
    <row r="273" spans="1:15" ht="11.15" customHeight="1" x14ac:dyDescent="0.2">
      <c r="A273" s="19" t="s">
        <v>911</v>
      </c>
      <c r="B273" s="20">
        <v>877</v>
      </c>
      <c r="C273" s="20">
        <v>439</v>
      </c>
      <c r="D273" s="20">
        <v>666</v>
      </c>
      <c r="E273" s="20">
        <v>82</v>
      </c>
      <c r="F273" s="20">
        <v>335</v>
      </c>
      <c r="G273" s="20">
        <v>395</v>
      </c>
      <c r="H273" s="20">
        <v>381</v>
      </c>
      <c r="I273" s="20">
        <v>216</v>
      </c>
      <c r="J273" s="20">
        <v>212</v>
      </c>
      <c r="K273" s="20">
        <v>143</v>
      </c>
      <c r="L273" s="20">
        <v>31</v>
      </c>
      <c r="M273" s="20">
        <v>37</v>
      </c>
      <c r="N273" s="20">
        <v>22</v>
      </c>
      <c r="O273" s="20">
        <v>818</v>
      </c>
    </row>
    <row r="274" spans="1:15" ht="11.15" customHeight="1" x14ac:dyDescent="0.2">
      <c r="A274" s="21" t="s">
        <v>126</v>
      </c>
      <c r="B274" s="30">
        <v>100</v>
      </c>
      <c r="C274" s="30">
        <v>50.057012999999998</v>
      </c>
      <c r="D274" s="30">
        <v>75.940707000000003</v>
      </c>
      <c r="E274" s="30">
        <v>9.3500569999999996</v>
      </c>
      <c r="F274" s="30">
        <v>38.198403999999996</v>
      </c>
      <c r="G274" s="30">
        <v>45.039909000000002</v>
      </c>
      <c r="H274" s="30">
        <v>43.443558000000003</v>
      </c>
      <c r="I274" s="30">
        <v>24.629418000000001</v>
      </c>
      <c r="J274" s="30">
        <v>24.173317999999998</v>
      </c>
      <c r="K274" s="30">
        <v>16.305586999999999</v>
      </c>
      <c r="L274" s="30">
        <v>3.5347780000000002</v>
      </c>
      <c r="M274" s="30">
        <v>4.218928</v>
      </c>
      <c r="N274" s="30">
        <v>2.5085519999999999</v>
      </c>
      <c r="O274" s="30">
        <v>93.27252</v>
      </c>
    </row>
    <row r="275" spans="1:15" ht="11.15" customHeight="1" x14ac:dyDescent="0.2">
      <c r="A275" s="19" t="s">
        <v>912</v>
      </c>
      <c r="B275" s="20">
        <v>543</v>
      </c>
      <c r="C275" s="20">
        <v>262</v>
      </c>
      <c r="D275" s="20">
        <v>394</v>
      </c>
      <c r="E275" s="20">
        <v>31</v>
      </c>
      <c r="F275" s="20">
        <v>181</v>
      </c>
      <c r="G275" s="20">
        <v>220</v>
      </c>
      <c r="H275" s="20">
        <v>219</v>
      </c>
      <c r="I275" s="20">
        <v>114</v>
      </c>
      <c r="J275" s="20">
        <v>138</v>
      </c>
      <c r="K275" s="20">
        <v>90</v>
      </c>
      <c r="L275" s="20">
        <v>19</v>
      </c>
      <c r="M275" s="20">
        <v>28</v>
      </c>
      <c r="N275" s="20">
        <v>20</v>
      </c>
      <c r="O275" s="20">
        <v>495</v>
      </c>
    </row>
    <row r="276" spans="1:15" ht="11.15" customHeight="1" x14ac:dyDescent="0.2">
      <c r="A276" s="21" t="s">
        <v>126</v>
      </c>
      <c r="B276" s="30">
        <v>100</v>
      </c>
      <c r="C276" s="30">
        <v>48.250459999999997</v>
      </c>
      <c r="D276" s="30">
        <v>72.559853000000004</v>
      </c>
      <c r="E276" s="30">
        <v>5.7090240000000003</v>
      </c>
      <c r="F276" s="30">
        <v>33.333333000000003</v>
      </c>
      <c r="G276" s="30">
        <v>40.515653999999998</v>
      </c>
      <c r="H276" s="30">
        <v>40.331491999999997</v>
      </c>
      <c r="I276" s="30">
        <v>20.994475000000001</v>
      </c>
      <c r="J276" s="30">
        <v>25.414365</v>
      </c>
      <c r="K276" s="30">
        <v>16.574586</v>
      </c>
      <c r="L276" s="30">
        <v>3.4990790000000001</v>
      </c>
      <c r="M276" s="30">
        <v>5.1565380000000003</v>
      </c>
      <c r="N276" s="30">
        <v>3.6832410000000002</v>
      </c>
      <c r="O276" s="30">
        <v>91.160221000000007</v>
      </c>
    </row>
    <row r="277" spans="1:15" ht="11.15" customHeight="1" x14ac:dyDescent="0.2">
      <c r="A277" s="19" t="s">
        <v>913</v>
      </c>
      <c r="B277" s="20">
        <v>227</v>
      </c>
      <c r="C277" s="20">
        <v>107</v>
      </c>
      <c r="D277" s="20">
        <v>174</v>
      </c>
      <c r="E277" s="20">
        <v>12</v>
      </c>
      <c r="F277" s="20">
        <v>85</v>
      </c>
      <c r="G277" s="20">
        <v>83</v>
      </c>
      <c r="H277" s="20">
        <v>80</v>
      </c>
      <c r="I277" s="20">
        <v>42</v>
      </c>
      <c r="J277" s="20">
        <v>53</v>
      </c>
      <c r="K277" s="20">
        <v>45</v>
      </c>
      <c r="L277" s="20">
        <v>7</v>
      </c>
      <c r="M277" s="20">
        <v>12</v>
      </c>
      <c r="N277" s="20">
        <v>4</v>
      </c>
      <c r="O277" s="20">
        <v>211</v>
      </c>
    </row>
    <row r="278" spans="1:15" ht="11.15" customHeight="1" x14ac:dyDescent="0.2">
      <c r="A278" s="21" t="s">
        <v>126</v>
      </c>
      <c r="B278" s="30">
        <v>100</v>
      </c>
      <c r="C278" s="30">
        <v>47.136564</v>
      </c>
      <c r="D278" s="30">
        <v>76.651982000000004</v>
      </c>
      <c r="E278" s="30">
        <v>5.2863439999999997</v>
      </c>
      <c r="F278" s="30">
        <v>37.444934000000003</v>
      </c>
      <c r="G278" s="30">
        <v>36.563876999999998</v>
      </c>
      <c r="H278" s="30">
        <v>35.242291000000002</v>
      </c>
      <c r="I278" s="30">
        <v>18.502203000000002</v>
      </c>
      <c r="J278" s="30">
        <v>23.348018</v>
      </c>
      <c r="K278" s="30">
        <v>19.823789000000001</v>
      </c>
      <c r="L278" s="30">
        <v>3.0836999999999999</v>
      </c>
      <c r="M278" s="30">
        <v>5.2863439999999997</v>
      </c>
      <c r="N278" s="30">
        <v>1.7621150000000001</v>
      </c>
      <c r="O278" s="30">
        <v>92.951542000000003</v>
      </c>
    </row>
    <row r="279" spans="1:15" ht="11.15" customHeight="1" x14ac:dyDescent="0.2">
      <c r="A279" s="18" t="s">
        <v>914</v>
      </c>
      <c r="B279" s="18"/>
      <c r="C279" s="18"/>
      <c r="D279" s="18"/>
      <c r="E279" s="18"/>
      <c r="F279" s="18"/>
      <c r="G279" s="18"/>
      <c r="H279" s="18"/>
      <c r="I279" s="18"/>
      <c r="J279" s="18"/>
      <c r="K279" s="18"/>
      <c r="L279" s="18"/>
      <c r="M279" s="18"/>
      <c r="N279" s="18"/>
      <c r="O279" s="18"/>
    </row>
    <row r="280" spans="1:15" ht="11.15" customHeight="1" x14ac:dyDescent="0.2">
      <c r="A280" s="19" t="s">
        <v>915</v>
      </c>
      <c r="B280" s="20">
        <v>294</v>
      </c>
      <c r="C280" s="20">
        <v>157</v>
      </c>
      <c r="D280" s="20">
        <v>231</v>
      </c>
      <c r="E280" s="20">
        <v>32</v>
      </c>
      <c r="F280" s="20">
        <v>112</v>
      </c>
      <c r="G280" s="20">
        <v>138</v>
      </c>
      <c r="H280" s="20">
        <v>108</v>
      </c>
      <c r="I280" s="20">
        <v>64</v>
      </c>
      <c r="J280" s="20">
        <v>68</v>
      </c>
      <c r="K280" s="20">
        <v>52</v>
      </c>
      <c r="L280" s="20">
        <v>8</v>
      </c>
      <c r="M280" s="20">
        <v>9</v>
      </c>
      <c r="N280" s="20">
        <v>7</v>
      </c>
      <c r="O280" s="20">
        <v>278</v>
      </c>
    </row>
    <row r="281" spans="1:15" ht="11.15" customHeight="1" x14ac:dyDescent="0.2">
      <c r="A281" s="21" t="s">
        <v>126</v>
      </c>
      <c r="B281" s="30">
        <v>100</v>
      </c>
      <c r="C281" s="30">
        <v>53.401361000000001</v>
      </c>
      <c r="D281" s="30">
        <v>78.571428999999995</v>
      </c>
      <c r="E281" s="30">
        <v>10.884354</v>
      </c>
      <c r="F281" s="30">
        <v>38.095238000000002</v>
      </c>
      <c r="G281" s="30">
        <v>46.938775999999997</v>
      </c>
      <c r="H281" s="30">
        <v>36.734693999999998</v>
      </c>
      <c r="I281" s="30">
        <v>21.768706999999999</v>
      </c>
      <c r="J281" s="30">
        <v>23.129252000000001</v>
      </c>
      <c r="K281" s="30">
        <v>17.687075</v>
      </c>
      <c r="L281" s="30">
        <v>2.721088</v>
      </c>
      <c r="M281" s="30">
        <v>3.0612240000000002</v>
      </c>
      <c r="N281" s="30">
        <v>2.3809520000000002</v>
      </c>
      <c r="O281" s="30">
        <v>94.557822999999999</v>
      </c>
    </row>
    <row r="282" spans="1:15" ht="11.15" customHeight="1" x14ac:dyDescent="0.2">
      <c r="A282" s="19" t="s">
        <v>916</v>
      </c>
      <c r="B282" s="20">
        <v>664</v>
      </c>
      <c r="C282" s="20">
        <v>286</v>
      </c>
      <c r="D282" s="20">
        <v>490</v>
      </c>
      <c r="E282" s="20">
        <v>49</v>
      </c>
      <c r="F282" s="20">
        <v>243</v>
      </c>
      <c r="G282" s="20">
        <v>289</v>
      </c>
      <c r="H282" s="20">
        <v>279</v>
      </c>
      <c r="I282" s="20">
        <v>193</v>
      </c>
      <c r="J282" s="20">
        <v>186</v>
      </c>
      <c r="K282" s="20">
        <v>117</v>
      </c>
      <c r="L282" s="20">
        <v>26</v>
      </c>
      <c r="M282" s="20">
        <v>32</v>
      </c>
      <c r="N282" s="20">
        <v>19</v>
      </c>
      <c r="O282" s="20">
        <v>613</v>
      </c>
    </row>
    <row r="283" spans="1:15" ht="11.15" customHeight="1" x14ac:dyDescent="0.2">
      <c r="A283" s="21" t="s">
        <v>126</v>
      </c>
      <c r="B283" s="30">
        <v>100</v>
      </c>
      <c r="C283" s="30">
        <v>43.072288999999998</v>
      </c>
      <c r="D283" s="30">
        <v>73.795180999999999</v>
      </c>
      <c r="E283" s="30">
        <v>7.379518</v>
      </c>
      <c r="F283" s="30">
        <v>36.596386000000003</v>
      </c>
      <c r="G283" s="30">
        <v>43.524096</v>
      </c>
      <c r="H283" s="30">
        <v>42.018071999999997</v>
      </c>
      <c r="I283" s="30">
        <v>29.066265000000001</v>
      </c>
      <c r="J283" s="30">
        <v>28.012048</v>
      </c>
      <c r="K283" s="30">
        <v>17.620481999999999</v>
      </c>
      <c r="L283" s="30">
        <v>3.9156629999999999</v>
      </c>
      <c r="M283" s="30">
        <v>4.8192769999999996</v>
      </c>
      <c r="N283" s="30">
        <v>2.8614459999999999</v>
      </c>
      <c r="O283" s="30">
        <v>92.319277</v>
      </c>
    </row>
    <row r="284" spans="1:15" ht="11.15" customHeight="1" x14ac:dyDescent="0.2">
      <c r="A284" s="19" t="s">
        <v>917</v>
      </c>
      <c r="B284" s="20">
        <v>421</v>
      </c>
      <c r="C284" s="20">
        <v>206</v>
      </c>
      <c r="D284" s="20">
        <v>323</v>
      </c>
      <c r="E284" s="20">
        <v>29</v>
      </c>
      <c r="F284" s="20">
        <v>151</v>
      </c>
      <c r="G284" s="20">
        <v>188</v>
      </c>
      <c r="H284" s="20">
        <v>178</v>
      </c>
      <c r="I284" s="20">
        <v>83</v>
      </c>
      <c r="J284" s="20">
        <v>121</v>
      </c>
      <c r="K284" s="20">
        <v>72</v>
      </c>
      <c r="L284" s="20">
        <v>14</v>
      </c>
      <c r="M284" s="20">
        <v>13</v>
      </c>
      <c r="N284" s="20">
        <v>17</v>
      </c>
      <c r="O284" s="20">
        <v>391</v>
      </c>
    </row>
    <row r="285" spans="1:15" ht="11.15" customHeight="1" x14ac:dyDescent="0.2">
      <c r="A285" s="21" t="s">
        <v>126</v>
      </c>
      <c r="B285" s="30">
        <v>100</v>
      </c>
      <c r="C285" s="30">
        <v>48.931116000000003</v>
      </c>
      <c r="D285" s="30">
        <v>76.722089999999994</v>
      </c>
      <c r="E285" s="30">
        <v>6.8883609999999997</v>
      </c>
      <c r="F285" s="30">
        <v>35.866982999999998</v>
      </c>
      <c r="G285" s="30">
        <v>44.655582000000003</v>
      </c>
      <c r="H285" s="30">
        <v>42.280284999999999</v>
      </c>
      <c r="I285" s="30">
        <v>19.714963999999998</v>
      </c>
      <c r="J285" s="30">
        <v>28.741092999999999</v>
      </c>
      <c r="K285" s="30">
        <v>17.102138</v>
      </c>
      <c r="L285" s="30">
        <v>3.3254160000000001</v>
      </c>
      <c r="M285" s="30">
        <v>3.0878860000000001</v>
      </c>
      <c r="N285" s="30">
        <v>4.0380050000000001</v>
      </c>
      <c r="O285" s="30">
        <v>92.874109000000004</v>
      </c>
    </row>
    <row r="286" spans="1:15" ht="11.15" customHeight="1" x14ac:dyDescent="0.2">
      <c r="A286" s="19" t="s">
        <v>918</v>
      </c>
      <c r="B286" s="20">
        <v>358</v>
      </c>
      <c r="C286" s="20">
        <v>165</v>
      </c>
      <c r="D286" s="20">
        <v>269</v>
      </c>
      <c r="E286" s="20">
        <v>31</v>
      </c>
      <c r="F286" s="20">
        <v>124</v>
      </c>
      <c r="G286" s="20">
        <v>127</v>
      </c>
      <c r="H286" s="20">
        <v>160</v>
      </c>
      <c r="I286" s="20">
        <v>82</v>
      </c>
      <c r="J286" s="20">
        <v>76</v>
      </c>
      <c r="K286" s="20">
        <v>44</v>
      </c>
      <c r="L286" s="20">
        <v>15</v>
      </c>
      <c r="M286" s="20">
        <v>19</v>
      </c>
      <c r="N286" s="20">
        <v>7</v>
      </c>
      <c r="O286" s="20">
        <v>332</v>
      </c>
    </row>
    <row r="287" spans="1:15" ht="11.15" customHeight="1" x14ac:dyDescent="0.2">
      <c r="A287" s="21" t="s">
        <v>126</v>
      </c>
      <c r="B287" s="30">
        <v>100</v>
      </c>
      <c r="C287" s="30">
        <v>46.089385</v>
      </c>
      <c r="D287" s="30">
        <v>75.139664999999994</v>
      </c>
      <c r="E287" s="30">
        <v>8.6592179999999992</v>
      </c>
      <c r="F287" s="30">
        <v>34.636871999999997</v>
      </c>
      <c r="G287" s="30">
        <v>35.47486</v>
      </c>
      <c r="H287" s="30">
        <v>44.692737000000001</v>
      </c>
      <c r="I287" s="30">
        <v>22.905028000000001</v>
      </c>
      <c r="J287" s="30">
        <v>21.229050000000001</v>
      </c>
      <c r="K287" s="30">
        <v>12.290502999999999</v>
      </c>
      <c r="L287" s="30">
        <v>4.1899439999999997</v>
      </c>
      <c r="M287" s="30">
        <v>5.3072629999999998</v>
      </c>
      <c r="N287" s="30">
        <v>1.9553069999999999</v>
      </c>
      <c r="O287" s="30">
        <v>92.737430000000003</v>
      </c>
    </row>
    <row r="288" spans="1:15" ht="11.15" customHeight="1" x14ac:dyDescent="0.2">
      <c r="A288" s="19" t="s">
        <v>919</v>
      </c>
      <c r="B288" s="20">
        <v>217</v>
      </c>
      <c r="C288" s="20">
        <v>95</v>
      </c>
      <c r="D288" s="20">
        <v>151</v>
      </c>
      <c r="E288" s="20">
        <v>11</v>
      </c>
      <c r="F288" s="20">
        <v>89</v>
      </c>
      <c r="G288" s="20">
        <v>107</v>
      </c>
      <c r="H288" s="20">
        <v>93</v>
      </c>
      <c r="I288" s="20">
        <v>52</v>
      </c>
      <c r="J288" s="20">
        <v>49</v>
      </c>
      <c r="K288" s="20">
        <v>37</v>
      </c>
      <c r="L288" s="20">
        <v>8</v>
      </c>
      <c r="M288" s="20">
        <v>13</v>
      </c>
      <c r="N288" s="20">
        <v>4</v>
      </c>
      <c r="O288" s="20">
        <v>200</v>
      </c>
    </row>
    <row r="289" spans="1:15" ht="11.15" customHeight="1" x14ac:dyDescent="0.2">
      <c r="A289" s="21" t="s">
        <v>126</v>
      </c>
      <c r="B289" s="30">
        <v>100</v>
      </c>
      <c r="C289" s="30">
        <v>43.778801999999999</v>
      </c>
      <c r="D289" s="30">
        <v>69.585252999999994</v>
      </c>
      <c r="E289" s="30">
        <v>5.0691240000000004</v>
      </c>
      <c r="F289" s="30">
        <v>41.013824999999997</v>
      </c>
      <c r="G289" s="30">
        <v>49.308756000000002</v>
      </c>
      <c r="H289" s="30">
        <v>42.857143000000001</v>
      </c>
      <c r="I289" s="30">
        <v>23.963134</v>
      </c>
      <c r="J289" s="30">
        <v>22.580645000000001</v>
      </c>
      <c r="K289" s="30">
        <v>17.050691</v>
      </c>
      <c r="L289" s="30">
        <v>3.686636</v>
      </c>
      <c r="M289" s="30">
        <v>5.9907830000000004</v>
      </c>
      <c r="N289" s="30">
        <v>1.843318</v>
      </c>
      <c r="O289" s="30">
        <v>92.165898999999996</v>
      </c>
    </row>
    <row r="290" spans="1:15" ht="11.15" customHeight="1" x14ac:dyDescent="0.2">
      <c r="A290" s="19" t="s">
        <v>920</v>
      </c>
      <c r="B290" s="20">
        <v>234</v>
      </c>
      <c r="C290" s="20">
        <v>122</v>
      </c>
      <c r="D290" s="20">
        <v>167</v>
      </c>
      <c r="E290" s="20">
        <v>14</v>
      </c>
      <c r="F290" s="20">
        <v>82</v>
      </c>
      <c r="G290" s="20">
        <v>95</v>
      </c>
      <c r="H290" s="20">
        <v>89</v>
      </c>
      <c r="I290" s="20">
        <v>46</v>
      </c>
      <c r="J290" s="20">
        <v>56</v>
      </c>
      <c r="K290" s="20">
        <v>40</v>
      </c>
      <c r="L290" s="20">
        <v>7</v>
      </c>
      <c r="M290" s="20">
        <v>15</v>
      </c>
      <c r="N290" s="20">
        <v>6</v>
      </c>
      <c r="O290" s="20">
        <v>213</v>
      </c>
    </row>
    <row r="291" spans="1:15" ht="11.15" customHeight="1" x14ac:dyDescent="0.2">
      <c r="A291" s="31"/>
      <c r="B291" s="32">
        <v>100</v>
      </c>
      <c r="C291" s="32">
        <v>52.136752000000001</v>
      </c>
      <c r="D291" s="32">
        <v>71.367520999999996</v>
      </c>
      <c r="E291" s="32">
        <v>5.9829059999999998</v>
      </c>
      <c r="F291" s="32">
        <v>35.042735</v>
      </c>
      <c r="G291" s="32">
        <v>40.598291000000003</v>
      </c>
      <c r="H291" s="32">
        <v>38.034188</v>
      </c>
      <c r="I291" s="32">
        <v>19.65812</v>
      </c>
      <c r="J291" s="32">
        <v>23.931623999999999</v>
      </c>
      <c r="K291" s="32">
        <v>17.094017000000001</v>
      </c>
      <c r="L291" s="32">
        <v>2.9914529999999999</v>
      </c>
      <c r="M291" s="32">
        <v>6.4102560000000004</v>
      </c>
      <c r="N291" s="32">
        <v>2.5641029999999998</v>
      </c>
      <c r="O291" s="32">
        <v>91.025640999999993</v>
      </c>
    </row>
    <row r="292" spans="1:15" ht="11.15" customHeight="1" x14ac:dyDescent="0.2"/>
  </sheetData>
  <phoneticPr fontId="1"/>
  <pageMargins left="0.75" right="0.75" top="1" bottom="1" header="0.5" footer="0.5"/>
</worksheet>
</file>

<file path=xl/worksheets/sheet1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24EE6-B05D-42D2-AD25-08DF44A5BC77}">
  <dimension ref="A1:J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HYPERLINK("#'目次'!B52","[46]")</f>
        <v>[46]</v>
      </c>
    </row>
    <row r="3" spans="1:10" x14ac:dyDescent="0.2">
      <c r="A3" s="9" t="s">
        <v>126</v>
      </c>
      <c r="B3" s="12" t="s">
        <v>304</v>
      </c>
    </row>
    <row r="4" spans="1:10" x14ac:dyDescent="0.2">
      <c r="A4" s="9" t="s">
        <v>126</v>
      </c>
      <c r="B4" s="12" t="s">
        <v>305</v>
      </c>
    </row>
    <row r="5" spans="1:10" x14ac:dyDescent="0.2">
      <c r="A5" s="9" t="s">
        <v>126</v>
      </c>
      <c r="B5" s="12" t="s">
        <v>306</v>
      </c>
    </row>
    <row r="6" spans="1:10" s="15" customFormat="1" ht="150" x14ac:dyDescent="0.2">
      <c r="A6" s="13" t="s">
        <v>126</v>
      </c>
      <c r="B6" s="14" t="s">
        <v>831</v>
      </c>
      <c r="C6" s="14" t="s">
        <v>1411</v>
      </c>
      <c r="D6" s="14" t="s">
        <v>307</v>
      </c>
      <c r="E6" s="14" t="s">
        <v>308</v>
      </c>
      <c r="F6" s="14" t="s">
        <v>309</v>
      </c>
      <c r="G6" s="14" t="s">
        <v>310</v>
      </c>
      <c r="H6" s="14" t="s">
        <v>311</v>
      </c>
      <c r="I6" s="14" t="s">
        <v>312</v>
      </c>
      <c r="J6" s="14" t="s">
        <v>873</v>
      </c>
    </row>
    <row r="7" spans="1:10" x14ac:dyDescent="0.2">
      <c r="A7" s="16" t="s">
        <v>845</v>
      </c>
      <c r="B7" s="17">
        <v>2188</v>
      </c>
      <c r="C7" s="17">
        <v>529</v>
      </c>
      <c r="D7" s="17">
        <v>1765</v>
      </c>
      <c r="E7" s="17">
        <v>473</v>
      </c>
      <c r="F7" s="17">
        <v>557</v>
      </c>
      <c r="G7" s="17">
        <v>272</v>
      </c>
      <c r="H7" s="17">
        <v>171</v>
      </c>
      <c r="I7" s="17">
        <v>834</v>
      </c>
      <c r="J7" s="17">
        <v>174</v>
      </c>
    </row>
    <row r="8" spans="1:10" x14ac:dyDescent="0.2">
      <c r="A8" s="21" t="s">
        <v>126</v>
      </c>
      <c r="B8" s="30">
        <v>100</v>
      </c>
      <c r="C8" s="30">
        <v>24.177330999999999</v>
      </c>
      <c r="D8" s="30">
        <v>80.667276000000001</v>
      </c>
      <c r="E8" s="30">
        <v>21.617916000000001</v>
      </c>
      <c r="F8" s="30">
        <v>25.457038000000001</v>
      </c>
      <c r="G8" s="30">
        <v>12.431444000000001</v>
      </c>
      <c r="H8" s="30">
        <v>7.8153560000000004</v>
      </c>
      <c r="I8" s="30">
        <v>38.117001999999999</v>
      </c>
      <c r="J8" s="30">
        <v>7.9524679999999996</v>
      </c>
    </row>
    <row r="9" spans="1:10" x14ac:dyDescent="0.2">
      <c r="A9" s="18" t="s">
        <v>846</v>
      </c>
      <c r="B9" s="18"/>
      <c r="C9" s="18"/>
      <c r="D9" s="18"/>
      <c r="E9" s="18"/>
      <c r="F9" s="18"/>
      <c r="G9" s="18"/>
      <c r="H9" s="18"/>
      <c r="I9" s="18"/>
      <c r="J9" s="18"/>
    </row>
    <row r="10" spans="1:10" x14ac:dyDescent="0.2">
      <c r="A10" s="19" t="s">
        <v>847</v>
      </c>
      <c r="B10" s="20">
        <v>1092</v>
      </c>
      <c r="C10" s="20">
        <v>304</v>
      </c>
      <c r="D10" s="20">
        <v>889</v>
      </c>
      <c r="E10" s="20">
        <v>209</v>
      </c>
      <c r="F10" s="20">
        <v>309</v>
      </c>
      <c r="G10" s="20">
        <v>130</v>
      </c>
      <c r="H10" s="20">
        <v>93</v>
      </c>
      <c r="I10" s="20">
        <v>396</v>
      </c>
      <c r="J10" s="20">
        <v>81</v>
      </c>
    </row>
    <row r="11" spans="1:10" x14ac:dyDescent="0.2">
      <c r="A11" s="21" t="s">
        <v>126</v>
      </c>
      <c r="B11" s="30">
        <v>100</v>
      </c>
      <c r="C11" s="30">
        <v>27.838827999999999</v>
      </c>
      <c r="D11" s="30">
        <v>81.410256000000004</v>
      </c>
      <c r="E11" s="30">
        <v>19.139194</v>
      </c>
      <c r="F11" s="30">
        <v>28.296703000000001</v>
      </c>
      <c r="G11" s="30">
        <v>11.904762</v>
      </c>
      <c r="H11" s="30">
        <v>8.5164840000000002</v>
      </c>
      <c r="I11" s="30">
        <v>36.263736000000002</v>
      </c>
      <c r="J11" s="30">
        <v>7.4175820000000003</v>
      </c>
    </row>
    <row r="12" spans="1:10" x14ac:dyDescent="0.2">
      <c r="A12" s="19" t="s">
        <v>848</v>
      </c>
      <c r="B12" s="20">
        <v>1095</v>
      </c>
      <c r="C12" s="20">
        <v>224</v>
      </c>
      <c r="D12" s="20">
        <v>876</v>
      </c>
      <c r="E12" s="20">
        <v>264</v>
      </c>
      <c r="F12" s="20">
        <v>247</v>
      </c>
      <c r="G12" s="20">
        <v>142</v>
      </c>
      <c r="H12" s="20">
        <v>78</v>
      </c>
      <c r="I12" s="20">
        <v>438</v>
      </c>
      <c r="J12" s="20">
        <v>93</v>
      </c>
    </row>
    <row r="13" spans="1:10" x14ac:dyDescent="0.2">
      <c r="A13" s="21" t="s">
        <v>126</v>
      </c>
      <c r="B13" s="30">
        <v>100</v>
      </c>
      <c r="C13" s="30">
        <v>20.456620999999998</v>
      </c>
      <c r="D13" s="30">
        <v>80</v>
      </c>
      <c r="E13" s="30">
        <v>24.109589</v>
      </c>
      <c r="F13" s="30">
        <v>22.557078000000001</v>
      </c>
      <c r="G13" s="30">
        <v>12.968037000000001</v>
      </c>
      <c r="H13" s="30">
        <v>7.1232879999999996</v>
      </c>
      <c r="I13" s="30">
        <v>40</v>
      </c>
      <c r="J13" s="30">
        <v>8.4931509999999992</v>
      </c>
    </row>
    <row r="14" spans="1:10" x14ac:dyDescent="0.2">
      <c r="A14" s="19" t="s">
        <v>849</v>
      </c>
      <c r="B14" s="20">
        <v>1</v>
      </c>
      <c r="C14" s="20">
        <v>1</v>
      </c>
      <c r="D14" s="20">
        <v>0</v>
      </c>
      <c r="E14" s="20">
        <v>0</v>
      </c>
      <c r="F14" s="20">
        <v>1</v>
      </c>
      <c r="G14" s="20">
        <v>0</v>
      </c>
      <c r="H14" s="20">
        <v>0</v>
      </c>
      <c r="I14" s="20">
        <v>0</v>
      </c>
      <c r="J14" s="20">
        <v>0</v>
      </c>
    </row>
    <row r="15" spans="1:10" x14ac:dyDescent="0.2">
      <c r="A15" s="21" t="s">
        <v>126</v>
      </c>
      <c r="B15" s="30">
        <v>100</v>
      </c>
      <c r="C15" s="30">
        <v>100</v>
      </c>
      <c r="D15" s="30">
        <v>0</v>
      </c>
      <c r="E15" s="30">
        <v>0</v>
      </c>
      <c r="F15" s="30">
        <v>100</v>
      </c>
      <c r="G15" s="30">
        <v>0</v>
      </c>
      <c r="H15" s="30">
        <v>0</v>
      </c>
      <c r="I15" s="30">
        <v>0</v>
      </c>
      <c r="J15" s="30">
        <v>0</v>
      </c>
    </row>
    <row r="16" spans="1:10" x14ac:dyDescent="0.2">
      <c r="A16" s="18" t="s">
        <v>850</v>
      </c>
      <c r="B16" s="18"/>
      <c r="C16" s="18"/>
      <c r="D16" s="18"/>
      <c r="E16" s="18"/>
      <c r="F16" s="18"/>
      <c r="G16" s="18"/>
      <c r="H16" s="18"/>
      <c r="I16" s="18"/>
      <c r="J16" s="18"/>
    </row>
    <row r="17" spans="1:10" x14ac:dyDescent="0.2">
      <c r="A17" s="19" t="s">
        <v>851</v>
      </c>
      <c r="B17" s="20">
        <v>387</v>
      </c>
      <c r="C17" s="20">
        <v>169</v>
      </c>
      <c r="D17" s="20">
        <v>315</v>
      </c>
      <c r="E17" s="20">
        <v>74</v>
      </c>
      <c r="F17" s="20">
        <v>96</v>
      </c>
      <c r="G17" s="20">
        <v>61</v>
      </c>
      <c r="H17" s="20">
        <v>39</v>
      </c>
      <c r="I17" s="20">
        <v>128</v>
      </c>
      <c r="J17" s="20">
        <v>21</v>
      </c>
    </row>
    <row r="18" spans="1:10" x14ac:dyDescent="0.2">
      <c r="A18" s="21" t="s">
        <v>126</v>
      </c>
      <c r="B18" s="30">
        <v>100</v>
      </c>
      <c r="C18" s="30">
        <v>43.669251000000003</v>
      </c>
      <c r="D18" s="30">
        <v>81.395348999999996</v>
      </c>
      <c r="E18" s="30">
        <v>19.121447</v>
      </c>
      <c r="F18" s="30">
        <v>24.806201999999999</v>
      </c>
      <c r="G18" s="30">
        <v>15.762274</v>
      </c>
      <c r="H18" s="30">
        <v>10.077519000000001</v>
      </c>
      <c r="I18" s="30">
        <v>33.074935000000004</v>
      </c>
      <c r="J18" s="30">
        <v>5.4263570000000003</v>
      </c>
    </row>
    <row r="19" spans="1:10" x14ac:dyDescent="0.2">
      <c r="A19" s="19" t="s">
        <v>852</v>
      </c>
      <c r="B19" s="20">
        <v>432</v>
      </c>
      <c r="C19" s="20">
        <v>129</v>
      </c>
      <c r="D19" s="20">
        <v>376</v>
      </c>
      <c r="E19" s="20">
        <v>89</v>
      </c>
      <c r="F19" s="20">
        <v>131</v>
      </c>
      <c r="G19" s="20">
        <v>52</v>
      </c>
      <c r="H19" s="20">
        <v>34</v>
      </c>
      <c r="I19" s="20">
        <v>175</v>
      </c>
      <c r="J19" s="20">
        <v>25</v>
      </c>
    </row>
    <row r="20" spans="1:10" x14ac:dyDescent="0.2">
      <c r="A20" s="21" t="s">
        <v>126</v>
      </c>
      <c r="B20" s="30">
        <v>100</v>
      </c>
      <c r="C20" s="30">
        <v>29.861111000000001</v>
      </c>
      <c r="D20" s="30">
        <v>87.037036999999998</v>
      </c>
      <c r="E20" s="30">
        <v>20.601852000000001</v>
      </c>
      <c r="F20" s="30">
        <v>30.324074</v>
      </c>
      <c r="G20" s="30">
        <v>12.037037</v>
      </c>
      <c r="H20" s="30">
        <v>7.8703700000000003</v>
      </c>
      <c r="I20" s="30">
        <v>40.509259</v>
      </c>
      <c r="J20" s="30">
        <v>5.7870369999999998</v>
      </c>
    </row>
    <row r="21" spans="1:10" x14ac:dyDescent="0.2">
      <c r="A21" s="19" t="s">
        <v>853</v>
      </c>
      <c r="B21" s="20">
        <v>449</v>
      </c>
      <c r="C21" s="20">
        <v>112</v>
      </c>
      <c r="D21" s="20">
        <v>377</v>
      </c>
      <c r="E21" s="20">
        <v>103</v>
      </c>
      <c r="F21" s="20">
        <v>112</v>
      </c>
      <c r="G21" s="20">
        <v>47</v>
      </c>
      <c r="H21" s="20">
        <v>29</v>
      </c>
      <c r="I21" s="20">
        <v>182</v>
      </c>
      <c r="J21" s="20">
        <v>27</v>
      </c>
    </row>
    <row r="22" spans="1:10" x14ac:dyDescent="0.2">
      <c r="A22" s="21" t="s">
        <v>126</v>
      </c>
      <c r="B22" s="30">
        <v>100</v>
      </c>
      <c r="C22" s="30">
        <v>24.944320999999999</v>
      </c>
      <c r="D22" s="30">
        <v>83.964365000000001</v>
      </c>
      <c r="E22" s="30">
        <v>22.939865999999999</v>
      </c>
      <c r="F22" s="30">
        <v>24.944320999999999</v>
      </c>
      <c r="G22" s="30">
        <v>10.467706</v>
      </c>
      <c r="H22" s="30">
        <v>6.4587969999999997</v>
      </c>
      <c r="I22" s="30">
        <v>40.534520999999998</v>
      </c>
      <c r="J22" s="30">
        <v>6.013363</v>
      </c>
    </row>
    <row r="23" spans="1:10" x14ac:dyDescent="0.2">
      <c r="A23" s="19" t="s">
        <v>854</v>
      </c>
      <c r="B23" s="20">
        <v>427</v>
      </c>
      <c r="C23" s="20">
        <v>65</v>
      </c>
      <c r="D23" s="20">
        <v>331</v>
      </c>
      <c r="E23" s="20">
        <v>99</v>
      </c>
      <c r="F23" s="20">
        <v>101</v>
      </c>
      <c r="G23" s="20">
        <v>62</v>
      </c>
      <c r="H23" s="20">
        <v>27</v>
      </c>
      <c r="I23" s="20">
        <v>150</v>
      </c>
      <c r="J23" s="20">
        <v>47</v>
      </c>
    </row>
    <row r="24" spans="1:10" x14ac:dyDescent="0.2">
      <c r="A24" s="21" t="s">
        <v>126</v>
      </c>
      <c r="B24" s="30">
        <v>100</v>
      </c>
      <c r="C24" s="30">
        <v>15.222481999999999</v>
      </c>
      <c r="D24" s="30">
        <v>77.517563999999993</v>
      </c>
      <c r="E24" s="30">
        <v>23.185012</v>
      </c>
      <c r="F24" s="30">
        <v>23.653396000000001</v>
      </c>
      <c r="G24" s="30">
        <v>14.519906000000001</v>
      </c>
      <c r="H24" s="30">
        <v>6.3231849999999996</v>
      </c>
      <c r="I24" s="30">
        <v>35.128805999999997</v>
      </c>
      <c r="J24" s="30">
        <v>11.007026</v>
      </c>
    </row>
    <row r="25" spans="1:10" x14ac:dyDescent="0.2">
      <c r="A25" s="19" t="s">
        <v>855</v>
      </c>
      <c r="B25" s="20">
        <v>274</v>
      </c>
      <c r="C25" s="20">
        <v>37</v>
      </c>
      <c r="D25" s="20">
        <v>209</v>
      </c>
      <c r="E25" s="20">
        <v>68</v>
      </c>
      <c r="F25" s="20">
        <v>75</v>
      </c>
      <c r="G25" s="20">
        <v>33</v>
      </c>
      <c r="H25" s="20">
        <v>15</v>
      </c>
      <c r="I25" s="20">
        <v>112</v>
      </c>
      <c r="J25" s="20">
        <v>29</v>
      </c>
    </row>
    <row r="26" spans="1:10" x14ac:dyDescent="0.2">
      <c r="A26" s="21" t="s">
        <v>126</v>
      </c>
      <c r="B26" s="30">
        <v>100</v>
      </c>
      <c r="C26" s="30">
        <v>13.50365</v>
      </c>
      <c r="D26" s="30">
        <v>76.277372</v>
      </c>
      <c r="E26" s="30">
        <v>24.817518</v>
      </c>
      <c r="F26" s="30">
        <v>27.372263</v>
      </c>
      <c r="G26" s="30">
        <v>12.043796</v>
      </c>
      <c r="H26" s="30">
        <v>5.4744529999999996</v>
      </c>
      <c r="I26" s="30">
        <v>40.875912</v>
      </c>
      <c r="J26" s="30">
        <v>10.583942</v>
      </c>
    </row>
    <row r="27" spans="1:10" x14ac:dyDescent="0.2">
      <c r="A27" s="19" t="s">
        <v>856</v>
      </c>
      <c r="B27" s="20">
        <v>137</v>
      </c>
      <c r="C27" s="20">
        <v>10</v>
      </c>
      <c r="D27" s="20">
        <v>102</v>
      </c>
      <c r="E27" s="20">
        <v>25</v>
      </c>
      <c r="F27" s="20">
        <v>28</v>
      </c>
      <c r="G27" s="20">
        <v>14</v>
      </c>
      <c r="H27" s="20">
        <v>18</v>
      </c>
      <c r="I27" s="20">
        <v>50</v>
      </c>
      <c r="J27" s="20">
        <v>16</v>
      </c>
    </row>
    <row r="28" spans="1:10" x14ac:dyDescent="0.2">
      <c r="A28" s="21" t="s">
        <v>126</v>
      </c>
      <c r="B28" s="30">
        <v>100</v>
      </c>
      <c r="C28" s="30">
        <v>7.2992699999999999</v>
      </c>
      <c r="D28" s="30">
        <v>74.452555000000004</v>
      </c>
      <c r="E28" s="30">
        <v>18.248175</v>
      </c>
      <c r="F28" s="30">
        <v>20.437956</v>
      </c>
      <c r="G28" s="30">
        <v>10.218978</v>
      </c>
      <c r="H28" s="30">
        <v>13.138686</v>
      </c>
      <c r="I28" s="30">
        <v>36.49635</v>
      </c>
      <c r="J28" s="30">
        <v>11.678832</v>
      </c>
    </row>
    <row r="29" spans="1:10" x14ac:dyDescent="0.2">
      <c r="A29" s="19" t="s">
        <v>857</v>
      </c>
      <c r="B29" s="20">
        <v>71</v>
      </c>
      <c r="C29" s="20">
        <v>7</v>
      </c>
      <c r="D29" s="20">
        <v>47</v>
      </c>
      <c r="E29" s="20">
        <v>13</v>
      </c>
      <c r="F29" s="20">
        <v>10</v>
      </c>
      <c r="G29" s="20">
        <v>3</v>
      </c>
      <c r="H29" s="20">
        <v>9</v>
      </c>
      <c r="I29" s="20">
        <v>32</v>
      </c>
      <c r="J29" s="20">
        <v>9</v>
      </c>
    </row>
    <row r="30" spans="1:10" x14ac:dyDescent="0.2">
      <c r="A30" s="21" t="s">
        <v>126</v>
      </c>
      <c r="B30" s="30">
        <v>100</v>
      </c>
      <c r="C30" s="30">
        <v>9.8591549999999994</v>
      </c>
      <c r="D30" s="30">
        <v>66.197182999999995</v>
      </c>
      <c r="E30" s="30">
        <v>18.309858999999999</v>
      </c>
      <c r="F30" s="30">
        <v>14.084507</v>
      </c>
      <c r="G30" s="30">
        <v>4.225352</v>
      </c>
      <c r="H30" s="30">
        <v>12.676056000000001</v>
      </c>
      <c r="I30" s="30">
        <v>45.070422999999998</v>
      </c>
      <c r="J30" s="30">
        <v>12.676056000000001</v>
      </c>
    </row>
    <row r="31" spans="1:10" x14ac:dyDescent="0.2">
      <c r="A31" s="19" t="s">
        <v>858</v>
      </c>
      <c r="B31" s="20">
        <v>11</v>
      </c>
      <c r="C31" s="20">
        <v>0</v>
      </c>
      <c r="D31" s="20">
        <v>8</v>
      </c>
      <c r="E31" s="20">
        <v>2</v>
      </c>
      <c r="F31" s="20">
        <v>4</v>
      </c>
      <c r="G31" s="20">
        <v>0</v>
      </c>
      <c r="H31" s="20">
        <v>0</v>
      </c>
      <c r="I31" s="20">
        <v>5</v>
      </c>
      <c r="J31" s="20">
        <v>0</v>
      </c>
    </row>
    <row r="32" spans="1:10" x14ac:dyDescent="0.2">
      <c r="A32" s="21" t="s">
        <v>126</v>
      </c>
      <c r="B32" s="30">
        <v>100</v>
      </c>
      <c r="C32" s="30">
        <v>0</v>
      </c>
      <c r="D32" s="30">
        <v>72.727272999999997</v>
      </c>
      <c r="E32" s="30">
        <v>18.181818</v>
      </c>
      <c r="F32" s="30">
        <v>36.363636</v>
      </c>
      <c r="G32" s="30">
        <v>0</v>
      </c>
      <c r="H32" s="30">
        <v>0</v>
      </c>
      <c r="I32" s="30">
        <v>45.454545000000003</v>
      </c>
      <c r="J32" s="30">
        <v>0</v>
      </c>
    </row>
    <row r="33" spans="1:10" x14ac:dyDescent="0.2">
      <c r="A33" s="19" t="s">
        <v>859</v>
      </c>
      <c r="B33" s="20">
        <v>881</v>
      </c>
      <c r="C33" s="20">
        <v>241</v>
      </c>
      <c r="D33" s="20">
        <v>753</v>
      </c>
      <c r="E33" s="20">
        <v>192</v>
      </c>
      <c r="F33" s="20">
        <v>243</v>
      </c>
      <c r="G33" s="20">
        <v>99</v>
      </c>
      <c r="H33" s="20">
        <v>63</v>
      </c>
      <c r="I33" s="20">
        <v>357</v>
      </c>
      <c r="J33" s="20">
        <v>52</v>
      </c>
    </row>
    <row r="34" spans="1:10" x14ac:dyDescent="0.2">
      <c r="A34" s="21" t="s">
        <v>126</v>
      </c>
      <c r="B34" s="30">
        <v>100</v>
      </c>
      <c r="C34" s="30">
        <v>27.355277999999998</v>
      </c>
      <c r="D34" s="30">
        <v>85.471056000000004</v>
      </c>
      <c r="E34" s="30">
        <v>21.793417000000002</v>
      </c>
      <c r="F34" s="30">
        <v>27.582293</v>
      </c>
      <c r="G34" s="30">
        <v>11.23723</v>
      </c>
      <c r="H34" s="30">
        <v>7.1509650000000002</v>
      </c>
      <c r="I34" s="30">
        <v>40.522134000000001</v>
      </c>
      <c r="J34" s="30">
        <v>5.9023839999999996</v>
      </c>
    </row>
    <row r="35" spans="1:10" x14ac:dyDescent="0.2">
      <c r="A35" s="19" t="s">
        <v>860</v>
      </c>
      <c r="B35" s="20">
        <v>701</v>
      </c>
      <c r="C35" s="20">
        <v>102</v>
      </c>
      <c r="D35" s="20">
        <v>540</v>
      </c>
      <c r="E35" s="20">
        <v>167</v>
      </c>
      <c r="F35" s="20">
        <v>176</v>
      </c>
      <c r="G35" s="20">
        <v>95</v>
      </c>
      <c r="H35" s="20">
        <v>42</v>
      </c>
      <c r="I35" s="20">
        <v>262</v>
      </c>
      <c r="J35" s="20">
        <v>76</v>
      </c>
    </row>
    <row r="36" spans="1:10" x14ac:dyDescent="0.2">
      <c r="A36" s="21" t="s">
        <v>126</v>
      </c>
      <c r="B36" s="30">
        <v>100</v>
      </c>
      <c r="C36" s="30">
        <v>14.550642</v>
      </c>
      <c r="D36" s="30">
        <v>77.032809999999998</v>
      </c>
      <c r="E36" s="30">
        <v>23.82311</v>
      </c>
      <c r="F36" s="30">
        <v>25.10699</v>
      </c>
      <c r="G36" s="30">
        <v>13.552068</v>
      </c>
      <c r="H36" s="30">
        <v>5.991441</v>
      </c>
      <c r="I36" s="30">
        <v>37.375177999999998</v>
      </c>
      <c r="J36" s="30">
        <v>10.841654999999999</v>
      </c>
    </row>
    <row r="37" spans="1:10" x14ac:dyDescent="0.2">
      <c r="A37" s="19" t="s">
        <v>861</v>
      </c>
      <c r="B37" s="20">
        <v>1801</v>
      </c>
      <c r="C37" s="20">
        <v>360</v>
      </c>
      <c r="D37" s="20">
        <v>1450</v>
      </c>
      <c r="E37" s="20">
        <v>399</v>
      </c>
      <c r="F37" s="20">
        <v>461</v>
      </c>
      <c r="G37" s="20">
        <v>211</v>
      </c>
      <c r="H37" s="20">
        <v>132</v>
      </c>
      <c r="I37" s="20">
        <v>706</v>
      </c>
      <c r="J37" s="20">
        <v>153</v>
      </c>
    </row>
    <row r="38" spans="1:10" x14ac:dyDescent="0.2">
      <c r="A38" s="21" t="s">
        <v>126</v>
      </c>
      <c r="B38" s="30">
        <v>100</v>
      </c>
      <c r="C38" s="30">
        <v>19.988894999999999</v>
      </c>
      <c r="D38" s="30">
        <v>80.510827000000006</v>
      </c>
      <c r="E38" s="30">
        <v>22.154358999999999</v>
      </c>
      <c r="F38" s="30">
        <v>25.596890999999999</v>
      </c>
      <c r="G38" s="30">
        <v>11.715712999999999</v>
      </c>
      <c r="H38" s="30">
        <v>7.3292619999999999</v>
      </c>
      <c r="I38" s="30">
        <v>39.200443999999997</v>
      </c>
      <c r="J38" s="30">
        <v>8.4952799999999993</v>
      </c>
    </row>
    <row r="39" spans="1:10" x14ac:dyDescent="0.2">
      <c r="A39" s="19" t="s">
        <v>862</v>
      </c>
      <c r="B39" s="20">
        <v>920</v>
      </c>
      <c r="C39" s="20">
        <v>119</v>
      </c>
      <c r="D39" s="20">
        <v>697</v>
      </c>
      <c r="E39" s="20">
        <v>207</v>
      </c>
      <c r="F39" s="20">
        <v>218</v>
      </c>
      <c r="G39" s="20">
        <v>112</v>
      </c>
      <c r="H39" s="20">
        <v>69</v>
      </c>
      <c r="I39" s="20">
        <v>349</v>
      </c>
      <c r="J39" s="20">
        <v>101</v>
      </c>
    </row>
    <row r="40" spans="1:10" x14ac:dyDescent="0.2">
      <c r="A40" s="21" t="s">
        <v>126</v>
      </c>
      <c r="B40" s="30">
        <v>100</v>
      </c>
      <c r="C40" s="30">
        <v>12.934782999999999</v>
      </c>
      <c r="D40" s="30">
        <v>75.760869999999997</v>
      </c>
      <c r="E40" s="30">
        <v>22.5</v>
      </c>
      <c r="F40" s="30">
        <v>23.695651999999999</v>
      </c>
      <c r="G40" s="30">
        <v>12.173913000000001</v>
      </c>
      <c r="H40" s="30">
        <v>7.5</v>
      </c>
      <c r="I40" s="30">
        <v>37.934783000000003</v>
      </c>
      <c r="J40" s="30">
        <v>10.978261</v>
      </c>
    </row>
    <row r="41" spans="1:10" x14ac:dyDescent="0.2">
      <c r="A41" s="19" t="s">
        <v>863</v>
      </c>
      <c r="B41" s="20">
        <v>219</v>
      </c>
      <c r="C41" s="20">
        <v>17</v>
      </c>
      <c r="D41" s="20">
        <v>157</v>
      </c>
      <c r="E41" s="20">
        <v>40</v>
      </c>
      <c r="F41" s="20">
        <v>42</v>
      </c>
      <c r="G41" s="20">
        <v>17</v>
      </c>
      <c r="H41" s="20">
        <v>27</v>
      </c>
      <c r="I41" s="20">
        <v>87</v>
      </c>
      <c r="J41" s="20">
        <v>25</v>
      </c>
    </row>
    <row r="42" spans="1:10" x14ac:dyDescent="0.2">
      <c r="A42" s="21" t="s">
        <v>126</v>
      </c>
      <c r="B42" s="30">
        <v>100</v>
      </c>
      <c r="C42" s="30">
        <v>7.7625570000000002</v>
      </c>
      <c r="D42" s="30">
        <v>71.689498</v>
      </c>
      <c r="E42" s="30">
        <v>18.26484</v>
      </c>
      <c r="F42" s="30">
        <v>19.178082</v>
      </c>
      <c r="G42" s="30">
        <v>7.7625570000000002</v>
      </c>
      <c r="H42" s="30">
        <v>12.328766999999999</v>
      </c>
      <c r="I42" s="30">
        <v>39.726027000000002</v>
      </c>
      <c r="J42" s="30">
        <v>11.415525000000001</v>
      </c>
    </row>
    <row r="43" spans="1:10" x14ac:dyDescent="0.2">
      <c r="A43" s="18" t="s">
        <v>864</v>
      </c>
      <c r="B43" s="17">
        <v>208</v>
      </c>
      <c r="C43" s="17">
        <v>93</v>
      </c>
      <c r="D43" s="17">
        <v>170</v>
      </c>
      <c r="E43" s="17">
        <v>33</v>
      </c>
      <c r="F43" s="17">
        <v>60</v>
      </c>
      <c r="G43" s="17">
        <v>36</v>
      </c>
      <c r="H43" s="17">
        <v>21</v>
      </c>
      <c r="I43" s="17">
        <v>59</v>
      </c>
      <c r="J43" s="17">
        <v>11</v>
      </c>
    </row>
    <row r="44" spans="1:10" x14ac:dyDescent="0.2">
      <c r="A44" s="21" t="s">
        <v>126</v>
      </c>
      <c r="B44" s="30">
        <v>100</v>
      </c>
      <c r="C44" s="30">
        <v>44.711537999999997</v>
      </c>
      <c r="D44" s="30">
        <v>81.730768999999995</v>
      </c>
      <c r="E44" s="30">
        <v>15.865385</v>
      </c>
      <c r="F44" s="30">
        <v>28.846153999999999</v>
      </c>
      <c r="G44" s="30">
        <v>17.307691999999999</v>
      </c>
      <c r="H44" s="30">
        <v>10.096154</v>
      </c>
      <c r="I44" s="30">
        <v>28.365385</v>
      </c>
      <c r="J44" s="30">
        <v>5.288462</v>
      </c>
    </row>
    <row r="45" spans="1:10" x14ac:dyDescent="0.2">
      <c r="A45" s="19" t="s">
        <v>852</v>
      </c>
      <c r="B45" s="20">
        <v>220</v>
      </c>
      <c r="C45" s="20">
        <v>77</v>
      </c>
      <c r="D45" s="20">
        <v>192</v>
      </c>
      <c r="E45" s="20">
        <v>40</v>
      </c>
      <c r="F45" s="20">
        <v>77</v>
      </c>
      <c r="G45" s="20">
        <v>25</v>
      </c>
      <c r="H45" s="20">
        <v>20</v>
      </c>
      <c r="I45" s="20">
        <v>80</v>
      </c>
      <c r="J45" s="20">
        <v>13</v>
      </c>
    </row>
    <row r="46" spans="1:10" x14ac:dyDescent="0.2">
      <c r="A46" s="21" t="s">
        <v>126</v>
      </c>
      <c r="B46" s="30">
        <v>100</v>
      </c>
      <c r="C46" s="30">
        <v>35</v>
      </c>
      <c r="D46" s="30">
        <v>87.272727000000003</v>
      </c>
      <c r="E46" s="30">
        <v>18.181818</v>
      </c>
      <c r="F46" s="30">
        <v>35</v>
      </c>
      <c r="G46" s="30">
        <v>11.363636</v>
      </c>
      <c r="H46" s="30">
        <v>9.0909089999999999</v>
      </c>
      <c r="I46" s="30">
        <v>36.363636</v>
      </c>
      <c r="J46" s="30">
        <v>5.9090910000000001</v>
      </c>
    </row>
    <row r="47" spans="1:10" x14ac:dyDescent="0.2">
      <c r="A47" s="19" t="s">
        <v>853</v>
      </c>
      <c r="B47" s="20">
        <v>226</v>
      </c>
      <c r="C47" s="20">
        <v>68</v>
      </c>
      <c r="D47" s="20">
        <v>188</v>
      </c>
      <c r="E47" s="20">
        <v>47</v>
      </c>
      <c r="F47" s="20">
        <v>58</v>
      </c>
      <c r="G47" s="20">
        <v>21</v>
      </c>
      <c r="H47" s="20">
        <v>19</v>
      </c>
      <c r="I47" s="20">
        <v>90</v>
      </c>
      <c r="J47" s="20">
        <v>11</v>
      </c>
    </row>
    <row r="48" spans="1:10" x14ac:dyDescent="0.2">
      <c r="A48" s="21" t="s">
        <v>126</v>
      </c>
      <c r="B48" s="30">
        <v>100</v>
      </c>
      <c r="C48" s="30">
        <v>30.088495999999999</v>
      </c>
      <c r="D48" s="30">
        <v>83.185840999999996</v>
      </c>
      <c r="E48" s="30">
        <v>20.79646</v>
      </c>
      <c r="F48" s="30">
        <v>25.663716999999998</v>
      </c>
      <c r="G48" s="30">
        <v>9.2920350000000003</v>
      </c>
      <c r="H48" s="30">
        <v>8.4070800000000006</v>
      </c>
      <c r="I48" s="30">
        <v>39.823008999999999</v>
      </c>
      <c r="J48" s="30">
        <v>4.8672570000000004</v>
      </c>
    </row>
    <row r="49" spans="1:10" x14ac:dyDescent="0.2">
      <c r="A49" s="19" t="s">
        <v>854</v>
      </c>
      <c r="B49" s="20">
        <v>211</v>
      </c>
      <c r="C49" s="20">
        <v>37</v>
      </c>
      <c r="D49" s="20">
        <v>165</v>
      </c>
      <c r="E49" s="20">
        <v>45</v>
      </c>
      <c r="F49" s="20">
        <v>57</v>
      </c>
      <c r="G49" s="20">
        <v>25</v>
      </c>
      <c r="H49" s="20">
        <v>12</v>
      </c>
      <c r="I49" s="20">
        <v>75</v>
      </c>
      <c r="J49" s="20">
        <v>23</v>
      </c>
    </row>
    <row r="50" spans="1:10" x14ac:dyDescent="0.2">
      <c r="A50" s="21" t="s">
        <v>126</v>
      </c>
      <c r="B50" s="30">
        <v>100</v>
      </c>
      <c r="C50" s="30">
        <v>17.535544999999999</v>
      </c>
      <c r="D50" s="30">
        <v>78.199051999999995</v>
      </c>
      <c r="E50" s="30">
        <v>21.327013999999998</v>
      </c>
      <c r="F50" s="30">
        <v>27.014218</v>
      </c>
      <c r="G50" s="30">
        <v>11.848341</v>
      </c>
      <c r="H50" s="30">
        <v>5.6872040000000004</v>
      </c>
      <c r="I50" s="30">
        <v>35.545023999999998</v>
      </c>
      <c r="J50" s="30">
        <v>10.900474000000001</v>
      </c>
    </row>
    <row r="51" spans="1:10" x14ac:dyDescent="0.2">
      <c r="A51" s="19" t="s">
        <v>855</v>
      </c>
      <c r="B51" s="20">
        <v>134</v>
      </c>
      <c r="C51" s="20">
        <v>21</v>
      </c>
      <c r="D51" s="20">
        <v>111</v>
      </c>
      <c r="E51" s="20">
        <v>29</v>
      </c>
      <c r="F51" s="20">
        <v>40</v>
      </c>
      <c r="G51" s="20">
        <v>15</v>
      </c>
      <c r="H51" s="20">
        <v>8</v>
      </c>
      <c r="I51" s="20">
        <v>59</v>
      </c>
      <c r="J51" s="20">
        <v>7</v>
      </c>
    </row>
    <row r="52" spans="1:10" x14ac:dyDescent="0.2">
      <c r="A52" s="21" t="s">
        <v>126</v>
      </c>
      <c r="B52" s="30">
        <v>100</v>
      </c>
      <c r="C52" s="30">
        <v>15.671642</v>
      </c>
      <c r="D52" s="30">
        <v>82.835820999999996</v>
      </c>
      <c r="E52" s="30">
        <v>21.641791000000001</v>
      </c>
      <c r="F52" s="30">
        <v>29.850746000000001</v>
      </c>
      <c r="G52" s="30">
        <v>11.19403</v>
      </c>
      <c r="H52" s="30">
        <v>5.9701490000000002</v>
      </c>
      <c r="I52" s="30">
        <v>44.029851000000001</v>
      </c>
      <c r="J52" s="30">
        <v>5.2238810000000004</v>
      </c>
    </row>
    <row r="53" spans="1:10" x14ac:dyDescent="0.2">
      <c r="A53" s="19" t="s">
        <v>856</v>
      </c>
      <c r="B53" s="20">
        <v>65</v>
      </c>
      <c r="C53" s="20">
        <v>5</v>
      </c>
      <c r="D53" s="20">
        <v>44</v>
      </c>
      <c r="E53" s="20">
        <v>9</v>
      </c>
      <c r="F53" s="20">
        <v>13</v>
      </c>
      <c r="G53" s="20">
        <v>8</v>
      </c>
      <c r="H53" s="20">
        <v>10</v>
      </c>
      <c r="I53" s="20">
        <v>20</v>
      </c>
      <c r="J53" s="20">
        <v>12</v>
      </c>
    </row>
    <row r="54" spans="1:10" x14ac:dyDescent="0.2">
      <c r="A54" s="21" t="s">
        <v>126</v>
      </c>
      <c r="B54" s="30">
        <v>100</v>
      </c>
      <c r="C54" s="30">
        <v>7.6923079999999997</v>
      </c>
      <c r="D54" s="30">
        <v>67.692307999999997</v>
      </c>
      <c r="E54" s="30">
        <v>13.846154</v>
      </c>
      <c r="F54" s="30">
        <v>20</v>
      </c>
      <c r="G54" s="30">
        <v>12.307691999999999</v>
      </c>
      <c r="H54" s="30">
        <v>15.384615</v>
      </c>
      <c r="I54" s="30">
        <v>30.769231000000001</v>
      </c>
      <c r="J54" s="30">
        <v>18.461538000000001</v>
      </c>
    </row>
    <row r="55" spans="1:10" x14ac:dyDescent="0.2">
      <c r="A55" s="19" t="s">
        <v>857</v>
      </c>
      <c r="B55" s="20">
        <v>25</v>
      </c>
      <c r="C55" s="20">
        <v>3</v>
      </c>
      <c r="D55" s="20">
        <v>17</v>
      </c>
      <c r="E55" s="20">
        <v>6</v>
      </c>
      <c r="F55" s="20">
        <v>3</v>
      </c>
      <c r="G55" s="20">
        <v>0</v>
      </c>
      <c r="H55" s="20">
        <v>3</v>
      </c>
      <c r="I55" s="20">
        <v>11</v>
      </c>
      <c r="J55" s="20">
        <v>4</v>
      </c>
    </row>
    <row r="56" spans="1:10" x14ac:dyDescent="0.2">
      <c r="A56" s="21" t="s">
        <v>126</v>
      </c>
      <c r="B56" s="30">
        <v>100</v>
      </c>
      <c r="C56" s="30">
        <v>12</v>
      </c>
      <c r="D56" s="30">
        <v>68</v>
      </c>
      <c r="E56" s="30">
        <v>24</v>
      </c>
      <c r="F56" s="30">
        <v>12</v>
      </c>
      <c r="G56" s="30">
        <v>0</v>
      </c>
      <c r="H56" s="30">
        <v>12</v>
      </c>
      <c r="I56" s="30">
        <v>44</v>
      </c>
      <c r="J56" s="30">
        <v>16</v>
      </c>
    </row>
    <row r="57" spans="1:10" x14ac:dyDescent="0.2">
      <c r="A57" s="19" t="s">
        <v>858</v>
      </c>
      <c r="B57" s="20">
        <v>3</v>
      </c>
      <c r="C57" s="20">
        <v>0</v>
      </c>
      <c r="D57" s="20">
        <v>2</v>
      </c>
      <c r="E57" s="20">
        <v>0</v>
      </c>
      <c r="F57" s="20">
        <v>1</v>
      </c>
      <c r="G57" s="20">
        <v>0</v>
      </c>
      <c r="H57" s="20">
        <v>0</v>
      </c>
      <c r="I57" s="20">
        <v>2</v>
      </c>
      <c r="J57" s="20">
        <v>0</v>
      </c>
    </row>
    <row r="58" spans="1:10" x14ac:dyDescent="0.2">
      <c r="A58" s="21" t="s">
        <v>126</v>
      </c>
      <c r="B58" s="30">
        <v>100</v>
      </c>
      <c r="C58" s="30">
        <v>0</v>
      </c>
      <c r="D58" s="30">
        <v>66.666667000000004</v>
      </c>
      <c r="E58" s="30">
        <v>0</v>
      </c>
      <c r="F58" s="30">
        <v>33.333333000000003</v>
      </c>
      <c r="G58" s="30">
        <v>0</v>
      </c>
      <c r="H58" s="30">
        <v>0</v>
      </c>
      <c r="I58" s="30">
        <v>66.666667000000004</v>
      </c>
      <c r="J58" s="30">
        <v>0</v>
      </c>
    </row>
    <row r="59" spans="1:10" x14ac:dyDescent="0.2">
      <c r="A59" s="19" t="s">
        <v>859</v>
      </c>
      <c r="B59" s="20">
        <v>446</v>
      </c>
      <c r="C59" s="20">
        <v>145</v>
      </c>
      <c r="D59" s="20">
        <v>380</v>
      </c>
      <c r="E59" s="20">
        <v>87</v>
      </c>
      <c r="F59" s="20">
        <v>135</v>
      </c>
      <c r="G59" s="20">
        <v>46</v>
      </c>
      <c r="H59" s="20">
        <v>39</v>
      </c>
      <c r="I59" s="20">
        <v>170</v>
      </c>
      <c r="J59" s="20">
        <v>24</v>
      </c>
    </row>
    <row r="60" spans="1:10" x14ac:dyDescent="0.2">
      <c r="A60" s="21" t="s">
        <v>126</v>
      </c>
      <c r="B60" s="30">
        <v>100</v>
      </c>
      <c r="C60" s="30">
        <v>32.511211000000003</v>
      </c>
      <c r="D60" s="30">
        <v>85.201794000000007</v>
      </c>
      <c r="E60" s="30">
        <v>19.506726</v>
      </c>
      <c r="F60" s="30">
        <v>30.269058000000001</v>
      </c>
      <c r="G60" s="30">
        <v>10.313901</v>
      </c>
      <c r="H60" s="30">
        <v>8.7443950000000008</v>
      </c>
      <c r="I60" s="30">
        <v>38.116591999999997</v>
      </c>
      <c r="J60" s="30">
        <v>5.3811660000000003</v>
      </c>
    </row>
    <row r="61" spans="1:10" x14ac:dyDescent="0.2">
      <c r="A61" s="19" t="s">
        <v>860</v>
      </c>
      <c r="B61" s="20">
        <v>345</v>
      </c>
      <c r="C61" s="20">
        <v>58</v>
      </c>
      <c r="D61" s="20">
        <v>276</v>
      </c>
      <c r="E61" s="20">
        <v>74</v>
      </c>
      <c r="F61" s="20">
        <v>97</v>
      </c>
      <c r="G61" s="20">
        <v>40</v>
      </c>
      <c r="H61" s="20">
        <v>20</v>
      </c>
      <c r="I61" s="20">
        <v>134</v>
      </c>
      <c r="J61" s="20">
        <v>30</v>
      </c>
    </row>
    <row r="62" spans="1:10" x14ac:dyDescent="0.2">
      <c r="A62" s="21" t="s">
        <v>126</v>
      </c>
      <c r="B62" s="30">
        <v>100</v>
      </c>
      <c r="C62" s="30">
        <v>16.811593999999999</v>
      </c>
      <c r="D62" s="30">
        <v>80</v>
      </c>
      <c r="E62" s="30">
        <v>21.449275</v>
      </c>
      <c r="F62" s="30">
        <v>28.115942</v>
      </c>
      <c r="G62" s="30">
        <v>11.594203</v>
      </c>
      <c r="H62" s="30">
        <v>5.7971009999999996</v>
      </c>
      <c r="I62" s="30">
        <v>38.840580000000003</v>
      </c>
      <c r="J62" s="30">
        <v>8.6956520000000008</v>
      </c>
    </row>
    <row r="63" spans="1:10" x14ac:dyDescent="0.2">
      <c r="A63" s="19" t="s">
        <v>861</v>
      </c>
      <c r="B63" s="20">
        <v>884</v>
      </c>
      <c r="C63" s="20">
        <v>211</v>
      </c>
      <c r="D63" s="20">
        <v>719</v>
      </c>
      <c r="E63" s="20">
        <v>176</v>
      </c>
      <c r="F63" s="20">
        <v>249</v>
      </c>
      <c r="G63" s="20">
        <v>94</v>
      </c>
      <c r="H63" s="20">
        <v>72</v>
      </c>
      <c r="I63" s="20">
        <v>337</v>
      </c>
      <c r="J63" s="20">
        <v>70</v>
      </c>
    </row>
    <row r="64" spans="1:10" x14ac:dyDescent="0.2">
      <c r="A64" s="21" t="s">
        <v>126</v>
      </c>
      <c r="B64" s="30">
        <v>100</v>
      </c>
      <c r="C64" s="30">
        <v>23.868777999999999</v>
      </c>
      <c r="D64" s="30">
        <v>81.334841999999995</v>
      </c>
      <c r="E64" s="30">
        <v>19.909502</v>
      </c>
      <c r="F64" s="30">
        <v>28.167421000000001</v>
      </c>
      <c r="G64" s="30">
        <v>10.633483999999999</v>
      </c>
      <c r="H64" s="30">
        <v>8.1447959999999995</v>
      </c>
      <c r="I64" s="30">
        <v>38.122171999999999</v>
      </c>
      <c r="J64" s="30">
        <v>7.918552</v>
      </c>
    </row>
    <row r="65" spans="1:10" x14ac:dyDescent="0.2">
      <c r="A65" s="19" t="s">
        <v>862</v>
      </c>
      <c r="B65" s="20">
        <v>438</v>
      </c>
      <c r="C65" s="20">
        <v>66</v>
      </c>
      <c r="D65" s="20">
        <v>339</v>
      </c>
      <c r="E65" s="20">
        <v>89</v>
      </c>
      <c r="F65" s="20">
        <v>114</v>
      </c>
      <c r="G65" s="20">
        <v>48</v>
      </c>
      <c r="H65" s="20">
        <v>33</v>
      </c>
      <c r="I65" s="20">
        <v>167</v>
      </c>
      <c r="J65" s="20">
        <v>46</v>
      </c>
    </row>
    <row r="66" spans="1:10" x14ac:dyDescent="0.2">
      <c r="A66" s="21" t="s">
        <v>126</v>
      </c>
      <c r="B66" s="30">
        <v>100</v>
      </c>
      <c r="C66" s="30">
        <v>15.068493</v>
      </c>
      <c r="D66" s="30">
        <v>77.397260000000003</v>
      </c>
      <c r="E66" s="30">
        <v>20.319635000000002</v>
      </c>
      <c r="F66" s="30">
        <v>26.027397000000001</v>
      </c>
      <c r="G66" s="30">
        <v>10.958904</v>
      </c>
      <c r="H66" s="30">
        <v>7.5342469999999997</v>
      </c>
      <c r="I66" s="30">
        <v>38.127853999999999</v>
      </c>
      <c r="J66" s="30">
        <v>10.502283</v>
      </c>
    </row>
    <row r="67" spans="1:10" x14ac:dyDescent="0.2">
      <c r="A67" s="19" t="s">
        <v>863</v>
      </c>
      <c r="B67" s="20">
        <v>93</v>
      </c>
      <c r="C67" s="20">
        <v>8</v>
      </c>
      <c r="D67" s="20">
        <v>63</v>
      </c>
      <c r="E67" s="20">
        <v>15</v>
      </c>
      <c r="F67" s="20">
        <v>17</v>
      </c>
      <c r="G67" s="20">
        <v>8</v>
      </c>
      <c r="H67" s="20">
        <v>13</v>
      </c>
      <c r="I67" s="20">
        <v>33</v>
      </c>
      <c r="J67" s="20">
        <v>16</v>
      </c>
    </row>
    <row r="68" spans="1:10" x14ac:dyDescent="0.2">
      <c r="A68" s="21" t="s">
        <v>126</v>
      </c>
      <c r="B68" s="30">
        <v>100</v>
      </c>
      <c r="C68" s="30">
        <v>8.6021509999999992</v>
      </c>
      <c r="D68" s="30">
        <v>67.741934999999998</v>
      </c>
      <c r="E68" s="30">
        <v>16.129031999999999</v>
      </c>
      <c r="F68" s="30">
        <v>18.27957</v>
      </c>
      <c r="G68" s="30">
        <v>8.6021509999999992</v>
      </c>
      <c r="H68" s="30">
        <v>13.978495000000001</v>
      </c>
      <c r="I68" s="30">
        <v>35.483871000000001</v>
      </c>
      <c r="J68" s="30">
        <v>17.204301000000001</v>
      </c>
    </row>
    <row r="69" spans="1:10" x14ac:dyDescent="0.2">
      <c r="A69" s="18" t="s">
        <v>865</v>
      </c>
      <c r="B69" s="17">
        <v>178</v>
      </c>
      <c r="C69" s="17">
        <v>75</v>
      </c>
      <c r="D69" s="17">
        <v>145</v>
      </c>
      <c r="E69" s="17">
        <v>41</v>
      </c>
      <c r="F69" s="17">
        <v>35</v>
      </c>
      <c r="G69" s="17">
        <v>25</v>
      </c>
      <c r="H69" s="17">
        <v>18</v>
      </c>
      <c r="I69" s="17">
        <v>69</v>
      </c>
      <c r="J69" s="17">
        <v>10</v>
      </c>
    </row>
    <row r="70" spans="1:10" x14ac:dyDescent="0.2">
      <c r="A70" s="21" t="s">
        <v>126</v>
      </c>
      <c r="B70" s="30">
        <v>100</v>
      </c>
      <c r="C70" s="30">
        <v>42.134830999999998</v>
      </c>
      <c r="D70" s="30">
        <v>81.460673999999997</v>
      </c>
      <c r="E70" s="30">
        <v>23.033708000000001</v>
      </c>
      <c r="F70" s="30">
        <v>19.662921000000001</v>
      </c>
      <c r="G70" s="30">
        <v>14.044943999999999</v>
      </c>
      <c r="H70" s="30">
        <v>10.112360000000001</v>
      </c>
      <c r="I70" s="30">
        <v>38.764045000000003</v>
      </c>
      <c r="J70" s="30">
        <v>5.6179779999999999</v>
      </c>
    </row>
    <row r="71" spans="1:10" x14ac:dyDescent="0.2">
      <c r="A71" s="19" t="s">
        <v>852</v>
      </c>
      <c r="B71" s="20">
        <v>212</v>
      </c>
      <c r="C71" s="20">
        <v>52</v>
      </c>
      <c r="D71" s="20">
        <v>184</v>
      </c>
      <c r="E71" s="20">
        <v>49</v>
      </c>
      <c r="F71" s="20">
        <v>54</v>
      </c>
      <c r="G71" s="20">
        <v>27</v>
      </c>
      <c r="H71" s="20">
        <v>14</v>
      </c>
      <c r="I71" s="20">
        <v>95</v>
      </c>
      <c r="J71" s="20">
        <v>12</v>
      </c>
    </row>
    <row r="72" spans="1:10" x14ac:dyDescent="0.2">
      <c r="A72" s="21" t="s">
        <v>126</v>
      </c>
      <c r="B72" s="30">
        <v>100</v>
      </c>
      <c r="C72" s="30">
        <v>24.528302</v>
      </c>
      <c r="D72" s="30">
        <v>86.792452999999995</v>
      </c>
      <c r="E72" s="30">
        <v>23.113208</v>
      </c>
      <c r="F72" s="30">
        <v>25.471698</v>
      </c>
      <c r="G72" s="30">
        <v>12.735849</v>
      </c>
      <c r="H72" s="30">
        <v>6.6037739999999996</v>
      </c>
      <c r="I72" s="30">
        <v>44.811321</v>
      </c>
      <c r="J72" s="30">
        <v>5.6603770000000004</v>
      </c>
    </row>
    <row r="73" spans="1:10" x14ac:dyDescent="0.2">
      <c r="A73" s="19" t="s">
        <v>853</v>
      </c>
      <c r="B73" s="20">
        <v>223</v>
      </c>
      <c r="C73" s="20">
        <v>44</v>
      </c>
      <c r="D73" s="20">
        <v>189</v>
      </c>
      <c r="E73" s="20">
        <v>56</v>
      </c>
      <c r="F73" s="20">
        <v>54</v>
      </c>
      <c r="G73" s="20">
        <v>26</v>
      </c>
      <c r="H73" s="20">
        <v>10</v>
      </c>
      <c r="I73" s="20">
        <v>92</v>
      </c>
      <c r="J73" s="20">
        <v>16</v>
      </c>
    </row>
    <row r="74" spans="1:10" x14ac:dyDescent="0.2">
      <c r="A74" s="21" t="s">
        <v>126</v>
      </c>
      <c r="B74" s="30">
        <v>100</v>
      </c>
      <c r="C74" s="30">
        <v>19.730941999999999</v>
      </c>
      <c r="D74" s="30">
        <v>84.753362999999993</v>
      </c>
      <c r="E74" s="30">
        <v>25.112107999999999</v>
      </c>
      <c r="F74" s="30">
        <v>24.215247000000002</v>
      </c>
      <c r="G74" s="30">
        <v>11.659193</v>
      </c>
      <c r="H74" s="30">
        <v>4.484305</v>
      </c>
      <c r="I74" s="30">
        <v>41.255605000000003</v>
      </c>
      <c r="J74" s="30">
        <v>7.1748880000000002</v>
      </c>
    </row>
    <row r="75" spans="1:10" x14ac:dyDescent="0.2">
      <c r="A75" s="19" t="s">
        <v>854</v>
      </c>
      <c r="B75" s="20">
        <v>216</v>
      </c>
      <c r="C75" s="20">
        <v>28</v>
      </c>
      <c r="D75" s="20">
        <v>166</v>
      </c>
      <c r="E75" s="20">
        <v>54</v>
      </c>
      <c r="F75" s="20">
        <v>44</v>
      </c>
      <c r="G75" s="20">
        <v>37</v>
      </c>
      <c r="H75" s="20">
        <v>15</v>
      </c>
      <c r="I75" s="20">
        <v>75</v>
      </c>
      <c r="J75" s="20">
        <v>24</v>
      </c>
    </row>
    <row r="76" spans="1:10" x14ac:dyDescent="0.2">
      <c r="A76" s="21" t="s">
        <v>126</v>
      </c>
      <c r="B76" s="30">
        <v>100</v>
      </c>
      <c r="C76" s="30">
        <v>12.962963</v>
      </c>
      <c r="D76" s="30">
        <v>76.851851999999994</v>
      </c>
      <c r="E76" s="30">
        <v>25</v>
      </c>
      <c r="F76" s="30">
        <v>20.370370000000001</v>
      </c>
      <c r="G76" s="30">
        <v>17.129629999999999</v>
      </c>
      <c r="H76" s="30">
        <v>6.9444439999999998</v>
      </c>
      <c r="I76" s="30">
        <v>34.722222000000002</v>
      </c>
      <c r="J76" s="30">
        <v>11.111110999999999</v>
      </c>
    </row>
    <row r="77" spans="1:10" x14ac:dyDescent="0.2">
      <c r="A77" s="19" t="s">
        <v>855</v>
      </c>
      <c r="B77" s="20">
        <v>140</v>
      </c>
      <c r="C77" s="20">
        <v>16</v>
      </c>
      <c r="D77" s="20">
        <v>98</v>
      </c>
      <c r="E77" s="20">
        <v>39</v>
      </c>
      <c r="F77" s="20">
        <v>35</v>
      </c>
      <c r="G77" s="20">
        <v>18</v>
      </c>
      <c r="H77" s="20">
        <v>7</v>
      </c>
      <c r="I77" s="20">
        <v>53</v>
      </c>
      <c r="J77" s="20">
        <v>22</v>
      </c>
    </row>
    <row r="78" spans="1:10" x14ac:dyDescent="0.2">
      <c r="A78" s="21" t="s">
        <v>126</v>
      </c>
      <c r="B78" s="30">
        <v>100</v>
      </c>
      <c r="C78" s="30">
        <v>11.428571</v>
      </c>
      <c r="D78" s="30">
        <v>70</v>
      </c>
      <c r="E78" s="30">
        <v>27.857143000000001</v>
      </c>
      <c r="F78" s="30">
        <v>25</v>
      </c>
      <c r="G78" s="30">
        <v>12.857143000000001</v>
      </c>
      <c r="H78" s="30">
        <v>5</v>
      </c>
      <c r="I78" s="30">
        <v>37.857143000000001</v>
      </c>
      <c r="J78" s="30">
        <v>15.714286</v>
      </c>
    </row>
    <row r="79" spans="1:10" x14ac:dyDescent="0.2">
      <c r="A79" s="19" t="s">
        <v>856</v>
      </c>
      <c r="B79" s="20">
        <v>72</v>
      </c>
      <c r="C79" s="20">
        <v>5</v>
      </c>
      <c r="D79" s="20">
        <v>58</v>
      </c>
      <c r="E79" s="20">
        <v>16</v>
      </c>
      <c r="F79" s="20">
        <v>15</v>
      </c>
      <c r="G79" s="20">
        <v>6</v>
      </c>
      <c r="H79" s="20">
        <v>8</v>
      </c>
      <c r="I79" s="20">
        <v>30</v>
      </c>
      <c r="J79" s="20">
        <v>4</v>
      </c>
    </row>
    <row r="80" spans="1:10" x14ac:dyDescent="0.2">
      <c r="A80" s="21" t="s">
        <v>126</v>
      </c>
      <c r="B80" s="30">
        <v>100</v>
      </c>
      <c r="C80" s="30">
        <v>6.9444439999999998</v>
      </c>
      <c r="D80" s="30">
        <v>80.555555999999996</v>
      </c>
      <c r="E80" s="30">
        <v>22.222221999999999</v>
      </c>
      <c r="F80" s="30">
        <v>20.833333</v>
      </c>
      <c r="G80" s="30">
        <v>8.3333329999999997</v>
      </c>
      <c r="H80" s="30">
        <v>11.111110999999999</v>
      </c>
      <c r="I80" s="30">
        <v>41.666666999999997</v>
      </c>
      <c r="J80" s="30">
        <v>5.5555560000000002</v>
      </c>
    </row>
    <row r="81" spans="1:10" x14ac:dyDescent="0.2">
      <c r="A81" s="19" t="s">
        <v>857</v>
      </c>
      <c r="B81" s="20">
        <v>46</v>
      </c>
      <c r="C81" s="20">
        <v>4</v>
      </c>
      <c r="D81" s="20">
        <v>30</v>
      </c>
      <c r="E81" s="20">
        <v>7</v>
      </c>
      <c r="F81" s="20">
        <v>7</v>
      </c>
      <c r="G81" s="20">
        <v>3</v>
      </c>
      <c r="H81" s="20">
        <v>6</v>
      </c>
      <c r="I81" s="20">
        <v>21</v>
      </c>
      <c r="J81" s="20">
        <v>5</v>
      </c>
    </row>
    <row r="82" spans="1:10" x14ac:dyDescent="0.2">
      <c r="A82" s="21" t="s">
        <v>126</v>
      </c>
      <c r="B82" s="30">
        <v>100</v>
      </c>
      <c r="C82" s="30">
        <v>8.6956520000000008</v>
      </c>
      <c r="D82" s="30">
        <v>65.217391000000006</v>
      </c>
      <c r="E82" s="30">
        <v>15.217390999999999</v>
      </c>
      <c r="F82" s="30">
        <v>15.217390999999999</v>
      </c>
      <c r="G82" s="30">
        <v>6.5217390000000002</v>
      </c>
      <c r="H82" s="30">
        <v>13.043478</v>
      </c>
      <c r="I82" s="30">
        <v>45.652174000000002</v>
      </c>
      <c r="J82" s="30">
        <v>10.869565</v>
      </c>
    </row>
    <row r="83" spans="1:10" x14ac:dyDescent="0.2">
      <c r="A83" s="19" t="s">
        <v>858</v>
      </c>
      <c r="B83" s="20">
        <v>8</v>
      </c>
      <c r="C83" s="20">
        <v>0</v>
      </c>
      <c r="D83" s="20">
        <v>6</v>
      </c>
      <c r="E83" s="20">
        <v>2</v>
      </c>
      <c r="F83" s="20">
        <v>3</v>
      </c>
      <c r="G83" s="20">
        <v>0</v>
      </c>
      <c r="H83" s="20">
        <v>0</v>
      </c>
      <c r="I83" s="20">
        <v>3</v>
      </c>
      <c r="J83" s="20">
        <v>0</v>
      </c>
    </row>
    <row r="84" spans="1:10" x14ac:dyDescent="0.2">
      <c r="A84" s="21" t="s">
        <v>126</v>
      </c>
      <c r="B84" s="30">
        <v>100</v>
      </c>
      <c r="C84" s="30">
        <v>0</v>
      </c>
      <c r="D84" s="30">
        <v>75</v>
      </c>
      <c r="E84" s="30">
        <v>25</v>
      </c>
      <c r="F84" s="30">
        <v>37.5</v>
      </c>
      <c r="G84" s="30">
        <v>0</v>
      </c>
      <c r="H84" s="30">
        <v>0</v>
      </c>
      <c r="I84" s="30">
        <v>37.5</v>
      </c>
      <c r="J84" s="30">
        <v>0</v>
      </c>
    </row>
    <row r="85" spans="1:10" x14ac:dyDescent="0.2">
      <c r="A85" s="19" t="s">
        <v>859</v>
      </c>
      <c r="B85" s="20">
        <v>435</v>
      </c>
      <c r="C85" s="20">
        <v>96</v>
      </c>
      <c r="D85" s="20">
        <v>373</v>
      </c>
      <c r="E85" s="20">
        <v>105</v>
      </c>
      <c r="F85" s="20">
        <v>108</v>
      </c>
      <c r="G85" s="20">
        <v>53</v>
      </c>
      <c r="H85" s="20">
        <v>24</v>
      </c>
      <c r="I85" s="20">
        <v>187</v>
      </c>
      <c r="J85" s="20">
        <v>28</v>
      </c>
    </row>
    <row r="86" spans="1:10" x14ac:dyDescent="0.2">
      <c r="A86" s="21" t="s">
        <v>126</v>
      </c>
      <c r="B86" s="30">
        <v>100</v>
      </c>
      <c r="C86" s="30">
        <v>22.068966</v>
      </c>
      <c r="D86" s="30">
        <v>85.747125999999994</v>
      </c>
      <c r="E86" s="30">
        <v>24.137930999999998</v>
      </c>
      <c r="F86" s="30">
        <v>24.827586</v>
      </c>
      <c r="G86" s="30">
        <v>12.183908000000001</v>
      </c>
      <c r="H86" s="30">
        <v>5.5172410000000003</v>
      </c>
      <c r="I86" s="30">
        <v>42.988506000000001</v>
      </c>
      <c r="J86" s="30">
        <v>6.436782</v>
      </c>
    </row>
    <row r="87" spans="1:10" x14ac:dyDescent="0.2">
      <c r="A87" s="19" t="s">
        <v>860</v>
      </c>
      <c r="B87" s="20">
        <v>356</v>
      </c>
      <c r="C87" s="20">
        <v>44</v>
      </c>
      <c r="D87" s="20">
        <v>264</v>
      </c>
      <c r="E87" s="20">
        <v>93</v>
      </c>
      <c r="F87" s="20">
        <v>79</v>
      </c>
      <c r="G87" s="20">
        <v>55</v>
      </c>
      <c r="H87" s="20">
        <v>22</v>
      </c>
      <c r="I87" s="20">
        <v>128</v>
      </c>
      <c r="J87" s="20">
        <v>46</v>
      </c>
    </row>
    <row r="88" spans="1:10" x14ac:dyDescent="0.2">
      <c r="A88" s="21" t="s">
        <v>126</v>
      </c>
      <c r="B88" s="30">
        <v>100</v>
      </c>
      <c r="C88" s="30">
        <v>12.359551</v>
      </c>
      <c r="D88" s="30">
        <v>74.157302999999999</v>
      </c>
      <c r="E88" s="30">
        <v>26.123595999999999</v>
      </c>
      <c r="F88" s="30">
        <v>22.191011</v>
      </c>
      <c r="G88" s="30">
        <v>15.449438000000001</v>
      </c>
      <c r="H88" s="30">
        <v>6.1797750000000002</v>
      </c>
      <c r="I88" s="30">
        <v>35.955055999999999</v>
      </c>
      <c r="J88" s="30">
        <v>12.921348</v>
      </c>
    </row>
    <row r="89" spans="1:10" x14ac:dyDescent="0.2">
      <c r="A89" s="19" t="s">
        <v>861</v>
      </c>
      <c r="B89" s="20">
        <v>917</v>
      </c>
      <c r="C89" s="20">
        <v>149</v>
      </c>
      <c r="D89" s="20">
        <v>731</v>
      </c>
      <c r="E89" s="20">
        <v>223</v>
      </c>
      <c r="F89" s="20">
        <v>212</v>
      </c>
      <c r="G89" s="20">
        <v>117</v>
      </c>
      <c r="H89" s="20">
        <v>60</v>
      </c>
      <c r="I89" s="20">
        <v>369</v>
      </c>
      <c r="J89" s="20">
        <v>83</v>
      </c>
    </row>
    <row r="90" spans="1:10" x14ac:dyDescent="0.2">
      <c r="A90" s="21" t="s">
        <v>126</v>
      </c>
      <c r="B90" s="30">
        <v>100</v>
      </c>
      <c r="C90" s="30">
        <v>16.248636999999999</v>
      </c>
      <c r="D90" s="30">
        <v>79.716466999999994</v>
      </c>
      <c r="E90" s="30">
        <v>24.318429999999999</v>
      </c>
      <c r="F90" s="30">
        <v>23.118866000000001</v>
      </c>
      <c r="G90" s="30">
        <v>12.758997000000001</v>
      </c>
      <c r="H90" s="30">
        <v>6.543075</v>
      </c>
      <c r="I90" s="30">
        <v>40.239913000000001</v>
      </c>
      <c r="J90" s="30">
        <v>9.0512540000000001</v>
      </c>
    </row>
    <row r="91" spans="1:10" x14ac:dyDescent="0.2">
      <c r="A91" s="19" t="s">
        <v>862</v>
      </c>
      <c r="B91" s="20">
        <v>482</v>
      </c>
      <c r="C91" s="20">
        <v>53</v>
      </c>
      <c r="D91" s="20">
        <v>358</v>
      </c>
      <c r="E91" s="20">
        <v>118</v>
      </c>
      <c r="F91" s="20">
        <v>104</v>
      </c>
      <c r="G91" s="20">
        <v>64</v>
      </c>
      <c r="H91" s="20">
        <v>36</v>
      </c>
      <c r="I91" s="20">
        <v>182</v>
      </c>
      <c r="J91" s="20">
        <v>55</v>
      </c>
    </row>
    <row r="92" spans="1:10" x14ac:dyDescent="0.2">
      <c r="A92" s="21" t="s">
        <v>126</v>
      </c>
      <c r="B92" s="30">
        <v>100</v>
      </c>
      <c r="C92" s="30">
        <v>10.995851</v>
      </c>
      <c r="D92" s="30">
        <v>74.273859000000002</v>
      </c>
      <c r="E92" s="30">
        <v>24.481328000000001</v>
      </c>
      <c r="F92" s="30">
        <v>21.576763</v>
      </c>
      <c r="G92" s="30">
        <v>13.278008</v>
      </c>
      <c r="H92" s="30">
        <v>7.4688800000000004</v>
      </c>
      <c r="I92" s="30">
        <v>37.759335999999998</v>
      </c>
      <c r="J92" s="30">
        <v>11.410788</v>
      </c>
    </row>
    <row r="93" spans="1:10" x14ac:dyDescent="0.2">
      <c r="A93" s="19" t="s">
        <v>863</v>
      </c>
      <c r="B93" s="20">
        <v>126</v>
      </c>
      <c r="C93" s="20">
        <v>9</v>
      </c>
      <c r="D93" s="20">
        <v>94</v>
      </c>
      <c r="E93" s="20">
        <v>25</v>
      </c>
      <c r="F93" s="20">
        <v>25</v>
      </c>
      <c r="G93" s="20">
        <v>9</v>
      </c>
      <c r="H93" s="20">
        <v>14</v>
      </c>
      <c r="I93" s="20">
        <v>54</v>
      </c>
      <c r="J93" s="20">
        <v>9</v>
      </c>
    </row>
    <row r="94" spans="1:10" x14ac:dyDescent="0.2">
      <c r="A94" s="21" t="s">
        <v>126</v>
      </c>
      <c r="B94" s="30">
        <v>100</v>
      </c>
      <c r="C94" s="30">
        <v>7.1428570000000002</v>
      </c>
      <c r="D94" s="30">
        <v>74.603174999999993</v>
      </c>
      <c r="E94" s="30">
        <v>19.841270000000002</v>
      </c>
      <c r="F94" s="30">
        <v>19.841270000000002</v>
      </c>
      <c r="G94" s="30">
        <v>7.1428570000000002</v>
      </c>
      <c r="H94" s="30">
        <v>11.111110999999999</v>
      </c>
      <c r="I94" s="30">
        <v>42.857143000000001</v>
      </c>
      <c r="J94" s="30">
        <v>7.1428570000000002</v>
      </c>
    </row>
    <row r="95" spans="1:10" x14ac:dyDescent="0.2">
      <c r="A95" s="18" t="s">
        <v>866</v>
      </c>
      <c r="B95" s="18"/>
      <c r="C95" s="18"/>
      <c r="D95" s="18"/>
      <c r="E95" s="18"/>
      <c r="F95" s="18"/>
      <c r="G95" s="18"/>
      <c r="H95" s="18"/>
      <c r="I95" s="18"/>
      <c r="J95" s="18"/>
    </row>
    <row r="96" spans="1:10" x14ac:dyDescent="0.2">
      <c r="A96" s="19" t="s">
        <v>130</v>
      </c>
      <c r="B96" s="20">
        <v>151</v>
      </c>
      <c r="C96" s="20">
        <v>47</v>
      </c>
      <c r="D96" s="20">
        <v>117</v>
      </c>
      <c r="E96" s="20">
        <v>28</v>
      </c>
      <c r="F96" s="20">
        <v>22</v>
      </c>
      <c r="G96" s="20">
        <v>25</v>
      </c>
      <c r="H96" s="20">
        <v>22</v>
      </c>
      <c r="I96" s="20">
        <v>48</v>
      </c>
      <c r="J96" s="20">
        <v>16</v>
      </c>
    </row>
    <row r="97" spans="1:10" x14ac:dyDescent="0.2">
      <c r="A97" s="21" t="s">
        <v>126</v>
      </c>
      <c r="B97" s="30">
        <v>100</v>
      </c>
      <c r="C97" s="30">
        <v>31.125827999999998</v>
      </c>
      <c r="D97" s="30">
        <v>77.483444000000006</v>
      </c>
      <c r="E97" s="30">
        <v>18.543046</v>
      </c>
      <c r="F97" s="30">
        <v>14.569535999999999</v>
      </c>
      <c r="G97" s="30">
        <v>16.556291000000002</v>
      </c>
      <c r="H97" s="30">
        <v>14.569535999999999</v>
      </c>
      <c r="I97" s="30">
        <v>31.788079</v>
      </c>
      <c r="J97" s="30">
        <v>10.596026</v>
      </c>
    </row>
    <row r="98" spans="1:10" x14ac:dyDescent="0.2">
      <c r="A98" s="19" t="s">
        <v>131</v>
      </c>
      <c r="B98" s="20">
        <v>1446</v>
      </c>
      <c r="C98" s="20">
        <v>395</v>
      </c>
      <c r="D98" s="20">
        <v>1219</v>
      </c>
      <c r="E98" s="20">
        <v>323</v>
      </c>
      <c r="F98" s="20">
        <v>403</v>
      </c>
      <c r="G98" s="20">
        <v>187</v>
      </c>
      <c r="H98" s="20">
        <v>109</v>
      </c>
      <c r="I98" s="20">
        <v>564</v>
      </c>
      <c r="J98" s="20">
        <v>87</v>
      </c>
    </row>
    <row r="99" spans="1:10" x14ac:dyDescent="0.2">
      <c r="A99" s="21" t="s">
        <v>126</v>
      </c>
      <c r="B99" s="30">
        <v>100</v>
      </c>
      <c r="C99" s="30">
        <v>27.316735999999999</v>
      </c>
      <c r="D99" s="30">
        <v>84.301520999999994</v>
      </c>
      <c r="E99" s="30">
        <v>22.337482999999999</v>
      </c>
      <c r="F99" s="30">
        <v>27.869986000000001</v>
      </c>
      <c r="G99" s="30">
        <v>12.932226999999999</v>
      </c>
      <c r="H99" s="30">
        <v>7.538036</v>
      </c>
      <c r="I99" s="30">
        <v>39.004148999999998</v>
      </c>
      <c r="J99" s="30">
        <v>6.0165980000000001</v>
      </c>
    </row>
    <row r="100" spans="1:10" x14ac:dyDescent="0.2">
      <c r="A100" s="19" t="s">
        <v>392</v>
      </c>
      <c r="B100" s="20">
        <v>150</v>
      </c>
      <c r="C100" s="20">
        <v>37</v>
      </c>
      <c r="D100" s="20">
        <v>116</v>
      </c>
      <c r="E100" s="20">
        <v>19</v>
      </c>
      <c r="F100" s="20">
        <v>34</v>
      </c>
      <c r="G100" s="20">
        <v>18</v>
      </c>
      <c r="H100" s="20">
        <v>10</v>
      </c>
      <c r="I100" s="20">
        <v>62</v>
      </c>
      <c r="J100" s="20">
        <v>17</v>
      </c>
    </row>
    <row r="101" spans="1:10" x14ac:dyDescent="0.2">
      <c r="A101" s="21" t="s">
        <v>126</v>
      </c>
      <c r="B101" s="30">
        <v>100</v>
      </c>
      <c r="C101" s="30">
        <v>24.666667</v>
      </c>
      <c r="D101" s="30">
        <v>77.333332999999996</v>
      </c>
      <c r="E101" s="30">
        <v>12.666667</v>
      </c>
      <c r="F101" s="30">
        <v>22.666667</v>
      </c>
      <c r="G101" s="30">
        <v>12</v>
      </c>
      <c r="H101" s="30">
        <v>6.6666670000000003</v>
      </c>
      <c r="I101" s="30">
        <v>41.333333000000003</v>
      </c>
      <c r="J101" s="30">
        <v>11.333333</v>
      </c>
    </row>
    <row r="102" spans="1:10" x14ac:dyDescent="0.2">
      <c r="A102" s="19" t="s">
        <v>132</v>
      </c>
      <c r="B102" s="20">
        <v>372</v>
      </c>
      <c r="C102" s="20">
        <v>41</v>
      </c>
      <c r="D102" s="20">
        <v>264</v>
      </c>
      <c r="E102" s="20">
        <v>88</v>
      </c>
      <c r="F102" s="20">
        <v>81</v>
      </c>
      <c r="G102" s="20">
        <v>38</v>
      </c>
      <c r="H102" s="20">
        <v>27</v>
      </c>
      <c r="I102" s="20">
        <v>141</v>
      </c>
      <c r="J102" s="20">
        <v>44</v>
      </c>
    </row>
    <row r="103" spans="1:10" x14ac:dyDescent="0.2">
      <c r="A103" s="21" t="s">
        <v>126</v>
      </c>
      <c r="B103" s="30">
        <v>100</v>
      </c>
      <c r="C103" s="30">
        <v>11.021504999999999</v>
      </c>
      <c r="D103" s="30">
        <v>70.967742000000001</v>
      </c>
      <c r="E103" s="30">
        <v>23.655913999999999</v>
      </c>
      <c r="F103" s="30">
        <v>21.774194000000001</v>
      </c>
      <c r="G103" s="30">
        <v>10.215054</v>
      </c>
      <c r="H103" s="30">
        <v>7.2580650000000002</v>
      </c>
      <c r="I103" s="30">
        <v>37.903225999999997</v>
      </c>
      <c r="J103" s="30">
        <v>11.827957</v>
      </c>
    </row>
    <row r="104" spans="1:10" x14ac:dyDescent="0.2">
      <c r="A104" s="19" t="s">
        <v>867</v>
      </c>
      <c r="B104" s="20">
        <v>69</v>
      </c>
      <c r="C104" s="20">
        <v>9</v>
      </c>
      <c r="D104" s="20">
        <v>49</v>
      </c>
      <c r="E104" s="20">
        <v>15</v>
      </c>
      <c r="F104" s="20">
        <v>17</v>
      </c>
      <c r="G104" s="20">
        <v>4</v>
      </c>
      <c r="H104" s="20">
        <v>3</v>
      </c>
      <c r="I104" s="20">
        <v>19</v>
      </c>
      <c r="J104" s="20">
        <v>10</v>
      </c>
    </row>
    <row r="105" spans="1:10" x14ac:dyDescent="0.2">
      <c r="A105" s="21" t="s">
        <v>126</v>
      </c>
      <c r="B105" s="30">
        <v>100</v>
      </c>
      <c r="C105" s="30">
        <v>13.043478</v>
      </c>
      <c r="D105" s="30">
        <v>71.014493000000002</v>
      </c>
      <c r="E105" s="30">
        <v>21.739129999999999</v>
      </c>
      <c r="F105" s="30">
        <v>24.637681000000001</v>
      </c>
      <c r="G105" s="30">
        <v>5.7971009999999996</v>
      </c>
      <c r="H105" s="30">
        <v>4.3478260000000004</v>
      </c>
      <c r="I105" s="30">
        <v>27.536231999999998</v>
      </c>
      <c r="J105" s="30">
        <v>14.492754</v>
      </c>
    </row>
    <row r="106" spans="1:10" x14ac:dyDescent="0.2">
      <c r="A106" s="18" t="s">
        <v>133</v>
      </c>
      <c r="B106" s="17">
        <v>92</v>
      </c>
      <c r="C106" s="17">
        <v>33</v>
      </c>
      <c r="D106" s="17">
        <v>68</v>
      </c>
      <c r="E106" s="17">
        <v>14</v>
      </c>
      <c r="F106" s="17">
        <v>13</v>
      </c>
      <c r="G106" s="17">
        <v>12</v>
      </c>
      <c r="H106" s="17">
        <v>13</v>
      </c>
      <c r="I106" s="17">
        <v>28</v>
      </c>
      <c r="J106" s="17">
        <v>12</v>
      </c>
    </row>
    <row r="107" spans="1:10" x14ac:dyDescent="0.2">
      <c r="A107" s="21" t="s">
        <v>126</v>
      </c>
      <c r="B107" s="30">
        <v>100</v>
      </c>
      <c r="C107" s="30">
        <v>35.869565000000001</v>
      </c>
      <c r="D107" s="30">
        <v>73.913043000000002</v>
      </c>
      <c r="E107" s="30">
        <v>15.217390999999999</v>
      </c>
      <c r="F107" s="30">
        <v>14.130435</v>
      </c>
      <c r="G107" s="30">
        <v>13.043478</v>
      </c>
      <c r="H107" s="30">
        <v>14.130435</v>
      </c>
      <c r="I107" s="30">
        <v>30.434782999999999</v>
      </c>
      <c r="J107" s="30">
        <v>13.043478</v>
      </c>
    </row>
    <row r="108" spans="1:10" x14ac:dyDescent="0.2">
      <c r="A108" s="19" t="s">
        <v>134</v>
      </c>
      <c r="B108" s="20">
        <v>813</v>
      </c>
      <c r="C108" s="20">
        <v>236</v>
      </c>
      <c r="D108" s="20">
        <v>680</v>
      </c>
      <c r="E108" s="20">
        <v>162</v>
      </c>
      <c r="F108" s="20">
        <v>251</v>
      </c>
      <c r="G108" s="20">
        <v>104</v>
      </c>
      <c r="H108" s="20">
        <v>70</v>
      </c>
      <c r="I108" s="20">
        <v>295</v>
      </c>
      <c r="J108" s="20">
        <v>51</v>
      </c>
    </row>
    <row r="109" spans="1:10" x14ac:dyDescent="0.2">
      <c r="A109" s="21" t="s">
        <v>126</v>
      </c>
      <c r="B109" s="30">
        <v>100</v>
      </c>
      <c r="C109" s="30">
        <v>29.028289999999998</v>
      </c>
      <c r="D109" s="30">
        <v>83.640835999999993</v>
      </c>
      <c r="E109" s="30">
        <v>19.926199</v>
      </c>
      <c r="F109" s="30">
        <v>30.873308999999999</v>
      </c>
      <c r="G109" s="30">
        <v>12.792128</v>
      </c>
      <c r="H109" s="30">
        <v>8.6100860000000008</v>
      </c>
      <c r="I109" s="30">
        <v>36.285362999999997</v>
      </c>
      <c r="J109" s="30">
        <v>6.2730629999999996</v>
      </c>
    </row>
    <row r="110" spans="1:10" x14ac:dyDescent="0.2">
      <c r="A110" s="19" t="s">
        <v>393</v>
      </c>
      <c r="B110" s="20">
        <v>65</v>
      </c>
      <c r="C110" s="20">
        <v>15</v>
      </c>
      <c r="D110" s="20">
        <v>50</v>
      </c>
      <c r="E110" s="20">
        <v>7</v>
      </c>
      <c r="F110" s="20">
        <v>19</v>
      </c>
      <c r="G110" s="20">
        <v>7</v>
      </c>
      <c r="H110" s="20">
        <v>2</v>
      </c>
      <c r="I110" s="20">
        <v>24</v>
      </c>
      <c r="J110" s="20">
        <v>7</v>
      </c>
    </row>
    <row r="111" spans="1:10" x14ac:dyDescent="0.2">
      <c r="A111" s="21" t="s">
        <v>126</v>
      </c>
      <c r="B111" s="30">
        <v>100</v>
      </c>
      <c r="C111" s="30">
        <v>23.076923000000001</v>
      </c>
      <c r="D111" s="30">
        <v>76.923077000000006</v>
      </c>
      <c r="E111" s="30">
        <v>10.769231</v>
      </c>
      <c r="F111" s="30">
        <v>29.230768999999999</v>
      </c>
      <c r="G111" s="30">
        <v>10.769231</v>
      </c>
      <c r="H111" s="30">
        <v>3.0769229999999999</v>
      </c>
      <c r="I111" s="30">
        <v>36.923076999999999</v>
      </c>
      <c r="J111" s="30">
        <v>10.769231</v>
      </c>
    </row>
    <row r="112" spans="1:10" x14ac:dyDescent="0.2">
      <c r="A112" s="19" t="s">
        <v>135</v>
      </c>
      <c r="B112" s="20">
        <v>83</v>
      </c>
      <c r="C112" s="20">
        <v>13</v>
      </c>
      <c r="D112" s="20">
        <v>61</v>
      </c>
      <c r="E112" s="20">
        <v>18</v>
      </c>
      <c r="F112" s="20">
        <v>19</v>
      </c>
      <c r="G112" s="20">
        <v>6</v>
      </c>
      <c r="H112" s="20">
        <v>7</v>
      </c>
      <c r="I112" s="20">
        <v>36</v>
      </c>
      <c r="J112" s="20">
        <v>5</v>
      </c>
    </row>
    <row r="113" spans="1:10" x14ac:dyDescent="0.2">
      <c r="A113" s="21" t="s">
        <v>126</v>
      </c>
      <c r="B113" s="30">
        <v>100</v>
      </c>
      <c r="C113" s="30">
        <v>15.662651</v>
      </c>
      <c r="D113" s="30">
        <v>73.493976000000004</v>
      </c>
      <c r="E113" s="30">
        <v>21.686747</v>
      </c>
      <c r="F113" s="30">
        <v>22.891566000000001</v>
      </c>
      <c r="G113" s="30">
        <v>7.2289159999999999</v>
      </c>
      <c r="H113" s="30">
        <v>8.4337350000000004</v>
      </c>
      <c r="I113" s="30">
        <v>43.373494000000001</v>
      </c>
      <c r="J113" s="30">
        <v>6.0240960000000001</v>
      </c>
    </row>
    <row r="114" spans="1:10" x14ac:dyDescent="0.2">
      <c r="A114" s="19" t="s">
        <v>868</v>
      </c>
      <c r="B114" s="20">
        <v>39</v>
      </c>
      <c r="C114" s="20">
        <v>7</v>
      </c>
      <c r="D114" s="20">
        <v>30</v>
      </c>
      <c r="E114" s="20">
        <v>8</v>
      </c>
      <c r="F114" s="20">
        <v>7</v>
      </c>
      <c r="G114" s="20">
        <v>1</v>
      </c>
      <c r="H114" s="20">
        <v>1</v>
      </c>
      <c r="I114" s="20">
        <v>13</v>
      </c>
      <c r="J114" s="20">
        <v>6</v>
      </c>
    </row>
    <row r="115" spans="1:10" x14ac:dyDescent="0.2">
      <c r="A115" s="21" t="s">
        <v>126</v>
      </c>
      <c r="B115" s="30">
        <v>100</v>
      </c>
      <c r="C115" s="30">
        <v>17.948718</v>
      </c>
      <c r="D115" s="30">
        <v>76.923077000000006</v>
      </c>
      <c r="E115" s="30">
        <v>20.512820999999999</v>
      </c>
      <c r="F115" s="30">
        <v>17.948718</v>
      </c>
      <c r="G115" s="30">
        <v>2.5641029999999998</v>
      </c>
      <c r="H115" s="30">
        <v>2.5641029999999998</v>
      </c>
      <c r="I115" s="30">
        <v>33.333333000000003</v>
      </c>
      <c r="J115" s="30">
        <v>15.384615</v>
      </c>
    </row>
    <row r="116" spans="1:10" x14ac:dyDescent="0.2">
      <c r="A116" s="18" t="s">
        <v>136</v>
      </c>
      <c r="B116" s="17">
        <v>59</v>
      </c>
      <c r="C116" s="17">
        <v>14</v>
      </c>
      <c r="D116" s="17">
        <v>49</v>
      </c>
      <c r="E116" s="17">
        <v>14</v>
      </c>
      <c r="F116" s="17">
        <v>9</v>
      </c>
      <c r="G116" s="17">
        <v>13</v>
      </c>
      <c r="H116" s="17">
        <v>9</v>
      </c>
      <c r="I116" s="17">
        <v>20</v>
      </c>
      <c r="J116" s="17">
        <v>4</v>
      </c>
    </row>
    <row r="117" spans="1:10" x14ac:dyDescent="0.2">
      <c r="A117" s="21" t="s">
        <v>126</v>
      </c>
      <c r="B117" s="30">
        <v>100</v>
      </c>
      <c r="C117" s="30">
        <v>23.728814</v>
      </c>
      <c r="D117" s="30">
        <v>83.050847000000005</v>
      </c>
      <c r="E117" s="30">
        <v>23.728814</v>
      </c>
      <c r="F117" s="30">
        <v>15.254237</v>
      </c>
      <c r="G117" s="30">
        <v>22.033898000000001</v>
      </c>
      <c r="H117" s="30">
        <v>15.254237</v>
      </c>
      <c r="I117" s="30">
        <v>33.898305000000001</v>
      </c>
      <c r="J117" s="30">
        <v>6.7796609999999999</v>
      </c>
    </row>
    <row r="118" spans="1:10" x14ac:dyDescent="0.2">
      <c r="A118" s="19" t="s">
        <v>134</v>
      </c>
      <c r="B118" s="20">
        <v>632</v>
      </c>
      <c r="C118" s="20">
        <v>158</v>
      </c>
      <c r="D118" s="20">
        <v>539</v>
      </c>
      <c r="E118" s="20">
        <v>161</v>
      </c>
      <c r="F118" s="20">
        <v>151</v>
      </c>
      <c r="G118" s="20">
        <v>83</v>
      </c>
      <c r="H118" s="20">
        <v>39</v>
      </c>
      <c r="I118" s="20">
        <v>269</v>
      </c>
      <c r="J118" s="20">
        <v>36</v>
      </c>
    </row>
    <row r="119" spans="1:10" x14ac:dyDescent="0.2">
      <c r="A119" s="21" t="s">
        <v>126</v>
      </c>
      <c r="B119" s="30">
        <v>100</v>
      </c>
      <c r="C119" s="30">
        <v>25</v>
      </c>
      <c r="D119" s="30">
        <v>85.284809999999993</v>
      </c>
      <c r="E119" s="30">
        <v>25.474684</v>
      </c>
      <c r="F119" s="30">
        <v>23.892405</v>
      </c>
      <c r="G119" s="30">
        <v>13.132911</v>
      </c>
      <c r="H119" s="30">
        <v>6.1708860000000003</v>
      </c>
      <c r="I119" s="30">
        <v>42.563291</v>
      </c>
      <c r="J119" s="30">
        <v>5.6962029999999997</v>
      </c>
    </row>
    <row r="120" spans="1:10" x14ac:dyDescent="0.2">
      <c r="A120" s="19" t="s">
        <v>393</v>
      </c>
      <c r="B120" s="20">
        <v>85</v>
      </c>
      <c r="C120" s="20">
        <v>22</v>
      </c>
      <c r="D120" s="20">
        <v>66</v>
      </c>
      <c r="E120" s="20">
        <v>12</v>
      </c>
      <c r="F120" s="20">
        <v>15</v>
      </c>
      <c r="G120" s="20">
        <v>11</v>
      </c>
      <c r="H120" s="20">
        <v>8</v>
      </c>
      <c r="I120" s="20">
        <v>38</v>
      </c>
      <c r="J120" s="20">
        <v>10</v>
      </c>
    </row>
    <row r="121" spans="1:10" x14ac:dyDescent="0.2">
      <c r="A121" s="21" t="s">
        <v>126</v>
      </c>
      <c r="B121" s="30">
        <v>100</v>
      </c>
      <c r="C121" s="30">
        <v>25.882352999999998</v>
      </c>
      <c r="D121" s="30">
        <v>77.647058999999999</v>
      </c>
      <c r="E121" s="30">
        <v>14.117647</v>
      </c>
      <c r="F121" s="30">
        <v>17.647058999999999</v>
      </c>
      <c r="G121" s="30">
        <v>12.941176</v>
      </c>
      <c r="H121" s="30">
        <v>9.4117650000000008</v>
      </c>
      <c r="I121" s="30">
        <v>44.705882000000003</v>
      </c>
      <c r="J121" s="30">
        <v>11.764706</v>
      </c>
    </row>
    <row r="122" spans="1:10" x14ac:dyDescent="0.2">
      <c r="A122" s="19" t="s">
        <v>135</v>
      </c>
      <c r="B122" s="20">
        <v>289</v>
      </c>
      <c r="C122" s="20">
        <v>28</v>
      </c>
      <c r="D122" s="20">
        <v>203</v>
      </c>
      <c r="E122" s="20">
        <v>70</v>
      </c>
      <c r="F122" s="20">
        <v>62</v>
      </c>
      <c r="G122" s="20">
        <v>32</v>
      </c>
      <c r="H122" s="20">
        <v>20</v>
      </c>
      <c r="I122" s="20">
        <v>105</v>
      </c>
      <c r="J122" s="20">
        <v>39</v>
      </c>
    </row>
    <row r="123" spans="1:10" x14ac:dyDescent="0.2">
      <c r="A123" s="21" t="s">
        <v>126</v>
      </c>
      <c r="B123" s="30">
        <v>100</v>
      </c>
      <c r="C123" s="30">
        <v>9.6885809999999992</v>
      </c>
      <c r="D123" s="30">
        <v>70.242215000000002</v>
      </c>
      <c r="E123" s="30">
        <v>24.221453</v>
      </c>
      <c r="F123" s="30">
        <v>21.453287</v>
      </c>
      <c r="G123" s="30">
        <v>11.072664</v>
      </c>
      <c r="H123" s="30">
        <v>6.9204150000000002</v>
      </c>
      <c r="I123" s="30">
        <v>36.332180000000001</v>
      </c>
      <c r="J123" s="30">
        <v>13.494809999999999</v>
      </c>
    </row>
    <row r="124" spans="1:10" x14ac:dyDescent="0.2">
      <c r="A124" s="19" t="s">
        <v>868</v>
      </c>
      <c r="B124" s="20">
        <v>30</v>
      </c>
      <c r="C124" s="20">
        <v>2</v>
      </c>
      <c r="D124" s="20">
        <v>19</v>
      </c>
      <c r="E124" s="20">
        <v>7</v>
      </c>
      <c r="F124" s="20">
        <v>10</v>
      </c>
      <c r="G124" s="20">
        <v>3</v>
      </c>
      <c r="H124" s="20">
        <v>2</v>
      </c>
      <c r="I124" s="20">
        <v>6</v>
      </c>
      <c r="J124" s="20">
        <v>4</v>
      </c>
    </row>
    <row r="125" spans="1:10" x14ac:dyDescent="0.2">
      <c r="A125" s="21" t="s">
        <v>126</v>
      </c>
      <c r="B125" s="30">
        <v>100</v>
      </c>
      <c r="C125" s="30">
        <v>6.6666670000000003</v>
      </c>
      <c r="D125" s="30">
        <v>63.333333000000003</v>
      </c>
      <c r="E125" s="30">
        <v>23.333333</v>
      </c>
      <c r="F125" s="30">
        <v>33.333333000000003</v>
      </c>
      <c r="G125" s="30">
        <v>10</v>
      </c>
      <c r="H125" s="30">
        <v>6.6666670000000003</v>
      </c>
      <c r="I125" s="30">
        <v>20</v>
      </c>
      <c r="J125" s="30">
        <v>13.333333</v>
      </c>
    </row>
    <row r="126" spans="1:10" x14ac:dyDescent="0.2">
      <c r="A126" s="18" t="s">
        <v>869</v>
      </c>
      <c r="B126" s="18"/>
      <c r="C126" s="18"/>
      <c r="D126" s="18"/>
      <c r="E126" s="18"/>
      <c r="F126" s="18"/>
      <c r="G126" s="18"/>
      <c r="H126" s="18"/>
      <c r="I126" s="18"/>
      <c r="J126" s="18"/>
    </row>
    <row r="127" spans="1:10" x14ac:dyDescent="0.2">
      <c r="A127" s="19" t="s">
        <v>870</v>
      </c>
      <c r="B127" s="20">
        <v>366</v>
      </c>
      <c r="C127" s="20">
        <v>65</v>
      </c>
      <c r="D127" s="20">
        <v>275</v>
      </c>
      <c r="E127" s="20">
        <v>66</v>
      </c>
      <c r="F127" s="20">
        <v>66</v>
      </c>
      <c r="G127" s="20">
        <v>53</v>
      </c>
      <c r="H127" s="20">
        <v>38</v>
      </c>
      <c r="I127" s="20">
        <v>133</v>
      </c>
      <c r="J127" s="20">
        <v>46</v>
      </c>
    </row>
    <row r="128" spans="1:10" x14ac:dyDescent="0.2">
      <c r="A128" s="21" t="s">
        <v>126</v>
      </c>
      <c r="B128" s="30">
        <v>100</v>
      </c>
      <c r="C128" s="30">
        <v>17.759563</v>
      </c>
      <c r="D128" s="30">
        <v>75.136612</v>
      </c>
      <c r="E128" s="30">
        <v>18.032786999999999</v>
      </c>
      <c r="F128" s="30">
        <v>18.032786999999999</v>
      </c>
      <c r="G128" s="30">
        <v>14.480874</v>
      </c>
      <c r="H128" s="30">
        <v>10.382514</v>
      </c>
      <c r="I128" s="30">
        <v>36.338797999999997</v>
      </c>
      <c r="J128" s="30">
        <v>12.568306</v>
      </c>
    </row>
    <row r="129" spans="1:10" x14ac:dyDescent="0.2">
      <c r="A129" s="19" t="s">
        <v>871</v>
      </c>
      <c r="B129" s="20">
        <v>1212</v>
      </c>
      <c r="C129" s="20">
        <v>346</v>
      </c>
      <c r="D129" s="20">
        <v>1025</v>
      </c>
      <c r="E129" s="20">
        <v>281</v>
      </c>
      <c r="F129" s="20">
        <v>335</v>
      </c>
      <c r="G129" s="20">
        <v>161</v>
      </c>
      <c r="H129" s="20">
        <v>91</v>
      </c>
      <c r="I129" s="20">
        <v>462</v>
      </c>
      <c r="J129" s="20">
        <v>71</v>
      </c>
    </row>
    <row r="130" spans="1:10" x14ac:dyDescent="0.2">
      <c r="A130" s="21" t="s">
        <v>126</v>
      </c>
      <c r="B130" s="30">
        <v>100</v>
      </c>
      <c r="C130" s="30">
        <v>28.547854999999998</v>
      </c>
      <c r="D130" s="30">
        <v>84.570957000000007</v>
      </c>
      <c r="E130" s="30">
        <v>23.184818</v>
      </c>
      <c r="F130" s="30">
        <v>27.640263999999998</v>
      </c>
      <c r="G130" s="30">
        <v>13.283828</v>
      </c>
      <c r="H130" s="30">
        <v>7.5082509999999996</v>
      </c>
      <c r="I130" s="30">
        <v>38.118811999999998</v>
      </c>
      <c r="J130" s="30">
        <v>5.8580860000000001</v>
      </c>
    </row>
    <row r="131" spans="1:10" x14ac:dyDescent="0.2">
      <c r="A131" s="19" t="s">
        <v>137</v>
      </c>
      <c r="B131" s="20">
        <v>112</v>
      </c>
      <c r="C131" s="20">
        <v>51</v>
      </c>
      <c r="D131" s="20">
        <v>90</v>
      </c>
      <c r="E131" s="20">
        <v>17</v>
      </c>
      <c r="F131" s="20">
        <v>37</v>
      </c>
      <c r="G131" s="20">
        <v>10</v>
      </c>
      <c r="H131" s="20">
        <v>5</v>
      </c>
      <c r="I131" s="20">
        <v>36</v>
      </c>
      <c r="J131" s="20">
        <v>7</v>
      </c>
    </row>
    <row r="132" spans="1:10" x14ac:dyDescent="0.2">
      <c r="A132" s="21" t="s">
        <v>126</v>
      </c>
      <c r="B132" s="30">
        <v>100</v>
      </c>
      <c r="C132" s="30">
        <v>45.535713999999999</v>
      </c>
      <c r="D132" s="30">
        <v>80.357142999999994</v>
      </c>
      <c r="E132" s="30">
        <v>15.178571</v>
      </c>
      <c r="F132" s="30">
        <v>33.035713999999999</v>
      </c>
      <c r="G132" s="30">
        <v>8.9285709999999998</v>
      </c>
      <c r="H132" s="30">
        <v>4.4642860000000004</v>
      </c>
      <c r="I132" s="30">
        <v>32.142856999999999</v>
      </c>
      <c r="J132" s="30">
        <v>6.25</v>
      </c>
    </row>
    <row r="133" spans="1:10" x14ac:dyDescent="0.2">
      <c r="A133" s="19" t="s">
        <v>138</v>
      </c>
      <c r="B133" s="20">
        <v>673</v>
      </c>
      <c r="C133" s="20">
        <v>161</v>
      </c>
      <c r="D133" s="20">
        <v>528</v>
      </c>
      <c r="E133" s="20">
        <v>161</v>
      </c>
      <c r="F133" s="20">
        <v>175</v>
      </c>
      <c r="G133" s="20">
        <v>75</v>
      </c>
      <c r="H133" s="20">
        <v>43</v>
      </c>
      <c r="I133" s="20">
        <v>268</v>
      </c>
      <c r="J133" s="20">
        <v>49</v>
      </c>
    </row>
    <row r="134" spans="1:10" x14ac:dyDescent="0.2">
      <c r="A134" s="21" t="s">
        <v>126</v>
      </c>
      <c r="B134" s="30">
        <v>100</v>
      </c>
      <c r="C134" s="30">
        <v>23.922733999999998</v>
      </c>
      <c r="D134" s="30">
        <v>78.454680999999994</v>
      </c>
      <c r="E134" s="30">
        <v>23.922733999999998</v>
      </c>
      <c r="F134" s="30">
        <v>26.002972</v>
      </c>
      <c r="G134" s="30">
        <v>11.144131</v>
      </c>
      <c r="H134" s="30">
        <v>6.3893019999999998</v>
      </c>
      <c r="I134" s="30">
        <v>39.821694000000001</v>
      </c>
      <c r="J134" s="30">
        <v>7.2808320000000002</v>
      </c>
    </row>
    <row r="135" spans="1:10" x14ac:dyDescent="0.2">
      <c r="A135" s="19" t="s">
        <v>872</v>
      </c>
      <c r="B135" s="20">
        <v>75</v>
      </c>
      <c r="C135" s="20">
        <v>22</v>
      </c>
      <c r="D135" s="20">
        <v>58</v>
      </c>
      <c r="E135" s="20">
        <v>13</v>
      </c>
      <c r="F135" s="20">
        <v>19</v>
      </c>
      <c r="G135" s="20">
        <v>10</v>
      </c>
      <c r="H135" s="20">
        <v>8</v>
      </c>
      <c r="I135" s="20">
        <v>29</v>
      </c>
      <c r="J135" s="20">
        <v>8</v>
      </c>
    </row>
    <row r="136" spans="1:10" x14ac:dyDescent="0.2">
      <c r="A136" s="21" t="s">
        <v>126</v>
      </c>
      <c r="B136" s="30">
        <v>100</v>
      </c>
      <c r="C136" s="30">
        <v>29.333333</v>
      </c>
      <c r="D136" s="30">
        <v>77.333332999999996</v>
      </c>
      <c r="E136" s="30">
        <v>17.333333</v>
      </c>
      <c r="F136" s="30">
        <v>25.333333</v>
      </c>
      <c r="G136" s="30">
        <v>13.333333</v>
      </c>
      <c r="H136" s="30">
        <v>10.666667</v>
      </c>
      <c r="I136" s="30">
        <v>38.666666999999997</v>
      </c>
      <c r="J136" s="30">
        <v>10.666667</v>
      </c>
    </row>
    <row r="137" spans="1:10" x14ac:dyDescent="0.2">
      <c r="A137" s="19" t="s">
        <v>873</v>
      </c>
      <c r="B137" s="20">
        <v>178</v>
      </c>
      <c r="C137" s="20">
        <v>23</v>
      </c>
      <c r="D137" s="20">
        <v>142</v>
      </c>
      <c r="E137" s="20">
        <v>35</v>
      </c>
      <c r="F137" s="20">
        <v>46</v>
      </c>
      <c r="G137" s="20">
        <v>19</v>
      </c>
      <c r="H137" s="20">
        <v>10</v>
      </c>
      <c r="I137" s="20">
        <v>68</v>
      </c>
      <c r="J137" s="20">
        <v>19</v>
      </c>
    </row>
    <row r="138" spans="1:10" x14ac:dyDescent="0.2">
      <c r="A138" s="21" t="s">
        <v>126</v>
      </c>
      <c r="B138" s="30">
        <v>100</v>
      </c>
      <c r="C138" s="30">
        <v>12.921348</v>
      </c>
      <c r="D138" s="30">
        <v>79.775281000000007</v>
      </c>
      <c r="E138" s="30">
        <v>19.662921000000001</v>
      </c>
      <c r="F138" s="30">
        <v>25.842697000000001</v>
      </c>
      <c r="G138" s="30">
        <v>10.674156999999999</v>
      </c>
      <c r="H138" s="30">
        <v>5.6179779999999999</v>
      </c>
      <c r="I138" s="30">
        <v>38.202247</v>
      </c>
      <c r="J138" s="30">
        <v>10.674156999999999</v>
      </c>
    </row>
    <row r="139" spans="1:10" x14ac:dyDescent="0.2">
      <c r="A139" s="19" t="s">
        <v>1441</v>
      </c>
      <c r="B139" s="20">
        <v>1644</v>
      </c>
      <c r="C139" s="20">
        <v>441</v>
      </c>
      <c r="D139" s="20">
        <v>1348</v>
      </c>
      <c r="E139" s="20">
        <v>372</v>
      </c>
      <c r="F139" s="20">
        <v>445</v>
      </c>
      <c r="G139" s="20">
        <v>200</v>
      </c>
      <c r="H139" s="20">
        <v>123</v>
      </c>
      <c r="I139" s="20">
        <v>633</v>
      </c>
      <c r="J139" s="20">
        <v>109</v>
      </c>
    </row>
    <row r="140" spans="1:10" x14ac:dyDescent="0.2">
      <c r="A140" s="21" t="s">
        <v>126</v>
      </c>
      <c r="B140" s="30">
        <v>100</v>
      </c>
      <c r="C140" s="30">
        <v>26.824818</v>
      </c>
      <c r="D140" s="30">
        <v>81.995133999999993</v>
      </c>
      <c r="E140" s="30">
        <v>22.627737</v>
      </c>
      <c r="F140" s="30">
        <v>27.068127</v>
      </c>
      <c r="G140" s="30">
        <v>12.16545</v>
      </c>
      <c r="H140" s="30">
        <v>7.4817520000000002</v>
      </c>
      <c r="I140" s="30">
        <v>38.50365</v>
      </c>
      <c r="J140" s="30">
        <v>6.6301699999999997</v>
      </c>
    </row>
    <row r="141" spans="1:10" x14ac:dyDescent="0.2">
      <c r="A141" s="18" t="s">
        <v>874</v>
      </c>
      <c r="B141" s="18"/>
      <c r="C141" s="18"/>
      <c r="D141" s="18"/>
      <c r="E141" s="18"/>
      <c r="F141" s="18"/>
      <c r="G141" s="18"/>
      <c r="H141" s="18"/>
      <c r="I141" s="18"/>
      <c r="J141" s="18"/>
    </row>
    <row r="142" spans="1:10" x14ac:dyDescent="0.2">
      <c r="A142" s="21" t="s">
        <v>875</v>
      </c>
      <c r="B142" s="34">
        <v>366</v>
      </c>
      <c r="C142" s="34">
        <v>65</v>
      </c>
      <c r="D142" s="34">
        <v>275</v>
      </c>
      <c r="E142" s="34">
        <v>66</v>
      </c>
      <c r="F142" s="34">
        <v>66</v>
      </c>
      <c r="G142" s="34">
        <v>53</v>
      </c>
      <c r="H142" s="34">
        <v>38</v>
      </c>
      <c r="I142" s="34">
        <v>133</v>
      </c>
      <c r="J142" s="34">
        <v>46</v>
      </c>
    </row>
    <row r="143" spans="1:10" x14ac:dyDescent="0.2">
      <c r="A143" s="21" t="s">
        <v>126</v>
      </c>
      <c r="B143" s="30">
        <v>100</v>
      </c>
      <c r="C143" s="30">
        <v>17.759563</v>
      </c>
      <c r="D143" s="30">
        <v>75.136612</v>
      </c>
      <c r="E143" s="30">
        <v>18.032786999999999</v>
      </c>
      <c r="F143" s="30">
        <v>18.032786999999999</v>
      </c>
      <c r="G143" s="30">
        <v>14.480874</v>
      </c>
      <c r="H143" s="30">
        <v>10.382514</v>
      </c>
      <c r="I143" s="30">
        <v>36.338797999999997</v>
      </c>
      <c r="J143" s="30">
        <v>12.568306</v>
      </c>
    </row>
    <row r="144" spans="1:10" x14ac:dyDescent="0.2">
      <c r="A144" s="21" t="s">
        <v>876</v>
      </c>
      <c r="B144" s="34">
        <v>954</v>
      </c>
      <c r="C144" s="34">
        <v>247</v>
      </c>
      <c r="D144" s="34">
        <v>795</v>
      </c>
      <c r="E144" s="34">
        <v>218</v>
      </c>
      <c r="F144" s="34">
        <v>269</v>
      </c>
      <c r="G144" s="34">
        <v>122</v>
      </c>
      <c r="H144" s="34">
        <v>76</v>
      </c>
      <c r="I144" s="34">
        <v>367</v>
      </c>
      <c r="J144" s="34">
        <v>62</v>
      </c>
    </row>
    <row r="145" spans="1:10" x14ac:dyDescent="0.2">
      <c r="A145" s="21" t="s">
        <v>126</v>
      </c>
      <c r="B145" s="30">
        <v>100</v>
      </c>
      <c r="C145" s="30">
        <v>25.890985000000001</v>
      </c>
      <c r="D145" s="30">
        <v>83.333332999999996</v>
      </c>
      <c r="E145" s="30">
        <v>22.851153</v>
      </c>
      <c r="F145" s="30">
        <v>28.197064999999998</v>
      </c>
      <c r="G145" s="30">
        <v>12.788259999999999</v>
      </c>
      <c r="H145" s="30">
        <v>7.9664570000000001</v>
      </c>
      <c r="I145" s="30">
        <v>38.469602000000002</v>
      </c>
      <c r="J145" s="30">
        <v>6.4989520000000001</v>
      </c>
    </row>
    <row r="146" spans="1:10" x14ac:dyDescent="0.2">
      <c r="A146" s="19" t="s">
        <v>877</v>
      </c>
      <c r="B146" s="20">
        <v>345</v>
      </c>
      <c r="C146" s="20">
        <v>106</v>
      </c>
      <c r="D146" s="20">
        <v>274</v>
      </c>
      <c r="E146" s="20">
        <v>71</v>
      </c>
      <c r="F146" s="20">
        <v>95</v>
      </c>
      <c r="G146" s="20">
        <v>36</v>
      </c>
      <c r="H146" s="20">
        <v>25</v>
      </c>
      <c r="I146" s="20">
        <v>140</v>
      </c>
      <c r="J146" s="20">
        <v>23</v>
      </c>
    </row>
    <row r="147" spans="1:10" x14ac:dyDescent="0.2">
      <c r="A147" s="21" t="s">
        <v>126</v>
      </c>
      <c r="B147" s="30">
        <v>100</v>
      </c>
      <c r="C147" s="30">
        <v>30.724637999999999</v>
      </c>
      <c r="D147" s="30">
        <v>79.420289999999994</v>
      </c>
      <c r="E147" s="30">
        <v>20.579709999999999</v>
      </c>
      <c r="F147" s="30">
        <v>27.536231999999998</v>
      </c>
      <c r="G147" s="30">
        <v>10.434782999999999</v>
      </c>
      <c r="H147" s="30">
        <v>7.2463769999999998</v>
      </c>
      <c r="I147" s="30">
        <v>40.579709999999999</v>
      </c>
      <c r="J147" s="30">
        <v>6.6666670000000003</v>
      </c>
    </row>
    <row r="148" spans="1:10" x14ac:dyDescent="0.2">
      <c r="A148" s="19" t="s">
        <v>878</v>
      </c>
      <c r="B148" s="20">
        <v>141</v>
      </c>
      <c r="C148" s="20">
        <v>37</v>
      </c>
      <c r="D148" s="20">
        <v>119</v>
      </c>
      <c r="E148" s="20">
        <v>38</v>
      </c>
      <c r="F148" s="20">
        <v>34</v>
      </c>
      <c r="G148" s="20">
        <v>18</v>
      </c>
      <c r="H148" s="20">
        <v>8</v>
      </c>
      <c r="I148" s="20">
        <v>57</v>
      </c>
      <c r="J148" s="20">
        <v>7</v>
      </c>
    </row>
    <row r="149" spans="1:10" x14ac:dyDescent="0.2">
      <c r="A149" s="21" t="s">
        <v>126</v>
      </c>
      <c r="B149" s="30">
        <v>100</v>
      </c>
      <c r="C149" s="30">
        <v>26.241135</v>
      </c>
      <c r="D149" s="30">
        <v>84.397163000000006</v>
      </c>
      <c r="E149" s="30">
        <v>26.950354999999998</v>
      </c>
      <c r="F149" s="30">
        <v>24.113475000000001</v>
      </c>
      <c r="G149" s="30">
        <v>12.765957</v>
      </c>
      <c r="H149" s="30">
        <v>5.6737590000000004</v>
      </c>
      <c r="I149" s="30">
        <v>40.425531999999997</v>
      </c>
      <c r="J149" s="30">
        <v>4.9645390000000003</v>
      </c>
    </row>
    <row r="150" spans="1:10" x14ac:dyDescent="0.2">
      <c r="A150" s="19" t="s">
        <v>879</v>
      </c>
      <c r="B150" s="20">
        <v>56</v>
      </c>
      <c r="C150" s="20">
        <v>14</v>
      </c>
      <c r="D150" s="20">
        <v>43</v>
      </c>
      <c r="E150" s="20">
        <v>14</v>
      </c>
      <c r="F150" s="20">
        <v>14</v>
      </c>
      <c r="G150" s="20">
        <v>8</v>
      </c>
      <c r="H150" s="20">
        <v>7</v>
      </c>
      <c r="I150" s="20">
        <v>25</v>
      </c>
      <c r="J150" s="20">
        <v>3</v>
      </c>
    </row>
    <row r="151" spans="1:10" x14ac:dyDescent="0.2">
      <c r="A151" s="21" t="s">
        <v>126</v>
      </c>
      <c r="B151" s="30">
        <v>100</v>
      </c>
      <c r="C151" s="30">
        <v>25</v>
      </c>
      <c r="D151" s="30">
        <v>76.785713999999999</v>
      </c>
      <c r="E151" s="30">
        <v>25</v>
      </c>
      <c r="F151" s="30">
        <v>25</v>
      </c>
      <c r="G151" s="30">
        <v>14.285714</v>
      </c>
      <c r="H151" s="30">
        <v>12.5</v>
      </c>
      <c r="I151" s="30">
        <v>44.642856999999999</v>
      </c>
      <c r="J151" s="30">
        <v>5.3571429999999998</v>
      </c>
    </row>
    <row r="152" spans="1:10" x14ac:dyDescent="0.2">
      <c r="A152" s="19" t="s">
        <v>880</v>
      </c>
      <c r="B152" s="20">
        <v>48</v>
      </c>
      <c r="C152" s="20">
        <v>13</v>
      </c>
      <c r="D152" s="20">
        <v>41</v>
      </c>
      <c r="E152" s="20">
        <v>10</v>
      </c>
      <c r="F152" s="20">
        <v>12</v>
      </c>
      <c r="G152" s="20">
        <v>3</v>
      </c>
      <c r="H152" s="20">
        <v>0</v>
      </c>
      <c r="I152" s="20">
        <v>17</v>
      </c>
      <c r="J152" s="20">
        <v>4</v>
      </c>
    </row>
    <row r="153" spans="1:10" x14ac:dyDescent="0.2">
      <c r="A153" s="21" t="s">
        <v>126</v>
      </c>
      <c r="B153" s="30">
        <v>100</v>
      </c>
      <c r="C153" s="30">
        <v>27.083333</v>
      </c>
      <c r="D153" s="30">
        <v>85.416667000000004</v>
      </c>
      <c r="E153" s="30">
        <v>20.833333</v>
      </c>
      <c r="F153" s="30">
        <v>25</v>
      </c>
      <c r="G153" s="30">
        <v>6.25</v>
      </c>
      <c r="H153" s="30">
        <v>0</v>
      </c>
      <c r="I153" s="30">
        <v>35.416666999999997</v>
      </c>
      <c r="J153" s="30">
        <v>8.3333329999999997</v>
      </c>
    </row>
    <row r="154" spans="1:10" x14ac:dyDescent="0.2">
      <c r="A154" s="19" t="s">
        <v>881</v>
      </c>
      <c r="B154" s="20">
        <v>20</v>
      </c>
      <c r="C154" s="20">
        <v>5</v>
      </c>
      <c r="D154" s="20">
        <v>14</v>
      </c>
      <c r="E154" s="20">
        <v>2</v>
      </c>
      <c r="F154" s="20">
        <v>4</v>
      </c>
      <c r="G154" s="20">
        <v>2</v>
      </c>
      <c r="H154" s="20">
        <v>0</v>
      </c>
      <c r="I154" s="20">
        <v>4</v>
      </c>
      <c r="J154" s="20">
        <v>3</v>
      </c>
    </row>
    <row r="155" spans="1:10" x14ac:dyDescent="0.2">
      <c r="A155" s="21" t="s">
        <v>126</v>
      </c>
      <c r="B155" s="30">
        <v>100</v>
      </c>
      <c r="C155" s="30">
        <v>25</v>
      </c>
      <c r="D155" s="30">
        <v>70</v>
      </c>
      <c r="E155" s="30">
        <v>10</v>
      </c>
      <c r="F155" s="30">
        <v>20</v>
      </c>
      <c r="G155" s="30">
        <v>10</v>
      </c>
      <c r="H155" s="30">
        <v>0</v>
      </c>
      <c r="I155" s="30">
        <v>20</v>
      </c>
      <c r="J155" s="30">
        <v>15</v>
      </c>
    </row>
    <row r="156" spans="1:10" x14ac:dyDescent="0.2">
      <c r="A156" s="19" t="s">
        <v>882</v>
      </c>
      <c r="B156" s="20">
        <v>4</v>
      </c>
      <c r="C156" s="20">
        <v>1</v>
      </c>
      <c r="D156" s="20">
        <v>2</v>
      </c>
      <c r="E156" s="20">
        <v>0</v>
      </c>
      <c r="F156" s="20">
        <v>2</v>
      </c>
      <c r="G156" s="20">
        <v>0</v>
      </c>
      <c r="H156" s="20">
        <v>0</v>
      </c>
      <c r="I156" s="20">
        <v>0</v>
      </c>
      <c r="J156" s="20">
        <v>1</v>
      </c>
    </row>
    <row r="157" spans="1:10" x14ac:dyDescent="0.2">
      <c r="A157" s="21" t="s">
        <v>126</v>
      </c>
      <c r="B157" s="30">
        <v>100</v>
      </c>
      <c r="C157" s="30">
        <v>25</v>
      </c>
      <c r="D157" s="30">
        <v>50</v>
      </c>
      <c r="E157" s="30">
        <v>0</v>
      </c>
      <c r="F157" s="30">
        <v>50</v>
      </c>
      <c r="G157" s="30">
        <v>0</v>
      </c>
      <c r="H157" s="30">
        <v>0</v>
      </c>
      <c r="I157" s="30">
        <v>0</v>
      </c>
      <c r="J157" s="30">
        <v>25</v>
      </c>
    </row>
    <row r="158" spans="1:10" x14ac:dyDescent="0.2">
      <c r="A158" s="19" t="s">
        <v>883</v>
      </c>
      <c r="B158" s="20">
        <v>2</v>
      </c>
      <c r="C158" s="20">
        <v>0</v>
      </c>
      <c r="D158" s="20">
        <v>2</v>
      </c>
      <c r="E158" s="20">
        <v>0</v>
      </c>
      <c r="F158" s="20">
        <v>1</v>
      </c>
      <c r="G158" s="20">
        <v>0</v>
      </c>
      <c r="H158" s="20">
        <v>1</v>
      </c>
      <c r="I158" s="20">
        <v>2</v>
      </c>
      <c r="J158" s="20">
        <v>0</v>
      </c>
    </row>
    <row r="159" spans="1:10" x14ac:dyDescent="0.2">
      <c r="A159" s="21" t="s">
        <v>126</v>
      </c>
      <c r="B159" s="30">
        <v>100</v>
      </c>
      <c r="C159" s="30">
        <v>0</v>
      </c>
      <c r="D159" s="30">
        <v>100</v>
      </c>
      <c r="E159" s="30">
        <v>0</v>
      </c>
      <c r="F159" s="30">
        <v>50</v>
      </c>
      <c r="G159" s="30">
        <v>0</v>
      </c>
      <c r="H159" s="30">
        <v>50</v>
      </c>
      <c r="I159" s="30">
        <v>100</v>
      </c>
      <c r="J159" s="30">
        <v>0</v>
      </c>
    </row>
    <row r="160" spans="1:10" x14ac:dyDescent="0.2">
      <c r="A160" s="19" t="s">
        <v>884</v>
      </c>
      <c r="B160" s="20">
        <v>2</v>
      </c>
      <c r="C160" s="20">
        <v>0</v>
      </c>
      <c r="D160" s="20">
        <v>2</v>
      </c>
      <c r="E160" s="20">
        <v>1</v>
      </c>
      <c r="F160" s="20">
        <v>0</v>
      </c>
      <c r="G160" s="20">
        <v>1</v>
      </c>
      <c r="H160" s="20">
        <v>1</v>
      </c>
      <c r="I160" s="20">
        <v>1</v>
      </c>
      <c r="J160" s="20">
        <v>0</v>
      </c>
    </row>
    <row r="161" spans="1:10" x14ac:dyDescent="0.2">
      <c r="A161" s="21" t="s">
        <v>126</v>
      </c>
      <c r="B161" s="30">
        <v>100</v>
      </c>
      <c r="C161" s="30">
        <v>0</v>
      </c>
      <c r="D161" s="30">
        <v>100</v>
      </c>
      <c r="E161" s="30">
        <v>50</v>
      </c>
      <c r="F161" s="30">
        <v>0</v>
      </c>
      <c r="G161" s="30">
        <v>50</v>
      </c>
      <c r="H161" s="30">
        <v>50</v>
      </c>
      <c r="I161" s="30">
        <v>50</v>
      </c>
      <c r="J161" s="30">
        <v>0</v>
      </c>
    </row>
    <row r="162" spans="1:10" x14ac:dyDescent="0.2">
      <c r="A162" s="19" t="s">
        <v>873</v>
      </c>
      <c r="B162" s="20">
        <v>250</v>
      </c>
      <c r="C162" s="20">
        <v>41</v>
      </c>
      <c r="D162" s="20">
        <v>198</v>
      </c>
      <c r="E162" s="20">
        <v>53</v>
      </c>
      <c r="F162" s="20">
        <v>60</v>
      </c>
      <c r="G162" s="20">
        <v>29</v>
      </c>
      <c r="H162" s="20">
        <v>15</v>
      </c>
      <c r="I162" s="20">
        <v>88</v>
      </c>
      <c r="J162" s="20">
        <v>25</v>
      </c>
    </row>
    <row r="163" spans="1:10" x14ac:dyDescent="0.2">
      <c r="A163" s="21" t="s">
        <v>126</v>
      </c>
      <c r="B163" s="30">
        <v>100</v>
      </c>
      <c r="C163" s="30">
        <v>16.399999999999999</v>
      </c>
      <c r="D163" s="30">
        <v>79.2</v>
      </c>
      <c r="E163" s="30">
        <v>21.2</v>
      </c>
      <c r="F163" s="30">
        <v>24</v>
      </c>
      <c r="G163" s="30">
        <v>11.6</v>
      </c>
      <c r="H163" s="30">
        <v>6</v>
      </c>
      <c r="I163" s="30">
        <v>35.200000000000003</v>
      </c>
      <c r="J163" s="30">
        <v>10</v>
      </c>
    </row>
    <row r="164" spans="1:10" x14ac:dyDescent="0.2">
      <c r="A164" s="18" t="s">
        <v>885</v>
      </c>
      <c r="B164" s="18"/>
      <c r="C164" s="18"/>
      <c r="D164" s="18"/>
      <c r="E164" s="18"/>
      <c r="F164" s="18"/>
      <c r="G164" s="18"/>
      <c r="H164" s="18"/>
      <c r="I164" s="18"/>
      <c r="J164" s="18"/>
    </row>
    <row r="165" spans="1:10" x14ac:dyDescent="0.2">
      <c r="A165" s="19" t="s">
        <v>886</v>
      </c>
      <c r="B165" s="20">
        <v>1712</v>
      </c>
      <c r="C165" s="20">
        <v>416</v>
      </c>
      <c r="D165" s="20">
        <v>1391</v>
      </c>
      <c r="E165" s="20">
        <v>406</v>
      </c>
      <c r="F165" s="20">
        <v>476</v>
      </c>
      <c r="G165" s="20">
        <v>203</v>
      </c>
      <c r="H165" s="20">
        <v>130</v>
      </c>
      <c r="I165" s="20">
        <v>675</v>
      </c>
      <c r="J165" s="20">
        <v>119</v>
      </c>
    </row>
    <row r="166" spans="1:10" x14ac:dyDescent="0.2">
      <c r="A166" s="21" t="s">
        <v>126</v>
      </c>
      <c r="B166" s="30">
        <v>100</v>
      </c>
      <c r="C166" s="30">
        <v>24.299064999999999</v>
      </c>
      <c r="D166" s="30">
        <v>81.25</v>
      </c>
      <c r="E166" s="30">
        <v>23.714953000000001</v>
      </c>
      <c r="F166" s="30">
        <v>27.803737999999999</v>
      </c>
      <c r="G166" s="30">
        <v>11.857476999999999</v>
      </c>
      <c r="H166" s="30">
        <v>7.593458</v>
      </c>
      <c r="I166" s="30">
        <v>39.427570000000003</v>
      </c>
      <c r="J166" s="30">
        <v>6.9509350000000003</v>
      </c>
    </row>
    <row r="167" spans="1:10" x14ac:dyDescent="0.2">
      <c r="A167" s="19" t="s">
        <v>139</v>
      </c>
      <c r="B167" s="20">
        <v>76</v>
      </c>
      <c r="C167" s="20">
        <v>21</v>
      </c>
      <c r="D167" s="20">
        <v>61</v>
      </c>
      <c r="E167" s="20">
        <v>11</v>
      </c>
      <c r="F167" s="20">
        <v>16</v>
      </c>
      <c r="G167" s="20">
        <v>12</v>
      </c>
      <c r="H167" s="20">
        <v>10</v>
      </c>
      <c r="I167" s="20">
        <v>31</v>
      </c>
      <c r="J167" s="20">
        <v>5</v>
      </c>
    </row>
    <row r="168" spans="1:10" x14ac:dyDescent="0.2">
      <c r="A168" s="21" t="s">
        <v>126</v>
      </c>
      <c r="B168" s="30">
        <v>100</v>
      </c>
      <c r="C168" s="30">
        <v>27.631578999999999</v>
      </c>
      <c r="D168" s="30">
        <v>80.263158000000004</v>
      </c>
      <c r="E168" s="30">
        <v>14.473684</v>
      </c>
      <c r="F168" s="30">
        <v>21.052631999999999</v>
      </c>
      <c r="G168" s="30">
        <v>15.789474</v>
      </c>
      <c r="H168" s="30">
        <v>13.157895</v>
      </c>
      <c r="I168" s="30">
        <v>40.789473999999998</v>
      </c>
      <c r="J168" s="30">
        <v>6.5789470000000003</v>
      </c>
    </row>
    <row r="169" spans="1:10" x14ac:dyDescent="0.2">
      <c r="A169" s="19" t="s">
        <v>887</v>
      </c>
      <c r="B169" s="20">
        <v>59</v>
      </c>
      <c r="C169" s="20">
        <v>14</v>
      </c>
      <c r="D169" s="20">
        <v>47</v>
      </c>
      <c r="E169" s="20">
        <v>8</v>
      </c>
      <c r="F169" s="20">
        <v>13</v>
      </c>
      <c r="G169" s="20">
        <v>12</v>
      </c>
      <c r="H169" s="20">
        <v>2</v>
      </c>
      <c r="I169" s="20">
        <v>11</v>
      </c>
      <c r="J169" s="20">
        <v>10</v>
      </c>
    </row>
    <row r="170" spans="1:10" x14ac:dyDescent="0.2">
      <c r="A170" s="21" t="s">
        <v>126</v>
      </c>
      <c r="B170" s="30">
        <v>100</v>
      </c>
      <c r="C170" s="30">
        <v>23.728814</v>
      </c>
      <c r="D170" s="30">
        <v>79.661017000000001</v>
      </c>
      <c r="E170" s="30">
        <v>13.559322</v>
      </c>
      <c r="F170" s="30">
        <v>22.033898000000001</v>
      </c>
      <c r="G170" s="30">
        <v>20.338982999999999</v>
      </c>
      <c r="H170" s="30">
        <v>3.389831</v>
      </c>
      <c r="I170" s="30">
        <v>18.644068000000001</v>
      </c>
      <c r="J170" s="30">
        <v>16.949152999999999</v>
      </c>
    </row>
    <row r="171" spans="1:10" x14ac:dyDescent="0.2">
      <c r="A171" s="19" t="s">
        <v>140</v>
      </c>
      <c r="B171" s="20">
        <v>194</v>
      </c>
      <c r="C171" s="20">
        <v>58</v>
      </c>
      <c r="D171" s="20">
        <v>156</v>
      </c>
      <c r="E171" s="20">
        <v>24</v>
      </c>
      <c r="F171" s="20">
        <v>20</v>
      </c>
      <c r="G171" s="20">
        <v>28</v>
      </c>
      <c r="H171" s="20">
        <v>17</v>
      </c>
      <c r="I171" s="20">
        <v>67</v>
      </c>
      <c r="J171" s="20">
        <v>21</v>
      </c>
    </row>
    <row r="172" spans="1:10" x14ac:dyDescent="0.2">
      <c r="A172" s="21" t="s">
        <v>126</v>
      </c>
      <c r="B172" s="30">
        <v>100</v>
      </c>
      <c r="C172" s="30">
        <v>29.896906999999999</v>
      </c>
      <c r="D172" s="30">
        <v>80.412370999999993</v>
      </c>
      <c r="E172" s="30">
        <v>12.371134</v>
      </c>
      <c r="F172" s="30">
        <v>10.309278000000001</v>
      </c>
      <c r="G172" s="30">
        <v>14.43299</v>
      </c>
      <c r="H172" s="30">
        <v>8.7628869999999992</v>
      </c>
      <c r="I172" s="30">
        <v>34.536082</v>
      </c>
      <c r="J172" s="30">
        <v>10.824742000000001</v>
      </c>
    </row>
    <row r="173" spans="1:10" x14ac:dyDescent="0.2">
      <c r="A173" s="19" t="s">
        <v>141</v>
      </c>
      <c r="B173" s="20">
        <v>16</v>
      </c>
      <c r="C173" s="20">
        <v>2</v>
      </c>
      <c r="D173" s="20">
        <v>11</v>
      </c>
      <c r="E173" s="20">
        <v>4</v>
      </c>
      <c r="F173" s="20">
        <v>1</v>
      </c>
      <c r="G173" s="20">
        <v>5</v>
      </c>
      <c r="H173" s="20">
        <v>1</v>
      </c>
      <c r="I173" s="20">
        <v>6</v>
      </c>
      <c r="J173" s="20">
        <v>3</v>
      </c>
    </row>
    <row r="174" spans="1:10" x14ac:dyDescent="0.2">
      <c r="A174" s="21" t="s">
        <v>126</v>
      </c>
      <c r="B174" s="30">
        <v>100</v>
      </c>
      <c r="C174" s="30">
        <v>12.5</v>
      </c>
      <c r="D174" s="30">
        <v>68.75</v>
      </c>
      <c r="E174" s="30">
        <v>25</v>
      </c>
      <c r="F174" s="30">
        <v>6.25</v>
      </c>
      <c r="G174" s="30">
        <v>31.25</v>
      </c>
      <c r="H174" s="30">
        <v>6.25</v>
      </c>
      <c r="I174" s="30">
        <v>37.5</v>
      </c>
      <c r="J174" s="30">
        <v>18.75</v>
      </c>
    </row>
    <row r="175" spans="1:10" x14ac:dyDescent="0.2">
      <c r="A175" s="19" t="s">
        <v>849</v>
      </c>
      <c r="B175" s="20">
        <v>46</v>
      </c>
      <c r="C175" s="20">
        <v>6</v>
      </c>
      <c r="D175" s="20">
        <v>37</v>
      </c>
      <c r="E175" s="20">
        <v>5</v>
      </c>
      <c r="F175" s="20">
        <v>6</v>
      </c>
      <c r="G175" s="20">
        <v>6</v>
      </c>
      <c r="H175" s="20">
        <v>6</v>
      </c>
      <c r="I175" s="20">
        <v>18</v>
      </c>
      <c r="J175" s="20">
        <v>6</v>
      </c>
    </row>
    <row r="176" spans="1:10" x14ac:dyDescent="0.2">
      <c r="A176" s="21" t="s">
        <v>126</v>
      </c>
      <c r="B176" s="30">
        <v>100</v>
      </c>
      <c r="C176" s="30">
        <v>13.043478</v>
      </c>
      <c r="D176" s="30">
        <v>80.434782999999996</v>
      </c>
      <c r="E176" s="30">
        <v>10.869565</v>
      </c>
      <c r="F176" s="30">
        <v>13.043478</v>
      </c>
      <c r="G176" s="30">
        <v>13.043478</v>
      </c>
      <c r="H176" s="30">
        <v>13.043478</v>
      </c>
      <c r="I176" s="30">
        <v>39.130434999999999</v>
      </c>
      <c r="J176" s="30">
        <v>13.043478</v>
      </c>
    </row>
    <row r="177" spans="1:10" x14ac:dyDescent="0.2">
      <c r="A177" s="19" t="s">
        <v>873</v>
      </c>
      <c r="B177" s="20">
        <v>85</v>
      </c>
      <c r="C177" s="20">
        <v>12</v>
      </c>
      <c r="D177" s="20">
        <v>62</v>
      </c>
      <c r="E177" s="20">
        <v>15</v>
      </c>
      <c r="F177" s="20">
        <v>25</v>
      </c>
      <c r="G177" s="20">
        <v>6</v>
      </c>
      <c r="H177" s="20">
        <v>5</v>
      </c>
      <c r="I177" s="20">
        <v>26</v>
      </c>
      <c r="J177" s="20">
        <v>10</v>
      </c>
    </row>
    <row r="178" spans="1:10" x14ac:dyDescent="0.2">
      <c r="A178" s="21" t="s">
        <v>126</v>
      </c>
      <c r="B178" s="30">
        <v>100</v>
      </c>
      <c r="C178" s="30">
        <v>14.117647</v>
      </c>
      <c r="D178" s="30">
        <v>72.941175999999999</v>
      </c>
      <c r="E178" s="30">
        <v>17.647058999999999</v>
      </c>
      <c r="F178" s="30">
        <v>29.411764999999999</v>
      </c>
      <c r="G178" s="30">
        <v>7.0588240000000004</v>
      </c>
      <c r="H178" s="30">
        <v>5.8823530000000002</v>
      </c>
      <c r="I178" s="30">
        <v>30.588235000000001</v>
      </c>
      <c r="J178" s="30">
        <v>11.764706</v>
      </c>
    </row>
    <row r="179" spans="1:10" x14ac:dyDescent="0.2">
      <c r="A179" s="18" t="s">
        <v>888</v>
      </c>
      <c r="B179" s="18"/>
      <c r="C179" s="18"/>
      <c r="D179" s="18"/>
      <c r="E179" s="18"/>
      <c r="F179" s="18"/>
      <c r="G179" s="18"/>
      <c r="H179" s="18"/>
      <c r="I179" s="18"/>
      <c r="J179" s="18"/>
    </row>
    <row r="180" spans="1:10" x14ac:dyDescent="0.2">
      <c r="A180" s="19" t="s">
        <v>889</v>
      </c>
      <c r="B180" s="20">
        <v>1212</v>
      </c>
      <c r="C180" s="20">
        <v>306</v>
      </c>
      <c r="D180" s="20">
        <v>1001</v>
      </c>
      <c r="E180" s="20">
        <v>283</v>
      </c>
      <c r="F180" s="20">
        <v>364</v>
      </c>
      <c r="G180" s="20">
        <v>143</v>
      </c>
      <c r="H180" s="20">
        <v>93</v>
      </c>
      <c r="I180" s="20">
        <v>498</v>
      </c>
      <c r="J180" s="20">
        <v>67</v>
      </c>
    </row>
    <row r="181" spans="1:10" x14ac:dyDescent="0.2">
      <c r="A181" s="21" t="s">
        <v>126</v>
      </c>
      <c r="B181" s="30">
        <v>100</v>
      </c>
      <c r="C181" s="30">
        <v>25.247525</v>
      </c>
      <c r="D181" s="30">
        <v>82.590759000000006</v>
      </c>
      <c r="E181" s="30">
        <v>23.349834999999999</v>
      </c>
      <c r="F181" s="30">
        <v>30.033003000000001</v>
      </c>
      <c r="G181" s="30">
        <v>11.798679999999999</v>
      </c>
      <c r="H181" s="30">
        <v>7.6732670000000001</v>
      </c>
      <c r="I181" s="30">
        <v>41.089109000000001</v>
      </c>
      <c r="J181" s="30">
        <v>5.5280529999999999</v>
      </c>
    </row>
    <row r="182" spans="1:10" x14ac:dyDescent="0.2">
      <c r="A182" s="19" t="s">
        <v>890</v>
      </c>
      <c r="B182" s="20">
        <v>24</v>
      </c>
      <c r="C182" s="20">
        <v>8</v>
      </c>
      <c r="D182" s="20">
        <v>23</v>
      </c>
      <c r="E182" s="20">
        <v>7</v>
      </c>
      <c r="F182" s="20">
        <v>9</v>
      </c>
      <c r="G182" s="20">
        <v>3</v>
      </c>
      <c r="H182" s="20">
        <v>1</v>
      </c>
      <c r="I182" s="20">
        <v>13</v>
      </c>
      <c r="J182" s="20">
        <v>0</v>
      </c>
    </row>
    <row r="183" spans="1:10" x14ac:dyDescent="0.2">
      <c r="A183" s="21" t="s">
        <v>126</v>
      </c>
      <c r="B183" s="30">
        <v>100</v>
      </c>
      <c r="C183" s="30">
        <v>33.333333000000003</v>
      </c>
      <c r="D183" s="30">
        <v>95.833332999999996</v>
      </c>
      <c r="E183" s="30">
        <v>29.166667</v>
      </c>
      <c r="F183" s="30">
        <v>37.5</v>
      </c>
      <c r="G183" s="30">
        <v>12.5</v>
      </c>
      <c r="H183" s="30">
        <v>4.1666670000000003</v>
      </c>
      <c r="I183" s="30">
        <v>54.166666999999997</v>
      </c>
      <c r="J183" s="30">
        <v>0</v>
      </c>
    </row>
    <row r="184" spans="1:10" x14ac:dyDescent="0.2">
      <c r="A184" s="19" t="s">
        <v>891</v>
      </c>
      <c r="B184" s="20">
        <v>76</v>
      </c>
      <c r="C184" s="20">
        <v>29</v>
      </c>
      <c r="D184" s="20">
        <v>64</v>
      </c>
      <c r="E184" s="20">
        <v>15</v>
      </c>
      <c r="F184" s="20">
        <v>21</v>
      </c>
      <c r="G184" s="20">
        <v>7</v>
      </c>
      <c r="H184" s="20">
        <v>7</v>
      </c>
      <c r="I184" s="20">
        <v>29</v>
      </c>
      <c r="J184" s="20">
        <v>3</v>
      </c>
    </row>
    <row r="185" spans="1:10" x14ac:dyDescent="0.2">
      <c r="A185" s="21" t="s">
        <v>126</v>
      </c>
      <c r="B185" s="30">
        <v>100</v>
      </c>
      <c r="C185" s="30">
        <v>38.157895000000003</v>
      </c>
      <c r="D185" s="30">
        <v>84.210526000000002</v>
      </c>
      <c r="E185" s="30">
        <v>19.736841999999999</v>
      </c>
      <c r="F185" s="30">
        <v>27.631578999999999</v>
      </c>
      <c r="G185" s="30">
        <v>9.2105259999999998</v>
      </c>
      <c r="H185" s="30">
        <v>9.2105259999999998</v>
      </c>
      <c r="I185" s="30">
        <v>38.157895000000003</v>
      </c>
      <c r="J185" s="30">
        <v>3.947368</v>
      </c>
    </row>
    <row r="186" spans="1:10" x14ac:dyDescent="0.2">
      <c r="A186" s="19" t="s">
        <v>892</v>
      </c>
      <c r="B186" s="20">
        <v>43</v>
      </c>
      <c r="C186" s="20">
        <v>13</v>
      </c>
      <c r="D186" s="20">
        <v>33</v>
      </c>
      <c r="E186" s="20">
        <v>7</v>
      </c>
      <c r="F186" s="20">
        <v>9</v>
      </c>
      <c r="G186" s="20">
        <v>9</v>
      </c>
      <c r="H186" s="20">
        <v>4</v>
      </c>
      <c r="I186" s="20">
        <v>17</v>
      </c>
      <c r="J186" s="20">
        <v>5</v>
      </c>
    </row>
    <row r="187" spans="1:10" x14ac:dyDescent="0.2">
      <c r="A187" s="21" t="s">
        <v>126</v>
      </c>
      <c r="B187" s="30">
        <v>100</v>
      </c>
      <c r="C187" s="30">
        <v>30.232558000000001</v>
      </c>
      <c r="D187" s="30">
        <v>76.744185999999999</v>
      </c>
      <c r="E187" s="30">
        <v>16.279070000000001</v>
      </c>
      <c r="F187" s="30">
        <v>20.930233000000001</v>
      </c>
      <c r="G187" s="30">
        <v>20.930233000000001</v>
      </c>
      <c r="H187" s="30">
        <v>9.3023260000000008</v>
      </c>
      <c r="I187" s="30">
        <v>39.534883999999998</v>
      </c>
      <c r="J187" s="30">
        <v>11.627907</v>
      </c>
    </row>
    <row r="188" spans="1:10" x14ac:dyDescent="0.2">
      <c r="A188" s="19" t="s">
        <v>893</v>
      </c>
      <c r="B188" s="20">
        <v>14</v>
      </c>
      <c r="C188" s="20">
        <v>9</v>
      </c>
      <c r="D188" s="20">
        <v>11</v>
      </c>
      <c r="E188" s="20">
        <v>4</v>
      </c>
      <c r="F188" s="20">
        <v>2</v>
      </c>
      <c r="G188" s="20">
        <v>1</v>
      </c>
      <c r="H188" s="20">
        <v>2</v>
      </c>
      <c r="I188" s="20">
        <v>5</v>
      </c>
      <c r="J188" s="20">
        <v>0</v>
      </c>
    </row>
    <row r="189" spans="1:10" x14ac:dyDescent="0.2">
      <c r="A189" s="21" t="s">
        <v>126</v>
      </c>
      <c r="B189" s="30">
        <v>100</v>
      </c>
      <c r="C189" s="30">
        <v>64.285713999999999</v>
      </c>
      <c r="D189" s="30">
        <v>78.571428999999995</v>
      </c>
      <c r="E189" s="30">
        <v>28.571428999999998</v>
      </c>
      <c r="F189" s="30">
        <v>14.285714</v>
      </c>
      <c r="G189" s="30">
        <v>7.1428570000000002</v>
      </c>
      <c r="H189" s="30">
        <v>14.285714</v>
      </c>
      <c r="I189" s="30">
        <v>35.714286000000001</v>
      </c>
      <c r="J189" s="30">
        <v>0</v>
      </c>
    </row>
    <row r="190" spans="1:10" x14ac:dyDescent="0.2">
      <c r="A190" s="19" t="s">
        <v>894</v>
      </c>
      <c r="B190" s="20">
        <v>5</v>
      </c>
      <c r="C190" s="20">
        <v>1</v>
      </c>
      <c r="D190" s="20">
        <v>4</v>
      </c>
      <c r="E190" s="20">
        <v>1</v>
      </c>
      <c r="F190" s="20">
        <v>2</v>
      </c>
      <c r="G190" s="20">
        <v>0</v>
      </c>
      <c r="H190" s="20">
        <v>0</v>
      </c>
      <c r="I190" s="20">
        <v>3</v>
      </c>
      <c r="J190" s="20">
        <v>1</v>
      </c>
    </row>
    <row r="191" spans="1:10" x14ac:dyDescent="0.2">
      <c r="A191" s="21" t="s">
        <v>126</v>
      </c>
      <c r="B191" s="30">
        <v>100</v>
      </c>
      <c r="C191" s="30">
        <v>20</v>
      </c>
      <c r="D191" s="30">
        <v>80</v>
      </c>
      <c r="E191" s="30">
        <v>20</v>
      </c>
      <c r="F191" s="30">
        <v>40</v>
      </c>
      <c r="G191" s="30">
        <v>0</v>
      </c>
      <c r="H191" s="30">
        <v>0</v>
      </c>
      <c r="I191" s="30">
        <v>60</v>
      </c>
      <c r="J191" s="30">
        <v>20</v>
      </c>
    </row>
    <row r="192" spans="1:10" x14ac:dyDescent="0.2">
      <c r="A192" s="19" t="s">
        <v>873</v>
      </c>
      <c r="B192" s="20">
        <v>414</v>
      </c>
      <c r="C192" s="20">
        <v>71</v>
      </c>
      <c r="D192" s="20">
        <v>316</v>
      </c>
      <c r="E192" s="20">
        <v>100</v>
      </c>
      <c r="F192" s="20">
        <v>85</v>
      </c>
      <c r="G192" s="20">
        <v>52</v>
      </c>
      <c r="H192" s="20">
        <v>33</v>
      </c>
      <c r="I192" s="20">
        <v>141</v>
      </c>
      <c r="J192" s="20">
        <v>48</v>
      </c>
    </row>
    <row r="193" spans="1:10" x14ac:dyDescent="0.2">
      <c r="A193" s="21" t="s">
        <v>126</v>
      </c>
      <c r="B193" s="30">
        <v>100</v>
      </c>
      <c r="C193" s="30">
        <v>17.149757999999999</v>
      </c>
      <c r="D193" s="30">
        <v>76.328502</v>
      </c>
      <c r="E193" s="30">
        <v>24.154589000000001</v>
      </c>
      <c r="F193" s="30">
        <v>20.531400999999999</v>
      </c>
      <c r="G193" s="30">
        <v>12.560385999999999</v>
      </c>
      <c r="H193" s="30">
        <v>7.9710140000000003</v>
      </c>
      <c r="I193" s="30">
        <v>34.057971000000002</v>
      </c>
      <c r="J193" s="30">
        <v>11.594203</v>
      </c>
    </row>
    <row r="194" spans="1:10" x14ac:dyDescent="0.2">
      <c r="A194" s="18" t="s">
        <v>895</v>
      </c>
      <c r="B194" s="18"/>
      <c r="C194" s="18"/>
      <c r="D194" s="18"/>
      <c r="E194" s="18"/>
      <c r="F194" s="18"/>
      <c r="G194" s="18"/>
      <c r="H194" s="18"/>
      <c r="I194" s="18"/>
      <c r="J194" s="18"/>
    </row>
    <row r="195" spans="1:10" x14ac:dyDescent="0.2">
      <c r="A195" s="19" t="s">
        <v>889</v>
      </c>
      <c r="B195" s="20">
        <v>13</v>
      </c>
      <c r="C195" s="20">
        <v>1</v>
      </c>
      <c r="D195" s="20">
        <v>11</v>
      </c>
      <c r="E195" s="20">
        <v>4</v>
      </c>
      <c r="F195" s="20">
        <v>1</v>
      </c>
      <c r="G195" s="20">
        <v>2</v>
      </c>
      <c r="H195" s="20">
        <v>1</v>
      </c>
      <c r="I195" s="20">
        <v>4</v>
      </c>
      <c r="J195" s="20">
        <v>2</v>
      </c>
    </row>
    <row r="196" spans="1:10" x14ac:dyDescent="0.2">
      <c r="A196" s="21" t="s">
        <v>126</v>
      </c>
      <c r="B196" s="30">
        <v>100</v>
      </c>
      <c r="C196" s="30">
        <v>7.6923079999999997</v>
      </c>
      <c r="D196" s="30">
        <v>84.615385000000003</v>
      </c>
      <c r="E196" s="30">
        <v>30.769231000000001</v>
      </c>
      <c r="F196" s="30">
        <v>7.6923079999999997</v>
      </c>
      <c r="G196" s="30">
        <v>15.384615</v>
      </c>
      <c r="H196" s="30">
        <v>7.6923079999999997</v>
      </c>
      <c r="I196" s="30">
        <v>30.769231000000001</v>
      </c>
      <c r="J196" s="30">
        <v>15.384615</v>
      </c>
    </row>
    <row r="197" spans="1:10" x14ac:dyDescent="0.2">
      <c r="A197" s="19" t="s">
        <v>890</v>
      </c>
      <c r="B197" s="20">
        <v>89</v>
      </c>
      <c r="C197" s="20">
        <v>18</v>
      </c>
      <c r="D197" s="20">
        <v>69</v>
      </c>
      <c r="E197" s="20">
        <v>11</v>
      </c>
      <c r="F197" s="20">
        <v>13</v>
      </c>
      <c r="G197" s="20">
        <v>14</v>
      </c>
      <c r="H197" s="20">
        <v>7</v>
      </c>
      <c r="I197" s="20">
        <v>29</v>
      </c>
      <c r="J197" s="20">
        <v>15</v>
      </c>
    </row>
    <row r="198" spans="1:10" x14ac:dyDescent="0.2">
      <c r="A198" s="21" t="s">
        <v>126</v>
      </c>
      <c r="B198" s="30">
        <v>100</v>
      </c>
      <c r="C198" s="30">
        <v>20.224719</v>
      </c>
      <c r="D198" s="30">
        <v>77.528090000000006</v>
      </c>
      <c r="E198" s="30">
        <v>12.359551</v>
      </c>
      <c r="F198" s="30">
        <v>14.606742000000001</v>
      </c>
      <c r="G198" s="30">
        <v>15.730337</v>
      </c>
      <c r="H198" s="30">
        <v>7.8651689999999999</v>
      </c>
      <c r="I198" s="30">
        <v>32.584269999999997</v>
      </c>
      <c r="J198" s="30">
        <v>16.853933000000001</v>
      </c>
    </row>
    <row r="199" spans="1:10" x14ac:dyDescent="0.2">
      <c r="A199" s="19" t="s">
        <v>891</v>
      </c>
      <c r="B199" s="20">
        <v>143</v>
      </c>
      <c r="C199" s="20">
        <v>43</v>
      </c>
      <c r="D199" s="20">
        <v>119</v>
      </c>
      <c r="E199" s="20">
        <v>24</v>
      </c>
      <c r="F199" s="20">
        <v>17</v>
      </c>
      <c r="G199" s="20">
        <v>28</v>
      </c>
      <c r="H199" s="20">
        <v>8</v>
      </c>
      <c r="I199" s="20">
        <v>43</v>
      </c>
      <c r="J199" s="20">
        <v>12</v>
      </c>
    </row>
    <row r="200" spans="1:10" x14ac:dyDescent="0.2">
      <c r="A200" s="21" t="s">
        <v>126</v>
      </c>
      <c r="B200" s="30">
        <v>100</v>
      </c>
      <c r="C200" s="30">
        <v>30.069929999999999</v>
      </c>
      <c r="D200" s="30">
        <v>83.216783000000007</v>
      </c>
      <c r="E200" s="30">
        <v>16.783217</v>
      </c>
      <c r="F200" s="30">
        <v>11.888112</v>
      </c>
      <c r="G200" s="30">
        <v>19.58042</v>
      </c>
      <c r="H200" s="30">
        <v>5.5944060000000002</v>
      </c>
      <c r="I200" s="30">
        <v>30.069929999999999</v>
      </c>
      <c r="J200" s="30">
        <v>8.3916079999999997</v>
      </c>
    </row>
    <row r="201" spans="1:10" ht="11.15" customHeight="1" x14ac:dyDescent="0.2">
      <c r="A201" s="19" t="s">
        <v>892</v>
      </c>
      <c r="B201" s="20">
        <v>27</v>
      </c>
      <c r="C201" s="20">
        <v>10</v>
      </c>
      <c r="D201" s="20">
        <v>22</v>
      </c>
      <c r="E201" s="20">
        <v>2</v>
      </c>
      <c r="F201" s="20">
        <v>7</v>
      </c>
      <c r="G201" s="20">
        <v>3</v>
      </c>
      <c r="H201" s="20">
        <v>4</v>
      </c>
      <c r="I201" s="20">
        <v>6</v>
      </c>
      <c r="J201" s="20">
        <v>3</v>
      </c>
    </row>
    <row r="202" spans="1:10" ht="11.15" customHeight="1" x14ac:dyDescent="0.2">
      <c r="A202" s="21" t="s">
        <v>126</v>
      </c>
      <c r="B202" s="30">
        <v>100</v>
      </c>
      <c r="C202" s="30">
        <v>37.037036999999998</v>
      </c>
      <c r="D202" s="30">
        <v>81.481481000000002</v>
      </c>
      <c r="E202" s="30">
        <v>7.4074070000000001</v>
      </c>
      <c r="F202" s="30">
        <v>25.925926</v>
      </c>
      <c r="G202" s="30">
        <v>11.111110999999999</v>
      </c>
      <c r="H202" s="30">
        <v>14.814814999999999</v>
      </c>
      <c r="I202" s="30">
        <v>22.222221999999999</v>
      </c>
      <c r="J202" s="30">
        <v>11.111110999999999</v>
      </c>
    </row>
    <row r="203" spans="1:10" ht="11.15" customHeight="1" x14ac:dyDescent="0.2">
      <c r="A203" s="19" t="s">
        <v>893</v>
      </c>
      <c r="B203" s="20">
        <v>5</v>
      </c>
      <c r="C203" s="20">
        <v>1</v>
      </c>
      <c r="D203" s="20">
        <v>3</v>
      </c>
      <c r="E203" s="20">
        <v>0</v>
      </c>
      <c r="F203" s="20">
        <v>0</v>
      </c>
      <c r="G203" s="20">
        <v>0</v>
      </c>
      <c r="H203" s="20">
        <v>2</v>
      </c>
      <c r="I203" s="20">
        <v>4</v>
      </c>
      <c r="J203" s="20">
        <v>0</v>
      </c>
    </row>
    <row r="204" spans="1:10" ht="11.15" customHeight="1" x14ac:dyDescent="0.2">
      <c r="A204" s="21" t="s">
        <v>126</v>
      </c>
      <c r="B204" s="30">
        <v>100</v>
      </c>
      <c r="C204" s="30">
        <v>20</v>
      </c>
      <c r="D204" s="30">
        <v>60</v>
      </c>
      <c r="E204" s="30">
        <v>0</v>
      </c>
      <c r="F204" s="30">
        <v>0</v>
      </c>
      <c r="G204" s="30">
        <v>0</v>
      </c>
      <c r="H204" s="30">
        <v>40</v>
      </c>
      <c r="I204" s="30">
        <v>80</v>
      </c>
      <c r="J204" s="30">
        <v>0</v>
      </c>
    </row>
    <row r="205" spans="1:10" ht="11.15" customHeight="1" x14ac:dyDescent="0.2">
      <c r="A205" s="19" t="s">
        <v>894</v>
      </c>
      <c r="B205" s="20">
        <v>10</v>
      </c>
      <c r="C205" s="20">
        <v>5</v>
      </c>
      <c r="D205" s="20">
        <v>8</v>
      </c>
      <c r="E205" s="20">
        <v>0</v>
      </c>
      <c r="F205" s="20">
        <v>0</v>
      </c>
      <c r="G205" s="20">
        <v>1</v>
      </c>
      <c r="H205" s="20">
        <v>1</v>
      </c>
      <c r="I205" s="20">
        <v>3</v>
      </c>
      <c r="J205" s="20">
        <v>2</v>
      </c>
    </row>
    <row r="206" spans="1:10" ht="11.15" customHeight="1" x14ac:dyDescent="0.2">
      <c r="A206" s="21" t="s">
        <v>126</v>
      </c>
      <c r="B206" s="30">
        <v>100</v>
      </c>
      <c r="C206" s="30">
        <v>50</v>
      </c>
      <c r="D206" s="30">
        <v>80</v>
      </c>
      <c r="E206" s="30">
        <v>0</v>
      </c>
      <c r="F206" s="30">
        <v>0</v>
      </c>
      <c r="G206" s="30">
        <v>10</v>
      </c>
      <c r="H206" s="30">
        <v>10</v>
      </c>
      <c r="I206" s="30">
        <v>30</v>
      </c>
      <c r="J206" s="30">
        <v>20</v>
      </c>
    </row>
    <row r="207" spans="1:10" ht="11.15" customHeight="1" x14ac:dyDescent="0.2">
      <c r="A207" s="19" t="s">
        <v>873</v>
      </c>
      <c r="B207" s="20">
        <v>28</v>
      </c>
      <c r="C207" s="20">
        <v>2</v>
      </c>
      <c r="D207" s="20">
        <v>19</v>
      </c>
      <c r="E207" s="20">
        <v>0</v>
      </c>
      <c r="F207" s="20">
        <v>2</v>
      </c>
      <c r="G207" s="20">
        <v>3</v>
      </c>
      <c r="H207" s="20">
        <v>3</v>
      </c>
      <c r="I207" s="20">
        <v>13</v>
      </c>
      <c r="J207" s="20">
        <v>6</v>
      </c>
    </row>
    <row r="208" spans="1:10" ht="11.15" customHeight="1" x14ac:dyDescent="0.2">
      <c r="A208" s="21" t="s">
        <v>126</v>
      </c>
      <c r="B208" s="30">
        <v>100</v>
      </c>
      <c r="C208" s="30">
        <v>7.1428570000000002</v>
      </c>
      <c r="D208" s="30">
        <v>67.857142999999994</v>
      </c>
      <c r="E208" s="30">
        <v>0</v>
      </c>
      <c r="F208" s="30">
        <v>7.1428570000000002</v>
      </c>
      <c r="G208" s="30">
        <v>10.714286</v>
      </c>
      <c r="H208" s="30">
        <v>10.714286</v>
      </c>
      <c r="I208" s="30">
        <v>46.428570999999998</v>
      </c>
      <c r="J208" s="30">
        <v>21.428571000000002</v>
      </c>
    </row>
    <row r="209" spans="1:10" ht="11.15" customHeight="1" x14ac:dyDescent="0.2">
      <c r="A209" s="18" t="s">
        <v>142</v>
      </c>
      <c r="B209" s="18"/>
      <c r="C209" s="18"/>
      <c r="D209" s="18"/>
      <c r="E209" s="18"/>
      <c r="F209" s="18"/>
      <c r="G209" s="18"/>
      <c r="H209" s="18"/>
      <c r="I209" s="18"/>
      <c r="J209" s="18"/>
    </row>
    <row r="210" spans="1:10" ht="11.15" customHeight="1" x14ac:dyDescent="0.2">
      <c r="A210" s="19" t="s">
        <v>896</v>
      </c>
      <c r="B210" s="20">
        <v>90</v>
      </c>
      <c r="C210" s="20">
        <v>33</v>
      </c>
      <c r="D210" s="20">
        <v>75</v>
      </c>
      <c r="E210" s="20">
        <v>27</v>
      </c>
      <c r="F210" s="20">
        <v>27</v>
      </c>
      <c r="G210" s="20">
        <v>9</v>
      </c>
      <c r="H210" s="20">
        <v>11</v>
      </c>
      <c r="I210" s="20">
        <v>29</v>
      </c>
      <c r="J210" s="20">
        <v>7</v>
      </c>
    </row>
    <row r="211" spans="1:10" ht="11.15" customHeight="1" x14ac:dyDescent="0.2">
      <c r="A211" s="21" t="s">
        <v>126</v>
      </c>
      <c r="B211" s="30">
        <v>100</v>
      </c>
      <c r="C211" s="30">
        <v>36.666666999999997</v>
      </c>
      <c r="D211" s="30">
        <v>83.333332999999996</v>
      </c>
      <c r="E211" s="30">
        <v>30</v>
      </c>
      <c r="F211" s="30">
        <v>30</v>
      </c>
      <c r="G211" s="30">
        <v>10</v>
      </c>
      <c r="H211" s="30">
        <v>12.222222</v>
      </c>
      <c r="I211" s="30">
        <v>32.222222000000002</v>
      </c>
      <c r="J211" s="30">
        <v>7.7777779999999996</v>
      </c>
    </row>
    <row r="212" spans="1:10" ht="11.15" customHeight="1" x14ac:dyDescent="0.2">
      <c r="A212" s="19" t="s">
        <v>897</v>
      </c>
      <c r="B212" s="20">
        <v>307</v>
      </c>
      <c r="C212" s="20">
        <v>108</v>
      </c>
      <c r="D212" s="20">
        <v>257</v>
      </c>
      <c r="E212" s="20">
        <v>85</v>
      </c>
      <c r="F212" s="20">
        <v>77</v>
      </c>
      <c r="G212" s="20">
        <v>44</v>
      </c>
      <c r="H212" s="20">
        <v>30</v>
      </c>
      <c r="I212" s="20">
        <v>116</v>
      </c>
      <c r="J212" s="20">
        <v>18</v>
      </c>
    </row>
    <row r="213" spans="1:10" ht="11.15" customHeight="1" x14ac:dyDescent="0.2">
      <c r="A213" s="21" t="s">
        <v>126</v>
      </c>
      <c r="B213" s="30">
        <v>100</v>
      </c>
      <c r="C213" s="30">
        <v>35.179152999999999</v>
      </c>
      <c r="D213" s="30">
        <v>83.713355000000007</v>
      </c>
      <c r="E213" s="30">
        <v>27.687296</v>
      </c>
      <c r="F213" s="30">
        <v>25.081433000000001</v>
      </c>
      <c r="G213" s="30">
        <v>14.332248</v>
      </c>
      <c r="H213" s="30">
        <v>9.7719869999999993</v>
      </c>
      <c r="I213" s="30">
        <v>37.785015999999999</v>
      </c>
      <c r="J213" s="30">
        <v>5.8631919999999997</v>
      </c>
    </row>
    <row r="214" spans="1:10" ht="11.15" customHeight="1" x14ac:dyDescent="0.2">
      <c r="A214" s="19" t="s">
        <v>898</v>
      </c>
      <c r="B214" s="20">
        <v>392</v>
      </c>
      <c r="C214" s="20">
        <v>134</v>
      </c>
      <c r="D214" s="20">
        <v>328</v>
      </c>
      <c r="E214" s="20">
        <v>83</v>
      </c>
      <c r="F214" s="20">
        <v>108</v>
      </c>
      <c r="G214" s="20">
        <v>54</v>
      </c>
      <c r="H214" s="20">
        <v>26</v>
      </c>
      <c r="I214" s="20">
        <v>163</v>
      </c>
      <c r="J214" s="20">
        <v>24</v>
      </c>
    </row>
    <row r="215" spans="1:10" ht="11.15" customHeight="1" x14ac:dyDescent="0.2">
      <c r="A215" s="21" t="s">
        <v>126</v>
      </c>
      <c r="B215" s="30">
        <v>100</v>
      </c>
      <c r="C215" s="30">
        <v>34.183672999999999</v>
      </c>
      <c r="D215" s="30">
        <v>83.673468999999997</v>
      </c>
      <c r="E215" s="30">
        <v>21.173469000000001</v>
      </c>
      <c r="F215" s="30">
        <v>27.551020000000001</v>
      </c>
      <c r="G215" s="30">
        <v>13.775510000000001</v>
      </c>
      <c r="H215" s="30">
        <v>6.6326530000000004</v>
      </c>
      <c r="I215" s="30">
        <v>41.581632999999997</v>
      </c>
      <c r="J215" s="30">
        <v>6.1224489999999996</v>
      </c>
    </row>
    <row r="216" spans="1:10" ht="11.15" customHeight="1" x14ac:dyDescent="0.2">
      <c r="A216" s="19" t="s">
        <v>899</v>
      </c>
      <c r="B216" s="20">
        <v>379</v>
      </c>
      <c r="C216" s="20">
        <v>87</v>
      </c>
      <c r="D216" s="20">
        <v>306</v>
      </c>
      <c r="E216" s="20">
        <v>80</v>
      </c>
      <c r="F216" s="20">
        <v>101</v>
      </c>
      <c r="G216" s="20">
        <v>52</v>
      </c>
      <c r="H216" s="20">
        <v>24</v>
      </c>
      <c r="I216" s="20">
        <v>137</v>
      </c>
      <c r="J216" s="20">
        <v>32</v>
      </c>
    </row>
    <row r="217" spans="1:10" ht="11.15" customHeight="1" x14ac:dyDescent="0.2">
      <c r="A217" s="21" t="s">
        <v>126</v>
      </c>
      <c r="B217" s="30">
        <v>100</v>
      </c>
      <c r="C217" s="30">
        <v>22.955145000000002</v>
      </c>
      <c r="D217" s="30">
        <v>80.738786000000005</v>
      </c>
      <c r="E217" s="30">
        <v>21.108179</v>
      </c>
      <c r="F217" s="30">
        <v>26.649076999999998</v>
      </c>
      <c r="G217" s="30">
        <v>13.720317</v>
      </c>
      <c r="H217" s="30">
        <v>6.3324540000000002</v>
      </c>
      <c r="I217" s="30">
        <v>36.147756999999999</v>
      </c>
      <c r="J217" s="30">
        <v>8.4432720000000003</v>
      </c>
    </row>
    <row r="218" spans="1:10" ht="11.15" customHeight="1" x14ac:dyDescent="0.2">
      <c r="A218" s="19" t="s">
        <v>900</v>
      </c>
      <c r="B218" s="20">
        <v>951</v>
      </c>
      <c r="C218" s="20">
        <v>156</v>
      </c>
      <c r="D218" s="20">
        <v>748</v>
      </c>
      <c r="E218" s="20">
        <v>186</v>
      </c>
      <c r="F218" s="20">
        <v>225</v>
      </c>
      <c r="G218" s="20">
        <v>108</v>
      </c>
      <c r="H218" s="20">
        <v>76</v>
      </c>
      <c r="I218" s="20">
        <v>370</v>
      </c>
      <c r="J218" s="20">
        <v>83</v>
      </c>
    </row>
    <row r="219" spans="1:10" ht="11.15" customHeight="1" x14ac:dyDescent="0.2">
      <c r="A219" s="21" t="s">
        <v>126</v>
      </c>
      <c r="B219" s="30">
        <v>100</v>
      </c>
      <c r="C219" s="30">
        <v>16.403784999999999</v>
      </c>
      <c r="D219" s="30">
        <v>78.654048000000003</v>
      </c>
      <c r="E219" s="30">
        <v>19.55836</v>
      </c>
      <c r="F219" s="30">
        <v>23.659306000000001</v>
      </c>
      <c r="G219" s="30">
        <v>11.356467</v>
      </c>
      <c r="H219" s="30">
        <v>7.9915880000000001</v>
      </c>
      <c r="I219" s="30">
        <v>38.906413999999998</v>
      </c>
      <c r="J219" s="30">
        <v>8.7276550000000004</v>
      </c>
    </row>
    <row r="220" spans="1:10" ht="11.15" customHeight="1" x14ac:dyDescent="0.2">
      <c r="A220" s="19" t="s">
        <v>873</v>
      </c>
      <c r="B220" s="20">
        <v>69</v>
      </c>
      <c r="C220" s="20">
        <v>11</v>
      </c>
      <c r="D220" s="20">
        <v>51</v>
      </c>
      <c r="E220" s="20">
        <v>12</v>
      </c>
      <c r="F220" s="20">
        <v>19</v>
      </c>
      <c r="G220" s="20">
        <v>5</v>
      </c>
      <c r="H220" s="20">
        <v>4</v>
      </c>
      <c r="I220" s="20">
        <v>19</v>
      </c>
      <c r="J220" s="20">
        <v>10</v>
      </c>
    </row>
    <row r="221" spans="1:10" ht="11.15" customHeight="1" x14ac:dyDescent="0.2">
      <c r="A221" s="21" t="s">
        <v>126</v>
      </c>
      <c r="B221" s="30">
        <v>100</v>
      </c>
      <c r="C221" s="30">
        <v>15.942029</v>
      </c>
      <c r="D221" s="30">
        <v>73.913043000000002</v>
      </c>
      <c r="E221" s="30">
        <v>17.391304000000002</v>
      </c>
      <c r="F221" s="30">
        <v>27.536231999999998</v>
      </c>
      <c r="G221" s="30">
        <v>7.2463769999999998</v>
      </c>
      <c r="H221" s="30">
        <v>5.7971009999999996</v>
      </c>
      <c r="I221" s="30">
        <v>27.536231999999998</v>
      </c>
      <c r="J221" s="30">
        <v>14.492754</v>
      </c>
    </row>
    <row r="222" spans="1:10" ht="11.15" customHeight="1" x14ac:dyDescent="0.2">
      <c r="A222" s="18" t="s">
        <v>143</v>
      </c>
      <c r="B222" s="18"/>
      <c r="C222" s="18"/>
      <c r="D222" s="18"/>
      <c r="E222" s="18"/>
      <c r="F222" s="18"/>
      <c r="G222" s="18"/>
      <c r="H222" s="18"/>
      <c r="I222" s="18"/>
      <c r="J222" s="18"/>
    </row>
    <row r="223" spans="1:10" ht="11.15" customHeight="1" x14ac:dyDescent="0.2">
      <c r="A223" s="21" t="s">
        <v>901</v>
      </c>
      <c r="B223" s="21"/>
      <c r="C223" s="21"/>
      <c r="D223" s="21"/>
      <c r="E223" s="21"/>
      <c r="F223" s="21"/>
      <c r="G223" s="21"/>
      <c r="H223" s="21"/>
      <c r="I223" s="21"/>
      <c r="J223" s="21"/>
    </row>
    <row r="224" spans="1:10" ht="11.15" customHeight="1" x14ac:dyDescent="0.2">
      <c r="A224" s="19" t="s">
        <v>902</v>
      </c>
      <c r="B224" s="20">
        <v>546</v>
      </c>
      <c r="C224" s="20">
        <v>178</v>
      </c>
      <c r="D224" s="20">
        <v>454</v>
      </c>
      <c r="E224" s="20">
        <v>140</v>
      </c>
      <c r="F224" s="20">
        <v>160</v>
      </c>
      <c r="G224" s="20">
        <v>70</v>
      </c>
      <c r="H224" s="20">
        <v>54</v>
      </c>
      <c r="I224" s="20">
        <v>213</v>
      </c>
      <c r="J224" s="20">
        <v>34</v>
      </c>
    </row>
    <row r="225" spans="1:10" ht="11.15" customHeight="1" x14ac:dyDescent="0.2">
      <c r="A225" s="21" t="s">
        <v>126</v>
      </c>
      <c r="B225" s="30">
        <v>100</v>
      </c>
      <c r="C225" s="30">
        <v>32.600732999999998</v>
      </c>
      <c r="D225" s="30">
        <v>83.150182999999998</v>
      </c>
      <c r="E225" s="30">
        <v>25.641026</v>
      </c>
      <c r="F225" s="30">
        <v>29.304029</v>
      </c>
      <c r="G225" s="30">
        <v>12.820513</v>
      </c>
      <c r="H225" s="30">
        <v>9.89011</v>
      </c>
      <c r="I225" s="30">
        <v>39.010989000000002</v>
      </c>
      <c r="J225" s="30">
        <v>6.227106</v>
      </c>
    </row>
    <row r="226" spans="1:10" ht="11.15" customHeight="1" x14ac:dyDescent="0.2">
      <c r="A226" s="19" t="s">
        <v>903</v>
      </c>
      <c r="B226" s="20">
        <v>531</v>
      </c>
      <c r="C226" s="20">
        <v>153</v>
      </c>
      <c r="D226" s="20">
        <v>448</v>
      </c>
      <c r="E226" s="20">
        <v>126</v>
      </c>
      <c r="F226" s="20">
        <v>143</v>
      </c>
      <c r="G226" s="20">
        <v>88</v>
      </c>
      <c r="H226" s="20">
        <v>44</v>
      </c>
      <c r="I226" s="20">
        <v>199</v>
      </c>
      <c r="J226" s="20">
        <v>38</v>
      </c>
    </row>
    <row r="227" spans="1:10" ht="11.15" customHeight="1" x14ac:dyDescent="0.2">
      <c r="A227" s="21" t="s">
        <v>126</v>
      </c>
      <c r="B227" s="30">
        <v>100</v>
      </c>
      <c r="C227" s="30">
        <v>28.813559000000001</v>
      </c>
      <c r="D227" s="30">
        <v>84.369114999999994</v>
      </c>
      <c r="E227" s="30">
        <v>23.728814</v>
      </c>
      <c r="F227" s="30">
        <v>26.930319999999998</v>
      </c>
      <c r="G227" s="30">
        <v>16.572505</v>
      </c>
      <c r="H227" s="30">
        <v>8.2862519999999993</v>
      </c>
      <c r="I227" s="30">
        <v>37.476460000000003</v>
      </c>
      <c r="J227" s="30">
        <v>7.1563090000000003</v>
      </c>
    </row>
    <row r="228" spans="1:10" ht="11.15" customHeight="1" x14ac:dyDescent="0.2">
      <c r="A228" s="19" t="s">
        <v>904</v>
      </c>
      <c r="B228" s="20">
        <v>205</v>
      </c>
      <c r="C228" s="20">
        <v>50</v>
      </c>
      <c r="D228" s="20">
        <v>162</v>
      </c>
      <c r="E228" s="20">
        <v>41</v>
      </c>
      <c r="F228" s="20">
        <v>52</v>
      </c>
      <c r="G228" s="20">
        <v>19</v>
      </c>
      <c r="H228" s="20">
        <v>15</v>
      </c>
      <c r="I228" s="20">
        <v>80</v>
      </c>
      <c r="J228" s="20">
        <v>18</v>
      </c>
    </row>
    <row r="229" spans="1:10" ht="11.15" customHeight="1" x14ac:dyDescent="0.2">
      <c r="A229" s="21" t="s">
        <v>126</v>
      </c>
      <c r="B229" s="30">
        <v>100</v>
      </c>
      <c r="C229" s="30">
        <v>24.390243999999999</v>
      </c>
      <c r="D229" s="30">
        <v>79.024389999999997</v>
      </c>
      <c r="E229" s="30">
        <v>20</v>
      </c>
      <c r="F229" s="30">
        <v>25.365853999999999</v>
      </c>
      <c r="G229" s="30">
        <v>9.2682929999999999</v>
      </c>
      <c r="H229" s="30">
        <v>7.3170729999999997</v>
      </c>
      <c r="I229" s="30">
        <v>39.024389999999997</v>
      </c>
      <c r="J229" s="30">
        <v>8.7804880000000001</v>
      </c>
    </row>
    <row r="230" spans="1:10" ht="11.15" customHeight="1" x14ac:dyDescent="0.2">
      <c r="A230" s="19" t="s">
        <v>905</v>
      </c>
      <c r="B230" s="20">
        <v>762</v>
      </c>
      <c r="C230" s="20">
        <v>123</v>
      </c>
      <c r="D230" s="20">
        <v>594</v>
      </c>
      <c r="E230" s="20">
        <v>143</v>
      </c>
      <c r="F230" s="20">
        <v>174</v>
      </c>
      <c r="G230" s="20">
        <v>79</v>
      </c>
      <c r="H230" s="20">
        <v>51</v>
      </c>
      <c r="I230" s="20">
        <v>292</v>
      </c>
      <c r="J230" s="20">
        <v>64</v>
      </c>
    </row>
    <row r="231" spans="1:10" ht="11.15" customHeight="1" x14ac:dyDescent="0.2">
      <c r="A231" s="21" t="s">
        <v>126</v>
      </c>
      <c r="B231" s="30">
        <v>100</v>
      </c>
      <c r="C231" s="30">
        <v>16.141732000000001</v>
      </c>
      <c r="D231" s="30">
        <v>77.952755999999994</v>
      </c>
      <c r="E231" s="30">
        <v>18.766404000000001</v>
      </c>
      <c r="F231" s="30">
        <v>22.834645999999999</v>
      </c>
      <c r="G231" s="30">
        <v>10.367454</v>
      </c>
      <c r="H231" s="30">
        <v>6.6929129999999999</v>
      </c>
      <c r="I231" s="30">
        <v>38.320210000000003</v>
      </c>
      <c r="J231" s="30">
        <v>8.3989499999999992</v>
      </c>
    </row>
    <row r="232" spans="1:10" ht="11.15" customHeight="1" x14ac:dyDescent="0.2">
      <c r="A232" s="19" t="s">
        <v>873</v>
      </c>
      <c r="B232" s="20">
        <v>144</v>
      </c>
      <c r="C232" s="20">
        <v>25</v>
      </c>
      <c r="D232" s="20">
        <v>107</v>
      </c>
      <c r="E232" s="20">
        <v>23</v>
      </c>
      <c r="F232" s="20">
        <v>28</v>
      </c>
      <c r="G232" s="20">
        <v>16</v>
      </c>
      <c r="H232" s="20">
        <v>7</v>
      </c>
      <c r="I232" s="20">
        <v>50</v>
      </c>
      <c r="J232" s="20">
        <v>20</v>
      </c>
    </row>
    <row r="233" spans="1:10" ht="11.15" customHeight="1" x14ac:dyDescent="0.2">
      <c r="A233" s="21" t="s">
        <v>126</v>
      </c>
      <c r="B233" s="30">
        <v>100</v>
      </c>
      <c r="C233" s="30">
        <v>17.361111000000001</v>
      </c>
      <c r="D233" s="30">
        <v>74.305555999999996</v>
      </c>
      <c r="E233" s="30">
        <v>15.972222</v>
      </c>
      <c r="F233" s="30">
        <v>19.444444000000001</v>
      </c>
      <c r="G233" s="30">
        <v>11.111110999999999</v>
      </c>
      <c r="H233" s="30">
        <v>4.8611110000000002</v>
      </c>
      <c r="I233" s="30">
        <v>34.722222000000002</v>
      </c>
      <c r="J233" s="30">
        <v>13.888889000000001</v>
      </c>
    </row>
    <row r="234" spans="1:10" ht="11.15" customHeight="1" x14ac:dyDescent="0.2">
      <c r="A234" s="18" t="s">
        <v>143</v>
      </c>
      <c r="B234" s="18"/>
      <c r="C234" s="18"/>
      <c r="D234" s="18"/>
      <c r="E234" s="18"/>
      <c r="F234" s="18"/>
      <c r="G234" s="18"/>
      <c r="H234" s="18"/>
      <c r="I234" s="18"/>
      <c r="J234" s="18"/>
    </row>
    <row r="235" spans="1:10" ht="11.15" customHeight="1" x14ac:dyDescent="0.2">
      <c r="A235" s="21" t="s">
        <v>906</v>
      </c>
      <c r="B235" s="21"/>
      <c r="C235" s="21"/>
      <c r="D235" s="21"/>
      <c r="E235" s="21"/>
      <c r="F235" s="21"/>
      <c r="G235" s="21"/>
      <c r="H235" s="21"/>
      <c r="I235" s="21"/>
      <c r="J235" s="21"/>
    </row>
    <row r="236" spans="1:10" ht="11.15" customHeight="1" x14ac:dyDescent="0.2">
      <c r="A236" s="19" t="s">
        <v>902</v>
      </c>
      <c r="B236" s="20">
        <v>285</v>
      </c>
      <c r="C236" s="20">
        <v>111</v>
      </c>
      <c r="D236" s="20">
        <v>243</v>
      </c>
      <c r="E236" s="20">
        <v>62</v>
      </c>
      <c r="F236" s="20">
        <v>78</v>
      </c>
      <c r="G236" s="20">
        <v>42</v>
      </c>
      <c r="H236" s="20">
        <v>31</v>
      </c>
      <c r="I236" s="20">
        <v>112</v>
      </c>
      <c r="J236" s="20">
        <v>15</v>
      </c>
    </row>
    <row r="237" spans="1:10" ht="11.15" customHeight="1" x14ac:dyDescent="0.2">
      <c r="A237" s="21" t="s">
        <v>126</v>
      </c>
      <c r="B237" s="30">
        <v>100</v>
      </c>
      <c r="C237" s="30">
        <v>38.947367999999997</v>
      </c>
      <c r="D237" s="30">
        <v>85.263158000000004</v>
      </c>
      <c r="E237" s="30">
        <v>21.754386</v>
      </c>
      <c r="F237" s="30">
        <v>27.368421000000001</v>
      </c>
      <c r="G237" s="30">
        <v>14.736841999999999</v>
      </c>
      <c r="H237" s="30">
        <v>10.877193</v>
      </c>
      <c r="I237" s="30">
        <v>39.298245999999999</v>
      </c>
      <c r="J237" s="30">
        <v>5.2631579999999998</v>
      </c>
    </row>
    <row r="238" spans="1:10" ht="11.15" customHeight="1" x14ac:dyDescent="0.2">
      <c r="A238" s="19" t="s">
        <v>903</v>
      </c>
      <c r="B238" s="20">
        <v>217</v>
      </c>
      <c r="C238" s="20">
        <v>73</v>
      </c>
      <c r="D238" s="20">
        <v>182</v>
      </c>
      <c r="E238" s="20">
        <v>55</v>
      </c>
      <c r="F238" s="20">
        <v>57</v>
      </c>
      <c r="G238" s="20">
        <v>41</v>
      </c>
      <c r="H238" s="20">
        <v>11</v>
      </c>
      <c r="I238" s="20">
        <v>80</v>
      </c>
      <c r="J238" s="20">
        <v>17</v>
      </c>
    </row>
    <row r="239" spans="1:10" ht="11.15" customHeight="1" x14ac:dyDescent="0.2">
      <c r="A239" s="21" t="s">
        <v>126</v>
      </c>
      <c r="B239" s="30">
        <v>100</v>
      </c>
      <c r="C239" s="30">
        <v>33.640552999999997</v>
      </c>
      <c r="D239" s="30">
        <v>83.870968000000005</v>
      </c>
      <c r="E239" s="30">
        <v>25.345621999999999</v>
      </c>
      <c r="F239" s="30">
        <v>26.267281000000001</v>
      </c>
      <c r="G239" s="30">
        <v>18.894009</v>
      </c>
      <c r="H239" s="30">
        <v>5.0691240000000004</v>
      </c>
      <c r="I239" s="30">
        <v>36.866359000000003</v>
      </c>
      <c r="J239" s="30">
        <v>7.8341010000000004</v>
      </c>
    </row>
    <row r="240" spans="1:10" ht="11.15" customHeight="1" x14ac:dyDescent="0.2">
      <c r="A240" s="19" t="s">
        <v>904</v>
      </c>
      <c r="B240" s="20">
        <v>142</v>
      </c>
      <c r="C240" s="20">
        <v>47</v>
      </c>
      <c r="D240" s="20">
        <v>119</v>
      </c>
      <c r="E240" s="20">
        <v>38</v>
      </c>
      <c r="F240" s="20">
        <v>42</v>
      </c>
      <c r="G240" s="20">
        <v>17</v>
      </c>
      <c r="H240" s="20">
        <v>13</v>
      </c>
      <c r="I240" s="20">
        <v>52</v>
      </c>
      <c r="J240" s="20">
        <v>8</v>
      </c>
    </row>
    <row r="241" spans="1:10" ht="11.15" customHeight="1" x14ac:dyDescent="0.2">
      <c r="A241" s="21" t="s">
        <v>126</v>
      </c>
      <c r="B241" s="30">
        <v>100</v>
      </c>
      <c r="C241" s="30">
        <v>33.098591999999996</v>
      </c>
      <c r="D241" s="30">
        <v>83.802817000000005</v>
      </c>
      <c r="E241" s="30">
        <v>26.760563000000001</v>
      </c>
      <c r="F241" s="30">
        <v>29.577465</v>
      </c>
      <c r="G241" s="30">
        <v>11.971831</v>
      </c>
      <c r="H241" s="30">
        <v>9.1549300000000002</v>
      </c>
      <c r="I241" s="30">
        <v>36.619717999999999</v>
      </c>
      <c r="J241" s="30">
        <v>5.6338030000000003</v>
      </c>
    </row>
    <row r="242" spans="1:10" ht="11.15" customHeight="1" x14ac:dyDescent="0.2">
      <c r="A242" s="19" t="s">
        <v>905</v>
      </c>
      <c r="B242" s="20">
        <v>1184</v>
      </c>
      <c r="C242" s="20">
        <v>239</v>
      </c>
      <c r="D242" s="20">
        <v>945</v>
      </c>
      <c r="E242" s="20">
        <v>251</v>
      </c>
      <c r="F242" s="20">
        <v>306</v>
      </c>
      <c r="G242" s="20">
        <v>128</v>
      </c>
      <c r="H242" s="20">
        <v>88</v>
      </c>
      <c r="I242" s="20">
        <v>463</v>
      </c>
      <c r="J242" s="20">
        <v>87</v>
      </c>
    </row>
    <row r="243" spans="1:10" ht="11.15" customHeight="1" x14ac:dyDescent="0.2">
      <c r="A243" s="21" t="s">
        <v>126</v>
      </c>
      <c r="B243" s="30">
        <v>100</v>
      </c>
      <c r="C243" s="30">
        <v>20.185811000000001</v>
      </c>
      <c r="D243" s="30">
        <v>79.814188999999999</v>
      </c>
      <c r="E243" s="30">
        <v>21.199324000000001</v>
      </c>
      <c r="F243" s="30">
        <v>25.844595000000002</v>
      </c>
      <c r="G243" s="30">
        <v>10.810810999999999</v>
      </c>
      <c r="H243" s="30">
        <v>7.4324320000000004</v>
      </c>
      <c r="I243" s="30">
        <v>39.104730000000004</v>
      </c>
      <c r="J243" s="30">
        <v>7.3479729999999996</v>
      </c>
    </row>
    <row r="244" spans="1:10" ht="11.15" customHeight="1" x14ac:dyDescent="0.2">
      <c r="A244" s="19" t="s">
        <v>873</v>
      </c>
      <c r="B244" s="20">
        <v>360</v>
      </c>
      <c r="C244" s="20">
        <v>59</v>
      </c>
      <c r="D244" s="20">
        <v>276</v>
      </c>
      <c r="E244" s="20">
        <v>67</v>
      </c>
      <c r="F244" s="20">
        <v>74</v>
      </c>
      <c r="G244" s="20">
        <v>44</v>
      </c>
      <c r="H244" s="20">
        <v>28</v>
      </c>
      <c r="I244" s="20">
        <v>127</v>
      </c>
      <c r="J244" s="20">
        <v>47</v>
      </c>
    </row>
    <row r="245" spans="1:10" ht="11.15" customHeight="1" x14ac:dyDescent="0.2">
      <c r="A245" s="21" t="s">
        <v>126</v>
      </c>
      <c r="B245" s="30">
        <v>100</v>
      </c>
      <c r="C245" s="30">
        <v>16.388888999999999</v>
      </c>
      <c r="D245" s="30">
        <v>76.666667000000004</v>
      </c>
      <c r="E245" s="30">
        <v>18.611111000000001</v>
      </c>
      <c r="F245" s="30">
        <v>20.555555999999999</v>
      </c>
      <c r="G245" s="30">
        <v>12.222222</v>
      </c>
      <c r="H245" s="30">
        <v>7.7777779999999996</v>
      </c>
      <c r="I245" s="30">
        <v>35.277777999999998</v>
      </c>
      <c r="J245" s="30">
        <v>13.055555999999999</v>
      </c>
    </row>
    <row r="246" spans="1:10" ht="11.15" customHeight="1" x14ac:dyDescent="0.2">
      <c r="A246" s="18" t="s">
        <v>143</v>
      </c>
      <c r="B246" s="18"/>
      <c r="C246" s="18"/>
      <c r="D246" s="18"/>
      <c r="E246" s="18"/>
      <c r="F246" s="18"/>
      <c r="G246" s="18"/>
      <c r="H246" s="18"/>
      <c r="I246" s="18"/>
      <c r="J246" s="18"/>
    </row>
    <row r="247" spans="1:10" ht="11.15" customHeight="1" x14ac:dyDescent="0.2">
      <c r="A247" s="21" t="s">
        <v>907</v>
      </c>
      <c r="B247" s="21"/>
      <c r="C247" s="21"/>
      <c r="D247" s="21"/>
      <c r="E247" s="21"/>
      <c r="F247" s="21"/>
      <c r="G247" s="21"/>
      <c r="H247" s="21"/>
      <c r="I247" s="21"/>
      <c r="J247" s="21"/>
    </row>
    <row r="248" spans="1:10" ht="11.15" customHeight="1" x14ac:dyDescent="0.2">
      <c r="A248" s="19" t="s">
        <v>902</v>
      </c>
      <c r="B248" s="20">
        <v>330</v>
      </c>
      <c r="C248" s="20">
        <v>104</v>
      </c>
      <c r="D248" s="20">
        <v>281</v>
      </c>
      <c r="E248" s="20">
        <v>80</v>
      </c>
      <c r="F248" s="20">
        <v>100</v>
      </c>
      <c r="G248" s="20">
        <v>62</v>
      </c>
      <c r="H248" s="20">
        <v>35</v>
      </c>
      <c r="I248" s="20">
        <v>129</v>
      </c>
      <c r="J248" s="20">
        <v>13</v>
      </c>
    </row>
    <row r="249" spans="1:10" ht="11.15" customHeight="1" x14ac:dyDescent="0.2">
      <c r="A249" s="21" t="s">
        <v>126</v>
      </c>
      <c r="B249" s="30">
        <v>100</v>
      </c>
      <c r="C249" s="30">
        <v>31.515152</v>
      </c>
      <c r="D249" s="30">
        <v>85.151515000000003</v>
      </c>
      <c r="E249" s="30">
        <v>24.242424</v>
      </c>
      <c r="F249" s="30">
        <v>30.30303</v>
      </c>
      <c r="G249" s="30">
        <v>18.787879</v>
      </c>
      <c r="H249" s="30">
        <v>10.606061</v>
      </c>
      <c r="I249" s="30">
        <v>39.090909000000003</v>
      </c>
      <c r="J249" s="30">
        <v>3.9393940000000001</v>
      </c>
    </row>
    <row r="250" spans="1:10" ht="11.15" customHeight="1" x14ac:dyDescent="0.2">
      <c r="A250" s="19" t="s">
        <v>903</v>
      </c>
      <c r="B250" s="20">
        <v>326</v>
      </c>
      <c r="C250" s="20">
        <v>112</v>
      </c>
      <c r="D250" s="20">
        <v>282</v>
      </c>
      <c r="E250" s="20">
        <v>81</v>
      </c>
      <c r="F250" s="20">
        <v>87</v>
      </c>
      <c r="G250" s="20">
        <v>37</v>
      </c>
      <c r="H250" s="20">
        <v>27</v>
      </c>
      <c r="I250" s="20">
        <v>135</v>
      </c>
      <c r="J250" s="20">
        <v>22</v>
      </c>
    </row>
    <row r="251" spans="1:10" ht="11.15" customHeight="1" x14ac:dyDescent="0.2">
      <c r="A251" s="21" t="s">
        <v>126</v>
      </c>
      <c r="B251" s="30">
        <v>100</v>
      </c>
      <c r="C251" s="30">
        <v>34.355828000000002</v>
      </c>
      <c r="D251" s="30">
        <v>86.503067000000001</v>
      </c>
      <c r="E251" s="30">
        <v>24.846626000000001</v>
      </c>
      <c r="F251" s="30">
        <v>26.687117000000001</v>
      </c>
      <c r="G251" s="30">
        <v>11.349693</v>
      </c>
      <c r="H251" s="30">
        <v>8.2822089999999999</v>
      </c>
      <c r="I251" s="30">
        <v>41.411042999999999</v>
      </c>
      <c r="J251" s="30">
        <v>6.7484659999999996</v>
      </c>
    </row>
    <row r="252" spans="1:10" ht="11.15" customHeight="1" x14ac:dyDescent="0.2">
      <c r="A252" s="19" t="s">
        <v>904</v>
      </c>
      <c r="B252" s="20">
        <v>133</v>
      </c>
      <c r="C252" s="20">
        <v>45</v>
      </c>
      <c r="D252" s="20">
        <v>109</v>
      </c>
      <c r="E252" s="20">
        <v>20</v>
      </c>
      <c r="F252" s="20">
        <v>40</v>
      </c>
      <c r="G252" s="20">
        <v>20</v>
      </c>
      <c r="H252" s="20">
        <v>13</v>
      </c>
      <c r="I252" s="20">
        <v>50</v>
      </c>
      <c r="J252" s="20">
        <v>6</v>
      </c>
    </row>
    <row r="253" spans="1:10" ht="11.15" customHeight="1" x14ac:dyDescent="0.2">
      <c r="A253" s="21" t="s">
        <v>126</v>
      </c>
      <c r="B253" s="30">
        <v>100</v>
      </c>
      <c r="C253" s="30">
        <v>33.834586000000002</v>
      </c>
      <c r="D253" s="30">
        <v>81.954886999999999</v>
      </c>
      <c r="E253" s="30">
        <v>15.037594</v>
      </c>
      <c r="F253" s="30">
        <v>30.075188000000001</v>
      </c>
      <c r="G253" s="30">
        <v>15.037594</v>
      </c>
      <c r="H253" s="30">
        <v>9.7744359999999997</v>
      </c>
      <c r="I253" s="30">
        <v>37.593985000000004</v>
      </c>
      <c r="J253" s="30">
        <v>4.5112779999999999</v>
      </c>
    </row>
    <row r="254" spans="1:10" ht="11.15" customHeight="1" x14ac:dyDescent="0.2">
      <c r="A254" s="19" t="s">
        <v>905</v>
      </c>
      <c r="B254" s="20">
        <v>1070</v>
      </c>
      <c r="C254" s="20">
        <v>212</v>
      </c>
      <c r="D254" s="20">
        <v>842</v>
      </c>
      <c r="E254" s="20">
        <v>230</v>
      </c>
      <c r="F254" s="20">
        <v>262</v>
      </c>
      <c r="G254" s="20">
        <v>116</v>
      </c>
      <c r="H254" s="20">
        <v>69</v>
      </c>
      <c r="I254" s="20">
        <v>406</v>
      </c>
      <c r="J254" s="20">
        <v>88</v>
      </c>
    </row>
    <row r="255" spans="1:10" ht="11.15" customHeight="1" x14ac:dyDescent="0.2">
      <c r="A255" s="21" t="s">
        <v>126</v>
      </c>
      <c r="B255" s="30">
        <v>100</v>
      </c>
      <c r="C255" s="30">
        <v>19.813084</v>
      </c>
      <c r="D255" s="30">
        <v>78.691588999999993</v>
      </c>
      <c r="E255" s="30">
        <v>21.495327</v>
      </c>
      <c r="F255" s="30">
        <v>24.485980999999999</v>
      </c>
      <c r="G255" s="30">
        <v>10.841120999999999</v>
      </c>
      <c r="H255" s="30">
        <v>6.4485979999999996</v>
      </c>
      <c r="I255" s="30">
        <v>37.943925</v>
      </c>
      <c r="J255" s="30">
        <v>8.2242990000000002</v>
      </c>
    </row>
    <row r="256" spans="1:10" ht="11.15" customHeight="1" x14ac:dyDescent="0.2">
      <c r="A256" s="19" t="s">
        <v>873</v>
      </c>
      <c r="B256" s="20">
        <v>329</v>
      </c>
      <c r="C256" s="20">
        <v>56</v>
      </c>
      <c r="D256" s="20">
        <v>251</v>
      </c>
      <c r="E256" s="20">
        <v>62</v>
      </c>
      <c r="F256" s="20">
        <v>68</v>
      </c>
      <c r="G256" s="20">
        <v>37</v>
      </c>
      <c r="H256" s="20">
        <v>27</v>
      </c>
      <c r="I256" s="20">
        <v>114</v>
      </c>
      <c r="J256" s="20">
        <v>45</v>
      </c>
    </row>
    <row r="257" spans="1:10" ht="11.15" customHeight="1" x14ac:dyDescent="0.2">
      <c r="A257" s="21" t="s">
        <v>126</v>
      </c>
      <c r="B257" s="30">
        <v>100</v>
      </c>
      <c r="C257" s="30">
        <v>17.021277000000001</v>
      </c>
      <c r="D257" s="30">
        <v>76.291792999999998</v>
      </c>
      <c r="E257" s="30">
        <v>18.844985000000001</v>
      </c>
      <c r="F257" s="30">
        <v>20.668693000000001</v>
      </c>
      <c r="G257" s="30">
        <v>11.246200999999999</v>
      </c>
      <c r="H257" s="30">
        <v>8.2066870000000005</v>
      </c>
      <c r="I257" s="30">
        <v>34.650455999999998</v>
      </c>
      <c r="J257" s="30">
        <v>13.677811999999999</v>
      </c>
    </row>
    <row r="258" spans="1:10" ht="11.15" customHeight="1" x14ac:dyDescent="0.2">
      <c r="A258" s="18" t="s">
        <v>143</v>
      </c>
      <c r="B258" s="18"/>
      <c r="C258" s="18"/>
      <c r="D258" s="18"/>
      <c r="E258" s="18"/>
      <c r="F258" s="18"/>
      <c r="G258" s="18"/>
      <c r="H258" s="18"/>
      <c r="I258" s="18"/>
      <c r="J258" s="18"/>
    </row>
    <row r="259" spans="1:10" ht="11.15" customHeight="1" x14ac:dyDescent="0.2">
      <c r="A259" s="21" t="s">
        <v>908</v>
      </c>
      <c r="B259" s="21"/>
      <c r="C259" s="21"/>
      <c r="D259" s="21"/>
      <c r="E259" s="21"/>
      <c r="F259" s="21"/>
      <c r="G259" s="21"/>
      <c r="H259" s="21"/>
      <c r="I259" s="21"/>
      <c r="J259" s="21"/>
    </row>
    <row r="260" spans="1:10" ht="11.15" customHeight="1" x14ac:dyDescent="0.2">
      <c r="A260" s="19" t="s">
        <v>902</v>
      </c>
      <c r="B260" s="20">
        <v>39</v>
      </c>
      <c r="C260" s="20">
        <v>15</v>
      </c>
      <c r="D260" s="20">
        <v>35</v>
      </c>
      <c r="E260" s="20">
        <v>10</v>
      </c>
      <c r="F260" s="20">
        <v>11</v>
      </c>
      <c r="G260" s="20">
        <v>7</v>
      </c>
      <c r="H260" s="20">
        <v>4</v>
      </c>
      <c r="I260" s="20">
        <v>15</v>
      </c>
      <c r="J260" s="20">
        <v>0</v>
      </c>
    </row>
    <row r="261" spans="1:10" ht="11.15" customHeight="1" x14ac:dyDescent="0.2">
      <c r="A261" s="21" t="s">
        <v>126</v>
      </c>
      <c r="B261" s="30">
        <v>100</v>
      </c>
      <c r="C261" s="30">
        <v>38.461537999999997</v>
      </c>
      <c r="D261" s="30">
        <v>89.743589999999998</v>
      </c>
      <c r="E261" s="30">
        <v>25.641026</v>
      </c>
      <c r="F261" s="30">
        <v>28.205127999999998</v>
      </c>
      <c r="G261" s="30">
        <v>17.948718</v>
      </c>
      <c r="H261" s="30">
        <v>10.256410000000001</v>
      </c>
      <c r="I261" s="30">
        <v>38.461537999999997</v>
      </c>
      <c r="J261" s="30">
        <v>0</v>
      </c>
    </row>
    <row r="262" spans="1:10" ht="11.15" customHeight="1" x14ac:dyDescent="0.2">
      <c r="A262" s="19" t="s">
        <v>903</v>
      </c>
      <c r="B262" s="20">
        <v>75</v>
      </c>
      <c r="C262" s="20">
        <v>24</v>
      </c>
      <c r="D262" s="20">
        <v>67</v>
      </c>
      <c r="E262" s="20">
        <v>15</v>
      </c>
      <c r="F262" s="20">
        <v>30</v>
      </c>
      <c r="G262" s="20">
        <v>15</v>
      </c>
      <c r="H262" s="20">
        <v>5</v>
      </c>
      <c r="I262" s="20">
        <v>29</v>
      </c>
      <c r="J262" s="20">
        <v>2</v>
      </c>
    </row>
    <row r="263" spans="1:10" ht="11.15" customHeight="1" x14ac:dyDescent="0.2">
      <c r="A263" s="21" t="s">
        <v>126</v>
      </c>
      <c r="B263" s="30">
        <v>100</v>
      </c>
      <c r="C263" s="30">
        <v>32</v>
      </c>
      <c r="D263" s="30">
        <v>89.333332999999996</v>
      </c>
      <c r="E263" s="30">
        <v>20</v>
      </c>
      <c r="F263" s="30">
        <v>40</v>
      </c>
      <c r="G263" s="30">
        <v>20</v>
      </c>
      <c r="H263" s="30">
        <v>6.6666670000000003</v>
      </c>
      <c r="I263" s="30">
        <v>38.666666999999997</v>
      </c>
      <c r="J263" s="30">
        <v>2.6666669999999999</v>
      </c>
    </row>
    <row r="264" spans="1:10" ht="11.15" customHeight="1" x14ac:dyDescent="0.2">
      <c r="A264" s="19" t="s">
        <v>904</v>
      </c>
      <c r="B264" s="20">
        <v>117</v>
      </c>
      <c r="C264" s="20">
        <v>44</v>
      </c>
      <c r="D264" s="20">
        <v>100</v>
      </c>
      <c r="E264" s="20">
        <v>27</v>
      </c>
      <c r="F264" s="20">
        <v>39</v>
      </c>
      <c r="G264" s="20">
        <v>12</v>
      </c>
      <c r="H264" s="20">
        <v>11</v>
      </c>
      <c r="I264" s="20">
        <v>44</v>
      </c>
      <c r="J264" s="20">
        <v>4</v>
      </c>
    </row>
    <row r="265" spans="1:10" ht="11.15" customHeight="1" x14ac:dyDescent="0.2">
      <c r="A265" s="21" t="s">
        <v>126</v>
      </c>
      <c r="B265" s="30">
        <v>100</v>
      </c>
      <c r="C265" s="30">
        <v>37.606838000000003</v>
      </c>
      <c r="D265" s="30">
        <v>85.470084999999997</v>
      </c>
      <c r="E265" s="30">
        <v>23.076923000000001</v>
      </c>
      <c r="F265" s="30">
        <v>33.333333000000003</v>
      </c>
      <c r="G265" s="30">
        <v>10.256410000000001</v>
      </c>
      <c r="H265" s="30">
        <v>9.4017090000000003</v>
      </c>
      <c r="I265" s="30">
        <v>37.606838000000003</v>
      </c>
      <c r="J265" s="30">
        <v>3.418803</v>
      </c>
    </row>
    <row r="266" spans="1:10" ht="11.15" customHeight="1" x14ac:dyDescent="0.2">
      <c r="A266" s="19" t="s">
        <v>905</v>
      </c>
      <c r="B266" s="20">
        <v>1288</v>
      </c>
      <c r="C266" s="20">
        <v>315</v>
      </c>
      <c r="D266" s="20">
        <v>1040</v>
      </c>
      <c r="E266" s="20">
        <v>289</v>
      </c>
      <c r="F266" s="20">
        <v>332</v>
      </c>
      <c r="G266" s="20">
        <v>151</v>
      </c>
      <c r="H266" s="20">
        <v>106</v>
      </c>
      <c r="I266" s="20">
        <v>513</v>
      </c>
      <c r="J266" s="20">
        <v>89</v>
      </c>
    </row>
    <row r="267" spans="1:10" ht="11.15" customHeight="1" x14ac:dyDescent="0.2">
      <c r="A267" s="21" t="s">
        <v>126</v>
      </c>
      <c r="B267" s="30">
        <v>100</v>
      </c>
      <c r="C267" s="30">
        <v>24.456522</v>
      </c>
      <c r="D267" s="30">
        <v>80.745341999999994</v>
      </c>
      <c r="E267" s="30">
        <v>22.437888000000001</v>
      </c>
      <c r="F267" s="30">
        <v>25.776398</v>
      </c>
      <c r="G267" s="30">
        <v>11.723602</v>
      </c>
      <c r="H267" s="30">
        <v>8.2298139999999993</v>
      </c>
      <c r="I267" s="30">
        <v>39.829192999999997</v>
      </c>
      <c r="J267" s="30">
        <v>6.9099380000000004</v>
      </c>
    </row>
    <row r="268" spans="1:10" ht="11.15" customHeight="1" x14ac:dyDescent="0.2">
      <c r="A268" s="19" t="s">
        <v>873</v>
      </c>
      <c r="B268" s="20">
        <v>669</v>
      </c>
      <c r="C268" s="20">
        <v>131</v>
      </c>
      <c r="D268" s="20">
        <v>523</v>
      </c>
      <c r="E268" s="20">
        <v>132</v>
      </c>
      <c r="F268" s="20">
        <v>145</v>
      </c>
      <c r="G268" s="20">
        <v>87</v>
      </c>
      <c r="H268" s="20">
        <v>45</v>
      </c>
      <c r="I268" s="20">
        <v>233</v>
      </c>
      <c r="J268" s="20">
        <v>79</v>
      </c>
    </row>
    <row r="269" spans="1:10" ht="11.15" customHeight="1" x14ac:dyDescent="0.2">
      <c r="A269" s="21" t="s">
        <v>126</v>
      </c>
      <c r="B269" s="30">
        <v>100</v>
      </c>
      <c r="C269" s="30">
        <v>19.581465000000001</v>
      </c>
      <c r="D269" s="30">
        <v>78.176383000000001</v>
      </c>
      <c r="E269" s="30">
        <v>19.730941999999999</v>
      </c>
      <c r="F269" s="30">
        <v>21.674140999999999</v>
      </c>
      <c r="G269" s="30">
        <v>13.004484</v>
      </c>
      <c r="H269" s="30">
        <v>6.7264569999999999</v>
      </c>
      <c r="I269" s="30">
        <v>34.828102000000001</v>
      </c>
      <c r="J269" s="30">
        <v>11.808669999999999</v>
      </c>
    </row>
    <row r="270" spans="1:10" ht="11.15" customHeight="1" x14ac:dyDescent="0.2">
      <c r="A270" s="18" t="s">
        <v>909</v>
      </c>
      <c r="B270" s="18"/>
      <c r="C270" s="18"/>
      <c r="D270" s="18"/>
      <c r="E270" s="18"/>
      <c r="F270" s="18"/>
      <c r="G270" s="18"/>
      <c r="H270" s="18"/>
      <c r="I270" s="18"/>
      <c r="J270" s="18"/>
    </row>
    <row r="271" spans="1:10" ht="11.15" customHeight="1" x14ac:dyDescent="0.2">
      <c r="A271" s="19" t="s">
        <v>910</v>
      </c>
      <c r="B271" s="20">
        <v>541</v>
      </c>
      <c r="C271" s="20">
        <v>142</v>
      </c>
      <c r="D271" s="20">
        <v>435</v>
      </c>
      <c r="E271" s="20">
        <v>128</v>
      </c>
      <c r="F271" s="20">
        <v>139</v>
      </c>
      <c r="G271" s="20">
        <v>64</v>
      </c>
      <c r="H271" s="20">
        <v>38</v>
      </c>
      <c r="I271" s="20">
        <v>212</v>
      </c>
      <c r="J271" s="20">
        <v>34</v>
      </c>
    </row>
    <row r="272" spans="1:10" ht="11.15" customHeight="1" x14ac:dyDescent="0.2">
      <c r="A272" s="21" t="s">
        <v>126</v>
      </c>
      <c r="B272" s="30">
        <v>100</v>
      </c>
      <c r="C272" s="30">
        <v>26.247689000000001</v>
      </c>
      <c r="D272" s="30">
        <v>80.406654000000003</v>
      </c>
      <c r="E272" s="30">
        <v>23.659889</v>
      </c>
      <c r="F272" s="30">
        <v>25.693161</v>
      </c>
      <c r="G272" s="30">
        <v>11.829945</v>
      </c>
      <c r="H272" s="30">
        <v>7.0240299999999998</v>
      </c>
      <c r="I272" s="30">
        <v>39.186691000000003</v>
      </c>
      <c r="J272" s="30">
        <v>6.2846580000000003</v>
      </c>
    </row>
    <row r="273" spans="1:10" ht="11.15" customHeight="1" x14ac:dyDescent="0.2">
      <c r="A273" s="19" t="s">
        <v>911</v>
      </c>
      <c r="B273" s="20">
        <v>877</v>
      </c>
      <c r="C273" s="20">
        <v>215</v>
      </c>
      <c r="D273" s="20">
        <v>709</v>
      </c>
      <c r="E273" s="20">
        <v>196</v>
      </c>
      <c r="F273" s="20">
        <v>224</v>
      </c>
      <c r="G273" s="20">
        <v>105</v>
      </c>
      <c r="H273" s="20">
        <v>72</v>
      </c>
      <c r="I273" s="20">
        <v>326</v>
      </c>
      <c r="J273" s="20">
        <v>78</v>
      </c>
    </row>
    <row r="274" spans="1:10" ht="11.15" customHeight="1" x14ac:dyDescent="0.2">
      <c r="A274" s="21" t="s">
        <v>126</v>
      </c>
      <c r="B274" s="30">
        <v>100</v>
      </c>
      <c r="C274" s="30">
        <v>24.515393</v>
      </c>
      <c r="D274" s="30">
        <v>80.843785999999994</v>
      </c>
      <c r="E274" s="30">
        <v>22.348917</v>
      </c>
      <c r="F274" s="30">
        <v>25.541619000000001</v>
      </c>
      <c r="G274" s="30">
        <v>11.972633999999999</v>
      </c>
      <c r="H274" s="30">
        <v>8.2098060000000004</v>
      </c>
      <c r="I274" s="30">
        <v>37.172178000000002</v>
      </c>
      <c r="J274" s="30">
        <v>8.8939570000000003</v>
      </c>
    </row>
    <row r="275" spans="1:10" ht="11.15" customHeight="1" x14ac:dyDescent="0.2">
      <c r="A275" s="19" t="s">
        <v>912</v>
      </c>
      <c r="B275" s="20">
        <v>543</v>
      </c>
      <c r="C275" s="20">
        <v>117</v>
      </c>
      <c r="D275" s="20">
        <v>438</v>
      </c>
      <c r="E275" s="20">
        <v>111</v>
      </c>
      <c r="F275" s="20">
        <v>134</v>
      </c>
      <c r="G275" s="20">
        <v>71</v>
      </c>
      <c r="H275" s="20">
        <v>41</v>
      </c>
      <c r="I275" s="20">
        <v>202</v>
      </c>
      <c r="J275" s="20">
        <v>46</v>
      </c>
    </row>
    <row r="276" spans="1:10" ht="11.15" customHeight="1" x14ac:dyDescent="0.2">
      <c r="A276" s="21" t="s">
        <v>126</v>
      </c>
      <c r="B276" s="30">
        <v>100</v>
      </c>
      <c r="C276" s="30">
        <v>21.546961</v>
      </c>
      <c r="D276" s="30">
        <v>80.662982999999997</v>
      </c>
      <c r="E276" s="30">
        <v>20.441989</v>
      </c>
      <c r="F276" s="30">
        <v>24.677716</v>
      </c>
      <c r="G276" s="30">
        <v>13.075506000000001</v>
      </c>
      <c r="H276" s="30">
        <v>7.5506450000000003</v>
      </c>
      <c r="I276" s="30">
        <v>37.200736999999997</v>
      </c>
      <c r="J276" s="30">
        <v>8.4714550000000006</v>
      </c>
    </row>
    <row r="277" spans="1:10" ht="11.15" customHeight="1" x14ac:dyDescent="0.2">
      <c r="A277" s="19" t="s">
        <v>913</v>
      </c>
      <c r="B277" s="20">
        <v>227</v>
      </c>
      <c r="C277" s="20">
        <v>55</v>
      </c>
      <c r="D277" s="20">
        <v>183</v>
      </c>
      <c r="E277" s="20">
        <v>38</v>
      </c>
      <c r="F277" s="20">
        <v>60</v>
      </c>
      <c r="G277" s="20">
        <v>32</v>
      </c>
      <c r="H277" s="20">
        <v>20</v>
      </c>
      <c r="I277" s="20">
        <v>94</v>
      </c>
      <c r="J277" s="20">
        <v>16</v>
      </c>
    </row>
    <row r="278" spans="1:10" ht="11.15" customHeight="1" x14ac:dyDescent="0.2">
      <c r="A278" s="21" t="s">
        <v>126</v>
      </c>
      <c r="B278" s="30">
        <v>100</v>
      </c>
      <c r="C278" s="30">
        <v>24.229075000000002</v>
      </c>
      <c r="D278" s="30">
        <v>80.616739999999993</v>
      </c>
      <c r="E278" s="30">
        <v>16.740088</v>
      </c>
      <c r="F278" s="30">
        <v>26.431718</v>
      </c>
      <c r="G278" s="30">
        <v>14.096916</v>
      </c>
      <c r="H278" s="30">
        <v>8.8105729999999998</v>
      </c>
      <c r="I278" s="30">
        <v>41.409692</v>
      </c>
      <c r="J278" s="30">
        <v>7.0484580000000001</v>
      </c>
    </row>
    <row r="279" spans="1:10" ht="11.15" customHeight="1" x14ac:dyDescent="0.2">
      <c r="A279" s="18" t="s">
        <v>914</v>
      </c>
      <c r="B279" s="18"/>
      <c r="C279" s="18"/>
      <c r="D279" s="18"/>
      <c r="E279" s="18"/>
      <c r="F279" s="18"/>
      <c r="G279" s="18"/>
      <c r="H279" s="18"/>
      <c r="I279" s="18"/>
      <c r="J279" s="18"/>
    </row>
    <row r="280" spans="1:10" ht="11.15" customHeight="1" x14ac:dyDescent="0.2">
      <c r="A280" s="19" t="s">
        <v>915</v>
      </c>
      <c r="B280" s="20">
        <v>294</v>
      </c>
      <c r="C280" s="20">
        <v>61</v>
      </c>
      <c r="D280" s="20">
        <v>238</v>
      </c>
      <c r="E280" s="20">
        <v>42</v>
      </c>
      <c r="F280" s="20">
        <v>77</v>
      </c>
      <c r="G280" s="20">
        <v>39</v>
      </c>
      <c r="H280" s="20">
        <v>27</v>
      </c>
      <c r="I280" s="20">
        <v>129</v>
      </c>
      <c r="J280" s="20">
        <v>27</v>
      </c>
    </row>
    <row r="281" spans="1:10" ht="11.15" customHeight="1" x14ac:dyDescent="0.2">
      <c r="A281" s="21" t="s">
        <v>126</v>
      </c>
      <c r="B281" s="30">
        <v>100</v>
      </c>
      <c r="C281" s="30">
        <v>20.748298999999999</v>
      </c>
      <c r="D281" s="30">
        <v>80.952381000000003</v>
      </c>
      <c r="E281" s="30">
        <v>14.285714</v>
      </c>
      <c r="F281" s="30">
        <v>26.190476</v>
      </c>
      <c r="G281" s="30">
        <v>13.265306000000001</v>
      </c>
      <c r="H281" s="30">
        <v>9.1836730000000006</v>
      </c>
      <c r="I281" s="30">
        <v>43.877550999999997</v>
      </c>
      <c r="J281" s="30">
        <v>9.1836730000000006</v>
      </c>
    </row>
    <row r="282" spans="1:10" ht="11.15" customHeight="1" x14ac:dyDescent="0.2">
      <c r="A282" s="19" t="s">
        <v>916</v>
      </c>
      <c r="B282" s="20">
        <v>664</v>
      </c>
      <c r="C282" s="20">
        <v>168</v>
      </c>
      <c r="D282" s="20">
        <v>541</v>
      </c>
      <c r="E282" s="20">
        <v>166</v>
      </c>
      <c r="F282" s="20">
        <v>177</v>
      </c>
      <c r="G282" s="20">
        <v>79</v>
      </c>
      <c r="H282" s="20">
        <v>50</v>
      </c>
      <c r="I282" s="20">
        <v>249</v>
      </c>
      <c r="J282" s="20">
        <v>49</v>
      </c>
    </row>
    <row r="283" spans="1:10" ht="11.15" customHeight="1" x14ac:dyDescent="0.2">
      <c r="A283" s="21" t="s">
        <v>126</v>
      </c>
      <c r="B283" s="30">
        <v>100</v>
      </c>
      <c r="C283" s="30">
        <v>25.301205</v>
      </c>
      <c r="D283" s="30">
        <v>81.475904</v>
      </c>
      <c r="E283" s="30">
        <v>25</v>
      </c>
      <c r="F283" s="30">
        <v>26.656627</v>
      </c>
      <c r="G283" s="30">
        <v>11.897589999999999</v>
      </c>
      <c r="H283" s="30">
        <v>7.5301200000000001</v>
      </c>
      <c r="I283" s="30">
        <v>37.5</v>
      </c>
      <c r="J283" s="30">
        <v>7.379518</v>
      </c>
    </row>
    <row r="284" spans="1:10" ht="11.15" customHeight="1" x14ac:dyDescent="0.2">
      <c r="A284" s="19" t="s">
        <v>917</v>
      </c>
      <c r="B284" s="20">
        <v>421</v>
      </c>
      <c r="C284" s="20">
        <v>111</v>
      </c>
      <c r="D284" s="20">
        <v>340</v>
      </c>
      <c r="E284" s="20">
        <v>93</v>
      </c>
      <c r="F284" s="20">
        <v>110</v>
      </c>
      <c r="G284" s="20">
        <v>43</v>
      </c>
      <c r="H284" s="20">
        <v>31</v>
      </c>
      <c r="I284" s="20">
        <v>153</v>
      </c>
      <c r="J284" s="20">
        <v>38</v>
      </c>
    </row>
    <row r="285" spans="1:10" ht="11.15" customHeight="1" x14ac:dyDescent="0.2">
      <c r="A285" s="21" t="s">
        <v>126</v>
      </c>
      <c r="B285" s="30">
        <v>100</v>
      </c>
      <c r="C285" s="30">
        <v>26.365796</v>
      </c>
      <c r="D285" s="30">
        <v>80.760095000000007</v>
      </c>
      <c r="E285" s="30">
        <v>22.090261000000002</v>
      </c>
      <c r="F285" s="30">
        <v>26.128266</v>
      </c>
      <c r="G285" s="30">
        <v>10.213777</v>
      </c>
      <c r="H285" s="30">
        <v>7.3634199999999996</v>
      </c>
      <c r="I285" s="30">
        <v>36.342042999999997</v>
      </c>
      <c r="J285" s="30">
        <v>9.0261279999999999</v>
      </c>
    </row>
    <row r="286" spans="1:10" ht="11.15" customHeight="1" x14ac:dyDescent="0.2">
      <c r="A286" s="19" t="s">
        <v>918</v>
      </c>
      <c r="B286" s="20">
        <v>358</v>
      </c>
      <c r="C286" s="20">
        <v>69</v>
      </c>
      <c r="D286" s="20">
        <v>288</v>
      </c>
      <c r="E286" s="20">
        <v>71</v>
      </c>
      <c r="F286" s="20">
        <v>83</v>
      </c>
      <c r="G286" s="20">
        <v>47</v>
      </c>
      <c r="H286" s="20">
        <v>25</v>
      </c>
      <c r="I286" s="20">
        <v>129</v>
      </c>
      <c r="J286" s="20">
        <v>28</v>
      </c>
    </row>
    <row r="287" spans="1:10" ht="11.15" customHeight="1" x14ac:dyDescent="0.2">
      <c r="A287" s="21" t="s">
        <v>126</v>
      </c>
      <c r="B287" s="30">
        <v>100</v>
      </c>
      <c r="C287" s="30">
        <v>19.273743</v>
      </c>
      <c r="D287" s="30">
        <v>80.446927000000002</v>
      </c>
      <c r="E287" s="30">
        <v>19.832401999999998</v>
      </c>
      <c r="F287" s="30">
        <v>23.184358</v>
      </c>
      <c r="G287" s="30">
        <v>13.128492</v>
      </c>
      <c r="H287" s="30">
        <v>6.9832400000000003</v>
      </c>
      <c r="I287" s="30">
        <v>36.033520000000003</v>
      </c>
      <c r="J287" s="30">
        <v>7.8212289999999998</v>
      </c>
    </row>
    <row r="288" spans="1:10" ht="11.15" customHeight="1" x14ac:dyDescent="0.2">
      <c r="A288" s="19" t="s">
        <v>919</v>
      </c>
      <c r="B288" s="20">
        <v>217</v>
      </c>
      <c r="C288" s="20">
        <v>61</v>
      </c>
      <c r="D288" s="20">
        <v>162</v>
      </c>
      <c r="E288" s="20">
        <v>51</v>
      </c>
      <c r="F288" s="20">
        <v>58</v>
      </c>
      <c r="G288" s="20">
        <v>36</v>
      </c>
      <c r="H288" s="20">
        <v>19</v>
      </c>
      <c r="I288" s="20">
        <v>82</v>
      </c>
      <c r="J288" s="20">
        <v>15</v>
      </c>
    </row>
    <row r="289" spans="1:10" ht="11.15" customHeight="1" x14ac:dyDescent="0.2">
      <c r="A289" s="21" t="s">
        <v>126</v>
      </c>
      <c r="B289" s="30">
        <v>100</v>
      </c>
      <c r="C289" s="30">
        <v>28.110599000000001</v>
      </c>
      <c r="D289" s="30">
        <v>74.654377999999994</v>
      </c>
      <c r="E289" s="30">
        <v>23.502303999999999</v>
      </c>
      <c r="F289" s="30">
        <v>26.728110999999998</v>
      </c>
      <c r="G289" s="30">
        <v>16.589862</v>
      </c>
      <c r="H289" s="30">
        <v>8.7557600000000004</v>
      </c>
      <c r="I289" s="30">
        <v>37.788018000000001</v>
      </c>
      <c r="J289" s="30">
        <v>6.9124420000000004</v>
      </c>
    </row>
    <row r="290" spans="1:10" ht="11.15" customHeight="1" x14ac:dyDescent="0.2">
      <c r="A290" s="19" t="s">
        <v>920</v>
      </c>
      <c r="B290" s="20">
        <v>234</v>
      </c>
      <c r="C290" s="20">
        <v>59</v>
      </c>
      <c r="D290" s="20">
        <v>196</v>
      </c>
      <c r="E290" s="20">
        <v>50</v>
      </c>
      <c r="F290" s="20">
        <v>52</v>
      </c>
      <c r="G290" s="20">
        <v>28</v>
      </c>
      <c r="H290" s="20">
        <v>19</v>
      </c>
      <c r="I290" s="20">
        <v>92</v>
      </c>
      <c r="J290" s="20">
        <v>17</v>
      </c>
    </row>
    <row r="291" spans="1:10" ht="11.15" customHeight="1" x14ac:dyDescent="0.2">
      <c r="A291" s="31"/>
      <c r="B291" s="32">
        <v>100</v>
      </c>
      <c r="C291" s="32">
        <v>25.213674999999999</v>
      </c>
      <c r="D291" s="32">
        <v>83.760683999999998</v>
      </c>
      <c r="E291" s="32">
        <v>21.367521</v>
      </c>
      <c r="F291" s="32">
        <v>22.222221999999999</v>
      </c>
      <c r="G291" s="32">
        <v>11.965812</v>
      </c>
      <c r="H291" s="32">
        <v>8.1196579999999994</v>
      </c>
      <c r="I291" s="32">
        <v>39.316239000000003</v>
      </c>
      <c r="J291" s="32">
        <v>7.2649569999999999</v>
      </c>
    </row>
    <row r="292" spans="1:10" ht="11.15" customHeight="1" x14ac:dyDescent="0.2"/>
  </sheetData>
  <phoneticPr fontId="1"/>
  <pageMargins left="0.75" right="0.75" top="1" bottom="1" header="0.5" footer="0.5"/>
</worksheet>
</file>

<file path=xl/worksheets/sheet1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92754-0744-4D40-A207-583458F50C70}">
  <dimension ref="A1:L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2" x14ac:dyDescent="0.2">
      <c r="A1" s="8" t="s">
        <v>126</v>
      </c>
      <c r="B1" s="9"/>
    </row>
    <row r="2" spans="1:12" x14ac:dyDescent="0.2">
      <c r="A2" s="11" t="str">
        <f xml:space="preserve"> HYPERLINK("#'目次'!B53","[47]")</f>
        <v>[47]</v>
      </c>
    </row>
    <row r="3" spans="1:12" x14ac:dyDescent="0.2">
      <c r="A3" s="9" t="s">
        <v>126</v>
      </c>
      <c r="B3" s="12" t="s">
        <v>128</v>
      </c>
    </row>
    <row r="4" spans="1:12" x14ac:dyDescent="0.2">
      <c r="A4" s="9" t="s">
        <v>126</v>
      </c>
      <c r="B4" s="12" t="s">
        <v>313</v>
      </c>
    </row>
    <row r="5" spans="1:12" x14ac:dyDescent="0.2">
      <c r="A5" s="9" t="s">
        <v>126</v>
      </c>
      <c r="B5" s="12" t="s">
        <v>314</v>
      </c>
    </row>
    <row r="6" spans="1:12" s="15" customFormat="1" ht="37.5" x14ac:dyDescent="0.2">
      <c r="A6" s="13" t="s">
        <v>126</v>
      </c>
      <c r="B6" s="14" t="s">
        <v>831</v>
      </c>
      <c r="C6" s="14" t="s">
        <v>889</v>
      </c>
      <c r="D6" s="14" t="s">
        <v>1412</v>
      </c>
      <c r="E6" s="14" t="s">
        <v>1413</v>
      </c>
      <c r="F6" s="14" t="s">
        <v>1414</v>
      </c>
      <c r="G6" s="14" t="s">
        <v>1415</v>
      </c>
      <c r="H6" s="14" t="s">
        <v>1416</v>
      </c>
      <c r="I6" s="14" t="s">
        <v>1417</v>
      </c>
      <c r="J6" s="14" t="s">
        <v>873</v>
      </c>
      <c r="K6" s="14" t="s">
        <v>353</v>
      </c>
      <c r="L6" s="14" t="s">
        <v>145</v>
      </c>
    </row>
    <row r="7" spans="1:12" x14ac:dyDescent="0.2">
      <c r="A7" s="16" t="s">
        <v>845</v>
      </c>
      <c r="B7" s="17">
        <v>2188</v>
      </c>
      <c r="C7" s="17">
        <v>117</v>
      </c>
      <c r="D7" s="17">
        <v>351</v>
      </c>
      <c r="E7" s="17">
        <v>274</v>
      </c>
      <c r="F7" s="17">
        <v>314</v>
      </c>
      <c r="G7" s="17">
        <v>208</v>
      </c>
      <c r="H7" s="17">
        <v>174</v>
      </c>
      <c r="I7" s="17">
        <v>147</v>
      </c>
      <c r="J7" s="17">
        <v>603</v>
      </c>
      <c r="K7" s="17">
        <v>0</v>
      </c>
      <c r="L7" s="17">
        <v>0</v>
      </c>
    </row>
    <row r="8" spans="1:12" x14ac:dyDescent="0.2">
      <c r="A8" s="21" t="s">
        <v>126</v>
      </c>
      <c r="B8" s="30">
        <v>100</v>
      </c>
      <c r="C8" s="30">
        <v>5.3473490000000004</v>
      </c>
      <c r="D8" s="30">
        <v>16.042048000000001</v>
      </c>
      <c r="E8" s="30">
        <v>12.522852</v>
      </c>
      <c r="F8" s="30">
        <v>14.351005000000001</v>
      </c>
      <c r="G8" s="30">
        <v>9.506399</v>
      </c>
      <c r="H8" s="30">
        <v>7.9524679999999996</v>
      </c>
      <c r="I8" s="30">
        <v>6.718464</v>
      </c>
      <c r="J8" s="30">
        <v>27.559415000000001</v>
      </c>
      <c r="K8" s="30">
        <v>1768.8233439999999</v>
      </c>
      <c r="L8" s="30">
        <v>1000</v>
      </c>
    </row>
    <row r="9" spans="1:12" x14ac:dyDescent="0.2">
      <c r="A9" s="18" t="s">
        <v>846</v>
      </c>
      <c r="B9" s="18"/>
      <c r="C9" s="18"/>
      <c r="D9" s="18"/>
      <c r="E9" s="18"/>
      <c r="F9" s="18"/>
      <c r="G9" s="18"/>
      <c r="H9" s="18"/>
      <c r="I9" s="18"/>
      <c r="J9" s="18"/>
      <c r="K9" s="18"/>
      <c r="L9" s="18"/>
    </row>
    <row r="10" spans="1:12" x14ac:dyDescent="0.2">
      <c r="A10" s="19" t="s">
        <v>847</v>
      </c>
      <c r="B10" s="20">
        <v>1092</v>
      </c>
      <c r="C10" s="20">
        <v>66</v>
      </c>
      <c r="D10" s="20">
        <v>176</v>
      </c>
      <c r="E10" s="20">
        <v>128</v>
      </c>
      <c r="F10" s="20">
        <v>161</v>
      </c>
      <c r="G10" s="20">
        <v>111</v>
      </c>
      <c r="H10" s="20">
        <v>97</v>
      </c>
      <c r="I10" s="20">
        <v>86</v>
      </c>
      <c r="J10" s="20">
        <v>267</v>
      </c>
      <c r="K10" s="20">
        <v>0</v>
      </c>
      <c r="L10" s="20">
        <v>0</v>
      </c>
    </row>
    <row r="11" spans="1:12" x14ac:dyDescent="0.2">
      <c r="A11" s="21" t="s">
        <v>126</v>
      </c>
      <c r="B11" s="30">
        <v>100</v>
      </c>
      <c r="C11" s="30">
        <v>6.0439559999999997</v>
      </c>
      <c r="D11" s="30">
        <v>16.117215999999999</v>
      </c>
      <c r="E11" s="30">
        <v>11.721612</v>
      </c>
      <c r="F11" s="30">
        <v>14.743589999999999</v>
      </c>
      <c r="G11" s="30">
        <v>10.164835</v>
      </c>
      <c r="H11" s="30">
        <v>8.8827839999999991</v>
      </c>
      <c r="I11" s="30">
        <v>7.8754580000000001</v>
      </c>
      <c r="J11" s="30">
        <v>24.450548999999999</v>
      </c>
      <c r="K11" s="30">
        <v>1899.5272729999999</v>
      </c>
      <c r="L11" s="30">
        <v>1000</v>
      </c>
    </row>
    <row r="12" spans="1:12" x14ac:dyDescent="0.2">
      <c r="A12" s="19" t="s">
        <v>848</v>
      </c>
      <c r="B12" s="20">
        <v>1095</v>
      </c>
      <c r="C12" s="20">
        <v>51</v>
      </c>
      <c r="D12" s="20">
        <v>175</v>
      </c>
      <c r="E12" s="20">
        <v>145</v>
      </c>
      <c r="F12" s="20">
        <v>153</v>
      </c>
      <c r="G12" s="20">
        <v>97</v>
      </c>
      <c r="H12" s="20">
        <v>77</v>
      </c>
      <c r="I12" s="20">
        <v>61</v>
      </c>
      <c r="J12" s="20">
        <v>336</v>
      </c>
      <c r="K12" s="20">
        <v>0</v>
      </c>
      <c r="L12" s="20">
        <v>0</v>
      </c>
    </row>
    <row r="13" spans="1:12" x14ac:dyDescent="0.2">
      <c r="A13" s="21" t="s">
        <v>126</v>
      </c>
      <c r="B13" s="30">
        <v>100</v>
      </c>
      <c r="C13" s="30">
        <v>4.6575340000000001</v>
      </c>
      <c r="D13" s="30">
        <v>15.981735</v>
      </c>
      <c r="E13" s="30">
        <v>13.242008999999999</v>
      </c>
      <c r="F13" s="30">
        <v>13.972602999999999</v>
      </c>
      <c r="G13" s="30">
        <v>8.858447</v>
      </c>
      <c r="H13" s="30">
        <v>7.0319630000000002</v>
      </c>
      <c r="I13" s="30">
        <v>5.5707760000000004</v>
      </c>
      <c r="J13" s="30">
        <v>30.684932</v>
      </c>
      <c r="K13" s="30">
        <v>1628.2938079999999</v>
      </c>
      <c r="L13" s="30">
        <v>1000</v>
      </c>
    </row>
    <row r="14" spans="1:12" x14ac:dyDescent="0.2">
      <c r="A14" s="19" t="s">
        <v>849</v>
      </c>
      <c r="B14" s="20">
        <v>1</v>
      </c>
      <c r="C14" s="20">
        <v>0</v>
      </c>
      <c r="D14" s="20">
        <v>0</v>
      </c>
      <c r="E14" s="20">
        <v>1</v>
      </c>
      <c r="F14" s="20">
        <v>0</v>
      </c>
      <c r="G14" s="20">
        <v>0</v>
      </c>
      <c r="H14" s="20">
        <v>0</v>
      </c>
      <c r="I14" s="20">
        <v>0</v>
      </c>
      <c r="J14" s="20">
        <v>0</v>
      </c>
      <c r="K14" s="20">
        <v>0</v>
      </c>
      <c r="L14" s="20">
        <v>0</v>
      </c>
    </row>
    <row r="15" spans="1:12" x14ac:dyDescent="0.2">
      <c r="A15" s="21" t="s">
        <v>126</v>
      </c>
      <c r="B15" s="30">
        <v>100</v>
      </c>
      <c r="C15" s="30">
        <v>0</v>
      </c>
      <c r="D15" s="30">
        <v>0</v>
      </c>
      <c r="E15" s="30">
        <v>100</v>
      </c>
      <c r="F15" s="30">
        <v>0</v>
      </c>
      <c r="G15" s="30">
        <v>0</v>
      </c>
      <c r="H15" s="30">
        <v>0</v>
      </c>
      <c r="I15" s="30">
        <v>0</v>
      </c>
      <c r="J15" s="30">
        <v>0</v>
      </c>
      <c r="K15" s="30">
        <v>600</v>
      </c>
      <c r="L15" s="30">
        <v>600</v>
      </c>
    </row>
    <row r="16" spans="1:12" x14ac:dyDescent="0.2">
      <c r="A16" s="18" t="s">
        <v>850</v>
      </c>
      <c r="B16" s="18"/>
      <c r="C16" s="18"/>
      <c r="D16" s="18"/>
      <c r="E16" s="18"/>
      <c r="F16" s="18"/>
      <c r="G16" s="18"/>
      <c r="H16" s="18"/>
      <c r="I16" s="18"/>
      <c r="J16" s="18"/>
      <c r="K16" s="18"/>
      <c r="L16" s="18"/>
    </row>
    <row r="17" spans="1:12" x14ac:dyDescent="0.2">
      <c r="A17" s="19" t="s">
        <v>851</v>
      </c>
      <c r="B17" s="20">
        <v>387</v>
      </c>
      <c r="C17" s="20">
        <v>33</v>
      </c>
      <c r="D17" s="20">
        <v>74</v>
      </c>
      <c r="E17" s="20">
        <v>45</v>
      </c>
      <c r="F17" s="20">
        <v>50</v>
      </c>
      <c r="G17" s="20">
        <v>44</v>
      </c>
      <c r="H17" s="20">
        <v>39</v>
      </c>
      <c r="I17" s="20">
        <v>34</v>
      </c>
      <c r="J17" s="20">
        <v>68</v>
      </c>
      <c r="K17" s="20">
        <v>0</v>
      </c>
      <c r="L17" s="20">
        <v>0</v>
      </c>
    </row>
    <row r="18" spans="1:12" x14ac:dyDescent="0.2">
      <c r="A18" s="21" t="s">
        <v>126</v>
      </c>
      <c r="B18" s="30">
        <v>100</v>
      </c>
      <c r="C18" s="30">
        <v>8.5271319999999999</v>
      </c>
      <c r="D18" s="30">
        <v>19.121447</v>
      </c>
      <c r="E18" s="30">
        <v>11.627907</v>
      </c>
      <c r="F18" s="30">
        <v>12.919897000000001</v>
      </c>
      <c r="G18" s="30">
        <v>11.369509000000001</v>
      </c>
      <c r="H18" s="30">
        <v>10.077519000000001</v>
      </c>
      <c r="I18" s="30">
        <v>8.7855299999999996</v>
      </c>
      <c r="J18" s="30">
        <v>17.571059000000002</v>
      </c>
      <c r="K18" s="30">
        <v>2003.7742949999999</v>
      </c>
      <c r="L18" s="30">
        <v>1000</v>
      </c>
    </row>
    <row r="19" spans="1:12" x14ac:dyDescent="0.2">
      <c r="A19" s="19" t="s">
        <v>852</v>
      </c>
      <c r="B19" s="20">
        <v>432</v>
      </c>
      <c r="C19" s="20">
        <v>13</v>
      </c>
      <c r="D19" s="20">
        <v>72</v>
      </c>
      <c r="E19" s="20">
        <v>63</v>
      </c>
      <c r="F19" s="20">
        <v>70</v>
      </c>
      <c r="G19" s="20">
        <v>57</v>
      </c>
      <c r="H19" s="20">
        <v>38</v>
      </c>
      <c r="I19" s="20">
        <v>33</v>
      </c>
      <c r="J19" s="20">
        <v>86</v>
      </c>
      <c r="K19" s="20">
        <v>0</v>
      </c>
      <c r="L19" s="20">
        <v>0</v>
      </c>
    </row>
    <row r="20" spans="1:12" x14ac:dyDescent="0.2">
      <c r="A20" s="21" t="s">
        <v>126</v>
      </c>
      <c r="B20" s="30">
        <v>100</v>
      </c>
      <c r="C20" s="30">
        <v>3.0092590000000001</v>
      </c>
      <c r="D20" s="30">
        <v>16.666667</v>
      </c>
      <c r="E20" s="30">
        <v>14.583333</v>
      </c>
      <c r="F20" s="30">
        <v>16.203703999999998</v>
      </c>
      <c r="G20" s="30">
        <v>13.194444000000001</v>
      </c>
      <c r="H20" s="30">
        <v>8.7962959999999999</v>
      </c>
      <c r="I20" s="30">
        <v>7.6388889999999998</v>
      </c>
      <c r="J20" s="30">
        <v>19.907406999999999</v>
      </c>
      <c r="K20" s="30">
        <v>1829.7283239999999</v>
      </c>
      <c r="L20" s="30">
        <v>1000</v>
      </c>
    </row>
    <row r="21" spans="1:12" x14ac:dyDescent="0.2">
      <c r="A21" s="19" t="s">
        <v>853</v>
      </c>
      <c r="B21" s="20">
        <v>449</v>
      </c>
      <c r="C21" s="20">
        <v>25</v>
      </c>
      <c r="D21" s="20">
        <v>62</v>
      </c>
      <c r="E21" s="20">
        <v>63</v>
      </c>
      <c r="F21" s="20">
        <v>71</v>
      </c>
      <c r="G21" s="20">
        <v>40</v>
      </c>
      <c r="H21" s="20">
        <v>30</v>
      </c>
      <c r="I21" s="20">
        <v>29</v>
      </c>
      <c r="J21" s="20">
        <v>129</v>
      </c>
      <c r="K21" s="20">
        <v>0</v>
      </c>
      <c r="L21" s="20">
        <v>0</v>
      </c>
    </row>
    <row r="22" spans="1:12" x14ac:dyDescent="0.2">
      <c r="A22" s="21" t="s">
        <v>126</v>
      </c>
      <c r="B22" s="30">
        <v>100</v>
      </c>
      <c r="C22" s="30">
        <v>5.5679290000000004</v>
      </c>
      <c r="D22" s="30">
        <v>13.808463</v>
      </c>
      <c r="E22" s="30">
        <v>14.031180000000001</v>
      </c>
      <c r="F22" s="30">
        <v>15.812918</v>
      </c>
      <c r="G22" s="30">
        <v>8.9086859999999994</v>
      </c>
      <c r="H22" s="30">
        <v>6.681514</v>
      </c>
      <c r="I22" s="30">
        <v>6.4587969999999997</v>
      </c>
      <c r="J22" s="30">
        <v>28.730512000000001</v>
      </c>
      <c r="K22" s="30">
        <v>1747.778125</v>
      </c>
      <c r="L22" s="30">
        <v>1000</v>
      </c>
    </row>
    <row r="23" spans="1:12" x14ac:dyDescent="0.2">
      <c r="A23" s="19" t="s">
        <v>854</v>
      </c>
      <c r="B23" s="20">
        <v>427</v>
      </c>
      <c r="C23" s="20">
        <v>24</v>
      </c>
      <c r="D23" s="20">
        <v>54</v>
      </c>
      <c r="E23" s="20">
        <v>47</v>
      </c>
      <c r="F23" s="20">
        <v>57</v>
      </c>
      <c r="G23" s="20">
        <v>42</v>
      </c>
      <c r="H23" s="20">
        <v>37</v>
      </c>
      <c r="I23" s="20">
        <v>31</v>
      </c>
      <c r="J23" s="20">
        <v>135</v>
      </c>
      <c r="K23" s="20">
        <v>0</v>
      </c>
      <c r="L23" s="20">
        <v>0</v>
      </c>
    </row>
    <row r="24" spans="1:12" x14ac:dyDescent="0.2">
      <c r="A24" s="21" t="s">
        <v>126</v>
      </c>
      <c r="B24" s="30">
        <v>100</v>
      </c>
      <c r="C24" s="30">
        <v>5.620609</v>
      </c>
      <c r="D24" s="30">
        <v>12.646369999999999</v>
      </c>
      <c r="E24" s="30">
        <v>11.007026</v>
      </c>
      <c r="F24" s="30">
        <v>13.348946</v>
      </c>
      <c r="G24" s="30">
        <v>9.8360660000000006</v>
      </c>
      <c r="H24" s="30">
        <v>8.6651050000000005</v>
      </c>
      <c r="I24" s="30">
        <v>7.2599530000000003</v>
      </c>
      <c r="J24" s="30">
        <v>31.615925000000001</v>
      </c>
      <c r="K24" s="30">
        <v>1872.8493149999999</v>
      </c>
      <c r="L24" s="30">
        <v>1000</v>
      </c>
    </row>
    <row r="25" spans="1:12" x14ac:dyDescent="0.2">
      <c r="A25" s="19" t="s">
        <v>855</v>
      </c>
      <c r="B25" s="20">
        <v>274</v>
      </c>
      <c r="C25" s="20">
        <v>12</v>
      </c>
      <c r="D25" s="20">
        <v>45</v>
      </c>
      <c r="E25" s="20">
        <v>31</v>
      </c>
      <c r="F25" s="20">
        <v>35</v>
      </c>
      <c r="G25" s="20">
        <v>16</v>
      </c>
      <c r="H25" s="20">
        <v>18</v>
      </c>
      <c r="I25" s="20">
        <v>10</v>
      </c>
      <c r="J25" s="20">
        <v>107</v>
      </c>
      <c r="K25" s="20">
        <v>0</v>
      </c>
      <c r="L25" s="20">
        <v>0</v>
      </c>
    </row>
    <row r="26" spans="1:12" x14ac:dyDescent="0.2">
      <c r="A26" s="21" t="s">
        <v>126</v>
      </c>
      <c r="B26" s="30">
        <v>100</v>
      </c>
      <c r="C26" s="30">
        <v>4.379562</v>
      </c>
      <c r="D26" s="30">
        <v>16.423358</v>
      </c>
      <c r="E26" s="30">
        <v>11.313869</v>
      </c>
      <c r="F26" s="30">
        <v>12.773723</v>
      </c>
      <c r="G26" s="30">
        <v>5.8394159999999999</v>
      </c>
      <c r="H26" s="30">
        <v>6.5693429999999999</v>
      </c>
      <c r="I26" s="30">
        <v>3.649635</v>
      </c>
      <c r="J26" s="30">
        <v>39.051094999999997</v>
      </c>
      <c r="K26" s="30">
        <v>1371.4670659999999</v>
      </c>
      <c r="L26" s="30">
        <v>800</v>
      </c>
    </row>
    <row r="27" spans="1:12" x14ac:dyDescent="0.2">
      <c r="A27" s="19" t="s">
        <v>856</v>
      </c>
      <c r="B27" s="20">
        <v>137</v>
      </c>
      <c r="C27" s="20">
        <v>8</v>
      </c>
      <c r="D27" s="20">
        <v>24</v>
      </c>
      <c r="E27" s="20">
        <v>14</v>
      </c>
      <c r="F27" s="20">
        <v>18</v>
      </c>
      <c r="G27" s="20">
        <v>6</v>
      </c>
      <c r="H27" s="20">
        <v>12</v>
      </c>
      <c r="I27" s="20">
        <v>7</v>
      </c>
      <c r="J27" s="20">
        <v>48</v>
      </c>
      <c r="K27" s="20">
        <v>0</v>
      </c>
      <c r="L27" s="20">
        <v>0</v>
      </c>
    </row>
    <row r="28" spans="1:12" x14ac:dyDescent="0.2">
      <c r="A28" s="21" t="s">
        <v>126</v>
      </c>
      <c r="B28" s="30">
        <v>100</v>
      </c>
      <c r="C28" s="30">
        <v>5.8394159999999999</v>
      </c>
      <c r="D28" s="30">
        <v>17.518248</v>
      </c>
      <c r="E28" s="30">
        <v>10.218978</v>
      </c>
      <c r="F28" s="30">
        <v>13.138686</v>
      </c>
      <c r="G28" s="30">
        <v>4.379562</v>
      </c>
      <c r="H28" s="30">
        <v>8.7591239999999999</v>
      </c>
      <c r="I28" s="30">
        <v>5.1094889999999999</v>
      </c>
      <c r="J28" s="30">
        <v>35.036496</v>
      </c>
      <c r="K28" s="30">
        <v>1581.898876</v>
      </c>
      <c r="L28" s="30">
        <v>700</v>
      </c>
    </row>
    <row r="29" spans="1:12" x14ac:dyDescent="0.2">
      <c r="A29" s="19" t="s">
        <v>857</v>
      </c>
      <c r="B29" s="20">
        <v>71</v>
      </c>
      <c r="C29" s="20">
        <v>2</v>
      </c>
      <c r="D29" s="20">
        <v>15</v>
      </c>
      <c r="E29" s="20">
        <v>11</v>
      </c>
      <c r="F29" s="20">
        <v>11</v>
      </c>
      <c r="G29" s="20">
        <v>3</v>
      </c>
      <c r="H29" s="20">
        <v>0</v>
      </c>
      <c r="I29" s="20">
        <v>3</v>
      </c>
      <c r="J29" s="20">
        <v>26</v>
      </c>
      <c r="K29" s="20">
        <v>0</v>
      </c>
      <c r="L29" s="20">
        <v>0</v>
      </c>
    </row>
    <row r="30" spans="1:12" x14ac:dyDescent="0.2">
      <c r="A30" s="21" t="s">
        <v>126</v>
      </c>
      <c r="B30" s="30">
        <v>100</v>
      </c>
      <c r="C30" s="30">
        <v>2.8169010000000001</v>
      </c>
      <c r="D30" s="30">
        <v>21.126760999999998</v>
      </c>
      <c r="E30" s="30">
        <v>15.492958</v>
      </c>
      <c r="F30" s="30">
        <v>15.492958</v>
      </c>
      <c r="G30" s="30">
        <v>4.225352</v>
      </c>
      <c r="H30" s="30">
        <v>0</v>
      </c>
      <c r="I30" s="30">
        <v>4.225352</v>
      </c>
      <c r="J30" s="30">
        <v>36.619717999999999</v>
      </c>
      <c r="K30" s="30">
        <v>1159.1111109999999</v>
      </c>
      <c r="L30" s="30">
        <v>500</v>
      </c>
    </row>
    <row r="31" spans="1:12" x14ac:dyDescent="0.2">
      <c r="A31" s="19" t="s">
        <v>858</v>
      </c>
      <c r="B31" s="20">
        <v>11</v>
      </c>
      <c r="C31" s="20">
        <v>0</v>
      </c>
      <c r="D31" s="20">
        <v>5</v>
      </c>
      <c r="E31" s="20">
        <v>0</v>
      </c>
      <c r="F31" s="20">
        <v>2</v>
      </c>
      <c r="G31" s="20">
        <v>0</v>
      </c>
      <c r="H31" s="20">
        <v>0</v>
      </c>
      <c r="I31" s="20">
        <v>0</v>
      </c>
      <c r="J31" s="20">
        <v>4</v>
      </c>
      <c r="K31" s="20">
        <v>0</v>
      </c>
      <c r="L31" s="20">
        <v>0</v>
      </c>
    </row>
    <row r="32" spans="1:12" x14ac:dyDescent="0.2">
      <c r="A32" s="21" t="s">
        <v>126</v>
      </c>
      <c r="B32" s="30">
        <v>100</v>
      </c>
      <c r="C32" s="30">
        <v>0</v>
      </c>
      <c r="D32" s="30">
        <v>45.454545000000003</v>
      </c>
      <c r="E32" s="30">
        <v>0</v>
      </c>
      <c r="F32" s="30">
        <v>18.181818</v>
      </c>
      <c r="G32" s="30">
        <v>0</v>
      </c>
      <c r="H32" s="30">
        <v>0</v>
      </c>
      <c r="I32" s="30">
        <v>0</v>
      </c>
      <c r="J32" s="30">
        <v>36.363636</v>
      </c>
      <c r="K32" s="30">
        <v>450</v>
      </c>
      <c r="L32" s="30">
        <v>300</v>
      </c>
    </row>
    <row r="33" spans="1:12" x14ac:dyDescent="0.2">
      <c r="A33" s="19" t="s">
        <v>859</v>
      </c>
      <c r="B33" s="20">
        <v>881</v>
      </c>
      <c r="C33" s="20">
        <v>38</v>
      </c>
      <c r="D33" s="20">
        <v>134</v>
      </c>
      <c r="E33" s="20">
        <v>126</v>
      </c>
      <c r="F33" s="20">
        <v>141</v>
      </c>
      <c r="G33" s="20">
        <v>97</v>
      </c>
      <c r="H33" s="20">
        <v>68</v>
      </c>
      <c r="I33" s="20">
        <v>62</v>
      </c>
      <c r="J33" s="20">
        <v>215</v>
      </c>
      <c r="K33" s="20">
        <v>0</v>
      </c>
      <c r="L33" s="20">
        <v>0</v>
      </c>
    </row>
    <row r="34" spans="1:12" x14ac:dyDescent="0.2">
      <c r="A34" s="21" t="s">
        <v>126</v>
      </c>
      <c r="B34" s="30">
        <v>100</v>
      </c>
      <c r="C34" s="30">
        <v>4.3132799999999998</v>
      </c>
      <c r="D34" s="30">
        <v>15.209989</v>
      </c>
      <c r="E34" s="30">
        <v>14.30193</v>
      </c>
      <c r="F34" s="30">
        <v>16.004539999999999</v>
      </c>
      <c r="G34" s="30">
        <v>11.010216</v>
      </c>
      <c r="H34" s="30">
        <v>7.718502</v>
      </c>
      <c r="I34" s="30">
        <v>7.0374569999999999</v>
      </c>
      <c r="J34" s="30">
        <v>24.404086</v>
      </c>
      <c r="K34" s="30">
        <v>1790.3528530000001</v>
      </c>
      <c r="L34" s="30">
        <v>1000</v>
      </c>
    </row>
    <row r="35" spans="1:12" x14ac:dyDescent="0.2">
      <c r="A35" s="19" t="s">
        <v>860</v>
      </c>
      <c r="B35" s="20">
        <v>701</v>
      </c>
      <c r="C35" s="20">
        <v>36</v>
      </c>
      <c r="D35" s="20">
        <v>99</v>
      </c>
      <c r="E35" s="20">
        <v>78</v>
      </c>
      <c r="F35" s="20">
        <v>92</v>
      </c>
      <c r="G35" s="20">
        <v>58</v>
      </c>
      <c r="H35" s="20">
        <v>55</v>
      </c>
      <c r="I35" s="20">
        <v>41</v>
      </c>
      <c r="J35" s="20">
        <v>242</v>
      </c>
      <c r="K35" s="20">
        <v>0</v>
      </c>
      <c r="L35" s="20">
        <v>0</v>
      </c>
    </row>
    <row r="36" spans="1:12" x14ac:dyDescent="0.2">
      <c r="A36" s="21" t="s">
        <v>126</v>
      </c>
      <c r="B36" s="30">
        <v>100</v>
      </c>
      <c r="C36" s="30">
        <v>5.1355209999999998</v>
      </c>
      <c r="D36" s="30">
        <v>14.122681999999999</v>
      </c>
      <c r="E36" s="30">
        <v>11.126961</v>
      </c>
      <c r="F36" s="30">
        <v>13.124108</v>
      </c>
      <c r="G36" s="30">
        <v>8.2738940000000003</v>
      </c>
      <c r="H36" s="30">
        <v>7.8459339999999997</v>
      </c>
      <c r="I36" s="30">
        <v>5.8487869999999997</v>
      </c>
      <c r="J36" s="30">
        <v>34.522111000000002</v>
      </c>
      <c r="K36" s="30">
        <v>1690.4291940000001</v>
      </c>
      <c r="L36" s="30">
        <v>1000</v>
      </c>
    </row>
    <row r="37" spans="1:12" x14ac:dyDescent="0.2">
      <c r="A37" s="19" t="s">
        <v>861</v>
      </c>
      <c r="B37" s="20">
        <v>1801</v>
      </c>
      <c r="C37" s="20">
        <v>84</v>
      </c>
      <c r="D37" s="20">
        <v>277</v>
      </c>
      <c r="E37" s="20">
        <v>229</v>
      </c>
      <c r="F37" s="20">
        <v>264</v>
      </c>
      <c r="G37" s="20">
        <v>164</v>
      </c>
      <c r="H37" s="20">
        <v>135</v>
      </c>
      <c r="I37" s="20">
        <v>113</v>
      </c>
      <c r="J37" s="20">
        <v>535</v>
      </c>
      <c r="K37" s="20">
        <v>0</v>
      </c>
      <c r="L37" s="20">
        <v>0</v>
      </c>
    </row>
    <row r="38" spans="1:12" x14ac:dyDescent="0.2">
      <c r="A38" s="21" t="s">
        <v>126</v>
      </c>
      <c r="B38" s="30">
        <v>100</v>
      </c>
      <c r="C38" s="30">
        <v>4.6640759999999997</v>
      </c>
      <c r="D38" s="30">
        <v>15.380343999999999</v>
      </c>
      <c r="E38" s="30">
        <v>12.715158000000001</v>
      </c>
      <c r="F38" s="30">
        <v>14.658523000000001</v>
      </c>
      <c r="G38" s="30">
        <v>9.106052</v>
      </c>
      <c r="H38" s="30">
        <v>7.4958359999999997</v>
      </c>
      <c r="I38" s="30">
        <v>6.274292</v>
      </c>
      <c r="J38" s="30">
        <v>29.705718999999998</v>
      </c>
      <c r="K38" s="30">
        <v>1709.6216429999999</v>
      </c>
      <c r="L38" s="30">
        <v>1000</v>
      </c>
    </row>
    <row r="39" spans="1:12" x14ac:dyDescent="0.2">
      <c r="A39" s="19" t="s">
        <v>862</v>
      </c>
      <c r="B39" s="20">
        <v>920</v>
      </c>
      <c r="C39" s="20">
        <v>46</v>
      </c>
      <c r="D39" s="20">
        <v>143</v>
      </c>
      <c r="E39" s="20">
        <v>103</v>
      </c>
      <c r="F39" s="20">
        <v>123</v>
      </c>
      <c r="G39" s="20">
        <v>67</v>
      </c>
      <c r="H39" s="20">
        <v>67</v>
      </c>
      <c r="I39" s="20">
        <v>51</v>
      </c>
      <c r="J39" s="20">
        <v>320</v>
      </c>
      <c r="K39" s="20">
        <v>0</v>
      </c>
      <c r="L39" s="20">
        <v>0</v>
      </c>
    </row>
    <row r="40" spans="1:12" x14ac:dyDescent="0.2">
      <c r="A40" s="21" t="s">
        <v>126</v>
      </c>
      <c r="B40" s="30">
        <v>100</v>
      </c>
      <c r="C40" s="30">
        <v>5</v>
      </c>
      <c r="D40" s="30">
        <v>15.543478</v>
      </c>
      <c r="E40" s="30">
        <v>11.195652000000001</v>
      </c>
      <c r="F40" s="30">
        <v>13.369565</v>
      </c>
      <c r="G40" s="30">
        <v>7.2826089999999999</v>
      </c>
      <c r="H40" s="30">
        <v>7.2826089999999999</v>
      </c>
      <c r="I40" s="30">
        <v>5.5434780000000003</v>
      </c>
      <c r="J40" s="30">
        <v>34.782609000000001</v>
      </c>
      <c r="K40" s="30">
        <v>1620.01</v>
      </c>
      <c r="L40" s="30">
        <v>1000</v>
      </c>
    </row>
    <row r="41" spans="1:12" x14ac:dyDescent="0.2">
      <c r="A41" s="19" t="s">
        <v>863</v>
      </c>
      <c r="B41" s="20">
        <v>219</v>
      </c>
      <c r="C41" s="20">
        <v>10</v>
      </c>
      <c r="D41" s="20">
        <v>44</v>
      </c>
      <c r="E41" s="20">
        <v>25</v>
      </c>
      <c r="F41" s="20">
        <v>31</v>
      </c>
      <c r="G41" s="20">
        <v>9</v>
      </c>
      <c r="H41" s="20">
        <v>12</v>
      </c>
      <c r="I41" s="20">
        <v>10</v>
      </c>
      <c r="J41" s="20">
        <v>78</v>
      </c>
      <c r="K41" s="20">
        <v>0</v>
      </c>
      <c r="L41" s="20">
        <v>0</v>
      </c>
    </row>
    <row r="42" spans="1:12" x14ac:dyDescent="0.2">
      <c r="A42" s="21" t="s">
        <v>126</v>
      </c>
      <c r="B42" s="30">
        <v>100</v>
      </c>
      <c r="C42" s="30">
        <v>4.5662099999999999</v>
      </c>
      <c r="D42" s="30">
        <v>20.091324</v>
      </c>
      <c r="E42" s="30">
        <v>11.415525000000001</v>
      </c>
      <c r="F42" s="30">
        <v>14.155251</v>
      </c>
      <c r="G42" s="30">
        <v>4.1095889999999997</v>
      </c>
      <c r="H42" s="30">
        <v>5.4794520000000002</v>
      </c>
      <c r="I42" s="30">
        <v>4.5662099999999999</v>
      </c>
      <c r="J42" s="30">
        <v>35.616438000000002</v>
      </c>
      <c r="K42" s="35">
        <v>1390.77305</v>
      </c>
      <c r="L42" s="30">
        <v>500</v>
      </c>
    </row>
    <row r="43" spans="1:12" x14ac:dyDescent="0.2">
      <c r="A43" s="18" t="s">
        <v>864</v>
      </c>
      <c r="B43" s="17">
        <v>208</v>
      </c>
      <c r="C43" s="17">
        <v>18</v>
      </c>
      <c r="D43" s="17">
        <v>42</v>
      </c>
      <c r="E43" s="17">
        <v>24</v>
      </c>
      <c r="F43" s="17">
        <v>24</v>
      </c>
      <c r="G43" s="17">
        <v>21</v>
      </c>
      <c r="H43" s="17">
        <v>24</v>
      </c>
      <c r="I43" s="17">
        <v>23</v>
      </c>
      <c r="J43" s="17">
        <v>32</v>
      </c>
      <c r="K43" s="34">
        <v>0</v>
      </c>
      <c r="L43" s="17">
        <v>0</v>
      </c>
    </row>
    <row r="44" spans="1:12" x14ac:dyDescent="0.2">
      <c r="A44" s="21" t="s">
        <v>126</v>
      </c>
      <c r="B44" s="30">
        <v>100</v>
      </c>
      <c r="C44" s="30">
        <v>8.6538459999999997</v>
      </c>
      <c r="D44" s="30">
        <v>20.192308000000001</v>
      </c>
      <c r="E44" s="30">
        <v>11.538462000000001</v>
      </c>
      <c r="F44" s="30">
        <v>11.538462000000001</v>
      </c>
      <c r="G44" s="30">
        <v>10.096154</v>
      </c>
      <c r="H44" s="30">
        <v>11.538462000000001</v>
      </c>
      <c r="I44" s="30">
        <v>11.057691999999999</v>
      </c>
      <c r="J44" s="30">
        <v>15.384615</v>
      </c>
      <c r="K44" s="30">
        <v>2331.6875</v>
      </c>
      <c r="L44" s="30">
        <v>1000</v>
      </c>
    </row>
    <row r="45" spans="1:12" x14ac:dyDescent="0.2">
      <c r="A45" s="19" t="s">
        <v>852</v>
      </c>
      <c r="B45" s="20">
        <v>220</v>
      </c>
      <c r="C45" s="20">
        <v>10</v>
      </c>
      <c r="D45" s="20">
        <v>34</v>
      </c>
      <c r="E45" s="20">
        <v>31</v>
      </c>
      <c r="F45" s="20">
        <v>38</v>
      </c>
      <c r="G45" s="20">
        <v>34</v>
      </c>
      <c r="H45" s="20">
        <v>18</v>
      </c>
      <c r="I45" s="20">
        <v>14</v>
      </c>
      <c r="J45" s="20">
        <v>41</v>
      </c>
      <c r="K45" s="20">
        <v>0</v>
      </c>
      <c r="L45" s="20">
        <v>0</v>
      </c>
    </row>
    <row r="46" spans="1:12" x14ac:dyDescent="0.2">
      <c r="A46" s="21" t="s">
        <v>126</v>
      </c>
      <c r="B46" s="30">
        <v>100</v>
      </c>
      <c r="C46" s="30">
        <v>4.5454549999999996</v>
      </c>
      <c r="D46" s="30">
        <v>15.454545</v>
      </c>
      <c r="E46" s="30">
        <v>14.090909</v>
      </c>
      <c r="F46" s="30">
        <v>17.272727</v>
      </c>
      <c r="G46" s="30">
        <v>15.454545</v>
      </c>
      <c r="H46" s="30">
        <v>8.1818179999999998</v>
      </c>
      <c r="I46" s="30">
        <v>6.3636359999999996</v>
      </c>
      <c r="J46" s="30">
        <v>18.636364</v>
      </c>
      <c r="K46" s="30">
        <v>1806.5027930000001</v>
      </c>
      <c r="L46" s="30">
        <v>1000</v>
      </c>
    </row>
    <row r="47" spans="1:12" x14ac:dyDescent="0.2">
      <c r="A47" s="19" t="s">
        <v>853</v>
      </c>
      <c r="B47" s="20">
        <v>226</v>
      </c>
      <c r="C47" s="20">
        <v>12</v>
      </c>
      <c r="D47" s="20">
        <v>29</v>
      </c>
      <c r="E47" s="20">
        <v>32</v>
      </c>
      <c r="F47" s="20">
        <v>41</v>
      </c>
      <c r="G47" s="20">
        <v>24</v>
      </c>
      <c r="H47" s="20">
        <v>20</v>
      </c>
      <c r="I47" s="20">
        <v>16</v>
      </c>
      <c r="J47" s="20">
        <v>52</v>
      </c>
      <c r="K47" s="20">
        <v>0</v>
      </c>
      <c r="L47" s="20">
        <v>0</v>
      </c>
    </row>
    <row r="48" spans="1:12" x14ac:dyDescent="0.2">
      <c r="A48" s="21" t="s">
        <v>126</v>
      </c>
      <c r="B48" s="30">
        <v>100</v>
      </c>
      <c r="C48" s="30">
        <v>5.3097349999999999</v>
      </c>
      <c r="D48" s="30">
        <v>12.831858</v>
      </c>
      <c r="E48" s="30">
        <v>14.159292000000001</v>
      </c>
      <c r="F48" s="30">
        <v>18.141593</v>
      </c>
      <c r="G48" s="30">
        <v>10.619469</v>
      </c>
      <c r="H48" s="30">
        <v>8.849558</v>
      </c>
      <c r="I48" s="30">
        <v>7.0796460000000003</v>
      </c>
      <c r="J48" s="30">
        <v>23.008849999999999</v>
      </c>
      <c r="K48" s="30">
        <v>1678.3505749999999</v>
      </c>
      <c r="L48" s="30">
        <v>1000</v>
      </c>
    </row>
    <row r="49" spans="1:12" x14ac:dyDescent="0.2">
      <c r="A49" s="19" t="s">
        <v>854</v>
      </c>
      <c r="B49" s="20">
        <v>211</v>
      </c>
      <c r="C49" s="20">
        <v>13</v>
      </c>
      <c r="D49" s="20">
        <v>28</v>
      </c>
      <c r="E49" s="20">
        <v>21</v>
      </c>
      <c r="F49" s="20">
        <v>29</v>
      </c>
      <c r="G49" s="20">
        <v>20</v>
      </c>
      <c r="H49" s="20">
        <v>19</v>
      </c>
      <c r="I49" s="20">
        <v>21</v>
      </c>
      <c r="J49" s="20">
        <v>60</v>
      </c>
      <c r="K49" s="20">
        <v>0</v>
      </c>
      <c r="L49" s="20">
        <v>0</v>
      </c>
    </row>
    <row r="50" spans="1:12" x14ac:dyDescent="0.2">
      <c r="A50" s="21" t="s">
        <v>126</v>
      </c>
      <c r="B50" s="30">
        <v>100</v>
      </c>
      <c r="C50" s="30">
        <v>6.1611370000000001</v>
      </c>
      <c r="D50" s="30">
        <v>13.270142</v>
      </c>
      <c r="E50" s="30">
        <v>9.9526070000000004</v>
      </c>
      <c r="F50" s="30">
        <v>13.744076</v>
      </c>
      <c r="G50" s="30">
        <v>9.4786730000000006</v>
      </c>
      <c r="H50" s="30">
        <v>9.0047390000000007</v>
      </c>
      <c r="I50" s="30">
        <v>9.9526070000000004</v>
      </c>
      <c r="J50" s="30">
        <v>28.436019000000002</v>
      </c>
      <c r="K50" s="30">
        <v>2171.0066230000002</v>
      </c>
      <c r="L50" s="30">
        <v>1000</v>
      </c>
    </row>
    <row r="51" spans="1:12" x14ac:dyDescent="0.2">
      <c r="A51" s="19" t="s">
        <v>855</v>
      </c>
      <c r="B51" s="20">
        <v>134</v>
      </c>
      <c r="C51" s="20">
        <v>7</v>
      </c>
      <c r="D51" s="20">
        <v>24</v>
      </c>
      <c r="E51" s="20">
        <v>13</v>
      </c>
      <c r="F51" s="20">
        <v>17</v>
      </c>
      <c r="G51" s="20">
        <v>9</v>
      </c>
      <c r="H51" s="20">
        <v>10</v>
      </c>
      <c r="I51" s="20">
        <v>6</v>
      </c>
      <c r="J51" s="20">
        <v>48</v>
      </c>
      <c r="K51" s="20">
        <v>0</v>
      </c>
      <c r="L51" s="20">
        <v>0</v>
      </c>
    </row>
    <row r="52" spans="1:12" x14ac:dyDescent="0.2">
      <c r="A52" s="21" t="s">
        <v>126</v>
      </c>
      <c r="B52" s="30">
        <v>100</v>
      </c>
      <c r="C52" s="30">
        <v>5.2238810000000004</v>
      </c>
      <c r="D52" s="30">
        <v>17.910447999999999</v>
      </c>
      <c r="E52" s="30">
        <v>9.7014929999999993</v>
      </c>
      <c r="F52" s="30">
        <v>12.686567</v>
      </c>
      <c r="G52" s="30">
        <v>6.716418</v>
      </c>
      <c r="H52" s="30">
        <v>7.4626869999999998</v>
      </c>
      <c r="I52" s="30">
        <v>4.4776119999999997</v>
      </c>
      <c r="J52" s="30">
        <v>35.820895999999998</v>
      </c>
      <c r="K52" s="30">
        <v>1450.7558140000001</v>
      </c>
      <c r="L52" s="30">
        <v>875</v>
      </c>
    </row>
    <row r="53" spans="1:12" x14ac:dyDescent="0.2">
      <c r="A53" s="19" t="s">
        <v>856</v>
      </c>
      <c r="B53" s="20">
        <v>65</v>
      </c>
      <c r="C53" s="20">
        <v>5</v>
      </c>
      <c r="D53" s="20">
        <v>12</v>
      </c>
      <c r="E53" s="20">
        <v>4</v>
      </c>
      <c r="F53" s="20">
        <v>10</v>
      </c>
      <c r="G53" s="20">
        <v>2</v>
      </c>
      <c r="H53" s="20">
        <v>6</v>
      </c>
      <c r="I53" s="20">
        <v>4</v>
      </c>
      <c r="J53" s="20">
        <v>22</v>
      </c>
      <c r="K53" s="20">
        <v>0</v>
      </c>
      <c r="L53" s="20">
        <v>0</v>
      </c>
    </row>
    <row r="54" spans="1:12" x14ac:dyDescent="0.2">
      <c r="A54" s="21" t="s">
        <v>126</v>
      </c>
      <c r="B54" s="30">
        <v>100</v>
      </c>
      <c r="C54" s="30">
        <v>7.6923079999999997</v>
      </c>
      <c r="D54" s="30">
        <v>18.461538000000001</v>
      </c>
      <c r="E54" s="30">
        <v>6.1538459999999997</v>
      </c>
      <c r="F54" s="30">
        <v>15.384615</v>
      </c>
      <c r="G54" s="30">
        <v>3.0769229999999999</v>
      </c>
      <c r="H54" s="30">
        <v>9.2307690000000004</v>
      </c>
      <c r="I54" s="30">
        <v>6.1538459999999997</v>
      </c>
      <c r="J54" s="30">
        <v>33.846153999999999</v>
      </c>
      <c r="K54" s="30">
        <v>1559.27907</v>
      </c>
      <c r="L54" s="30">
        <v>1000</v>
      </c>
    </row>
    <row r="55" spans="1:12" x14ac:dyDescent="0.2">
      <c r="A55" s="19" t="s">
        <v>857</v>
      </c>
      <c r="B55" s="20">
        <v>25</v>
      </c>
      <c r="C55" s="20">
        <v>1</v>
      </c>
      <c r="D55" s="20">
        <v>6</v>
      </c>
      <c r="E55" s="20">
        <v>3</v>
      </c>
      <c r="F55" s="20">
        <v>2</v>
      </c>
      <c r="G55" s="20">
        <v>1</v>
      </c>
      <c r="H55" s="20">
        <v>0</v>
      </c>
      <c r="I55" s="20">
        <v>2</v>
      </c>
      <c r="J55" s="20">
        <v>10</v>
      </c>
      <c r="K55" s="20">
        <v>0</v>
      </c>
      <c r="L55" s="20">
        <v>0</v>
      </c>
    </row>
    <row r="56" spans="1:12" x14ac:dyDescent="0.2">
      <c r="A56" s="21" t="s">
        <v>126</v>
      </c>
      <c r="B56" s="30">
        <v>100</v>
      </c>
      <c r="C56" s="30">
        <v>4</v>
      </c>
      <c r="D56" s="30">
        <v>24</v>
      </c>
      <c r="E56" s="30">
        <v>12</v>
      </c>
      <c r="F56" s="30">
        <v>8</v>
      </c>
      <c r="G56" s="30">
        <v>4</v>
      </c>
      <c r="H56" s="30">
        <v>0</v>
      </c>
      <c r="I56" s="30">
        <v>8</v>
      </c>
      <c r="J56" s="30">
        <v>40</v>
      </c>
      <c r="K56" s="30">
        <v>1426.666667</v>
      </c>
      <c r="L56" s="30">
        <v>500</v>
      </c>
    </row>
    <row r="57" spans="1:12" x14ac:dyDescent="0.2">
      <c r="A57" s="19" t="s">
        <v>858</v>
      </c>
      <c r="B57" s="20">
        <v>3</v>
      </c>
      <c r="C57" s="20">
        <v>0</v>
      </c>
      <c r="D57" s="20">
        <v>1</v>
      </c>
      <c r="E57" s="20">
        <v>0</v>
      </c>
      <c r="F57" s="20">
        <v>0</v>
      </c>
      <c r="G57" s="20">
        <v>0</v>
      </c>
      <c r="H57" s="20">
        <v>0</v>
      </c>
      <c r="I57" s="20">
        <v>0</v>
      </c>
      <c r="J57" s="20">
        <v>2</v>
      </c>
      <c r="K57" s="20">
        <v>0</v>
      </c>
      <c r="L57" s="20">
        <v>0</v>
      </c>
    </row>
    <row r="58" spans="1:12" x14ac:dyDescent="0.2">
      <c r="A58" s="21" t="s">
        <v>126</v>
      </c>
      <c r="B58" s="30">
        <v>100</v>
      </c>
      <c r="C58" s="30">
        <v>0</v>
      </c>
      <c r="D58" s="30">
        <v>33.333333000000003</v>
      </c>
      <c r="E58" s="30">
        <v>0</v>
      </c>
      <c r="F58" s="30">
        <v>0</v>
      </c>
      <c r="G58" s="30">
        <v>0</v>
      </c>
      <c r="H58" s="30">
        <v>0</v>
      </c>
      <c r="I58" s="30">
        <v>0</v>
      </c>
      <c r="J58" s="30">
        <v>66.666667000000004</v>
      </c>
      <c r="K58" s="30">
        <v>300</v>
      </c>
      <c r="L58" s="30">
        <v>300</v>
      </c>
    </row>
    <row r="59" spans="1:12" x14ac:dyDescent="0.2">
      <c r="A59" s="19" t="s">
        <v>859</v>
      </c>
      <c r="B59" s="20">
        <v>446</v>
      </c>
      <c r="C59" s="20">
        <v>22</v>
      </c>
      <c r="D59" s="20">
        <v>63</v>
      </c>
      <c r="E59" s="20">
        <v>63</v>
      </c>
      <c r="F59" s="20">
        <v>79</v>
      </c>
      <c r="G59" s="20">
        <v>58</v>
      </c>
      <c r="H59" s="20">
        <v>38</v>
      </c>
      <c r="I59" s="20">
        <v>30</v>
      </c>
      <c r="J59" s="20">
        <v>93</v>
      </c>
      <c r="K59" s="20">
        <v>0</v>
      </c>
      <c r="L59" s="20">
        <v>0</v>
      </c>
    </row>
    <row r="60" spans="1:12" x14ac:dyDescent="0.2">
      <c r="A60" s="21" t="s">
        <v>126</v>
      </c>
      <c r="B60" s="30">
        <v>100</v>
      </c>
      <c r="C60" s="30">
        <v>4.9327350000000001</v>
      </c>
      <c r="D60" s="30">
        <v>14.125560999999999</v>
      </c>
      <c r="E60" s="30">
        <v>14.125560999999999</v>
      </c>
      <c r="F60" s="30">
        <v>17.713004000000002</v>
      </c>
      <c r="G60" s="30">
        <v>13.004484</v>
      </c>
      <c r="H60" s="30">
        <v>8.5201790000000006</v>
      </c>
      <c r="I60" s="30">
        <v>6.7264569999999999</v>
      </c>
      <c r="J60" s="30">
        <v>20.852018000000001</v>
      </c>
      <c r="K60" s="30">
        <v>1743.334278</v>
      </c>
      <c r="L60" s="30">
        <v>1000</v>
      </c>
    </row>
    <row r="61" spans="1:12" x14ac:dyDescent="0.2">
      <c r="A61" s="19" t="s">
        <v>860</v>
      </c>
      <c r="B61" s="20">
        <v>345</v>
      </c>
      <c r="C61" s="20">
        <v>20</v>
      </c>
      <c r="D61" s="20">
        <v>52</v>
      </c>
      <c r="E61" s="20">
        <v>34</v>
      </c>
      <c r="F61" s="20">
        <v>46</v>
      </c>
      <c r="G61" s="20">
        <v>29</v>
      </c>
      <c r="H61" s="20">
        <v>29</v>
      </c>
      <c r="I61" s="20">
        <v>27</v>
      </c>
      <c r="J61" s="20">
        <v>108</v>
      </c>
      <c r="K61" s="20">
        <v>0</v>
      </c>
      <c r="L61" s="20">
        <v>0</v>
      </c>
    </row>
    <row r="62" spans="1:12" x14ac:dyDescent="0.2">
      <c r="A62" s="21" t="s">
        <v>126</v>
      </c>
      <c r="B62" s="30">
        <v>100</v>
      </c>
      <c r="C62" s="30">
        <v>5.7971009999999996</v>
      </c>
      <c r="D62" s="30">
        <v>15.072464</v>
      </c>
      <c r="E62" s="30">
        <v>9.8550719999999998</v>
      </c>
      <c r="F62" s="30">
        <v>13.333333</v>
      </c>
      <c r="G62" s="30">
        <v>8.4057969999999997</v>
      </c>
      <c r="H62" s="30">
        <v>8.4057969999999997</v>
      </c>
      <c r="I62" s="30">
        <v>7.8260870000000002</v>
      </c>
      <c r="J62" s="30">
        <v>31.304348000000001</v>
      </c>
      <c r="K62" s="30">
        <v>1909.6497890000001</v>
      </c>
      <c r="L62" s="30">
        <v>1000</v>
      </c>
    </row>
    <row r="63" spans="1:12" x14ac:dyDescent="0.2">
      <c r="A63" s="19" t="s">
        <v>861</v>
      </c>
      <c r="B63" s="20">
        <v>884</v>
      </c>
      <c r="C63" s="20">
        <v>48</v>
      </c>
      <c r="D63" s="20">
        <v>134</v>
      </c>
      <c r="E63" s="20">
        <v>104</v>
      </c>
      <c r="F63" s="20">
        <v>137</v>
      </c>
      <c r="G63" s="20">
        <v>90</v>
      </c>
      <c r="H63" s="20">
        <v>73</v>
      </c>
      <c r="I63" s="20">
        <v>63</v>
      </c>
      <c r="J63" s="20">
        <v>235</v>
      </c>
      <c r="K63" s="20">
        <v>0</v>
      </c>
      <c r="L63" s="20">
        <v>0</v>
      </c>
    </row>
    <row r="64" spans="1:12" x14ac:dyDescent="0.2">
      <c r="A64" s="21" t="s">
        <v>126</v>
      </c>
      <c r="B64" s="30">
        <v>100</v>
      </c>
      <c r="C64" s="30">
        <v>5.4298640000000002</v>
      </c>
      <c r="D64" s="30">
        <v>15.158371000000001</v>
      </c>
      <c r="E64" s="30">
        <v>11.764706</v>
      </c>
      <c r="F64" s="30">
        <v>15.497738</v>
      </c>
      <c r="G64" s="30">
        <v>10.180994999999999</v>
      </c>
      <c r="H64" s="30">
        <v>8.2579189999999993</v>
      </c>
      <c r="I64" s="30">
        <v>7.1266970000000001</v>
      </c>
      <c r="J64" s="30">
        <v>26.58371</v>
      </c>
      <c r="K64" s="30">
        <v>1782.331279</v>
      </c>
      <c r="L64" s="30">
        <v>1000</v>
      </c>
    </row>
    <row r="65" spans="1:12" x14ac:dyDescent="0.2">
      <c r="A65" s="19" t="s">
        <v>862</v>
      </c>
      <c r="B65" s="20">
        <v>438</v>
      </c>
      <c r="C65" s="20">
        <v>26</v>
      </c>
      <c r="D65" s="20">
        <v>71</v>
      </c>
      <c r="E65" s="20">
        <v>41</v>
      </c>
      <c r="F65" s="20">
        <v>58</v>
      </c>
      <c r="G65" s="20">
        <v>32</v>
      </c>
      <c r="H65" s="20">
        <v>35</v>
      </c>
      <c r="I65" s="20">
        <v>33</v>
      </c>
      <c r="J65" s="20">
        <v>142</v>
      </c>
      <c r="K65" s="20">
        <v>0</v>
      </c>
      <c r="L65" s="20">
        <v>0</v>
      </c>
    </row>
    <row r="66" spans="1:12" x14ac:dyDescent="0.2">
      <c r="A66" s="21" t="s">
        <v>126</v>
      </c>
      <c r="B66" s="30">
        <v>100</v>
      </c>
      <c r="C66" s="30">
        <v>5.9360730000000004</v>
      </c>
      <c r="D66" s="30">
        <v>16.210045999999998</v>
      </c>
      <c r="E66" s="30">
        <v>9.3607309999999995</v>
      </c>
      <c r="F66" s="30">
        <v>13.242008999999999</v>
      </c>
      <c r="G66" s="30">
        <v>7.305936</v>
      </c>
      <c r="H66" s="30">
        <v>7.9908679999999999</v>
      </c>
      <c r="I66" s="30">
        <v>7.5342469999999997</v>
      </c>
      <c r="J66" s="30">
        <v>32.420090999999999</v>
      </c>
      <c r="K66" s="30">
        <v>1828.8378379999999</v>
      </c>
      <c r="L66" s="30">
        <v>1000</v>
      </c>
    </row>
    <row r="67" spans="1:12" x14ac:dyDescent="0.2">
      <c r="A67" s="19" t="s">
        <v>863</v>
      </c>
      <c r="B67" s="20">
        <v>93</v>
      </c>
      <c r="C67" s="20">
        <v>6</v>
      </c>
      <c r="D67" s="20">
        <v>19</v>
      </c>
      <c r="E67" s="20">
        <v>7</v>
      </c>
      <c r="F67" s="20">
        <v>12</v>
      </c>
      <c r="G67" s="20">
        <v>3</v>
      </c>
      <c r="H67" s="20">
        <v>6</v>
      </c>
      <c r="I67" s="20">
        <v>6</v>
      </c>
      <c r="J67" s="20">
        <v>34</v>
      </c>
      <c r="K67" s="20">
        <v>0</v>
      </c>
      <c r="L67" s="20">
        <v>0</v>
      </c>
    </row>
    <row r="68" spans="1:12" x14ac:dyDescent="0.2">
      <c r="A68" s="21" t="s">
        <v>126</v>
      </c>
      <c r="B68" s="30">
        <v>100</v>
      </c>
      <c r="C68" s="30">
        <v>6.451613</v>
      </c>
      <c r="D68" s="30">
        <v>20.430108000000001</v>
      </c>
      <c r="E68" s="30">
        <v>7.5268819999999996</v>
      </c>
      <c r="F68" s="30">
        <v>12.903226</v>
      </c>
      <c r="G68" s="30">
        <v>3.225806</v>
      </c>
      <c r="H68" s="30">
        <v>6.451613</v>
      </c>
      <c r="I68" s="30">
        <v>6.451613</v>
      </c>
      <c r="J68" s="30">
        <v>36.559139999999999</v>
      </c>
      <c r="K68" s="35">
        <v>1504.220339</v>
      </c>
      <c r="L68" s="30">
        <v>500</v>
      </c>
    </row>
    <row r="69" spans="1:12" x14ac:dyDescent="0.2">
      <c r="A69" s="18" t="s">
        <v>865</v>
      </c>
      <c r="B69" s="17">
        <v>178</v>
      </c>
      <c r="C69" s="17">
        <v>15</v>
      </c>
      <c r="D69" s="17">
        <v>32</v>
      </c>
      <c r="E69" s="17">
        <v>20</v>
      </c>
      <c r="F69" s="17">
        <v>26</v>
      </c>
      <c r="G69" s="17">
        <v>23</v>
      </c>
      <c r="H69" s="17">
        <v>15</v>
      </c>
      <c r="I69" s="17">
        <v>11</v>
      </c>
      <c r="J69" s="17">
        <v>36</v>
      </c>
      <c r="K69" s="34">
        <v>0</v>
      </c>
      <c r="L69" s="17">
        <v>0</v>
      </c>
    </row>
    <row r="70" spans="1:12" x14ac:dyDescent="0.2">
      <c r="A70" s="21" t="s">
        <v>126</v>
      </c>
      <c r="B70" s="30">
        <v>100</v>
      </c>
      <c r="C70" s="30">
        <v>8.4269660000000002</v>
      </c>
      <c r="D70" s="30">
        <v>17.977528</v>
      </c>
      <c r="E70" s="30">
        <v>11.235955000000001</v>
      </c>
      <c r="F70" s="30">
        <v>14.606742000000001</v>
      </c>
      <c r="G70" s="30">
        <v>12.921348</v>
      </c>
      <c r="H70" s="30">
        <v>8.4269660000000002</v>
      </c>
      <c r="I70" s="30">
        <v>6.1797750000000002</v>
      </c>
      <c r="J70" s="30">
        <v>20.224719</v>
      </c>
      <c r="K70" s="30">
        <v>1607.2323940000001</v>
      </c>
      <c r="L70" s="30">
        <v>1000</v>
      </c>
    </row>
    <row r="71" spans="1:12" x14ac:dyDescent="0.2">
      <c r="A71" s="19" t="s">
        <v>852</v>
      </c>
      <c r="B71" s="20">
        <v>212</v>
      </c>
      <c r="C71" s="20">
        <v>3</v>
      </c>
      <c r="D71" s="20">
        <v>38</v>
      </c>
      <c r="E71" s="20">
        <v>32</v>
      </c>
      <c r="F71" s="20">
        <v>32</v>
      </c>
      <c r="G71" s="20">
        <v>23</v>
      </c>
      <c r="H71" s="20">
        <v>20</v>
      </c>
      <c r="I71" s="20">
        <v>19</v>
      </c>
      <c r="J71" s="20">
        <v>45</v>
      </c>
      <c r="K71" s="20">
        <v>0</v>
      </c>
      <c r="L71" s="20">
        <v>0</v>
      </c>
    </row>
    <row r="72" spans="1:12" x14ac:dyDescent="0.2">
      <c r="A72" s="21" t="s">
        <v>126</v>
      </c>
      <c r="B72" s="30">
        <v>100</v>
      </c>
      <c r="C72" s="30">
        <v>1.4150940000000001</v>
      </c>
      <c r="D72" s="30">
        <v>17.924527999999999</v>
      </c>
      <c r="E72" s="30">
        <v>15.094340000000001</v>
      </c>
      <c r="F72" s="30">
        <v>15.094340000000001</v>
      </c>
      <c r="G72" s="30">
        <v>10.849057</v>
      </c>
      <c r="H72" s="30">
        <v>9.4339619999999993</v>
      </c>
      <c r="I72" s="30">
        <v>8.9622639999999993</v>
      </c>
      <c r="J72" s="30">
        <v>21.226414999999999</v>
      </c>
      <c r="K72" s="30">
        <v>1854.622754</v>
      </c>
      <c r="L72" s="30">
        <v>1000</v>
      </c>
    </row>
    <row r="73" spans="1:12" x14ac:dyDescent="0.2">
      <c r="A73" s="19" t="s">
        <v>853</v>
      </c>
      <c r="B73" s="20">
        <v>223</v>
      </c>
      <c r="C73" s="20">
        <v>13</v>
      </c>
      <c r="D73" s="20">
        <v>33</v>
      </c>
      <c r="E73" s="20">
        <v>31</v>
      </c>
      <c r="F73" s="20">
        <v>30</v>
      </c>
      <c r="G73" s="20">
        <v>16</v>
      </c>
      <c r="H73" s="20">
        <v>10</v>
      </c>
      <c r="I73" s="20">
        <v>13</v>
      </c>
      <c r="J73" s="20">
        <v>77</v>
      </c>
      <c r="K73" s="20">
        <v>0</v>
      </c>
      <c r="L73" s="20">
        <v>0</v>
      </c>
    </row>
    <row r="74" spans="1:12" x14ac:dyDescent="0.2">
      <c r="A74" s="21" t="s">
        <v>126</v>
      </c>
      <c r="B74" s="30">
        <v>100</v>
      </c>
      <c r="C74" s="30">
        <v>5.8295960000000004</v>
      </c>
      <c r="D74" s="30">
        <v>14.798206</v>
      </c>
      <c r="E74" s="30">
        <v>13.901344999999999</v>
      </c>
      <c r="F74" s="30">
        <v>13.452915000000001</v>
      </c>
      <c r="G74" s="30">
        <v>7.1748880000000002</v>
      </c>
      <c r="H74" s="30">
        <v>4.484305</v>
      </c>
      <c r="I74" s="30">
        <v>5.8295960000000004</v>
      </c>
      <c r="J74" s="30">
        <v>34.529147999999999</v>
      </c>
      <c r="K74" s="30">
        <v>1830.520548</v>
      </c>
      <c r="L74" s="30">
        <v>800</v>
      </c>
    </row>
    <row r="75" spans="1:12" x14ac:dyDescent="0.2">
      <c r="A75" s="19" t="s">
        <v>854</v>
      </c>
      <c r="B75" s="20">
        <v>216</v>
      </c>
      <c r="C75" s="20">
        <v>11</v>
      </c>
      <c r="D75" s="20">
        <v>26</v>
      </c>
      <c r="E75" s="20">
        <v>26</v>
      </c>
      <c r="F75" s="20">
        <v>28</v>
      </c>
      <c r="G75" s="20">
        <v>22</v>
      </c>
      <c r="H75" s="20">
        <v>18</v>
      </c>
      <c r="I75" s="20">
        <v>10</v>
      </c>
      <c r="J75" s="20">
        <v>75</v>
      </c>
      <c r="K75" s="20">
        <v>0</v>
      </c>
      <c r="L75" s="20">
        <v>0</v>
      </c>
    </row>
    <row r="76" spans="1:12" x14ac:dyDescent="0.2">
      <c r="A76" s="21" t="s">
        <v>126</v>
      </c>
      <c r="B76" s="30">
        <v>100</v>
      </c>
      <c r="C76" s="30">
        <v>5.0925929999999999</v>
      </c>
      <c r="D76" s="30">
        <v>12.037037</v>
      </c>
      <c r="E76" s="30">
        <v>12.037037</v>
      </c>
      <c r="F76" s="30">
        <v>12.962963</v>
      </c>
      <c r="G76" s="30">
        <v>10.185185000000001</v>
      </c>
      <c r="H76" s="30">
        <v>8.3333329999999997</v>
      </c>
      <c r="I76" s="30">
        <v>4.6296299999999997</v>
      </c>
      <c r="J76" s="30">
        <v>34.722222000000002</v>
      </c>
      <c r="K76" s="30">
        <v>1553.5460989999999</v>
      </c>
      <c r="L76" s="30">
        <v>1000</v>
      </c>
    </row>
    <row r="77" spans="1:12" x14ac:dyDescent="0.2">
      <c r="A77" s="19" t="s">
        <v>855</v>
      </c>
      <c r="B77" s="20">
        <v>140</v>
      </c>
      <c r="C77" s="20">
        <v>5</v>
      </c>
      <c r="D77" s="20">
        <v>21</v>
      </c>
      <c r="E77" s="20">
        <v>18</v>
      </c>
      <c r="F77" s="20">
        <v>18</v>
      </c>
      <c r="G77" s="20">
        <v>7</v>
      </c>
      <c r="H77" s="20">
        <v>8</v>
      </c>
      <c r="I77" s="20">
        <v>4</v>
      </c>
      <c r="J77" s="20">
        <v>59</v>
      </c>
      <c r="K77" s="20">
        <v>0</v>
      </c>
      <c r="L77" s="20">
        <v>0</v>
      </c>
    </row>
    <row r="78" spans="1:12" x14ac:dyDescent="0.2">
      <c r="A78" s="21" t="s">
        <v>126</v>
      </c>
      <c r="B78" s="30">
        <v>100</v>
      </c>
      <c r="C78" s="30">
        <v>3.5714290000000002</v>
      </c>
      <c r="D78" s="30">
        <v>15</v>
      </c>
      <c r="E78" s="30">
        <v>12.857143000000001</v>
      </c>
      <c r="F78" s="30">
        <v>12.857143000000001</v>
      </c>
      <c r="G78" s="30">
        <v>5</v>
      </c>
      <c r="H78" s="30">
        <v>5.7142860000000004</v>
      </c>
      <c r="I78" s="30">
        <v>2.8571430000000002</v>
      </c>
      <c r="J78" s="30">
        <v>42.142856999999999</v>
      </c>
      <c r="K78" s="30">
        <v>1287.2839509999999</v>
      </c>
      <c r="L78" s="30">
        <v>800</v>
      </c>
    </row>
    <row r="79" spans="1:12" x14ac:dyDescent="0.2">
      <c r="A79" s="19" t="s">
        <v>856</v>
      </c>
      <c r="B79" s="20">
        <v>72</v>
      </c>
      <c r="C79" s="20">
        <v>3</v>
      </c>
      <c r="D79" s="20">
        <v>12</v>
      </c>
      <c r="E79" s="20">
        <v>10</v>
      </c>
      <c r="F79" s="20">
        <v>8</v>
      </c>
      <c r="G79" s="20">
        <v>4</v>
      </c>
      <c r="H79" s="20">
        <v>6</v>
      </c>
      <c r="I79" s="20">
        <v>3</v>
      </c>
      <c r="J79" s="20">
        <v>26</v>
      </c>
      <c r="K79" s="20">
        <v>0</v>
      </c>
      <c r="L79" s="20">
        <v>0</v>
      </c>
    </row>
    <row r="80" spans="1:12" x14ac:dyDescent="0.2">
      <c r="A80" s="21" t="s">
        <v>126</v>
      </c>
      <c r="B80" s="30">
        <v>100</v>
      </c>
      <c r="C80" s="30">
        <v>4.1666670000000003</v>
      </c>
      <c r="D80" s="30">
        <v>16.666667</v>
      </c>
      <c r="E80" s="30">
        <v>13.888889000000001</v>
      </c>
      <c r="F80" s="30">
        <v>11.111110999999999</v>
      </c>
      <c r="G80" s="30">
        <v>5.5555560000000002</v>
      </c>
      <c r="H80" s="30">
        <v>8.3333329999999997</v>
      </c>
      <c r="I80" s="30">
        <v>4.1666670000000003</v>
      </c>
      <c r="J80" s="30">
        <v>36.111111000000001</v>
      </c>
      <c r="K80" s="30">
        <v>1603.0434780000001</v>
      </c>
      <c r="L80" s="30">
        <v>600</v>
      </c>
    </row>
    <row r="81" spans="1:12" x14ac:dyDescent="0.2">
      <c r="A81" s="19" t="s">
        <v>857</v>
      </c>
      <c r="B81" s="20">
        <v>46</v>
      </c>
      <c r="C81" s="20">
        <v>1</v>
      </c>
      <c r="D81" s="20">
        <v>9</v>
      </c>
      <c r="E81" s="20">
        <v>8</v>
      </c>
      <c r="F81" s="20">
        <v>9</v>
      </c>
      <c r="G81" s="20">
        <v>2</v>
      </c>
      <c r="H81" s="20">
        <v>0</v>
      </c>
      <c r="I81" s="20">
        <v>1</v>
      </c>
      <c r="J81" s="20">
        <v>16</v>
      </c>
      <c r="K81" s="20">
        <v>0</v>
      </c>
      <c r="L81" s="20">
        <v>0</v>
      </c>
    </row>
    <row r="82" spans="1:12" x14ac:dyDescent="0.2">
      <c r="A82" s="21" t="s">
        <v>126</v>
      </c>
      <c r="B82" s="30">
        <v>100</v>
      </c>
      <c r="C82" s="30">
        <v>2.1739130000000002</v>
      </c>
      <c r="D82" s="30">
        <v>19.565217000000001</v>
      </c>
      <c r="E82" s="30">
        <v>17.391304000000002</v>
      </c>
      <c r="F82" s="30">
        <v>19.565217000000001</v>
      </c>
      <c r="G82" s="30">
        <v>4.3478260000000004</v>
      </c>
      <c r="H82" s="30">
        <v>0</v>
      </c>
      <c r="I82" s="30">
        <v>2.1739130000000002</v>
      </c>
      <c r="J82" s="30">
        <v>34.782609000000001</v>
      </c>
      <c r="K82" s="30">
        <v>1025.333333</v>
      </c>
      <c r="L82" s="30">
        <v>500</v>
      </c>
    </row>
    <row r="83" spans="1:12" x14ac:dyDescent="0.2">
      <c r="A83" s="19" t="s">
        <v>858</v>
      </c>
      <c r="B83" s="20">
        <v>8</v>
      </c>
      <c r="C83" s="20">
        <v>0</v>
      </c>
      <c r="D83" s="20">
        <v>4</v>
      </c>
      <c r="E83" s="20">
        <v>0</v>
      </c>
      <c r="F83" s="20">
        <v>2</v>
      </c>
      <c r="G83" s="20">
        <v>0</v>
      </c>
      <c r="H83" s="20">
        <v>0</v>
      </c>
      <c r="I83" s="20">
        <v>0</v>
      </c>
      <c r="J83" s="20">
        <v>2</v>
      </c>
      <c r="K83" s="20">
        <v>0</v>
      </c>
      <c r="L83" s="20">
        <v>0</v>
      </c>
    </row>
    <row r="84" spans="1:12" x14ac:dyDescent="0.2">
      <c r="A84" s="21" t="s">
        <v>126</v>
      </c>
      <c r="B84" s="30">
        <v>100</v>
      </c>
      <c r="C84" s="30">
        <v>0</v>
      </c>
      <c r="D84" s="30">
        <v>50</v>
      </c>
      <c r="E84" s="30">
        <v>0</v>
      </c>
      <c r="F84" s="30">
        <v>25</v>
      </c>
      <c r="G84" s="30">
        <v>0</v>
      </c>
      <c r="H84" s="30">
        <v>0</v>
      </c>
      <c r="I84" s="30">
        <v>0</v>
      </c>
      <c r="J84" s="30">
        <v>25</v>
      </c>
      <c r="K84" s="30">
        <v>475</v>
      </c>
      <c r="L84" s="30">
        <v>250</v>
      </c>
    </row>
    <row r="85" spans="1:12" x14ac:dyDescent="0.2">
      <c r="A85" s="19" t="s">
        <v>859</v>
      </c>
      <c r="B85" s="20">
        <v>435</v>
      </c>
      <c r="C85" s="20">
        <v>16</v>
      </c>
      <c r="D85" s="20">
        <v>71</v>
      </c>
      <c r="E85" s="20">
        <v>63</v>
      </c>
      <c r="F85" s="20">
        <v>62</v>
      </c>
      <c r="G85" s="20">
        <v>39</v>
      </c>
      <c r="H85" s="20">
        <v>30</v>
      </c>
      <c r="I85" s="20">
        <v>32</v>
      </c>
      <c r="J85" s="20">
        <v>122</v>
      </c>
      <c r="K85" s="20">
        <v>0</v>
      </c>
      <c r="L85" s="20">
        <v>0</v>
      </c>
    </row>
    <row r="86" spans="1:12" x14ac:dyDescent="0.2">
      <c r="A86" s="21" t="s">
        <v>126</v>
      </c>
      <c r="B86" s="30">
        <v>100</v>
      </c>
      <c r="C86" s="30">
        <v>3.6781609999999998</v>
      </c>
      <c r="D86" s="30">
        <v>16.321839000000001</v>
      </c>
      <c r="E86" s="30">
        <v>14.482759</v>
      </c>
      <c r="F86" s="30">
        <v>14.252874</v>
      </c>
      <c r="G86" s="30">
        <v>8.9655170000000002</v>
      </c>
      <c r="H86" s="30">
        <v>6.8965519999999998</v>
      </c>
      <c r="I86" s="30">
        <v>7.3563219999999996</v>
      </c>
      <c r="J86" s="30">
        <v>28.045977000000001</v>
      </c>
      <c r="K86" s="30">
        <v>1843.3801920000001</v>
      </c>
      <c r="L86" s="30">
        <v>1000</v>
      </c>
    </row>
    <row r="87" spans="1:12" x14ac:dyDescent="0.2">
      <c r="A87" s="19" t="s">
        <v>860</v>
      </c>
      <c r="B87" s="20">
        <v>356</v>
      </c>
      <c r="C87" s="20">
        <v>16</v>
      </c>
      <c r="D87" s="20">
        <v>47</v>
      </c>
      <c r="E87" s="20">
        <v>44</v>
      </c>
      <c r="F87" s="20">
        <v>46</v>
      </c>
      <c r="G87" s="20">
        <v>29</v>
      </c>
      <c r="H87" s="20">
        <v>26</v>
      </c>
      <c r="I87" s="20">
        <v>14</v>
      </c>
      <c r="J87" s="20">
        <v>134</v>
      </c>
      <c r="K87" s="20">
        <v>0</v>
      </c>
      <c r="L87" s="20">
        <v>0</v>
      </c>
    </row>
    <row r="88" spans="1:12" x14ac:dyDescent="0.2">
      <c r="A88" s="21" t="s">
        <v>126</v>
      </c>
      <c r="B88" s="30">
        <v>100</v>
      </c>
      <c r="C88" s="30">
        <v>4.4943819999999999</v>
      </c>
      <c r="D88" s="30">
        <v>13.202247</v>
      </c>
      <c r="E88" s="30">
        <v>12.359551</v>
      </c>
      <c r="F88" s="30">
        <v>12.921348</v>
      </c>
      <c r="G88" s="30">
        <v>8.1460670000000004</v>
      </c>
      <c r="H88" s="30">
        <v>7.3033710000000003</v>
      </c>
      <c r="I88" s="30">
        <v>3.9325839999999999</v>
      </c>
      <c r="J88" s="30">
        <v>37.640448999999997</v>
      </c>
      <c r="K88" s="30">
        <v>1456.3963960000001</v>
      </c>
      <c r="L88" s="30">
        <v>1000</v>
      </c>
    </row>
    <row r="89" spans="1:12" x14ac:dyDescent="0.2">
      <c r="A89" s="19" t="s">
        <v>861</v>
      </c>
      <c r="B89" s="20">
        <v>917</v>
      </c>
      <c r="C89" s="20">
        <v>36</v>
      </c>
      <c r="D89" s="20">
        <v>143</v>
      </c>
      <c r="E89" s="20">
        <v>125</v>
      </c>
      <c r="F89" s="20">
        <v>127</v>
      </c>
      <c r="G89" s="20">
        <v>74</v>
      </c>
      <c r="H89" s="20">
        <v>62</v>
      </c>
      <c r="I89" s="20">
        <v>50</v>
      </c>
      <c r="J89" s="20">
        <v>300</v>
      </c>
      <c r="K89" s="20">
        <v>0</v>
      </c>
      <c r="L89" s="20">
        <v>0</v>
      </c>
    </row>
    <row r="90" spans="1:12" x14ac:dyDescent="0.2">
      <c r="A90" s="21" t="s">
        <v>126</v>
      </c>
      <c r="B90" s="30">
        <v>100</v>
      </c>
      <c r="C90" s="30">
        <v>3.9258449999999998</v>
      </c>
      <c r="D90" s="30">
        <v>15.594329</v>
      </c>
      <c r="E90" s="30">
        <v>13.631406999999999</v>
      </c>
      <c r="F90" s="30">
        <v>13.849508999999999</v>
      </c>
      <c r="G90" s="30">
        <v>8.0697930000000007</v>
      </c>
      <c r="H90" s="30">
        <v>6.7611780000000001</v>
      </c>
      <c r="I90" s="30">
        <v>5.4525629999999996</v>
      </c>
      <c r="J90" s="30">
        <v>32.715375999999999</v>
      </c>
      <c r="K90" s="30">
        <v>1633.141005</v>
      </c>
      <c r="L90" s="30">
        <v>1000</v>
      </c>
    </row>
    <row r="91" spans="1:12" x14ac:dyDescent="0.2">
      <c r="A91" s="19" t="s">
        <v>862</v>
      </c>
      <c r="B91" s="20">
        <v>482</v>
      </c>
      <c r="C91" s="20">
        <v>20</v>
      </c>
      <c r="D91" s="20">
        <v>72</v>
      </c>
      <c r="E91" s="20">
        <v>62</v>
      </c>
      <c r="F91" s="20">
        <v>65</v>
      </c>
      <c r="G91" s="20">
        <v>35</v>
      </c>
      <c r="H91" s="20">
        <v>32</v>
      </c>
      <c r="I91" s="20">
        <v>18</v>
      </c>
      <c r="J91" s="20">
        <v>178</v>
      </c>
      <c r="K91" s="20">
        <v>0</v>
      </c>
      <c r="L91" s="20">
        <v>0</v>
      </c>
    </row>
    <row r="92" spans="1:12" x14ac:dyDescent="0.2">
      <c r="A92" s="21" t="s">
        <v>126</v>
      </c>
      <c r="B92" s="30">
        <v>100</v>
      </c>
      <c r="C92" s="30">
        <v>4.1493779999999996</v>
      </c>
      <c r="D92" s="30">
        <v>14.937759</v>
      </c>
      <c r="E92" s="30">
        <v>12.863071</v>
      </c>
      <c r="F92" s="30">
        <v>13.485476999999999</v>
      </c>
      <c r="G92" s="30">
        <v>7.2614109999999998</v>
      </c>
      <c r="H92" s="30">
        <v>6.6390039999999999</v>
      </c>
      <c r="I92" s="30">
        <v>3.7344400000000002</v>
      </c>
      <c r="J92" s="30">
        <v>36.929461000000003</v>
      </c>
      <c r="K92" s="30">
        <v>1416.6776319999999</v>
      </c>
      <c r="L92" s="30">
        <v>800</v>
      </c>
    </row>
    <row r="93" spans="1:12" x14ac:dyDescent="0.2">
      <c r="A93" s="19" t="s">
        <v>863</v>
      </c>
      <c r="B93" s="20">
        <v>126</v>
      </c>
      <c r="C93" s="20">
        <v>4</v>
      </c>
      <c r="D93" s="20">
        <v>25</v>
      </c>
      <c r="E93" s="20">
        <v>18</v>
      </c>
      <c r="F93" s="20">
        <v>19</v>
      </c>
      <c r="G93" s="20">
        <v>6</v>
      </c>
      <c r="H93" s="20">
        <v>6</v>
      </c>
      <c r="I93" s="20">
        <v>4</v>
      </c>
      <c r="J93" s="20">
        <v>44</v>
      </c>
      <c r="K93" s="20">
        <v>0</v>
      </c>
      <c r="L93" s="20">
        <v>0</v>
      </c>
    </row>
    <row r="94" spans="1:12" x14ac:dyDescent="0.2">
      <c r="A94" s="21" t="s">
        <v>126</v>
      </c>
      <c r="B94" s="30">
        <v>100</v>
      </c>
      <c r="C94" s="30">
        <v>3.1746029999999998</v>
      </c>
      <c r="D94" s="30">
        <v>19.841270000000002</v>
      </c>
      <c r="E94" s="30">
        <v>14.285714</v>
      </c>
      <c r="F94" s="30">
        <v>15.079364999999999</v>
      </c>
      <c r="G94" s="30">
        <v>4.7619049999999996</v>
      </c>
      <c r="H94" s="30">
        <v>4.7619049999999996</v>
      </c>
      <c r="I94" s="30">
        <v>3.1746029999999998</v>
      </c>
      <c r="J94" s="30">
        <v>34.920634999999997</v>
      </c>
      <c r="K94" s="30">
        <v>1309.1463409999999</v>
      </c>
      <c r="L94" s="30">
        <v>500</v>
      </c>
    </row>
    <row r="95" spans="1:12" x14ac:dyDescent="0.2">
      <c r="A95" s="18" t="s">
        <v>866</v>
      </c>
      <c r="B95" s="18"/>
      <c r="C95" s="18"/>
      <c r="D95" s="18"/>
      <c r="E95" s="18"/>
      <c r="F95" s="18"/>
      <c r="G95" s="18"/>
      <c r="H95" s="18"/>
      <c r="I95" s="18"/>
      <c r="J95" s="18"/>
      <c r="K95" s="18"/>
      <c r="L95" s="18"/>
    </row>
    <row r="96" spans="1:12" x14ac:dyDescent="0.2">
      <c r="A96" s="19" t="s">
        <v>130</v>
      </c>
      <c r="B96" s="20">
        <v>151</v>
      </c>
      <c r="C96" s="20">
        <v>12</v>
      </c>
      <c r="D96" s="20">
        <v>29</v>
      </c>
      <c r="E96" s="20">
        <v>14</v>
      </c>
      <c r="F96" s="20">
        <v>17</v>
      </c>
      <c r="G96" s="20">
        <v>16</v>
      </c>
      <c r="H96" s="20">
        <v>12</v>
      </c>
      <c r="I96" s="20">
        <v>11</v>
      </c>
      <c r="J96" s="20">
        <v>40</v>
      </c>
      <c r="K96" s="20">
        <v>0</v>
      </c>
      <c r="L96" s="20">
        <v>0</v>
      </c>
    </row>
    <row r="97" spans="1:12" x14ac:dyDescent="0.2">
      <c r="A97" s="21" t="s">
        <v>126</v>
      </c>
      <c r="B97" s="30">
        <v>100</v>
      </c>
      <c r="C97" s="30">
        <v>7.9470200000000002</v>
      </c>
      <c r="D97" s="30">
        <v>19.205297999999999</v>
      </c>
      <c r="E97" s="30">
        <v>9.2715230000000002</v>
      </c>
      <c r="F97" s="30">
        <v>11.258278000000001</v>
      </c>
      <c r="G97" s="30">
        <v>10.596026</v>
      </c>
      <c r="H97" s="30">
        <v>7.9470200000000002</v>
      </c>
      <c r="I97" s="30">
        <v>7.2847679999999997</v>
      </c>
      <c r="J97" s="30">
        <v>26.490065999999999</v>
      </c>
      <c r="K97" s="30">
        <v>1664.8378379999999</v>
      </c>
      <c r="L97" s="30">
        <v>1000</v>
      </c>
    </row>
    <row r="98" spans="1:12" x14ac:dyDescent="0.2">
      <c r="A98" s="19" t="s">
        <v>131</v>
      </c>
      <c r="B98" s="20">
        <v>1446</v>
      </c>
      <c r="C98" s="20">
        <v>57</v>
      </c>
      <c r="D98" s="20">
        <v>213</v>
      </c>
      <c r="E98" s="20">
        <v>186</v>
      </c>
      <c r="F98" s="20">
        <v>221</v>
      </c>
      <c r="G98" s="20">
        <v>149</v>
      </c>
      <c r="H98" s="20">
        <v>131</v>
      </c>
      <c r="I98" s="20">
        <v>120</v>
      </c>
      <c r="J98" s="20">
        <v>369</v>
      </c>
      <c r="K98" s="20">
        <v>0</v>
      </c>
      <c r="L98" s="20">
        <v>0</v>
      </c>
    </row>
    <row r="99" spans="1:12" x14ac:dyDescent="0.2">
      <c r="A99" s="21" t="s">
        <v>126</v>
      </c>
      <c r="B99" s="30">
        <v>100</v>
      </c>
      <c r="C99" s="30">
        <v>3.9419089999999999</v>
      </c>
      <c r="D99" s="30">
        <v>14.73029</v>
      </c>
      <c r="E99" s="30">
        <v>12.863071</v>
      </c>
      <c r="F99" s="30">
        <v>15.283541</v>
      </c>
      <c r="G99" s="30">
        <v>10.304288</v>
      </c>
      <c r="H99" s="30">
        <v>9.0594739999999998</v>
      </c>
      <c r="I99" s="30">
        <v>8.2987549999999999</v>
      </c>
      <c r="J99" s="30">
        <v>25.518671999999999</v>
      </c>
      <c r="K99" s="30">
        <v>1997.390901</v>
      </c>
      <c r="L99" s="30">
        <v>1000</v>
      </c>
    </row>
    <row r="100" spans="1:12" x14ac:dyDescent="0.2">
      <c r="A100" s="19" t="s">
        <v>392</v>
      </c>
      <c r="B100" s="20">
        <v>150</v>
      </c>
      <c r="C100" s="20">
        <v>24</v>
      </c>
      <c r="D100" s="20">
        <v>35</v>
      </c>
      <c r="E100" s="20">
        <v>17</v>
      </c>
      <c r="F100" s="20">
        <v>18</v>
      </c>
      <c r="G100" s="20">
        <v>12</v>
      </c>
      <c r="H100" s="20">
        <v>8</v>
      </c>
      <c r="I100" s="20">
        <v>1</v>
      </c>
      <c r="J100" s="20">
        <v>35</v>
      </c>
      <c r="K100" s="20">
        <v>0</v>
      </c>
      <c r="L100" s="20">
        <v>0</v>
      </c>
    </row>
    <row r="101" spans="1:12" x14ac:dyDescent="0.2">
      <c r="A101" s="21" t="s">
        <v>126</v>
      </c>
      <c r="B101" s="30">
        <v>100</v>
      </c>
      <c r="C101" s="30">
        <v>16</v>
      </c>
      <c r="D101" s="30">
        <v>23.333333</v>
      </c>
      <c r="E101" s="30">
        <v>11.333333</v>
      </c>
      <c r="F101" s="30">
        <v>12</v>
      </c>
      <c r="G101" s="30">
        <v>8</v>
      </c>
      <c r="H101" s="30">
        <v>5.3333329999999997</v>
      </c>
      <c r="I101" s="30">
        <v>0.66666700000000001</v>
      </c>
      <c r="J101" s="30">
        <v>23.333333</v>
      </c>
      <c r="K101" s="30">
        <v>816.70434799999998</v>
      </c>
      <c r="L101" s="30">
        <v>400</v>
      </c>
    </row>
    <row r="102" spans="1:12" x14ac:dyDescent="0.2">
      <c r="A102" s="19" t="s">
        <v>132</v>
      </c>
      <c r="B102" s="20">
        <v>372</v>
      </c>
      <c r="C102" s="20">
        <v>18</v>
      </c>
      <c r="D102" s="20">
        <v>64</v>
      </c>
      <c r="E102" s="20">
        <v>48</v>
      </c>
      <c r="F102" s="20">
        <v>47</v>
      </c>
      <c r="G102" s="20">
        <v>25</v>
      </c>
      <c r="H102" s="20">
        <v>20</v>
      </c>
      <c r="I102" s="20">
        <v>13</v>
      </c>
      <c r="J102" s="20">
        <v>137</v>
      </c>
      <c r="K102" s="20">
        <v>0</v>
      </c>
      <c r="L102" s="20">
        <v>0</v>
      </c>
    </row>
    <row r="103" spans="1:12" x14ac:dyDescent="0.2">
      <c r="A103" s="21" t="s">
        <v>126</v>
      </c>
      <c r="B103" s="30">
        <v>100</v>
      </c>
      <c r="C103" s="30">
        <v>4.8387099999999998</v>
      </c>
      <c r="D103" s="30">
        <v>17.204301000000001</v>
      </c>
      <c r="E103" s="30">
        <v>12.903226</v>
      </c>
      <c r="F103" s="30">
        <v>12.634409</v>
      </c>
      <c r="G103" s="30">
        <v>6.7204300000000003</v>
      </c>
      <c r="H103" s="30">
        <v>5.3763439999999996</v>
      </c>
      <c r="I103" s="30">
        <v>3.494624</v>
      </c>
      <c r="J103" s="30">
        <v>36.827956999999998</v>
      </c>
      <c r="K103" s="30">
        <v>1361.8595740000001</v>
      </c>
      <c r="L103" s="30">
        <v>700</v>
      </c>
    </row>
    <row r="104" spans="1:12" x14ac:dyDescent="0.2">
      <c r="A104" s="19" t="s">
        <v>867</v>
      </c>
      <c r="B104" s="20">
        <v>69</v>
      </c>
      <c r="C104" s="20">
        <v>6</v>
      </c>
      <c r="D104" s="20">
        <v>10</v>
      </c>
      <c r="E104" s="20">
        <v>9</v>
      </c>
      <c r="F104" s="20">
        <v>11</v>
      </c>
      <c r="G104" s="20">
        <v>6</v>
      </c>
      <c r="H104" s="20">
        <v>3</v>
      </c>
      <c r="I104" s="20">
        <v>2</v>
      </c>
      <c r="J104" s="20">
        <v>22</v>
      </c>
      <c r="K104" s="20">
        <v>0</v>
      </c>
      <c r="L104" s="20">
        <v>0</v>
      </c>
    </row>
    <row r="105" spans="1:12" x14ac:dyDescent="0.2">
      <c r="A105" s="21" t="s">
        <v>126</v>
      </c>
      <c r="B105" s="30">
        <v>100</v>
      </c>
      <c r="C105" s="30">
        <v>8.6956520000000008</v>
      </c>
      <c r="D105" s="30">
        <v>14.492754</v>
      </c>
      <c r="E105" s="30">
        <v>13.043478</v>
      </c>
      <c r="F105" s="30">
        <v>15.942029</v>
      </c>
      <c r="G105" s="30">
        <v>8.6956520000000008</v>
      </c>
      <c r="H105" s="30">
        <v>4.3478260000000004</v>
      </c>
      <c r="I105" s="30">
        <v>2.8985509999999999</v>
      </c>
      <c r="J105" s="30">
        <v>31.884058</v>
      </c>
      <c r="K105" s="35">
        <v>1141.2765959999999</v>
      </c>
      <c r="L105" s="30">
        <v>600</v>
      </c>
    </row>
    <row r="106" spans="1:12" x14ac:dyDescent="0.2">
      <c r="A106" s="18" t="s">
        <v>133</v>
      </c>
      <c r="B106" s="17">
        <v>92</v>
      </c>
      <c r="C106" s="17">
        <v>10</v>
      </c>
      <c r="D106" s="17">
        <v>19</v>
      </c>
      <c r="E106" s="17">
        <v>7</v>
      </c>
      <c r="F106" s="17">
        <v>10</v>
      </c>
      <c r="G106" s="17">
        <v>8</v>
      </c>
      <c r="H106" s="17">
        <v>5</v>
      </c>
      <c r="I106" s="17">
        <v>8</v>
      </c>
      <c r="J106" s="17">
        <v>25</v>
      </c>
      <c r="K106" s="34">
        <v>0</v>
      </c>
      <c r="L106" s="17">
        <v>0</v>
      </c>
    </row>
    <row r="107" spans="1:12" x14ac:dyDescent="0.2">
      <c r="A107" s="21" t="s">
        <v>126</v>
      </c>
      <c r="B107" s="30">
        <v>100</v>
      </c>
      <c r="C107" s="30">
        <v>10.869565</v>
      </c>
      <c r="D107" s="30">
        <v>20.652173999999999</v>
      </c>
      <c r="E107" s="30">
        <v>7.6086960000000001</v>
      </c>
      <c r="F107" s="30">
        <v>10.869565</v>
      </c>
      <c r="G107" s="30">
        <v>8.6956520000000008</v>
      </c>
      <c r="H107" s="30">
        <v>5.4347830000000004</v>
      </c>
      <c r="I107" s="30">
        <v>8.6956520000000008</v>
      </c>
      <c r="J107" s="30">
        <v>27.173912999999999</v>
      </c>
      <c r="K107" s="30">
        <v>1626.7761190000001</v>
      </c>
      <c r="L107" s="30">
        <v>500</v>
      </c>
    </row>
    <row r="108" spans="1:12" x14ac:dyDescent="0.2">
      <c r="A108" s="19" t="s">
        <v>134</v>
      </c>
      <c r="B108" s="20">
        <v>813</v>
      </c>
      <c r="C108" s="20">
        <v>33</v>
      </c>
      <c r="D108" s="20">
        <v>118</v>
      </c>
      <c r="E108" s="20">
        <v>100</v>
      </c>
      <c r="F108" s="20">
        <v>132</v>
      </c>
      <c r="G108" s="20">
        <v>86</v>
      </c>
      <c r="H108" s="20">
        <v>82</v>
      </c>
      <c r="I108" s="20">
        <v>70</v>
      </c>
      <c r="J108" s="20">
        <v>192</v>
      </c>
      <c r="K108" s="20">
        <v>0</v>
      </c>
      <c r="L108" s="20">
        <v>0</v>
      </c>
    </row>
    <row r="109" spans="1:12" x14ac:dyDescent="0.2">
      <c r="A109" s="21" t="s">
        <v>126</v>
      </c>
      <c r="B109" s="30">
        <v>100</v>
      </c>
      <c r="C109" s="30">
        <v>4.0590409999999997</v>
      </c>
      <c r="D109" s="30">
        <v>14.514144999999999</v>
      </c>
      <c r="E109" s="30">
        <v>12.300122999999999</v>
      </c>
      <c r="F109" s="30">
        <v>16.236162</v>
      </c>
      <c r="G109" s="30">
        <v>10.578106</v>
      </c>
      <c r="H109" s="30">
        <v>10.086100999999999</v>
      </c>
      <c r="I109" s="30">
        <v>8.6100860000000008</v>
      </c>
      <c r="J109" s="30">
        <v>23.616236000000001</v>
      </c>
      <c r="K109" s="30">
        <v>2088.099839</v>
      </c>
      <c r="L109" s="30">
        <v>1000</v>
      </c>
    </row>
    <row r="110" spans="1:12" x14ac:dyDescent="0.2">
      <c r="A110" s="19" t="s">
        <v>393</v>
      </c>
      <c r="B110" s="20">
        <v>65</v>
      </c>
      <c r="C110" s="20">
        <v>11</v>
      </c>
      <c r="D110" s="20">
        <v>19</v>
      </c>
      <c r="E110" s="20">
        <v>5</v>
      </c>
      <c r="F110" s="20">
        <v>5</v>
      </c>
      <c r="G110" s="20">
        <v>6</v>
      </c>
      <c r="H110" s="20">
        <v>4</v>
      </c>
      <c r="I110" s="20">
        <v>1</v>
      </c>
      <c r="J110" s="20">
        <v>14</v>
      </c>
      <c r="K110" s="20">
        <v>0</v>
      </c>
      <c r="L110" s="20">
        <v>0</v>
      </c>
    </row>
    <row r="111" spans="1:12" x14ac:dyDescent="0.2">
      <c r="A111" s="21" t="s">
        <v>126</v>
      </c>
      <c r="B111" s="30">
        <v>100</v>
      </c>
      <c r="C111" s="30">
        <v>16.923076999999999</v>
      </c>
      <c r="D111" s="30">
        <v>29.230768999999999</v>
      </c>
      <c r="E111" s="30">
        <v>7.6923079999999997</v>
      </c>
      <c r="F111" s="30">
        <v>7.6923079999999997</v>
      </c>
      <c r="G111" s="30">
        <v>9.2307690000000004</v>
      </c>
      <c r="H111" s="30">
        <v>6.1538459999999997</v>
      </c>
      <c r="I111" s="30">
        <v>1.538462</v>
      </c>
      <c r="J111" s="30">
        <v>21.538461999999999</v>
      </c>
      <c r="K111" s="30">
        <v>817.82352900000001</v>
      </c>
      <c r="L111" s="30">
        <v>300</v>
      </c>
    </row>
    <row r="112" spans="1:12" x14ac:dyDescent="0.2">
      <c r="A112" s="19" t="s">
        <v>135</v>
      </c>
      <c r="B112" s="20">
        <v>83</v>
      </c>
      <c r="C112" s="20">
        <v>6</v>
      </c>
      <c r="D112" s="20">
        <v>13</v>
      </c>
      <c r="E112" s="20">
        <v>10</v>
      </c>
      <c r="F112" s="20">
        <v>11</v>
      </c>
      <c r="G112" s="20">
        <v>7</v>
      </c>
      <c r="H112" s="20">
        <v>5</v>
      </c>
      <c r="I112" s="20">
        <v>5</v>
      </c>
      <c r="J112" s="20">
        <v>26</v>
      </c>
      <c r="K112" s="20">
        <v>0</v>
      </c>
      <c r="L112" s="20">
        <v>0</v>
      </c>
    </row>
    <row r="113" spans="1:12" x14ac:dyDescent="0.2">
      <c r="A113" s="21" t="s">
        <v>126</v>
      </c>
      <c r="B113" s="30">
        <v>100</v>
      </c>
      <c r="C113" s="30">
        <v>7.2289159999999999</v>
      </c>
      <c r="D113" s="30">
        <v>15.662651</v>
      </c>
      <c r="E113" s="30">
        <v>12.048192999999999</v>
      </c>
      <c r="F113" s="30">
        <v>13.253012</v>
      </c>
      <c r="G113" s="30">
        <v>8.4337350000000004</v>
      </c>
      <c r="H113" s="30">
        <v>6.0240960000000001</v>
      </c>
      <c r="I113" s="30">
        <v>6.0240960000000001</v>
      </c>
      <c r="J113" s="30">
        <v>31.325301</v>
      </c>
      <c r="K113" s="30">
        <v>1559.2456139999999</v>
      </c>
      <c r="L113" s="30">
        <v>900</v>
      </c>
    </row>
    <row r="114" spans="1:12" x14ac:dyDescent="0.2">
      <c r="A114" s="19" t="s">
        <v>868</v>
      </c>
      <c r="B114" s="20">
        <v>39</v>
      </c>
      <c r="C114" s="20">
        <v>6</v>
      </c>
      <c r="D114" s="20">
        <v>7</v>
      </c>
      <c r="E114" s="20">
        <v>6</v>
      </c>
      <c r="F114" s="20">
        <v>3</v>
      </c>
      <c r="G114" s="20">
        <v>4</v>
      </c>
      <c r="H114" s="20">
        <v>1</v>
      </c>
      <c r="I114" s="20">
        <v>2</v>
      </c>
      <c r="J114" s="20">
        <v>10</v>
      </c>
      <c r="K114" s="20">
        <v>0</v>
      </c>
      <c r="L114" s="20">
        <v>0</v>
      </c>
    </row>
    <row r="115" spans="1:12" x14ac:dyDescent="0.2">
      <c r="A115" s="21" t="s">
        <v>126</v>
      </c>
      <c r="B115" s="30">
        <v>100</v>
      </c>
      <c r="C115" s="30">
        <v>15.384615</v>
      </c>
      <c r="D115" s="30">
        <v>17.948718</v>
      </c>
      <c r="E115" s="30">
        <v>15.384615</v>
      </c>
      <c r="F115" s="30">
        <v>7.6923079999999997</v>
      </c>
      <c r="G115" s="30">
        <v>10.256410000000001</v>
      </c>
      <c r="H115" s="30">
        <v>2.5641029999999998</v>
      </c>
      <c r="I115" s="30">
        <v>5.1282050000000003</v>
      </c>
      <c r="J115" s="30">
        <v>25.641026</v>
      </c>
      <c r="K115" s="35">
        <v>1062.7586209999999</v>
      </c>
      <c r="L115" s="30">
        <v>500</v>
      </c>
    </row>
    <row r="116" spans="1:12" x14ac:dyDescent="0.2">
      <c r="A116" s="18" t="s">
        <v>136</v>
      </c>
      <c r="B116" s="17">
        <v>59</v>
      </c>
      <c r="C116" s="17">
        <v>2</v>
      </c>
      <c r="D116" s="17">
        <v>10</v>
      </c>
      <c r="E116" s="17">
        <v>7</v>
      </c>
      <c r="F116" s="17">
        <v>7</v>
      </c>
      <c r="G116" s="17">
        <v>8</v>
      </c>
      <c r="H116" s="17">
        <v>7</v>
      </c>
      <c r="I116" s="17">
        <v>3</v>
      </c>
      <c r="J116" s="17">
        <v>15</v>
      </c>
      <c r="K116" s="34">
        <v>0</v>
      </c>
      <c r="L116" s="17">
        <v>0</v>
      </c>
    </row>
    <row r="117" spans="1:12" x14ac:dyDescent="0.2">
      <c r="A117" s="21" t="s">
        <v>126</v>
      </c>
      <c r="B117" s="30">
        <v>100</v>
      </c>
      <c r="C117" s="30">
        <v>3.389831</v>
      </c>
      <c r="D117" s="30">
        <v>16.949152999999999</v>
      </c>
      <c r="E117" s="30">
        <v>11.864407</v>
      </c>
      <c r="F117" s="30">
        <v>11.864407</v>
      </c>
      <c r="G117" s="30">
        <v>13.559322</v>
      </c>
      <c r="H117" s="30">
        <v>11.864407</v>
      </c>
      <c r="I117" s="30">
        <v>5.084746</v>
      </c>
      <c r="J117" s="30">
        <v>25.423729000000002</v>
      </c>
      <c r="K117" s="30">
        <v>1722.7954549999999</v>
      </c>
      <c r="L117" s="30">
        <v>1000</v>
      </c>
    </row>
    <row r="118" spans="1:12" x14ac:dyDescent="0.2">
      <c r="A118" s="19" t="s">
        <v>134</v>
      </c>
      <c r="B118" s="20">
        <v>632</v>
      </c>
      <c r="C118" s="20">
        <v>24</v>
      </c>
      <c r="D118" s="20">
        <v>95</v>
      </c>
      <c r="E118" s="20">
        <v>85</v>
      </c>
      <c r="F118" s="20">
        <v>89</v>
      </c>
      <c r="G118" s="20">
        <v>63</v>
      </c>
      <c r="H118" s="20">
        <v>49</v>
      </c>
      <c r="I118" s="20">
        <v>50</v>
      </c>
      <c r="J118" s="20">
        <v>177</v>
      </c>
      <c r="K118" s="20">
        <v>0</v>
      </c>
      <c r="L118" s="20">
        <v>0</v>
      </c>
    </row>
    <row r="119" spans="1:12" x14ac:dyDescent="0.2">
      <c r="A119" s="21" t="s">
        <v>126</v>
      </c>
      <c r="B119" s="30">
        <v>100</v>
      </c>
      <c r="C119" s="30">
        <v>3.7974679999999998</v>
      </c>
      <c r="D119" s="30">
        <v>15.031646</v>
      </c>
      <c r="E119" s="30">
        <v>13.449367000000001</v>
      </c>
      <c r="F119" s="30">
        <v>14.082278000000001</v>
      </c>
      <c r="G119" s="30">
        <v>9.9683539999999997</v>
      </c>
      <c r="H119" s="30">
        <v>7.7531650000000001</v>
      </c>
      <c r="I119" s="30">
        <v>7.9113920000000002</v>
      </c>
      <c r="J119" s="30">
        <v>28.006329000000001</v>
      </c>
      <c r="K119" s="30">
        <v>1876.659341</v>
      </c>
      <c r="L119" s="30">
        <v>1000</v>
      </c>
    </row>
    <row r="120" spans="1:12" x14ac:dyDescent="0.2">
      <c r="A120" s="19" t="s">
        <v>393</v>
      </c>
      <c r="B120" s="20">
        <v>85</v>
      </c>
      <c r="C120" s="20">
        <v>13</v>
      </c>
      <c r="D120" s="20">
        <v>16</v>
      </c>
      <c r="E120" s="20">
        <v>12</v>
      </c>
      <c r="F120" s="20">
        <v>13</v>
      </c>
      <c r="G120" s="20">
        <v>6</v>
      </c>
      <c r="H120" s="20">
        <v>4</v>
      </c>
      <c r="I120" s="20">
        <v>0</v>
      </c>
      <c r="J120" s="20">
        <v>21</v>
      </c>
      <c r="K120" s="20">
        <v>0</v>
      </c>
      <c r="L120" s="20">
        <v>0</v>
      </c>
    </row>
    <row r="121" spans="1:12" x14ac:dyDescent="0.2">
      <c r="A121" s="21" t="s">
        <v>126</v>
      </c>
      <c r="B121" s="30">
        <v>100</v>
      </c>
      <c r="C121" s="30">
        <v>15.294117999999999</v>
      </c>
      <c r="D121" s="30">
        <v>18.823529000000001</v>
      </c>
      <c r="E121" s="30">
        <v>14.117647</v>
      </c>
      <c r="F121" s="30">
        <v>15.294117999999999</v>
      </c>
      <c r="G121" s="30">
        <v>7.0588240000000004</v>
      </c>
      <c r="H121" s="30">
        <v>4.7058819999999999</v>
      </c>
      <c r="I121" s="30">
        <v>0</v>
      </c>
      <c r="J121" s="30">
        <v>24.705881999999999</v>
      </c>
      <c r="K121" s="30">
        <v>815.8125</v>
      </c>
      <c r="L121" s="30">
        <v>500</v>
      </c>
    </row>
    <row r="122" spans="1:12" x14ac:dyDescent="0.2">
      <c r="A122" s="19" t="s">
        <v>135</v>
      </c>
      <c r="B122" s="20">
        <v>289</v>
      </c>
      <c r="C122" s="20">
        <v>12</v>
      </c>
      <c r="D122" s="20">
        <v>51</v>
      </c>
      <c r="E122" s="20">
        <v>38</v>
      </c>
      <c r="F122" s="20">
        <v>36</v>
      </c>
      <c r="G122" s="20">
        <v>18</v>
      </c>
      <c r="H122" s="20">
        <v>15</v>
      </c>
      <c r="I122" s="20">
        <v>8</v>
      </c>
      <c r="J122" s="20">
        <v>111</v>
      </c>
      <c r="K122" s="20">
        <v>0</v>
      </c>
      <c r="L122" s="20">
        <v>0</v>
      </c>
    </row>
    <row r="123" spans="1:12" x14ac:dyDescent="0.2">
      <c r="A123" s="21" t="s">
        <v>126</v>
      </c>
      <c r="B123" s="30">
        <v>100</v>
      </c>
      <c r="C123" s="30">
        <v>4.1522490000000003</v>
      </c>
      <c r="D123" s="30">
        <v>17.647058999999999</v>
      </c>
      <c r="E123" s="30">
        <v>13.148789000000001</v>
      </c>
      <c r="F123" s="30">
        <v>12.456747</v>
      </c>
      <c r="G123" s="30">
        <v>6.2283739999999996</v>
      </c>
      <c r="H123" s="30">
        <v>5.1903110000000003</v>
      </c>
      <c r="I123" s="30">
        <v>2.7681659999999999</v>
      </c>
      <c r="J123" s="30">
        <v>38.408304000000001</v>
      </c>
      <c r="K123" s="30">
        <v>1298.651685</v>
      </c>
      <c r="L123" s="30">
        <v>625</v>
      </c>
    </row>
    <row r="124" spans="1:12" x14ac:dyDescent="0.2">
      <c r="A124" s="19" t="s">
        <v>868</v>
      </c>
      <c r="B124" s="20">
        <v>30</v>
      </c>
      <c r="C124" s="20">
        <v>0</v>
      </c>
      <c r="D124" s="20">
        <v>3</v>
      </c>
      <c r="E124" s="20">
        <v>3</v>
      </c>
      <c r="F124" s="20">
        <v>8</v>
      </c>
      <c r="G124" s="20">
        <v>2</v>
      </c>
      <c r="H124" s="20">
        <v>2</v>
      </c>
      <c r="I124" s="20">
        <v>0</v>
      </c>
      <c r="J124" s="20">
        <v>12</v>
      </c>
      <c r="K124" s="20">
        <v>0</v>
      </c>
      <c r="L124" s="20">
        <v>0</v>
      </c>
    </row>
    <row r="125" spans="1:12" x14ac:dyDescent="0.2">
      <c r="A125" s="21" t="s">
        <v>126</v>
      </c>
      <c r="B125" s="30">
        <v>100</v>
      </c>
      <c r="C125" s="30">
        <v>0</v>
      </c>
      <c r="D125" s="30">
        <v>10</v>
      </c>
      <c r="E125" s="30">
        <v>10</v>
      </c>
      <c r="F125" s="30">
        <v>26.666667</v>
      </c>
      <c r="G125" s="30">
        <v>6.6666670000000003</v>
      </c>
      <c r="H125" s="30">
        <v>6.6666670000000003</v>
      </c>
      <c r="I125" s="30">
        <v>0</v>
      </c>
      <c r="J125" s="30">
        <v>40</v>
      </c>
      <c r="K125" s="30">
        <v>1267.7777779999999</v>
      </c>
      <c r="L125" s="30">
        <v>1000</v>
      </c>
    </row>
    <row r="126" spans="1:12" x14ac:dyDescent="0.2">
      <c r="A126" s="18" t="s">
        <v>869</v>
      </c>
      <c r="B126" s="18"/>
      <c r="C126" s="18"/>
      <c r="D126" s="18"/>
      <c r="E126" s="18"/>
      <c r="F126" s="18"/>
      <c r="G126" s="18"/>
      <c r="H126" s="18"/>
      <c r="I126" s="18"/>
      <c r="J126" s="18"/>
      <c r="K126" s="18"/>
      <c r="L126" s="18"/>
    </row>
    <row r="127" spans="1:12" x14ac:dyDescent="0.2">
      <c r="A127" s="19" t="s">
        <v>870</v>
      </c>
      <c r="B127" s="20">
        <v>366</v>
      </c>
      <c r="C127" s="20">
        <v>31</v>
      </c>
      <c r="D127" s="20">
        <v>75</v>
      </c>
      <c r="E127" s="20">
        <v>36</v>
      </c>
      <c r="F127" s="20">
        <v>47</v>
      </c>
      <c r="G127" s="20">
        <v>33</v>
      </c>
      <c r="H127" s="20">
        <v>21</v>
      </c>
      <c r="I127" s="20">
        <v>15</v>
      </c>
      <c r="J127" s="20">
        <v>108</v>
      </c>
      <c r="K127" s="20">
        <v>0</v>
      </c>
      <c r="L127" s="20">
        <v>0</v>
      </c>
    </row>
    <row r="128" spans="1:12" x14ac:dyDescent="0.2">
      <c r="A128" s="21" t="s">
        <v>126</v>
      </c>
      <c r="B128" s="30">
        <v>100</v>
      </c>
      <c r="C128" s="30">
        <v>8.4699449999999992</v>
      </c>
      <c r="D128" s="30">
        <v>20.491803000000001</v>
      </c>
      <c r="E128" s="30">
        <v>9.8360660000000006</v>
      </c>
      <c r="F128" s="30">
        <v>12.841530000000001</v>
      </c>
      <c r="G128" s="30">
        <v>9.0163930000000008</v>
      </c>
      <c r="H128" s="30">
        <v>5.7377050000000001</v>
      </c>
      <c r="I128" s="30">
        <v>4.0983609999999997</v>
      </c>
      <c r="J128" s="30">
        <v>29.508196999999999</v>
      </c>
      <c r="K128" s="30">
        <v>1292.9224810000001</v>
      </c>
      <c r="L128" s="30">
        <v>550</v>
      </c>
    </row>
    <row r="129" spans="1:12" x14ac:dyDescent="0.2">
      <c r="A129" s="19" t="s">
        <v>871</v>
      </c>
      <c r="B129" s="20">
        <v>1212</v>
      </c>
      <c r="C129" s="20">
        <v>43</v>
      </c>
      <c r="D129" s="20">
        <v>170</v>
      </c>
      <c r="E129" s="20">
        <v>165</v>
      </c>
      <c r="F129" s="20">
        <v>192</v>
      </c>
      <c r="G129" s="20">
        <v>126</v>
      </c>
      <c r="H129" s="20">
        <v>116</v>
      </c>
      <c r="I129" s="20">
        <v>103</v>
      </c>
      <c r="J129" s="20">
        <v>297</v>
      </c>
      <c r="K129" s="20">
        <v>0</v>
      </c>
      <c r="L129" s="20">
        <v>0</v>
      </c>
    </row>
    <row r="130" spans="1:12" x14ac:dyDescent="0.2">
      <c r="A130" s="21" t="s">
        <v>126</v>
      </c>
      <c r="B130" s="30">
        <v>100</v>
      </c>
      <c r="C130" s="30">
        <v>3.5478550000000002</v>
      </c>
      <c r="D130" s="30">
        <v>14.026403</v>
      </c>
      <c r="E130" s="30">
        <v>13.613861</v>
      </c>
      <c r="F130" s="30">
        <v>15.841583999999999</v>
      </c>
      <c r="G130" s="30">
        <v>10.396039999999999</v>
      </c>
      <c r="H130" s="30">
        <v>9.5709569999999999</v>
      </c>
      <c r="I130" s="30">
        <v>8.4983500000000003</v>
      </c>
      <c r="J130" s="30">
        <v>24.504950000000001</v>
      </c>
      <c r="K130" s="30">
        <v>2028.7398909999999</v>
      </c>
      <c r="L130" s="30">
        <v>1000</v>
      </c>
    </row>
    <row r="131" spans="1:12" x14ac:dyDescent="0.2">
      <c r="A131" s="19" t="s">
        <v>137</v>
      </c>
      <c r="B131" s="20">
        <v>112</v>
      </c>
      <c r="C131" s="20">
        <v>6</v>
      </c>
      <c r="D131" s="20">
        <v>17</v>
      </c>
      <c r="E131" s="20">
        <v>13</v>
      </c>
      <c r="F131" s="20">
        <v>16</v>
      </c>
      <c r="G131" s="20">
        <v>19</v>
      </c>
      <c r="H131" s="20">
        <v>10</v>
      </c>
      <c r="I131" s="20">
        <v>9</v>
      </c>
      <c r="J131" s="20">
        <v>22</v>
      </c>
      <c r="K131" s="20">
        <v>0</v>
      </c>
      <c r="L131" s="20">
        <v>0</v>
      </c>
    </row>
    <row r="132" spans="1:12" x14ac:dyDescent="0.2">
      <c r="A132" s="21" t="s">
        <v>126</v>
      </c>
      <c r="B132" s="30">
        <v>100</v>
      </c>
      <c r="C132" s="30">
        <v>5.3571429999999998</v>
      </c>
      <c r="D132" s="30">
        <v>15.178571</v>
      </c>
      <c r="E132" s="30">
        <v>11.607143000000001</v>
      </c>
      <c r="F132" s="30">
        <v>14.285714</v>
      </c>
      <c r="G132" s="30">
        <v>16.964286000000001</v>
      </c>
      <c r="H132" s="30">
        <v>8.9285709999999998</v>
      </c>
      <c r="I132" s="30">
        <v>8.0357140000000005</v>
      </c>
      <c r="J132" s="30">
        <v>19.642856999999999</v>
      </c>
      <c r="K132" s="30">
        <v>2158.144444</v>
      </c>
      <c r="L132" s="30">
        <v>1500</v>
      </c>
    </row>
    <row r="133" spans="1:12" x14ac:dyDescent="0.2">
      <c r="A133" s="19" t="s">
        <v>138</v>
      </c>
      <c r="B133" s="20">
        <v>673</v>
      </c>
      <c r="C133" s="20">
        <v>40</v>
      </c>
      <c r="D133" s="20">
        <v>117</v>
      </c>
      <c r="E133" s="20">
        <v>88</v>
      </c>
      <c r="F133" s="20">
        <v>91</v>
      </c>
      <c r="G133" s="20">
        <v>57</v>
      </c>
      <c r="H133" s="20">
        <v>51</v>
      </c>
      <c r="I133" s="20">
        <v>37</v>
      </c>
      <c r="J133" s="20">
        <v>192</v>
      </c>
      <c r="K133" s="20">
        <v>0</v>
      </c>
      <c r="L133" s="20">
        <v>0</v>
      </c>
    </row>
    <row r="134" spans="1:12" x14ac:dyDescent="0.2">
      <c r="A134" s="21" t="s">
        <v>126</v>
      </c>
      <c r="B134" s="30">
        <v>100</v>
      </c>
      <c r="C134" s="30">
        <v>5.9435359999999999</v>
      </c>
      <c r="D134" s="30">
        <v>17.384844000000001</v>
      </c>
      <c r="E134" s="30">
        <v>13.07578</v>
      </c>
      <c r="F134" s="30">
        <v>13.521545</v>
      </c>
      <c r="G134" s="30">
        <v>8.4695389999999993</v>
      </c>
      <c r="H134" s="30">
        <v>7.5780089999999998</v>
      </c>
      <c r="I134" s="30">
        <v>5.4977710000000002</v>
      </c>
      <c r="J134" s="30">
        <v>28.528974999999999</v>
      </c>
      <c r="K134" s="30">
        <v>1612.0769230000001</v>
      </c>
      <c r="L134" s="30">
        <v>800</v>
      </c>
    </row>
    <row r="135" spans="1:12" x14ac:dyDescent="0.2">
      <c r="A135" s="19" t="s">
        <v>872</v>
      </c>
      <c r="B135" s="20">
        <v>75</v>
      </c>
      <c r="C135" s="20">
        <v>7</v>
      </c>
      <c r="D135" s="20">
        <v>17</v>
      </c>
      <c r="E135" s="20">
        <v>14</v>
      </c>
      <c r="F135" s="20">
        <v>11</v>
      </c>
      <c r="G135" s="20">
        <v>7</v>
      </c>
      <c r="H135" s="20">
        <v>3</v>
      </c>
      <c r="I135" s="20">
        <v>2</v>
      </c>
      <c r="J135" s="20">
        <v>14</v>
      </c>
      <c r="K135" s="20">
        <v>0</v>
      </c>
      <c r="L135" s="20">
        <v>0</v>
      </c>
    </row>
    <row r="136" spans="1:12" x14ac:dyDescent="0.2">
      <c r="A136" s="21" t="s">
        <v>126</v>
      </c>
      <c r="B136" s="30">
        <v>100</v>
      </c>
      <c r="C136" s="30">
        <v>9.3333329999999997</v>
      </c>
      <c r="D136" s="30">
        <v>22.666667</v>
      </c>
      <c r="E136" s="30">
        <v>18.666667</v>
      </c>
      <c r="F136" s="30">
        <v>14.666667</v>
      </c>
      <c r="G136" s="30">
        <v>9.3333329999999997</v>
      </c>
      <c r="H136" s="30">
        <v>4</v>
      </c>
      <c r="I136" s="30">
        <v>2.6666669999999999</v>
      </c>
      <c r="J136" s="30">
        <v>18.666667</v>
      </c>
      <c r="K136" s="30">
        <v>1039.5081970000001</v>
      </c>
      <c r="L136" s="30">
        <v>500</v>
      </c>
    </row>
    <row r="137" spans="1:12" x14ac:dyDescent="0.2">
      <c r="A137" s="19" t="s">
        <v>873</v>
      </c>
      <c r="B137" s="20">
        <v>178</v>
      </c>
      <c r="C137" s="20">
        <v>11</v>
      </c>
      <c r="D137" s="20">
        <v>24</v>
      </c>
      <c r="E137" s="20">
        <v>20</v>
      </c>
      <c r="F137" s="20">
        <v>23</v>
      </c>
      <c r="G137" s="20">
        <v>18</v>
      </c>
      <c r="H137" s="20">
        <v>8</v>
      </c>
      <c r="I137" s="20">
        <v>10</v>
      </c>
      <c r="J137" s="20">
        <v>64</v>
      </c>
      <c r="K137" s="20">
        <v>0</v>
      </c>
      <c r="L137" s="20">
        <v>0</v>
      </c>
    </row>
    <row r="138" spans="1:12" x14ac:dyDescent="0.2">
      <c r="A138" s="21" t="s">
        <v>126</v>
      </c>
      <c r="B138" s="30">
        <v>100</v>
      </c>
      <c r="C138" s="30">
        <v>6.1797750000000002</v>
      </c>
      <c r="D138" s="30">
        <v>13.483146</v>
      </c>
      <c r="E138" s="30">
        <v>11.235955000000001</v>
      </c>
      <c r="F138" s="30">
        <v>12.921348</v>
      </c>
      <c r="G138" s="30">
        <v>10.112360000000001</v>
      </c>
      <c r="H138" s="30">
        <v>4.4943819999999999</v>
      </c>
      <c r="I138" s="30">
        <v>5.6179779999999999</v>
      </c>
      <c r="J138" s="30">
        <v>35.955055999999999</v>
      </c>
      <c r="K138" s="30">
        <v>1638.1578950000001</v>
      </c>
      <c r="L138" s="30">
        <v>1000</v>
      </c>
    </row>
    <row r="139" spans="1:12" x14ac:dyDescent="0.2">
      <c r="A139" s="19" t="s">
        <v>1441</v>
      </c>
      <c r="B139" s="20">
        <v>1644</v>
      </c>
      <c r="C139" s="20">
        <v>75</v>
      </c>
      <c r="D139" s="20">
        <v>252</v>
      </c>
      <c r="E139" s="20">
        <v>218</v>
      </c>
      <c r="F139" s="20">
        <v>244</v>
      </c>
      <c r="G139" s="20">
        <v>157</v>
      </c>
      <c r="H139" s="20">
        <v>145</v>
      </c>
      <c r="I139" s="20">
        <v>122</v>
      </c>
      <c r="J139" s="20">
        <v>431</v>
      </c>
      <c r="K139" s="20">
        <v>0</v>
      </c>
      <c r="L139" s="20">
        <v>0</v>
      </c>
    </row>
    <row r="140" spans="1:12" x14ac:dyDescent="0.2">
      <c r="A140" s="21" t="s">
        <v>126</v>
      </c>
      <c r="B140" s="30">
        <v>100</v>
      </c>
      <c r="C140" s="30">
        <v>4.5620440000000002</v>
      </c>
      <c r="D140" s="30">
        <v>15.328467</v>
      </c>
      <c r="E140" s="30">
        <v>13.260341</v>
      </c>
      <c r="F140" s="30">
        <v>14.841849</v>
      </c>
      <c r="G140" s="30">
        <v>9.5498779999999996</v>
      </c>
      <c r="H140" s="30">
        <v>8.8199509999999997</v>
      </c>
      <c r="I140" s="30">
        <v>7.4209250000000004</v>
      </c>
      <c r="J140" s="30">
        <v>26.216545</v>
      </c>
      <c r="K140" s="30">
        <v>1882.3256389999999</v>
      </c>
      <c r="L140" s="30">
        <v>1000</v>
      </c>
    </row>
    <row r="141" spans="1:12" x14ac:dyDescent="0.2">
      <c r="A141" s="18" t="s">
        <v>874</v>
      </c>
      <c r="B141" s="18"/>
      <c r="C141" s="18"/>
      <c r="D141" s="18"/>
      <c r="E141" s="18"/>
      <c r="F141" s="18"/>
      <c r="G141" s="18"/>
      <c r="H141" s="18"/>
      <c r="I141" s="18"/>
      <c r="J141" s="18"/>
      <c r="K141" s="18"/>
      <c r="L141" s="18"/>
    </row>
    <row r="142" spans="1:12" x14ac:dyDescent="0.2">
      <c r="A142" s="21" t="s">
        <v>875</v>
      </c>
      <c r="B142" s="34">
        <v>366</v>
      </c>
      <c r="C142" s="34">
        <v>31</v>
      </c>
      <c r="D142" s="34">
        <v>75</v>
      </c>
      <c r="E142" s="34">
        <v>36</v>
      </c>
      <c r="F142" s="34">
        <v>47</v>
      </c>
      <c r="G142" s="34">
        <v>33</v>
      </c>
      <c r="H142" s="34">
        <v>21</v>
      </c>
      <c r="I142" s="34">
        <v>15</v>
      </c>
      <c r="J142" s="34">
        <v>108</v>
      </c>
      <c r="K142" s="20">
        <v>0</v>
      </c>
      <c r="L142" s="34">
        <v>0</v>
      </c>
    </row>
    <row r="143" spans="1:12" x14ac:dyDescent="0.2">
      <c r="A143" s="21" t="s">
        <v>126</v>
      </c>
      <c r="B143" s="30">
        <v>100</v>
      </c>
      <c r="C143" s="30">
        <v>8.4699449999999992</v>
      </c>
      <c r="D143" s="30">
        <v>20.491803000000001</v>
      </c>
      <c r="E143" s="30">
        <v>9.8360660000000006</v>
      </c>
      <c r="F143" s="30">
        <v>12.841530000000001</v>
      </c>
      <c r="G143" s="30">
        <v>9.0163930000000008</v>
      </c>
      <c r="H143" s="30">
        <v>5.7377050000000001</v>
      </c>
      <c r="I143" s="30">
        <v>4.0983609999999997</v>
      </c>
      <c r="J143" s="30">
        <v>29.508196999999999</v>
      </c>
      <c r="K143" s="30">
        <v>1292.9224810000001</v>
      </c>
      <c r="L143" s="30">
        <v>550</v>
      </c>
    </row>
    <row r="144" spans="1:12" x14ac:dyDescent="0.2">
      <c r="A144" s="21" t="s">
        <v>876</v>
      </c>
      <c r="B144" s="34">
        <v>954</v>
      </c>
      <c r="C144" s="34">
        <v>38</v>
      </c>
      <c r="D144" s="34">
        <v>133</v>
      </c>
      <c r="E144" s="34">
        <v>127</v>
      </c>
      <c r="F144" s="34">
        <v>152</v>
      </c>
      <c r="G144" s="34">
        <v>93</v>
      </c>
      <c r="H144" s="34">
        <v>93</v>
      </c>
      <c r="I144" s="34">
        <v>78</v>
      </c>
      <c r="J144" s="34">
        <v>240</v>
      </c>
      <c r="K144" s="20">
        <v>0</v>
      </c>
      <c r="L144" s="34">
        <v>0</v>
      </c>
    </row>
    <row r="145" spans="1:12" x14ac:dyDescent="0.2">
      <c r="A145" s="21" t="s">
        <v>126</v>
      </c>
      <c r="B145" s="30">
        <v>100</v>
      </c>
      <c r="C145" s="30">
        <v>3.9832290000000001</v>
      </c>
      <c r="D145" s="30">
        <v>13.9413</v>
      </c>
      <c r="E145" s="30">
        <v>13.312369</v>
      </c>
      <c r="F145" s="30">
        <v>15.932914</v>
      </c>
      <c r="G145" s="30">
        <v>9.7484280000000005</v>
      </c>
      <c r="H145" s="30">
        <v>9.7484280000000005</v>
      </c>
      <c r="I145" s="30">
        <v>8.1761009999999992</v>
      </c>
      <c r="J145" s="30">
        <v>25.157233000000002</v>
      </c>
      <c r="K145" s="30">
        <v>1983.7352940000001</v>
      </c>
      <c r="L145" s="30">
        <v>1000</v>
      </c>
    </row>
    <row r="146" spans="1:12" x14ac:dyDescent="0.2">
      <c r="A146" s="19" t="s">
        <v>877</v>
      </c>
      <c r="B146" s="20">
        <v>345</v>
      </c>
      <c r="C146" s="20">
        <v>18</v>
      </c>
      <c r="D146" s="20">
        <v>61</v>
      </c>
      <c r="E146" s="20">
        <v>43</v>
      </c>
      <c r="F146" s="20">
        <v>44</v>
      </c>
      <c r="G146" s="20">
        <v>35</v>
      </c>
      <c r="H146" s="20">
        <v>27</v>
      </c>
      <c r="I146" s="20">
        <v>19</v>
      </c>
      <c r="J146" s="20">
        <v>98</v>
      </c>
      <c r="K146" s="20">
        <v>0</v>
      </c>
      <c r="L146" s="20">
        <v>0</v>
      </c>
    </row>
    <row r="147" spans="1:12" x14ac:dyDescent="0.2">
      <c r="A147" s="21" t="s">
        <v>126</v>
      </c>
      <c r="B147" s="30">
        <v>100</v>
      </c>
      <c r="C147" s="30">
        <v>5.2173910000000001</v>
      </c>
      <c r="D147" s="30">
        <v>17.681159000000001</v>
      </c>
      <c r="E147" s="30">
        <v>12.463768</v>
      </c>
      <c r="F147" s="30">
        <v>12.753622999999999</v>
      </c>
      <c r="G147" s="30">
        <v>10.144928</v>
      </c>
      <c r="H147" s="30">
        <v>7.8260870000000002</v>
      </c>
      <c r="I147" s="30">
        <v>5.5072460000000003</v>
      </c>
      <c r="J147" s="30">
        <v>28.405797</v>
      </c>
      <c r="K147" s="30">
        <v>1775.3846149999999</v>
      </c>
      <c r="L147" s="30">
        <v>1000</v>
      </c>
    </row>
    <row r="148" spans="1:12" x14ac:dyDescent="0.2">
      <c r="A148" s="19" t="s">
        <v>878</v>
      </c>
      <c r="B148" s="20">
        <v>141</v>
      </c>
      <c r="C148" s="20">
        <v>9</v>
      </c>
      <c r="D148" s="20">
        <v>27</v>
      </c>
      <c r="E148" s="20">
        <v>23</v>
      </c>
      <c r="F148" s="20">
        <v>20</v>
      </c>
      <c r="G148" s="20">
        <v>10</v>
      </c>
      <c r="H148" s="20">
        <v>11</v>
      </c>
      <c r="I148" s="20">
        <v>8</v>
      </c>
      <c r="J148" s="20">
        <v>33</v>
      </c>
      <c r="K148" s="20">
        <v>0</v>
      </c>
      <c r="L148" s="20">
        <v>0</v>
      </c>
    </row>
    <row r="149" spans="1:12" x14ac:dyDescent="0.2">
      <c r="A149" s="21" t="s">
        <v>126</v>
      </c>
      <c r="B149" s="30">
        <v>100</v>
      </c>
      <c r="C149" s="30">
        <v>6.3829789999999997</v>
      </c>
      <c r="D149" s="30">
        <v>19.148935999999999</v>
      </c>
      <c r="E149" s="30">
        <v>16.312056999999999</v>
      </c>
      <c r="F149" s="30">
        <v>14.184397000000001</v>
      </c>
      <c r="G149" s="30">
        <v>7.0921989999999999</v>
      </c>
      <c r="H149" s="30">
        <v>7.801418</v>
      </c>
      <c r="I149" s="30">
        <v>5.6737590000000004</v>
      </c>
      <c r="J149" s="30">
        <v>23.404254999999999</v>
      </c>
      <c r="K149" s="30">
        <v>1577.1296299999999</v>
      </c>
      <c r="L149" s="30">
        <v>750</v>
      </c>
    </row>
    <row r="150" spans="1:12" x14ac:dyDescent="0.2">
      <c r="A150" s="19" t="s">
        <v>879</v>
      </c>
      <c r="B150" s="20">
        <v>56</v>
      </c>
      <c r="C150" s="20">
        <v>4</v>
      </c>
      <c r="D150" s="20">
        <v>9</v>
      </c>
      <c r="E150" s="20">
        <v>4</v>
      </c>
      <c r="F150" s="20">
        <v>8</v>
      </c>
      <c r="G150" s="20">
        <v>6</v>
      </c>
      <c r="H150" s="20">
        <v>4</v>
      </c>
      <c r="I150" s="20">
        <v>5</v>
      </c>
      <c r="J150" s="20">
        <v>16</v>
      </c>
      <c r="K150" s="20">
        <v>0</v>
      </c>
      <c r="L150" s="20">
        <v>0</v>
      </c>
    </row>
    <row r="151" spans="1:12" x14ac:dyDescent="0.2">
      <c r="A151" s="21" t="s">
        <v>126</v>
      </c>
      <c r="B151" s="30">
        <v>100</v>
      </c>
      <c r="C151" s="30">
        <v>7.1428570000000002</v>
      </c>
      <c r="D151" s="30">
        <v>16.071428999999998</v>
      </c>
      <c r="E151" s="30">
        <v>7.1428570000000002</v>
      </c>
      <c r="F151" s="30">
        <v>14.285714</v>
      </c>
      <c r="G151" s="30">
        <v>10.714286</v>
      </c>
      <c r="H151" s="30">
        <v>7.1428570000000002</v>
      </c>
      <c r="I151" s="30">
        <v>8.9285709999999998</v>
      </c>
      <c r="J151" s="30">
        <v>28.571428999999998</v>
      </c>
      <c r="K151" s="30">
        <v>1909.6</v>
      </c>
      <c r="L151" s="30">
        <v>1000</v>
      </c>
    </row>
    <row r="152" spans="1:12" x14ac:dyDescent="0.2">
      <c r="A152" s="19" t="s">
        <v>880</v>
      </c>
      <c r="B152" s="20">
        <v>48</v>
      </c>
      <c r="C152" s="20">
        <v>2</v>
      </c>
      <c r="D152" s="20">
        <v>7</v>
      </c>
      <c r="E152" s="20">
        <v>5</v>
      </c>
      <c r="F152" s="20">
        <v>10</v>
      </c>
      <c r="G152" s="20">
        <v>5</v>
      </c>
      <c r="H152" s="20">
        <v>5</v>
      </c>
      <c r="I152" s="20">
        <v>4</v>
      </c>
      <c r="J152" s="20">
        <v>10</v>
      </c>
      <c r="K152" s="20">
        <v>0</v>
      </c>
      <c r="L152" s="20">
        <v>0</v>
      </c>
    </row>
    <row r="153" spans="1:12" x14ac:dyDescent="0.2">
      <c r="A153" s="21" t="s">
        <v>126</v>
      </c>
      <c r="B153" s="30">
        <v>100</v>
      </c>
      <c r="C153" s="30">
        <v>4.1666670000000003</v>
      </c>
      <c r="D153" s="30">
        <v>14.583333</v>
      </c>
      <c r="E153" s="30">
        <v>10.416667</v>
      </c>
      <c r="F153" s="30">
        <v>20.833333</v>
      </c>
      <c r="G153" s="30">
        <v>10.416667</v>
      </c>
      <c r="H153" s="30">
        <v>10.416667</v>
      </c>
      <c r="I153" s="30">
        <v>8.3333329999999997</v>
      </c>
      <c r="J153" s="30">
        <v>20.833333</v>
      </c>
      <c r="K153" s="30">
        <v>1814.2105260000001</v>
      </c>
      <c r="L153" s="30">
        <v>1150</v>
      </c>
    </row>
    <row r="154" spans="1:12" x14ac:dyDescent="0.2">
      <c r="A154" s="19" t="s">
        <v>881</v>
      </c>
      <c r="B154" s="20">
        <v>20</v>
      </c>
      <c r="C154" s="20">
        <v>2</v>
      </c>
      <c r="D154" s="20">
        <v>3</v>
      </c>
      <c r="E154" s="20">
        <v>4</v>
      </c>
      <c r="F154" s="20">
        <v>1</v>
      </c>
      <c r="G154" s="20">
        <v>2</v>
      </c>
      <c r="H154" s="20">
        <v>2</v>
      </c>
      <c r="I154" s="20">
        <v>2</v>
      </c>
      <c r="J154" s="20">
        <v>4</v>
      </c>
      <c r="K154" s="20">
        <v>0</v>
      </c>
      <c r="L154" s="20">
        <v>0</v>
      </c>
    </row>
    <row r="155" spans="1:12" x14ac:dyDescent="0.2">
      <c r="A155" s="21" t="s">
        <v>126</v>
      </c>
      <c r="B155" s="30">
        <v>100</v>
      </c>
      <c r="C155" s="30">
        <v>10</v>
      </c>
      <c r="D155" s="30">
        <v>15</v>
      </c>
      <c r="E155" s="30">
        <v>20</v>
      </c>
      <c r="F155" s="30">
        <v>5</v>
      </c>
      <c r="G155" s="30">
        <v>10</v>
      </c>
      <c r="H155" s="30">
        <v>10</v>
      </c>
      <c r="I155" s="30">
        <v>10</v>
      </c>
      <c r="J155" s="30">
        <v>20</v>
      </c>
      <c r="K155" s="30">
        <v>1833.75</v>
      </c>
      <c r="L155" s="30">
        <v>500</v>
      </c>
    </row>
    <row r="156" spans="1:12" x14ac:dyDescent="0.2">
      <c r="A156" s="19" t="s">
        <v>882</v>
      </c>
      <c r="B156" s="20">
        <v>4</v>
      </c>
      <c r="C156" s="20">
        <v>1</v>
      </c>
      <c r="D156" s="20">
        <v>0</v>
      </c>
      <c r="E156" s="20">
        <v>0</v>
      </c>
      <c r="F156" s="20">
        <v>0</v>
      </c>
      <c r="G156" s="20">
        <v>1</v>
      </c>
      <c r="H156" s="20">
        <v>0</v>
      </c>
      <c r="I156" s="20">
        <v>1</v>
      </c>
      <c r="J156" s="20">
        <v>1</v>
      </c>
      <c r="K156" s="20">
        <v>0</v>
      </c>
      <c r="L156" s="20">
        <v>0</v>
      </c>
    </row>
    <row r="157" spans="1:12" x14ac:dyDescent="0.2">
      <c r="A157" s="21" t="s">
        <v>126</v>
      </c>
      <c r="B157" s="30">
        <v>100</v>
      </c>
      <c r="C157" s="30">
        <v>25</v>
      </c>
      <c r="D157" s="30">
        <v>0</v>
      </c>
      <c r="E157" s="30">
        <v>0</v>
      </c>
      <c r="F157" s="30">
        <v>0</v>
      </c>
      <c r="G157" s="30">
        <v>25</v>
      </c>
      <c r="H157" s="30">
        <v>0</v>
      </c>
      <c r="I157" s="30">
        <v>25</v>
      </c>
      <c r="J157" s="30">
        <v>25</v>
      </c>
      <c r="K157" s="30">
        <v>3333.333333</v>
      </c>
      <c r="L157" s="30">
        <v>2000</v>
      </c>
    </row>
    <row r="158" spans="1:12" x14ac:dyDescent="0.2">
      <c r="A158" s="19" t="s">
        <v>883</v>
      </c>
      <c r="B158" s="20">
        <v>2</v>
      </c>
      <c r="C158" s="20">
        <v>0</v>
      </c>
      <c r="D158" s="20">
        <v>0</v>
      </c>
      <c r="E158" s="20">
        <v>1</v>
      </c>
      <c r="F158" s="20">
        <v>0</v>
      </c>
      <c r="G158" s="20">
        <v>1</v>
      </c>
      <c r="H158" s="20">
        <v>0</v>
      </c>
      <c r="I158" s="20">
        <v>0</v>
      </c>
      <c r="J158" s="20">
        <v>0</v>
      </c>
      <c r="K158" s="20">
        <v>0</v>
      </c>
      <c r="L158" s="20">
        <v>0</v>
      </c>
    </row>
    <row r="159" spans="1:12" x14ac:dyDescent="0.2">
      <c r="A159" s="21" t="s">
        <v>126</v>
      </c>
      <c r="B159" s="30">
        <v>100</v>
      </c>
      <c r="C159" s="30">
        <v>0</v>
      </c>
      <c r="D159" s="30">
        <v>0</v>
      </c>
      <c r="E159" s="30">
        <v>50</v>
      </c>
      <c r="F159" s="30">
        <v>0</v>
      </c>
      <c r="G159" s="30">
        <v>50</v>
      </c>
      <c r="H159" s="30">
        <v>0</v>
      </c>
      <c r="I159" s="30">
        <v>0</v>
      </c>
      <c r="J159" s="30">
        <v>0</v>
      </c>
      <c r="K159" s="30">
        <v>1250</v>
      </c>
      <c r="L159" s="30">
        <v>1250</v>
      </c>
    </row>
    <row r="160" spans="1:12" x14ac:dyDescent="0.2">
      <c r="A160" s="19" t="s">
        <v>884</v>
      </c>
      <c r="B160" s="20">
        <v>2</v>
      </c>
      <c r="C160" s="20">
        <v>0</v>
      </c>
      <c r="D160" s="20">
        <v>0</v>
      </c>
      <c r="E160" s="20">
        <v>0</v>
      </c>
      <c r="F160" s="20">
        <v>1</v>
      </c>
      <c r="G160" s="20">
        <v>0</v>
      </c>
      <c r="H160" s="20">
        <v>0</v>
      </c>
      <c r="I160" s="20">
        <v>0</v>
      </c>
      <c r="J160" s="20">
        <v>1</v>
      </c>
      <c r="K160" s="20">
        <v>0</v>
      </c>
      <c r="L160" s="20">
        <v>0</v>
      </c>
    </row>
    <row r="161" spans="1:12" x14ac:dyDescent="0.2">
      <c r="A161" s="21" t="s">
        <v>126</v>
      </c>
      <c r="B161" s="30">
        <v>100</v>
      </c>
      <c r="C161" s="30">
        <v>0</v>
      </c>
      <c r="D161" s="30">
        <v>0</v>
      </c>
      <c r="E161" s="30">
        <v>0</v>
      </c>
      <c r="F161" s="30">
        <v>50</v>
      </c>
      <c r="G161" s="30">
        <v>0</v>
      </c>
      <c r="H161" s="30">
        <v>0</v>
      </c>
      <c r="I161" s="30">
        <v>0</v>
      </c>
      <c r="J161" s="30">
        <v>50</v>
      </c>
      <c r="K161" s="30">
        <v>1000</v>
      </c>
      <c r="L161" s="30">
        <v>1000</v>
      </c>
    </row>
    <row r="162" spans="1:12" x14ac:dyDescent="0.2">
      <c r="A162" s="19" t="s">
        <v>873</v>
      </c>
      <c r="B162" s="20">
        <v>250</v>
      </c>
      <c r="C162" s="20">
        <v>12</v>
      </c>
      <c r="D162" s="20">
        <v>36</v>
      </c>
      <c r="E162" s="20">
        <v>31</v>
      </c>
      <c r="F162" s="20">
        <v>31</v>
      </c>
      <c r="G162" s="20">
        <v>22</v>
      </c>
      <c r="H162" s="20">
        <v>11</v>
      </c>
      <c r="I162" s="20">
        <v>15</v>
      </c>
      <c r="J162" s="20">
        <v>92</v>
      </c>
      <c r="K162" s="20">
        <v>0</v>
      </c>
      <c r="L162" s="20">
        <v>0</v>
      </c>
    </row>
    <row r="163" spans="1:12" x14ac:dyDescent="0.2">
      <c r="A163" s="21" t="s">
        <v>126</v>
      </c>
      <c r="B163" s="30">
        <v>100</v>
      </c>
      <c r="C163" s="30">
        <v>4.8</v>
      </c>
      <c r="D163" s="30">
        <v>14.4</v>
      </c>
      <c r="E163" s="30">
        <v>12.4</v>
      </c>
      <c r="F163" s="30">
        <v>12.4</v>
      </c>
      <c r="G163" s="30">
        <v>8.8000000000000007</v>
      </c>
      <c r="H163" s="30">
        <v>4.4000000000000004</v>
      </c>
      <c r="I163" s="30">
        <v>6</v>
      </c>
      <c r="J163" s="30">
        <v>36.799999999999997</v>
      </c>
      <c r="K163" s="30">
        <v>1624.113924</v>
      </c>
      <c r="L163" s="30">
        <v>950</v>
      </c>
    </row>
    <row r="164" spans="1:12" x14ac:dyDescent="0.2">
      <c r="A164" s="18" t="s">
        <v>885</v>
      </c>
      <c r="B164" s="18"/>
      <c r="C164" s="18"/>
      <c r="D164" s="18"/>
      <c r="E164" s="18"/>
      <c r="F164" s="18"/>
      <c r="G164" s="18"/>
      <c r="H164" s="18"/>
      <c r="I164" s="18"/>
      <c r="J164" s="18"/>
      <c r="K164" s="18"/>
      <c r="L164" s="18"/>
    </row>
    <row r="165" spans="1:12" x14ac:dyDescent="0.2">
      <c r="A165" s="19" t="s">
        <v>886</v>
      </c>
      <c r="B165" s="20">
        <v>1712</v>
      </c>
      <c r="C165" s="20">
        <v>70</v>
      </c>
      <c r="D165" s="20">
        <v>254</v>
      </c>
      <c r="E165" s="20">
        <v>217</v>
      </c>
      <c r="F165" s="20">
        <v>265</v>
      </c>
      <c r="G165" s="20">
        <v>174</v>
      </c>
      <c r="H165" s="20">
        <v>149</v>
      </c>
      <c r="I165" s="20">
        <v>119</v>
      </c>
      <c r="J165" s="20">
        <v>464</v>
      </c>
      <c r="K165" s="20">
        <v>0</v>
      </c>
      <c r="L165" s="20">
        <v>0</v>
      </c>
    </row>
    <row r="166" spans="1:12" x14ac:dyDescent="0.2">
      <c r="A166" s="21" t="s">
        <v>126</v>
      </c>
      <c r="B166" s="30">
        <v>100</v>
      </c>
      <c r="C166" s="30">
        <v>4.0887849999999997</v>
      </c>
      <c r="D166" s="30">
        <v>14.836449</v>
      </c>
      <c r="E166" s="30">
        <v>12.675234</v>
      </c>
      <c r="F166" s="30">
        <v>15.478972000000001</v>
      </c>
      <c r="G166" s="30">
        <v>10.163551</v>
      </c>
      <c r="H166" s="30">
        <v>8.7032710000000009</v>
      </c>
      <c r="I166" s="30">
        <v>6.9509350000000003</v>
      </c>
      <c r="J166" s="30">
        <v>27.102803999999999</v>
      </c>
      <c r="K166" s="30">
        <v>1842.6642629999999</v>
      </c>
      <c r="L166" s="30">
        <v>1000</v>
      </c>
    </row>
    <row r="167" spans="1:12" x14ac:dyDescent="0.2">
      <c r="A167" s="19" t="s">
        <v>139</v>
      </c>
      <c r="B167" s="20">
        <v>76</v>
      </c>
      <c r="C167" s="20">
        <v>3</v>
      </c>
      <c r="D167" s="20">
        <v>10</v>
      </c>
      <c r="E167" s="20">
        <v>10</v>
      </c>
      <c r="F167" s="20">
        <v>11</v>
      </c>
      <c r="G167" s="20">
        <v>11</v>
      </c>
      <c r="H167" s="20">
        <v>6</v>
      </c>
      <c r="I167" s="20">
        <v>10</v>
      </c>
      <c r="J167" s="20">
        <v>15</v>
      </c>
      <c r="K167" s="20">
        <v>0</v>
      </c>
      <c r="L167" s="20">
        <v>0</v>
      </c>
    </row>
    <row r="168" spans="1:12" x14ac:dyDescent="0.2">
      <c r="A168" s="21" t="s">
        <v>126</v>
      </c>
      <c r="B168" s="30">
        <v>100</v>
      </c>
      <c r="C168" s="30">
        <v>3.947368</v>
      </c>
      <c r="D168" s="30">
        <v>13.157895</v>
      </c>
      <c r="E168" s="30">
        <v>13.157895</v>
      </c>
      <c r="F168" s="30">
        <v>14.473684</v>
      </c>
      <c r="G168" s="30">
        <v>14.473684</v>
      </c>
      <c r="H168" s="30">
        <v>7.8947370000000001</v>
      </c>
      <c r="I168" s="30">
        <v>13.157895</v>
      </c>
      <c r="J168" s="30">
        <v>19.736841999999999</v>
      </c>
      <c r="K168" s="30">
        <v>2404.9180329999999</v>
      </c>
      <c r="L168" s="30">
        <v>1500</v>
      </c>
    </row>
    <row r="169" spans="1:12" x14ac:dyDescent="0.2">
      <c r="A169" s="19" t="s">
        <v>887</v>
      </c>
      <c r="B169" s="20">
        <v>59</v>
      </c>
      <c r="C169" s="20">
        <v>7</v>
      </c>
      <c r="D169" s="20">
        <v>17</v>
      </c>
      <c r="E169" s="20">
        <v>5</v>
      </c>
      <c r="F169" s="20">
        <v>3</v>
      </c>
      <c r="G169" s="20">
        <v>0</v>
      </c>
      <c r="H169" s="20">
        <v>1</v>
      </c>
      <c r="I169" s="20">
        <v>6</v>
      </c>
      <c r="J169" s="20">
        <v>20</v>
      </c>
      <c r="K169" s="20">
        <v>0</v>
      </c>
      <c r="L169" s="20">
        <v>0</v>
      </c>
    </row>
    <row r="170" spans="1:12" x14ac:dyDescent="0.2">
      <c r="A170" s="21" t="s">
        <v>126</v>
      </c>
      <c r="B170" s="30">
        <v>100</v>
      </c>
      <c r="C170" s="30">
        <v>11.864407</v>
      </c>
      <c r="D170" s="30">
        <v>28.813559000000001</v>
      </c>
      <c r="E170" s="30">
        <v>8.4745760000000008</v>
      </c>
      <c r="F170" s="30">
        <v>5.084746</v>
      </c>
      <c r="G170" s="30">
        <v>0</v>
      </c>
      <c r="H170" s="30">
        <v>1.6949149999999999</v>
      </c>
      <c r="I170" s="30">
        <v>10.169492</v>
      </c>
      <c r="J170" s="30">
        <v>33.898305000000001</v>
      </c>
      <c r="K170" s="30">
        <v>2607.5641030000002</v>
      </c>
      <c r="L170" s="30">
        <v>200</v>
      </c>
    </row>
    <row r="171" spans="1:12" x14ac:dyDescent="0.2">
      <c r="A171" s="19" t="s">
        <v>140</v>
      </c>
      <c r="B171" s="20">
        <v>194</v>
      </c>
      <c r="C171" s="20">
        <v>21</v>
      </c>
      <c r="D171" s="20">
        <v>47</v>
      </c>
      <c r="E171" s="20">
        <v>30</v>
      </c>
      <c r="F171" s="20">
        <v>16</v>
      </c>
      <c r="G171" s="20">
        <v>9</v>
      </c>
      <c r="H171" s="20">
        <v>13</v>
      </c>
      <c r="I171" s="20">
        <v>4</v>
      </c>
      <c r="J171" s="20">
        <v>54</v>
      </c>
      <c r="K171" s="20">
        <v>0</v>
      </c>
      <c r="L171" s="20">
        <v>0</v>
      </c>
    </row>
    <row r="172" spans="1:12" x14ac:dyDescent="0.2">
      <c r="A172" s="21" t="s">
        <v>126</v>
      </c>
      <c r="B172" s="30">
        <v>100</v>
      </c>
      <c r="C172" s="30">
        <v>10.824742000000001</v>
      </c>
      <c r="D172" s="30">
        <v>24.226804000000001</v>
      </c>
      <c r="E172" s="30">
        <v>15.463918</v>
      </c>
      <c r="F172" s="30">
        <v>8.2474229999999995</v>
      </c>
      <c r="G172" s="30">
        <v>4.6391749999999998</v>
      </c>
      <c r="H172" s="30">
        <v>6.7010310000000004</v>
      </c>
      <c r="I172" s="30">
        <v>2.0618560000000001</v>
      </c>
      <c r="J172" s="30">
        <v>27.835052000000001</v>
      </c>
      <c r="K172" s="30">
        <v>931.25</v>
      </c>
      <c r="L172" s="30">
        <v>500</v>
      </c>
    </row>
    <row r="173" spans="1:12" x14ac:dyDescent="0.2">
      <c r="A173" s="19" t="s">
        <v>141</v>
      </c>
      <c r="B173" s="20">
        <v>16</v>
      </c>
      <c r="C173" s="20">
        <v>2</v>
      </c>
      <c r="D173" s="20">
        <v>2</v>
      </c>
      <c r="E173" s="20">
        <v>2</v>
      </c>
      <c r="F173" s="20">
        <v>1</v>
      </c>
      <c r="G173" s="20">
        <v>1</v>
      </c>
      <c r="H173" s="20">
        <v>0</v>
      </c>
      <c r="I173" s="20">
        <v>1</v>
      </c>
      <c r="J173" s="20">
        <v>7</v>
      </c>
      <c r="K173" s="20">
        <v>0</v>
      </c>
      <c r="L173" s="20">
        <v>0</v>
      </c>
    </row>
    <row r="174" spans="1:12" x14ac:dyDescent="0.2">
      <c r="A174" s="21" t="s">
        <v>126</v>
      </c>
      <c r="B174" s="30">
        <v>100</v>
      </c>
      <c r="C174" s="30">
        <v>12.5</v>
      </c>
      <c r="D174" s="30">
        <v>12.5</v>
      </c>
      <c r="E174" s="30">
        <v>12.5</v>
      </c>
      <c r="F174" s="30">
        <v>6.25</v>
      </c>
      <c r="G174" s="30">
        <v>6.25</v>
      </c>
      <c r="H174" s="30">
        <v>0</v>
      </c>
      <c r="I174" s="30">
        <v>6.25</v>
      </c>
      <c r="J174" s="30">
        <v>43.75</v>
      </c>
      <c r="K174" s="30">
        <v>1222.2222220000001</v>
      </c>
      <c r="L174" s="30">
        <v>500</v>
      </c>
    </row>
    <row r="175" spans="1:12" x14ac:dyDescent="0.2">
      <c r="A175" s="19" t="s">
        <v>849</v>
      </c>
      <c r="B175" s="20">
        <v>46</v>
      </c>
      <c r="C175" s="20">
        <v>5</v>
      </c>
      <c r="D175" s="20">
        <v>12</v>
      </c>
      <c r="E175" s="20">
        <v>0</v>
      </c>
      <c r="F175" s="20">
        <v>7</v>
      </c>
      <c r="G175" s="20">
        <v>5</v>
      </c>
      <c r="H175" s="20">
        <v>2</v>
      </c>
      <c r="I175" s="20">
        <v>1</v>
      </c>
      <c r="J175" s="20">
        <v>14</v>
      </c>
      <c r="K175" s="20">
        <v>0</v>
      </c>
      <c r="L175" s="20">
        <v>0</v>
      </c>
    </row>
    <row r="176" spans="1:12" x14ac:dyDescent="0.2">
      <c r="A176" s="21" t="s">
        <v>126</v>
      </c>
      <c r="B176" s="30">
        <v>100</v>
      </c>
      <c r="C176" s="30">
        <v>10.869565</v>
      </c>
      <c r="D176" s="30">
        <v>26.086957000000002</v>
      </c>
      <c r="E176" s="30">
        <v>0</v>
      </c>
      <c r="F176" s="30">
        <v>15.217390999999999</v>
      </c>
      <c r="G176" s="30">
        <v>10.869565</v>
      </c>
      <c r="H176" s="30">
        <v>4.3478260000000004</v>
      </c>
      <c r="I176" s="30">
        <v>2.1739130000000002</v>
      </c>
      <c r="J176" s="30">
        <v>30.434782999999999</v>
      </c>
      <c r="K176" s="30">
        <v>1083.4375</v>
      </c>
      <c r="L176" s="30">
        <v>200</v>
      </c>
    </row>
    <row r="177" spans="1:12" x14ac:dyDescent="0.2">
      <c r="A177" s="19" t="s">
        <v>873</v>
      </c>
      <c r="B177" s="20">
        <v>85</v>
      </c>
      <c r="C177" s="20">
        <v>9</v>
      </c>
      <c r="D177" s="20">
        <v>9</v>
      </c>
      <c r="E177" s="20">
        <v>10</v>
      </c>
      <c r="F177" s="20">
        <v>11</v>
      </c>
      <c r="G177" s="20">
        <v>8</v>
      </c>
      <c r="H177" s="20">
        <v>3</v>
      </c>
      <c r="I177" s="20">
        <v>6</v>
      </c>
      <c r="J177" s="20">
        <v>29</v>
      </c>
      <c r="K177" s="20">
        <v>0</v>
      </c>
      <c r="L177" s="20">
        <v>0</v>
      </c>
    </row>
    <row r="178" spans="1:12" x14ac:dyDescent="0.2">
      <c r="A178" s="21" t="s">
        <v>126</v>
      </c>
      <c r="B178" s="30">
        <v>100</v>
      </c>
      <c r="C178" s="30">
        <v>10.588234999999999</v>
      </c>
      <c r="D178" s="30">
        <v>10.588234999999999</v>
      </c>
      <c r="E178" s="30">
        <v>11.764706</v>
      </c>
      <c r="F178" s="30">
        <v>12.941176</v>
      </c>
      <c r="G178" s="30">
        <v>9.4117650000000008</v>
      </c>
      <c r="H178" s="30">
        <v>3.5294120000000002</v>
      </c>
      <c r="I178" s="30">
        <v>7.0588240000000004</v>
      </c>
      <c r="J178" s="30">
        <v>34.117646999999998</v>
      </c>
      <c r="K178" s="30">
        <v>1419.642857</v>
      </c>
      <c r="L178" s="30">
        <v>850</v>
      </c>
    </row>
    <row r="179" spans="1:12" x14ac:dyDescent="0.2">
      <c r="A179" s="18" t="s">
        <v>888</v>
      </c>
      <c r="B179" s="18"/>
      <c r="C179" s="18"/>
      <c r="D179" s="18"/>
      <c r="E179" s="18"/>
      <c r="F179" s="18"/>
      <c r="G179" s="18"/>
      <c r="H179" s="18"/>
      <c r="I179" s="18"/>
      <c r="J179" s="18"/>
      <c r="K179" s="18"/>
      <c r="L179" s="18"/>
    </row>
    <row r="180" spans="1:12" x14ac:dyDescent="0.2">
      <c r="A180" s="19" t="s">
        <v>889</v>
      </c>
      <c r="B180" s="20">
        <v>1212</v>
      </c>
      <c r="C180" s="20">
        <v>45</v>
      </c>
      <c r="D180" s="20">
        <v>143</v>
      </c>
      <c r="E180" s="20">
        <v>161</v>
      </c>
      <c r="F180" s="20">
        <v>218</v>
      </c>
      <c r="G180" s="20">
        <v>154</v>
      </c>
      <c r="H180" s="20">
        <v>119</v>
      </c>
      <c r="I180" s="20">
        <v>109</v>
      </c>
      <c r="J180" s="20">
        <v>263</v>
      </c>
      <c r="K180" s="20">
        <v>0</v>
      </c>
      <c r="L180" s="20">
        <v>0</v>
      </c>
    </row>
    <row r="181" spans="1:12" x14ac:dyDescent="0.2">
      <c r="A181" s="21" t="s">
        <v>126</v>
      </c>
      <c r="B181" s="30">
        <v>100</v>
      </c>
      <c r="C181" s="30">
        <v>3.7128709999999998</v>
      </c>
      <c r="D181" s="30">
        <v>11.798679999999999</v>
      </c>
      <c r="E181" s="30">
        <v>13.283828</v>
      </c>
      <c r="F181" s="30">
        <v>17.986799000000001</v>
      </c>
      <c r="G181" s="30">
        <v>12.706270999999999</v>
      </c>
      <c r="H181" s="30">
        <v>9.8184819999999995</v>
      </c>
      <c r="I181" s="30">
        <v>8.9933990000000001</v>
      </c>
      <c r="J181" s="30">
        <v>21.699670000000001</v>
      </c>
      <c r="K181" s="30">
        <v>2029.484721</v>
      </c>
      <c r="L181" s="30">
        <v>1200</v>
      </c>
    </row>
    <row r="182" spans="1:12" x14ac:dyDescent="0.2">
      <c r="A182" s="19" t="s">
        <v>890</v>
      </c>
      <c r="B182" s="20">
        <v>24</v>
      </c>
      <c r="C182" s="20">
        <v>0</v>
      </c>
      <c r="D182" s="20">
        <v>8</v>
      </c>
      <c r="E182" s="20">
        <v>7</v>
      </c>
      <c r="F182" s="20">
        <v>1</v>
      </c>
      <c r="G182" s="20">
        <v>2</v>
      </c>
      <c r="H182" s="20">
        <v>2</v>
      </c>
      <c r="I182" s="20">
        <v>1</v>
      </c>
      <c r="J182" s="20">
        <v>3</v>
      </c>
      <c r="K182" s="20">
        <v>0</v>
      </c>
      <c r="L182" s="20">
        <v>0</v>
      </c>
    </row>
    <row r="183" spans="1:12" x14ac:dyDescent="0.2">
      <c r="A183" s="21" t="s">
        <v>126</v>
      </c>
      <c r="B183" s="30">
        <v>100</v>
      </c>
      <c r="C183" s="30">
        <v>0</v>
      </c>
      <c r="D183" s="30">
        <v>33.333333000000003</v>
      </c>
      <c r="E183" s="30">
        <v>29.166667</v>
      </c>
      <c r="F183" s="30">
        <v>4.1666670000000003</v>
      </c>
      <c r="G183" s="30">
        <v>8.3333329999999997</v>
      </c>
      <c r="H183" s="30">
        <v>8.3333329999999997</v>
      </c>
      <c r="I183" s="30">
        <v>4.1666670000000003</v>
      </c>
      <c r="J183" s="30">
        <v>12.5</v>
      </c>
      <c r="K183" s="30">
        <v>1027.619048</v>
      </c>
      <c r="L183" s="30">
        <v>500</v>
      </c>
    </row>
    <row r="184" spans="1:12" x14ac:dyDescent="0.2">
      <c r="A184" s="19" t="s">
        <v>891</v>
      </c>
      <c r="B184" s="20">
        <v>76</v>
      </c>
      <c r="C184" s="20">
        <v>7</v>
      </c>
      <c r="D184" s="20">
        <v>18</v>
      </c>
      <c r="E184" s="20">
        <v>14</v>
      </c>
      <c r="F184" s="20">
        <v>5</v>
      </c>
      <c r="G184" s="20">
        <v>6</v>
      </c>
      <c r="H184" s="20">
        <v>5</v>
      </c>
      <c r="I184" s="20">
        <v>1</v>
      </c>
      <c r="J184" s="20">
        <v>20</v>
      </c>
      <c r="K184" s="20">
        <v>0</v>
      </c>
      <c r="L184" s="20">
        <v>0</v>
      </c>
    </row>
    <row r="185" spans="1:12" x14ac:dyDescent="0.2">
      <c r="A185" s="21" t="s">
        <v>126</v>
      </c>
      <c r="B185" s="30">
        <v>100</v>
      </c>
      <c r="C185" s="30">
        <v>9.2105259999999998</v>
      </c>
      <c r="D185" s="30">
        <v>23.684211000000001</v>
      </c>
      <c r="E185" s="30">
        <v>18.421053000000001</v>
      </c>
      <c r="F185" s="30">
        <v>6.5789470000000003</v>
      </c>
      <c r="G185" s="30">
        <v>7.8947370000000001</v>
      </c>
      <c r="H185" s="30">
        <v>6.5789470000000003</v>
      </c>
      <c r="I185" s="30">
        <v>1.3157890000000001</v>
      </c>
      <c r="J185" s="30">
        <v>26.315788999999999</v>
      </c>
      <c r="K185" s="30">
        <v>958.10714299999995</v>
      </c>
      <c r="L185" s="30">
        <v>500</v>
      </c>
    </row>
    <row r="186" spans="1:12" x14ac:dyDescent="0.2">
      <c r="A186" s="19" t="s">
        <v>892</v>
      </c>
      <c r="B186" s="20">
        <v>43</v>
      </c>
      <c r="C186" s="20">
        <v>5</v>
      </c>
      <c r="D186" s="20">
        <v>15</v>
      </c>
      <c r="E186" s="20">
        <v>4</v>
      </c>
      <c r="F186" s="20">
        <v>6</v>
      </c>
      <c r="G186" s="20">
        <v>1</v>
      </c>
      <c r="H186" s="20">
        <v>2</v>
      </c>
      <c r="I186" s="20">
        <v>1</v>
      </c>
      <c r="J186" s="20">
        <v>9</v>
      </c>
      <c r="K186" s="20">
        <v>0</v>
      </c>
      <c r="L186" s="20">
        <v>0</v>
      </c>
    </row>
    <row r="187" spans="1:12" x14ac:dyDescent="0.2">
      <c r="A187" s="21" t="s">
        <v>126</v>
      </c>
      <c r="B187" s="30">
        <v>100</v>
      </c>
      <c r="C187" s="30">
        <v>11.627907</v>
      </c>
      <c r="D187" s="30">
        <v>34.883721000000001</v>
      </c>
      <c r="E187" s="30">
        <v>9.3023260000000008</v>
      </c>
      <c r="F187" s="30">
        <v>13.953488</v>
      </c>
      <c r="G187" s="30">
        <v>2.3255810000000001</v>
      </c>
      <c r="H187" s="30">
        <v>4.6511630000000004</v>
      </c>
      <c r="I187" s="30">
        <v>2.3255810000000001</v>
      </c>
      <c r="J187" s="30">
        <v>20.930233000000001</v>
      </c>
      <c r="K187" s="30">
        <v>792.05882399999996</v>
      </c>
      <c r="L187" s="30">
        <v>275</v>
      </c>
    </row>
    <row r="188" spans="1:12" x14ac:dyDescent="0.2">
      <c r="A188" s="19" t="s">
        <v>893</v>
      </c>
      <c r="B188" s="20">
        <v>14</v>
      </c>
      <c r="C188" s="20">
        <v>0</v>
      </c>
      <c r="D188" s="20">
        <v>3</v>
      </c>
      <c r="E188" s="20">
        <v>2</v>
      </c>
      <c r="F188" s="20">
        <v>1</v>
      </c>
      <c r="G188" s="20">
        <v>0</v>
      </c>
      <c r="H188" s="20">
        <v>4</v>
      </c>
      <c r="I188" s="20">
        <v>2</v>
      </c>
      <c r="J188" s="20">
        <v>2</v>
      </c>
      <c r="K188" s="20">
        <v>0</v>
      </c>
      <c r="L188" s="20">
        <v>0</v>
      </c>
    </row>
    <row r="189" spans="1:12" x14ac:dyDescent="0.2">
      <c r="A189" s="21" t="s">
        <v>126</v>
      </c>
      <c r="B189" s="30">
        <v>100</v>
      </c>
      <c r="C189" s="30">
        <v>0</v>
      </c>
      <c r="D189" s="30">
        <v>21.428571000000002</v>
      </c>
      <c r="E189" s="30">
        <v>14.285714</v>
      </c>
      <c r="F189" s="30">
        <v>7.1428570000000002</v>
      </c>
      <c r="G189" s="30">
        <v>0</v>
      </c>
      <c r="H189" s="30">
        <v>28.571428999999998</v>
      </c>
      <c r="I189" s="30">
        <v>14.285714</v>
      </c>
      <c r="J189" s="30">
        <v>14.285714</v>
      </c>
      <c r="K189" s="30">
        <v>8758.3333330000005</v>
      </c>
      <c r="L189" s="30">
        <v>2200</v>
      </c>
    </row>
    <row r="190" spans="1:12" x14ac:dyDescent="0.2">
      <c r="A190" s="19" t="s">
        <v>894</v>
      </c>
      <c r="B190" s="20">
        <v>5</v>
      </c>
      <c r="C190" s="20">
        <v>0</v>
      </c>
      <c r="D190" s="20">
        <v>1</v>
      </c>
      <c r="E190" s="20">
        <v>1</v>
      </c>
      <c r="F190" s="20">
        <v>1</v>
      </c>
      <c r="G190" s="20">
        <v>0</v>
      </c>
      <c r="H190" s="20">
        <v>0</v>
      </c>
      <c r="I190" s="20">
        <v>1</v>
      </c>
      <c r="J190" s="20">
        <v>1</v>
      </c>
      <c r="K190" s="20">
        <v>0</v>
      </c>
      <c r="L190" s="20">
        <v>0</v>
      </c>
    </row>
    <row r="191" spans="1:12" x14ac:dyDescent="0.2">
      <c r="A191" s="21" t="s">
        <v>126</v>
      </c>
      <c r="B191" s="30">
        <v>100</v>
      </c>
      <c r="C191" s="30">
        <v>0</v>
      </c>
      <c r="D191" s="30">
        <v>20</v>
      </c>
      <c r="E191" s="30">
        <v>20</v>
      </c>
      <c r="F191" s="30">
        <v>20</v>
      </c>
      <c r="G191" s="30">
        <v>0</v>
      </c>
      <c r="H191" s="30">
        <v>0</v>
      </c>
      <c r="I191" s="30">
        <v>20</v>
      </c>
      <c r="J191" s="30">
        <v>20</v>
      </c>
      <c r="K191" s="30">
        <v>1750</v>
      </c>
      <c r="L191" s="30">
        <v>850</v>
      </c>
    </row>
    <row r="192" spans="1:12" x14ac:dyDescent="0.2">
      <c r="A192" s="19" t="s">
        <v>873</v>
      </c>
      <c r="B192" s="20">
        <v>414</v>
      </c>
      <c r="C192" s="20">
        <v>16</v>
      </c>
      <c r="D192" s="20">
        <v>76</v>
      </c>
      <c r="E192" s="20">
        <v>38</v>
      </c>
      <c r="F192" s="20">
        <v>44</v>
      </c>
      <c r="G192" s="20">
        <v>22</v>
      </c>
      <c r="H192" s="20">
        <v>23</v>
      </c>
      <c r="I192" s="20">
        <v>14</v>
      </c>
      <c r="J192" s="20">
        <v>181</v>
      </c>
      <c r="K192" s="20">
        <v>0</v>
      </c>
      <c r="L192" s="20">
        <v>0</v>
      </c>
    </row>
    <row r="193" spans="1:12" x14ac:dyDescent="0.2">
      <c r="A193" s="21" t="s">
        <v>126</v>
      </c>
      <c r="B193" s="30">
        <v>100</v>
      </c>
      <c r="C193" s="30">
        <v>3.8647339999999999</v>
      </c>
      <c r="D193" s="30">
        <v>18.357488</v>
      </c>
      <c r="E193" s="30">
        <v>9.178744</v>
      </c>
      <c r="F193" s="30">
        <v>10.628019</v>
      </c>
      <c r="G193" s="30">
        <v>5.3140099999999997</v>
      </c>
      <c r="H193" s="30">
        <v>5.5555560000000002</v>
      </c>
      <c r="I193" s="30">
        <v>3.381643</v>
      </c>
      <c r="J193" s="30">
        <v>43.719807000000003</v>
      </c>
      <c r="K193" s="30">
        <v>1313.7339059999999</v>
      </c>
      <c r="L193" s="30">
        <v>650</v>
      </c>
    </row>
    <row r="194" spans="1:12" x14ac:dyDescent="0.2">
      <c r="A194" s="18" t="s">
        <v>895</v>
      </c>
      <c r="B194" s="18"/>
      <c r="C194" s="18"/>
      <c r="D194" s="18"/>
      <c r="E194" s="18"/>
      <c r="F194" s="18"/>
      <c r="G194" s="18"/>
      <c r="H194" s="18"/>
      <c r="I194" s="18"/>
      <c r="J194" s="18"/>
      <c r="K194" s="18"/>
      <c r="L194" s="18"/>
    </row>
    <row r="195" spans="1:12" x14ac:dyDescent="0.2">
      <c r="A195" s="19" t="s">
        <v>889</v>
      </c>
      <c r="B195" s="20">
        <v>13</v>
      </c>
      <c r="C195" s="20">
        <v>2</v>
      </c>
      <c r="D195" s="20">
        <v>4</v>
      </c>
      <c r="E195" s="20">
        <v>0</v>
      </c>
      <c r="F195" s="20">
        <v>2</v>
      </c>
      <c r="G195" s="20">
        <v>2</v>
      </c>
      <c r="H195" s="20">
        <v>1</v>
      </c>
      <c r="I195" s="20">
        <v>0</v>
      </c>
      <c r="J195" s="20">
        <v>2</v>
      </c>
      <c r="K195" s="20">
        <v>0</v>
      </c>
      <c r="L195" s="20">
        <v>0</v>
      </c>
    </row>
    <row r="196" spans="1:12" x14ac:dyDescent="0.2">
      <c r="A196" s="21" t="s">
        <v>126</v>
      </c>
      <c r="B196" s="30">
        <v>100</v>
      </c>
      <c r="C196" s="30">
        <v>15.384615</v>
      </c>
      <c r="D196" s="30">
        <v>30.769231000000001</v>
      </c>
      <c r="E196" s="30">
        <v>0</v>
      </c>
      <c r="F196" s="30">
        <v>15.384615</v>
      </c>
      <c r="G196" s="30">
        <v>15.384615</v>
      </c>
      <c r="H196" s="30">
        <v>7.6923079999999997</v>
      </c>
      <c r="I196" s="30">
        <v>0</v>
      </c>
      <c r="J196" s="30">
        <v>15.384615</v>
      </c>
      <c r="K196" s="30">
        <v>876.36363600000004</v>
      </c>
      <c r="L196" s="30">
        <v>200</v>
      </c>
    </row>
    <row r="197" spans="1:12" x14ac:dyDescent="0.2">
      <c r="A197" s="19" t="s">
        <v>890</v>
      </c>
      <c r="B197" s="20">
        <v>89</v>
      </c>
      <c r="C197" s="20">
        <v>16</v>
      </c>
      <c r="D197" s="20">
        <v>29</v>
      </c>
      <c r="E197" s="20">
        <v>9</v>
      </c>
      <c r="F197" s="20">
        <v>3</v>
      </c>
      <c r="G197" s="20">
        <v>3</v>
      </c>
      <c r="H197" s="20">
        <v>2</v>
      </c>
      <c r="I197" s="20">
        <v>3</v>
      </c>
      <c r="J197" s="20">
        <v>24</v>
      </c>
      <c r="K197" s="20">
        <v>0</v>
      </c>
      <c r="L197" s="20">
        <v>0</v>
      </c>
    </row>
    <row r="198" spans="1:12" x14ac:dyDescent="0.2">
      <c r="A198" s="21" t="s">
        <v>126</v>
      </c>
      <c r="B198" s="30">
        <v>100</v>
      </c>
      <c r="C198" s="30">
        <v>17.977528</v>
      </c>
      <c r="D198" s="30">
        <v>32.584269999999997</v>
      </c>
      <c r="E198" s="30">
        <v>10.112360000000001</v>
      </c>
      <c r="F198" s="30">
        <v>3.370787</v>
      </c>
      <c r="G198" s="30">
        <v>3.370787</v>
      </c>
      <c r="H198" s="30">
        <v>2.2471909999999999</v>
      </c>
      <c r="I198" s="30">
        <v>3.370787</v>
      </c>
      <c r="J198" s="30">
        <v>26.966291999999999</v>
      </c>
      <c r="K198" s="30">
        <v>766.907692</v>
      </c>
      <c r="L198" s="30">
        <v>100</v>
      </c>
    </row>
    <row r="199" spans="1:12" x14ac:dyDescent="0.2">
      <c r="A199" s="19" t="s">
        <v>891</v>
      </c>
      <c r="B199" s="20">
        <v>143</v>
      </c>
      <c r="C199" s="20">
        <v>14</v>
      </c>
      <c r="D199" s="20">
        <v>30</v>
      </c>
      <c r="E199" s="20">
        <v>23</v>
      </c>
      <c r="F199" s="20">
        <v>16</v>
      </c>
      <c r="G199" s="20">
        <v>6</v>
      </c>
      <c r="H199" s="20">
        <v>9</v>
      </c>
      <c r="I199" s="20">
        <v>2</v>
      </c>
      <c r="J199" s="20">
        <v>43</v>
      </c>
      <c r="K199" s="20">
        <v>0</v>
      </c>
      <c r="L199" s="20">
        <v>0</v>
      </c>
    </row>
    <row r="200" spans="1:12" x14ac:dyDescent="0.2">
      <c r="A200" s="21" t="s">
        <v>126</v>
      </c>
      <c r="B200" s="30">
        <v>100</v>
      </c>
      <c r="C200" s="30">
        <v>9.7902100000000001</v>
      </c>
      <c r="D200" s="30">
        <v>20.979020999999999</v>
      </c>
      <c r="E200" s="30">
        <v>16.083915999999999</v>
      </c>
      <c r="F200" s="30">
        <v>11.188810999999999</v>
      </c>
      <c r="G200" s="30">
        <v>4.1958039999999999</v>
      </c>
      <c r="H200" s="30">
        <v>6.2937060000000002</v>
      </c>
      <c r="I200" s="30">
        <v>1.398601</v>
      </c>
      <c r="J200" s="30">
        <v>30.069929999999999</v>
      </c>
      <c r="K200" s="30">
        <v>926.17</v>
      </c>
      <c r="L200" s="30">
        <v>500</v>
      </c>
    </row>
    <row r="201" spans="1:12" ht="11.15" customHeight="1" x14ac:dyDescent="0.2">
      <c r="A201" s="19" t="s">
        <v>892</v>
      </c>
      <c r="B201" s="20">
        <v>27</v>
      </c>
      <c r="C201" s="20">
        <v>0</v>
      </c>
      <c r="D201" s="20">
        <v>6</v>
      </c>
      <c r="E201" s="20">
        <v>4</v>
      </c>
      <c r="F201" s="20">
        <v>3</v>
      </c>
      <c r="G201" s="20">
        <v>1</v>
      </c>
      <c r="H201" s="20">
        <v>4</v>
      </c>
      <c r="I201" s="20">
        <v>3</v>
      </c>
      <c r="J201" s="20">
        <v>6</v>
      </c>
      <c r="K201" s="20">
        <v>0</v>
      </c>
      <c r="L201" s="20">
        <v>0</v>
      </c>
    </row>
    <row r="202" spans="1:12" ht="11.15" customHeight="1" x14ac:dyDescent="0.2">
      <c r="A202" s="21" t="s">
        <v>126</v>
      </c>
      <c r="B202" s="30">
        <v>100</v>
      </c>
      <c r="C202" s="30">
        <v>0</v>
      </c>
      <c r="D202" s="30">
        <v>22.222221999999999</v>
      </c>
      <c r="E202" s="30">
        <v>14.814814999999999</v>
      </c>
      <c r="F202" s="30">
        <v>11.111110999999999</v>
      </c>
      <c r="G202" s="30">
        <v>3.7037040000000001</v>
      </c>
      <c r="H202" s="30">
        <v>14.814814999999999</v>
      </c>
      <c r="I202" s="30">
        <v>11.111110999999999</v>
      </c>
      <c r="J202" s="30">
        <v>22.222221999999999</v>
      </c>
      <c r="K202" s="30">
        <v>2897.1428569999998</v>
      </c>
      <c r="L202" s="30">
        <v>1000</v>
      </c>
    </row>
    <row r="203" spans="1:12" ht="11.15" customHeight="1" x14ac:dyDescent="0.2">
      <c r="A203" s="19" t="s">
        <v>893</v>
      </c>
      <c r="B203" s="20">
        <v>5</v>
      </c>
      <c r="C203" s="20">
        <v>1</v>
      </c>
      <c r="D203" s="20">
        <v>1</v>
      </c>
      <c r="E203" s="20">
        <v>0</v>
      </c>
      <c r="F203" s="20">
        <v>1</v>
      </c>
      <c r="G203" s="20">
        <v>0</v>
      </c>
      <c r="H203" s="20">
        <v>0</v>
      </c>
      <c r="I203" s="20">
        <v>1</v>
      </c>
      <c r="J203" s="20">
        <v>1</v>
      </c>
      <c r="K203" s="20">
        <v>0</v>
      </c>
      <c r="L203" s="20">
        <v>0</v>
      </c>
    </row>
    <row r="204" spans="1:12" ht="11.15" customHeight="1" x14ac:dyDescent="0.2">
      <c r="A204" s="21" t="s">
        <v>126</v>
      </c>
      <c r="B204" s="30">
        <v>100</v>
      </c>
      <c r="C204" s="30">
        <v>20</v>
      </c>
      <c r="D204" s="30">
        <v>20</v>
      </c>
      <c r="E204" s="30">
        <v>0</v>
      </c>
      <c r="F204" s="30">
        <v>20</v>
      </c>
      <c r="G204" s="30">
        <v>0</v>
      </c>
      <c r="H204" s="30">
        <v>0</v>
      </c>
      <c r="I204" s="30">
        <v>20</v>
      </c>
      <c r="J204" s="30">
        <v>20</v>
      </c>
      <c r="K204" s="30">
        <v>1552.5</v>
      </c>
      <c r="L204" s="30">
        <v>605</v>
      </c>
    </row>
    <row r="205" spans="1:12" ht="11.15" customHeight="1" x14ac:dyDescent="0.2">
      <c r="A205" s="19" t="s">
        <v>894</v>
      </c>
      <c r="B205" s="20">
        <v>10</v>
      </c>
      <c r="C205" s="20">
        <v>1</v>
      </c>
      <c r="D205" s="20">
        <v>2</v>
      </c>
      <c r="E205" s="20">
        <v>1</v>
      </c>
      <c r="F205" s="20">
        <v>0</v>
      </c>
      <c r="G205" s="20">
        <v>2</v>
      </c>
      <c r="H205" s="20">
        <v>0</v>
      </c>
      <c r="I205" s="20">
        <v>2</v>
      </c>
      <c r="J205" s="20">
        <v>2</v>
      </c>
      <c r="K205" s="20">
        <v>0</v>
      </c>
      <c r="L205" s="20">
        <v>0</v>
      </c>
    </row>
    <row r="206" spans="1:12" ht="11.15" customHeight="1" x14ac:dyDescent="0.2">
      <c r="A206" s="21" t="s">
        <v>126</v>
      </c>
      <c r="B206" s="30">
        <v>100</v>
      </c>
      <c r="C206" s="30">
        <v>10</v>
      </c>
      <c r="D206" s="30">
        <v>20</v>
      </c>
      <c r="E206" s="30">
        <v>10</v>
      </c>
      <c r="F206" s="30">
        <v>0</v>
      </c>
      <c r="G206" s="30">
        <v>20</v>
      </c>
      <c r="H206" s="30">
        <v>0</v>
      </c>
      <c r="I206" s="30">
        <v>20</v>
      </c>
      <c r="J206" s="30">
        <v>20</v>
      </c>
      <c r="K206" s="30">
        <v>5454.25</v>
      </c>
      <c r="L206" s="30">
        <v>1300</v>
      </c>
    </row>
    <row r="207" spans="1:12" ht="11.15" customHeight="1" x14ac:dyDescent="0.2">
      <c r="A207" s="19" t="s">
        <v>873</v>
      </c>
      <c r="B207" s="20">
        <v>28</v>
      </c>
      <c r="C207" s="20">
        <v>1</v>
      </c>
      <c r="D207" s="20">
        <v>6</v>
      </c>
      <c r="E207" s="20">
        <v>0</v>
      </c>
      <c r="F207" s="20">
        <v>2</v>
      </c>
      <c r="G207" s="20">
        <v>1</v>
      </c>
      <c r="H207" s="20">
        <v>0</v>
      </c>
      <c r="I207" s="20">
        <v>1</v>
      </c>
      <c r="J207" s="20">
        <v>17</v>
      </c>
      <c r="K207" s="20">
        <v>0</v>
      </c>
      <c r="L207" s="20">
        <v>0</v>
      </c>
    </row>
    <row r="208" spans="1:12" ht="11.15" customHeight="1" x14ac:dyDescent="0.2">
      <c r="A208" s="21" t="s">
        <v>126</v>
      </c>
      <c r="B208" s="30">
        <v>100</v>
      </c>
      <c r="C208" s="30">
        <v>3.5714290000000002</v>
      </c>
      <c r="D208" s="30">
        <v>21.428571000000002</v>
      </c>
      <c r="E208" s="30">
        <v>0</v>
      </c>
      <c r="F208" s="30">
        <v>7.1428570000000002</v>
      </c>
      <c r="G208" s="30">
        <v>3.5714290000000002</v>
      </c>
      <c r="H208" s="30">
        <v>0</v>
      </c>
      <c r="I208" s="30">
        <v>3.5714290000000002</v>
      </c>
      <c r="J208" s="30">
        <v>60.714286000000001</v>
      </c>
      <c r="K208" s="30">
        <v>1359.090909</v>
      </c>
      <c r="L208" s="30">
        <v>70</v>
      </c>
    </row>
    <row r="209" spans="1:12" ht="11.15" customHeight="1" x14ac:dyDescent="0.2">
      <c r="A209" s="18" t="s">
        <v>142</v>
      </c>
      <c r="B209" s="18"/>
      <c r="C209" s="18"/>
      <c r="D209" s="18"/>
      <c r="E209" s="18"/>
      <c r="F209" s="18"/>
      <c r="G209" s="18"/>
      <c r="H209" s="18"/>
      <c r="I209" s="18"/>
      <c r="J209" s="18"/>
      <c r="K209" s="18"/>
      <c r="L209" s="18"/>
    </row>
    <row r="210" spans="1:12" ht="11.15" customHeight="1" x14ac:dyDescent="0.2">
      <c r="A210" s="19" t="s">
        <v>896</v>
      </c>
      <c r="B210" s="20">
        <v>90</v>
      </c>
      <c r="C210" s="20">
        <v>4</v>
      </c>
      <c r="D210" s="20">
        <v>8</v>
      </c>
      <c r="E210" s="20">
        <v>10</v>
      </c>
      <c r="F210" s="20">
        <v>16</v>
      </c>
      <c r="G210" s="20">
        <v>8</v>
      </c>
      <c r="H210" s="20">
        <v>8</v>
      </c>
      <c r="I210" s="20">
        <v>20</v>
      </c>
      <c r="J210" s="20">
        <v>16</v>
      </c>
      <c r="K210" s="20">
        <v>0</v>
      </c>
      <c r="L210" s="20">
        <v>0</v>
      </c>
    </row>
    <row r="211" spans="1:12" ht="11.15" customHeight="1" x14ac:dyDescent="0.2">
      <c r="A211" s="21" t="s">
        <v>126</v>
      </c>
      <c r="B211" s="30">
        <v>100</v>
      </c>
      <c r="C211" s="30">
        <v>4.4444439999999998</v>
      </c>
      <c r="D211" s="30">
        <v>8.8888890000000007</v>
      </c>
      <c r="E211" s="30">
        <v>11.111110999999999</v>
      </c>
      <c r="F211" s="30">
        <v>17.777778000000001</v>
      </c>
      <c r="G211" s="30">
        <v>8.8888890000000007</v>
      </c>
      <c r="H211" s="30">
        <v>8.8888890000000007</v>
      </c>
      <c r="I211" s="30">
        <v>22.222221999999999</v>
      </c>
      <c r="J211" s="30">
        <v>17.777778000000001</v>
      </c>
      <c r="K211" s="30">
        <v>3738.7027029999999</v>
      </c>
      <c r="L211" s="30">
        <v>1650</v>
      </c>
    </row>
    <row r="212" spans="1:12" ht="11.15" customHeight="1" x14ac:dyDescent="0.2">
      <c r="A212" s="19" t="s">
        <v>897</v>
      </c>
      <c r="B212" s="20">
        <v>307</v>
      </c>
      <c r="C212" s="20">
        <v>10</v>
      </c>
      <c r="D212" s="20">
        <v>48</v>
      </c>
      <c r="E212" s="20">
        <v>31</v>
      </c>
      <c r="F212" s="20">
        <v>52</v>
      </c>
      <c r="G212" s="20">
        <v>51</v>
      </c>
      <c r="H212" s="20">
        <v>32</v>
      </c>
      <c r="I212" s="20">
        <v>35</v>
      </c>
      <c r="J212" s="20">
        <v>48</v>
      </c>
      <c r="K212" s="20">
        <v>0</v>
      </c>
      <c r="L212" s="20">
        <v>0</v>
      </c>
    </row>
    <row r="213" spans="1:12" ht="11.15" customHeight="1" x14ac:dyDescent="0.2">
      <c r="A213" s="21" t="s">
        <v>126</v>
      </c>
      <c r="B213" s="30">
        <v>100</v>
      </c>
      <c r="C213" s="30">
        <v>3.2573289999999999</v>
      </c>
      <c r="D213" s="30">
        <v>15.635179000000001</v>
      </c>
      <c r="E213" s="30">
        <v>10.097720000000001</v>
      </c>
      <c r="F213" s="30">
        <v>16.938110999999999</v>
      </c>
      <c r="G213" s="30">
        <v>16.612378</v>
      </c>
      <c r="H213" s="30">
        <v>10.423453</v>
      </c>
      <c r="I213" s="30">
        <v>11.400651</v>
      </c>
      <c r="J213" s="30">
        <v>15.635179000000001</v>
      </c>
      <c r="K213" s="30">
        <v>2366.2046329999998</v>
      </c>
      <c r="L213" s="30">
        <v>1500</v>
      </c>
    </row>
    <row r="214" spans="1:12" ht="11.15" customHeight="1" x14ac:dyDescent="0.2">
      <c r="A214" s="19" t="s">
        <v>898</v>
      </c>
      <c r="B214" s="20">
        <v>392</v>
      </c>
      <c r="C214" s="20">
        <v>11</v>
      </c>
      <c r="D214" s="20">
        <v>56</v>
      </c>
      <c r="E214" s="20">
        <v>61</v>
      </c>
      <c r="F214" s="20">
        <v>76</v>
      </c>
      <c r="G214" s="20">
        <v>41</v>
      </c>
      <c r="H214" s="20">
        <v>43</v>
      </c>
      <c r="I214" s="20">
        <v>31</v>
      </c>
      <c r="J214" s="20">
        <v>73</v>
      </c>
      <c r="K214" s="20">
        <v>0</v>
      </c>
      <c r="L214" s="20">
        <v>0</v>
      </c>
    </row>
    <row r="215" spans="1:12" ht="11.15" customHeight="1" x14ac:dyDescent="0.2">
      <c r="A215" s="21" t="s">
        <v>126</v>
      </c>
      <c r="B215" s="30">
        <v>100</v>
      </c>
      <c r="C215" s="30">
        <v>2.8061219999999998</v>
      </c>
      <c r="D215" s="30">
        <v>14.285714</v>
      </c>
      <c r="E215" s="30">
        <v>15.561223999999999</v>
      </c>
      <c r="F215" s="30">
        <v>19.387754999999999</v>
      </c>
      <c r="G215" s="30">
        <v>10.459184</v>
      </c>
      <c r="H215" s="30">
        <v>10.969388</v>
      </c>
      <c r="I215" s="30">
        <v>7.9081630000000001</v>
      </c>
      <c r="J215" s="30">
        <v>18.622449</v>
      </c>
      <c r="K215" s="30">
        <v>1952.2413790000001</v>
      </c>
      <c r="L215" s="30">
        <v>1000</v>
      </c>
    </row>
    <row r="216" spans="1:12" ht="11.15" customHeight="1" x14ac:dyDescent="0.2">
      <c r="A216" s="19" t="s">
        <v>899</v>
      </c>
      <c r="B216" s="20">
        <v>379</v>
      </c>
      <c r="C216" s="20">
        <v>22</v>
      </c>
      <c r="D216" s="20">
        <v>58</v>
      </c>
      <c r="E216" s="20">
        <v>47</v>
      </c>
      <c r="F216" s="20">
        <v>36</v>
      </c>
      <c r="G216" s="20">
        <v>36</v>
      </c>
      <c r="H216" s="20">
        <v>35</v>
      </c>
      <c r="I216" s="20">
        <v>25</v>
      </c>
      <c r="J216" s="20">
        <v>120</v>
      </c>
      <c r="K216" s="20">
        <v>0</v>
      </c>
      <c r="L216" s="20">
        <v>0</v>
      </c>
    </row>
    <row r="217" spans="1:12" ht="11.15" customHeight="1" x14ac:dyDescent="0.2">
      <c r="A217" s="21" t="s">
        <v>126</v>
      </c>
      <c r="B217" s="30">
        <v>100</v>
      </c>
      <c r="C217" s="30">
        <v>5.8047490000000002</v>
      </c>
      <c r="D217" s="30">
        <v>15.303430000000001</v>
      </c>
      <c r="E217" s="30">
        <v>12.401054999999999</v>
      </c>
      <c r="F217" s="30">
        <v>9.4986809999999995</v>
      </c>
      <c r="G217" s="30">
        <v>9.4986809999999995</v>
      </c>
      <c r="H217" s="30">
        <v>9.2348280000000003</v>
      </c>
      <c r="I217" s="30">
        <v>6.5963060000000002</v>
      </c>
      <c r="J217" s="30">
        <v>31.662268999999998</v>
      </c>
      <c r="K217" s="30">
        <v>1742.8185329999999</v>
      </c>
      <c r="L217" s="30">
        <v>1000</v>
      </c>
    </row>
    <row r="218" spans="1:12" ht="11.15" customHeight="1" x14ac:dyDescent="0.2">
      <c r="A218" s="19" t="s">
        <v>900</v>
      </c>
      <c r="B218" s="20">
        <v>951</v>
      </c>
      <c r="C218" s="20">
        <v>62</v>
      </c>
      <c r="D218" s="20">
        <v>173</v>
      </c>
      <c r="E218" s="20">
        <v>116</v>
      </c>
      <c r="F218" s="20">
        <v>121</v>
      </c>
      <c r="G218" s="20">
        <v>67</v>
      </c>
      <c r="H218" s="20">
        <v>53</v>
      </c>
      <c r="I218" s="20">
        <v>34</v>
      </c>
      <c r="J218" s="20">
        <v>325</v>
      </c>
      <c r="K218" s="20">
        <v>0</v>
      </c>
      <c r="L218" s="20">
        <v>0</v>
      </c>
    </row>
    <row r="219" spans="1:12" ht="11.15" customHeight="1" x14ac:dyDescent="0.2">
      <c r="A219" s="21" t="s">
        <v>126</v>
      </c>
      <c r="B219" s="30">
        <v>100</v>
      </c>
      <c r="C219" s="30">
        <v>6.5194530000000004</v>
      </c>
      <c r="D219" s="30">
        <v>18.191376999999999</v>
      </c>
      <c r="E219" s="30">
        <v>12.197687</v>
      </c>
      <c r="F219" s="30">
        <v>12.723449</v>
      </c>
      <c r="G219" s="30">
        <v>7.0452159999999999</v>
      </c>
      <c r="H219" s="30">
        <v>5.5730810000000002</v>
      </c>
      <c r="I219" s="30">
        <v>3.5751840000000001</v>
      </c>
      <c r="J219" s="30">
        <v>34.174553000000003</v>
      </c>
      <c r="K219" s="30">
        <v>1257.1709269999999</v>
      </c>
      <c r="L219" s="30">
        <v>600</v>
      </c>
    </row>
    <row r="220" spans="1:12" ht="11.15" customHeight="1" x14ac:dyDescent="0.2">
      <c r="A220" s="19" t="s">
        <v>873</v>
      </c>
      <c r="B220" s="20">
        <v>69</v>
      </c>
      <c r="C220" s="20">
        <v>8</v>
      </c>
      <c r="D220" s="20">
        <v>8</v>
      </c>
      <c r="E220" s="20">
        <v>9</v>
      </c>
      <c r="F220" s="20">
        <v>13</v>
      </c>
      <c r="G220" s="20">
        <v>5</v>
      </c>
      <c r="H220" s="20">
        <v>3</v>
      </c>
      <c r="I220" s="20">
        <v>2</v>
      </c>
      <c r="J220" s="20">
        <v>21</v>
      </c>
      <c r="K220" s="20">
        <v>0</v>
      </c>
      <c r="L220" s="20">
        <v>0</v>
      </c>
    </row>
    <row r="221" spans="1:12" ht="11.15" customHeight="1" x14ac:dyDescent="0.2">
      <c r="A221" s="21" t="s">
        <v>126</v>
      </c>
      <c r="B221" s="30">
        <v>100</v>
      </c>
      <c r="C221" s="30">
        <v>11.594203</v>
      </c>
      <c r="D221" s="30">
        <v>11.594203</v>
      </c>
      <c r="E221" s="30">
        <v>13.043478</v>
      </c>
      <c r="F221" s="30">
        <v>18.840579999999999</v>
      </c>
      <c r="G221" s="30">
        <v>7.2463769999999998</v>
      </c>
      <c r="H221" s="30">
        <v>4.3478260000000004</v>
      </c>
      <c r="I221" s="30">
        <v>2.8985509999999999</v>
      </c>
      <c r="J221" s="30">
        <v>30.434782999999999</v>
      </c>
      <c r="K221" s="30">
        <v>1102.708333</v>
      </c>
      <c r="L221" s="30">
        <v>650</v>
      </c>
    </row>
    <row r="222" spans="1:12" ht="11.15" customHeight="1" x14ac:dyDescent="0.2">
      <c r="A222" s="18" t="s">
        <v>143</v>
      </c>
      <c r="B222" s="18"/>
      <c r="C222" s="18"/>
      <c r="D222" s="18"/>
      <c r="E222" s="18"/>
      <c r="F222" s="18"/>
      <c r="G222" s="18"/>
      <c r="H222" s="18"/>
      <c r="I222" s="18"/>
      <c r="J222" s="18"/>
      <c r="K222" s="18"/>
      <c r="L222" s="18"/>
    </row>
    <row r="223" spans="1:12" ht="11.15" customHeight="1" x14ac:dyDescent="0.2">
      <c r="A223" s="21" t="s">
        <v>901</v>
      </c>
      <c r="B223" s="21"/>
      <c r="C223" s="21"/>
      <c r="D223" s="21"/>
      <c r="E223" s="21"/>
      <c r="F223" s="21"/>
      <c r="G223" s="21"/>
      <c r="H223" s="21"/>
      <c r="I223" s="21"/>
      <c r="J223" s="21"/>
      <c r="K223" s="21"/>
      <c r="L223" s="21"/>
    </row>
    <row r="224" spans="1:12" ht="11.15" customHeight="1" x14ac:dyDescent="0.2">
      <c r="A224" s="19" t="s">
        <v>902</v>
      </c>
      <c r="B224" s="20">
        <v>546</v>
      </c>
      <c r="C224" s="20">
        <v>16</v>
      </c>
      <c r="D224" s="20">
        <v>68</v>
      </c>
      <c r="E224" s="20">
        <v>62</v>
      </c>
      <c r="F224" s="20">
        <v>84</v>
      </c>
      <c r="G224" s="20">
        <v>70</v>
      </c>
      <c r="H224" s="20">
        <v>74</v>
      </c>
      <c r="I224" s="20">
        <v>72</v>
      </c>
      <c r="J224" s="20">
        <v>100</v>
      </c>
      <c r="K224" s="20">
        <v>0</v>
      </c>
      <c r="L224" s="20">
        <v>0</v>
      </c>
    </row>
    <row r="225" spans="1:12" ht="11.15" customHeight="1" x14ac:dyDescent="0.2">
      <c r="A225" s="21" t="s">
        <v>126</v>
      </c>
      <c r="B225" s="30">
        <v>100</v>
      </c>
      <c r="C225" s="30">
        <v>2.9304030000000001</v>
      </c>
      <c r="D225" s="30">
        <v>12.454212</v>
      </c>
      <c r="E225" s="30">
        <v>11.355311</v>
      </c>
      <c r="F225" s="30">
        <v>15.384615</v>
      </c>
      <c r="G225" s="30">
        <v>12.820513</v>
      </c>
      <c r="H225" s="30">
        <v>13.553114000000001</v>
      </c>
      <c r="I225" s="30">
        <v>13.186813000000001</v>
      </c>
      <c r="J225" s="30">
        <v>18.315017999999998</v>
      </c>
      <c r="K225" s="30">
        <v>2700.522422</v>
      </c>
      <c r="L225" s="30">
        <v>1500</v>
      </c>
    </row>
    <row r="226" spans="1:12" ht="11.15" customHeight="1" x14ac:dyDescent="0.2">
      <c r="A226" s="19" t="s">
        <v>903</v>
      </c>
      <c r="B226" s="20">
        <v>531</v>
      </c>
      <c r="C226" s="20">
        <v>15</v>
      </c>
      <c r="D226" s="20">
        <v>86</v>
      </c>
      <c r="E226" s="20">
        <v>76</v>
      </c>
      <c r="F226" s="20">
        <v>92</v>
      </c>
      <c r="G226" s="20">
        <v>61</v>
      </c>
      <c r="H226" s="20">
        <v>53</v>
      </c>
      <c r="I226" s="20">
        <v>36</v>
      </c>
      <c r="J226" s="20">
        <v>112</v>
      </c>
      <c r="K226" s="20">
        <v>0</v>
      </c>
      <c r="L226" s="20">
        <v>0</v>
      </c>
    </row>
    <row r="227" spans="1:12" ht="11.15" customHeight="1" x14ac:dyDescent="0.2">
      <c r="A227" s="21" t="s">
        <v>126</v>
      </c>
      <c r="B227" s="30">
        <v>100</v>
      </c>
      <c r="C227" s="30">
        <v>2.824859</v>
      </c>
      <c r="D227" s="30">
        <v>16.195857</v>
      </c>
      <c r="E227" s="30">
        <v>14.312618000000001</v>
      </c>
      <c r="F227" s="30">
        <v>17.325800000000001</v>
      </c>
      <c r="G227" s="30">
        <v>11.487759</v>
      </c>
      <c r="H227" s="30">
        <v>9.9811680000000003</v>
      </c>
      <c r="I227" s="30">
        <v>6.7796609999999999</v>
      </c>
      <c r="J227" s="30">
        <v>21.092279000000001</v>
      </c>
      <c r="K227" s="30">
        <v>1763.1479710000001</v>
      </c>
      <c r="L227" s="30">
        <v>1000</v>
      </c>
    </row>
    <row r="228" spans="1:12" ht="11.15" customHeight="1" x14ac:dyDescent="0.2">
      <c r="A228" s="19" t="s">
        <v>904</v>
      </c>
      <c r="B228" s="20">
        <v>205</v>
      </c>
      <c r="C228" s="20">
        <v>14</v>
      </c>
      <c r="D228" s="20">
        <v>31</v>
      </c>
      <c r="E228" s="20">
        <v>23</v>
      </c>
      <c r="F228" s="20">
        <v>40</v>
      </c>
      <c r="G228" s="20">
        <v>22</v>
      </c>
      <c r="H228" s="20">
        <v>13</v>
      </c>
      <c r="I228" s="20">
        <v>9</v>
      </c>
      <c r="J228" s="20">
        <v>53</v>
      </c>
      <c r="K228" s="20">
        <v>0</v>
      </c>
      <c r="L228" s="20">
        <v>0</v>
      </c>
    </row>
    <row r="229" spans="1:12" ht="11.15" customHeight="1" x14ac:dyDescent="0.2">
      <c r="A229" s="21" t="s">
        <v>126</v>
      </c>
      <c r="B229" s="30">
        <v>100</v>
      </c>
      <c r="C229" s="30">
        <v>6.8292679999999999</v>
      </c>
      <c r="D229" s="30">
        <v>15.121950999999999</v>
      </c>
      <c r="E229" s="30">
        <v>11.219512</v>
      </c>
      <c r="F229" s="30">
        <v>19.512194999999998</v>
      </c>
      <c r="G229" s="30">
        <v>10.731707</v>
      </c>
      <c r="H229" s="30">
        <v>6.3414630000000001</v>
      </c>
      <c r="I229" s="30">
        <v>4.390244</v>
      </c>
      <c r="J229" s="30">
        <v>25.853659</v>
      </c>
      <c r="K229" s="30">
        <v>1432.5</v>
      </c>
      <c r="L229" s="30">
        <v>1000</v>
      </c>
    </row>
    <row r="230" spans="1:12" ht="11.15" customHeight="1" x14ac:dyDescent="0.2">
      <c r="A230" s="19" t="s">
        <v>905</v>
      </c>
      <c r="B230" s="20">
        <v>762</v>
      </c>
      <c r="C230" s="20">
        <v>59</v>
      </c>
      <c r="D230" s="20">
        <v>145</v>
      </c>
      <c r="E230" s="20">
        <v>94</v>
      </c>
      <c r="F230" s="20">
        <v>81</v>
      </c>
      <c r="G230" s="20">
        <v>47</v>
      </c>
      <c r="H230" s="20">
        <v>28</v>
      </c>
      <c r="I230" s="20">
        <v>26</v>
      </c>
      <c r="J230" s="20">
        <v>282</v>
      </c>
      <c r="K230" s="20">
        <v>0</v>
      </c>
      <c r="L230" s="20">
        <v>0</v>
      </c>
    </row>
    <row r="231" spans="1:12" ht="11.15" customHeight="1" x14ac:dyDescent="0.2">
      <c r="A231" s="21" t="s">
        <v>126</v>
      </c>
      <c r="B231" s="30">
        <v>100</v>
      </c>
      <c r="C231" s="30">
        <v>7.7427820000000001</v>
      </c>
      <c r="D231" s="30">
        <v>19.028870999999999</v>
      </c>
      <c r="E231" s="30">
        <v>12.335958</v>
      </c>
      <c r="F231" s="30">
        <v>10.629921</v>
      </c>
      <c r="G231" s="30">
        <v>6.1679789999999999</v>
      </c>
      <c r="H231" s="30">
        <v>3.6745410000000001</v>
      </c>
      <c r="I231" s="30">
        <v>3.4120729999999999</v>
      </c>
      <c r="J231" s="30">
        <v>37.007874000000001</v>
      </c>
      <c r="K231" s="30">
        <v>1146.96875</v>
      </c>
      <c r="L231" s="30">
        <v>500</v>
      </c>
    </row>
    <row r="232" spans="1:12" ht="11.15" customHeight="1" x14ac:dyDescent="0.2">
      <c r="A232" s="19" t="s">
        <v>873</v>
      </c>
      <c r="B232" s="20">
        <v>144</v>
      </c>
      <c r="C232" s="20">
        <v>13</v>
      </c>
      <c r="D232" s="20">
        <v>21</v>
      </c>
      <c r="E232" s="20">
        <v>19</v>
      </c>
      <c r="F232" s="20">
        <v>17</v>
      </c>
      <c r="G232" s="20">
        <v>8</v>
      </c>
      <c r="H232" s="20">
        <v>6</v>
      </c>
      <c r="I232" s="20">
        <v>4</v>
      </c>
      <c r="J232" s="20">
        <v>56</v>
      </c>
      <c r="K232" s="20">
        <v>0</v>
      </c>
      <c r="L232" s="20">
        <v>0</v>
      </c>
    </row>
    <row r="233" spans="1:12" ht="11.15" customHeight="1" x14ac:dyDescent="0.2">
      <c r="A233" s="21" t="s">
        <v>126</v>
      </c>
      <c r="B233" s="30">
        <v>100</v>
      </c>
      <c r="C233" s="30">
        <v>9.0277779999999996</v>
      </c>
      <c r="D233" s="30">
        <v>14.583333</v>
      </c>
      <c r="E233" s="30">
        <v>13.194444000000001</v>
      </c>
      <c r="F233" s="30">
        <v>11.805555999999999</v>
      </c>
      <c r="G233" s="30">
        <v>5.5555560000000002</v>
      </c>
      <c r="H233" s="30">
        <v>4.1666670000000003</v>
      </c>
      <c r="I233" s="30">
        <v>2.7777780000000001</v>
      </c>
      <c r="J233" s="30">
        <v>38.888888999999999</v>
      </c>
      <c r="K233" s="30">
        <v>1046.681818</v>
      </c>
      <c r="L233" s="30">
        <v>500</v>
      </c>
    </row>
    <row r="234" spans="1:12" ht="11.15" customHeight="1" x14ac:dyDescent="0.2">
      <c r="A234" s="18" t="s">
        <v>143</v>
      </c>
      <c r="B234" s="18"/>
      <c r="C234" s="18"/>
      <c r="D234" s="18"/>
      <c r="E234" s="18"/>
      <c r="F234" s="18"/>
      <c r="G234" s="18"/>
      <c r="H234" s="18"/>
      <c r="I234" s="18"/>
      <c r="J234" s="18"/>
      <c r="K234" s="18"/>
      <c r="L234" s="18"/>
    </row>
    <row r="235" spans="1:12" ht="11.15" customHeight="1" x14ac:dyDescent="0.2">
      <c r="A235" s="21" t="s">
        <v>906</v>
      </c>
      <c r="B235" s="21"/>
      <c r="C235" s="21"/>
      <c r="D235" s="21"/>
      <c r="E235" s="21"/>
      <c r="F235" s="21"/>
      <c r="G235" s="21"/>
      <c r="H235" s="21"/>
      <c r="I235" s="21"/>
      <c r="J235" s="21"/>
      <c r="K235" s="21"/>
      <c r="L235" s="21"/>
    </row>
    <row r="236" spans="1:12" ht="11.15" customHeight="1" x14ac:dyDescent="0.2">
      <c r="A236" s="19" t="s">
        <v>902</v>
      </c>
      <c r="B236" s="20">
        <v>285</v>
      </c>
      <c r="C236" s="20">
        <v>7</v>
      </c>
      <c r="D236" s="20">
        <v>42</v>
      </c>
      <c r="E236" s="20">
        <v>31</v>
      </c>
      <c r="F236" s="20">
        <v>54</v>
      </c>
      <c r="G236" s="20">
        <v>45</v>
      </c>
      <c r="H236" s="20">
        <v>31</v>
      </c>
      <c r="I236" s="20">
        <v>41</v>
      </c>
      <c r="J236" s="20">
        <v>34</v>
      </c>
      <c r="K236" s="20">
        <v>0</v>
      </c>
      <c r="L236" s="20">
        <v>0</v>
      </c>
    </row>
    <row r="237" spans="1:12" ht="11.15" customHeight="1" x14ac:dyDescent="0.2">
      <c r="A237" s="21" t="s">
        <v>126</v>
      </c>
      <c r="B237" s="30">
        <v>100</v>
      </c>
      <c r="C237" s="30">
        <v>2.45614</v>
      </c>
      <c r="D237" s="30">
        <v>14.736841999999999</v>
      </c>
      <c r="E237" s="30">
        <v>10.877193</v>
      </c>
      <c r="F237" s="30">
        <v>18.947368000000001</v>
      </c>
      <c r="G237" s="30">
        <v>15.789474</v>
      </c>
      <c r="H237" s="30">
        <v>10.877193</v>
      </c>
      <c r="I237" s="30">
        <v>14.385965000000001</v>
      </c>
      <c r="J237" s="30">
        <v>11.929824999999999</v>
      </c>
      <c r="K237" s="30">
        <v>2497.2191240000002</v>
      </c>
      <c r="L237" s="30">
        <v>1500</v>
      </c>
    </row>
    <row r="238" spans="1:12" ht="11.15" customHeight="1" x14ac:dyDescent="0.2">
      <c r="A238" s="19" t="s">
        <v>903</v>
      </c>
      <c r="B238" s="20">
        <v>217</v>
      </c>
      <c r="C238" s="20">
        <v>11</v>
      </c>
      <c r="D238" s="20">
        <v>38</v>
      </c>
      <c r="E238" s="20">
        <v>28</v>
      </c>
      <c r="F238" s="20">
        <v>31</v>
      </c>
      <c r="G238" s="20">
        <v>25</v>
      </c>
      <c r="H238" s="20">
        <v>21</v>
      </c>
      <c r="I238" s="20">
        <v>21</v>
      </c>
      <c r="J238" s="20">
        <v>42</v>
      </c>
      <c r="K238" s="20">
        <v>0</v>
      </c>
      <c r="L238" s="20">
        <v>0</v>
      </c>
    </row>
    <row r="239" spans="1:12" ht="11.15" customHeight="1" x14ac:dyDescent="0.2">
      <c r="A239" s="21" t="s">
        <v>126</v>
      </c>
      <c r="B239" s="30">
        <v>100</v>
      </c>
      <c r="C239" s="30">
        <v>5.0691240000000004</v>
      </c>
      <c r="D239" s="30">
        <v>17.511520999999998</v>
      </c>
      <c r="E239" s="30">
        <v>12.903226</v>
      </c>
      <c r="F239" s="30">
        <v>14.285714</v>
      </c>
      <c r="G239" s="30">
        <v>11.520737</v>
      </c>
      <c r="H239" s="30">
        <v>9.6774190000000004</v>
      </c>
      <c r="I239" s="30">
        <v>9.6774190000000004</v>
      </c>
      <c r="J239" s="30">
        <v>19.354838999999998</v>
      </c>
      <c r="K239" s="30">
        <v>2216.7314289999999</v>
      </c>
      <c r="L239" s="30">
        <v>1000</v>
      </c>
    </row>
    <row r="240" spans="1:12" ht="11.15" customHeight="1" x14ac:dyDescent="0.2">
      <c r="A240" s="19" t="s">
        <v>904</v>
      </c>
      <c r="B240" s="20">
        <v>142</v>
      </c>
      <c r="C240" s="20">
        <v>9</v>
      </c>
      <c r="D240" s="20">
        <v>25</v>
      </c>
      <c r="E240" s="20">
        <v>16</v>
      </c>
      <c r="F240" s="20">
        <v>21</v>
      </c>
      <c r="G240" s="20">
        <v>19</v>
      </c>
      <c r="H240" s="20">
        <v>16</v>
      </c>
      <c r="I240" s="20">
        <v>12</v>
      </c>
      <c r="J240" s="20">
        <v>24</v>
      </c>
      <c r="K240" s="20">
        <v>0</v>
      </c>
      <c r="L240" s="20">
        <v>0</v>
      </c>
    </row>
    <row r="241" spans="1:12" ht="11.15" customHeight="1" x14ac:dyDescent="0.2">
      <c r="A241" s="21" t="s">
        <v>126</v>
      </c>
      <c r="B241" s="30">
        <v>100</v>
      </c>
      <c r="C241" s="30">
        <v>6.3380280000000004</v>
      </c>
      <c r="D241" s="30">
        <v>17.605633999999998</v>
      </c>
      <c r="E241" s="30">
        <v>11.267606000000001</v>
      </c>
      <c r="F241" s="30">
        <v>14.788732</v>
      </c>
      <c r="G241" s="30">
        <v>13.380281999999999</v>
      </c>
      <c r="H241" s="30">
        <v>11.267606000000001</v>
      </c>
      <c r="I241" s="30">
        <v>8.450704</v>
      </c>
      <c r="J241" s="30">
        <v>16.901408</v>
      </c>
      <c r="K241" s="30">
        <v>1847.7118640000001</v>
      </c>
      <c r="L241" s="30">
        <v>1000</v>
      </c>
    </row>
    <row r="242" spans="1:12" ht="11.15" customHeight="1" x14ac:dyDescent="0.2">
      <c r="A242" s="19" t="s">
        <v>905</v>
      </c>
      <c r="B242" s="20">
        <v>1184</v>
      </c>
      <c r="C242" s="20">
        <v>66</v>
      </c>
      <c r="D242" s="20">
        <v>191</v>
      </c>
      <c r="E242" s="20">
        <v>154</v>
      </c>
      <c r="F242" s="20">
        <v>162</v>
      </c>
      <c r="G242" s="20">
        <v>95</v>
      </c>
      <c r="H242" s="20">
        <v>87</v>
      </c>
      <c r="I242" s="20">
        <v>63</v>
      </c>
      <c r="J242" s="20">
        <v>366</v>
      </c>
      <c r="K242" s="20">
        <v>0</v>
      </c>
      <c r="L242" s="20">
        <v>0</v>
      </c>
    </row>
    <row r="243" spans="1:12" ht="11.15" customHeight="1" x14ac:dyDescent="0.2">
      <c r="A243" s="21" t="s">
        <v>126</v>
      </c>
      <c r="B243" s="30">
        <v>100</v>
      </c>
      <c r="C243" s="30">
        <v>5.5743239999999998</v>
      </c>
      <c r="D243" s="30">
        <v>16.131757</v>
      </c>
      <c r="E243" s="30">
        <v>13.006757</v>
      </c>
      <c r="F243" s="30">
        <v>13.682432</v>
      </c>
      <c r="G243" s="30">
        <v>8.0236490000000007</v>
      </c>
      <c r="H243" s="30">
        <v>7.3479729999999996</v>
      </c>
      <c r="I243" s="30">
        <v>5.3209460000000002</v>
      </c>
      <c r="J243" s="30">
        <v>30.912161999999999</v>
      </c>
      <c r="K243" s="30">
        <v>1595.761614</v>
      </c>
      <c r="L243" s="30">
        <v>900</v>
      </c>
    </row>
    <row r="244" spans="1:12" ht="11.15" customHeight="1" x14ac:dyDescent="0.2">
      <c r="A244" s="19" t="s">
        <v>873</v>
      </c>
      <c r="B244" s="20">
        <v>360</v>
      </c>
      <c r="C244" s="20">
        <v>24</v>
      </c>
      <c r="D244" s="20">
        <v>55</v>
      </c>
      <c r="E244" s="20">
        <v>45</v>
      </c>
      <c r="F244" s="20">
        <v>46</v>
      </c>
      <c r="G244" s="20">
        <v>24</v>
      </c>
      <c r="H244" s="20">
        <v>19</v>
      </c>
      <c r="I244" s="20">
        <v>10</v>
      </c>
      <c r="J244" s="20">
        <v>137</v>
      </c>
      <c r="K244" s="20">
        <v>0</v>
      </c>
      <c r="L244" s="20">
        <v>0</v>
      </c>
    </row>
    <row r="245" spans="1:12" ht="11.15" customHeight="1" x14ac:dyDescent="0.2">
      <c r="A245" s="21" t="s">
        <v>126</v>
      </c>
      <c r="B245" s="30">
        <v>100</v>
      </c>
      <c r="C245" s="30">
        <v>6.6666670000000003</v>
      </c>
      <c r="D245" s="30">
        <v>15.277778</v>
      </c>
      <c r="E245" s="30">
        <v>12.5</v>
      </c>
      <c r="F245" s="30">
        <v>12.777778</v>
      </c>
      <c r="G245" s="30">
        <v>6.6666670000000003</v>
      </c>
      <c r="H245" s="30">
        <v>5.2777779999999996</v>
      </c>
      <c r="I245" s="30">
        <v>2.7777780000000001</v>
      </c>
      <c r="J245" s="30">
        <v>38.055556000000003</v>
      </c>
      <c r="K245" s="30">
        <v>1190.5470849999999</v>
      </c>
      <c r="L245" s="30">
        <v>600</v>
      </c>
    </row>
    <row r="246" spans="1:12" ht="11.15" customHeight="1" x14ac:dyDescent="0.2">
      <c r="A246" s="18" t="s">
        <v>143</v>
      </c>
      <c r="B246" s="18"/>
      <c r="C246" s="18"/>
      <c r="D246" s="18"/>
      <c r="E246" s="18"/>
      <c r="F246" s="18"/>
      <c r="G246" s="18"/>
      <c r="H246" s="18"/>
      <c r="I246" s="18"/>
      <c r="J246" s="18"/>
      <c r="K246" s="18"/>
      <c r="L246" s="18"/>
    </row>
    <row r="247" spans="1:12" ht="11.15" customHeight="1" x14ac:dyDescent="0.2">
      <c r="A247" s="21" t="s">
        <v>907</v>
      </c>
      <c r="B247" s="21"/>
      <c r="C247" s="21"/>
      <c r="D247" s="21"/>
      <c r="E247" s="21"/>
      <c r="F247" s="21"/>
      <c r="G247" s="21"/>
      <c r="H247" s="21"/>
      <c r="I247" s="21"/>
      <c r="J247" s="21"/>
      <c r="K247" s="21"/>
      <c r="L247" s="21"/>
    </row>
    <row r="248" spans="1:12" ht="11.15" customHeight="1" x14ac:dyDescent="0.2">
      <c r="A248" s="19" t="s">
        <v>902</v>
      </c>
      <c r="B248" s="20">
        <v>330</v>
      </c>
      <c r="C248" s="20">
        <v>17</v>
      </c>
      <c r="D248" s="20">
        <v>51</v>
      </c>
      <c r="E248" s="20">
        <v>47</v>
      </c>
      <c r="F248" s="20">
        <v>47</v>
      </c>
      <c r="G248" s="20">
        <v>39</v>
      </c>
      <c r="H248" s="20">
        <v>34</v>
      </c>
      <c r="I248" s="20">
        <v>32</v>
      </c>
      <c r="J248" s="20">
        <v>63</v>
      </c>
      <c r="K248" s="20">
        <v>0</v>
      </c>
      <c r="L248" s="20">
        <v>0</v>
      </c>
    </row>
    <row r="249" spans="1:12" ht="11.15" customHeight="1" x14ac:dyDescent="0.2">
      <c r="A249" s="21" t="s">
        <v>126</v>
      </c>
      <c r="B249" s="30">
        <v>100</v>
      </c>
      <c r="C249" s="30">
        <v>5.1515149999999998</v>
      </c>
      <c r="D249" s="30">
        <v>15.454545</v>
      </c>
      <c r="E249" s="30">
        <v>14.242424</v>
      </c>
      <c r="F249" s="30">
        <v>14.242424</v>
      </c>
      <c r="G249" s="30">
        <v>11.818182</v>
      </c>
      <c r="H249" s="30">
        <v>10.30303</v>
      </c>
      <c r="I249" s="30">
        <v>9.6969700000000003</v>
      </c>
      <c r="J249" s="30">
        <v>19.090909</v>
      </c>
      <c r="K249" s="30">
        <v>2129.8951310000002</v>
      </c>
      <c r="L249" s="30">
        <v>1000</v>
      </c>
    </row>
    <row r="250" spans="1:12" ht="11.15" customHeight="1" x14ac:dyDescent="0.2">
      <c r="A250" s="19" t="s">
        <v>903</v>
      </c>
      <c r="B250" s="20">
        <v>326</v>
      </c>
      <c r="C250" s="20">
        <v>9</v>
      </c>
      <c r="D250" s="20">
        <v>49</v>
      </c>
      <c r="E250" s="20">
        <v>45</v>
      </c>
      <c r="F250" s="20">
        <v>66</v>
      </c>
      <c r="G250" s="20">
        <v>46</v>
      </c>
      <c r="H250" s="20">
        <v>28</v>
      </c>
      <c r="I250" s="20">
        <v>32</v>
      </c>
      <c r="J250" s="20">
        <v>51</v>
      </c>
      <c r="K250" s="20">
        <v>0</v>
      </c>
      <c r="L250" s="20">
        <v>0</v>
      </c>
    </row>
    <row r="251" spans="1:12" ht="11.15" customHeight="1" x14ac:dyDescent="0.2">
      <c r="A251" s="21" t="s">
        <v>126</v>
      </c>
      <c r="B251" s="30">
        <v>100</v>
      </c>
      <c r="C251" s="30">
        <v>2.7607360000000001</v>
      </c>
      <c r="D251" s="30">
        <v>15.030675</v>
      </c>
      <c r="E251" s="30">
        <v>13.803680999999999</v>
      </c>
      <c r="F251" s="30">
        <v>20.245398999999999</v>
      </c>
      <c r="G251" s="30">
        <v>14.110429</v>
      </c>
      <c r="H251" s="30">
        <v>8.5889570000000006</v>
      </c>
      <c r="I251" s="30">
        <v>9.8159510000000001</v>
      </c>
      <c r="J251" s="30">
        <v>15.644171999999999</v>
      </c>
      <c r="K251" s="30">
        <v>2156</v>
      </c>
      <c r="L251" s="30">
        <v>1000</v>
      </c>
    </row>
    <row r="252" spans="1:12" ht="11.15" customHeight="1" x14ac:dyDescent="0.2">
      <c r="A252" s="19" t="s">
        <v>904</v>
      </c>
      <c r="B252" s="20">
        <v>133</v>
      </c>
      <c r="C252" s="20">
        <v>3</v>
      </c>
      <c r="D252" s="20">
        <v>26</v>
      </c>
      <c r="E252" s="20">
        <v>13</v>
      </c>
      <c r="F252" s="20">
        <v>24</v>
      </c>
      <c r="G252" s="20">
        <v>16</v>
      </c>
      <c r="H252" s="20">
        <v>17</v>
      </c>
      <c r="I252" s="20">
        <v>14</v>
      </c>
      <c r="J252" s="20">
        <v>20</v>
      </c>
      <c r="K252" s="20">
        <v>0</v>
      </c>
      <c r="L252" s="20">
        <v>0</v>
      </c>
    </row>
    <row r="253" spans="1:12" ht="11.15" customHeight="1" x14ac:dyDescent="0.2">
      <c r="A253" s="21" t="s">
        <v>126</v>
      </c>
      <c r="B253" s="30">
        <v>100</v>
      </c>
      <c r="C253" s="30">
        <v>2.2556389999999999</v>
      </c>
      <c r="D253" s="30">
        <v>19.548871999999999</v>
      </c>
      <c r="E253" s="30">
        <v>9.7744359999999997</v>
      </c>
      <c r="F253" s="30">
        <v>18.045113000000001</v>
      </c>
      <c r="G253" s="30">
        <v>12.030075</v>
      </c>
      <c r="H253" s="30">
        <v>12.781955</v>
      </c>
      <c r="I253" s="30">
        <v>10.526316</v>
      </c>
      <c r="J253" s="30">
        <v>15.037594</v>
      </c>
      <c r="K253" s="30">
        <v>2074.4247789999999</v>
      </c>
      <c r="L253" s="30">
        <v>1500</v>
      </c>
    </row>
    <row r="254" spans="1:12" ht="11.15" customHeight="1" x14ac:dyDescent="0.2">
      <c r="A254" s="19" t="s">
        <v>905</v>
      </c>
      <c r="B254" s="20">
        <v>1070</v>
      </c>
      <c r="C254" s="20">
        <v>66</v>
      </c>
      <c r="D254" s="20">
        <v>175</v>
      </c>
      <c r="E254" s="20">
        <v>131</v>
      </c>
      <c r="F254" s="20">
        <v>132</v>
      </c>
      <c r="G254" s="20">
        <v>87</v>
      </c>
      <c r="H254" s="20">
        <v>77</v>
      </c>
      <c r="I254" s="20">
        <v>61</v>
      </c>
      <c r="J254" s="20">
        <v>341</v>
      </c>
      <c r="K254" s="20">
        <v>0</v>
      </c>
      <c r="L254" s="20">
        <v>0</v>
      </c>
    </row>
    <row r="255" spans="1:12" ht="11.15" customHeight="1" x14ac:dyDescent="0.2">
      <c r="A255" s="21" t="s">
        <v>126</v>
      </c>
      <c r="B255" s="30">
        <v>100</v>
      </c>
      <c r="C255" s="30">
        <v>6.1682240000000004</v>
      </c>
      <c r="D255" s="30">
        <v>16.355139999999999</v>
      </c>
      <c r="E255" s="30">
        <v>12.242991</v>
      </c>
      <c r="F255" s="30">
        <v>12.336449</v>
      </c>
      <c r="G255" s="30">
        <v>8.1308410000000002</v>
      </c>
      <c r="H255" s="30">
        <v>7.1962619999999999</v>
      </c>
      <c r="I255" s="30">
        <v>5.7009350000000003</v>
      </c>
      <c r="J255" s="30">
        <v>31.869159</v>
      </c>
      <c r="K255" s="30">
        <v>1610.40192</v>
      </c>
      <c r="L255" s="30">
        <v>800</v>
      </c>
    </row>
    <row r="256" spans="1:12" ht="11.15" customHeight="1" x14ac:dyDescent="0.2">
      <c r="A256" s="19" t="s">
        <v>873</v>
      </c>
      <c r="B256" s="20">
        <v>329</v>
      </c>
      <c r="C256" s="20">
        <v>22</v>
      </c>
      <c r="D256" s="20">
        <v>50</v>
      </c>
      <c r="E256" s="20">
        <v>38</v>
      </c>
      <c r="F256" s="20">
        <v>45</v>
      </c>
      <c r="G256" s="20">
        <v>20</v>
      </c>
      <c r="H256" s="20">
        <v>18</v>
      </c>
      <c r="I256" s="20">
        <v>8</v>
      </c>
      <c r="J256" s="20">
        <v>128</v>
      </c>
      <c r="K256" s="20">
        <v>0</v>
      </c>
      <c r="L256" s="20">
        <v>0</v>
      </c>
    </row>
    <row r="257" spans="1:12" ht="11.15" customHeight="1" x14ac:dyDescent="0.2">
      <c r="A257" s="21" t="s">
        <v>126</v>
      </c>
      <c r="B257" s="30">
        <v>100</v>
      </c>
      <c r="C257" s="30">
        <v>6.6869300000000003</v>
      </c>
      <c r="D257" s="30">
        <v>15.197568</v>
      </c>
      <c r="E257" s="30">
        <v>11.550152000000001</v>
      </c>
      <c r="F257" s="30">
        <v>13.677811999999999</v>
      </c>
      <c r="G257" s="30">
        <v>6.079027</v>
      </c>
      <c r="H257" s="30">
        <v>5.4711249999999998</v>
      </c>
      <c r="I257" s="30">
        <v>2.4316110000000002</v>
      </c>
      <c r="J257" s="30">
        <v>38.905774999999998</v>
      </c>
      <c r="K257" s="30">
        <v>1162.2388060000001</v>
      </c>
      <c r="L257" s="30">
        <v>700</v>
      </c>
    </row>
    <row r="258" spans="1:12" ht="11.15" customHeight="1" x14ac:dyDescent="0.2">
      <c r="A258" s="18" t="s">
        <v>143</v>
      </c>
      <c r="B258" s="18"/>
      <c r="C258" s="18"/>
      <c r="D258" s="18"/>
      <c r="E258" s="18"/>
      <c r="F258" s="18"/>
      <c r="G258" s="18"/>
      <c r="H258" s="18"/>
      <c r="I258" s="18"/>
      <c r="J258" s="18"/>
      <c r="K258" s="18"/>
      <c r="L258" s="18"/>
    </row>
    <row r="259" spans="1:12" ht="11.15" customHeight="1" x14ac:dyDescent="0.2">
      <c r="A259" s="21" t="s">
        <v>908</v>
      </c>
      <c r="B259" s="21"/>
      <c r="C259" s="21"/>
      <c r="D259" s="21"/>
      <c r="E259" s="21"/>
      <c r="F259" s="21"/>
      <c r="G259" s="21"/>
      <c r="H259" s="21"/>
      <c r="I259" s="21"/>
      <c r="J259" s="21"/>
      <c r="K259" s="21"/>
      <c r="L259" s="21"/>
    </row>
    <row r="260" spans="1:12" ht="11.15" customHeight="1" x14ac:dyDescent="0.2">
      <c r="A260" s="19" t="s">
        <v>902</v>
      </c>
      <c r="B260" s="20">
        <v>39</v>
      </c>
      <c r="C260" s="20">
        <v>2</v>
      </c>
      <c r="D260" s="20">
        <v>4</v>
      </c>
      <c r="E260" s="20">
        <v>12</v>
      </c>
      <c r="F260" s="20">
        <v>4</v>
      </c>
      <c r="G260" s="20">
        <v>3</v>
      </c>
      <c r="H260" s="20">
        <v>3</v>
      </c>
      <c r="I260" s="20">
        <v>4</v>
      </c>
      <c r="J260" s="20">
        <v>7</v>
      </c>
      <c r="K260" s="20">
        <v>0</v>
      </c>
      <c r="L260" s="20">
        <v>0</v>
      </c>
    </row>
    <row r="261" spans="1:12" ht="11.15" customHeight="1" x14ac:dyDescent="0.2">
      <c r="A261" s="21" t="s">
        <v>126</v>
      </c>
      <c r="B261" s="30">
        <v>100</v>
      </c>
      <c r="C261" s="30">
        <v>5.1282050000000003</v>
      </c>
      <c r="D261" s="30">
        <v>10.256410000000001</v>
      </c>
      <c r="E261" s="30">
        <v>30.769231000000001</v>
      </c>
      <c r="F261" s="30">
        <v>10.256410000000001</v>
      </c>
      <c r="G261" s="30">
        <v>7.6923079999999997</v>
      </c>
      <c r="H261" s="30">
        <v>7.6923079999999997</v>
      </c>
      <c r="I261" s="30">
        <v>10.256410000000001</v>
      </c>
      <c r="J261" s="30">
        <v>17.948718</v>
      </c>
      <c r="K261" s="30">
        <v>1917.8125</v>
      </c>
      <c r="L261" s="30">
        <v>800</v>
      </c>
    </row>
    <row r="262" spans="1:12" ht="11.15" customHeight="1" x14ac:dyDescent="0.2">
      <c r="A262" s="19" t="s">
        <v>903</v>
      </c>
      <c r="B262" s="20">
        <v>75</v>
      </c>
      <c r="C262" s="20">
        <v>2</v>
      </c>
      <c r="D262" s="20">
        <v>10</v>
      </c>
      <c r="E262" s="20">
        <v>12</v>
      </c>
      <c r="F262" s="20">
        <v>15</v>
      </c>
      <c r="G262" s="20">
        <v>13</v>
      </c>
      <c r="H262" s="20">
        <v>9</v>
      </c>
      <c r="I262" s="20">
        <v>6</v>
      </c>
      <c r="J262" s="20">
        <v>8</v>
      </c>
      <c r="K262" s="20">
        <v>0</v>
      </c>
      <c r="L262" s="20">
        <v>0</v>
      </c>
    </row>
    <row r="263" spans="1:12" ht="11.15" customHeight="1" x14ac:dyDescent="0.2">
      <c r="A263" s="21" t="s">
        <v>126</v>
      </c>
      <c r="B263" s="30">
        <v>100</v>
      </c>
      <c r="C263" s="30">
        <v>2.6666669999999999</v>
      </c>
      <c r="D263" s="30">
        <v>13.333333</v>
      </c>
      <c r="E263" s="30">
        <v>16</v>
      </c>
      <c r="F263" s="30">
        <v>20</v>
      </c>
      <c r="G263" s="30">
        <v>17.333333</v>
      </c>
      <c r="H263" s="30">
        <v>12</v>
      </c>
      <c r="I263" s="30">
        <v>8</v>
      </c>
      <c r="J263" s="30">
        <v>10.666667</v>
      </c>
      <c r="K263" s="30">
        <v>1775.970149</v>
      </c>
      <c r="L263" s="30">
        <v>1000</v>
      </c>
    </row>
    <row r="264" spans="1:12" ht="11.15" customHeight="1" x14ac:dyDescent="0.2">
      <c r="A264" s="19" t="s">
        <v>904</v>
      </c>
      <c r="B264" s="20">
        <v>117</v>
      </c>
      <c r="C264" s="20">
        <v>2</v>
      </c>
      <c r="D264" s="20">
        <v>28</v>
      </c>
      <c r="E264" s="20">
        <v>13</v>
      </c>
      <c r="F264" s="20">
        <v>19</v>
      </c>
      <c r="G264" s="20">
        <v>15</v>
      </c>
      <c r="H264" s="20">
        <v>13</v>
      </c>
      <c r="I264" s="20">
        <v>15</v>
      </c>
      <c r="J264" s="20">
        <v>12</v>
      </c>
      <c r="K264" s="20">
        <v>0</v>
      </c>
      <c r="L264" s="20">
        <v>0</v>
      </c>
    </row>
    <row r="265" spans="1:12" ht="11.15" customHeight="1" x14ac:dyDescent="0.2">
      <c r="A265" s="21" t="s">
        <v>126</v>
      </c>
      <c r="B265" s="30">
        <v>100</v>
      </c>
      <c r="C265" s="30">
        <v>1.7094020000000001</v>
      </c>
      <c r="D265" s="30">
        <v>23.931623999999999</v>
      </c>
      <c r="E265" s="30">
        <v>11.111110999999999</v>
      </c>
      <c r="F265" s="30">
        <v>16.239315999999999</v>
      </c>
      <c r="G265" s="30">
        <v>12.820513</v>
      </c>
      <c r="H265" s="30">
        <v>11.111110999999999</v>
      </c>
      <c r="I265" s="30">
        <v>12.820513</v>
      </c>
      <c r="J265" s="30">
        <v>10.256410000000001</v>
      </c>
      <c r="K265" s="30">
        <v>2374.9333329999999</v>
      </c>
      <c r="L265" s="30">
        <v>1000</v>
      </c>
    </row>
    <row r="266" spans="1:12" ht="11.15" customHeight="1" x14ac:dyDescent="0.2">
      <c r="A266" s="19" t="s">
        <v>905</v>
      </c>
      <c r="B266" s="20">
        <v>1288</v>
      </c>
      <c r="C266" s="20">
        <v>79</v>
      </c>
      <c r="D266" s="20">
        <v>204</v>
      </c>
      <c r="E266" s="20">
        <v>147</v>
      </c>
      <c r="F266" s="20">
        <v>181</v>
      </c>
      <c r="G266" s="20">
        <v>126</v>
      </c>
      <c r="H266" s="20">
        <v>107</v>
      </c>
      <c r="I266" s="20">
        <v>98</v>
      </c>
      <c r="J266" s="20">
        <v>346</v>
      </c>
      <c r="K266" s="20">
        <v>0</v>
      </c>
      <c r="L266" s="20">
        <v>0</v>
      </c>
    </row>
    <row r="267" spans="1:12" ht="11.15" customHeight="1" x14ac:dyDescent="0.2">
      <c r="A267" s="21" t="s">
        <v>126</v>
      </c>
      <c r="B267" s="30">
        <v>100</v>
      </c>
      <c r="C267" s="30">
        <v>6.13354</v>
      </c>
      <c r="D267" s="30">
        <v>15.838509</v>
      </c>
      <c r="E267" s="30">
        <v>11.413043</v>
      </c>
      <c r="F267" s="30">
        <v>14.052795</v>
      </c>
      <c r="G267" s="30">
        <v>9.7826090000000008</v>
      </c>
      <c r="H267" s="30">
        <v>8.3074530000000006</v>
      </c>
      <c r="I267" s="30">
        <v>7.6086960000000001</v>
      </c>
      <c r="J267" s="30">
        <v>26.863354000000001</v>
      </c>
      <c r="K267" s="30">
        <v>1890.409766</v>
      </c>
      <c r="L267" s="30">
        <v>1000</v>
      </c>
    </row>
    <row r="268" spans="1:12" ht="11.15" customHeight="1" x14ac:dyDescent="0.2">
      <c r="A268" s="19" t="s">
        <v>873</v>
      </c>
      <c r="B268" s="20">
        <v>669</v>
      </c>
      <c r="C268" s="20">
        <v>32</v>
      </c>
      <c r="D268" s="20">
        <v>105</v>
      </c>
      <c r="E268" s="20">
        <v>90</v>
      </c>
      <c r="F268" s="20">
        <v>95</v>
      </c>
      <c r="G268" s="20">
        <v>51</v>
      </c>
      <c r="H268" s="20">
        <v>42</v>
      </c>
      <c r="I268" s="20">
        <v>24</v>
      </c>
      <c r="J268" s="20">
        <v>230</v>
      </c>
      <c r="K268" s="20">
        <v>0</v>
      </c>
      <c r="L268" s="20">
        <v>0</v>
      </c>
    </row>
    <row r="269" spans="1:12" ht="11.15" customHeight="1" x14ac:dyDescent="0.2">
      <c r="A269" s="21" t="s">
        <v>126</v>
      </c>
      <c r="B269" s="30">
        <v>100</v>
      </c>
      <c r="C269" s="30">
        <v>4.7832590000000001</v>
      </c>
      <c r="D269" s="30">
        <v>15.695067</v>
      </c>
      <c r="E269" s="30">
        <v>13.452915000000001</v>
      </c>
      <c r="F269" s="30">
        <v>14.200298999999999</v>
      </c>
      <c r="G269" s="30">
        <v>7.6233180000000003</v>
      </c>
      <c r="H269" s="30">
        <v>6.2780269999999998</v>
      </c>
      <c r="I269" s="30">
        <v>3.5874440000000001</v>
      </c>
      <c r="J269" s="30">
        <v>34.379671000000002</v>
      </c>
      <c r="K269" s="30">
        <v>1351.0045560000001</v>
      </c>
      <c r="L269" s="30">
        <v>800</v>
      </c>
    </row>
    <row r="270" spans="1:12" ht="11.15" customHeight="1" x14ac:dyDescent="0.2">
      <c r="A270" s="18" t="s">
        <v>909</v>
      </c>
      <c r="B270" s="18"/>
      <c r="C270" s="18"/>
      <c r="D270" s="18"/>
      <c r="E270" s="18"/>
      <c r="F270" s="18"/>
      <c r="G270" s="18"/>
      <c r="H270" s="18"/>
      <c r="I270" s="18"/>
      <c r="J270" s="18"/>
      <c r="K270" s="18"/>
      <c r="L270" s="18"/>
    </row>
    <row r="271" spans="1:12" ht="11.15" customHeight="1" x14ac:dyDescent="0.2">
      <c r="A271" s="19" t="s">
        <v>910</v>
      </c>
      <c r="B271" s="20">
        <v>541</v>
      </c>
      <c r="C271" s="20">
        <v>27</v>
      </c>
      <c r="D271" s="20">
        <v>81</v>
      </c>
      <c r="E271" s="20">
        <v>71</v>
      </c>
      <c r="F271" s="20">
        <v>72</v>
      </c>
      <c r="G271" s="20">
        <v>59</v>
      </c>
      <c r="H271" s="20">
        <v>45</v>
      </c>
      <c r="I271" s="20">
        <v>64</v>
      </c>
      <c r="J271" s="20">
        <v>122</v>
      </c>
      <c r="K271" s="20">
        <v>0</v>
      </c>
      <c r="L271" s="20">
        <v>0</v>
      </c>
    </row>
    <row r="272" spans="1:12" ht="11.15" customHeight="1" x14ac:dyDescent="0.2">
      <c r="A272" s="21" t="s">
        <v>126</v>
      </c>
      <c r="B272" s="30">
        <v>100</v>
      </c>
      <c r="C272" s="30">
        <v>4.9907579999999996</v>
      </c>
      <c r="D272" s="30">
        <v>14.972274000000001</v>
      </c>
      <c r="E272" s="30">
        <v>13.123844999999999</v>
      </c>
      <c r="F272" s="30">
        <v>13.308688</v>
      </c>
      <c r="G272" s="30">
        <v>10.90573</v>
      </c>
      <c r="H272" s="30">
        <v>8.3179300000000005</v>
      </c>
      <c r="I272" s="30">
        <v>11.829945</v>
      </c>
      <c r="J272" s="30">
        <v>22.550832</v>
      </c>
      <c r="K272" s="30">
        <v>2456.4510740000001</v>
      </c>
      <c r="L272" s="30">
        <v>1000</v>
      </c>
    </row>
    <row r="273" spans="1:12" ht="11.15" customHeight="1" x14ac:dyDescent="0.2">
      <c r="A273" s="19" t="s">
        <v>911</v>
      </c>
      <c r="B273" s="20">
        <v>877</v>
      </c>
      <c r="C273" s="20">
        <v>46</v>
      </c>
      <c r="D273" s="20">
        <v>148</v>
      </c>
      <c r="E273" s="20">
        <v>101</v>
      </c>
      <c r="F273" s="20">
        <v>132</v>
      </c>
      <c r="G273" s="20">
        <v>79</v>
      </c>
      <c r="H273" s="20">
        <v>75</v>
      </c>
      <c r="I273" s="20">
        <v>54</v>
      </c>
      <c r="J273" s="20">
        <v>242</v>
      </c>
      <c r="K273" s="20">
        <v>0</v>
      </c>
      <c r="L273" s="20">
        <v>0</v>
      </c>
    </row>
    <row r="274" spans="1:12" ht="11.15" customHeight="1" x14ac:dyDescent="0.2">
      <c r="A274" s="21" t="s">
        <v>126</v>
      </c>
      <c r="B274" s="30">
        <v>100</v>
      </c>
      <c r="C274" s="30">
        <v>5.2451540000000003</v>
      </c>
      <c r="D274" s="30">
        <v>16.875713000000001</v>
      </c>
      <c r="E274" s="30">
        <v>11.516534</v>
      </c>
      <c r="F274" s="30">
        <v>15.051311</v>
      </c>
      <c r="G274" s="30">
        <v>9.0079820000000002</v>
      </c>
      <c r="H274" s="30">
        <v>8.5518809999999998</v>
      </c>
      <c r="I274" s="30">
        <v>6.1573549999999999</v>
      </c>
      <c r="J274" s="30">
        <v>27.594071</v>
      </c>
      <c r="K274" s="30">
        <v>1632.6755909999999</v>
      </c>
      <c r="L274" s="30">
        <v>1000</v>
      </c>
    </row>
    <row r="275" spans="1:12" ht="11.15" customHeight="1" x14ac:dyDescent="0.2">
      <c r="A275" s="19" t="s">
        <v>912</v>
      </c>
      <c r="B275" s="20">
        <v>543</v>
      </c>
      <c r="C275" s="20">
        <v>32</v>
      </c>
      <c r="D275" s="20">
        <v>92</v>
      </c>
      <c r="E275" s="20">
        <v>73</v>
      </c>
      <c r="F275" s="20">
        <v>66</v>
      </c>
      <c r="G275" s="20">
        <v>45</v>
      </c>
      <c r="H275" s="20">
        <v>41</v>
      </c>
      <c r="I275" s="20">
        <v>22</v>
      </c>
      <c r="J275" s="20">
        <v>172</v>
      </c>
      <c r="K275" s="20">
        <v>0</v>
      </c>
      <c r="L275" s="20">
        <v>0</v>
      </c>
    </row>
    <row r="276" spans="1:12" ht="11.15" customHeight="1" x14ac:dyDescent="0.2">
      <c r="A276" s="21" t="s">
        <v>126</v>
      </c>
      <c r="B276" s="30">
        <v>100</v>
      </c>
      <c r="C276" s="30">
        <v>5.893186</v>
      </c>
      <c r="D276" s="30">
        <v>16.942910000000001</v>
      </c>
      <c r="E276" s="30">
        <v>13.443830999999999</v>
      </c>
      <c r="F276" s="30">
        <v>12.154696</v>
      </c>
      <c r="G276" s="30">
        <v>8.287293</v>
      </c>
      <c r="H276" s="30">
        <v>7.5506450000000003</v>
      </c>
      <c r="I276" s="30">
        <v>4.0515650000000001</v>
      </c>
      <c r="J276" s="30">
        <v>31.675875000000001</v>
      </c>
      <c r="K276" s="30">
        <v>1372.716981</v>
      </c>
      <c r="L276" s="30">
        <v>700</v>
      </c>
    </row>
    <row r="277" spans="1:12" ht="11.15" customHeight="1" x14ac:dyDescent="0.2">
      <c r="A277" s="19" t="s">
        <v>913</v>
      </c>
      <c r="B277" s="20">
        <v>227</v>
      </c>
      <c r="C277" s="20">
        <v>12</v>
      </c>
      <c r="D277" s="20">
        <v>30</v>
      </c>
      <c r="E277" s="20">
        <v>29</v>
      </c>
      <c r="F277" s="20">
        <v>44</v>
      </c>
      <c r="G277" s="20">
        <v>25</v>
      </c>
      <c r="H277" s="20">
        <v>13</v>
      </c>
      <c r="I277" s="20">
        <v>7</v>
      </c>
      <c r="J277" s="20">
        <v>67</v>
      </c>
      <c r="K277" s="20">
        <v>0</v>
      </c>
      <c r="L277" s="20">
        <v>0</v>
      </c>
    </row>
    <row r="278" spans="1:12" ht="11.15" customHeight="1" x14ac:dyDescent="0.2">
      <c r="A278" s="21" t="s">
        <v>126</v>
      </c>
      <c r="B278" s="30">
        <v>100</v>
      </c>
      <c r="C278" s="30">
        <v>5.2863439999999997</v>
      </c>
      <c r="D278" s="30">
        <v>13.215859</v>
      </c>
      <c r="E278" s="30">
        <v>12.77533</v>
      </c>
      <c r="F278" s="30">
        <v>19.38326</v>
      </c>
      <c r="G278" s="30">
        <v>11.013216</v>
      </c>
      <c r="H278" s="30">
        <v>5.7268720000000002</v>
      </c>
      <c r="I278" s="30">
        <v>3.0836999999999999</v>
      </c>
      <c r="J278" s="30">
        <v>29.515419000000001</v>
      </c>
      <c r="K278" s="30">
        <v>1426.90625</v>
      </c>
      <c r="L278" s="30">
        <v>1000</v>
      </c>
    </row>
    <row r="279" spans="1:12" ht="11.15" customHeight="1" x14ac:dyDescent="0.2">
      <c r="A279" s="18" t="s">
        <v>914</v>
      </c>
      <c r="B279" s="18"/>
      <c r="C279" s="18"/>
      <c r="D279" s="18"/>
      <c r="E279" s="18"/>
      <c r="F279" s="18"/>
      <c r="G279" s="18"/>
      <c r="H279" s="18"/>
      <c r="I279" s="18"/>
      <c r="J279" s="18"/>
      <c r="K279" s="18"/>
      <c r="L279" s="18"/>
    </row>
    <row r="280" spans="1:12" ht="11.15" customHeight="1" x14ac:dyDescent="0.2">
      <c r="A280" s="19" t="s">
        <v>915</v>
      </c>
      <c r="B280" s="20">
        <v>294</v>
      </c>
      <c r="C280" s="20">
        <v>22</v>
      </c>
      <c r="D280" s="20">
        <v>63</v>
      </c>
      <c r="E280" s="20">
        <v>46</v>
      </c>
      <c r="F280" s="20">
        <v>38</v>
      </c>
      <c r="G280" s="20">
        <v>23</v>
      </c>
      <c r="H280" s="20">
        <v>18</v>
      </c>
      <c r="I280" s="20">
        <v>4</v>
      </c>
      <c r="J280" s="20">
        <v>80</v>
      </c>
      <c r="K280" s="20">
        <v>0</v>
      </c>
      <c r="L280" s="20">
        <v>0</v>
      </c>
    </row>
    <row r="281" spans="1:12" ht="11.15" customHeight="1" x14ac:dyDescent="0.2">
      <c r="A281" s="21" t="s">
        <v>126</v>
      </c>
      <c r="B281" s="30">
        <v>100</v>
      </c>
      <c r="C281" s="30">
        <v>7.4829929999999996</v>
      </c>
      <c r="D281" s="30">
        <v>21.428571000000002</v>
      </c>
      <c r="E281" s="30">
        <v>15.646259000000001</v>
      </c>
      <c r="F281" s="30">
        <v>12.92517</v>
      </c>
      <c r="G281" s="30">
        <v>7.8231289999999998</v>
      </c>
      <c r="H281" s="30">
        <v>6.1224489999999996</v>
      </c>
      <c r="I281" s="30">
        <v>1.360544</v>
      </c>
      <c r="J281" s="30">
        <v>27.210884</v>
      </c>
      <c r="K281" s="30">
        <v>1038.4485979999999</v>
      </c>
      <c r="L281" s="30">
        <v>500</v>
      </c>
    </row>
    <row r="282" spans="1:12" ht="11.15" customHeight="1" x14ac:dyDescent="0.2">
      <c r="A282" s="19" t="s">
        <v>916</v>
      </c>
      <c r="B282" s="20">
        <v>664</v>
      </c>
      <c r="C282" s="20">
        <v>28</v>
      </c>
      <c r="D282" s="20">
        <v>82</v>
      </c>
      <c r="E282" s="20">
        <v>73</v>
      </c>
      <c r="F282" s="20">
        <v>98</v>
      </c>
      <c r="G282" s="20">
        <v>67</v>
      </c>
      <c r="H282" s="20">
        <v>60</v>
      </c>
      <c r="I282" s="20">
        <v>72</v>
      </c>
      <c r="J282" s="20">
        <v>184</v>
      </c>
      <c r="K282" s="20">
        <v>0</v>
      </c>
      <c r="L282" s="20">
        <v>0</v>
      </c>
    </row>
    <row r="283" spans="1:12" ht="11.15" customHeight="1" x14ac:dyDescent="0.2">
      <c r="A283" s="21" t="s">
        <v>126</v>
      </c>
      <c r="B283" s="30">
        <v>100</v>
      </c>
      <c r="C283" s="30">
        <v>4.2168669999999997</v>
      </c>
      <c r="D283" s="30">
        <v>12.349398000000001</v>
      </c>
      <c r="E283" s="30">
        <v>10.993976</v>
      </c>
      <c r="F283" s="30">
        <v>14.759036</v>
      </c>
      <c r="G283" s="30">
        <v>10.090361</v>
      </c>
      <c r="H283" s="30">
        <v>9.0361449999999994</v>
      </c>
      <c r="I283" s="30">
        <v>10.843373</v>
      </c>
      <c r="J283" s="30">
        <v>27.710843000000001</v>
      </c>
      <c r="K283" s="30">
        <v>2384.1916670000001</v>
      </c>
      <c r="L283" s="30">
        <v>1000</v>
      </c>
    </row>
    <row r="284" spans="1:12" ht="11.15" customHeight="1" x14ac:dyDescent="0.2">
      <c r="A284" s="19" t="s">
        <v>917</v>
      </c>
      <c r="B284" s="20">
        <v>421</v>
      </c>
      <c r="C284" s="20">
        <v>22</v>
      </c>
      <c r="D284" s="20">
        <v>72</v>
      </c>
      <c r="E284" s="20">
        <v>64</v>
      </c>
      <c r="F284" s="20">
        <v>60</v>
      </c>
      <c r="G284" s="20">
        <v>46</v>
      </c>
      <c r="H284" s="20">
        <v>21</v>
      </c>
      <c r="I284" s="20">
        <v>19</v>
      </c>
      <c r="J284" s="20">
        <v>117</v>
      </c>
      <c r="K284" s="20">
        <v>0</v>
      </c>
      <c r="L284" s="20">
        <v>0</v>
      </c>
    </row>
    <row r="285" spans="1:12" ht="11.15" customHeight="1" x14ac:dyDescent="0.2">
      <c r="A285" s="21" t="s">
        <v>126</v>
      </c>
      <c r="B285" s="30">
        <v>100</v>
      </c>
      <c r="C285" s="30">
        <v>5.2256530000000003</v>
      </c>
      <c r="D285" s="30">
        <v>17.102138</v>
      </c>
      <c r="E285" s="30">
        <v>15.2019</v>
      </c>
      <c r="F285" s="30">
        <v>14.251780999999999</v>
      </c>
      <c r="G285" s="30">
        <v>10.926366</v>
      </c>
      <c r="H285" s="30">
        <v>4.988124</v>
      </c>
      <c r="I285" s="30">
        <v>4.513064</v>
      </c>
      <c r="J285" s="30">
        <v>27.790973999999999</v>
      </c>
      <c r="K285" s="30">
        <v>1383.5559209999999</v>
      </c>
      <c r="L285" s="30">
        <v>800</v>
      </c>
    </row>
    <row r="286" spans="1:12" ht="11.15" customHeight="1" x14ac:dyDescent="0.2">
      <c r="A286" s="19" t="s">
        <v>918</v>
      </c>
      <c r="B286" s="20">
        <v>358</v>
      </c>
      <c r="C286" s="20">
        <v>16</v>
      </c>
      <c r="D286" s="20">
        <v>66</v>
      </c>
      <c r="E286" s="20">
        <v>44</v>
      </c>
      <c r="F286" s="20">
        <v>50</v>
      </c>
      <c r="G286" s="20">
        <v>32</v>
      </c>
      <c r="H286" s="20">
        <v>36</v>
      </c>
      <c r="I286" s="20">
        <v>19</v>
      </c>
      <c r="J286" s="20">
        <v>95</v>
      </c>
      <c r="K286" s="20">
        <v>0</v>
      </c>
      <c r="L286" s="20">
        <v>0</v>
      </c>
    </row>
    <row r="287" spans="1:12" ht="11.15" customHeight="1" x14ac:dyDescent="0.2">
      <c r="A287" s="21" t="s">
        <v>126</v>
      </c>
      <c r="B287" s="30">
        <v>100</v>
      </c>
      <c r="C287" s="30">
        <v>4.4692740000000004</v>
      </c>
      <c r="D287" s="30">
        <v>18.435753999999999</v>
      </c>
      <c r="E287" s="30">
        <v>12.290502999999999</v>
      </c>
      <c r="F287" s="30">
        <v>13.966480000000001</v>
      </c>
      <c r="G287" s="30">
        <v>8.9385469999999998</v>
      </c>
      <c r="H287" s="30">
        <v>10.055866</v>
      </c>
      <c r="I287" s="30">
        <v>5.3072629999999998</v>
      </c>
      <c r="J287" s="30">
        <v>26.536313</v>
      </c>
      <c r="K287" s="30">
        <v>1743.4144490000001</v>
      </c>
      <c r="L287" s="30">
        <v>1000</v>
      </c>
    </row>
    <row r="288" spans="1:12" ht="11.15" customHeight="1" x14ac:dyDescent="0.2">
      <c r="A288" s="19" t="s">
        <v>919</v>
      </c>
      <c r="B288" s="20">
        <v>217</v>
      </c>
      <c r="C288" s="20">
        <v>12</v>
      </c>
      <c r="D288" s="20">
        <v>29</v>
      </c>
      <c r="E288" s="20">
        <v>17</v>
      </c>
      <c r="F288" s="20">
        <v>39</v>
      </c>
      <c r="G288" s="20">
        <v>22</v>
      </c>
      <c r="H288" s="20">
        <v>22</v>
      </c>
      <c r="I288" s="20">
        <v>22</v>
      </c>
      <c r="J288" s="20">
        <v>54</v>
      </c>
      <c r="K288" s="20">
        <v>0</v>
      </c>
      <c r="L288" s="20">
        <v>0</v>
      </c>
    </row>
    <row r="289" spans="1:12" ht="11.15" customHeight="1" x14ac:dyDescent="0.2">
      <c r="A289" s="21" t="s">
        <v>126</v>
      </c>
      <c r="B289" s="30">
        <v>100</v>
      </c>
      <c r="C289" s="30">
        <v>5.529954</v>
      </c>
      <c r="D289" s="30">
        <v>13.364055</v>
      </c>
      <c r="E289" s="30">
        <v>7.8341010000000004</v>
      </c>
      <c r="F289" s="30">
        <v>17.972349999999999</v>
      </c>
      <c r="G289" s="30">
        <v>10.138249</v>
      </c>
      <c r="H289" s="30">
        <v>10.138249</v>
      </c>
      <c r="I289" s="30">
        <v>10.138249</v>
      </c>
      <c r="J289" s="30">
        <v>24.884792999999998</v>
      </c>
      <c r="K289" s="30">
        <v>1959.5214719999999</v>
      </c>
      <c r="L289" s="30">
        <v>1300</v>
      </c>
    </row>
    <row r="290" spans="1:12" ht="11.15" customHeight="1" x14ac:dyDescent="0.2">
      <c r="A290" s="19" t="s">
        <v>920</v>
      </c>
      <c r="B290" s="20">
        <v>234</v>
      </c>
      <c r="C290" s="20">
        <v>17</v>
      </c>
      <c r="D290" s="20">
        <v>39</v>
      </c>
      <c r="E290" s="20">
        <v>30</v>
      </c>
      <c r="F290" s="20">
        <v>29</v>
      </c>
      <c r="G290" s="20">
        <v>18</v>
      </c>
      <c r="H290" s="20">
        <v>17</v>
      </c>
      <c r="I290" s="20">
        <v>11</v>
      </c>
      <c r="J290" s="20">
        <v>73</v>
      </c>
      <c r="K290" s="20">
        <v>0</v>
      </c>
      <c r="L290" s="20">
        <v>0</v>
      </c>
    </row>
    <row r="291" spans="1:12" ht="11.15" customHeight="1" x14ac:dyDescent="0.2">
      <c r="A291" s="31"/>
      <c r="B291" s="32">
        <v>100</v>
      </c>
      <c r="C291" s="32">
        <v>7.2649569999999999</v>
      </c>
      <c r="D291" s="32">
        <v>16.666667</v>
      </c>
      <c r="E291" s="32">
        <v>12.820513</v>
      </c>
      <c r="F291" s="32">
        <v>12.393162</v>
      </c>
      <c r="G291" s="32">
        <v>7.6923079999999997</v>
      </c>
      <c r="H291" s="32">
        <v>7.2649569999999999</v>
      </c>
      <c r="I291" s="32">
        <v>4.7008549999999998</v>
      </c>
      <c r="J291" s="32">
        <v>31.196580999999998</v>
      </c>
      <c r="K291" s="32">
        <v>1480.8944100000001</v>
      </c>
      <c r="L291" s="35">
        <v>700</v>
      </c>
    </row>
    <row r="292" spans="1:12" ht="11.15" customHeight="1" x14ac:dyDescent="0.2"/>
  </sheetData>
  <phoneticPr fontId="1"/>
  <pageMargins left="0.75" right="0.75" top="1" bottom="1" header="0.5" footer="0.5"/>
</worksheet>
</file>

<file path=xl/worksheets/sheet1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1CCD3-4E5E-4F5D-A4F8-2AD94B51F60A}">
  <dimension ref="A1:L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2" x14ac:dyDescent="0.2">
      <c r="A1" s="8" t="s">
        <v>126</v>
      </c>
      <c r="B1" s="9"/>
    </row>
    <row r="2" spans="1:12" x14ac:dyDescent="0.2">
      <c r="A2" s="11" t="str">
        <f xml:space="preserve"> HYPERLINK("#'目次'!B54","[48]")</f>
        <v>[48]</v>
      </c>
    </row>
    <row r="3" spans="1:12" x14ac:dyDescent="0.2">
      <c r="A3" s="9" t="s">
        <v>126</v>
      </c>
      <c r="B3" s="12" t="s">
        <v>315</v>
      </c>
    </row>
    <row r="4" spans="1:12" x14ac:dyDescent="0.2">
      <c r="A4" s="9" t="s">
        <v>126</v>
      </c>
      <c r="B4" s="12" t="s">
        <v>316</v>
      </c>
    </row>
    <row r="5" spans="1:12" s="15" customFormat="1" ht="37.5" x14ac:dyDescent="0.2">
      <c r="A5" s="13" t="s">
        <v>126</v>
      </c>
      <c r="B5" s="14" t="s">
        <v>831</v>
      </c>
      <c r="C5" s="14" t="s">
        <v>889</v>
      </c>
      <c r="D5" s="14" t="s">
        <v>1412</v>
      </c>
      <c r="E5" s="14" t="s">
        <v>1413</v>
      </c>
      <c r="F5" s="14" t="s">
        <v>1414</v>
      </c>
      <c r="G5" s="14" t="s">
        <v>1415</v>
      </c>
      <c r="H5" s="14" t="s">
        <v>1416</v>
      </c>
      <c r="I5" s="14" t="s">
        <v>1417</v>
      </c>
      <c r="J5" s="14" t="s">
        <v>873</v>
      </c>
      <c r="K5" s="14" t="s">
        <v>353</v>
      </c>
      <c r="L5" s="14" t="s">
        <v>145</v>
      </c>
    </row>
    <row r="6" spans="1:12" x14ac:dyDescent="0.2">
      <c r="A6" s="16" t="s">
        <v>845</v>
      </c>
      <c r="B6" s="17">
        <v>2188</v>
      </c>
      <c r="C6" s="17">
        <v>30</v>
      </c>
      <c r="D6" s="17">
        <v>106</v>
      </c>
      <c r="E6" s="17">
        <v>134</v>
      </c>
      <c r="F6" s="17">
        <v>349</v>
      </c>
      <c r="G6" s="17">
        <v>374</v>
      </c>
      <c r="H6" s="17">
        <v>319</v>
      </c>
      <c r="I6" s="17">
        <v>225</v>
      </c>
      <c r="J6" s="17">
        <v>651</v>
      </c>
      <c r="K6" s="17">
        <v>0</v>
      </c>
      <c r="L6" s="17">
        <v>0</v>
      </c>
    </row>
    <row r="7" spans="1:12" x14ac:dyDescent="0.2">
      <c r="A7" s="21" t="s">
        <v>126</v>
      </c>
      <c r="B7" s="30">
        <v>100</v>
      </c>
      <c r="C7" s="30">
        <v>1.3711150000000001</v>
      </c>
      <c r="D7" s="30">
        <v>4.8446069999999999</v>
      </c>
      <c r="E7" s="30">
        <v>6.124314</v>
      </c>
      <c r="F7" s="30">
        <v>15.95064</v>
      </c>
      <c r="G7" s="30">
        <v>17.093236000000001</v>
      </c>
      <c r="H7" s="30">
        <v>14.579525</v>
      </c>
      <c r="I7" s="30">
        <v>10.283364000000001</v>
      </c>
      <c r="J7" s="30">
        <v>29.753198999999999</v>
      </c>
      <c r="K7" s="30">
        <v>2647.6135330000002</v>
      </c>
      <c r="L7" s="30">
        <v>2000</v>
      </c>
    </row>
    <row r="8" spans="1:12" x14ac:dyDescent="0.2">
      <c r="A8" s="18" t="s">
        <v>846</v>
      </c>
      <c r="B8" s="18"/>
      <c r="C8" s="18"/>
      <c r="D8" s="18"/>
      <c r="E8" s="18"/>
      <c r="F8" s="18"/>
      <c r="G8" s="18"/>
      <c r="H8" s="18"/>
      <c r="I8" s="18"/>
      <c r="J8" s="18"/>
      <c r="K8" s="18"/>
      <c r="L8" s="18"/>
    </row>
    <row r="9" spans="1:12" x14ac:dyDescent="0.2">
      <c r="A9" s="19" t="s">
        <v>847</v>
      </c>
      <c r="B9" s="20">
        <v>1092</v>
      </c>
      <c r="C9" s="20">
        <v>15</v>
      </c>
      <c r="D9" s="20">
        <v>57</v>
      </c>
      <c r="E9" s="20">
        <v>67</v>
      </c>
      <c r="F9" s="20">
        <v>180</v>
      </c>
      <c r="G9" s="20">
        <v>194</v>
      </c>
      <c r="H9" s="20">
        <v>168</v>
      </c>
      <c r="I9" s="20">
        <v>125</v>
      </c>
      <c r="J9" s="20">
        <v>286</v>
      </c>
      <c r="K9" s="20">
        <v>0</v>
      </c>
      <c r="L9" s="20">
        <v>0</v>
      </c>
    </row>
    <row r="10" spans="1:12" x14ac:dyDescent="0.2">
      <c r="A10" s="21" t="s">
        <v>126</v>
      </c>
      <c r="B10" s="30">
        <v>100</v>
      </c>
      <c r="C10" s="30">
        <v>1.373626</v>
      </c>
      <c r="D10" s="30">
        <v>5.2197800000000001</v>
      </c>
      <c r="E10" s="30">
        <v>6.1355310000000003</v>
      </c>
      <c r="F10" s="30">
        <v>16.483516000000002</v>
      </c>
      <c r="G10" s="30">
        <v>17.765567999999998</v>
      </c>
      <c r="H10" s="30">
        <v>15.384615</v>
      </c>
      <c r="I10" s="30">
        <v>11.446885999999999</v>
      </c>
      <c r="J10" s="30">
        <v>26.190476</v>
      </c>
      <c r="K10" s="30">
        <v>2705.6066999999998</v>
      </c>
      <c r="L10" s="30">
        <v>2000</v>
      </c>
    </row>
    <row r="11" spans="1:12" x14ac:dyDescent="0.2">
      <c r="A11" s="19" t="s">
        <v>848</v>
      </c>
      <c r="B11" s="20">
        <v>1095</v>
      </c>
      <c r="C11" s="20">
        <v>15</v>
      </c>
      <c r="D11" s="20">
        <v>49</v>
      </c>
      <c r="E11" s="20">
        <v>66</v>
      </c>
      <c r="F11" s="20">
        <v>169</v>
      </c>
      <c r="G11" s="20">
        <v>180</v>
      </c>
      <c r="H11" s="20">
        <v>151</v>
      </c>
      <c r="I11" s="20">
        <v>100</v>
      </c>
      <c r="J11" s="20">
        <v>365</v>
      </c>
      <c r="K11" s="20">
        <v>0</v>
      </c>
      <c r="L11" s="20">
        <v>0</v>
      </c>
    </row>
    <row r="12" spans="1:12" x14ac:dyDescent="0.2">
      <c r="A12" s="21" t="s">
        <v>126</v>
      </c>
      <c r="B12" s="30">
        <v>100</v>
      </c>
      <c r="C12" s="30">
        <v>1.3698630000000001</v>
      </c>
      <c r="D12" s="30">
        <v>4.4748859999999997</v>
      </c>
      <c r="E12" s="30">
        <v>6.0273969999999997</v>
      </c>
      <c r="F12" s="30">
        <v>15.43379</v>
      </c>
      <c r="G12" s="30">
        <v>16.438355999999999</v>
      </c>
      <c r="H12" s="30">
        <v>13.789954</v>
      </c>
      <c r="I12" s="30">
        <v>9.1324199999999998</v>
      </c>
      <c r="J12" s="30">
        <v>33.333333000000003</v>
      </c>
      <c r="K12" s="30">
        <v>2586.5246579999998</v>
      </c>
      <c r="L12" s="30">
        <v>2000</v>
      </c>
    </row>
    <row r="13" spans="1:12" x14ac:dyDescent="0.2">
      <c r="A13" s="19" t="s">
        <v>849</v>
      </c>
      <c r="B13" s="20">
        <v>1</v>
      </c>
      <c r="C13" s="20">
        <v>0</v>
      </c>
      <c r="D13" s="20">
        <v>0</v>
      </c>
      <c r="E13" s="20">
        <v>1</v>
      </c>
      <c r="F13" s="20">
        <v>0</v>
      </c>
      <c r="G13" s="20">
        <v>0</v>
      </c>
      <c r="H13" s="20">
        <v>0</v>
      </c>
      <c r="I13" s="20">
        <v>0</v>
      </c>
      <c r="J13" s="20">
        <v>0</v>
      </c>
      <c r="K13" s="20">
        <v>0</v>
      </c>
      <c r="L13" s="20">
        <v>0</v>
      </c>
    </row>
    <row r="14" spans="1:12" x14ac:dyDescent="0.2">
      <c r="A14" s="21" t="s">
        <v>126</v>
      </c>
      <c r="B14" s="30">
        <v>100</v>
      </c>
      <c r="C14" s="30">
        <v>0</v>
      </c>
      <c r="D14" s="30">
        <v>0</v>
      </c>
      <c r="E14" s="30">
        <v>100</v>
      </c>
      <c r="F14" s="30">
        <v>0</v>
      </c>
      <c r="G14" s="30">
        <v>0</v>
      </c>
      <c r="H14" s="30">
        <v>0</v>
      </c>
      <c r="I14" s="30">
        <v>0</v>
      </c>
      <c r="J14" s="30">
        <v>0</v>
      </c>
      <c r="K14" s="30">
        <v>500</v>
      </c>
      <c r="L14" s="30">
        <v>500</v>
      </c>
    </row>
    <row r="15" spans="1:12" x14ac:dyDescent="0.2">
      <c r="A15" s="18" t="s">
        <v>850</v>
      </c>
      <c r="B15" s="18"/>
      <c r="C15" s="18"/>
      <c r="D15" s="18"/>
      <c r="E15" s="18"/>
      <c r="F15" s="18"/>
      <c r="G15" s="18"/>
      <c r="H15" s="18"/>
      <c r="I15" s="18"/>
      <c r="J15" s="18"/>
      <c r="K15" s="18"/>
      <c r="L15" s="18"/>
    </row>
    <row r="16" spans="1:12" x14ac:dyDescent="0.2">
      <c r="A16" s="19" t="s">
        <v>851</v>
      </c>
      <c r="B16" s="20">
        <v>387</v>
      </c>
      <c r="C16" s="20">
        <v>8</v>
      </c>
      <c r="D16" s="20">
        <v>16</v>
      </c>
      <c r="E16" s="20">
        <v>17</v>
      </c>
      <c r="F16" s="20">
        <v>60</v>
      </c>
      <c r="G16" s="20">
        <v>81</v>
      </c>
      <c r="H16" s="20">
        <v>71</v>
      </c>
      <c r="I16" s="20">
        <v>72</v>
      </c>
      <c r="J16" s="20">
        <v>62</v>
      </c>
      <c r="K16" s="20">
        <v>0</v>
      </c>
      <c r="L16" s="20">
        <v>0</v>
      </c>
    </row>
    <row r="17" spans="1:12" x14ac:dyDescent="0.2">
      <c r="A17" s="21" t="s">
        <v>126</v>
      </c>
      <c r="B17" s="30">
        <v>100</v>
      </c>
      <c r="C17" s="30">
        <v>2.067183</v>
      </c>
      <c r="D17" s="30">
        <v>4.1343670000000001</v>
      </c>
      <c r="E17" s="30">
        <v>4.3927649999999998</v>
      </c>
      <c r="F17" s="30">
        <v>15.503876</v>
      </c>
      <c r="G17" s="30">
        <v>20.930233000000001</v>
      </c>
      <c r="H17" s="30">
        <v>18.346253000000001</v>
      </c>
      <c r="I17" s="30">
        <v>18.604651</v>
      </c>
      <c r="J17" s="30">
        <v>16.020672000000001</v>
      </c>
      <c r="K17" s="30">
        <v>3163.9230769999999</v>
      </c>
      <c r="L17" s="30">
        <v>2000</v>
      </c>
    </row>
    <row r="18" spans="1:12" x14ac:dyDescent="0.2">
      <c r="A18" s="19" t="s">
        <v>852</v>
      </c>
      <c r="B18" s="20">
        <v>432</v>
      </c>
      <c r="C18" s="20">
        <v>5</v>
      </c>
      <c r="D18" s="20">
        <v>16</v>
      </c>
      <c r="E18" s="20">
        <v>14</v>
      </c>
      <c r="F18" s="20">
        <v>67</v>
      </c>
      <c r="G18" s="20">
        <v>99</v>
      </c>
      <c r="H18" s="20">
        <v>93</v>
      </c>
      <c r="I18" s="20">
        <v>51</v>
      </c>
      <c r="J18" s="20">
        <v>87</v>
      </c>
      <c r="K18" s="20">
        <v>0</v>
      </c>
      <c r="L18" s="20">
        <v>0</v>
      </c>
    </row>
    <row r="19" spans="1:12" x14ac:dyDescent="0.2">
      <c r="A19" s="21" t="s">
        <v>126</v>
      </c>
      <c r="B19" s="30">
        <v>100</v>
      </c>
      <c r="C19" s="30">
        <v>1.1574070000000001</v>
      </c>
      <c r="D19" s="30">
        <v>3.7037040000000001</v>
      </c>
      <c r="E19" s="30">
        <v>3.2407409999999999</v>
      </c>
      <c r="F19" s="30">
        <v>15.509259</v>
      </c>
      <c r="G19" s="30">
        <v>22.916667</v>
      </c>
      <c r="H19" s="30">
        <v>21.527778000000001</v>
      </c>
      <c r="I19" s="30">
        <v>11.805555999999999</v>
      </c>
      <c r="J19" s="30">
        <v>20.138888999999999</v>
      </c>
      <c r="K19" s="30">
        <v>2780.7246380000001</v>
      </c>
      <c r="L19" s="30">
        <v>2000</v>
      </c>
    </row>
    <row r="20" spans="1:12" x14ac:dyDescent="0.2">
      <c r="A20" s="19" t="s">
        <v>853</v>
      </c>
      <c r="B20" s="20">
        <v>449</v>
      </c>
      <c r="C20" s="20">
        <v>5</v>
      </c>
      <c r="D20" s="20">
        <v>22</v>
      </c>
      <c r="E20" s="20">
        <v>27</v>
      </c>
      <c r="F20" s="20">
        <v>86</v>
      </c>
      <c r="G20" s="20">
        <v>81</v>
      </c>
      <c r="H20" s="20">
        <v>59</v>
      </c>
      <c r="I20" s="20">
        <v>38</v>
      </c>
      <c r="J20" s="20">
        <v>131</v>
      </c>
      <c r="K20" s="20">
        <v>0</v>
      </c>
      <c r="L20" s="20">
        <v>0</v>
      </c>
    </row>
    <row r="21" spans="1:12" x14ac:dyDescent="0.2">
      <c r="A21" s="21" t="s">
        <v>126</v>
      </c>
      <c r="B21" s="30">
        <v>100</v>
      </c>
      <c r="C21" s="30">
        <v>1.113586</v>
      </c>
      <c r="D21" s="30">
        <v>4.8997770000000003</v>
      </c>
      <c r="E21" s="30">
        <v>6.013363</v>
      </c>
      <c r="F21" s="30">
        <v>19.153675</v>
      </c>
      <c r="G21" s="30">
        <v>18.040088999999998</v>
      </c>
      <c r="H21" s="30">
        <v>13.140312</v>
      </c>
      <c r="I21" s="30">
        <v>8.4632520000000007</v>
      </c>
      <c r="J21" s="30">
        <v>29.175947000000001</v>
      </c>
      <c r="K21" s="30">
        <v>2555.6352200000001</v>
      </c>
      <c r="L21" s="30">
        <v>2000</v>
      </c>
    </row>
    <row r="22" spans="1:12" x14ac:dyDescent="0.2">
      <c r="A22" s="19" t="s">
        <v>854</v>
      </c>
      <c r="B22" s="20">
        <v>427</v>
      </c>
      <c r="C22" s="20">
        <v>5</v>
      </c>
      <c r="D22" s="20">
        <v>18</v>
      </c>
      <c r="E22" s="20">
        <v>28</v>
      </c>
      <c r="F22" s="20">
        <v>67</v>
      </c>
      <c r="G22" s="20">
        <v>58</v>
      </c>
      <c r="H22" s="20">
        <v>58</v>
      </c>
      <c r="I22" s="20">
        <v>41</v>
      </c>
      <c r="J22" s="20">
        <v>152</v>
      </c>
      <c r="K22" s="20">
        <v>0</v>
      </c>
      <c r="L22" s="20">
        <v>0</v>
      </c>
    </row>
    <row r="23" spans="1:12" x14ac:dyDescent="0.2">
      <c r="A23" s="21" t="s">
        <v>126</v>
      </c>
      <c r="B23" s="30">
        <v>100</v>
      </c>
      <c r="C23" s="30">
        <v>1.17096</v>
      </c>
      <c r="D23" s="30">
        <v>4.2154569999999998</v>
      </c>
      <c r="E23" s="30">
        <v>6.5573769999999998</v>
      </c>
      <c r="F23" s="30">
        <v>15.690867000000001</v>
      </c>
      <c r="G23" s="30">
        <v>13.583138</v>
      </c>
      <c r="H23" s="30">
        <v>13.583138</v>
      </c>
      <c r="I23" s="30">
        <v>9.6018740000000005</v>
      </c>
      <c r="J23" s="30">
        <v>35.597189999999998</v>
      </c>
      <c r="K23" s="30">
        <v>2890.6181820000002</v>
      </c>
      <c r="L23" s="30">
        <v>2000</v>
      </c>
    </row>
    <row r="24" spans="1:12" x14ac:dyDescent="0.2">
      <c r="A24" s="19" t="s">
        <v>855</v>
      </c>
      <c r="B24" s="20">
        <v>274</v>
      </c>
      <c r="C24" s="20">
        <v>3</v>
      </c>
      <c r="D24" s="20">
        <v>18</v>
      </c>
      <c r="E24" s="20">
        <v>23</v>
      </c>
      <c r="F24" s="20">
        <v>36</v>
      </c>
      <c r="G24" s="20">
        <v>28</v>
      </c>
      <c r="H24" s="20">
        <v>24</v>
      </c>
      <c r="I24" s="20">
        <v>14</v>
      </c>
      <c r="J24" s="20">
        <v>128</v>
      </c>
      <c r="K24" s="20">
        <v>0</v>
      </c>
      <c r="L24" s="20">
        <v>0</v>
      </c>
    </row>
    <row r="25" spans="1:12" x14ac:dyDescent="0.2">
      <c r="A25" s="21" t="s">
        <v>126</v>
      </c>
      <c r="B25" s="30">
        <v>100</v>
      </c>
      <c r="C25" s="30">
        <v>1.0948910000000001</v>
      </c>
      <c r="D25" s="30">
        <v>6.5693429999999999</v>
      </c>
      <c r="E25" s="30">
        <v>8.3941610000000004</v>
      </c>
      <c r="F25" s="30">
        <v>13.138686</v>
      </c>
      <c r="G25" s="30">
        <v>10.218978</v>
      </c>
      <c r="H25" s="30">
        <v>8.7591239999999999</v>
      </c>
      <c r="I25" s="30">
        <v>5.1094889999999999</v>
      </c>
      <c r="J25" s="30">
        <v>46.715328</v>
      </c>
      <c r="K25" s="30">
        <v>1836.8493149999999</v>
      </c>
      <c r="L25" s="30">
        <v>1000</v>
      </c>
    </row>
    <row r="26" spans="1:12" x14ac:dyDescent="0.2">
      <c r="A26" s="19" t="s">
        <v>856</v>
      </c>
      <c r="B26" s="20">
        <v>137</v>
      </c>
      <c r="C26" s="20">
        <v>2</v>
      </c>
      <c r="D26" s="20">
        <v>9</v>
      </c>
      <c r="E26" s="20">
        <v>14</v>
      </c>
      <c r="F26" s="20">
        <v>17</v>
      </c>
      <c r="G26" s="20">
        <v>14</v>
      </c>
      <c r="H26" s="20">
        <v>11</v>
      </c>
      <c r="I26" s="20">
        <v>8</v>
      </c>
      <c r="J26" s="20">
        <v>62</v>
      </c>
      <c r="K26" s="20">
        <v>0</v>
      </c>
      <c r="L26" s="20">
        <v>0</v>
      </c>
    </row>
    <row r="27" spans="1:12" x14ac:dyDescent="0.2">
      <c r="A27" s="21" t="s">
        <v>126</v>
      </c>
      <c r="B27" s="30">
        <v>100</v>
      </c>
      <c r="C27" s="30">
        <v>1.459854</v>
      </c>
      <c r="D27" s="30">
        <v>6.5693429999999999</v>
      </c>
      <c r="E27" s="30">
        <v>10.218978</v>
      </c>
      <c r="F27" s="30">
        <v>12.408759</v>
      </c>
      <c r="G27" s="30">
        <v>10.218978</v>
      </c>
      <c r="H27" s="30">
        <v>8.0291969999999999</v>
      </c>
      <c r="I27" s="30">
        <v>5.8394159999999999</v>
      </c>
      <c r="J27" s="30">
        <v>45.255474</v>
      </c>
      <c r="K27" s="30">
        <v>1871.2666670000001</v>
      </c>
      <c r="L27" s="30">
        <v>1000</v>
      </c>
    </row>
    <row r="28" spans="1:12" x14ac:dyDescent="0.2">
      <c r="A28" s="19" t="s">
        <v>857</v>
      </c>
      <c r="B28" s="20">
        <v>71</v>
      </c>
      <c r="C28" s="20">
        <v>2</v>
      </c>
      <c r="D28" s="20">
        <v>6</v>
      </c>
      <c r="E28" s="20">
        <v>7</v>
      </c>
      <c r="F28" s="20">
        <v>14</v>
      </c>
      <c r="G28" s="20">
        <v>13</v>
      </c>
      <c r="H28" s="20">
        <v>3</v>
      </c>
      <c r="I28" s="20">
        <v>1</v>
      </c>
      <c r="J28" s="20">
        <v>25</v>
      </c>
      <c r="K28" s="20">
        <v>0</v>
      </c>
      <c r="L28" s="20">
        <v>0</v>
      </c>
    </row>
    <row r="29" spans="1:12" x14ac:dyDescent="0.2">
      <c r="A29" s="21" t="s">
        <v>126</v>
      </c>
      <c r="B29" s="30">
        <v>100</v>
      </c>
      <c r="C29" s="30">
        <v>2.8169010000000001</v>
      </c>
      <c r="D29" s="30">
        <v>8.450704</v>
      </c>
      <c r="E29" s="30">
        <v>9.8591549999999994</v>
      </c>
      <c r="F29" s="30">
        <v>19.718309999999999</v>
      </c>
      <c r="G29" s="30">
        <v>18.309858999999999</v>
      </c>
      <c r="H29" s="30">
        <v>4.225352</v>
      </c>
      <c r="I29" s="30">
        <v>1.4084509999999999</v>
      </c>
      <c r="J29" s="30">
        <v>35.211267999999997</v>
      </c>
      <c r="K29" s="30">
        <v>1333.0434780000001</v>
      </c>
      <c r="L29" s="30">
        <v>1000</v>
      </c>
    </row>
    <row r="30" spans="1:12" x14ac:dyDescent="0.2">
      <c r="A30" s="19" t="s">
        <v>858</v>
      </c>
      <c r="B30" s="20">
        <v>11</v>
      </c>
      <c r="C30" s="20">
        <v>0</v>
      </c>
      <c r="D30" s="20">
        <v>1</v>
      </c>
      <c r="E30" s="20">
        <v>4</v>
      </c>
      <c r="F30" s="20">
        <v>2</v>
      </c>
      <c r="G30" s="20">
        <v>0</v>
      </c>
      <c r="H30" s="20">
        <v>0</v>
      </c>
      <c r="I30" s="20">
        <v>0</v>
      </c>
      <c r="J30" s="20">
        <v>4</v>
      </c>
      <c r="K30" s="20">
        <v>0</v>
      </c>
      <c r="L30" s="20">
        <v>0</v>
      </c>
    </row>
    <row r="31" spans="1:12" x14ac:dyDescent="0.2">
      <c r="A31" s="21" t="s">
        <v>126</v>
      </c>
      <c r="B31" s="30">
        <v>100</v>
      </c>
      <c r="C31" s="30">
        <v>0</v>
      </c>
      <c r="D31" s="30">
        <v>9.0909089999999999</v>
      </c>
      <c r="E31" s="30">
        <v>36.363636</v>
      </c>
      <c r="F31" s="30">
        <v>18.181818</v>
      </c>
      <c r="G31" s="30">
        <v>0</v>
      </c>
      <c r="H31" s="30">
        <v>0</v>
      </c>
      <c r="I31" s="30">
        <v>0</v>
      </c>
      <c r="J31" s="30">
        <v>36.363636</v>
      </c>
      <c r="K31" s="30">
        <v>614.28571399999998</v>
      </c>
      <c r="L31" s="30">
        <v>500</v>
      </c>
    </row>
    <row r="32" spans="1:12" x14ac:dyDescent="0.2">
      <c r="A32" s="19" t="s">
        <v>859</v>
      </c>
      <c r="B32" s="20">
        <v>881</v>
      </c>
      <c r="C32" s="20">
        <v>10</v>
      </c>
      <c r="D32" s="20">
        <v>38</v>
      </c>
      <c r="E32" s="20">
        <v>41</v>
      </c>
      <c r="F32" s="20">
        <v>153</v>
      </c>
      <c r="G32" s="20">
        <v>180</v>
      </c>
      <c r="H32" s="20">
        <v>152</v>
      </c>
      <c r="I32" s="20">
        <v>89</v>
      </c>
      <c r="J32" s="20">
        <v>218</v>
      </c>
      <c r="K32" s="20">
        <v>0</v>
      </c>
      <c r="L32" s="20">
        <v>0</v>
      </c>
    </row>
    <row r="33" spans="1:12" x14ac:dyDescent="0.2">
      <c r="A33" s="21" t="s">
        <v>126</v>
      </c>
      <c r="B33" s="30">
        <v>100</v>
      </c>
      <c r="C33" s="30">
        <v>1.1350739999999999</v>
      </c>
      <c r="D33" s="30">
        <v>4.3132799999999998</v>
      </c>
      <c r="E33" s="30">
        <v>4.6538019999999998</v>
      </c>
      <c r="F33" s="30">
        <v>17.366629</v>
      </c>
      <c r="G33" s="30">
        <v>20.431328000000001</v>
      </c>
      <c r="H33" s="30">
        <v>17.253121</v>
      </c>
      <c r="I33" s="30">
        <v>10.102157</v>
      </c>
      <c r="J33" s="30">
        <v>24.744607999999999</v>
      </c>
      <c r="K33" s="30">
        <v>2672.7631980000001</v>
      </c>
      <c r="L33" s="30">
        <v>2000</v>
      </c>
    </row>
    <row r="34" spans="1:12" x14ac:dyDescent="0.2">
      <c r="A34" s="19" t="s">
        <v>860</v>
      </c>
      <c r="B34" s="20">
        <v>701</v>
      </c>
      <c r="C34" s="20">
        <v>8</v>
      </c>
      <c r="D34" s="20">
        <v>36</v>
      </c>
      <c r="E34" s="20">
        <v>51</v>
      </c>
      <c r="F34" s="20">
        <v>103</v>
      </c>
      <c r="G34" s="20">
        <v>86</v>
      </c>
      <c r="H34" s="20">
        <v>82</v>
      </c>
      <c r="I34" s="20">
        <v>55</v>
      </c>
      <c r="J34" s="20">
        <v>280</v>
      </c>
      <c r="K34" s="20">
        <v>0</v>
      </c>
      <c r="L34" s="20">
        <v>0</v>
      </c>
    </row>
    <row r="35" spans="1:12" x14ac:dyDescent="0.2">
      <c r="A35" s="21" t="s">
        <v>126</v>
      </c>
      <c r="B35" s="30">
        <v>100</v>
      </c>
      <c r="C35" s="30">
        <v>1.141227</v>
      </c>
      <c r="D35" s="30">
        <v>5.1355209999999998</v>
      </c>
      <c r="E35" s="30">
        <v>7.2753209999999999</v>
      </c>
      <c r="F35" s="30">
        <v>14.693295000000001</v>
      </c>
      <c r="G35" s="30">
        <v>12.268188</v>
      </c>
      <c r="H35" s="30">
        <v>11.697575000000001</v>
      </c>
      <c r="I35" s="30">
        <v>7.8459339999999997</v>
      </c>
      <c r="J35" s="30">
        <v>39.942939000000003</v>
      </c>
      <c r="K35" s="30">
        <v>2525.1781470000001</v>
      </c>
      <c r="L35" s="30">
        <v>2000</v>
      </c>
    </row>
    <row r="36" spans="1:12" x14ac:dyDescent="0.2">
      <c r="A36" s="19" t="s">
        <v>861</v>
      </c>
      <c r="B36" s="20">
        <v>1801</v>
      </c>
      <c r="C36" s="20">
        <v>22</v>
      </c>
      <c r="D36" s="20">
        <v>90</v>
      </c>
      <c r="E36" s="20">
        <v>117</v>
      </c>
      <c r="F36" s="20">
        <v>289</v>
      </c>
      <c r="G36" s="20">
        <v>293</v>
      </c>
      <c r="H36" s="20">
        <v>248</v>
      </c>
      <c r="I36" s="20">
        <v>153</v>
      </c>
      <c r="J36" s="20">
        <v>589</v>
      </c>
      <c r="K36" s="20">
        <v>0</v>
      </c>
      <c r="L36" s="20">
        <v>0</v>
      </c>
    </row>
    <row r="37" spans="1:12" x14ac:dyDescent="0.2">
      <c r="A37" s="21" t="s">
        <v>126</v>
      </c>
      <c r="B37" s="30">
        <v>100</v>
      </c>
      <c r="C37" s="30">
        <v>1.221544</v>
      </c>
      <c r="D37" s="30">
        <v>4.9972240000000001</v>
      </c>
      <c r="E37" s="30">
        <v>6.496391</v>
      </c>
      <c r="F37" s="30">
        <v>16.046641000000001</v>
      </c>
      <c r="G37" s="30">
        <v>16.268740000000001</v>
      </c>
      <c r="H37" s="30">
        <v>13.770128</v>
      </c>
      <c r="I37" s="30">
        <v>8.4952799999999993</v>
      </c>
      <c r="J37" s="30">
        <v>32.704053000000002</v>
      </c>
      <c r="K37" s="30">
        <v>2509.1641909999998</v>
      </c>
      <c r="L37" s="30">
        <v>2000</v>
      </c>
    </row>
    <row r="38" spans="1:12" x14ac:dyDescent="0.2">
      <c r="A38" s="19" t="s">
        <v>862</v>
      </c>
      <c r="B38" s="20">
        <v>920</v>
      </c>
      <c r="C38" s="20">
        <v>12</v>
      </c>
      <c r="D38" s="20">
        <v>52</v>
      </c>
      <c r="E38" s="20">
        <v>76</v>
      </c>
      <c r="F38" s="20">
        <v>136</v>
      </c>
      <c r="G38" s="20">
        <v>113</v>
      </c>
      <c r="H38" s="20">
        <v>96</v>
      </c>
      <c r="I38" s="20">
        <v>64</v>
      </c>
      <c r="J38" s="20">
        <v>371</v>
      </c>
      <c r="K38" s="20">
        <v>0</v>
      </c>
      <c r="L38" s="20">
        <v>0</v>
      </c>
    </row>
    <row r="39" spans="1:12" x14ac:dyDescent="0.2">
      <c r="A39" s="21" t="s">
        <v>126</v>
      </c>
      <c r="B39" s="30">
        <v>100</v>
      </c>
      <c r="C39" s="30">
        <v>1.3043480000000001</v>
      </c>
      <c r="D39" s="30">
        <v>5.6521739999999996</v>
      </c>
      <c r="E39" s="30">
        <v>8.2608700000000006</v>
      </c>
      <c r="F39" s="30">
        <v>14.782609000000001</v>
      </c>
      <c r="G39" s="30">
        <v>12.282609000000001</v>
      </c>
      <c r="H39" s="30">
        <v>10.434782999999999</v>
      </c>
      <c r="I39" s="30">
        <v>6.9565219999999997</v>
      </c>
      <c r="J39" s="30">
        <v>40.326087000000001</v>
      </c>
      <c r="K39" s="30">
        <v>2311.5938070000002</v>
      </c>
      <c r="L39" s="30">
        <v>1680</v>
      </c>
    </row>
    <row r="40" spans="1:12" x14ac:dyDescent="0.2">
      <c r="A40" s="19" t="s">
        <v>863</v>
      </c>
      <c r="B40" s="20">
        <v>219</v>
      </c>
      <c r="C40" s="20">
        <v>4</v>
      </c>
      <c r="D40" s="20">
        <v>16</v>
      </c>
      <c r="E40" s="20">
        <v>25</v>
      </c>
      <c r="F40" s="20">
        <v>33</v>
      </c>
      <c r="G40" s="20">
        <v>27</v>
      </c>
      <c r="H40" s="20">
        <v>14</v>
      </c>
      <c r="I40" s="20">
        <v>9</v>
      </c>
      <c r="J40" s="20">
        <v>91</v>
      </c>
      <c r="K40" s="20">
        <v>0</v>
      </c>
      <c r="L40" s="20">
        <v>0</v>
      </c>
    </row>
    <row r="41" spans="1:12" x14ac:dyDescent="0.2">
      <c r="A41" s="21" t="s">
        <v>126</v>
      </c>
      <c r="B41" s="30">
        <v>100</v>
      </c>
      <c r="C41" s="30">
        <v>1.826484</v>
      </c>
      <c r="D41" s="30">
        <v>7.305936</v>
      </c>
      <c r="E41" s="30">
        <v>11.415525000000001</v>
      </c>
      <c r="F41" s="30">
        <v>15.068493</v>
      </c>
      <c r="G41" s="30">
        <v>12.328766999999999</v>
      </c>
      <c r="H41" s="30">
        <v>6.3926939999999997</v>
      </c>
      <c r="I41" s="30">
        <v>4.1095889999999997</v>
      </c>
      <c r="J41" s="30">
        <v>41.552511000000003</v>
      </c>
      <c r="K41" s="35">
        <v>1609.1015620000001</v>
      </c>
      <c r="L41" s="30">
        <v>1000</v>
      </c>
    </row>
    <row r="42" spans="1:12" x14ac:dyDescent="0.2">
      <c r="A42" s="18" t="s">
        <v>864</v>
      </c>
      <c r="B42" s="17">
        <v>208</v>
      </c>
      <c r="C42" s="17">
        <v>5</v>
      </c>
      <c r="D42" s="17">
        <v>9</v>
      </c>
      <c r="E42" s="17">
        <v>9</v>
      </c>
      <c r="F42" s="17">
        <v>35</v>
      </c>
      <c r="G42" s="17">
        <v>43</v>
      </c>
      <c r="H42" s="17">
        <v>38</v>
      </c>
      <c r="I42" s="17">
        <v>40</v>
      </c>
      <c r="J42" s="17">
        <v>29</v>
      </c>
      <c r="K42" s="34">
        <v>0</v>
      </c>
      <c r="L42" s="17">
        <v>0</v>
      </c>
    </row>
    <row r="43" spans="1:12" x14ac:dyDescent="0.2">
      <c r="A43" s="21" t="s">
        <v>126</v>
      </c>
      <c r="B43" s="30">
        <v>100</v>
      </c>
      <c r="C43" s="30">
        <v>2.4038460000000001</v>
      </c>
      <c r="D43" s="30">
        <v>4.3269229999999999</v>
      </c>
      <c r="E43" s="30">
        <v>4.3269229999999999</v>
      </c>
      <c r="F43" s="30">
        <v>16.826923000000001</v>
      </c>
      <c r="G43" s="30">
        <v>20.673076999999999</v>
      </c>
      <c r="H43" s="30">
        <v>18.269231000000001</v>
      </c>
      <c r="I43" s="30">
        <v>19.230768999999999</v>
      </c>
      <c r="J43" s="30">
        <v>13.942308000000001</v>
      </c>
      <c r="K43" s="30">
        <v>3264.8603349999998</v>
      </c>
      <c r="L43" s="30">
        <v>2000</v>
      </c>
    </row>
    <row r="44" spans="1:12" x14ac:dyDescent="0.2">
      <c r="A44" s="19" t="s">
        <v>852</v>
      </c>
      <c r="B44" s="20">
        <v>220</v>
      </c>
      <c r="C44" s="20">
        <v>3</v>
      </c>
      <c r="D44" s="20">
        <v>10</v>
      </c>
      <c r="E44" s="20">
        <v>7</v>
      </c>
      <c r="F44" s="20">
        <v>34</v>
      </c>
      <c r="G44" s="20">
        <v>51</v>
      </c>
      <c r="H44" s="20">
        <v>49</v>
      </c>
      <c r="I44" s="20">
        <v>24</v>
      </c>
      <c r="J44" s="20">
        <v>42</v>
      </c>
      <c r="K44" s="20">
        <v>0</v>
      </c>
      <c r="L44" s="20">
        <v>0</v>
      </c>
    </row>
    <row r="45" spans="1:12" x14ac:dyDescent="0.2">
      <c r="A45" s="21" t="s">
        <v>126</v>
      </c>
      <c r="B45" s="30">
        <v>100</v>
      </c>
      <c r="C45" s="30">
        <v>1.3636360000000001</v>
      </c>
      <c r="D45" s="30">
        <v>4.5454549999999996</v>
      </c>
      <c r="E45" s="30">
        <v>3.1818179999999998</v>
      </c>
      <c r="F45" s="30">
        <v>15.454545</v>
      </c>
      <c r="G45" s="30">
        <v>23.181818</v>
      </c>
      <c r="H45" s="30">
        <v>22.272727</v>
      </c>
      <c r="I45" s="30">
        <v>10.909091</v>
      </c>
      <c r="J45" s="30">
        <v>19.090909</v>
      </c>
      <c r="K45" s="30">
        <v>2698.8764040000001</v>
      </c>
      <c r="L45" s="30">
        <v>2000</v>
      </c>
    </row>
    <row r="46" spans="1:12" x14ac:dyDescent="0.2">
      <c r="A46" s="19" t="s">
        <v>853</v>
      </c>
      <c r="B46" s="20">
        <v>226</v>
      </c>
      <c r="C46" s="20">
        <v>1</v>
      </c>
      <c r="D46" s="20">
        <v>12</v>
      </c>
      <c r="E46" s="20">
        <v>11</v>
      </c>
      <c r="F46" s="20">
        <v>47</v>
      </c>
      <c r="G46" s="20">
        <v>50</v>
      </c>
      <c r="H46" s="20">
        <v>28</v>
      </c>
      <c r="I46" s="20">
        <v>22</v>
      </c>
      <c r="J46" s="20">
        <v>55</v>
      </c>
      <c r="K46" s="20">
        <v>0</v>
      </c>
      <c r="L46" s="20">
        <v>0</v>
      </c>
    </row>
    <row r="47" spans="1:12" x14ac:dyDescent="0.2">
      <c r="A47" s="21" t="s">
        <v>126</v>
      </c>
      <c r="B47" s="30">
        <v>100</v>
      </c>
      <c r="C47" s="30">
        <v>0.44247799999999998</v>
      </c>
      <c r="D47" s="30">
        <v>5.3097349999999999</v>
      </c>
      <c r="E47" s="30">
        <v>4.8672570000000004</v>
      </c>
      <c r="F47" s="30">
        <v>20.79646</v>
      </c>
      <c r="G47" s="30">
        <v>22.123894</v>
      </c>
      <c r="H47" s="30">
        <v>12.389381</v>
      </c>
      <c r="I47" s="30">
        <v>9.7345129999999997</v>
      </c>
      <c r="J47" s="30">
        <v>24.336283000000002</v>
      </c>
      <c r="K47" s="30">
        <v>2715.3742689999999</v>
      </c>
      <c r="L47" s="30">
        <v>2000</v>
      </c>
    </row>
    <row r="48" spans="1:12" x14ac:dyDescent="0.2">
      <c r="A48" s="19" t="s">
        <v>854</v>
      </c>
      <c r="B48" s="20">
        <v>211</v>
      </c>
      <c r="C48" s="20">
        <v>3</v>
      </c>
      <c r="D48" s="20">
        <v>9</v>
      </c>
      <c r="E48" s="20">
        <v>18</v>
      </c>
      <c r="F48" s="20">
        <v>32</v>
      </c>
      <c r="G48" s="20">
        <v>26</v>
      </c>
      <c r="H48" s="20">
        <v>33</v>
      </c>
      <c r="I48" s="20">
        <v>26</v>
      </c>
      <c r="J48" s="20">
        <v>64</v>
      </c>
      <c r="K48" s="20">
        <v>0</v>
      </c>
      <c r="L48" s="20">
        <v>0</v>
      </c>
    </row>
    <row r="49" spans="1:12" x14ac:dyDescent="0.2">
      <c r="A49" s="21" t="s">
        <v>126</v>
      </c>
      <c r="B49" s="30">
        <v>100</v>
      </c>
      <c r="C49" s="30">
        <v>1.4218010000000001</v>
      </c>
      <c r="D49" s="30">
        <v>4.2654030000000001</v>
      </c>
      <c r="E49" s="30">
        <v>8.5308060000000001</v>
      </c>
      <c r="F49" s="30">
        <v>15.165877</v>
      </c>
      <c r="G49" s="30">
        <v>12.322274999999999</v>
      </c>
      <c r="H49" s="30">
        <v>15.639810000000001</v>
      </c>
      <c r="I49" s="30">
        <v>12.322274999999999</v>
      </c>
      <c r="J49" s="30">
        <v>30.331754</v>
      </c>
      <c r="K49" s="30">
        <v>2796.666667</v>
      </c>
      <c r="L49" s="30">
        <v>2000</v>
      </c>
    </row>
    <row r="50" spans="1:12" x14ac:dyDescent="0.2">
      <c r="A50" s="19" t="s">
        <v>855</v>
      </c>
      <c r="B50" s="20">
        <v>134</v>
      </c>
      <c r="C50" s="20">
        <v>2</v>
      </c>
      <c r="D50" s="20">
        <v>11</v>
      </c>
      <c r="E50" s="20">
        <v>15</v>
      </c>
      <c r="F50" s="20">
        <v>19</v>
      </c>
      <c r="G50" s="20">
        <v>12</v>
      </c>
      <c r="H50" s="20">
        <v>12</v>
      </c>
      <c r="I50" s="20">
        <v>11</v>
      </c>
      <c r="J50" s="20">
        <v>52</v>
      </c>
      <c r="K50" s="20">
        <v>0</v>
      </c>
      <c r="L50" s="20">
        <v>0</v>
      </c>
    </row>
    <row r="51" spans="1:12" x14ac:dyDescent="0.2">
      <c r="A51" s="21" t="s">
        <v>126</v>
      </c>
      <c r="B51" s="30">
        <v>100</v>
      </c>
      <c r="C51" s="30">
        <v>1.492537</v>
      </c>
      <c r="D51" s="30">
        <v>8.2089549999999996</v>
      </c>
      <c r="E51" s="30">
        <v>11.19403</v>
      </c>
      <c r="F51" s="30">
        <v>14.179104000000001</v>
      </c>
      <c r="G51" s="30">
        <v>8.9552239999999994</v>
      </c>
      <c r="H51" s="30">
        <v>8.9552239999999994</v>
      </c>
      <c r="I51" s="30">
        <v>8.2089549999999996</v>
      </c>
      <c r="J51" s="30">
        <v>38.805970000000002</v>
      </c>
      <c r="K51" s="30">
        <v>1925.1219510000001</v>
      </c>
      <c r="L51" s="30">
        <v>1000</v>
      </c>
    </row>
    <row r="52" spans="1:12" x14ac:dyDescent="0.2">
      <c r="A52" s="19" t="s">
        <v>856</v>
      </c>
      <c r="B52" s="20">
        <v>65</v>
      </c>
      <c r="C52" s="20">
        <v>1</v>
      </c>
      <c r="D52" s="20">
        <v>5</v>
      </c>
      <c r="E52" s="20">
        <v>3</v>
      </c>
      <c r="F52" s="20">
        <v>5</v>
      </c>
      <c r="G52" s="20">
        <v>7</v>
      </c>
      <c r="H52" s="20">
        <v>8</v>
      </c>
      <c r="I52" s="20">
        <v>2</v>
      </c>
      <c r="J52" s="20">
        <v>34</v>
      </c>
      <c r="K52" s="20">
        <v>0</v>
      </c>
      <c r="L52" s="20">
        <v>0</v>
      </c>
    </row>
    <row r="53" spans="1:12" x14ac:dyDescent="0.2">
      <c r="A53" s="21" t="s">
        <v>126</v>
      </c>
      <c r="B53" s="30">
        <v>100</v>
      </c>
      <c r="C53" s="30">
        <v>1.538462</v>
      </c>
      <c r="D53" s="30">
        <v>7.6923079999999997</v>
      </c>
      <c r="E53" s="30">
        <v>4.6153849999999998</v>
      </c>
      <c r="F53" s="30">
        <v>7.6923079999999997</v>
      </c>
      <c r="G53" s="30">
        <v>10.769231</v>
      </c>
      <c r="H53" s="30">
        <v>12.307691999999999</v>
      </c>
      <c r="I53" s="30">
        <v>3.0769229999999999</v>
      </c>
      <c r="J53" s="30">
        <v>52.307692000000003</v>
      </c>
      <c r="K53" s="30">
        <v>1974.5161290000001</v>
      </c>
      <c r="L53" s="30">
        <v>2000</v>
      </c>
    </row>
    <row r="54" spans="1:12" x14ac:dyDescent="0.2">
      <c r="A54" s="19" t="s">
        <v>857</v>
      </c>
      <c r="B54" s="20">
        <v>25</v>
      </c>
      <c r="C54" s="20">
        <v>0</v>
      </c>
      <c r="D54" s="20">
        <v>1</v>
      </c>
      <c r="E54" s="20">
        <v>3</v>
      </c>
      <c r="F54" s="20">
        <v>7</v>
      </c>
      <c r="G54" s="20">
        <v>5</v>
      </c>
      <c r="H54" s="20">
        <v>0</v>
      </c>
      <c r="I54" s="20">
        <v>0</v>
      </c>
      <c r="J54" s="20">
        <v>9</v>
      </c>
      <c r="K54" s="20">
        <v>0</v>
      </c>
      <c r="L54" s="20">
        <v>0</v>
      </c>
    </row>
    <row r="55" spans="1:12" x14ac:dyDescent="0.2">
      <c r="A55" s="21" t="s">
        <v>126</v>
      </c>
      <c r="B55" s="30">
        <v>100</v>
      </c>
      <c r="C55" s="30">
        <v>0</v>
      </c>
      <c r="D55" s="30">
        <v>4</v>
      </c>
      <c r="E55" s="30">
        <v>12</v>
      </c>
      <c r="F55" s="30">
        <v>28</v>
      </c>
      <c r="G55" s="30">
        <v>20</v>
      </c>
      <c r="H55" s="30">
        <v>0</v>
      </c>
      <c r="I55" s="30">
        <v>0</v>
      </c>
      <c r="J55" s="30">
        <v>36</v>
      </c>
      <c r="K55" s="30">
        <v>1243.75</v>
      </c>
      <c r="L55" s="30">
        <v>1000</v>
      </c>
    </row>
    <row r="56" spans="1:12" x14ac:dyDescent="0.2">
      <c r="A56" s="19" t="s">
        <v>858</v>
      </c>
      <c r="B56" s="20">
        <v>3</v>
      </c>
      <c r="C56" s="20">
        <v>0</v>
      </c>
      <c r="D56" s="20">
        <v>0</v>
      </c>
      <c r="E56" s="20">
        <v>1</v>
      </c>
      <c r="F56" s="20">
        <v>1</v>
      </c>
      <c r="G56" s="20">
        <v>0</v>
      </c>
      <c r="H56" s="20">
        <v>0</v>
      </c>
      <c r="I56" s="20">
        <v>0</v>
      </c>
      <c r="J56" s="20">
        <v>1</v>
      </c>
      <c r="K56" s="20">
        <v>0</v>
      </c>
      <c r="L56" s="20">
        <v>0</v>
      </c>
    </row>
    <row r="57" spans="1:12" x14ac:dyDescent="0.2">
      <c r="A57" s="21" t="s">
        <v>126</v>
      </c>
      <c r="B57" s="30">
        <v>100</v>
      </c>
      <c r="C57" s="30">
        <v>0</v>
      </c>
      <c r="D57" s="30">
        <v>0</v>
      </c>
      <c r="E57" s="30">
        <v>33.333333000000003</v>
      </c>
      <c r="F57" s="30">
        <v>33.333333000000003</v>
      </c>
      <c r="G57" s="30">
        <v>0</v>
      </c>
      <c r="H57" s="30">
        <v>0</v>
      </c>
      <c r="I57" s="30">
        <v>0</v>
      </c>
      <c r="J57" s="30">
        <v>33.333333000000003</v>
      </c>
      <c r="K57" s="30">
        <v>750</v>
      </c>
      <c r="L57" s="30">
        <v>750</v>
      </c>
    </row>
    <row r="58" spans="1:12" x14ac:dyDescent="0.2">
      <c r="A58" s="19" t="s">
        <v>859</v>
      </c>
      <c r="B58" s="20">
        <v>446</v>
      </c>
      <c r="C58" s="20">
        <v>4</v>
      </c>
      <c r="D58" s="20">
        <v>22</v>
      </c>
      <c r="E58" s="20">
        <v>18</v>
      </c>
      <c r="F58" s="20">
        <v>81</v>
      </c>
      <c r="G58" s="20">
        <v>101</v>
      </c>
      <c r="H58" s="20">
        <v>77</v>
      </c>
      <c r="I58" s="20">
        <v>46</v>
      </c>
      <c r="J58" s="20">
        <v>97</v>
      </c>
      <c r="K58" s="20">
        <v>0</v>
      </c>
      <c r="L58" s="20">
        <v>0</v>
      </c>
    </row>
    <row r="59" spans="1:12" x14ac:dyDescent="0.2">
      <c r="A59" s="21" t="s">
        <v>126</v>
      </c>
      <c r="B59" s="30">
        <v>100</v>
      </c>
      <c r="C59" s="30">
        <v>0.89686100000000002</v>
      </c>
      <c r="D59" s="30">
        <v>4.9327350000000001</v>
      </c>
      <c r="E59" s="30">
        <v>4.0358739999999997</v>
      </c>
      <c r="F59" s="30">
        <v>18.161435000000001</v>
      </c>
      <c r="G59" s="30">
        <v>22.64574</v>
      </c>
      <c r="H59" s="30">
        <v>17.264574</v>
      </c>
      <c r="I59" s="30">
        <v>10.313901</v>
      </c>
      <c r="J59" s="30">
        <v>21.748878999999999</v>
      </c>
      <c r="K59" s="30">
        <v>2706.9598850000002</v>
      </c>
      <c r="L59" s="30">
        <v>2000</v>
      </c>
    </row>
    <row r="60" spans="1:12" x14ac:dyDescent="0.2">
      <c r="A60" s="19" t="s">
        <v>860</v>
      </c>
      <c r="B60" s="20">
        <v>345</v>
      </c>
      <c r="C60" s="20">
        <v>5</v>
      </c>
      <c r="D60" s="20">
        <v>20</v>
      </c>
      <c r="E60" s="20">
        <v>33</v>
      </c>
      <c r="F60" s="20">
        <v>51</v>
      </c>
      <c r="G60" s="20">
        <v>38</v>
      </c>
      <c r="H60" s="20">
        <v>45</v>
      </c>
      <c r="I60" s="20">
        <v>37</v>
      </c>
      <c r="J60" s="20">
        <v>116</v>
      </c>
      <c r="K60" s="20">
        <v>0</v>
      </c>
      <c r="L60" s="20">
        <v>0</v>
      </c>
    </row>
    <row r="61" spans="1:12" x14ac:dyDescent="0.2">
      <c r="A61" s="21" t="s">
        <v>126</v>
      </c>
      <c r="B61" s="30">
        <v>100</v>
      </c>
      <c r="C61" s="30">
        <v>1.4492750000000001</v>
      </c>
      <c r="D61" s="30">
        <v>5.7971009999999996</v>
      </c>
      <c r="E61" s="30">
        <v>9.5652170000000005</v>
      </c>
      <c r="F61" s="30">
        <v>14.782609000000001</v>
      </c>
      <c r="G61" s="30">
        <v>11.014493</v>
      </c>
      <c r="H61" s="30">
        <v>13.043478</v>
      </c>
      <c r="I61" s="30">
        <v>10.724638000000001</v>
      </c>
      <c r="J61" s="30">
        <v>33.623187999999999</v>
      </c>
      <c r="K61" s="30">
        <v>2484.585153</v>
      </c>
      <c r="L61" s="30">
        <v>2000</v>
      </c>
    </row>
    <row r="62" spans="1:12" x14ac:dyDescent="0.2">
      <c r="A62" s="19" t="s">
        <v>861</v>
      </c>
      <c r="B62" s="20">
        <v>884</v>
      </c>
      <c r="C62" s="20">
        <v>10</v>
      </c>
      <c r="D62" s="20">
        <v>48</v>
      </c>
      <c r="E62" s="20">
        <v>58</v>
      </c>
      <c r="F62" s="20">
        <v>145</v>
      </c>
      <c r="G62" s="20">
        <v>151</v>
      </c>
      <c r="H62" s="20">
        <v>130</v>
      </c>
      <c r="I62" s="20">
        <v>85</v>
      </c>
      <c r="J62" s="20">
        <v>257</v>
      </c>
      <c r="K62" s="20">
        <v>0</v>
      </c>
      <c r="L62" s="20">
        <v>0</v>
      </c>
    </row>
    <row r="63" spans="1:12" x14ac:dyDescent="0.2">
      <c r="A63" s="21" t="s">
        <v>126</v>
      </c>
      <c r="B63" s="30">
        <v>100</v>
      </c>
      <c r="C63" s="30">
        <v>1.1312219999999999</v>
      </c>
      <c r="D63" s="30">
        <v>5.4298640000000002</v>
      </c>
      <c r="E63" s="30">
        <v>6.5610860000000004</v>
      </c>
      <c r="F63" s="30">
        <v>16.402715000000001</v>
      </c>
      <c r="G63" s="30">
        <v>17.081448000000002</v>
      </c>
      <c r="H63" s="30">
        <v>14.705882000000001</v>
      </c>
      <c r="I63" s="30">
        <v>9.6153849999999998</v>
      </c>
      <c r="J63" s="30">
        <v>29.072398</v>
      </c>
      <c r="K63" s="30">
        <v>2545.9473680000001</v>
      </c>
      <c r="L63" s="30">
        <v>2000</v>
      </c>
    </row>
    <row r="64" spans="1:12" x14ac:dyDescent="0.2">
      <c r="A64" s="19" t="s">
        <v>862</v>
      </c>
      <c r="B64" s="20">
        <v>438</v>
      </c>
      <c r="C64" s="20">
        <v>6</v>
      </c>
      <c r="D64" s="20">
        <v>26</v>
      </c>
      <c r="E64" s="20">
        <v>40</v>
      </c>
      <c r="F64" s="20">
        <v>64</v>
      </c>
      <c r="G64" s="20">
        <v>50</v>
      </c>
      <c r="H64" s="20">
        <v>53</v>
      </c>
      <c r="I64" s="20">
        <v>39</v>
      </c>
      <c r="J64" s="20">
        <v>160</v>
      </c>
      <c r="K64" s="20">
        <v>0</v>
      </c>
      <c r="L64" s="20">
        <v>0</v>
      </c>
    </row>
    <row r="65" spans="1:12" x14ac:dyDescent="0.2">
      <c r="A65" s="21" t="s">
        <v>126</v>
      </c>
      <c r="B65" s="30">
        <v>100</v>
      </c>
      <c r="C65" s="30">
        <v>1.3698630000000001</v>
      </c>
      <c r="D65" s="30">
        <v>5.9360730000000004</v>
      </c>
      <c r="E65" s="30">
        <v>9.1324199999999998</v>
      </c>
      <c r="F65" s="30">
        <v>14.611872</v>
      </c>
      <c r="G65" s="30">
        <v>11.415525000000001</v>
      </c>
      <c r="H65" s="30">
        <v>12.100457</v>
      </c>
      <c r="I65" s="30">
        <v>8.9041099999999993</v>
      </c>
      <c r="J65" s="30">
        <v>36.529679999999999</v>
      </c>
      <c r="K65" s="30">
        <v>2343.81295</v>
      </c>
      <c r="L65" s="30">
        <v>2000</v>
      </c>
    </row>
    <row r="66" spans="1:12" x14ac:dyDescent="0.2">
      <c r="A66" s="19" t="s">
        <v>863</v>
      </c>
      <c r="B66" s="20">
        <v>93</v>
      </c>
      <c r="C66" s="20">
        <v>1</v>
      </c>
      <c r="D66" s="20">
        <v>6</v>
      </c>
      <c r="E66" s="20">
        <v>7</v>
      </c>
      <c r="F66" s="20">
        <v>13</v>
      </c>
      <c r="G66" s="20">
        <v>12</v>
      </c>
      <c r="H66" s="20">
        <v>8</v>
      </c>
      <c r="I66" s="20">
        <v>2</v>
      </c>
      <c r="J66" s="20">
        <v>44</v>
      </c>
      <c r="K66" s="20">
        <v>0</v>
      </c>
      <c r="L66" s="20">
        <v>0</v>
      </c>
    </row>
    <row r="67" spans="1:12" x14ac:dyDescent="0.2">
      <c r="A67" s="21" t="s">
        <v>126</v>
      </c>
      <c r="B67" s="30">
        <v>100</v>
      </c>
      <c r="C67" s="30">
        <v>1.075269</v>
      </c>
      <c r="D67" s="30">
        <v>6.451613</v>
      </c>
      <c r="E67" s="30">
        <v>7.5268819999999996</v>
      </c>
      <c r="F67" s="30">
        <v>13.978495000000001</v>
      </c>
      <c r="G67" s="30">
        <v>12.903226</v>
      </c>
      <c r="H67" s="30">
        <v>8.6021509999999992</v>
      </c>
      <c r="I67" s="30">
        <v>2.1505380000000001</v>
      </c>
      <c r="J67" s="30">
        <v>47.311827999999998</v>
      </c>
      <c r="K67" s="35">
        <v>1685.918367</v>
      </c>
      <c r="L67" s="30">
        <v>1000</v>
      </c>
    </row>
    <row r="68" spans="1:12" x14ac:dyDescent="0.2">
      <c r="A68" s="18" t="s">
        <v>865</v>
      </c>
      <c r="B68" s="17">
        <v>178</v>
      </c>
      <c r="C68" s="17">
        <v>3</v>
      </c>
      <c r="D68" s="17">
        <v>7</v>
      </c>
      <c r="E68" s="17">
        <v>7</v>
      </c>
      <c r="F68" s="17">
        <v>25</v>
      </c>
      <c r="G68" s="17">
        <v>38</v>
      </c>
      <c r="H68" s="17">
        <v>33</v>
      </c>
      <c r="I68" s="17">
        <v>32</v>
      </c>
      <c r="J68" s="17">
        <v>33</v>
      </c>
      <c r="K68" s="34">
        <v>0</v>
      </c>
      <c r="L68" s="17">
        <v>0</v>
      </c>
    </row>
    <row r="69" spans="1:12" x14ac:dyDescent="0.2">
      <c r="A69" s="21" t="s">
        <v>126</v>
      </c>
      <c r="B69" s="30">
        <v>100</v>
      </c>
      <c r="C69" s="30">
        <v>1.6853929999999999</v>
      </c>
      <c r="D69" s="30">
        <v>3.9325839999999999</v>
      </c>
      <c r="E69" s="30">
        <v>3.9325839999999999</v>
      </c>
      <c r="F69" s="30">
        <v>14.044943999999999</v>
      </c>
      <c r="G69" s="30">
        <v>21.348314999999999</v>
      </c>
      <c r="H69" s="30">
        <v>18.539325999999999</v>
      </c>
      <c r="I69" s="30">
        <v>17.977528</v>
      </c>
      <c r="J69" s="30">
        <v>18.539325999999999</v>
      </c>
      <c r="K69" s="30">
        <v>3057.6896550000001</v>
      </c>
      <c r="L69" s="30">
        <v>2000</v>
      </c>
    </row>
    <row r="70" spans="1:12" x14ac:dyDescent="0.2">
      <c r="A70" s="19" t="s">
        <v>852</v>
      </c>
      <c r="B70" s="20">
        <v>212</v>
      </c>
      <c r="C70" s="20">
        <v>2</v>
      </c>
      <c r="D70" s="20">
        <v>6</v>
      </c>
      <c r="E70" s="20">
        <v>7</v>
      </c>
      <c r="F70" s="20">
        <v>33</v>
      </c>
      <c r="G70" s="20">
        <v>48</v>
      </c>
      <c r="H70" s="20">
        <v>44</v>
      </c>
      <c r="I70" s="20">
        <v>27</v>
      </c>
      <c r="J70" s="20">
        <v>45</v>
      </c>
      <c r="K70" s="20">
        <v>0</v>
      </c>
      <c r="L70" s="20">
        <v>0</v>
      </c>
    </row>
    <row r="71" spans="1:12" x14ac:dyDescent="0.2">
      <c r="A71" s="21" t="s">
        <v>126</v>
      </c>
      <c r="B71" s="30">
        <v>100</v>
      </c>
      <c r="C71" s="30">
        <v>0.94339600000000001</v>
      </c>
      <c r="D71" s="30">
        <v>2.8301889999999998</v>
      </c>
      <c r="E71" s="30">
        <v>3.3018869999999998</v>
      </c>
      <c r="F71" s="30">
        <v>15.566038000000001</v>
      </c>
      <c r="G71" s="30">
        <v>22.641508999999999</v>
      </c>
      <c r="H71" s="30">
        <v>20.754716999999999</v>
      </c>
      <c r="I71" s="30">
        <v>12.735849</v>
      </c>
      <c r="J71" s="30">
        <v>21.226414999999999</v>
      </c>
      <c r="K71" s="30">
        <v>2867.9640720000002</v>
      </c>
      <c r="L71" s="30">
        <v>2000</v>
      </c>
    </row>
    <row r="72" spans="1:12" x14ac:dyDescent="0.2">
      <c r="A72" s="19" t="s">
        <v>853</v>
      </c>
      <c r="B72" s="20">
        <v>223</v>
      </c>
      <c r="C72" s="20">
        <v>4</v>
      </c>
      <c r="D72" s="20">
        <v>10</v>
      </c>
      <c r="E72" s="20">
        <v>16</v>
      </c>
      <c r="F72" s="20">
        <v>39</v>
      </c>
      <c r="G72" s="20">
        <v>31</v>
      </c>
      <c r="H72" s="20">
        <v>31</v>
      </c>
      <c r="I72" s="20">
        <v>16</v>
      </c>
      <c r="J72" s="20">
        <v>76</v>
      </c>
      <c r="K72" s="20">
        <v>0</v>
      </c>
      <c r="L72" s="20">
        <v>0</v>
      </c>
    </row>
    <row r="73" spans="1:12" x14ac:dyDescent="0.2">
      <c r="A73" s="21" t="s">
        <v>126</v>
      </c>
      <c r="B73" s="30">
        <v>100</v>
      </c>
      <c r="C73" s="30">
        <v>1.793722</v>
      </c>
      <c r="D73" s="30">
        <v>4.484305</v>
      </c>
      <c r="E73" s="30">
        <v>7.1748880000000002</v>
      </c>
      <c r="F73" s="30">
        <v>17.488789000000001</v>
      </c>
      <c r="G73" s="30">
        <v>13.901344999999999</v>
      </c>
      <c r="H73" s="30">
        <v>13.901344999999999</v>
      </c>
      <c r="I73" s="30">
        <v>7.1748880000000002</v>
      </c>
      <c r="J73" s="30">
        <v>34.080717</v>
      </c>
      <c r="K73" s="30">
        <v>2369.816327</v>
      </c>
      <c r="L73" s="30">
        <v>2000</v>
      </c>
    </row>
    <row r="74" spans="1:12" x14ac:dyDescent="0.2">
      <c r="A74" s="19" t="s">
        <v>854</v>
      </c>
      <c r="B74" s="20">
        <v>216</v>
      </c>
      <c r="C74" s="20">
        <v>2</v>
      </c>
      <c r="D74" s="20">
        <v>9</v>
      </c>
      <c r="E74" s="20">
        <v>10</v>
      </c>
      <c r="F74" s="20">
        <v>35</v>
      </c>
      <c r="G74" s="20">
        <v>32</v>
      </c>
      <c r="H74" s="20">
        <v>25</v>
      </c>
      <c r="I74" s="20">
        <v>15</v>
      </c>
      <c r="J74" s="20">
        <v>88</v>
      </c>
      <c r="K74" s="20">
        <v>0</v>
      </c>
      <c r="L74" s="20">
        <v>0</v>
      </c>
    </row>
    <row r="75" spans="1:12" x14ac:dyDescent="0.2">
      <c r="A75" s="21" t="s">
        <v>126</v>
      </c>
      <c r="B75" s="30">
        <v>100</v>
      </c>
      <c r="C75" s="30">
        <v>0.92592600000000003</v>
      </c>
      <c r="D75" s="30">
        <v>4.1666670000000003</v>
      </c>
      <c r="E75" s="30">
        <v>4.6296299999999997</v>
      </c>
      <c r="F75" s="30">
        <v>16.203703999999998</v>
      </c>
      <c r="G75" s="30">
        <v>14.814814999999999</v>
      </c>
      <c r="H75" s="30">
        <v>11.574074</v>
      </c>
      <c r="I75" s="30">
        <v>6.9444439999999998</v>
      </c>
      <c r="J75" s="30">
        <v>40.740741</v>
      </c>
      <c r="K75" s="30">
        <v>2998.515625</v>
      </c>
      <c r="L75" s="30">
        <v>2000</v>
      </c>
    </row>
    <row r="76" spans="1:12" x14ac:dyDescent="0.2">
      <c r="A76" s="19" t="s">
        <v>855</v>
      </c>
      <c r="B76" s="20">
        <v>140</v>
      </c>
      <c r="C76" s="20">
        <v>1</v>
      </c>
      <c r="D76" s="20">
        <v>7</v>
      </c>
      <c r="E76" s="20">
        <v>8</v>
      </c>
      <c r="F76" s="20">
        <v>17</v>
      </c>
      <c r="G76" s="20">
        <v>16</v>
      </c>
      <c r="H76" s="20">
        <v>12</v>
      </c>
      <c r="I76" s="20">
        <v>3</v>
      </c>
      <c r="J76" s="20">
        <v>76</v>
      </c>
      <c r="K76" s="20">
        <v>0</v>
      </c>
      <c r="L76" s="20">
        <v>0</v>
      </c>
    </row>
    <row r="77" spans="1:12" x14ac:dyDescent="0.2">
      <c r="A77" s="21" t="s">
        <v>126</v>
      </c>
      <c r="B77" s="30">
        <v>100</v>
      </c>
      <c r="C77" s="30">
        <v>0.71428599999999998</v>
      </c>
      <c r="D77" s="30">
        <v>5</v>
      </c>
      <c r="E77" s="30">
        <v>5.7142860000000004</v>
      </c>
      <c r="F77" s="30">
        <v>12.142856999999999</v>
      </c>
      <c r="G77" s="30">
        <v>11.428571</v>
      </c>
      <c r="H77" s="30">
        <v>8.5714290000000002</v>
      </c>
      <c r="I77" s="30">
        <v>2.1428569999999998</v>
      </c>
      <c r="J77" s="30">
        <v>54.285713999999999</v>
      </c>
      <c r="K77" s="30">
        <v>1723.75</v>
      </c>
      <c r="L77" s="30">
        <v>1000</v>
      </c>
    </row>
    <row r="78" spans="1:12" x14ac:dyDescent="0.2">
      <c r="A78" s="19" t="s">
        <v>856</v>
      </c>
      <c r="B78" s="20">
        <v>72</v>
      </c>
      <c r="C78" s="20">
        <v>1</v>
      </c>
      <c r="D78" s="20">
        <v>4</v>
      </c>
      <c r="E78" s="20">
        <v>11</v>
      </c>
      <c r="F78" s="20">
        <v>12</v>
      </c>
      <c r="G78" s="20">
        <v>7</v>
      </c>
      <c r="H78" s="20">
        <v>3</v>
      </c>
      <c r="I78" s="20">
        <v>6</v>
      </c>
      <c r="J78" s="20">
        <v>28</v>
      </c>
      <c r="K78" s="20">
        <v>0</v>
      </c>
      <c r="L78" s="20">
        <v>0</v>
      </c>
    </row>
    <row r="79" spans="1:12" x14ac:dyDescent="0.2">
      <c r="A79" s="21" t="s">
        <v>126</v>
      </c>
      <c r="B79" s="30">
        <v>100</v>
      </c>
      <c r="C79" s="30">
        <v>1.388889</v>
      </c>
      <c r="D79" s="30">
        <v>5.5555560000000002</v>
      </c>
      <c r="E79" s="30">
        <v>15.277778</v>
      </c>
      <c r="F79" s="30">
        <v>16.666667</v>
      </c>
      <c r="G79" s="30">
        <v>9.7222220000000004</v>
      </c>
      <c r="H79" s="30">
        <v>4.1666670000000003</v>
      </c>
      <c r="I79" s="30">
        <v>8.3333329999999997</v>
      </c>
      <c r="J79" s="30">
        <v>38.888888999999999</v>
      </c>
      <c r="K79" s="30">
        <v>1798.522727</v>
      </c>
      <c r="L79" s="30">
        <v>1000</v>
      </c>
    </row>
    <row r="80" spans="1:12" x14ac:dyDescent="0.2">
      <c r="A80" s="19" t="s">
        <v>857</v>
      </c>
      <c r="B80" s="20">
        <v>46</v>
      </c>
      <c r="C80" s="20">
        <v>2</v>
      </c>
      <c r="D80" s="20">
        <v>5</v>
      </c>
      <c r="E80" s="20">
        <v>4</v>
      </c>
      <c r="F80" s="20">
        <v>7</v>
      </c>
      <c r="G80" s="20">
        <v>8</v>
      </c>
      <c r="H80" s="20">
        <v>3</v>
      </c>
      <c r="I80" s="20">
        <v>1</v>
      </c>
      <c r="J80" s="20">
        <v>16</v>
      </c>
      <c r="K80" s="20">
        <v>0</v>
      </c>
      <c r="L80" s="20">
        <v>0</v>
      </c>
    </row>
    <row r="81" spans="1:12" x14ac:dyDescent="0.2">
      <c r="A81" s="21" t="s">
        <v>126</v>
      </c>
      <c r="B81" s="30">
        <v>100</v>
      </c>
      <c r="C81" s="30">
        <v>4.3478260000000004</v>
      </c>
      <c r="D81" s="30">
        <v>10.869565</v>
      </c>
      <c r="E81" s="30">
        <v>8.6956520000000008</v>
      </c>
      <c r="F81" s="30">
        <v>15.217390999999999</v>
      </c>
      <c r="G81" s="30">
        <v>17.391304000000002</v>
      </c>
      <c r="H81" s="30">
        <v>6.5217390000000002</v>
      </c>
      <c r="I81" s="30">
        <v>2.1739130000000002</v>
      </c>
      <c r="J81" s="30">
        <v>34.782609000000001</v>
      </c>
      <c r="K81" s="30">
        <v>1380.666667</v>
      </c>
      <c r="L81" s="30">
        <v>1000</v>
      </c>
    </row>
    <row r="82" spans="1:12" x14ac:dyDescent="0.2">
      <c r="A82" s="19" t="s">
        <v>858</v>
      </c>
      <c r="B82" s="20">
        <v>8</v>
      </c>
      <c r="C82" s="20">
        <v>0</v>
      </c>
      <c r="D82" s="20">
        <v>1</v>
      </c>
      <c r="E82" s="20">
        <v>3</v>
      </c>
      <c r="F82" s="20">
        <v>1</v>
      </c>
      <c r="G82" s="20">
        <v>0</v>
      </c>
      <c r="H82" s="20">
        <v>0</v>
      </c>
      <c r="I82" s="20">
        <v>0</v>
      </c>
      <c r="J82" s="20">
        <v>3</v>
      </c>
      <c r="K82" s="20">
        <v>0</v>
      </c>
      <c r="L82" s="20">
        <v>0</v>
      </c>
    </row>
    <row r="83" spans="1:12" x14ac:dyDescent="0.2">
      <c r="A83" s="21" t="s">
        <v>126</v>
      </c>
      <c r="B83" s="30">
        <v>100</v>
      </c>
      <c r="C83" s="30">
        <v>0</v>
      </c>
      <c r="D83" s="30">
        <v>12.5</v>
      </c>
      <c r="E83" s="30">
        <v>37.5</v>
      </c>
      <c r="F83" s="30">
        <v>12.5</v>
      </c>
      <c r="G83" s="30">
        <v>0</v>
      </c>
      <c r="H83" s="30">
        <v>0</v>
      </c>
      <c r="I83" s="30">
        <v>0</v>
      </c>
      <c r="J83" s="30">
        <v>37.5</v>
      </c>
      <c r="K83" s="30">
        <v>560</v>
      </c>
      <c r="L83" s="30">
        <v>500</v>
      </c>
    </row>
    <row r="84" spans="1:12" x14ac:dyDescent="0.2">
      <c r="A84" s="19" t="s">
        <v>859</v>
      </c>
      <c r="B84" s="20">
        <v>435</v>
      </c>
      <c r="C84" s="20">
        <v>6</v>
      </c>
      <c r="D84" s="20">
        <v>16</v>
      </c>
      <c r="E84" s="20">
        <v>23</v>
      </c>
      <c r="F84" s="20">
        <v>72</v>
      </c>
      <c r="G84" s="20">
        <v>79</v>
      </c>
      <c r="H84" s="20">
        <v>75</v>
      </c>
      <c r="I84" s="20">
        <v>43</v>
      </c>
      <c r="J84" s="20">
        <v>121</v>
      </c>
      <c r="K84" s="20">
        <v>0</v>
      </c>
      <c r="L84" s="20">
        <v>0</v>
      </c>
    </row>
    <row r="85" spans="1:12" x14ac:dyDescent="0.2">
      <c r="A85" s="21" t="s">
        <v>126</v>
      </c>
      <c r="B85" s="30">
        <v>100</v>
      </c>
      <c r="C85" s="30">
        <v>1.37931</v>
      </c>
      <c r="D85" s="30">
        <v>3.6781609999999998</v>
      </c>
      <c r="E85" s="30">
        <v>5.2873559999999999</v>
      </c>
      <c r="F85" s="30">
        <v>16.551724</v>
      </c>
      <c r="G85" s="30">
        <v>18.160920000000001</v>
      </c>
      <c r="H85" s="30">
        <v>17.241378999999998</v>
      </c>
      <c r="I85" s="30">
        <v>9.8850569999999998</v>
      </c>
      <c r="J85" s="30">
        <v>27.816092000000001</v>
      </c>
      <c r="K85" s="30">
        <v>2634.7547770000001</v>
      </c>
      <c r="L85" s="30">
        <v>2000</v>
      </c>
    </row>
    <row r="86" spans="1:12" x14ac:dyDescent="0.2">
      <c r="A86" s="19" t="s">
        <v>860</v>
      </c>
      <c r="B86" s="20">
        <v>356</v>
      </c>
      <c r="C86" s="20">
        <v>3</v>
      </c>
      <c r="D86" s="20">
        <v>16</v>
      </c>
      <c r="E86" s="20">
        <v>18</v>
      </c>
      <c r="F86" s="20">
        <v>52</v>
      </c>
      <c r="G86" s="20">
        <v>48</v>
      </c>
      <c r="H86" s="20">
        <v>37</v>
      </c>
      <c r="I86" s="20">
        <v>18</v>
      </c>
      <c r="J86" s="20">
        <v>164</v>
      </c>
      <c r="K86" s="20">
        <v>0</v>
      </c>
      <c r="L86" s="20">
        <v>0</v>
      </c>
    </row>
    <row r="87" spans="1:12" x14ac:dyDescent="0.2">
      <c r="A87" s="21" t="s">
        <v>126</v>
      </c>
      <c r="B87" s="30">
        <v>100</v>
      </c>
      <c r="C87" s="30">
        <v>0.84269700000000003</v>
      </c>
      <c r="D87" s="30">
        <v>4.4943819999999999</v>
      </c>
      <c r="E87" s="30">
        <v>5.0561800000000003</v>
      </c>
      <c r="F87" s="30">
        <v>14.606742000000001</v>
      </c>
      <c r="G87" s="30">
        <v>13.483146</v>
      </c>
      <c r="H87" s="30">
        <v>10.393257999999999</v>
      </c>
      <c r="I87" s="30">
        <v>5.0561800000000003</v>
      </c>
      <c r="J87" s="30">
        <v>46.067416000000001</v>
      </c>
      <c r="K87" s="30">
        <v>2573.59375</v>
      </c>
      <c r="L87" s="30">
        <v>2000</v>
      </c>
    </row>
    <row r="88" spans="1:12" x14ac:dyDescent="0.2">
      <c r="A88" s="19" t="s">
        <v>861</v>
      </c>
      <c r="B88" s="20">
        <v>917</v>
      </c>
      <c r="C88" s="20">
        <v>12</v>
      </c>
      <c r="D88" s="20">
        <v>42</v>
      </c>
      <c r="E88" s="20">
        <v>59</v>
      </c>
      <c r="F88" s="20">
        <v>144</v>
      </c>
      <c r="G88" s="20">
        <v>142</v>
      </c>
      <c r="H88" s="20">
        <v>118</v>
      </c>
      <c r="I88" s="20">
        <v>68</v>
      </c>
      <c r="J88" s="20">
        <v>332</v>
      </c>
      <c r="K88" s="20">
        <v>0</v>
      </c>
      <c r="L88" s="20">
        <v>0</v>
      </c>
    </row>
    <row r="89" spans="1:12" x14ac:dyDescent="0.2">
      <c r="A89" s="21" t="s">
        <v>126</v>
      </c>
      <c r="B89" s="30">
        <v>100</v>
      </c>
      <c r="C89" s="30">
        <v>1.3086150000000001</v>
      </c>
      <c r="D89" s="30">
        <v>4.5801530000000001</v>
      </c>
      <c r="E89" s="30">
        <v>6.434024</v>
      </c>
      <c r="F89" s="30">
        <v>15.703381</v>
      </c>
      <c r="G89" s="30">
        <v>15.485277999999999</v>
      </c>
      <c r="H89" s="30">
        <v>12.868048</v>
      </c>
      <c r="I89" s="30">
        <v>7.4154850000000003</v>
      </c>
      <c r="J89" s="30">
        <v>36.205016000000001</v>
      </c>
      <c r="K89" s="30">
        <v>2469.7401709999999</v>
      </c>
      <c r="L89" s="30">
        <v>2000</v>
      </c>
    </row>
    <row r="90" spans="1:12" x14ac:dyDescent="0.2">
      <c r="A90" s="19" t="s">
        <v>862</v>
      </c>
      <c r="B90" s="20">
        <v>482</v>
      </c>
      <c r="C90" s="20">
        <v>6</v>
      </c>
      <c r="D90" s="20">
        <v>26</v>
      </c>
      <c r="E90" s="20">
        <v>36</v>
      </c>
      <c r="F90" s="20">
        <v>72</v>
      </c>
      <c r="G90" s="20">
        <v>63</v>
      </c>
      <c r="H90" s="20">
        <v>43</v>
      </c>
      <c r="I90" s="20">
        <v>25</v>
      </c>
      <c r="J90" s="20">
        <v>211</v>
      </c>
      <c r="K90" s="20">
        <v>0</v>
      </c>
      <c r="L90" s="20">
        <v>0</v>
      </c>
    </row>
    <row r="91" spans="1:12" x14ac:dyDescent="0.2">
      <c r="A91" s="21" t="s">
        <v>126</v>
      </c>
      <c r="B91" s="30">
        <v>100</v>
      </c>
      <c r="C91" s="30">
        <v>1.2448129999999999</v>
      </c>
      <c r="D91" s="30">
        <v>5.3941910000000002</v>
      </c>
      <c r="E91" s="30">
        <v>7.4688800000000004</v>
      </c>
      <c r="F91" s="30">
        <v>14.937759</v>
      </c>
      <c r="G91" s="30">
        <v>13.070539</v>
      </c>
      <c r="H91" s="30">
        <v>8.9211620000000007</v>
      </c>
      <c r="I91" s="30">
        <v>5.1867219999999996</v>
      </c>
      <c r="J91" s="30">
        <v>43.775933999999999</v>
      </c>
      <c r="K91" s="30">
        <v>2278.5424349999998</v>
      </c>
      <c r="L91" s="30">
        <v>1500</v>
      </c>
    </row>
    <row r="92" spans="1:12" x14ac:dyDescent="0.2">
      <c r="A92" s="19" t="s">
        <v>863</v>
      </c>
      <c r="B92" s="20">
        <v>126</v>
      </c>
      <c r="C92" s="20">
        <v>3</v>
      </c>
      <c r="D92" s="20">
        <v>10</v>
      </c>
      <c r="E92" s="20">
        <v>18</v>
      </c>
      <c r="F92" s="20">
        <v>20</v>
      </c>
      <c r="G92" s="20">
        <v>15</v>
      </c>
      <c r="H92" s="20">
        <v>6</v>
      </c>
      <c r="I92" s="20">
        <v>7</v>
      </c>
      <c r="J92" s="20">
        <v>47</v>
      </c>
      <c r="K92" s="20">
        <v>0</v>
      </c>
      <c r="L92" s="20">
        <v>0</v>
      </c>
    </row>
    <row r="93" spans="1:12" x14ac:dyDescent="0.2">
      <c r="A93" s="21" t="s">
        <v>126</v>
      </c>
      <c r="B93" s="30">
        <v>100</v>
      </c>
      <c r="C93" s="30">
        <v>2.3809520000000002</v>
      </c>
      <c r="D93" s="30">
        <v>7.9365079999999999</v>
      </c>
      <c r="E93" s="30">
        <v>14.285714</v>
      </c>
      <c r="F93" s="30">
        <v>15.873016</v>
      </c>
      <c r="G93" s="30">
        <v>11.904762</v>
      </c>
      <c r="H93" s="30">
        <v>4.7619049999999996</v>
      </c>
      <c r="I93" s="30">
        <v>5.5555560000000002</v>
      </c>
      <c r="J93" s="30">
        <v>37.301586999999998</v>
      </c>
      <c r="K93" s="30">
        <v>1561.455696</v>
      </c>
      <c r="L93" s="30">
        <v>1000</v>
      </c>
    </row>
    <row r="94" spans="1:12" x14ac:dyDescent="0.2">
      <c r="A94" s="18" t="s">
        <v>866</v>
      </c>
      <c r="B94" s="18"/>
      <c r="C94" s="18"/>
      <c r="D94" s="18"/>
      <c r="E94" s="18"/>
      <c r="F94" s="18"/>
      <c r="G94" s="18"/>
      <c r="H94" s="18"/>
      <c r="I94" s="18"/>
      <c r="J94" s="18"/>
      <c r="K94" s="18"/>
      <c r="L94" s="18"/>
    </row>
    <row r="95" spans="1:12" x14ac:dyDescent="0.2">
      <c r="A95" s="19" t="s">
        <v>130</v>
      </c>
      <c r="B95" s="20">
        <v>151</v>
      </c>
      <c r="C95" s="20">
        <v>2</v>
      </c>
      <c r="D95" s="20">
        <v>14</v>
      </c>
      <c r="E95" s="20">
        <v>9</v>
      </c>
      <c r="F95" s="20">
        <v>17</v>
      </c>
      <c r="G95" s="20">
        <v>24</v>
      </c>
      <c r="H95" s="20">
        <v>21</v>
      </c>
      <c r="I95" s="20">
        <v>18</v>
      </c>
      <c r="J95" s="20">
        <v>46</v>
      </c>
      <c r="K95" s="20">
        <v>0</v>
      </c>
      <c r="L95" s="20">
        <v>0</v>
      </c>
    </row>
    <row r="96" spans="1:12" x14ac:dyDescent="0.2">
      <c r="A96" s="21" t="s">
        <v>126</v>
      </c>
      <c r="B96" s="30">
        <v>100</v>
      </c>
      <c r="C96" s="30">
        <v>1.324503</v>
      </c>
      <c r="D96" s="30">
        <v>9.2715230000000002</v>
      </c>
      <c r="E96" s="30">
        <v>5.9602649999999997</v>
      </c>
      <c r="F96" s="30">
        <v>11.258278000000001</v>
      </c>
      <c r="G96" s="30">
        <v>15.89404</v>
      </c>
      <c r="H96" s="30">
        <v>13.907285</v>
      </c>
      <c r="I96" s="30">
        <v>11.920529999999999</v>
      </c>
      <c r="J96" s="30">
        <v>30.463576</v>
      </c>
      <c r="K96" s="30">
        <v>3078.3714289999998</v>
      </c>
      <c r="L96" s="30">
        <v>2000</v>
      </c>
    </row>
    <row r="97" spans="1:12" x14ac:dyDescent="0.2">
      <c r="A97" s="19" t="s">
        <v>131</v>
      </c>
      <c r="B97" s="20">
        <v>1446</v>
      </c>
      <c r="C97" s="20">
        <v>16</v>
      </c>
      <c r="D97" s="20">
        <v>53</v>
      </c>
      <c r="E97" s="20">
        <v>79</v>
      </c>
      <c r="F97" s="20">
        <v>228</v>
      </c>
      <c r="G97" s="20">
        <v>264</v>
      </c>
      <c r="H97" s="20">
        <v>250</v>
      </c>
      <c r="I97" s="20">
        <v>178</v>
      </c>
      <c r="J97" s="20">
        <v>378</v>
      </c>
      <c r="K97" s="20">
        <v>0</v>
      </c>
      <c r="L97" s="20">
        <v>0</v>
      </c>
    </row>
    <row r="98" spans="1:12" x14ac:dyDescent="0.2">
      <c r="A98" s="21" t="s">
        <v>126</v>
      </c>
      <c r="B98" s="30">
        <v>100</v>
      </c>
      <c r="C98" s="30">
        <v>1.106501</v>
      </c>
      <c r="D98" s="30">
        <v>3.6652840000000002</v>
      </c>
      <c r="E98" s="30">
        <v>5.4633469999999997</v>
      </c>
      <c r="F98" s="30">
        <v>15.767635</v>
      </c>
      <c r="G98" s="30">
        <v>18.257261</v>
      </c>
      <c r="H98" s="30">
        <v>17.289072999999998</v>
      </c>
      <c r="I98" s="30">
        <v>12.30982</v>
      </c>
      <c r="J98" s="30">
        <v>26.141079000000001</v>
      </c>
      <c r="K98" s="30">
        <v>2879.9887640000002</v>
      </c>
      <c r="L98" s="30">
        <v>2000</v>
      </c>
    </row>
    <row r="99" spans="1:12" x14ac:dyDescent="0.2">
      <c r="A99" s="19" t="s">
        <v>392</v>
      </c>
      <c r="B99" s="20">
        <v>150</v>
      </c>
      <c r="C99" s="20">
        <v>5</v>
      </c>
      <c r="D99" s="20">
        <v>9</v>
      </c>
      <c r="E99" s="20">
        <v>9</v>
      </c>
      <c r="F99" s="20">
        <v>40</v>
      </c>
      <c r="G99" s="20">
        <v>19</v>
      </c>
      <c r="H99" s="20">
        <v>15</v>
      </c>
      <c r="I99" s="20">
        <v>8</v>
      </c>
      <c r="J99" s="20">
        <v>45</v>
      </c>
      <c r="K99" s="20">
        <v>0</v>
      </c>
      <c r="L99" s="20">
        <v>0</v>
      </c>
    </row>
    <row r="100" spans="1:12" x14ac:dyDescent="0.2">
      <c r="A100" s="21" t="s">
        <v>126</v>
      </c>
      <c r="B100" s="30">
        <v>100</v>
      </c>
      <c r="C100" s="30">
        <v>3.3333330000000001</v>
      </c>
      <c r="D100" s="30">
        <v>6</v>
      </c>
      <c r="E100" s="30">
        <v>6</v>
      </c>
      <c r="F100" s="30">
        <v>26.666667</v>
      </c>
      <c r="G100" s="30">
        <v>12.666667</v>
      </c>
      <c r="H100" s="30">
        <v>10</v>
      </c>
      <c r="I100" s="30">
        <v>5.3333329999999997</v>
      </c>
      <c r="J100" s="30">
        <v>30</v>
      </c>
      <c r="K100" s="30">
        <v>1755.333333</v>
      </c>
      <c r="L100" s="30">
        <v>1000</v>
      </c>
    </row>
    <row r="101" spans="1:12" x14ac:dyDescent="0.2">
      <c r="A101" s="19" t="s">
        <v>132</v>
      </c>
      <c r="B101" s="20">
        <v>372</v>
      </c>
      <c r="C101" s="20">
        <v>7</v>
      </c>
      <c r="D101" s="20">
        <v>25</v>
      </c>
      <c r="E101" s="20">
        <v>33</v>
      </c>
      <c r="F101" s="20">
        <v>53</v>
      </c>
      <c r="G101" s="20">
        <v>56</v>
      </c>
      <c r="H101" s="20">
        <v>27</v>
      </c>
      <c r="I101" s="20">
        <v>16</v>
      </c>
      <c r="J101" s="20">
        <v>155</v>
      </c>
      <c r="K101" s="20">
        <v>0</v>
      </c>
      <c r="L101" s="20">
        <v>0</v>
      </c>
    </row>
    <row r="102" spans="1:12" x14ac:dyDescent="0.2">
      <c r="A102" s="21" t="s">
        <v>126</v>
      </c>
      <c r="B102" s="30">
        <v>100</v>
      </c>
      <c r="C102" s="30">
        <v>1.8817200000000001</v>
      </c>
      <c r="D102" s="30">
        <v>6.7204300000000003</v>
      </c>
      <c r="E102" s="30">
        <v>8.8709679999999995</v>
      </c>
      <c r="F102" s="30">
        <v>14.247312000000001</v>
      </c>
      <c r="G102" s="30">
        <v>15.053763</v>
      </c>
      <c r="H102" s="30">
        <v>7.2580650000000002</v>
      </c>
      <c r="I102" s="30">
        <v>4.301075</v>
      </c>
      <c r="J102" s="30">
        <v>41.666666999999997</v>
      </c>
      <c r="K102" s="30">
        <v>1777.764977</v>
      </c>
      <c r="L102" s="30">
        <v>1500</v>
      </c>
    </row>
    <row r="103" spans="1:12" x14ac:dyDescent="0.2">
      <c r="A103" s="19" t="s">
        <v>867</v>
      </c>
      <c r="B103" s="20">
        <v>69</v>
      </c>
      <c r="C103" s="20">
        <v>0</v>
      </c>
      <c r="D103" s="20">
        <v>5</v>
      </c>
      <c r="E103" s="20">
        <v>4</v>
      </c>
      <c r="F103" s="20">
        <v>11</v>
      </c>
      <c r="G103" s="20">
        <v>11</v>
      </c>
      <c r="H103" s="20">
        <v>6</v>
      </c>
      <c r="I103" s="20">
        <v>5</v>
      </c>
      <c r="J103" s="20">
        <v>27</v>
      </c>
      <c r="K103" s="20">
        <v>0</v>
      </c>
      <c r="L103" s="20">
        <v>0</v>
      </c>
    </row>
    <row r="104" spans="1:12" x14ac:dyDescent="0.2">
      <c r="A104" s="21" t="s">
        <v>126</v>
      </c>
      <c r="B104" s="30">
        <v>100</v>
      </c>
      <c r="C104" s="30">
        <v>0</v>
      </c>
      <c r="D104" s="30">
        <v>7.2463769999999998</v>
      </c>
      <c r="E104" s="30">
        <v>5.7971009999999996</v>
      </c>
      <c r="F104" s="30">
        <v>15.942029</v>
      </c>
      <c r="G104" s="30">
        <v>15.942029</v>
      </c>
      <c r="H104" s="30">
        <v>8.6956520000000008</v>
      </c>
      <c r="I104" s="30">
        <v>7.2463769999999998</v>
      </c>
      <c r="J104" s="30">
        <v>39.130434999999999</v>
      </c>
      <c r="K104" s="35">
        <v>2386.666667</v>
      </c>
      <c r="L104" s="30">
        <v>2000</v>
      </c>
    </row>
    <row r="105" spans="1:12" x14ac:dyDescent="0.2">
      <c r="A105" s="18" t="s">
        <v>133</v>
      </c>
      <c r="B105" s="17">
        <v>92</v>
      </c>
      <c r="C105" s="17">
        <v>2</v>
      </c>
      <c r="D105" s="17">
        <v>10</v>
      </c>
      <c r="E105" s="17">
        <v>6</v>
      </c>
      <c r="F105" s="17">
        <v>13</v>
      </c>
      <c r="G105" s="17">
        <v>12</v>
      </c>
      <c r="H105" s="17">
        <v>8</v>
      </c>
      <c r="I105" s="17">
        <v>13</v>
      </c>
      <c r="J105" s="17">
        <v>28</v>
      </c>
      <c r="K105" s="34">
        <v>0</v>
      </c>
      <c r="L105" s="17">
        <v>0</v>
      </c>
    </row>
    <row r="106" spans="1:12" x14ac:dyDescent="0.2">
      <c r="A106" s="21" t="s">
        <v>126</v>
      </c>
      <c r="B106" s="30">
        <v>100</v>
      </c>
      <c r="C106" s="30">
        <v>2.1739130000000002</v>
      </c>
      <c r="D106" s="30">
        <v>10.869565</v>
      </c>
      <c r="E106" s="30">
        <v>6.5217390000000002</v>
      </c>
      <c r="F106" s="30">
        <v>14.130435</v>
      </c>
      <c r="G106" s="30">
        <v>13.043478</v>
      </c>
      <c r="H106" s="30">
        <v>8.6956520000000008</v>
      </c>
      <c r="I106" s="30">
        <v>14.130435</v>
      </c>
      <c r="J106" s="30">
        <v>30.434782999999999</v>
      </c>
      <c r="K106" s="30">
        <v>3418.140625</v>
      </c>
      <c r="L106" s="30">
        <v>2000</v>
      </c>
    </row>
    <row r="107" spans="1:12" x14ac:dyDescent="0.2">
      <c r="A107" s="19" t="s">
        <v>134</v>
      </c>
      <c r="B107" s="20">
        <v>813</v>
      </c>
      <c r="C107" s="20">
        <v>9</v>
      </c>
      <c r="D107" s="20">
        <v>27</v>
      </c>
      <c r="E107" s="20">
        <v>48</v>
      </c>
      <c r="F107" s="20">
        <v>130</v>
      </c>
      <c r="G107" s="20">
        <v>154</v>
      </c>
      <c r="H107" s="20">
        <v>145</v>
      </c>
      <c r="I107" s="20">
        <v>99</v>
      </c>
      <c r="J107" s="20">
        <v>201</v>
      </c>
      <c r="K107" s="20">
        <v>0</v>
      </c>
      <c r="L107" s="20">
        <v>0</v>
      </c>
    </row>
    <row r="108" spans="1:12" x14ac:dyDescent="0.2">
      <c r="A108" s="21" t="s">
        <v>126</v>
      </c>
      <c r="B108" s="30">
        <v>100</v>
      </c>
      <c r="C108" s="30">
        <v>1.107011</v>
      </c>
      <c r="D108" s="30">
        <v>3.3210329999999999</v>
      </c>
      <c r="E108" s="30">
        <v>5.9040590000000002</v>
      </c>
      <c r="F108" s="30">
        <v>15.990159999999999</v>
      </c>
      <c r="G108" s="30">
        <v>18.942188999999999</v>
      </c>
      <c r="H108" s="30">
        <v>17.835177999999999</v>
      </c>
      <c r="I108" s="30">
        <v>12.177122000000001</v>
      </c>
      <c r="J108" s="30">
        <v>24.723247000000001</v>
      </c>
      <c r="K108" s="30">
        <v>2822.5294119999999</v>
      </c>
      <c r="L108" s="30">
        <v>2000</v>
      </c>
    </row>
    <row r="109" spans="1:12" x14ac:dyDescent="0.2">
      <c r="A109" s="19" t="s">
        <v>393</v>
      </c>
      <c r="B109" s="20">
        <v>65</v>
      </c>
      <c r="C109" s="20">
        <v>2</v>
      </c>
      <c r="D109" s="20">
        <v>8</v>
      </c>
      <c r="E109" s="20">
        <v>2</v>
      </c>
      <c r="F109" s="20">
        <v>21</v>
      </c>
      <c r="G109" s="20">
        <v>5</v>
      </c>
      <c r="H109" s="20">
        <v>8</v>
      </c>
      <c r="I109" s="20">
        <v>5</v>
      </c>
      <c r="J109" s="20">
        <v>14</v>
      </c>
      <c r="K109" s="20">
        <v>0</v>
      </c>
      <c r="L109" s="20">
        <v>0</v>
      </c>
    </row>
    <row r="110" spans="1:12" x14ac:dyDescent="0.2">
      <c r="A110" s="21" t="s">
        <v>126</v>
      </c>
      <c r="B110" s="30">
        <v>100</v>
      </c>
      <c r="C110" s="30">
        <v>3.0769229999999999</v>
      </c>
      <c r="D110" s="30">
        <v>12.307691999999999</v>
      </c>
      <c r="E110" s="30">
        <v>3.0769229999999999</v>
      </c>
      <c r="F110" s="30">
        <v>32.307692000000003</v>
      </c>
      <c r="G110" s="30">
        <v>7.6923079999999997</v>
      </c>
      <c r="H110" s="30">
        <v>12.307691999999999</v>
      </c>
      <c r="I110" s="30">
        <v>7.6923079999999997</v>
      </c>
      <c r="J110" s="30">
        <v>21.538461999999999</v>
      </c>
      <c r="K110" s="30">
        <v>1829.607843</v>
      </c>
      <c r="L110" s="30">
        <v>1000</v>
      </c>
    </row>
    <row r="111" spans="1:12" x14ac:dyDescent="0.2">
      <c r="A111" s="19" t="s">
        <v>135</v>
      </c>
      <c r="B111" s="20">
        <v>83</v>
      </c>
      <c r="C111" s="20">
        <v>2</v>
      </c>
      <c r="D111" s="20">
        <v>9</v>
      </c>
      <c r="E111" s="20">
        <v>9</v>
      </c>
      <c r="F111" s="20">
        <v>9</v>
      </c>
      <c r="G111" s="20">
        <v>16</v>
      </c>
      <c r="H111" s="20">
        <v>6</v>
      </c>
      <c r="I111" s="20">
        <v>4</v>
      </c>
      <c r="J111" s="20">
        <v>28</v>
      </c>
      <c r="K111" s="20">
        <v>0</v>
      </c>
      <c r="L111" s="20">
        <v>0</v>
      </c>
    </row>
    <row r="112" spans="1:12" x14ac:dyDescent="0.2">
      <c r="A112" s="21" t="s">
        <v>126</v>
      </c>
      <c r="B112" s="30">
        <v>100</v>
      </c>
      <c r="C112" s="30">
        <v>2.4096389999999999</v>
      </c>
      <c r="D112" s="30">
        <v>10.843373</v>
      </c>
      <c r="E112" s="30">
        <v>10.843373</v>
      </c>
      <c r="F112" s="30">
        <v>10.843373</v>
      </c>
      <c r="G112" s="30">
        <v>19.277107999999998</v>
      </c>
      <c r="H112" s="30">
        <v>7.2289159999999999</v>
      </c>
      <c r="I112" s="30">
        <v>4.8192769999999996</v>
      </c>
      <c r="J112" s="30">
        <v>33.734940000000002</v>
      </c>
      <c r="K112" s="30">
        <v>1689.818182</v>
      </c>
      <c r="L112" s="30">
        <v>1000</v>
      </c>
    </row>
    <row r="113" spans="1:12" x14ac:dyDescent="0.2">
      <c r="A113" s="19" t="s">
        <v>868</v>
      </c>
      <c r="B113" s="20">
        <v>39</v>
      </c>
      <c r="C113" s="20">
        <v>0</v>
      </c>
      <c r="D113" s="20">
        <v>3</v>
      </c>
      <c r="E113" s="20">
        <v>2</v>
      </c>
      <c r="F113" s="20">
        <v>7</v>
      </c>
      <c r="G113" s="20">
        <v>7</v>
      </c>
      <c r="H113" s="20">
        <v>1</v>
      </c>
      <c r="I113" s="20">
        <v>4</v>
      </c>
      <c r="J113" s="20">
        <v>15</v>
      </c>
      <c r="K113" s="20">
        <v>0</v>
      </c>
      <c r="L113" s="20">
        <v>0</v>
      </c>
    </row>
    <row r="114" spans="1:12" x14ac:dyDescent="0.2">
      <c r="A114" s="21" t="s">
        <v>126</v>
      </c>
      <c r="B114" s="30">
        <v>100</v>
      </c>
      <c r="C114" s="30">
        <v>0</v>
      </c>
      <c r="D114" s="30">
        <v>7.6923079999999997</v>
      </c>
      <c r="E114" s="30">
        <v>5.1282050000000003</v>
      </c>
      <c r="F114" s="30">
        <v>17.948718</v>
      </c>
      <c r="G114" s="30">
        <v>17.948718</v>
      </c>
      <c r="H114" s="30">
        <v>2.5641029999999998</v>
      </c>
      <c r="I114" s="30">
        <v>10.256410000000001</v>
      </c>
      <c r="J114" s="30">
        <v>38.461537999999997</v>
      </c>
      <c r="K114" s="35">
        <v>2013.333333</v>
      </c>
      <c r="L114" s="30">
        <v>1750</v>
      </c>
    </row>
    <row r="115" spans="1:12" x14ac:dyDescent="0.2">
      <c r="A115" s="18" t="s">
        <v>136</v>
      </c>
      <c r="B115" s="17">
        <v>59</v>
      </c>
      <c r="C115" s="17">
        <v>0</v>
      </c>
      <c r="D115" s="17">
        <v>4</v>
      </c>
      <c r="E115" s="17">
        <v>3</v>
      </c>
      <c r="F115" s="17">
        <v>4</v>
      </c>
      <c r="G115" s="17">
        <v>12</v>
      </c>
      <c r="H115" s="17">
        <v>13</v>
      </c>
      <c r="I115" s="17">
        <v>5</v>
      </c>
      <c r="J115" s="17">
        <v>18</v>
      </c>
      <c r="K115" s="34">
        <v>0</v>
      </c>
      <c r="L115" s="17">
        <v>0</v>
      </c>
    </row>
    <row r="116" spans="1:12" x14ac:dyDescent="0.2">
      <c r="A116" s="21" t="s">
        <v>126</v>
      </c>
      <c r="B116" s="30">
        <v>100</v>
      </c>
      <c r="C116" s="30">
        <v>0</v>
      </c>
      <c r="D116" s="30">
        <v>6.7796609999999999</v>
      </c>
      <c r="E116" s="30">
        <v>5.084746</v>
      </c>
      <c r="F116" s="30">
        <v>6.7796609999999999</v>
      </c>
      <c r="G116" s="30">
        <v>20.338982999999999</v>
      </c>
      <c r="H116" s="30">
        <v>22.033898000000001</v>
      </c>
      <c r="I116" s="30">
        <v>8.4745760000000008</v>
      </c>
      <c r="J116" s="30">
        <v>30.508475000000001</v>
      </c>
      <c r="K116" s="30">
        <v>2548</v>
      </c>
      <c r="L116" s="30">
        <v>2000</v>
      </c>
    </row>
    <row r="117" spans="1:12" x14ac:dyDescent="0.2">
      <c r="A117" s="19" t="s">
        <v>134</v>
      </c>
      <c r="B117" s="20">
        <v>632</v>
      </c>
      <c r="C117" s="20">
        <v>7</v>
      </c>
      <c r="D117" s="20">
        <v>26</v>
      </c>
      <c r="E117" s="20">
        <v>30</v>
      </c>
      <c r="F117" s="20">
        <v>98</v>
      </c>
      <c r="G117" s="20">
        <v>110</v>
      </c>
      <c r="H117" s="20">
        <v>105</v>
      </c>
      <c r="I117" s="20">
        <v>79</v>
      </c>
      <c r="J117" s="20">
        <v>177</v>
      </c>
      <c r="K117" s="20">
        <v>0</v>
      </c>
      <c r="L117" s="20">
        <v>0</v>
      </c>
    </row>
    <row r="118" spans="1:12" x14ac:dyDescent="0.2">
      <c r="A118" s="21" t="s">
        <v>126</v>
      </c>
      <c r="B118" s="30">
        <v>100</v>
      </c>
      <c r="C118" s="30">
        <v>1.1075950000000001</v>
      </c>
      <c r="D118" s="30">
        <v>4.1139239999999999</v>
      </c>
      <c r="E118" s="30">
        <v>4.7468349999999999</v>
      </c>
      <c r="F118" s="30">
        <v>15.506328999999999</v>
      </c>
      <c r="G118" s="30">
        <v>17.405062999999998</v>
      </c>
      <c r="H118" s="30">
        <v>16.613924000000001</v>
      </c>
      <c r="I118" s="30">
        <v>12.5</v>
      </c>
      <c r="J118" s="30">
        <v>28.006329000000001</v>
      </c>
      <c r="K118" s="30">
        <v>2962.5054949999999</v>
      </c>
      <c r="L118" s="30">
        <v>2000</v>
      </c>
    </row>
    <row r="119" spans="1:12" x14ac:dyDescent="0.2">
      <c r="A119" s="19" t="s">
        <v>393</v>
      </c>
      <c r="B119" s="20">
        <v>85</v>
      </c>
      <c r="C119" s="20">
        <v>3</v>
      </c>
      <c r="D119" s="20">
        <v>1</v>
      </c>
      <c r="E119" s="20">
        <v>7</v>
      </c>
      <c r="F119" s="20">
        <v>19</v>
      </c>
      <c r="G119" s="20">
        <v>14</v>
      </c>
      <c r="H119" s="20">
        <v>7</v>
      </c>
      <c r="I119" s="20">
        <v>3</v>
      </c>
      <c r="J119" s="20">
        <v>31</v>
      </c>
      <c r="K119" s="20">
        <v>0</v>
      </c>
      <c r="L119" s="20">
        <v>0</v>
      </c>
    </row>
    <row r="120" spans="1:12" x14ac:dyDescent="0.2">
      <c r="A120" s="21" t="s">
        <v>126</v>
      </c>
      <c r="B120" s="30">
        <v>100</v>
      </c>
      <c r="C120" s="30">
        <v>3.5294120000000002</v>
      </c>
      <c r="D120" s="30">
        <v>1.176471</v>
      </c>
      <c r="E120" s="30">
        <v>8.2352939999999997</v>
      </c>
      <c r="F120" s="30">
        <v>22.352941000000001</v>
      </c>
      <c r="G120" s="30">
        <v>16.470587999999999</v>
      </c>
      <c r="H120" s="30">
        <v>8.2352939999999997</v>
      </c>
      <c r="I120" s="30">
        <v>3.5294120000000002</v>
      </c>
      <c r="J120" s="30">
        <v>36.470587999999999</v>
      </c>
      <c r="K120" s="30">
        <v>1685.185185</v>
      </c>
      <c r="L120" s="30">
        <v>1250</v>
      </c>
    </row>
    <row r="121" spans="1:12" x14ac:dyDescent="0.2">
      <c r="A121" s="19" t="s">
        <v>135</v>
      </c>
      <c r="B121" s="20">
        <v>289</v>
      </c>
      <c r="C121" s="20">
        <v>5</v>
      </c>
      <c r="D121" s="20">
        <v>16</v>
      </c>
      <c r="E121" s="20">
        <v>24</v>
      </c>
      <c r="F121" s="20">
        <v>44</v>
      </c>
      <c r="G121" s="20">
        <v>40</v>
      </c>
      <c r="H121" s="20">
        <v>21</v>
      </c>
      <c r="I121" s="20">
        <v>12</v>
      </c>
      <c r="J121" s="20">
        <v>127</v>
      </c>
      <c r="K121" s="20">
        <v>0</v>
      </c>
      <c r="L121" s="20">
        <v>0</v>
      </c>
    </row>
    <row r="122" spans="1:12" x14ac:dyDescent="0.2">
      <c r="A122" s="21" t="s">
        <v>126</v>
      </c>
      <c r="B122" s="30">
        <v>100</v>
      </c>
      <c r="C122" s="30">
        <v>1.7301040000000001</v>
      </c>
      <c r="D122" s="30">
        <v>5.5363319999999998</v>
      </c>
      <c r="E122" s="30">
        <v>8.3044980000000006</v>
      </c>
      <c r="F122" s="30">
        <v>15.224913000000001</v>
      </c>
      <c r="G122" s="30">
        <v>13.84083</v>
      </c>
      <c r="H122" s="30">
        <v>7.2664359999999997</v>
      </c>
      <c r="I122" s="30">
        <v>4.1522490000000003</v>
      </c>
      <c r="J122" s="30">
        <v>43.944637</v>
      </c>
      <c r="K122" s="30">
        <v>1807.6234569999999</v>
      </c>
      <c r="L122" s="30">
        <v>1500</v>
      </c>
    </row>
    <row r="123" spans="1:12" x14ac:dyDescent="0.2">
      <c r="A123" s="19" t="s">
        <v>868</v>
      </c>
      <c r="B123" s="20">
        <v>30</v>
      </c>
      <c r="C123" s="20">
        <v>0</v>
      </c>
      <c r="D123" s="20">
        <v>2</v>
      </c>
      <c r="E123" s="20">
        <v>2</v>
      </c>
      <c r="F123" s="20">
        <v>4</v>
      </c>
      <c r="G123" s="20">
        <v>4</v>
      </c>
      <c r="H123" s="20">
        <v>5</v>
      </c>
      <c r="I123" s="20">
        <v>1</v>
      </c>
      <c r="J123" s="20">
        <v>12</v>
      </c>
      <c r="K123" s="20">
        <v>0</v>
      </c>
      <c r="L123" s="20">
        <v>0</v>
      </c>
    </row>
    <row r="124" spans="1:12" x14ac:dyDescent="0.2">
      <c r="A124" s="21" t="s">
        <v>126</v>
      </c>
      <c r="B124" s="30">
        <v>100</v>
      </c>
      <c r="C124" s="30">
        <v>0</v>
      </c>
      <c r="D124" s="30">
        <v>6.6666670000000003</v>
      </c>
      <c r="E124" s="30">
        <v>6.6666670000000003</v>
      </c>
      <c r="F124" s="30">
        <v>13.333333</v>
      </c>
      <c r="G124" s="30">
        <v>13.333333</v>
      </c>
      <c r="H124" s="30">
        <v>16.666667</v>
      </c>
      <c r="I124" s="30">
        <v>3.3333330000000001</v>
      </c>
      <c r="J124" s="30">
        <v>40</v>
      </c>
      <c r="K124" s="30">
        <v>2884.4444440000002</v>
      </c>
      <c r="L124" s="30">
        <v>2000</v>
      </c>
    </row>
    <row r="125" spans="1:12" x14ac:dyDescent="0.2">
      <c r="A125" s="18" t="s">
        <v>869</v>
      </c>
      <c r="B125" s="18"/>
      <c r="C125" s="18"/>
      <c r="D125" s="18"/>
      <c r="E125" s="18"/>
      <c r="F125" s="18"/>
      <c r="G125" s="18"/>
      <c r="H125" s="18"/>
      <c r="I125" s="18"/>
      <c r="J125" s="18"/>
      <c r="K125" s="18"/>
      <c r="L125" s="18"/>
    </row>
    <row r="126" spans="1:12" x14ac:dyDescent="0.2">
      <c r="A126" s="19" t="s">
        <v>870</v>
      </c>
      <c r="B126" s="20">
        <v>366</v>
      </c>
      <c r="C126" s="20">
        <v>8</v>
      </c>
      <c r="D126" s="20">
        <v>32</v>
      </c>
      <c r="E126" s="20">
        <v>27</v>
      </c>
      <c r="F126" s="20">
        <v>61</v>
      </c>
      <c r="G126" s="20">
        <v>55</v>
      </c>
      <c r="H126" s="20">
        <v>30</v>
      </c>
      <c r="I126" s="20">
        <v>23</v>
      </c>
      <c r="J126" s="20">
        <v>130</v>
      </c>
      <c r="K126" s="20">
        <v>0</v>
      </c>
      <c r="L126" s="20">
        <v>0</v>
      </c>
    </row>
    <row r="127" spans="1:12" x14ac:dyDescent="0.2">
      <c r="A127" s="21" t="s">
        <v>126</v>
      </c>
      <c r="B127" s="30">
        <v>100</v>
      </c>
      <c r="C127" s="30">
        <v>2.1857920000000002</v>
      </c>
      <c r="D127" s="30">
        <v>8.743169</v>
      </c>
      <c r="E127" s="30">
        <v>7.3770490000000004</v>
      </c>
      <c r="F127" s="30">
        <v>16.666667</v>
      </c>
      <c r="G127" s="30">
        <v>15.027322</v>
      </c>
      <c r="H127" s="30">
        <v>8.1967210000000001</v>
      </c>
      <c r="I127" s="30">
        <v>6.2841529999999999</v>
      </c>
      <c r="J127" s="30">
        <v>35.519126</v>
      </c>
      <c r="K127" s="30">
        <v>2012.5169490000001</v>
      </c>
      <c r="L127" s="30">
        <v>1500</v>
      </c>
    </row>
    <row r="128" spans="1:12" x14ac:dyDescent="0.2">
      <c r="A128" s="19" t="s">
        <v>871</v>
      </c>
      <c r="B128" s="20">
        <v>1212</v>
      </c>
      <c r="C128" s="20">
        <v>12</v>
      </c>
      <c r="D128" s="20">
        <v>42</v>
      </c>
      <c r="E128" s="20">
        <v>63</v>
      </c>
      <c r="F128" s="20">
        <v>183</v>
      </c>
      <c r="G128" s="20">
        <v>235</v>
      </c>
      <c r="H128" s="20">
        <v>215</v>
      </c>
      <c r="I128" s="20">
        <v>150</v>
      </c>
      <c r="J128" s="20">
        <v>312</v>
      </c>
      <c r="K128" s="20">
        <v>0</v>
      </c>
      <c r="L128" s="20">
        <v>0</v>
      </c>
    </row>
    <row r="129" spans="1:12" x14ac:dyDescent="0.2">
      <c r="A129" s="21" t="s">
        <v>126</v>
      </c>
      <c r="B129" s="30">
        <v>100</v>
      </c>
      <c r="C129" s="30">
        <v>0.99009899999999995</v>
      </c>
      <c r="D129" s="30">
        <v>3.465347</v>
      </c>
      <c r="E129" s="30">
        <v>5.1980199999999996</v>
      </c>
      <c r="F129" s="30">
        <v>15.09901</v>
      </c>
      <c r="G129" s="30">
        <v>19.389438999999999</v>
      </c>
      <c r="H129" s="30">
        <v>17.739274000000002</v>
      </c>
      <c r="I129" s="30">
        <v>12.376238000000001</v>
      </c>
      <c r="J129" s="30">
        <v>25.742574000000001</v>
      </c>
      <c r="K129" s="30">
        <v>2930.3211110000002</v>
      </c>
      <c r="L129" s="30">
        <v>2000</v>
      </c>
    </row>
    <row r="130" spans="1:12" x14ac:dyDescent="0.2">
      <c r="A130" s="19" t="s">
        <v>137</v>
      </c>
      <c r="B130" s="20">
        <v>112</v>
      </c>
      <c r="C130" s="20">
        <v>2</v>
      </c>
      <c r="D130" s="20">
        <v>4</v>
      </c>
      <c r="E130" s="20">
        <v>4</v>
      </c>
      <c r="F130" s="20">
        <v>17</v>
      </c>
      <c r="G130" s="20">
        <v>25</v>
      </c>
      <c r="H130" s="20">
        <v>26</v>
      </c>
      <c r="I130" s="20">
        <v>16</v>
      </c>
      <c r="J130" s="20">
        <v>18</v>
      </c>
      <c r="K130" s="20">
        <v>0</v>
      </c>
      <c r="L130" s="20">
        <v>0</v>
      </c>
    </row>
    <row r="131" spans="1:12" x14ac:dyDescent="0.2">
      <c r="A131" s="21" t="s">
        <v>126</v>
      </c>
      <c r="B131" s="30">
        <v>100</v>
      </c>
      <c r="C131" s="30">
        <v>1.785714</v>
      </c>
      <c r="D131" s="30">
        <v>3.5714290000000002</v>
      </c>
      <c r="E131" s="30">
        <v>3.5714290000000002</v>
      </c>
      <c r="F131" s="30">
        <v>15.178571</v>
      </c>
      <c r="G131" s="30">
        <v>22.321428999999998</v>
      </c>
      <c r="H131" s="30">
        <v>23.214286000000001</v>
      </c>
      <c r="I131" s="30">
        <v>14.285714</v>
      </c>
      <c r="J131" s="30">
        <v>16.071428999999998</v>
      </c>
      <c r="K131" s="30">
        <v>3509.2553189999999</v>
      </c>
      <c r="L131" s="30">
        <v>2000</v>
      </c>
    </row>
    <row r="132" spans="1:12" x14ac:dyDescent="0.2">
      <c r="A132" s="19" t="s">
        <v>138</v>
      </c>
      <c r="B132" s="20">
        <v>673</v>
      </c>
      <c r="C132" s="20">
        <v>7</v>
      </c>
      <c r="D132" s="20">
        <v>33</v>
      </c>
      <c r="E132" s="20">
        <v>40</v>
      </c>
      <c r="F132" s="20">
        <v>110</v>
      </c>
      <c r="G132" s="20">
        <v>113</v>
      </c>
      <c r="H132" s="20">
        <v>101</v>
      </c>
      <c r="I132" s="20">
        <v>62</v>
      </c>
      <c r="J132" s="20">
        <v>207</v>
      </c>
      <c r="K132" s="20">
        <v>0</v>
      </c>
      <c r="L132" s="20">
        <v>0</v>
      </c>
    </row>
    <row r="133" spans="1:12" x14ac:dyDescent="0.2">
      <c r="A133" s="21" t="s">
        <v>126</v>
      </c>
      <c r="B133" s="30">
        <v>100</v>
      </c>
      <c r="C133" s="30">
        <v>1.040119</v>
      </c>
      <c r="D133" s="30">
        <v>4.9034180000000003</v>
      </c>
      <c r="E133" s="30">
        <v>5.9435359999999999</v>
      </c>
      <c r="F133" s="30">
        <v>16.344725</v>
      </c>
      <c r="G133" s="30">
        <v>16.790489999999998</v>
      </c>
      <c r="H133" s="30">
        <v>15.007429</v>
      </c>
      <c r="I133" s="30">
        <v>9.2124810000000004</v>
      </c>
      <c r="J133" s="30">
        <v>30.757801000000001</v>
      </c>
      <c r="K133" s="30">
        <v>2368.0257510000001</v>
      </c>
      <c r="L133" s="30">
        <v>2000</v>
      </c>
    </row>
    <row r="134" spans="1:12" x14ac:dyDescent="0.2">
      <c r="A134" s="19" t="s">
        <v>872</v>
      </c>
      <c r="B134" s="20">
        <v>75</v>
      </c>
      <c r="C134" s="20">
        <v>3</v>
      </c>
      <c r="D134" s="20">
        <v>6</v>
      </c>
      <c r="E134" s="20">
        <v>6</v>
      </c>
      <c r="F134" s="20">
        <v>16</v>
      </c>
      <c r="G134" s="20">
        <v>11</v>
      </c>
      <c r="H134" s="20">
        <v>13</v>
      </c>
      <c r="I134" s="20">
        <v>3</v>
      </c>
      <c r="J134" s="20">
        <v>17</v>
      </c>
      <c r="K134" s="20">
        <v>0</v>
      </c>
      <c r="L134" s="20">
        <v>0</v>
      </c>
    </row>
    <row r="135" spans="1:12" x14ac:dyDescent="0.2">
      <c r="A135" s="21" t="s">
        <v>126</v>
      </c>
      <c r="B135" s="30">
        <v>100</v>
      </c>
      <c r="C135" s="30">
        <v>4</v>
      </c>
      <c r="D135" s="30">
        <v>8</v>
      </c>
      <c r="E135" s="30">
        <v>8</v>
      </c>
      <c r="F135" s="30">
        <v>21.333333</v>
      </c>
      <c r="G135" s="30">
        <v>14.666667</v>
      </c>
      <c r="H135" s="30">
        <v>17.333333</v>
      </c>
      <c r="I135" s="30">
        <v>4</v>
      </c>
      <c r="J135" s="30">
        <v>22.666667</v>
      </c>
      <c r="K135" s="30">
        <v>1694.8275860000001</v>
      </c>
      <c r="L135" s="30">
        <v>1000</v>
      </c>
    </row>
    <row r="136" spans="1:12" x14ac:dyDescent="0.2">
      <c r="A136" s="19" t="s">
        <v>873</v>
      </c>
      <c r="B136" s="20">
        <v>178</v>
      </c>
      <c r="C136" s="20">
        <v>4</v>
      </c>
      <c r="D136" s="20">
        <v>6</v>
      </c>
      <c r="E136" s="20">
        <v>13</v>
      </c>
      <c r="F136" s="20">
        <v>27</v>
      </c>
      <c r="G136" s="20">
        <v>24</v>
      </c>
      <c r="H136" s="20">
        <v>25</v>
      </c>
      <c r="I136" s="20">
        <v>16</v>
      </c>
      <c r="J136" s="20">
        <v>63</v>
      </c>
      <c r="K136" s="20">
        <v>0</v>
      </c>
      <c r="L136" s="20">
        <v>0</v>
      </c>
    </row>
    <row r="137" spans="1:12" x14ac:dyDescent="0.2">
      <c r="A137" s="21" t="s">
        <v>126</v>
      </c>
      <c r="B137" s="30">
        <v>100</v>
      </c>
      <c r="C137" s="30">
        <v>2.2471909999999999</v>
      </c>
      <c r="D137" s="30">
        <v>3.370787</v>
      </c>
      <c r="E137" s="30">
        <v>7.3033710000000003</v>
      </c>
      <c r="F137" s="30">
        <v>15.168539000000001</v>
      </c>
      <c r="G137" s="30">
        <v>13.483146</v>
      </c>
      <c r="H137" s="30">
        <v>14.044943999999999</v>
      </c>
      <c r="I137" s="30">
        <v>8.9887639999999998</v>
      </c>
      <c r="J137" s="30">
        <v>35.393258000000003</v>
      </c>
      <c r="K137" s="30">
        <v>2509.2086960000001</v>
      </c>
      <c r="L137" s="30">
        <v>2000</v>
      </c>
    </row>
    <row r="138" spans="1:12" x14ac:dyDescent="0.2">
      <c r="A138" s="19" t="s">
        <v>1441</v>
      </c>
      <c r="B138" s="20">
        <v>1644</v>
      </c>
      <c r="C138" s="20">
        <v>18</v>
      </c>
      <c r="D138" s="20">
        <v>68</v>
      </c>
      <c r="E138" s="20">
        <v>94</v>
      </c>
      <c r="F138" s="20">
        <v>261</v>
      </c>
      <c r="G138" s="20">
        <v>295</v>
      </c>
      <c r="H138" s="20">
        <v>264</v>
      </c>
      <c r="I138" s="20">
        <v>186</v>
      </c>
      <c r="J138" s="20">
        <v>458</v>
      </c>
      <c r="K138" s="20">
        <v>0</v>
      </c>
      <c r="L138" s="20">
        <v>0</v>
      </c>
    </row>
    <row r="139" spans="1:12" x14ac:dyDescent="0.2">
      <c r="A139" s="21" t="s">
        <v>126</v>
      </c>
      <c r="B139" s="30">
        <v>100</v>
      </c>
      <c r="C139" s="30">
        <v>1.0948910000000001</v>
      </c>
      <c r="D139" s="30">
        <v>4.136253</v>
      </c>
      <c r="E139" s="30">
        <v>5.7177619999999996</v>
      </c>
      <c r="F139" s="30">
        <v>15.875912</v>
      </c>
      <c r="G139" s="30">
        <v>17.944039</v>
      </c>
      <c r="H139" s="30">
        <v>16.058394</v>
      </c>
      <c r="I139" s="30">
        <v>11.313869</v>
      </c>
      <c r="J139" s="30">
        <v>27.858881</v>
      </c>
      <c r="K139" s="30">
        <v>2787.4106240000001</v>
      </c>
      <c r="L139" s="30">
        <v>2000</v>
      </c>
    </row>
    <row r="140" spans="1:12" x14ac:dyDescent="0.2">
      <c r="A140" s="18" t="s">
        <v>874</v>
      </c>
      <c r="B140" s="18"/>
      <c r="C140" s="18"/>
      <c r="D140" s="18"/>
      <c r="E140" s="18"/>
      <c r="F140" s="18"/>
      <c r="G140" s="18"/>
      <c r="H140" s="18"/>
      <c r="I140" s="18"/>
      <c r="J140" s="18"/>
      <c r="K140" s="18"/>
      <c r="L140" s="18"/>
    </row>
    <row r="141" spans="1:12" x14ac:dyDescent="0.2">
      <c r="A141" s="21" t="s">
        <v>875</v>
      </c>
      <c r="B141" s="34">
        <v>366</v>
      </c>
      <c r="C141" s="34">
        <v>8</v>
      </c>
      <c r="D141" s="34">
        <v>32</v>
      </c>
      <c r="E141" s="34">
        <v>27</v>
      </c>
      <c r="F141" s="34">
        <v>61</v>
      </c>
      <c r="G141" s="34">
        <v>55</v>
      </c>
      <c r="H141" s="34">
        <v>30</v>
      </c>
      <c r="I141" s="34">
        <v>23</v>
      </c>
      <c r="J141" s="34">
        <v>130</v>
      </c>
      <c r="K141" s="20">
        <v>0</v>
      </c>
      <c r="L141" s="34">
        <v>0</v>
      </c>
    </row>
    <row r="142" spans="1:12" x14ac:dyDescent="0.2">
      <c r="A142" s="21" t="s">
        <v>126</v>
      </c>
      <c r="B142" s="30">
        <v>100</v>
      </c>
      <c r="C142" s="30">
        <v>2.1857920000000002</v>
      </c>
      <c r="D142" s="30">
        <v>8.743169</v>
      </c>
      <c r="E142" s="30">
        <v>7.3770490000000004</v>
      </c>
      <c r="F142" s="30">
        <v>16.666667</v>
      </c>
      <c r="G142" s="30">
        <v>15.027322</v>
      </c>
      <c r="H142" s="30">
        <v>8.1967210000000001</v>
      </c>
      <c r="I142" s="30">
        <v>6.2841529999999999</v>
      </c>
      <c r="J142" s="30">
        <v>35.519126</v>
      </c>
      <c r="K142" s="30">
        <v>2012.5169490000001</v>
      </c>
      <c r="L142" s="30">
        <v>1500</v>
      </c>
    </row>
    <row r="143" spans="1:12" x14ac:dyDescent="0.2">
      <c r="A143" s="21" t="s">
        <v>876</v>
      </c>
      <c r="B143" s="34">
        <v>954</v>
      </c>
      <c r="C143" s="34">
        <v>10</v>
      </c>
      <c r="D143" s="34">
        <v>33</v>
      </c>
      <c r="E143" s="34">
        <v>56</v>
      </c>
      <c r="F143" s="34">
        <v>151</v>
      </c>
      <c r="G143" s="34">
        <v>175</v>
      </c>
      <c r="H143" s="34">
        <v>157</v>
      </c>
      <c r="I143" s="34">
        <v>120</v>
      </c>
      <c r="J143" s="34">
        <v>252</v>
      </c>
      <c r="K143" s="20">
        <v>0</v>
      </c>
      <c r="L143" s="34">
        <v>0</v>
      </c>
    </row>
    <row r="144" spans="1:12" x14ac:dyDescent="0.2">
      <c r="A144" s="21" t="s">
        <v>126</v>
      </c>
      <c r="B144" s="30">
        <v>100</v>
      </c>
      <c r="C144" s="30">
        <v>1.0482180000000001</v>
      </c>
      <c r="D144" s="30">
        <v>3.4591189999999998</v>
      </c>
      <c r="E144" s="30">
        <v>5.8700210000000004</v>
      </c>
      <c r="F144" s="30">
        <v>15.828092</v>
      </c>
      <c r="G144" s="30">
        <v>18.343816</v>
      </c>
      <c r="H144" s="30">
        <v>16.457023</v>
      </c>
      <c r="I144" s="30">
        <v>12.578616</v>
      </c>
      <c r="J144" s="30">
        <v>26.415094</v>
      </c>
      <c r="K144" s="30">
        <v>3029.2578349999999</v>
      </c>
      <c r="L144" s="30">
        <v>2000</v>
      </c>
    </row>
    <row r="145" spans="1:12" x14ac:dyDescent="0.2">
      <c r="A145" s="19" t="s">
        <v>877</v>
      </c>
      <c r="B145" s="20">
        <v>345</v>
      </c>
      <c r="C145" s="20">
        <v>3</v>
      </c>
      <c r="D145" s="20">
        <v>13</v>
      </c>
      <c r="E145" s="20">
        <v>18</v>
      </c>
      <c r="F145" s="20">
        <v>53</v>
      </c>
      <c r="G145" s="20">
        <v>62</v>
      </c>
      <c r="H145" s="20">
        <v>59</v>
      </c>
      <c r="I145" s="20">
        <v>39</v>
      </c>
      <c r="J145" s="20">
        <v>98</v>
      </c>
      <c r="K145" s="20">
        <v>0</v>
      </c>
      <c r="L145" s="20">
        <v>0</v>
      </c>
    </row>
    <row r="146" spans="1:12" x14ac:dyDescent="0.2">
      <c r="A146" s="21" t="s">
        <v>126</v>
      </c>
      <c r="B146" s="30">
        <v>100</v>
      </c>
      <c r="C146" s="30">
        <v>0.86956500000000003</v>
      </c>
      <c r="D146" s="30">
        <v>3.768116</v>
      </c>
      <c r="E146" s="30">
        <v>5.2173910000000001</v>
      </c>
      <c r="F146" s="30">
        <v>15.362318999999999</v>
      </c>
      <c r="G146" s="30">
        <v>17.971014</v>
      </c>
      <c r="H146" s="30">
        <v>17.101448999999999</v>
      </c>
      <c r="I146" s="30">
        <v>11.304347999999999</v>
      </c>
      <c r="J146" s="30">
        <v>28.405797</v>
      </c>
      <c r="K146" s="30">
        <v>2605.34413</v>
      </c>
      <c r="L146" s="30">
        <v>2000</v>
      </c>
    </row>
    <row r="147" spans="1:12" x14ac:dyDescent="0.2">
      <c r="A147" s="19" t="s">
        <v>878</v>
      </c>
      <c r="B147" s="20">
        <v>141</v>
      </c>
      <c r="C147" s="20">
        <v>2</v>
      </c>
      <c r="D147" s="20">
        <v>10</v>
      </c>
      <c r="E147" s="20">
        <v>12</v>
      </c>
      <c r="F147" s="20">
        <v>23</v>
      </c>
      <c r="G147" s="20">
        <v>23</v>
      </c>
      <c r="H147" s="20">
        <v>23</v>
      </c>
      <c r="I147" s="20">
        <v>12</v>
      </c>
      <c r="J147" s="20">
        <v>36</v>
      </c>
      <c r="K147" s="20">
        <v>0</v>
      </c>
      <c r="L147" s="20">
        <v>0</v>
      </c>
    </row>
    <row r="148" spans="1:12" x14ac:dyDescent="0.2">
      <c r="A148" s="21" t="s">
        <v>126</v>
      </c>
      <c r="B148" s="30">
        <v>100</v>
      </c>
      <c r="C148" s="30">
        <v>1.4184399999999999</v>
      </c>
      <c r="D148" s="30">
        <v>7.0921989999999999</v>
      </c>
      <c r="E148" s="30">
        <v>8.5106380000000001</v>
      </c>
      <c r="F148" s="30">
        <v>16.312056999999999</v>
      </c>
      <c r="G148" s="30">
        <v>16.312056999999999</v>
      </c>
      <c r="H148" s="30">
        <v>16.312056999999999</v>
      </c>
      <c r="I148" s="30">
        <v>8.5106380000000001</v>
      </c>
      <c r="J148" s="30">
        <v>25.531915000000001</v>
      </c>
      <c r="K148" s="30">
        <v>2265.2380950000002</v>
      </c>
      <c r="L148" s="30">
        <v>2000</v>
      </c>
    </row>
    <row r="149" spans="1:12" x14ac:dyDescent="0.2">
      <c r="A149" s="19" t="s">
        <v>879</v>
      </c>
      <c r="B149" s="20">
        <v>56</v>
      </c>
      <c r="C149" s="20">
        <v>0</v>
      </c>
      <c r="D149" s="20">
        <v>2</v>
      </c>
      <c r="E149" s="20">
        <v>1</v>
      </c>
      <c r="F149" s="20">
        <v>8</v>
      </c>
      <c r="G149" s="20">
        <v>12</v>
      </c>
      <c r="H149" s="20">
        <v>9</v>
      </c>
      <c r="I149" s="20">
        <v>7</v>
      </c>
      <c r="J149" s="20">
        <v>17</v>
      </c>
      <c r="K149" s="20">
        <v>0</v>
      </c>
      <c r="L149" s="20">
        <v>0</v>
      </c>
    </row>
    <row r="150" spans="1:12" x14ac:dyDescent="0.2">
      <c r="A150" s="21" t="s">
        <v>126</v>
      </c>
      <c r="B150" s="30">
        <v>100</v>
      </c>
      <c r="C150" s="30">
        <v>0</v>
      </c>
      <c r="D150" s="30">
        <v>3.5714290000000002</v>
      </c>
      <c r="E150" s="30">
        <v>1.785714</v>
      </c>
      <c r="F150" s="30">
        <v>14.285714</v>
      </c>
      <c r="G150" s="30">
        <v>21.428571000000002</v>
      </c>
      <c r="H150" s="30">
        <v>16.071428999999998</v>
      </c>
      <c r="I150" s="30">
        <v>12.5</v>
      </c>
      <c r="J150" s="30">
        <v>30.357143000000001</v>
      </c>
      <c r="K150" s="30">
        <v>2951.2820510000001</v>
      </c>
      <c r="L150" s="30">
        <v>2000</v>
      </c>
    </row>
    <row r="151" spans="1:12" x14ac:dyDescent="0.2">
      <c r="A151" s="19" t="s">
        <v>880</v>
      </c>
      <c r="B151" s="20">
        <v>48</v>
      </c>
      <c r="C151" s="20">
        <v>1</v>
      </c>
      <c r="D151" s="20">
        <v>3</v>
      </c>
      <c r="E151" s="20">
        <v>1</v>
      </c>
      <c r="F151" s="20">
        <v>12</v>
      </c>
      <c r="G151" s="20">
        <v>10</v>
      </c>
      <c r="H151" s="20">
        <v>6</v>
      </c>
      <c r="I151" s="20">
        <v>2</v>
      </c>
      <c r="J151" s="20">
        <v>13</v>
      </c>
      <c r="K151" s="20">
        <v>0</v>
      </c>
      <c r="L151" s="20">
        <v>0</v>
      </c>
    </row>
    <row r="152" spans="1:12" x14ac:dyDescent="0.2">
      <c r="A152" s="21" t="s">
        <v>126</v>
      </c>
      <c r="B152" s="30">
        <v>100</v>
      </c>
      <c r="C152" s="30">
        <v>2.0833330000000001</v>
      </c>
      <c r="D152" s="30">
        <v>6.25</v>
      </c>
      <c r="E152" s="30">
        <v>2.0833330000000001</v>
      </c>
      <c r="F152" s="30">
        <v>25</v>
      </c>
      <c r="G152" s="30">
        <v>20.833333</v>
      </c>
      <c r="H152" s="30">
        <v>12.5</v>
      </c>
      <c r="I152" s="30">
        <v>4.1666670000000003</v>
      </c>
      <c r="J152" s="30">
        <v>27.083333</v>
      </c>
      <c r="K152" s="30">
        <v>1971.4285709999999</v>
      </c>
      <c r="L152" s="30">
        <v>2000</v>
      </c>
    </row>
    <row r="153" spans="1:12" x14ac:dyDescent="0.2">
      <c r="A153" s="19" t="s">
        <v>881</v>
      </c>
      <c r="B153" s="20">
        <v>20</v>
      </c>
      <c r="C153" s="20">
        <v>0</v>
      </c>
      <c r="D153" s="20">
        <v>3</v>
      </c>
      <c r="E153" s="20">
        <v>1</v>
      </c>
      <c r="F153" s="20">
        <v>4</v>
      </c>
      <c r="G153" s="20">
        <v>2</v>
      </c>
      <c r="H153" s="20">
        <v>4</v>
      </c>
      <c r="I153" s="20">
        <v>2</v>
      </c>
      <c r="J153" s="20">
        <v>4</v>
      </c>
      <c r="K153" s="20">
        <v>0</v>
      </c>
      <c r="L153" s="20">
        <v>0</v>
      </c>
    </row>
    <row r="154" spans="1:12" x14ac:dyDescent="0.2">
      <c r="A154" s="21" t="s">
        <v>126</v>
      </c>
      <c r="B154" s="30">
        <v>100</v>
      </c>
      <c r="C154" s="30">
        <v>0</v>
      </c>
      <c r="D154" s="30">
        <v>15</v>
      </c>
      <c r="E154" s="30">
        <v>5</v>
      </c>
      <c r="F154" s="30">
        <v>20</v>
      </c>
      <c r="G154" s="30">
        <v>10</v>
      </c>
      <c r="H154" s="30">
        <v>20</v>
      </c>
      <c r="I154" s="30">
        <v>10</v>
      </c>
      <c r="J154" s="30">
        <v>20</v>
      </c>
      <c r="K154" s="30">
        <v>2307.5</v>
      </c>
      <c r="L154" s="30">
        <v>1500</v>
      </c>
    </row>
    <row r="155" spans="1:12" x14ac:dyDescent="0.2">
      <c r="A155" s="19" t="s">
        <v>882</v>
      </c>
      <c r="B155" s="20">
        <v>4</v>
      </c>
      <c r="C155" s="20">
        <v>0</v>
      </c>
      <c r="D155" s="20">
        <v>0</v>
      </c>
      <c r="E155" s="20">
        <v>0</v>
      </c>
      <c r="F155" s="20">
        <v>0</v>
      </c>
      <c r="G155" s="20">
        <v>0</v>
      </c>
      <c r="H155" s="20">
        <v>2</v>
      </c>
      <c r="I155" s="20">
        <v>0</v>
      </c>
      <c r="J155" s="20">
        <v>2</v>
      </c>
      <c r="K155" s="20">
        <v>0</v>
      </c>
      <c r="L155" s="20">
        <v>0</v>
      </c>
    </row>
    <row r="156" spans="1:12" x14ac:dyDescent="0.2">
      <c r="A156" s="21" t="s">
        <v>126</v>
      </c>
      <c r="B156" s="30">
        <v>100</v>
      </c>
      <c r="C156" s="30">
        <v>0</v>
      </c>
      <c r="D156" s="30">
        <v>0</v>
      </c>
      <c r="E156" s="30">
        <v>0</v>
      </c>
      <c r="F156" s="30">
        <v>0</v>
      </c>
      <c r="G156" s="30">
        <v>0</v>
      </c>
      <c r="H156" s="30">
        <v>50</v>
      </c>
      <c r="I156" s="30">
        <v>0</v>
      </c>
      <c r="J156" s="30">
        <v>50</v>
      </c>
      <c r="K156" s="30">
        <v>3500</v>
      </c>
      <c r="L156" s="30">
        <v>3500</v>
      </c>
    </row>
    <row r="157" spans="1:12" x14ac:dyDescent="0.2">
      <c r="A157" s="19" t="s">
        <v>883</v>
      </c>
      <c r="B157" s="20">
        <v>2</v>
      </c>
      <c r="C157" s="20">
        <v>0</v>
      </c>
      <c r="D157" s="20">
        <v>0</v>
      </c>
      <c r="E157" s="20">
        <v>0</v>
      </c>
      <c r="F157" s="20">
        <v>0</v>
      </c>
      <c r="G157" s="20">
        <v>1</v>
      </c>
      <c r="H157" s="20">
        <v>0</v>
      </c>
      <c r="I157" s="20">
        <v>0</v>
      </c>
      <c r="J157" s="20">
        <v>1</v>
      </c>
      <c r="K157" s="20">
        <v>0</v>
      </c>
      <c r="L157" s="20">
        <v>0</v>
      </c>
    </row>
    <row r="158" spans="1:12" x14ac:dyDescent="0.2">
      <c r="A158" s="21" t="s">
        <v>126</v>
      </c>
      <c r="B158" s="30">
        <v>100</v>
      </c>
      <c r="C158" s="30">
        <v>0</v>
      </c>
      <c r="D158" s="30">
        <v>0</v>
      </c>
      <c r="E158" s="30">
        <v>0</v>
      </c>
      <c r="F158" s="30">
        <v>0</v>
      </c>
      <c r="G158" s="30">
        <v>50</v>
      </c>
      <c r="H158" s="30">
        <v>0</v>
      </c>
      <c r="I158" s="30">
        <v>0</v>
      </c>
      <c r="J158" s="30">
        <v>50</v>
      </c>
      <c r="K158" s="30">
        <v>2500</v>
      </c>
      <c r="L158" s="30">
        <v>2500</v>
      </c>
    </row>
    <row r="159" spans="1:12" x14ac:dyDescent="0.2">
      <c r="A159" s="19" t="s">
        <v>884</v>
      </c>
      <c r="B159" s="20">
        <v>2</v>
      </c>
      <c r="C159" s="20">
        <v>0</v>
      </c>
      <c r="D159" s="20">
        <v>0</v>
      </c>
      <c r="E159" s="20">
        <v>0</v>
      </c>
      <c r="F159" s="20">
        <v>0</v>
      </c>
      <c r="G159" s="20">
        <v>1</v>
      </c>
      <c r="H159" s="20">
        <v>0</v>
      </c>
      <c r="I159" s="20">
        <v>0</v>
      </c>
      <c r="J159" s="20">
        <v>1</v>
      </c>
      <c r="K159" s="20">
        <v>0</v>
      </c>
      <c r="L159" s="20">
        <v>0</v>
      </c>
    </row>
    <row r="160" spans="1:12" x14ac:dyDescent="0.2">
      <c r="A160" s="21" t="s">
        <v>126</v>
      </c>
      <c r="B160" s="30">
        <v>100</v>
      </c>
      <c r="C160" s="30">
        <v>0</v>
      </c>
      <c r="D160" s="30">
        <v>0</v>
      </c>
      <c r="E160" s="30">
        <v>0</v>
      </c>
      <c r="F160" s="30">
        <v>0</v>
      </c>
      <c r="G160" s="30">
        <v>50</v>
      </c>
      <c r="H160" s="30">
        <v>0</v>
      </c>
      <c r="I160" s="30">
        <v>0</v>
      </c>
      <c r="J160" s="30">
        <v>50</v>
      </c>
      <c r="K160" s="30">
        <v>2000</v>
      </c>
      <c r="L160" s="30">
        <v>2000</v>
      </c>
    </row>
    <row r="161" spans="1:12" x14ac:dyDescent="0.2">
      <c r="A161" s="19" t="s">
        <v>873</v>
      </c>
      <c r="B161" s="20">
        <v>250</v>
      </c>
      <c r="C161" s="20">
        <v>6</v>
      </c>
      <c r="D161" s="20">
        <v>10</v>
      </c>
      <c r="E161" s="20">
        <v>18</v>
      </c>
      <c r="F161" s="20">
        <v>37</v>
      </c>
      <c r="G161" s="20">
        <v>33</v>
      </c>
      <c r="H161" s="20">
        <v>29</v>
      </c>
      <c r="I161" s="20">
        <v>20</v>
      </c>
      <c r="J161" s="20">
        <v>97</v>
      </c>
      <c r="K161" s="20">
        <v>0</v>
      </c>
      <c r="L161" s="20">
        <v>0</v>
      </c>
    </row>
    <row r="162" spans="1:12" x14ac:dyDescent="0.2">
      <c r="A162" s="21" t="s">
        <v>126</v>
      </c>
      <c r="B162" s="30">
        <v>100</v>
      </c>
      <c r="C162" s="30">
        <v>2.4</v>
      </c>
      <c r="D162" s="30">
        <v>4</v>
      </c>
      <c r="E162" s="30">
        <v>7.2</v>
      </c>
      <c r="F162" s="30">
        <v>14.8</v>
      </c>
      <c r="G162" s="30">
        <v>13.2</v>
      </c>
      <c r="H162" s="30">
        <v>11.6</v>
      </c>
      <c r="I162" s="30">
        <v>8</v>
      </c>
      <c r="J162" s="30">
        <v>38.799999999999997</v>
      </c>
      <c r="K162" s="30">
        <v>2313.7189539999999</v>
      </c>
      <c r="L162" s="30">
        <v>2000</v>
      </c>
    </row>
    <row r="163" spans="1:12" x14ac:dyDescent="0.2">
      <c r="A163" s="18" t="s">
        <v>885</v>
      </c>
      <c r="B163" s="18"/>
      <c r="C163" s="18"/>
      <c r="D163" s="18"/>
      <c r="E163" s="18"/>
      <c r="F163" s="18"/>
      <c r="G163" s="18"/>
      <c r="H163" s="18"/>
      <c r="I163" s="18"/>
      <c r="J163" s="18"/>
      <c r="K163" s="18"/>
      <c r="L163" s="18"/>
    </row>
    <row r="164" spans="1:12" x14ac:dyDescent="0.2">
      <c r="A164" s="19" t="s">
        <v>886</v>
      </c>
      <c r="B164" s="20">
        <v>1712</v>
      </c>
      <c r="C164" s="20">
        <v>22</v>
      </c>
      <c r="D164" s="20">
        <v>69</v>
      </c>
      <c r="E164" s="20">
        <v>107</v>
      </c>
      <c r="F164" s="20">
        <v>267</v>
      </c>
      <c r="G164" s="20">
        <v>316</v>
      </c>
      <c r="H164" s="20">
        <v>260</v>
      </c>
      <c r="I164" s="20">
        <v>174</v>
      </c>
      <c r="J164" s="20">
        <v>497</v>
      </c>
      <c r="K164" s="20">
        <v>0</v>
      </c>
      <c r="L164" s="20">
        <v>0</v>
      </c>
    </row>
    <row r="165" spans="1:12" x14ac:dyDescent="0.2">
      <c r="A165" s="21" t="s">
        <v>126</v>
      </c>
      <c r="B165" s="30">
        <v>100</v>
      </c>
      <c r="C165" s="30">
        <v>1.2850470000000001</v>
      </c>
      <c r="D165" s="30">
        <v>4.0303740000000001</v>
      </c>
      <c r="E165" s="30">
        <v>6.25</v>
      </c>
      <c r="F165" s="30">
        <v>15.595794</v>
      </c>
      <c r="G165" s="30">
        <v>18.457944000000001</v>
      </c>
      <c r="H165" s="30">
        <v>15.186916</v>
      </c>
      <c r="I165" s="30">
        <v>10.163551</v>
      </c>
      <c r="J165" s="30">
        <v>29.030373999999998</v>
      </c>
      <c r="K165" s="30">
        <v>2572.423045</v>
      </c>
      <c r="L165" s="30">
        <v>2000</v>
      </c>
    </row>
    <row r="166" spans="1:12" x14ac:dyDescent="0.2">
      <c r="A166" s="19" t="s">
        <v>139</v>
      </c>
      <c r="B166" s="20">
        <v>76</v>
      </c>
      <c r="C166" s="20">
        <v>1</v>
      </c>
      <c r="D166" s="20">
        <v>4</v>
      </c>
      <c r="E166" s="20">
        <v>4</v>
      </c>
      <c r="F166" s="20">
        <v>12</v>
      </c>
      <c r="G166" s="20">
        <v>12</v>
      </c>
      <c r="H166" s="20">
        <v>14</v>
      </c>
      <c r="I166" s="20">
        <v>14</v>
      </c>
      <c r="J166" s="20">
        <v>15</v>
      </c>
      <c r="K166" s="20">
        <v>0</v>
      </c>
      <c r="L166" s="20">
        <v>0</v>
      </c>
    </row>
    <row r="167" spans="1:12" x14ac:dyDescent="0.2">
      <c r="A167" s="21" t="s">
        <v>126</v>
      </c>
      <c r="B167" s="30">
        <v>100</v>
      </c>
      <c r="C167" s="30">
        <v>1.3157890000000001</v>
      </c>
      <c r="D167" s="30">
        <v>5.2631579999999998</v>
      </c>
      <c r="E167" s="30">
        <v>5.2631579999999998</v>
      </c>
      <c r="F167" s="30">
        <v>15.789474</v>
      </c>
      <c r="G167" s="30">
        <v>15.789474</v>
      </c>
      <c r="H167" s="30">
        <v>18.421053000000001</v>
      </c>
      <c r="I167" s="30">
        <v>18.421053000000001</v>
      </c>
      <c r="J167" s="30">
        <v>19.736841999999999</v>
      </c>
      <c r="K167" s="30">
        <v>3360.9016390000002</v>
      </c>
      <c r="L167" s="30">
        <v>2000</v>
      </c>
    </row>
    <row r="168" spans="1:12" x14ac:dyDescent="0.2">
      <c r="A168" s="19" t="s">
        <v>887</v>
      </c>
      <c r="B168" s="20">
        <v>59</v>
      </c>
      <c r="C168" s="20">
        <v>1</v>
      </c>
      <c r="D168" s="20">
        <v>6</v>
      </c>
      <c r="E168" s="20">
        <v>4</v>
      </c>
      <c r="F168" s="20">
        <v>9</v>
      </c>
      <c r="G168" s="20">
        <v>5</v>
      </c>
      <c r="H168" s="20">
        <v>4</v>
      </c>
      <c r="I168" s="20">
        <v>8</v>
      </c>
      <c r="J168" s="20">
        <v>22</v>
      </c>
      <c r="K168" s="20">
        <v>0</v>
      </c>
      <c r="L168" s="20">
        <v>0</v>
      </c>
    </row>
    <row r="169" spans="1:12" x14ac:dyDescent="0.2">
      <c r="A169" s="21" t="s">
        <v>126</v>
      </c>
      <c r="B169" s="30">
        <v>100</v>
      </c>
      <c r="C169" s="30">
        <v>1.6949149999999999</v>
      </c>
      <c r="D169" s="30">
        <v>10.169492</v>
      </c>
      <c r="E169" s="30">
        <v>6.7796609999999999</v>
      </c>
      <c r="F169" s="30">
        <v>15.254237</v>
      </c>
      <c r="G169" s="30">
        <v>8.4745760000000008</v>
      </c>
      <c r="H169" s="30">
        <v>6.7796609999999999</v>
      </c>
      <c r="I169" s="30">
        <v>13.559322</v>
      </c>
      <c r="J169" s="30">
        <v>37.288136000000002</v>
      </c>
      <c r="K169" s="30">
        <v>4387.0270270000001</v>
      </c>
      <c r="L169" s="30">
        <v>1000</v>
      </c>
    </row>
    <row r="170" spans="1:12" x14ac:dyDescent="0.2">
      <c r="A170" s="19" t="s">
        <v>140</v>
      </c>
      <c r="B170" s="20">
        <v>194</v>
      </c>
      <c r="C170" s="20">
        <v>4</v>
      </c>
      <c r="D170" s="20">
        <v>17</v>
      </c>
      <c r="E170" s="20">
        <v>11</v>
      </c>
      <c r="F170" s="20">
        <v>38</v>
      </c>
      <c r="G170" s="20">
        <v>24</v>
      </c>
      <c r="H170" s="20">
        <v>21</v>
      </c>
      <c r="I170" s="20">
        <v>17</v>
      </c>
      <c r="J170" s="20">
        <v>62</v>
      </c>
      <c r="K170" s="20">
        <v>0</v>
      </c>
      <c r="L170" s="20">
        <v>0</v>
      </c>
    </row>
    <row r="171" spans="1:12" x14ac:dyDescent="0.2">
      <c r="A171" s="21" t="s">
        <v>126</v>
      </c>
      <c r="B171" s="30">
        <v>100</v>
      </c>
      <c r="C171" s="30">
        <v>2.0618560000000001</v>
      </c>
      <c r="D171" s="30">
        <v>8.7628869999999992</v>
      </c>
      <c r="E171" s="30">
        <v>5.6701030000000001</v>
      </c>
      <c r="F171" s="30">
        <v>19.587629</v>
      </c>
      <c r="G171" s="30">
        <v>12.371134</v>
      </c>
      <c r="H171" s="30">
        <v>10.824742000000001</v>
      </c>
      <c r="I171" s="30">
        <v>8.7628869999999992</v>
      </c>
      <c r="J171" s="30">
        <v>31.958763000000001</v>
      </c>
      <c r="K171" s="30">
        <v>2130.212121</v>
      </c>
      <c r="L171" s="30">
        <v>1500</v>
      </c>
    </row>
    <row r="172" spans="1:12" x14ac:dyDescent="0.2">
      <c r="A172" s="19" t="s">
        <v>141</v>
      </c>
      <c r="B172" s="20">
        <v>16</v>
      </c>
      <c r="C172" s="20">
        <v>0</v>
      </c>
      <c r="D172" s="20">
        <v>2</v>
      </c>
      <c r="E172" s="20">
        <v>0</v>
      </c>
      <c r="F172" s="20">
        <v>4</v>
      </c>
      <c r="G172" s="20">
        <v>0</v>
      </c>
      <c r="H172" s="20">
        <v>3</v>
      </c>
      <c r="I172" s="20">
        <v>0</v>
      </c>
      <c r="J172" s="20">
        <v>7</v>
      </c>
      <c r="K172" s="20">
        <v>0</v>
      </c>
      <c r="L172" s="20">
        <v>0</v>
      </c>
    </row>
    <row r="173" spans="1:12" x14ac:dyDescent="0.2">
      <c r="A173" s="21" t="s">
        <v>126</v>
      </c>
      <c r="B173" s="30">
        <v>100</v>
      </c>
      <c r="C173" s="30">
        <v>0</v>
      </c>
      <c r="D173" s="30">
        <v>12.5</v>
      </c>
      <c r="E173" s="30">
        <v>0</v>
      </c>
      <c r="F173" s="30">
        <v>25</v>
      </c>
      <c r="G173" s="30">
        <v>0</v>
      </c>
      <c r="H173" s="30">
        <v>18.75</v>
      </c>
      <c r="I173" s="30">
        <v>0</v>
      </c>
      <c r="J173" s="30">
        <v>43.75</v>
      </c>
      <c r="K173" s="30">
        <v>1711.1111109999999</v>
      </c>
      <c r="L173" s="30">
        <v>1500</v>
      </c>
    </row>
    <row r="174" spans="1:12" x14ac:dyDescent="0.2">
      <c r="A174" s="19" t="s">
        <v>849</v>
      </c>
      <c r="B174" s="20">
        <v>46</v>
      </c>
      <c r="C174" s="20">
        <v>1</v>
      </c>
      <c r="D174" s="20">
        <v>6</v>
      </c>
      <c r="E174" s="20">
        <v>4</v>
      </c>
      <c r="F174" s="20">
        <v>6</v>
      </c>
      <c r="G174" s="20">
        <v>4</v>
      </c>
      <c r="H174" s="20">
        <v>10</v>
      </c>
      <c r="I174" s="20">
        <v>2</v>
      </c>
      <c r="J174" s="20">
        <v>13</v>
      </c>
      <c r="K174" s="20">
        <v>0</v>
      </c>
      <c r="L174" s="20">
        <v>0</v>
      </c>
    </row>
    <row r="175" spans="1:12" x14ac:dyDescent="0.2">
      <c r="A175" s="21" t="s">
        <v>126</v>
      </c>
      <c r="B175" s="30">
        <v>100</v>
      </c>
      <c r="C175" s="30">
        <v>2.1739130000000002</v>
      </c>
      <c r="D175" s="30">
        <v>13.043478</v>
      </c>
      <c r="E175" s="30">
        <v>8.6956520000000008</v>
      </c>
      <c r="F175" s="30">
        <v>13.043478</v>
      </c>
      <c r="G175" s="30">
        <v>8.6956520000000008</v>
      </c>
      <c r="H175" s="30">
        <v>21.739129999999999</v>
      </c>
      <c r="I175" s="30">
        <v>4.3478260000000004</v>
      </c>
      <c r="J175" s="30">
        <v>28.260870000000001</v>
      </c>
      <c r="K175" s="30">
        <v>1920.151515</v>
      </c>
      <c r="L175" s="30">
        <v>1800</v>
      </c>
    </row>
    <row r="176" spans="1:12" x14ac:dyDescent="0.2">
      <c r="A176" s="19" t="s">
        <v>873</v>
      </c>
      <c r="B176" s="20">
        <v>85</v>
      </c>
      <c r="C176" s="20">
        <v>1</v>
      </c>
      <c r="D176" s="20">
        <v>2</v>
      </c>
      <c r="E176" s="20">
        <v>4</v>
      </c>
      <c r="F176" s="20">
        <v>13</v>
      </c>
      <c r="G176" s="20">
        <v>13</v>
      </c>
      <c r="H176" s="20">
        <v>7</v>
      </c>
      <c r="I176" s="20">
        <v>10</v>
      </c>
      <c r="J176" s="20">
        <v>35</v>
      </c>
      <c r="K176" s="20">
        <v>0</v>
      </c>
      <c r="L176" s="20">
        <v>0</v>
      </c>
    </row>
    <row r="177" spans="1:12" x14ac:dyDescent="0.2">
      <c r="A177" s="21" t="s">
        <v>126</v>
      </c>
      <c r="B177" s="30">
        <v>100</v>
      </c>
      <c r="C177" s="30">
        <v>1.176471</v>
      </c>
      <c r="D177" s="30">
        <v>2.3529409999999999</v>
      </c>
      <c r="E177" s="30">
        <v>4.7058819999999999</v>
      </c>
      <c r="F177" s="30">
        <v>15.294117999999999</v>
      </c>
      <c r="G177" s="30">
        <v>15.294117999999999</v>
      </c>
      <c r="H177" s="30">
        <v>8.2352939999999997</v>
      </c>
      <c r="I177" s="30">
        <v>11.764706</v>
      </c>
      <c r="J177" s="30">
        <v>41.176470999999999</v>
      </c>
      <c r="K177" s="30">
        <v>4332</v>
      </c>
      <c r="L177" s="30">
        <v>2000</v>
      </c>
    </row>
    <row r="178" spans="1:12" x14ac:dyDescent="0.2">
      <c r="A178" s="18" t="s">
        <v>888</v>
      </c>
      <c r="B178" s="18"/>
      <c r="C178" s="18"/>
      <c r="D178" s="18"/>
      <c r="E178" s="18"/>
      <c r="F178" s="18"/>
      <c r="G178" s="18"/>
      <c r="H178" s="18"/>
      <c r="I178" s="18"/>
      <c r="J178" s="18"/>
      <c r="K178" s="18"/>
      <c r="L178" s="18"/>
    </row>
    <row r="179" spans="1:12" x14ac:dyDescent="0.2">
      <c r="A179" s="19" t="s">
        <v>889</v>
      </c>
      <c r="B179" s="20">
        <v>1212</v>
      </c>
      <c r="C179" s="20">
        <v>15</v>
      </c>
      <c r="D179" s="20">
        <v>38</v>
      </c>
      <c r="E179" s="20">
        <v>72</v>
      </c>
      <c r="F179" s="20">
        <v>197</v>
      </c>
      <c r="G179" s="20">
        <v>234</v>
      </c>
      <c r="H179" s="20">
        <v>210</v>
      </c>
      <c r="I179" s="20">
        <v>159</v>
      </c>
      <c r="J179" s="20">
        <v>287</v>
      </c>
      <c r="K179" s="20">
        <v>0</v>
      </c>
      <c r="L179" s="20">
        <v>0</v>
      </c>
    </row>
    <row r="180" spans="1:12" x14ac:dyDescent="0.2">
      <c r="A180" s="21" t="s">
        <v>126</v>
      </c>
      <c r="B180" s="30">
        <v>100</v>
      </c>
      <c r="C180" s="30">
        <v>1.2376240000000001</v>
      </c>
      <c r="D180" s="30">
        <v>3.1353140000000002</v>
      </c>
      <c r="E180" s="30">
        <v>5.9405939999999999</v>
      </c>
      <c r="F180" s="30">
        <v>16.254124999999998</v>
      </c>
      <c r="G180" s="30">
        <v>19.306930999999999</v>
      </c>
      <c r="H180" s="30">
        <v>17.326733000000001</v>
      </c>
      <c r="I180" s="30">
        <v>13.118812</v>
      </c>
      <c r="J180" s="30">
        <v>23.679867999999999</v>
      </c>
      <c r="K180" s="30">
        <v>2815.1675679999998</v>
      </c>
      <c r="L180" s="30">
        <v>2000</v>
      </c>
    </row>
    <row r="181" spans="1:12" x14ac:dyDescent="0.2">
      <c r="A181" s="19" t="s">
        <v>890</v>
      </c>
      <c r="B181" s="20">
        <v>24</v>
      </c>
      <c r="C181" s="20">
        <v>0</v>
      </c>
      <c r="D181" s="20">
        <v>0</v>
      </c>
      <c r="E181" s="20">
        <v>3</v>
      </c>
      <c r="F181" s="20">
        <v>6</v>
      </c>
      <c r="G181" s="20">
        <v>6</v>
      </c>
      <c r="H181" s="20">
        <v>3</v>
      </c>
      <c r="I181" s="20">
        <v>2</v>
      </c>
      <c r="J181" s="20">
        <v>4</v>
      </c>
      <c r="K181" s="20">
        <v>0</v>
      </c>
      <c r="L181" s="20">
        <v>0</v>
      </c>
    </row>
    <row r="182" spans="1:12" x14ac:dyDescent="0.2">
      <c r="A182" s="21" t="s">
        <v>126</v>
      </c>
      <c r="B182" s="30">
        <v>100</v>
      </c>
      <c r="C182" s="30">
        <v>0</v>
      </c>
      <c r="D182" s="30">
        <v>0</v>
      </c>
      <c r="E182" s="30">
        <v>12.5</v>
      </c>
      <c r="F182" s="30">
        <v>25</v>
      </c>
      <c r="G182" s="30">
        <v>25</v>
      </c>
      <c r="H182" s="30">
        <v>12.5</v>
      </c>
      <c r="I182" s="30">
        <v>8.3333329999999997</v>
      </c>
      <c r="J182" s="30">
        <v>16.666667</v>
      </c>
      <c r="K182" s="30">
        <v>1955</v>
      </c>
      <c r="L182" s="30">
        <v>2000</v>
      </c>
    </row>
    <row r="183" spans="1:12" x14ac:dyDescent="0.2">
      <c r="A183" s="19" t="s">
        <v>891</v>
      </c>
      <c r="B183" s="20">
        <v>76</v>
      </c>
      <c r="C183" s="20">
        <v>1</v>
      </c>
      <c r="D183" s="20">
        <v>4</v>
      </c>
      <c r="E183" s="20">
        <v>7</v>
      </c>
      <c r="F183" s="20">
        <v>20</v>
      </c>
      <c r="G183" s="20">
        <v>15</v>
      </c>
      <c r="H183" s="20">
        <v>10</v>
      </c>
      <c r="I183" s="20">
        <v>2</v>
      </c>
      <c r="J183" s="20">
        <v>17</v>
      </c>
      <c r="K183" s="20">
        <v>0</v>
      </c>
      <c r="L183" s="20">
        <v>0</v>
      </c>
    </row>
    <row r="184" spans="1:12" x14ac:dyDescent="0.2">
      <c r="A184" s="21" t="s">
        <v>126</v>
      </c>
      <c r="B184" s="30">
        <v>100</v>
      </c>
      <c r="C184" s="30">
        <v>1.3157890000000001</v>
      </c>
      <c r="D184" s="30">
        <v>5.2631579999999998</v>
      </c>
      <c r="E184" s="30">
        <v>9.2105259999999998</v>
      </c>
      <c r="F184" s="30">
        <v>26.315788999999999</v>
      </c>
      <c r="G184" s="30">
        <v>19.736841999999999</v>
      </c>
      <c r="H184" s="30">
        <v>13.157895</v>
      </c>
      <c r="I184" s="30">
        <v>2.6315789999999999</v>
      </c>
      <c r="J184" s="30">
        <v>22.368421000000001</v>
      </c>
      <c r="K184" s="30">
        <v>1698.305085</v>
      </c>
      <c r="L184" s="30">
        <v>1500</v>
      </c>
    </row>
    <row r="185" spans="1:12" x14ac:dyDescent="0.2">
      <c r="A185" s="19" t="s">
        <v>892</v>
      </c>
      <c r="B185" s="20">
        <v>43</v>
      </c>
      <c r="C185" s="20">
        <v>2</v>
      </c>
      <c r="D185" s="20">
        <v>4</v>
      </c>
      <c r="E185" s="20">
        <v>3</v>
      </c>
      <c r="F185" s="20">
        <v>7</v>
      </c>
      <c r="G185" s="20">
        <v>7</v>
      </c>
      <c r="H185" s="20">
        <v>6</v>
      </c>
      <c r="I185" s="20">
        <v>3</v>
      </c>
      <c r="J185" s="20">
        <v>11</v>
      </c>
      <c r="K185" s="20">
        <v>0</v>
      </c>
      <c r="L185" s="20">
        <v>0</v>
      </c>
    </row>
    <row r="186" spans="1:12" x14ac:dyDescent="0.2">
      <c r="A186" s="21" t="s">
        <v>126</v>
      </c>
      <c r="B186" s="30">
        <v>100</v>
      </c>
      <c r="C186" s="30">
        <v>4.6511630000000004</v>
      </c>
      <c r="D186" s="30">
        <v>9.3023260000000008</v>
      </c>
      <c r="E186" s="30">
        <v>6.9767440000000001</v>
      </c>
      <c r="F186" s="30">
        <v>16.279070000000001</v>
      </c>
      <c r="G186" s="30">
        <v>16.279070000000001</v>
      </c>
      <c r="H186" s="30">
        <v>13.953488</v>
      </c>
      <c r="I186" s="30">
        <v>6.9767440000000001</v>
      </c>
      <c r="J186" s="30">
        <v>25.581395000000001</v>
      </c>
      <c r="K186" s="30">
        <v>1973.4375</v>
      </c>
      <c r="L186" s="30">
        <v>1750</v>
      </c>
    </row>
    <row r="187" spans="1:12" x14ac:dyDescent="0.2">
      <c r="A187" s="19" t="s">
        <v>893</v>
      </c>
      <c r="B187" s="20">
        <v>14</v>
      </c>
      <c r="C187" s="20">
        <v>0</v>
      </c>
      <c r="D187" s="20">
        <v>0</v>
      </c>
      <c r="E187" s="20">
        <v>0</v>
      </c>
      <c r="F187" s="20">
        <v>2</v>
      </c>
      <c r="G187" s="20">
        <v>3</v>
      </c>
      <c r="H187" s="20">
        <v>4</v>
      </c>
      <c r="I187" s="20">
        <v>3</v>
      </c>
      <c r="J187" s="20">
        <v>2</v>
      </c>
      <c r="K187" s="20">
        <v>0</v>
      </c>
      <c r="L187" s="20">
        <v>0</v>
      </c>
    </row>
    <row r="188" spans="1:12" x14ac:dyDescent="0.2">
      <c r="A188" s="21" t="s">
        <v>126</v>
      </c>
      <c r="B188" s="30">
        <v>100</v>
      </c>
      <c r="C188" s="30">
        <v>0</v>
      </c>
      <c r="D188" s="30">
        <v>0</v>
      </c>
      <c r="E188" s="30">
        <v>0</v>
      </c>
      <c r="F188" s="30">
        <v>14.285714</v>
      </c>
      <c r="G188" s="30">
        <v>21.428571000000002</v>
      </c>
      <c r="H188" s="30">
        <v>28.571428999999998</v>
      </c>
      <c r="I188" s="30">
        <v>21.428571000000002</v>
      </c>
      <c r="J188" s="30">
        <v>14.285714</v>
      </c>
      <c r="K188" s="30">
        <v>5666.6666670000004</v>
      </c>
      <c r="L188" s="30">
        <v>3000</v>
      </c>
    </row>
    <row r="189" spans="1:12" x14ac:dyDescent="0.2">
      <c r="A189" s="19" t="s">
        <v>894</v>
      </c>
      <c r="B189" s="20">
        <v>5</v>
      </c>
      <c r="C189" s="20">
        <v>0</v>
      </c>
      <c r="D189" s="20">
        <v>0</v>
      </c>
      <c r="E189" s="20">
        <v>0</v>
      </c>
      <c r="F189" s="20">
        <v>1</v>
      </c>
      <c r="G189" s="20">
        <v>2</v>
      </c>
      <c r="H189" s="20">
        <v>1</v>
      </c>
      <c r="I189" s="20">
        <v>1</v>
      </c>
      <c r="J189" s="20">
        <v>0</v>
      </c>
      <c r="K189" s="20">
        <v>0</v>
      </c>
      <c r="L189" s="20">
        <v>0</v>
      </c>
    </row>
    <row r="190" spans="1:12" x14ac:dyDescent="0.2">
      <c r="A190" s="21" t="s">
        <v>126</v>
      </c>
      <c r="B190" s="30">
        <v>100</v>
      </c>
      <c r="C190" s="30">
        <v>0</v>
      </c>
      <c r="D190" s="30">
        <v>0</v>
      </c>
      <c r="E190" s="30">
        <v>0</v>
      </c>
      <c r="F190" s="30">
        <v>20</v>
      </c>
      <c r="G190" s="30">
        <v>40</v>
      </c>
      <c r="H190" s="30">
        <v>20</v>
      </c>
      <c r="I190" s="30">
        <v>20</v>
      </c>
      <c r="J190" s="30">
        <v>0</v>
      </c>
      <c r="K190" s="30">
        <v>3500</v>
      </c>
      <c r="L190" s="30">
        <v>2500</v>
      </c>
    </row>
    <row r="191" spans="1:12" x14ac:dyDescent="0.2">
      <c r="A191" s="19" t="s">
        <v>873</v>
      </c>
      <c r="B191" s="20">
        <v>414</v>
      </c>
      <c r="C191" s="20">
        <v>5</v>
      </c>
      <c r="D191" s="20">
        <v>27</v>
      </c>
      <c r="E191" s="20">
        <v>26</v>
      </c>
      <c r="F191" s="20">
        <v>46</v>
      </c>
      <c r="G191" s="20">
        <v>61</v>
      </c>
      <c r="H191" s="20">
        <v>40</v>
      </c>
      <c r="I191" s="20">
        <v>18</v>
      </c>
      <c r="J191" s="20">
        <v>191</v>
      </c>
      <c r="K191" s="20">
        <v>0</v>
      </c>
      <c r="L191" s="20">
        <v>0</v>
      </c>
    </row>
    <row r="192" spans="1:12" x14ac:dyDescent="0.2">
      <c r="A192" s="21" t="s">
        <v>126</v>
      </c>
      <c r="B192" s="30">
        <v>100</v>
      </c>
      <c r="C192" s="30">
        <v>1.2077290000000001</v>
      </c>
      <c r="D192" s="30">
        <v>6.5217390000000002</v>
      </c>
      <c r="E192" s="30">
        <v>6.2801929999999997</v>
      </c>
      <c r="F192" s="30">
        <v>11.111110999999999</v>
      </c>
      <c r="G192" s="30">
        <v>14.734299999999999</v>
      </c>
      <c r="H192" s="30">
        <v>9.6618359999999992</v>
      </c>
      <c r="I192" s="30">
        <v>4.3478260000000004</v>
      </c>
      <c r="J192" s="30">
        <v>46.135266000000001</v>
      </c>
      <c r="K192" s="30">
        <v>1966.497758</v>
      </c>
      <c r="L192" s="30">
        <v>2000</v>
      </c>
    </row>
    <row r="193" spans="1:12" x14ac:dyDescent="0.2">
      <c r="A193" s="18" t="s">
        <v>895</v>
      </c>
      <c r="B193" s="18"/>
      <c r="C193" s="18"/>
      <c r="D193" s="18"/>
      <c r="E193" s="18"/>
      <c r="F193" s="18"/>
      <c r="G193" s="18"/>
      <c r="H193" s="18"/>
      <c r="I193" s="18"/>
      <c r="J193" s="18"/>
      <c r="K193" s="18"/>
      <c r="L193" s="18"/>
    </row>
    <row r="194" spans="1:12" x14ac:dyDescent="0.2">
      <c r="A194" s="19" t="s">
        <v>889</v>
      </c>
      <c r="B194" s="20">
        <v>13</v>
      </c>
      <c r="C194" s="20">
        <v>0</v>
      </c>
      <c r="D194" s="20">
        <v>4</v>
      </c>
      <c r="E194" s="20">
        <v>1</v>
      </c>
      <c r="F194" s="20">
        <v>1</v>
      </c>
      <c r="G194" s="20">
        <v>1</v>
      </c>
      <c r="H194" s="20">
        <v>4</v>
      </c>
      <c r="I194" s="20">
        <v>0</v>
      </c>
      <c r="J194" s="20">
        <v>2</v>
      </c>
      <c r="K194" s="20">
        <v>0</v>
      </c>
      <c r="L194" s="20">
        <v>0</v>
      </c>
    </row>
    <row r="195" spans="1:12" x14ac:dyDescent="0.2">
      <c r="A195" s="21" t="s">
        <v>126</v>
      </c>
      <c r="B195" s="30">
        <v>100</v>
      </c>
      <c r="C195" s="30">
        <v>0</v>
      </c>
      <c r="D195" s="30">
        <v>30.769231000000001</v>
      </c>
      <c r="E195" s="30">
        <v>7.6923079999999997</v>
      </c>
      <c r="F195" s="30">
        <v>7.6923079999999997</v>
      </c>
      <c r="G195" s="30">
        <v>7.6923079999999997</v>
      </c>
      <c r="H195" s="30">
        <v>30.769231000000001</v>
      </c>
      <c r="I195" s="30">
        <v>0</v>
      </c>
      <c r="J195" s="30">
        <v>15.384615</v>
      </c>
      <c r="K195" s="30">
        <v>1633.181818</v>
      </c>
      <c r="L195" s="30">
        <v>1800</v>
      </c>
    </row>
    <row r="196" spans="1:12" x14ac:dyDescent="0.2">
      <c r="A196" s="19" t="s">
        <v>890</v>
      </c>
      <c r="B196" s="20">
        <v>89</v>
      </c>
      <c r="C196" s="20">
        <v>4</v>
      </c>
      <c r="D196" s="20">
        <v>14</v>
      </c>
      <c r="E196" s="20">
        <v>1</v>
      </c>
      <c r="F196" s="20">
        <v>17</v>
      </c>
      <c r="G196" s="20">
        <v>5</v>
      </c>
      <c r="H196" s="20">
        <v>10</v>
      </c>
      <c r="I196" s="20">
        <v>5</v>
      </c>
      <c r="J196" s="20">
        <v>33</v>
      </c>
      <c r="K196" s="20">
        <v>0</v>
      </c>
      <c r="L196" s="20">
        <v>0</v>
      </c>
    </row>
    <row r="197" spans="1:12" x14ac:dyDescent="0.2">
      <c r="A197" s="21" t="s">
        <v>126</v>
      </c>
      <c r="B197" s="30">
        <v>100</v>
      </c>
      <c r="C197" s="30">
        <v>4.4943819999999999</v>
      </c>
      <c r="D197" s="30">
        <v>15.730337</v>
      </c>
      <c r="E197" s="30">
        <v>1.123596</v>
      </c>
      <c r="F197" s="30">
        <v>19.101123999999999</v>
      </c>
      <c r="G197" s="30">
        <v>5.6179779999999999</v>
      </c>
      <c r="H197" s="30">
        <v>11.235955000000001</v>
      </c>
      <c r="I197" s="30">
        <v>5.6179779999999999</v>
      </c>
      <c r="J197" s="30">
        <v>37.078651999999998</v>
      </c>
      <c r="K197" s="30">
        <v>1969.3392859999999</v>
      </c>
      <c r="L197" s="30">
        <v>1000</v>
      </c>
    </row>
    <row r="198" spans="1:12" x14ac:dyDescent="0.2">
      <c r="A198" s="19" t="s">
        <v>891</v>
      </c>
      <c r="B198" s="20">
        <v>143</v>
      </c>
      <c r="C198" s="20">
        <v>1</v>
      </c>
      <c r="D198" s="20">
        <v>8</v>
      </c>
      <c r="E198" s="20">
        <v>10</v>
      </c>
      <c r="F198" s="20">
        <v>29</v>
      </c>
      <c r="G198" s="20">
        <v>20</v>
      </c>
      <c r="H198" s="20">
        <v>18</v>
      </c>
      <c r="I198" s="20">
        <v>13</v>
      </c>
      <c r="J198" s="20">
        <v>44</v>
      </c>
      <c r="K198" s="20">
        <v>0</v>
      </c>
      <c r="L198" s="20">
        <v>0</v>
      </c>
    </row>
    <row r="199" spans="1:12" x14ac:dyDescent="0.2">
      <c r="A199" s="21" t="s">
        <v>126</v>
      </c>
      <c r="B199" s="30">
        <v>100</v>
      </c>
      <c r="C199" s="30">
        <v>0.69930099999999995</v>
      </c>
      <c r="D199" s="30">
        <v>5.5944060000000002</v>
      </c>
      <c r="E199" s="30">
        <v>6.9930070000000004</v>
      </c>
      <c r="F199" s="30">
        <v>20.279720000000001</v>
      </c>
      <c r="G199" s="30">
        <v>13.986014000000001</v>
      </c>
      <c r="H199" s="30">
        <v>12.587413</v>
      </c>
      <c r="I199" s="30">
        <v>9.0909089999999999</v>
      </c>
      <c r="J199" s="30">
        <v>30.769231000000001</v>
      </c>
      <c r="K199" s="30">
        <v>2207.0808080000002</v>
      </c>
      <c r="L199" s="30">
        <v>2000</v>
      </c>
    </row>
    <row r="200" spans="1:12" x14ac:dyDescent="0.2">
      <c r="A200" s="19" t="s">
        <v>892</v>
      </c>
      <c r="B200" s="20">
        <v>27</v>
      </c>
      <c r="C200" s="20">
        <v>0</v>
      </c>
      <c r="D200" s="20">
        <v>0</v>
      </c>
      <c r="E200" s="20">
        <v>3</v>
      </c>
      <c r="F200" s="20">
        <v>6</v>
      </c>
      <c r="G200" s="20">
        <v>6</v>
      </c>
      <c r="H200" s="20">
        <v>1</v>
      </c>
      <c r="I200" s="20">
        <v>4</v>
      </c>
      <c r="J200" s="20">
        <v>7</v>
      </c>
      <c r="K200" s="20">
        <v>0</v>
      </c>
      <c r="L200" s="20">
        <v>0</v>
      </c>
    </row>
    <row r="201" spans="1:12" ht="11.15" customHeight="1" x14ac:dyDescent="0.2">
      <c r="A201" s="21" t="s">
        <v>126</v>
      </c>
      <c r="B201" s="30">
        <v>100</v>
      </c>
      <c r="C201" s="30">
        <v>0</v>
      </c>
      <c r="D201" s="30">
        <v>0</v>
      </c>
      <c r="E201" s="30">
        <v>11.111110999999999</v>
      </c>
      <c r="F201" s="30">
        <v>22.222221999999999</v>
      </c>
      <c r="G201" s="30">
        <v>22.222221999999999</v>
      </c>
      <c r="H201" s="30">
        <v>3.7037040000000001</v>
      </c>
      <c r="I201" s="30">
        <v>14.814814999999999</v>
      </c>
      <c r="J201" s="30">
        <v>25.925926</v>
      </c>
      <c r="K201" s="30">
        <v>3700</v>
      </c>
      <c r="L201" s="30">
        <v>2000</v>
      </c>
    </row>
    <row r="202" spans="1:12" ht="11.15" customHeight="1" x14ac:dyDescent="0.2">
      <c r="A202" s="19" t="s">
        <v>893</v>
      </c>
      <c r="B202" s="20">
        <v>5</v>
      </c>
      <c r="C202" s="20">
        <v>1</v>
      </c>
      <c r="D202" s="20">
        <v>0</v>
      </c>
      <c r="E202" s="20">
        <v>0</v>
      </c>
      <c r="F202" s="20">
        <v>1</v>
      </c>
      <c r="G202" s="20">
        <v>0</v>
      </c>
      <c r="H202" s="20">
        <v>1</v>
      </c>
      <c r="I202" s="20">
        <v>1</v>
      </c>
      <c r="J202" s="20">
        <v>1</v>
      </c>
      <c r="K202" s="20">
        <v>0</v>
      </c>
      <c r="L202" s="20">
        <v>0</v>
      </c>
    </row>
    <row r="203" spans="1:12" ht="11.15" customHeight="1" x14ac:dyDescent="0.2">
      <c r="A203" s="21" t="s">
        <v>126</v>
      </c>
      <c r="B203" s="30">
        <v>100</v>
      </c>
      <c r="C203" s="30">
        <v>20</v>
      </c>
      <c r="D203" s="30">
        <v>0</v>
      </c>
      <c r="E203" s="30">
        <v>0</v>
      </c>
      <c r="F203" s="30">
        <v>20</v>
      </c>
      <c r="G203" s="30">
        <v>0</v>
      </c>
      <c r="H203" s="30">
        <v>20</v>
      </c>
      <c r="I203" s="30">
        <v>20</v>
      </c>
      <c r="J203" s="30">
        <v>20</v>
      </c>
      <c r="K203" s="30">
        <v>3500</v>
      </c>
      <c r="L203" s="30">
        <v>2000</v>
      </c>
    </row>
    <row r="204" spans="1:12" ht="11.15" customHeight="1" x14ac:dyDescent="0.2">
      <c r="A204" s="19" t="s">
        <v>894</v>
      </c>
      <c r="B204" s="20">
        <v>10</v>
      </c>
      <c r="C204" s="20">
        <v>0</v>
      </c>
      <c r="D204" s="20">
        <v>1</v>
      </c>
      <c r="E204" s="20">
        <v>1</v>
      </c>
      <c r="F204" s="20">
        <v>1</v>
      </c>
      <c r="G204" s="20">
        <v>0</v>
      </c>
      <c r="H204" s="20">
        <v>3</v>
      </c>
      <c r="I204" s="20">
        <v>2</v>
      </c>
      <c r="J204" s="20">
        <v>2</v>
      </c>
      <c r="K204" s="20">
        <v>0</v>
      </c>
      <c r="L204" s="20">
        <v>0</v>
      </c>
    </row>
    <row r="205" spans="1:12" ht="11.15" customHeight="1" x14ac:dyDescent="0.2">
      <c r="A205" s="21" t="s">
        <v>126</v>
      </c>
      <c r="B205" s="30">
        <v>100</v>
      </c>
      <c r="C205" s="30">
        <v>0</v>
      </c>
      <c r="D205" s="30">
        <v>10</v>
      </c>
      <c r="E205" s="30">
        <v>10</v>
      </c>
      <c r="F205" s="30">
        <v>10</v>
      </c>
      <c r="G205" s="30">
        <v>0</v>
      </c>
      <c r="H205" s="30">
        <v>30</v>
      </c>
      <c r="I205" s="30">
        <v>20</v>
      </c>
      <c r="J205" s="30">
        <v>20</v>
      </c>
      <c r="K205" s="30">
        <v>6225</v>
      </c>
      <c r="L205" s="30">
        <v>3000</v>
      </c>
    </row>
    <row r="206" spans="1:12" ht="11.15" customHeight="1" x14ac:dyDescent="0.2">
      <c r="A206" s="19" t="s">
        <v>873</v>
      </c>
      <c r="B206" s="20">
        <v>28</v>
      </c>
      <c r="C206" s="20">
        <v>0</v>
      </c>
      <c r="D206" s="20">
        <v>4</v>
      </c>
      <c r="E206" s="20">
        <v>3</v>
      </c>
      <c r="F206" s="20">
        <v>2</v>
      </c>
      <c r="G206" s="20">
        <v>1</v>
      </c>
      <c r="H206" s="20">
        <v>1</v>
      </c>
      <c r="I206" s="20">
        <v>2</v>
      </c>
      <c r="J206" s="20">
        <v>15</v>
      </c>
      <c r="K206" s="20">
        <v>0</v>
      </c>
      <c r="L206" s="20">
        <v>0</v>
      </c>
    </row>
    <row r="207" spans="1:12" ht="11.15" customHeight="1" x14ac:dyDescent="0.2">
      <c r="A207" s="21" t="s">
        <v>126</v>
      </c>
      <c r="B207" s="30">
        <v>100</v>
      </c>
      <c r="C207" s="30">
        <v>0</v>
      </c>
      <c r="D207" s="30">
        <v>14.285714</v>
      </c>
      <c r="E207" s="30">
        <v>10.714286</v>
      </c>
      <c r="F207" s="30">
        <v>7.1428570000000002</v>
      </c>
      <c r="G207" s="30">
        <v>3.5714290000000002</v>
      </c>
      <c r="H207" s="30">
        <v>3.5714290000000002</v>
      </c>
      <c r="I207" s="30">
        <v>7.1428570000000002</v>
      </c>
      <c r="J207" s="30">
        <v>53.571429000000002</v>
      </c>
      <c r="K207" s="30">
        <v>2901.8461539999998</v>
      </c>
      <c r="L207" s="30">
        <v>500</v>
      </c>
    </row>
    <row r="208" spans="1:12" ht="11.15" customHeight="1" x14ac:dyDescent="0.2">
      <c r="A208" s="18" t="s">
        <v>142</v>
      </c>
      <c r="B208" s="18"/>
      <c r="C208" s="18"/>
      <c r="D208" s="18"/>
      <c r="E208" s="18"/>
      <c r="F208" s="18"/>
      <c r="G208" s="18"/>
      <c r="H208" s="18"/>
      <c r="I208" s="18"/>
      <c r="J208" s="18"/>
      <c r="K208" s="18"/>
      <c r="L208" s="18"/>
    </row>
    <row r="209" spans="1:12" ht="11.15" customHeight="1" x14ac:dyDescent="0.2">
      <c r="A209" s="19" t="s">
        <v>896</v>
      </c>
      <c r="B209" s="20">
        <v>90</v>
      </c>
      <c r="C209" s="20">
        <v>1</v>
      </c>
      <c r="D209" s="20">
        <v>2</v>
      </c>
      <c r="E209" s="20">
        <v>1</v>
      </c>
      <c r="F209" s="20">
        <v>12</v>
      </c>
      <c r="G209" s="20">
        <v>17</v>
      </c>
      <c r="H209" s="20">
        <v>17</v>
      </c>
      <c r="I209" s="20">
        <v>23</v>
      </c>
      <c r="J209" s="20">
        <v>17</v>
      </c>
      <c r="K209" s="20">
        <v>0</v>
      </c>
      <c r="L209" s="20">
        <v>0</v>
      </c>
    </row>
    <row r="210" spans="1:12" ht="11.15" customHeight="1" x14ac:dyDescent="0.2">
      <c r="A210" s="21" t="s">
        <v>126</v>
      </c>
      <c r="B210" s="30">
        <v>100</v>
      </c>
      <c r="C210" s="30">
        <v>1.111111</v>
      </c>
      <c r="D210" s="30">
        <v>2.2222219999999999</v>
      </c>
      <c r="E210" s="30">
        <v>1.111111</v>
      </c>
      <c r="F210" s="30">
        <v>13.333333</v>
      </c>
      <c r="G210" s="30">
        <v>18.888888999999999</v>
      </c>
      <c r="H210" s="30">
        <v>18.888888999999999</v>
      </c>
      <c r="I210" s="30">
        <v>25.555555999999999</v>
      </c>
      <c r="J210" s="30">
        <v>18.888888999999999</v>
      </c>
      <c r="K210" s="30">
        <v>4776.712329</v>
      </c>
      <c r="L210" s="30">
        <v>3000</v>
      </c>
    </row>
    <row r="211" spans="1:12" ht="11.15" customHeight="1" x14ac:dyDescent="0.2">
      <c r="A211" s="19" t="s">
        <v>897</v>
      </c>
      <c r="B211" s="20">
        <v>307</v>
      </c>
      <c r="C211" s="20">
        <v>3</v>
      </c>
      <c r="D211" s="20">
        <v>12</v>
      </c>
      <c r="E211" s="20">
        <v>16</v>
      </c>
      <c r="F211" s="20">
        <v>49</v>
      </c>
      <c r="G211" s="20">
        <v>71</v>
      </c>
      <c r="H211" s="20">
        <v>63</v>
      </c>
      <c r="I211" s="20">
        <v>51</v>
      </c>
      <c r="J211" s="20">
        <v>42</v>
      </c>
      <c r="K211" s="20">
        <v>0</v>
      </c>
      <c r="L211" s="20">
        <v>0</v>
      </c>
    </row>
    <row r="212" spans="1:12" ht="11.15" customHeight="1" x14ac:dyDescent="0.2">
      <c r="A212" s="21" t="s">
        <v>126</v>
      </c>
      <c r="B212" s="30">
        <v>100</v>
      </c>
      <c r="C212" s="30">
        <v>0.97719900000000004</v>
      </c>
      <c r="D212" s="30">
        <v>3.908795</v>
      </c>
      <c r="E212" s="30">
        <v>5.2117259999999996</v>
      </c>
      <c r="F212" s="30">
        <v>15.960912</v>
      </c>
      <c r="G212" s="30">
        <v>23.127036</v>
      </c>
      <c r="H212" s="30">
        <v>20.521173000000001</v>
      </c>
      <c r="I212" s="30">
        <v>16.612378</v>
      </c>
      <c r="J212" s="30">
        <v>13.680782000000001</v>
      </c>
      <c r="K212" s="30">
        <v>3311.1622640000001</v>
      </c>
      <c r="L212" s="30">
        <v>2000</v>
      </c>
    </row>
    <row r="213" spans="1:12" ht="11.15" customHeight="1" x14ac:dyDescent="0.2">
      <c r="A213" s="19" t="s">
        <v>898</v>
      </c>
      <c r="B213" s="20">
        <v>392</v>
      </c>
      <c r="C213" s="20">
        <v>2</v>
      </c>
      <c r="D213" s="20">
        <v>13</v>
      </c>
      <c r="E213" s="20">
        <v>25</v>
      </c>
      <c r="F213" s="20">
        <v>67</v>
      </c>
      <c r="G213" s="20">
        <v>80</v>
      </c>
      <c r="H213" s="20">
        <v>76</v>
      </c>
      <c r="I213" s="20">
        <v>53</v>
      </c>
      <c r="J213" s="20">
        <v>76</v>
      </c>
      <c r="K213" s="20">
        <v>0</v>
      </c>
      <c r="L213" s="20">
        <v>0</v>
      </c>
    </row>
    <row r="214" spans="1:12" ht="11.15" customHeight="1" x14ac:dyDescent="0.2">
      <c r="A214" s="21" t="s">
        <v>126</v>
      </c>
      <c r="B214" s="30">
        <v>100</v>
      </c>
      <c r="C214" s="30">
        <v>0.51020399999999999</v>
      </c>
      <c r="D214" s="30">
        <v>3.3163269999999998</v>
      </c>
      <c r="E214" s="30">
        <v>6.3775510000000004</v>
      </c>
      <c r="F214" s="30">
        <v>17.091837000000002</v>
      </c>
      <c r="G214" s="30">
        <v>20.408162999999998</v>
      </c>
      <c r="H214" s="30">
        <v>19.387754999999999</v>
      </c>
      <c r="I214" s="30">
        <v>13.520408</v>
      </c>
      <c r="J214" s="30">
        <v>19.387754999999999</v>
      </c>
      <c r="K214" s="30">
        <v>2834.4145570000001</v>
      </c>
      <c r="L214" s="30">
        <v>2000</v>
      </c>
    </row>
    <row r="215" spans="1:12" ht="11.15" customHeight="1" x14ac:dyDescent="0.2">
      <c r="A215" s="19" t="s">
        <v>899</v>
      </c>
      <c r="B215" s="20">
        <v>379</v>
      </c>
      <c r="C215" s="20">
        <v>6</v>
      </c>
      <c r="D215" s="20">
        <v>16</v>
      </c>
      <c r="E215" s="20">
        <v>20</v>
      </c>
      <c r="F215" s="20">
        <v>53</v>
      </c>
      <c r="G215" s="20">
        <v>55</v>
      </c>
      <c r="H215" s="20">
        <v>58</v>
      </c>
      <c r="I215" s="20">
        <v>42</v>
      </c>
      <c r="J215" s="20">
        <v>129</v>
      </c>
      <c r="K215" s="20">
        <v>0</v>
      </c>
      <c r="L215" s="20">
        <v>0</v>
      </c>
    </row>
    <row r="216" spans="1:12" ht="11.15" customHeight="1" x14ac:dyDescent="0.2">
      <c r="A216" s="21" t="s">
        <v>126</v>
      </c>
      <c r="B216" s="30">
        <v>100</v>
      </c>
      <c r="C216" s="30">
        <v>1.583113</v>
      </c>
      <c r="D216" s="30">
        <v>4.2216360000000002</v>
      </c>
      <c r="E216" s="30">
        <v>5.2770450000000002</v>
      </c>
      <c r="F216" s="30">
        <v>13.984169</v>
      </c>
      <c r="G216" s="30">
        <v>14.511873</v>
      </c>
      <c r="H216" s="30">
        <v>15.303430000000001</v>
      </c>
      <c r="I216" s="30">
        <v>11.081794</v>
      </c>
      <c r="J216" s="30">
        <v>34.036938999999997</v>
      </c>
      <c r="K216" s="30">
        <v>2590.16</v>
      </c>
      <c r="L216" s="30">
        <v>2000</v>
      </c>
    </row>
    <row r="217" spans="1:12" ht="11.15" customHeight="1" x14ac:dyDescent="0.2">
      <c r="A217" s="19" t="s">
        <v>900</v>
      </c>
      <c r="B217" s="20">
        <v>951</v>
      </c>
      <c r="C217" s="20">
        <v>18</v>
      </c>
      <c r="D217" s="20">
        <v>60</v>
      </c>
      <c r="E217" s="20">
        <v>69</v>
      </c>
      <c r="F217" s="20">
        <v>155</v>
      </c>
      <c r="G217" s="20">
        <v>141</v>
      </c>
      <c r="H217" s="20">
        <v>99</v>
      </c>
      <c r="I217" s="20">
        <v>52</v>
      </c>
      <c r="J217" s="20">
        <v>357</v>
      </c>
      <c r="K217" s="20">
        <v>0</v>
      </c>
      <c r="L217" s="20">
        <v>0</v>
      </c>
    </row>
    <row r="218" spans="1:12" ht="11.15" customHeight="1" x14ac:dyDescent="0.2">
      <c r="A218" s="21" t="s">
        <v>126</v>
      </c>
      <c r="B218" s="30">
        <v>100</v>
      </c>
      <c r="C218" s="30">
        <v>1.892744</v>
      </c>
      <c r="D218" s="30">
        <v>6.3091480000000004</v>
      </c>
      <c r="E218" s="30">
        <v>7.2555209999999999</v>
      </c>
      <c r="F218" s="30">
        <v>16.298632999999999</v>
      </c>
      <c r="G218" s="30">
        <v>14.826498000000001</v>
      </c>
      <c r="H218" s="30">
        <v>10.410095</v>
      </c>
      <c r="I218" s="30">
        <v>5.4679279999999997</v>
      </c>
      <c r="J218" s="30">
        <v>37.539431999999998</v>
      </c>
      <c r="K218" s="30">
        <v>2055.3686870000001</v>
      </c>
      <c r="L218" s="30">
        <v>1500</v>
      </c>
    </row>
    <row r="219" spans="1:12" ht="11.15" customHeight="1" x14ac:dyDescent="0.2">
      <c r="A219" s="19" t="s">
        <v>873</v>
      </c>
      <c r="B219" s="20">
        <v>69</v>
      </c>
      <c r="C219" s="20">
        <v>0</v>
      </c>
      <c r="D219" s="20">
        <v>3</v>
      </c>
      <c r="E219" s="20">
        <v>3</v>
      </c>
      <c r="F219" s="20">
        <v>13</v>
      </c>
      <c r="G219" s="20">
        <v>10</v>
      </c>
      <c r="H219" s="20">
        <v>6</v>
      </c>
      <c r="I219" s="20">
        <v>4</v>
      </c>
      <c r="J219" s="20">
        <v>30</v>
      </c>
      <c r="K219" s="20">
        <v>0</v>
      </c>
      <c r="L219" s="20">
        <v>0</v>
      </c>
    </row>
    <row r="220" spans="1:12" ht="11.15" customHeight="1" x14ac:dyDescent="0.2">
      <c r="A220" s="21" t="s">
        <v>126</v>
      </c>
      <c r="B220" s="30">
        <v>100</v>
      </c>
      <c r="C220" s="30">
        <v>0</v>
      </c>
      <c r="D220" s="30">
        <v>4.3478260000000004</v>
      </c>
      <c r="E220" s="30">
        <v>4.3478260000000004</v>
      </c>
      <c r="F220" s="30">
        <v>18.840579999999999</v>
      </c>
      <c r="G220" s="30">
        <v>14.492754</v>
      </c>
      <c r="H220" s="30">
        <v>8.6956520000000008</v>
      </c>
      <c r="I220" s="30">
        <v>5.7971009999999996</v>
      </c>
      <c r="J220" s="30">
        <v>43.478261000000003</v>
      </c>
      <c r="K220" s="30">
        <v>2028.7179490000001</v>
      </c>
      <c r="L220" s="30">
        <v>2000</v>
      </c>
    </row>
    <row r="221" spans="1:12" ht="11.15" customHeight="1" x14ac:dyDescent="0.2">
      <c r="A221" s="18" t="s">
        <v>143</v>
      </c>
      <c r="B221" s="18"/>
      <c r="C221" s="18"/>
      <c r="D221" s="18"/>
      <c r="E221" s="18"/>
      <c r="F221" s="18"/>
      <c r="G221" s="18"/>
      <c r="H221" s="18"/>
      <c r="I221" s="18"/>
      <c r="J221" s="18"/>
      <c r="K221" s="18"/>
      <c r="L221" s="18"/>
    </row>
    <row r="222" spans="1:12" ht="11.15" customHeight="1" x14ac:dyDescent="0.2">
      <c r="A222" s="21" t="s">
        <v>901</v>
      </c>
      <c r="B222" s="21"/>
      <c r="C222" s="21"/>
      <c r="D222" s="21"/>
      <c r="E222" s="21"/>
      <c r="F222" s="21"/>
      <c r="G222" s="21"/>
      <c r="H222" s="21"/>
      <c r="I222" s="21"/>
      <c r="J222" s="21"/>
      <c r="K222" s="21"/>
      <c r="L222" s="21"/>
    </row>
    <row r="223" spans="1:12" ht="11.15" customHeight="1" x14ac:dyDescent="0.2">
      <c r="A223" s="19" t="s">
        <v>902</v>
      </c>
      <c r="B223" s="20">
        <v>546</v>
      </c>
      <c r="C223" s="20">
        <v>4</v>
      </c>
      <c r="D223" s="20">
        <v>19</v>
      </c>
      <c r="E223" s="20">
        <v>23</v>
      </c>
      <c r="F223" s="20">
        <v>82</v>
      </c>
      <c r="G223" s="20">
        <v>104</v>
      </c>
      <c r="H223" s="20">
        <v>113</v>
      </c>
      <c r="I223" s="20">
        <v>106</v>
      </c>
      <c r="J223" s="20">
        <v>95</v>
      </c>
      <c r="K223" s="20">
        <v>0</v>
      </c>
      <c r="L223" s="20">
        <v>0</v>
      </c>
    </row>
    <row r="224" spans="1:12" ht="11.15" customHeight="1" x14ac:dyDescent="0.2">
      <c r="A224" s="21" t="s">
        <v>126</v>
      </c>
      <c r="B224" s="30">
        <v>100</v>
      </c>
      <c r="C224" s="30">
        <v>0.73260099999999995</v>
      </c>
      <c r="D224" s="30">
        <v>3.4798529999999999</v>
      </c>
      <c r="E224" s="30">
        <v>4.2124540000000001</v>
      </c>
      <c r="F224" s="30">
        <v>15.018314999999999</v>
      </c>
      <c r="G224" s="30">
        <v>19.047619000000001</v>
      </c>
      <c r="H224" s="30">
        <v>20.695971</v>
      </c>
      <c r="I224" s="30">
        <v>19.413919</v>
      </c>
      <c r="J224" s="30">
        <v>17.399266999999998</v>
      </c>
      <c r="K224" s="30">
        <v>3605.8847009999999</v>
      </c>
      <c r="L224" s="30">
        <v>2500</v>
      </c>
    </row>
    <row r="225" spans="1:12" ht="11.15" customHeight="1" x14ac:dyDescent="0.2">
      <c r="A225" s="19" t="s">
        <v>903</v>
      </c>
      <c r="B225" s="20">
        <v>531</v>
      </c>
      <c r="C225" s="20">
        <v>5</v>
      </c>
      <c r="D225" s="20">
        <v>21</v>
      </c>
      <c r="E225" s="20">
        <v>30</v>
      </c>
      <c r="F225" s="20">
        <v>89</v>
      </c>
      <c r="G225" s="20">
        <v>108</v>
      </c>
      <c r="H225" s="20">
        <v>103</v>
      </c>
      <c r="I225" s="20">
        <v>55</v>
      </c>
      <c r="J225" s="20">
        <v>120</v>
      </c>
      <c r="K225" s="20">
        <v>0</v>
      </c>
      <c r="L225" s="20">
        <v>0</v>
      </c>
    </row>
    <row r="226" spans="1:12" ht="11.15" customHeight="1" x14ac:dyDescent="0.2">
      <c r="A226" s="21" t="s">
        <v>126</v>
      </c>
      <c r="B226" s="30">
        <v>100</v>
      </c>
      <c r="C226" s="30">
        <v>0.94162000000000001</v>
      </c>
      <c r="D226" s="30">
        <v>3.9548019999999999</v>
      </c>
      <c r="E226" s="30">
        <v>5.649718</v>
      </c>
      <c r="F226" s="30">
        <v>16.760829000000001</v>
      </c>
      <c r="G226" s="30">
        <v>20.338982999999999</v>
      </c>
      <c r="H226" s="30">
        <v>19.397362999999999</v>
      </c>
      <c r="I226" s="30">
        <v>10.357815</v>
      </c>
      <c r="J226" s="30">
        <v>22.598870000000002</v>
      </c>
      <c r="K226" s="30">
        <v>2567.8929440000002</v>
      </c>
      <c r="L226" s="30">
        <v>2000</v>
      </c>
    </row>
    <row r="227" spans="1:12" ht="11.15" customHeight="1" x14ac:dyDescent="0.2">
      <c r="A227" s="19" t="s">
        <v>904</v>
      </c>
      <c r="B227" s="20">
        <v>205</v>
      </c>
      <c r="C227" s="20">
        <v>2</v>
      </c>
      <c r="D227" s="20">
        <v>10</v>
      </c>
      <c r="E227" s="20">
        <v>10</v>
      </c>
      <c r="F227" s="20">
        <v>41</v>
      </c>
      <c r="G227" s="20">
        <v>42</v>
      </c>
      <c r="H227" s="20">
        <v>29</v>
      </c>
      <c r="I227" s="20">
        <v>17</v>
      </c>
      <c r="J227" s="20">
        <v>54</v>
      </c>
      <c r="K227" s="20">
        <v>0</v>
      </c>
      <c r="L227" s="20">
        <v>0</v>
      </c>
    </row>
    <row r="228" spans="1:12" ht="11.15" customHeight="1" x14ac:dyDescent="0.2">
      <c r="A228" s="21" t="s">
        <v>126</v>
      </c>
      <c r="B228" s="30">
        <v>100</v>
      </c>
      <c r="C228" s="30">
        <v>0.97560999999999998</v>
      </c>
      <c r="D228" s="30">
        <v>4.8780489999999999</v>
      </c>
      <c r="E228" s="30">
        <v>4.8780489999999999</v>
      </c>
      <c r="F228" s="30">
        <v>20</v>
      </c>
      <c r="G228" s="30">
        <v>20.487805000000002</v>
      </c>
      <c r="H228" s="30">
        <v>14.146341</v>
      </c>
      <c r="I228" s="30">
        <v>8.2926830000000002</v>
      </c>
      <c r="J228" s="30">
        <v>26.341463000000001</v>
      </c>
      <c r="K228" s="30">
        <v>2182.3178809999999</v>
      </c>
      <c r="L228" s="30">
        <v>2000</v>
      </c>
    </row>
    <row r="229" spans="1:12" ht="11.15" customHeight="1" x14ac:dyDescent="0.2">
      <c r="A229" s="19" t="s">
        <v>905</v>
      </c>
      <c r="B229" s="20">
        <v>762</v>
      </c>
      <c r="C229" s="20">
        <v>18</v>
      </c>
      <c r="D229" s="20">
        <v>50</v>
      </c>
      <c r="E229" s="20">
        <v>64</v>
      </c>
      <c r="F229" s="20">
        <v>112</v>
      </c>
      <c r="G229" s="20">
        <v>103</v>
      </c>
      <c r="H229" s="20">
        <v>66</v>
      </c>
      <c r="I229" s="20">
        <v>38</v>
      </c>
      <c r="J229" s="20">
        <v>311</v>
      </c>
      <c r="K229" s="20">
        <v>0</v>
      </c>
      <c r="L229" s="20">
        <v>0</v>
      </c>
    </row>
    <row r="230" spans="1:12" ht="11.15" customHeight="1" x14ac:dyDescent="0.2">
      <c r="A230" s="21" t="s">
        <v>126</v>
      </c>
      <c r="B230" s="30">
        <v>100</v>
      </c>
      <c r="C230" s="30">
        <v>2.3622049999999999</v>
      </c>
      <c r="D230" s="30">
        <v>6.56168</v>
      </c>
      <c r="E230" s="30">
        <v>8.3989499999999992</v>
      </c>
      <c r="F230" s="30">
        <v>14.698162999999999</v>
      </c>
      <c r="G230" s="30">
        <v>13.517060000000001</v>
      </c>
      <c r="H230" s="30">
        <v>8.6614170000000001</v>
      </c>
      <c r="I230" s="30">
        <v>4.9868769999999998</v>
      </c>
      <c r="J230" s="30">
        <v>40.813648000000001</v>
      </c>
      <c r="K230" s="30">
        <v>2029.6097560000001</v>
      </c>
      <c r="L230" s="30">
        <v>1200</v>
      </c>
    </row>
    <row r="231" spans="1:12" ht="11.15" customHeight="1" x14ac:dyDescent="0.2">
      <c r="A231" s="19" t="s">
        <v>873</v>
      </c>
      <c r="B231" s="20">
        <v>144</v>
      </c>
      <c r="C231" s="20">
        <v>1</v>
      </c>
      <c r="D231" s="20">
        <v>6</v>
      </c>
      <c r="E231" s="20">
        <v>7</v>
      </c>
      <c r="F231" s="20">
        <v>25</v>
      </c>
      <c r="G231" s="20">
        <v>17</v>
      </c>
      <c r="H231" s="20">
        <v>8</v>
      </c>
      <c r="I231" s="20">
        <v>9</v>
      </c>
      <c r="J231" s="20">
        <v>71</v>
      </c>
      <c r="K231" s="20">
        <v>0</v>
      </c>
      <c r="L231" s="20">
        <v>0</v>
      </c>
    </row>
    <row r="232" spans="1:12" ht="11.15" customHeight="1" x14ac:dyDescent="0.2">
      <c r="A232" s="21" t="s">
        <v>126</v>
      </c>
      <c r="B232" s="30">
        <v>100</v>
      </c>
      <c r="C232" s="30">
        <v>0.69444399999999995</v>
      </c>
      <c r="D232" s="30">
        <v>4.1666670000000003</v>
      </c>
      <c r="E232" s="30">
        <v>4.8611110000000002</v>
      </c>
      <c r="F232" s="30">
        <v>17.361111000000001</v>
      </c>
      <c r="G232" s="30">
        <v>11.805555999999999</v>
      </c>
      <c r="H232" s="30">
        <v>5.5555560000000002</v>
      </c>
      <c r="I232" s="30">
        <v>6.25</v>
      </c>
      <c r="J232" s="30">
        <v>49.305556000000003</v>
      </c>
      <c r="K232" s="30">
        <v>1956.712329</v>
      </c>
      <c r="L232" s="30">
        <v>1500</v>
      </c>
    </row>
    <row r="233" spans="1:12" ht="11.15" customHeight="1" x14ac:dyDescent="0.2">
      <c r="A233" s="18" t="s">
        <v>143</v>
      </c>
      <c r="B233" s="18"/>
      <c r="C233" s="18"/>
      <c r="D233" s="18"/>
      <c r="E233" s="18"/>
      <c r="F233" s="18"/>
      <c r="G233" s="18"/>
      <c r="H233" s="18"/>
      <c r="I233" s="18"/>
      <c r="J233" s="18"/>
      <c r="K233" s="18"/>
      <c r="L233" s="18"/>
    </row>
    <row r="234" spans="1:12" ht="11.15" customHeight="1" x14ac:dyDescent="0.2">
      <c r="A234" s="21" t="s">
        <v>906</v>
      </c>
      <c r="B234" s="21"/>
      <c r="C234" s="21"/>
      <c r="D234" s="21"/>
      <c r="E234" s="21"/>
      <c r="F234" s="21"/>
      <c r="G234" s="21"/>
      <c r="H234" s="21"/>
      <c r="I234" s="21"/>
      <c r="J234" s="21"/>
      <c r="K234" s="21"/>
      <c r="L234" s="21"/>
    </row>
    <row r="235" spans="1:12" ht="11.15" customHeight="1" x14ac:dyDescent="0.2">
      <c r="A235" s="19" t="s">
        <v>902</v>
      </c>
      <c r="B235" s="20">
        <v>285</v>
      </c>
      <c r="C235" s="20">
        <v>2</v>
      </c>
      <c r="D235" s="20">
        <v>8</v>
      </c>
      <c r="E235" s="20">
        <v>8</v>
      </c>
      <c r="F235" s="20">
        <v>49</v>
      </c>
      <c r="G235" s="20">
        <v>65</v>
      </c>
      <c r="H235" s="20">
        <v>62</v>
      </c>
      <c r="I235" s="20">
        <v>58</v>
      </c>
      <c r="J235" s="20">
        <v>33</v>
      </c>
      <c r="K235" s="20">
        <v>0</v>
      </c>
      <c r="L235" s="20">
        <v>0</v>
      </c>
    </row>
    <row r="236" spans="1:12" ht="11.15" customHeight="1" x14ac:dyDescent="0.2">
      <c r="A236" s="21" t="s">
        <v>126</v>
      </c>
      <c r="B236" s="30">
        <v>100</v>
      </c>
      <c r="C236" s="30">
        <v>0.70175399999999999</v>
      </c>
      <c r="D236" s="30">
        <v>2.8070179999999998</v>
      </c>
      <c r="E236" s="30">
        <v>2.8070179999999998</v>
      </c>
      <c r="F236" s="30">
        <v>17.192982000000001</v>
      </c>
      <c r="G236" s="30">
        <v>22.807017999999999</v>
      </c>
      <c r="H236" s="30">
        <v>21.754386</v>
      </c>
      <c r="I236" s="30">
        <v>20.350877000000001</v>
      </c>
      <c r="J236" s="30">
        <v>11.578946999999999</v>
      </c>
      <c r="K236" s="30">
        <v>3812.6984130000001</v>
      </c>
      <c r="L236" s="30">
        <v>2000</v>
      </c>
    </row>
    <row r="237" spans="1:12" ht="11.15" customHeight="1" x14ac:dyDescent="0.2">
      <c r="A237" s="19" t="s">
        <v>903</v>
      </c>
      <c r="B237" s="20">
        <v>217</v>
      </c>
      <c r="C237" s="20">
        <v>5</v>
      </c>
      <c r="D237" s="20">
        <v>6</v>
      </c>
      <c r="E237" s="20">
        <v>13</v>
      </c>
      <c r="F237" s="20">
        <v>46</v>
      </c>
      <c r="G237" s="20">
        <v>35</v>
      </c>
      <c r="H237" s="20">
        <v>46</v>
      </c>
      <c r="I237" s="20">
        <v>24</v>
      </c>
      <c r="J237" s="20">
        <v>42</v>
      </c>
      <c r="K237" s="20">
        <v>0</v>
      </c>
      <c r="L237" s="20">
        <v>0</v>
      </c>
    </row>
    <row r="238" spans="1:12" ht="11.15" customHeight="1" x14ac:dyDescent="0.2">
      <c r="A238" s="21" t="s">
        <v>126</v>
      </c>
      <c r="B238" s="30">
        <v>100</v>
      </c>
      <c r="C238" s="30">
        <v>2.3041469999999999</v>
      </c>
      <c r="D238" s="30">
        <v>2.764977</v>
      </c>
      <c r="E238" s="30">
        <v>5.9907830000000004</v>
      </c>
      <c r="F238" s="30">
        <v>21.198156999999998</v>
      </c>
      <c r="G238" s="30">
        <v>16.129031999999999</v>
      </c>
      <c r="H238" s="30">
        <v>21.198156999999998</v>
      </c>
      <c r="I238" s="30">
        <v>11.059908</v>
      </c>
      <c r="J238" s="30">
        <v>19.354838999999998</v>
      </c>
      <c r="K238" s="30">
        <v>2540.8628570000001</v>
      </c>
      <c r="L238" s="30">
        <v>2000</v>
      </c>
    </row>
    <row r="239" spans="1:12" ht="11.15" customHeight="1" x14ac:dyDescent="0.2">
      <c r="A239" s="19" t="s">
        <v>904</v>
      </c>
      <c r="B239" s="20">
        <v>142</v>
      </c>
      <c r="C239" s="20">
        <v>3</v>
      </c>
      <c r="D239" s="20">
        <v>4</v>
      </c>
      <c r="E239" s="20">
        <v>9</v>
      </c>
      <c r="F239" s="20">
        <v>27</v>
      </c>
      <c r="G239" s="20">
        <v>30</v>
      </c>
      <c r="H239" s="20">
        <v>25</v>
      </c>
      <c r="I239" s="20">
        <v>24</v>
      </c>
      <c r="J239" s="20">
        <v>20</v>
      </c>
      <c r="K239" s="20">
        <v>0</v>
      </c>
      <c r="L239" s="20">
        <v>0</v>
      </c>
    </row>
    <row r="240" spans="1:12" ht="11.15" customHeight="1" x14ac:dyDescent="0.2">
      <c r="A240" s="21" t="s">
        <v>126</v>
      </c>
      <c r="B240" s="30">
        <v>100</v>
      </c>
      <c r="C240" s="30">
        <v>2.112676</v>
      </c>
      <c r="D240" s="30">
        <v>2.8169010000000001</v>
      </c>
      <c r="E240" s="30">
        <v>6.3380280000000004</v>
      </c>
      <c r="F240" s="30">
        <v>19.014085000000001</v>
      </c>
      <c r="G240" s="30">
        <v>21.126760999999998</v>
      </c>
      <c r="H240" s="30">
        <v>17.605633999999998</v>
      </c>
      <c r="I240" s="30">
        <v>16.901408</v>
      </c>
      <c r="J240" s="30">
        <v>14.084507</v>
      </c>
      <c r="K240" s="30">
        <v>2942.6229509999998</v>
      </c>
      <c r="L240" s="30">
        <v>2000</v>
      </c>
    </row>
    <row r="241" spans="1:12" ht="11.15" customHeight="1" x14ac:dyDescent="0.2">
      <c r="A241" s="19" t="s">
        <v>905</v>
      </c>
      <c r="B241" s="20">
        <v>1184</v>
      </c>
      <c r="C241" s="20">
        <v>15</v>
      </c>
      <c r="D241" s="20">
        <v>64</v>
      </c>
      <c r="E241" s="20">
        <v>81</v>
      </c>
      <c r="F241" s="20">
        <v>176</v>
      </c>
      <c r="G241" s="20">
        <v>198</v>
      </c>
      <c r="H241" s="20">
        <v>155</v>
      </c>
      <c r="I241" s="20">
        <v>99</v>
      </c>
      <c r="J241" s="20">
        <v>396</v>
      </c>
      <c r="K241" s="20">
        <v>0</v>
      </c>
      <c r="L241" s="20">
        <v>0</v>
      </c>
    </row>
    <row r="242" spans="1:12" ht="11.15" customHeight="1" x14ac:dyDescent="0.2">
      <c r="A242" s="21" t="s">
        <v>126</v>
      </c>
      <c r="B242" s="30">
        <v>100</v>
      </c>
      <c r="C242" s="30">
        <v>1.2668919999999999</v>
      </c>
      <c r="D242" s="30">
        <v>5.405405</v>
      </c>
      <c r="E242" s="30">
        <v>6.8412160000000002</v>
      </c>
      <c r="F242" s="30">
        <v>14.864865</v>
      </c>
      <c r="G242" s="30">
        <v>16.722973</v>
      </c>
      <c r="H242" s="30">
        <v>13.091215999999999</v>
      </c>
      <c r="I242" s="30">
        <v>8.3614859999999993</v>
      </c>
      <c r="J242" s="30">
        <v>33.445945999999999</v>
      </c>
      <c r="K242" s="30">
        <v>2433.741117</v>
      </c>
      <c r="L242" s="30">
        <v>2000</v>
      </c>
    </row>
    <row r="243" spans="1:12" ht="11.15" customHeight="1" x14ac:dyDescent="0.2">
      <c r="A243" s="19" t="s">
        <v>873</v>
      </c>
      <c r="B243" s="20">
        <v>360</v>
      </c>
      <c r="C243" s="20">
        <v>5</v>
      </c>
      <c r="D243" s="20">
        <v>24</v>
      </c>
      <c r="E243" s="20">
        <v>23</v>
      </c>
      <c r="F243" s="20">
        <v>51</v>
      </c>
      <c r="G243" s="20">
        <v>46</v>
      </c>
      <c r="H243" s="20">
        <v>31</v>
      </c>
      <c r="I243" s="20">
        <v>20</v>
      </c>
      <c r="J243" s="20">
        <v>160</v>
      </c>
      <c r="K243" s="20">
        <v>0</v>
      </c>
      <c r="L243" s="20">
        <v>0</v>
      </c>
    </row>
    <row r="244" spans="1:12" ht="11.15" customHeight="1" x14ac:dyDescent="0.2">
      <c r="A244" s="21" t="s">
        <v>126</v>
      </c>
      <c r="B244" s="30">
        <v>100</v>
      </c>
      <c r="C244" s="30">
        <v>1.388889</v>
      </c>
      <c r="D244" s="30">
        <v>6.6666670000000003</v>
      </c>
      <c r="E244" s="30">
        <v>6.3888889999999998</v>
      </c>
      <c r="F244" s="30">
        <v>14.166667</v>
      </c>
      <c r="G244" s="30">
        <v>12.777778</v>
      </c>
      <c r="H244" s="30">
        <v>8.6111109999999993</v>
      </c>
      <c r="I244" s="30">
        <v>5.5555560000000002</v>
      </c>
      <c r="J244" s="30">
        <v>44.444443999999997</v>
      </c>
      <c r="K244" s="30">
        <v>1935.7149999999999</v>
      </c>
      <c r="L244" s="30">
        <v>1500</v>
      </c>
    </row>
    <row r="245" spans="1:12" ht="11.15" customHeight="1" x14ac:dyDescent="0.2">
      <c r="A245" s="18" t="s">
        <v>143</v>
      </c>
      <c r="B245" s="18"/>
      <c r="C245" s="18"/>
      <c r="D245" s="18"/>
      <c r="E245" s="18"/>
      <c r="F245" s="18"/>
      <c r="G245" s="18"/>
      <c r="H245" s="18"/>
      <c r="I245" s="18"/>
      <c r="J245" s="18"/>
      <c r="K245" s="18"/>
      <c r="L245" s="18"/>
    </row>
    <row r="246" spans="1:12" ht="11.15" customHeight="1" x14ac:dyDescent="0.2">
      <c r="A246" s="21" t="s">
        <v>907</v>
      </c>
      <c r="B246" s="21"/>
      <c r="C246" s="21"/>
      <c r="D246" s="21"/>
      <c r="E246" s="21"/>
      <c r="F246" s="21"/>
      <c r="G246" s="21"/>
      <c r="H246" s="21"/>
      <c r="I246" s="21"/>
      <c r="J246" s="21"/>
      <c r="K246" s="21"/>
      <c r="L246" s="21"/>
    </row>
    <row r="247" spans="1:12" ht="11.15" customHeight="1" x14ac:dyDescent="0.2">
      <c r="A247" s="19" t="s">
        <v>902</v>
      </c>
      <c r="B247" s="20">
        <v>330</v>
      </c>
      <c r="C247" s="20">
        <v>4</v>
      </c>
      <c r="D247" s="20">
        <v>12</v>
      </c>
      <c r="E247" s="20">
        <v>14</v>
      </c>
      <c r="F247" s="20">
        <v>55</v>
      </c>
      <c r="G247" s="20">
        <v>69</v>
      </c>
      <c r="H247" s="20">
        <v>62</v>
      </c>
      <c r="I247" s="20">
        <v>51</v>
      </c>
      <c r="J247" s="20">
        <v>63</v>
      </c>
      <c r="K247" s="20">
        <v>0</v>
      </c>
      <c r="L247" s="20">
        <v>0</v>
      </c>
    </row>
    <row r="248" spans="1:12" ht="11.15" customHeight="1" x14ac:dyDescent="0.2">
      <c r="A248" s="21" t="s">
        <v>126</v>
      </c>
      <c r="B248" s="30">
        <v>100</v>
      </c>
      <c r="C248" s="30">
        <v>1.212121</v>
      </c>
      <c r="D248" s="30">
        <v>3.6363639999999999</v>
      </c>
      <c r="E248" s="30">
        <v>4.2424239999999998</v>
      </c>
      <c r="F248" s="30">
        <v>16.666667</v>
      </c>
      <c r="G248" s="30">
        <v>20.909091</v>
      </c>
      <c r="H248" s="30">
        <v>18.787879</v>
      </c>
      <c r="I248" s="30">
        <v>15.454545</v>
      </c>
      <c r="J248" s="30">
        <v>19.090909</v>
      </c>
      <c r="K248" s="30">
        <v>2970.6741569999999</v>
      </c>
      <c r="L248" s="30">
        <v>2000</v>
      </c>
    </row>
    <row r="249" spans="1:12" ht="11.15" customHeight="1" x14ac:dyDescent="0.2">
      <c r="A249" s="19" t="s">
        <v>903</v>
      </c>
      <c r="B249" s="20">
        <v>326</v>
      </c>
      <c r="C249" s="20">
        <v>2</v>
      </c>
      <c r="D249" s="20">
        <v>4</v>
      </c>
      <c r="E249" s="20">
        <v>14</v>
      </c>
      <c r="F249" s="20">
        <v>60</v>
      </c>
      <c r="G249" s="20">
        <v>81</v>
      </c>
      <c r="H249" s="20">
        <v>57</v>
      </c>
      <c r="I249" s="20">
        <v>53</v>
      </c>
      <c r="J249" s="20">
        <v>55</v>
      </c>
      <c r="K249" s="20">
        <v>0</v>
      </c>
      <c r="L249" s="20">
        <v>0</v>
      </c>
    </row>
    <row r="250" spans="1:12" ht="11.15" customHeight="1" x14ac:dyDescent="0.2">
      <c r="A250" s="21" t="s">
        <v>126</v>
      </c>
      <c r="B250" s="30">
        <v>100</v>
      </c>
      <c r="C250" s="30">
        <v>0.61349699999999996</v>
      </c>
      <c r="D250" s="30">
        <v>1.2269939999999999</v>
      </c>
      <c r="E250" s="30">
        <v>4.2944789999999999</v>
      </c>
      <c r="F250" s="30">
        <v>18.404907999999999</v>
      </c>
      <c r="G250" s="30">
        <v>24.846626000000001</v>
      </c>
      <c r="H250" s="30">
        <v>17.484663000000001</v>
      </c>
      <c r="I250" s="30">
        <v>16.257669</v>
      </c>
      <c r="J250" s="30">
        <v>16.871165999999999</v>
      </c>
      <c r="K250" s="30">
        <v>3321.2546130000001</v>
      </c>
      <c r="L250" s="30">
        <v>2000</v>
      </c>
    </row>
    <row r="251" spans="1:12" ht="11.15" customHeight="1" x14ac:dyDescent="0.2">
      <c r="A251" s="19" t="s">
        <v>904</v>
      </c>
      <c r="B251" s="20">
        <v>133</v>
      </c>
      <c r="C251" s="20">
        <v>2</v>
      </c>
      <c r="D251" s="20">
        <v>3</v>
      </c>
      <c r="E251" s="20">
        <v>10</v>
      </c>
      <c r="F251" s="20">
        <v>22</v>
      </c>
      <c r="G251" s="20">
        <v>28</v>
      </c>
      <c r="H251" s="20">
        <v>24</v>
      </c>
      <c r="I251" s="20">
        <v>26</v>
      </c>
      <c r="J251" s="20">
        <v>18</v>
      </c>
      <c r="K251" s="20">
        <v>0</v>
      </c>
      <c r="L251" s="20">
        <v>0</v>
      </c>
    </row>
    <row r="252" spans="1:12" ht="11.15" customHeight="1" x14ac:dyDescent="0.2">
      <c r="A252" s="21" t="s">
        <v>126</v>
      </c>
      <c r="B252" s="30">
        <v>100</v>
      </c>
      <c r="C252" s="30">
        <v>1.5037590000000001</v>
      </c>
      <c r="D252" s="30">
        <v>2.2556389999999999</v>
      </c>
      <c r="E252" s="30">
        <v>7.5187970000000002</v>
      </c>
      <c r="F252" s="30">
        <v>16.541353000000001</v>
      </c>
      <c r="G252" s="30">
        <v>21.052631999999999</v>
      </c>
      <c r="H252" s="30">
        <v>18.045113000000001</v>
      </c>
      <c r="I252" s="30">
        <v>19.548871999999999</v>
      </c>
      <c r="J252" s="30">
        <v>13.533835</v>
      </c>
      <c r="K252" s="30">
        <v>3019.130435</v>
      </c>
      <c r="L252" s="30">
        <v>2000</v>
      </c>
    </row>
    <row r="253" spans="1:12" ht="11.15" customHeight="1" x14ac:dyDescent="0.2">
      <c r="A253" s="19" t="s">
        <v>905</v>
      </c>
      <c r="B253" s="20">
        <v>1070</v>
      </c>
      <c r="C253" s="20">
        <v>18</v>
      </c>
      <c r="D253" s="20">
        <v>64</v>
      </c>
      <c r="E253" s="20">
        <v>74</v>
      </c>
      <c r="F253" s="20">
        <v>164</v>
      </c>
      <c r="G253" s="20">
        <v>158</v>
      </c>
      <c r="H253" s="20">
        <v>146</v>
      </c>
      <c r="I253" s="20">
        <v>75</v>
      </c>
      <c r="J253" s="20">
        <v>371</v>
      </c>
      <c r="K253" s="20">
        <v>0</v>
      </c>
      <c r="L253" s="20">
        <v>0</v>
      </c>
    </row>
    <row r="254" spans="1:12" ht="11.15" customHeight="1" x14ac:dyDescent="0.2">
      <c r="A254" s="21" t="s">
        <v>126</v>
      </c>
      <c r="B254" s="30">
        <v>100</v>
      </c>
      <c r="C254" s="30">
        <v>1.6822429999999999</v>
      </c>
      <c r="D254" s="30">
        <v>5.9813080000000003</v>
      </c>
      <c r="E254" s="30">
        <v>6.9158879999999998</v>
      </c>
      <c r="F254" s="30">
        <v>15.327102999999999</v>
      </c>
      <c r="G254" s="30">
        <v>14.766355000000001</v>
      </c>
      <c r="H254" s="30">
        <v>13.64486</v>
      </c>
      <c r="I254" s="30">
        <v>7.0093459999999999</v>
      </c>
      <c r="J254" s="30">
        <v>34.672896999999999</v>
      </c>
      <c r="K254" s="30">
        <v>2373.7997140000002</v>
      </c>
      <c r="L254" s="30">
        <v>2000</v>
      </c>
    </row>
    <row r="255" spans="1:12" ht="11.15" customHeight="1" x14ac:dyDescent="0.2">
      <c r="A255" s="19" t="s">
        <v>873</v>
      </c>
      <c r="B255" s="20">
        <v>329</v>
      </c>
      <c r="C255" s="20">
        <v>4</v>
      </c>
      <c r="D255" s="20">
        <v>23</v>
      </c>
      <c r="E255" s="20">
        <v>22</v>
      </c>
      <c r="F255" s="20">
        <v>48</v>
      </c>
      <c r="G255" s="20">
        <v>38</v>
      </c>
      <c r="H255" s="20">
        <v>30</v>
      </c>
      <c r="I255" s="20">
        <v>20</v>
      </c>
      <c r="J255" s="20">
        <v>144</v>
      </c>
      <c r="K255" s="20">
        <v>0</v>
      </c>
      <c r="L255" s="20">
        <v>0</v>
      </c>
    </row>
    <row r="256" spans="1:12" ht="11.15" customHeight="1" x14ac:dyDescent="0.2">
      <c r="A256" s="21" t="s">
        <v>126</v>
      </c>
      <c r="B256" s="30">
        <v>100</v>
      </c>
      <c r="C256" s="30">
        <v>1.215805</v>
      </c>
      <c r="D256" s="30">
        <v>6.9908809999999999</v>
      </c>
      <c r="E256" s="30">
        <v>6.6869300000000003</v>
      </c>
      <c r="F256" s="30">
        <v>14.589665999999999</v>
      </c>
      <c r="G256" s="30">
        <v>11.550152000000001</v>
      </c>
      <c r="H256" s="30">
        <v>9.1185410000000005</v>
      </c>
      <c r="I256" s="30">
        <v>6.079027</v>
      </c>
      <c r="J256" s="30">
        <v>43.768996999999999</v>
      </c>
      <c r="K256" s="30">
        <v>1998.1945949999999</v>
      </c>
      <c r="L256" s="30">
        <v>1500</v>
      </c>
    </row>
    <row r="257" spans="1:12" ht="11.15" customHeight="1" x14ac:dyDescent="0.2">
      <c r="A257" s="18" t="s">
        <v>143</v>
      </c>
      <c r="B257" s="18"/>
      <c r="C257" s="18"/>
      <c r="D257" s="18"/>
      <c r="E257" s="18"/>
      <c r="F257" s="18"/>
      <c r="G257" s="18"/>
      <c r="H257" s="18"/>
      <c r="I257" s="18"/>
      <c r="J257" s="18"/>
      <c r="K257" s="18"/>
      <c r="L257" s="18"/>
    </row>
    <row r="258" spans="1:12" ht="11.15" customHeight="1" x14ac:dyDescent="0.2">
      <c r="A258" s="21" t="s">
        <v>908</v>
      </c>
      <c r="B258" s="21"/>
      <c r="C258" s="21"/>
      <c r="D258" s="21"/>
      <c r="E258" s="21"/>
      <c r="F258" s="21"/>
      <c r="G258" s="21"/>
      <c r="H258" s="21"/>
      <c r="I258" s="21"/>
      <c r="J258" s="21"/>
      <c r="K258" s="21"/>
      <c r="L258" s="21"/>
    </row>
    <row r="259" spans="1:12" ht="11.15" customHeight="1" x14ac:dyDescent="0.2">
      <c r="A259" s="19" t="s">
        <v>902</v>
      </c>
      <c r="B259" s="20">
        <v>39</v>
      </c>
      <c r="C259" s="20">
        <v>0</v>
      </c>
      <c r="D259" s="20">
        <v>2</v>
      </c>
      <c r="E259" s="20">
        <v>1</v>
      </c>
      <c r="F259" s="20">
        <v>10</v>
      </c>
      <c r="G259" s="20">
        <v>2</v>
      </c>
      <c r="H259" s="20">
        <v>7</v>
      </c>
      <c r="I259" s="20">
        <v>6</v>
      </c>
      <c r="J259" s="20">
        <v>11</v>
      </c>
      <c r="K259" s="20">
        <v>0</v>
      </c>
      <c r="L259" s="20">
        <v>0</v>
      </c>
    </row>
    <row r="260" spans="1:12" ht="11.15" customHeight="1" x14ac:dyDescent="0.2">
      <c r="A260" s="21" t="s">
        <v>126</v>
      </c>
      <c r="B260" s="30">
        <v>100</v>
      </c>
      <c r="C260" s="30">
        <v>0</v>
      </c>
      <c r="D260" s="30">
        <v>5.1282050000000003</v>
      </c>
      <c r="E260" s="30">
        <v>2.5641029999999998</v>
      </c>
      <c r="F260" s="30">
        <v>25.641026</v>
      </c>
      <c r="G260" s="30">
        <v>5.1282050000000003</v>
      </c>
      <c r="H260" s="30">
        <v>17.948718</v>
      </c>
      <c r="I260" s="30">
        <v>15.384615</v>
      </c>
      <c r="J260" s="30">
        <v>28.205127999999998</v>
      </c>
      <c r="K260" s="30">
        <v>2752.1428569999998</v>
      </c>
      <c r="L260" s="30">
        <v>2000</v>
      </c>
    </row>
    <row r="261" spans="1:12" ht="11.15" customHeight="1" x14ac:dyDescent="0.2">
      <c r="A261" s="19" t="s">
        <v>903</v>
      </c>
      <c r="B261" s="20">
        <v>75</v>
      </c>
      <c r="C261" s="20">
        <v>0</v>
      </c>
      <c r="D261" s="20">
        <v>2</v>
      </c>
      <c r="E261" s="20">
        <v>5</v>
      </c>
      <c r="F261" s="20">
        <v>12</v>
      </c>
      <c r="G261" s="20">
        <v>17</v>
      </c>
      <c r="H261" s="20">
        <v>16</v>
      </c>
      <c r="I261" s="20">
        <v>11</v>
      </c>
      <c r="J261" s="20">
        <v>12</v>
      </c>
      <c r="K261" s="20">
        <v>0</v>
      </c>
      <c r="L261" s="20">
        <v>0</v>
      </c>
    </row>
    <row r="262" spans="1:12" ht="11.15" customHeight="1" x14ac:dyDescent="0.2">
      <c r="A262" s="21" t="s">
        <v>126</v>
      </c>
      <c r="B262" s="30">
        <v>100</v>
      </c>
      <c r="C262" s="30">
        <v>0</v>
      </c>
      <c r="D262" s="30">
        <v>2.6666669999999999</v>
      </c>
      <c r="E262" s="30">
        <v>6.6666670000000003</v>
      </c>
      <c r="F262" s="30">
        <v>16</v>
      </c>
      <c r="G262" s="30">
        <v>22.666667</v>
      </c>
      <c r="H262" s="30">
        <v>21.333333</v>
      </c>
      <c r="I262" s="30">
        <v>14.666667</v>
      </c>
      <c r="J262" s="30">
        <v>16</v>
      </c>
      <c r="K262" s="30">
        <v>2712.6984130000001</v>
      </c>
      <c r="L262" s="30">
        <v>2000</v>
      </c>
    </row>
    <row r="263" spans="1:12" ht="11.15" customHeight="1" x14ac:dyDescent="0.2">
      <c r="A263" s="19" t="s">
        <v>904</v>
      </c>
      <c r="B263" s="20">
        <v>117</v>
      </c>
      <c r="C263" s="20">
        <v>0</v>
      </c>
      <c r="D263" s="20">
        <v>5</v>
      </c>
      <c r="E263" s="20">
        <v>9</v>
      </c>
      <c r="F263" s="20">
        <v>23</v>
      </c>
      <c r="G263" s="20">
        <v>20</v>
      </c>
      <c r="H263" s="20">
        <v>27</v>
      </c>
      <c r="I263" s="20">
        <v>24</v>
      </c>
      <c r="J263" s="20">
        <v>9</v>
      </c>
      <c r="K263" s="20">
        <v>0</v>
      </c>
      <c r="L263" s="20">
        <v>0</v>
      </c>
    </row>
    <row r="264" spans="1:12" ht="11.15" customHeight="1" x14ac:dyDescent="0.2">
      <c r="A264" s="21" t="s">
        <v>126</v>
      </c>
      <c r="B264" s="30">
        <v>100</v>
      </c>
      <c r="C264" s="30">
        <v>0</v>
      </c>
      <c r="D264" s="30">
        <v>4.273504</v>
      </c>
      <c r="E264" s="30">
        <v>7.6923079999999997</v>
      </c>
      <c r="F264" s="30">
        <v>19.65812</v>
      </c>
      <c r="G264" s="30">
        <v>17.094017000000001</v>
      </c>
      <c r="H264" s="30">
        <v>23.076923000000001</v>
      </c>
      <c r="I264" s="30">
        <v>20.512820999999999</v>
      </c>
      <c r="J264" s="30">
        <v>7.6923079999999997</v>
      </c>
      <c r="K264" s="30">
        <v>3115.7407410000001</v>
      </c>
      <c r="L264" s="30">
        <v>2000</v>
      </c>
    </row>
    <row r="265" spans="1:12" ht="11.15" customHeight="1" x14ac:dyDescent="0.2">
      <c r="A265" s="19" t="s">
        <v>905</v>
      </c>
      <c r="B265" s="20">
        <v>1288</v>
      </c>
      <c r="C265" s="20">
        <v>22</v>
      </c>
      <c r="D265" s="20">
        <v>60</v>
      </c>
      <c r="E265" s="20">
        <v>76</v>
      </c>
      <c r="F265" s="20">
        <v>194</v>
      </c>
      <c r="G265" s="20">
        <v>230</v>
      </c>
      <c r="H265" s="20">
        <v>201</v>
      </c>
      <c r="I265" s="20">
        <v>134</v>
      </c>
      <c r="J265" s="20">
        <v>371</v>
      </c>
      <c r="K265" s="20">
        <v>0</v>
      </c>
      <c r="L265" s="20">
        <v>0</v>
      </c>
    </row>
    <row r="266" spans="1:12" ht="11.15" customHeight="1" x14ac:dyDescent="0.2">
      <c r="A266" s="21" t="s">
        <v>126</v>
      </c>
      <c r="B266" s="30">
        <v>100</v>
      </c>
      <c r="C266" s="30">
        <v>1.708075</v>
      </c>
      <c r="D266" s="30">
        <v>4.658385</v>
      </c>
      <c r="E266" s="30">
        <v>5.9006210000000001</v>
      </c>
      <c r="F266" s="30">
        <v>15.062112000000001</v>
      </c>
      <c r="G266" s="30">
        <v>17.857143000000001</v>
      </c>
      <c r="H266" s="30">
        <v>15.605589999999999</v>
      </c>
      <c r="I266" s="30">
        <v>10.403727</v>
      </c>
      <c r="J266" s="30">
        <v>28.804348000000001</v>
      </c>
      <c r="K266" s="30">
        <v>2712.9160310000002</v>
      </c>
      <c r="L266" s="30">
        <v>2000</v>
      </c>
    </row>
    <row r="267" spans="1:12" ht="11.15" customHeight="1" x14ac:dyDescent="0.2">
      <c r="A267" s="19" t="s">
        <v>873</v>
      </c>
      <c r="B267" s="20">
        <v>669</v>
      </c>
      <c r="C267" s="20">
        <v>8</v>
      </c>
      <c r="D267" s="20">
        <v>37</v>
      </c>
      <c r="E267" s="20">
        <v>43</v>
      </c>
      <c r="F267" s="20">
        <v>110</v>
      </c>
      <c r="G267" s="20">
        <v>105</v>
      </c>
      <c r="H267" s="20">
        <v>68</v>
      </c>
      <c r="I267" s="20">
        <v>50</v>
      </c>
      <c r="J267" s="20">
        <v>248</v>
      </c>
      <c r="K267" s="20">
        <v>0</v>
      </c>
      <c r="L267" s="20">
        <v>0</v>
      </c>
    </row>
    <row r="268" spans="1:12" ht="11.15" customHeight="1" x14ac:dyDescent="0.2">
      <c r="A268" s="21" t="s">
        <v>126</v>
      </c>
      <c r="B268" s="30">
        <v>100</v>
      </c>
      <c r="C268" s="30">
        <v>1.1958150000000001</v>
      </c>
      <c r="D268" s="30">
        <v>5.5306430000000004</v>
      </c>
      <c r="E268" s="30">
        <v>6.4275039999999999</v>
      </c>
      <c r="F268" s="30">
        <v>16.442450999999998</v>
      </c>
      <c r="G268" s="30">
        <v>15.695067</v>
      </c>
      <c r="H268" s="30">
        <v>10.164425</v>
      </c>
      <c r="I268" s="30">
        <v>7.4738420000000003</v>
      </c>
      <c r="J268" s="30">
        <v>37.070253999999998</v>
      </c>
      <c r="K268" s="30">
        <v>2368.593824</v>
      </c>
      <c r="L268" s="30">
        <v>2000</v>
      </c>
    </row>
    <row r="269" spans="1:12" ht="11.15" customHeight="1" x14ac:dyDescent="0.2">
      <c r="A269" s="18" t="s">
        <v>909</v>
      </c>
      <c r="B269" s="18"/>
      <c r="C269" s="18"/>
      <c r="D269" s="18"/>
      <c r="E269" s="18"/>
      <c r="F269" s="18"/>
      <c r="G269" s="18"/>
      <c r="H269" s="18"/>
      <c r="I269" s="18"/>
      <c r="J269" s="18"/>
      <c r="K269" s="18"/>
      <c r="L269" s="18"/>
    </row>
    <row r="270" spans="1:12" ht="11.15" customHeight="1" x14ac:dyDescent="0.2">
      <c r="A270" s="19" t="s">
        <v>910</v>
      </c>
      <c r="B270" s="20">
        <v>541</v>
      </c>
      <c r="C270" s="20">
        <v>7</v>
      </c>
      <c r="D270" s="20">
        <v>25</v>
      </c>
      <c r="E270" s="20">
        <v>24</v>
      </c>
      <c r="F270" s="20">
        <v>84</v>
      </c>
      <c r="G270" s="20">
        <v>91</v>
      </c>
      <c r="H270" s="20">
        <v>108</v>
      </c>
      <c r="I270" s="20">
        <v>73</v>
      </c>
      <c r="J270" s="20">
        <v>129</v>
      </c>
      <c r="K270" s="20">
        <v>0</v>
      </c>
      <c r="L270" s="20">
        <v>0</v>
      </c>
    </row>
    <row r="271" spans="1:12" ht="11.15" customHeight="1" x14ac:dyDescent="0.2">
      <c r="A271" s="21" t="s">
        <v>126</v>
      </c>
      <c r="B271" s="30">
        <v>100</v>
      </c>
      <c r="C271" s="30">
        <v>1.2939000000000001</v>
      </c>
      <c r="D271" s="30">
        <v>4.6210719999999998</v>
      </c>
      <c r="E271" s="30">
        <v>4.436229</v>
      </c>
      <c r="F271" s="30">
        <v>15.526802</v>
      </c>
      <c r="G271" s="30">
        <v>16.820702000000001</v>
      </c>
      <c r="H271" s="30">
        <v>19.963031000000001</v>
      </c>
      <c r="I271" s="30">
        <v>13.49353</v>
      </c>
      <c r="J271" s="30">
        <v>23.844732</v>
      </c>
      <c r="K271" s="30">
        <v>3216.660194</v>
      </c>
      <c r="L271" s="30">
        <v>2000</v>
      </c>
    </row>
    <row r="272" spans="1:12" ht="11.15" customHeight="1" x14ac:dyDescent="0.2">
      <c r="A272" s="19" t="s">
        <v>911</v>
      </c>
      <c r="B272" s="20">
        <v>877</v>
      </c>
      <c r="C272" s="20">
        <v>15</v>
      </c>
      <c r="D272" s="20">
        <v>36</v>
      </c>
      <c r="E272" s="20">
        <v>58</v>
      </c>
      <c r="F272" s="20">
        <v>138</v>
      </c>
      <c r="G272" s="20">
        <v>154</v>
      </c>
      <c r="H272" s="20">
        <v>111</v>
      </c>
      <c r="I272" s="20">
        <v>94</v>
      </c>
      <c r="J272" s="20">
        <v>271</v>
      </c>
      <c r="K272" s="20">
        <v>0</v>
      </c>
      <c r="L272" s="20">
        <v>0</v>
      </c>
    </row>
    <row r="273" spans="1:12" ht="11.15" customHeight="1" x14ac:dyDescent="0.2">
      <c r="A273" s="21" t="s">
        <v>126</v>
      </c>
      <c r="B273" s="30">
        <v>100</v>
      </c>
      <c r="C273" s="30">
        <v>1.7103759999999999</v>
      </c>
      <c r="D273" s="30">
        <v>4.1049030000000002</v>
      </c>
      <c r="E273" s="30">
        <v>6.6134550000000001</v>
      </c>
      <c r="F273" s="30">
        <v>15.735462</v>
      </c>
      <c r="G273" s="30">
        <v>17.559863</v>
      </c>
      <c r="H273" s="30">
        <v>12.656784</v>
      </c>
      <c r="I273" s="30">
        <v>10.718358</v>
      </c>
      <c r="J273" s="30">
        <v>30.900798000000002</v>
      </c>
      <c r="K273" s="30">
        <v>2676.9323429999999</v>
      </c>
      <c r="L273" s="30">
        <v>2000</v>
      </c>
    </row>
    <row r="274" spans="1:12" ht="11.15" customHeight="1" x14ac:dyDescent="0.2">
      <c r="A274" s="19" t="s">
        <v>912</v>
      </c>
      <c r="B274" s="20">
        <v>543</v>
      </c>
      <c r="C274" s="20">
        <v>4</v>
      </c>
      <c r="D274" s="20">
        <v>36</v>
      </c>
      <c r="E274" s="20">
        <v>40</v>
      </c>
      <c r="F274" s="20">
        <v>83</v>
      </c>
      <c r="G274" s="20">
        <v>91</v>
      </c>
      <c r="H274" s="20">
        <v>75</v>
      </c>
      <c r="I274" s="20">
        <v>42</v>
      </c>
      <c r="J274" s="20">
        <v>172</v>
      </c>
      <c r="K274" s="20">
        <v>0</v>
      </c>
      <c r="L274" s="20">
        <v>0</v>
      </c>
    </row>
    <row r="275" spans="1:12" ht="11.15" customHeight="1" x14ac:dyDescent="0.2">
      <c r="A275" s="21" t="s">
        <v>126</v>
      </c>
      <c r="B275" s="30">
        <v>100</v>
      </c>
      <c r="C275" s="30">
        <v>0.73664799999999997</v>
      </c>
      <c r="D275" s="30">
        <v>6.6298339999999998</v>
      </c>
      <c r="E275" s="30">
        <v>7.3664829999999997</v>
      </c>
      <c r="F275" s="30">
        <v>15.285451</v>
      </c>
      <c r="G275" s="30">
        <v>16.758748000000001</v>
      </c>
      <c r="H275" s="30">
        <v>13.812155000000001</v>
      </c>
      <c r="I275" s="30">
        <v>7.734807</v>
      </c>
      <c r="J275" s="30">
        <v>31.675875000000001</v>
      </c>
      <c r="K275" s="30">
        <v>2130.9892180000002</v>
      </c>
      <c r="L275" s="30">
        <v>2000</v>
      </c>
    </row>
    <row r="276" spans="1:12" ht="11.15" customHeight="1" x14ac:dyDescent="0.2">
      <c r="A276" s="19" t="s">
        <v>913</v>
      </c>
      <c r="B276" s="20">
        <v>227</v>
      </c>
      <c r="C276" s="20">
        <v>4</v>
      </c>
      <c r="D276" s="20">
        <v>9</v>
      </c>
      <c r="E276" s="20">
        <v>12</v>
      </c>
      <c r="F276" s="20">
        <v>44</v>
      </c>
      <c r="G276" s="20">
        <v>38</v>
      </c>
      <c r="H276" s="20">
        <v>25</v>
      </c>
      <c r="I276" s="20">
        <v>16</v>
      </c>
      <c r="J276" s="20">
        <v>79</v>
      </c>
      <c r="K276" s="20">
        <v>0</v>
      </c>
      <c r="L276" s="20">
        <v>0</v>
      </c>
    </row>
    <row r="277" spans="1:12" ht="11.15" customHeight="1" x14ac:dyDescent="0.2">
      <c r="A277" s="21" t="s">
        <v>126</v>
      </c>
      <c r="B277" s="30">
        <v>100</v>
      </c>
      <c r="C277" s="30">
        <v>1.7621150000000001</v>
      </c>
      <c r="D277" s="30">
        <v>3.9647579999999998</v>
      </c>
      <c r="E277" s="30">
        <v>5.2863439999999997</v>
      </c>
      <c r="F277" s="30">
        <v>19.38326</v>
      </c>
      <c r="G277" s="30">
        <v>16.740088</v>
      </c>
      <c r="H277" s="30">
        <v>11.013216</v>
      </c>
      <c r="I277" s="30">
        <v>7.0484580000000001</v>
      </c>
      <c r="J277" s="30">
        <v>34.801761999999997</v>
      </c>
      <c r="K277" s="30">
        <v>2238.5135140000002</v>
      </c>
      <c r="L277" s="30">
        <v>2000</v>
      </c>
    </row>
    <row r="278" spans="1:12" ht="11.15" customHeight="1" x14ac:dyDescent="0.2">
      <c r="A278" s="18" t="s">
        <v>914</v>
      </c>
      <c r="B278" s="18"/>
      <c r="C278" s="18"/>
      <c r="D278" s="18"/>
      <c r="E278" s="18"/>
      <c r="F278" s="18"/>
      <c r="G278" s="18"/>
      <c r="H278" s="18"/>
      <c r="I278" s="18"/>
      <c r="J278" s="18"/>
      <c r="K278" s="18"/>
      <c r="L278" s="18"/>
    </row>
    <row r="279" spans="1:12" ht="11.15" customHeight="1" x14ac:dyDescent="0.2">
      <c r="A279" s="19" t="s">
        <v>915</v>
      </c>
      <c r="B279" s="20">
        <v>294</v>
      </c>
      <c r="C279" s="20">
        <v>6</v>
      </c>
      <c r="D279" s="20">
        <v>25</v>
      </c>
      <c r="E279" s="20">
        <v>15</v>
      </c>
      <c r="F279" s="20">
        <v>60</v>
      </c>
      <c r="G279" s="20">
        <v>48</v>
      </c>
      <c r="H279" s="20">
        <v>31</v>
      </c>
      <c r="I279" s="20">
        <v>19</v>
      </c>
      <c r="J279" s="20">
        <v>90</v>
      </c>
      <c r="K279" s="20">
        <v>0</v>
      </c>
      <c r="L279" s="20">
        <v>0</v>
      </c>
    </row>
    <row r="280" spans="1:12" ht="11.15" customHeight="1" x14ac:dyDescent="0.2">
      <c r="A280" s="21" t="s">
        <v>126</v>
      </c>
      <c r="B280" s="30">
        <v>100</v>
      </c>
      <c r="C280" s="30">
        <v>2.040816</v>
      </c>
      <c r="D280" s="30">
        <v>8.5034010000000002</v>
      </c>
      <c r="E280" s="30">
        <v>5.1020409999999998</v>
      </c>
      <c r="F280" s="30">
        <v>20.408162999999998</v>
      </c>
      <c r="G280" s="30">
        <v>16.326530999999999</v>
      </c>
      <c r="H280" s="30">
        <v>10.544218000000001</v>
      </c>
      <c r="I280" s="30">
        <v>6.4625849999999998</v>
      </c>
      <c r="J280" s="30">
        <v>30.612245000000001</v>
      </c>
      <c r="K280" s="30">
        <v>1904.490196</v>
      </c>
      <c r="L280" s="30">
        <v>1500</v>
      </c>
    </row>
    <row r="281" spans="1:12" ht="11.15" customHeight="1" x14ac:dyDescent="0.2">
      <c r="A281" s="19" t="s">
        <v>916</v>
      </c>
      <c r="B281" s="20">
        <v>664</v>
      </c>
      <c r="C281" s="20">
        <v>6</v>
      </c>
      <c r="D281" s="20">
        <v>24</v>
      </c>
      <c r="E281" s="20">
        <v>32</v>
      </c>
      <c r="F281" s="20">
        <v>98</v>
      </c>
      <c r="G281" s="20">
        <v>109</v>
      </c>
      <c r="H281" s="20">
        <v>105</v>
      </c>
      <c r="I281" s="20">
        <v>101</v>
      </c>
      <c r="J281" s="20">
        <v>189</v>
      </c>
      <c r="K281" s="20">
        <v>0</v>
      </c>
      <c r="L281" s="20">
        <v>0</v>
      </c>
    </row>
    <row r="282" spans="1:12" ht="11.15" customHeight="1" x14ac:dyDescent="0.2">
      <c r="A282" s="21" t="s">
        <v>126</v>
      </c>
      <c r="B282" s="30">
        <v>100</v>
      </c>
      <c r="C282" s="30">
        <v>0.90361400000000003</v>
      </c>
      <c r="D282" s="30">
        <v>3.6144579999999999</v>
      </c>
      <c r="E282" s="30">
        <v>4.8192769999999996</v>
      </c>
      <c r="F282" s="30">
        <v>14.759036</v>
      </c>
      <c r="G282" s="30">
        <v>16.415662999999999</v>
      </c>
      <c r="H282" s="30">
        <v>15.813253</v>
      </c>
      <c r="I282" s="30">
        <v>15.210843000000001</v>
      </c>
      <c r="J282" s="30">
        <v>28.463854999999999</v>
      </c>
      <c r="K282" s="30">
        <v>3311.2736839999998</v>
      </c>
      <c r="L282" s="30">
        <v>2000</v>
      </c>
    </row>
    <row r="283" spans="1:12" ht="11.15" customHeight="1" x14ac:dyDescent="0.2">
      <c r="A283" s="19" t="s">
        <v>917</v>
      </c>
      <c r="B283" s="20">
        <v>421</v>
      </c>
      <c r="C283" s="20">
        <v>8</v>
      </c>
      <c r="D283" s="20">
        <v>17</v>
      </c>
      <c r="E283" s="20">
        <v>32</v>
      </c>
      <c r="F283" s="20">
        <v>67</v>
      </c>
      <c r="G283" s="20">
        <v>79</v>
      </c>
      <c r="H283" s="20">
        <v>66</v>
      </c>
      <c r="I283" s="20">
        <v>30</v>
      </c>
      <c r="J283" s="20">
        <v>122</v>
      </c>
      <c r="K283" s="20">
        <v>0</v>
      </c>
      <c r="L283" s="20">
        <v>0</v>
      </c>
    </row>
    <row r="284" spans="1:12" ht="11.15" customHeight="1" x14ac:dyDescent="0.2">
      <c r="A284" s="21" t="s">
        <v>126</v>
      </c>
      <c r="B284" s="30">
        <v>100</v>
      </c>
      <c r="C284" s="30">
        <v>1.9002380000000001</v>
      </c>
      <c r="D284" s="30">
        <v>4.0380050000000001</v>
      </c>
      <c r="E284" s="30">
        <v>7.6009500000000001</v>
      </c>
      <c r="F284" s="30">
        <v>15.914489</v>
      </c>
      <c r="G284" s="30">
        <v>18.764845999999999</v>
      </c>
      <c r="H284" s="30">
        <v>15.676959999999999</v>
      </c>
      <c r="I284" s="30">
        <v>7.1258910000000002</v>
      </c>
      <c r="J284" s="30">
        <v>28.978622000000001</v>
      </c>
      <c r="K284" s="30">
        <v>2122.4113710000001</v>
      </c>
      <c r="L284" s="30">
        <v>2000</v>
      </c>
    </row>
    <row r="285" spans="1:12" ht="11.15" customHeight="1" x14ac:dyDescent="0.2">
      <c r="A285" s="19" t="s">
        <v>918</v>
      </c>
      <c r="B285" s="20">
        <v>358</v>
      </c>
      <c r="C285" s="20">
        <v>3</v>
      </c>
      <c r="D285" s="20">
        <v>16</v>
      </c>
      <c r="E285" s="20">
        <v>21</v>
      </c>
      <c r="F285" s="20">
        <v>63</v>
      </c>
      <c r="G285" s="20">
        <v>61</v>
      </c>
      <c r="H285" s="20">
        <v>53</v>
      </c>
      <c r="I285" s="20">
        <v>31</v>
      </c>
      <c r="J285" s="20">
        <v>110</v>
      </c>
      <c r="K285" s="20">
        <v>0</v>
      </c>
      <c r="L285" s="20">
        <v>0</v>
      </c>
    </row>
    <row r="286" spans="1:12" ht="11.15" customHeight="1" x14ac:dyDescent="0.2">
      <c r="A286" s="21" t="s">
        <v>126</v>
      </c>
      <c r="B286" s="30">
        <v>100</v>
      </c>
      <c r="C286" s="30">
        <v>0.83798899999999998</v>
      </c>
      <c r="D286" s="30">
        <v>4.4692740000000004</v>
      </c>
      <c r="E286" s="30">
        <v>5.8659220000000003</v>
      </c>
      <c r="F286" s="30">
        <v>17.597764999999999</v>
      </c>
      <c r="G286" s="30">
        <v>17.039106</v>
      </c>
      <c r="H286" s="30">
        <v>14.804468999999999</v>
      </c>
      <c r="I286" s="30">
        <v>8.6592179999999992</v>
      </c>
      <c r="J286" s="30">
        <v>30.726257</v>
      </c>
      <c r="K286" s="30">
        <v>2717.8427419999998</v>
      </c>
      <c r="L286" s="30">
        <v>2000</v>
      </c>
    </row>
    <row r="287" spans="1:12" ht="11.15" customHeight="1" x14ac:dyDescent="0.2">
      <c r="A287" s="19" t="s">
        <v>919</v>
      </c>
      <c r="B287" s="20">
        <v>217</v>
      </c>
      <c r="C287" s="20">
        <v>3</v>
      </c>
      <c r="D287" s="20">
        <v>12</v>
      </c>
      <c r="E287" s="20">
        <v>13</v>
      </c>
      <c r="F287" s="20">
        <v>23</v>
      </c>
      <c r="G287" s="20">
        <v>44</v>
      </c>
      <c r="H287" s="20">
        <v>35</v>
      </c>
      <c r="I287" s="20">
        <v>28</v>
      </c>
      <c r="J287" s="20">
        <v>59</v>
      </c>
      <c r="K287" s="20">
        <v>0</v>
      </c>
      <c r="L287" s="20">
        <v>0</v>
      </c>
    </row>
    <row r="288" spans="1:12" ht="11.15" customHeight="1" x14ac:dyDescent="0.2">
      <c r="A288" s="21" t="s">
        <v>126</v>
      </c>
      <c r="B288" s="30">
        <v>100</v>
      </c>
      <c r="C288" s="30">
        <v>1.3824879999999999</v>
      </c>
      <c r="D288" s="30">
        <v>5.529954</v>
      </c>
      <c r="E288" s="30">
        <v>5.9907830000000004</v>
      </c>
      <c r="F288" s="30">
        <v>10.599078</v>
      </c>
      <c r="G288" s="30">
        <v>20.276498</v>
      </c>
      <c r="H288" s="30">
        <v>16.129031999999999</v>
      </c>
      <c r="I288" s="30">
        <v>12.903226</v>
      </c>
      <c r="J288" s="30">
        <v>27.188939999999999</v>
      </c>
      <c r="K288" s="30">
        <v>2941.1392409999999</v>
      </c>
      <c r="L288" s="30">
        <v>2000</v>
      </c>
    </row>
    <row r="289" spans="1:12" ht="11.15" customHeight="1" x14ac:dyDescent="0.2">
      <c r="A289" s="19" t="s">
        <v>920</v>
      </c>
      <c r="B289" s="20">
        <v>234</v>
      </c>
      <c r="C289" s="20">
        <v>4</v>
      </c>
      <c r="D289" s="20">
        <v>12</v>
      </c>
      <c r="E289" s="20">
        <v>21</v>
      </c>
      <c r="F289" s="20">
        <v>38</v>
      </c>
      <c r="G289" s="20">
        <v>33</v>
      </c>
      <c r="H289" s="20">
        <v>29</v>
      </c>
      <c r="I289" s="20">
        <v>16</v>
      </c>
      <c r="J289" s="20">
        <v>81</v>
      </c>
      <c r="K289" s="20">
        <v>0</v>
      </c>
      <c r="L289" s="20">
        <v>0</v>
      </c>
    </row>
    <row r="290" spans="1:12" ht="11.15" customHeight="1" x14ac:dyDescent="0.2">
      <c r="A290" s="31"/>
      <c r="B290" s="32">
        <v>100</v>
      </c>
      <c r="C290" s="32">
        <v>1.7094020000000001</v>
      </c>
      <c r="D290" s="32">
        <v>5.1282050000000003</v>
      </c>
      <c r="E290" s="32">
        <v>8.9743589999999998</v>
      </c>
      <c r="F290" s="32">
        <v>16.239315999999999</v>
      </c>
      <c r="G290" s="32">
        <v>14.102563999999999</v>
      </c>
      <c r="H290" s="32">
        <v>12.393162</v>
      </c>
      <c r="I290" s="32">
        <v>6.8376070000000002</v>
      </c>
      <c r="J290" s="32">
        <v>34.615385000000003</v>
      </c>
      <c r="K290" s="32">
        <v>2187.4836599999999</v>
      </c>
      <c r="L290" s="35">
        <v>2000</v>
      </c>
    </row>
    <row r="291" spans="1:12" ht="11.15" customHeight="1" x14ac:dyDescent="0.2"/>
  </sheetData>
  <phoneticPr fontId="1"/>
  <pageMargins left="0.75" right="0.75" top="1" bottom="1" header="0.5" footer="0.5"/>
</worksheet>
</file>

<file path=xl/worksheets/sheet1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D2819-193F-4550-88C6-C769636B23A7}">
  <dimension ref="A1:J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HYPERLINK("#'目次'!B55","[49]")</f>
        <v>[49]</v>
      </c>
    </row>
    <row r="3" spans="1:10" x14ac:dyDescent="0.2">
      <c r="A3" s="9" t="s">
        <v>126</v>
      </c>
      <c r="B3" s="12" t="s">
        <v>317</v>
      </c>
    </row>
    <row r="4" spans="1:10" x14ac:dyDescent="0.2">
      <c r="A4" s="9" t="s">
        <v>126</v>
      </c>
      <c r="B4" s="12" t="s">
        <v>318</v>
      </c>
    </row>
    <row r="5" spans="1:10" s="15" customFormat="1" ht="37.5" x14ac:dyDescent="0.2">
      <c r="A5" s="13" t="s">
        <v>126</v>
      </c>
      <c r="B5" s="14" t="s">
        <v>831</v>
      </c>
      <c r="C5" s="14" t="s">
        <v>1418</v>
      </c>
      <c r="D5" s="14" t="s">
        <v>1419</v>
      </c>
      <c r="E5" s="14" t="s">
        <v>1420</v>
      </c>
      <c r="F5" s="14" t="s">
        <v>1421</v>
      </c>
      <c r="G5" s="14" t="s">
        <v>1422</v>
      </c>
      <c r="H5" s="14" t="s">
        <v>849</v>
      </c>
      <c r="I5" s="14" t="s">
        <v>1423</v>
      </c>
      <c r="J5" s="14" t="s">
        <v>873</v>
      </c>
    </row>
    <row r="6" spans="1:10" x14ac:dyDescent="0.2">
      <c r="A6" s="16" t="s">
        <v>845</v>
      </c>
      <c r="B6" s="17">
        <v>2188</v>
      </c>
      <c r="C6" s="17">
        <v>432</v>
      </c>
      <c r="D6" s="17">
        <v>285</v>
      </c>
      <c r="E6" s="17">
        <v>1110</v>
      </c>
      <c r="F6" s="17">
        <v>291</v>
      </c>
      <c r="G6" s="17">
        <v>1226</v>
      </c>
      <c r="H6" s="17">
        <v>41</v>
      </c>
      <c r="I6" s="17">
        <v>376</v>
      </c>
      <c r="J6" s="17">
        <v>140</v>
      </c>
    </row>
    <row r="7" spans="1:10" x14ac:dyDescent="0.2">
      <c r="A7" s="21" t="s">
        <v>126</v>
      </c>
      <c r="B7" s="30">
        <v>100</v>
      </c>
      <c r="C7" s="30">
        <v>19.744059</v>
      </c>
      <c r="D7" s="30">
        <v>13.025594</v>
      </c>
      <c r="E7" s="30">
        <v>50.731261000000003</v>
      </c>
      <c r="F7" s="30">
        <v>13.299817000000001</v>
      </c>
      <c r="G7" s="30">
        <v>56.032907000000002</v>
      </c>
      <c r="H7" s="30">
        <v>1.8738570000000001</v>
      </c>
      <c r="I7" s="30">
        <v>17.184643999999999</v>
      </c>
      <c r="J7" s="30">
        <v>6.3985370000000001</v>
      </c>
    </row>
    <row r="8" spans="1:10" x14ac:dyDescent="0.2">
      <c r="A8" s="18" t="s">
        <v>846</v>
      </c>
      <c r="B8" s="18"/>
      <c r="C8" s="18"/>
      <c r="D8" s="18"/>
      <c r="E8" s="18"/>
      <c r="F8" s="18"/>
      <c r="G8" s="18"/>
      <c r="H8" s="18"/>
      <c r="I8" s="18"/>
      <c r="J8" s="18"/>
    </row>
    <row r="9" spans="1:10" x14ac:dyDescent="0.2">
      <c r="A9" s="19" t="s">
        <v>847</v>
      </c>
      <c r="B9" s="20">
        <v>1092</v>
      </c>
      <c r="C9" s="20">
        <v>213</v>
      </c>
      <c r="D9" s="20">
        <v>185</v>
      </c>
      <c r="E9" s="20">
        <v>550</v>
      </c>
      <c r="F9" s="20">
        <v>153</v>
      </c>
      <c r="G9" s="20">
        <v>613</v>
      </c>
      <c r="H9" s="20">
        <v>19</v>
      </c>
      <c r="I9" s="20">
        <v>188</v>
      </c>
      <c r="J9" s="20">
        <v>72</v>
      </c>
    </row>
    <row r="10" spans="1:10" x14ac:dyDescent="0.2">
      <c r="A10" s="21" t="s">
        <v>126</v>
      </c>
      <c r="B10" s="30">
        <v>100</v>
      </c>
      <c r="C10" s="30">
        <v>19.505495</v>
      </c>
      <c r="D10" s="30">
        <v>16.941392</v>
      </c>
      <c r="E10" s="30">
        <v>50.366300000000003</v>
      </c>
      <c r="F10" s="30">
        <v>14.010989</v>
      </c>
      <c r="G10" s="30">
        <v>56.135531</v>
      </c>
      <c r="H10" s="30">
        <v>1.739927</v>
      </c>
      <c r="I10" s="30">
        <v>17.216117000000001</v>
      </c>
      <c r="J10" s="30">
        <v>6.593407</v>
      </c>
    </row>
    <row r="11" spans="1:10" x14ac:dyDescent="0.2">
      <c r="A11" s="19" t="s">
        <v>848</v>
      </c>
      <c r="B11" s="20">
        <v>1095</v>
      </c>
      <c r="C11" s="20">
        <v>218</v>
      </c>
      <c r="D11" s="20">
        <v>99</v>
      </c>
      <c r="E11" s="20">
        <v>560</v>
      </c>
      <c r="F11" s="20">
        <v>138</v>
      </c>
      <c r="G11" s="20">
        <v>612</v>
      </c>
      <c r="H11" s="20">
        <v>21</v>
      </c>
      <c r="I11" s="20">
        <v>188</v>
      </c>
      <c r="J11" s="20">
        <v>68</v>
      </c>
    </row>
    <row r="12" spans="1:10" x14ac:dyDescent="0.2">
      <c r="A12" s="21" t="s">
        <v>126</v>
      </c>
      <c r="B12" s="30">
        <v>100</v>
      </c>
      <c r="C12" s="30">
        <v>19.908676</v>
      </c>
      <c r="D12" s="30">
        <v>9.0410959999999996</v>
      </c>
      <c r="E12" s="30">
        <v>51.141553000000002</v>
      </c>
      <c r="F12" s="30">
        <v>12.602740000000001</v>
      </c>
      <c r="G12" s="30">
        <v>55.890411</v>
      </c>
      <c r="H12" s="30">
        <v>1.917808</v>
      </c>
      <c r="I12" s="30">
        <v>17.168949999999999</v>
      </c>
      <c r="J12" s="30">
        <v>6.2100460000000002</v>
      </c>
    </row>
    <row r="13" spans="1:10" x14ac:dyDescent="0.2">
      <c r="A13" s="19" t="s">
        <v>849</v>
      </c>
      <c r="B13" s="20">
        <v>1</v>
      </c>
      <c r="C13" s="20">
        <v>1</v>
      </c>
      <c r="D13" s="20">
        <v>1</v>
      </c>
      <c r="E13" s="20">
        <v>0</v>
      </c>
      <c r="F13" s="20">
        <v>0</v>
      </c>
      <c r="G13" s="20">
        <v>1</v>
      </c>
      <c r="H13" s="20">
        <v>1</v>
      </c>
      <c r="I13" s="20">
        <v>0</v>
      </c>
      <c r="J13" s="20">
        <v>0</v>
      </c>
    </row>
    <row r="14" spans="1:10" x14ac:dyDescent="0.2">
      <c r="A14" s="21" t="s">
        <v>126</v>
      </c>
      <c r="B14" s="30">
        <v>100</v>
      </c>
      <c r="C14" s="30">
        <v>100</v>
      </c>
      <c r="D14" s="30">
        <v>100</v>
      </c>
      <c r="E14" s="30">
        <v>0</v>
      </c>
      <c r="F14" s="30">
        <v>0</v>
      </c>
      <c r="G14" s="30">
        <v>100</v>
      </c>
      <c r="H14" s="30">
        <v>100</v>
      </c>
      <c r="I14" s="30">
        <v>0</v>
      </c>
      <c r="J14" s="30">
        <v>0</v>
      </c>
    </row>
    <row r="15" spans="1:10" x14ac:dyDescent="0.2">
      <c r="A15" s="18" t="s">
        <v>850</v>
      </c>
      <c r="B15" s="18"/>
      <c r="C15" s="18"/>
      <c r="D15" s="18"/>
      <c r="E15" s="18"/>
      <c r="F15" s="18"/>
      <c r="G15" s="18"/>
      <c r="H15" s="18"/>
      <c r="I15" s="18"/>
      <c r="J15" s="18"/>
    </row>
    <row r="16" spans="1:10" x14ac:dyDescent="0.2">
      <c r="A16" s="19" t="s">
        <v>851</v>
      </c>
      <c r="B16" s="20">
        <v>387</v>
      </c>
      <c r="C16" s="20">
        <v>139</v>
      </c>
      <c r="D16" s="20">
        <v>74</v>
      </c>
      <c r="E16" s="20">
        <v>215</v>
      </c>
      <c r="F16" s="20">
        <v>65</v>
      </c>
      <c r="G16" s="20">
        <v>246</v>
      </c>
      <c r="H16" s="20">
        <v>8</v>
      </c>
      <c r="I16" s="20">
        <v>50</v>
      </c>
      <c r="J16" s="20">
        <v>13</v>
      </c>
    </row>
    <row r="17" spans="1:10" x14ac:dyDescent="0.2">
      <c r="A17" s="21" t="s">
        <v>126</v>
      </c>
      <c r="B17" s="30">
        <v>100</v>
      </c>
      <c r="C17" s="30">
        <v>35.917313</v>
      </c>
      <c r="D17" s="30">
        <v>19.121447</v>
      </c>
      <c r="E17" s="30">
        <v>55.555556000000003</v>
      </c>
      <c r="F17" s="30">
        <v>16.795866</v>
      </c>
      <c r="G17" s="30">
        <v>63.565891000000001</v>
      </c>
      <c r="H17" s="30">
        <v>2.067183</v>
      </c>
      <c r="I17" s="30">
        <v>12.919897000000001</v>
      </c>
      <c r="J17" s="30">
        <v>3.3591730000000002</v>
      </c>
    </row>
    <row r="18" spans="1:10" x14ac:dyDescent="0.2">
      <c r="A18" s="19" t="s">
        <v>852</v>
      </c>
      <c r="B18" s="20">
        <v>432</v>
      </c>
      <c r="C18" s="20">
        <v>100</v>
      </c>
      <c r="D18" s="20">
        <v>64</v>
      </c>
      <c r="E18" s="20">
        <v>274</v>
      </c>
      <c r="F18" s="20">
        <v>79</v>
      </c>
      <c r="G18" s="20">
        <v>280</v>
      </c>
      <c r="H18" s="20">
        <v>6</v>
      </c>
      <c r="I18" s="20">
        <v>41</v>
      </c>
      <c r="J18" s="20">
        <v>22</v>
      </c>
    </row>
    <row r="19" spans="1:10" x14ac:dyDescent="0.2">
      <c r="A19" s="21" t="s">
        <v>126</v>
      </c>
      <c r="B19" s="30">
        <v>100</v>
      </c>
      <c r="C19" s="30">
        <v>23.148147999999999</v>
      </c>
      <c r="D19" s="30">
        <v>14.814814999999999</v>
      </c>
      <c r="E19" s="30">
        <v>63.425925999999997</v>
      </c>
      <c r="F19" s="30">
        <v>18.287037000000002</v>
      </c>
      <c r="G19" s="30">
        <v>64.814814999999996</v>
      </c>
      <c r="H19" s="30">
        <v>1.388889</v>
      </c>
      <c r="I19" s="30">
        <v>9.4907409999999999</v>
      </c>
      <c r="J19" s="30">
        <v>5.0925929999999999</v>
      </c>
    </row>
    <row r="20" spans="1:10" x14ac:dyDescent="0.2">
      <c r="A20" s="19" t="s">
        <v>853</v>
      </c>
      <c r="B20" s="20">
        <v>449</v>
      </c>
      <c r="C20" s="20">
        <v>72</v>
      </c>
      <c r="D20" s="20">
        <v>51</v>
      </c>
      <c r="E20" s="20">
        <v>255</v>
      </c>
      <c r="F20" s="20">
        <v>60</v>
      </c>
      <c r="G20" s="20">
        <v>250</v>
      </c>
      <c r="H20" s="20">
        <v>8</v>
      </c>
      <c r="I20" s="20">
        <v>63</v>
      </c>
      <c r="J20" s="20">
        <v>32</v>
      </c>
    </row>
    <row r="21" spans="1:10" x14ac:dyDescent="0.2">
      <c r="A21" s="21" t="s">
        <v>126</v>
      </c>
      <c r="B21" s="30">
        <v>100</v>
      </c>
      <c r="C21" s="30">
        <v>16.035634999999999</v>
      </c>
      <c r="D21" s="30">
        <v>11.358575</v>
      </c>
      <c r="E21" s="30">
        <v>56.792873</v>
      </c>
      <c r="F21" s="30">
        <v>13.363028999999999</v>
      </c>
      <c r="G21" s="30">
        <v>55.679287000000002</v>
      </c>
      <c r="H21" s="30">
        <v>1.7817369999999999</v>
      </c>
      <c r="I21" s="30">
        <v>14.031180000000001</v>
      </c>
      <c r="J21" s="30">
        <v>7.1269489999999998</v>
      </c>
    </row>
    <row r="22" spans="1:10" x14ac:dyDescent="0.2">
      <c r="A22" s="19" t="s">
        <v>854</v>
      </c>
      <c r="B22" s="20">
        <v>427</v>
      </c>
      <c r="C22" s="20">
        <v>70</v>
      </c>
      <c r="D22" s="20">
        <v>47</v>
      </c>
      <c r="E22" s="20">
        <v>207</v>
      </c>
      <c r="F22" s="20">
        <v>52</v>
      </c>
      <c r="G22" s="20">
        <v>235</v>
      </c>
      <c r="H22" s="20">
        <v>9</v>
      </c>
      <c r="I22" s="20">
        <v>70</v>
      </c>
      <c r="J22" s="20">
        <v>36</v>
      </c>
    </row>
    <row r="23" spans="1:10" x14ac:dyDescent="0.2">
      <c r="A23" s="21" t="s">
        <v>126</v>
      </c>
      <c r="B23" s="30">
        <v>100</v>
      </c>
      <c r="C23" s="30">
        <v>16.393443000000001</v>
      </c>
      <c r="D23" s="30">
        <v>11.007026</v>
      </c>
      <c r="E23" s="30">
        <v>48.477752000000002</v>
      </c>
      <c r="F23" s="30">
        <v>12.177986000000001</v>
      </c>
      <c r="G23" s="30">
        <v>55.035128999999998</v>
      </c>
      <c r="H23" s="30">
        <v>2.1077279999999998</v>
      </c>
      <c r="I23" s="30">
        <v>16.393443000000001</v>
      </c>
      <c r="J23" s="30">
        <v>8.4309130000000003</v>
      </c>
    </row>
    <row r="24" spans="1:10" x14ac:dyDescent="0.2">
      <c r="A24" s="19" t="s">
        <v>855</v>
      </c>
      <c r="B24" s="20">
        <v>274</v>
      </c>
      <c r="C24" s="20">
        <v>32</v>
      </c>
      <c r="D24" s="20">
        <v>24</v>
      </c>
      <c r="E24" s="20">
        <v>112</v>
      </c>
      <c r="F24" s="20">
        <v>23</v>
      </c>
      <c r="G24" s="20">
        <v>132</v>
      </c>
      <c r="H24" s="20">
        <v>6</v>
      </c>
      <c r="I24" s="20">
        <v>70</v>
      </c>
      <c r="J24" s="20">
        <v>24</v>
      </c>
    </row>
    <row r="25" spans="1:10" x14ac:dyDescent="0.2">
      <c r="A25" s="21" t="s">
        <v>126</v>
      </c>
      <c r="B25" s="30">
        <v>100</v>
      </c>
      <c r="C25" s="30">
        <v>11.678832</v>
      </c>
      <c r="D25" s="30">
        <v>8.7591239999999999</v>
      </c>
      <c r="E25" s="30">
        <v>40.875912</v>
      </c>
      <c r="F25" s="30">
        <v>8.3941610000000004</v>
      </c>
      <c r="G25" s="30">
        <v>48.175182</v>
      </c>
      <c r="H25" s="30">
        <v>2.189781</v>
      </c>
      <c r="I25" s="30">
        <v>25.547445</v>
      </c>
      <c r="J25" s="30">
        <v>8.7591239999999999</v>
      </c>
    </row>
    <row r="26" spans="1:10" x14ac:dyDescent="0.2">
      <c r="A26" s="19" t="s">
        <v>856</v>
      </c>
      <c r="B26" s="20">
        <v>137</v>
      </c>
      <c r="C26" s="20">
        <v>12</v>
      </c>
      <c r="D26" s="20">
        <v>16</v>
      </c>
      <c r="E26" s="20">
        <v>32</v>
      </c>
      <c r="F26" s="20">
        <v>7</v>
      </c>
      <c r="G26" s="20">
        <v>53</v>
      </c>
      <c r="H26" s="20">
        <v>3</v>
      </c>
      <c r="I26" s="20">
        <v>45</v>
      </c>
      <c r="J26" s="20">
        <v>10</v>
      </c>
    </row>
    <row r="27" spans="1:10" x14ac:dyDescent="0.2">
      <c r="A27" s="21" t="s">
        <v>126</v>
      </c>
      <c r="B27" s="30">
        <v>100</v>
      </c>
      <c r="C27" s="30">
        <v>8.7591239999999999</v>
      </c>
      <c r="D27" s="30">
        <v>11.678832</v>
      </c>
      <c r="E27" s="30">
        <v>23.357664</v>
      </c>
      <c r="F27" s="30">
        <v>5.1094889999999999</v>
      </c>
      <c r="G27" s="30">
        <v>38.686131000000003</v>
      </c>
      <c r="H27" s="30">
        <v>2.189781</v>
      </c>
      <c r="I27" s="30">
        <v>32.846715000000003</v>
      </c>
      <c r="J27" s="30">
        <v>7.2992699999999999</v>
      </c>
    </row>
    <row r="28" spans="1:10" x14ac:dyDescent="0.2">
      <c r="A28" s="19" t="s">
        <v>857</v>
      </c>
      <c r="B28" s="20">
        <v>71</v>
      </c>
      <c r="C28" s="20">
        <v>6</v>
      </c>
      <c r="D28" s="20">
        <v>8</v>
      </c>
      <c r="E28" s="20">
        <v>13</v>
      </c>
      <c r="F28" s="20">
        <v>5</v>
      </c>
      <c r="G28" s="20">
        <v>29</v>
      </c>
      <c r="H28" s="20">
        <v>1</v>
      </c>
      <c r="I28" s="20">
        <v>31</v>
      </c>
      <c r="J28" s="20">
        <v>2</v>
      </c>
    </row>
    <row r="29" spans="1:10" x14ac:dyDescent="0.2">
      <c r="A29" s="21" t="s">
        <v>126</v>
      </c>
      <c r="B29" s="30">
        <v>100</v>
      </c>
      <c r="C29" s="30">
        <v>8.450704</v>
      </c>
      <c r="D29" s="30">
        <v>11.267606000000001</v>
      </c>
      <c r="E29" s="30">
        <v>18.309858999999999</v>
      </c>
      <c r="F29" s="30">
        <v>7.0422539999999998</v>
      </c>
      <c r="G29" s="30">
        <v>40.84507</v>
      </c>
      <c r="H29" s="30">
        <v>1.4084509999999999</v>
      </c>
      <c r="I29" s="30">
        <v>43.661971999999999</v>
      </c>
      <c r="J29" s="30">
        <v>2.8169010000000001</v>
      </c>
    </row>
    <row r="30" spans="1:10" x14ac:dyDescent="0.2">
      <c r="A30" s="19" t="s">
        <v>858</v>
      </c>
      <c r="B30" s="20">
        <v>11</v>
      </c>
      <c r="C30" s="20">
        <v>1</v>
      </c>
      <c r="D30" s="20">
        <v>1</v>
      </c>
      <c r="E30" s="20">
        <v>2</v>
      </c>
      <c r="F30" s="20">
        <v>0</v>
      </c>
      <c r="G30" s="20">
        <v>1</v>
      </c>
      <c r="H30" s="20">
        <v>0</v>
      </c>
      <c r="I30" s="20">
        <v>6</v>
      </c>
      <c r="J30" s="20">
        <v>1</v>
      </c>
    </row>
    <row r="31" spans="1:10" x14ac:dyDescent="0.2">
      <c r="A31" s="21" t="s">
        <v>126</v>
      </c>
      <c r="B31" s="30">
        <v>100</v>
      </c>
      <c r="C31" s="30">
        <v>9.0909089999999999</v>
      </c>
      <c r="D31" s="30">
        <v>9.0909089999999999</v>
      </c>
      <c r="E31" s="30">
        <v>18.181818</v>
      </c>
      <c r="F31" s="30">
        <v>0</v>
      </c>
      <c r="G31" s="30">
        <v>9.0909089999999999</v>
      </c>
      <c r="H31" s="30">
        <v>0</v>
      </c>
      <c r="I31" s="30">
        <v>54.545454999999997</v>
      </c>
      <c r="J31" s="30">
        <v>9.0909089999999999</v>
      </c>
    </row>
    <row r="32" spans="1:10" x14ac:dyDescent="0.2">
      <c r="A32" s="19" t="s">
        <v>859</v>
      </c>
      <c r="B32" s="20">
        <v>881</v>
      </c>
      <c r="C32" s="20">
        <v>172</v>
      </c>
      <c r="D32" s="20">
        <v>115</v>
      </c>
      <c r="E32" s="20">
        <v>529</v>
      </c>
      <c r="F32" s="20">
        <v>139</v>
      </c>
      <c r="G32" s="20">
        <v>530</v>
      </c>
      <c r="H32" s="20">
        <v>14</v>
      </c>
      <c r="I32" s="20">
        <v>104</v>
      </c>
      <c r="J32" s="20">
        <v>54</v>
      </c>
    </row>
    <row r="33" spans="1:10" x14ac:dyDescent="0.2">
      <c r="A33" s="21" t="s">
        <v>126</v>
      </c>
      <c r="B33" s="30">
        <v>100</v>
      </c>
      <c r="C33" s="30">
        <v>19.523268999999999</v>
      </c>
      <c r="D33" s="30">
        <v>13.053348</v>
      </c>
      <c r="E33" s="30">
        <v>60.045403</v>
      </c>
      <c r="F33" s="30">
        <v>15.777526</v>
      </c>
      <c r="G33" s="30">
        <v>60.158909999999999</v>
      </c>
      <c r="H33" s="30">
        <v>1.5891029999999999</v>
      </c>
      <c r="I33" s="30">
        <v>11.804767</v>
      </c>
      <c r="J33" s="30">
        <v>6.1293980000000001</v>
      </c>
    </row>
    <row r="34" spans="1:10" x14ac:dyDescent="0.2">
      <c r="A34" s="19" t="s">
        <v>860</v>
      </c>
      <c r="B34" s="20">
        <v>701</v>
      </c>
      <c r="C34" s="20">
        <v>102</v>
      </c>
      <c r="D34" s="20">
        <v>71</v>
      </c>
      <c r="E34" s="20">
        <v>319</v>
      </c>
      <c r="F34" s="20">
        <v>75</v>
      </c>
      <c r="G34" s="20">
        <v>367</v>
      </c>
      <c r="H34" s="20">
        <v>15</v>
      </c>
      <c r="I34" s="20">
        <v>140</v>
      </c>
      <c r="J34" s="20">
        <v>60</v>
      </c>
    </row>
    <row r="35" spans="1:10" x14ac:dyDescent="0.2">
      <c r="A35" s="21" t="s">
        <v>126</v>
      </c>
      <c r="B35" s="30">
        <v>100</v>
      </c>
      <c r="C35" s="30">
        <v>14.550642</v>
      </c>
      <c r="D35" s="30">
        <v>10.128387999999999</v>
      </c>
      <c r="E35" s="30">
        <v>45.506419000000001</v>
      </c>
      <c r="F35" s="30">
        <v>10.699001000000001</v>
      </c>
      <c r="G35" s="30">
        <v>52.35378</v>
      </c>
      <c r="H35" s="30">
        <v>2.1398000000000001</v>
      </c>
      <c r="I35" s="30">
        <v>19.971468999999999</v>
      </c>
      <c r="J35" s="30">
        <v>8.5592009999999998</v>
      </c>
    </row>
    <row r="36" spans="1:10" x14ac:dyDescent="0.2">
      <c r="A36" s="19" t="s">
        <v>861</v>
      </c>
      <c r="B36" s="20">
        <v>1801</v>
      </c>
      <c r="C36" s="20">
        <v>293</v>
      </c>
      <c r="D36" s="20">
        <v>211</v>
      </c>
      <c r="E36" s="20">
        <v>895</v>
      </c>
      <c r="F36" s="20">
        <v>226</v>
      </c>
      <c r="G36" s="20">
        <v>980</v>
      </c>
      <c r="H36" s="20">
        <v>33</v>
      </c>
      <c r="I36" s="20">
        <v>326</v>
      </c>
      <c r="J36" s="20">
        <v>127</v>
      </c>
    </row>
    <row r="37" spans="1:10" x14ac:dyDescent="0.2">
      <c r="A37" s="21" t="s">
        <v>126</v>
      </c>
      <c r="B37" s="30">
        <v>100</v>
      </c>
      <c r="C37" s="30">
        <v>16.268740000000001</v>
      </c>
      <c r="D37" s="30">
        <v>11.715712999999999</v>
      </c>
      <c r="E37" s="30">
        <v>49.694614000000001</v>
      </c>
      <c r="F37" s="30">
        <v>12.548584</v>
      </c>
      <c r="G37" s="30">
        <v>54.414214000000001</v>
      </c>
      <c r="H37" s="30">
        <v>1.8323149999999999</v>
      </c>
      <c r="I37" s="30">
        <v>18.101054999999999</v>
      </c>
      <c r="J37" s="30">
        <v>7.0516379999999996</v>
      </c>
    </row>
    <row r="38" spans="1:10" x14ac:dyDescent="0.2">
      <c r="A38" s="19" t="s">
        <v>862</v>
      </c>
      <c r="B38" s="20">
        <v>920</v>
      </c>
      <c r="C38" s="20">
        <v>121</v>
      </c>
      <c r="D38" s="20">
        <v>96</v>
      </c>
      <c r="E38" s="20">
        <v>366</v>
      </c>
      <c r="F38" s="20">
        <v>87</v>
      </c>
      <c r="G38" s="20">
        <v>450</v>
      </c>
      <c r="H38" s="20">
        <v>19</v>
      </c>
      <c r="I38" s="20">
        <v>222</v>
      </c>
      <c r="J38" s="20">
        <v>73</v>
      </c>
    </row>
    <row r="39" spans="1:10" x14ac:dyDescent="0.2">
      <c r="A39" s="21" t="s">
        <v>126</v>
      </c>
      <c r="B39" s="30">
        <v>100</v>
      </c>
      <c r="C39" s="30">
        <v>13.152174</v>
      </c>
      <c r="D39" s="30">
        <v>10.434782999999999</v>
      </c>
      <c r="E39" s="30">
        <v>39.782609000000001</v>
      </c>
      <c r="F39" s="30">
        <v>9.4565219999999997</v>
      </c>
      <c r="G39" s="30">
        <v>48.913043000000002</v>
      </c>
      <c r="H39" s="30">
        <v>2.0652170000000001</v>
      </c>
      <c r="I39" s="30">
        <v>24.130434999999999</v>
      </c>
      <c r="J39" s="30">
        <v>7.9347830000000004</v>
      </c>
    </row>
    <row r="40" spans="1:10" x14ac:dyDescent="0.2">
      <c r="A40" s="19" t="s">
        <v>863</v>
      </c>
      <c r="B40" s="20">
        <v>219</v>
      </c>
      <c r="C40" s="20">
        <v>19</v>
      </c>
      <c r="D40" s="20">
        <v>25</v>
      </c>
      <c r="E40" s="20">
        <v>47</v>
      </c>
      <c r="F40" s="20">
        <v>12</v>
      </c>
      <c r="G40" s="20">
        <v>83</v>
      </c>
      <c r="H40" s="20">
        <v>4</v>
      </c>
      <c r="I40" s="20">
        <v>82</v>
      </c>
      <c r="J40" s="20">
        <v>13</v>
      </c>
    </row>
    <row r="41" spans="1:10" x14ac:dyDescent="0.2">
      <c r="A41" s="21" t="s">
        <v>126</v>
      </c>
      <c r="B41" s="30">
        <v>100</v>
      </c>
      <c r="C41" s="30">
        <v>8.6757989999999996</v>
      </c>
      <c r="D41" s="30">
        <v>11.415525000000001</v>
      </c>
      <c r="E41" s="30">
        <v>21.461186999999999</v>
      </c>
      <c r="F41" s="30">
        <v>5.4794520000000002</v>
      </c>
      <c r="G41" s="30">
        <v>37.899543000000001</v>
      </c>
      <c r="H41" s="30">
        <v>1.826484</v>
      </c>
      <c r="I41" s="30">
        <v>37.442922000000003</v>
      </c>
      <c r="J41" s="30">
        <v>5.9360730000000004</v>
      </c>
    </row>
    <row r="42" spans="1:10" x14ac:dyDescent="0.2">
      <c r="A42" s="18" t="s">
        <v>864</v>
      </c>
      <c r="B42" s="17">
        <v>208</v>
      </c>
      <c r="C42" s="17">
        <v>77</v>
      </c>
      <c r="D42" s="17">
        <v>47</v>
      </c>
      <c r="E42" s="17">
        <v>111</v>
      </c>
      <c r="F42" s="17">
        <v>32</v>
      </c>
      <c r="G42" s="17">
        <v>133</v>
      </c>
      <c r="H42" s="17">
        <v>4</v>
      </c>
      <c r="I42" s="17">
        <v>29</v>
      </c>
      <c r="J42" s="17">
        <v>8</v>
      </c>
    </row>
    <row r="43" spans="1:10" x14ac:dyDescent="0.2">
      <c r="A43" s="21" t="s">
        <v>126</v>
      </c>
      <c r="B43" s="30">
        <v>100</v>
      </c>
      <c r="C43" s="30">
        <v>37.019230999999998</v>
      </c>
      <c r="D43" s="30">
        <v>22.596153999999999</v>
      </c>
      <c r="E43" s="30">
        <v>53.365385000000003</v>
      </c>
      <c r="F43" s="30">
        <v>15.384615</v>
      </c>
      <c r="G43" s="30">
        <v>63.942307999999997</v>
      </c>
      <c r="H43" s="30">
        <v>1.9230769999999999</v>
      </c>
      <c r="I43" s="30">
        <v>13.942308000000001</v>
      </c>
      <c r="J43" s="30">
        <v>3.8461539999999999</v>
      </c>
    </row>
    <row r="44" spans="1:10" x14ac:dyDescent="0.2">
      <c r="A44" s="19" t="s">
        <v>852</v>
      </c>
      <c r="B44" s="20">
        <v>220</v>
      </c>
      <c r="C44" s="20">
        <v>48</v>
      </c>
      <c r="D44" s="20">
        <v>43</v>
      </c>
      <c r="E44" s="20">
        <v>131</v>
      </c>
      <c r="F44" s="20">
        <v>43</v>
      </c>
      <c r="G44" s="20">
        <v>136</v>
      </c>
      <c r="H44" s="20">
        <v>3</v>
      </c>
      <c r="I44" s="20">
        <v>24</v>
      </c>
      <c r="J44" s="20">
        <v>13</v>
      </c>
    </row>
    <row r="45" spans="1:10" x14ac:dyDescent="0.2">
      <c r="A45" s="21" t="s">
        <v>126</v>
      </c>
      <c r="B45" s="30">
        <v>100</v>
      </c>
      <c r="C45" s="30">
        <v>21.818182</v>
      </c>
      <c r="D45" s="30">
        <v>19.545455</v>
      </c>
      <c r="E45" s="30">
        <v>59.545454999999997</v>
      </c>
      <c r="F45" s="30">
        <v>19.545455</v>
      </c>
      <c r="G45" s="30">
        <v>61.818182</v>
      </c>
      <c r="H45" s="30">
        <v>1.3636360000000001</v>
      </c>
      <c r="I45" s="30">
        <v>10.909091</v>
      </c>
      <c r="J45" s="30">
        <v>5.9090910000000001</v>
      </c>
    </row>
    <row r="46" spans="1:10" x14ac:dyDescent="0.2">
      <c r="A46" s="19" t="s">
        <v>853</v>
      </c>
      <c r="B46" s="20">
        <v>226</v>
      </c>
      <c r="C46" s="20">
        <v>36</v>
      </c>
      <c r="D46" s="20">
        <v>31</v>
      </c>
      <c r="E46" s="20">
        <v>130</v>
      </c>
      <c r="F46" s="20">
        <v>28</v>
      </c>
      <c r="G46" s="20">
        <v>125</v>
      </c>
      <c r="H46" s="20">
        <v>4</v>
      </c>
      <c r="I46" s="20">
        <v>33</v>
      </c>
      <c r="J46" s="20">
        <v>15</v>
      </c>
    </row>
    <row r="47" spans="1:10" x14ac:dyDescent="0.2">
      <c r="A47" s="21" t="s">
        <v>126</v>
      </c>
      <c r="B47" s="30">
        <v>100</v>
      </c>
      <c r="C47" s="30">
        <v>15.929204</v>
      </c>
      <c r="D47" s="30">
        <v>13.716813999999999</v>
      </c>
      <c r="E47" s="30">
        <v>57.522123999999998</v>
      </c>
      <c r="F47" s="30">
        <v>12.389381</v>
      </c>
      <c r="G47" s="30">
        <v>55.309735000000003</v>
      </c>
      <c r="H47" s="30">
        <v>1.7699119999999999</v>
      </c>
      <c r="I47" s="30">
        <v>14.60177</v>
      </c>
      <c r="J47" s="30">
        <v>6.637168</v>
      </c>
    </row>
    <row r="48" spans="1:10" x14ac:dyDescent="0.2">
      <c r="A48" s="19" t="s">
        <v>854</v>
      </c>
      <c r="B48" s="20">
        <v>211</v>
      </c>
      <c r="C48" s="20">
        <v>31</v>
      </c>
      <c r="D48" s="20">
        <v>29</v>
      </c>
      <c r="E48" s="20">
        <v>105</v>
      </c>
      <c r="F48" s="20">
        <v>27</v>
      </c>
      <c r="G48" s="20">
        <v>118</v>
      </c>
      <c r="H48" s="20">
        <v>4</v>
      </c>
      <c r="I48" s="20">
        <v>37</v>
      </c>
      <c r="J48" s="20">
        <v>17</v>
      </c>
    </row>
    <row r="49" spans="1:10" x14ac:dyDescent="0.2">
      <c r="A49" s="21" t="s">
        <v>126</v>
      </c>
      <c r="B49" s="30">
        <v>100</v>
      </c>
      <c r="C49" s="30">
        <v>14.691943</v>
      </c>
      <c r="D49" s="30">
        <v>13.744076</v>
      </c>
      <c r="E49" s="30">
        <v>49.763033</v>
      </c>
      <c r="F49" s="30">
        <v>12.796208999999999</v>
      </c>
      <c r="G49" s="30">
        <v>55.924171000000001</v>
      </c>
      <c r="H49" s="30">
        <v>1.8957349999999999</v>
      </c>
      <c r="I49" s="30">
        <v>17.535544999999999</v>
      </c>
      <c r="J49" s="30">
        <v>8.0568720000000003</v>
      </c>
    </row>
    <row r="50" spans="1:10" x14ac:dyDescent="0.2">
      <c r="A50" s="19" t="s">
        <v>855</v>
      </c>
      <c r="B50" s="20">
        <v>134</v>
      </c>
      <c r="C50" s="20">
        <v>17</v>
      </c>
      <c r="D50" s="20">
        <v>19</v>
      </c>
      <c r="E50" s="20">
        <v>52</v>
      </c>
      <c r="F50" s="20">
        <v>15</v>
      </c>
      <c r="G50" s="20">
        <v>64</v>
      </c>
      <c r="H50" s="20">
        <v>3</v>
      </c>
      <c r="I50" s="20">
        <v>33</v>
      </c>
      <c r="J50" s="20">
        <v>12</v>
      </c>
    </row>
    <row r="51" spans="1:10" x14ac:dyDescent="0.2">
      <c r="A51" s="21" t="s">
        <v>126</v>
      </c>
      <c r="B51" s="30">
        <v>100</v>
      </c>
      <c r="C51" s="30">
        <v>12.686567</v>
      </c>
      <c r="D51" s="30">
        <v>14.179104000000001</v>
      </c>
      <c r="E51" s="30">
        <v>38.805970000000002</v>
      </c>
      <c r="F51" s="30">
        <v>11.19403</v>
      </c>
      <c r="G51" s="30">
        <v>47.761194000000003</v>
      </c>
      <c r="H51" s="30">
        <v>2.2388059999999999</v>
      </c>
      <c r="I51" s="30">
        <v>24.626866</v>
      </c>
      <c r="J51" s="30">
        <v>8.9552239999999994</v>
      </c>
    </row>
    <row r="52" spans="1:10" x14ac:dyDescent="0.2">
      <c r="A52" s="19" t="s">
        <v>856</v>
      </c>
      <c r="B52" s="20">
        <v>65</v>
      </c>
      <c r="C52" s="20">
        <v>3</v>
      </c>
      <c r="D52" s="20">
        <v>12</v>
      </c>
      <c r="E52" s="20">
        <v>15</v>
      </c>
      <c r="F52" s="20">
        <v>6</v>
      </c>
      <c r="G52" s="20">
        <v>26</v>
      </c>
      <c r="H52" s="20">
        <v>1</v>
      </c>
      <c r="I52" s="20">
        <v>18</v>
      </c>
      <c r="J52" s="20">
        <v>7</v>
      </c>
    </row>
    <row r="53" spans="1:10" x14ac:dyDescent="0.2">
      <c r="A53" s="21" t="s">
        <v>126</v>
      </c>
      <c r="B53" s="30">
        <v>100</v>
      </c>
      <c r="C53" s="30">
        <v>4.6153849999999998</v>
      </c>
      <c r="D53" s="30">
        <v>18.461538000000001</v>
      </c>
      <c r="E53" s="30">
        <v>23.076923000000001</v>
      </c>
      <c r="F53" s="30">
        <v>9.2307690000000004</v>
      </c>
      <c r="G53" s="30">
        <v>40</v>
      </c>
      <c r="H53" s="30">
        <v>1.538462</v>
      </c>
      <c r="I53" s="30">
        <v>27.692308000000001</v>
      </c>
      <c r="J53" s="30">
        <v>10.769231</v>
      </c>
    </row>
    <row r="54" spans="1:10" x14ac:dyDescent="0.2">
      <c r="A54" s="19" t="s">
        <v>857</v>
      </c>
      <c r="B54" s="20">
        <v>25</v>
      </c>
      <c r="C54" s="20">
        <v>1</v>
      </c>
      <c r="D54" s="20">
        <v>3</v>
      </c>
      <c r="E54" s="20">
        <v>6</v>
      </c>
      <c r="F54" s="20">
        <v>2</v>
      </c>
      <c r="G54" s="20">
        <v>10</v>
      </c>
      <c r="H54" s="20">
        <v>0</v>
      </c>
      <c r="I54" s="20">
        <v>12</v>
      </c>
      <c r="J54" s="20">
        <v>0</v>
      </c>
    </row>
    <row r="55" spans="1:10" x14ac:dyDescent="0.2">
      <c r="A55" s="21" t="s">
        <v>126</v>
      </c>
      <c r="B55" s="30">
        <v>100</v>
      </c>
      <c r="C55" s="30">
        <v>4</v>
      </c>
      <c r="D55" s="30">
        <v>12</v>
      </c>
      <c r="E55" s="30">
        <v>24</v>
      </c>
      <c r="F55" s="30">
        <v>8</v>
      </c>
      <c r="G55" s="30">
        <v>40</v>
      </c>
      <c r="H55" s="30">
        <v>0</v>
      </c>
      <c r="I55" s="30">
        <v>48</v>
      </c>
      <c r="J55" s="30">
        <v>0</v>
      </c>
    </row>
    <row r="56" spans="1:10" x14ac:dyDescent="0.2">
      <c r="A56" s="19" t="s">
        <v>858</v>
      </c>
      <c r="B56" s="20">
        <v>3</v>
      </c>
      <c r="C56" s="20">
        <v>0</v>
      </c>
      <c r="D56" s="20">
        <v>1</v>
      </c>
      <c r="E56" s="20">
        <v>0</v>
      </c>
      <c r="F56" s="20">
        <v>0</v>
      </c>
      <c r="G56" s="20">
        <v>1</v>
      </c>
      <c r="H56" s="20">
        <v>0</v>
      </c>
      <c r="I56" s="20">
        <v>2</v>
      </c>
      <c r="J56" s="20">
        <v>0</v>
      </c>
    </row>
    <row r="57" spans="1:10" x14ac:dyDescent="0.2">
      <c r="A57" s="21" t="s">
        <v>126</v>
      </c>
      <c r="B57" s="30">
        <v>100</v>
      </c>
      <c r="C57" s="30">
        <v>0</v>
      </c>
      <c r="D57" s="30">
        <v>33.333333000000003</v>
      </c>
      <c r="E57" s="30">
        <v>0</v>
      </c>
      <c r="F57" s="30">
        <v>0</v>
      </c>
      <c r="G57" s="30">
        <v>33.333333000000003</v>
      </c>
      <c r="H57" s="30">
        <v>0</v>
      </c>
      <c r="I57" s="30">
        <v>66.666667000000004</v>
      </c>
      <c r="J57" s="30">
        <v>0</v>
      </c>
    </row>
    <row r="58" spans="1:10" x14ac:dyDescent="0.2">
      <c r="A58" s="19" t="s">
        <v>859</v>
      </c>
      <c r="B58" s="20">
        <v>446</v>
      </c>
      <c r="C58" s="20">
        <v>84</v>
      </c>
      <c r="D58" s="20">
        <v>74</v>
      </c>
      <c r="E58" s="20">
        <v>261</v>
      </c>
      <c r="F58" s="20">
        <v>71</v>
      </c>
      <c r="G58" s="20">
        <v>261</v>
      </c>
      <c r="H58" s="20">
        <v>7</v>
      </c>
      <c r="I58" s="20">
        <v>57</v>
      </c>
      <c r="J58" s="20">
        <v>28</v>
      </c>
    </row>
    <row r="59" spans="1:10" x14ac:dyDescent="0.2">
      <c r="A59" s="21" t="s">
        <v>126</v>
      </c>
      <c r="B59" s="30">
        <v>100</v>
      </c>
      <c r="C59" s="30">
        <v>18.834081000000001</v>
      </c>
      <c r="D59" s="30">
        <v>16.591927999999999</v>
      </c>
      <c r="E59" s="30">
        <v>58.520178999999999</v>
      </c>
      <c r="F59" s="30">
        <v>15.919283</v>
      </c>
      <c r="G59" s="30">
        <v>58.520178999999999</v>
      </c>
      <c r="H59" s="30">
        <v>1.569507</v>
      </c>
      <c r="I59" s="30">
        <v>12.780269000000001</v>
      </c>
      <c r="J59" s="30">
        <v>6.2780269999999998</v>
      </c>
    </row>
    <row r="60" spans="1:10" x14ac:dyDescent="0.2">
      <c r="A60" s="19" t="s">
        <v>860</v>
      </c>
      <c r="B60" s="20">
        <v>345</v>
      </c>
      <c r="C60" s="20">
        <v>48</v>
      </c>
      <c r="D60" s="20">
        <v>48</v>
      </c>
      <c r="E60" s="20">
        <v>157</v>
      </c>
      <c r="F60" s="20">
        <v>42</v>
      </c>
      <c r="G60" s="20">
        <v>182</v>
      </c>
      <c r="H60" s="20">
        <v>7</v>
      </c>
      <c r="I60" s="20">
        <v>70</v>
      </c>
      <c r="J60" s="20">
        <v>29</v>
      </c>
    </row>
    <row r="61" spans="1:10" x14ac:dyDescent="0.2">
      <c r="A61" s="21" t="s">
        <v>126</v>
      </c>
      <c r="B61" s="30">
        <v>100</v>
      </c>
      <c r="C61" s="30">
        <v>13.913043</v>
      </c>
      <c r="D61" s="30">
        <v>13.913043</v>
      </c>
      <c r="E61" s="30">
        <v>45.507246000000002</v>
      </c>
      <c r="F61" s="30">
        <v>12.173913000000001</v>
      </c>
      <c r="G61" s="30">
        <v>52.753622999999997</v>
      </c>
      <c r="H61" s="30">
        <v>2.0289860000000002</v>
      </c>
      <c r="I61" s="30">
        <v>20.289854999999999</v>
      </c>
      <c r="J61" s="30">
        <v>8.4057969999999997</v>
      </c>
    </row>
    <row r="62" spans="1:10" x14ac:dyDescent="0.2">
      <c r="A62" s="19" t="s">
        <v>861</v>
      </c>
      <c r="B62" s="20">
        <v>884</v>
      </c>
      <c r="C62" s="20">
        <v>136</v>
      </c>
      <c r="D62" s="20">
        <v>138</v>
      </c>
      <c r="E62" s="20">
        <v>439</v>
      </c>
      <c r="F62" s="20">
        <v>121</v>
      </c>
      <c r="G62" s="20">
        <v>480</v>
      </c>
      <c r="H62" s="20">
        <v>15</v>
      </c>
      <c r="I62" s="20">
        <v>159</v>
      </c>
      <c r="J62" s="20">
        <v>64</v>
      </c>
    </row>
    <row r="63" spans="1:10" x14ac:dyDescent="0.2">
      <c r="A63" s="21" t="s">
        <v>126</v>
      </c>
      <c r="B63" s="30">
        <v>100</v>
      </c>
      <c r="C63" s="30">
        <v>15.384615</v>
      </c>
      <c r="D63" s="30">
        <v>15.610860000000001</v>
      </c>
      <c r="E63" s="30">
        <v>49.660632999999997</v>
      </c>
      <c r="F63" s="30">
        <v>13.687783</v>
      </c>
      <c r="G63" s="30">
        <v>54.298642999999998</v>
      </c>
      <c r="H63" s="30">
        <v>1.696833</v>
      </c>
      <c r="I63" s="30">
        <v>17.986425000000001</v>
      </c>
      <c r="J63" s="30">
        <v>7.2398189999999998</v>
      </c>
    </row>
    <row r="64" spans="1:10" x14ac:dyDescent="0.2">
      <c r="A64" s="19" t="s">
        <v>862</v>
      </c>
      <c r="B64" s="20">
        <v>438</v>
      </c>
      <c r="C64" s="20">
        <v>52</v>
      </c>
      <c r="D64" s="20">
        <v>64</v>
      </c>
      <c r="E64" s="20">
        <v>178</v>
      </c>
      <c r="F64" s="20">
        <v>50</v>
      </c>
      <c r="G64" s="20">
        <v>219</v>
      </c>
      <c r="H64" s="20">
        <v>8</v>
      </c>
      <c r="I64" s="20">
        <v>102</v>
      </c>
      <c r="J64" s="20">
        <v>36</v>
      </c>
    </row>
    <row r="65" spans="1:10" x14ac:dyDescent="0.2">
      <c r="A65" s="21" t="s">
        <v>126</v>
      </c>
      <c r="B65" s="30">
        <v>100</v>
      </c>
      <c r="C65" s="30">
        <v>11.872146000000001</v>
      </c>
      <c r="D65" s="30">
        <v>14.611872</v>
      </c>
      <c r="E65" s="30">
        <v>40.639268999999999</v>
      </c>
      <c r="F65" s="30">
        <v>11.415525000000001</v>
      </c>
      <c r="G65" s="30">
        <v>50</v>
      </c>
      <c r="H65" s="30">
        <v>1.826484</v>
      </c>
      <c r="I65" s="30">
        <v>23.287671</v>
      </c>
      <c r="J65" s="30">
        <v>8.2191779999999994</v>
      </c>
    </row>
    <row r="66" spans="1:10" x14ac:dyDescent="0.2">
      <c r="A66" s="19" t="s">
        <v>863</v>
      </c>
      <c r="B66" s="20">
        <v>93</v>
      </c>
      <c r="C66" s="20">
        <v>4</v>
      </c>
      <c r="D66" s="20">
        <v>16</v>
      </c>
      <c r="E66" s="20">
        <v>21</v>
      </c>
      <c r="F66" s="20">
        <v>8</v>
      </c>
      <c r="G66" s="20">
        <v>37</v>
      </c>
      <c r="H66" s="20">
        <v>1</v>
      </c>
      <c r="I66" s="20">
        <v>32</v>
      </c>
      <c r="J66" s="20">
        <v>7</v>
      </c>
    </row>
    <row r="67" spans="1:10" x14ac:dyDescent="0.2">
      <c r="A67" s="21" t="s">
        <v>126</v>
      </c>
      <c r="B67" s="30">
        <v>100</v>
      </c>
      <c r="C67" s="30">
        <v>4.301075</v>
      </c>
      <c r="D67" s="30">
        <v>17.204301000000001</v>
      </c>
      <c r="E67" s="30">
        <v>22.580645000000001</v>
      </c>
      <c r="F67" s="30">
        <v>8.6021509999999992</v>
      </c>
      <c r="G67" s="30">
        <v>39.784945999999998</v>
      </c>
      <c r="H67" s="30">
        <v>1.075269</v>
      </c>
      <c r="I67" s="30">
        <v>34.408602000000002</v>
      </c>
      <c r="J67" s="30">
        <v>7.5268819999999996</v>
      </c>
    </row>
    <row r="68" spans="1:10" x14ac:dyDescent="0.2">
      <c r="A68" s="18" t="s">
        <v>865</v>
      </c>
      <c r="B68" s="17">
        <v>178</v>
      </c>
      <c r="C68" s="17">
        <v>61</v>
      </c>
      <c r="D68" s="17">
        <v>26</v>
      </c>
      <c r="E68" s="17">
        <v>104</v>
      </c>
      <c r="F68" s="17">
        <v>33</v>
      </c>
      <c r="G68" s="17">
        <v>112</v>
      </c>
      <c r="H68" s="17">
        <v>3</v>
      </c>
      <c r="I68" s="17">
        <v>21</v>
      </c>
      <c r="J68" s="17">
        <v>5</v>
      </c>
    </row>
    <row r="69" spans="1:10" x14ac:dyDescent="0.2">
      <c r="A69" s="21" t="s">
        <v>126</v>
      </c>
      <c r="B69" s="30">
        <v>100</v>
      </c>
      <c r="C69" s="30">
        <v>34.269663000000001</v>
      </c>
      <c r="D69" s="30">
        <v>14.606742000000001</v>
      </c>
      <c r="E69" s="30">
        <v>58.426966</v>
      </c>
      <c r="F69" s="30">
        <v>18.539325999999999</v>
      </c>
      <c r="G69" s="30">
        <v>62.921348000000002</v>
      </c>
      <c r="H69" s="30">
        <v>1.6853929999999999</v>
      </c>
      <c r="I69" s="30">
        <v>11.797753</v>
      </c>
      <c r="J69" s="30">
        <v>2.808989</v>
      </c>
    </row>
    <row r="70" spans="1:10" x14ac:dyDescent="0.2">
      <c r="A70" s="19" t="s">
        <v>852</v>
      </c>
      <c r="B70" s="20">
        <v>212</v>
      </c>
      <c r="C70" s="20">
        <v>52</v>
      </c>
      <c r="D70" s="20">
        <v>21</v>
      </c>
      <c r="E70" s="20">
        <v>143</v>
      </c>
      <c r="F70" s="20">
        <v>36</v>
      </c>
      <c r="G70" s="20">
        <v>144</v>
      </c>
      <c r="H70" s="20">
        <v>3</v>
      </c>
      <c r="I70" s="20">
        <v>17</v>
      </c>
      <c r="J70" s="20">
        <v>9</v>
      </c>
    </row>
    <row r="71" spans="1:10" x14ac:dyDescent="0.2">
      <c r="A71" s="21" t="s">
        <v>126</v>
      </c>
      <c r="B71" s="30">
        <v>100</v>
      </c>
      <c r="C71" s="30">
        <v>24.528302</v>
      </c>
      <c r="D71" s="30">
        <v>9.9056599999999992</v>
      </c>
      <c r="E71" s="30">
        <v>67.452830000000006</v>
      </c>
      <c r="F71" s="30">
        <v>16.981131999999999</v>
      </c>
      <c r="G71" s="30">
        <v>67.924527999999995</v>
      </c>
      <c r="H71" s="30">
        <v>1.4150940000000001</v>
      </c>
      <c r="I71" s="30">
        <v>8.0188679999999994</v>
      </c>
      <c r="J71" s="30">
        <v>4.2452829999999997</v>
      </c>
    </row>
    <row r="72" spans="1:10" x14ac:dyDescent="0.2">
      <c r="A72" s="19" t="s">
        <v>853</v>
      </c>
      <c r="B72" s="20">
        <v>223</v>
      </c>
      <c r="C72" s="20">
        <v>36</v>
      </c>
      <c r="D72" s="20">
        <v>20</v>
      </c>
      <c r="E72" s="20">
        <v>125</v>
      </c>
      <c r="F72" s="20">
        <v>32</v>
      </c>
      <c r="G72" s="20">
        <v>125</v>
      </c>
      <c r="H72" s="20">
        <v>4</v>
      </c>
      <c r="I72" s="20">
        <v>30</v>
      </c>
      <c r="J72" s="20">
        <v>17</v>
      </c>
    </row>
    <row r="73" spans="1:10" x14ac:dyDescent="0.2">
      <c r="A73" s="21" t="s">
        <v>126</v>
      </c>
      <c r="B73" s="30">
        <v>100</v>
      </c>
      <c r="C73" s="30">
        <v>16.143498000000001</v>
      </c>
      <c r="D73" s="30">
        <v>8.96861</v>
      </c>
      <c r="E73" s="30">
        <v>56.053812000000001</v>
      </c>
      <c r="F73" s="30">
        <v>14.349776</v>
      </c>
      <c r="G73" s="30">
        <v>56.053812000000001</v>
      </c>
      <c r="H73" s="30">
        <v>1.793722</v>
      </c>
      <c r="I73" s="30">
        <v>13.452915000000001</v>
      </c>
      <c r="J73" s="30">
        <v>7.6233180000000003</v>
      </c>
    </row>
    <row r="74" spans="1:10" x14ac:dyDescent="0.2">
      <c r="A74" s="19" t="s">
        <v>854</v>
      </c>
      <c r="B74" s="20">
        <v>216</v>
      </c>
      <c r="C74" s="20">
        <v>39</v>
      </c>
      <c r="D74" s="20">
        <v>18</v>
      </c>
      <c r="E74" s="20">
        <v>102</v>
      </c>
      <c r="F74" s="20">
        <v>25</v>
      </c>
      <c r="G74" s="20">
        <v>117</v>
      </c>
      <c r="H74" s="20">
        <v>5</v>
      </c>
      <c r="I74" s="20">
        <v>33</v>
      </c>
      <c r="J74" s="20">
        <v>19</v>
      </c>
    </row>
    <row r="75" spans="1:10" x14ac:dyDescent="0.2">
      <c r="A75" s="21" t="s">
        <v>126</v>
      </c>
      <c r="B75" s="30">
        <v>100</v>
      </c>
      <c r="C75" s="30">
        <v>18.055555999999999</v>
      </c>
      <c r="D75" s="30">
        <v>8.3333329999999997</v>
      </c>
      <c r="E75" s="30">
        <v>47.222222000000002</v>
      </c>
      <c r="F75" s="30">
        <v>11.574074</v>
      </c>
      <c r="G75" s="30">
        <v>54.166666999999997</v>
      </c>
      <c r="H75" s="30">
        <v>2.3148149999999998</v>
      </c>
      <c r="I75" s="30">
        <v>15.277778</v>
      </c>
      <c r="J75" s="30">
        <v>8.7962959999999999</v>
      </c>
    </row>
    <row r="76" spans="1:10" x14ac:dyDescent="0.2">
      <c r="A76" s="19" t="s">
        <v>855</v>
      </c>
      <c r="B76" s="20">
        <v>140</v>
      </c>
      <c r="C76" s="20">
        <v>15</v>
      </c>
      <c r="D76" s="20">
        <v>5</v>
      </c>
      <c r="E76" s="20">
        <v>60</v>
      </c>
      <c r="F76" s="20">
        <v>8</v>
      </c>
      <c r="G76" s="20">
        <v>68</v>
      </c>
      <c r="H76" s="20">
        <v>3</v>
      </c>
      <c r="I76" s="20">
        <v>37</v>
      </c>
      <c r="J76" s="20">
        <v>12</v>
      </c>
    </row>
    <row r="77" spans="1:10" x14ac:dyDescent="0.2">
      <c r="A77" s="21" t="s">
        <v>126</v>
      </c>
      <c r="B77" s="30">
        <v>100</v>
      </c>
      <c r="C77" s="30">
        <v>10.714286</v>
      </c>
      <c r="D77" s="30">
        <v>3.5714290000000002</v>
      </c>
      <c r="E77" s="30">
        <v>42.857143000000001</v>
      </c>
      <c r="F77" s="30">
        <v>5.7142860000000004</v>
      </c>
      <c r="G77" s="30">
        <v>48.571429000000002</v>
      </c>
      <c r="H77" s="30">
        <v>2.1428569999999998</v>
      </c>
      <c r="I77" s="30">
        <v>26.428571000000002</v>
      </c>
      <c r="J77" s="30">
        <v>8.5714290000000002</v>
      </c>
    </row>
    <row r="78" spans="1:10" x14ac:dyDescent="0.2">
      <c r="A78" s="19" t="s">
        <v>856</v>
      </c>
      <c r="B78" s="20">
        <v>72</v>
      </c>
      <c r="C78" s="20">
        <v>9</v>
      </c>
      <c r="D78" s="20">
        <v>4</v>
      </c>
      <c r="E78" s="20">
        <v>17</v>
      </c>
      <c r="F78" s="20">
        <v>1</v>
      </c>
      <c r="G78" s="20">
        <v>27</v>
      </c>
      <c r="H78" s="20">
        <v>2</v>
      </c>
      <c r="I78" s="20">
        <v>27</v>
      </c>
      <c r="J78" s="20">
        <v>3</v>
      </c>
    </row>
    <row r="79" spans="1:10" x14ac:dyDescent="0.2">
      <c r="A79" s="21" t="s">
        <v>126</v>
      </c>
      <c r="B79" s="30">
        <v>100</v>
      </c>
      <c r="C79" s="30">
        <v>12.5</v>
      </c>
      <c r="D79" s="30">
        <v>5.5555560000000002</v>
      </c>
      <c r="E79" s="30">
        <v>23.611111000000001</v>
      </c>
      <c r="F79" s="30">
        <v>1.388889</v>
      </c>
      <c r="G79" s="30">
        <v>37.5</v>
      </c>
      <c r="H79" s="30">
        <v>2.7777780000000001</v>
      </c>
      <c r="I79" s="30">
        <v>37.5</v>
      </c>
      <c r="J79" s="30">
        <v>4.1666670000000003</v>
      </c>
    </row>
    <row r="80" spans="1:10" x14ac:dyDescent="0.2">
      <c r="A80" s="19" t="s">
        <v>857</v>
      </c>
      <c r="B80" s="20">
        <v>46</v>
      </c>
      <c r="C80" s="20">
        <v>5</v>
      </c>
      <c r="D80" s="20">
        <v>5</v>
      </c>
      <c r="E80" s="20">
        <v>7</v>
      </c>
      <c r="F80" s="20">
        <v>3</v>
      </c>
      <c r="G80" s="20">
        <v>19</v>
      </c>
      <c r="H80" s="20">
        <v>1</v>
      </c>
      <c r="I80" s="20">
        <v>19</v>
      </c>
      <c r="J80" s="20">
        <v>2</v>
      </c>
    </row>
    <row r="81" spans="1:10" x14ac:dyDescent="0.2">
      <c r="A81" s="21" t="s">
        <v>126</v>
      </c>
      <c r="B81" s="30">
        <v>100</v>
      </c>
      <c r="C81" s="30">
        <v>10.869565</v>
      </c>
      <c r="D81" s="30">
        <v>10.869565</v>
      </c>
      <c r="E81" s="30">
        <v>15.217390999999999</v>
      </c>
      <c r="F81" s="30">
        <v>6.5217390000000002</v>
      </c>
      <c r="G81" s="30">
        <v>41.304347999999997</v>
      </c>
      <c r="H81" s="30">
        <v>2.1739130000000002</v>
      </c>
      <c r="I81" s="30">
        <v>41.304347999999997</v>
      </c>
      <c r="J81" s="30">
        <v>4.3478260000000004</v>
      </c>
    </row>
    <row r="82" spans="1:10" x14ac:dyDescent="0.2">
      <c r="A82" s="19" t="s">
        <v>858</v>
      </c>
      <c r="B82" s="20">
        <v>8</v>
      </c>
      <c r="C82" s="20">
        <v>1</v>
      </c>
      <c r="D82" s="20">
        <v>0</v>
      </c>
      <c r="E82" s="20">
        <v>2</v>
      </c>
      <c r="F82" s="20">
        <v>0</v>
      </c>
      <c r="G82" s="20">
        <v>0</v>
      </c>
      <c r="H82" s="20">
        <v>0</v>
      </c>
      <c r="I82" s="20">
        <v>4</v>
      </c>
      <c r="J82" s="20">
        <v>1</v>
      </c>
    </row>
    <row r="83" spans="1:10" x14ac:dyDescent="0.2">
      <c r="A83" s="21" t="s">
        <v>126</v>
      </c>
      <c r="B83" s="30">
        <v>100</v>
      </c>
      <c r="C83" s="30">
        <v>12.5</v>
      </c>
      <c r="D83" s="30">
        <v>0</v>
      </c>
      <c r="E83" s="30">
        <v>25</v>
      </c>
      <c r="F83" s="30">
        <v>0</v>
      </c>
      <c r="G83" s="30">
        <v>0</v>
      </c>
      <c r="H83" s="30">
        <v>0</v>
      </c>
      <c r="I83" s="30">
        <v>50</v>
      </c>
      <c r="J83" s="30">
        <v>12.5</v>
      </c>
    </row>
    <row r="84" spans="1:10" x14ac:dyDescent="0.2">
      <c r="A84" s="19" t="s">
        <v>859</v>
      </c>
      <c r="B84" s="20">
        <v>435</v>
      </c>
      <c r="C84" s="20">
        <v>88</v>
      </c>
      <c r="D84" s="20">
        <v>41</v>
      </c>
      <c r="E84" s="20">
        <v>268</v>
      </c>
      <c r="F84" s="20">
        <v>68</v>
      </c>
      <c r="G84" s="20">
        <v>269</v>
      </c>
      <c r="H84" s="20">
        <v>7</v>
      </c>
      <c r="I84" s="20">
        <v>47</v>
      </c>
      <c r="J84" s="20">
        <v>26</v>
      </c>
    </row>
    <row r="85" spans="1:10" x14ac:dyDescent="0.2">
      <c r="A85" s="21" t="s">
        <v>126</v>
      </c>
      <c r="B85" s="30">
        <v>100</v>
      </c>
      <c r="C85" s="30">
        <v>20.229884999999999</v>
      </c>
      <c r="D85" s="30">
        <v>9.4252870000000009</v>
      </c>
      <c r="E85" s="30">
        <v>61.609195</v>
      </c>
      <c r="F85" s="30">
        <v>15.632184000000001</v>
      </c>
      <c r="G85" s="30">
        <v>61.839080000000003</v>
      </c>
      <c r="H85" s="30">
        <v>1.6091949999999999</v>
      </c>
      <c r="I85" s="30">
        <v>10.804598</v>
      </c>
      <c r="J85" s="30">
        <v>5.9770110000000001</v>
      </c>
    </row>
    <row r="86" spans="1:10" x14ac:dyDescent="0.2">
      <c r="A86" s="19" t="s">
        <v>860</v>
      </c>
      <c r="B86" s="20">
        <v>356</v>
      </c>
      <c r="C86" s="20">
        <v>54</v>
      </c>
      <c r="D86" s="20">
        <v>23</v>
      </c>
      <c r="E86" s="20">
        <v>162</v>
      </c>
      <c r="F86" s="20">
        <v>33</v>
      </c>
      <c r="G86" s="20">
        <v>185</v>
      </c>
      <c r="H86" s="20">
        <v>8</v>
      </c>
      <c r="I86" s="20">
        <v>70</v>
      </c>
      <c r="J86" s="20">
        <v>31</v>
      </c>
    </row>
    <row r="87" spans="1:10" x14ac:dyDescent="0.2">
      <c r="A87" s="21" t="s">
        <v>126</v>
      </c>
      <c r="B87" s="30">
        <v>100</v>
      </c>
      <c r="C87" s="30">
        <v>15.168539000000001</v>
      </c>
      <c r="D87" s="30">
        <v>6.460674</v>
      </c>
      <c r="E87" s="30">
        <v>45.505617999999998</v>
      </c>
      <c r="F87" s="30">
        <v>9.2696629999999995</v>
      </c>
      <c r="G87" s="30">
        <v>51.966292000000003</v>
      </c>
      <c r="H87" s="30">
        <v>2.2471909999999999</v>
      </c>
      <c r="I87" s="30">
        <v>19.662921000000001</v>
      </c>
      <c r="J87" s="30">
        <v>8.707865</v>
      </c>
    </row>
    <row r="88" spans="1:10" x14ac:dyDescent="0.2">
      <c r="A88" s="19" t="s">
        <v>861</v>
      </c>
      <c r="B88" s="20">
        <v>917</v>
      </c>
      <c r="C88" s="20">
        <v>157</v>
      </c>
      <c r="D88" s="20">
        <v>73</v>
      </c>
      <c r="E88" s="20">
        <v>456</v>
      </c>
      <c r="F88" s="20">
        <v>105</v>
      </c>
      <c r="G88" s="20">
        <v>500</v>
      </c>
      <c r="H88" s="20">
        <v>18</v>
      </c>
      <c r="I88" s="20">
        <v>167</v>
      </c>
      <c r="J88" s="20">
        <v>63</v>
      </c>
    </row>
    <row r="89" spans="1:10" x14ac:dyDescent="0.2">
      <c r="A89" s="21" t="s">
        <v>126</v>
      </c>
      <c r="B89" s="30">
        <v>100</v>
      </c>
      <c r="C89" s="30">
        <v>17.121047000000001</v>
      </c>
      <c r="D89" s="30">
        <v>7.9607419999999998</v>
      </c>
      <c r="E89" s="30">
        <v>49.727372000000003</v>
      </c>
      <c r="F89" s="30">
        <v>11.450381999999999</v>
      </c>
      <c r="G89" s="30">
        <v>54.525627</v>
      </c>
      <c r="H89" s="30">
        <v>1.962923</v>
      </c>
      <c r="I89" s="30">
        <v>18.211559000000001</v>
      </c>
      <c r="J89" s="30">
        <v>6.8702290000000001</v>
      </c>
    </row>
    <row r="90" spans="1:10" x14ac:dyDescent="0.2">
      <c r="A90" s="19" t="s">
        <v>862</v>
      </c>
      <c r="B90" s="20">
        <v>482</v>
      </c>
      <c r="C90" s="20">
        <v>69</v>
      </c>
      <c r="D90" s="20">
        <v>32</v>
      </c>
      <c r="E90" s="20">
        <v>188</v>
      </c>
      <c r="F90" s="20">
        <v>37</v>
      </c>
      <c r="G90" s="20">
        <v>231</v>
      </c>
      <c r="H90" s="20">
        <v>11</v>
      </c>
      <c r="I90" s="20">
        <v>120</v>
      </c>
      <c r="J90" s="20">
        <v>37</v>
      </c>
    </row>
    <row r="91" spans="1:10" x14ac:dyDescent="0.2">
      <c r="A91" s="21" t="s">
        <v>126</v>
      </c>
      <c r="B91" s="30">
        <v>100</v>
      </c>
      <c r="C91" s="30">
        <v>14.315353</v>
      </c>
      <c r="D91" s="30">
        <v>6.6390039999999999</v>
      </c>
      <c r="E91" s="30">
        <v>39.004148999999998</v>
      </c>
      <c r="F91" s="30">
        <v>7.6763490000000001</v>
      </c>
      <c r="G91" s="30">
        <v>47.925311000000001</v>
      </c>
      <c r="H91" s="30">
        <v>2.2821579999999999</v>
      </c>
      <c r="I91" s="30">
        <v>24.896266000000001</v>
      </c>
      <c r="J91" s="30">
        <v>7.6763490000000001</v>
      </c>
    </row>
    <row r="92" spans="1:10" x14ac:dyDescent="0.2">
      <c r="A92" s="19" t="s">
        <v>863</v>
      </c>
      <c r="B92" s="20">
        <v>126</v>
      </c>
      <c r="C92" s="20">
        <v>15</v>
      </c>
      <c r="D92" s="20">
        <v>9</v>
      </c>
      <c r="E92" s="20">
        <v>26</v>
      </c>
      <c r="F92" s="20">
        <v>4</v>
      </c>
      <c r="G92" s="20">
        <v>46</v>
      </c>
      <c r="H92" s="20">
        <v>3</v>
      </c>
      <c r="I92" s="20">
        <v>50</v>
      </c>
      <c r="J92" s="20">
        <v>6</v>
      </c>
    </row>
    <row r="93" spans="1:10" x14ac:dyDescent="0.2">
      <c r="A93" s="21" t="s">
        <v>126</v>
      </c>
      <c r="B93" s="30">
        <v>100</v>
      </c>
      <c r="C93" s="30">
        <v>11.904762</v>
      </c>
      <c r="D93" s="30">
        <v>7.1428570000000002</v>
      </c>
      <c r="E93" s="30">
        <v>20.634920999999999</v>
      </c>
      <c r="F93" s="30">
        <v>3.1746029999999998</v>
      </c>
      <c r="G93" s="30">
        <v>36.507936999999998</v>
      </c>
      <c r="H93" s="30">
        <v>2.3809520000000002</v>
      </c>
      <c r="I93" s="30">
        <v>39.682540000000003</v>
      </c>
      <c r="J93" s="30">
        <v>4.7619049999999996</v>
      </c>
    </row>
    <row r="94" spans="1:10" x14ac:dyDescent="0.2">
      <c r="A94" s="18" t="s">
        <v>866</v>
      </c>
      <c r="B94" s="18"/>
      <c r="C94" s="18"/>
      <c r="D94" s="18"/>
      <c r="E94" s="18"/>
      <c r="F94" s="18"/>
      <c r="G94" s="18"/>
      <c r="H94" s="18"/>
      <c r="I94" s="18"/>
      <c r="J94" s="18"/>
    </row>
    <row r="95" spans="1:10" x14ac:dyDescent="0.2">
      <c r="A95" s="19" t="s">
        <v>130</v>
      </c>
      <c r="B95" s="20">
        <v>151</v>
      </c>
      <c r="C95" s="20">
        <v>32</v>
      </c>
      <c r="D95" s="20">
        <v>24</v>
      </c>
      <c r="E95" s="20">
        <v>60</v>
      </c>
      <c r="F95" s="20">
        <v>17</v>
      </c>
      <c r="G95" s="20">
        <v>59</v>
      </c>
      <c r="H95" s="20">
        <v>5</v>
      </c>
      <c r="I95" s="20">
        <v>38</v>
      </c>
      <c r="J95" s="20">
        <v>14</v>
      </c>
    </row>
    <row r="96" spans="1:10" x14ac:dyDescent="0.2">
      <c r="A96" s="21" t="s">
        <v>126</v>
      </c>
      <c r="B96" s="30">
        <v>100</v>
      </c>
      <c r="C96" s="30">
        <v>21.192053000000001</v>
      </c>
      <c r="D96" s="30">
        <v>15.89404</v>
      </c>
      <c r="E96" s="30">
        <v>39.735098999999998</v>
      </c>
      <c r="F96" s="30">
        <v>11.258278000000001</v>
      </c>
      <c r="G96" s="30">
        <v>39.072848</v>
      </c>
      <c r="H96" s="30">
        <v>3.311258</v>
      </c>
      <c r="I96" s="30">
        <v>25.165562999999999</v>
      </c>
      <c r="J96" s="30">
        <v>9.2715230000000002</v>
      </c>
    </row>
    <row r="97" spans="1:10" x14ac:dyDescent="0.2">
      <c r="A97" s="19" t="s">
        <v>131</v>
      </c>
      <c r="B97" s="20">
        <v>1446</v>
      </c>
      <c r="C97" s="20">
        <v>315</v>
      </c>
      <c r="D97" s="20">
        <v>222</v>
      </c>
      <c r="E97" s="20">
        <v>814</v>
      </c>
      <c r="F97" s="20">
        <v>216</v>
      </c>
      <c r="G97" s="20">
        <v>891</v>
      </c>
      <c r="H97" s="20">
        <v>27</v>
      </c>
      <c r="I97" s="20">
        <v>183</v>
      </c>
      <c r="J97" s="20">
        <v>84</v>
      </c>
    </row>
    <row r="98" spans="1:10" x14ac:dyDescent="0.2">
      <c r="A98" s="21" t="s">
        <v>126</v>
      </c>
      <c r="B98" s="30">
        <v>100</v>
      </c>
      <c r="C98" s="30">
        <v>21.784231999999999</v>
      </c>
      <c r="D98" s="30">
        <v>15.352696999999999</v>
      </c>
      <c r="E98" s="30">
        <v>56.293222999999998</v>
      </c>
      <c r="F98" s="30">
        <v>14.937759</v>
      </c>
      <c r="G98" s="30">
        <v>61.618257</v>
      </c>
      <c r="H98" s="30">
        <v>1.8672200000000001</v>
      </c>
      <c r="I98" s="30">
        <v>12.655602</v>
      </c>
      <c r="J98" s="30">
        <v>5.8091290000000004</v>
      </c>
    </row>
    <row r="99" spans="1:10" x14ac:dyDescent="0.2">
      <c r="A99" s="19" t="s">
        <v>392</v>
      </c>
      <c r="B99" s="20">
        <v>150</v>
      </c>
      <c r="C99" s="20">
        <v>23</v>
      </c>
      <c r="D99" s="20">
        <v>8</v>
      </c>
      <c r="E99" s="20">
        <v>71</v>
      </c>
      <c r="F99" s="20">
        <v>16</v>
      </c>
      <c r="G99" s="20">
        <v>71</v>
      </c>
      <c r="H99" s="20">
        <v>1</v>
      </c>
      <c r="I99" s="20">
        <v>36</v>
      </c>
      <c r="J99" s="20">
        <v>5</v>
      </c>
    </row>
    <row r="100" spans="1:10" x14ac:dyDescent="0.2">
      <c r="A100" s="21" t="s">
        <v>126</v>
      </c>
      <c r="B100" s="30">
        <v>100</v>
      </c>
      <c r="C100" s="30">
        <v>15.333333</v>
      </c>
      <c r="D100" s="30">
        <v>5.3333329999999997</v>
      </c>
      <c r="E100" s="30">
        <v>47.333333000000003</v>
      </c>
      <c r="F100" s="30">
        <v>10.666667</v>
      </c>
      <c r="G100" s="30">
        <v>47.333333000000003</v>
      </c>
      <c r="H100" s="30">
        <v>0.66666700000000001</v>
      </c>
      <c r="I100" s="30">
        <v>24</v>
      </c>
      <c r="J100" s="30">
        <v>3.3333330000000001</v>
      </c>
    </row>
    <row r="101" spans="1:10" x14ac:dyDescent="0.2">
      <c r="A101" s="19" t="s">
        <v>132</v>
      </c>
      <c r="B101" s="20">
        <v>372</v>
      </c>
      <c r="C101" s="20">
        <v>51</v>
      </c>
      <c r="D101" s="20">
        <v>21</v>
      </c>
      <c r="E101" s="20">
        <v>138</v>
      </c>
      <c r="F101" s="20">
        <v>34</v>
      </c>
      <c r="G101" s="20">
        <v>175</v>
      </c>
      <c r="H101" s="20">
        <v>8</v>
      </c>
      <c r="I101" s="20">
        <v>105</v>
      </c>
      <c r="J101" s="20">
        <v>30</v>
      </c>
    </row>
    <row r="102" spans="1:10" x14ac:dyDescent="0.2">
      <c r="A102" s="21" t="s">
        <v>126</v>
      </c>
      <c r="B102" s="30">
        <v>100</v>
      </c>
      <c r="C102" s="30">
        <v>13.709676999999999</v>
      </c>
      <c r="D102" s="30">
        <v>5.6451609999999999</v>
      </c>
      <c r="E102" s="30">
        <v>37.096774000000003</v>
      </c>
      <c r="F102" s="30">
        <v>9.1397849999999998</v>
      </c>
      <c r="G102" s="30">
        <v>47.043011</v>
      </c>
      <c r="H102" s="30">
        <v>2.1505380000000001</v>
      </c>
      <c r="I102" s="30">
        <v>28.225805999999999</v>
      </c>
      <c r="J102" s="30">
        <v>8.0645159999999994</v>
      </c>
    </row>
    <row r="103" spans="1:10" x14ac:dyDescent="0.2">
      <c r="A103" s="19" t="s">
        <v>867</v>
      </c>
      <c r="B103" s="20">
        <v>69</v>
      </c>
      <c r="C103" s="20">
        <v>11</v>
      </c>
      <c r="D103" s="20">
        <v>10</v>
      </c>
      <c r="E103" s="20">
        <v>27</v>
      </c>
      <c r="F103" s="20">
        <v>8</v>
      </c>
      <c r="G103" s="20">
        <v>30</v>
      </c>
      <c r="H103" s="20">
        <v>0</v>
      </c>
      <c r="I103" s="20">
        <v>14</v>
      </c>
      <c r="J103" s="20">
        <v>7</v>
      </c>
    </row>
    <row r="104" spans="1:10" x14ac:dyDescent="0.2">
      <c r="A104" s="21" t="s">
        <v>126</v>
      </c>
      <c r="B104" s="30">
        <v>100</v>
      </c>
      <c r="C104" s="30">
        <v>15.942029</v>
      </c>
      <c r="D104" s="30">
        <v>14.492754</v>
      </c>
      <c r="E104" s="30">
        <v>39.130434999999999</v>
      </c>
      <c r="F104" s="30">
        <v>11.594203</v>
      </c>
      <c r="G104" s="30">
        <v>43.478261000000003</v>
      </c>
      <c r="H104" s="30">
        <v>0</v>
      </c>
      <c r="I104" s="30">
        <v>20.289854999999999</v>
      </c>
      <c r="J104" s="30">
        <v>10.144928</v>
      </c>
    </row>
    <row r="105" spans="1:10" x14ac:dyDescent="0.2">
      <c r="A105" s="18" t="s">
        <v>133</v>
      </c>
      <c r="B105" s="17">
        <v>92</v>
      </c>
      <c r="C105" s="17">
        <v>16</v>
      </c>
      <c r="D105" s="17">
        <v>14</v>
      </c>
      <c r="E105" s="17">
        <v>31</v>
      </c>
      <c r="F105" s="17">
        <v>11</v>
      </c>
      <c r="G105" s="17">
        <v>28</v>
      </c>
      <c r="H105" s="17">
        <v>3</v>
      </c>
      <c r="I105" s="17">
        <v>26</v>
      </c>
      <c r="J105" s="17">
        <v>12</v>
      </c>
    </row>
    <row r="106" spans="1:10" x14ac:dyDescent="0.2">
      <c r="A106" s="21" t="s">
        <v>126</v>
      </c>
      <c r="B106" s="30">
        <v>100</v>
      </c>
      <c r="C106" s="30">
        <v>17.391304000000002</v>
      </c>
      <c r="D106" s="30">
        <v>15.217390999999999</v>
      </c>
      <c r="E106" s="30">
        <v>33.695652000000003</v>
      </c>
      <c r="F106" s="30">
        <v>11.956522</v>
      </c>
      <c r="G106" s="30">
        <v>30.434782999999999</v>
      </c>
      <c r="H106" s="30">
        <v>3.2608700000000002</v>
      </c>
      <c r="I106" s="30">
        <v>28.260870000000001</v>
      </c>
      <c r="J106" s="30">
        <v>13.043478</v>
      </c>
    </row>
    <row r="107" spans="1:10" x14ac:dyDescent="0.2">
      <c r="A107" s="19" t="s">
        <v>134</v>
      </c>
      <c r="B107" s="20">
        <v>813</v>
      </c>
      <c r="C107" s="20">
        <v>169</v>
      </c>
      <c r="D107" s="20">
        <v>151</v>
      </c>
      <c r="E107" s="20">
        <v>451</v>
      </c>
      <c r="F107" s="20">
        <v>120</v>
      </c>
      <c r="G107" s="20">
        <v>498</v>
      </c>
      <c r="H107" s="20">
        <v>15</v>
      </c>
      <c r="I107" s="20">
        <v>111</v>
      </c>
      <c r="J107" s="20">
        <v>46</v>
      </c>
    </row>
    <row r="108" spans="1:10" x14ac:dyDescent="0.2">
      <c r="A108" s="21" t="s">
        <v>126</v>
      </c>
      <c r="B108" s="30">
        <v>100</v>
      </c>
      <c r="C108" s="30">
        <v>20.787208</v>
      </c>
      <c r="D108" s="30">
        <v>18.573186</v>
      </c>
      <c r="E108" s="30">
        <v>55.473554999999998</v>
      </c>
      <c r="F108" s="30">
        <v>14.760147999999999</v>
      </c>
      <c r="G108" s="30">
        <v>61.254612999999999</v>
      </c>
      <c r="H108" s="30">
        <v>1.845018</v>
      </c>
      <c r="I108" s="30">
        <v>13.653136999999999</v>
      </c>
      <c r="J108" s="30">
        <v>5.6580570000000003</v>
      </c>
    </row>
    <row r="109" spans="1:10" x14ac:dyDescent="0.2">
      <c r="A109" s="19" t="s">
        <v>393</v>
      </c>
      <c r="B109" s="20">
        <v>65</v>
      </c>
      <c r="C109" s="20">
        <v>10</v>
      </c>
      <c r="D109" s="20">
        <v>4</v>
      </c>
      <c r="E109" s="20">
        <v>22</v>
      </c>
      <c r="F109" s="20">
        <v>7</v>
      </c>
      <c r="G109" s="20">
        <v>28</v>
      </c>
      <c r="H109" s="20">
        <v>1</v>
      </c>
      <c r="I109" s="20">
        <v>22</v>
      </c>
      <c r="J109" s="20">
        <v>4</v>
      </c>
    </row>
    <row r="110" spans="1:10" x14ac:dyDescent="0.2">
      <c r="A110" s="21" t="s">
        <v>126</v>
      </c>
      <c r="B110" s="30">
        <v>100</v>
      </c>
      <c r="C110" s="30">
        <v>15.384615</v>
      </c>
      <c r="D110" s="30">
        <v>6.1538459999999997</v>
      </c>
      <c r="E110" s="30">
        <v>33.846153999999999</v>
      </c>
      <c r="F110" s="30">
        <v>10.769231</v>
      </c>
      <c r="G110" s="30">
        <v>43.076923000000001</v>
      </c>
      <c r="H110" s="30">
        <v>1.538462</v>
      </c>
      <c r="I110" s="30">
        <v>33.846153999999999</v>
      </c>
      <c r="J110" s="30">
        <v>6.1538459999999997</v>
      </c>
    </row>
    <row r="111" spans="1:10" x14ac:dyDescent="0.2">
      <c r="A111" s="19" t="s">
        <v>135</v>
      </c>
      <c r="B111" s="20">
        <v>83</v>
      </c>
      <c r="C111" s="20">
        <v>12</v>
      </c>
      <c r="D111" s="20">
        <v>11</v>
      </c>
      <c r="E111" s="20">
        <v>30</v>
      </c>
      <c r="F111" s="20">
        <v>10</v>
      </c>
      <c r="G111" s="20">
        <v>41</v>
      </c>
      <c r="H111" s="20">
        <v>0</v>
      </c>
      <c r="I111" s="20">
        <v>23</v>
      </c>
      <c r="J111" s="20">
        <v>6</v>
      </c>
    </row>
    <row r="112" spans="1:10" x14ac:dyDescent="0.2">
      <c r="A112" s="21" t="s">
        <v>126</v>
      </c>
      <c r="B112" s="30">
        <v>100</v>
      </c>
      <c r="C112" s="30">
        <v>14.457831000000001</v>
      </c>
      <c r="D112" s="30">
        <v>13.253012</v>
      </c>
      <c r="E112" s="30">
        <v>36.144578000000003</v>
      </c>
      <c r="F112" s="30">
        <v>12.048192999999999</v>
      </c>
      <c r="G112" s="30">
        <v>49.397590000000001</v>
      </c>
      <c r="H112" s="30">
        <v>0</v>
      </c>
      <c r="I112" s="30">
        <v>27.710843000000001</v>
      </c>
      <c r="J112" s="30">
        <v>7.2289159999999999</v>
      </c>
    </row>
    <row r="113" spans="1:10" x14ac:dyDescent="0.2">
      <c r="A113" s="19" t="s">
        <v>868</v>
      </c>
      <c r="B113" s="20">
        <v>39</v>
      </c>
      <c r="C113" s="20">
        <v>6</v>
      </c>
      <c r="D113" s="20">
        <v>5</v>
      </c>
      <c r="E113" s="20">
        <v>16</v>
      </c>
      <c r="F113" s="20">
        <v>5</v>
      </c>
      <c r="G113" s="20">
        <v>18</v>
      </c>
      <c r="H113" s="20">
        <v>0</v>
      </c>
      <c r="I113" s="20">
        <v>6</v>
      </c>
      <c r="J113" s="20">
        <v>4</v>
      </c>
    </row>
    <row r="114" spans="1:10" x14ac:dyDescent="0.2">
      <c r="A114" s="21" t="s">
        <v>126</v>
      </c>
      <c r="B114" s="30">
        <v>100</v>
      </c>
      <c r="C114" s="30">
        <v>15.384615</v>
      </c>
      <c r="D114" s="30">
        <v>12.820513</v>
      </c>
      <c r="E114" s="30">
        <v>41.025641</v>
      </c>
      <c r="F114" s="30">
        <v>12.820513</v>
      </c>
      <c r="G114" s="30">
        <v>46.153846000000001</v>
      </c>
      <c r="H114" s="30">
        <v>0</v>
      </c>
      <c r="I114" s="30">
        <v>15.384615</v>
      </c>
      <c r="J114" s="30">
        <v>10.256410000000001</v>
      </c>
    </row>
    <row r="115" spans="1:10" x14ac:dyDescent="0.2">
      <c r="A115" s="18" t="s">
        <v>136</v>
      </c>
      <c r="B115" s="17">
        <v>59</v>
      </c>
      <c r="C115" s="17">
        <v>16</v>
      </c>
      <c r="D115" s="17">
        <v>10</v>
      </c>
      <c r="E115" s="17">
        <v>29</v>
      </c>
      <c r="F115" s="17">
        <v>6</v>
      </c>
      <c r="G115" s="17">
        <v>31</v>
      </c>
      <c r="H115" s="17">
        <v>2</v>
      </c>
      <c r="I115" s="17">
        <v>12</v>
      </c>
      <c r="J115" s="17">
        <v>2</v>
      </c>
    </row>
    <row r="116" spans="1:10" x14ac:dyDescent="0.2">
      <c r="A116" s="21" t="s">
        <v>126</v>
      </c>
      <c r="B116" s="30">
        <v>100</v>
      </c>
      <c r="C116" s="30">
        <v>27.118644</v>
      </c>
      <c r="D116" s="30">
        <v>16.949152999999999</v>
      </c>
      <c r="E116" s="30">
        <v>49.152541999999997</v>
      </c>
      <c r="F116" s="30">
        <v>10.169492</v>
      </c>
      <c r="G116" s="30">
        <v>52.542372999999998</v>
      </c>
      <c r="H116" s="30">
        <v>3.389831</v>
      </c>
      <c r="I116" s="30">
        <v>20.338982999999999</v>
      </c>
      <c r="J116" s="30">
        <v>3.389831</v>
      </c>
    </row>
    <row r="117" spans="1:10" x14ac:dyDescent="0.2">
      <c r="A117" s="19" t="s">
        <v>134</v>
      </c>
      <c r="B117" s="20">
        <v>632</v>
      </c>
      <c r="C117" s="20">
        <v>145</v>
      </c>
      <c r="D117" s="20">
        <v>70</v>
      </c>
      <c r="E117" s="20">
        <v>363</v>
      </c>
      <c r="F117" s="20">
        <v>96</v>
      </c>
      <c r="G117" s="20">
        <v>392</v>
      </c>
      <c r="H117" s="20">
        <v>11</v>
      </c>
      <c r="I117" s="20">
        <v>72</v>
      </c>
      <c r="J117" s="20">
        <v>38</v>
      </c>
    </row>
    <row r="118" spans="1:10" x14ac:dyDescent="0.2">
      <c r="A118" s="21" t="s">
        <v>126</v>
      </c>
      <c r="B118" s="30">
        <v>100</v>
      </c>
      <c r="C118" s="30">
        <v>22.943038000000001</v>
      </c>
      <c r="D118" s="30">
        <v>11.075949</v>
      </c>
      <c r="E118" s="30">
        <v>57.436709</v>
      </c>
      <c r="F118" s="30">
        <v>15.189873</v>
      </c>
      <c r="G118" s="30">
        <v>62.025315999999997</v>
      </c>
      <c r="H118" s="30">
        <v>1.7405060000000001</v>
      </c>
      <c r="I118" s="30">
        <v>11.392405</v>
      </c>
      <c r="J118" s="30">
        <v>6.0126580000000001</v>
      </c>
    </row>
    <row r="119" spans="1:10" x14ac:dyDescent="0.2">
      <c r="A119" s="19" t="s">
        <v>393</v>
      </c>
      <c r="B119" s="20">
        <v>85</v>
      </c>
      <c r="C119" s="20">
        <v>13</v>
      </c>
      <c r="D119" s="20">
        <v>4</v>
      </c>
      <c r="E119" s="20">
        <v>49</v>
      </c>
      <c r="F119" s="20">
        <v>9</v>
      </c>
      <c r="G119" s="20">
        <v>43</v>
      </c>
      <c r="H119" s="20">
        <v>0</v>
      </c>
      <c r="I119" s="20">
        <v>14</v>
      </c>
      <c r="J119" s="20">
        <v>1</v>
      </c>
    </row>
    <row r="120" spans="1:10" x14ac:dyDescent="0.2">
      <c r="A120" s="21" t="s">
        <v>126</v>
      </c>
      <c r="B120" s="30">
        <v>100</v>
      </c>
      <c r="C120" s="30">
        <v>15.294117999999999</v>
      </c>
      <c r="D120" s="30">
        <v>4.7058819999999999</v>
      </c>
      <c r="E120" s="30">
        <v>57.647058999999999</v>
      </c>
      <c r="F120" s="30">
        <v>10.588234999999999</v>
      </c>
      <c r="G120" s="30">
        <v>50.588234999999997</v>
      </c>
      <c r="H120" s="30">
        <v>0</v>
      </c>
      <c r="I120" s="30">
        <v>16.470587999999999</v>
      </c>
      <c r="J120" s="30">
        <v>1.176471</v>
      </c>
    </row>
    <row r="121" spans="1:10" x14ac:dyDescent="0.2">
      <c r="A121" s="19" t="s">
        <v>135</v>
      </c>
      <c r="B121" s="20">
        <v>289</v>
      </c>
      <c r="C121" s="20">
        <v>39</v>
      </c>
      <c r="D121" s="20">
        <v>10</v>
      </c>
      <c r="E121" s="20">
        <v>108</v>
      </c>
      <c r="F121" s="20">
        <v>24</v>
      </c>
      <c r="G121" s="20">
        <v>134</v>
      </c>
      <c r="H121" s="20">
        <v>8</v>
      </c>
      <c r="I121" s="20">
        <v>82</v>
      </c>
      <c r="J121" s="20">
        <v>24</v>
      </c>
    </row>
    <row r="122" spans="1:10" x14ac:dyDescent="0.2">
      <c r="A122" s="21" t="s">
        <v>126</v>
      </c>
      <c r="B122" s="30">
        <v>100</v>
      </c>
      <c r="C122" s="30">
        <v>13.494809999999999</v>
      </c>
      <c r="D122" s="30">
        <v>3.4602080000000002</v>
      </c>
      <c r="E122" s="30">
        <v>37.370241999999998</v>
      </c>
      <c r="F122" s="30">
        <v>8.3044980000000006</v>
      </c>
      <c r="G122" s="30">
        <v>46.366782000000001</v>
      </c>
      <c r="H122" s="30">
        <v>2.7681659999999999</v>
      </c>
      <c r="I122" s="30">
        <v>28.373702000000002</v>
      </c>
      <c r="J122" s="30">
        <v>8.3044980000000006</v>
      </c>
    </row>
    <row r="123" spans="1:10" x14ac:dyDescent="0.2">
      <c r="A123" s="19" t="s">
        <v>868</v>
      </c>
      <c r="B123" s="20">
        <v>30</v>
      </c>
      <c r="C123" s="20">
        <v>5</v>
      </c>
      <c r="D123" s="20">
        <v>5</v>
      </c>
      <c r="E123" s="20">
        <v>11</v>
      </c>
      <c r="F123" s="20">
        <v>3</v>
      </c>
      <c r="G123" s="20">
        <v>12</v>
      </c>
      <c r="H123" s="20">
        <v>0</v>
      </c>
      <c r="I123" s="20">
        <v>8</v>
      </c>
      <c r="J123" s="20">
        <v>3</v>
      </c>
    </row>
    <row r="124" spans="1:10" x14ac:dyDescent="0.2">
      <c r="A124" s="21" t="s">
        <v>126</v>
      </c>
      <c r="B124" s="30">
        <v>100</v>
      </c>
      <c r="C124" s="30">
        <v>16.666667</v>
      </c>
      <c r="D124" s="30">
        <v>16.666667</v>
      </c>
      <c r="E124" s="30">
        <v>36.666666999999997</v>
      </c>
      <c r="F124" s="30">
        <v>10</v>
      </c>
      <c r="G124" s="30">
        <v>40</v>
      </c>
      <c r="H124" s="30">
        <v>0</v>
      </c>
      <c r="I124" s="30">
        <v>26.666667</v>
      </c>
      <c r="J124" s="30">
        <v>10</v>
      </c>
    </row>
    <row r="125" spans="1:10" x14ac:dyDescent="0.2">
      <c r="A125" s="18" t="s">
        <v>869</v>
      </c>
      <c r="B125" s="18"/>
      <c r="C125" s="18"/>
      <c r="D125" s="18"/>
      <c r="E125" s="18"/>
      <c r="F125" s="18"/>
      <c r="G125" s="18"/>
      <c r="H125" s="18"/>
      <c r="I125" s="18"/>
      <c r="J125" s="18"/>
    </row>
    <row r="126" spans="1:10" x14ac:dyDescent="0.2">
      <c r="A126" s="19" t="s">
        <v>870</v>
      </c>
      <c r="B126" s="20">
        <v>366</v>
      </c>
      <c r="C126" s="20">
        <v>60</v>
      </c>
      <c r="D126" s="20">
        <v>32</v>
      </c>
      <c r="E126" s="20">
        <v>152</v>
      </c>
      <c r="F126" s="20">
        <v>36</v>
      </c>
      <c r="G126" s="20">
        <v>145</v>
      </c>
      <c r="H126" s="20">
        <v>6</v>
      </c>
      <c r="I126" s="20">
        <v>93</v>
      </c>
      <c r="J126" s="20">
        <v>34</v>
      </c>
    </row>
    <row r="127" spans="1:10" x14ac:dyDescent="0.2">
      <c r="A127" s="21" t="s">
        <v>126</v>
      </c>
      <c r="B127" s="30">
        <v>100</v>
      </c>
      <c r="C127" s="30">
        <v>16.393443000000001</v>
      </c>
      <c r="D127" s="30">
        <v>8.743169</v>
      </c>
      <c r="E127" s="30">
        <v>41.530054999999997</v>
      </c>
      <c r="F127" s="30">
        <v>9.8360660000000006</v>
      </c>
      <c r="G127" s="30">
        <v>39.617486</v>
      </c>
      <c r="H127" s="30">
        <v>1.6393439999999999</v>
      </c>
      <c r="I127" s="30">
        <v>25.409835999999999</v>
      </c>
      <c r="J127" s="30">
        <v>9.2896169999999998</v>
      </c>
    </row>
    <row r="128" spans="1:10" x14ac:dyDescent="0.2">
      <c r="A128" s="19" t="s">
        <v>871</v>
      </c>
      <c r="B128" s="20">
        <v>1212</v>
      </c>
      <c r="C128" s="20">
        <v>268</v>
      </c>
      <c r="D128" s="20">
        <v>191</v>
      </c>
      <c r="E128" s="20">
        <v>687</v>
      </c>
      <c r="F128" s="20">
        <v>181</v>
      </c>
      <c r="G128" s="20">
        <v>764</v>
      </c>
      <c r="H128" s="20">
        <v>23</v>
      </c>
      <c r="I128" s="20">
        <v>154</v>
      </c>
      <c r="J128" s="20">
        <v>65</v>
      </c>
    </row>
    <row r="129" spans="1:10" x14ac:dyDescent="0.2">
      <c r="A129" s="21" t="s">
        <v>126</v>
      </c>
      <c r="B129" s="30">
        <v>100</v>
      </c>
      <c r="C129" s="30">
        <v>22.112210999999999</v>
      </c>
      <c r="D129" s="30">
        <v>15.759076</v>
      </c>
      <c r="E129" s="30">
        <v>56.683168000000002</v>
      </c>
      <c r="F129" s="30">
        <v>14.933992999999999</v>
      </c>
      <c r="G129" s="30">
        <v>63.036304000000001</v>
      </c>
      <c r="H129" s="30">
        <v>1.8976900000000001</v>
      </c>
      <c r="I129" s="30">
        <v>12.706270999999999</v>
      </c>
      <c r="J129" s="30">
        <v>5.3630360000000001</v>
      </c>
    </row>
    <row r="130" spans="1:10" x14ac:dyDescent="0.2">
      <c r="A130" s="19" t="s">
        <v>137</v>
      </c>
      <c r="B130" s="20">
        <v>112</v>
      </c>
      <c r="C130" s="20">
        <v>39</v>
      </c>
      <c r="D130" s="20">
        <v>18</v>
      </c>
      <c r="E130" s="20">
        <v>63</v>
      </c>
      <c r="F130" s="20">
        <v>24</v>
      </c>
      <c r="G130" s="20">
        <v>73</v>
      </c>
      <c r="H130" s="20">
        <v>2</v>
      </c>
      <c r="I130" s="20">
        <v>16</v>
      </c>
      <c r="J130" s="20">
        <v>5</v>
      </c>
    </row>
    <row r="131" spans="1:10" x14ac:dyDescent="0.2">
      <c r="A131" s="21" t="s">
        <v>126</v>
      </c>
      <c r="B131" s="30">
        <v>100</v>
      </c>
      <c r="C131" s="30">
        <v>34.821429000000002</v>
      </c>
      <c r="D131" s="30">
        <v>16.071428999999998</v>
      </c>
      <c r="E131" s="30">
        <v>56.25</v>
      </c>
      <c r="F131" s="30">
        <v>21.428571000000002</v>
      </c>
      <c r="G131" s="30">
        <v>65.178571000000005</v>
      </c>
      <c r="H131" s="30">
        <v>1.785714</v>
      </c>
      <c r="I131" s="30">
        <v>14.285714</v>
      </c>
      <c r="J131" s="30">
        <v>4.4642860000000004</v>
      </c>
    </row>
    <row r="132" spans="1:10" x14ac:dyDescent="0.2">
      <c r="A132" s="19" t="s">
        <v>138</v>
      </c>
      <c r="B132" s="20">
        <v>673</v>
      </c>
      <c r="C132" s="20">
        <v>116</v>
      </c>
      <c r="D132" s="20">
        <v>73</v>
      </c>
      <c r="E132" s="20">
        <v>340</v>
      </c>
      <c r="F132" s="20">
        <v>92</v>
      </c>
      <c r="G132" s="20">
        <v>395</v>
      </c>
      <c r="H132" s="20">
        <v>11</v>
      </c>
      <c r="I132" s="20">
        <v>121</v>
      </c>
      <c r="J132" s="20">
        <v>37</v>
      </c>
    </row>
    <row r="133" spans="1:10" x14ac:dyDescent="0.2">
      <c r="A133" s="21" t="s">
        <v>126</v>
      </c>
      <c r="B133" s="30">
        <v>100</v>
      </c>
      <c r="C133" s="30">
        <v>17.236256000000001</v>
      </c>
      <c r="D133" s="30">
        <v>10.846954</v>
      </c>
      <c r="E133" s="30">
        <v>50.520059000000003</v>
      </c>
      <c r="F133" s="30">
        <v>13.670133999999999</v>
      </c>
      <c r="G133" s="30">
        <v>58.692422000000001</v>
      </c>
      <c r="H133" s="30">
        <v>1.6344730000000001</v>
      </c>
      <c r="I133" s="30">
        <v>17.979198</v>
      </c>
      <c r="J133" s="30">
        <v>5.4977710000000002</v>
      </c>
    </row>
    <row r="134" spans="1:10" x14ac:dyDescent="0.2">
      <c r="A134" s="19" t="s">
        <v>872</v>
      </c>
      <c r="B134" s="20">
        <v>75</v>
      </c>
      <c r="C134" s="20">
        <v>10</v>
      </c>
      <c r="D134" s="20">
        <v>9</v>
      </c>
      <c r="E134" s="20">
        <v>35</v>
      </c>
      <c r="F134" s="20">
        <v>6</v>
      </c>
      <c r="G134" s="20">
        <v>43</v>
      </c>
      <c r="H134" s="20">
        <v>3</v>
      </c>
      <c r="I134" s="20">
        <v>18</v>
      </c>
      <c r="J134" s="20">
        <v>3</v>
      </c>
    </row>
    <row r="135" spans="1:10" x14ac:dyDescent="0.2">
      <c r="A135" s="21" t="s">
        <v>126</v>
      </c>
      <c r="B135" s="30">
        <v>100</v>
      </c>
      <c r="C135" s="30">
        <v>13.333333</v>
      </c>
      <c r="D135" s="30">
        <v>12</v>
      </c>
      <c r="E135" s="30">
        <v>46.666666999999997</v>
      </c>
      <c r="F135" s="30">
        <v>8</v>
      </c>
      <c r="G135" s="30">
        <v>57.333333000000003</v>
      </c>
      <c r="H135" s="30">
        <v>4</v>
      </c>
      <c r="I135" s="30">
        <v>24</v>
      </c>
      <c r="J135" s="30">
        <v>4</v>
      </c>
    </row>
    <row r="136" spans="1:10" x14ac:dyDescent="0.2">
      <c r="A136" s="19" t="s">
        <v>873</v>
      </c>
      <c r="B136" s="20">
        <v>178</v>
      </c>
      <c r="C136" s="20">
        <v>35</v>
      </c>
      <c r="D136" s="20">
        <v>33</v>
      </c>
      <c r="E136" s="20">
        <v>81</v>
      </c>
      <c r="F136" s="20">
        <v>22</v>
      </c>
      <c r="G136" s="20">
        <v>87</v>
      </c>
      <c r="H136" s="20">
        <v>0</v>
      </c>
      <c r="I136" s="20">
        <v>29</v>
      </c>
      <c r="J136" s="20">
        <v>18</v>
      </c>
    </row>
    <row r="137" spans="1:10" x14ac:dyDescent="0.2">
      <c r="A137" s="21" t="s">
        <v>126</v>
      </c>
      <c r="B137" s="30">
        <v>100</v>
      </c>
      <c r="C137" s="30">
        <v>19.662921000000001</v>
      </c>
      <c r="D137" s="30">
        <v>18.539325999999999</v>
      </c>
      <c r="E137" s="30">
        <v>45.505617999999998</v>
      </c>
      <c r="F137" s="30">
        <v>12.359551</v>
      </c>
      <c r="G137" s="30">
        <v>48.876404000000001</v>
      </c>
      <c r="H137" s="30">
        <v>0</v>
      </c>
      <c r="I137" s="30">
        <v>16.292134999999998</v>
      </c>
      <c r="J137" s="30">
        <v>10.112360000000001</v>
      </c>
    </row>
    <row r="138" spans="1:10" x14ac:dyDescent="0.2">
      <c r="A138" s="19" t="s">
        <v>1441</v>
      </c>
      <c r="B138" s="20">
        <v>1644</v>
      </c>
      <c r="C138" s="20">
        <v>337</v>
      </c>
      <c r="D138" s="20">
        <v>220</v>
      </c>
      <c r="E138" s="20">
        <v>877</v>
      </c>
      <c r="F138" s="20">
        <v>233</v>
      </c>
      <c r="G138" s="20">
        <v>994</v>
      </c>
      <c r="H138" s="20">
        <v>35</v>
      </c>
      <c r="I138" s="20">
        <v>254</v>
      </c>
      <c r="J138" s="20">
        <v>88</v>
      </c>
    </row>
    <row r="139" spans="1:10" x14ac:dyDescent="0.2">
      <c r="A139" s="21" t="s">
        <v>126</v>
      </c>
      <c r="B139" s="30">
        <v>100</v>
      </c>
      <c r="C139" s="30">
        <v>20.498783</v>
      </c>
      <c r="D139" s="30">
        <v>13.381995</v>
      </c>
      <c r="E139" s="30">
        <v>53.345498999999997</v>
      </c>
      <c r="F139" s="30">
        <v>14.172749</v>
      </c>
      <c r="G139" s="30">
        <v>60.462287000000003</v>
      </c>
      <c r="H139" s="30">
        <v>2.1289539999999998</v>
      </c>
      <c r="I139" s="30">
        <v>15.450122</v>
      </c>
      <c r="J139" s="30">
        <v>5.3527979999999999</v>
      </c>
    </row>
    <row r="140" spans="1:10" x14ac:dyDescent="0.2">
      <c r="A140" s="18" t="s">
        <v>874</v>
      </c>
      <c r="B140" s="18"/>
      <c r="C140" s="18"/>
      <c r="D140" s="18"/>
      <c r="E140" s="18"/>
      <c r="F140" s="18"/>
      <c r="G140" s="18"/>
      <c r="H140" s="18"/>
      <c r="I140" s="18"/>
      <c r="J140" s="18"/>
    </row>
    <row r="141" spans="1:10" x14ac:dyDescent="0.2">
      <c r="A141" s="21" t="s">
        <v>875</v>
      </c>
      <c r="B141" s="34">
        <v>366</v>
      </c>
      <c r="C141" s="34">
        <v>60</v>
      </c>
      <c r="D141" s="34">
        <v>32</v>
      </c>
      <c r="E141" s="34">
        <v>152</v>
      </c>
      <c r="F141" s="34">
        <v>36</v>
      </c>
      <c r="G141" s="34">
        <v>145</v>
      </c>
      <c r="H141" s="34">
        <v>6</v>
      </c>
      <c r="I141" s="34">
        <v>93</v>
      </c>
      <c r="J141" s="34">
        <v>34</v>
      </c>
    </row>
    <row r="142" spans="1:10" x14ac:dyDescent="0.2">
      <c r="A142" s="21" t="s">
        <v>126</v>
      </c>
      <c r="B142" s="30">
        <v>100</v>
      </c>
      <c r="C142" s="30">
        <v>16.393443000000001</v>
      </c>
      <c r="D142" s="30">
        <v>8.743169</v>
      </c>
      <c r="E142" s="30">
        <v>41.530054999999997</v>
      </c>
      <c r="F142" s="30">
        <v>9.8360660000000006</v>
      </c>
      <c r="G142" s="30">
        <v>39.617486</v>
      </c>
      <c r="H142" s="30">
        <v>1.6393439999999999</v>
      </c>
      <c r="I142" s="30">
        <v>25.409835999999999</v>
      </c>
      <c r="J142" s="30">
        <v>9.2896169999999998</v>
      </c>
    </row>
    <row r="143" spans="1:10" x14ac:dyDescent="0.2">
      <c r="A143" s="21" t="s">
        <v>876</v>
      </c>
      <c r="B143" s="34">
        <v>954</v>
      </c>
      <c r="C143" s="34">
        <v>204</v>
      </c>
      <c r="D143" s="34">
        <v>135</v>
      </c>
      <c r="E143" s="34">
        <v>509</v>
      </c>
      <c r="F143" s="34">
        <v>131</v>
      </c>
      <c r="G143" s="34">
        <v>579</v>
      </c>
      <c r="H143" s="34">
        <v>21</v>
      </c>
      <c r="I143" s="34">
        <v>141</v>
      </c>
      <c r="J143" s="34">
        <v>54</v>
      </c>
    </row>
    <row r="144" spans="1:10" x14ac:dyDescent="0.2">
      <c r="A144" s="21" t="s">
        <v>126</v>
      </c>
      <c r="B144" s="30">
        <v>100</v>
      </c>
      <c r="C144" s="30">
        <v>21.383648000000001</v>
      </c>
      <c r="D144" s="30">
        <v>14.150943</v>
      </c>
      <c r="E144" s="30">
        <v>53.354298</v>
      </c>
      <c r="F144" s="30">
        <v>13.731655999999999</v>
      </c>
      <c r="G144" s="30">
        <v>60.691823999999997</v>
      </c>
      <c r="H144" s="30">
        <v>2.2012580000000002</v>
      </c>
      <c r="I144" s="30">
        <v>14.779874</v>
      </c>
      <c r="J144" s="30">
        <v>5.6603770000000004</v>
      </c>
    </row>
    <row r="145" spans="1:10" x14ac:dyDescent="0.2">
      <c r="A145" s="19" t="s">
        <v>877</v>
      </c>
      <c r="B145" s="20">
        <v>345</v>
      </c>
      <c r="C145" s="20">
        <v>66</v>
      </c>
      <c r="D145" s="20">
        <v>46</v>
      </c>
      <c r="E145" s="20">
        <v>187</v>
      </c>
      <c r="F145" s="20">
        <v>49</v>
      </c>
      <c r="G145" s="20">
        <v>196</v>
      </c>
      <c r="H145" s="20">
        <v>7</v>
      </c>
      <c r="I145" s="20">
        <v>55</v>
      </c>
      <c r="J145" s="20">
        <v>20</v>
      </c>
    </row>
    <row r="146" spans="1:10" x14ac:dyDescent="0.2">
      <c r="A146" s="21" t="s">
        <v>126</v>
      </c>
      <c r="B146" s="30">
        <v>100</v>
      </c>
      <c r="C146" s="30">
        <v>19.130434999999999</v>
      </c>
      <c r="D146" s="30">
        <v>13.333333</v>
      </c>
      <c r="E146" s="30">
        <v>54.202899000000002</v>
      </c>
      <c r="F146" s="30">
        <v>14.202899</v>
      </c>
      <c r="G146" s="30">
        <v>56.811593999999999</v>
      </c>
      <c r="H146" s="30">
        <v>2.0289860000000002</v>
      </c>
      <c r="I146" s="30">
        <v>15.942029</v>
      </c>
      <c r="J146" s="30">
        <v>5.7971009999999996</v>
      </c>
    </row>
    <row r="147" spans="1:10" x14ac:dyDescent="0.2">
      <c r="A147" s="19" t="s">
        <v>878</v>
      </c>
      <c r="B147" s="20">
        <v>141</v>
      </c>
      <c r="C147" s="20">
        <v>26</v>
      </c>
      <c r="D147" s="20">
        <v>16</v>
      </c>
      <c r="E147" s="20">
        <v>76</v>
      </c>
      <c r="F147" s="20">
        <v>22</v>
      </c>
      <c r="G147" s="20">
        <v>87</v>
      </c>
      <c r="H147" s="20">
        <v>2</v>
      </c>
      <c r="I147" s="20">
        <v>29</v>
      </c>
      <c r="J147" s="20">
        <v>2</v>
      </c>
    </row>
    <row r="148" spans="1:10" x14ac:dyDescent="0.2">
      <c r="A148" s="21" t="s">
        <v>126</v>
      </c>
      <c r="B148" s="30">
        <v>100</v>
      </c>
      <c r="C148" s="30">
        <v>18.439716000000001</v>
      </c>
      <c r="D148" s="30">
        <v>11.347518000000001</v>
      </c>
      <c r="E148" s="30">
        <v>53.900708999999999</v>
      </c>
      <c r="F148" s="30">
        <v>15.602836999999999</v>
      </c>
      <c r="G148" s="30">
        <v>61.702128000000002</v>
      </c>
      <c r="H148" s="30">
        <v>1.4184399999999999</v>
      </c>
      <c r="I148" s="30">
        <v>20.567375999999999</v>
      </c>
      <c r="J148" s="30">
        <v>1.4184399999999999</v>
      </c>
    </row>
    <row r="149" spans="1:10" x14ac:dyDescent="0.2">
      <c r="A149" s="19" t="s">
        <v>879</v>
      </c>
      <c r="B149" s="20">
        <v>56</v>
      </c>
      <c r="C149" s="20">
        <v>10</v>
      </c>
      <c r="D149" s="20">
        <v>8</v>
      </c>
      <c r="E149" s="20">
        <v>29</v>
      </c>
      <c r="F149" s="20">
        <v>5</v>
      </c>
      <c r="G149" s="20">
        <v>36</v>
      </c>
      <c r="H149" s="20">
        <v>0</v>
      </c>
      <c r="I149" s="20">
        <v>9</v>
      </c>
      <c r="J149" s="20">
        <v>4</v>
      </c>
    </row>
    <row r="150" spans="1:10" x14ac:dyDescent="0.2">
      <c r="A150" s="21" t="s">
        <v>126</v>
      </c>
      <c r="B150" s="30">
        <v>100</v>
      </c>
      <c r="C150" s="30">
        <v>17.857143000000001</v>
      </c>
      <c r="D150" s="30">
        <v>14.285714</v>
      </c>
      <c r="E150" s="30">
        <v>51.785713999999999</v>
      </c>
      <c r="F150" s="30">
        <v>8.9285709999999998</v>
      </c>
      <c r="G150" s="30">
        <v>64.285713999999999</v>
      </c>
      <c r="H150" s="30">
        <v>0</v>
      </c>
      <c r="I150" s="30">
        <v>16.071428999999998</v>
      </c>
      <c r="J150" s="30">
        <v>7.1428570000000002</v>
      </c>
    </row>
    <row r="151" spans="1:10" x14ac:dyDescent="0.2">
      <c r="A151" s="19" t="s">
        <v>880</v>
      </c>
      <c r="B151" s="20">
        <v>48</v>
      </c>
      <c r="C151" s="20">
        <v>12</v>
      </c>
      <c r="D151" s="20">
        <v>6</v>
      </c>
      <c r="E151" s="20">
        <v>28</v>
      </c>
      <c r="F151" s="20">
        <v>9</v>
      </c>
      <c r="G151" s="20">
        <v>30</v>
      </c>
      <c r="H151" s="20">
        <v>1</v>
      </c>
      <c r="I151" s="20">
        <v>5</v>
      </c>
      <c r="J151" s="20">
        <v>4</v>
      </c>
    </row>
    <row r="152" spans="1:10" x14ac:dyDescent="0.2">
      <c r="A152" s="21" t="s">
        <v>126</v>
      </c>
      <c r="B152" s="30">
        <v>100</v>
      </c>
      <c r="C152" s="30">
        <v>25</v>
      </c>
      <c r="D152" s="30">
        <v>12.5</v>
      </c>
      <c r="E152" s="30">
        <v>58.333333000000003</v>
      </c>
      <c r="F152" s="30">
        <v>18.75</v>
      </c>
      <c r="G152" s="30">
        <v>62.5</v>
      </c>
      <c r="H152" s="30">
        <v>2.0833330000000001</v>
      </c>
      <c r="I152" s="30">
        <v>10.416667</v>
      </c>
      <c r="J152" s="30">
        <v>8.3333329999999997</v>
      </c>
    </row>
    <row r="153" spans="1:10" x14ac:dyDescent="0.2">
      <c r="A153" s="19" t="s">
        <v>881</v>
      </c>
      <c r="B153" s="20">
        <v>20</v>
      </c>
      <c r="C153" s="20">
        <v>7</v>
      </c>
      <c r="D153" s="20">
        <v>0</v>
      </c>
      <c r="E153" s="20">
        <v>12</v>
      </c>
      <c r="F153" s="20">
        <v>2</v>
      </c>
      <c r="G153" s="20">
        <v>14</v>
      </c>
      <c r="H153" s="20">
        <v>0</v>
      </c>
      <c r="I153" s="20">
        <v>1</v>
      </c>
      <c r="J153" s="20">
        <v>0</v>
      </c>
    </row>
    <row r="154" spans="1:10" x14ac:dyDescent="0.2">
      <c r="A154" s="21" t="s">
        <v>126</v>
      </c>
      <c r="B154" s="30">
        <v>100</v>
      </c>
      <c r="C154" s="30">
        <v>35</v>
      </c>
      <c r="D154" s="30">
        <v>0</v>
      </c>
      <c r="E154" s="30">
        <v>60</v>
      </c>
      <c r="F154" s="30">
        <v>10</v>
      </c>
      <c r="G154" s="30">
        <v>70</v>
      </c>
      <c r="H154" s="30">
        <v>0</v>
      </c>
      <c r="I154" s="30">
        <v>5</v>
      </c>
      <c r="J154" s="30">
        <v>0</v>
      </c>
    </row>
    <row r="155" spans="1:10" x14ac:dyDescent="0.2">
      <c r="A155" s="19" t="s">
        <v>882</v>
      </c>
      <c r="B155" s="20">
        <v>4</v>
      </c>
      <c r="C155" s="20">
        <v>0</v>
      </c>
      <c r="D155" s="20">
        <v>1</v>
      </c>
      <c r="E155" s="20">
        <v>1</v>
      </c>
      <c r="F155" s="20">
        <v>0</v>
      </c>
      <c r="G155" s="20">
        <v>3</v>
      </c>
      <c r="H155" s="20">
        <v>0</v>
      </c>
      <c r="I155" s="20">
        <v>1</v>
      </c>
      <c r="J155" s="20">
        <v>0</v>
      </c>
    </row>
    <row r="156" spans="1:10" x14ac:dyDescent="0.2">
      <c r="A156" s="21" t="s">
        <v>126</v>
      </c>
      <c r="B156" s="30">
        <v>100</v>
      </c>
      <c r="C156" s="30">
        <v>0</v>
      </c>
      <c r="D156" s="30">
        <v>25</v>
      </c>
      <c r="E156" s="30">
        <v>25</v>
      </c>
      <c r="F156" s="30">
        <v>0</v>
      </c>
      <c r="G156" s="30">
        <v>75</v>
      </c>
      <c r="H156" s="30">
        <v>0</v>
      </c>
      <c r="I156" s="30">
        <v>25</v>
      </c>
      <c r="J156" s="30">
        <v>0</v>
      </c>
    </row>
    <row r="157" spans="1:10" x14ac:dyDescent="0.2">
      <c r="A157" s="19" t="s">
        <v>883</v>
      </c>
      <c r="B157" s="20">
        <v>2</v>
      </c>
      <c r="C157" s="20">
        <v>0</v>
      </c>
      <c r="D157" s="20">
        <v>0</v>
      </c>
      <c r="E157" s="20">
        <v>1</v>
      </c>
      <c r="F157" s="20">
        <v>0</v>
      </c>
      <c r="G157" s="20">
        <v>1</v>
      </c>
      <c r="H157" s="20">
        <v>0</v>
      </c>
      <c r="I157" s="20">
        <v>1</v>
      </c>
      <c r="J157" s="20">
        <v>0</v>
      </c>
    </row>
    <row r="158" spans="1:10" x14ac:dyDescent="0.2">
      <c r="A158" s="21" t="s">
        <v>126</v>
      </c>
      <c r="B158" s="30">
        <v>100</v>
      </c>
      <c r="C158" s="30">
        <v>0</v>
      </c>
      <c r="D158" s="30">
        <v>0</v>
      </c>
      <c r="E158" s="30">
        <v>50</v>
      </c>
      <c r="F158" s="30">
        <v>0</v>
      </c>
      <c r="G158" s="30">
        <v>50</v>
      </c>
      <c r="H158" s="30">
        <v>0</v>
      </c>
      <c r="I158" s="30">
        <v>50</v>
      </c>
      <c r="J158" s="30">
        <v>0</v>
      </c>
    </row>
    <row r="159" spans="1:10" x14ac:dyDescent="0.2">
      <c r="A159" s="19" t="s">
        <v>884</v>
      </c>
      <c r="B159" s="20">
        <v>2</v>
      </c>
      <c r="C159" s="20">
        <v>1</v>
      </c>
      <c r="D159" s="20">
        <v>1</v>
      </c>
      <c r="E159" s="20">
        <v>2</v>
      </c>
      <c r="F159" s="20">
        <v>0</v>
      </c>
      <c r="G159" s="20">
        <v>2</v>
      </c>
      <c r="H159" s="20">
        <v>0</v>
      </c>
      <c r="I159" s="20">
        <v>0</v>
      </c>
      <c r="J159" s="20">
        <v>0</v>
      </c>
    </row>
    <row r="160" spans="1:10" x14ac:dyDescent="0.2">
      <c r="A160" s="21" t="s">
        <v>126</v>
      </c>
      <c r="B160" s="30">
        <v>100</v>
      </c>
      <c r="C160" s="30">
        <v>50</v>
      </c>
      <c r="D160" s="30">
        <v>50</v>
      </c>
      <c r="E160" s="30">
        <v>100</v>
      </c>
      <c r="F160" s="30">
        <v>0</v>
      </c>
      <c r="G160" s="30">
        <v>100</v>
      </c>
      <c r="H160" s="30">
        <v>0</v>
      </c>
      <c r="I160" s="30">
        <v>0</v>
      </c>
      <c r="J160" s="30">
        <v>0</v>
      </c>
    </row>
    <row r="161" spans="1:10" x14ac:dyDescent="0.2">
      <c r="A161" s="19" t="s">
        <v>873</v>
      </c>
      <c r="B161" s="20">
        <v>250</v>
      </c>
      <c r="C161" s="20">
        <v>46</v>
      </c>
      <c r="D161" s="20">
        <v>40</v>
      </c>
      <c r="E161" s="20">
        <v>113</v>
      </c>
      <c r="F161" s="20">
        <v>37</v>
      </c>
      <c r="G161" s="20">
        <v>133</v>
      </c>
      <c r="H161" s="20">
        <v>4</v>
      </c>
      <c r="I161" s="20">
        <v>41</v>
      </c>
      <c r="J161" s="20">
        <v>22</v>
      </c>
    </row>
    <row r="162" spans="1:10" x14ac:dyDescent="0.2">
      <c r="A162" s="21" t="s">
        <v>126</v>
      </c>
      <c r="B162" s="30">
        <v>100</v>
      </c>
      <c r="C162" s="30">
        <v>18.399999999999999</v>
      </c>
      <c r="D162" s="30">
        <v>16</v>
      </c>
      <c r="E162" s="30">
        <v>45.2</v>
      </c>
      <c r="F162" s="30">
        <v>14.8</v>
      </c>
      <c r="G162" s="30">
        <v>53.2</v>
      </c>
      <c r="H162" s="30">
        <v>1.6</v>
      </c>
      <c r="I162" s="30">
        <v>16.399999999999999</v>
      </c>
      <c r="J162" s="30">
        <v>8.8000000000000007</v>
      </c>
    </row>
    <row r="163" spans="1:10" x14ac:dyDescent="0.2">
      <c r="A163" s="18" t="s">
        <v>885</v>
      </c>
      <c r="B163" s="18"/>
      <c r="C163" s="18"/>
      <c r="D163" s="18"/>
      <c r="E163" s="18"/>
      <c r="F163" s="18"/>
      <c r="G163" s="18"/>
      <c r="H163" s="18"/>
      <c r="I163" s="18"/>
      <c r="J163" s="18"/>
    </row>
    <row r="164" spans="1:10" x14ac:dyDescent="0.2">
      <c r="A164" s="19" t="s">
        <v>886</v>
      </c>
      <c r="B164" s="20">
        <v>1712</v>
      </c>
      <c r="C164" s="20">
        <v>348</v>
      </c>
      <c r="D164" s="20">
        <v>218</v>
      </c>
      <c r="E164" s="20">
        <v>893</v>
      </c>
      <c r="F164" s="20">
        <v>242</v>
      </c>
      <c r="G164" s="20">
        <v>1009</v>
      </c>
      <c r="H164" s="20">
        <v>32</v>
      </c>
      <c r="I164" s="20">
        <v>275</v>
      </c>
      <c r="J164" s="20">
        <v>101</v>
      </c>
    </row>
    <row r="165" spans="1:10" x14ac:dyDescent="0.2">
      <c r="A165" s="21" t="s">
        <v>126</v>
      </c>
      <c r="B165" s="30">
        <v>100</v>
      </c>
      <c r="C165" s="30">
        <v>20.327103000000001</v>
      </c>
      <c r="D165" s="30">
        <v>12.733644999999999</v>
      </c>
      <c r="E165" s="30">
        <v>52.161214999999999</v>
      </c>
      <c r="F165" s="30">
        <v>14.135514000000001</v>
      </c>
      <c r="G165" s="30">
        <v>58.936915999999997</v>
      </c>
      <c r="H165" s="30">
        <v>1.869159</v>
      </c>
      <c r="I165" s="30">
        <v>16.063084</v>
      </c>
      <c r="J165" s="30">
        <v>5.8995329999999999</v>
      </c>
    </row>
    <row r="166" spans="1:10" x14ac:dyDescent="0.2">
      <c r="A166" s="19" t="s">
        <v>139</v>
      </c>
      <c r="B166" s="20">
        <v>76</v>
      </c>
      <c r="C166" s="20">
        <v>20</v>
      </c>
      <c r="D166" s="20">
        <v>17</v>
      </c>
      <c r="E166" s="20">
        <v>40</v>
      </c>
      <c r="F166" s="20">
        <v>11</v>
      </c>
      <c r="G166" s="20">
        <v>44</v>
      </c>
      <c r="H166" s="20">
        <v>0</v>
      </c>
      <c r="I166" s="20">
        <v>12</v>
      </c>
      <c r="J166" s="20">
        <v>5</v>
      </c>
    </row>
    <row r="167" spans="1:10" x14ac:dyDescent="0.2">
      <c r="A167" s="21" t="s">
        <v>126</v>
      </c>
      <c r="B167" s="30">
        <v>100</v>
      </c>
      <c r="C167" s="30">
        <v>26.315788999999999</v>
      </c>
      <c r="D167" s="30">
        <v>22.368421000000001</v>
      </c>
      <c r="E167" s="30">
        <v>52.631579000000002</v>
      </c>
      <c r="F167" s="30">
        <v>14.473684</v>
      </c>
      <c r="G167" s="30">
        <v>57.894736999999999</v>
      </c>
      <c r="H167" s="30">
        <v>0</v>
      </c>
      <c r="I167" s="30">
        <v>15.789474</v>
      </c>
      <c r="J167" s="30">
        <v>6.5789470000000003</v>
      </c>
    </row>
    <row r="168" spans="1:10" x14ac:dyDescent="0.2">
      <c r="A168" s="19" t="s">
        <v>887</v>
      </c>
      <c r="B168" s="20">
        <v>59</v>
      </c>
      <c r="C168" s="20">
        <v>6</v>
      </c>
      <c r="D168" s="20">
        <v>9</v>
      </c>
      <c r="E168" s="20">
        <v>27</v>
      </c>
      <c r="F168" s="20">
        <v>9</v>
      </c>
      <c r="G168" s="20">
        <v>32</v>
      </c>
      <c r="H168" s="20">
        <v>1</v>
      </c>
      <c r="I168" s="20">
        <v>15</v>
      </c>
      <c r="J168" s="20">
        <v>4</v>
      </c>
    </row>
    <row r="169" spans="1:10" x14ac:dyDescent="0.2">
      <c r="A169" s="21" t="s">
        <v>126</v>
      </c>
      <c r="B169" s="30">
        <v>100</v>
      </c>
      <c r="C169" s="30">
        <v>10.169492</v>
      </c>
      <c r="D169" s="30">
        <v>15.254237</v>
      </c>
      <c r="E169" s="30">
        <v>45.762712000000001</v>
      </c>
      <c r="F169" s="30">
        <v>15.254237</v>
      </c>
      <c r="G169" s="30">
        <v>54.237287999999999</v>
      </c>
      <c r="H169" s="30">
        <v>1.6949149999999999</v>
      </c>
      <c r="I169" s="30">
        <v>25.423729000000002</v>
      </c>
      <c r="J169" s="30">
        <v>6.7796609999999999</v>
      </c>
    </row>
    <row r="170" spans="1:10" x14ac:dyDescent="0.2">
      <c r="A170" s="19" t="s">
        <v>140</v>
      </c>
      <c r="B170" s="20">
        <v>194</v>
      </c>
      <c r="C170" s="20">
        <v>30</v>
      </c>
      <c r="D170" s="20">
        <v>19</v>
      </c>
      <c r="E170" s="20">
        <v>92</v>
      </c>
      <c r="F170" s="20">
        <v>16</v>
      </c>
      <c r="G170" s="20">
        <v>78</v>
      </c>
      <c r="H170" s="20">
        <v>3</v>
      </c>
      <c r="I170" s="20">
        <v>47</v>
      </c>
      <c r="J170" s="20">
        <v>15</v>
      </c>
    </row>
    <row r="171" spans="1:10" x14ac:dyDescent="0.2">
      <c r="A171" s="21" t="s">
        <v>126</v>
      </c>
      <c r="B171" s="30">
        <v>100</v>
      </c>
      <c r="C171" s="30">
        <v>15.463918</v>
      </c>
      <c r="D171" s="30">
        <v>9.7938139999999994</v>
      </c>
      <c r="E171" s="30">
        <v>47.42268</v>
      </c>
      <c r="F171" s="30">
        <v>8.2474229999999995</v>
      </c>
      <c r="G171" s="30">
        <v>40.206186000000002</v>
      </c>
      <c r="H171" s="30">
        <v>1.546392</v>
      </c>
      <c r="I171" s="30">
        <v>24.226804000000001</v>
      </c>
      <c r="J171" s="30">
        <v>7.7319589999999998</v>
      </c>
    </row>
    <row r="172" spans="1:10" x14ac:dyDescent="0.2">
      <c r="A172" s="19" t="s">
        <v>141</v>
      </c>
      <c r="B172" s="20">
        <v>16</v>
      </c>
      <c r="C172" s="20">
        <v>2</v>
      </c>
      <c r="D172" s="20">
        <v>0</v>
      </c>
      <c r="E172" s="20">
        <v>9</v>
      </c>
      <c r="F172" s="20">
        <v>1</v>
      </c>
      <c r="G172" s="20">
        <v>10</v>
      </c>
      <c r="H172" s="20">
        <v>0</v>
      </c>
      <c r="I172" s="20">
        <v>2</v>
      </c>
      <c r="J172" s="20">
        <v>2</v>
      </c>
    </row>
    <row r="173" spans="1:10" x14ac:dyDescent="0.2">
      <c r="A173" s="21" t="s">
        <v>126</v>
      </c>
      <c r="B173" s="30">
        <v>100</v>
      </c>
      <c r="C173" s="30">
        <v>12.5</v>
      </c>
      <c r="D173" s="30">
        <v>0</v>
      </c>
      <c r="E173" s="30">
        <v>56.25</v>
      </c>
      <c r="F173" s="30">
        <v>6.25</v>
      </c>
      <c r="G173" s="30">
        <v>62.5</v>
      </c>
      <c r="H173" s="30">
        <v>0</v>
      </c>
      <c r="I173" s="30">
        <v>12.5</v>
      </c>
      <c r="J173" s="30">
        <v>12.5</v>
      </c>
    </row>
    <row r="174" spans="1:10" x14ac:dyDescent="0.2">
      <c r="A174" s="19" t="s">
        <v>849</v>
      </c>
      <c r="B174" s="20">
        <v>46</v>
      </c>
      <c r="C174" s="20">
        <v>10</v>
      </c>
      <c r="D174" s="20">
        <v>10</v>
      </c>
      <c r="E174" s="20">
        <v>15</v>
      </c>
      <c r="F174" s="20">
        <v>2</v>
      </c>
      <c r="G174" s="20">
        <v>20</v>
      </c>
      <c r="H174" s="20">
        <v>5</v>
      </c>
      <c r="I174" s="20">
        <v>9</v>
      </c>
      <c r="J174" s="20">
        <v>3</v>
      </c>
    </row>
    <row r="175" spans="1:10" x14ac:dyDescent="0.2">
      <c r="A175" s="21" t="s">
        <v>126</v>
      </c>
      <c r="B175" s="30">
        <v>100</v>
      </c>
      <c r="C175" s="30">
        <v>21.739129999999999</v>
      </c>
      <c r="D175" s="30">
        <v>21.739129999999999</v>
      </c>
      <c r="E175" s="30">
        <v>32.608696000000002</v>
      </c>
      <c r="F175" s="30">
        <v>4.3478260000000004</v>
      </c>
      <c r="G175" s="30">
        <v>43.478261000000003</v>
      </c>
      <c r="H175" s="30">
        <v>10.869565</v>
      </c>
      <c r="I175" s="30">
        <v>19.565217000000001</v>
      </c>
      <c r="J175" s="30">
        <v>6.5217390000000002</v>
      </c>
    </row>
    <row r="176" spans="1:10" x14ac:dyDescent="0.2">
      <c r="A176" s="19" t="s">
        <v>873</v>
      </c>
      <c r="B176" s="20">
        <v>85</v>
      </c>
      <c r="C176" s="20">
        <v>16</v>
      </c>
      <c r="D176" s="20">
        <v>12</v>
      </c>
      <c r="E176" s="20">
        <v>34</v>
      </c>
      <c r="F176" s="20">
        <v>10</v>
      </c>
      <c r="G176" s="20">
        <v>33</v>
      </c>
      <c r="H176" s="20">
        <v>0</v>
      </c>
      <c r="I176" s="20">
        <v>16</v>
      </c>
      <c r="J176" s="20">
        <v>10</v>
      </c>
    </row>
    <row r="177" spans="1:10" x14ac:dyDescent="0.2">
      <c r="A177" s="21" t="s">
        <v>126</v>
      </c>
      <c r="B177" s="30">
        <v>100</v>
      </c>
      <c r="C177" s="30">
        <v>18.823529000000001</v>
      </c>
      <c r="D177" s="30">
        <v>14.117647</v>
      </c>
      <c r="E177" s="30">
        <v>40</v>
      </c>
      <c r="F177" s="30">
        <v>11.764706</v>
      </c>
      <c r="G177" s="30">
        <v>38.823529000000001</v>
      </c>
      <c r="H177" s="30">
        <v>0</v>
      </c>
      <c r="I177" s="30">
        <v>18.823529000000001</v>
      </c>
      <c r="J177" s="30">
        <v>11.764706</v>
      </c>
    </row>
    <row r="178" spans="1:10" x14ac:dyDescent="0.2">
      <c r="A178" s="18" t="s">
        <v>888</v>
      </c>
      <c r="B178" s="18"/>
      <c r="C178" s="18"/>
      <c r="D178" s="18"/>
      <c r="E178" s="18"/>
      <c r="F178" s="18"/>
      <c r="G178" s="18"/>
      <c r="H178" s="18"/>
      <c r="I178" s="18"/>
      <c r="J178" s="18"/>
    </row>
    <row r="179" spans="1:10" x14ac:dyDescent="0.2">
      <c r="A179" s="19" t="s">
        <v>889</v>
      </c>
      <c r="B179" s="20">
        <v>1212</v>
      </c>
      <c r="C179" s="20">
        <v>256</v>
      </c>
      <c r="D179" s="20">
        <v>176</v>
      </c>
      <c r="E179" s="20">
        <v>661</v>
      </c>
      <c r="F179" s="20">
        <v>177</v>
      </c>
      <c r="G179" s="20">
        <v>733</v>
      </c>
      <c r="H179" s="20">
        <v>23</v>
      </c>
      <c r="I179" s="20">
        <v>188</v>
      </c>
      <c r="J179" s="20">
        <v>62</v>
      </c>
    </row>
    <row r="180" spans="1:10" x14ac:dyDescent="0.2">
      <c r="A180" s="21" t="s">
        <v>126</v>
      </c>
      <c r="B180" s="30">
        <v>100</v>
      </c>
      <c r="C180" s="30">
        <v>21.122112000000001</v>
      </c>
      <c r="D180" s="30">
        <v>14.521452</v>
      </c>
      <c r="E180" s="30">
        <v>54.537953999999999</v>
      </c>
      <c r="F180" s="30">
        <v>14.603960000000001</v>
      </c>
      <c r="G180" s="30">
        <v>60.478548000000004</v>
      </c>
      <c r="H180" s="30">
        <v>1.8976900000000001</v>
      </c>
      <c r="I180" s="30">
        <v>15.511551000000001</v>
      </c>
      <c r="J180" s="30">
        <v>5.1155119999999998</v>
      </c>
    </row>
    <row r="181" spans="1:10" x14ac:dyDescent="0.2">
      <c r="A181" s="19" t="s">
        <v>890</v>
      </c>
      <c r="B181" s="20">
        <v>24</v>
      </c>
      <c r="C181" s="20">
        <v>5</v>
      </c>
      <c r="D181" s="20">
        <v>1</v>
      </c>
      <c r="E181" s="20">
        <v>13</v>
      </c>
      <c r="F181" s="20">
        <v>4</v>
      </c>
      <c r="G181" s="20">
        <v>13</v>
      </c>
      <c r="H181" s="20">
        <v>0</v>
      </c>
      <c r="I181" s="20">
        <v>5</v>
      </c>
      <c r="J181" s="20">
        <v>1</v>
      </c>
    </row>
    <row r="182" spans="1:10" x14ac:dyDescent="0.2">
      <c r="A182" s="21" t="s">
        <v>126</v>
      </c>
      <c r="B182" s="30">
        <v>100</v>
      </c>
      <c r="C182" s="30">
        <v>20.833333</v>
      </c>
      <c r="D182" s="30">
        <v>4.1666670000000003</v>
      </c>
      <c r="E182" s="30">
        <v>54.166666999999997</v>
      </c>
      <c r="F182" s="30">
        <v>16.666667</v>
      </c>
      <c r="G182" s="30">
        <v>54.166666999999997</v>
      </c>
      <c r="H182" s="30">
        <v>0</v>
      </c>
      <c r="I182" s="30">
        <v>20.833333</v>
      </c>
      <c r="J182" s="30">
        <v>4.1666670000000003</v>
      </c>
    </row>
    <row r="183" spans="1:10" x14ac:dyDescent="0.2">
      <c r="A183" s="19" t="s">
        <v>891</v>
      </c>
      <c r="B183" s="20">
        <v>76</v>
      </c>
      <c r="C183" s="20">
        <v>15</v>
      </c>
      <c r="D183" s="20">
        <v>8</v>
      </c>
      <c r="E183" s="20">
        <v>43</v>
      </c>
      <c r="F183" s="20">
        <v>9</v>
      </c>
      <c r="G183" s="20">
        <v>50</v>
      </c>
      <c r="H183" s="20">
        <v>1</v>
      </c>
      <c r="I183" s="20">
        <v>10</v>
      </c>
      <c r="J183" s="20">
        <v>4</v>
      </c>
    </row>
    <row r="184" spans="1:10" x14ac:dyDescent="0.2">
      <c r="A184" s="21" t="s">
        <v>126</v>
      </c>
      <c r="B184" s="30">
        <v>100</v>
      </c>
      <c r="C184" s="30">
        <v>19.736841999999999</v>
      </c>
      <c r="D184" s="30">
        <v>10.526316</v>
      </c>
      <c r="E184" s="30">
        <v>56.578946999999999</v>
      </c>
      <c r="F184" s="30">
        <v>11.842105</v>
      </c>
      <c r="G184" s="30">
        <v>65.789473999999998</v>
      </c>
      <c r="H184" s="30">
        <v>1.3157890000000001</v>
      </c>
      <c r="I184" s="30">
        <v>13.157895</v>
      </c>
      <c r="J184" s="30">
        <v>5.2631579999999998</v>
      </c>
    </row>
    <row r="185" spans="1:10" x14ac:dyDescent="0.2">
      <c r="A185" s="19" t="s">
        <v>892</v>
      </c>
      <c r="B185" s="20">
        <v>43</v>
      </c>
      <c r="C185" s="20">
        <v>7</v>
      </c>
      <c r="D185" s="20">
        <v>6</v>
      </c>
      <c r="E185" s="20">
        <v>29</v>
      </c>
      <c r="F185" s="20">
        <v>12</v>
      </c>
      <c r="G185" s="20">
        <v>25</v>
      </c>
      <c r="H185" s="20">
        <v>0</v>
      </c>
      <c r="I185" s="20">
        <v>5</v>
      </c>
      <c r="J185" s="20">
        <v>3</v>
      </c>
    </row>
    <row r="186" spans="1:10" x14ac:dyDescent="0.2">
      <c r="A186" s="21" t="s">
        <v>126</v>
      </c>
      <c r="B186" s="30">
        <v>100</v>
      </c>
      <c r="C186" s="30">
        <v>16.279070000000001</v>
      </c>
      <c r="D186" s="30">
        <v>13.953488</v>
      </c>
      <c r="E186" s="30">
        <v>67.441860000000005</v>
      </c>
      <c r="F186" s="30">
        <v>27.906977000000001</v>
      </c>
      <c r="G186" s="30">
        <v>58.139535000000002</v>
      </c>
      <c r="H186" s="30">
        <v>0</v>
      </c>
      <c r="I186" s="30">
        <v>11.627907</v>
      </c>
      <c r="J186" s="30">
        <v>6.9767440000000001</v>
      </c>
    </row>
    <row r="187" spans="1:10" x14ac:dyDescent="0.2">
      <c r="A187" s="19" t="s">
        <v>893</v>
      </c>
      <c r="B187" s="20">
        <v>14</v>
      </c>
      <c r="C187" s="20">
        <v>3</v>
      </c>
      <c r="D187" s="20">
        <v>4</v>
      </c>
      <c r="E187" s="20">
        <v>7</v>
      </c>
      <c r="F187" s="20">
        <v>0</v>
      </c>
      <c r="G187" s="20">
        <v>11</v>
      </c>
      <c r="H187" s="20">
        <v>2</v>
      </c>
      <c r="I187" s="20">
        <v>1</v>
      </c>
      <c r="J187" s="20">
        <v>0</v>
      </c>
    </row>
    <row r="188" spans="1:10" x14ac:dyDescent="0.2">
      <c r="A188" s="21" t="s">
        <v>126</v>
      </c>
      <c r="B188" s="30">
        <v>100</v>
      </c>
      <c r="C188" s="30">
        <v>21.428571000000002</v>
      </c>
      <c r="D188" s="30">
        <v>28.571428999999998</v>
      </c>
      <c r="E188" s="30">
        <v>50</v>
      </c>
      <c r="F188" s="30">
        <v>0</v>
      </c>
      <c r="G188" s="30">
        <v>78.571428999999995</v>
      </c>
      <c r="H188" s="30">
        <v>14.285714</v>
      </c>
      <c r="I188" s="30">
        <v>7.1428570000000002</v>
      </c>
      <c r="J188" s="30">
        <v>0</v>
      </c>
    </row>
    <row r="189" spans="1:10" x14ac:dyDescent="0.2">
      <c r="A189" s="19" t="s">
        <v>894</v>
      </c>
      <c r="B189" s="20">
        <v>5</v>
      </c>
      <c r="C189" s="20">
        <v>2</v>
      </c>
      <c r="D189" s="20">
        <v>0</v>
      </c>
      <c r="E189" s="20">
        <v>4</v>
      </c>
      <c r="F189" s="20">
        <v>1</v>
      </c>
      <c r="G189" s="20">
        <v>5</v>
      </c>
      <c r="H189" s="20">
        <v>0</v>
      </c>
      <c r="I189" s="20">
        <v>0</v>
      </c>
      <c r="J189" s="20">
        <v>0</v>
      </c>
    </row>
    <row r="190" spans="1:10" x14ac:dyDescent="0.2">
      <c r="A190" s="21" t="s">
        <v>126</v>
      </c>
      <c r="B190" s="30">
        <v>100</v>
      </c>
      <c r="C190" s="30">
        <v>40</v>
      </c>
      <c r="D190" s="30">
        <v>0</v>
      </c>
      <c r="E190" s="30">
        <v>80</v>
      </c>
      <c r="F190" s="30">
        <v>20</v>
      </c>
      <c r="G190" s="30">
        <v>100</v>
      </c>
      <c r="H190" s="30">
        <v>0</v>
      </c>
      <c r="I190" s="30">
        <v>0</v>
      </c>
      <c r="J190" s="30">
        <v>0</v>
      </c>
    </row>
    <row r="191" spans="1:10" x14ac:dyDescent="0.2">
      <c r="A191" s="19" t="s">
        <v>873</v>
      </c>
      <c r="B191" s="20">
        <v>414</v>
      </c>
      <c r="C191" s="20">
        <v>80</v>
      </c>
      <c r="D191" s="20">
        <v>40</v>
      </c>
      <c r="E191" s="20">
        <v>176</v>
      </c>
      <c r="F191" s="20">
        <v>50</v>
      </c>
      <c r="G191" s="20">
        <v>216</v>
      </c>
      <c r="H191" s="20">
        <v>6</v>
      </c>
      <c r="I191" s="20">
        <v>78</v>
      </c>
      <c r="J191" s="20">
        <v>36</v>
      </c>
    </row>
    <row r="192" spans="1:10" x14ac:dyDescent="0.2">
      <c r="A192" s="21" t="s">
        <v>126</v>
      </c>
      <c r="B192" s="30">
        <v>100</v>
      </c>
      <c r="C192" s="30">
        <v>19.323671000000001</v>
      </c>
      <c r="D192" s="30">
        <v>9.6618359999999992</v>
      </c>
      <c r="E192" s="30">
        <v>42.512076999999998</v>
      </c>
      <c r="F192" s="30">
        <v>12.077294999999999</v>
      </c>
      <c r="G192" s="30">
        <v>52.173912999999999</v>
      </c>
      <c r="H192" s="30">
        <v>1.4492750000000001</v>
      </c>
      <c r="I192" s="30">
        <v>18.840579999999999</v>
      </c>
      <c r="J192" s="30">
        <v>8.6956520000000008</v>
      </c>
    </row>
    <row r="193" spans="1:10" x14ac:dyDescent="0.2">
      <c r="A193" s="18" t="s">
        <v>895</v>
      </c>
      <c r="B193" s="18"/>
      <c r="C193" s="18"/>
      <c r="D193" s="18"/>
      <c r="E193" s="18"/>
      <c r="F193" s="18"/>
      <c r="G193" s="18"/>
      <c r="H193" s="18"/>
      <c r="I193" s="18"/>
      <c r="J193" s="18"/>
    </row>
    <row r="194" spans="1:10" x14ac:dyDescent="0.2">
      <c r="A194" s="19" t="s">
        <v>889</v>
      </c>
      <c r="B194" s="20">
        <v>13</v>
      </c>
      <c r="C194" s="20">
        <v>2</v>
      </c>
      <c r="D194" s="20">
        <v>3</v>
      </c>
      <c r="E194" s="20">
        <v>5</v>
      </c>
      <c r="F194" s="20">
        <v>1</v>
      </c>
      <c r="G194" s="20">
        <v>6</v>
      </c>
      <c r="H194" s="20">
        <v>2</v>
      </c>
      <c r="I194" s="20">
        <v>3</v>
      </c>
      <c r="J194" s="20">
        <v>1</v>
      </c>
    </row>
    <row r="195" spans="1:10" x14ac:dyDescent="0.2">
      <c r="A195" s="21" t="s">
        <v>126</v>
      </c>
      <c r="B195" s="30">
        <v>100</v>
      </c>
      <c r="C195" s="30">
        <v>15.384615</v>
      </c>
      <c r="D195" s="30">
        <v>23.076923000000001</v>
      </c>
      <c r="E195" s="30">
        <v>38.461537999999997</v>
      </c>
      <c r="F195" s="30">
        <v>7.6923079999999997</v>
      </c>
      <c r="G195" s="30">
        <v>46.153846000000001</v>
      </c>
      <c r="H195" s="30">
        <v>15.384615</v>
      </c>
      <c r="I195" s="30">
        <v>23.076923000000001</v>
      </c>
      <c r="J195" s="30">
        <v>7.6923079999999997</v>
      </c>
    </row>
    <row r="196" spans="1:10" x14ac:dyDescent="0.2">
      <c r="A196" s="19" t="s">
        <v>890</v>
      </c>
      <c r="B196" s="20">
        <v>89</v>
      </c>
      <c r="C196" s="20">
        <v>13</v>
      </c>
      <c r="D196" s="20">
        <v>6</v>
      </c>
      <c r="E196" s="20">
        <v>37</v>
      </c>
      <c r="F196" s="20">
        <v>9</v>
      </c>
      <c r="G196" s="20">
        <v>33</v>
      </c>
      <c r="H196" s="20">
        <v>2</v>
      </c>
      <c r="I196" s="20">
        <v>30</v>
      </c>
      <c r="J196" s="20">
        <v>5</v>
      </c>
    </row>
    <row r="197" spans="1:10" x14ac:dyDescent="0.2">
      <c r="A197" s="21" t="s">
        <v>126</v>
      </c>
      <c r="B197" s="30">
        <v>100</v>
      </c>
      <c r="C197" s="30">
        <v>14.606742000000001</v>
      </c>
      <c r="D197" s="30">
        <v>6.7415729999999998</v>
      </c>
      <c r="E197" s="30">
        <v>41.573034</v>
      </c>
      <c r="F197" s="30">
        <v>10.112360000000001</v>
      </c>
      <c r="G197" s="30">
        <v>37.078651999999998</v>
      </c>
      <c r="H197" s="30">
        <v>2.2471909999999999</v>
      </c>
      <c r="I197" s="30">
        <v>33.707864999999998</v>
      </c>
      <c r="J197" s="30">
        <v>5.6179779999999999</v>
      </c>
    </row>
    <row r="198" spans="1:10" x14ac:dyDescent="0.2">
      <c r="A198" s="19" t="s">
        <v>891</v>
      </c>
      <c r="B198" s="20">
        <v>143</v>
      </c>
      <c r="C198" s="20">
        <v>24</v>
      </c>
      <c r="D198" s="20">
        <v>17</v>
      </c>
      <c r="E198" s="20">
        <v>75</v>
      </c>
      <c r="F198" s="20">
        <v>11</v>
      </c>
      <c r="G198" s="20">
        <v>66</v>
      </c>
      <c r="H198" s="20">
        <v>3</v>
      </c>
      <c r="I198" s="20">
        <v>22</v>
      </c>
      <c r="J198" s="20">
        <v>13</v>
      </c>
    </row>
    <row r="199" spans="1:10" x14ac:dyDescent="0.2">
      <c r="A199" s="21" t="s">
        <v>126</v>
      </c>
      <c r="B199" s="30">
        <v>100</v>
      </c>
      <c r="C199" s="30">
        <v>16.783217</v>
      </c>
      <c r="D199" s="30">
        <v>11.888112</v>
      </c>
      <c r="E199" s="30">
        <v>52.447552000000002</v>
      </c>
      <c r="F199" s="30">
        <v>7.6923079999999997</v>
      </c>
      <c r="G199" s="30">
        <v>46.153846000000001</v>
      </c>
      <c r="H199" s="30">
        <v>2.0979019999999999</v>
      </c>
      <c r="I199" s="30">
        <v>15.384615</v>
      </c>
      <c r="J199" s="30">
        <v>9.0909089999999999</v>
      </c>
    </row>
    <row r="200" spans="1:10" x14ac:dyDescent="0.2">
      <c r="A200" s="19" t="s">
        <v>892</v>
      </c>
      <c r="B200" s="20">
        <v>27</v>
      </c>
      <c r="C200" s="20">
        <v>5</v>
      </c>
      <c r="D200" s="20">
        <v>7</v>
      </c>
      <c r="E200" s="20">
        <v>13</v>
      </c>
      <c r="F200" s="20">
        <v>4</v>
      </c>
      <c r="G200" s="20">
        <v>13</v>
      </c>
      <c r="H200" s="20">
        <v>1</v>
      </c>
      <c r="I200" s="20">
        <v>8</v>
      </c>
      <c r="J200" s="20">
        <v>2</v>
      </c>
    </row>
    <row r="201" spans="1:10" ht="11.15" customHeight="1" x14ac:dyDescent="0.2">
      <c r="A201" s="21" t="s">
        <v>126</v>
      </c>
      <c r="B201" s="30">
        <v>100</v>
      </c>
      <c r="C201" s="30">
        <v>18.518519000000001</v>
      </c>
      <c r="D201" s="30">
        <v>25.925926</v>
      </c>
      <c r="E201" s="30">
        <v>48.148147999999999</v>
      </c>
      <c r="F201" s="30">
        <v>14.814814999999999</v>
      </c>
      <c r="G201" s="30">
        <v>48.148147999999999</v>
      </c>
      <c r="H201" s="30">
        <v>3.7037040000000001</v>
      </c>
      <c r="I201" s="30">
        <v>29.629629999999999</v>
      </c>
      <c r="J201" s="30">
        <v>7.4074070000000001</v>
      </c>
    </row>
    <row r="202" spans="1:10" ht="11.15" customHeight="1" x14ac:dyDescent="0.2">
      <c r="A202" s="19" t="s">
        <v>893</v>
      </c>
      <c r="B202" s="20">
        <v>5</v>
      </c>
      <c r="C202" s="20">
        <v>0</v>
      </c>
      <c r="D202" s="20">
        <v>1</v>
      </c>
      <c r="E202" s="20">
        <v>2</v>
      </c>
      <c r="F202" s="20">
        <v>1</v>
      </c>
      <c r="G202" s="20">
        <v>2</v>
      </c>
      <c r="H202" s="20">
        <v>0</v>
      </c>
      <c r="I202" s="20">
        <v>1</v>
      </c>
      <c r="J202" s="20">
        <v>0</v>
      </c>
    </row>
    <row r="203" spans="1:10" ht="11.15" customHeight="1" x14ac:dyDescent="0.2">
      <c r="A203" s="21" t="s">
        <v>126</v>
      </c>
      <c r="B203" s="30">
        <v>100</v>
      </c>
      <c r="C203" s="30">
        <v>0</v>
      </c>
      <c r="D203" s="30">
        <v>20</v>
      </c>
      <c r="E203" s="30">
        <v>40</v>
      </c>
      <c r="F203" s="30">
        <v>20</v>
      </c>
      <c r="G203" s="30">
        <v>40</v>
      </c>
      <c r="H203" s="30">
        <v>0</v>
      </c>
      <c r="I203" s="30">
        <v>20</v>
      </c>
      <c r="J203" s="30">
        <v>0</v>
      </c>
    </row>
    <row r="204" spans="1:10" ht="11.15" customHeight="1" x14ac:dyDescent="0.2">
      <c r="A204" s="19" t="s">
        <v>894</v>
      </c>
      <c r="B204" s="20">
        <v>10</v>
      </c>
      <c r="C204" s="20">
        <v>1</v>
      </c>
      <c r="D204" s="20">
        <v>1</v>
      </c>
      <c r="E204" s="20">
        <v>3</v>
      </c>
      <c r="F204" s="20">
        <v>1</v>
      </c>
      <c r="G204" s="20">
        <v>6</v>
      </c>
      <c r="H204" s="20">
        <v>0</v>
      </c>
      <c r="I204" s="20">
        <v>2</v>
      </c>
      <c r="J204" s="20">
        <v>1</v>
      </c>
    </row>
    <row r="205" spans="1:10" ht="11.15" customHeight="1" x14ac:dyDescent="0.2">
      <c r="A205" s="21" t="s">
        <v>126</v>
      </c>
      <c r="B205" s="30">
        <v>100</v>
      </c>
      <c r="C205" s="30">
        <v>10</v>
      </c>
      <c r="D205" s="30">
        <v>10</v>
      </c>
      <c r="E205" s="30">
        <v>30</v>
      </c>
      <c r="F205" s="30">
        <v>10</v>
      </c>
      <c r="G205" s="30">
        <v>60</v>
      </c>
      <c r="H205" s="30">
        <v>0</v>
      </c>
      <c r="I205" s="30">
        <v>20</v>
      </c>
      <c r="J205" s="30">
        <v>10</v>
      </c>
    </row>
    <row r="206" spans="1:10" ht="11.15" customHeight="1" x14ac:dyDescent="0.2">
      <c r="A206" s="19" t="s">
        <v>873</v>
      </c>
      <c r="B206" s="20">
        <v>28</v>
      </c>
      <c r="C206" s="20">
        <v>3</v>
      </c>
      <c r="D206" s="20">
        <v>3</v>
      </c>
      <c r="E206" s="20">
        <v>8</v>
      </c>
      <c r="F206" s="20">
        <v>1</v>
      </c>
      <c r="G206" s="20">
        <v>14</v>
      </c>
      <c r="H206" s="20">
        <v>1</v>
      </c>
      <c r="I206" s="20">
        <v>7</v>
      </c>
      <c r="J206" s="20">
        <v>2</v>
      </c>
    </row>
    <row r="207" spans="1:10" ht="11.15" customHeight="1" x14ac:dyDescent="0.2">
      <c r="A207" s="21" t="s">
        <v>126</v>
      </c>
      <c r="B207" s="30">
        <v>100</v>
      </c>
      <c r="C207" s="30">
        <v>10.714286</v>
      </c>
      <c r="D207" s="30">
        <v>10.714286</v>
      </c>
      <c r="E207" s="30">
        <v>28.571428999999998</v>
      </c>
      <c r="F207" s="30">
        <v>3.5714290000000002</v>
      </c>
      <c r="G207" s="30">
        <v>50</v>
      </c>
      <c r="H207" s="30">
        <v>3.5714290000000002</v>
      </c>
      <c r="I207" s="30">
        <v>25</v>
      </c>
      <c r="J207" s="30">
        <v>7.1428570000000002</v>
      </c>
    </row>
    <row r="208" spans="1:10" ht="11.15" customHeight="1" x14ac:dyDescent="0.2">
      <c r="A208" s="18" t="s">
        <v>142</v>
      </c>
      <c r="B208" s="18"/>
      <c r="C208" s="18"/>
      <c r="D208" s="18"/>
      <c r="E208" s="18"/>
      <c r="F208" s="18"/>
      <c r="G208" s="18"/>
      <c r="H208" s="18"/>
      <c r="I208" s="18"/>
      <c r="J208" s="18"/>
    </row>
    <row r="209" spans="1:10" ht="11.15" customHeight="1" x14ac:dyDescent="0.2">
      <c r="A209" s="19" t="s">
        <v>896</v>
      </c>
      <c r="B209" s="20">
        <v>90</v>
      </c>
      <c r="C209" s="20">
        <v>27</v>
      </c>
      <c r="D209" s="20">
        <v>23</v>
      </c>
      <c r="E209" s="20">
        <v>50</v>
      </c>
      <c r="F209" s="20">
        <v>15</v>
      </c>
      <c r="G209" s="20">
        <v>59</v>
      </c>
      <c r="H209" s="20">
        <v>2</v>
      </c>
      <c r="I209" s="20">
        <v>11</v>
      </c>
      <c r="J209" s="20">
        <v>4</v>
      </c>
    </row>
    <row r="210" spans="1:10" ht="11.15" customHeight="1" x14ac:dyDescent="0.2">
      <c r="A210" s="21" t="s">
        <v>126</v>
      </c>
      <c r="B210" s="30">
        <v>100</v>
      </c>
      <c r="C210" s="30">
        <v>30</v>
      </c>
      <c r="D210" s="30">
        <v>25.555555999999999</v>
      </c>
      <c r="E210" s="30">
        <v>55.555556000000003</v>
      </c>
      <c r="F210" s="30">
        <v>16.666667</v>
      </c>
      <c r="G210" s="30">
        <v>65.555555999999996</v>
      </c>
      <c r="H210" s="30">
        <v>2.2222219999999999</v>
      </c>
      <c r="I210" s="30">
        <v>12.222222</v>
      </c>
      <c r="J210" s="30">
        <v>4.4444439999999998</v>
      </c>
    </row>
    <row r="211" spans="1:10" ht="11.15" customHeight="1" x14ac:dyDescent="0.2">
      <c r="A211" s="19" t="s">
        <v>897</v>
      </c>
      <c r="B211" s="20">
        <v>307</v>
      </c>
      <c r="C211" s="20">
        <v>89</v>
      </c>
      <c r="D211" s="20">
        <v>51</v>
      </c>
      <c r="E211" s="20">
        <v>198</v>
      </c>
      <c r="F211" s="20">
        <v>62</v>
      </c>
      <c r="G211" s="20">
        <v>194</v>
      </c>
      <c r="H211" s="20">
        <v>6</v>
      </c>
      <c r="I211" s="20">
        <v>36</v>
      </c>
      <c r="J211" s="20">
        <v>9</v>
      </c>
    </row>
    <row r="212" spans="1:10" ht="11.15" customHeight="1" x14ac:dyDescent="0.2">
      <c r="A212" s="21" t="s">
        <v>126</v>
      </c>
      <c r="B212" s="30">
        <v>100</v>
      </c>
      <c r="C212" s="30">
        <v>28.990227999999998</v>
      </c>
      <c r="D212" s="30">
        <v>16.612378</v>
      </c>
      <c r="E212" s="30">
        <v>64.495114000000001</v>
      </c>
      <c r="F212" s="30">
        <v>20.195440000000001</v>
      </c>
      <c r="G212" s="30">
        <v>63.192182000000003</v>
      </c>
      <c r="H212" s="30">
        <v>1.9543969999999999</v>
      </c>
      <c r="I212" s="30">
        <v>11.726383999999999</v>
      </c>
      <c r="J212" s="30">
        <v>2.9315959999999999</v>
      </c>
    </row>
    <row r="213" spans="1:10" ht="11.15" customHeight="1" x14ac:dyDescent="0.2">
      <c r="A213" s="19" t="s">
        <v>898</v>
      </c>
      <c r="B213" s="20">
        <v>392</v>
      </c>
      <c r="C213" s="20">
        <v>97</v>
      </c>
      <c r="D213" s="20">
        <v>64</v>
      </c>
      <c r="E213" s="20">
        <v>248</v>
      </c>
      <c r="F213" s="20">
        <v>63</v>
      </c>
      <c r="G213" s="20">
        <v>246</v>
      </c>
      <c r="H213" s="20">
        <v>6</v>
      </c>
      <c r="I213" s="20">
        <v>35</v>
      </c>
      <c r="J213" s="20">
        <v>14</v>
      </c>
    </row>
    <row r="214" spans="1:10" ht="11.15" customHeight="1" x14ac:dyDescent="0.2">
      <c r="A214" s="21" t="s">
        <v>126</v>
      </c>
      <c r="B214" s="30">
        <v>100</v>
      </c>
      <c r="C214" s="30">
        <v>24.744897999999999</v>
      </c>
      <c r="D214" s="30">
        <v>16.326530999999999</v>
      </c>
      <c r="E214" s="30">
        <v>63.265306000000002</v>
      </c>
      <c r="F214" s="30">
        <v>16.071428999999998</v>
      </c>
      <c r="G214" s="30">
        <v>62.755102000000001</v>
      </c>
      <c r="H214" s="30">
        <v>1.5306120000000001</v>
      </c>
      <c r="I214" s="30">
        <v>8.9285709999999998</v>
      </c>
      <c r="J214" s="30">
        <v>3.5714290000000002</v>
      </c>
    </row>
    <row r="215" spans="1:10" ht="11.15" customHeight="1" x14ac:dyDescent="0.2">
      <c r="A215" s="19" t="s">
        <v>899</v>
      </c>
      <c r="B215" s="20">
        <v>379</v>
      </c>
      <c r="C215" s="20">
        <v>69</v>
      </c>
      <c r="D215" s="20">
        <v>53</v>
      </c>
      <c r="E215" s="20">
        <v>201</v>
      </c>
      <c r="F215" s="20">
        <v>60</v>
      </c>
      <c r="G215" s="20">
        <v>220</v>
      </c>
      <c r="H215" s="20">
        <v>8</v>
      </c>
      <c r="I215" s="20">
        <v>65</v>
      </c>
      <c r="J215" s="20">
        <v>28</v>
      </c>
    </row>
    <row r="216" spans="1:10" ht="11.15" customHeight="1" x14ac:dyDescent="0.2">
      <c r="A216" s="21" t="s">
        <v>126</v>
      </c>
      <c r="B216" s="30">
        <v>100</v>
      </c>
      <c r="C216" s="30">
        <v>18.205805000000002</v>
      </c>
      <c r="D216" s="30">
        <v>13.984169</v>
      </c>
      <c r="E216" s="30">
        <v>53.034300999999999</v>
      </c>
      <c r="F216" s="30">
        <v>15.831135</v>
      </c>
      <c r="G216" s="30">
        <v>58.047493000000003</v>
      </c>
      <c r="H216" s="30">
        <v>2.1108180000000001</v>
      </c>
      <c r="I216" s="30">
        <v>17.150396000000001</v>
      </c>
      <c r="J216" s="30">
        <v>7.3878630000000003</v>
      </c>
    </row>
    <row r="217" spans="1:10" ht="11.15" customHeight="1" x14ac:dyDescent="0.2">
      <c r="A217" s="19" t="s">
        <v>900</v>
      </c>
      <c r="B217" s="20">
        <v>951</v>
      </c>
      <c r="C217" s="20">
        <v>138</v>
      </c>
      <c r="D217" s="20">
        <v>82</v>
      </c>
      <c r="E217" s="20">
        <v>386</v>
      </c>
      <c r="F217" s="20">
        <v>82</v>
      </c>
      <c r="G217" s="20">
        <v>478</v>
      </c>
      <c r="H217" s="20">
        <v>19</v>
      </c>
      <c r="I217" s="20">
        <v>215</v>
      </c>
      <c r="J217" s="20">
        <v>79</v>
      </c>
    </row>
    <row r="218" spans="1:10" ht="11.15" customHeight="1" x14ac:dyDescent="0.2">
      <c r="A218" s="21" t="s">
        <v>126</v>
      </c>
      <c r="B218" s="30">
        <v>100</v>
      </c>
      <c r="C218" s="30">
        <v>14.511041000000001</v>
      </c>
      <c r="D218" s="30">
        <v>8.622503</v>
      </c>
      <c r="E218" s="30">
        <v>40.588853999999998</v>
      </c>
      <c r="F218" s="30">
        <v>8.622503</v>
      </c>
      <c r="G218" s="30">
        <v>50.262881</v>
      </c>
      <c r="H218" s="30">
        <v>1.997897</v>
      </c>
      <c r="I218" s="30">
        <v>22.607780999999999</v>
      </c>
      <c r="J218" s="30">
        <v>8.3070450000000005</v>
      </c>
    </row>
    <row r="219" spans="1:10" ht="11.15" customHeight="1" x14ac:dyDescent="0.2">
      <c r="A219" s="19" t="s">
        <v>873</v>
      </c>
      <c r="B219" s="20">
        <v>69</v>
      </c>
      <c r="C219" s="20">
        <v>12</v>
      </c>
      <c r="D219" s="20">
        <v>12</v>
      </c>
      <c r="E219" s="20">
        <v>27</v>
      </c>
      <c r="F219" s="20">
        <v>9</v>
      </c>
      <c r="G219" s="20">
        <v>29</v>
      </c>
      <c r="H219" s="20">
        <v>0</v>
      </c>
      <c r="I219" s="20">
        <v>14</v>
      </c>
      <c r="J219" s="20">
        <v>6</v>
      </c>
    </row>
    <row r="220" spans="1:10" ht="11.15" customHeight="1" x14ac:dyDescent="0.2">
      <c r="A220" s="21" t="s">
        <v>126</v>
      </c>
      <c r="B220" s="30">
        <v>100</v>
      </c>
      <c r="C220" s="30">
        <v>17.391304000000002</v>
      </c>
      <c r="D220" s="30">
        <v>17.391304000000002</v>
      </c>
      <c r="E220" s="30">
        <v>39.130434999999999</v>
      </c>
      <c r="F220" s="30">
        <v>13.043478</v>
      </c>
      <c r="G220" s="30">
        <v>42.028986000000003</v>
      </c>
      <c r="H220" s="30">
        <v>0</v>
      </c>
      <c r="I220" s="30">
        <v>20.289854999999999</v>
      </c>
      <c r="J220" s="30">
        <v>8.6956520000000008</v>
      </c>
    </row>
    <row r="221" spans="1:10" ht="11.15" customHeight="1" x14ac:dyDescent="0.2">
      <c r="A221" s="18" t="s">
        <v>143</v>
      </c>
      <c r="B221" s="18"/>
      <c r="C221" s="18"/>
      <c r="D221" s="18"/>
      <c r="E221" s="18"/>
      <c r="F221" s="18"/>
      <c r="G221" s="18"/>
      <c r="H221" s="18"/>
      <c r="I221" s="18"/>
      <c r="J221" s="18"/>
    </row>
    <row r="222" spans="1:10" ht="11.15" customHeight="1" x14ac:dyDescent="0.2">
      <c r="A222" s="21" t="s">
        <v>901</v>
      </c>
      <c r="B222" s="21"/>
      <c r="C222" s="21"/>
      <c r="D222" s="21"/>
      <c r="E222" s="21"/>
      <c r="F222" s="21"/>
      <c r="G222" s="21"/>
      <c r="H222" s="21"/>
      <c r="I222" s="21"/>
      <c r="J222" s="21"/>
    </row>
    <row r="223" spans="1:10" ht="11.15" customHeight="1" x14ac:dyDescent="0.2">
      <c r="A223" s="19" t="s">
        <v>902</v>
      </c>
      <c r="B223" s="20">
        <v>546</v>
      </c>
      <c r="C223" s="20">
        <v>140</v>
      </c>
      <c r="D223" s="20">
        <v>99</v>
      </c>
      <c r="E223" s="20">
        <v>329</v>
      </c>
      <c r="F223" s="20">
        <v>93</v>
      </c>
      <c r="G223" s="20">
        <v>347</v>
      </c>
      <c r="H223" s="20">
        <v>11</v>
      </c>
      <c r="I223" s="20">
        <v>70</v>
      </c>
      <c r="J223" s="20">
        <v>21</v>
      </c>
    </row>
    <row r="224" spans="1:10" ht="11.15" customHeight="1" x14ac:dyDescent="0.2">
      <c r="A224" s="21" t="s">
        <v>126</v>
      </c>
      <c r="B224" s="30">
        <v>100</v>
      </c>
      <c r="C224" s="30">
        <v>25.641026</v>
      </c>
      <c r="D224" s="30">
        <v>18.131868000000001</v>
      </c>
      <c r="E224" s="30">
        <v>60.256410000000002</v>
      </c>
      <c r="F224" s="30">
        <v>17.032966999999999</v>
      </c>
      <c r="G224" s="30">
        <v>63.553114000000001</v>
      </c>
      <c r="H224" s="30">
        <v>2.0146519999999999</v>
      </c>
      <c r="I224" s="30">
        <v>12.820513</v>
      </c>
      <c r="J224" s="30">
        <v>3.8461539999999999</v>
      </c>
    </row>
    <row r="225" spans="1:10" ht="11.15" customHeight="1" x14ac:dyDescent="0.2">
      <c r="A225" s="19" t="s">
        <v>903</v>
      </c>
      <c r="B225" s="20">
        <v>531</v>
      </c>
      <c r="C225" s="20">
        <v>123</v>
      </c>
      <c r="D225" s="20">
        <v>74</v>
      </c>
      <c r="E225" s="20">
        <v>329</v>
      </c>
      <c r="F225" s="20">
        <v>96</v>
      </c>
      <c r="G225" s="20">
        <v>340</v>
      </c>
      <c r="H225" s="20">
        <v>11</v>
      </c>
      <c r="I225" s="20">
        <v>58</v>
      </c>
      <c r="J225" s="20">
        <v>24</v>
      </c>
    </row>
    <row r="226" spans="1:10" ht="11.15" customHeight="1" x14ac:dyDescent="0.2">
      <c r="A226" s="21" t="s">
        <v>126</v>
      </c>
      <c r="B226" s="30">
        <v>100</v>
      </c>
      <c r="C226" s="30">
        <v>23.163841999999999</v>
      </c>
      <c r="D226" s="30">
        <v>13.935969999999999</v>
      </c>
      <c r="E226" s="30">
        <v>61.958568999999997</v>
      </c>
      <c r="F226" s="30">
        <v>18.079096</v>
      </c>
      <c r="G226" s="30">
        <v>64.030131999999995</v>
      </c>
      <c r="H226" s="30">
        <v>2.0715629999999998</v>
      </c>
      <c r="I226" s="30">
        <v>10.922787</v>
      </c>
      <c r="J226" s="30">
        <v>4.519774</v>
      </c>
    </row>
    <row r="227" spans="1:10" ht="11.15" customHeight="1" x14ac:dyDescent="0.2">
      <c r="A227" s="19" t="s">
        <v>904</v>
      </c>
      <c r="B227" s="20">
        <v>205</v>
      </c>
      <c r="C227" s="20">
        <v>30</v>
      </c>
      <c r="D227" s="20">
        <v>28</v>
      </c>
      <c r="E227" s="20">
        <v>96</v>
      </c>
      <c r="F227" s="20">
        <v>32</v>
      </c>
      <c r="G227" s="20">
        <v>107</v>
      </c>
      <c r="H227" s="20">
        <v>2</v>
      </c>
      <c r="I227" s="20">
        <v>43</v>
      </c>
      <c r="J227" s="20">
        <v>16</v>
      </c>
    </row>
    <row r="228" spans="1:10" ht="11.15" customHeight="1" x14ac:dyDescent="0.2">
      <c r="A228" s="21" t="s">
        <v>126</v>
      </c>
      <c r="B228" s="30">
        <v>100</v>
      </c>
      <c r="C228" s="30">
        <v>14.634145999999999</v>
      </c>
      <c r="D228" s="30">
        <v>13.658537000000001</v>
      </c>
      <c r="E228" s="30">
        <v>46.829267999999999</v>
      </c>
      <c r="F228" s="30">
        <v>15.609756000000001</v>
      </c>
      <c r="G228" s="30">
        <v>52.195121999999998</v>
      </c>
      <c r="H228" s="30">
        <v>0.97560999999999998</v>
      </c>
      <c r="I228" s="30">
        <v>20.97561</v>
      </c>
      <c r="J228" s="30">
        <v>7.8048780000000004</v>
      </c>
    </row>
    <row r="229" spans="1:10" ht="11.15" customHeight="1" x14ac:dyDescent="0.2">
      <c r="A229" s="19" t="s">
        <v>905</v>
      </c>
      <c r="B229" s="20">
        <v>762</v>
      </c>
      <c r="C229" s="20">
        <v>112</v>
      </c>
      <c r="D229" s="20">
        <v>65</v>
      </c>
      <c r="E229" s="20">
        <v>300</v>
      </c>
      <c r="F229" s="20">
        <v>55</v>
      </c>
      <c r="G229" s="20">
        <v>362</v>
      </c>
      <c r="H229" s="20">
        <v>15</v>
      </c>
      <c r="I229" s="20">
        <v>178</v>
      </c>
      <c r="J229" s="20">
        <v>67</v>
      </c>
    </row>
    <row r="230" spans="1:10" ht="11.15" customHeight="1" x14ac:dyDescent="0.2">
      <c r="A230" s="21" t="s">
        <v>126</v>
      </c>
      <c r="B230" s="30">
        <v>100</v>
      </c>
      <c r="C230" s="30">
        <v>14.698162999999999</v>
      </c>
      <c r="D230" s="30">
        <v>8.5301840000000002</v>
      </c>
      <c r="E230" s="30">
        <v>39.370078999999997</v>
      </c>
      <c r="F230" s="30">
        <v>7.217848</v>
      </c>
      <c r="G230" s="30">
        <v>47.506562000000002</v>
      </c>
      <c r="H230" s="30">
        <v>1.968504</v>
      </c>
      <c r="I230" s="30">
        <v>23.359580000000001</v>
      </c>
      <c r="J230" s="30">
        <v>8.7926509999999993</v>
      </c>
    </row>
    <row r="231" spans="1:10" ht="11.15" customHeight="1" x14ac:dyDescent="0.2">
      <c r="A231" s="19" t="s">
        <v>873</v>
      </c>
      <c r="B231" s="20">
        <v>144</v>
      </c>
      <c r="C231" s="20">
        <v>27</v>
      </c>
      <c r="D231" s="20">
        <v>19</v>
      </c>
      <c r="E231" s="20">
        <v>56</v>
      </c>
      <c r="F231" s="20">
        <v>15</v>
      </c>
      <c r="G231" s="20">
        <v>70</v>
      </c>
      <c r="H231" s="20">
        <v>2</v>
      </c>
      <c r="I231" s="20">
        <v>27</v>
      </c>
      <c r="J231" s="20">
        <v>12</v>
      </c>
    </row>
    <row r="232" spans="1:10" ht="11.15" customHeight="1" x14ac:dyDescent="0.2">
      <c r="A232" s="21" t="s">
        <v>126</v>
      </c>
      <c r="B232" s="30">
        <v>100</v>
      </c>
      <c r="C232" s="30">
        <v>18.75</v>
      </c>
      <c r="D232" s="30">
        <v>13.194444000000001</v>
      </c>
      <c r="E232" s="30">
        <v>38.888888999999999</v>
      </c>
      <c r="F232" s="30">
        <v>10.416667</v>
      </c>
      <c r="G232" s="30">
        <v>48.611111000000001</v>
      </c>
      <c r="H232" s="30">
        <v>1.388889</v>
      </c>
      <c r="I232" s="30">
        <v>18.75</v>
      </c>
      <c r="J232" s="30">
        <v>8.3333329999999997</v>
      </c>
    </row>
    <row r="233" spans="1:10" ht="11.15" customHeight="1" x14ac:dyDescent="0.2">
      <c r="A233" s="18" t="s">
        <v>143</v>
      </c>
      <c r="B233" s="18"/>
      <c r="C233" s="18"/>
      <c r="D233" s="18"/>
      <c r="E233" s="18"/>
      <c r="F233" s="18"/>
      <c r="G233" s="18"/>
      <c r="H233" s="18"/>
      <c r="I233" s="18"/>
      <c r="J233" s="18"/>
    </row>
    <row r="234" spans="1:10" ht="11.15" customHeight="1" x14ac:dyDescent="0.2">
      <c r="A234" s="21" t="s">
        <v>906</v>
      </c>
      <c r="B234" s="21"/>
      <c r="C234" s="21"/>
      <c r="D234" s="21"/>
      <c r="E234" s="21"/>
      <c r="F234" s="21"/>
      <c r="G234" s="21"/>
      <c r="H234" s="21"/>
      <c r="I234" s="21"/>
      <c r="J234" s="21"/>
    </row>
    <row r="235" spans="1:10" ht="11.15" customHeight="1" x14ac:dyDescent="0.2">
      <c r="A235" s="19" t="s">
        <v>902</v>
      </c>
      <c r="B235" s="20">
        <v>285</v>
      </c>
      <c r="C235" s="20">
        <v>82</v>
      </c>
      <c r="D235" s="20">
        <v>55</v>
      </c>
      <c r="E235" s="20">
        <v>195</v>
      </c>
      <c r="F235" s="20">
        <v>53</v>
      </c>
      <c r="G235" s="20">
        <v>196</v>
      </c>
      <c r="H235" s="20">
        <v>5</v>
      </c>
      <c r="I235" s="20">
        <v>29</v>
      </c>
      <c r="J235" s="20">
        <v>3</v>
      </c>
    </row>
    <row r="236" spans="1:10" ht="11.15" customHeight="1" x14ac:dyDescent="0.2">
      <c r="A236" s="21" t="s">
        <v>126</v>
      </c>
      <c r="B236" s="30">
        <v>100</v>
      </c>
      <c r="C236" s="30">
        <v>28.771930000000001</v>
      </c>
      <c r="D236" s="30">
        <v>19.298245999999999</v>
      </c>
      <c r="E236" s="30">
        <v>68.421053000000001</v>
      </c>
      <c r="F236" s="30">
        <v>18.596491</v>
      </c>
      <c r="G236" s="30">
        <v>68.771929999999998</v>
      </c>
      <c r="H236" s="30">
        <v>1.754386</v>
      </c>
      <c r="I236" s="30">
        <v>10.175439000000001</v>
      </c>
      <c r="J236" s="30">
        <v>1.052632</v>
      </c>
    </row>
    <row r="237" spans="1:10" ht="11.15" customHeight="1" x14ac:dyDescent="0.2">
      <c r="A237" s="19" t="s">
        <v>903</v>
      </c>
      <c r="B237" s="20">
        <v>217</v>
      </c>
      <c r="C237" s="20">
        <v>54</v>
      </c>
      <c r="D237" s="20">
        <v>29</v>
      </c>
      <c r="E237" s="20">
        <v>146</v>
      </c>
      <c r="F237" s="20">
        <v>39</v>
      </c>
      <c r="G237" s="20">
        <v>140</v>
      </c>
      <c r="H237" s="20">
        <v>3</v>
      </c>
      <c r="I237" s="20">
        <v>24</v>
      </c>
      <c r="J237" s="20">
        <v>10</v>
      </c>
    </row>
    <row r="238" spans="1:10" ht="11.15" customHeight="1" x14ac:dyDescent="0.2">
      <c r="A238" s="21" t="s">
        <v>126</v>
      </c>
      <c r="B238" s="30">
        <v>100</v>
      </c>
      <c r="C238" s="30">
        <v>24.884792999999998</v>
      </c>
      <c r="D238" s="30">
        <v>13.364055</v>
      </c>
      <c r="E238" s="30">
        <v>67.281105999999994</v>
      </c>
      <c r="F238" s="30">
        <v>17.972349999999999</v>
      </c>
      <c r="G238" s="30">
        <v>64.516129000000006</v>
      </c>
      <c r="H238" s="30">
        <v>1.3824879999999999</v>
      </c>
      <c r="I238" s="30">
        <v>11.059908</v>
      </c>
      <c r="J238" s="30">
        <v>4.608295</v>
      </c>
    </row>
    <row r="239" spans="1:10" ht="11.15" customHeight="1" x14ac:dyDescent="0.2">
      <c r="A239" s="19" t="s">
        <v>904</v>
      </c>
      <c r="B239" s="20">
        <v>142</v>
      </c>
      <c r="C239" s="20">
        <v>32</v>
      </c>
      <c r="D239" s="20">
        <v>28</v>
      </c>
      <c r="E239" s="20">
        <v>93</v>
      </c>
      <c r="F239" s="20">
        <v>29</v>
      </c>
      <c r="G239" s="20">
        <v>88</v>
      </c>
      <c r="H239" s="20">
        <v>3</v>
      </c>
      <c r="I239" s="20">
        <v>18</v>
      </c>
      <c r="J239" s="20">
        <v>5</v>
      </c>
    </row>
    <row r="240" spans="1:10" ht="11.15" customHeight="1" x14ac:dyDescent="0.2">
      <c r="A240" s="21" t="s">
        <v>126</v>
      </c>
      <c r="B240" s="30">
        <v>100</v>
      </c>
      <c r="C240" s="30">
        <v>22.535211</v>
      </c>
      <c r="D240" s="30">
        <v>19.718309999999999</v>
      </c>
      <c r="E240" s="30">
        <v>65.492958000000002</v>
      </c>
      <c r="F240" s="30">
        <v>20.422535</v>
      </c>
      <c r="G240" s="30">
        <v>61.971831000000002</v>
      </c>
      <c r="H240" s="30">
        <v>2.112676</v>
      </c>
      <c r="I240" s="30">
        <v>12.676056000000001</v>
      </c>
      <c r="J240" s="30">
        <v>3.5211269999999999</v>
      </c>
    </row>
    <row r="241" spans="1:10" ht="11.15" customHeight="1" x14ac:dyDescent="0.2">
      <c r="A241" s="19" t="s">
        <v>905</v>
      </c>
      <c r="B241" s="20">
        <v>1184</v>
      </c>
      <c r="C241" s="20">
        <v>205</v>
      </c>
      <c r="D241" s="20">
        <v>130</v>
      </c>
      <c r="E241" s="20">
        <v>523</v>
      </c>
      <c r="F241" s="20">
        <v>124</v>
      </c>
      <c r="G241" s="20">
        <v>617</v>
      </c>
      <c r="H241" s="20">
        <v>21</v>
      </c>
      <c r="I241" s="20">
        <v>239</v>
      </c>
      <c r="J241" s="20">
        <v>90</v>
      </c>
    </row>
    <row r="242" spans="1:10" ht="11.15" customHeight="1" x14ac:dyDescent="0.2">
      <c r="A242" s="21" t="s">
        <v>126</v>
      </c>
      <c r="B242" s="30">
        <v>100</v>
      </c>
      <c r="C242" s="30">
        <v>17.314188999999999</v>
      </c>
      <c r="D242" s="30">
        <v>10.97973</v>
      </c>
      <c r="E242" s="30">
        <v>44.172297</v>
      </c>
      <c r="F242" s="30">
        <v>10.472973</v>
      </c>
      <c r="G242" s="30">
        <v>52.111485999999999</v>
      </c>
      <c r="H242" s="30">
        <v>1.773649</v>
      </c>
      <c r="I242" s="30">
        <v>20.185811000000001</v>
      </c>
      <c r="J242" s="30">
        <v>7.6013510000000002</v>
      </c>
    </row>
    <row r="243" spans="1:10" ht="11.15" customHeight="1" x14ac:dyDescent="0.2">
      <c r="A243" s="19" t="s">
        <v>873</v>
      </c>
      <c r="B243" s="20">
        <v>360</v>
      </c>
      <c r="C243" s="20">
        <v>59</v>
      </c>
      <c r="D243" s="20">
        <v>43</v>
      </c>
      <c r="E243" s="20">
        <v>153</v>
      </c>
      <c r="F243" s="20">
        <v>46</v>
      </c>
      <c r="G243" s="20">
        <v>185</v>
      </c>
      <c r="H243" s="20">
        <v>9</v>
      </c>
      <c r="I243" s="20">
        <v>66</v>
      </c>
      <c r="J243" s="20">
        <v>32</v>
      </c>
    </row>
    <row r="244" spans="1:10" ht="11.15" customHeight="1" x14ac:dyDescent="0.2">
      <c r="A244" s="21" t="s">
        <v>126</v>
      </c>
      <c r="B244" s="30">
        <v>100</v>
      </c>
      <c r="C244" s="30">
        <v>16.388888999999999</v>
      </c>
      <c r="D244" s="30">
        <v>11.944444000000001</v>
      </c>
      <c r="E244" s="30">
        <v>42.5</v>
      </c>
      <c r="F244" s="30">
        <v>12.777778</v>
      </c>
      <c r="G244" s="30">
        <v>51.388888999999999</v>
      </c>
      <c r="H244" s="30">
        <v>2.5</v>
      </c>
      <c r="I244" s="30">
        <v>18.333333</v>
      </c>
      <c r="J244" s="30">
        <v>8.8888890000000007</v>
      </c>
    </row>
    <row r="245" spans="1:10" ht="11.15" customHeight="1" x14ac:dyDescent="0.2">
      <c r="A245" s="18" t="s">
        <v>143</v>
      </c>
      <c r="B245" s="18"/>
      <c r="C245" s="18"/>
      <c r="D245" s="18"/>
      <c r="E245" s="18"/>
      <c r="F245" s="18"/>
      <c r="G245" s="18"/>
      <c r="H245" s="18"/>
      <c r="I245" s="18"/>
      <c r="J245" s="18"/>
    </row>
    <row r="246" spans="1:10" ht="11.15" customHeight="1" x14ac:dyDescent="0.2">
      <c r="A246" s="21" t="s">
        <v>907</v>
      </c>
      <c r="B246" s="21"/>
      <c r="C246" s="21"/>
      <c r="D246" s="21"/>
      <c r="E246" s="21"/>
      <c r="F246" s="21"/>
      <c r="G246" s="21"/>
      <c r="H246" s="21"/>
      <c r="I246" s="21"/>
      <c r="J246" s="21"/>
    </row>
    <row r="247" spans="1:10" ht="11.15" customHeight="1" x14ac:dyDescent="0.2">
      <c r="A247" s="19" t="s">
        <v>902</v>
      </c>
      <c r="B247" s="20">
        <v>330</v>
      </c>
      <c r="C247" s="20">
        <v>86</v>
      </c>
      <c r="D247" s="20">
        <v>57</v>
      </c>
      <c r="E247" s="20">
        <v>208</v>
      </c>
      <c r="F247" s="20">
        <v>64</v>
      </c>
      <c r="G247" s="20">
        <v>211</v>
      </c>
      <c r="H247" s="20">
        <v>5</v>
      </c>
      <c r="I247" s="20">
        <v>40</v>
      </c>
      <c r="J247" s="20">
        <v>13</v>
      </c>
    </row>
    <row r="248" spans="1:10" ht="11.15" customHeight="1" x14ac:dyDescent="0.2">
      <c r="A248" s="21" t="s">
        <v>126</v>
      </c>
      <c r="B248" s="30">
        <v>100</v>
      </c>
      <c r="C248" s="30">
        <v>26.060606</v>
      </c>
      <c r="D248" s="30">
        <v>17.272727</v>
      </c>
      <c r="E248" s="30">
        <v>63.030303000000004</v>
      </c>
      <c r="F248" s="30">
        <v>19.393939</v>
      </c>
      <c r="G248" s="30">
        <v>63.939394</v>
      </c>
      <c r="H248" s="30">
        <v>1.5151520000000001</v>
      </c>
      <c r="I248" s="30">
        <v>12.121212</v>
      </c>
      <c r="J248" s="30">
        <v>3.9393940000000001</v>
      </c>
    </row>
    <row r="249" spans="1:10" ht="11.15" customHeight="1" x14ac:dyDescent="0.2">
      <c r="A249" s="19" t="s">
        <v>903</v>
      </c>
      <c r="B249" s="20">
        <v>326</v>
      </c>
      <c r="C249" s="20">
        <v>83</v>
      </c>
      <c r="D249" s="20">
        <v>59</v>
      </c>
      <c r="E249" s="20">
        <v>208</v>
      </c>
      <c r="F249" s="20">
        <v>62</v>
      </c>
      <c r="G249" s="20">
        <v>211</v>
      </c>
      <c r="H249" s="20">
        <v>4</v>
      </c>
      <c r="I249" s="20">
        <v>41</v>
      </c>
      <c r="J249" s="20">
        <v>10</v>
      </c>
    </row>
    <row r="250" spans="1:10" ht="11.15" customHeight="1" x14ac:dyDescent="0.2">
      <c r="A250" s="21" t="s">
        <v>126</v>
      </c>
      <c r="B250" s="30">
        <v>100</v>
      </c>
      <c r="C250" s="30">
        <v>25.460122999999999</v>
      </c>
      <c r="D250" s="30">
        <v>18.09816</v>
      </c>
      <c r="E250" s="30">
        <v>63.803680999999997</v>
      </c>
      <c r="F250" s="30">
        <v>19.018405000000001</v>
      </c>
      <c r="G250" s="30">
        <v>64.723926000000006</v>
      </c>
      <c r="H250" s="30">
        <v>1.2269939999999999</v>
      </c>
      <c r="I250" s="30">
        <v>12.576687</v>
      </c>
      <c r="J250" s="30">
        <v>3.067485</v>
      </c>
    </row>
    <row r="251" spans="1:10" ht="11.15" customHeight="1" x14ac:dyDescent="0.2">
      <c r="A251" s="19" t="s">
        <v>904</v>
      </c>
      <c r="B251" s="20">
        <v>133</v>
      </c>
      <c r="C251" s="20">
        <v>30</v>
      </c>
      <c r="D251" s="20">
        <v>18</v>
      </c>
      <c r="E251" s="20">
        <v>86</v>
      </c>
      <c r="F251" s="20">
        <v>24</v>
      </c>
      <c r="G251" s="20">
        <v>79</v>
      </c>
      <c r="H251" s="20">
        <v>2</v>
      </c>
      <c r="I251" s="20">
        <v>17</v>
      </c>
      <c r="J251" s="20">
        <v>6</v>
      </c>
    </row>
    <row r="252" spans="1:10" ht="11.15" customHeight="1" x14ac:dyDescent="0.2">
      <c r="A252" s="21" t="s">
        <v>126</v>
      </c>
      <c r="B252" s="30">
        <v>100</v>
      </c>
      <c r="C252" s="30">
        <v>22.556391000000001</v>
      </c>
      <c r="D252" s="30">
        <v>13.533835</v>
      </c>
      <c r="E252" s="30">
        <v>64.661653999999999</v>
      </c>
      <c r="F252" s="30">
        <v>18.045113000000001</v>
      </c>
      <c r="G252" s="30">
        <v>59.398496000000002</v>
      </c>
      <c r="H252" s="30">
        <v>1.5037590000000001</v>
      </c>
      <c r="I252" s="30">
        <v>12.781955</v>
      </c>
      <c r="J252" s="30">
        <v>4.5112779999999999</v>
      </c>
    </row>
    <row r="253" spans="1:10" ht="11.15" customHeight="1" x14ac:dyDescent="0.2">
      <c r="A253" s="19" t="s">
        <v>905</v>
      </c>
      <c r="B253" s="20">
        <v>1070</v>
      </c>
      <c r="C253" s="20">
        <v>182</v>
      </c>
      <c r="D253" s="20">
        <v>107</v>
      </c>
      <c r="E253" s="20">
        <v>467</v>
      </c>
      <c r="F253" s="20">
        <v>106</v>
      </c>
      <c r="G253" s="20">
        <v>560</v>
      </c>
      <c r="H253" s="20">
        <v>21</v>
      </c>
      <c r="I253" s="20">
        <v>216</v>
      </c>
      <c r="J253" s="20">
        <v>83</v>
      </c>
    </row>
    <row r="254" spans="1:10" ht="11.15" customHeight="1" x14ac:dyDescent="0.2">
      <c r="A254" s="21" t="s">
        <v>126</v>
      </c>
      <c r="B254" s="30">
        <v>100</v>
      </c>
      <c r="C254" s="30">
        <v>17.009346000000001</v>
      </c>
      <c r="D254" s="30">
        <v>10</v>
      </c>
      <c r="E254" s="30">
        <v>43.644860000000001</v>
      </c>
      <c r="F254" s="30">
        <v>9.906542</v>
      </c>
      <c r="G254" s="30">
        <v>52.336449000000002</v>
      </c>
      <c r="H254" s="30">
        <v>1.9626170000000001</v>
      </c>
      <c r="I254" s="30">
        <v>20.186916</v>
      </c>
      <c r="J254" s="30">
        <v>7.757009</v>
      </c>
    </row>
    <row r="255" spans="1:10" ht="11.15" customHeight="1" x14ac:dyDescent="0.2">
      <c r="A255" s="19" t="s">
        <v>873</v>
      </c>
      <c r="B255" s="20">
        <v>329</v>
      </c>
      <c r="C255" s="20">
        <v>51</v>
      </c>
      <c r="D255" s="20">
        <v>44</v>
      </c>
      <c r="E255" s="20">
        <v>141</v>
      </c>
      <c r="F255" s="20">
        <v>35</v>
      </c>
      <c r="G255" s="20">
        <v>165</v>
      </c>
      <c r="H255" s="20">
        <v>9</v>
      </c>
      <c r="I255" s="20">
        <v>62</v>
      </c>
      <c r="J255" s="20">
        <v>28</v>
      </c>
    </row>
    <row r="256" spans="1:10" ht="11.15" customHeight="1" x14ac:dyDescent="0.2">
      <c r="A256" s="21" t="s">
        <v>126</v>
      </c>
      <c r="B256" s="30">
        <v>100</v>
      </c>
      <c r="C256" s="30">
        <v>15.501519999999999</v>
      </c>
      <c r="D256" s="30">
        <v>13.373860000000001</v>
      </c>
      <c r="E256" s="30">
        <v>42.857143000000001</v>
      </c>
      <c r="F256" s="30">
        <v>10.638298000000001</v>
      </c>
      <c r="G256" s="30">
        <v>50.151975999999998</v>
      </c>
      <c r="H256" s="30">
        <v>2.7355619999999998</v>
      </c>
      <c r="I256" s="30">
        <v>18.844985000000001</v>
      </c>
      <c r="J256" s="30">
        <v>8.5106380000000001</v>
      </c>
    </row>
    <row r="257" spans="1:10" ht="11.15" customHeight="1" x14ac:dyDescent="0.2">
      <c r="A257" s="18" t="s">
        <v>143</v>
      </c>
      <c r="B257" s="18"/>
      <c r="C257" s="18"/>
      <c r="D257" s="18"/>
      <c r="E257" s="18"/>
      <c r="F257" s="18"/>
      <c r="G257" s="18"/>
      <c r="H257" s="18"/>
      <c r="I257" s="18"/>
      <c r="J257" s="18"/>
    </row>
    <row r="258" spans="1:10" ht="11.15" customHeight="1" x14ac:dyDescent="0.2">
      <c r="A258" s="21" t="s">
        <v>908</v>
      </c>
      <c r="B258" s="21"/>
      <c r="C258" s="21"/>
      <c r="D258" s="21"/>
      <c r="E258" s="21"/>
      <c r="F258" s="21"/>
      <c r="G258" s="21"/>
      <c r="H258" s="21"/>
      <c r="I258" s="21"/>
      <c r="J258" s="21"/>
    </row>
    <row r="259" spans="1:10" ht="11.15" customHeight="1" x14ac:dyDescent="0.2">
      <c r="A259" s="19" t="s">
        <v>902</v>
      </c>
      <c r="B259" s="20">
        <v>39</v>
      </c>
      <c r="C259" s="20">
        <v>12</v>
      </c>
      <c r="D259" s="20">
        <v>8</v>
      </c>
      <c r="E259" s="20">
        <v>19</v>
      </c>
      <c r="F259" s="20">
        <v>9</v>
      </c>
      <c r="G259" s="20">
        <v>20</v>
      </c>
      <c r="H259" s="20">
        <v>2</v>
      </c>
      <c r="I259" s="20">
        <v>5</v>
      </c>
      <c r="J259" s="20">
        <v>3</v>
      </c>
    </row>
    <row r="260" spans="1:10" ht="11.15" customHeight="1" x14ac:dyDescent="0.2">
      <c r="A260" s="21" t="s">
        <v>126</v>
      </c>
      <c r="B260" s="30">
        <v>100</v>
      </c>
      <c r="C260" s="30">
        <v>30.769231000000001</v>
      </c>
      <c r="D260" s="30">
        <v>20.512820999999999</v>
      </c>
      <c r="E260" s="30">
        <v>48.717948999999997</v>
      </c>
      <c r="F260" s="30">
        <v>23.076923000000001</v>
      </c>
      <c r="G260" s="30">
        <v>51.282051000000003</v>
      </c>
      <c r="H260" s="30">
        <v>5.1282050000000003</v>
      </c>
      <c r="I260" s="30">
        <v>12.820513</v>
      </c>
      <c r="J260" s="30">
        <v>7.6923079999999997</v>
      </c>
    </row>
    <row r="261" spans="1:10" ht="11.15" customHeight="1" x14ac:dyDescent="0.2">
      <c r="A261" s="19" t="s">
        <v>903</v>
      </c>
      <c r="B261" s="20">
        <v>75</v>
      </c>
      <c r="C261" s="20">
        <v>20</v>
      </c>
      <c r="D261" s="20">
        <v>12</v>
      </c>
      <c r="E261" s="20">
        <v>46</v>
      </c>
      <c r="F261" s="20">
        <v>21</v>
      </c>
      <c r="G261" s="20">
        <v>43</v>
      </c>
      <c r="H261" s="20">
        <v>0</v>
      </c>
      <c r="I261" s="20">
        <v>14</v>
      </c>
      <c r="J261" s="20">
        <v>2</v>
      </c>
    </row>
    <row r="262" spans="1:10" ht="11.15" customHeight="1" x14ac:dyDescent="0.2">
      <c r="A262" s="21" t="s">
        <v>126</v>
      </c>
      <c r="B262" s="30">
        <v>100</v>
      </c>
      <c r="C262" s="30">
        <v>26.666667</v>
      </c>
      <c r="D262" s="30">
        <v>16</v>
      </c>
      <c r="E262" s="30">
        <v>61.333333000000003</v>
      </c>
      <c r="F262" s="30">
        <v>28</v>
      </c>
      <c r="G262" s="30">
        <v>57.333333000000003</v>
      </c>
      <c r="H262" s="30">
        <v>0</v>
      </c>
      <c r="I262" s="30">
        <v>18.666667</v>
      </c>
      <c r="J262" s="30">
        <v>2.6666669999999999</v>
      </c>
    </row>
    <row r="263" spans="1:10" ht="11.15" customHeight="1" x14ac:dyDescent="0.2">
      <c r="A263" s="19" t="s">
        <v>904</v>
      </c>
      <c r="B263" s="20">
        <v>117</v>
      </c>
      <c r="C263" s="20">
        <v>35</v>
      </c>
      <c r="D263" s="20">
        <v>19</v>
      </c>
      <c r="E263" s="20">
        <v>84</v>
      </c>
      <c r="F263" s="20">
        <v>23</v>
      </c>
      <c r="G263" s="20">
        <v>84</v>
      </c>
      <c r="H263" s="20">
        <v>4</v>
      </c>
      <c r="I263" s="20">
        <v>7</v>
      </c>
      <c r="J263" s="20">
        <v>1</v>
      </c>
    </row>
    <row r="264" spans="1:10" ht="11.15" customHeight="1" x14ac:dyDescent="0.2">
      <c r="A264" s="21" t="s">
        <v>126</v>
      </c>
      <c r="B264" s="30">
        <v>100</v>
      </c>
      <c r="C264" s="30">
        <v>29.914529999999999</v>
      </c>
      <c r="D264" s="30">
        <v>16.239315999999999</v>
      </c>
      <c r="E264" s="30">
        <v>71.794871999999998</v>
      </c>
      <c r="F264" s="30">
        <v>19.65812</v>
      </c>
      <c r="G264" s="30">
        <v>71.794871999999998</v>
      </c>
      <c r="H264" s="30">
        <v>3.418803</v>
      </c>
      <c r="I264" s="30">
        <v>5.9829059999999998</v>
      </c>
      <c r="J264" s="30">
        <v>0.85470100000000004</v>
      </c>
    </row>
    <row r="265" spans="1:10" ht="11.15" customHeight="1" x14ac:dyDescent="0.2">
      <c r="A265" s="19" t="s">
        <v>905</v>
      </c>
      <c r="B265" s="20">
        <v>1288</v>
      </c>
      <c r="C265" s="20">
        <v>240</v>
      </c>
      <c r="D265" s="20">
        <v>161</v>
      </c>
      <c r="E265" s="20">
        <v>632</v>
      </c>
      <c r="F265" s="20">
        <v>146</v>
      </c>
      <c r="G265" s="20">
        <v>707</v>
      </c>
      <c r="H265" s="20">
        <v>21</v>
      </c>
      <c r="I265" s="20">
        <v>240</v>
      </c>
      <c r="J265" s="20">
        <v>79</v>
      </c>
    </row>
    <row r="266" spans="1:10" ht="11.15" customHeight="1" x14ac:dyDescent="0.2">
      <c r="A266" s="21" t="s">
        <v>126</v>
      </c>
      <c r="B266" s="30">
        <v>100</v>
      </c>
      <c r="C266" s="30">
        <v>18.63354</v>
      </c>
      <c r="D266" s="30">
        <v>12.5</v>
      </c>
      <c r="E266" s="30">
        <v>49.068322999999999</v>
      </c>
      <c r="F266" s="30">
        <v>11.335404</v>
      </c>
      <c r="G266" s="30">
        <v>54.891303999999998</v>
      </c>
      <c r="H266" s="30">
        <v>1.6304350000000001</v>
      </c>
      <c r="I266" s="30">
        <v>18.63354</v>
      </c>
      <c r="J266" s="30">
        <v>6.13354</v>
      </c>
    </row>
    <row r="267" spans="1:10" ht="11.15" customHeight="1" x14ac:dyDescent="0.2">
      <c r="A267" s="19" t="s">
        <v>873</v>
      </c>
      <c r="B267" s="20">
        <v>669</v>
      </c>
      <c r="C267" s="20">
        <v>125</v>
      </c>
      <c r="D267" s="20">
        <v>85</v>
      </c>
      <c r="E267" s="20">
        <v>329</v>
      </c>
      <c r="F267" s="20">
        <v>92</v>
      </c>
      <c r="G267" s="20">
        <v>372</v>
      </c>
      <c r="H267" s="20">
        <v>14</v>
      </c>
      <c r="I267" s="20">
        <v>110</v>
      </c>
      <c r="J267" s="20">
        <v>55</v>
      </c>
    </row>
    <row r="268" spans="1:10" ht="11.15" customHeight="1" x14ac:dyDescent="0.2">
      <c r="A268" s="21" t="s">
        <v>126</v>
      </c>
      <c r="B268" s="30">
        <v>100</v>
      </c>
      <c r="C268" s="30">
        <v>18.684604</v>
      </c>
      <c r="D268" s="30">
        <v>12.705531000000001</v>
      </c>
      <c r="E268" s="30">
        <v>49.177877000000002</v>
      </c>
      <c r="F268" s="30">
        <v>13.751868</v>
      </c>
      <c r="G268" s="30">
        <v>55.605381000000001</v>
      </c>
      <c r="H268" s="30">
        <v>2.092676</v>
      </c>
      <c r="I268" s="30">
        <v>16.442450999999998</v>
      </c>
      <c r="J268" s="30">
        <v>8.2212259999999997</v>
      </c>
    </row>
    <row r="269" spans="1:10" ht="11.15" customHeight="1" x14ac:dyDescent="0.2">
      <c r="A269" s="18" t="s">
        <v>909</v>
      </c>
      <c r="B269" s="18"/>
      <c r="C269" s="18"/>
      <c r="D269" s="18"/>
      <c r="E269" s="18"/>
      <c r="F269" s="18"/>
      <c r="G269" s="18"/>
      <c r="H269" s="18"/>
      <c r="I269" s="18"/>
      <c r="J269" s="18"/>
    </row>
    <row r="270" spans="1:10" ht="11.15" customHeight="1" x14ac:dyDescent="0.2">
      <c r="A270" s="19" t="s">
        <v>910</v>
      </c>
      <c r="B270" s="20">
        <v>541</v>
      </c>
      <c r="C270" s="20">
        <v>108</v>
      </c>
      <c r="D270" s="20">
        <v>80</v>
      </c>
      <c r="E270" s="20">
        <v>267</v>
      </c>
      <c r="F270" s="20">
        <v>71</v>
      </c>
      <c r="G270" s="20">
        <v>302</v>
      </c>
      <c r="H270" s="20">
        <v>8</v>
      </c>
      <c r="I270" s="20">
        <v>104</v>
      </c>
      <c r="J270" s="20">
        <v>27</v>
      </c>
    </row>
    <row r="271" spans="1:10" ht="11.15" customHeight="1" x14ac:dyDescent="0.2">
      <c r="A271" s="21" t="s">
        <v>126</v>
      </c>
      <c r="B271" s="30">
        <v>100</v>
      </c>
      <c r="C271" s="30">
        <v>19.963031000000001</v>
      </c>
      <c r="D271" s="30">
        <v>14.787431</v>
      </c>
      <c r="E271" s="30">
        <v>49.353050000000003</v>
      </c>
      <c r="F271" s="30">
        <v>13.123844999999999</v>
      </c>
      <c r="G271" s="30">
        <v>55.822550999999997</v>
      </c>
      <c r="H271" s="30">
        <v>1.4787429999999999</v>
      </c>
      <c r="I271" s="30">
        <v>19.223659999999999</v>
      </c>
      <c r="J271" s="30">
        <v>4.9907579999999996</v>
      </c>
    </row>
    <row r="272" spans="1:10" ht="11.15" customHeight="1" x14ac:dyDescent="0.2">
      <c r="A272" s="19" t="s">
        <v>911</v>
      </c>
      <c r="B272" s="20">
        <v>877</v>
      </c>
      <c r="C272" s="20">
        <v>170</v>
      </c>
      <c r="D272" s="20">
        <v>116</v>
      </c>
      <c r="E272" s="20">
        <v>452</v>
      </c>
      <c r="F272" s="20">
        <v>119</v>
      </c>
      <c r="G272" s="20">
        <v>476</v>
      </c>
      <c r="H272" s="20">
        <v>16</v>
      </c>
      <c r="I272" s="20">
        <v>151</v>
      </c>
      <c r="J272" s="20">
        <v>54</v>
      </c>
    </row>
    <row r="273" spans="1:10" ht="11.15" customHeight="1" x14ac:dyDescent="0.2">
      <c r="A273" s="21" t="s">
        <v>126</v>
      </c>
      <c r="B273" s="30">
        <v>100</v>
      </c>
      <c r="C273" s="30">
        <v>19.384264999999999</v>
      </c>
      <c r="D273" s="30">
        <v>13.22691</v>
      </c>
      <c r="E273" s="30">
        <v>51.539338999999998</v>
      </c>
      <c r="F273" s="30">
        <v>13.568985</v>
      </c>
      <c r="G273" s="30">
        <v>54.275941000000003</v>
      </c>
      <c r="H273" s="30">
        <v>1.8244009999999999</v>
      </c>
      <c r="I273" s="30">
        <v>17.217787999999999</v>
      </c>
      <c r="J273" s="30">
        <v>6.1573549999999999</v>
      </c>
    </row>
    <row r="274" spans="1:10" ht="11.15" customHeight="1" x14ac:dyDescent="0.2">
      <c r="A274" s="19" t="s">
        <v>912</v>
      </c>
      <c r="B274" s="20">
        <v>543</v>
      </c>
      <c r="C274" s="20">
        <v>103</v>
      </c>
      <c r="D274" s="20">
        <v>60</v>
      </c>
      <c r="E274" s="20">
        <v>279</v>
      </c>
      <c r="F274" s="20">
        <v>71</v>
      </c>
      <c r="G274" s="20">
        <v>312</v>
      </c>
      <c r="H274" s="20">
        <v>11</v>
      </c>
      <c r="I274" s="20">
        <v>90</v>
      </c>
      <c r="J274" s="20">
        <v>41</v>
      </c>
    </row>
    <row r="275" spans="1:10" ht="11.15" customHeight="1" x14ac:dyDescent="0.2">
      <c r="A275" s="21" t="s">
        <v>126</v>
      </c>
      <c r="B275" s="30">
        <v>100</v>
      </c>
      <c r="C275" s="30">
        <v>18.968692000000001</v>
      </c>
      <c r="D275" s="30">
        <v>11.049723999999999</v>
      </c>
      <c r="E275" s="30">
        <v>51.381214999999997</v>
      </c>
      <c r="F275" s="30">
        <v>13.075506000000001</v>
      </c>
      <c r="G275" s="30">
        <v>57.458564000000003</v>
      </c>
      <c r="H275" s="30">
        <v>2.0257830000000001</v>
      </c>
      <c r="I275" s="30">
        <v>16.574586</v>
      </c>
      <c r="J275" s="30">
        <v>7.5506450000000003</v>
      </c>
    </row>
    <row r="276" spans="1:10" ht="11.15" customHeight="1" x14ac:dyDescent="0.2">
      <c r="A276" s="19" t="s">
        <v>913</v>
      </c>
      <c r="B276" s="20">
        <v>227</v>
      </c>
      <c r="C276" s="20">
        <v>51</v>
      </c>
      <c r="D276" s="20">
        <v>29</v>
      </c>
      <c r="E276" s="20">
        <v>112</v>
      </c>
      <c r="F276" s="20">
        <v>30</v>
      </c>
      <c r="G276" s="20">
        <v>136</v>
      </c>
      <c r="H276" s="20">
        <v>6</v>
      </c>
      <c r="I276" s="20">
        <v>31</v>
      </c>
      <c r="J276" s="20">
        <v>18</v>
      </c>
    </row>
    <row r="277" spans="1:10" ht="11.15" customHeight="1" x14ac:dyDescent="0.2">
      <c r="A277" s="21" t="s">
        <v>126</v>
      </c>
      <c r="B277" s="30">
        <v>100</v>
      </c>
      <c r="C277" s="30">
        <v>22.46696</v>
      </c>
      <c r="D277" s="30">
        <v>12.77533</v>
      </c>
      <c r="E277" s="30">
        <v>49.339207000000002</v>
      </c>
      <c r="F277" s="30">
        <v>13.215859</v>
      </c>
      <c r="G277" s="30">
        <v>59.911893999999997</v>
      </c>
      <c r="H277" s="30">
        <v>2.6431719999999999</v>
      </c>
      <c r="I277" s="30">
        <v>13.656388</v>
      </c>
      <c r="J277" s="30">
        <v>7.9295150000000003</v>
      </c>
    </row>
    <row r="278" spans="1:10" ht="11.15" customHeight="1" x14ac:dyDescent="0.2">
      <c r="A278" s="18" t="s">
        <v>914</v>
      </c>
      <c r="B278" s="18"/>
      <c r="C278" s="18"/>
      <c r="D278" s="18"/>
      <c r="E278" s="18"/>
      <c r="F278" s="18"/>
      <c r="G278" s="18"/>
      <c r="H278" s="18"/>
      <c r="I278" s="18"/>
      <c r="J278" s="18"/>
    </row>
    <row r="279" spans="1:10" ht="11.15" customHeight="1" x14ac:dyDescent="0.2">
      <c r="A279" s="19" t="s">
        <v>915</v>
      </c>
      <c r="B279" s="20">
        <v>294</v>
      </c>
      <c r="C279" s="20">
        <v>49</v>
      </c>
      <c r="D279" s="20">
        <v>30</v>
      </c>
      <c r="E279" s="20">
        <v>144</v>
      </c>
      <c r="F279" s="20">
        <v>36</v>
      </c>
      <c r="G279" s="20">
        <v>165</v>
      </c>
      <c r="H279" s="20">
        <v>3</v>
      </c>
      <c r="I279" s="20">
        <v>57</v>
      </c>
      <c r="J279" s="20">
        <v>17</v>
      </c>
    </row>
    <row r="280" spans="1:10" ht="11.15" customHeight="1" x14ac:dyDescent="0.2">
      <c r="A280" s="21" t="s">
        <v>126</v>
      </c>
      <c r="B280" s="30">
        <v>100</v>
      </c>
      <c r="C280" s="30">
        <v>16.666667</v>
      </c>
      <c r="D280" s="30">
        <v>10.204082</v>
      </c>
      <c r="E280" s="30">
        <v>48.979591999999997</v>
      </c>
      <c r="F280" s="30">
        <v>12.244897999999999</v>
      </c>
      <c r="G280" s="30">
        <v>56.122449000000003</v>
      </c>
      <c r="H280" s="30">
        <v>1.020408</v>
      </c>
      <c r="I280" s="30">
        <v>19.387754999999999</v>
      </c>
      <c r="J280" s="30">
        <v>5.7823130000000003</v>
      </c>
    </row>
    <row r="281" spans="1:10" ht="11.15" customHeight="1" x14ac:dyDescent="0.2">
      <c r="A281" s="19" t="s">
        <v>916</v>
      </c>
      <c r="B281" s="20">
        <v>664</v>
      </c>
      <c r="C281" s="20">
        <v>136</v>
      </c>
      <c r="D281" s="20">
        <v>93</v>
      </c>
      <c r="E281" s="20">
        <v>327</v>
      </c>
      <c r="F281" s="20">
        <v>96</v>
      </c>
      <c r="G281" s="20">
        <v>366</v>
      </c>
      <c r="H281" s="20">
        <v>9</v>
      </c>
      <c r="I281" s="20">
        <v>106</v>
      </c>
      <c r="J281" s="20">
        <v>49</v>
      </c>
    </row>
    <row r="282" spans="1:10" ht="11.15" customHeight="1" x14ac:dyDescent="0.2">
      <c r="A282" s="21" t="s">
        <v>126</v>
      </c>
      <c r="B282" s="30">
        <v>100</v>
      </c>
      <c r="C282" s="30">
        <v>20.481928</v>
      </c>
      <c r="D282" s="30">
        <v>14.006024</v>
      </c>
      <c r="E282" s="30">
        <v>49.246988000000002</v>
      </c>
      <c r="F282" s="30">
        <v>14.457831000000001</v>
      </c>
      <c r="G282" s="30">
        <v>55.120482000000003</v>
      </c>
      <c r="H282" s="30">
        <v>1.3554219999999999</v>
      </c>
      <c r="I282" s="30">
        <v>15.963855000000001</v>
      </c>
      <c r="J282" s="30">
        <v>7.379518</v>
      </c>
    </row>
    <row r="283" spans="1:10" ht="11.15" customHeight="1" x14ac:dyDescent="0.2">
      <c r="A283" s="19" t="s">
        <v>917</v>
      </c>
      <c r="B283" s="20">
        <v>421</v>
      </c>
      <c r="C283" s="20">
        <v>83</v>
      </c>
      <c r="D283" s="20">
        <v>60</v>
      </c>
      <c r="E283" s="20">
        <v>221</v>
      </c>
      <c r="F283" s="20">
        <v>60</v>
      </c>
      <c r="G283" s="20">
        <v>239</v>
      </c>
      <c r="H283" s="20">
        <v>8</v>
      </c>
      <c r="I283" s="20">
        <v>61</v>
      </c>
      <c r="J283" s="20">
        <v>36</v>
      </c>
    </row>
    <row r="284" spans="1:10" ht="11.15" customHeight="1" x14ac:dyDescent="0.2">
      <c r="A284" s="21" t="s">
        <v>126</v>
      </c>
      <c r="B284" s="30">
        <v>100</v>
      </c>
      <c r="C284" s="30">
        <v>19.714963999999998</v>
      </c>
      <c r="D284" s="30">
        <v>14.251780999999999</v>
      </c>
      <c r="E284" s="30">
        <v>52.494062</v>
      </c>
      <c r="F284" s="30">
        <v>14.251780999999999</v>
      </c>
      <c r="G284" s="30">
        <v>56.769596</v>
      </c>
      <c r="H284" s="30">
        <v>1.9002380000000001</v>
      </c>
      <c r="I284" s="30">
        <v>14.489311000000001</v>
      </c>
      <c r="J284" s="30">
        <v>8.551069</v>
      </c>
    </row>
    <row r="285" spans="1:10" ht="11.15" customHeight="1" x14ac:dyDescent="0.2">
      <c r="A285" s="19" t="s">
        <v>918</v>
      </c>
      <c r="B285" s="20">
        <v>358</v>
      </c>
      <c r="C285" s="20">
        <v>68</v>
      </c>
      <c r="D285" s="20">
        <v>49</v>
      </c>
      <c r="E285" s="20">
        <v>179</v>
      </c>
      <c r="F285" s="20">
        <v>45</v>
      </c>
      <c r="G285" s="20">
        <v>190</v>
      </c>
      <c r="H285" s="20">
        <v>11</v>
      </c>
      <c r="I285" s="20">
        <v>83</v>
      </c>
      <c r="J285" s="20">
        <v>11</v>
      </c>
    </row>
    <row r="286" spans="1:10" ht="11.15" customHeight="1" x14ac:dyDescent="0.2">
      <c r="A286" s="21" t="s">
        <v>126</v>
      </c>
      <c r="B286" s="30">
        <v>100</v>
      </c>
      <c r="C286" s="30">
        <v>18.994413000000002</v>
      </c>
      <c r="D286" s="30">
        <v>13.687151</v>
      </c>
      <c r="E286" s="30">
        <v>50</v>
      </c>
      <c r="F286" s="30">
        <v>12.569832</v>
      </c>
      <c r="G286" s="30">
        <v>53.072626</v>
      </c>
      <c r="H286" s="30">
        <v>3.0726260000000001</v>
      </c>
      <c r="I286" s="30">
        <v>23.184358</v>
      </c>
      <c r="J286" s="30">
        <v>3.0726260000000001</v>
      </c>
    </row>
    <row r="287" spans="1:10" ht="11.15" customHeight="1" x14ac:dyDescent="0.2">
      <c r="A287" s="19" t="s">
        <v>919</v>
      </c>
      <c r="B287" s="20">
        <v>217</v>
      </c>
      <c r="C287" s="20">
        <v>44</v>
      </c>
      <c r="D287" s="20">
        <v>27</v>
      </c>
      <c r="E287" s="20">
        <v>121</v>
      </c>
      <c r="F287" s="20">
        <v>30</v>
      </c>
      <c r="G287" s="20">
        <v>130</v>
      </c>
      <c r="H287" s="20">
        <v>3</v>
      </c>
      <c r="I287" s="20">
        <v>32</v>
      </c>
      <c r="J287" s="20">
        <v>10</v>
      </c>
    </row>
    <row r="288" spans="1:10" ht="11.15" customHeight="1" x14ac:dyDescent="0.2">
      <c r="A288" s="21" t="s">
        <v>126</v>
      </c>
      <c r="B288" s="30">
        <v>100</v>
      </c>
      <c r="C288" s="30">
        <v>20.276498</v>
      </c>
      <c r="D288" s="30">
        <v>12.442396</v>
      </c>
      <c r="E288" s="30">
        <v>55.760368999999997</v>
      </c>
      <c r="F288" s="30">
        <v>13.824885</v>
      </c>
      <c r="G288" s="30">
        <v>59.907834000000001</v>
      </c>
      <c r="H288" s="30">
        <v>1.3824879999999999</v>
      </c>
      <c r="I288" s="30">
        <v>14.746544</v>
      </c>
      <c r="J288" s="30">
        <v>4.608295</v>
      </c>
    </row>
    <row r="289" spans="1:10" ht="11.15" customHeight="1" x14ac:dyDescent="0.2">
      <c r="A289" s="19" t="s">
        <v>920</v>
      </c>
      <c r="B289" s="20">
        <v>234</v>
      </c>
      <c r="C289" s="20">
        <v>52</v>
      </c>
      <c r="D289" s="20">
        <v>26</v>
      </c>
      <c r="E289" s="20">
        <v>118</v>
      </c>
      <c r="F289" s="20">
        <v>24</v>
      </c>
      <c r="G289" s="20">
        <v>136</v>
      </c>
      <c r="H289" s="20">
        <v>7</v>
      </c>
      <c r="I289" s="20">
        <v>37</v>
      </c>
      <c r="J289" s="20">
        <v>17</v>
      </c>
    </row>
    <row r="290" spans="1:10" ht="11.15" customHeight="1" x14ac:dyDescent="0.2">
      <c r="A290" s="31"/>
      <c r="B290" s="32">
        <v>100</v>
      </c>
      <c r="C290" s="32">
        <v>22.222221999999999</v>
      </c>
      <c r="D290" s="32">
        <v>11.111110999999999</v>
      </c>
      <c r="E290" s="32">
        <v>50.427349999999997</v>
      </c>
      <c r="F290" s="32">
        <v>10.256410000000001</v>
      </c>
      <c r="G290" s="32">
        <v>58.119658000000001</v>
      </c>
      <c r="H290" s="32">
        <v>2.9914529999999999</v>
      </c>
      <c r="I290" s="32">
        <v>15.811966</v>
      </c>
      <c r="J290" s="32">
        <v>7.2649569999999999</v>
      </c>
    </row>
    <row r="291" spans="1:10" ht="11.15" customHeight="1" x14ac:dyDescent="0.2"/>
  </sheetData>
  <phoneticPr fontId="1"/>
  <pageMargins left="0.75" right="0.75" top="1" bottom="1" header="0.5" footer="0.5"/>
</worksheet>
</file>

<file path=xl/worksheets/sheet1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DE7A-7C3E-4349-82E7-2A5CC6CA7520}">
  <dimension ref="A1:I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9" x14ac:dyDescent="0.2">
      <c r="A1" s="8" t="s">
        <v>126</v>
      </c>
      <c r="B1" s="9"/>
    </row>
    <row r="2" spans="1:9" x14ac:dyDescent="0.2">
      <c r="A2" s="11" t="str">
        <f xml:space="preserve"> HYPERLINK("#'目次'!B56","[50]")</f>
        <v>[50]</v>
      </c>
    </row>
    <row r="3" spans="1:9" x14ac:dyDescent="0.2">
      <c r="A3" s="9" t="s">
        <v>126</v>
      </c>
      <c r="B3" s="12" t="s">
        <v>319</v>
      </c>
    </row>
    <row r="4" spans="1:9" x14ac:dyDescent="0.2">
      <c r="A4" s="9" t="s">
        <v>126</v>
      </c>
      <c r="B4" s="12" t="s">
        <v>320</v>
      </c>
    </row>
    <row r="5" spans="1:9" s="15" customFormat="1" ht="25" x14ac:dyDescent="0.2">
      <c r="A5" s="13" t="s">
        <v>126</v>
      </c>
      <c r="B5" s="14" t="s">
        <v>831</v>
      </c>
      <c r="C5" s="14" t="s">
        <v>1424</v>
      </c>
      <c r="D5" s="14" t="s">
        <v>1425</v>
      </c>
      <c r="E5" s="14" t="s">
        <v>1426</v>
      </c>
      <c r="F5" s="14" t="s">
        <v>1427</v>
      </c>
      <c r="G5" s="14" t="s">
        <v>873</v>
      </c>
      <c r="H5" s="14" t="s">
        <v>1375</v>
      </c>
      <c r="I5" s="14" t="s">
        <v>1428</v>
      </c>
    </row>
    <row r="6" spans="1:9" x14ac:dyDescent="0.2">
      <c r="A6" s="16" t="s">
        <v>845</v>
      </c>
      <c r="B6" s="17">
        <v>2188</v>
      </c>
      <c r="C6" s="17">
        <v>130</v>
      </c>
      <c r="D6" s="17">
        <v>673</v>
      </c>
      <c r="E6" s="17">
        <v>480</v>
      </c>
      <c r="F6" s="17">
        <v>770</v>
      </c>
      <c r="G6" s="17">
        <v>135</v>
      </c>
      <c r="H6" s="17">
        <v>803</v>
      </c>
      <c r="I6" s="17">
        <v>1250</v>
      </c>
    </row>
    <row r="7" spans="1:9" x14ac:dyDescent="0.2">
      <c r="A7" s="21" t="s">
        <v>126</v>
      </c>
      <c r="B7" s="30">
        <v>100</v>
      </c>
      <c r="C7" s="30">
        <v>5.9414990000000003</v>
      </c>
      <c r="D7" s="30">
        <v>30.758683999999999</v>
      </c>
      <c r="E7" s="30">
        <v>21.937843000000001</v>
      </c>
      <c r="F7" s="30">
        <v>35.191955999999998</v>
      </c>
      <c r="G7" s="30">
        <v>6.1700179999999998</v>
      </c>
      <c r="H7" s="30">
        <v>36.700183000000003</v>
      </c>
      <c r="I7" s="30">
        <v>57.129798999999998</v>
      </c>
    </row>
    <row r="8" spans="1:9" x14ac:dyDescent="0.2">
      <c r="A8" s="18" t="s">
        <v>846</v>
      </c>
      <c r="B8" s="18"/>
      <c r="C8" s="18"/>
      <c r="D8" s="18"/>
      <c r="E8" s="18"/>
      <c r="F8" s="18"/>
      <c r="G8" s="18"/>
      <c r="H8" s="18"/>
      <c r="I8" s="18"/>
    </row>
    <row r="9" spans="1:9" x14ac:dyDescent="0.2">
      <c r="A9" s="19" t="s">
        <v>847</v>
      </c>
      <c r="B9" s="20">
        <v>1092</v>
      </c>
      <c r="C9" s="20">
        <v>66</v>
      </c>
      <c r="D9" s="20">
        <v>347</v>
      </c>
      <c r="E9" s="20">
        <v>240</v>
      </c>
      <c r="F9" s="20">
        <v>370</v>
      </c>
      <c r="G9" s="20">
        <v>69</v>
      </c>
      <c r="H9" s="20">
        <v>413</v>
      </c>
      <c r="I9" s="20">
        <v>610</v>
      </c>
    </row>
    <row r="10" spans="1:9" x14ac:dyDescent="0.2">
      <c r="A10" s="21" t="s">
        <v>126</v>
      </c>
      <c r="B10" s="30">
        <v>100</v>
      </c>
      <c r="C10" s="30">
        <v>6.0439559999999997</v>
      </c>
      <c r="D10" s="30">
        <v>31.776557</v>
      </c>
      <c r="E10" s="30">
        <v>21.978021999999999</v>
      </c>
      <c r="F10" s="30">
        <v>33.882784000000001</v>
      </c>
      <c r="G10" s="30">
        <v>6.3186809999999998</v>
      </c>
      <c r="H10" s="30">
        <v>37.820512999999998</v>
      </c>
      <c r="I10" s="30">
        <v>55.860805999999997</v>
      </c>
    </row>
    <row r="11" spans="1:9" x14ac:dyDescent="0.2">
      <c r="A11" s="19" t="s">
        <v>848</v>
      </c>
      <c r="B11" s="20">
        <v>1095</v>
      </c>
      <c r="C11" s="20">
        <v>64</v>
      </c>
      <c r="D11" s="20">
        <v>325</v>
      </c>
      <c r="E11" s="20">
        <v>240</v>
      </c>
      <c r="F11" s="20">
        <v>400</v>
      </c>
      <c r="G11" s="20">
        <v>66</v>
      </c>
      <c r="H11" s="20">
        <v>389</v>
      </c>
      <c r="I11" s="20">
        <v>640</v>
      </c>
    </row>
    <row r="12" spans="1:9" x14ac:dyDescent="0.2">
      <c r="A12" s="21" t="s">
        <v>126</v>
      </c>
      <c r="B12" s="30">
        <v>100</v>
      </c>
      <c r="C12" s="30">
        <v>5.8447490000000002</v>
      </c>
      <c r="D12" s="30">
        <v>29.680364999999998</v>
      </c>
      <c r="E12" s="30">
        <v>21.917808000000001</v>
      </c>
      <c r="F12" s="30">
        <v>36.529679999999999</v>
      </c>
      <c r="G12" s="30">
        <v>6.0273969999999997</v>
      </c>
      <c r="H12" s="30">
        <v>35.525114000000002</v>
      </c>
      <c r="I12" s="30">
        <v>58.447488999999997</v>
      </c>
    </row>
    <row r="13" spans="1:9" x14ac:dyDescent="0.2">
      <c r="A13" s="19" t="s">
        <v>849</v>
      </c>
      <c r="B13" s="20">
        <v>1</v>
      </c>
      <c r="C13" s="20">
        <v>0</v>
      </c>
      <c r="D13" s="20">
        <v>1</v>
      </c>
      <c r="E13" s="20">
        <v>0</v>
      </c>
      <c r="F13" s="20">
        <v>0</v>
      </c>
      <c r="G13" s="20">
        <v>0</v>
      </c>
      <c r="H13" s="20">
        <v>1</v>
      </c>
      <c r="I13" s="20">
        <v>0</v>
      </c>
    </row>
    <row r="14" spans="1:9" x14ac:dyDescent="0.2">
      <c r="A14" s="21" t="s">
        <v>126</v>
      </c>
      <c r="B14" s="30">
        <v>100</v>
      </c>
      <c r="C14" s="30">
        <v>0</v>
      </c>
      <c r="D14" s="30">
        <v>100</v>
      </c>
      <c r="E14" s="30">
        <v>0</v>
      </c>
      <c r="F14" s="30">
        <v>0</v>
      </c>
      <c r="G14" s="30">
        <v>0</v>
      </c>
      <c r="H14" s="30">
        <v>100</v>
      </c>
      <c r="I14" s="30">
        <v>0</v>
      </c>
    </row>
    <row r="15" spans="1:9" x14ac:dyDescent="0.2">
      <c r="A15" s="18" t="s">
        <v>850</v>
      </c>
      <c r="B15" s="18"/>
      <c r="C15" s="18"/>
      <c r="D15" s="18"/>
      <c r="E15" s="18"/>
      <c r="F15" s="18"/>
      <c r="G15" s="18"/>
      <c r="H15" s="18"/>
      <c r="I15" s="18"/>
    </row>
    <row r="16" spans="1:9" x14ac:dyDescent="0.2">
      <c r="A16" s="19" t="s">
        <v>851</v>
      </c>
      <c r="B16" s="20">
        <v>387</v>
      </c>
      <c r="C16" s="20">
        <v>21</v>
      </c>
      <c r="D16" s="20">
        <v>102</v>
      </c>
      <c r="E16" s="20">
        <v>84</v>
      </c>
      <c r="F16" s="20">
        <v>166</v>
      </c>
      <c r="G16" s="20">
        <v>14</v>
      </c>
      <c r="H16" s="20">
        <v>123</v>
      </c>
      <c r="I16" s="20">
        <v>250</v>
      </c>
    </row>
    <row r="17" spans="1:9" x14ac:dyDescent="0.2">
      <c r="A17" s="21" t="s">
        <v>126</v>
      </c>
      <c r="B17" s="30">
        <v>100</v>
      </c>
      <c r="C17" s="30">
        <v>5.4263570000000003</v>
      </c>
      <c r="D17" s="30">
        <v>26.356589</v>
      </c>
      <c r="E17" s="30">
        <v>21.705425999999999</v>
      </c>
      <c r="F17" s="30">
        <v>42.894056999999997</v>
      </c>
      <c r="G17" s="30">
        <v>3.6175709999999999</v>
      </c>
      <c r="H17" s="30">
        <v>31.782945999999999</v>
      </c>
      <c r="I17" s="30">
        <v>64.599483000000006</v>
      </c>
    </row>
    <row r="18" spans="1:9" x14ac:dyDescent="0.2">
      <c r="A18" s="19" t="s">
        <v>852</v>
      </c>
      <c r="B18" s="20">
        <v>432</v>
      </c>
      <c r="C18" s="20">
        <v>25</v>
      </c>
      <c r="D18" s="20">
        <v>121</v>
      </c>
      <c r="E18" s="20">
        <v>113</v>
      </c>
      <c r="F18" s="20">
        <v>153</v>
      </c>
      <c r="G18" s="20">
        <v>20</v>
      </c>
      <c r="H18" s="20">
        <v>146</v>
      </c>
      <c r="I18" s="20">
        <v>266</v>
      </c>
    </row>
    <row r="19" spans="1:9" x14ac:dyDescent="0.2">
      <c r="A19" s="21" t="s">
        <v>126</v>
      </c>
      <c r="B19" s="30">
        <v>100</v>
      </c>
      <c r="C19" s="30">
        <v>5.7870369999999998</v>
      </c>
      <c r="D19" s="30">
        <v>28.009259</v>
      </c>
      <c r="E19" s="30">
        <v>26.157406999999999</v>
      </c>
      <c r="F19" s="30">
        <v>35.416666999999997</v>
      </c>
      <c r="G19" s="30">
        <v>4.6296299999999997</v>
      </c>
      <c r="H19" s="30">
        <v>33.796295999999998</v>
      </c>
      <c r="I19" s="30">
        <v>61.574074000000003</v>
      </c>
    </row>
    <row r="20" spans="1:9" x14ac:dyDescent="0.2">
      <c r="A20" s="19" t="s">
        <v>853</v>
      </c>
      <c r="B20" s="20">
        <v>449</v>
      </c>
      <c r="C20" s="20">
        <v>20</v>
      </c>
      <c r="D20" s="20">
        <v>121</v>
      </c>
      <c r="E20" s="20">
        <v>119</v>
      </c>
      <c r="F20" s="20">
        <v>156</v>
      </c>
      <c r="G20" s="20">
        <v>33</v>
      </c>
      <c r="H20" s="20">
        <v>141</v>
      </c>
      <c r="I20" s="20">
        <v>275</v>
      </c>
    </row>
    <row r="21" spans="1:9" x14ac:dyDescent="0.2">
      <c r="A21" s="21" t="s">
        <v>126</v>
      </c>
      <c r="B21" s="30">
        <v>100</v>
      </c>
      <c r="C21" s="30">
        <v>4.4543429999999997</v>
      </c>
      <c r="D21" s="30">
        <v>26.948775000000001</v>
      </c>
      <c r="E21" s="30">
        <v>26.503340999999999</v>
      </c>
      <c r="F21" s="30">
        <v>34.743875000000003</v>
      </c>
      <c r="G21" s="30">
        <v>7.349666</v>
      </c>
      <c r="H21" s="30">
        <v>31.403117999999999</v>
      </c>
      <c r="I21" s="30">
        <v>61.247216000000002</v>
      </c>
    </row>
    <row r="22" spans="1:9" x14ac:dyDescent="0.2">
      <c r="A22" s="19" t="s">
        <v>854</v>
      </c>
      <c r="B22" s="20">
        <v>427</v>
      </c>
      <c r="C22" s="20">
        <v>28</v>
      </c>
      <c r="D22" s="20">
        <v>146</v>
      </c>
      <c r="E22" s="20">
        <v>83</v>
      </c>
      <c r="F22" s="20">
        <v>133</v>
      </c>
      <c r="G22" s="20">
        <v>37</v>
      </c>
      <c r="H22" s="20">
        <v>174</v>
      </c>
      <c r="I22" s="20">
        <v>216</v>
      </c>
    </row>
    <row r="23" spans="1:9" x14ac:dyDescent="0.2">
      <c r="A23" s="21" t="s">
        <v>126</v>
      </c>
      <c r="B23" s="30">
        <v>100</v>
      </c>
      <c r="C23" s="30">
        <v>6.5573769999999998</v>
      </c>
      <c r="D23" s="30">
        <v>34.192036999999999</v>
      </c>
      <c r="E23" s="30">
        <v>19.437939</v>
      </c>
      <c r="F23" s="30">
        <v>31.147541</v>
      </c>
      <c r="G23" s="30">
        <v>8.6651050000000005</v>
      </c>
      <c r="H23" s="30">
        <v>40.749414999999999</v>
      </c>
      <c r="I23" s="30">
        <v>50.585479999999997</v>
      </c>
    </row>
    <row r="24" spans="1:9" x14ac:dyDescent="0.2">
      <c r="A24" s="19" t="s">
        <v>855</v>
      </c>
      <c r="B24" s="20">
        <v>274</v>
      </c>
      <c r="C24" s="20">
        <v>11</v>
      </c>
      <c r="D24" s="20">
        <v>97</v>
      </c>
      <c r="E24" s="20">
        <v>45</v>
      </c>
      <c r="F24" s="20">
        <v>100</v>
      </c>
      <c r="G24" s="20">
        <v>21</v>
      </c>
      <c r="H24" s="20">
        <v>108</v>
      </c>
      <c r="I24" s="20">
        <v>145</v>
      </c>
    </row>
    <row r="25" spans="1:9" x14ac:dyDescent="0.2">
      <c r="A25" s="21" t="s">
        <v>126</v>
      </c>
      <c r="B25" s="30">
        <v>100</v>
      </c>
      <c r="C25" s="30">
        <v>4.0145989999999996</v>
      </c>
      <c r="D25" s="30">
        <v>35.40146</v>
      </c>
      <c r="E25" s="30">
        <v>16.423358</v>
      </c>
      <c r="F25" s="30">
        <v>36.49635</v>
      </c>
      <c r="G25" s="30">
        <v>7.6642340000000004</v>
      </c>
      <c r="H25" s="30">
        <v>39.416058</v>
      </c>
      <c r="I25" s="30">
        <v>52.919708</v>
      </c>
    </row>
    <row r="26" spans="1:9" x14ac:dyDescent="0.2">
      <c r="A26" s="19" t="s">
        <v>856</v>
      </c>
      <c r="B26" s="20">
        <v>137</v>
      </c>
      <c r="C26" s="20">
        <v>14</v>
      </c>
      <c r="D26" s="20">
        <v>57</v>
      </c>
      <c r="E26" s="20">
        <v>19</v>
      </c>
      <c r="F26" s="20">
        <v>39</v>
      </c>
      <c r="G26" s="20">
        <v>8</v>
      </c>
      <c r="H26" s="20">
        <v>71</v>
      </c>
      <c r="I26" s="20">
        <v>58</v>
      </c>
    </row>
    <row r="27" spans="1:9" x14ac:dyDescent="0.2">
      <c r="A27" s="21" t="s">
        <v>126</v>
      </c>
      <c r="B27" s="30">
        <v>100</v>
      </c>
      <c r="C27" s="30">
        <v>10.218978</v>
      </c>
      <c r="D27" s="30">
        <v>41.605839000000003</v>
      </c>
      <c r="E27" s="30">
        <v>13.868613</v>
      </c>
      <c r="F27" s="30">
        <v>28.467153</v>
      </c>
      <c r="G27" s="30">
        <v>5.8394159999999999</v>
      </c>
      <c r="H27" s="30">
        <v>51.824818</v>
      </c>
      <c r="I27" s="30">
        <v>42.335766</v>
      </c>
    </row>
    <row r="28" spans="1:9" x14ac:dyDescent="0.2">
      <c r="A28" s="19" t="s">
        <v>857</v>
      </c>
      <c r="B28" s="20">
        <v>71</v>
      </c>
      <c r="C28" s="20">
        <v>10</v>
      </c>
      <c r="D28" s="20">
        <v>24</v>
      </c>
      <c r="E28" s="20">
        <v>16</v>
      </c>
      <c r="F28" s="20">
        <v>19</v>
      </c>
      <c r="G28" s="20">
        <v>2</v>
      </c>
      <c r="H28" s="20">
        <v>34</v>
      </c>
      <c r="I28" s="20">
        <v>35</v>
      </c>
    </row>
    <row r="29" spans="1:9" x14ac:dyDescent="0.2">
      <c r="A29" s="21" t="s">
        <v>126</v>
      </c>
      <c r="B29" s="30">
        <v>100</v>
      </c>
      <c r="C29" s="30">
        <v>14.084507</v>
      </c>
      <c r="D29" s="30">
        <v>33.802816999999997</v>
      </c>
      <c r="E29" s="30">
        <v>22.535211</v>
      </c>
      <c r="F29" s="30">
        <v>26.760563000000001</v>
      </c>
      <c r="G29" s="30">
        <v>2.8169010000000001</v>
      </c>
      <c r="H29" s="30">
        <v>47.887324</v>
      </c>
      <c r="I29" s="30">
        <v>49.295774999999999</v>
      </c>
    </row>
    <row r="30" spans="1:9" x14ac:dyDescent="0.2">
      <c r="A30" s="19" t="s">
        <v>858</v>
      </c>
      <c r="B30" s="20">
        <v>11</v>
      </c>
      <c r="C30" s="20">
        <v>1</v>
      </c>
      <c r="D30" s="20">
        <v>5</v>
      </c>
      <c r="E30" s="20">
        <v>1</v>
      </c>
      <c r="F30" s="20">
        <v>4</v>
      </c>
      <c r="G30" s="20">
        <v>0</v>
      </c>
      <c r="H30" s="20">
        <v>6</v>
      </c>
      <c r="I30" s="20">
        <v>5</v>
      </c>
    </row>
    <row r="31" spans="1:9" x14ac:dyDescent="0.2">
      <c r="A31" s="21" t="s">
        <v>126</v>
      </c>
      <c r="B31" s="30">
        <v>100</v>
      </c>
      <c r="C31" s="30">
        <v>9.0909089999999999</v>
      </c>
      <c r="D31" s="30">
        <v>45.454545000000003</v>
      </c>
      <c r="E31" s="30">
        <v>9.0909089999999999</v>
      </c>
      <c r="F31" s="30">
        <v>36.363636</v>
      </c>
      <c r="G31" s="30">
        <v>0</v>
      </c>
      <c r="H31" s="30">
        <v>54.545454999999997</v>
      </c>
      <c r="I31" s="30">
        <v>45.454545000000003</v>
      </c>
    </row>
    <row r="32" spans="1:9" x14ac:dyDescent="0.2">
      <c r="A32" s="19" t="s">
        <v>859</v>
      </c>
      <c r="B32" s="20">
        <v>881</v>
      </c>
      <c r="C32" s="20">
        <v>45</v>
      </c>
      <c r="D32" s="20">
        <v>242</v>
      </c>
      <c r="E32" s="20">
        <v>232</v>
      </c>
      <c r="F32" s="20">
        <v>309</v>
      </c>
      <c r="G32" s="20">
        <v>53</v>
      </c>
      <c r="H32" s="20">
        <v>287</v>
      </c>
      <c r="I32" s="20">
        <v>541</v>
      </c>
    </row>
    <row r="33" spans="1:9" x14ac:dyDescent="0.2">
      <c r="A33" s="21" t="s">
        <v>126</v>
      </c>
      <c r="B33" s="30">
        <v>100</v>
      </c>
      <c r="C33" s="30">
        <v>5.1078320000000001</v>
      </c>
      <c r="D33" s="30">
        <v>27.468785</v>
      </c>
      <c r="E33" s="30">
        <v>26.333711999999998</v>
      </c>
      <c r="F33" s="30">
        <v>35.073779999999999</v>
      </c>
      <c r="G33" s="30">
        <v>6.0158909999999999</v>
      </c>
      <c r="H33" s="30">
        <v>32.576616999999999</v>
      </c>
      <c r="I33" s="30">
        <v>61.407491</v>
      </c>
    </row>
    <row r="34" spans="1:9" x14ac:dyDescent="0.2">
      <c r="A34" s="19" t="s">
        <v>860</v>
      </c>
      <c r="B34" s="20">
        <v>701</v>
      </c>
      <c r="C34" s="20">
        <v>39</v>
      </c>
      <c r="D34" s="20">
        <v>243</v>
      </c>
      <c r="E34" s="20">
        <v>128</v>
      </c>
      <c r="F34" s="20">
        <v>233</v>
      </c>
      <c r="G34" s="20">
        <v>58</v>
      </c>
      <c r="H34" s="20">
        <v>282</v>
      </c>
      <c r="I34" s="20">
        <v>361</v>
      </c>
    </row>
    <row r="35" spans="1:9" x14ac:dyDescent="0.2">
      <c r="A35" s="21" t="s">
        <v>126</v>
      </c>
      <c r="B35" s="30">
        <v>100</v>
      </c>
      <c r="C35" s="30">
        <v>5.5634810000000003</v>
      </c>
      <c r="D35" s="30">
        <v>34.664765000000003</v>
      </c>
      <c r="E35" s="30">
        <v>18.259629</v>
      </c>
      <c r="F35" s="30">
        <v>33.238230999999999</v>
      </c>
      <c r="G35" s="30">
        <v>8.2738940000000003</v>
      </c>
      <c r="H35" s="30">
        <v>40.228245000000001</v>
      </c>
      <c r="I35" s="30">
        <v>51.497860000000003</v>
      </c>
    </row>
    <row r="36" spans="1:9" x14ac:dyDescent="0.2">
      <c r="A36" s="19" t="s">
        <v>861</v>
      </c>
      <c r="B36" s="20">
        <v>1801</v>
      </c>
      <c r="C36" s="20">
        <v>109</v>
      </c>
      <c r="D36" s="20">
        <v>571</v>
      </c>
      <c r="E36" s="20">
        <v>396</v>
      </c>
      <c r="F36" s="20">
        <v>604</v>
      </c>
      <c r="G36" s="20">
        <v>121</v>
      </c>
      <c r="H36" s="20">
        <v>680</v>
      </c>
      <c r="I36" s="20">
        <v>1000</v>
      </c>
    </row>
    <row r="37" spans="1:9" x14ac:dyDescent="0.2">
      <c r="A37" s="21" t="s">
        <v>126</v>
      </c>
      <c r="B37" s="30">
        <v>100</v>
      </c>
      <c r="C37" s="30">
        <v>6.0521929999999999</v>
      </c>
      <c r="D37" s="30">
        <v>31.704609000000001</v>
      </c>
      <c r="E37" s="30">
        <v>21.987784999999999</v>
      </c>
      <c r="F37" s="30">
        <v>33.536923999999999</v>
      </c>
      <c r="G37" s="30">
        <v>6.7184900000000001</v>
      </c>
      <c r="H37" s="30">
        <v>37.756802</v>
      </c>
      <c r="I37" s="30">
        <v>55.524707999999997</v>
      </c>
    </row>
    <row r="38" spans="1:9" x14ac:dyDescent="0.2">
      <c r="A38" s="19" t="s">
        <v>862</v>
      </c>
      <c r="B38" s="20">
        <v>920</v>
      </c>
      <c r="C38" s="20">
        <v>64</v>
      </c>
      <c r="D38" s="20">
        <v>329</v>
      </c>
      <c r="E38" s="20">
        <v>164</v>
      </c>
      <c r="F38" s="20">
        <v>295</v>
      </c>
      <c r="G38" s="20">
        <v>68</v>
      </c>
      <c r="H38" s="20">
        <v>393</v>
      </c>
      <c r="I38" s="20">
        <v>459</v>
      </c>
    </row>
    <row r="39" spans="1:9" x14ac:dyDescent="0.2">
      <c r="A39" s="21" t="s">
        <v>126</v>
      </c>
      <c r="B39" s="30">
        <v>100</v>
      </c>
      <c r="C39" s="30">
        <v>6.9565219999999997</v>
      </c>
      <c r="D39" s="30">
        <v>35.760869999999997</v>
      </c>
      <c r="E39" s="30">
        <v>17.826087000000001</v>
      </c>
      <c r="F39" s="30">
        <v>32.065216999999997</v>
      </c>
      <c r="G39" s="30">
        <v>7.3913039999999999</v>
      </c>
      <c r="H39" s="30">
        <v>42.717390999999999</v>
      </c>
      <c r="I39" s="30">
        <v>49.891303999999998</v>
      </c>
    </row>
    <row r="40" spans="1:9" x14ac:dyDescent="0.2">
      <c r="A40" s="19" t="s">
        <v>863</v>
      </c>
      <c r="B40" s="20">
        <v>219</v>
      </c>
      <c r="C40" s="20">
        <v>25</v>
      </c>
      <c r="D40" s="20">
        <v>86</v>
      </c>
      <c r="E40" s="20">
        <v>36</v>
      </c>
      <c r="F40" s="20">
        <v>62</v>
      </c>
      <c r="G40" s="20">
        <v>10</v>
      </c>
      <c r="H40" s="20">
        <v>111</v>
      </c>
      <c r="I40" s="20">
        <v>98</v>
      </c>
    </row>
    <row r="41" spans="1:9" x14ac:dyDescent="0.2">
      <c r="A41" s="21" t="s">
        <v>126</v>
      </c>
      <c r="B41" s="30">
        <v>100</v>
      </c>
      <c r="C41" s="30">
        <v>11.415525000000001</v>
      </c>
      <c r="D41" s="30">
        <v>39.269405999999996</v>
      </c>
      <c r="E41" s="30">
        <v>16.438355999999999</v>
      </c>
      <c r="F41" s="30">
        <v>28.310502</v>
      </c>
      <c r="G41" s="30">
        <v>4.5662099999999999</v>
      </c>
      <c r="H41" s="30">
        <v>50.684932000000003</v>
      </c>
      <c r="I41" s="30">
        <v>44.748857999999998</v>
      </c>
    </row>
    <row r="42" spans="1:9" x14ac:dyDescent="0.2">
      <c r="A42" s="18" t="s">
        <v>864</v>
      </c>
      <c r="B42" s="17">
        <v>208</v>
      </c>
      <c r="C42" s="17">
        <v>17</v>
      </c>
      <c r="D42" s="17">
        <v>55</v>
      </c>
      <c r="E42" s="17">
        <v>44</v>
      </c>
      <c r="F42" s="17">
        <v>84</v>
      </c>
      <c r="G42" s="17">
        <v>8</v>
      </c>
      <c r="H42" s="17">
        <v>72</v>
      </c>
      <c r="I42" s="17">
        <v>128</v>
      </c>
    </row>
    <row r="43" spans="1:9" x14ac:dyDescent="0.2">
      <c r="A43" s="21" t="s">
        <v>126</v>
      </c>
      <c r="B43" s="30">
        <v>100</v>
      </c>
      <c r="C43" s="30">
        <v>8.1730769999999993</v>
      </c>
      <c r="D43" s="30">
        <v>26.442308000000001</v>
      </c>
      <c r="E43" s="30">
        <v>21.153846000000001</v>
      </c>
      <c r="F43" s="30">
        <v>40.384614999999997</v>
      </c>
      <c r="G43" s="30">
        <v>3.8461539999999999</v>
      </c>
      <c r="H43" s="30">
        <v>34.615385000000003</v>
      </c>
      <c r="I43" s="30">
        <v>61.538462000000003</v>
      </c>
    </row>
    <row r="44" spans="1:9" x14ac:dyDescent="0.2">
      <c r="A44" s="19" t="s">
        <v>852</v>
      </c>
      <c r="B44" s="20">
        <v>220</v>
      </c>
      <c r="C44" s="20">
        <v>10</v>
      </c>
      <c r="D44" s="20">
        <v>59</v>
      </c>
      <c r="E44" s="20">
        <v>57</v>
      </c>
      <c r="F44" s="20">
        <v>81</v>
      </c>
      <c r="G44" s="20">
        <v>13</v>
      </c>
      <c r="H44" s="20">
        <v>69</v>
      </c>
      <c r="I44" s="20">
        <v>138</v>
      </c>
    </row>
    <row r="45" spans="1:9" x14ac:dyDescent="0.2">
      <c r="A45" s="21" t="s">
        <v>126</v>
      </c>
      <c r="B45" s="30">
        <v>100</v>
      </c>
      <c r="C45" s="30">
        <v>4.5454549999999996</v>
      </c>
      <c r="D45" s="30">
        <v>26.818182</v>
      </c>
      <c r="E45" s="30">
        <v>25.909091</v>
      </c>
      <c r="F45" s="30">
        <v>36.818182</v>
      </c>
      <c r="G45" s="30">
        <v>5.9090910000000001</v>
      </c>
      <c r="H45" s="30">
        <v>31.363636</v>
      </c>
      <c r="I45" s="30">
        <v>62.727272999999997</v>
      </c>
    </row>
    <row r="46" spans="1:9" x14ac:dyDescent="0.2">
      <c r="A46" s="19" t="s">
        <v>853</v>
      </c>
      <c r="B46" s="20">
        <v>226</v>
      </c>
      <c r="C46" s="20">
        <v>8</v>
      </c>
      <c r="D46" s="20">
        <v>67</v>
      </c>
      <c r="E46" s="20">
        <v>63</v>
      </c>
      <c r="F46" s="20">
        <v>72</v>
      </c>
      <c r="G46" s="20">
        <v>16</v>
      </c>
      <c r="H46" s="20">
        <v>75</v>
      </c>
      <c r="I46" s="20">
        <v>135</v>
      </c>
    </row>
    <row r="47" spans="1:9" x14ac:dyDescent="0.2">
      <c r="A47" s="21" t="s">
        <v>126</v>
      </c>
      <c r="B47" s="30">
        <v>100</v>
      </c>
      <c r="C47" s="30">
        <v>3.5398230000000002</v>
      </c>
      <c r="D47" s="30">
        <v>29.646018000000002</v>
      </c>
      <c r="E47" s="30">
        <v>27.876106</v>
      </c>
      <c r="F47" s="30">
        <v>31.858407</v>
      </c>
      <c r="G47" s="30">
        <v>7.0796460000000003</v>
      </c>
      <c r="H47" s="30">
        <v>33.185841000000003</v>
      </c>
      <c r="I47" s="30">
        <v>59.734513</v>
      </c>
    </row>
    <row r="48" spans="1:9" x14ac:dyDescent="0.2">
      <c r="A48" s="19" t="s">
        <v>854</v>
      </c>
      <c r="B48" s="20">
        <v>211</v>
      </c>
      <c r="C48" s="20">
        <v>17</v>
      </c>
      <c r="D48" s="20">
        <v>77</v>
      </c>
      <c r="E48" s="20">
        <v>38</v>
      </c>
      <c r="F48" s="20">
        <v>63</v>
      </c>
      <c r="G48" s="20">
        <v>16</v>
      </c>
      <c r="H48" s="20">
        <v>94</v>
      </c>
      <c r="I48" s="20">
        <v>101</v>
      </c>
    </row>
    <row r="49" spans="1:9" x14ac:dyDescent="0.2">
      <c r="A49" s="21" t="s">
        <v>126</v>
      </c>
      <c r="B49" s="30">
        <v>100</v>
      </c>
      <c r="C49" s="30">
        <v>8.0568720000000003</v>
      </c>
      <c r="D49" s="30">
        <v>36.492891</v>
      </c>
      <c r="E49" s="30">
        <v>18.009478999999999</v>
      </c>
      <c r="F49" s="30">
        <v>29.85782</v>
      </c>
      <c r="G49" s="30">
        <v>7.5829380000000004</v>
      </c>
      <c r="H49" s="30">
        <v>44.549762999999999</v>
      </c>
      <c r="I49" s="30">
        <v>47.867299000000003</v>
      </c>
    </row>
    <row r="50" spans="1:9" x14ac:dyDescent="0.2">
      <c r="A50" s="19" t="s">
        <v>855</v>
      </c>
      <c r="B50" s="20">
        <v>134</v>
      </c>
      <c r="C50" s="20">
        <v>7</v>
      </c>
      <c r="D50" s="20">
        <v>50</v>
      </c>
      <c r="E50" s="20">
        <v>25</v>
      </c>
      <c r="F50" s="20">
        <v>42</v>
      </c>
      <c r="G50" s="20">
        <v>10</v>
      </c>
      <c r="H50" s="20">
        <v>57</v>
      </c>
      <c r="I50" s="20">
        <v>67</v>
      </c>
    </row>
    <row r="51" spans="1:9" x14ac:dyDescent="0.2">
      <c r="A51" s="21" t="s">
        <v>126</v>
      </c>
      <c r="B51" s="30">
        <v>100</v>
      </c>
      <c r="C51" s="30">
        <v>5.2238810000000004</v>
      </c>
      <c r="D51" s="30">
        <v>37.313433000000003</v>
      </c>
      <c r="E51" s="30">
        <v>18.656715999999999</v>
      </c>
      <c r="F51" s="30">
        <v>31.343284000000001</v>
      </c>
      <c r="G51" s="30">
        <v>7.4626869999999998</v>
      </c>
      <c r="H51" s="30">
        <v>42.537312999999997</v>
      </c>
      <c r="I51" s="30">
        <v>50</v>
      </c>
    </row>
    <row r="52" spans="1:9" x14ac:dyDescent="0.2">
      <c r="A52" s="19" t="s">
        <v>856</v>
      </c>
      <c r="B52" s="20">
        <v>65</v>
      </c>
      <c r="C52" s="20">
        <v>4</v>
      </c>
      <c r="D52" s="20">
        <v>29</v>
      </c>
      <c r="E52" s="20">
        <v>7</v>
      </c>
      <c r="F52" s="20">
        <v>19</v>
      </c>
      <c r="G52" s="20">
        <v>6</v>
      </c>
      <c r="H52" s="20">
        <v>33</v>
      </c>
      <c r="I52" s="20">
        <v>26</v>
      </c>
    </row>
    <row r="53" spans="1:9" x14ac:dyDescent="0.2">
      <c r="A53" s="21" t="s">
        <v>126</v>
      </c>
      <c r="B53" s="30">
        <v>100</v>
      </c>
      <c r="C53" s="30">
        <v>6.1538459999999997</v>
      </c>
      <c r="D53" s="30">
        <v>44.615385000000003</v>
      </c>
      <c r="E53" s="30">
        <v>10.769231</v>
      </c>
      <c r="F53" s="30">
        <v>29.230768999999999</v>
      </c>
      <c r="G53" s="30">
        <v>9.2307690000000004</v>
      </c>
      <c r="H53" s="30">
        <v>50.769230999999998</v>
      </c>
      <c r="I53" s="30">
        <v>40</v>
      </c>
    </row>
    <row r="54" spans="1:9" x14ac:dyDescent="0.2">
      <c r="A54" s="19" t="s">
        <v>857</v>
      </c>
      <c r="B54" s="20">
        <v>25</v>
      </c>
      <c r="C54" s="20">
        <v>3</v>
      </c>
      <c r="D54" s="20">
        <v>9</v>
      </c>
      <c r="E54" s="20">
        <v>6</v>
      </c>
      <c r="F54" s="20">
        <v>7</v>
      </c>
      <c r="G54" s="20">
        <v>0</v>
      </c>
      <c r="H54" s="20">
        <v>12</v>
      </c>
      <c r="I54" s="20">
        <v>13</v>
      </c>
    </row>
    <row r="55" spans="1:9" x14ac:dyDescent="0.2">
      <c r="A55" s="21" t="s">
        <v>126</v>
      </c>
      <c r="B55" s="30">
        <v>100</v>
      </c>
      <c r="C55" s="30">
        <v>12</v>
      </c>
      <c r="D55" s="30">
        <v>36</v>
      </c>
      <c r="E55" s="30">
        <v>24</v>
      </c>
      <c r="F55" s="30">
        <v>28</v>
      </c>
      <c r="G55" s="30">
        <v>0</v>
      </c>
      <c r="H55" s="30">
        <v>48</v>
      </c>
      <c r="I55" s="30">
        <v>52</v>
      </c>
    </row>
    <row r="56" spans="1:9" x14ac:dyDescent="0.2">
      <c r="A56" s="19" t="s">
        <v>858</v>
      </c>
      <c r="B56" s="20">
        <v>3</v>
      </c>
      <c r="C56" s="20">
        <v>0</v>
      </c>
      <c r="D56" s="20">
        <v>1</v>
      </c>
      <c r="E56" s="20">
        <v>0</v>
      </c>
      <c r="F56" s="20">
        <v>2</v>
      </c>
      <c r="G56" s="20">
        <v>0</v>
      </c>
      <c r="H56" s="20">
        <v>1</v>
      </c>
      <c r="I56" s="20">
        <v>2</v>
      </c>
    </row>
    <row r="57" spans="1:9" x14ac:dyDescent="0.2">
      <c r="A57" s="21" t="s">
        <v>126</v>
      </c>
      <c r="B57" s="30">
        <v>100</v>
      </c>
      <c r="C57" s="30">
        <v>0</v>
      </c>
      <c r="D57" s="30">
        <v>33.333333000000003</v>
      </c>
      <c r="E57" s="30">
        <v>0</v>
      </c>
      <c r="F57" s="30">
        <v>66.666667000000004</v>
      </c>
      <c r="G57" s="30">
        <v>0</v>
      </c>
      <c r="H57" s="30">
        <v>33.333333000000003</v>
      </c>
      <c r="I57" s="30">
        <v>66.666667000000004</v>
      </c>
    </row>
    <row r="58" spans="1:9" x14ac:dyDescent="0.2">
      <c r="A58" s="19" t="s">
        <v>859</v>
      </c>
      <c r="B58" s="20">
        <v>446</v>
      </c>
      <c r="C58" s="20">
        <v>18</v>
      </c>
      <c r="D58" s="20">
        <v>126</v>
      </c>
      <c r="E58" s="20">
        <v>120</v>
      </c>
      <c r="F58" s="20">
        <v>153</v>
      </c>
      <c r="G58" s="20">
        <v>29</v>
      </c>
      <c r="H58" s="20">
        <v>144</v>
      </c>
      <c r="I58" s="20">
        <v>273</v>
      </c>
    </row>
    <row r="59" spans="1:9" x14ac:dyDescent="0.2">
      <c r="A59" s="21" t="s">
        <v>126</v>
      </c>
      <c r="B59" s="30">
        <v>100</v>
      </c>
      <c r="C59" s="30">
        <v>4.0358739999999997</v>
      </c>
      <c r="D59" s="30">
        <v>28.251121000000001</v>
      </c>
      <c r="E59" s="30">
        <v>26.905830000000002</v>
      </c>
      <c r="F59" s="30">
        <v>34.304932999999998</v>
      </c>
      <c r="G59" s="30">
        <v>6.5022419999999999</v>
      </c>
      <c r="H59" s="30">
        <v>32.286996000000002</v>
      </c>
      <c r="I59" s="30">
        <v>61.210762000000003</v>
      </c>
    </row>
    <row r="60" spans="1:9" x14ac:dyDescent="0.2">
      <c r="A60" s="19" t="s">
        <v>860</v>
      </c>
      <c r="B60" s="20">
        <v>345</v>
      </c>
      <c r="C60" s="20">
        <v>24</v>
      </c>
      <c r="D60" s="20">
        <v>127</v>
      </c>
      <c r="E60" s="20">
        <v>63</v>
      </c>
      <c r="F60" s="20">
        <v>105</v>
      </c>
      <c r="G60" s="20">
        <v>26</v>
      </c>
      <c r="H60" s="20">
        <v>151</v>
      </c>
      <c r="I60" s="20">
        <v>168</v>
      </c>
    </row>
    <row r="61" spans="1:9" x14ac:dyDescent="0.2">
      <c r="A61" s="21" t="s">
        <v>126</v>
      </c>
      <c r="B61" s="30">
        <v>100</v>
      </c>
      <c r="C61" s="30">
        <v>6.9565219999999997</v>
      </c>
      <c r="D61" s="30">
        <v>36.811593999999999</v>
      </c>
      <c r="E61" s="30">
        <v>18.260870000000001</v>
      </c>
      <c r="F61" s="30">
        <v>30.434782999999999</v>
      </c>
      <c r="G61" s="30">
        <v>7.536232</v>
      </c>
      <c r="H61" s="30">
        <v>43.768115999999999</v>
      </c>
      <c r="I61" s="30">
        <v>48.695652000000003</v>
      </c>
    </row>
    <row r="62" spans="1:9" x14ac:dyDescent="0.2">
      <c r="A62" s="19" t="s">
        <v>861</v>
      </c>
      <c r="B62" s="20">
        <v>884</v>
      </c>
      <c r="C62" s="20">
        <v>49</v>
      </c>
      <c r="D62" s="20">
        <v>292</v>
      </c>
      <c r="E62" s="20">
        <v>196</v>
      </c>
      <c r="F62" s="20">
        <v>286</v>
      </c>
      <c r="G62" s="20">
        <v>61</v>
      </c>
      <c r="H62" s="20">
        <v>341</v>
      </c>
      <c r="I62" s="20">
        <v>482</v>
      </c>
    </row>
    <row r="63" spans="1:9" x14ac:dyDescent="0.2">
      <c r="A63" s="21" t="s">
        <v>126</v>
      </c>
      <c r="B63" s="30">
        <v>100</v>
      </c>
      <c r="C63" s="30">
        <v>5.542986</v>
      </c>
      <c r="D63" s="30">
        <v>33.031674000000002</v>
      </c>
      <c r="E63" s="30">
        <v>22.171945999999998</v>
      </c>
      <c r="F63" s="30">
        <v>32.352941000000001</v>
      </c>
      <c r="G63" s="30">
        <v>6.9004519999999996</v>
      </c>
      <c r="H63" s="30">
        <v>38.574660999999999</v>
      </c>
      <c r="I63" s="30">
        <v>54.524887</v>
      </c>
    </row>
    <row r="64" spans="1:9" x14ac:dyDescent="0.2">
      <c r="A64" s="19" t="s">
        <v>862</v>
      </c>
      <c r="B64" s="20">
        <v>438</v>
      </c>
      <c r="C64" s="20">
        <v>31</v>
      </c>
      <c r="D64" s="20">
        <v>166</v>
      </c>
      <c r="E64" s="20">
        <v>76</v>
      </c>
      <c r="F64" s="20">
        <v>133</v>
      </c>
      <c r="G64" s="20">
        <v>32</v>
      </c>
      <c r="H64" s="20">
        <v>197</v>
      </c>
      <c r="I64" s="20">
        <v>209</v>
      </c>
    </row>
    <row r="65" spans="1:9" x14ac:dyDescent="0.2">
      <c r="A65" s="21" t="s">
        <v>126</v>
      </c>
      <c r="B65" s="30">
        <v>100</v>
      </c>
      <c r="C65" s="30">
        <v>7.0776260000000004</v>
      </c>
      <c r="D65" s="30">
        <v>37.899543000000001</v>
      </c>
      <c r="E65" s="30">
        <v>17.351597999999999</v>
      </c>
      <c r="F65" s="30">
        <v>30.365297000000002</v>
      </c>
      <c r="G65" s="30">
        <v>7.305936</v>
      </c>
      <c r="H65" s="30">
        <v>44.977169000000004</v>
      </c>
      <c r="I65" s="30">
        <v>47.716895000000001</v>
      </c>
    </row>
    <row r="66" spans="1:9" x14ac:dyDescent="0.2">
      <c r="A66" s="19" t="s">
        <v>863</v>
      </c>
      <c r="B66" s="20">
        <v>93</v>
      </c>
      <c r="C66" s="20">
        <v>7</v>
      </c>
      <c r="D66" s="20">
        <v>39</v>
      </c>
      <c r="E66" s="20">
        <v>13</v>
      </c>
      <c r="F66" s="20">
        <v>28</v>
      </c>
      <c r="G66" s="20">
        <v>6</v>
      </c>
      <c r="H66" s="20">
        <v>46</v>
      </c>
      <c r="I66" s="20">
        <v>41</v>
      </c>
    </row>
    <row r="67" spans="1:9" x14ac:dyDescent="0.2">
      <c r="A67" s="21" t="s">
        <v>126</v>
      </c>
      <c r="B67" s="30">
        <v>100</v>
      </c>
      <c r="C67" s="30">
        <v>7.5268819999999996</v>
      </c>
      <c r="D67" s="30">
        <v>41.935484000000002</v>
      </c>
      <c r="E67" s="30">
        <v>13.978495000000001</v>
      </c>
      <c r="F67" s="30">
        <v>30.107527000000001</v>
      </c>
      <c r="G67" s="30">
        <v>6.451613</v>
      </c>
      <c r="H67" s="30">
        <v>49.462366000000003</v>
      </c>
      <c r="I67" s="30">
        <v>44.086022</v>
      </c>
    </row>
    <row r="68" spans="1:9" x14ac:dyDescent="0.2">
      <c r="A68" s="18" t="s">
        <v>865</v>
      </c>
      <c r="B68" s="17">
        <v>178</v>
      </c>
      <c r="C68" s="17">
        <v>4</v>
      </c>
      <c r="D68" s="17">
        <v>46</v>
      </c>
      <c r="E68" s="17">
        <v>40</v>
      </c>
      <c r="F68" s="17">
        <v>82</v>
      </c>
      <c r="G68" s="17">
        <v>6</v>
      </c>
      <c r="H68" s="17">
        <v>50</v>
      </c>
      <c r="I68" s="17">
        <v>122</v>
      </c>
    </row>
    <row r="69" spans="1:9" x14ac:dyDescent="0.2">
      <c r="A69" s="21" t="s">
        <v>126</v>
      </c>
      <c r="B69" s="30">
        <v>100</v>
      </c>
      <c r="C69" s="30">
        <v>2.2471909999999999</v>
      </c>
      <c r="D69" s="30">
        <v>25.842697000000001</v>
      </c>
      <c r="E69" s="30">
        <v>22.471910000000001</v>
      </c>
      <c r="F69" s="30">
        <v>46.067416000000001</v>
      </c>
      <c r="G69" s="30">
        <v>3.370787</v>
      </c>
      <c r="H69" s="30">
        <v>28.089887999999998</v>
      </c>
      <c r="I69" s="30">
        <v>68.539326000000003</v>
      </c>
    </row>
    <row r="70" spans="1:9" x14ac:dyDescent="0.2">
      <c r="A70" s="19" t="s">
        <v>852</v>
      </c>
      <c r="B70" s="20">
        <v>212</v>
      </c>
      <c r="C70" s="20">
        <v>15</v>
      </c>
      <c r="D70" s="20">
        <v>62</v>
      </c>
      <c r="E70" s="20">
        <v>56</v>
      </c>
      <c r="F70" s="20">
        <v>72</v>
      </c>
      <c r="G70" s="20">
        <v>7</v>
      </c>
      <c r="H70" s="20">
        <v>77</v>
      </c>
      <c r="I70" s="20">
        <v>128</v>
      </c>
    </row>
    <row r="71" spans="1:9" x14ac:dyDescent="0.2">
      <c r="A71" s="21" t="s">
        <v>126</v>
      </c>
      <c r="B71" s="30">
        <v>100</v>
      </c>
      <c r="C71" s="30">
        <v>7.0754720000000004</v>
      </c>
      <c r="D71" s="30">
        <v>29.245283000000001</v>
      </c>
      <c r="E71" s="30">
        <v>26.415094</v>
      </c>
      <c r="F71" s="30">
        <v>33.962263999999998</v>
      </c>
      <c r="G71" s="30">
        <v>3.3018869999999998</v>
      </c>
      <c r="H71" s="30">
        <v>36.320754999999998</v>
      </c>
      <c r="I71" s="30">
        <v>60.377358000000001</v>
      </c>
    </row>
    <row r="72" spans="1:9" x14ac:dyDescent="0.2">
      <c r="A72" s="19" t="s">
        <v>853</v>
      </c>
      <c r="B72" s="20">
        <v>223</v>
      </c>
      <c r="C72" s="20">
        <v>12</v>
      </c>
      <c r="D72" s="20">
        <v>54</v>
      </c>
      <c r="E72" s="20">
        <v>56</v>
      </c>
      <c r="F72" s="20">
        <v>84</v>
      </c>
      <c r="G72" s="20">
        <v>17</v>
      </c>
      <c r="H72" s="20">
        <v>66</v>
      </c>
      <c r="I72" s="20">
        <v>140</v>
      </c>
    </row>
    <row r="73" spans="1:9" x14ac:dyDescent="0.2">
      <c r="A73" s="21" t="s">
        <v>126</v>
      </c>
      <c r="B73" s="30">
        <v>100</v>
      </c>
      <c r="C73" s="30">
        <v>5.3811660000000003</v>
      </c>
      <c r="D73" s="30">
        <v>24.215247000000002</v>
      </c>
      <c r="E73" s="30">
        <v>25.112107999999999</v>
      </c>
      <c r="F73" s="30">
        <v>37.668160999999998</v>
      </c>
      <c r="G73" s="30">
        <v>7.6233180000000003</v>
      </c>
      <c r="H73" s="30">
        <v>29.596412999999998</v>
      </c>
      <c r="I73" s="30">
        <v>62.780268999999997</v>
      </c>
    </row>
    <row r="74" spans="1:9" x14ac:dyDescent="0.2">
      <c r="A74" s="19" t="s">
        <v>854</v>
      </c>
      <c r="B74" s="20">
        <v>216</v>
      </c>
      <c r="C74" s="20">
        <v>11</v>
      </c>
      <c r="D74" s="20">
        <v>69</v>
      </c>
      <c r="E74" s="20">
        <v>45</v>
      </c>
      <c r="F74" s="20">
        <v>70</v>
      </c>
      <c r="G74" s="20">
        <v>21</v>
      </c>
      <c r="H74" s="20">
        <v>80</v>
      </c>
      <c r="I74" s="20">
        <v>115</v>
      </c>
    </row>
    <row r="75" spans="1:9" x14ac:dyDescent="0.2">
      <c r="A75" s="21" t="s">
        <v>126</v>
      </c>
      <c r="B75" s="30">
        <v>100</v>
      </c>
      <c r="C75" s="30">
        <v>5.0925929999999999</v>
      </c>
      <c r="D75" s="30">
        <v>31.944444000000001</v>
      </c>
      <c r="E75" s="30">
        <v>20.833333</v>
      </c>
      <c r="F75" s="30">
        <v>32.407406999999999</v>
      </c>
      <c r="G75" s="30">
        <v>9.7222220000000004</v>
      </c>
      <c r="H75" s="30">
        <v>37.037036999999998</v>
      </c>
      <c r="I75" s="30">
        <v>53.240741</v>
      </c>
    </row>
    <row r="76" spans="1:9" x14ac:dyDescent="0.2">
      <c r="A76" s="19" t="s">
        <v>855</v>
      </c>
      <c r="B76" s="20">
        <v>140</v>
      </c>
      <c r="C76" s="20">
        <v>4</v>
      </c>
      <c r="D76" s="20">
        <v>47</v>
      </c>
      <c r="E76" s="20">
        <v>20</v>
      </c>
      <c r="F76" s="20">
        <v>58</v>
      </c>
      <c r="G76" s="20">
        <v>11</v>
      </c>
      <c r="H76" s="20">
        <v>51</v>
      </c>
      <c r="I76" s="20">
        <v>78</v>
      </c>
    </row>
    <row r="77" spans="1:9" x14ac:dyDescent="0.2">
      <c r="A77" s="21" t="s">
        <v>126</v>
      </c>
      <c r="B77" s="30">
        <v>100</v>
      </c>
      <c r="C77" s="30">
        <v>2.8571430000000002</v>
      </c>
      <c r="D77" s="30">
        <v>33.571429000000002</v>
      </c>
      <c r="E77" s="30">
        <v>14.285714</v>
      </c>
      <c r="F77" s="30">
        <v>41.428570999999998</v>
      </c>
      <c r="G77" s="30">
        <v>7.8571429999999998</v>
      </c>
      <c r="H77" s="30">
        <v>36.428570999999998</v>
      </c>
      <c r="I77" s="30">
        <v>55.714286000000001</v>
      </c>
    </row>
    <row r="78" spans="1:9" x14ac:dyDescent="0.2">
      <c r="A78" s="19" t="s">
        <v>856</v>
      </c>
      <c r="B78" s="20">
        <v>72</v>
      </c>
      <c r="C78" s="20">
        <v>10</v>
      </c>
      <c r="D78" s="20">
        <v>28</v>
      </c>
      <c r="E78" s="20">
        <v>12</v>
      </c>
      <c r="F78" s="20">
        <v>20</v>
      </c>
      <c r="G78" s="20">
        <v>2</v>
      </c>
      <c r="H78" s="20">
        <v>38</v>
      </c>
      <c r="I78" s="20">
        <v>32</v>
      </c>
    </row>
    <row r="79" spans="1:9" x14ac:dyDescent="0.2">
      <c r="A79" s="21" t="s">
        <v>126</v>
      </c>
      <c r="B79" s="30">
        <v>100</v>
      </c>
      <c r="C79" s="30">
        <v>13.888889000000001</v>
      </c>
      <c r="D79" s="30">
        <v>38.888888999999999</v>
      </c>
      <c r="E79" s="30">
        <v>16.666667</v>
      </c>
      <c r="F79" s="30">
        <v>27.777778000000001</v>
      </c>
      <c r="G79" s="30">
        <v>2.7777780000000001</v>
      </c>
      <c r="H79" s="30">
        <v>52.777777999999998</v>
      </c>
      <c r="I79" s="30">
        <v>44.444443999999997</v>
      </c>
    </row>
    <row r="80" spans="1:9" x14ac:dyDescent="0.2">
      <c r="A80" s="19" t="s">
        <v>857</v>
      </c>
      <c r="B80" s="20">
        <v>46</v>
      </c>
      <c r="C80" s="20">
        <v>7</v>
      </c>
      <c r="D80" s="20">
        <v>15</v>
      </c>
      <c r="E80" s="20">
        <v>10</v>
      </c>
      <c r="F80" s="20">
        <v>12</v>
      </c>
      <c r="G80" s="20">
        <v>2</v>
      </c>
      <c r="H80" s="20">
        <v>22</v>
      </c>
      <c r="I80" s="20">
        <v>22</v>
      </c>
    </row>
    <row r="81" spans="1:9" x14ac:dyDescent="0.2">
      <c r="A81" s="21" t="s">
        <v>126</v>
      </c>
      <c r="B81" s="30">
        <v>100</v>
      </c>
      <c r="C81" s="30">
        <v>15.217390999999999</v>
      </c>
      <c r="D81" s="30">
        <v>32.608696000000002</v>
      </c>
      <c r="E81" s="30">
        <v>21.739129999999999</v>
      </c>
      <c r="F81" s="30">
        <v>26.086957000000002</v>
      </c>
      <c r="G81" s="30">
        <v>4.3478260000000004</v>
      </c>
      <c r="H81" s="30">
        <v>47.826087000000001</v>
      </c>
      <c r="I81" s="30">
        <v>47.826087000000001</v>
      </c>
    </row>
    <row r="82" spans="1:9" x14ac:dyDescent="0.2">
      <c r="A82" s="19" t="s">
        <v>858</v>
      </c>
      <c r="B82" s="20">
        <v>8</v>
      </c>
      <c r="C82" s="20">
        <v>1</v>
      </c>
      <c r="D82" s="20">
        <v>4</v>
      </c>
      <c r="E82" s="20">
        <v>1</v>
      </c>
      <c r="F82" s="20">
        <v>2</v>
      </c>
      <c r="G82" s="20">
        <v>0</v>
      </c>
      <c r="H82" s="20">
        <v>5</v>
      </c>
      <c r="I82" s="20">
        <v>3</v>
      </c>
    </row>
    <row r="83" spans="1:9" x14ac:dyDescent="0.2">
      <c r="A83" s="21" t="s">
        <v>126</v>
      </c>
      <c r="B83" s="30">
        <v>100</v>
      </c>
      <c r="C83" s="30">
        <v>12.5</v>
      </c>
      <c r="D83" s="30">
        <v>50</v>
      </c>
      <c r="E83" s="30">
        <v>12.5</v>
      </c>
      <c r="F83" s="30">
        <v>25</v>
      </c>
      <c r="G83" s="30">
        <v>0</v>
      </c>
      <c r="H83" s="30">
        <v>62.5</v>
      </c>
      <c r="I83" s="30">
        <v>37.5</v>
      </c>
    </row>
    <row r="84" spans="1:9" x14ac:dyDescent="0.2">
      <c r="A84" s="19" t="s">
        <v>859</v>
      </c>
      <c r="B84" s="20">
        <v>435</v>
      </c>
      <c r="C84" s="20">
        <v>27</v>
      </c>
      <c r="D84" s="20">
        <v>116</v>
      </c>
      <c r="E84" s="20">
        <v>112</v>
      </c>
      <c r="F84" s="20">
        <v>156</v>
      </c>
      <c r="G84" s="20">
        <v>24</v>
      </c>
      <c r="H84" s="20">
        <v>143</v>
      </c>
      <c r="I84" s="20">
        <v>268</v>
      </c>
    </row>
    <row r="85" spans="1:9" x14ac:dyDescent="0.2">
      <c r="A85" s="21" t="s">
        <v>126</v>
      </c>
      <c r="B85" s="30">
        <v>100</v>
      </c>
      <c r="C85" s="30">
        <v>6.2068969999999997</v>
      </c>
      <c r="D85" s="30">
        <v>26.666667</v>
      </c>
      <c r="E85" s="30">
        <v>25.747126000000002</v>
      </c>
      <c r="F85" s="30">
        <v>35.862068999999998</v>
      </c>
      <c r="G85" s="30">
        <v>5.5172410000000003</v>
      </c>
      <c r="H85" s="30">
        <v>32.873562999999997</v>
      </c>
      <c r="I85" s="30">
        <v>61.609195</v>
      </c>
    </row>
    <row r="86" spans="1:9" x14ac:dyDescent="0.2">
      <c r="A86" s="19" t="s">
        <v>860</v>
      </c>
      <c r="B86" s="20">
        <v>356</v>
      </c>
      <c r="C86" s="20">
        <v>15</v>
      </c>
      <c r="D86" s="20">
        <v>116</v>
      </c>
      <c r="E86" s="20">
        <v>65</v>
      </c>
      <c r="F86" s="20">
        <v>128</v>
      </c>
      <c r="G86" s="20">
        <v>32</v>
      </c>
      <c r="H86" s="20">
        <v>131</v>
      </c>
      <c r="I86" s="20">
        <v>193</v>
      </c>
    </row>
    <row r="87" spans="1:9" x14ac:dyDescent="0.2">
      <c r="A87" s="21" t="s">
        <v>126</v>
      </c>
      <c r="B87" s="30">
        <v>100</v>
      </c>
      <c r="C87" s="30">
        <v>4.2134830000000001</v>
      </c>
      <c r="D87" s="30">
        <v>32.584269999999997</v>
      </c>
      <c r="E87" s="30">
        <v>18.258427000000001</v>
      </c>
      <c r="F87" s="30">
        <v>35.955055999999999</v>
      </c>
      <c r="G87" s="30">
        <v>8.9887639999999998</v>
      </c>
      <c r="H87" s="30">
        <v>36.797753</v>
      </c>
      <c r="I87" s="30">
        <v>54.213482999999997</v>
      </c>
    </row>
    <row r="88" spans="1:9" x14ac:dyDescent="0.2">
      <c r="A88" s="19" t="s">
        <v>861</v>
      </c>
      <c r="B88" s="20">
        <v>917</v>
      </c>
      <c r="C88" s="20">
        <v>60</v>
      </c>
      <c r="D88" s="20">
        <v>279</v>
      </c>
      <c r="E88" s="20">
        <v>200</v>
      </c>
      <c r="F88" s="20">
        <v>318</v>
      </c>
      <c r="G88" s="20">
        <v>60</v>
      </c>
      <c r="H88" s="20">
        <v>339</v>
      </c>
      <c r="I88" s="20">
        <v>518</v>
      </c>
    </row>
    <row r="89" spans="1:9" x14ac:dyDescent="0.2">
      <c r="A89" s="21" t="s">
        <v>126</v>
      </c>
      <c r="B89" s="30">
        <v>100</v>
      </c>
      <c r="C89" s="30">
        <v>6.543075</v>
      </c>
      <c r="D89" s="30">
        <v>30.4253</v>
      </c>
      <c r="E89" s="30">
        <v>21.810251000000001</v>
      </c>
      <c r="F89" s="30">
        <v>34.678299000000003</v>
      </c>
      <c r="G89" s="30">
        <v>6.543075</v>
      </c>
      <c r="H89" s="30">
        <v>36.968375000000002</v>
      </c>
      <c r="I89" s="30">
        <v>56.488549999999996</v>
      </c>
    </row>
    <row r="90" spans="1:9" x14ac:dyDescent="0.2">
      <c r="A90" s="19" t="s">
        <v>862</v>
      </c>
      <c r="B90" s="20">
        <v>482</v>
      </c>
      <c r="C90" s="20">
        <v>33</v>
      </c>
      <c r="D90" s="20">
        <v>163</v>
      </c>
      <c r="E90" s="20">
        <v>88</v>
      </c>
      <c r="F90" s="20">
        <v>162</v>
      </c>
      <c r="G90" s="20">
        <v>36</v>
      </c>
      <c r="H90" s="20">
        <v>196</v>
      </c>
      <c r="I90" s="20">
        <v>250</v>
      </c>
    </row>
    <row r="91" spans="1:9" x14ac:dyDescent="0.2">
      <c r="A91" s="21" t="s">
        <v>126</v>
      </c>
      <c r="B91" s="30">
        <v>100</v>
      </c>
      <c r="C91" s="30">
        <v>6.8464729999999996</v>
      </c>
      <c r="D91" s="30">
        <v>33.817427000000002</v>
      </c>
      <c r="E91" s="30">
        <v>18.257261</v>
      </c>
      <c r="F91" s="30">
        <v>33.609959000000003</v>
      </c>
      <c r="G91" s="30">
        <v>7.4688800000000004</v>
      </c>
      <c r="H91" s="30">
        <v>40.663899999999998</v>
      </c>
      <c r="I91" s="30">
        <v>51.867220000000003</v>
      </c>
    </row>
    <row r="92" spans="1:9" x14ac:dyDescent="0.2">
      <c r="A92" s="19" t="s">
        <v>863</v>
      </c>
      <c r="B92" s="20">
        <v>126</v>
      </c>
      <c r="C92" s="20">
        <v>18</v>
      </c>
      <c r="D92" s="20">
        <v>47</v>
      </c>
      <c r="E92" s="20">
        <v>23</v>
      </c>
      <c r="F92" s="20">
        <v>34</v>
      </c>
      <c r="G92" s="20">
        <v>4</v>
      </c>
      <c r="H92" s="20">
        <v>65</v>
      </c>
      <c r="I92" s="20">
        <v>57</v>
      </c>
    </row>
    <row r="93" spans="1:9" x14ac:dyDescent="0.2">
      <c r="A93" s="21" t="s">
        <v>126</v>
      </c>
      <c r="B93" s="30">
        <v>100</v>
      </c>
      <c r="C93" s="30">
        <v>14.285714</v>
      </c>
      <c r="D93" s="30">
        <v>37.301586999999998</v>
      </c>
      <c r="E93" s="30">
        <v>18.253968</v>
      </c>
      <c r="F93" s="30">
        <v>26.984127000000001</v>
      </c>
      <c r="G93" s="30">
        <v>3.1746029999999998</v>
      </c>
      <c r="H93" s="30">
        <v>51.587302000000001</v>
      </c>
      <c r="I93" s="30">
        <v>45.238095000000001</v>
      </c>
    </row>
    <row r="94" spans="1:9" x14ac:dyDescent="0.2">
      <c r="A94" s="18" t="s">
        <v>866</v>
      </c>
      <c r="B94" s="18"/>
      <c r="C94" s="18"/>
      <c r="D94" s="18"/>
      <c r="E94" s="18"/>
      <c r="F94" s="18"/>
      <c r="G94" s="18"/>
      <c r="H94" s="18"/>
      <c r="I94" s="18"/>
    </row>
    <row r="95" spans="1:9" x14ac:dyDescent="0.2">
      <c r="A95" s="19" t="s">
        <v>130</v>
      </c>
      <c r="B95" s="20">
        <v>151</v>
      </c>
      <c r="C95" s="20">
        <v>6</v>
      </c>
      <c r="D95" s="20">
        <v>39</v>
      </c>
      <c r="E95" s="20">
        <v>32</v>
      </c>
      <c r="F95" s="20">
        <v>59</v>
      </c>
      <c r="G95" s="20">
        <v>15</v>
      </c>
      <c r="H95" s="20">
        <v>45</v>
      </c>
      <c r="I95" s="20">
        <v>91</v>
      </c>
    </row>
    <row r="96" spans="1:9" x14ac:dyDescent="0.2">
      <c r="A96" s="21" t="s">
        <v>126</v>
      </c>
      <c r="B96" s="30">
        <v>100</v>
      </c>
      <c r="C96" s="30">
        <v>3.9735100000000001</v>
      </c>
      <c r="D96" s="30">
        <v>25.827815000000001</v>
      </c>
      <c r="E96" s="30">
        <v>21.192053000000001</v>
      </c>
      <c r="F96" s="30">
        <v>39.072848</v>
      </c>
      <c r="G96" s="30">
        <v>9.9337750000000007</v>
      </c>
      <c r="H96" s="30">
        <v>29.801324999999999</v>
      </c>
      <c r="I96" s="30">
        <v>60.264901000000002</v>
      </c>
    </row>
    <row r="97" spans="1:9" x14ac:dyDescent="0.2">
      <c r="A97" s="19" t="s">
        <v>131</v>
      </c>
      <c r="B97" s="20">
        <v>1446</v>
      </c>
      <c r="C97" s="20">
        <v>83</v>
      </c>
      <c r="D97" s="20">
        <v>471</v>
      </c>
      <c r="E97" s="20">
        <v>343</v>
      </c>
      <c r="F97" s="20">
        <v>471</v>
      </c>
      <c r="G97" s="20">
        <v>78</v>
      </c>
      <c r="H97" s="20">
        <v>554</v>
      </c>
      <c r="I97" s="20">
        <v>814</v>
      </c>
    </row>
    <row r="98" spans="1:9" x14ac:dyDescent="0.2">
      <c r="A98" s="21" t="s">
        <v>126</v>
      </c>
      <c r="B98" s="30">
        <v>100</v>
      </c>
      <c r="C98" s="30">
        <v>5.7399719999999999</v>
      </c>
      <c r="D98" s="30">
        <v>32.572614000000002</v>
      </c>
      <c r="E98" s="30">
        <v>23.720609</v>
      </c>
      <c r="F98" s="30">
        <v>32.572614000000002</v>
      </c>
      <c r="G98" s="30">
        <v>5.3941910000000002</v>
      </c>
      <c r="H98" s="30">
        <v>38.312586000000003</v>
      </c>
      <c r="I98" s="30">
        <v>56.293222999999998</v>
      </c>
    </row>
    <row r="99" spans="1:9" x14ac:dyDescent="0.2">
      <c r="A99" s="19" t="s">
        <v>392</v>
      </c>
      <c r="B99" s="20">
        <v>150</v>
      </c>
      <c r="C99" s="20">
        <v>3</v>
      </c>
      <c r="D99" s="20">
        <v>26</v>
      </c>
      <c r="E99" s="20">
        <v>28</v>
      </c>
      <c r="F99" s="20">
        <v>86</v>
      </c>
      <c r="G99" s="20">
        <v>7</v>
      </c>
      <c r="H99" s="20">
        <v>29</v>
      </c>
      <c r="I99" s="20">
        <v>114</v>
      </c>
    </row>
    <row r="100" spans="1:9" x14ac:dyDescent="0.2">
      <c r="A100" s="21" t="s">
        <v>126</v>
      </c>
      <c r="B100" s="30">
        <v>100</v>
      </c>
      <c r="C100" s="30">
        <v>2</v>
      </c>
      <c r="D100" s="30">
        <v>17.333333</v>
      </c>
      <c r="E100" s="30">
        <v>18.666667</v>
      </c>
      <c r="F100" s="30">
        <v>57.333333000000003</v>
      </c>
      <c r="G100" s="30">
        <v>4.6666670000000003</v>
      </c>
      <c r="H100" s="30">
        <v>19.333333</v>
      </c>
      <c r="I100" s="30">
        <v>76</v>
      </c>
    </row>
    <row r="101" spans="1:9" x14ac:dyDescent="0.2">
      <c r="A101" s="19" t="s">
        <v>132</v>
      </c>
      <c r="B101" s="20">
        <v>372</v>
      </c>
      <c r="C101" s="20">
        <v>34</v>
      </c>
      <c r="D101" s="20">
        <v>116</v>
      </c>
      <c r="E101" s="20">
        <v>68</v>
      </c>
      <c r="F101" s="20">
        <v>125</v>
      </c>
      <c r="G101" s="20">
        <v>29</v>
      </c>
      <c r="H101" s="20">
        <v>150</v>
      </c>
      <c r="I101" s="20">
        <v>193</v>
      </c>
    </row>
    <row r="102" spans="1:9" x14ac:dyDescent="0.2">
      <c r="A102" s="21" t="s">
        <v>126</v>
      </c>
      <c r="B102" s="30">
        <v>100</v>
      </c>
      <c r="C102" s="30">
        <v>9.1397849999999998</v>
      </c>
      <c r="D102" s="30">
        <v>31.182796</v>
      </c>
      <c r="E102" s="30">
        <v>18.27957</v>
      </c>
      <c r="F102" s="30">
        <v>33.602150999999999</v>
      </c>
      <c r="G102" s="30">
        <v>7.7956989999999999</v>
      </c>
      <c r="H102" s="30">
        <v>40.322581</v>
      </c>
      <c r="I102" s="30">
        <v>51.881720000000001</v>
      </c>
    </row>
    <row r="103" spans="1:9" x14ac:dyDescent="0.2">
      <c r="A103" s="19" t="s">
        <v>867</v>
      </c>
      <c r="B103" s="20">
        <v>69</v>
      </c>
      <c r="C103" s="20">
        <v>4</v>
      </c>
      <c r="D103" s="20">
        <v>21</v>
      </c>
      <c r="E103" s="20">
        <v>9</v>
      </c>
      <c r="F103" s="20">
        <v>29</v>
      </c>
      <c r="G103" s="20">
        <v>6</v>
      </c>
      <c r="H103" s="20">
        <v>25</v>
      </c>
      <c r="I103" s="20">
        <v>38</v>
      </c>
    </row>
    <row r="104" spans="1:9" x14ac:dyDescent="0.2">
      <c r="A104" s="21" t="s">
        <v>126</v>
      </c>
      <c r="B104" s="30">
        <v>100</v>
      </c>
      <c r="C104" s="30">
        <v>5.7971009999999996</v>
      </c>
      <c r="D104" s="30">
        <v>30.434782999999999</v>
      </c>
      <c r="E104" s="30">
        <v>13.043478</v>
      </c>
      <c r="F104" s="30">
        <v>42.028986000000003</v>
      </c>
      <c r="G104" s="30">
        <v>8.6956520000000008</v>
      </c>
      <c r="H104" s="30">
        <v>36.231884000000001</v>
      </c>
      <c r="I104" s="30">
        <v>55.072463999999997</v>
      </c>
    </row>
    <row r="105" spans="1:9" x14ac:dyDescent="0.2">
      <c r="A105" s="18" t="s">
        <v>133</v>
      </c>
      <c r="B105" s="17">
        <v>92</v>
      </c>
      <c r="C105" s="17">
        <v>3</v>
      </c>
      <c r="D105" s="17">
        <v>21</v>
      </c>
      <c r="E105" s="17">
        <v>20</v>
      </c>
      <c r="F105" s="17">
        <v>36</v>
      </c>
      <c r="G105" s="17">
        <v>12</v>
      </c>
      <c r="H105" s="17">
        <v>24</v>
      </c>
      <c r="I105" s="17">
        <v>56</v>
      </c>
    </row>
    <row r="106" spans="1:9" x14ac:dyDescent="0.2">
      <c r="A106" s="21" t="s">
        <v>126</v>
      </c>
      <c r="B106" s="30">
        <v>100</v>
      </c>
      <c r="C106" s="30">
        <v>3.2608700000000002</v>
      </c>
      <c r="D106" s="30">
        <v>22.826087000000001</v>
      </c>
      <c r="E106" s="30">
        <v>21.739129999999999</v>
      </c>
      <c r="F106" s="30">
        <v>39.130434999999999</v>
      </c>
      <c r="G106" s="30">
        <v>13.043478</v>
      </c>
      <c r="H106" s="30">
        <v>26.086957000000002</v>
      </c>
      <c r="I106" s="30">
        <v>60.869565000000001</v>
      </c>
    </row>
    <row r="107" spans="1:9" x14ac:dyDescent="0.2">
      <c r="A107" s="19" t="s">
        <v>134</v>
      </c>
      <c r="B107" s="20">
        <v>813</v>
      </c>
      <c r="C107" s="20">
        <v>51</v>
      </c>
      <c r="D107" s="20">
        <v>271</v>
      </c>
      <c r="E107" s="20">
        <v>192</v>
      </c>
      <c r="F107" s="20">
        <v>255</v>
      </c>
      <c r="G107" s="20">
        <v>44</v>
      </c>
      <c r="H107" s="20">
        <v>322</v>
      </c>
      <c r="I107" s="20">
        <v>447</v>
      </c>
    </row>
    <row r="108" spans="1:9" x14ac:dyDescent="0.2">
      <c r="A108" s="21" t="s">
        <v>126</v>
      </c>
      <c r="B108" s="30">
        <v>100</v>
      </c>
      <c r="C108" s="30">
        <v>6.2730629999999996</v>
      </c>
      <c r="D108" s="30">
        <v>33.333333000000003</v>
      </c>
      <c r="E108" s="30">
        <v>23.616236000000001</v>
      </c>
      <c r="F108" s="30">
        <v>31.365314000000001</v>
      </c>
      <c r="G108" s="30">
        <v>5.4120540000000004</v>
      </c>
      <c r="H108" s="30">
        <v>39.606395999999997</v>
      </c>
      <c r="I108" s="30">
        <v>54.981549999999999</v>
      </c>
    </row>
    <row r="109" spans="1:9" x14ac:dyDescent="0.2">
      <c r="A109" s="19" t="s">
        <v>393</v>
      </c>
      <c r="B109" s="20">
        <v>65</v>
      </c>
      <c r="C109" s="20">
        <v>2</v>
      </c>
      <c r="D109" s="20">
        <v>12</v>
      </c>
      <c r="E109" s="20">
        <v>11</v>
      </c>
      <c r="F109" s="20">
        <v>36</v>
      </c>
      <c r="G109" s="20">
        <v>4</v>
      </c>
      <c r="H109" s="20">
        <v>14</v>
      </c>
      <c r="I109" s="20">
        <v>47</v>
      </c>
    </row>
    <row r="110" spans="1:9" x14ac:dyDescent="0.2">
      <c r="A110" s="21" t="s">
        <v>126</v>
      </c>
      <c r="B110" s="30">
        <v>100</v>
      </c>
      <c r="C110" s="30">
        <v>3.0769229999999999</v>
      </c>
      <c r="D110" s="30">
        <v>18.461538000000001</v>
      </c>
      <c r="E110" s="30">
        <v>16.923076999999999</v>
      </c>
      <c r="F110" s="30">
        <v>55.384614999999997</v>
      </c>
      <c r="G110" s="30">
        <v>6.1538459999999997</v>
      </c>
      <c r="H110" s="30">
        <v>21.538461999999999</v>
      </c>
      <c r="I110" s="30">
        <v>72.307692000000003</v>
      </c>
    </row>
    <row r="111" spans="1:9" x14ac:dyDescent="0.2">
      <c r="A111" s="19" t="s">
        <v>135</v>
      </c>
      <c r="B111" s="20">
        <v>83</v>
      </c>
      <c r="C111" s="20">
        <v>9</v>
      </c>
      <c r="D111" s="20">
        <v>30</v>
      </c>
      <c r="E111" s="20">
        <v>14</v>
      </c>
      <c r="F111" s="20">
        <v>24</v>
      </c>
      <c r="G111" s="20">
        <v>6</v>
      </c>
      <c r="H111" s="20">
        <v>39</v>
      </c>
      <c r="I111" s="20">
        <v>38</v>
      </c>
    </row>
    <row r="112" spans="1:9" x14ac:dyDescent="0.2">
      <c r="A112" s="21" t="s">
        <v>126</v>
      </c>
      <c r="B112" s="30">
        <v>100</v>
      </c>
      <c r="C112" s="30">
        <v>10.843373</v>
      </c>
      <c r="D112" s="30">
        <v>36.144578000000003</v>
      </c>
      <c r="E112" s="30">
        <v>16.867470000000001</v>
      </c>
      <c r="F112" s="30">
        <v>28.915662999999999</v>
      </c>
      <c r="G112" s="30">
        <v>7.2289159999999999</v>
      </c>
      <c r="H112" s="30">
        <v>46.987952</v>
      </c>
      <c r="I112" s="30">
        <v>45.783132999999999</v>
      </c>
    </row>
    <row r="113" spans="1:9" x14ac:dyDescent="0.2">
      <c r="A113" s="19" t="s">
        <v>868</v>
      </c>
      <c r="B113" s="20">
        <v>39</v>
      </c>
      <c r="C113" s="20">
        <v>1</v>
      </c>
      <c r="D113" s="20">
        <v>13</v>
      </c>
      <c r="E113" s="20">
        <v>3</v>
      </c>
      <c r="F113" s="20">
        <v>19</v>
      </c>
      <c r="G113" s="20">
        <v>3</v>
      </c>
      <c r="H113" s="20">
        <v>14</v>
      </c>
      <c r="I113" s="20">
        <v>22</v>
      </c>
    </row>
    <row r="114" spans="1:9" x14ac:dyDescent="0.2">
      <c r="A114" s="21" t="s">
        <v>126</v>
      </c>
      <c r="B114" s="30">
        <v>100</v>
      </c>
      <c r="C114" s="30">
        <v>2.5641029999999998</v>
      </c>
      <c r="D114" s="30">
        <v>33.333333000000003</v>
      </c>
      <c r="E114" s="30">
        <v>7.6923079999999997</v>
      </c>
      <c r="F114" s="30">
        <v>48.717948999999997</v>
      </c>
      <c r="G114" s="30">
        <v>7.6923079999999997</v>
      </c>
      <c r="H114" s="30">
        <v>35.897435999999999</v>
      </c>
      <c r="I114" s="30">
        <v>56.410255999999997</v>
      </c>
    </row>
    <row r="115" spans="1:9" x14ac:dyDescent="0.2">
      <c r="A115" s="18" t="s">
        <v>136</v>
      </c>
      <c r="B115" s="17">
        <v>59</v>
      </c>
      <c r="C115" s="17">
        <v>3</v>
      </c>
      <c r="D115" s="17">
        <v>18</v>
      </c>
      <c r="E115" s="17">
        <v>12</v>
      </c>
      <c r="F115" s="17">
        <v>23</v>
      </c>
      <c r="G115" s="17">
        <v>3</v>
      </c>
      <c r="H115" s="17">
        <v>21</v>
      </c>
      <c r="I115" s="17">
        <v>35</v>
      </c>
    </row>
    <row r="116" spans="1:9" x14ac:dyDescent="0.2">
      <c r="A116" s="21" t="s">
        <v>126</v>
      </c>
      <c r="B116" s="30">
        <v>100</v>
      </c>
      <c r="C116" s="30">
        <v>5.084746</v>
      </c>
      <c r="D116" s="30">
        <v>30.508475000000001</v>
      </c>
      <c r="E116" s="30">
        <v>20.338982999999999</v>
      </c>
      <c r="F116" s="30">
        <v>38.983051000000003</v>
      </c>
      <c r="G116" s="30">
        <v>5.084746</v>
      </c>
      <c r="H116" s="30">
        <v>35.593220000000002</v>
      </c>
      <c r="I116" s="30">
        <v>59.322034000000002</v>
      </c>
    </row>
    <row r="117" spans="1:9" x14ac:dyDescent="0.2">
      <c r="A117" s="19" t="s">
        <v>134</v>
      </c>
      <c r="B117" s="20">
        <v>632</v>
      </c>
      <c r="C117" s="20">
        <v>32</v>
      </c>
      <c r="D117" s="20">
        <v>199</v>
      </c>
      <c r="E117" s="20">
        <v>151</v>
      </c>
      <c r="F117" s="20">
        <v>216</v>
      </c>
      <c r="G117" s="20">
        <v>34</v>
      </c>
      <c r="H117" s="20">
        <v>231</v>
      </c>
      <c r="I117" s="20">
        <v>367</v>
      </c>
    </row>
    <row r="118" spans="1:9" x14ac:dyDescent="0.2">
      <c r="A118" s="21" t="s">
        <v>126</v>
      </c>
      <c r="B118" s="30">
        <v>100</v>
      </c>
      <c r="C118" s="30">
        <v>5.0632910000000004</v>
      </c>
      <c r="D118" s="30">
        <v>31.487342000000002</v>
      </c>
      <c r="E118" s="30">
        <v>23.892405</v>
      </c>
      <c r="F118" s="30">
        <v>34.177214999999997</v>
      </c>
      <c r="G118" s="30">
        <v>5.3797470000000001</v>
      </c>
      <c r="H118" s="30">
        <v>36.550632999999998</v>
      </c>
      <c r="I118" s="30">
        <v>58.06962</v>
      </c>
    </row>
    <row r="119" spans="1:9" x14ac:dyDescent="0.2">
      <c r="A119" s="19" t="s">
        <v>393</v>
      </c>
      <c r="B119" s="20">
        <v>85</v>
      </c>
      <c r="C119" s="20">
        <v>1</v>
      </c>
      <c r="D119" s="20">
        <v>14</v>
      </c>
      <c r="E119" s="20">
        <v>17</v>
      </c>
      <c r="F119" s="20">
        <v>50</v>
      </c>
      <c r="G119" s="20">
        <v>3</v>
      </c>
      <c r="H119" s="20">
        <v>15</v>
      </c>
      <c r="I119" s="20">
        <v>67</v>
      </c>
    </row>
    <row r="120" spans="1:9" x14ac:dyDescent="0.2">
      <c r="A120" s="21" t="s">
        <v>126</v>
      </c>
      <c r="B120" s="30">
        <v>100</v>
      </c>
      <c r="C120" s="30">
        <v>1.176471</v>
      </c>
      <c r="D120" s="30">
        <v>16.470587999999999</v>
      </c>
      <c r="E120" s="30">
        <v>20</v>
      </c>
      <c r="F120" s="30">
        <v>58.823529000000001</v>
      </c>
      <c r="G120" s="30">
        <v>3.5294120000000002</v>
      </c>
      <c r="H120" s="30">
        <v>17.647058999999999</v>
      </c>
      <c r="I120" s="30">
        <v>78.823528999999994</v>
      </c>
    </row>
    <row r="121" spans="1:9" x14ac:dyDescent="0.2">
      <c r="A121" s="19" t="s">
        <v>135</v>
      </c>
      <c r="B121" s="20">
        <v>289</v>
      </c>
      <c r="C121" s="20">
        <v>25</v>
      </c>
      <c r="D121" s="20">
        <v>86</v>
      </c>
      <c r="E121" s="20">
        <v>54</v>
      </c>
      <c r="F121" s="20">
        <v>101</v>
      </c>
      <c r="G121" s="20">
        <v>23</v>
      </c>
      <c r="H121" s="20">
        <v>111</v>
      </c>
      <c r="I121" s="20">
        <v>155</v>
      </c>
    </row>
    <row r="122" spans="1:9" x14ac:dyDescent="0.2">
      <c r="A122" s="21" t="s">
        <v>126</v>
      </c>
      <c r="B122" s="30">
        <v>100</v>
      </c>
      <c r="C122" s="30">
        <v>8.6505189999999992</v>
      </c>
      <c r="D122" s="30">
        <v>29.757784999999998</v>
      </c>
      <c r="E122" s="30">
        <v>18.685120999999999</v>
      </c>
      <c r="F122" s="30">
        <v>34.948096999999997</v>
      </c>
      <c r="G122" s="30">
        <v>7.9584780000000004</v>
      </c>
      <c r="H122" s="30">
        <v>38.408304000000001</v>
      </c>
      <c r="I122" s="30">
        <v>53.633217999999999</v>
      </c>
    </row>
    <row r="123" spans="1:9" x14ac:dyDescent="0.2">
      <c r="A123" s="19" t="s">
        <v>868</v>
      </c>
      <c r="B123" s="20">
        <v>30</v>
      </c>
      <c r="C123" s="20">
        <v>3</v>
      </c>
      <c r="D123" s="20">
        <v>8</v>
      </c>
      <c r="E123" s="20">
        <v>6</v>
      </c>
      <c r="F123" s="20">
        <v>10</v>
      </c>
      <c r="G123" s="20">
        <v>3</v>
      </c>
      <c r="H123" s="20">
        <v>11</v>
      </c>
      <c r="I123" s="20">
        <v>16</v>
      </c>
    </row>
    <row r="124" spans="1:9" x14ac:dyDescent="0.2">
      <c r="A124" s="21" t="s">
        <v>126</v>
      </c>
      <c r="B124" s="30">
        <v>100</v>
      </c>
      <c r="C124" s="30">
        <v>10</v>
      </c>
      <c r="D124" s="30">
        <v>26.666667</v>
      </c>
      <c r="E124" s="30">
        <v>20</v>
      </c>
      <c r="F124" s="30">
        <v>33.333333000000003</v>
      </c>
      <c r="G124" s="30">
        <v>10</v>
      </c>
      <c r="H124" s="30">
        <v>36.666666999999997</v>
      </c>
      <c r="I124" s="30">
        <v>53.333333000000003</v>
      </c>
    </row>
    <row r="125" spans="1:9" x14ac:dyDescent="0.2">
      <c r="A125" s="18" t="s">
        <v>869</v>
      </c>
      <c r="B125" s="18"/>
      <c r="C125" s="18"/>
      <c r="D125" s="18"/>
      <c r="E125" s="18"/>
      <c r="F125" s="18"/>
      <c r="G125" s="18"/>
      <c r="H125" s="18"/>
      <c r="I125" s="18"/>
    </row>
    <row r="126" spans="1:9" x14ac:dyDescent="0.2">
      <c r="A126" s="19" t="s">
        <v>870</v>
      </c>
      <c r="B126" s="20">
        <v>366</v>
      </c>
      <c r="C126" s="20">
        <v>19</v>
      </c>
      <c r="D126" s="20">
        <v>97</v>
      </c>
      <c r="E126" s="20">
        <v>70</v>
      </c>
      <c r="F126" s="20">
        <v>146</v>
      </c>
      <c r="G126" s="20">
        <v>34</v>
      </c>
      <c r="H126" s="20">
        <v>116</v>
      </c>
      <c r="I126" s="20">
        <v>216</v>
      </c>
    </row>
    <row r="127" spans="1:9" x14ac:dyDescent="0.2">
      <c r="A127" s="21" t="s">
        <v>126</v>
      </c>
      <c r="B127" s="30">
        <v>100</v>
      </c>
      <c r="C127" s="30">
        <v>5.1912570000000002</v>
      </c>
      <c r="D127" s="30">
        <v>26.502732000000002</v>
      </c>
      <c r="E127" s="30">
        <v>19.125682999999999</v>
      </c>
      <c r="F127" s="30">
        <v>39.890709999999999</v>
      </c>
      <c r="G127" s="30">
        <v>9.2896169999999998</v>
      </c>
      <c r="H127" s="30">
        <v>31.693988999999998</v>
      </c>
      <c r="I127" s="30">
        <v>59.016393000000001</v>
      </c>
    </row>
    <row r="128" spans="1:9" x14ac:dyDescent="0.2">
      <c r="A128" s="19" t="s">
        <v>871</v>
      </c>
      <c r="B128" s="20">
        <v>1212</v>
      </c>
      <c r="C128" s="20">
        <v>70</v>
      </c>
      <c r="D128" s="20">
        <v>407</v>
      </c>
      <c r="E128" s="20">
        <v>292</v>
      </c>
      <c r="F128" s="20">
        <v>381</v>
      </c>
      <c r="G128" s="20">
        <v>62</v>
      </c>
      <c r="H128" s="20">
        <v>477</v>
      </c>
      <c r="I128" s="20">
        <v>673</v>
      </c>
    </row>
    <row r="129" spans="1:9" x14ac:dyDescent="0.2">
      <c r="A129" s="21" t="s">
        <v>126</v>
      </c>
      <c r="B129" s="30">
        <v>100</v>
      </c>
      <c r="C129" s="30">
        <v>5.7755780000000003</v>
      </c>
      <c r="D129" s="30">
        <v>33.580857999999999</v>
      </c>
      <c r="E129" s="30">
        <v>24.092409</v>
      </c>
      <c r="F129" s="30">
        <v>31.435644</v>
      </c>
      <c r="G129" s="30">
        <v>5.1155119999999998</v>
      </c>
      <c r="H129" s="30">
        <v>39.356436000000002</v>
      </c>
      <c r="I129" s="30">
        <v>55.528053</v>
      </c>
    </row>
    <row r="130" spans="1:9" x14ac:dyDescent="0.2">
      <c r="A130" s="19" t="s">
        <v>137</v>
      </c>
      <c r="B130" s="20">
        <v>112</v>
      </c>
      <c r="C130" s="20">
        <v>8</v>
      </c>
      <c r="D130" s="20">
        <v>34</v>
      </c>
      <c r="E130" s="20">
        <v>29</v>
      </c>
      <c r="F130" s="20">
        <v>36</v>
      </c>
      <c r="G130" s="20">
        <v>5</v>
      </c>
      <c r="H130" s="20">
        <v>42</v>
      </c>
      <c r="I130" s="20">
        <v>65</v>
      </c>
    </row>
    <row r="131" spans="1:9" x14ac:dyDescent="0.2">
      <c r="A131" s="21" t="s">
        <v>126</v>
      </c>
      <c r="B131" s="30">
        <v>100</v>
      </c>
      <c r="C131" s="30">
        <v>7.1428570000000002</v>
      </c>
      <c r="D131" s="30">
        <v>30.357143000000001</v>
      </c>
      <c r="E131" s="30">
        <v>25.892856999999999</v>
      </c>
      <c r="F131" s="30">
        <v>32.142856999999999</v>
      </c>
      <c r="G131" s="30">
        <v>4.4642860000000004</v>
      </c>
      <c r="H131" s="30">
        <v>37.5</v>
      </c>
      <c r="I131" s="30">
        <v>58.035713999999999</v>
      </c>
    </row>
    <row r="132" spans="1:9" x14ac:dyDescent="0.2">
      <c r="A132" s="19" t="s">
        <v>138</v>
      </c>
      <c r="B132" s="20">
        <v>673</v>
      </c>
      <c r="C132" s="20">
        <v>39</v>
      </c>
      <c r="D132" s="20">
        <v>204</v>
      </c>
      <c r="E132" s="20">
        <v>138</v>
      </c>
      <c r="F132" s="20">
        <v>255</v>
      </c>
      <c r="G132" s="20">
        <v>37</v>
      </c>
      <c r="H132" s="20">
        <v>243</v>
      </c>
      <c r="I132" s="20">
        <v>393</v>
      </c>
    </row>
    <row r="133" spans="1:9" x14ac:dyDescent="0.2">
      <c r="A133" s="21" t="s">
        <v>126</v>
      </c>
      <c r="B133" s="30">
        <v>100</v>
      </c>
      <c r="C133" s="30">
        <v>5.7949479999999998</v>
      </c>
      <c r="D133" s="30">
        <v>30.312035999999999</v>
      </c>
      <c r="E133" s="30">
        <v>20.505201</v>
      </c>
      <c r="F133" s="30">
        <v>37.890045000000001</v>
      </c>
      <c r="G133" s="30">
        <v>5.4977710000000002</v>
      </c>
      <c r="H133" s="30">
        <v>36.106983999999997</v>
      </c>
      <c r="I133" s="30">
        <v>58.395245000000003</v>
      </c>
    </row>
    <row r="134" spans="1:9" x14ac:dyDescent="0.2">
      <c r="A134" s="19" t="s">
        <v>872</v>
      </c>
      <c r="B134" s="20">
        <v>75</v>
      </c>
      <c r="C134" s="20">
        <v>5</v>
      </c>
      <c r="D134" s="20">
        <v>15</v>
      </c>
      <c r="E134" s="20">
        <v>19</v>
      </c>
      <c r="F134" s="20">
        <v>33</v>
      </c>
      <c r="G134" s="20">
        <v>3</v>
      </c>
      <c r="H134" s="20">
        <v>20</v>
      </c>
      <c r="I134" s="20">
        <v>52</v>
      </c>
    </row>
    <row r="135" spans="1:9" x14ac:dyDescent="0.2">
      <c r="A135" s="21" t="s">
        <v>126</v>
      </c>
      <c r="B135" s="30">
        <v>100</v>
      </c>
      <c r="C135" s="30">
        <v>6.6666670000000003</v>
      </c>
      <c r="D135" s="30">
        <v>20</v>
      </c>
      <c r="E135" s="30">
        <v>25.333333</v>
      </c>
      <c r="F135" s="30">
        <v>44</v>
      </c>
      <c r="G135" s="30">
        <v>4</v>
      </c>
      <c r="H135" s="30">
        <v>26.666667</v>
      </c>
      <c r="I135" s="30">
        <v>69.333332999999996</v>
      </c>
    </row>
    <row r="136" spans="1:9" x14ac:dyDescent="0.2">
      <c r="A136" s="19" t="s">
        <v>873</v>
      </c>
      <c r="B136" s="20">
        <v>178</v>
      </c>
      <c r="C136" s="20">
        <v>7</v>
      </c>
      <c r="D136" s="20">
        <v>50</v>
      </c>
      <c r="E136" s="20">
        <v>36</v>
      </c>
      <c r="F136" s="20">
        <v>70</v>
      </c>
      <c r="G136" s="20">
        <v>15</v>
      </c>
      <c r="H136" s="20">
        <v>57</v>
      </c>
      <c r="I136" s="20">
        <v>106</v>
      </c>
    </row>
    <row r="137" spans="1:9" x14ac:dyDescent="0.2">
      <c r="A137" s="21" t="s">
        <v>126</v>
      </c>
      <c r="B137" s="30">
        <v>100</v>
      </c>
      <c r="C137" s="30">
        <v>3.9325839999999999</v>
      </c>
      <c r="D137" s="30">
        <v>28.089887999999998</v>
      </c>
      <c r="E137" s="30">
        <v>20.224719</v>
      </c>
      <c r="F137" s="30">
        <v>39.325842999999999</v>
      </c>
      <c r="G137" s="30">
        <v>8.4269660000000002</v>
      </c>
      <c r="H137" s="30">
        <v>32.022472</v>
      </c>
      <c r="I137" s="30">
        <v>59.550561999999999</v>
      </c>
    </row>
    <row r="138" spans="1:9" x14ac:dyDescent="0.2">
      <c r="A138" s="19" t="s">
        <v>1441</v>
      </c>
      <c r="B138" s="20">
        <v>1644</v>
      </c>
      <c r="C138" s="20">
        <v>104</v>
      </c>
      <c r="D138" s="20">
        <v>526</v>
      </c>
      <c r="E138" s="20">
        <v>374</v>
      </c>
      <c r="F138" s="20">
        <v>554</v>
      </c>
      <c r="G138" s="20">
        <v>86</v>
      </c>
      <c r="H138" s="20">
        <v>630</v>
      </c>
      <c r="I138" s="20">
        <v>928</v>
      </c>
    </row>
    <row r="139" spans="1:9" x14ac:dyDescent="0.2">
      <c r="A139" s="21" t="s">
        <v>126</v>
      </c>
      <c r="B139" s="30">
        <v>100</v>
      </c>
      <c r="C139" s="30">
        <v>6.3260339999999999</v>
      </c>
      <c r="D139" s="30">
        <v>31.995134</v>
      </c>
      <c r="E139" s="30">
        <v>22.749392</v>
      </c>
      <c r="F139" s="30">
        <v>33.698296999999997</v>
      </c>
      <c r="G139" s="30">
        <v>5.2311439999999996</v>
      </c>
      <c r="H139" s="30">
        <v>38.321168</v>
      </c>
      <c r="I139" s="30">
        <v>56.447688999999997</v>
      </c>
    </row>
    <row r="140" spans="1:9" x14ac:dyDescent="0.2">
      <c r="A140" s="18" t="s">
        <v>874</v>
      </c>
      <c r="B140" s="18"/>
      <c r="C140" s="18"/>
      <c r="D140" s="18"/>
      <c r="E140" s="18"/>
      <c r="F140" s="18"/>
      <c r="G140" s="18"/>
      <c r="H140" s="18"/>
      <c r="I140" s="18"/>
    </row>
    <row r="141" spans="1:9" x14ac:dyDescent="0.2">
      <c r="A141" s="21" t="s">
        <v>875</v>
      </c>
      <c r="B141" s="34">
        <v>366</v>
      </c>
      <c r="C141" s="34">
        <v>19</v>
      </c>
      <c r="D141" s="34">
        <v>97</v>
      </c>
      <c r="E141" s="34">
        <v>70</v>
      </c>
      <c r="F141" s="34">
        <v>146</v>
      </c>
      <c r="G141" s="34">
        <v>34</v>
      </c>
      <c r="H141" s="34">
        <v>116</v>
      </c>
      <c r="I141" s="34">
        <v>216</v>
      </c>
    </row>
    <row r="142" spans="1:9" x14ac:dyDescent="0.2">
      <c r="A142" s="21" t="s">
        <v>126</v>
      </c>
      <c r="B142" s="30">
        <v>100</v>
      </c>
      <c r="C142" s="30">
        <v>5.1912570000000002</v>
      </c>
      <c r="D142" s="30">
        <v>26.502732000000002</v>
      </c>
      <c r="E142" s="30">
        <v>19.125682999999999</v>
      </c>
      <c r="F142" s="30">
        <v>39.890709999999999</v>
      </c>
      <c r="G142" s="30">
        <v>9.2896169999999998</v>
      </c>
      <c r="H142" s="30">
        <v>31.693988999999998</v>
      </c>
      <c r="I142" s="30">
        <v>59.016393000000001</v>
      </c>
    </row>
    <row r="143" spans="1:9" x14ac:dyDescent="0.2">
      <c r="A143" s="21" t="s">
        <v>876</v>
      </c>
      <c r="B143" s="34">
        <v>954</v>
      </c>
      <c r="C143" s="34">
        <v>69</v>
      </c>
      <c r="D143" s="34">
        <v>305</v>
      </c>
      <c r="E143" s="34">
        <v>230</v>
      </c>
      <c r="F143" s="34">
        <v>298</v>
      </c>
      <c r="G143" s="34">
        <v>52</v>
      </c>
      <c r="H143" s="34">
        <v>374</v>
      </c>
      <c r="I143" s="34">
        <v>528</v>
      </c>
    </row>
    <row r="144" spans="1:9" x14ac:dyDescent="0.2">
      <c r="A144" s="21" t="s">
        <v>126</v>
      </c>
      <c r="B144" s="30">
        <v>100</v>
      </c>
      <c r="C144" s="30">
        <v>7.232704</v>
      </c>
      <c r="D144" s="30">
        <v>31.970649999999999</v>
      </c>
      <c r="E144" s="30">
        <v>24.109014999999999</v>
      </c>
      <c r="F144" s="30">
        <v>31.236896999999999</v>
      </c>
      <c r="G144" s="30">
        <v>5.4507339999999997</v>
      </c>
      <c r="H144" s="30">
        <v>39.203353999999997</v>
      </c>
      <c r="I144" s="30">
        <v>55.345911999999998</v>
      </c>
    </row>
    <row r="145" spans="1:9" x14ac:dyDescent="0.2">
      <c r="A145" s="19" t="s">
        <v>877</v>
      </c>
      <c r="B145" s="20">
        <v>345</v>
      </c>
      <c r="C145" s="20">
        <v>16</v>
      </c>
      <c r="D145" s="20">
        <v>104</v>
      </c>
      <c r="E145" s="20">
        <v>71</v>
      </c>
      <c r="F145" s="20">
        <v>136</v>
      </c>
      <c r="G145" s="20">
        <v>18</v>
      </c>
      <c r="H145" s="20">
        <v>120</v>
      </c>
      <c r="I145" s="20">
        <v>207</v>
      </c>
    </row>
    <row r="146" spans="1:9" x14ac:dyDescent="0.2">
      <c r="A146" s="21" t="s">
        <v>126</v>
      </c>
      <c r="B146" s="30">
        <v>100</v>
      </c>
      <c r="C146" s="30">
        <v>4.6376809999999997</v>
      </c>
      <c r="D146" s="30">
        <v>30.144928</v>
      </c>
      <c r="E146" s="30">
        <v>20.579709999999999</v>
      </c>
      <c r="F146" s="30">
        <v>39.420290000000001</v>
      </c>
      <c r="G146" s="30">
        <v>5.2173910000000001</v>
      </c>
      <c r="H146" s="30">
        <v>34.782609000000001</v>
      </c>
      <c r="I146" s="30">
        <v>60</v>
      </c>
    </row>
    <row r="147" spans="1:9" x14ac:dyDescent="0.2">
      <c r="A147" s="19" t="s">
        <v>878</v>
      </c>
      <c r="B147" s="20">
        <v>141</v>
      </c>
      <c r="C147" s="20">
        <v>6</v>
      </c>
      <c r="D147" s="20">
        <v>47</v>
      </c>
      <c r="E147" s="20">
        <v>29</v>
      </c>
      <c r="F147" s="20">
        <v>57</v>
      </c>
      <c r="G147" s="20">
        <v>2</v>
      </c>
      <c r="H147" s="20">
        <v>53</v>
      </c>
      <c r="I147" s="20">
        <v>86</v>
      </c>
    </row>
    <row r="148" spans="1:9" x14ac:dyDescent="0.2">
      <c r="A148" s="21" t="s">
        <v>126</v>
      </c>
      <c r="B148" s="30">
        <v>100</v>
      </c>
      <c r="C148" s="30">
        <v>4.2553190000000001</v>
      </c>
      <c r="D148" s="30">
        <v>33.333333000000003</v>
      </c>
      <c r="E148" s="30">
        <v>20.567375999999999</v>
      </c>
      <c r="F148" s="30">
        <v>40.425531999999997</v>
      </c>
      <c r="G148" s="30">
        <v>1.4184399999999999</v>
      </c>
      <c r="H148" s="30">
        <v>37.588652000000003</v>
      </c>
      <c r="I148" s="30">
        <v>60.992908</v>
      </c>
    </row>
    <row r="149" spans="1:9" x14ac:dyDescent="0.2">
      <c r="A149" s="19" t="s">
        <v>879</v>
      </c>
      <c r="B149" s="20">
        <v>56</v>
      </c>
      <c r="C149" s="20">
        <v>2</v>
      </c>
      <c r="D149" s="20">
        <v>11</v>
      </c>
      <c r="E149" s="20">
        <v>15</v>
      </c>
      <c r="F149" s="20">
        <v>22</v>
      </c>
      <c r="G149" s="20">
        <v>6</v>
      </c>
      <c r="H149" s="20">
        <v>13</v>
      </c>
      <c r="I149" s="20">
        <v>37</v>
      </c>
    </row>
    <row r="150" spans="1:9" x14ac:dyDescent="0.2">
      <c r="A150" s="21" t="s">
        <v>126</v>
      </c>
      <c r="B150" s="30">
        <v>100</v>
      </c>
      <c r="C150" s="30">
        <v>3.5714290000000002</v>
      </c>
      <c r="D150" s="30">
        <v>19.642856999999999</v>
      </c>
      <c r="E150" s="30">
        <v>26.785713999999999</v>
      </c>
      <c r="F150" s="30">
        <v>39.285713999999999</v>
      </c>
      <c r="G150" s="30">
        <v>10.714286</v>
      </c>
      <c r="H150" s="30">
        <v>23.214286000000001</v>
      </c>
      <c r="I150" s="30">
        <v>66.071428999999995</v>
      </c>
    </row>
    <row r="151" spans="1:9" x14ac:dyDescent="0.2">
      <c r="A151" s="19" t="s">
        <v>880</v>
      </c>
      <c r="B151" s="20">
        <v>48</v>
      </c>
      <c r="C151" s="20">
        <v>6</v>
      </c>
      <c r="D151" s="20">
        <v>18</v>
      </c>
      <c r="E151" s="20">
        <v>12</v>
      </c>
      <c r="F151" s="20">
        <v>10</v>
      </c>
      <c r="G151" s="20">
        <v>2</v>
      </c>
      <c r="H151" s="20">
        <v>24</v>
      </c>
      <c r="I151" s="20">
        <v>22</v>
      </c>
    </row>
    <row r="152" spans="1:9" x14ac:dyDescent="0.2">
      <c r="A152" s="21" t="s">
        <v>126</v>
      </c>
      <c r="B152" s="30">
        <v>100</v>
      </c>
      <c r="C152" s="30">
        <v>12.5</v>
      </c>
      <c r="D152" s="30">
        <v>37.5</v>
      </c>
      <c r="E152" s="30">
        <v>25</v>
      </c>
      <c r="F152" s="30">
        <v>20.833333</v>
      </c>
      <c r="G152" s="30">
        <v>4.1666670000000003</v>
      </c>
      <c r="H152" s="30">
        <v>50</v>
      </c>
      <c r="I152" s="30">
        <v>45.833333000000003</v>
      </c>
    </row>
    <row r="153" spans="1:9" x14ac:dyDescent="0.2">
      <c r="A153" s="19" t="s">
        <v>881</v>
      </c>
      <c r="B153" s="20">
        <v>20</v>
      </c>
      <c r="C153" s="20">
        <v>2</v>
      </c>
      <c r="D153" s="20">
        <v>6</v>
      </c>
      <c r="E153" s="20">
        <v>4</v>
      </c>
      <c r="F153" s="20">
        <v>7</v>
      </c>
      <c r="G153" s="20">
        <v>1</v>
      </c>
      <c r="H153" s="20">
        <v>8</v>
      </c>
      <c r="I153" s="20">
        <v>11</v>
      </c>
    </row>
    <row r="154" spans="1:9" x14ac:dyDescent="0.2">
      <c r="A154" s="21" t="s">
        <v>126</v>
      </c>
      <c r="B154" s="30">
        <v>100</v>
      </c>
      <c r="C154" s="30">
        <v>10</v>
      </c>
      <c r="D154" s="30">
        <v>30</v>
      </c>
      <c r="E154" s="30">
        <v>20</v>
      </c>
      <c r="F154" s="30">
        <v>35</v>
      </c>
      <c r="G154" s="30">
        <v>5</v>
      </c>
      <c r="H154" s="30">
        <v>40</v>
      </c>
      <c r="I154" s="30">
        <v>55</v>
      </c>
    </row>
    <row r="155" spans="1:9" x14ac:dyDescent="0.2">
      <c r="A155" s="19" t="s">
        <v>882</v>
      </c>
      <c r="B155" s="20">
        <v>4</v>
      </c>
      <c r="C155" s="20">
        <v>1</v>
      </c>
      <c r="D155" s="20">
        <v>0</v>
      </c>
      <c r="E155" s="20">
        <v>2</v>
      </c>
      <c r="F155" s="20">
        <v>1</v>
      </c>
      <c r="G155" s="20">
        <v>0</v>
      </c>
      <c r="H155" s="20">
        <v>1</v>
      </c>
      <c r="I155" s="20">
        <v>3</v>
      </c>
    </row>
    <row r="156" spans="1:9" x14ac:dyDescent="0.2">
      <c r="A156" s="21" t="s">
        <v>126</v>
      </c>
      <c r="B156" s="30">
        <v>100</v>
      </c>
      <c r="C156" s="30">
        <v>25</v>
      </c>
      <c r="D156" s="30">
        <v>0</v>
      </c>
      <c r="E156" s="30">
        <v>50</v>
      </c>
      <c r="F156" s="30">
        <v>25</v>
      </c>
      <c r="G156" s="30">
        <v>0</v>
      </c>
      <c r="H156" s="30">
        <v>25</v>
      </c>
      <c r="I156" s="30">
        <v>75</v>
      </c>
    </row>
    <row r="157" spans="1:9" x14ac:dyDescent="0.2">
      <c r="A157" s="19" t="s">
        <v>883</v>
      </c>
      <c r="B157" s="20">
        <v>2</v>
      </c>
      <c r="C157" s="20">
        <v>0</v>
      </c>
      <c r="D157" s="20">
        <v>1</v>
      </c>
      <c r="E157" s="20">
        <v>0</v>
      </c>
      <c r="F157" s="20">
        <v>1</v>
      </c>
      <c r="G157" s="20">
        <v>0</v>
      </c>
      <c r="H157" s="20">
        <v>1</v>
      </c>
      <c r="I157" s="20">
        <v>1</v>
      </c>
    </row>
    <row r="158" spans="1:9" x14ac:dyDescent="0.2">
      <c r="A158" s="21" t="s">
        <v>126</v>
      </c>
      <c r="B158" s="30">
        <v>100</v>
      </c>
      <c r="C158" s="30">
        <v>0</v>
      </c>
      <c r="D158" s="30">
        <v>50</v>
      </c>
      <c r="E158" s="30">
        <v>0</v>
      </c>
      <c r="F158" s="30">
        <v>50</v>
      </c>
      <c r="G158" s="30">
        <v>0</v>
      </c>
      <c r="H158" s="30">
        <v>50</v>
      </c>
      <c r="I158" s="30">
        <v>50</v>
      </c>
    </row>
    <row r="159" spans="1:9" x14ac:dyDescent="0.2">
      <c r="A159" s="19" t="s">
        <v>884</v>
      </c>
      <c r="B159" s="20">
        <v>2</v>
      </c>
      <c r="C159" s="20">
        <v>0</v>
      </c>
      <c r="D159" s="20">
        <v>1</v>
      </c>
      <c r="E159" s="20">
        <v>1</v>
      </c>
      <c r="F159" s="20">
        <v>0</v>
      </c>
      <c r="G159" s="20">
        <v>0</v>
      </c>
      <c r="H159" s="20">
        <v>1</v>
      </c>
      <c r="I159" s="20">
        <v>1</v>
      </c>
    </row>
    <row r="160" spans="1:9" x14ac:dyDescent="0.2">
      <c r="A160" s="21" t="s">
        <v>126</v>
      </c>
      <c r="B160" s="30">
        <v>100</v>
      </c>
      <c r="C160" s="30">
        <v>0</v>
      </c>
      <c r="D160" s="30">
        <v>50</v>
      </c>
      <c r="E160" s="30">
        <v>50</v>
      </c>
      <c r="F160" s="30">
        <v>0</v>
      </c>
      <c r="G160" s="30">
        <v>0</v>
      </c>
      <c r="H160" s="30">
        <v>50</v>
      </c>
      <c r="I160" s="30">
        <v>50</v>
      </c>
    </row>
    <row r="161" spans="1:9" x14ac:dyDescent="0.2">
      <c r="A161" s="19" t="s">
        <v>873</v>
      </c>
      <c r="B161" s="20">
        <v>250</v>
      </c>
      <c r="C161" s="20">
        <v>9</v>
      </c>
      <c r="D161" s="20">
        <v>83</v>
      </c>
      <c r="E161" s="20">
        <v>46</v>
      </c>
      <c r="F161" s="20">
        <v>92</v>
      </c>
      <c r="G161" s="20">
        <v>20</v>
      </c>
      <c r="H161" s="20">
        <v>92</v>
      </c>
      <c r="I161" s="20">
        <v>138</v>
      </c>
    </row>
    <row r="162" spans="1:9" x14ac:dyDescent="0.2">
      <c r="A162" s="21" t="s">
        <v>126</v>
      </c>
      <c r="B162" s="30">
        <v>100</v>
      </c>
      <c r="C162" s="30">
        <v>3.6</v>
      </c>
      <c r="D162" s="30">
        <v>33.200000000000003</v>
      </c>
      <c r="E162" s="30">
        <v>18.399999999999999</v>
      </c>
      <c r="F162" s="30">
        <v>36.799999999999997</v>
      </c>
      <c r="G162" s="30">
        <v>8</v>
      </c>
      <c r="H162" s="30">
        <v>36.799999999999997</v>
      </c>
      <c r="I162" s="30">
        <v>55.2</v>
      </c>
    </row>
    <row r="163" spans="1:9" x14ac:dyDescent="0.2">
      <c r="A163" s="18" t="s">
        <v>885</v>
      </c>
      <c r="B163" s="18"/>
      <c r="C163" s="18"/>
      <c r="D163" s="18"/>
      <c r="E163" s="18"/>
      <c r="F163" s="18"/>
      <c r="G163" s="18"/>
      <c r="H163" s="18"/>
      <c r="I163" s="18"/>
    </row>
    <row r="164" spans="1:9" x14ac:dyDescent="0.2">
      <c r="A164" s="19" t="s">
        <v>886</v>
      </c>
      <c r="B164" s="20">
        <v>1712</v>
      </c>
      <c r="C164" s="20">
        <v>108</v>
      </c>
      <c r="D164" s="20">
        <v>576</v>
      </c>
      <c r="E164" s="20">
        <v>391</v>
      </c>
      <c r="F164" s="20">
        <v>543</v>
      </c>
      <c r="G164" s="20">
        <v>94</v>
      </c>
      <c r="H164" s="20">
        <v>684</v>
      </c>
      <c r="I164" s="20">
        <v>934</v>
      </c>
    </row>
    <row r="165" spans="1:9" x14ac:dyDescent="0.2">
      <c r="A165" s="21" t="s">
        <v>126</v>
      </c>
      <c r="B165" s="30">
        <v>100</v>
      </c>
      <c r="C165" s="30">
        <v>6.3084110000000004</v>
      </c>
      <c r="D165" s="30">
        <v>33.644860000000001</v>
      </c>
      <c r="E165" s="30">
        <v>22.838785000000001</v>
      </c>
      <c r="F165" s="30">
        <v>31.717289999999998</v>
      </c>
      <c r="G165" s="30">
        <v>5.4906540000000001</v>
      </c>
      <c r="H165" s="30">
        <v>39.953271000000001</v>
      </c>
      <c r="I165" s="30">
        <v>54.556075</v>
      </c>
    </row>
    <row r="166" spans="1:9" x14ac:dyDescent="0.2">
      <c r="A166" s="19" t="s">
        <v>139</v>
      </c>
      <c r="B166" s="20">
        <v>76</v>
      </c>
      <c r="C166" s="20">
        <v>8</v>
      </c>
      <c r="D166" s="20">
        <v>25</v>
      </c>
      <c r="E166" s="20">
        <v>20</v>
      </c>
      <c r="F166" s="20">
        <v>19</v>
      </c>
      <c r="G166" s="20">
        <v>4</v>
      </c>
      <c r="H166" s="20">
        <v>33</v>
      </c>
      <c r="I166" s="20">
        <v>39</v>
      </c>
    </row>
    <row r="167" spans="1:9" x14ac:dyDescent="0.2">
      <c r="A167" s="21" t="s">
        <v>126</v>
      </c>
      <c r="B167" s="30">
        <v>100</v>
      </c>
      <c r="C167" s="30">
        <v>10.526316</v>
      </c>
      <c r="D167" s="30">
        <v>32.894736999999999</v>
      </c>
      <c r="E167" s="30">
        <v>26.315788999999999</v>
      </c>
      <c r="F167" s="30">
        <v>25</v>
      </c>
      <c r="G167" s="30">
        <v>5.2631579999999998</v>
      </c>
      <c r="H167" s="30">
        <v>43.421053000000001</v>
      </c>
      <c r="I167" s="30">
        <v>51.315789000000002</v>
      </c>
    </row>
    <row r="168" spans="1:9" x14ac:dyDescent="0.2">
      <c r="A168" s="19" t="s">
        <v>887</v>
      </c>
      <c r="B168" s="20">
        <v>59</v>
      </c>
      <c r="C168" s="20">
        <v>5</v>
      </c>
      <c r="D168" s="20">
        <v>8</v>
      </c>
      <c r="E168" s="20">
        <v>5</v>
      </c>
      <c r="F168" s="20">
        <v>38</v>
      </c>
      <c r="G168" s="20">
        <v>3</v>
      </c>
      <c r="H168" s="20">
        <v>13</v>
      </c>
      <c r="I168" s="20">
        <v>43</v>
      </c>
    </row>
    <row r="169" spans="1:9" x14ac:dyDescent="0.2">
      <c r="A169" s="21" t="s">
        <v>126</v>
      </c>
      <c r="B169" s="30">
        <v>100</v>
      </c>
      <c r="C169" s="30">
        <v>8.4745760000000008</v>
      </c>
      <c r="D169" s="30">
        <v>13.559322</v>
      </c>
      <c r="E169" s="30">
        <v>8.4745760000000008</v>
      </c>
      <c r="F169" s="30">
        <v>64.406779999999998</v>
      </c>
      <c r="G169" s="30">
        <v>5.084746</v>
      </c>
      <c r="H169" s="30">
        <v>22.033898000000001</v>
      </c>
      <c r="I169" s="30">
        <v>72.881355999999997</v>
      </c>
    </row>
    <row r="170" spans="1:9" x14ac:dyDescent="0.2">
      <c r="A170" s="19" t="s">
        <v>140</v>
      </c>
      <c r="B170" s="20">
        <v>194</v>
      </c>
      <c r="C170" s="20">
        <v>4</v>
      </c>
      <c r="D170" s="20">
        <v>27</v>
      </c>
      <c r="E170" s="20">
        <v>38</v>
      </c>
      <c r="F170" s="20">
        <v>106</v>
      </c>
      <c r="G170" s="20">
        <v>19</v>
      </c>
      <c r="H170" s="20">
        <v>31</v>
      </c>
      <c r="I170" s="20">
        <v>144</v>
      </c>
    </row>
    <row r="171" spans="1:9" x14ac:dyDescent="0.2">
      <c r="A171" s="21" t="s">
        <v>126</v>
      </c>
      <c r="B171" s="30">
        <v>100</v>
      </c>
      <c r="C171" s="30">
        <v>2.0618560000000001</v>
      </c>
      <c r="D171" s="30">
        <v>13.917526000000001</v>
      </c>
      <c r="E171" s="30">
        <v>19.587629</v>
      </c>
      <c r="F171" s="30">
        <v>54.639175000000002</v>
      </c>
      <c r="G171" s="30">
        <v>9.7938139999999994</v>
      </c>
      <c r="H171" s="30">
        <v>15.979381</v>
      </c>
      <c r="I171" s="30">
        <v>74.226804000000001</v>
      </c>
    </row>
    <row r="172" spans="1:9" x14ac:dyDescent="0.2">
      <c r="A172" s="19" t="s">
        <v>141</v>
      </c>
      <c r="B172" s="20">
        <v>16</v>
      </c>
      <c r="C172" s="20">
        <v>0</v>
      </c>
      <c r="D172" s="20">
        <v>3</v>
      </c>
      <c r="E172" s="20">
        <v>3</v>
      </c>
      <c r="F172" s="20">
        <v>7</v>
      </c>
      <c r="G172" s="20">
        <v>3</v>
      </c>
      <c r="H172" s="20">
        <v>3</v>
      </c>
      <c r="I172" s="20">
        <v>10</v>
      </c>
    </row>
    <row r="173" spans="1:9" x14ac:dyDescent="0.2">
      <c r="A173" s="21" t="s">
        <v>126</v>
      </c>
      <c r="B173" s="30">
        <v>100</v>
      </c>
      <c r="C173" s="30">
        <v>0</v>
      </c>
      <c r="D173" s="30">
        <v>18.75</v>
      </c>
      <c r="E173" s="30">
        <v>18.75</v>
      </c>
      <c r="F173" s="30">
        <v>43.75</v>
      </c>
      <c r="G173" s="30">
        <v>18.75</v>
      </c>
      <c r="H173" s="30">
        <v>18.75</v>
      </c>
      <c r="I173" s="30">
        <v>62.5</v>
      </c>
    </row>
    <row r="174" spans="1:9" x14ac:dyDescent="0.2">
      <c r="A174" s="19" t="s">
        <v>849</v>
      </c>
      <c r="B174" s="20">
        <v>46</v>
      </c>
      <c r="C174" s="20">
        <v>2</v>
      </c>
      <c r="D174" s="20">
        <v>10</v>
      </c>
      <c r="E174" s="20">
        <v>9</v>
      </c>
      <c r="F174" s="20">
        <v>21</v>
      </c>
      <c r="G174" s="20">
        <v>4</v>
      </c>
      <c r="H174" s="20">
        <v>12</v>
      </c>
      <c r="I174" s="20">
        <v>30</v>
      </c>
    </row>
    <row r="175" spans="1:9" x14ac:dyDescent="0.2">
      <c r="A175" s="21" t="s">
        <v>126</v>
      </c>
      <c r="B175" s="30">
        <v>100</v>
      </c>
      <c r="C175" s="30">
        <v>4.3478260000000004</v>
      </c>
      <c r="D175" s="30">
        <v>21.739129999999999</v>
      </c>
      <c r="E175" s="30">
        <v>19.565217000000001</v>
      </c>
      <c r="F175" s="30">
        <v>45.652174000000002</v>
      </c>
      <c r="G175" s="30">
        <v>8.6956520000000008</v>
      </c>
      <c r="H175" s="30">
        <v>26.086957000000002</v>
      </c>
      <c r="I175" s="30">
        <v>65.217391000000006</v>
      </c>
    </row>
    <row r="176" spans="1:9" x14ac:dyDescent="0.2">
      <c r="A176" s="19" t="s">
        <v>873</v>
      </c>
      <c r="B176" s="20">
        <v>85</v>
      </c>
      <c r="C176" s="20">
        <v>3</v>
      </c>
      <c r="D176" s="20">
        <v>24</v>
      </c>
      <c r="E176" s="20">
        <v>14</v>
      </c>
      <c r="F176" s="20">
        <v>36</v>
      </c>
      <c r="G176" s="20">
        <v>8</v>
      </c>
      <c r="H176" s="20">
        <v>27</v>
      </c>
      <c r="I176" s="20">
        <v>50</v>
      </c>
    </row>
    <row r="177" spans="1:9" x14ac:dyDescent="0.2">
      <c r="A177" s="21" t="s">
        <v>126</v>
      </c>
      <c r="B177" s="30">
        <v>100</v>
      </c>
      <c r="C177" s="30">
        <v>3.5294120000000002</v>
      </c>
      <c r="D177" s="30">
        <v>28.235294</v>
      </c>
      <c r="E177" s="30">
        <v>16.470587999999999</v>
      </c>
      <c r="F177" s="30">
        <v>42.352941000000001</v>
      </c>
      <c r="G177" s="30">
        <v>9.4117650000000008</v>
      </c>
      <c r="H177" s="30">
        <v>31.764706</v>
      </c>
      <c r="I177" s="30">
        <v>58.823529000000001</v>
      </c>
    </row>
    <row r="178" spans="1:9" x14ac:dyDescent="0.2">
      <c r="A178" s="18" t="s">
        <v>888</v>
      </c>
      <c r="B178" s="18"/>
      <c r="C178" s="18"/>
      <c r="D178" s="18"/>
      <c r="E178" s="18"/>
      <c r="F178" s="18"/>
      <c r="G178" s="18"/>
      <c r="H178" s="18"/>
      <c r="I178" s="18"/>
    </row>
    <row r="179" spans="1:9" x14ac:dyDescent="0.2">
      <c r="A179" s="19" t="s">
        <v>889</v>
      </c>
      <c r="B179" s="20">
        <v>1212</v>
      </c>
      <c r="C179" s="20">
        <v>86</v>
      </c>
      <c r="D179" s="20">
        <v>443</v>
      </c>
      <c r="E179" s="20">
        <v>286</v>
      </c>
      <c r="F179" s="20">
        <v>342</v>
      </c>
      <c r="G179" s="20">
        <v>55</v>
      </c>
      <c r="H179" s="20">
        <v>529</v>
      </c>
      <c r="I179" s="20">
        <v>628</v>
      </c>
    </row>
    <row r="180" spans="1:9" x14ac:dyDescent="0.2">
      <c r="A180" s="21" t="s">
        <v>126</v>
      </c>
      <c r="B180" s="30">
        <v>100</v>
      </c>
      <c r="C180" s="30">
        <v>7.0957100000000004</v>
      </c>
      <c r="D180" s="30">
        <v>36.551155000000001</v>
      </c>
      <c r="E180" s="30">
        <v>23.597359999999998</v>
      </c>
      <c r="F180" s="30">
        <v>28.217822000000002</v>
      </c>
      <c r="G180" s="30">
        <v>4.537954</v>
      </c>
      <c r="H180" s="30">
        <v>43.646864999999998</v>
      </c>
      <c r="I180" s="30">
        <v>51.815182</v>
      </c>
    </row>
    <row r="181" spans="1:9" x14ac:dyDescent="0.2">
      <c r="A181" s="19" t="s">
        <v>890</v>
      </c>
      <c r="B181" s="20">
        <v>24</v>
      </c>
      <c r="C181" s="20">
        <v>0</v>
      </c>
      <c r="D181" s="20">
        <v>6</v>
      </c>
      <c r="E181" s="20">
        <v>5</v>
      </c>
      <c r="F181" s="20">
        <v>12</v>
      </c>
      <c r="G181" s="20">
        <v>1</v>
      </c>
      <c r="H181" s="20">
        <v>6</v>
      </c>
      <c r="I181" s="20">
        <v>17</v>
      </c>
    </row>
    <row r="182" spans="1:9" x14ac:dyDescent="0.2">
      <c r="A182" s="21" t="s">
        <v>126</v>
      </c>
      <c r="B182" s="30">
        <v>100</v>
      </c>
      <c r="C182" s="30">
        <v>0</v>
      </c>
      <c r="D182" s="30">
        <v>25</v>
      </c>
      <c r="E182" s="30">
        <v>20.833333</v>
      </c>
      <c r="F182" s="30">
        <v>50</v>
      </c>
      <c r="G182" s="30">
        <v>4.1666670000000003</v>
      </c>
      <c r="H182" s="30">
        <v>25</v>
      </c>
      <c r="I182" s="30">
        <v>70.833332999999996</v>
      </c>
    </row>
    <row r="183" spans="1:9" x14ac:dyDescent="0.2">
      <c r="A183" s="19" t="s">
        <v>891</v>
      </c>
      <c r="B183" s="20">
        <v>76</v>
      </c>
      <c r="C183" s="20">
        <v>3</v>
      </c>
      <c r="D183" s="20">
        <v>10</v>
      </c>
      <c r="E183" s="20">
        <v>18</v>
      </c>
      <c r="F183" s="20">
        <v>42</v>
      </c>
      <c r="G183" s="20">
        <v>3</v>
      </c>
      <c r="H183" s="20">
        <v>13</v>
      </c>
      <c r="I183" s="20">
        <v>60</v>
      </c>
    </row>
    <row r="184" spans="1:9" x14ac:dyDescent="0.2">
      <c r="A184" s="21" t="s">
        <v>126</v>
      </c>
      <c r="B184" s="30">
        <v>100</v>
      </c>
      <c r="C184" s="30">
        <v>3.947368</v>
      </c>
      <c r="D184" s="30">
        <v>13.157895</v>
      </c>
      <c r="E184" s="30">
        <v>23.684211000000001</v>
      </c>
      <c r="F184" s="30">
        <v>55.263157999999997</v>
      </c>
      <c r="G184" s="30">
        <v>3.947368</v>
      </c>
      <c r="H184" s="30">
        <v>17.105263000000001</v>
      </c>
      <c r="I184" s="30">
        <v>78.947367999999997</v>
      </c>
    </row>
    <row r="185" spans="1:9" x14ac:dyDescent="0.2">
      <c r="A185" s="19" t="s">
        <v>892</v>
      </c>
      <c r="B185" s="20">
        <v>43</v>
      </c>
      <c r="C185" s="20">
        <v>0</v>
      </c>
      <c r="D185" s="20">
        <v>7</v>
      </c>
      <c r="E185" s="20">
        <v>10</v>
      </c>
      <c r="F185" s="20">
        <v>23</v>
      </c>
      <c r="G185" s="20">
        <v>3</v>
      </c>
      <c r="H185" s="20">
        <v>7</v>
      </c>
      <c r="I185" s="20">
        <v>33</v>
      </c>
    </row>
    <row r="186" spans="1:9" x14ac:dyDescent="0.2">
      <c r="A186" s="21" t="s">
        <v>126</v>
      </c>
      <c r="B186" s="30">
        <v>100</v>
      </c>
      <c r="C186" s="30">
        <v>0</v>
      </c>
      <c r="D186" s="30">
        <v>16.279070000000001</v>
      </c>
      <c r="E186" s="30">
        <v>23.255814000000001</v>
      </c>
      <c r="F186" s="30">
        <v>53.488371999999998</v>
      </c>
      <c r="G186" s="30">
        <v>6.9767440000000001</v>
      </c>
      <c r="H186" s="30">
        <v>16.279070000000001</v>
      </c>
      <c r="I186" s="30">
        <v>76.744185999999999</v>
      </c>
    </row>
    <row r="187" spans="1:9" x14ac:dyDescent="0.2">
      <c r="A187" s="19" t="s">
        <v>893</v>
      </c>
      <c r="B187" s="20">
        <v>14</v>
      </c>
      <c r="C187" s="20">
        <v>3</v>
      </c>
      <c r="D187" s="20">
        <v>2</v>
      </c>
      <c r="E187" s="20">
        <v>5</v>
      </c>
      <c r="F187" s="20">
        <v>4</v>
      </c>
      <c r="G187" s="20">
        <v>0</v>
      </c>
      <c r="H187" s="20">
        <v>5</v>
      </c>
      <c r="I187" s="20">
        <v>9</v>
      </c>
    </row>
    <row r="188" spans="1:9" x14ac:dyDescent="0.2">
      <c r="A188" s="21" t="s">
        <v>126</v>
      </c>
      <c r="B188" s="30">
        <v>100</v>
      </c>
      <c r="C188" s="30">
        <v>21.428571000000002</v>
      </c>
      <c r="D188" s="30">
        <v>14.285714</v>
      </c>
      <c r="E188" s="30">
        <v>35.714286000000001</v>
      </c>
      <c r="F188" s="30">
        <v>28.571428999999998</v>
      </c>
      <c r="G188" s="30">
        <v>0</v>
      </c>
      <c r="H188" s="30">
        <v>35.714286000000001</v>
      </c>
      <c r="I188" s="30">
        <v>64.285713999999999</v>
      </c>
    </row>
    <row r="189" spans="1:9" x14ac:dyDescent="0.2">
      <c r="A189" s="19" t="s">
        <v>894</v>
      </c>
      <c r="B189" s="20">
        <v>5</v>
      </c>
      <c r="C189" s="20">
        <v>0</v>
      </c>
      <c r="D189" s="20">
        <v>0</v>
      </c>
      <c r="E189" s="20">
        <v>2</v>
      </c>
      <c r="F189" s="20">
        <v>3</v>
      </c>
      <c r="G189" s="20">
        <v>0</v>
      </c>
      <c r="H189" s="20">
        <v>0</v>
      </c>
      <c r="I189" s="20">
        <v>5</v>
      </c>
    </row>
    <row r="190" spans="1:9" x14ac:dyDescent="0.2">
      <c r="A190" s="21" t="s">
        <v>126</v>
      </c>
      <c r="B190" s="30">
        <v>100</v>
      </c>
      <c r="C190" s="30">
        <v>0</v>
      </c>
      <c r="D190" s="30">
        <v>0</v>
      </c>
      <c r="E190" s="30">
        <v>40</v>
      </c>
      <c r="F190" s="30">
        <v>60</v>
      </c>
      <c r="G190" s="30">
        <v>0</v>
      </c>
      <c r="H190" s="30">
        <v>0</v>
      </c>
      <c r="I190" s="30">
        <v>100</v>
      </c>
    </row>
    <row r="191" spans="1:9" x14ac:dyDescent="0.2">
      <c r="A191" s="19" t="s">
        <v>873</v>
      </c>
      <c r="B191" s="20">
        <v>414</v>
      </c>
      <c r="C191" s="20">
        <v>24</v>
      </c>
      <c r="D191" s="20">
        <v>133</v>
      </c>
      <c r="E191" s="20">
        <v>85</v>
      </c>
      <c r="F191" s="20">
        <v>136</v>
      </c>
      <c r="G191" s="20">
        <v>36</v>
      </c>
      <c r="H191" s="20">
        <v>157</v>
      </c>
      <c r="I191" s="20">
        <v>221</v>
      </c>
    </row>
    <row r="192" spans="1:9" x14ac:dyDescent="0.2">
      <c r="A192" s="21" t="s">
        <v>126</v>
      </c>
      <c r="B192" s="30">
        <v>100</v>
      </c>
      <c r="C192" s="30">
        <v>5.7971009999999996</v>
      </c>
      <c r="D192" s="30">
        <v>32.125604000000003</v>
      </c>
      <c r="E192" s="30">
        <v>20.531400999999999</v>
      </c>
      <c r="F192" s="30">
        <v>32.850242000000001</v>
      </c>
      <c r="G192" s="30">
        <v>8.6956520000000008</v>
      </c>
      <c r="H192" s="30">
        <v>37.922705000000001</v>
      </c>
      <c r="I192" s="30">
        <v>53.381642999999997</v>
      </c>
    </row>
    <row r="193" spans="1:9" x14ac:dyDescent="0.2">
      <c r="A193" s="18" t="s">
        <v>895</v>
      </c>
      <c r="B193" s="18"/>
      <c r="C193" s="18"/>
      <c r="D193" s="18"/>
      <c r="E193" s="18"/>
      <c r="F193" s="18"/>
      <c r="G193" s="18"/>
      <c r="H193" s="18"/>
      <c r="I193" s="18"/>
    </row>
    <row r="194" spans="1:9" x14ac:dyDescent="0.2">
      <c r="A194" s="19" t="s">
        <v>889</v>
      </c>
      <c r="B194" s="20">
        <v>13</v>
      </c>
      <c r="C194" s="20">
        <v>0</v>
      </c>
      <c r="D194" s="20">
        <v>3</v>
      </c>
      <c r="E194" s="20">
        <v>3</v>
      </c>
      <c r="F194" s="20">
        <v>5</v>
      </c>
      <c r="G194" s="20">
        <v>2</v>
      </c>
      <c r="H194" s="20">
        <v>3</v>
      </c>
      <c r="I194" s="20">
        <v>8</v>
      </c>
    </row>
    <row r="195" spans="1:9" x14ac:dyDescent="0.2">
      <c r="A195" s="21" t="s">
        <v>126</v>
      </c>
      <c r="B195" s="30">
        <v>100</v>
      </c>
      <c r="C195" s="30">
        <v>0</v>
      </c>
      <c r="D195" s="30">
        <v>23.076923000000001</v>
      </c>
      <c r="E195" s="30">
        <v>23.076923000000001</v>
      </c>
      <c r="F195" s="30">
        <v>38.461537999999997</v>
      </c>
      <c r="G195" s="30">
        <v>15.384615</v>
      </c>
      <c r="H195" s="30">
        <v>23.076923000000001</v>
      </c>
      <c r="I195" s="30">
        <v>61.538462000000003</v>
      </c>
    </row>
    <row r="196" spans="1:9" x14ac:dyDescent="0.2">
      <c r="A196" s="19" t="s">
        <v>890</v>
      </c>
      <c r="B196" s="20">
        <v>89</v>
      </c>
      <c r="C196" s="20">
        <v>1</v>
      </c>
      <c r="D196" s="20">
        <v>12</v>
      </c>
      <c r="E196" s="20">
        <v>14</v>
      </c>
      <c r="F196" s="20">
        <v>54</v>
      </c>
      <c r="G196" s="20">
        <v>8</v>
      </c>
      <c r="H196" s="20">
        <v>13</v>
      </c>
      <c r="I196" s="20">
        <v>68</v>
      </c>
    </row>
    <row r="197" spans="1:9" x14ac:dyDescent="0.2">
      <c r="A197" s="21" t="s">
        <v>126</v>
      </c>
      <c r="B197" s="30">
        <v>100</v>
      </c>
      <c r="C197" s="30">
        <v>1.123596</v>
      </c>
      <c r="D197" s="30">
        <v>13.483146</v>
      </c>
      <c r="E197" s="30">
        <v>15.730337</v>
      </c>
      <c r="F197" s="30">
        <v>60.674157000000001</v>
      </c>
      <c r="G197" s="30">
        <v>8.9887639999999998</v>
      </c>
      <c r="H197" s="30">
        <v>14.606742000000001</v>
      </c>
      <c r="I197" s="30">
        <v>76.404494</v>
      </c>
    </row>
    <row r="198" spans="1:9" x14ac:dyDescent="0.2">
      <c r="A198" s="19" t="s">
        <v>891</v>
      </c>
      <c r="B198" s="20">
        <v>143</v>
      </c>
      <c r="C198" s="20">
        <v>5</v>
      </c>
      <c r="D198" s="20">
        <v>22</v>
      </c>
      <c r="E198" s="20">
        <v>25</v>
      </c>
      <c r="F198" s="20">
        <v>77</v>
      </c>
      <c r="G198" s="20">
        <v>14</v>
      </c>
      <c r="H198" s="20">
        <v>27</v>
      </c>
      <c r="I198" s="20">
        <v>102</v>
      </c>
    </row>
    <row r="199" spans="1:9" x14ac:dyDescent="0.2">
      <c r="A199" s="21" t="s">
        <v>126</v>
      </c>
      <c r="B199" s="30">
        <v>100</v>
      </c>
      <c r="C199" s="30">
        <v>3.4965030000000001</v>
      </c>
      <c r="D199" s="30">
        <v>15.384615</v>
      </c>
      <c r="E199" s="30">
        <v>17.482517000000001</v>
      </c>
      <c r="F199" s="30">
        <v>53.846153999999999</v>
      </c>
      <c r="G199" s="30">
        <v>9.7902100000000001</v>
      </c>
      <c r="H199" s="30">
        <v>18.881119000000002</v>
      </c>
      <c r="I199" s="30">
        <v>71.328671</v>
      </c>
    </row>
    <row r="200" spans="1:9" x14ac:dyDescent="0.2">
      <c r="A200" s="19" t="s">
        <v>892</v>
      </c>
      <c r="B200" s="20">
        <v>27</v>
      </c>
      <c r="C200" s="20">
        <v>2</v>
      </c>
      <c r="D200" s="20">
        <v>4</v>
      </c>
      <c r="E200" s="20">
        <v>7</v>
      </c>
      <c r="F200" s="20">
        <v>12</v>
      </c>
      <c r="G200" s="20">
        <v>2</v>
      </c>
      <c r="H200" s="20">
        <v>6</v>
      </c>
      <c r="I200" s="20">
        <v>19</v>
      </c>
    </row>
    <row r="201" spans="1:9" ht="11.15" customHeight="1" x14ac:dyDescent="0.2">
      <c r="A201" s="21" t="s">
        <v>126</v>
      </c>
      <c r="B201" s="30">
        <v>100</v>
      </c>
      <c r="C201" s="30">
        <v>7.4074070000000001</v>
      </c>
      <c r="D201" s="30">
        <v>14.814814999999999</v>
      </c>
      <c r="E201" s="30">
        <v>25.925926</v>
      </c>
      <c r="F201" s="30">
        <v>44.444443999999997</v>
      </c>
      <c r="G201" s="30">
        <v>7.4074070000000001</v>
      </c>
      <c r="H201" s="30">
        <v>22.222221999999999</v>
      </c>
      <c r="I201" s="30">
        <v>70.370369999999994</v>
      </c>
    </row>
    <row r="202" spans="1:9" ht="11.15" customHeight="1" x14ac:dyDescent="0.2">
      <c r="A202" s="19" t="s">
        <v>893</v>
      </c>
      <c r="B202" s="20">
        <v>5</v>
      </c>
      <c r="C202" s="20">
        <v>0</v>
      </c>
      <c r="D202" s="20">
        <v>1</v>
      </c>
      <c r="E202" s="20">
        <v>1</v>
      </c>
      <c r="F202" s="20">
        <v>3</v>
      </c>
      <c r="G202" s="20">
        <v>0</v>
      </c>
      <c r="H202" s="20">
        <v>1</v>
      </c>
      <c r="I202" s="20">
        <v>4</v>
      </c>
    </row>
    <row r="203" spans="1:9" ht="11.15" customHeight="1" x14ac:dyDescent="0.2">
      <c r="A203" s="21" t="s">
        <v>126</v>
      </c>
      <c r="B203" s="30">
        <v>100</v>
      </c>
      <c r="C203" s="30">
        <v>0</v>
      </c>
      <c r="D203" s="30">
        <v>20</v>
      </c>
      <c r="E203" s="30">
        <v>20</v>
      </c>
      <c r="F203" s="30">
        <v>60</v>
      </c>
      <c r="G203" s="30">
        <v>0</v>
      </c>
      <c r="H203" s="30">
        <v>20</v>
      </c>
      <c r="I203" s="30">
        <v>80</v>
      </c>
    </row>
    <row r="204" spans="1:9" ht="11.15" customHeight="1" x14ac:dyDescent="0.2">
      <c r="A204" s="19" t="s">
        <v>894</v>
      </c>
      <c r="B204" s="20">
        <v>10</v>
      </c>
      <c r="C204" s="20">
        <v>2</v>
      </c>
      <c r="D204" s="20">
        <v>1</v>
      </c>
      <c r="E204" s="20">
        <v>2</v>
      </c>
      <c r="F204" s="20">
        <v>4</v>
      </c>
      <c r="G204" s="20">
        <v>1</v>
      </c>
      <c r="H204" s="20">
        <v>3</v>
      </c>
      <c r="I204" s="20">
        <v>6</v>
      </c>
    </row>
    <row r="205" spans="1:9" ht="11.15" customHeight="1" x14ac:dyDescent="0.2">
      <c r="A205" s="21" t="s">
        <v>126</v>
      </c>
      <c r="B205" s="30">
        <v>100</v>
      </c>
      <c r="C205" s="30">
        <v>20</v>
      </c>
      <c r="D205" s="30">
        <v>10</v>
      </c>
      <c r="E205" s="30">
        <v>20</v>
      </c>
      <c r="F205" s="30">
        <v>40</v>
      </c>
      <c r="G205" s="30">
        <v>10</v>
      </c>
      <c r="H205" s="30">
        <v>30</v>
      </c>
      <c r="I205" s="30">
        <v>60</v>
      </c>
    </row>
    <row r="206" spans="1:9" ht="11.15" customHeight="1" x14ac:dyDescent="0.2">
      <c r="A206" s="19" t="s">
        <v>873</v>
      </c>
      <c r="B206" s="20">
        <v>28</v>
      </c>
      <c r="C206" s="20">
        <v>1</v>
      </c>
      <c r="D206" s="20">
        <v>5</v>
      </c>
      <c r="E206" s="20">
        <v>3</v>
      </c>
      <c r="F206" s="20">
        <v>17</v>
      </c>
      <c r="G206" s="20">
        <v>2</v>
      </c>
      <c r="H206" s="20">
        <v>6</v>
      </c>
      <c r="I206" s="20">
        <v>20</v>
      </c>
    </row>
    <row r="207" spans="1:9" ht="11.15" customHeight="1" x14ac:dyDescent="0.2">
      <c r="A207" s="21" t="s">
        <v>126</v>
      </c>
      <c r="B207" s="30">
        <v>100</v>
      </c>
      <c r="C207" s="30">
        <v>3.5714290000000002</v>
      </c>
      <c r="D207" s="30">
        <v>17.857143000000001</v>
      </c>
      <c r="E207" s="30">
        <v>10.714286</v>
      </c>
      <c r="F207" s="30">
        <v>60.714286000000001</v>
      </c>
      <c r="G207" s="30">
        <v>7.1428570000000002</v>
      </c>
      <c r="H207" s="30">
        <v>21.428571000000002</v>
      </c>
      <c r="I207" s="30">
        <v>71.428571000000005</v>
      </c>
    </row>
    <row r="208" spans="1:9" ht="11.15" customHeight="1" x14ac:dyDescent="0.2">
      <c r="A208" s="18" t="s">
        <v>142</v>
      </c>
      <c r="B208" s="18"/>
      <c r="C208" s="18"/>
      <c r="D208" s="18"/>
      <c r="E208" s="18"/>
      <c r="F208" s="18"/>
      <c r="G208" s="18"/>
      <c r="H208" s="18"/>
      <c r="I208" s="18"/>
    </row>
    <row r="209" spans="1:9" ht="11.15" customHeight="1" x14ac:dyDescent="0.2">
      <c r="A209" s="19" t="s">
        <v>896</v>
      </c>
      <c r="B209" s="20">
        <v>90</v>
      </c>
      <c r="C209" s="20">
        <v>16</v>
      </c>
      <c r="D209" s="20">
        <v>28</v>
      </c>
      <c r="E209" s="20">
        <v>17</v>
      </c>
      <c r="F209" s="20">
        <v>25</v>
      </c>
      <c r="G209" s="20">
        <v>4</v>
      </c>
      <c r="H209" s="20">
        <v>44</v>
      </c>
      <c r="I209" s="20">
        <v>42</v>
      </c>
    </row>
    <row r="210" spans="1:9" ht="11.15" customHeight="1" x14ac:dyDescent="0.2">
      <c r="A210" s="21" t="s">
        <v>126</v>
      </c>
      <c r="B210" s="30">
        <v>100</v>
      </c>
      <c r="C210" s="30">
        <v>17.777778000000001</v>
      </c>
      <c r="D210" s="30">
        <v>31.111111000000001</v>
      </c>
      <c r="E210" s="30">
        <v>18.888888999999999</v>
      </c>
      <c r="F210" s="30">
        <v>27.777778000000001</v>
      </c>
      <c r="G210" s="30">
        <v>4.4444439999999998</v>
      </c>
      <c r="H210" s="30">
        <v>48.888888999999999</v>
      </c>
      <c r="I210" s="30">
        <v>46.666666999999997</v>
      </c>
    </row>
    <row r="211" spans="1:9" ht="11.15" customHeight="1" x14ac:dyDescent="0.2">
      <c r="A211" s="19" t="s">
        <v>897</v>
      </c>
      <c r="B211" s="20">
        <v>307</v>
      </c>
      <c r="C211" s="20">
        <v>23</v>
      </c>
      <c r="D211" s="20">
        <v>115</v>
      </c>
      <c r="E211" s="20">
        <v>60</v>
      </c>
      <c r="F211" s="20">
        <v>100</v>
      </c>
      <c r="G211" s="20">
        <v>9</v>
      </c>
      <c r="H211" s="20">
        <v>138</v>
      </c>
      <c r="I211" s="20">
        <v>160</v>
      </c>
    </row>
    <row r="212" spans="1:9" ht="11.15" customHeight="1" x14ac:dyDescent="0.2">
      <c r="A212" s="21" t="s">
        <v>126</v>
      </c>
      <c r="B212" s="30">
        <v>100</v>
      </c>
      <c r="C212" s="30">
        <v>7.4918570000000004</v>
      </c>
      <c r="D212" s="30">
        <v>37.459282999999999</v>
      </c>
      <c r="E212" s="30">
        <v>19.543973999999999</v>
      </c>
      <c r="F212" s="30">
        <v>32.57329</v>
      </c>
      <c r="G212" s="30">
        <v>2.9315959999999999</v>
      </c>
      <c r="H212" s="30">
        <v>44.951140000000002</v>
      </c>
      <c r="I212" s="30">
        <v>52.117263999999999</v>
      </c>
    </row>
    <row r="213" spans="1:9" ht="11.15" customHeight="1" x14ac:dyDescent="0.2">
      <c r="A213" s="19" t="s">
        <v>898</v>
      </c>
      <c r="B213" s="20">
        <v>392</v>
      </c>
      <c r="C213" s="20">
        <v>16</v>
      </c>
      <c r="D213" s="20">
        <v>139</v>
      </c>
      <c r="E213" s="20">
        <v>106</v>
      </c>
      <c r="F213" s="20">
        <v>115</v>
      </c>
      <c r="G213" s="20">
        <v>16</v>
      </c>
      <c r="H213" s="20">
        <v>155</v>
      </c>
      <c r="I213" s="20">
        <v>221</v>
      </c>
    </row>
    <row r="214" spans="1:9" ht="11.15" customHeight="1" x14ac:dyDescent="0.2">
      <c r="A214" s="21" t="s">
        <v>126</v>
      </c>
      <c r="B214" s="30">
        <v>100</v>
      </c>
      <c r="C214" s="30">
        <v>4.0816330000000001</v>
      </c>
      <c r="D214" s="30">
        <v>35.459184</v>
      </c>
      <c r="E214" s="30">
        <v>27.040816</v>
      </c>
      <c r="F214" s="30">
        <v>29.336735000000001</v>
      </c>
      <c r="G214" s="30">
        <v>4.0816330000000001</v>
      </c>
      <c r="H214" s="30">
        <v>39.540816</v>
      </c>
      <c r="I214" s="30">
        <v>56.377550999999997</v>
      </c>
    </row>
    <row r="215" spans="1:9" ht="11.15" customHeight="1" x14ac:dyDescent="0.2">
      <c r="A215" s="19" t="s">
        <v>899</v>
      </c>
      <c r="B215" s="20">
        <v>379</v>
      </c>
      <c r="C215" s="20">
        <v>21</v>
      </c>
      <c r="D215" s="20">
        <v>111</v>
      </c>
      <c r="E215" s="20">
        <v>93</v>
      </c>
      <c r="F215" s="20">
        <v>130</v>
      </c>
      <c r="G215" s="20">
        <v>24</v>
      </c>
      <c r="H215" s="20">
        <v>132</v>
      </c>
      <c r="I215" s="20">
        <v>223</v>
      </c>
    </row>
    <row r="216" spans="1:9" ht="11.15" customHeight="1" x14ac:dyDescent="0.2">
      <c r="A216" s="21" t="s">
        <v>126</v>
      </c>
      <c r="B216" s="30">
        <v>100</v>
      </c>
      <c r="C216" s="30">
        <v>5.5408970000000002</v>
      </c>
      <c r="D216" s="30">
        <v>29.287599</v>
      </c>
      <c r="E216" s="30">
        <v>24.538259</v>
      </c>
      <c r="F216" s="30">
        <v>34.300792000000001</v>
      </c>
      <c r="G216" s="30">
        <v>6.3324540000000002</v>
      </c>
      <c r="H216" s="30">
        <v>34.828496000000001</v>
      </c>
      <c r="I216" s="30">
        <v>58.83905</v>
      </c>
    </row>
    <row r="217" spans="1:9" ht="11.15" customHeight="1" x14ac:dyDescent="0.2">
      <c r="A217" s="19" t="s">
        <v>900</v>
      </c>
      <c r="B217" s="20">
        <v>951</v>
      </c>
      <c r="C217" s="20">
        <v>50</v>
      </c>
      <c r="D217" s="20">
        <v>257</v>
      </c>
      <c r="E217" s="20">
        <v>197</v>
      </c>
      <c r="F217" s="20">
        <v>370</v>
      </c>
      <c r="G217" s="20">
        <v>77</v>
      </c>
      <c r="H217" s="20">
        <v>307</v>
      </c>
      <c r="I217" s="20">
        <v>567</v>
      </c>
    </row>
    <row r="218" spans="1:9" ht="11.15" customHeight="1" x14ac:dyDescent="0.2">
      <c r="A218" s="21" t="s">
        <v>126</v>
      </c>
      <c r="B218" s="30">
        <v>100</v>
      </c>
      <c r="C218" s="30">
        <v>5.2576239999999999</v>
      </c>
      <c r="D218" s="30">
        <v>27.024184999999999</v>
      </c>
      <c r="E218" s="30">
        <v>20.715036999999999</v>
      </c>
      <c r="F218" s="30">
        <v>38.906413999999998</v>
      </c>
      <c r="G218" s="30">
        <v>8.0967400000000005</v>
      </c>
      <c r="H218" s="30">
        <v>32.281809000000003</v>
      </c>
      <c r="I218" s="30">
        <v>59.621451</v>
      </c>
    </row>
    <row r="219" spans="1:9" ht="11.15" customHeight="1" x14ac:dyDescent="0.2">
      <c r="A219" s="19" t="s">
        <v>873</v>
      </c>
      <c r="B219" s="20">
        <v>69</v>
      </c>
      <c r="C219" s="20">
        <v>4</v>
      </c>
      <c r="D219" s="20">
        <v>23</v>
      </c>
      <c r="E219" s="20">
        <v>7</v>
      </c>
      <c r="F219" s="20">
        <v>30</v>
      </c>
      <c r="G219" s="20">
        <v>5</v>
      </c>
      <c r="H219" s="20">
        <v>27</v>
      </c>
      <c r="I219" s="20">
        <v>37</v>
      </c>
    </row>
    <row r="220" spans="1:9" ht="11.15" customHeight="1" x14ac:dyDescent="0.2">
      <c r="A220" s="21" t="s">
        <v>126</v>
      </c>
      <c r="B220" s="30">
        <v>100</v>
      </c>
      <c r="C220" s="30">
        <v>5.7971009999999996</v>
      </c>
      <c r="D220" s="30">
        <v>33.333333000000003</v>
      </c>
      <c r="E220" s="30">
        <v>10.144928</v>
      </c>
      <c r="F220" s="30">
        <v>43.478261000000003</v>
      </c>
      <c r="G220" s="30">
        <v>7.2463769999999998</v>
      </c>
      <c r="H220" s="30">
        <v>39.130434999999999</v>
      </c>
      <c r="I220" s="30">
        <v>53.623187999999999</v>
      </c>
    </row>
    <row r="221" spans="1:9" ht="11.15" customHeight="1" x14ac:dyDescent="0.2">
      <c r="A221" s="18" t="s">
        <v>143</v>
      </c>
      <c r="B221" s="18"/>
      <c r="C221" s="18"/>
      <c r="D221" s="18"/>
      <c r="E221" s="18"/>
      <c r="F221" s="18"/>
      <c r="G221" s="18"/>
      <c r="H221" s="18"/>
      <c r="I221" s="18"/>
    </row>
    <row r="222" spans="1:9" ht="11.15" customHeight="1" x14ac:dyDescent="0.2">
      <c r="A222" s="21" t="s">
        <v>901</v>
      </c>
      <c r="B222" s="21"/>
      <c r="C222" s="21"/>
      <c r="D222" s="21"/>
      <c r="E222" s="21"/>
      <c r="F222" s="21"/>
      <c r="G222" s="21"/>
      <c r="H222" s="21"/>
      <c r="I222" s="21"/>
    </row>
    <row r="223" spans="1:9" ht="11.15" customHeight="1" x14ac:dyDescent="0.2">
      <c r="A223" s="19" t="s">
        <v>902</v>
      </c>
      <c r="B223" s="20">
        <v>546</v>
      </c>
      <c r="C223" s="20">
        <v>56</v>
      </c>
      <c r="D223" s="20">
        <v>209</v>
      </c>
      <c r="E223" s="20">
        <v>122</v>
      </c>
      <c r="F223" s="20">
        <v>139</v>
      </c>
      <c r="G223" s="20">
        <v>20</v>
      </c>
      <c r="H223" s="20">
        <v>265</v>
      </c>
      <c r="I223" s="20">
        <v>261</v>
      </c>
    </row>
    <row r="224" spans="1:9" ht="11.15" customHeight="1" x14ac:dyDescent="0.2">
      <c r="A224" s="21" t="s">
        <v>126</v>
      </c>
      <c r="B224" s="30">
        <v>100</v>
      </c>
      <c r="C224" s="30">
        <v>10.256410000000001</v>
      </c>
      <c r="D224" s="30">
        <v>38.278388</v>
      </c>
      <c r="E224" s="30">
        <v>22.344321999999998</v>
      </c>
      <c r="F224" s="30">
        <v>25.457875000000001</v>
      </c>
      <c r="G224" s="30">
        <v>3.6630039999999999</v>
      </c>
      <c r="H224" s="30">
        <v>48.534799</v>
      </c>
      <c r="I224" s="30">
        <v>47.802197999999997</v>
      </c>
    </row>
    <row r="225" spans="1:9" ht="11.15" customHeight="1" x14ac:dyDescent="0.2">
      <c r="A225" s="19" t="s">
        <v>903</v>
      </c>
      <c r="B225" s="20">
        <v>531</v>
      </c>
      <c r="C225" s="20">
        <v>19</v>
      </c>
      <c r="D225" s="20">
        <v>189</v>
      </c>
      <c r="E225" s="20">
        <v>126</v>
      </c>
      <c r="F225" s="20">
        <v>177</v>
      </c>
      <c r="G225" s="20">
        <v>20</v>
      </c>
      <c r="H225" s="20">
        <v>208</v>
      </c>
      <c r="I225" s="20">
        <v>303</v>
      </c>
    </row>
    <row r="226" spans="1:9" ht="11.15" customHeight="1" x14ac:dyDescent="0.2">
      <c r="A226" s="21" t="s">
        <v>126</v>
      </c>
      <c r="B226" s="30">
        <v>100</v>
      </c>
      <c r="C226" s="30">
        <v>3.5781540000000001</v>
      </c>
      <c r="D226" s="30">
        <v>35.593220000000002</v>
      </c>
      <c r="E226" s="30">
        <v>23.728814</v>
      </c>
      <c r="F226" s="30">
        <v>33.333333000000003</v>
      </c>
      <c r="G226" s="30">
        <v>3.7664780000000002</v>
      </c>
      <c r="H226" s="30">
        <v>39.171374999999998</v>
      </c>
      <c r="I226" s="30">
        <v>57.062147000000003</v>
      </c>
    </row>
    <row r="227" spans="1:9" ht="11.15" customHeight="1" x14ac:dyDescent="0.2">
      <c r="A227" s="19" t="s">
        <v>904</v>
      </c>
      <c r="B227" s="20">
        <v>205</v>
      </c>
      <c r="C227" s="20">
        <v>8</v>
      </c>
      <c r="D227" s="20">
        <v>56</v>
      </c>
      <c r="E227" s="20">
        <v>50</v>
      </c>
      <c r="F227" s="20">
        <v>75</v>
      </c>
      <c r="G227" s="20">
        <v>16</v>
      </c>
      <c r="H227" s="20">
        <v>64</v>
      </c>
      <c r="I227" s="20">
        <v>125</v>
      </c>
    </row>
    <row r="228" spans="1:9" ht="11.15" customHeight="1" x14ac:dyDescent="0.2">
      <c r="A228" s="21" t="s">
        <v>126</v>
      </c>
      <c r="B228" s="30">
        <v>100</v>
      </c>
      <c r="C228" s="30">
        <v>3.9024390000000002</v>
      </c>
      <c r="D228" s="30">
        <v>27.317073000000001</v>
      </c>
      <c r="E228" s="30">
        <v>24.390243999999999</v>
      </c>
      <c r="F228" s="30">
        <v>36.585366</v>
      </c>
      <c r="G228" s="30">
        <v>7.8048780000000004</v>
      </c>
      <c r="H228" s="30">
        <v>31.219512000000002</v>
      </c>
      <c r="I228" s="30">
        <v>60.975610000000003</v>
      </c>
    </row>
    <row r="229" spans="1:9" ht="11.15" customHeight="1" x14ac:dyDescent="0.2">
      <c r="A229" s="19" t="s">
        <v>905</v>
      </c>
      <c r="B229" s="20">
        <v>762</v>
      </c>
      <c r="C229" s="20">
        <v>43</v>
      </c>
      <c r="D229" s="20">
        <v>182</v>
      </c>
      <c r="E229" s="20">
        <v>158</v>
      </c>
      <c r="F229" s="20">
        <v>309</v>
      </c>
      <c r="G229" s="20">
        <v>70</v>
      </c>
      <c r="H229" s="20">
        <v>225</v>
      </c>
      <c r="I229" s="20">
        <v>467</v>
      </c>
    </row>
    <row r="230" spans="1:9" ht="11.15" customHeight="1" x14ac:dyDescent="0.2">
      <c r="A230" s="21" t="s">
        <v>126</v>
      </c>
      <c r="B230" s="30">
        <v>100</v>
      </c>
      <c r="C230" s="30">
        <v>5.6430449999999999</v>
      </c>
      <c r="D230" s="30">
        <v>23.884513999999999</v>
      </c>
      <c r="E230" s="30">
        <v>20.734908000000001</v>
      </c>
      <c r="F230" s="30">
        <v>40.551181</v>
      </c>
      <c r="G230" s="30">
        <v>9.1863519999999994</v>
      </c>
      <c r="H230" s="30">
        <v>29.527559</v>
      </c>
      <c r="I230" s="30">
        <v>61.286088999999997</v>
      </c>
    </row>
    <row r="231" spans="1:9" ht="11.15" customHeight="1" x14ac:dyDescent="0.2">
      <c r="A231" s="19" t="s">
        <v>873</v>
      </c>
      <c r="B231" s="20">
        <v>144</v>
      </c>
      <c r="C231" s="20">
        <v>4</v>
      </c>
      <c r="D231" s="20">
        <v>37</v>
      </c>
      <c r="E231" s="20">
        <v>24</v>
      </c>
      <c r="F231" s="20">
        <v>70</v>
      </c>
      <c r="G231" s="20">
        <v>9</v>
      </c>
      <c r="H231" s="20">
        <v>41</v>
      </c>
      <c r="I231" s="20">
        <v>94</v>
      </c>
    </row>
    <row r="232" spans="1:9" ht="11.15" customHeight="1" x14ac:dyDescent="0.2">
      <c r="A232" s="21" t="s">
        <v>126</v>
      </c>
      <c r="B232" s="30">
        <v>100</v>
      </c>
      <c r="C232" s="30">
        <v>2.7777780000000001</v>
      </c>
      <c r="D232" s="30">
        <v>25.694444000000001</v>
      </c>
      <c r="E232" s="30">
        <v>16.666667</v>
      </c>
      <c r="F232" s="30">
        <v>48.611111000000001</v>
      </c>
      <c r="G232" s="30">
        <v>6.25</v>
      </c>
      <c r="H232" s="30">
        <v>28.472221999999999</v>
      </c>
      <c r="I232" s="30">
        <v>65.277777999999998</v>
      </c>
    </row>
    <row r="233" spans="1:9" ht="11.15" customHeight="1" x14ac:dyDescent="0.2">
      <c r="A233" s="18" t="s">
        <v>143</v>
      </c>
      <c r="B233" s="18"/>
      <c r="C233" s="18"/>
      <c r="D233" s="18"/>
      <c r="E233" s="18"/>
      <c r="F233" s="18"/>
      <c r="G233" s="18"/>
      <c r="H233" s="18"/>
      <c r="I233" s="18"/>
    </row>
    <row r="234" spans="1:9" ht="11.15" customHeight="1" x14ac:dyDescent="0.2">
      <c r="A234" s="21" t="s">
        <v>906</v>
      </c>
      <c r="B234" s="21"/>
      <c r="C234" s="21"/>
      <c r="D234" s="21"/>
      <c r="E234" s="21"/>
      <c r="F234" s="21"/>
      <c r="G234" s="21"/>
      <c r="H234" s="21"/>
      <c r="I234" s="21"/>
    </row>
    <row r="235" spans="1:9" ht="11.15" customHeight="1" x14ac:dyDescent="0.2">
      <c r="A235" s="19" t="s">
        <v>902</v>
      </c>
      <c r="B235" s="20">
        <v>285</v>
      </c>
      <c r="C235" s="20">
        <v>25</v>
      </c>
      <c r="D235" s="20">
        <v>109</v>
      </c>
      <c r="E235" s="20">
        <v>71</v>
      </c>
      <c r="F235" s="20">
        <v>77</v>
      </c>
      <c r="G235" s="20">
        <v>3</v>
      </c>
      <c r="H235" s="20">
        <v>134</v>
      </c>
      <c r="I235" s="20">
        <v>148</v>
      </c>
    </row>
    <row r="236" spans="1:9" ht="11.15" customHeight="1" x14ac:dyDescent="0.2">
      <c r="A236" s="21" t="s">
        <v>126</v>
      </c>
      <c r="B236" s="30">
        <v>100</v>
      </c>
      <c r="C236" s="30">
        <v>8.7719299999999993</v>
      </c>
      <c r="D236" s="30">
        <v>38.245614000000003</v>
      </c>
      <c r="E236" s="30">
        <v>24.912281</v>
      </c>
      <c r="F236" s="30">
        <v>27.017544000000001</v>
      </c>
      <c r="G236" s="30">
        <v>1.052632</v>
      </c>
      <c r="H236" s="30">
        <v>47.017544000000001</v>
      </c>
      <c r="I236" s="30">
        <v>51.929825000000001</v>
      </c>
    </row>
    <row r="237" spans="1:9" ht="11.15" customHeight="1" x14ac:dyDescent="0.2">
      <c r="A237" s="19" t="s">
        <v>903</v>
      </c>
      <c r="B237" s="20">
        <v>217</v>
      </c>
      <c r="C237" s="20">
        <v>16</v>
      </c>
      <c r="D237" s="20">
        <v>69</v>
      </c>
      <c r="E237" s="20">
        <v>54</v>
      </c>
      <c r="F237" s="20">
        <v>70</v>
      </c>
      <c r="G237" s="20">
        <v>8</v>
      </c>
      <c r="H237" s="20">
        <v>85</v>
      </c>
      <c r="I237" s="20">
        <v>124</v>
      </c>
    </row>
    <row r="238" spans="1:9" ht="11.15" customHeight="1" x14ac:dyDescent="0.2">
      <c r="A238" s="21" t="s">
        <v>126</v>
      </c>
      <c r="B238" s="30">
        <v>100</v>
      </c>
      <c r="C238" s="30">
        <v>7.373272</v>
      </c>
      <c r="D238" s="30">
        <v>31.797235000000001</v>
      </c>
      <c r="E238" s="30">
        <v>24.884792999999998</v>
      </c>
      <c r="F238" s="30">
        <v>32.258065000000002</v>
      </c>
      <c r="G238" s="30">
        <v>3.686636</v>
      </c>
      <c r="H238" s="30">
        <v>39.170507000000001</v>
      </c>
      <c r="I238" s="30">
        <v>57.142856999999999</v>
      </c>
    </row>
    <row r="239" spans="1:9" ht="11.15" customHeight="1" x14ac:dyDescent="0.2">
      <c r="A239" s="19" t="s">
        <v>904</v>
      </c>
      <c r="B239" s="20">
        <v>142</v>
      </c>
      <c r="C239" s="20">
        <v>5</v>
      </c>
      <c r="D239" s="20">
        <v>47</v>
      </c>
      <c r="E239" s="20">
        <v>27</v>
      </c>
      <c r="F239" s="20">
        <v>58</v>
      </c>
      <c r="G239" s="20">
        <v>5</v>
      </c>
      <c r="H239" s="20">
        <v>52</v>
      </c>
      <c r="I239" s="20">
        <v>85</v>
      </c>
    </row>
    <row r="240" spans="1:9" ht="11.15" customHeight="1" x14ac:dyDescent="0.2">
      <c r="A240" s="21" t="s">
        <v>126</v>
      </c>
      <c r="B240" s="30">
        <v>100</v>
      </c>
      <c r="C240" s="30">
        <v>3.5211269999999999</v>
      </c>
      <c r="D240" s="30">
        <v>33.098591999999996</v>
      </c>
      <c r="E240" s="30">
        <v>19.014085000000001</v>
      </c>
      <c r="F240" s="30">
        <v>40.84507</v>
      </c>
      <c r="G240" s="30">
        <v>3.5211269999999999</v>
      </c>
      <c r="H240" s="30">
        <v>36.619717999999999</v>
      </c>
      <c r="I240" s="30">
        <v>59.859155000000001</v>
      </c>
    </row>
    <row r="241" spans="1:9" ht="11.15" customHeight="1" x14ac:dyDescent="0.2">
      <c r="A241" s="19" t="s">
        <v>905</v>
      </c>
      <c r="B241" s="20">
        <v>1184</v>
      </c>
      <c r="C241" s="20">
        <v>76</v>
      </c>
      <c r="D241" s="20">
        <v>328</v>
      </c>
      <c r="E241" s="20">
        <v>264</v>
      </c>
      <c r="F241" s="20">
        <v>425</v>
      </c>
      <c r="G241" s="20">
        <v>91</v>
      </c>
      <c r="H241" s="20">
        <v>404</v>
      </c>
      <c r="I241" s="20">
        <v>689</v>
      </c>
    </row>
    <row r="242" spans="1:9" ht="11.15" customHeight="1" x14ac:dyDescent="0.2">
      <c r="A242" s="21" t="s">
        <v>126</v>
      </c>
      <c r="B242" s="30">
        <v>100</v>
      </c>
      <c r="C242" s="30">
        <v>6.4189189999999998</v>
      </c>
      <c r="D242" s="30">
        <v>27.702703</v>
      </c>
      <c r="E242" s="30">
        <v>22.297297</v>
      </c>
      <c r="F242" s="30">
        <v>35.895269999999996</v>
      </c>
      <c r="G242" s="30">
        <v>7.6858110000000002</v>
      </c>
      <c r="H242" s="30">
        <v>34.121622000000002</v>
      </c>
      <c r="I242" s="30">
        <v>58.192568000000001</v>
      </c>
    </row>
    <row r="243" spans="1:9" ht="11.15" customHeight="1" x14ac:dyDescent="0.2">
      <c r="A243" s="19" t="s">
        <v>873</v>
      </c>
      <c r="B243" s="20">
        <v>360</v>
      </c>
      <c r="C243" s="20">
        <v>8</v>
      </c>
      <c r="D243" s="20">
        <v>120</v>
      </c>
      <c r="E243" s="20">
        <v>64</v>
      </c>
      <c r="F243" s="20">
        <v>140</v>
      </c>
      <c r="G243" s="20">
        <v>28</v>
      </c>
      <c r="H243" s="20">
        <v>128</v>
      </c>
      <c r="I243" s="20">
        <v>204</v>
      </c>
    </row>
    <row r="244" spans="1:9" ht="11.15" customHeight="1" x14ac:dyDescent="0.2">
      <c r="A244" s="21" t="s">
        <v>126</v>
      </c>
      <c r="B244" s="30">
        <v>100</v>
      </c>
      <c r="C244" s="30">
        <v>2.2222219999999999</v>
      </c>
      <c r="D244" s="30">
        <v>33.333333000000003</v>
      </c>
      <c r="E244" s="30">
        <v>17.777778000000001</v>
      </c>
      <c r="F244" s="30">
        <v>38.888888999999999</v>
      </c>
      <c r="G244" s="30">
        <v>7.7777779999999996</v>
      </c>
      <c r="H244" s="30">
        <v>35.555556000000003</v>
      </c>
      <c r="I244" s="30">
        <v>56.666666999999997</v>
      </c>
    </row>
    <row r="245" spans="1:9" ht="11.15" customHeight="1" x14ac:dyDescent="0.2">
      <c r="A245" s="18" t="s">
        <v>143</v>
      </c>
      <c r="B245" s="18"/>
      <c r="C245" s="18"/>
      <c r="D245" s="18"/>
      <c r="E245" s="18"/>
      <c r="F245" s="18"/>
      <c r="G245" s="18"/>
      <c r="H245" s="18"/>
      <c r="I245" s="18"/>
    </row>
    <row r="246" spans="1:9" ht="11.15" customHeight="1" x14ac:dyDescent="0.2">
      <c r="A246" s="21" t="s">
        <v>907</v>
      </c>
      <c r="B246" s="21"/>
      <c r="C246" s="21"/>
      <c r="D246" s="21"/>
      <c r="E246" s="21"/>
      <c r="F246" s="21"/>
      <c r="G246" s="21"/>
      <c r="H246" s="21"/>
      <c r="I246" s="21"/>
    </row>
    <row r="247" spans="1:9" ht="11.15" customHeight="1" x14ac:dyDescent="0.2">
      <c r="A247" s="19" t="s">
        <v>902</v>
      </c>
      <c r="B247" s="20">
        <v>330</v>
      </c>
      <c r="C247" s="20">
        <v>29</v>
      </c>
      <c r="D247" s="20">
        <v>103</v>
      </c>
      <c r="E247" s="20">
        <v>70</v>
      </c>
      <c r="F247" s="20">
        <v>114</v>
      </c>
      <c r="G247" s="20">
        <v>14</v>
      </c>
      <c r="H247" s="20">
        <v>132</v>
      </c>
      <c r="I247" s="20">
        <v>184</v>
      </c>
    </row>
    <row r="248" spans="1:9" ht="11.15" customHeight="1" x14ac:dyDescent="0.2">
      <c r="A248" s="21" t="s">
        <v>126</v>
      </c>
      <c r="B248" s="30">
        <v>100</v>
      </c>
      <c r="C248" s="30">
        <v>8.7878790000000002</v>
      </c>
      <c r="D248" s="30">
        <v>31.212121</v>
      </c>
      <c r="E248" s="30">
        <v>21.212121</v>
      </c>
      <c r="F248" s="30">
        <v>34.545454999999997</v>
      </c>
      <c r="G248" s="30">
        <v>4.2424239999999998</v>
      </c>
      <c r="H248" s="30">
        <v>40</v>
      </c>
      <c r="I248" s="30">
        <v>55.757576</v>
      </c>
    </row>
    <row r="249" spans="1:9" ht="11.15" customHeight="1" x14ac:dyDescent="0.2">
      <c r="A249" s="19" t="s">
        <v>903</v>
      </c>
      <c r="B249" s="20">
        <v>326</v>
      </c>
      <c r="C249" s="20">
        <v>14</v>
      </c>
      <c r="D249" s="20">
        <v>115</v>
      </c>
      <c r="E249" s="20">
        <v>91</v>
      </c>
      <c r="F249" s="20">
        <v>97</v>
      </c>
      <c r="G249" s="20">
        <v>9</v>
      </c>
      <c r="H249" s="20">
        <v>129</v>
      </c>
      <c r="I249" s="20">
        <v>188</v>
      </c>
    </row>
    <row r="250" spans="1:9" ht="11.15" customHeight="1" x14ac:dyDescent="0.2">
      <c r="A250" s="21" t="s">
        <v>126</v>
      </c>
      <c r="B250" s="30">
        <v>100</v>
      </c>
      <c r="C250" s="30">
        <v>4.2944789999999999</v>
      </c>
      <c r="D250" s="30">
        <v>35.276074000000001</v>
      </c>
      <c r="E250" s="30">
        <v>27.914110000000001</v>
      </c>
      <c r="F250" s="30">
        <v>29.754601000000001</v>
      </c>
      <c r="G250" s="30">
        <v>2.7607360000000001</v>
      </c>
      <c r="H250" s="30">
        <v>39.570551999999999</v>
      </c>
      <c r="I250" s="30">
        <v>57.668711999999999</v>
      </c>
    </row>
    <row r="251" spans="1:9" ht="11.15" customHeight="1" x14ac:dyDescent="0.2">
      <c r="A251" s="19" t="s">
        <v>904</v>
      </c>
      <c r="B251" s="20">
        <v>133</v>
      </c>
      <c r="C251" s="20">
        <v>10</v>
      </c>
      <c r="D251" s="20">
        <v>45</v>
      </c>
      <c r="E251" s="20">
        <v>27</v>
      </c>
      <c r="F251" s="20">
        <v>47</v>
      </c>
      <c r="G251" s="20">
        <v>4</v>
      </c>
      <c r="H251" s="20">
        <v>55</v>
      </c>
      <c r="I251" s="20">
        <v>74</v>
      </c>
    </row>
    <row r="252" spans="1:9" ht="11.15" customHeight="1" x14ac:dyDescent="0.2">
      <c r="A252" s="21" t="s">
        <v>126</v>
      </c>
      <c r="B252" s="30">
        <v>100</v>
      </c>
      <c r="C252" s="30">
        <v>7.5187970000000002</v>
      </c>
      <c r="D252" s="30">
        <v>33.834586000000002</v>
      </c>
      <c r="E252" s="30">
        <v>20.300751999999999</v>
      </c>
      <c r="F252" s="30">
        <v>35.338346000000001</v>
      </c>
      <c r="G252" s="30">
        <v>3.0075189999999998</v>
      </c>
      <c r="H252" s="30">
        <v>41.353383000000001</v>
      </c>
      <c r="I252" s="30">
        <v>55.639097999999997</v>
      </c>
    </row>
    <row r="253" spans="1:9" ht="11.15" customHeight="1" x14ac:dyDescent="0.2">
      <c r="A253" s="19" t="s">
        <v>905</v>
      </c>
      <c r="B253" s="20">
        <v>1070</v>
      </c>
      <c r="C253" s="20">
        <v>68</v>
      </c>
      <c r="D253" s="20">
        <v>302</v>
      </c>
      <c r="E253" s="20">
        <v>230</v>
      </c>
      <c r="F253" s="20">
        <v>387</v>
      </c>
      <c r="G253" s="20">
        <v>83</v>
      </c>
      <c r="H253" s="20">
        <v>370</v>
      </c>
      <c r="I253" s="20">
        <v>617</v>
      </c>
    </row>
    <row r="254" spans="1:9" ht="11.15" customHeight="1" x14ac:dyDescent="0.2">
      <c r="A254" s="21" t="s">
        <v>126</v>
      </c>
      <c r="B254" s="30">
        <v>100</v>
      </c>
      <c r="C254" s="30">
        <v>6.3551399999999996</v>
      </c>
      <c r="D254" s="30">
        <v>28.224298999999998</v>
      </c>
      <c r="E254" s="30">
        <v>21.495327</v>
      </c>
      <c r="F254" s="30">
        <v>36.168224000000002</v>
      </c>
      <c r="G254" s="30">
        <v>7.757009</v>
      </c>
      <c r="H254" s="30">
        <v>34.579439000000001</v>
      </c>
      <c r="I254" s="30">
        <v>57.663550999999998</v>
      </c>
    </row>
    <row r="255" spans="1:9" ht="11.15" customHeight="1" x14ac:dyDescent="0.2">
      <c r="A255" s="19" t="s">
        <v>873</v>
      </c>
      <c r="B255" s="20">
        <v>329</v>
      </c>
      <c r="C255" s="20">
        <v>9</v>
      </c>
      <c r="D255" s="20">
        <v>108</v>
      </c>
      <c r="E255" s="20">
        <v>62</v>
      </c>
      <c r="F255" s="20">
        <v>125</v>
      </c>
      <c r="G255" s="20">
        <v>25</v>
      </c>
      <c r="H255" s="20">
        <v>117</v>
      </c>
      <c r="I255" s="20">
        <v>187</v>
      </c>
    </row>
    <row r="256" spans="1:9" ht="11.15" customHeight="1" x14ac:dyDescent="0.2">
      <c r="A256" s="21" t="s">
        <v>126</v>
      </c>
      <c r="B256" s="30">
        <v>100</v>
      </c>
      <c r="C256" s="30">
        <v>2.7355619999999998</v>
      </c>
      <c r="D256" s="30">
        <v>32.826748000000002</v>
      </c>
      <c r="E256" s="30">
        <v>18.844985000000001</v>
      </c>
      <c r="F256" s="30">
        <v>37.993921</v>
      </c>
      <c r="G256" s="30">
        <v>7.5987840000000002</v>
      </c>
      <c r="H256" s="30">
        <v>35.562309999999997</v>
      </c>
      <c r="I256" s="30">
        <v>56.838906000000001</v>
      </c>
    </row>
    <row r="257" spans="1:9" ht="11.15" customHeight="1" x14ac:dyDescent="0.2">
      <c r="A257" s="18" t="s">
        <v>143</v>
      </c>
      <c r="B257" s="18"/>
      <c r="C257" s="18"/>
      <c r="D257" s="18"/>
      <c r="E257" s="18"/>
      <c r="F257" s="18"/>
      <c r="G257" s="18"/>
      <c r="H257" s="18"/>
      <c r="I257" s="18"/>
    </row>
    <row r="258" spans="1:9" ht="11.15" customHeight="1" x14ac:dyDescent="0.2">
      <c r="A258" s="21" t="s">
        <v>908</v>
      </c>
      <c r="B258" s="21"/>
      <c r="C258" s="21"/>
      <c r="D258" s="21"/>
      <c r="E258" s="21"/>
      <c r="F258" s="21"/>
      <c r="G258" s="21"/>
      <c r="H258" s="21"/>
      <c r="I258" s="21"/>
    </row>
    <row r="259" spans="1:9" ht="11.15" customHeight="1" x14ac:dyDescent="0.2">
      <c r="A259" s="19" t="s">
        <v>902</v>
      </c>
      <c r="B259" s="20">
        <v>39</v>
      </c>
      <c r="C259" s="20">
        <v>1</v>
      </c>
      <c r="D259" s="20">
        <v>16</v>
      </c>
      <c r="E259" s="20">
        <v>5</v>
      </c>
      <c r="F259" s="20">
        <v>14</v>
      </c>
      <c r="G259" s="20">
        <v>3</v>
      </c>
      <c r="H259" s="20">
        <v>17</v>
      </c>
      <c r="I259" s="20">
        <v>19</v>
      </c>
    </row>
    <row r="260" spans="1:9" ht="11.15" customHeight="1" x14ac:dyDescent="0.2">
      <c r="A260" s="21" t="s">
        <v>126</v>
      </c>
      <c r="B260" s="30">
        <v>100</v>
      </c>
      <c r="C260" s="30">
        <v>2.5641029999999998</v>
      </c>
      <c r="D260" s="30">
        <v>41.025641</v>
      </c>
      <c r="E260" s="30">
        <v>12.820513</v>
      </c>
      <c r="F260" s="30">
        <v>35.897435999999999</v>
      </c>
      <c r="G260" s="30">
        <v>7.6923079999999997</v>
      </c>
      <c r="H260" s="30">
        <v>43.589744000000003</v>
      </c>
      <c r="I260" s="30">
        <v>48.717948999999997</v>
      </c>
    </row>
    <row r="261" spans="1:9" ht="11.15" customHeight="1" x14ac:dyDescent="0.2">
      <c r="A261" s="19" t="s">
        <v>903</v>
      </c>
      <c r="B261" s="20">
        <v>75</v>
      </c>
      <c r="C261" s="20">
        <v>3</v>
      </c>
      <c r="D261" s="20">
        <v>32</v>
      </c>
      <c r="E261" s="20">
        <v>17</v>
      </c>
      <c r="F261" s="20">
        <v>22</v>
      </c>
      <c r="G261" s="20">
        <v>1</v>
      </c>
      <c r="H261" s="20">
        <v>35</v>
      </c>
      <c r="I261" s="20">
        <v>39</v>
      </c>
    </row>
    <row r="262" spans="1:9" ht="11.15" customHeight="1" x14ac:dyDescent="0.2">
      <c r="A262" s="21" t="s">
        <v>126</v>
      </c>
      <c r="B262" s="30">
        <v>100</v>
      </c>
      <c r="C262" s="30">
        <v>4</v>
      </c>
      <c r="D262" s="30">
        <v>42.666666999999997</v>
      </c>
      <c r="E262" s="30">
        <v>22.666667</v>
      </c>
      <c r="F262" s="30">
        <v>29.333333</v>
      </c>
      <c r="G262" s="30">
        <v>1.3333330000000001</v>
      </c>
      <c r="H262" s="30">
        <v>46.666666999999997</v>
      </c>
      <c r="I262" s="30">
        <v>52</v>
      </c>
    </row>
    <row r="263" spans="1:9" ht="11.15" customHeight="1" x14ac:dyDescent="0.2">
      <c r="A263" s="19" t="s">
        <v>904</v>
      </c>
      <c r="B263" s="20">
        <v>117</v>
      </c>
      <c r="C263" s="20">
        <v>6</v>
      </c>
      <c r="D263" s="20">
        <v>51</v>
      </c>
      <c r="E263" s="20">
        <v>23</v>
      </c>
      <c r="F263" s="20">
        <v>36</v>
      </c>
      <c r="G263" s="20">
        <v>1</v>
      </c>
      <c r="H263" s="20">
        <v>57</v>
      </c>
      <c r="I263" s="20">
        <v>59</v>
      </c>
    </row>
    <row r="264" spans="1:9" ht="11.15" customHeight="1" x14ac:dyDescent="0.2">
      <c r="A264" s="21" t="s">
        <v>126</v>
      </c>
      <c r="B264" s="30">
        <v>100</v>
      </c>
      <c r="C264" s="30">
        <v>5.1282050000000003</v>
      </c>
      <c r="D264" s="30">
        <v>43.589744000000003</v>
      </c>
      <c r="E264" s="30">
        <v>19.65812</v>
      </c>
      <c r="F264" s="30">
        <v>30.769231000000001</v>
      </c>
      <c r="G264" s="30">
        <v>0.85470100000000004</v>
      </c>
      <c r="H264" s="30">
        <v>48.717948999999997</v>
      </c>
      <c r="I264" s="30">
        <v>50.427349999999997</v>
      </c>
    </row>
    <row r="265" spans="1:9" ht="11.15" customHeight="1" x14ac:dyDescent="0.2">
      <c r="A265" s="19" t="s">
        <v>905</v>
      </c>
      <c r="B265" s="20">
        <v>1288</v>
      </c>
      <c r="C265" s="20">
        <v>94</v>
      </c>
      <c r="D265" s="20">
        <v>371</v>
      </c>
      <c r="E265" s="20">
        <v>292</v>
      </c>
      <c r="F265" s="20">
        <v>451</v>
      </c>
      <c r="G265" s="20">
        <v>80</v>
      </c>
      <c r="H265" s="20">
        <v>465</v>
      </c>
      <c r="I265" s="20">
        <v>743</v>
      </c>
    </row>
    <row r="266" spans="1:9" ht="11.15" customHeight="1" x14ac:dyDescent="0.2">
      <c r="A266" s="21" t="s">
        <v>126</v>
      </c>
      <c r="B266" s="30">
        <v>100</v>
      </c>
      <c r="C266" s="30">
        <v>7.2981369999999997</v>
      </c>
      <c r="D266" s="30">
        <v>28.804348000000001</v>
      </c>
      <c r="E266" s="30">
        <v>22.670807</v>
      </c>
      <c r="F266" s="30">
        <v>35.015528000000003</v>
      </c>
      <c r="G266" s="30">
        <v>6.2111799999999997</v>
      </c>
      <c r="H266" s="30">
        <v>36.102483999999997</v>
      </c>
      <c r="I266" s="30">
        <v>57.686335</v>
      </c>
    </row>
    <row r="267" spans="1:9" ht="11.15" customHeight="1" x14ac:dyDescent="0.2">
      <c r="A267" s="19" t="s">
        <v>873</v>
      </c>
      <c r="B267" s="20">
        <v>669</v>
      </c>
      <c r="C267" s="20">
        <v>26</v>
      </c>
      <c r="D267" s="20">
        <v>203</v>
      </c>
      <c r="E267" s="20">
        <v>143</v>
      </c>
      <c r="F267" s="20">
        <v>247</v>
      </c>
      <c r="G267" s="20">
        <v>50</v>
      </c>
      <c r="H267" s="20">
        <v>229</v>
      </c>
      <c r="I267" s="20">
        <v>390</v>
      </c>
    </row>
    <row r="268" spans="1:9" ht="11.15" customHeight="1" x14ac:dyDescent="0.2">
      <c r="A268" s="21" t="s">
        <v>126</v>
      </c>
      <c r="B268" s="30">
        <v>100</v>
      </c>
      <c r="C268" s="30">
        <v>3.8863979999999998</v>
      </c>
      <c r="D268" s="30">
        <v>30.343796999999999</v>
      </c>
      <c r="E268" s="30">
        <v>21.375187</v>
      </c>
      <c r="F268" s="30">
        <v>36.920777000000001</v>
      </c>
      <c r="G268" s="30">
        <v>7.4738420000000003</v>
      </c>
      <c r="H268" s="30">
        <v>34.230193999999997</v>
      </c>
      <c r="I268" s="30">
        <v>58.295963999999998</v>
      </c>
    </row>
    <row r="269" spans="1:9" ht="11.15" customHeight="1" x14ac:dyDescent="0.2">
      <c r="A269" s="18" t="s">
        <v>909</v>
      </c>
      <c r="B269" s="18"/>
      <c r="C269" s="18"/>
      <c r="D269" s="18"/>
      <c r="E269" s="18"/>
      <c r="F269" s="18"/>
      <c r="G269" s="18"/>
      <c r="H269" s="18"/>
      <c r="I269" s="18"/>
    </row>
    <row r="270" spans="1:9" ht="11.15" customHeight="1" x14ac:dyDescent="0.2">
      <c r="A270" s="19" t="s">
        <v>910</v>
      </c>
      <c r="B270" s="20">
        <v>541</v>
      </c>
      <c r="C270" s="20">
        <v>50</v>
      </c>
      <c r="D270" s="20">
        <v>171</v>
      </c>
      <c r="E270" s="20">
        <v>117</v>
      </c>
      <c r="F270" s="20">
        <v>178</v>
      </c>
      <c r="G270" s="20">
        <v>25</v>
      </c>
      <c r="H270" s="20">
        <v>221</v>
      </c>
      <c r="I270" s="20">
        <v>295</v>
      </c>
    </row>
    <row r="271" spans="1:9" ht="11.15" customHeight="1" x14ac:dyDescent="0.2">
      <c r="A271" s="21" t="s">
        <v>126</v>
      </c>
      <c r="B271" s="30">
        <v>100</v>
      </c>
      <c r="C271" s="30">
        <v>9.2421439999999997</v>
      </c>
      <c r="D271" s="30">
        <v>31.608132999999999</v>
      </c>
      <c r="E271" s="30">
        <v>21.626617</v>
      </c>
      <c r="F271" s="30">
        <v>32.902033000000003</v>
      </c>
      <c r="G271" s="30">
        <v>4.6210719999999998</v>
      </c>
      <c r="H271" s="30">
        <v>40.850276999999998</v>
      </c>
      <c r="I271" s="30">
        <v>54.528651000000004</v>
      </c>
    </row>
    <row r="272" spans="1:9" ht="11.15" customHeight="1" x14ac:dyDescent="0.2">
      <c r="A272" s="19" t="s">
        <v>911</v>
      </c>
      <c r="B272" s="20">
        <v>877</v>
      </c>
      <c r="C272" s="20">
        <v>44</v>
      </c>
      <c r="D272" s="20">
        <v>262</v>
      </c>
      <c r="E272" s="20">
        <v>196</v>
      </c>
      <c r="F272" s="20">
        <v>322</v>
      </c>
      <c r="G272" s="20">
        <v>53</v>
      </c>
      <c r="H272" s="20">
        <v>306</v>
      </c>
      <c r="I272" s="20">
        <v>518</v>
      </c>
    </row>
    <row r="273" spans="1:9" ht="11.15" customHeight="1" x14ac:dyDescent="0.2">
      <c r="A273" s="21" t="s">
        <v>126</v>
      </c>
      <c r="B273" s="30">
        <v>100</v>
      </c>
      <c r="C273" s="30">
        <v>5.0171039999999998</v>
      </c>
      <c r="D273" s="30">
        <v>29.874572000000001</v>
      </c>
      <c r="E273" s="30">
        <v>22.348917</v>
      </c>
      <c r="F273" s="30">
        <v>36.716078000000003</v>
      </c>
      <c r="G273" s="30">
        <v>6.0433300000000001</v>
      </c>
      <c r="H273" s="30">
        <v>34.891675999999997</v>
      </c>
      <c r="I273" s="30">
        <v>59.064993999999999</v>
      </c>
    </row>
    <row r="274" spans="1:9" ht="11.15" customHeight="1" x14ac:dyDescent="0.2">
      <c r="A274" s="19" t="s">
        <v>912</v>
      </c>
      <c r="B274" s="20">
        <v>543</v>
      </c>
      <c r="C274" s="20">
        <v>29</v>
      </c>
      <c r="D274" s="20">
        <v>159</v>
      </c>
      <c r="E274" s="20">
        <v>117</v>
      </c>
      <c r="F274" s="20">
        <v>194</v>
      </c>
      <c r="G274" s="20">
        <v>44</v>
      </c>
      <c r="H274" s="20">
        <v>188</v>
      </c>
      <c r="I274" s="20">
        <v>311</v>
      </c>
    </row>
    <row r="275" spans="1:9" ht="11.15" customHeight="1" x14ac:dyDescent="0.2">
      <c r="A275" s="21" t="s">
        <v>126</v>
      </c>
      <c r="B275" s="30">
        <v>100</v>
      </c>
      <c r="C275" s="30">
        <v>5.3407</v>
      </c>
      <c r="D275" s="30">
        <v>29.281768</v>
      </c>
      <c r="E275" s="30">
        <v>21.546961</v>
      </c>
      <c r="F275" s="30">
        <v>35.727440000000001</v>
      </c>
      <c r="G275" s="30">
        <v>8.1031309999999994</v>
      </c>
      <c r="H275" s="30">
        <v>34.622467999999998</v>
      </c>
      <c r="I275" s="30">
        <v>57.274400999999997</v>
      </c>
    </row>
    <row r="276" spans="1:9" ht="11.15" customHeight="1" x14ac:dyDescent="0.2">
      <c r="A276" s="19" t="s">
        <v>913</v>
      </c>
      <c r="B276" s="20">
        <v>227</v>
      </c>
      <c r="C276" s="20">
        <v>7</v>
      </c>
      <c r="D276" s="20">
        <v>81</v>
      </c>
      <c r="E276" s="20">
        <v>50</v>
      </c>
      <c r="F276" s="20">
        <v>76</v>
      </c>
      <c r="G276" s="20">
        <v>13</v>
      </c>
      <c r="H276" s="20">
        <v>88</v>
      </c>
      <c r="I276" s="20">
        <v>126</v>
      </c>
    </row>
    <row r="277" spans="1:9" ht="11.15" customHeight="1" x14ac:dyDescent="0.2">
      <c r="A277" s="21" t="s">
        <v>126</v>
      </c>
      <c r="B277" s="30">
        <v>100</v>
      </c>
      <c r="C277" s="30">
        <v>3.0836999999999999</v>
      </c>
      <c r="D277" s="30">
        <v>35.682819000000002</v>
      </c>
      <c r="E277" s="30">
        <v>22.026432</v>
      </c>
      <c r="F277" s="30">
        <v>33.480176</v>
      </c>
      <c r="G277" s="30">
        <v>5.7268720000000002</v>
      </c>
      <c r="H277" s="30">
        <v>38.76652</v>
      </c>
      <c r="I277" s="30">
        <v>55.506608</v>
      </c>
    </row>
    <row r="278" spans="1:9" ht="11.15" customHeight="1" x14ac:dyDescent="0.2">
      <c r="A278" s="18" t="s">
        <v>914</v>
      </c>
      <c r="B278" s="18"/>
      <c r="C278" s="18"/>
      <c r="D278" s="18"/>
      <c r="E278" s="18"/>
      <c r="F278" s="18"/>
      <c r="G278" s="18"/>
      <c r="H278" s="18"/>
      <c r="I278" s="18"/>
    </row>
    <row r="279" spans="1:9" ht="11.15" customHeight="1" x14ac:dyDescent="0.2">
      <c r="A279" s="19" t="s">
        <v>915</v>
      </c>
      <c r="B279" s="20">
        <v>294</v>
      </c>
      <c r="C279" s="20">
        <v>12</v>
      </c>
      <c r="D279" s="20">
        <v>69</v>
      </c>
      <c r="E279" s="20">
        <v>57</v>
      </c>
      <c r="F279" s="20">
        <v>139</v>
      </c>
      <c r="G279" s="20">
        <v>17</v>
      </c>
      <c r="H279" s="20">
        <v>81</v>
      </c>
      <c r="I279" s="20">
        <v>196</v>
      </c>
    </row>
    <row r="280" spans="1:9" ht="11.15" customHeight="1" x14ac:dyDescent="0.2">
      <c r="A280" s="21" t="s">
        <v>126</v>
      </c>
      <c r="B280" s="30">
        <v>100</v>
      </c>
      <c r="C280" s="30">
        <v>4.0816330000000001</v>
      </c>
      <c r="D280" s="30">
        <v>23.469387999999999</v>
      </c>
      <c r="E280" s="30">
        <v>19.387754999999999</v>
      </c>
      <c r="F280" s="30">
        <v>47.278911999999998</v>
      </c>
      <c r="G280" s="30">
        <v>5.7823130000000003</v>
      </c>
      <c r="H280" s="30">
        <v>27.551020000000001</v>
      </c>
      <c r="I280" s="30">
        <v>66.666667000000004</v>
      </c>
    </row>
    <row r="281" spans="1:9" ht="11.15" customHeight="1" x14ac:dyDescent="0.2">
      <c r="A281" s="19" t="s">
        <v>916</v>
      </c>
      <c r="B281" s="20">
        <v>664</v>
      </c>
      <c r="C281" s="20">
        <v>58</v>
      </c>
      <c r="D281" s="20">
        <v>201</v>
      </c>
      <c r="E281" s="20">
        <v>150</v>
      </c>
      <c r="F281" s="20">
        <v>208</v>
      </c>
      <c r="G281" s="20">
        <v>47</v>
      </c>
      <c r="H281" s="20">
        <v>259</v>
      </c>
      <c r="I281" s="20">
        <v>358</v>
      </c>
    </row>
    <row r="282" spans="1:9" ht="11.15" customHeight="1" x14ac:dyDescent="0.2">
      <c r="A282" s="21" t="s">
        <v>126</v>
      </c>
      <c r="B282" s="30">
        <v>100</v>
      </c>
      <c r="C282" s="30">
        <v>8.7349399999999999</v>
      </c>
      <c r="D282" s="30">
        <v>30.271083999999998</v>
      </c>
      <c r="E282" s="30">
        <v>22.590361000000001</v>
      </c>
      <c r="F282" s="30">
        <v>31.325301</v>
      </c>
      <c r="G282" s="30">
        <v>7.0783129999999996</v>
      </c>
      <c r="H282" s="30">
        <v>39.006023999999996</v>
      </c>
      <c r="I282" s="30">
        <v>53.915663000000002</v>
      </c>
    </row>
    <row r="283" spans="1:9" ht="11.15" customHeight="1" x14ac:dyDescent="0.2">
      <c r="A283" s="19" t="s">
        <v>917</v>
      </c>
      <c r="B283" s="20">
        <v>421</v>
      </c>
      <c r="C283" s="20">
        <v>13</v>
      </c>
      <c r="D283" s="20">
        <v>131</v>
      </c>
      <c r="E283" s="20">
        <v>83</v>
      </c>
      <c r="F283" s="20">
        <v>160</v>
      </c>
      <c r="G283" s="20">
        <v>34</v>
      </c>
      <c r="H283" s="20">
        <v>144</v>
      </c>
      <c r="I283" s="20">
        <v>243</v>
      </c>
    </row>
    <row r="284" spans="1:9" ht="11.15" customHeight="1" x14ac:dyDescent="0.2">
      <c r="A284" s="21" t="s">
        <v>126</v>
      </c>
      <c r="B284" s="30">
        <v>100</v>
      </c>
      <c r="C284" s="30">
        <v>3.0878860000000001</v>
      </c>
      <c r="D284" s="30">
        <v>31.116389999999999</v>
      </c>
      <c r="E284" s="30">
        <v>19.714963999999998</v>
      </c>
      <c r="F284" s="30">
        <v>38.004750999999999</v>
      </c>
      <c r="G284" s="30">
        <v>8.0760100000000001</v>
      </c>
      <c r="H284" s="30">
        <v>34.204276</v>
      </c>
      <c r="I284" s="30">
        <v>57.719715000000001</v>
      </c>
    </row>
    <row r="285" spans="1:9" ht="11.15" customHeight="1" x14ac:dyDescent="0.2">
      <c r="A285" s="19" t="s">
        <v>918</v>
      </c>
      <c r="B285" s="20">
        <v>358</v>
      </c>
      <c r="C285" s="20">
        <v>16</v>
      </c>
      <c r="D285" s="20">
        <v>116</v>
      </c>
      <c r="E285" s="20">
        <v>89</v>
      </c>
      <c r="F285" s="20">
        <v>127</v>
      </c>
      <c r="G285" s="20">
        <v>10</v>
      </c>
      <c r="H285" s="20">
        <v>132</v>
      </c>
      <c r="I285" s="20">
        <v>216</v>
      </c>
    </row>
    <row r="286" spans="1:9" ht="11.15" customHeight="1" x14ac:dyDescent="0.2">
      <c r="A286" s="21" t="s">
        <v>126</v>
      </c>
      <c r="B286" s="30">
        <v>100</v>
      </c>
      <c r="C286" s="30">
        <v>4.4692740000000004</v>
      </c>
      <c r="D286" s="30">
        <v>32.402234999999997</v>
      </c>
      <c r="E286" s="30">
        <v>24.860334999999999</v>
      </c>
      <c r="F286" s="30">
        <v>35.47486</v>
      </c>
      <c r="G286" s="30">
        <v>2.7932959999999998</v>
      </c>
      <c r="H286" s="30">
        <v>36.871507999999999</v>
      </c>
      <c r="I286" s="30">
        <v>60.335196000000003</v>
      </c>
    </row>
    <row r="287" spans="1:9" ht="11.15" customHeight="1" x14ac:dyDescent="0.2">
      <c r="A287" s="19" t="s">
        <v>919</v>
      </c>
      <c r="B287" s="20">
        <v>217</v>
      </c>
      <c r="C287" s="20">
        <v>16</v>
      </c>
      <c r="D287" s="20">
        <v>81</v>
      </c>
      <c r="E287" s="20">
        <v>57</v>
      </c>
      <c r="F287" s="20">
        <v>55</v>
      </c>
      <c r="G287" s="20">
        <v>8</v>
      </c>
      <c r="H287" s="20">
        <v>97</v>
      </c>
      <c r="I287" s="20">
        <v>112</v>
      </c>
    </row>
    <row r="288" spans="1:9" ht="11.15" customHeight="1" x14ac:dyDescent="0.2">
      <c r="A288" s="21" t="s">
        <v>126</v>
      </c>
      <c r="B288" s="30">
        <v>100</v>
      </c>
      <c r="C288" s="30">
        <v>7.373272</v>
      </c>
      <c r="D288" s="30">
        <v>37.327188999999997</v>
      </c>
      <c r="E288" s="30">
        <v>26.267281000000001</v>
      </c>
      <c r="F288" s="30">
        <v>25.345621999999999</v>
      </c>
      <c r="G288" s="30">
        <v>3.686636</v>
      </c>
      <c r="H288" s="30">
        <v>44.700460999999997</v>
      </c>
      <c r="I288" s="30">
        <v>51.612903000000003</v>
      </c>
    </row>
    <row r="289" spans="1:9" ht="11.15" customHeight="1" x14ac:dyDescent="0.2">
      <c r="A289" s="19" t="s">
        <v>920</v>
      </c>
      <c r="B289" s="20">
        <v>234</v>
      </c>
      <c r="C289" s="20">
        <v>15</v>
      </c>
      <c r="D289" s="20">
        <v>75</v>
      </c>
      <c r="E289" s="20">
        <v>44</v>
      </c>
      <c r="F289" s="20">
        <v>81</v>
      </c>
      <c r="G289" s="20">
        <v>19</v>
      </c>
      <c r="H289" s="20">
        <v>90</v>
      </c>
      <c r="I289" s="20">
        <v>125</v>
      </c>
    </row>
    <row r="290" spans="1:9" ht="11.15" customHeight="1" x14ac:dyDescent="0.2">
      <c r="A290" s="31"/>
      <c r="B290" s="32">
        <v>100</v>
      </c>
      <c r="C290" s="32">
        <v>6.4102560000000004</v>
      </c>
      <c r="D290" s="32">
        <v>32.051282</v>
      </c>
      <c r="E290" s="32">
        <v>18.803419000000002</v>
      </c>
      <c r="F290" s="32">
        <v>34.615385000000003</v>
      </c>
      <c r="G290" s="32">
        <v>8.1196579999999994</v>
      </c>
      <c r="H290" s="32">
        <v>38.461537999999997</v>
      </c>
      <c r="I290" s="32">
        <v>53.418802999999997</v>
      </c>
    </row>
    <row r="291" spans="1:9" ht="11.15" customHeight="1" x14ac:dyDescent="0.2"/>
  </sheetData>
  <phoneticPr fontId="1"/>
  <pageMargins left="0.75" right="0.75" top="1" bottom="1" header="0.5" footer="0.5"/>
</worksheet>
</file>

<file path=xl/worksheets/sheet1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0A7D3-AFB6-4AFF-9CAE-9901AF6832C3}">
  <dimension ref="A1:H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8" x14ac:dyDescent="0.2">
      <c r="A1" s="8" t="s">
        <v>126</v>
      </c>
      <c r="B1" s="9"/>
    </row>
    <row r="2" spans="1:8" x14ac:dyDescent="0.2">
      <c r="A2" s="11" t="str">
        <f xml:space="preserve"> HYPERLINK("#'目次'!B57","[51]")</f>
        <v>[51]</v>
      </c>
    </row>
    <row r="3" spans="1:8" x14ac:dyDescent="0.2">
      <c r="A3" s="9" t="s">
        <v>126</v>
      </c>
      <c r="B3" s="12" t="s">
        <v>128</v>
      </c>
    </row>
    <row r="4" spans="1:8" x14ac:dyDescent="0.2">
      <c r="A4" s="9" t="s">
        <v>126</v>
      </c>
      <c r="B4" s="12" t="s">
        <v>321</v>
      </c>
    </row>
    <row r="5" spans="1:8" x14ac:dyDescent="0.2">
      <c r="A5" s="9" t="s">
        <v>126</v>
      </c>
      <c r="B5" s="12" t="s">
        <v>322</v>
      </c>
    </row>
    <row r="6" spans="1:8" s="15" customFormat="1" ht="87.5" x14ac:dyDescent="0.2">
      <c r="A6" s="13" t="s">
        <v>126</v>
      </c>
      <c r="B6" s="14" t="s">
        <v>831</v>
      </c>
      <c r="C6" s="14" t="s">
        <v>1429</v>
      </c>
      <c r="D6" s="14" t="s">
        <v>1430</v>
      </c>
      <c r="E6" s="14" t="s">
        <v>323</v>
      </c>
      <c r="F6" s="14" t="s">
        <v>1431</v>
      </c>
      <c r="G6" s="14" t="s">
        <v>324</v>
      </c>
      <c r="H6" s="14" t="s">
        <v>873</v>
      </c>
    </row>
    <row r="7" spans="1:8" x14ac:dyDescent="0.2">
      <c r="A7" s="16" t="s">
        <v>845</v>
      </c>
      <c r="B7" s="17">
        <v>2188</v>
      </c>
      <c r="C7" s="17">
        <v>722</v>
      </c>
      <c r="D7" s="17">
        <v>785</v>
      </c>
      <c r="E7" s="17">
        <v>66</v>
      </c>
      <c r="F7" s="17">
        <v>537</v>
      </c>
      <c r="G7" s="17">
        <v>314</v>
      </c>
      <c r="H7" s="17">
        <v>138</v>
      </c>
    </row>
    <row r="8" spans="1:8" x14ac:dyDescent="0.2">
      <c r="A8" s="21" t="s">
        <v>126</v>
      </c>
      <c r="B8" s="30">
        <v>100</v>
      </c>
      <c r="C8" s="30">
        <v>32.998171999999997</v>
      </c>
      <c r="D8" s="30">
        <v>35.877513999999998</v>
      </c>
      <c r="E8" s="30">
        <v>3.0164529999999998</v>
      </c>
      <c r="F8" s="30">
        <v>24.542961999999999</v>
      </c>
      <c r="G8" s="30">
        <v>14.351005000000001</v>
      </c>
      <c r="H8" s="30">
        <v>6.3071299999999999</v>
      </c>
    </row>
    <row r="9" spans="1:8" x14ac:dyDescent="0.2">
      <c r="A9" s="18" t="s">
        <v>846</v>
      </c>
      <c r="B9" s="18"/>
      <c r="C9" s="18"/>
      <c r="D9" s="18"/>
      <c r="E9" s="18"/>
      <c r="F9" s="18"/>
      <c r="G9" s="18"/>
      <c r="H9" s="18"/>
    </row>
    <row r="10" spans="1:8" x14ac:dyDescent="0.2">
      <c r="A10" s="19" t="s">
        <v>847</v>
      </c>
      <c r="B10" s="20">
        <v>1092</v>
      </c>
      <c r="C10" s="20">
        <v>382</v>
      </c>
      <c r="D10" s="20">
        <v>406</v>
      </c>
      <c r="E10" s="20">
        <v>37</v>
      </c>
      <c r="F10" s="20">
        <v>229</v>
      </c>
      <c r="G10" s="20">
        <v>173</v>
      </c>
      <c r="H10" s="20">
        <v>66</v>
      </c>
    </row>
    <row r="11" spans="1:8" x14ac:dyDescent="0.2">
      <c r="A11" s="21" t="s">
        <v>126</v>
      </c>
      <c r="B11" s="30">
        <v>100</v>
      </c>
      <c r="C11" s="30">
        <v>34.981684999999999</v>
      </c>
      <c r="D11" s="30">
        <v>37.179487000000002</v>
      </c>
      <c r="E11" s="30">
        <v>3.3882780000000001</v>
      </c>
      <c r="F11" s="30">
        <v>20.970696</v>
      </c>
      <c r="G11" s="30">
        <v>15.842491000000001</v>
      </c>
      <c r="H11" s="30">
        <v>6.0439559999999997</v>
      </c>
    </row>
    <row r="12" spans="1:8" x14ac:dyDescent="0.2">
      <c r="A12" s="19" t="s">
        <v>848</v>
      </c>
      <c r="B12" s="20">
        <v>1095</v>
      </c>
      <c r="C12" s="20">
        <v>339</v>
      </c>
      <c r="D12" s="20">
        <v>379</v>
      </c>
      <c r="E12" s="20">
        <v>29</v>
      </c>
      <c r="F12" s="20">
        <v>308</v>
      </c>
      <c r="G12" s="20">
        <v>141</v>
      </c>
      <c r="H12" s="20">
        <v>72</v>
      </c>
    </row>
    <row r="13" spans="1:8" x14ac:dyDescent="0.2">
      <c r="A13" s="21" t="s">
        <v>126</v>
      </c>
      <c r="B13" s="30">
        <v>100</v>
      </c>
      <c r="C13" s="30">
        <v>30.958904</v>
      </c>
      <c r="D13" s="30">
        <v>34.611871999999998</v>
      </c>
      <c r="E13" s="30">
        <v>2.6484019999999999</v>
      </c>
      <c r="F13" s="30">
        <v>28.127853999999999</v>
      </c>
      <c r="G13" s="30">
        <v>12.876711999999999</v>
      </c>
      <c r="H13" s="30">
        <v>6.575342</v>
      </c>
    </row>
    <row r="14" spans="1:8" x14ac:dyDescent="0.2">
      <c r="A14" s="19" t="s">
        <v>849</v>
      </c>
      <c r="B14" s="20">
        <v>1</v>
      </c>
      <c r="C14" s="20">
        <v>1</v>
      </c>
      <c r="D14" s="20">
        <v>0</v>
      </c>
      <c r="E14" s="20">
        <v>0</v>
      </c>
      <c r="F14" s="20">
        <v>0</v>
      </c>
      <c r="G14" s="20">
        <v>0</v>
      </c>
      <c r="H14" s="20">
        <v>0</v>
      </c>
    </row>
    <row r="15" spans="1:8" x14ac:dyDescent="0.2">
      <c r="A15" s="21" t="s">
        <v>126</v>
      </c>
      <c r="B15" s="30">
        <v>100</v>
      </c>
      <c r="C15" s="30">
        <v>100</v>
      </c>
      <c r="D15" s="30">
        <v>0</v>
      </c>
      <c r="E15" s="30">
        <v>0</v>
      </c>
      <c r="F15" s="30">
        <v>0</v>
      </c>
      <c r="G15" s="30">
        <v>0</v>
      </c>
      <c r="H15" s="30">
        <v>0</v>
      </c>
    </row>
    <row r="16" spans="1:8" x14ac:dyDescent="0.2">
      <c r="A16" s="18" t="s">
        <v>850</v>
      </c>
      <c r="B16" s="18"/>
      <c r="C16" s="18"/>
      <c r="D16" s="18"/>
      <c r="E16" s="18"/>
      <c r="F16" s="18"/>
      <c r="G16" s="18"/>
      <c r="H16" s="18"/>
    </row>
    <row r="17" spans="1:8" x14ac:dyDescent="0.2">
      <c r="A17" s="19" t="s">
        <v>851</v>
      </c>
      <c r="B17" s="20">
        <v>387</v>
      </c>
      <c r="C17" s="20">
        <v>159</v>
      </c>
      <c r="D17" s="20">
        <v>128</v>
      </c>
      <c r="E17" s="20">
        <v>19</v>
      </c>
      <c r="F17" s="20">
        <v>92</v>
      </c>
      <c r="G17" s="20">
        <v>56</v>
      </c>
      <c r="H17" s="20">
        <v>14</v>
      </c>
    </row>
    <row r="18" spans="1:8" x14ac:dyDescent="0.2">
      <c r="A18" s="21" t="s">
        <v>126</v>
      </c>
      <c r="B18" s="30">
        <v>100</v>
      </c>
      <c r="C18" s="30">
        <v>41.085270999999999</v>
      </c>
      <c r="D18" s="30">
        <v>33.074935000000004</v>
      </c>
      <c r="E18" s="30">
        <v>4.9095610000000001</v>
      </c>
      <c r="F18" s="30">
        <v>23.77261</v>
      </c>
      <c r="G18" s="30">
        <v>14.470283999999999</v>
      </c>
      <c r="H18" s="30">
        <v>3.6175709999999999</v>
      </c>
    </row>
    <row r="19" spans="1:8" x14ac:dyDescent="0.2">
      <c r="A19" s="19" t="s">
        <v>852</v>
      </c>
      <c r="B19" s="20">
        <v>432</v>
      </c>
      <c r="C19" s="20">
        <v>160</v>
      </c>
      <c r="D19" s="20">
        <v>164</v>
      </c>
      <c r="E19" s="20">
        <v>17</v>
      </c>
      <c r="F19" s="20">
        <v>104</v>
      </c>
      <c r="G19" s="20">
        <v>61</v>
      </c>
      <c r="H19" s="20">
        <v>17</v>
      </c>
    </row>
    <row r="20" spans="1:8" x14ac:dyDescent="0.2">
      <c r="A20" s="21" t="s">
        <v>126</v>
      </c>
      <c r="B20" s="30">
        <v>100</v>
      </c>
      <c r="C20" s="30">
        <v>37.037036999999998</v>
      </c>
      <c r="D20" s="30">
        <v>37.962963000000002</v>
      </c>
      <c r="E20" s="30">
        <v>3.9351850000000002</v>
      </c>
      <c r="F20" s="30">
        <v>24.074074</v>
      </c>
      <c r="G20" s="30">
        <v>14.120369999999999</v>
      </c>
      <c r="H20" s="30">
        <v>3.9351850000000002</v>
      </c>
    </row>
    <row r="21" spans="1:8" x14ac:dyDescent="0.2">
      <c r="A21" s="19" t="s">
        <v>853</v>
      </c>
      <c r="B21" s="20">
        <v>449</v>
      </c>
      <c r="C21" s="20">
        <v>156</v>
      </c>
      <c r="D21" s="20">
        <v>155</v>
      </c>
      <c r="E21" s="20">
        <v>6</v>
      </c>
      <c r="F21" s="20">
        <v>114</v>
      </c>
      <c r="G21" s="20">
        <v>57</v>
      </c>
      <c r="H21" s="20">
        <v>35</v>
      </c>
    </row>
    <row r="22" spans="1:8" x14ac:dyDescent="0.2">
      <c r="A22" s="21" t="s">
        <v>126</v>
      </c>
      <c r="B22" s="30">
        <v>100</v>
      </c>
      <c r="C22" s="30">
        <v>34.743875000000003</v>
      </c>
      <c r="D22" s="30">
        <v>34.521158</v>
      </c>
      <c r="E22" s="30">
        <v>1.336303</v>
      </c>
      <c r="F22" s="30">
        <v>25.389755000000001</v>
      </c>
      <c r="G22" s="30">
        <v>12.694877999999999</v>
      </c>
      <c r="H22" s="30">
        <v>7.7950999999999997</v>
      </c>
    </row>
    <row r="23" spans="1:8" x14ac:dyDescent="0.2">
      <c r="A23" s="19" t="s">
        <v>854</v>
      </c>
      <c r="B23" s="20">
        <v>427</v>
      </c>
      <c r="C23" s="20">
        <v>130</v>
      </c>
      <c r="D23" s="20">
        <v>161</v>
      </c>
      <c r="E23" s="20">
        <v>13</v>
      </c>
      <c r="F23" s="20">
        <v>104</v>
      </c>
      <c r="G23" s="20">
        <v>56</v>
      </c>
      <c r="H23" s="20">
        <v>37</v>
      </c>
    </row>
    <row r="24" spans="1:8" x14ac:dyDescent="0.2">
      <c r="A24" s="21" t="s">
        <v>126</v>
      </c>
      <c r="B24" s="30">
        <v>100</v>
      </c>
      <c r="C24" s="30">
        <v>30.444965</v>
      </c>
      <c r="D24" s="30">
        <v>37.704917999999999</v>
      </c>
      <c r="E24" s="30">
        <v>3.0444960000000001</v>
      </c>
      <c r="F24" s="30">
        <v>24.355972000000001</v>
      </c>
      <c r="G24" s="30">
        <v>13.114754</v>
      </c>
      <c r="H24" s="30">
        <v>8.6651050000000005</v>
      </c>
    </row>
    <row r="25" spans="1:8" x14ac:dyDescent="0.2">
      <c r="A25" s="19" t="s">
        <v>855</v>
      </c>
      <c r="B25" s="20">
        <v>274</v>
      </c>
      <c r="C25" s="20">
        <v>64</v>
      </c>
      <c r="D25" s="20">
        <v>102</v>
      </c>
      <c r="E25" s="20">
        <v>9</v>
      </c>
      <c r="F25" s="20">
        <v>68</v>
      </c>
      <c r="G25" s="20">
        <v>38</v>
      </c>
      <c r="H25" s="20">
        <v>23</v>
      </c>
    </row>
    <row r="26" spans="1:8" x14ac:dyDescent="0.2">
      <c r="A26" s="21" t="s">
        <v>126</v>
      </c>
      <c r="B26" s="30">
        <v>100</v>
      </c>
      <c r="C26" s="30">
        <v>23.357664</v>
      </c>
      <c r="D26" s="30">
        <v>37.226277000000003</v>
      </c>
      <c r="E26" s="30">
        <v>3.284672</v>
      </c>
      <c r="F26" s="30">
        <v>24.817518</v>
      </c>
      <c r="G26" s="30">
        <v>13.868613</v>
      </c>
      <c r="H26" s="30">
        <v>8.3941610000000004</v>
      </c>
    </row>
    <row r="27" spans="1:8" x14ac:dyDescent="0.2">
      <c r="A27" s="19" t="s">
        <v>856</v>
      </c>
      <c r="B27" s="20">
        <v>137</v>
      </c>
      <c r="C27" s="20">
        <v>36</v>
      </c>
      <c r="D27" s="20">
        <v>45</v>
      </c>
      <c r="E27" s="20">
        <v>1</v>
      </c>
      <c r="F27" s="20">
        <v>38</v>
      </c>
      <c r="G27" s="20">
        <v>22</v>
      </c>
      <c r="H27" s="20">
        <v>11</v>
      </c>
    </row>
    <row r="28" spans="1:8" x14ac:dyDescent="0.2">
      <c r="A28" s="21" t="s">
        <v>126</v>
      </c>
      <c r="B28" s="30">
        <v>100</v>
      </c>
      <c r="C28" s="30">
        <v>26.277372</v>
      </c>
      <c r="D28" s="30">
        <v>32.846715000000003</v>
      </c>
      <c r="E28" s="30">
        <v>0.72992699999999999</v>
      </c>
      <c r="F28" s="30">
        <v>27.737226</v>
      </c>
      <c r="G28" s="30">
        <v>16.058394</v>
      </c>
      <c r="H28" s="30">
        <v>8.0291969999999999</v>
      </c>
    </row>
    <row r="29" spans="1:8" x14ac:dyDescent="0.2">
      <c r="A29" s="19" t="s">
        <v>857</v>
      </c>
      <c r="B29" s="20">
        <v>71</v>
      </c>
      <c r="C29" s="20">
        <v>14</v>
      </c>
      <c r="D29" s="20">
        <v>27</v>
      </c>
      <c r="E29" s="20">
        <v>1</v>
      </c>
      <c r="F29" s="20">
        <v>14</v>
      </c>
      <c r="G29" s="20">
        <v>20</v>
      </c>
      <c r="H29" s="20">
        <v>1</v>
      </c>
    </row>
    <row r="30" spans="1:8" x14ac:dyDescent="0.2">
      <c r="A30" s="21" t="s">
        <v>126</v>
      </c>
      <c r="B30" s="30">
        <v>100</v>
      </c>
      <c r="C30" s="30">
        <v>19.718309999999999</v>
      </c>
      <c r="D30" s="30">
        <v>38.028168999999998</v>
      </c>
      <c r="E30" s="30">
        <v>1.4084509999999999</v>
      </c>
      <c r="F30" s="30">
        <v>19.718309999999999</v>
      </c>
      <c r="G30" s="30">
        <v>28.169014000000001</v>
      </c>
      <c r="H30" s="30">
        <v>1.4084509999999999</v>
      </c>
    </row>
    <row r="31" spans="1:8" x14ac:dyDescent="0.2">
      <c r="A31" s="19" t="s">
        <v>858</v>
      </c>
      <c r="B31" s="20">
        <v>11</v>
      </c>
      <c r="C31" s="20">
        <v>3</v>
      </c>
      <c r="D31" s="20">
        <v>3</v>
      </c>
      <c r="E31" s="20">
        <v>0</v>
      </c>
      <c r="F31" s="20">
        <v>3</v>
      </c>
      <c r="G31" s="20">
        <v>4</v>
      </c>
      <c r="H31" s="20">
        <v>0</v>
      </c>
    </row>
    <row r="32" spans="1:8" x14ac:dyDescent="0.2">
      <c r="A32" s="21" t="s">
        <v>126</v>
      </c>
      <c r="B32" s="30">
        <v>100</v>
      </c>
      <c r="C32" s="30">
        <v>27.272727</v>
      </c>
      <c r="D32" s="30">
        <v>27.272727</v>
      </c>
      <c r="E32" s="30">
        <v>0</v>
      </c>
      <c r="F32" s="30">
        <v>27.272727</v>
      </c>
      <c r="G32" s="30">
        <v>36.363636</v>
      </c>
      <c r="H32" s="30">
        <v>0</v>
      </c>
    </row>
    <row r="33" spans="1:8" x14ac:dyDescent="0.2">
      <c r="A33" s="19" t="s">
        <v>859</v>
      </c>
      <c r="B33" s="20">
        <v>881</v>
      </c>
      <c r="C33" s="20">
        <v>316</v>
      </c>
      <c r="D33" s="20">
        <v>319</v>
      </c>
      <c r="E33" s="20">
        <v>23</v>
      </c>
      <c r="F33" s="20">
        <v>218</v>
      </c>
      <c r="G33" s="20">
        <v>118</v>
      </c>
      <c r="H33" s="20">
        <v>52</v>
      </c>
    </row>
    <row r="34" spans="1:8" x14ac:dyDescent="0.2">
      <c r="A34" s="21" t="s">
        <v>126</v>
      </c>
      <c r="B34" s="30">
        <v>100</v>
      </c>
      <c r="C34" s="30">
        <v>35.868330999999998</v>
      </c>
      <c r="D34" s="30">
        <v>36.208854000000002</v>
      </c>
      <c r="E34" s="30">
        <v>2.6106699999999998</v>
      </c>
      <c r="F34" s="30">
        <v>24.744607999999999</v>
      </c>
      <c r="G34" s="30">
        <v>13.393871000000001</v>
      </c>
      <c r="H34" s="30">
        <v>5.9023839999999996</v>
      </c>
    </row>
    <row r="35" spans="1:8" x14ac:dyDescent="0.2">
      <c r="A35" s="19" t="s">
        <v>860</v>
      </c>
      <c r="B35" s="20">
        <v>701</v>
      </c>
      <c r="C35" s="20">
        <v>194</v>
      </c>
      <c r="D35" s="20">
        <v>263</v>
      </c>
      <c r="E35" s="20">
        <v>22</v>
      </c>
      <c r="F35" s="20">
        <v>172</v>
      </c>
      <c r="G35" s="20">
        <v>94</v>
      </c>
      <c r="H35" s="20">
        <v>60</v>
      </c>
    </row>
    <row r="36" spans="1:8" x14ac:dyDescent="0.2">
      <c r="A36" s="21" t="s">
        <v>126</v>
      </c>
      <c r="B36" s="30">
        <v>100</v>
      </c>
      <c r="C36" s="30">
        <v>27.67475</v>
      </c>
      <c r="D36" s="30">
        <v>37.517831999999999</v>
      </c>
      <c r="E36" s="30">
        <v>3.1383740000000002</v>
      </c>
      <c r="F36" s="30">
        <v>24.536377000000002</v>
      </c>
      <c r="G36" s="30">
        <v>13.409414999999999</v>
      </c>
      <c r="H36" s="30">
        <v>8.5592009999999998</v>
      </c>
    </row>
    <row r="37" spans="1:8" x14ac:dyDescent="0.2">
      <c r="A37" s="19" t="s">
        <v>861</v>
      </c>
      <c r="B37" s="20">
        <v>1801</v>
      </c>
      <c r="C37" s="20">
        <v>563</v>
      </c>
      <c r="D37" s="20">
        <v>657</v>
      </c>
      <c r="E37" s="20">
        <v>47</v>
      </c>
      <c r="F37" s="20">
        <v>445</v>
      </c>
      <c r="G37" s="20">
        <v>258</v>
      </c>
      <c r="H37" s="20">
        <v>124</v>
      </c>
    </row>
    <row r="38" spans="1:8" x14ac:dyDescent="0.2">
      <c r="A38" s="21" t="s">
        <v>126</v>
      </c>
      <c r="B38" s="30">
        <v>100</v>
      </c>
      <c r="C38" s="30">
        <v>31.260411000000001</v>
      </c>
      <c r="D38" s="30">
        <v>36.479733000000003</v>
      </c>
      <c r="E38" s="30">
        <v>2.609661</v>
      </c>
      <c r="F38" s="30">
        <v>24.708494999999999</v>
      </c>
      <c r="G38" s="30">
        <v>14.325374999999999</v>
      </c>
      <c r="H38" s="30">
        <v>6.8850639999999999</v>
      </c>
    </row>
    <row r="39" spans="1:8" x14ac:dyDescent="0.2">
      <c r="A39" s="19" t="s">
        <v>862</v>
      </c>
      <c r="B39" s="20">
        <v>920</v>
      </c>
      <c r="C39" s="20">
        <v>247</v>
      </c>
      <c r="D39" s="20">
        <v>338</v>
      </c>
      <c r="E39" s="20">
        <v>24</v>
      </c>
      <c r="F39" s="20">
        <v>227</v>
      </c>
      <c r="G39" s="20">
        <v>140</v>
      </c>
      <c r="H39" s="20">
        <v>72</v>
      </c>
    </row>
    <row r="40" spans="1:8" x14ac:dyDescent="0.2">
      <c r="A40" s="21" t="s">
        <v>126</v>
      </c>
      <c r="B40" s="30">
        <v>100</v>
      </c>
      <c r="C40" s="30">
        <v>26.847826000000001</v>
      </c>
      <c r="D40" s="30">
        <v>36.739130000000003</v>
      </c>
      <c r="E40" s="30">
        <v>2.6086960000000001</v>
      </c>
      <c r="F40" s="30">
        <v>24.673912999999999</v>
      </c>
      <c r="G40" s="30">
        <v>15.217390999999999</v>
      </c>
      <c r="H40" s="30">
        <v>7.8260870000000002</v>
      </c>
    </row>
    <row r="41" spans="1:8" x14ac:dyDescent="0.2">
      <c r="A41" s="19" t="s">
        <v>863</v>
      </c>
      <c r="B41" s="20">
        <v>219</v>
      </c>
      <c r="C41" s="20">
        <v>53</v>
      </c>
      <c r="D41" s="20">
        <v>75</v>
      </c>
      <c r="E41" s="20">
        <v>2</v>
      </c>
      <c r="F41" s="20">
        <v>55</v>
      </c>
      <c r="G41" s="20">
        <v>46</v>
      </c>
      <c r="H41" s="20">
        <v>12</v>
      </c>
    </row>
    <row r="42" spans="1:8" x14ac:dyDescent="0.2">
      <c r="A42" s="21" t="s">
        <v>126</v>
      </c>
      <c r="B42" s="30">
        <v>100</v>
      </c>
      <c r="C42" s="30">
        <v>24.200913</v>
      </c>
      <c r="D42" s="30">
        <v>34.246575</v>
      </c>
      <c r="E42" s="30">
        <v>0.913242</v>
      </c>
      <c r="F42" s="30">
        <v>25.114155</v>
      </c>
      <c r="G42" s="30">
        <v>21.004566000000001</v>
      </c>
      <c r="H42" s="30">
        <v>5.4794520000000002</v>
      </c>
    </row>
    <row r="43" spans="1:8" x14ac:dyDescent="0.2">
      <c r="A43" s="18" t="s">
        <v>864</v>
      </c>
      <c r="B43" s="17">
        <v>208</v>
      </c>
      <c r="C43" s="17">
        <v>90</v>
      </c>
      <c r="D43" s="17">
        <v>70</v>
      </c>
      <c r="E43" s="17">
        <v>12</v>
      </c>
      <c r="F43" s="17">
        <v>34</v>
      </c>
      <c r="G43" s="17">
        <v>35</v>
      </c>
      <c r="H43" s="17">
        <v>9</v>
      </c>
    </row>
    <row r="44" spans="1:8" x14ac:dyDescent="0.2">
      <c r="A44" s="21" t="s">
        <v>126</v>
      </c>
      <c r="B44" s="30">
        <v>100</v>
      </c>
      <c r="C44" s="30">
        <v>43.269230999999998</v>
      </c>
      <c r="D44" s="30">
        <v>33.653846000000001</v>
      </c>
      <c r="E44" s="30">
        <v>5.7692310000000004</v>
      </c>
      <c r="F44" s="30">
        <v>16.346153999999999</v>
      </c>
      <c r="G44" s="30">
        <v>16.826923000000001</v>
      </c>
      <c r="H44" s="30">
        <v>4.3269229999999999</v>
      </c>
    </row>
    <row r="45" spans="1:8" x14ac:dyDescent="0.2">
      <c r="A45" s="19" t="s">
        <v>852</v>
      </c>
      <c r="B45" s="20">
        <v>220</v>
      </c>
      <c r="C45" s="20">
        <v>80</v>
      </c>
      <c r="D45" s="20">
        <v>79</v>
      </c>
      <c r="E45" s="20">
        <v>9</v>
      </c>
      <c r="F45" s="20">
        <v>51</v>
      </c>
      <c r="G45" s="20">
        <v>37</v>
      </c>
      <c r="H45" s="20">
        <v>11</v>
      </c>
    </row>
    <row r="46" spans="1:8" x14ac:dyDescent="0.2">
      <c r="A46" s="21" t="s">
        <v>126</v>
      </c>
      <c r="B46" s="30">
        <v>100</v>
      </c>
      <c r="C46" s="30">
        <v>36.363636</v>
      </c>
      <c r="D46" s="30">
        <v>35.909090999999997</v>
      </c>
      <c r="E46" s="30">
        <v>4.0909089999999999</v>
      </c>
      <c r="F46" s="30">
        <v>23.181818</v>
      </c>
      <c r="G46" s="30">
        <v>16.818182</v>
      </c>
      <c r="H46" s="30">
        <v>5</v>
      </c>
    </row>
    <row r="47" spans="1:8" x14ac:dyDescent="0.2">
      <c r="A47" s="19" t="s">
        <v>853</v>
      </c>
      <c r="B47" s="20">
        <v>226</v>
      </c>
      <c r="C47" s="20">
        <v>80</v>
      </c>
      <c r="D47" s="20">
        <v>83</v>
      </c>
      <c r="E47" s="20">
        <v>3</v>
      </c>
      <c r="F47" s="20">
        <v>52</v>
      </c>
      <c r="G47" s="20">
        <v>33</v>
      </c>
      <c r="H47" s="20">
        <v>16</v>
      </c>
    </row>
    <row r="48" spans="1:8" x14ac:dyDescent="0.2">
      <c r="A48" s="21" t="s">
        <v>126</v>
      </c>
      <c r="B48" s="30">
        <v>100</v>
      </c>
      <c r="C48" s="30">
        <v>35.398229999999998</v>
      </c>
      <c r="D48" s="30">
        <v>36.725664000000002</v>
      </c>
      <c r="E48" s="30">
        <v>1.327434</v>
      </c>
      <c r="F48" s="30">
        <v>23.008849999999999</v>
      </c>
      <c r="G48" s="30">
        <v>14.60177</v>
      </c>
      <c r="H48" s="30">
        <v>7.0796460000000003</v>
      </c>
    </row>
    <row r="49" spans="1:8" x14ac:dyDescent="0.2">
      <c r="A49" s="19" t="s">
        <v>854</v>
      </c>
      <c r="B49" s="20">
        <v>211</v>
      </c>
      <c r="C49" s="20">
        <v>68</v>
      </c>
      <c r="D49" s="20">
        <v>89</v>
      </c>
      <c r="E49" s="20">
        <v>7</v>
      </c>
      <c r="F49" s="20">
        <v>44</v>
      </c>
      <c r="G49" s="20">
        <v>30</v>
      </c>
      <c r="H49" s="20">
        <v>15</v>
      </c>
    </row>
    <row r="50" spans="1:8" x14ac:dyDescent="0.2">
      <c r="A50" s="21" t="s">
        <v>126</v>
      </c>
      <c r="B50" s="30">
        <v>100</v>
      </c>
      <c r="C50" s="30">
        <v>32.227488000000001</v>
      </c>
      <c r="D50" s="30">
        <v>42.180095000000001</v>
      </c>
      <c r="E50" s="30">
        <v>3.317536</v>
      </c>
      <c r="F50" s="30">
        <v>20.853081</v>
      </c>
      <c r="G50" s="30">
        <v>14.218009</v>
      </c>
      <c r="H50" s="30">
        <v>7.1090049999999998</v>
      </c>
    </row>
    <row r="51" spans="1:8" x14ac:dyDescent="0.2">
      <c r="A51" s="19" t="s">
        <v>855</v>
      </c>
      <c r="B51" s="20">
        <v>134</v>
      </c>
      <c r="C51" s="20">
        <v>40</v>
      </c>
      <c r="D51" s="20">
        <v>53</v>
      </c>
      <c r="E51" s="20">
        <v>5</v>
      </c>
      <c r="F51" s="20">
        <v>27</v>
      </c>
      <c r="G51" s="20">
        <v>17</v>
      </c>
      <c r="H51" s="20">
        <v>9</v>
      </c>
    </row>
    <row r="52" spans="1:8" x14ac:dyDescent="0.2">
      <c r="A52" s="21" t="s">
        <v>126</v>
      </c>
      <c r="B52" s="30">
        <v>100</v>
      </c>
      <c r="C52" s="30">
        <v>29.850746000000001</v>
      </c>
      <c r="D52" s="30">
        <v>39.552239</v>
      </c>
      <c r="E52" s="30">
        <v>3.7313429999999999</v>
      </c>
      <c r="F52" s="30">
        <v>20.149253999999999</v>
      </c>
      <c r="G52" s="30">
        <v>12.686567</v>
      </c>
      <c r="H52" s="30">
        <v>6.716418</v>
      </c>
    </row>
    <row r="53" spans="1:8" x14ac:dyDescent="0.2">
      <c r="A53" s="19" t="s">
        <v>856</v>
      </c>
      <c r="B53" s="20">
        <v>65</v>
      </c>
      <c r="C53" s="20">
        <v>17</v>
      </c>
      <c r="D53" s="20">
        <v>19</v>
      </c>
      <c r="E53" s="20">
        <v>1</v>
      </c>
      <c r="F53" s="20">
        <v>15</v>
      </c>
      <c r="G53" s="20">
        <v>14</v>
      </c>
      <c r="H53" s="20">
        <v>6</v>
      </c>
    </row>
    <row r="54" spans="1:8" x14ac:dyDescent="0.2">
      <c r="A54" s="21" t="s">
        <v>126</v>
      </c>
      <c r="B54" s="30">
        <v>100</v>
      </c>
      <c r="C54" s="30">
        <v>26.153846000000001</v>
      </c>
      <c r="D54" s="30">
        <v>29.230768999999999</v>
      </c>
      <c r="E54" s="30">
        <v>1.538462</v>
      </c>
      <c r="F54" s="30">
        <v>23.076923000000001</v>
      </c>
      <c r="G54" s="30">
        <v>21.538461999999999</v>
      </c>
      <c r="H54" s="30">
        <v>9.2307690000000004</v>
      </c>
    </row>
    <row r="55" spans="1:8" x14ac:dyDescent="0.2">
      <c r="A55" s="19" t="s">
        <v>857</v>
      </c>
      <c r="B55" s="20">
        <v>25</v>
      </c>
      <c r="C55" s="20">
        <v>6</v>
      </c>
      <c r="D55" s="20">
        <v>12</v>
      </c>
      <c r="E55" s="20">
        <v>0</v>
      </c>
      <c r="F55" s="20">
        <v>5</v>
      </c>
      <c r="G55" s="20">
        <v>6</v>
      </c>
      <c r="H55" s="20">
        <v>0</v>
      </c>
    </row>
    <row r="56" spans="1:8" x14ac:dyDescent="0.2">
      <c r="A56" s="21" t="s">
        <v>126</v>
      </c>
      <c r="B56" s="30">
        <v>100</v>
      </c>
      <c r="C56" s="30">
        <v>24</v>
      </c>
      <c r="D56" s="30">
        <v>48</v>
      </c>
      <c r="E56" s="30">
        <v>0</v>
      </c>
      <c r="F56" s="30">
        <v>20</v>
      </c>
      <c r="G56" s="30">
        <v>24</v>
      </c>
      <c r="H56" s="30">
        <v>0</v>
      </c>
    </row>
    <row r="57" spans="1:8" x14ac:dyDescent="0.2">
      <c r="A57" s="19" t="s">
        <v>858</v>
      </c>
      <c r="B57" s="20">
        <v>3</v>
      </c>
      <c r="C57" s="20">
        <v>1</v>
      </c>
      <c r="D57" s="20">
        <v>1</v>
      </c>
      <c r="E57" s="20">
        <v>0</v>
      </c>
      <c r="F57" s="20">
        <v>1</v>
      </c>
      <c r="G57" s="20">
        <v>1</v>
      </c>
      <c r="H57" s="20">
        <v>0</v>
      </c>
    </row>
    <row r="58" spans="1:8" x14ac:dyDescent="0.2">
      <c r="A58" s="21" t="s">
        <v>126</v>
      </c>
      <c r="B58" s="30">
        <v>100</v>
      </c>
      <c r="C58" s="30">
        <v>33.333333000000003</v>
      </c>
      <c r="D58" s="30">
        <v>33.333333000000003</v>
      </c>
      <c r="E58" s="30">
        <v>0</v>
      </c>
      <c r="F58" s="30">
        <v>33.333333000000003</v>
      </c>
      <c r="G58" s="30">
        <v>33.333333000000003</v>
      </c>
      <c r="H58" s="30">
        <v>0</v>
      </c>
    </row>
    <row r="59" spans="1:8" x14ac:dyDescent="0.2">
      <c r="A59" s="19" t="s">
        <v>859</v>
      </c>
      <c r="B59" s="20">
        <v>446</v>
      </c>
      <c r="C59" s="20">
        <v>160</v>
      </c>
      <c r="D59" s="20">
        <v>162</v>
      </c>
      <c r="E59" s="20">
        <v>12</v>
      </c>
      <c r="F59" s="20">
        <v>103</v>
      </c>
      <c r="G59" s="20">
        <v>70</v>
      </c>
      <c r="H59" s="20">
        <v>27</v>
      </c>
    </row>
    <row r="60" spans="1:8" x14ac:dyDescent="0.2">
      <c r="A60" s="21" t="s">
        <v>126</v>
      </c>
      <c r="B60" s="30">
        <v>100</v>
      </c>
      <c r="C60" s="30">
        <v>35.874439000000002</v>
      </c>
      <c r="D60" s="30">
        <v>36.322870000000002</v>
      </c>
      <c r="E60" s="30">
        <v>2.6905830000000002</v>
      </c>
      <c r="F60" s="30">
        <v>23.094169999999998</v>
      </c>
      <c r="G60" s="30">
        <v>15.695067</v>
      </c>
      <c r="H60" s="30">
        <v>6.0538119999999997</v>
      </c>
    </row>
    <row r="61" spans="1:8" x14ac:dyDescent="0.2">
      <c r="A61" s="19" t="s">
        <v>860</v>
      </c>
      <c r="B61" s="20">
        <v>345</v>
      </c>
      <c r="C61" s="20">
        <v>108</v>
      </c>
      <c r="D61" s="20">
        <v>142</v>
      </c>
      <c r="E61" s="20">
        <v>12</v>
      </c>
      <c r="F61" s="20">
        <v>71</v>
      </c>
      <c r="G61" s="20">
        <v>47</v>
      </c>
      <c r="H61" s="20">
        <v>24</v>
      </c>
    </row>
    <row r="62" spans="1:8" x14ac:dyDescent="0.2">
      <c r="A62" s="21" t="s">
        <v>126</v>
      </c>
      <c r="B62" s="30">
        <v>100</v>
      </c>
      <c r="C62" s="30">
        <v>31.304348000000001</v>
      </c>
      <c r="D62" s="30">
        <v>41.159419999999997</v>
      </c>
      <c r="E62" s="30">
        <v>3.4782609999999998</v>
      </c>
      <c r="F62" s="30">
        <v>20.579709999999999</v>
      </c>
      <c r="G62" s="30">
        <v>13.623188000000001</v>
      </c>
      <c r="H62" s="30">
        <v>6.9565219999999997</v>
      </c>
    </row>
    <row r="63" spans="1:8" x14ac:dyDescent="0.2">
      <c r="A63" s="19" t="s">
        <v>861</v>
      </c>
      <c r="B63" s="20">
        <v>884</v>
      </c>
      <c r="C63" s="20">
        <v>292</v>
      </c>
      <c r="D63" s="20">
        <v>336</v>
      </c>
      <c r="E63" s="20">
        <v>25</v>
      </c>
      <c r="F63" s="20">
        <v>195</v>
      </c>
      <c r="G63" s="20">
        <v>138</v>
      </c>
      <c r="H63" s="20">
        <v>57</v>
      </c>
    </row>
    <row r="64" spans="1:8" x14ac:dyDescent="0.2">
      <c r="A64" s="21" t="s">
        <v>126</v>
      </c>
      <c r="B64" s="30">
        <v>100</v>
      </c>
      <c r="C64" s="30">
        <v>33.031674000000002</v>
      </c>
      <c r="D64" s="30">
        <v>38.009050000000002</v>
      </c>
      <c r="E64" s="30">
        <v>2.8280539999999998</v>
      </c>
      <c r="F64" s="30">
        <v>22.058824000000001</v>
      </c>
      <c r="G64" s="30">
        <v>15.610860000000001</v>
      </c>
      <c r="H64" s="30">
        <v>6.4479639999999998</v>
      </c>
    </row>
    <row r="65" spans="1:8" x14ac:dyDescent="0.2">
      <c r="A65" s="19" t="s">
        <v>862</v>
      </c>
      <c r="B65" s="20">
        <v>438</v>
      </c>
      <c r="C65" s="20">
        <v>132</v>
      </c>
      <c r="D65" s="20">
        <v>174</v>
      </c>
      <c r="E65" s="20">
        <v>13</v>
      </c>
      <c r="F65" s="20">
        <v>92</v>
      </c>
      <c r="G65" s="20">
        <v>68</v>
      </c>
      <c r="H65" s="20">
        <v>30</v>
      </c>
    </row>
    <row r="66" spans="1:8" x14ac:dyDescent="0.2">
      <c r="A66" s="21" t="s">
        <v>126</v>
      </c>
      <c r="B66" s="30">
        <v>100</v>
      </c>
      <c r="C66" s="30">
        <v>30.136986</v>
      </c>
      <c r="D66" s="30">
        <v>39.726027000000002</v>
      </c>
      <c r="E66" s="30">
        <v>2.9680369999999998</v>
      </c>
      <c r="F66" s="30">
        <v>21.004566000000001</v>
      </c>
      <c r="G66" s="30">
        <v>15.525114</v>
      </c>
      <c r="H66" s="30">
        <v>6.8493149999999998</v>
      </c>
    </row>
    <row r="67" spans="1:8" x14ac:dyDescent="0.2">
      <c r="A67" s="19" t="s">
        <v>863</v>
      </c>
      <c r="B67" s="20">
        <v>93</v>
      </c>
      <c r="C67" s="20">
        <v>24</v>
      </c>
      <c r="D67" s="20">
        <v>32</v>
      </c>
      <c r="E67" s="20">
        <v>1</v>
      </c>
      <c r="F67" s="20">
        <v>21</v>
      </c>
      <c r="G67" s="20">
        <v>21</v>
      </c>
      <c r="H67" s="20">
        <v>6</v>
      </c>
    </row>
    <row r="68" spans="1:8" x14ac:dyDescent="0.2">
      <c r="A68" s="21" t="s">
        <v>126</v>
      </c>
      <c r="B68" s="30">
        <v>100</v>
      </c>
      <c r="C68" s="30">
        <v>25.806452</v>
      </c>
      <c r="D68" s="30">
        <v>34.408602000000002</v>
      </c>
      <c r="E68" s="30">
        <v>1.075269</v>
      </c>
      <c r="F68" s="30">
        <v>22.580645000000001</v>
      </c>
      <c r="G68" s="30">
        <v>22.580645000000001</v>
      </c>
      <c r="H68" s="30">
        <v>6.451613</v>
      </c>
    </row>
    <row r="69" spans="1:8" x14ac:dyDescent="0.2">
      <c r="A69" s="18" t="s">
        <v>865</v>
      </c>
      <c r="B69" s="17">
        <v>178</v>
      </c>
      <c r="C69" s="17">
        <v>68</v>
      </c>
      <c r="D69" s="17">
        <v>58</v>
      </c>
      <c r="E69" s="17">
        <v>7</v>
      </c>
      <c r="F69" s="17">
        <v>58</v>
      </c>
      <c r="G69" s="17">
        <v>21</v>
      </c>
      <c r="H69" s="17">
        <v>5</v>
      </c>
    </row>
    <row r="70" spans="1:8" x14ac:dyDescent="0.2">
      <c r="A70" s="21" t="s">
        <v>126</v>
      </c>
      <c r="B70" s="30">
        <v>100</v>
      </c>
      <c r="C70" s="30">
        <v>38.202247</v>
      </c>
      <c r="D70" s="30">
        <v>32.584269999999997</v>
      </c>
      <c r="E70" s="30">
        <v>3.9325839999999999</v>
      </c>
      <c r="F70" s="30">
        <v>32.584269999999997</v>
      </c>
      <c r="G70" s="30">
        <v>11.797753</v>
      </c>
      <c r="H70" s="30">
        <v>2.808989</v>
      </c>
    </row>
    <row r="71" spans="1:8" x14ac:dyDescent="0.2">
      <c r="A71" s="19" t="s">
        <v>852</v>
      </c>
      <c r="B71" s="20">
        <v>212</v>
      </c>
      <c r="C71" s="20">
        <v>80</v>
      </c>
      <c r="D71" s="20">
        <v>85</v>
      </c>
      <c r="E71" s="20">
        <v>8</v>
      </c>
      <c r="F71" s="20">
        <v>53</v>
      </c>
      <c r="G71" s="20">
        <v>24</v>
      </c>
      <c r="H71" s="20">
        <v>6</v>
      </c>
    </row>
    <row r="72" spans="1:8" x14ac:dyDescent="0.2">
      <c r="A72" s="21" t="s">
        <v>126</v>
      </c>
      <c r="B72" s="30">
        <v>100</v>
      </c>
      <c r="C72" s="30">
        <v>37.735849000000002</v>
      </c>
      <c r="D72" s="30">
        <v>40.094340000000003</v>
      </c>
      <c r="E72" s="30">
        <v>3.7735850000000002</v>
      </c>
      <c r="F72" s="30">
        <v>25</v>
      </c>
      <c r="G72" s="30">
        <v>11.320755</v>
      </c>
      <c r="H72" s="30">
        <v>2.8301889999999998</v>
      </c>
    </row>
    <row r="73" spans="1:8" x14ac:dyDescent="0.2">
      <c r="A73" s="19" t="s">
        <v>853</v>
      </c>
      <c r="B73" s="20">
        <v>223</v>
      </c>
      <c r="C73" s="20">
        <v>76</v>
      </c>
      <c r="D73" s="20">
        <v>72</v>
      </c>
      <c r="E73" s="20">
        <v>3</v>
      </c>
      <c r="F73" s="20">
        <v>62</v>
      </c>
      <c r="G73" s="20">
        <v>24</v>
      </c>
      <c r="H73" s="20">
        <v>19</v>
      </c>
    </row>
    <row r="74" spans="1:8" x14ac:dyDescent="0.2">
      <c r="A74" s="21" t="s">
        <v>126</v>
      </c>
      <c r="B74" s="30">
        <v>100</v>
      </c>
      <c r="C74" s="30">
        <v>34.080717</v>
      </c>
      <c r="D74" s="30">
        <v>32.286996000000002</v>
      </c>
      <c r="E74" s="30">
        <v>1.345291</v>
      </c>
      <c r="F74" s="30">
        <v>27.802690999999999</v>
      </c>
      <c r="G74" s="30">
        <v>10.762332000000001</v>
      </c>
      <c r="H74" s="30">
        <v>8.5201790000000006</v>
      </c>
    </row>
    <row r="75" spans="1:8" x14ac:dyDescent="0.2">
      <c r="A75" s="19" t="s">
        <v>854</v>
      </c>
      <c r="B75" s="20">
        <v>216</v>
      </c>
      <c r="C75" s="20">
        <v>62</v>
      </c>
      <c r="D75" s="20">
        <v>72</v>
      </c>
      <c r="E75" s="20">
        <v>6</v>
      </c>
      <c r="F75" s="20">
        <v>60</v>
      </c>
      <c r="G75" s="20">
        <v>26</v>
      </c>
      <c r="H75" s="20">
        <v>22</v>
      </c>
    </row>
    <row r="76" spans="1:8" x14ac:dyDescent="0.2">
      <c r="A76" s="21" t="s">
        <v>126</v>
      </c>
      <c r="B76" s="30">
        <v>100</v>
      </c>
      <c r="C76" s="30">
        <v>28.703703999999998</v>
      </c>
      <c r="D76" s="30">
        <v>33.333333000000003</v>
      </c>
      <c r="E76" s="30">
        <v>2.7777780000000001</v>
      </c>
      <c r="F76" s="30">
        <v>27.777778000000001</v>
      </c>
      <c r="G76" s="30">
        <v>12.037037</v>
      </c>
      <c r="H76" s="30">
        <v>10.185185000000001</v>
      </c>
    </row>
    <row r="77" spans="1:8" x14ac:dyDescent="0.2">
      <c r="A77" s="19" t="s">
        <v>855</v>
      </c>
      <c r="B77" s="20">
        <v>140</v>
      </c>
      <c r="C77" s="20">
        <v>24</v>
      </c>
      <c r="D77" s="20">
        <v>49</v>
      </c>
      <c r="E77" s="20">
        <v>4</v>
      </c>
      <c r="F77" s="20">
        <v>41</v>
      </c>
      <c r="G77" s="20">
        <v>21</v>
      </c>
      <c r="H77" s="20">
        <v>14</v>
      </c>
    </row>
    <row r="78" spans="1:8" x14ac:dyDescent="0.2">
      <c r="A78" s="21" t="s">
        <v>126</v>
      </c>
      <c r="B78" s="30">
        <v>100</v>
      </c>
      <c r="C78" s="30">
        <v>17.142856999999999</v>
      </c>
      <c r="D78" s="30">
        <v>35</v>
      </c>
      <c r="E78" s="30">
        <v>2.8571430000000002</v>
      </c>
      <c r="F78" s="30">
        <v>29.285713999999999</v>
      </c>
      <c r="G78" s="30">
        <v>15</v>
      </c>
      <c r="H78" s="30">
        <v>10</v>
      </c>
    </row>
    <row r="79" spans="1:8" x14ac:dyDescent="0.2">
      <c r="A79" s="19" t="s">
        <v>856</v>
      </c>
      <c r="B79" s="20">
        <v>72</v>
      </c>
      <c r="C79" s="20">
        <v>19</v>
      </c>
      <c r="D79" s="20">
        <v>26</v>
      </c>
      <c r="E79" s="20">
        <v>0</v>
      </c>
      <c r="F79" s="20">
        <v>23</v>
      </c>
      <c r="G79" s="20">
        <v>8</v>
      </c>
      <c r="H79" s="20">
        <v>5</v>
      </c>
    </row>
    <row r="80" spans="1:8" x14ac:dyDescent="0.2">
      <c r="A80" s="21" t="s">
        <v>126</v>
      </c>
      <c r="B80" s="30">
        <v>100</v>
      </c>
      <c r="C80" s="30">
        <v>26.388888999999999</v>
      </c>
      <c r="D80" s="30">
        <v>36.111111000000001</v>
      </c>
      <c r="E80" s="30">
        <v>0</v>
      </c>
      <c r="F80" s="30">
        <v>31.944444000000001</v>
      </c>
      <c r="G80" s="30">
        <v>11.111110999999999</v>
      </c>
      <c r="H80" s="30">
        <v>6.9444439999999998</v>
      </c>
    </row>
    <row r="81" spans="1:8" x14ac:dyDescent="0.2">
      <c r="A81" s="19" t="s">
        <v>857</v>
      </c>
      <c r="B81" s="20">
        <v>46</v>
      </c>
      <c r="C81" s="20">
        <v>8</v>
      </c>
      <c r="D81" s="20">
        <v>15</v>
      </c>
      <c r="E81" s="20">
        <v>1</v>
      </c>
      <c r="F81" s="20">
        <v>9</v>
      </c>
      <c r="G81" s="20">
        <v>14</v>
      </c>
      <c r="H81" s="20">
        <v>1</v>
      </c>
    </row>
    <row r="82" spans="1:8" x14ac:dyDescent="0.2">
      <c r="A82" s="21" t="s">
        <v>126</v>
      </c>
      <c r="B82" s="30">
        <v>100</v>
      </c>
      <c r="C82" s="30">
        <v>17.391304000000002</v>
      </c>
      <c r="D82" s="30">
        <v>32.608696000000002</v>
      </c>
      <c r="E82" s="30">
        <v>2.1739130000000002</v>
      </c>
      <c r="F82" s="30">
        <v>19.565217000000001</v>
      </c>
      <c r="G82" s="30">
        <v>30.434782999999999</v>
      </c>
      <c r="H82" s="30">
        <v>2.1739130000000002</v>
      </c>
    </row>
    <row r="83" spans="1:8" x14ac:dyDescent="0.2">
      <c r="A83" s="19" t="s">
        <v>858</v>
      </c>
      <c r="B83" s="20">
        <v>8</v>
      </c>
      <c r="C83" s="20">
        <v>2</v>
      </c>
      <c r="D83" s="20">
        <v>2</v>
      </c>
      <c r="E83" s="20">
        <v>0</v>
      </c>
      <c r="F83" s="20">
        <v>2</v>
      </c>
      <c r="G83" s="20">
        <v>3</v>
      </c>
      <c r="H83" s="20">
        <v>0</v>
      </c>
    </row>
    <row r="84" spans="1:8" x14ac:dyDescent="0.2">
      <c r="A84" s="21" t="s">
        <v>126</v>
      </c>
      <c r="B84" s="30">
        <v>100</v>
      </c>
      <c r="C84" s="30">
        <v>25</v>
      </c>
      <c r="D84" s="30">
        <v>25</v>
      </c>
      <c r="E84" s="30">
        <v>0</v>
      </c>
      <c r="F84" s="30">
        <v>25</v>
      </c>
      <c r="G84" s="30">
        <v>37.5</v>
      </c>
      <c r="H84" s="30">
        <v>0</v>
      </c>
    </row>
    <row r="85" spans="1:8" x14ac:dyDescent="0.2">
      <c r="A85" s="19" t="s">
        <v>859</v>
      </c>
      <c r="B85" s="20">
        <v>435</v>
      </c>
      <c r="C85" s="20">
        <v>156</v>
      </c>
      <c r="D85" s="20">
        <v>157</v>
      </c>
      <c r="E85" s="20">
        <v>11</v>
      </c>
      <c r="F85" s="20">
        <v>115</v>
      </c>
      <c r="G85" s="20">
        <v>48</v>
      </c>
      <c r="H85" s="20">
        <v>25</v>
      </c>
    </row>
    <row r="86" spans="1:8" x14ac:dyDescent="0.2">
      <c r="A86" s="21" t="s">
        <v>126</v>
      </c>
      <c r="B86" s="30">
        <v>100</v>
      </c>
      <c r="C86" s="30">
        <v>35.862068999999998</v>
      </c>
      <c r="D86" s="30">
        <v>36.091954000000001</v>
      </c>
      <c r="E86" s="30">
        <v>2.5287359999999999</v>
      </c>
      <c r="F86" s="30">
        <v>26.436782000000001</v>
      </c>
      <c r="G86" s="30">
        <v>11.034483</v>
      </c>
      <c r="H86" s="30">
        <v>5.7471259999999997</v>
      </c>
    </row>
    <row r="87" spans="1:8" x14ac:dyDescent="0.2">
      <c r="A87" s="19" t="s">
        <v>860</v>
      </c>
      <c r="B87" s="20">
        <v>356</v>
      </c>
      <c r="C87" s="20">
        <v>86</v>
      </c>
      <c r="D87" s="20">
        <v>121</v>
      </c>
      <c r="E87" s="20">
        <v>10</v>
      </c>
      <c r="F87" s="20">
        <v>101</v>
      </c>
      <c r="G87" s="20">
        <v>47</v>
      </c>
      <c r="H87" s="20">
        <v>36</v>
      </c>
    </row>
    <row r="88" spans="1:8" x14ac:dyDescent="0.2">
      <c r="A88" s="21" t="s">
        <v>126</v>
      </c>
      <c r="B88" s="30">
        <v>100</v>
      </c>
      <c r="C88" s="30">
        <v>24.157302999999999</v>
      </c>
      <c r="D88" s="30">
        <v>33.988764000000003</v>
      </c>
      <c r="E88" s="30">
        <v>2.808989</v>
      </c>
      <c r="F88" s="30">
        <v>28.370787</v>
      </c>
      <c r="G88" s="30">
        <v>13.202247</v>
      </c>
      <c r="H88" s="30">
        <v>10.112360000000001</v>
      </c>
    </row>
    <row r="89" spans="1:8" x14ac:dyDescent="0.2">
      <c r="A89" s="19" t="s">
        <v>861</v>
      </c>
      <c r="B89" s="20">
        <v>917</v>
      </c>
      <c r="C89" s="20">
        <v>271</v>
      </c>
      <c r="D89" s="20">
        <v>321</v>
      </c>
      <c r="E89" s="20">
        <v>22</v>
      </c>
      <c r="F89" s="20">
        <v>250</v>
      </c>
      <c r="G89" s="20">
        <v>120</v>
      </c>
      <c r="H89" s="20">
        <v>67</v>
      </c>
    </row>
    <row r="90" spans="1:8" x14ac:dyDescent="0.2">
      <c r="A90" s="21" t="s">
        <v>126</v>
      </c>
      <c r="B90" s="30">
        <v>100</v>
      </c>
      <c r="C90" s="30">
        <v>29.552890000000001</v>
      </c>
      <c r="D90" s="30">
        <v>35.005453000000003</v>
      </c>
      <c r="E90" s="30">
        <v>2.3991280000000001</v>
      </c>
      <c r="F90" s="30">
        <v>27.262813999999999</v>
      </c>
      <c r="G90" s="30">
        <v>13.08615</v>
      </c>
      <c r="H90" s="30">
        <v>7.3064340000000003</v>
      </c>
    </row>
    <row r="91" spans="1:8" x14ac:dyDescent="0.2">
      <c r="A91" s="19" t="s">
        <v>862</v>
      </c>
      <c r="B91" s="20">
        <v>482</v>
      </c>
      <c r="C91" s="20">
        <v>115</v>
      </c>
      <c r="D91" s="20">
        <v>164</v>
      </c>
      <c r="E91" s="20">
        <v>11</v>
      </c>
      <c r="F91" s="20">
        <v>135</v>
      </c>
      <c r="G91" s="20">
        <v>72</v>
      </c>
      <c r="H91" s="20">
        <v>42</v>
      </c>
    </row>
    <row r="92" spans="1:8" x14ac:dyDescent="0.2">
      <c r="A92" s="21" t="s">
        <v>126</v>
      </c>
      <c r="B92" s="30">
        <v>100</v>
      </c>
      <c r="C92" s="30">
        <v>23.858920999999999</v>
      </c>
      <c r="D92" s="30">
        <v>34.024895999999998</v>
      </c>
      <c r="E92" s="30">
        <v>2.2821579999999999</v>
      </c>
      <c r="F92" s="30">
        <v>28.008299000000001</v>
      </c>
      <c r="G92" s="30">
        <v>14.937759</v>
      </c>
      <c r="H92" s="30">
        <v>8.7136929999999992</v>
      </c>
    </row>
    <row r="93" spans="1:8" x14ac:dyDescent="0.2">
      <c r="A93" s="19" t="s">
        <v>863</v>
      </c>
      <c r="B93" s="20">
        <v>126</v>
      </c>
      <c r="C93" s="20">
        <v>29</v>
      </c>
      <c r="D93" s="20">
        <v>43</v>
      </c>
      <c r="E93" s="20">
        <v>1</v>
      </c>
      <c r="F93" s="20">
        <v>34</v>
      </c>
      <c r="G93" s="20">
        <v>25</v>
      </c>
      <c r="H93" s="20">
        <v>6</v>
      </c>
    </row>
    <row r="94" spans="1:8" x14ac:dyDescent="0.2">
      <c r="A94" s="21" t="s">
        <v>126</v>
      </c>
      <c r="B94" s="30">
        <v>100</v>
      </c>
      <c r="C94" s="30">
        <v>23.015872999999999</v>
      </c>
      <c r="D94" s="30">
        <v>34.126984</v>
      </c>
      <c r="E94" s="30">
        <v>0.793651</v>
      </c>
      <c r="F94" s="30">
        <v>26.984127000000001</v>
      </c>
      <c r="G94" s="30">
        <v>19.841270000000002</v>
      </c>
      <c r="H94" s="30">
        <v>4.7619049999999996</v>
      </c>
    </row>
    <row r="95" spans="1:8" x14ac:dyDescent="0.2">
      <c r="A95" s="18" t="s">
        <v>866</v>
      </c>
      <c r="B95" s="18"/>
      <c r="C95" s="18"/>
      <c r="D95" s="18"/>
      <c r="E95" s="18"/>
      <c r="F95" s="18"/>
      <c r="G95" s="18"/>
      <c r="H95" s="18"/>
    </row>
    <row r="96" spans="1:8" x14ac:dyDescent="0.2">
      <c r="A96" s="19" t="s">
        <v>130</v>
      </c>
      <c r="B96" s="20">
        <v>151</v>
      </c>
      <c r="C96" s="20">
        <v>64</v>
      </c>
      <c r="D96" s="20">
        <v>21</v>
      </c>
      <c r="E96" s="20">
        <v>12</v>
      </c>
      <c r="F96" s="20">
        <v>44</v>
      </c>
      <c r="G96" s="20">
        <v>18</v>
      </c>
      <c r="H96" s="20">
        <v>13</v>
      </c>
    </row>
    <row r="97" spans="1:8" x14ac:dyDescent="0.2">
      <c r="A97" s="21" t="s">
        <v>126</v>
      </c>
      <c r="B97" s="30">
        <v>100</v>
      </c>
      <c r="C97" s="30">
        <v>42.384106000000003</v>
      </c>
      <c r="D97" s="30">
        <v>13.907285</v>
      </c>
      <c r="E97" s="30">
        <v>7.9470200000000002</v>
      </c>
      <c r="F97" s="30">
        <v>29.139073</v>
      </c>
      <c r="G97" s="30">
        <v>11.920529999999999</v>
      </c>
      <c r="H97" s="30">
        <v>8.6092720000000007</v>
      </c>
    </row>
    <row r="98" spans="1:8" x14ac:dyDescent="0.2">
      <c r="A98" s="19" t="s">
        <v>131</v>
      </c>
      <c r="B98" s="20">
        <v>1446</v>
      </c>
      <c r="C98" s="20">
        <v>504</v>
      </c>
      <c r="D98" s="20">
        <v>573</v>
      </c>
      <c r="E98" s="20">
        <v>43</v>
      </c>
      <c r="F98" s="20">
        <v>305</v>
      </c>
      <c r="G98" s="20">
        <v>220</v>
      </c>
      <c r="H98" s="20">
        <v>80</v>
      </c>
    </row>
    <row r="99" spans="1:8" x14ac:dyDescent="0.2">
      <c r="A99" s="21" t="s">
        <v>126</v>
      </c>
      <c r="B99" s="30">
        <v>100</v>
      </c>
      <c r="C99" s="30">
        <v>34.854771999999997</v>
      </c>
      <c r="D99" s="30">
        <v>39.626556000000001</v>
      </c>
      <c r="E99" s="30">
        <v>2.9737209999999998</v>
      </c>
      <c r="F99" s="30">
        <v>21.092669000000001</v>
      </c>
      <c r="G99" s="30">
        <v>15.214385</v>
      </c>
      <c r="H99" s="30">
        <v>5.5325030000000002</v>
      </c>
    </row>
    <row r="100" spans="1:8" x14ac:dyDescent="0.2">
      <c r="A100" s="19" t="s">
        <v>392</v>
      </c>
      <c r="B100" s="20">
        <v>150</v>
      </c>
      <c r="C100" s="20">
        <v>40</v>
      </c>
      <c r="D100" s="20">
        <v>38</v>
      </c>
      <c r="E100" s="20">
        <v>2</v>
      </c>
      <c r="F100" s="20">
        <v>63</v>
      </c>
      <c r="G100" s="20">
        <v>13</v>
      </c>
      <c r="H100" s="20">
        <v>8</v>
      </c>
    </row>
    <row r="101" spans="1:8" x14ac:dyDescent="0.2">
      <c r="A101" s="21" t="s">
        <v>126</v>
      </c>
      <c r="B101" s="30">
        <v>100</v>
      </c>
      <c r="C101" s="30">
        <v>26.666667</v>
      </c>
      <c r="D101" s="30">
        <v>25.333333</v>
      </c>
      <c r="E101" s="30">
        <v>1.3333330000000001</v>
      </c>
      <c r="F101" s="30">
        <v>42</v>
      </c>
      <c r="G101" s="30">
        <v>8.6666670000000003</v>
      </c>
      <c r="H101" s="30">
        <v>5.3333329999999997</v>
      </c>
    </row>
    <row r="102" spans="1:8" x14ac:dyDescent="0.2">
      <c r="A102" s="19" t="s">
        <v>132</v>
      </c>
      <c r="B102" s="20">
        <v>372</v>
      </c>
      <c r="C102" s="20">
        <v>99</v>
      </c>
      <c r="D102" s="20">
        <v>134</v>
      </c>
      <c r="E102" s="20">
        <v>6</v>
      </c>
      <c r="F102" s="20">
        <v>108</v>
      </c>
      <c r="G102" s="20">
        <v>49</v>
      </c>
      <c r="H102" s="20">
        <v>30</v>
      </c>
    </row>
    <row r="103" spans="1:8" x14ac:dyDescent="0.2">
      <c r="A103" s="21" t="s">
        <v>126</v>
      </c>
      <c r="B103" s="30">
        <v>100</v>
      </c>
      <c r="C103" s="30">
        <v>26.612902999999999</v>
      </c>
      <c r="D103" s="30">
        <v>36.021504999999998</v>
      </c>
      <c r="E103" s="30">
        <v>1.612903</v>
      </c>
      <c r="F103" s="30">
        <v>29.032257999999999</v>
      </c>
      <c r="G103" s="30">
        <v>13.172043</v>
      </c>
      <c r="H103" s="30">
        <v>8.0645159999999994</v>
      </c>
    </row>
    <row r="104" spans="1:8" x14ac:dyDescent="0.2">
      <c r="A104" s="19" t="s">
        <v>867</v>
      </c>
      <c r="B104" s="20">
        <v>69</v>
      </c>
      <c r="C104" s="20">
        <v>15</v>
      </c>
      <c r="D104" s="20">
        <v>19</v>
      </c>
      <c r="E104" s="20">
        <v>3</v>
      </c>
      <c r="F104" s="20">
        <v>17</v>
      </c>
      <c r="G104" s="20">
        <v>14</v>
      </c>
      <c r="H104" s="20">
        <v>7</v>
      </c>
    </row>
    <row r="105" spans="1:8" x14ac:dyDescent="0.2">
      <c r="A105" s="21" t="s">
        <v>126</v>
      </c>
      <c r="B105" s="30">
        <v>100</v>
      </c>
      <c r="C105" s="30">
        <v>21.739129999999999</v>
      </c>
      <c r="D105" s="30">
        <v>27.536231999999998</v>
      </c>
      <c r="E105" s="30">
        <v>4.3478260000000004</v>
      </c>
      <c r="F105" s="30">
        <v>24.637681000000001</v>
      </c>
      <c r="G105" s="30">
        <v>20.289854999999999</v>
      </c>
      <c r="H105" s="30">
        <v>10.144928</v>
      </c>
    </row>
    <row r="106" spans="1:8" x14ac:dyDescent="0.2">
      <c r="A106" s="18" t="s">
        <v>133</v>
      </c>
      <c r="B106" s="17">
        <v>92</v>
      </c>
      <c r="C106" s="17">
        <v>38</v>
      </c>
      <c r="D106" s="17">
        <v>12</v>
      </c>
      <c r="E106" s="17">
        <v>8</v>
      </c>
      <c r="F106" s="17">
        <v>23</v>
      </c>
      <c r="G106" s="17">
        <v>16</v>
      </c>
      <c r="H106" s="17">
        <v>10</v>
      </c>
    </row>
    <row r="107" spans="1:8" x14ac:dyDescent="0.2">
      <c r="A107" s="21" t="s">
        <v>126</v>
      </c>
      <c r="B107" s="30">
        <v>100</v>
      </c>
      <c r="C107" s="30">
        <v>41.304347999999997</v>
      </c>
      <c r="D107" s="30">
        <v>13.043478</v>
      </c>
      <c r="E107" s="30">
        <v>8.6956520000000008</v>
      </c>
      <c r="F107" s="30">
        <v>25</v>
      </c>
      <c r="G107" s="30">
        <v>17.391304000000002</v>
      </c>
      <c r="H107" s="30">
        <v>10.869565</v>
      </c>
    </row>
    <row r="108" spans="1:8" x14ac:dyDescent="0.2">
      <c r="A108" s="19" t="s">
        <v>134</v>
      </c>
      <c r="B108" s="20">
        <v>813</v>
      </c>
      <c r="C108" s="20">
        <v>288</v>
      </c>
      <c r="D108" s="20">
        <v>341</v>
      </c>
      <c r="E108" s="20">
        <v>25</v>
      </c>
      <c r="F108" s="20">
        <v>152</v>
      </c>
      <c r="G108" s="20">
        <v>127</v>
      </c>
      <c r="H108" s="20">
        <v>43</v>
      </c>
    </row>
    <row r="109" spans="1:8" x14ac:dyDescent="0.2">
      <c r="A109" s="21" t="s">
        <v>126</v>
      </c>
      <c r="B109" s="30">
        <v>100</v>
      </c>
      <c r="C109" s="30">
        <v>35.424354000000001</v>
      </c>
      <c r="D109" s="30">
        <v>41.943418999999999</v>
      </c>
      <c r="E109" s="30">
        <v>3.0750310000000001</v>
      </c>
      <c r="F109" s="30">
        <v>18.696186999999998</v>
      </c>
      <c r="G109" s="30">
        <v>15.621155999999999</v>
      </c>
      <c r="H109" s="30">
        <v>5.289053</v>
      </c>
    </row>
    <row r="110" spans="1:8" x14ac:dyDescent="0.2">
      <c r="A110" s="19" t="s">
        <v>393</v>
      </c>
      <c r="B110" s="20">
        <v>65</v>
      </c>
      <c r="C110" s="20">
        <v>17</v>
      </c>
      <c r="D110" s="20">
        <v>11</v>
      </c>
      <c r="E110" s="20">
        <v>1</v>
      </c>
      <c r="F110" s="20">
        <v>26</v>
      </c>
      <c r="G110" s="20">
        <v>9</v>
      </c>
      <c r="H110" s="20">
        <v>3</v>
      </c>
    </row>
    <row r="111" spans="1:8" x14ac:dyDescent="0.2">
      <c r="A111" s="21" t="s">
        <v>126</v>
      </c>
      <c r="B111" s="30">
        <v>100</v>
      </c>
      <c r="C111" s="30">
        <v>26.153846000000001</v>
      </c>
      <c r="D111" s="30">
        <v>16.923076999999999</v>
      </c>
      <c r="E111" s="30">
        <v>1.538462</v>
      </c>
      <c r="F111" s="30">
        <v>40</v>
      </c>
      <c r="G111" s="30">
        <v>13.846154</v>
      </c>
      <c r="H111" s="30">
        <v>4.6153849999999998</v>
      </c>
    </row>
    <row r="112" spans="1:8" x14ac:dyDescent="0.2">
      <c r="A112" s="19" t="s">
        <v>135</v>
      </c>
      <c r="B112" s="20">
        <v>83</v>
      </c>
      <c r="C112" s="20">
        <v>31</v>
      </c>
      <c r="D112" s="20">
        <v>33</v>
      </c>
      <c r="E112" s="20">
        <v>2</v>
      </c>
      <c r="F112" s="20">
        <v>18</v>
      </c>
      <c r="G112" s="20">
        <v>11</v>
      </c>
      <c r="H112" s="20">
        <v>7</v>
      </c>
    </row>
    <row r="113" spans="1:8" x14ac:dyDescent="0.2">
      <c r="A113" s="21" t="s">
        <v>126</v>
      </c>
      <c r="B113" s="30">
        <v>100</v>
      </c>
      <c r="C113" s="30">
        <v>37.349398000000001</v>
      </c>
      <c r="D113" s="30">
        <v>39.759036000000002</v>
      </c>
      <c r="E113" s="30">
        <v>2.4096389999999999</v>
      </c>
      <c r="F113" s="30">
        <v>21.686747</v>
      </c>
      <c r="G113" s="30">
        <v>13.253012</v>
      </c>
      <c r="H113" s="30">
        <v>8.4337350000000004</v>
      </c>
    </row>
    <row r="114" spans="1:8" x14ac:dyDescent="0.2">
      <c r="A114" s="19" t="s">
        <v>868</v>
      </c>
      <c r="B114" s="20">
        <v>39</v>
      </c>
      <c r="C114" s="20">
        <v>8</v>
      </c>
      <c r="D114" s="20">
        <v>9</v>
      </c>
      <c r="E114" s="20">
        <v>1</v>
      </c>
      <c r="F114" s="20">
        <v>10</v>
      </c>
      <c r="G114" s="20">
        <v>10</v>
      </c>
      <c r="H114" s="20">
        <v>3</v>
      </c>
    </row>
    <row r="115" spans="1:8" x14ac:dyDescent="0.2">
      <c r="A115" s="21" t="s">
        <v>126</v>
      </c>
      <c r="B115" s="30">
        <v>100</v>
      </c>
      <c r="C115" s="30">
        <v>20.512820999999999</v>
      </c>
      <c r="D115" s="30">
        <v>23.076923000000001</v>
      </c>
      <c r="E115" s="30">
        <v>2.5641029999999998</v>
      </c>
      <c r="F115" s="30">
        <v>25.641026</v>
      </c>
      <c r="G115" s="30">
        <v>25.641026</v>
      </c>
      <c r="H115" s="30">
        <v>7.6923079999999997</v>
      </c>
    </row>
    <row r="116" spans="1:8" x14ac:dyDescent="0.2">
      <c r="A116" s="18" t="s">
        <v>136</v>
      </c>
      <c r="B116" s="17">
        <v>59</v>
      </c>
      <c r="C116" s="17">
        <v>26</v>
      </c>
      <c r="D116" s="17">
        <v>9</v>
      </c>
      <c r="E116" s="17">
        <v>4</v>
      </c>
      <c r="F116" s="17">
        <v>21</v>
      </c>
      <c r="G116" s="17">
        <v>2</v>
      </c>
      <c r="H116" s="17">
        <v>3</v>
      </c>
    </row>
    <row r="117" spans="1:8" x14ac:dyDescent="0.2">
      <c r="A117" s="21" t="s">
        <v>126</v>
      </c>
      <c r="B117" s="30">
        <v>100</v>
      </c>
      <c r="C117" s="30">
        <v>44.067796999999999</v>
      </c>
      <c r="D117" s="30">
        <v>15.254237</v>
      </c>
      <c r="E117" s="30">
        <v>6.7796609999999999</v>
      </c>
      <c r="F117" s="30">
        <v>35.593220000000002</v>
      </c>
      <c r="G117" s="30">
        <v>3.389831</v>
      </c>
      <c r="H117" s="30">
        <v>5.084746</v>
      </c>
    </row>
    <row r="118" spans="1:8" x14ac:dyDescent="0.2">
      <c r="A118" s="19" t="s">
        <v>134</v>
      </c>
      <c r="B118" s="20">
        <v>632</v>
      </c>
      <c r="C118" s="20">
        <v>215</v>
      </c>
      <c r="D118" s="20">
        <v>232</v>
      </c>
      <c r="E118" s="20">
        <v>18</v>
      </c>
      <c r="F118" s="20">
        <v>153</v>
      </c>
      <c r="G118" s="20">
        <v>93</v>
      </c>
      <c r="H118" s="20">
        <v>37</v>
      </c>
    </row>
    <row r="119" spans="1:8" x14ac:dyDescent="0.2">
      <c r="A119" s="21" t="s">
        <v>126</v>
      </c>
      <c r="B119" s="30">
        <v>100</v>
      </c>
      <c r="C119" s="30">
        <v>34.018987000000003</v>
      </c>
      <c r="D119" s="30">
        <v>36.708860999999999</v>
      </c>
      <c r="E119" s="30">
        <v>2.8481010000000002</v>
      </c>
      <c r="F119" s="30">
        <v>24.208860999999999</v>
      </c>
      <c r="G119" s="30">
        <v>14.71519</v>
      </c>
      <c r="H119" s="30">
        <v>5.8544299999999998</v>
      </c>
    </row>
    <row r="120" spans="1:8" x14ac:dyDescent="0.2">
      <c r="A120" s="19" t="s">
        <v>393</v>
      </c>
      <c r="B120" s="20">
        <v>85</v>
      </c>
      <c r="C120" s="20">
        <v>23</v>
      </c>
      <c r="D120" s="20">
        <v>27</v>
      </c>
      <c r="E120" s="20">
        <v>1</v>
      </c>
      <c r="F120" s="20">
        <v>37</v>
      </c>
      <c r="G120" s="20">
        <v>4</v>
      </c>
      <c r="H120" s="20">
        <v>5</v>
      </c>
    </row>
    <row r="121" spans="1:8" x14ac:dyDescent="0.2">
      <c r="A121" s="21" t="s">
        <v>126</v>
      </c>
      <c r="B121" s="30">
        <v>100</v>
      </c>
      <c r="C121" s="30">
        <v>27.058824000000001</v>
      </c>
      <c r="D121" s="30">
        <v>31.764706</v>
      </c>
      <c r="E121" s="30">
        <v>1.176471</v>
      </c>
      <c r="F121" s="30">
        <v>43.529412000000001</v>
      </c>
      <c r="G121" s="30">
        <v>4.7058819999999999</v>
      </c>
      <c r="H121" s="30">
        <v>5.8823530000000002</v>
      </c>
    </row>
    <row r="122" spans="1:8" x14ac:dyDescent="0.2">
      <c r="A122" s="19" t="s">
        <v>135</v>
      </c>
      <c r="B122" s="20">
        <v>289</v>
      </c>
      <c r="C122" s="20">
        <v>68</v>
      </c>
      <c r="D122" s="20">
        <v>101</v>
      </c>
      <c r="E122" s="20">
        <v>4</v>
      </c>
      <c r="F122" s="20">
        <v>90</v>
      </c>
      <c r="G122" s="20">
        <v>38</v>
      </c>
      <c r="H122" s="20">
        <v>23</v>
      </c>
    </row>
    <row r="123" spans="1:8" x14ac:dyDescent="0.2">
      <c r="A123" s="21" t="s">
        <v>126</v>
      </c>
      <c r="B123" s="30">
        <v>100</v>
      </c>
      <c r="C123" s="30">
        <v>23.529412000000001</v>
      </c>
      <c r="D123" s="30">
        <v>34.948096999999997</v>
      </c>
      <c r="E123" s="30">
        <v>1.384083</v>
      </c>
      <c r="F123" s="30">
        <v>31.141869</v>
      </c>
      <c r="G123" s="30">
        <v>13.148789000000001</v>
      </c>
      <c r="H123" s="30">
        <v>7.9584780000000004</v>
      </c>
    </row>
    <row r="124" spans="1:8" x14ac:dyDescent="0.2">
      <c r="A124" s="19" t="s">
        <v>868</v>
      </c>
      <c r="B124" s="20">
        <v>30</v>
      </c>
      <c r="C124" s="20">
        <v>7</v>
      </c>
      <c r="D124" s="20">
        <v>10</v>
      </c>
      <c r="E124" s="20">
        <v>2</v>
      </c>
      <c r="F124" s="20">
        <v>7</v>
      </c>
      <c r="G124" s="20">
        <v>4</v>
      </c>
      <c r="H124" s="20">
        <v>4</v>
      </c>
    </row>
    <row r="125" spans="1:8" x14ac:dyDescent="0.2">
      <c r="A125" s="21" t="s">
        <v>126</v>
      </c>
      <c r="B125" s="30">
        <v>100</v>
      </c>
      <c r="C125" s="30">
        <v>23.333333</v>
      </c>
      <c r="D125" s="30">
        <v>33.333333000000003</v>
      </c>
      <c r="E125" s="30">
        <v>6.6666670000000003</v>
      </c>
      <c r="F125" s="30">
        <v>23.333333</v>
      </c>
      <c r="G125" s="30">
        <v>13.333333</v>
      </c>
      <c r="H125" s="30">
        <v>13.333333</v>
      </c>
    </row>
    <row r="126" spans="1:8" x14ac:dyDescent="0.2">
      <c r="A126" s="18" t="s">
        <v>869</v>
      </c>
      <c r="B126" s="18"/>
      <c r="C126" s="18"/>
      <c r="D126" s="18"/>
      <c r="E126" s="18"/>
      <c r="F126" s="18"/>
      <c r="G126" s="18"/>
      <c r="H126" s="18"/>
    </row>
    <row r="127" spans="1:8" x14ac:dyDescent="0.2">
      <c r="A127" s="19" t="s">
        <v>870</v>
      </c>
      <c r="B127" s="20">
        <v>366</v>
      </c>
      <c r="C127" s="20">
        <v>118</v>
      </c>
      <c r="D127" s="20">
        <v>85</v>
      </c>
      <c r="E127" s="20">
        <v>12</v>
      </c>
      <c r="F127" s="20">
        <v>123</v>
      </c>
      <c r="G127" s="20">
        <v>39</v>
      </c>
      <c r="H127" s="20">
        <v>34</v>
      </c>
    </row>
    <row r="128" spans="1:8" x14ac:dyDescent="0.2">
      <c r="A128" s="21" t="s">
        <v>126</v>
      </c>
      <c r="B128" s="30">
        <v>100</v>
      </c>
      <c r="C128" s="30">
        <v>32.240437</v>
      </c>
      <c r="D128" s="30">
        <v>23.224043999999999</v>
      </c>
      <c r="E128" s="30">
        <v>3.278689</v>
      </c>
      <c r="F128" s="30">
        <v>33.606557000000002</v>
      </c>
      <c r="G128" s="30">
        <v>10.655737999999999</v>
      </c>
      <c r="H128" s="30">
        <v>9.2896169999999998</v>
      </c>
    </row>
    <row r="129" spans="1:8" x14ac:dyDescent="0.2">
      <c r="A129" s="19" t="s">
        <v>871</v>
      </c>
      <c r="B129" s="20">
        <v>1212</v>
      </c>
      <c r="C129" s="20">
        <v>449</v>
      </c>
      <c r="D129" s="20">
        <v>489</v>
      </c>
      <c r="E129" s="20">
        <v>42</v>
      </c>
      <c r="F129" s="20">
        <v>230</v>
      </c>
      <c r="G129" s="20">
        <v>185</v>
      </c>
      <c r="H129" s="20">
        <v>66</v>
      </c>
    </row>
    <row r="130" spans="1:8" x14ac:dyDescent="0.2">
      <c r="A130" s="21" t="s">
        <v>126</v>
      </c>
      <c r="B130" s="30">
        <v>100</v>
      </c>
      <c r="C130" s="30">
        <v>37.046205</v>
      </c>
      <c r="D130" s="30">
        <v>40.346535000000003</v>
      </c>
      <c r="E130" s="30">
        <v>3.465347</v>
      </c>
      <c r="F130" s="30">
        <v>18.976897999999998</v>
      </c>
      <c r="G130" s="30">
        <v>15.264025999999999</v>
      </c>
      <c r="H130" s="30">
        <v>5.4455450000000001</v>
      </c>
    </row>
    <row r="131" spans="1:8" x14ac:dyDescent="0.2">
      <c r="A131" s="19" t="s">
        <v>137</v>
      </c>
      <c r="B131" s="20">
        <v>112</v>
      </c>
      <c r="C131" s="20">
        <v>52</v>
      </c>
      <c r="D131" s="20">
        <v>41</v>
      </c>
      <c r="E131" s="20">
        <v>5</v>
      </c>
      <c r="F131" s="20">
        <v>19</v>
      </c>
      <c r="G131" s="20">
        <v>15</v>
      </c>
      <c r="H131" s="20">
        <v>5</v>
      </c>
    </row>
    <row r="132" spans="1:8" x14ac:dyDescent="0.2">
      <c r="A132" s="21" t="s">
        <v>126</v>
      </c>
      <c r="B132" s="30">
        <v>100</v>
      </c>
      <c r="C132" s="30">
        <v>46.428570999999998</v>
      </c>
      <c r="D132" s="30">
        <v>36.607143000000001</v>
      </c>
      <c r="E132" s="30">
        <v>4.4642860000000004</v>
      </c>
      <c r="F132" s="30">
        <v>16.964286000000001</v>
      </c>
      <c r="G132" s="30">
        <v>13.392856999999999</v>
      </c>
      <c r="H132" s="30">
        <v>4.4642860000000004</v>
      </c>
    </row>
    <row r="133" spans="1:8" x14ac:dyDescent="0.2">
      <c r="A133" s="19" t="s">
        <v>138</v>
      </c>
      <c r="B133" s="20">
        <v>673</v>
      </c>
      <c r="C133" s="20">
        <v>178</v>
      </c>
      <c r="D133" s="20">
        <v>288</v>
      </c>
      <c r="E133" s="20">
        <v>13</v>
      </c>
      <c r="F133" s="20">
        <v>182</v>
      </c>
      <c r="G133" s="20">
        <v>101</v>
      </c>
      <c r="H133" s="20">
        <v>35</v>
      </c>
    </row>
    <row r="134" spans="1:8" x14ac:dyDescent="0.2">
      <c r="A134" s="21" t="s">
        <v>126</v>
      </c>
      <c r="B134" s="30">
        <v>100</v>
      </c>
      <c r="C134" s="30">
        <v>26.448737000000001</v>
      </c>
      <c r="D134" s="30">
        <v>42.793461999999998</v>
      </c>
      <c r="E134" s="30">
        <v>1.9316489999999999</v>
      </c>
      <c r="F134" s="30">
        <v>27.043091</v>
      </c>
      <c r="G134" s="30">
        <v>15.007429</v>
      </c>
      <c r="H134" s="30">
        <v>5.2005939999999997</v>
      </c>
    </row>
    <row r="135" spans="1:8" x14ac:dyDescent="0.2">
      <c r="A135" s="19" t="s">
        <v>872</v>
      </c>
      <c r="B135" s="20">
        <v>75</v>
      </c>
      <c r="C135" s="20">
        <v>17</v>
      </c>
      <c r="D135" s="20">
        <v>23</v>
      </c>
      <c r="E135" s="20">
        <v>2</v>
      </c>
      <c r="F135" s="20">
        <v>24</v>
      </c>
      <c r="G135" s="20">
        <v>11</v>
      </c>
      <c r="H135" s="20">
        <v>3</v>
      </c>
    </row>
    <row r="136" spans="1:8" x14ac:dyDescent="0.2">
      <c r="A136" s="21" t="s">
        <v>126</v>
      </c>
      <c r="B136" s="30">
        <v>100</v>
      </c>
      <c r="C136" s="30">
        <v>22.666667</v>
      </c>
      <c r="D136" s="30">
        <v>30.666667</v>
      </c>
      <c r="E136" s="30">
        <v>2.6666669999999999</v>
      </c>
      <c r="F136" s="30">
        <v>32</v>
      </c>
      <c r="G136" s="30">
        <v>14.666667</v>
      </c>
      <c r="H136" s="30">
        <v>4</v>
      </c>
    </row>
    <row r="137" spans="1:8" x14ac:dyDescent="0.2">
      <c r="A137" s="19" t="s">
        <v>873</v>
      </c>
      <c r="B137" s="20">
        <v>178</v>
      </c>
      <c r="C137" s="20">
        <v>44</v>
      </c>
      <c r="D137" s="20">
        <v>55</v>
      </c>
      <c r="E137" s="20">
        <v>3</v>
      </c>
      <c r="F137" s="20">
        <v>49</v>
      </c>
      <c r="G137" s="20">
        <v>29</v>
      </c>
      <c r="H137" s="20">
        <v>18</v>
      </c>
    </row>
    <row r="138" spans="1:8" x14ac:dyDescent="0.2">
      <c r="A138" s="21" t="s">
        <v>126</v>
      </c>
      <c r="B138" s="30">
        <v>100</v>
      </c>
      <c r="C138" s="30">
        <v>24.719100999999998</v>
      </c>
      <c r="D138" s="30">
        <v>30.898876000000001</v>
      </c>
      <c r="E138" s="30">
        <v>1.6853929999999999</v>
      </c>
      <c r="F138" s="30">
        <v>27.528089999999999</v>
      </c>
      <c r="G138" s="30">
        <v>16.292134999999998</v>
      </c>
      <c r="H138" s="30">
        <v>10.112360000000001</v>
      </c>
    </row>
    <row r="139" spans="1:8" x14ac:dyDescent="0.2">
      <c r="A139" s="19" t="s">
        <v>1441</v>
      </c>
      <c r="B139" s="20">
        <v>1644</v>
      </c>
      <c r="C139" s="20">
        <v>560</v>
      </c>
      <c r="D139" s="20">
        <v>645</v>
      </c>
      <c r="E139" s="20">
        <v>51</v>
      </c>
      <c r="F139" s="20">
        <v>365</v>
      </c>
      <c r="G139" s="20">
        <v>246</v>
      </c>
      <c r="H139" s="20">
        <v>86</v>
      </c>
    </row>
    <row r="140" spans="1:8" x14ac:dyDescent="0.2">
      <c r="A140" s="21" t="s">
        <v>126</v>
      </c>
      <c r="B140" s="30">
        <v>100</v>
      </c>
      <c r="C140" s="30">
        <v>34.06326</v>
      </c>
      <c r="D140" s="30">
        <v>39.233576999999997</v>
      </c>
      <c r="E140" s="30">
        <v>3.1021899999999998</v>
      </c>
      <c r="F140" s="30">
        <v>22.201946</v>
      </c>
      <c r="G140" s="30">
        <v>14.963504</v>
      </c>
      <c r="H140" s="30">
        <v>5.2311439999999996</v>
      </c>
    </row>
    <row r="141" spans="1:8" x14ac:dyDescent="0.2">
      <c r="A141" s="18" t="s">
        <v>874</v>
      </c>
      <c r="B141" s="18"/>
      <c r="C141" s="18"/>
      <c r="D141" s="18"/>
      <c r="E141" s="18"/>
      <c r="F141" s="18"/>
      <c r="G141" s="18"/>
      <c r="H141" s="18"/>
    </row>
    <row r="142" spans="1:8" x14ac:dyDescent="0.2">
      <c r="A142" s="21" t="s">
        <v>875</v>
      </c>
      <c r="B142" s="34">
        <v>366</v>
      </c>
      <c r="C142" s="34">
        <v>118</v>
      </c>
      <c r="D142" s="34">
        <v>85</v>
      </c>
      <c r="E142" s="34">
        <v>12</v>
      </c>
      <c r="F142" s="34">
        <v>123</v>
      </c>
      <c r="G142" s="34">
        <v>39</v>
      </c>
      <c r="H142" s="34">
        <v>34</v>
      </c>
    </row>
    <row r="143" spans="1:8" x14ac:dyDescent="0.2">
      <c r="A143" s="21" t="s">
        <v>126</v>
      </c>
      <c r="B143" s="30">
        <v>100</v>
      </c>
      <c r="C143" s="30">
        <v>32.240437</v>
      </c>
      <c r="D143" s="30">
        <v>23.224043999999999</v>
      </c>
      <c r="E143" s="30">
        <v>3.278689</v>
      </c>
      <c r="F143" s="30">
        <v>33.606557000000002</v>
      </c>
      <c r="G143" s="30">
        <v>10.655737999999999</v>
      </c>
      <c r="H143" s="30">
        <v>9.2896169999999998</v>
      </c>
    </row>
    <row r="144" spans="1:8" x14ac:dyDescent="0.2">
      <c r="A144" s="21" t="s">
        <v>876</v>
      </c>
      <c r="B144" s="34">
        <v>954</v>
      </c>
      <c r="C144" s="34">
        <v>350</v>
      </c>
      <c r="D144" s="34">
        <v>359</v>
      </c>
      <c r="E144" s="34">
        <v>38</v>
      </c>
      <c r="F144" s="34">
        <v>186</v>
      </c>
      <c r="G144" s="34">
        <v>149</v>
      </c>
      <c r="H144" s="34">
        <v>52</v>
      </c>
    </row>
    <row r="145" spans="1:8" x14ac:dyDescent="0.2">
      <c r="A145" s="21" t="s">
        <v>126</v>
      </c>
      <c r="B145" s="30">
        <v>100</v>
      </c>
      <c r="C145" s="30">
        <v>36.687631000000003</v>
      </c>
      <c r="D145" s="30">
        <v>37.631027000000003</v>
      </c>
      <c r="E145" s="30">
        <v>3.9832290000000001</v>
      </c>
      <c r="F145" s="30">
        <v>19.496855</v>
      </c>
      <c r="G145" s="30">
        <v>15.618449</v>
      </c>
      <c r="H145" s="30">
        <v>5.4507339999999997</v>
      </c>
    </row>
    <row r="146" spans="1:8" x14ac:dyDescent="0.2">
      <c r="A146" s="19" t="s">
        <v>877</v>
      </c>
      <c r="B146" s="20">
        <v>345</v>
      </c>
      <c r="C146" s="20">
        <v>102</v>
      </c>
      <c r="D146" s="20">
        <v>140</v>
      </c>
      <c r="E146" s="20">
        <v>7</v>
      </c>
      <c r="F146" s="20">
        <v>87</v>
      </c>
      <c r="G146" s="20">
        <v>55</v>
      </c>
      <c r="H146" s="20">
        <v>19</v>
      </c>
    </row>
    <row r="147" spans="1:8" x14ac:dyDescent="0.2">
      <c r="A147" s="21" t="s">
        <v>126</v>
      </c>
      <c r="B147" s="30">
        <v>100</v>
      </c>
      <c r="C147" s="30">
        <v>29.565217000000001</v>
      </c>
      <c r="D147" s="30">
        <v>40.579709999999999</v>
      </c>
      <c r="E147" s="30">
        <v>2.0289860000000002</v>
      </c>
      <c r="F147" s="30">
        <v>25.217390999999999</v>
      </c>
      <c r="G147" s="30">
        <v>15.942029</v>
      </c>
      <c r="H147" s="30">
        <v>5.5072460000000003</v>
      </c>
    </row>
    <row r="148" spans="1:8" x14ac:dyDescent="0.2">
      <c r="A148" s="19" t="s">
        <v>878</v>
      </c>
      <c r="B148" s="20">
        <v>141</v>
      </c>
      <c r="C148" s="20">
        <v>46</v>
      </c>
      <c r="D148" s="20">
        <v>65</v>
      </c>
      <c r="E148" s="20">
        <v>5</v>
      </c>
      <c r="F148" s="20">
        <v>42</v>
      </c>
      <c r="G148" s="20">
        <v>15</v>
      </c>
      <c r="H148" s="20">
        <v>3</v>
      </c>
    </row>
    <row r="149" spans="1:8" x14ac:dyDescent="0.2">
      <c r="A149" s="21" t="s">
        <v>126</v>
      </c>
      <c r="B149" s="30">
        <v>100</v>
      </c>
      <c r="C149" s="30">
        <v>32.624113000000001</v>
      </c>
      <c r="D149" s="30">
        <v>46.099291000000001</v>
      </c>
      <c r="E149" s="30">
        <v>3.5460989999999999</v>
      </c>
      <c r="F149" s="30">
        <v>29.787234000000002</v>
      </c>
      <c r="G149" s="30">
        <v>10.638298000000001</v>
      </c>
      <c r="H149" s="30">
        <v>2.1276600000000001</v>
      </c>
    </row>
    <row r="150" spans="1:8" x14ac:dyDescent="0.2">
      <c r="A150" s="19" t="s">
        <v>879</v>
      </c>
      <c r="B150" s="20">
        <v>56</v>
      </c>
      <c r="C150" s="20">
        <v>16</v>
      </c>
      <c r="D150" s="20">
        <v>26</v>
      </c>
      <c r="E150" s="20">
        <v>1</v>
      </c>
      <c r="F150" s="20">
        <v>15</v>
      </c>
      <c r="G150" s="20">
        <v>5</v>
      </c>
      <c r="H150" s="20">
        <v>4</v>
      </c>
    </row>
    <row r="151" spans="1:8" x14ac:dyDescent="0.2">
      <c r="A151" s="21" t="s">
        <v>126</v>
      </c>
      <c r="B151" s="30">
        <v>100</v>
      </c>
      <c r="C151" s="30">
        <v>28.571428999999998</v>
      </c>
      <c r="D151" s="30">
        <v>46.428570999999998</v>
      </c>
      <c r="E151" s="30">
        <v>1.785714</v>
      </c>
      <c r="F151" s="30">
        <v>26.785713999999999</v>
      </c>
      <c r="G151" s="30">
        <v>8.9285709999999998</v>
      </c>
      <c r="H151" s="30">
        <v>7.1428570000000002</v>
      </c>
    </row>
    <row r="152" spans="1:8" x14ac:dyDescent="0.2">
      <c r="A152" s="19" t="s">
        <v>880</v>
      </c>
      <c r="B152" s="20">
        <v>48</v>
      </c>
      <c r="C152" s="20">
        <v>16</v>
      </c>
      <c r="D152" s="20">
        <v>22</v>
      </c>
      <c r="E152" s="20">
        <v>0</v>
      </c>
      <c r="F152" s="20">
        <v>8</v>
      </c>
      <c r="G152" s="20">
        <v>8</v>
      </c>
      <c r="H152" s="20">
        <v>2</v>
      </c>
    </row>
    <row r="153" spans="1:8" x14ac:dyDescent="0.2">
      <c r="A153" s="21" t="s">
        <v>126</v>
      </c>
      <c r="B153" s="30">
        <v>100</v>
      </c>
      <c r="C153" s="30">
        <v>33.333333000000003</v>
      </c>
      <c r="D153" s="30">
        <v>45.833333000000003</v>
      </c>
      <c r="E153" s="30">
        <v>0</v>
      </c>
      <c r="F153" s="30">
        <v>16.666667</v>
      </c>
      <c r="G153" s="30">
        <v>16.666667</v>
      </c>
      <c r="H153" s="30">
        <v>4.1666670000000003</v>
      </c>
    </row>
    <row r="154" spans="1:8" x14ac:dyDescent="0.2">
      <c r="A154" s="19" t="s">
        <v>881</v>
      </c>
      <c r="B154" s="20">
        <v>20</v>
      </c>
      <c r="C154" s="20">
        <v>2</v>
      </c>
      <c r="D154" s="20">
        <v>11</v>
      </c>
      <c r="E154" s="20">
        <v>0</v>
      </c>
      <c r="F154" s="20">
        <v>3</v>
      </c>
      <c r="G154" s="20">
        <v>5</v>
      </c>
      <c r="H154" s="20">
        <v>1</v>
      </c>
    </row>
    <row r="155" spans="1:8" x14ac:dyDescent="0.2">
      <c r="A155" s="21" t="s">
        <v>126</v>
      </c>
      <c r="B155" s="30">
        <v>100</v>
      </c>
      <c r="C155" s="30">
        <v>10</v>
      </c>
      <c r="D155" s="30">
        <v>55</v>
      </c>
      <c r="E155" s="30">
        <v>0</v>
      </c>
      <c r="F155" s="30">
        <v>15</v>
      </c>
      <c r="G155" s="30">
        <v>25</v>
      </c>
      <c r="H155" s="30">
        <v>5</v>
      </c>
    </row>
    <row r="156" spans="1:8" x14ac:dyDescent="0.2">
      <c r="A156" s="19" t="s">
        <v>882</v>
      </c>
      <c r="B156" s="20">
        <v>4</v>
      </c>
      <c r="C156" s="20">
        <v>0</v>
      </c>
      <c r="D156" s="20">
        <v>2</v>
      </c>
      <c r="E156" s="20">
        <v>0</v>
      </c>
      <c r="F156" s="20">
        <v>1</v>
      </c>
      <c r="G156" s="20">
        <v>0</v>
      </c>
      <c r="H156" s="20">
        <v>1</v>
      </c>
    </row>
    <row r="157" spans="1:8" x14ac:dyDescent="0.2">
      <c r="A157" s="21" t="s">
        <v>126</v>
      </c>
      <c r="B157" s="30">
        <v>100</v>
      </c>
      <c r="C157" s="30">
        <v>0</v>
      </c>
      <c r="D157" s="30">
        <v>50</v>
      </c>
      <c r="E157" s="30">
        <v>0</v>
      </c>
      <c r="F157" s="30">
        <v>25</v>
      </c>
      <c r="G157" s="30">
        <v>0</v>
      </c>
      <c r="H157" s="30">
        <v>25</v>
      </c>
    </row>
    <row r="158" spans="1:8" x14ac:dyDescent="0.2">
      <c r="A158" s="19" t="s">
        <v>883</v>
      </c>
      <c r="B158" s="20">
        <v>2</v>
      </c>
      <c r="C158" s="20">
        <v>1</v>
      </c>
      <c r="D158" s="20">
        <v>1</v>
      </c>
      <c r="E158" s="20">
        <v>0</v>
      </c>
      <c r="F158" s="20">
        <v>0</v>
      </c>
      <c r="G158" s="20">
        <v>1</v>
      </c>
      <c r="H158" s="20">
        <v>0</v>
      </c>
    </row>
    <row r="159" spans="1:8" x14ac:dyDescent="0.2">
      <c r="A159" s="21" t="s">
        <v>126</v>
      </c>
      <c r="B159" s="30">
        <v>100</v>
      </c>
      <c r="C159" s="30">
        <v>50</v>
      </c>
      <c r="D159" s="30">
        <v>50</v>
      </c>
      <c r="E159" s="30">
        <v>0</v>
      </c>
      <c r="F159" s="30">
        <v>0</v>
      </c>
      <c r="G159" s="30">
        <v>50</v>
      </c>
      <c r="H159" s="30">
        <v>0</v>
      </c>
    </row>
    <row r="160" spans="1:8" x14ac:dyDescent="0.2">
      <c r="A160" s="19" t="s">
        <v>884</v>
      </c>
      <c r="B160" s="20">
        <v>2</v>
      </c>
      <c r="C160" s="20">
        <v>2</v>
      </c>
      <c r="D160" s="20">
        <v>0</v>
      </c>
      <c r="E160" s="20">
        <v>0</v>
      </c>
      <c r="F160" s="20">
        <v>0</v>
      </c>
      <c r="G160" s="20">
        <v>0</v>
      </c>
      <c r="H160" s="20">
        <v>0</v>
      </c>
    </row>
    <row r="161" spans="1:8" x14ac:dyDescent="0.2">
      <c r="A161" s="21" t="s">
        <v>126</v>
      </c>
      <c r="B161" s="30">
        <v>100</v>
      </c>
      <c r="C161" s="30">
        <v>100</v>
      </c>
      <c r="D161" s="30">
        <v>0</v>
      </c>
      <c r="E161" s="30">
        <v>0</v>
      </c>
      <c r="F161" s="30">
        <v>0</v>
      </c>
      <c r="G161" s="30">
        <v>0</v>
      </c>
      <c r="H161" s="30">
        <v>0</v>
      </c>
    </row>
    <row r="162" spans="1:8" x14ac:dyDescent="0.2">
      <c r="A162" s="19" t="s">
        <v>873</v>
      </c>
      <c r="B162" s="20">
        <v>250</v>
      </c>
      <c r="C162" s="20">
        <v>69</v>
      </c>
      <c r="D162" s="20">
        <v>74</v>
      </c>
      <c r="E162" s="20">
        <v>3</v>
      </c>
      <c r="F162" s="20">
        <v>72</v>
      </c>
      <c r="G162" s="20">
        <v>37</v>
      </c>
      <c r="H162" s="20">
        <v>22</v>
      </c>
    </row>
    <row r="163" spans="1:8" x14ac:dyDescent="0.2">
      <c r="A163" s="21" t="s">
        <v>126</v>
      </c>
      <c r="B163" s="30">
        <v>100</v>
      </c>
      <c r="C163" s="30">
        <v>27.6</v>
      </c>
      <c r="D163" s="30">
        <v>29.6</v>
      </c>
      <c r="E163" s="30">
        <v>1.2</v>
      </c>
      <c r="F163" s="30">
        <v>28.8</v>
      </c>
      <c r="G163" s="30">
        <v>14.8</v>
      </c>
      <c r="H163" s="30">
        <v>8.8000000000000007</v>
      </c>
    </row>
    <row r="164" spans="1:8" x14ac:dyDescent="0.2">
      <c r="A164" s="18" t="s">
        <v>885</v>
      </c>
      <c r="B164" s="18"/>
      <c r="C164" s="18"/>
      <c r="D164" s="18"/>
      <c r="E164" s="18"/>
      <c r="F164" s="18"/>
      <c r="G164" s="18"/>
      <c r="H164" s="18"/>
    </row>
    <row r="165" spans="1:8" x14ac:dyDescent="0.2">
      <c r="A165" s="19" t="s">
        <v>886</v>
      </c>
      <c r="B165" s="20">
        <v>1712</v>
      </c>
      <c r="C165" s="20">
        <v>598</v>
      </c>
      <c r="D165" s="20">
        <v>678</v>
      </c>
      <c r="E165" s="20">
        <v>49</v>
      </c>
      <c r="F165" s="20">
        <v>348</v>
      </c>
      <c r="G165" s="20">
        <v>264</v>
      </c>
      <c r="H165" s="20">
        <v>99</v>
      </c>
    </row>
    <row r="166" spans="1:8" x14ac:dyDescent="0.2">
      <c r="A166" s="21" t="s">
        <v>126</v>
      </c>
      <c r="B166" s="30">
        <v>100</v>
      </c>
      <c r="C166" s="30">
        <v>34.929907</v>
      </c>
      <c r="D166" s="30">
        <v>39.602803999999999</v>
      </c>
      <c r="E166" s="30">
        <v>2.8621500000000002</v>
      </c>
      <c r="F166" s="30">
        <v>20.327103000000001</v>
      </c>
      <c r="G166" s="30">
        <v>15.420560999999999</v>
      </c>
      <c r="H166" s="30">
        <v>5.7827099999999998</v>
      </c>
    </row>
    <row r="167" spans="1:8" x14ac:dyDescent="0.2">
      <c r="A167" s="19" t="s">
        <v>139</v>
      </c>
      <c r="B167" s="20">
        <v>76</v>
      </c>
      <c r="C167" s="20">
        <v>31</v>
      </c>
      <c r="D167" s="20">
        <v>23</v>
      </c>
      <c r="E167" s="20">
        <v>6</v>
      </c>
      <c r="F167" s="20">
        <v>15</v>
      </c>
      <c r="G167" s="20">
        <v>10</v>
      </c>
      <c r="H167" s="20">
        <v>4</v>
      </c>
    </row>
    <row r="168" spans="1:8" x14ac:dyDescent="0.2">
      <c r="A168" s="21" t="s">
        <v>126</v>
      </c>
      <c r="B168" s="30">
        <v>100</v>
      </c>
      <c r="C168" s="30">
        <v>40.789473999999998</v>
      </c>
      <c r="D168" s="30">
        <v>30.263158000000001</v>
      </c>
      <c r="E168" s="30">
        <v>7.8947370000000001</v>
      </c>
      <c r="F168" s="30">
        <v>19.736841999999999</v>
      </c>
      <c r="G168" s="30">
        <v>13.157895</v>
      </c>
      <c r="H168" s="30">
        <v>5.2631579999999998</v>
      </c>
    </row>
    <row r="169" spans="1:8" x14ac:dyDescent="0.2">
      <c r="A169" s="19" t="s">
        <v>887</v>
      </c>
      <c r="B169" s="20">
        <v>59</v>
      </c>
      <c r="C169" s="20">
        <v>11</v>
      </c>
      <c r="D169" s="20">
        <v>11</v>
      </c>
      <c r="E169" s="20">
        <v>2</v>
      </c>
      <c r="F169" s="20">
        <v>33</v>
      </c>
      <c r="G169" s="20">
        <v>5</v>
      </c>
      <c r="H169" s="20">
        <v>4</v>
      </c>
    </row>
    <row r="170" spans="1:8" x14ac:dyDescent="0.2">
      <c r="A170" s="21" t="s">
        <v>126</v>
      </c>
      <c r="B170" s="30">
        <v>100</v>
      </c>
      <c r="C170" s="30">
        <v>18.644068000000001</v>
      </c>
      <c r="D170" s="30">
        <v>18.644068000000001</v>
      </c>
      <c r="E170" s="30">
        <v>3.389831</v>
      </c>
      <c r="F170" s="30">
        <v>55.932203000000001</v>
      </c>
      <c r="G170" s="30">
        <v>8.4745760000000008</v>
      </c>
      <c r="H170" s="30">
        <v>6.7796609999999999</v>
      </c>
    </row>
    <row r="171" spans="1:8" x14ac:dyDescent="0.2">
      <c r="A171" s="19" t="s">
        <v>140</v>
      </c>
      <c r="B171" s="20">
        <v>194</v>
      </c>
      <c r="C171" s="20">
        <v>48</v>
      </c>
      <c r="D171" s="20">
        <v>31</v>
      </c>
      <c r="E171" s="20">
        <v>4</v>
      </c>
      <c r="F171" s="20">
        <v>90</v>
      </c>
      <c r="G171" s="20">
        <v>18</v>
      </c>
      <c r="H171" s="20">
        <v>16</v>
      </c>
    </row>
    <row r="172" spans="1:8" x14ac:dyDescent="0.2">
      <c r="A172" s="21" t="s">
        <v>126</v>
      </c>
      <c r="B172" s="30">
        <v>100</v>
      </c>
      <c r="C172" s="30">
        <v>24.742267999999999</v>
      </c>
      <c r="D172" s="30">
        <v>15.979381</v>
      </c>
      <c r="E172" s="30">
        <v>2.0618560000000001</v>
      </c>
      <c r="F172" s="30">
        <v>46.391753000000001</v>
      </c>
      <c r="G172" s="30">
        <v>9.2783510000000007</v>
      </c>
      <c r="H172" s="30">
        <v>8.2474229999999995</v>
      </c>
    </row>
    <row r="173" spans="1:8" x14ac:dyDescent="0.2">
      <c r="A173" s="19" t="s">
        <v>141</v>
      </c>
      <c r="B173" s="20">
        <v>16</v>
      </c>
      <c r="C173" s="20">
        <v>3</v>
      </c>
      <c r="D173" s="20">
        <v>5</v>
      </c>
      <c r="E173" s="20">
        <v>1</v>
      </c>
      <c r="F173" s="20">
        <v>7</v>
      </c>
      <c r="G173" s="20">
        <v>0</v>
      </c>
      <c r="H173" s="20">
        <v>2</v>
      </c>
    </row>
    <row r="174" spans="1:8" x14ac:dyDescent="0.2">
      <c r="A174" s="21" t="s">
        <v>126</v>
      </c>
      <c r="B174" s="30">
        <v>100</v>
      </c>
      <c r="C174" s="30">
        <v>18.75</v>
      </c>
      <c r="D174" s="30">
        <v>31.25</v>
      </c>
      <c r="E174" s="30">
        <v>6.25</v>
      </c>
      <c r="F174" s="30">
        <v>43.75</v>
      </c>
      <c r="G174" s="30">
        <v>0</v>
      </c>
      <c r="H174" s="30">
        <v>12.5</v>
      </c>
    </row>
    <row r="175" spans="1:8" x14ac:dyDescent="0.2">
      <c r="A175" s="19" t="s">
        <v>849</v>
      </c>
      <c r="B175" s="20">
        <v>46</v>
      </c>
      <c r="C175" s="20">
        <v>11</v>
      </c>
      <c r="D175" s="20">
        <v>12</v>
      </c>
      <c r="E175" s="20">
        <v>1</v>
      </c>
      <c r="F175" s="20">
        <v>21</v>
      </c>
      <c r="G175" s="20">
        <v>2</v>
      </c>
      <c r="H175" s="20">
        <v>4</v>
      </c>
    </row>
    <row r="176" spans="1:8" x14ac:dyDescent="0.2">
      <c r="A176" s="21" t="s">
        <v>126</v>
      </c>
      <c r="B176" s="30">
        <v>100</v>
      </c>
      <c r="C176" s="30">
        <v>23.913042999999998</v>
      </c>
      <c r="D176" s="30">
        <v>26.086957000000002</v>
      </c>
      <c r="E176" s="30">
        <v>2.1739130000000002</v>
      </c>
      <c r="F176" s="30">
        <v>45.652174000000002</v>
      </c>
      <c r="G176" s="30">
        <v>4.3478260000000004</v>
      </c>
      <c r="H176" s="30">
        <v>8.6956520000000008</v>
      </c>
    </row>
    <row r="177" spans="1:8" x14ac:dyDescent="0.2">
      <c r="A177" s="19" t="s">
        <v>873</v>
      </c>
      <c r="B177" s="20">
        <v>85</v>
      </c>
      <c r="C177" s="20">
        <v>20</v>
      </c>
      <c r="D177" s="20">
        <v>25</v>
      </c>
      <c r="E177" s="20">
        <v>3</v>
      </c>
      <c r="F177" s="20">
        <v>23</v>
      </c>
      <c r="G177" s="20">
        <v>15</v>
      </c>
      <c r="H177" s="20">
        <v>9</v>
      </c>
    </row>
    <row r="178" spans="1:8" x14ac:dyDescent="0.2">
      <c r="A178" s="21" t="s">
        <v>126</v>
      </c>
      <c r="B178" s="30">
        <v>100</v>
      </c>
      <c r="C178" s="30">
        <v>23.529412000000001</v>
      </c>
      <c r="D178" s="30">
        <v>29.411764999999999</v>
      </c>
      <c r="E178" s="30">
        <v>3.5294120000000002</v>
      </c>
      <c r="F178" s="30">
        <v>27.058824000000001</v>
      </c>
      <c r="G178" s="30">
        <v>17.647058999999999</v>
      </c>
      <c r="H178" s="30">
        <v>10.588234999999999</v>
      </c>
    </row>
    <row r="179" spans="1:8" x14ac:dyDescent="0.2">
      <c r="A179" s="18" t="s">
        <v>888</v>
      </c>
      <c r="B179" s="18"/>
      <c r="C179" s="18"/>
      <c r="D179" s="18"/>
      <c r="E179" s="18"/>
      <c r="F179" s="18"/>
      <c r="G179" s="18"/>
      <c r="H179" s="18"/>
    </row>
    <row r="180" spans="1:8" x14ac:dyDescent="0.2">
      <c r="A180" s="19" t="s">
        <v>889</v>
      </c>
      <c r="B180" s="20">
        <v>1212</v>
      </c>
      <c r="C180" s="20">
        <v>473</v>
      </c>
      <c r="D180" s="20">
        <v>500</v>
      </c>
      <c r="E180" s="20">
        <v>45</v>
      </c>
      <c r="F180" s="20">
        <v>207</v>
      </c>
      <c r="G180" s="20">
        <v>189</v>
      </c>
      <c r="H180" s="20">
        <v>57</v>
      </c>
    </row>
    <row r="181" spans="1:8" x14ac:dyDescent="0.2">
      <c r="A181" s="21" t="s">
        <v>126</v>
      </c>
      <c r="B181" s="30">
        <v>100</v>
      </c>
      <c r="C181" s="30">
        <v>39.026403000000002</v>
      </c>
      <c r="D181" s="30">
        <v>41.254125000000002</v>
      </c>
      <c r="E181" s="30">
        <v>3.7128709999999998</v>
      </c>
      <c r="F181" s="30">
        <v>17.079208000000001</v>
      </c>
      <c r="G181" s="30">
        <v>15.594059</v>
      </c>
      <c r="H181" s="30">
        <v>4.7029699999999997</v>
      </c>
    </row>
    <row r="182" spans="1:8" x14ac:dyDescent="0.2">
      <c r="A182" s="19" t="s">
        <v>890</v>
      </c>
      <c r="B182" s="20">
        <v>24</v>
      </c>
      <c r="C182" s="20">
        <v>10</v>
      </c>
      <c r="D182" s="20">
        <v>7</v>
      </c>
      <c r="E182" s="20">
        <v>1</v>
      </c>
      <c r="F182" s="20">
        <v>7</v>
      </c>
      <c r="G182" s="20">
        <v>2</v>
      </c>
      <c r="H182" s="20">
        <v>2</v>
      </c>
    </row>
    <row r="183" spans="1:8" x14ac:dyDescent="0.2">
      <c r="A183" s="21" t="s">
        <v>126</v>
      </c>
      <c r="B183" s="30">
        <v>100</v>
      </c>
      <c r="C183" s="30">
        <v>41.666666999999997</v>
      </c>
      <c r="D183" s="30">
        <v>29.166667</v>
      </c>
      <c r="E183" s="30">
        <v>4.1666670000000003</v>
      </c>
      <c r="F183" s="30">
        <v>29.166667</v>
      </c>
      <c r="G183" s="30">
        <v>8.3333329999999997</v>
      </c>
      <c r="H183" s="30">
        <v>8.3333329999999997</v>
      </c>
    </row>
    <row r="184" spans="1:8" x14ac:dyDescent="0.2">
      <c r="A184" s="19" t="s">
        <v>891</v>
      </c>
      <c r="B184" s="20">
        <v>76</v>
      </c>
      <c r="C184" s="20">
        <v>21</v>
      </c>
      <c r="D184" s="20">
        <v>20</v>
      </c>
      <c r="E184" s="20">
        <v>0</v>
      </c>
      <c r="F184" s="20">
        <v>28</v>
      </c>
      <c r="G184" s="20">
        <v>15</v>
      </c>
      <c r="H184" s="20">
        <v>2</v>
      </c>
    </row>
    <row r="185" spans="1:8" x14ac:dyDescent="0.2">
      <c r="A185" s="21" t="s">
        <v>126</v>
      </c>
      <c r="B185" s="30">
        <v>100</v>
      </c>
      <c r="C185" s="30">
        <v>27.631578999999999</v>
      </c>
      <c r="D185" s="30">
        <v>26.315788999999999</v>
      </c>
      <c r="E185" s="30">
        <v>0</v>
      </c>
      <c r="F185" s="30">
        <v>36.842104999999997</v>
      </c>
      <c r="G185" s="30">
        <v>19.736841999999999</v>
      </c>
      <c r="H185" s="30">
        <v>2.6315789999999999</v>
      </c>
    </row>
    <row r="186" spans="1:8" x14ac:dyDescent="0.2">
      <c r="A186" s="19" t="s">
        <v>892</v>
      </c>
      <c r="B186" s="20">
        <v>43</v>
      </c>
      <c r="C186" s="20">
        <v>11</v>
      </c>
      <c r="D186" s="20">
        <v>12</v>
      </c>
      <c r="E186" s="20">
        <v>2</v>
      </c>
      <c r="F186" s="20">
        <v>15</v>
      </c>
      <c r="G186" s="20">
        <v>4</v>
      </c>
      <c r="H186" s="20">
        <v>4</v>
      </c>
    </row>
    <row r="187" spans="1:8" x14ac:dyDescent="0.2">
      <c r="A187" s="21" t="s">
        <v>126</v>
      </c>
      <c r="B187" s="30">
        <v>100</v>
      </c>
      <c r="C187" s="30">
        <v>25.581395000000001</v>
      </c>
      <c r="D187" s="30">
        <v>27.906977000000001</v>
      </c>
      <c r="E187" s="30">
        <v>4.6511630000000004</v>
      </c>
      <c r="F187" s="30">
        <v>34.883721000000001</v>
      </c>
      <c r="G187" s="30">
        <v>9.3023260000000008</v>
      </c>
      <c r="H187" s="30">
        <v>9.3023260000000008</v>
      </c>
    </row>
    <row r="188" spans="1:8" x14ac:dyDescent="0.2">
      <c r="A188" s="19" t="s">
        <v>893</v>
      </c>
      <c r="B188" s="20">
        <v>14</v>
      </c>
      <c r="C188" s="20">
        <v>6</v>
      </c>
      <c r="D188" s="20">
        <v>8</v>
      </c>
      <c r="E188" s="20">
        <v>2</v>
      </c>
      <c r="F188" s="20">
        <v>2</v>
      </c>
      <c r="G188" s="20">
        <v>0</v>
      </c>
      <c r="H188" s="20">
        <v>0</v>
      </c>
    </row>
    <row r="189" spans="1:8" x14ac:dyDescent="0.2">
      <c r="A189" s="21" t="s">
        <v>126</v>
      </c>
      <c r="B189" s="30">
        <v>100</v>
      </c>
      <c r="C189" s="30">
        <v>42.857143000000001</v>
      </c>
      <c r="D189" s="30">
        <v>57.142856999999999</v>
      </c>
      <c r="E189" s="30">
        <v>14.285714</v>
      </c>
      <c r="F189" s="30">
        <v>14.285714</v>
      </c>
      <c r="G189" s="30">
        <v>0</v>
      </c>
      <c r="H189" s="30">
        <v>0</v>
      </c>
    </row>
    <row r="190" spans="1:8" x14ac:dyDescent="0.2">
      <c r="A190" s="19" t="s">
        <v>894</v>
      </c>
      <c r="B190" s="20">
        <v>5</v>
      </c>
      <c r="C190" s="20">
        <v>1</v>
      </c>
      <c r="D190" s="20">
        <v>1</v>
      </c>
      <c r="E190" s="20">
        <v>1</v>
      </c>
      <c r="F190" s="20">
        <v>1</v>
      </c>
      <c r="G190" s="20">
        <v>3</v>
      </c>
      <c r="H190" s="20">
        <v>0</v>
      </c>
    </row>
    <row r="191" spans="1:8" x14ac:dyDescent="0.2">
      <c r="A191" s="21" t="s">
        <v>126</v>
      </c>
      <c r="B191" s="30">
        <v>100</v>
      </c>
      <c r="C191" s="30">
        <v>20</v>
      </c>
      <c r="D191" s="30">
        <v>20</v>
      </c>
      <c r="E191" s="30">
        <v>20</v>
      </c>
      <c r="F191" s="30">
        <v>20</v>
      </c>
      <c r="G191" s="30">
        <v>60</v>
      </c>
      <c r="H191" s="30">
        <v>0</v>
      </c>
    </row>
    <row r="192" spans="1:8" x14ac:dyDescent="0.2">
      <c r="A192" s="19" t="s">
        <v>873</v>
      </c>
      <c r="B192" s="20">
        <v>414</v>
      </c>
      <c r="C192" s="20">
        <v>107</v>
      </c>
      <c r="D192" s="20">
        <v>153</v>
      </c>
      <c r="E192" s="20">
        <v>4</v>
      </c>
      <c r="F192" s="20">
        <v>103</v>
      </c>
      <c r="G192" s="20">
        <v>61</v>
      </c>
      <c r="H192" s="20">
        <v>38</v>
      </c>
    </row>
    <row r="193" spans="1:8" x14ac:dyDescent="0.2">
      <c r="A193" s="21" t="s">
        <v>126</v>
      </c>
      <c r="B193" s="30">
        <v>100</v>
      </c>
      <c r="C193" s="30">
        <v>25.845410999999999</v>
      </c>
      <c r="D193" s="30">
        <v>36.956522</v>
      </c>
      <c r="E193" s="30">
        <v>0.96618400000000004</v>
      </c>
      <c r="F193" s="30">
        <v>24.879227</v>
      </c>
      <c r="G193" s="30">
        <v>14.734299999999999</v>
      </c>
      <c r="H193" s="30">
        <v>9.178744</v>
      </c>
    </row>
    <row r="194" spans="1:8" x14ac:dyDescent="0.2">
      <c r="A194" s="18" t="s">
        <v>895</v>
      </c>
      <c r="B194" s="18"/>
      <c r="C194" s="18"/>
      <c r="D194" s="18"/>
      <c r="E194" s="18"/>
      <c r="F194" s="18"/>
      <c r="G194" s="18"/>
      <c r="H194" s="18"/>
    </row>
    <row r="195" spans="1:8" x14ac:dyDescent="0.2">
      <c r="A195" s="19" t="s">
        <v>889</v>
      </c>
      <c r="B195" s="20">
        <v>13</v>
      </c>
      <c r="C195" s="20">
        <v>2</v>
      </c>
      <c r="D195" s="20">
        <v>4</v>
      </c>
      <c r="E195" s="20">
        <v>1</v>
      </c>
      <c r="F195" s="20">
        <v>6</v>
      </c>
      <c r="G195" s="20">
        <v>0</v>
      </c>
      <c r="H195" s="20">
        <v>1</v>
      </c>
    </row>
    <row r="196" spans="1:8" x14ac:dyDescent="0.2">
      <c r="A196" s="21" t="s">
        <v>126</v>
      </c>
      <c r="B196" s="30">
        <v>100</v>
      </c>
      <c r="C196" s="30">
        <v>15.384615</v>
      </c>
      <c r="D196" s="30">
        <v>30.769231000000001</v>
      </c>
      <c r="E196" s="30">
        <v>7.6923079999999997</v>
      </c>
      <c r="F196" s="30">
        <v>46.153846000000001</v>
      </c>
      <c r="G196" s="30">
        <v>0</v>
      </c>
      <c r="H196" s="30">
        <v>7.6923079999999997</v>
      </c>
    </row>
    <row r="197" spans="1:8" x14ac:dyDescent="0.2">
      <c r="A197" s="19" t="s">
        <v>890</v>
      </c>
      <c r="B197" s="20">
        <v>89</v>
      </c>
      <c r="C197" s="20">
        <v>14</v>
      </c>
      <c r="D197" s="20">
        <v>16</v>
      </c>
      <c r="E197" s="20">
        <v>4</v>
      </c>
      <c r="F197" s="20">
        <v>49</v>
      </c>
      <c r="G197" s="20">
        <v>8</v>
      </c>
      <c r="H197" s="20">
        <v>6</v>
      </c>
    </row>
    <row r="198" spans="1:8" x14ac:dyDescent="0.2">
      <c r="A198" s="21" t="s">
        <v>126</v>
      </c>
      <c r="B198" s="30">
        <v>100</v>
      </c>
      <c r="C198" s="30">
        <v>15.730337</v>
      </c>
      <c r="D198" s="30">
        <v>17.977528</v>
      </c>
      <c r="E198" s="30">
        <v>4.4943819999999999</v>
      </c>
      <c r="F198" s="30">
        <v>55.056179999999998</v>
      </c>
      <c r="G198" s="30">
        <v>8.9887639999999998</v>
      </c>
      <c r="H198" s="30">
        <v>6.7415729999999998</v>
      </c>
    </row>
    <row r="199" spans="1:8" x14ac:dyDescent="0.2">
      <c r="A199" s="19" t="s">
        <v>891</v>
      </c>
      <c r="B199" s="20">
        <v>143</v>
      </c>
      <c r="C199" s="20">
        <v>37</v>
      </c>
      <c r="D199" s="20">
        <v>25</v>
      </c>
      <c r="E199" s="20">
        <v>3</v>
      </c>
      <c r="F199" s="20">
        <v>64</v>
      </c>
      <c r="G199" s="20">
        <v>14</v>
      </c>
      <c r="H199" s="20">
        <v>13</v>
      </c>
    </row>
    <row r="200" spans="1:8" x14ac:dyDescent="0.2">
      <c r="A200" s="21" t="s">
        <v>126</v>
      </c>
      <c r="B200" s="30">
        <v>100</v>
      </c>
      <c r="C200" s="30">
        <v>25.874126</v>
      </c>
      <c r="D200" s="30">
        <v>17.482517000000001</v>
      </c>
      <c r="E200" s="30">
        <v>2.0979019999999999</v>
      </c>
      <c r="F200" s="30">
        <v>44.755245000000002</v>
      </c>
      <c r="G200" s="30">
        <v>9.7902100000000001</v>
      </c>
      <c r="H200" s="30">
        <v>9.0909089999999999</v>
      </c>
    </row>
    <row r="201" spans="1:8" ht="11.15" customHeight="1" x14ac:dyDescent="0.2">
      <c r="A201" s="19" t="s">
        <v>892</v>
      </c>
      <c r="B201" s="20">
        <v>27</v>
      </c>
      <c r="C201" s="20">
        <v>9</v>
      </c>
      <c r="D201" s="20">
        <v>7</v>
      </c>
      <c r="E201" s="20">
        <v>0</v>
      </c>
      <c r="F201" s="20">
        <v>11</v>
      </c>
      <c r="G201" s="20">
        <v>2</v>
      </c>
      <c r="H201" s="20">
        <v>1</v>
      </c>
    </row>
    <row r="202" spans="1:8" ht="11.15" customHeight="1" x14ac:dyDescent="0.2">
      <c r="A202" s="21" t="s">
        <v>126</v>
      </c>
      <c r="B202" s="30">
        <v>100</v>
      </c>
      <c r="C202" s="30">
        <v>33.333333000000003</v>
      </c>
      <c r="D202" s="30">
        <v>25.925926</v>
      </c>
      <c r="E202" s="30">
        <v>0</v>
      </c>
      <c r="F202" s="30">
        <v>40.740741</v>
      </c>
      <c r="G202" s="30">
        <v>7.4074070000000001</v>
      </c>
      <c r="H202" s="30">
        <v>3.7037040000000001</v>
      </c>
    </row>
    <row r="203" spans="1:8" ht="11.15" customHeight="1" x14ac:dyDescent="0.2">
      <c r="A203" s="19" t="s">
        <v>893</v>
      </c>
      <c r="B203" s="20">
        <v>5</v>
      </c>
      <c r="C203" s="20">
        <v>3</v>
      </c>
      <c r="D203" s="20">
        <v>1</v>
      </c>
      <c r="E203" s="20">
        <v>0</v>
      </c>
      <c r="F203" s="20">
        <v>1</v>
      </c>
      <c r="G203" s="20">
        <v>0</v>
      </c>
      <c r="H203" s="20">
        <v>0</v>
      </c>
    </row>
    <row r="204" spans="1:8" ht="11.15" customHeight="1" x14ac:dyDescent="0.2">
      <c r="A204" s="21" t="s">
        <v>126</v>
      </c>
      <c r="B204" s="30">
        <v>100</v>
      </c>
      <c r="C204" s="30">
        <v>60</v>
      </c>
      <c r="D204" s="30">
        <v>20</v>
      </c>
      <c r="E204" s="30">
        <v>0</v>
      </c>
      <c r="F204" s="30">
        <v>20</v>
      </c>
      <c r="G204" s="30">
        <v>0</v>
      </c>
      <c r="H204" s="30">
        <v>0</v>
      </c>
    </row>
    <row r="205" spans="1:8" ht="11.15" customHeight="1" x14ac:dyDescent="0.2">
      <c r="A205" s="19" t="s">
        <v>894</v>
      </c>
      <c r="B205" s="20">
        <v>10</v>
      </c>
      <c r="C205" s="20">
        <v>5</v>
      </c>
      <c r="D205" s="20">
        <v>3</v>
      </c>
      <c r="E205" s="20">
        <v>0</v>
      </c>
      <c r="F205" s="20">
        <v>3</v>
      </c>
      <c r="G205" s="20">
        <v>0</v>
      </c>
      <c r="H205" s="20">
        <v>1</v>
      </c>
    </row>
    <row r="206" spans="1:8" ht="11.15" customHeight="1" x14ac:dyDescent="0.2">
      <c r="A206" s="21" t="s">
        <v>126</v>
      </c>
      <c r="B206" s="30">
        <v>100</v>
      </c>
      <c r="C206" s="30">
        <v>50</v>
      </c>
      <c r="D206" s="30">
        <v>30</v>
      </c>
      <c r="E206" s="30">
        <v>0</v>
      </c>
      <c r="F206" s="30">
        <v>30</v>
      </c>
      <c r="G206" s="30">
        <v>0</v>
      </c>
      <c r="H206" s="30">
        <v>10</v>
      </c>
    </row>
    <row r="207" spans="1:8" ht="11.15" customHeight="1" x14ac:dyDescent="0.2">
      <c r="A207" s="19" t="s">
        <v>873</v>
      </c>
      <c r="B207" s="20">
        <v>28</v>
      </c>
      <c r="C207" s="20">
        <v>3</v>
      </c>
      <c r="D207" s="20">
        <v>3</v>
      </c>
      <c r="E207" s="20">
        <v>0</v>
      </c>
      <c r="F207" s="20">
        <v>17</v>
      </c>
      <c r="G207" s="20">
        <v>1</v>
      </c>
      <c r="H207" s="20">
        <v>4</v>
      </c>
    </row>
    <row r="208" spans="1:8" ht="11.15" customHeight="1" x14ac:dyDescent="0.2">
      <c r="A208" s="21" t="s">
        <v>126</v>
      </c>
      <c r="B208" s="30">
        <v>100</v>
      </c>
      <c r="C208" s="30">
        <v>10.714286</v>
      </c>
      <c r="D208" s="30">
        <v>10.714286</v>
      </c>
      <c r="E208" s="30">
        <v>0</v>
      </c>
      <c r="F208" s="30">
        <v>60.714286000000001</v>
      </c>
      <c r="G208" s="30">
        <v>3.5714290000000002</v>
      </c>
      <c r="H208" s="30">
        <v>14.285714</v>
      </c>
    </row>
    <row r="209" spans="1:8" ht="11.15" customHeight="1" x14ac:dyDescent="0.2">
      <c r="A209" s="18" t="s">
        <v>142</v>
      </c>
      <c r="B209" s="18"/>
      <c r="C209" s="18"/>
      <c r="D209" s="18"/>
      <c r="E209" s="18"/>
      <c r="F209" s="18"/>
      <c r="G209" s="18"/>
      <c r="H209" s="18"/>
    </row>
    <row r="210" spans="1:8" ht="11.15" customHeight="1" x14ac:dyDescent="0.2">
      <c r="A210" s="19" t="s">
        <v>896</v>
      </c>
      <c r="B210" s="20">
        <v>90</v>
      </c>
      <c r="C210" s="20">
        <v>51</v>
      </c>
      <c r="D210" s="20">
        <v>36</v>
      </c>
      <c r="E210" s="20">
        <v>8</v>
      </c>
      <c r="F210" s="20">
        <v>13</v>
      </c>
      <c r="G210" s="20">
        <v>9</v>
      </c>
      <c r="H210" s="20">
        <v>5</v>
      </c>
    </row>
    <row r="211" spans="1:8" ht="11.15" customHeight="1" x14ac:dyDescent="0.2">
      <c r="A211" s="21" t="s">
        <v>126</v>
      </c>
      <c r="B211" s="30">
        <v>100</v>
      </c>
      <c r="C211" s="30">
        <v>56.666666999999997</v>
      </c>
      <c r="D211" s="30">
        <v>40</v>
      </c>
      <c r="E211" s="30">
        <v>8.8888890000000007</v>
      </c>
      <c r="F211" s="30">
        <v>14.444444000000001</v>
      </c>
      <c r="G211" s="30">
        <v>10</v>
      </c>
      <c r="H211" s="30">
        <v>5.5555560000000002</v>
      </c>
    </row>
    <row r="212" spans="1:8" ht="11.15" customHeight="1" x14ac:dyDescent="0.2">
      <c r="A212" s="19" t="s">
        <v>897</v>
      </c>
      <c r="B212" s="20">
        <v>307</v>
      </c>
      <c r="C212" s="20">
        <v>140</v>
      </c>
      <c r="D212" s="20">
        <v>118</v>
      </c>
      <c r="E212" s="20">
        <v>17</v>
      </c>
      <c r="F212" s="20">
        <v>62</v>
      </c>
      <c r="G212" s="20">
        <v>38</v>
      </c>
      <c r="H212" s="20">
        <v>9</v>
      </c>
    </row>
    <row r="213" spans="1:8" ht="11.15" customHeight="1" x14ac:dyDescent="0.2">
      <c r="A213" s="21" t="s">
        <v>126</v>
      </c>
      <c r="B213" s="30">
        <v>100</v>
      </c>
      <c r="C213" s="30">
        <v>45.602606000000002</v>
      </c>
      <c r="D213" s="30">
        <v>38.436481999999998</v>
      </c>
      <c r="E213" s="30">
        <v>5.5374590000000001</v>
      </c>
      <c r="F213" s="30">
        <v>20.195440000000001</v>
      </c>
      <c r="G213" s="30">
        <v>12.37785</v>
      </c>
      <c r="H213" s="30">
        <v>2.9315959999999999</v>
      </c>
    </row>
    <row r="214" spans="1:8" ht="11.15" customHeight="1" x14ac:dyDescent="0.2">
      <c r="A214" s="19" t="s">
        <v>898</v>
      </c>
      <c r="B214" s="20">
        <v>392</v>
      </c>
      <c r="C214" s="20">
        <v>161</v>
      </c>
      <c r="D214" s="20">
        <v>164</v>
      </c>
      <c r="E214" s="20">
        <v>14</v>
      </c>
      <c r="F214" s="20">
        <v>74</v>
      </c>
      <c r="G214" s="20">
        <v>44</v>
      </c>
      <c r="H214" s="20">
        <v>18</v>
      </c>
    </row>
    <row r="215" spans="1:8" ht="11.15" customHeight="1" x14ac:dyDescent="0.2">
      <c r="A215" s="21" t="s">
        <v>126</v>
      </c>
      <c r="B215" s="30">
        <v>100</v>
      </c>
      <c r="C215" s="30">
        <v>41.071429000000002</v>
      </c>
      <c r="D215" s="30">
        <v>41.836734999999997</v>
      </c>
      <c r="E215" s="30">
        <v>3.5714290000000002</v>
      </c>
      <c r="F215" s="30">
        <v>18.877551</v>
      </c>
      <c r="G215" s="30">
        <v>11.224489999999999</v>
      </c>
      <c r="H215" s="30">
        <v>4.5918369999999999</v>
      </c>
    </row>
    <row r="216" spans="1:8" ht="11.15" customHeight="1" x14ac:dyDescent="0.2">
      <c r="A216" s="19" t="s">
        <v>899</v>
      </c>
      <c r="B216" s="20">
        <v>379</v>
      </c>
      <c r="C216" s="20">
        <v>113</v>
      </c>
      <c r="D216" s="20">
        <v>142</v>
      </c>
      <c r="E216" s="20">
        <v>11</v>
      </c>
      <c r="F216" s="20">
        <v>97</v>
      </c>
      <c r="G216" s="20">
        <v>58</v>
      </c>
      <c r="H216" s="20">
        <v>28</v>
      </c>
    </row>
    <row r="217" spans="1:8" ht="11.15" customHeight="1" x14ac:dyDescent="0.2">
      <c r="A217" s="21" t="s">
        <v>126</v>
      </c>
      <c r="B217" s="30">
        <v>100</v>
      </c>
      <c r="C217" s="30">
        <v>29.815303</v>
      </c>
      <c r="D217" s="30">
        <v>37.467018000000003</v>
      </c>
      <c r="E217" s="30">
        <v>2.9023750000000001</v>
      </c>
      <c r="F217" s="30">
        <v>25.593668000000001</v>
      </c>
      <c r="G217" s="30">
        <v>15.303430000000001</v>
      </c>
      <c r="H217" s="30">
        <v>7.3878630000000003</v>
      </c>
    </row>
    <row r="218" spans="1:8" ht="11.15" customHeight="1" x14ac:dyDescent="0.2">
      <c r="A218" s="19" t="s">
        <v>900</v>
      </c>
      <c r="B218" s="20">
        <v>951</v>
      </c>
      <c r="C218" s="20">
        <v>241</v>
      </c>
      <c r="D218" s="20">
        <v>306</v>
      </c>
      <c r="E218" s="20">
        <v>13</v>
      </c>
      <c r="F218" s="20">
        <v>273</v>
      </c>
      <c r="G218" s="20">
        <v>153</v>
      </c>
      <c r="H218" s="20">
        <v>71</v>
      </c>
    </row>
    <row r="219" spans="1:8" ht="11.15" customHeight="1" x14ac:dyDescent="0.2">
      <c r="A219" s="21" t="s">
        <v>126</v>
      </c>
      <c r="B219" s="30">
        <v>100</v>
      </c>
      <c r="C219" s="30">
        <v>25.341746000000001</v>
      </c>
      <c r="D219" s="30">
        <v>32.176656000000001</v>
      </c>
      <c r="E219" s="30">
        <v>1.3669819999999999</v>
      </c>
      <c r="F219" s="30">
        <v>28.706624999999999</v>
      </c>
      <c r="G219" s="30">
        <v>16.088328000000001</v>
      </c>
      <c r="H219" s="30">
        <v>7.4658249999999997</v>
      </c>
    </row>
    <row r="220" spans="1:8" ht="11.15" customHeight="1" x14ac:dyDescent="0.2">
      <c r="A220" s="19" t="s">
        <v>873</v>
      </c>
      <c r="B220" s="20">
        <v>69</v>
      </c>
      <c r="C220" s="20">
        <v>16</v>
      </c>
      <c r="D220" s="20">
        <v>19</v>
      </c>
      <c r="E220" s="20">
        <v>3</v>
      </c>
      <c r="F220" s="20">
        <v>18</v>
      </c>
      <c r="G220" s="20">
        <v>12</v>
      </c>
      <c r="H220" s="20">
        <v>7</v>
      </c>
    </row>
    <row r="221" spans="1:8" ht="11.15" customHeight="1" x14ac:dyDescent="0.2">
      <c r="A221" s="21" t="s">
        <v>126</v>
      </c>
      <c r="B221" s="30">
        <v>100</v>
      </c>
      <c r="C221" s="30">
        <v>23.188406000000001</v>
      </c>
      <c r="D221" s="30">
        <v>27.536231999999998</v>
      </c>
      <c r="E221" s="30">
        <v>4.3478260000000004</v>
      </c>
      <c r="F221" s="30">
        <v>26.086957000000002</v>
      </c>
      <c r="G221" s="30">
        <v>17.391304000000002</v>
      </c>
      <c r="H221" s="30">
        <v>10.144928</v>
      </c>
    </row>
    <row r="222" spans="1:8" ht="11.15" customHeight="1" x14ac:dyDescent="0.2">
      <c r="A222" s="18" t="s">
        <v>143</v>
      </c>
      <c r="B222" s="18"/>
      <c r="C222" s="18"/>
      <c r="D222" s="18"/>
      <c r="E222" s="18"/>
      <c r="F222" s="18"/>
      <c r="G222" s="18"/>
      <c r="H222" s="18"/>
    </row>
    <row r="223" spans="1:8" ht="11.15" customHeight="1" x14ac:dyDescent="0.2">
      <c r="A223" s="21" t="s">
        <v>901</v>
      </c>
      <c r="B223" s="21"/>
      <c r="C223" s="21"/>
      <c r="D223" s="21"/>
      <c r="E223" s="21"/>
      <c r="F223" s="21"/>
      <c r="G223" s="21"/>
      <c r="H223" s="21"/>
    </row>
    <row r="224" spans="1:8" ht="11.15" customHeight="1" x14ac:dyDescent="0.2">
      <c r="A224" s="19" t="s">
        <v>902</v>
      </c>
      <c r="B224" s="20">
        <v>546</v>
      </c>
      <c r="C224" s="20">
        <v>259</v>
      </c>
      <c r="D224" s="20">
        <v>229</v>
      </c>
      <c r="E224" s="20">
        <v>37</v>
      </c>
      <c r="F224" s="20">
        <v>82</v>
      </c>
      <c r="G224" s="20">
        <v>67</v>
      </c>
      <c r="H224" s="20">
        <v>24</v>
      </c>
    </row>
    <row r="225" spans="1:8" ht="11.15" customHeight="1" x14ac:dyDescent="0.2">
      <c r="A225" s="21" t="s">
        <v>126</v>
      </c>
      <c r="B225" s="30">
        <v>100</v>
      </c>
      <c r="C225" s="30">
        <v>47.435896999999997</v>
      </c>
      <c r="D225" s="30">
        <v>41.941392</v>
      </c>
      <c r="E225" s="30">
        <v>6.7765570000000004</v>
      </c>
      <c r="F225" s="30">
        <v>15.018314999999999</v>
      </c>
      <c r="G225" s="30">
        <v>12.271062000000001</v>
      </c>
      <c r="H225" s="30">
        <v>4.3956039999999996</v>
      </c>
    </row>
    <row r="226" spans="1:8" ht="11.15" customHeight="1" x14ac:dyDescent="0.2">
      <c r="A226" s="19" t="s">
        <v>903</v>
      </c>
      <c r="B226" s="20">
        <v>531</v>
      </c>
      <c r="C226" s="20">
        <v>215</v>
      </c>
      <c r="D226" s="20">
        <v>209</v>
      </c>
      <c r="E226" s="20">
        <v>13</v>
      </c>
      <c r="F226" s="20">
        <v>119</v>
      </c>
      <c r="G226" s="20">
        <v>66</v>
      </c>
      <c r="H226" s="20">
        <v>20</v>
      </c>
    </row>
    <row r="227" spans="1:8" ht="11.15" customHeight="1" x14ac:dyDescent="0.2">
      <c r="A227" s="21" t="s">
        <v>126</v>
      </c>
      <c r="B227" s="30">
        <v>100</v>
      </c>
      <c r="C227" s="30">
        <v>40.489642000000003</v>
      </c>
      <c r="D227" s="30">
        <v>39.359698999999999</v>
      </c>
      <c r="E227" s="30">
        <v>2.4482110000000001</v>
      </c>
      <c r="F227" s="30">
        <v>22.410546</v>
      </c>
      <c r="G227" s="30">
        <v>12.429379000000001</v>
      </c>
      <c r="H227" s="30">
        <v>3.7664780000000002</v>
      </c>
    </row>
    <row r="228" spans="1:8" ht="11.15" customHeight="1" x14ac:dyDescent="0.2">
      <c r="A228" s="19" t="s">
        <v>904</v>
      </c>
      <c r="B228" s="20">
        <v>205</v>
      </c>
      <c r="C228" s="20">
        <v>54</v>
      </c>
      <c r="D228" s="20">
        <v>86</v>
      </c>
      <c r="E228" s="20">
        <v>3</v>
      </c>
      <c r="F228" s="20">
        <v>49</v>
      </c>
      <c r="G228" s="20">
        <v>27</v>
      </c>
      <c r="H228" s="20">
        <v>16</v>
      </c>
    </row>
    <row r="229" spans="1:8" ht="11.15" customHeight="1" x14ac:dyDescent="0.2">
      <c r="A229" s="21" t="s">
        <v>126</v>
      </c>
      <c r="B229" s="30">
        <v>100</v>
      </c>
      <c r="C229" s="30">
        <v>26.341463000000001</v>
      </c>
      <c r="D229" s="30">
        <v>41.951219999999999</v>
      </c>
      <c r="E229" s="30">
        <v>1.4634149999999999</v>
      </c>
      <c r="F229" s="30">
        <v>23.902439000000001</v>
      </c>
      <c r="G229" s="30">
        <v>13.170731999999999</v>
      </c>
      <c r="H229" s="30">
        <v>7.8048780000000004</v>
      </c>
    </row>
    <row r="230" spans="1:8" ht="11.15" customHeight="1" x14ac:dyDescent="0.2">
      <c r="A230" s="19" t="s">
        <v>905</v>
      </c>
      <c r="B230" s="20">
        <v>762</v>
      </c>
      <c r="C230" s="20">
        <v>164</v>
      </c>
      <c r="D230" s="20">
        <v>223</v>
      </c>
      <c r="E230" s="20">
        <v>10</v>
      </c>
      <c r="F230" s="20">
        <v>236</v>
      </c>
      <c r="G230" s="20">
        <v>133</v>
      </c>
      <c r="H230" s="20">
        <v>64</v>
      </c>
    </row>
    <row r="231" spans="1:8" ht="11.15" customHeight="1" x14ac:dyDescent="0.2">
      <c r="A231" s="21" t="s">
        <v>126</v>
      </c>
      <c r="B231" s="30">
        <v>100</v>
      </c>
      <c r="C231" s="30">
        <v>21.522310000000001</v>
      </c>
      <c r="D231" s="30">
        <v>29.265091999999999</v>
      </c>
      <c r="E231" s="30">
        <v>1.3123359999999999</v>
      </c>
      <c r="F231" s="30">
        <v>30.971129000000001</v>
      </c>
      <c r="G231" s="30">
        <v>17.454067999999999</v>
      </c>
      <c r="H231" s="30">
        <v>8.3989499999999992</v>
      </c>
    </row>
    <row r="232" spans="1:8" ht="11.15" customHeight="1" x14ac:dyDescent="0.2">
      <c r="A232" s="19" t="s">
        <v>873</v>
      </c>
      <c r="B232" s="20">
        <v>144</v>
      </c>
      <c r="C232" s="20">
        <v>30</v>
      </c>
      <c r="D232" s="20">
        <v>38</v>
      </c>
      <c r="E232" s="20">
        <v>3</v>
      </c>
      <c r="F232" s="20">
        <v>51</v>
      </c>
      <c r="G232" s="20">
        <v>21</v>
      </c>
      <c r="H232" s="20">
        <v>14</v>
      </c>
    </row>
    <row r="233" spans="1:8" ht="11.15" customHeight="1" x14ac:dyDescent="0.2">
      <c r="A233" s="21" t="s">
        <v>126</v>
      </c>
      <c r="B233" s="30">
        <v>100</v>
      </c>
      <c r="C233" s="30">
        <v>20.833333</v>
      </c>
      <c r="D233" s="30">
        <v>26.388888999999999</v>
      </c>
      <c r="E233" s="30">
        <v>2.0833330000000001</v>
      </c>
      <c r="F233" s="30">
        <v>35.416666999999997</v>
      </c>
      <c r="G233" s="30">
        <v>14.583333</v>
      </c>
      <c r="H233" s="30">
        <v>9.7222220000000004</v>
      </c>
    </row>
    <row r="234" spans="1:8" ht="11.15" customHeight="1" x14ac:dyDescent="0.2">
      <c r="A234" s="18" t="s">
        <v>143</v>
      </c>
      <c r="B234" s="18"/>
      <c r="C234" s="18"/>
      <c r="D234" s="18"/>
      <c r="E234" s="18"/>
      <c r="F234" s="18"/>
      <c r="G234" s="18"/>
      <c r="H234" s="18"/>
    </row>
    <row r="235" spans="1:8" ht="11.15" customHeight="1" x14ac:dyDescent="0.2">
      <c r="A235" s="21" t="s">
        <v>906</v>
      </c>
      <c r="B235" s="21"/>
      <c r="C235" s="21"/>
      <c r="D235" s="21"/>
      <c r="E235" s="21"/>
      <c r="F235" s="21"/>
      <c r="G235" s="21"/>
      <c r="H235" s="21"/>
    </row>
    <row r="236" spans="1:8" ht="11.15" customHeight="1" x14ac:dyDescent="0.2">
      <c r="A236" s="19" t="s">
        <v>902</v>
      </c>
      <c r="B236" s="20">
        <v>285</v>
      </c>
      <c r="C236" s="20">
        <v>150</v>
      </c>
      <c r="D236" s="20">
        <v>115</v>
      </c>
      <c r="E236" s="20">
        <v>14</v>
      </c>
      <c r="F236" s="20">
        <v>46</v>
      </c>
      <c r="G236" s="20">
        <v>33</v>
      </c>
      <c r="H236" s="20">
        <v>4</v>
      </c>
    </row>
    <row r="237" spans="1:8" ht="11.15" customHeight="1" x14ac:dyDescent="0.2">
      <c r="A237" s="21" t="s">
        <v>126</v>
      </c>
      <c r="B237" s="30">
        <v>100</v>
      </c>
      <c r="C237" s="30">
        <v>52.631579000000002</v>
      </c>
      <c r="D237" s="30">
        <v>40.350876999999997</v>
      </c>
      <c r="E237" s="30">
        <v>4.9122810000000001</v>
      </c>
      <c r="F237" s="30">
        <v>16.140350999999999</v>
      </c>
      <c r="G237" s="30">
        <v>11.578946999999999</v>
      </c>
      <c r="H237" s="30">
        <v>1.4035089999999999</v>
      </c>
    </row>
    <row r="238" spans="1:8" ht="11.15" customHeight="1" x14ac:dyDescent="0.2">
      <c r="A238" s="19" t="s">
        <v>903</v>
      </c>
      <c r="B238" s="20">
        <v>217</v>
      </c>
      <c r="C238" s="20">
        <v>102</v>
      </c>
      <c r="D238" s="20">
        <v>93</v>
      </c>
      <c r="E238" s="20">
        <v>12</v>
      </c>
      <c r="F238" s="20">
        <v>43</v>
      </c>
      <c r="G238" s="20">
        <v>26</v>
      </c>
      <c r="H238" s="20">
        <v>8</v>
      </c>
    </row>
    <row r="239" spans="1:8" ht="11.15" customHeight="1" x14ac:dyDescent="0.2">
      <c r="A239" s="21" t="s">
        <v>126</v>
      </c>
      <c r="B239" s="30">
        <v>100</v>
      </c>
      <c r="C239" s="30">
        <v>47.004607999999998</v>
      </c>
      <c r="D239" s="30">
        <v>42.857143000000001</v>
      </c>
      <c r="E239" s="30">
        <v>5.529954</v>
      </c>
      <c r="F239" s="30">
        <v>19.815667999999999</v>
      </c>
      <c r="G239" s="30">
        <v>11.981567</v>
      </c>
      <c r="H239" s="30">
        <v>3.686636</v>
      </c>
    </row>
    <row r="240" spans="1:8" ht="11.15" customHeight="1" x14ac:dyDescent="0.2">
      <c r="A240" s="19" t="s">
        <v>904</v>
      </c>
      <c r="B240" s="20">
        <v>142</v>
      </c>
      <c r="C240" s="20">
        <v>59</v>
      </c>
      <c r="D240" s="20">
        <v>59</v>
      </c>
      <c r="E240" s="20">
        <v>4</v>
      </c>
      <c r="F240" s="20">
        <v>35</v>
      </c>
      <c r="G240" s="20">
        <v>14</v>
      </c>
      <c r="H240" s="20">
        <v>6</v>
      </c>
    </row>
    <row r="241" spans="1:8" ht="11.15" customHeight="1" x14ac:dyDescent="0.2">
      <c r="A241" s="21" t="s">
        <v>126</v>
      </c>
      <c r="B241" s="30">
        <v>100</v>
      </c>
      <c r="C241" s="30">
        <v>41.549295999999998</v>
      </c>
      <c r="D241" s="30">
        <v>41.549295999999998</v>
      </c>
      <c r="E241" s="30">
        <v>2.8169010000000001</v>
      </c>
      <c r="F241" s="30">
        <v>24.647887000000001</v>
      </c>
      <c r="G241" s="30">
        <v>9.8591549999999994</v>
      </c>
      <c r="H241" s="30">
        <v>4.225352</v>
      </c>
    </row>
    <row r="242" spans="1:8" ht="11.15" customHeight="1" x14ac:dyDescent="0.2">
      <c r="A242" s="19" t="s">
        <v>905</v>
      </c>
      <c r="B242" s="20">
        <v>1184</v>
      </c>
      <c r="C242" s="20">
        <v>328</v>
      </c>
      <c r="D242" s="20">
        <v>404</v>
      </c>
      <c r="E242" s="20">
        <v>29</v>
      </c>
      <c r="F242" s="20">
        <v>304</v>
      </c>
      <c r="G242" s="20">
        <v>193</v>
      </c>
      <c r="H242" s="20">
        <v>83</v>
      </c>
    </row>
    <row r="243" spans="1:8" ht="11.15" customHeight="1" x14ac:dyDescent="0.2">
      <c r="A243" s="21" t="s">
        <v>126</v>
      </c>
      <c r="B243" s="30">
        <v>100</v>
      </c>
      <c r="C243" s="30">
        <v>27.702703</v>
      </c>
      <c r="D243" s="30">
        <v>34.121622000000002</v>
      </c>
      <c r="E243" s="30">
        <v>2.4493239999999998</v>
      </c>
      <c r="F243" s="30">
        <v>25.675675999999999</v>
      </c>
      <c r="G243" s="30">
        <v>16.300675999999999</v>
      </c>
      <c r="H243" s="30">
        <v>7.010135</v>
      </c>
    </row>
    <row r="244" spans="1:8" ht="11.15" customHeight="1" x14ac:dyDescent="0.2">
      <c r="A244" s="19" t="s">
        <v>873</v>
      </c>
      <c r="B244" s="20">
        <v>360</v>
      </c>
      <c r="C244" s="20">
        <v>83</v>
      </c>
      <c r="D244" s="20">
        <v>114</v>
      </c>
      <c r="E244" s="20">
        <v>7</v>
      </c>
      <c r="F244" s="20">
        <v>109</v>
      </c>
      <c r="G244" s="20">
        <v>48</v>
      </c>
      <c r="H244" s="20">
        <v>37</v>
      </c>
    </row>
    <row r="245" spans="1:8" ht="11.15" customHeight="1" x14ac:dyDescent="0.2">
      <c r="A245" s="21" t="s">
        <v>126</v>
      </c>
      <c r="B245" s="30">
        <v>100</v>
      </c>
      <c r="C245" s="30">
        <v>23.055555999999999</v>
      </c>
      <c r="D245" s="30">
        <v>31.666667</v>
      </c>
      <c r="E245" s="30">
        <v>1.9444440000000001</v>
      </c>
      <c r="F245" s="30">
        <v>30.277778000000001</v>
      </c>
      <c r="G245" s="30">
        <v>13.333333</v>
      </c>
      <c r="H245" s="30">
        <v>10.277778</v>
      </c>
    </row>
    <row r="246" spans="1:8" ht="11.15" customHeight="1" x14ac:dyDescent="0.2">
      <c r="A246" s="18" t="s">
        <v>143</v>
      </c>
      <c r="B246" s="18"/>
      <c r="C246" s="18"/>
      <c r="D246" s="18"/>
      <c r="E246" s="18"/>
      <c r="F246" s="18"/>
      <c r="G246" s="18"/>
      <c r="H246" s="18"/>
    </row>
    <row r="247" spans="1:8" ht="11.15" customHeight="1" x14ac:dyDescent="0.2">
      <c r="A247" s="21" t="s">
        <v>907</v>
      </c>
      <c r="B247" s="21"/>
      <c r="C247" s="21"/>
      <c r="D247" s="21"/>
      <c r="E247" s="21"/>
      <c r="F247" s="21"/>
      <c r="G247" s="21"/>
      <c r="H247" s="21"/>
    </row>
    <row r="248" spans="1:8" ht="11.15" customHeight="1" x14ac:dyDescent="0.2">
      <c r="A248" s="19" t="s">
        <v>902</v>
      </c>
      <c r="B248" s="20">
        <v>330</v>
      </c>
      <c r="C248" s="20">
        <v>143</v>
      </c>
      <c r="D248" s="20">
        <v>132</v>
      </c>
      <c r="E248" s="20">
        <v>19</v>
      </c>
      <c r="F248" s="20">
        <v>67</v>
      </c>
      <c r="G248" s="20">
        <v>37</v>
      </c>
      <c r="H248" s="20">
        <v>13</v>
      </c>
    </row>
    <row r="249" spans="1:8" ht="11.15" customHeight="1" x14ac:dyDescent="0.2">
      <c r="A249" s="21" t="s">
        <v>126</v>
      </c>
      <c r="B249" s="30">
        <v>100</v>
      </c>
      <c r="C249" s="30">
        <v>43.333333000000003</v>
      </c>
      <c r="D249" s="30">
        <v>40</v>
      </c>
      <c r="E249" s="30">
        <v>5.7575760000000002</v>
      </c>
      <c r="F249" s="30">
        <v>20.30303</v>
      </c>
      <c r="G249" s="30">
        <v>11.212121</v>
      </c>
      <c r="H249" s="30">
        <v>3.9393940000000001</v>
      </c>
    </row>
    <row r="250" spans="1:8" ht="11.15" customHeight="1" x14ac:dyDescent="0.2">
      <c r="A250" s="19" t="s">
        <v>903</v>
      </c>
      <c r="B250" s="20">
        <v>326</v>
      </c>
      <c r="C250" s="20">
        <v>155</v>
      </c>
      <c r="D250" s="20">
        <v>133</v>
      </c>
      <c r="E250" s="20">
        <v>15</v>
      </c>
      <c r="F250" s="20">
        <v>64</v>
      </c>
      <c r="G250" s="20">
        <v>30</v>
      </c>
      <c r="H250" s="20">
        <v>11</v>
      </c>
    </row>
    <row r="251" spans="1:8" ht="11.15" customHeight="1" x14ac:dyDescent="0.2">
      <c r="A251" s="21" t="s">
        <v>126</v>
      </c>
      <c r="B251" s="30">
        <v>100</v>
      </c>
      <c r="C251" s="30">
        <v>47.546011999999997</v>
      </c>
      <c r="D251" s="30">
        <v>40.797545999999997</v>
      </c>
      <c r="E251" s="30">
        <v>4.6012269999999997</v>
      </c>
      <c r="F251" s="30">
        <v>19.631902</v>
      </c>
      <c r="G251" s="30">
        <v>9.2024539999999995</v>
      </c>
      <c r="H251" s="30">
        <v>3.3742329999999998</v>
      </c>
    </row>
    <row r="252" spans="1:8" ht="11.15" customHeight="1" x14ac:dyDescent="0.2">
      <c r="A252" s="19" t="s">
        <v>904</v>
      </c>
      <c r="B252" s="20">
        <v>133</v>
      </c>
      <c r="C252" s="20">
        <v>49</v>
      </c>
      <c r="D252" s="20">
        <v>50</v>
      </c>
      <c r="E252" s="20">
        <v>4</v>
      </c>
      <c r="F252" s="20">
        <v>31</v>
      </c>
      <c r="G252" s="20">
        <v>24</v>
      </c>
      <c r="H252" s="20">
        <v>4</v>
      </c>
    </row>
    <row r="253" spans="1:8" ht="11.15" customHeight="1" x14ac:dyDescent="0.2">
      <c r="A253" s="21" t="s">
        <v>126</v>
      </c>
      <c r="B253" s="30">
        <v>100</v>
      </c>
      <c r="C253" s="30">
        <v>36.842104999999997</v>
      </c>
      <c r="D253" s="30">
        <v>37.593985000000004</v>
      </c>
      <c r="E253" s="30">
        <v>3.0075189999999998</v>
      </c>
      <c r="F253" s="30">
        <v>23.308271000000001</v>
      </c>
      <c r="G253" s="30">
        <v>18.045113000000001</v>
      </c>
      <c r="H253" s="30">
        <v>3.0075189999999998</v>
      </c>
    </row>
    <row r="254" spans="1:8" ht="11.15" customHeight="1" x14ac:dyDescent="0.2">
      <c r="A254" s="19" t="s">
        <v>905</v>
      </c>
      <c r="B254" s="20">
        <v>1070</v>
      </c>
      <c r="C254" s="20">
        <v>303</v>
      </c>
      <c r="D254" s="20">
        <v>359</v>
      </c>
      <c r="E254" s="20">
        <v>22</v>
      </c>
      <c r="F254" s="20">
        <v>277</v>
      </c>
      <c r="G254" s="20">
        <v>176</v>
      </c>
      <c r="H254" s="20">
        <v>78</v>
      </c>
    </row>
    <row r="255" spans="1:8" ht="11.15" customHeight="1" x14ac:dyDescent="0.2">
      <c r="A255" s="21" t="s">
        <v>126</v>
      </c>
      <c r="B255" s="30">
        <v>100</v>
      </c>
      <c r="C255" s="30">
        <v>28.317757</v>
      </c>
      <c r="D255" s="30">
        <v>33.551402000000003</v>
      </c>
      <c r="E255" s="30">
        <v>2.0560749999999999</v>
      </c>
      <c r="F255" s="30">
        <v>25.88785</v>
      </c>
      <c r="G255" s="30">
        <v>16.448598</v>
      </c>
      <c r="H255" s="30">
        <v>7.28972</v>
      </c>
    </row>
    <row r="256" spans="1:8" ht="11.15" customHeight="1" x14ac:dyDescent="0.2">
      <c r="A256" s="19" t="s">
        <v>873</v>
      </c>
      <c r="B256" s="20">
        <v>329</v>
      </c>
      <c r="C256" s="20">
        <v>72</v>
      </c>
      <c r="D256" s="20">
        <v>111</v>
      </c>
      <c r="E256" s="20">
        <v>6</v>
      </c>
      <c r="F256" s="20">
        <v>98</v>
      </c>
      <c r="G256" s="20">
        <v>47</v>
      </c>
      <c r="H256" s="20">
        <v>32</v>
      </c>
    </row>
    <row r="257" spans="1:8" ht="11.15" customHeight="1" x14ac:dyDescent="0.2">
      <c r="A257" s="21" t="s">
        <v>126</v>
      </c>
      <c r="B257" s="30">
        <v>100</v>
      </c>
      <c r="C257" s="30">
        <v>21.884498000000001</v>
      </c>
      <c r="D257" s="30">
        <v>33.738602</v>
      </c>
      <c r="E257" s="30">
        <v>1.8237080000000001</v>
      </c>
      <c r="F257" s="30">
        <v>29.787234000000002</v>
      </c>
      <c r="G257" s="30">
        <v>14.285714</v>
      </c>
      <c r="H257" s="30">
        <v>9.7264440000000008</v>
      </c>
    </row>
    <row r="258" spans="1:8" ht="11.15" customHeight="1" x14ac:dyDescent="0.2">
      <c r="A258" s="18" t="s">
        <v>143</v>
      </c>
      <c r="B258" s="18"/>
      <c r="C258" s="18"/>
      <c r="D258" s="18"/>
      <c r="E258" s="18"/>
      <c r="F258" s="18"/>
      <c r="G258" s="18"/>
      <c r="H258" s="18"/>
    </row>
    <row r="259" spans="1:8" ht="11.15" customHeight="1" x14ac:dyDescent="0.2">
      <c r="A259" s="21" t="s">
        <v>908</v>
      </c>
      <c r="B259" s="21"/>
      <c r="C259" s="21"/>
      <c r="D259" s="21"/>
      <c r="E259" s="21"/>
      <c r="F259" s="21"/>
      <c r="G259" s="21"/>
      <c r="H259" s="21"/>
    </row>
    <row r="260" spans="1:8" ht="11.15" customHeight="1" x14ac:dyDescent="0.2">
      <c r="A260" s="19" t="s">
        <v>902</v>
      </c>
      <c r="B260" s="20">
        <v>39</v>
      </c>
      <c r="C260" s="20">
        <v>16</v>
      </c>
      <c r="D260" s="20">
        <v>10</v>
      </c>
      <c r="E260" s="20">
        <v>2</v>
      </c>
      <c r="F260" s="20">
        <v>9</v>
      </c>
      <c r="G260" s="20">
        <v>7</v>
      </c>
      <c r="H260" s="20">
        <v>2</v>
      </c>
    </row>
    <row r="261" spans="1:8" ht="11.15" customHeight="1" x14ac:dyDescent="0.2">
      <c r="A261" s="21" t="s">
        <v>126</v>
      </c>
      <c r="B261" s="30">
        <v>100</v>
      </c>
      <c r="C261" s="30">
        <v>41.025641</v>
      </c>
      <c r="D261" s="30">
        <v>25.641026</v>
      </c>
      <c r="E261" s="30">
        <v>5.1282050000000003</v>
      </c>
      <c r="F261" s="30">
        <v>23.076923000000001</v>
      </c>
      <c r="G261" s="30">
        <v>17.948718</v>
      </c>
      <c r="H261" s="30">
        <v>5.1282050000000003</v>
      </c>
    </row>
    <row r="262" spans="1:8" ht="11.15" customHeight="1" x14ac:dyDescent="0.2">
      <c r="A262" s="19" t="s">
        <v>903</v>
      </c>
      <c r="B262" s="20">
        <v>75</v>
      </c>
      <c r="C262" s="20">
        <v>41</v>
      </c>
      <c r="D262" s="20">
        <v>32</v>
      </c>
      <c r="E262" s="20">
        <v>5</v>
      </c>
      <c r="F262" s="20">
        <v>9</v>
      </c>
      <c r="G262" s="20">
        <v>8</v>
      </c>
      <c r="H262" s="20">
        <v>1</v>
      </c>
    </row>
    <row r="263" spans="1:8" ht="11.15" customHeight="1" x14ac:dyDescent="0.2">
      <c r="A263" s="21" t="s">
        <v>126</v>
      </c>
      <c r="B263" s="30">
        <v>100</v>
      </c>
      <c r="C263" s="30">
        <v>54.666666999999997</v>
      </c>
      <c r="D263" s="30">
        <v>42.666666999999997</v>
      </c>
      <c r="E263" s="30">
        <v>6.6666670000000003</v>
      </c>
      <c r="F263" s="30">
        <v>12</v>
      </c>
      <c r="G263" s="30">
        <v>10.666667</v>
      </c>
      <c r="H263" s="30">
        <v>1.3333330000000001</v>
      </c>
    </row>
    <row r="264" spans="1:8" ht="11.15" customHeight="1" x14ac:dyDescent="0.2">
      <c r="A264" s="19" t="s">
        <v>904</v>
      </c>
      <c r="B264" s="20">
        <v>117</v>
      </c>
      <c r="C264" s="20">
        <v>56</v>
      </c>
      <c r="D264" s="20">
        <v>53</v>
      </c>
      <c r="E264" s="20">
        <v>5</v>
      </c>
      <c r="F264" s="20">
        <v>22</v>
      </c>
      <c r="G264" s="20">
        <v>11</v>
      </c>
      <c r="H264" s="20">
        <v>1</v>
      </c>
    </row>
    <row r="265" spans="1:8" ht="11.15" customHeight="1" x14ac:dyDescent="0.2">
      <c r="A265" s="21" t="s">
        <v>126</v>
      </c>
      <c r="B265" s="30">
        <v>100</v>
      </c>
      <c r="C265" s="30">
        <v>47.863247999999999</v>
      </c>
      <c r="D265" s="30">
        <v>45.299145000000003</v>
      </c>
      <c r="E265" s="30">
        <v>4.273504</v>
      </c>
      <c r="F265" s="30">
        <v>18.803419000000002</v>
      </c>
      <c r="G265" s="30">
        <v>9.4017090000000003</v>
      </c>
      <c r="H265" s="30">
        <v>0.85470100000000004</v>
      </c>
    </row>
    <row r="266" spans="1:8" ht="11.15" customHeight="1" x14ac:dyDescent="0.2">
      <c r="A266" s="19" t="s">
        <v>905</v>
      </c>
      <c r="B266" s="20">
        <v>1288</v>
      </c>
      <c r="C266" s="20">
        <v>427</v>
      </c>
      <c r="D266" s="20">
        <v>465</v>
      </c>
      <c r="E266" s="20">
        <v>43</v>
      </c>
      <c r="F266" s="20">
        <v>320</v>
      </c>
      <c r="G266" s="20">
        <v>190</v>
      </c>
      <c r="H266" s="20">
        <v>78</v>
      </c>
    </row>
    <row r="267" spans="1:8" ht="11.15" customHeight="1" x14ac:dyDescent="0.2">
      <c r="A267" s="21" t="s">
        <v>126</v>
      </c>
      <c r="B267" s="30">
        <v>100</v>
      </c>
      <c r="C267" s="30">
        <v>33.152174000000002</v>
      </c>
      <c r="D267" s="30">
        <v>36.102483999999997</v>
      </c>
      <c r="E267" s="30">
        <v>3.3385090000000002</v>
      </c>
      <c r="F267" s="30">
        <v>24.844719999999999</v>
      </c>
      <c r="G267" s="30">
        <v>14.751552999999999</v>
      </c>
      <c r="H267" s="30">
        <v>6.0559010000000004</v>
      </c>
    </row>
    <row r="268" spans="1:8" ht="11.15" customHeight="1" x14ac:dyDescent="0.2">
      <c r="A268" s="19" t="s">
        <v>873</v>
      </c>
      <c r="B268" s="20">
        <v>669</v>
      </c>
      <c r="C268" s="20">
        <v>182</v>
      </c>
      <c r="D268" s="20">
        <v>225</v>
      </c>
      <c r="E268" s="20">
        <v>11</v>
      </c>
      <c r="F268" s="20">
        <v>177</v>
      </c>
      <c r="G268" s="20">
        <v>98</v>
      </c>
      <c r="H268" s="20">
        <v>56</v>
      </c>
    </row>
    <row r="269" spans="1:8" ht="11.15" customHeight="1" x14ac:dyDescent="0.2">
      <c r="A269" s="21" t="s">
        <v>126</v>
      </c>
      <c r="B269" s="30">
        <v>100</v>
      </c>
      <c r="C269" s="30">
        <v>27.204782999999999</v>
      </c>
      <c r="D269" s="30">
        <v>33.632286999999998</v>
      </c>
      <c r="E269" s="30">
        <v>1.644245</v>
      </c>
      <c r="F269" s="30">
        <v>26.457398999999999</v>
      </c>
      <c r="G269" s="30">
        <v>14.648728999999999</v>
      </c>
      <c r="H269" s="30">
        <v>8.3707030000000007</v>
      </c>
    </row>
    <row r="270" spans="1:8" ht="11.15" customHeight="1" x14ac:dyDescent="0.2">
      <c r="A270" s="18" t="s">
        <v>909</v>
      </c>
      <c r="B270" s="18"/>
      <c r="C270" s="18"/>
      <c r="D270" s="18"/>
      <c r="E270" s="18"/>
      <c r="F270" s="18"/>
      <c r="G270" s="18"/>
      <c r="H270" s="18"/>
    </row>
    <row r="271" spans="1:8" ht="11.15" customHeight="1" x14ac:dyDescent="0.2">
      <c r="A271" s="19" t="s">
        <v>910</v>
      </c>
      <c r="B271" s="20">
        <v>541</v>
      </c>
      <c r="C271" s="20">
        <v>210</v>
      </c>
      <c r="D271" s="20">
        <v>190</v>
      </c>
      <c r="E271" s="20">
        <v>23</v>
      </c>
      <c r="F271" s="20">
        <v>131</v>
      </c>
      <c r="G271" s="20">
        <v>65</v>
      </c>
      <c r="H271" s="20">
        <v>28</v>
      </c>
    </row>
    <row r="272" spans="1:8" ht="11.15" customHeight="1" x14ac:dyDescent="0.2">
      <c r="A272" s="21" t="s">
        <v>126</v>
      </c>
      <c r="B272" s="30">
        <v>100</v>
      </c>
      <c r="C272" s="30">
        <v>38.817005999999999</v>
      </c>
      <c r="D272" s="30">
        <v>35.120148</v>
      </c>
      <c r="E272" s="30">
        <v>4.2513860000000001</v>
      </c>
      <c r="F272" s="30">
        <v>24.214417999999998</v>
      </c>
      <c r="G272" s="30">
        <v>12.014787</v>
      </c>
      <c r="H272" s="30">
        <v>5.1756010000000003</v>
      </c>
    </row>
    <row r="273" spans="1:8" ht="11.15" customHeight="1" x14ac:dyDescent="0.2">
      <c r="A273" s="19" t="s">
        <v>911</v>
      </c>
      <c r="B273" s="20">
        <v>877</v>
      </c>
      <c r="C273" s="20">
        <v>285</v>
      </c>
      <c r="D273" s="20">
        <v>305</v>
      </c>
      <c r="E273" s="20">
        <v>28</v>
      </c>
      <c r="F273" s="20">
        <v>228</v>
      </c>
      <c r="G273" s="20">
        <v>122</v>
      </c>
      <c r="H273" s="20">
        <v>55</v>
      </c>
    </row>
    <row r="274" spans="1:8" ht="11.15" customHeight="1" x14ac:dyDescent="0.2">
      <c r="A274" s="21" t="s">
        <v>126</v>
      </c>
      <c r="B274" s="30">
        <v>100</v>
      </c>
      <c r="C274" s="30">
        <v>32.497149</v>
      </c>
      <c r="D274" s="30">
        <v>34.777650999999999</v>
      </c>
      <c r="E274" s="30">
        <v>3.1927020000000002</v>
      </c>
      <c r="F274" s="30">
        <v>25.997719</v>
      </c>
      <c r="G274" s="30">
        <v>13.911060000000001</v>
      </c>
      <c r="H274" s="30">
        <v>6.2713799999999997</v>
      </c>
    </row>
    <row r="275" spans="1:8" ht="11.15" customHeight="1" x14ac:dyDescent="0.2">
      <c r="A275" s="19" t="s">
        <v>912</v>
      </c>
      <c r="B275" s="20">
        <v>543</v>
      </c>
      <c r="C275" s="20">
        <v>166</v>
      </c>
      <c r="D275" s="20">
        <v>197</v>
      </c>
      <c r="E275" s="20">
        <v>12</v>
      </c>
      <c r="F275" s="20">
        <v>123</v>
      </c>
      <c r="G275" s="20">
        <v>90</v>
      </c>
      <c r="H275" s="20">
        <v>40</v>
      </c>
    </row>
    <row r="276" spans="1:8" ht="11.15" customHeight="1" x14ac:dyDescent="0.2">
      <c r="A276" s="21" t="s">
        <v>126</v>
      </c>
      <c r="B276" s="30">
        <v>100</v>
      </c>
      <c r="C276" s="30">
        <v>30.570902</v>
      </c>
      <c r="D276" s="30">
        <v>36.279926000000003</v>
      </c>
      <c r="E276" s="30">
        <v>2.2099449999999998</v>
      </c>
      <c r="F276" s="30">
        <v>22.651934000000001</v>
      </c>
      <c r="G276" s="30">
        <v>16.574586</v>
      </c>
      <c r="H276" s="30">
        <v>7.3664829999999997</v>
      </c>
    </row>
    <row r="277" spans="1:8" ht="11.15" customHeight="1" x14ac:dyDescent="0.2">
      <c r="A277" s="19" t="s">
        <v>913</v>
      </c>
      <c r="B277" s="20">
        <v>227</v>
      </c>
      <c r="C277" s="20">
        <v>61</v>
      </c>
      <c r="D277" s="20">
        <v>93</v>
      </c>
      <c r="E277" s="20">
        <v>3</v>
      </c>
      <c r="F277" s="20">
        <v>55</v>
      </c>
      <c r="G277" s="20">
        <v>37</v>
      </c>
      <c r="H277" s="20">
        <v>15</v>
      </c>
    </row>
    <row r="278" spans="1:8" ht="11.15" customHeight="1" x14ac:dyDescent="0.2">
      <c r="A278" s="21" t="s">
        <v>126</v>
      </c>
      <c r="B278" s="30">
        <v>100</v>
      </c>
      <c r="C278" s="30">
        <v>26.872247000000002</v>
      </c>
      <c r="D278" s="30">
        <v>40.969163000000002</v>
      </c>
      <c r="E278" s="30">
        <v>1.3215859999999999</v>
      </c>
      <c r="F278" s="30">
        <v>24.229075000000002</v>
      </c>
      <c r="G278" s="30">
        <v>16.299558999999999</v>
      </c>
      <c r="H278" s="30">
        <v>6.6079299999999996</v>
      </c>
    </row>
    <row r="279" spans="1:8" ht="11.15" customHeight="1" x14ac:dyDescent="0.2">
      <c r="A279" s="18" t="s">
        <v>914</v>
      </c>
      <c r="B279" s="18"/>
      <c r="C279" s="18"/>
      <c r="D279" s="18"/>
      <c r="E279" s="18"/>
      <c r="F279" s="18"/>
      <c r="G279" s="18"/>
      <c r="H279" s="18"/>
    </row>
    <row r="280" spans="1:8" ht="11.15" customHeight="1" x14ac:dyDescent="0.2">
      <c r="A280" s="19" t="s">
        <v>915</v>
      </c>
      <c r="B280" s="20">
        <v>294</v>
      </c>
      <c r="C280" s="20">
        <v>83</v>
      </c>
      <c r="D280" s="20">
        <v>109</v>
      </c>
      <c r="E280" s="20">
        <v>7</v>
      </c>
      <c r="F280" s="20">
        <v>93</v>
      </c>
      <c r="G280" s="20">
        <v>37</v>
      </c>
      <c r="H280" s="20">
        <v>19</v>
      </c>
    </row>
    <row r="281" spans="1:8" ht="11.15" customHeight="1" x14ac:dyDescent="0.2">
      <c r="A281" s="21" t="s">
        <v>126</v>
      </c>
      <c r="B281" s="30">
        <v>100</v>
      </c>
      <c r="C281" s="30">
        <v>28.231293000000001</v>
      </c>
      <c r="D281" s="30">
        <v>37.074829999999999</v>
      </c>
      <c r="E281" s="30">
        <v>2.3809520000000002</v>
      </c>
      <c r="F281" s="30">
        <v>31.632653000000001</v>
      </c>
      <c r="G281" s="30">
        <v>12.585034</v>
      </c>
      <c r="H281" s="30">
        <v>6.4625849999999998</v>
      </c>
    </row>
    <row r="282" spans="1:8" ht="11.15" customHeight="1" x14ac:dyDescent="0.2">
      <c r="A282" s="19" t="s">
        <v>916</v>
      </c>
      <c r="B282" s="20">
        <v>664</v>
      </c>
      <c r="C282" s="20">
        <v>247</v>
      </c>
      <c r="D282" s="20">
        <v>239</v>
      </c>
      <c r="E282" s="20">
        <v>33</v>
      </c>
      <c r="F282" s="20">
        <v>145</v>
      </c>
      <c r="G282" s="20">
        <v>82</v>
      </c>
      <c r="H282" s="20">
        <v>45</v>
      </c>
    </row>
    <row r="283" spans="1:8" ht="11.15" customHeight="1" x14ac:dyDescent="0.2">
      <c r="A283" s="21" t="s">
        <v>126</v>
      </c>
      <c r="B283" s="30">
        <v>100</v>
      </c>
      <c r="C283" s="30">
        <v>37.198794999999997</v>
      </c>
      <c r="D283" s="30">
        <v>35.993976000000004</v>
      </c>
      <c r="E283" s="30">
        <v>4.9698799999999999</v>
      </c>
      <c r="F283" s="30">
        <v>21.837349</v>
      </c>
      <c r="G283" s="30">
        <v>12.349398000000001</v>
      </c>
      <c r="H283" s="30">
        <v>6.7771080000000001</v>
      </c>
    </row>
    <row r="284" spans="1:8" ht="11.15" customHeight="1" x14ac:dyDescent="0.2">
      <c r="A284" s="19" t="s">
        <v>917</v>
      </c>
      <c r="B284" s="20">
        <v>421</v>
      </c>
      <c r="C284" s="20">
        <v>126</v>
      </c>
      <c r="D284" s="20">
        <v>152</v>
      </c>
      <c r="E284" s="20">
        <v>6</v>
      </c>
      <c r="F284" s="20">
        <v>93</v>
      </c>
      <c r="G284" s="20">
        <v>69</v>
      </c>
      <c r="H284" s="20">
        <v>37</v>
      </c>
    </row>
    <row r="285" spans="1:8" ht="11.15" customHeight="1" x14ac:dyDescent="0.2">
      <c r="A285" s="21" t="s">
        <v>126</v>
      </c>
      <c r="B285" s="30">
        <v>100</v>
      </c>
      <c r="C285" s="30">
        <v>29.928740999999999</v>
      </c>
      <c r="D285" s="30">
        <v>36.104512999999997</v>
      </c>
      <c r="E285" s="30">
        <v>1.4251780000000001</v>
      </c>
      <c r="F285" s="30">
        <v>22.090261000000002</v>
      </c>
      <c r="G285" s="30">
        <v>16.389548999999999</v>
      </c>
      <c r="H285" s="30">
        <v>8.7885989999999996</v>
      </c>
    </row>
    <row r="286" spans="1:8" ht="11.15" customHeight="1" x14ac:dyDescent="0.2">
      <c r="A286" s="19" t="s">
        <v>918</v>
      </c>
      <c r="B286" s="20">
        <v>358</v>
      </c>
      <c r="C286" s="20">
        <v>122</v>
      </c>
      <c r="D286" s="20">
        <v>111</v>
      </c>
      <c r="E286" s="20">
        <v>6</v>
      </c>
      <c r="F286" s="20">
        <v>98</v>
      </c>
      <c r="G286" s="20">
        <v>57</v>
      </c>
      <c r="H286" s="20">
        <v>16</v>
      </c>
    </row>
    <row r="287" spans="1:8" ht="11.15" customHeight="1" x14ac:dyDescent="0.2">
      <c r="A287" s="21" t="s">
        <v>126</v>
      </c>
      <c r="B287" s="30">
        <v>100</v>
      </c>
      <c r="C287" s="30">
        <v>34.078212000000001</v>
      </c>
      <c r="D287" s="30">
        <v>31.005586999999998</v>
      </c>
      <c r="E287" s="30">
        <v>1.675978</v>
      </c>
      <c r="F287" s="30">
        <v>27.374302</v>
      </c>
      <c r="G287" s="30">
        <v>15.921787999999999</v>
      </c>
      <c r="H287" s="30">
        <v>4.4692740000000004</v>
      </c>
    </row>
    <row r="288" spans="1:8" ht="11.15" customHeight="1" x14ac:dyDescent="0.2">
      <c r="A288" s="19" t="s">
        <v>919</v>
      </c>
      <c r="B288" s="20">
        <v>217</v>
      </c>
      <c r="C288" s="20">
        <v>83</v>
      </c>
      <c r="D288" s="20">
        <v>94</v>
      </c>
      <c r="E288" s="20">
        <v>11</v>
      </c>
      <c r="F288" s="20">
        <v>43</v>
      </c>
      <c r="G288" s="20">
        <v>33</v>
      </c>
      <c r="H288" s="20">
        <v>5</v>
      </c>
    </row>
    <row r="289" spans="1:8" ht="11.15" customHeight="1" x14ac:dyDescent="0.2">
      <c r="A289" s="21" t="s">
        <v>126</v>
      </c>
      <c r="B289" s="30">
        <v>100</v>
      </c>
      <c r="C289" s="30">
        <v>38.248848000000002</v>
      </c>
      <c r="D289" s="30">
        <v>43.317971999999997</v>
      </c>
      <c r="E289" s="30">
        <v>5.0691240000000004</v>
      </c>
      <c r="F289" s="30">
        <v>19.815667999999999</v>
      </c>
      <c r="G289" s="30">
        <v>15.207373</v>
      </c>
      <c r="H289" s="30">
        <v>2.3041469999999999</v>
      </c>
    </row>
    <row r="290" spans="1:8" ht="11.15" customHeight="1" x14ac:dyDescent="0.2">
      <c r="A290" s="19" t="s">
        <v>920</v>
      </c>
      <c r="B290" s="20">
        <v>234</v>
      </c>
      <c r="C290" s="20">
        <v>61</v>
      </c>
      <c r="D290" s="20">
        <v>80</v>
      </c>
      <c r="E290" s="20">
        <v>3</v>
      </c>
      <c r="F290" s="20">
        <v>65</v>
      </c>
      <c r="G290" s="20">
        <v>36</v>
      </c>
      <c r="H290" s="20">
        <v>16</v>
      </c>
    </row>
    <row r="291" spans="1:8" ht="11.15" customHeight="1" x14ac:dyDescent="0.2">
      <c r="A291" s="31"/>
      <c r="B291" s="32">
        <v>100</v>
      </c>
      <c r="C291" s="32">
        <v>26.068376000000001</v>
      </c>
      <c r="D291" s="32">
        <v>34.188034000000002</v>
      </c>
      <c r="E291" s="32">
        <v>1.2820510000000001</v>
      </c>
      <c r="F291" s="32">
        <v>27.777778000000001</v>
      </c>
      <c r="G291" s="32">
        <v>15.384615</v>
      </c>
      <c r="H291" s="32">
        <v>6.8376070000000002</v>
      </c>
    </row>
    <row r="292" spans="1:8" ht="11.15" customHeight="1" x14ac:dyDescent="0.2"/>
  </sheetData>
  <phoneticPr fontId="1"/>
  <pageMargins left="0.75" right="0.75" top="1" bottom="1" header="0.5" footer="0.5"/>
</worksheet>
</file>

<file path=xl/worksheets/sheet1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AC320-2881-4C8F-82A6-FC8D6E74783C}">
  <dimension ref="A1:J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0" x14ac:dyDescent="0.2">
      <c r="A1" s="8" t="s">
        <v>126</v>
      </c>
      <c r="B1" s="9"/>
    </row>
    <row r="2" spans="1:10" x14ac:dyDescent="0.2">
      <c r="A2" s="11" t="str">
        <f xml:space="preserve"> HYPERLINK("#'目次'!B58","[52]")</f>
        <v>[52]</v>
      </c>
    </row>
    <row r="3" spans="1:10" x14ac:dyDescent="0.2">
      <c r="A3" s="9" t="s">
        <v>126</v>
      </c>
      <c r="B3" s="12" t="s">
        <v>325</v>
      </c>
    </row>
    <row r="4" spans="1:10" x14ac:dyDescent="0.2">
      <c r="A4" s="9" t="s">
        <v>126</v>
      </c>
      <c r="B4" s="12" t="s">
        <v>326</v>
      </c>
    </row>
    <row r="5" spans="1:10" x14ac:dyDescent="0.2">
      <c r="A5" s="9" t="s">
        <v>126</v>
      </c>
      <c r="B5" s="12" t="s">
        <v>327</v>
      </c>
    </row>
    <row r="6" spans="1:10" s="15" customFormat="1" ht="112.5" x14ac:dyDescent="0.2">
      <c r="A6" s="13" t="s">
        <v>126</v>
      </c>
      <c r="B6" s="14" t="s">
        <v>831</v>
      </c>
      <c r="C6" s="14" t="s">
        <v>328</v>
      </c>
      <c r="D6" s="14" t="s">
        <v>329</v>
      </c>
      <c r="E6" s="14" t="s">
        <v>1432</v>
      </c>
      <c r="F6" s="14" t="s">
        <v>330</v>
      </c>
      <c r="G6" s="14" t="s">
        <v>331</v>
      </c>
      <c r="H6" s="14" t="s">
        <v>849</v>
      </c>
      <c r="I6" s="14" t="s">
        <v>1433</v>
      </c>
      <c r="J6" s="14" t="s">
        <v>873</v>
      </c>
    </row>
    <row r="7" spans="1:10" x14ac:dyDescent="0.2">
      <c r="A7" s="16" t="s">
        <v>845</v>
      </c>
      <c r="B7" s="17">
        <v>2188</v>
      </c>
      <c r="C7" s="17">
        <v>150</v>
      </c>
      <c r="D7" s="17">
        <v>701</v>
      </c>
      <c r="E7" s="17">
        <v>796</v>
      </c>
      <c r="F7" s="17">
        <v>17</v>
      </c>
      <c r="G7" s="17">
        <v>46</v>
      </c>
      <c r="H7" s="17">
        <v>51</v>
      </c>
      <c r="I7" s="17">
        <v>236</v>
      </c>
      <c r="J7" s="17">
        <v>191</v>
      </c>
    </row>
    <row r="8" spans="1:10" x14ac:dyDescent="0.2">
      <c r="A8" s="21" t="s">
        <v>126</v>
      </c>
      <c r="B8" s="30">
        <v>100</v>
      </c>
      <c r="C8" s="30">
        <v>6.8555760000000001</v>
      </c>
      <c r="D8" s="30">
        <v>32.038390999999997</v>
      </c>
      <c r="E8" s="30">
        <v>36.380256000000003</v>
      </c>
      <c r="F8" s="30">
        <v>0.77696500000000002</v>
      </c>
      <c r="G8" s="30">
        <v>2.1023770000000002</v>
      </c>
      <c r="H8" s="30">
        <v>2.3308960000000001</v>
      </c>
      <c r="I8" s="30">
        <v>10.786106</v>
      </c>
      <c r="J8" s="30">
        <v>8.7294330000000002</v>
      </c>
    </row>
    <row r="9" spans="1:10" x14ac:dyDescent="0.2">
      <c r="A9" s="18" t="s">
        <v>846</v>
      </c>
      <c r="B9" s="18"/>
      <c r="C9" s="18"/>
      <c r="D9" s="18"/>
      <c r="E9" s="18"/>
      <c r="F9" s="18"/>
      <c r="G9" s="18"/>
      <c r="H9" s="18"/>
      <c r="I9" s="18"/>
      <c r="J9" s="18"/>
    </row>
    <row r="10" spans="1:10" x14ac:dyDescent="0.2">
      <c r="A10" s="19" t="s">
        <v>847</v>
      </c>
      <c r="B10" s="20">
        <v>1092</v>
      </c>
      <c r="C10" s="20">
        <v>84</v>
      </c>
      <c r="D10" s="20">
        <v>461</v>
      </c>
      <c r="E10" s="20">
        <v>282</v>
      </c>
      <c r="F10" s="20">
        <v>8</v>
      </c>
      <c r="G10" s="20">
        <v>21</v>
      </c>
      <c r="H10" s="20">
        <v>27</v>
      </c>
      <c r="I10" s="20">
        <v>117</v>
      </c>
      <c r="J10" s="20">
        <v>92</v>
      </c>
    </row>
    <row r="11" spans="1:10" x14ac:dyDescent="0.2">
      <c r="A11" s="21" t="s">
        <v>126</v>
      </c>
      <c r="B11" s="30">
        <v>100</v>
      </c>
      <c r="C11" s="30">
        <v>7.6923079999999997</v>
      </c>
      <c r="D11" s="30">
        <v>42.216116999999997</v>
      </c>
      <c r="E11" s="30">
        <v>25.824176000000001</v>
      </c>
      <c r="F11" s="30">
        <v>0.73260099999999995</v>
      </c>
      <c r="G11" s="30">
        <v>1.9230769999999999</v>
      </c>
      <c r="H11" s="30">
        <v>2.4725269999999999</v>
      </c>
      <c r="I11" s="30">
        <v>10.714286</v>
      </c>
      <c r="J11" s="30">
        <v>8.4249080000000003</v>
      </c>
    </row>
    <row r="12" spans="1:10" x14ac:dyDescent="0.2">
      <c r="A12" s="19" t="s">
        <v>848</v>
      </c>
      <c r="B12" s="20">
        <v>1095</v>
      </c>
      <c r="C12" s="20">
        <v>66</v>
      </c>
      <c r="D12" s="20">
        <v>239</v>
      </c>
      <c r="E12" s="20">
        <v>514</v>
      </c>
      <c r="F12" s="20">
        <v>9</v>
      </c>
      <c r="G12" s="20">
        <v>25</v>
      </c>
      <c r="H12" s="20">
        <v>24</v>
      </c>
      <c r="I12" s="20">
        <v>119</v>
      </c>
      <c r="J12" s="20">
        <v>99</v>
      </c>
    </row>
    <row r="13" spans="1:10" x14ac:dyDescent="0.2">
      <c r="A13" s="21" t="s">
        <v>126</v>
      </c>
      <c r="B13" s="30">
        <v>100</v>
      </c>
      <c r="C13" s="30">
        <v>6.0273969999999997</v>
      </c>
      <c r="D13" s="30">
        <v>21.826484000000001</v>
      </c>
      <c r="E13" s="30">
        <v>46.940638999999997</v>
      </c>
      <c r="F13" s="30">
        <v>0.82191800000000004</v>
      </c>
      <c r="G13" s="30">
        <v>2.2831049999999999</v>
      </c>
      <c r="H13" s="30">
        <v>2.1917810000000002</v>
      </c>
      <c r="I13" s="30">
        <v>10.86758</v>
      </c>
      <c r="J13" s="30">
        <v>9.0410959999999996</v>
      </c>
    </row>
    <row r="14" spans="1:10" x14ac:dyDescent="0.2">
      <c r="A14" s="19" t="s">
        <v>849</v>
      </c>
      <c r="B14" s="20">
        <v>1</v>
      </c>
      <c r="C14" s="20">
        <v>0</v>
      </c>
      <c r="D14" s="20">
        <v>1</v>
      </c>
      <c r="E14" s="20">
        <v>0</v>
      </c>
      <c r="F14" s="20">
        <v>0</v>
      </c>
      <c r="G14" s="20">
        <v>0</v>
      </c>
      <c r="H14" s="20">
        <v>0</v>
      </c>
      <c r="I14" s="20">
        <v>0</v>
      </c>
      <c r="J14" s="20">
        <v>0</v>
      </c>
    </row>
    <row r="15" spans="1:10" x14ac:dyDescent="0.2">
      <c r="A15" s="21" t="s">
        <v>126</v>
      </c>
      <c r="B15" s="30">
        <v>100</v>
      </c>
      <c r="C15" s="30">
        <v>0</v>
      </c>
      <c r="D15" s="30">
        <v>100</v>
      </c>
      <c r="E15" s="30">
        <v>0</v>
      </c>
      <c r="F15" s="30">
        <v>0</v>
      </c>
      <c r="G15" s="30">
        <v>0</v>
      </c>
      <c r="H15" s="30">
        <v>0</v>
      </c>
      <c r="I15" s="30">
        <v>0</v>
      </c>
      <c r="J15" s="30">
        <v>0</v>
      </c>
    </row>
    <row r="16" spans="1:10" x14ac:dyDescent="0.2">
      <c r="A16" s="18" t="s">
        <v>850</v>
      </c>
      <c r="B16" s="18"/>
      <c r="C16" s="18"/>
      <c r="D16" s="18"/>
      <c r="E16" s="18"/>
      <c r="F16" s="18"/>
      <c r="G16" s="18"/>
      <c r="H16" s="18"/>
      <c r="I16" s="18"/>
      <c r="J16" s="18"/>
    </row>
    <row r="17" spans="1:10" x14ac:dyDescent="0.2">
      <c r="A17" s="19" t="s">
        <v>851</v>
      </c>
      <c r="B17" s="20">
        <v>387</v>
      </c>
      <c r="C17" s="20">
        <v>35</v>
      </c>
      <c r="D17" s="20">
        <v>135</v>
      </c>
      <c r="E17" s="20">
        <v>111</v>
      </c>
      <c r="F17" s="20">
        <v>5</v>
      </c>
      <c r="G17" s="20">
        <v>20</v>
      </c>
      <c r="H17" s="20">
        <v>7</v>
      </c>
      <c r="I17" s="20">
        <v>53</v>
      </c>
      <c r="J17" s="20">
        <v>21</v>
      </c>
    </row>
    <row r="18" spans="1:10" x14ac:dyDescent="0.2">
      <c r="A18" s="21" t="s">
        <v>126</v>
      </c>
      <c r="B18" s="30">
        <v>100</v>
      </c>
      <c r="C18" s="30">
        <v>9.0439279999999993</v>
      </c>
      <c r="D18" s="30">
        <v>34.883721000000001</v>
      </c>
      <c r="E18" s="30">
        <v>28.682171</v>
      </c>
      <c r="F18" s="30">
        <v>1.29199</v>
      </c>
      <c r="G18" s="30">
        <v>5.1679589999999997</v>
      </c>
      <c r="H18" s="30">
        <v>1.808786</v>
      </c>
      <c r="I18" s="30">
        <v>13.69509</v>
      </c>
      <c r="J18" s="30">
        <v>5.4263570000000003</v>
      </c>
    </row>
    <row r="19" spans="1:10" x14ac:dyDescent="0.2">
      <c r="A19" s="19" t="s">
        <v>852</v>
      </c>
      <c r="B19" s="20">
        <v>432</v>
      </c>
      <c r="C19" s="20">
        <v>28</v>
      </c>
      <c r="D19" s="20">
        <v>167</v>
      </c>
      <c r="E19" s="20">
        <v>134</v>
      </c>
      <c r="F19" s="20">
        <v>4</v>
      </c>
      <c r="G19" s="20">
        <v>6</v>
      </c>
      <c r="H19" s="20">
        <v>7</v>
      </c>
      <c r="I19" s="20">
        <v>49</v>
      </c>
      <c r="J19" s="20">
        <v>37</v>
      </c>
    </row>
    <row r="20" spans="1:10" x14ac:dyDescent="0.2">
      <c r="A20" s="21" t="s">
        <v>126</v>
      </c>
      <c r="B20" s="30">
        <v>100</v>
      </c>
      <c r="C20" s="30">
        <v>6.4814809999999996</v>
      </c>
      <c r="D20" s="30">
        <v>38.657406999999999</v>
      </c>
      <c r="E20" s="30">
        <v>31.018519000000001</v>
      </c>
      <c r="F20" s="30">
        <v>0.92592600000000003</v>
      </c>
      <c r="G20" s="30">
        <v>1.388889</v>
      </c>
      <c r="H20" s="30">
        <v>1.6203700000000001</v>
      </c>
      <c r="I20" s="30">
        <v>11.342593000000001</v>
      </c>
      <c r="J20" s="30">
        <v>8.5648149999999994</v>
      </c>
    </row>
    <row r="21" spans="1:10" x14ac:dyDescent="0.2">
      <c r="A21" s="19" t="s">
        <v>853</v>
      </c>
      <c r="B21" s="20">
        <v>449</v>
      </c>
      <c r="C21" s="20">
        <v>30</v>
      </c>
      <c r="D21" s="20">
        <v>155</v>
      </c>
      <c r="E21" s="20">
        <v>152</v>
      </c>
      <c r="F21" s="20">
        <v>2</v>
      </c>
      <c r="G21" s="20">
        <v>6</v>
      </c>
      <c r="H21" s="20">
        <v>9</v>
      </c>
      <c r="I21" s="20">
        <v>52</v>
      </c>
      <c r="J21" s="20">
        <v>43</v>
      </c>
    </row>
    <row r="22" spans="1:10" x14ac:dyDescent="0.2">
      <c r="A22" s="21" t="s">
        <v>126</v>
      </c>
      <c r="B22" s="30">
        <v>100</v>
      </c>
      <c r="C22" s="30">
        <v>6.681514</v>
      </c>
      <c r="D22" s="30">
        <v>34.521158</v>
      </c>
      <c r="E22" s="30">
        <v>33.853006999999998</v>
      </c>
      <c r="F22" s="30">
        <v>0.445434</v>
      </c>
      <c r="G22" s="30">
        <v>1.336303</v>
      </c>
      <c r="H22" s="30">
        <v>2.004454</v>
      </c>
      <c r="I22" s="30">
        <v>11.581291999999999</v>
      </c>
      <c r="J22" s="30">
        <v>9.5768369999999994</v>
      </c>
    </row>
    <row r="23" spans="1:10" x14ac:dyDescent="0.2">
      <c r="A23" s="19" t="s">
        <v>854</v>
      </c>
      <c r="B23" s="20">
        <v>427</v>
      </c>
      <c r="C23" s="20">
        <v>27</v>
      </c>
      <c r="D23" s="20">
        <v>140</v>
      </c>
      <c r="E23" s="20">
        <v>154</v>
      </c>
      <c r="F23" s="20">
        <v>2</v>
      </c>
      <c r="G23" s="20">
        <v>7</v>
      </c>
      <c r="H23" s="20">
        <v>15</v>
      </c>
      <c r="I23" s="20">
        <v>37</v>
      </c>
      <c r="J23" s="20">
        <v>45</v>
      </c>
    </row>
    <row r="24" spans="1:10" x14ac:dyDescent="0.2">
      <c r="A24" s="21" t="s">
        <v>126</v>
      </c>
      <c r="B24" s="30">
        <v>100</v>
      </c>
      <c r="C24" s="30">
        <v>6.3231849999999996</v>
      </c>
      <c r="D24" s="30">
        <v>32.786884999999998</v>
      </c>
      <c r="E24" s="30">
        <v>36.065573999999998</v>
      </c>
      <c r="F24" s="30">
        <v>0.46838400000000002</v>
      </c>
      <c r="G24" s="30">
        <v>1.6393439999999999</v>
      </c>
      <c r="H24" s="30">
        <v>3.5128810000000001</v>
      </c>
      <c r="I24" s="30">
        <v>8.6651050000000005</v>
      </c>
      <c r="J24" s="30">
        <v>10.538641999999999</v>
      </c>
    </row>
    <row r="25" spans="1:10" x14ac:dyDescent="0.2">
      <c r="A25" s="19" t="s">
        <v>855</v>
      </c>
      <c r="B25" s="20">
        <v>274</v>
      </c>
      <c r="C25" s="20">
        <v>12</v>
      </c>
      <c r="D25" s="20">
        <v>75</v>
      </c>
      <c r="E25" s="20">
        <v>115</v>
      </c>
      <c r="F25" s="20">
        <v>3</v>
      </c>
      <c r="G25" s="20">
        <v>5</v>
      </c>
      <c r="H25" s="20">
        <v>8</v>
      </c>
      <c r="I25" s="20">
        <v>27</v>
      </c>
      <c r="J25" s="20">
        <v>29</v>
      </c>
    </row>
    <row r="26" spans="1:10" x14ac:dyDescent="0.2">
      <c r="A26" s="21" t="s">
        <v>126</v>
      </c>
      <c r="B26" s="30">
        <v>100</v>
      </c>
      <c r="C26" s="30">
        <v>4.379562</v>
      </c>
      <c r="D26" s="30">
        <v>27.372263</v>
      </c>
      <c r="E26" s="30">
        <v>41.970802999999997</v>
      </c>
      <c r="F26" s="30">
        <v>1.0948910000000001</v>
      </c>
      <c r="G26" s="30">
        <v>1.8248180000000001</v>
      </c>
      <c r="H26" s="30">
        <v>2.919708</v>
      </c>
      <c r="I26" s="30">
        <v>9.8540150000000004</v>
      </c>
      <c r="J26" s="30">
        <v>10.583942</v>
      </c>
    </row>
    <row r="27" spans="1:10" x14ac:dyDescent="0.2">
      <c r="A27" s="19" t="s">
        <v>856</v>
      </c>
      <c r="B27" s="20">
        <v>137</v>
      </c>
      <c r="C27" s="20">
        <v>13</v>
      </c>
      <c r="D27" s="20">
        <v>24</v>
      </c>
      <c r="E27" s="20">
        <v>65</v>
      </c>
      <c r="F27" s="20">
        <v>1</v>
      </c>
      <c r="G27" s="20">
        <v>2</v>
      </c>
      <c r="H27" s="20">
        <v>4</v>
      </c>
      <c r="I27" s="20">
        <v>15</v>
      </c>
      <c r="J27" s="20">
        <v>13</v>
      </c>
    </row>
    <row r="28" spans="1:10" x14ac:dyDescent="0.2">
      <c r="A28" s="21" t="s">
        <v>126</v>
      </c>
      <c r="B28" s="30">
        <v>100</v>
      </c>
      <c r="C28" s="30">
        <v>9.4890509999999999</v>
      </c>
      <c r="D28" s="30">
        <v>17.518248</v>
      </c>
      <c r="E28" s="30">
        <v>47.445255000000003</v>
      </c>
      <c r="F28" s="30">
        <v>0.72992699999999999</v>
      </c>
      <c r="G28" s="30">
        <v>1.459854</v>
      </c>
      <c r="H28" s="30">
        <v>2.919708</v>
      </c>
      <c r="I28" s="30">
        <v>10.948905</v>
      </c>
      <c r="J28" s="30">
        <v>9.4890509999999999</v>
      </c>
    </row>
    <row r="29" spans="1:10" x14ac:dyDescent="0.2">
      <c r="A29" s="19" t="s">
        <v>857</v>
      </c>
      <c r="B29" s="20">
        <v>71</v>
      </c>
      <c r="C29" s="20">
        <v>4</v>
      </c>
      <c r="D29" s="20">
        <v>5</v>
      </c>
      <c r="E29" s="20">
        <v>55</v>
      </c>
      <c r="F29" s="20">
        <v>0</v>
      </c>
      <c r="G29" s="20">
        <v>0</v>
      </c>
      <c r="H29" s="20">
        <v>1</v>
      </c>
      <c r="I29" s="20">
        <v>3</v>
      </c>
      <c r="J29" s="20">
        <v>3</v>
      </c>
    </row>
    <row r="30" spans="1:10" x14ac:dyDescent="0.2">
      <c r="A30" s="21" t="s">
        <v>126</v>
      </c>
      <c r="B30" s="30">
        <v>100</v>
      </c>
      <c r="C30" s="30">
        <v>5.6338030000000003</v>
      </c>
      <c r="D30" s="30">
        <v>7.0422539999999998</v>
      </c>
      <c r="E30" s="30">
        <v>77.464788999999996</v>
      </c>
      <c r="F30" s="30">
        <v>0</v>
      </c>
      <c r="G30" s="30">
        <v>0</v>
      </c>
      <c r="H30" s="30">
        <v>1.4084509999999999</v>
      </c>
      <c r="I30" s="30">
        <v>4.225352</v>
      </c>
      <c r="J30" s="30">
        <v>4.225352</v>
      </c>
    </row>
    <row r="31" spans="1:10" x14ac:dyDescent="0.2">
      <c r="A31" s="19" t="s">
        <v>858</v>
      </c>
      <c r="B31" s="20">
        <v>11</v>
      </c>
      <c r="C31" s="20">
        <v>1</v>
      </c>
      <c r="D31" s="20">
        <v>0</v>
      </c>
      <c r="E31" s="20">
        <v>10</v>
      </c>
      <c r="F31" s="20">
        <v>0</v>
      </c>
      <c r="G31" s="20">
        <v>0</v>
      </c>
      <c r="H31" s="20">
        <v>0</v>
      </c>
      <c r="I31" s="20">
        <v>0</v>
      </c>
      <c r="J31" s="20">
        <v>0</v>
      </c>
    </row>
    <row r="32" spans="1:10" x14ac:dyDescent="0.2">
      <c r="A32" s="21" t="s">
        <v>126</v>
      </c>
      <c r="B32" s="30">
        <v>100</v>
      </c>
      <c r="C32" s="30">
        <v>9.0909089999999999</v>
      </c>
      <c r="D32" s="30">
        <v>0</v>
      </c>
      <c r="E32" s="30">
        <v>90.909091000000004</v>
      </c>
      <c r="F32" s="30">
        <v>0</v>
      </c>
      <c r="G32" s="30">
        <v>0</v>
      </c>
      <c r="H32" s="30">
        <v>0</v>
      </c>
      <c r="I32" s="30">
        <v>0</v>
      </c>
      <c r="J32" s="30">
        <v>0</v>
      </c>
    </row>
    <row r="33" spans="1:10" x14ac:dyDescent="0.2">
      <c r="A33" s="19" t="s">
        <v>859</v>
      </c>
      <c r="B33" s="20">
        <v>881</v>
      </c>
      <c r="C33" s="20">
        <v>58</v>
      </c>
      <c r="D33" s="20">
        <v>322</v>
      </c>
      <c r="E33" s="20">
        <v>286</v>
      </c>
      <c r="F33" s="20">
        <v>6</v>
      </c>
      <c r="G33" s="20">
        <v>12</v>
      </c>
      <c r="H33" s="20">
        <v>16</v>
      </c>
      <c r="I33" s="20">
        <v>101</v>
      </c>
      <c r="J33" s="20">
        <v>80</v>
      </c>
    </row>
    <row r="34" spans="1:10" x14ac:dyDescent="0.2">
      <c r="A34" s="21" t="s">
        <v>126</v>
      </c>
      <c r="B34" s="30">
        <v>100</v>
      </c>
      <c r="C34" s="30">
        <v>6.5834279999999996</v>
      </c>
      <c r="D34" s="30">
        <v>36.549376000000002</v>
      </c>
      <c r="E34" s="30">
        <v>32.46311</v>
      </c>
      <c r="F34" s="30">
        <v>0.68104399999999998</v>
      </c>
      <c r="G34" s="30">
        <v>1.3620890000000001</v>
      </c>
      <c r="H34" s="30">
        <v>1.8161179999999999</v>
      </c>
      <c r="I34" s="30">
        <v>11.464245</v>
      </c>
      <c r="J34" s="30">
        <v>9.0805900000000008</v>
      </c>
    </row>
    <row r="35" spans="1:10" x14ac:dyDescent="0.2">
      <c r="A35" s="19" t="s">
        <v>860</v>
      </c>
      <c r="B35" s="20">
        <v>701</v>
      </c>
      <c r="C35" s="20">
        <v>39</v>
      </c>
      <c r="D35" s="20">
        <v>215</v>
      </c>
      <c r="E35" s="20">
        <v>269</v>
      </c>
      <c r="F35" s="20">
        <v>5</v>
      </c>
      <c r="G35" s="20">
        <v>12</v>
      </c>
      <c r="H35" s="20">
        <v>23</v>
      </c>
      <c r="I35" s="20">
        <v>64</v>
      </c>
      <c r="J35" s="20">
        <v>74</v>
      </c>
    </row>
    <row r="36" spans="1:10" x14ac:dyDescent="0.2">
      <c r="A36" s="21" t="s">
        <v>126</v>
      </c>
      <c r="B36" s="30">
        <v>100</v>
      </c>
      <c r="C36" s="30">
        <v>5.5634810000000003</v>
      </c>
      <c r="D36" s="30">
        <v>30.670470999999999</v>
      </c>
      <c r="E36" s="30">
        <v>38.373752000000003</v>
      </c>
      <c r="F36" s="30">
        <v>0.71326699999999998</v>
      </c>
      <c r="G36" s="30">
        <v>1.71184</v>
      </c>
      <c r="H36" s="30">
        <v>3.2810269999999999</v>
      </c>
      <c r="I36" s="30">
        <v>9.1298150000000007</v>
      </c>
      <c r="J36" s="30">
        <v>10.556348</v>
      </c>
    </row>
    <row r="37" spans="1:10" x14ac:dyDescent="0.2">
      <c r="A37" s="19" t="s">
        <v>861</v>
      </c>
      <c r="B37" s="20">
        <v>1801</v>
      </c>
      <c r="C37" s="20">
        <v>115</v>
      </c>
      <c r="D37" s="20">
        <v>566</v>
      </c>
      <c r="E37" s="20">
        <v>685</v>
      </c>
      <c r="F37" s="20">
        <v>12</v>
      </c>
      <c r="G37" s="20">
        <v>26</v>
      </c>
      <c r="H37" s="20">
        <v>44</v>
      </c>
      <c r="I37" s="20">
        <v>183</v>
      </c>
      <c r="J37" s="20">
        <v>170</v>
      </c>
    </row>
    <row r="38" spans="1:10" x14ac:dyDescent="0.2">
      <c r="A38" s="21" t="s">
        <v>126</v>
      </c>
      <c r="B38" s="30">
        <v>100</v>
      </c>
      <c r="C38" s="30">
        <v>6.3853410000000004</v>
      </c>
      <c r="D38" s="30">
        <v>31.426984999999998</v>
      </c>
      <c r="E38" s="30">
        <v>38.034424999999999</v>
      </c>
      <c r="F38" s="30">
        <v>0.66629700000000003</v>
      </c>
      <c r="G38" s="30">
        <v>1.4436420000000001</v>
      </c>
      <c r="H38" s="30">
        <v>2.4430869999999998</v>
      </c>
      <c r="I38" s="30">
        <v>10.161022000000001</v>
      </c>
      <c r="J38" s="30">
        <v>9.4391999999999996</v>
      </c>
    </row>
    <row r="39" spans="1:10" x14ac:dyDescent="0.2">
      <c r="A39" s="19" t="s">
        <v>862</v>
      </c>
      <c r="B39" s="20">
        <v>920</v>
      </c>
      <c r="C39" s="20">
        <v>57</v>
      </c>
      <c r="D39" s="20">
        <v>244</v>
      </c>
      <c r="E39" s="20">
        <v>399</v>
      </c>
      <c r="F39" s="20">
        <v>6</v>
      </c>
      <c r="G39" s="20">
        <v>14</v>
      </c>
      <c r="H39" s="20">
        <v>28</v>
      </c>
      <c r="I39" s="20">
        <v>82</v>
      </c>
      <c r="J39" s="20">
        <v>90</v>
      </c>
    </row>
    <row r="40" spans="1:10" x14ac:dyDescent="0.2">
      <c r="A40" s="21" t="s">
        <v>126</v>
      </c>
      <c r="B40" s="30">
        <v>100</v>
      </c>
      <c r="C40" s="30">
        <v>6.1956519999999999</v>
      </c>
      <c r="D40" s="30">
        <v>26.521739</v>
      </c>
      <c r="E40" s="30">
        <v>43.369565000000001</v>
      </c>
      <c r="F40" s="30">
        <v>0.65217400000000003</v>
      </c>
      <c r="G40" s="30">
        <v>1.521739</v>
      </c>
      <c r="H40" s="30">
        <v>3.0434779999999999</v>
      </c>
      <c r="I40" s="30">
        <v>8.913043</v>
      </c>
      <c r="J40" s="30">
        <v>9.7826090000000008</v>
      </c>
    </row>
    <row r="41" spans="1:10" x14ac:dyDescent="0.2">
      <c r="A41" s="19" t="s">
        <v>863</v>
      </c>
      <c r="B41" s="20">
        <v>219</v>
      </c>
      <c r="C41" s="20">
        <v>18</v>
      </c>
      <c r="D41" s="20">
        <v>29</v>
      </c>
      <c r="E41" s="20">
        <v>130</v>
      </c>
      <c r="F41" s="20">
        <v>1</v>
      </c>
      <c r="G41" s="20">
        <v>2</v>
      </c>
      <c r="H41" s="20">
        <v>5</v>
      </c>
      <c r="I41" s="20">
        <v>18</v>
      </c>
      <c r="J41" s="20">
        <v>16</v>
      </c>
    </row>
    <row r="42" spans="1:10" x14ac:dyDescent="0.2">
      <c r="A42" s="21" t="s">
        <v>126</v>
      </c>
      <c r="B42" s="30">
        <v>100</v>
      </c>
      <c r="C42" s="30">
        <v>8.2191779999999994</v>
      </c>
      <c r="D42" s="30">
        <v>13.242008999999999</v>
      </c>
      <c r="E42" s="30">
        <v>59.360731000000001</v>
      </c>
      <c r="F42" s="30">
        <v>0.456621</v>
      </c>
      <c r="G42" s="30">
        <v>0.913242</v>
      </c>
      <c r="H42" s="30">
        <v>2.2831049999999999</v>
      </c>
      <c r="I42" s="30">
        <v>8.2191779999999994</v>
      </c>
      <c r="J42" s="30">
        <v>7.305936</v>
      </c>
    </row>
    <row r="43" spans="1:10" x14ac:dyDescent="0.2">
      <c r="A43" s="18" t="s">
        <v>864</v>
      </c>
      <c r="B43" s="17">
        <v>208</v>
      </c>
      <c r="C43" s="17">
        <v>21</v>
      </c>
      <c r="D43" s="17">
        <v>91</v>
      </c>
      <c r="E43" s="17">
        <v>40</v>
      </c>
      <c r="F43" s="17">
        <v>4</v>
      </c>
      <c r="G43" s="17">
        <v>9</v>
      </c>
      <c r="H43" s="17">
        <v>2</v>
      </c>
      <c r="I43" s="17">
        <v>27</v>
      </c>
      <c r="J43" s="17">
        <v>14</v>
      </c>
    </row>
    <row r="44" spans="1:10" x14ac:dyDescent="0.2">
      <c r="A44" s="21" t="s">
        <v>126</v>
      </c>
      <c r="B44" s="30">
        <v>100</v>
      </c>
      <c r="C44" s="30">
        <v>10.096154</v>
      </c>
      <c r="D44" s="30">
        <v>43.75</v>
      </c>
      <c r="E44" s="30">
        <v>19.230768999999999</v>
      </c>
      <c r="F44" s="30">
        <v>1.9230769999999999</v>
      </c>
      <c r="G44" s="30">
        <v>4.3269229999999999</v>
      </c>
      <c r="H44" s="30">
        <v>0.961538</v>
      </c>
      <c r="I44" s="30">
        <v>12.980769</v>
      </c>
      <c r="J44" s="30">
        <v>6.7307689999999996</v>
      </c>
    </row>
    <row r="45" spans="1:10" x14ac:dyDescent="0.2">
      <c r="A45" s="19" t="s">
        <v>852</v>
      </c>
      <c r="B45" s="20">
        <v>220</v>
      </c>
      <c r="C45" s="20">
        <v>18</v>
      </c>
      <c r="D45" s="20">
        <v>108</v>
      </c>
      <c r="E45" s="20">
        <v>38</v>
      </c>
      <c r="F45" s="20">
        <v>2</v>
      </c>
      <c r="G45" s="20">
        <v>3</v>
      </c>
      <c r="H45" s="20">
        <v>7</v>
      </c>
      <c r="I45" s="20">
        <v>27</v>
      </c>
      <c r="J45" s="20">
        <v>17</v>
      </c>
    </row>
    <row r="46" spans="1:10" x14ac:dyDescent="0.2">
      <c r="A46" s="21" t="s">
        <v>126</v>
      </c>
      <c r="B46" s="30">
        <v>100</v>
      </c>
      <c r="C46" s="30">
        <v>8.1818179999999998</v>
      </c>
      <c r="D46" s="30">
        <v>49.090909000000003</v>
      </c>
      <c r="E46" s="30">
        <v>17.272727</v>
      </c>
      <c r="F46" s="30">
        <v>0.90909099999999998</v>
      </c>
      <c r="G46" s="30">
        <v>1.3636360000000001</v>
      </c>
      <c r="H46" s="30">
        <v>3.1818179999999998</v>
      </c>
      <c r="I46" s="30">
        <v>12.272727</v>
      </c>
      <c r="J46" s="30">
        <v>7.7272730000000003</v>
      </c>
    </row>
    <row r="47" spans="1:10" x14ac:dyDescent="0.2">
      <c r="A47" s="19" t="s">
        <v>853</v>
      </c>
      <c r="B47" s="20">
        <v>226</v>
      </c>
      <c r="C47" s="20">
        <v>16</v>
      </c>
      <c r="D47" s="20">
        <v>97</v>
      </c>
      <c r="E47" s="20">
        <v>58</v>
      </c>
      <c r="F47" s="20">
        <v>1</v>
      </c>
      <c r="G47" s="20">
        <v>2</v>
      </c>
      <c r="H47" s="20">
        <v>4</v>
      </c>
      <c r="I47" s="20">
        <v>28</v>
      </c>
      <c r="J47" s="20">
        <v>20</v>
      </c>
    </row>
    <row r="48" spans="1:10" x14ac:dyDescent="0.2">
      <c r="A48" s="21" t="s">
        <v>126</v>
      </c>
      <c r="B48" s="30">
        <v>100</v>
      </c>
      <c r="C48" s="30">
        <v>7.0796460000000003</v>
      </c>
      <c r="D48" s="30">
        <v>42.920354000000003</v>
      </c>
      <c r="E48" s="30">
        <v>25.663716999999998</v>
      </c>
      <c r="F48" s="30">
        <v>0.44247799999999998</v>
      </c>
      <c r="G48" s="30">
        <v>0.88495599999999996</v>
      </c>
      <c r="H48" s="30">
        <v>1.7699119999999999</v>
      </c>
      <c r="I48" s="30">
        <v>12.389381</v>
      </c>
      <c r="J48" s="30">
        <v>8.849558</v>
      </c>
    </row>
    <row r="49" spans="1:10" x14ac:dyDescent="0.2">
      <c r="A49" s="19" t="s">
        <v>854</v>
      </c>
      <c r="B49" s="20">
        <v>211</v>
      </c>
      <c r="C49" s="20">
        <v>13</v>
      </c>
      <c r="D49" s="20">
        <v>92</v>
      </c>
      <c r="E49" s="20">
        <v>55</v>
      </c>
      <c r="F49" s="20">
        <v>0</v>
      </c>
      <c r="G49" s="20">
        <v>3</v>
      </c>
      <c r="H49" s="20">
        <v>9</v>
      </c>
      <c r="I49" s="20">
        <v>19</v>
      </c>
      <c r="J49" s="20">
        <v>20</v>
      </c>
    </row>
    <row r="50" spans="1:10" x14ac:dyDescent="0.2">
      <c r="A50" s="21" t="s">
        <v>126</v>
      </c>
      <c r="B50" s="30">
        <v>100</v>
      </c>
      <c r="C50" s="30">
        <v>6.1611370000000001</v>
      </c>
      <c r="D50" s="30">
        <v>43.601896000000004</v>
      </c>
      <c r="E50" s="30">
        <v>26.066351000000001</v>
      </c>
      <c r="F50" s="30">
        <v>0</v>
      </c>
      <c r="G50" s="30">
        <v>1.4218010000000001</v>
      </c>
      <c r="H50" s="30">
        <v>4.2654030000000001</v>
      </c>
      <c r="I50" s="30">
        <v>9.0047390000000007</v>
      </c>
      <c r="J50" s="30">
        <v>9.4786730000000006</v>
      </c>
    </row>
    <row r="51" spans="1:10" x14ac:dyDescent="0.2">
      <c r="A51" s="19" t="s">
        <v>855</v>
      </c>
      <c r="B51" s="20">
        <v>134</v>
      </c>
      <c r="C51" s="20">
        <v>7</v>
      </c>
      <c r="D51" s="20">
        <v>55</v>
      </c>
      <c r="E51" s="20">
        <v>43</v>
      </c>
      <c r="F51" s="20">
        <v>1</v>
      </c>
      <c r="G51" s="20">
        <v>3</v>
      </c>
      <c r="H51" s="20">
        <v>4</v>
      </c>
      <c r="I51" s="20">
        <v>9</v>
      </c>
      <c r="J51" s="20">
        <v>12</v>
      </c>
    </row>
    <row r="52" spans="1:10" x14ac:dyDescent="0.2">
      <c r="A52" s="21" t="s">
        <v>126</v>
      </c>
      <c r="B52" s="30">
        <v>100</v>
      </c>
      <c r="C52" s="30">
        <v>5.2238810000000004</v>
      </c>
      <c r="D52" s="30">
        <v>41.044775999999999</v>
      </c>
      <c r="E52" s="30">
        <v>32.089551999999998</v>
      </c>
      <c r="F52" s="30">
        <v>0.74626899999999996</v>
      </c>
      <c r="G52" s="30">
        <v>2.2388059999999999</v>
      </c>
      <c r="H52" s="30">
        <v>2.9850750000000001</v>
      </c>
      <c r="I52" s="30">
        <v>6.716418</v>
      </c>
      <c r="J52" s="30">
        <v>8.9552239999999994</v>
      </c>
    </row>
    <row r="53" spans="1:10" x14ac:dyDescent="0.2">
      <c r="A53" s="19" t="s">
        <v>856</v>
      </c>
      <c r="B53" s="20">
        <v>65</v>
      </c>
      <c r="C53" s="20">
        <v>7</v>
      </c>
      <c r="D53" s="20">
        <v>15</v>
      </c>
      <c r="E53" s="20">
        <v>26</v>
      </c>
      <c r="F53" s="20">
        <v>0</v>
      </c>
      <c r="G53" s="20">
        <v>1</v>
      </c>
      <c r="H53" s="20">
        <v>1</v>
      </c>
      <c r="I53" s="20">
        <v>7</v>
      </c>
      <c r="J53" s="20">
        <v>8</v>
      </c>
    </row>
    <row r="54" spans="1:10" x14ac:dyDescent="0.2">
      <c r="A54" s="21" t="s">
        <v>126</v>
      </c>
      <c r="B54" s="30">
        <v>100</v>
      </c>
      <c r="C54" s="30">
        <v>10.769231</v>
      </c>
      <c r="D54" s="30">
        <v>23.076923000000001</v>
      </c>
      <c r="E54" s="30">
        <v>40</v>
      </c>
      <c r="F54" s="30">
        <v>0</v>
      </c>
      <c r="G54" s="30">
        <v>1.538462</v>
      </c>
      <c r="H54" s="30">
        <v>1.538462</v>
      </c>
      <c r="I54" s="30">
        <v>10.769231</v>
      </c>
      <c r="J54" s="30">
        <v>12.307691999999999</v>
      </c>
    </row>
    <row r="55" spans="1:10" x14ac:dyDescent="0.2">
      <c r="A55" s="19" t="s">
        <v>857</v>
      </c>
      <c r="B55" s="20">
        <v>25</v>
      </c>
      <c r="C55" s="20">
        <v>1</v>
      </c>
      <c r="D55" s="20">
        <v>3</v>
      </c>
      <c r="E55" s="20">
        <v>20</v>
      </c>
      <c r="F55" s="20">
        <v>0</v>
      </c>
      <c r="G55" s="20">
        <v>0</v>
      </c>
      <c r="H55" s="20">
        <v>0</v>
      </c>
      <c r="I55" s="20">
        <v>0</v>
      </c>
      <c r="J55" s="20">
        <v>1</v>
      </c>
    </row>
    <row r="56" spans="1:10" x14ac:dyDescent="0.2">
      <c r="A56" s="21" t="s">
        <v>126</v>
      </c>
      <c r="B56" s="30">
        <v>100</v>
      </c>
      <c r="C56" s="30">
        <v>4</v>
      </c>
      <c r="D56" s="30">
        <v>12</v>
      </c>
      <c r="E56" s="30">
        <v>80</v>
      </c>
      <c r="F56" s="30">
        <v>0</v>
      </c>
      <c r="G56" s="30">
        <v>0</v>
      </c>
      <c r="H56" s="30">
        <v>0</v>
      </c>
      <c r="I56" s="30">
        <v>0</v>
      </c>
      <c r="J56" s="30">
        <v>4</v>
      </c>
    </row>
    <row r="57" spans="1:10" x14ac:dyDescent="0.2">
      <c r="A57" s="19" t="s">
        <v>858</v>
      </c>
      <c r="B57" s="20">
        <v>3</v>
      </c>
      <c r="C57" s="20">
        <v>1</v>
      </c>
      <c r="D57" s="20">
        <v>0</v>
      </c>
      <c r="E57" s="20">
        <v>2</v>
      </c>
      <c r="F57" s="20">
        <v>0</v>
      </c>
      <c r="G57" s="20">
        <v>0</v>
      </c>
      <c r="H57" s="20">
        <v>0</v>
      </c>
      <c r="I57" s="20">
        <v>0</v>
      </c>
      <c r="J57" s="20">
        <v>0</v>
      </c>
    </row>
    <row r="58" spans="1:10" x14ac:dyDescent="0.2">
      <c r="A58" s="21" t="s">
        <v>126</v>
      </c>
      <c r="B58" s="30">
        <v>100</v>
      </c>
      <c r="C58" s="30">
        <v>33.333333000000003</v>
      </c>
      <c r="D58" s="30">
        <v>0</v>
      </c>
      <c r="E58" s="30">
        <v>66.666667000000004</v>
      </c>
      <c r="F58" s="30">
        <v>0</v>
      </c>
      <c r="G58" s="30">
        <v>0</v>
      </c>
      <c r="H58" s="30">
        <v>0</v>
      </c>
      <c r="I58" s="30">
        <v>0</v>
      </c>
      <c r="J58" s="30">
        <v>0</v>
      </c>
    </row>
    <row r="59" spans="1:10" x14ac:dyDescent="0.2">
      <c r="A59" s="19" t="s">
        <v>859</v>
      </c>
      <c r="B59" s="20">
        <v>446</v>
      </c>
      <c r="C59" s="20">
        <v>34</v>
      </c>
      <c r="D59" s="20">
        <v>205</v>
      </c>
      <c r="E59" s="20">
        <v>96</v>
      </c>
      <c r="F59" s="20">
        <v>3</v>
      </c>
      <c r="G59" s="20">
        <v>5</v>
      </c>
      <c r="H59" s="20">
        <v>11</v>
      </c>
      <c r="I59" s="20">
        <v>55</v>
      </c>
      <c r="J59" s="20">
        <v>37</v>
      </c>
    </row>
    <row r="60" spans="1:10" x14ac:dyDescent="0.2">
      <c r="A60" s="21" t="s">
        <v>126</v>
      </c>
      <c r="B60" s="30">
        <v>100</v>
      </c>
      <c r="C60" s="30">
        <v>7.6233180000000003</v>
      </c>
      <c r="D60" s="30">
        <v>45.964126</v>
      </c>
      <c r="E60" s="30">
        <v>21.524664000000001</v>
      </c>
      <c r="F60" s="30">
        <v>0.67264599999999997</v>
      </c>
      <c r="G60" s="30">
        <v>1.121076</v>
      </c>
      <c r="H60" s="30">
        <v>2.4663680000000001</v>
      </c>
      <c r="I60" s="30">
        <v>12.331839</v>
      </c>
      <c r="J60" s="30">
        <v>8.2959639999999997</v>
      </c>
    </row>
    <row r="61" spans="1:10" x14ac:dyDescent="0.2">
      <c r="A61" s="19" t="s">
        <v>860</v>
      </c>
      <c r="B61" s="20">
        <v>345</v>
      </c>
      <c r="C61" s="20">
        <v>20</v>
      </c>
      <c r="D61" s="20">
        <v>147</v>
      </c>
      <c r="E61" s="20">
        <v>98</v>
      </c>
      <c r="F61" s="20">
        <v>1</v>
      </c>
      <c r="G61" s="20">
        <v>6</v>
      </c>
      <c r="H61" s="20">
        <v>13</v>
      </c>
      <c r="I61" s="20">
        <v>28</v>
      </c>
      <c r="J61" s="20">
        <v>32</v>
      </c>
    </row>
    <row r="62" spans="1:10" x14ac:dyDescent="0.2">
      <c r="A62" s="21" t="s">
        <v>126</v>
      </c>
      <c r="B62" s="30">
        <v>100</v>
      </c>
      <c r="C62" s="30">
        <v>5.7971009999999996</v>
      </c>
      <c r="D62" s="30">
        <v>42.608696000000002</v>
      </c>
      <c r="E62" s="30">
        <v>28.405797</v>
      </c>
      <c r="F62" s="30">
        <v>0.28985499999999997</v>
      </c>
      <c r="G62" s="30">
        <v>1.7391300000000001</v>
      </c>
      <c r="H62" s="30">
        <v>3.768116</v>
      </c>
      <c r="I62" s="30">
        <v>8.1159420000000004</v>
      </c>
      <c r="J62" s="30">
        <v>9.2753619999999994</v>
      </c>
    </row>
    <row r="63" spans="1:10" x14ac:dyDescent="0.2">
      <c r="A63" s="19" t="s">
        <v>861</v>
      </c>
      <c r="B63" s="20">
        <v>884</v>
      </c>
      <c r="C63" s="20">
        <v>63</v>
      </c>
      <c r="D63" s="20">
        <v>370</v>
      </c>
      <c r="E63" s="20">
        <v>242</v>
      </c>
      <c r="F63" s="20">
        <v>4</v>
      </c>
      <c r="G63" s="20">
        <v>12</v>
      </c>
      <c r="H63" s="20">
        <v>25</v>
      </c>
      <c r="I63" s="20">
        <v>90</v>
      </c>
      <c r="J63" s="20">
        <v>78</v>
      </c>
    </row>
    <row r="64" spans="1:10" x14ac:dyDescent="0.2">
      <c r="A64" s="21" t="s">
        <v>126</v>
      </c>
      <c r="B64" s="30">
        <v>100</v>
      </c>
      <c r="C64" s="30">
        <v>7.1266970000000001</v>
      </c>
      <c r="D64" s="30">
        <v>41.855204000000001</v>
      </c>
      <c r="E64" s="30">
        <v>27.375565999999999</v>
      </c>
      <c r="F64" s="30">
        <v>0.45248899999999997</v>
      </c>
      <c r="G64" s="30">
        <v>1.3574660000000001</v>
      </c>
      <c r="H64" s="30">
        <v>2.8280539999999998</v>
      </c>
      <c r="I64" s="30">
        <v>10.180994999999999</v>
      </c>
      <c r="J64" s="30">
        <v>8.8235290000000006</v>
      </c>
    </row>
    <row r="65" spans="1:10" x14ac:dyDescent="0.2">
      <c r="A65" s="19" t="s">
        <v>862</v>
      </c>
      <c r="B65" s="20">
        <v>438</v>
      </c>
      <c r="C65" s="20">
        <v>29</v>
      </c>
      <c r="D65" s="20">
        <v>165</v>
      </c>
      <c r="E65" s="20">
        <v>146</v>
      </c>
      <c r="F65" s="20">
        <v>1</v>
      </c>
      <c r="G65" s="20">
        <v>7</v>
      </c>
      <c r="H65" s="20">
        <v>14</v>
      </c>
      <c r="I65" s="20">
        <v>35</v>
      </c>
      <c r="J65" s="20">
        <v>41</v>
      </c>
    </row>
    <row r="66" spans="1:10" x14ac:dyDescent="0.2">
      <c r="A66" s="21" t="s">
        <v>126</v>
      </c>
      <c r="B66" s="30">
        <v>100</v>
      </c>
      <c r="C66" s="30">
        <v>6.6210050000000003</v>
      </c>
      <c r="D66" s="30">
        <v>37.671233000000001</v>
      </c>
      <c r="E66" s="30">
        <v>33.333333000000003</v>
      </c>
      <c r="F66" s="30">
        <v>0.22831099999999999</v>
      </c>
      <c r="G66" s="30">
        <v>1.598174</v>
      </c>
      <c r="H66" s="30">
        <v>3.1963469999999998</v>
      </c>
      <c r="I66" s="30">
        <v>7.9908679999999999</v>
      </c>
      <c r="J66" s="30">
        <v>9.3607309999999995</v>
      </c>
    </row>
    <row r="67" spans="1:10" x14ac:dyDescent="0.2">
      <c r="A67" s="19" t="s">
        <v>863</v>
      </c>
      <c r="B67" s="20">
        <v>93</v>
      </c>
      <c r="C67" s="20">
        <v>9</v>
      </c>
      <c r="D67" s="20">
        <v>18</v>
      </c>
      <c r="E67" s="20">
        <v>48</v>
      </c>
      <c r="F67" s="20">
        <v>0</v>
      </c>
      <c r="G67" s="20">
        <v>1</v>
      </c>
      <c r="H67" s="20">
        <v>1</v>
      </c>
      <c r="I67" s="20">
        <v>7</v>
      </c>
      <c r="J67" s="20">
        <v>9</v>
      </c>
    </row>
    <row r="68" spans="1:10" x14ac:dyDescent="0.2">
      <c r="A68" s="21" t="s">
        <v>126</v>
      </c>
      <c r="B68" s="30">
        <v>100</v>
      </c>
      <c r="C68" s="30">
        <v>9.6774190000000004</v>
      </c>
      <c r="D68" s="30">
        <v>19.354838999999998</v>
      </c>
      <c r="E68" s="30">
        <v>51.612903000000003</v>
      </c>
      <c r="F68" s="30">
        <v>0</v>
      </c>
      <c r="G68" s="30">
        <v>1.075269</v>
      </c>
      <c r="H68" s="30">
        <v>1.075269</v>
      </c>
      <c r="I68" s="30">
        <v>7.5268819999999996</v>
      </c>
      <c r="J68" s="30">
        <v>9.6774190000000004</v>
      </c>
    </row>
    <row r="69" spans="1:10" x14ac:dyDescent="0.2">
      <c r="A69" s="18" t="s">
        <v>865</v>
      </c>
      <c r="B69" s="17">
        <v>178</v>
      </c>
      <c r="C69" s="17">
        <v>14</v>
      </c>
      <c r="D69" s="17">
        <v>43</v>
      </c>
      <c r="E69" s="17">
        <v>71</v>
      </c>
      <c r="F69" s="17">
        <v>1</v>
      </c>
      <c r="G69" s="17">
        <v>11</v>
      </c>
      <c r="H69" s="17">
        <v>5</v>
      </c>
      <c r="I69" s="17">
        <v>26</v>
      </c>
      <c r="J69" s="17">
        <v>7</v>
      </c>
    </row>
    <row r="70" spans="1:10" x14ac:dyDescent="0.2">
      <c r="A70" s="21" t="s">
        <v>126</v>
      </c>
      <c r="B70" s="30">
        <v>100</v>
      </c>
      <c r="C70" s="30">
        <v>7.8651689999999999</v>
      </c>
      <c r="D70" s="30">
        <v>24.157302999999999</v>
      </c>
      <c r="E70" s="30">
        <v>39.887639999999998</v>
      </c>
      <c r="F70" s="30">
        <v>0.56179800000000002</v>
      </c>
      <c r="G70" s="30">
        <v>6.1797750000000002</v>
      </c>
      <c r="H70" s="30">
        <v>2.808989</v>
      </c>
      <c r="I70" s="30">
        <v>14.606742000000001</v>
      </c>
      <c r="J70" s="30">
        <v>3.9325839999999999</v>
      </c>
    </row>
    <row r="71" spans="1:10" x14ac:dyDescent="0.2">
      <c r="A71" s="19" t="s">
        <v>852</v>
      </c>
      <c r="B71" s="20">
        <v>212</v>
      </c>
      <c r="C71" s="20">
        <v>10</v>
      </c>
      <c r="D71" s="20">
        <v>59</v>
      </c>
      <c r="E71" s="20">
        <v>96</v>
      </c>
      <c r="F71" s="20">
        <v>2</v>
      </c>
      <c r="G71" s="20">
        <v>3</v>
      </c>
      <c r="H71" s="20">
        <v>0</v>
      </c>
      <c r="I71" s="20">
        <v>22</v>
      </c>
      <c r="J71" s="20">
        <v>20</v>
      </c>
    </row>
    <row r="72" spans="1:10" x14ac:dyDescent="0.2">
      <c r="A72" s="21" t="s">
        <v>126</v>
      </c>
      <c r="B72" s="30">
        <v>100</v>
      </c>
      <c r="C72" s="30">
        <v>4.7169809999999996</v>
      </c>
      <c r="D72" s="30">
        <v>27.830189000000001</v>
      </c>
      <c r="E72" s="30">
        <v>45.283019000000003</v>
      </c>
      <c r="F72" s="30">
        <v>0.94339600000000001</v>
      </c>
      <c r="G72" s="30">
        <v>1.4150940000000001</v>
      </c>
      <c r="H72" s="30">
        <v>0</v>
      </c>
      <c r="I72" s="30">
        <v>10.377357999999999</v>
      </c>
      <c r="J72" s="30">
        <v>9.4339619999999993</v>
      </c>
    </row>
    <row r="73" spans="1:10" x14ac:dyDescent="0.2">
      <c r="A73" s="19" t="s">
        <v>853</v>
      </c>
      <c r="B73" s="20">
        <v>223</v>
      </c>
      <c r="C73" s="20">
        <v>14</v>
      </c>
      <c r="D73" s="20">
        <v>58</v>
      </c>
      <c r="E73" s="20">
        <v>94</v>
      </c>
      <c r="F73" s="20">
        <v>1</v>
      </c>
      <c r="G73" s="20">
        <v>4</v>
      </c>
      <c r="H73" s="20">
        <v>5</v>
      </c>
      <c r="I73" s="20">
        <v>24</v>
      </c>
      <c r="J73" s="20">
        <v>23</v>
      </c>
    </row>
    <row r="74" spans="1:10" x14ac:dyDescent="0.2">
      <c r="A74" s="21" t="s">
        <v>126</v>
      </c>
      <c r="B74" s="30">
        <v>100</v>
      </c>
      <c r="C74" s="30">
        <v>6.2780269999999998</v>
      </c>
      <c r="D74" s="30">
        <v>26.008969</v>
      </c>
      <c r="E74" s="30">
        <v>42.152465999999997</v>
      </c>
      <c r="F74" s="30">
        <v>0.44843</v>
      </c>
      <c r="G74" s="30">
        <v>1.793722</v>
      </c>
      <c r="H74" s="30">
        <v>2.2421519999999999</v>
      </c>
      <c r="I74" s="30">
        <v>10.762332000000001</v>
      </c>
      <c r="J74" s="30">
        <v>10.313901</v>
      </c>
    </row>
    <row r="75" spans="1:10" x14ac:dyDescent="0.2">
      <c r="A75" s="19" t="s">
        <v>854</v>
      </c>
      <c r="B75" s="20">
        <v>216</v>
      </c>
      <c r="C75" s="20">
        <v>14</v>
      </c>
      <c r="D75" s="20">
        <v>48</v>
      </c>
      <c r="E75" s="20">
        <v>99</v>
      </c>
      <c r="F75" s="20">
        <v>2</v>
      </c>
      <c r="G75" s="20">
        <v>4</v>
      </c>
      <c r="H75" s="20">
        <v>6</v>
      </c>
      <c r="I75" s="20">
        <v>18</v>
      </c>
      <c r="J75" s="20">
        <v>25</v>
      </c>
    </row>
    <row r="76" spans="1:10" x14ac:dyDescent="0.2">
      <c r="A76" s="21" t="s">
        <v>126</v>
      </c>
      <c r="B76" s="30">
        <v>100</v>
      </c>
      <c r="C76" s="30">
        <v>6.4814809999999996</v>
      </c>
      <c r="D76" s="30">
        <v>22.222221999999999</v>
      </c>
      <c r="E76" s="30">
        <v>45.833333000000003</v>
      </c>
      <c r="F76" s="30">
        <v>0.92592600000000003</v>
      </c>
      <c r="G76" s="30">
        <v>1.8518520000000001</v>
      </c>
      <c r="H76" s="30">
        <v>2.7777780000000001</v>
      </c>
      <c r="I76" s="30">
        <v>8.3333329999999997</v>
      </c>
      <c r="J76" s="30">
        <v>11.574074</v>
      </c>
    </row>
    <row r="77" spans="1:10" x14ac:dyDescent="0.2">
      <c r="A77" s="19" t="s">
        <v>855</v>
      </c>
      <c r="B77" s="20">
        <v>140</v>
      </c>
      <c r="C77" s="20">
        <v>5</v>
      </c>
      <c r="D77" s="20">
        <v>20</v>
      </c>
      <c r="E77" s="20">
        <v>72</v>
      </c>
      <c r="F77" s="20">
        <v>2</v>
      </c>
      <c r="G77" s="20">
        <v>2</v>
      </c>
      <c r="H77" s="20">
        <v>4</v>
      </c>
      <c r="I77" s="20">
        <v>18</v>
      </c>
      <c r="J77" s="20">
        <v>17</v>
      </c>
    </row>
    <row r="78" spans="1:10" x14ac:dyDescent="0.2">
      <c r="A78" s="21" t="s">
        <v>126</v>
      </c>
      <c r="B78" s="30">
        <v>100</v>
      </c>
      <c r="C78" s="30">
        <v>3.5714290000000002</v>
      </c>
      <c r="D78" s="30">
        <v>14.285714</v>
      </c>
      <c r="E78" s="30">
        <v>51.428570999999998</v>
      </c>
      <c r="F78" s="30">
        <v>1.428571</v>
      </c>
      <c r="G78" s="30">
        <v>1.428571</v>
      </c>
      <c r="H78" s="30">
        <v>2.8571430000000002</v>
      </c>
      <c r="I78" s="30">
        <v>12.857143000000001</v>
      </c>
      <c r="J78" s="30">
        <v>12.142856999999999</v>
      </c>
    </row>
    <row r="79" spans="1:10" x14ac:dyDescent="0.2">
      <c r="A79" s="19" t="s">
        <v>856</v>
      </c>
      <c r="B79" s="20">
        <v>72</v>
      </c>
      <c r="C79" s="20">
        <v>6</v>
      </c>
      <c r="D79" s="20">
        <v>9</v>
      </c>
      <c r="E79" s="20">
        <v>39</v>
      </c>
      <c r="F79" s="20">
        <v>1</v>
      </c>
      <c r="G79" s="20">
        <v>1</v>
      </c>
      <c r="H79" s="20">
        <v>3</v>
      </c>
      <c r="I79" s="20">
        <v>8</v>
      </c>
      <c r="J79" s="20">
        <v>5</v>
      </c>
    </row>
    <row r="80" spans="1:10" x14ac:dyDescent="0.2">
      <c r="A80" s="21" t="s">
        <v>126</v>
      </c>
      <c r="B80" s="30">
        <v>100</v>
      </c>
      <c r="C80" s="30">
        <v>8.3333329999999997</v>
      </c>
      <c r="D80" s="30">
        <v>12.5</v>
      </c>
      <c r="E80" s="30">
        <v>54.166666999999997</v>
      </c>
      <c r="F80" s="30">
        <v>1.388889</v>
      </c>
      <c r="G80" s="30">
        <v>1.388889</v>
      </c>
      <c r="H80" s="30">
        <v>4.1666670000000003</v>
      </c>
      <c r="I80" s="30">
        <v>11.111110999999999</v>
      </c>
      <c r="J80" s="30">
        <v>6.9444439999999998</v>
      </c>
    </row>
    <row r="81" spans="1:10" x14ac:dyDescent="0.2">
      <c r="A81" s="19" t="s">
        <v>857</v>
      </c>
      <c r="B81" s="20">
        <v>46</v>
      </c>
      <c r="C81" s="20">
        <v>3</v>
      </c>
      <c r="D81" s="20">
        <v>2</v>
      </c>
      <c r="E81" s="20">
        <v>35</v>
      </c>
      <c r="F81" s="20">
        <v>0</v>
      </c>
      <c r="G81" s="20">
        <v>0</v>
      </c>
      <c r="H81" s="20">
        <v>1</v>
      </c>
      <c r="I81" s="20">
        <v>3</v>
      </c>
      <c r="J81" s="20">
        <v>2</v>
      </c>
    </row>
    <row r="82" spans="1:10" x14ac:dyDescent="0.2">
      <c r="A82" s="21" t="s">
        <v>126</v>
      </c>
      <c r="B82" s="30">
        <v>100</v>
      </c>
      <c r="C82" s="30">
        <v>6.5217390000000002</v>
      </c>
      <c r="D82" s="30">
        <v>4.3478260000000004</v>
      </c>
      <c r="E82" s="30">
        <v>76.086956999999998</v>
      </c>
      <c r="F82" s="30">
        <v>0</v>
      </c>
      <c r="G82" s="30">
        <v>0</v>
      </c>
      <c r="H82" s="30">
        <v>2.1739130000000002</v>
      </c>
      <c r="I82" s="30">
        <v>6.5217390000000002</v>
      </c>
      <c r="J82" s="30">
        <v>4.3478260000000004</v>
      </c>
    </row>
    <row r="83" spans="1:10" x14ac:dyDescent="0.2">
      <c r="A83" s="19" t="s">
        <v>858</v>
      </c>
      <c r="B83" s="20">
        <v>8</v>
      </c>
      <c r="C83" s="20">
        <v>0</v>
      </c>
      <c r="D83" s="20">
        <v>0</v>
      </c>
      <c r="E83" s="20">
        <v>8</v>
      </c>
      <c r="F83" s="20">
        <v>0</v>
      </c>
      <c r="G83" s="20">
        <v>0</v>
      </c>
      <c r="H83" s="20">
        <v>0</v>
      </c>
      <c r="I83" s="20">
        <v>0</v>
      </c>
      <c r="J83" s="20">
        <v>0</v>
      </c>
    </row>
    <row r="84" spans="1:10" x14ac:dyDescent="0.2">
      <c r="A84" s="21" t="s">
        <v>126</v>
      </c>
      <c r="B84" s="30">
        <v>100</v>
      </c>
      <c r="C84" s="30">
        <v>0</v>
      </c>
      <c r="D84" s="30">
        <v>0</v>
      </c>
      <c r="E84" s="30">
        <v>100</v>
      </c>
      <c r="F84" s="30">
        <v>0</v>
      </c>
      <c r="G84" s="30">
        <v>0</v>
      </c>
      <c r="H84" s="30">
        <v>0</v>
      </c>
      <c r="I84" s="30">
        <v>0</v>
      </c>
      <c r="J84" s="30">
        <v>0</v>
      </c>
    </row>
    <row r="85" spans="1:10" x14ac:dyDescent="0.2">
      <c r="A85" s="19" t="s">
        <v>859</v>
      </c>
      <c r="B85" s="20">
        <v>435</v>
      </c>
      <c r="C85" s="20">
        <v>24</v>
      </c>
      <c r="D85" s="20">
        <v>117</v>
      </c>
      <c r="E85" s="20">
        <v>190</v>
      </c>
      <c r="F85" s="20">
        <v>3</v>
      </c>
      <c r="G85" s="20">
        <v>7</v>
      </c>
      <c r="H85" s="20">
        <v>5</v>
      </c>
      <c r="I85" s="20">
        <v>46</v>
      </c>
      <c r="J85" s="20">
        <v>43</v>
      </c>
    </row>
    <row r="86" spans="1:10" x14ac:dyDescent="0.2">
      <c r="A86" s="21" t="s">
        <v>126</v>
      </c>
      <c r="B86" s="30">
        <v>100</v>
      </c>
      <c r="C86" s="30">
        <v>5.5172410000000003</v>
      </c>
      <c r="D86" s="30">
        <v>26.896552</v>
      </c>
      <c r="E86" s="30">
        <v>43.678161000000003</v>
      </c>
      <c r="F86" s="30">
        <v>0.68965500000000002</v>
      </c>
      <c r="G86" s="30">
        <v>1.6091949999999999</v>
      </c>
      <c r="H86" s="30">
        <v>1.1494249999999999</v>
      </c>
      <c r="I86" s="30">
        <v>10.574712999999999</v>
      </c>
      <c r="J86" s="30">
        <v>9.8850569999999998</v>
      </c>
    </row>
    <row r="87" spans="1:10" x14ac:dyDescent="0.2">
      <c r="A87" s="19" t="s">
        <v>860</v>
      </c>
      <c r="B87" s="20">
        <v>356</v>
      </c>
      <c r="C87" s="20">
        <v>19</v>
      </c>
      <c r="D87" s="20">
        <v>68</v>
      </c>
      <c r="E87" s="20">
        <v>171</v>
      </c>
      <c r="F87" s="20">
        <v>4</v>
      </c>
      <c r="G87" s="20">
        <v>6</v>
      </c>
      <c r="H87" s="20">
        <v>10</v>
      </c>
      <c r="I87" s="20">
        <v>36</v>
      </c>
      <c r="J87" s="20">
        <v>42</v>
      </c>
    </row>
    <row r="88" spans="1:10" x14ac:dyDescent="0.2">
      <c r="A88" s="21" t="s">
        <v>126</v>
      </c>
      <c r="B88" s="30">
        <v>100</v>
      </c>
      <c r="C88" s="30">
        <v>5.3370790000000001</v>
      </c>
      <c r="D88" s="30">
        <v>19.101123999999999</v>
      </c>
      <c r="E88" s="30">
        <v>48.033707999999997</v>
      </c>
      <c r="F88" s="30">
        <v>1.123596</v>
      </c>
      <c r="G88" s="30">
        <v>1.6853929999999999</v>
      </c>
      <c r="H88" s="30">
        <v>2.808989</v>
      </c>
      <c r="I88" s="30">
        <v>10.112360000000001</v>
      </c>
      <c r="J88" s="30">
        <v>11.797753</v>
      </c>
    </row>
    <row r="89" spans="1:10" x14ac:dyDescent="0.2">
      <c r="A89" s="19" t="s">
        <v>861</v>
      </c>
      <c r="B89" s="20">
        <v>917</v>
      </c>
      <c r="C89" s="20">
        <v>52</v>
      </c>
      <c r="D89" s="20">
        <v>196</v>
      </c>
      <c r="E89" s="20">
        <v>443</v>
      </c>
      <c r="F89" s="20">
        <v>8</v>
      </c>
      <c r="G89" s="20">
        <v>14</v>
      </c>
      <c r="H89" s="20">
        <v>19</v>
      </c>
      <c r="I89" s="20">
        <v>93</v>
      </c>
      <c r="J89" s="20">
        <v>92</v>
      </c>
    </row>
    <row r="90" spans="1:10" x14ac:dyDescent="0.2">
      <c r="A90" s="21" t="s">
        <v>126</v>
      </c>
      <c r="B90" s="30">
        <v>100</v>
      </c>
      <c r="C90" s="30">
        <v>5.6706649999999996</v>
      </c>
      <c r="D90" s="30">
        <v>21.374046</v>
      </c>
      <c r="E90" s="30">
        <v>48.309705999999998</v>
      </c>
      <c r="F90" s="30">
        <v>0.87241000000000002</v>
      </c>
      <c r="G90" s="30">
        <v>1.526718</v>
      </c>
      <c r="H90" s="30">
        <v>2.071974</v>
      </c>
      <c r="I90" s="30">
        <v>10.141767</v>
      </c>
      <c r="J90" s="30">
        <v>10.032715</v>
      </c>
    </row>
    <row r="91" spans="1:10" x14ac:dyDescent="0.2">
      <c r="A91" s="19" t="s">
        <v>862</v>
      </c>
      <c r="B91" s="20">
        <v>482</v>
      </c>
      <c r="C91" s="20">
        <v>28</v>
      </c>
      <c r="D91" s="20">
        <v>79</v>
      </c>
      <c r="E91" s="20">
        <v>253</v>
      </c>
      <c r="F91" s="20">
        <v>5</v>
      </c>
      <c r="G91" s="20">
        <v>7</v>
      </c>
      <c r="H91" s="20">
        <v>14</v>
      </c>
      <c r="I91" s="20">
        <v>47</v>
      </c>
      <c r="J91" s="20">
        <v>49</v>
      </c>
    </row>
    <row r="92" spans="1:10" x14ac:dyDescent="0.2">
      <c r="A92" s="21" t="s">
        <v>126</v>
      </c>
      <c r="B92" s="30">
        <v>100</v>
      </c>
      <c r="C92" s="30">
        <v>5.8091290000000004</v>
      </c>
      <c r="D92" s="30">
        <v>16.390041</v>
      </c>
      <c r="E92" s="30">
        <v>52.489626999999999</v>
      </c>
      <c r="F92" s="30">
        <v>1.037344</v>
      </c>
      <c r="G92" s="30">
        <v>1.4522820000000001</v>
      </c>
      <c r="H92" s="30">
        <v>2.9045640000000001</v>
      </c>
      <c r="I92" s="30">
        <v>9.7510370000000002</v>
      </c>
      <c r="J92" s="30">
        <v>10.165975</v>
      </c>
    </row>
    <row r="93" spans="1:10" x14ac:dyDescent="0.2">
      <c r="A93" s="19" t="s">
        <v>863</v>
      </c>
      <c r="B93" s="20">
        <v>126</v>
      </c>
      <c r="C93" s="20">
        <v>9</v>
      </c>
      <c r="D93" s="20">
        <v>11</v>
      </c>
      <c r="E93" s="20">
        <v>82</v>
      </c>
      <c r="F93" s="20">
        <v>1</v>
      </c>
      <c r="G93" s="20">
        <v>1</v>
      </c>
      <c r="H93" s="20">
        <v>4</v>
      </c>
      <c r="I93" s="20">
        <v>11</v>
      </c>
      <c r="J93" s="20">
        <v>7</v>
      </c>
    </row>
    <row r="94" spans="1:10" x14ac:dyDescent="0.2">
      <c r="A94" s="21" t="s">
        <v>126</v>
      </c>
      <c r="B94" s="30">
        <v>100</v>
      </c>
      <c r="C94" s="30">
        <v>7.1428570000000002</v>
      </c>
      <c r="D94" s="30">
        <v>8.7301590000000004</v>
      </c>
      <c r="E94" s="30">
        <v>65.079364999999996</v>
      </c>
      <c r="F94" s="30">
        <v>0.793651</v>
      </c>
      <c r="G94" s="30">
        <v>0.793651</v>
      </c>
      <c r="H94" s="30">
        <v>3.1746029999999998</v>
      </c>
      <c r="I94" s="30">
        <v>8.7301590000000004</v>
      </c>
      <c r="J94" s="30">
        <v>5.5555560000000002</v>
      </c>
    </row>
    <row r="95" spans="1:10" x14ac:dyDescent="0.2">
      <c r="A95" s="18" t="s">
        <v>866</v>
      </c>
      <c r="B95" s="18"/>
      <c r="C95" s="18"/>
      <c r="D95" s="18"/>
      <c r="E95" s="18"/>
      <c r="F95" s="18"/>
      <c r="G95" s="18"/>
      <c r="H95" s="18"/>
      <c r="I95" s="18"/>
      <c r="J95" s="18"/>
    </row>
    <row r="96" spans="1:10" x14ac:dyDescent="0.2">
      <c r="A96" s="19" t="s">
        <v>130</v>
      </c>
      <c r="B96" s="20">
        <v>151</v>
      </c>
      <c r="C96" s="20">
        <v>32</v>
      </c>
      <c r="D96" s="20">
        <v>6</v>
      </c>
      <c r="E96" s="20">
        <v>34</v>
      </c>
      <c r="F96" s="20">
        <v>4</v>
      </c>
      <c r="G96" s="20">
        <v>8</v>
      </c>
      <c r="H96" s="20">
        <v>13</v>
      </c>
      <c r="I96" s="20">
        <v>41</v>
      </c>
      <c r="J96" s="20">
        <v>13</v>
      </c>
    </row>
    <row r="97" spans="1:10" x14ac:dyDescent="0.2">
      <c r="A97" s="21" t="s">
        <v>126</v>
      </c>
      <c r="B97" s="30">
        <v>100</v>
      </c>
      <c r="C97" s="30">
        <v>21.192053000000001</v>
      </c>
      <c r="D97" s="30">
        <v>3.9735100000000001</v>
      </c>
      <c r="E97" s="30">
        <v>22.516556000000001</v>
      </c>
      <c r="F97" s="30">
        <v>2.6490070000000001</v>
      </c>
      <c r="G97" s="30">
        <v>5.2980130000000001</v>
      </c>
      <c r="H97" s="30">
        <v>8.6092720000000007</v>
      </c>
      <c r="I97" s="30">
        <v>27.152318000000001</v>
      </c>
      <c r="J97" s="30">
        <v>8.6092720000000007</v>
      </c>
    </row>
    <row r="98" spans="1:10" x14ac:dyDescent="0.2">
      <c r="A98" s="19" t="s">
        <v>131</v>
      </c>
      <c r="B98" s="20">
        <v>1446</v>
      </c>
      <c r="C98" s="20">
        <v>79</v>
      </c>
      <c r="D98" s="20">
        <v>664</v>
      </c>
      <c r="E98" s="20">
        <v>434</v>
      </c>
      <c r="F98" s="20">
        <v>6</v>
      </c>
      <c r="G98" s="20">
        <v>30</v>
      </c>
      <c r="H98" s="20">
        <v>14</v>
      </c>
      <c r="I98" s="20">
        <v>98</v>
      </c>
      <c r="J98" s="20">
        <v>121</v>
      </c>
    </row>
    <row r="99" spans="1:10" x14ac:dyDescent="0.2">
      <c r="A99" s="21" t="s">
        <v>126</v>
      </c>
      <c r="B99" s="30">
        <v>100</v>
      </c>
      <c r="C99" s="30">
        <v>5.4633469999999997</v>
      </c>
      <c r="D99" s="30">
        <v>45.919778999999998</v>
      </c>
      <c r="E99" s="30">
        <v>30.013831</v>
      </c>
      <c r="F99" s="30">
        <v>0.41493799999999997</v>
      </c>
      <c r="G99" s="30">
        <v>2.0746889999999998</v>
      </c>
      <c r="H99" s="30">
        <v>0.96818800000000005</v>
      </c>
      <c r="I99" s="30">
        <v>6.777317</v>
      </c>
      <c r="J99" s="30">
        <v>8.3679109999999994</v>
      </c>
    </row>
    <row r="100" spans="1:10" x14ac:dyDescent="0.2">
      <c r="A100" s="19" t="s">
        <v>392</v>
      </c>
      <c r="B100" s="20">
        <v>150</v>
      </c>
      <c r="C100" s="20">
        <v>13</v>
      </c>
      <c r="D100" s="20">
        <v>2</v>
      </c>
      <c r="E100" s="20">
        <v>66</v>
      </c>
      <c r="F100" s="20">
        <v>5</v>
      </c>
      <c r="G100" s="20">
        <v>2</v>
      </c>
      <c r="H100" s="20">
        <v>6</v>
      </c>
      <c r="I100" s="20">
        <v>44</v>
      </c>
      <c r="J100" s="20">
        <v>12</v>
      </c>
    </row>
    <row r="101" spans="1:10" x14ac:dyDescent="0.2">
      <c r="A101" s="21" t="s">
        <v>126</v>
      </c>
      <c r="B101" s="30">
        <v>100</v>
      </c>
      <c r="C101" s="30">
        <v>8.6666670000000003</v>
      </c>
      <c r="D101" s="30">
        <v>1.3333330000000001</v>
      </c>
      <c r="E101" s="30">
        <v>44</v>
      </c>
      <c r="F101" s="30">
        <v>3.3333330000000001</v>
      </c>
      <c r="G101" s="30">
        <v>1.3333330000000001</v>
      </c>
      <c r="H101" s="30">
        <v>4</v>
      </c>
      <c r="I101" s="30">
        <v>29.333333</v>
      </c>
      <c r="J101" s="30">
        <v>8</v>
      </c>
    </row>
    <row r="102" spans="1:10" x14ac:dyDescent="0.2">
      <c r="A102" s="19" t="s">
        <v>132</v>
      </c>
      <c r="B102" s="20">
        <v>372</v>
      </c>
      <c r="C102" s="20">
        <v>23</v>
      </c>
      <c r="D102" s="20">
        <v>9</v>
      </c>
      <c r="E102" s="20">
        <v>245</v>
      </c>
      <c r="F102" s="20">
        <v>2</v>
      </c>
      <c r="G102" s="20">
        <v>6</v>
      </c>
      <c r="H102" s="20">
        <v>13</v>
      </c>
      <c r="I102" s="20">
        <v>37</v>
      </c>
      <c r="J102" s="20">
        <v>37</v>
      </c>
    </row>
    <row r="103" spans="1:10" x14ac:dyDescent="0.2">
      <c r="A103" s="21" t="s">
        <v>126</v>
      </c>
      <c r="B103" s="30">
        <v>100</v>
      </c>
      <c r="C103" s="30">
        <v>6.1827959999999997</v>
      </c>
      <c r="D103" s="30">
        <v>2.4193549999999999</v>
      </c>
      <c r="E103" s="30">
        <v>65.860214999999997</v>
      </c>
      <c r="F103" s="30">
        <v>0.53763399999999995</v>
      </c>
      <c r="G103" s="30">
        <v>1.612903</v>
      </c>
      <c r="H103" s="30">
        <v>3.494624</v>
      </c>
      <c r="I103" s="30">
        <v>9.946237</v>
      </c>
      <c r="J103" s="30">
        <v>9.946237</v>
      </c>
    </row>
    <row r="104" spans="1:10" x14ac:dyDescent="0.2">
      <c r="A104" s="19" t="s">
        <v>867</v>
      </c>
      <c r="B104" s="20">
        <v>69</v>
      </c>
      <c r="C104" s="20">
        <v>3</v>
      </c>
      <c r="D104" s="20">
        <v>20</v>
      </c>
      <c r="E104" s="20">
        <v>17</v>
      </c>
      <c r="F104" s="20">
        <v>0</v>
      </c>
      <c r="G104" s="20">
        <v>0</v>
      </c>
      <c r="H104" s="20">
        <v>5</v>
      </c>
      <c r="I104" s="20">
        <v>16</v>
      </c>
      <c r="J104" s="20">
        <v>8</v>
      </c>
    </row>
    <row r="105" spans="1:10" x14ac:dyDescent="0.2">
      <c r="A105" s="21" t="s">
        <v>126</v>
      </c>
      <c r="B105" s="30">
        <v>100</v>
      </c>
      <c r="C105" s="30">
        <v>4.3478260000000004</v>
      </c>
      <c r="D105" s="30">
        <v>28.985506999999998</v>
      </c>
      <c r="E105" s="30">
        <v>24.637681000000001</v>
      </c>
      <c r="F105" s="30">
        <v>0</v>
      </c>
      <c r="G105" s="30">
        <v>0</v>
      </c>
      <c r="H105" s="30">
        <v>7.2463769999999998</v>
      </c>
      <c r="I105" s="30">
        <v>23.188406000000001</v>
      </c>
      <c r="J105" s="30">
        <v>11.594203</v>
      </c>
    </row>
    <row r="106" spans="1:10" x14ac:dyDescent="0.2">
      <c r="A106" s="18" t="s">
        <v>133</v>
      </c>
      <c r="B106" s="17">
        <v>92</v>
      </c>
      <c r="C106" s="17">
        <v>18</v>
      </c>
      <c r="D106" s="17">
        <v>3</v>
      </c>
      <c r="E106" s="17">
        <v>20</v>
      </c>
      <c r="F106" s="17">
        <v>2</v>
      </c>
      <c r="G106" s="17">
        <v>3</v>
      </c>
      <c r="H106" s="17">
        <v>10</v>
      </c>
      <c r="I106" s="17">
        <v>25</v>
      </c>
      <c r="J106" s="17">
        <v>11</v>
      </c>
    </row>
    <row r="107" spans="1:10" x14ac:dyDescent="0.2">
      <c r="A107" s="21" t="s">
        <v>126</v>
      </c>
      <c r="B107" s="30">
        <v>100</v>
      </c>
      <c r="C107" s="30">
        <v>19.565217000000001</v>
      </c>
      <c r="D107" s="30">
        <v>3.2608700000000002</v>
      </c>
      <c r="E107" s="30">
        <v>21.739129999999999</v>
      </c>
      <c r="F107" s="30">
        <v>2.1739130000000002</v>
      </c>
      <c r="G107" s="30">
        <v>3.2608700000000002</v>
      </c>
      <c r="H107" s="30">
        <v>10.869565</v>
      </c>
      <c r="I107" s="30">
        <v>27.173912999999999</v>
      </c>
      <c r="J107" s="30">
        <v>11.956522</v>
      </c>
    </row>
    <row r="108" spans="1:10" x14ac:dyDescent="0.2">
      <c r="A108" s="19" t="s">
        <v>134</v>
      </c>
      <c r="B108" s="20">
        <v>813</v>
      </c>
      <c r="C108" s="20">
        <v>48</v>
      </c>
      <c r="D108" s="20">
        <v>437</v>
      </c>
      <c r="E108" s="20">
        <v>181</v>
      </c>
      <c r="F108" s="20">
        <v>3</v>
      </c>
      <c r="G108" s="20">
        <v>18</v>
      </c>
      <c r="H108" s="20">
        <v>11</v>
      </c>
      <c r="I108" s="20">
        <v>50</v>
      </c>
      <c r="J108" s="20">
        <v>65</v>
      </c>
    </row>
    <row r="109" spans="1:10" x14ac:dyDescent="0.2">
      <c r="A109" s="21" t="s">
        <v>126</v>
      </c>
      <c r="B109" s="30">
        <v>100</v>
      </c>
      <c r="C109" s="30">
        <v>5.9040590000000002</v>
      </c>
      <c r="D109" s="30">
        <v>53.751537999999996</v>
      </c>
      <c r="E109" s="30">
        <v>22.263223</v>
      </c>
      <c r="F109" s="30">
        <v>0.369004</v>
      </c>
      <c r="G109" s="30">
        <v>2.2140219999999999</v>
      </c>
      <c r="H109" s="30">
        <v>1.3530139999999999</v>
      </c>
      <c r="I109" s="30">
        <v>6.1500620000000001</v>
      </c>
      <c r="J109" s="30">
        <v>7.9950799999999997</v>
      </c>
    </row>
    <row r="110" spans="1:10" x14ac:dyDescent="0.2">
      <c r="A110" s="19" t="s">
        <v>393</v>
      </c>
      <c r="B110" s="20">
        <v>65</v>
      </c>
      <c r="C110" s="20">
        <v>9</v>
      </c>
      <c r="D110" s="20">
        <v>1</v>
      </c>
      <c r="E110" s="20">
        <v>22</v>
      </c>
      <c r="F110" s="20">
        <v>3</v>
      </c>
      <c r="G110" s="20">
        <v>0</v>
      </c>
      <c r="H110" s="20">
        <v>2</v>
      </c>
      <c r="I110" s="20">
        <v>23</v>
      </c>
      <c r="J110" s="20">
        <v>5</v>
      </c>
    </row>
    <row r="111" spans="1:10" x14ac:dyDescent="0.2">
      <c r="A111" s="21" t="s">
        <v>126</v>
      </c>
      <c r="B111" s="30">
        <v>100</v>
      </c>
      <c r="C111" s="30">
        <v>13.846154</v>
      </c>
      <c r="D111" s="30">
        <v>1.538462</v>
      </c>
      <c r="E111" s="30">
        <v>33.846153999999999</v>
      </c>
      <c r="F111" s="30">
        <v>4.6153849999999998</v>
      </c>
      <c r="G111" s="30">
        <v>0</v>
      </c>
      <c r="H111" s="30">
        <v>3.0769229999999999</v>
      </c>
      <c r="I111" s="30">
        <v>35.384614999999997</v>
      </c>
      <c r="J111" s="30">
        <v>7.6923079999999997</v>
      </c>
    </row>
    <row r="112" spans="1:10" x14ac:dyDescent="0.2">
      <c r="A112" s="19" t="s">
        <v>135</v>
      </c>
      <c r="B112" s="20">
        <v>83</v>
      </c>
      <c r="C112" s="20">
        <v>8</v>
      </c>
      <c r="D112" s="20">
        <v>4</v>
      </c>
      <c r="E112" s="20">
        <v>52</v>
      </c>
      <c r="F112" s="20">
        <v>0</v>
      </c>
      <c r="G112" s="20">
        <v>0</v>
      </c>
      <c r="H112" s="20">
        <v>2</v>
      </c>
      <c r="I112" s="20">
        <v>9</v>
      </c>
      <c r="J112" s="20">
        <v>8</v>
      </c>
    </row>
    <row r="113" spans="1:10" x14ac:dyDescent="0.2">
      <c r="A113" s="21" t="s">
        <v>126</v>
      </c>
      <c r="B113" s="30">
        <v>100</v>
      </c>
      <c r="C113" s="30">
        <v>9.6385539999999992</v>
      </c>
      <c r="D113" s="30">
        <v>4.8192769999999996</v>
      </c>
      <c r="E113" s="30">
        <v>62.650601999999999</v>
      </c>
      <c r="F113" s="30">
        <v>0</v>
      </c>
      <c r="G113" s="30">
        <v>0</v>
      </c>
      <c r="H113" s="30">
        <v>2.4096389999999999</v>
      </c>
      <c r="I113" s="30">
        <v>10.843373</v>
      </c>
      <c r="J113" s="30">
        <v>9.6385539999999992</v>
      </c>
    </row>
    <row r="114" spans="1:10" x14ac:dyDescent="0.2">
      <c r="A114" s="19" t="s">
        <v>868</v>
      </c>
      <c r="B114" s="20">
        <v>39</v>
      </c>
      <c r="C114" s="20">
        <v>1</v>
      </c>
      <c r="D114" s="20">
        <v>16</v>
      </c>
      <c r="E114" s="20">
        <v>7</v>
      </c>
      <c r="F114" s="20">
        <v>0</v>
      </c>
      <c r="G114" s="20">
        <v>0</v>
      </c>
      <c r="H114" s="20">
        <v>2</v>
      </c>
      <c r="I114" s="20">
        <v>10</v>
      </c>
      <c r="J114" s="20">
        <v>3</v>
      </c>
    </row>
    <row r="115" spans="1:10" x14ac:dyDescent="0.2">
      <c r="A115" s="21" t="s">
        <v>126</v>
      </c>
      <c r="B115" s="30">
        <v>100</v>
      </c>
      <c r="C115" s="30">
        <v>2.5641029999999998</v>
      </c>
      <c r="D115" s="30">
        <v>41.025641</v>
      </c>
      <c r="E115" s="30">
        <v>17.948718</v>
      </c>
      <c r="F115" s="30">
        <v>0</v>
      </c>
      <c r="G115" s="30">
        <v>0</v>
      </c>
      <c r="H115" s="30">
        <v>5.1282050000000003</v>
      </c>
      <c r="I115" s="30">
        <v>25.641026</v>
      </c>
      <c r="J115" s="30">
        <v>7.6923079999999997</v>
      </c>
    </row>
    <row r="116" spans="1:10" x14ac:dyDescent="0.2">
      <c r="A116" s="18" t="s">
        <v>136</v>
      </c>
      <c r="B116" s="17">
        <v>59</v>
      </c>
      <c r="C116" s="17">
        <v>14</v>
      </c>
      <c r="D116" s="17">
        <v>3</v>
      </c>
      <c r="E116" s="17">
        <v>14</v>
      </c>
      <c r="F116" s="17">
        <v>2</v>
      </c>
      <c r="G116" s="17">
        <v>5</v>
      </c>
      <c r="H116" s="17">
        <v>3</v>
      </c>
      <c r="I116" s="17">
        <v>16</v>
      </c>
      <c r="J116" s="17">
        <v>2</v>
      </c>
    </row>
    <row r="117" spans="1:10" x14ac:dyDescent="0.2">
      <c r="A117" s="21" t="s">
        <v>126</v>
      </c>
      <c r="B117" s="30">
        <v>100</v>
      </c>
      <c r="C117" s="30">
        <v>23.728814</v>
      </c>
      <c r="D117" s="30">
        <v>5.084746</v>
      </c>
      <c r="E117" s="30">
        <v>23.728814</v>
      </c>
      <c r="F117" s="30">
        <v>3.389831</v>
      </c>
      <c r="G117" s="30">
        <v>8.4745760000000008</v>
      </c>
      <c r="H117" s="30">
        <v>5.084746</v>
      </c>
      <c r="I117" s="30">
        <v>27.118644</v>
      </c>
      <c r="J117" s="30">
        <v>3.389831</v>
      </c>
    </row>
    <row r="118" spans="1:10" x14ac:dyDescent="0.2">
      <c r="A118" s="19" t="s">
        <v>134</v>
      </c>
      <c r="B118" s="20">
        <v>632</v>
      </c>
      <c r="C118" s="20">
        <v>31</v>
      </c>
      <c r="D118" s="20">
        <v>226</v>
      </c>
      <c r="E118" s="20">
        <v>253</v>
      </c>
      <c r="F118" s="20">
        <v>3</v>
      </c>
      <c r="G118" s="20">
        <v>12</v>
      </c>
      <c r="H118" s="20">
        <v>3</v>
      </c>
      <c r="I118" s="20">
        <v>48</v>
      </c>
      <c r="J118" s="20">
        <v>56</v>
      </c>
    </row>
    <row r="119" spans="1:10" x14ac:dyDescent="0.2">
      <c r="A119" s="21" t="s">
        <v>126</v>
      </c>
      <c r="B119" s="30">
        <v>100</v>
      </c>
      <c r="C119" s="30">
        <v>4.9050630000000002</v>
      </c>
      <c r="D119" s="30">
        <v>35.759493999999997</v>
      </c>
      <c r="E119" s="30">
        <v>40.031646000000002</v>
      </c>
      <c r="F119" s="30">
        <v>0.47468399999999999</v>
      </c>
      <c r="G119" s="30">
        <v>1.8987339999999999</v>
      </c>
      <c r="H119" s="30">
        <v>0.47468399999999999</v>
      </c>
      <c r="I119" s="30">
        <v>7.5949369999999998</v>
      </c>
      <c r="J119" s="30">
        <v>8.8607589999999998</v>
      </c>
    </row>
    <row r="120" spans="1:10" x14ac:dyDescent="0.2">
      <c r="A120" s="19" t="s">
        <v>393</v>
      </c>
      <c r="B120" s="20">
        <v>85</v>
      </c>
      <c r="C120" s="20">
        <v>4</v>
      </c>
      <c r="D120" s="20">
        <v>1</v>
      </c>
      <c r="E120" s="20">
        <v>44</v>
      </c>
      <c r="F120" s="20">
        <v>2</v>
      </c>
      <c r="G120" s="20">
        <v>2</v>
      </c>
      <c r="H120" s="20">
        <v>4</v>
      </c>
      <c r="I120" s="20">
        <v>21</v>
      </c>
      <c r="J120" s="20">
        <v>7</v>
      </c>
    </row>
    <row r="121" spans="1:10" x14ac:dyDescent="0.2">
      <c r="A121" s="21" t="s">
        <v>126</v>
      </c>
      <c r="B121" s="30">
        <v>100</v>
      </c>
      <c r="C121" s="30">
        <v>4.7058819999999999</v>
      </c>
      <c r="D121" s="30">
        <v>1.176471</v>
      </c>
      <c r="E121" s="30">
        <v>51.764705999999997</v>
      </c>
      <c r="F121" s="30">
        <v>2.3529409999999999</v>
      </c>
      <c r="G121" s="30">
        <v>2.3529409999999999</v>
      </c>
      <c r="H121" s="30">
        <v>4.7058819999999999</v>
      </c>
      <c r="I121" s="30">
        <v>24.705881999999999</v>
      </c>
      <c r="J121" s="30">
        <v>8.2352939999999997</v>
      </c>
    </row>
    <row r="122" spans="1:10" x14ac:dyDescent="0.2">
      <c r="A122" s="19" t="s">
        <v>135</v>
      </c>
      <c r="B122" s="20">
        <v>289</v>
      </c>
      <c r="C122" s="20">
        <v>15</v>
      </c>
      <c r="D122" s="20">
        <v>5</v>
      </c>
      <c r="E122" s="20">
        <v>193</v>
      </c>
      <c r="F122" s="20">
        <v>2</v>
      </c>
      <c r="G122" s="20">
        <v>6</v>
      </c>
      <c r="H122" s="20">
        <v>11</v>
      </c>
      <c r="I122" s="20">
        <v>28</v>
      </c>
      <c r="J122" s="20">
        <v>29</v>
      </c>
    </row>
    <row r="123" spans="1:10" x14ac:dyDescent="0.2">
      <c r="A123" s="21" t="s">
        <v>126</v>
      </c>
      <c r="B123" s="30">
        <v>100</v>
      </c>
      <c r="C123" s="30">
        <v>5.1903110000000003</v>
      </c>
      <c r="D123" s="30">
        <v>1.7301040000000001</v>
      </c>
      <c r="E123" s="30">
        <v>66.782006999999993</v>
      </c>
      <c r="F123" s="30">
        <v>0.69204200000000005</v>
      </c>
      <c r="G123" s="30">
        <v>2.0761250000000002</v>
      </c>
      <c r="H123" s="30">
        <v>3.8062279999999999</v>
      </c>
      <c r="I123" s="30">
        <v>9.6885809999999992</v>
      </c>
      <c r="J123" s="30">
        <v>10.034602</v>
      </c>
    </row>
    <row r="124" spans="1:10" x14ac:dyDescent="0.2">
      <c r="A124" s="19" t="s">
        <v>868</v>
      </c>
      <c r="B124" s="20">
        <v>30</v>
      </c>
      <c r="C124" s="20">
        <v>2</v>
      </c>
      <c r="D124" s="20">
        <v>4</v>
      </c>
      <c r="E124" s="20">
        <v>10</v>
      </c>
      <c r="F124" s="20">
        <v>0</v>
      </c>
      <c r="G124" s="20">
        <v>0</v>
      </c>
      <c r="H124" s="20">
        <v>3</v>
      </c>
      <c r="I124" s="20">
        <v>6</v>
      </c>
      <c r="J124" s="20">
        <v>5</v>
      </c>
    </row>
    <row r="125" spans="1:10" x14ac:dyDescent="0.2">
      <c r="A125" s="21" t="s">
        <v>126</v>
      </c>
      <c r="B125" s="30">
        <v>100</v>
      </c>
      <c r="C125" s="30">
        <v>6.6666670000000003</v>
      </c>
      <c r="D125" s="30">
        <v>13.333333</v>
      </c>
      <c r="E125" s="30">
        <v>33.333333000000003</v>
      </c>
      <c r="F125" s="30">
        <v>0</v>
      </c>
      <c r="G125" s="30">
        <v>0</v>
      </c>
      <c r="H125" s="30">
        <v>10</v>
      </c>
      <c r="I125" s="30">
        <v>20</v>
      </c>
      <c r="J125" s="30">
        <v>16.666667</v>
      </c>
    </row>
    <row r="126" spans="1:10" x14ac:dyDescent="0.2">
      <c r="A126" s="18" t="s">
        <v>869</v>
      </c>
      <c r="B126" s="18"/>
      <c r="C126" s="18"/>
      <c r="D126" s="18"/>
      <c r="E126" s="18"/>
      <c r="F126" s="18"/>
      <c r="G126" s="18"/>
      <c r="H126" s="18"/>
      <c r="I126" s="18"/>
      <c r="J126" s="18"/>
    </row>
    <row r="127" spans="1:10" x14ac:dyDescent="0.2">
      <c r="A127" s="19" t="s">
        <v>870</v>
      </c>
      <c r="B127" s="20">
        <v>366</v>
      </c>
      <c r="C127" s="20">
        <v>41</v>
      </c>
      <c r="D127" s="20">
        <v>10</v>
      </c>
      <c r="E127" s="20">
        <v>150</v>
      </c>
      <c r="F127" s="20">
        <v>9</v>
      </c>
      <c r="G127" s="20">
        <v>13</v>
      </c>
      <c r="H127" s="20">
        <v>19</v>
      </c>
      <c r="I127" s="20">
        <v>87</v>
      </c>
      <c r="J127" s="20">
        <v>37</v>
      </c>
    </row>
    <row r="128" spans="1:10" x14ac:dyDescent="0.2">
      <c r="A128" s="21" t="s">
        <v>126</v>
      </c>
      <c r="B128" s="30">
        <v>100</v>
      </c>
      <c r="C128" s="30">
        <v>11.202185999999999</v>
      </c>
      <c r="D128" s="30">
        <v>2.73224</v>
      </c>
      <c r="E128" s="30">
        <v>40.983606999999999</v>
      </c>
      <c r="F128" s="30">
        <v>2.4590160000000001</v>
      </c>
      <c r="G128" s="30">
        <v>3.5519129999999999</v>
      </c>
      <c r="H128" s="30">
        <v>5.1912570000000002</v>
      </c>
      <c r="I128" s="30">
        <v>23.770492000000001</v>
      </c>
      <c r="J128" s="30">
        <v>10.10929</v>
      </c>
    </row>
    <row r="129" spans="1:10" x14ac:dyDescent="0.2">
      <c r="A129" s="19" t="s">
        <v>871</v>
      </c>
      <c r="B129" s="20">
        <v>1212</v>
      </c>
      <c r="C129" s="20">
        <v>73</v>
      </c>
      <c r="D129" s="20">
        <v>579</v>
      </c>
      <c r="E129" s="20">
        <v>345</v>
      </c>
      <c r="F129" s="20">
        <v>5</v>
      </c>
      <c r="G129" s="20">
        <v>24</v>
      </c>
      <c r="H129" s="20">
        <v>8</v>
      </c>
      <c r="I129" s="20">
        <v>86</v>
      </c>
      <c r="J129" s="20">
        <v>92</v>
      </c>
    </row>
    <row r="130" spans="1:10" x14ac:dyDescent="0.2">
      <c r="A130" s="21" t="s">
        <v>126</v>
      </c>
      <c r="B130" s="30">
        <v>100</v>
      </c>
      <c r="C130" s="30">
        <v>6.0231019999999997</v>
      </c>
      <c r="D130" s="30">
        <v>47.772277000000003</v>
      </c>
      <c r="E130" s="30">
        <v>28.465347000000001</v>
      </c>
      <c r="F130" s="30">
        <v>0.41254099999999999</v>
      </c>
      <c r="G130" s="30">
        <v>1.9801979999999999</v>
      </c>
      <c r="H130" s="30">
        <v>0.66006600000000004</v>
      </c>
      <c r="I130" s="30">
        <v>7.0957100000000004</v>
      </c>
      <c r="J130" s="30">
        <v>7.5907590000000003</v>
      </c>
    </row>
    <row r="131" spans="1:10" x14ac:dyDescent="0.2">
      <c r="A131" s="19" t="s">
        <v>137</v>
      </c>
      <c r="B131" s="20">
        <v>112</v>
      </c>
      <c r="C131" s="20">
        <v>11</v>
      </c>
      <c r="D131" s="20">
        <v>42</v>
      </c>
      <c r="E131" s="20">
        <v>32</v>
      </c>
      <c r="F131" s="20">
        <v>1</v>
      </c>
      <c r="G131" s="20">
        <v>4</v>
      </c>
      <c r="H131" s="20">
        <v>1</v>
      </c>
      <c r="I131" s="20">
        <v>12</v>
      </c>
      <c r="J131" s="20">
        <v>9</v>
      </c>
    </row>
    <row r="132" spans="1:10" x14ac:dyDescent="0.2">
      <c r="A132" s="21" t="s">
        <v>126</v>
      </c>
      <c r="B132" s="30">
        <v>100</v>
      </c>
      <c r="C132" s="30">
        <v>9.8214290000000002</v>
      </c>
      <c r="D132" s="30">
        <v>37.5</v>
      </c>
      <c r="E132" s="30">
        <v>28.571428999999998</v>
      </c>
      <c r="F132" s="30">
        <v>0.89285700000000001</v>
      </c>
      <c r="G132" s="30">
        <v>3.5714290000000002</v>
      </c>
      <c r="H132" s="30">
        <v>0.89285700000000001</v>
      </c>
      <c r="I132" s="30">
        <v>10.714286</v>
      </c>
      <c r="J132" s="30">
        <v>8.0357140000000005</v>
      </c>
    </row>
    <row r="133" spans="1:10" x14ac:dyDescent="0.2">
      <c r="A133" s="19" t="s">
        <v>138</v>
      </c>
      <c r="B133" s="20">
        <v>673</v>
      </c>
      <c r="C133" s="20">
        <v>31</v>
      </c>
      <c r="D133" s="20">
        <v>204</v>
      </c>
      <c r="E133" s="20">
        <v>316</v>
      </c>
      <c r="F133" s="20">
        <v>2</v>
      </c>
      <c r="G133" s="20">
        <v>11</v>
      </c>
      <c r="H133" s="20">
        <v>13</v>
      </c>
      <c r="I133" s="20">
        <v>42</v>
      </c>
      <c r="J133" s="20">
        <v>54</v>
      </c>
    </row>
    <row r="134" spans="1:10" x14ac:dyDescent="0.2">
      <c r="A134" s="21" t="s">
        <v>126</v>
      </c>
      <c r="B134" s="30">
        <v>100</v>
      </c>
      <c r="C134" s="30">
        <v>4.6062409999999998</v>
      </c>
      <c r="D134" s="30">
        <v>30.312035999999999</v>
      </c>
      <c r="E134" s="30">
        <v>46.953938000000001</v>
      </c>
      <c r="F134" s="30">
        <v>0.29717700000000002</v>
      </c>
      <c r="G134" s="30">
        <v>1.6344730000000001</v>
      </c>
      <c r="H134" s="30">
        <v>1.9316489999999999</v>
      </c>
      <c r="I134" s="30">
        <v>6.2407130000000004</v>
      </c>
      <c r="J134" s="30">
        <v>8.0237739999999995</v>
      </c>
    </row>
    <row r="135" spans="1:10" x14ac:dyDescent="0.2">
      <c r="A135" s="19" t="s">
        <v>872</v>
      </c>
      <c r="B135" s="20">
        <v>75</v>
      </c>
      <c r="C135" s="20">
        <v>6</v>
      </c>
      <c r="D135" s="20">
        <v>13</v>
      </c>
      <c r="E135" s="20">
        <v>35</v>
      </c>
      <c r="F135" s="20">
        <v>2</v>
      </c>
      <c r="G135" s="20">
        <v>2</v>
      </c>
      <c r="H135" s="20">
        <v>3</v>
      </c>
      <c r="I135" s="20">
        <v>9</v>
      </c>
      <c r="J135" s="20">
        <v>5</v>
      </c>
    </row>
    <row r="136" spans="1:10" x14ac:dyDescent="0.2">
      <c r="A136" s="21" t="s">
        <v>126</v>
      </c>
      <c r="B136" s="30">
        <v>100</v>
      </c>
      <c r="C136" s="30">
        <v>8</v>
      </c>
      <c r="D136" s="30">
        <v>17.333333</v>
      </c>
      <c r="E136" s="30">
        <v>46.666666999999997</v>
      </c>
      <c r="F136" s="30">
        <v>2.6666669999999999</v>
      </c>
      <c r="G136" s="30">
        <v>2.6666669999999999</v>
      </c>
      <c r="H136" s="30">
        <v>4</v>
      </c>
      <c r="I136" s="30">
        <v>12</v>
      </c>
      <c r="J136" s="30">
        <v>6.6666670000000003</v>
      </c>
    </row>
    <row r="137" spans="1:10" x14ac:dyDescent="0.2">
      <c r="A137" s="19" t="s">
        <v>873</v>
      </c>
      <c r="B137" s="20">
        <v>178</v>
      </c>
      <c r="C137" s="20">
        <v>5</v>
      </c>
      <c r="D137" s="20">
        <v>54</v>
      </c>
      <c r="E137" s="20">
        <v>53</v>
      </c>
      <c r="F137" s="20">
        <v>0</v>
      </c>
      <c r="G137" s="20">
        <v>1</v>
      </c>
      <c r="H137" s="20">
        <v>9</v>
      </c>
      <c r="I137" s="20">
        <v>27</v>
      </c>
      <c r="J137" s="20">
        <v>29</v>
      </c>
    </row>
    <row r="138" spans="1:10" x14ac:dyDescent="0.2">
      <c r="A138" s="21" t="s">
        <v>126</v>
      </c>
      <c r="B138" s="30">
        <v>100</v>
      </c>
      <c r="C138" s="30">
        <v>2.808989</v>
      </c>
      <c r="D138" s="30">
        <v>30.337078999999999</v>
      </c>
      <c r="E138" s="30">
        <v>29.775281</v>
      </c>
      <c r="F138" s="30">
        <v>0</v>
      </c>
      <c r="G138" s="30">
        <v>0.56179800000000002</v>
      </c>
      <c r="H138" s="30">
        <v>5.0561800000000003</v>
      </c>
      <c r="I138" s="30">
        <v>15.168539000000001</v>
      </c>
      <c r="J138" s="30">
        <v>16.292134999999998</v>
      </c>
    </row>
    <row r="139" spans="1:10" x14ac:dyDescent="0.2">
      <c r="A139" s="19" t="s">
        <v>1441</v>
      </c>
      <c r="B139" s="20">
        <v>1644</v>
      </c>
      <c r="C139" s="20">
        <v>104</v>
      </c>
      <c r="D139" s="20">
        <v>637</v>
      </c>
      <c r="E139" s="20">
        <v>593</v>
      </c>
      <c r="F139" s="20">
        <v>8</v>
      </c>
      <c r="G139" s="20">
        <v>32</v>
      </c>
      <c r="H139" s="20">
        <v>23</v>
      </c>
      <c r="I139" s="20">
        <v>122</v>
      </c>
      <c r="J139" s="20">
        <v>125</v>
      </c>
    </row>
    <row r="140" spans="1:10" x14ac:dyDescent="0.2">
      <c r="A140" s="21" t="s">
        <v>126</v>
      </c>
      <c r="B140" s="30">
        <v>100</v>
      </c>
      <c r="C140" s="30">
        <v>6.3260339999999999</v>
      </c>
      <c r="D140" s="30">
        <v>38.746958999999997</v>
      </c>
      <c r="E140" s="30">
        <v>36.07056</v>
      </c>
      <c r="F140" s="30">
        <v>0.48661799999999999</v>
      </c>
      <c r="G140" s="30">
        <v>1.946472</v>
      </c>
      <c r="H140" s="30">
        <v>1.399027</v>
      </c>
      <c r="I140" s="30">
        <v>7.4209250000000004</v>
      </c>
      <c r="J140" s="30">
        <v>7.6034059999999997</v>
      </c>
    </row>
    <row r="141" spans="1:10" x14ac:dyDescent="0.2">
      <c r="A141" s="18" t="s">
        <v>874</v>
      </c>
      <c r="B141" s="18"/>
      <c r="C141" s="18"/>
      <c r="D141" s="18"/>
      <c r="E141" s="18"/>
      <c r="F141" s="18"/>
      <c r="G141" s="18"/>
      <c r="H141" s="18"/>
      <c r="I141" s="18"/>
      <c r="J141" s="18"/>
    </row>
    <row r="142" spans="1:10" x14ac:dyDescent="0.2">
      <c r="A142" s="21" t="s">
        <v>875</v>
      </c>
      <c r="B142" s="34">
        <v>366</v>
      </c>
      <c r="C142" s="34">
        <v>41</v>
      </c>
      <c r="D142" s="34">
        <v>10</v>
      </c>
      <c r="E142" s="34">
        <v>150</v>
      </c>
      <c r="F142" s="34">
        <v>9</v>
      </c>
      <c r="G142" s="34">
        <v>13</v>
      </c>
      <c r="H142" s="34">
        <v>19</v>
      </c>
      <c r="I142" s="34">
        <v>87</v>
      </c>
      <c r="J142" s="34">
        <v>37</v>
      </c>
    </row>
    <row r="143" spans="1:10" x14ac:dyDescent="0.2">
      <c r="A143" s="21" t="s">
        <v>126</v>
      </c>
      <c r="B143" s="30">
        <v>100</v>
      </c>
      <c r="C143" s="30">
        <v>11.202185999999999</v>
      </c>
      <c r="D143" s="30">
        <v>2.73224</v>
      </c>
      <c r="E143" s="30">
        <v>40.983606999999999</v>
      </c>
      <c r="F143" s="30">
        <v>2.4590160000000001</v>
      </c>
      <c r="G143" s="30">
        <v>3.5519129999999999</v>
      </c>
      <c r="H143" s="30">
        <v>5.1912570000000002</v>
      </c>
      <c r="I143" s="30">
        <v>23.770492000000001</v>
      </c>
      <c r="J143" s="30">
        <v>10.10929</v>
      </c>
    </row>
    <row r="144" spans="1:10" x14ac:dyDescent="0.2">
      <c r="A144" s="21" t="s">
        <v>876</v>
      </c>
      <c r="B144" s="34">
        <v>954</v>
      </c>
      <c r="C144" s="34">
        <v>71</v>
      </c>
      <c r="D144" s="34">
        <v>382</v>
      </c>
      <c r="E144" s="34">
        <v>318</v>
      </c>
      <c r="F144" s="34">
        <v>6</v>
      </c>
      <c r="G144" s="34">
        <v>19</v>
      </c>
      <c r="H144" s="34">
        <v>13</v>
      </c>
      <c r="I144" s="34">
        <v>77</v>
      </c>
      <c r="J144" s="34">
        <v>68</v>
      </c>
    </row>
    <row r="145" spans="1:10" x14ac:dyDescent="0.2">
      <c r="A145" s="21" t="s">
        <v>126</v>
      </c>
      <c r="B145" s="30">
        <v>100</v>
      </c>
      <c r="C145" s="30">
        <v>7.442348</v>
      </c>
      <c r="D145" s="30">
        <v>40.041929000000003</v>
      </c>
      <c r="E145" s="30">
        <v>33.333333000000003</v>
      </c>
      <c r="F145" s="30">
        <v>0.62893100000000002</v>
      </c>
      <c r="G145" s="30">
        <v>1.991614</v>
      </c>
      <c r="H145" s="30">
        <v>1.3626830000000001</v>
      </c>
      <c r="I145" s="30">
        <v>8.0712790000000005</v>
      </c>
      <c r="J145" s="30">
        <v>7.1278829999999997</v>
      </c>
    </row>
    <row r="146" spans="1:10" x14ac:dyDescent="0.2">
      <c r="A146" s="19" t="s">
        <v>877</v>
      </c>
      <c r="B146" s="20">
        <v>345</v>
      </c>
      <c r="C146" s="20">
        <v>13</v>
      </c>
      <c r="D146" s="20">
        <v>139</v>
      </c>
      <c r="E146" s="20">
        <v>131</v>
      </c>
      <c r="F146" s="20">
        <v>0</v>
      </c>
      <c r="G146" s="20">
        <v>8</v>
      </c>
      <c r="H146" s="20">
        <v>2</v>
      </c>
      <c r="I146" s="20">
        <v>23</v>
      </c>
      <c r="J146" s="20">
        <v>29</v>
      </c>
    </row>
    <row r="147" spans="1:10" x14ac:dyDescent="0.2">
      <c r="A147" s="21" t="s">
        <v>126</v>
      </c>
      <c r="B147" s="30">
        <v>100</v>
      </c>
      <c r="C147" s="30">
        <v>3.768116</v>
      </c>
      <c r="D147" s="30">
        <v>40.289855000000003</v>
      </c>
      <c r="E147" s="30">
        <v>37.971013999999997</v>
      </c>
      <c r="F147" s="30">
        <v>0</v>
      </c>
      <c r="G147" s="30">
        <v>2.3188409999999999</v>
      </c>
      <c r="H147" s="30">
        <v>0.57970999999999995</v>
      </c>
      <c r="I147" s="30">
        <v>6.6666670000000003</v>
      </c>
      <c r="J147" s="30">
        <v>8.4057969999999997</v>
      </c>
    </row>
    <row r="148" spans="1:10" x14ac:dyDescent="0.2">
      <c r="A148" s="19" t="s">
        <v>878</v>
      </c>
      <c r="B148" s="20">
        <v>141</v>
      </c>
      <c r="C148" s="20">
        <v>11</v>
      </c>
      <c r="D148" s="20">
        <v>48</v>
      </c>
      <c r="E148" s="20">
        <v>60</v>
      </c>
      <c r="F148" s="20">
        <v>2</v>
      </c>
      <c r="G148" s="20">
        <v>2</v>
      </c>
      <c r="H148" s="20">
        <v>2</v>
      </c>
      <c r="I148" s="20">
        <v>9</v>
      </c>
      <c r="J148" s="20">
        <v>7</v>
      </c>
    </row>
    <row r="149" spans="1:10" x14ac:dyDescent="0.2">
      <c r="A149" s="21" t="s">
        <v>126</v>
      </c>
      <c r="B149" s="30">
        <v>100</v>
      </c>
      <c r="C149" s="30">
        <v>7.801418</v>
      </c>
      <c r="D149" s="30">
        <v>34.042552999999998</v>
      </c>
      <c r="E149" s="30">
        <v>42.553190999999998</v>
      </c>
      <c r="F149" s="30">
        <v>1.4184399999999999</v>
      </c>
      <c r="G149" s="30">
        <v>1.4184399999999999</v>
      </c>
      <c r="H149" s="30">
        <v>1.4184399999999999</v>
      </c>
      <c r="I149" s="30">
        <v>6.3829789999999997</v>
      </c>
      <c r="J149" s="30">
        <v>4.9645390000000003</v>
      </c>
    </row>
    <row r="150" spans="1:10" x14ac:dyDescent="0.2">
      <c r="A150" s="19" t="s">
        <v>879</v>
      </c>
      <c r="B150" s="20">
        <v>56</v>
      </c>
      <c r="C150" s="20">
        <v>2</v>
      </c>
      <c r="D150" s="20">
        <v>17</v>
      </c>
      <c r="E150" s="20">
        <v>26</v>
      </c>
      <c r="F150" s="20">
        <v>0</v>
      </c>
      <c r="G150" s="20">
        <v>1</v>
      </c>
      <c r="H150" s="20">
        <v>2</v>
      </c>
      <c r="I150" s="20">
        <v>2</v>
      </c>
      <c r="J150" s="20">
        <v>6</v>
      </c>
    </row>
    <row r="151" spans="1:10" x14ac:dyDescent="0.2">
      <c r="A151" s="21" t="s">
        <v>126</v>
      </c>
      <c r="B151" s="30">
        <v>100</v>
      </c>
      <c r="C151" s="30">
        <v>3.5714290000000002</v>
      </c>
      <c r="D151" s="30">
        <v>30.357143000000001</v>
      </c>
      <c r="E151" s="30">
        <v>46.428570999999998</v>
      </c>
      <c r="F151" s="30">
        <v>0</v>
      </c>
      <c r="G151" s="30">
        <v>1.785714</v>
      </c>
      <c r="H151" s="30">
        <v>3.5714290000000002</v>
      </c>
      <c r="I151" s="30">
        <v>3.5714290000000002</v>
      </c>
      <c r="J151" s="30">
        <v>10.714286</v>
      </c>
    </row>
    <row r="152" spans="1:10" x14ac:dyDescent="0.2">
      <c r="A152" s="19" t="s">
        <v>880</v>
      </c>
      <c r="B152" s="20">
        <v>48</v>
      </c>
      <c r="C152" s="20">
        <v>3</v>
      </c>
      <c r="D152" s="20">
        <v>14</v>
      </c>
      <c r="E152" s="20">
        <v>22</v>
      </c>
      <c r="F152" s="20">
        <v>0</v>
      </c>
      <c r="G152" s="20">
        <v>1</v>
      </c>
      <c r="H152" s="20">
        <v>0</v>
      </c>
      <c r="I152" s="20">
        <v>4</v>
      </c>
      <c r="J152" s="20">
        <v>4</v>
      </c>
    </row>
    <row r="153" spans="1:10" x14ac:dyDescent="0.2">
      <c r="A153" s="21" t="s">
        <v>126</v>
      </c>
      <c r="B153" s="30">
        <v>100</v>
      </c>
      <c r="C153" s="30">
        <v>6.25</v>
      </c>
      <c r="D153" s="30">
        <v>29.166667</v>
      </c>
      <c r="E153" s="30">
        <v>45.833333000000003</v>
      </c>
      <c r="F153" s="30">
        <v>0</v>
      </c>
      <c r="G153" s="30">
        <v>2.0833330000000001</v>
      </c>
      <c r="H153" s="30">
        <v>0</v>
      </c>
      <c r="I153" s="30">
        <v>8.3333329999999997</v>
      </c>
      <c r="J153" s="30">
        <v>8.3333329999999997</v>
      </c>
    </row>
    <row r="154" spans="1:10" x14ac:dyDescent="0.2">
      <c r="A154" s="19" t="s">
        <v>881</v>
      </c>
      <c r="B154" s="20">
        <v>20</v>
      </c>
      <c r="C154" s="20">
        <v>1</v>
      </c>
      <c r="D154" s="20">
        <v>7</v>
      </c>
      <c r="E154" s="20">
        <v>8</v>
      </c>
      <c r="F154" s="20">
        <v>0</v>
      </c>
      <c r="G154" s="20">
        <v>0</v>
      </c>
      <c r="H154" s="20">
        <v>2</v>
      </c>
      <c r="I154" s="20">
        <v>1</v>
      </c>
      <c r="J154" s="20">
        <v>1</v>
      </c>
    </row>
    <row r="155" spans="1:10" x14ac:dyDescent="0.2">
      <c r="A155" s="21" t="s">
        <v>126</v>
      </c>
      <c r="B155" s="30">
        <v>100</v>
      </c>
      <c r="C155" s="30">
        <v>5</v>
      </c>
      <c r="D155" s="30">
        <v>35</v>
      </c>
      <c r="E155" s="30">
        <v>40</v>
      </c>
      <c r="F155" s="30">
        <v>0</v>
      </c>
      <c r="G155" s="30">
        <v>0</v>
      </c>
      <c r="H155" s="30">
        <v>10</v>
      </c>
      <c r="I155" s="30">
        <v>5</v>
      </c>
      <c r="J155" s="30">
        <v>5</v>
      </c>
    </row>
    <row r="156" spans="1:10" x14ac:dyDescent="0.2">
      <c r="A156" s="19" t="s">
        <v>882</v>
      </c>
      <c r="B156" s="20">
        <v>4</v>
      </c>
      <c r="C156" s="20">
        <v>0</v>
      </c>
      <c r="D156" s="20">
        <v>1</v>
      </c>
      <c r="E156" s="20">
        <v>1</v>
      </c>
      <c r="F156" s="20">
        <v>0</v>
      </c>
      <c r="G156" s="20">
        <v>0</v>
      </c>
      <c r="H156" s="20">
        <v>0</v>
      </c>
      <c r="I156" s="20">
        <v>1</v>
      </c>
      <c r="J156" s="20">
        <v>1</v>
      </c>
    </row>
    <row r="157" spans="1:10" x14ac:dyDescent="0.2">
      <c r="A157" s="21" t="s">
        <v>126</v>
      </c>
      <c r="B157" s="30">
        <v>100</v>
      </c>
      <c r="C157" s="30">
        <v>0</v>
      </c>
      <c r="D157" s="30">
        <v>25</v>
      </c>
      <c r="E157" s="30">
        <v>25</v>
      </c>
      <c r="F157" s="30">
        <v>0</v>
      </c>
      <c r="G157" s="30">
        <v>0</v>
      </c>
      <c r="H157" s="30">
        <v>0</v>
      </c>
      <c r="I157" s="30">
        <v>25</v>
      </c>
      <c r="J157" s="30">
        <v>25</v>
      </c>
    </row>
    <row r="158" spans="1:10" x14ac:dyDescent="0.2">
      <c r="A158" s="19" t="s">
        <v>883</v>
      </c>
      <c r="B158" s="20">
        <v>2</v>
      </c>
      <c r="C158" s="20">
        <v>0</v>
      </c>
      <c r="D158" s="20">
        <v>0</v>
      </c>
      <c r="E158" s="20">
        <v>2</v>
      </c>
      <c r="F158" s="20">
        <v>0</v>
      </c>
      <c r="G158" s="20">
        <v>0</v>
      </c>
      <c r="H158" s="20">
        <v>0</v>
      </c>
      <c r="I158" s="20">
        <v>0</v>
      </c>
      <c r="J158" s="20">
        <v>0</v>
      </c>
    </row>
    <row r="159" spans="1:10" x14ac:dyDescent="0.2">
      <c r="A159" s="21" t="s">
        <v>126</v>
      </c>
      <c r="B159" s="30">
        <v>100</v>
      </c>
      <c r="C159" s="30">
        <v>0</v>
      </c>
      <c r="D159" s="30">
        <v>0</v>
      </c>
      <c r="E159" s="30">
        <v>100</v>
      </c>
      <c r="F159" s="30">
        <v>0</v>
      </c>
      <c r="G159" s="30">
        <v>0</v>
      </c>
      <c r="H159" s="30">
        <v>0</v>
      </c>
      <c r="I159" s="30">
        <v>0</v>
      </c>
      <c r="J159" s="30">
        <v>0</v>
      </c>
    </row>
    <row r="160" spans="1:10" x14ac:dyDescent="0.2">
      <c r="A160" s="19" t="s">
        <v>884</v>
      </c>
      <c r="B160" s="20">
        <v>2</v>
      </c>
      <c r="C160" s="20">
        <v>0</v>
      </c>
      <c r="D160" s="20">
        <v>1</v>
      </c>
      <c r="E160" s="20">
        <v>1</v>
      </c>
      <c r="F160" s="20">
        <v>0</v>
      </c>
      <c r="G160" s="20">
        <v>0</v>
      </c>
      <c r="H160" s="20">
        <v>0</v>
      </c>
      <c r="I160" s="20">
        <v>0</v>
      </c>
      <c r="J160" s="20">
        <v>0</v>
      </c>
    </row>
    <row r="161" spans="1:10" x14ac:dyDescent="0.2">
      <c r="A161" s="21" t="s">
        <v>126</v>
      </c>
      <c r="B161" s="30">
        <v>100</v>
      </c>
      <c r="C161" s="30">
        <v>0</v>
      </c>
      <c r="D161" s="30">
        <v>50</v>
      </c>
      <c r="E161" s="30">
        <v>50</v>
      </c>
      <c r="F161" s="30">
        <v>0</v>
      </c>
      <c r="G161" s="30">
        <v>0</v>
      </c>
      <c r="H161" s="30">
        <v>0</v>
      </c>
      <c r="I161" s="30">
        <v>0</v>
      </c>
      <c r="J161" s="30">
        <v>0</v>
      </c>
    </row>
    <row r="162" spans="1:10" x14ac:dyDescent="0.2">
      <c r="A162" s="19" t="s">
        <v>873</v>
      </c>
      <c r="B162" s="20">
        <v>250</v>
      </c>
      <c r="C162" s="20">
        <v>8</v>
      </c>
      <c r="D162" s="20">
        <v>82</v>
      </c>
      <c r="E162" s="20">
        <v>77</v>
      </c>
      <c r="F162" s="20">
        <v>0</v>
      </c>
      <c r="G162" s="20">
        <v>2</v>
      </c>
      <c r="H162" s="20">
        <v>11</v>
      </c>
      <c r="I162" s="20">
        <v>32</v>
      </c>
      <c r="J162" s="20">
        <v>38</v>
      </c>
    </row>
    <row r="163" spans="1:10" x14ac:dyDescent="0.2">
      <c r="A163" s="21" t="s">
        <v>126</v>
      </c>
      <c r="B163" s="30">
        <v>100</v>
      </c>
      <c r="C163" s="30">
        <v>3.2</v>
      </c>
      <c r="D163" s="30">
        <v>32.799999999999997</v>
      </c>
      <c r="E163" s="30">
        <v>30.8</v>
      </c>
      <c r="F163" s="30">
        <v>0</v>
      </c>
      <c r="G163" s="30">
        <v>0.8</v>
      </c>
      <c r="H163" s="30">
        <v>4.4000000000000004</v>
      </c>
      <c r="I163" s="30">
        <v>12.8</v>
      </c>
      <c r="J163" s="30">
        <v>15.2</v>
      </c>
    </row>
    <row r="164" spans="1:10" x14ac:dyDescent="0.2">
      <c r="A164" s="18" t="s">
        <v>885</v>
      </c>
      <c r="B164" s="18"/>
      <c r="C164" s="18"/>
      <c r="D164" s="18"/>
      <c r="E164" s="18"/>
      <c r="F164" s="18"/>
      <c r="G164" s="18"/>
      <c r="H164" s="18"/>
      <c r="I164" s="18"/>
      <c r="J164" s="18"/>
    </row>
    <row r="165" spans="1:10" x14ac:dyDescent="0.2">
      <c r="A165" s="19" t="s">
        <v>886</v>
      </c>
      <c r="B165" s="20">
        <v>1712</v>
      </c>
      <c r="C165" s="20">
        <v>113</v>
      </c>
      <c r="D165" s="20">
        <v>594</v>
      </c>
      <c r="E165" s="20">
        <v>659</v>
      </c>
      <c r="F165" s="20">
        <v>6</v>
      </c>
      <c r="G165" s="20">
        <v>37</v>
      </c>
      <c r="H165" s="20">
        <v>23</v>
      </c>
      <c r="I165" s="20">
        <v>133</v>
      </c>
      <c r="J165" s="20">
        <v>147</v>
      </c>
    </row>
    <row r="166" spans="1:10" x14ac:dyDescent="0.2">
      <c r="A166" s="21" t="s">
        <v>126</v>
      </c>
      <c r="B166" s="30">
        <v>100</v>
      </c>
      <c r="C166" s="30">
        <v>6.6004670000000001</v>
      </c>
      <c r="D166" s="30">
        <v>34.696261999999997</v>
      </c>
      <c r="E166" s="30">
        <v>38.492991000000004</v>
      </c>
      <c r="F166" s="30">
        <v>0.35046699999999997</v>
      </c>
      <c r="G166" s="30">
        <v>2.1612149999999999</v>
      </c>
      <c r="H166" s="30">
        <v>1.343458</v>
      </c>
      <c r="I166" s="30">
        <v>7.7686919999999997</v>
      </c>
      <c r="J166" s="30">
        <v>8.586449</v>
      </c>
    </row>
    <row r="167" spans="1:10" x14ac:dyDescent="0.2">
      <c r="A167" s="19" t="s">
        <v>139</v>
      </c>
      <c r="B167" s="20">
        <v>76</v>
      </c>
      <c r="C167" s="20">
        <v>9</v>
      </c>
      <c r="D167" s="20">
        <v>30</v>
      </c>
      <c r="E167" s="20">
        <v>20</v>
      </c>
      <c r="F167" s="20">
        <v>2</v>
      </c>
      <c r="G167" s="20">
        <v>6</v>
      </c>
      <c r="H167" s="20">
        <v>1</v>
      </c>
      <c r="I167" s="20">
        <v>3</v>
      </c>
      <c r="J167" s="20">
        <v>5</v>
      </c>
    </row>
    <row r="168" spans="1:10" x14ac:dyDescent="0.2">
      <c r="A168" s="21" t="s">
        <v>126</v>
      </c>
      <c r="B168" s="30">
        <v>100</v>
      </c>
      <c r="C168" s="30">
        <v>11.842105</v>
      </c>
      <c r="D168" s="30">
        <v>39.473683999999999</v>
      </c>
      <c r="E168" s="30">
        <v>26.315788999999999</v>
      </c>
      <c r="F168" s="30">
        <v>2.6315789999999999</v>
      </c>
      <c r="G168" s="30">
        <v>7.8947370000000001</v>
      </c>
      <c r="H168" s="30">
        <v>1.3157890000000001</v>
      </c>
      <c r="I168" s="30">
        <v>3.947368</v>
      </c>
      <c r="J168" s="30">
        <v>6.5789470000000003</v>
      </c>
    </row>
    <row r="169" spans="1:10" x14ac:dyDescent="0.2">
      <c r="A169" s="19" t="s">
        <v>887</v>
      </c>
      <c r="B169" s="20">
        <v>59</v>
      </c>
      <c r="C169" s="20">
        <v>2</v>
      </c>
      <c r="D169" s="20">
        <v>15</v>
      </c>
      <c r="E169" s="20">
        <v>17</v>
      </c>
      <c r="F169" s="20">
        <v>1</v>
      </c>
      <c r="G169" s="20">
        <v>0</v>
      </c>
      <c r="H169" s="20">
        <v>8</v>
      </c>
      <c r="I169" s="20">
        <v>13</v>
      </c>
      <c r="J169" s="20">
        <v>3</v>
      </c>
    </row>
    <row r="170" spans="1:10" x14ac:dyDescent="0.2">
      <c r="A170" s="21" t="s">
        <v>126</v>
      </c>
      <c r="B170" s="30">
        <v>100</v>
      </c>
      <c r="C170" s="30">
        <v>3.389831</v>
      </c>
      <c r="D170" s="30">
        <v>25.423729000000002</v>
      </c>
      <c r="E170" s="30">
        <v>28.813559000000001</v>
      </c>
      <c r="F170" s="30">
        <v>1.6949149999999999</v>
      </c>
      <c r="G170" s="30">
        <v>0</v>
      </c>
      <c r="H170" s="30">
        <v>13.559322</v>
      </c>
      <c r="I170" s="30">
        <v>22.033898000000001</v>
      </c>
      <c r="J170" s="30">
        <v>5.084746</v>
      </c>
    </row>
    <row r="171" spans="1:10" x14ac:dyDescent="0.2">
      <c r="A171" s="19" t="s">
        <v>140</v>
      </c>
      <c r="B171" s="20">
        <v>194</v>
      </c>
      <c r="C171" s="20">
        <v>20</v>
      </c>
      <c r="D171" s="20">
        <v>27</v>
      </c>
      <c r="E171" s="20">
        <v>52</v>
      </c>
      <c r="F171" s="20">
        <v>6</v>
      </c>
      <c r="G171" s="20">
        <v>3</v>
      </c>
      <c r="H171" s="20">
        <v>12</v>
      </c>
      <c r="I171" s="20">
        <v>55</v>
      </c>
      <c r="J171" s="20">
        <v>19</v>
      </c>
    </row>
    <row r="172" spans="1:10" x14ac:dyDescent="0.2">
      <c r="A172" s="21" t="s">
        <v>126</v>
      </c>
      <c r="B172" s="30">
        <v>100</v>
      </c>
      <c r="C172" s="30">
        <v>10.309278000000001</v>
      </c>
      <c r="D172" s="30">
        <v>13.917526000000001</v>
      </c>
      <c r="E172" s="30">
        <v>26.804124000000002</v>
      </c>
      <c r="F172" s="30">
        <v>3.092784</v>
      </c>
      <c r="G172" s="30">
        <v>1.546392</v>
      </c>
      <c r="H172" s="30">
        <v>6.1855669999999998</v>
      </c>
      <c r="I172" s="30">
        <v>28.350515000000001</v>
      </c>
      <c r="J172" s="30">
        <v>9.7938139999999994</v>
      </c>
    </row>
    <row r="173" spans="1:10" x14ac:dyDescent="0.2">
      <c r="A173" s="19" t="s">
        <v>141</v>
      </c>
      <c r="B173" s="20">
        <v>16</v>
      </c>
      <c r="C173" s="20">
        <v>1</v>
      </c>
      <c r="D173" s="20">
        <v>1</v>
      </c>
      <c r="E173" s="20">
        <v>9</v>
      </c>
      <c r="F173" s="20">
        <v>1</v>
      </c>
      <c r="G173" s="20">
        <v>0</v>
      </c>
      <c r="H173" s="20">
        <v>0</v>
      </c>
      <c r="I173" s="20">
        <v>1</v>
      </c>
      <c r="J173" s="20">
        <v>3</v>
      </c>
    </row>
    <row r="174" spans="1:10" x14ac:dyDescent="0.2">
      <c r="A174" s="21" t="s">
        <v>126</v>
      </c>
      <c r="B174" s="30">
        <v>100</v>
      </c>
      <c r="C174" s="30">
        <v>6.25</v>
      </c>
      <c r="D174" s="30">
        <v>6.25</v>
      </c>
      <c r="E174" s="30">
        <v>56.25</v>
      </c>
      <c r="F174" s="30">
        <v>6.25</v>
      </c>
      <c r="G174" s="30">
        <v>0</v>
      </c>
      <c r="H174" s="30">
        <v>0</v>
      </c>
      <c r="I174" s="30">
        <v>6.25</v>
      </c>
      <c r="J174" s="30">
        <v>18.75</v>
      </c>
    </row>
    <row r="175" spans="1:10" x14ac:dyDescent="0.2">
      <c r="A175" s="19" t="s">
        <v>849</v>
      </c>
      <c r="B175" s="20">
        <v>46</v>
      </c>
      <c r="C175" s="20">
        <v>2</v>
      </c>
      <c r="D175" s="20">
        <v>9</v>
      </c>
      <c r="E175" s="20">
        <v>17</v>
      </c>
      <c r="F175" s="20">
        <v>1</v>
      </c>
      <c r="G175" s="20">
        <v>0</v>
      </c>
      <c r="H175" s="20">
        <v>3</v>
      </c>
      <c r="I175" s="20">
        <v>12</v>
      </c>
      <c r="J175" s="20">
        <v>2</v>
      </c>
    </row>
    <row r="176" spans="1:10" x14ac:dyDescent="0.2">
      <c r="A176" s="21" t="s">
        <v>126</v>
      </c>
      <c r="B176" s="30">
        <v>100</v>
      </c>
      <c r="C176" s="30">
        <v>4.3478260000000004</v>
      </c>
      <c r="D176" s="30">
        <v>19.565217000000001</v>
      </c>
      <c r="E176" s="30">
        <v>36.956522</v>
      </c>
      <c r="F176" s="30">
        <v>2.1739130000000002</v>
      </c>
      <c r="G176" s="30">
        <v>0</v>
      </c>
      <c r="H176" s="30">
        <v>6.5217390000000002</v>
      </c>
      <c r="I176" s="30">
        <v>26.086957000000002</v>
      </c>
      <c r="J176" s="30">
        <v>4.3478260000000004</v>
      </c>
    </row>
    <row r="177" spans="1:10" x14ac:dyDescent="0.2">
      <c r="A177" s="19" t="s">
        <v>873</v>
      </c>
      <c r="B177" s="20">
        <v>85</v>
      </c>
      <c r="C177" s="20">
        <v>3</v>
      </c>
      <c r="D177" s="20">
        <v>25</v>
      </c>
      <c r="E177" s="20">
        <v>22</v>
      </c>
      <c r="F177" s="20">
        <v>0</v>
      </c>
      <c r="G177" s="20">
        <v>0</v>
      </c>
      <c r="H177" s="20">
        <v>4</v>
      </c>
      <c r="I177" s="20">
        <v>19</v>
      </c>
      <c r="J177" s="20">
        <v>12</v>
      </c>
    </row>
    <row r="178" spans="1:10" x14ac:dyDescent="0.2">
      <c r="A178" s="21" t="s">
        <v>126</v>
      </c>
      <c r="B178" s="30">
        <v>100</v>
      </c>
      <c r="C178" s="30">
        <v>3.5294120000000002</v>
      </c>
      <c r="D178" s="30">
        <v>29.411764999999999</v>
      </c>
      <c r="E178" s="30">
        <v>25.882352999999998</v>
      </c>
      <c r="F178" s="30">
        <v>0</v>
      </c>
      <c r="G178" s="30">
        <v>0</v>
      </c>
      <c r="H178" s="30">
        <v>4.7058819999999999</v>
      </c>
      <c r="I178" s="30">
        <v>22.352941000000001</v>
      </c>
      <c r="J178" s="30">
        <v>14.117647</v>
      </c>
    </row>
    <row r="179" spans="1:10" x14ac:dyDescent="0.2">
      <c r="A179" s="18" t="s">
        <v>888</v>
      </c>
      <c r="B179" s="18"/>
      <c r="C179" s="18"/>
      <c r="D179" s="18"/>
      <c r="E179" s="18"/>
      <c r="F179" s="18"/>
      <c r="G179" s="18"/>
      <c r="H179" s="18"/>
      <c r="I179" s="18"/>
      <c r="J179" s="18"/>
    </row>
    <row r="180" spans="1:10" x14ac:dyDescent="0.2">
      <c r="A180" s="19" t="s">
        <v>889</v>
      </c>
      <c r="B180" s="20">
        <v>1212</v>
      </c>
      <c r="C180" s="20">
        <v>75</v>
      </c>
      <c r="D180" s="20">
        <v>440</v>
      </c>
      <c r="E180" s="20">
        <v>481</v>
      </c>
      <c r="F180" s="20">
        <v>4</v>
      </c>
      <c r="G180" s="20">
        <v>29</v>
      </c>
      <c r="H180" s="20">
        <v>14</v>
      </c>
      <c r="I180" s="20">
        <v>84</v>
      </c>
      <c r="J180" s="20">
        <v>85</v>
      </c>
    </row>
    <row r="181" spans="1:10" x14ac:dyDescent="0.2">
      <c r="A181" s="21" t="s">
        <v>126</v>
      </c>
      <c r="B181" s="30">
        <v>100</v>
      </c>
      <c r="C181" s="30">
        <v>6.1881190000000004</v>
      </c>
      <c r="D181" s="30">
        <v>36.303629999999998</v>
      </c>
      <c r="E181" s="30">
        <v>39.686469000000002</v>
      </c>
      <c r="F181" s="30">
        <v>0.33003300000000002</v>
      </c>
      <c r="G181" s="30">
        <v>2.3927390000000002</v>
      </c>
      <c r="H181" s="30">
        <v>1.155116</v>
      </c>
      <c r="I181" s="30">
        <v>6.9306929999999998</v>
      </c>
      <c r="J181" s="30">
        <v>7.0132009999999996</v>
      </c>
    </row>
    <row r="182" spans="1:10" x14ac:dyDescent="0.2">
      <c r="A182" s="19" t="s">
        <v>890</v>
      </c>
      <c r="B182" s="20">
        <v>24</v>
      </c>
      <c r="C182" s="20">
        <v>3</v>
      </c>
      <c r="D182" s="20">
        <v>13</v>
      </c>
      <c r="E182" s="20">
        <v>4</v>
      </c>
      <c r="F182" s="20">
        <v>0</v>
      </c>
      <c r="G182" s="20">
        <v>0</v>
      </c>
      <c r="H182" s="20">
        <v>0</v>
      </c>
      <c r="I182" s="20">
        <v>3</v>
      </c>
      <c r="J182" s="20">
        <v>1</v>
      </c>
    </row>
    <row r="183" spans="1:10" x14ac:dyDescent="0.2">
      <c r="A183" s="21" t="s">
        <v>126</v>
      </c>
      <c r="B183" s="30">
        <v>100</v>
      </c>
      <c r="C183" s="30">
        <v>12.5</v>
      </c>
      <c r="D183" s="30">
        <v>54.166666999999997</v>
      </c>
      <c r="E183" s="30">
        <v>16.666667</v>
      </c>
      <c r="F183" s="30">
        <v>0</v>
      </c>
      <c r="G183" s="30">
        <v>0</v>
      </c>
      <c r="H183" s="30">
        <v>0</v>
      </c>
      <c r="I183" s="30">
        <v>12.5</v>
      </c>
      <c r="J183" s="30">
        <v>4.1666670000000003</v>
      </c>
    </row>
    <row r="184" spans="1:10" x14ac:dyDescent="0.2">
      <c r="A184" s="19" t="s">
        <v>891</v>
      </c>
      <c r="B184" s="20">
        <v>76</v>
      </c>
      <c r="C184" s="20">
        <v>4</v>
      </c>
      <c r="D184" s="20">
        <v>31</v>
      </c>
      <c r="E184" s="20">
        <v>24</v>
      </c>
      <c r="F184" s="20">
        <v>0</v>
      </c>
      <c r="G184" s="20">
        <v>2</v>
      </c>
      <c r="H184" s="20">
        <v>1</v>
      </c>
      <c r="I184" s="20">
        <v>7</v>
      </c>
      <c r="J184" s="20">
        <v>7</v>
      </c>
    </row>
    <row r="185" spans="1:10" x14ac:dyDescent="0.2">
      <c r="A185" s="21" t="s">
        <v>126</v>
      </c>
      <c r="B185" s="30">
        <v>100</v>
      </c>
      <c r="C185" s="30">
        <v>5.2631579999999998</v>
      </c>
      <c r="D185" s="30">
        <v>40.789473999999998</v>
      </c>
      <c r="E185" s="30">
        <v>31.578946999999999</v>
      </c>
      <c r="F185" s="30">
        <v>0</v>
      </c>
      <c r="G185" s="30">
        <v>2.6315789999999999</v>
      </c>
      <c r="H185" s="30">
        <v>1.3157890000000001</v>
      </c>
      <c r="I185" s="30">
        <v>9.2105259999999998</v>
      </c>
      <c r="J185" s="30">
        <v>9.2105259999999998</v>
      </c>
    </row>
    <row r="186" spans="1:10" x14ac:dyDescent="0.2">
      <c r="A186" s="19" t="s">
        <v>892</v>
      </c>
      <c r="B186" s="20">
        <v>43</v>
      </c>
      <c r="C186" s="20">
        <v>3</v>
      </c>
      <c r="D186" s="20">
        <v>17</v>
      </c>
      <c r="E186" s="20">
        <v>13</v>
      </c>
      <c r="F186" s="20">
        <v>0</v>
      </c>
      <c r="G186" s="20">
        <v>0</v>
      </c>
      <c r="H186" s="20">
        <v>1</v>
      </c>
      <c r="I186" s="20">
        <v>4</v>
      </c>
      <c r="J186" s="20">
        <v>5</v>
      </c>
    </row>
    <row r="187" spans="1:10" x14ac:dyDescent="0.2">
      <c r="A187" s="21" t="s">
        <v>126</v>
      </c>
      <c r="B187" s="30">
        <v>100</v>
      </c>
      <c r="C187" s="30">
        <v>6.9767440000000001</v>
      </c>
      <c r="D187" s="30">
        <v>39.534883999999998</v>
      </c>
      <c r="E187" s="30">
        <v>30.232558000000001</v>
      </c>
      <c r="F187" s="30">
        <v>0</v>
      </c>
      <c r="G187" s="30">
        <v>0</v>
      </c>
      <c r="H187" s="30">
        <v>2.3255810000000001</v>
      </c>
      <c r="I187" s="30">
        <v>9.3023260000000008</v>
      </c>
      <c r="J187" s="30">
        <v>11.627907</v>
      </c>
    </row>
    <row r="188" spans="1:10" x14ac:dyDescent="0.2">
      <c r="A188" s="19" t="s">
        <v>893</v>
      </c>
      <c r="B188" s="20">
        <v>14</v>
      </c>
      <c r="C188" s="20">
        <v>1</v>
      </c>
      <c r="D188" s="20">
        <v>6</v>
      </c>
      <c r="E188" s="20">
        <v>2</v>
      </c>
      <c r="F188" s="20">
        <v>1</v>
      </c>
      <c r="G188" s="20">
        <v>2</v>
      </c>
      <c r="H188" s="20">
        <v>1</v>
      </c>
      <c r="I188" s="20">
        <v>1</v>
      </c>
      <c r="J188" s="20">
        <v>0</v>
      </c>
    </row>
    <row r="189" spans="1:10" x14ac:dyDescent="0.2">
      <c r="A189" s="21" t="s">
        <v>126</v>
      </c>
      <c r="B189" s="30">
        <v>100</v>
      </c>
      <c r="C189" s="30">
        <v>7.1428570000000002</v>
      </c>
      <c r="D189" s="30">
        <v>42.857143000000001</v>
      </c>
      <c r="E189" s="30">
        <v>14.285714</v>
      </c>
      <c r="F189" s="30">
        <v>7.1428570000000002</v>
      </c>
      <c r="G189" s="30">
        <v>14.285714</v>
      </c>
      <c r="H189" s="30">
        <v>7.1428570000000002</v>
      </c>
      <c r="I189" s="30">
        <v>7.1428570000000002</v>
      </c>
      <c r="J189" s="30">
        <v>0</v>
      </c>
    </row>
    <row r="190" spans="1:10" x14ac:dyDescent="0.2">
      <c r="A190" s="19" t="s">
        <v>894</v>
      </c>
      <c r="B190" s="20">
        <v>5</v>
      </c>
      <c r="C190" s="20">
        <v>1</v>
      </c>
      <c r="D190" s="20">
        <v>2</v>
      </c>
      <c r="E190" s="20">
        <v>0</v>
      </c>
      <c r="F190" s="20">
        <v>0</v>
      </c>
      <c r="G190" s="20">
        <v>0</v>
      </c>
      <c r="H190" s="20">
        <v>0</v>
      </c>
      <c r="I190" s="20">
        <v>1</v>
      </c>
      <c r="J190" s="20">
        <v>1</v>
      </c>
    </row>
    <row r="191" spans="1:10" x14ac:dyDescent="0.2">
      <c r="A191" s="21" t="s">
        <v>126</v>
      </c>
      <c r="B191" s="30">
        <v>100</v>
      </c>
      <c r="C191" s="30">
        <v>20</v>
      </c>
      <c r="D191" s="30">
        <v>40</v>
      </c>
      <c r="E191" s="30">
        <v>0</v>
      </c>
      <c r="F191" s="30">
        <v>0</v>
      </c>
      <c r="G191" s="30">
        <v>0</v>
      </c>
      <c r="H191" s="30">
        <v>0</v>
      </c>
      <c r="I191" s="30">
        <v>20</v>
      </c>
      <c r="J191" s="30">
        <v>20</v>
      </c>
    </row>
    <row r="192" spans="1:10" x14ac:dyDescent="0.2">
      <c r="A192" s="19" t="s">
        <v>873</v>
      </c>
      <c r="B192" s="20">
        <v>414</v>
      </c>
      <c r="C192" s="20">
        <v>35</v>
      </c>
      <c r="D192" s="20">
        <v>115</v>
      </c>
      <c r="E192" s="20">
        <v>155</v>
      </c>
      <c r="F192" s="20">
        <v>3</v>
      </c>
      <c r="G192" s="20">
        <v>10</v>
      </c>
      <c r="H192" s="20">
        <v>7</v>
      </c>
      <c r="I192" s="20">
        <v>36</v>
      </c>
      <c r="J192" s="20">
        <v>53</v>
      </c>
    </row>
    <row r="193" spans="1:10" x14ac:dyDescent="0.2">
      <c r="A193" s="21" t="s">
        <v>126</v>
      </c>
      <c r="B193" s="30">
        <v>100</v>
      </c>
      <c r="C193" s="30">
        <v>8.4541059999999995</v>
      </c>
      <c r="D193" s="30">
        <v>27.777778000000001</v>
      </c>
      <c r="E193" s="30">
        <v>37.439613999999999</v>
      </c>
      <c r="F193" s="30">
        <v>0.724638</v>
      </c>
      <c r="G193" s="30">
        <v>2.4154589999999998</v>
      </c>
      <c r="H193" s="30">
        <v>1.6908209999999999</v>
      </c>
      <c r="I193" s="30">
        <v>8.6956520000000008</v>
      </c>
      <c r="J193" s="30">
        <v>12.801932000000001</v>
      </c>
    </row>
    <row r="194" spans="1:10" x14ac:dyDescent="0.2">
      <c r="A194" s="18" t="s">
        <v>895</v>
      </c>
      <c r="B194" s="18"/>
      <c r="C194" s="18"/>
      <c r="D194" s="18"/>
      <c r="E194" s="18"/>
      <c r="F194" s="18"/>
      <c r="G194" s="18"/>
      <c r="H194" s="18"/>
      <c r="I194" s="18"/>
      <c r="J194" s="18"/>
    </row>
    <row r="195" spans="1:10" x14ac:dyDescent="0.2">
      <c r="A195" s="19" t="s">
        <v>889</v>
      </c>
      <c r="B195" s="20">
        <v>13</v>
      </c>
      <c r="C195" s="20">
        <v>0</v>
      </c>
      <c r="D195" s="20">
        <v>2</v>
      </c>
      <c r="E195" s="20">
        <v>3</v>
      </c>
      <c r="F195" s="20">
        <v>1</v>
      </c>
      <c r="G195" s="20">
        <v>0</v>
      </c>
      <c r="H195" s="20">
        <v>1</v>
      </c>
      <c r="I195" s="20">
        <v>5</v>
      </c>
      <c r="J195" s="20">
        <v>1</v>
      </c>
    </row>
    <row r="196" spans="1:10" x14ac:dyDescent="0.2">
      <c r="A196" s="21" t="s">
        <v>126</v>
      </c>
      <c r="B196" s="30">
        <v>100</v>
      </c>
      <c r="C196" s="30">
        <v>0</v>
      </c>
      <c r="D196" s="30">
        <v>15.384615</v>
      </c>
      <c r="E196" s="30">
        <v>23.076923000000001</v>
      </c>
      <c r="F196" s="30">
        <v>7.6923079999999997</v>
      </c>
      <c r="G196" s="30">
        <v>0</v>
      </c>
      <c r="H196" s="30">
        <v>7.6923079999999997</v>
      </c>
      <c r="I196" s="30">
        <v>38.461537999999997</v>
      </c>
      <c r="J196" s="30">
        <v>7.6923079999999997</v>
      </c>
    </row>
    <row r="197" spans="1:10" x14ac:dyDescent="0.2">
      <c r="A197" s="19" t="s">
        <v>890</v>
      </c>
      <c r="B197" s="20">
        <v>89</v>
      </c>
      <c r="C197" s="20">
        <v>7</v>
      </c>
      <c r="D197" s="20">
        <v>10</v>
      </c>
      <c r="E197" s="20">
        <v>25</v>
      </c>
      <c r="F197" s="20">
        <v>3</v>
      </c>
      <c r="G197" s="20">
        <v>0</v>
      </c>
      <c r="H197" s="20">
        <v>8</v>
      </c>
      <c r="I197" s="20">
        <v>28</v>
      </c>
      <c r="J197" s="20">
        <v>8</v>
      </c>
    </row>
    <row r="198" spans="1:10" x14ac:dyDescent="0.2">
      <c r="A198" s="21" t="s">
        <v>126</v>
      </c>
      <c r="B198" s="30">
        <v>100</v>
      </c>
      <c r="C198" s="30">
        <v>7.8651689999999999</v>
      </c>
      <c r="D198" s="30">
        <v>11.235955000000001</v>
      </c>
      <c r="E198" s="30">
        <v>28.089887999999998</v>
      </c>
      <c r="F198" s="30">
        <v>3.370787</v>
      </c>
      <c r="G198" s="30">
        <v>0</v>
      </c>
      <c r="H198" s="30">
        <v>8.9887639999999998</v>
      </c>
      <c r="I198" s="30">
        <v>31.460674000000001</v>
      </c>
      <c r="J198" s="30">
        <v>8.9887639999999998</v>
      </c>
    </row>
    <row r="199" spans="1:10" x14ac:dyDescent="0.2">
      <c r="A199" s="19" t="s">
        <v>891</v>
      </c>
      <c r="B199" s="20">
        <v>143</v>
      </c>
      <c r="C199" s="20">
        <v>12</v>
      </c>
      <c r="D199" s="20">
        <v>28</v>
      </c>
      <c r="E199" s="20">
        <v>40</v>
      </c>
      <c r="F199" s="20">
        <v>4</v>
      </c>
      <c r="G199" s="20">
        <v>1</v>
      </c>
      <c r="H199" s="20">
        <v>10</v>
      </c>
      <c r="I199" s="20">
        <v>34</v>
      </c>
      <c r="J199" s="20">
        <v>14</v>
      </c>
    </row>
    <row r="200" spans="1:10" x14ac:dyDescent="0.2">
      <c r="A200" s="21" t="s">
        <v>126</v>
      </c>
      <c r="B200" s="30">
        <v>100</v>
      </c>
      <c r="C200" s="30">
        <v>8.3916079999999997</v>
      </c>
      <c r="D200" s="30">
        <v>19.58042</v>
      </c>
      <c r="E200" s="30">
        <v>27.972028000000002</v>
      </c>
      <c r="F200" s="30">
        <v>2.7972030000000001</v>
      </c>
      <c r="G200" s="30">
        <v>0.69930099999999995</v>
      </c>
      <c r="H200" s="30">
        <v>6.9930070000000004</v>
      </c>
      <c r="I200" s="30">
        <v>23.776223999999999</v>
      </c>
      <c r="J200" s="30">
        <v>9.7902100000000001</v>
      </c>
    </row>
    <row r="201" spans="1:10" ht="11.15" customHeight="1" x14ac:dyDescent="0.2">
      <c r="A201" s="19" t="s">
        <v>892</v>
      </c>
      <c r="B201" s="20">
        <v>27</v>
      </c>
      <c r="C201" s="20">
        <v>1</v>
      </c>
      <c r="D201" s="20">
        <v>4</v>
      </c>
      <c r="E201" s="20">
        <v>15</v>
      </c>
      <c r="F201" s="20">
        <v>0</v>
      </c>
      <c r="G201" s="20">
        <v>2</v>
      </c>
      <c r="H201" s="20">
        <v>0</v>
      </c>
      <c r="I201" s="20">
        <v>3</v>
      </c>
      <c r="J201" s="20">
        <v>2</v>
      </c>
    </row>
    <row r="202" spans="1:10" ht="11.15" customHeight="1" x14ac:dyDescent="0.2">
      <c r="A202" s="21" t="s">
        <v>126</v>
      </c>
      <c r="B202" s="30">
        <v>100</v>
      </c>
      <c r="C202" s="30">
        <v>3.7037040000000001</v>
      </c>
      <c r="D202" s="30">
        <v>14.814814999999999</v>
      </c>
      <c r="E202" s="30">
        <v>55.555556000000003</v>
      </c>
      <c r="F202" s="30">
        <v>0</v>
      </c>
      <c r="G202" s="30">
        <v>7.4074070000000001</v>
      </c>
      <c r="H202" s="30">
        <v>0</v>
      </c>
      <c r="I202" s="30">
        <v>11.111110999999999</v>
      </c>
      <c r="J202" s="30">
        <v>7.4074070000000001</v>
      </c>
    </row>
    <row r="203" spans="1:10" ht="11.15" customHeight="1" x14ac:dyDescent="0.2">
      <c r="A203" s="19" t="s">
        <v>893</v>
      </c>
      <c r="B203" s="20">
        <v>5</v>
      </c>
      <c r="C203" s="20">
        <v>1</v>
      </c>
      <c r="D203" s="20">
        <v>1</v>
      </c>
      <c r="E203" s="20">
        <v>2</v>
      </c>
      <c r="F203" s="20">
        <v>0</v>
      </c>
      <c r="G203" s="20">
        <v>0</v>
      </c>
      <c r="H203" s="20">
        <v>0</v>
      </c>
      <c r="I203" s="20">
        <v>0</v>
      </c>
      <c r="J203" s="20">
        <v>1</v>
      </c>
    </row>
    <row r="204" spans="1:10" ht="11.15" customHeight="1" x14ac:dyDescent="0.2">
      <c r="A204" s="21" t="s">
        <v>126</v>
      </c>
      <c r="B204" s="30">
        <v>100</v>
      </c>
      <c r="C204" s="30">
        <v>20</v>
      </c>
      <c r="D204" s="30">
        <v>20</v>
      </c>
      <c r="E204" s="30">
        <v>40</v>
      </c>
      <c r="F204" s="30">
        <v>0</v>
      </c>
      <c r="G204" s="30">
        <v>0</v>
      </c>
      <c r="H204" s="30">
        <v>0</v>
      </c>
      <c r="I204" s="30">
        <v>0</v>
      </c>
      <c r="J204" s="30">
        <v>20</v>
      </c>
    </row>
    <row r="205" spans="1:10" ht="11.15" customHeight="1" x14ac:dyDescent="0.2">
      <c r="A205" s="19" t="s">
        <v>894</v>
      </c>
      <c r="B205" s="20">
        <v>10</v>
      </c>
      <c r="C205" s="20">
        <v>2</v>
      </c>
      <c r="D205" s="20">
        <v>3</v>
      </c>
      <c r="E205" s="20">
        <v>1</v>
      </c>
      <c r="F205" s="20">
        <v>0</v>
      </c>
      <c r="G205" s="20">
        <v>0</v>
      </c>
      <c r="H205" s="20">
        <v>0</v>
      </c>
      <c r="I205" s="20">
        <v>3</v>
      </c>
      <c r="J205" s="20">
        <v>1</v>
      </c>
    </row>
    <row r="206" spans="1:10" ht="11.15" customHeight="1" x14ac:dyDescent="0.2">
      <c r="A206" s="21" t="s">
        <v>126</v>
      </c>
      <c r="B206" s="30">
        <v>100</v>
      </c>
      <c r="C206" s="30">
        <v>20</v>
      </c>
      <c r="D206" s="30">
        <v>30</v>
      </c>
      <c r="E206" s="30">
        <v>10</v>
      </c>
      <c r="F206" s="30">
        <v>0</v>
      </c>
      <c r="G206" s="30">
        <v>0</v>
      </c>
      <c r="H206" s="30">
        <v>0</v>
      </c>
      <c r="I206" s="30">
        <v>30</v>
      </c>
      <c r="J206" s="30">
        <v>10</v>
      </c>
    </row>
    <row r="207" spans="1:10" ht="11.15" customHeight="1" x14ac:dyDescent="0.2">
      <c r="A207" s="19" t="s">
        <v>873</v>
      </c>
      <c r="B207" s="20">
        <v>28</v>
      </c>
      <c r="C207" s="20">
        <v>2</v>
      </c>
      <c r="D207" s="20">
        <v>4</v>
      </c>
      <c r="E207" s="20">
        <v>9</v>
      </c>
      <c r="F207" s="20">
        <v>1</v>
      </c>
      <c r="G207" s="20">
        <v>0</v>
      </c>
      <c r="H207" s="20">
        <v>4</v>
      </c>
      <c r="I207" s="20">
        <v>8</v>
      </c>
      <c r="J207" s="20">
        <v>0</v>
      </c>
    </row>
    <row r="208" spans="1:10" ht="11.15" customHeight="1" x14ac:dyDescent="0.2">
      <c r="A208" s="21" t="s">
        <v>126</v>
      </c>
      <c r="B208" s="30">
        <v>100</v>
      </c>
      <c r="C208" s="30">
        <v>7.1428570000000002</v>
      </c>
      <c r="D208" s="30">
        <v>14.285714</v>
      </c>
      <c r="E208" s="30">
        <v>32.142856999999999</v>
      </c>
      <c r="F208" s="30">
        <v>3.5714290000000002</v>
      </c>
      <c r="G208" s="30">
        <v>0</v>
      </c>
      <c r="H208" s="30">
        <v>14.285714</v>
      </c>
      <c r="I208" s="30">
        <v>28.571428999999998</v>
      </c>
      <c r="J208" s="30">
        <v>0</v>
      </c>
    </row>
    <row r="209" spans="1:10" ht="11.15" customHeight="1" x14ac:dyDescent="0.2">
      <c r="A209" s="18" t="s">
        <v>142</v>
      </c>
      <c r="B209" s="18"/>
      <c r="C209" s="18"/>
      <c r="D209" s="18"/>
      <c r="E209" s="18"/>
      <c r="F209" s="18"/>
      <c r="G209" s="18"/>
      <c r="H209" s="18"/>
      <c r="I209" s="18"/>
      <c r="J209" s="18"/>
    </row>
    <row r="210" spans="1:10" ht="11.15" customHeight="1" x14ac:dyDescent="0.2">
      <c r="A210" s="19" t="s">
        <v>896</v>
      </c>
      <c r="B210" s="20">
        <v>90</v>
      </c>
      <c r="C210" s="20">
        <v>11</v>
      </c>
      <c r="D210" s="20">
        <v>34</v>
      </c>
      <c r="E210" s="20">
        <v>26</v>
      </c>
      <c r="F210" s="20">
        <v>0</v>
      </c>
      <c r="G210" s="20">
        <v>7</v>
      </c>
      <c r="H210" s="20">
        <v>0</v>
      </c>
      <c r="I210" s="20">
        <v>5</v>
      </c>
      <c r="J210" s="20">
        <v>7</v>
      </c>
    </row>
    <row r="211" spans="1:10" ht="11.15" customHeight="1" x14ac:dyDescent="0.2">
      <c r="A211" s="21" t="s">
        <v>126</v>
      </c>
      <c r="B211" s="30">
        <v>100</v>
      </c>
      <c r="C211" s="30">
        <v>12.222222</v>
      </c>
      <c r="D211" s="30">
        <v>37.777777999999998</v>
      </c>
      <c r="E211" s="30">
        <v>28.888888999999999</v>
      </c>
      <c r="F211" s="30">
        <v>0</v>
      </c>
      <c r="G211" s="30">
        <v>7.7777779999999996</v>
      </c>
      <c r="H211" s="30">
        <v>0</v>
      </c>
      <c r="I211" s="30">
        <v>5.5555560000000002</v>
      </c>
      <c r="J211" s="30">
        <v>7.7777779999999996</v>
      </c>
    </row>
    <row r="212" spans="1:10" ht="11.15" customHeight="1" x14ac:dyDescent="0.2">
      <c r="A212" s="19" t="s">
        <v>897</v>
      </c>
      <c r="B212" s="20">
        <v>307</v>
      </c>
      <c r="C212" s="20">
        <v>20</v>
      </c>
      <c r="D212" s="20">
        <v>115</v>
      </c>
      <c r="E212" s="20">
        <v>109</v>
      </c>
      <c r="F212" s="20">
        <v>4</v>
      </c>
      <c r="G212" s="20">
        <v>10</v>
      </c>
      <c r="H212" s="20">
        <v>4</v>
      </c>
      <c r="I212" s="20">
        <v>29</v>
      </c>
      <c r="J212" s="20">
        <v>16</v>
      </c>
    </row>
    <row r="213" spans="1:10" ht="11.15" customHeight="1" x14ac:dyDescent="0.2">
      <c r="A213" s="21" t="s">
        <v>126</v>
      </c>
      <c r="B213" s="30">
        <v>100</v>
      </c>
      <c r="C213" s="30">
        <v>6.5146579999999998</v>
      </c>
      <c r="D213" s="30">
        <v>37.459282999999999</v>
      </c>
      <c r="E213" s="30">
        <v>35.504885999999999</v>
      </c>
      <c r="F213" s="30">
        <v>1.302932</v>
      </c>
      <c r="G213" s="30">
        <v>3.2573289999999999</v>
      </c>
      <c r="H213" s="30">
        <v>1.302932</v>
      </c>
      <c r="I213" s="30">
        <v>9.4462539999999997</v>
      </c>
      <c r="J213" s="30">
        <v>5.2117259999999996</v>
      </c>
    </row>
    <row r="214" spans="1:10" ht="11.15" customHeight="1" x14ac:dyDescent="0.2">
      <c r="A214" s="19" t="s">
        <v>898</v>
      </c>
      <c r="B214" s="20">
        <v>392</v>
      </c>
      <c r="C214" s="20">
        <v>24</v>
      </c>
      <c r="D214" s="20">
        <v>149</v>
      </c>
      <c r="E214" s="20">
        <v>138</v>
      </c>
      <c r="F214" s="20">
        <v>6</v>
      </c>
      <c r="G214" s="20">
        <v>10</v>
      </c>
      <c r="H214" s="20">
        <v>5</v>
      </c>
      <c r="I214" s="20">
        <v>32</v>
      </c>
      <c r="J214" s="20">
        <v>28</v>
      </c>
    </row>
    <row r="215" spans="1:10" ht="11.15" customHeight="1" x14ac:dyDescent="0.2">
      <c r="A215" s="21" t="s">
        <v>126</v>
      </c>
      <c r="B215" s="30">
        <v>100</v>
      </c>
      <c r="C215" s="30">
        <v>6.1224489999999996</v>
      </c>
      <c r="D215" s="30">
        <v>38.010204000000002</v>
      </c>
      <c r="E215" s="30">
        <v>35.204082</v>
      </c>
      <c r="F215" s="30">
        <v>1.5306120000000001</v>
      </c>
      <c r="G215" s="30">
        <v>2.5510199999999998</v>
      </c>
      <c r="H215" s="30">
        <v>1.2755099999999999</v>
      </c>
      <c r="I215" s="30">
        <v>8.1632650000000009</v>
      </c>
      <c r="J215" s="30">
        <v>7.1428570000000002</v>
      </c>
    </row>
    <row r="216" spans="1:10" ht="11.15" customHeight="1" x14ac:dyDescent="0.2">
      <c r="A216" s="19" t="s">
        <v>899</v>
      </c>
      <c r="B216" s="20">
        <v>379</v>
      </c>
      <c r="C216" s="20">
        <v>20</v>
      </c>
      <c r="D216" s="20">
        <v>137</v>
      </c>
      <c r="E216" s="20">
        <v>129</v>
      </c>
      <c r="F216" s="20">
        <v>1</v>
      </c>
      <c r="G216" s="20">
        <v>5</v>
      </c>
      <c r="H216" s="20">
        <v>8</v>
      </c>
      <c r="I216" s="20">
        <v>39</v>
      </c>
      <c r="J216" s="20">
        <v>40</v>
      </c>
    </row>
    <row r="217" spans="1:10" ht="11.15" customHeight="1" x14ac:dyDescent="0.2">
      <c r="A217" s="21" t="s">
        <v>126</v>
      </c>
      <c r="B217" s="30">
        <v>100</v>
      </c>
      <c r="C217" s="30">
        <v>5.2770450000000002</v>
      </c>
      <c r="D217" s="30">
        <v>36.147756999999999</v>
      </c>
      <c r="E217" s="30">
        <v>34.036938999999997</v>
      </c>
      <c r="F217" s="30">
        <v>0.26385199999999998</v>
      </c>
      <c r="G217" s="30">
        <v>1.319261</v>
      </c>
      <c r="H217" s="30">
        <v>2.1108180000000001</v>
      </c>
      <c r="I217" s="30">
        <v>10.290236999999999</v>
      </c>
      <c r="J217" s="30">
        <v>10.55409</v>
      </c>
    </row>
    <row r="218" spans="1:10" ht="11.15" customHeight="1" x14ac:dyDescent="0.2">
      <c r="A218" s="19" t="s">
        <v>900</v>
      </c>
      <c r="B218" s="20">
        <v>951</v>
      </c>
      <c r="C218" s="20">
        <v>72</v>
      </c>
      <c r="D218" s="20">
        <v>245</v>
      </c>
      <c r="E218" s="20">
        <v>374</v>
      </c>
      <c r="F218" s="20">
        <v>6</v>
      </c>
      <c r="G218" s="20">
        <v>14</v>
      </c>
      <c r="H218" s="20">
        <v>30</v>
      </c>
      <c r="I218" s="20">
        <v>117</v>
      </c>
      <c r="J218" s="20">
        <v>93</v>
      </c>
    </row>
    <row r="219" spans="1:10" ht="11.15" customHeight="1" x14ac:dyDescent="0.2">
      <c r="A219" s="21" t="s">
        <v>126</v>
      </c>
      <c r="B219" s="30">
        <v>100</v>
      </c>
      <c r="C219" s="30">
        <v>7.5709780000000002</v>
      </c>
      <c r="D219" s="30">
        <v>25.762354999999999</v>
      </c>
      <c r="E219" s="30">
        <v>39.327024000000002</v>
      </c>
      <c r="F219" s="30">
        <v>0.630915</v>
      </c>
      <c r="G219" s="30">
        <v>1.472135</v>
      </c>
      <c r="H219" s="30">
        <v>3.1545740000000002</v>
      </c>
      <c r="I219" s="30">
        <v>12.302839000000001</v>
      </c>
      <c r="J219" s="30">
        <v>9.7791800000000002</v>
      </c>
    </row>
    <row r="220" spans="1:10" ht="11.15" customHeight="1" x14ac:dyDescent="0.2">
      <c r="A220" s="19" t="s">
        <v>873</v>
      </c>
      <c r="B220" s="20">
        <v>69</v>
      </c>
      <c r="C220" s="20">
        <v>3</v>
      </c>
      <c r="D220" s="20">
        <v>21</v>
      </c>
      <c r="E220" s="20">
        <v>20</v>
      </c>
      <c r="F220" s="20">
        <v>0</v>
      </c>
      <c r="G220" s="20">
        <v>0</v>
      </c>
      <c r="H220" s="20">
        <v>4</v>
      </c>
      <c r="I220" s="20">
        <v>14</v>
      </c>
      <c r="J220" s="20">
        <v>7</v>
      </c>
    </row>
    <row r="221" spans="1:10" ht="11.15" customHeight="1" x14ac:dyDescent="0.2">
      <c r="A221" s="21" t="s">
        <v>126</v>
      </c>
      <c r="B221" s="30">
        <v>100</v>
      </c>
      <c r="C221" s="30">
        <v>4.3478260000000004</v>
      </c>
      <c r="D221" s="30">
        <v>30.434782999999999</v>
      </c>
      <c r="E221" s="30">
        <v>28.985506999999998</v>
      </c>
      <c r="F221" s="30">
        <v>0</v>
      </c>
      <c r="G221" s="30">
        <v>0</v>
      </c>
      <c r="H221" s="30">
        <v>5.7971009999999996</v>
      </c>
      <c r="I221" s="30">
        <v>20.289854999999999</v>
      </c>
      <c r="J221" s="30">
        <v>10.144928</v>
      </c>
    </row>
    <row r="222" spans="1:10" ht="11.15" customHeight="1" x14ac:dyDescent="0.2">
      <c r="A222" s="18" t="s">
        <v>143</v>
      </c>
      <c r="B222" s="18"/>
      <c r="C222" s="18"/>
      <c r="D222" s="18"/>
      <c r="E222" s="18"/>
      <c r="F222" s="18"/>
      <c r="G222" s="18"/>
      <c r="H222" s="18"/>
      <c r="I222" s="18"/>
      <c r="J222" s="18"/>
    </row>
    <row r="223" spans="1:10" ht="11.15" customHeight="1" x14ac:dyDescent="0.2">
      <c r="A223" s="21" t="s">
        <v>901</v>
      </c>
      <c r="B223" s="21"/>
      <c r="C223" s="21"/>
      <c r="D223" s="21"/>
      <c r="E223" s="21"/>
      <c r="F223" s="21"/>
      <c r="G223" s="21"/>
      <c r="H223" s="21"/>
      <c r="I223" s="21"/>
      <c r="J223" s="21"/>
    </row>
    <row r="224" spans="1:10" ht="11.15" customHeight="1" x14ac:dyDescent="0.2">
      <c r="A224" s="19" t="s">
        <v>902</v>
      </c>
      <c r="B224" s="20">
        <v>546</v>
      </c>
      <c r="C224" s="20">
        <v>44</v>
      </c>
      <c r="D224" s="20">
        <v>189</v>
      </c>
      <c r="E224" s="20">
        <v>197</v>
      </c>
      <c r="F224" s="20">
        <v>5</v>
      </c>
      <c r="G224" s="20">
        <v>15</v>
      </c>
      <c r="H224" s="20">
        <v>9</v>
      </c>
      <c r="I224" s="20">
        <v>50</v>
      </c>
      <c r="J224" s="20">
        <v>37</v>
      </c>
    </row>
    <row r="225" spans="1:10" ht="11.15" customHeight="1" x14ac:dyDescent="0.2">
      <c r="A225" s="21" t="s">
        <v>126</v>
      </c>
      <c r="B225" s="30">
        <v>100</v>
      </c>
      <c r="C225" s="30">
        <v>8.0586079999999995</v>
      </c>
      <c r="D225" s="30">
        <v>34.615385000000003</v>
      </c>
      <c r="E225" s="30">
        <v>36.080585999999997</v>
      </c>
      <c r="F225" s="30">
        <v>0.91575099999999998</v>
      </c>
      <c r="G225" s="30">
        <v>2.7472530000000002</v>
      </c>
      <c r="H225" s="30">
        <v>1.648352</v>
      </c>
      <c r="I225" s="30">
        <v>9.1575089999999992</v>
      </c>
      <c r="J225" s="30">
        <v>6.7765570000000004</v>
      </c>
    </row>
    <row r="226" spans="1:10" ht="11.15" customHeight="1" x14ac:dyDescent="0.2">
      <c r="A226" s="19" t="s">
        <v>903</v>
      </c>
      <c r="B226" s="20">
        <v>531</v>
      </c>
      <c r="C226" s="20">
        <v>39</v>
      </c>
      <c r="D226" s="20">
        <v>201</v>
      </c>
      <c r="E226" s="20">
        <v>191</v>
      </c>
      <c r="F226" s="20">
        <v>4</v>
      </c>
      <c r="G226" s="20">
        <v>13</v>
      </c>
      <c r="H226" s="20">
        <v>8</v>
      </c>
      <c r="I226" s="20">
        <v>38</v>
      </c>
      <c r="J226" s="20">
        <v>37</v>
      </c>
    </row>
    <row r="227" spans="1:10" ht="11.15" customHeight="1" x14ac:dyDescent="0.2">
      <c r="A227" s="21" t="s">
        <v>126</v>
      </c>
      <c r="B227" s="30">
        <v>100</v>
      </c>
      <c r="C227" s="30">
        <v>7.344633</v>
      </c>
      <c r="D227" s="30">
        <v>37.853107000000001</v>
      </c>
      <c r="E227" s="30">
        <v>35.969867999999998</v>
      </c>
      <c r="F227" s="30">
        <v>0.75329599999999997</v>
      </c>
      <c r="G227" s="30">
        <v>2.4482110000000001</v>
      </c>
      <c r="H227" s="30">
        <v>1.506591</v>
      </c>
      <c r="I227" s="30">
        <v>7.1563090000000003</v>
      </c>
      <c r="J227" s="30">
        <v>6.9679849999999997</v>
      </c>
    </row>
    <row r="228" spans="1:10" ht="11.15" customHeight="1" x14ac:dyDescent="0.2">
      <c r="A228" s="19" t="s">
        <v>904</v>
      </c>
      <c r="B228" s="20">
        <v>205</v>
      </c>
      <c r="C228" s="20">
        <v>7</v>
      </c>
      <c r="D228" s="20">
        <v>80</v>
      </c>
      <c r="E228" s="20">
        <v>66</v>
      </c>
      <c r="F228" s="20">
        <v>1</v>
      </c>
      <c r="G228" s="20">
        <v>5</v>
      </c>
      <c r="H228" s="20">
        <v>6</v>
      </c>
      <c r="I228" s="20">
        <v>20</v>
      </c>
      <c r="J228" s="20">
        <v>20</v>
      </c>
    </row>
    <row r="229" spans="1:10" ht="11.15" customHeight="1" x14ac:dyDescent="0.2">
      <c r="A229" s="21" t="s">
        <v>126</v>
      </c>
      <c r="B229" s="30">
        <v>100</v>
      </c>
      <c r="C229" s="30">
        <v>3.4146339999999999</v>
      </c>
      <c r="D229" s="30">
        <v>39.024389999999997</v>
      </c>
      <c r="E229" s="30">
        <v>32.195121999999998</v>
      </c>
      <c r="F229" s="30">
        <v>0.48780499999999999</v>
      </c>
      <c r="G229" s="30">
        <v>2.4390239999999999</v>
      </c>
      <c r="H229" s="30">
        <v>2.9268290000000001</v>
      </c>
      <c r="I229" s="30">
        <v>9.7560979999999997</v>
      </c>
      <c r="J229" s="30">
        <v>9.7560979999999997</v>
      </c>
    </row>
    <row r="230" spans="1:10" ht="11.15" customHeight="1" x14ac:dyDescent="0.2">
      <c r="A230" s="19" t="s">
        <v>905</v>
      </c>
      <c r="B230" s="20">
        <v>762</v>
      </c>
      <c r="C230" s="20">
        <v>52</v>
      </c>
      <c r="D230" s="20">
        <v>195</v>
      </c>
      <c r="E230" s="20">
        <v>296</v>
      </c>
      <c r="F230" s="20">
        <v>4</v>
      </c>
      <c r="G230" s="20">
        <v>12</v>
      </c>
      <c r="H230" s="20">
        <v>23</v>
      </c>
      <c r="I230" s="20">
        <v>98</v>
      </c>
      <c r="J230" s="20">
        <v>82</v>
      </c>
    </row>
    <row r="231" spans="1:10" ht="11.15" customHeight="1" x14ac:dyDescent="0.2">
      <c r="A231" s="21" t="s">
        <v>126</v>
      </c>
      <c r="B231" s="30">
        <v>100</v>
      </c>
      <c r="C231" s="30">
        <v>6.824147</v>
      </c>
      <c r="D231" s="30">
        <v>25.590551000000001</v>
      </c>
      <c r="E231" s="30">
        <v>38.845143999999998</v>
      </c>
      <c r="F231" s="30">
        <v>0.52493400000000001</v>
      </c>
      <c r="G231" s="30">
        <v>1.574803</v>
      </c>
      <c r="H231" s="30">
        <v>3.018373</v>
      </c>
      <c r="I231" s="30">
        <v>12.860892</v>
      </c>
      <c r="J231" s="30">
        <v>10.761155</v>
      </c>
    </row>
    <row r="232" spans="1:10" ht="11.15" customHeight="1" x14ac:dyDescent="0.2">
      <c r="A232" s="19" t="s">
        <v>873</v>
      </c>
      <c r="B232" s="20">
        <v>144</v>
      </c>
      <c r="C232" s="20">
        <v>8</v>
      </c>
      <c r="D232" s="20">
        <v>36</v>
      </c>
      <c r="E232" s="20">
        <v>46</v>
      </c>
      <c r="F232" s="20">
        <v>3</v>
      </c>
      <c r="G232" s="20">
        <v>1</v>
      </c>
      <c r="H232" s="20">
        <v>5</v>
      </c>
      <c r="I232" s="20">
        <v>30</v>
      </c>
      <c r="J232" s="20">
        <v>15</v>
      </c>
    </row>
    <row r="233" spans="1:10" ht="11.15" customHeight="1" x14ac:dyDescent="0.2">
      <c r="A233" s="21" t="s">
        <v>126</v>
      </c>
      <c r="B233" s="30">
        <v>100</v>
      </c>
      <c r="C233" s="30">
        <v>5.5555560000000002</v>
      </c>
      <c r="D233" s="30">
        <v>25</v>
      </c>
      <c r="E233" s="30">
        <v>31.944444000000001</v>
      </c>
      <c r="F233" s="30">
        <v>2.0833330000000001</v>
      </c>
      <c r="G233" s="30">
        <v>0.69444399999999995</v>
      </c>
      <c r="H233" s="30">
        <v>3.4722219999999999</v>
      </c>
      <c r="I233" s="30">
        <v>20.833333</v>
      </c>
      <c r="J233" s="30">
        <v>10.416667</v>
      </c>
    </row>
    <row r="234" spans="1:10" ht="11.15" customHeight="1" x14ac:dyDescent="0.2">
      <c r="A234" s="18" t="s">
        <v>143</v>
      </c>
      <c r="B234" s="18"/>
      <c r="C234" s="18"/>
      <c r="D234" s="18"/>
      <c r="E234" s="18"/>
      <c r="F234" s="18"/>
      <c r="G234" s="18"/>
      <c r="H234" s="18"/>
      <c r="I234" s="18"/>
      <c r="J234" s="18"/>
    </row>
    <row r="235" spans="1:10" ht="11.15" customHeight="1" x14ac:dyDescent="0.2">
      <c r="A235" s="21" t="s">
        <v>906</v>
      </c>
      <c r="B235" s="21"/>
      <c r="C235" s="21"/>
      <c r="D235" s="21"/>
      <c r="E235" s="21"/>
      <c r="F235" s="21"/>
      <c r="G235" s="21"/>
      <c r="H235" s="21"/>
      <c r="I235" s="21"/>
      <c r="J235" s="21"/>
    </row>
    <row r="236" spans="1:10" ht="11.15" customHeight="1" x14ac:dyDescent="0.2">
      <c r="A236" s="19" t="s">
        <v>902</v>
      </c>
      <c r="B236" s="20">
        <v>285</v>
      </c>
      <c r="C236" s="20">
        <v>21</v>
      </c>
      <c r="D236" s="20">
        <v>105</v>
      </c>
      <c r="E236" s="20">
        <v>109</v>
      </c>
      <c r="F236" s="20">
        <v>5</v>
      </c>
      <c r="G236" s="20">
        <v>7</v>
      </c>
      <c r="H236" s="20">
        <v>1</v>
      </c>
      <c r="I236" s="20">
        <v>26</v>
      </c>
      <c r="J236" s="20">
        <v>11</v>
      </c>
    </row>
    <row r="237" spans="1:10" ht="11.15" customHeight="1" x14ac:dyDescent="0.2">
      <c r="A237" s="21" t="s">
        <v>126</v>
      </c>
      <c r="B237" s="30">
        <v>100</v>
      </c>
      <c r="C237" s="30">
        <v>7.3684209999999997</v>
      </c>
      <c r="D237" s="30">
        <v>36.842104999999997</v>
      </c>
      <c r="E237" s="30">
        <v>38.245614000000003</v>
      </c>
      <c r="F237" s="30">
        <v>1.754386</v>
      </c>
      <c r="G237" s="30">
        <v>2.45614</v>
      </c>
      <c r="H237" s="30">
        <v>0.35087699999999999</v>
      </c>
      <c r="I237" s="30">
        <v>9.1228069999999999</v>
      </c>
      <c r="J237" s="30">
        <v>3.8596490000000001</v>
      </c>
    </row>
    <row r="238" spans="1:10" ht="11.15" customHeight="1" x14ac:dyDescent="0.2">
      <c r="A238" s="19" t="s">
        <v>903</v>
      </c>
      <c r="B238" s="20">
        <v>217</v>
      </c>
      <c r="C238" s="20">
        <v>16</v>
      </c>
      <c r="D238" s="20">
        <v>82</v>
      </c>
      <c r="E238" s="20">
        <v>72</v>
      </c>
      <c r="F238" s="20">
        <v>2</v>
      </c>
      <c r="G238" s="20">
        <v>3</v>
      </c>
      <c r="H238" s="20">
        <v>4</v>
      </c>
      <c r="I238" s="20">
        <v>20</v>
      </c>
      <c r="J238" s="20">
        <v>18</v>
      </c>
    </row>
    <row r="239" spans="1:10" ht="11.15" customHeight="1" x14ac:dyDescent="0.2">
      <c r="A239" s="21" t="s">
        <v>126</v>
      </c>
      <c r="B239" s="30">
        <v>100</v>
      </c>
      <c r="C239" s="30">
        <v>7.373272</v>
      </c>
      <c r="D239" s="30">
        <v>37.788018000000001</v>
      </c>
      <c r="E239" s="30">
        <v>33.179724</v>
      </c>
      <c r="F239" s="30">
        <v>0.92165900000000001</v>
      </c>
      <c r="G239" s="30">
        <v>1.3824879999999999</v>
      </c>
      <c r="H239" s="30">
        <v>1.843318</v>
      </c>
      <c r="I239" s="30">
        <v>9.2165900000000001</v>
      </c>
      <c r="J239" s="30">
        <v>8.2949310000000001</v>
      </c>
    </row>
    <row r="240" spans="1:10" ht="11.15" customHeight="1" x14ac:dyDescent="0.2">
      <c r="A240" s="19" t="s">
        <v>904</v>
      </c>
      <c r="B240" s="20">
        <v>142</v>
      </c>
      <c r="C240" s="20">
        <v>12</v>
      </c>
      <c r="D240" s="20">
        <v>49</v>
      </c>
      <c r="E240" s="20">
        <v>52</v>
      </c>
      <c r="F240" s="20">
        <v>0</v>
      </c>
      <c r="G240" s="20">
        <v>6</v>
      </c>
      <c r="H240" s="20">
        <v>2</v>
      </c>
      <c r="I240" s="20">
        <v>15</v>
      </c>
      <c r="J240" s="20">
        <v>6</v>
      </c>
    </row>
    <row r="241" spans="1:10" ht="11.15" customHeight="1" x14ac:dyDescent="0.2">
      <c r="A241" s="21" t="s">
        <v>126</v>
      </c>
      <c r="B241" s="30">
        <v>100</v>
      </c>
      <c r="C241" s="30">
        <v>8.450704</v>
      </c>
      <c r="D241" s="30">
        <v>34.507041999999998</v>
      </c>
      <c r="E241" s="30">
        <v>36.619717999999999</v>
      </c>
      <c r="F241" s="30">
        <v>0</v>
      </c>
      <c r="G241" s="30">
        <v>4.225352</v>
      </c>
      <c r="H241" s="30">
        <v>1.4084509999999999</v>
      </c>
      <c r="I241" s="30">
        <v>10.56338</v>
      </c>
      <c r="J241" s="30">
        <v>4.225352</v>
      </c>
    </row>
    <row r="242" spans="1:10" ht="11.15" customHeight="1" x14ac:dyDescent="0.2">
      <c r="A242" s="19" t="s">
        <v>905</v>
      </c>
      <c r="B242" s="20">
        <v>1184</v>
      </c>
      <c r="C242" s="20">
        <v>82</v>
      </c>
      <c r="D242" s="20">
        <v>361</v>
      </c>
      <c r="E242" s="20">
        <v>447</v>
      </c>
      <c r="F242" s="20">
        <v>8</v>
      </c>
      <c r="G242" s="20">
        <v>26</v>
      </c>
      <c r="H242" s="20">
        <v>27</v>
      </c>
      <c r="I242" s="20">
        <v>123</v>
      </c>
      <c r="J242" s="20">
        <v>110</v>
      </c>
    </row>
    <row r="243" spans="1:10" ht="11.15" customHeight="1" x14ac:dyDescent="0.2">
      <c r="A243" s="21" t="s">
        <v>126</v>
      </c>
      <c r="B243" s="30">
        <v>100</v>
      </c>
      <c r="C243" s="30">
        <v>6.9256760000000002</v>
      </c>
      <c r="D243" s="30">
        <v>30.489865000000002</v>
      </c>
      <c r="E243" s="30">
        <v>37.753377999999998</v>
      </c>
      <c r="F243" s="30">
        <v>0.67567600000000005</v>
      </c>
      <c r="G243" s="30">
        <v>2.1959460000000002</v>
      </c>
      <c r="H243" s="30">
        <v>2.280405</v>
      </c>
      <c r="I243" s="30">
        <v>10.388514000000001</v>
      </c>
      <c r="J243" s="30">
        <v>9.2905409999999993</v>
      </c>
    </row>
    <row r="244" spans="1:10" ht="11.15" customHeight="1" x14ac:dyDescent="0.2">
      <c r="A244" s="19" t="s">
        <v>873</v>
      </c>
      <c r="B244" s="20">
        <v>360</v>
      </c>
      <c r="C244" s="20">
        <v>19</v>
      </c>
      <c r="D244" s="20">
        <v>104</v>
      </c>
      <c r="E244" s="20">
        <v>116</v>
      </c>
      <c r="F244" s="20">
        <v>2</v>
      </c>
      <c r="G244" s="20">
        <v>4</v>
      </c>
      <c r="H244" s="20">
        <v>17</v>
      </c>
      <c r="I244" s="20">
        <v>52</v>
      </c>
      <c r="J244" s="20">
        <v>46</v>
      </c>
    </row>
    <row r="245" spans="1:10" ht="11.15" customHeight="1" x14ac:dyDescent="0.2">
      <c r="A245" s="21" t="s">
        <v>126</v>
      </c>
      <c r="B245" s="30">
        <v>100</v>
      </c>
      <c r="C245" s="30">
        <v>5.2777779999999996</v>
      </c>
      <c r="D245" s="30">
        <v>28.888888999999999</v>
      </c>
      <c r="E245" s="30">
        <v>32.222222000000002</v>
      </c>
      <c r="F245" s="30">
        <v>0.55555600000000005</v>
      </c>
      <c r="G245" s="30">
        <v>1.111111</v>
      </c>
      <c r="H245" s="30">
        <v>4.7222220000000004</v>
      </c>
      <c r="I245" s="30">
        <v>14.444444000000001</v>
      </c>
      <c r="J245" s="30">
        <v>12.777778</v>
      </c>
    </row>
    <row r="246" spans="1:10" ht="11.15" customHeight="1" x14ac:dyDescent="0.2">
      <c r="A246" s="18" t="s">
        <v>143</v>
      </c>
      <c r="B246" s="18"/>
      <c r="C246" s="18"/>
      <c r="D246" s="18"/>
      <c r="E246" s="18"/>
      <c r="F246" s="18"/>
      <c r="G246" s="18"/>
      <c r="H246" s="18"/>
      <c r="I246" s="18"/>
      <c r="J246" s="18"/>
    </row>
    <row r="247" spans="1:10" ht="11.15" customHeight="1" x14ac:dyDescent="0.2">
      <c r="A247" s="21" t="s">
        <v>907</v>
      </c>
      <c r="B247" s="21"/>
      <c r="C247" s="21"/>
      <c r="D247" s="21"/>
      <c r="E247" s="21"/>
      <c r="F247" s="21"/>
      <c r="G247" s="21"/>
      <c r="H247" s="21"/>
      <c r="I247" s="21"/>
      <c r="J247" s="21"/>
    </row>
    <row r="248" spans="1:10" ht="11.15" customHeight="1" x14ac:dyDescent="0.2">
      <c r="A248" s="19" t="s">
        <v>902</v>
      </c>
      <c r="B248" s="20">
        <v>330</v>
      </c>
      <c r="C248" s="20">
        <v>19</v>
      </c>
      <c r="D248" s="20">
        <v>109</v>
      </c>
      <c r="E248" s="20">
        <v>129</v>
      </c>
      <c r="F248" s="20">
        <v>4</v>
      </c>
      <c r="G248" s="20">
        <v>18</v>
      </c>
      <c r="H248" s="20">
        <v>3</v>
      </c>
      <c r="I248" s="20">
        <v>28</v>
      </c>
      <c r="J248" s="20">
        <v>20</v>
      </c>
    </row>
    <row r="249" spans="1:10" ht="11.15" customHeight="1" x14ac:dyDescent="0.2">
      <c r="A249" s="21" t="s">
        <v>126</v>
      </c>
      <c r="B249" s="30">
        <v>100</v>
      </c>
      <c r="C249" s="30">
        <v>5.7575760000000002</v>
      </c>
      <c r="D249" s="30">
        <v>33.030303000000004</v>
      </c>
      <c r="E249" s="30">
        <v>39.090909000000003</v>
      </c>
      <c r="F249" s="30">
        <v>1.212121</v>
      </c>
      <c r="G249" s="30">
        <v>5.4545450000000004</v>
      </c>
      <c r="H249" s="30">
        <v>0.90909099999999998</v>
      </c>
      <c r="I249" s="30">
        <v>8.4848479999999995</v>
      </c>
      <c r="J249" s="30">
        <v>6.0606059999999999</v>
      </c>
    </row>
    <row r="250" spans="1:10" ht="11.15" customHeight="1" x14ac:dyDescent="0.2">
      <c r="A250" s="19" t="s">
        <v>903</v>
      </c>
      <c r="B250" s="20">
        <v>326</v>
      </c>
      <c r="C250" s="20">
        <v>27</v>
      </c>
      <c r="D250" s="20">
        <v>115</v>
      </c>
      <c r="E250" s="20">
        <v>123</v>
      </c>
      <c r="F250" s="20">
        <v>2</v>
      </c>
      <c r="G250" s="20">
        <v>8</v>
      </c>
      <c r="H250" s="20">
        <v>2</v>
      </c>
      <c r="I250" s="20">
        <v>30</v>
      </c>
      <c r="J250" s="20">
        <v>19</v>
      </c>
    </row>
    <row r="251" spans="1:10" ht="11.15" customHeight="1" x14ac:dyDescent="0.2">
      <c r="A251" s="21" t="s">
        <v>126</v>
      </c>
      <c r="B251" s="30">
        <v>100</v>
      </c>
      <c r="C251" s="30">
        <v>8.2822089999999999</v>
      </c>
      <c r="D251" s="30">
        <v>35.276074000000001</v>
      </c>
      <c r="E251" s="30">
        <v>37.730060999999999</v>
      </c>
      <c r="F251" s="30">
        <v>0.61349699999999996</v>
      </c>
      <c r="G251" s="30">
        <v>2.4539879999999998</v>
      </c>
      <c r="H251" s="30">
        <v>0.61349699999999996</v>
      </c>
      <c r="I251" s="30">
        <v>9.2024539999999995</v>
      </c>
      <c r="J251" s="30">
        <v>5.8282210000000001</v>
      </c>
    </row>
    <row r="252" spans="1:10" ht="11.15" customHeight="1" x14ac:dyDescent="0.2">
      <c r="A252" s="19" t="s">
        <v>904</v>
      </c>
      <c r="B252" s="20">
        <v>133</v>
      </c>
      <c r="C252" s="20">
        <v>10</v>
      </c>
      <c r="D252" s="20">
        <v>45</v>
      </c>
      <c r="E252" s="20">
        <v>51</v>
      </c>
      <c r="F252" s="20">
        <v>3</v>
      </c>
      <c r="G252" s="20">
        <v>4</v>
      </c>
      <c r="H252" s="20">
        <v>4</v>
      </c>
      <c r="I252" s="20">
        <v>8</v>
      </c>
      <c r="J252" s="20">
        <v>8</v>
      </c>
    </row>
    <row r="253" spans="1:10" ht="11.15" customHeight="1" x14ac:dyDescent="0.2">
      <c r="A253" s="21" t="s">
        <v>126</v>
      </c>
      <c r="B253" s="30">
        <v>100</v>
      </c>
      <c r="C253" s="30">
        <v>7.5187970000000002</v>
      </c>
      <c r="D253" s="30">
        <v>33.834586000000002</v>
      </c>
      <c r="E253" s="30">
        <v>38.345865000000003</v>
      </c>
      <c r="F253" s="30">
        <v>2.2556389999999999</v>
      </c>
      <c r="G253" s="30">
        <v>3.0075189999999998</v>
      </c>
      <c r="H253" s="30">
        <v>3.0075189999999998</v>
      </c>
      <c r="I253" s="30">
        <v>6.0150379999999997</v>
      </c>
      <c r="J253" s="30">
        <v>6.0150379999999997</v>
      </c>
    </row>
    <row r="254" spans="1:10" ht="11.15" customHeight="1" x14ac:dyDescent="0.2">
      <c r="A254" s="19" t="s">
        <v>905</v>
      </c>
      <c r="B254" s="20">
        <v>1070</v>
      </c>
      <c r="C254" s="20">
        <v>78</v>
      </c>
      <c r="D254" s="20">
        <v>330</v>
      </c>
      <c r="E254" s="20">
        <v>395</v>
      </c>
      <c r="F254" s="20">
        <v>5</v>
      </c>
      <c r="G254" s="20">
        <v>13</v>
      </c>
      <c r="H254" s="20">
        <v>24</v>
      </c>
      <c r="I254" s="20">
        <v>122</v>
      </c>
      <c r="J254" s="20">
        <v>103</v>
      </c>
    </row>
    <row r="255" spans="1:10" ht="11.15" customHeight="1" x14ac:dyDescent="0.2">
      <c r="A255" s="21" t="s">
        <v>126</v>
      </c>
      <c r="B255" s="30">
        <v>100</v>
      </c>
      <c r="C255" s="30">
        <v>7.28972</v>
      </c>
      <c r="D255" s="30">
        <v>30.841121000000001</v>
      </c>
      <c r="E255" s="30">
        <v>36.915888000000002</v>
      </c>
      <c r="F255" s="30">
        <v>0.46728999999999998</v>
      </c>
      <c r="G255" s="30">
        <v>1.2149529999999999</v>
      </c>
      <c r="H255" s="30">
        <v>2.242991</v>
      </c>
      <c r="I255" s="30">
        <v>11.401869</v>
      </c>
      <c r="J255" s="30">
        <v>9.6261679999999998</v>
      </c>
    </row>
    <row r="256" spans="1:10" ht="11.15" customHeight="1" x14ac:dyDescent="0.2">
      <c r="A256" s="19" t="s">
        <v>873</v>
      </c>
      <c r="B256" s="20">
        <v>329</v>
      </c>
      <c r="C256" s="20">
        <v>16</v>
      </c>
      <c r="D256" s="20">
        <v>102</v>
      </c>
      <c r="E256" s="20">
        <v>98</v>
      </c>
      <c r="F256" s="20">
        <v>3</v>
      </c>
      <c r="G256" s="20">
        <v>3</v>
      </c>
      <c r="H256" s="20">
        <v>18</v>
      </c>
      <c r="I256" s="20">
        <v>48</v>
      </c>
      <c r="J256" s="20">
        <v>41</v>
      </c>
    </row>
    <row r="257" spans="1:10" ht="11.15" customHeight="1" x14ac:dyDescent="0.2">
      <c r="A257" s="21" t="s">
        <v>126</v>
      </c>
      <c r="B257" s="30">
        <v>100</v>
      </c>
      <c r="C257" s="30">
        <v>4.8632220000000004</v>
      </c>
      <c r="D257" s="30">
        <v>31.003039999999999</v>
      </c>
      <c r="E257" s="30">
        <v>29.787234000000002</v>
      </c>
      <c r="F257" s="30">
        <v>0.91185400000000005</v>
      </c>
      <c r="G257" s="30">
        <v>0.91185400000000005</v>
      </c>
      <c r="H257" s="30">
        <v>5.4711249999999998</v>
      </c>
      <c r="I257" s="30">
        <v>14.589665999999999</v>
      </c>
      <c r="J257" s="30">
        <v>12.462006000000001</v>
      </c>
    </row>
    <row r="258" spans="1:10" ht="11.15" customHeight="1" x14ac:dyDescent="0.2">
      <c r="A258" s="18" t="s">
        <v>143</v>
      </c>
      <c r="B258" s="18"/>
      <c r="C258" s="18"/>
      <c r="D258" s="18"/>
      <c r="E258" s="18"/>
      <c r="F258" s="18"/>
      <c r="G258" s="18"/>
      <c r="H258" s="18"/>
      <c r="I258" s="18"/>
      <c r="J258" s="18"/>
    </row>
    <row r="259" spans="1:10" ht="11.15" customHeight="1" x14ac:dyDescent="0.2">
      <c r="A259" s="21" t="s">
        <v>908</v>
      </c>
      <c r="B259" s="21"/>
      <c r="C259" s="21"/>
      <c r="D259" s="21"/>
      <c r="E259" s="21"/>
      <c r="F259" s="21"/>
      <c r="G259" s="21"/>
      <c r="H259" s="21"/>
      <c r="I259" s="21"/>
      <c r="J259" s="21"/>
    </row>
    <row r="260" spans="1:10" ht="11.15" customHeight="1" x14ac:dyDescent="0.2">
      <c r="A260" s="19" t="s">
        <v>902</v>
      </c>
      <c r="B260" s="20">
        <v>39</v>
      </c>
      <c r="C260" s="20">
        <v>7</v>
      </c>
      <c r="D260" s="20">
        <v>8</v>
      </c>
      <c r="E260" s="20">
        <v>15</v>
      </c>
      <c r="F260" s="20">
        <v>2</v>
      </c>
      <c r="G260" s="20">
        <v>0</v>
      </c>
      <c r="H260" s="20">
        <v>0</v>
      </c>
      <c r="I260" s="20">
        <v>4</v>
      </c>
      <c r="J260" s="20">
        <v>3</v>
      </c>
    </row>
    <row r="261" spans="1:10" ht="11.15" customHeight="1" x14ac:dyDescent="0.2">
      <c r="A261" s="21" t="s">
        <v>126</v>
      </c>
      <c r="B261" s="30">
        <v>100</v>
      </c>
      <c r="C261" s="30">
        <v>17.948718</v>
      </c>
      <c r="D261" s="30">
        <v>20.512820999999999</v>
      </c>
      <c r="E261" s="30">
        <v>38.461537999999997</v>
      </c>
      <c r="F261" s="30">
        <v>5.1282050000000003</v>
      </c>
      <c r="G261" s="30">
        <v>0</v>
      </c>
      <c r="H261" s="30">
        <v>0</v>
      </c>
      <c r="I261" s="30">
        <v>10.256410000000001</v>
      </c>
      <c r="J261" s="30">
        <v>7.6923079999999997</v>
      </c>
    </row>
    <row r="262" spans="1:10" ht="11.15" customHeight="1" x14ac:dyDescent="0.2">
      <c r="A262" s="19" t="s">
        <v>903</v>
      </c>
      <c r="B262" s="20">
        <v>75</v>
      </c>
      <c r="C262" s="20">
        <v>4</v>
      </c>
      <c r="D262" s="20">
        <v>29</v>
      </c>
      <c r="E262" s="20">
        <v>32</v>
      </c>
      <c r="F262" s="20">
        <v>1</v>
      </c>
      <c r="G262" s="20">
        <v>1</v>
      </c>
      <c r="H262" s="20">
        <v>0</v>
      </c>
      <c r="I262" s="20">
        <v>6</v>
      </c>
      <c r="J262" s="20">
        <v>2</v>
      </c>
    </row>
    <row r="263" spans="1:10" ht="11.15" customHeight="1" x14ac:dyDescent="0.2">
      <c r="A263" s="21" t="s">
        <v>126</v>
      </c>
      <c r="B263" s="30">
        <v>100</v>
      </c>
      <c r="C263" s="30">
        <v>5.3333329999999997</v>
      </c>
      <c r="D263" s="30">
        <v>38.666666999999997</v>
      </c>
      <c r="E263" s="30">
        <v>42.666666999999997</v>
      </c>
      <c r="F263" s="30">
        <v>1.3333330000000001</v>
      </c>
      <c r="G263" s="30">
        <v>1.3333330000000001</v>
      </c>
      <c r="H263" s="30">
        <v>0</v>
      </c>
      <c r="I263" s="30">
        <v>8</v>
      </c>
      <c r="J263" s="30">
        <v>2.6666669999999999</v>
      </c>
    </row>
    <row r="264" spans="1:10" ht="11.15" customHeight="1" x14ac:dyDescent="0.2">
      <c r="A264" s="19" t="s">
        <v>904</v>
      </c>
      <c r="B264" s="20">
        <v>117</v>
      </c>
      <c r="C264" s="20">
        <v>10</v>
      </c>
      <c r="D264" s="20">
        <v>44</v>
      </c>
      <c r="E264" s="20">
        <v>45</v>
      </c>
      <c r="F264" s="20">
        <v>1</v>
      </c>
      <c r="G264" s="20">
        <v>4</v>
      </c>
      <c r="H264" s="20">
        <v>1</v>
      </c>
      <c r="I264" s="20">
        <v>7</v>
      </c>
      <c r="J264" s="20">
        <v>5</v>
      </c>
    </row>
    <row r="265" spans="1:10" ht="11.15" customHeight="1" x14ac:dyDescent="0.2">
      <c r="A265" s="21" t="s">
        <v>126</v>
      </c>
      <c r="B265" s="30">
        <v>100</v>
      </c>
      <c r="C265" s="30">
        <v>8.5470089999999992</v>
      </c>
      <c r="D265" s="30">
        <v>37.606838000000003</v>
      </c>
      <c r="E265" s="30">
        <v>38.461537999999997</v>
      </c>
      <c r="F265" s="30">
        <v>0.85470100000000004</v>
      </c>
      <c r="G265" s="30">
        <v>3.418803</v>
      </c>
      <c r="H265" s="30">
        <v>0.85470100000000004</v>
      </c>
      <c r="I265" s="30">
        <v>5.9829059999999998</v>
      </c>
      <c r="J265" s="30">
        <v>4.273504</v>
      </c>
    </row>
    <row r="266" spans="1:10" ht="11.15" customHeight="1" x14ac:dyDescent="0.2">
      <c r="A266" s="19" t="s">
        <v>905</v>
      </c>
      <c r="B266" s="20">
        <v>1288</v>
      </c>
      <c r="C266" s="20">
        <v>90</v>
      </c>
      <c r="D266" s="20">
        <v>422</v>
      </c>
      <c r="E266" s="20">
        <v>461</v>
      </c>
      <c r="F266" s="20">
        <v>7</v>
      </c>
      <c r="G266" s="20">
        <v>33</v>
      </c>
      <c r="H266" s="20">
        <v>28</v>
      </c>
      <c r="I266" s="20">
        <v>145</v>
      </c>
      <c r="J266" s="20">
        <v>102</v>
      </c>
    </row>
    <row r="267" spans="1:10" ht="11.15" customHeight="1" x14ac:dyDescent="0.2">
      <c r="A267" s="21" t="s">
        <v>126</v>
      </c>
      <c r="B267" s="30">
        <v>100</v>
      </c>
      <c r="C267" s="30">
        <v>6.9875780000000001</v>
      </c>
      <c r="D267" s="30">
        <v>32.763975000000002</v>
      </c>
      <c r="E267" s="30">
        <v>35.791924999999999</v>
      </c>
      <c r="F267" s="30">
        <v>0.54347800000000002</v>
      </c>
      <c r="G267" s="30">
        <v>2.5621119999999999</v>
      </c>
      <c r="H267" s="30">
        <v>2.1739130000000002</v>
      </c>
      <c r="I267" s="30">
        <v>11.257764</v>
      </c>
      <c r="J267" s="30">
        <v>7.9192549999999997</v>
      </c>
    </row>
    <row r="268" spans="1:10" ht="11.15" customHeight="1" x14ac:dyDescent="0.2">
      <c r="A268" s="19" t="s">
        <v>873</v>
      </c>
      <c r="B268" s="20">
        <v>669</v>
      </c>
      <c r="C268" s="20">
        <v>39</v>
      </c>
      <c r="D268" s="20">
        <v>198</v>
      </c>
      <c r="E268" s="20">
        <v>243</v>
      </c>
      <c r="F268" s="20">
        <v>6</v>
      </c>
      <c r="G268" s="20">
        <v>8</v>
      </c>
      <c r="H268" s="20">
        <v>22</v>
      </c>
      <c r="I268" s="20">
        <v>74</v>
      </c>
      <c r="J268" s="20">
        <v>79</v>
      </c>
    </row>
    <row r="269" spans="1:10" ht="11.15" customHeight="1" x14ac:dyDescent="0.2">
      <c r="A269" s="21" t="s">
        <v>126</v>
      </c>
      <c r="B269" s="30">
        <v>100</v>
      </c>
      <c r="C269" s="30">
        <v>5.8295960000000004</v>
      </c>
      <c r="D269" s="30">
        <v>29.596412999999998</v>
      </c>
      <c r="E269" s="30">
        <v>36.322870000000002</v>
      </c>
      <c r="F269" s="30">
        <v>0.89686100000000002</v>
      </c>
      <c r="G269" s="30">
        <v>1.1958150000000001</v>
      </c>
      <c r="H269" s="30">
        <v>3.2884899999999999</v>
      </c>
      <c r="I269" s="30">
        <v>11.061286000000001</v>
      </c>
      <c r="J269" s="30">
        <v>11.808669999999999</v>
      </c>
    </row>
    <row r="270" spans="1:10" ht="11.15" customHeight="1" x14ac:dyDescent="0.2">
      <c r="A270" s="18" t="s">
        <v>909</v>
      </c>
      <c r="B270" s="18"/>
      <c r="C270" s="18"/>
      <c r="D270" s="18"/>
      <c r="E270" s="18"/>
      <c r="F270" s="18"/>
      <c r="G270" s="18"/>
      <c r="H270" s="18"/>
      <c r="I270" s="18"/>
      <c r="J270" s="18"/>
    </row>
    <row r="271" spans="1:10" ht="11.15" customHeight="1" x14ac:dyDescent="0.2">
      <c r="A271" s="19" t="s">
        <v>910</v>
      </c>
      <c r="B271" s="20">
        <v>541</v>
      </c>
      <c r="C271" s="20">
        <v>38</v>
      </c>
      <c r="D271" s="20">
        <v>168</v>
      </c>
      <c r="E271" s="20">
        <v>199</v>
      </c>
      <c r="F271" s="20">
        <v>5</v>
      </c>
      <c r="G271" s="20">
        <v>16</v>
      </c>
      <c r="H271" s="20">
        <v>14</v>
      </c>
      <c r="I271" s="20">
        <v>66</v>
      </c>
      <c r="J271" s="20">
        <v>35</v>
      </c>
    </row>
    <row r="272" spans="1:10" ht="11.15" customHeight="1" x14ac:dyDescent="0.2">
      <c r="A272" s="21" t="s">
        <v>126</v>
      </c>
      <c r="B272" s="30">
        <v>100</v>
      </c>
      <c r="C272" s="30">
        <v>7.0240299999999998</v>
      </c>
      <c r="D272" s="30">
        <v>31.053604</v>
      </c>
      <c r="E272" s="30">
        <v>36.783734000000003</v>
      </c>
      <c r="F272" s="30">
        <v>0.92421399999999998</v>
      </c>
      <c r="G272" s="30">
        <v>2.9574859999999998</v>
      </c>
      <c r="H272" s="30">
        <v>2.5878000000000001</v>
      </c>
      <c r="I272" s="30">
        <v>12.199630000000001</v>
      </c>
      <c r="J272" s="30">
        <v>6.4695010000000002</v>
      </c>
    </row>
    <row r="273" spans="1:10" ht="11.15" customHeight="1" x14ac:dyDescent="0.2">
      <c r="A273" s="19" t="s">
        <v>911</v>
      </c>
      <c r="B273" s="20">
        <v>877</v>
      </c>
      <c r="C273" s="20">
        <v>64</v>
      </c>
      <c r="D273" s="20">
        <v>276</v>
      </c>
      <c r="E273" s="20">
        <v>312</v>
      </c>
      <c r="F273" s="20">
        <v>9</v>
      </c>
      <c r="G273" s="20">
        <v>14</v>
      </c>
      <c r="H273" s="20">
        <v>22</v>
      </c>
      <c r="I273" s="20">
        <v>101</v>
      </c>
      <c r="J273" s="20">
        <v>79</v>
      </c>
    </row>
    <row r="274" spans="1:10" ht="11.15" customHeight="1" x14ac:dyDescent="0.2">
      <c r="A274" s="21" t="s">
        <v>126</v>
      </c>
      <c r="B274" s="30">
        <v>100</v>
      </c>
      <c r="C274" s="30">
        <v>7.2976049999999999</v>
      </c>
      <c r="D274" s="30">
        <v>31.470924</v>
      </c>
      <c r="E274" s="30">
        <v>35.575826999999997</v>
      </c>
      <c r="F274" s="30">
        <v>1.0262260000000001</v>
      </c>
      <c r="G274" s="30">
        <v>1.5963510000000001</v>
      </c>
      <c r="H274" s="30">
        <v>2.5085519999999999</v>
      </c>
      <c r="I274" s="30">
        <v>11.516534</v>
      </c>
      <c r="J274" s="30">
        <v>9.0079820000000002</v>
      </c>
    </row>
    <row r="275" spans="1:10" ht="11.15" customHeight="1" x14ac:dyDescent="0.2">
      <c r="A275" s="19" t="s">
        <v>912</v>
      </c>
      <c r="B275" s="20">
        <v>543</v>
      </c>
      <c r="C275" s="20">
        <v>34</v>
      </c>
      <c r="D275" s="20">
        <v>180</v>
      </c>
      <c r="E275" s="20">
        <v>195</v>
      </c>
      <c r="F275" s="20">
        <v>3</v>
      </c>
      <c r="G275" s="20">
        <v>11</v>
      </c>
      <c r="H275" s="20">
        <v>12</v>
      </c>
      <c r="I275" s="20">
        <v>51</v>
      </c>
      <c r="J275" s="20">
        <v>57</v>
      </c>
    </row>
    <row r="276" spans="1:10" ht="11.15" customHeight="1" x14ac:dyDescent="0.2">
      <c r="A276" s="21" t="s">
        <v>126</v>
      </c>
      <c r="B276" s="30">
        <v>100</v>
      </c>
      <c r="C276" s="30">
        <v>6.2615100000000004</v>
      </c>
      <c r="D276" s="30">
        <v>33.149171000000003</v>
      </c>
      <c r="E276" s="30">
        <v>35.911602000000002</v>
      </c>
      <c r="F276" s="30">
        <v>0.55248600000000003</v>
      </c>
      <c r="G276" s="30">
        <v>2.0257830000000001</v>
      </c>
      <c r="H276" s="30">
        <v>2.2099449999999998</v>
      </c>
      <c r="I276" s="30">
        <v>9.3922650000000001</v>
      </c>
      <c r="J276" s="30">
        <v>10.497237999999999</v>
      </c>
    </row>
    <row r="277" spans="1:10" ht="11.15" customHeight="1" x14ac:dyDescent="0.2">
      <c r="A277" s="19" t="s">
        <v>913</v>
      </c>
      <c r="B277" s="20">
        <v>227</v>
      </c>
      <c r="C277" s="20">
        <v>14</v>
      </c>
      <c r="D277" s="20">
        <v>77</v>
      </c>
      <c r="E277" s="20">
        <v>90</v>
      </c>
      <c r="F277" s="20">
        <v>0</v>
      </c>
      <c r="G277" s="20">
        <v>5</v>
      </c>
      <c r="H277" s="20">
        <v>3</v>
      </c>
      <c r="I277" s="20">
        <v>18</v>
      </c>
      <c r="J277" s="20">
        <v>20</v>
      </c>
    </row>
    <row r="278" spans="1:10" ht="11.15" customHeight="1" x14ac:dyDescent="0.2">
      <c r="A278" s="21" t="s">
        <v>126</v>
      </c>
      <c r="B278" s="30">
        <v>100</v>
      </c>
      <c r="C278" s="30">
        <v>6.1674009999999999</v>
      </c>
      <c r="D278" s="30">
        <v>33.920704999999998</v>
      </c>
      <c r="E278" s="30">
        <v>39.647576999999998</v>
      </c>
      <c r="F278" s="30">
        <v>0</v>
      </c>
      <c r="G278" s="30">
        <v>2.2026430000000001</v>
      </c>
      <c r="H278" s="30">
        <v>1.3215859999999999</v>
      </c>
      <c r="I278" s="30">
        <v>7.9295150000000003</v>
      </c>
      <c r="J278" s="30">
        <v>8.8105729999999998</v>
      </c>
    </row>
    <row r="279" spans="1:10" ht="11.15" customHeight="1" x14ac:dyDescent="0.2">
      <c r="A279" s="18" t="s">
        <v>914</v>
      </c>
      <c r="B279" s="18"/>
      <c r="C279" s="18"/>
      <c r="D279" s="18"/>
      <c r="E279" s="18"/>
      <c r="F279" s="18"/>
      <c r="G279" s="18"/>
      <c r="H279" s="18"/>
      <c r="I279" s="18"/>
      <c r="J279" s="18"/>
    </row>
    <row r="280" spans="1:10" ht="11.15" customHeight="1" x14ac:dyDescent="0.2">
      <c r="A280" s="19" t="s">
        <v>915</v>
      </c>
      <c r="B280" s="20">
        <v>294</v>
      </c>
      <c r="C280" s="20">
        <v>9</v>
      </c>
      <c r="D280" s="20">
        <v>95</v>
      </c>
      <c r="E280" s="20">
        <v>112</v>
      </c>
      <c r="F280" s="20">
        <v>2</v>
      </c>
      <c r="G280" s="20">
        <v>9</v>
      </c>
      <c r="H280" s="20">
        <v>5</v>
      </c>
      <c r="I280" s="20">
        <v>41</v>
      </c>
      <c r="J280" s="20">
        <v>21</v>
      </c>
    </row>
    <row r="281" spans="1:10" ht="11.15" customHeight="1" x14ac:dyDescent="0.2">
      <c r="A281" s="21" t="s">
        <v>126</v>
      </c>
      <c r="B281" s="30">
        <v>100</v>
      </c>
      <c r="C281" s="30">
        <v>3.0612240000000002</v>
      </c>
      <c r="D281" s="30">
        <v>32.312925</v>
      </c>
      <c r="E281" s="30">
        <v>38.095238000000002</v>
      </c>
      <c r="F281" s="30">
        <v>0.68027199999999999</v>
      </c>
      <c r="G281" s="30">
        <v>3.0612240000000002</v>
      </c>
      <c r="H281" s="30">
        <v>1.70068</v>
      </c>
      <c r="I281" s="30">
        <v>13.945577999999999</v>
      </c>
      <c r="J281" s="30">
        <v>7.1428570000000002</v>
      </c>
    </row>
    <row r="282" spans="1:10" ht="11.15" customHeight="1" x14ac:dyDescent="0.2">
      <c r="A282" s="19" t="s">
        <v>916</v>
      </c>
      <c r="B282" s="20">
        <v>664</v>
      </c>
      <c r="C282" s="20">
        <v>63</v>
      </c>
      <c r="D282" s="20">
        <v>202</v>
      </c>
      <c r="E282" s="20">
        <v>238</v>
      </c>
      <c r="F282" s="20">
        <v>5</v>
      </c>
      <c r="G282" s="20">
        <v>15</v>
      </c>
      <c r="H282" s="20">
        <v>13</v>
      </c>
      <c r="I282" s="20">
        <v>65</v>
      </c>
      <c r="J282" s="20">
        <v>63</v>
      </c>
    </row>
    <row r="283" spans="1:10" ht="11.15" customHeight="1" x14ac:dyDescent="0.2">
      <c r="A283" s="21" t="s">
        <v>126</v>
      </c>
      <c r="B283" s="30">
        <v>100</v>
      </c>
      <c r="C283" s="30">
        <v>9.4879519999999999</v>
      </c>
      <c r="D283" s="30">
        <v>30.421686999999999</v>
      </c>
      <c r="E283" s="30">
        <v>35.843373</v>
      </c>
      <c r="F283" s="30">
        <v>0.75301200000000001</v>
      </c>
      <c r="G283" s="30">
        <v>2.259036</v>
      </c>
      <c r="H283" s="30">
        <v>1.9578310000000001</v>
      </c>
      <c r="I283" s="30">
        <v>9.7891569999999994</v>
      </c>
      <c r="J283" s="30">
        <v>9.4879519999999999</v>
      </c>
    </row>
    <row r="284" spans="1:10" ht="11.15" customHeight="1" x14ac:dyDescent="0.2">
      <c r="A284" s="19" t="s">
        <v>917</v>
      </c>
      <c r="B284" s="20">
        <v>421</v>
      </c>
      <c r="C284" s="20">
        <v>39</v>
      </c>
      <c r="D284" s="20">
        <v>138</v>
      </c>
      <c r="E284" s="20">
        <v>140</v>
      </c>
      <c r="F284" s="20">
        <v>2</v>
      </c>
      <c r="G284" s="20">
        <v>7</v>
      </c>
      <c r="H284" s="20">
        <v>9</v>
      </c>
      <c r="I284" s="20">
        <v>36</v>
      </c>
      <c r="J284" s="20">
        <v>50</v>
      </c>
    </row>
    <row r="285" spans="1:10" ht="11.15" customHeight="1" x14ac:dyDescent="0.2">
      <c r="A285" s="21" t="s">
        <v>126</v>
      </c>
      <c r="B285" s="30">
        <v>100</v>
      </c>
      <c r="C285" s="30">
        <v>9.2636579999999995</v>
      </c>
      <c r="D285" s="30">
        <v>32.779097</v>
      </c>
      <c r="E285" s="30">
        <v>33.254156999999999</v>
      </c>
      <c r="F285" s="30">
        <v>0.47505900000000001</v>
      </c>
      <c r="G285" s="30">
        <v>1.6627080000000001</v>
      </c>
      <c r="H285" s="30">
        <v>2.1377670000000002</v>
      </c>
      <c r="I285" s="30">
        <v>8.551069</v>
      </c>
      <c r="J285" s="30">
        <v>11.876485000000001</v>
      </c>
    </row>
    <row r="286" spans="1:10" ht="11.15" customHeight="1" x14ac:dyDescent="0.2">
      <c r="A286" s="19" t="s">
        <v>918</v>
      </c>
      <c r="B286" s="20">
        <v>358</v>
      </c>
      <c r="C286" s="20">
        <v>19</v>
      </c>
      <c r="D286" s="20">
        <v>110</v>
      </c>
      <c r="E286" s="20">
        <v>137</v>
      </c>
      <c r="F286" s="20">
        <v>4</v>
      </c>
      <c r="G286" s="20">
        <v>9</v>
      </c>
      <c r="H286" s="20">
        <v>11</v>
      </c>
      <c r="I286" s="20">
        <v>45</v>
      </c>
      <c r="J286" s="20">
        <v>23</v>
      </c>
    </row>
    <row r="287" spans="1:10" ht="11.15" customHeight="1" x14ac:dyDescent="0.2">
      <c r="A287" s="21" t="s">
        <v>126</v>
      </c>
      <c r="B287" s="30">
        <v>100</v>
      </c>
      <c r="C287" s="30">
        <v>5.3072629999999998</v>
      </c>
      <c r="D287" s="30">
        <v>30.726257</v>
      </c>
      <c r="E287" s="30">
        <v>38.268155999999998</v>
      </c>
      <c r="F287" s="30">
        <v>1.117318</v>
      </c>
      <c r="G287" s="30">
        <v>2.5139659999999999</v>
      </c>
      <c r="H287" s="30">
        <v>3.0726260000000001</v>
      </c>
      <c r="I287" s="30">
        <v>12.569832</v>
      </c>
      <c r="J287" s="30">
        <v>6.4245809999999999</v>
      </c>
    </row>
    <row r="288" spans="1:10" ht="11.15" customHeight="1" x14ac:dyDescent="0.2">
      <c r="A288" s="19" t="s">
        <v>919</v>
      </c>
      <c r="B288" s="20">
        <v>217</v>
      </c>
      <c r="C288" s="20">
        <v>12</v>
      </c>
      <c r="D288" s="20">
        <v>85</v>
      </c>
      <c r="E288" s="20">
        <v>77</v>
      </c>
      <c r="F288" s="20">
        <v>0</v>
      </c>
      <c r="G288" s="20">
        <v>2</v>
      </c>
      <c r="H288" s="20">
        <v>4</v>
      </c>
      <c r="I288" s="20">
        <v>23</v>
      </c>
      <c r="J288" s="20">
        <v>14</v>
      </c>
    </row>
    <row r="289" spans="1:10" ht="11.15" customHeight="1" x14ac:dyDescent="0.2">
      <c r="A289" s="21" t="s">
        <v>126</v>
      </c>
      <c r="B289" s="30">
        <v>100</v>
      </c>
      <c r="C289" s="30">
        <v>5.529954</v>
      </c>
      <c r="D289" s="30">
        <v>39.170507000000001</v>
      </c>
      <c r="E289" s="30">
        <v>35.483871000000001</v>
      </c>
      <c r="F289" s="30">
        <v>0</v>
      </c>
      <c r="G289" s="30">
        <v>0.92165900000000001</v>
      </c>
      <c r="H289" s="30">
        <v>1.843318</v>
      </c>
      <c r="I289" s="30">
        <v>10.599078</v>
      </c>
      <c r="J289" s="30">
        <v>6.451613</v>
      </c>
    </row>
    <row r="290" spans="1:10" ht="11.15" customHeight="1" x14ac:dyDescent="0.2">
      <c r="A290" s="19" t="s">
        <v>920</v>
      </c>
      <c r="B290" s="20">
        <v>234</v>
      </c>
      <c r="C290" s="20">
        <v>8</v>
      </c>
      <c r="D290" s="20">
        <v>71</v>
      </c>
      <c r="E290" s="20">
        <v>92</v>
      </c>
      <c r="F290" s="20">
        <v>4</v>
      </c>
      <c r="G290" s="20">
        <v>4</v>
      </c>
      <c r="H290" s="20">
        <v>9</v>
      </c>
      <c r="I290" s="20">
        <v>26</v>
      </c>
      <c r="J290" s="20">
        <v>20</v>
      </c>
    </row>
    <row r="291" spans="1:10" ht="11.15" customHeight="1" x14ac:dyDescent="0.2">
      <c r="A291" s="31"/>
      <c r="B291" s="32">
        <v>100</v>
      </c>
      <c r="C291" s="32">
        <v>3.418803</v>
      </c>
      <c r="D291" s="32">
        <v>30.34188</v>
      </c>
      <c r="E291" s="32">
        <v>39.316239000000003</v>
      </c>
      <c r="F291" s="32">
        <v>1.7094020000000001</v>
      </c>
      <c r="G291" s="32">
        <v>1.7094020000000001</v>
      </c>
      <c r="H291" s="32">
        <v>3.8461539999999999</v>
      </c>
      <c r="I291" s="32">
        <v>11.111110999999999</v>
      </c>
      <c r="J291" s="32">
        <v>8.5470089999999992</v>
      </c>
    </row>
    <row r="292" spans="1:10" ht="11.15" customHeight="1" x14ac:dyDescent="0.2"/>
  </sheetData>
  <phoneticPr fontId="1"/>
  <pageMargins left="0.75" right="0.75" top="1" bottom="1" header="0.5" footer="0.5"/>
</worksheet>
</file>

<file path=xl/worksheets/sheet1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5FA34-9EA1-4D53-880B-D8CFCFFF2A25}">
  <dimension ref="A1:L291"/>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2" x14ac:dyDescent="0.2">
      <c r="A1" s="8" t="s">
        <v>126</v>
      </c>
      <c r="B1" s="9"/>
    </row>
    <row r="2" spans="1:12" x14ac:dyDescent="0.2">
      <c r="A2" s="11" t="str">
        <f xml:space="preserve"> HYPERLINK("#'目次'!B59","[53]")</f>
        <v>[53]</v>
      </c>
    </row>
    <row r="3" spans="1:12" x14ac:dyDescent="0.2">
      <c r="A3" s="9" t="s">
        <v>126</v>
      </c>
      <c r="B3" s="12" t="s">
        <v>332</v>
      </c>
    </row>
    <row r="4" spans="1:12" x14ac:dyDescent="0.2">
      <c r="A4" s="9" t="s">
        <v>126</v>
      </c>
      <c r="B4" s="12" t="s">
        <v>333</v>
      </c>
    </row>
    <row r="5" spans="1:12" s="15" customFormat="1" ht="150" x14ac:dyDescent="0.2">
      <c r="A5" s="13" t="s">
        <v>126</v>
      </c>
      <c r="B5" s="14" t="s">
        <v>831</v>
      </c>
      <c r="C5" s="14" t="s">
        <v>1434</v>
      </c>
      <c r="D5" s="14" t="s">
        <v>1435</v>
      </c>
      <c r="E5" s="14" t="s">
        <v>1436</v>
      </c>
      <c r="F5" s="14" t="s">
        <v>334</v>
      </c>
      <c r="G5" s="14" t="s">
        <v>335</v>
      </c>
      <c r="H5" s="14" t="s">
        <v>336</v>
      </c>
      <c r="I5" s="14" t="s">
        <v>849</v>
      </c>
      <c r="J5" s="14" t="s">
        <v>1437</v>
      </c>
      <c r="K5" s="14" t="s">
        <v>873</v>
      </c>
      <c r="L5" s="14" t="s">
        <v>1438</v>
      </c>
    </row>
    <row r="6" spans="1:12" x14ac:dyDescent="0.2">
      <c r="A6" s="16" t="s">
        <v>845</v>
      </c>
      <c r="B6" s="17">
        <v>2188</v>
      </c>
      <c r="C6" s="17">
        <v>446</v>
      </c>
      <c r="D6" s="17">
        <v>447</v>
      </c>
      <c r="E6" s="17">
        <v>278</v>
      </c>
      <c r="F6" s="17">
        <v>611</v>
      </c>
      <c r="G6" s="17">
        <v>170</v>
      </c>
      <c r="H6" s="17">
        <v>71</v>
      </c>
      <c r="I6" s="17">
        <v>77</v>
      </c>
      <c r="J6" s="17">
        <v>819</v>
      </c>
      <c r="K6" s="17">
        <v>139</v>
      </c>
      <c r="L6" s="17">
        <v>1230</v>
      </c>
    </row>
    <row r="7" spans="1:12" x14ac:dyDescent="0.2">
      <c r="A7" s="21" t="s">
        <v>126</v>
      </c>
      <c r="B7" s="30">
        <v>100</v>
      </c>
      <c r="C7" s="30">
        <v>20.383911999999999</v>
      </c>
      <c r="D7" s="30">
        <v>20.429615999999999</v>
      </c>
      <c r="E7" s="30">
        <v>12.705667</v>
      </c>
      <c r="F7" s="30">
        <v>27.925045999999998</v>
      </c>
      <c r="G7" s="30">
        <v>7.7696529999999999</v>
      </c>
      <c r="H7" s="30">
        <v>3.2449729999999999</v>
      </c>
      <c r="I7" s="30">
        <v>3.519196</v>
      </c>
      <c r="J7" s="30">
        <v>37.431443999999999</v>
      </c>
      <c r="K7" s="30">
        <v>6.3528339999999996</v>
      </c>
      <c r="L7" s="30">
        <v>56.215722</v>
      </c>
    </row>
    <row r="8" spans="1:12" x14ac:dyDescent="0.2">
      <c r="A8" s="18" t="s">
        <v>846</v>
      </c>
      <c r="B8" s="18"/>
      <c r="C8" s="18"/>
      <c r="D8" s="18"/>
      <c r="E8" s="18"/>
      <c r="F8" s="18"/>
      <c r="G8" s="18"/>
      <c r="H8" s="18"/>
      <c r="I8" s="18"/>
      <c r="J8" s="18"/>
      <c r="K8" s="18"/>
      <c r="L8" s="18"/>
    </row>
    <row r="9" spans="1:12" x14ac:dyDescent="0.2">
      <c r="A9" s="19" t="s">
        <v>847</v>
      </c>
      <c r="B9" s="20">
        <v>1092</v>
      </c>
      <c r="C9" s="20">
        <v>196</v>
      </c>
      <c r="D9" s="20">
        <v>205</v>
      </c>
      <c r="E9" s="20">
        <v>155</v>
      </c>
      <c r="F9" s="20">
        <v>257</v>
      </c>
      <c r="G9" s="20">
        <v>65</v>
      </c>
      <c r="H9" s="20">
        <v>34</v>
      </c>
      <c r="I9" s="20">
        <v>39</v>
      </c>
      <c r="J9" s="20">
        <v>454</v>
      </c>
      <c r="K9" s="20">
        <v>72</v>
      </c>
      <c r="L9" s="20">
        <v>566</v>
      </c>
    </row>
    <row r="10" spans="1:12" x14ac:dyDescent="0.2">
      <c r="A10" s="21" t="s">
        <v>126</v>
      </c>
      <c r="B10" s="30">
        <v>100</v>
      </c>
      <c r="C10" s="30">
        <v>17.948718</v>
      </c>
      <c r="D10" s="30">
        <v>18.772894000000001</v>
      </c>
      <c r="E10" s="30">
        <v>14.194139</v>
      </c>
      <c r="F10" s="30">
        <v>23.534799</v>
      </c>
      <c r="G10" s="30">
        <v>5.9523809999999999</v>
      </c>
      <c r="H10" s="30">
        <v>3.113553</v>
      </c>
      <c r="I10" s="30">
        <v>3.5714290000000002</v>
      </c>
      <c r="J10" s="30">
        <v>41.575091999999998</v>
      </c>
      <c r="K10" s="30">
        <v>6.593407</v>
      </c>
      <c r="L10" s="30">
        <v>51.831502</v>
      </c>
    </row>
    <row r="11" spans="1:12" x14ac:dyDescent="0.2">
      <c r="A11" s="19" t="s">
        <v>848</v>
      </c>
      <c r="B11" s="20">
        <v>1095</v>
      </c>
      <c r="C11" s="20">
        <v>249</v>
      </c>
      <c r="D11" s="20">
        <v>242</v>
      </c>
      <c r="E11" s="20">
        <v>122</v>
      </c>
      <c r="F11" s="20">
        <v>354</v>
      </c>
      <c r="G11" s="20">
        <v>105</v>
      </c>
      <c r="H11" s="20">
        <v>37</v>
      </c>
      <c r="I11" s="20">
        <v>37</v>
      </c>
      <c r="J11" s="20">
        <v>365</v>
      </c>
      <c r="K11" s="20">
        <v>67</v>
      </c>
      <c r="L11" s="20">
        <v>663</v>
      </c>
    </row>
    <row r="12" spans="1:12" x14ac:dyDescent="0.2">
      <c r="A12" s="21" t="s">
        <v>126</v>
      </c>
      <c r="B12" s="30">
        <v>100</v>
      </c>
      <c r="C12" s="30">
        <v>22.739726000000001</v>
      </c>
      <c r="D12" s="30">
        <v>22.100456999999999</v>
      </c>
      <c r="E12" s="30">
        <v>11.141553</v>
      </c>
      <c r="F12" s="30">
        <v>32.328766999999999</v>
      </c>
      <c r="G12" s="30">
        <v>9.5890409999999999</v>
      </c>
      <c r="H12" s="30">
        <v>3.3789950000000002</v>
      </c>
      <c r="I12" s="30">
        <v>3.3789950000000002</v>
      </c>
      <c r="J12" s="30">
        <v>33.333333000000003</v>
      </c>
      <c r="K12" s="30">
        <v>6.1187209999999999</v>
      </c>
      <c r="L12" s="30">
        <v>60.547944999999999</v>
      </c>
    </row>
    <row r="13" spans="1:12" x14ac:dyDescent="0.2">
      <c r="A13" s="19" t="s">
        <v>849</v>
      </c>
      <c r="B13" s="20">
        <v>1</v>
      </c>
      <c r="C13" s="20">
        <v>1</v>
      </c>
      <c r="D13" s="20">
        <v>0</v>
      </c>
      <c r="E13" s="20">
        <v>1</v>
      </c>
      <c r="F13" s="20">
        <v>0</v>
      </c>
      <c r="G13" s="20">
        <v>0</v>
      </c>
      <c r="H13" s="20">
        <v>0</v>
      </c>
      <c r="I13" s="20">
        <v>1</v>
      </c>
      <c r="J13" s="20">
        <v>0</v>
      </c>
      <c r="K13" s="20">
        <v>0</v>
      </c>
      <c r="L13" s="20">
        <v>1</v>
      </c>
    </row>
    <row r="14" spans="1:12" x14ac:dyDescent="0.2">
      <c r="A14" s="21" t="s">
        <v>126</v>
      </c>
      <c r="B14" s="30">
        <v>100</v>
      </c>
      <c r="C14" s="30">
        <v>100</v>
      </c>
      <c r="D14" s="30">
        <v>0</v>
      </c>
      <c r="E14" s="30">
        <v>100</v>
      </c>
      <c r="F14" s="30">
        <v>0</v>
      </c>
      <c r="G14" s="30">
        <v>0</v>
      </c>
      <c r="H14" s="30">
        <v>0</v>
      </c>
      <c r="I14" s="30">
        <v>100</v>
      </c>
      <c r="J14" s="30">
        <v>0</v>
      </c>
      <c r="K14" s="30">
        <v>0</v>
      </c>
      <c r="L14" s="30">
        <v>100</v>
      </c>
    </row>
    <row r="15" spans="1:12" x14ac:dyDescent="0.2">
      <c r="A15" s="18" t="s">
        <v>850</v>
      </c>
      <c r="B15" s="18"/>
      <c r="C15" s="18"/>
      <c r="D15" s="18"/>
      <c r="E15" s="18"/>
      <c r="F15" s="18"/>
      <c r="G15" s="18"/>
      <c r="H15" s="18"/>
      <c r="I15" s="18"/>
      <c r="J15" s="18"/>
      <c r="K15" s="18"/>
      <c r="L15" s="18"/>
    </row>
    <row r="16" spans="1:12" x14ac:dyDescent="0.2">
      <c r="A16" s="19" t="s">
        <v>851</v>
      </c>
      <c r="B16" s="20">
        <v>387</v>
      </c>
      <c r="C16" s="20">
        <v>37</v>
      </c>
      <c r="D16" s="20">
        <v>45</v>
      </c>
      <c r="E16" s="20">
        <v>30</v>
      </c>
      <c r="F16" s="20">
        <v>91</v>
      </c>
      <c r="G16" s="20">
        <v>23</v>
      </c>
      <c r="H16" s="20">
        <v>6</v>
      </c>
      <c r="I16" s="20">
        <v>14</v>
      </c>
      <c r="J16" s="20">
        <v>210</v>
      </c>
      <c r="K16" s="20">
        <v>14</v>
      </c>
      <c r="L16" s="20">
        <v>163</v>
      </c>
    </row>
    <row r="17" spans="1:12" x14ac:dyDescent="0.2">
      <c r="A17" s="21" t="s">
        <v>126</v>
      </c>
      <c r="B17" s="30">
        <v>100</v>
      </c>
      <c r="C17" s="30">
        <v>9.5607240000000004</v>
      </c>
      <c r="D17" s="30">
        <v>11.627907</v>
      </c>
      <c r="E17" s="30">
        <v>7.751938</v>
      </c>
      <c r="F17" s="30">
        <v>23.514212000000001</v>
      </c>
      <c r="G17" s="30">
        <v>5.9431520000000004</v>
      </c>
      <c r="H17" s="30">
        <v>1.5503880000000001</v>
      </c>
      <c r="I17" s="30">
        <v>3.6175709999999999</v>
      </c>
      <c r="J17" s="30">
        <v>54.263565999999997</v>
      </c>
      <c r="K17" s="30">
        <v>3.6175709999999999</v>
      </c>
      <c r="L17" s="30">
        <v>42.118862999999997</v>
      </c>
    </row>
    <row r="18" spans="1:12" x14ac:dyDescent="0.2">
      <c r="A18" s="19" t="s">
        <v>852</v>
      </c>
      <c r="B18" s="20">
        <v>432</v>
      </c>
      <c r="C18" s="20">
        <v>83</v>
      </c>
      <c r="D18" s="20">
        <v>81</v>
      </c>
      <c r="E18" s="20">
        <v>51</v>
      </c>
      <c r="F18" s="20">
        <v>117</v>
      </c>
      <c r="G18" s="20">
        <v>33</v>
      </c>
      <c r="H18" s="20">
        <v>12</v>
      </c>
      <c r="I18" s="20">
        <v>8</v>
      </c>
      <c r="J18" s="20">
        <v>184</v>
      </c>
      <c r="K18" s="20">
        <v>19</v>
      </c>
      <c r="L18" s="20">
        <v>229</v>
      </c>
    </row>
    <row r="19" spans="1:12" x14ac:dyDescent="0.2">
      <c r="A19" s="21" t="s">
        <v>126</v>
      </c>
      <c r="B19" s="30">
        <v>100</v>
      </c>
      <c r="C19" s="30">
        <v>19.212962999999998</v>
      </c>
      <c r="D19" s="30">
        <v>18.75</v>
      </c>
      <c r="E19" s="30">
        <v>11.805555999999999</v>
      </c>
      <c r="F19" s="30">
        <v>27.083333</v>
      </c>
      <c r="G19" s="30">
        <v>7.6388889999999998</v>
      </c>
      <c r="H19" s="30">
        <v>2.7777780000000001</v>
      </c>
      <c r="I19" s="30">
        <v>1.8518520000000001</v>
      </c>
      <c r="J19" s="30">
        <v>42.592593000000001</v>
      </c>
      <c r="K19" s="30">
        <v>4.3981479999999999</v>
      </c>
      <c r="L19" s="30">
        <v>53.009259</v>
      </c>
    </row>
    <row r="20" spans="1:12" x14ac:dyDescent="0.2">
      <c r="A20" s="19" t="s">
        <v>853</v>
      </c>
      <c r="B20" s="20">
        <v>449</v>
      </c>
      <c r="C20" s="20">
        <v>78</v>
      </c>
      <c r="D20" s="20">
        <v>86</v>
      </c>
      <c r="E20" s="20">
        <v>53</v>
      </c>
      <c r="F20" s="20">
        <v>124</v>
      </c>
      <c r="G20" s="20">
        <v>29</v>
      </c>
      <c r="H20" s="20">
        <v>11</v>
      </c>
      <c r="I20" s="20">
        <v>14</v>
      </c>
      <c r="J20" s="20">
        <v>167</v>
      </c>
      <c r="K20" s="20">
        <v>39</v>
      </c>
      <c r="L20" s="20">
        <v>243</v>
      </c>
    </row>
    <row r="21" spans="1:12" x14ac:dyDescent="0.2">
      <c r="A21" s="21" t="s">
        <v>126</v>
      </c>
      <c r="B21" s="30">
        <v>100</v>
      </c>
      <c r="C21" s="30">
        <v>17.371938</v>
      </c>
      <c r="D21" s="30">
        <v>19.153675</v>
      </c>
      <c r="E21" s="30">
        <v>11.804009000000001</v>
      </c>
      <c r="F21" s="30">
        <v>27.616927</v>
      </c>
      <c r="G21" s="30">
        <v>6.4587969999999997</v>
      </c>
      <c r="H21" s="30">
        <v>2.4498890000000002</v>
      </c>
      <c r="I21" s="30">
        <v>3.1180400000000001</v>
      </c>
      <c r="J21" s="30">
        <v>37.193764000000002</v>
      </c>
      <c r="K21" s="30">
        <v>8.6859690000000001</v>
      </c>
      <c r="L21" s="30">
        <v>54.120266999999998</v>
      </c>
    </row>
    <row r="22" spans="1:12" x14ac:dyDescent="0.2">
      <c r="A22" s="19" t="s">
        <v>854</v>
      </c>
      <c r="B22" s="20">
        <v>427</v>
      </c>
      <c r="C22" s="20">
        <v>98</v>
      </c>
      <c r="D22" s="20">
        <v>104</v>
      </c>
      <c r="E22" s="20">
        <v>65</v>
      </c>
      <c r="F22" s="20">
        <v>141</v>
      </c>
      <c r="G22" s="20">
        <v>45</v>
      </c>
      <c r="H22" s="20">
        <v>18</v>
      </c>
      <c r="I22" s="20">
        <v>20</v>
      </c>
      <c r="J22" s="20">
        <v>130</v>
      </c>
      <c r="K22" s="20">
        <v>35</v>
      </c>
      <c r="L22" s="20">
        <v>262</v>
      </c>
    </row>
    <row r="23" spans="1:12" x14ac:dyDescent="0.2">
      <c r="A23" s="21" t="s">
        <v>126</v>
      </c>
      <c r="B23" s="30">
        <v>100</v>
      </c>
      <c r="C23" s="30">
        <v>22.95082</v>
      </c>
      <c r="D23" s="30">
        <v>24.355972000000001</v>
      </c>
      <c r="E23" s="30">
        <v>15.222481999999999</v>
      </c>
      <c r="F23" s="30">
        <v>33.021076999999998</v>
      </c>
      <c r="G23" s="30">
        <v>10.538641999999999</v>
      </c>
      <c r="H23" s="30">
        <v>4.2154569999999998</v>
      </c>
      <c r="I23" s="30">
        <v>4.6838410000000001</v>
      </c>
      <c r="J23" s="30">
        <v>30.444965</v>
      </c>
      <c r="K23" s="30">
        <v>8.1967210000000001</v>
      </c>
      <c r="L23" s="30">
        <v>61.358314</v>
      </c>
    </row>
    <row r="24" spans="1:12" x14ac:dyDescent="0.2">
      <c r="A24" s="19" t="s">
        <v>855</v>
      </c>
      <c r="B24" s="20">
        <v>274</v>
      </c>
      <c r="C24" s="20">
        <v>83</v>
      </c>
      <c r="D24" s="20">
        <v>70</v>
      </c>
      <c r="E24" s="20">
        <v>42</v>
      </c>
      <c r="F24" s="20">
        <v>91</v>
      </c>
      <c r="G24" s="20">
        <v>21</v>
      </c>
      <c r="H24" s="20">
        <v>16</v>
      </c>
      <c r="I24" s="20">
        <v>11</v>
      </c>
      <c r="J24" s="20">
        <v>65</v>
      </c>
      <c r="K24" s="20">
        <v>22</v>
      </c>
      <c r="L24" s="20">
        <v>187</v>
      </c>
    </row>
    <row r="25" spans="1:12" x14ac:dyDescent="0.2">
      <c r="A25" s="21" t="s">
        <v>126</v>
      </c>
      <c r="B25" s="30">
        <v>100</v>
      </c>
      <c r="C25" s="30">
        <v>30.291971</v>
      </c>
      <c r="D25" s="30">
        <v>25.547445</v>
      </c>
      <c r="E25" s="30">
        <v>15.328467</v>
      </c>
      <c r="F25" s="30">
        <v>33.211678999999997</v>
      </c>
      <c r="G25" s="30">
        <v>7.6642340000000004</v>
      </c>
      <c r="H25" s="30">
        <v>5.8394159999999999</v>
      </c>
      <c r="I25" s="30">
        <v>4.0145989999999996</v>
      </c>
      <c r="J25" s="30">
        <v>23.722628</v>
      </c>
      <c r="K25" s="30">
        <v>8.0291969999999999</v>
      </c>
      <c r="L25" s="30">
        <v>68.248175000000003</v>
      </c>
    </row>
    <row r="26" spans="1:12" x14ac:dyDescent="0.2">
      <c r="A26" s="19" t="s">
        <v>856</v>
      </c>
      <c r="B26" s="20">
        <v>137</v>
      </c>
      <c r="C26" s="20">
        <v>42</v>
      </c>
      <c r="D26" s="20">
        <v>35</v>
      </c>
      <c r="E26" s="20">
        <v>24</v>
      </c>
      <c r="F26" s="20">
        <v>25</v>
      </c>
      <c r="G26" s="20">
        <v>14</v>
      </c>
      <c r="H26" s="20">
        <v>8</v>
      </c>
      <c r="I26" s="20">
        <v>8</v>
      </c>
      <c r="J26" s="20">
        <v>39</v>
      </c>
      <c r="K26" s="20">
        <v>8</v>
      </c>
      <c r="L26" s="20">
        <v>90</v>
      </c>
    </row>
    <row r="27" spans="1:12" x14ac:dyDescent="0.2">
      <c r="A27" s="21" t="s">
        <v>126</v>
      </c>
      <c r="B27" s="30">
        <v>100</v>
      </c>
      <c r="C27" s="30">
        <v>30.656934</v>
      </c>
      <c r="D27" s="30">
        <v>25.547445</v>
      </c>
      <c r="E27" s="30">
        <v>17.518248</v>
      </c>
      <c r="F27" s="30">
        <v>18.248175</v>
      </c>
      <c r="G27" s="30">
        <v>10.218978</v>
      </c>
      <c r="H27" s="30">
        <v>5.8394159999999999</v>
      </c>
      <c r="I27" s="30">
        <v>5.8394159999999999</v>
      </c>
      <c r="J27" s="30">
        <v>28.467153</v>
      </c>
      <c r="K27" s="30">
        <v>5.8394159999999999</v>
      </c>
      <c r="L27" s="30">
        <v>65.693431000000004</v>
      </c>
    </row>
    <row r="28" spans="1:12" x14ac:dyDescent="0.2">
      <c r="A28" s="19" t="s">
        <v>857</v>
      </c>
      <c r="B28" s="20">
        <v>71</v>
      </c>
      <c r="C28" s="20">
        <v>24</v>
      </c>
      <c r="D28" s="20">
        <v>24</v>
      </c>
      <c r="E28" s="20">
        <v>13</v>
      </c>
      <c r="F28" s="20">
        <v>18</v>
      </c>
      <c r="G28" s="20">
        <v>4</v>
      </c>
      <c r="H28" s="20">
        <v>0</v>
      </c>
      <c r="I28" s="20">
        <v>2</v>
      </c>
      <c r="J28" s="20">
        <v>20</v>
      </c>
      <c r="K28" s="20">
        <v>1</v>
      </c>
      <c r="L28" s="20">
        <v>50</v>
      </c>
    </row>
    <row r="29" spans="1:12" x14ac:dyDescent="0.2">
      <c r="A29" s="21" t="s">
        <v>126</v>
      </c>
      <c r="B29" s="30">
        <v>100</v>
      </c>
      <c r="C29" s="30">
        <v>33.802816999999997</v>
      </c>
      <c r="D29" s="30">
        <v>33.802816999999997</v>
      </c>
      <c r="E29" s="30">
        <v>18.309858999999999</v>
      </c>
      <c r="F29" s="30">
        <v>25.352112999999999</v>
      </c>
      <c r="G29" s="30">
        <v>5.6338030000000003</v>
      </c>
      <c r="H29" s="30">
        <v>0</v>
      </c>
      <c r="I29" s="30">
        <v>2.8169010000000001</v>
      </c>
      <c r="J29" s="30">
        <v>28.169014000000001</v>
      </c>
      <c r="K29" s="30">
        <v>1.4084509999999999</v>
      </c>
      <c r="L29" s="30">
        <v>70.422534999999996</v>
      </c>
    </row>
    <row r="30" spans="1:12" x14ac:dyDescent="0.2">
      <c r="A30" s="19" t="s">
        <v>858</v>
      </c>
      <c r="B30" s="20">
        <v>11</v>
      </c>
      <c r="C30" s="20">
        <v>1</v>
      </c>
      <c r="D30" s="20">
        <v>2</v>
      </c>
      <c r="E30" s="20">
        <v>0</v>
      </c>
      <c r="F30" s="20">
        <v>4</v>
      </c>
      <c r="G30" s="20">
        <v>1</v>
      </c>
      <c r="H30" s="20">
        <v>0</v>
      </c>
      <c r="I30" s="20">
        <v>0</v>
      </c>
      <c r="J30" s="20">
        <v>4</v>
      </c>
      <c r="K30" s="20">
        <v>1</v>
      </c>
      <c r="L30" s="20">
        <v>6</v>
      </c>
    </row>
    <row r="31" spans="1:12" x14ac:dyDescent="0.2">
      <c r="A31" s="21" t="s">
        <v>126</v>
      </c>
      <c r="B31" s="30">
        <v>100</v>
      </c>
      <c r="C31" s="30">
        <v>9.0909089999999999</v>
      </c>
      <c r="D31" s="30">
        <v>18.181818</v>
      </c>
      <c r="E31" s="30">
        <v>0</v>
      </c>
      <c r="F31" s="30">
        <v>36.363636</v>
      </c>
      <c r="G31" s="30">
        <v>9.0909089999999999</v>
      </c>
      <c r="H31" s="30">
        <v>0</v>
      </c>
      <c r="I31" s="30">
        <v>0</v>
      </c>
      <c r="J31" s="30">
        <v>36.363636</v>
      </c>
      <c r="K31" s="30">
        <v>9.0909089999999999</v>
      </c>
      <c r="L31" s="30">
        <v>54.545454999999997</v>
      </c>
    </row>
    <row r="32" spans="1:12" x14ac:dyDescent="0.2">
      <c r="A32" s="19" t="s">
        <v>859</v>
      </c>
      <c r="B32" s="20">
        <v>881</v>
      </c>
      <c r="C32" s="20">
        <v>161</v>
      </c>
      <c r="D32" s="20">
        <v>167</v>
      </c>
      <c r="E32" s="20">
        <v>104</v>
      </c>
      <c r="F32" s="20">
        <v>241</v>
      </c>
      <c r="G32" s="20">
        <v>62</v>
      </c>
      <c r="H32" s="20">
        <v>23</v>
      </c>
      <c r="I32" s="20">
        <v>22</v>
      </c>
      <c r="J32" s="20">
        <v>351</v>
      </c>
      <c r="K32" s="20">
        <v>58</v>
      </c>
      <c r="L32" s="20">
        <v>472</v>
      </c>
    </row>
    <row r="33" spans="1:12" x14ac:dyDescent="0.2">
      <c r="A33" s="21" t="s">
        <v>126</v>
      </c>
      <c r="B33" s="30">
        <v>100</v>
      </c>
      <c r="C33" s="30">
        <v>18.274688000000001</v>
      </c>
      <c r="D33" s="30">
        <v>18.955732000000001</v>
      </c>
      <c r="E33" s="30">
        <v>11.804767</v>
      </c>
      <c r="F33" s="30">
        <v>27.355277999999998</v>
      </c>
      <c r="G33" s="30">
        <v>7.0374569999999999</v>
      </c>
      <c r="H33" s="30">
        <v>2.6106699999999998</v>
      </c>
      <c r="I33" s="30">
        <v>2.4971619999999999</v>
      </c>
      <c r="J33" s="30">
        <v>39.841090000000001</v>
      </c>
      <c r="K33" s="30">
        <v>6.5834279999999996</v>
      </c>
      <c r="L33" s="30">
        <v>53.575482000000001</v>
      </c>
    </row>
    <row r="34" spans="1:12" x14ac:dyDescent="0.2">
      <c r="A34" s="19" t="s">
        <v>860</v>
      </c>
      <c r="B34" s="20">
        <v>701</v>
      </c>
      <c r="C34" s="20">
        <v>181</v>
      </c>
      <c r="D34" s="20">
        <v>174</v>
      </c>
      <c r="E34" s="20">
        <v>107</v>
      </c>
      <c r="F34" s="20">
        <v>232</v>
      </c>
      <c r="G34" s="20">
        <v>66</v>
      </c>
      <c r="H34" s="20">
        <v>34</v>
      </c>
      <c r="I34" s="20">
        <v>31</v>
      </c>
      <c r="J34" s="20">
        <v>195</v>
      </c>
      <c r="K34" s="20">
        <v>57</v>
      </c>
      <c r="L34" s="20">
        <v>449</v>
      </c>
    </row>
    <row r="35" spans="1:12" x14ac:dyDescent="0.2">
      <c r="A35" s="21" t="s">
        <v>126</v>
      </c>
      <c r="B35" s="30">
        <v>100</v>
      </c>
      <c r="C35" s="30">
        <v>25.820257000000002</v>
      </c>
      <c r="D35" s="30">
        <v>24.821683</v>
      </c>
      <c r="E35" s="30">
        <v>15.263909</v>
      </c>
      <c r="F35" s="30">
        <v>33.095578000000003</v>
      </c>
      <c r="G35" s="30">
        <v>9.4151209999999992</v>
      </c>
      <c r="H35" s="30">
        <v>4.8502140000000002</v>
      </c>
      <c r="I35" s="30">
        <v>4.4222539999999997</v>
      </c>
      <c r="J35" s="30">
        <v>27.817404</v>
      </c>
      <c r="K35" s="30">
        <v>8.1312409999999993</v>
      </c>
      <c r="L35" s="30">
        <v>64.051355000000001</v>
      </c>
    </row>
    <row r="36" spans="1:12" x14ac:dyDescent="0.2">
      <c r="A36" s="19" t="s">
        <v>861</v>
      </c>
      <c r="B36" s="20">
        <v>1801</v>
      </c>
      <c r="C36" s="20">
        <v>409</v>
      </c>
      <c r="D36" s="20">
        <v>402</v>
      </c>
      <c r="E36" s="20">
        <v>248</v>
      </c>
      <c r="F36" s="20">
        <v>520</v>
      </c>
      <c r="G36" s="20">
        <v>147</v>
      </c>
      <c r="H36" s="20">
        <v>65</v>
      </c>
      <c r="I36" s="20">
        <v>63</v>
      </c>
      <c r="J36" s="20">
        <v>609</v>
      </c>
      <c r="K36" s="20">
        <v>125</v>
      </c>
      <c r="L36" s="20">
        <v>1067</v>
      </c>
    </row>
    <row r="37" spans="1:12" x14ac:dyDescent="0.2">
      <c r="A37" s="21" t="s">
        <v>126</v>
      </c>
      <c r="B37" s="30">
        <v>100</v>
      </c>
      <c r="C37" s="30">
        <v>22.709606000000001</v>
      </c>
      <c r="D37" s="30">
        <v>22.320933</v>
      </c>
      <c r="E37" s="30">
        <v>13.770128</v>
      </c>
      <c r="F37" s="30">
        <v>28.872848000000001</v>
      </c>
      <c r="G37" s="30">
        <v>8.1621319999999997</v>
      </c>
      <c r="H37" s="30">
        <v>3.6091060000000001</v>
      </c>
      <c r="I37" s="30">
        <v>3.4980570000000002</v>
      </c>
      <c r="J37" s="30">
        <v>33.814546999999997</v>
      </c>
      <c r="K37" s="30">
        <v>6.9405890000000001</v>
      </c>
      <c r="L37" s="30">
        <v>59.244864</v>
      </c>
    </row>
    <row r="38" spans="1:12" x14ac:dyDescent="0.2">
      <c r="A38" s="19" t="s">
        <v>862</v>
      </c>
      <c r="B38" s="20">
        <v>920</v>
      </c>
      <c r="C38" s="20">
        <v>248</v>
      </c>
      <c r="D38" s="20">
        <v>235</v>
      </c>
      <c r="E38" s="20">
        <v>144</v>
      </c>
      <c r="F38" s="20">
        <v>279</v>
      </c>
      <c r="G38" s="20">
        <v>85</v>
      </c>
      <c r="H38" s="20">
        <v>42</v>
      </c>
      <c r="I38" s="20">
        <v>41</v>
      </c>
      <c r="J38" s="20">
        <v>258</v>
      </c>
      <c r="K38" s="20">
        <v>67</v>
      </c>
      <c r="L38" s="20">
        <v>595</v>
      </c>
    </row>
    <row r="39" spans="1:12" x14ac:dyDescent="0.2">
      <c r="A39" s="21" t="s">
        <v>126</v>
      </c>
      <c r="B39" s="30">
        <v>100</v>
      </c>
      <c r="C39" s="30">
        <v>26.956522</v>
      </c>
      <c r="D39" s="30">
        <v>25.543478</v>
      </c>
      <c r="E39" s="30">
        <v>15.652174</v>
      </c>
      <c r="F39" s="30">
        <v>30.326087000000001</v>
      </c>
      <c r="G39" s="30">
        <v>9.2391299999999994</v>
      </c>
      <c r="H39" s="30">
        <v>4.5652169999999996</v>
      </c>
      <c r="I39" s="30">
        <v>4.4565219999999997</v>
      </c>
      <c r="J39" s="30">
        <v>28.043478</v>
      </c>
      <c r="K39" s="30">
        <v>7.2826089999999999</v>
      </c>
      <c r="L39" s="30">
        <v>64.673912999999999</v>
      </c>
    </row>
    <row r="40" spans="1:12" x14ac:dyDescent="0.2">
      <c r="A40" s="19" t="s">
        <v>863</v>
      </c>
      <c r="B40" s="20">
        <v>219</v>
      </c>
      <c r="C40" s="20">
        <v>67</v>
      </c>
      <c r="D40" s="20">
        <v>61</v>
      </c>
      <c r="E40" s="20">
        <v>37</v>
      </c>
      <c r="F40" s="20">
        <v>47</v>
      </c>
      <c r="G40" s="20">
        <v>19</v>
      </c>
      <c r="H40" s="20">
        <v>8</v>
      </c>
      <c r="I40" s="20">
        <v>10</v>
      </c>
      <c r="J40" s="20">
        <v>63</v>
      </c>
      <c r="K40" s="20">
        <v>10</v>
      </c>
      <c r="L40" s="20">
        <v>146</v>
      </c>
    </row>
    <row r="41" spans="1:12" x14ac:dyDescent="0.2">
      <c r="A41" s="21" t="s">
        <v>126</v>
      </c>
      <c r="B41" s="30">
        <v>100</v>
      </c>
      <c r="C41" s="30">
        <v>30.593606999999999</v>
      </c>
      <c r="D41" s="30">
        <v>27.853881000000001</v>
      </c>
      <c r="E41" s="30">
        <v>16.894977000000001</v>
      </c>
      <c r="F41" s="30">
        <v>21.461186999999999</v>
      </c>
      <c r="G41" s="30">
        <v>8.6757989999999996</v>
      </c>
      <c r="H41" s="30">
        <v>3.652968</v>
      </c>
      <c r="I41" s="30">
        <v>4.5662099999999999</v>
      </c>
      <c r="J41" s="30">
        <v>28.767123000000002</v>
      </c>
      <c r="K41" s="30">
        <v>4.5662099999999999</v>
      </c>
      <c r="L41" s="30">
        <v>66.666667000000004</v>
      </c>
    </row>
    <row r="42" spans="1:12" x14ac:dyDescent="0.2">
      <c r="A42" s="18" t="s">
        <v>864</v>
      </c>
      <c r="B42" s="17">
        <v>208</v>
      </c>
      <c r="C42" s="17">
        <v>15</v>
      </c>
      <c r="D42" s="17">
        <v>22</v>
      </c>
      <c r="E42" s="17">
        <v>18</v>
      </c>
      <c r="F42" s="17">
        <v>44</v>
      </c>
      <c r="G42" s="17">
        <v>9</v>
      </c>
      <c r="H42" s="17">
        <v>2</v>
      </c>
      <c r="I42" s="17">
        <v>9</v>
      </c>
      <c r="J42" s="17">
        <v>119</v>
      </c>
      <c r="K42" s="17">
        <v>9</v>
      </c>
      <c r="L42" s="17">
        <v>80</v>
      </c>
    </row>
    <row r="43" spans="1:12" x14ac:dyDescent="0.2">
      <c r="A43" s="21" t="s">
        <v>126</v>
      </c>
      <c r="B43" s="30">
        <v>100</v>
      </c>
      <c r="C43" s="30">
        <v>7.211538</v>
      </c>
      <c r="D43" s="30">
        <v>10.576923000000001</v>
      </c>
      <c r="E43" s="30">
        <v>8.6538459999999997</v>
      </c>
      <c r="F43" s="30">
        <v>21.153846000000001</v>
      </c>
      <c r="G43" s="30">
        <v>4.3269229999999999</v>
      </c>
      <c r="H43" s="30">
        <v>0.961538</v>
      </c>
      <c r="I43" s="30">
        <v>4.3269229999999999</v>
      </c>
      <c r="J43" s="30">
        <v>57.211537999999997</v>
      </c>
      <c r="K43" s="30">
        <v>4.3269229999999999</v>
      </c>
      <c r="L43" s="30">
        <v>38.461537999999997</v>
      </c>
    </row>
    <row r="44" spans="1:12" x14ac:dyDescent="0.2">
      <c r="A44" s="19" t="s">
        <v>852</v>
      </c>
      <c r="B44" s="20">
        <v>220</v>
      </c>
      <c r="C44" s="20">
        <v>34</v>
      </c>
      <c r="D44" s="20">
        <v>40</v>
      </c>
      <c r="E44" s="20">
        <v>34</v>
      </c>
      <c r="F44" s="20">
        <v>48</v>
      </c>
      <c r="G44" s="20">
        <v>13</v>
      </c>
      <c r="H44" s="20">
        <v>5</v>
      </c>
      <c r="I44" s="20">
        <v>7</v>
      </c>
      <c r="J44" s="20">
        <v>101</v>
      </c>
      <c r="K44" s="20">
        <v>12</v>
      </c>
      <c r="L44" s="20">
        <v>107</v>
      </c>
    </row>
    <row r="45" spans="1:12" x14ac:dyDescent="0.2">
      <c r="A45" s="21" t="s">
        <v>126</v>
      </c>
      <c r="B45" s="30">
        <v>100</v>
      </c>
      <c r="C45" s="30">
        <v>15.454545</v>
      </c>
      <c r="D45" s="30">
        <v>18.181818</v>
      </c>
      <c r="E45" s="30">
        <v>15.454545</v>
      </c>
      <c r="F45" s="30">
        <v>21.818182</v>
      </c>
      <c r="G45" s="30">
        <v>5.9090910000000001</v>
      </c>
      <c r="H45" s="30">
        <v>2.2727270000000002</v>
      </c>
      <c r="I45" s="30">
        <v>3.1818179999999998</v>
      </c>
      <c r="J45" s="30">
        <v>45.909090999999997</v>
      </c>
      <c r="K45" s="30">
        <v>5.4545450000000004</v>
      </c>
      <c r="L45" s="30">
        <v>48.636364</v>
      </c>
    </row>
    <row r="46" spans="1:12" x14ac:dyDescent="0.2">
      <c r="A46" s="19" t="s">
        <v>853</v>
      </c>
      <c r="B46" s="20">
        <v>226</v>
      </c>
      <c r="C46" s="20">
        <v>39</v>
      </c>
      <c r="D46" s="20">
        <v>41</v>
      </c>
      <c r="E46" s="20">
        <v>33</v>
      </c>
      <c r="F46" s="20">
        <v>48</v>
      </c>
      <c r="G46" s="20">
        <v>15</v>
      </c>
      <c r="H46" s="20">
        <v>9</v>
      </c>
      <c r="I46" s="20">
        <v>6</v>
      </c>
      <c r="J46" s="20">
        <v>90</v>
      </c>
      <c r="K46" s="20">
        <v>19</v>
      </c>
      <c r="L46" s="20">
        <v>117</v>
      </c>
    </row>
    <row r="47" spans="1:12" x14ac:dyDescent="0.2">
      <c r="A47" s="21" t="s">
        <v>126</v>
      </c>
      <c r="B47" s="30">
        <v>100</v>
      </c>
      <c r="C47" s="30">
        <v>17.256637000000001</v>
      </c>
      <c r="D47" s="30">
        <v>18.141593</v>
      </c>
      <c r="E47" s="30">
        <v>14.60177</v>
      </c>
      <c r="F47" s="30">
        <v>21.238938000000001</v>
      </c>
      <c r="G47" s="30">
        <v>6.637168</v>
      </c>
      <c r="H47" s="30">
        <v>3.9823010000000001</v>
      </c>
      <c r="I47" s="30">
        <v>2.6548669999999999</v>
      </c>
      <c r="J47" s="30">
        <v>39.823008999999999</v>
      </c>
      <c r="K47" s="30">
        <v>8.4070800000000006</v>
      </c>
      <c r="L47" s="30">
        <v>51.769911999999998</v>
      </c>
    </row>
    <row r="48" spans="1:12" x14ac:dyDescent="0.2">
      <c r="A48" s="19" t="s">
        <v>854</v>
      </c>
      <c r="B48" s="20">
        <v>211</v>
      </c>
      <c r="C48" s="20">
        <v>37</v>
      </c>
      <c r="D48" s="20">
        <v>44</v>
      </c>
      <c r="E48" s="20">
        <v>32</v>
      </c>
      <c r="F48" s="20">
        <v>59</v>
      </c>
      <c r="G48" s="20">
        <v>10</v>
      </c>
      <c r="H48" s="20">
        <v>7</v>
      </c>
      <c r="I48" s="20">
        <v>7</v>
      </c>
      <c r="J48" s="20">
        <v>81</v>
      </c>
      <c r="K48" s="20">
        <v>17</v>
      </c>
      <c r="L48" s="20">
        <v>113</v>
      </c>
    </row>
    <row r="49" spans="1:12" x14ac:dyDescent="0.2">
      <c r="A49" s="21" t="s">
        <v>126</v>
      </c>
      <c r="B49" s="30">
        <v>100</v>
      </c>
      <c r="C49" s="30">
        <v>17.535544999999999</v>
      </c>
      <c r="D49" s="30">
        <v>20.853081</v>
      </c>
      <c r="E49" s="30">
        <v>15.165877</v>
      </c>
      <c r="F49" s="30">
        <v>27.962084999999998</v>
      </c>
      <c r="G49" s="30">
        <v>4.7393359999999998</v>
      </c>
      <c r="H49" s="30">
        <v>3.317536</v>
      </c>
      <c r="I49" s="30">
        <v>3.317536</v>
      </c>
      <c r="J49" s="30">
        <v>38.388626000000002</v>
      </c>
      <c r="K49" s="30">
        <v>8.0568720000000003</v>
      </c>
      <c r="L49" s="30">
        <v>53.554501999999999</v>
      </c>
    </row>
    <row r="50" spans="1:12" x14ac:dyDescent="0.2">
      <c r="A50" s="19" t="s">
        <v>855</v>
      </c>
      <c r="B50" s="20">
        <v>134</v>
      </c>
      <c r="C50" s="20">
        <v>39</v>
      </c>
      <c r="D50" s="20">
        <v>32</v>
      </c>
      <c r="E50" s="20">
        <v>21</v>
      </c>
      <c r="F50" s="20">
        <v>38</v>
      </c>
      <c r="G50" s="20">
        <v>8</v>
      </c>
      <c r="H50" s="20">
        <v>7</v>
      </c>
      <c r="I50" s="20">
        <v>4</v>
      </c>
      <c r="J50" s="20">
        <v>39</v>
      </c>
      <c r="K50" s="20">
        <v>9</v>
      </c>
      <c r="L50" s="20">
        <v>86</v>
      </c>
    </row>
    <row r="51" spans="1:12" x14ac:dyDescent="0.2">
      <c r="A51" s="21" t="s">
        <v>126</v>
      </c>
      <c r="B51" s="30">
        <v>100</v>
      </c>
      <c r="C51" s="30">
        <v>29.104478</v>
      </c>
      <c r="D51" s="30">
        <v>23.880597000000002</v>
      </c>
      <c r="E51" s="30">
        <v>15.671642</v>
      </c>
      <c r="F51" s="30">
        <v>28.358208999999999</v>
      </c>
      <c r="G51" s="30">
        <v>5.9701490000000002</v>
      </c>
      <c r="H51" s="30">
        <v>5.2238810000000004</v>
      </c>
      <c r="I51" s="30">
        <v>2.9850750000000001</v>
      </c>
      <c r="J51" s="30">
        <v>29.104478</v>
      </c>
      <c r="K51" s="30">
        <v>6.716418</v>
      </c>
      <c r="L51" s="30">
        <v>64.179103999999995</v>
      </c>
    </row>
    <row r="52" spans="1:12" x14ac:dyDescent="0.2">
      <c r="A52" s="19" t="s">
        <v>856</v>
      </c>
      <c r="B52" s="20">
        <v>65</v>
      </c>
      <c r="C52" s="20">
        <v>21</v>
      </c>
      <c r="D52" s="20">
        <v>14</v>
      </c>
      <c r="E52" s="20">
        <v>11</v>
      </c>
      <c r="F52" s="20">
        <v>12</v>
      </c>
      <c r="G52" s="20">
        <v>8</v>
      </c>
      <c r="H52" s="20">
        <v>4</v>
      </c>
      <c r="I52" s="20">
        <v>5</v>
      </c>
      <c r="J52" s="20">
        <v>18</v>
      </c>
      <c r="K52" s="20">
        <v>6</v>
      </c>
      <c r="L52" s="20">
        <v>41</v>
      </c>
    </row>
    <row r="53" spans="1:12" x14ac:dyDescent="0.2">
      <c r="A53" s="21" t="s">
        <v>126</v>
      </c>
      <c r="B53" s="30">
        <v>100</v>
      </c>
      <c r="C53" s="30">
        <v>32.307692000000003</v>
      </c>
      <c r="D53" s="30">
        <v>21.538461999999999</v>
      </c>
      <c r="E53" s="30">
        <v>16.923076999999999</v>
      </c>
      <c r="F53" s="30">
        <v>18.461538000000001</v>
      </c>
      <c r="G53" s="30">
        <v>12.307691999999999</v>
      </c>
      <c r="H53" s="30">
        <v>6.1538459999999997</v>
      </c>
      <c r="I53" s="30">
        <v>7.6923079999999997</v>
      </c>
      <c r="J53" s="30">
        <v>27.692308000000001</v>
      </c>
      <c r="K53" s="30">
        <v>9.2307690000000004</v>
      </c>
      <c r="L53" s="30">
        <v>63.076923000000001</v>
      </c>
    </row>
    <row r="54" spans="1:12" x14ac:dyDescent="0.2">
      <c r="A54" s="19" t="s">
        <v>857</v>
      </c>
      <c r="B54" s="20">
        <v>25</v>
      </c>
      <c r="C54" s="20">
        <v>11</v>
      </c>
      <c r="D54" s="20">
        <v>11</v>
      </c>
      <c r="E54" s="20">
        <v>6</v>
      </c>
      <c r="F54" s="20">
        <v>7</v>
      </c>
      <c r="G54" s="20">
        <v>2</v>
      </c>
      <c r="H54" s="20">
        <v>0</v>
      </c>
      <c r="I54" s="20">
        <v>1</v>
      </c>
      <c r="J54" s="20">
        <v>5</v>
      </c>
      <c r="K54" s="20">
        <v>0</v>
      </c>
      <c r="L54" s="20">
        <v>20</v>
      </c>
    </row>
    <row r="55" spans="1:12" x14ac:dyDescent="0.2">
      <c r="A55" s="21" t="s">
        <v>126</v>
      </c>
      <c r="B55" s="30">
        <v>100</v>
      </c>
      <c r="C55" s="30">
        <v>44</v>
      </c>
      <c r="D55" s="30">
        <v>44</v>
      </c>
      <c r="E55" s="30">
        <v>24</v>
      </c>
      <c r="F55" s="30">
        <v>28</v>
      </c>
      <c r="G55" s="30">
        <v>8</v>
      </c>
      <c r="H55" s="30">
        <v>0</v>
      </c>
      <c r="I55" s="30">
        <v>4</v>
      </c>
      <c r="J55" s="30">
        <v>20</v>
      </c>
      <c r="K55" s="30">
        <v>0</v>
      </c>
      <c r="L55" s="30">
        <v>80</v>
      </c>
    </row>
    <row r="56" spans="1:12" x14ac:dyDescent="0.2">
      <c r="A56" s="19" t="s">
        <v>858</v>
      </c>
      <c r="B56" s="20">
        <v>3</v>
      </c>
      <c r="C56" s="20">
        <v>0</v>
      </c>
      <c r="D56" s="20">
        <v>1</v>
      </c>
      <c r="E56" s="20">
        <v>0</v>
      </c>
      <c r="F56" s="20">
        <v>1</v>
      </c>
      <c r="G56" s="20">
        <v>0</v>
      </c>
      <c r="H56" s="20">
        <v>0</v>
      </c>
      <c r="I56" s="20">
        <v>0</v>
      </c>
      <c r="J56" s="20">
        <v>1</v>
      </c>
      <c r="K56" s="20">
        <v>0</v>
      </c>
      <c r="L56" s="20">
        <v>2</v>
      </c>
    </row>
    <row r="57" spans="1:12" x14ac:dyDescent="0.2">
      <c r="A57" s="21" t="s">
        <v>126</v>
      </c>
      <c r="B57" s="30">
        <v>100</v>
      </c>
      <c r="C57" s="30">
        <v>0</v>
      </c>
      <c r="D57" s="30">
        <v>33.333333000000003</v>
      </c>
      <c r="E57" s="30">
        <v>0</v>
      </c>
      <c r="F57" s="30">
        <v>33.333333000000003</v>
      </c>
      <c r="G57" s="30">
        <v>0</v>
      </c>
      <c r="H57" s="30">
        <v>0</v>
      </c>
      <c r="I57" s="30">
        <v>0</v>
      </c>
      <c r="J57" s="30">
        <v>33.333333000000003</v>
      </c>
      <c r="K57" s="30">
        <v>0</v>
      </c>
      <c r="L57" s="30">
        <v>66.666667000000004</v>
      </c>
    </row>
    <row r="58" spans="1:12" x14ac:dyDescent="0.2">
      <c r="A58" s="19" t="s">
        <v>859</v>
      </c>
      <c r="B58" s="20">
        <v>446</v>
      </c>
      <c r="C58" s="20">
        <v>73</v>
      </c>
      <c r="D58" s="20">
        <v>81</v>
      </c>
      <c r="E58" s="20">
        <v>67</v>
      </c>
      <c r="F58" s="20">
        <v>96</v>
      </c>
      <c r="G58" s="20">
        <v>28</v>
      </c>
      <c r="H58" s="20">
        <v>14</v>
      </c>
      <c r="I58" s="20">
        <v>13</v>
      </c>
      <c r="J58" s="20">
        <v>191</v>
      </c>
      <c r="K58" s="20">
        <v>31</v>
      </c>
      <c r="L58" s="20">
        <v>224</v>
      </c>
    </row>
    <row r="59" spans="1:12" x14ac:dyDescent="0.2">
      <c r="A59" s="21" t="s">
        <v>126</v>
      </c>
      <c r="B59" s="30">
        <v>100</v>
      </c>
      <c r="C59" s="30">
        <v>16.367712999999998</v>
      </c>
      <c r="D59" s="30">
        <v>18.161435000000001</v>
      </c>
      <c r="E59" s="30">
        <v>15.022422000000001</v>
      </c>
      <c r="F59" s="30">
        <v>21.524664000000001</v>
      </c>
      <c r="G59" s="30">
        <v>6.2780269999999998</v>
      </c>
      <c r="H59" s="30">
        <v>3.1390129999999998</v>
      </c>
      <c r="I59" s="30">
        <v>2.9147980000000002</v>
      </c>
      <c r="J59" s="30">
        <v>42.825111999999997</v>
      </c>
      <c r="K59" s="30">
        <v>6.9506730000000001</v>
      </c>
      <c r="L59" s="30">
        <v>50.224215000000001</v>
      </c>
    </row>
    <row r="60" spans="1:12" x14ac:dyDescent="0.2">
      <c r="A60" s="19" t="s">
        <v>860</v>
      </c>
      <c r="B60" s="20">
        <v>345</v>
      </c>
      <c r="C60" s="20">
        <v>76</v>
      </c>
      <c r="D60" s="20">
        <v>76</v>
      </c>
      <c r="E60" s="20">
        <v>53</v>
      </c>
      <c r="F60" s="20">
        <v>97</v>
      </c>
      <c r="G60" s="20">
        <v>18</v>
      </c>
      <c r="H60" s="20">
        <v>14</v>
      </c>
      <c r="I60" s="20">
        <v>11</v>
      </c>
      <c r="J60" s="20">
        <v>120</v>
      </c>
      <c r="K60" s="20">
        <v>26</v>
      </c>
      <c r="L60" s="20">
        <v>199</v>
      </c>
    </row>
    <row r="61" spans="1:12" x14ac:dyDescent="0.2">
      <c r="A61" s="21" t="s">
        <v>126</v>
      </c>
      <c r="B61" s="30">
        <v>100</v>
      </c>
      <c r="C61" s="30">
        <v>22.028986</v>
      </c>
      <c r="D61" s="30">
        <v>22.028986</v>
      </c>
      <c r="E61" s="30">
        <v>15.362318999999999</v>
      </c>
      <c r="F61" s="30">
        <v>28.115942</v>
      </c>
      <c r="G61" s="30">
        <v>5.2173910000000001</v>
      </c>
      <c r="H61" s="30">
        <v>4.0579710000000002</v>
      </c>
      <c r="I61" s="30">
        <v>3.1884060000000001</v>
      </c>
      <c r="J61" s="30">
        <v>34.782609000000001</v>
      </c>
      <c r="K61" s="30">
        <v>7.536232</v>
      </c>
      <c r="L61" s="30">
        <v>57.681159000000001</v>
      </c>
    </row>
    <row r="62" spans="1:12" x14ac:dyDescent="0.2">
      <c r="A62" s="19" t="s">
        <v>861</v>
      </c>
      <c r="B62" s="20">
        <v>884</v>
      </c>
      <c r="C62" s="20">
        <v>181</v>
      </c>
      <c r="D62" s="20">
        <v>183</v>
      </c>
      <c r="E62" s="20">
        <v>137</v>
      </c>
      <c r="F62" s="20">
        <v>213</v>
      </c>
      <c r="G62" s="20">
        <v>56</v>
      </c>
      <c r="H62" s="20">
        <v>32</v>
      </c>
      <c r="I62" s="20">
        <v>30</v>
      </c>
      <c r="J62" s="20">
        <v>335</v>
      </c>
      <c r="K62" s="20">
        <v>63</v>
      </c>
      <c r="L62" s="20">
        <v>486</v>
      </c>
    </row>
    <row r="63" spans="1:12" x14ac:dyDescent="0.2">
      <c r="A63" s="21" t="s">
        <v>126</v>
      </c>
      <c r="B63" s="30">
        <v>100</v>
      </c>
      <c r="C63" s="30">
        <v>20.475113</v>
      </c>
      <c r="D63" s="30">
        <v>20.701357000000002</v>
      </c>
      <c r="E63" s="30">
        <v>15.497738</v>
      </c>
      <c r="F63" s="30">
        <v>24.095023000000001</v>
      </c>
      <c r="G63" s="30">
        <v>6.3348420000000001</v>
      </c>
      <c r="H63" s="30">
        <v>3.61991</v>
      </c>
      <c r="I63" s="30">
        <v>3.3936649999999999</v>
      </c>
      <c r="J63" s="30">
        <v>37.895927999999998</v>
      </c>
      <c r="K63" s="30">
        <v>7.1266970000000001</v>
      </c>
      <c r="L63" s="30">
        <v>54.977376</v>
      </c>
    </row>
    <row r="64" spans="1:12" x14ac:dyDescent="0.2">
      <c r="A64" s="19" t="s">
        <v>862</v>
      </c>
      <c r="B64" s="20">
        <v>438</v>
      </c>
      <c r="C64" s="20">
        <v>108</v>
      </c>
      <c r="D64" s="20">
        <v>102</v>
      </c>
      <c r="E64" s="20">
        <v>70</v>
      </c>
      <c r="F64" s="20">
        <v>117</v>
      </c>
      <c r="G64" s="20">
        <v>28</v>
      </c>
      <c r="H64" s="20">
        <v>18</v>
      </c>
      <c r="I64" s="20">
        <v>17</v>
      </c>
      <c r="J64" s="20">
        <v>144</v>
      </c>
      <c r="K64" s="20">
        <v>32</v>
      </c>
      <c r="L64" s="20">
        <v>262</v>
      </c>
    </row>
    <row r="65" spans="1:12" x14ac:dyDescent="0.2">
      <c r="A65" s="21" t="s">
        <v>126</v>
      </c>
      <c r="B65" s="30">
        <v>100</v>
      </c>
      <c r="C65" s="30">
        <v>24.657533999999998</v>
      </c>
      <c r="D65" s="30">
        <v>23.287671</v>
      </c>
      <c r="E65" s="30">
        <v>15.981735</v>
      </c>
      <c r="F65" s="30">
        <v>26.712329</v>
      </c>
      <c r="G65" s="30">
        <v>6.3926939999999997</v>
      </c>
      <c r="H65" s="30">
        <v>4.1095889999999997</v>
      </c>
      <c r="I65" s="30">
        <v>3.8812790000000001</v>
      </c>
      <c r="J65" s="30">
        <v>32.876711999999998</v>
      </c>
      <c r="K65" s="30">
        <v>7.305936</v>
      </c>
      <c r="L65" s="30">
        <v>59.817352</v>
      </c>
    </row>
    <row r="66" spans="1:12" x14ac:dyDescent="0.2">
      <c r="A66" s="19" t="s">
        <v>863</v>
      </c>
      <c r="B66" s="20">
        <v>93</v>
      </c>
      <c r="C66" s="20">
        <v>32</v>
      </c>
      <c r="D66" s="20">
        <v>26</v>
      </c>
      <c r="E66" s="20">
        <v>17</v>
      </c>
      <c r="F66" s="20">
        <v>20</v>
      </c>
      <c r="G66" s="20">
        <v>10</v>
      </c>
      <c r="H66" s="20">
        <v>4</v>
      </c>
      <c r="I66" s="20">
        <v>6</v>
      </c>
      <c r="J66" s="20">
        <v>24</v>
      </c>
      <c r="K66" s="20">
        <v>6</v>
      </c>
      <c r="L66" s="20">
        <v>63</v>
      </c>
    </row>
    <row r="67" spans="1:12" x14ac:dyDescent="0.2">
      <c r="A67" s="21" t="s">
        <v>126</v>
      </c>
      <c r="B67" s="30">
        <v>100</v>
      </c>
      <c r="C67" s="30">
        <v>34.408602000000002</v>
      </c>
      <c r="D67" s="30">
        <v>27.956989</v>
      </c>
      <c r="E67" s="30">
        <v>18.27957</v>
      </c>
      <c r="F67" s="30">
        <v>21.505375999999998</v>
      </c>
      <c r="G67" s="30">
        <v>10.752687999999999</v>
      </c>
      <c r="H67" s="30">
        <v>4.301075</v>
      </c>
      <c r="I67" s="30">
        <v>6.451613</v>
      </c>
      <c r="J67" s="30">
        <v>25.806452</v>
      </c>
      <c r="K67" s="30">
        <v>6.451613</v>
      </c>
      <c r="L67" s="30">
        <v>67.741934999999998</v>
      </c>
    </row>
    <row r="68" spans="1:12" x14ac:dyDescent="0.2">
      <c r="A68" s="18" t="s">
        <v>865</v>
      </c>
      <c r="B68" s="17">
        <v>178</v>
      </c>
      <c r="C68" s="17">
        <v>21</v>
      </c>
      <c r="D68" s="17">
        <v>23</v>
      </c>
      <c r="E68" s="17">
        <v>11</v>
      </c>
      <c r="F68" s="17">
        <v>47</v>
      </c>
      <c r="G68" s="17">
        <v>14</v>
      </c>
      <c r="H68" s="17">
        <v>4</v>
      </c>
      <c r="I68" s="17">
        <v>4</v>
      </c>
      <c r="J68" s="17">
        <v>91</v>
      </c>
      <c r="K68" s="17">
        <v>5</v>
      </c>
      <c r="L68" s="17">
        <v>82</v>
      </c>
    </row>
    <row r="69" spans="1:12" x14ac:dyDescent="0.2">
      <c r="A69" s="21" t="s">
        <v>126</v>
      </c>
      <c r="B69" s="30">
        <v>100</v>
      </c>
      <c r="C69" s="30">
        <v>11.797753</v>
      </c>
      <c r="D69" s="30">
        <v>12.921348</v>
      </c>
      <c r="E69" s="30">
        <v>6.1797750000000002</v>
      </c>
      <c r="F69" s="30">
        <v>26.404494</v>
      </c>
      <c r="G69" s="30">
        <v>7.8651689999999999</v>
      </c>
      <c r="H69" s="30">
        <v>2.2471909999999999</v>
      </c>
      <c r="I69" s="30">
        <v>2.2471909999999999</v>
      </c>
      <c r="J69" s="30">
        <v>51.123595999999999</v>
      </c>
      <c r="K69" s="30">
        <v>2.808989</v>
      </c>
      <c r="L69" s="30">
        <v>46.067416000000001</v>
      </c>
    </row>
    <row r="70" spans="1:12" x14ac:dyDescent="0.2">
      <c r="A70" s="19" t="s">
        <v>852</v>
      </c>
      <c r="B70" s="20">
        <v>212</v>
      </c>
      <c r="C70" s="20">
        <v>49</v>
      </c>
      <c r="D70" s="20">
        <v>41</v>
      </c>
      <c r="E70" s="20">
        <v>17</v>
      </c>
      <c r="F70" s="20">
        <v>69</v>
      </c>
      <c r="G70" s="20">
        <v>20</v>
      </c>
      <c r="H70" s="20">
        <v>7</v>
      </c>
      <c r="I70" s="20">
        <v>1</v>
      </c>
      <c r="J70" s="20">
        <v>83</v>
      </c>
      <c r="K70" s="20">
        <v>7</v>
      </c>
      <c r="L70" s="20">
        <v>122</v>
      </c>
    </row>
    <row r="71" spans="1:12" x14ac:dyDescent="0.2">
      <c r="A71" s="21" t="s">
        <v>126</v>
      </c>
      <c r="B71" s="30">
        <v>100</v>
      </c>
      <c r="C71" s="30">
        <v>23.113208</v>
      </c>
      <c r="D71" s="30">
        <v>19.339623</v>
      </c>
      <c r="E71" s="30">
        <v>8.0188679999999994</v>
      </c>
      <c r="F71" s="30">
        <v>32.547170000000001</v>
      </c>
      <c r="G71" s="30">
        <v>9.4339619999999993</v>
      </c>
      <c r="H71" s="30">
        <v>3.3018869999999998</v>
      </c>
      <c r="I71" s="30">
        <v>0.47169800000000001</v>
      </c>
      <c r="J71" s="30">
        <v>39.150942999999998</v>
      </c>
      <c r="K71" s="30">
        <v>3.3018869999999998</v>
      </c>
      <c r="L71" s="30">
        <v>57.547170000000001</v>
      </c>
    </row>
    <row r="72" spans="1:12" x14ac:dyDescent="0.2">
      <c r="A72" s="19" t="s">
        <v>853</v>
      </c>
      <c r="B72" s="20">
        <v>223</v>
      </c>
      <c r="C72" s="20">
        <v>39</v>
      </c>
      <c r="D72" s="20">
        <v>45</v>
      </c>
      <c r="E72" s="20">
        <v>20</v>
      </c>
      <c r="F72" s="20">
        <v>76</v>
      </c>
      <c r="G72" s="20">
        <v>14</v>
      </c>
      <c r="H72" s="20">
        <v>2</v>
      </c>
      <c r="I72" s="20">
        <v>8</v>
      </c>
      <c r="J72" s="20">
        <v>77</v>
      </c>
      <c r="K72" s="20">
        <v>20</v>
      </c>
      <c r="L72" s="20">
        <v>126</v>
      </c>
    </row>
    <row r="73" spans="1:12" x14ac:dyDescent="0.2">
      <c r="A73" s="21" t="s">
        <v>126</v>
      </c>
      <c r="B73" s="30">
        <v>100</v>
      </c>
      <c r="C73" s="30">
        <v>17.488789000000001</v>
      </c>
      <c r="D73" s="30">
        <v>20.179372000000001</v>
      </c>
      <c r="E73" s="30">
        <v>8.96861</v>
      </c>
      <c r="F73" s="30">
        <v>34.080717</v>
      </c>
      <c r="G73" s="30">
        <v>6.2780269999999998</v>
      </c>
      <c r="H73" s="30">
        <v>0.89686100000000002</v>
      </c>
      <c r="I73" s="30">
        <v>3.5874440000000001</v>
      </c>
      <c r="J73" s="30">
        <v>34.529147999999999</v>
      </c>
      <c r="K73" s="30">
        <v>8.96861</v>
      </c>
      <c r="L73" s="30">
        <v>56.502242000000003</v>
      </c>
    </row>
    <row r="74" spans="1:12" x14ac:dyDescent="0.2">
      <c r="A74" s="19" t="s">
        <v>854</v>
      </c>
      <c r="B74" s="20">
        <v>216</v>
      </c>
      <c r="C74" s="20">
        <v>61</v>
      </c>
      <c r="D74" s="20">
        <v>60</v>
      </c>
      <c r="E74" s="20">
        <v>33</v>
      </c>
      <c r="F74" s="20">
        <v>82</v>
      </c>
      <c r="G74" s="20">
        <v>35</v>
      </c>
      <c r="H74" s="20">
        <v>11</v>
      </c>
      <c r="I74" s="20">
        <v>13</v>
      </c>
      <c r="J74" s="20">
        <v>49</v>
      </c>
      <c r="K74" s="20">
        <v>18</v>
      </c>
      <c r="L74" s="20">
        <v>149</v>
      </c>
    </row>
    <row r="75" spans="1:12" x14ac:dyDescent="0.2">
      <c r="A75" s="21" t="s">
        <v>126</v>
      </c>
      <c r="B75" s="30">
        <v>100</v>
      </c>
      <c r="C75" s="30">
        <v>28.240741</v>
      </c>
      <c r="D75" s="30">
        <v>27.777778000000001</v>
      </c>
      <c r="E75" s="30">
        <v>15.277778</v>
      </c>
      <c r="F75" s="30">
        <v>37.962963000000002</v>
      </c>
      <c r="G75" s="30">
        <v>16.203703999999998</v>
      </c>
      <c r="H75" s="30">
        <v>5.0925929999999999</v>
      </c>
      <c r="I75" s="30">
        <v>6.0185190000000004</v>
      </c>
      <c r="J75" s="30">
        <v>22.685185000000001</v>
      </c>
      <c r="K75" s="30">
        <v>8.3333329999999997</v>
      </c>
      <c r="L75" s="30">
        <v>68.981481000000002</v>
      </c>
    </row>
    <row r="76" spans="1:12" x14ac:dyDescent="0.2">
      <c r="A76" s="19" t="s">
        <v>855</v>
      </c>
      <c r="B76" s="20">
        <v>140</v>
      </c>
      <c r="C76" s="20">
        <v>44</v>
      </c>
      <c r="D76" s="20">
        <v>38</v>
      </c>
      <c r="E76" s="20">
        <v>21</v>
      </c>
      <c r="F76" s="20">
        <v>53</v>
      </c>
      <c r="G76" s="20">
        <v>13</v>
      </c>
      <c r="H76" s="20">
        <v>9</v>
      </c>
      <c r="I76" s="20">
        <v>7</v>
      </c>
      <c r="J76" s="20">
        <v>26</v>
      </c>
      <c r="K76" s="20">
        <v>13</v>
      </c>
      <c r="L76" s="20">
        <v>101</v>
      </c>
    </row>
    <row r="77" spans="1:12" x14ac:dyDescent="0.2">
      <c r="A77" s="21" t="s">
        <v>126</v>
      </c>
      <c r="B77" s="30">
        <v>100</v>
      </c>
      <c r="C77" s="30">
        <v>31.428571000000002</v>
      </c>
      <c r="D77" s="30">
        <v>27.142856999999999</v>
      </c>
      <c r="E77" s="30">
        <v>15</v>
      </c>
      <c r="F77" s="30">
        <v>37.857143000000001</v>
      </c>
      <c r="G77" s="30">
        <v>9.2857140000000005</v>
      </c>
      <c r="H77" s="30">
        <v>6.4285709999999998</v>
      </c>
      <c r="I77" s="30">
        <v>5</v>
      </c>
      <c r="J77" s="30">
        <v>18.571428999999998</v>
      </c>
      <c r="K77" s="30">
        <v>9.2857140000000005</v>
      </c>
      <c r="L77" s="30">
        <v>72.142857000000006</v>
      </c>
    </row>
    <row r="78" spans="1:12" x14ac:dyDescent="0.2">
      <c r="A78" s="19" t="s">
        <v>856</v>
      </c>
      <c r="B78" s="20">
        <v>72</v>
      </c>
      <c r="C78" s="20">
        <v>21</v>
      </c>
      <c r="D78" s="20">
        <v>21</v>
      </c>
      <c r="E78" s="20">
        <v>13</v>
      </c>
      <c r="F78" s="20">
        <v>13</v>
      </c>
      <c r="G78" s="20">
        <v>6</v>
      </c>
      <c r="H78" s="20">
        <v>4</v>
      </c>
      <c r="I78" s="20">
        <v>3</v>
      </c>
      <c r="J78" s="20">
        <v>21</v>
      </c>
      <c r="K78" s="20">
        <v>2</v>
      </c>
      <c r="L78" s="20">
        <v>49</v>
      </c>
    </row>
    <row r="79" spans="1:12" x14ac:dyDescent="0.2">
      <c r="A79" s="21" t="s">
        <v>126</v>
      </c>
      <c r="B79" s="30">
        <v>100</v>
      </c>
      <c r="C79" s="30">
        <v>29.166667</v>
      </c>
      <c r="D79" s="30">
        <v>29.166667</v>
      </c>
      <c r="E79" s="30">
        <v>18.055555999999999</v>
      </c>
      <c r="F79" s="30">
        <v>18.055555999999999</v>
      </c>
      <c r="G79" s="30">
        <v>8.3333329999999997</v>
      </c>
      <c r="H79" s="30">
        <v>5.5555560000000002</v>
      </c>
      <c r="I79" s="30">
        <v>4.1666670000000003</v>
      </c>
      <c r="J79" s="30">
        <v>29.166667</v>
      </c>
      <c r="K79" s="30">
        <v>2.7777780000000001</v>
      </c>
      <c r="L79" s="30">
        <v>68.055555999999996</v>
      </c>
    </row>
    <row r="80" spans="1:12" x14ac:dyDescent="0.2">
      <c r="A80" s="19" t="s">
        <v>857</v>
      </c>
      <c r="B80" s="20">
        <v>46</v>
      </c>
      <c r="C80" s="20">
        <v>13</v>
      </c>
      <c r="D80" s="20">
        <v>13</v>
      </c>
      <c r="E80" s="20">
        <v>7</v>
      </c>
      <c r="F80" s="20">
        <v>11</v>
      </c>
      <c r="G80" s="20">
        <v>2</v>
      </c>
      <c r="H80" s="20">
        <v>0</v>
      </c>
      <c r="I80" s="20">
        <v>1</v>
      </c>
      <c r="J80" s="20">
        <v>15</v>
      </c>
      <c r="K80" s="20">
        <v>1</v>
      </c>
      <c r="L80" s="20">
        <v>30</v>
      </c>
    </row>
    <row r="81" spans="1:12" x14ac:dyDescent="0.2">
      <c r="A81" s="21" t="s">
        <v>126</v>
      </c>
      <c r="B81" s="30">
        <v>100</v>
      </c>
      <c r="C81" s="30">
        <v>28.260870000000001</v>
      </c>
      <c r="D81" s="30">
        <v>28.260870000000001</v>
      </c>
      <c r="E81" s="30">
        <v>15.217390999999999</v>
      </c>
      <c r="F81" s="30">
        <v>23.913042999999998</v>
      </c>
      <c r="G81" s="30">
        <v>4.3478260000000004</v>
      </c>
      <c r="H81" s="30">
        <v>0</v>
      </c>
      <c r="I81" s="30">
        <v>2.1739130000000002</v>
      </c>
      <c r="J81" s="30">
        <v>32.608696000000002</v>
      </c>
      <c r="K81" s="30">
        <v>2.1739130000000002</v>
      </c>
      <c r="L81" s="30">
        <v>65.217391000000006</v>
      </c>
    </row>
    <row r="82" spans="1:12" x14ac:dyDescent="0.2">
      <c r="A82" s="19" t="s">
        <v>858</v>
      </c>
      <c r="B82" s="20">
        <v>8</v>
      </c>
      <c r="C82" s="20">
        <v>1</v>
      </c>
      <c r="D82" s="20">
        <v>1</v>
      </c>
      <c r="E82" s="20">
        <v>0</v>
      </c>
      <c r="F82" s="20">
        <v>3</v>
      </c>
      <c r="G82" s="20">
        <v>1</v>
      </c>
      <c r="H82" s="20">
        <v>0</v>
      </c>
      <c r="I82" s="20">
        <v>0</v>
      </c>
      <c r="J82" s="20">
        <v>3</v>
      </c>
      <c r="K82" s="20">
        <v>1</v>
      </c>
      <c r="L82" s="20">
        <v>4</v>
      </c>
    </row>
    <row r="83" spans="1:12" x14ac:dyDescent="0.2">
      <c r="A83" s="21" t="s">
        <v>126</v>
      </c>
      <c r="B83" s="30">
        <v>100</v>
      </c>
      <c r="C83" s="30">
        <v>12.5</v>
      </c>
      <c r="D83" s="30">
        <v>12.5</v>
      </c>
      <c r="E83" s="30">
        <v>0</v>
      </c>
      <c r="F83" s="30">
        <v>37.5</v>
      </c>
      <c r="G83" s="30">
        <v>12.5</v>
      </c>
      <c r="H83" s="30">
        <v>0</v>
      </c>
      <c r="I83" s="30">
        <v>0</v>
      </c>
      <c r="J83" s="30">
        <v>37.5</v>
      </c>
      <c r="K83" s="30">
        <v>12.5</v>
      </c>
      <c r="L83" s="30">
        <v>50</v>
      </c>
    </row>
    <row r="84" spans="1:12" x14ac:dyDescent="0.2">
      <c r="A84" s="19" t="s">
        <v>859</v>
      </c>
      <c r="B84" s="20">
        <v>435</v>
      </c>
      <c r="C84" s="20">
        <v>88</v>
      </c>
      <c r="D84" s="20">
        <v>86</v>
      </c>
      <c r="E84" s="20">
        <v>37</v>
      </c>
      <c r="F84" s="20">
        <v>145</v>
      </c>
      <c r="G84" s="20">
        <v>34</v>
      </c>
      <c r="H84" s="20">
        <v>9</v>
      </c>
      <c r="I84" s="20">
        <v>9</v>
      </c>
      <c r="J84" s="20">
        <v>160</v>
      </c>
      <c r="K84" s="20">
        <v>27</v>
      </c>
      <c r="L84" s="20">
        <v>248</v>
      </c>
    </row>
    <row r="85" spans="1:12" x14ac:dyDescent="0.2">
      <c r="A85" s="21" t="s">
        <v>126</v>
      </c>
      <c r="B85" s="30">
        <v>100</v>
      </c>
      <c r="C85" s="30">
        <v>20.229884999999999</v>
      </c>
      <c r="D85" s="30">
        <v>19.770115000000001</v>
      </c>
      <c r="E85" s="30">
        <v>8.5057469999999995</v>
      </c>
      <c r="F85" s="30">
        <v>33.333333000000003</v>
      </c>
      <c r="G85" s="30">
        <v>7.8160920000000003</v>
      </c>
      <c r="H85" s="30">
        <v>2.0689660000000001</v>
      </c>
      <c r="I85" s="30">
        <v>2.0689660000000001</v>
      </c>
      <c r="J85" s="30">
        <v>36.781609000000003</v>
      </c>
      <c r="K85" s="30">
        <v>6.2068969999999997</v>
      </c>
      <c r="L85" s="30">
        <v>57.011493999999999</v>
      </c>
    </row>
    <row r="86" spans="1:12" x14ac:dyDescent="0.2">
      <c r="A86" s="19" t="s">
        <v>860</v>
      </c>
      <c r="B86" s="20">
        <v>356</v>
      </c>
      <c r="C86" s="20">
        <v>105</v>
      </c>
      <c r="D86" s="20">
        <v>98</v>
      </c>
      <c r="E86" s="20">
        <v>54</v>
      </c>
      <c r="F86" s="20">
        <v>135</v>
      </c>
      <c r="G86" s="20">
        <v>48</v>
      </c>
      <c r="H86" s="20">
        <v>20</v>
      </c>
      <c r="I86" s="20">
        <v>20</v>
      </c>
      <c r="J86" s="20">
        <v>75</v>
      </c>
      <c r="K86" s="20">
        <v>31</v>
      </c>
      <c r="L86" s="20">
        <v>250</v>
      </c>
    </row>
    <row r="87" spans="1:12" x14ac:dyDescent="0.2">
      <c r="A87" s="21" t="s">
        <v>126</v>
      </c>
      <c r="B87" s="30">
        <v>100</v>
      </c>
      <c r="C87" s="30">
        <v>29.494382000000002</v>
      </c>
      <c r="D87" s="30">
        <v>27.528089999999999</v>
      </c>
      <c r="E87" s="30">
        <v>15.168539000000001</v>
      </c>
      <c r="F87" s="30">
        <v>37.921348000000002</v>
      </c>
      <c r="G87" s="30">
        <v>13.483146</v>
      </c>
      <c r="H87" s="30">
        <v>5.6179779999999999</v>
      </c>
      <c r="I87" s="30">
        <v>5.6179779999999999</v>
      </c>
      <c r="J87" s="30">
        <v>21.067416000000001</v>
      </c>
      <c r="K87" s="30">
        <v>8.707865</v>
      </c>
      <c r="L87" s="30">
        <v>70.224718999999993</v>
      </c>
    </row>
    <row r="88" spans="1:12" x14ac:dyDescent="0.2">
      <c r="A88" s="19" t="s">
        <v>861</v>
      </c>
      <c r="B88" s="20">
        <v>917</v>
      </c>
      <c r="C88" s="20">
        <v>228</v>
      </c>
      <c r="D88" s="20">
        <v>219</v>
      </c>
      <c r="E88" s="20">
        <v>111</v>
      </c>
      <c r="F88" s="20">
        <v>307</v>
      </c>
      <c r="G88" s="20">
        <v>91</v>
      </c>
      <c r="H88" s="20">
        <v>33</v>
      </c>
      <c r="I88" s="20">
        <v>33</v>
      </c>
      <c r="J88" s="20">
        <v>274</v>
      </c>
      <c r="K88" s="20">
        <v>62</v>
      </c>
      <c r="L88" s="20">
        <v>581</v>
      </c>
    </row>
    <row r="89" spans="1:12" x14ac:dyDescent="0.2">
      <c r="A89" s="21" t="s">
        <v>126</v>
      </c>
      <c r="B89" s="30">
        <v>100</v>
      </c>
      <c r="C89" s="30">
        <v>24.863686000000001</v>
      </c>
      <c r="D89" s="30">
        <v>23.882224999999998</v>
      </c>
      <c r="E89" s="30">
        <v>12.104689</v>
      </c>
      <c r="F89" s="30">
        <v>33.478735</v>
      </c>
      <c r="G89" s="30">
        <v>9.9236640000000005</v>
      </c>
      <c r="H89" s="30">
        <v>3.5986910000000001</v>
      </c>
      <c r="I89" s="30">
        <v>3.5986910000000001</v>
      </c>
      <c r="J89" s="30">
        <v>29.880044000000002</v>
      </c>
      <c r="K89" s="30">
        <v>6.7611780000000001</v>
      </c>
      <c r="L89" s="30">
        <v>63.358778999999998</v>
      </c>
    </row>
    <row r="90" spans="1:12" x14ac:dyDescent="0.2">
      <c r="A90" s="19" t="s">
        <v>862</v>
      </c>
      <c r="B90" s="20">
        <v>482</v>
      </c>
      <c r="C90" s="20">
        <v>140</v>
      </c>
      <c r="D90" s="20">
        <v>133</v>
      </c>
      <c r="E90" s="20">
        <v>74</v>
      </c>
      <c r="F90" s="20">
        <v>162</v>
      </c>
      <c r="G90" s="20">
        <v>57</v>
      </c>
      <c r="H90" s="20">
        <v>24</v>
      </c>
      <c r="I90" s="20">
        <v>24</v>
      </c>
      <c r="J90" s="20">
        <v>114</v>
      </c>
      <c r="K90" s="20">
        <v>35</v>
      </c>
      <c r="L90" s="20">
        <v>333</v>
      </c>
    </row>
    <row r="91" spans="1:12" x14ac:dyDescent="0.2">
      <c r="A91" s="21" t="s">
        <v>126</v>
      </c>
      <c r="B91" s="30">
        <v>100</v>
      </c>
      <c r="C91" s="30">
        <v>29.045642999999998</v>
      </c>
      <c r="D91" s="30">
        <v>27.593361000000002</v>
      </c>
      <c r="E91" s="30">
        <v>15.352696999999999</v>
      </c>
      <c r="F91" s="30">
        <v>33.609959000000003</v>
      </c>
      <c r="G91" s="30">
        <v>11.825726</v>
      </c>
      <c r="H91" s="30">
        <v>4.9792529999999999</v>
      </c>
      <c r="I91" s="30">
        <v>4.9792529999999999</v>
      </c>
      <c r="J91" s="30">
        <v>23.651451999999999</v>
      </c>
      <c r="K91" s="30">
        <v>7.2614109999999998</v>
      </c>
      <c r="L91" s="30">
        <v>69.087136999999998</v>
      </c>
    </row>
    <row r="92" spans="1:12" x14ac:dyDescent="0.2">
      <c r="A92" s="19" t="s">
        <v>863</v>
      </c>
      <c r="B92" s="20">
        <v>126</v>
      </c>
      <c r="C92" s="20">
        <v>35</v>
      </c>
      <c r="D92" s="20">
        <v>35</v>
      </c>
      <c r="E92" s="20">
        <v>20</v>
      </c>
      <c r="F92" s="20">
        <v>27</v>
      </c>
      <c r="G92" s="20">
        <v>9</v>
      </c>
      <c r="H92" s="20">
        <v>4</v>
      </c>
      <c r="I92" s="20">
        <v>4</v>
      </c>
      <c r="J92" s="20">
        <v>39</v>
      </c>
      <c r="K92" s="20">
        <v>4</v>
      </c>
      <c r="L92" s="20">
        <v>83</v>
      </c>
    </row>
    <row r="93" spans="1:12" x14ac:dyDescent="0.2">
      <c r="A93" s="21" t="s">
        <v>126</v>
      </c>
      <c r="B93" s="30">
        <v>100</v>
      </c>
      <c r="C93" s="30">
        <v>27.777778000000001</v>
      </c>
      <c r="D93" s="30">
        <v>27.777778000000001</v>
      </c>
      <c r="E93" s="30">
        <v>15.873016</v>
      </c>
      <c r="F93" s="30">
        <v>21.428571000000002</v>
      </c>
      <c r="G93" s="30">
        <v>7.1428570000000002</v>
      </c>
      <c r="H93" s="30">
        <v>3.1746029999999998</v>
      </c>
      <c r="I93" s="30">
        <v>3.1746029999999998</v>
      </c>
      <c r="J93" s="30">
        <v>30.952380999999999</v>
      </c>
      <c r="K93" s="30">
        <v>3.1746029999999998</v>
      </c>
      <c r="L93" s="30">
        <v>65.873016000000007</v>
      </c>
    </row>
    <row r="94" spans="1:12" x14ac:dyDescent="0.2">
      <c r="A94" s="18" t="s">
        <v>866</v>
      </c>
      <c r="B94" s="18"/>
      <c r="C94" s="18"/>
      <c r="D94" s="18"/>
      <c r="E94" s="18"/>
      <c r="F94" s="18"/>
      <c r="G94" s="18"/>
      <c r="H94" s="18"/>
      <c r="I94" s="18"/>
      <c r="J94" s="18"/>
      <c r="K94" s="18"/>
      <c r="L94" s="18"/>
    </row>
    <row r="95" spans="1:12" x14ac:dyDescent="0.2">
      <c r="A95" s="19" t="s">
        <v>130</v>
      </c>
      <c r="B95" s="20">
        <v>151</v>
      </c>
      <c r="C95" s="20">
        <v>13</v>
      </c>
      <c r="D95" s="20">
        <v>18</v>
      </c>
      <c r="E95" s="20">
        <v>14</v>
      </c>
      <c r="F95" s="20">
        <v>32</v>
      </c>
      <c r="G95" s="20">
        <v>7</v>
      </c>
      <c r="H95" s="20">
        <v>2</v>
      </c>
      <c r="I95" s="20">
        <v>11</v>
      </c>
      <c r="J95" s="20">
        <v>71</v>
      </c>
      <c r="K95" s="20">
        <v>12</v>
      </c>
      <c r="L95" s="20">
        <v>68</v>
      </c>
    </row>
    <row r="96" spans="1:12" x14ac:dyDescent="0.2">
      <c r="A96" s="21" t="s">
        <v>126</v>
      </c>
      <c r="B96" s="30">
        <v>100</v>
      </c>
      <c r="C96" s="30">
        <v>8.6092720000000007</v>
      </c>
      <c r="D96" s="30">
        <v>11.920529999999999</v>
      </c>
      <c r="E96" s="30">
        <v>9.2715230000000002</v>
      </c>
      <c r="F96" s="30">
        <v>21.192053000000001</v>
      </c>
      <c r="G96" s="30">
        <v>4.6357619999999997</v>
      </c>
      <c r="H96" s="30">
        <v>1.324503</v>
      </c>
      <c r="I96" s="30">
        <v>7.2847679999999997</v>
      </c>
      <c r="J96" s="30">
        <v>47.019868000000002</v>
      </c>
      <c r="K96" s="30">
        <v>7.9470200000000002</v>
      </c>
      <c r="L96" s="30">
        <v>45.033113</v>
      </c>
    </row>
    <row r="97" spans="1:12" x14ac:dyDescent="0.2">
      <c r="A97" s="19" t="s">
        <v>131</v>
      </c>
      <c r="B97" s="20">
        <v>1446</v>
      </c>
      <c r="C97" s="20">
        <v>295</v>
      </c>
      <c r="D97" s="20">
        <v>306</v>
      </c>
      <c r="E97" s="20">
        <v>181</v>
      </c>
      <c r="F97" s="20">
        <v>405</v>
      </c>
      <c r="G97" s="20">
        <v>106</v>
      </c>
      <c r="H97" s="20">
        <v>48</v>
      </c>
      <c r="I97" s="20">
        <v>42</v>
      </c>
      <c r="J97" s="20">
        <v>550</v>
      </c>
      <c r="K97" s="20">
        <v>85</v>
      </c>
      <c r="L97" s="20">
        <v>811</v>
      </c>
    </row>
    <row r="98" spans="1:12" x14ac:dyDescent="0.2">
      <c r="A98" s="21" t="s">
        <v>126</v>
      </c>
      <c r="B98" s="30">
        <v>100</v>
      </c>
      <c r="C98" s="30">
        <v>20.401107</v>
      </c>
      <c r="D98" s="30">
        <v>21.161826000000001</v>
      </c>
      <c r="E98" s="30">
        <v>12.517289</v>
      </c>
      <c r="F98" s="30">
        <v>28.008299000000001</v>
      </c>
      <c r="G98" s="30">
        <v>7.3305670000000003</v>
      </c>
      <c r="H98" s="30">
        <v>3.319502</v>
      </c>
      <c r="I98" s="30">
        <v>2.9045640000000001</v>
      </c>
      <c r="J98" s="30">
        <v>38.035961</v>
      </c>
      <c r="K98" s="30">
        <v>5.878285</v>
      </c>
      <c r="L98" s="30">
        <v>56.085754000000001</v>
      </c>
    </row>
    <row r="99" spans="1:12" x14ac:dyDescent="0.2">
      <c r="A99" s="19" t="s">
        <v>392</v>
      </c>
      <c r="B99" s="20">
        <v>150</v>
      </c>
      <c r="C99" s="20">
        <v>28</v>
      </c>
      <c r="D99" s="20">
        <v>17</v>
      </c>
      <c r="E99" s="20">
        <v>14</v>
      </c>
      <c r="F99" s="20">
        <v>41</v>
      </c>
      <c r="G99" s="20">
        <v>18</v>
      </c>
      <c r="H99" s="20">
        <v>7</v>
      </c>
      <c r="I99" s="20">
        <v>3</v>
      </c>
      <c r="J99" s="20">
        <v>78</v>
      </c>
      <c r="K99" s="20">
        <v>6</v>
      </c>
      <c r="L99" s="20">
        <v>66</v>
      </c>
    </row>
    <row r="100" spans="1:12" x14ac:dyDescent="0.2">
      <c r="A100" s="21" t="s">
        <v>126</v>
      </c>
      <c r="B100" s="30">
        <v>100</v>
      </c>
      <c r="C100" s="30">
        <v>18.666667</v>
      </c>
      <c r="D100" s="30">
        <v>11.333333</v>
      </c>
      <c r="E100" s="30">
        <v>9.3333329999999997</v>
      </c>
      <c r="F100" s="30">
        <v>27.333333</v>
      </c>
      <c r="G100" s="30">
        <v>12</v>
      </c>
      <c r="H100" s="30">
        <v>4.6666670000000003</v>
      </c>
      <c r="I100" s="30">
        <v>2</v>
      </c>
      <c r="J100" s="30">
        <v>52</v>
      </c>
      <c r="K100" s="30">
        <v>4</v>
      </c>
      <c r="L100" s="30">
        <v>44</v>
      </c>
    </row>
    <row r="101" spans="1:12" x14ac:dyDescent="0.2">
      <c r="A101" s="19" t="s">
        <v>132</v>
      </c>
      <c r="B101" s="20">
        <v>372</v>
      </c>
      <c r="C101" s="20">
        <v>101</v>
      </c>
      <c r="D101" s="20">
        <v>93</v>
      </c>
      <c r="E101" s="20">
        <v>64</v>
      </c>
      <c r="F101" s="20">
        <v>120</v>
      </c>
      <c r="G101" s="20">
        <v>37</v>
      </c>
      <c r="H101" s="20">
        <v>13</v>
      </c>
      <c r="I101" s="20">
        <v>17</v>
      </c>
      <c r="J101" s="20">
        <v>91</v>
      </c>
      <c r="K101" s="20">
        <v>29</v>
      </c>
      <c r="L101" s="20">
        <v>252</v>
      </c>
    </row>
    <row r="102" spans="1:12" x14ac:dyDescent="0.2">
      <c r="A102" s="21" t="s">
        <v>126</v>
      </c>
      <c r="B102" s="30">
        <v>100</v>
      </c>
      <c r="C102" s="30">
        <v>27.150538000000001</v>
      </c>
      <c r="D102" s="30">
        <v>25</v>
      </c>
      <c r="E102" s="30">
        <v>17.204301000000001</v>
      </c>
      <c r="F102" s="30">
        <v>32.258065000000002</v>
      </c>
      <c r="G102" s="30">
        <v>9.946237</v>
      </c>
      <c r="H102" s="30">
        <v>3.494624</v>
      </c>
      <c r="I102" s="30">
        <v>4.5698920000000003</v>
      </c>
      <c r="J102" s="30">
        <v>24.462365999999999</v>
      </c>
      <c r="K102" s="30">
        <v>7.7956989999999999</v>
      </c>
      <c r="L102" s="30">
        <v>67.741934999999998</v>
      </c>
    </row>
    <row r="103" spans="1:12" x14ac:dyDescent="0.2">
      <c r="A103" s="19" t="s">
        <v>867</v>
      </c>
      <c r="B103" s="20">
        <v>69</v>
      </c>
      <c r="C103" s="20">
        <v>9</v>
      </c>
      <c r="D103" s="20">
        <v>13</v>
      </c>
      <c r="E103" s="20">
        <v>5</v>
      </c>
      <c r="F103" s="20">
        <v>13</v>
      </c>
      <c r="G103" s="20">
        <v>2</v>
      </c>
      <c r="H103" s="20">
        <v>1</v>
      </c>
      <c r="I103" s="20">
        <v>4</v>
      </c>
      <c r="J103" s="20">
        <v>29</v>
      </c>
      <c r="K103" s="20">
        <v>7</v>
      </c>
      <c r="L103" s="20">
        <v>33</v>
      </c>
    </row>
    <row r="104" spans="1:12" x14ac:dyDescent="0.2">
      <c r="A104" s="21" t="s">
        <v>126</v>
      </c>
      <c r="B104" s="30">
        <v>100</v>
      </c>
      <c r="C104" s="30">
        <v>13.043478</v>
      </c>
      <c r="D104" s="30">
        <v>18.840579999999999</v>
      </c>
      <c r="E104" s="30">
        <v>7.2463769999999998</v>
      </c>
      <c r="F104" s="30">
        <v>18.840579999999999</v>
      </c>
      <c r="G104" s="30">
        <v>2.8985509999999999</v>
      </c>
      <c r="H104" s="30">
        <v>1.4492750000000001</v>
      </c>
      <c r="I104" s="30">
        <v>5.7971009999999996</v>
      </c>
      <c r="J104" s="30">
        <v>42.028986000000003</v>
      </c>
      <c r="K104" s="30">
        <v>10.144928</v>
      </c>
      <c r="L104" s="30">
        <v>47.826087000000001</v>
      </c>
    </row>
    <row r="105" spans="1:12" x14ac:dyDescent="0.2">
      <c r="A105" s="18" t="s">
        <v>133</v>
      </c>
      <c r="B105" s="17">
        <v>92</v>
      </c>
      <c r="C105" s="17">
        <v>5</v>
      </c>
      <c r="D105" s="17">
        <v>7</v>
      </c>
      <c r="E105" s="17">
        <v>10</v>
      </c>
      <c r="F105" s="17">
        <v>17</v>
      </c>
      <c r="G105" s="17">
        <v>3</v>
      </c>
      <c r="H105" s="17">
        <v>1</v>
      </c>
      <c r="I105" s="17">
        <v>8</v>
      </c>
      <c r="J105" s="17">
        <v>45</v>
      </c>
      <c r="K105" s="17">
        <v>10</v>
      </c>
      <c r="L105" s="17">
        <v>37</v>
      </c>
    </row>
    <row r="106" spans="1:12" x14ac:dyDescent="0.2">
      <c r="A106" s="21" t="s">
        <v>126</v>
      </c>
      <c r="B106" s="30">
        <v>100</v>
      </c>
      <c r="C106" s="30">
        <v>5.4347830000000004</v>
      </c>
      <c r="D106" s="30">
        <v>7.6086960000000001</v>
      </c>
      <c r="E106" s="30">
        <v>10.869565</v>
      </c>
      <c r="F106" s="30">
        <v>18.478261</v>
      </c>
      <c r="G106" s="30">
        <v>3.2608700000000002</v>
      </c>
      <c r="H106" s="30">
        <v>1.086957</v>
      </c>
      <c r="I106" s="30">
        <v>8.6956520000000008</v>
      </c>
      <c r="J106" s="30">
        <v>48.913043000000002</v>
      </c>
      <c r="K106" s="30">
        <v>10.869565</v>
      </c>
      <c r="L106" s="30">
        <v>40.217390999999999</v>
      </c>
    </row>
    <row r="107" spans="1:12" x14ac:dyDescent="0.2">
      <c r="A107" s="19" t="s">
        <v>134</v>
      </c>
      <c r="B107" s="20">
        <v>813</v>
      </c>
      <c r="C107" s="20">
        <v>158</v>
      </c>
      <c r="D107" s="20">
        <v>174</v>
      </c>
      <c r="E107" s="20">
        <v>124</v>
      </c>
      <c r="F107" s="20">
        <v>195</v>
      </c>
      <c r="G107" s="20">
        <v>51</v>
      </c>
      <c r="H107" s="20">
        <v>26</v>
      </c>
      <c r="I107" s="20">
        <v>23</v>
      </c>
      <c r="J107" s="20">
        <v>326</v>
      </c>
      <c r="K107" s="20">
        <v>48</v>
      </c>
      <c r="L107" s="20">
        <v>439</v>
      </c>
    </row>
    <row r="108" spans="1:12" x14ac:dyDescent="0.2">
      <c r="A108" s="21" t="s">
        <v>126</v>
      </c>
      <c r="B108" s="30">
        <v>100</v>
      </c>
      <c r="C108" s="30">
        <v>19.434194000000002</v>
      </c>
      <c r="D108" s="30">
        <v>21.402214000000001</v>
      </c>
      <c r="E108" s="30">
        <v>15.252153</v>
      </c>
      <c r="F108" s="30">
        <v>23.985240000000001</v>
      </c>
      <c r="G108" s="30">
        <v>6.2730629999999996</v>
      </c>
      <c r="H108" s="30">
        <v>3.198032</v>
      </c>
      <c r="I108" s="30">
        <v>2.8290280000000001</v>
      </c>
      <c r="J108" s="30">
        <v>40.098401000000003</v>
      </c>
      <c r="K108" s="30">
        <v>5.9040590000000002</v>
      </c>
      <c r="L108" s="30">
        <v>53.997540000000001</v>
      </c>
    </row>
    <row r="109" spans="1:12" x14ac:dyDescent="0.2">
      <c r="A109" s="19" t="s">
        <v>393</v>
      </c>
      <c r="B109" s="20">
        <v>65</v>
      </c>
      <c r="C109" s="20">
        <v>8</v>
      </c>
      <c r="D109" s="20">
        <v>5</v>
      </c>
      <c r="E109" s="20">
        <v>4</v>
      </c>
      <c r="F109" s="20">
        <v>12</v>
      </c>
      <c r="G109" s="20">
        <v>4</v>
      </c>
      <c r="H109" s="20">
        <v>2</v>
      </c>
      <c r="I109" s="20">
        <v>1</v>
      </c>
      <c r="J109" s="20">
        <v>41</v>
      </c>
      <c r="K109" s="20">
        <v>4</v>
      </c>
      <c r="L109" s="20">
        <v>20</v>
      </c>
    </row>
    <row r="110" spans="1:12" x14ac:dyDescent="0.2">
      <c r="A110" s="21" t="s">
        <v>126</v>
      </c>
      <c r="B110" s="30">
        <v>100</v>
      </c>
      <c r="C110" s="30">
        <v>12.307691999999999</v>
      </c>
      <c r="D110" s="30">
        <v>7.6923079999999997</v>
      </c>
      <c r="E110" s="30">
        <v>6.1538459999999997</v>
      </c>
      <c r="F110" s="30">
        <v>18.461538000000001</v>
      </c>
      <c r="G110" s="30">
        <v>6.1538459999999997</v>
      </c>
      <c r="H110" s="30">
        <v>3.0769229999999999</v>
      </c>
      <c r="I110" s="30">
        <v>1.538462</v>
      </c>
      <c r="J110" s="30">
        <v>63.076923000000001</v>
      </c>
      <c r="K110" s="30">
        <v>6.1538459999999997</v>
      </c>
      <c r="L110" s="30">
        <v>30.769231000000001</v>
      </c>
    </row>
    <row r="111" spans="1:12" x14ac:dyDescent="0.2">
      <c r="A111" s="19" t="s">
        <v>135</v>
      </c>
      <c r="B111" s="20">
        <v>83</v>
      </c>
      <c r="C111" s="20">
        <v>21</v>
      </c>
      <c r="D111" s="20">
        <v>15</v>
      </c>
      <c r="E111" s="20">
        <v>15</v>
      </c>
      <c r="F111" s="20">
        <v>24</v>
      </c>
      <c r="G111" s="20">
        <v>6</v>
      </c>
      <c r="H111" s="20">
        <v>4</v>
      </c>
      <c r="I111" s="20">
        <v>4</v>
      </c>
      <c r="J111" s="20">
        <v>24</v>
      </c>
      <c r="K111" s="20">
        <v>6</v>
      </c>
      <c r="L111" s="20">
        <v>53</v>
      </c>
    </row>
    <row r="112" spans="1:12" x14ac:dyDescent="0.2">
      <c r="A112" s="21" t="s">
        <v>126</v>
      </c>
      <c r="B112" s="30">
        <v>100</v>
      </c>
      <c r="C112" s="30">
        <v>25.301205</v>
      </c>
      <c r="D112" s="30">
        <v>18.072289000000001</v>
      </c>
      <c r="E112" s="30">
        <v>18.072289000000001</v>
      </c>
      <c r="F112" s="30">
        <v>28.915662999999999</v>
      </c>
      <c r="G112" s="30">
        <v>7.2289159999999999</v>
      </c>
      <c r="H112" s="30">
        <v>4.8192769999999996</v>
      </c>
      <c r="I112" s="30">
        <v>4.8192769999999996</v>
      </c>
      <c r="J112" s="30">
        <v>28.915662999999999</v>
      </c>
      <c r="K112" s="30">
        <v>7.2289159999999999</v>
      </c>
      <c r="L112" s="30">
        <v>63.855421999999997</v>
      </c>
    </row>
    <row r="113" spans="1:12" x14ac:dyDescent="0.2">
      <c r="A113" s="19" t="s">
        <v>868</v>
      </c>
      <c r="B113" s="20">
        <v>39</v>
      </c>
      <c r="C113" s="20">
        <v>4</v>
      </c>
      <c r="D113" s="20">
        <v>4</v>
      </c>
      <c r="E113" s="20">
        <v>2</v>
      </c>
      <c r="F113" s="20">
        <v>9</v>
      </c>
      <c r="G113" s="20">
        <v>1</v>
      </c>
      <c r="H113" s="20">
        <v>1</v>
      </c>
      <c r="I113" s="20">
        <v>3</v>
      </c>
      <c r="J113" s="20">
        <v>18</v>
      </c>
      <c r="K113" s="20">
        <v>4</v>
      </c>
      <c r="L113" s="20">
        <v>17</v>
      </c>
    </row>
    <row r="114" spans="1:12" x14ac:dyDescent="0.2">
      <c r="A114" s="21" t="s">
        <v>126</v>
      </c>
      <c r="B114" s="30">
        <v>100</v>
      </c>
      <c r="C114" s="30">
        <v>10.256410000000001</v>
      </c>
      <c r="D114" s="30">
        <v>10.256410000000001</v>
      </c>
      <c r="E114" s="30">
        <v>5.1282050000000003</v>
      </c>
      <c r="F114" s="30">
        <v>23.076923000000001</v>
      </c>
      <c r="G114" s="30">
        <v>2.5641029999999998</v>
      </c>
      <c r="H114" s="30">
        <v>2.5641029999999998</v>
      </c>
      <c r="I114" s="30">
        <v>7.6923079999999997</v>
      </c>
      <c r="J114" s="30">
        <v>46.153846000000001</v>
      </c>
      <c r="K114" s="30">
        <v>10.256410000000001</v>
      </c>
      <c r="L114" s="30">
        <v>43.589744000000003</v>
      </c>
    </row>
    <row r="115" spans="1:12" x14ac:dyDescent="0.2">
      <c r="A115" s="18" t="s">
        <v>136</v>
      </c>
      <c r="B115" s="17">
        <v>59</v>
      </c>
      <c r="C115" s="17">
        <v>8</v>
      </c>
      <c r="D115" s="17">
        <v>11</v>
      </c>
      <c r="E115" s="17">
        <v>4</v>
      </c>
      <c r="F115" s="17">
        <v>15</v>
      </c>
      <c r="G115" s="17">
        <v>4</v>
      </c>
      <c r="H115" s="17">
        <v>1</v>
      </c>
      <c r="I115" s="17">
        <v>3</v>
      </c>
      <c r="J115" s="17">
        <v>26</v>
      </c>
      <c r="K115" s="17">
        <v>2</v>
      </c>
      <c r="L115" s="17">
        <v>31</v>
      </c>
    </row>
    <row r="116" spans="1:12" x14ac:dyDescent="0.2">
      <c r="A116" s="21" t="s">
        <v>126</v>
      </c>
      <c r="B116" s="30">
        <v>100</v>
      </c>
      <c r="C116" s="30">
        <v>13.559322</v>
      </c>
      <c r="D116" s="30">
        <v>18.644068000000001</v>
      </c>
      <c r="E116" s="30">
        <v>6.7796609999999999</v>
      </c>
      <c r="F116" s="30">
        <v>25.423729000000002</v>
      </c>
      <c r="G116" s="30">
        <v>6.7796609999999999</v>
      </c>
      <c r="H116" s="30">
        <v>1.6949149999999999</v>
      </c>
      <c r="I116" s="30">
        <v>5.084746</v>
      </c>
      <c r="J116" s="30">
        <v>44.067796999999999</v>
      </c>
      <c r="K116" s="30">
        <v>3.389831</v>
      </c>
      <c r="L116" s="30">
        <v>52.542372999999998</v>
      </c>
    </row>
    <row r="117" spans="1:12" x14ac:dyDescent="0.2">
      <c r="A117" s="19" t="s">
        <v>134</v>
      </c>
      <c r="B117" s="20">
        <v>632</v>
      </c>
      <c r="C117" s="20">
        <v>136</v>
      </c>
      <c r="D117" s="20">
        <v>132</v>
      </c>
      <c r="E117" s="20">
        <v>56</v>
      </c>
      <c r="F117" s="20">
        <v>210</v>
      </c>
      <c r="G117" s="20">
        <v>55</v>
      </c>
      <c r="H117" s="20">
        <v>22</v>
      </c>
      <c r="I117" s="20">
        <v>18</v>
      </c>
      <c r="J117" s="20">
        <v>224</v>
      </c>
      <c r="K117" s="20">
        <v>37</v>
      </c>
      <c r="L117" s="20">
        <v>371</v>
      </c>
    </row>
    <row r="118" spans="1:12" x14ac:dyDescent="0.2">
      <c r="A118" s="21" t="s">
        <v>126</v>
      </c>
      <c r="B118" s="30">
        <v>100</v>
      </c>
      <c r="C118" s="30">
        <v>21.518986999999999</v>
      </c>
      <c r="D118" s="30">
        <v>20.886075999999999</v>
      </c>
      <c r="E118" s="30">
        <v>8.8607589999999998</v>
      </c>
      <c r="F118" s="30">
        <v>33.227848000000002</v>
      </c>
      <c r="G118" s="30">
        <v>8.7025319999999997</v>
      </c>
      <c r="H118" s="30">
        <v>3.4810129999999999</v>
      </c>
      <c r="I118" s="30">
        <v>2.8481010000000002</v>
      </c>
      <c r="J118" s="30">
        <v>35.443038000000001</v>
      </c>
      <c r="K118" s="30">
        <v>5.8544299999999998</v>
      </c>
      <c r="L118" s="30">
        <v>58.702531999999998</v>
      </c>
    </row>
    <row r="119" spans="1:12" x14ac:dyDescent="0.2">
      <c r="A119" s="19" t="s">
        <v>393</v>
      </c>
      <c r="B119" s="20">
        <v>85</v>
      </c>
      <c r="C119" s="20">
        <v>20</v>
      </c>
      <c r="D119" s="20">
        <v>12</v>
      </c>
      <c r="E119" s="20">
        <v>10</v>
      </c>
      <c r="F119" s="20">
        <v>29</v>
      </c>
      <c r="G119" s="20">
        <v>14</v>
      </c>
      <c r="H119" s="20">
        <v>5</v>
      </c>
      <c r="I119" s="20">
        <v>2</v>
      </c>
      <c r="J119" s="20">
        <v>37</v>
      </c>
      <c r="K119" s="20">
        <v>2</v>
      </c>
      <c r="L119" s="20">
        <v>46</v>
      </c>
    </row>
    <row r="120" spans="1:12" x14ac:dyDescent="0.2">
      <c r="A120" s="21" t="s">
        <v>126</v>
      </c>
      <c r="B120" s="30">
        <v>100</v>
      </c>
      <c r="C120" s="30">
        <v>23.529412000000001</v>
      </c>
      <c r="D120" s="30">
        <v>14.117647</v>
      </c>
      <c r="E120" s="30">
        <v>11.764706</v>
      </c>
      <c r="F120" s="30">
        <v>34.117646999999998</v>
      </c>
      <c r="G120" s="30">
        <v>16.470587999999999</v>
      </c>
      <c r="H120" s="30">
        <v>5.8823530000000002</v>
      </c>
      <c r="I120" s="30">
        <v>2.3529409999999999</v>
      </c>
      <c r="J120" s="30">
        <v>43.529412000000001</v>
      </c>
      <c r="K120" s="30">
        <v>2.3529409999999999</v>
      </c>
      <c r="L120" s="30">
        <v>54.117646999999998</v>
      </c>
    </row>
    <row r="121" spans="1:12" x14ac:dyDescent="0.2">
      <c r="A121" s="19" t="s">
        <v>135</v>
      </c>
      <c r="B121" s="20">
        <v>289</v>
      </c>
      <c r="C121" s="20">
        <v>80</v>
      </c>
      <c r="D121" s="20">
        <v>78</v>
      </c>
      <c r="E121" s="20">
        <v>49</v>
      </c>
      <c r="F121" s="20">
        <v>96</v>
      </c>
      <c r="G121" s="20">
        <v>31</v>
      </c>
      <c r="H121" s="20">
        <v>9</v>
      </c>
      <c r="I121" s="20">
        <v>13</v>
      </c>
      <c r="J121" s="20">
        <v>67</v>
      </c>
      <c r="K121" s="20">
        <v>23</v>
      </c>
      <c r="L121" s="20">
        <v>199</v>
      </c>
    </row>
    <row r="122" spans="1:12" x14ac:dyDescent="0.2">
      <c r="A122" s="21" t="s">
        <v>126</v>
      </c>
      <c r="B122" s="30">
        <v>100</v>
      </c>
      <c r="C122" s="30">
        <v>27.681660999999998</v>
      </c>
      <c r="D122" s="30">
        <v>26.989619000000001</v>
      </c>
      <c r="E122" s="30">
        <v>16.955017000000002</v>
      </c>
      <c r="F122" s="30">
        <v>33.217993</v>
      </c>
      <c r="G122" s="30">
        <v>10.726644</v>
      </c>
      <c r="H122" s="30">
        <v>3.1141869999999998</v>
      </c>
      <c r="I122" s="30">
        <v>4.4982699999999998</v>
      </c>
      <c r="J122" s="30">
        <v>23.183391</v>
      </c>
      <c r="K122" s="30">
        <v>7.9584780000000004</v>
      </c>
      <c r="L122" s="30">
        <v>68.858131</v>
      </c>
    </row>
    <row r="123" spans="1:12" x14ac:dyDescent="0.2">
      <c r="A123" s="19" t="s">
        <v>868</v>
      </c>
      <c r="B123" s="20">
        <v>30</v>
      </c>
      <c r="C123" s="20">
        <v>5</v>
      </c>
      <c r="D123" s="20">
        <v>9</v>
      </c>
      <c r="E123" s="20">
        <v>3</v>
      </c>
      <c r="F123" s="20">
        <v>4</v>
      </c>
      <c r="G123" s="20">
        <v>1</v>
      </c>
      <c r="H123" s="20">
        <v>0</v>
      </c>
      <c r="I123" s="20">
        <v>1</v>
      </c>
      <c r="J123" s="20">
        <v>11</v>
      </c>
      <c r="K123" s="20">
        <v>3</v>
      </c>
      <c r="L123" s="20">
        <v>16</v>
      </c>
    </row>
    <row r="124" spans="1:12" x14ac:dyDescent="0.2">
      <c r="A124" s="21" t="s">
        <v>126</v>
      </c>
      <c r="B124" s="30">
        <v>100</v>
      </c>
      <c r="C124" s="30">
        <v>16.666667</v>
      </c>
      <c r="D124" s="30">
        <v>30</v>
      </c>
      <c r="E124" s="30">
        <v>10</v>
      </c>
      <c r="F124" s="30">
        <v>13.333333</v>
      </c>
      <c r="G124" s="30">
        <v>3.3333330000000001</v>
      </c>
      <c r="H124" s="30">
        <v>0</v>
      </c>
      <c r="I124" s="30">
        <v>3.3333330000000001</v>
      </c>
      <c r="J124" s="30">
        <v>36.666666999999997</v>
      </c>
      <c r="K124" s="30">
        <v>10</v>
      </c>
      <c r="L124" s="30">
        <v>53.333333000000003</v>
      </c>
    </row>
    <row r="125" spans="1:12" x14ac:dyDescent="0.2">
      <c r="A125" s="18" t="s">
        <v>869</v>
      </c>
      <c r="B125" s="18"/>
      <c r="C125" s="18"/>
      <c r="D125" s="18"/>
      <c r="E125" s="18"/>
      <c r="F125" s="18"/>
      <c r="G125" s="18"/>
      <c r="H125" s="18"/>
      <c r="I125" s="18"/>
      <c r="J125" s="18"/>
      <c r="K125" s="18"/>
      <c r="L125" s="18"/>
    </row>
    <row r="126" spans="1:12" x14ac:dyDescent="0.2">
      <c r="A126" s="19" t="s">
        <v>870</v>
      </c>
      <c r="B126" s="20">
        <v>366</v>
      </c>
      <c r="C126" s="20">
        <v>61</v>
      </c>
      <c r="D126" s="20">
        <v>58</v>
      </c>
      <c r="E126" s="20">
        <v>42</v>
      </c>
      <c r="F126" s="20">
        <v>105</v>
      </c>
      <c r="G126" s="20">
        <v>30</v>
      </c>
      <c r="H126" s="20">
        <v>14</v>
      </c>
      <c r="I126" s="20">
        <v>17</v>
      </c>
      <c r="J126" s="20">
        <v>140</v>
      </c>
      <c r="K126" s="20">
        <v>29</v>
      </c>
      <c r="L126" s="20">
        <v>197</v>
      </c>
    </row>
    <row r="127" spans="1:12" x14ac:dyDescent="0.2">
      <c r="A127" s="21" t="s">
        <v>126</v>
      </c>
      <c r="B127" s="30">
        <v>100</v>
      </c>
      <c r="C127" s="30">
        <v>16.666667</v>
      </c>
      <c r="D127" s="30">
        <v>15.846995</v>
      </c>
      <c r="E127" s="30">
        <v>11.47541</v>
      </c>
      <c r="F127" s="30">
        <v>28.688524999999998</v>
      </c>
      <c r="G127" s="30">
        <v>8.1967210000000001</v>
      </c>
      <c r="H127" s="30">
        <v>3.8251369999999998</v>
      </c>
      <c r="I127" s="30">
        <v>4.6448090000000004</v>
      </c>
      <c r="J127" s="30">
        <v>38.251365999999997</v>
      </c>
      <c r="K127" s="30">
        <v>7.9234970000000002</v>
      </c>
      <c r="L127" s="30">
        <v>53.825136999999998</v>
      </c>
    </row>
    <row r="128" spans="1:12" x14ac:dyDescent="0.2">
      <c r="A128" s="19" t="s">
        <v>871</v>
      </c>
      <c r="B128" s="20">
        <v>1212</v>
      </c>
      <c r="C128" s="20">
        <v>235</v>
      </c>
      <c r="D128" s="20">
        <v>255</v>
      </c>
      <c r="E128" s="20">
        <v>156</v>
      </c>
      <c r="F128" s="20">
        <v>344</v>
      </c>
      <c r="G128" s="20">
        <v>94</v>
      </c>
      <c r="H128" s="20">
        <v>40</v>
      </c>
      <c r="I128" s="20">
        <v>35</v>
      </c>
      <c r="J128" s="20">
        <v>464</v>
      </c>
      <c r="K128" s="20">
        <v>68</v>
      </c>
      <c r="L128" s="20">
        <v>680</v>
      </c>
    </row>
    <row r="129" spans="1:12" x14ac:dyDescent="0.2">
      <c r="A129" s="21" t="s">
        <v>126</v>
      </c>
      <c r="B129" s="30">
        <v>100</v>
      </c>
      <c r="C129" s="30">
        <v>19.389438999999999</v>
      </c>
      <c r="D129" s="30">
        <v>21.039604000000001</v>
      </c>
      <c r="E129" s="30">
        <v>12.871287000000001</v>
      </c>
      <c r="F129" s="30">
        <v>28.382838</v>
      </c>
      <c r="G129" s="30">
        <v>7.755776</v>
      </c>
      <c r="H129" s="30">
        <v>3.3003300000000002</v>
      </c>
      <c r="I129" s="30">
        <v>2.8877890000000002</v>
      </c>
      <c r="J129" s="30">
        <v>38.283828</v>
      </c>
      <c r="K129" s="30">
        <v>5.6105609999999997</v>
      </c>
      <c r="L129" s="30">
        <v>56.105611000000003</v>
      </c>
    </row>
    <row r="130" spans="1:12" x14ac:dyDescent="0.2">
      <c r="A130" s="19" t="s">
        <v>137</v>
      </c>
      <c r="B130" s="20">
        <v>112</v>
      </c>
      <c r="C130" s="20">
        <v>22</v>
      </c>
      <c r="D130" s="20">
        <v>17</v>
      </c>
      <c r="E130" s="20">
        <v>15</v>
      </c>
      <c r="F130" s="20">
        <v>21</v>
      </c>
      <c r="G130" s="20">
        <v>3</v>
      </c>
      <c r="H130" s="20">
        <v>1</v>
      </c>
      <c r="I130" s="20">
        <v>1</v>
      </c>
      <c r="J130" s="20">
        <v>53</v>
      </c>
      <c r="K130" s="20">
        <v>5</v>
      </c>
      <c r="L130" s="20">
        <v>54</v>
      </c>
    </row>
    <row r="131" spans="1:12" x14ac:dyDescent="0.2">
      <c r="A131" s="21" t="s">
        <v>126</v>
      </c>
      <c r="B131" s="30">
        <v>100</v>
      </c>
      <c r="C131" s="30">
        <v>19.642856999999999</v>
      </c>
      <c r="D131" s="30">
        <v>15.178571</v>
      </c>
      <c r="E131" s="30">
        <v>13.392856999999999</v>
      </c>
      <c r="F131" s="30">
        <v>18.75</v>
      </c>
      <c r="G131" s="30">
        <v>2.6785709999999998</v>
      </c>
      <c r="H131" s="30">
        <v>0.89285700000000001</v>
      </c>
      <c r="I131" s="30">
        <v>0.89285700000000001</v>
      </c>
      <c r="J131" s="30">
        <v>47.321429000000002</v>
      </c>
      <c r="K131" s="30">
        <v>4.4642860000000004</v>
      </c>
      <c r="L131" s="30">
        <v>48.214286000000001</v>
      </c>
    </row>
    <row r="132" spans="1:12" x14ac:dyDescent="0.2">
      <c r="A132" s="19" t="s">
        <v>138</v>
      </c>
      <c r="B132" s="20">
        <v>673</v>
      </c>
      <c r="C132" s="20">
        <v>146</v>
      </c>
      <c r="D132" s="20">
        <v>144</v>
      </c>
      <c r="E132" s="20">
        <v>99</v>
      </c>
      <c r="F132" s="20">
        <v>211</v>
      </c>
      <c r="G132" s="20">
        <v>52</v>
      </c>
      <c r="H132" s="20">
        <v>18</v>
      </c>
      <c r="I132" s="20">
        <v>20</v>
      </c>
      <c r="J132" s="20">
        <v>235</v>
      </c>
      <c r="K132" s="20">
        <v>35</v>
      </c>
      <c r="L132" s="20">
        <v>403</v>
      </c>
    </row>
    <row r="133" spans="1:12" x14ac:dyDescent="0.2">
      <c r="A133" s="21" t="s">
        <v>126</v>
      </c>
      <c r="B133" s="30">
        <v>100</v>
      </c>
      <c r="C133" s="30">
        <v>21.693908</v>
      </c>
      <c r="D133" s="30">
        <v>21.396730999999999</v>
      </c>
      <c r="E133" s="30">
        <v>14.710253</v>
      </c>
      <c r="F133" s="30">
        <v>31.352155</v>
      </c>
      <c r="G133" s="30">
        <v>7.7265969999999999</v>
      </c>
      <c r="H133" s="30">
        <v>2.6745909999999999</v>
      </c>
      <c r="I133" s="30">
        <v>2.971768</v>
      </c>
      <c r="J133" s="30">
        <v>34.918275999999999</v>
      </c>
      <c r="K133" s="30">
        <v>5.2005939999999997</v>
      </c>
      <c r="L133" s="30">
        <v>59.881129000000001</v>
      </c>
    </row>
    <row r="134" spans="1:12" x14ac:dyDescent="0.2">
      <c r="A134" s="19" t="s">
        <v>872</v>
      </c>
      <c r="B134" s="20">
        <v>75</v>
      </c>
      <c r="C134" s="20">
        <v>18</v>
      </c>
      <c r="D134" s="20">
        <v>17</v>
      </c>
      <c r="E134" s="20">
        <v>9</v>
      </c>
      <c r="F134" s="20">
        <v>19</v>
      </c>
      <c r="G134" s="20">
        <v>6</v>
      </c>
      <c r="H134" s="20">
        <v>2</v>
      </c>
      <c r="I134" s="20">
        <v>6</v>
      </c>
      <c r="J134" s="20">
        <v>26</v>
      </c>
      <c r="K134" s="20">
        <v>6</v>
      </c>
      <c r="L134" s="20">
        <v>43</v>
      </c>
    </row>
    <row r="135" spans="1:12" x14ac:dyDescent="0.2">
      <c r="A135" s="21" t="s">
        <v>126</v>
      </c>
      <c r="B135" s="30">
        <v>100</v>
      </c>
      <c r="C135" s="30">
        <v>24</v>
      </c>
      <c r="D135" s="30">
        <v>22.666667</v>
      </c>
      <c r="E135" s="30">
        <v>12</v>
      </c>
      <c r="F135" s="30">
        <v>25.333333</v>
      </c>
      <c r="G135" s="30">
        <v>8</v>
      </c>
      <c r="H135" s="30">
        <v>2.6666669999999999</v>
      </c>
      <c r="I135" s="30">
        <v>8</v>
      </c>
      <c r="J135" s="30">
        <v>34.666666999999997</v>
      </c>
      <c r="K135" s="30">
        <v>8</v>
      </c>
      <c r="L135" s="30">
        <v>57.333333000000003</v>
      </c>
    </row>
    <row r="136" spans="1:12" x14ac:dyDescent="0.2">
      <c r="A136" s="19" t="s">
        <v>873</v>
      </c>
      <c r="B136" s="20">
        <v>178</v>
      </c>
      <c r="C136" s="20">
        <v>42</v>
      </c>
      <c r="D136" s="20">
        <v>36</v>
      </c>
      <c r="E136" s="20">
        <v>13</v>
      </c>
      <c r="F136" s="20">
        <v>42</v>
      </c>
      <c r="G136" s="20">
        <v>6</v>
      </c>
      <c r="H136" s="20">
        <v>5</v>
      </c>
      <c r="I136" s="20">
        <v>7</v>
      </c>
      <c r="J136" s="20">
        <v>66</v>
      </c>
      <c r="K136" s="20">
        <v>20</v>
      </c>
      <c r="L136" s="20">
        <v>92</v>
      </c>
    </row>
    <row r="137" spans="1:12" x14ac:dyDescent="0.2">
      <c r="A137" s="21" t="s">
        <v>126</v>
      </c>
      <c r="B137" s="30">
        <v>100</v>
      </c>
      <c r="C137" s="30">
        <v>23.595506</v>
      </c>
      <c r="D137" s="30">
        <v>20.224719</v>
      </c>
      <c r="E137" s="30">
        <v>7.3033710000000003</v>
      </c>
      <c r="F137" s="30">
        <v>23.595506</v>
      </c>
      <c r="G137" s="30">
        <v>3.370787</v>
      </c>
      <c r="H137" s="30">
        <v>2.808989</v>
      </c>
      <c r="I137" s="30">
        <v>3.9325839999999999</v>
      </c>
      <c r="J137" s="30">
        <v>37.078651999999998</v>
      </c>
      <c r="K137" s="30">
        <v>11.235955000000001</v>
      </c>
      <c r="L137" s="30">
        <v>51.685392999999998</v>
      </c>
    </row>
    <row r="138" spans="1:12" x14ac:dyDescent="0.2">
      <c r="A138" s="19" t="s">
        <v>1441</v>
      </c>
      <c r="B138" s="20">
        <v>1644</v>
      </c>
      <c r="C138" s="20">
        <v>343</v>
      </c>
      <c r="D138" s="20">
        <v>353</v>
      </c>
      <c r="E138" s="20">
        <v>223</v>
      </c>
      <c r="F138" s="20">
        <v>464</v>
      </c>
      <c r="G138" s="20">
        <v>134</v>
      </c>
      <c r="H138" s="20">
        <v>52</v>
      </c>
      <c r="I138" s="20">
        <v>53</v>
      </c>
      <c r="J138" s="20">
        <v>613</v>
      </c>
      <c r="K138" s="20">
        <v>90</v>
      </c>
      <c r="L138" s="20">
        <v>941</v>
      </c>
    </row>
    <row r="139" spans="1:12" x14ac:dyDescent="0.2">
      <c r="A139" s="21" t="s">
        <v>126</v>
      </c>
      <c r="B139" s="30">
        <v>100</v>
      </c>
      <c r="C139" s="30">
        <v>20.863747</v>
      </c>
      <c r="D139" s="30">
        <v>21.472019</v>
      </c>
      <c r="E139" s="30">
        <v>13.564477</v>
      </c>
      <c r="F139" s="30">
        <v>28.223844</v>
      </c>
      <c r="G139" s="30">
        <v>8.1508520000000004</v>
      </c>
      <c r="H139" s="30">
        <v>3.163017</v>
      </c>
      <c r="I139" s="30">
        <v>3.2238440000000002</v>
      </c>
      <c r="J139" s="30">
        <v>37.287104999999997</v>
      </c>
      <c r="K139" s="30">
        <v>5.4744529999999996</v>
      </c>
      <c r="L139" s="30">
        <v>57.238442999999997</v>
      </c>
    </row>
    <row r="140" spans="1:12" x14ac:dyDescent="0.2">
      <c r="A140" s="18" t="s">
        <v>874</v>
      </c>
      <c r="B140" s="18"/>
      <c r="C140" s="18"/>
      <c r="D140" s="18"/>
      <c r="E140" s="18"/>
      <c r="F140" s="18"/>
      <c r="G140" s="18"/>
      <c r="H140" s="18"/>
      <c r="I140" s="18"/>
      <c r="J140" s="18"/>
      <c r="K140" s="18"/>
      <c r="L140" s="18"/>
    </row>
    <row r="141" spans="1:12" x14ac:dyDescent="0.2">
      <c r="A141" s="21" t="s">
        <v>875</v>
      </c>
      <c r="B141" s="34">
        <v>366</v>
      </c>
      <c r="C141" s="34">
        <v>61</v>
      </c>
      <c r="D141" s="34">
        <v>58</v>
      </c>
      <c r="E141" s="34">
        <v>42</v>
      </c>
      <c r="F141" s="34">
        <v>105</v>
      </c>
      <c r="G141" s="34">
        <v>30</v>
      </c>
      <c r="H141" s="34">
        <v>14</v>
      </c>
      <c r="I141" s="34">
        <v>17</v>
      </c>
      <c r="J141" s="34">
        <v>140</v>
      </c>
      <c r="K141" s="34">
        <v>29</v>
      </c>
      <c r="L141" s="34">
        <v>197</v>
      </c>
    </row>
    <row r="142" spans="1:12" x14ac:dyDescent="0.2">
      <c r="A142" s="21" t="s">
        <v>126</v>
      </c>
      <c r="B142" s="30">
        <v>100</v>
      </c>
      <c r="C142" s="30">
        <v>16.666667</v>
      </c>
      <c r="D142" s="30">
        <v>15.846995</v>
      </c>
      <c r="E142" s="30">
        <v>11.47541</v>
      </c>
      <c r="F142" s="30">
        <v>28.688524999999998</v>
      </c>
      <c r="G142" s="30">
        <v>8.1967210000000001</v>
      </c>
      <c r="H142" s="30">
        <v>3.8251369999999998</v>
      </c>
      <c r="I142" s="30">
        <v>4.6448090000000004</v>
      </c>
      <c r="J142" s="30">
        <v>38.251365999999997</v>
      </c>
      <c r="K142" s="30">
        <v>7.9234970000000002</v>
      </c>
      <c r="L142" s="30">
        <v>53.825136999999998</v>
      </c>
    </row>
    <row r="143" spans="1:12" x14ac:dyDescent="0.2">
      <c r="A143" s="21" t="s">
        <v>876</v>
      </c>
      <c r="B143" s="34">
        <v>954</v>
      </c>
      <c r="C143" s="34">
        <v>193</v>
      </c>
      <c r="D143" s="34">
        <v>207</v>
      </c>
      <c r="E143" s="34">
        <v>130</v>
      </c>
      <c r="F143" s="34">
        <v>263</v>
      </c>
      <c r="G143" s="34">
        <v>87</v>
      </c>
      <c r="H143" s="34">
        <v>32</v>
      </c>
      <c r="I143" s="34">
        <v>36</v>
      </c>
      <c r="J143" s="34">
        <v>362</v>
      </c>
      <c r="K143" s="34">
        <v>53</v>
      </c>
      <c r="L143" s="34">
        <v>539</v>
      </c>
    </row>
    <row r="144" spans="1:12" x14ac:dyDescent="0.2">
      <c r="A144" s="21" t="s">
        <v>126</v>
      </c>
      <c r="B144" s="30">
        <v>100</v>
      </c>
      <c r="C144" s="30">
        <v>20.230608</v>
      </c>
      <c r="D144" s="30">
        <v>21.698112999999999</v>
      </c>
      <c r="E144" s="30">
        <v>13.626834000000001</v>
      </c>
      <c r="F144" s="30">
        <v>27.568134000000001</v>
      </c>
      <c r="G144" s="30">
        <v>9.1194970000000009</v>
      </c>
      <c r="H144" s="30">
        <v>3.354298</v>
      </c>
      <c r="I144" s="30">
        <v>3.7735850000000002</v>
      </c>
      <c r="J144" s="30">
        <v>37.945492999999999</v>
      </c>
      <c r="K144" s="30">
        <v>5.5555560000000002</v>
      </c>
      <c r="L144" s="30">
        <v>56.498952000000003</v>
      </c>
    </row>
    <row r="145" spans="1:12" x14ac:dyDescent="0.2">
      <c r="A145" s="19" t="s">
        <v>877</v>
      </c>
      <c r="B145" s="20">
        <v>345</v>
      </c>
      <c r="C145" s="20">
        <v>61</v>
      </c>
      <c r="D145" s="20">
        <v>65</v>
      </c>
      <c r="E145" s="20">
        <v>38</v>
      </c>
      <c r="F145" s="20">
        <v>98</v>
      </c>
      <c r="G145" s="20">
        <v>20</v>
      </c>
      <c r="H145" s="20">
        <v>8</v>
      </c>
      <c r="I145" s="20">
        <v>8</v>
      </c>
      <c r="J145" s="20">
        <v>135</v>
      </c>
      <c r="K145" s="20">
        <v>21</v>
      </c>
      <c r="L145" s="20">
        <v>189</v>
      </c>
    </row>
    <row r="146" spans="1:12" x14ac:dyDescent="0.2">
      <c r="A146" s="21" t="s">
        <v>126</v>
      </c>
      <c r="B146" s="30">
        <v>100</v>
      </c>
      <c r="C146" s="30">
        <v>17.681159000000001</v>
      </c>
      <c r="D146" s="30">
        <v>18.840579999999999</v>
      </c>
      <c r="E146" s="30">
        <v>11.014493</v>
      </c>
      <c r="F146" s="30">
        <v>28.405797</v>
      </c>
      <c r="G146" s="30">
        <v>5.7971009999999996</v>
      </c>
      <c r="H146" s="30">
        <v>2.3188409999999999</v>
      </c>
      <c r="I146" s="30">
        <v>2.3188409999999999</v>
      </c>
      <c r="J146" s="30">
        <v>39.130434999999999</v>
      </c>
      <c r="K146" s="30">
        <v>6.086957</v>
      </c>
      <c r="L146" s="30">
        <v>54.782609000000001</v>
      </c>
    </row>
    <row r="147" spans="1:12" x14ac:dyDescent="0.2">
      <c r="A147" s="19" t="s">
        <v>878</v>
      </c>
      <c r="B147" s="20">
        <v>141</v>
      </c>
      <c r="C147" s="20">
        <v>35</v>
      </c>
      <c r="D147" s="20">
        <v>32</v>
      </c>
      <c r="E147" s="20">
        <v>22</v>
      </c>
      <c r="F147" s="20">
        <v>48</v>
      </c>
      <c r="G147" s="20">
        <v>12</v>
      </c>
      <c r="H147" s="20">
        <v>4</v>
      </c>
      <c r="I147" s="20">
        <v>6</v>
      </c>
      <c r="J147" s="20">
        <v>50</v>
      </c>
      <c r="K147" s="20">
        <v>3</v>
      </c>
      <c r="L147" s="20">
        <v>88</v>
      </c>
    </row>
    <row r="148" spans="1:12" x14ac:dyDescent="0.2">
      <c r="A148" s="21" t="s">
        <v>126</v>
      </c>
      <c r="B148" s="30">
        <v>100</v>
      </c>
      <c r="C148" s="30">
        <v>24.822695</v>
      </c>
      <c r="D148" s="30">
        <v>22.695035000000001</v>
      </c>
      <c r="E148" s="30">
        <v>15.602836999999999</v>
      </c>
      <c r="F148" s="30">
        <v>34.042552999999998</v>
      </c>
      <c r="G148" s="30">
        <v>8.5106380000000001</v>
      </c>
      <c r="H148" s="30">
        <v>2.8368790000000002</v>
      </c>
      <c r="I148" s="30">
        <v>4.2553190000000001</v>
      </c>
      <c r="J148" s="30">
        <v>35.460993000000002</v>
      </c>
      <c r="K148" s="30">
        <v>2.1276600000000001</v>
      </c>
      <c r="L148" s="30">
        <v>62.411347999999997</v>
      </c>
    </row>
    <row r="149" spans="1:12" x14ac:dyDescent="0.2">
      <c r="A149" s="19" t="s">
        <v>879</v>
      </c>
      <c r="B149" s="20">
        <v>56</v>
      </c>
      <c r="C149" s="20">
        <v>14</v>
      </c>
      <c r="D149" s="20">
        <v>14</v>
      </c>
      <c r="E149" s="20">
        <v>8</v>
      </c>
      <c r="F149" s="20">
        <v>17</v>
      </c>
      <c r="G149" s="20">
        <v>4</v>
      </c>
      <c r="H149" s="20">
        <v>2</v>
      </c>
      <c r="I149" s="20">
        <v>0</v>
      </c>
      <c r="J149" s="20">
        <v>17</v>
      </c>
      <c r="K149" s="20">
        <v>4</v>
      </c>
      <c r="L149" s="20">
        <v>35</v>
      </c>
    </row>
    <row r="150" spans="1:12" x14ac:dyDescent="0.2">
      <c r="A150" s="21" t="s">
        <v>126</v>
      </c>
      <c r="B150" s="30">
        <v>100</v>
      </c>
      <c r="C150" s="30">
        <v>25</v>
      </c>
      <c r="D150" s="30">
        <v>25</v>
      </c>
      <c r="E150" s="30">
        <v>14.285714</v>
      </c>
      <c r="F150" s="30">
        <v>30.357143000000001</v>
      </c>
      <c r="G150" s="30">
        <v>7.1428570000000002</v>
      </c>
      <c r="H150" s="30">
        <v>3.5714290000000002</v>
      </c>
      <c r="I150" s="30">
        <v>0</v>
      </c>
      <c r="J150" s="30">
        <v>30.357143000000001</v>
      </c>
      <c r="K150" s="30">
        <v>7.1428570000000002</v>
      </c>
      <c r="L150" s="30">
        <v>62.5</v>
      </c>
    </row>
    <row r="151" spans="1:12" x14ac:dyDescent="0.2">
      <c r="A151" s="19" t="s">
        <v>880</v>
      </c>
      <c r="B151" s="20">
        <v>48</v>
      </c>
      <c r="C151" s="20">
        <v>10</v>
      </c>
      <c r="D151" s="20">
        <v>11</v>
      </c>
      <c r="E151" s="20">
        <v>10</v>
      </c>
      <c r="F151" s="20">
        <v>19</v>
      </c>
      <c r="G151" s="20">
        <v>2</v>
      </c>
      <c r="H151" s="20">
        <v>0</v>
      </c>
      <c r="I151" s="20">
        <v>0</v>
      </c>
      <c r="J151" s="20">
        <v>16</v>
      </c>
      <c r="K151" s="20">
        <v>2</v>
      </c>
      <c r="L151" s="20">
        <v>30</v>
      </c>
    </row>
    <row r="152" spans="1:12" x14ac:dyDescent="0.2">
      <c r="A152" s="21" t="s">
        <v>126</v>
      </c>
      <c r="B152" s="30">
        <v>100</v>
      </c>
      <c r="C152" s="30">
        <v>20.833333</v>
      </c>
      <c r="D152" s="30">
        <v>22.916667</v>
      </c>
      <c r="E152" s="30">
        <v>20.833333</v>
      </c>
      <c r="F152" s="30">
        <v>39.583333000000003</v>
      </c>
      <c r="G152" s="30">
        <v>4.1666670000000003</v>
      </c>
      <c r="H152" s="30">
        <v>0</v>
      </c>
      <c r="I152" s="30">
        <v>0</v>
      </c>
      <c r="J152" s="30">
        <v>33.333333000000003</v>
      </c>
      <c r="K152" s="30">
        <v>4.1666670000000003</v>
      </c>
      <c r="L152" s="30">
        <v>62.5</v>
      </c>
    </row>
    <row r="153" spans="1:12" x14ac:dyDescent="0.2">
      <c r="A153" s="19" t="s">
        <v>881</v>
      </c>
      <c r="B153" s="20">
        <v>20</v>
      </c>
      <c r="C153" s="20">
        <v>6</v>
      </c>
      <c r="D153" s="20">
        <v>3</v>
      </c>
      <c r="E153" s="20">
        <v>2</v>
      </c>
      <c r="F153" s="20">
        <v>6</v>
      </c>
      <c r="G153" s="20">
        <v>1</v>
      </c>
      <c r="H153" s="20">
        <v>0</v>
      </c>
      <c r="I153" s="20">
        <v>1</v>
      </c>
      <c r="J153" s="20">
        <v>6</v>
      </c>
      <c r="K153" s="20">
        <v>2</v>
      </c>
      <c r="L153" s="20">
        <v>12</v>
      </c>
    </row>
    <row r="154" spans="1:12" x14ac:dyDescent="0.2">
      <c r="A154" s="21" t="s">
        <v>126</v>
      </c>
      <c r="B154" s="30">
        <v>100</v>
      </c>
      <c r="C154" s="30">
        <v>30</v>
      </c>
      <c r="D154" s="30">
        <v>15</v>
      </c>
      <c r="E154" s="30">
        <v>10</v>
      </c>
      <c r="F154" s="30">
        <v>30</v>
      </c>
      <c r="G154" s="30">
        <v>5</v>
      </c>
      <c r="H154" s="30">
        <v>0</v>
      </c>
      <c r="I154" s="30">
        <v>5</v>
      </c>
      <c r="J154" s="30">
        <v>30</v>
      </c>
      <c r="K154" s="30">
        <v>10</v>
      </c>
      <c r="L154" s="30">
        <v>60</v>
      </c>
    </row>
    <row r="155" spans="1:12" x14ac:dyDescent="0.2">
      <c r="A155" s="19" t="s">
        <v>882</v>
      </c>
      <c r="B155" s="20">
        <v>4</v>
      </c>
      <c r="C155" s="20">
        <v>2</v>
      </c>
      <c r="D155" s="20">
        <v>2</v>
      </c>
      <c r="E155" s="20">
        <v>1</v>
      </c>
      <c r="F155" s="20">
        <v>0</v>
      </c>
      <c r="G155" s="20">
        <v>0</v>
      </c>
      <c r="H155" s="20">
        <v>0</v>
      </c>
      <c r="I155" s="20">
        <v>0</v>
      </c>
      <c r="J155" s="20">
        <v>1</v>
      </c>
      <c r="K155" s="20">
        <v>0</v>
      </c>
      <c r="L155" s="20">
        <v>3</v>
      </c>
    </row>
    <row r="156" spans="1:12" x14ac:dyDescent="0.2">
      <c r="A156" s="21" t="s">
        <v>126</v>
      </c>
      <c r="B156" s="30">
        <v>100</v>
      </c>
      <c r="C156" s="30">
        <v>50</v>
      </c>
      <c r="D156" s="30">
        <v>50</v>
      </c>
      <c r="E156" s="30">
        <v>25</v>
      </c>
      <c r="F156" s="30">
        <v>0</v>
      </c>
      <c r="G156" s="30">
        <v>0</v>
      </c>
      <c r="H156" s="30">
        <v>0</v>
      </c>
      <c r="I156" s="30">
        <v>0</v>
      </c>
      <c r="J156" s="30">
        <v>25</v>
      </c>
      <c r="K156" s="30">
        <v>0</v>
      </c>
      <c r="L156" s="30">
        <v>75</v>
      </c>
    </row>
    <row r="157" spans="1:12" x14ac:dyDescent="0.2">
      <c r="A157" s="19" t="s">
        <v>883</v>
      </c>
      <c r="B157" s="20">
        <v>2</v>
      </c>
      <c r="C157" s="20">
        <v>1</v>
      </c>
      <c r="D157" s="20">
        <v>0</v>
      </c>
      <c r="E157" s="20">
        <v>0</v>
      </c>
      <c r="F157" s="20">
        <v>0</v>
      </c>
      <c r="G157" s="20">
        <v>0</v>
      </c>
      <c r="H157" s="20">
        <v>0</v>
      </c>
      <c r="I157" s="20">
        <v>0</v>
      </c>
      <c r="J157" s="20">
        <v>1</v>
      </c>
      <c r="K157" s="20">
        <v>0</v>
      </c>
      <c r="L157" s="20">
        <v>1</v>
      </c>
    </row>
    <row r="158" spans="1:12" x14ac:dyDescent="0.2">
      <c r="A158" s="21" t="s">
        <v>126</v>
      </c>
      <c r="B158" s="30">
        <v>100</v>
      </c>
      <c r="C158" s="30">
        <v>50</v>
      </c>
      <c r="D158" s="30">
        <v>0</v>
      </c>
      <c r="E158" s="30">
        <v>0</v>
      </c>
      <c r="F158" s="30">
        <v>0</v>
      </c>
      <c r="G158" s="30">
        <v>0</v>
      </c>
      <c r="H158" s="30">
        <v>0</v>
      </c>
      <c r="I158" s="30">
        <v>0</v>
      </c>
      <c r="J158" s="30">
        <v>50</v>
      </c>
      <c r="K158" s="30">
        <v>0</v>
      </c>
      <c r="L158" s="30">
        <v>50</v>
      </c>
    </row>
    <row r="159" spans="1:12" x14ac:dyDescent="0.2">
      <c r="A159" s="19" t="s">
        <v>884</v>
      </c>
      <c r="B159" s="20">
        <v>2</v>
      </c>
      <c r="C159" s="20">
        <v>1</v>
      </c>
      <c r="D159" s="20">
        <v>2</v>
      </c>
      <c r="E159" s="20">
        <v>0</v>
      </c>
      <c r="F159" s="20">
        <v>0</v>
      </c>
      <c r="G159" s="20">
        <v>0</v>
      </c>
      <c r="H159" s="20">
        <v>0</v>
      </c>
      <c r="I159" s="20">
        <v>0</v>
      </c>
      <c r="J159" s="20">
        <v>0</v>
      </c>
      <c r="K159" s="20">
        <v>0</v>
      </c>
      <c r="L159" s="20">
        <v>2</v>
      </c>
    </row>
    <row r="160" spans="1:12" x14ac:dyDescent="0.2">
      <c r="A160" s="21" t="s">
        <v>126</v>
      </c>
      <c r="B160" s="30">
        <v>100</v>
      </c>
      <c r="C160" s="30">
        <v>50</v>
      </c>
      <c r="D160" s="30">
        <v>100</v>
      </c>
      <c r="E160" s="30">
        <v>0</v>
      </c>
      <c r="F160" s="30">
        <v>0</v>
      </c>
      <c r="G160" s="30">
        <v>0</v>
      </c>
      <c r="H160" s="30">
        <v>0</v>
      </c>
      <c r="I160" s="30">
        <v>0</v>
      </c>
      <c r="J160" s="30">
        <v>0</v>
      </c>
      <c r="K160" s="30">
        <v>0</v>
      </c>
      <c r="L160" s="30">
        <v>100</v>
      </c>
    </row>
    <row r="161" spans="1:12" x14ac:dyDescent="0.2">
      <c r="A161" s="19" t="s">
        <v>873</v>
      </c>
      <c r="B161" s="20">
        <v>250</v>
      </c>
      <c r="C161" s="20">
        <v>62</v>
      </c>
      <c r="D161" s="20">
        <v>53</v>
      </c>
      <c r="E161" s="20">
        <v>25</v>
      </c>
      <c r="F161" s="20">
        <v>55</v>
      </c>
      <c r="G161" s="20">
        <v>14</v>
      </c>
      <c r="H161" s="20">
        <v>11</v>
      </c>
      <c r="I161" s="20">
        <v>9</v>
      </c>
      <c r="J161" s="20">
        <v>91</v>
      </c>
      <c r="K161" s="20">
        <v>25</v>
      </c>
      <c r="L161" s="20">
        <v>134</v>
      </c>
    </row>
    <row r="162" spans="1:12" x14ac:dyDescent="0.2">
      <c r="A162" s="21" t="s">
        <v>126</v>
      </c>
      <c r="B162" s="30">
        <v>100</v>
      </c>
      <c r="C162" s="30">
        <v>24.8</v>
      </c>
      <c r="D162" s="30">
        <v>21.2</v>
      </c>
      <c r="E162" s="30">
        <v>10</v>
      </c>
      <c r="F162" s="30">
        <v>22</v>
      </c>
      <c r="G162" s="30">
        <v>5.6</v>
      </c>
      <c r="H162" s="30">
        <v>4.4000000000000004</v>
      </c>
      <c r="I162" s="30">
        <v>3.6</v>
      </c>
      <c r="J162" s="30">
        <v>36.4</v>
      </c>
      <c r="K162" s="30">
        <v>10</v>
      </c>
      <c r="L162" s="30">
        <v>53.6</v>
      </c>
    </row>
    <row r="163" spans="1:12" x14ac:dyDescent="0.2">
      <c r="A163" s="18" t="s">
        <v>885</v>
      </c>
      <c r="B163" s="18"/>
      <c r="C163" s="18"/>
      <c r="D163" s="18"/>
      <c r="E163" s="18"/>
      <c r="F163" s="18"/>
      <c r="G163" s="18"/>
      <c r="H163" s="18"/>
      <c r="I163" s="18"/>
      <c r="J163" s="18"/>
      <c r="K163" s="18"/>
      <c r="L163" s="18"/>
    </row>
    <row r="164" spans="1:12" x14ac:dyDescent="0.2">
      <c r="A164" s="19" t="s">
        <v>886</v>
      </c>
      <c r="B164" s="20">
        <v>1712</v>
      </c>
      <c r="C164" s="20">
        <v>373</v>
      </c>
      <c r="D164" s="20">
        <v>376</v>
      </c>
      <c r="E164" s="20">
        <v>241</v>
      </c>
      <c r="F164" s="20">
        <v>509</v>
      </c>
      <c r="G164" s="20">
        <v>139</v>
      </c>
      <c r="H164" s="20">
        <v>59</v>
      </c>
      <c r="I164" s="20">
        <v>55</v>
      </c>
      <c r="J164" s="20">
        <v>607</v>
      </c>
      <c r="K164" s="20">
        <v>100</v>
      </c>
      <c r="L164" s="20">
        <v>1005</v>
      </c>
    </row>
    <row r="165" spans="1:12" x14ac:dyDescent="0.2">
      <c r="A165" s="21" t="s">
        <v>126</v>
      </c>
      <c r="B165" s="30">
        <v>100</v>
      </c>
      <c r="C165" s="30">
        <v>21.787382999999998</v>
      </c>
      <c r="D165" s="30">
        <v>21.962617000000002</v>
      </c>
      <c r="E165" s="30">
        <v>14.077102999999999</v>
      </c>
      <c r="F165" s="30">
        <v>29.731307999999999</v>
      </c>
      <c r="G165" s="30">
        <v>8.1191589999999998</v>
      </c>
      <c r="H165" s="30">
        <v>3.4462619999999999</v>
      </c>
      <c r="I165" s="30">
        <v>3.2126169999999998</v>
      </c>
      <c r="J165" s="30">
        <v>35.455607000000001</v>
      </c>
      <c r="K165" s="30">
        <v>5.8411210000000002</v>
      </c>
      <c r="L165" s="30">
        <v>58.703271000000001</v>
      </c>
    </row>
    <row r="166" spans="1:12" x14ac:dyDescent="0.2">
      <c r="A166" s="19" t="s">
        <v>139</v>
      </c>
      <c r="B166" s="20">
        <v>76</v>
      </c>
      <c r="C166" s="20">
        <v>18</v>
      </c>
      <c r="D166" s="20">
        <v>18</v>
      </c>
      <c r="E166" s="20">
        <v>15</v>
      </c>
      <c r="F166" s="20">
        <v>23</v>
      </c>
      <c r="G166" s="20">
        <v>9</v>
      </c>
      <c r="H166" s="20">
        <v>4</v>
      </c>
      <c r="I166" s="20">
        <v>2</v>
      </c>
      <c r="J166" s="20">
        <v>22</v>
      </c>
      <c r="K166" s="20">
        <v>5</v>
      </c>
      <c r="L166" s="20">
        <v>49</v>
      </c>
    </row>
    <row r="167" spans="1:12" x14ac:dyDescent="0.2">
      <c r="A167" s="21" t="s">
        <v>126</v>
      </c>
      <c r="B167" s="30">
        <v>100</v>
      </c>
      <c r="C167" s="30">
        <v>23.684211000000001</v>
      </c>
      <c r="D167" s="30">
        <v>23.684211000000001</v>
      </c>
      <c r="E167" s="30">
        <v>19.736841999999999</v>
      </c>
      <c r="F167" s="30">
        <v>30.263158000000001</v>
      </c>
      <c r="G167" s="30">
        <v>11.842105</v>
      </c>
      <c r="H167" s="30">
        <v>5.2631579999999998</v>
      </c>
      <c r="I167" s="30">
        <v>2.6315789999999999</v>
      </c>
      <c r="J167" s="30">
        <v>28.947368000000001</v>
      </c>
      <c r="K167" s="30">
        <v>6.5789470000000003</v>
      </c>
      <c r="L167" s="30">
        <v>64.473684000000006</v>
      </c>
    </row>
    <row r="168" spans="1:12" x14ac:dyDescent="0.2">
      <c r="A168" s="19" t="s">
        <v>887</v>
      </c>
      <c r="B168" s="20">
        <v>59</v>
      </c>
      <c r="C168" s="20">
        <v>9</v>
      </c>
      <c r="D168" s="20">
        <v>6</v>
      </c>
      <c r="E168" s="20">
        <v>5</v>
      </c>
      <c r="F168" s="20">
        <v>15</v>
      </c>
      <c r="G168" s="20">
        <v>3</v>
      </c>
      <c r="H168" s="20">
        <v>1</v>
      </c>
      <c r="I168" s="20">
        <v>3</v>
      </c>
      <c r="J168" s="20">
        <v>28</v>
      </c>
      <c r="K168" s="20">
        <v>3</v>
      </c>
      <c r="L168" s="20">
        <v>28</v>
      </c>
    </row>
    <row r="169" spans="1:12" x14ac:dyDescent="0.2">
      <c r="A169" s="21" t="s">
        <v>126</v>
      </c>
      <c r="B169" s="30">
        <v>100</v>
      </c>
      <c r="C169" s="30">
        <v>15.254237</v>
      </c>
      <c r="D169" s="30">
        <v>10.169492</v>
      </c>
      <c r="E169" s="30">
        <v>8.4745760000000008</v>
      </c>
      <c r="F169" s="30">
        <v>25.423729000000002</v>
      </c>
      <c r="G169" s="30">
        <v>5.084746</v>
      </c>
      <c r="H169" s="30">
        <v>1.6949149999999999</v>
      </c>
      <c r="I169" s="30">
        <v>5.084746</v>
      </c>
      <c r="J169" s="30">
        <v>47.457627000000002</v>
      </c>
      <c r="K169" s="30">
        <v>5.084746</v>
      </c>
      <c r="L169" s="30">
        <v>47.457627000000002</v>
      </c>
    </row>
    <row r="170" spans="1:12" x14ac:dyDescent="0.2">
      <c r="A170" s="19" t="s">
        <v>140</v>
      </c>
      <c r="B170" s="20">
        <v>194</v>
      </c>
      <c r="C170" s="20">
        <v>26</v>
      </c>
      <c r="D170" s="20">
        <v>19</v>
      </c>
      <c r="E170" s="20">
        <v>7</v>
      </c>
      <c r="F170" s="20">
        <v>35</v>
      </c>
      <c r="G170" s="20">
        <v>10</v>
      </c>
      <c r="H170" s="20">
        <v>4</v>
      </c>
      <c r="I170" s="20">
        <v>5</v>
      </c>
      <c r="J170" s="20">
        <v>105</v>
      </c>
      <c r="K170" s="20">
        <v>16</v>
      </c>
      <c r="L170" s="20">
        <v>73</v>
      </c>
    </row>
    <row r="171" spans="1:12" x14ac:dyDescent="0.2">
      <c r="A171" s="21" t="s">
        <v>126</v>
      </c>
      <c r="B171" s="30">
        <v>100</v>
      </c>
      <c r="C171" s="30">
        <v>13.402062000000001</v>
      </c>
      <c r="D171" s="30">
        <v>9.7938139999999994</v>
      </c>
      <c r="E171" s="30">
        <v>3.608247</v>
      </c>
      <c r="F171" s="30">
        <v>18.041236999999999</v>
      </c>
      <c r="G171" s="30">
        <v>5.1546390000000004</v>
      </c>
      <c r="H171" s="30">
        <v>2.0618560000000001</v>
      </c>
      <c r="I171" s="30">
        <v>2.5773199999999998</v>
      </c>
      <c r="J171" s="30">
        <v>54.123711</v>
      </c>
      <c r="K171" s="30">
        <v>8.2474229999999995</v>
      </c>
      <c r="L171" s="30">
        <v>37.628866000000002</v>
      </c>
    </row>
    <row r="172" spans="1:12" x14ac:dyDescent="0.2">
      <c r="A172" s="19" t="s">
        <v>141</v>
      </c>
      <c r="B172" s="20">
        <v>16</v>
      </c>
      <c r="C172" s="20">
        <v>4</v>
      </c>
      <c r="D172" s="20">
        <v>4</v>
      </c>
      <c r="E172" s="20">
        <v>1</v>
      </c>
      <c r="F172" s="20">
        <v>4</v>
      </c>
      <c r="G172" s="20">
        <v>2</v>
      </c>
      <c r="H172" s="20">
        <v>1</v>
      </c>
      <c r="I172" s="20">
        <v>1</v>
      </c>
      <c r="J172" s="20">
        <v>7</v>
      </c>
      <c r="K172" s="20">
        <v>2</v>
      </c>
      <c r="L172" s="20">
        <v>7</v>
      </c>
    </row>
    <row r="173" spans="1:12" x14ac:dyDescent="0.2">
      <c r="A173" s="21" t="s">
        <v>126</v>
      </c>
      <c r="B173" s="30">
        <v>100</v>
      </c>
      <c r="C173" s="30">
        <v>25</v>
      </c>
      <c r="D173" s="30">
        <v>25</v>
      </c>
      <c r="E173" s="30">
        <v>6.25</v>
      </c>
      <c r="F173" s="30">
        <v>25</v>
      </c>
      <c r="G173" s="30">
        <v>12.5</v>
      </c>
      <c r="H173" s="30">
        <v>6.25</v>
      </c>
      <c r="I173" s="30">
        <v>6.25</v>
      </c>
      <c r="J173" s="30">
        <v>43.75</v>
      </c>
      <c r="K173" s="30">
        <v>12.5</v>
      </c>
      <c r="L173" s="30">
        <v>43.75</v>
      </c>
    </row>
    <row r="174" spans="1:12" x14ac:dyDescent="0.2">
      <c r="A174" s="19" t="s">
        <v>849</v>
      </c>
      <c r="B174" s="20">
        <v>46</v>
      </c>
      <c r="C174" s="20">
        <v>4</v>
      </c>
      <c r="D174" s="20">
        <v>6</v>
      </c>
      <c r="E174" s="20">
        <v>3</v>
      </c>
      <c r="F174" s="20">
        <v>9</v>
      </c>
      <c r="G174" s="20">
        <v>3</v>
      </c>
      <c r="H174" s="20">
        <v>1</v>
      </c>
      <c r="I174" s="20">
        <v>6</v>
      </c>
      <c r="J174" s="20">
        <v>18</v>
      </c>
      <c r="K174" s="20">
        <v>3</v>
      </c>
      <c r="L174" s="20">
        <v>25</v>
      </c>
    </row>
    <row r="175" spans="1:12" x14ac:dyDescent="0.2">
      <c r="A175" s="21" t="s">
        <v>126</v>
      </c>
      <c r="B175" s="30">
        <v>100</v>
      </c>
      <c r="C175" s="30">
        <v>8.6956520000000008</v>
      </c>
      <c r="D175" s="30">
        <v>13.043478</v>
      </c>
      <c r="E175" s="30">
        <v>6.5217390000000002</v>
      </c>
      <c r="F175" s="30">
        <v>19.565217000000001</v>
      </c>
      <c r="G175" s="30">
        <v>6.5217390000000002</v>
      </c>
      <c r="H175" s="30">
        <v>2.1739130000000002</v>
      </c>
      <c r="I175" s="30">
        <v>13.043478</v>
      </c>
      <c r="J175" s="30">
        <v>39.130434999999999</v>
      </c>
      <c r="K175" s="30">
        <v>6.5217390000000002</v>
      </c>
      <c r="L175" s="30">
        <v>54.347825999999998</v>
      </c>
    </row>
    <row r="176" spans="1:12" x14ac:dyDescent="0.2">
      <c r="A176" s="19" t="s">
        <v>873</v>
      </c>
      <c r="B176" s="20">
        <v>85</v>
      </c>
      <c r="C176" s="20">
        <v>12</v>
      </c>
      <c r="D176" s="20">
        <v>18</v>
      </c>
      <c r="E176" s="20">
        <v>6</v>
      </c>
      <c r="F176" s="20">
        <v>16</v>
      </c>
      <c r="G176" s="20">
        <v>4</v>
      </c>
      <c r="H176" s="20">
        <v>1</v>
      </c>
      <c r="I176" s="20">
        <v>5</v>
      </c>
      <c r="J176" s="20">
        <v>32</v>
      </c>
      <c r="K176" s="20">
        <v>10</v>
      </c>
      <c r="L176" s="20">
        <v>43</v>
      </c>
    </row>
    <row r="177" spans="1:12" x14ac:dyDescent="0.2">
      <c r="A177" s="21" t="s">
        <v>126</v>
      </c>
      <c r="B177" s="30">
        <v>100</v>
      </c>
      <c r="C177" s="30">
        <v>14.117647</v>
      </c>
      <c r="D177" s="30">
        <v>21.176470999999999</v>
      </c>
      <c r="E177" s="30">
        <v>7.0588240000000004</v>
      </c>
      <c r="F177" s="30">
        <v>18.823529000000001</v>
      </c>
      <c r="G177" s="30">
        <v>4.7058819999999999</v>
      </c>
      <c r="H177" s="30">
        <v>1.176471</v>
      </c>
      <c r="I177" s="30">
        <v>5.8823530000000002</v>
      </c>
      <c r="J177" s="30">
        <v>37.647058999999999</v>
      </c>
      <c r="K177" s="30">
        <v>11.764706</v>
      </c>
      <c r="L177" s="30">
        <v>50.588234999999997</v>
      </c>
    </row>
    <row r="178" spans="1:12" x14ac:dyDescent="0.2">
      <c r="A178" s="18" t="s">
        <v>888</v>
      </c>
      <c r="B178" s="18"/>
      <c r="C178" s="18"/>
      <c r="D178" s="18"/>
      <c r="E178" s="18"/>
      <c r="F178" s="18"/>
      <c r="G178" s="18"/>
      <c r="H178" s="18"/>
      <c r="I178" s="18"/>
      <c r="J178" s="18"/>
      <c r="K178" s="18"/>
      <c r="L178" s="18"/>
    </row>
    <row r="179" spans="1:12" x14ac:dyDescent="0.2">
      <c r="A179" s="19" t="s">
        <v>889</v>
      </c>
      <c r="B179" s="20">
        <v>1212</v>
      </c>
      <c r="C179" s="20">
        <v>234</v>
      </c>
      <c r="D179" s="20">
        <v>278</v>
      </c>
      <c r="E179" s="20">
        <v>189</v>
      </c>
      <c r="F179" s="20">
        <v>364</v>
      </c>
      <c r="G179" s="20">
        <v>114</v>
      </c>
      <c r="H179" s="20">
        <v>42</v>
      </c>
      <c r="I179" s="20">
        <v>36</v>
      </c>
      <c r="J179" s="20">
        <v>443</v>
      </c>
      <c r="K179" s="20">
        <v>56</v>
      </c>
      <c r="L179" s="20">
        <v>713</v>
      </c>
    </row>
    <row r="180" spans="1:12" x14ac:dyDescent="0.2">
      <c r="A180" s="21" t="s">
        <v>126</v>
      </c>
      <c r="B180" s="30">
        <v>100</v>
      </c>
      <c r="C180" s="30">
        <v>19.306930999999999</v>
      </c>
      <c r="D180" s="30">
        <v>22.937294000000001</v>
      </c>
      <c r="E180" s="30">
        <v>15.594059</v>
      </c>
      <c r="F180" s="30">
        <v>30.033003000000001</v>
      </c>
      <c r="G180" s="30">
        <v>9.4059410000000003</v>
      </c>
      <c r="H180" s="30">
        <v>3.465347</v>
      </c>
      <c r="I180" s="30">
        <v>2.970297</v>
      </c>
      <c r="J180" s="30">
        <v>36.551155000000001</v>
      </c>
      <c r="K180" s="30">
        <v>4.6204619999999998</v>
      </c>
      <c r="L180" s="30">
        <v>58.828383000000002</v>
      </c>
    </row>
    <row r="181" spans="1:12" x14ac:dyDescent="0.2">
      <c r="A181" s="19" t="s">
        <v>890</v>
      </c>
      <c r="B181" s="20">
        <v>24</v>
      </c>
      <c r="C181" s="20">
        <v>3</v>
      </c>
      <c r="D181" s="20">
        <v>6</v>
      </c>
      <c r="E181" s="20">
        <v>1</v>
      </c>
      <c r="F181" s="20">
        <v>6</v>
      </c>
      <c r="G181" s="20">
        <v>2</v>
      </c>
      <c r="H181" s="20">
        <v>1</v>
      </c>
      <c r="I181" s="20">
        <v>0</v>
      </c>
      <c r="J181" s="20">
        <v>11</v>
      </c>
      <c r="K181" s="20">
        <v>1</v>
      </c>
      <c r="L181" s="20">
        <v>12</v>
      </c>
    </row>
    <row r="182" spans="1:12" x14ac:dyDescent="0.2">
      <c r="A182" s="21" t="s">
        <v>126</v>
      </c>
      <c r="B182" s="30">
        <v>100</v>
      </c>
      <c r="C182" s="30">
        <v>12.5</v>
      </c>
      <c r="D182" s="30">
        <v>25</v>
      </c>
      <c r="E182" s="30">
        <v>4.1666670000000003</v>
      </c>
      <c r="F182" s="30">
        <v>25</v>
      </c>
      <c r="G182" s="30">
        <v>8.3333329999999997</v>
      </c>
      <c r="H182" s="30">
        <v>4.1666670000000003</v>
      </c>
      <c r="I182" s="30">
        <v>0</v>
      </c>
      <c r="J182" s="30">
        <v>45.833333000000003</v>
      </c>
      <c r="K182" s="30">
        <v>4.1666670000000003</v>
      </c>
      <c r="L182" s="30">
        <v>50</v>
      </c>
    </row>
    <row r="183" spans="1:12" x14ac:dyDescent="0.2">
      <c r="A183" s="19" t="s">
        <v>891</v>
      </c>
      <c r="B183" s="20">
        <v>76</v>
      </c>
      <c r="C183" s="20">
        <v>16</v>
      </c>
      <c r="D183" s="20">
        <v>12</v>
      </c>
      <c r="E183" s="20">
        <v>4</v>
      </c>
      <c r="F183" s="20">
        <v>22</v>
      </c>
      <c r="G183" s="20">
        <v>6</v>
      </c>
      <c r="H183" s="20">
        <v>2</v>
      </c>
      <c r="I183" s="20">
        <v>1</v>
      </c>
      <c r="J183" s="20">
        <v>36</v>
      </c>
      <c r="K183" s="20">
        <v>5</v>
      </c>
      <c r="L183" s="20">
        <v>35</v>
      </c>
    </row>
    <row r="184" spans="1:12" x14ac:dyDescent="0.2">
      <c r="A184" s="21" t="s">
        <v>126</v>
      </c>
      <c r="B184" s="30">
        <v>100</v>
      </c>
      <c r="C184" s="30">
        <v>21.052631999999999</v>
      </c>
      <c r="D184" s="30">
        <v>15.789474</v>
      </c>
      <c r="E184" s="30">
        <v>5.2631579999999998</v>
      </c>
      <c r="F184" s="30">
        <v>28.947368000000001</v>
      </c>
      <c r="G184" s="30">
        <v>7.8947370000000001</v>
      </c>
      <c r="H184" s="30">
        <v>2.6315789999999999</v>
      </c>
      <c r="I184" s="30">
        <v>1.3157890000000001</v>
      </c>
      <c r="J184" s="30">
        <v>47.368420999999998</v>
      </c>
      <c r="K184" s="30">
        <v>6.5789470000000003</v>
      </c>
      <c r="L184" s="30">
        <v>46.052632000000003</v>
      </c>
    </row>
    <row r="185" spans="1:12" x14ac:dyDescent="0.2">
      <c r="A185" s="19" t="s">
        <v>892</v>
      </c>
      <c r="B185" s="20">
        <v>43</v>
      </c>
      <c r="C185" s="20">
        <v>6</v>
      </c>
      <c r="D185" s="20">
        <v>4</v>
      </c>
      <c r="E185" s="20">
        <v>6</v>
      </c>
      <c r="F185" s="20">
        <v>14</v>
      </c>
      <c r="G185" s="20">
        <v>2</v>
      </c>
      <c r="H185" s="20">
        <v>2</v>
      </c>
      <c r="I185" s="20">
        <v>1</v>
      </c>
      <c r="J185" s="20">
        <v>18</v>
      </c>
      <c r="K185" s="20">
        <v>3</v>
      </c>
      <c r="L185" s="20">
        <v>22</v>
      </c>
    </row>
    <row r="186" spans="1:12" x14ac:dyDescent="0.2">
      <c r="A186" s="21" t="s">
        <v>126</v>
      </c>
      <c r="B186" s="30">
        <v>100</v>
      </c>
      <c r="C186" s="30">
        <v>13.953488</v>
      </c>
      <c r="D186" s="30">
        <v>9.3023260000000008</v>
      </c>
      <c r="E186" s="30">
        <v>13.953488</v>
      </c>
      <c r="F186" s="30">
        <v>32.558140000000002</v>
      </c>
      <c r="G186" s="30">
        <v>4.6511630000000004</v>
      </c>
      <c r="H186" s="30">
        <v>4.6511630000000004</v>
      </c>
      <c r="I186" s="30">
        <v>2.3255810000000001</v>
      </c>
      <c r="J186" s="30">
        <v>41.860464999999998</v>
      </c>
      <c r="K186" s="30">
        <v>6.9767440000000001</v>
      </c>
      <c r="L186" s="30">
        <v>51.162790999999999</v>
      </c>
    </row>
    <row r="187" spans="1:12" x14ac:dyDescent="0.2">
      <c r="A187" s="19" t="s">
        <v>893</v>
      </c>
      <c r="B187" s="20">
        <v>14</v>
      </c>
      <c r="C187" s="20">
        <v>2</v>
      </c>
      <c r="D187" s="20">
        <v>4</v>
      </c>
      <c r="E187" s="20">
        <v>1</v>
      </c>
      <c r="F187" s="20">
        <v>0</v>
      </c>
      <c r="G187" s="20">
        <v>0</v>
      </c>
      <c r="H187" s="20">
        <v>0</v>
      </c>
      <c r="I187" s="20">
        <v>0</v>
      </c>
      <c r="J187" s="20">
        <v>9</v>
      </c>
      <c r="K187" s="20">
        <v>0</v>
      </c>
      <c r="L187" s="20">
        <v>5</v>
      </c>
    </row>
    <row r="188" spans="1:12" x14ac:dyDescent="0.2">
      <c r="A188" s="21" t="s">
        <v>126</v>
      </c>
      <c r="B188" s="30">
        <v>100</v>
      </c>
      <c r="C188" s="30">
        <v>14.285714</v>
      </c>
      <c r="D188" s="30">
        <v>28.571428999999998</v>
      </c>
      <c r="E188" s="30">
        <v>7.1428570000000002</v>
      </c>
      <c r="F188" s="30">
        <v>0</v>
      </c>
      <c r="G188" s="30">
        <v>0</v>
      </c>
      <c r="H188" s="30">
        <v>0</v>
      </c>
      <c r="I188" s="30">
        <v>0</v>
      </c>
      <c r="J188" s="30">
        <v>64.285713999999999</v>
      </c>
      <c r="K188" s="30">
        <v>0</v>
      </c>
      <c r="L188" s="30">
        <v>35.714286000000001</v>
      </c>
    </row>
    <row r="189" spans="1:12" x14ac:dyDescent="0.2">
      <c r="A189" s="19" t="s">
        <v>894</v>
      </c>
      <c r="B189" s="20">
        <v>5</v>
      </c>
      <c r="C189" s="20">
        <v>1</v>
      </c>
      <c r="D189" s="20">
        <v>0</v>
      </c>
      <c r="E189" s="20">
        <v>0</v>
      </c>
      <c r="F189" s="20">
        <v>2</v>
      </c>
      <c r="G189" s="20">
        <v>2</v>
      </c>
      <c r="H189" s="20">
        <v>0</v>
      </c>
      <c r="I189" s="20">
        <v>0</v>
      </c>
      <c r="J189" s="20">
        <v>2</v>
      </c>
      <c r="K189" s="20">
        <v>0</v>
      </c>
      <c r="L189" s="20">
        <v>3</v>
      </c>
    </row>
    <row r="190" spans="1:12" x14ac:dyDescent="0.2">
      <c r="A190" s="21" t="s">
        <v>126</v>
      </c>
      <c r="B190" s="30">
        <v>100</v>
      </c>
      <c r="C190" s="30">
        <v>20</v>
      </c>
      <c r="D190" s="30">
        <v>0</v>
      </c>
      <c r="E190" s="30">
        <v>0</v>
      </c>
      <c r="F190" s="30">
        <v>40</v>
      </c>
      <c r="G190" s="30">
        <v>40</v>
      </c>
      <c r="H190" s="30">
        <v>0</v>
      </c>
      <c r="I190" s="30">
        <v>0</v>
      </c>
      <c r="J190" s="30">
        <v>40</v>
      </c>
      <c r="K190" s="30">
        <v>0</v>
      </c>
      <c r="L190" s="30">
        <v>60</v>
      </c>
    </row>
    <row r="191" spans="1:12" x14ac:dyDescent="0.2">
      <c r="A191" s="19" t="s">
        <v>873</v>
      </c>
      <c r="B191" s="20">
        <v>414</v>
      </c>
      <c r="C191" s="20">
        <v>129</v>
      </c>
      <c r="D191" s="20">
        <v>90</v>
      </c>
      <c r="E191" s="20">
        <v>55</v>
      </c>
      <c r="F191" s="20">
        <v>124</v>
      </c>
      <c r="G191" s="20">
        <v>22</v>
      </c>
      <c r="H191" s="20">
        <v>16</v>
      </c>
      <c r="I191" s="20">
        <v>19</v>
      </c>
      <c r="J191" s="20">
        <v>110</v>
      </c>
      <c r="K191" s="20">
        <v>40</v>
      </c>
      <c r="L191" s="20">
        <v>264</v>
      </c>
    </row>
    <row r="192" spans="1:12" x14ac:dyDescent="0.2">
      <c r="A192" s="21" t="s">
        <v>126</v>
      </c>
      <c r="B192" s="30">
        <v>100</v>
      </c>
      <c r="C192" s="30">
        <v>31.159420000000001</v>
      </c>
      <c r="D192" s="30">
        <v>21.739129999999999</v>
      </c>
      <c r="E192" s="30">
        <v>13.285024</v>
      </c>
      <c r="F192" s="30">
        <v>29.951691</v>
      </c>
      <c r="G192" s="30">
        <v>5.3140099999999997</v>
      </c>
      <c r="H192" s="30">
        <v>3.8647339999999999</v>
      </c>
      <c r="I192" s="30">
        <v>4.589372</v>
      </c>
      <c r="J192" s="30">
        <v>26.570048</v>
      </c>
      <c r="K192" s="30">
        <v>9.6618359999999992</v>
      </c>
      <c r="L192" s="30">
        <v>63.768115999999999</v>
      </c>
    </row>
    <row r="193" spans="1:12" x14ac:dyDescent="0.2">
      <c r="A193" s="18" t="s">
        <v>895</v>
      </c>
      <c r="B193" s="18"/>
      <c r="C193" s="18"/>
      <c r="D193" s="18"/>
      <c r="E193" s="18"/>
      <c r="F193" s="18"/>
      <c r="G193" s="18"/>
      <c r="H193" s="18"/>
      <c r="I193" s="18"/>
      <c r="J193" s="18"/>
      <c r="K193" s="18"/>
      <c r="L193" s="18"/>
    </row>
    <row r="194" spans="1:12" x14ac:dyDescent="0.2">
      <c r="A194" s="19" t="s">
        <v>889</v>
      </c>
      <c r="B194" s="20">
        <v>13</v>
      </c>
      <c r="C194" s="20">
        <v>0</v>
      </c>
      <c r="D194" s="20">
        <v>2</v>
      </c>
      <c r="E194" s="20">
        <v>0</v>
      </c>
      <c r="F194" s="20">
        <v>4</v>
      </c>
      <c r="G194" s="20">
        <v>1</v>
      </c>
      <c r="H194" s="20">
        <v>0</v>
      </c>
      <c r="I194" s="20">
        <v>2</v>
      </c>
      <c r="J194" s="20">
        <v>3</v>
      </c>
      <c r="K194" s="20">
        <v>1</v>
      </c>
      <c r="L194" s="20">
        <v>9</v>
      </c>
    </row>
    <row r="195" spans="1:12" x14ac:dyDescent="0.2">
      <c r="A195" s="21" t="s">
        <v>126</v>
      </c>
      <c r="B195" s="30">
        <v>100</v>
      </c>
      <c r="C195" s="30">
        <v>0</v>
      </c>
      <c r="D195" s="30">
        <v>15.384615</v>
      </c>
      <c r="E195" s="30">
        <v>0</v>
      </c>
      <c r="F195" s="30">
        <v>30.769231000000001</v>
      </c>
      <c r="G195" s="30">
        <v>7.6923079999999997</v>
      </c>
      <c r="H195" s="30">
        <v>0</v>
      </c>
      <c r="I195" s="30">
        <v>15.384615</v>
      </c>
      <c r="J195" s="30">
        <v>23.076923000000001</v>
      </c>
      <c r="K195" s="30">
        <v>7.6923079999999997</v>
      </c>
      <c r="L195" s="30">
        <v>69.230768999999995</v>
      </c>
    </row>
    <row r="196" spans="1:12" x14ac:dyDescent="0.2">
      <c r="A196" s="19" t="s">
        <v>890</v>
      </c>
      <c r="B196" s="20">
        <v>89</v>
      </c>
      <c r="C196" s="20">
        <v>11</v>
      </c>
      <c r="D196" s="20">
        <v>7</v>
      </c>
      <c r="E196" s="20">
        <v>5</v>
      </c>
      <c r="F196" s="20">
        <v>15</v>
      </c>
      <c r="G196" s="20">
        <v>8</v>
      </c>
      <c r="H196" s="20">
        <v>2</v>
      </c>
      <c r="I196" s="20">
        <v>3</v>
      </c>
      <c r="J196" s="20">
        <v>50</v>
      </c>
      <c r="K196" s="20">
        <v>5</v>
      </c>
      <c r="L196" s="20">
        <v>34</v>
      </c>
    </row>
    <row r="197" spans="1:12" x14ac:dyDescent="0.2">
      <c r="A197" s="21" t="s">
        <v>126</v>
      </c>
      <c r="B197" s="30">
        <v>100</v>
      </c>
      <c r="C197" s="30">
        <v>12.359551</v>
      </c>
      <c r="D197" s="30">
        <v>7.8651689999999999</v>
      </c>
      <c r="E197" s="30">
        <v>5.6179779999999999</v>
      </c>
      <c r="F197" s="30">
        <v>16.853933000000001</v>
      </c>
      <c r="G197" s="30">
        <v>8.9887639999999998</v>
      </c>
      <c r="H197" s="30">
        <v>2.2471909999999999</v>
      </c>
      <c r="I197" s="30">
        <v>3.370787</v>
      </c>
      <c r="J197" s="30">
        <v>56.179774999999999</v>
      </c>
      <c r="K197" s="30">
        <v>5.6179779999999999</v>
      </c>
      <c r="L197" s="30">
        <v>38.202247</v>
      </c>
    </row>
    <row r="198" spans="1:12" x14ac:dyDescent="0.2">
      <c r="A198" s="19" t="s">
        <v>891</v>
      </c>
      <c r="B198" s="20">
        <v>143</v>
      </c>
      <c r="C198" s="20">
        <v>22</v>
      </c>
      <c r="D198" s="20">
        <v>19</v>
      </c>
      <c r="E198" s="20">
        <v>6</v>
      </c>
      <c r="F198" s="20">
        <v>28</v>
      </c>
      <c r="G198" s="20">
        <v>7</v>
      </c>
      <c r="H198" s="20">
        <v>3</v>
      </c>
      <c r="I198" s="20">
        <v>4</v>
      </c>
      <c r="J198" s="20">
        <v>71</v>
      </c>
      <c r="K198" s="20">
        <v>14</v>
      </c>
      <c r="L198" s="20">
        <v>58</v>
      </c>
    </row>
    <row r="199" spans="1:12" x14ac:dyDescent="0.2">
      <c r="A199" s="21" t="s">
        <v>126</v>
      </c>
      <c r="B199" s="30">
        <v>100</v>
      </c>
      <c r="C199" s="30">
        <v>15.384615</v>
      </c>
      <c r="D199" s="30">
        <v>13.286713000000001</v>
      </c>
      <c r="E199" s="30">
        <v>4.1958039999999999</v>
      </c>
      <c r="F199" s="30">
        <v>19.58042</v>
      </c>
      <c r="G199" s="30">
        <v>4.895105</v>
      </c>
      <c r="H199" s="30">
        <v>2.0979019999999999</v>
      </c>
      <c r="I199" s="30">
        <v>2.7972030000000001</v>
      </c>
      <c r="J199" s="30">
        <v>49.650350000000003</v>
      </c>
      <c r="K199" s="30">
        <v>9.7902100000000001</v>
      </c>
      <c r="L199" s="30">
        <v>40.559441</v>
      </c>
    </row>
    <row r="200" spans="1:12" x14ac:dyDescent="0.2">
      <c r="A200" s="19" t="s">
        <v>892</v>
      </c>
      <c r="B200" s="20">
        <v>27</v>
      </c>
      <c r="C200" s="20">
        <v>6</v>
      </c>
      <c r="D200" s="20">
        <v>3</v>
      </c>
      <c r="E200" s="20">
        <v>2</v>
      </c>
      <c r="F200" s="20">
        <v>8</v>
      </c>
      <c r="G200" s="20">
        <v>2</v>
      </c>
      <c r="H200" s="20">
        <v>1</v>
      </c>
      <c r="I200" s="20">
        <v>1</v>
      </c>
      <c r="J200" s="20">
        <v>12</v>
      </c>
      <c r="K200" s="20">
        <v>2</v>
      </c>
      <c r="L200" s="20">
        <v>13</v>
      </c>
    </row>
    <row r="201" spans="1:12" ht="11.15" customHeight="1" x14ac:dyDescent="0.2">
      <c r="A201" s="21" t="s">
        <v>126</v>
      </c>
      <c r="B201" s="30">
        <v>100</v>
      </c>
      <c r="C201" s="30">
        <v>22.222221999999999</v>
      </c>
      <c r="D201" s="30">
        <v>11.111110999999999</v>
      </c>
      <c r="E201" s="30">
        <v>7.4074070000000001</v>
      </c>
      <c r="F201" s="30">
        <v>29.629629999999999</v>
      </c>
      <c r="G201" s="30">
        <v>7.4074070000000001</v>
      </c>
      <c r="H201" s="30">
        <v>3.7037040000000001</v>
      </c>
      <c r="I201" s="30">
        <v>3.7037040000000001</v>
      </c>
      <c r="J201" s="30">
        <v>44.444443999999997</v>
      </c>
      <c r="K201" s="30">
        <v>7.4074070000000001</v>
      </c>
      <c r="L201" s="30">
        <v>48.148147999999999</v>
      </c>
    </row>
    <row r="202" spans="1:12" ht="11.15" customHeight="1" x14ac:dyDescent="0.2">
      <c r="A202" s="19" t="s">
        <v>893</v>
      </c>
      <c r="B202" s="20">
        <v>5</v>
      </c>
      <c r="C202" s="20">
        <v>0</v>
      </c>
      <c r="D202" s="20">
        <v>1</v>
      </c>
      <c r="E202" s="20">
        <v>0</v>
      </c>
      <c r="F202" s="20">
        <v>1</v>
      </c>
      <c r="G202" s="20">
        <v>0</v>
      </c>
      <c r="H202" s="20">
        <v>0</v>
      </c>
      <c r="I202" s="20">
        <v>1</v>
      </c>
      <c r="J202" s="20">
        <v>2</v>
      </c>
      <c r="K202" s="20">
        <v>0</v>
      </c>
      <c r="L202" s="20">
        <v>3</v>
      </c>
    </row>
    <row r="203" spans="1:12" ht="11.15" customHeight="1" x14ac:dyDescent="0.2">
      <c r="A203" s="21" t="s">
        <v>126</v>
      </c>
      <c r="B203" s="30">
        <v>100</v>
      </c>
      <c r="C203" s="30">
        <v>0</v>
      </c>
      <c r="D203" s="30">
        <v>20</v>
      </c>
      <c r="E203" s="30">
        <v>0</v>
      </c>
      <c r="F203" s="30">
        <v>20</v>
      </c>
      <c r="G203" s="30">
        <v>0</v>
      </c>
      <c r="H203" s="30">
        <v>0</v>
      </c>
      <c r="I203" s="30">
        <v>20</v>
      </c>
      <c r="J203" s="30">
        <v>40</v>
      </c>
      <c r="K203" s="30">
        <v>0</v>
      </c>
      <c r="L203" s="30">
        <v>60</v>
      </c>
    </row>
    <row r="204" spans="1:12" ht="11.15" customHeight="1" x14ac:dyDescent="0.2">
      <c r="A204" s="19" t="s">
        <v>894</v>
      </c>
      <c r="B204" s="20">
        <v>10</v>
      </c>
      <c r="C204" s="20">
        <v>1</v>
      </c>
      <c r="D204" s="20">
        <v>1</v>
      </c>
      <c r="E204" s="20">
        <v>2</v>
      </c>
      <c r="F204" s="20">
        <v>2</v>
      </c>
      <c r="G204" s="20">
        <v>0</v>
      </c>
      <c r="H204" s="20">
        <v>0</v>
      </c>
      <c r="I204" s="20">
        <v>0</v>
      </c>
      <c r="J204" s="20">
        <v>5</v>
      </c>
      <c r="K204" s="20">
        <v>1</v>
      </c>
      <c r="L204" s="20">
        <v>4</v>
      </c>
    </row>
    <row r="205" spans="1:12" ht="11.15" customHeight="1" x14ac:dyDescent="0.2">
      <c r="A205" s="21" t="s">
        <v>126</v>
      </c>
      <c r="B205" s="30">
        <v>100</v>
      </c>
      <c r="C205" s="30">
        <v>10</v>
      </c>
      <c r="D205" s="30">
        <v>10</v>
      </c>
      <c r="E205" s="30">
        <v>20</v>
      </c>
      <c r="F205" s="30">
        <v>20</v>
      </c>
      <c r="G205" s="30">
        <v>0</v>
      </c>
      <c r="H205" s="30">
        <v>0</v>
      </c>
      <c r="I205" s="30">
        <v>0</v>
      </c>
      <c r="J205" s="30">
        <v>50</v>
      </c>
      <c r="K205" s="30">
        <v>10</v>
      </c>
      <c r="L205" s="30">
        <v>40</v>
      </c>
    </row>
    <row r="206" spans="1:12" ht="11.15" customHeight="1" x14ac:dyDescent="0.2">
      <c r="A206" s="19" t="s">
        <v>873</v>
      </c>
      <c r="B206" s="20">
        <v>28</v>
      </c>
      <c r="C206" s="20">
        <v>3</v>
      </c>
      <c r="D206" s="20">
        <v>2</v>
      </c>
      <c r="E206" s="20">
        <v>1</v>
      </c>
      <c r="F206" s="20">
        <v>5</v>
      </c>
      <c r="G206" s="20">
        <v>0</v>
      </c>
      <c r="H206" s="20">
        <v>1</v>
      </c>
      <c r="I206" s="20">
        <v>4</v>
      </c>
      <c r="J206" s="20">
        <v>15</v>
      </c>
      <c r="K206" s="20">
        <v>1</v>
      </c>
      <c r="L206" s="20">
        <v>12</v>
      </c>
    </row>
    <row r="207" spans="1:12" ht="11.15" customHeight="1" x14ac:dyDescent="0.2">
      <c r="A207" s="21" t="s">
        <v>126</v>
      </c>
      <c r="B207" s="30">
        <v>100</v>
      </c>
      <c r="C207" s="30">
        <v>10.714286</v>
      </c>
      <c r="D207" s="30">
        <v>7.1428570000000002</v>
      </c>
      <c r="E207" s="30">
        <v>3.5714290000000002</v>
      </c>
      <c r="F207" s="30">
        <v>17.857143000000001</v>
      </c>
      <c r="G207" s="30">
        <v>0</v>
      </c>
      <c r="H207" s="30">
        <v>3.5714290000000002</v>
      </c>
      <c r="I207" s="30">
        <v>14.285714</v>
      </c>
      <c r="J207" s="30">
        <v>53.571429000000002</v>
      </c>
      <c r="K207" s="30">
        <v>3.5714290000000002</v>
      </c>
      <c r="L207" s="30">
        <v>42.857143000000001</v>
      </c>
    </row>
    <row r="208" spans="1:12" ht="11.15" customHeight="1" x14ac:dyDescent="0.2">
      <c r="A208" s="18" t="s">
        <v>142</v>
      </c>
      <c r="B208" s="18"/>
      <c r="C208" s="18"/>
      <c r="D208" s="18"/>
      <c r="E208" s="18"/>
      <c r="F208" s="18"/>
      <c r="G208" s="18"/>
      <c r="H208" s="18"/>
      <c r="I208" s="18"/>
      <c r="J208" s="18"/>
      <c r="K208" s="18"/>
      <c r="L208" s="18"/>
    </row>
    <row r="209" spans="1:12" ht="11.15" customHeight="1" x14ac:dyDescent="0.2">
      <c r="A209" s="19" t="s">
        <v>896</v>
      </c>
      <c r="B209" s="20">
        <v>90</v>
      </c>
      <c r="C209" s="20">
        <v>17</v>
      </c>
      <c r="D209" s="20">
        <v>21</v>
      </c>
      <c r="E209" s="20">
        <v>19</v>
      </c>
      <c r="F209" s="20">
        <v>29</v>
      </c>
      <c r="G209" s="20">
        <v>6</v>
      </c>
      <c r="H209" s="20">
        <v>1</v>
      </c>
      <c r="I209" s="20">
        <v>1</v>
      </c>
      <c r="J209" s="20">
        <v>31</v>
      </c>
      <c r="K209" s="20">
        <v>4</v>
      </c>
      <c r="L209" s="20">
        <v>55</v>
      </c>
    </row>
    <row r="210" spans="1:12" ht="11.15" customHeight="1" x14ac:dyDescent="0.2">
      <c r="A210" s="21" t="s">
        <v>126</v>
      </c>
      <c r="B210" s="30">
        <v>100</v>
      </c>
      <c r="C210" s="30">
        <v>18.888888999999999</v>
      </c>
      <c r="D210" s="30">
        <v>23.333333</v>
      </c>
      <c r="E210" s="30">
        <v>21.111111000000001</v>
      </c>
      <c r="F210" s="30">
        <v>32.222222000000002</v>
      </c>
      <c r="G210" s="30">
        <v>6.6666670000000003</v>
      </c>
      <c r="H210" s="30">
        <v>1.111111</v>
      </c>
      <c r="I210" s="30">
        <v>1.111111</v>
      </c>
      <c r="J210" s="30">
        <v>34.444443999999997</v>
      </c>
      <c r="K210" s="30">
        <v>4.4444439999999998</v>
      </c>
      <c r="L210" s="30">
        <v>61.111111000000001</v>
      </c>
    </row>
    <row r="211" spans="1:12" ht="11.15" customHeight="1" x14ac:dyDescent="0.2">
      <c r="A211" s="19" t="s">
        <v>897</v>
      </c>
      <c r="B211" s="20">
        <v>307</v>
      </c>
      <c r="C211" s="20">
        <v>45</v>
      </c>
      <c r="D211" s="20">
        <v>52</v>
      </c>
      <c r="E211" s="20">
        <v>46</v>
      </c>
      <c r="F211" s="20">
        <v>89</v>
      </c>
      <c r="G211" s="20">
        <v>39</v>
      </c>
      <c r="H211" s="20">
        <v>9</v>
      </c>
      <c r="I211" s="20">
        <v>5</v>
      </c>
      <c r="J211" s="20">
        <v>134</v>
      </c>
      <c r="K211" s="20">
        <v>10</v>
      </c>
      <c r="L211" s="20">
        <v>163</v>
      </c>
    </row>
    <row r="212" spans="1:12" ht="11.15" customHeight="1" x14ac:dyDescent="0.2">
      <c r="A212" s="21" t="s">
        <v>126</v>
      </c>
      <c r="B212" s="30">
        <v>100</v>
      </c>
      <c r="C212" s="30">
        <v>14.65798</v>
      </c>
      <c r="D212" s="30">
        <v>16.938110999999999</v>
      </c>
      <c r="E212" s="30">
        <v>14.983713</v>
      </c>
      <c r="F212" s="30">
        <v>28.990227999999998</v>
      </c>
      <c r="G212" s="30">
        <v>12.703583</v>
      </c>
      <c r="H212" s="30">
        <v>2.9315959999999999</v>
      </c>
      <c r="I212" s="30">
        <v>1.6286639999999999</v>
      </c>
      <c r="J212" s="30">
        <v>43.648207999999997</v>
      </c>
      <c r="K212" s="30">
        <v>3.2573289999999999</v>
      </c>
      <c r="L212" s="30">
        <v>53.094462999999998</v>
      </c>
    </row>
    <row r="213" spans="1:12" ht="11.15" customHeight="1" x14ac:dyDescent="0.2">
      <c r="A213" s="19" t="s">
        <v>898</v>
      </c>
      <c r="B213" s="20">
        <v>392</v>
      </c>
      <c r="C213" s="20">
        <v>73</v>
      </c>
      <c r="D213" s="20">
        <v>77</v>
      </c>
      <c r="E213" s="20">
        <v>54</v>
      </c>
      <c r="F213" s="20">
        <v>125</v>
      </c>
      <c r="G213" s="20">
        <v>34</v>
      </c>
      <c r="H213" s="20">
        <v>14</v>
      </c>
      <c r="I213" s="20">
        <v>13</v>
      </c>
      <c r="J213" s="20">
        <v>147</v>
      </c>
      <c r="K213" s="20">
        <v>16</v>
      </c>
      <c r="L213" s="20">
        <v>229</v>
      </c>
    </row>
    <row r="214" spans="1:12" ht="11.15" customHeight="1" x14ac:dyDescent="0.2">
      <c r="A214" s="21" t="s">
        <v>126</v>
      </c>
      <c r="B214" s="30">
        <v>100</v>
      </c>
      <c r="C214" s="30">
        <v>18.622449</v>
      </c>
      <c r="D214" s="30">
        <v>19.642856999999999</v>
      </c>
      <c r="E214" s="30">
        <v>13.775510000000001</v>
      </c>
      <c r="F214" s="30">
        <v>31.887754999999999</v>
      </c>
      <c r="G214" s="30">
        <v>8.6734690000000008</v>
      </c>
      <c r="H214" s="30">
        <v>3.5714290000000002</v>
      </c>
      <c r="I214" s="30">
        <v>3.3163269999999998</v>
      </c>
      <c r="J214" s="30">
        <v>37.5</v>
      </c>
      <c r="K214" s="30">
        <v>4.0816330000000001</v>
      </c>
      <c r="L214" s="30">
        <v>58.418367000000003</v>
      </c>
    </row>
    <row r="215" spans="1:12" ht="11.15" customHeight="1" x14ac:dyDescent="0.2">
      <c r="A215" s="19" t="s">
        <v>899</v>
      </c>
      <c r="B215" s="20">
        <v>379</v>
      </c>
      <c r="C215" s="20">
        <v>80</v>
      </c>
      <c r="D215" s="20">
        <v>77</v>
      </c>
      <c r="E215" s="20">
        <v>37</v>
      </c>
      <c r="F215" s="20">
        <v>113</v>
      </c>
      <c r="G215" s="20">
        <v>34</v>
      </c>
      <c r="H215" s="20">
        <v>16</v>
      </c>
      <c r="I215" s="20">
        <v>12</v>
      </c>
      <c r="J215" s="20">
        <v>134</v>
      </c>
      <c r="K215" s="20">
        <v>27</v>
      </c>
      <c r="L215" s="20">
        <v>218</v>
      </c>
    </row>
    <row r="216" spans="1:12" ht="11.15" customHeight="1" x14ac:dyDescent="0.2">
      <c r="A216" s="21" t="s">
        <v>126</v>
      </c>
      <c r="B216" s="30">
        <v>100</v>
      </c>
      <c r="C216" s="30">
        <v>21.108179</v>
      </c>
      <c r="D216" s="30">
        <v>20.316623</v>
      </c>
      <c r="E216" s="30">
        <v>9.7625329999999995</v>
      </c>
      <c r="F216" s="30">
        <v>29.815303</v>
      </c>
      <c r="G216" s="30">
        <v>8.9709760000000003</v>
      </c>
      <c r="H216" s="30">
        <v>4.2216360000000002</v>
      </c>
      <c r="I216" s="30">
        <v>3.1662270000000001</v>
      </c>
      <c r="J216" s="30">
        <v>35.356200999999999</v>
      </c>
      <c r="K216" s="30">
        <v>7.1240110000000003</v>
      </c>
      <c r="L216" s="30">
        <v>57.519789000000003</v>
      </c>
    </row>
    <row r="217" spans="1:12" ht="11.15" customHeight="1" x14ac:dyDescent="0.2">
      <c r="A217" s="19" t="s">
        <v>900</v>
      </c>
      <c r="B217" s="20">
        <v>951</v>
      </c>
      <c r="C217" s="20">
        <v>219</v>
      </c>
      <c r="D217" s="20">
        <v>205</v>
      </c>
      <c r="E217" s="20">
        <v>116</v>
      </c>
      <c r="F217" s="20">
        <v>242</v>
      </c>
      <c r="G217" s="20">
        <v>55</v>
      </c>
      <c r="H217" s="20">
        <v>30</v>
      </c>
      <c r="I217" s="20">
        <v>42</v>
      </c>
      <c r="J217" s="20">
        <v>347</v>
      </c>
      <c r="K217" s="20">
        <v>75</v>
      </c>
      <c r="L217" s="20">
        <v>529</v>
      </c>
    </row>
    <row r="218" spans="1:12" ht="11.15" customHeight="1" x14ac:dyDescent="0.2">
      <c r="A218" s="21" t="s">
        <v>126</v>
      </c>
      <c r="B218" s="30">
        <v>100</v>
      </c>
      <c r="C218" s="30">
        <v>23.028390999999999</v>
      </c>
      <c r="D218" s="30">
        <v>21.556256999999999</v>
      </c>
      <c r="E218" s="30">
        <v>12.197687</v>
      </c>
      <c r="F218" s="30">
        <v>25.446898000000001</v>
      </c>
      <c r="G218" s="30">
        <v>5.7833860000000001</v>
      </c>
      <c r="H218" s="30">
        <v>3.1545740000000002</v>
      </c>
      <c r="I218" s="30">
        <v>4.416404</v>
      </c>
      <c r="J218" s="30">
        <v>36.487907</v>
      </c>
      <c r="K218" s="30">
        <v>7.8864349999999996</v>
      </c>
      <c r="L218" s="30">
        <v>55.625656999999997</v>
      </c>
    </row>
    <row r="219" spans="1:12" ht="11.15" customHeight="1" x14ac:dyDescent="0.2">
      <c r="A219" s="19" t="s">
        <v>873</v>
      </c>
      <c r="B219" s="20">
        <v>69</v>
      </c>
      <c r="C219" s="20">
        <v>12</v>
      </c>
      <c r="D219" s="20">
        <v>15</v>
      </c>
      <c r="E219" s="20">
        <v>6</v>
      </c>
      <c r="F219" s="20">
        <v>13</v>
      </c>
      <c r="G219" s="20">
        <v>2</v>
      </c>
      <c r="H219" s="20">
        <v>1</v>
      </c>
      <c r="I219" s="20">
        <v>4</v>
      </c>
      <c r="J219" s="20">
        <v>26</v>
      </c>
      <c r="K219" s="20">
        <v>7</v>
      </c>
      <c r="L219" s="20">
        <v>36</v>
      </c>
    </row>
    <row r="220" spans="1:12" ht="11.15" customHeight="1" x14ac:dyDescent="0.2">
      <c r="A220" s="21" t="s">
        <v>126</v>
      </c>
      <c r="B220" s="30">
        <v>100</v>
      </c>
      <c r="C220" s="30">
        <v>17.391304000000002</v>
      </c>
      <c r="D220" s="30">
        <v>21.739129999999999</v>
      </c>
      <c r="E220" s="30">
        <v>8.6956520000000008</v>
      </c>
      <c r="F220" s="30">
        <v>18.840579999999999</v>
      </c>
      <c r="G220" s="30">
        <v>2.8985509999999999</v>
      </c>
      <c r="H220" s="30">
        <v>1.4492750000000001</v>
      </c>
      <c r="I220" s="30">
        <v>5.7971009999999996</v>
      </c>
      <c r="J220" s="30">
        <v>37.681159000000001</v>
      </c>
      <c r="K220" s="30">
        <v>10.144928</v>
      </c>
      <c r="L220" s="30">
        <v>52.173912999999999</v>
      </c>
    </row>
    <row r="221" spans="1:12" ht="11.15" customHeight="1" x14ac:dyDescent="0.2">
      <c r="A221" s="18" t="s">
        <v>143</v>
      </c>
      <c r="B221" s="18"/>
      <c r="C221" s="18"/>
      <c r="D221" s="18"/>
      <c r="E221" s="18"/>
      <c r="F221" s="18"/>
      <c r="G221" s="18"/>
      <c r="H221" s="18"/>
      <c r="I221" s="18"/>
      <c r="J221" s="18"/>
      <c r="K221" s="18"/>
      <c r="L221" s="18"/>
    </row>
    <row r="222" spans="1:12" ht="11.15" customHeight="1" x14ac:dyDescent="0.2">
      <c r="A222" s="21" t="s">
        <v>901</v>
      </c>
      <c r="B222" s="21"/>
      <c r="C222" s="21"/>
      <c r="D222" s="21"/>
      <c r="E222" s="21"/>
      <c r="F222" s="21"/>
      <c r="G222" s="21"/>
      <c r="H222" s="21"/>
      <c r="I222" s="21"/>
      <c r="J222" s="21"/>
      <c r="K222" s="21"/>
      <c r="L222" s="21"/>
    </row>
    <row r="223" spans="1:12" ht="11.15" customHeight="1" x14ac:dyDescent="0.2">
      <c r="A223" s="19" t="s">
        <v>902</v>
      </c>
      <c r="B223" s="20">
        <v>546</v>
      </c>
      <c r="C223" s="20">
        <v>91</v>
      </c>
      <c r="D223" s="20">
        <v>101</v>
      </c>
      <c r="E223" s="20">
        <v>95</v>
      </c>
      <c r="F223" s="20">
        <v>173</v>
      </c>
      <c r="G223" s="20">
        <v>70</v>
      </c>
      <c r="H223" s="20">
        <v>23</v>
      </c>
      <c r="I223" s="20">
        <v>15</v>
      </c>
      <c r="J223" s="20">
        <v>211</v>
      </c>
      <c r="K223" s="20">
        <v>22</v>
      </c>
      <c r="L223" s="20">
        <v>313</v>
      </c>
    </row>
    <row r="224" spans="1:12" ht="11.15" customHeight="1" x14ac:dyDescent="0.2">
      <c r="A224" s="21" t="s">
        <v>126</v>
      </c>
      <c r="B224" s="30">
        <v>100</v>
      </c>
      <c r="C224" s="30">
        <v>16.666667</v>
      </c>
      <c r="D224" s="30">
        <v>18.498168</v>
      </c>
      <c r="E224" s="30">
        <v>17.399266999999998</v>
      </c>
      <c r="F224" s="30">
        <v>31.684982000000002</v>
      </c>
      <c r="G224" s="30">
        <v>12.820513</v>
      </c>
      <c r="H224" s="30">
        <v>4.2124540000000001</v>
      </c>
      <c r="I224" s="30">
        <v>2.7472530000000002</v>
      </c>
      <c r="J224" s="30">
        <v>38.644689</v>
      </c>
      <c r="K224" s="30">
        <v>4.0293039999999998</v>
      </c>
      <c r="L224" s="30">
        <v>57.326006999999997</v>
      </c>
    </row>
    <row r="225" spans="1:12" ht="11.15" customHeight="1" x14ac:dyDescent="0.2">
      <c r="A225" s="19" t="s">
        <v>903</v>
      </c>
      <c r="B225" s="20">
        <v>531</v>
      </c>
      <c r="C225" s="20">
        <v>114</v>
      </c>
      <c r="D225" s="20">
        <v>111</v>
      </c>
      <c r="E225" s="20">
        <v>63</v>
      </c>
      <c r="F225" s="20">
        <v>181</v>
      </c>
      <c r="G225" s="20">
        <v>39</v>
      </c>
      <c r="H225" s="20">
        <v>19</v>
      </c>
      <c r="I225" s="20">
        <v>19</v>
      </c>
      <c r="J225" s="20">
        <v>200</v>
      </c>
      <c r="K225" s="20">
        <v>18</v>
      </c>
      <c r="L225" s="20">
        <v>313</v>
      </c>
    </row>
    <row r="226" spans="1:12" ht="11.15" customHeight="1" x14ac:dyDescent="0.2">
      <c r="A226" s="21" t="s">
        <v>126</v>
      </c>
      <c r="B226" s="30">
        <v>100</v>
      </c>
      <c r="C226" s="30">
        <v>21.468927000000001</v>
      </c>
      <c r="D226" s="30">
        <v>20.903955</v>
      </c>
      <c r="E226" s="30">
        <v>11.864407</v>
      </c>
      <c r="F226" s="30">
        <v>34.086629000000002</v>
      </c>
      <c r="G226" s="30">
        <v>7.344633</v>
      </c>
      <c r="H226" s="30">
        <v>3.5781540000000001</v>
      </c>
      <c r="I226" s="30">
        <v>3.5781540000000001</v>
      </c>
      <c r="J226" s="30">
        <v>37.664783</v>
      </c>
      <c r="K226" s="30">
        <v>3.389831</v>
      </c>
      <c r="L226" s="30">
        <v>58.945385999999999</v>
      </c>
    </row>
    <row r="227" spans="1:12" ht="11.15" customHeight="1" x14ac:dyDescent="0.2">
      <c r="A227" s="19" t="s">
        <v>904</v>
      </c>
      <c r="B227" s="20">
        <v>205</v>
      </c>
      <c r="C227" s="20">
        <v>38</v>
      </c>
      <c r="D227" s="20">
        <v>47</v>
      </c>
      <c r="E227" s="20">
        <v>26</v>
      </c>
      <c r="F227" s="20">
        <v>49</v>
      </c>
      <c r="G227" s="20">
        <v>15</v>
      </c>
      <c r="H227" s="20">
        <v>4</v>
      </c>
      <c r="I227" s="20">
        <v>9</v>
      </c>
      <c r="J227" s="20">
        <v>76</v>
      </c>
      <c r="K227" s="20">
        <v>16</v>
      </c>
      <c r="L227" s="20">
        <v>113</v>
      </c>
    </row>
    <row r="228" spans="1:12" ht="11.15" customHeight="1" x14ac:dyDescent="0.2">
      <c r="A228" s="21" t="s">
        <v>126</v>
      </c>
      <c r="B228" s="30">
        <v>100</v>
      </c>
      <c r="C228" s="30">
        <v>18.536584999999999</v>
      </c>
      <c r="D228" s="30">
        <v>22.926829000000001</v>
      </c>
      <c r="E228" s="30">
        <v>12.682926999999999</v>
      </c>
      <c r="F228" s="30">
        <v>23.902439000000001</v>
      </c>
      <c r="G228" s="30">
        <v>7.3170729999999997</v>
      </c>
      <c r="H228" s="30">
        <v>1.95122</v>
      </c>
      <c r="I228" s="30">
        <v>4.390244</v>
      </c>
      <c r="J228" s="30">
        <v>37.073171000000002</v>
      </c>
      <c r="K228" s="30">
        <v>7.8048780000000004</v>
      </c>
      <c r="L228" s="30">
        <v>55.121951000000003</v>
      </c>
    </row>
    <row r="229" spans="1:12" ht="11.15" customHeight="1" x14ac:dyDescent="0.2">
      <c r="A229" s="19" t="s">
        <v>905</v>
      </c>
      <c r="B229" s="20">
        <v>762</v>
      </c>
      <c r="C229" s="20">
        <v>178</v>
      </c>
      <c r="D229" s="20">
        <v>156</v>
      </c>
      <c r="E229" s="20">
        <v>78</v>
      </c>
      <c r="F229" s="20">
        <v>179</v>
      </c>
      <c r="G229" s="20">
        <v>41</v>
      </c>
      <c r="H229" s="20">
        <v>18</v>
      </c>
      <c r="I229" s="20">
        <v>24</v>
      </c>
      <c r="J229" s="20">
        <v>281</v>
      </c>
      <c r="K229" s="20">
        <v>68</v>
      </c>
      <c r="L229" s="20">
        <v>413</v>
      </c>
    </row>
    <row r="230" spans="1:12" ht="11.15" customHeight="1" x14ac:dyDescent="0.2">
      <c r="A230" s="21" t="s">
        <v>126</v>
      </c>
      <c r="B230" s="30">
        <v>100</v>
      </c>
      <c r="C230" s="30">
        <v>23.359580000000001</v>
      </c>
      <c r="D230" s="30">
        <v>20.472441</v>
      </c>
      <c r="E230" s="30">
        <v>10.236219999999999</v>
      </c>
      <c r="F230" s="30">
        <v>23.490814</v>
      </c>
      <c r="G230" s="30">
        <v>5.3805769999999997</v>
      </c>
      <c r="H230" s="30">
        <v>2.3622049999999999</v>
      </c>
      <c r="I230" s="30">
        <v>3.1496059999999999</v>
      </c>
      <c r="J230" s="30">
        <v>36.876640000000002</v>
      </c>
      <c r="K230" s="30">
        <v>8.9238850000000003</v>
      </c>
      <c r="L230" s="30">
        <v>54.199475</v>
      </c>
    </row>
    <row r="231" spans="1:12" ht="11.15" customHeight="1" x14ac:dyDescent="0.2">
      <c r="A231" s="19" t="s">
        <v>873</v>
      </c>
      <c r="B231" s="20">
        <v>144</v>
      </c>
      <c r="C231" s="20">
        <v>25</v>
      </c>
      <c r="D231" s="20">
        <v>32</v>
      </c>
      <c r="E231" s="20">
        <v>16</v>
      </c>
      <c r="F231" s="20">
        <v>29</v>
      </c>
      <c r="G231" s="20">
        <v>5</v>
      </c>
      <c r="H231" s="20">
        <v>7</v>
      </c>
      <c r="I231" s="20">
        <v>10</v>
      </c>
      <c r="J231" s="20">
        <v>51</v>
      </c>
      <c r="K231" s="20">
        <v>15</v>
      </c>
      <c r="L231" s="20">
        <v>78</v>
      </c>
    </row>
    <row r="232" spans="1:12" ht="11.15" customHeight="1" x14ac:dyDescent="0.2">
      <c r="A232" s="21" t="s">
        <v>126</v>
      </c>
      <c r="B232" s="30">
        <v>100</v>
      </c>
      <c r="C232" s="30">
        <v>17.361111000000001</v>
      </c>
      <c r="D232" s="30">
        <v>22.222221999999999</v>
      </c>
      <c r="E232" s="30">
        <v>11.111110999999999</v>
      </c>
      <c r="F232" s="30">
        <v>20.138888999999999</v>
      </c>
      <c r="G232" s="30">
        <v>3.4722219999999999</v>
      </c>
      <c r="H232" s="30">
        <v>4.8611110000000002</v>
      </c>
      <c r="I232" s="30">
        <v>6.9444439999999998</v>
      </c>
      <c r="J232" s="30">
        <v>35.416666999999997</v>
      </c>
      <c r="K232" s="30">
        <v>10.416667</v>
      </c>
      <c r="L232" s="30">
        <v>54.166666999999997</v>
      </c>
    </row>
    <row r="233" spans="1:12" ht="11.15" customHeight="1" x14ac:dyDescent="0.2">
      <c r="A233" s="18" t="s">
        <v>143</v>
      </c>
      <c r="B233" s="18"/>
      <c r="C233" s="18"/>
      <c r="D233" s="18"/>
      <c r="E233" s="18"/>
      <c r="F233" s="18"/>
      <c r="G233" s="18"/>
      <c r="H233" s="18"/>
      <c r="I233" s="18"/>
      <c r="J233" s="18"/>
      <c r="K233" s="18"/>
      <c r="L233" s="18"/>
    </row>
    <row r="234" spans="1:12" ht="11.15" customHeight="1" x14ac:dyDescent="0.2">
      <c r="A234" s="21" t="s">
        <v>906</v>
      </c>
      <c r="B234" s="21"/>
      <c r="C234" s="21"/>
      <c r="D234" s="21"/>
      <c r="E234" s="21"/>
      <c r="F234" s="21"/>
      <c r="G234" s="21"/>
      <c r="H234" s="21"/>
      <c r="I234" s="21"/>
      <c r="J234" s="21"/>
      <c r="K234" s="21"/>
      <c r="L234" s="21"/>
    </row>
    <row r="235" spans="1:12" ht="11.15" customHeight="1" x14ac:dyDescent="0.2">
      <c r="A235" s="19" t="s">
        <v>902</v>
      </c>
      <c r="B235" s="20">
        <v>285</v>
      </c>
      <c r="C235" s="20">
        <v>39</v>
      </c>
      <c r="D235" s="20">
        <v>54</v>
      </c>
      <c r="E235" s="20">
        <v>42</v>
      </c>
      <c r="F235" s="20">
        <v>86</v>
      </c>
      <c r="G235" s="20">
        <v>25</v>
      </c>
      <c r="H235" s="20">
        <v>9</v>
      </c>
      <c r="I235" s="20">
        <v>4</v>
      </c>
      <c r="J235" s="20">
        <v>128</v>
      </c>
      <c r="K235" s="20">
        <v>4</v>
      </c>
      <c r="L235" s="20">
        <v>153</v>
      </c>
    </row>
    <row r="236" spans="1:12" ht="11.15" customHeight="1" x14ac:dyDescent="0.2">
      <c r="A236" s="21" t="s">
        <v>126</v>
      </c>
      <c r="B236" s="30">
        <v>100</v>
      </c>
      <c r="C236" s="30">
        <v>13.684210999999999</v>
      </c>
      <c r="D236" s="30">
        <v>18.947368000000001</v>
      </c>
      <c r="E236" s="30">
        <v>14.736841999999999</v>
      </c>
      <c r="F236" s="30">
        <v>30.175439000000001</v>
      </c>
      <c r="G236" s="30">
        <v>8.7719299999999993</v>
      </c>
      <c r="H236" s="30">
        <v>3.1578949999999999</v>
      </c>
      <c r="I236" s="30">
        <v>1.4035089999999999</v>
      </c>
      <c r="J236" s="30">
        <v>44.912281</v>
      </c>
      <c r="K236" s="30">
        <v>1.4035089999999999</v>
      </c>
      <c r="L236" s="30">
        <v>53.684210999999998</v>
      </c>
    </row>
    <row r="237" spans="1:12" ht="11.15" customHeight="1" x14ac:dyDescent="0.2">
      <c r="A237" s="19" t="s">
        <v>903</v>
      </c>
      <c r="B237" s="20">
        <v>217</v>
      </c>
      <c r="C237" s="20">
        <v>43</v>
      </c>
      <c r="D237" s="20">
        <v>44</v>
      </c>
      <c r="E237" s="20">
        <v>29</v>
      </c>
      <c r="F237" s="20">
        <v>73</v>
      </c>
      <c r="G237" s="20">
        <v>26</v>
      </c>
      <c r="H237" s="20">
        <v>7</v>
      </c>
      <c r="I237" s="20">
        <v>6</v>
      </c>
      <c r="J237" s="20">
        <v>84</v>
      </c>
      <c r="K237" s="20">
        <v>11</v>
      </c>
      <c r="L237" s="20">
        <v>122</v>
      </c>
    </row>
    <row r="238" spans="1:12" ht="11.15" customHeight="1" x14ac:dyDescent="0.2">
      <c r="A238" s="21" t="s">
        <v>126</v>
      </c>
      <c r="B238" s="30">
        <v>100</v>
      </c>
      <c r="C238" s="30">
        <v>19.815667999999999</v>
      </c>
      <c r="D238" s="30">
        <v>20.276498</v>
      </c>
      <c r="E238" s="30">
        <v>13.364055</v>
      </c>
      <c r="F238" s="30">
        <v>33.640552999999997</v>
      </c>
      <c r="G238" s="30">
        <v>11.981567</v>
      </c>
      <c r="H238" s="30">
        <v>3.225806</v>
      </c>
      <c r="I238" s="30">
        <v>2.764977</v>
      </c>
      <c r="J238" s="30">
        <v>38.709676999999999</v>
      </c>
      <c r="K238" s="30">
        <v>5.0691240000000004</v>
      </c>
      <c r="L238" s="30">
        <v>56.221198000000001</v>
      </c>
    </row>
    <row r="239" spans="1:12" ht="11.15" customHeight="1" x14ac:dyDescent="0.2">
      <c r="A239" s="19" t="s">
        <v>904</v>
      </c>
      <c r="B239" s="20">
        <v>142</v>
      </c>
      <c r="C239" s="20">
        <v>28</v>
      </c>
      <c r="D239" s="20">
        <v>29</v>
      </c>
      <c r="E239" s="20">
        <v>22</v>
      </c>
      <c r="F239" s="20">
        <v>44</v>
      </c>
      <c r="G239" s="20">
        <v>13</v>
      </c>
      <c r="H239" s="20">
        <v>3</v>
      </c>
      <c r="I239" s="20">
        <v>7</v>
      </c>
      <c r="J239" s="20">
        <v>55</v>
      </c>
      <c r="K239" s="20">
        <v>5</v>
      </c>
      <c r="L239" s="20">
        <v>82</v>
      </c>
    </row>
    <row r="240" spans="1:12" ht="11.15" customHeight="1" x14ac:dyDescent="0.2">
      <c r="A240" s="21" t="s">
        <v>126</v>
      </c>
      <c r="B240" s="30">
        <v>100</v>
      </c>
      <c r="C240" s="30">
        <v>19.718309999999999</v>
      </c>
      <c r="D240" s="30">
        <v>20.422535</v>
      </c>
      <c r="E240" s="30">
        <v>15.492958</v>
      </c>
      <c r="F240" s="30">
        <v>30.985914999999999</v>
      </c>
      <c r="G240" s="30">
        <v>9.1549300000000002</v>
      </c>
      <c r="H240" s="30">
        <v>2.112676</v>
      </c>
      <c r="I240" s="30">
        <v>4.9295770000000001</v>
      </c>
      <c r="J240" s="30">
        <v>38.732393999999999</v>
      </c>
      <c r="K240" s="30">
        <v>3.5211269999999999</v>
      </c>
      <c r="L240" s="30">
        <v>57.746479000000001</v>
      </c>
    </row>
    <row r="241" spans="1:12" ht="11.15" customHeight="1" x14ac:dyDescent="0.2">
      <c r="A241" s="19" t="s">
        <v>905</v>
      </c>
      <c r="B241" s="20">
        <v>1184</v>
      </c>
      <c r="C241" s="20">
        <v>256</v>
      </c>
      <c r="D241" s="20">
        <v>252</v>
      </c>
      <c r="E241" s="20">
        <v>137</v>
      </c>
      <c r="F241" s="20">
        <v>312</v>
      </c>
      <c r="G241" s="20">
        <v>78</v>
      </c>
      <c r="H241" s="20">
        <v>35</v>
      </c>
      <c r="I241" s="20">
        <v>40</v>
      </c>
      <c r="J241" s="20">
        <v>439</v>
      </c>
      <c r="K241" s="20">
        <v>87</v>
      </c>
      <c r="L241" s="20">
        <v>658</v>
      </c>
    </row>
    <row r="242" spans="1:12" ht="11.15" customHeight="1" x14ac:dyDescent="0.2">
      <c r="A242" s="21" t="s">
        <v>126</v>
      </c>
      <c r="B242" s="30">
        <v>100</v>
      </c>
      <c r="C242" s="30">
        <v>21.621621999999999</v>
      </c>
      <c r="D242" s="30">
        <v>21.283784000000001</v>
      </c>
      <c r="E242" s="30">
        <v>11.570945999999999</v>
      </c>
      <c r="F242" s="30">
        <v>26.351351000000001</v>
      </c>
      <c r="G242" s="30">
        <v>6.5878379999999996</v>
      </c>
      <c r="H242" s="30">
        <v>2.9560810000000002</v>
      </c>
      <c r="I242" s="30">
        <v>3.3783780000000001</v>
      </c>
      <c r="J242" s="30">
        <v>37.077703</v>
      </c>
      <c r="K242" s="30">
        <v>7.3479729999999996</v>
      </c>
      <c r="L242" s="30">
        <v>55.574323999999997</v>
      </c>
    </row>
    <row r="243" spans="1:12" ht="11.15" customHeight="1" x14ac:dyDescent="0.2">
      <c r="A243" s="19" t="s">
        <v>873</v>
      </c>
      <c r="B243" s="20">
        <v>360</v>
      </c>
      <c r="C243" s="20">
        <v>80</v>
      </c>
      <c r="D243" s="20">
        <v>68</v>
      </c>
      <c r="E243" s="20">
        <v>48</v>
      </c>
      <c r="F243" s="20">
        <v>96</v>
      </c>
      <c r="G243" s="20">
        <v>28</v>
      </c>
      <c r="H243" s="20">
        <v>17</v>
      </c>
      <c r="I243" s="20">
        <v>20</v>
      </c>
      <c r="J243" s="20">
        <v>113</v>
      </c>
      <c r="K243" s="20">
        <v>32</v>
      </c>
      <c r="L243" s="20">
        <v>215</v>
      </c>
    </row>
    <row r="244" spans="1:12" ht="11.15" customHeight="1" x14ac:dyDescent="0.2">
      <c r="A244" s="21" t="s">
        <v>126</v>
      </c>
      <c r="B244" s="30">
        <v>100</v>
      </c>
      <c r="C244" s="30">
        <v>22.222221999999999</v>
      </c>
      <c r="D244" s="30">
        <v>18.888888999999999</v>
      </c>
      <c r="E244" s="30">
        <v>13.333333</v>
      </c>
      <c r="F244" s="30">
        <v>26.666667</v>
      </c>
      <c r="G244" s="30">
        <v>7.7777779999999996</v>
      </c>
      <c r="H244" s="30">
        <v>4.7222220000000004</v>
      </c>
      <c r="I244" s="30">
        <v>5.5555560000000002</v>
      </c>
      <c r="J244" s="30">
        <v>31.388888999999999</v>
      </c>
      <c r="K244" s="30">
        <v>8.8888890000000007</v>
      </c>
      <c r="L244" s="30">
        <v>59.722222000000002</v>
      </c>
    </row>
    <row r="245" spans="1:12" ht="11.15" customHeight="1" x14ac:dyDescent="0.2">
      <c r="A245" s="18" t="s">
        <v>143</v>
      </c>
      <c r="B245" s="18"/>
      <c r="C245" s="18"/>
      <c r="D245" s="18"/>
      <c r="E245" s="18"/>
      <c r="F245" s="18"/>
      <c r="G245" s="18"/>
      <c r="H245" s="18"/>
      <c r="I245" s="18"/>
      <c r="J245" s="18"/>
      <c r="K245" s="18"/>
      <c r="L245" s="18"/>
    </row>
    <row r="246" spans="1:12" ht="11.15" customHeight="1" x14ac:dyDescent="0.2">
      <c r="A246" s="21" t="s">
        <v>907</v>
      </c>
      <c r="B246" s="21"/>
      <c r="C246" s="21"/>
      <c r="D246" s="21"/>
      <c r="E246" s="21"/>
      <c r="F246" s="21"/>
      <c r="G246" s="21"/>
      <c r="H246" s="21"/>
      <c r="I246" s="21"/>
      <c r="J246" s="21"/>
      <c r="K246" s="21"/>
      <c r="L246" s="21"/>
    </row>
    <row r="247" spans="1:12" ht="11.15" customHeight="1" x14ac:dyDescent="0.2">
      <c r="A247" s="19" t="s">
        <v>902</v>
      </c>
      <c r="B247" s="20">
        <v>330</v>
      </c>
      <c r="C247" s="20">
        <v>55</v>
      </c>
      <c r="D247" s="20">
        <v>74</v>
      </c>
      <c r="E247" s="20">
        <v>38</v>
      </c>
      <c r="F247" s="20">
        <v>101</v>
      </c>
      <c r="G247" s="20">
        <v>24</v>
      </c>
      <c r="H247" s="20">
        <v>7</v>
      </c>
      <c r="I247" s="20">
        <v>10</v>
      </c>
      <c r="J247" s="20">
        <v>134</v>
      </c>
      <c r="K247" s="20">
        <v>15</v>
      </c>
      <c r="L247" s="20">
        <v>181</v>
      </c>
    </row>
    <row r="248" spans="1:12" ht="11.15" customHeight="1" x14ac:dyDescent="0.2">
      <c r="A248" s="21" t="s">
        <v>126</v>
      </c>
      <c r="B248" s="30">
        <v>100</v>
      </c>
      <c r="C248" s="30">
        <v>16.666667</v>
      </c>
      <c r="D248" s="30">
        <v>22.424242</v>
      </c>
      <c r="E248" s="30">
        <v>11.515152</v>
      </c>
      <c r="F248" s="30">
        <v>30.606061</v>
      </c>
      <c r="G248" s="30">
        <v>7.2727269999999997</v>
      </c>
      <c r="H248" s="30">
        <v>2.1212119999999999</v>
      </c>
      <c r="I248" s="30">
        <v>3.030303</v>
      </c>
      <c r="J248" s="30">
        <v>40.606060999999997</v>
      </c>
      <c r="K248" s="30">
        <v>4.5454549999999996</v>
      </c>
      <c r="L248" s="30">
        <v>54.848484999999997</v>
      </c>
    </row>
    <row r="249" spans="1:12" ht="11.15" customHeight="1" x14ac:dyDescent="0.2">
      <c r="A249" s="19" t="s">
        <v>903</v>
      </c>
      <c r="B249" s="20">
        <v>326</v>
      </c>
      <c r="C249" s="20">
        <v>63</v>
      </c>
      <c r="D249" s="20">
        <v>64</v>
      </c>
      <c r="E249" s="20">
        <v>41</v>
      </c>
      <c r="F249" s="20">
        <v>121</v>
      </c>
      <c r="G249" s="20">
        <v>39</v>
      </c>
      <c r="H249" s="20">
        <v>14</v>
      </c>
      <c r="I249" s="20">
        <v>9</v>
      </c>
      <c r="J249" s="20">
        <v>121</v>
      </c>
      <c r="K249" s="20">
        <v>11</v>
      </c>
      <c r="L249" s="20">
        <v>194</v>
      </c>
    </row>
    <row r="250" spans="1:12" ht="11.15" customHeight="1" x14ac:dyDescent="0.2">
      <c r="A250" s="21" t="s">
        <v>126</v>
      </c>
      <c r="B250" s="30">
        <v>100</v>
      </c>
      <c r="C250" s="30">
        <v>19.325153</v>
      </c>
      <c r="D250" s="30">
        <v>19.631902</v>
      </c>
      <c r="E250" s="30">
        <v>12.576687</v>
      </c>
      <c r="F250" s="30">
        <v>37.116563999999997</v>
      </c>
      <c r="G250" s="30">
        <v>11.963190000000001</v>
      </c>
      <c r="H250" s="30">
        <v>4.2944789999999999</v>
      </c>
      <c r="I250" s="30">
        <v>2.7607360000000001</v>
      </c>
      <c r="J250" s="30">
        <v>37.116563999999997</v>
      </c>
      <c r="K250" s="30">
        <v>3.3742329999999998</v>
      </c>
      <c r="L250" s="30">
        <v>59.509202000000002</v>
      </c>
    </row>
    <row r="251" spans="1:12" ht="11.15" customHeight="1" x14ac:dyDescent="0.2">
      <c r="A251" s="19" t="s">
        <v>904</v>
      </c>
      <c r="B251" s="20">
        <v>133</v>
      </c>
      <c r="C251" s="20">
        <v>26</v>
      </c>
      <c r="D251" s="20">
        <v>28</v>
      </c>
      <c r="E251" s="20">
        <v>24</v>
      </c>
      <c r="F251" s="20">
        <v>39</v>
      </c>
      <c r="G251" s="20">
        <v>14</v>
      </c>
      <c r="H251" s="20">
        <v>6</v>
      </c>
      <c r="I251" s="20">
        <v>1</v>
      </c>
      <c r="J251" s="20">
        <v>55</v>
      </c>
      <c r="K251" s="20">
        <v>4</v>
      </c>
      <c r="L251" s="20">
        <v>74</v>
      </c>
    </row>
    <row r="252" spans="1:12" ht="11.15" customHeight="1" x14ac:dyDescent="0.2">
      <c r="A252" s="21" t="s">
        <v>126</v>
      </c>
      <c r="B252" s="30">
        <v>100</v>
      </c>
      <c r="C252" s="30">
        <v>19.548871999999999</v>
      </c>
      <c r="D252" s="30">
        <v>21.052631999999999</v>
      </c>
      <c r="E252" s="30">
        <v>18.045113000000001</v>
      </c>
      <c r="F252" s="30">
        <v>29.323308000000001</v>
      </c>
      <c r="G252" s="30">
        <v>10.526316</v>
      </c>
      <c r="H252" s="30">
        <v>4.5112779999999999</v>
      </c>
      <c r="I252" s="30">
        <v>0.75187999999999999</v>
      </c>
      <c r="J252" s="30">
        <v>41.353383000000001</v>
      </c>
      <c r="K252" s="30">
        <v>3.0075189999999998</v>
      </c>
      <c r="L252" s="30">
        <v>55.639097999999997</v>
      </c>
    </row>
    <row r="253" spans="1:12" ht="11.15" customHeight="1" x14ac:dyDescent="0.2">
      <c r="A253" s="19" t="s">
        <v>905</v>
      </c>
      <c r="B253" s="20">
        <v>1070</v>
      </c>
      <c r="C253" s="20">
        <v>229</v>
      </c>
      <c r="D253" s="20">
        <v>217</v>
      </c>
      <c r="E253" s="20">
        <v>133</v>
      </c>
      <c r="F253" s="20">
        <v>266</v>
      </c>
      <c r="G253" s="20">
        <v>69</v>
      </c>
      <c r="H253" s="20">
        <v>29</v>
      </c>
      <c r="I253" s="20">
        <v>40</v>
      </c>
      <c r="J253" s="20">
        <v>401</v>
      </c>
      <c r="K253" s="20">
        <v>82</v>
      </c>
      <c r="L253" s="20">
        <v>587</v>
      </c>
    </row>
    <row r="254" spans="1:12" ht="11.15" customHeight="1" x14ac:dyDescent="0.2">
      <c r="A254" s="21" t="s">
        <v>126</v>
      </c>
      <c r="B254" s="30">
        <v>100</v>
      </c>
      <c r="C254" s="30">
        <v>21.401869000000001</v>
      </c>
      <c r="D254" s="30">
        <v>20.280373999999998</v>
      </c>
      <c r="E254" s="30">
        <v>12.429907</v>
      </c>
      <c r="F254" s="30">
        <v>24.859812999999999</v>
      </c>
      <c r="G254" s="30">
        <v>6.4485979999999996</v>
      </c>
      <c r="H254" s="30">
        <v>2.71028</v>
      </c>
      <c r="I254" s="30">
        <v>3.738318</v>
      </c>
      <c r="J254" s="30">
        <v>37.476635999999999</v>
      </c>
      <c r="K254" s="30">
        <v>7.663551</v>
      </c>
      <c r="L254" s="30">
        <v>54.859813000000003</v>
      </c>
    </row>
    <row r="255" spans="1:12" ht="11.15" customHeight="1" x14ac:dyDescent="0.2">
      <c r="A255" s="19" t="s">
        <v>873</v>
      </c>
      <c r="B255" s="20">
        <v>329</v>
      </c>
      <c r="C255" s="20">
        <v>73</v>
      </c>
      <c r="D255" s="20">
        <v>64</v>
      </c>
      <c r="E255" s="20">
        <v>42</v>
      </c>
      <c r="F255" s="20">
        <v>84</v>
      </c>
      <c r="G255" s="20">
        <v>24</v>
      </c>
      <c r="H255" s="20">
        <v>15</v>
      </c>
      <c r="I255" s="20">
        <v>17</v>
      </c>
      <c r="J255" s="20">
        <v>108</v>
      </c>
      <c r="K255" s="20">
        <v>27</v>
      </c>
      <c r="L255" s="20">
        <v>194</v>
      </c>
    </row>
    <row r="256" spans="1:12" ht="11.15" customHeight="1" x14ac:dyDescent="0.2">
      <c r="A256" s="21" t="s">
        <v>126</v>
      </c>
      <c r="B256" s="30">
        <v>100</v>
      </c>
      <c r="C256" s="30">
        <v>22.18845</v>
      </c>
      <c r="D256" s="30">
        <v>19.452888000000002</v>
      </c>
      <c r="E256" s="30">
        <v>12.765957</v>
      </c>
      <c r="F256" s="30">
        <v>25.531915000000001</v>
      </c>
      <c r="G256" s="30">
        <v>7.2948329999999997</v>
      </c>
      <c r="H256" s="30">
        <v>4.5592709999999999</v>
      </c>
      <c r="I256" s="30">
        <v>5.167173</v>
      </c>
      <c r="J256" s="30">
        <v>32.826748000000002</v>
      </c>
      <c r="K256" s="30">
        <v>8.2066870000000005</v>
      </c>
      <c r="L256" s="30">
        <v>58.966565000000003</v>
      </c>
    </row>
    <row r="257" spans="1:12" ht="11.15" customHeight="1" x14ac:dyDescent="0.2">
      <c r="A257" s="18" t="s">
        <v>143</v>
      </c>
      <c r="B257" s="18"/>
      <c r="C257" s="18"/>
      <c r="D257" s="18"/>
      <c r="E257" s="18"/>
      <c r="F257" s="18"/>
      <c r="G257" s="18"/>
      <c r="H257" s="18"/>
      <c r="I257" s="18"/>
      <c r="J257" s="18"/>
      <c r="K257" s="18"/>
      <c r="L257" s="18"/>
    </row>
    <row r="258" spans="1:12" ht="11.15" customHeight="1" x14ac:dyDescent="0.2">
      <c r="A258" s="21" t="s">
        <v>908</v>
      </c>
      <c r="B258" s="21"/>
      <c r="C258" s="21"/>
      <c r="D258" s="21"/>
      <c r="E258" s="21"/>
      <c r="F258" s="21"/>
      <c r="G258" s="21"/>
      <c r="H258" s="21"/>
      <c r="I258" s="21"/>
      <c r="J258" s="21"/>
      <c r="K258" s="21"/>
      <c r="L258" s="21"/>
    </row>
    <row r="259" spans="1:12" ht="11.15" customHeight="1" x14ac:dyDescent="0.2">
      <c r="A259" s="19" t="s">
        <v>902</v>
      </c>
      <c r="B259" s="20">
        <v>39</v>
      </c>
      <c r="C259" s="20">
        <v>6</v>
      </c>
      <c r="D259" s="20">
        <v>3</v>
      </c>
      <c r="E259" s="20">
        <v>9</v>
      </c>
      <c r="F259" s="20">
        <v>13</v>
      </c>
      <c r="G259" s="20">
        <v>4</v>
      </c>
      <c r="H259" s="20">
        <v>2</v>
      </c>
      <c r="I259" s="20">
        <v>0</v>
      </c>
      <c r="J259" s="20">
        <v>15</v>
      </c>
      <c r="K259" s="20">
        <v>3</v>
      </c>
      <c r="L259" s="20">
        <v>21</v>
      </c>
    </row>
    <row r="260" spans="1:12" ht="11.15" customHeight="1" x14ac:dyDescent="0.2">
      <c r="A260" s="21" t="s">
        <v>126</v>
      </c>
      <c r="B260" s="30">
        <v>100</v>
      </c>
      <c r="C260" s="30">
        <v>15.384615</v>
      </c>
      <c r="D260" s="30">
        <v>7.6923079999999997</v>
      </c>
      <c r="E260" s="30">
        <v>23.076923000000001</v>
      </c>
      <c r="F260" s="30">
        <v>33.333333000000003</v>
      </c>
      <c r="G260" s="30">
        <v>10.256410000000001</v>
      </c>
      <c r="H260" s="30">
        <v>5.1282050000000003</v>
      </c>
      <c r="I260" s="30">
        <v>0</v>
      </c>
      <c r="J260" s="30">
        <v>38.461537999999997</v>
      </c>
      <c r="K260" s="30">
        <v>7.6923079999999997</v>
      </c>
      <c r="L260" s="30">
        <v>53.846153999999999</v>
      </c>
    </row>
    <row r="261" spans="1:12" ht="11.15" customHeight="1" x14ac:dyDescent="0.2">
      <c r="A261" s="19" t="s">
        <v>903</v>
      </c>
      <c r="B261" s="20">
        <v>75</v>
      </c>
      <c r="C261" s="20">
        <v>9</v>
      </c>
      <c r="D261" s="20">
        <v>12</v>
      </c>
      <c r="E261" s="20">
        <v>7</v>
      </c>
      <c r="F261" s="20">
        <v>25</v>
      </c>
      <c r="G261" s="20">
        <v>7</v>
      </c>
      <c r="H261" s="20">
        <v>3</v>
      </c>
      <c r="I261" s="20">
        <v>3</v>
      </c>
      <c r="J261" s="20">
        <v>32</v>
      </c>
      <c r="K261" s="20">
        <v>0</v>
      </c>
      <c r="L261" s="20">
        <v>43</v>
      </c>
    </row>
    <row r="262" spans="1:12" ht="11.15" customHeight="1" x14ac:dyDescent="0.2">
      <c r="A262" s="21" t="s">
        <v>126</v>
      </c>
      <c r="B262" s="30">
        <v>100</v>
      </c>
      <c r="C262" s="30">
        <v>12</v>
      </c>
      <c r="D262" s="30">
        <v>16</v>
      </c>
      <c r="E262" s="30">
        <v>9.3333329999999997</v>
      </c>
      <c r="F262" s="30">
        <v>33.333333000000003</v>
      </c>
      <c r="G262" s="30">
        <v>9.3333329999999997</v>
      </c>
      <c r="H262" s="30">
        <v>4</v>
      </c>
      <c r="I262" s="30">
        <v>4</v>
      </c>
      <c r="J262" s="30">
        <v>42.666666999999997</v>
      </c>
      <c r="K262" s="30">
        <v>0</v>
      </c>
      <c r="L262" s="30">
        <v>57.333333000000003</v>
      </c>
    </row>
    <row r="263" spans="1:12" ht="11.15" customHeight="1" x14ac:dyDescent="0.2">
      <c r="A263" s="19" t="s">
        <v>904</v>
      </c>
      <c r="B263" s="20">
        <v>117</v>
      </c>
      <c r="C263" s="20">
        <v>14</v>
      </c>
      <c r="D263" s="20">
        <v>22</v>
      </c>
      <c r="E263" s="20">
        <v>20</v>
      </c>
      <c r="F263" s="20">
        <v>38</v>
      </c>
      <c r="G263" s="20">
        <v>12</v>
      </c>
      <c r="H263" s="20">
        <v>2</v>
      </c>
      <c r="I263" s="20">
        <v>7</v>
      </c>
      <c r="J263" s="20">
        <v>46</v>
      </c>
      <c r="K263" s="20">
        <v>1</v>
      </c>
      <c r="L263" s="20">
        <v>70</v>
      </c>
    </row>
    <row r="264" spans="1:12" ht="11.15" customHeight="1" x14ac:dyDescent="0.2">
      <c r="A264" s="21" t="s">
        <v>126</v>
      </c>
      <c r="B264" s="30">
        <v>100</v>
      </c>
      <c r="C264" s="30">
        <v>11.965812</v>
      </c>
      <c r="D264" s="30">
        <v>18.803419000000002</v>
      </c>
      <c r="E264" s="30">
        <v>17.094017000000001</v>
      </c>
      <c r="F264" s="30">
        <v>32.478631999999998</v>
      </c>
      <c r="G264" s="30">
        <v>10.256410000000001</v>
      </c>
      <c r="H264" s="30">
        <v>1.7094020000000001</v>
      </c>
      <c r="I264" s="30">
        <v>5.9829059999999998</v>
      </c>
      <c r="J264" s="30">
        <v>39.316239000000003</v>
      </c>
      <c r="K264" s="30">
        <v>0.85470100000000004</v>
      </c>
      <c r="L264" s="30">
        <v>59.829059999999998</v>
      </c>
    </row>
    <row r="265" spans="1:12" ht="11.15" customHeight="1" x14ac:dyDescent="0.2">
      <c r="A265" s="19" t="s">
        <v>905</v>
      </c>
      <c r="B265" s="20">
        <v>1288</v>
      </c>
      <c r="C265" s="20">
        <v>270</v>
      </c>
      <c r="D265" s="20">
        <v>278</v>
      </c>
      <c r="E265" s="20">
        <v>169</v>
      </c>
      <c r="F265" s="20">
        <v>341</v>
      </c>
      <c r="G265" s="20">
        <v>93</v>
      </c>
      <c r="H265" s="20">
        <v>42</v>
      </c>
      <c r="I265" s="20">
        <v>40</v>
      </c>
      <c r="J265" s="20">
        <v>500</v>
      </c>
      <c r="K265" s="20">
        <v>81</v>
      </c>
      <c r="L265" s="20">
        <v>707</v>
      </c>
    </row>
    <row r="266" spans="1:12" ht="11.15" customHeight="1" x14ac:dyDescent="0.2">
      <c r="A266" s="21" t="s">
        <v>126</v>
      </c>
      <c r="B266" s="30">
        <v>100</v>
      </c>
      <c r="C266" s="30">
        <v>20.962733</v>
      </c>
      <c r="D266" s="30">
        <v>21.583850999999999</v>
      </c>
      <c r="E266" s="30">
        <v>13.121117999999999</v>
      </c>
      <c r="F266" s="30">
        <v>26.475155000000001</v>
      </c>
      <c r="G266" s="30">
        <v>7.2204969999999999</v>
      </c>
      <c r="H266" s="30">
        <v>3.2608700000000002</v>
      </c>
      <c r="I266" s="30">
        <v>3.1055899999999999</v>
      </c>
      <c r="J266" s="30">
        <v>38.819876000000001</v>
      </c>
      <c r="K266" s="30">
        <v>6.2888200000000003</v>
      </c>
      <c r="L266" s="30">
        <v>54.891303999999998</v>
      </c>
    </row>
    <row r="267" spans="1:12" ht="11.15" customHeight="1" x14ac:dyDescent="0.2">
      <c r="A267" s="19" t="s">
        <v>873</v>
      </c>
      <c r="B267" s="20">
        <v>669</v>
      </c>
      <c r="C267" s="20">
        <v>147</v>
      </c>
      <c r="D267" s="20">
        <v>132</v>
      </c>
      <c r="E267" s="20">
        <v>73</v>
      </c>
      <c r="F267" s="20">
        <v>194</v>
      </c>
      <c r="G267" s="20">
        <v>54</v>
      </c>
      <c r="H267" s="20">
        <v>22</v>
      </c>
      <c r="I267" s="20">
        <v>27</v>
      </c>
      <c r="J267" s="20">
        <v>226</v>
      </c>
      <c r="K267" s="20">
        <v>54</v>
      </c>
      <c r="L267" s="20">
        <v>389</v>
      </c>
    </row>
    <row r="268" spans="1:12" ht="11.15" customHeight="1" x14ac:dyDescent="0.2">
      <c r="A268" s="21" t="s">
        <v>126</v>
      </c>
      <c r="B268" s="30">
        <v>100</v>
      </c>
      <c r="C268" s="30">
        <v>21.973094</v>
      </c>
      <c r="D268" s="30">
        <v>19.730941999999999</v>
      </c>
      <c r="E268" s="30">
        <v>10.911809</v>
      </c>
      <c r="F268" s="30">
        <v>28.998505000000002</v>
      </c>
      <c r="G268" s="30">
        <v>8.0717490000000005</v>
      </c>
      <c r="H268" s="30">
        <v>3.2884899999999999</v>
      </c>
      <c r="I268" s="30">
        <v>4.0358739999999997</v>
      </c>
      <c r="J268" s="30">
        <v>33.781764000000003</v>
      </c>
      <c r="K268" s="30">
        <v>8.0717490000000005</v>
      </c>
      <c r="L268" s="30">
        <v>58.146487</v>
      </c>
    </row>
    <row r="269" spans="1:12" ht="11.15" customHeight="1" x14ac:dyDescent="0.2">
      <c r="A269" s="18" t="s">
        <v>909</v>
      </c>
      <c r="B269" s="18"/>
      <c r="C269" s="18"/>
      <c r="D269" s="18"/>
      <c r="E269" s="18"/>
      <c r="F269" s="18"/>
      <c r="G269" s="18"/>
      <c r="H269" s="18"/>
      <c r="I269" s="18"/>
      <c r="J269" s="18"/>
      <c r="K269" s="18"/>
      <c r="L269" s="18"/>
    </row>
    <row r="270" spans="1:12" ht="11.15" customHeight="1" x14ac:dyDescent="0.2">
      <c r="A270" s="19" t="s">
        <v>910</v>
      </c>
      <c r="B270" s="20">
        <v>541</v>
      </c>
      <c r="C270" s="20">
        <v>102</v>
      </c>
      <c r="D270" s="20">
        <v>121</v>
      </c>
      <c r="E270" s="20">
        <v>68</v>
      </c>
      <c r="F270" s="20">
        <v>153</v>
      </c>
      <c r="G270" s="20">
        <v>43</v>
      </c>
      <c r="H270" s="20">
        <v>20</v>
      </c>
      <c r="I270" s="20">
        <v>20</v>
      </c>
      <c r="J270" s="20">
        <v>207</v>
      </c>
      <c r="K270" s="20">
        <v>23</v>
      </c>
      <c r="L270" s="20">
        <v>311</v>
      </c>
    </row>
    <row r="271" spans="1:12" ht="11.15" customHeight="1" x14ac:dyDescent="0.2">
      <c r="A271" s="21" t="s">
        <v>126</v>
      </c>
      <c r="B271" s="30">
        <v>100</v>
      </c>
      <c r="C271" s="30">
        <v>18.853974000000001</v>
      </c>
      <c r="D271" s="30">
        <v>22.365988999999999</v>
      </c>
      <c r="E271" s="30">
        <v>12.569316000000001</v>
      </c>
      <c r="F271" s="30">
        <v>28.280961000000001</v>
      </c>
      <c r="G271" s="30">
        <v>7.9482439999999999</v>
      </c>
      <c r="H271" s="30">
        <v>3.6968580000000002</v>
      </c>
      <c r="I271" s="30">
        <v>3.6968580000000002</v>
      </c>
      <c r="J271" s="30">
        <v>38.262476999999997</v>
      </c>
      <c r="K271" s="30">
        <v>4.2513860000000001</v>
      </c>
      <c r="L271" s="30">
        <v>57.486136999999999</v>
      </c>
    </row>
    <row r="272" spans="1:12" ht="11.15" customHeight="1" x14ac:dyDescent="0.2">
      <c r="A272" s="19" t="s">
        <v>911</v>
      </c>
      <c r="B272" s="20">
        <v>877</v>
      </c>
      <c r="C272" s="20">
        <v>173</v>
      </c>
      <c r="D272" s="20">
        <v>161</v>
      </c>
      <c r="E272" s="20">
        <v>106</v>
      </c>
      <c r="F272" s="20">
        <v>244</v>
      </c>
      <c r="G272" s="20">
        <v>70</v>
      </c>
      <c r="H272" s="20">
        <v>31</v>
      </c>
      <c r="I272" s="20">
        <v>31</v>
      </c>
      <c r="J272" s="20">
        <v>336</v>
      </c>
      <c r="K272" s="20">
        <v>60</v>
      </c>
      <c r="L272" s="20">
        <v>481</v>
      </c>
    </row>
    <row r="273" spans="1:12" ht="11.15" customHeight="1" x14ac:dyDescent="0.2">
      <c r="A273" s="21" t="s">
        <v>126</v>
      </c>
      <c r="B273" s="30">
        <v>100</v>
      </c>
      <c r="C273" s="30">
        <v>19.72634</v>
      </c>
      <c r="D273" s="30">
        <v>18.358039000000002</v>
      </c>
      <c r="E273" s="30">
        <v>12.086658999999999</v>
      </c>
      <c r="F273" s="30">
        <v>27.822120999999999</v>
      </c>
      <c r="G273" s="30">
        <v>7.9817559999999999</v>
      </c>
      <c r="H273" s="30">
        <v>3.5347780000000002</v>
      </c>
      <c r="I273" s="30">
        <v>3.5347780000000002</v>
      </c>
      <c r="J273" s="30">
        <v>38.312429000000002</v>
      </c>
      <c r="K273" s="30">
        <v>6.8415049999999997</v>
      </c>
      <c r="L273" s="30">
        <v>54.846066</v>
      </c>
    </row>
    <row r="274" spans="1:12" ht="11.15" customHeight="1" x14ac:dyDescent="0.2">
      <c r="A274" s="19" t="s">
        <v>912</v>
      </c>
      <c r="B274" s="20">
        <v>543</v>
      </c>
      <c r="C274" s="20">
        <v>119</v>
      </c>
      <c r="D274" s="20">
        <v>124</v>
      </c>
      <c r="E274" s="20">
        <v>74</v>
      </c>
      <c r="F274" s="20">
        <v>153</v>
      </c>
      <c r="G274" s="20">
        <v>42</v>
      </c>
      <c r="H274" s="20">
        <v>16</v>
      </c>
      <c r="I274" s="20">
        <v>20</v>
      </c>
      <c r="J274" s="20">
        <v>193</v>
      </c>
      <c r="K274" s="20">
        <v>40</v>
      </c>
      <c r="L274" s="20">
        <v>310</v>
      </c>
    </row>
    <row r="275" spans="1:12" ht="11.15" customHeight="1" x14ac:dyDescent="0.2">
      <c r="A275" s="21" t="s">
        <v>126</v>
      </c>
      <c r="B275" s="30">
        <v>100</v>
      </c>
      <c r="C275" s="30">
        <v>21.915285000000001</v>
      </c>
      <c r="D275" s="30">
        <v>22.836096000000001</v>
      </c>
      <c r="E275" s="30">
        <v>13.627993</v>
      </c>
      <c r="F275" s="30">
        <v>28.176796</v>
      </c>
      <c r="G275" s="30">
        <v>7.734807</v>
      </c>
      <c r="H275" s="30">
        <v>2.946593</v>
      </c>
      <c r="I275" s="30">
        <v>3.6832410000000002</v>
      </c>
      <c r="J275" s="30">
        <v>35.543278000000001</v>
      </c>
      <c r="K275" s="30">
        <v>7.3664829999999997</v>
      </c>
      <c r="L275" s="30">
        <v>57.090238999999997</v>
      </c>
    </row>
    <row r="276" spans="1:12" ht="11.15" customHeight="1" x14ac:dyDescent="0.2">
      <c r="A276" s="19" t="s">
        <v>913</v>
      </c>
      <c r="B276" s="20">
        <v>227</v>
      </c>
      <c r="C276" s="20">
        <v>52</v>
      </c>
      <c r="D276" s="20">
        <v>41</v>
      </c>
      <c r="E276" s="20">
        <v>30</v>
      </c>
      <c r="F276" s="20">
        <v>61</v>
      </c>
      <c r="G276" s="20">
        <v>15</v>
      </c>
      <c r="H276" s="20">
        <v>4</v>
      </c>
      <c r="I276" s="20">
        <v>6</v>
      </c>
      <c r="J276" s="20">
        <v>83</v>
      </c>
      <c r="K276" s="20">
        <v>16</v>
      </c>
      <c r="L276" s="20">
        <v>128</v>
      </c>
    </row>
    <row r="277" spans="1:12" ht="11.15" customHeight="1" x14ac:dyDescent="0.2">
      <c r="A277" s="21" t="s">
        <v>126</v>
      </c>
      <c r="B277" s="30">
        <v>100</v>
      </c>
      <c r="C277" s="30">
        <v>22.907489000000002</v>
      </c>
      <c r="D277" s="30">
        <v>18.061674</v>
      </c>
      <c r="E277" s="30">
        <v>13.215859</v>
      </c>
      <c r="F277" s="30">
        <v>26.872247000000002</v>
      </c>
      <c r="G277" s="30">
        <v>6.6079299999999996</v>
      </c>
      <c r="H277" s="30">
        <v>1.7621150000000001</v>
      </c>
      <c r="I277" s="30">
        <v>2.6431719999999999</v>
      </c>
      <c r="J277" s="30">
        <v>36.563876999999998</v>
      </c>
      <c r="K277" s="30">
        <v>7.0484580000000001</v>
      </c>
      <c r="L277" s="30">
        <v>56.387664999999998</v>
      </c>
    </row>
    <row r="278" spans="1:12" ht="11.15" customHeight="1" x14ac:dyDescent="0.2">
      <c r="A278" s="18" t="s">
        <v>914</v>
      </c>
      <c r="B278" s="18"/>
      <c r="C278" s="18"/>
      <c r="D278" s="18"/>
      <c r="E278" s="18"/>
      <c r="F278" s="18"/>
      <c r="G278" s="18"/>
      <c r="H278" s="18"/>
      <c r="I278" s="18"/>
      <c r="J278" s="18"/>
      <c r="K278" s="18"/>
      <c r="L278" s="18"/>
    </row>
    <row r="279" spans="1:12" ht="11.15" customHeight="1" x14ac:dyDescent="0.2">
      <c r="A279" s="19" t="s">
        <v>915</v>
      </c>
      <c r="B279" s="20">
        <v>294</v>
      </c>
      <c r="C279" s="20">
        <v>71</v>
      </c>
      <c r="D279" s="20">
        <v>54</v>
      </c>
      <c r="E279" s="20">
        <v>37</v>
      </c>
      <c r="F279" s="20">
        <v>99</v>
      </c>
      <c r="G279" s="20">
        <v>24</v>
      </c>
      <c r="H279" s="20">
        <v>15</v>
      </c>
      <c r="I279" s="20">
        <v>9</v>
      </c>
      <c r="J279" s="20">
        <v>108</v>
      </c>
      <c r="K279" s="20">
        <v>20</v>
      </c>
      <c r="L279" s="20">
        <v>166</v>
      </c>
    </row>
    <row r="280" spans="1:12" ht="11.15" customHeight="1" x14ac:dyDescent="0.2">
      <c r="A280" s="21" t="s">
        <v>126</v>
      </c>
      <c r="B280" s="30">
        <v>100</v>
      </c>
      <c r="C280" s="30">
        <v>24.149660000000001</v>
      </c>
      <c r="D280" s="30">
        <v>18.367346999999999</v>
      </c>
      <c r="E280" s="30">
        <v>12.585034</v>
      </c>
      <c r="F280" s="30">
        <v>33.673468999999997</v>
      </c>
      <c r="G280" s="30">
        <v>8.1632650000000009</v>
      </c>
      <c r="H280" s="30">
        <v>5.1020409999999998</v>
      </c>
      <c r="I280" s="30">
        <v>3.0612240000000002</v>
      </c>
      <c r="J280" s="30">
        <v>36.734693999999998</v>
      </c>
      <c r="K280" s="30">
        <v>6.802721</v>
      </c>
      <c r="L280" s="30">
        <v>56.462584999999997</v>
      </c>
    </row>
    <row r="281" spans="1:12" ht="11.15" customHeight="1" x14ac:dyDescent="0.2">
      <c r="A281" s="19" t="s">
        <v>916</v>
      </c>
      <c r="B281" s="20">
        <v>664</v>
      </c>
      <c r="C281" s="20">
        <v>104</v>
      </c>
      <c r="D281" s="20">
        <v>142</v>
      </c>
      <c r="E281" s="20">
        <v>86</v>
      </c>
      <c r="F281" s="20">
        <v>194</v>
      </c>
      <c r="G281" s="20">
        <v>51</v>
      </c>
      <c r="H281" s="20">
        <v>24</v>
      </c>
      <c r="I281" s="20">
        <v>21</v>
      </c>
      <c r="J281" s="20">
        <v>252</v>
      </c>
      <c r="K281" s="20">
        <v>48</v>
      </c>
      <c r="L281" s="20">
        <v>364</v>
      </c>
    </row>
    <row r="282" spans="1:12" ht="11.15" customHeight="1" x14ac:dyDescent="0.2">
      <c r="A282" s="21" t="s">
        <v>126</v>
      </c>
      <c r="B282" s="30">
        <v>100</v>
      </c>
      <c r="C282" s="30">
        <v>15.662651</v>
      </c>
      <c r="D282" s="30">
        <v>21.385542000000001</v>
      </c>
      <c r="E282" s="30">
        <v>12.951807000000001</v>
      </c>
      <c r="F282" s="30">
        <v>29.216867000000001</v>
      </c>
      <c r="G282" s="30">
        <v>7.6807230000000004</v>
      </c>
      <c r="H282" s="30">
        <v>3.6144579999999999</v>
      </c>
      <c r="I282" s="30">
        <v>3.1626509999999999</v>
      </c>
      <c r="J282" s="30">
        <v>37.951807000000002</v>
      </c>
      <c r="K282" s="30">
        <v>7.2289159999999999</v>
      </c>
      <c r="L282" s="30">
        <v>54.819277</v>
      </c>
    </row>
    <row r="283" spans="1:12" ht="11.15" customHeight="1" x14ac:dyDescent="0.2">
      <c r="A283" s="19" t="s">
        <v>917</v>
      </c>
      <c r="B283" s="20">
        <v>421</v>
      </c>
      <c r="C283" s="20">
        <v>94</v>
      </c>
      <c r="D283" s="20">
        <v>76</v>
      </c>
      <c r="E283" s="20">
        <v>54</v>
      </c>
      <c r="F283" s="20">
        <v>114</v>
      </c>
      <c r="G283" s="20">
        <v>36</v>
      </c>
      <c r="H283" s="20">
        <v>13</v>
      </c>
      <c r="I283" s="20">
        <v>13</v>
      </c>
      <c r="J283" s="20">
        <v>156</v>
      </c>
      <c r="K283" s="20">
        <v>33</v>
      </c>
      <c r="L283" s="20">
        <v>232</v>
      </c>
    </row>
    <row r="284" spans="1:12" ht="11.15" customHeight="1" x14ac:dyDescent="0.2">
      <c r="A284" s="21" t="s">
        <v>126</v>
      </c>
      <c r="B284" s="30">
        <v>100</v>
      </c>
      <c r="C284" s="30">
        <v>22.327791000000001</v>
      </c>
      <c r="D284" s="30">
        <v>18.052257000000001</v>
      </c>
      <c r="E284" s="30">
        <v>12.826603</v>
      </c>
      <c r="F284" s="30">
        <v>27.078385000000001</v>
      </c>
      <c r="G284" s="30">
        <v>8.551069</v>
      </c>
      <c r="H284" s="30">
        <v>3.0878860000000001</v>
      </c>
      <c r="I284" s="30">
        <v>3.0878860000000001</v>
      </c>
      <c r="J284" s="30">
        <v>37.054631999999998</v>
      </c>
      <c r="K284" s="30">
        <v>7.8384799999999997</v>
      </c>
      <c r="L284" s="30">
        <v>55.106887999999998</v>
      </c>
    </row>
    <row r="285" spans="1:12" ht="11.15" customHeight="1" x14ac:dyDescent="0.2">
      <c r="A285" s="19" t="s">
        <v>918</v>
      </c>
      <c r="B285" s="20">
        <v>358</v>
      </c>
      <c r="C285" s="20">
        <v>78</v>
      </c>
      <c r="D285" s="20">
        <v>74</v>
      </c>
      <c r="E285" s="20">
        <v>41</v>
      </c>
      <c r="F285" s="20">
        <v>78</v>
      </c>
      <c r="G285" s="20">
        <v>28</v>
      </c>
      <c r="H285" s="20">
        <v>10</v>
      </c>
      <c r="I285" s="20">
        <v>19</v>
      </c>
      <c r="J285" s="20">
        <v>145</v>
      </c>
      <c r="K285" s="20">
        <v>12</v>
      </c>
      <c r="L285" s="20">
        <v>201</v>
      </c>
    </row>
    <row r="286" spans="1:12" ht="11.15" customHeight="1" x14ac:dyDescent="0.2">
      <c r="A286" s="21" t="s">
        <v>126</v>
      </c>
      <c r="B286" s="30">
        <v>100</v>
      </c>
      <c r="C286" s="30">
        <v>21.787709</v>
      </c>
      <c r="D286" s="30">
        <v>20.670390999999999</v>
      </c>
      <c r="E286" s="30">
        <v>11.452514000000001</v>
      </c>
      <c r="F286" s="30">
        <v>21.787709</v>
      </c>
      <c r="G286" s="30">
        <v>7.8212289999999998</v>
      </c>
      <c r="H286" s="30">
        <v>2.7932959999999998</v>
      </c>
      <c r="I286" s="30">
        <v>5.3072629999999998</v>
      </c>
      <c r="J286" s="30">
        <v>40.502792999999997</v>
      </c>
      <c r="K286" s="30">
        <v>3.3519549999999998</v>
      </c>
      <c r="L286" s="30">
        <v>56.145251000000002</v>
      </c>
    </row>
    <row r="287" spans="1:12" ht="11.15" customHeight="1" x14ac:dyDescent="0.2">
      <c r="A287" s="19" t="s">
        <v>919</v>
      </c>
      <c r="B287" s="20">
        <v>217</v>
      </c>
      <c r="C287" s="20">
        <v>48</v>
      </c>
      <c r="D287" s="20">
        <v>57</v>
      </c>
      <c r="E287" s="20">
        <v>35</v>
      </c>
      <c r="F287" s="20">
        <v>66</v>
      </c>
      <c r="G287" s="20">
        <v>19</v>
      </c>
      <c r="H287" s="20">
        <v>6</v>
      </c>
      <c r="I287" s="20">
        <v>7</v>
      </c>
      <c r="J287" s="20">
        <v>67</v>
      </c>
      <c r="K287" s="20">
        <v>9</v>
      </c>
      <c r="L287" s="20">
        <v>141</v>
      </c>
    </row>
    <row r="288" spans="1:12" ht="11.15" customHeight="1" x14ac:dyDescent="0.2">
      <c r="A288" s="21" t="s">
        <v>126</v>
      </c>
      <c r="B288" s="30">
        <v>100</v>
      </c>
      <c r="C288" s="30">
        <v>22.119816</v>
      </c>
      <c r="D288" s="30">
        <v>26.267281000000001</v>
      </c>
      <c r="E288" s="30">
        <v>16.129031999999999</v>
      </c>
      <c r="F288" s="30">
        <v>30.414746999999998</v>
      </c>
      <c r="G288" s="30">
        <v>8.7557600000000004</v>
      </c>
      <c r="H288" s="30">
        <v>2.764977</v>
      </c>
      <c r="I288" s="30">
        <v>3.225806</v>
      </c>
      <c r="J288" s="30">
        <v>30.875575999999999</v>
      </c>
      <c r="K288" s="30">
        <v>4.1474650000000004</v>
      </c>
      <c r="L288" s="30">
        <v>64.976958999999994</v>
      </c>
    </row>
    <row r="289" spans="1:12" ht="11.15" customHeight="1" x14ac:dyDescent="0.2">
      <c r="A289" s="19" t="s">
        <v>920</v>
      </c>
      <c r="B289" s="20">
        <v>234</v>
      </c>
      <c r="C289" s="20">
        <v>51</v>
      </c>
      <c r="D289" s="20">
        <v>44</v>
      </c>
      <c r="E289" s="20">
        <v>25</v>
      </c>
      <c r="F289" s="20">
        <v>60</v>
      </c>
      <c r="G289" s="20">
        <v>12</v>
      </c>
      <c r="H289" s="20">
        <v>3</v>
      </c>
      <c r="I289" s="20">
        <v>8</v>
      </c>
      <c r="J289" s="20">
        <v>91</v>
      </c>
      <c r="K289" s="20">
        <v>17</v>
      </c>
      <c r="L289" s="20">
        <v>126</v>
      </c>
    </row>
    <row r="290" spans="1:12" ht="11.15" customHeight="1" x14ac:dyDescent="0.2">
      <c r="A290" s="31"/>
      <c r="B290" s="32">
        <v>100</v>
      </c>
      <c r="C290" s="32">
        <v>21.794872000000002</v>
      </c>
      <c r="D290" s="32">
        <v>18.803419000000002</v>
      </c>
      <c r="E290" s="32">
        <v>10.683761000000001</v>
      </c>
      <c r="F290" s="32">
        <v>25.641026</v>
      </c>
      <c r="G290" s="32">
        <v>5.1282050000000003</v>
      </c>
      <c r="H290" s="32">
        <v>1.2820510000000001</v>
      </c>
      <c r="I290" s="32">
        <v>3.418803</v>
      </c>
      <c r="J290" s="32">
        <v>38.888888999999999</v>
      </c>
      <c r="K290" s="32">
        <v>7.2649569999999999</v>
      </c>
      <c r="L290" s="32">
        <v>53.846153999999999</v>
      </c>
    </row>
    <row r="291" spans="1:12" ht="11.15" customHeight="1" x14ac:dyDescent="0.2"/>
  </sheetData>
  <phoneticPr fontId="1"/>
  <pageMargins left="0.75" right="0.75" top="1" bottom="1" header="0.5" footer="0.5"/>
</worksheet>
</file>

<file path=xl/worksheets/sheet1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9A097-2DF9-40EB-BE49-0168EDBF8A90}">
  <dimension ref="A1:N293"/>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HYPERLINK("#'目次'!B60","[54]")</f>
        <v>[54]</v>
      </c>
    </row>
    <row r="3" spans="1:14" x14ac:dyDescent="0.2">
      <c r="A3" s="9" t="s">
        <v>126</v>
      </c>
      <c r="B3" s="12" t="s">
        <v>128</v>
      </c>
    </row>
    <row r="4" spans="1:14" x14ac:dyDescent="0.2">
      <c r="A4" s="9" t="s">
        <v>126</v>
      </c>
      <c r="B4" s="12" t="s">
        <v>337</v>
      </c>
    </row>
    <row r="5" spans="1:14" x14ac:dyDescent="0.2">
      <c r="A5" s="9" t="s">
        <v>126</v>
      </c>
      <c r="B5" s="12" t="s">
        <v>338</v>
      </c>
    </row>
    <row r="6" spans="1:14" x14ac:dyDescent="0.2">
      <c r="A6" s="9" t="s">
        <v>126</v>
      </c>
      <c r="B6" s="12" t="s">
        <v>339</v>
      </c>
    </row>
    <row r="7" spans="1:14" s="15" customFormat="1" ht="137.5" x14ac:dyDescent="0.2">
      <c r="A7" s="13" t="s">
        <v>126</v>
      </c>
      <c r="B7" s="14" t="s">
        <v>831</v>
      </c>
      <c r="C7" s="14" t="s">
        <v>340</v>
      </c>
      <c r="D7" s="14" t="s">
        <v>341</v>
      </c>
      <c r="E7" s="14" t="s">
        <v>342</v>
      </c>
      <c r="F7" s="14" t="s">
        <v>343</v>
      </c>
      <c r="G7" s="14" t="s">
        <v>344</v>
      </c>
      <c r="H7" s="14" t="s">
        <v>345</v>
      </c>
      <c r="I7" s="14" t="s">
        <v>346</v>
      </c>
      <c r="J7" s="14" t="s">
        <v>1439</v>
      </c>
      <c r="K7" s="14" t="s">
        <v>347</v>
      </c>
      <c r="L7" s="14" t="s">
        <v>348</v>
      </c>
      <c r="M7" s="14" t="s">
        <v>1440</v>
      </c>
      <c r="N7" s="14" t="s">
        <v>873</v>
      </c>
    </row>
    <row r="8" spans="1:14" x14ac:dyDescent="0.2">
      <c r="A8" s="16" t="s">
        <v>845</v>
      </c>
      <c r="B8" s="17">
        <v>2188</v>
      </c>
      <c r="C8" s="17">
        <v>1564</v>
      </c>
      <c r="D8" s="17">
        <v>94</v>
      </c>
      <c r="E8" s="17">
        <v>121</v>
      </c>
      <c r="F8" s="17">
        <v>55</v>
      </c>
      <c r="G8" s="17">
        <v>5</v>
      </c>
      <c r="H8" s="17">
        <v>7</v>
      </c>
      <c r="I8" s="17">
        <v>19</v>
      </c>
      <c r="J8" s="17">
        <v>14</v>
      </c>
      <c r="K8" s="17">
        <v>27</v>
      </c>
      <c r="L8" s="17">
        <v>45</v>
      </c>
      <c r="M8" s="17">
        <v>164</v>
      </c>
      <c r="N8" s="17">
        <v>73</v>
      </c>
    </row>
    <row r="9" spans="1:14" x14ac:dyDescent="0.2">
      <c r="A9" s="21" t="s">
        <v>126</v>
      </c>
      <c r="B9" s="30">
        <v>100</v>
      </c>
      <c r="C9" s="30">
        <v>71.480804000000006</v>
      </c>
      <c r="D9" s="30">
        <v>4.2961609999999997</v>
      </c>
      <c r="E9" s="30">
        <v>5.5301650000000002</v>
      </c>
      <c r="F9" s="30">
        <v>2.5137109999999998</v>
      </c>
      <c r="G9" s="30">
        <v>0.228519</v>
      </c>
      <c r="H9" s="30">
        <v>0.31992700000000002</v>
      </c>
      <c r="I9" s="30">
        <v>0.86837299999999995</v>
      </c>
      <c r="J9" s="30">
        <v>0.63985400000000003</v>
      </c>
      <c r="K9" s="30">
        <v>1.2340040000000001</v>
      </c>
      <c r="L9" s="30">
        <v>2.056673</v>
      </c>
      <c r="M9" s="30">
        <v>7.4954299999999998</v>
      </c>
      <c r="N9" s="30">
        <v>3.3363800000000001</v>
      </c>
    </row>
    <row r="10" spans="1:14" x14ac:dyDescent="0.2">
      <c r="A10" s="18" t="s">
        <v>846</v>
      </c>
      <c r="B10" s="18"/>
      <c r="C10" s="18"/>
      <c r="D10" s="18"/>
      <c r="E10" s="18"/>
      <c r="F10" s="18"/>
      <c r="G10" s="18"/>
      <c r="H10" s="18"/>
      <c r="I10" s="18"/>
      <c r="J10" s="18"/>
      <c r="K10" s="18"/>
      <c r="L10" s="18"/>
      <c r="M10" s="18"/>
      <c r="N10" s="18"/>
    </row>
    <row r="11" spans="1:14" x14ac:dyDescent="0.2">
      <c r="A11" s="19" t="s">
        <v>847</v>
      </c>
      <c r="B11" s="20">
        <v>1092</v>
      </c>
      <c r="C11" s="20">
        <v>775</v>
      </c>
      <c r="D11" s="20">
        <v>41</v>
      </c>
      <c r="E11" s="20">
        <v>56</v>
      </c>
      <c r="F11" s="20">
        <v>29</v>
      </c>
      <c r="G11" s="20">
        <v>4</v>
      </c>
      <c r="H11" s="20">
        <v>4</v>
      </c>
      <c r="I11" s="20">
        <v>10</v>
      </c>
      <c r="J11" s="20">
        <v>6</v>
      </c>
      <c r="K11" s="20">
        <v>15</v>
      </c>
      <c r="L11" s="20">
        <v>34</v>
      </c>
      <c r="M11" s="20">
        <v>84</v>
      </c>
      <c r="N11" s="20">
        <v>34</v>
      </c>
    </row>
    <row r="12" spans="1:14" x14ac:dyDescent="0.2">
      <c r="A12" s="21" t="s">
        <v>126</v>
      </c>
      <c r="B12" s="30">
        <v>100</v>
      </c>
      <c r="C12" s="30">
        <v>70.970696000000004</v>
      </c>
      <c r="D12" s="30">
        <v>3.7545790000000001</v>
      </c>
      <c r="E12" s="30">
        <v>5.1282050000000003</v>
      </c>
      <c r="F12" s="30">
        <v>2.655678</v>
      </c>
      <c r="G12" s="30">
        <v>0.36630000000000001</v>
      </c>
      <c r="H12" s="30">
        <v>0.36630000000000001</v>
      </c>
      <c r="I12" s="30">
        <v>0.91575099999999998</v>
      </c>
      <c r="J12" s="30">
        <v>0.54945100000000002</v>
      </c>
      <c r="K12" s="30">
        <v>1.373626</v>
      </c>
      <c r="L12" s="30">
        <v>3.113553</v>
      </c>
      <c r="M12" s="30">
        <v>7.6923079999999997</v>
      </c>
      <c r="N12" s="30">
        <v>3.113553</v>
      </c>
    </row>
    <row r="13" spans="1:14" x14ac:dyDescent="0.2">
      <c r="A13" s="19" t="s">
        <v>848</v>
      </c>
      <c r="B13" s="20">
        <v>1095</v>
      </c>
      <c r="C13" s="20">
        <v>788</v>
      </c>
      <c r="D13" s="20">
        <v>53</v>
      </c>
      <c r="E13" s="20">
        <v>65</v>
      </c>
      <c r="F13" s="20">
        <v>26</v>
      </c>
      <c r="G13" s="20">
        <v>1</v>
      </c>
      <c r="H13" s="20">
        <v>3</v>
      </c>
      <c r="I13" s="20">
        <v>9</v>
      </c>
      <c r="J13" s="20">
        <v>8</v>
      </c>
      <c r="K13" s="20">
        <v>12</v>
      </c>
      <c r="L13" s="20">
        <v>11</v>
      </c>
      <c r="M13" s="20">
        <v>80</v>
      </c>
      <c r="N13" s="20">
        <v>39</v>
      </c>
    </row>
    <row r="14" spans="1:14" x14ac:dyDescent="0.2">
      <c r="A14" s="21" t="s">
        <v>126</v>
      </c>
      <c r="B14" s="30">
        <v>100</v>
      </c>
      <c r="C14" s="30">
        <v>71.963470000000001</v>
      </c>
      <c r="D14" s="30">
        <v>4.8401829999999997</v>
      </c>
      <c r="E14" s="30">
        <v>5.9360730000000004</v>
      </c>
      <c r="F14" s="30">
        <v>2.3744290000000001</v>
      </c>
      <c r="G14" s="30">
        <v>9.1324000000000002E-2</v>
      </c>
      <c r="H14" s="30">
        <v>0.27397300000000002</v>
      </c>
      <c r="I14" s="30">
        <v>0.82191800000000004</v>
      </c>
      <c r="J14" s="30">
        <v>0.73059399999999997</v>
      </c>
      <c r="K14" s="30">
        <v>1.09589</v>
      </c>
      <c r="L14" s="30">
        <v>1.0045660000000001</v>
      </c>
      <c r="M14" s="30">
        <v>7.305936</v>
      </c>
      <c r="N14" s="30">
        <v>3.5616439999999998</v>
      </c>
    </row>
    <row r="15" spans="1:14" x14ac:dyDescent="0.2">
      <c r="A15" s="19" t="s">
        <v>849</v>
      </c>
      <c r="B15" s="20">
        <v>1</v>
      </c>
      <c r="C15" s="20">
        <v>1</v>
      </c>
      <c r="D15" s="20">
        <v>0</v>
      </c>
      <c r="E15" s="20">
        <v>0</v>
      </c>
      <c r="F15" s="20">
        <v>0</v>
      </c>
      <c r="G15" s="20">
        <v>0</v>
      </c>
      <c r="H15" s="20">
        <v>0</v>
      </c>
      <c r="I15" s="20">
        <v>0</v>
      </c>
      <c r="J15" s="20">
        <v>0</v>
      </c>
      <c r="K15" s="20">
        <v>0</v>
      </c>
      <c r="L15" s="20">
        <v>0</v>
      </c>
      <c r="M15" s="20">
        <v>0</v>
      </c>
      <c r="N15" s="20">
        <v>0</v>
      </c>
    </row>
    <row r="16" spans="1:14" x14ac:dyDescent="0.2">
      <c r="A16" s="21" t="s">
        <v>126</v>
      </c>
      <c r="B16" s="30">
        <v>100</v>
      </c>
      <c r="C16" s="30">
        <v>100</v>
      </c>
      <c r="D16" s="30">
        <v>0</v>
      </c>
      <c r="E16" s="30">
        <v>0</v>
      </c>
      <c r="F16" s="30">
        <v>0</v>
      </c>
      <c r="G16" s="30">
        <v>0</v>
      </c>
      <c r="H16" s="30">
        <v>0</v>
      </c>
      <c r="I16" s="30">
        <v>0</v>
      </c>
      <c r="J16" s="30">
        <v>0</v>
      </c>
      <c r="K16" s="30">
        <v>0</v>
      </c>
      <c r="L16" s="30">
        <v>0</v>
      </c>
      <c r="M16" s="30">
        <v>0</v>
      </c>
      <c r="N16" s="30">
        <v>0</v>
      </c>
    </row>
    <row r="17" spans="1:14" x14ac:dyDescent="0.2">
      <c r="A17" s="18" t="s">
        <v>850</v>
      </c>
      <c r="B17" s="18"/>
      <c r="C17" s="18"/>
      <c r="D17" s="18"/>
      <c r="E17" s="18"/>
      <c r="F17" s="18"/>
      <c r="G17" s="18"/>
      <c r="H17" s="18"/>
      <c r="I17" s="18"/>
      <c r="J17" s="18"/>
      <c r="K17" s="18"/>
      <c r="L17" s="18"/>
      <c r="M17" s="18"/>
      <c r="N17" s="18"/>
    </row>
    <row r="18" spans="1:14" x14ac:dyDescent="0.2">
      <c r="A18" s="19" t="s">
        <v>851</v>
      </c>
      <c r="B18" s="20">
        <v>387</v>
      </c>
      <c r="C18" s="20">
        <v>248</v>
      </c>
      <c r="D18" s="20">
        <v>25</v>
      </c>
      <c r="E18" s="20">
        <v>21</v>
      </c>
      <c r="F18" s="20">
        <v>30</v>
      </c>
      <c r="G18" s="20">
        <v>1</v>
      </c>
      <c r="H18" s="20">
        <v>3</v>
      </c>
      <c r="I18" s="20">
        <v>7</v>
      </c>
      <c r="J18" s="20">
        <v>3</v>
      </c>
      <c r="K18" s="20">
        <v>7</v>
      </c>
      <c r="L18" s="20">
        <v>7</v>
      </c>
      <c r="M18" s="20">
        <v>29</v>
      </c>
      <c r="N18" s="20">
        <v>6</v>
      </c>
    </row>
    <row r="19" spans="1:14" x14ac:dyDescent="0.2">
      <c r="A19" s="21" t="s">
        <v>126</v>
      </c>
      <c r="B19" s="30">
        <v>100</v>
      </c>
      <c r="C19" s="30">
        <v>64.082687000000007</v>
      </c>
      <c r="D19" s="30">
        <v>6.4599479999999998</v>
      </c>
      <c r="E19" s="30">
        <v>5.4263570000000003</v>
      </c>
      <c r="F19" s="30">
        <v>7.751938</v>
      </c>
      <c r="G19" s="30">
        <v>0.25839800000000002</v>
      </c>
      <c r="H19" s="30">
        <v>0.77519400000000005</v>
      </c>
      <c r="I19" s="30">
        <v>1.808786</v>
      </c>
      <c r="J19" s="30">
        <v>0.77519400000000005</v>
      </c>
      <c r="K19" s="30">
        <v>1.808786</v>
      </c>
      <c r="L19" s="30">
        <v>1.808786</v>
      </c>
      <c r="M19" s="30">
        <v>7.4935400000000003</v>
      </c>
      <c r="N19" s="30">
        <v>1.5503880000000001</v>
      </c>
    </row>
    <row r="20" spans="1:14" x14ac:dyDescent="0.2">
      <c r="A20" s="19" t="s">
        <v>852</v>
      </c>
      <c r="B20" s="20">
        <v>432</v>
      </c>
      <c r="C20" s="20">
        <v>321</v>
      </c>
      <c r="D20" s="20">
        <v>20</v>
      </c>
      <c r="E20" s="20">
        <v>18</v>
      </c>
      <c r="F20" s="20">
        <v>13</v>
      </c>
      <c r="G20" s="20">
        <v>2</v>
      </c>
      <c r="H20" s="20">
        <v>1</v>
      </c>
      <c r="I20" s="20">
        <v>5</v>
      </c>
      <c r="J20" s="20">
        <v>5</v>
      </c>
      <c r="K20" s="20">
        <v>3</v>
      </c>
      <c r="L20" s="20">
        <v>4</v>
      </c>
      <c r="M20" s="20">
        <v>27</v>
      </c>
      <c r="N20" s="20">
        <v>13</v>
      </c>
    </row>
    <row r="21" spans="1:14" x14ac:dyDescent="0.2">
      <c r="A21" s="21" t="s">
        <v>126</v>
      </c>
      <c r="B21" s="30">
        <v>100</v>
      </c>
      <c r="C21" s="30">
        <v>74.305555999999996</v>
      </c>
      <c r="D21" s="30">
        <v>4.6296299999999997</v>
      </c>
      <c r="E21" s="30">
        <v>4.1666670000000003</v>
      </c>
      <c r="F21" s="30">
        <v>3.0092590000000001</v>
      </c>
      <c r="G21" s="30">
        <v>0.46296300000000001</v>
      </c>
      <c r="H21" s="30">
        <v>0.23148099999999999</v>
      </c>
      <c r="I21" s="30">
        <v>1.1574070000000001</v>
      </c>
      <c r="J21" s="30">
        <v>1.1574070000000001</v>
      </c>
      <c r="K21" s="30">
        <v>0.69444399999999995</v>
      </c>
      <c r="L21" s="30">
        <v>0.92592600000000003</v>
      </c>
      <c r="M21" s="30">
        <v>6.25</v>
      </c>
      <c r="N21" s="30">
        <v>3.0092590000000001</v>
      </c>
    </row>
    <row r="22" spans="1:14" x14ac:dyDescent="0.2">
      <c r="A22" s="19" t="s">
        <v>853</v>
      </c>
      <c r="B22" s="20">
        <v>449</v>
      </c>
      <c r="C22" s="20">
        <v>335</v>
      </c>
      <c r="D22" s="20">
        <v>22</v>
      </c>
      <c r="E22" s="20">
        <v>30</v>
      </c>
      <c r="F22" s="20">
        <v>2</v>
      </c>
      <c r="G22" s="20">
        <v>0</v>
      </c>
      <c r="H22" s="20">
        <v>0</v>
      </c>
      <c r="I22" s="20">
        <v>3</v>
      </c>
      <c r="J22" s="20">
        <v>2</v>
      </c>
      <c r="K22" s="20">
        <v>7</v>
      </c>
      <c r="L22" s="20">
        <v>5</v>
      </c>
      <c r="M22" s="20">
        <v>28</v>
      </c>
      <c r="N22" s="20">
        <v>15</v>
      </c>
    </row>
    <row r="23" spans="1:14" x14ac:dyDescent="0.2">
      <c r="A23" s="21" t="s">
        <v>126</v>
      </c>
      <c r="B23" s="30">
        <v>100</v>
      </c>
      <c r="C23" s="30">
        <v>74.610245000000006</v>
      </c>
      <c r="D23" s="30">
        <v>4.8997770000000003</v>
      </c>
      <c r="E23" s="30">
        <v>6.681514</v>
      </c>
      <c r="F23" s="30">
        <v>0.445434</v>
      </c>
      <c r="G23" s="30">
        <v>0</v>
      </c>
      <c r="H23" s="30">
        <v>0</v>
      </c>
      <c r="I23" s="30">
        <v>0.66815100000000005</v>
      </c>
      <c r="J23" s="30">
        <v>0.445434</v>
      </c>
      <c r="K23" s="30">
        <v>1.5590200000000001</v>
      </c>
      <c r="L23" s="30">
        <v>1.113586</v>
      </c>
      <c r="M23" s="30">
        <v>6.2360800000000003</v>
      </c>
      <c r="N23" s="30">
        <v>3.340757</v>
      </c>
    </row>
    <row r="24" spans="1:14" x14ac:dyDescent="0.2">
      <c r="A24" s="19" t="s">
        <v>854</v>
      </c>
      <c r="B24" s="20">
        <v>427</v>
      </c>
      <c r="C24" s="20">
        <v>307</v>
      </c>
      <c r="D24" s="20">
        <v>15</v>
      </c>
      <c r="E24" s="20">
        <v>22</v>
      </c>
      <c r="F24" s="20">
        <v>8</v>
      </c>
      <c r="G24" s="20">
        <v>0</v>
      </c>
      <c r="H24" s="20">
        <v>1</v>
      </c>
      <c r="I24" s="20">
        <v>2</v>
      </c>
      <c r="J24" s="20">
        <v>2</v>
      </c>
      <c r="K24" s="20">
        <v>4</v>
      </c>
      <c r="L24" s="20">
        <v>12</v>
      </c>
      <c r="M24" s="20">
        <v>38</v>
      </c>
      <c r="N24" s="20">
        <v>16</v>
      </c>
    </row>
    <row r="25" spans="1:14" x14ac:dyDescent="0.2">
      <c r="A25" s="21" t="s">
        <v>126</v>
      </c>
      <c r="B25" s="30">
        <v>100</v>
      </c>
      <c r="C25" s="30">
        <v>71.896956000000003</v>
      </c>
      <c r="D25" s="30">
        <v>3.5128810000000001</v>
      </c>
      <c r="E25" s="30">
        <v>5.1522249999999996</v>
      </c>
      <c r="F25" s="30">
        <v>1.8735360000000001</v>
      </c>
      <c r="G25" s="30">
        <v>0</v>
      </c>
      <c r="H25" s="30">
        <v>0.23419200000000001</v>
      </c>
      <c r="I25" s="30">
        <v>0.46838400000000002</v>
      </c>
      <c r="J25" s="30">
        <v>0.46838400000000002</v>
      </c>
      <c r="K25" s="30">
        <v>0.93676800000000005</v>
      </c>
      <c r="L25" s="30">
        <v>2.8103039999999999</v>
      </c>
      <c r="M25" s="30">
        <v>8.8992970000000007</v>
      </c>
      <c r="N25" s="30">
        <v>3.7470729999999999</v>
      </c>
    </row>
    <row r="26" spans="1:14" x14ac:dyDescent="0.2">
      <c r="A26" s="19" t="s">
        <v>855</v>
      </c>
      <c r="B26" s="20">
        <v>274</v>
      </c>
      <c r="C26" s="20">
        <v>199</v>
      </c>
      <c r="D26" s="20">
        <v>9</v>
      </c>
      <c r="E26" s="20">
        <v>22</v>
      </c>
      <c r="F26" s="20">
        <v>0</v>
      </c>
      <c r="G26" s="20">
        <v>1</v>
      </c>
      <c r="H26" s="20">
        <v>0</v>
      </c>
      <c r="I26" s="20">
        <v>2</v>
      </c>
      <c r="J26" s="20">
        <v>0</v>
      </c>
      <c r="K26" s="20">
        <v>4</v>
      </c>
      <c r="L26" s="20">
        <v>7</v>
      </c>
      <c r="M26" s="20">
        <v>18</v>
      </c>
      <c r="N26" s="20">
        <v>12</v>
      </c>
    </row>
    <row r="27" spans="1:14" x14ac:dyDescent="0.2">
      <c r="A27" s="21" t="s">
        <v>126</v>
      </c>
      <c r="B27" s="30">
        <v>100</v>
      </c>
      <c r="C27" s="30">
        <v>72.627736999999996</v>
      </c>
      <c r="D27" s="30">
        <v>3.284672</v>
      </c>
      <c r="E27" s="30">
        <v>8.0291969999999999</v>
      </c>
      <c r="F27" s="30">
        <v>0</v>
      </c>
      <c r="G27" s="30">
        <v>0.36496400000000001</v>
      </c>
      <c r="H27" s="30">
        <v>0</v>
      </c>
      <c r="I27" s="30">
        <v>0.72992699999999999</v>
      </c>
      <c r="J27" s="30">
        <v>0</v>
      </c>
      <c r="K27" s="30">
        <v>1.459854</v>
      </c>
      <c r="L27" s="30">
        <v>2.554745</v>
      </c>
      <c r="M27" s="30">
        <v>6.5693429999999999</v>
      </c>
      <c r="N27" s="30">
        <v>4.379562</v>
      </c>
    </row>
    <row r="28" spans="1:14" x14ac:dyDescent="0.2">
      <c r="A28" s="19" t="s">
        <v>856</v>
      </c>
      <c r="B28" s="20">
        <v>137</v>
      </c>
      <c r="C28" s="20">
        <v>103</v>
      </c>
      <c r="D28" s="20">
        <v>1</v>
      </c>
      <c r="E28" s="20">
        <v>6</v>
      </c>
      <c r="F28" s="20">
        <v>1</v>
      </c>
      <c r="G28" s="20">
        <v>1</v>
      </c>
      <c r="H28" s="20">
        <v>2</v>
      </c>
      <c r="I28" s="20">
        <v>0</v>
      </c>
      <c r="J28" s="20">
        <v>1</v>
      </c>
      <c r="K28" s="20">
        <v>1</v>
      </c>
      <c r="L28" s="20">
        <v>5</v>
      </c>
      <c r="M28" s="20">
        <v>8</v>
      </c>
      <c r="N28" s="20">
        <v>8</v>
      </c>
    </row>
    <row r="29" spans="1:14" x14ac:dyDescent="0.2">
      <c r="A29" s="21" t="s">
        <v>126</v>
      </c>
      <c r="B29" s="30">
        <v>100</v>
      </c>
      <c r="C29" s="30">
        <v>75.182481999999993</v>
      </c>
      <c r="D29" s="30">
        <v>0.72992699999999999</v>
      </c>
      <c r="E29" s="30">
        <v>4.379562</v>
      </c>
      <c r="F29" s="30">
        <v>0.72992699999999999</v>
      </c>
      <c r="G29" s="30">
        <v>0.72992699999999999</v>
      </c>
      <c r="H29" s="30">
        <v>1.459854</v>
      </c>
      <c r="I29" s="30">
        <v>0</v>
      </c>
      <c r="J29" s="30">
        <v>0.72992699999999999</v>
      </c>
      <c r="K29" s="30">
        <v>0.72992699999999999</v>
      </c>
      <c r="L29" s="30">
        <v>3.649635</v>
      </c>
      <c r="M29" s="30">
        <v>5.8394159999999999</v>
      </c>
      <c r="N29" s="30">
        <v>5.8394159999999999</v>
      </c>
    </row>
    <row r="30" spans="1:14" x14ac:dyDescent="0.2">
      <c r="A30" s="19" t="s">
        <v>857</v>
      </c>
      <c r="B30" s="20">
        <v>71</v>
      </c>
      <c r="C30" s="20">
        <v>44</v>
      </c>
      <c r="D30" s="20">
        <v>2</v>
      </c>
      <c r="E30" s="20">
        <v>1</v>
      </c>
      <c r="F30" s="20">
        <v>1</v>
      </c>
      <c r="G30" s="20">
        <v>0</v>
      </c>
      <c r="H30" s="20">
        <v>0</v>
      </c>
      <c r="I30" s="20">
        <v>0</v>
      </c>
      <c r="J30" s="20">
        <v>1</v>
      </c>
      <c r="K30" s="20">
        <v>1</v>
      </c>
      <c r="L30" s="20">
        <v>5</v>
      </c>
      <c r="M30" s="20">
        <v>15</v>
      </c>
      <c r="N30" s="20">
        <v>1</v>
      </c>
    </row>
    <row r="31" spans="1:14" x14ac:dyDescent="0.2">
      <c r="A31" s="21" t="s">
        <v>126</v>
      </c>
      <c r="B31" s="30">
        <v>100</v>
      </c>
      <c r="C31" s="30">
        <v>61.971831000000002</v>
      </c>
      <c r="D31" s="30">
        <v>2.8169010000000001</v>
      </c>
      <c r="E31" s="30">
        <v>1.4084509999999999</v>
      </c>
      <c r="F31" s="30">
        <v>1.4084509999999999</v>
      </c>
      <c r="G31" s="30">
        <v>0</v>
      </c>
      <c r="H31" s="30">
        <v>0</v>
      </c>
      <c r="I31" s="30">
        <v>0</v>
      </c>
      <c r="J31" s="30">
        <v>1.4084509999999999</v>
      </c>
      <c r="K31" s="30">
        <v>1.4084509999999999</v>
      </c>
      <c r="L31" s="30">
        <v>7.0422539999999998</v>
      </c>
      <c r="M31" s="30">
        <v>21.126760999999998</v>
      </c>
      <c r="N31" s="30">
        <v>1.4084509999999999</v>
      </c>
    </row>
    <row r="32" spans="1:14" x14ac:dyDescent="0.2">
      <c r="A32" s="19" t="s">
        <v>858</v>
      </c>
      <c r="B32" s="20">
        <v>11</v>
      </c>
      <c r="C32" s="20">
        <v>7</v>
      </c>
      <c r="D32" s="20">
        <v>0</v>
      </c>
      <c r="E32" s="20">
        <v>1</v>
      </c>
      <c r="F32" s="20">
        <v>0</v>
      </c>
      <c r="G32" s="20">
        <v>0</v>
      </c>
      <c r="H32" s="20">
        <v>0</v>
      </c>
      <c r="I32" s="20">
        <v>0</v>
      </c>
      <c r="J32" s="20">
        <v>0</v>
      </c>
      <c r="K32" s="20">
        <v>0</v>
      </c>
      <c r="L32" s="20">
        <v>0</v>
      </c>
      <c r="M32" s="20">
        <v>1</v>
      </c>
      <c r="N32" s="20">
        <v>2</v>
      </c>
    </row>
    <row r="33" spans="1:14" x14ac:dyDescent="0.2">
      <c r="A33" s="21" t="s">
        <v>126</v>
      </c>
      <c r="B33" s="30">
        <v>100</v>
      </c>
      <c r="C33" s="30">
        <v>63.636364</v>
      </c>
      <c r="D33" s="30">
        <v>0</v>
      </c>
      <c r="E33" s="30">
        <v>9.0909089999999999</v>
      </c>
      <c r="F33" s="30">
        <v>0</v>
      </c>
      <c r="G33" s="30">
        <v>0</v>
      </c>
      <c r="H33" s="30">
        <v>0</v>
      </c>
      <c r="I33" s="30">
        <v>0</v>
      </c>
      <c r="J33" s="30">
        <v>0</v>
      </c>
      <c r="K33" s="30">
        <v>0</v>
      </c>
      <c r="L33" s="30">
        <v>0</v>
      </c>
      <c r="M33" s="30">
        <v>9.0909089999999999</v>
      </c>
      <c r="N33" s="30">
        <v>18.181818</v>
      </c>
    </row>
    <row r="34" spans="1:14" x14ac:dyDescent="0.2">
      <c r="A34" s="19" t="s">
        <v>859</v>
      </c>
      <c r="B34" s="20">
        <v>881</v>
      </c>
      <c r="C34" s="20">
        <v>656</v>
      </c>
      <c r="D34" s="20">
        <v>42</v>
      </c>
      <c r="E34" s="20">
        <v>48</v>
      </c>
      <c r="F34" s="20">
        <v>15</v>
      </c>
      <c r="G34" s="20">
        <v>2</v>
      </c>
      <c r="H34" s="20">
        <v>1</v>
      </c>
      <c r="I34" s="20">
        <v>8</v>
      </c>
      <c r="J34" s="20">
        <v>7</v>
      </c>
      <c r="K34" s="20">
        <v>10</v>
      </c>
      <c r="L34" s="20">
        <v>9</v>
      </c>
      <c r="M34" s="20">
        <v>55</v>
      </c>
      <c r="N34" s="20">
        <v>28</v>
      </c>
    </row>
    <row r="35" spans="1:14" x14ac:dyDescent="0.2">
      <c r="A35" s="21" t="s">
        <v>126</v>
      </c>
      <c r="B35" s="30">
        <v>100</v>
      </c>
      <c r="C35" s="30">
        <v>74.460840000000005</v>
      </c>
      <c r="D35" s="30">
        <v>4.7673100000000002</v>
      </c>
      <c r="E35" s="30">
        <v>5.4483540000000001</v>
      </c>
      <c r="F35" s="30">
        <v>1.7026110000000001</v>
      </c>
      <c r="G35" s="30">
        <v>0.22701499999999999</v>
      </c>
      <c r="H35" s="30">
        <v>0.113507</v>
      </c>
      <c r="I35" s="30">
        <v>0.90805899999999995</v>
      </c>
      <c r="J35" s="30">
        <v>0.79455200000000004</v>
      </c>
      <c r="K35" s="30">
        <v>1.1350739999999999</v>
      </c>
      <c r="L35" s="30">
        <v>1.021566</v>
      </c>
      <c r="M35" s="30">
        <v>6.2429059999999996</v>
      </c>
      <c r="N35" s="30">
        <v>3.178207</v>
      </c>
    </row>
    <row r="36" spans="1:14" x14ac:dyDescent="0.2">
      <c r="A36" s="19" t="s">
        <v>860</v>
      </c>
      <c r="B36" s="20">
        <v>701</v>
      </c>
      <c r="C36" s="20">
        <v>506</v>
      </c>
      <c r="D36" s="20">
        <v>24</v>
      </c>
      <c r="E36" s="20">
        <v>44</v>
      </c>
      <c r="F36" s="20">
        <v>8</v>
      </c>
      <c r="G36" s="20">
        <v>1</v>
      </c>
      <c r="H36" s="20">
        <v>1</v>
      </c>
      <c r="I36" s="20">
        <v>4</v>
      </c>
      <c r="J36" s="20">
        <v>2</v>
      </c>
      <c r="K36" s="20">
        <v>8</v>
      </c>
      <c r="L36" s="20">
        <v>19</v>
      </c>
      <c r="M36" s="20">
        <v>56</v>
      </c>
      <c r="N36" s="20">
        <v>28</v>
      </c>
    </row>
    <row r="37" spans="1:14" x14ac:dyDescent="0.2">
      <c r="A37" s="21" t="s">
        <v>126</v>
      </c>
      <c r="B37" s="30">
        <v>100</v>
      </c>
      <c r="C37" s="30">
        <v>72.182596000000004</v>
      </c>
      <c r="D37" s="30">
        <v>3.4236800000000001</v>
      </c>
      <c r="E37" s="30">
        <v>6.2767480000000004</v>
      </c>
      <c r="F37" s="30">
        <v>1.141227</v>
      </c>
      <c r="G37" s="30">
        <v>0.142653</v>
      </c>
      <c r="H37" s="30">
        <v>0.142653</v>
      </c>
      <c r="I37" s="30">
        <v>0.57061300000000004</v>
      </c>
      <c r="J37" s="30">
        <v>0.28530699999999998</v>
      </c>
      <c r="K37" s="30">
        <v>1.141227</v>
      </c>
      <c r="L37" s="30">
        <v>2.7104140000000001</v>
      </c>
      <c r="M37" s="30">
        <v>7.988588</v>
      </c>
      <c r="N37" s="30">
        <v>3.994294</v>
      </c>
    </row>
    <row r="38" spans="1:14" x14ac:dyDescent="0.2">
      <c r="A38" s="19" t="s">
        <v>861</v>
      </c>
      <c r="B38" s="20">
        <v>1801</v>
      </c>
      <c r="C38" s="20">
        <v>1316</v>
      </c>
      <c r="D38" s="20">
        <v>69</v>
      </c>
      <c r="E38" s="20">
        <v>100</v>
      </c>
      <c r="F38" s="20">
        <v>25</v>
      </c>
      <c r="G38" s="20">
        <v>4</v>
      </c>
      <c r="H38" s="20">
        <v>4</v>
      </c>
      <c r="I38" s="20">
        <v>12</v>
      </c>
      <c r="J38" s="20">
        <v>11</v>
      </c>
      <c r="K38" s="20">
        <v>20</v>
      </c>
      <c r="L38" s="20">
        <v>38</v>
      </c>
      <c r="M38" s="20">
        <v>135</v>
      </c>
      <c r="N38" s="20">
        <v>67</v>
      </c>
    </row>
    <row r="39" spans="1:14" x14ac:dyDescent="0.2">
      <c r="A39" s="21" t="s">
        <v>126</v>
      </c>
      <c r="B39" s="30">
        <v>100</v>
      </c>
      <c r="C39" s="30">
        <v>73.070515999999998</v>
      </c>
      <c r="D39" s="30">
        <v>3.8312050000000002</v>
      </c>
      <c r="E39" s="30">
        <v>5.5524709999999997</v>
      </c>
      <c r="F39" s="30">
        <v>1.388118</v>
      </c>
      <c r="G39" s="30">
        <v>0.22209899999999999</v>
      </c>
      <c r="H39" s="30">
        <v>0.22209899999999999</v>
      </c>
      <c r="I39" s="30">
        <v>0.66629700000000003</v>
      </c>
      <c r="J39" s="30">
        <v>0.61077199999999998</v>
      </c>
      <c r="K39" s="30">
        <v>1.1104940000000001</v>
      </c>
      <c r="L39" s="30">
        <v>2.1099389999999998</v>
      </c>
      <c r="M39" s="30">
        <v>7.4958359999999997</v>
      </c>
      <c r="N39" s="30">
        <v>3.7201550000000001</v>
      </c>
    </row>
    <row r="40" spans="1:14" x14ac:dyDescent="0.2">
      <c r="A40" s="19" t="s">
        <v>862</v>
      </c>
      <c r="B40" s="20">
        <v>920</v>
      </c>
      <c r="C40" s="20">
        <v>660</v>
      </c>
      <c r="D40" s="20">
        <v>27</v>
      </c>
      <c r="E40" s="20">
        <v>52</v>
      </c>
      <c r="F40" s="20">
        <v>10</v>
      </c>
      <c r="G40" s="20">
        <v>2</v>
      </c>
      <c r="H40" s="20">
        <v>3</v>
      </c>
      <c r="I40" s="20">
        <v>4</v>
      </c>
      <c r="J40" s="20">
        <v>4</v>
      </c>
      <c r="K40" s="20">
        <v>10</v>
      </c>
      <c r="L40" s="20">
        <v>29</v>
      </c>
      <c r="M40" s="20">
        <v>80</v>
      </c>
      <c r="N40" s="20">
        <v>39</v>
      </c>
    </row>
    <row r="41" spans="1:14" x14ac:dyDescent="0.2">
      <c r="A41" s="21" t="s">
        <v>126</v>
      </c>
      <c r="B41" s="30">
        <v>100</v>
      </c>
      <c r="C41" s="30">
        <v>71.739130000000003</v>
      </c>
      <c r="D41" s="30">
        <v>2.9347829999999999</v>
      </c>
      <c r="E41" s="30">
        <v>5.6521739999999996</v>
      </c>
      <c r="F41" s="30">
        <v>1.086957</v>
      </c>
      <c r="G41" s="30">
        <v>0.217391</v>
      </c>
      <c r="H41" s="30">
        <v>0.32608700000000002</v>
      </c>
      <c r="I41" s="30">
        <v>0.43478299999999998</v>
      </c>
      <c r="J41" s="30">
        <v>0.43478299999999998</v>
      </c>
      <c r="K41" s="30">
        <v>1.086957</v>
      </c>
      <c r="L41" s="30">
        <v>3.152174</v>
      </c>
      <c r="M41" s="30">
        <v>8.6956520000000008</v>
      </c>
      <c r="N41" s="30">
        <v>4.2391300000000003</v>
      </c>
    </row>
    <row r="42" spans="1:14" x14ac:dyDescent="0.2">
      <c r="A42" s="19" t="s">
        <v>863</v>
      </c>
      <c r="B42" s="20">
        <v>219</v>
      </c>
      <c r="C42" s="20">
        <v>154</v>
      </c>
      <c r="D42" s="20">
        <v>3</v>
      </c>
      <c r="E42" s="20">
        <v>8</v>
      </c>
      <c r="F42" s="20">
        <v>2</v>
      </c>
      <c r="G42" s="20">
        <v>1</v>
      </c>
      <c r="H42" s="20">
        <v>2</v>
      </c>
      <c r="I42" s="20">
        <v>0</v>
      </c>
      <c r="J42" s="20">
        <v>2</v>
      </c>
      <c r="K42" s="20">
        <v>2</v>
      </c>
      <c r="L42" s="20">
        <v>10</v>
      </c>
      <c r="M42" s="20">
        <v>24</v>
      </c>
      <c r="N42" s="20">
        <v>11</v>
      </c>
    </row>
    <row r="43" spans="1:14" x14ac:dyDescent="0.2">
      <c r="A43" s="21" t="s">
        <v>126</v>
      </c>
      <c r="B43" s="30">
        <v>100</v>
      </c>
      <c r="C43" s="30">
        <v>70.319635000000005</v>
      </c>
      <c r="D43" s="30">
        <v>1.3698630000000001</v>
      </c>
      <c r="E43" s="30">
        <v>3.652968</v>
      </c>
      <c r="F43" s="30">
        <v>0.913242</v>
      </c>
      <c r="G43" s="30">
        <v>0.456621</v>
      </c>
      <c r="H43" s="30">
        <v>0.913242</v>
      </c>
      <c r="I43" s="30">
        <v>0</v>
      </c>
      <c r="J43" s="30">
        <v>0.913242</v>
      </c>
      <c r="K43" s="30">
        <v>0.913242</v>
      </c>
      <c r="L43" s="30">
        <v>4.5662099999999999</v>
      </c>
      <c r="M43" s="30">
        <v>10.958904</v>
      </c>
      <c r="N43" s="30">
        <v>5.022831</v>
      </c>
    </row>
    <row r="44" spans="1:14" x14ac:dyDescent="0.2">
      <c r="A44" s="18" t="s">
        <v>864</v>
      </c>
      <c r="B44" s="17">
        <v>208</v>
      </c>
      <c r="C44" s="17">
        <v>134</v>
      </c>
      <c r="D44" s="17">
        <v>13</v>
      </c>
      <c r="E44" s="17">
        <v>9</v>
      </c>
      <c r="F44" s="17">
        <v>16</v>
      </c>
      <c r="G44" s="17">
        <v>1</v>
      </c>
      <c r="H44" s="17">
        <v>2</v>
      </c>
      <c r="I44" s="17">
        <v>4</v>
      </c>
      <c r="J44" s="17">
        <v>2</v>
      </c>
      <c r="K44" s="17">
        <v>4</v>
      </c>
      <c r="L44" s="17">
        <v>5</v>
      </c>
      <c r="M44" s="17">
        <v>15</v>
      </c>
      <c r="N44" s="17">
        <v>3</v>
      </c>
    </row>
    <row r="45" spans="1:14" x14ac:dyDescent="0.2">
      <c r="A45" s="21" t="s">
        <v>126</v>
      </c>
      <c r="B45" s="30">
        <v>100</v>
      </c>
      <c r="C45" s="30">
        <v>64.423077000000006</v>
      </c>
      <c r="D45" s="30">
        <v>6.25</v>
      </c>
      <c r="E45" s="30">
        <v>4.3269229999999999</v>
      </c>
      <c r="F45" s="30">
        <v>7.6923079999999997</v>
      </c>
      <c r="G45" s="30">
        <v>0.480769</v>
      </c>
      <c r="H45" s="30">
        <v>0.961538</v>
      </c>
      <c r="I45" s="30">
        <v>1.9230769999999999</v>
      </c>
      <c r="J45" s="30">
        <v>0.961538</v>
      </c>
      <c r="K45" s="30">
        <v>1.9230769999999999</v>
      </c>
      <c r="L45" s="30">
        <v>2.4038460000000001</v>
      </c>
      <c r="M45" s="30">
        <v>7.211538</v>
      </c>
      <c r="N45" s="30">
        <v>1.4423079999999999</v>
      </c>
    </row>
    <row r="46" spans="1:14" x14ac:dyDescent="0.2">
      <c r="A46" s="19" t="s">
        <v>852</v>
      </c>
      <c r="B46" s="20">
        <v>220</v>
      </c>
      <c r="C46" s="20">
        <v>161</v>
      </c>
      <c r="D46" s="20">
        <v>9</v>
      </c>
      <c r="E46" s="20">
        <v>9</v>
      </c>
      <c r="F46" s="20">
        <v>6</v>
      </c>
      <c r="G46" s="20">
        <v>2</v>
      </c>
      <c r="H46" s="20">
        <v>1</v>
      </c>
      <c r="I46" s="20">
        <v>2</v>
      </c>
      <c r="J46" s="20">
        <v>2</v>
      </c>
      <c r="K46" s="20">
        <v>1</v>
      </c>
      <c r="L46" s="20">
        <v>3</v>
      </c>
      <c r="M46" s="20">
        <v>17</v>
      </c>
      <c r="N46" s="20">
        <v>7</v>
      </c>
    </row>
    <row r="47" spans="1:14" x14ac:dyDescent="0.2">
      <c r="A47" s="21" t="s">
        <v>126</v>
      </c>
      <c r="B47" s="30">
        <v>100</v>
      </c>
      <c r="C47" s="30">
        <v>73.181818000000007</v>
      </c>
      <c r="D47" s="30">
        <v>4.0909089999999999</v>
      </c>
      <c r="E47" s="30">
        <v>4.0909089999999999</v>
      </c>
      <c r="F47" s="30">
        <v>2.7272729999999998</v>
      </c>
      <c r="G47" s="30">
        <v>0.90909099999999998</v>
      </c>
      <c r="H47" s="30">
        <v>0.45454499999999998</v>
      </c>
      <c r="I47" s="30">
        <v>0.90909099999999998</v>
      </c>
      <c r="J47" s="30">
        <v>0.90909099999999998</v>
      </c>
      <c r="K47" s="30">
        <v>0.45454499999999998</v>
      </c>
      <c r="L47" s="30">
        <v>1.3636360000000001</v>
      </c>
      <c r="M47" s="30">
        <v>7.7272730000000003</v>
      </c>
      <c r="N47" s="30">
        <v>3.1818179999999998</v>
      </c>
    </row>
    <row r="48" spans="1:14" x14ac:dyDescent="0.2">
      <c r="A48" s="19" t="s">
        <v>853</v>
      </c>
      <c r="B48" s="20">
        <v>226</v>
      </c>
      <c r="C48" s="20">
        <v>165</v>
      </c>
      <c r="D48" s="20">
        <v>9</v>
      </c>
      <c r="E48" s="20">
        <v>16</v>
      </c>
      <c r="F48" s="20">
        <v>2</v>
      </c>
      <c r="G48" s="20">
        <v>0</v>
      </c>
      <c r="H48" s="20">
        <v>0</v>
      </c>
      <c r="I48" s="20">
        <v>1</v>
      </c>
      <c r="J48" s="20">
        <v>1</v>
      </c>
      <c r="K48" s="20">
        <v>3</v>
      </c>
      <c r="L48" s="20">
        <v>4</v>
      </c>
      <c r="M48" s="20">
        <v>19</v>
      </c>
      <c r="N48" s="20">
        <v>6</v>
      </c>
    </row>
    <row r="49" spans="1:14" x14ac:dyDescent="0.2">
      <c r="A49" s="21" t="s">
        <v>126</v>
      </c>
      <c r="B49" s="30">
        <v>100</v>
      </c>
      <c r="C49" s="30">
        <v>73.008849999999995</v>
      </c>
      <c r="D49" s="30">
        <v>3.9823010000000001</v>
      </c>
      <c r="E49" s="30">
        <v>7.0796460000000003</v>
      </c>
      <c r="F49" s="30">
        <v>0.88495599999999996</v>
      </c>
      <c r="G49" s="30">
        <v>0</v>
      </c>
      <c r="H49" s="30">
        <v>0</v>
      </c>
      <c r="I49" s="30">
        <v>0.44247799999999998</v>
      </c>
      <c r="J49" s="30">
        <v>0.44247799999999998</v>
      </c>
      <c r="K49" s="30">
        <v>1.327434</v>
      </c>
      <c r="L49" s="30">
        <v>1.7699119999999999</v>
      </c>
      <c r="M49" s="30">
        <v>8.4070800000000006</v>
      </c>
      <c r="N49" s="30">
        <v>2.6548669999999999</v>
      </c>
    </row>
    <row r="50" spans="1:14" x14ac:dyDescent="0.2">
      <c r="A50" s="19" t="s">
        <v>854</v>
      </c>
      <c r="B50" s="20">
        <v>211</v>
      </c>
      <c r="C50" s="20">
        <v>151</v>
      </c>
      <c r="D50" s="20">
        <v>8</v>
      </c>
      <c r="E50" s="20">
        <v>8</v>
      </c>
      <c r="F50" s="20">
        <v>3</v>
      </c>
      <c r="G50" s="20">
        <v>0</v>
      </c>
      <c r="H50" s="20">
        <v>1</v>
      </c>
      <c r="I50" s="20">
        <v>2</v>
      </c>
      <c r="J50" s="20">
        <v>0</v>
      </c>
      <c r="K50" s="20">
        <v>3</v>
      </c>
      <c r="L50" s="20">
        <v>11</v>
      </c>
      <c r="M50" s="20">
        <v>18</v>
      </c>
      <c r="N50" s="20">
        <v>6</v>
      </c>
    </row>
    <row r="51" spans="1:14" x14ac:dyDescent="0.2">
      <c r="A51" s="21" t="s">
        <v>126</v>
      </c>
      <c r="B51" s="30">
        <v>100</v>
      </c>
      <c r="C51" s="30">
        <v>71.563980999999998</v>
      </c>
      <c r="D51" s="30">
        <v>3.7914690000000002</v>
      </c>
      <c r="E51" s="30">
        <v>3.7914690000000002</v>
      </c>
      <c r="F51" s="30">
        <v>1.4218010000000001</v>
      </c>
      <c r="G51" s="30">
        <v>0</v>
      </c>
      <c r="H51" s="30">
        <v>0.47393400000000002</v>
      </c>
      <c r="I51" s="30">
        <v>0.94786700000000002</v>
      </c>
      <c r="J51" s="30">
        <v>0</v>
      </c>
      <c r="K51" s="30">
        <v>1.4218010000000001</v>
      </c>
      <c r="L51" s="30">
        <v>5.2132699999999996</v>
      </c>
      <c r="M51" s="30">
        <v>8.5308060000000001</v>
      </c>
      <c r="N51" s="30">
        <v>2.8436020000000002</v>
      </c>
    </row>
    <row r="52" spans="1:14" x14ac:dyDescent="0.2">
      <c r="A52" s="19" t="s">
        <v>855</v>
      </c>
      <c r="B52" s="20">
        <v>134</v>
      </c>
      <c r="C52" s="20">
        <v>99</v>
      </c>
      <c r="D52" s="20">
        <v>2</v>
      </c>
      <c r="E52" s="20">
        <v>9</v>
      </c>
      <c r="F52" s="20">
        <v>0</v>
      </c>
      <c r="G52" s="20">
        <v>1</v>
      </c>
      <c r="H52" s="20">
        <v>0</v>
      </c>
      <c r="I52" s="20">
        <v>1</v>
      </c>
      <c r="J52" s="20">
        <v>0</v>
      </c>
      <c r="K52" s="20">
        <v>3</v>
      </c>
      <c r="L52" s="20">
        <v>5</v>
      </c>
      <c r="M52" s="20">
        <v>8</v>
      </c>
      <c r="N52" s="20">
        <v>6</v>
      </c>
    </row>
    <row r="53" spans="1:14" x14ac:dyDescent="0.2">
      <c r="A53" s="21" t="s">
        <v>126</v>
      </c>
      <c r="B53" s="30">
        <v>100</v>
      </c>
      <c r="C53" s="30">
        <v>73.880596999999995</v>
      </c>
      <c r="D53" s="30">
        <v>1.492537</v>
      </c>
      <c r="E53" s="30">
        <v>6.716418</v>
      </c>
      <c r="F53" s="30">
        <v>0</v>
      </c>
      <c r="G53" s="30">
        <v>0.74626899999999996</v>
      </c>
      <c r="H53" s="30">
        <v>0</v>
      </c>
      <c r="I53" s="30">
        <v>0.74626899999999996</v>
      </c>
      <c r="J53" s="30">
        <v>0</v>
      </c>
      <c r="K53" s="30">
        <v>2.2388059999999999</v>
      </c>
      <c r="L53" s="30">
        <v>3.7313429999999999</v>
      </c>
      <c r="M53" s="30">
        <v>5.9701490000000002</v>
      </c>
      <c r="N53" s="30">
        <v>4.4776119999999997</v>
      </c>
    </row>
    <row r="54" spans="1:14" x14ac:dyDescent="0.2">
      <c r="A54" s="19" t="s">
        <v>856</v>
      </c>
      <c r="B54" s="20">
        <v>65</v>
      </c>
      <c r="C54" s="20">
        <v>51</v>
      </c>
      <c r="D54" s="20">
        <v>0</v>
      </c>
      <c r="E54" s="20">
        <v>4</v>
      </c>
      <c r="F54" s="20">
        <v>1</v>
      </c>
      <c r="G54" s="20">
        <v>0</v>
      </c>
      <c r="H54" s="20">
        <v>0</v>
      </c>
      <c r="I54" s="20">
        <v>0</v>
      </c>
      <c r="J54" s="20">
        <v>1</v>
      </c>
      <c r="K54" s="20">
        <v>0</v>
      </c>
      <c r="L54" s="20">
        <v>2</v>
      </c>
      <c r="M54" s="20">
        <v>1</v>
      </c>
      <c r="N54" s="20">
        <v>5</v>
      </c>
    </row>
    <row r="55" spans="1:14" x14ac:dyDescent="0.2">
      <c r="A55" s="21" t="s">
        <v>126</v>
      </c>
      <c r="B55" s="30">
        <v>100</v>
      </c>
      <c r="C55" s="30">
        <v>78.461538000000004</v>
      </c>
      <c r="D55" s="30">
        <v>0</v>
      </c>
      <c r="E55" s="30">
        <v>6.1538459999999997</v>
      </c>
      <c r="F55" s="30">
        <v>1.538462</v>
      </c>
      <c r="G55" s="30">
        <v>0</v>
      </c>
      <c r="H55" s="30">
        <v>0</v>
      </c>
      <c r="I55" s="30">
        <v>0</v>
      </c>
      <c r="J55" s="30">
        <v>1.538462</v>
      </c>
      <c r="K55" s="30">
        <v>0</v>
      </c>
      <c r="L55" s="30">
        <v>3.0769229999999999</v>
      </c>
      <c r="M55" s="30">
        <v>1.538462</v>
      </c>
      <c r="N55" s="30">
        <v>7.6923079999999997</v>
      </c>
    </row>
    <row r="56" spans="1:14" x14ac:dyDescent="0.2">
      <c r="A56" s="19" t="s">
        <v>857</v>
      </c>
      <c r="B56" s="20">
        <v>25</v>
      </c>
      <c r="C56" s="20">
        <v>13</v>
      </c>
      <c r="D56" s="20">
        <v>0</v>
      </c>
      <c r="E56" s="20">
        <v>0</v>
      </c>
      <c r="F56" s="20">
        <v>1</v>
      </c>
      <c r="G56" s="20">
        <v>0</v>
      </c>
      <c r="H56" s="20">
        <v>0</v>
      </c>
      <c r="I56" s="20">
        <v>0</v>
      </c>
      <c r="J56" s="20">
        <v>0</v>
      </c>
      <c r="K56" s="20">
        <v>1</v>
      </c>
      <c r="L56" s="20">
        <v>4</v>
      </c>
      <c r="M56" s="20">
        <v>6</v>
      </c>
      <c r="N56" s="20">
        <v>0</v>
      </c>
    </row>
    <row r="57" spans="1:14" x14ac:dyDescent="0.2">
      <c r="A57" s="21" t="s">
        <v>126</v>
      </c>
      <c r="B57" s="30">
        <v>100</v>
      </c>
      <c r="C57" s="30">
        <v>52</v>
      </c>
      <c r="D57" s="30">
        <v>0</v>
      </c>
      <c r="E57" s="30">
        <v>0</v>
      </c>
      <c r="F57" s="30">
        <v>4</v>
      </c>
      <c r="G57" s="30">
        <v>0</v>
      </c>
      <c r="H57" s="30">
        <v>0</v>
      </c>
      <c r="I57" s="30">
        <v>0</v>
      </c>
      <c r="J57" s="30">
        <v>0</v>
      </c>
      <c r="K57" s="30">
        <v>4</v>
      </c>
      <c r="L57" s="30">
        <v>16</v>
      </c>
      <c r="M57" s="30">
        <v>24</v>
      </c>
      <c r="N57" s="30">
        <v>0</v>
      </c>
    </row>
    <row r="58" spans="1:14" x14ac:dyDescent="0.2">
      <c r="A58" s="19" t="s">
        <v>858</v>
      </c>
      <c r="B58" s="20">
        <v>3</v>
      </c>
      <c r="C58" s="20">
        <v>1</v>
      </c>
      <c r="D58" s="20">
        <v>0</v>
      </c>
      <c r="E58" s="20">
        <v>1</v>
      </c>
      <c r="F58" s="20">
        <v>0</v>
      </c>
      <c r="G58" s="20">
        <v>0</v>
      </c>
      <c r="H58" s="20">
        <v>0</v>
      </c>
      <c r="I58" s="20">
        <v>0</v>
      </c>
      <c r="J58" s="20">
        <v>0</v>
      </c>
      <c r="K58" s="20">
        <v>0</v>
      </c>
      <c r="L58" s="20">
        <v>0</v>
      </c>
      <c r="M58" s="20">
        <v>0</v>
      </c>
      <c r="N58" s="20">
        <v>1</v>
      </c>
    </row>
    <row r="59" spans="1:14" x14ac:dyDescent="0.2">
      <c r="A59" s="21" t="s">
        <v>126</v>
      </c>
      <c r="B59" s="30">
        <v>100</v>
      </c>
      <c r="C59" s="30">
        <v>33.333333000000003</v>
      </c>
      <c r="D59" s="30">
        <v>0</v>
      </c>
      <c r="E59" s="30">
        <v>33.333333000000003</v>
      </c>
      <c r="F59" s="30">
        <v>0</v>
      </c>
      <c r="G59" s="30">
        <v>0</v>
      </c>
      <c r="H59" s="30">
        <v>0</v>
      </c>
      <c r="I59" s="30">
        <v>0</v>
      </c>
      <c r="J59" s="30">
        <v>0</v>
      </c>
      <c r="K59" s="30">
        <v>0</v>
      </c>
      <c r="L59" s="30">
        <v>0</v>
      </c>
      <c r="M59" s="30">
        <v>0</v>
      </c>
      <c r="N59" s="30">
        <v>33.333333000000003</v>
      </c>
    </row>
    <row r="60" spans="1:14" x14ac:dyDescent="0.2">
      <c r="A60" s="19" t="s">
        <v>859</v>
      </c>
      <c r="B60" s="20">
        <v>446</v>
      </c>
      <c r="C60" s="20">
        <v>326</v>
      </c>
      <c r="D60" s="20">
        <v>18</v>
      </c>
      <c r="E60" s="20">
        <v>25</v>
      </c>
      <c r="F60" s="20">
        <v>8</v>
      </c>
      <c r="G60" s="20">
        <v>2</v>
      </c>
      <c r="H60" s="20">
        <v>1</v>
      </c>
      <c r="I60" s="20">
        <v>3</v>
      </c>
      <c r="J60" s="20">
        <v>3</v>
      </c>
      <c r="K60" s="20">
        <v>4</v>
      </c>
      <c r="L60" s="20">
        <v>7</v>
      </c>
      <c r="M60" s="20">
        <v>36</v>
      </c>
      <c r="N60" s="20">
        <v>13</v>
      </c>
    </row>
    <row r="61" spans="1:14" x14ac:dyDescent="0.2">
      <c r="A61" s="21" t="s">
        <v>126</v>
      </c>
      <c r="B61" s="30">
        <v>100</v>
      </c>
      <c r="C61" s="30">
        <v>73.094170000000005</v>
      </c>
      <c r="D61" s="30">
        <v>4.0358739999999997</v>
      </c>
      <c r="E61" s="30">
        <v>5.6053810000000004</v>
      </c>
      <c r="F61" s="30">
        <v>1.793722</v>
      </c>
      <c r="G61" s="30">
        <v>0.44843</v>
      </c>
      <c r="H61" s="30">
        <v>0.224215</v>
      </c>
      <c r="I61" s="30">
        <v>0.67264599999999997</v>
      </c>
      <c r="J61" s="30">
        <v>0.67264599999999997</v>
      </c>
      <c r="K61" s="30">
        <v>0.89686100000000002</v>
      </c>
      <c r="L61" s="30">
        <v>1.569507</v>
      </c>
      <c r="M61" s="30">
        <v>8.0717490000000005</v>
      </c>
      <c r="N61" s="30">
        <v>2.9147980000000002</v>
      </c>
    </row>
    <row r="62" spans="1:14" x14ac:dyDescent="0.2">
      <c r="A62" s="19" t="s">
        <v>860</v>
      </c>
      <c r="B62" s="20">
        <v>345</v>
      </c>
      <c r="C62" s="20">
        <v>250</v>
      </c>
      <c r="D62" s="20">
        <v>10</v>
      </c>
      <c r="E62" s="20">
        <v>17</v>
      </c>
      <c r="F62" s="20">
        <v>3</v>
      </c>
      <c r="G62" s="20">
        <v>1</v>
      </c>
      <c r="H62" s="20">
        <v>1</v>
      </c>
      <c r="I62" s="20">
        <v>3</v>
      </c>
      <c r="J62" s="20">
        <v>0</v>
      </c>
      <c r="K62" s="20">
        <v>6</v>
      </c>
      <c r="L62" s="20">
        <v>16</v>
      </c>
      <c r="M62" s="20">
        <v>26</v>
      </c>
      <c r="N62" s="20">
        <v>12</v>
      </c>
    </row>
    <row r="63" spans="1:14" x14ac:dyDescent="0.2">
      <c r="A63" s="21" t="s">
        <v>126</v>
      </c>
      <c r="B63" s="30">
        <v>100</v>
      </c>
      <c r="C63" s="30">
        <v>72.463768000000002</v>
      </c>
      <c r="D63" s="30">
        <v>2.8985509999999999</v>
      </c>
      <c r="E63" s="30">
        <v>4.9275359999999999</v>
      </c>
      <c r="F63" s="30">
        <v>0.86956500000000003</v>
      </c>
      <c r="G63" s="30">
        <v>0.28985499999999997</v>
      </c>
      <c r="H63" s="30">
        <v>0.28985499999999997</v>
      </c>
      <c r="I63" s="30">
        <v>0.86956500000000003</v>
      </c>
      <c r="J63" s="30">
        <v>0</v>
      </c>
      <c r="K63" s="30">
        <v>1.7391300000000001</v>
      </c>
      <c r="L63" s="30">
        <v>4.6376809999999997</v>
      </c>
      <c r="M63" s="30">
        <v>7.536232</v>
      </c>
      <c r="N63" s="30">
        <v>3.4782609999999998</v>
      </c>
    </row>
    <row r="64" spans="1:14" x14ac:dyDescent="0.2">
      <c r="A64" s="19" t="s">
        <v>861</v>
      </c>
      <c r="B64" s="20">
        <v>884</v>
      </c>
      <c r="C64" s="20">
        <v>641</v>
      </c>
      <c r="D64" s="20">
        <v>28</v>
      </c>
      <c r="E64" s="20">
        <v>47</v>
      </c>
      <c r="F64" s="20">
        <v>13</v>
      </c>
      <c r="G64" s="20">
        <v>3</v>
      </c>
      <c r="H64" s="20">
        <v>2</v>
      </c>
      <c r="I64" s="20">
        <v>6</v>
      </c>
      <c r="J64" s="20">
        <v>4</v>
      </c>
      <c r="K64" s="20">
        <v>11</v>
      </c>
      <c r="L64" s="20">
        <v>29</v>
      </c>
      <c r="M64" s="20">
        <v>69</v>
      </c>
      <c r="N64" s="20">
        <v>31</v>
      </c>
    </row>
    <row r="65" spans="1:14" x14ac:dyDescent="0.2">
      <c r="A65" s="21" t="s">
        <v>126</v>
      </c>
      <c r="B65" s="30">
        <v>100</v>
      </c>
      <c r="C65" s="30">
        <v>72.511312000000004</v>
      </c>
      <c r="D65" s="30">
        <v>3.167421</v>
      </c>
      <c r="E65" s="30">
        <v>5.3167419999999996</v>
      </c>
      <c r="F65" s="30">
        <v>1.470588</v>
      </c>
      <c r="G65" s="30">
        <v>0.33936699999999997</v>
      </c>
      <c r="H65" s="30">
        <v>0.226244</v>
      </c>
      <c r="I65" s="30">
        <v>0.67873300000000003</v>
      </c>
      <c r="J65" s="30">
        <v>0.45248899999999997</v>
      </c>
      <c r="K65" s="30">
        <v>1.2443439999999999</v>
      </c>
      <c r="L65" s="30">
        <v>3.2805430000000002</v>
      </c>
      <c r="M65" s="30">
        <v>7.8054300000000003</v>
      </c>
      <c r="N65" s="30">
        <v>3.5067870000000001</v>
      </c>
    </row>
    <row r="66" spans="1:14" x14ac:dyDescent="0.2">
      <c r="A66" s="19" t="s">
        <v>862</v>
      </c>
      <c r="B66" s="20">
        <v>438</v>
      </c>
      <c r="C66" s="20">
        <v>315</v>
      </c>
      <c r="D66" s="20">
        <v>10</v>
      </c>
      <c r="E66" s="20">
        <v>22</v>
      </c>
      <c r="F66" s="20">
        <v>5</v>
      </c>
      <c r="G66" s="20">
        <v>1</v>
      </c>
      <c r="H66" s="20">
        <v>1</v>
      </c>
      <c r="I66" s="20">
        <v>3</v>
      </c>
      <c r="J66" s="20">
        <v>1</v>
      </c>
      <c r="K66" s="20">
        <v>7</v>
      </c>
      <c r="L66" s="20">
        <v>22</v>
      </c>
      <c r="M66" s="20">
        <v>33</v>
      </c>
      <c r="N66" s="20">
        <v>18</v>
      </c>
    </row>
    <row r="67" spans="1:14" x14ac:dyDescent="0.2">
      <c r="A67" s="21" t="s">
        <v>126</v>
      </c>
      <c r="B67" s="30">
        <v>100</v>
      </c>
      <c r="C67" s="30">
        <v>71.917807999999994</v>
      </c>
      <c r="D67" s="30">
        <v>2.2831049999999999</v>
      </c>
      <c r="E67" s="30">
        <v>5.022831</v>
      </c>
      <c r="F67" s="30">
        <v>1.141553</v>
      </c>
      <c r="G67" s="30">
        <v>0.22831099999999999</v>
      </c>
      <c r="H67" s="30">
        <v>0.22831099999999999</v>
      </c>
      <c r="I67" s="30">
        <v>0.68493199999999999</v>
      </c>
      <c r="J67" s="30">
        <v>0.22831099999999999</v>
      </c>
      <c r="K67" s="30">
        <v>1.598174</v>
      </c>
      <c r="L67" s="30">
        <v>5.022831</v>
      </c>
      <c r="M67" s="30">
        <v>7.5342469999999997</v>
      </c>
      <c r="N67" s="30">
        <v>4.1095889999999997</v>
      </c>
    </row>
    <row r="68" spans="1:14" x14ac:dyDescent="0.2">
      <c r="A68" s="19" t="s">
        <v>863</v>
      </c>
      <c r="B68" s="20">
        <v>93</v>
      </c>
      <c r="C68" s="20">
        <v>65</v>
      </c>
      <c r="D68" s="20">
        <v>0</v>
      </c>
      <c r="E68" s="20">
        <v>5</v>
      </c>
      <c r="F68" s="20">
        <v>2</v>
      </c>
      <c r="G68" s="20">
        <v>0</v>
      </c>
      <c r="H68" s="20">
        <v>0</v>
      </c>
      <c r="I68" s="20">
        <v>0</v>
      </c>
      <c r="J68" s="20">
        <v>1</v>
      </c>
      <c r="K68" s="20">
        <v>1</v>
      </c>
      <c r="L68" s="20">
        <v>6</v>
      </c>
      <c r="M68" s="20">
        <v>7</v>
      </c>
      <c r="N68" s="20">
        <v>6</v>
      </c>
    </row>
    <row r="69" spans="1:14" x14ac:dyDescent="0.2">
      <c r="A69" s="21" t="s">
        <v>126</v>
      </c>
      <c r="B69" s="30">
        <v>100</v>
      </c>
      <c r="C69" s="30">
        <v>69.892472999999995</v>
      </c>
      <c r="D69" s="30">
        <v>0</v>
      </c>
      <c r="E69" s="30">
        <v>5.3763439999999996</v>
      </c>
      <c r="F69" s="30">
        <v>2.1505380000000001</v>
      </c>
      <c r="G69" s="30">
        <v>0</v>
      </c>
      <c r="H69" s="30">
        <v>0</v>
      </c>
      <c r="I69" s="30">
        <v>0</v>
      </c>
      <c r="J69" s="30">
        <v>1.075269</v>
      </c>
      <c r="K69" s="30">
        <v>1.075269</v>
      </c>
      <c r="L69" s="30">
        <v>6.451613</v>
      </c>
      <c r="M69" s="30">
        <v>7.5268819999999996</v>
      </c>
      <c r="N69" s="30">
        <v>6.451613</v>
      </c>
    </row>
    <row r="70" spans="1:14" x14ac:dyDescent="0.2">
      <c r="A70" s="18" t="s">
        <v>865</v>
      </c>
      <c r="B70" s="17">
        <v>178</v>
      </c>
      <c r="C70" s="17">
        <v>113</v>
      </c>
      <c r="D70" s="17">
        <v>12</v>
      </c>
      <c r="E70" s="17">
        <v>12</v>
      </c>
      <c r="F70" s="17">
        <v>14</v>
      </c>
      <c r="G70" s="17">
        <v>0</v>
      </c>
      <c r="H70" s="17">
        <v>1</v>
      </c>
      <c r="I70" s="17">
        <v>3</v>
      </c>
      <c r="J70" s="17">
        <v>1</v>
      </c>
      <c r="K70" s="17">
        <v>3</v>
      </c>
      <c r="L70" s="17">
        <v>2</v>
      </c>
      <c r="M70" s="17">
        <v>14</v>
      </c>
      <c r="N70" s="17">
        <v>3</v>
      </c>
    </row>
    <row r="71" spans="1:14" x14ac:dyDescent="0.2">
      <c r="A71" s="21" t="s">
        <v>126</v>
      </c>
      <c r="B71" s="30">
        <v>100</v>
      </c>
      <c r="C71" s="30">
        <v>63.483145999999998</v>
      </c>
      <c r="D71" s="30">
        <v>6.7415729999999998</v>
      </c>
      <c r="E71" s="30">
        <v>6.7415729999999998</v>
      </c>
      <c r="F71" s="30">
        <v>7.8651689999999999</v>
      </c>
      <c r="G71" s="30">
        <v>0</v>
      </c>
      <c r="H71" s="30">
        <v>0.56179800000000002</v>
      </c>
      <c r="I71" s="30">
        <v>1.6853929999999999</v>
      </c>
      <c r="J71" s="30">
        <v>0.56179800000000002</v>
      </c>
      <c r="K71" s="30">
        <v>1.6853929999999999</v>
      </c>
      <c r="L71" s="30">
        <v>1.123596</v>
      </c>
      <c r="M71" s="30">
        <v>7.8651689999999999</v>
      </c>
      <c r="N71" s="30">
        <v>1.6853929999999999</v>
      </c>
    </row>
    <row r="72" spans="1:14" x14ac:dyDescent="0.2">
      <c r="A72" s="19" t="s">
        <v>852</v>
      </c>
      <c r="B72" s="20">
        <v>212</v>
      </c>
      <c r="C72" s="20">
        <v>160</v>
      </c>
      <c r="D72" s="20">
        <v>11</v>
      </c>
      <c r="E72" s="20">
        <v>9</v>
      </c>
      <c r="F72" s="20">
        <v>7</v>
      </c>
      <c r="G72" s="20">
        <v>0</v>
      </c>
      <c r="H72" s="20">
        <v>0</v>
      </c>
      <c r="I72" s="20">
        <v>3</v>
      </c>
      <c r="J72" s="20">
        <v>3</v>
      </c>
      <c r="K72" s="20">
        <v>2</v>
      </c>
      <c r="L72" s="20">
        <v>1</v>
      </c>
      <c r="M72" s="20">
        <v>10</v>
      </c>
      <c r="N72" s="20">
        <v>6</v>
      </c>
    </row>
    <row r="73" spans="1:14" x14ac:dyDescent="0.2">
      <c r="A73" s="21" t="s">
        <v>126</v>
      </c>
      <c r="B73" s="30">
        <v>100</v>
      </c>
      <c r="C73" s="30">
        <v>75.471698000000004</v>
      </c>
      <c r="D73" s="30">
        <v>5.1886789999999996</v>
      </c>
      <c r="E73" s="30">
        <v>4.2452829999999997</v>
      </c>
      <c r="F73" s="30">
        <v>3.3018869999999998</v>
      </c>
      <c r="G73" s="30">
        <v>0</v>
      </c>
      <c r="H73" s="30">
        <v>0</v>
      </c>
      <c r="I73" s="30">
        <v>1.4150940000000001</v>
      </c>
      <c r="J73" s="30">
        <v>1.4150940000000001</v>
      </c>
      <c r="K73" s="30">
        <v>0.94339600000000001</v>
      </c>
      <c r="L73" s="30">
        <v>0.47169800000000001</v>
      </c>
      <c r="M73" s="30">
        <v>4.7169809999999996</v>
      </c>
      <c r="N73" s="30">
        <v>2.8301889999999998</v>
      </c>
    </row>
    <row r="74" spans="1:14" x14ac:dyDescent="0.2">
      <c r="A74" s="19" t="s">
        <v>853</v>
      </c>
      <c r="B74" s="20">
        <v>223</v>
      </c>
      <c r="C74" s="20">
        <v>170</v>
      </c>
      <c r="D74" s="20">
        <v>13</v>
      </c>
      <c r="E74" s="20">
        <v>14</v>
      </c>
      <c r="F74" s="20">
        <v>0</v>
      </c>
      <c r="G74" s="20">
        <v>0</v>
      </c>
      <c r="H74" s="20">
        <v>0</v>
      </c>
      <c r="I74" s="20">
        <v>2</v>
      </c>
      <c r="J74" s="20">
        <v>1</v>
      </c>
      <c r="K74" s="20">
        <v>4</v>
      </c>
      <c r="L74" s="20">
        <v>1</v>
      </c>
      <c r="M74" s="20">
        <v>9</v>
      </c>
      <c r="N74" s="20">
        <v>9</v>
      </c>
    </row>
    <row r="75" spans="1:14" x14ac:dyDescent="0.2">
      <c r="A75" s="21" t="s">
        <v>126</v>
      </c>
      <c r="B75" s="30">
        <v>100</v>
      </c>
      <c r="C75" s="30">
        <v>76.233183999999994</v>
      </c>
      <c r="D75" s="30">
        <v>5.8295960000000004</v>
      </c>
      <c r="E75" s="30">
        <v>6.2780269999999998</v>
      </c>
      <c r="F75" s="30">
        <v>0</v>
      </c>
      <c r="G75" s="30">
        <v>0</v>
      </c>
      <c r="H75" s="30">
        <v>0</v>
      </c>
      <c r="I75" s="30">
        <v>0.89686100000000002</v>
      </c>
      <c r="J75" s="30">
        <v>0.44843</v>
      </c>
      <c r="K75" s="30">
        <v>1.793722</v>
      </c>
      <c r="L75" s="30">
        <v>0.44843</v>
      </c>
      <c r="M75" s="30">
        <v>4.0358739999999997</v>
      </c>
      <c r="N75" s="30">
        <v>4.0358739999999997</v>
      </c>
    </row>
    <row r="76" spans="1:14" x14ac:dyDescent="0.2">
      <c r="A76" s="19" t="s">
        <v>854</v>
      </c>
      <c r="B76" s="20">
        <v>216</v>
      </c>
      <c r="C76" s="20">
        <v>156</v>
      </c>
      <c r="D76" s="20">
        <v>7</v>
      </c>
      <c r="E76" s="20">
        <v>14</v>
      </c>
      <c r="F76" s="20">
        <v>5</v>
      </c>
      <c r="G76" s="20">
        <v>0</v>
      </c>
      <c r="H76" s="20">
        <v>0</v>
      </c>
      <c r="I76" s="20">
        <v>0</v>
      </c>
      <c r="J76" s="20">
        <v>2</v>
      </c>
      <c r="K76" s="20">
        <v>1</v>
      </c>
      <c r="L76" s="20">
        <v>1</v>
      </c>
      <c r="M76" s="20">
        <v>20</v>
      </c>
      <c r="N76" s="20">
        <v>10</v>
      </c>
    </row>
    <row r="77" spans="1:14" x14ac:dyDescent="0.2">
      <c r="A77" s="21" t="s">
        <v>126</v>
      </c>
      <c r="B77" s="30">
        <v>100</v>
      </c>
      <c r="C77" s="30">
        <v>72.222222000000002</v>
      </c>
      <c r="D77" s="30">
        <v>3.2407409999999999</v>
      </c>
      <c r="E77" s="30">
        <v>6.4814809999999996</v>
      </c>
      <c r="F77" s="30">
        <v>2.3148149999999998</v>
      </c>
      <c r="G77" s="30">
        <v>0</v>
      </c>
      <c r="H77" s="30">
        <v>0</v>
      </c>
      <c r="I77" s="30">
        <v>0</v>
      </c>
      <c r="J77" s="30">
        <v>0.92592600000000003</v>
      </c>
      <c r="K77" s="30">
        <v>0.46296300000000001</v>
      </c>
      <c r="L77" s="30">
        <v>0.46296300000000001</v>
      </c>
      <c r="M77" s="30">
        <v>9.2592590000000001</v>
      </c>
      <c r="N77" s="30">
        <v>4.6296299999999997</v>
      </c>
    </row>
    <row r="78" spans="1:14" x14ac:dyDescent="0.2">
      <c r="A78" s="19" t="s">
        <v>855</v>
      </c>
      <c r="B78" s="20">
        <v>140</v>
      </c>
      <c r="C78" s="20">
        <v>100</v>
      </c>
      <c r="D78" s="20">
        <v>7</v>
      </c>
      <c r="E78" s="20">
        <v>13</v>
      </c>
      <c r="F78" s="20">
        <v>0</v>
      </c>
      <c r="G78" s="20">
        <v>0</v>
      </c>
      <c r="H78" s="20">
        <v>0</v>
      </c>
      <c r="I78" s="20">
        <v>1</v>
      </c>
      <c r="J78" s="20">
        <v>0</v>
      </c>
      <c r="K78" s="20">
        <v>1</v>
      </c>
      <c r="L78" s="20">
        <v>2</v>
      </c>
      <c r="M78" s="20">
        <v>10</v>
      </c>
      <c r="N78" s="20">
        <v>6</v>
      </c>
    </row>
    <row r="79" spans="1:14" x14ac:dyDescent="0.2">
      <c r="A79" s="21" t="s">
        <v>126</v>
      </c>
      <c r="B79" s="30">
        <v>100</v>
      </c>
      <c r="C79" s="30">
        <v>71.428571000000005</v>
      </c>
      <c r="D79" s="30">
        <v>5</v>
      </c>
      <c r="E79" s="30">
        <v>9.2857140000000005</v>
      </c>
      <c r="F79" s="30">
        <v>0</v>
      </c>
      <c r="G79" s="30">
        <v>0</v>
      </c>
      <c r="H79" s="30">
        <v>0</v>
      </c>
      <c r="I79" s="30">
        <v>0.71428599999999998</v>
      </c>
      <c r="J79" s="30">
        <v>0</v>
      </c>
      <c r="K79" s="30">
        <v>0.71428599999999998</v>
      </c>
      <c r="L79" s="30">
        <v>1.428571</v>
      </c>
      <c r="M79" s="30">
        <v>7.1428570000000002</v>
      </c>
      <c r="N79" s="30">
        <v>4.2857139999999996</v>
      </c>
    </row>
    <row r="80" spans="1:14" x14ac:dyDescent="0.2">
      <c r="A80" s="19" t="s">
        <v>856</v>
      </c>
      <c r="B80" s="20">
        <v>72</v>
      </c>
      <c r="C80" s="20">
        <v>52</v>
      </c>
      <c r="D80" s="20">
        <v>1</v>
      </c>
      <c r="E80" s="20">
        <v>2</v>
      </c>
      <c r="F80" s="20">
        <v>0</v>
      </c>
      <c r="G80" s="20">
        <v>1</v>
      </c>
      <c r="H80" s="20">
        <v>2</v>
      </c>
      <c r="I80" s="20">
        <v>0</v>
      </c>
      <c r="J80" s="20">
        <v>0</v>
      </c>
      <c r="K80" s="20">
        <v>1</v>
      </c>
      <c r="L80" s="20">
        <v>3</v>
      </c>
      <c r="M80" s="20">
        <v>7</v>
      </c>
      <c r="N80" s="20">
        <v>3</v>
      </c>
    </row>
    <row r="81" spans="1:14" x14ac:dyDescent="0.2">
      <c r="A81" s="21" t="s">
        <v>126</v>
      </c>
      <c r="B81" s="30">
        <v>100</v>
      </c>
      <c r="C81" s="30">
        <v>72.222222000000002</v>
      </c>
      <c r="D81" s="30">
        <v>1.388889</v>
      </c>
      <c r="E81" s="30">
        <v>2.7777780000000001</v>
      </c>
      <c r="F81" s="30">
        <v>0</v>
      </c>
      <c r="G81" s="30">
        <v>1.388889</v>
      </c>
      <c r="H81" s="30">
        <v>2.7777780000000001</v>
      </c>
      <c r="I81" s="30">
        <v>0</v>
      </c>
      <c r="J81" s="30">
        <v>0</v>
      </c>
      <c r="K81" s="30">
        <v>1.388889</v>
      </c>
      <c r="L81" s="30">
        <v>4.1666670000000003</v>
      </c>
      <c r="M81" s="30">
        <v>9.7222220000000004</v>
      </c>
      <c r="N81" s="30">
        <v>4.1666670000000003</v>
      </c>
    </row>
    <row r="82" spans="1:14" x14ac:dyDescent="0.2">
      <c r="A82" s="19" t="s">
        <v>857</v>
      </c>
      <c r="B82" s="20">
        <v>46</v>
      </c>
      <c r="C82" s="20">
        <v>31</v>
      </c>
      <c r="D82" s="20">
        <v>2</v>
      </c>
      <c r="E82" s="20">
        <v>1</v>
      </c>
      <c r="F82" s="20">
        <v>0</v>
      </c>
      <c r="G82" s="20">
        <v>0</v>
      </c>
      <c r="H82" s="20">
        <v>0</v>
      </c>
      <c r="I82" s="20">
        <v>0</v>
      </c>
      <c r="J82" s="20">
        <v>1</v>
      </c>
      <c r="K82" s="20">
        <v>0</v>
      </c>
      <c r="L82" s="20">
        <v>1</v>
      </c>
      <c r="M82" s="20">
        <v>9</v>
      </c>
      <c r="N82" s="20">
        <v>1</v>
      </c>
    </row>
    <row r="83" spans="1:14" x14ac:dyDescent="0.2">
      <c r="A83" s="21" t="s">
        <v>126</v>
      </c>
      <c r="B83" s="30">
        <v>100</v>
      </c>
      <c r="C83" s="30">
        <v>67.391304000000005</v>
      </c>
      <c r="D83" s="30">
        <v>4.3478260000000004</v>
      </c>
      <c r="E83" s="30">
        <v>2.1739130000000002</v>
      </c>
      <c r="F83" s="30">
        <v>0</v>
      </c>
      <c r="G83" s="30">
        <v>0</v>
      </c>
      <c r="H83" s="30">
        <v>0</v>
      </c>
      <c r="I83" s="30">
        <v>0</v>
      </c>
      <c r="J83" s="30">
        <v>2.1739130000000002</v>
      </c>
      <c r="K83" s="30">
        <v>0</v>
      </c>
      <c r="L83" s="30">
        <v>2.1739130000000002</v>
      </c>
      <c r="M83" s="30">
        <v>19.565217000000001</v>
      </c>
      <c r="N83" s="30">
        <v>2.1739130000000002</v>
      </c>
    </row>
    <row r="84" spans="1:14" x14ac:dyDescent="0.2">
      <c r="A84" s="19" t="s">
        <v>858</v>
      </c>
      <c r="B84" s="20">
        <v>8</v>
      </c>
      <c r="C84" s="20">
        <v>6</v>
      </c>
      <c r="D84" s="20">
        <v>0</v>
      </c>
      <c r="E84" s="20">
        <v>0</v>
      </c>
      <c r="F84" s="20">
        <v>0</v>
      </c>
      <c r="G84" s="20">
        <v>0</v>
      </c>
      <c r="H84" s="20">
        <v>0</v>
      </c>
      <c r="I84" s="20">
        <v>0</v>
      </c>
      <c r="J84" s="20">
        <v>0</v>
      </c>
      <c r="K84" s="20">
        <v>0</v>
      </c>
      <c r="L84" s="20">
        <v>0</v>
      </c>
      <c r="M84" s="20">
        <v>1</v>
      </c>
      <c r="N84" s="20">
        <v>1</v>
      </c>
    </row>
    <row r="85" spans="1:14" x14ac:dyDescent="0.2">
      <c r="A85" s="21" t="s">
        <v>126</v>
      </c>
      <c r="B85" s="30">
        <v>100</v>
      </c>
      <c r="C85" s="30">
        <v>75</v>
      </c>
      <c r="D85" s="30">
        <v>0</v>
      </c>
      <c r="E85" s="30">
        <v>0</v>
      </c>
      <c r="F85" s="30">
        <v>0</v>
      </c>
      <c r="G85" s="30">
        <v>0</v>
      </c>
      <c r="H85" s="30">
        <v>0</v>
      </c>
      <c r="I85" s="30">
        <v>0</v>
      </c>
      <c r="J85" s="30">
        <v>0</v>
      </c>
      <c r="K85" s="30">
        <v>0</v>
      </c>
      <c r="L85" s="30">
        <v>0</v>
      </c>
      <c r="M85" s="30">
        <v>12.5</v>
      </c>
      <c r="N85" s="30">
        <v>12.5</v>
      </c>
    </row>
    <row r="86" spans="1:14" x14ac:dyDescent="0.2">
      <c r="A86" s="19" t="s">
        <v>859</v>
      </c>
      <c r="B86" s="20">
        <v>435</v>
      </c>
      <c r="C86" s="20">
        <v>330</v>
      </c>
      <c r="D86" s="20">
        <v>24</v>
      </c>
      <c r="E86" s="20">
        <v>23</v>
      </c>
      <c r="F86" s="20">
        <v>7</v>
      </c>
      <c r="G86" s="20">
        <v>0</v>
      </c>
      <c r="H86" s="20">
        <v>0</v>
      </c>
      <c r="I86" s="20">
        <v>5</v>
      </c>
      <c r="J86" s="20">
        <v>4</v>
      </c>
      <c r="K86" s="20">
        <v>6</v>
      </c>
      <c r="L86" s="20">
        <v>2</v>
      </c>
      <c r="M86" s="20">
        <v>19</v>
      </c>
      <c r="N86" s="20">
        <v>15</v>
      </c>
    </row>
    <row r="87" spans="1:14" x14ac:dyDescent="0.2">
      <c r="A87" s="21" t="s">
        <v>126</v>
      </c>
      <c r="B87" s="30">
        <v>100</v>
      </c>
      <c r="C87" s="30">
        <v>75.862069000000005</v>
      </c>
      <c r="D87" s="30">
        <v>5.5172410000000003</v>
      </c>
      <c r="E87" s="30">
        <v>5.2873559999999999</v>
      </c>
      <c r="F87" s="30">
        <v>1.6091949999999999</v>
      </c>
      <c r="G87" s="30">
        <v>0</v>
      </c>
      <c r="H87" s="30">
        <v>0</v>
      </c>
      <c r="I87" s="30">
        <v>1.1494249999999999</v>
      </c>
      <c r="J87" s="30">
        <v>0.91954000000000002</v>
      </c>
      <c r="K87" s="30">
        <v>1.37931</v>
      </c>
      <c r="L87" s="30">
        <v>0.45977000000000001</v>
      </c>
      <c r="M87" s="30">
        <v>4.3678160000000004</v>
      </c>
      <c r="N87" s="30">
        <v>3.4482759999999999</v>
      </c>
    </row>
    <row r="88" spans="1:14" x14ac:dyDescent="0.2">
      <c r="A88" s="19" t="s">
        <v>860</v>
      </c>
      <c r="B88" s="20">
        <v>356</v>
      </c>
      <c r="C88" s="20">
        <v>256</v>
      </c>
      <c r="D88" s="20">
        <v>14</v>
      </c>
      <c r="E88" s="20">
        <v>27</v>
      </c>
      <c r="F88" s="20">
        <v>5</v>
      </c>
      <c r="G88" s="20">
        <v>0</v>
      </c>
      <c r="H88" s="20">
        <v>0</v>
      </c>
      <c r="I88" s="20">
        <v>1</v>
      </c>
      <c r="J88" s="20">
        <v>2</v>
      </c>
      <c r="K88" s="20">
        <v>2</v>
      </c>
      <c r="L88" s="20">
        <v>3</v>
      </c>
      <c r="M88" s="20">
        <v>30</v>
      </c>
      <c r="N88" s="20">
        <v>16</v>
      </c>
    </row>
    <row r="89" spans="1:14" x14ac:dyDescent="0.2">
      <c r="A89" s="21" t="s">
        <v>126</v>
      </c>
      <c r="B89" s="30">
        <v>100</v>
      </c>
      <c r="C89" s="30">
        <v>71.910111999999998</v>
      </c>
      <c r="D89" s="30">
        <v>3.9325839999999999</v>
      </c>
      <c r="E89" s="30">
        <v>7.5842700000000001</v>
      </c>
      <c r="F89" s="30">
        <v>1.4044939999999999</v>
      </c>
      <c r="G89" s="30">
        <v>0</v>
      </c>
      <c r="H89" s="30">
        <v>0</v>
      </c>
      <c r="I89" s="30">
        <v>0.28089900000000001</v>
      </c>
      <c r="J89" s="30">
        <v>0.56179800000000002</v>
      </c>
      <c r="K89" s="30">
        <v>0.56179800000000002</v>
      </c>
      <c r="L89" s="30">
        <v>0.84269700000000003</v>
      </c>
      <c r="M89" s="30">
        <v>8.4269660000000002</v>
      </c>
      <c r="N89" s="30">
        <v>4.4943819999999999</v>
      </c>
    </row>
    <row r="90" spans="1:14" x14ac:dyDescent="0.2">
      <c r="A90" s="19" t="s">
        <v>861</v>
      </c>
      <c r="B90" s="20">
        <v>917</v>
      </c>
      <c r="C90" s="20">
        <v>675</v>
      </c>
      <c r="D90" s="20">
        <v>41</v>
      </c>
      <c r="E90" s="20">
        <v>53</v>
      </c>
      <c r="F90" s="20">
        <v>12</v>
      </c>
      <c r="G90" s="20">
        <v>1</v>
      </c>
      <c r="H90" s="20">
        <v>2</v>
      </c>
      <c r="I90" s="20">
        <v>6</v>
      </c>
      <c r="J90" s="20">
        <v>7</v>
      </c>
      <c r="K90" s="20">
        <v>9</v>
      </c>
      <c r="L90" s="20">
        <v>9</v>
      </c>
      <c r="M90" s="20">
        <v>66</v>
      </c>
      <c r="N90" s="20">
        <v>36</v>
      </c>
    </row>
    <row r="91" spans="1:14" x14ac:dyDescent="0.2">
      <c r="A91" s="21" t="s">
        <v>126</v>
      </c>
      <c r="B91" s="30">
        <v>100</v>
      </c>
      <c r="C91" s="30">
        <v>73.609596999999994</v>
      </c>
      <c r="D91" s="30">
        <v>4.471101</v>
      </c>
      <c r="E91" s="30">
        <v>5.7797159999999996</v>
      </c>
      <c r="F91" s="30">
        <v>1.3086150000000001</v>
      </c>
      <c r="G91" s="30">
        <v>0.109051</v>
      </c>
      <c r="H91" s="30">
        <v>0.21810299999999999</v>
      </c>
      <c r="I91" s="30">
        <v>0.654308</v>
      </c>
      <c r="J91" s="30">
        <v>0.76335900000000001</v>
      </c>
      <c r="K91" s="30">
        <v>0.98146100000000003</v>
      </c>
      <c r="L91" s="30">
        <v>0.98146100000000003</v>
      </c>
      <c r="M91" s="30">
        <v>7.1973830000000003</v>
      </c>
      <c r="N91" s="30">
        <v>3.9258449999999998</v>
      </c>
    </row>
    <row r="92" spans="1:14" x14ac:dyDescent="0.2">
      <c r="A92" s="19" t="s">
        <v>862</v>
      </c>
      <c r="B92" s="20">
        <v>482</v>
      </c>
      <c r="C92" s="20">
        <v>345</v>
      </c>
      <c r="D92" s="20">
        <v>17</v>
      </c>
      <c r="E92" s="20">
        <v>30</v>
      </c>
      <c r="F92" s="20">
        <v>5</v>
      </c>
      <c r="G92" s="20">
        <v>1</v>
      </c>
      <c r="H92" s="20">
        <v>2</v>
      </c>
      <c r="I92" s="20">
        <v>1</v>
      </c>
      <c r="J92" s="20">
        <v>3</v>
      </c>
      <c r="K92" s="20">
        <v>3</v>
      </c>
      <c r="L92" s="20">
        <v>7</v>
      </c>
      <c r="M92" s="20">
        <v>47</v>
      </c>
      <c r="N92" s="20">
        <v>21</v>
      </c>
    </row>
    <row r="93" spans="1:14" x14ac:dyDescent="0.2">
      <c r="A93" s="21" t="s">
        <v>126</v>
      </c>
      <c r="B93" s="30">
        <v>100</v>
      </c>
      <c r="C93" s="30">
        <v>71.576763</v>
      </c>
      <c r="D93" s="30">
        <v>3.5269710000000001</v>
      </c>
      <c r="E93" s="30">
        <v>6.2240659999999997</v>
      </c>
      <c r="F93" s="30">
        <v>1.037344</v>
      </c>
      <c r="G93" s="30">
        <v>0.20746899999999999</v>
      </c>
      <c r="H93" s="30">
        <v>0.41493799999999997</v>
      </c>
      <c r="I93" s="30">
        <v>0.20746899999999999</v>
      </c>
      <c r="J93" s="30">
        <v>0.62240700000000004</v>
      </c>
      <c r="K93" s="30">
        <v>0.62240700000000004</v>
      </c>
      <c r="L93" s="30">
        <v>1.4522820000000001</v>
      </c>
      <c r="M93" s="30">
        <v>9.7510370000000002</v>
      </c>
      <c r="N93" s="30">
        <v>4.356846</v>
      </c>
    </row>
    <row r="94" spans="1:14" x14ac:dyDescent="0.2">
      <c r="A94" s="19" t="s">
        <v>863</v>
      </c>
      <c r="B94" s="20">
        <v>126</v>
      </c>
      <c r="C94" s="20">
        <v>89</v>
      </c>
      <c r="D94" s="20">
        <v>3</v>
      </c>
      <c r="E94" s="20">
        <v>3</v>
      </c>
      <c r="F94" s="20">
        <v>0</v>
      </c>
      <c r="G94" s="20">
        <v>1</v>
      </c>
      <c r="H94" s="20">
        <v>2</v>
      </c>
      <c r="I94" s="20">
        <v>0</v>
      </c>
      <c r="J94" s="20">
        <v>1</v>
      </c>
      <c r="K94" s="20">
        <v>1</v>
      </c>
      <c r="L94" s="20">
        <v>4</v>
      </c>
      <c r="M94" s="20">
        <v>17</v>
      </c>
      <c r="N94" s="20">
        <v>5</v>
      </c>
    </row>
    <row r="95" spans="1:14" x14ac:dyDescent="0.2">
      <c r="A95" s="21" t="s">
        <v>126</v>
      </c>
      <c r="B95" s="30">
        <v>100</v>
      </c>
      <c r="C95" s="30">
        <v>70.634921000000006</v>
      </c>
      <c r="D95" s="30">
        <v>2.3809520000000002</v>
      </c>
      <c r="E95" s="30">
        <v>2.3809520000000002</v>
      </c>
      <c r="F95" s="30">
        <v>0</v>
      </c>
      <c r="G95" s="30">
        <v>0.793651</v>
      </c>
      <c r="H95" s="30">
        <v>1.587302</v>
      </c>
      <c r="I95" s="30">
        <v>0</v>
      </c>
      <c r="J95" s="30">
        <v>0.793651</v>
      </c>
      <c r="K95" s="30">
        <v>0.793651</v>
      </c>
      <c r="L95" s="30">
        <v>3.1746029999999998</v>
      </c>
      <c r="M95" s="30">
        <v>13.492063</v>
      </c>
      <c r="N95" s="30">
        <v>3.9682539999999999</v>
      </c>
    </row>
    <row r="96" spans="1:14" x14ac:dyDescent="0.2">
      <c r="A96" s="18" t="s">
        <v>866</v>
      </c>
      <c r="B96" s="18"/>
      <c r="C96" s="18"/>
      <c r="D96" s="18"/>
      <c r="E96" s="18"/>
      <c r="F96" s="18"/>
      <c r="G96" s="18"/>
      <c r="H96" s="18"/>
      <c r="I96" s="18"/>
      <c r="J96" s="18"/>
      <c r="K96" s="18"/>
      <c r="L96" s="18"/>
      <c r="M96" s="18"/>
      <c r="N96" s="18"/>
    </row>
    <row r="97" spans="1:14" x14ac:dyDescent="0.2">
      <c r="A97" s="19" t="s">
        <v>130</v>
      </c>
      <c r="B97" s="20">
        <v>151</v>
      </c>
      <c r="C97" s="20">
        <v>81</v>
      </c>
      <c r="D97" s="20">
        <v>16</v>
      </c>
      <c r="E97" s="20">
        <v>8</v>
      </c>
      <c r="F97" s="20">
        <v>9</v>
      </c>
      <c r="G97" s="20">
        <v>0</v>
      </c>
      <c r="H97" s="20">
        <v>1</v>
      </c>
      <c r="I97" s="20">
        <v>0</v>
      </c>
      <c r="J97" s="20">
        <v>5</v>
      </c>
      <c r="K97" s="20">
        <v>4</v>
      </c>
      <c r="L97" s="20">
        <v>1</v>
      </c>
      <c r="M97" s="20">
        <v>17</v>
      </c>
      <c r="N97" s="20">
        <v>9</v>
      </c>
    </row>
    <row r="98" spans="1:14" x14ac:dyDescent="0.2">
      <c r="A98" s="21" t="s">
        <v>126</v>
      </c>
      <c r="B98" s="30">
        <v>100</v>
      </c>
      <c r="C98" s="30">
        <v>53.642384</v>
      </c>
      <c r="D98" s="30">
        <v>10.596026</v>
      </c>
      <c r="E98" s="30">
        <v>5.2980130000000001</v>
      </c>
      <c r="F98" s="30">
        <v>5.9602649999999997</v>
      </c>
      <c r="G98" s="30">
        <v>0</v>
      </c>
      <c r="H98" s="30">
        <v>0.66225199999999995</v>
      </c>
      <c r="I98" s="30">
        <v>0</v>
      </c>
      <c r="J98" s="30">
        <v>3.311258</v>
      </c>
      <c r="K98" s="30">
        <v>2.6490070000000001</v>
      </c>
      <c r="L98" s="30">
        <v>0.66225199999999995</v>
      </c>
      <c r="M98" s="30">
        <v>11.258278000000001</v>
      </c>
      <c r="N98" s="30">
        <v>5.9602649999999997</v>
      </c>
    </row>
    <row r="99" spans="1:14" x14ac:dyDescent="0.2">
      <c r="A99" s="19" t="s">
        <v>131</v>
      </c>
      <c r="B99" s="20">
        <v>1446</v>
      </c>
      <c r="C99" s="20">
        <v>1090</v>
      </c>
      <c r="D99" s="20">
        <v>44</v>
      </c>
      <c r="E99" s="20">
        <v>83</v>
      </c>
      <c r="F99" s="20">
        <v>32</v>
      </c>
      <c r="G99" s="20">
        <v>5</v>
      </c>
      <c r="H99" s="20">
        <v>4</v>
      </c>
      <c r="I99" s="20">
        <v>16</v>
      </c>
      <c r="J99" s="20">
        <v>5</v>
      </c>
      <c r="K99" s="20">
        <v>16</v>
      </c>
      <c r="L99" s="20">
        <v>30</v>
      </c>
      <c r="M99" s="20">
        <v>84</v>
      </c>
      <c r="N99" s="20">
        <v>37</v>
      </c>
    </row>
    <row r="100" spans="1:14" x14ac:dyDescent="0.2">
      <c r="A100" s="21" t="s">
        <v>126</v>
      </c>
      <c r="B100" s="30">
        <v>100</v>
      </c>
      <c r="C100" s="30">
        <v>75.380359999999996</v>
      </c>
      <c r="D100" s="30">
        <v>3.0428769999999998</v>
      </c>
      <c r="E100" s="30">
        <v>5.7399719999999999</v>
      </c>
      <c r="F100" s="30">
        <v>2.2130010000000002</v>
      </c>
      <c r="G100" s="30">
        <v>0.34578100000000001</v>
      </c>
      <c r="H100" s="30">
        <v>0.27662500000000001</v>
      </c>
      <c r="I100" s="30">
        <v>1.106501</v>
      </c>
      <c r="J100" s="30">
        <v>0.34578100000000001</v>
      </c>
      <c r="K100" s="30">
        <v>1.106501</v>
      </c>
      <c r="L100" s="30">
        <v>2.0746889999999998</v>
      </c>
      <c r="M100" s="30">
        <v>5.8091290000000004</v>
      </c>
      <c r="N100" s="30">
        <v>2.558783</v>
      </c>
    </row>
    <row r="101" spans="1:14" x14ac:dyDescent="0.2">
      <c r="A101" s="19" t="s">
        <v>392</v>
      </c>
      <c r="B101" s="20">
        <v>150</v>
      </c>
      <c r="C101" s="20">
        <v>86</v>
      </c>
      <c r="D101" s="20">
        <v>14</v>
      </c>
      <c r="E101" s="20">
        <v>8</v>
      </c>
      <c r="F101" s="20">
        <v>6</v>
      </c>
      <c r="G101" s="20">
        <v>0</v>
      </c>
      <c r="H101" s="20">
        <v>1</v>
      </c>
      <c r="I101" s="20">
        <v>1</v>
      </c>
      <c r="J101" s="20">
        <v>1</v>
      </c>
      <c r="K101" s="20">
        <v>1</v>
      </c>
      <c r="L101" s="20">
        <v>3</v>
      </c>
      <c r="M101" s="20">
        <v>21</v>
      </c>
      <c r="N101" s="20">
        <v>8</v>
      </c>
    </row>
    <row r="102" spans="1:14" x14ac:dyDescent="0.2">
      <c r="A102" s="21" t="s">
        <v>126</v>
      </c>
      <c r="B102" s="30">
        <v>100</v>
      </c>
      <c r="C102" s="30">
        <v>57.333333000000003</v>
      </c>
      <c r="D102" s="30">
        <v>9.3333329999999997</v>
      </c>
      <c r="E102" s="30">
        <v>5.3333329999999997</v>
      </c>
      <c r="F102" s="30">
        <v>4</v>
      </c>
      <c r="G102" s="30">
        <v>0</v>
      </c>
      <c r="H102" s="30">
        <v>0.66666700000000001</v>
      </c>
      <c r="I102" s="30">
        <v>0.66666700000000001</v>
      </c>
      <c r="J102" s="30">
        <v>0.66666700000000001</v>
      </c>
      <c r="K102" s="30">
        <v>0.66666700000000001</v>
      </c>
      <c r="L102" s="30">
        <v>2</v>
      </c>
      <c r="M102" s="30">
        <v>14</v>
      </c>
      <c r="N102" s="30">
        <v>5.3333329999999997</v>
      </c>
    </row>
    <row r="103" spans="1:14" x14ac:dyDescent="0.2">
      <c r="A103" s="19" t="s">
        <v>132</v>
      </c>
      <c r="B103" s="20">
        <v>372</v>
      </c>
      <c r="C103" s="20">
        <v>260</v>
      </c>
      <c r="D103" s="20">
        <v>16</v>
      </c>
      <c r="E103" s="20">
        <v>17</v>
      </c>
      <c r="F103" s="20">
        <v>5</v>
      </c>
      <c r="G103" s="20">
        <v>0</v>
      </c>
      <c r="H103" s="20">
        <v>1</v>
      </c>
      <c r="I103" s="20">
        <v>2</v>
      </c>
      <c r="J103" s="20">
        <v>2</v>
      </c>
      <c r="K103" s="20">
        <v>5</v>
      </c>
      <c r="L103" s="20">
        <v>10</v>
      </c>
      <c r="M103" s="20">
        <v>37</v>
      </c>
      <c r="N103" s="20">
        <v>17</v>
      </c>
    </row>
    <row r="104" spans="1:14" x14ac:dyDescent="0.2">
      <c r="A104" s="21" t="s">
        <v>126</v>
      </c>
      <c r="B104" s="30">
        <v>100</v>
      </c>
      <c r="C104" s="30">
        <v>69.892472999999995</v>
      </c>
      <c r="D104" s="30">
        <v>4.301075</v>
      </c>
      <c r="E104" s="30">
        <v>4.5698920000000003</v>
      </c>
      <c r="F104" s="30">
        <v>1.3440859999999999</v>
      </c>
      <c r="G104" s="30">
        <v>0</v>
      </c>
      <c r="H104" s="30">
        <v>0.26881699999999997</v>
      </c>
      <c r="I104" s="30">
        <v>0.53763399999999995</v>
      </c>
      <c r="J104" s="30">
        <v>0.53763399999999995</v>
      </c>
      <c r="K104" s="30">
        <v>1.3440859999999999</v>
      </c>
      <c r="L104" s="30">
        <v>2.6881719999999998</v>
      </c>
      <c r="M104" s="30">
        <v>9.946237</v>
      </c>
      <c r="N104" s="30">
        <v>4.5698920000000003</v>
      </c>
    </row>
    <row r="105" spans="1:14" x14ac:dyDescent="0.2">
      <c r="A105" s="19" t="s">
        <v>867</v>
      </c>
      <c r="B105" s="20">
        <v>69</v>
      </c>
      <c r="C105" s="20">
        <v>47</v>
      </c>
      <c r="D105" s="20">
        <v>4</v>
      </c>
      <c r="E105" s="20">
        <v>5</v>
      </c>
      <c r="F105" s="20">
        <v>3</v>
      </c>
      <c r="G105" s="20">
        <v>0</v>
      </c>
      <c r="H105" s="20">
        <v>0</v>
      </c>
      <c r="I105" s="20">
        <v>0</v>
      </c>
      <c r="J105" s="20">
        <v>1</v>
      </c>
      <c r="K105" s="20">
        <v>1</v>
      </c>
      <c r="L105" s="20">
        <v>1</v>
      </c>
      <c r="M105" s="20">
        <v>5</v>
      </c>
      <c r="N105" s="20">
        <v>2</v>
      </c>
    </row>
    <row r="106" spans="1:14" x14ac:dyDescent="0.2">
      <c r="A106" s="21" t="s">
        <v>126</v>
      </c>
      <c r="B106" s="30">
        <v>100</v>
      </c>
      <c r="C106" s="30">
        <v>68.115942000000004</v>
      </c>
      <c r="D106" s="30">
        <v>5.7971009999999996</v>
      </c>
      <c r="E106" s="30">
        <v>7.2463769999999998</v>
      </c>
      <c r="F106" s="30">
        <v>4.3478260000000004</v>
      </c>
      <c r="G106" s="30">
        <v>0</v>
      </c>
      <c r="H106" s="30">
        <v>0</v>
      </c>
      <c r="I106" s="30">
        <v>0</v>
      </c>
      <c r="J106" s="30">
        <v>1.4492750000000001</v>
      </c>
      <c r="K106" s="30">
        <v>1.4492750000000001</v>
      </c>
      <c r="L106" s="30">
        <v>1.4492750000000001</v>
      </c>
      <c r="M106" s="30">
        <v>7.2463769999999998</v>
      </c>
      <c r="N106" s="30">
        <v>2.8985509999999999</v>
      </c>
    </row>
    <row r="107" spans="1:14" x14ac:dyDescent="0.2">
      <c r="A107" s="18" t="s">
        <v>133</v>
      </c>
      <c r="B107" s="17">
        <v>92</v>
      </c>
      <c r="C107" s="17">
        <v>48</v>
      </c>
      <c r="D107" s="17">
        <v>9</v>
      </c>
      <c r="E107" s="17">
        <v>4</v>
      </c>
      <c r="F107" s="17">
        <v>7</v>
      </c>
      <c r="G107" s="17">
        <v>0</v>
      </c>
      <c r="H107" s="17">
        <v>0</v>
      </c>
      <c r="I107" s="17">
        <v>0</v>
      </c>
      <c r="J107" s="17">
        <v>2</v>
      </c>
      <c r="K107" s="17">
        <v>3</v>
      </c>
      <c r="L107" s="17">
        <v>1</v>
      </c>
      <c r="M107" s="17">
        <v>13</v>
      </c>
      <c r="N107" s="17">
        <v>5</v>
      </c>
    </row>
    <row r="108" spans="1:14" x14ac:dyDescent="0.2">
      <c r="A108" s="21" t="s">
        <v>126</v>
      </c>
      <c r="B108" s="30">
        <v>100</v>
      </c>
      <c r="C108" s="30">
        <v>52.173912999999999</v>
      </c>
      <c r="D108" s="30">
        <v>9.7826090000000008</v>
      </c>
      <c r="E108" s="30">
        <v>4.3478260000000004</v>
      </c>
      <c r="F108" s="30">
        <v>7.6086960000000001</v>
      </c>
      <c r="G108" s="30">
        <v>0</v>
      </c>
      <c r="H108" s="30">
        <v>0</v>
      </c>
      <c r="I108" s="30">
        <v>0</v>
      </c>
      <c r="J108" s="30">
        <v>2.1739130000000002</v>
      </c>
      <c r="K108" s="30">
        <v>3.2608700000000002</v>
      </c>
      <c r="L108" s="30">
        <v>1.086957</v>
      </c>
      <c r="M108" s="30">
        <v>14.130435</v>
      </c>
      <c r="N108" s="30">
        <v>5.4347830000000004</v>
      </c>
    </row>
    <row r="109" spans="1:14" x14ac:dyDescent="0.2">
      <c r="A109" s="19" t="s">
        <v>134</v>
      </c>
      <c r="B109" s="20">
        <v>813</v>
      </c>
      <c r="C109" s="20">
        <v>599</v>
      </c>
      <c r="D109" s="20">
        <v>25</v>
      </c>
      <c r="E109" s="20">
        <v>44</v>
      </c>
      <c r="F109" s="20">
        <v>18</v>
      </c>
      <c r="G109" s="20">
        <v>4</v>
      </c>
      <c r="H109" s="20">
        <v>4</v>
      </c>
      <c r="I109" s="20">
        <v>9</v>
      </c>
      <c r="J109" s="20">
        <v>4</v>
      </c>
      <c r="K109" s="20">
        <v>9</v>
      </c>
      <c r="L109" s="20">
        <v>27</v>
      </c>
      <c r="M109" s="20">
        <v>49</v>
      </c>
      <c r="N109" s="20">
        <v>21</v>
      </c>
    </row>
    <row r="110" spans="1:14" x14ac:dyDescent="0.2">
      <c r="A110" s="21" t="s">
        <v>126</v>
      </c>
      <c r="B110" s="30">
        <v>100</v>
      </c>
      <c r="C110" s="30">
        <v>73.677736999999993</v>
      </c>
      <c r="D110" s="30">
        <v>3.0750310000000001</v>
      </c>
      <c r="E110" s="30">
        <v>5.4120540000000004</v>
      </c>
      <c r="F110" s="30">
        <v>2.2140219999999999</v>
      </c>
      <c r="G110" s="30">
        <v>0.49200500000000003</v>
      </c>
      <c r="H110" s="30">
        <v>0.49200500000000003</v>
      </c>
      <c r="I110" s="30">
        <v>1.107011</v>
      </c>
      <c r="J110" s="30">
        <v>0.49200500000000003</v>
      </c>
      <c r="K110" s="30">
        <v>1.107011</v>
      </c>
      <c r="L110" s="30">
        <v>3.3210329999999999</v>
      </c>
      <c r="M110" s="30">
        <v>6.0270599999999996</v>
      </c>
      <c r="N110" s="30">
        <v>2.5830259999999998</v>
      </c>
    </row>
    <row r="111" spans="1:14" x14ac:dyDescent="0.2">
      <c r="A111" s="19" t="s">
        <v>393</v>
      </c>
      <c r="B111" s="20">
        <v>65</v>
      </c>
      <c r="C111" s="20">
        <v>40</v>
      </c>
      <c r="D111" s="20">
        <v>4</v>
      </c>
      <c r="E111" s="20">
        <v>2</v>
      </c>
      <c r="F111" s="20">
        <v>2</v>
      </c>
      <c r="G111" s="20">
        <v>0</v>
      </c>
      <c r="H111" s="20">
        <v>0</v>
      </c>
      <c r="I111" s="20">
        <v>0</v>
      </c>
      <c r="J111" s="20">
        <v>0</v>
      </c>
      <c r="K111" s="20">
        <v>1</v>
      </c>
      <c r="L111" s="20">
        <v>1</v>
      </c>
      <c r="M111" s="20">
        <v>13</v>
      </c>
      <c r="N111" s="20">
        <v>2</v>
      </c>
    </row>
    <row r="112" spans="1:14" x14ac:dyDescent="0.2">
      <c r="A112" s="21" t="s">
        <v>126</v>
      </c>
      <c r="B112" s="30">
        <v>100</v>
      </c>
      <c r="C112" s="30">
        <v>61.538462000000003</v>
      </c>
      <c r="D112" s="30">
        <v>6.1538459999999997</v>
      </c>
      <c r="E112" s="30">
        <v>3.0769229999999999</v>
      </c>
      <c r="F112" s="30">
        <v>3.0769229999999999</v>
      </c>
      <c r="G112" s="30">
        <v>0</v>
      </c>
      <c r="H112" s="30">
        <v>0</v>
      </c>
      <c r="I112" s="30">
        <v>0</v>
      </c>
      <c r="J112" s="30">
        <v>0</v>
      </c>
      <c r="K112" s="30">
        <v>1.538462</v>
      </c>
      <c r="L112" s="30">
        <v>1.538462</v>
      </c>
      <c r="M112" s="30">
        <v>20</v>
      </c>
      <c r="N112" s="30">
        <v>3.0769229999999999</v>
      </c>
    </row>
    <row r="113" spans="1:14" x14ac:dyDescent="0.2">
      <c r="A113" s="19" t="s">
        <v>135</v>
      </c>
      <c r="B113" s="20">
        <v>83</v>
      </c>
      <c r="C113" s="20">
        <v>60</v>
      </c>
      <c r="D113" s="20">
        <v>1</v>
      </c>
      <c r="E113" s="20">
        <v>2</v>
      </c>
      <c r="F113" s="20">
        <v>1</v>
      </c>
      <c r="G113" s="20">
        <v>0</v>
      </c>
      <c r="H113" s="20">
        <v>0</v>
      </c>
      <c r="I113" s="20">
        <v>1</v>
      </c>
      <c r="J113" s="20">
        <v>0</v>
      </c>
      <c r="K113" s="20">
        <v>2</v>
      </c>
      <c r="L113" s="20">
        <v>5</v>
      </c>
      <c r="M113" s="20">
        <v>6</v>
      </c>
      <c r="N113" s="20">
        <v>5</v>
      </c>
    </row>
    <row r="114" spans="1:14" x14ac:dyDescent="0.2">
      <c r="A114" s="21" t="s">
        <v>126</v>
      </c>
      <c r="B114" s="30">
        <v>100</v>
      </c>
      <c r="C114" s="30">
        <v>72.289157000000003</v>
      </c>
      <c r="D114" s="30">
        <v>1.2048190000000001</v>
      </c>
      <c r="E114" s="30">
        <v>2.4096389999999999</v>
      </c>
      <c r="F114" s="30">
        <v>1.2048190000000001</v>
      </c>
      <c r="G114" s="30">
        <v>0</v>
      </c>
      <c r="H114" s="30">
        <v>0</v>
      </c>
      <c r="I114" s="30">
        <v>1.2048190000000001</v>
      </c>
      <c r="J114" s="30">
        <v>0</v>
      </c>
      <c r="K114" s="30">
        <v>2.4096389999999999</v>
      </c>
      <c r="L114" s="30">
        <v>6.0240960000000001</v>
      </c>
      <c r="M114" s="30">
        <v>7.2289159999999999</v>
      </c>
      <c r="N114" s="30">
        <v>6.0240960000000001</v>
      </c>
    </row>
    <row r="115" spans="1:14" x14ac:dyDescent="0.2">
      <c r="A115" s="19" t="s">
        <v>868</v>
      </c>
      <c r="B115" s="20">
        <v>39</v>
      </c>
      <c r="C115" s="20">
        <v>28</v>
      </c>
      <c r="D115" s="20">
        <v>2</v>
      </c>
      <c r="E115" s="20">
        <v>4</v>
      </c>
      <c r="F115" s="20">
        <v>1</v>
      </c>
      <c r="G115" s="20">
        <v>0</v>
      </c>
      <c r="H115" s="20">
        <v>0</v>
      </c>
      <c r="I115" s="20">
        <v>0</v>
      </c>
      <c r="J115" s="20">
        <v>0</v>
      </c>
      <c r="K115" s="20">
        <v>0</v>
      </c>
      <c r="L115" s="20">
        <v>0</v>
      </c>
      <c r="M115" s="20">
        <v>3</v>
      </c>
      <c r="N115" s="20">
        <v>1</v>
      </c>
    </row>
    <row r="116" spans="1:14" x14ac:dyDescent="0.2">
      <c r="A116" s="21" t="s">
        <v>126</v>
      </c>
      <c r="B116" s="30">
        <v>100</v>
      </c>
      <c r="C116" s="30">
        <v>71.794871999999998</v>
      </c>
      <c r="D116" s="30">
        <v>5.1282050000000003</v>
      </c>
      <c r="E116" s="30">
        <v>10.256410000000001</v>
      </c>
      <c r="F116" s="30">
        <v>2.5641029999999998</v>
      </c>
      <c r="G116" s="30">
        <v>0</v>
      </c>
      <c r="H116" s="30">
        <v>0</v>
      </c>
      <c r="I116" s="30">
        <v>0</v>
      </c>
      <c r="J116" s="30">
        <v>0</v>
      </c>
      <c r="K116" s="30">
        <v>0</v>
      </c>
      <c r="L116" s="30">
        <v>0</v>
      </c>
      <c r="M116" s="30">
        <v>7.6923079999999997</v>
      </c>
      <c r="N116" s="30">
        <v>2.5641029999999998</v>
      </c>
    </row>
    <row r="117" spans="1:14" x14ac:dyDescent="0.2">
      <c r="A117" s="18" t="s">
        <v>136</v>
      </c>
      <c r="B117" s="17">
        <v>59</v>
      </c>
      <c r="C117" s="17">
        <v>33</v>
      </c>
      <c r="D117" s="17">
        <v>7</v>
      </c>
      <c r="E117" s="17">
        <v>4</v>
      </c>
      <c r="F117" s="17">
        <v>2</v>
      </c>
      <c r="G117" s="17">
        <v>0</v>
      </c>
      <c r="H117" s="17">
        <v>1</v>
      </c>
      <c r="I117" s="17">
        <v>0</v>
      </c>
      <c r="J117" s="17">
        <v>3</v>
      </c>
      <c r="K117" s="17">
        <v>1</v>
      </c>
      <c r="L117" s="17">
        <v>0</v>
      </c>
      <c r="M117" s="17">
        <v>4</v>
      </c>
      <c r="N117" s="17">
        <v>4</v>
      </c>
    </row>
    <row r="118" spans="1:14" x14ac:dyDescent="0.2">
      <c r="A118" s="21" t="s">
        <v>126</v>
      </c>
      <c r="B118" s="30">
        <v>100</v>
      </c>
      <c r="C118" s="30">
        <v>55.932203000000001</v>
      </c>
      <c r="D118" s="30">
        <v>11.864407</v>
      </c>
      <c r="E118" s="30">
        <v>6.7796609999999999</v>
      </c>
      <c r="F118" s="30">
        <v>3.389831</v>
      </c>
      <c r="G118" s="30">
        <v>0</v>
      </c>
      <c r="H118" s="30">
        <v>1.6949149999999999</v>
      </c>
      <c r="I118" s="30">
        <v>0</v>
      </c>
      <c r="J118" s="30">
        <v>5.084746</v>
      </c>
      <c r="K118" s="30">
        <v>1.6949149999999999</v>
      </c>
      <c r="L118" s="30">
        <v>0</v>
      </c>
      <c r="M118" s="30">
        <v>6.7796609999999999</v>
      </c>
      <c r="N118" s="30">
        <v>6.7796609999999999</v>
      </c>
    </row>
    <row r="119" spans="1:14" x14ac:dyDescent="0.2">
      <c r="A119" s="19" t="s">
        <v>134</v>
      </c>
      <c r="B119" s="20">
        <v>632</v>
      </c>
      <c r="C119" s="20">
        <v>490</v>
      </c>
      <c r="D119" s="20">
        <v>19</v>
      </c>
      <c r="E119" s="20">
        <v>39</v>
      </c>
      <c r="F119" s="20">
        <v>14</v>
      </c>
      <c r="G119" s="20">
        <v>1</v>
      </c>
      <c r="H119" s="20">
        <v>0</v>
      </c>
      <c r="I119" s="20">
        <v>7</v>
      </c>
      <c r="J119" s="20">
        <v>1</v>
      </c>
      <c r="K119" s="20">
        <v>7</v>
      </c>
      <c r="L119" s="20">
        <v>3</v>
      </c>
      <c r="M119" s="20">
        <v>35</v>
      </c>
      <c r="N119" s="20">
        <v>16</v>
      </c>
    </row>
    <row r="120" spans="1:14" x14ac:dyDescent="0.2">
      <c r="A120" s="21" t="s">
        <v>126</v>
      </c>
      <c r="B120" s="30">
        <v>100</v>
      </c>
      <c r="C120" s="30">
        <v>77.531645999999995</v>
      </c>
      <c r="D120" s="30">
        <v>3.006329</v>
      </c>
      <c r="E120" s="30">
        <v>6.1708860000000003</v>
      </c>
      <c r="F120" s="30">
        <v>2.2151900000000002</v>
      </c>
      <c r="G120" s="30">
        <v>0.15822800000000001</v>
      </c>
      <c r="H120" s="30">
        <v>0</v>
      </c>
      <c r="I120" s="30">
        <v>1.1075950000000001</v>
      </c>
      <c r="J120" s="30">
        <v>0.15822800000000001</v>
      </c>
      <c r="K120" s="30">
        <v>1.1075950000000001</v>
      </c>
      <c r="L120" s="30">
        <v>0.47468399999999999</v>
      </c>
      <c r="M120" s="30">
        <v>5.5379750000000003</v>
      </c>
      <c r="N120" s="30">
        <v>2.5316459999999998</v>
      </c>
    </row>
    <row r="121" spans="1:14" x14ac:dyDescent="0.2">
      <c r="A121" s="19" t="s">
        <v>393</v>
      </c>
      <c r="B121" s="20">
        <v>85</v>
      </c>
      <c r="C121" s="20">
        <v>46</v>
      </c>
      <c r="D121" s="20">
        <v>10</v>
      </c>
      <c r="E121" s="20">
        <v>6</v>
      </c>
      <c r="F121" s="20">
        <v>4</v>
      </c>
      <c r="G121" s="20">
        <v>0</v>
      </c>
      <c r="H121" s="20">
        <v>1</v>
      </c>
      <c r="I121" s="20">
        <v>1</v>
      </c>
      <c r="J121" s="20">
        <v>1</v>
      </c>
      <c r="K121" s="20">
        <v>0</v>
      </c>
      <c r="L121" s="20">
        <v>2</v>
      </c>
      <c r="M121" s="20">
        <v>8</v>
      </c>
      <c r="N121" s="20">
        <v>6</v>
      </c>
    </row>
    <row r="122" spans="1:14" x14ac:dyDescent="0.2">
      <c r="A122" s="21" t="s">
        <v>126</v>
      </c>
      <c r="B122" s="30">
        <v>100</v>
      </c>
      <c r="C122" s="30">
        <v>54.117646999999998</v>
      </c>
      <c r="D122" s="30">
        <v>11.764706</v>
      </c>
      <c r="E122" s="30">
        <v>7.0588240000000004</v>
      </c>
      <c r="F122" s="30">
        <v>4.7058819999999999</v>
      </c>
      <c r="G122" s="30">
        <v>0</v>
      </c>
      <c r="H122" s="30">
        <v>1.176471</v>
      </c>
      <c r="I122" s="30">
        <v>1.176471</v>
      </c>
      <c r="J122" s="30">
        <v>1.176471</v>
      </c>
      <c r="K122" s="30">
        <v>0</v>
      </c>
      <c r="L122" s="30">
        <v>2.3529409999999999</v>
      </c>
      <c r="M122" s="30">
        <v>9.4117650000000008</v>
      </c>
      <c r="N122" s="30">
        <v>7.0588240000000004</v>
      </c>
    </row>
    <row r="123" spans="1:14" x14ac:dyDescent="0.2">
      <c r="A123" s="19" t="s">
        <v>135</v>
      </c>
      <c r="B123" s="20">
        <v>289</v>
      </c>
      <c r="C123" s="20">
        <v>200</v>
      </c>
      <c r="D123" s="20">
        <v>15</v>
      </c>
      <c r="E123" s="20">
        <v>15</v>
      </c>
      <c r="F123" s="20">
        <v>4</v>
      </c>
      <c r="G123" s="20">
        <v>0</v>
      </c>
      <c r="H123" s="20">
        <v>1</v>
      </c>
      <c r="I123" s="20">
        <v>1</v>
      </c>
      <c r="J123" s="20">
        <v>2</v>
      </c>
      <c r="K123" s="20">
        <v>3</v>
      </c>
      <c r="L123" s="20">
        <v>5</v>
      </c>
      <c r="M123" s="20">
        <v>31</v>
      </c>
      <c r="N123" s="20">
        <v>12</v>
      </c>
    </row>
    <row r="124" spans="1:14" x14ac:dyDescent="0.2">
      <c r="A124" s="21" t="s">
        <v>126</v>
      </c>
      <c r="B124" s="30">
        <v>100</v>
      </c>
      <c r="C124" s="30">
        <v>69.204151999999993</v>
      </c>
      <c r="D124" s="30">
        <v>5.1903110000000003</v>
      </c>
      <c r="E124" s="30">
        <v>5.1903110000000003</v>
      </c>
      <c r="F124" s="30">
        <v>1.384083</v>
      </c>
      <c r="G124" s="30">
        <v>0</v>
      </c>
      <c r="H124" s="30">
        <v>0.34602100000000002</v>
      </c>
      <c r="I124" s="30">
        <v>0.34602100000000002</v>
      </c>
      <c r="J124" s="30">
        <v>0.69204200000000005</v>
      </c>
      <c r="K124" s="30">
        <v>1.038062</v>
      </c>
      <c r="L124" s="30">
        <v>1.7301040000000001</v>
      </c>
      <c r="M124" s="30">
        <v>10.726644</v>
      </c>
      <c r="N124" s="30">
        <v>4.1522490000000003</v>
      </c>
    </row>
    <row r="125" spans="1:14" x14ac:dyDescent="0.2">
      <c r="A125" s="19" t="s">
        <v>868</v>
      </c>
      <c r="B125" s="20">
        <v>30</v>
      </c>
      <c r="C125" s="20">
        <v>19</v>
      </c>
      <c r="D125" s="20">
        <v>2</v>
      </c>
      <c r="E125" s="20">
        <v>1</v>
      </c>
      <c r="F125" s="20">
        <v>2</v>
      </c>
      <c r="G125" s="20">
        <v>0</v>
      </c>
      <c r="H125" s="20">
        <v>0</v>
      </c>
      <c r="I125" s="20">
        <v>0</v>
      </c>
      <c r="J125" s="20">
        <v>1</v>
      </c>
      <c r="K125" s="20">
        <v>1</v>
      </c>
      <c r="L125" s="20">
        <v>1</v>
      </c>
      <c r="M125" s="20">
        <v>2</v>
      </c>
      <c r="N125" s="20">
        <v>1</v>
      </c>
    </row>
    <row r="126" spans="1:14" x14ac:dyDescent="0.2">
      <c r="A126" s="21" t="s">
        <v>126</v>
      </c>
      <c r="B126" s="30">
        <v>100</v>
      </c>
      <c r="C126" s="30">
        <v>63.333333000000003</v>
      </c>
      <c r="D126" s="30">
        <v>6.6666670000000003</v>
      </c>
      <c r="E126" s="30">
        <v>3.3333330000000001</v>
      </c>
      <c r="F126" s="30">
        <v>6.6666670000000003</v>
      </c>
      <c r="G126" s="30">
        <v>0</v>
      </c>
      <c r="H126" s="30">
        <v>0</v>
      </c>
      <c r="I126" s="30">
        <v>0</v>
      </c>
      <c r="J126" s="30">
        <v>3.3333330000000001</v>
      </c>
      <c r="K126" s="30">
        <v>3.3333330000000001</v>
      </c>
      <c r="L126" s="30">
        <v>3.3333330000000001</v>
      </c>
      <c r="M126" s="30">
        <v>6.6666670000000003</v>
      </c>
      <c r="N126" s="30">
        <v>3.3333330000000001</v>
      </c>
    </row>
    <row r="127" spans="1:14" x14ac:dyDescent="0.2">
      <c r="A127" s="18" t="s">
        <v>869</v>
      </c>
      <c r="B127" s="18"/>
      <c r="C127" s="18"/>
      <c r="D127" s="18"/>
      <c r="E127" s="18"/>
      <c r="F127" s="18"/>
      <c r="G127" s="18"/>
      <c r="H127" s="18"/>
      <c r="I127" s="18"/>
      <c r="J127" s="18"/>
      <c r="K127" s="18"/>
      <c r="L127" s="18"/>
      <c r="M127" s="18"/>
      <c r="N127" s="18"/>
    </row>
    <row r="128" spans="1:14" x14ac:dyDescent="0.2">
      <c r="A128" s="19" t="s">
        <v>870</v>
      </c>
      <c r="B128" s="20">
        <v>366</v>
      </c>
      <c r="C128" s="20">
        <v>212</v>
      </c>
      <c r="D128" s="20">
        <v>29</v>
      </c>
      <c r="E128" s="20">
        <v>17</v>
      </c>
      <c r="F128" s="20">
        <v>12</v>
      </c>
      <c r="G128" s="20">
        <v>0</v>
      </c>
      <c r="H128" s="20">
        <v>1</v>
      </c>
      <c r="I128" s="20">
        <v>4</v>
      </c>
      <c r="J128" s="20">
        <v>7</v>
      </c>
      <c r="K128" s="20">
        <v>6</v>
      </c>
      <c r="L128" s="20">
        <v>8</v>
      </c>
      <c r="M128" s="20">
        <v>45</v>
      </c>
      <c r="N128" s="20">
        <v>25</v>
      </c>
    </row>
    <row r="129" spans="1:14" x14ac:dyDescent="0.2">
      <c r="A129" s="21" t="s">
        <v>126</v>
      </c>
      <c r="B129" s="30">
        <v>100</v>
      </c>
      <c r="C129" s="30">
        <v>57.923496999999998</v>
      </c>
      <c r="D129" s="30">
        <v>7.9234970000000002</v>
      </c>
      <c r="E129" s="30">
        <v>4.6448090000000004</v>
      </c>
      <c r="F129" s="30">
        <v>3.278689</v>
      </c>
      <c r="G129" s="30">
        <v>0</v>
      </c>
      <c r="H129" s="30">
        <v>0.27322400000000002</v>
      </c>
      <c r="I129" s="30">
        <v>1.0928960000000001</v>
      </c>
      <c r="J129" s="30">
        <v>1.912568</v>
      </c>
      <c r="K129" s="30">
        <v>1.6393439999999999</v>
      </c>
      <c r="L129" s="30">
        <v>2.1857920000000002</v>
      </c>
      <c r="M129" s="30">
        <v>12.295082000000001</v>
      </c>
      <c r="N129" s="30">
        <v>6.8306009999999997</v>
      </c>
    </row>
    <row r="130" spans="1:14" x14ac:dyDescent="0.2">
      <c r="A130" s="19" t="s">
        <v>871</v>
      </c>
      <c r="B130" s="20">
        <v>1212</v>
      </c>
      <c r="C130" s="20">
        <v>915</v>
      </c>
      <c r="D130" s="20">
        <v>34</v>
      </c>
      <c r="E130" s="20">
        <v>75</v>
      </c>
      <c r="F130" s="20">
        <v>23</v>
      </c>
      <c r="G130" s="20">
        <v>3</v>
      </c>
      <c r="H130" s="20">
        <v>4</v>
      </c>
      <c r="I130" s="20">
        <v>14</v>
      </c>
      <c r="J130" s="20">
        <v>4</v>
      </c>
      <c r="K130" s="20">
        <v>16</v>
      </c>
      <c r="L130" s="20">
        <v>27</v>
      </c>
      <c r="M130" s="20">
        <v>67</v>
      </c>
      <c r="N130" s="20">
        <v>30</v>
      </c>
    </row>
    <row r="131" spans="1:14" x14ac:dyDescent="0.2">
      <c r="A131" s="21" t="s">
        <v>126</v>
      </c>
      <c r="B131" s="30">
        <v>100</v>
      </c>
      <c r="C131" s="30">
        <v>75.495050000000006</v>
      </c>
      <c r="D131" s="30">
        <v>2.8052809999999999</v>
      </c>
      <c r="E131" s="30">
        <v>6.1881190000000004</v>
      </c>
      <c r="F131" s="30">
        <v>1.8976900000000001</v>
      </c>
      <c r="G131" s="30">
        <v>0.247525</v>
      </c>
      <c r="H131" s="30">
        <v>0.33003300000000002</v>
      </c>
      <c r="I131" s="30">
        <v>1.155116</v>
      </c>
      <c r="J131" s="30">
        <v>0.33003300000000002</v>
      </c>
      <c r="K131" s="30">
        <v>1.3201320000000001</v>
      </c>
      <c r="L131" s="30">
        <v>2.2277230000000001</v>
      </c>
      <c r="M131" s="30">
        <v>5.5280529999999999</v>
      </c>
      <c r="N131" s="30">
        <v>2.4752480000000001</v>
      </c>
    </row>
    <row r="132" spans="1:14" x14ac:dyDescent="0.2">
      <c r="A132" s="19" t="s">
        <v>137</v>
      </c>
      <c r="B132" s="20">
        <v>112</v>
      </c>
      <c r="C132" s="20">
        <v>69</v>
      </c>
      <c r="D132" s="20">
        <v>7</v>
      </c>
      <c r="E132" s="20">
        <v>9</v>
      </c>
      <c r="F132" s="20">
        <v>9</v>
      </c>
      <c r="G132" s="20">
        <v>2</v>
      </c>
      <c r="H132" s="20">
        <v>0</v>
      </c>
      <c r="I132" s="20">
        <v>1</v>
      </c>
      <c r="J132" s="20">
        <v>0</v>
      </c>
      <c r="K132" s="20">
        <v>1</v>
      </c>
      <c r="L132" s="20">
        <v>4</v>
      </c>
      <c r="M132" s="20">
        <v>8</v>
      </c>
      <c r="N132" s="20">
        <v>2</v>
      </c>
    </row>
    <row r="133" spans="1:14" x14ac:dyDescent="0.2">
      <c r="A133" s="21" t="s">
        <v>126</v>
      </c>
      <c r="B133" s="30">
        <v>100</v>
      </c>
      <c r="C133" s="30">
        <v>61.607143000000001</v>
      </c>
      <c r="D133" s="30">
        <v>6.25</v>
      </c>
      <c r="E133" s="30">
        <v>8.0357140000000005</v>
      </c>
      <c r="F133" s="30">
        <v>8.0357140000000005</v>
      </c>
      <c r="G133" s="30">
        <v>1.785714</v>
      </c>
      <c r="H133" s="30">
        <v>0</v>
      </c>
      <c r="I133" s="30">
        <v>0.89285700000000001</v>
      </c>
      <c r="J133" s="30">
        <v>0</v>
      </c>
      <c r="K133" s="30">
        <v>0.89285700000000001</v>
      </c>
      <c r="L133" s="30">
        <v>3.5714290000000002</v>
      </c>
      <c r="M133" s="30">
        <v>7.1428570000000002</v>
      </c>
      <c r="N133" s="30">
        <v>1.785714</v>
      </c>
    </row>
    <row r="134" spans="1:14" x14ac:dyDescent="0.2">
      <c r="A134" s="19" t="s">
        <v>138</v>
      </c>
      <c r="B134" s="20">
        <v>673</v>
      </c>
      <c r="C134" s="20">
        <v>510</v>
      </c>
      <c r="D134" s="20">
        <v>24</v>
      </c>
      <c r="E134" s="20">
        <v>27</v>
      </c>
      <c r="F134" s="20">
        <v>12</v>
      </c>
      <c r="G134" s="20">
        <v>2</v>
      </c>
      <c r="H134" s="20">
        <v>2</v>
      </c>
      <c r="I134" s="20">
        <v>4</v>
      </c>
      <c r="J134" s="20">
        <v>3</v>
      </c>
      <c r="K134" s="20">
        <v>7</v>
      </c>
      <c r="L134" s="20">
        <v>15</v>
      </c>
      <c r="M134" s="20">
        <v>49</v>
      </c>
      <c r="N134" s="20">
        <v>18</v>
      </c>
    </row>
    <row r="135" spans="1:14" x14ac:dyDescent="0.2">
      <c r="A135" s="21" t="s">
        <v>126</v>
      </c>
      <c r="B135" s="30">
        <v>100</v>
      </c>
      <c r="C135" s="30">
        <v>75.780089000000004</v>
      </c>
      <c r="D135" s="30">
        <v>3.566122</v>
      </c>
      <c r="E135" s="30">
        <v>4.0118869999999998</v>
      </c>
      <c r="F135" s="30">
        <v>1.783061</v>
      </c>
      <c r="G135" s="30">
        <v>0.29717700000000002</v>
      </c>
      <c r="H135" s="30">
        <v>0.29717700000000002</v>
      </c>
      <c r="I135" s="30">
        <v>0.59435400000000005</v>
      </c>
      <c r="J135" s="30">
        <v>0.44576500000000002</v>
      </c>
      <c r="K135" s="30">
        <v>1.040119</v>
      </c>
      <c r="L135" s="30">
        <v>2.2288260000000002</v>
      </c>
      <c r="M135" s="30">
        <v>7.2808320000000002</v>
      </c>
      <c r="N135" s="30">
        <v>2.6745909999999999</v>
      </c>
    </row>
    <row r="136" spans="1:14" x14ac:dyDescent="0.2">
      <c r="A136" s="19" t="s">
        <v>872</v>
      </c>
      <c r="B136" s="20">
        <v>75</v>
      </c>
      <c r="C136" s="20">
        <v>52</v>
      </c>
      <c r="D136" s="20">
        <v>3</v>
      </c>
      <c r="E136" s="20">
        <v>4</v>
      </c>
      <c r="F136" s="20">
        <v>5</v>
      </c>
      <c r="G136" s="20">
        <v>0</v>
      </c>
      <c r="H136" s="20">
        <v>0</v>
      </c>
      <c r="I136" s="20">
        <v>1</v>
      </c>
      <c r="J136" s="20">
        <v>0</v>
      </c>
      <c r="K136" s="20">
        <v>1</v>
      </c>
      <c r="L136" s="20">
        <v>1</v>
      </c>
      <c r="M136" s="20">
        <v>8</v>
      </c>
      <c r="N136" s="20">
        <v>0</v>
      </c>
    </row>
    <row r="137" spans="1:14" x14ac:dyDescent="0.2">
      <c r="A137" s="21" t="s">
        <v>126</v>
      </c>
      <c r="B137" s="30">
        <v>100</v>
      </c>
      <c r="C137" s="30">
        <v>69.333332999999996</v>
      </c>
      <c r="D137" s="30">
        <v>4</v>
      </c>
      <c r="E137" s="30">
        <v>5.3333329999999997</v>
      </c>
      <c r="F137" s="30">
        <v>6.6666670000000003</v>
      </c>
      <c r="G137" s="30">
        <v>0</v>
      </c>
      <c r="H137" s="30">
        <v>0</v>
      </c>
      <c r="I137" s="30">
        <v>1.3333330000000001</v>
      </c>
      <c r="J137" s="30">
        <v>0</v>
      </c>
      <c r="K137" s="30">
        <v>1.3333330000000001</v>
      </c>
      <c r="L137" s="30">
        <v>1.3333330000000001</v>
      </c>
      <c r="M137" s="30">
        <v>10.666667</v>
      </c>
      <c r="N137" s="30">
        <v>0</v>
      </c>
    </row>
    <row r="138" spans="1:14" x14ac:dyDescent="0.2">
      <c r="A138" s="19" t="s">
        <v>873</v>
      </c>
      <c r="B138" s="20">
        <v>178</v>
      </c>
      <c r="C138" s="20">
        <v>128</v>
      </c>
      <c r="D138" s="20">
        <v>7</v>
      </c>
      <c r="E138" s="20">
        <v>9</v>
      </c>
      <c r="F138" s="20">
        <v>6</v>
      </c>
      <c r="G138" s="20">
        <v>1</v>
      </c>
      <c r="H138" s="20">
        <v>1</v>
      </c>
      <c r="I138" s="20">
        <v>1</v>
      </c>
      <c r="J138" s="20">
        <v>2</v>
      </c>
      <c r="K138" s="20">
        <v>1</v>
      </c>
      <c r="L138" s="20">
        <v>1</v>
      </c>
      <c r="M138" s="20">
        <v>14</v>
      </c>
      <c r="N138" s="20">
        <v>7</v>
      </c>
    </row>
    <row r="139" spans="1:14" x14ac:dyDescent="0.2">
      <c r="A139" s="21" t="s">
        <v>126</v>
      </c>
      <c r="B139" s="30">
        <v>100</v>
      </c>
      <c r="C139" s="30">
        <v>71.910111999999998</v>
      </c>
      <c r="D139" s="30">
        <v>3.9325839999999999</v>
      </c>
      <c r="E139" s="30">
        <v>5.0561800000000003</v>
      </c>
      <c r="F139" s="30">
        <v>3.370787</v>
      </c>
      <c r="G139" s="30">
        <v>0.56179800000000002</v>
      </c>
      <c r="H139" s="30">
        <v>0.56179800000000002</v>
      </c>
      <c r="I139" s="30">
        <v>0.56179800000000002</v>
      </c>
      <c r="J139" s="30">
        <v>1.123596</v>
      </c>
      <c r="K139" s="30">
        <v>0.56179800000000002</v>
      </c>
      <c r="L139" s="30">
        <v>0.56179800000000002</v>
      </c>
      <c r="M139" s="30">
        <v>7.8651689999999999</v>
      </c>
      <c r="N139" s="30">
        <v>3.9325839999999999</v>
      </c>
    </row>
    <row r="140" spans="1:14" x14ac:dyDescent="0.2">
      <c r="A140" s="19" t="s">
        <v>1441</v>
      </c>
      <c r="B140" s="20">
        <v>1644</v>
      </c>
      <c r="C140" s="20">
        <v>1224</v>
      </c>
      <c r="D140" s="20">
        <v>58</v>
      </c>
      <c r="E140" s="20">
        <v>95</v>
      </c>
      <c r="F140" s="20">
        <v>37</v>
      </c>
      <c r="G140" s="20">
        <v>4</v>
      </c>
      <c r="H140" s="20">
        <v>5</v>
      </c>
      <c r="I140" s="20">
        <v>14</v>
      </c>
      <c r="J140" s="20">
        <v>5</v>
      </c>
      <c r="K140" s="20">
        <v>20</v>
      </c>
      <c r="L140" s="20">
        <v>36</v>
      </c>
      <c r="M140" s="20">
        <v>105</v>
      </c>
      <c r="N140" s="20">
        <v>41</v>
      </c>
    </row>
    <row r="141" spans="1:14" x14ac:dyDescent="0.2">
      <c r="A141" s="21" t="s">
        <v>126</v>
      </c>
      <c r="B141" s="30">
        <v>100</v>
      </c>
      <c r="C141" s="30">
        <v>74.452555000000004</v>
      </c>
      <c r="D141" s="30">
        <v>3.527981</v>
      </c>
      <c r="E141" s="30">
        <v>5.7785890000000002</v>
      </c>
      <c r="F141" s="30">
        <v>2.2506080000000002</v>
      </c>
      <c r="G141" s="30">
        <v>0.243309</v>
      </c>
      <c r="H141" s="30">
        <v>0.30413600000000002</v>
      </c>
      <c r="I141" s="30">
        <v>0.85158199999999995</v>
      </c>
      <c r="J141" s="30">
        <v>0.30413600000000002</v>
      </c>
      <c r="K141" s="30">
        <v>1.216545</v>
      </c>
      <c r="L141" s="30">
        <v>2.189781</v>
      </c>
      <c r="M141" s="30">
        <v>6.3868609999999997</v>
      </c>
      <c r="N141" s="30">
        <v>2.4939170000000002</v>
      </c>
    </row>
    <row r="142" spans="1:14" x14ac:dyDescent="0.2">
      <c r="A142" s="18" t="s">
        <v>874</v>
      </c>
      <c r="B142" s="18"/>
      <c r="C142" s="18"/>
      <c r="D142" s="18"/>
      <c r="E142" s="18"/>
      <c r="F142" s="18"/>
      <c r="G142" s="18"/>
      <c r="H142" s="18"/>
      <c r="I142" s="18"/>
      <c r="J142" s="18"/>
      <c r="K142" s="18"/>
      <c r="L142" s="18"/>
      <c r="M142" s="18"/>
      <c r="N142" s="18"/>
    </row>
    <row r="143" spans="1:14" x14ac:dyDescent="0.2">
      <c r="A143" s="21" t="s">
        <v>875</v>
      </c>
      <c r="B143" s="34">
        <v>366</v>
      </c>
      <c r="C143" s="34">
        <v>212</v>
      </c>
      <c r="D143" s="34">
        <v>29</v>
      </c>
      <c r="E143" s="34">
        <v>17</v>
      </c>
      <c r="F143" s="34">
        <v>12</v>
      </c>
      <c r="G143" s="34">
        <v>0</v>
      </c>
      <c r="H143" s="34">
        <v>1</v>
      </c>
      <c r="I143" s="34">
        <v>4</v>
      </c>
      <c r="J143" s="34">
        <v>7</v>
      </c>
      <c r="K143" s="34">
        <v>6</v>
      </c>
      <c r="L143" s="34">
        <v>8</v>
      </c>
      <c r="M143" s="34">
        <v>45</v>
      </c>
      <c r="N143" s="34">
        <v>25</v>
      </c>
    </row>
    <row r="144" spans="1:14" x14ac:dyDescent="0.2">
      <c r="A144" s="21" t="s">
        <v>126</v>
      </c>
      <c r="B144" s="30">
        <v>100</v>
      </c>
      <c r="C144" s="30">
        <v>57.923496999999998</v>
      </c>
      <c r="D144" s="30">
        <v>7.9234970000000002</v>
      </c>
      <c r="E144" s="30">
        <v>4.6448090000000004</v>
      </c>
      <c r="F144" s="30">
        <v>3.278689</v>
      </c>
      <c r="G144" s="30">
        <v>0</v>
      </c>
      <c r="H144" s="30">
        <v>0.27322400000000002</v>
      </c>
      <c r="I144" s="30">
        <v>1.0928960000000001</v>
      </c>
      <c r="J144" s="30">
        <v>1.912568</v>
      </c>
      <c r="K144" s="30">
        <v>1.6393439999999999</v>
      </c>
      <c r="L144" s="30">
        <v>2.1857920000000002</v>
      </c>
      <c r="M144" s="30">
        <v>12.295082000000001</v>
      </c>
      <c r="N144" s="30">
        <v>6.8306009999999997</v>
      </c>
    </row>
    <row r="145" spans="1:14" x14ac:dyDescent="0.2">
      <c r="A145" s="21" t="s">
        <v>876</v>
      </c>
      <c r="B145" s="34">
        <v>954</v>
      </c>
      <c r="C145" s="34">
        <v>703</v>
      </c>
      <c r="D145" s="34">
        <v>38</v>
      </c>
      <c r="E145" s="34">
        <v>68</v>
      </c>
      <c r="F145" s="34">
        <v>18</v>
      </c>
      <c r="G145" s="34">
        <v>1</v>
      </c>
      <c r="H145" s="34">
        <v>3</v>
      </c>
      <c r="I145" s="34">
        <v>9</v>
      </c>
      <c r="J145" s="34">
        <v>3</v>
      </c>
      <c r="K145" s="34">
        <v>13</v>
      </c>
      <c r="L145" s="34">
        <v>20</v>
      </c>
      <c r="M145" s="34">
        <v>55</v>
      </c>
      <c r="N145" s="34">
        <v>23</v>
      </c>
    </row>
    <row r="146" spans="1:14" x14ac:dyDescent="0.2">
      <c r="A146" s="21" t="s">
        <v>126</v>
      </c>
      <c r="B146" s="30">
        <v>100</v>
      </c>
      <c r="C146" s="30">
        <v>73.689727000000005</v>
      </c>
      <c r="D146" s="30">
        <v>3.9832290000000001</v>
      </c>
      <c r="E146" s="30">
        <v>7.1278829999999997</v>
      </c>
      <c r="F146" s="30">
        <v>1.886792</v>
      </c>
      <c r="G146" s="30">
        <v>0.104822</v>
      </c>
      <c r="H146" s="30">
        <v>0.31446499999999999</v>
      </c>
      <c r="I146" s="30">
        <v>0.94339600000000001</v>
      </c>
      <c r="J146" s="30">
        <v>0.31446499999999999</v>
      </c>
      <c r="K146" s="30">
        <v>1.3626830000000001</v>
      </c>
      <c r="L146" s="30">
        <v>2.0964360000000002</v>
      </c>
      <c r="M146" s="30">
        <v>5.765199</v>
      </c>
      <c r="N146" s="30">
        <v>2.410901</v>
      </c>
    </row>
    <row r="147" spans="1:14" x14ac:dyDescent="0.2">
      <c r="A147" s="19" t="s">
        <v>877</v>
      </c>
      <c r="B147" s="20">
        <v>345</v>
      </c>
      <c r="C147" s="20">
        <v>264</v>
      </c>
      <c r="D147" s="20">
        <v>11</v>
      </c>
      <c r="E147" s="20">
        <v>14</v>
      </c>
      <c r="F147" s="20">
        <v>9</v>
      </c>
      <c r="G147" s="20">
        <v>1</v>
      </c>
      <c r="H147" s="20">
        <v>1</v>
      </c>
      <c r="I147" s="20">
        <v>2</v>
      </c>
      <c r="J147" s="20">
        <v>2</v>
      </c>
      <c r="K147" s="20">
        <v>3</v>
      </c>
      <c r="L147" s="20">
        <v>7</v>
      </c>
      <c r="M147" s="20">
        <v>23</v>
      </c>
      <c r="N147" s="20">
        <v>8</v>
      </c>
    </row>
    <row r="148" spans="1:14" x14ac:dyDescent="0.2">
      <c r="A148" s="21" t="s">
        <v>126</v>
      </c>
      <c r="B148" s="30">
        <v>100</v>
      </c>
      <c r="C148" s="30">
        <v>76.521738999999997</v>
      </c>
      <c r="D148" s="30">
        <v>3.1884060000000001</v>
      </c>
      <c r="E148" s="30">
        <v>4.0579710000000002</v>
      </c>
      <c r="F148" s="30">
        <v>2.6086960000000001</v>
      </c>
      <c r="G148" s="30">
        <v>0.28985499999999997</v>
      </c>
      <c r="H148" s="30">
        <v>0.28985499999999997</v>
      </c>
      <c r="I148" s="30">
        <v>0.57970999999999995</v>
      </c>
      <c r="J148" s="30">
        <v>0.57970999999999995</v>
      </c>
      <c r="K148" s="30">
        <v>0.86956500000000003</v>
      </c>
      <c r="L148" s="30">
        <v>2.0289860000000002</v>
      </c>
      <c r="M148" s="30">
        <v>6.6666670000000003</v>
      </c>
      <c r="N148" s="30">
        <v>2.3188409999999999</v>
      </c>
    </row>
    <row r="149" spans="1:14" x14ac:dyDescent="0.2">
      <c r="A149" s="19" t="s">
        <v>878</v>
      </c>
      <c r="B149" s="20">
        <v>141</v>
      </c>
      <c r="C149" s="20">
        <v>105</v>
      </c>
      <c r="D149" s="20">
        <v>4</v>
      </c>
      <c r="E149" s="20">
        <v>4</v>
      </c>
      <c r="F149" s="20">
        <v>4</v>
      </c>
      <c r="G149" s="20">
        <v>2</v>
      </c>
      <c r="H149" s="20">
        <v>1</v>
      </c>
      <c r="I149" s="20">
        <v>0</v>
      </c>
      <c r="J149" s="20">
        <v>0</v>
      </c>
      <c r="K149" s="20">
        <v>3</v>
      </c>
      <c r="L149" s="20">
        <v>4</v>
      </c>
      <c r="M149" s="20">
        <v>13</v>
      </c>
      <c r="N149" s="20">
        <v>1</v>
      </c>
    </row>
    <row r="150" spans="1:14" x14ac:dyDescent="0.2">
      <c r="A150" s="21" t="s">
        <v>126</v>
      </c>
      <c r="B150" s="30">
        <v>100</v>
      </c>
      <c r="C150" s="30">
        <v>74.468085000000002</v>
      </c>
      <c r="D150" s="30">
        <v>2.8368790000000002</v>
      </c>
      <c r="E150" s="30">
        <v>2.8368790000000002</v>
      </c>
      <c r="F150" s="30">
        <v>2.8368790000000002</v>
      </c>
      <c r="G150" s="30">
        <v>1.4184399999999999</v>
      </c>
      <c r="H150" s="30">
        <v>0.70921999999999996</v>
      </c>
      <c r="I150" s="30">
        <v>0</v>
      </c>
      <c r="J150" s="30">
        <v>0</v>
      </c>
      <c r="K150" s="30">
        <v>2.1276600000000001</v>
      </c>
      <c r="L150" s="30">
        <v>2.8368790000000002</v>
      </c>
      <c r="M150" s="30">
        <v>9.2198580000000003</v>
      </c>
      <c r="N150" s="30">
        <v>0.70921999999999996</v>
      </c>
    </row>
    <row r="151" spans="1:14" x14ac:dyDescent="0.2">
      <c r="A151" s="19" t="s">
        <v>879</v>
      </c>
      <c r="B151" s="20">
        <v>56</v>
      </c>
      <c r="C151" s="20">
        <v>42</v>
      </c>
      <c r="D151" s="20">
        <v>3</v>
      </c>
      <c r="E151" s="20">
        <v>3</v>
      </c>
      <c r="F151" s="20">
        <v>1</v>
      </c>
      <c r="G151" s="20">
        <v>0</v>
      </c>
      <c r="H151" s="20">
        <v>0</v>
      </c>
      <c r="I151" s="20">
        <v>1</v>
      </c>
      <c r="J151" s="20">
        <v>0</v>
      </c>
      <c r="K151" s="20">
        <v>0</v>
      </c>
      <c r="L151" s="20">
        <v>2</v>
      </c>
      <c r="M151" s="20">
        <v>3</v>
      </c>
      <c r="N151" s="20">
        <v>1</v>
      </c>
    </row>
    <row r="152" spans="1:14" x14ac:dyDescent="0.2">
      <c r="A152" s="21" t="s">
        <v>126</v>
      </c>
      <c r="B152" s="30">
        <v>100</v>
      </c>
      <c r="C152" s="30">
        <v>75</v>
      </c>
      <c r="D152" s="30">
        <v>5.3571429999999998</v>
      </c>
      <c r="E152" s="30">
        <v>5.3571429999999998</v>
      </c>
      <c r="F152" s="30">
        <v>1.785714</v>
      </c>
      <c r="G152" s="30">
        <v>0</v>
      </c>
      <c r="H152" s="30">
        <v>0</v>
      </c>
      <c r="I152" s="30">
        <v>1.785714</v>
      </c>
      <c r="J152" s="30">
        <v>0</v>
      </c>
      <c r="K152" s="30">
        <v>0</v>
      </c>
      <c r="L152" s="30">
        <v>3.5714290000000002</v>
      </c>
      <c r="M152" s="30">
        <v>5.3571429999999998</v>
      </c>
      <c r="N152" s="30">
        <v>1.785714</v>
      </c>
    </row>
    <row r="153" spans="1:14" x14ac:dyDescent="0.2">
      <c r="A153" s="19" t="s">
        <v>880</v>
      </c>
      <c r="B153" s="20">
        <v>48</v>
      </c>
      <c r="C153" s="20">
        <v>34</v>
      </c>
      <c r="D153" s="20">
        <v>1</v>
      </c>
      <c r="E153" s="20">
        <v>3</v>
      </c>
      <c r="F153" s="20">
        <v>4</v>
      </c>
      <c r="G153" s="20">
        <v>0</v>
      </c>
      <c r="H153" s="20">
        <v>0</v>
      </c>
      <c r="I153" s="20">
        <v>1</v>
      </c>
      <c r="J153" s="20">
        <v>0</v>
      </c>
      <c r="K153" s="20">
        <v>0</v>
      </c>
      <c r="L153" s="20">
        <v>0</v>
      </c>
      <c r="M153" s="20">
        <v>4</v>
      </c>
      <c r="N153" s="20">
        <v>1</v>
      </c>
    </row>
    <row r="154" spans="1:14" x14ac:dyDescent="0.2">
      <c r="A154" s="21" t="s">
        <v>126</v>
      </c>
      <c r="B154" s="30">
        <v>100</v>
      </c>
      <c r="C154" s="30">
        <v>70.833332999999996</v>
      </c>
      <c r="D154" s="30">
        <v>2.0833330000000001</v>
      </c>
      <c r="E154" s="30">
        <v>6.25</v>
      </c>
      <c r="F154" s="30">
        <v>8.3333329999999997</v>
      </c>
      <c r="G154" s="30">
        <v>0</v>
      </c>
      <c r="H154" s="30">
        <v>0</v>
      </c>
      <c r="I154" s="30">
        <v>2.0833330000000001</v>
      </c>
      <c r="J154" s="30">
        <v>0</v>
      </c>
      <c r="K154" s="30">
        <v>0</v>
      </c>
      <c r="L154" s="30">
        <v>0</v>
      </c>
      <c r="M154" s="30">
        <v>8.3333329999999997</v>
      </c>
      <c r="N154" s="30">
        <v>2.0833330000000001</v>
      </c>
    </row>
    <row r="155" spans="1:14" x14ac:dyDescent="0.2">
      <c r="A155" s="19" t="s">
        <v>881</v>
      </c>
      <c r="B155" s="20">
        <v>20</v>
      </c>
      <c r="C155" s="20">
        <v>16</v>
      </c>
      <c r="D155" s="20">
        <v>1</v>
      </c>
      <c r="E155" s="20">
        <v>0</v>
      </c>
      <c r="F155" s="20">
        <v>0</v>
      </c>
      <c r="G155" s="20">
        <v>0</v>
      </c>
      <c r="H155" s="20">
        <v>0</v>
      </c>
      <c r="I155" s="20">
        <v>1</v>
      </c>
      <c r="J155" s="20">
        <v>0</v>
      </c>
      <c r="K155" s="20">
        <v>0</v>
      </c>
      <c r="L155" s="20">
        <v>0</v>
      </c>
      <c r="M155" s="20">
        <v>0</v>
      </c>
      <c r="N155" s="20">
        <v>2</v>
      </c>
    </row>
    <row r="156" spans="1:14" x14ac:dyDescent="0.2">
      <c r="A156" s="21" t="s">
        <v>126</v>
      </c>
      <c r="B156" s="30">
        <v>100</v>
      </c>
      <c r="C156" s="30">
        <v>80</v>
      </c>
      <c r="D156" s="30">
        <v>5</v>
      </c>
      <c r="E156" s="30">
        <v>0</v>
      </c>
      <c r="F156" s="30">
        <v>0</v>
      </c>
      <c r="G156" s="30">
        <v>0</v>
      </c>
      <c r="H156" s="30">
        <v>0</v>
      </c>
      <c r="I156" s="30">
        <v>5</v>
      </c>
      <c r="J156" s="30">
        <v>0</v>
      </c>
      <c r="K156" s="30">
        <v>0</v>
      </c>
      <c r="L156" s="30">
        <v>0</v>
      </c>
      <c r="M156" s="30">
        <v>0</v>
      </c>
      <c r="N156" s="30">
        <v>10</v>
      </c>
    </row>
    <row r="157" spans="1:14" x14ac:dyDescent="0.2">
      <c r="A157" s="19" t="s">
        <v>882</v>
      </c>
      <c r="B157" s="20">
        <v>4</v>
      </c>
      <c r="C157" s="20">
        <v>2</v>
      </c>
      <c r="D157" s="20">
        <v>0</v>
      </c>
      <c r="E157" s="20">
        <v>0</v>
      </c>
      <c r="F157" s="20">
        <v>0</v>
      </c>
      <c r="G157" s="20">
        <v>0</v>
      </c>
      <c r="H157" s="20">
        <v>0</v>
      </c>
      <c r="I157" s="20">
        <v>0</v>
      </c>
      <c r="J157" s="20">
        <v>0</v>
      </c>
      <c r="K157" s="20">
        <v>0</v>
      </c>
      <c r="L157" s="20">
        <v>1</v>
      </c>
      <c r="M157" s="20">
        <v>1</v>
      </c>
      <c r="N157" s="20">
        <v>0</v>
      </c>
    </row>
    <row r="158" spans="1:14" x14ac:dyDescent="0.2">
      <c r="A158" s="21" t="s">
        <v>126</v>
      </c>
      <c r="B158" s="30">
        <v>100</v>
      </c>
      <c r="C158" s="30">
        <v>50</v>
      </c>
      <c r="D158" s="30">
        <v>0</v>
      </c>
      <c r="E158" s="30">
        <v>0</v>
      </c>
      <c r="F158" s="30">
        <v>0</v>
      </c>
      <c r="G158" s="30">
        <v>0</v>
      </c>
      <c r="H158" s="30">
        <v>0</v>
      </c>
      <c r="I158" s="30">
        <v>0</v>
      </c>
      <c r="J158" s="30">
        <v>0</v>
      </c>
      <c r="K158" s="30">
        <v>0</v>
      </c>
      <c r="L158" s="30">
        <v>25</v>
      </c>
      <c r="M158" s="30">
        <v>25</v>
      </c>
      <c r="N158" s="30">
        <v>0</v>
      </c>
    </row>
    <row r="159" spans="1:14" x14ac:dyDescent="0.2">
      <c r="A159" s="19" t="s">
        <v>883</v>
      </c>
      <c r="B159" s="20">
        <v>2</v>
      </c>
      <c r="C159" s="20">
        <v>2</v>
      </c>
      <c r="D159" s="20">
        <v>0</v>
      </c>
      <c r="E159" s="20">
        <v>0</v>
      </c>
      <c r="F159" s="20">
        <v>0</v>
      </c>
      <c r="G159" s="20">
        <v>0</v>
      </c>
      <c r="H159" s="20">
        <v>0</v>
      </c>
      <c r="I159" s="20">
        <v>0</v>
      </c>
      <c r="J159" s="20">
        <v>0</v>
      </c>
      <c r="K159" s="20">
        <v>0</v>
      </c>
      <c r="L159" s="20">
        <v>0</v>
      </c>
      <c r="M159" s="20">
        <v>0</v>
      </c>
      <c r="N159" s="20">
        <v>0</v>
      </c>
    </row>
    <row r="160" spans="1:14" x14ac:dyDescent="0.2">
      <c r="A160" s="21" t="s">
        <v>126</v>
      </c>
      <c r="B160" s="30">
        <v>100</v>
      </c>
      <c r="C160" s="30">
        <v>100</v>
      </c>
      <c r="D160" s="30">
        <v>0</v>
      </c>
      <c r="E160" s="30">
        <v>0</v>
      </c>
      <c r="F160" s="30">
        <v>0</v>
      </c>
      <c r="G160" s="30">
        <v>0</v>
      </c>
      <c r="H160" s="30">
        <v>0</v>
      </c>
      <c r="I160" s="30">
        <v>0</v>
      </c>
      <c r="J160" s="30">
        <v>0</v>
      </c>
      <c r="K160" s="30">
        <v>0</v>
      </c>
      <c r="L160" s="30">
        <v>0</v>
      </c>
      <c r="M160" s="30">
        <v>0</v>
      </c>
      <c r="N160" s="30">
        <v>0</v>
      </c>
    </row>
    <row r="161" spans="1:14" x14ac:dyDescent="0.2">
      <c r="A161" s="19" t="s">
        <v>884</v>
      </c>
      <c r="B161" s="20">
        <v>2</v>
      </c>
      <c r="C161" s="20">
        <v>2</v>
      </c>
      <c r="D161" s="20">
        <v>0</v>
      </c>
      <c r="E161" s="20">
        <v>0</v>
      </c>
      <c r="F161" s="20">
        <v>0</v>
      </c>
      <c r="G161" s="20">
        <v>0</v>
      </c>
      <c r="H161" s="20">
        <v>0</v>
      </c>
      <c r="I161" s="20">
        <v>0</v>
      </c>
      <c r="J161" s="20">
        <v>0</v>
      </c>
      <c r="K161" s="20">
        <v>0</v>
      </c>
      <c r="L161" s="20">
        <v>0</v>
      </c>
      <c r="M161" s="20">
        <v>0</v>
      </c>
      <c r="N161" s="20">
        <v>0</v>
      </c>
    </row>
    <row r="162" spans="1:14" x14ac:dyDescent="0.2">
      <c r="A162" s="21" t="s">
        <v>126</v>
      </c>
      <c r="B162" s="30">
        <v>100</v>
      </c>
      <c r="C162" s="30">
        <v>100</v>
      </c>
      <c r="D162" s="30">
        <v>0</v>
      </c>
      <c r="E162" s="30">
        <v>0</v>
      </c>
      <c r="F162" s="30">
        <v>0</v>
      </c>
      <c r="G162" s="30">
        <v>0</v>
      </c>
      <c r="H162" s="30">
        <v>0</v>
      </c>
      <c r="I162" s="30">
        <v>0</v>
      </c>
      <c r="J162" s="30">
        <v>0</v>
      </c>
      <c r="K162" s="30">
        <v>0</v>
      </c>
      <c r="L162" s="30">
        <v>0</v>
      </c>
      <c r="M162" s="30">
        <v>0</v>
      </c>
      <c r="N162" s="30">
        <v>0</v>
      </c>
    </row>
    <row r="163" spans="1:14" x14ac:dyDescent="0.2">
      <c r="A163" s="19" t="s">
        <v>873</v>
      </c>
      <c r="B163" s="20">
        <v>250</v>
      </c>
      <c r="C163" s="20">
        <v>182</v>
      </c>
      <c r="D163" s="20">
        <v>7</v>
      </c>
      <c r="E163" s="20">
        <v>12</v>
      </c>
      <c r="F163" s="20">
        <v>7</v>
      </c>
      <c r="G163" s="20">
        <v>1</v>
      </c>
      <c r="H163" s="20">
        <v>1</v>
      </c>
      <c r="I163" s="20">
        <v>1</v>
      </c>
      <c r="J163" s="20">
        <v>2</v>
      </c>
      <c r="K163" s="20">
        <v>2</v>
      </c>
      <c r="L163" s="20">
        <v>3</v>
      </c>
      <c r="M163" s="20">
        <v>20</v>
      </c>
      <c r="N163" s="20">
        <v>12</v>
      </c>
    </row>
    <row r="164" spans="1:14" x14ac:dyDescent="0.2">
      <c r="A164" s="21" t="s">
        <v>126</v>
      </c>
      <c r="B164" s="30">
        <v>100</v>
      </c>
      <c r="C164" s="30">
        <v>72.8</v>
      </c>
      <c r="D164" s="30">
        <v>2.8</v>
      </c>
      <c r="E164" s="30">
        <v>4.8</v>
      </c>
      <c r="F164" s="30">
        <v>2.8</v>
      </c>
      <c r="G164" s="30">
        <v>0.4</v>
      </c>
      <c r="H164" s="30">
        <v>0.4</v>
      </c>
      <c r="I164" s="30">
        <v>0.4</v>
      </c>
      <c r="J164" s="30">
        <v>0.8</v>
      </c>
      <c r="K164" s="30">
        <v>0.8</v>
      </c>
      <c r="L164" s="30">
        <v>1.2</v>
      </c>
      <c r="M164" s="30">
        <v>8</v>
      </c>
      <c r="N164" s="30">
        <v>4.8</v>
      </c>
    </row>
    <row r="165" spans="1:14" x14ac:dyDescent="0.2">
      <c r="A165" s="18" t="s">
        <v>885</v>
      </c>
      <c r="B165" s="18"/>
      <c r="C165" s="18"/>
      <c r="D165" s="18"/>
      <c r="E165" s="18"/>
      <c r="F165" s="18"/>
      <c r="G165" s="18"/>
      <c r="H165" s="18"/>
      <c r="I165" s="18"/>
      <c r="J165" s="18"/>
      <c r="K165" s="18"/>
      <c r="L165" s="18"/>
      <c r="M165" s="18"/>
      <c r="N165" s="18"/>
    </row>
    <row r="166" spans="1:14" x14ac:dyDescent="0.2">
      <c r="A166" s="19" t="s">
        <v>886</v>
      </c>
      <c r="B166" s="20">
        <v>1712</v>
      </c>
      <c r="C166" s="20">
        <v>1263</v>
      </c>
      <c r="D166" s="20">
        <v>53</v>
      </c>
      <c r="E166" s="20">
        <v>104</v>
      </c>
      <c r="F166" s="20">
        <v>38</v>
      </c>
      <c r="G166" s="20">
        <v>5</v>
      </c>
      <c r="H166" s="20">
        <v>5</v>
      </c>
      <c r="I166" s="20">
        <v>10</v>
      </c>
      <c r="J166" s="20">
        <v>4</v>
      </c>
      <c r="K166" s="20">
        <v>22</v>
      </c>
      <c r="L166" s="20">
        <v>36</v>
      </c>
      <c r="M166" s="20">
        <v>119</v>
      </c>
      <c r="N166" s="20">
        <v>53</v>
      </c>
    </row>
    <row r="167" spans="1:14" x14ac:dyDescent="0.2">
      <c r="A167" s="21" t="s">
        <v>126</v>
      </c>
      <c r="B167" s="30">
        <v>100</v>
      </c>
      <c r="C167" s="30">
        <v>73.773364000000001</v>
      </c>
      <c r="D167" s="30">
        <v>3.0957940000000002</v>
      </c>
      <c r="E167" s="30">
        <v>6.0747660000000003</v>
      </c>
      <c r="F167" s="30">
        <v>2.2196259999999999</v>
      </c>
      <c r="G167" s="30">
        <v>0.29205599999999998</v>
      </c>
      <c r="H167" s="30">
        <v>0.29205599999999998</v>
      </c>
      <c r="I167" s="30">
        <v>0.58411199999999996</v>
      </c>
      <c r="J167" s="30">
        <v>0.23364499999999999</v>
      </c>
      <c r="K167" s="30">
        <v>1.2850470000000001</v>
      </c>
      <c r="L167" s="30">
        <v>2.1028039999999999</v>
      </c>
      <c r="M167" s="30">
        <v>6.9509350000000003</v>
      </c>
      <c r="N167" s="30">
        <v>3.0957940000000002</v>
      </c>
    </row>
    <row r="168" spans="1:14" x14ac:dyDescent="0.2">
      <c r="A168" s="19" t="s">
        <v>139</v>
      </c>
      <c r="B168" s="20">
        <v>76</v>
      </c>
      <c r="C168" s="20">
        <v>52</v>
      </c>
      <c r="D168" s="20">
        <v>1</v>
      </c>
      <c r="E168" s="20">
        <v>4</v>
      </c>
      <c r="F168" s="20">
        <v>0</v>
      </c>
      <c r="G168" s="20">
        <v>0</v>
      </c>
      <c r="H168" s="20">
        <v>1</v>
      </c>
      <c r="I168" s="20">
        <v>2</v>
      </c>
      <c r="J168" s="20">
        <v>1</v>
      </c>
      <c r="K168" s="20">
        <v>2</v>
      </c>
      <c r="L168" s="20">
        <v>3</v>
      </c>
      <c r="M168" s="20">
        <v>6</v>
      </c>
      <c r="N168" s="20">
        <v>4</v>
      </c>
    </row>
    <row r="169" spans="1:14" x14ac:dyDescent="0.2">
      <c r="A169" s="21" t="s">
        <v>126</v>
      </c>
      <c r="B169" s="30">
        <v>100</v>
      </c>
      <c r="C169" s="30">
        <v>68.421053000000001</v>
      </c>
      <c r="D169" s="30">
        <v>1.3157890000000001</v>
      </c>
      <c r="E169" s="30">
        <v>5.2631579999999998</v>
      </c>
      <c r="F169" s="30">
        <v>0</v>
      </c>
      <c r="G169" s="30">
        <v>0</v>
      </c>
      <c r="H169" s="30">
        <v>1.3157890000000001</v>
      </c>
      <c r="I169" s="30">
        <v>2.6315789999999999</v>
      </c>
      <c r="J169" s="30">
        <v>1.3157890000000001</v>
      </c>
      <c r="K169" s="30">
        <v>2.6315789999999999</v>
      </c>
      <c r="L169" s="30">
        <v>3.947368</v>
      </c>
      <c r="M169" s="30">
        <v>7.8947370000000001</v>
      </c>
      <c r="N169" s="30">
        <v>5.2631579999999998</v>
      </c>
    </row>
    <row r="170" spans="1:14" x14ac:dyDescent="0.2">
      <c r="A170" s="19" t="s">
        <v>887</v>
      </c>
      <c r="B170" s="20">
        <v>59</v>
      </c>
      <c r="C170" s="20">
        <v>35</v>
      </c>
      <c r="D170" s="20">
        <v>5</v>
      </c>
      <c r="E170" s="20">
        <v>4</v>
      </c>
      <c r="F170" s="20">
        <v>0</v>
      </c>
      <c r="G170" s="20">
        <v>0</v>
      </c>
      <c r="H170" s="20">
        <v>1</v>
      </c>
      <c r="I170" s="20">
        <v>2</v>
      </c>
      <c r="J170" s="20">
        <v>0</v>
      </c>
      <c r="K170" s="20">
        <v>1</v>
      </c>
      <c r="L170" s="20">
        <v>0</v>
      </c>
      <c r="M170" s="20">
        <v>9</v>
      </c>
      <c r="N170" s="20">
        <v>2</v>
      </c>
    </row>
    <row r="171" spans="1:14" x14ac:dyDescent="0.2">
      <c r="A171" s="21" t="s">
        <v>126</v>
      </c>
      <c r="B171" s="30">
        <v>100</v>
      </c>
      <c r="C171" s="30">
        <v>59.322034000000002</v>
      </c>
      <c r="D171" s="30">
        <v>8.4745760000000008</v>
      </c>
      <c r="E171" s="30">
        <v>6.7796609999999999</v>
      </c>
      <c r="F171" s="30">
        <v>0</v>
      </c>
      <c r="G171" s="30">
        <v>0</v>
      </c>
      <c r="H171" s="30">
        <v>1.6949149999999999</v>
      </c>
      <c r="I171" s="30">
        <v>3.389831</v>
      </c>
      <c r="J171" s="30">
        <v>0</v>
      </c>
      <c r="K171" s="30">
        <v>1.6949149999999999</v>
      </c>
      <c r="L171" s="30">
        <v>0</v>
      </c>
      <c r="M171" s="30">
        <v>15.254237</v>
      </c>
      <c r="N171" s="30">
        <v>3.389831</v>
      </c>
    </row>
    <row r="172" spans="1:14" x14ac:dyDescent="0.2">
      <c r="A172" s="19" t="s">
        <v>140</v>
      </c>
      <c r="B172" s="20">
        <v>194</v>
      </c>
      <c r="C172" s="20">
        <v>111</v>
      </c>
      <c r="D172" s="20">
        <v>28</v>
      </c>
      <c r="E172" s="20">
        <v>3</v>
      </c>
      <c r="F172" s="20">
        <v>13</v>
      </c>
      <c r="G172" s="20">
        <v>0</v>
      </c>
      <c r="H172" s="20">
        <v>0</v>
      </c>
      <c r="I172" s="20">
        <v>3</v>
      </c>
      <c r="J172" s="20">
        <v>6</v>
      </c>
      <c r="K172" s="20">
        <v>1</v>
      </c>
      <c r="L172" s="20">
        <v>2</v>
      </c>
      <c r="M172" s="20">
        <v>21</v>
      </c>
      <c r="N172" s="20">
        <v>6</v>
      </c>
    </row>
    <row r="173" spans="1:14" x14ac:dyDescent="0.2">
      <c r="A173" s="21" t="s">
        <v>126</v>
      </c>
      <c r="B173" s="30">
        <v>100</v>
      </c>
      <c r="C173" s="30">
        <v>57.216495000000002</v>
      </c>
      <c r="D173" s="30">
        <v>14.43299</v>
      </c>
      <c r="E173" s="30">
        <v>1.546392</v>
      </c>
      <c r="F173" s="30">
        <v>6.7010310000000004</v>
      </c>
      <c r="G173" s="30">
        <v>0</v>
      </c>
      <c r="H173" s="30">
        <v>0</v>
      </c>
      <c r="I173" s="30">
        <v>1.546392</v>
      </c>
      <c r="J173" s="30">
        <v>3.092784</v>
      </c>
      <c r="K173" s="30">
        <v>0.51546400000000003</v>
      </c>
      <c r="L173" s="30">
        <v>1.0309280000000001</v>
      </c>
      <c r="M173" s="30">
        <v>10.824742000000001</v>
      </c>
      <c r="N173" s="30">
        <v>3.092784</v>
      </c>
    </row>
    <row r="174" spans="1:14" x14ac:dyDescent="0.2">
      <c r="A174" s="19" t="s">
        <v>141</v>
      </c>
      <c r="B174" s="20">
        <v>16</v>
      </c>
      <c r="C174" s="20">
        <v>9</v>
      </c>
      <c r="D174" s="20">
        <v>2</v>
      </c>
      <c r="E174" s="20">
        <v>0</v>
      </c>
      <c r="F174" s="20">
        <v>1</v>
      </c>
      <c r="G174" s="20">
        <v>0</v>
      </c>
      <c r="H174" s="20">
        <v>0</v>
      </c>
      <c r="I174" s="20">
        <v>0</v>
      </c>
      <c r="J174" s="20">
        <v>2</v>
      </c>
      <c r="K174" s="20">
        <v>0</v>
      </c>
      <c r="L174" s="20">
        <v>0</v>
      </c>
      <c r="M174" s="20">
        <v>2</v>
      </c>
      <c r="N174" s="20">
        <v>0</v>
      </c>
    </row>
    <row r="175" spans="1:14" x14ac:dyDescent="0.2">
      <c r="A175" s="21" t="s">
        <v>126</v>
      </c>
      <c r="B175" s="30">
        <v>100</v>
      </c>
      <c r="C175" s="30">
        <v>56.25</v>
      </c>
      <c r="D175" s="30">
        <v>12.5</v>
      </c>
      <c r="E175" s="30">
        <v>0</v>
      </c>
      <c r="F175" s="30">
        <v>6.25</v>
      </c>
      <c r="G175" s="30">
        <v>0</v>
      </c>
      <c r="H175" s="30">
        <v>0</v>
      </c>
      <c r="I175" s="30">
        <v>0</v>
      </c>
      <c r="J175" s="30">
        <v>12.5</v>
      </c>
      <c r="K175" s="30">
        <v>0</v>
      </c>
      <c r="L175" s="30">
        <v>0</v>
      </c>
      <c r="M175" s="30">
        <v>12.5</v>
      </c>
      <c r="N175" s="30">
        <v>0</v>
      </c>
    </row>
    <row r="176" spans="1:14" x14ac:dyDescent="0.2">
      <c r="A176" s="19" t="s">
        <v>849</v>
      </c>
      <c r="B176" s="20">
        <v>46</v>
      </c>
      <c r="C176" s="20">
        <v>36</v>
      </c>
      <c r="D176" s="20">
        <v>1</v>
      </c>
      <c r="E176" s="20">
        <v>1</v>
      </c>
      <c r="F176" s="20">
        <v>0</v>
      </c>
      <c r="G176" s="20">
        <v>0</v>
      </c>
      <c r="H176" s="20">
        <v>0</v>
      </c>
      <c r="I176" s="20">
        <v>2</v>
      </c>
      <c r="J176" s="20">
        <v>0</v>
      </c>
      <c r="K176" s="20">
        <v>0</v>
      </c>
      <c r="L176" s="20">
        <v>2</v>
      </c>
      <c r="M176" s="20">
        <v>2</v>
      </c>
      <c r="N176" s="20">
        <v>2</v>
      </c>
    </row>
    <row r="177" spans="1:14" x14ac:dyDescent="0.2">
      <c r="A177" s="21" t="s">
        <v>126</v>
      </c>
      <c r="B177" s="30">
        <v>100</v>
      </c>
      <c r="C177" s="30">
        <v>78.260869999999997</v>
      </c>
      <c r="D177" s="30">
        <v>2.1739130000000002</v>
      </c>
      <c r="E177" s="30">
        <v>2.1739130000000002</v>
      </c>
      <c r="F177" s="30">
        <v>0</v>
      </c>
      <c r="G177" s="30">
        <v>0</v>
      </c>
      <c r="H177" s="30">
        <v>0</v>
      </c>
      <c r="I177" s="30">
        <v>4.3478260000000004</v>
      </c>
      <c r="J177" s="30">
        <v>0</v>
      </c>
      <c r="K177" s="30">
        <v>0</v>
      </c>
      <c r="L177" s="30">
        <v>4.3478260000000004</v>
      </c>
      <c r="M177" s="30">
        <v>4.3478260000000004</v>
      </c>
      <c r="N177" s="30">
        <v>4.3478260000000004</v>
      </c>
    </row>
    <row r="178" spans="1:14" x14ac:dyDescent="0.2">
      <c r="A178" s="19" t="s">
        <v>873</v>
      </c>
      <c r="B178" s="20">
        <v>85</v>
      </c>
      <c r="C178" s="20">
        <v>58</v>
      </c>
      <c r="D178" s="20">
        <v>4</v>
      </c>
      <c r="E178" s="20">
        <v>5</v>
      </c>
      <c r="F178" s="20">
        <v>3</v>
      </c>
      <c r="G178" s="20">
        <v>0</v>
      </c>
      <c r="H178" s="20">
        <v>0</v>
      </c>
      <c r="I178" s="20">
        <v>0</v>
      </c>
      <c r="J178" s="20">
        <v>1</v>
      </c>
      <c r="K178" s="20">
        <v>1</v>
      </c>
      <c r="L178" s="20">
        <v>2</v>
      </c>
      <c r="M178" s="20">
        <v>5</v>
      </c>
      <c r="N178" s="20">
        <v>6</v>
      </c>
    </row>
    <row r="179" spans="1:14" x14ac:dyDescent="0.2">
      <c r="A179" s="21" t="s">
        <v>126</v>
      </c>
      <c r="B179" s="30">
        <v>100</v>
      </c>
      <c r="C179" s="30">
        <v>68.235293999999996</v>
      </c>
      <c r="D179" s="30">
        <v>4.7058819999999999</v>
      </c>
      <c r="E179" s="30">
        <v>5.8823530000000002</v>
      </c>
      <c r="F179" s="30">
        <v>3.5294120000000002</v>
      </c>
      <c r="G179" s="30">
        <v>0</v>
      </c>
      <c r="H179" s="30">
        <v>0</v>
      </c>
      <c r="I179" s="30">
        <v>0</v>
      </c>
      <c r="J179" s="30">
        <v>1.176471</v>
      </c>
      <c r="K179" s="30">
        <v>1.176471</v>
      </c>
      <c r="L179" s="30">
        <v>2.3529409999999999</v>
      </c>
      <c r="M179" s="30">
        <v>5.8823530000000002</v>
      </c>
      <c r="N179" s="30">
        <v>7.0588240000000004</v>
      </c>
    </row>
    <row r="180" spans="1:14" x14ac:dyDescent="0.2">
      <c r="A180" s="18" t="s">
        <v>888</v>
      </c>
      <c r="B180" s="18"/>
      <c r="C180" s="18"/>
      <c r="D180" s="18"/>
      <c r="E180" s="18"/>
      <c r="F180" s="18"/>
      <c r="G180" s="18"/>
      <c r="H180" s="18"/>
      <c r="I180" s="18"/>
      <c r="J180" s="18"/>
      <c r="K180" s="18"/>
      <c r="L180" s="18"/>
      <c r="M180" s="18"/>
      <c r="N180" s="18"/>
    </row>
    <row r="181" spans="1:14" x14ac:dyDescent="0.2">
      <c r="A181" s="19" t="s">
        <v>889</v>
      </c>
      <c r="B181" s="20">
        <v>1212</v>
      </c>
      <c r="C181" s="20">
        <v>887</v>
      </c>
      <c r="D181" s="20">
        <v>39</v>
      </c>
      <c r="E181" s="20">
        <v>79</v>
      </c>
      <c r="F181" s="20">
        <v>29</v>
      </c>
      <c r="G181" s="20">
        <v>3</v>
      </c>
      <c r="H181" s="20">
        <v>4</v>
      </c>
      <c r="I181" s="20">
        <v>8</v>
      </c>
      <c r="J181" s="20">
        <v>2</v>
      </c>
      <c r="K181" s="20">
        <v>23</v>
      </c>
      <c r="L181" s="20">
        <v>25</v>
      </c>
      <c r="M181" s="20">
        <v>86</v>
      </c>
      <c r="N181" s="20">
        <v>27</v>
      </c>
    </row>
    <row r="182" spans="1:14" x14ac:dyDescent="0.2">
      <c r="A182" s="21" t="s">
        <v>126</v>
      </c>
      <c r="B182" s="30">
        <v>100</v>
      </c>
      <c r="C182" s="30">
        <v>73.184818000000007</v>
      </c>
      <c r="D182" s="30">
        <v>3.217822</v>
      </c>
      <c r="E182" s="30">
        <v>6.5181519999999997</v>
      </c>
      <c r="F182" s="30">
        <v>2.3927390000000002</v>
      </c>
      <c r="G182" s="30">
        <v>0.247525</v>
      </c>
      <c r="H182" s="30">
        <v>0.33003300000000002</v>
      </c>
      <c r="I182" s="30">
        <v>0.66006600000000004</v>
      </c>
      <c r="J182" s="30">
        <v>0.165017</v>
      </c>
      <c r="K182" s="30">
        <v>1.8976900000000001</v>
      </c>
      <c r="L182" s="30">
        <v>2.0627059999999999</v>
      </c>
      <c r="M182" s="30">
        <v>7.0957100000000004</v>
      </c>
      <c r="N182" s="30">
        <v>2.2277230000000001</v>
      </c>
    </row>
    <row r="183" spans="1:14" x14ac:dyDescent="0.2">
      <c r="A183" s="19" t="s">
        <v>890</v>
      </c>
      <c r="B183" s="20">
        <v>24</v>
      </c>
      <c r="C183" s="20">
        <v>19</v>
      </c>
      <c r="D183" s="20">
        <v>1</v>
      </c>
      <c r="E183" s="20">
        <v>0</v>
      </c>
      <c r="F183" s="20">
        <v>2</v>
      </c>
      <c r="G183" s="20">
        <v>0</v>
      </c>
      <c r="H183" s="20">
        <v>0</v>
      </c>
      <c r="I183" s="20">
        <v>0</v>
      </c>
      <c r="J183" s="20">
        <v>0</v>
      </c>
      <c r="K183" s="20">
        <v>0</v>
      </c>
      <c r="L183" s="20">
        <v>0</v>
      </c>
      <c r="M183" s="20">
        <v>2</v>
      </c>
      <c r="N183" s="20">
        <v>0</v>
      </c>
    </row>
    <row r="184" spans="1:14" x14ac:dyDescent="0.2">
      <c r="A184" s="21" t="s">
        <v>126</v>
      </c>
      <c r="B184" s="30">
        <v>100</v>
      </c>
      <c r="C184" s="30">
        <v>79.166667000000004</v>
      </c>
      <c r="D184" s="30">
        <v>4.1666670000000003</v>
      </c>
      <c r="E184" s="30">
        <v>0</v>
      </c>
      <c r="F184" s="30">
        <v>8.3333329999999997</v>
      </c>
      <c r="G184" s="30">
        <v>0</v>
      </c>
      <c r="H184" s="30">
        <v>0</v>
      </c>
      <c r="I184" s="30">
        <v>0</v>
      </c>
      <c r="J184" s="30">
        <v>0</v>
      </c>
      <c r="K184" s="30">
        <v>0</v>
      </c>
      <c r="L184" s="30">
        <v>0</v>
      </c>
      <c r="M184" s="30">
        <v>8.3333329999999997</v>
      </c>
      <c r="N184" s="30">
        <v>0</v>
      </c>
    </row>
    <row r="185" spans="1:14" x14ac:dyDescent="0.2">
      <c r="A185" s="19" t="s">
        <v>891</v>
      </c>
      <c r="B185" s="20">
        <v>76</v>
      </c>
      <c r="C185" s="20">
        <v>58</v>
      </c>
      <c r="D185" s="20">
        <v>4</v>
      </c>
      <c r="E185" s="20">
        <v>3</v>
      </c>
      <c r="F185" s="20">
        <v>3</v>
      </c>
      <c r="G185" s="20">
        <v>1</v>
      </c>
      <c r="H185" s="20">
        <v>1</v>
      </c>
      <c r="I185" s="20">
        <v>0</v>
      </c>
      <c r="J185" s="20">
        <v>0</v>
      </c>
      <c r="K185" s="20">
        <v>0</v>
      </c>
      <c r="L185" s="20">
        <v>3</v>
      </c>
      <c r="M185" s="20">
        <v>3</v>
      </c>
      <c r="N185" s="20">
        <v>0</v>
      </c>
    </row>
    <row r="186" spans="1:14" x14ac:dyDescent="0.2">
      <c r="A186" s="21" t="s">
        <v>126</v>
      </c>
      <c r="B186" s="30">
        <v>100</v>
      </c>
      <c r="C186" s="30">
        <v>76.315788999999995</v>
      </c>
      <c r="D186" s="30">
        <v>5.2631579999999998</v>
      </c>
      <c r="E186" s="30">
        <v>3.947368</v>
      </c>
      <c r="F186" s="30">
        <v>3.947368</v>
      </c>
      <c r="G186" s="30">
        <v>1.3157890000000001</v>
      </c>
      <c r="H186" s="30">
        <v>1.3157890000000001</v>
      </c>
      <c r="I186" s="30">
        <v>0</v>
      </c>
      <c r="J186" s="30">
        <v>0</v>
      </c>
      <c r="K186" s="30">
        <v>0</v>
      </c>
      <c r="L186" s="30">
        <v>3.947368</v>
      </c>
      <c r="M186" s="30">
        <v>3.947368</v>
      </c>
      <c r="N186" s="30">
        <v>0</v>
      </c>
    </row>
    <row r="187" spans="1:14" x14ac:dyDescent="0.2">
      <c r="A187" s="19" t="s">
        <v>892</v>
      </c>
      <c r="B187" s="20">
        <v>43</v>
      </c>
      <c r="C187" s="20">
        <v>29</v>
      </c>
      <c r="D187" s="20">
        <v>0</v>
      </c>
      <c r="E187" s="20">
        <v>3</v>
      </c>
      <c r="F187" s="20">
        <v>1</v>
      </c>
      <c r="G187" s="20">
        <v>0</v>
      </c>
      <c r="H187" s="20">
        <v>0</v>
      </c>
      <c r="I187" s="20">
        <v>2</v>
      </c>
      <c r="J187" s="20">
        <v>0</v>
      </c>
      <c r="K187" s="20">
        <v>1</v>
      </c>
      <c r="L187" s="20">
        <v>0</v>
      </c>
      <c r="M187" s="20">
        <v>5</v>
      </c>
      <c r="N187" s="20">
        <v>2</v>
      </c>
    </row>
    <row r="188" spans="1:14" x14ac:dyDescent="0.2">
      <c r="A188" s="21" t="s">
        <v>126</v>
      </c>
      <c r="B188" s="30">
        <v>100</v>
      </c>
      <c r="C188" s="30">
        <v>67.441860000000005</v>
      </c>
      <c r="D188" s="30">
        <v>0</v>
      </c>
      <c r="E188" s="30">
        <v>6.9767440000000001</v>
      </c>
      <c r="F188" s="30">
        <v>2.3255810000000001</v>
      </c>
      <c r="G188" s="30">
        <v>0</v>
      </c>
      <c r="H188" s="30">
        <v>0</v>
      </c>
      <c r="I188" s="30">
        <v>4.6511630000000004</v>
      </c>
      <c r="J188" s="30">
        <v>0</v>
      </c>
      <c r="K188" s="30">
        <v>2.3255810000000001</v>
      </c>
      <c r="L188" s="30">
        <v>0</v>
      </c>
      <c r="M188" s="30">
        <v>11.627907</v>
      </c>
      <c r="N188" s="30">
        <v>4.6511630000000004</v>
      </c>
    </row>
    <row r="189" spans="1:14" x14ac:dyDescent="0.2">
      <c r="A189" s="19" t="s">
        <v>893</v>
      </c>
      <c r="B189" s="20">
        <v>14</v>
      </c>
      <c r="C189" s="20">
        <v>10</v>
      </c>
      <c r="D189" s="20">
        <v>0</v>
      </c>
      <c r="E189" s="20">
        <v>2</v>
      </c>
      <c r="F189" s="20">
        <v>1</v>
      </c>
      <c r="G189" s="20">
        <v>0</v>
      </c>
      <c r="H189" s="20">
        <v>0</v>
      </c>
      <c r="I189" s="20">
        <v>0</v>
      </c>
      <c r="J189" s="20">
        <v>0</v>
      </c>
      <c r="K189" s="20">
        <v>0</v>
      </c>
      <c r="L189" s="20">
        <v>1</v>
      </c>
      <c r="M189" s="20">
        <v>0</v>
      </c>
      <c r="N189" s="20">
        <v>0</v>
      </c>
    </row>
    <row r="190" spans="1:14" x14ac:dyDescent="0.2">
      <c r="A190" s="21" t="s">
        <v>126</v>
      </c>
      <c r="B190" s="30">
        <v>100</v>
      </c>
      <c r="C190" s="30">
        <v>71.428571000000005</v>
      </c>
      <c r="D190" s="30">
        <v>0</v>
      </c>
      <c r="E190" s="30">
        <v>14.285714</v>
      </c>
      <c r="F190" s="30">
        <v>7.1428570000000002</v>
      </c>
      <c r="G190" s="30">
        <v>0</v>
      </c>
      <c r="H190" s="30">
        <v>0</v>
      </c>
      <c r="I190" s="30">
        <v>0</v>
      </c>
      <c r="J190" s="30">
        <v>0</v>
      </c>
      <c r="K190" s="30">
        <v>0</v>
      </c>
      <c r="L190" s="30">
        <v>7.1428570000000002</v>
      </c>
      <c r="M190" s="30">
        <v>0</v>
      </c>
      <c r="N190" s="30">
        <v>0</v>
      </c>
    </row>
    <row r="191" spans="1:14" x14ac:dyDescent="0.2">
      <c r="A191" s="19" t="s">
        <v>894</v>
      </c>
      <c r="B191" s="20">
        <v>5</v>
      </c>
      <c r="C191" s="20">
        <v>4</v>
      </c>
      <c r="D191" s="20">
        <v>0</v>
      </c>
      <c r="E191" s="20">
        <v>1</v>
      </c>
      <c r="F191" s="20">
        <v>0</v>
      </c>
      <c r="G191" s="20">
        <v>0</v>
      </c>
      <c r="H191" s="20">
        <v>0</v>
      </c>
      <c r="I191" s="20">
        <v>0</v>
      </c>
      <c r="J191" s="20">
        <v>0</v>
      </c>
      <c r="K191" s="20">
        <v>0</v>
      </c>
      <c r="L191" s="20">
        <v>0</v>
      </c>
      <c r="M191" s="20">
        <v>0</v>
      </c>
      <c r="N191" s="20">
        <v>0</v>
      </c>
    </row>
    <row r="192" spans="1:14" x14ac:dyDescent="0.2">
      <c r="A192" s="21" t="s">
        <v>126</v>
      </c>
      <c r="B192" s="30">
        <v>100</v>
      </c>
      <c r="C192" s="30">
        <v>80</v>
      </c>
      <c r="D192" s="30">
        <v>0</v>
      </c>
      <c r="E192" s="30">
        <v>20</v>
      </c>
      <c r="F192" s="30">
        <v>0</v>
      </c>
      <c r="G192" s="30">
        <v>0</v>
      </c>
      <c r="H192" s="30">
        <v>0</v>
      </c>
      <c r="I192" s="30">
        <v>0</v>
      </c>
      <c r="J192" s="30">
        <v>0</v>
      </c>
      <c r="K192" s="30">
        <v>0</v>
      </c>
      <c r="L192" s="30">
        <v>0</v>
      </c>
      <c r="M192" s="30">
        <v>0</v>
      </c>
      <c r="N192" s="30">
        <v>0</v>
      </c>
    </row>
    <row r="193" spans="1:14" x14ac:dyDescent="0.2">
      <c r="A193" s="19" t="s">
        <v>873</v>
      </c>
      <c r="B193" s="20">
        <v>414</v>
      </c>
      <c r="C193" s="20">
        <v>308</v>
      </c>
      <c r="D193" s="20">
        <v>10</v>
      </c>
      <c r="E193" s="20">
        <v>20</v>
      </c>
      <c r="F193" s="20">
        <v>2</v>
      </c>
      <c r="G193" s="20">
        <v>1</v>
      </c>
      <c r="H193" s="20">
        <v>1</v>
      </c>
      <c r="I193" s="20">
        <v>2</v>
      </c>
      <c r="J193" s="20">
        <v>3</v>
      </c>
      <c r="K193" s="20">
        <v>0</v>
      </c>
      <c r="L193" s="20">
        <v>10</v>
      </c>
      <c r="M193" s="20">
        <v>29</v>
      </c>
      <c r="N193" s="20">
        <v>28</v>
      </c>
    </row>
    <row r="194" spans="1:14" x14ac:dyDescent="0.2">
      <c r="A194" s="21" t="s">
        <v>126</v>
      </c>
      <c r="B194" s="30">
        <v>100</v>
      </c>
      <c r="C194" s="30">
        <v>74.396135000000001</v>
      </c>
      <c r="D194" s="30">
        <v>2.4154589999999998</v>
      </c>
      <c r="E194" s="30">
        <v>4.8309179999999996</v>
      </c>
      <c r="F194" s="30">
        <v>0.48309200000000002</v>
      </c>
      <c r="G194" s="30">
        <v>0.24154600000000001</v>
      </c>
      <c r="H194" s="30">
        <v>0.24154600000000001</v>
      </c>
      <c r="I194" s="30">
        <v>0.48309200000000002</v>
      </c>
      <c r="J194" s="30">
        <v>0.724638</v>
      </c>
      <c r="K194" s="30">
        <v>0</v>
      </c>
      <c r="L194" s="30">
        <v>2.4154589999999998</v>
      </c>
      <c r="M194" s="30">
        <v>7.0048310000000003</v>
      </c>
      <c r="N194" s="30">
        <v>6.7632849999999998</v>
      </c>
    </row>
    <row r="195" spans="1:14" x14ac:dyDescent="0.2">
      <c r="A195" s="18" t="s">
        <v>895</v>
      </c>
      <c r="B195" s="18"/>
      <c r="C195" s="18"/>
      <c r="D195" s="18"/>
      <c r="E195" s="18"/>
      <c r="F195" s="18"/>
      <c r="G195" s="18"/>
      <c r="H195" s="18"/>
      <c r="I195" s="18"/>
      <c r="J195" s="18"/>
      <c r="K195" s="18"/>
      <c r="L195" s="18"/>
      <c r="M195" s="18"/>
      <c r="N195" s="18"/>
    </row>
    <row r="196" spans="1:14" x14ac:dyDescent="0.2">
      <c r="A196" s="19" t="s">
        <v>889</v>
      </c>
      <c r="B196" s="20">
        <v>13</v>
      </c>
      <c r="C196" s="20">
        <v>10</v>
      </c>
      <c r="D196" s="20">
        <v>1</v>
      </c>
      <c r="E196" s="20">
        <v>1</v>
      </c>
      <c r="F196" s="20">
        <v>0</v>
      </c>
      <c r="G196" s="20">
        <v>0</v>
      </c>
      <c r="H196" s="20">
        <v>0</v>
      </c>
      <c r="I196" s="20">
        <v>0</v>
      </c>
      <c r="J196" s="20">
        <v>0</v>
      </c>
      <c r="K196" s="20">
        <v>0</v>
      </c>
      <c r="L196" s="20">
        <v>0</v>
      </c>
      <c r="M196" s="20">
        <v>0</v>
      </c>
      <c r="N196" s="20">
        <v>1</v>
      </c>
    </row>
    <row r="197" spans="1:14" x14ac:dyDescent="0.2">
      <c r="A197" s="21" t="s">
        <v>126</v>
      </c>
      <c r="B197" s="30">
        <v>100</v>
      </c>
      <c r="C197" s="30">
        <v>76.923077000000006</v>
      </c>
      <c r="D197" s="30">
        <v>7.6923079999999997</v>
      </c>
      <c r="E197" s="30">
        <v>7.6923079999999997</v>
      </c>
      <c r="F197" s="30">
        <v>0</v>
      </c>
      <c r="G197" s="30">
        <v>0</v>
      </c>
      <c r="H197" s="30">
        <v>0</v>
      </c>
      <c r="I197" s="30">
        <v>0</v>
      </c>
      <c r="J197" s="30">
        <v>0</v>
      </c>
      <c r="K197" s="30">
        <v>0</v>
      </c>
      <c r="L197" s="30">
        <v>0</v>
      </c>
      <c r="M197" s="30">
        <v>0</v>
      </c>
      <c r="N197" s="30">
        <v>7.6923079999999997</v>
      </c>
    </row>
    <row r="198" spans="1:14" x14ac:dyDescent="0.2">
      <c r="A198" s="19" t="s">
        <v>890</v>
      </c>
      <c r="B198" s="20">
        <v>89</v>
      </c>
      <c r="C198" s="20">
        <v>55</v>
      </c>
      <c r="D198" s="20">
        <v>11</v>
      </c>
      <c r="E198" s="20">
        <v>1</v>
      </c>
      <c r="F198" s="20">
        <v>3</v>
      </c>
      <c r="G198" s="20">
        <v>0</v>
      </c>
      <c r="H198" s="20">
        <v>0</v>
      </c>
      <c r="I198" s="20">
        <v>1</v>
      </c>
      <c r="J198" s="20">
        <v>1</v>
      </c>
      <c r="K198" s="20">
        <v>1</v>
      </c>
      <c r="L198" s="20">
        <v>0</v>
      </c>
      <c r="M198" s="20">
        <v>13</v>
      </c>
      <c r="N198" s="20">
        <v>3</v>
      </c>
    </row>
    <row r="199" spans="1:14" x14ac:dyDescent="0.2">
      <c r="A199" s="21" t="s">
        <v>126</v>
      </c>
      <c r="B199" s="30">
        <v>100</v>
      </c>
      <c r="C199" s="30">
        <v>61.797753</v>
      </c>
      <c r="D199" s="30">
        <v>12.359551</v>
      </c>
      <c r="E199" s="30">
        <v>1.123596</v>
      </c>
      <c r="F199" s="30">
        <v>3.370787</v>
      </c>
      <c r="G199" s="30">
        <v>0</v>
      </c>
      <c r="H199" s="30">
        <v>0</v>
      </c>
      <c r="I199" s="30">
        <v>1.123596</v>
      </c>
      <c r="J199" s="30">
        <v>1.123596</v>
      </c>
      <c r="K199" s="30">
        <v>1.123596</v>
      </c>
      <c r="L199" s="30">
        <v>0</v>
      </c>
      <c r="M199" s="30">
        <v>14.606742000000001</v>
      </c>
      <c r="N199" s="30">
        <v>3.370787</v>
      </c>
    </row>
    <row r="200" spans="1:14" x14ac:dyDescent="0.2">
      <c r="A200" s="19" t="s">
        <v>891</v>
      </c>
      <c r="B200" s="20">
        <v>143</v>
      </c>
      <c r="C200" s="20">
        <v>88</v>
      </c>
      <c r="D200" s="20">
        <v>17</v>
      </c>
      <c r="E200" s="20">
        <v>3</v>
      </c>
      <c r="F200" s="20">
        <v>11</v>
      </c>
      <c r="G200" s="20">
        <v>0</v>
      </c>
      <c r="H200" s="20">
        <v>0</v>
      </c>
      <c r="I200" s="20">
        <v>2</v>
      </c>
      <c r="J200" s="20">
        <v>6</v>
      </c>
      <c r="K200" s="20">
        <v>1</v>
      </c>
      <c r="L200" s="20">
        <v>1</v>
      </c>
      <c r="M200" s="20">
        <v>11</v>
      </c>
      <c r="N200" s="20">
        <v>3</v>
      </c>
    </row>
    <row r="201" spans="1:14" ht="11.15" customHeight="1" x14ac:dyDescent="0.2">
      <c r="A201" s="21" t="s">
        <v>126</v>
      </c>
      <c r="B201" s="30">
        <v>100</v>
      </c>
      <c r="C201" s="30">
        <v>61.538462000000003</v>
      </c>
      <c r="D201" s="30">
        <v>11.888112</v>
      </c>
      <c r="E201" s="30">
        <v>2.0979019999999999</v>
      </c>
      <c r="F201" s="30">
        <v>7.6923079999999997</v>
      </c>
      <c r="G201" s="30">
        <v>0</v>
      </c>
      <c r="H201" s="30">
        <v>0</v>
      </c>
      <c r="I201" s="30">
        <v>1.398601</v>
      </c>
      <c r="J201" s="30">
        <v>4.1958039999999999</v>
      </c>
      <c r="K201" s="30">
        <v>0.69930099999999995</v>
      </c>
      <c r="L201" s="30">
        <v>0.69930099999999995</v>
      </c>
      <c r="M201" s="30">
        <v>7.6923079999999997</v>
      </c>
      <c r="N201" s="30">
        <v>2.0979019999999999</v>
      </c>
    </row>
    <row r="202" spans="1:14" ht="11.15" customHeight="1" x14ac:dyDescent="0.2">
      <c r="A202" s="19" t="s">
        <v>892</v>
      </c>
      <c r="B202" s="20">
        <v>27</v>
      </c>
      <c r="C202" s="20">
        <v>15</v>
      </c>
      <c r="D202" s="20">
        <v>5</v>
      </c>
      <c r="E202" s="20">
        <v>2</v>
      </c>
      <c r="F202" s="20">
        <v>0</v>
      </c>
      <c r="G202" s="20">
        <v>0</v>
      </c>
      <c r="H202" s="20">
        <v>0</v>
      </c>
      <c r="I202" s="20">
        <v>2</v>
      </c>
      <c r="J202" s="20">
        <v>0</v>
      </c>
      <c r="K202" s="20">
        <v>0</v>
      </c>
      <c r="L202" s="20">
        <v>0</v>
      </c>
      <c r="M202" s="20">
        <v>2</v>
      </c>
      <c r="N202" s="20">
        <v>1</v>
      </c>
    </row>
    <row r="203" spans="1:14" ht="11.15" customHeight="1" x14ac:dyDescent="0.2">
      <c r="A203" s="21" t="s">
        <v>126</v>
      </c>
      <c r="B203" s="30">
        <v>100</v>
      </c>
      <c r="C203" s="30">
        <v>55.555556000000003</v>
      </c>
      <c r="D203" s="30">
        <v>18.518519000000001</v>
      </c>
      <c r="E203" s="30">
        <v>7.4074070000000001</v>
      </c>
      <c r="F203" s="30">
        <v>0</v>
      </c>
      <c r="G203" s="30">
        <v>0</v>
      </c>
      <c r="H203" s="30">
        <v>0</v>
      </c>
      <c r="I203" s="30">
        <v>7.4074070000000001</v>
      </c>
      <c r="J203" s="30">
        <v>0</v>
      </c>
      <c r="K203" s="30">
        <v>0</v>
      </c>
      <c r="L203" s="30">
        <v>0</v>
      </c>
      <c r="M203" s="30">
        <v>7.4074070000000001</v>
      </c>
      <c r="N203" s="30">
        <v>3.7037040000000001</v>
      </c>
    </row>
    <row r="204" spans="1:14" ht="11.15" customHeight="1" x14ac:dyDescent="0.2">
      <c r="A204" s="19" t="s">
        <v>893</v>
      </c>
      <c r="B204" s="20">
        <v>5</v>
      </c>
      <c r="C204" s="20">
        <v>1</v>
      </c>
      <c r="D204" s="20">
        <v>2</v>
      </c>
      <c r="E204" s="20">
        <v>0</v>
      </c>
      <c r="F204" s="20">
        <v>0</v>
      </c>
      <c r="G204" s="20">
        <v>0</v>
      </c>
      <c r="H204" s="20">
        <v>0</v>
      </c>
      <c r="I204" s="20">
        <v>0</v>
      </c>
      <c r="J204" s="20">
        <v>1</v>
      </c>
      <c r="K204" s="20">
        <v>0</v>
      </c>
      <c r="L204" s="20">
        <v>1</v>
      </c>
      <c r="M204" s="20">
        <v>0</v>
      </c>
      <c r="N204" s="20">
        <v>0</v>
      </c>
    </row>
    <row r="205" spans="1:14" ht="11.15" customHeight="1" x14ac:dyDescent="0.2">
      <c r="A205" s="21" t="s">
        <v>126</v>
      </c>
      <c r="B205" s="30">
        <v>100</v>
      </c>
      <c r="C205" s="30">
        <v>20</v>
      </c>
      <c r="D205" s="30">
        <v>40</v>
      </c>
      <c r="E205" s="30">
        <v>0</v>
      </c>
      <c r="F205" s="30">
        <v>0</v>
      </c>
      <c r="G205" s="30">
        <v>0</v>
      </c>
      <c r="H205" s="30">
        <v>0</v>
      </c>
      <c r="I205" s="30">
        <v>0</v>
      </c>
      <c r="J205" s="30">
        <v>20</v>
      </c>
      <c r="K205" s="30">
        <v>0</v>
      </c>
      <c r="L205" s="30">
        <v>20</v>
      </c>
      <c r="M205" s="30">
        <v>0</v>
      </c>
      <c r="N205" s="30">
        <v>0</v>
      </c>
    </row>
    <row r="206" spans="1:14" ht="11.15" customHeight="1" x14ac:dyDescent="0.2">
      <c r="A206" s="19" t="s">
        <v>894</v>
      </c>
      <c r="B206" s="20">
        <v>10</v>
      </c>
      <c r="C206" s="20">
        <v>2</v>
      </c>
      <c r="D206" s="20">
        <v>0</v>
      </c>
      <c r="E206" s="20">
        <v>1</v>
      </c>
      <c r="F206" s="20">
        <v>0</v>
      </c>
      <c r="G206" s="20">
        <v>0</v>
      </c>
      <c r="H206" s="20">
        <v>1</v>
      </c>
      <c r="I206" s="20">
        <v>1</v>
      </c>
      <c r="J206" s="20">
        <v>0</v>
      </c>
      <c r="K206" s="20">
        <v>0</v>
      </c>
      <c r="L206" s="20">
        <v>0</v>
      </c>
      <c r="M206" s="20">
        <v>5</v>
      </c>
      <c r="N206" s="20">
        <v>0</v>
      </c>
    </row>
    <row r="207" spans="1:14" ht="11.15" customHeight="1" x14ac:dyDescent="0.2">
      <c r="A207" s="21" t="s">
        <v>126</v>
      </c>
      <c r="B207" s="30">
        <v>100</v>
      </c>
      <c r="C207" s="30">
        <v>20</v>
      </c>
      <c r="D207" s="30">
        <v>0</v>
      </c>
      <c r="E207" s="30">
        <v>10</v>
      </c>
      <c r="F207" s="30">
        <v>0</v>
      </c>
      <c r="G207" s="30">
        <v>0</v>
      </c>
      <c r="H207" s="30">
        <v>10</v>
      </c>
      <c r="I207" s="30">
        <v>10</v>
      </c>
      <c r="J207" s="30">
        <v>0</v>
      </c>
      <c r="K207" s="30">
        <v>0</v>
      </c>
      <c r="L207" s="30">
        <v>0</v>
      </c>
      <c r="M207" s="30">
        <v>50</v>
      </c>
      <c r="N207" s="30">
        <v>0</v>
      </c>
    </row>
    <row r="208" spans="1:14" ht="11.15" customHeight="1" x14ac:dyDescent="0.2">
      <c r="A208" s="19" t="s">
        <v>873</v>
      </c>
      <c r="B208" s="20">
        <v>28</v>
      </c>
      <c r="C208" s="20">
        <v>20</v>
      </c>
      <c r="D208" s="20">
        <v>0</v>
      </c>
      <c r="E208" s="20">
        <v>0</v>
      </c>
      <c r="F208" s="20">
        <v>0</v>
      </c>
      <c r="G208" s="20">
        <v>0</v>
      </c>
      <c r="H208" s="20">
        <v>0</v>
      </c>
      <c r="I208" s="20">
        <v>1</v>
      </c>
      <c r="J208" s="20">
        <v>0</v>
      </c>
      <c r="K208" s="20">
        <v>0</v>
      </c>
      <c r="L208" s="20">
        <v>2</v>
      </c>
      <c r="M208" s="20">
        <v>3</v>
      </c>
      <c r="N208" s="20">
        <v>2</v>
      </c>
    </row>
    <row r="209" spans="1:14" ht="11.15" customHeight="1" x14ac:dyDescent="0.2">
      <c r="A209" s="21" t="s">
        <v>126</v>
      </c>
      <c r="B209" s="30">
        <v>100</v>
      </c>
      <c r="C209" s="30">
        <v>71.428571000000005</v>
      </c>
      <c r="D209" s="30">
        <v>0</v>
      </c>
      <c r="E209" s="30">
        <v>0</v>
      </c>
      <c r="F209" s="30">
        <v>0</v>
      </c>
      <c r="G209" s="30">
        <v>0</v>
      </c>
      <c r="H209" s="30">
        <v>0</v>
      </c>
      <c r="I209" s="30">
        <v>3.5714290000000002</v>
      </c>
      <c r="J209" s="30">
        <v>0</v>
      </c>
      <c r="K209" s="30">
        <v>0</v>
      </c>
      <c r="L209" s="30">
        <v>7.1428570000000002</v>
      </c>
      <c r="M209" s="30">
        <v>10.714286</v>
      </c>
      <c r="N209" s="30">
        <v>7.1428570000000002</v>
      </c>
    </row>
    <row r="210" spans="1:14" ht="11.15" customHeight="1" x14ac:dyDescent="0.2">
      <c r="A210" s="18" t="s">
        <v>142</v>
      </c>
      <c r="B210" s="18"/>
      <c r="C210" s="18"/>
      <c r="D210" s="18"/>
      <c r="E210" s="18"/>
      <c r="F210" s="18"/>
      <c r="G210" s="18"/>
      <c r="H210" s="18"/>
      <c r="I210" s="18"/>
      <c r="J210" s="18"/>
      <c r="K210" s="18"/>
      <c r="L210" s="18"/>
      <c r="M210" s="18"/>
      <c r="N210" s="18"/>
    </row>
    <row r="211" spans="1:14" ht="11.15" customHeight="1" x14ac:dyDescent="0.2">
      <c r="A211" s="19" t="s">
        <v>896</v>
      </c>
      <c r="B211" s="20">
        <v>90</v>
      </c>
      <c r="C211" s="20">
        <v>64</v>
      </c>
      <c r="D211" s="20">
        <v>2</v>
      </c>
      <c r="E211" s="20">
        <v>5</v>
      </c>
      <c r="F211" s="20">
        <v>3</v>
      </c>
      <c r="G211" s="20">
        <v>1</v>
      </c>
      <c r="H211" s="20">
        <v>2</v>
      </c>
      <c r="I211" s="20">
        <v>3</v>
      </c>
      <c r="J211" s="20">
        <v>1</v>
      </c>
      <c r="K211" s="20">
        <v>1</v>
      </c>
      <c r="L211" s="20">
        <v>3</v>
      </c>
      <c r="M211" s="20">
        <v>2</v>
      </c>
      <c r="N211" s="20">
        <v>3</v>
      </c>
    </row>
    <row r="212" spans="1:14" ht="11.15" customHeight="1" x14ac:dyDescent="0.2">
      <c r="A212" s="21" t="s">
        <v>126</v>
      </c>
      <c r="B212" s="30">
        <v>100</v>
      </c>
      <c r="C212" s="30">
        <v>71.111110999999994</v>
      </c>
      <c r="D212" s="30">
        <v>2.2222219999999999</v>
      </c>
      <c r="E212" s="30">
        <v>5.5555560000000002</v>
      </c>
      <c r="F212" s="30">
        <v>3.3333330000000001</v>
      </c>
      <c r="G212" s="30">
        <v>1.111111</v>
      </c>
      <c r="H212" s="30">
        <v>2.2222219999999999</v>
      </c>
      <c r="I212" s="30">
        <v>3.3333330000000001</v>
      </c>
      <c r="J212" s="30">
        <v>1.111111</v>
      </c>
      <c r="K212" s="30">
        <v>1.111111</v>
      </c>
      <c r="L212" s="30">
        <v>3.3333330000000001</v>
      </c>
      <c r="M212" s="30">
        <v>2.2222219999999999</v>
      </c>
      <c r="N212" s="30">
        <v>3.3333330000000001</v>
      </c>
    </row>
    <row r="213" spans="1:14" ht="11.15" customHeight="1" x14ac:dyDescent="0.2">
      <c r="A213" s="19" t="s">
        <v>897</v>
      </c>
      <c r="B213" s="20">
        <v>307</v>
      </c>
      <c r="C213" s="20">
        <v>209</v>
      </c>
      <c r="D213" s="20">
        <v>16</v>
      </c>
      <c r="E213" s="20">
        <v>25</v>
      </c>
      <c r="F213" s="20">
        <v>8</v>
      </c>
      <c r="G213" s="20">
        <v>1</v>
      </c>
      <c r="H213" s="20">
        <v>2</v>
      </c>
      <c r="I213" s="20">
        <v>4</v>
      </c>
      <c r="J213" s="20">
        <v>4</v>
      </c>
      <c r="K213" s="20">
        <v>5</v>
      </c>
      <c r="L213" s="20">
        <v>8</v>
      </c>
      <c r="M213" s="20">
        <v>22</v>
      </c>
      <c r="N213" s="20">
        <v>3</v>
      </c>
    </row>
    <row r="214" spans="1:14" ht="11.15" customHeight="1" x14ac:dyDescent="0.2">
      <c r="A214" s="21" t="s">
        <v>126</v>
      </c>
      <c r="B214" s="30">
        <v>100</v>
      </c>
      <c r="C214" s="30">
        <v>68.078175999999999</v>
      </c>
      <c r="D214" s="30">
        <v>5.2117259999999996</v>
      </c>
      <c r="E214" s="30">
        <v>8.1433219999999995</v>
      </c>
      <c r="F214" s="30">
        <v>2.6058629999999998</v>
      </c>
      <c r="G214" s="30">
        <v>0.32573299999999999</v>
      </c>
      <c r="H214" s="30">
        <v>0.65146599999999999</v>
      </c>
      <c r="I214" s="30">
        <v>1.302932</v>
      </c>
      <c r="J214" s="30">
        <v>1.302932</v>
      </c>
      <c r="K214" s="30">
        <v>1.6286639999999999</v>
      </c>
      <c r="L214" s="30">
        <v>2.6058629999999998</v>
      </c>
      <c r="M214" s="30">
        <v>7.1661239999999999</v>
      </c>
      <c r="N214" s="30">
        <v>0.97719900000000004</v>
      </c>
    </row>
    <row r="215" spans="1:14" ht="11.15" customHeight="1" x14ac:dyDescent="0.2">
      <c r="A215" s="19" t="s">
        <v>898</v>
      </c>
      <c r="B215" s="20">
        <v>392</v>
      </c>
      <c r="C215" s="20">
        <v>280</v>
      </c>
      <c r="D215" s="20">
        <v>16</v>
      </c>
      <c r="E215" s="20">
        <v>24</v>
      </c>
      <c r="F215" s="20">
        <v>18</v>
      </c>
      <c r="G215" s="20">
        <v>1</v>
      </c>
      <c r="H215" s="20">
        <v>0</v>
      </c>
      <c r="I215" s="20">
        <v>5</v>
      </c>
      <c r="J215" s="20">
        <v>0</v>
      </c>
      <c r="K215" s="20">
        <v>5</v>
      </c>
      <c r="L215" s="20">
        <v>8</v>
      </c>
      <c r="M215" s="20">
        <v>26</v>
      </c>
      <c r="N215" s="20">
        <v>9</v>
      </c>
    </row>
    <row r="216" spans="1:14" ht="11.15" customHeight="1" x14ac:dyDescent="0.2">
      <c r="A216" s="21" t="s">
        <v>126</v>
      </c>
      <c r="B216" s="30">
        <v>100</v>
      </c>
      <c r="C216" s="30">
        <v>71.428571000000005</v>
      </c>
      <c r="D216" s="30">
        <v>4.0816330000000001</v>
      </c>
      <c r="E216" s="30">
        <v>6.1224489999999996</v>
      </c>
      <c r="F216" s="30">
        <v>4.5918369999999999</v>
      </c>
      <c r="G216" s="30">
        <v>0.255102</v>
      </c>
      <c r="H216" s="30">
        <v>0</v>
      </c>
      <c r="I216" s="30">
        <v>1.2755099999999999</v>
      </c>
      <c r="J216" s="30">
        <v>0</v>
      </c>
      <c r="K216" s="30">
        <v>1.2755099999999999</v>
      </c>
      <c r="L216" s="30">
        <v>2.040816</v>
      </c>
      <c r="M216" s="30">
        <v>6.6326530000000004</v>
      </c>
      <c r="N216" s="30">
        <v>2.2959179999999999</v>
      </c>
    </row>
    <row r="217" spans="1:14" ht="11.15" customHeight="1" x14ac:dyDescent="0.2">
      <c r="A217" s="19" t="s">
        <v>899</v>
      </c>
      <c r="B217" s="20">
        <v>379</v>
      </c>
      <c r="C217" s="20">
        <v>278</v>
      </c>
      <c r="D217" s="20">
        <v>16</v>
      </c>
      <c r="E217" s="20">
        <v>20</v>
      </c>
      <c r="F217" s="20">
        <v>9</v>
      </c>
      <c r="G217" s="20">
        <v>1</v>
      </c>
      <c r="H217" s="20">
        <v>1</v>
      </c>
      <c r="I217" s="20">
        <v>3</v>
      </c>
      <c r="J217" s="20">
        <v>1</v>
      </c>
      <c r="K217" s="20">
        <v>7</v>
      </c>
      <c r="L217" s="20">
        <v>7</v>
      </c>
      <c r="M217" s="20">
        <v>28</v>
      </c>
      <c r="N217" s="20">
        <v>8</v>
      </c>
    </row>
    <row r="218" spans="1:14" ht="11.15" customHeight="1" x14ac:dyDescent="0.2">
      <c r="A218" s="21" t="s">
        <v>126</v>
      </c>
      <c r="B218" s="30">
        <v>100</v>
      </c>
      <c r="C218" s="30">
        <v>73.350922999999995</v>
      </c>
      <c r="D218" s="30">
        <v>4.2216360000000002</v>
      </c>
      <c r="E218" s="30">
        <v>5.2770450000000002</v>
      </c>
      <c r="F218" s="30">
        <v>2.3746700000000001</v>
      </c>
      <c r="G218" s="30">
        <v>0.26385199999999998</v>
      </c>
      <c r="H218" s="30">
        <v>0.26385199999999998</v>
      </c>
      <c r="I218" s="30">
        <v>0.79155699999999996</v>
      </c>
      <c r="J218" s="30">
        <v>0.26385199999999998</v>
      </c>
      <c r="K218" s="30">
        <v>1.8469660000000001</v>
      </c>
      <c r="L218" s="30">
        <v>1.8469660000000001</v>
      </c>
      <c r="M218" s="30">
        <v>7.3878630000000003</v>
      </c>
      <c r="N218" s="30">
        <v>2.1108180000000001</v>
      </c>
    </row>
    <row r="219" spans="1:14" ht="11.15" customHeight="1" x14ac:dyDescent="0.2">
      <c r="A219" s="19" t="s">
        <v>900</v>
      </c>
      <c r="B219" s="20">
        <v>951</v>
      </c>
      <c r="C219" s="20">
        <v>685</v>
      </c>
      <c r="D219" s="20">
        <v>42</v>
      </c>
      <c r="E219" s="20">
        <v>42</v>
      </c>
      <c r="F219" s="20">
        <v>14</v>
      </c>
      <c r="G219" s="20">
        <v>1</v>
      </c>
      <c r="H219" s="20">
        <v>2</v>
      </c>
      <c r="I219" s="20">
        <v>4</v>
      </c>
      <c r="J219" s="20">
        <v>7</v>
      </c>
      <c r="K219" s="20">
        <v>8</v>
      </c>
      <c r="L219" s="20">
        <v>18</v>
      </c>
      <c r="M219" s="20">
        <v>81</v>
      </c>
      <c r="N219" s="20">
        <v>47</v>
      </c>
    </row>
    <row r="220" spans="1:14" ht="11.15" customHeight="1" x14ac:dyDescent="0.2">
      <c r="A220" s="21" t="s">
        <v>126</v>
      </c>
      <c r="B220" s="30">
        <v>100</v>
      </c>
      <c r="C220" s="30">
        <v>72.029443000000001</v>
      </c>
      <c r="D220" s="30">
        <v>4.416404</v>
      </c>
      <c r="E220" s="30">
        <v>4.416404</v>
      </c>
      <c r="F220" s="30">
        <v>1.472135</v>
      </c>
      <c r="G220" s="30">
        <v>0.105152</v>
      </c>
      <c r="H220" s="30">
        <v>0.21030499999999999</v>
      </c>
      <c r="I220" s="30">
        <v>0.42060999999999998</v>
      </c>
      <c r="J220" s="30">
        <v>0.73606700000000003</v>
      </c>
      <c r="K220" s="30">
        <v>0.84121999999999997</v>
      </c>
      <c r="L220" s="30">
        <v>1.892744</v>
      </c>
      <c r="M220" s="30">
        <v>8.5173500000000004</v>
      </c>
      <c r="N220" s="30">
        <v>4.9421660000000003</v>
      </c>
    </row>
    <row r="221" spans="1:14" ht="11.15" customHeight="1" x14ac:dyDescent="0.2">
      <c r="A221" s="19" t="s">
        <v>873</v>
      </c>
      <c r="B221" s="20">
        <v>69</v>
      </c>
      <c r="C221" s="20">
        <v>48</v>
      </c>
      <c r="D221" s="20">
        <v>2</v>
      </c>
      <c r="E221" s="20">
        <v>5</v>
      </c>
      <c r="F221" s="20">
        <v>3</v>
      </c>
      <c r="G221" s="20">
        <v>0</v>
      </c>
      <c r="H221" s="20">
        <v>0</v>
      </c>
      <c r="I221" s="20">
        <v>0</v>
      </c>
      <c r="J221" s="20">
        <v>1</v>
      </c>
      <c r="K221" s="20">
        <v>1</v>
      </c>
      <c r="L221" s="20">
        <v>1</v>
      </c>
      <c r="M221" s="20">
        <v>5</v>
      </c>
      <c r="N221" s="20">
        <v>3</v>
      </c>
    </row>
    <row r="222" spans="1:14" ht="11.15" customHeight="1" x14ac:dyDescent="0.2">
      <c r="A222" s="21" t="s">
        <v>126</v>
      </c>
      <c r="B222" s="30">
        <v>100</v>
      </c>
      <c r="C222" s="30">
        <v>69.565217000000004</v>
      </c>
      <c r="D222" s="30">
        <v>2.8985509999999999</v>
      </c>
      <c r="E222" s="30">
        <v>7.2463769999999998</v>
      </c>
      <c r="F222" s="30">
        <v>4.3478260000000004</v>
      </c>
      <c r="G222" s="30">
        <v>0</v>
      </c>
      <c r="H222" s="30">
        <v>0</v>
      </c>
      <c r="I222" s="30">
        <v>0</v>
      </c>
      <c r="J222" s="30">
        <v>1.4492750000000001</v>
      </c>
      <c r="K222" s="30">
        <v>1.4492750000000001</v>
      </c>
      <c r="L222" s="30">
        <v>1.4492750000000001</v>
      </c>
      <c r="M222" s="30">
        <v>7.2463769999999998</v>
      </c>
      <c r="N222" s="30">
        <v>4.3478260000000004</v>
      </c>
    </row>
    <row r="223" spans="1:14" ht="11.15" customHeight="1" x14ac:dyDescent="0.2">
      <c r="A223" s="18" t="s">
        <v>143</v>
      </c>
      <c r="B223" s="18"/>
      <c r="C223" s="18"/>
      <c r="D223" s="18"/>
      <c r="E223" s="18"/>
      <c r="F223" s="18"/>
      <c r="G223" s="18"/>
      <c r="H223" s="18"/>
      <c r="I223" s="18"/>
      <c r="J223" s="18"/>
      <c r="K223" s="18"/>
      <c r="L223" s="18"/>
      <c r="M223" s="18"/>
      <c r="N223" s="18"/>
    </row>
    <row r="224" spans="1:14" ht="11.15" customHeight="1" x14ac:dyDescent="0.2">
      <c r="A224" s="21" t="s">
        <v>901</v>
      </c>
      <c r="B224" s="21"/>
      <c r="C224" s="21"/>
      <c r="D224" s="21"/>
      <c r="E224" s="21"/>
      <c r="F224" s="21"/>
      <c r="G224" s="21"/>
      <c r="H224" s="21"/>
      <c r="I224" s="21"/>
      <c r="J224" s="21"/>
      <c r="K224" s="21"/>
      <c r="L224" s="21"/>
      <c r="M224" s="21"/>
      <c r="N224" s="21"/>
    </row>
    <row r="225" spans="1:14" ht="11.15" customHeight="1" x14ac:dyDescent="0.2">
      <c r="A225" s="19" t="s">
        <v>902</v>
      </c>
      <c r="B225" s="20">
        <v>546</v>
      </c>
      <c r="C225" s="20">
        <v>395</v>
      </c>
      <c r="D225" s="20">
        <v>23</v>
      </c>
      <c r="E225" s="20">
        <v>35</v>
      </c>
      <c r="F225" s="20">
        <v>12</v>
      </c>
      <c r="G225" s="20">
        <v>2</v>
      </c>
      <c r="H225" s="20">
        <v>3</v>
      </c>
      <c r="I225" s="20">
        <v>7</v>
      </c>
      <c r="J225" s="20">
        <v>4</v>
      </c>
      <c r="K225" s="20">
        <v>12</v>
      </c>
      <c r="L225" s="20">
        <v>16</v>
      </c>
      <c r="M225" s="20">
        <v>29</v>
      </c>
      <c r="N225" s="20">
        <v>8</v>
      </c>
    </row>
    <row r="226" spans="1:14" ht="11.15" customHeight="1" x14ac:dyDescent="0.2">
      <c r="A226" s="21" t="s">
        <v>126</v>
      </c>
      <c r="B226" s="30">
        <v>100</v>
      </c>
      <c r="C226" s="30">
        <v>72.344322000000005</v>
      </c>
      <c r="D226" s="30">
        <v>4.2124540000000001</v>
      </c>
      <c r="E226" s="30">
        <v>6.4102560000000004</v>
      </c>
      <c r="F226" s="30">
        <v>2.1978019999999998</v>
      </c>
      <c r="G226" s="30">
        <v>0.36630000000000001</v>
      </c>
      <c r="H226" s="30">
        <v>0.54945100000000002</v>
      </c>
      <c r="I226" s="30">
        <v>1.2820510000000001</v>
      </c>
      <c r="J226" s="30">
        <v>0.73260099999999995</v>
      </c>
      <c r="K226" s="30">
        <v>2.1978019999999998</v>
      </c>
      <c r="L226" s="30">
        <v>2.9304030000000001</v>
      </c>
      <c r="M226" s="30">
        <v>5.3113549999999998</v>
      </c>
      <c r="N226" s="30">
        <v>1.465201</v>
      </c>
    </row>
    <row r="227" spans="1:14" ht="11.15" customHeight="1" x14ac:dyDescent="0.2">
      <c r="A227" s="19" t="s">
        <v>903</v>
      </c>
      <c r="B227" s="20">
        <v>531</v>
      </c>
      <c r="C227" s="20">
        <v>377</v>
      </c>
      <c r="D227" s="20">
        <v>25</v>
      </c>
      <c r="E227" s="20">
        <v>34</v>
      </c>
      <c r="F227" s="20">
        <v>20</v>
      </c>
      <c r="G227" s="20">
        <v>1</v>
      </c>
      <c r="H227" s="20">
        <v>2</v>
      </c>
      <c r="I227" s="20">
        <v>5</v>
      </c>
      <c r="J227" s="20">
        <v>4</v>
      </c>
      <c r="K227" s="20">
        <v>8</v>
      </c>
      <c r="L227" s="20">
        <v>8</v>
      </c>
      <c r="M227" s="20">
        <v>35</v>
      </c>
      <c r="N227" s="20">
        <v>12</v>
      </c>
    </row>
    <row r="228" spans="1:14" ht="11.15" customHeight="1" x14ac:dyDescent="0.2">
      <c r="A228" s="21" t="s">
        <v>126</v>
      </c>
      <c r="B228" s="30">
        <v>100</v>
      </c>
      <c r="C228" s="30">
        <v>70.998116999999993</v>
      </c>
      <c r="D228" s="30">
        <v>4.7080979999999997</v>
      </c>
      <c r="E228" s="30">
        <v>6.4030129999999996</v>
      </c>
      <c r="F228" s="30">
        <v>3.7664780000000002</v>
      </c>
      <c r="G228" s="30">
        <v>0.18832399999999999</v>
      </c>
      <c r="H228" s="30">
        <v>0.37664799999999998</v>
      </c>
      <c r="I228" s="30">
        <v>0.94162000000000001</v>
      </c>
      <c r="J228" s="30">
        <v>0.75329599999999997</v>
      </c>
      <c r="K228" s="30">
        <v>1.506591</v>
      </c>
      <c r="L228" s="30">
        <v>1.506591</v>
      </c>
      <c r="M228" s="30">
        <v>6.5913370000000002</v>
      </c>
      <c r="N228" s="30">
        <v>2.259887</v>
      </c>
    </row>
    <row r="229" spans="1:14" ht="11.15" customHeight="1" x14ac:dyDescent="0.2">
      <c r="A229" s="19" t="s">
        <v>904</v>
      </c>
      <c r="B229" s="20">
        <v>205</v>
      </c>
      <c r="C229" s="20">
        <v>149</v>
      </c>
      <c r="D229" s="20">
        <v>9</v>
      </c>
      <c r="E229" s="20">
        <v>13</v>
      </c>
      <c r="F229" s="20">
        <v>2</v>
      </c>
      <c r="G229" s="20">
        <v>0</v>
      </c>
      <c r="H229" s="20">
        <v>0</v>
      </c>
      <c r="I229" s="20">
        <v>3</v>
      </c>
      <c r="J229" s="20">
        <v>2</v>
      </c>
      <c r="K229" s="20">
        <v>3</v>
      </c>
      <c r="L229" s="20">
        <v>1</v>
      </c>
      <c r="M229" s="20">
        <v>20</v>
      </c>
      <c r="N229" s="20">
        <v>3</v>
      </c>
    </row>
    <row r="230" spans="1:14" ht="11.15" customHeight="1" x14ac:dyDescent="0.2">
      <c r="A230" s="21" t="s">
        <v>126</v>
      </c>
      <c r="B230" s="30">
        <v>100</v>
      </c>
      <c r="C230" s="30">
        <v>72.682927000000007</v>
      </c>
      <c r="D230" s="30">
        <v>4.390244</v>
      </c>
      <c r="E230" s="30">
        <v>6.3414630000000001</v>
      </c>
      <c r="F230" s="30">
        <v>0.97560999999999998</v>
      </c>
      <c r="G230" s="30">
        <v>0</v>
      </c>
      <c r="H230" s="30">
        <v>0</v>
      </c>
      <c r="I230" s="30">
        <v>1.4634149999999999</v>
      </c>
      <c r="J230" s="30">
        <v>0.97560999999999998</v>
      </c>
      <c r="K230" s="30">
        <v>1.4634149999999999</v>
      </c>
      <c r="L230" s="30">
        <v>0.48780499999999999</v>
      </c>
      <c r="M230" s="30">
        <v>9.7560979999999997</v>
      </c>
      <c r="N230" s="30">
        <v>1.4634149999999999</v>
      </c>
    </row>
    <row r="231" spans="1:14" ht="11.15" customHeight="1" x14ac:dyDescent="0.2">
      <c r="A231" s="19" t="s">
        <v>905</v>
      </c>
      <c r="B231" s="20">
        <v>762</v>
      </c>
      <c r="C231" s="20">
        <v>543</v>
      </c>
      <c r="D231" s="20">
        <v>31</v>
      </c>
      <c r="E231" s="20">
        <v>32</v>
      </c>
      <c r="F231" s="20">
        <v>16</v>
      </c>
      <c r="G231" s="20">
        <v>1</v>
      </c>
      <c r="H231" s="20">
        <v>2</v>
      </c>
      <c r="I231" s="20">
        <v>4</v>
      </c>
      <c r="J231" s="20">
        <v>3</v>
      </c>
      <c r="K231" s="20">
        <v>3</v>
      </c>
      <c r="L231" s="20">
        <v>17</v>
      </c>
      <c r="M231" s="20">
        <v>69</v>
      </c>
      <c r="N231" s="20">
        <v>41</v>
      </c>
    </row>
    <row r="232" spans="1:14" ht="11.15" customHeight="1" x14ac:dyDescent="0.2">
      <c r="A232" s="21" t="s">
        <v>126</v>
      </c>
      <c r="B232" s="30">
        <v>100</v>
      </c>
      <c r="C232" s="30">
        <v>71.259843000000004</v>
      </c>
      <c r="D232" s="30">
        <v>4.0682410000000004</v>
      </c>
      <c r="E232" s="30">
        <v>4.1994749999999996</v>
      </c>
      <c r="F232" s="30">
        <v>2.0997379999999999</v>
      </c>
      <c r="G232" s="30">
        <v>0.13123399999999999</v>
      </c>
      <c r="H232" s="30">
        <v>0.26246700000000001</v>
      </c>
      <c r="I232" s="30">
        <v>0.52493400000000001</v>
      </c>
      <c r="J232" s="30">
        <v>0.39370100000000002</v>
      </c>
      <c r="K232" s="30">
        <v>0.39370100000000002</v>
      </c>
      <c r="L232" s="30">
        <v>2.2309709999999998</v>
      </c>
      <c r="M232" s="30">
        <v>9.0551180000000002</v>
      </c>
      <c r="N232" s="30">
        <v>5.3805769999999997</v>
      </c>
    </row>
    <row r="233" spans="1:14" ht="11.15" customHeight="1" x14ac:dyDescent="0.2">
      <c r="A233" s="19" t="s">
        <v>873</v>
      </c>
      <c r="B233" s="20">
        <v>144</v>
      </c>
      <c r="C233" s="20">
        <v>100</v>
      </c>
      <c r="D233" s="20">
        <v>6</v>
      </c>
      <c r="E233" s="20">
        <v>7</v>
      </c>
      <c r="F233" s="20">
        <v>5</v>
      </c>
      <c r="G233" s="20">
        <v>1</v>
      </c>
      <c r="H233" s="20">
        <v>0</v>
      </c>
      <c r="I233" s="20">
        <v>0</v>
      </c>
      <c r="J233" s="20">
        <v>1</v>
      </c>
      <c r="K233" s="20">
        <v>1</v>
      </c>
      <c r="L233" s="20">
        <v>3</v>
      </c>
      <c r="M233" s="20">
        <v>11</v>
      </c>
      <c r="N233" s="20">
        <v>9</v>
      </c>
    </row>
    <row r="234" spans="1:14" ht="11.15" customHeight="1" x14ac:dyDescent="0.2">
      <c r="A234" s="21" t="s">
        <v>126</v>
      </c>
      <c r="B234" s="30">
        <v>100</v>
      </c>
      <c r="C234" s="30">
        <v>69.444444000000004</v>
      </c>
      <c r="D234" s="30">
        <v>4.1666670000000003</v>
      </c>
      <c r="E234" s="30">
        <v>4.8611110000000002</v>
      </c>
      <c r="F234" s="30">
        <v>3.4722219999999999</v>
      </c>
      <c r="G234" s="30">
        <v>0.69444399999999995</v>
      </c>
      <c r="H234" s="30">
        <v>0</v>
      </c>
      <c r="I234" s="30">
        <v>0</v>
      </c>
      <c r="J234" s="30">
        <v>0.69444399999999995</v>
      </c>
      <c r="K234" s="30">
        <v>0.69444399999999995</v>
      </c>
      <c r="L234" s="30">
        <v>2.0833330000000001</v>
      </c>
      <c r="M234" s="30">
        <v>7.6388889999999998</v>
      </c>
      <c r="N234" s="30">
        <v>6.25</v>
      </c>
    </row>
    <row r="235" spans="1:14" ht="11.15" customHeight="1" x14ac:dyDescent="0.2">
      <c r="A235" s="18" t="s">
        <v>143</v>
      </c>
      <c r="B235" s="18"/>
      <c r="C235" s="18"/>
      <c r="D235" s="18"/>
      <c r="E235" s="18"/>
      <c r="F235" s="18"/>
      <c r="G235" s="18"/>
      <c r="H235" s="18"/>
      <c r="I235" s="18"/>
      <c r="J235" s="18"/>
      <c r="K235" s="18"/>
      <c r="L235" s="18"/>
      <c r="M235" s="18"/>
      <c r="N235" s="18"/>
    </row>
    <row r="236" spans="1:14" ht="11.15" customHeight="1" x14ac:dyDescent="0.2">
      <c r="A236" s="21" t="s">
        <v>906</v>
      </c>
      <c r="B236" s="21"/>
      <c r="C236" s="21"/>
      <c r="D236" s="21"/>
      <c r="E236" s="21"/>
      <c r="F236" s="21"/>
      <c r="G236" s="21"/>
      <c r="H236" s="21"/>
      <c r="I236" s="21"/>
      <c r="J236" s="21"/>
      <c r="K236" s="21"/>
      <c r="L236" s="21"/>
      <c r="M236" s="21"/>
      <c r="N236" s="21"/>
    </row>
    <row r="237" spans="1:14" ht="11.15" customHeight="1" x14ac:dyDescent="0.2">
      <c r="A237" s="19" t="s">
        <v>902</v>
      </c>
      <c r="B237" s="20">
        <v>285</v>
      </c>
      <c r="C237" s="20">
        <v>206</v>
      </c>
      <c r="D237" s="20">
        <v>12</v>
      </c>
      <c r="E237" s="20">
        <v>16</v>
      </c>
      <c r="F237" s="20">
        <v>9</v>
      </c>
      <c r="G237" s="20">
        <v>2</v>
      </c>
      <c r="H237" s="20">
        <v>2</v>
      </c>
      <c r="I237" s="20">
        <v>2</v>
      </c>
      <c r="J237" s="20">
        <v>2</v>
      </c>
      <c r="K237" s="20">
        <v>5</v>
      </c>
      <c r="L237" s="20">
        <v>7</v>
      </c>
      <c r="M237" s="20">
        <v>17</v>
      </c>
      <c r="N237" s="20">
        <v>5</v>
      </c>
    </row>
    <row r="238" spans="1:14" ht="11.15" customHeight="1" x14ac:dyDescent="0.2">
      <c r="A238" s="21" t="s">
        <v>126</v>
      </c>
      <c r="B238" s="30">
        <v>100</v>
      </c>
      <c r="C238" s="30">
        <v>72.280702000000005</v>
      </c>
      <c r="D238" s="30">
        <v>4.2105259999999998</v>
      </c>
      <c r="E238" s="30">
        <v>5.6140350000000003</v>
      </c>
      <c r="F238" s="30">
        <v>3.1578949999999999</v>
      </c>
      <c r="G238" s="30">
        <v>0.70175399999999999</v>
      </c>
      <c r="H238" s="30">
        <v>0.70175399999999999</v>
      </c>
      <c r="I238" s="30">
        <v>0.70175399999999999</v>
      </c>
      <c r="J238" s="30">
        <v>0.70175399999999999</v>
      </c>
      <c r="K238" s="30">
        <v>1.754386</v>
      </c>
      <c r="L238" s="30">
        <v>2.45614</v>
      </c>
      <c r="M238" s="30">
        <v>5.964912</v>
      </c>
      <c r="N238" s="30">
        <v>1.754386</v>
      </c>
    </row>
    <row r="239" spans="1:14" ht="11.15" customHeight="1" x14ac:dyDescent="0.2">
      <c r="A239" s="19" t="s">
        <v>903</v>
      </c>
      <c r="B239" s="20">
        <v>217</v>
      </c>
      <c r="C239" s="20">
        <v>153</v>
      </c>
      <c r="D239" s="20">
        <v>9</v>
      </c>
      <c r="E239" s="20">
        <v>14</v>
      </c>
      <c r="F239" s="20">
        <v>16</v>
      </c>
      <c r="G239" s="20">
        <v>0</v>
      </c>
      <c r="H239" s="20">
        <v>0</v>
      </c>
      <c r="I239" s="20">
        <v>3</v>
      </c>
      <c r="J239" s="20">
        <v>0</v>
      </c>
      <c r="K239" s="20">
        <v>2</v>
      </c>
      <c r="L239" s="20">
        <v>4</v>
      </c>
      <c r="M239" s="20">
        <v>12</v>
      </c>
      <c r="N239" s="20">
        <v>4</v>
      </c>
    </row>
    <row r="240" spans="1:14" ht="11.15" customHeight="1" x14ac:dyDescent="0.2">
      <c r="A240" s="21" t="s">
        <v>126</v>
      </c>
      <c r="B240" s="30">
        <v>100</v>
      </c>
      <c r="C240" s="30">
        <v>70.506912</v>
      </c>
      <c r="D240" s="30">
        <v>4.1474650000000004</v>
      </c>
      <c r="E240" s="30">
        <v>6.451613</v>
      </c>
      <c r="F240" s="30">
        <v>7.373272</v>
      </c>
      <c r="G240" s="30">
        <v>0</v>
      </c>
      <c r="H240" s="30">
        <v>0</v>
      </c>
      <c r="I240" s="30">
        <v>1.3824879999999999</v>
      </c>
      <c r="J240" s="30">
        <v>0</v>
      </c>
      <c r="K240" s="30">
        <v>0.92165900000000001</v>
      </c>
      <c r="L240" s="30">
        <v>1.843318</v>
      </c>
      <c r="M240" s="30">
        <v>5.529954</v>
      </c>
      <c r="N240" s="30">
        <v>1.843318</v>
      </c>
    </row>
    <row r="241" spans="1:14" ht="11.15" customHeight="1" x14ac:dyDescent="0.2">
      <c r="A241" s="19" t="s">
        <v>904</v>
      </c>
      <c r="B241" s="20">
        <v>142</v>
      </c>
      <c r="C241" s="20">
        <v>103</v>
      </c>
      <c r="D241" s="20">
        <v>6</v>
      </c>
      <c r="E241" s="20">
        <v>5</v>
      </c>
      <c r="F241" s="20">
        <v>8</v>
      </c>
      <c r="G241" s="20">
        <v>0</v>
      </c>
      <c r="H241" s="20">
        <v>1</v>
      </c>
      <c r="I241" s="20">
        <v>3</v>
      </c>
      <c r="J241" s="20">
        <v>0</v>
      </c>
      <c r="K241" s="20">
        <v>3</v>
      </c>
      <c r="L241" s="20">
        <v>0</v>
      </c>
      <c r="M241" s="20">
        <v>13</v>
      </c>
      <c r="N241" s="20">
        <v>0</v>
      </c>
    </row>
    <row r="242" spans="1:14" ht="11.15" customHeight="1" x14ac:dyDescent="0.2">
      <c r="A242" s="21" t="s">
        <v>126</v>
      </c>
      <c r="B242" s="30">
        <v>100</v>
      </c>
      <c r="C242" s="30">
        <v>72.535211000000004</v>
      </c>
      <c r="D242" s="30">
        <v>4.225352</v>
      </c>
      <c r="E242" s="30">
        <v>3.5211269999999999</v>
      </c>
      <c r="F242" s="30">
        <v>5.6338030000000003</v>
      </c>
      <c r="G242" s="30">
        <v>0</v>
      </c>
      <c r="H242" s="30">
        <v>0.70422499999999999</v>
      </c>
      <c r="I242" s="30">
        <v>2.112676</v>
      </c>
      <c r="J242" s="30">
        <v>0</v>
      </c>
      <c r="K242" s="30">
        <v>2.112676</v>
      </c>
      <c r="L242" s="30">
        <v>0</v>
      </c>
      <c r="M242" s="30">
        <v>9.1549300000000002</v>
      </c>
      <c r="N242" s="30">
        <v>0</v>
      </c>
    </row>
    <row r="243" spans="1:14" ht="11.15" customHeight="1" x14ac:dyDescent="0.2">
      <c r="A243" s="19" t="s">
        <v>905</v>
      </c>
      <c r="B243" s="20">
        <v>1184</v>
      </c>
      <c r="C243" s="20">
        <v>849</v>
      </c>
      <c r="D243" s="20">
        <v>55</v>
      </c>
      <c r="E243" s="20">
        <v>60</v>
      </c>
      <c r="F243" s="20">
        <v>19</v>
      </c>
      <c r="G243" s="20">
        <v>2</v>
      </c>
      <c r="H243" s="20">
        <v>2</v>
      </c>
      <c r="I243" s="20">
        <v>10</v>
      </c>
      <c r="J243" s="20">
        <v>9</v>
      </c>
      <c r="K243" s="20">
        <v>15</v>
      </c>
      <c r="L243" s="20">
        <v>26</v>
      </c>
      <c r="M243" s="20">
        <v>97</v>
      </c>
      <c r="N243" s="20">
        <v>40</v>
      </c>
    </row>
    <row r="244" spans="1:14" ht="11.15" customHeight="1" x14ac:dyDescent="0.2">
      <c r="A244" s="21" t="s">
        <v>126</v>
      </c>
      <c r="B244" s="30">
        <v>100</v>
      </c>
      <c r="C244" s="30">
        <v>71.706080999999998</v>
      </c>
      <c r="D244" s="30">
        <v>4.64527</v>
      </c>
      <c r="E244" s="30">
        <v>5.0675679999999996</v>
      </c>
      <c r="F244" s="30">
        <v>1.60473</v>
      </c>
      <c r="G244" s="30">
        <v>0.16891900000000001</v>
      </c>
      <c r="H244" s="30">
        <v>0.16891900000000001</v>
      </c>
      <c r="I244" s="30">
        <v>0.84459499999999998</v>
      </c>
      <c r="J244" s="30">
        <v>0.76013500000000001</v>
      </c>
      <c r="K244" s="30">
        <v>1.2668919999999999</v>
      </c>
      <c r="L244" s="30">
        <v>2.1959460000000002</v>
      </c>
      <c r="M244" s="30">
        <v>8.1925679999999996</v>
      </c>
      <c r="N244" s="30">
        <v>3.3783780000000001</v>
      </c>
    </row>
    <row r="245" spans="1:14" ht="11.15" customHeight="1" x14ac:dyDescent="0.2">
      <c r="A245" s="19" t="s">
        <v>873</v>
      </c>
      <c r="B245" s="20">
        <v>360</v>
      </c>
      <c r="C245" s="20">
        <v>253</v>
      </c>
      <c r="D245" s="20">
        <v>12</v>
      </c>
      <c r="E245" s="20">
        <v>26</v>
      </c>
      <c r="F245" s="20">
        <v>3</v>
      </c>
      <c r="G245" s="20">
        <v>1</v>
      </c>
      <c r="H245" s="20">
        <v>2</v>
      </c>
      <c r="I245" s="20">
        <v>1</v>
      </c>
      <c r="J245" s="20">
        <v>3</v>
      </c>
      <c r="K245" s="20">
        <v>2</v>
      </c>
      <c r="L245" s="20">
        <v>8</v>
      </c>
      <c r="M245" s="20">
        <v>25</v>
      </c>
      <c r="N245" s="20">
        <v>24</v>
      </c>
    </row>
    <row r="246" spans="1:14" ht="11.15" customHeight="1" x14ac:dyDescent="0.2">
      <c r="A246" s="21" t="s">
        <v>126</v>
      </c>
      <c r="B246" s="30">
        <v>100</v>
      </c>
      <c r="C246" s="30">
        <v>70.277777999999998</v>
      </c>
      <c r="D246" s="30">
        <v>3.3333330000000001</v>
      </c>
      <c r="E246" s="30">
        <v>7.2222220000000004</v>
      </c>
      <c r="F246" s="30">
        <v>0.83333299999999999</v>
      </c>
      <c r="G246" s="30">
        <v>0.27777800000000002</v>
      </c>
      <c r="H246" s="30">
        <v>0.55555600000000005</v>
      </c>
      <c r="I246" s="30">
        <v>0.27777800000000002</v>
      </c>
      <c r="J246" s="30">
        <v>0.83333299999999999</v>
      </c>
      <c r="K246" s="30">
        <v>0.55555600000000005</v>
      </c>
      <c r="L246" s="30">
        <v>2.2222219999999999</v>
      </c>
      <c r="M246" s="30">
        <v>6.9444439999999998</v>
      </c>
      <c r="N246" s="30">
        <v>6.6666670000000003</v>
      </c>
    </row>
    <row r="247" spans="1:14" ht="11.15" customHeight="1" x14ac:dyDescent="0.2">
      <c r="A247" s="18" t="s">
        <v>143</v>
      </c>
      <c r="B247" s="18"/>
      <c r="C247" s="18"/>
      <c r="D247" s="18"/>
      <c r="E247" s="18"/>
      <c r="F247" s="18"/>
      <c r="G247" s="18"/>
      <c r="H247" s="18"/>
      <c r="I247" s="18"/>
      <c r="J247" s="18"/>
      <c r="K247" s="18"/>
      <c r="L247" s="18"/>
      <c r="M247" s="18"/>
      <c r="N247" s="18"/>
    </row>
    <row r="248" spans="1:14" ht="11.15" customHeight="1" x14ac:dyDescent="0.2">
      <c r="A248" s="21" t="s">
        <v>907</v>
      </c>
      <c r="B248" s="21"/>
      <c r="C248" s="21"/>
      <c r="D248" s="21"/>
      <c r="E248" s="21"/>
      <c r="F248" s="21"/>
      <c r="G248" s="21"/>
      <c r="H248" s="21"/>
      <c r="I248" s="21"/>
      <c r="J248" s="21"/>
      <c r="K248" s="21"/>
      <c r="L248" s="21"/>
      <c r="M248" s="21"/>
      <c r="N248" s="21"/>
    </row>
    <row r="249" spans="1:14" ht="11.15" customHeight="1" x14ac:dyDescent="0.2">
      <c r="A249" s="19" t="s">
        <v>902</v>
      </c>
      <c r="B249" s="20">
        <v>330</v>
      </c>
      <c r="C249" s="20">
        <v>231</v>
      </c>
      <c r="D249" s="20">
        <v>14</v>
      </c>
      <c r="E249" s="20">
        <v>23</v>
      </c>
      <c r="F249" s="20">
        <v>14</v>
      </c>
      <c r="G249" s="20">
        <v>1</v>
      </c>
      <c r="H249" s="20">
        <v>2</v>
      </c>
      <c r="I249" s="20">
        <v>2</v>
      </c>
      <c r="J249" s="20">
        <v>4</v>
      </c>
      <c r="K249" s="20">
        <v>6</v>
      </c>
      <c r="L249" s="20">
        <v>7</v>
      </c>
      <c r="M249" s="20">
        <v>22</v>
      </c>
      <c r="N249" s="20">
        <v>4</v>
      </c>
    </row>
    <row r="250" spans="1:14" ht="11.15" customHeight="1" x14ac:dyDescent="0.2">
      <c r="A250" s="21" t="s">
        <v>126</v>
      </c>
      <c r="B250" s="30">
        <v>100</v>
      </c>
      <c r="C250" s="30">
        <v>70</v>
      </c>
      <c r="D250" s="30">
        <v>4.2424239999999998</v>
      </c>
      <c r="E250" s="30">
        <v>6.969697</v>
      </c>
      <c r="F250" s="30">
        <v>4.2424239999999998</v>
      </c>
      <c r="G250" s="30">
        <v>0.30303000000000002</v>
      </c>
      <c r="H250" s="30">
        <v>0.60606099999999996</v>
      </c>
      <c r="I250" s="30">
        <v>0.60606099999999996</v>
      </c>
      <c r="J250" s="30">
        <v>1.212121</v>
      </c>
      <c r="K250" s="30">
        <v>1.818182</v>
      </c>
      <c r="L250" s="30">
        <v>2.1212119999999999</v>
      </c>
      <c r="M250" s="30">
        <v>6.6666670000000003</v>
      </c>
      <c r="N250" s="30">
        <v>1.212121</v>
      </c>
    </row>
    <row r="251" spans="1:14" ht="11.15" customHeight="1" x14ac:dyDescent="0.2">
      <c r="A251" s="19" t="s">
        <v>903</v>
      </c>
      <c r="B251" s="20">
        <v>326</v>
      </c>
      <c r="C251" s="20">
        <v>235</v>
      </c>
      <c r="D251" s="20">
        <v>16</v>
      </c>
      <c r="E251" s="20">
        <v>21</v>
      </c>
      <c r="F251" s="20">
        <v>11</v>
      </c>
      <c r="G251" s="20">
        <v>0</v>
      </c>
      <c r="H251" s="20">
        <v>0</v>
      </c>
      <c r="I251" s="20">
        <v>3</v>
      </c>
      <c r="J251" s="20">
        <v>0</v>
      </c>
      <c r="K251" s="20">
        <v>6</v>
      </c>
      <c r="L251" s="20">
        <v>6</v>
      </c>
      <c r="M251" s="20">
        <v>21</v>
      </c>
      <c r="N251" s="20">
        <v>7</v>
      </c>
    </row>
    <row r="252" spans="1:14" ht="11.15" customHeight="1" x14ac:dyDescent="0.2">
      <c r="A252" s="21" t="s">
        <v>126</v>
      </c>
      <c r="B252" s="30">
        <v>100</v>
      </c>
      <c r="C252" s="30">
        <v>72.085890000000006</v>
      </c>
      <c r="D252" s="30">
        <v>4.9079750000000004</v>
      </c>
      <c r="E252" s="30">
        <v>6.4417179999999998</v>
      </c>
      <c r="F252" s="30">
        <v>3.3742329999999998</v>
      </c>
      <c r="G252" s="30">
        <v>0</v>
      </c>
      <c r="H252" s="30">
        <v>0</v>
      </c>
      <c r="I252" s="30">
        <v>0.92024499999999998</v>
      </c>
      <c r="J252" s="30">
        <v>0</v>
      </c>
      <c r="K252" s="30">
        <v>1.8404910000000001</v>
      </c>
      <c r="L252" s="30">
        <v>1.8404910000000001</v>
      </c>
      <c r="M252" s="30">
        <v>6.4417179999999998</v>
      </c>
      <c r="N252" s="30">
        <v>2.1472389999999999</v>
      </c>
    </row>
    <row r="253" spans="1:14" ht="11.15" customHeight="1" x14ac:dyDescent="0.2">
      <c r="A253" s="19" t="s">
        <v>904</v>
      </c>
      <c r="B253" s="20">
        <v>133</v>
      </c>
      <c r="C253" s="20">
        <v>95</v>
      </c>
      <c r="D253" s="20">
        <v>9</v>
      </c>
      <c r="E253" s="20">
        <v>4</v>
      </c>
      <c r="F253" s="20">
        <v>7</v>
      </c>
      <c r="G253" s="20">
        <v>1</v>
      </c>
      <c r="H253" s="20">
        <v>0</v>
      </c>
      <c r="I253" s="20">
        <v>5</v>
      </c>
      <c r="J253" s="20">
        <v>0</v>
      </c>
      <c r="K253" s="20">
        <v>2</v>
      </c>
      <c r="L253" s="20">
        <v>1</v>
      </c>
      <c r="M253" s="20">
        <v>8</v>
      </c>
      <c r="N253" s="20">
        <v>1</v>
      </c>
    </row>
    <row r="254" spans="1:14" ht="11.15" customHeight="1" x14ac:dyDescent="0.2">
      <c r="A254" s="21" t="s">
        <v>126</v>
      </c>
      <c r="B254" s="30">
        <v>100</v>
      </c>
      <c r="C254" s="30">
        <v>71.428571000000005</v>
      </c>
      <c r="D254" s="30">
        <v>6.7669170000000003</v>
      </c>
      <c r="E254" s="30">
        <v>3.0075189999999998</v>
      </c>
      <c r="F254" s="30">
        <v>5.2631579999999998</v>
      </c>
      <c r="G254" s="30">
        <v>0.75187999999999999</v>
      </c>
      <c r="H254" s="30">
        <v>0</v>
      </c>
      <c r="I254" s="30">
        <v>3.759398</v>
      </c>
      <c r="J254" s="30">
        <v>0</v>
      </c>
      <c r="K254" s="30">
        <v>1.5037590000000001</v>
      </c>
      <c r="L254" s="30">
        <v>0.75187999999999999</v>
      </c>
      <c r="M254" s="30">
        <v>6.0150379999999997</v>
      </c>
      <c r="N254" s="30">
        <v>0.75187999999999999</v>
      </c>
    </row>
    <row r="255" spans="1:14" ht="11.15" customHeight="1" x14ac:dyDescent="0.2">
      <c r="A255" s="19" t="s">
        <v>905</v>
      </c>
      <c r="B255" s="20">
        <v>1070</v>
      </c>
      <c r="C255" s="20">
        <v>776</v>
      </c>
      <c r="D255" s="20">
        <v>40</v>
      </c>
      <c r="E255" s="20">
        <v>51</v>
      </c>
      <c r="F255" s="20">
        <v>19</v>
      </c>
      <c r="G255" s="20">
        <v>2</v>
      </c>
      <c r="H255" s="20">
        <v>3</v>
      </c>
      <c r="I255" s="20">
        <v>8</v>
      </c>
      <c r="J255" s="20">
        <v>8</v>
      </c>
      <c r="K255" s="20">
        <v>11</v>
      </c>
      <c r="L255" s="20">
        <v>24</v>
      </c>
      <c r="M255" s="20">
        <v>87</v>
      </c>
      <c r="N255" s="20">
        <v>41</v>
      </c>
    </row>
    <row r="256" spans="1:14" ht="11.15" customHeight="1" x14ac:dyDescent="0.2">
      <c r="A256" s="21" t="s">
        <v>126</v>
      </c>
      <c r="B256" s="30">
        <v>100</v>
      </c>
      <c r="C256" s="30">
        <v>72.523364000000001</v>
      </c>
      <c r="D256" s="30">
        <v>3.738318</v>
      </c>
      <c r="E256" s="30">
        <v>4.7663549999999999</v>
      </c>
      <c r="F256" s="30">
        <v>1.775701</v>
      </c>
      <c r="G256" s="30">
        <v>0.186916</v>
      </c>
      <c r="H256" s="30">
        <v>0.28037400000000001</v>
      </c>
      <c r="I256" s="30">
        <v>0.747664</v>
      </c>
      <c r="J256" s="30">
        <v>0.747664</v>
      </c>
      <c r="K256" s="30">
        <v>1.0280370000000001</v>
      </c>
      <c r="L256" s="30">
        <v>2.242991</v>
      </c>
      <c r="M256" s="30">
        <v>8.1308410000000002</v>
      </c>
      <c r="N256" s="30">
        <v>3.8317760000000001</v>
      </c>
    </row>
    <row r="257" spans="1:14" ht="11.15" customHeight="1" x14ac:dyDescent="0.2">
      <c r="A257" s="19" t="s">
        <v>873</v>
      </c>
      <c r="B257" s="20">
        <v>329</v>
      </c>
      <c r="C257" s="20">
        <v>227</v>
      </c>
      <c r="D257" s="20">
        <v>15</v>
      </c>
      <c r="E257" s="20">
        <v>22</v>
      </c>
      <c r="F257" s="20">
        <v>4</v>
      </c>
      <c r="G257" s="20">
        <v>1</v>
      </c>
      <c r="H257" s="20">
        <v>2</v>
      </c>
      <c r="I257" s="20">
        <v>1</v>
      </c>
      <c r="J257" s="20">
        <v>2</v>
      </c>
      <c r="K257" s="20">
        <v>2</v>
      </c>
      <c r="L257" s="20">
        <v>7</v>
      </c>
      <c r="M257" s="20">
        <v>26</v>
      </c>
      <c r="N257" s="20">
        <v>20</v>
      </c>
    </row>
    <row r="258" spans="1:14" ht="11.15" customHeight="1" x14ac:dyDescent="0.2">
      <c r="A258" s="21" t="s">
        <v>126</v>
      </c>
      <c r="B258" s="30">
        <v>100</v>
      </c>
      <c r="C258" s="30">
        <v>68.996960000000001</v>
      </c>
      <c r="D258" s="30">
        <v>4.5592709999999999</v>
      </c>
      <c r="E258" s="30">
        <v>6.6869300000000003</v>
      </c>
      <c r="F258" s="30">
        <v>1.215805</v>
      </c>
      <c r="G258" s="30">
        <v>0.30395100000000003</v>
      </c>
      <c r="H258" s="30">
        <v>0.60790299999999997</v>
      </c>
      <c r="I258" s="30">
        <v>0.30395100000000003</v>
      </c>
      <c r="J258" s="30">
        <v>0.60790299999999997</v>
      </c>
      <c r="K258" s="30">
        <v>0.60790299999999997</v>
      </c>
      <c r="L258" s="30">
        <v>2.1276600000000001</v>
      </c>
      <c r="M258" s="30">
        <v>7.902736</v>
      </c>
      <c r="N258" s="30">
        <v>6.079027</v>
      </c>
    </row>
    <row r="259" spans="1:14" ht="11.15" customHeight="1" x14ac:dyDescent="0.2">
      <c r="A259" s="18" t="s">
        <v>143</v>
      </c>
      <c r="B259" s="18"/>
      <c r="C259" s="18"/>
      <c r="D259" s="18"/>
      <c r="E259" s="18"/>
      <c r="F259" s="18"/>
      <c r="G259" s="18"/>
      <c r="H259" s="18"/>
      <c r="I259" s="18"/>
      <c r="J259" s="18"/>
      <c r="K259" s="18"/>
      <c r="L259" s="18"/>
      <c r="M259" s="18"/>
      <c r="N259" s="18"/>
    </row>
    <row r="260" spans="1:14" ht="11.15" customHeight="1" x14ac:dyDescent="0.2">
      <c r="A260" s="21" t="s">
        <v>908</v>
      </c>
      <c r="B260" s="21"/>
      <c r="C260" s="21"/>
      <c r="D260" s="21"/>
      <c r="E260" s="21"/>
      <c r="F260" s="21"/>
      <c r="G260" s="21"/>
      <c r="H260" s="21"/>
      <c r="I260" s="21"/>
      <c r="J260" s="21"/>
      <c r="K260" s="21"/>
      <c r="L260" s="21"/>
      <c r="M260" s="21"/>
      <c r="N260" s="21"/>
    </row>
    <row r="261" spans="1:14" ht="11.15" customHeight="1" x14ac:dyDescent="0.2">
      <c r="A261" s="19" t="s">
        <v>902</v>
      </c>
      <c r="B261" s="20">
        <v>39</v>
      </c>
      <c r="C261" s="20">
        <v>30</v>
      </c>
      <c r="D261" s="20">
        <v>1</v>
      </c>
      <c r="E261" s="20">
        <v>1</v>
      </c>
      <c r="F261" s="20">
        <v>1</v>
      </c>
      <c r="G261" s="20">
        <v>0</v>
      </c>
      <c r="H261" s="20">
        <v>0</v>
      </c>
      <c r="I261" s="20">
        <v>0</v>
      </c>
      <c r="J261" s="20">
        <v>0</v>
      </c>
      <c r="K261" s="20">
        <v>3</v>
      </c>
      <c r="L261" s="20">
        <v>2</v>
      </c>
      <c r="M261" s="20">
        <v>1</v>
      </c>
      <c r="N261" s="20">
        <v>0</v>
      </c>
    </row>
    <row r="262" spans="1:14" ht="11.15" customHeight="1" x14ac:dyDescent="0.2">
      <c r="A262" s="21" t="s">
        <v>126</v>
      </c>
      <c r="B262" s="30">
        <v>100</v>
      </c>
      <c r="C262" s="30">
        <v>76.923077000000006</v>
      </c>
      <c r="D262" s="30">
        <v>2.5641029999999998</v>
      </c>
      <c r="E262" s="30">
        <v>2.5641029999999998</v>
      </c>
      <c r="F262" s="30">
        <v>2.5641029999999998</v>
      </c>
      <c r="G262" s="30">
        <v>0</v>
      </c>
      <c r="H262" s="30">
        <v>0</v>
      </c>
      <c r="I262" s="30">
        <v>0</v>
      </c>
      <c r="J262" s="30">
        <v>0</v>
      </c>
      <c r="K262" s="30">
        <v>7.6923079999999997</v>
      </c>
      <c r="L262" s="30">
        <v>5.1282050000000003</v>
      </c>
      <c r="M262" s="30">
        <v>2.5641029999999998</v>
      </c>
      <c r="N262" s="30">
        <v>0</v>
      </c>
    </row>
    <row r="263" spans="1:14" ht="11.15" customHeight="1" x14ac:dyDescent="0.2">
      <c r="A263" s="19" t="s">
        <v>903</v>
      </c>
      <c r="B263" s="20">
        <v>75</v>
      </c>
      <c r="C263" s="20">
        <v>56</v>
      </c>
      <c r="D263" s="20">
        <v>3</v>
      </c>
      <c r="E263" s="20">
        <v>4</v>
      </c>
      <c r="F263" s="20">
        <v>1</v>
      </c>
      <c r="G263" s="20">
        <v>0</v>
      </c>
      <c r="H263" s="20">
        <v>0</v>
      </c>
      <c r="I263" s="20">
        <v>1</v>
      </c>
      <c r="J263" s="20">
        <v>0</v>
      </c>
      <c r="K263" s="20">
        <v>0</v>
      </c>
      <c r="L263" s="20">
        <v>1</v>
      </c>
      <c r="M263" s="20">
        <v>7</v>
      </c>
      <c r="N263" s="20">
        <v>2</v>
      </c>
    </row>
    <row r="264" spans="1:14" ht="11.15" customHeight="1" x14ac:dyDescent="0.2">
      <c r="A264" s="21" t="s">
        <v>126</v>
      </c>
      <c r="B264" s="30">
        <v>100</v>
      </c>
      <c r="C264" s="30">
        <v>74.666667000000004</v>
      </c>
      <c r="D264" s="30">
        <v>4</v>
      </c>
      <c r="E264" s="30">
        <v>5.3333329999999997</v>
      </c>
      <c r="F264" s="30">
        <v>1.3333330000000001</v>
      </c>
      <c r="G264" s="30">
        <v>0</v>
      </c>
      <c r="H264" s="30">
        <v>0</v>
      </c>
      <c r="I264" s="30">
        <v>1.3333330000000001</v>
      </c>
      <c r="J264" s="30">
        <v>0</v>
      </c>
      <c r="K264" s="30">
        <v>0</v>
      </c>
      <c r="L264" s="30">
        <v>1.3333330000000001</v>
      </c>
      <c r="M264" s="30">
        <v>9.3333329999999997</v>
      </c>
      <c r="N264" s="30">
        <v>2.6666669999999999</v>
      </c>
    </row>
    <row r="265" spans="1:14" ht="11.15" customHeight="1" x14ac:dyDescent="0.2">
      <c r="A265" s="19" t="s">
        <v>904</v>
      </c>
      <c r="B265" s="20">
        <v>117</v>
      </c>
      <c r="C265" s="20">
        <v>83</v>
      </c>
      <c r="D265" s="20">
        <v>5</v>
      </c>
      <c r="E265" s="20">
        <v>4</v>
      </c>
      <c r="F265" s="20">
        <v>10</v>
      </c>
      <c r="G265" s="20">
        <v>1</v>
      </c>
      <c r="H265" s="20">
        <v>3</v>
      </c>
      <c r="I265" s="20">
        <v>0</v>
      </c>
      <c r="J265" s="20">
        <v>1</v>
      </c>
      <c r="K265" s="20">
        <v>0</v>
      </c>
      <c r="L265" s="20">
        <v>3</v>
      </c>
      <c r="M265" s="20">
        <v>6</v>
      </c>
      <c r="N265" s="20">
        <v>1</v>
      </c>
    </row>
    <row r="266" spans="1:14" ht="11.15" customHeight="1" x14ac:dyDescent="0.2">
      <c r="A266" s="21" t="s">
        <v>126</v>
      </c>
      <c r="B266" s="30">
        <v>100</v>
      </c>
      <c r="C266" s="30">
        <v>70.940171000000007</v>
      </c>
      <c r="D266" s="30">
        <v>4.273504</v>
      </c>
      <c r="E266" s="30">
        <v>3.418803</v>
      </c>
      <c r="F266" s="30">
        <v>8.5470089999999992</v>
      </c>
      <c r="G266" s="30">
        <v>0.85470100000000004</v>
      </c>
      <c r="H266" s="30">
        <v>2.5641029999999998</v>
      </c>
      <c r="I266" s="30">
        <v>0</v>
      </c>
      <c r="J266" s="30">
        <v>0.85470100000000004</v>
      </c>
      <c r="K266" s="30">
        <v>0</v>
      </c>
      <c r="L266" s="30">
        <v>2.5641029999999998</v>
      </c>
      <c r="M266" s="30">
        <v>5.1282050000000003</v>
      </c>
      <c r="N266" s="30">
        <v>0.85470100000000004</v>
      </c>
    </row>
    <row r="267" spans="1:14" ht="11.15" customHeight="1" x14ac:dyDescent="0.2">
      <c r="A267" s="19" t="s">
        <v>905</v>
      </c>
      <c r="B267" s="20">
        <v>1288</v>
      </c>
      <c r="C267" s="20">
        <v>908</v>
      </c>
      <c r="D267" s="20">
        <v>54</v>
      </c>
      <c r="E267" s="20">
        <v>75</v>
      </c>
      <c r="F267" s="20">
        <v>31</v>
      </c>
      <c r="G267" s="20">
        <v>2</v>
      </c>
      <c r="H267" s="20">
        <v>2</v>
      </c>
      <c r="I267" s="20">
        <v>15</v>
      </c>
      <c r="J267" s="20">
        <v>8</v>
      </c>
      <c r="K267" s="20">
        <v>16</v>
      </c>
      <c r="L267" s="20">
        <v>30</v>
      </c>
      <c r="M267" s="20">
        <v>106</v>
      </c>
      <c r="N267" s="20">
        <v>41</v>
      </c>
    </row>
    <row r="268" spans="1:14" ht="11.15" customHeight="1" x14ac:dyDescent="0.2">
      <c r="A268" s="21" t="s">
        <v>126</v>
      </c>
      <c r="B268" s="30">
        <v>100</v>
      </c>
      <c r="C268" s="30">
        <v>70.496893999999998</v>
      </c>
      <c r="D268" s="30">
        <v>4.1925470000000002</v>
      </c>
      <c r="E268" s="30">
        <v>5.8229810000000004</v>
      </c>
      <c r="F268" s="30">
        <v>2.4068320000000001</v>
      </c>
      <c r="G268" s="30">
        <v>0.15528</v>
      </c>
      <c r="H268" s="30">
        <v>0.15528</v>
      </c>
      <c r="I268" s="30">
        <v>1.164596</v>
      </c>
      <c r="J268" s="30">
        <v>0.62111799999999995</v>
      </c>
      <c r="K268" s="30">
        <v>1.2422359999999999</v>
      </c>
      <c r="L268" s="30">
        <v>2.3291930000000001</v>
      </c>
      <c r="M268" s="30">
        <v>8.2298139999999993</v>
      </c>
      <c r="N268" s="30">
        <v>3.18323</v>
      </c>
    </row>
    <row r="269" spans="1:14" ht="11.15" customHeight="1" x14ac:dyDescent="0.2">
      <c r="A269" s="19" t="s">
        <v>873</v>
      </c>
      <c r="B269" s="20">
        <v>669</v>
      </c>
      <c r="C269" s="20">
        <v>487</v>
      </c>
      <c r="D269" s="20">
        <v>31</v>
      </c>
      <c r="E269" s="20">
        <v>37</v>
      </c>
      <c r="F269" s="20">
        <v>12</v>
      </c>
      <c r="G269" s="20">
        <v>2</v>
      </c>
      <c r="H269" s="20">
        <v>2</v>
      </c>
      <c r="I269" s="20">
        <v>3</v>
      </c>
      <c r="J269" s="20">
        <v>5</v>
      </c>
      <c r="K269" s="20">
        <v>8</v>
      </c>
      <c r="L269" s="20">
        <v>9</v>
      </c>
      <c r="M269" s="20">
        <v>44</v>
      </c>
      <c r="N269" s="20">
        <v>29</v>
      </c>
    </row>
    <row r="270" spans="1:14" ht="11.15" customHeight="1" x14ac:dyDescent="0.2">
      <c r="A270" s="21" t="s">
        <v>126</v>
      </c>
      <c r="B270" s="30">
        <v>100</v>
      </c>
      <c r="C270" s="30">
        <v>72.795216999999994</v>
      </c>
      <c r="D270" s="30">
        <v>4.6337820000000001</v>
      </c>
      <c r="E270" s="30">
        <v>5.5306430000000004</v>
      </c>
      <c r="F270" s="30">
        <v>1.793722</v>
      </c>
      <c r="G270" s="30">
        <v>0.298954</v>
      </c>
      <c r="H270" s="30">
        <v>0.298954</v>
      </c>
      <c r="I270" s="30">
        <v>0.44843</v>
      </c>
      <c r="J270" s="30">
        <v>0.74738400000000005</v>
      </c>
      <c r="K270" s="30">
        <v>1.1958150000000001</v>
      </c>
      <c r="L270" s="30">
        <v>1.345291</v>
      </c>
      <c r="M270" s="30">
        <v>6.576981</v>
      </c>
      <c r="N270" s="30">
        <v>4.3348279999999999</v>
      </c>
    </row>
    <row r="271" spans="1:14" ht="11.15" customHeight="1" x14ac:dyDescent="0.2">
      <c r="A271" s="18" t="s">
        <v>909</v>
      </c>
      <c r="B271" s="18"/>
      <c r="C271" s="18"/>
      <c r="D271" s="18"/>
      <c r="E271" s="18"/>
      <c r="F271" s="18"/>
      <c r="G271" s="18"/>
      <c r="H271" s="18"/>
      <c r="I271" s="18"/>
      <c r="J271" s="18"/>
      <c r="K271" s="18"/>
      <c r="L271" s="18"/>
      <c r="M271" s="18"/>
      <c r="N271" s="18"/>
    </row>
    <row r="272" spans="1:14" ht="11.15" customHeight="1" x14ac:dyDescent="0.2">
      <c r="A272" s="19" t="s">
        <v>910</v>
      </c>
      <c r="B272" s="20">
        <v>541</v>
      </c>
      <c r="C272" s="20">
        <v>387</v>
      </c>
      <c r="D272" s="20">
        <v>22</v>
      </c>
      <c r="E272" s="20">
        <v>21</v>
      </c>
      <c r="F272" s="20">
        <v>16</v>
      </c>
      <c r="G272" s="20">
        <v>0</v>
      </c>
      <c r="H272" s="20">
        <v>2</v>
      </c>
      <c r="I272" s="20">
        <v>8</v>
      </c>
      <c r="J272" s="20">
        <v>4</v>
      </c>
      <c r="K272" s="20">
        <v>6</v>
      </c>
      <c r="L272" s="20">
        <v>19</v>
      </c>
      <c r="M272" s="20">
        <v>48</v>
      </c>
      <c r="N272" s="20">
        <v>8</v>
      </c>
    </row>
    <row r="273" spans="1:14" ht="11.15" customHeight="1" x14ac:dyDescent="0.2">
      <c r="A273" s="21" t="s">
        <v>126</v>
      </c>
      <c r="B273" s="30">
        <v>100</v>
      </c>
      <c r="C273" s="30">
        <v>71.534195999999994</v>
      </c>
      <c r="D273" s="30">
        <v>4.0665430000000002</v>
      </c>
      <c r="E273" s="30">
        <v>3.8817010000000001</v>
      </c>
      <c r="F273" s="30">
        <v>2.9574859999999998</v>
      </c>
      <c r="G273" s="30">
        <v>0</v>
      </c>
      <c r="H273" s="30">
        <v>0.36968600000000001</v>
      </c>
      <c r="I273" s="30">
        <v>1.4787429999999999</v>
      </c>
      <c r="J273" s="30">
        <v>0.73937200000000003</v>
      </c>
      <c r="K273" s="30">
        <v>1.109057</v>
      </c>
      <c r="L273" s="30">
        <v>3.5120149999999999</v>
      </c>
      <c r="M273" s="30">
        <v>8.872458</v>
      </c>
      <c r="N273" s="30">
        <v>1.4787429999999999</v>
      </c>
    </row>
    <row r="274" spans="1:14" ht="11.15" customHeight="1" x14ac:dyDescent="0.2">
      <c r="A274" s="19" t="s">
        <v>911</v>
      </c>
      <c r="B274" s="20">
        <v>877</v>
      </c>
      <c r="C274" s="20">
        <v>613</v>
      </c>
      <c r="D274" s="20">
        <v>41</v>
      </c>
      <c r="E274" s="20">
        <v>40</v>
      </c>
      <c r="F274" s="20">
        <v>25</v>
      </c>
      <c r="G274" s="20">
        <v>1</v>
      </c>
      <c r="H274" s="20">
        <v>4</v>
      </c>
      <c r="I274" s="20">
        <v>8</v>
      </c>
      <c r="J274" s="20">
        <v>8</v>
      </c>
      <c r="K274" s="20">
        <v>13</v>
      </c>
      <c r="L274" s="20">
        <v>20</v>
      </c>
      <c r="M274" s="20">
        <v>65</v>
      </c>
      <c r="N274" s="20">
        <v>39</v>
      </c>
    </row>
    <row r="275" spans="1:14" ht="11.15" customHeight="1" x14ac:dyDescent="0.2">
      <c r="A275" s="21" t="s">
        <v>126</v>
      </c>
      <c r="B275" s="30">
        <v>100</v>
      </c>
      <c r="C275" s="30">
        <v>69.897377000000006</v>
      </c>
      <c r="D275" s="30">
        <v>4.6750290000000003</v>
      </c>
      <c r="E275" s="30">
        <v>4.5610030000000004</v>
      </c>
      <c r="F275" s="30">
        <v>2.8506269999999998</v>
      </c>
      <c r="G275" s="30">
        <v>0.114025</v>
      </c>
      <c r="H275" s="30">
        <v>0.45610000000000001</v>
      </c>
      <c r="I275" s="30">
        <v>0.91220100000000004</v>
      </c>
      <c r="J275" s="30">
        <v>0.91220100000000004</v>
      </c>
      <c r="K275" s="30">
        <v>1.482326</v>
      </c>
      <c r="L275" s="30">
        <v>2.2805019999999998</v>
      </c>
      <c r="M275" s="30">
        <v>7.4116309999999999</v>
      </c>
      <c r="N275" s="30">
        <v>4.4469779999999997</v>
      </c>
    </row>
    <row r="276" spans="1:14" ht="11.15" customHeight="1" x14ac:dyDescent="0.2">
      <c r="A276" s="19" t="s">
        <v>912</v>
      </c>
      <c r="B276" s="20">
        <v>543</v>
      </c>
      <c r="C276" s="20">
        <v>406</v>
      </c>
      <c r="D276" s="20">
        <v>23</v>
      </c>
      <c r="E276" s="20">
        <v>38</v>
      </c>
      <c r="F276" s="20">
        <v>6</v>
      </c>
      <c r="G276" s="20">
        <v>2</v>
      </c>
      <c r="H276" s="20">
        <v>1</v>
      </c>
      <c r="I276" s="20">
        <v>1</v>
      </c>
      <c r="J276" s="20">
        <v>1</v>
      </c>
      <c r="K276" s="20">
        <v>7</v>
      </c>
      <c r="L276" s="20">
        <v>6</v>
      </c>
      <c r="M276" s="20">
        <v>35</v>
      </c>
      <c r="N276" s="20">
        <v>17</v>
      </c>
    </row>
    <row r="277" spans="1:14" ht="11.15" customHeight="1" x14ac:dyDescent="0.2">
      <c r="A277" s="21" t="s">
        <v>126</v>
      </c>
      <c r="B277" s="30">
        <v>100</v>
      </c>
      <c r="C277" s="30">
        <v>74.769796999999997</v>
      </c>
      <c r="D277" s="30">
        <v>4.2357269999999998</v>
      </c>
      <c r="E277" s="30">
        <v>6.9981580000000001</v>
      </c>
      <c r="F277" s="30">
        <v>1.1049720000000001</v>
      </c>
      <c r="G277" s="30">
        <v>0.36832399999999998</v>
      </c>
      <c r="H277" s="30">
        <v>0.18416199999999999</v>
      </c>
      <c r="I277" s="30">
        <v>0.18416199999999999</v>
      </c>
      <c r="J277" s="30">
        <v>0.18416199999999999</v>
      </c>
      <c r="K277" s="30">
        <v>1.289134</v>
      </c>
      <c r="L277" s="30">
        <v>1.1049720000000001</v>
      </c>
      <c r="M277" s="30">
        <v>6.4456720000000001</v>
      </c>
      <c r="N277" s="30">
        <v>3.1307550000000002</v>
      </c>
    </row>
    <row r="278" spans="1:14" ht="11.15" customHeight="1" x14ac:dyDescent="0.2">
      <c r="A278" s="19" t="s">
        <v>913</v>
      </c>
      <c r="B278" s="20">
        <v>227</v>
      </c>
      <c r="C278" s="20">
        <v>158</v>
      </c>
      <c r="D278" s="20">
        <v>8</v>
      </c>
      <c r="E278" s="20">
        <v>22</v>
      </c>
      <c r="F278" s="20">
        <v>8</v>
      </c>
      <c r="G278" s="20">
        <v>2</v>
      </c>
      <c r="H278" s="20">
        <v>0</v>
      </c>
      <c r="I278" s="20">
        <v>2</v>
      </c>
      <c r="J278" s="20">
        <v>1</v>
      </c>
      <c r="K278" s="20">
        <v>1</v>
      </c>
      <c r="L278" s="20">
        <v>0</v>
      </c>
      <c r="M278" s="20">
        <v>16</v>
      </c>
      <c r="N278" s="20">
        <v>9</v>
      </c>
    </row>
    <row r="279" spans="1:14" ht="11.15" customHeight="1" x14ac:dyDescent="0.2">
      <c r="A279" s="21" t="s">
        <v>126</v>
      </c>
      <c r="B279" s="30">
        <v>100</v>
      </c>
      <c r="C279" s="30">
        <v>69.603523999999993</v>
      </c>
      <c r="D279" s="30">
        <v>3.5242290000000001</v>
      </c>
      <c r="E279" s="30">
        <v>9.69163</v>
      </c>
      <c r="F279" s="30">
        <v>3.5242290000000001</v>
      </c>
      <c r="G279" s="30">
        <v>0.88105699999999998</v>
      </c>
      <c r="H279" s="30">
        <v>0</v>
      </c>
      <c r="I279" s="30">
        <v>0.88105699999999998</v>
      </c>
      <c r="J279" s="30">
        <v>0.440529</v>
      </c>
      <c r="K279" s="30">
        <v>0.440529</v>
      </c>
      <c r="L279" s="30">
        <v>0</v>
      </c>
      <c r="M279" s="30">
        <v>7.0484580000000001</v>
      </c>
      <c r="N279" s="30">
        <v>3.9647579999999998</v>
      </c>
    </row>
    <row r="280" spans="1:14" ht="11.15" customHeight="1" x14ac:dyDescent="0.2">
      <c r="A280" s="18" t="s">
        <v>914</v>
      </c>
      <c r="B280" s="18"/>
      <c r="C280" s="18"/>
      <c r="D280" s="18"/>
      <c r="E280" s="18"/>
      <c r="F280" s="18"/>
      <c r="G280" s="18"/>
      <c r="H280" s="18"/>
      <c r="I280" s="18"/>
      <c r="J280" s="18"/>
      <c r="K280" s="18"/>
      <c r="L280" s="18"/>
      <c r="M280" s="18"/>
      <c r="N280" s="18"/>
    </row>
    <row r="281" spans="1:14" ht="11.15" customHeight="1" x14ac:dyDescent="0.2">
      <c r="A281" s="19" t="s">
        <v>915</v>
      </c>
      <c r="B281" s="20">
        <v>294</v>
      </c>
      <c r="C281" s="20">
        <v>207</v>
      </c>
      <c r="D281" s="20">
        <v>15</v>
      </c>
      <c r="E281" s="20">
        <v>15</v>
      </c>
      <c r="F281" s="20">
        <v>9</v>
      </c>
      <c r="G281" s="20">
        <v>1</v>
      </c>
      <c r="H281" s="20">
        <v>1</v>
      </c>
      <c r="I281" s="20">
        <v>1</v>
      </c>
      <c r="J281" s="20">
        <v>0</v>
      </c>
      <c r="K281" s="20">
        <v>5</v>
      </c>
      <c r="L281" s="20">
        <v>3</v>
      </c>
      <c r="M281" s="20">
        <v>27</v>
      </c>
      <c r="N281" s="20">
        <v>10</v>
      </c>
    </row>
    <row r="282" spans="1:14" ht="11.15" customHeight="1" x14ac:dyDescent="0.2">
      <c r="A282" s="21" t="s">
        <v>126</v>
      </c>
      <c r="B282" s="30">
        <v>100</v>
      </c>
      <c r="C282" s="30">
        <v>70.408163000000002</v>
      </c>
      <c r="D282" s="30">
        <v>5.1020409999999998</v>
      </c>
      <c r="E282" s="30">
        <v>5.1020409999999998</v>
      </c>
      <c r="F282" s="30">
        <v>3.0612240000000002</v>
      </c>
      <c r="G282" s="30">
        <v>0.34013599999999999</v>
      </c>
      <c r="H282" s="30">
        <v>0.34013599999999999</v>
      </c>
      <c r="I282" s="30">
        <v>0.34013599999999999</v>
      </c>
      <c r="J282" s="30">
        <v>0</v>
      </c>
      <c r="K282" s="30">
        <v>1.70068</v>
      </c>
      <c r="L282" s="30">
        <v>1.020408</v>
      </c>
      <c r="M282" s="30">
        <v>9.1836730000000006</v>
      </c>
      <c r="N282" s="30">
        <v>3.4013610000000001</v>
      </c>
    </row>
    <row r="283" spans="1:14" ht="11.15" customHeight="1" x14ac:dyDescent="0.2">
      <c r="A283" s="19" t="s">
        <v>916</v>
      </c>
      <c r="B283" s="20">
        <v>664</v>
      </c>
      <c r="C283" s="20">
        <v>477</v>
      </c>
      <c r="D283" s="20">
        <v>34</v>
      </c>
      <c r="E283" s="20">
        <v>37</v>
      </c>
      <c r="F283" s="20">
        <v>15</v>
      </c>
      <c r="G283" s="20">
        <v>0</v>
      </c>
      <c r="H283" s="20">
        <v>3</v>
      </c>
      <c r="I283" s="20">
        <v>7</v>
      </c>
      <c r="J283" s="20">
        <v>6</v>
      </c>
      <c r="K283" s="20">
        <v>6</v>
      </c>
      <c r="L283" s="20">
        <v>17</v>
      </c>
      <c r="M283" s="20">
        <v>45</v>
      </c>
      <c r="N283" s="20">
        <v>17</v>
      </c>
    </row>
    <row r="284" spans="1:14" ht="11.15" customHeight="1" x14ac:dyDescent="0.2">
      <c r="A284" s="21" t="s">
        <v>126</v>
      </c>
      <c r="B284" s="30">
        <v>100</v>
      </c>
      <c r="C284" s="30">
        <v>71.837349000000003</v>
      </c>
      <c r="D284" s="30">
        <v>5.120482</v>
      </c>
      <c r="E284" s="30">
        <v>5.5722889999999996</v>
      </c>
      <c r="F284" s="30">
        <v>2.259036</v>
      </c>
      <c r="G284" s="30">
        <v>0</v>
      </c>
      <c r="H284" s="30">
        <v>0.45180700000000001</v>
      </c>
      <c r="I284" s="30">
        <v>1.054217</v>
      </c>
      <c r="J284" s="30">
        <v>0.90361400000000003</v>
      </c>
      <c r="K284" s="30">
        <v>0.90361400000000003</v>
      </c>
      <c r="L284" s="30">
        <v>2.560241</v>
      </c>
      <c r="M284" s="30">
        <v>6.7771080000000001</v>
      </c>
      <c r="N284" s="30">
        <v>2.560241</v>
      </c>
    </row>
    <row r="285" spans="1:14" ht="11.15" customHeight="1" x14ac:dyDescent="0.2">
      <c r="A285" s="19" t="s">
        <v>917</v>
      </c>
      <c r="B285" s="20">
        <v>421</v>
      </c>
      <c r="C285" s="20">
        <v>306</v>
      </c>
      <c r="D285" s="20">
        <v>14</v>
      </c>
      <c r="E285" s="20">
        <v>29</v>
      </c>
      <c r="F285" s="20">
        <v>10</v>
      </c>
      <c r="G285" s="20">
        <v>0</v>
      </c>
      <c r="H285" s="20">
        <v>0</v>
      </c>
      <c r="I285" s="20">
        <v>4</v>
      </c>
      <c r="J285" s="20">
        <v>4</v>
      </c>
      <c r="K285" s="20">
        <v>2</v>
      </c>
      <c r="L285" s="20">
        <v>7</v>
      </c>
      <c r="M285" s="20">
        <v>29</v>
      </c>
      <c r="N285" s="20">
        <v>16</v>
      </c>
    </row>
    <row r="286" spans="1:14" ht="11.15" customHeight="1" x14ac:dyDescent="0.2">
      <c r="A286" s="21" t="s">
        <v>126</v>
      </c>
      <c r="B286" s="30">
        <v>100</v>
      </c>
      <c r="C286" s="30">
        <v>72.684085999999994</v>
      </c>
      <c r="D286" s="30">
        <v>3.3254160000000001</v>
      </c>
      <c r="E286" s="30">
        <v>6.8883609999999997</v>
      </c>
      <c r="F286" s="30">
        <v>2.3752970000000002</v>
      </c>
      <c r="G286" s="30">
        <v>0</v>
      </c>
      <c r="H286" s="30">
        <v>0</v>
      </c>
      <c r="I286" s="30">
        <v>0.95011900000000005</v>
      </c>
      <c r="J286" s="30">
        <v>0.95011900000000005</v>
      </c>
      <c r="K286" s="30">
        <v>0.47505900000000001</v>
      </c>
      <c r="L286" s="30">
        <v>1.6627080000000001</v>
      </c>
      <c r="M286" s="30">
        <v>6.8883609999999997</v>
      </c>
      <c r="N286" s="30">
        <v>3.800475</v>
      </c>
    </row>
    <row r="287" spans="1:14" ht="11.15" customHeight="1" x14ac:dyDescent="0.2">
      <c r="A287" s="19" t="s">
        <v>918</v>
      </c>
      <c r="B287" s="20">
        <v>358</v>
      </c>
      <c r="C287" s="20">
        <v>262</v>
      </c>
      <c r="D287" s="20">
        <v>18</v>
      </c>
      <c r="E287" s="20">
        <v>10</v>
      </c>
      <c r="F287" s="20">
        <v>8</v>
      </c>
      <c r="G287" s="20">
        <v>0</v>
      </c>
      <c r="H287" s="20">
        <v>1</v>
      </c>
      <c r="I287" s="20">
        <v>4</v>
      </c>
      <c r="J287" s="20">
        <v>2</v>
      </c>
      <c r="K287" s="20">
        <v>5</v>
      </c>
      <c r="L287" s="20">
        <v>5</v>
      </c>
      <c r="M287" s="20">
        <v>34</v>
      </c>
      <c r="N287" s="20">
        <v>9</v>
      </c>
    </row>
    <row r="288" spans="1:14" ht="11.15" customHeight="1" x14ac:dyDescent="0.2">
      <c r="A288" s="21" t="s">
        <v>126</v>
      </c>
      <c r="B288" s="30">
        <v>100</v>
      </c>
      <c r="C288" s="30">
        <v>73.184358000000003</v>
      </c>
      <c r="D288" s="30">
        <v>5.027933</v>
      </c>
      <c r="E288" s="30">
        <v>2.7932959999999998</v>
      </c>
      <c r="F288" s="30">
        <v>2.2346370000000002</v>
      </c>
      <c r="G288" s="30">
        <v>0</v>
      </c>
      <c r="H288" s="30">
        <v>0.27933000000000002</v>
      </c>
      <c r="I288" s="30">
        <v>1.117318</v>
      </c>
      <c r="J288" s="30">
        <v>0.55865900000000002</v>
      </c>
      <c r="K288" s="30">
        <v>1.3966479999999999</v>
      </c>
      <c r="L288" s="30">
        <v>1.3966479999999999</v>
      </c>
      <c r="M288" s="30">
        <v>9.4972069999999995</v>
      </c>
      <c r="N288" s="30">
        <v>2.5139659999999999</v>
      </c>
    </row>
    <row r="289" spans="1:14" ht="11.15" customHeight="1" x14ac:dyDescent="0.2">
      <c r="A289" s="19" t="s">
        <v>919</v>
      </c>
      <c r="B289" s="20">
        <v>217</v>
      </c>
      <c r="C289" s="20">
        <v>150</v>
      </c>
      <c r="D289" s="20">
        <v>7</v>
      </c>
      <c r="E289" s="20">
        <v>13</v>
      </c>
      <c r="F289" s="20">
        <v>5</v>
      </c>
      <c r="G289" s="20">
        <v>1</v>
      </c>
      <c r="H289" s="20">
        <v>2</v>
      </c>
      <c r="I289" s="20">
        <v>0</v>
      </c>
      <c r="J289" s="20">
        <v>0</v>
      </c>
      <c r="K289" s="20">
        <v>8</v>
      </c>
      <c r="L289" s="20">
        <v>4</v>
      </c>
      <c r="M289" s="20">
        <v>17</v>
      </c>
      <c r="N289" s="20">
        <v>10</v>
      </c>
    </row>
    <row r="290" spans="1:14" ht="11.15" customHeight="1" x14ac:dyDescent="0.2">
      <c r="A290" s="21" t="s">
        <v>126</v>
      </c>
      <c r="B290" s="30">
        <v>100</v>
      </c>
      <c r="C290" s="30">
        <v>69.124424000000005</v>
      </c>
      <c r="D290" s="30">
        <v>3.225806</v>
      </c>
      <c r="E290" s="30">
        <v>5.9907830000000004</v>
      </c>
      <c r="F290" s="30">
        <v>2.3041469999999999</v>
      </c>
      <c r="G290" s="30">
        <v>0.46082899999999999</v>
      </c>
      <c r="H290" s="30">
        <v>0.92165900000000001</v>
      </c>
      <c r="I290" s="30">
        <v>0</v>
      </c>
      <c r="J290" s="30">
        <v>0</v>
      </c>
      <c r="K290" s="30">
        <v>3.686636</v>
      </c>
      <c r="L290" s="30">
        <v>1.843318</v>
      </c>
      <c r="M290" s="30">
        <v>7.8341010000000004</v>
      </c>
      <c r="N290" s="30">
        <v>4.608295</v>
      </c>
    </row>
    <row r="291" spans="1:14" ht="11.15" customHeight="1" x14ac:dyDescent="0.2">
      <c r="A291" s="19" t="s">
        <v>920</v>
      </c>
      <c r="B291" s="20">
        <v>234</v>
      </c>
      <c r="C291" s="20">
        <v>162</v>
      </c>
      <c r="D291" s="20">
        <v>6</v>
      </c>
      <c r="E291" s="20">
        <v>17</v>
      </c>
      <c r="F291" s="20">
        <v>8</v>
      </c>
      <c r="G291" s="20">
        <v>3</v>
      </c>
      <c r="H291" s="20">
        <v>0</v>
      </c>
      <c r="I291" s="20">
        <v>3</v>
      </c>
      <c r="J291" s="20">
        <v>2</v>
      </c>
      <c r="K291" s="20">
        <v>1</v>
      </c>
      <c r="L291" s="20">
        <v>9</v>
      </c>
      <c r="M291" s="20">
        <v>12</v>
      </c>
      <c r="N291" s="20">
        <v>11</v>
      </c>
    </row>
    <row r="292" spans="1:14" ht="11.15" customHeight="1" x14ac:dyDescent="0.2">
      <c r="A292" s="31"/>
      <c r="B292" s="32">
        <v>100</v>
      </c>
      <c r="C292" s="32">
        <v>69.230768999999995</v>
      </c>
      <c r="D292" s="32">
        <v>2.5641029999999998</v>
      </c>
      <c r="E292" s="32">
        <v>7.2649569999999999</v>
      </c>
      <c r="F292" s="32">
        <v>3.418803</v>
      </c>
      <c r="G292" s="32">
        <v>1.2820510000000001</v>
      </c>
      <c r="H292" s="32">
        <v>0</v>
      </c>
      <c r="I292" s="32">
        <v>1.2820510000000001</v>
      </c>
      <c r="J292" s="32">
        <v>0.85470100000000004</v>
      </c>
      <c r="K292" s="32">
        <v>0.42735000000000001</v>
      </c>
      <c r="L292" s="32">
        <v>3.8461539999999999</v>
      </c>
      <c r="M292" s="32">
        <v>5.1282050000000003</v>
      </c>
      <c r="N292" s="32">
        <v>4.7008549999999998</v>
      </c>
    </row>
    <row r="293" spans="1:14" ht="11.15" customHeight="1" x14ac:dyDescent="0.2"/>
  </sheetData>
  <phoneticPr fontId="1"/>
  <pageMargins left="0.75" right="0.75" top="1" bottom="1" header="0.5" footer="0.5"/>
</worksheet>
</file>

<file path=xl/worksheets/sheet1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7994A4-00F3-46CC-B521-76F26E52BAC4}">
  <dimension ref="A1:N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HYPERLINK("#'目次'!B61","[55]")</f>
        <v>[55]</v>
      </c>
    </row>
    <row r="3" spans="1:14" x14ac:dyDescent="0.2">
      <c r="A3" s="9" t="s">
        <v>126</v>
      </c>
      <c r="B3" s="12" t="s">
        <v>337</v>
      </c>
    </row>
    <row r="4" spans="1:14" x14ac:dyDescent="0.2">
      <c r="A4" s="9" t="s">
        <v>126</v>
      </c>
      <c r="B4" s="12" t="s">
        <v>338</v>
      </c>
    </row>
    <row r="5" spans="1:14" x14ac:dyDescent="0.2">
      <c r="A5" s="9" t="s">
        <v>126</v>
      </c>
      <c r="B5" s="12" t="s">
        <v>349</v>
      </c>
    </row>
    <row r="6" spans="1:14" s="15" customFormat="1" ht="137.5" x14ac:dyDescent="0.2">
      <c r="A6" s="13" t="s">
        <v>126</v>
      </c>
      <c r="B6" s="14" t="s">
        <v>831</v>
      </c>
      <c r="C6" s="14" t="s">
        <v>340</v>
      </c>
      <c r="D6" s="14" t="s">
        <v>341</v>
      </c>
      <c r="E6" s="14" t="s">
        <v>342</v>
      </c>
      <c r="F6" s="14" t="s">
        <v>343</v>
      </c>
      <c r="G6" s="14" t="s">
        <v>344</v>
      </c>
      <c r="H6" s="14" t="s">
        <v>345</v>
      </c>
      <c r="I6" s="14" t="s">
        <v>346</v>
      </c>
      <c r="J6" s="14" t="s">
        <v>1439</v>
      </c>
      <c r="K6" s="14" t="s">
        <v>347</v>
      </c>
      <c r="L6" s="14" t="s">
        <v>348</v>
      </c>
      <c r="M6" s="14" t="s">
        <v>1440</v>
      </c>
      <c r="N6" s="14" t="s">
        <v>873</v>
      </c>
    </row>
    <row r="7" spans="1:14" x14ac:dyDescent="0.2">
      <c r="A7" s="16" t="s">
        <v>845</v>
      </c>
      <c r="B7" s="17">
        <v>2188</v>
      </c>
      <c r="C7" s="17">
        <v>265</v>
      </c>
      <c r="D7" s="17">
        <v>374</v>
      </c>
      <c r="E7" s="17">
        <v>662</v>
      </c>
      <c r="F7" s="17">
        <v>94</v>
      </c>
      <c r="G7" s="17">
        <v>19</v>
      </c>
      <c r="H7" s="17">
        <v>26</v>
      </c>
      <c r="I7" s="17">
        <v>71</v>
      </c>
      <c r="J7" s="17">
        <v>39</v>
      </c>
      <c r="K7" s="17">
        <v>66</v>
      </c>
      <c r="L7" s="17">
        <v>99</v>
      </c>
      <c r="M7" s="17">
        <v>324</v>
      </c>
      <c r="N7" s="17">
        <v>149</v>
      </c>
    </row>
    <row r="8" spans="1:14" x14ac:dyDescent="0.2">
      <c r="A8" s="21" t="s">
        <v>126</v>
      </c>
      <c r="B8" s="30">
        <v>100</v>
      </c>
      <c r="C8" s="30">
        <v>12.111516999999999</v>
      </c>
      <c r="D8" s="30">
        <v>17.093236000000001</v>
      </c>
      <c r="E8" s="30">
        <v>30.255941</v>
      </c>
      <c r="F8" s="30">
        <v>4.2961609999999997</v>
      </c>
      <c r="G8" s="30">
        <v>0.86837299999999995</v>
      </c>
      <c r="H8" s="30">
        <v>1.1882999999999999</v>
      </c>
      <c r="I8" s="30">
        <v>3.2449729999999999</v>
      </c>
      <c r="J8" s="30">
        <v>1.7824500000000001</v>
      </c>
      <c r="K8" s="30">
        <v>3.0164529999999998</v>
      </c>
      <c r="L8" s="30">
        <v>4.52468</v>
      </c>
      <c r="M8" s="30">
        <v>14.808044000000001</v>
      </c>
      <c r="N8" s="30">
        <v>6.8098720000000004</v>
      </c>
    </row>
    <row r="9" spans="1:14" x14ac:dyDescent="0.2">
      <c r="A9" s="18" t="s">
        <v>846</v>
      </c>
      <c r="B9" s="18"/>
      <c r="C9" s="18"/>
      <c r="D9" s="18"/>
      <c r="E9" s="18"/>
      <c r="F9" s="18"/>
      <c r="G9" s="18"/>
      <c r="H9" s="18"/>
      <c r="I9" s="18"/>
      <c r="J9" s="18"/>
      <c r="K9" s="18"/>
      <c r="L9" s="18"/>
      <c r="M9" s="18"/>
      <c r="N9" s="18"/>
    </row>
    <row r="10" spans="1:14" x14ac:dyDescent="0.2">
      <c r="A10" s="19" t="s">
        <v>847</v>
      </c>
      <c r="B10" s="20">
        <v>1092</v>
      </c>
      <c r="C10" s="20">
        <v>147</v>
      </c>
      <c r="D10" s="20">
        <v>182</v>
      </c>
      <c r="E10" s="20">
        <v>294</v>
      </c>
      <c r="F10" s="20">
        <v>57</v>
      </c>
      <c r="G10" s="20">
        <v>9</v>
      </c>
      <c r="H10" s="20">
        <v>17</v>
      </c>
      <c r="I10" s="20">
        <v>47</v>
      </c>
      <c r="J10" s="20">
        <v>18</v>
      </c>
      <c r="K10" s="20">
        <v>32</v>
      </c>
      <c r="L10" s="20">
        <v>57</v>
      </c>
      <c r="M10" s="20">
        <v>157</v>
      </c>
      <c r="N10" s="20">
        <v>75</v>
      </c>
    </row>
    <row r="11" spans="1:14" x14ac:dyDescent="0.2">
      <c r="A11" s="21" t="s">
        <v>126</v>
      </c>
      <c r="B11" s="30">
        <v>100</v>
      </c>
      <c r="C11" s="30">
        <v>13.461537999999999</v>
      </c>
      <c r="D11" s="30">
        <v>16.666667</v>
      </c>
      <c r="E11" s="30">
        <v>26.923076999999999</v>
      </c>
      <c r="F11" s="30">
        <v>5.2197800000000001</v>
      </c>
      <c r="G11" s="30">
        <v>0.82417600000000002</v>
      </c>
      <c r="H11" s="30">
        <v>1.5567770000000001</v>
      </c>
      <c r="I11" s="30">
        <v>4.3040289999999999</v>
      </c>
      <c r="J11" s="30">
        <v>1.648352</v>
      </c>
      <c r="K11" s="30">
        <v>2.9304030000000001</v>
      </c>
      <c r="L11" s="30">
        <v>5.2197800000000001</v>
      </c>
      <c r="M11" s="30">
        <v>14.377288999999999</v>
      </c>
      <c r="N11" s="30">
        <v>6.8681320000000001</v>
      </c>
    </row>
    <row r="12" spans="1:14" x14ac:dyDescent="0.2">
      <c r="A12" s="19" t="s">
        <v>848</v>
      </c>
      <c r="B12" s="20">
        <v>1095</v>
      </c>
      <c r="C12" s="20">
        <v>118</v>
      </c>
      <c r="D12" s="20">
        <v>191</v>
      </c>
      <c r="E12" s="20">
        <v>368</v>
      </c>
      <c r="F12" s="20">
        <v>37</v>
      </c>
      <c r="G12" s="20">
        <v>10</v>
      </c>
      <c r="H12" s="20">
        <v>9</v>
      </c>
      <c r="I12" s="20">
        <v>24</v>
      </c>
      <c r="J12" s="20">
        <v>21</v>
      </c>
      <c r="K12" s="20">
        <v>34</v>
      </c>
      <c r="L12" s="20">
        <v>42</v>
      </c>
      <c r="M12" s="20">
        <v>167</v>
      </c>
      <c r="N12" s="20">
        <v>74</v>
      </c>
    </row>
    <row r="13" spans="1:14" x14ac:dyDescent="0.2">
      <c r="A13" s="21" t="s">
        <v>126</v>
      </c>
      <c r="B13" s="30">
        <v>100</v>
      </c>
      <c r="C13" s="30">
        <v>10.776256</v>
      </c>
      <c r="D13" s="30">
        <v>17.442921999999999</v>
      </c>
      <c r="E13" s="30">
        <v>33.607306000000001</v>
      </c>
      <c r="F13" s="30">
        <v>3.3789950000000002</v>
      </c>
      <c r="G13" s="30">
        <v>0.913242</v>
      </c>
      <c r="H13" s="30">
        <v>0.82191800000000004</v>
      </c>
      <c r="I13" s="30">
        <v>2.1917810000000002</v>
      </c>
      <c r="J13" s="30">
        <v>1.917808</v>
      </c>
      <c r="K13" s="30">
        <v>3.1050230000000001</v>
      </c>
      <c r="L13" s="30">
        <v>3.8356159999999999</v>
      </c>
      <c r="M13" s="30">
        <v>15.251142</v>
      </c>
      <c r="N13" s="30">
        <v>6.7579909999999996</v>
      </c>
    </row>
    <row r="14" spans="1:14" x14ac:dyDescent="0.2">
      <c r="A14" s="19" t="s">
        <v>849</v>
      </c>
      <c r="B14" s="20">
        <v>1</v>
      </c>
      <c r="C14" s="20">
        <v>0</v>
      </c>
      <c r="D14" s="20">
        <v>1</v>
      </c>
      <c r="E14" s="20">
        <v>0</v>
      </c>
      <c r="F14" s="20">
        <v>0</v>
      </c>
      <c r="G14" s="20">
        <v>0</v>
      </c>
      <c r="H14" s="20">
        <v>0</v>
      </c>
      <c r="I14" s="20">
        <v>0</v>
      </c>
      <c r="J14" s="20">
        <v>0</v>
      </c>
      <c r="K14" s="20">
        <v>0</v>
      </c>
      <c r="L14" s="20">
        <v>0</v>
      </c>
      <c r="M14" s="20">
        <v>0</v>
      </c>
      <c r="N14" s="20">
        <v>0</v>
      </c>
    </row>
    <row r="15" spans="1:14" x14ac:dyDescent="0.2">
      <c r="A15" s="21" t="s">
        <v>126</v>
      </c>
      <c r="B15" s="30">
        <v>100</v>
      </c>
      <c r="C15" s="30">
        <v>0</v>
      </c>
      <c r="D15" s="30">
        <v>100</v>
      </c>
      <c r="E15" s="30">
        <v>0</v>
      </c>
      <c r="F15" s="30">
        <v>0</v>
      </c>
      <c r="G15" s="30">
        <v>0</v>
      </c>
      <c r="H15" s="30">
        <v>0</v>
      </c>
      <c r="I15" s="30">
        <v>0</v>
      </c>
      <c r="J15" s="30">
        <v>0</v>
      </c>
      <c r="K15" s="30">
        <v>0</v>
      </c>
      <c r="L15" s="30">
        <v>0</v>
      </c>
      <c r="M15" s="30">
        <v>0</v>
      </c>
      <c r="N15" s="30">
        <v>0</v>
      </c>
    </row>
    <row r="16" spans="1:14" x14ac:dyDescent="0.2">
      <c r="A16" s="18" t="s">
        <v>850</v>
      </c>
      <c r="B16" s="18"/>
      <c r="C16" s="18"/>
      <c r="D16" s="18"/>
      <c r="E16" s="18"/>
      <c r="F16" s="18"/>
      <c r="G16" s="18"/>
      <c r="H16" s="18"/>
      <c r="I16" s="18"/>
      <c r="J16" s="18"/>
      <c r="K16" s="18"/>
      <c r="L16" s="18"/>
      <c r="M16" s="18"/>
      <c r="N16" s="18"/>
    </row>
    <row r="17" spans="1:14" x14ac:dyDescent="0.2">
      <c r="A17" s="19" t="s">
        <v>851</v>
      </c>
      <c r="B17" s="20">
        <v>387</v>
      </c>
      <c r="C17" s="20">
        <v>71</v>
      </c>
      <c r="D17" s="20">
        <v>73</v>
      </c>
      <c r="E17" s="20">
        <v>90</v>
      </c>
      <c r="F17" s="20">
        <v>31</v>
      </c>
      <c r="G17" s="20">
        <v>5</v>
      </c>
      <c r="H17" s="20">
        <v>6</v>
      </c>
      <c r="I17" s="20">
        <v>17</v>
      </c>
      <c r="J17" s="20">
        <v>14</v>
      </c>
      <c r="K17" s="20">
        <v>15</v>
      </c>
      <c r="L17" s="20">
        <v>10</v>
      </c>
      <c r="M17" s="20">
        <v>44</v>
      </c>
      <c r="N17" s="20">
        <v>11</v>
      </c>
    </row>
    <row r="18" spans="1:14" x14ac:dyDescent="0.2">
      <c r="A18" s="21" t="s">
        <v>126</v>
      </c>
      <c r="B18" s="30">
        <v>100</v>
      </c>
      <c r="C18" s="30">
        <v>18.346253000000001</v>
      </c>
      <c r="D18" s="30">
        <v>18.863049</v>
      </c>
      <c r="E18" s="30">
        <v>23.255814000000001</v>
      </c>
      <c r="F18" s="30">
        <v>8.0103360000000006</v>
      </c>
      <c r="G18" s="30">
        <v>1.29199</v>
      </c>
      <c r="H18" s="30">
        <v>1.5503880000000001</v>
      </c>
      <c r="I18" s="30">
        <v>4.3927649999999998</v>
      </c>
      <c r="J18" s="30">
        <v>3.6175709999999999</v>
      </c>
      <c r="K18" s="30">
        <v>3.875969</v>
      </c>
      <c r="L18" s="30">
        <v>2.5839789999999998</v>
      </c>
      <c r="M18" s="30">
        <v>11.369509000000001</v>
      </c>
      <c r="N18" s="30">
        <v>2.8423769999999999</v>
      </c>
    </row>
    <row r="19" spans="1:14" x14ac:dyDescent="0.2">
      <c r="A19" s="19" t="s">
        <v>852</v>
      </c>
      <c r="B19" s="20">
        <v>432</v>
      </c>
      <c r="C19" s="20">
        <v>49</v>
      </c>
      <c r="D19" s="20">
        <v>89</v>
      </c>
      <c r="E19" s="20">
        <v>120</v>
      </c>
      <c r="F19" s="20">
        <v>35</v>
      </c>
      <c r="G19" s="20">
        <v>3</v>
      </c>
      <c r="H19" s="20">
        <v>6</v>
      </c>
      <c r="I19" s="20">
        <v>15</v>
      </c>
      <c r="J19" s="20">
        <v>9</v>
      </c>
      <c r="K19" s="20">
        <v>14</v>
      </c>
      <c r="L19" s="20">
        <v>13</v>
      </c>
      <c r="M19" s="20">
        <v>55</v>
      </c>
      <c r="N19" s="20">
        <v>24</v>
      </c>
    </row>
    <row r="20" spans="1:14" x14ac:dyDescent="0.2">
      <c r="A20" s="21" t="s">
        <v>126</v>
      </c>
      <c r="B20" s="30">
        <v>100</v>
      </c>
      <c r="C20" s="30">
        <v>11.342593000000001</v>
      </c>
      <c r="D20" s="30">
        <v>20.601852000000001</v>
      </c>
      <c r="E20" s="30">
        <v>27.777778000000001</v>
      </c>
      <c r="F20" s="30">
        <v>8.1018519999999992</v>
      </c>
      <c r="G20" s="30">
        <v>0.69444399999999995</v>
      </c>
      <c r="H20" s="30">
        <v>1.388889</v>
      </c>
      <c r="I20" s="30">
        <v>3.4722219999999999</v>
      </c>
      <c r="J20" s="30">
        <v>2.0833330000000001</v>
      </c>
      <c r="K20" s="30">
        <v>3.2407409999999999</v>
      </c>
      <c r="L20" s="30">
        <v>3.0092590000000001</v>
      </c>
      <c r="M20" s="30">
        <v>12.731481</v>
      </c>
      <c r="N20" s="30">
        <v>5.5555560000000002</v>
      </c>
    </row>
    <row r="21" spans="1:14" x14ac:dyDescent="0.2">
      <c r="A21" s="19" t="s">
        <v>853</v>
      </c>
      <c r="B21" s="20">
        <v>449</v>
      </c>
      <c r="C21" s="20">
        <v>50</v>
      </c>
      <c r="D21" s="20">
        <v>80</v>
      </c>
      <c r="E21" s="20">
        <v>136</v>
      </c>
      <c r="F21" s="20">
        <v>16</v>
      </c>
      <c r="G21" s="20">
        <v>6</v>
      </c>
      <c r="H21" s="20">
        <v>6</v>
      </c>
      <c r="I21" s="20">
        <v>11</v>
      </c>
      <c r="J21" s="20">
        <v>11</v>
      </c>
      <c r="K21" s="20">
        <v>14</v>
      </c>
      <c r="L21" s="20">
        <v>20</v>
      </c>
      <c r="M21" s="20">
        <v>73</v>
      </c>
      <c r="N21" s="20">
        <v>26</v>
      </c>
    </row>
    <row r="22" spans="1:14" x14ac:dyDescent="0.2">
      <c r="A22" s="21" t="s">
        <v>126</v>
      </c>
      <c r="B22" s="30">
        <v>100</v>
      </c>
      <c r="C22" s="30">
        <v>11.135857</v>
      </c>
      <c r="D22" s="30">
        <v>17.817371999999999</v>
      </c>
      <c r="E22" s="30">
        <v>30.289532000000001</v>
      </c>
      <c r="F22" s="30">
        <v>3.5634739999999998</v>
      </c>
      <c r="G22" s="30">
        <v>1.336303</v>
      </c>
      <c r="H22" s="30">
        <v>1.336303</v>
      </c>
      <c r="I22" s="30">
        <v>2.4498890000000002</v>
      </c>
      <c r="J22" s="30">
        <v>2.4498890000000002</v>
      </c>
      <c r="K22" s="30">
        <v>3.1180400000000001</v>
      </c>
      <c r="L22" s="30">
        <v>4.4543429999999997</v>
      </c>
      <c r="M22" s="30">
        <v>16.258351999999999</v>
      </c>
      <c r="N22" s="30">
        <v>5.7906459999999997</v>
      </c>
    </row>
    <row r="23" spans="1:14" x14ac:dyDescent="0.2">
      <c r="A23" s="19" t="s">
        <v>854</v>
      </c>
      <c r="B23" s="20">
        <v>427</v>
      </c>
      <c r="C23" s="20">
        <v>44</v>
      </c>
      <c r="D23" s="20">
        <v>56</v>
      </c>
      <c r="E23" s="20">
        <v>158</v>
      </c>
      <c r="F23" s="20">
        <v>7</v>
      </c>
      <c r="G23" s="20">
        <v>3</v>
      </c>
      <c r="H23" s="20">
        <v>4</v>
      </c>
      <c r="I23" s="20">
        <v>15</v>
      </c>
      <c r="J23" s="20">
        <v>2</v>
      </c>
      <c r="K23" s="20">
        <v>14</v>
      </c>
      <c r="L23" s="20">
        <v>20</v>
      </c>
      <c r="M23" s="20">
        <v>67</v>
      </c>
      <c r="N23" s="20">
        <v>37</v>
      </c>
    </row>
    <row r="24" spans="1:14" x14ac:dyDescent="0.2">
      <c r="A24" s="21" t="s">
        <v>126</v>
      </c>
      <c r="B24" s="30">
        <v>100</v>
      </c>
      <c r="C24" s="30">
        <v>10.304449999999999</v>
      </c>
      <c r="D24" s="30">
        <v>13.114754</v>
      </c>
      <c r="E24" s="30">
        <v>37.002341999999999</v>
      </c>
      <c r="F24" s="30">
        <v>1.6393439999999999</v>
      </c>
      <c r="G24" s="30">
        <v>0.70257599999999998</v>
      </c>
      <c r="H24" s="30">
        <v>0.93676800000000005</v>
      </c>
      <c r="I24" s="30">
        <v>3.5128810000000001</v>
      </c>
      <c r="J24" s="30">
        <v>0.46838400000000002</v>
      </c>
      <c r="K24" s="30">
        <v>3.278689</v>
      </c>
      <c r="L24" s="30">
        <v>4.6838410000000001</v>
      </c>
      <c r="M24" s="30">
        <v>15.690867000000001</v>
      </c>
      <c r="N24" s="30">
        <v>8.6651050000000005</v>
      </c>
    </row>
    <row r="25" spans="1:14" x14ac:dyDescent="0.2">
      <c r="A25" s="19" t="s">
        <v>855</v>
      </c>
      <c r="B25" s="20">
        <v>274</v>
      </c>
      <c r="C25" s="20">
        <v>23</v>
      </c>
      <c r="D25" s="20">
        <v>41</v>
      </c>
      <c r="E25" s="20">
        <v>102</v>
      </c>
      <c r="F25" s="20">
        <v>3</v>
      </c>
      <c r="G25" s="20">
        <v>1</v>
      </c>
      <c r="H25" s="20">
        <v>2</v>
      </c>
      <c r="I25" s="20">
        <v>9</v>
      </c>
      <c r="J25" s="20">
        <v>3</v>
      </c>
      <c r="K25" s="20">
        <v>5</v>
      </c>
      <c r="L25" s="20">
        <v>14</v>
      </c>
      <c r="M25" s="20">
        <v>44</v>
      </c>
      <c r="N25" s="20">
        <v>27</v>
      </c>
    </row>
    <row r="26" spans="1:14" x14ac:dyDescent="0.2">
      <c r="A26" s="21" t="s">
        <v>126</v>
      </c>
      <c r="B26" s="30">
        <v>100</v>
      </c>
      <c r="C26" s="30">
        <v>8.3941610000000004</v>
      </c>
      <c r="D26" s="30">
        <v>14.963504</v>
      </c>
      <c r="E26" s="30">
        <v>37.226277000000003</v>
      </c>
      <c r="F26" s="30">
        <v>1.0948910000000001</v>
      </c>
      <c r="G26" s="30">
        <v>0.36496400000000001</v>
      </c>
      <c r="H26" s="30">
        <v>0.72992699999999999</v>
      </c>
      <c r="I26" s="30">
        <v>3.284672</v>
      </c>
      <c r="J26" s="30">
        <v>1.0948910000000001</v>
      </c>
      <c r="K26" s="30">
        <v>1.8248180000000001</v>
      </c>
      <c r="L26" s="30">
        <v>5.1094889999999999</v>
      </c>
      <c r="M26" s="30">
        <v>16.058394</v>
      </c>
      <c r="N26" s="30">
        <v>9.8540150000000004</v>
      </c>
    </row>
    <row r="27" spans="1:14" x14ac:dyDescent="0.2">
      <c r="A27" s="19" t="s">
        <v>856</v>
      </c>
      <c r="B27" s="20">
        <v>137</v>
      </c>
      <c r="C27" s="20">
        <v>9</v>
      </c>
      <c r="D27" s="20">
        <v>27</v>
      </c>
      <c r="E27" s="20">
        <v>39</v>
      </c>
      <c r="F27" s="20">
        <v>2</v>
      </c>
      <c r="G27" s="20">
        <v>1</v>
      </c>
      <c r="H27" s="20">
        <v>2</v>
      </c>
      <c r="I27" s="20">
        <v>4</v>
      </c>
      <c r="J27" s="20">
        <v>0</v>
      </c>
      <c r="K27" s="20">
        <v>4</v>
      </c>
      <c r="L27" s="20">
        <v>14</v>
      </c>
      <c r="M27" s="20">
        <v>19</v>
      </c>
      <c r="N27" s="20">
        <v>16</v>
      </c>
    </row>
    <row r="28" spans="1:14" x14ac:dyDescent="0.2">
      <c r="A28" s="21" t="s">
        <v>126</v>
      </c>
      <c r="B28" s="30">
        <v>100</v>
      </c>
      <c r="C28" s="30">
        <v>6.5693429999999999</v>
      </c>
      <c r="D28" s="30">
        <v>19.708029</v>
      </c>
      <c r="E28" s="30">
        <v>28.467153</v>
      </c>
      <c r="F28" s="30">
        <v>1.459854</v>
      </c>
      <c r="G28" s="30">
        <v>0.72992699999999999</v>
      </c>
      <c r="H28" s="30">
        <v>1.459854</v>
      </c>
      <c r="I28" s="30">
        <v>2.919708</v>
      </c>
      <c r="J28" s="30">
        <v>0</v>
      </c>
      <c r="K28" s="30">
        <v>2.919708</v>
      </c>
      <c r="L28" s="30">
        <v>10.218978</v>
      </c>
      <c r="M28" s="30">
        <v>13.868613</v>
      </c>
      <c r="N28" s="30">
        <v>11.678832</v>
      </c>
    </row>
    <row r="29" spans="1:14" x14ac:dyDescent="0.2">
      <c r="A29" s="19" t="s">
        <v>857</v>
      </c>
      <c r="B29" s="20">
        <v>71</v>
      </c>
      <c r="C29" s="20">
        <v>18</v>
      </c>
      <c r="D29" s="20">
        <v>5</v>
      </c>
      <c r="E29" s="20">
        <v>15</v>
      </c>
      <c r="F29" s="20">
        <v>0</v>
      </c>
      <c r="G29" s="20">
        <v>0</v>
      </c>
      <c r="H29" s="20">
        <v>0</v>
      </c>
      <c r="I29" s="20">
        <v>0</v>
      </c>
      <c r="J29" s="20">
        <v>0</v>
      </c>
      <c r="K29" s="20">
        <v>0</v>
      </c>
      <c r="L29" s="20">
        <v>8</v>
      </c>
      <c r="M29" s="20">
        <v>19</v>
      </c>
      <c r="N29" s="20">
        <v>6</v>
      </c>
    </row>
    <row r="30" spans="1:14" x14ac:dyDescent="0.2">
      <c r="A30" s="21" t="s">
        <v>126</v>
      </c>
      <c r="B30" s="30">
        <v>100</v>
      </c>
      <c r="C30" s="30">
        <v>25.352112999999999</v>
      </c>
      <c r="D30" s="30">
        <v>7.0422539999999998</v>
      </c>
      <c r="E30" s="30">
        <v>21.126760999999998</v>
      </c>
      <c r="F30" s="30">
        <v>0</v>
      </c>
      <c r="G30" s="30">
        <v>0</v>
      </c>
      <c r="H30" s="30">
        <v>0</v>
      </c>
      <c r="I30" s="30">
        <v>0</v>
      </c>
      <c r="J30" s="30">
        <v>0</v>
      </c>
      <c r="K30" s="30">
        <v>0</v>
      </c>
      <c r="L30" s="30">
        <v>11.267606000000001</v>
      </c>
      <c r="M30" s="30">
        <v>26.760563000000001</v>
      </c>
      <c r="N30" s="30">
        <v>8.450704</v>
      </c>
    </row>
    <row r="31" spans="1:14" x14ac:dyDescent="0.2">
      <c r="A31" s="19" t="s">
        <v>858</v>
      </c>
      <c r="B31" s="20">
        <v>11</v>
      </c>
      <c r="C31" s="20">
        <v>1</v>
      </c>
      <c r="D31" s="20">
        <v>3</v>
      </c>
      <c r="E31" s="20">
        <v>2</v>
      </c>
      <c r="F31" s="20">
        <v>0</v>
      </c>
      <c r="G31" s="20">
        <v>0</v>
      </c>
      <c r="H31" s="20">
        <v>0</v>
      </c>
      <c r="I31" s="20">
        <v>0</v>
      </c>
      <c r="J31" s="20">
        <v>0</v>
      </c>
      <c r="K31" s="20">
        <v>0</v>
      </c>
      <c r="L31" s="20">
        <v>0</v>
      </c>
      <c r="M31" s="20">
        <v>3</v>
      </c>
      <c r="N31" s="20">
        <v>2</v>
      </c>
    </row>
    <row r="32" spans="1:14" x14ac:dyDescent="0.2">
      <c r="A32" s="21" t="s">
        <v>126</v>
      </c>
      <c r="B32" s="30">
        <v>100</v>
      </c>
      <c r="C32" s="30">
        <v>9.0909089999999999</v>
      </c>
      <c r="D32" s="30">
        <v>27.272727</v>
      </c>
      <c r="E32" s="30">
        <v>18.181818</v>
      </c>
      <c r="F32" s="30">
        <v>0</v>
      </c>
      <c r="G32" s="30">
        <v>0</v>
      </c>
      <c r="H32" s="30">
        <v>0</v>
      </c>
      <c r="I32" s="30">
        <v>0</v>
      </c>
      <c r="J32" s="30">
        <v>0</v>
      </c>
      <c r="K32" s="30">
        <v>0</v>
      </c>
      <c r="L32" s="30">
        <v>0</v>
      </c>
      <c r="M32" s="30">
        <v>27.272727</v>
      </c>
      <c r="N32" s="30">
        <v>18.181818</v>
      </c>
    </row>
    <row r="33" spans="1:14" x14ac:dyDescent="0.2">
      <c r="A33" s="19" t="s">
        <v>859</v>
      </c>
      <c r="B33" s="20">
        <v>881</v>
      </c>
      <c r="C33" s="20">
        <v>99</v>
      </c>
      <c r="D33" s="20">
        <v>169</v>
      </c>
      <c r="E33" s="20">
        <v>256</v>
      </c>
      <c r="F33" s="20">
        <v>51</v>
      </c>
      <c r="G33" s="20">
        <v>9</v>
      </c>
      <c r="H33" s="20">
        <v>12</v>
      </c>
      <c r="I33" s="20">
        <v>26</v>
      </c>
      <c r="J33" s="20">
        <v>20</v>
      </c>
      <c r="K33" s="20">
        <v>28</v>
      </c>
      <c r="L33" s="20">
        <v>33</v>
      </c>
      <c r="M33" s="20">
        <v>128</v>
      </c>
      <c r="N33" s="20">
        <v>50</v>
      </c>
    </row>
    <row r="34" spans="1:14" x14ac:dyDescent="0.2">
      <c r="A34" s="21" t="s">
        <v>126</v>
      </c>
      <c r="B34" s="30">
        <v>100</v>
      </c>
      <c r="C34" s="30">
        <v>11.23723</v>
      </c>
      <c r="D34" s="30">
        <v>19.182746999999999</v>
      </c>
      <c r="E34" s="30">
        <v>29.057888999999999</v>
      </c>
      <c r="F34" s="30">
        <v>5.7888760000000001</v>
      </c>
      <c r="G34" s="30">
        <v>1.021566</v>
      </c>
      <c r="H34" s="30">
        <v>1.3620890000000001</v>
      </c>
      <c r="I34" s="30">
        <v>2.9511919999999998</v>
      </c>
      <c r="J34" s="30">
        <v>2.2701479999999998</v>
      </c>
      <c r="K34" s="30">
        <v>3.178207</v>
      </c>
      <c r="L34" s="30">
        <v>3.745743</v>
      </c>
      <c r="M34" s="30">
        <v>14.528943999999999</v>
      </c>
      <c r="N34" s="30">
        <v>5.6753689999999999</v>
      </c>
    </row>
    <row r="35" spans="1:14" x14ac:dyDescent="0.2">
      <c r="A35" s="19" t="s">
        <v>860</v>
      </c>
      <c r="B35" s="20">
        <v>701</v>
      </c>
      <c r="C35" s="20">
        <v>67</v>
      </c>
      <c r="D35" s="20">
        <v>97</v>
      </c>
      <c r="E35" s="20">
        <v>260</v>
      </c>
      <c r="F35" s="20">
        <v>10</v>
      </c>
      <c r="G35" s="20">
        <v>4</v>
      </c>
      <c r="H35" s="20">
        <v>6</v>
      </c>
      <c r="I35" s="20">
        <v>24</v>
      </c>
      <c r="J35" s="20">
        <v>5</v>
      </c>
      <c r="K35" s="20">
        <v>19</v>
      </c>
      <c r="L35" s="20">
        <v>34</v>
      </c>
      <c r="M35" s="20">
        <v>111</v>
      </c>
      <c r="N35" s="20">
        <v>64</v>
      </c>
    </row>
    <row r="36" spans="1:14" x14ac:dyDescent="0.2">
      <c r="A36" s="21" t="s">
        <v>126</v>
      </c>
      <c r="B36" s="30">
        <v>100</v>
      </c>
      <c r="C36" s="30">
        <v>9.5577749999999995</v>
      </c>
      <c r="D36" s="30">
        <v>13.837375</v>
      </c>
      <c r="E36" s="30">
        <v>37.089872</v>
      </c>
      <c r="F36" s="30">
        <v>1.426534</v>
      </c>
      <c r="G36" s="30">
        <v>0.57061300000000004</v>
      </c>
      <c r="H36" s="30">
        <v>0.85592000000000001</v>
      </c>
      <c r="I36" s="30">
        <v>3.4236800000000001</v>
      </c>
      <c r="J36" s="30">
        <v>0.71326699999999998</v>
      </c>
      <c r="K36" s="30">
        <v>2.7104140000000001</v>
      </c>
      <c r="L36" s="30">
        <v>4.8502140000000002</v>
      </c>
      <c r="M36" s="30">
        <v>15.834522</v>
      </c>
      <c r="N36" s="30">
        <v>9.1298150000000007</v>
      </c>
    </row>
    <row r="37" spans="1:14" x14ac:dyDescent="0.2">
      <c r="A37" s="19" t="s">
        <v>861</v>
      </c>
      <c r="B37" s="20">
        <v>1801</v>
      </c>
      <c r="C37" s="20">
        <v>194</v>
      </c>
      <c r="D37" s="20">
        <v>301</v>
      </c>
      <c r="E37" s="20">
        <v>572</v>
      </c>
      <c r="F37" s="20">
        <v>63</v>
      </c>
      <c r="G37" s="20">
        <v>14</v>
      </c>
      <c r="H37" s="20">
        <v>20</v>
      </c>
      <c r="I37" s="20">
        <v>54</v>
      </c>
      <c r="J37" s="20">
        <v>25</v>
      </c>
      <c r="K37" s="20">
        <v>51</v>
      </c>
      <c r="L37" s="20">
        <v>89</v>
      </c>
      <c r="M37" s="20">
        <v>280</v>
      </c>
      <c r="N37" s="20">
        <v>138</v>
      </c>
    </row>
    <row r="38" spans="1:14" x14ac:dyDescent="0.2">
      <c r="A38" s="21" t="s">
        <v>126</v>
      </c>
      <c r="B38" s="30">
        <v>100</v>
      </c>
      <c r="C38" s="30">
        <v>10.771793000000001</v>
      </c>
      <c r="D38" s="30">
        <v>16.712937</v>
      </c>
      <c r="E38" s="30">
        <v>31.760133</v>
      </c>
      <c r="F38" s="30">
        <v>3.4980570000000002</v>
      </c>
      <c r="G38" s="30">
        <v>0.77734599999999998</v>
      </c>
      <c r="H38" s="30">
        <v>1.1104940000000001</v>
      </c>
      <c r="I38" s="30">
        <v>2.9983339999999998</v>
      </c>
      <c r="J38" s="30">
        <v>1.388118</v>
      </c>
      <c r="K38" s="30">
        <v>2.8317600000000001</v>
      </c>
      <c r="L38" s="30">
        <v>4.9416989999999998</v>
      </c>
      <c r="M38" s="30">
        <v>15.546918</v>
      </c>
      <c r="N38" s="30">
        <v>7.6624100000000004</v>
      </c>
    </row>
    <row r="39" spans="1:14" x14ac:dyDescent="0.2">
      <c r="A39" s="19" t="s">
        <v>862</v>
      </c>
      <c r="B39" s="20">
        <v>920</v>
      </c>
      <c r="C39" s="20">
        <v>95</v>
      </c>
      <c r="D39" s="20">
        <v>132</v>
      </c>
      <c r="E39" s="20">
        <v>316</v>
      </c>
      <c r="F39" s="20">
        <v>12</v>
      </c>
      <c r="G39" s="20">
        <v>5</v>
      </c>
      <c r="H39" s="20">
        <v>8</v>
      </c>
      <c r="I39" s="20">
        <v>28</v>
      </c>
      <c r="J39" s="20">
        <v>5</v>
      </c>
      <c r="K39" s="20">
        <v>23</v>
      </c>
      <c r="L39" s="20">
        <v>56</v>
      </c>
      <c r="M39" s="20">
        <v>152</v>
      </c>
      <c r="N39" s="20">
        <v>88</v>
      </c>
    </row>
    <row r="40" spans="1:14" x14ac:dyDescent="0.2">
      <c r="A40" s="21" t="s">
        <v>126</v>
      </c>
      <c r="B40" s="30">
        <v>100</v>
      </c>
      <c r="C40" s="30">
        <v>10.326086999999999</v>
      </c>
      <c r="D40" s="30">
        <v>14.347826</v>
      </c>
      <c r="E40" s="30">
        <v>34.347825999999998</v>
      </c>
      <c r="F40" s="30">
        <v>1.3043480000000001</v>
      </c>
      <c r="G40" s="30">
        <v>0.54347800000000002</v>
      </c>
      <c r="H40" s="30">
        <v>0.86956500000000003</v>
      </c>
      <c r="I40" s="30">
        <v>3.0434779999999999</v>
      </c>
      <c r="J40" s="30">
        <v>0.54347800000000002</v>
      </c>
      <c r="K40" s="30">
        <v>2.5</v>
      </c>
      <c r="L40" s="30">
        <v>6.086957</v>
      </c>
      <c r="M40" s="30">
        <v>16.521739</v>
      </c>
      <c r="N40" s="30">
        <v>9.5652170000000005</v>
      </c>
    </row>
    <row r="41" spans="1:14" x14ac:dyDescent="0.2">
      <c r="A41" s="19" t="s">
        <v>863</v>
      </c>
      <c r="B41" s="20">
        <v>219</v>
      </c>
      <c r="C41" s="20">
        <v>28</v>
      </c>
      <c r="D41" s="20">
        <v>35</v>
      </c>
      <c r="E41" s="20">
        <v>56</v>
      </c>
      <c r="F41" s="20">
        <v>2</v>
      </c>
      <c r="G41" s="20">
        <v>1</v>
      </c>
      <c r="H41" s="20">
        <v>2</v>
      </c>
      <c r="I41" s="20">
        <v>4</v>
      </c>
      <c r="J41" s="20">
        <v>0</v>
      </c>
      <c r="K41" s="20">
        <v>4</v>
      </c>
      <c r="L41" s="20">
        <v>22</v>
      </c>
      <c r="M41" s="20">
        <v>41</v>
      </c>
      <c r="N41" s="20">
        <v>24</v>
      </c>
    </row>
    <row r="42" spans="1:14" x14ac:dyDescent="0.2">
      <c r="A42" s="21" t="s">
        <v>126</v>
      </c>
      <c r="B42" s="30">
        <v>100</v>
      </c>
      <c r="C42" s="30">
        <v>12.785387999999999</v>
      </c>
      <c r="D42" s="30">
        <v>15.981735</v>
      </c>
      <c r="E42" s="30">
        <v>25.570775999999999</v>
      </c>
      <c r="F42" s="30">
        <v>0.913242</v>
      </c>
      <c r="G42" s="30">
        <v>0.456621</v>
      </c>
      <c r="H42" s="30">
        <v>0.913242</v>
      </c>
      <c r="I42" s="30">
        <v>1.826484</v>
      </c>
      <c r="J42" s="30">
        <v>0</v>
      </c>
      <c r="K42" s="30">
        <v>1.826484</v>
      </c>
      <c r="L42" s="30">
        <v>10.045662</v>
      </c>
      <c r="M42" s="30">
        <v>18.721461000000001</v>
      </c>
      <c r="N42" s="30">
        <v>10.958904</v>
      </c>
    </row>
    <row r="43" spans="1:14" x14ac:dyDescent="0.2">
      <c r="A43" s="18" t="s">
        <v>864</v>
      </c>
      <c r="B43" s="17">
        <v>208</v>
      </c>
      <c r="C43" s="17">
        <v>46</v>
      </c>
      <c r="D43" s="17">
        <v>39</v>
      </c>
      <c r="E43" s="17">
        <v>43</v>
      </c>
      <c r="F43" s="17">
        <v>14</v>
      </c>
      <c r="G43" s="17">
        <v>4</v>
      </c>
      <c r="H43" s="17">
        <v>4</v>
      </c>
      <c r="I43" s="17">
        <v>9</v>
      </c>
      <c r="J43" s="17">
        <v>5</v>
      </c>
      <c r="K43" s="17">
        <v>9</v>
      </c>
      <c r="L43" s="17">
        <v>8</v>
      </c>
      <c r="M43" s="17">
        <v>21</v>
      </c>
      <c r="N43" s="17">
        <v>6</v>
      </c>
    </row>
    <row r="44" spans="1:14" x14ac:dyDescent="0.2">
      <c r="A44" s="21" t="s">
        <v>126</v>
      </c>
      <c r="B44" s="30">
        <v>100</v>
      </c>
      <c r="C44" s="30">
        <v>22.115385</v>
      </c>
      <c r="D44" s="30">
        <v>18.75</v>
      </c>
      <c r="E44" s="30">
        <v>20.673076999999999</v>
      </c>
      <c r="F44" s="30">
        <v>6.7307689999999996</v>
      </c>
      <c r="G44" s="30">
        <v>1.9230769999999999</v>
      </c>
      <c r="H44" s="30">
        <v>1.9230769999999999</v>
      </c>
      <c r="I44" s="30">
        <v>4.3269229999999999</v>
      </c>
      <c r="J44" s="30">
        <v>2.4038460000000001</v>
      </c>
      <c r="K44" s="30">
        <v>4.3269229999999999</v>
      </c>
      <c r="L44" s="30">
        <v>3.8461539999999999</v>
      </c>
      <c r="M44" s="30">
        <v>10.096154</v>
      </c>
      <c r="N44" s="30">
        <v>2.8846150000000002</v>
      </c>
    </row>
    <row r="45" spans="1:14" x14ac:dyDescent="0.2">
      <c r="A45" s="19" t="s">
        <v>852</v>
      </c>
      <c r="B45" s="20">
        <v>220</v>
      </c>
      <c r="C45" s="20">
        <v>32</v>
      </c>
      <c r="D45" s="20">
        <v>40</v>
      </c>
      <c r="E45" s="20">
        <v>42</v>
      </c>
      <c r="F45" s="20">
        <v>24</v>
      </c>
      <c r="G45" s="20">
        <v>1</v>
      </c>
      <c r="H45" s="20">
        <v>5</v>
      </c>
      <c r="I45" s="20">
        <v>11</v>
      </c>
      <c r="J45" s="20">
        <v>6</v>
      </c>
      <c r="K45" s="20">
        <v>6</v>
      </c>
      <c r="L45" s="20">
        <v>9</v>
      </c>
      <c r="M45" s="20">
        <v>31</v>
      </c>
      <c r="N45" s="20">
        <v>13</v>
      </c>
    </row>
    <row r="46" spans="1:14" x14ac:dyDescent="0.2">
      <c r="A46" s="21" t="s">
        <v>126</v>
      </c>
      <c r="B46" s="30">
        <v>100</v>
      </c>
      <c r="C46" s="30">
        <v>14.545455</v>
      </c>
      <c r="D46" s="30">
        <v>18.181818</v>
      </c>
      <c r="E46" s="30">
        <v>19.090909</v>
      </c>
      <c r="F46" s="30">
        <v>10.909091</v>
      </c>
      <c r="G46" s="30">
        <v>0.45454499999999998</v>
      </c>
      <c r="H46" s="30">
        <v>2.2727270000000002</v>
      </c>
      <c r="I46" s="30">
        <v>5</v>
      </c>
      <c r="J46" s="30">
        <v>2.7272729999999998</v>
      </c>
      <c r="K46" s="30">
        <v>2.7272729999999998</v>
      </c>
      <c r="L46" s="30">
        <v>4.0909089999999999</v>
      </c>
      <c r="M46" s="30">
        <v>14.090909</v>
      </c>
      <c r="N46" s="30">
        <v>5.9090910000000001</v>
      </c>
    </row>
    <row r="47" spans="1:14" x14ac:dyDescent="0.2">
      <c r="A47" s="19" t="s">
        <v>853</v>
      </c>
      <c r="B47" s="20">
        <v>226</v>
      </c>
      <c r="C47" s="20">
        <v>24</v>
      </c>
      <c r="D47" s="20">
        <v>42</v>
      </c>
      <c r="E47" s="20">
        <v>56</v>
      </c>
      <c r="F47" s="20">
        <v>13</v>
      </c>
      <c r="G47" s="20">
        <v>2</v>
      </c>
      <c r="H47" s="20">
        <v>3</v>
      </c>
      <c r="I47" s="20">
        <v>9</v>
      </c>
      <c r="J47" s="20">
        <v>6</v>
      </c>
      <c r="K47" s="20">
        <v>5</v>
      </c>
      <c r="L47" s="20">
        <v>15</v>
      </c>
      <c r="M47" s="20">
        <v>40</v>
      </c>
      <c r="N47" s="20">
        <v>11</v>
      </c>
    </row>
    <row r="48" spans="1:14" x14ac:dyDescent="0.2">
      <c r="A48" s="21" t="s">
        <v>126</v>
      </c>
      <c r="B48" s="30">
        <v>100</v>
      </c>
      <c r="C48" s="30">
        <v>10.619469</v>
      </c>
      <c r="D48" s="30">
        <v>18.584071000000002</v>
      </c>
      <c r="E48" s="30">
        <v>24.778760999999999</v>
      </c>
      <c r="F48" s="30">
        <v>5.7522120000000001</v>
      </c>
      <c r="G48" s="30">
        <v>0.88495599999999996</v>
      </c>
      <c r="H48" s="30">
        <v>1.327434</v>
      </c>
      <c r="I48" s="30">
        <v>3.9823010000000001</v>
      </c>
      <c r="J48" s="30">
        <v>2.6548669999999999</v>
      </c>
      <c r="K48" s="30">
        <v>2.2123889999999999</v>
      </c>
      <c r="L48" s="30">
        <v>6.637168</v>
      </c>
      <c r="M48" s="30">
        <v>17.699114999999999</v>
      </c>
      <c r="N48" s="30">
        <v>4.8672570000000004</v>
      </c>
    </row>
    <row r="49" spans="1:14" x14ac:dyDescent="0.2">
      <c r="A49" s="19" t="s">
        <v>854</v>
      </c>
      <c r="B49" s="20">
        <v>211</v>
      </c>
      <c r="C49" s="20">
        <v>21</v>
      </c>
      <c r="D49" s="20">
        <v>25</v>
      </c>
      <c r="E49" s="20">
        <v>75</v>
      </c>
      <c r="F49" s="20">
        <v>3</v>
      </c>
      <c r="G49" s="20">
        <v>1</v>
      </c>
      <c r="H49" s="20">
        <v>2</v>
      </c>
      <c r="I49" s="20">
        <v>13</v>
      </c>
      <c r="J49" s="20">
        <v>1</v>
      </c>
      <c r="K49" s="20">
        <v>8</v>
      </c>
      <c r="L49" s="20">
        <v>11</v>
      </c>
      <c r="M49" s="20">
        <v>29</v>
      </c>
      <c r="N49" s="20">
        <v>22</v>
      </c>
    </row>
    <row r="50" spans="1:14" x14ac:dyDescent="0.2">
      <c r="A50" s="21" t="s">
        <v>126</v>
      </c>
      <c r="B50" s="30">
        <v>100</v>
      </c>
      <c r="C50" s="30">
        <v>9.9526070000000004</v>
      </c>
      <c r="D50" s="30">
        <v>11.848341</v>
      </c>
      <c r="E50" s="30">
        <v>35.545023999999998</v>
      </c>
      <c r="F50" s="30">
        <v>1.4218010000000001</v>
      </c>
      <c r="G50" s="30">
        <v>0.47393400000000002</v>
      </c>
      <c r="H50" s="30">
        <v>0.94786700000000002</v>
      </c>
      <c r="I50" s="30">
        <v>6.1611370000000001</v>
      </c>
      <c r="J50" s="30">
        <v>0.47393400000000002</v>
      </c>
      <c r="K50" s="30">
        <v>3.7914690000000002</v>
      </c>
      <c r="L50" s="30">
        <v>5.2132699999999996</v>
      </c>
      <c r="M50" s="30">
        <v>13.744076</v>
      </c>
      <c r="N50" s="30">
        <v>10.426539999999999</v>
      </c>
    </row>
    <row r="51" spans="1:14" x14ac:dyDescent="0.2">
      <c r="A51" s="19" t="s">
        <v>855</v>
      </c>
      <c r="B51" s="20">
        <v>134</v>
      </c>
      <c r="C51" s="20">
        <v>10</v>
      </c>
      <c r="D51" s="20">
        <v>21</v>
      </c>
      <c r="E51" s="20">
        <v>49</v>
      </c>
      <c r="F51" s="20">
        <v>3</v>
      </c>
      <c r="G51" s="20">
        <v>0</v>
      </c>
      <c r="H51" s="20">
        <v>1</v>
      </c>
      <c r="I51" s="20">
        <v>3</v>
      </c>
      <c r="J51" s="20">
        <v>0</v>
      </c>
      <c r="K51" s="20">
        <v>2</v>
      </c>
      <c r="L51" s="20">
        <v>7</v>
      </c>
      <c r="M51" s="20">
        <v>25</v>
      </c>
      <c r="N51" s="20">
        <v>13</v>
      </c>
    </row>
    <row r="52" spans="1:14" x14ac:dyDescent="0.2">
      <c r="A52" s="21" t="s">
        <v>126</v>
      </c>
      <c r="B52" s="30">
        <v>100</v>
      </c>
      <c r="C52" s="30">
        <v>7.4626869999999998</v>
      </c>
      <c r="D52" s="30">
        <v>15.671642</v>
      </c>
      <c r="E52" s="30">
        <v>36.567163999999998</v>
      </c>
      <c r="F52" s="30">
        <v>2.2388059999999999</v>
      </c>
      <c r="G52" s="30">
        <v>0</v>
      </c>
      <c r="H52" s="30">
        <v>0.74626899999999996</v>
      </c>
      <c r="I52" s="30">
        <v>2.2388059999999999</v>
      </c>
      <c r="J52" s="30">
        <v>0</v>
      </c>
      <c r="K52" s="30">
        <v>1.492537</v>
      </c>
      <c r="L52" s="30">
        <v>5.2238810000000004</v>
      </c>
      <c r="M52" s="30">
        <v>18.656715999999999</v>
      </c>
      <c r="N52" s="30">
        <v>9.7014929999999993</v>
      </c>
    </row>
    <row r="53" spans="1:14" x14ac:dyDescent="0.2">
      <c r="A53" s="19" t="s">
        <v>856</v>
      </c>
      <c r="B53" s="20">
        <v>65</v>
      </c>
      <c r="C53" s="20">
        <v>4</v>
      </c>
      <c r="D53" s="20">
        <v>12</v>
      </c>
      <c r="E53" s="20">
        <v>21</v>
      </c>
      <c r="F53" s="20">
        <v>0</v>
      </c>
      <c r="G53" s="20">
        <v>1</v>
      </c>
      <c r="H53" s="20">
        <v>2</v>
      </c>
      <c r="I53" s="20">
        <v>2</v>
      </c>
      <c r="J53" s="20">
        <v>0</v>
      </c>
      <c r="K53" s="20">
        <v>2</v>
      </c>
      <c r="L53" s="20">
        <v>5</v>
      </c>
      <c r="M53" s="20">
        <v>8</v>
      </c>
      <c r="N53" s="20">
        <v>8</v>
      </c>
    </row>
    <row r="54" spans="1:14" x14ac:dyDescent="0.2">
      <c r="A54" s="21" t="s">
        <v>126</v>
      </c>
      <c r="B54" s="30">
        <v>100</v>
      </c>
      <c r="C54" s="30">
        <v>6.1538459999999997</v>
      </c>
      <c r="D54" s="30">
        <v>18.461538000000001</v>
      </c>
      <c r="E54" s="30">
        <v>32.307692000000003</v>
      </c>
      <c r="F54" s="30">
        <v>0</v>
      </c>
      <c r="G54" s="30">
        <v>1.538462</v>
      </c>
      <c r="H54" s="30">
        <v>3.0769229999999999</v>
      </c>
      <c r="I54" s="30">
        <v>3.0769229999999999</v>
      </c>
      <c r="J54" s="30">
        <v>0</v>
      </c>
      <c r="K54" s="30">
        <v>3.0769229999999999</v>
      </c>
      <c r="L54" s="30">
        <v>7.6923079999999997</v>
      </c>
      <c r="M54" s="30">
        <v>12.307691999999999</v>
      </c>
      <c r="N54" s="30">
        <v>12.307691999999999</v>
      </c>
    </row>
    <row r="55" spans="1:14" x14ac:dyDescent="0.2">
      <c r="A55" s="19" t="s">
        <v>857</v>
      </c>
      <c r="B55" s="20">
        <v>25</v>
      </c>
      <c r="C55" s="20">
        <v>10</v>
      </c>
      <c r="D55" s="20">
        <v>1</v>
      </c>
      <c r="E55" s="20">
        <v>8</v>
      </c>
      <c r="F55" s="20">
        <v>0</v>
      </c>
      <c r="G55" s="20">
        <v>0</v>
      </c>
      <c r="H55" s="20">
        <v>0</v>
      </c>
      <c r="I55" s="20">
        <v>0</v>
      </c>
      <c r="J55" s="20">
        <v>0</v>
      </c>
      <c r="K55" s="20">
        <v>0</v>
      </c>
      <c r="L55" s="20">
        <v>2</v>
      </c>
      <c r="M55" s="20">
        <v>3</v>
      </c>
      <c r="N55" s="20">
        <v>1</v>
      </c>
    </row>
    <row r="56" spans="1:14" x14ac:dyDescent="0.2">
      <c r="A56" s="21" t="s">
        <v>126</v>
      </c>
      <c r="B56" s="30">
        <v>100</v>
      </c>
      <c r="C56" s="30">
        <v>40</v>
      </c>
      <c r="D56" s="30">
        <v>4</v>
      </c>
      <c r="E56" s="30">
        <v>32</v>
      </c>
      <c r="F56" s="30">
        <v>0</v>
      </c>
      <c r="G56" s="30">
        <v>0</v>
      </c>
      <c r="H56" s="30">
        <v>0</v>
      </c>
      <c r="I56" s="30">
        <v>0</v>
      </c>
      <c r="J56" s="30">
        <v>0</v>
      </c>
      <c r="K56" s="30">
        <v>0</v>
      </c>
      <c r="L56" s="30">
        <v>8</v>
      </c>
      <c r="M56" s="30">
        <v>12</v>
      </c>
      <c r="N56" s="30">
        <v>4</v>
      </c>
    </row>
    <row r="57" spans="1:14" x14ac:dyDescent="0.2">
      <c r="A57" s="19" t="s">
        <v>858</v>
      </c>
      <c r="B57" s="20">
        <v>3</v>
      </c>
      <c r="C57" s="20">
        <v>0</v>
      </c>
      <c r="D57" s="20">
        <v>2</v>
      </c>
      <c r="E57" s="20">
        <v>0</v>
      </c>
      <c r="F57" s="20">
        <v>0</v>
      </c>
      <c r="G57" s="20">
        <v>0</v>
      </c>
      <c r="H57" s="20">
        <v>0</v>
      </c>
      <c r="I57" s="20">
        <v>0</v>
      </c>
      <c r="J57" s="20">
        <v>0</v>
      </c>
      <c r="K57" s="20">
        <v>0</v>
      </c>
      <c r="L57" s="20">
        <v>0</v>
      </c>
      <c r="M57" s="20">
        <v>0</v>
      </c>
      <c r="N57" s="20">
        <v>1</v>
      </c>
    </row>
    <row r="58" spans="1:14" x14ac:dyDescent="0.2">
      <c r="A58" s="21" t="s">
        <v>126</v>
      </c>
      <c r="B58" s="30">
        <v>100</v>
      </c>
      <c r="C58" s="30">
        <v>0</v>
      </c>
      <c r="D58" s="30">
        <v>66.666667000000004</v>
      </c>
      <c r="E58" s="30">
        <v>0</v>
      </c>
      <c r="F58" s="30">
        <v>0</v>
      </c>
      <c r="G58" s="30">
        <v>0</v>
      </c>
      <c r="H58" s="30">
        <v>0</v>
      </c>
      <c r="I58" s="30">
        <v>0</v>
      </c>
      <c r="J58" s="30">
        <v>0</v>
      </c>
      <c r="K58" s="30">
        <v>0</v>
      </c>
      <c r="L58" s="30">
        <v>0</v>
      </c>
      <c r="M58" s="30">
        <v>0</v>
      </c>
      <c r="N58" s="30">
        <v>33.333333000000003</v>
      </c>
    </row>
    <row r="59" spans="1:14" x14ac:dyDescent="0.2">
      <c r="A59" s="19" t="s">
        <v>859</v>
      </c>
      <c r="B59" s="20">
        <v>446</v>
      </c>
      <c r="C59" s="20">
        <v>56</v>
      </c>
      <c r="D59" s="20">
        <v>82</v>
      </c>
      <c r="E59" s="20">
        <v>98</v>
      </c>
      <c r="F59" s="20">
        <v>37</v>
      </c>
      <c r="G59" s="20">
        <v>3</v>
      </c>
      <c r="H59" s="20">
        <v>8</v>
      </c>
      <c r="I59" s="20">
        <v>20</v>
      </c>
      <c r="J59" s="20">
        <v>12</v>
      </c>
      <c r="K59" s="20">
        <v>11</v>
      </c>
      <c r="L59" s="20">
        <v>24</v>
      </c>
      <c r="M59" s="20">
        <v>71</v>
      </c>
      <c r="N59" s="20">
        <v>24</v>
      </c>
    </row>
    <row r="60" spans="1:14" x14ac:dyDescent="0.2">
      <c r="A60" s="21" t="s">
        <v>126</v>
      </c>
      <c r="B60" s="30">
        <v>100</v>
      </c>
      <c r="C60" s="30">
        <v>12.556054</v>
      </c>
      <c r="D60" s="30">
        <v>18.385649999999998</v>
      </c>
      <c r="E60" s="30">
        <v>21.973094</v>
      </c>
      <c r="F60" s="30">
        <v>8.2959639999999997</v>
      </c>
      <c r="G60" s="30">
        <v>0.67264599999999997</v>
      </c>
      <c r="H60" s="30">
        <v>1.793722</v>
      </c>
      <c r="I60" s="30">
        <v>4.484305</v>
      </c>
      <c r="J60" s="30">
        <v>2.6905830000000002</v>
      </c>
      <c r="K60" s="30">
        <v>2.4663680000000001</v>
      </c>
      <c r="L60" s="30">
        <v>5.3811660000000003</v>
      </c>
      <c r="M60" s="30">
        <v>15.919283</v>
      </c>
      <c r="N60" s="30">
        <v>5.3811660000000003</v>
      </c>
    </row>
    <row r="61" spans="1:14" x14ac:dyDescent="0.2">
      <c r="A61" s="19" t="s">
        <v>860</v>
      </c>
      <c r="B61" s="20">
        <v>345</v>
      </c>
      <c r="C61" s="20">
        <v>31</v>
      </c>
      <c r="D61" s="20">
        <v>46</v>
      </c>
      <c r="E61" s="20">
        <v>124</v>
      </c>
      <c r="F61" s="20">
        <v>6</v>
      </c>
      <c r="G61" s="20">
        <v>1</v>
      </c>
      <c r="H61" s="20">
        <v>3</v>
      </c>
      <c r="I61" s="20">
        <v>16</v>
      </c>
      <c r="J61" s="20">
        <v>1</v>
      </c>
      <c r="K61" s="20">
        <v>10</v>
      </c>
      <c r="L61" s="20">
        <v>18</v>
      </c>
      <c r="M61" s="20">
        <v>54</v>
      </c>
      <c r="N61" s="20">
        <v>35</v>
      </c>
    </row>
    <row r="62" spans="1:14" x14ac:dyDescent="0.2">
      <c r="A62" s="21" t="s">
        <v>126</v>
      </c>
      <c r="B62" s="30">
        <v>100</v>
      </c>
      <c r="C62" s="30">
        <v>8.9855070000000001</v>
      </c>
      <c r="D62" s="30">
        <v>13.333333</v>
      </c>
      <c r="E62" s="30">
        <v>35.942028999999998</v>
      </c>
      <c r="F62" s="30">
        <v>1.7391300000000001</v>
      </c>
      <c r="G62" s="30">
        <v>0.28985499999999997</v>
      </c>
      <c r="H62" s="30">
        <v>0.86956500000000003</v>
      </c>
      <c r="I62" s="30">
        <v>4.6376809999999997</v>
      </c>
      <c r="J62" s="30">
        <v>0.28985499999999997</v>
      </c>
      <c r="K62" s="30">
        <v>2.8985509999999999</v>
      </c>
      <c r="L62" s="30">
        <v>5.2173910000000001</v>
      </c>
      <c r="M62" s="30">
        <v>15.652174</v>
      </c>
      <c r="N62" s="30">
        <v>10.144928</v>
      </c>
    </row>
    <row r="63" spans="1:14" x14ac:dyDescent="0.2">
      <c r="A63" s="19" t="s">
        <v>861</v>
      </c>
      <c r="B63" s="20">
        <v>884</v>
      </c>
      <c r="C63" s="20">
        <v>101</v>
      </c>
      <c r="D63" s="20">
        <v>143</v>
      </c>
      <c r="E63" s="20">
        <v>251</v>
      </c>
      <c r="F63" s="20">
        <v>43</v>
      </c>
      <c r="G63" s="20">
        <v>5</v>
      </c>
      <c r="H63" s="20">
        <v>13</v>
      </c>
      <c r="I63" s="20">
        <v>38</v>
      </c>
      <c r="J63" s="20">
        <v>13</v>
      </c>
      <c r="K63" s="20">
        <v>23</v>
      </c>
      <c r="L63" s="20">
        <v>49</v>
      </c>
      <c r="M63" s="20">
        <v>136</v>
      </c>
      <c r="N63" s="20">
        <v>69</v>
      </c>
    </row>
    <row r="64" spans="1:14" x14ac:dyDescent="0.2">
      <c r="A64" s="21" t="s">
        <v>126</v>
      </c>
      <c r="B64" s="30">
        <v>100</v>
      </c>
      <c r="C64" s="30">
        <v>11.425338999999999</v>
      </c>
      <c r="D64" s="30">
        <v>16.176470999999999</v>
      </c>
      <c r="E64" s="30">
        <v>28.393664999999999</v>
      </c>
      <c r="F64" s="30">
        <v>4.8642529999999997</v>
      </c>
      <c r="G64" s="30">
        <v>0.56561099999999997</v>
      </c>
      <c r="H64" s="30">
        <v>1.470588</v>
      </c>
      <c r="I64" s="30">
        <v>4.2986430000000002</v>
      </c>
      <c r="J64" s="30">
        <v>1.470588</v>
      </c>
      <c r="K64" s="30">
        <v>2.60181</v>
      </c>
      <c r="L64" s="30">
        <v>5.542986</v>
      </c>
      <c r="M64" s="30">
        <v>15.384615</v>
      </c>
      <c r="N64" s="30">
        <v>7.8054300000000003</v>
      </c>
    </row>
    <row r="65" spans="1:14" x14ac:dyDescent="0.2">
      <c r="A65" s="19" t="s">
        <v>862</v>
      </c>
      <c r="B65" s="20">
        <v>438</v>
      </c>
      <c r="C65" s="20">
        <v>45</v>
      </c>
      <c r="D65" s="20">
        <v>61</v>
      </c>
      <c r="E65" s="20">
        <v>153</v>
      </c>
      <c r="F65" s="20">
        <v>6</v>
      </c>
      <c r="G65" s="20">
        <v>2</v>
      </c>
      <c r="H65" s="20">
        <v>5</v>
      </c>
      <c r="I65" s="20">
        <v>18</v>
      </c>
      <c r="J65" s="20">
        <v>1</v>
      </c>
      <c r="K65" s="20">
        <v>12</v>
      </c>
      <c r="L65" s="20">
        <v>25</v>
      </c>
      <c r="M65" s="20">
        <v>65</v>
      </c>
      <c r="N65" s="20">
        <v>45</v>
      </c>
    </row>
    <row r="66" spans="1:14" x14ac:dyDescent="0.2">
      <c r="A66" s="21" t="s">
        <v>126</v>
      </c>
      <c r="B66" s="30">
        <v>100</v>
      </c>
      <c r="C66" s="30">
        <v>10.273973</v>
      </c>
      <c r="D66" s="30">
        <v>13.926940999999999</v>
      </c>
      <c r="E66" s="30">
        <v>34.931507000000003</v>
      </c>
      <c r="F66" s="30">
        <v>1.3698630000000001</v>
      </c>
      <c r="G66" s="30">
        <v>0.456621</v>
      </c>
      <c r="H66" s="30">
        <v>1.141553</v>
      </c>
      <c r="I66" s="30">
        <v>4.1095889999999997</v>
      </c>
      <c r="J66" s="30">
        <v>0.22831099999999999</v>
      </c>
      <c r="K66" s="30">
        <v>2.7397260000000001</v>
      </c>
      <c r="L66" s="30">
        <v>5.7077629999999999</v>
      </c>
      <c r="M66" s="30">
        <v>14.840183</v>
      </c>
      <c r="N66" s="30">
        <v>10.273973</v>
      </c>
    </row>
    <row r="67" spans="1:14" x14ac:dyDescent="0.2">
      <c r="A67" s="19" t="s">
        <v>863</v>
      </c>
      <c r="B67" s="20">
        <v>93</v>
      </c>
      <c r="C67" s="20">
        <v>14</v>
      </c>
      <c r="D67" s="20">
        <v>15</v>
      </c>
      <c r="E67" s="20">
        <v>29</v>
      </c>
      <c r="F67" s="20">
        <v>0</v>
      </c>
      <c r="G67" s="20">
        <v>1</v>
      </c>
      <c r="H67" s="20">
        <v>2</v>
      </c>
      <c r="I67" s="20">
        <v>2</v>
      </c>
      <c r="J67" s="20">
        <v>0</v>
      </c>
      <c r="K67" s="20">
        <v>2</v>
      </c>
      <c r="L67" s="20">
        <v>7</v>
      </c>
      <c r="M67" s="20">
        <v>11</v>
      </c>
      <c r="N67" s="20">
        <v>10</v>
      </c>
    </row>
    <row r="68" spans="1:14" x14ac:dyDescent="0.2">
      <c r="A68" s="21" t="s">
        <v>126</v>
      </c>
      <c r="B68" s="30">
        <v>100</v>
      </c>
      <c r="C68" s="30">
        <v>15.053763</v>
      </c>
      <c r="D68" s="30">
        <v>16.129031999999999</v>
      </c>
      <c r="E68" s="30">
        <v>31.182796</v>
      </c>
      <c r="F68" s="30">
        <v>0</v>
      </c>
      <c r="G68" s="30">
        <v>1.075269</v>
      </c>
      <c r="H68" s="30">
        <v>2.1505380000000001</v>
      </c>
      <c r="I68" s="30">
        <v>2.1505380000000001</v>
      </c>
      <c r="J68" s="30">
        <v>0</v>
      </c>
      <c r="K68" s="30">
        <v>2.1505380000000001</v>
      </c>
      <c r="L68" s="30">
        <v>7.5268819999999996</v>
      </c>
      <c r="M68" s="30">
        <v>11.827957</v>
      </c>
      <c r="N68" s="30">
        <v>10.752687999999999</v>
      </c>
    </row>
    <row r="69" spans="1:14" x14ac:dyDescent="0.2">
      <c r="A69" s="18" t="s">
        <v>865</v>
      </c>
      <c r="B69" s="17">
        <v>178</v>
      </c>
      <c r="C69" s="17">
        <v>25</v>
      </c>
      <c r="D69" s="17">
        <v>33</v>
      </c>
      <c r="E69" s="17">
        <v>47</v>
      </c>
      <c r="F69" s="17">
        <v>17</v>
      </c>
      <c r="G69" s="17">
        <v>1</v>
      </c>
      <c r="H69" s="17">
        <v>2</v>
      </c>
      <c r="I69" s="17">
        <v>8</v>
      </c>
      <c r="J69" s="17">
        <v>9</v>
      </c>
      <c r="K69" s="17">
        <v>6</v>
      </c>
      <c r="L69" s="17">
        <v>2</v>
      </c>
      <c r="M69" s="17">
        <v>23</v>
      </c>
      <c r="N69" s="17">
        <v>5</v>
      </c>
    </row>
    <row r="70" spans="1:14" x14ac:dyDescent="0.2">
      <c r="A70" s="21" t="s">
        <v>126</v>
      </c>
      <c r="B70" s="30">
        <v>100</v>
      </c>
      <c r="C70" s="30">
        <v>14.044943999999999</v>
      </c>
      <c r="D70" s="30">
        <v>18.539325999999999</v>
      </c>
      <c r="E70" s="30">
        <v>26.404494</v>
      </c>
      <c r="F70" s="30">
        <v>9.5505619999999993</v>
      </c>
      <c r="G70" s="30">
        <v>0.56179800000000002</v>
      </c>
      <c r="H70" s="30">
        <v>1.123596</v>
      </c>
      <c r="I70" s="30">
        <v>4.4943819999999999</v>
      </c>
      <c r="J70" s="30">
        <v>5.0561800000000003</v>
      </c>
      <c r="K70" s="30">
        <v>3.370787</v>
      </c>
      <c r="L70" s="30">
        <v>1.123596</v>
      </c>
      <c r="M70" s="30">
        <v>12.921348</v>
      </c>
      <c r="N70" s="30">
        <v>2.808989</v>
      </c>
    </row>
    <row r="71" spans="1:14" x14ac:dyDescent="0.2">
      <c r="A71" s="19" t="s">
        <v>852</v>
      </c>
      <c r="B71" s="20">
        <v>212</v>
      </c>
      <c r="C71" s="20">
        <v>17</v>
      </c>
      <c r="D71" s="20">
        <v>49</v>
      </c>
      <c r="E71" s="20">
        <v>78</v>
      </c>
      <c r="F71" s="20">
        <v>11</v>
      </c>
      <c r="G71" s="20">
        <v>2</v>
      </c>
      <c r="H71" s="20">
        <v>1</v>
      </c>
      <c r="I71" s="20">
        <v>4</v>
      </c>
      <c r="J71" s="20">
        <v>3</v>
      </c>
      <c r="K71" s="20">
        <v>8</v>
      </c>
      <c r="L71" s="20">
        <v>4</v>
      </c>
      <c r="M71" s="20">
        <v>24</v>
      </c>
      <c r="N71" s="20">
        <v>11</v>
      </c>
    </row>
    <row r="72" spans="1:14" x14ac:dyDescent="0.2">
      <c r="A72" s="21" t="s">
        <v>126</v>
      </c>
      <c r="B72" s="30">
        <v>100</v>
      </c>
      <c r="C72" s="30">
        <v>8.0188679999999994</v>
      </c>
      <c r="D72" s="30">
        <v>23.113208</v>
      </c>
      <c r="E72" s="30">
        <v>36.792453000000002</v>
      </c>
      <c r="F72" s="30">
        <v>5.1886789999999996</v>
      </c>
      <c r="G72" s="30">
        <v>0.94339600000000001</v>
      </c>
      <c r="H72" s="30">
        <v>0.47169800000000001</v>
      </c>
      <c r="I72" s="30">
        <v>1.886792</v>
      </c>
      <c r="J72" s="30">
        <v>1.4150940000000001</v>
      </c>
      <c r="K72" s="30">
        <v>3.7735850000000002</v>
      </c>
      <c r="L72" s="30">
        <v>1.886792</v>
      </c>
      <c r="M72" s="30">
        <v>11.320755</v>
      </c>
      <c r="N72" s="30">
        <v>5.1886789999999996</v>
      </c>
    </row>
    <row r="73" spans="1:14" x14ac:dyDescent="0.2">
      <c r="A73" s="19" t="s">
        <v>853</v>
      </c>
      <c r="B73" s="20">
        <v>223</v>
      </c>
      <c r="C73" s="20">
        <v>26</v>
      </c>
      <c r="D73" s="20">
        <v>38</v>
      </c>
      <c r="E73" s="20">
        <v>80</v>
      </c>
      <c r="F73" s="20">
        <v>3</v>
      </c>
      <c r="G73" s="20">
        <v>4</v>
      </c>
      <c r="H73" s="20">
        <v>3</v>
      </c>
      <c r="I73" s="20">
        <v>2</v>
      </c>
      <c r="J73" s="20">
        <v>5</v>
      </c>
      <c r="K73" s="20">
        <v>9</v>
      </c>
      <c r="L73" s="20">
        <v>5</v>
      </c>
      <c r="M73" s="20">
        <v>33</v>
      </c>
      <c r="N73" s="20">
        <v>15</v>
      </c>
    </row>
    <row r="74" spans="1:14" x14ac:dyDescent="0.2">
      <c r="A74" s="21" t="s">
        <v>126</v>
      </c>
      <c r="B74" s="30">
        <v>100</v>
      </c>
      <c r="C74" s="30">
        <v>11.659193</v>
      </c>
      <c r="D74" s="30">
        <v>17.040358999999999</v>
      </c>
      <c r="E74" s="30">
        <v>35.874439000000002</v>
      </c>
      <c r="F74" s="30">
        <v>1.345291</v>
      </c>
      <c r="G74" s="30">
        <v>1.793722</v>
      </c>
      <c r="H74" s="30">
        <v>1.345291</v>
      </c>
      <c r="I74" s="30">
        <v>0.89686100000000002</v>
      </c>
      <c r="J74" s="30">
        <v>2.2421519999999999</v>
      </c>
      <c r="K74" s="30">
        <v>4.0358739999999997</v>
      </c>
      <c r="L74" s="30">
        <v>2.2421519999999999</v>
      </c>
      <c r="M74" s="30">
        <v>14.798206</v>
      </c>
      <c r="N74" s="30">
        <v>6.7264569999999999</v>
      </c>
    </row>
    <row r="75" spans="1:14" x14ac:dyDescent="0.2">
      <c r="A75" s="19" t="s">
        <v>854</v>
      </c>
      <c r="B75" s="20">
        <v>216</v>
      </c>
      <c r="C75" s="20">
        <v>23</v>
      </c>
      <c r="D75" s="20">
        <v>31</v>
      </c>
      <c r="E75" s="20">
        <v>83</v>
      </c>
      <c r="F75" s="20">
        <v>4</v>
      </c>
      <c r="G75" s="20">
        <v>2</v>
      </c>
      <c r="H75" s="20">
        <v>2</v>
      </c>
      <c r="I75" s="20">
        <v>2</v>
      </c>
      <c r="J75" s="20">
        <v>1</v>
      </c>
      <c r="K75" s="20">
        <v>6</v>
      </c>
      <c r="L75" s="20">
        <v>9</v>
      </c>
      <c r="M75" s="20">
        <v>38</v>
      </c>
      <c r="N75" s="20">
        <v>15</v>
      </c>
    </row>
    <row r="76" spans="1:14" x14ac:dyDescent="0.2">
      <c r="A76" s="21" t="s">
        <v>126</v>
      </c>
      <c r="B76" s="30">
        <v>100</v>
      </c>
      <c r="C76" s="30">
        <v>10.648148000000001</v>
      </c>
      <c r="D76" s="30">
        <v>14.351851999999999</v>
      </c>
      <c r="E76" s="30">
        <v>38.425925999999997</v>
      </c>
      <c r="F76" s="30">
        <v>1.8518520000000001</v>
      </c>
      <c r="G76" s="30">
        <v>0.92592600000000003</v>
      </c>
      <c r="H76" s="30">
        <v>0.92592600000000003</v>
      </c>
      <c r="I76" s="30">
        <v>0.92592600000000003</v>
      </c>
      <c r="J76" s="30">
        <v>0.46296300000000001</v>
      </c>
      <c r="K76" s="30">
        <v>2.7777780000000001</v>
      </c>
      <c r="L76" s="30">
        <v>4.1666670000000003</v>
      </c>
      <c r="M76" s="30">
        <v>17.592593000000001</v>
      </c>
      <c r="N76" s="30">
        <v>6.9444439999999998</v>
      </c>
    </row>
    <row r="77" spans="1:14" x14ac:dyDescent="0.2">
      <c r="A77" s="19" t="s">
        <v>855</v>
      </c>
      <c r="B77" s="20">
        <v>140</v>
      </c>
      <c r="C77" s="20">
        <v>13</v>
      </c>
      <c r="D77" s="20">
        <v>20</v>
      </c>
      <c r="E77" s="20">
        <v>53</v>
      </c>
      <c r="F77" s="20">
        <v>0</v>
      </c>
      <c r="G77" s="20">
        <v>1</v>
      </c>
      <c r="H77" s="20">
        <v>1</v>
      </c>
      <c r="I77" s="20">
        <v>6</v>
      </c>
      <c r="J77" s="20">
        <v>3</v>
      </c>
      <c r="K77" s="20">
        <v>3</v>
      </c>
      <c r="L77" s="20">
        <v>7</v>
      </c>
      <c r="M77" s="20">
        <v>19</v>
      </c>
      <c r="N77" s="20">
        <v>14</v>
      </c>
    </row>
    <row r="78" spans="1:14" x14ac:dyDescent="0.2">
      <c r="A78" s="21" t="s">
        <v>126</v>
      </c>
      <c r="B78" s="30">
        <v>100</v>
      </c>
      <c r="C78" s="30">
        <v>9.2857140000000005</v>
      </c>
      <c r="D78" s="30">
        <v>14.285714</v>
      </c>
      <c r="E78" s="30">
        <v>37.857143000000001</v>
      </c>
      <c r="F78" s="30">
        <v>0</v>
      </c>
      <c r="G78" s="30">
        <v>0.71428599999999998</v>
      </c>
      <c r="H78" s="30">
        <v>0.71428599999999998</v>
      </c>
      <c r="I78" s="30">
        <v>4.2857139999999996</v>
      </c>
      <c r="J78" s="30">
        <v>2.1428569999999998</v>
      </c>
      <c r="K78" s="30">
        <v>2.1428569999999998</v>
      </c>
      <c r="L78" s="30">
        <v>5</v>
      </c>
      <c r="M78" s="30">
        <v>13.571429</v>
      </c>
      <c r="N78" s="30">
        <v>10</v>
      </c>
    </row>
    <row r="79" spans="1:14" x14ac:dyDescent="0.2">
      <c r="A79" s="19" t="s">
        <v>856</v>
      </c>
      <c r="B79" s="20">
        <v>72</v>
      </c>
      <c r="C79" s="20">
        <v>5</v>
      </c>
      <c r="D79" s="20">
        <v>15</v>
      </c>
      <c r="E79" s="20">
        <v>18</v>
      </c>
      <c r="F79" s="20">
        <v>2</v>
      </c>
      <c r="G79" s="20">
        <v>0</v>
      </c>
      <c r="H79" s="20">
        <v>0</v>
      </c>
      <c r="I79" s="20">
        <v>2</v>
      </c>
      <c r="J79" s="20">
        <v>0</v>
      </c>
      <c r="K79" s="20">
        <v>2</v>
      </c>
      <c r="L79" s="20">
        <v>9</v>
      </c>
      <c r="M79" s="20">
        <v>11</v>
      </c>
      <c r="N79" s="20">
        <v>8</v>
      </c>
    </row>
    <row r="80" spans="1:14" x14ac:dyDescent="0.2">
      <c r="A80" s="21" t="s">
        <v>126</v>
      </c>
      <c r="B80" s="30">
        <v>100</v>
      </c>
      <c r="C80" s="30">
        <v>6.9444439999999998</v>
      </c>
      <c r="D80" s="30">
        <v>20.833333</v>
      </c>
      <c r="E80" s="30">
        <v>25</v>
      </c>
      <c r="F80" s="30">
        <v>2.7777780000000001</v>
      </c>
      <c r="G80" s="30">
        <v>0</v>
      </c>
      <c r="H80" s="30">
        <v>0</v>
      </c>
      <c r="I80" s="30">
        <v>2.7777780000000001</v>
      </c>
      <c r="J80" s="30">
        <v>0</v>
      </c>
      <c r="K80" s="30">
        <v>2.7777780000000001</v>
      </c>
      <c r="L80" s="30">
        <v>12.5</v>
      </c>
      <c r="M80" s="30">
        <v>15.277778</v>
      </c>
      <c r="N80" s="30">
        <v>11.111110999999999</v>
      </c>
    </row>
    <row r="81" spans="1:14" x14ac:dyDescent="0.2">
      <c r="A81" s="19" t="s">
        <v>857</v>
      </c>
      <c r="B81" s="20">
        <v>46</v>
      </c>
      <c r="C81" s="20">
        <v>8</v>
      </c>
      <c r="D81" s="20">
        <v>4</v>
      </c>
      <c r="E81" s="20">
        <v>7</v>
      </c>
      <c r="F81" s="20">
        <v>0</v>
      </c>
      <c r="G81" s="20">
        <v>0</v>
      </c>
      <c r="H81" s="20">
        <v>0</v>
      </c>
      <c r="I81" s="20">
        <v>0</v>
      </c>
      <c r="J81" s="20">
        <v>0</v>
      </c>
      <c r="K81" s="20">
        <v>0</v>
      </c>
      <c r="L81" s="20">
        <v>6</v>
      </c>
      <c r="M81" s="20">
        <v>16</v>
      </c>
      <c r="N81" s="20">
        <v>5</v>
      </c>
    </row>
    <row r="82" spans="1:14" x14ac:dyDescent="0.2">
      <c r="A82" s="21" t="s">
        <v>126</v>
      </c>
      <c r="B82" s="30">
        <v>100</v>
      </c>
      <c r="C82" s="30">
        <v>17.391304000000002</v>
      </c>
      <c r="D82" s="30">
        <v>8.6956520000000008</v>
      </c>
      <c r="E82" s="30">
        <v>15.217390999999999</v>
      </c>
      <c r="F82" s="30">
        <v>0</v>
      </c>
      <c r="G82" s="30">
        <v>0</v>
      </c>
      <c r="H82" s="30">
        <v>0</v>
      </c>
      <c r="I82" s="30">
        <v>0</v>
      </c>
      <c r="J82" s="30">
        <v>0</v>
      </c>
      <c r="K82" s="30">
        <v>0</v>
      </c>
      <c r="L82" s="30">
        <v>13.043478</v>
      </c>
      <c r="M82" s="30">
        <v>34.782609000000001</v>
      </c>
      <c r="N82" s="30">
        <v>10.869565</v>
      </c>
    </row>
    <row r="83" spans="1:14" x14ac:dyDescent="0.2">
      <c r="A83" s="19" t="s">
        <v>858</v>
      </c>
      <c r="B83" s="20">
        <v>8</v>
      </c>
      <c r="C83" s="20">
        <v>1</v>
      </c>
      <c r="D83" s="20">
        <v>1</v>
      </c>
      <c r="E83" s="20">
        <v>2</v>
      </c>
      <c r="F83" s="20">
        <v>0</v>
      </c>
      <c r="G83" s="20">
        <v>0</v>
      </c>
      <c r="H83" s="20">
        <v>0</v>
      </c>
      <c r="I83" s="20">
        <v>0</v>
      </c>
      <c r="J83" s="20">
        <v>0</v>
      </c>
      <c r="K83" s="20">
        <v>0</v>
      </c>
      <c r="L83" s="20">
        <v>0</v>
      </c>
      <c r="M83" s="20">
        <v>3</v>
      </c>
      <c r="N83" s="20">
        <v>1</v>
      </c>
    </row>
    <row r="84" spans="1:14" x14ac:dyDescent="0.2">
      <c r="A84" s="21" t="s">
        <v>126</v>
      </c>
      <c r="B84" s="30">
        <v>100</v>
      </c>
      <c r="C84" s="30">
        <v>12.5</v>
      </c>
      <c r="D84" s="30">
        <v>12.5</v>
      </c>
      <c r="E84" s="30">
        <v>25</v>
      </c>
      <c r="F84" s="30">
        <v>0</v>
      </c>
      <c r="G84" s="30">
        <v>0</v>
      </c>
      <c r="H84" s="30">
        <v>0</v>
      </c>
      <c r="I84" s="30">
        <v>0</v>
      </c>
      <c r="J84" s="30">
        <v>0</v>
      </c>
      <c r="K84" s="30">
        <v>0</v>
      </c>
      <c r="L84" s="30">
        <v>0</v>
      </c>
      <c r="M84" s="30">
        <v>37.5</v>
      </c>
      <c r="N84" s="30">
        <v>12.5</v>
      </c>
    </row>
    <row r="85" spans="1:14" x14ac:dyDescent="0.2">
      <c r="A85" s="19" t="s">
        <v>859</v>
      </c>
      <c r="B85" s="20">
        <v>435</v>
      </c>
      <c r="C85" s="20">
        <v>43</v>
      </c>
      <c r="D85" s="20">
        <v>87</v>
      </c>
      <c r="E85" s="20">
        <v>158</v>
      </c>
      <c r="F85" s="20">
        <v>14</v>
      </c>
      <c r="G85" s="20">
        <v>6</v>
      </c>
      <c r="H85" s="20">
        <v>4</v>
      </c>
      <c r="I85" s="20">
        <v>6</v>
      </c>
      <c r="J85" s="20">
        <v>8</v>
      </c>
      <c r="K85" s="20">
        <v>17</v>
      </c>
      <c r="L85" s="20">
        <v>9</v>
      </c>
      <c r="M85" s="20">
        <v>57</v>
      </c>
      <c r="N85" s="20">
        <v>26</v>
      </c>
    </row>
    <row r="86" spans="1:14" x14ac:dyDescent="0.2">
      <c r="A86" s="21" t="s">
        <v>126</v>
      </c>
      <c r="B86" s="30">
        <v>100</v>
      </c>
      <c r="C86" s="30">
        <v>9.8850569999999998</v>
      </c>
      <c r="D86" s="30">
        <v>20</v>
      </c>
      <c r="E86" s="30">
        <v>36.321838999999997</v>
      </c>
      <c r="F86" s="30">
        <v>3.218391</v>
      </c>
      <c r="G86" s="30">
        <v>1.37931</v>
      </c>
      <c r="H86" s="30">
        <v>0.91954000000000002</v>
      </c>
      <c r="I86" s="30">
        <v>1.37931</v>
      </c>
      <c r="J86" s="30">
        <v>1.83908</v>
      </c>
      <c r="K86" s="30">
        <v>3.9080460000000001</v>
      </c>
      <c r="L86" s="30">
        <v>2.0689660000000001</v>
      </c>
      <c r="M86" s="30">
        <v>13.103448</v>
      </c>
      <c r="N86" s="30">
        <v>5.9770110000000001</v>
      </c>
    </row>
    <row r="87" spans="1:14" x14ac:dyDescent="0.2">
      <c r="A87" s="19" t="s">
        <v>860</v>
      </c>
      <c r="B87" s="20">
        <v>356</v>
      </c>
      <c r="C87" s="20">
        <v>36</v>
      </c>
      <c r="D87" s="20">
        <v>51</v>
      </c>
      <c r="E87" s="20">
        <v>136</v>
      </c>
      <c r="F87" s="20">
        <v>4</v>
      </c>
      <c r="G87" s="20">
        <v>3</v>
      </c>
      <c r="H87" s="20">
        <v>3</v>
      </c>
      <c r="I87" s="20">
        <v>8</v>
      </c>
      <c r="J87" s="20">
        <v>4</v>
      </c>
      <c r="K87" s="20">
        <v>9</v>
      </c>
      <c r="L87" s="20">
        <v>16</v>
      </c>
      <c r="M87" s="20">
        <v>57</v>
      </c>
      <c r="N87" s="20">
        <v>29</v>
      </c>
    </row>
    <row r="88" spans="1:14" x14ac:dyDescent="0.2">
      <c r="A88" s="21" t="s">
        <v>126</v>
      </c>
      <c r="B88" s="30">
        <v>100</v>
      </c>
      <c r="C88" s="30">
        <v>10.112360000000001</v>
      </c>
      <c r="D88" s="30">
        <v>14.325843000000001</v>
      </c>
      <c r="E88" s="30">
        <v>38.202247</v>
      </c>
      <c r="F88" s="30">
        <v>1.123596</v>
      </c>
      <c r="G88" s="30">
        <v>0.84269700000000003</v>
      </c>
      <c r="H88" s="30">
        <v>0.84269700000000003</v>
      </c>
      <c r="I88" s="30">
        <v>2.2471909999999999</v>
      </c>
      <c r="J88" s="30">
        <v>1.123596</v>
      </c>
      <c r="K88" s="30">
        <v>2.5280900000000002</v>
      </c>
      <c r="L88" s="30">
        <v>4.4943819999999999</v>
      </c>
      <c r="M88" s="30">
        <v>16.011236</v>
      </c>
      <c r="N88" s="30">
        <v>8.1460670000000004</v>
      </c>
    </row>
    <row r="89" spans="1:14" x14ac:dyDescent="0.2">
      <c r="A89" s="19" t="s">
        <v>861</v>
      </c>
      <c r="B89" s="20">
        <v>917</v>
      </c>
      <c r="C89" s="20">
        <v>93</v>
      </c>
      <c r="D89" s="20">
        <v>158</v>
      </c>
      <c r="E89" s="20">
        <v>321</v>
      </c>
      <c r="F89" s="20">
        <v>20</v>
      </c>
      <c r="G89" s="20">
        <v>9</v>
      </c>
      <c r="H89" s="20">
        <v>7</v>
      </c>
      <c r="I89" s="20">
        <v>16</v>
      </c>
      <c r="J89" s="20">
        <v>12</v>
      </c>
      <c r="K89" s="20">
        <v>28</v>
      </c>
      <c r="L89" s="20">
        <v>40</v>
      </c>
      <c r="M89" s="20">
        <v>144</v>
      </c>
      <c r="N89" s="20">
        <v>69</v>
      </c>
    </row>
    <row r="90" spans="1:14" x14ac:dyDescent="0.2">
      <c r="A90" s="21" t="s">
        <v>126</v>
      </c>
      <c r="B90" s="30">
        <v>100</v>
      </c>
      <c r="C90" s="30">
        <v>10.141767</v>
      </c>
      <c r="D90" s="30">
        <v>17.230098000000002</v>
      </c>
      <c r="E90" s="30">
        <v>35.005453000000003</v>
      </c>
      <c r="F90" s="30">
        <v>2.181025</v>
      </c>
      <c r="G90" s="30">
        <v>0.98146100000000003</v>
      </c>
      <c r="H90" s="30">
        <v>0.76335900000000001</v>
      </c>
      <c r="I90" s="30">
        <v>1.74482</v>
      </c>
      <c r="J90" s="30">
        <v>1.3086150000000001</v>
      </c>
      <c r="K90" s="30">
        <v>3.0534349999999999</v>
      </c>
      <c r="L90" s="30">
        <v>4.36205</v>
      </c>
      <c r="M90" s="30">
        <v>15.703381</v>
      </c>
      <c r="N90" s="30">
        <v>7.5245369999999996</v>
      </c>
    </row>
    <row r="91" spans="1:14" x14ac:dyDescent="0.2">
      <c r="A91" s="19" t="s">
        <v>862</v>
      </c>
      <c r="B91" s="20">
        <v>482</v>
      </c>
      <c r="C91" s="20">
        <v>50</v>
      </c>
      <c r="D91" s="20">
        <v>71</v>
      </c>
      <c r="E91" s="20">
        <v>163</v>
      </c>
      <c r="F91" s="20">
        <v>6</v>
      </c>
      <c r="G91" s="20">
        <v>3</v>
      </c>
      <c r="H91" s="20">
        <v>3</v>
      </c>
      <c r="I91" s="20">
        <v>10</v>
      </c>
      <c r="J91" s="20">
        <v>4</v>
      </c>
      <c r="K91" s="20">
        <v>11</v>
      </c>
      <c r="L91" s="20">
        <v>31</v>
      </c>
      <c r="M91" s="20">
        <v>87</v>
      </c>
      <c r="N91" s="20">
        <v>43</v>
      </c>
    </row>
    <row r="92" spans="1:14" x14ac:dyDescent="0.2">
      <c r="A92" s="21" t="s">
        <v>126</v>
      </c>
      <c r="B92" s="30">
        <v>100</v>
      </c>
      <c r="C92" s="30">
        <v>10.373443999999999</v>
      </c>
      <c r="D92" s="30">
        <v>14.73029</v>
      </c>
      <c r="E92" s="30">
        <v>33.817427000000002</v>
      </c>
      <c r="F92" s="30">
        <v>1.2448129999999999</v>
      </c>
      <c r="G92" s="30">
        <v>0.62240700000000004</v>
      </c>
      <c r="H92" s="30">
        <v>0.62240700000000004</v>
      </c>
      <c r="I92" s="30">
        <v>2.0746889999999998</v>
      </c>
      <c r="J92" s="30">
        <v>0.82987599999999995</v>
      </c>
      <c r="K92" s="30">
        <v>2.2821579999999999</v>
      </c>
      <c r="L92" s="30">
        <v>6.4315350000000002</v>
      </c>
      <c r="M92" s="30">
        <v>18.049793000000001</v>
      </c>
      <c r="N92" s="30">
        <v>8.9211620000000007</v>
      </c>
    </row>
    <row r="93" spans="1:14" x14ac:dyDescent="0.2">
      <c r="A93" s="19" t="s">
        <v>863</v>
      </c>
      <c r="B93" s="20">
        <v>126</v>
      </c>
      <c r="C93" s="20">
        <v>14</v>
      </c>
      <c r="D93" s="20">
        <v>20</v>
      </c>
      <c r="E93" s="20">
        <v>27</v>
      </c>
      <c r="F93" s="20">
        <v>2</v>
      </c>
      <c r="G93" s="20">
        <v>0</v>
      </c>
      <c r="H93" s="20">
        <v>0</v>
      </c>
      <c r="I93" s="20">
        <v>2</v>
      </c>
      <c r="J93" s="20">
        <v>0</v>
      </c>
      <c r="K93" s="20">
        <v>2</v>
      </c>
      <c r="L93" s="20">
        <v>15</v>
      </c>
      <c r="M93" s="20">
        <v>30</v>
      </c>
      <c r="N93" s="20">
        <v>14</v>
      </c>
    </row>
    <row r="94" spans="1:14" x14ac:dyDescent="0.2">
      <c r="A94" s="21" t="s">
        <v>126</v>
      </c>
      <c r="B94" s="30">
        <v>100</v>
      </c>
      <c r="C94" s="30">
        <v>11.111110999999999</v>
      </c>
      <c r="D94" s="30">
        <v>15.873016</v>
      </c>
      <c r="E94" s="30">
        <v>21.428571000000002</v>
      </c>
      <c r="F94" s="30">
        <v>1.587302</v>
      </c>
      <c r="G94" s="30">
        <v>0</v>
      </c>
      <c r="H94" s="30">
        <v>0</v>
      </c>
      <c r="I94" s="30">
        <v>1.587302</v>
      </c>
      <c r="J94" s="30">
        <v>0</v>
      </c>
      <c r="K94" s="30">
        <v>1.587302</v>
      </c>
      <c r="L94" s="30">
        <v>11.904762</v>
      </c>
      <c r="M94" s="30">
        <v>23.809524</v>
      </c>
      <c r="N94" s="30">
        <v>11.111110999999999</v>
      </c>
    </row>
    <row r="95" spans="1:14" x14ac:dyDescent="0.2">
      <c r="A95" s="18" t="s">
        <v>866</v>
      </c>
      <c r="B95" s="18"/>
      <c r="C95" s="18"/>
      <c r="D95" s="18"/>
      <c r="E95" s="18"/>
      <c r="F95" s="18"/>
      <c r="G95" s="18"/>
      <c r="H95" s="18"/>
      <c r="I95" s="18"/>
      <c r="J95" s="18"/>
      <c r="K95" s="18"/>
      <c r="L95" s="18"/>
      <c r="M95" s="18"/>
      <c r="N95" s="18"/>
    </row>
    <row r="96" spans="1:14" x14ac:dyDescent="0.2">
      <c r="A96" s="19" t="s">
        <v>130</v>
      </c>
      <c r="B96" s="20">
        <v>151</v>
      </c>
      <c r="C96" s="20">
        <v>34</v>
      </c>
      <c r="D96" s="20">
        <v>10</v>
      </c>
      <c r="E96" s="20">
        <v>33</v>
      </c>
      <c r="F96" s="20">
        <v>10</v>
      </c>
      <c r="G96" s="20">
        <v>1</v>
      </c>
      <c r="H96" s="20">
        <v>2</v>
      </c>
      <c r="I96" s="20">
        <v>10</v>
      </c>
      <c r="J96" s="20">
        <v>11</v>
      </c>
      <c r="K96" s="20">
        <v>3</v>
      </c>
      <c r="L96" s="20">
        <v>2</v>
      </c>
      <c r="M96" s="20">
        <v>21</v>
      </c>
      <c r="N96" s="20">
        <v>14</v>
      </c>
    </row>
    <row r="97" spans="1:14" x14ac:dyDescent="0.2">
      <c r="A97" s="21" t="s">
        <v>126</v>
      </c>
      <c r="B97" s="30">
        <v>100</v>
      </c>
      <c r="C97" s="30">
        <v>22.516556000000001</v>
      </c>
      <c r="D97" s="30">
        <v>6.6225170000000002</v>
      </c>
      <c r="E97" s="30">
        <v>21.854305</v>
      </c>
      <c r="F97" s="30">
        <v>6.6225170000000002</v>
      </c>
      <c r="G97" s="30">
        <v>0.66225199999999995</v>
      </c>
      <c r="H97" s="30">
        <v>1.324503</v>
      </c>
      <c r="I97" s="30">
        <v>6.6225170000000002</v>
      </c>
      <c r="J97" s="30">
        <v>7.2847679999999997</v>
      </c>
      <c r="K97" s="30">
        <v>1.986755</v>
      </c>
      <c r="L97" s="30">
        <v>1.324503</v>
      </c>
      <c r="M97" s="30">
        <v>13.907285</v>
      </c>
      <c r="N97" s="30">
        <v>9.2715230000000002</v>
      </c>
    </row>
    <row r="98" spans="1:14" x14ac:dyDescent="0.2">
      <c r="A98" s="19" t="s">
        <v>131</v>
      </c>
      <c r="B98" s="20">
        <v>1446</v>
      </c>
      <c r="C98" s="20">
        <v>152</v>
      </c>
      <c r="D98" s="20">
        <v>267</v>
      </c>
      <c r="E98" s="20">
        <v>462</v>
      </c>
      <c r="F98" s="20">
        <v>65</v>
      </c>
      <c r="G98" s="20">
        <v>15</v>
      </c>
      <c r="H98" s="20">
        <v>20</v>
      </c>
      <c r="I98" s="20">
        <v>44</v>
      </c>
      <c r="J98" s="20">
        <v>15</v>
      </c>
      <c r="K98" s="20">
        <v>46</v>
      </c>
      <c r="L98" s="20">
        <v>63</v>
      </c>
      <c r="M98" s="20">
        <v>218</v>
      </c>
      <c r="N98" s="20">
        <v>79</v>
      </c>
    </row>
    <row r="99" spans="1:14" x14ac:dyDescent="0.2">
      <c r="A99" s="21" t="s">
        <v>126</v>
      </c>
      <c r="B99" s="30">
        <v>100</v>
      </c>
      <c r="C99" s="30">
        <v>10.511756999999999</v>
      </c>
      <c r="D99" s="30">
        <v>18.464729999999999</v>
      </c>
      <c r="E99" s="30">
        <v>31.950206999999999</v>
      </c>
      <c r="F99" s="30">
        <v>4.4951590000000001</v>
      </c>
      <c r="G99" s="30">
        <v>1.037344</v>
      </c>
      <c r="H99" s="30">
        <v>1.3831260000000001</v>
      </c>
      <c r="I99" s="30">
        <v>3.0428769999999998</v>
      </c>
      <c r="J99" s="30">
        <v>1.037344</v>
      </c>
      <c r="K99" s="30">
        <v>3.1811889999999998</v>
      </c>
      <c r="L99" s="30">
        <v>4.356846</v>
      </c>
      <c r="M99" s="30">
        <v>15.076072</v>
      </c>
      <c r="N99" s="30">
        <v>5.4633469999999997</v>
      </c>
    </row>
    <row r="100" spans="1:14" x14ac:dyDescent="0.2">
      <c r="A100" s="19" t="s">
        <v>392</v>
      </c>
      <c r="B100" s="20">
        <v>150</v>
      </c>
      <c r="C100" s="20">
        <v>29</v>
      </c>
      <c r="D100" s="20">
        <v>26</v>
      </c>
      <c r="E100" s="20">
        <v>32</v>
      </c>
      <c r="F100" s="20">
        <v>11</v>
      </c>
      <c r="G100" s="20">
        <v>1</v>
      </c>
      <c r="H100" s="20">
        <v>1</v>
      </c>
      <c r="I100" s="20">
        <v>4</v>
      </c>
      <c r="J100" s="20">
        <v>6</v>
      </c>
      <c r="K100" s="20">
        <v>5</v>
      </c>
      <c r="L100" s="20">
        <v>5</v>
      </c>
      <c r="M100" s="20">
        <v>15</v>
      </c>
      <c r="N100" s="20">
        <v>15</v>
      </c>
    </row>
    <row r="101" spans="1:14" x14ac:dyDescent="0.2">
      <c r="A101" s="21" t="s">
        <v>126</v>
      </c>
      <c r="B101" s="30">
        <v>100</v>
      </c>
      <c r="C101" s="30">
        <v>19.333333</v>
      </c>
      <c r="D101" s="30">
        <v>17.333333</v>
      </c>
      <c r="E101" s="30">
        <v>21.333333</v>
      </c>
      <c r="F101" s="30">
        <v>7.3333329999999997</v>
      </c>
      <c r="G101" s="30">
        <v>0.66666700000000001</v>
      </c>
      <c r="H101" s="30">
        <v>0.66666700000000001</v>
      </c>
      <c r="I101" s="30">
        <v>2.6666669999999999</v>
      </c>
      <c r="J101" s="30">
        <v>4</v>
      </c>
      <c r="K101" s="30">
        <v>3.3333330000000001</v>
      </c>
      <c r="L101" s="30">
        <v>3.3333330000000001</v>
      </c>
      <c r="M101" s="30">
        <v>10</v>
      </c>
      <c r="N101" s="30">
        <v>10</v>
      </c>
    </row>
    <row r="102" spans="1:14" x14ac:dyDescent="0.2">
      <c r="A102" s="19" t="s">
        <v>132</v>
      </c>
      <c r="B102" s="20">
        <v>372</v>
      </c>
      <c r="C102" s="20">
        <v>41</v>
      </c>
      <c r="D102" s="20">
        <v>59</v>
      </c>
      <c r="E102" s="20">
        <v>113</v>
      </c>
      <c r="F102" s="20">
        <v>6</v>
      </c>
      <c r="G102" s="20">
        <v>2</v>
      </c>
      <c r="H102" s="20">
        <v>3</v>
      </c>
      <c r="I102" s="20">
        <v>11</v>
      </c>
      <c r="J102" s="20">
        <v>7</v>
      </c>
      <c r="K102" s="20">
        <v>10</v>
      </c>
      <c r="L102" s="20">
        <v>25</v>
      </c>
      <c r="M102" s="20">
        <v>59</v>
      </c>
      <c r="N102" s="20">
        <v>36</v>
      </c>
    </row>
    <row r="103" spans="1:14" x14ac:dyDescent="0.2">
      <c r="A103" s="21" t="s">
        <v>126</v>
      </c>
      <c r="B103" s="30">
        <v>100</v>
      </c>
      <c r="C103" s="30">
        <v>11.021504999999999</v>
      </c>
      <c r="D103" s="30">
        <v>15.860215</v>
      </c>
      <c r="E103" s="30">
        <v>30.376344</v>
      </c>
      <c r="F103" s="30">
        <v>1.612903</v>
      </c>
      <c r="G103" s="30">
        <v>0.53763399999999995</v>
      </c>
      <c r="H103" s="30">
        <v>0.80645199999999995</v>
      </c>
      <c r="I103" s="30">
        <v>2.9569890000000001</v>
      </c>
      <c r="J103" s="30">
        <v>1.8817200000000001</v>
      </c>
      <c r="K103" s="30">
        <v>2.6881719999999998</v>
      </c>
      <c r="L103" s="30">
        <v>6.7204300000000003</v>
      </c>
      <c r="M103" s="30">
        <v>15.860215</v>
      </c>
      <c r="N103" s="30">
        <v>9.6774190000000004</v>
      </c>
    </row>
    <row r="104" spans="1:14" x14ac:dyDescent="0.2">
      <c r="A104" s="19" t="s">
        <v>867</v>
      </c>
      <c r="B104" s="20">
        <v>69</v>
      </c>
      <c r="C104" s="20">
        <v>9</v>
      </c>
      <c r="D104" s="20">
        <v>12</v>
      </c>
      <c r="E104" s="20">
        <v>22</v>
      </c>
      <c r="F104" s="20">
        <v>2</v>
      </c>
      <c r="G104" s="20">
        <v>0</v>
      </c>
      <c r="H104" s="20">
        <v>0</v>
      </c>
      <c r="I104" s="20">
        <v>2</v>
      </c>
      <c r="J104" s="20">
        <v>0</v>
      </c>
      <c r="K104" s="20">
        <v>2</v>
      </c>
      <c r="L104" s="20">
        <v>4</v>
      </c>
      <c r="M104" s="20">
        <v>11</v>
      </c>
      <c r="N104" s="20">
        <v>5</v>
      </c>
    </row>
    <row r="105" spans="1:14" x14ac:dyDescent="0.2">
      <c r="A105" s="21" t="s">
        <v>126</v>
      </c>
      <c r="B105" s="30">
        <v>100</v>
      </c>
      <c r="C105" s="30">
        <v>13.043478</v>
      </c>
      <c r="D105" s="30">
        <v>17.391304000000002</v>
      </c>
      <c r="E105" s="30">
        <v>31.884058</v>
      </c>
      <c r="F105" s="30">
        <v>2.8985509999999999</v>
      </c>
      <c r="G105" s="30">
        <v>0</v>
      </c>
      <c r="H105" s="30">
        <v>0</v>
      </c>
      <c r="I105" s="30">
        <v>2.8985509999999999</v>
      </c>
      <c r="J105" s="30">
        <v>0</v>
      </c>
      <c r="K105" s="30">
        <v>2.8985509999999999</v>
      </c>
      <c r="L105" s="30">
        <v>5.7971009999999996</v>
      </c>
      <c r="M105" s="30">
        <v>15.942029</v>
      </c>
      <c r="N105" s="30">
        <v>7.2463769999999998</v>
      </c>
    </row>
    <row r="106" spans="1:14" x14ac:dyDescent="0.2">
      <c r="A106" s="18" t="s">
        <v>133</v>
      </c>
      <c r="B106" s="17">
        <v>92</v>
      </c>
      <c r="C106" s="17">
        <v>25</v>
      </c>
      <c r="D106" s="17">
        <v>5</v>
      </c>
      <c r="E106" s="17">
        <v>16</v>
      </c>
      <c r="F106" s="17">
        <v>4</v>
      </c>
      <c r="G106" s="17">
        <v>1</v>
      </c>
      <c r="H106" s="17">
        <v>0</v>
      </c>
      <c r="I106" s="17">
        <v>10</v>
      </c>
      <c r="J106" s="17">
        <v>6</v>
      </c>
      <c r="K106" s="17">
        <v>1</v>
      </c>
      <c r="L106" s="17">
        <v>1</v>
      </c>
      <c r="M106" s="17">
        <v>14</v>
      </c>
      <c r="N106" s="17">
        <v>9</v>
      </c>
    </row>
    <row r="107" spans="1:14" x14ac:dyDescent="0.2">
      <c r="A107" s="21" t="s">
        <v>126</v>
      </c>
      <c r="B107" s="30">
        <v>100</v>
      </c>
      <c r="C107" s="30">
        <v>27.173912999999999</v>
      </c>
      <c r="D107" s="30">
        <v>5.4347830000000004</v>
      </c>
      <c r="E107" s="30">
        <v>17.391304000000002</v>
      </c>
      <c r="F107" s="30">
        <v>4.3478260000000004</v>
      </c>
      <c r="G107" s="30">
        <v>1.086957</v>
      </c>
      <c r="H107" s="30">
        <v>0</v>
      </c>
      <c r="I107" s="30">
        <v>10.869565</v>
      </c>
      <c r="J107" s="30">
        <v>6.5217390000000002</v>
      </c>
      <c r="K107" s="30">
        <v>1.086957</v>
      </c>
      <c r="L107" s="30">
        <v>1.086957</v>
      </c>
      <c r="M107" s="30">
        <v>15.217390999999999</v>
      </c>
      <c r="N107" s="30">
        <v>9.7826090000000008</v>
      </c>
    </row>
    <row r="108" spans="1:14" x14ac:dyDescent="0.2">
      <c r="A108" s="19" t="s">
        <v>134</v>
      </c>
      <c r="B108" s="20">
        <v>813</v>
      </c>
      <c r="C108" s="20">
        <v>89</v>
      </c>
      <c r="D108" s="20">
        <v>147</v>
      </c>
      <c r="E108" s="20">
        <v>235</v>
      </c>
      <c r="F108" s="20">
        <v>44</v>
      </c>
      <c r="G108" s="20">
        <v>8</v>
      </c>
      <c r="H108" s="20">
        <v>15</v>
      </c>
      <c r="I108" s="20">
        <v>32</v>
      </c>
      <c r="J108" s="20">
        <v>9</v>
      </c>
      <c r="K108" s="20">
        <v>25</v>
      </c>
      <c r="L108" s="20">
        <v>41</v>
      </c>
      <c r="M108" s="20">
        <v>120</v>
      </c>
      <c r="N108" s="20">
        <v>48</v>
      </c>
    </row>
    <row r="109" spans="1:14" x14ac:dyDescent="0.2">
      <c r="A109" s="21" t="s">
        <v>126</v>
      </c>
      <c r="B109" s="30">
        <v>100</v>
      </c>
      <c r="C109" s="30">
        <v>10.947108999999999</v>
      </c>
      <c r="D109" s="30">
        <v>18.081181000000001</v>
      </c>
      <c r="E109" s="30">
        <v>28.905289</v>
      </c>
      <c r="F109" s="30">
        <v>5.4120540000000004</v>
      </c>
      <c r="G109" s="30">
        <v>0.98401000000000005</v>
      </c>
      <c r="H109" s="30">
        <v>1.845018</v>
      </c>
      <c r="I109" s="30">
        <v>3.9360390000000001</v>
      </c>
      <c r="J109" s="30">
        <v>1.107011</v>
      </c>
      <c r="K109" s="30">
        <v>3.0750310000000001</v>
      </c>
      <c r="L109" s="30">
        <v>5.04305</v>
      </c>
      <c r="M109" s="30">
        <v>14.760147999999999</v>
      </c>
      <c r="N109" s="30">
        <v>5.9040590000000002</v>
      </c>
    </row>
    <row r="110" spans="1:14" x14ac:dyDescent="0.2">
      <c r="A110" s="19" t="s">
        <v>393</v>
      </c>
      <c r="B110" s="20">
        <v>65</v>
      </c>
      <c r="C110" s="20">
        <v>15</v>
      </c>
      <c r="D110" s="20">
        <v>10</v>
      </c>
      <c r="E110" s="20">
        <v>11</v>
      </c>
      <c r="F110" s="20">
        <v>6</v>
      </c>
      <c r="G110" s="20">
        <v>0</v>
      </c>
      <c r="H110" s="20">
        <v>1</v>
      </c>
      <c r="I110" s="20">
        <v>2</v>
      </c>
      <c r="J110" s="20">
        <v>2</v>
      </c>
      <c r="K110" s="20">
        <v>1</v>
      </c>
      <c r="L110" s="20">
        <v>4</v>
      </c>
      <c r="M110" s="20">
        <v>6</v>
      </c>
      <c r="N110" s="20">
        <v>7</v>
      </c>
    </row>
    <row r="111" spans="1:14" x14ac:dyDescent="0.2">
      <c r="A111" s="21" t="s">
        <v>126</v>
      </c>
      <c r="B111" s="30">
        <v>100</v>
      </c>
      <c r="C111" s="30">
        <v>23.076923000000001</v>
      </c>
      <c r="D111" s="30">
        <v>15.384615</v>
      </c>
      <c r="E111" s="30">
        <v>16.923076999999999</v>
      </c>
      <c r="F111" s="30">
        <v>9.2307690000000004</v>
      </c>
      <c r="G111" s="30">
        <v>0</v>
      </c>
      <c r="H111" s="30">
        <v>1.538462</v>
      </c>
      <c r="I111" s="30">
        <v>3.0769229999999999</v>
      </c>
      <c r="J111" s="30">
        <v>3.0769229999999999</v>
      </c>
      <c r="K111" s="30">
        <v>1.538462</v>
      </c>
      <c r="L111" s="30">
        <v>6.1538459999999997</v>
      </c>
      <c r="M111" s="30">
        <v>9.2307690000000004</v>
      </c>
      <c r="N111" s="30">
        <v>10.769231</v>
      </c>
    </row>
    <row r="112" spans="1:14" x14ac:dyDescent="0.2">
      <c r="A112" s="19" t="s">
        <v>135</v>
      </c>
      <c r="B112" s="20">
        <v>83</v>
      </c>
      <c r="C112" s="20">
        <v>11</v>
      </c>
      <c r="D112" s="20">
        <v>13</v>
      </c>
      <c r="E112" s="20">
        <v>21</v>
      </c>
      <c r="F112" s="20">
        <v>2</v>
      </c>
      <c r="G112" s="20">
        <v>0</v>
      </c>
      <c r="H112" s="20">
        <v>1</v>
      </c>
      <c r="I112" s="20">
        <v>3</v>
      </c>
      <c r="J112" s="20">
        <v>1</v>
      </c>
      <c r="K112" s="20">
        <v>3</v>
      </c>
      <c r="L112" s="20">
        <v>7</v>
      </c>
      <c r="M112" s="20">
        <v>12</v>
      </c>
      <c r="N112" s="20">
        <v>9</v>
      </c>
    </row>
    <row r="113" spans="1:14" x14ac:dyDescent="0.2">
      <c r="A113" s="21" t="s">
        <v>126</v>
      </c>
      <c r="B113" s="30">
        <v>100</v>
      </c>
      <c r="C113" s="30">
        <v>13.253012</v>
      </c>
      <c r="D113" s="30">
        <v>15.662651</v>
      </c>
      <c r="E113" s="30">
        <v>25.301205</v>
      </c>
      <c r="F113" s="30">
        <v>2.4096389999999999</v>
      </c>
      <c r="G113" s="30">
        <v>0</v>
      </c>
      <c r="H113" s="30">
        <v>1.2048190000000001</v>
      </c>
      <c r="I113" s="30">
        <v>3.6144579999999999</v>
      </c>
      <c r="J113" s="30">
        <v>1.2048190000000001</v>
      </c>
      <c r="K113" s="30">
        <v>3.6144579999999999</v>
      </c>
      <c r="L113" s="30">
        <v>8.4337350000000004</v>
      </c>
      <c r="M113" s="30">
        <v>14.457831000000001</v>
      </c>
      <c r="N113" s="30">
        <v>10.843373</v>
      </c>
    </row>
    <row r="114" spans="1:14" x14ac:dyDescent="0.2">
      <c r="A114" s="19" t="s">
        <v>868</v>
      </c>
      <c r="B114" s="20">
        <v>39</v>
      </c>
      <c r="C114" s="20">
        <v>7</v>
      </c>
      <c r="D114" s="20">
        <v>7</v>
      </c>
      <c r="E114" s="20">
        <v>11</v>
      </c>
      <c r="F114" s="20">
        <v>1</v>
      </c>
      <c r="G114" s="20">
        <v>0</v>
      </c>
      <c r="H114" s="20">
        <v>0</v>
      </c>
      <c r="I114" s="20">
        <v>0</v>
      </c>
      <c r="J114" s="20">
        <v>0</v>
      </c>
      <c r="K114" s="20">
        <v>2</v>
      </c>
      <c r="L114" s="20">
        <v>4</v>
      </c>
      <c r="M114" s="20">
        <v>5</v>
      </c>
      <c r="N114" s="20">
        <v>2</v>
      </c>
    </row>
    <row r="115" spans="1:14" x14ac:dyDescent="0.2">
      <c r="A115" s="21" t="s">
        <v>126</v>
      </c>
      <c r="B115" s="30">
        <v>100</v>
      </c>
      <c r="C115" s="30">
        <v>17.948718</v>
      </c>
      <c r="D115" s="30">
        <v>17.948718</v>
      </c>
      <c r="E115" s="30">
        <v>28.205127999999998</v>
      </c>
      <c r="F115" s="30">
        <v>2.5641029999999998</v>
      </c>
      <c r="G115" s="30">
        <v>0</v>
      </c>
      <c r="H115" s="30">
        <v>0</v>
      </c>
      <c r="I115" s="30">
        <v>0</v>
      </c>
      <c r="J115" s="30">
        <v>0</v>
      </c>
      <c r="K115" s="30">
        <v>5.1282050000000003</v>
      </c>
      <c r="L115" s="30">
        <v>10.256410000000001</v>
      </c>
      <c r="M115" s="30">
        <v>12.820513</v>
      </c>
      <c r="N115" s="30">
        <v>5.1282050000000003</v>
      </c>
    </row>
    <row r="116" spans="1:14" x14ac:dyDescent="0.2">
      <c r="A116" s="18" t="s">
        <v>136</v>
      </c>
      <c r="B116" s="17">
        <v>59</v>
      </c>
      <c r="C116" s="17">
        <v>9</v>
      </c>
      <c r="D116" s="17">
        <v>5</v>
      </c>
      <c r="E116" s="17">
        <v>17</v>
      </c>
      <c r="F116" s="17">
        <v>6</v>
      </c>
      <c r="G116" s="17">
        <v>0</v>
      </c>
      <c r="H116" s="17">
        <v>2</v>
      </c>
      <c r="I116" s="17">
        <v>0</v>
      </c>
      <c r="J116" s="17">
        <v>5</v>
      </c>
      <c r="K116" s="17">
        <v>2</v>
      </c>
      <c r="L116" s="17">
        <v>1</v>
      </c>
      <c r="M116" s="17">
        <v>7</v>
      </c>
      <c r="N116" s="17">
        <v>5</v>
      </c>
    </row>
    <row r="117" spans="1:14" x14ac:dyDescent="0.2">
      <c r="A117" s="21" t="s">
        <v>126</v>
      </c>
      <c r="B117" s="30">
        <v>100</v>
      </c>
      <c r="C117" s="30">
        <v>15.254237</v>
      </c>
      <c r="D117" s="30">
        <v>8.4745760000000008</v>
      </c>
      <c r="E117" s="30">
        <v>28.813559000000001</v>
      </c>
      <c r="F117" s="30">
        <v>10.169492</v>
      </c>
      <c r="G117" s="30">
        <v>0</v>
      </c>
      <c r="H117" s="30">
        <v>3.389831</v>
      </c>
      <c r="I117" s="30">
        <v>0</v>
      </c>
      <c r="J117" s="30">
        <v>8.4745760000000008</v>
      </c>
      <c r="K117" s="30">
        <v>3.389831</v>
      </c>
      <c r="L117" s="30">
        <v>1.6949149999999999</v>
      </c>
      <c r="M117" s="30">
        <v>11.864407</v>
      </c>
      <c r="N117" s="30">
        <v>8.4745760000000008</v>
      </c>
    </row>
    <row r="118" spans="1:14" x14ac:dyDescent="0.2">
      <c r="A118" s="19" t="s">
        <v>134</v>
      </c>
      <c r="B118" s="20">
        <v>632</v>
      </c>
      <c r="C118" s="20">
        <v>63</v>
      </c>
      <c r="D118" s="20">
        <v>119</v>
      </c>
      <c r="E118" s="20">
        <v>227</v>
      </c>
      <c r="F118" s="20">
        <v>21</v>
      </c>
      <c r="G118" s="20">
        <v>7</v>
      </c>
      <c r="H118" s="20">
        <v>5</v>
      </c>
      <c r="I118" s="20">
        <v>12</v>
      </c>
      <c r="J118" s="20">
        <v>6</v>
      </c>
      <c r="K118" s="20">
        <v>21</v>
      </c>
      <c r="L118" s="20">
        <v>22</v>
      </c>
      <c r="M118" s="20">
        <v>98</v>
      </c>
      <c r="N118" s="20">
        <v>31</v>
      </c>
    </row>
    <row r="119" spans="1:14" x14ac:dyDescent="0.2">
      <c r="A119" s="21" t="s">
        <v>126</v>
      </c>
      <c r="B119" s="30">
        <v>100</v>
      </c>
      <c r="C119" s="30">
        <v>9.9683539999999997</v>
      </c>
      <c r="D119" s="30">
        <v>18.829114000000001</v>
      </c>
      <c r="E119" s="30">
        <v>35.917721999999998</v>
      </c>
      <c r="F119" s="30">
        <v>3.3227850000000001</v>
      </c>
      <c r="G119" s="30">
        <v>1.1075950000000001</v>
      </c>
      <c r="H119" s="30">
        <v>0.79113900000000004</v>
      </c>
      <c r="I119" s="30">
        <v>1.8987339999999999</v>
      </c>
      <c r="J119" s="30">
        <v>0.94936699999999996</v>
      </c>
      <c r="K119" s="30">
        <v>3.3227850000000001</v>
      </c>
      <c r="L119" s="30">
        <v>3.4810129999999999</v>
      </c>
      <c r="M119" s="30">
        <v>15.506328999999999</v>
      </c>
      <c r="N119" s="30">
        <v>4.9050630000000002</v>
      </c>
    </row>
    <row r="120" spans="1:14" x14ac:dyDescent="0.2">
      <c r="A120" s="19" t="s">
        <v>393</v>
      </c>
      <c r="B120" s="20">
        <v>85</v>
      </c>
      <c r="C120" s="20">
        <v>14</v>
      </c>
      <c r="D120" s="20">
        <v>16</v>
      </c>
      <c r="E120" s="20">
        <v>21</v>
      </c>
      <c r="F120" s="20">
        <v>5</v>
      </c>
      <c r="G120" s="20">
        <v>1</v>
      </c>
      <c r="H120" s="20">
        <v>0</v>
      </c>
      <c r="I120" s="20">
        <v>2</v>
      </c>
      <c r="J120" s="20">
        <v>4</v>
      </c>
      <c r="K120" s="20">
        <v>4</v>
      </c>
      <c r="L120" s="20">
        <v>1</v>
      </c>
      <c r="M120" s="20">
        <v>9</v>
      </c>
      <c r="N120" s="20">
        <v>8</v>
      </c>
    </row>
    <row r="121" spans="1:14" x14ac:dyDescent="0.2">
      <c r="A121" s="21" t="s">
        <v>126</v>
      </c>
      <c r="B121" s="30">
        <v>100</v>
      </c>
      <c r="C121" s="30">
        <v>16.470587999999999</v>
      </c>
      <c r="D121" s="30">
        <v>18.823529000000001</v>
      </c>
      <c r="E121" s="30">
        <v>24.705881999999999</v>
      </c>
      <c r="F121" s="30">
        <v>5.8823530000000002</v>
      </c>
      <c r="G121" s="30">
        <v>1.176471</v>
      </c>
      <c r="H121" s="30">
        <v>0</v>
      </c>
      <c r="I121" s="30">
        <v>2.3529409999999999</v>
      </c>
      <c r="J121" s="30">
        <v>4.7058819999999999</v>
      </c>
      <c r="K121" s="30">
        <v>4.7058819999999999</v>
      </c>
      <c r="L121" s="30">
        <v>1.176471</v>
      </c>
      <c r="M121" s="30">
        <v>10.588234999999999</v>
      </c>
      <c r="N121" s="30">
        <v>9.4117650000000008</v>
      </c>
    </row>
    <row r="122" spans="1:14" x14ac:dyDescent="0.2">
      <c r="A122" s="19" t="s">
        <v>135</v>
      </c>
      <c r="B122" s="20">
        <v>289</v>
      </c>
      <c r="C122" s="20">
        <v>30</v>
      </c>
      <c r="D122" s="20">
        <v>46</v>
      </c>
      <c r="E122" s="20">
        <v>92</v>
      </c>
      <c r="F122" s="20">
        <v>4</v>
      </c>
      <c r="G122" s="20">
        <v>2</v>
      </c>
      <c r="H122" s="20">
        <v>2</v>
      </c>
      <c r="I122" s="20">
        <v>8</v>
      </c>
      <c r="J122" s="20">
        <v>6</v>
      </c>
      <c r="K122" s="20">
        <v>7</v>
      </c>
      <c r="L122" s="20">
        <v>18</v>
      </c>
      <c r="M122" s="20">
        <v>47</v>
      </c>
      <c r="N122" s="20">
        <v>27</v>
      </c>
    </row>
    <row r="123" spans="1:14" x14ac:dyDescent="0.2">
      <c r="A123" s="21" t="s">
        <v>126</v>
      </c>
      <c r="B123" s="30">
        <v>100</v>
      </c>
      <c r="C123" s="30">
        <v>10.380623</v>
      </c>
      <c r="D123" s="30">
        <v>15.916955</v>
      </c>
      <c r="E123" s="30">
        <v>31.833909999999999</v>
      </c>
      <c r="F123" s="30">
        <v>1.384083</v>
      </c>
      <c r="G123" s="30">
        <v>0.69204200000000005</v>
      </c>
      <c r="H123" s="30">
        <v>0.69204200000000005</v>
      </c>
      <c r="I123" s="30">
        <v>2.7681659999999999</v>
      </c>
      <c r="J123" s="30">
        <v>2.0761250000000002</v>
      </c>
      <c r="K123" s="30">
        <v>2.422145</v>
      </c>
      <c r="L123" s="30">
        <v>6.2283739999999996</v>
      </c>
      <c r="M123" s="30">
        <v>16.262975999999998</v>
      </c>
      <c r="N123" s="30">
        <v>9.3425609999999999</v>
      </c>
    </row>
    <row r="124" spans="1:14" x14ac:dyDescent="0.2">
      <c r="A124" s="19" t="s">
        <v>868</v>
      </c>
      <c r="B124" s="20">
        <v>30</v>
      </c>
      <c r="C124" s="20">
        <v>2</v>
      </c>
      <c r="D124" s="20">
        <v>5</v>
      </c>
      <c r="E124" s="20">
        <v>11</v>
      </c>
      <c r="F124" s="20">
        <v>1</v>
      </c>
      <c r="G124" s="20">
        <v>0</v>
      </c>
      <c r="H124" s="20">
        <v>0</v>
      </c>
      <c r="I124" s="20">
        <v>2</v>
      </c>
      <c r="J124" s="20">
        <v>0</v>
      </c>
      <c r="K124" s="20">
        <v>0</v>
      </c>
      <c r="L124" s="20">
        <v>0</v>
      </c>
      <c r="M124" s="20">
        <v>6</v>
      </c>
      <c r="N124" s="20">
        <v>3</v>
      </c>
    </row>
    <row r="125" spans="1:14" x14ac:dyDescent="0.2">
      <c r="A125" s="21" t="s">
        <v>126</v>
      </c>
      <c r="B125" s="30">
        <v>100</v>
      </c>
      <c r="C125" s="30">
        <v>6.6666670000000003</v>
      </c>
      <c r="D125" s="30">
        <v>16.666667</v>
      </c>
      <c r="E125" s="30">
        <v>36.666666999999997</v>
      </c>
      <c r="F125" s="30">
        <v>3.3333330000000001</v>
      </c>
      <c r="G125" s="30">
        <v>0</v>
      </c>
      <c r="H125" s="30">
        <v>0</v>
      </c>
      <c r="I125" s="30">
        <v>6.6666670000000003</v>
      </c>
      <c r="J125" s="30">
        <v>0</v>
      </c>
      <c r="K125" s="30">
        <v>0</v>
      </c>
      <c r="L125" s="30">
        <v>0</v>
      </c>
      <c r="M125" s="30">
        <v>20</v>
      </c>
      <c r="N125" s="30">
        <v>10</v>
      </c>
    </row>
    <row r="126" spans="1:14" x14ac:dyDescent="0.2">
      <c r="A126" s="18" t="s">
        <v>869</v>
      </c>
      <c r="B126" s="18"/>
      <c r="C126" s="18"/>
      <c r="D126" s="18"/>
      <c r="E126" s="18"/>
      <c r="F126" s="18"/>
      <c r="G126" s="18"/>
      <c r="H126" s="18"/>
      <c r="I126" s="18"/>
      <c r="J126" s="18"/>
      <c r="K126" s="18"/>
      <c r="L126" s="18"/>
      <c r="M126" s="18"/>
      <c r="N126" s="18"/>
    </row>
    <row r="127" spans="1:14" x14ac:dyDescent="0.2">
      <c r="A127" s="19" t="s">
        <v>870</v>
      </c>
      <c r="B127" s="20">
        <v>366</v>
      </c>
      <c r="C127" s="20">
        <v>59</v>
      </c>
      <c r="D127" s="20">
        <v>50</v>
      </c>
      <c r="E127" s="20">
        <v>87</v>
      </c>
      <c r="F127" s="20">
        <v>16</v>
      </c>
      <c r="G127" s="20">
        <v>2</v>
      </c>
      <c r="H127" s="20">
        <v>4</v>
      </c>
      <c r="I127" s="20">
        <v>12</v>
      </c>
      <c r="J127" s="20">
        <v>15</v>
      </c>
      <c r="K127" s="20">
        <v>11</v>
      </c>
      <c r="L127" s="20">
        <v>15</v>
      </c>
      <c r="M127" s="20">
        <v>53</v>
      </c>
      <c r="N127" s="20">
        <v>42</v>
      </c>
    </row>
    <row r="128" spans="1:14" x14ac:dyDescent="0.2">
      <c r="A128" s="21" t="s">
        <v>126</v>
      </c>
      <c r="B128" s="30">
        <v>100</v>
      </c>
      <c r="C128" s="30">
        <v>16.120218999999999</v>
      </c>
      <c r="D128" s="30">
        <v>13.661201999999999</v>
      </c>
      <c r="E128" s="30">
        <v>23.770492000000001</v>
      </c>
      <c r="F128" s="30">
        <v>4.3715849999999996</v>
      </c>
      <c r="G128" s="30">
        <v>0.54644800000000004</v>
      </c>
      <c r="H128" s="30">
        <v>1.0928960000000001</v>
      </c>
      <c r="I128" s="30">
        <v>3.278689</v>
      </c>
      <c r="J128" s="30">
        <v>4.0983609999999997</v>
      </c>
      <c r="K128" s="30">
        <v>3.0054639999999999</v>
      </c>
      <c r="L128" s="30">
        <v>4.0983609999999997</v>
      </c>
      <c r="M128" s="30">
        <v>14.480874</v>
      </c>
      <c r="N128" s="30">
        <v>11.47541</v>
      </c>
    </row>
    <row r="129" spans="1:14" x14ac:dyDescent="0.2">
      <c r="A129" s="19" t="s">
        <v>871</v>
      </c>
      <c r="B129" s="20">
        <v>1212</v>
      </c>
      <c r="C129" s="20">
        <v>122</v>
      </c>
      <c r="D129" s="20">
        <v>231</v>
      </c>
      <c r="E129" s="20">
        <v>382</v>
      </c>
      <c r="F129" s="20">
        <v>54</v>
      </c>
      <c r="G129" s="20">
        <v>14</v>
      </c>
      <c r="H129" s="20">
        <v>17</v>
      </c>
      <c r="I129" s="20">
        <v>39</v>
      </c>
      <c r="J129" s="20">
        <v>11</v>
      </c>
      <c r="K129" s="20">
        <v>39</v>
      </c>
      <c r="L129" s="20">
        <v>57</v>
      </c>
      <c r="M129" s="20">
        <v>182</v>
      </c>
      <c r="N129" s="20">
        <v>64</v>
      </c>
    </row>
    <row r="130" spans="1:14" x14ac:dyDescent="0.2">
      <c r="A130" s="21" t="s">
        <v>126</v>
      </c>
      <c r="B130" s="30">
        <v>100</v>
      </c>
      <c r="C130" s="30">
        <v>10.066007000000001</v>
      </c>
      <c r="D130" s="30">
        <v>19.059405999999999</v>
      </c>
      <c r="E130" s="30">
        <v>31.518152000000001</v>
      </c>
      <c r="F130" s="30">
        <v>4.4554460000000002</v>
      </c>
      <c r="G130" s="30">
        <v>1.155116</v>
      </c>
      <c r="H130" s="30">
        <v>1.4026400000000001</v>
      </c>
      <c r="I130" s="30">
        <v>3.217822</v>
      </c>
      <c r="J130" s="30">
        <v>0.90759100000000004</v>
      </c>
      <c r="K130" s="30">
        <v>3.217822</v>
      </c>
      <c r="L130" s="30">
        <v>4.7029699999999997</v>
      </c>
      <c r="M130" s="30">
        <v>15.016501999999999</v>
      </c>
      <c r="N130" s="30">
        <v>5.2805280000000003</v>
      </c>
    </row>
    <row r="131" spans="1:14" x14ac:dyDescent="0.2">
      <c r="A131" s="19" t="s">
        <v>137</v>
      </c>
      <c r="B131" s="20">
        <v>112</v>
      </c>
      <c r="C131" s="20">
        <v>25</v>
      </c>
      <c r="D131" s="20">
        <v>15</v>
      </c>
      <c r="E131" s="20">
        <v>26</v>
      </c>
      <c r="F131" s="20">
        <v>5</v>
      </c>
      <c r="G131" s="20">
        <v>1</v>
      </c>
      <c r="H131" s="20">
        <v>2</v>
      </c>
      <c r="I131" s="20">
        <v>8</v>
      </c>
      <c r="J131" s="20">
        <v>4</v>
      </c>
      <c r="K131" s="20">
        <v>0</v>
      </c>
      <c r="L131" s="20">
        <v>4</v>
      </c>
      <c r="M131" s="20">
        <v>20</v>
      </c>
      <c r="N131" s="20">
        <v>2</v>
      </c>
    </row>
    <row r="132" spans="1:14" x14ac:dyDescent="0.2">
      <c r="A132" s="21" t="s">
        <v>126</v>
      </c>
      <c r="B132" s="30">
        <v>100</v>
      </c>
      <c r="C132" s="30">
        <v>22.321428999999998</v>
      </c>
      <c r="D132" s="30">
        <v>13.392856999999999</v>
      </c>
      <c r="E132" s="30">
        <v>23.214286000000001</v>
      </c>
      <c r="F132" s="30">
        <v>4.4642860000000004</v>
      </c>
      <c r="G132" s="30">
        <v>0.89285700000000001</v>
      </c>
      <c r="H132" s="30">
        <v>1.785714</v>
      </c>
      <c r="I132" s="30">
        <v>7.1428570000000002</v>
      </c>
      <c r="J132" s="30">
        <v>3.5714290000000002</v>
      </c>
      <c r="K132" s="30">
        <v>0</v>
      </c>
      <c r="L132" s="30">
        <v>3.5714290000000002</v>
      </c>
      <c r="M132" s="30">
        <v>17.857143000000001</v>
      </c>
      <c r="N132" s="30">
        <v>1.785714</v>
      </c>
    </row>
    <row r="133" spans="1:14" x14ac:dyDescent="0.2">
      <c r="A133" s="19" t="s">
        <v>138</v>
      </c>
      <c r="B133" s="20">
        <v>673</v>
      </c>
      <c r="C133" s="20">
        <v>72</v>
      </c>
      <c r="D133" s="20">
        <v>126</v>
      </c>
      <c r="E133" s="20">
        <v>207</v>
      </c>
      <c r="F133" s="20">
        <v>33</v>
      </c>
      <c r="G133" s="20">
        <v>5</v>
      </c>
      <c r="H133" s="20">
        <v>7</v>
      </c>
      <c r="I133" s="20">
        <v>19</v>
      </c>
      <c r="J133" s="20">
        <v>8</v>
      </c>
      <c r="K133" s="20">
        <v>22</v>
      </c>
      <c r="L133" s="20">
        <v>32</v>
      </c>
      <c r="M133" s="20">
        <v>98</v>
      </c>
      <c r="N133" s="20">
        <v>44</v>
      </c>
    </row>
    <row r="134" spans="1:14" x14ac:dyDescent="0.2">
      <c r="A134" s="21" t="s">
        <v>126</v>
      </c>
      <c r="B134" s="30">
        <v>100</v>
      </c>
      <c r="C134" s="30">
        <v>10.698366</v>
      </c>
      <c r="D134" s="30">
        <v>18.72214</v>
      </c>
      <c r="E134" s="30">
        <v>30.757801000000001</v>
      </c>
      <c r="F134" s="30">
        <v>4.9034180000000003</v>
      </c>
      <c r="G134" s="30">
        <v>0.74294199999999999</v>
      </c>
      <c r="H134" s="30">
        <v>1.040119</v>
      </c>
      <c r="I134" s="30">
        <v>2.8231799999999998</v>
      </c>
      <c r="J134" s="30">
        <v>1.188707</v>
      </c>
      <c r="K134" s="30">
        <v>3.268945</v>
      </c>
      <c r="L134" s="30">
        <v>4.754829</v>
      </c>
      <c r="M134" s="30">
        <v>14.561664</v>
      </c>
      <c r="N134" s="30">
        <v>6.53789</v>
      </c>
    </row>
    <row r="135" spans="1:14" x14ac:dyDescent="0.2">
      <c r="A135" s="19" t="s">
        <v>872</v>
      </c>
      <c r="B135" s="20">
        <v>75</v>
      </c>
      <c r="C135" s="20">
        <v>16</v>
      </c>
      <c r="D135" s="20">
        <v>16</v>
      </c>
      <c r="E135" s="20">
        <v>14</v>
      </c>
      <c r="F135" s="20">
        <v>3</v>
      </c>
      <c r="G135" s="20">
        <v>1</v>
      </c>
      <c r="H135" s="20">
        <v>0</v>
      </c>
      <c r="I135" s="20">
        <v>5</v>
      </c>
      <c r="J135" s="20">
        <v>1</v>
      </c>
      <c r="K135" s="20">
        <v>1</v>
      </c>
      <c r="L135" s="20">
        <v>2</v>
      </c>
      <c r="M135" s="20">
        <v>11</v>
      </c>
      <c r="N135" s="20">
        <v>5</v>
      </c>
    </row>
    <row r="136" spans="1:14" x14ac:dyDescent="0.2">
      <c r="A136" s="21" t="s">
        <v>126</v>
      </c>
      <c r="B136" s="30">
        <v>100</v>
      </c>
      <c r="C136" s="30">
        <v>21.333333</v>
      </c>
      <c r="D136" s="30">
        <v>21.333333</v>
      </c>
      <c r="E136" s="30">
        <v>18.666667</v>
      </c>
      <c r="F136" s="30">
        <v>4</v>
      </c>
      <c r="G136" s="30">
        <v>1.3333330000000001</v>
      </c>
      <c r="H136" s="30">
        <v>0</v>
      </c>
      <c r="I136" s="30">
        <v>6.6666670000000003</v>
      </c>
      <c r="J136" s="30">
        <v>1.3333330000000001</v>
      </c>
      <c r="K136" s="30">
        <v>1.3333330000000001</v>
      </c>
      <c r="L136" s="30">
        <v>2.6666669999999999</v>
      </c>
      <c r="M136" s="30">
        <v>14.666667</v>
      </c>
      <c r="N136" s="30">
        <v>6.6666670000000003</v>
      </c>
    </row>
    <row r="137" spans="1:14" x14ac:dyDescent="0.2">
      <c r="A137" s="19" t="s">
        <v>873</v>
      </c>
      <c r="B137" s="20">
        <v>178</v>
      </c>
      <c r="C137" s="20">
        <v>18</v>
      </c>
      <c r="D137" s="20">
        <v>21</v>
      </c>
      <c r="E137" s="20">
        <v>70</v>
      </c>
      <c r="F137" s="20">
        <v>6</v>
      </c>
      <c r="G137" s="20">
        <v>1</v>
      </c>
      <c r="H137" s="20">
        <v>3</v>
      </c>
      <c r="I137" s="20">
        <v>2</v>
      </c>
      <c r="J137" s="20">
        <v>1</v>
      </c>
      <c r="K137" s="20">
        <v>6</v>
      </c>
      <c r="L137" s="20">
        <v>8</v>
      </c>
      <c r="M137" s="20">
        <v>24</v>
      </c>
      <c r="N137" s="20">
        <v>18</v>
      </c>
    </row>
    <row r="138" spans="1:14" x14ac:dyDescent="0.2">
      <c r="A138" s="21" t="s">
        <v>126</v>
      </c>
      <c r="B138" s="30">
        <v>100</v>
      </c>
      <c r="C138" s="30">
        <v>10.112360000000001</v>
      </c>
      <c r="D138" s="30">
        <v>11.797753</v>
      </c>
      <c r="E138" s="30">
        <v>39.325842999999999</v>
      </c>
      <c r="F138" s="30">
        <v>3.370787</v>
      </c>
      <c r="G138" s="30">
        <v>0.56179800000000002</v>
      </c>
      <c r="H138" s="30">
        <v>1.6853929999999999</v>
      </c>
      <c r="I138" s="30">
        <v>1.123596</v>
      </c>
      <c r="J138" s="30">
        <v>0.56179800000000002</v>
      </c>
      <c r="K138" s="30">
        <v>3.370787</v>
      </c>
      <c r="L138" s="30">
        <v>4.4943819999999999</v>
      </c>
      <c r="M138" s="30">
        <v>13.483146</v>
      </c>
      <c r="N138" s="30">
        <v>10.112360000000001</v>
      </c>
    </row>
    <row r="139" spans="1:14" x14ac:dyDescent="0.2">
      <c r="A139" s="19" t="s">
        <v>1441</v>
      </c>
      <c r="B139" s="20">
        <v>1644</v>
      </c>
      <c r="C139" s="20">
        <v>188</v>
      </c>
      <c r="D139" s="20">
        <v>303</v>
      </c>
      <c r="E139" s="20">
        <v>505</v>
      </c>
      <c r="F139" s="20">
        <v>72</v>
      </c>
      <c r="G139" s="20">
        <v>16</v>
      </c>
      <c r="H139" s="20">
        <v>19</v>
      </c>
      <c r="I139" s="20">
        <v>57</v>
      </c>
      <c r="J139" s="20">
        <v>23</v>
      </c>
      <c r="K139" s="20">
        <v>49</v>
      </c>
      <c r="L139" s="20">
        <v>76</v>
      </c>
      <c r="M139" s="20">
        <v>247</v>
      </c>
      <c r="N139" s="20">
        <v>89</v>
      </c>
    </row>
    <row r="140" spans="1:14" x14ac:dyDescent="0.2">
      <c r="A140" s="21" t="s">
        <v>126</v>
      </c>
      <c r="B140" s="30">
        <v>100</v>
      </c>
      <c r="C140" s="30">
        <v>11.435523</v>
      </c>
      <c r="D140" s="30">
        <v>18.430657</v>
      </c>
      <c r="E140" s="30">
        <v>30.717762</v>
      </c>
      <c r="F140" s="30">
        <v>4.379562</v>
      </c>
      <c r="G140" s="30">
        <v>0.97323599999999999</v>
      </c>
      <c r="H140" s="30">
        <v>1.155718</v>
      </c>
      <c r="I140" s="30">
        <v>3.4671530000000002</v>
      </c>
      <c r="J140" s="30">
        <v>1.399027</v>
      </c>
      <c r="K140" s="30">
        <v>2.9805350000000002</v>
      </c>
      <c r="L140" s="30">
        <v>4.622871</v>
      </c>
      <c r="M140" s="30">
        <v>15.024331</v>
      </c>
      <c r="N140" s="30">
        <v>5.4136249999999997</v>
      </c>
    </row>
    <row r="141" spans="1:14" x14ac:dyDescent="0.2">
      <c r="A141" s="18" t="s">
        <v>874</v>
      </c>
      <c r="B141" s="18"/>
      <c r="C141" s="18"/>
      <c r="D141" s="18"/>
      <c r="E141" s="18"/>
      <c r="F141" s="18"/>
      <c r="G141" s="18"/>
      <c r="H141" s="18"/>
      <c r="I141" s="18"/>
      <c r="J141" s="18"/>
      <c r="K141" s="18"/>
      <c r="L141" s="18"/>
      <c r="M141" s="18"/>
      <c r="N141" s="18"/>
    </row>
    <row r="142" spans="1:14" x14ac:dyDescent="0.2">
      <c r="A142" s="21" t="s">
        <v>875</v>
      </c>
      <c r="B142" s="34">
        <v>366</v>
      </c>
      <c r="C142" s="34">
        <v>59</v>
      </c>
      <c r="D142" s="34">
        <v>50</v>
      </c>
      <c r="E142" s="34">
        <v>87</v>
      </c>
      <c r="F142" s="34">
        <v>16</v>
      </c>
      <c r="G142" s="34">
        <v>2</v>
      </c>
      <c r="H142" s="34">
        <v>4</v>
      </c>
      <c r="I142" s="34">
        <v>12</v>
      </c>
      <c r="J142" s="34">
        <v>15</v>
      </c>
      <c r="K142" s="34">
        <v>11</v>
      </c>
      <c r="L142" s="34">
        <v>15</v>
      </c>
      <c r="M142" s="34">
        <v>53</v>
      </c>
      <c r="N142" s="34">
        <v>42</v>
      </c>
    </row>
    <row r="143" spans="1:14" x14ac:dyDescent="0.2">
      <c r="A143" s="21" t="s">
        <v>126</v>
      </c>
      <c r="B143" s="30">
        <v>100</v>
      </c>
      <c r="C143" s="30">
        <v>16.120218999999999</v>
      </c>
      <c r="D143" s="30">
        <v>13.661201999999999</v>
      </c>
      <c r="E143" s="30">
        <v>23.770492000000001</v>
      </c>
      <c r="F143" s="30">
        <v>4.3715849999999996</v>
      </c>
      <c r="G143" s="30">
        <v>0.54644800000000004</v>
      </c>
      <c r="H143" s="30">
        <v>1.0928960000000001</v>
      </c>
      <c r="I143" s="30">
        <v>3.278689</v>
      </c>
      <c r="J143" s="30">
        <v>4.0983609999999997</v>
      </c>
      <c r="K143" s="30">
        <v>3.0054639999999999</v>
      </c>
      <c r="L143" s="30">
        <v>4.0983609999999997</v>
      </c>
      <c r="M143" s="30">
        <v>14.480874</v>
      </c>
      <c r="N143" s="30">
        <v>11.47541</v>
      </c>
    </row>
    <row r="144" spans="1:14" x14ac:dyDescent="0.2">
      <c r="A144" s="21" t="s">
        <v>876</v>
      </c>
      <c r="B144" s="34">
        <v>954</v>
      </c>
      <c r="C144" s="34">
        <v>105</v>
      </c>
      <c r="D144" s="34">
        <v>182</v>
      </c>
      <c r="E144" s="34">
        <v>294</v>
      </c>
      <c r="F144" s="34">
        <v>40</v>
      </c>
      <c r="G144" s="34">
        <v>12</v>
      </c>
      <c r="H144" s="34">
        <v>12</v>
      </c>
      <c r="I144" s="34">
        <v>33</v>
      </c>
      <c r="J144" s="34">
        <v>17</v>
      </c>
      <c r="K144" s="34">
        <v>28</v>
      </c>
      <c r="L144" s="34">
        <v>47</v>
      </c>
      <c r="M144" s="34">
        <v>137</v>
      </c>
      <c r="N144" s="34">
        <v>47</v>
      </c>
    </row>
    <row r="145" spans="1:14" x14ac:dyDescent="0.2">
      <c r="A145" s="21" t="s">
        <v>126</v>
      </c>
      <c r="B145" s="30">
        <v>100</v>
      </c>
      <c r="C145" s="30">
        <v>11.006289000000001</v>
      </c>
      <c r="D145" s="30">
        <v>19.077567999999999</v>
      </c>
      <c r="E145" s="30">
        <v>30.817609999999998</v>
      </c>
      <c r="F145" s="30">
        <v>4.1928720000000004</v>
      </c>
      <c r="G145" s="30">
        <v>1.257862</v>
      </c>
      <c r="H145" s="30">
        <v>1.257862</v>
      </c>
      <c r="I145" s="30">
        <v>3.4591189999999998</v>
      </c>
      <c r="J145" s="30">
        <v>1.781971</v>
      </c>
      <c r="K145" s="30">
        <v>2.9350100000000001</v>
      </c>
      <c r="L145" s="30">
        <v>4.9266249999999996</v>
      </c>
      <c r="M145" s="30">
        <v>14.360587000000001</v>
      </c>
      <c r="N145" s="30">
        <v>4.9266249999999996</v>
      </c>
    </row>
    <row r="146" spans="1:14" x14ac:dyDescent="0.2">
      <c r="A146" s="19" t="s">
        <v>877</v>
      </c>
      <c r="B146" s="20">
        <v>345</v>
      </c>
      <c r="C146" s="20">
        <v>41</v>
      </c>
      <c r="D146" s="20">
        <v>71</v>
      </c>
      <c r="E146" s="20">
        <v>102</v>
      </c>
      <c r="F146" s="20">
        <v>15</v>
      </c>
      <c r="G146" s="20">
        <v>0</v>
      </c>
      <c r="H146" s="20">
        <v>2</v>
      </c>
      <c r="I146" s="20">
        <v>15</v>
      </c>
      <c r="J146" s="20">
        <v>3</v>
      </c>
      <c r="K146" s="20">
        <v>10</v>
      </c>
      <c r="L146" s="20">
        <v>15</v>
      </c>
      <c r="M146" s="20">
        <v>55</v>
      </c>
      <c r="N146" s="20">
        <v>16</v>
      </c>
    </row>
    <row r="147" spans="1:14" x14ac:dyDescent="0.2">
      <c r="A147" s="21" t="s">
        <v>126</v>
      </c>
      <c r="B147" s="30">
        <v>100</v>
      </c>
      <c r="C147" s="30">
        <v>11.884058</v>
      </c>
      <c r="D147" s="30">
        <v>20.579709999999999</v>
      </c>
      <c r="E147" s="30">
        <v>29.565217000000001</v>
      </c>
      <c r="F147" s="30">
        <v>4.3478260000000004</v>
      </c>
      <c r="G147" s="30">
        <v>0</v>
      </c>
      <c r="H147" s="30">
        <v>0.57970999999999995</v>
      </c>
      <c r="I147" s="30">
        <v>4.3478260000000004</v>
      </c>
      <c r="J147" s="30">
        <v>0.86956500000000003</v>
      </c>
      <c r="K147" s="30">
        <v>2.8985509999999999</v>
      </c>
      <c r="L147" s="30">
        <v>4.3478260000000004</v>
      </c>
      <c r="M147" s="30">
        <v>15.942029</v>
      </c>
      <c r="N147" s="30">
        <v>4.6376809999999997</v>
      </c>
    </row>
    <row r="148" spans="1:14" x14ac:dyDescent="0.2">
      <c r="A148" s="19" t="s">
        <v>878</v>
      </c>
      <c r="B148" s="20">
        <v>141</v>
      </c>
      <c r="C148" s="20">
        <v>17</v>
      </c>
      <c r="D148" s="20">
        <v>21</v>
      </c>
      <c r="E148" s="20">
        <v>41</v>
      </c>
      <c r="F148" s="20">
        <v>7</v>
      </c>
      <c r="G148" s="20">
        <v>1</v>
      </c>
      <c r="H148" s="20">
        <v>3</v>
      </c>
      <c r="I148" s="20">
        <v>5</v>
      </c>
      <c r="J148" s="20">
        <v>2</v>
      </c>
      <c r="K148" s="20">
        <v>6</v>
      </c>
      <c r="L148" s="20">
        <v>6</v>
      </c>
      <c r="M148" s="20">
        <v>26</v>
      </c>
      <c r="N148" s="20">
        <v>6</v>
      </c>
    </row>
    <row r="149" spans="1:14" x14ac:dyDescent="0.2">
      <c r="A149" s="21" t="s">
        <v>126</v>
      </c>
      <c r="B149" s="30">
        <v>100</v>
      </c>
      <c r="C149" s="30">
        <v>12.056737999999999</v>
      </c>
      <c r="D149" s="30">
        <v>14.893617000000001</v>
      </c>
      <c r="E149" s="30">
        <v>29.078014</v>
      </c>
      <c r="F149" s="30">
        <v>4.9645390000000003</v>
      </c>
      <c r="G149" s="30">
        <v>0.70921999999999996</v>
      </c>
      <c r="H149" s="30">
        <v>2.1276600000000001</v>
      </c>
      <c r="I149" s="30">
        <v>3.5460989999999999</v>
      </c>
      <c r="J149" s="30">
        <v>1.4184399999999999</v>
      </c>
      <c r="K149" s="30">
        <v>4.2553190000000001</v>
      </c>
      <c r="L149" s="30">
        <v>4.2553190000000001</v>
      </c>
      <c r="M149" s="30">
        <v>18.439716000000001</v>
      </c>
      <c r="N149" s="30">
        <v>4.2553190000000001</v>
      </c>
    </row>
    <row r="150" spans="1:14" x14ac:dyDescent="0.2">
      <c r="A150" s="19" t="s">
        <v>879</v>
      </c>
      <c r="B150" s="20">
        <v>56</v>
      </c>
      <c r="C150" s="20">
        <v>7</v>
      </c>
      <c r="D150" s="20">
        <v>10</v>
      </c>
      <c r="E150" s="20">
        <v>19</v>
      </c>
      <c r="F150" s="20">
        <v>6</v>
      </c>
      <c r="G150" s="20">
        <v>2</v>
      </c>
      <c r="H150" s="20">
        <v>0</v>
      </c>
      <c r="I150" s="20">
        <v>2</v>
      </c>
      <c r="J150" s="20">
        <v>1</v>
      </c>
      <c r="K150" s="20">
        <v>0</v>
      </c>
      <c r="L150" s="20">
        <v>0</v>
      </c>
      <c r="M150" s="20">
        <v>8</v>
      </c>
      <c r="N150" s="20">
        <v>1</v>
      </c>
    </row>
    <row r="151" spans="1:14" x14ac:dyDescent="0.2">
      <c r="A151" s="21" t="s">
        <v>126</v>
      </c>
      <c r="B151" s="30">
        <v>100</v>
      </c>
      <c r="C151" s="30">
        <v>12.5</v>
      </c>
      <c r="D151" s="30">
        <v>17.857143000000001</v>
      </c>
      <c r="E151" s="30">
        <v>33.928570999999998</v>
      </c>
      <c r="F151" s="30">
        <v>10.714286</v>
      </c>
      <c r="G151" s="30">
        <v>3.5714290000000002</v>
      </c>
      <c r="H151" s="30">
        <v>0</v>
      </c>
      <c r="I151" s="30">
        <v>3.5714290000000002</v>
      </c>
      <c r="J151" s="30">
        <v>1.785714</v>
      </c>
      <c r="K151" s="30">
        <v>0</v>
      </c>
      <c r="L151" s="30">
        <v>0</v>
      </c>
      <c r="M151" s="30">
        <v>14.285714</v>
      </c>
      <c r="N151" s="30">
        <v>1.785714</v>
      </c>
    </row>
    <row r="152" spans="1:14" x14ac:dyDescent="0.2">
      <c r="A152" s="19" t="s">
        <v>880</v>
      </c>
      <c r="B152" s="20">
        <v>48</v>
      </c>
      <c r="C152" s="20">
        <v>8</v>
      </c>
      <c r="D152" s="20">
        <v>8</v>
      </c>
      <c r="E152" s="20">
        <v>16</v>
      </c>
      <c r="F152" s="20">
        <v>1</v>
      </c>
      <c r="G152" s="20">
        <v>1</v>
      </c>
      <c r="H152" s="20">
        <v>1</v>
      </c>
      <c r="I152" s="20">
        <v>0</v>
      </c>
      <c r="J152" s="20">
        <v>0</v>
      </c>
      <c r="K152" s="20">
        <v>1</v>
      </c>
      <c r="L152" s="20">
        <v>0</v>
      </c>
      <c r="M152" s="20">
        <v>9</v>
      </c>
      <c r="N152" s="20">
        <v>3</v>
      </c>
    </row>
    <row r="153" spans="1:14" x14ac:dyDescent="0.2">
      <c r="A153" s="21" t="s">
        <v>126</v>
      </c>
      <c r="B153" s="30">
        <v>100</v>
      </c>
      <c r="C153" s="30">
        <v>16.666667</v>
      </c>
      <c r="D153" s="30">
        <v>16.666667</v>
      </c>
      <c r="E153" s="30">
        <v>33.333333000000003</v>
      </c>
      <c r="F153" s="30">
        <v>2.0833330000000001</v>
      </c>
      <c r="G153" s="30">
        <v>2.0833330000000001</v>
      </c>
      <c r="H153" s="30">
        <v>2.0833330000000001</v>
      </c>
      <c r="I153" s="30">
        <v>0</v>
      </c>
      <c r="J153" s="30">
        <v>0</v>
      </c>
      <c r="K153" s="30">
        <v>2.0833330000000001</v>
      </c>
      <c r="L153" s="30">
        <v>0</v>
      </c>
      <c r="M153" s="30">
        <v>18.75</v>
      </c>
      <c r="N153" s="30">
        <v>6.25</v>
      </c>
    </row>
    <row r="154" spans="1:14" x14ac:dyDescent="0.2">
      <c r="A154" s="19" t="s">
        <v>881</v>
      </c>
      <c r="B154" s="20">
        <v>20</v>
      </c>
      <c r="C154" s="20">
        <v>1</v>
      </c>
      <c r="D154" s="20">
        <v>3</v>
      </c>
      <c r="E154" s="20">
        <v>5</v>
      </c>
      <c r="F154" s="20">
        <v>0</v>
      </c>
      <c r="G154" s="20">
        <v>0</v>
      </c>
      <c r="H154" s="20">
        <v>0</v>
      </c>
      <c r="I154" s="20">
        <v>0</v>
      </c>
      <c r="J154" s="20">
        <v>0</v>
      </c>
      <c r="K154" s="20">
        <v>2</v>
      </c>
      <c r="L154" s="20">
        <v>3</v>
      </c>
      <c r="M154" s="20">
        <v>1</v>
      </c>
      <c r="N154" s="20">
        <v>5</v>
      </c>
    </row>
    <row r="155" spans="1:14" x14ac:dyDescent="0.2">
      <c r="A155" s="21" t="s">
        <v>126</v>
      </c>
      <c r="B155" s="30">
        <v>100</v>
      </c>
      <c r="C155" s="30">
        <v>5</v>
      </c>
      <c r="D155" s="30">
        <v>15</v>
      </c>
      <c r="E155" s="30">
        <v>25</v>
      </c>
      <c r="F155" s="30">
        <v>0</v>
      </c>
      <c r="G155" s="30">
        <v>0</v>
      </c>
      <c r="H155" s="30">
        <v>0</v>
      </c>
      <c r="I155" s="30">
        <v>0</v>
      </c>
      <c r="J155" s="30">
        <v>0</v>
      </c>
      <c r="K155" s="30">
        <v>10</v>
      </c>
      <c r="L155" s="30">
        <v>15</v>
      </c>
      <c r="M155" s="30">
        <v>5</v>
      </c>
      <c r="N155" s="30">
        <v>25</v>
      </c>
    </row>
    <row r="156" spans="1:14" x14ac:dyDescent="0.2">
      <c r="A156" s="19" t="s">
        <v>882</v>
      </c>
      <c r="B156" s="20">
        <v>4</v>
      </c>
      <c r="C156" s="20">
        <v>1</v>
      </c>
      <c r="D156" s="20">
        <v>0</v>
      </c>
      <c r="E156" s="20">
        <v>1</v>
      </c>
      <c r="F156" s="20">
        <v>0</v>
      </c>
      <c r="G156" s="20">
        <v>0</v>
      </c>
      <c r="H156" s="20">
        <v>0</v>
      </c>
      <c r="I156" s="20">
        <v>1</v>
      </c>
      <c r="J156" s="20">
        <v>0</v>
      </c>
      <c r="K156" s="20">
        <v>0</v>
      </c>
      <c r="L156" s="20">
        <v>0</v>
      </c>
      <c r="M156" s="20">
        <v>0</v>
      </c>
      <c r="N156" s="20">
        <v>1</v>
      </c>
    </row>
    <row r="157" spans="1:14" x14ac:dyDescent="0.2">
      <c r="A157" s="21" t="s">
        <v>126</v>
      </c>
      <c r="B157" s="30">
        <v>100</v>
      </c>
      <c r="C157" s="30">
        <v>25</v>
      </c>
      <c r="D157" s="30">
        <v>0</v>
      </c>
      <c r="E157" s="30">
        <v>25</v>
      </c>
      <c r="F157" s="30">
        <v>0</v>
      </c>
      <c r="G157" s="30">
        <v>0</v>
      </c>
      <c r="H157" s="30">
        <v>0</v>
      </c>
      <c r="I157" s="30">
        <v>25</v>
      </c>
      <c r="J157" s="30">
        <v>0</v>
      </c>
      <c r="K157" s="30">
        <v>0</v>
      </c>
      <c r="L157" s="30">
        <v>0</v>
      </c>
      <c r="M157" s="30">
        <v>0</v>
      </c>
      <c r="N157" s="30">
        <v>25</v>
      </c>
    </row>
    <row r="158" spans="1:14" x14ac:dyDescent="0.2">
      <c r="A158" s="19" t="s">
        <v>883</v>
      </c>
      <c r="B158" s="20">
        <v>2</v>
      </c>
      <c r="C158" s="20">
        <v>0</v>
      </c>
      <c r="D158" s="20">
        <v>1</v>
      </c>
      <c r="E158" s="20">
        <v>0</v>
      </c>
      <c r="F158" s="20">
        <v>1</v>
      </c>
      <c r="G158" s="20">
        <v>0</v>
      </c>
      <c r="H158" s="20">
        <v>0</v>
      </c>
      <c r="I158" s="20">
        <v>0</v>
      </c>
      <c r="J158" s="20">
        <v>0</v>
      </c>
      <c r="K158" s="20">
        <v>0</v>
      </c>
      <c r="L158" s="20">
        <v>0</v>
      </c>
      <c r="M158" s="20">
        <v>0</v>
      </c>
      <c r="N158" s="20">
        <v>0</v>
      </c>
    </row>
    <row r="159" spans="1:14" x14ac:dyDescent="0.2">
      <c r="A159" s="21" t="s">
        <v>126</v>
      </c>
      <c r="B159" s="30">
        <v>100</v>
      </c>
      <c r="C159" s="30">
        <v>0</v>
      </c>
      <c r="D159" s="30">
        <v>50</v>
      </c>
      <c r="E159" s="30">
        <v>0</v>
      </c>
      <c r="F159" s="30">
        <v>50</v>
      </c>
      <c r="G159" s="30">
        <v>0</v>
      </c>
      <c r="H159" s="30">
        <v>0</v>
      </c>
      <c r="I159" s="30">
        <v>0</v>
      </c>
      <c r="J159" s="30">
        <v>0</v>
      </c>
      <c r="K159" s="30">
        <v>0</v>
      </c>
      <c r="L159" s="30">
        <v>0</v>
      </c>
      <c r="M159" s="30">
        <v>0</v>
      </c>
      <c r="N159" s="30">
        <v>0</v>
      </c>
    </row>
    <row r="160" spans="1:14" x14ac:dyDescent="0.2">
      <c r="A160" s="19" t="s">
        <v>884</v>
      </c>
      <c r="B160" s="20">
        <v>2</v>
      </c>
      <c r="C160" s="20">
        <v>0</v>
      </c>
      <c r="D160" s="20">
        <v>0</v>
      </c>
      <c r="E160" s="20">
        <v>1</v>
      </c>
      <c r="F160" s="20">
        <v>0</v>
      </c>
      <c r="G160" s="20">
        <v>0</v>
      </c>
      <c r="H160" s="20">
        <v>0</v>
      </c>
      <c r="I160" s="20">
        <v>0</v>
      </c>
      <c r="J160" s="20">
        <v>0</v>
      </c>
      <c r="K160" s="20">
        <v>0</v>
      </c>
      <c r="L160" s="20">
        <v>1</v>
      </c>
      <c r="M160" s="20">
        <v>0</v>
      </c>
      <c r="N160" s="20">
        <v>0</v>
      </c>
    </row>
    <row r="161" spans="1:14" x14ac:dyDescent="0.2">
      <c r="A161" s="21" t="s">
        <v>126</v>
      </c>
      <c r="B161" s="30">
        <v>100</v>
      </c>
      <c r="C161" s="30">
        <v>0</v>
      </c>
      <c r="D161" s="30">
        <v>0</v>
      </c>
      <c r="E161" s="30">
        <v>50</v>
      </c>
      <c r="F161" s="30">
        <v>0</v>
      </c>
      <c r="G161" s="30">
        <v>0</v>
      </c>
      <c r="H161" s="30">
        <v>0</v>
      </c>
      <c r="I161" s="30">
        <v>0</v>
      </c>
      <c r="J161" s="30">
        <v>0</v>
      </c>
      <c r="K161" s="30">
        <v>0</v>
      </c>
      <c r="L161" s="30">
        <v>50</v>
      </c>
      <c r="M161" s="30">
        <v>0</v>
      </c>
      <c r="N161" s="30">
        <v>0</v>
      </c>
    </row>
    <row r="162" spans="1:14" x14ac:dyDescent="0.2">
      <c r="A162" s="19" t="s">
        <v>873</v>
      </c>
      <c r="B162" s="20">
        <v>250</v>
      </c>
      <c r="C162" s="20">
        <v>26</v>
      </c>
      <c r="D162" s="20">
        <v>28</v>
      </c>
      <c r="E162" s="20">
        <v>96</v>
      </c>
      <c r="F162" s="20">
        <v>8</v>
      </c>
      <c r="G162" s="20">
        <v>1</v>
      </c>
      <c r="H162" s="20">
        <v>4</v>
      </c>
      <c r="I162" s="20">
        <v>3</v>
      </c>
      <c r="J162" s="20">
        <v>1</v>
      </c>
      <c r="K162" s="20">
        <v>8</v>
      </c>
      <c r="L162" s="20">
        <v>12</v>
      </c>
      <c r="M162" s="20">
        <v>35</v>
      </c>
      <c r="N162" s="20">
        <v>28</v>
      </c>
    </row>
    <row r="163" spans="1:14" x14ac:dyDescent="0.2">
      <c r="A163" s="21" t="s">
        <v>126</v>
      </c>
      <c r="B163" s="30">
        <v>100</v>
      </c>
      <c r="C163" s="30">
        <v>10.4</v>
      </c>
      <c r="D163" s="30">
        <v>11.2</v>
      </c>
      <c r="E163" s="30">
        <v>38.4</v>
      </c>
      <c r="F163" s="30">
        <v>3.2</v>
      </c>
      <c r="G163" s="30">
        <v>0.4</v>
      </c>
      <c r="H163" s="30">
        <v>1.6</v>
      </c>
      <c r="I163" s="30">
        <v>1.2</v>
      </c>
      <c r="J163" s="30">
        <v>0.4</v>
      </c>
      <c r="K163" s="30">
        <v>3.2</v>
      </c>
      <c r="L163" s="30">
        <v>4.8</v>
      </c>
      <c r="M163" s="30">
        <v>14</v>
      </c>
      <c r="N163" s="30">
        <v>11.2</v>
      </c>
    </row>
    <row r="164" spans="1:14" x14ac:dyDescent="0.2">
      <c r="A164" s="18" t="s">
        <v>885</v>
      </c>
      <c r="B164" s="18"/>
      <c r="C164" s="18"/>
      <c r="D164" s="18"/>
      <c r="E164" s="18"/>
      <c r="F164" s="18"/>
      <c r="G164" s="18"/>
      <c r="H164" s="18"/>
      <c r="I164" s="18"/>
      <c r="J164" s="18"/>
      <c r="K164" s="18"/>
      <c r="L164" s="18"/>
      <c r="M164" s="18"/>
      <c r="N164" s="18"/>
    </row>
    <row r="165" spans="1:14" x14ac:dyDescent="0.2">
      <c r="A165" s="19" t="s">
        <v>886</v>
      </c>
      <c r="B165" s="20">
        <v>1712</v>
      </c>
      <c r="C165" s="20">
        <v>189</v>
      </c>
      <c r="D165" s="20">
        <v>282</v>
      </c>
      <c r="E165" s="20">
        <v>556</v>
      </c>
      <c r="F165" s="20">
        <v>64</v>
      </c>
      <c r="G165" s="20">
        <v>15</v>
      </c>
      <c r="H165" s="20">
        <v>17</v>
      </c>
      <c r="I165" s="20">
        <v>55</v>
      </c>
      <c r="J165" s="20">
        <v>22</v>
      </c>
      <c r="K165" s="20">
        <v>49</v>
      </c>
      <c r="L165" s="20">
        <v>90</v>
      </c>
      <c r="M165" s="20">
        <v>266</v>
      </c>
      <c r="N165" s="20">
        <v>107</v>
      </c>
    </row>
    <row r="166" spans="1:14" x14ac:dyDescent="0.2">
      <c r="A166" s="21" t="s">
        <v>126</v>
      </c>
      <c r="B166" s="30">
        <v>100</v>
      </c>
      <c r="C166" s="30">
        <v>11.039720000000001</v>
      </c>
      <c r="D166" s="30">
        <v>16.471962999999999</v>
      </c>
      <c r="E166" s="30">
        <v>32.476635999999999</v>
      </c>
      <c r="F166" s="30">
        <v>3.738318</v>
      </c>
      <c r="G166" s="30">
        <v>0.87616799999999995</v>
      </c>
      <c r="H166" s="30">
        <v>0.99299099999999996</v>
      </c>
      <c r="I166" s="30">
        <v>3.2126169999999998</v>
      </c>
      <c r="J166" s="30">
        <v>1.2850470000000001</v>
      </c>
      <c r="K166" s="30">
        <v>2.8621500000000002</v>
      </c>
      <c r="L166" s="30">
        <v>5.257009</v>
      </c>
      <c r="M166" s="30">
        <v>15.537383</v>
      </c>
      <c r="N166" s="30">
        <v>6.25</v>
      </c>
    </row>
    <row r="167" spans="1:14" x14ac:dyDescent="0.2">
      <c r="A167" s="19" t="s">
        <v>139</v>
      </c>
      <c r="B167" s="20">
        <v>76</v>
      </c>
      <c r="C167" s="20">
        <v>8</v>
      </c>
      <c r="D167" s="20">
        <v>9</v>
      </c>
      <c r="E167" s="20">
        <v>25</v>
      </c>
      <c r="F167" s="20">
        <v>4</v>
      </c>
      <c r="G167" s="20">
        <v>1</v>
      </c>
      <c r="H167" s="20">
        <v>1</v>
      </c>
      <c r="I167" s="20">
        <v>4</v>
      </c>
      <c r="J167" s="20">
        <v>1</v>
      </c>
      <c r="K167" s="20">
        <v>4</v>
      </c>
      <c r="L167" s="20">
        <v>4</v>
      </c>
      <c r="M167" s="20">
        <v>9</v>
      </c>
      <c r="N167" s="20">
        <v>6</v>
      </c>
    </row>
    <row r="168" spans="1:14" x14ac:dyDescent="0.2">
      <c r="A168" s="21" t="s">
        <v>126</v>
      </c>
      <c r="B168" s="30">
        <v>100</v>
      </c>
      <c r="C168" s="30">
        <v>10.526316</v>
      </c>
      <c r="D168" s="30">
        <v>11.842105</v>
      </c>
      <c r="E168" s="30">
        <v>32.894736999999999</v>
      </c>
      <c r="F168" s="30">
        <v>5.2631579999999998</v>
      </c>
      <c r="G168" s="30">
        <v>1.3157890000000001</v>
      </c>
      <c r="H168" s="30">
        <v>1.3157890000000001</v>
      </c>
      <c r="I168" s="30">
        <v>5.2631579999999998</v>
      </c>
      <c r="J168" s="30">
        <v>1.3157890000000001</v>
      </c>
      <c r="K168" s="30">
        <v>5.2631579999999998</v>
      </c>
      <c r="L168" s="30">
        <v>5.2631579999999998</v>
      </c>
      <c r="M168" s="30">
        <v>11.842105</v>
      </c>
      <c r="N168" s="30">
        <v>7.8947370000000001</v>
      </c>
    </row>
    <row r="169" spans="1:14" x14ac:dyDescent="0.2">
      <c r="A169" s="19" t="s">
        <v>887</v>
      </c>
      <c r="B169" s="20">
        <v>59</v>
      </c>
      <c r="C169" s="20">
        <v>12</v>
      </c>
      <c r="D169" s="20">
        <v>11</v>
      </c>
      <c r="E169" s="20">
        <v>13</v>
      </c>
      <c r="F169" s="20">
        <v>2</v>
      </c>
      <c r="G169" s="20">
        <v>2</v>
      </c>
      <c r="H169" s="20">
        <v>1</v>
      </c>
      <c r="I169" s="20">
        <v>1</v>
      </c>
      <c r="J169" s="20">
        <v>3</v>
      </c>
      <c r="K169" s="20">
        <v>1</v>
      </c>
      <c r="L169" s="20">
        <v>0</v>
      </c>
      <c r="M169" s="20">
        <v>9</v>
      </c>
      <c r="N169" s="20">
        <v>4</v>
      </c>
    </row>
    <row r="170" spans="1:14" x14ac:dyDescent="0.2">
      <c r="A170" s="21" t="s">
        <v>126</v>
      </c>
      <c r="B170" s="30">
        <v>100</v>
      </c>
      <c r="C170" s="30">
        <v>20.338982999999999</v>
      </c>
      <c r="D170" s="30">
        <v>18.644068000000001</v>
      </c>
      <c r="E170" s="30">
        <v>22.033898000000001</v>
      </c>
      <c r="F170" s="30">
        <v>3.389831</v>
      </c>
      <c r="G170" s="30">
        <v>3.389831</v>
      </c>
      <c r="H170" s="30">
        <v>1.6949149999999999</v>
      </c>
      <c r="I170" s="30">
        <v>1.6949149999999999</v>
      </c>
      <c r="J170" s="30">
        <v>5.084746</v>
      </c>
      <c r="K170" s="30">
        <v>1.6949149999999999</v>
      </c>
      <c r="L170" s="30">
        <v>0</v>
      </c>
      <c r="M170" s="30">
        <v>15.254237</v>
      </c>
      <c r="N170" s="30">
        <v>6.7796609999999999</v>
      </c>
    </row>
    <row r="171" spans="1:14" x14ac:dyDescent="0.2">
      <c r="A171" s="19" t="s">
        <v>140</v>
      </c>
      <c r="B171" s="20">
        <v>194</v>
      </c>
      <c r="C171" s="20">
        <v>38</v>
      </c>
      <c r="D171" s="20">
        <v>48</v>
      </c>
      <c r="E171" s="20">
        <v>29</v>
      </c>
      <c r="F171" s="20">
        <v>20</v>
      </c>
      <c r="G171" s="20">
        <v>1</v>
      </c>
      <c r="H171" s="20">
        <v>4</v>
      </c>
      <c r="I171" s="20">
        <v>4</v>
      </c>
      <c r="J171" s="20">
        <v>12</v>
      </c>
      <c r="K171" s="20">
        <v>6</v>
      </c>
      <c r="L171" s="20">
        <v>1</v>
      </c>
      <c r="M171" s="20">
        <v>15</v>
      </c>
      <c r="N171" s="20">
        <v>16</v>
      </c>
    </row>
    <row r="172" spans="1:14" x14ac:dyDescent="0.2">
      <c r="A172" s="21" t="s">
        <v>126</v>
      </c>
      <c r="B172" s="30">
        <v>100</v>
      </c>
      <c r="C172" s="30">
        <v>19.587629</v>
      </c>
      <c r="D172" s="30">
        <v>24.742267999999999</v>
      </c>
      <c r="E172" s="30">
        <v>14.948454</v>
      </c>
      <c r="F172" s="30">
        <v>10.309278000000001</v>
      </c>
      <c r="G172" s="30">
        <v>0.51546400000000003</v>
      </c>
      <c r="H172" s="30">
        <v>2.0618560000000001</v>
      </c>
      <c r="I172" s="30">
        <v>2.0618560000000001</v>
      </c>
      <c r="J172" s="30">
        <v>6.1855669999999998</v>
      </c>
      <c r="K172" s="30">
        <v>3.092784</v>
      </c>
      <c r="L172" s="30">
        <v>0.51546400000000003</v>
      </c>
      <c r="M172" s="30">
        <v>7.7319589999999998</v>
      </c>
      <c r="N172" s="30">
        <v>8.2474229999999995</v>
      </c>
    </row>
    <row r="173" spans="1:14" x14ac:dyDescent="0.2">
      <c r="A173" s="19" t="s">
        <v>141</v>
      </c>
      <c r="B173" s="20">
        <v>16</v>
      </c>
      <c r="C173" s="20">
        <v>5</v>
      </c>
      <c r="D173" s="20">
        <v>1</v>
      </c>
      <c r="E173" s="20">
        <v>1</v>
      </c>
      <c r="F173" s="20">
        <v>1</v>
      </c>
      <c r="G173" s="20">
        <v>0</v>
      </c>
      <c r="H173" s="20">
        <v>2</v>
      </c>
      <c r="I173" s="20">
        <v>1</v>
      </c>
      <c r="J173" s="20">
        <v>0</v>
      </c>
      <c r="K173" s="20">
        <v>2</v>
      </c>
      <c r="L173" s="20">
        <v>0</v>
      </c>
      <c r="M173" s="20">
        <v>3</v>
      </c>
      <c r="N173" s="20">
        <v>0</v>
      </c>
    </row>
    <row r="174" spans="1:14" x14ac:dyDescent="0.2">
      <c r="A174" s="21" t="s">
        <v>126</v>
      </c>
      <c r="B174" s="30">
        <v>100</v>
      </c>
      <c r="C174" s="30">
        <v>31.25</v>
      </c>
      <c r="D174" s="30">
        <v>6.25</v>
      </c>
      <c r="E174" s="30">
        <v>6.25</v>
      </c>
      <c r="F174" s="30">
        <v>6.25</v>
      </c>
      <c r="G174" s="30">
        <v>0</v>
      </c>
      <c r="H174" s="30">
        <v>12.5</v>
      </c>
      <c r="I174" s="30">
        <v>6.25</v>
      </c>
      <c r="J174" s="30">
        <v>0</v>
      </c>
      <c r="K174" s="30">
        <v>12.5</v>
      </c>
      <c r="L174" s="30">
        <v>0</v>
      </c>
      <c r="M174" s="30">
        <v>18.75</v>
      </c>
      <c r="N174" s="30">
        <v>0</v>
      </c>
    </row>
    <row r="175" spans="1:14" x14ac:dyDescent="0.2">
      <c r="A175" s="19" t="s">
        <v>849</v>
      </c>
      <c r="B175" s="20">
        <v>46</v>
      </c>
      <c r="C175" s="20">
        <v>4</v>
      </c>
      <c r="D175" s="20">
        <v>7</v>
      </c>
      <c r="E175" s="20">
        <v>10</v>
      </c>
      <c r="F175" s="20">
        <v>1</v>
      </c>
      <c r="G175" s="20">
        <v>0</v>
      </c>
      <c r="H175" s="20">
        <v>1</v>
      </c>
      <c r="I175" s="20">
        <v>3</v>
      </c>
      <c r="J175" s="20">
        <v>0</v>
      </c>
      <c r="K175" s="20">
        <v>1</v>
      </c>
      <c r="L175" s="20">
        <v>1</v>
      </c>
      <c r="M175" s="20">
        <v>12</v>
      </c>
      <c r="N175" s="20">
        <v>6</v>
      </c>
    </row>
    <row r="176" spans="1:14" x14ac:dyDescent="0.2">
      <c r="A176" s="21" t="s">
        <v>126</v>
      </c>
      <c r="B176" s="30">
        <v>100</v>
      </c>
      <c r="C176" s="30">
        <v>8.6956520000000008</v>
      </c>
      <c r="D176" s="30">
        <v>15.217390999999999</v>
      </c>
      <c r="E176" s="30">
        <v>21.739129999999999</v>
      </c>
      <c r="F176" s="30">
        <v>2.1739130000000002</v>
      </c>
      <c r="G176" s="30">
        <v>0</v>
      </c>
      <c r="H176" s="30">
        <v>2.1739130000000002</v>
      </c>
      <c r="I176" s="30">
        <v>6.5217390000000002</v>
      </c>
      <c r="J176" s="30">
        <v>0</v>
      </c>
      <c r="K176" s="30">
        <v>2.1739130000000002</v>
      </c>
      <c r="L176" s="30">
        <v>2.1739130000000002</v>
      </c>
      <c r="M176" s="30">
        <v>26.086957000000002</v>
      </c>
      <c r="N176" s="30">
        <v>13.043478</v>
      </c>
    </row>
    <row r="177" spans="1:14" x14ac:dyDescent="0.2">
      <c r="A177" s="19" t="s">
        <v>873</v>
      </c>
      <c r="B177" s="20">
        <v>85</v>
      </c>
      <c r="C177" s="20">
        <v>9</v>
      </c>
      <c r="D177" s="20">
        <v>16</v>
      </c>
      <c r="E177" s="20">
        <v>28</v>
      </c>
      <c r="F177" s="20">
        <v>2</v>
      </c>
      <c r="G177" s="20">
        <v>0</v>
      </c>
      <c r="H177" s="20">
        <v>0</v>
      </c>
      <c r="I177" s="20">
        <v>3</v>
      </c>
      <c r="J177" s="20">
        <v>1</v>
      </c>
      <c r="K177" s="20">
        <v>3</v>
      </c>
      <c r="L177" s="20">
        <v>3</v>
      </c>
      <c r="M177" s="20">
        <v>10</v>
      </c>
      <c r="N177" s="20">
        <v>10</v>
      </c>
    </row>
    <row r="178" spans="1:14" x14ac:dyDescent="0.2">
      <c r="A178" s="21" t="s">
        <v>126</v>
      </c>
      <c r="B178" s="30">
        <v>100</v>
      </c>
      <c r="C178" s="30">
        <v>10.588234999999999</v>
      </c>
      <c r="D178" s="30">
        <v>18.823529000000001</v>
      </c>
      <c r="E178" s="30">
        <v>32.941175999999999</v>
      </c>
      <c r="F178" s="30">
        <v>2.3529409999999999</v>
      </c>
      <c r="G178" s="30">
        <v>0</v>
      </c>
      <c r="H178" s="30">
        <v>0</v>
      </c>
      <c r="I178" s="30">
        <v>3.5294120000000002</v>
      </c>
      <c r="J178" s="30">
        <v>1.176471</v>
      </c>
      <c r="K178" s="30">
        <v>3.5294120000000002</v>
      </c>
      <c r="L178" s="30">
        <v>3.5294120000000002</v>
      </c>
      <c r="M178" s="30">
        <v>11.764706</v>
      </c>
      <c r="N178" s="30">
        <v>11.764706</v>
      </c>
    </row>
    <row r="179" spans="1:14" x14ac:dyDescent="0.2">
      <c r="A179" s="18" t="s">
        <v>888</v>
      </c>
      <c r="B179" s="18"/>
      <c r="C179" s="18"/>
      <c r="D179" s="18"/>
      <c r="E179" s="18"/>
      <c r="F179" s="18"/>
      <c r="G179" s="18"/>
      <c r="H179" s="18"/>
      <c r="I179" s="18"/>
      <c r="J179" s="18"/>
      <c r="K179" s="18"/>
      <c r="L179" s="18"/>
      <c r="M179" s="18"/>
      <c r="N179" s="18"/>
    </row>
    <row r="180" spans="1:14" x14ac:dyDescent="0.2">
      <c r="A180" s="19" t="s">
        <v>889</v>
      </c>
      <c r="B180" s="20">
        <v>1212</v>
      </c>
      <c r="C180" s="20">
        <v>141</v>
      </c>
      <c r="D180" s="20">
        <v>208</v>
      </c>
      <c r="E180" s="20">
        <v>402</v>
      </c>
      <c r="F180" s="20">
        <v>39</v>
      </c>
      <c r="G180" s="20">
        <v>6</v>
      </c>
      <c r="H180" s="20">
        <v>17</v>
      </c>
      <c r="I180" s="20">
        <v>32</v>
      </c>
      <c r="J180" s="20">
        <v>17</v>
      </c>
      <c r="K180" s="20">
        <v>42</v>
      </c>
      <c r="L180" s="20">
        <v>61</v>
      </c>
      <c r="M180" s="20">
        <v>190</v>
      </c>
      <c r="N180" s="20">
        <v>57</v>
      </c>
    </row>
    <row r="181" spans="1:14" x14ac:dyDescent="0.2">
      <c r="A181" s="21" t="s">
        <v>126</v>
      </c>
      <c r="B181" s="30">
        <v>100</v>
      </c>
      <c r="C181" s="30">
        <v>11.633663</v>
      </c>
      <c r="D181" s="30">
        <v>17.161715999999998</v>
      </c>
      <c r="E181" s="30">
        <v>33.168317000000002</v>
      </c>
      <c r="F181" s="30">
        <v>3.217822</v>
      </c>
      <c r="G181" s="30">
        <v>0.49504999999999999</v>
      </c>
      <c r="H181" s="30">
        <v>1.4026400000000001</v>
      </c>
      <c r="I181" s="30">
        <v>2.6402640000000002</v>
      </c>
      <c r="J181" s="30">
        <v>1.4026400000000001</v>
      </c>
      <c r="K181" s="30">
        <v>3.465347</v>
      </c>
      <c r="L181" s="30">
        <v>5.0330029999999999</v>
      </c>
      <c r="M181" s="30">
        <v>15.676568</v>
      </c>
      <c r="N181" s="30">
        <v>4.7029699999999997</v>
      </c>
    </row>
    <row r="182" spans="1:14" x14ac:dyDescent="0.2">
      <c r="A182" s="19" t="s">
        <v>890</v>
      </c>
      <c r="B182" s="20">
        <v>24</v>
      </c>
      <c r="C182" s="20">
        <v>4</v>
      </c>
      <c r="D182" s="20">
        <v>6</v>
      </c>
      <c r="E182" s="20">
        <v>5</v>
      </c>
      <c r="F182" s="20">
        <v>3</v>
      </c>
      <c r="G182" s="20">
        <v>0</v>
      </c>
      <c r="H182" s="20">
        <v>0</v>
      </c>
      <c r="I182" s="20">
        <v>1</v>
      </c>
      <c r="J182" s="20">
        <v>0</v>
      </c>
      <c r="K182" s="20">
        <v>1</v>
      </c>
      <c r="L182" s="20">
        <v>0</v>
      </c>
      <c r="M182" s="20">
        <v>4</v>
      </c>
      <c r="N182" s="20">
        <v>0</v>
      </c>
    </row>
    <row r="183" spans="1:14" x14ac:dyDescent="0.2">
      <c r="A183" s="21" t="s">
        <v>126</v>
      </c>
      <c r="B183" s="30">
        <v>100</v>
      </c>
      <c r="C183" s="30">
        <v>16.666667</v>
      </c>
      <c r="D183" s="30">
        <v>25</v>
      </c>
      <c r="E183" s="30">
        <v>20.833333</v>
      </c>
      <c r="F183" s="30">
        <v>12.5</v>
      </c>
      <c r="G183" s="30">
        <v>0</v>
      </c>
      <c r="H183" s="30">
        <v>0</v>
      </c>
      <c r="I183" s="30">
        <v>4.1666670000000003</v>
      </c>
      <c r="J183" s="30">
        <v>0</v>
      </c>
      <c r="K183" s="30">
        <v>4.1666670000000003</v>
      </c>
      <c r="L183" s="30">
        <v>0</v>
      </c>
      <c r="M183" s="30">
        <v>16.666667</v>
      </c>
      <c r="N183" s="30">
        <v>0</v>
      </c>
    </row>
    <row r="184" spans="1:14" x14ac:dyDescent="0.2">
      <c r="A184" s="19" t="s">
        <v>891</v>
      </c>
      <c r="B184" s="20">
        <v>76</v>
      </c>
      <c r="C184" s="20">
        <v>11</v>
      </c>
      <c r="D184" s="20">
        <v>11</v>
      </c>
      <c r="E184" s="20">
        <v>26</v>
      </c>
      <c r="F184" s="20">
        <v>11</v>
      </c>
      <c r="G184" s="20">
        <v>1</v>
      </c>
      <c r="H184" s="20">
        <v>0</v>
      </c>
      <c r="I184" s="20">
        <v>2</v>
      </c>
      <c r="J184" s="20">
        <v>0</v>
      </c>
      <c r="K184" s="20">
        <v>2</v>
      </c>
      <c r="L184" s="20">
        <v>2</v>
      </c>
      <c r="M184" s="20">
        <v>9</v>
      </c>
      <c r="N184" s="20">
        <v>1</v>
      </c>
    </row>
    <row r="185" spans="1:14" x14ac:dyDescent="0.2">
      <c r="A185" s="21" t="s">
        <v>126</v>
      </c>
      <c r="B185" s="30">
        <v>100</v>
      </c>
      <c r="C185" s="30">
        <v>14.473684</v>
      </c>
      <c r="D185" s="30">
        <v>14.473684</v>
      </c>
      <c r="E185" s="30">
        <v>34.210526000000002</v>
      </c>
      <c r="F185" s="30">
        <v>14.473684</v>
      </c>
      <c r="G185" s="30">
        <v>1.3157890000000001</v>
      </c>
      <c r="H185" s="30">
        <v>0</v>
      </c>
      <c r="I185" s="30">
        <v>2.6315789999999999</v>
      </c>
      <c r="J185" s="30">
        <v>0</v>
      </c>
      <c r="K185" s="30">
        <v>2.6315789999999999</v>
      </c>
      <c r="L185" s="30">
        <v>2.6315789999999999</v>
      </c>
      <c r="M185" s="30">
        <v>11.842105</v>
      </c>
      <c r="N185" s="30">
        <v>1.3157890000000001</v>
      </c>
    </row>
    <row r="186" spans="1:14" x14ac:dyDescent="0.2">
      <c r="A186" s="19" t="s">
        <v>892</v>
      </c>
      <c r="B186" s="20">
        <v>43</v>
      </c>
      <c r="C186" s="20">
        <v>5</v>
      </c>
      <c r="D186" s="20">
        <v>10</v>
      </c>
      <c r="E186" s="20">
        <v>10</v>
      </c>
      <c r="F186" s="20">
        <v>3</v>
      </c>
      <c r="G186" s="20">
        <v>1</v>
      </c>
      <c r="H186" s="20">
        <v>0</v>
      </c>
      <c r="I186" s="20">
        <v>2</v>
      </c>
      <c r="J186" s="20">
        <v>0</v>
      </c>
      <c r="K186" s="20">
        <v>2</v>
      </c>
      <c r="L186" s="20">
        <v>1</v>
      </c>
      <c r="M186" s="20">
        <v>6</v>
      </c>
      <c r="N186" s="20">
        <v>3</v>
      </c>
    </row>
    <row r="187" spans="1:14" x14ac:dyDescent="0.2">
      <c r="A187" s="21" t="s">
        <v>126</v>
      </c>
      <c r="B187" s="30">
        <v>100</v>
      </c>
      <c r="C187" s="30">
        <v>11.627907</v>
      </c>
      <c r="D187" s="30">
        <v>23.255814000000001</v>
      </c>
      <c r="E187" s="30">
        <v>23.255814000000001</v>
      </c>
      <c r="F187" s="30">
        <v>6.9767440000000001</v>
      </c>
      <c r="G187" s="30">
        <v>2.3255810000000001</v>
      </c>
      <c r="H187" s="30">
        <v>0</v>
      </c>
      <c r="I187" s="30">
        <v>4.6511630000000004</v>
      </c>
      <c r="J187" s="30">
        <v>0</v>
      </c>
      <c r="K187" s="30">
        <v>4.6511630000000004</v>
      </c>
      <c r="L187" s="30">
        <v>2.3255810000000001</v>
      </c>
      <c r="M187" s="30">
        <v>13.953488</v>
      </c>
      <c r="N187" s="30">
        <v>6.9767440000000001</v>
      </c>
    </row>
    <row r="188" spans="1:14" x14ac:dyDescent="0.2">
      <c r="A188" s="19" t="s">
        <v>893</v>
      </c>
      <c r="B188" s="20">
        <v>14</v>
      </c>
      <c r="C188" s="20">
        <v>2</v>
      </c>
      <c r="D188" s="20">
        <v>2</v>
      </c>
      <c r="E188" s="20">
        <v>4</v>
      </c>
      <c r="F188" s="20">
        <v>0</v>
      </c>
      <c r="G188" s="20">
        <v>1</v>
      </c>
      <c r="H188" s="20">
        <v>0</v>
      </c>
      <c r="I188" s="20">
        <v>3</v>
      </c>
      <c r="J188" s="20">
        <v>0</v>
      </c>
      <c r="K188" s="20">
        <v>0</v>
      </c>
      <c r="L188" s="20">
        <v>1</v>
      </c>
      <c r="M188" s="20">
        <v>0</v>
      </c>
      <c r="N188" s="20">
        <v>1</v>
      </c>
    </row>
    <row r="189" spans="1:14" x14ac:dyDescent="0.2">
      <c r="A189" s="21" t="s">
        <v>126</v>
      </c>
      <c r="B189" s="30">
        <v>100</v>
      </c>
      <c r="C189" s="30">
        <v>14.285714</v>
      </c>
      <c r="D189" s="30">
        <v>14.285714</v>
      </c>
      <c r="E189" s="30">
        <v>28.571428999999998</v>
      </c>
      <c r="F189" s="30">
        <v>0</v>
      </c>
      <c r="G189" s="30">
        <v>7.1428570000000002</v>
      </c>
      <c r="H189" s="30">
        <v>0</v>
      </c>
      <c r="I189" s="30">
        <v>21.428571000000002</v>
      </c>
      <c r="J189" s="30">
        <v>0</v>
      </c>
      <c r="K189" s="30">
        <v>0</v>
      </c>
      <c r="L189" s="30">
        <v>7.1428570000000002</v>
      </c>
      <c r="M189" s="30">
        <v>0</v>
      </c>
      <c r="N189" s="30">
        <v>7.1428570000000002</v>
      </c>
    </row>
    <row r="190" spans="1:14" x14ac:dyDescent="0.2">
      <c r="A190" s="19" t="s">
        <v>894</v>
      </c>
      <c r="B190" s="20">
        <v>5</v>
      </c>
      <c r="C190" s="20">
        <v>1</v>
      </c>
      <c r="D190" s="20">
        <v>1</v>
      </c>
      <c r="E190" s="20">
        <v>0</v>
      </c>
      <c r="F190" s="20">
        <v>1</v>
      </c>
      <c r="G190" s="20">
        <v>0</v>
      </c>
      <c r="H190" s="20">
        <v>0</v>
      </c>
      <c r="I190" s="20">
        <v>1</v>
      </c>
      <c r="J190" s="20">
        <v>0</v>
      </c>
      <c r="K190" s="20">
        <v>0</v>
      </c>
      <c r="L190" s="20">
        <v>0</v>
      </c>
      <c r="M190" s="20">
        <v>1</v>
      </c>
      <c r="N190" s="20">
        <v>0</v>
      </c>
    </row>
    <row r="191" spans="1:14" x14ac:dyDescent="0.2">
      <c r="A191" s="21" t="s">
        <v>126</v>
      </c>
      <c r="B191" s="30">
        <v>100</v>
      </c>
      <c r="C191" s="30">
        <v>20</v>
      </c>
      <c r="D191" s="30">
        <v>20</v>
      </c>
      <c r="E191" s="30">
        <v>0</v>
      </c>
      <c r="F191" s="30">
        <v>20</v>
      </c>
      <c r="G191" s="30">
        <v>0</v>
      </c>
      <c r="H191" s="30">
        <v>0</v>
      </c>
      <c r="I191" s="30">
        <v>20</v>
      </c>
      <c r="J191" s="30">
        <v>0</v>
      </c>
      <c r="K191" s="30">
        <v>0</v>
      </c>
      <c r="L191" s="30">
        <v>0</v>
      </c>
      <c r="M191" s="30">
        <v>20</v>
      </c>
      <c r="N191" s="30">
        <v>0</v>
      </c>
    </row>
    <row r="192" spans="1:14" x14ac:dyDescent="0.2">
      <c r="A192" s="19" t="s">
        <v>873</v>
      </c>
      <c r="B192" s="20">
        <v>414</v>
      </c>
      <c r="C192" s="20">
        <v>33</v>
      </c>
      <c r="D192" s="20">
        <v>53</v>
      </c>
      <c r="E192" s="20">
        <v>134</v>
      </c>
      <c r="F192" s="20">
        <v>11</v>
      </c>
      <c r="G192" s="20">
        <v>7</v>
      </c>
      <c r="H192" s="20">
        <v>1</v>
      </c>
      <c r="I192" s="20">
        <v>18</v>
      </c>
      <c r="J192" s="20">
        <v>6</v>
      </c>
      <c r="K192" s="20">
        <v>6</v>
      </c>
      <c r="L192" s="20">
        <v>29</v>
      </c>
      <c r="M192" s="20">
        <v>65</v>
      </c>
      <c r="N192" s="20">
        <v>51</v>
      </c>
    </row>
    <row r="193" spans="1:14" x14ac:dyDescent="0.2">
      <c r="A193" s="21" t="s">
        <v>126</v>
      </c>
      <c r="B193" s="30">
        <v>100</v>
      </c>
      <c r="C193" s="30">
        <v>7.9710140000000003</v>
      </c>
      <c r="D193" s="30">
        <v>12.801932000000001</v>
      </c>
      <c r="E193" s="30">
        <v>32.367150000000002</v>
      </c>
      <c r="F193" s="30">
        <v>2.6570049999999998</v>
      </c>
      <c r="G193" s="30">
        <v>1.6908209999999999</v>
      </c>
      <c r="H193" s="30">
        <v>0.24154600000000001</v>
      </c>
      <c r="I193" s="30">
        <v>4.3478260000000004</v>
      </c>
      <c r="J193" s="30">
        <v>1.4492750000000001</v>
      </c>
      <c r="K193" s="30">
        <v>1.4492750000000001</v>
      </c>
      <c r="L193" s="30">
        <v>7.0048310000000003</v>
      </c>
      <c r="M193" s="30">
        <v>15.700483</v>
      </c>
      <c r="N193" s="30">
        <v>12.318841000000001</v>
      </c>
    </row>
    <row r="194" spans="1:14" x14ac:dyDescent="0.2">
      <c r="A194" s="18" t="s">
        <v>895</v>
      </c>
      <c r="B194" s="18"/>
      <c r="C194" s="18"/>
      <c r="D194" s="18"/>
      <c r="E194" s="18"/>
      <c r="F194" s="18"/>
      <c r="G194" s="18"/>
      <c r="H194" s="18"/>
      <c r="I194" s="18"/>
      <c r="J194" s="18"/>
      <c r="K194" s="18"/>
      <c r="L194" s="18"/>
      <c r="M194" s="18"/>
      <c r="N194" s="18"/>
    </row>
    <row r="195" spans="1:14" x14ac:dyDescent="0.2">
      <c r="A195" s="19" t="s">
        <v>889</v>
      </c>
      <c r="B195" s="20">
        <v>13</v>
      </c>
      <c r="C195" s="20">
        <v>1</v>
      </c>
      <c r="D195" s="20">
        <v>2</v>
      </c>
      <c r="E195" s="20">
        <v>3</v>
      </c>
      <c r="F195" s="20">
        <v>0</v>
      </c>
      <c r="G195" s="20">
        <v>0</v>
      </c>
      <c r="H195" s="20">
        <v>1</v>
      </c>
      <c r="I195" s="20">
        <v>0</v>
      </c>
      <c r="J195" s="20">
        <v>0</v>
      </c>
      <c r="K195" s="20">
        <v>0</v>
      </c>
      <c r="L195" s="20">
        <v>0</v>
      </c>
      <c r="M195" s="20">
        <v>4</v>
      </c>
      <c r="N195" s="20">
        <v>2</v>
      </c>
    </row>
    <row r="196" spans="1:14" x14ac:dyDescent="0.2">
      <c r="A196" s="21" t="s">
        <v>126</v>
      </c>
      <c r="B196" s="30">
        <v>100</v>
      </c>
      <c r="C196" s="30">
        <v>7.6923079999999997</v>
      </c>
      <c r="D196" s="30">
        <v>15.384615</v>
      </c>
      <c r="E196" s="30">
        <v>23.076923000000001</v>
      </c>
      <c r="F196" s="30">
        <v>0</v>
      </c>
      <c r="G196" s="30">
        <v>0</v>
      </c>
      <c r="H196" s="30">
        <v>7.6923079999999997</v>
      </c>
      <c r="I196" s="30">
        <v>0</v>
      </c>
      <c r="J196" s="30">
        <v>0</v>
      </c>
      <c r="K196" s="30">
        <v>0</v>
      </c>
      <c r="L196" s="30">
        <v>0</v>
      </c>
      <c r="M196" s="30">
        <v>30.769231000000001</v>
      </c>
      <c r="N196" s="30">
        <v>15.384615</v>
      </c>
    </row>
    <row r="197" spans="1:14" x14ac:dyDescent="0.2">
      <c r="A197" s="19" t="s">
        <v>890</v>
      </c>
      <c r="B197" s="20">
        <v>89</v>
      </c>
      <c r="C197" s="20">
        <v>12</v>
      </c>
      <c r="D197" s="20">
        <v>18</v>
      </c>
      <c r="E197" s="20">
        <v>11</v>
      </c>
      <c r="F197" s="20">
        <v>7</v>
      </c>
      <c r="G197" s="20">
        <v>0</v>
      </c>
      <c r="H197" s="20">
        <v>4</v>
      </c>
      <c r="I197" s="20">
        <v>4</v>
      </c>
      <c r="J197" s="20">
        <v>8</v>
      </c>
      <c r="K197" s="20">
        <v>3</v>
      </c>
      <c r="L197" s="20">
        <v>0</v>
      </c>
      <c r="M197" s="20">
        <v>14</v>
      </c>
      <c r="N197" s="20">
        <v>8</v>
      </c>
    </row>
    <row r="198" spans="1:14" x14ac:dyDescent="0.2">
      <c r="A198" s="21" t="s">
        <v>126</v>
      </c>
      <c r="B198" s="30">
        <v>100</v>
      </c>
      <c r="C198" s="30">
        <v>13.483146</v>
      </c>
      <c r="D198" s="30">
        <v>20.224719</v>
      </c>
      <c r="E198" s="30">
        <v>12.359551</v>
      </c>
      <c r="F198" s="30">
        <v>7.8651689999999999</v>
      </c>
      <c r="G198" s="30">
        <v>0</v>
      </c>
      <c r="H198" s="30">
        <v>4.4943819999999999</v>
      </c>
      <c r="I198" s="30">
        <v>4.4943819999999999</v>
      </c>
      <c r="J198" s="30">
        <v>8.9887639999999998</v>
      </c>
      <c r="K198" s="30">
        <v>3.370787</v>
      </c>
      <c r="L198" s="30">
        <v>0</v>
      </c>
      <c r="M198" s="30">
        <v>15.730337</v>
      </c>
      <c r="N198" s="30">
        <v>8.9887639999999998</v>
      </c>
    </row>
    <row r="199" spans="1:14" x14ac:dyDescent="0.2">
      <c r="A199" s="19" t="s">
        <v>891</v>
      </c>
      <c r="B199" s="20">
        <v>143</v>
      </c>
      <c r="C199" s="20">
        <v>30</v>
      </c>
      <c r="D199" s="20">
        <v>30</v>
      </c>
      <c r="E199" s="20">
        <v>30</v>
      </c>
      <c r="F199" s="20">
        <v>15</v>
      </c>
      <c r="G199" s="20">
        <v>2</v>
      </c>
      <c r="H199" s="20">
        <v>2</v>
      </c>
      <c r="I199" s="20">
        <v>3</v>
      </c>
      <c r="J199" s="20">
        <v>5</v>
      </c>
      <c r="K199" s="20">
        <v>4</v>
      </c>
      <c r="L199" s="20">
        <v>1</v>
      </c>
      <c r="M199" s="20">
        <v>13</v>
      </c>
      <c r="N199" s="20">
        <v>8</v>
      </c>
    </row>
    <row r="200" spans="1:14" x14ac:dyDescent="0.2">
      <c r="A200" s="21" t="s">
        <v>126</v>
      </c>
      <c r="B200" s="30">
        <v>100</v>
      </c>
      <c r="C200" s="30">
        <v>20.979020999999999</v>
      </c>
      <c r="D200" s="30">
        <v>20.979020999999999</v>
      </c>
      <c r="E200" s="30">
        <v>20.979020999999999</v>
      </c>
      <c r="F200" s="30">
        <v>10.489509999999999</v>
      </c>
      <c r="G200" s="30">
        <v>1.398601</v>
      </c>
      <c r="H200" s="30">
        <v>1.398601</v>
      </c>
      <c r="I200" s="30">
        <v>2.0979019999999999</v>
      </c>
      <c r="J200" s="30">
        <v>3.4965030000000001</v>
      </c>
      <c r="K200" s="30">
        <v>2.7972030000000001</v>
      </c>
      <c r="L200" s="30">
        <v>0.69930099999999995</v>
      </c>
      <c r="M200" s="30">
        <v>9.0909089999999999</v>
      </c>
      <c r="N200" s="30">
        <v>5.5944060000000002</v>
      </c>
    </row>
    <row r="201" spans="1:14" ht="11.15" customHeight="1" x14ac:dyDescent="0.2">
      <c r="A201" s="19" t="s">
        <v>892</v>
      </c>
      <c r="B201" s="20">
        <v>27</v>
      </c>
      <c r="C201" s="20">
        <v>5</v>
      </c>
      <c r="D201" s="20">
        <v>9</v>
      </c>
      <c r="E201" s="20">
        <v>3</v>
      </c>
      <c r="F201" s="20">
        <v>2</v>
      </c>
      <c r="G201" s="20">
        <v>0</v>
      </c>
      <c r="H201" s="20">
        <v>1</v>
      </c>
      <c r="I201" s="20">
        <v>0</v>
      </c>
      <c r="J201" s="20">
        <v>1</v>
      </c>
      <c r="K201" s="20">
        <v>2</v>
      </c>
      <c r="L201" s="20">
        <v>1</v>
      </c>
      <c r="M201" s="20">
        <v>2</v>
      </c>
      <c r="N201" s="20">
        <v>1</v>
      </c>
    </row>
    <row r="202" spans="1:14" ht="11.15" customHeight="1" x14ac:dyDescent="0.2">
      <c r="A202" s="21" t="s">
        <v>126</v>
      </c>
      <c r="B202" s="30">
        <v>100</v>
      </c>
      <c r="C202" s="30">
        <v>18.518519000000001</v>
      </c>
      <c r="D202" s="30">
        <v>33.333333000000003</v>
      </c>
      <c r="E202" s="30">
        <v>11.111110999999999</v>
      </c>
      <c r="F202" s="30">
        <v>7.4074070000000001</v>
      </c>
      <c r="G202" s="30">
        <v>0</v>
      </c>
      <c r="H202" s="30">
        <v>3.7037040000000001</v>
      </c>
      <c r="I202" s="30">
        <v>0</v>
      </c>
      <c r="J202" s="30">
        <v>3.7037040000000001</v>
      </c>
      <c r="K202" s="30">
        <v>7.4074070000000001</v>
      </c>
      <c r="L202" s="30">
        <v>3.7037040000000001</v>
      </c>
      <c r="M202" s="30">
        <v>7.4074070000000001</v>
      </c>
      <c r="N202" s="30">
        <v>3.7037040000000001</v>
      </c>
    </row>
    <row r="203" spans="1:14" ht="11.15" customHeight="1" x14ac:dyDescent="0.2">
      <c r="A203" s="19" t="s">
        <v>893</v>
      </c>
      <c r="B203" s="20">
        <v>5</v>
      </c>
      <c r="C203" s="20">
        <v>2</v>
      </c>
      <c r="D203" s="20">
        <v>1</v>
      </c>
      <c r="E203" s="20">
        <v>0</v>
      </c>
      <c r="F203" s="20">
        <v>0</v>
      </c>
      <c r="G203" s="20">
        <v>0</v>
      </c>
      <c r="H203" s="20">
        <v>0</v>
      </c>
      <c r="I203" s="20">
        <v>0</v>
      </c>
      <c r="J203" s="20">
        <v>1</v>
      </c>
      <c r="K203" s="20">
        <v>0</v>
      </c>
      <c r="L203" s="20">
        <v>0</v>
      </c>
      <c r="M203" s="20">
        <v>0</v>
      </c>
      <c r="N203" s="20">
        <v>1</v>
      </c>
    </row>
    <row r="204" spans="1:14" ht="11.15" customHeight="1" x14ac:dyDescent="0.2">
      <c r="A204" s="21" t="s">
        <v>126</v>
      </c>
      <c r="B204" s="30">
        <v>100</v>
      </c>
      <c r="C204" s="30">
        <v>40</v>
      </c>
      <c r="D204" s="30">
        <v>20</v>
      </c>
      <c r="E204" s="30">
        <v>0</v>
      </c>
      <c r="F204" s="30">
        <v>0</v>
      </c>
      <c r="G204" s="30">
        <v>0</v>
      </c>
      <c r="H204" s="30">
        <v>0</v>
      </c>
      <c r="I204" s="30">
        <v>0</v>
      </c>
      <c r="J204" s="30">
        <v>20</v>
      </c>
      <c r="K204" s="30">
        <v>0</v>
      </c>
      <c r="L204" s="30">
        <v>0</v>
      </c>
      <c r="M204" s="30">
        <v>0</v>
      </c>
      <c r="N204" s="30">
        <v>20</v>
      </c>
    </row>
    <row r="205" spans="1:14" ht="11.15" customHeight="1" x14ac:dyDescent="0.2">
      <c r="A205" s="19" t="s">
        <v>894</v>
      </c>
      <c r="B205" s="20">
        <v>10</v>
      </c>
      <c r="C205" s="20">
        <v>7</v>
      </c>
      <c r="D205" s="20">
        <v>1</v>
      </c>
      <c r="E205" s="20">
        <v>1</v>
      </c>
      <c r="F205" s="20">
        <v>0</v>
      </c>
      <c r="G205" s="20">
        <v>1</v>
      </c>
      <c r="H205" s="20">
        <v>0</v>
      </c>
      <c r="I205" s="20">
        <v>0</v>
      </c>
      <c r="J205" s="20">
        <v>0</v>
      </c>
      <c r="K205" s="20">
        <v>0</v>
      </c>
      <c r="L205" s="20">
        <v>0</v>
      </c>
      <c r="M205" s="20">
        <v>0</v>
      </c>
      <c r="N205" s="20">
        <v>0</v>
      </c>
    </row>
    <row r="206" spans="1:14" ht="11.15" customHeight="1" x14ac:dyDescent="0.2">
      <c r="A206" s="21" t="s">
        <v>126</v>
      </c>
      <c r="B206" s="30">
        <v>100</v>
      </c>
      <c r="C206" s="30">
        <v>70</v>
      </c>
      <c r="D206" s="30">
        <v>10</v>
      </c>
      <c r="E206" s="30">
        <v>10</v>
      </c>
      <c r="F206" s="30">
        <v>0</v>
      </c>
      <c r="G206" s="30">
        <v>10</v>
      </c>
      <c r="H206" s="30">
        <v>0</v>
      </c>
      <c r="I206" s="30">
        <v>0</v>
      </c>
      <c r="J206" s="30">
        <v>0</v>
      </c>
      <c r="K206" s="30">
        <v>0</v>
      </c>
      <c r="L206" s="30">
        <v>0</v>
      </c>
      <c r="M206" s="30">
        <v>0</v>
      </c>
      <c r="N206" s="30">
        <v>0</v>
      </c>
    </row>
    <row r="207" spans="1:14" ht="11.15" customHeight="1" x14ac:dyDescent="0.2">
      <c r="A207" s="19" t="s">
        <v>873</v>
      </c>
      <c r="B207" s="20">
        <v>28</v>
      </c>
      <c r="C207" s="20">
        <v>2</v>
      </c>
      <c r="D207" s="20">
        <v>6</v>
      </c>
      <c r="E207" s="20">
        <v>5</v>
      </c>
      <c r="F207" s="20">
        <v>0</v>
      </c>
      <c r="G207" s="20">
        <v>0</v>
      </c>
      <c r="H207" s="20">
        <v>0</v>
      </c>
      <c r="I207" s="20">
        <v>2</v>
      </c>
      <c r="J207" s="20">
        <v>0</v>
      </c>
      <c r="K207" s="20">
        <v>1</v>
      </c>
      <c r="L207" s="20">
        <v>0</v>
      </c>
      <c r="M207" s="20">
        <v>6</v>
      </c>
      <c r="N207" s="20">
        <v>6</v>
      </c>
    </row>
    <row r="208" spans="1:14" ht="11.15" customHeight="1" x14ac:dyDescent="0.2">
      <c r="A208" s="21" t="s">
        <v>126</v>
      </c>
      <c r="B208" s="30">
        <v>100</v>
      </c>
      <c r="C208" s="30">
        <v>7.1428570000000002</v>
      </c>
      <c r="D208" s="30">
        <v>21.428571000000002</v>
      </c>
      <c r="E208" s="30">
        <v>17.857143000000001</v>
      </c>
      <c r="F208" s="30">
        <v>0</v>
      </c>
      <c r="G208" s="30">
        <v>0</v>
      </c>
      <c r="H208" s="30">
        <v>0</v>
      </c>
      <c r="I208" s="30">
        <v>7.1428570000000002</v>
      </c>
      <c r="J208" s="30">
        <v>0</v>
      </c>
      <c r="K208" s="30">
        <v>3.5714290000000002</v>
      </c>
      <c r="L208" s="30">
        <v>0</v>
      </c>
      <c r="M208" s="30">
        <v>21.428571000000002</v>
      </c>
      <c r="N208" s="30">
        <v>21.428571000000002</v>
      </c>
    </row>
    <row r="209" spans="1:14" ht="11.15" customHeight="1" x14ac:dyDescent="0.2">
      <c r="A209" s="18" t="s">
        <v>142</v>
      </c>
      <c r="B209" s="18"/>
      <c r="C209" s="18"/>
      <c r="D209" s="18"/>
      <c r="E209" s="18"/>
      <c r="F209" s="18"/>
      <c r="G209" s="18"/>
      <c r="H209" s="18"/>
      <c r="I209" s="18"/>
      <c r="J209" s="18"/>
      <c r="K209" s="18"/>
      <c r="L209" s="18"/>
      <c r="M209" s="18"/>
      <c r="N209" s="18"/>
    </row>
    <row r="210" spans="1:14" ht="11.15" customHeight="1" x14ac:dyDescent="0.2">
      <c r="A210" s="19" t="s">
        <v>896</v>
      </c>
      <c r="B210" s="20">
        <v>90</v>
      </c>
      <c r="C210" s="20">
        <v>11</v>
      </c>
      <c r="D210" s="20">
        <v>17</v>
      </c>
      <c r="E210" s="20">
        <v>25</v>
      </c>
      <c r="F210" s="20">
        <v>3</v>
      </c>
      <c r="G210" s="20">
        <v>2</v>
      </c>
      <c r="H210" s="20">
        <v>2</v>
      </c>
      <c r="I210" s="20">
        <v>5</v>
      </c>
      <c r="J210" s="20">
        <v>2</v>
      </c>
      <c r="K210" s="20">
        <v>2</v>
      </c>
      <c r="L210" s="20">
        <v>3</v>
      </c>
      <c r="M210" s="20">
        <v>11</v>
      </c>
      <c r="N210" s="20">
        <v>7</v>
      </c>
    </row>
    <row r="211" spans="1:14" ht="11.15" customHeight="1" x14ac:dyDescent="0.2">
      <c r="A211" s="21" t="s">
        <v>126</v>
      </c>
      <c r="B211" s="30">
        <v>100</v>
      </c>
      <c r="C211" s="30">
        <v>12.222222</v>
      </c>
      <c r="D211" s="30">
        <v>18.888888999999999</v>
      </c>
      <c r="E211" s="30">
        <v>27.777778000000001</v>
      </c>
      <c r="F211" s="30">
        <v>3.3333330000000001</v>
      </c>
      <c r="G211" s="30">
        <v>2.2222219999999999</v>
      </c>
      <c r="H211" s="30">
        <v>2.2222219999999999</v>
      </c>
      <c r="I211" s="30">
        <v>5.5555560000000002</v>
      </c>
      <c r="J211" s="30">
        <v>2.2222219999999999</v>
      </c>
      <c r="K211" s="30">
        <v>2.2222219999999999</v>
      </c>
      <c r="L211" s="30">
        <v>3.3333330000000001</v>
      </c>
      <c r="M211" s="30">
        <v>12.222222</v>
      </c>
      <c r="N211" s="30">
        <v>7.7777779999999996</v>
      </c>
    </row>
    <row r="212" spans="1:14" ht="11.15" customHeight="1" x14ac:dyDescent="0.2">
      <c r="A212" s="19" t="s">
        <v>897</v>
      </c>
      <c r="B212" s="20">
        <v>307</v>
      </c>
      <c r="C212" s="20">
        <v>44</v>
      </c>
      <c r="D212" s="20">
        <v>54</v>
      </c>
      <c r="E212" s="20">
        <v>75</v>
      </c>
      <c r="F212" s="20">
        <v>22</v>
      </c>
      <c r="G212" s="20">
        <v>4</v>
      </c>
      <c r="H212" s="20">
        <v>6</v>
      </c>
      <c r="I212" s="20">
        <v>12</v>
      </c>
      <c r="J212" s="20">
        <v>5</v>
      </c>
      <c r="K212" s="20">
        <v>15</v>
      </c>
      <c r="L212" s="20">
        <v>15</v>
      </c>
      <c r="M212" s="20">
        <v>47</v>
      </c>
      <c r="N212" s="20">
        <v>8</v>
      </c>
    </row>
    <row r="213" spans="1:14" ht="11.15" customHeight="1" x14ac:dyDescent="0.2">
      <c r="A213" s="21" t="s">
        <v>126</v>
      </c>
      <c r="B213" s="30">
        <v>100</v>
      </c>
      <c r="C213" s="30">
        <v>14.332248</v>
      </c>
      <c r="D213" s="30">
        <v>17.589576999999998</v>
      </c>
      <c r="E213" s="30">
        <v>24.429967000000001</v>
      </c>
      <c r="F213" s="30">
        <v>7.1661239999999999</v>
      </c>
      <c r="G213" s="30">
        <v>1.302932</v>
      </c>
      <c r="H213" s="30">
        <v>1.9543969999999999</v>
      </c>
      <c r="I213" s="30">
        <v>3.908795</v>
      </c>
      <c r="J213" s="30">
        <v>1.6286639999999999</v>
      </c>
      <c r="K213" s="30">
        <v>4.885993</v>
      </c>
      <c r="L213" s="30">
        <v>4.885993</v>
      </c>
      <c r="M213" s="30">
        <v>15.309445999999999</v>
      </c>
      <c r="N213" s="30">
        <v>2.6058629999999998</v>
      </c>
    </row>
    <row r="214" spans="1:14" ht="11.15" customHeight="1" x14ac:dyDescent="0.2">
      <c r="A214" s="19" t="s">
        <v>898</v>
      </c>
      <c r="B214" s="20">
        <v>392</v>
      </c>
      <c r="C214" s="20">
        <v>56</v>
      </c>
      <c r="D214" s="20">
        <v>67</v>
      </c>
      <c r="E214" s="20">
        <v>118</v>
      </c>
      <c r="F214" s="20">
        <v>25</v>
      </c>
      <c r="G214" s="20">
        <v>2</v>
      </c>
      <c r="H214" s="20">
        <v>7</v>
      </c>
      <c r="I214" s="20">
        <v>14</v>
      </c>
      <c r="J214" s="20">
        <v>8</v>
      </c>
      <c r="K214" s="20">
        <v>16</v>
      </c>
      <c r="L214" s="20">
        <v>14</v>
      </c>
      <c r="M214" s="20">
        <v>52</v>
      </c>
      <c r="N214" s="20">
        <v>13</v>
      </c>
    </row>
    <row r="215" spans="1:14" ht="11.15" customHeight="1" x14ac:dyDescent="0.2">
      <c r="A215" s="21" t="s">
        <v>126</v>
      </c>
      <c r="B215" s="30">
        <v>100</v>
      </c>
      <c r="C215" s="30">
        <v>14.285714</v>
      </c>
      <c r="D215" s="30">
        <v>17.091837000000002</v>
      </c>
      <c r="E215" s="30">
        <v>30.102041</v>
      </c>
      <c r="F215" s="30">
        <v>6.3775510000000004</v>
      </c>
      <c r="G215" s="30">
        <v>0.51020399999999999</v>
      </c>
      <c r="H215" s="30">
        <v>1.785714</v>
      </c>
      <c r="I215" s="30">
        <v>3.5714290000000002</v>
      </c>
      <c r="J215" s="30">
        <v>2.040816</v>
      </c>
      <c r="K215" s="30">
        <v>4.0816330000000001</v>
      </c>
      <c r="L215" s="30">
        <v>3.5714290000000002</v>
      </c>
      <c r="M215" s="30">
        <v>13.265306000000001</v>
      </c>
      <c r="N215" s="30">
        <v>3.3163269999999998</v>
      </c>
    </row>
    <row r="216" spans="1:14" ht="11.15" customHeight="1" x14ac:dyDescent="0.2">
      <c r="A216" s="19" t="s">
        <v>899</v>
      </c>
      <c r="B216" s="20">
        <v>379</v>
      </c>
      <c r="C216" s="20">
        <v>43</v>
      </c>
      <c r="D216" s="20">
        <v>72</v>
      </c>
      <c r="E216" s="20">
        <v>111</v>
      </c>
      <c r="F216" s="20">
        <v>14</v>
      </c>
      <c r="G216" s="20">
        <v>5</v>
      </c>
      <c r="H216" s="20">
        <v>4</v>
      </c>
      <c r="I216" s="20">
        <v>12</v>
      </c>
      <c r="J216" s="20">
        <v>8</v>
      </c>
      <c r="K216" s="20">
        <v>14</v>
      </c>
      <c r="L216" s="20">
        <v>17</v>
      </c>
      <c r="M216" s="20">
        <v>54</v>
      </c>
      <c r="N216" s="20">
        <v>25</v>
      </c>
    </row>
    <row r="217" spans="1:14" ht="11.15" customHeight="1" x14ac:dyDescent="0.2">
      <c r="A217" s="21" t="s">
        <v>126</v>
      </c>
      <c r="B217" s="30">
        <v>100</v>
      </c>
      <c r="C217" s="30">
        <v>11.345646</v>
      </c>
      <c r="D217" s="30">
        <v>18.997361000000001</v>
      </c>
      <c r="E217" s="30">
        <v>29.287599</v>
      </c>
      <c r="F217" s="30">
        <v>3.6939310000000001</v>
      </c>
      <c r="G217" s="30">
        <v>1.319261</v>
      </c>
      <c r="H217" s="30">
        <v>1.055409</v>
      </c>
      <c r="I217" s="30">
        <v>3.1662270000000001</v>
      </c>
      <c r="J217" s="30">
        <v>2.1108180000000001</v>
      </c>
      <c r="K217" s="30">
        <v>3.6939310000000001</v>
      </c>
      <c r="L217" s="30">
        <v>4.4854880000000001</v>
      </c>
      <c r="M217" s="30">
        <v>14.248021</v>
      </c>
      <c r="N217" s="30">
        <v>6.5963060000000002</v>
      </c>
    </row>
    <row r="218" spans="1:14" ht="11.15" customHeight="1" x14ac:dyDescent="0.2">
      <c r="A218" s="19" t="s">
        <v>900</v>
      </c>
      <c r="B218" s="20">
        <v>951</v>
      </c>
      <c r="C218" s="20">
        <v>102</v>
      </c>
      <c r="D218" s="20">
        <v>151</v>
      </c>
      <c r="E218" s="20">
        <v>310</v>
      </c>
      <c r="F218" s="20">
        <v>28</v>
      </c>
      <c r="G218" s="20">
        <v>6</v>
      </c>
      <c r="H218" s="20">
        <v>7</v>
      </c>
      <c r="I218" s="20">
        <v>26</v>
      </c>
      <c r="J218" s="20">
        <v>16</v>
      </c>
      <c r="K218" s="20">
        <v>17</v>
      </c>
      <c r="L218" s="20">
        <v>47</v>
      </c>
      <c r="M218" s="20">
        <v>150</v>
      </c>
      <c r="N218" s="20">
        <v>91</v>
      </c>
    </row>
    <row r="219" spans="1:14" ht="11.15" customHeight="1" x14ac:dyDescent="0.2">
      <c r="A219" s="21" t="s">
        <v>126</v>
      </c>
      <c r="B219" s="30">
        <v>100</v>
      </c>
      <c r="C219" s="30">
        <v>10.725552</v>
      </c>
      <c r="D219" s="30">
        <v>15.878023000000001</v>
      </c>
      <c r="E219" s="30">
        <v>32.597265999999998</v>
      </c>
      <c r="F219" s="30">
        <v>2.9442689999999998</v>
      </c>
      <c r="G219" s="30">
        <v>0.630915</v>
      </c>
      <c r="H219" s="30">
        <v>0.73606700000000003</v>
      </c>
      <c r="I219" s="30">
        <v>2.7339639999999998</v>
      </c>
      <c r="J219" s="30">
        <v>1.6824399999999999</v>
      </c>
      <c r="K219" s="30">
        <v>1.7875920000000001</v>
      </c>
      <c r="L219" s="30">
        <v>4.9421660000000003</v>
      </c>
      <c r="M219" s="30">
        <v>15.772871</v>
      </c>
      <c r="N219" s="30">
        <v>9.5688750000000002</v>
      </c>
    </row>
    <row r="220" spans="1:14" ht="11.15" customHeight="1" x14ac:dyDescent="0.2">
      <c r="A220" s="19" t="s">
        <v>873</v>
      </c>
      <c r="B220" s="20">
        <v>69</v>
      </c>
      <c r="C220" s="20">
        <v>9</v>
      </c>
      <c r="D220" s="20">
        <v>13</v>
      </c>
      <c r="E220" s="20">
        <v>23</v>
      </c>
      <c r="F220" s="20">
        <v>2</v>
      </c>
      <c r="G220" s="20">
        <v>0</v>
      </c>
      <c r="H220" s="20">
        <v>0</v>
      </c>
      <c r="I220" s="20">
        <v>2</v>
      </c>
      <c r="J220" s="20">
        <v>0</v>
      </c>
      <c r="K220" s="20">
        <v>2</v>
      </c>
      <c r="L220" s="20">
        <v>3</v>
      </c>
      <c r="M220" s="20">
        <v>10</v>
      </c>
      <c r="N220" s="20">
        <v>5</v>
      </c>
    </row>
    <row r="221" spans="1:14" ht="11.15" customHeight="1" x14ac:dyDescent="0.2">
      <c r="A221" s="21" t="s">
        <v>126</v>
      </c>
      <c r="B221" s="30">
        <v>100</v>
      </c>
      <c r="C221" s="30">
        <v>13.043478</v>
      </c>
      <c r="D221" s="30">
        <v>18.840579999999999</v>
      </c>
      <c r="E221" s="30">
        <v>33.333333000000003</v>
      </c>
      <c r="F221" s="30">
        <v>2.8985509999999999</v>
      </c>
      <c r="G221" s="30">
        <v>0</v>
      </c>
      <c r="H221" s="30">
        <v>0</v>
      </c>
      <c r="I221" s="30">
        <v>2.8985509999999999</v>
      </c>
      <c r="J221" s="30">
        <v>0</v>
      </c>
      <c r="K221" s="30">
        <v>2.8985509999999999</v>
      </c>
      <c r="L221" s="30">
        <v>4.3478260000000004</v>
      </c>
      <c r="M221" s="30">
        <v>14.492754</v>
      </c>
      <c r="N221" s="30">
        <v>7.2463769999999998</v>
      </c>
    </row>
    <row r="222" spans="1:14" ht="11.15" customHeight="1" x14ac:dyDescent="0.2">
      <c r="A222" s="18" t="s">
        <v>143</v>
      </c>
      <c r="B222" s="18"/>
      <c r="C222" s="18"/>
      <c r="D222" s="18"/>
      <c r="E222" s="18"/>
      <c r="F222" s="18"/>
      <c r="G222" s="18"/>
      <c r="H222" s="18"/>
      <c r="I222" s="18"/>
      <c r="J222" s="18"/>
      <c r="K222" s="18"/>
      <c r="L222" s="18"/>
      <c r="M222" s="18"/>
      <c r="N222" s="18"/>
    </row>
    <row r="223" spans="1:14" ht="11.15" customHeight="1" x14ac:dyDescent="0.2">
      <c r="A223" s="21" t="s">
        <v>901</v>
      </c>
      <c r="B223" s="21"/>
      <c r="C223" s="21"/>
      <c r="D223" s="21"/>
      <c r="E223" s="21"/>
      <c r="F223" s="21"/>
      <c r="G223" s="21"/>
      <c r="H223" s="21"/>
      <c r="I223" s="21"/>
      <c r="J223" s="21"/>
      <c r="K223" s="21"/>
      <c r="L223" s="21"/>
      <c r="M223" s="21"/>
      <c r="N223" s="21"/>
    </row>
    <row r="224" spans="1:14" ht="11.15" customHeight="1" x14ac:dyDescent="0.2">
      <c r="A224" s="19" t="s">
        <v>902</v>
      </c>
      <c r="B224" s="20">
        <v>546</v>
      </c>
      <c r="C224" s="20">
        <v>62</v>
      </c>
      <c r="D224" s="20">
        <v>104</v>
      </c>
      <c r="E224" s="20">
        <v>170</v>
      </c>
      <c r="F224" s="20">
        <v>20</v>
      </c>
      <c r="G224" s="20">
        <v>7</v>
      </c>
      <c r="H224" s="20">
        <v>8</v>
      </c>
      <c r="I224" s="20">
        <v>23</v>
      </c>
      <c r="J224" s="20">
        <v>15</v>
      </c>
      <c r="K224" s="20">
        <v>25</v>
      </c>
      <c r="L224" s="20">
        <v>23</v>
      </c>
      <c r="M224" s="20">
        <v>72</v>
      </c>
      <c r="N224" s="20">
        <v>17</v>
      </c>
    </row>
    <row r="225" spans="1:14" ht="11.15" customHeight="1" x14ac:dyDescent="0.2">
      <c r="A225" s="21" t="s">
        <v>126</v>
      </c>
      <c r="B225" s="30">
        <v>100</v>
      </c>
      <c r="C225" s="30">
        <v>11.355311</v>
      </c>
      <c r="D225" s="30">
        <v>19.047619000000001</v>
      </c>
      <c r="E225" s="30">
        <v>31.135531</v>
      </c>
      <c r="F225" s="30">
        <v>3.6630039999999999</v>
      </c>
      <c r="G225" s="30">
        <v>1.2820510000000001</v>
      </c>
      <c r="H225" s="30">
        <v>1.465201</v>
      </c>
      <c r="I225" s="30">
        <v>4.2124540000000001</v>
      </c>
      <c r="J225" s="30">
        <v>2.7472530000000002</v>
      </c>
      <c r="K225" s="30">
        <v>4.5787550000000001</v>
      </c>
      <c r="L225" s="30">
        <v>4.2124540000000001</v>
      </c>
      <c r="M225" s="30">
        <v>13.186813000000001</v>
      </c>
      <c r="N225" s="30">
        <v>3.113553</v>
      </c>
    </row>
    <row r="226" spans="1:14" ht="11.15" customHeight="1" x14ac:dyDescent="0.2">
      <c r="A226" s="19" t="s">
        <v>903</v>
      </c>
      <c r="B226" s="20">
        <v>531</v>
      </c>
      <c r="C226" s="20">
        <v>69</v>
      </c>
      <c r="D226" s="20">
        <v>103</v>
      </c>
      <c r="E226" s="20">
        <v>155</v>
      </c>
      <c r="F226" s="20">
        <v>22</v>
      </c>
      <c r="G226" s="20">
        <v>7</v>
      </c>
      <c r="H226" s="20">
        <v>10</v>
      </c>
      <c r="I226" s="20">
        <v>15</v>
      </c>
      <c r="J226" s="20">
        <v>9</v>
      </c>
      <c r="K226" s="20">
        <v>19</v>
      </c>
      <c r="L226" s="20">
        <v>23</v>
      </c>
      <c r="M226" s="20">
        <v>77</v>
      </c>
      <c r="N226" s="20">
        <v>22</v>
      </c>
    </row>
    <row r="227" spans="1:14" ht="11.15" customHeight="1" x14ac:dyDescent="0.2">
      <c r="A227" s="21" t="s">
        <v>126</v>
      </c>
      <c r="B227" s="30">
        <v>100</v>
      </c>
      <c r="C227" s="30">
        <v>12.994350000000001</v>
      </c>
      <c r="D227" s="30">
        <v>19.397362999999999</v>
      </c>
      <c r="E227" s="30">
        <v>29.190207000000001</v>
      </c>
      <c r="F227" s="30">
        <v>4.1431259999999996</v>
      </c>
      <c r="G227" s="30">
        <v>1.3182670000000001</v>
      </c>
      <c r="H227" s="30">
        <v>1.8832390000000001</v>
      </c>
      <c r="I227" s="30">
        <v>2.824859</v>
      </c>
      <c r="J227" s="30">
        <v>1.6949149999999999</v>
      </c>
      <c r="K227" s="30">
        <v>3.5781540000000001</v>
      </c>
      <c r="L227" s="30">
        <v>4.3314500000000002</v>
      </c>
      <c r="M227" s="30">
        <v>14.500942</v>
      </c>
      <c r="N227" s="30">
        <v>4.1431259999999996</v>
      </c>
    </row>
    <row r="228" spans="1:14" ht="11.15" customHeight="1" x14ac:dyDescent="0.2">
      <c r="A228" s="19" t="s">
        <v>904</v>
      </c>
      <c r="B228" s="20">
        <v>205</v>
      </c>
      <c r="C228" s="20">
        <v>26</v>
      </c>
      <c r="D228" s="20">
        <v>34</v>
      </c>
      <c r="E228" s="20">
        <v>60</v>
      </c>
      <c r="F228" s="20">
        <v>15</v>
      </c>
      <c r="G228" s="20">
        <v>0</v>
      </c>
      <c r="H228" s="20">
        <v>2</v>
      </c>
      <c r="I228" s="20">
        <v>9</v>
      </c>
      <c r="J228" s="20">
        <v>3</v>
      </c>
      <c r="K228" s="20">
        <v>6</v>
      </c>
      <c r="L228" s="20">
        <v>7</v>
      </c>
      <c r="M228" s="20">
        <v>32</v>
      </c>
      <c r="N228" s="20">
        <v>11</v>
      </c>
    </row>
    <row r="229" spans="1:14" ht="11.15" customHeight="1" x14ac:dyDescent="0.2">
      <c r="A229" s="21" t="s">
        <v>126</v>
      </c>
      <c r="B229" s="30">
        <v>100</v>
      </c>
      <c r="C229" s="30">
        <v>12.682926999999999</v>
      </c>
      <c r="D229" s="30">
        <v>16.585366</v>
      </c>
      <c r="E229" s="30">
        <v>29.268293</v>
      </c>
      <c r="F229" s="30">
        <v>7.3170729999999997</v>
      </c>
      <c r="G229" s="30">
        <v>0</v>
      </c>
      <c r="H229" s="30">
        <v>0.97560999999999998</v>
      </c>
      <c r="I229" s="30">
        <v>4.390244</v>
      </c>
      <c r="J229" s="30">
        <v>1.4634149999999999</v>
      </c>
      <c r="K229" s="30">
        <v>2.9268290000000001</v>
      </c>
      <c r="L229" s="30">
        <v>3.4146339999999999</v>
      </c>
      <c r="M229" s="30">
        <v>15.609756000000001</v>
      </c>
      <c r="N229" s="30">
        <v>5.3658539999999997</v>
      </c>
    </row>
    <row r="230" spans="1:14" ht="11.15" customHeight="1" x14ac:dyDescent="0.2">
      <c r="A230" s="19" t="s">
        <v>905</v>
      </c>
      <c r="B230" s="20">
        <v>762</v>
      </c>
      <c r="C230" s="20">
        <v>91</v>
      </c>
      <c r="D230" s="20">
        <v>109</v>
      </c>
      <c r="E230" s="20">
        <v>239</v>
      </c>
      <c r="F230" s="20">
        <v>28</v>
      </c>
      <c r="G230" s="20">
        <v>5</v>
      </c>
      <c r="H230" s="20">
        <v>5</v>
      </c>
      <c r="I230" s="20">
        <v>21</v>
      </c>
      <c r="J230" s="20">
        <v>8</v>
      </c>
      <c r="K230" s="20">
        <v>11</v>
      </c>
      <c r="L230" s="20">
        <v>38</v>
      </c>
      <c r="M230" s="20">
        <v>127</v>
      </c>
      <c r="N230" s="20">
        <v>80</v>
      </c>
    </row>
    <row r="231" spans="1:14" ht="11.15" customHeight="1" x14ac:dyDescent="0.2">
      <c r="A231" s="21" t="s">
        <v>126</v>
      </c>
      <c r="B231" s="30">
        <v>100</v>
      </c>
      <c r="C231" s="30">
        <v>11.942257</v>
      </c>
      <c r="D231" s="30">
        <v>14.304461999999999</v>
      </c>
      <c r="E231" s="30">
        <v>31.364829</v>
      </c>
      <c r="F231" s="30">
        <v>3.6745410000000001</v>
      </c>
      <c r="G231" s="30">
        <v>0.65616799999999997</v>
      </c>
      <c r="H231" s="30">
        <v>0.65616799999999997</v>
      </c>
      <c r="I231" s="30">
        <v>2.755906</v>
      </c>
      <c r="J231" s="30">
        <v>1.0498689999999999</v>
      </c>
      <c r="K231" s="30">
        <v>1.44357</v>
      </c>
      <c r="L231" s="30">
        <v>4.9868769999999998</v>
      </c>
      <c r="M231" s="30">
        <v>16.666667</v>
      </c>
      <c r="N231" s="30">
        <v>10.498688</v>
      </c>
    </row>
    <row r="232" spans="1:14" ht="11.15" customHeight="1" x14ac:dyDescent="0.2">
      <c r="A232" s="19" t="s">
        <v>873</v>
      </c>
      <c r="B232" s="20">
        <v>144</v>
      </c>
      <c r="C232" s="20">
        <v>17</v>
      </c>
      <c r="D232" s="20">
        <v>24</v>
      </c>
      <c r="E232" s="20">
        <v>38</v>
      </c>
      <c r="F232" s="20">
        <v>9</v>
      </c>
      <c r="G232" s="20">
        <v>0</v>
      </c>
      <c r="H232" s="20">
        <v>1</v>
      </c>
      <c r="I232" s="20">
        <v>3</v>
      </c>
      <c r="J232" s="20">
        <v>4</v>
      </c>
      <c r="K232" s="20">
        <v>5</v>
      </c>
      <c r="L232" s="20">
        <v>8</v>
      </c>
      <c r="M232" s="20">
        <v>16</v>
      </c>
      <c r="N232" s="20">
        <v>19</v>
      </c>
    </row>
    <row r="233" spans="1:14" ht="11.15" customHeight="1" x14ac:dyDescent="0.2">
      <c r="A233" s="21" t="s">
        <v>126</v>
      </c>
      <c r="B233" s="30">
        <v>100</v>
      </c>
      <c r="C233" s="30">
        <v>11.805555999999999</v>
      </c>
      <c r="D233" s="30">
        <v>16.666667</v>
      </c>
      <c r="E233" s="30">
        <v>26.388888999999999</v>
      </c>
      <c r="F233" s="30">
        <v>6.25</v>
      </c>
      <c r="G233" s="30">
        <v>0</v>
      </c>
      <c r="H233" s="30">
        <v>0.69444399999999995</v>
      </c>
      <c r="I233" s="30">
        <v>2.0833330000000001</v>
      </c>
      <c r="J233" s="30">
        <v>2.7777780000000001</v>
      </c>
      <c r="K233" s="30">
        <v>3.4722219999999999</v>
      </c>
      <c r="L233" s="30">
        <v>5.5555560000000002</v>
      </c>
      <c r="M233" s="30">
        <v>11.111110999999999</v>
      </c>
      <c r="N233" s="30">
        <v>13.194444000000001</v>
      </c>
    </row>
    <row r="234" spans="1:14" ht="11.15" customHeight="1" x14ac:dyDescent="0.2">
      <c r="A234" s="18" t="s">
        <v>143</v>
      </c>
      <c r="B234" s="18"/>
      <c r="C234" s="18"/>
      <c r="D234" s="18"/>
      <c r="E234" s="18"/>
      <c r="F234" s="18"/>
      <c r="G234" s="18"/>
      <c r="H234" s="18"/>
      <c r="I234" s="18"/>
      <c r="J234" s="18"/>
      <c r="K234" s="18"/>
      <c r="L234" s="18"/>
      <c r="M234" s="18"/>
      <c r="N234" s="18"/>
    </row>
    <row r="235" spans="1:14" ht="11.15" customHeight="1" x14ac:dyDescent="0.2">
      <c r="A235" s="21" t="s">
        <v>906</v>
      </c>
      <c r="B235" s="21"/>
      <c r="C235" s="21"/>
      <c r="D235" s="21"/>
      <c r="E235" s="21"/>
      <c r="F235" s="21"/>
      <c r="G235" s="21"/>
      <c r="H235" s="21"/>
      <c r="I235" s="21"/>
      <c r="J235" s="21"/>
      <c r="K235" s="21"/>
      <c r="L235" s="21"/>
      <c r="M235" s="21"/>
      <c r="N235" s="21"/>
    </row>
    <row r="236" spans="1:14" ht="11.15" customHeight="1" x14ac:dyDescent="0.2">
      <c r="A236" s="19" t="s">
        <v>902</v>
      </c>
      <c r="B236" s="20">
        <v>285</v>
      </c>
      <c r="C236" s="20">
        <v>38</v>
      </c>
      <c r="D236" s="20">
        <v>50</v>
      </c>
      <c r="E236" s="20">
        <v>89</v>
      </c>
      <c r="F236" s="20">
        <v>14</v>
      </c>
      <c r="G236" s="20">
        <v>4</v>
      </c>
      <c r="H236" s="20">
        <v>5</v>
      </c>
      <c r="I236" s="20">
        <v>13</v>
      </c>
      <c r="J236" s="20">
        <v>4</v>
      </c>
      <c r="K236" s="20">
        <v>13</v>
      </c>
      <c r="L236" s="20">
        <v>11</v>
      </c>
      <c r="M236" s="20">
        <v>36</v>
      </c>
      <c r="N236" s="20">
        <v>8</v>
      </c>
    </row>
    <row r="237" spans="1:14" ht="11.15" customHeight="1" x14ac:dyDescent="0.2">
      <c r="A237" s="21" t="s">
        <v>126</v>
      </c>
      <c r="B237" s="30">
        <v>100</v>
      </c>
      <c r="C237" s="30">
        <v>13.333333</v>
      </c>
      <c r="D237" s="30">
        <v>17.543859999999999</v>
      </c>
      <c r="E237" s="30">
        <v>31.228069999999999</v>
      </c>
      <c r="F237" s="30">
        <v>4.9122810000000001</v>
      </c>
      <c r="G237" s="30">
        <v>1.4035089999999999</v>
      </c>
      <c r="H237" s="30">
        <v>1.754386</v>
      </c>
      <c r="I237" s="30">
        <v>4.5614039999999996</v>
      </c>
      <c r="J237" s="30">
        <v>1.4035089999999999</v>
      </c>
      <c r="K237" s="30">
        <v>4.5614039999999996</v>
      </c>
      <c r="L237" s="30">
        <v>3.8596490000000001</v>
      </c>
      <c r="M237" s="30">
        <v>12.631579</v>
      </c>
      <c r="N237" s="30">
        <v>2.8070179999999998</v>
      </c>
    </row>
    <row r="238" spans="1:14" ht="11.15" customHeight="1" x14ac:dyDescent="0.2">
      <c r="A238" s="19" t="s">
        <v>903</v>
      </c>
      <c r="B238" s="20">
        <v>217</v>
      </c>
      <c r="C238" s="20">
        <v>31</v>
      </c>
      <c r="D238" s="20">
        <v>52</v>
      </c>
      <c r="E238" s="20">
        <v>61</v>
      </c>
      <c r="F238" s="20">
        <v>11</v>
      </c>
      <c r="G238" s="20">
        <v>0</v>
      </c>
      <c r="H238" s="20">
        <v>3</v>
      </c>
      <c r="I238" s="20">
        <v>10</v>
      </c>
      <c r="J238" s="20">
        <v>5</v>
      </c>
      <c r="K238" s="20">
        <v>7</v>
      </c>
      <c r="L238" s="20">
        <v>7</v>
      </c>
      <c r="M238" s="20">
        <v>22</v>
      </c>
      <c r="N238" s="20">
        <v>8</v>
      </c>
    </row>
    <row r="239" spans="1:14" ht="11.15" customHeight="1" x14ac:dyDescent="0.2">
      <c r="A239" s="21" t="s">
        <v>126</v>
      </c>
      <c r="B239" s="30">
        <v>100</v>
      </c>
      <c r="C239" s="30">
        <v>14.285714</v>
      </c>
      <c r="D239" s="30">
        <v>23.963134</v>
      </c>
      <c r="E239" s="30">
        <v>28.110599000000001</v>
      </c>
      <c r="F239" s="30">
        <v>5.0691240000000004</v>
      </c>
      <c r="G239" s="30">
        <v>0</v>
      </c>
      <c r="H239" s="30">
        <v>1.3824879999999999</v>
      </c>
      <c r="I239" s="30">
        <v>4.608295</v>
      </c>
      <c r="J239" s="30">
        <v>2.3041469999999999</v>
      </c>
      <c r="K239" s="30">
        <v>3.225806</v>
      </c>
      <c r="L239" s="30">
        <v>3.225806</v>
      </c>
      <c r="M239" s="30">
        <v>10.138249</v>
      </c>
      <c r="N239" s="30">
        <v>3.686636</v>
      </c>
    </row>
    <row r="240" spans="1:14" ht="11.15" customHeight="1" x14ac:dyDescent="0.2">
      <c r="A240" s="19" t="s">
        <v>904</v>
      </c>
      <c r="B240" s="20">
        <v>142</v>
      </c>
      <c r="C240" s="20">
        <v>18</v>
      </c>
      <c r="D240" s="20">
        <v>26</v>
      </c>
      <c r="E240" s="20">
        <v>37</v>
      </c>
      <c r="F240" s="20">
        <v>10</v>
      </c>
      <c r="G240" s="20">
        <v>3</v>
      </c>
      <c r="H240" s="20">
        <v>3</v>
      </c>
      <c r="I240" s="20">
        <v>3</v>
      </c>
      <c r="J240" s="20">
        <v>3</v>
      </c>
      <c r="K240" s="20">
        <v>8</v>
      </c>
      <c r="L240" s="20">
        <v>6</v>
      </c>
      <c r="M240" s="20">
        <v>22</v>
      </c>
      <c r="N240" s="20">
        <v>3</v>
      </c>
    </row>
    <row r="241" spans="1:14" ht="11.15" customHeight="1" x14ac:dyDescent="0.2">
      <c r="A241" s="21" t="s">
        <v>126</v>
      </c>
      <c r="B241" s="30">
        <v>100</v>
      </c>
      <c r="C241" s="30">
        <v>12.676056000000001</v>
      </c>
      <c r="D241" s="30">
        <v>18.309858999999999</v>
      </c>
      <c r="E241" s="30">
        <v>26.056338</v>
      </c>
      <c r="F241" s="30">
        <v>7.0422539999999998</v>
      </c>
      <c r="G241" s="30">
        <v>2.112676</v>
      </c>
      <c r="H241" s="30">
        <v>2.112676</v>
      </c>
      <c r="I241" s="30">
        <v>2.112676</v>
      </c>
      <c r="J241" s="30">
        <v>2.112676</v>
      </c>
      <c r="K241" s="30">
        <v>5.6338030000000003</v>
      </c>
      <c r="L241" s="30">
        <v>4.225352</v>
      </c>
      <c r="M241" s="30">
        <v>15.492958</v>
      </c>
      <c r="N241" s="30">
        <v>2.112676</v>
      </c>
    </row>
    <row r="242" spans="1:14" ht="11.15" customHeight="1" x14ac:dyDescent="0.2">
      <c r="A242" s="19" t="s">
        <v>905</v>
      </c>
      <c r="B242" s="20">
        <v>1184</v>
      </c>
      <c r="C242" s="20">
        <v>145</v>
      </c>
      <c r="D242" s="20">
        <v>187</v>
      </c>
      <c r="E242" s="20">
        <v>368</v>
      </c>
      <c r="F242" s="20">
        <v>46</v>
      </c>
      <c r="G242" s="20">
        <v>11</v>
      </c>
      <c r="H242" s="20">
        <v>11</v>
      </c>
      <c r="I242" s="20">
        <v>36</v>
      </c>
      <c r="J242" s="20">
        <v>21</v>
      </c>
      <c r="K242" s="20">
        <v>22</v>
      </c>
      <c r="L242" s="20">
        <v>56</v>
      </c>
      <c r="M242" s="20">
        <v>195</v>
      </c>
      <c r="N242" s="20">
        <v>86</v>
      </c>
    </row>
    <row r="243" spans="1:14" ht="11.15" customHeight="1" x14ac:dyDescent="0.2">
      <c r="A243" s="21" t="s">
        <v>126</v>
      </c>
      <c r="B243" s="30">
        <v>100</v>
      </c>
      <c r="C243" s="30">
        <v>12.246622</v>
      </c>
      <c r="D243" s="30">
        <v>15.793919000000001</v>
      </c>
      <c r="E243" s="30">
        <v>31.081081000000001</v>
      </c>
      <c r="F243" s="30">
        <v>3.885135</v>
      </c>
      <c r="G243" s="30">
        <v>0.92905400000000005</v>
      </c>
      <c r="H243" s="30">
        <v>0.92905400000000005</v>
      </c>
      <c r="I243" s="30">
        <v>3.0405410000000002</v>
      </c>
      <c r="J243" s="30">
        <v>1.773649</v>
      </c>
      <c r="K243" s="30">
        <v>1.8581080000000001</v>
      </c>
      <c r="L243" s="30">
        <v>4.72973</v>
      </c>
      <c r="M243" s="30">
        <v>16.469595000000002</v>
      </c>
      <c r="N243" s="30">
        <v>7.2635139999999998</v>
      </c>
    </row>
    <row r="244" spans="1:14" ht="11.15" customHeight="1" x14ac:dyDescent="0.2">
      <c r="A244" s="19" t="s">
        <v>873</v>
      </c>
      <c r="B244" s="20">
        <v>360</v>
      </c>
      <c r="C244" s="20">
        <v>33</v>
      </c>
      <c r="D244" s="20">
        <v>59</v>
      </c>
      <c r="E244" s="20">
        <v>107</v>
      </c>
      <c r="F244" s="20">
        <v>13</v>
      </c>
      <c r="G244" s="20">
        <v>1</v>
      </c>
      <c r="H244" s="20">
        <v>4</v>
      </c>
      <c r="I244" s="20">
        <v>9</v>
      </c>
      <c r="J244" s="20">
        <v>6</v>
      </c>
      <c r="K244" s="20">
        <v>16</v>
      </c>
      <c r="L244" s="20">
        <v>19</v>
      </c>
      <c r="M244" s="20">
        <v>49</v>
      </c>
      <c r="N244" s="20">
        <v>44</v>
      </c>
    </row>
    <row r="245" spans="1:14" ht="11.15" customHeight="1" x14ac:dyDescent="0.2">
      <c r="A245" s="21" t="s">
        <v>126</v>
      </c>
      <c r="B245" s="30">
        <v>100</v>
      </c>
      <c r="C245" s="30">
        <v>9.1666670000000003</v>
      </c>
      <c r="D245" s="30">
        <v>16.388888999999999</v>
      </c>
      <c r="E245" s="30">
        <v>29.722221999999999</v>
      </c>
      <c r="F245" s="30">
        <v>3.6111110000000002</v>
      </c>
      <c r="G245" s="30">
        <v>0.27777800000000002</v>
      </c>
      <c r="H245" s="30">
        <v>1.111111</v>
      </c>
      <c r="I245" s="30">
        <v>2.5</v>
      </c>
      <c r="J245" s="30">
        <v>1.6666669999999999</v>
      </c>
      <c r="K245" s="30">
        <v>4.4444439999999998</v>
      </c>
      <c r="L245" s="30">
        <v>5.2777779999999996</v>
      </c>
      <c r="M245" s="30">
        <v>13.611110999999999</v>
      </c>
      <c r="N245" s="30">
        <v>12.222222</v>
      </c>
    </row>
    <row r="246" spans="1:14" ht="11.15" customHeight="1" x14ac:dyDescent="0.2">
      <c r="A246" s="18" t="s">
        <v>143</v>
      </c>
      <c r="B246" s="18"/>
      <c r="C246" s="18"/>
      <c r="D246" s="18"/>
      <c r="E246" s="18"/>
      <c r="F246" s="18"/>
      <c r="G246" s="18"/>
      <c r="H246" s="18"/>
      <c r="I246" s="18"/>
      <c r="J246" s="18"/>
      <c r="K246" s="18"/>
      <c r="L246" s="18"/>
      <c r="M246" s="18"/>
      <c r="N246" s="18"/>
    </row>
    <row r="247" spans="1:14" ht="11.15" customHeight="1" x14ac:dyDescent="0.2">
      <c r="A247" s="21" t="s">
        <v>907</v>
      </c>
      <c r="B247" s="21"/>
      <c r="C247" s="21"/>
      <c r="D247" s="21"/>
      <c r="E247" s="21"/>
      <c r="F247" s="21"/>
      <c r="G247" s="21"/>
      <c r="H247" s="21"/>
      <c r="I247" s="21"/>
      <c r="J247" s="21"/>
      <c r="K247" s="21"/>
      <c r="L247" s="21"/>
      <c r="M247" s="21"/>
      <c r="N247" s="21"/>
    </row>
    <row r="248" spans="1:14" ht="11.15" customHeight="1" x14ac:dyDescent="0.2">
      <c r="A248" s="19" t="s">
        <v>902</v>
      </c>
      <c r="B248" s="20">
        <v>330</v>
      </c>
      <c r="C248" s="20">
        <v>44</v>
      </c>
      <c r="D248" s="20">
        <v>76</v>
      </c>
      <c r="E248" s="20">
        <v>95</v>
      </c>
      <c r="F248" s="20">
        <v>13</v>
      </c>
      <c r="G248" s="20">
        <v>6</v>
      </c>
      <c r="H248" s="20">
        <v>11</v>
      </c>
      <c r="I248" s="20">
        <v>11</v>
      </c>
      <c r="J248" s="20">
        <v>6</v>
      </c>
      <c r="K248" s="20">
        <v>11</v>
      </c>
      <c r="L248" s="20">
        <v>9</v>
      </c>
      <c r="M248" s="20">
        <v>40</v>
      </c>
      <c r="N248" s="20">
        <v>8</v>
      </c>
    </row>
    <row r="249" spans="1:14" ht="11.15" customHeight="1" x14ac:dyDescent="0.2">
      <c r="A249" s="21" t="s">
        <v>126</v>
      </c>
      <c r="B249" s="30">
        <v>100</v>
      </c>
      <c r="C249" s="30">
        <v>13.333333</v>
      </c>
      <c r="D249" s="30">
        <v>23.030303</v>
      </c>
      <c r="E249" s="30">
        <v>28.787879</v>
      </c>
      <c r="F249" s="30">
        <v>3.9393940000000001</v>
      </c>
      <c r="G249" s="30">
        <v>1.818182</v>
      </c>
      <c r="H249" s="30">
        <v>3.3333330000000001</v>
      </c>
      <c r="I249" s="30">
        <v>3.3333330000000001</v>
      </c>
      <c r="J249" s="30">
        <v>1.818182</v>
      </c>
      <c r="K249" s="30">
        <v>3.3333330000000001</v>
      </c>
      <c r="L249" s="30">
        <v>2.7272729999999998</v>
      </c>
      <c r="M249" s="30">
        <v>12.121212</v>
      </c>
      <c r="N249" s="30">
        <v>2.424242</v>
      </c>
    </row>
    <row r="250" spans="1:14" ht="11.15" customHeight="1" x14ac:dyDescent="0.2">
      <c r="A250" s="19" t="s">
        <v>903</v>
      </c>
      <c r="B250" s="20">
        <v>326</v>
      </c>
      <c r="C250" s="20">
        <v>39</v>
      </c>
      <c r="D250" s="20">
        <v>57</v>
      </c>
      <c r="E250" s="20">
        <v>99</v>
      </c>
      <c r="F250" s="20">
        <v>18</v>
      </c>
      <c r="G250" s="20">
        <v>1</v>
      </c>
      <c r="H250" s="20">
        <v>5</v>
      </c>
      <c r="I250" s="20">
        <v>15</v>
      </c>
      <c r="J250" s="20">
        <v>8</v>
      </c>
      <c r="K250" s="20">
        <v>13</v>
      </c>
      <c r="L250" s="20">
        <v>14</v>
      </c>
      <c r="M250" s="20">
        <v>46</v>
      </c>
      <c r="N250" s="20">
        <v>11</v>
      </c>
    </row>
    <row r="251" spans="1:14" ht="11.15" customHeight="1" x14ac:dyDescent="0.2">
      <c r="A251" s="21" t="s">
        <v>126</v>
      </c>
      <c r="B251" s="30">
        <v>100</v>
      </c>
      <c r="C251" s="30">
        <v>11.963190000000001</v>
      </c>
      <c r="D251" s="30">
        <v>17.484663000000001</v>
      </c>
      <c r="E251" s="30">
        <v>30.368098</v>
      </c>
      <c r="F251" s="30">
        <v>5.5214720000000002</v>
      </c>
      <c r="G251" s="30">
        <v>0.30674800000000002</v>
      </c>
      <c r="H251" s="30">
        <v>1.5337419999999999</v>
      </c>
      <c r="I251" s="30">
        <v>4.6012269999999997</v>
      </c>
      <c r="J251" s="30">
        <v>2.4539879999999998</v>
      </c>
      <c r="K251" s="30">
        <v>3.98773</v>
      </c>
      <c r="L251" s="30">
        <v>4.2944789999999999</v>
      </c>
      <c r="M251" s="30">
        <v>14.110429</v>
      </c>
      <c r="N251" s="30">
        <v>3.3742329999999998</v>
      </c>
    </row>
    <row r="252" spans="1:14" ht="11.15" customHeight="1" x14ac:dyDescent="0.2">
      <c r="A252" s="19" t="s">
        <v>904</v>
      </c>
      <c r="B252" s="20">
        <v>133</v>
      </c>
      <c r="C252" s="20">
        <v>13</v>
      </c>
      <c r="D252" s="20">
        <v>20</v>
      </c>
      <c r="E252" s="20">
        <v>43</v>
      </c>
      <c r="F252" s="20">
        <v>12</v>
      </c>
      <c r="G252" s="20">
        <v>1</v>
      </c>
      <c r="H252" s="20">
        <v>1</v>
      </c>
      <c r="I252" s="20">
        <v>6</v>
      </c>
      <c r="J252" s="20">
        <v>4</v>
      </c>
      <c r="K252" s="20">
        <v>4</v>
      </c>
      <c r="L252" s="20">
        <v>5</v>
      </c>
      <c r="M252" s="20">
        <v>20</v>
      </c>
      <c r="N252" s="20">
        <v>4</v>
      </c>
    </row>
    <row r="253" spans="1:14" ht="11.15" customHeight="1" x14ac:dyDescent="0.2">
      <c r="A253" s="21" t="s">
        <v>126</v>
      </c>
      <c r="B253" s="30">
        <v>100</v>
      </c>
      <c r="C253" s="30">
        <v>9.7744359999999997</v>
      </c>
      <c r="D253" s="30">
        <v>15.037594</v>
      </c>
      <c r="E253" s="30">
        <v>32.330826999999999</v>
      </c>
      <c r="F253" s="30">
        <v>9.0225559999999998</v>
      </c>
      <c r="G253" s="30">
        <v>0.75187999999999999</v>
      </c>
      <c r="H253" s="30">
        <v>0.75187999999999999</v>
      </c>
      <c r="I253" s="30">
        <v>4.5112779999999999</v>
      </c>
      <c r="J253" s="30">
        <v>3.0075189999999998</v>
      </c>
      <c r="K253" s="30">
        <v>3.0075189999999998</v>
      </c>
      <c r="L253" s="30">
        <v>3.759398</v>
      </c>
      <c r="M253" s="30">
        <v>15.037594</v>
      </c>
      <c r="N253" s="30">
        <v>3.0075189999999998</v>
      </c>
    </row>
    <row r="254" spans="1:14" ht="11.15" customHeight="1" x14ac:dyDescent="0.2">
      <c r="A254" s="19" t="s">
        <v>905</v>
      </c>
      <c r="B254" s="20">
        <v>1070</v>
      </c>
      <c r="C254" s="20">
        <v>133</v>
      </c>
      <c r="D254" s="20">
        <v>167</v>
      </c>
      <c r="E254" s="20">
        <v>326</v>
      </c>
      <c r="F254" s="20">
        <v>38</v>
      </c>
      <c r="G254" s="20">
        <v>10</v>
      </c>
      <c r="H254" s="20">
        <v>9</v>
      </c>
      <c r="I254" s="20">
        <v>33</v>
      </c>
      <c r="J254" s="20">
        <v>17</v>
      </c>
      <c r="K254" s="20">
        <v>25</v>
      </c>
      <c r="L254" s="20">
        <v>53</v>
      </c>
      <c r="M254" s="20">
        <v>173</v>
      </c>
      <c r="N254" s="20">
        <v>86</v>
      </c>
    </row>
    <row r="255" spans="1:14" ht="11.15" customHeight="1" x14ac:dyDescent="0.2">
      <c r="A255" s="21" t="s">
        <v>126</v>
      </c>
      <c r="B255" s="30">
        <v>100</v>
      </c>
      <c r="C255" s="30">
        <v>12.429907</v>
      </c>
      <c r="D255" s="30">
        <v>15.607476999999999</v>
      </c>
      <c r="E255" s="30">
        <v>30.467289999999998</v>
      </c>
      <c r="F255" s="30">
        <v>3.5514019999999999</v>
      </c>
      <c r="G255" s="30">
        <v>0.93457900000000005</v>
      </c>
      <c r="H255" s="30">
        <v>0.84112100000000001</v>
      </c>
      <c r="I255" s="30">
        <v>3.0841120000000002</v>
      </c>
      <c r="J255" s="30">
        <v>1.5887849999999999</v>
      </c>
      <c r="K255" s="30">
        <v>2.336449</v>
      </c>
      <c r="L255" s="30">
        <v>4.953271</v>
      </c>
      <c r="M255" s="30">
        <v>16.168223999999999</v>
      </c>
      <c r="N255" s="30">
        <v>8.0373830000000002</v>
      </c>
    </row>
    <row r="256" spans="1:14" ht="11.15" customHeight="1" x14ac:dyDescent="0.2">
      <c r="A256" s="19" t="s">
        <v>873</v>
      </c>
      <c r="B256" s="20">
        <v>329</v>
      </c>
      <c r="C256" s="20">
        <v>36</v>
      </c>
      <c r="D256" s="20">
        <v>54</v>
      </c>
      <c r="E256" s="20">
        <v>99</v>
      </c>
      <c r="F256" s="20">
        <v>13</v>
      </c>
      <c r="G256" s="20">
        <v>1</v>
      </c>
      <c r="H256" s="20">
        <v>0</v>
      </c>
      <c r="I256" s="20">
        <v>6</v>
      </c>
      <c r="J256" s="20">
        <v>4</v>
      </c>
      <c r="K256" s="20">
        <v>13</v>
      </c>
      <c r="L256" s="20">
        <v>18</v>
      </c>
      <c r="M256" s="20">
        <v>45</v>
      </c>
      <c r="N256" s="20">
        <v>40</v>
      </c>
    </row>
    <row r="257" spans="1:14" ht="11.15" customHeight="1" x14ac:dyDescent="0.2">
      <c r="A257" s="21" t="s">
        <v>126</v>
      </c>
      <c r="B257" s="30">
        <v>100</v>
      </c>
      <c r="C257" s="30">
        <v>10.942249</v>
      </c>
      <c r="D257" s="30">
        <v>16.413374000000001</v>
      </c>
      <c r="E257" s="30">
        <v>30.091184999999999</v>
      </c>
      <c r="F257" s="30">
        <v>3.951368</v>
      </c>
      <c r="G257" s="30">
        <v>0.30395100000000003</v>
      </c>
      <c r="H257" s="30">
        <v>0</v>
      </c>
      <c r="I257" s="30">
        <v>1.8237080000000001</v>
      </c>
      <c r="J257" s="30">
        <v>1.215805</v>
      </c>
      <c r="K257" s="30">
        <v>3.951368</v>
      </c>
      <c r="L257" s="30">
        <v>5.4711249999999998</v>
      </c>
      <c r="M257" s="30">
        <v>13.677811999999999</v>
      </c>
      <c r="N257" s="30">
        <v>12.158054999999999</v>
      </c>
    </row>
    <row r="258" spans="1:14" ht="11.15" customHeight="1" x14ac:dyDescent="0.2">
      <c r="A258" s="18" t="s">
        <v>143</v>
      </c>
      <c r="B258" s="18"/>
      <c r="C258" s="18"/>
      <c r="D258" s="18"/>
      <c r="E258" s="18"/>
      <c r="F258" s="18"/>
      <c r="G258" s="18"/>
      <c r="H258" s="18"/>
      <c r="I258" s="18"/>
      <c r="J258" s="18"/>
      <c r="K258" s="18"/>
      <c r="L258" s="18"/>
      <c r="M258" s="18"/>
      <c r="N258" s="18"/>
    </row>
    <row r="259" spans="1:14" ht="11.15" customHeight="1" x14ac:dyDescent="0.2">
      <c r="A259" s="21" t="s">
        <v>908</v>
      </c>
      <c r="B259" s="21"/>
      <c r="C259" s="21"/>
      <c r="D259" s="21"/>
      <c r="E259" s="21"/>
      <c r="F259" s="21"/>
      <c r="G259" s="21"/>
      <c r="H259" s="21"/>
      <c r="I259" s="21"/>
      <c r="J259" s="21"/>
      <c r="K259" s="21"/>
      <c r="L259" s="21"/>
      <c r="M259" s="21"/>
      <c r="N259" s="21"/>
    </row>
    <row r="260" spans="1:14" ht="11.15" customHeight="1" x14ac:dyDescent="0.2">
      <c r="A260" s="19" t="s">
        <v>902</v>
      </c>
      <c r="B260" s="20">
        <v>39</v>
      </c>
      <c r="C260" s="20">
        <v>6</v>
      </c>
      <c r="D260" s="20">
        <v>8</v>
      </c>
      <c r="E260" s="20">
        <v>9</v>
      </c>
      <c r="F260" s="20">
        <v>1</v>
      </c>
      <c r="G260" s="20">
        <v>0</v>
      </c>
      <c r="H260" s="20">
        <v>1</v>
      </c>
      <c r="I260" s="20">
        <v>0</v>
      </c>
      <c r="J260" s="20">
        <v>0</v>
      </c>
      <c r="K260" s="20">
        <v>1</v>
      </c>
      <c r="L260" s="20">
        <v>4</v>
      </c>
      <c r="M260" s="20">
        <v>8</v>
      </c>
      <c r="N260" s="20">
        <v>1</v>
      </c>
    </row>
    <row r="261" spans="1:14" ht="11.15" customHeight="1" x14ac:dyDescent="0.2">
      <c r="A261" s="21" t="s">
        <v>126</v>
      </c>
      <c r="B261" s="30">
        <v>100</v>
      </c>
      <c r="C261" s="30">
        <v>15.384615</v>
      </c>
      <c r="D261" s="30">
        <v>20.512820999999999</v>
      </c>
      <c r="E261" s="30">
        <v>23.076923000000001</v>
      </c>
      <c r="F261" s="30">
        <v>2.5641029999999998</v>
      </c>
      <c r="G261" s="30">
        <v>0</v>
      </c>
      <c r="H261" s="30">
        <v>2.5641029999999998</v>
      </c>
      <c r="I261" s="30">
        <v>0</v>
      </c>
      <c r="J261" s="30">
        <v>0</v>
      </c>
      <c r="K261" s="30">
        <v>2.5641029999999998</v>
      </c>
      <c r="L261" s="30">
        <v>10.256410000000001</v>
      </c>
      <c r="M261" s="30">
        <v>20.512820999999999</v>
      </c>
      <c r="N261" s="30">
        <v>2.5641029999999998</v>
      </c>
    </row>
    <row r="262" spans="1:14" ht="11.15" customHeight="1" x14ac:dyDescent="0.2">
      <c r="A262" s="19" t="s">
        <v>903</v>
      </c>
      <c r="B262" s="20">
        <v>75</v>
      </c>
      <c r="C262" s="20">
        <v>3</v>
      </c>
      <c r="D262" s="20">
        <v>18</v>
      </c>
      <c r="E262" s="20">
        <v>19</v>
      </c>
      <c r="F262" s="20">
        <v>6</v>
      </c>
      <c r="G262" s="20">
        <v>1</v>
      </c>
      <c r="H262" s="20">
        <v>3</v>
      </c>
      <c r="I262" s="20">
        <v>5</v>
      </c>
      <c r="J262" s="20">
        <v>1</v>
      </c>
      <c r="K262" s="20">
        <v>4</v>
      </c>
      <c r="L262" s="20">
        <v>2</v>
      </c>
      <c r="M262" s="20">
        <v>10</v>
      </c>
      <c r="N262" s="20">
        <v>3</v>
      </c>
    </row>
    <row r="263" spans="1:14" ht="11.15" customHeight="1" x14ac:dyDescent="0.2">
      <c r="A263" s="21" t="s">
        <v>126</v>
      </c>
      <c r="B263" s="30">
        <v>100</v>
      </c>
      <c r="C263" s="30">
        <v>4</v>
      </c>
      <c r="D263" s="30">
        <v>24</v>
      </c>
      <c r="E263" s="30">
        <v>25.333333</v>
      </c>
      <c r="F263" s="30">
        <v>8</v>
      </c>
      <c r="G263" s="30">
        <v>1.3333330000000001</v>
      </c>
      <c r="H263" s="30">
        <v>4</v>
      </c>
      <c r="I263" s="30">
        <v>6.6666670000000003</v>
      </c>
      <c r="J263" s="30">
        <v>1.3333330000000001</v>
      </c>
      <c r="K263" s="30">
        <v>5.3333329999999997</v>
      </c>
      <c r="L263" s="30">
        <v>2.6666669999999999</v>
      </c>
      <c r="M263" s="30">
        <v>13.333333</v>
      </c>
      <c r="N263" s="30">
        <v>4</v>
      </c>
    </row>
    <row r="264" spans="1:14" ht="11.15" customHeight="1" x14ac:dyDescent="0.2">
      <c r="A264" s="19" t="s">
        <v>904</v>
      </c>
      <c r="B264" s="20">
        <v>117</v>
      </c>
      <c r="C264" s="20">
        <v>9</v>
      </c>
      <c r="D264" s="20">
        <v>28</v>
      </c>
      <c r="E264" s="20">
        <v>32</v>
      </c>
      <c r="F264" s="20">
        <v>11</v>
      </c>
      <c r="G264" s="20">
        <v>2</v>
      </c>
      <c r="H264" s="20">
        <v>1</v>
      </c>
      <c r="I264" s="20">
        <v>7</v>
      </c>
      <c r="J264" s="20">
        <v>2</v>
      </c>
      <c r="K264" s="20">
        <v>4</v>
      </c>
      <c r="L264" s="20">
        <v>7</v>
      </c>
      <c r="M264" s="20">
        <v>12</v>
      </c>
      <c r="N264" s="20">
        <v>2</v>
      </c>
    </row>
    <row r="265" spans="1:14" ht="11.15" customHeight="1" x14ac:dyDescent="0.2">
      <c r="A265" s="21" t="s">
        <v>126</v>
      </c>
      <c r="B265" s="30">
        <v>100</v>
      </c>
      <c r="C265" s="30">
        <v>7.6923079999999997</v>
      </c>
      <c r="D265" s="30">
        <v>23.931623999999999</v>
      </c>
      <c r="E265" s="30">
        <v>27.350427</v>
      </c>
      <c r="F265" s="30">
        <v>9.4017090000000003</v>
      </c>
      <c r="G265" s="30">
        <v>1.7094020000000001</v>
      </c>
      <c r="H265" s="30">
        <v>0.85470100000000004</v>
      </c>
      <c r="I265" s="30">
        <v>5.9829059999999998</v>
      </c>
      <c r="J265" s="30">
        <v>1.7094020000000001</v>
      </c>
      <c r="K265" s="30">
        <v>3.418803</v>
      </c>
      <c r="L265" s="30">
        <v>5.9829059999999998</v>
      </c>
      <c r="M265" s="30">
        <v>10.256410000000001</v>
      </c>
      <c r="N265" s="30">
        <v>1.7094020000000001</v>
      </c>
    </row>
    <row r="266" spans="1:14" ht="11.15" customHeight="1" x14ac:dyDescent="0.2">
      <c r="A266" s="19" t="s">
        <v>905</v>
      </c>
      <c r="B266" s="20">
        <v>1288</v>
      </c>
      <c r="C266" s="20">
        <v>166</v>
      </c>
      <c r="D266" s="20">
        <v>210</v>
      </c>
      <c r="E266" s="20">
        <v>397</v>
      </c>
      <c r="F266" s="20">
        <v>51</v>
      </c>
      <c r="G266" s="20">
        <v>11</v>
      </c>
      <c r="H266" s="20">
        <v>13</v>
      </c>
      <c r="I266" s="20">
        <v>40</v>
      </c>
      <c r="J266" s="20">
        <v>26</v>
      </c>
      <c r="K266" s="20">
        <v>33</v>
      </c>
      <c r="L266" s="20">
        <v>60</v>
      </c>
      <c r="M266" s="20">
        <v>200</v>
      </c>
      <c r="N266" s="20">
        <v>81</v>
      </c>
    </row>
    <row r="267" spans="1:14" ht="11.15" customHeight="1" x14ac:dyDescent="0.2">
      <c r="A267" s="21" t="s">
        <v>126</v>
      </c>
      <c r="B267" s="30">
        <v>100</v>
      </c>
      <c r="C267" s="30">
        <v>12.888199</v>
      </c>
      <c r="D267" s="30">
        <v>16.304348000000001</v>
      </c>
      <c r="E267" s="30">
        <v>30.822980999999999</v>
      </c>
      <c r="F267" s="30">
        <v>3.9596269999999998</v>
      </c>
      <c r="G267" s="30">
        <v>0.85403700000000005</v>
      </c>
      <c r="H267" s="30">
        <v>1.009317</v>
      </c>
      <c r="I267" s="30">
        <v>3.1055899999999999</v>
      </c>
      <c r="J267" s="30">
        <v>2.018634</v>
      </c>
      <c r="K267" s="30">
        <v>2.5621119999999999</v>
      </c>
      <c r="L267" s="30">
        <v>4.658385</v>
      </c>
      <c r="M267" s="30">
        <v>15.527950000000001</v>
      </c>
      <c r="N267" s="30">
        <v>6.2888200000000003</v>
      </c>
    </row>
    <row r="268" spans="1:14" ht="11.15" customHeight="1" x14ac:dyDescent="0.2">
      <c r="A268" s="19" t="s">
        <v>873</v>
      </c>
      <c r="B268" s="20">
        <v>669</v>
      </c>
      <c r="C268" s="20">
        <v>81</v>
      </c>
      <c r="D268" s="20">
        <v>110</v>
      </c>
      <c r="E268" s="20">
        <v>205</v>
      </c>
      <c r="F268" s="20">
        <v>25</v>
      </c>
      <c r="G268" s="20">
        <v>5</v>
      </c>
      <c r="H268" s="20">
        <v>8</v>
      </c>
      <c r="I268" s="20">
        <v>19</v>
      </c>
      <c r="J268" s="20">
        <v>10</v>
      </c>
      <c r="K268" s="20">
        <v>24</v>
      </c>
      <c r="L268" s="20">
        <v>26</v>
      </c>
      <c r="M268" s="20">
        <v>94</v>
      </c>
      <c r="N268" s="20">
        <v>62</v>
      </c>
    </row>
    <row r="269" spans="1:14" ht="11.15" customHeight="1" x14ac:dyDescent="0.2">
      <c r="A269" s="21" t="s">
        <v>126</v>
      </c>
      <c r="B269" s="30">
        <v>100</v>
      </c>
      <c r="C269" s="30">
        <v>12.107623</v>
      </c>
      <c r="D269" s="30">
        <v>16.442450999999998</v>
      </c>
      <c r="E269" s="30">
        <v>30.642749999999999</v>
      </c>
      <c r="F269" s="30">
        <v>3.7369210000000002</v>
      </c>
      <c r="G269" s="30">
        <v>0.74738400000000005</v>
      </c>
      <c r="H269" s="30">
        <v>1.1958150000000001</v>
      </c>
      <c r="I269" s="30">
        <v>2.8400599999999998</v>
      </c>
      <c r="J269" s="30">
        <v>1.4947680000000001</v>
      </c>
      <c r="K269" s="30">
        <v>3.5874440000000001</v>
      </c>
      <c r="L269" s="30">
        <v>3.8863979999999998</v>
      </c>
      <c r="M269" s="30">
        <v>14.050822</v>
      </c>
      <c r="N269" s="30">
        <v>9.2675640000000001</v>
      </c>
    </row>
    <row r="270" spans="1:14" ht="11.15" customHeight="1" x14ac:dyDescent="0.2">
      <c r="A270" s="18" t="s">
        <v>909</v>
      </c>
      <c r="B270" s="18"/>
      <c r="C270" s="18"/>
      <c r="D270" s="18"/>
      <c r="E270" s="18"/>
      <c r="F270" s="18"/>
      <c r="G270" s="18"/>
      <c r="H270" s="18"/>
      <c r="I270" s="18"/>
      <c r="J270" s="18"/>
      <c r="K270" s="18"/>
      <c r="L270" s="18"/>
      <c r="M270" s="18"/>
      <c r="N270" s="18"/>
    </row>
    <row r="271" spans="1:14" ht="11.15" customHeight="1" x14ac:dyDescent="0.2">
      <c r="A271" s="19" t="s">
        <v>910</v>
      </c>
      <c r="B271" s="20">
        <v>541</v>
      </c>
      <c r="C271" s="20">
        <v>70</v>
      </c>
      <c r="D271" s="20">
        <v>110</v>
      </c>
      <c r="E271" s="20">
        <v>142</v>
      </c>
      <c r="F271" s="20">
        <v>26</v>
      </c>
      <c r="G271" s="20">
        <v>9</v>
      </c>
      <c r="H271" s="20">
        <v>11</v>
      </c>
      <c r="I271" s="20">
        <v>20</v>
      </c>
      <c r="J271" s="20">
        <v>7</v>
      </c>
      <c r="K271" s="20">
        <v>24</v>
      </c>
      <c r="L271" s="20">
        <v>24</v>
      </c>
      <c r="M271" s="20">
        <v>67</v>
      </c>
      <c r="N271" s="20">
        <v>31</v>
      </c>
    </row>
    <row r="272" spans="1:14" ht="11.15" customHeight="1" x14ac:dyDescent="0.2">
      <c r="A272" s="21" t="s">
        <v>126</v>
      </c>
      <c r="B272" s="30">
        <v>100</v>
      </c>
      <c r="C272" s="30">
        <v>12.939002</v>
      </c>
      <c r="D272" s="30">
        <v>20.332716999999999</v>
      </c>
      <c r="E272" s="30">
        <v>26.247689000000001</v>
      </c>
      <c r="F272" s="30">
        <v>4.8059149999999997</v>
      </c>
      <c r="G272" s="30">
        <v>1.663586</v>
      </c>
      <c r="H272" s="30">
        <v>2.0332720000000002</v>
      </c>
      <c r="I272" s="30">
        <v>3.6968580000000002</v>
      </c>
      <c r="J272" s="30">
        <v>1.2939000000000001</v>
      </c>
      <c r="K272" s="30">
        <v>4.436229</v>
      </c>
      <c r="L272" s="30">
        <v>4.436229</v>
      </c>
      <c r="M272" s="30">
        <v>12.384473</v>
      </c>
      <c r="N272" s="30">
        <v>5.7301289999999998</v>
      </c>
    </row>
    <row r="273" spans="1:14" ht="11.15" customHeight="1" x14ac:dyDescent="0.2">
      <c r="A273" s="19" t="s">
        <v>911</v>
      </c>
      <c r="B273" s="20">
        <v>877</v>
      </c>
      <c r="C273" s="20">
        <v>102</v>
      </c>
      <c r="D273" s="20">
        <v>149</v>
      </c>
      <c r="E273" s="20">
        <v>257</v>
      </c>
      <c r="F273" s="20">
        <v>33</v>
      </c>
      <c r="G273" s="20">
        <v>6</v>
      </c>
      <c r="H273" s="20">
        <v>9</v>
      </c>
      <c r="I273" s="20">
        <v>32</v>
      </c>
      <c r="J273" s="20">
        <v>24</v>
      </c>
      <c r="K273" s="20">
        <v>20</v>
      </c>
      <c r="L273" s="20">
        <v>40</v>
      </c>
      <c r="M273" s="20">
        <v>139</v>
      </c>
      <c r="N273" s="20">
        <v>66</v>
      </c>
    </row>
    <row r="274" spans="1:14" ht="11.15" customHeight="1" x14ac:dyDescent="0.2">
      <c r="A274" s="21" t="s">
        <v>126</v>
      </c>
      <c r="B274" s="30">
        <v>100</v>
      </c>
      <c r="C274" s="30">
        <v>11.630559</v>
      </c>
      <c r="D274" s="30">
        <v>16.989737999999999</v>
      </c>
      <c r="E274" s="30">
        <v>29.304447</v>
      </c>
      <c r="F274" s="30">
        <v>3.7628279999999998</v>
      </c>
      <c r="G274" s="30">
        <v>0.68415099999999995</v>
      </c>
      <c r="H274" s="30">
        <v>1.0262260000000001</v>
      </c>
      <c r="I274" s="30">
        <v>3.648803</v>
      </c>
      <c r="J274" s="30">
        <v>2.736602</v>
      </c>
      <c r="K274" s="30">
        <v>2.2805019999999998</v>
      </c>
      <c r="L274" s="30">
        <v>4.5610030000000004</v>
      </c>
      <c r="M274" s="30">
        <v>15.849487</v>
      </c>
      <c r="N274" s="30">
        <v>7.5256559999999997</v>
      </c>
    </row>
    <row r="275" spans="1:14" ht="11.15" customHeight="1" x14ac:dyDescent="0.2">
      <c r="A275" s="19" t="s">
        <v>912</v>
      </c>
      <c r="B275" s="20">
        <v>543</v>
      </c>
      <c r="C275" s="20">
        <v>58</v>
      </c>
      <c r="D275" s="20">
        <v>79</v>
      </c>
      <c r="E275" s="20">
        <v>191</v>
      </c>
      <c r="F275" s="20">
        <v>28</v>
      </c>
      <c r="G275" s="20">
        <v>2</v>
      </c>
      <c r="H275" s="20">
        <v>5</v>
      </c>
      <c r="I275" s="20">
        <v>13</v>
      </c>
      <c r="J275" s="20">
        <v>5</v>
      </c>
      <c r="K275" s="20">
        <v>18</v>
      </c>
      <c r="L275" s="20">
        <v>25</v>
      </c>
      <c r="M275" s="20">
        <v>84</v>
      </c>
      <c r="N275" s="20">
        <v>35</v>
      </c>
    </row>
    <row r="276" spans="1:14" ht="11.15" customHeight="1" x14ac:dyDescent="0.2">
      <c r="A276" s="21" t="s">
        <v>126</v>
      </c>
      <c r="B276" s="30">
        <v>100</v>
      </c>
      <c r="C276" s="30">
        <v>10.6814</v>
      </c>
      <c r="D276" s="30">
        <v>14.548802999999999</v>
      </c>
      <c r="E276" s="30">
        <v>35.174954</v>
      </c>
      <c r="F276" s="30">
        <v>5.1565380000000003</v>
      </c>
      <c r="G276" s="30">
        <v>0.36832399999999998</v>
      </c>
      <c r="H276" s="30">
        <v>0.92081000000000002</v>
      </c>
      <c r="I276" s="30">
        <v>2.394107</v>
      </c>
      <c r="J276" s="30">
        <v>0.92081000000000002</v>
      </c>
      <c r="K276" s="30">
        <v>3.3149169999999999</v>
      </c>
      <c r="L276" s="30">
        <v>4.6040520000000003</v>
      </c>
      <c r="M276" s="30">
        <v>15.469613000000001</v>
      </c>
      <c r="N276" s="30">
        <v>6.4456720000000001</v>
      </c>
    </row>
    <row r="277" spans="1:14" ht="11.15" customHeight="1" x14ac:dyDescent="0.2">
      <c r="A277" s="19" t="s">
        <v>913</v>
      </c>
      <c r="B277" s="20">
        <v>227</v>
      </c>
      <c r="C277" s="20">
        <v>35</v>
      </c>
      <c r="D277" s="20">
        <v>36</v>
      </c>
      <c r="E277" s="20">
        <v>72</v>
      </c>
      <c r="F277" s="20">
        <v>7</v>
      </c>
      <c r="G277" s="20">
        <v>2</v>
      </c>
      <c r="H277" s="20">
        <v>1</v>
      </c>
      <c r="I277" s="20">
        <v>6</v>
      </c>
      <c r="J277" s="20">
        <v>3</v>
      </c>
      <c r="K277" s="20">
        <v>4</v>
      </c>
      <c r="L277" s="20">
        <v>10</v>
      </c>
      <c r="M277" s="20">
        <v>34</v>
      </c>
      <c r="N277" s="20">
        <v>17</v>
      </c>
    </row>
    <row r="278" spans="1:14" ht="11.15" customHeight="1" x14ac:dyDescent="0.2">
      <c r="A278" s="21" t="s">
        <v>126</v>
      </c>
      <c r="B278" s="30">
        <v>100</v>
      </c>
      <c r="C278" s="30">
        <v>15.418502</v>
      </c>
      <c r="D278" s="30">
        <v>15.859031</v>
      </c>
      <c r="E278" s="30">
        <v>31.718062</v>
      </c>
      <c r="F278" s="30">
        <v>3.0836999999999999</v>
      </c>
      <c r="G278" s="30">
        <v>0.88105699999999998</v>
      </c>
      <c r="H278" s="30">
        <v>0.440529</v>
      </c>
      <c r="I278" s="30">
        <v>2.6431719999999999</v>
      </c>
      <c r="J278" s="30">
        <v>1.3215859999999999</v>
      </c>
      <c r="K278" s="30">
        <v>1.7621150000000001</v>
      </c>
      <c r="L278" s="30">
        <v>4.4052860000000003</v>
      </c>
      <c r="M278" s="30">
        <v>14.977974</v>
      </c>
      <c r="N278" s="30">
        <v>7.4889869999999998</v>
      </c>
    </row>
    <row r="279" spans="1:14" ht="11.15" customHeight="1" x14ac:dyDescent="0.2">
      <c r="A279" s="18" t="s">
        <v>914</v>
      </c>
      <c r="B279" s="18"/>
      <c r="C279" s="18"/>
      <c r="D279" s="18"/>
      <c r="E279" s="18"/>
      <c r="F279" s="18"/>
      <c r="G279" s="18"/>
      <c r="H279" s="18"/>
      <c r="I279" s="18"/>
      <c r="J279" s="18"/>
      <c r="K279" s="18"/>
      <c r="L279" s="18"/>
      <c r="M279" s="18"/>
      <c r="N279" s="18"/>
    </row>
    <row r="280" spans="1:14" ht="11.15" customHeight="1" x14ac:dyDescent="0.2">
      <c r="A280" s="19" t="s">
        <v>915</v>
      </c>
      <c r="B280" s="20">
        <v>294</v>
      </c>
      <c r="C280" s="20">
        <v>40</v>
      </c>
      <c r="D280" s="20">
        <v>51</v>
      </c>
      <c r="E280" s="20">
        <v>85</v>
      </c>
      <c r="F280" s="20">
        <v>17</v>
      </c>
      <c r="G280" s="20">
        <v>5</v>
      </c>
      <c r="H280" s="20">
        <v>5</v>
      </c>
      <c r="I280" s="20">
        <v>3</v>
      </c>
      <c r="J280" s="20">
        <v>8</v>
      </c>
      <c r="K280" s="20">
        <v>4</v>
      </c>
      <c r="L280" s="20">
        <v>15</v>
      </c>
      <c r="M280" s="20">
        <v>41</v>
      </c>
      <c r="N280" s="20">
        <v>20</v>
      </c>
    </row>
    <row r="281" spans="1:14" ht="11.15" customHeight="1" x14ac:dyDescent="0.2">
      <c r="A281" s="21" t="s">
        <v>126</v>
      </c>
      <c r="B281" s="30">
        <v>100</v>
      </c>
      <c r="C281" s="30">
        <v>13.605442</v>
      </c>
      <c r="D281" s="30">
        <v>17.346938999999999</v>
      </c>
      <c r="E281" s="30">
        <v>28.911565</v>
      </c>
      <c r="F281" s="30">
        <v>5.7823130000000003</v>
      </c>
      <c r="G281" s="30">
        <v>1.70068</v>
      </c>
      <c r="H281" s="30">
        <v>1.70068</v>
      </c>
      <c r="I281" s="30">
        <v>1.020408</v>
      </c>
      <c r="J281" s="30">
        <v>2.721088</v>
      </c>
      <c r="K281" s="30">
        <v>1.360544</v>
      </c>
      <c r="L281" s="30">
        <v>5.1020409999999998</v>
      </c>
      <c r="M281" s="30">
        <v>13.945577999999999</v>
      </c>
      <c r="N281" s="30">
        <v>6.802721</v>
      </c>
    </row>
    <row r="282" spans="1:14" ht="11.15" customHeight="1" x14ac:dyDescent="0.2">
      <c r="A282" s="19" t="s">
        <v>916</v>
      </c>
      <c r="B282" s="20">
        <v>664</v>
      </c>
      <c r="C282" s="20">
        <v>69</v>
      </c>
      <c r="D282" s="20">
        <v>108</v>
      </c>
      <c r="E282" s="20">
        <v>203</v>
      </c>
      <c r="F282" s="20">
        <v>29</v>
      </c>
      <c r="G282" s="20">
        <v>6</v>
      </c>
      <c r="H282" s="20">
        <v>10</v>
      </c>
      <c r="I282" s="20">
        <v>30</v>
      </c>
      <c r="J282" s="20">
        <v>10</v>
      </c>
      <c r="K282" s="20">
        <v>23</v>
      </c>
      <c r="L282" s="20">
        <v>29</v>
      </c>
      <c r="M282" s="20">
        <v>101</v>
      </c>
      <c r="N282" s="20">
        <v>46</v>
      </c>
    </row>
    <row r="283" spans="1:14" ht="11.15" customHeight="1" x14ac:dyDescent="0.2">
      <c r="A283" s="21" t="s">
        <v>126</v>
      </c>
      <c r="B283" s="30">
        <v>100</v>
      </c>
      <c r="C283" s="30">
        <v>10.391565999999999</v>
      </c>
      <c r="D283" s="30">
        <v>16.265059999999998</v>
      </c>
      <c r="E283" s="30">
        <v>30.572289000000001</v>
      </c>
      <c r="F283" s="30">
        <v>4.36747</v>
      </c>
      <c r="G283" s="30">
        <v>0.90361400000000003</v>
      </c>
      <c r="H283" s="30">
        <v>1.506024</v>
      </c>
      <c r="I283" s="30">
        <v>4.5180720000000001</v>
      </c>
      <c r="J283" s="30">
        <v>1.506024</v>
      </c>
      <c r="K283" s="30">
        <v>3.4638550000000001</v>
      </c>
      <c r="L283" s="30">
        <v>4.36747</v>
      </c>
      <c r="M283" s="30">
        <v>15.210843000000001</v>
      </c>
      <c r="N283" s="30">
        <v>6.9277110000000004</v>
      </c>
    </row>
    <row r="284" spans="1:14" ht="11.15" customHeight="1" x14ac:dyDescent="0.2">
      <c r="A284" s="19" t="s">
        <v>917</v>
      </c>
      <c r="B284" s="20">
        <v>421</v>
      </c>
      <c r="C284" s="20">
        <v>50</v>
      </c>
      <c r="D284" s="20">
        <v>76</v>
      </c>
      <c r="E284" s="20">
        <v>122</v>
      </c>
      <c r="F284" s="20">
        <v>22</v>
      </c>
      <c r="G284" s="20">
        <v>4</v>
      </c>
      <c r="H284" s="20">
        <v>4</v>
      </c>
      <c r="I284" s="20">
        <v>16</v>
      </c>
      <c r="J284" s="20">
        <v>8</v>
      </c>
      <c r="K284" s="20">
        <v>9</v>
      </c>
      <c r="L284" s="20">
        <v>17</v>
      </c>
      <c r="M284" s="20">
        <v>66</v>
      </c>
      <c r="N284" s="20">
        <v>27</v>
      </c>
    </row>
    <row r="285" spans="1:14" ht="11.15" customHeight="1" x14ac:dyDescent="0.2">
      <c r="A285" s="21" t="s">
        <v>126</v>
      </c>
      <c r="B285" s="30">
        <v>100</v>
      </c>
      <c r="C285" s="30">
        <v>11.876485000000001</v>
      </c>
      <c r="D285" s="30">
        <v>18.052257000000001</v>
      </c>
      <c r="E285" s="30">
        <v>28.978622000000001</v>
      </c>
      <c r="F285" s="30">
        <v>5.2256530000000003</v>
      </c>
      <c r="G285" s="30">
        <v>0.95011900000000005</v>
      </c>
      <c r="H285" s="30">
        <v>0.95011900000000005</v>
      </c>
      <c r="I285" s="30">
        <v>3.800475</v>
      </c>
      <c r="J285" s="30">
        <v>1.9002380000000001</v>
      </c>
      <c r="K285" s="30">
        <v>2.1377670000000002</v>
      </c>
      <c r="L285" s="30">
        <v>4.0380050000000001</v>
      </c>
      <c r="M285" s="30">
        <v>15.676959999999999</v>
      </c>
      <c r="N285" s="30">
        <v>6.4133019999999998</v>
      </c>
    </row>
    <row r="286" spans="1:14" ht="11.15" customHeight="1" x14ac:dyDescent="0.2">
      <c r="A286" s="19" t="s">
        <v>918</v>
      </c>
      <c r="B286" s="20">
        <v>358</v>
      </c>
      <c r="C286" s="20">
        <v>46</v>
      </c>
      <c r="D286" s="20">
        <v>65</v>
      </c>
      <c r="E286" s="20">
        <v>108</v>
      </c>
      <c r="F286" s="20">
        <v>14</v>
      </c>
      <c r="G286" s="20">
        <v>0</v>
      </c>
      <c r="H286" s="20">
        <v>2</v>
      </c>
      <c r="I286" s="20">
        <v>10</v>
      </c>
      <c r="J286" s="20">
        <v>8</v>
      </c>
      <c r="K286" s="20">
        <v>12</v>
      </c>
      <c r="L286" s="20">
        <v>14</v>
      </c>
      <c r="M286" s="20">
        <v>61</v>
      </c>
      <c r="N286" s="20">
        <v>18</v>
      </c>
    </row>
    <row r="287" spans="1:14" ht="11.15" customHeight="1" x14ac:dyDescent="0.2">
      <c r="A287" s="21" t="s">
        <v>126</v>
      </c>
      <c r="B287" s="30">
        <v>100</v>
      </c>
      <c r="C287" s="30">
        <v>12.849162</v>
      </c>
      <c r="D287" s="30">
        <v>18.156424999999999</v>
      </c>
      <c r="E287" s="30">
        <v>30.167598000000002</v>
      </c>
      <c r="F287" s="30">
        <v>3.910615</v>
      </c>
      <c r="G287" s="30">
        <v>0</v>
      </c>
      <c r="H287" s="30">
        <v>0.55865900000000002</v>
      </c>
      <c r="I287" s="30">
        <v>2.7932959999999998</v>
      </c>
      <c r="J287" s="30">
        <v>2.2346370000000002</v>
      </c>
      <c r="K287" s="30">
        <v>3.3519549999999998</v>
      </c>
      <c r="L287" s="30">
        <v>3.910615</v>
      </c>
      <c r="M287" s="30">
        <v>17.039106</v>
      </c>
      <c r="N287" s="30">
        <v>5.027933</v>
      </c>
    </row>
    <row r="288" spans="1:14" ht="11.15" customHeight="1" x14ac:dyDescent="0.2">
      <c r="A288" s="19" t="s">
        <v>919</v>
      </c>
      <c r="B288" s="20">
        <v>217</v>
      </c>
      <c r="C288" s="20">
        <v>28</v>
      </c>
      <c r="D288" s="20">
        <v>38</v>
      </c>
      <c r="E288" s="20">
        <v>72</v>
      </c>
      <c r="F288" s="20">
        <v>6</v>
      </c>
      <c r="G288" s="20">
        <v>2</v>
      </c>
      <c r="H288" s="20">
        <v>2</v>
      </c>
      <c r="I288" s="20">
        <v>4</v>
      </c>
      <c r="J288" s="20">
        <v>3</v>
      </c>
      <c r="K288" s="20">
        <v>8</v>
      </c>
      <c r="L288" s="20">
        <v>14</v>
      </c>
      <c r="M288" s="20">
        <v>24</v>
      </c>
      <c r="N288" s="20">
        <v>16</v>
      </c>
    </row>
    <row r="289" spans="1:14" ht="11.15" customHeight="1" x14ac:dyDescent="0.2">
      <c r="A289" s="21" t="s">
        <v>126</v>
      </c>
      <c r="B289" s="30">
        <v>100</v>
      </c>
      <c r="C289" s="30">
        <v>12.903226</v>
      </c>
      <c r="D289" s="30">
        <v>17.511520999999998</v>
      </c>
      <c r="E289" s="30">
        <v>33.179724</v>
      </c>
      <c r="F289" s="30">
        <v>2.764977</v>
      </c>
      <c r="G289" s="30">
        <v>0.92165900000000001</v>
      </c>
      <c r="H289" s="30">
        <v>0.92165900000000001</v>
      </c>
      <c r="I289" s="30">
        <v>1.843318</v>
      </c>
      <c r="J289" s="30">
        <v>1.3824879999999999</v>
      </c>
      <c r="K289" s="30">
        <v>3.686636</v>
      </c>
      <c r="L289" s="30">
        <v>6.451613</v>
      </c>
      <c r="M289" s="30">
        <v>11.059908</v>
      </c>
      <c r="N289" s="30">
        <v>7.373272</v>
      </c>
    </row>
    <row r="290" spans="1:14" ht="11.15" customHeight="1" x14ac:dyDescent="0.2">
      <c r="A290" s="19" t="s">
        <v>920</v>
      </c>
      <c r="B290" s="20">
        <v>234</v>
      </c>
      <c r="C290" s="20">
        <v>32</v>
      </c>
      <c r="D290" s="20">
        <v>36</v>
      </c>
      <c r="E290" s="20">
        <v>72</v>
      </c>
      <c r="F290" s="20">
        <v>6</v>
      </c>
      <c r="G290" s="20">
        <v>2</v>
      </c>
      <c r="H290" s="20">
        <v>3</v>
      </c>
      <c r="I290" s="20">
        <v>8</v>
      </c>
      <c r="J290" s="20">
        <v>2</v>
      </c>
      <c r="K290" s="20">
        <v>10</v>
      </c>
      <c r="L290" s="20">
        <v>10</v>
      </c>
      <c r="M290" s="20">
        <v>31</v>
      </c>
      <c r="N290" s="20">
        <v>22</v>
      </c>
    </row>
    <row r="291" spans="1:14" ht="11.15" customHeight="1" x14ac:dyDescent="0.2">
      <c r="A291" s="31"/>
      <c r="B291" s="32">
        <v>100</v>
      </c>
      <c r="C291" s="32">
        <v>13.675214</v>
      </c>
      <c r="D291" s="32">
        <v>15.384615</v>
      </c>
      <c r="E291" s="32">
        <v>30.769231000000001</v>
      </c>
      <c r="F291" s="32">
        <v>2.5641029999999998</v>
      </c>
      <c r="G291" s="32">
        <v>0.85470100000000004</v>
      </c>
      <c r="H291" s="32">
        <v>1.2820510000000001</v>
      </c>
      <c r="I291" s="32">
        <v>3.418803</v>
      </c>
      <c r="J291" s="32">
        <v>0.85470100000000004</v>
      </c>
      <c r="K291" s="32">
        <v>4.273504</v>
      </c>
      <c r="L291" s="32">
        <v>4.273504</v>
      </c>
      <c r="M291" s="32">
        <v>13.247863000000001</v>
      </c>
      <c r="N291" s="32">
        <v>9.4017090000000003</v>
      </c>
    </row>
    <row r="292" spans="1:14" ht="11.15" customHeight="1" x14ac:dyDescent="0.2"/>
  </sheetData>
  <phoneticPr fontId="1"/>
  <pageMargins left="0.75" right="0.75" top="1" bottom="1" header="0.5" footer="0.5"/>
</worksheet>
</file>

<file path=xl/worksheets/sheet1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D8638-1A7C-41CB-A28E-3F847BD1757B}">
  <dimension ref="A1:N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HYPERLINK("#'目次'!B62","[56]")</f>
        <v>[56]</v>
      </c>
    </row>
    <row r="3" spans="1:14" x14ac:dyDescent="0.2">
      <c r="A3" s="9" t="s">
        <v>126</v>
      </c>
      <c r="B3" s="12" t="s">
        <v>337</v>
      </c>
    </row>
    <row r="4" spans="1:14" x14ac:dyDescent="0.2">
      <c r="A4" s="9" t="s">
        <v>126</v>
      </c>
      <c r="B4" s="12" t="s">
        <v>338</v>
      </c>
    </row>
    <row r="5" spans="1:14" x14ac:dyDescent="0.2">
      <c r="A5" s="9" t="s">
        <v>126</v>
      </c>
      <c r="B5" s="12" t="s">
        <v>350</v>
      </c>
    </row>
    <row r="6" spans="1:14" s="15" customFormat="1" ht="137.5" x14ac:dyDescent="0.2">
      <c r="A6" s="13" t="s">
        <v>126</v>
      </c>
      <c r="B6" s="14" t="s">
        <v>831</v>
      </c>
      <c r="C6" s="14" t="s">
        <v>340</v>
      </c>
      <c r="D6" s="14" t="s">
        <v>341</v>
      </c>
      <c r="E6" s="14" t="s">
        <v>342</v>
      </c>
      <c r="F6" s="14" t="s">
        <v>343</v>
      </c>
      <c r="G6" s="14" t="s">
        <v>344</v>
      </c>
      <c r="H6" s="14" t="s">
        <v>345</v>
      </c>
      <c r="I6" s="14" t="s">
        <v>346</v>
      </c>
      <c r="J6" s="14" t="s">
        <v>1439</v>
      </c>
      <c r="K6" s="14" t="s">
        <v>347</v>
      </c>
      <c r="L6" s="14" t="s">
        <v>348</v>
      </c>
      <c r="M6" s="14" t="s">
        <v>1440</v>
      </c>
      <c r="N6" s="14" t="s">
        <v>873</v>
      </c>
    </row>
    <row r="7" spans="1:14" x14ac:dyDescent="0.2">
      <c r="A7" s="16" t="s">
        <v>845</v>
      </c>
      <c r="B7" s="17">
        <v>2188</v>
      </c>
      <c r="C7" s="17">
        <v>85</v>
      </c>
      <c r="D7" s="17">
        <v>189</v>
      </c>
      <c r="E7" s="17">
        <v>339</v>
      </c>
      <c r="F7" s="17">
        <v>79</v>
      </c>
      <c r="G7" s="17">
        <v>30</v>
      </c>
      <c r="H7" s="17">
        <v>46</v>
      </c>
      <c r="I7" s="17">
        <v>71</v>
      </c>
      <c r="J7" s="17">
        <v>48</v>
      </c>
      <c r="K7" s="17">
        <v>117</v>
      </c>
      <c r="L7" s="17">
        <v>185</v>
      </c>
      <c r="M7" s="17">
        <v>668</v>
      </c>
      <c r="N7" s="17">
        <v>331</v>
      </c>
    </row>
    <row r="8" spans="1:14" x14ac:dyDescent="0.2">
      <c r="A8" s="21" t="s">
        <v>126</v>
      </c>
      <c r="B8" s="30">
        <v>100</v>
      </c>
      <c r="C8" s="30">
        <v>3.8848259999999999</v>
      </c>
      <c r="D8" s="30">
        <v>8.638026</v>
      </c>
      <c r="E8" s="30">
        <v>15.493601</v>
      </c>
      <c r="F8" s="30">
        <v>3.6106029999999998</v>
      </c>
      <c r="G8" s="30">
        <v>1.3711150000000001</v>
      </c>
      <c r="H8" s="30">
        <v>2.1023770000000002</v>
      </c>
      <c r="I8" s="30">
        <v>3.2449729999999999</v>
      </c>
      <c r="J8" s="30">
        <v>2.193784</v>
      </c>
      <c r="K8" s="30">
        <v>5.3473490000000004</v>
      </c>
      <c r="L8" s="30">
        <v>8.4552099999999992</v>
      </c>
      <c r="M8" s="30">
        <v>30.530165</v>
      </c>
      <c r="N8" s="30">
        <v>15.127971000000001</v>
      </c>
    </row>
    <row r="9" spans="1:14" x14ac:dyDescent="0.2">
      <c r="A9" s="18" t="s">
        <v>846</v>
      </c>
      <c r="B9" s="18"/>
      <c r="C9" s="18"/>
      <c r="D9" s="18"/>
      <c r="E9" s="18"/>
      <c r="F9" s="18"/>
      <c r="G9" s="18"/>
      <c r="H9" s="18"/>
      <c r="I9" s="18"/>
      <c r="J9" s="18"/>
      <c r="K9" s="18"/>
      <c r="L9" s="18"/>
      <c r="M9" s="18"/>
      <c r="N9" s="18"/>
    </row>
    <row r="10" spans="1:14" x14ac:dyDescent="0.2">
      <c r="A10" s="19" t="s">
        <v>847</v>
      </c>
      <c r="B10" s="20">
        <v>1092</v>
      </c>
      <c r="C10" s="20">
        <v>47</v>
      </c>
      <c r="D10" s="20">
        <v>86</v>
      </c>
      <c r="E10" s="20">
        <v>164</v>
      </c>
      <c r="F10" s="20">
        <v>51</v>
      </c>
      <c r="G10" s="20">
        <v>18</v>
      </c>
      <c r="H10" s="20">
        <v>18</v>
      </c>
      <c r="I10" s="20">
        <v>52</v>
      </c>
      <c r="J10" s="20">
        <v>25</v>
      </c>
      <c r="K10" s="20">
        <v>54</v>
      </c>
      <c r="L10" s="20">
        <v>101</v>
      </c>
      <c r="M10" s="20">
        <v>313</v>
      </c>
      <c r="N10" s="20">
        <v>163</v>
      </c>
    </row>
    <row r="11" spans="1:14" x14ac:dyDescent="0.2">
      <c r="A11" s="21" t="s">
        <v>126</v>
      </c>
      <c r="B11" s="30">
        <v>100</v>
      </c>
      <c r="C11" s="30">
        <v>4.3040289999999999</v>
      </c>
      <c r="D11" s="30">
        <v>7.8754580000000001</v>
      </c>
      <c r="E11" s="30">
        <v>15.018314999999999</v>
      </c>
      <c r="F11" s="30">
        <v>4.6703299999999999</v>
      </c>
      <c r="G11" s="30">
        <v>1.648352</v>
      </c>
      <c r="H11" s="30">
        <v>1.648352</v>
      </c>
      <c r="I11" s="30">
        <v>4.7619049999999996</v>
      </c>
      <c r="J11" s="30">
        <v>2.289377</v>
      </c>
      <c r="K11" s="30">
        <v>4.945055</v>
      </c>
      <c r="L11" s="30">
        <v>9.2490839999999999</v>
      </c>
      <c r="M11" s="30">
        <v>28.663004000000001</v>
      </c>
      <c r="N11" s="30">
        <v>14.926740000000001</v>
      </c>
    </row>
    <row r="12" spans="1:14" x14ac:dyDescent="0.2">
      <c r="A12" s="19" t="s">
        <v>848</v>
      </c>
      <c r="B12" s="20">
        <v>1095</v>
      </c>
      <c r="C12" s="20">
        <v>38</v>
      </c>
      <c r="D12" s="20">
        <v>103</v>
      </c>
      <c r="E12" s="20">
        <v>175</v>
      </c>
      <c r="F12" s="20">
        <v>28</v>
      </c>
      <c r="G12" s="20">
        <v>12</v>
      </c>
      <c r="H12" s="20">
        <v>28</v>
      </c>
      <c r="I12" s="20">
        <v>18</v>
      </c>
      <c r="J12" s="20">
        <v>23</v>
      </c>
      <c r="K12" s="20">
        <v>63</v>
      </c>
      <c r="L12" s="20">
        <v>84</v>
      </c>
      <c r="M12" s="20">
        <v>355</v>
      </c>
      <c r="N12" s="20">
        <v>168</v>
      </c>
    </row>
    <row r="13" spans="1:14" x14ac:dyDescent="0.2">
      <c r="A13" s="21" t="s">
        <v>126</v>
      </c>
      <c r="B13" s="30">
        <v>100</v>
      </c>
      <c r="C13" s="30">
        <v>3.4703200000000001</v>
      </c>
      <c r="D13" s="30">
        <v>9.4063929999999996</v>
      </c>
      <c r="E13" s="30">
        <v>15.981735</v>
      </c>
      <c r="F13" s="30">
        <v>2.5570780000000002</v>
      </c>
      <c r="G13" s="30">
        <v>1.09589</v>
      </c>
      <c r="H13" s="30">
        <v>2.5570780000000002</v>
      </c>
      <c r="I13" s="30">
        <v>1.6438360000000001</v>
      </c>
      <c r="J13" s="30">
        <v>2.100457</v>
      </c>
      <c r="K13" s="30">
        <v>5.753425</v>
      </c>
      <c r="L13" s="30">
        <v>7.671233</v>
      </c>
      <c r="M13" s="30">
        <v>32.420090999999999</v>
      </c>
      <c r="N13" s="30">
        <v>15.342466</v>
      </c>
    </row>
    <row r="14" spans="1:14" x14ac:dyDescent="0.2">
      <c r="A14" s="19" t="s">
        <v>849</v>
      </c>
      <c r="B14" s="20">
        <v>1</v>
      </c>
      <c r="C14" s="20">
        <v>0</v>
      </c>
      <c r="D14" s="20">
        <v>0</v>
      </c>
      <c r="E14" s="20">
        <v>0</v>
      </c>
      <c r="F14" s="20">
        <v>0</v>
      </c>
      <c r="G14" s="20">
        <v>0</v>
      </c>
      <c r="H14" s="20">
        <v>0</v>
      </c>
      <c r="I14" s="20">
        <v>1</v>
      </c>
      <c r="J14" s="20">
        <v>0</v>
      </c>
      <c r="K14" s="20">
        <v>0</v>
      </c>
      <c r="L14" s="20">
        <v>0</v>
      </c>
      <c r="M14" s="20">
        <v>0</v>
      </c>
      <c r="N14" s="20">
        <v>0</v>
      </c>
    </row>
    <row r="15" spans="1:14" x14ac:dyDescent="0.2">
      <c r="A15" s="21" t="s">
        <v>126</v>
      </c>
      <c r="B15" s="30">
        <v>100</v>
      </c>
      <c r="C15" s="30">
        <v>0</v>
      </c>
      <c r="D15" s="30">
        <v>0</v>
      </c>
      <c r="E15" s="30">
        <v>0</v>
      </c>
      <c r="F15" s="30">
        <v>0</v>
      </c>
      <c r="G15" s="30">
        <v>0</v>
      </c>
      <c r="H15" s="30">
        <v>0</v>
      </c>
      <c r="I15" s="30">
        <v>100</v>
      </c>
      <c r="J15" s="30">
        <v>0</v>
      </c>
      <c r="K15" s="30">
        <v>0</v>
      </c>
      <c r="L15" s="30">
        <v>0</v>
      </c>
      <c r="M15" s="30">
        <v>0</v>
      </c>
      <c r="N15" s="30">
        <v>0</v>
      </c>
    </row>
    <row r="16" spans="1:14" x14ac:dyDescent="0.2">
      <c r="A16" s="18" t="s">
        <v>850</v>
      </c>
      <c r="B16" s="18"/>
      <c r="C16" s="18"/>
      <c r="D16" s="18"/>
      <c r="E16" s="18"/>
      <c r="F16" s="18"/>
      <c r="G16" s="18"/>
      <c r="H16" s="18"/>
      <c r="I16" s="18"/>
      <c r="J16" s="18"/>
      <c r="K16" s="18"/>
      <c r="L16" s="18"/>
      <c r="M16" s="18"/>
      <c r="N16" s="18"/>
    </row>
    <row r="17" spans="1:14" x14ac:dyDescent="0.2">
      <c r="A17" s="19" t="s">
        <v>851</v>
      </c>
      <c r="B17" s="20">
        <v>387</v>
      </c>
      <c r="C17" s="20">
        <v>24</v>
      </c>
      <c r="D17" s="20">
        <v>37</v>
      </c>
      <c r="E17" s="20">
        <v>61</v>
      </c>
      <c r="F17" s="20">
        <v>31</v>
      </c>
      <c r="G17" s="20">
        <v>8</v>
      </c>
      <c r="H17" s="20">
        <v>12</v>
      </c>
      <c r="I17" s="20">
        <v>26</v>
      </c>
      <c r="J17" s="20">
        <v>12</v>
      </c>
      <c r="K17" s="20">
        <v>26</v>
      </c>
      <c r="L17" s="20">
        <v>31</v>
      </c>
      <c r="M17" s="20">
        <v>94</v>
      </c>
      <c r="N17" s="20">
        <v>25</v>
      </c>
    </row>
    <row r="18" spans="1:14" x14ac:dyDescent="0.2">
      <c r="A18" s="21" t="s">
        <v>126</v>
      </c>
      <c r="B18" s="30">
        <v>100</v>
      </c>
      <c r="C18" s="30">
        <v>6.2015500000000001</v>
      </c>
      <c r="D18" s="30">
        <v>9.5607240000000004</v>
      </c>
      <c r="E18" s="30">
        <v>15.762274</v>
      </c>
      <c r="F18" s="30">
        <v>8.0103360000000006</v>
      </c>
      <c r="G18" s="30">
        <v>2.067183</v>
      </c>
      <c r="H18" s="30">
        <v>3.1007750000000001</v>
      </c>
      <c r="I18" s="30">
        <v>6.7183460000000004</v>
      </c>
      <c r="J18" s="30">
        <v>3.1007750000000001</v>
      </c>
      <c r="K18" s="30">
        <v>6.7183460000000004</v>
      </c>
      <c r="L18" s="30">
        <v>8.0103360000000006</v>
      </c>
      <c r="M18" s="30">
        <v>24.289406</v>
      </c>
      <c r="N18" s="30">
        <v>6.4599479999999998</v>
      </c>
    </row>
    <row r="19" spans="1:14" x14ac:dyDescent="0.2">
      <c r="A19" s="19" t="s">
        <v>852</v>
      </c>
      <c r="B19" s="20">
        <v>432</v>
      </c>
      <c r="C19" s="20">
        <v>14</v>
      </c>
      <c r="D19" s="20">
        <v>33</v>
      </c>
      <c r="E19" s="20">
        <v>70</v>
      </c>
      <c r="F19" s="20">
        <v>22</v>
      </c>
      <c r="G19" s="20">
        <v>12</v>
      </c>
      <c r="H19" s="20">
        <v>8</v>
      </c>
      <c r="I19" s="20">
        <v>14</v>
      </c>
      <c r="J19" s="20">
        <v>10</v>
      </c>
      <c r="K19" s="20">
        <v>31</v>
      </c>
      <c r="L19" s="20">
        <v>36</v>
      </c>
      <c r="M19" s="20">
        <v>132</v>
      </c>
      <c r="N19" s="20">
        <v>50</v>
      </c>
    </row>
    <row r="20" spans="1:14" x14ac:dyDescent="0.2">
      <c r="A20" s="21" t="s">
        <v>126</v>
      </c>
      <c r="B20" s="30">
        <v>100</v>
      </c>
      <c r="C20" s="30">
        <v>3.2407409999999999</v>
      </c>
      <c r="D20" s="30">
        <v>7.6388889999999998</v>
      </c>
      <c r="E20" s="30">
        <v>16.203703999999998</v>
      </c>
      <c r="F20" s="30">
        <v>5.0925929999999999</v>
      </c>
      <c r="G20" s="30">
        <v>2.7777780000000001</v>
      </c>
      <c r="H20" s="30">
        <v>1.8518520000000001</v>
      </c>
      <c r="I20" s="30">
        <v>3.2407409999999999</v>
      </c>
      <c r="J20" s="30">
        <v>2.3148149999999998</v>
      </c>
      <c r="K20" s="30">
        <v>7.1759259999999996</v>
      </c>
      <c r="L20" s="30">
        <v>8.3333329999999997</v>
      </c>
      <c r="M20" s="30">
        <v>30.555555999999999</v>
      </c>
      <c r="N20" s="30">
        <v>11.574074</v>
      </c>
    </row>
    <row r="21" spans="1:14" x14ac:dyDescent="0.2">
      <c r="A21" s="19" t="s">
        <v>853</v>
      </c>
      <c r="B21" s="20">
        <v>449</v>
      </c>
      <c r="C21" s="20">
        <v>15</v>
      </c>
      <c r="D21" s="20">
        <v>38</v>
      </c>
      <c r="E21" s="20">
        <v>68</v>
      </c>
      <c r="F21" s="20">
        <v>15</v>
      </c>
      <c r="G21" s="20">
        <v>5</v>
      </c>
      <c r="H21" s="20">
        <v>10</v>
      </c>
      <c r="I21" s="20">
        <v>13</v>
      </c>
      <c r="J21" s="20">
        <v>10</v>
      </c>
      <c r="K21" s="20">
        <v>24</v>
      </c>
      <c r="L21" s="20">
        <v>37</v>
      </c>
      <c r="M21" s="20">
        <v>145</v>
      </c>
      <c r="N21" s="20">
        <v>69</v>
      </c>
    </row>
    <row r="22" spans="1:14" x14ac:dyDescent="0.2">
      <c r="A22" s="21" t="s">
        <v>126</v>
      </c>
      <c r="B22" s="30">
        <v>100</v>
      </c>
      <c r="C22" s="30">
        <v>3.340757</v>
      </c>
      <c r="D22" s="30">
        <v>8.4632520000000007</v>
      </c>
      <c r="E22" s="30">
        <v>15.144766000000001</v>
      </c>
      <c r="F22" s="30">
        <v>3.340757</v>
      </c>
      <c r="G22" s="30">
        <v>1.113586</v>
      </c>
      <c r="H22" s="30">
        <v>2.2271709999999998</v>
      </c>
      <c r="I22" s="30">
        <v>2.8953229999999999</v>
      </c>
      <c r="J22" s="30">
        <v>2.2271709999999998</v>
      </c>
      <c r="K22" s="30">
        <v>5.3452120000000001</v>
      </c>
      <c r="L22" s="30">
        <v>8.2405349999999995</v>
      </c>
      <c r="M22" s="30">
        <v>32.293987000000001</v>
      </c>
      <c r="N22" s="30">
        <v>15.367483</v>
      </c>
    </row>
    <row r="23" spans="1:14" x14ac:dyDescent="0.2">
      <c r="A23" s="19" t="s">
        <v>854</v>
      </c>
      <c r="B23" s="20">
        <v>427</v>
      </c>
      <c r="C23" s="20">
        <v>15</v>
      </c>
      <c r="D23" s="20">
        <v>37</v>
      </c>
      <c r="E23" s="20">
        <v>63</v>
      </c>
      <c r="F23" s="20">
        <v>8</v>
      </c>
      <c r="G23" s="20">
        <v>3</v>
      </c>
      <c r="H23" s="20">
        <v>10</v>
      </c>
      <c r="I23" s="20">
        <v>11</v>
      </c>
      <c r="J23" s="20">
        <v>10</v>
      </c>
      <c r="K23" s="20">
        <v>17</v>
      </c>
      <c r="L23" s="20">
        <v>38</v>
      </c>
      <c r="M23" s="20">
        <v>131</v>
      </c>
      <c r="N23" s="20">
        <v>84</v>
      </c>
    </row>
    <row r="24" spans="1:14" x14ac:dyDescent="0.2">
      <c r="A24" s="21" t="s">
        <v>126</v>
      </c>
      <c r="B24" s="30">
        <v>100</v>
      </c>
      <c r="C24" s="30">
        <v>3.5128810000000001</v>
      </c>
      <c r="D24" s="30">
        <v>8.6651050000000005</v>
      </c>
      <c r="E24" s="30">
        <v>14.754098000000001</v>
      </c>
      <c r="F24" s="30">
        <v>1.8735360000000001</v>
      </c>
      <c r="G24" s="30">
        <v>0.70257599999999998</v>
      </c>
      <c r="H24" s="30">
        <v>2.34192</v>
      </c>
      <c r="I24" s="30">
        <v>2.5761120000000002</v>
      </c>
      <c r="J24" s="30">
        <v>2.34192</v>
      </c>
      <c r="K24" s="30">
        <v>3.9812650000000001</v>
      </c>
      <c r="L24" s="30">
        <v>8.8992970000000007</v>
      </c>
      <c r="M24" s="30">
        <v>30.679157</v>
      </c>
      <c r="N24" s="30">
        <v>19.672131</v>
      </c>
    </row>
    <row r="25" spans="1:14" x14ac:dyDescent="0.2">
      <c r="A25" s="19" t="s">
        <v>855</v>
      </c>
      <c r="B25" s="20">
        <v>274</v>
      </c>
      <c r="C25" s="20">
        <v>11</v>
      </c>
      <c r="D25" s="20">
        <v>22</v>
      </c>
      <c r="E25" s="20">
        <v>42</v>
      </c>
      <c r="F25" s="20">
        <v>3</v>
      </c>
      <c r="G25" s="20">
        <v>1</v>
      </c>
      <c r="H25" s="20">
        <v>1</v>
      </c>
      <c r="I25" s="20">
        <v>3</v>
      </c>
      <c r="J25" s="20">
        <v>4</v>
      </c>
      <c r="K25" s="20">
        <v>12</v>
      </c>
      <c r="L25" s="20">
        <v>25</v>
      </c>
      <c r="M25" s="20">
        <v>96</v>
      </c>
      <c r="N25" s="20">
        <v>54</v>
      </c>
    </row>
    <row r="26" spans="1:14" x14ac:dyDescent="0.2">
      <c r="A26" s="21" t="s">
        <v>126</v>
      </c>
      <c r="B26" s="30">
        <v>100</v>
      </c>
      <c r="C26" s="30">
        <v>4.0145989999999996</v>
      </c>
      <c r="D26" s="30">
        <v>8.0291969999999999</v>
      </c>
      <c r="E26" s="30">
        <v>15.328467</v>
      </c>
      <c r="F26" s="30">
        <v>1.0948910000000001</v>
      </c>
      <c r="G26" s="30">
        <v>0.36496400000000001</v>
      </c>
      <c r="H26" s="30">
        <v>0.36496400000000001</v>
      </c>
      <c r="I26" s="30">
        <v>1.0948910000000001</v>
      </c>
      <c r="J26" s="30">
        <v>1.459854</v>
      </c>
      <c r="K26" s="30">
        <v>4.379562</v>
      </c>
      <c r="L26" s="30">
        <v>9.1240880000000004</v>
      </c>
      <c r="M26" s="30">
        <v>35.036496</v>
      </c>
      <c r="N26" s="30">
        <v>19.708029</v>
      </c>
    </row>
    <row r="27" spans="1:14" x14ac:dyDescent="0.2">
      <c r="A27" s="19" t="s">
        <v>856</v>
      </c>
      <c r="B27" s="20">
        <v>137</v>
      </c>
      <c r="C27" s="20">
        <v>4</v>
      </c>
      <c r="D27" s="20">
        <v>8</v>
      </c>
      <c r="E27" s="20">
        <v>21</v>
      </c>
      <c r="F27" s="20">
        <v>0</v>
      </c>
      <c r="G27" s="20">
        <v>0</v>
      </c>
      <c r="H27" s="20">
        <v>4</v>
      </c>
      <c r="I27" s="20">
        <v>2</v>
      </c>
      <c r="J27" s="20">
        <v>2</v>
      </c>
      <c r="K27" s="20">
        <v>6</v>
      </c>
      <c r="L27" s="20">
        <v>12</v>
      </c>
      <c r="M27" s="20">
        <v>46</v>
      </c>
      <c r="N27" s="20">
        <v>32</v>
      </c>
    </row>
    <row r="28" spans="1:14" x14ac:dyDescent="0.2">
      <c r="A28" s="21" t="s">
        <v>126</v>
      </c>
      <c r="B28" s="30">
        <v>100</v>
      </c>
      <c r="C28" s="30">
        <v>2.919708</v>
      </c>
      <c r="D28" s="30">
        <v>5.8394159999999999</v>
      </c>
      <c r="E28" s="30">
        <v>15.328467</v>
      </c>
      <c r="F28" s="30">
        <v>0</v>
      </c>
      <c r="G28" s="30">
        <v>0</v>
      </c>
      <c r="H28" s="30">
        <v>2.919708</v>
      </c>
      <c r="I28" s="30">
        <v>1.459854</v>
      </c>
      <c r="J28" s="30">
        <v>1.459854</v>
      </c>
      <c r="K28" s="30">
        <v>4.379562</v>
      </c>
      <c r="L28" s="30">
        <v>8.7591239999999999</v>
      </c>
      <c r="M28" s="30">
        <v>33.576642</v>
      </c>
      <c r="N28" s="30">
        <v>23.357664</v>
      </c>
    </row>
    <row r="29" spans="1:14" x14ac:dyDescent="0.2">
      <c r="A29" s="19" t="s">
        <v>857</v>
      </c>
      <c r="B29" s="20">
        <v>71</v>
      </c>
      <c r="C29" s="20">
        <v>2</v>
      </c>
      <c r="D29" s="20">
        <v>13</v>
      </c>
      <c r="E29" s="20">
        <v>12</v>
      </c>
      <c r="F29" s="20">
        <v>0</v>
      </c>
      <c r="G29" s="20">
        <v>1</v>
      </c>
      <c r="H29" s="20">
        <v>1</v>
      </c>
      <c r="I29" s="20">
        <v>2</v>
      </c>
      <c r="J29" s="20">
        <v>0</v>
      </c>
      <c r="K29" s="20">
        <v>1</v>
      </c>
      <c r="L29" s="20">
        <v>5</v>
      </c>
      <c r="M29" s="20">
        <v>20</v>
      </c>
      <c r="N29" s="20">
        <v>14</v>
      </c>
    </row>
    <row r="30" spans="1:14" x14ac:dyDescent="0.2">
      <c r="A30" s="21" t="s">
        <v>126</v>
      </c>
      <c r="B30" s="30">
        <v>100</v>
      </c>
      <c r="C30" s="30">
        <v>2.8169010000000001</v>
      </c>
      <c r="D30" s="30">
        <v>18.309858999999999</v>
      </c>
      <c r="E30" s="30">
        <v>16.901408</v>
      </c>
      <c r="F30" s="30">
        <v>0</v>
      </c>
      <c r="G30" s="30">
        <v>1.4084509999999999</v>
      </c>
      <c r="H30" s="30">
        <v>1.4084509999999999</v>
      </c>
      <c r="I30" s="30">
        <v>2.8169010000000001</v>
      </c>
      <c r="J30" s="30">
        <v>0</v>
      </c>
      <c r="K30" s="30">
        <v>1.4084509999999999</v>
      </c>
      <c r="L30" s="30">
        <v>7.0422539999999998</v>
      </c>
      <c r="M30" s="30">
        <v>28.169014000000001</v>
      </c>
      <c r="N30" s="30">
        <v>19.718309999999999</v>
      </c>
    </row>
    <row r="31" spans="1:14" x14ac:dyDescent="0.2">
      <c r="A31" s="19" t="s">
        <v>858</v>
      </c>
      <c r="B31" s="20">
        <v>11</v>
      </c>
      <c r="C31" s="20">
        <v>0</v>
      </c>
      <c r="D31" s="20">
        <v>1</v>
      </c>
      <c r="E31" s="20">
        <v>2</v>
      </c>
      <c r="F31" s="20">
        <v>0</v>
      </c>
      <c r="G31" s="20">
        <v>0</v>
      </c>
      <c r="H31" s="20">
        <v>0</v>
      </c>
      <c r="I31" s="20">
        <v>0</v>
      </c>
      <c r="J31" s="20">
        <v>0</v>
      </c>
      <c r="K31" s="20">
        <v>0</v>
      </c>
      <c r="L31" s="20">
        <v>1</v>
      </c>
      <c r="M31" s="20">
        <v>4</v>
      </c>
      <c r="N31" s="20">
        <v>3</v>
      </c>
    </row>
    <row r="32" spans="1:14" x14ac:dyDescent="0.2">
      <c r="A32" s="21" t="s">
        <v>126</v>
      </c>
      <c r="B32" s="30">
        <v>100</v>
      </c>
      <c r="C32" s="30">
        <v>0</v>
      </c>
      <c r="D32" s="30">
        <v>9.0909089999999999</v>
      </c>
      <c r="E32" s="30">
        <v>18.181818</v>
      </c>
      <c r="F32" s="30">
        <v>0</v>
      </c>
      <c r="G32" s="30">
        <v>0</v>
      </c>
      <c r="H32" s="30">
        <v>0</v>
      </c>
      <c r="I32" s="30">
        <v>0</v>
      </c>
      <c r="J32" s="30">
        <v>0</v>
      </c>
      <c r="K32" s="30">
        <v>0</v>
      </c>
      <c r="L32" s="30">
        <v>9.0909089999999999</v>
      </c>
      <c r="M32" s="30">
        <v>36.363636</v>
      </c>
      <c r="N32" s="30">
        <v>27.272727</v>
      </c>
    </row>
    <row r="33" spans="1:14" x14ac:dyDescent="0.2">
      <c r="A33" s="19" t="s">
        <v>859</v>
      </c>
      <c r="B33" s="20">
        <v>881</v>
      </c>
      <c r="C33" s="20">
        <v>29</v>
      </c>
      <c r="D33" s="20">
        <v>71</v>
      </c>
      <c r="E33" s="20">
        <v>138</v>
      </c>
      <c r="F33" s="20">
        <v>37</v>
      </c>
      <c r="G33" s="20">
        <v>17</v>
      </c>
      <c r="H33" s="20">
        <v>18</v>
      </c>
      <c r="I33" s="20">
        <v>27</v>
      </c>
      <c r="J33" s="20">
        <v>20</v>
      </c>
      <c r="K33" s="20">
        <v>55</v>
      </c>
      <c r="L33" s="20">
        <v>73</v>
      </c>
      <c r="M33" s="20">
        <v>277</v>
      </c>
      <c r="N33" s="20">
        <v>119</v>
      </c>
    </row>
    <row r="34" spans="1:14" x14ac:dyDescent="0.2">
      <c r="A34" s="21" t="s">
        <v>126</v>
      </c>
      <c r="B34" s="30">
        <v>100</v>
      </c>
      <c r="C34" s="30">
        <v>3.2917139999999998</v>
      </c>
      <c r="D34" s="30">
        <v>8.0590240000000009</v>
      </c>
      <c r="E34" s="30">
        <v>15.664018</v>
      </c>
      <c r="F34" s="30">
        <v>4.1997730000000004</v>
      </c>
      <c r="G34" s="30">
        <v>1.9296249999999999</v>
      </c>
      <c r="H34" s="30">
        <v>2.0431330000000001</v>
      </c>
      <c r="I34" s="30">
        <v>3.0646990000000001</v>
      </c>
      <c r="J34" s="30">
        <v>2.2701479999999998</v>
      </c>
      <c r="K34" s="30">
        <v>6.2429059999999996</v>
      </c>
      <c r="L34" s="30">
        <v>8.2860390000000006</v>
      </c>
      <c r="M34" s="30">
        <v>31.441544</v>
      </c>
      <c r="N34" s="30">
        <v>13.507377999999999</v>
      </c>
    </row>
    <row r="35" spans="1:14" x14ac:dyDescent="0.2">
      <c r="A35" s="19" t="s">
        <v>860</v>
      </c>
      <c r="B35" s="20">
        <v>701</v>
      </c>
      <c r="C35" s="20">
        <v>26</v>
      </c>
      <c r="D35" s="20">
        <v>59</v>
      </c>
      <c r="E35" s="20">
        <v>105</v>
      </c>
      <c r="F35" s="20">
        <v>11</v>
      </c>
      <c r="G35" s="20">
        <v>4</v>
      </c>
      <c r="H35" s="20">
        <v>11</v>
      </c>
      <c r="I35" s="20">
        <v>14</v>
      </c>
      <c r="J35" s="20">
        <v>14</v>
      </c>
      <c r="K35" s="20">
        <v>29</v>
      </c>
      <c r="L35" s="20">
        <v>63</v>
      </c>
      <c r="M35" s="20">
        <v>227</v>
      </c>
      <c r="N35" s="20">
        <v>138</v>
      </c>
    </row>
    <row r="36" spans="1:14" x14ac:dyDescent="0.2">
      <c r="A36" s="21" t="s">
        <v>126</v>
      </c>
      <c r="B36" s="30">
        <v>100</v>
      </c>
      <c r="C36" s="30">
        <v>3.708987</v>
      </c>
      <c r="D36" s="30">
        <v>8.4165480000000006</v>
      </c>
      <c r="E36" s="30">
        <v>14.978602</v>
      </c>
      <c r="F36" s="30">
        <v>1.5691870000000001</v>
      </c>
      <c r="G36" s="30">
        <v>0.57061300000000004</v>
      </c>
      <c r="H36" s="30">
        <v>1.5691870000000001</v>
      </c>
      <c r="I36" s="30">
        <v>1.997147</v>
      </c>
      <c r="J36" s="30">
        <v>1.997147</v>
      </c>
      <c r="K36" s="30">
        <v>4.1369470000000002</v>
      </c>
      <c r="L36" s="30">
        <v>8.9871610000000004</v>
      </c>
      <c r="M36" s="30">
        <v>32.382311000000001</v>
      </c>
      <c r="N36" s="30">
        <v>19.686163000000001</v>
      </c>
    </row>
    <row r="37" spans="1:14" x14ac:dyDescent="0.2">
      <c r="A37" s="19" t="s">
        <v>861</v>
      </c>
      <c r="B37" s="20">
        <v>1801</v>
      </c>
      <c r="C37" s="20">
        <v>61</v>
      </c>
      <c r="D37" s="20">
        <v>152</v>
      </c>
      <c r="E37" s="20">
        <v>278</v>
      </c>
      <c r="F37" s="20">
        <v>48</v>
      </c>
      <c r="G37" s="20">
        <v>22</v>
      </c>
      <c r="H37" s="20">
        <v>34</v>
      </c>
      <c r="I37" s="20">
        <v>45</v>
      </c>
      <c r="J37" s="20">
        <v>36</v>
      </c>
      <c r="K37" s="20">
        <v>91</v>
      </c>
      <c r="L37" s="20">
        <v>154</v>
      </c>
      <c r="M37" s="20">
        <v>574</v>
      </c>
      <c r="N37" s="20">
        <v>306</v>
      </c>
    </row>
    <row r="38" spans="1:14" x14ac:dyDescent="0.2">
      <c r="A38" s="21" t="s">
        <v>126</v>
      </c>
      <c r="B38" s="30">
        <v>100</v>
      </c>
      <c r="C38" s="30">
        <v>3.3870070000000001</v>
      </c>
      <c r="D38" s="30">
        <v>8.4397559999999991</v>
      </c>
      <c r="E38" s="30">
        <v>15.435869</v>
      </c>
      <c r="F38" s="30">
        <v>2.6651859999999998</v>
      </c>
      <c r="G38" s="30">
        <v>1.221544</v>
      </c>
      <c r="H38" s="30">
        <v>1.88784</v>
      </c>
      <c r="I38" s="30">
        <v>2.4986120000000001</v>
      </c>
      <c r="J38" s="30">
        <v>1.9988900000000001</v>
      </c>
      <c r="K38" s="30">
        <v>5.0527480000000002</v>
      </c>
      <c r="L38" s="30">
        <v>8.5508050000000004</v>
      </c>
      <c r="M38" s="30">
        <v>31.871182999999998</v>
      </c>
      <c r="N38" s="30">
        <v>16.990561</v>
      </c>
    </row>
    <row r="39" spans="1:14" x14ac:dyDescent="0.2">
      <c r="A39" s="19" t="s">
        <v>862</v>
      </c>
      <c r="B39" s="20">
        <v>920</v>
      </c>
      <c r="C39" s="20">
        <v>32</v>
      </c>
      <c r="D39" s="20">
        <v>81</v>
      </c>
      <c r="E39" s="20">
        <v>140</v>
      </c>
      <c r="F39" s="20">
        <v>11</v>
      </c>
      <c r="G39" s="20">
        <v>5</v>
      </c>
      <c r="H39" s="20">
        <v>16</v>
      </c>
      <c r="I39" s="20">
        <v>18</v>
      </c>
      <c r="J39" s="20">
        <v>16</v>
      </c>
      <c r="K39" s="20">
        <v>36</v>
      </c>
      <c r="L39" s="20">
        <v>81</v>
      </c>
      <c r="M39" s="20">
        <v>297</v>
      </c>
      <c r="N39" s="20">
        <v>187</v>
      </c>
    </row>
    <row r="40" spans="1:14" x14ac:dyDescent="0.2">
      <c r="A40" s="21" t="s">
        <v>126</v>
      </c>
      <c r="B40" s="30">
        <v>100</v>
      </c>
      <c r="C40" s="30">
        <v>3.4782609999999998</v>
      </c>
      <c r="D40" s="30">
        <v>8.8043479999999992</v>
      </c>
      <c r="E40" s="30">
        <v>15.217390999999999</v>
      </c>
      <c r="F40" s="30">
        <v>1.1956519999999999</v>
      </c>
      <c r="G40" s="30">
        <v>0.54347800000000002</v>
      </c>
      <c r="H40" s="30">
        <v>1.7391300000000001</v>
      </c>
      <c r="I40" s="30">
        <v>1.9565220000000001</v>
      </c>
      <c r="J40" s="30">
        <v>1.7391300000000001</v>
      </c>
      <c r="K40" s="30">
        <v>3.913043</v>
      </c>
      <c r="L40" s="30">
        <v>8.8043479999999992</v>
      </c>
      <c r="M40" s="30">
        <v>32.282609000000001</v>
      </c>
      <c r="N40" s="30">
        <v>20.326087000000001</v>
      </c>
    </row>
    <row r="41" spans="1:14" x14ac:dyDescent="0.2">
      <c r="A41" s="19" t="s">
        <v>863</v>
      </c>
      <c r="B41" s="20">
        <v>219</v>
      </c>
      <c r="C41" s="20">
        <v>6</v>
      </c>
      <c r="D41" s="20">
        <v>22</v>
      </c>
      <c r="E41" s="20">
        <v>35</v>
      </c>
      <c r="F41" s="20">
        <v>0</v>
      </c>
      <c r="G41" s="20">
        <v>1</v>
      </c>
      <c r="H41" s="20">
        <v>5</v>
      </c>
      <c r="I41" s="20">
        <v>4</v>
      </c>
      <c r="J41" s="20">
        <v>2</v>
      </c>
      <c r="K41" s="20">
        <v>7</v>
      </c>
      <c r="L41" s="20">
        <v>18</v>
      </c>
      <c r="M41" s="20">
        <v>70</v>
      </c>
      <c r="N41" s="20">
        <v>49</v>
      </c>
    </row>
    <row r="42" spans="1:14" x14ac:dyDescent="0.2">
      <c r="A42" s="21" t="s">
        <v>126</v>
      </c>
      <c r="B42" s="30">
        <v>100</v>
      </c>
      <c r="C42" s="30">
        <v>2.7397260000000001</v>
      </c>
      <c r="D42" s="30">
        <v>10.045662</v>
      </c>
      <c r="E42" s="30">
        <v>15.981735</v>
      </c>
      <c r="F42" s="30">
        <v>0</v>
      </c>
      <c r="G42" s="30">
        <v>0.456621</v>
      </c>
      <c r="H42" s="30">
        <v>2.2831049999999999</v>
      </c>
      <c r="I42" s="30">
        <v>1.826484</v>
      </c>
      <c r="J42" s="30">
        <v>0.913242</v>
      </c>
      <c r="K42" s="30">
        <v>3.1963469999999998</v>
      </c>
      <c r="L42" s="30">
        <v>8.2191779999999994</v>
      </c>
      <c r="M42" s="30">
        <v>31.963470000000001</v>
      </c>
      <c r="N42" s="30">
        <v>22.374428999999999</v>
      </c>
    </row>
    <row r="43" spans="1:14" x14ac:dyDescent="0.2">
      <c r="A43" s="18" t="s">
        <v>864</v>
      </c>
      <c r="B43" s="17">
        <v>208</v>
      </c>
      <c r="C43" s="17">
        <v>14</v>
      </c>
      <c r="D43" s="17">
        <v>18</v>
      </c>
      <c r="E43" s="17">
        <v>29</v>
      </c>
      <c r="F43" s="17">
        <v>24</v>
      </c>
      <c r="G43" s="17">
        <v>6</v>
      </c>
      <c r="H43" s="17">
        <v>6</v>
      </c>
      <c r="I43" s="17">
        <v>18</v>
      </c>
      <c r="J43" s="17">
        <v>7</v>
      </c>
      <c r="K43" s="17">
        <v>9</v>
      </c>
      <c r="L43" s="17">
        <v>15</v>
      </c>
      <c r="M43" s="17">
        <v>51</v>
      </c>
      <c r="N43" s="17">
        <v>11</v>
      </c>
    </row>
    <row r="44" spans="1:14" x14ac:dyDescent="0.2">
      <c r="A44" s="21" t="s">
        <v>126</v>
      </c>
      <c r="B44" s="30">
        <v>100</v>
      </c>
      <c r="C44" s="30">
        <v>6.7307689999999996</v>
      </c>
      <c r="D44" s="30">
        <v>8.6538459999999997</v>
      </c>
      <c r="E44" s="30">
        <v>13.942308000000001</v>
      </c>
      <c r="F44" s="30">
        <v>11.538462000000001</v>
      </c>
      <c r="G44" s="30">
        <v>2.8846150000000002</v>
      </c>
      <c r="H44" s="30">
        <v>2.8846150000000002</v>
      </c>
      <c r="I44" s="30">
        <v>8.6538459999999997</v>
      </c>
      <c r="J44" s="30">
        <v>3.3653849999999998</v>
      </c>
      <c r="K44" s="30">
        <v>4.3269229999999999</v>
      </c>
      <c r="L44" s="30">
        <v>7.211538</v>
      </c>
      <c r="M44" s="30">
        <v>24.519231000000001</v>
      </c>
      <c r="N44" s="30">
        <v>5.288462</v>
      </c>
    </row>
    <row r="45" spans="1:14" x14ac:dyDescent="0.2">
      <c r="A45" s="19" t="s">
        <v>852</v>
      </c>
      <c r="B45" s="20">
        <v>220</v>
      </c>
      <c r="C45" s="20">
        <v>6</v>
      </c>
      <c r="D45" s="20">
        <v>19</v>
      </c>
      <c r="E45" s="20">
        <v>37</v>
      </c>
      <c r="F45" s="20">
        <v>11</v>
      </c>
      <c r="G45" s="20">
        <v>6</v>
      </c>
      <c r="H45" s="20">
        <v>2</v>
      </c>
      <c r="I45" s="20">
        <v>11</v>
      </c>
      <c r="J45" s="20">
        <v>4</v>
      </c>
      <c r="K45" s="20">
        <v>17</v>
      </c>
      <c r="L45" s="20">
        <v>20</v>
      </c>
      <c r="M45" s="20">
        <v>58</v>
      </c>
      <c r="N45" s="20">
        <v>29</v>
      </c>
    </row>
    <row r="46" spans="1:14" x14ac:dyDescent="0.2">
      <c r="A46" s="21" t="s">
        <v>126</v>
      </c>
      <c r="B46" s="30">
        <v>100</v>
      </c>
      <c r="C46" s="30">
        <v>2.7272729999999998</v>
      </c>
      <c r="D46" s="30">
        <v>8.6363640000000004</v>
      </c>
      <c r="E46" s="30">
        <v>16.818182</v>
      </c>
      <c r="F46" s="30">
        <v>5</v>
      </c>
      <c r="G46" s="30">
        <v>2.7272729999999998</v>
      </c>
      <c r="H46" s="30">
        <v>0.90909099999999998</v>
      </c>
      <c r="I46" s="30">
        <v>5</v>
      </c>
      <c r="J46" s="30">
        <v>1.818182</v>
      </c>
      <c r="K46" s="30">
        <v>7.7272730000000003</v>
      </c>
      <c r="L46" s="30">
        <v>9.0909089999999999</v>
      </c>
      <c r="M46" s="30">
        <v>26.363636</v>
      </c>
      <c r="N46" s="30">
        <v>13.181818</v>
      </c>
    </row>
    <row r="47" spans="1:14" x14ac:dyDescent="0.2">
      <c r="A47" s="19" t="s">
        <v>853</v>
      </c>
      <c r="B47" s="20">
        <v>226</v>
      </c>
      <c r="C47" s="20">
        <v>10</v>
      </c>
      <c r="D47" s="20">
        <v>14</v>
      </c>
      <c r="E47" s="20">
        <v>38</v>
      </c>
      <c r="F47" s="20">
        <v>9</v>
      </c>
      <c r="G47" s="20">
        <v>3</v>
      </c>
      <c r="H47" s="20">
        <v>2</v>
      </c>
      <c r="I47" s="20">
        <v>11</v>
      </c>
      <c r="J47" s="20">
        <v>8</v>
      </c>
      <c r="K47" s="20">
        <v>10</v>
      </c>
      <c r="L47" s="20">
        <v>22</v>
      </c>
      <c r="M47" s="20">
        <v>64</v>
      </c>
      <c r="N47" s="20">
        <v>35</v>
      </c>
    </row>
    <row r="48" spans="1:14" x14ac:dyDescent="0.2">
      <c r="A48" s="21" t="s">
        <v>126</v>
      </c>
      <c r="B48" s="30">
        <v>100</v>
      </c>
      <c r="C48" s="30">
        <v>4.424779</v>
      </c>
      <c r="D48" s="30">
        <v>6.1946899999999996</v>
      </c>
      <c r="E48" s="30">
        <v>16.814159</v>
      </c>
      <c r="F48" s="30">
        <v>3.9823010000000001</v>
      </c>
      <c r="G48" s="30">
        <v>1.327434</v>
      </c>
      <c r="H48" s="30">
        <v>0.88495599999999996</v>
      </c>
      <c r="I48" s="30">
        <v>4.8672570000000004</v>
      </c>
      <c r="J48" s="30">
        <v>3.5398230000000002</v>
      </c>
      <c r="K48" s="30">
        <v>4.424779</v>
      </c>
      <c r="L48" s="30">
        <v>9.7345129999999997</v>
      </c>
      <c r="M48" s="30">
        <v>28.318584000000001</v>
      </c>
      <c r="N48" s="30">
        <v>15.486726000000001</v>
      </c>
    </row>
    <row r="49" spans="1:14" x14ac:dyDescent="0.2">
      <c r="A49" s="19" t="s">
        <v>854</v>
      </c>
      <c r="B49" s="20">
        <v>211</v>
      </c>
      <c r="C49" s="20">
        <v>10</v>
      </c>
      <c r="D49" s="20">
        <v>14</v>
      </c>
      <c r="E49" s="20">
        <v>31</v>
      </c>
      <c r="F49" s="20">
        <v>5</v>
      </c>
      <c r="G49" s="20">
        <v>1</v>
      </c>
      <c r="H49" s="20">
        <v>6</v>
      </c>
      <c r="I49" s="20">
        <v>10</v>
      </c>
      <c r="J49" s="20">
        <v>4</v>
      </c>
      <c r="K49" s="20">
        <v>7</v>
      </c>
      <c r="L49" s="20">
        <v>24</v>
      </c>
      <c r="M49" s="20">
        <v>53</v>
      </c>
      <c r="N49" s="20">
        <v>46</v>
      </c>
    </row>
    <row r="50" spans="1:14" x14ac:dyDescent="0.2">
      <c r="A50" s="21" t="s">
        <v>126</v>
      </c>
      <c r="B50" s="30">
        <v>100</v>
      </c>
      <c r="C50" s="30">
        <v>4.7393359999999998</v>
      </c>
      <c r="D50" s="30">
        <v>6.6350709999999999</v>
      </c>
      <c r="E50" s="30">
        <v>14.691943</v>
      </c>
      <c r="F50" s="30">
        <v>2.3696679999999999</v>
      </c>
      <c r="G50" s="30">
        <v>0.47393400000000002</v>
      </c>
      <c r="H50" s="30">
        <v>2.8436020000000002</v>
      </c>
      <c r="I50" s="30">
        <v>4.7393359999999998</v>
      </c>
      <c r="J50" s="30">
        <v>1.8957349999999999</v>
      </c>
      <c r="K50" s="30">
        <v>3.317536</v>
      </c>
      <c r="L50" s="30">
        <v>11.374408000000001</v>
      </c>
      <c r="M50" s="30">
        <v>25.118483000000001</v>
      </c>
      <c r="N50" s="30">
        <v>21.800948000000002</v>
      </c>
    </row>
    <row r="51" spans="1:14" x14ac:dyDescent="0.2">
      <c r="A51" s="19" t="s">
        <v>855</v>
      </c>
      <c r="B51" s="20">
        <v>134</v>
      </c>
      <c r="C51" s="20">
        <v>6</v>
      </c>
      <c r="D51" s="20">
        <v>14</v>
      </c>
      <c r="E51" s="20">
        <v>20</v>
      </c>
      <c r="F51" s="20">
        <v>2</v>
      </c>
      <c r="G51" s="20">
        <v>1</v>
      </c>
      <c r="H51" s="20">
        <v>1</v>
      </c>
      <c r="I51" s="20">
        <v>0</v>
      </c>
      <c r="J51" s="20">
        <v>1</v>
      </c>
      <c r="K51" s="20">
        <v>7</v>
      </c>
      <c r="L51" s="20">
        <v>10</v>
      </c>
      <c r="M51" s="20">
        <v>49</v>
      </c>
      <c r="N51" s="20">
        <v>23</v>
      </c>
    </row>
    <row r="52" spans="1:14" x14ac:dyDescent="0.2">
      <c r="A52" s="21" t="s">
        <v>126</v>
      </c>
      <c r="B52" s="30">
        <v>100</v>
      </c>
      <c r="C52" s="30">
        <v>4.4776119999999997</v>
      </c>
      <c r="D52" s="30">
        <v>10.447761</v>
      </c>
      <c r="E52" s="30">
        <v>14.925373</v>
      </c>
      <c r="F52" s="30">
        <v>1.492537</v>
      </c>
      <c r="G52" s="30">
        <v>0.74626899999999996</v>
      </c>
      <c r="H52" s="30">
        <v>0.74626899999999996</v>
      </c>
      <c r="I52" s="30">
        <v>0</v>
      </c>
      <c r="J52" s="30">
        <v>0.74626899999999996</v>
      </c>
      <c r="K52" s="30">
        <v>5.2238810000000004</v>
      </c>
      <c r="L52" s="30">
        <v>7.4626869999999998</v>
      </c>
      <c r="M52" s="30">
        <v>36.567163999999998</v>
      </c>
      <c r="N52" s="30">
        <v>17.164179000000001</v>
      </c>
    </row>
    <row r="53" spans="1:14" x14ac:dyDescent="0.2">
      <c r="A53" s="19" t="s">
        <v>856</v>
      </c>
      <c r="B53" s="20">
        <v>65</v>
      </c>
      <c r="C53" s="20">
        <v>1</v>
      </c>
      <c r="D53" s="20">
        <v>4</v>
      </c>
      <c r="E53" s="20">
        <v>6</v>
      </c>
      <c r="F53" s="20">
        <v>0</v>
      </c>
      <c r="G53" s="20">
        <v>0</v>
      </c>
      <c r="H53" s="20">
        <v>1</v>
      </c>
      <c r="I53" s="20">
        <v>0</v>
      </c>
      <c r="J53" s="20">
        <v>1</v>
      </c>
      <c r="K53" s="20">
        <v>4</v>
      </c>
      <c r="L53" s="20">
        <v>8</v>
      </c>
      <c r="M53" s="20">
        <v>27</v>
      </c>
      <c r="N53" s="20">
        <v>13</v>
      </c>
    </row>
    <row r="54" spans="1:14" x14ac:dyDescent="0.2">
      <c r="A54" s="21" t="s">
        <v>126</v>
      </c>
      <c r="B54" s="30">
        <v>100</v>
      </c>
      <c r="C54" s="30">
        <v>1.538462</v>
      </c>
      <c r="D54" s="30">
        <v>6.1538459999999997</v>
      </c>
      <c r="E54" s="30">
        <v>9.2307690000000004</v>
      </c>
      <c r="F54" s="30">
        <v>0</v>
      </c>
      <c r="G54" s="30">
        <v>0</v>
      </c>
      <c r="H54" s="30">
        <v>1.538462</v>
      </c>
      <c r="I54" s="30">
        <v>0</v>
      </c>
      <c r="J54" s="30">
        <v>1.538462</v>
      </c>
      <c r="K54" s="30">
        <v>6.1538459999999997</v>
      </c>
      <c r="L54" s="30">
        <v>12.307691999999999</v>
      </c>
      <c r="M54" s="30">
        <v>41.538462000000003</v>
      </c>
      <c r="N54" s="30">
        <v>20</v>
      </c>
    </row>
    <row r="55" spans="1:14" x14ac:dyDescent="0.2">
      <c r="A55" s="19" t="s">
        <v>857</v>
      </c>
      <c r="B55" s="20">
        <v>25</v>
      </c>
      <c r="C55" s="20">
        <v>0</v>
      </c>
      <c r="D55" s="20">
        <v>3</v>
      </c>
      <c r="E55" s="20">
        <v>3</v>
      </c>
      <c r="F55" s="20">
        <v>0</v>
      </c>
      <c r="G55" s="20">
        <v>1</v>
      </c>
      <c r="H55" s="20">
        <v>0</v>
      </c>
      <c r="I55" s="20">
        <v>2</v>
      </c>
      <c r="J55" s="20">
        <v>0</v>
      </c>
      <c r="K55" s="20">
        <v>0</v>
      </c>
      <c r="L55" s="20">
        <v>2</v>
      </c>
      <c r="M55" s="20">
        <v>9</v>
      </c>
      <c r="N55" s="20">
        <v>5</v>
      </c>
    </row>
    <row r="56" spans="1:14" x14ac:dyDescent="0.2">
      <c r="A56" s="21" t="s">
        <v>126</v>
      </c>
      <c r="B56" s="30">
        <v>100</v>
      </c>
      <c r="C56" s="30">
        <v>0</v>
      </c>
      <c r="D56" s="30">
        <v>12</v>
      </c>
      <c r="E56" s="30">
        <v>12</v>
      </c>
      <c r="F56" s="30">
        <v>0</v>
      </c>
      <c r="G56" s="30">
        <v>4</v>
      </c>
      <c r="H56" s="30">
        <v>0</v>
      </c>
      <c r="I56" s="30">
        <v>8</v>
      </c>
      <c r="J56" s="30">
        <v>0</v>
      </c>
      <c r="K56" s="30">
        <v>0</v>
      </c>
      <c r="L56" s="30">
        <v>8</v>
      </c>
      <c r="M56" s="30">
        <v>36</v>
      </c>
      <c r="N56" s="30">
        <v>20</v>
      </c>
    </row>
    <row r="57" spans="1:14" x14ac:dyDescent="0.2">
      <c r="A57" s="19" t="s">
        <v>858</v>
      </c>
      <c r="B57" s="20">
        <v>3</v>
      </c>
      <c r="C57" s="20">
        <v>0</v>
      </c>
      <c r="D57" s="20">
        <v>0</v>
      </c>
      <c r="E57" s="20">
        <v>0</v>
      </c>
      <c r="F57" s="20">
        <v>0</v>
      </c>
      <c r="G57" s="20">
        <v>0</v>
      </c>
      <c r="H57" s="20">
        <v>0</v>
      </c>
      <c r="I57" s="20">
        <v>0</v>
      </c>
      <c r="J57" s="20">
        <v>0</v>
      </c>
      <c r="K57" s="20">
        <v>0</v>
      </c>
      <c r="L57" s="20">
        <v>0</v>
      </c>
      <c r="M57" s="20">
        <v>2</v>
      </c>
      <c r="N57" s="20">
        <v>1</v>
      </c>
    </row>
    <row r="58" spans="1:14" x14ac:dyDescent="0.2">
      <c r="A58" s="21" t="s">
        <v>126</v>
      </c>
      <c r="B58" s="30">
        <v>100</v>
      </c>
      <c r="C58" s="30">
        <v>0</v>
      </c>
      <c r="D58" s="30">
        <v>0</v>
      </c>
      <c r="E58" s="30">
        <v>0</v>
      </c>
      <c r="F58" s="30">
        <v>0</v>
      </c>
      <c r="G58" s="30">
        <v>0</v>
      </c>
      <c r="H58" s="30">
        <v>0</v>
      </c>
      <c r="I58" s="30">
        <v>0</v>
      </c>
      <c r="J58" s="30">
        <v>0</v>
      </c>
      <c r="K58" s="30">
        <v>0</v>
      </c>
      <c r="L58" s="30">
        <v>0</v>
      </c>
      <c r="M58" s="30">
        <v>66.666667000000004</v>
      </c>
      <c r="N58" s="30">
        <v>33.333333000000003</v>
      </c>
    </row>
    <row r="59" spans="1:14" x14ac:dyDescent="0.2">
      <c r="A59" s="19" t="s">
        <v>859</v>
      </c>
      <c r="B59" s="20">
        <v>446</v>
      </c>
      <c r="C59" s="20">
        <v>16</v>
      </c>
      <c r="D59" s="20">
        <v>33</v>
      </c>
      <c r="E59" s="20">
        <v>75</v>
      </c>
      <c r="F59" s="20">
        <v>20</v>
      </c>
      <c r="G59" s="20">
        <v>9</v>
      </c>
      <c r="H59" s="20">
        <v>4</v>
      </c>
      <c r="I59" s="20">
        <v>22</v>
      </c>
      <c r="J59" s="20">
        <v>12</v>
      </c>
      <c r="K59" s="20">
        <v>27</v>
      </c>
      <c r="L59" s="20">
        <v>42</v>
      </c>
      <c r="M59" s="20">
        <v>122</v>
      </c>
      <c r="N59" s="20">
        <v>64</v>
      </c>
    </row>
    <row r="60" spans="1:14" x14ac:dyDescent="0.2">
      <c r="A60" s="21" t="s">
        <v>126</v>
      </c>
      <c r="B60" s="30">
        <v>100</v>
      </c>
      <c r="C60" s="30">
        <v>3.5874440000000001</v>
      </c>
      <c r="D60" s="30">
        <v>7.3991030000000002</v>
      </c>
      <c r="E60" s="30">
        <v>16.816143</v>
      </c>
      <c r="F60" s="30">
        <v>4.484305</v>
      </c>
      <c r="G60" s="30">
        <v>2.0179369999999999</v>
      </c>
      <c r="H60" s="30">
        <v>0.89686100000000002</v>
      </c>
      <c r="I60" s="30">
        <v>4.9327350000000001</v>
      </c>
      <c r="J60" s="30">
        <v>2.6905830000000002</v>
      </c>
      <c r="K60" s="30">
        <v>6.0538119999999997</v>
      </c>
      <c r="L60" s="30">
        <v>9.4170400000000001</v>
      </c>
      <c r="M60" s="30">
        <v>27.35426</v>
      </c>
      <c r="N60" s="30">
        <v>14.349776</v>
      </c>
    </row>
    <row r="61" spans="1:14" x14ac:dyDescent="0.2">
      <c r="A61" s="19" t="s">
        <v>860</v>
      </c>
      <c r="B61" s="20">
        <v>345</v>
      </c>
      <c r="C61" s="20">
        <v>16</v>
      </c>
      <c r="D61" s="20">
        <v>28</v>
      </c>
      <c r="E61" s="20">
        <v>51</v>
      </c>
      <c r="F61" s="20">
        <v>7</v>
      </c>
      <c r="G61" s="20">
        <v>2</v>
      </c>
      <c r="H61" s="20">
        <v>7</v>
      </c>
      <c r="I61" s="20">
        <v>10</v>
      </c>
      <c r="J61" s="20">
        <v>5</v>
      </c>
      <c r="K61" s="20">
        <v>14</v>
      </c>
      <c r="L61" s="20">
        <v>34</v>
      </c>
      <c r="M61" s="20">
        <v>102</v>
      </c>
      <c r="N61" s="20">
        <v>69</v>
      </c>
    </row>
    <row r="62" spans="1:14" x14ac:dyDescent="0.2">
      <c r="A62" s="21" t="s">
        <v>126</v>
      </c>
      <c r="B62" s="30">
        <v>100</v>
      </c>
      <c r="C62" s="30">
        <v>4.6376809999999997</v>
      </c>
      <c r="D62" s="30">
        <v>8.1159420000000004</v>
      </c>
      <c r="E62" s="30">
        <v>14.782609000000001</v>
      </c>
      <c r="F62" s="30">
        <v>2.0289860000000002</v>
      </c>
      <c r="G62" s="30">
        <v>0.57970999999999995</v>
      </c>
      <c r="H62" s="30">
        <v>2.0289860000000002</v>
      </c>
      <c r="I62" s="30">
        <v>2.8985509999999999</v>
      </c>
      <c r="J62" s="30">
        <v>1.4492750000000001</v>
      </c>
      <c r="K62" s="30">
        <v>4.0579710000000002</v>
      </c>
      <c r="L62" s="30">
        <v>9.8550719999999998</v>
      </c>
      <c r="M62" s="30">
        <v>29.565217000000001</v>
      </c>
      <c r="N62" s="30">
        <v>20</v>
      </c>
    </row>
    <row r="63" spans="1:14" x14ac:dyDescent="0.2">
      <c r="A63" s="19" t="s">
        <v>861</v>
      </c>
      <c r="B63" s="20">
        <v>884</v>
      </c>
      <c r="C63" s="20">
        <v>33</v>
      </c>
      <c r="D63" s="20">
        <v>68</v>
      </c>
      <c r="E63" s="20">
        <v>135</v>
      </c>
      <c r="F63" s="20">
        <v>27</v>
      </c>
      <c r="G63" s="20">
        <v>12</v>
      </c>
      <c r="H63" s="20">
        <v>12</v>
      </c>
      <c r="I63" s="20">
        <v>34</v>
      </c>
      <c r="J63" s="20">
        <v>18</v>
      </c>
      <c r="K63" s="20">
        <v>45</v>
      </c>
      <c r="L63" s="20">
        <v>86</v>
      </c>
      <c r="M63" s="20">
        <v>262</v>
      </c>
      <c r="N63" s="20">
        <v>152</v>
      </c>
    </row>
    <row r="64" spans="1:14" x14ac:dyDescent="0.2">
      <c r="A64" s="21" t="s">
        <v>126</v>
      </c>
      <c r="B64" s="30">
        <v>100</v>
      </c>
      <c r="C64" s="30">
        <v>3.7330320000000001</v>
      </c>
      <c r="D64" s="30">
        <v>7.6923079999999997</v>
      </c>
      <c r="E64" s="30">
        <v>15.271493</v>
      </c>
      <c r="F64" s="30">
        <v>3.0542989999999999</v>
      </c>
      <c r="G64" s="30">
        <v>1.3574660000000001</v>
      </c>
      <c r="H64" s="30">
        <v>1.3574660000000001</v>
      </c>
      <c r="I64" s="30">
        <v>3.8461539999999999</v>
      </c>
      <c r="J64" s="30">
        <v>2.0361989999999999</v>
      </c>
      <c r="K64" s="30">
        <v>5.0904980000000002</v>
      </c>
      <c r="L64" s="30">
        <v>9.7285070000000005</v>
      </c>
      <c r="M64" s="30">
        <v>29.638009</v>
      </c>
      <c r="N64" s="30">
        <v>17.194569999999999</v>
      </c>
    </row>
    <row r="65" spans="1:14" x14ac:dyDescent="0.2">
      <c r="A65" s="19" t="s">
        <v>862</v>
      </c>
      <c r="B65" s="20">
        <v>438</v>
      </c>
      <c r="C65" s="20">
        <v>17</v>
      </c>
      <c r="D65" s="20">
        <v>35</v>
      </c>
      <c r="E65" s="20">
        <v>60</v>
      </c>
      <c r="F65" s="20">
        <v>7</v>
      </c>
      <c r="G65" s="20">
        <v>3</v>
      </c>
      <c r="H65" s="20">
        <v>8</v>
      </c>
      <c r="I65" s="20">
        <v>12</v>
      </c>
      <c r="J65" s="20">
        <v>6</v>
      </c>
      <c r="K65" s="20">
        <v>18</v>
      </c>
      <c r="L65" s="20">
        <v>44</v>
      </c>
      <c r="M65" s="20">
        <v>140</v>
      </c>
      <c r="N65" s="20">
        <v>88</v>
      </c>
    </row>
    <row r="66" spans="1:14" x14ac:dyDescent="0.2">
      <c r="A66" s="21" t="s">
        <v>126</v>
      </c>
      <c r="B66" s="30">
        <v>100</v>
      </c>
      <c r="C66" s="30">
        <v>3.8812790000000001</v>
      </c>
      <c r="D66" s="30">
        <v>7.9908679999999999</v>
      </c>
      <c r="E66" s="30">
        <v>13.69863</v>
      </c>
      <c r="F66" s="30">
        <v>1.598174</v>
      </c>
      <c r="G66" s="30">
        <v>0.68493199999999999</v>
      </c>
      <c r="H66" s="30">
        <v>1.826484</v>
      </c>
      <c r="I66" s="30">
        <v>2.7397260000000001</v>
      </c>
      <c r="J66" s="30">
        <v>1.3698630000000001</v>
      </c>
      <c r="K66" s="30">
        <v>4.1095889999999997</v>
      </c>
      <c r="L66" s="30">
        <v>10.045662</v>
      </c>
      <c r="M66" s="30">
        <v>31.963470000000001</v>
      </c>
      <c r="N66" s="30">
        <v>20.091324</v>
      </c>
    </row>
    <row r="67" spans="1:14" x14ac:dyDescent="0.2">
      <c r="A67" s="19" t="s">
        <v>863</v>
      </c>
      <c r="B67" s="20">
        <v>93</v>
      </c>
      <c r="C67" s="20">
        <v>1</v>
      </c>
      <c r="D67" s="20">
        <v>7</v>
      </c>
      <c r="E67" s="20">
        <v>9</v>
      </c>
      <c r="F67" s="20">
        <v>0</v>
      </c>
      <c r="G67" s="20">
        <v>1</v>
      </c>
      <c r="H67" s="20">
        <v>1</v>
      </c>
      <c r="I67" s="20">
        <v>2</v>
      </c>
      <c r="J67" s="20">
        <v>1</v>
      </c>
      <c r="K67" s="20">
        <v>4</v>
      </c>
      <c r="L67" s="20">
        <v>10</v>
      </c>
      <c r="M67" s="20">
        <v>38</v>
      </c>
      <c r="N67" s="20">
        <v>19</v>
      </c>
    </row>
    <row r="68" spans="1:14" x14ac:dyDescent="0.2">
      <c r="A68" s="21" t="s">
        <v>126</v>
      </c>
      <c r="B68" s="30">
        <v>100</v>
      </c>
      <c r="C68" s="30">
        <v>1.075269</v>
      </c>
      <c r="D68" s="30">
        <v>7.5268819999999996</v>
      </c>
      <c r="E68" s="30">
        <v>9.6774190000000004</v>
      </c>
      <c r="F68" s="30">
        <v>0</v>
      </c>
      <c r="G68" s="30">
        <v>1.075269</v>
      </c>
      <c r="H68" s="30">
        <v>1.075269</v>
      </c>
      <c r="I68" s="30">
        <v>2.1505380000000001</v>
      </c>
      <c r="J68" s="30">
        <v>1.075269</v>
      </c>
      <c r="K68" s="30">
        <v>4.301075</v>
      </c>
      <c r="L68" s="30">
        <v>10.752687999999999</v>
      </c>
      <c r="M68" s="30">
        <v>40.860214999999997</v>
      </c>
      <c r="N68" s="30">
        <v>20.430108000000001</v>
      </c>
    </row>
    <row r="69" spans="1:14" x14ac:dyDescent="0.2">
      <c r="A69" s="18" t="s">
        <v>865</v>
      </c>
      <c r="B69" s="17">
        <v>178</v>
      </c>
      <c r="C69" s="17">
        <v>10</v>
      </c>
      <c r="D69" s="17">
        <v>19</v>
      </c>
      <c r="E69" s="17">
        <v>32</v>
      </c>
      <c r="F69" s="17">
        <v>7</v>
      </c>
      <c r="G69" s="17">
        <v>2</v>
      </c>
      <c r="H69" s="17">
        <v>6</v>
      </c>
      <c r="I69" s="17">
        <v>7</v>
      </c>
      <c r="J69" s="17">
        <v>5</v>
      </c>
      <c r="K69" s="17">
        <v>17</v>
      </c>
      <c r="L69" s="17">
        <v>16</v>
      </c>
      <c r="M69" s="17">
        <v>43</v>
      </c>
      <c r="N69" s="17">
        <v>14</v>
      </c>
    </row>
    <row r="70" spans="1:14" x14ac:dyDescent="0.2">
      <c r="A70" s="21" t="s">
        <v>126</v>
      </c>
      <c r="B70" s="30">
        <v>100</v>
      </c>
      <c r="C70" s="30">
        <v>5.6179779999999999</v>
      </c>
      <c r="D70" s="30">
        <v>10.674156999999999</v>
      </c>
      <c r="E70" s="30">
        <v>17.977528</v>
      </c>
      <c r="F70" s="30">
        <v>3.9325839999999999</v>
      </c>
      <c r="G70" s="30">
        <v>1.123596</v>
      </c>
      <c r="H70" s="30">
        <v>3.370787</v>
      </c>
      <c r="I70" s="30">
        <v>3.9325839999999999</v>
      </c>
      <c r="J70" s="30">
        <v>2.808989</v>
      </c>
      <c r="K70" s="30">
        <v>9.5505619999999993</v>
      </c>
      <c r="L70" s="30">
        <v>8.9887639999999998</v>
      </c>
      <c r="M70" s="30">
        <v>24.157302999999999</v>
      </c>
      <c r="N70" s="30">
        <v>7.8651689999999999</v>
      </c>
    </row>
    <row r="71" spans="1:14" x14ac:dyDescent="0.2">
      <c r="A71" s="19" t="s">
        <v>852</v>
      </c>
      <c r="B71" s="20">
        <v>212</v>
      </c>
      <c r="C71" s="20">
        <v>8</v>
      </c>
      <c r="D71" s="20">
        <v>14</v>
      </c>
      <c r="E71" s="20">
        <v>33</v>
      </c>
      <c r="F71" s="20">
        <v>11</v>
      </c>
      <c r="G71" s="20">
        <v>6</v>
      </c>
      <c r="H71" s="20">
        <v>6</v>
      </c>
      <c r="I71" s="20">
        <v>3</v>
      </c>
      <c r="J71" s="20">
        <v>6</v>
      </c>
      <c r="K71" s="20">
        <v>14</v>
      </c>
      <c r="L71" s="20">
        <v>16</v>
      </c>
      <c r="M71" s="20">
        <v>74</v>
      </c>
      <c r="N71" s="20">
        <v>21</v>
      </c>
    </row>
    <row r="72" spans="1:14" x14ac:dyDescent="0.2">
      <c r="A72" s="21" t="s">
        <v>126</v>
      </c>
      <c r="B72" s="30">
        <v>100</v>
      </c>
      <c r="C72" s="30">
        <v>3.7735850000000002</v>
      </c>
      <c r="D72" s="30">
        <v>6.6037739999999996</v>
      </c>
      <c r="E72" s="30">
        <v>15.566038000000001</v>
      </c>
      <c r="F72" s="30">
        <v>5.1886789999999996</v>
      </c>
      <c r="G72" s="30">
        <v>2.8301889999999998</v>
      </c>
      <c r="H72" s="30">
        <v>2.8301889999999998</v>
      </c>
      <c r="I72" s="30">
        <v>1.4150940000000001</v>
      </c>
      <c r="J72" s="30">
        <v>2.8301889999999998</v>
      </c>
      <c r="K72" s="30">
        <v>6.6037739999999996</v>
      </c>
      <c r="L72" s="30">
        <v>7.5471700000000004</v>
      </c>
      <c r="M72" s="30">
        <v>34.905659999999997</v>
      </c>
      <c r="N72" s="30">
        <v>9.9056599999999992</v>
      </c>
    </row>
    <row r="73" spans="1:14" x14ac:dyDescent="0.2">
      <c r="A73" s="19" t="s">
        <v>853</v>
      </c>
      <c r="B73" s="20">
        <v>223</v>
      </c>
      <c r="C73" s="20">
        <v>5</v>
      </c>
      <c r="D73" s="20">
        <v>24</v>
      </c>
      <c r="E73" s="20">
        <v>30</v>
      </c>
      <c r="F73" s="20">
        <v>6</v>
      </c>
      <c r="G73" s="20">
        <v>2</v>
      </c>
      <c r="H73" s="20">
        <v>8</v>
      </c>
      <c r="I73" s="20">
        <v>2</v>
      </c>
      <c r="J73" s="20">
        <v>2</v>
      </c>
      <c r="K73" s="20">
        <v>14</v>
      </c>
      <c r="L73" s="20">
        <v>15</v>
      </c>
      <c r="M73" s="20">
        <v>81</v>
      </c>
      <c r="N73" s="20">
        <v>34</v>
      </c>
    </row>
    <row r="74" spans="1:14" x14ac:dyDescent="0.2">
      <c r="A74" s="21" t="s">
        <v>126</v>
      </c>
      <c r="B74" s="30">
        <v>100</v>
      </c>
      <c r="C74" s="30">
        <v>2.2421519999999999</v>
      </c>
      <c r="D74" s="30">
        <v>10.762332000000001</v>
      </c>
      <c r="E74" s="30">
        <v>13.452915000000001</v>
      </c>
      <c r="F74" s="30">
        <v>2.6905830000000002</v>
      </c>
      <c r="G74" s="30">
        <v>0.89686100000000002</v>
      </c>
      <c r="H74" s="30">
        <v>3.5874440000000001</v>
      </c>
      <c r="I74" s="30">
        <v>0.89686100000000002</v>
      </c>
      <c r="J74" s="30">
        <v>0.89686100000000002</v>
      </c>
      <c r="K74" s="30">
        <v>6.2780269999999998</v>
      </c>
      <c r="L74" s="30">
        <v>6.7264569999999999</v>
      </c>
      <c r="M74" s="30">
        <v>36.322870000000002</v>
      </c>
      <c r="N74" s="30">
        <v>15.246637</v>
      </c>
    </row>
    <row r="75" spans="1:14" x14ac:dyDescent="0.2">
      <c r="A75" s="19" t="s">
        <v>854</v>
      </c>
      <c r="B75" s="20">
        <v>216</v>
      </c>
      <c r="C75" s="20">
        <v>5</v>
      </c>
      <c r="D75" s="20">
        <v>23</v>
      </c>
      <c r="E75" s="20">
        <v>32</v>
      </c>
      <c r="F75" s="20">
        <v>3</v>
      </c>
      <c r="G75" s="20">
        <v>2</v>
      </c>
      <c r="H75" s="20">
        <v>4</v>
      </c>
      <c r="I75" s="20">
        <v>1</v>
      </c>
      <c r="J75" s="20">
        <v>6</v>
      </c>
      <c r="K75" s="20">
        <v>10</v>
      </c>
      <c r="L75" s="20">
        <v>14</v>
      </c>
      <c r="M75" s="20">
        <v>78</v>
      </c>
      <c r="N75" s="20">
        <v>38</v>
      </c>
    </row>
    <row r="76" spans="1:14" x14ac:dyDescent="0.2">
      <c r="A76" s="21" t="s">
        <v>126</v>
      </c>
      <c r="B76" s="30">
        <v>100</v>
      </c>
      <c r="C76" s="30">
        <v>2.3148149999999998</v>
      </c>
      <c r="D76" s="30">
        <v>10.648148000000001</v>
      </c>
      <c r="E76" s="30">
        <v>14.814814999999999</v>
      </c>
      <c r="F76" s="30">
        <v>1.388889</v>
      </c>
      <c r="G76" s="30">
        <v>0.92592600000000003</v>
      </c>
      <c r="H76" s="30">
        <v>1.8518520000000001</v>
      </c>
      <c r="I76" s="30">
        <v>0.46296300000000001</v>
      </c>
      <c r="J76" s="30">
        <v>2.7777780000000001</v>
      </c>
      <c r="K76" s="30">
        <v>4.6296299999999997</v>
      </c>
      <c r="L76" s="30">
        <v>6.4814809999999996</v>
      </c>
      <c r="M76" s="30">
        <v>36.111111000000001</v>
      </c>
      <c r="N76" s="30">
        <v>17.592593000000001</v>
      </c>
    </row>
    <row r="77" spans="1:14" x14ac:dyDescent="0.2">
      <c r="A77" s="19" t="s">
        <v>855</v>
      </c>
      <c r="B77" s="20">
        <v>140</v>
      </c>
      <c r="C77" s="20">
        <v>5</v>
      </c>
      <c r="D77" s="20">
        <v>8</v>
      </c>
      <c r="E77" s="20">
        <v>22</v>
      </c>
      <c r="F77" s="20">
        <v>1</v>
      </c>
      <c r="G77" s="20">
        <v>0</v>
      </c>
      <c r="H77" s="20">
        <v>0</v>
      </c>
      <c r="I77" s="20">
        <v>3</v>
      </c>
      <c r="J77" s="20">
        <v>3</v>
      </c>
      <c r="K77" s="20">
        <v>5</v>
      </c>
      <c r="L77" s="20">
        <v>15</v>
      </c>
      <c r="M77" s="20">
        <v>47</v>
      </c>
      <c r="N77" s="20">
        <v>31</v>
      </c>
    </row>
    <row r="78" spans="1:14" x14ac:dyDescent="0.2">
      <c r="A78" s="21" t="s">
        <v>126</v>
      </c>
      <c r="B78" s="30">
        <v>100</v>
      </c>
      <c r="C78" s="30">
        <v>3.5714290000000002</v>
      </c>
      <c r="D78" s="30">
        <v>5.7142860000000004</v>
      </c>
      <c r="E78" s="30">
        <v>15.714286</v>
      </c>
      <c r="F78" s="30">
        <v>0.71428599999999998</v>
      </c>
      <c r="G78" s="30">
        <v>0</v>
      </c>
      <c r="H78" s="30">
        <v>0</v>
      </c>
      <c r="I78" s="30">
        <v>2.1428569999999998</v>
      </c>
      <c r="J78" s="30">
        <v>2.1428569999999998</v>
      </c>
      <c r="K78" s="30">
        <v>3.5714290000000002</v>
      </c>
      <c r="L78" s="30">
        <v>10.714286</v>
      </c>
      <c r="M78" s="30">
        <v>33.571429000000002</v>
      </c>
      <c r="N78" s="30">
        <v>22.142856999999999</v>
      </c>
    </row>
    <row r="79" spans="1:14" x14ac:dyDescent="0.2">
      <c r="A79" s="19" t="s">
        <v>856</v>
      </c>
      <c r="B79" s="20">
        <v>72</v>
      </c>
      <c r="C79" s="20">
        <v>3</v>
      </c>
      <c r="D79" s="20">
        <v>4</v>
      </c>
      <c r="E79" s="20">
        <v>15</v>
      </c>
      <c r="F79" s="20">
        <v>0</v>
      </c>
      <c r="G79" s="20">
        <v>0</v>
      </c>
      <c r="H79" s="20">
        <v>3</v>
      </c>
      <c r="I79" s="20">
        <v>2</v>
      </c>
      <c r="J79" s="20">
        <v>1</v>
      </c>
      <c r="K79" s="20">
        <v>2</v>
      </c>
      <c r="L79" s="20">
        <v>4</v>
      </c>
      <c r="M79" s="20">
        <v>19</v>
      </c>
      <c r="N79" s="20">
        <v>19</v>
      </c>
    </row>
    <row r="80" spans="1:14" x14ac:dyDescent="0.2">
      <c r="A80" s="21" t="s">
        <v>126</v>
      </c>
      <c r="B80" s="30">
        <v>100</v>
      </c>
      <c r="C80" s="30">
        <v>4.1666670000000003</v>
      </c>
      <c r="D80" s="30">
        <v>5.5555560000000002</v>
      </c>
      <c r="E80" s="30">
        <v>20.833333</v>
      </c>
      <c r="F80" s="30">
        <v>0</v>
      </c>
      <c r="G80" s="30">
        <v>0</v>
      </c>
      <c r="H80" s="30">
        <v>4.1666670000000003</v>
      </c>
      <c r="I80" s="30">
        <v>2.7777780000000001</v>
      </c>
      <c r="J80" s="30">
        <v>1.388889</v>
      </c>
      <c r="K80" s="30">
        <v>2.7777780000000001</v>
      </c>
      <c r="L80" s="30">
        <v>5.5555560000000002</v>
      </c>
      <c r="M80" s="30">
        <v>26.388888999999999</v>
      </c>
      <c r="N80" s="30">
        <v>26.388888999999999</v>
      </c>
    </row>
    <row r="81" spans="1:14" x14ac:dyDescent="0.2">
      <c r="A81" s="19" t="s">
        <v>857</v>
      </c>
      <c r="B81" s="20">
        <v>46</v>
      </c>
      <c r="C81" s="20">
        <v>2</v>
      </c>
      <c r="D81" s="20">
        <v>10</v>
      </c>
      <c r="E81" s="20">
        <v>9</v>
      </c>
      <c r="F81" s="20">
        <v>0</v>
      </c>
      <c r="G81" s="20">
        <v>0</v>
      </c>
      <c r="H81" s="20">
        <v>1</v>
      </c>
      <c r="I81" s="20">
        <v>0</v>
      </c>
      <c r="J81" s="20">
        <v>0</v>
      </c>
      <c r="K81" s="20">
        <v>1</v>
      </c>
      <c r="L81" s="20">
        <v>3</v>
      </c>
      <c r="M81" s="20">
        <v>11</v>
      </c>
      <c r="N81" s="20">
        <v>9</v>
      </c>
    </row>
    <row r="82" spans="1:14" x14ac:dyDescent="0.2">
      <c r="A82" s="21" t="s">
        <v>126</v>
      </c>
      <c r="B82" s="30">
        <v>100</v>
      </c>
      <c r="C82" s="30">
        <v>4.3478260000000004</v>
      </c>
      <c r="D82" s="30">
        <v>21.739129999999999</v>
      </c>
      <c r="E82" s="30">
        <v>19.565217000000001</v>
      </c>
      <c r="F82" s="30">
        <v>0</v>
      </c>
      <c r="G82" s="30">
        <v>0</v>
      </c>
      <c r="H82" s="30">
        <v>2.1739130000000002</v>
      </c>
      <c r="I82" s="30">
        <v>0</v>
      </c>
      <c r="J82" s="30">
        <v>0</v>
      </c>
      <c r="K82" s="30">
        <v>2.1739130000000002</v>
      </c>
      <c r="L82" s="30">
        <v>6.5217390000000002</v>
      </c>
      <c r="M82" s="30">
        <v>23.913042999999998</v>
      </c>
      <c r="N82" s="30">
        <v>19.565217000000001</v>
      </c>
    </row>
    <row r="83" spans="1:14" x14ac:dyDescent="0.2">
      <c r="A83" s="19" t="s">
        <v>858</v>
      </c>
      <c r="B83" s="20">
        <v>8</v>
      </c>
      <c r="C83" s="20">
        <v>0</v>
      </c>
      <c r="D83" s="20">
        <v>1</v>
      </c>
      <c r="E83" s="20">
        <v>2</v>
      </c>
      <c r="F83" s="20">
        <v>0</v>
      </c>
      <c r="G83" s="20">
        <v>0</v>
      </c>
      <c r="H83" s="20">
        <v>0</v>
      </c>
      <c r="I83" s="20">
        <v>0</v>
      </c>
      <c r="J83" s="20">
        <v>0</v>
      </c>
      <c r="K83" s="20">
        <v>0</v>
      </c>
      <c r="L83" s="20">
        <v>1</v>
      </c>
      <c r="M83" s="20">
        <v>2</v>
      </c>
      <c r="N83" s="20">
        <v>2</v>
      </c>
    </row>
    <row r="84" spans="1:14" x14ac:dyDescent="0.2">
      <c r="A84" s="21" t="s">
        <v>126</v>
      </c>
      <c r="B84" s="30">
        <v>100</v>
      </c>
      <c r="C84" s="30">
        <v>0</v>
      </c>
      <c r="D84" s="30">
        <v>12.5</v>
      </c>
      <c r="E84" s="30">
        <v>25</v>
      </c>
      <c r="F84" s="30">
        <v>0</v>
      </c>
      <c r="G84" s="30">
        <v>0</v>
      </c>
      <c r="H84" s="30">
        <v>0</v>
      </c>
      <c r="I84" s="30">
        <v>0</v>
      </c>
      <c r="J84" s="30">
        <v>0</v>
      </c>
      <c r="K84" s="30">
        <v>0</v>
      </c>
      <c r="L84" s="30">
        <v>12.5</v>
      </c>
      <c r="M84" s="30">
        <v>25</v>
      </c>
      <c r="N84" s="30">
        <v>25</v>
      </c>
    </row>
    <row r="85" spans="1:14" x14ac:dyDescent="0.2">
      <c r="A85" s="19" t="s">
        <v>859</v>
      </c>
      <c r="B85" s="20">
        <v>435</v>
      </c>
      <c r="C85" s="20">
        <v>13</v>
      </c>
      <c r="D85" s="20">
        <v>38</v>
      </c>
      <c r="E85" s="20">
        <v>63</v>
      </c>
      <c r="F85" s="20">
        <v>17</v>
      </c>
      <c r="G85" s="20">
        <v>8</v>
      </c>
      <c r="H85" s="20">
        <v>14</v>
      </c>
      <c r="I85" s="20">
        <v>5</v>
      </c>
      <c r="J85" s="20">
        <v>8</v>
      </c>
      <c r="K85" s="20">
        <v>28</v>
      </c>
      <c r="L85" s="20">
        <v>31</v>
      </c>
      <c r="M85" s="20">
        <v>155</v>
      </c>
      <c r="N85" s="20">
        <v>55</v>
      </c>
    </row>
    <row r="86" spans="1:14" x14ac:dyDescent="0.2">
      <c r="A86" s="21" t="s">
        <v>126</v>
      </c>
      <c r="B86" s="30">
        <v>100</v>
      </c>
      <c r="C86" s="30">
        <v>2.9885060000000001</v>
      </c>
      <c r="D86" s="30">
        <v>8.7356320000000007</v>
      </c>
      <c r="E86" s="30">
        <v>14.482759</v>
      </c>
      <c r="F86" s="30">
        <v>3.9080460000000001</v>
      </c>
      <c r="G86" s="30">
        <v>1.83908</v>
      </c>
      <c r="H86" s="30">
        <v>3.218391</v>
      </c>
      <c r="I86" s="30">
        <v>1.1494249999999999</v>
      </c>
      <c r="J86" s="30">
        <v>1.83908</v>
      </c>
      <c r="K86" s="30">
        <v>6.436782</v>
      </c>
      <c r="L86" s="30">
        <v>7.1264370000000001</v>
      </c>
      <c r="M86" s="30">
        <v>35.632184000000002</v>
      </c>
      <c r="N86" s="30">
        <v>12.643678</v>
      </c>
    </row>
    <row r="87" spans="1:14" x14ac:dyDescent="0.2">
      <c r="A87" s="19" t="s">
        <v>860</v>
      </c>
      <c r="B87" s="20">
        <v>356</v>
      </c>
      <c r="C87" s="20">
        <v>10</v>
      </c>
      <c r="D87" s="20">
        <v>31</v>
      </c>
      <c r="E87" s="20">
        <v>54</v>
      </c>
      <c r="F87" s="20">
        <v>4</v>
      </c>
      <c r="G87" s="20">
        <v>2</v>
      </c>
      <c r="H87" s="20">
        <v>4</v>
      </c>
      <c r="I87" s="20">
        <v>4</v>
      </c>
      <c r="J87" s="20">
        <v>9</v>
      </c>
      <c r="K87" s="20">
        <v>15</v>
      </c>
      <c r="L87" s="20">
        <v>29</v>
      </c>
      <c r="M87" s="20">
        <v>125</v>
      </c>
      <c r="N87" s="20">
        <v>69</v>
      </c>
    </row>
    <row r="88" spans="1:14" x14ac:dyDescent="0.2">
      <c r="A88" s="21" t="s">
        <v>126</v>
      </c>
      <c r="B88" s="30">
        <v>100</v>
      </c>
      <c r="C88" s="30">
        <v>2.808989</v>
      </c>
      <c r="D88" s="30">
        <v>8.707865</v>
      </c>
      <c r="E88" s="30">
        <v>15.168539000000001</v>
      </c>
      <c r="F88" s="30">
        <v>1.123596</v>
      </c>
      <c r="G88" s="30">
        <v>0.56179800000000002</v>
      </c>
      <c r="H88" s="30">
        <v>1.123596</v>
      </c>
      <c r="I88" s="30">
        <v>1.123596</v>
      </c>
      <c r="J88" s="30">
        <v>2.5280900000000002</v>
      </c>
      <c r="K88" s="30">
        <v>4.2134830000000001</v>
      </c>
      <c r="L88" s="30">
        <v>8.1460670000000004</v>
      </c>
      <c r="M88" s="30">
        <v>35.112360000000002</v>
      </c>
      <c r="N88" s="30">
        <v>19.382021999999999</v>
      </c>
    </row>
    <row r="89" spans="1:14" x14ac:dyDescent="0.2">
      <c r="A89" s="19" t="s">
        <v>861</v>
      </c>
      <c r="B89" s="20">
        <v>917</v>
      </c>
      <c r="C89" s="20">
        <v>28</v>
      </c>
      <c r="D89" s="20">
        <v>84</v>
      </c>
      <c r="E89" s="20">
        <v>143</v>
      </c>
      <c r="F89" s="20">
        <v>21</v>
      </c>
      <c r="G89" s="20">
        <v>10</v>
      </c>
      <c r="H89" s="20">
        <v>22</v>
      </c>
      <c r="I89" s="20">
        <v>11</v>
      </c>
      <c r="J89" s="20">
        <v>18</v>
      </c>
      <c r="K89" s="20">
        <v>46</v>
      </c>
      <c r="L89" s="20">
        <v>68</v>
      </c>
      <c r="M89" s="20">
        <v>312</v>
      </c>
      <c r="N89" s="20">
        <v>154</v>
      </c>
    </row>
    <row r="90" spans="1:14" x14ac:dyDescent="0.2">
      <c r="A90" s="21" t="s">
        <v>126</v>
      </c>
      <c r="B90" s="30">
        <v>100</v>
      </c>
      <c r="C90" s="30">
        <v>3.0534349999999999</v>
      </c>
      <c r="D90" s="30">
        <v>9.1603049999999993</v>
      </c>
      <c r="E90" s="30">
        <v>15.594329</v>
      </c>
      <c r="F90" s="30">
        <v>2.290076</v>
      </c>
      <c r="G90" s="30">
        <v>1.0905130000000001</v>
      </c>
      <c r="H90" s="30">
        <v>2.3991280000000001</v>
      </c>
      <c r="I90" s="30">
        <v>1.1995640000000001</v>
      </c>
      <c r="J90" s="30">
        <v>1.962923</v>
      </c>
      <c r="K90" s="30">
        <v>5.0163580000000003</v>
      </c>
      <c r="L90" s="30">
        <v>7.4154850000000003</v>
      </c>
      <c r="M90" s="30">
        <v>34.023991000000002</v>
      </c>
      <c r="N90" s="30">
        <v>16.793893000000001</v>
      </c>
    </row>
    <row r="91" spans="1:14" x14ac:dyDescent="0.2">
      <c r="A91" s="19" t="s">
        <v>862</v>
      </c>
      <c r="B91" s="20">
        <v>482</v>
      </c>
      <c r="C91" s="20">
        <v>15</v>
      </c>
      <c r="D91" s="20">
        <v>46</v>
      </c>
      <c r="E91" s="20">
        <v>80</v>
      </c>
      <c r="F91" s="20">
        <v>4</v>
      </c>
      <c r="G91" s="20">
        <v>2</v>
      </c>
      <c r="H91" s="20">
        <v>8</v>
      </c>
      <c r="I91" s="20">
        <v>6</v>
      </c>
      <c r="J91" s="20">
        <v>10</v>
      </c>
      <c r="K91" s="20">
        <v>18</v>
      </c>
      <c r="L91" s="20">
        <v>37</v>
      </c>
      <c r="M91" s="20">
        <v>157</v>
      </c>
      <c r="N91" s="20">
        <v>99</v>
      </c>
    </row>
    <row r="92" spans="1:14" x14ac:dyDescent="0.2">
      <c r="A92" s="21" t="s">
        <v>126</v>
      </c>
      <c r="B92" s="30">
        <v>100</v>
      </c>
      <c r="C92" s="30">
        <v>3.1120329999999998</v>
      </c>
      <c r="D92" s="30">
        <v>9.5435680000000005</v>
      </c>
      <c r="E92" s="30">
        <v>16.59751</v>
      </c>
      <c r="F92" s="30">
        <v>0.82987599999999995</v>
      </c>
      <c r="G92" s="30">
        <v>0.41493799999999997</v>
      </c>
      <c r="H92" s="30">
        <v>1.659751</v>
      </c>
      <c r="I92" s="30">
        <v>1.2448129999999999</v>
      </c>
      <c r="J92" s="30">
        <v>2.0746889999999998</v>
      </c>
      <c r="K92" s="30">
        <v>3.7344400000000002</v>
      </c>
      <c r="L92" s="30">
        <v>7.6763490000000001</v>
      </c>
      <c r="M92" s="30">
        <v>32.572614000000002</v>
      </c>
      <c r="N92" s="30">
        <v>20.539418999999999</v>
      </c>
    </row>
    <row r="93" spans="1:14" x14ac:dyDescent="0.2">
      <c r="A93" s="19" t="s">
        <v>863</v>
      </c>
      <c r="B93" s="20">
        <v>126</v>
      </c>
      <c r="C93" s="20">
        <v>5</v>
      </c>
      <c r="D93" s="20">
        <v>15</v>
      </c>
      <c r="E93" s="20">
        <v>26</v>
      </c>
      <c r="F93" s="20">
        <v>0</v>
      </c>
      <c r="G93" s="20">
        <v>0</v>
      </c>
      <c r="H93" s="20">
        <v>4</v>
      </c>
      <c r="I93" s="20">
        <v>2</v>
      </c>
      <c r="J93" s="20">
        <v>1</v>
      </c>
      <c r="K93" s="20">
        <v>3</v>
      </c>
      <c r="L93" s="20">
        <v>8</v>
      </c>
      <c r="M93" s="20">
        <v>32</v>
      </c>
      <c r="N93" s="20">
        <v>30</v>
      </c>
    </row>
    <row r="94" spans="1:14" x14ac:dyDescent="0.2">
      <c r="A94" s="21" t="s">
        <v>126</v>
      </c>
      <c r="B94" s="30">
        <v>100</v>
      </c>
      <c r="C94" s="30">
        <v>3.9682539999999999</v>
      </c>
      <c r="D94" s="30">
        <v>11.904762</v>
      </c>
      <c r="E94" s="30">
        <v>20.634920999999999</v>
      </c>
      <c r="F94" s="30">
        <v>0</v>
      </c>
      <c r="G94" s="30">
        <v>0</v>
      </c>
      <c r="H94" s="30">
        <v>3.1746029999999998</v>
      </c>
      <c r="I94" s="30">
        <v>1.587302</v>
      </c>
      <c r="J94" s="30">
        <v>0.793651</v>
      </c>
      <c r="K94" s="30">
        <v>2.3809520000000002</v>
      </c>
      <c r="L94" s="30">
        <v>6.3492059999999997</v>
      </c>
      <c r="M94" s="30">
        <v>25.396825</v>
      </c>
      <c r="N94" s="30">
        <v>23.809524</v>
      </c>
    </row>
    <row r="95" spans="1:14" x14ac:dyDescent="0.2">
      <c r="A95" s="18" t="s">
        <v>866</v>
      </c>
      <c r="B95" s="18"/>
      <c r="C95" s="18"/>
      <c r="D95" s="18"/>
      <c r="E95" s="18"/>
      <c r="F95" s="18"/>
      <c r="G95" s="18"/>
      <c r="H95" s="18"/>
      <c r="I95" s="18"/>
      <c r="J95" s="18"/>
      <c r="K95" s="18"/>
      <c r="L95" s="18"/>
      <c r="M95" s="18"/>
      <c r="N95" s="18"/>
    </row>
    <row r="96" spans="1:14" x14ac:dyDescent="0.2">
      <c r="A96" s="19" t="s">
        <v>130</v>
      </c>
      <c r="B96" s="20">
        <v>151</v>
      </c>
      <c r="C96" s="20">
        <v>11</v>
      </c>
      <c r="D96" s="20">
        <v>11</v>
      </c>
      <c r="E96" s="20">
        <v>20</v>
      </c>
      <c r="F96" s="20">
        <v>9</v>
      </c>
      <c r="G96" s="20">
        <v>1</v>
      </c>
      <c r="H96" s="20">
        <v>4</v>
      </c>
      <c r="I96" s="20">
        <v>7</v>
      </c>
      <c r="J96" s="20">
        <v>6</v>
      </c>
      <c r="K96" s="20">
        <v>8</v>
      </c>
      <c r="L96" s="20">
        <v>8</v>
      </c>
      <c r="M96" s="20">
        <v>38</v>
      </c>
      <c r="N96" s="20">
        <v>28</v>
      </c>
    </row>
    <row r="97" spans="1:14" x14ac:dyDescent="0.2">
      <c r="A97" s="21" t="s">
        <v>126</v>
      </c>
      <c r="B97" s="30">
        <v>100</v>
      </c>
      <c r="C97" s="30">
        <v>7.2847679999999997</v>
      </c>
      <c r="D97" s="30">
        <v>7.2847679999999997</v>
      </c>
      <c r="E97" s="30">
        <v>13.245032999999999</v>
      </c>
      <c r="F97" s="30">
        <v>5.9602649999999997</v>
      </c>
      <c r="G97" s="30">
        <v>0.66225199999999995</v>
      </c>
      <c r="H97" s="30">
        <v>2.6490070000000001</v>
      </c>
      <c r="I97" s="30">
        <v>4.6357619999999997</v>
      </c>
      <c r="J97" s="30">
        <v>3.9735100000000001</v>
      </c>
      <c r="K97" s="30">
        <v>5.2980130000000001</v>
      </c>
      <c r="L97" s="30">
        <v>5.2980130000000001</v>
      </c>
      <c r="M97" s="30">
        <v>25.165562999999999</v>
      </c>
      <c r="N97" s="30">
        <v>18.543046</v>
      </c>
    </row>
    <row r="98" spans="1:14" x14ac:dyDescent="0.2">
      <c r="A98" s="19" t="s">
        <v>131</v>
      </c>
      <c r="B98" s="20">
        <v>1446</v>
      </c>
      <c r="C98" s="20">
        <v>57</v>
      </c>
      <c r="D98" s="20">
        <v>119</v>
      </c>
      <c r="E98" s="20">
        <v>229</v>
      </c>
      <c r="F98" s="20">
        <v>48</v>
      </c>
      <c r="G98" s="20">
        <v>26</v>
      </c>
      <c r="H98" s="20">
        <v>33</v>
      </c>
      <c r="I98" s="20">
        <v>47</v>
      </c>
      <c r="J98" s="20">
        <v>29</v>
      </c>
      <c r="K98" s="20">
        <v>90</v>
      </c>
      <c r="L98" s="20">
        <v>134</v>
      </c>
      <c r="M98" s="20">
        <v>445</v>
      </c>
      <c r="N98" s="20">
        <v>189</v>
      </c>
    </row>
    <row r="99" spans="1:14" x14ac:dyDescent="0.2">
      <c r="A99" s="21" t="s">
        <v>126</v>
      </c>
      <c r="B99" s="30">
        <v>100</v>
      </c>
      <c r="C99" s="30">
        <v>3.9419089999999999</v>
      </c>
      <c r="D99" s="30">
        <v>8.2295990000000003</v>
      </c>
      <c r="E99" s="30">
        <v>15.836791</v>
      </c>
      <c r="F99" s="30">
        <v>3.319502</v>
      </c>
      <c r="G99" s="30">
        <v>1.7980640000000001</v>
      </c>
      <c r="H99" s="30">
        <v>2.2821579999999999</v>
      </c>
      <c r="I99" s="30">
        <v>3.250346</v>
      </c>
      <c r="J99" s="30">
        <v>2.0055329999999998</v>
      </c>
      <c r="K99" s="30">
        <v>6.2240659999999997</v>
      </c>
      <c r="L99" s="30">
        <v>9.2669429999999995</v>
      </c>
      <c r="M99" s="30">
        <v>30.774550000000001</v>
      </c>
      <c r="N99" s="30">
        <v>13.070539</v>
      </c>
    </row>
    <row r="100" spans="1:14" x14ac:dyDescent="0.2">
      <c r="A100" s="19" t="s">
        <v>392</v>
      </c>
      <c r="B100" s="20">
        <v>150</v>
      </c>
      <c r="C100" s="20">
        <v>5</v>
      </c>
      <c r="D100" s="20">
        <v>17</v>
      </c>
      <c r="E100" s="20">
        <v>18</v>
      </c>
      <c r="F100" s="20">
        <v>14</v>
      </c>
      <c r="G100" s="20">
        <v>1</v>
      </c>
      <c r="H100" s="20">
        <v>3</v>
      </c>
      <c r="I100" s="20">
        <v>6</v>
      </c>
      <c r="J100" s="20">
        <v>6</v>
      </c>
      <c r="K100" s="20">
        <v>5</v>
      </c>
      <c r="L100" s="20">
        <v>9</v>
      </c>
      <c r="M100" s="20">
        <v>42</v>
      </c>
      <c r="N100" s="20">
        <v>24</v>
      </c>
    </row>
    <row r="101" spans="1:14" x14ac:dyDescent="0.2">
      <c r="A101" s="21" t="s">
        <v>126</v>
      </c>
      <c r="B101" s="30">
        <v>100</v>
      </c>
      <c r="C101" s="30">
        <v>3.3333330000000001</v>
      </c>
      <c r="D101" s="30">
        <v>11.333333</v>
      </c>
      <c r="E101" s="30">
        <v>12</v>
      </c>
      <c r="F101" s="30">
        <v>9.3333329999999997</v>
      </c>
      <c r="G101" s="30">
        <v>0.66666700000000001</v>
      </c>
      <c r="H101" s="30">
        <v>2</v>
      </c>
      <c r="I101" s="30">
        <v>4</v>
      </c>
      <c r="J101" s="30">
        <v>4</v>
      </c>
      <c r="K101" s="30">
        <v>3.3333330000000001</v>
      </c>
      <c r="L101" s="30">
        <v>6</v>
      </c>
      <c r="M101" s="30">
        <v>28</v>
      </c>
      <c r="N101" s="30">
        <v>16</v>
      </c>
    </row>
    <row r="102" spans="1:14" x14ac:dyDescent="0.2">
      <c r="A102" s="19" t="s">
        <v>132</v>
      </c>
      <c r="B102" s="20">
        <v>372</v>
      </c>
      <c r="C102" s="20">
        <v>9</v>
      </c>
      <c r="D102" s="20">
        <v>36</v>
      </c>
      <c r="E102" s="20">
        <v>58</v>
      </c>
      <c r="F102" s="20">
        <v>5</v>
      </c>
      <c r="G102" s="20">
        <v>1</v>
      </c>
      <c r="H102" s="20">
        <v>6</v>
      </c>
      <c r="I102" s="20">
        <v>8</v>
      </c>
      <c r="J102" s="20">
        <v>4</v>
      </c>
      <c r="K102" s="20">
        <v>11</v>
      </c>
      <c r="L102" s="20">
        <v>31</v>
      </c>
      <c r="M102" s="20">
        <v>123</v>
      </c>
      <c r="N102" s="20">
        <v>80</v>
      </c>
    </row>
    <row r="103" spans="1:14" x14ac:dyDescent="0.2">
      <c r="A103" s="21" t="s">
        <v>126</v>
      </c>
      <c r="B103" s="30">
        <v>100</v>
      </c>
      <c r="C103" s="30">
        <v>2.4193549999999999</v>
      </c>
      <c r="D103" s="30">
        <v>9.6774190000000004</v>
      </c>
      <c r="E103" s="30">
        <v>15.591398</v>
      </c>
      <c r="F103" s="30">
        <v>1.3440859999999999</v>
      </c>
      <c r="G103" s="30">
        <v>0.26881699999999997</v>
      </c>
      <c r="H103" s="30">
        <v>1.612903</v>
      </c>
      <c r="I103" s="30">
        <v>2.1505380000000001</v>
      </c>
      <c r="J103" s="30">
        <v>1.075269</v>
      </c>
      <c r="K103" s="30">
        <v>2.9569890000000001</v>
      </c>
      <c r="L103" s="30">
        <v>8.3333329999999997</v>
      </c>
      <c r="M103" s="30">
        <v>33.064515999999998</v>
      </c>
      <c r="N103" s="30">
        <v>21.505375999999998</v>
      </c>
    </row>
    <row r="104" spans="1:14" x14ac:dyDescent="0.2">
      <c r="A104" s="19" t="s">
        <v>867</v>
      </c>
      <c r="B104" s="20">
        <v>69</v>
      </c>
      <c r="C104" s="20">
        <v>3</v>
      </c>
      <c r="D104" s="20">
        <v>6</v>
      </c>
      <c r="E104" s="20">
        <v>14</v>
      </c>
      <c r="F104" s="20">
        <v>3</v>
      </c>
      <c r="G104" s="20">
        <v>1</v>
      </c>
      <c r="H104" s="20">
        <v>0</v>
      </c>
      <c r="I104" s="20">
        <v>3</v>
      </c>
      <c r="J104" s="20">
        <v>3</v>
      </c>
      <c r="K104" s="20">
        <v>3</v>
      </c>
      <c r="L104" s="20">
        <v>3</v>
      </c>
      <c r="M104" s="20">
        <v>20</v>
      </c>
      <c r="N104" s="20">
        <v>10</v>
      </c>
    </row>
    <row r="105" spans="1:14" x14ac:dyDescent="0.2">
      <c r="A105" s="21" t="s">
        <v>126</v>
      </c>
      <c r="B105" s="30">
        <v>100</v>
      </c>
      <c r="C105" s="30">
        <v>4.3478260000000004</v>
      </c>
      <c r="D105" s="30">
        <v>8.6956520000000008</v>
      </c>
      <c r="E105" s="30">
        <v>20.289854999999999</v>
      </c>
      <c r="F105" s="30">
        <v>4.3478260000000004</v>
      </c>
      <c r="G105" s="30">
        <v>1.4492750000000001</v>
      </c>
      <c r="H105" s="30">
        <v>0</v>
      </c>
      <c r="I105" s="30">
        <v>4.3478260000000004</v>
      </c>
      <c r="J105" s="30">
        <v>4.3478260000000004</v>
      </c>
      <c r="K105" s="30">
        <v>4.3478260000000004</v>
      </c>
      <c r="L105" s="30">
        <v>4.3478260000000004</v>
      </c>
      <c r="M105" s="30">
        <v>28.985506999999998</v>
      </c>
      <c r="N105" s="30">
        <v>14.492754</v>
      </c>
    </row>
    <row r="106" spans="1:14" x14ac:dyDescent="0.2">
      <c r="A106" s="18" t="s">
        <v>133</v>
      </c>
      <c r="B106" s="17">
        <v>92</v>
      </c>
      <c r="C106" s="17">
        <v>7</v>
      </c>
      <c r="D106" s="17">
        <v>6</v>
      </c>
      <c r="E106" s="17">
        <v>13</v>
      </c>
      <c r="F106" s="17">
        <v>7</v>
      </c>
      <c r="G106" s="17">
        <v>1</v>
      </c>
      <c r="H106" s="17">
        <v>1</v>
      </c>
      <c r="I106" s="17">
        <v>5</v>
      </c>
      <c r="J106" s="17">
        <v>4</v>
      </c>
      <c r="K106" s="17">
        <v>3</v>
      </c>
      <c r="L106" s="17">
        <v>4</v>
      </c>
      <c r="M106" s="17">
        <v>24</v>
      </c>
      <c r="N106" s="17">
        <v>17</v>
      </c>
    </row>
    <row r="107" spans="1:14" x14ac:dyDescent="0.2">
      <c r="A107" s="21" t="s">
        <v>126</v>
      </c>
      <c r="B107" s="30">
        <v>100</v>
      </c>
      <c r="C107" s="30">
        <v>7.6086960000000001</v>
      </c>
      <c r="D107" s="30">
        <v>6.5217390000000002</v>
      </c>
      <c r="E107" s="30">
        <v>14.130435</v>
      </c>
      <c r="F107" s="30">
        <v>7.6086960000000001</v>
      </c>
      <c r="G107" s="30">
        <v>1.086957</v>
      </c>
      <c r="H107" s="30">
        <v>1.086957</v>
      </c>
      <c r="I107" s="30">
        <v>5.4347830000000004</v>
      </c>
      <c r="J107" s="30">
        <v>4.3478260000000004</v>
      </c>
      <c r="K107" s="30">
        <v>3.2608700000000002</v>
      </c>
      <c r="L107" s="30">
        <v>4.3478260000000004</v>
      </c>
      <c r="M107" s="30">
        <v>26.086957000000002</v>
      </c>
      <c r="N107" s="30">
        <v>18.478261</v>
      </c>
    </row>
    <row r="108" spans="1:14" x14ac:dyDescent="0.2">
      <c r="A108" s="19" t="s">
        <v>134</v>
      </c>
      <c r="B108" s="20">
        <v>813</v>
      </c>
      <c r="C108" s="20">
        <v>39</v>
      </c>
      <c r="D108" s="20">
        <v>63</v>
      </c>
      <c r="E108" s="20">
        <v>123</v>
      </c>
      <c r="F108" s="20">
        <v>31</v>
      </c>
      <c r="G108" s="20">
        <v>17</v>
      </c>
      <c r="H108" s="20">
        <v>16</v>
      </c>
      <c r="I108" s="20">
        <v>37</v>
      </c>
      <c r="J108" s="20">
        <v>16</v>
      </c>
      <c r="K108" s="20">
        <v>45</v>
      </c>
      <c r="L108" s="20">
        <v>81</v>
      </c>
      <c r="M108" s="20">
        <v>227</v>
      </c>
      <c r="N108" s="20">
        <v>118</v>
      </c>
    </row>
    <row r="109" spans="1:14" x14ac:dyDescent="0.2">
      <c r="A109" s="21" t="s">
        <v>126</v>
      </c>
      <c r="B109" s="30">
        <v>100</v>
      </c>
      <c r="C109" s="30">
        <v>4.7970480000000002</v>
      </c>
      <c r="D109" s="30">
        <v>7.7490769999999998</v>
      </c>
      <c r="E109" s="30">
        <v>15.129151</v>
      </c>
      <c r="F109" s="30">
        <v>3.8130380000000001</v>
      </c>
      <c r="G109" s="30">
        <v>2.091021</v>
      </c>
      <c r="H109" s="30">
        <v>1.9680200000000001</v>
      </c>
      <c r="I109" s="30">
        <v>4.5510460000000004</v>
      </c>
      <c r="J109" s="30">
        <v>1.9680200000000001</v>
      </c>
      <c r="K109" s="30">
        <v>5.5350549999999998</v>
      </c>
      <c r="L109" s="30">
        <v>9.9631000000000007</v>
      </c>
      <c r="M109" s="30">
        <v>27.921278999999998</v>
      </c>
      <c r="N109" s="30">
        <v>14.514144999999999</v>
      </c>
    </row>
    <row r="110" spans="1:14" x14ac:dyDescent="0.2">
      <c r="A110" s="19" t="s">
        <v>393</v>
      </c>
      <c r="B110" s="20">
        <v>65</v>
      </c>
      <c r="C110" s="20">
        <v>1</v>
      </c>
      <c r="D110" s="20">
        <v>6</v>
      </c>
      <c r="E110" s="20">
        <v>9</v>
      </c>
      <c r="F110" s="20">
        <v>8</v>
      </c>
      <c r="G110" s="20">
        <v>0</v>
      </c>
      <c r="H110" s="20">
        <v>0</v>
      </c>
      <c r="I110" s="20">
        <v>4</v>
      </c>
      <c r="J110" s="20">
        <v>3</v>
      </c>
      <c r="K110" s="20">
        <v>4</v>
      </c>
      <c r="L110" s="20">
        <v>3</v>
      </c>
      <c r="M110" s="20">
        <v>19</v>
      </c>
      <c r="N110" s="20">
        <v>8</v>
      </c>
    </row>
    <row r="111" spans="1:14" x14ac:dyDescent="0.2">
      <c r="A111" s="21" t="s">
        <v>126</v>
      </c>
      <c r="B111" s="30">
        <v>100</v>
      </c>
      <c r="C111" s="30">
        <v>1.538462</v>
      </c>
      <c r="D111" s="30">
        <v>9.2307690000000004</v>
      </c>
      <c r="E111" s="30">
        <v>13.846154</v>
      </c>
      <c r="F111" s="30">
        <v>12.307691999999999</v>
      </c>
      <c r="G111" s="30">
        <v>0</v>
      </c>
      <c r="H111" s="30">
        <v>0</v>
      </c>
      <c r="I111" s="30">
        <v>6.1538459999999997</v>
      </c>
      <c r="J111" s="30">
        <v>4.6153849999999998</v>
      </c>
      <c r="K111" s="30">
        <v>6.1538459999999997</v>
      </c>
      <c r="L111" s="30">
        <v>4.6153849999999998</v>
      </c>
      <c r="M111" s="30">
        <v>29.230768999999999</v>
      </c>
      <c r="N111" s="30">
        <v>12.307691999999999</v>
      </c>
    </row>
    <row r="112" spans="1:14" x14ac:dyDescent="0.2">
      <c r="A112" s="19" t="s">
        <v>135</v>
      </c>
      <c r="B112" s="20">
        <v>83</v>
      </c>
      <c r="C112" s="20">
        <v>0</v>
      </c>
      <c r="D112" s="20">
        <v>6</v>
      </c>
      <c r="E112" s="20">
        <v>9</v>
      </c>
      <c r="F112" s="20">
        <v>3</v>
      </c>
      <c r="G112" s="20">
        <v>0</v>
      </c>
      <c r="H112" s="20">
        <v>1</v>
      </c>
      <c r="I112" s="20">
        <v>3</v>
      </c>
      <c r="J112" s="20">
        <v>1</v>
      </c>
      <c r="K112" s="20">
        <v>1</v>
      </c>
      <c r="L112" s="20">
        <v>12</v>
      </c>
      <c r="M112" s="20">
        <v>30</v>
      </c>
      <c r="N112" s="20">
        <v>17</v>
      </c>
    </row>
    <row r="113" spans="1:14" x14ac:dyDescent="0.2">
      <c r="A113" s="21" t="s">
        <v>126</v>
      </c>
      <c r="B113" s="30">
        <v>100</v>
      </c>
      <c r="C113" s="30">
        <v>0</v>
      </c>
      <c r="D113" s="30">
        <v>7.2289159999999999</v>
      </c>
      <c r="E113" s="30">
        <v>10.843373</v>
      </c>
      <c r="F113" s="30">
        <v>3.6144579999999999</v>
      </c>
      <c r="G113" s="30">
        <v>0</v>
      </c>
      <c r="H113" s="30">
        <v>1.2048190000000001</v>
      </c>
      <c r="I113" s="30">
        <v>3.6144579999999999</v>
      </c>
      <c r="J113" s="30">
        <v>1.2048190000000001</v>
      </c>
      <c r="K113" s="30">
        <v>1.2048190000000001</v>
      </c>
      <c r="L113" s="30">
        <v>14.457831000000001</v>
      </c>
      <c r="M113" s="30">
        <v>36.144578000000003</v>
      </c>
      <c r="N113" s="30">
        <v>20.481928</v>
      </c>
    </row>
    <row r="114" spans="1:14" x14ac:dyDescent="0.2">
      <c r="A114" s="19" t="s">
        <v>868</v>
      </c>
      <c r="B114" s="20">
        <v>39</v>
      </c>
      <c r="C114" s="20">
        <v>0</v>
      </c>
      <c r="D114" s="20">
        <v>5</v>
      </c>
      <c r="E114" s="20">
        <v>10</v>
      </c>
      <c r="F114" s="20">
        <v>2</v>
      </c>
      <c r="G114" s="20">
        <v>0</v>
      </c>
      <c r="H114" s="20">
        <v>0</v>
      </c>
      <c r="I114" s="20">
        <v>3</v>
      </c>
      <c r="J114" s="20">
        <v>1</v>
      </c>
      <c r="K114" s="20">
        <v>1</v>
      </c>
      <c r="L114" s="20">
        <v>1</v>
      </c>
      <c r="M114" s="20">
        <v>13</v>
      </c>
      <c r="N114" s="20">
        <v>3</v>
      </c>
    </row>
    <row r="115" spans="1:14" x14ac:dyDescent="0.2">
      <c r="A115" s="21" t="s">
        <v>126</v>
      </c>
      <c r="B115" s="30">
        <v>100</v>
      </c>
      <c r="C115" s="30">
        <v>0</v>
      </c>
      <c r="D115" s="30">
        <v>12.820513</v>
      </c>
      <c r="E115" s="30">
        <v>25.641026</v>
      </c>
      <c r="F115" s="30">
        <v>5.1282050000000003</v>
      </c>
      <c r="G115" s="30">
        <v>0</v>
      </c>
      <c r="H115" s="30">
        <v>0</v>
      </c>
      <c r="I115" s="30">
        <v>7.6923079999999997</v>
      </c>
      <c r="J115" s="30">
        <v>2.5641029999999998</v>
      </c>
      <c r="K115" s="30">
        <v>2.5641029999999998</v>
      </c>
      <c r="L115" s="30">
        <v>2.5641029999999998</v>
      </c>
      <c r="M115" s="30">
        <v>33.333333000000003</v>
      </c>
      <c r="N115" s="30">
        <v>7.6923079999999997</v>
      </c>
    </row>
    <row r="116" spans="1:14" x14ac:dyDescent="0.2">
      <c r="A116" s="18" t="s">
        <v>136</v>
      </c>
      <c r="B116" s="17">
        <v>59</v>
      </c>
      <c r="C116" s="17">
        <v>4</v>
      </c>
      <c r="D116" s="17">
        <v>5</v>
      </c>
      <c r="E116" s="17">
        <v>7</v>
      </c>
      <c r="F116" s="17">
        <v>2</v>
      </c>
      <c r="G116" s="17">
        <v>0</v>
      </c>
      <c r="H116" s="17">
        <v>3</v>
      </c>
      <c r="I116" s="17">
        <v>2</v>
      </c>
      <c r="J116" s="17">
        <v>2</v>
      </c>
      <c r="K116" s="17">
        <v>5</v>
      </c>
      <c r="L116" s="17">
        <v>4</v>
      </c>
      <c r="M116" s="17">
        <v>14</v>
      </c>
      <c r="N116" s="17">
        <v>11</v>
      </c>
    </row>
    <row r="117" spans="1:14" x14ac:dyDescent="0.2">
      <c r="A117" s="21" t="s">
        <v>126</v>
      </c>
      <c r="B117" s="30">
        <v>100</v>
      </c>
      <c r="C117" s="30">
        <v>6.7796609999999999</v>
      </c>
      <c r="D117" s="30">
        <v>8.4745760000000008</v>
      </c>
      <c r="E117" s="30">
        <v>11.864407</v>
      </c>
      <c r="F117" s="30">
        <v>3.389831</v>
      </c>
      <c r="G117" s="30">
        <v>0</v>
      </c>
      <c r="H117" s="30">
        <v>5.084746</v>
      </c>
      <c r="I117" s="30">
        <v>3.389831</v>
      </c>
      <c r="J117" s="30">
        <v>3.389831</v>
      </c>
      <c r="K117" s="30">
        <v>8.4745760000000008</v>
      </c>
      <c r="L117" s="30">
        <v>6.7796609999999999</v>
      </c>
      <c r="M117" s="30">
        <v>23.728814</v>
      </c>
      <c r="N117" s="30">
        <v>18.644068000000001</v>
      </c>
    </row>
    <row r="118" spans="1:14" x14ac:dyDescent="0.2">
      <c r="A118" s="19" t="s">
        <v>134</v>
      </c>
      <c r="B118" s="20">
        <v>632</v>
      </c>
      <c r="C118" s="20">
        <v>18</v>
      </c>
      <c r="D118" s="20">
        <v>56</v>
      </c>
      <c r="E118" s="20">
        <v>106</v>
      </c>
      <c r="F118" s="20">
        <v>17</v>
      </c>
      <c r="G118" s="20">
        <v>9</v>
      </c>
      <c r="H118" s="20">
        <v>17</v>
      </c>
      <c r="I118" s="20">
        <v>9</v>
      </c>
      <c r="J118" s="20">
        <v>13</v>
      </c>
      <c r="K118" s="20">
        <v>45</v>
      </c>
      <c r="L118" s="20">
        <v>53</v>
      </c>
      <c r="M118" s="20">
        <v>218</v>
      </c>
      <c r="N118" s="20">
        <v>71</v>
      </c>
    </row>
    <row r="119" spans="1:14" x14ac:dyDescent="0.2">
      <c r="A119" s="21" t="s">
        <v>126</v>
      </c>
      <c r="B119" s="30">
        <v>100</v>
      </c>
      <c r="C119" s="30">
        <v>2.8481010000000002</v>
      </c>
      <c r="D119" s="30">
        <v>8.8607589999999998</v>
      </c>
      <c r="E119" s="30">
        <v>16.772151999999998</v>
      </c>
      <c r="F119" s="30">
        <v>2.689873</v>
      </c>
      <c r="G119" s="30">
        <v>1.424051</v>
      </c>
      <c r="H119" s="30">
        <v>2.689873</v>
      </c>
      <c r="I119" s="30">
        <v>1.424051</v>
      </c>
      <c r="J119" s="30">
        <v>2.056962</v>
      </c>
      <c r="K119" s="30">
        <v>7.1202529999999999</v>
      </c>
      <c r="L119" s="30">
        <v>8.3860759999999992</v>
      </c>
      <c r="M119" s="30">
        <v>34.493670999999999</v>
      </c>
      <c r="N119" s="30">
        <v>11.234177000000001</v>
      </c>
    </row>
    <row r="120" spans="1:14" x14ac:dyDescent="0.2">
      <c r="A120" s="19" t="s">
        <v>393</v>
      </c>
      <c r="B120" s="20">
        <v>85</v>
      </c>
      <c r="C120" s="20">
        <v>4</v>
      </c>
      <c r="D120" s="20">
        <v>11</v>
      </c>
      <c r="E120" s="20">
        <v>9</v>
      </c>
      <c r="F120" s="20">
        <v>6</v>
      </c>
      <c r="G120" s="20">
        <v>1</v>
      </c>
      <c r="H120" s="20">
        <v>3</v>
      </c>
      <c r="I120" s="20">
        <v>2</v>
      </c>
      <c r="J120" s="20">
        <v>3</v>
      </c>
      <c r="K120" s="20">
        <v>1</v>
      </c>
      <c r="L120" s="20">
        <v>6</v>
      </c>
      <c r="M120" s="20">
        <v>23</v>
      </c>
      <c r="N120" s="20">
        <v>16</v>
      </c>
    </row>
    <row r="121" spans="1:14" x14ac:dyDescent="0.2">
      <c r="A121" s="21" t="s">
        <v>126</v>
      </c>
      <c r="B121" s="30">
        <v>100</v>
      </c>
      <c r="C121" s="30">
        <v>4.7058819999999999</v>
      </c>
      <c r="D121" s="30">
        <v>12.941176</v>
      </c>
      <c r="E121" s="30">
        <v>10.588234999999999</v>
      </c>
      <c r="F121" s="30">
        <v>7.0588240000000004</v>
      </c>
      <c r="G121" s="30">
        <v>1.176471</v>
      </c>
      <c r="H121" s="30">
        <v>3.5294120000000002</v>
      </c>
      <c r="I121" s="30">
        <v>2.3529409999999999</v>
      </c>
      <c r="J121" s="30">
        <v>3.5294120000000002</v>
      </c>
      <c r="K121" s="30">
        <v>1.176471</v>
      </c>
      <c r="L121" s="30">
        <v>7.0588240000000004</v>
      </c>
      <c r="M121" s="30">
        <v>27.058824000000001</v>
      </c>
      <c r="N121" s="30">
        <v>18.823529000000001</v>
      </c>
    </row>
    <row r="122" spans="1:14" x14ac:dyDescent="0.2">
      <c r="A122" s="19" t="s">
        <v>135</v>
      </c>
      <c r="B122" s="20">
        <v>289</v>
      </c>
      <c r="C122" s="20">
        <v>9</v>
      </c>
      <c r="D122" s="20">
        <v>30</v>
      </c>
      <c r="E122" s="20">
        <v>49</v>
      </c>
      <c r="F122" s="20">
        <v>2</v>
      </c>
      <c r="G122" s="20">
        <v>1</v>
      </c>
      <c r="H122" s="20">
        <v>5</v>
      </c>
      <c r="I122" s="20">
        <v>5</v>
      </c>
      <c r="J122" s="20">
        <v>3</v>
      </c>
      <c r="K122" s="20">
        <v>10</v>
      </c>
      <c r="L122" s="20">
        <v>19</v>
      </c>
      <c r="M122" s="20">
        <v>93</v>
      </c>
      <c r="N122" s="20">
        <v>63</v>
      </c>
    </row>
    <row r="123" spans="1:14" x14ac:dyDescent="0.2">
      <c r="A123" s="21" t="s">
        <v>126</v>
      </c>
      <c r="B123" s="30">
        <v>100</v>
      </c>
      <c r="C123" s="30">
        <v>3.1141869999999998</v>
      </c>
      <c r="D123" s="30">
        <v>10.380623</v>
      </c>
      <c r="E123" s="30">
        <v>16.955017000000002</v>
      </c>
      <c r="F123" s="30">
        <v>0.69204200000000005</v>
      </c>
      <c r="G123" s="30">
        <v>0.34602100000000002</v>
      </c>
      <c r="H123" s="30">
        <v>1.7301040000000001</v>
      </c>
      <c r="I123" s="30">
        <v>1.7301040000000001</v>
      </c>
      <c r="J123" s="30">
        <v>1.038062</v>
      </c>
      <c r="K123" s="30">
        <v>3.4602080000000002</v>
      </c>
      <c r="L123" s="30">
        <v>6.5743939999999998</v>
      </c>
      <c r="M123" s="30">
        <v>32.179931000000003</v>
      </c>
      <c r="N123" s="30">
        <v>21.799308</v>
      </c>
    </row>
    <row r="124" spans="1:14" x14ac:dyDescent="0.2">
      <c r="A124" s="19" t="s">
        <v>868</v>
      </c>
      <c r="B124" s="20">
        <v>30</v>
      </c>
      <c r="C124" s="20">
        <v>3</v>
      </c>
      <c r="D124" s="20">
        <v>1</v>
      </c>
      <c r="E124" s="20">
        <v>4</v>
      </c>
      <c r="F124" s="20">
        <v>1</v>
      </c>
      <c r="G124" s="20">
        <v>1</v>
      </c>
      <c r="H124" s="20">
        <v>0</v>
      </c>
      <c r="I124" s="20">
        <v>0</v>
      </c>
      <c r="J124" s="20">
        <v>2</v>
      </c>
      <c r="K124" s="20">
        <v>2</v>
      </c>
      <c r="L124" s="20">
        <v>2</v>
      </c>
      <c r="M124" s="20">
        <v>7</v>
      </c>
      <c r="N124" s="20">
        <v>7</v>
      </c>
    </row>
    <row r="125" spans="1:14" x14ac:dyDescent="0.2">
      <c r="A125" s="21" t="s">
        <v>126</v>
      </c>
      <c r="B125" s="30">
        <v>100</v>
      </c>
      <c r="C125" s="30">
        <v>10</v>
      </c>
      <c r="D125" s="30">
        <v>3.3333330000000001</v>
      </c>
      <c r="E125" s="30">
        <v>13.333333</v>
      </c>
      <c r="F125" s="30">
        <v>3.3333330000000001</v>
      </c>
      <c r="G125" s="30">
        <v>3.3333330000000001</v>
      </c>
      <c r="H125" s="30">
        <v>0</v>
      </c>
      <c r="I125" s="30">
        <v>0</v>
      </c>
      <c r="J125" s="30">
        <v>6.6666670000000003</v>
      </c>
      <c r="K125" s="30">
        <v>6.6666670000000003</v>
      </c>
      <c r="L125" s="30">
        <v>6.6666670000000003</v>
      </c>
      <c r="M125" s="30">
        <v>23.333333</v>
      </c>
      <c r="N125" s="30">
        <v>23.333333</v>
      </c>
    </row>
    <row r="126" spans="1:14" x14ac:dyDescent="0.2">
      <c r="A126" s="18" t="s">
        <v>869</v>
      </c>
      <c r="B126" s="18"/>
      <c r="C126" s="18"/>
      <c r="D126" s="18"/>
      <c r="E126" s="18"/>
      <c r="F126" s="18"/>
      <c r="G126" s="18"/>
      <c r="H126" s="18"/>
      <c r="I126" s="18"/>
      <c r="J126" s="18"/>
      <c r="K126" s="18"/>
      <c r="L126" s="18"/>
      <c r="M126" s="18"/>
      <c r="N126" s="18"/>
    </row>
    <row r="127" spans="1:14" x14ac:dyDescent="0.2">
      <c r="A127" s="19" t="s">
        <v>870</v>
      </c>
      <c r="B127" s="20">
        <v>366</v>
      </c>
      <c r="C127" s="20">
        <v>17</v>
      </c>
      <c r="D127" s="20">
        <v>32</v>
      </c>
      <c r="E127" s="20">
        <v>47</v>
      </c>
      <c r="F127" s="20">
        <v>17</v>
      </c>
      <c r="G127" s="20">
        <v>3</v>
      </c>
      <c r="H127" s="20">
        <v>9</v>
      </c>
      <c r="I127" s="20">
        <v>13</v>
      </c>
      <c r="J127" s="20">
        <v>14</v>
      </c>
      <c r="K127" s="20">
        <v>14</v>
      </c>
      <c r="L127" s="20">
        <v>21</v>
      </c>
      <c r="M127" s="20">
        <v>101</v>
      </c>
      <c r="N127" s="20">
        <v>78</v>
      </c>
    </row>
    <row r="128" spans="1:14" x14ac:dyDescent="0.2">
      <c r="A128" s="21" t="s">
        <v>126</v>
      </c>
      <c r="B128" s="30">
        <v>100</v>
      </c>
      <c r="C128" s="30">
        <v>4.6448090000000004</v>
      </c>
      <c r="D128" s="30">
        <v>8.743169</v>
      </c>
      <c r="E128" s="30">
        <v>12.841530000000001</v>
      </c>
      <c r="F128" s="30">
        <v>4.6448090000000004</v>
      </c>
      <c r="G128" s="30">
        <v>0.81967199999999996</v>
      </c>
      <c r="H128" s="30">
        <v>2.4590160000000001</v>
      </c>
      <c r="I128" s="30">
        <v>3.5519129999999999</v>
      </c>
      <c r="J128" s="30">
        <v>3.8251369999999998</v>
      </c>
      <c r="K128" s="30">
        <v>3.8251369999999998</v>
      </c>
      <c r="L128" s="30">
        <v>5.7377050000000001</v>
      </c>
      <c r="M128" s="30">
        <v>27.595628000000001</v>
      </c>
      <c r="N128" s="30">
        <v>21.311475000000002</v>
      </c>
    </row>
    <row r="129" spans="1:14" x14ac:dyDescent="0.2">
      <c r="A129" s="19" t="s">
        <v>871</v>
      </c>
      <c r="B129" s="20">
        <v>1212</v>
      </c>
      <c r="C129" s="20">
        <v>50</v>
      </c>
      <c r="D129" s="20">
        <v>100</v>
      </c>
      <c r="E129" s="20">
        <v>194</v>
      </c>
      <c r="F129" s="20">
        <v>39</v>
      </c>
      <c r="G129" s="20">
        <v>22</v>
      </c>
      <c r="H129" s="20">
        <v>29</v>
      </c>
      <c r="I129" s="20">
        <v>40</v>
      </c>
      <c r="J129" s="20">
        <v>26</v>
      </c>
      <c r="K129" s="20">
        <v>80</v>
      </c>
      <c r="L129" s="20">
        <v>113</v>
      </c>
      <c r="M129" s="20">
        <v>367</v>
      </c>
      <c r="N129" s="20">
        <v>152</v>
      </c>
    </row>
    <row r="130" spans="1:14" x14ac:dyDescent="0.2">
      <c r="A130" s="21" t="s">
        <v>126</v>
      </c>
      <c r="B130" s="30">
        <v>100</v>
      </c>
      <c r="C130" s="30">
        <v>4.125413</v>
      </c>
      <c r="D130" s="30">
        <v>8.2508250000000007</v>
      </c>
      <c r="E130" s="30">
        <v>16.006601</v>
      </c>
      <c r="F130" s="30">
        <v>3.217822</v>
      </c>
      <c r="G130" s="30">
        <v>1.8151820000000001</v>
      </c>
      <c r="H130" s="30">
        <v>2.3927390000000002</v>
      </c>
      <c r="I130" s="30">
        <v>3.3003300000000002</v>
      </c>
      <c r="J130" s="30">
        <v>2.1452149999999999</v>
      </c>
      <c r="K130" s="30">
        <v>6.6006600000000004</v>
      </c>
      <c r="L130" s="30">
        <v>9.3234320000000004</v>
      </c>
      <c r="M130" s="30">
        <v>30.280528</v>
      </c>
      <c r="N130" s="30">
        <v>12.541254</v>
      </c>
    </row>
    <row r="131" spans="1:14" x14ac:dyDescent="0.2">
      <c r="A131" s="19" t="s">
        <v>137</v>
      </c>
      <c r="B131" s="20">
        <v>112</v>
      </c>
      <c r="C131" s="20">
        <v>6</v>
      </c>
      <c r="D131" s="20">
        <v>14</v>
      </c>
      <c r="E131" s="20">
        <v>22</v>
      </c>
      <c r="F131" s="20">
        <v>5</v>
      </c>
      <c r="G131" s="20">
        <v>2</v>
      </c>
      <c r="H131" s="20">
        <v>2</v>
      </c>
      <c r="I131" s="20">
        <v>8</v>
      </c>
      <c r="J131" s="20">
        <v>2</v>
      </c>
      <c r="K131" s="20">
        <v>5</v>
      </c>
      <c r="L131" s="20">
        <v>12</v>
      </c>
      <c r="M131" s="20">
        <v>25</v>
      </c>
      <c r="N131" s="20">
        <v>9</v>
      </c>
    </row>
    <row r="132" spans="1:14" x14ac:dyDescent="0.2">
      <c r="A132" s="21" t="s">
        <v>126</v>
      </c>
      <c r="B132" s="30">
        <v>100</v>
      </c>
      <c r="C132" s="30">
        <v>5.3571429999999998</v>
      </c>
      <c r="D132" s="30">
        <v>12.5</v>
      </c>
      <c r="E132" s="30">
        <v>19.642856999999999</v>
      </c>
      <c r="F132" s="30">
        <v>4.4642860000000004</v>
      </c>
      <c r="G132" s="30">
        <v>1.785714</v>
      </c>
      <c r="H132" s="30">
        <v>1.785714</v>
      </c>
      <c r="I132" s="30">
        <v>7.1428570000000002</v>
      </c>
      <c r="J132" s="30">
        <v>1.785714</v>
      </c>
      <c r="K132" s="30">
        <v>4.4642860000000004</v>
      </c>
      <c r="L132" s="30">
        <v>10.714286</v>
      </c>
      <c r="M132" s="30">
        <v>22.321428999999998</v>
      </c>
      <c r="N132" s="30">
        <v>8.0357140000000005</v>
      </c>
    </row>
    <row r="133" spans="1:14" x14ac:dyDescent="0.2">
      <c r="A133" s="19" t="s">
        <v>138</v>
      </c>
      <c r="B133" s="20">
        <v>673</v>
      </c>
      <c r="C133" s="20">
        <v>21</v>
      </c>
      <c r="D133" s="20">
        <v>66</v>
      </c>
      <c r="E133" s="20">
        <v>108</v>
      </c>
      <c r="F133" s="20">
        <v>23</v>
      </c>
      <c r="G133" s="20">
        <v>8</v>
      </c>
      <c r="H133" s="20">
        <v>16</v>
      </c>
      <c r="I133" s="20">
        <v>23</v>
      </c>
      <c r="J133" s="20">
        <v>8</v>
      </c>
      <c r="K133" s="20">
        <v>32</v>
      </c>
      <c r="L133" s="20">
        <v>58</v>
      </c>
      <c r="M133" s="20">
        <v>215</v>
      </c>
      <c r="N133" s="20">
        <v>95</v>
      </c>
    </row>
    <row r="134" spans="1:14" x14ac:dyDescent="0.2">
      <c r="A134" s="21" t="s">
        <v>126</v>
      </c>
      <c r="B134" s="30">
        <v>100</v>
      </c>
      <c r="C134" s="30">
        <v>3.1203569999999998</v>
      </c>
      <c r="D134" s="30">
        <v>9.8068349999999995</v>
      </c>
      <c r="E134" s="30">
        <v>16.047547999999999</v>
      </c>
      <c r="F134" s="30">
        <v>3.4175330000000002</v>
      </c>
      <c r="G134" s="30">
        <v>1.188707</v>
      </c>
      <c r="H134" s="30">
        <v>2.3774150000000001</v>
      </c>
      <c r="I134" s="30">
        <v>3.4175330000000002</v>
      </c>
      <c r="J134" s="30">
        <v>1.188707</v>
      </c>
      <c r="K134" s="30">
        <v>4.754829</v>
      </c>
      <c r="L134" s="30">
        <v>8.6181280000000005</v>
      </c>
      <c r="M134" s="30">
        <v>31.946508000000001</v>
      </c>
      <c r="N134" s="30">
        <v>14.115899000000001</v>
      </c>
    </row>
    <row r="135" spans="1:14" x14ac:dyDescent="0.2">
      <c r="A135" s="19" t="s">
        <v>872</v>
      </c>
      <c r="B135" s="20">
        <v>75</v>
      </c>
      <c r="C135" s="20">
        <v>3</v>
      </c>
      <c r="D135" s="20">
        <v>13</v>
      </c>
      <c r="E135" s="20">
        <v>9</v>
      </c>
      <c r="F135" s="20">
        <v>2</v>
      </c>
      <c r="G135" s="20">
        <v>1</v>
      </c>
      <c r="H135" s="20">
        <v>0</v>
      </c>
      <c r="I135" s="20">
        <v>0</v>
      </c>
      <c r="J135" s="20">
        <v>1</v>
      </c>
      <c r="K135" s="20">
        <v>3</v>
      </c>
      <c r="L135" s="20">
        <v>5</v>
      </c>
      <c r="M135" s="20">
        <v>25</v>
      </c>
      <c r="N135" s="20">
        <v>13</v>
      </c>
    </row>
    <row r="136" spans="1:14" x14ac:dyDescent="0.2">
      <c r="A136" s="21" t="s">
        <v>126</v>
      </c>
      <c r="B136" s="30">
        <v>100</v>
      </c>
      <c r="C136" s="30">
        <v>4</v>
      </c>
      <c r="D136" s="30">
        <v>17.333333</v>
      </c>
      <c r="E136" s="30">
        <v>12</v>
      </c>
      <c r="F136" s="30">
        <v>2.6666669999999999</v>
      </c>
      <c r="G136" s="30">
        <v>1.3333330000000001</v>
      </c>
      <c r="H136" s="30">
        <v>0</v>
      </c>
      <c r="I136" s="30">
        <v>0</v>
      </c>
      <c r="J136" s="30">
        <v>1.3333330000000001</v>
      </c>
      <c r="K136" s="30">
        <v>4</v>
      </c>
      <c r="L136" s="30">
        <v>6.6666670000000003</v>
      </c>
      <c r="M136" s="30">
        <v>33.333333000000003</v>
      </c>
      <c r="N136" s="30">
        <v>17.333333</v>
      </c>
    </row>
    <row r="137" spans="1:14" x14ac:dyDescent="0.2">
      <c r="A137" s="19" t="s">
        <v>873</v>
      </c>
      <c r="B137" s="20">
        <v>178</v>
      </c>
      <c r="C137" s="20">
        <v>8</v>
      </c>
      <c r="D137" s="20">
        <v>14</v>
      </c>
      <c r="E137" s="20">
        <v>28</v>
      </c>
      <c r="F137" s="20">
        <v>6</v>
      </c>
      <c r="G137" s="20">
        <v>2</v>
      </c>
      <c r="H137" s="20">
        <v>1</v>
      </c>
      <c r="I137" s="20">
        <v>7</v>
      </c>
      <c r="J137" s="20">
        <v>4</v>
      </c>
      <c r="K137" s="20">
        <v>7</v>
      </c>
      <c r="L137" s="20">
        <v>12</v>
      </c>
      <c r="M137" s="20">
        <v>54</v>
      </c>
      <c r="N137" s="20">
        <v>35</v>
      </c>
    </row>
    <row r="138" spans="1:14" x14ac:dyDescent="0.2">
      <c r="A138" s="21" t="s">
        <v>126</v>
      </c>
      <c r="B138" s="30">
        <v>100</v>
      </c>
      <c r="C138" s="30">
        <v>4.4943819999999999</v>
      </c>
      <c r="D138" s="30">
        <v>7.8651689999999999</v>
      </c>
      <c r="E138" s="30">
        <v>15.730337</v>
      </c>
      <c r="F138" s="30">
        <v>3.370787</v>
      </c>
      <c r="G138" s="30">
        <v>1.123596</v>
      </c>
      <c r="H138" s="30">
        <v>0.56179800000000002</v>
      </c>
      <c r="I138" s="30">
        <v>3.9325839999999999</v>
      </c>
      <c r="J138" s="30">
        <v>2.2471909999999999</v>
      </c>
      <c r="K138" s="30">
        <v>3.9325839999999999</v>
      </c>
      <c r="L138" s="30">
        <v>6.7415729999999998</v>
      </c>
      <c r="M138" s="30">
        <v>30.337078999999999</v>
      </c>
      <c r="N138" s="30">
        <v>19.662921000000001</v>
      </c>
    </row>
    <row r="139" spans="1:14" x14ac:dyDescent="0.2">
      <c r="A139" s="19" t="s">
        <v>1441</v>
      </c>
      <c r="B139" s="20">
        <v>1644</v>
      </c>
      <c r="C139" s="20">
        <v>60</v>
      </c>
      <c r="D139" s="20">
        <v>143</v>
      </c>
      <c r="E139" s="20">
        <v>264</v>
      </c>
      <c r="F139" s="20">
        <v>56</v>
      </c>
      <c r="G139" s="20">
        <v>25</v>
      </c>
      <c r="H139" s="20">
        <v>36</v>
      </c>
      <c r="I139" s="20">
        <v>51</v>
      </c>
      <c r="J139" s="20">
        <v>30</v>
      </c>
      <c r="K139" s="20">
        <v>96</v>
      </c>
      <c r="L139" s="20">
        <v>152</v>
      </c>
      <c r="M139" s="20">
        <v>513</v>
      </c>
      <c r="N139" s="20">
        <v>218</v>
      </c>
    </row>
    <row r="140" spans="1:14" x14ac:dyDescent="0.2">
      <c r="A140" s="21" t="s">
        <v>126</v>
      </c>
      <c r="B140" s="30">
        <v>100</v>
      </c>
      <c r="C140" s="30">
        <v>3.649635</v>
      </c>
      <c r="D140" s="30">
        <v>8.6982970000000002</v>
      </c>
      <c r="E140" s="30">
        <v>16.058394</v>
      </c>
      <c r="F140" s="30">
        <v>3.406326</v>
      </c>
      <c r="G140" s="30">
        <v>1.5206809999999999</v>
      </c>
      <c r="H140" s="30">
        <v>2.189781</v>
      </c>
      <c r="I140" s="30">
        <v>3.1021899999999998</v>
      </c>
      <c r="J140" s="30">
        <v>1.8248180000000001</v>
      </c>
      <c r="K140" s="30">
        <v>5.8394159999999999</v>
      </c>
      <c r="L140" s="30">
        <v>9.2457419999999999</v>
      </c>
      <c r="M140" s="30">
        <v>31.20438</v>
      </c>
      <c r="N140" s="30">
        <v>13.260341</v>
      </c>
    </row>
    <row r="141" spans="1:14" x14ac:dyDescent="0.2">
      <c r="A141" s="18" t="s">
        <v>874</v>
      </c>
      <c r="B141" s="18"/>
      <c r="C141" s="18"/>
      <c r="D141" s="18"/>
      <c r="E141" s="18"/>
      <c r="F141" s="18"/>
      <c r="G141" s="18"/>
      <c r="H141" s="18"/>
      <c r="I141" s="18"/>
      <c r="J141" s="18"/>
      <c r="K141" s="18"/>
      <c r="L141" s="18"/>
      <c r="M141" s="18"/>
      <c r="N141" s="18"/>
    </row>
    <row r="142" spans="1:14" x14ac:dyDescent="0.2">
      <c r="A142" s="21" t="s">
        <v>875</v>
      </c>
      <c r="B142" s="34">
        <v>366</v>
      </c>
      <c r="C142" s="34">
        <v>17</v>
      </c>
      <c r="D142" s="34">
        <v>32</v>
      </c>
      <c r="E142" s="34">
        <v>47</v>
      </c>
      <c r="F142" s="34">
        <v>17</v>
      </c>
      <c r="G142" s="34">
        <v>3</v>
      </c>
      <c r="H142" s="34">
        <v>9</v>
      </c>
      <c r="I142" s="34">
        <v>13</v>
      </c>
      <c r="J142" s="34">
        <v>14</v>
      </c>
      <c r="K142" s="34">
        <v>14</v>
      </c>
      <c r="L142" s="34">
        <v>21</v>
      </c>
      <c r="M142" s="34">
        <v>101</v>
      </c>
      <c r="N142" s="34">
        <v>78</v>
      </c>
    </row>
    <row r="143" spans="1:14" x14ac:dyDescent="0.2">
      <c r="A143" s="21" t="s">
        <v>126</v>
      </c>
      <c r="B143" s="30">
        <v>100</v>
      </c>
      <c r="C143" s="30">
        <v>4.6448090000000004</v>
      </c>
      <c r="D143" s="30">
        <v>8.743169</v>
      </c>
      <c r="E143" s="30">
        <v>12.841530000000001</v>
      </c>
      <c r="F143" s="30">
        <v>4.6448090000000004</v>
      </c>
      <c r="G143" s="30">
        <v>0.81967199999999996</v>
      </c>
      <c r="H143" s="30">
        <v>2.4590160000000001</v>
      </c>
      <c r="I143" s="30">
        <v>3.5519129999999999</v>
      </c>
      <c r="J143" s="30">
        <v>3.8251369999999998</v>
      </c>
      <c r="K143" s="30">
        <v>3.8251369999999998</v>
      </c>
      <c r="L143" s="30">
        <v>5.7377050000000001</v>
      </c>
      <c r="M143" s="30">
        <v>27.595628000000001</v>
      </c>
      <c r="N143" s="30">
        <v>21.311475000000002</v>
      </c>
    </row>
    <row r="144" spans="1:14" x14ac:dyDescent="0.2">
      <c r="A144" s="21" t="s">
        <v>876</v>
      </c>
      <c r="B144" s="34">
        <v>954</v>
      </c>
      <c r="C144" s="34">
        <v>35</v>
      </c>
      <c r="D144" s="34">
        <v>68</v>
      </c>
      <c r="E144" s="34">
        <v>155</v>
      </c>
      <c r="F144" s="34">
        <v>35</v>
      </c>
      <c r="G144" s="34">
        <v>13</v>
      </c>
      <c r="H144" s="34">
        <v>20</v>
      </c>
      <c r="I144" s="34">
        <v>26</v>
      </c>
      <c r="J144" s="34">
        <v>19</v>
      </c>
      <c r="K144" s="34">
        <v>64</v>
      </c>
      <c r="L144" s="34">
        <v>96</v>
      </c>
      <c r="M144" s="34">
        <v>301</v>
      </c>
      <c r="N144" s="34">
        <v>122</v>
      </c>
    </row>
    <row r="145" spans="1:14" x14ac:dyDescent="0.2">
      <c r="A145" s="21" t="s">
        <v>126</v>
      </c>
      <c r="B145" s="30">
        <v>100</v>
      </c>
      <c r="C145" s="30">
        <v>3.6687630000000002</v>
      </c>
      <c r="D145" s="30">
        <v>7.1278829999999997</v>
      </c>
      <c r="E145" s="30">
        <v>16.247378999999999</v>
      </c>
      <c r="F145" s="30">
        <v>3.6687630000000002</v>
      </c>
      <c r="G145" s="30">
        <v>1.3626830000000001</v>
      </c>
      <c r="H145" s="30">
        <v>2.0964360000000002</v>
      </c>
      <c r="I145" s="30">
        <v>2.7253669999999999</v>
      </c>
      <c r="J145" s="30">
        <v>1.991614</v>
      </c>
      <c r="K145" s="30">
        <v>6.7085949999999999</v>
      </c>
      <c r="L145" s="30">
        <v>10.062893000000001</v>
      </c>
      <c r="M145" s="30">
        <v>31.551362999999998</v>
      </c>
      <c r="N145" s="30">
        <v>12.788259999999999</v>
      </c>
    </row>
    <row r="146" spans="1:14" x14ac:dyDescent="0.2">
      <c r="A146" s="19" t="s">
        <v>877</v>
      </c>
      <c r="B146" s="20">
        <v>345</v>
      </c>
      <c r="C146" s="20">
        <v>16</v>
      </c>
      <c r="D146" s="20">
        <v>38</v>
      </c>
      <c r="E146" s="20">
        <v>59</v>
      </c>
      <c r="F146" s="20">
        <v>14</v>
      </c>
      <c r="G146" s="20">
        <v>9</v>
      </c>
      <c r="H146" s="20">
        <v>12</v>
      </c>
      <c r="I146" s="20">
        <v>14</v>
      </c>
      <c r="J146" s="20">
        <v>5</v>
      </c>
      <c r="K146" s="20">
        <v>15</v>
      </c>
      <c r="L146" s="20">
        <v>30</v>
      </c>
      <c r="M146" s="20">
        <v>95</v>
      </c>
      <c r="N146" s="20">
        <v>38</v>
      </c>
    </row>
    <row r="147" spans="1:14" x14ac:dyDescent="0.2">
      <c r="A147" s="21" t="s">
        <v>126</v>
      </c>
      <c r="B147" s="30">
        <v>100</v>
      </c>
      <c r="C147" s="30">
        <v>4.6376809999999997</v>
      </c>
      <c r="D147" s="30">
        <v>11.014493</v>
      </c>
      <c r="E147" s="30">
        <v>17.101448999999999</v>
      </c>
      <c r="F147" s="30">
        <v>4.0579710000000002</v>
      </c>
      <c r="G147" s="30">
        <v>2.6086960000000001</v>
      </c>
      <c r="H147" s="30">
        <v>3.4782609999999998</v>
      </c>
      <c r="I147" s="30">
        <v>4.0579710000000002</v>
      </c>
      <c r="J147" s="30">
        <v>1.4492750000000001</v>
      </c>
      <c r="K147" s="30">
        <v>4.3478260000000004</v>
      </c>
      <c r="L147" s="30">
        <v>8.6956520000000008</v>
      </c>
      <c r="M147" s="30">
        <v>27.536231999999998</v>
      </c>
      <c r="N147" s="30">
        <v>11.014493</v>
      </c>
    </row>
    <row r="148" spans="1:14" x14ac:dyDescent="0.2">
      <c r="A148" s="19" t="s">
        <v>878</v>
      </c>
      <c r="B148" s="20">
        <v>141</v>
      </c>
      <c r="C148" s="20">
        <v>4</v>
      </c>
      <c r="D148" s="20">
        <v>17</v>
      </c>
      <c r="E148" s="20">
        <v>24</v>
      </c>
      <c r="F148" s="20">
        <v>2</v>
      </c>
      <c r="G148" s="20">
        <v>2</v>
      </c>
      <c r="H148" s="20">
        <v>1</v>
      </c>
      <c r="I148" s="20">
        <v>6</v>
      </c>
      <c r="J148" s="20">
        <v>3</v>
      </c>
      <c r="K148" s="20">
        <v>8</v>
      </c>
      <c r="L148" s="20">
        <v>9</v>
      </c>
      <c r="M148" s="20">
        <v>49</v>
      </c>
      <c r="N148" s="20">
        <v>16</v>
      </c>
    </row>
    <row r="149" spans="1:14" x14ac:dyDescent="0.2">
      <c r="A149" s="21" t="s">
        <v>126</v>
      </c>
      <c r="B149" s="30">
        <v>100</v>
      </c>
      <c r="C149" s="30">
        <v>2.8368790000000002</v>
      </c>
      <c r="D149" s="30">
        <v>12.056737999999999</v>
      </c>
      <c r="E149" s="30">
        <v>17.021277000000001</v>
      </c>
      <c r="F149" s="30">
        <v>1.4184399999999999</v>
      </c>
      <c r="G149" s="30">
        <v>1.4184399999999999</v>
      </c>
      <c r="H149" s="30">
        <v>0.70921999999999996</v>
      </c>
      <c r="I149" s="30">
        <v>4.2553190000000001</v>
      </c>
      <c r="J149" s="30">
        <v>2.1276600000000001</v>
      </c>
      <c r="K149" s="30">
        <v>5.6737590000000004</v>
      </c>
      <c r="L149" s="30">
        <v>6.3829789999999997</v>
      </c>
      <c r="M149" s="30">
        <v>34.751773</v>
      </c>
      <c r="N149" s="30">
        <v>11.347518000000001</v>
      </c>
    </row>
    <row r="150" spans="1:14" x14ac:dyDescent="0.2">
      <c r="A150" s="19" t="s">
        <v>879</v>
      </c>
      <c r="B150" s="20">
        <v>56</v>
      </c>
      <c r="C150" s="20">
        <v>2</v>
      </c>
      <c r="D150" s="20">
        <v>5</v>
      </c>
      <c r="E150" s="20">
        <v>8</v>
      </c>
      <c r="F150" s="20">
        <v>1</v>
      </c>
      <c r="G150" s="20">
        <v>0</v>
      </c>
      <c r="H150" s="20">
        <v>0</v>
      </c>
      <c r="I150" s="20">
        <v>1</v>
      </c>
      <c r="J150" s="20">
        <v>0</v>
      </c>
      <c r="K150" s="20">
        <v>5</v>
      </c>
      <c r="L150" s="20">
        <v>6</v>
      </c>
      <c r="M150" s="20">
        <v>21</v>
      </c>
      <c r="N150" s="20">
        <v>7</v>
      </c>
    </row>
    <row r="151" spans="1:14" x14ac:dyDescent="0.2">
      <c r="A151" s="21" t="s">
        <v>126</v>
      </c>
      <c r="B151" s="30">
        <v>100</v>
      </c>
      <c r="C151" s="30">
        <v>3.5714290000000002</v>
      </c>
      <c r="D151" s="30">
        <v>8.9285709999999998</v>
      </c>
      <c r="E151" s="30">
        <v>14.285714</v>
      </c>
      <c r="F151" s="30">
        <v>1.785714</v>
      </c>
      <c r="G151" s="30">
        <v>0</v>
      </c>
      <c r="H151" s="30">
        <v>0</v>
      </c>
      <c r="I151" s="30">
        <v>1.785714</v>
      </c>
      <c r="J151" s="30">
        <v>0</v>
      </c>
      <c r="K151" s="30">
        <v>8.9285709999999998</v>
      </c>
      <c r="L151" s="30">
        <v>10.714286</v>
      </c>
      <c r="M151" s="30">
        <v>37.5</v>
      </c>
      <c r="N151" s="30">
        <v>12.5</v>
      </c>
    </row>
    <row r="152" spans="1:14" x14ac:dyDescent="0.2">
      <c r="A152" s="19" t="s">
        <v>880</v>
      </c>
      <c r="B152" s="20">
        <v>48</v>
      </c>
      <c r="C152" s="20">
        <v>0</v>
      </c>
      <c r="D152" s="20">
        <v>4</v>
      </c>
      <c r="E152" s="20">
        <v>7</v>
      </c>
      <c r="F152" s="20">
        <v>1</v>
      </c>
      <c r="G152" s="20">
        <v>0</v>
      </c>
      <c r="H152" s="20">
        <v>0</v>
      </c>
      <c r="I152" s="20">
        <v>3</v>
      </c>
      <c r="J152" s="20">
        <v>2</v>
      </c>
      <c r="K152" s="20">
        <v>3</v>
      </c>
      <c r="L152" s="20">
        <v>7</v>
      </c>
      <c r="M152" s="20">
        <v>12</v>
      </c>
      <c r="N152" s="20">
        <v>9</v>
      </c>
    </row>
    <row r="153" spans="1:14" x14ac:dyDescent="0.2">
      <c r="A153" s="21" t="s">
        <v>126</v>
      </c>
      <c r="B153" s="30">
        <v>100</v>
      </c>
      <c r="C153" s="30">
        <v>0</v>
      </c>
      <c r="D153" s="30">
        <v>8.3333329999999997</v>
      </c>
      <c r="E153" s="30">
        <v>14.583333</v>
      </c>
      <c r="F153" s="30">
        <v>2.0833330000000001</v>
      </c>
      <c r="G153" s="30">
        <v>0</v>
      </c>
      <c r="H153" s="30">
        <v>0</v>
      </c>
      <c r="I153" s="30">
        <v>6.25</v>
      </c>
      <c r="J153" s="30">
        <v>4.1666670000000003</v>
      </c>
      <c r="K153" s="30">
        <v>6.25</v>
      </c>
      <c r="L153" s="30">
        <v>14.583333</v>
      </c>
      <c r="M153" s="30">
        <v>25</v>
      </c>
      <c r="N153" s="30">
        <v>18.75</v>
      </c>
    </row>
    <row r="154" spans="1:14" x14ac:dyDescent="0.2">
      <c r="A154" s="19" t="s">
        <v>881</v>
      </c>
      <c r="B154" s="20">
        <v>20</v>
      </c>
      <c r="C154" s="20">
        <v>1</v>
      </c>
      <c r="D154" s="20">
        <v>1</v>
      </c>
      <c r="E154" s="20">
        <v>2</v>
      </c>
      <c r="F154" s="20">
        <v>1</v>
      </c>
      <c r="G154" s="20">
        <v>0</v>
      </c>
      <c r="H154" s="20">
        <v>1</v>
      </c>
      <c r="I154" s="20">
        <v>0</v>
      </c>
      <c r="J154" s="20">
        <v>0</v>
      </c>
      <c r="K154" s="20">
        <v>1</v>
      </c>
      <c r="L154" s="20">
        <v>2</v>
      </c>
      <c r="M154" s="20">
        <v>6</v>
      </c>
      <c r="N154" s="20">
        <v>5</v>
      </c>
    </row>
    <row r="155" spans="1:14" x14ac:dyDescent="0.2">
      <c r="A155" s="21" t="s">
        <v>126</v>
      </c>
      <c r="B155" s="30">
        <v>100</v>
      </c>
      <c r="C155" s="30">
        <v>5</v>
      </c>
      <c r="D155" s="30">
        <v>5</v>
      </c>
      <c r="E155" s="30">
        <v>10</v>
      </c>
      <c r="F155" s="30">
        <v>5</v>
      </c>
      <c r="G155" s="30">
        <v>0</v>
      </c>
      <c r="H155" s="30">
        <v>5</v>
      </c>
      <c r="I155" s="30">
        <v>0</v>
      </c>
      <c r="J155" s="30">
        <v>0</v>
      </c>
      <c r="K155" s="30">
        <v>5</v>
      </c>
      <c r="L155" s="30">
        <v>10</v>
      </c>
      <c r="M155" s="30">
        <v>30</v>
      </c>
      <c r="N155" s="30">
        <v>25</v>
      </c>
    </row>
    <row r="156" spans="1:14" x14ac:dyDescent="0.2">
      <c r="A156" s="19" t="s">
        <v>882</v>
      </c>
      <c r="B156" s="20">
        <v>4</v>
      </c>
      <c r="C156" s="20">
        <v>0</v>
      </c>
      <c r="D156" s="20">
        <v>2</v>
      </c>
      <c r="E156" s="20">
        <v>0</v>
      </c>
      <c r="F156" s="20">
        <v>0</v>
      </c>
      <c r="G156" s="20">
        <v>0</v>
      </c>
      <c r="H156" s="20">
        <v>1</v>
      </c>
      <c r="I156" s="20">
        <v>0</v>
      </c>
      <c r="J156" s="20">
        <v>0</v>
      </c>
      <c r="K156" s="20">
        <v>0</v>
      </c>
      <c r="L156" s="20">
        <v>0</v>
      </c>
      <c r="M156" s="20">
        <v>0</v>
      </c>
      <c r="N156" s="20">
        <v>1</v>
      </c>
    </row>
    <row r="157" spans="1:14" x14ac:dyDescent="0.2">
      <c r="A157" s="21" t="s">
        <v>126</v>
      </c>
      <c r="B157" s="30">
        <v>100</v>
      </c>
      <c r="C157" s="30">
        <v>0</v>
      </c>
      <c r="D157" s="30">
        <v>50</v>
      </c>
      <c r="E157" s="30">
        <v>0</v>
      </c>
      <c r="F157" s="30">
        <v>0</v>
      </c>
      <c r="G157" s="30">
        <v>0</v>
      </c>
      <c r="H157" s="30">
        <v>25</v>
      </c>
      <c r="I157" s="30">
        <v>0</v>
      </c>
      <c r="J157" s="30">
        <v>0</v>
      </c>
      <c r="K157" s="30">
        <v>0</v>
      </c>
      <c r="L157" s="30">
        <v>0</v>
      </c>
      <c r="M157" s="30">
        <v>0</v>
      </c>
      <c r="N157" s="30">
        <v>25</v>
      </c>
    </row>
    <row r="158" spans="1:14" x14ac:dyDescent="0.2">
      <c r="A158" s="19" t="s">
        <v>883</v>
      </c>
      <c r="B158" s="20">
        <v>2</v>
      </c>
      <c r="C158" s="20">
        <v>0</v>
      </c>
      <c r="D158" s="20">
        <v>0</v>
      </c>
      <c r="E158" s="20">
        <v>2</v>
      </c>
      <c r="F158" s="20">
        <v>0</v>
      </c>
      <c r="G158" s="20">
        <v>0</v>
      </c>
      <c r="H158" s="20">
        <v>0</v>
      </c>
      <c r="I158" s="20">
        <v>0</v>
      </c>
      <c r="J158" s="20">
        <v>0</v>
      </c>
      <c r="K158" s="20">
        <v>0</v>
      </c>
      <c r="L158" s="20">
        <v>0</v>
      </c>
      <c r="M158" s="20">
        <v>0</v>
      </c>
      <c r="N158" s="20">
        <v>0</v>
      </c>
    </row>
    <row r="159" spans="1:14" x14ac:dyDescent="0.2">
      <c r="A159" s="21" t="s">
        <v>126</v>
      </c>
      <c r="B159" s="30">
        <v>100</v>
      </c>
      <c r="C159" s="30">
        <v>0</v>
      </c>
      <c r="D159" s="30">
        <v>0</v>
      </c>
      <c r="E159" s="30">
        <v>100</v>
      </c>
      <c r="F159" s="30">
        <v>0</v>
      </c>
      <c r="G159" s="30">
        <v>0</v>
      </c>
      <c r="H159" s="30">
        <v>0</v>
      </c>
      <c r="I159" s="30">
        <v>0</v>
      </c>
      <c r="J159" s="30">
        <v>0</v>
      </c>
      <c r="K159" s="30">
        <v>0</v>
      </c>
      <c r="L159" s="30">
        <v>0</v>
      </c>
      <c r="M159" s="30">
        <v>0</v>
      </c>
      <c r="N159" s="30">
        <v>0</v>
      </c>
    </row>
    <row r="160" spans="1:14" x14ac:dyDescent="0.2">
      <c r="A160" s="19" t="s">
        <v>884</v>
      </c>
      <c r="B160" s="20">
        <v>2</v>
      </c>
      <c r="C160" s="20">
        <v>0</v>
      </c>
      <c r="D160" s="20">
        <v>1</v>
      </c>
      <c r="E160" s="20">
        <v>0</v>
      </c>
      <c r="F160" s="20">
        <v>0</v>
      </c>
      <c r="G160" s="20">
        <v>0</v>
      </c>
      <c r="H160" s="20">
        <v>0</v>
      </c>
      <c r="I160" s="20">
        <v>0</v>
      </c>
      <c r="J160" s="20">
        <v>0</v>
      </c>
      <c r="K160" s="20">
        <v>0</v>
      </c>
      <c r="L160" s="20">
        <v>0</v>
      </c>
      <c r="M160" s="20">
        <v>1</v>
      </c>
      <c r="N160" s="20">
        <v>0</v>
      </c>
    </row>
    <row r="161" spans="1:14" x14ac:dyDescent="0.2">
      <c r="A161" s="21" t="s">
        <v>126</v>
      </c>
      <c r="B161" s="30">
        <v>100</v>
      </c>
      <c r="C161" s="30">
        <v>0</v>
      </c>
      <c r="D161" s="30">
        <v>50</v>
      </c>
      <c r="E161" s="30">
        <v>0</v>
      </c>
      <c r="F161" s="30">
        <v>0</v>
      </c>
      <c r="G161" s="30">
        <v>0</v>
      </c>
      <c r="H161" s="30">
        <v>0</v>
      </c>
      <c r="I161" s="30">
        <v>0</v>
      </c>
      <c r="J161" s="30">
        <v>0</v>
      </c>
      <c r="K161" s="30">
        <v>0</v>
      </c>
      <c r="L161" s="30">
        <v>0</v>
      </c>
      <c r="M161" s="30">
        <v>50</v>
      </c>
      <c r="N161" s="30">
        <v>0</v>
      </c>
    </row>
    <row r="162" spans="1:14" x14ac:dyDescent="0.2">
      <c r="A162" s="19" t="s">
        <v>873</v>
      </c>
      <c r="B162" s="20">
        <v>250</v>
      </c>
      <c r="C162" s="20">
        <v>10</v>
      </c>
      <c r="D162" s="20">
        <v>21</v>
      </c>
      <c r="E162" s="20">
        <v>35</v>
      </c>
      <c r="F162" s="20">
        <v>8</v>
      </c>
      <c r="G162" s="20">
        <v>3</v>
      </c>
      <c r="H162" s="20">
        <v>2</v>
      </c>
      <c r="I162" s="20">
        <v>8</v>
      </c>
      <c r="J162" s="20">
        <v>5</v>
      </c>
      <c r="K162" s="20">
        <v>7</v>
      </c>
      <c r="L162" s="20">
        <v>14</v>
      </c>
      <c r="M162" s="20">
        <v>82</v>
      </c>
      <c r="N162" s="20">
        <v>55</v>
      </c>
    </row>
    <row r="163" spans="1:14" x14ac:dyDescent="0.2">
      <c r="A163" s="21" t="s">
        <v>126</v>
      </c>
      <c r="B163" s="30">
        <v>100</v>
      </c>
      <c r="C163" s="30">
        <v>4</v>
      </c>
      <c r="D163" s="30">
        <v>8.4</v>
      </c>
      <c r="E163" s="30">
        <v>14</v>
      </c>
      <c r="F163" s="30">
        <v>3.2</v>
      </c>
      <c r="G163" s="30">
        <v>1.2</v>
      </c>
      <c r="H163" s="30">
        <v>0.8</v>
      </c>
      <c r="I163" s="30">
        <v>3.2</v>
      </c>
      <c r="J163" s="30">
        <v>2</v>
      </c>
      <c r="K163" s="30">
        <v>2.8</v>
      </c>
      <c r="L163" s="30">
        <v>5.6</v>
      </c>
      <c r="M163" s="30">
        <v>32.799999999999997</v>
      </c>
      <c r="N163" s="30">
        <v>22</v>
      </c>
    </row>
    <row r="164" spans="1:14" x14ac:dyDescent="0.2">
      <c r="A164" s="18" t="s">
        <v>885</v>
      </c>
      <c r="B164" s="18"/>
      <c r="C164" s="18"/>
      <c r="D164" s="18"/>
      <c r="E164" s="18"/>
      <c r="F164" s="18"/>
      <c r="G164" s="18"/>
      <c r="H164" s="18"/>
      <c r="I164" s="18"/>
      <c r="J164" s="18"/>
      <c r="K164" s="18"/>
      <c r="L164" s="18"/>
      <c r="M164" s="18"/>
      <c r="N164" s="18"/>
    </row>
    <row r="165" spans="1:14" x14ac:dyDescent="0.2">
      <c r="A165" s="19" t="s">
        <v>886</v>
      </c>
      <c r="B165" s="20">
        <v>1712</v>
      </c>
      <c r="C165" s="20">
        <v>63</v>
      </c>
      <c r="D165" s="20">
        <v>144</v>
      </c>
      <c r="E165" s="20">
        <v>278</v>
      </c>
      <c r="F165" s="20">
        <v>47</v>
      </c>
      <c r="G165" s="20">
        <v>26</v>
      </c>
      <c r="H165" s="20">
        <v>34</v>
      </c>
      <c r="I165" s="20">
        <v>55</v>
      </c>
      <c r="J165" s="20">
        <v>25</v>
      </c>
      <c r="K165" s="20">
        <v>92</v>
      </c>
      <c r="L165" s="20">
        <v>163</v>
      </c>
      <c r="M165" s="20">
        <v>531</v>
      </c>
      <c r="N165" s="20">
        <v>254</v>
      </c>
    </row>
    <row r="166" spans="1:14" x14ac:dyDescent="0.2">
      <c r="A166" s="21" t="s">
        <v>126</v>
      </c>
      <c r="B166" s="30">
        <v>100</v>
      </c>
      <c r="C166" s="30">
        <v>3.679907</v>
      </c>
      <c r="D166" s="30">
        <v>8.4112150000000003</v>
      </c>
      <c r="E166" s="30">
        <v>16.238318</v>
      </c>
      <c r="F166" s="30">
        <v>2.7453270000000001</v>
      </c>
      <c r="G166" s="30">
        <v>1.5186919999999999</v>
      </c>
      <c r="H166" s="30">
        <v>1.985981</v>
      </c>
      <c r="I166" s="30">
        <v>3.2126169999999998</v>
      </c>
      <c r="J166" s="30">
        <v>1.46028</v>
      </c>
      <c r="K166" s="30">
        <v>5.3738320000000002</v>
      </c>
      <c r="L166" s="30">
        <v>9.5210279999999994</v>
      </c>
      <c r="M166" s="30">
        <v>31.016355000000001</v>
      </c>
      <c r="N166" s="30">
        <v>14.836449</v>
      </c>
    </row>
    <row r="167" spans="1:14" x14ac:dyDescent="0.2">
      <c r="A167" s="19" t="s">
        <v>139</v>
      </c>
      <c r="B167" s="20">
        <v>76</v>
      </c>
      <c r="C167" s="20">
        <v>6</v>
      </c>
      <c r="D167" s="20">
        <v>6</v>
      </c>
      <c r="E167" s="20">
        <v>7</v>
      </c>
      <c r="F167" s="20">
        <v>3</v>
      </c>
      <c r="G167" s="20">
        <v>1</v>
      </c>
      <c r="H167" s="20">
        <v>7</v>
      </c>
      <c r="I167" s="20">
        <v>1</v>
      </c>
      <c r="J167" s="20">
        <v>2</v>
      </c>
      <c r="K167" s="20">
        <v>7</v>
      </c>
      <c r="L167" s="20">
        <v>4</v>
      </c>
      <c r="M167" s="20">
        <v>21</v>
      </c>
      <c r="N167" s="20">
        <v>11</v>
      </c>
    </row>
    <row r="168" spans="1:14" x14ac:dyDescent="0.2">
      <c r="A168" s="21" t="s">
        <v>126</v>
      </c>
      <c r="B168" s="30">
        <v>100</v>
      </c>
      <c r="C168" s="30">
        <v>7.8947370000000001</v>
      </c>
      <c r="D168" s="30">
        <v>7.8947370000000001</v>
      </c>
      <c r="E168" s="30">
        <v>9.2105259999999998</v>
      </c>
      <c r="F168" s="30">
        <v>3.947368</v>
      </c>
      <c r="G168" s="30">
        <v>1.3157890000000001</v>
      </c>
      <c r="H168" s="30">
        <v>9.2105259999999998</v>
      </c>
      <c r="I168" s="30">
        <v>1.3157890000000001</v>
      </c>
      <c r="J168" s="30">
        <v>2.6315789999999999</v>
      </c>
      <c r="K168" s="30">
        <v>9.2105259999999998</v>
      </c>
      <c r="L168" s="30">
        <v>5.2631579999999998</v>
      </c>
      <c r="M168" s="30">
        <v>27.631578999999999</v>
      </c>
      <c r="N168" s="30">
        <v>14.473684</v>
      </c>
    </row>
    <row r="169" spans="1:14" x14ac:dyDescent="0.2">
      <c r="A169" s="19" t="s">
        <v>887</v>
      </c>
      <c r="B169" s="20">
        <v>59</v>
      </c>
      <c r="C169" s="20">
        <v>2</v>
      </c>
      <c r="D169" s="20">
        <v>4</v>
      </c>
      <c r="E169" s="20">
        <v>8</v>
      </c>
      <c r="F169" s="20">
        <v>5</v>
      </c>
      <c r="G169" s="20">
        <v>1</v>
      </c>
      <c r="H169" s="20">
        <v>0</v>
      </c>
      <c r="I169" s="20">
        <v>3</v>
      </c>
      <c r="J169" s="20">
        <v>5</v>
      </c>
      <c r="K169" s="20">
        <v>2</v>
      </c>
      <c r="L169" s="20">
        <v>1</v>
      </c>
      <c r="M169" s="20">
        <v>16</v>
      </c>
      <c r="N169" s="20">
        <v>12</v>
      </c>
    </row>
    <row r="170" spans="1:14" x14ac:dyDescent="0.2">
      <c r="A170" s="21" t="s">
        <v>126</v>
      </c>
      <c r="B170" s="30">
        <v>100</v>
      </c>
      <c r="C170" s="30">
        <v>3.389831</v>
      </c>
      <c r="D170" s="30">
        <v>6.7796609999999999</v>
      </c>
      <c r="E170" s="30">
        <v>13.559322</v>
      </c>
      <c r="F170" s="30">
        <v>8.4745760000000008</v>
      </c>
      <c r="G170" s="30">
        <v>1.6949149999999999</v>
      </c>
      <c r="H170" s="30">
        <v>0</v>
      </c>
      <c r="I170" s="30">
        <v>5.084746</v>
      </c>
      <c r="J170" s="30">
        <v>8.4745760000000008</v>
      </c>
      <c r="K170" s="30">
        <v>3.389831</v>
      </c>
      <c r="L170" s="30">
        <v>1.6949149999999999</v>
      </c>
      <c r="M170" s="30">
        <v>27.118644</v>
      </c>
      <c r="N170" s="30">
        <v>20.338982999999999</v>
      </c>
    </row>
    <row r="171" spans="1:14" x14ac:dyDescent="0.2">
      <c r="A171" s="19" t="s">
        <v>140</v>
      </c>
      <c r="B171" s="20">
        <v>194</v>
      </c>
      <c r="C171" s="20">
        <v>8</v>
      </c>
      <c r="D171" s="20">
        <v>22</v>
      </c>
      <c r="E171" s="20">
        <v>24</v>
      </c>
      <c r="F171" s="20">
        <v>18</v>
      </c>
      <c r="G171" s="20">
        <v>1</v>
      </c>
      <c r="H171" s="20">
        <v>2</v>
      </c>
      <c r="I171" s="20">
        <v>8</v>
      </c>
      <c r="J171" s="20">
        <v>13</v>
      </c>
      <c r="K171" s="20">
        <v>8</v>
      </c>
      <c r="L171" s="20">
        <v>8</v>
      </c>
      <c r="M171" s="20">
        <v>58</v>
      </c>
      <c r="N171" s="20">
        <v>24</v>
      </c>
    </row>
    <row r="172" spans="1:14" x14ac:dyDescent="0.2">
      <c r="A172" s="21" t="s">
        <v>126</v>
      </c>
      <c r="B172" s="30">
        <v>100</v>
      </c>
      <c r="C172" s="30">
        <v>4.1237110000000001</v>
      </c>
      <c r="D172" s="30">
        <v>11.340206</v>
      </c>
      <c r="E172" s="30">
        <v>12.371134</v>
      </c>
      <c r="F172" s="30">
        <v>9.2783510000000007</v>
      </c>
      <c r="G172" s="30">
        <v>0.51546400000000003</v>
      </c>
      <c r="H172" s="30">
        <v>1.0309280000000001</v>
      </c>
      <c r="I172" s="30">
        <v>4.1237110000000001</v>
      </c>
      <c r="J172" s="30">
        <v>6.7010310000000004</v>
      </c>
      <c r="K172" s="30">
        <v>4.1237110000000001</v>
      </c>
      <c r="L172" s="30">
        <v>4.1237110000000001</v>
      </c>
      <c r="M172" s="30">
        <v>29.896906999999999</v>
      </c>
      <c r="N172" s="30">
        <v>12.371134</v>
      </c>
    </row>
    <row r="173" spans="1:14" x14ac:dyDescent="0.2">
      <c r="A173" s="19" t="s">
        <v>141</v>
      </c>
      <c r="B173" s="20">
        <v>16</v>
      </c>
      <c r="C173" s="20">
        <v>1</v>
      </c>
      <c r="D173" s="20">
        <v>2</v>
      </c>
      <c r="E173" s="20">
        <v>4</v>
      </c>
      <c r="F173" s="20">
        <v>1</v>
      </c>
      <c r="G173" s="20">
        <v>0</v>
      </c>
      <c r="H173" s="20">
        <v>0</v>
      </c>
      <c r="I173" s="20">
        <v>1</v>
      </c>
      <c r="J173" s="20">
        <v>0</v>
      </c>
      <c r="K173" s="20">
        <v>2</v>
      </c>
      <c r="L173" s="20">
        <v>0</v>
      </c>
      <c r="M173" s="20">
        <v>3</v>
      </c>
      <c r="N173" s="20">
        <v>2</v>
      </c>
    </row>
    <row r="174" spans="1:14" x14ac:dyDescent="0.2">
      <c r="A174" s="21" t="s">
        <v>126</v>
      </c>
      <c r="B174" s="30">
        <v>100</v>
      </c>
      <c r="C174" s="30">
        <v>6.25</v>
      </c>
      <c r="D174" s="30">
        <v>12.5</v>
      </c>
      <c r="E174" s="30">
        <v>25</v>
      </c>
      <c r="F174" s="30">
        <v>6.25</v>
      </c>
      <c r="G174" s="30">
        <v>0</v>
      </c>
      <c r="H174" s="30">
        <v>0</v>
      </c>
      <c r="I174" s="30">
        <v>6.25</v>
      </c>
      <c r="J174" s="30">
        <v>0</v>
      </c>
      <c r="K174" s="30">
        <v>12.5</v>
      </c>
      <c r="L174" s="30">
        <v>0</v>
      </c>
      <c r="M174" s="30">
        <v>18.75</v>
      </c>
      <c r="N174" s="30">
        <v>12.5</v>
      </c>
    </row>
    <row r="175" spans="1:14" x14ac:dyDescent="0.2">
      <c r="A175" s="19" t="s">
        <v>849</v>
      </c>
      <c r="B175" s="20">
        <v>46</v>
      </c>
      <c r="C175" s="20">
        <v>2</v>
      </c>
      <c r="D175" s="20">
        <v>5</v>
      </c>
      <c r="E175" s="20">
        <v>4</v>
      </c>
      <c r="F175" s="20">
        <v>2</v>
      </c>
      <c r="G175" s="20">
        <v>0</v>
      </c>
      <c r="H175" s="20">
        <v>3</v>
      </c>
      <c r="I175" s="20">
        <v>0</v>
      </c>
      <c r="J175" s="20">
        <v>1</v>
      </c>
      <c r="K175" s="20">
        <v>3</v>
      </c>
      <c r="L175" s="20">
        <v>2</v>
      </c>
      <c r="M175" s="20">
        <v>12</v>
      </c>
      <c r="N175" s="20">
        <v>12</v>
      </c>
    </row>
    <row r="176" spans="1:14" x14ac:dyDescent="0.2">
      <c r="A176" s="21" t="s">
        <v>126</v>
      </c>
      <c r="B176" s="30">
        <v>100</v>
      </c>
      <c r="C176" s="30">
        <v>4.3478260000000004</v>
      </c>
      <c r="D176" s="30">
        <v>10.869565</v>
      </c>
      <c r="E176" s="30">
        <v>8.6956520000000008</v>
      </c>
      <c r="F176" s="30">
        <v>4.3478260000000004</v>
      </c>
      <c r="G176" s="30">
        <v>0</v>
      </c>
      <c r="H176" s="30">
        <v>6.5217390000000002</v>
      </c>
      <c r="I176" s="30">
        <v>0</v>
      </c>
      <c r="J176" s="30">
        <v>2.1739130000000002</v>
      </c>
      <c r="K176" s="30">
        <v>6.5217390000000002</v>
      </c>
      <c r="L176" s="30">
        <v>4.3478260000000004</v>
      </c>
      <c r="M176" s="30">
        <v>26.086957000000002</v>
      </c>
      <c r="N176" s="30">
        <v>26.086957000000002</v>
      </c>
    </row>
    <row r="177" spans="1:14" x14ac:dyDescent="0.2">
      <c r="A177" s="19" t="s">
        <v>873</v>
      </c>
      <c r="B177" s="20">
        <v>85</v>
      </c>
      <c r="C177" s="20">
        <v>3</v>
      </c>
      <c r="D177" s="20">
        <v>6</v>
      </c>
      <c r="E177" s="20">
        <v>14</v>
      </c>
      <c r="F177" s="20">
        <v>3</v>
      </c>
      <c r="G177" s="20">
        <v>1</v>
      </c>
      <c r="H177" s="20">
        <v>0</v>
      </c>
      <c r="I177" s="20">
        <v>3</v>
      </c>
      <c r="J177" s="20">
        <v>2</v>
      </c>
      <c r="K177" s="20">
        <v>3</v>
      </c>
      <c r="L177" s="20">
        <v>7</v>
      </c>
      <c r="M177" s="20">
        <v>27</v>
      </c>
      <c r="N177" s="20">
        <v>16</v>
      </c>
    </row>
    <row r="178" spans="1:14" x14ac:dyDescent="0.2">
      <c r="A178" s="21" t="s">
        <v>126</v>
      </c>
      <c r="B178" s="30">
        <v>100</v>
      </c>
      <c r="C178" s="30">
        <v>3.5294120000000002</v>
      </c>
      <c r="D178" s="30">
        <v>7.0588240000000004</v>
      </c>
      <c r="E178" s="30">
        <v>16.470587999999999</v>
      </c>
      <c r="F178" s="30">
        <v>3.5294120000000002</v>
      </c>
      <c r="G178" s="30">
        <v>1.176471</v>
      </c>
      <c r="H178" s="30">
        <v>0</v>
      </c>
      <c r="I178" s="30">
        <v>3.5294120000000002</v>
      </c>
      <c r="J178" s="30">
        <v>2.3529409999999999</v>
      </c>
      <c r="K178" s="30">
        <v>3.5294120000000002</v>
      </c>
      <c r="L178" s="30">
        <v>8.2352939999999997</v>
      </c>
      <c r="M178" s="30">
        <v>31.764706</v>
      </c>
      <c r="N178" s="30">
        <v>18.823529000000001</v>
      </c>
    </row>
    <row r="179" spans="1:14" x14ac:dyDescent="0.2">
      <c r="A179" s="18" t="s">
        <v>888</v>
      </c>
      <c r="B179" s="18"/>
      <c r="C179" s="18"/>
      <c r="D179" s="18"/>
      <c r="E179" s="18"/>
      <c r="F179" s="18"/>
      <c r="G179" s="18"/>
      <c r="H179" s="18"/>
      <c r="I179" s="18"/>
      <c r="J179" s="18"/>
      <c r="K179" s="18"/>
      <c r="L179" s="18"/>
      <c r="M179" s="18"/>
      <c r="N179" s="18"/>
    </row>
    <row r="180" spans="1:14" x14ac:dyDescent="0.2">
      <c r="A180" s="19" t="s">
        <v>889</v>
      </c>
      <c r="B180" s="20">
        <v>1212</v>
      </c>
      <c r="C180" s="20">
        <v>47</v>
      </c>
      <c r="D180" s="20">
        <v>105</v>
      </c>
      <c r="E180" s="20">
        <v>205</v>
      </c>
      <c r="F180" s="20">
        <v>32</v>
      </c>
      <c r="G180" s="20">
        <v>23</v>
      </c>
      <c r="H180" s="20">
        <v>29</v>
      </c>
      <c r="I180" s="20">
        <v>43</v>
      </c>
      <c r="J180" s="20">
        <v>22</v>
      </c>
      <c r="K180" s="20">
        <v>79</v>
      </c>
      <c r="L180" s="20">
        <v>110</v>
      </c>
      <c r="M180" s="20">
        <v>370</v>
      </c>
      <c r="N180" s="20">
        <v>147</v>
      </c>
    </row>
    <row r="181" spans="1:14" x14ac:dyDescent="0.2">
      <c r="A181" s="21" t="s">
        <v>126</v>
      </c>
      <c r="B181" s="30">
        <v>100</v>
      </c>
      <c r="C181" s="30">
        <v>3.877888</v>
      </c>
      <c r="D181" s="30">
        <v>8.6633659999999999</v>
      </c>
      <c r="E181" s="30">
        <v>16.914190999999999</v>
      </c>
      <c r="F181" s="30">
        <v>2.6402640000000002</v>
      </c>
      <c r="G181" s="30">
        <v>1.8976900000000001</v>
      </c>
      <c r="H181" s="30">
        <v>2.3927390000000002</v>
      </c>
      <c r="I181" s="30">
        <v>3.5478550000000002</v>
      </c>
      <c r="J181" s="30">
        <v>1.8151820000000001</v>
      </c>
      <c r="K181" s="30">
        <v>6.5181519999999997</v>
      </c>
      <c r="L181" s="30">
        <v>9.0759080000000001</v>
      </c>
      <c r="M181" s="30">
        <v>30.528053</v>
      </c>
      <c r="N181" s="30">
        <v>12.128712999999999</v>
      </c>
    </row>
    <row r="182" spans="1:14" x14ac:dyDescent="0.2">
      <c r="A182" s="19" t="s">
        <v>890</v>
      </c>
      <c r="B182" s="20">
        <v>24</v>
      </c>
      <c r="C182" s="20">
        <v>0</v>
      </c>
      <c r="D182" s="20">
        <v>0</v>
      </c>
      <c r="E182" s="20">
        <v>6</v>
      </c>
      <c r="F182" s="20">
        <v>1</v>
      </c>
      <c r="G182" s="20">
        <v>0</v>
      </c>
      <c r="H182" s="20">
        <v>3</v>
      </c>
      <c r="I182" s="20">
        <v>1</v>
      </c>
      <c r="J182" s="20">
        <v>0</v>
      </c>
      <c r="K182" s="20">
        <v>1</v>
      </c>
      <c r="L182" s="20">
        <v>3</v>
      </c>
      <c r="M182" s="20">
        <v>9</v>
      </c>
      <c r="N182" s="20">
        <v>0</v>
      </c>
    </row>
    <row r="183" spans="1:14" x14ac:dyDescent="0.2">
      <c r="A183" s="21" t="s">
        <v>126</v>
      </c>
      <c r="B183" s="30">
        <v>100</v>
      </c>
      <c r="C183" s="30">
        <v>0</v>
      </c>
      <c r="D183" s="30">
        <v>0</v>
      </c>
      <c r="E183" s="30">
        <v>25</v>
      </c>
      <c r="F183" s="30">
        <v>4.1666670000000003</v>
      </c>
      <c r="G183" s="30">
        <v>0</v>
      </c>
      <c r="H183" s="30">
        <v>12.5</v>
      </c>
      <c r="I183" s="30">
        <v>4.1666670000000003</v>
      </c>
      <c r="J183" s="30">
        <v>0</v>
      </c>
      <c r="K183" s="30">
        <v>4.1666670000000003</v>
      </c>
      <c r="L183" s="30">
        <v>12.5</v>
      </c>
      <c r="M183" s="30">
        <v>37.5</v>
      </c>
      <c r="N183" s="30">
        <v>0</v>
      </c>
    </row>
    <row r="184" spans="1:14" x14ac:dyDescent="0.2">
      <c r="A184" s="19" t="s">
        <v>891</v>
      </c>
      <c r="B184" s="20">
        <v>76</v>
      </c>
      <c r="C184" s="20">
        <v>2</v>
      </c>
      <c r="D184" s="20">
        <v>8</v>
      </c>
      <c r="E184" s="20">
        <v>9</v>
      </c>
      <c r="F184" s="20">
        <v>4</v>
      </c>
      <c r="G184" s="20">
        <v>1</v>
      </c>
      <c r="H184" s="20">
        <v>1</v>
      </c>
      <c r="I184" s="20">
        <v>3</v>
      </c>
      <c r="J184" s="20">
        <v>1</v>
      </c>
      <c r="K184" s="20">
        <v>3</v>
      </c>
      <c r="L184" s="20">
        <v>9</v>
      </c>
      <c r="M184" s="20">
        <v>30</v>
      </c>
      <c r="N184" s="20">
        <v>5</v>
      </c>
    </row>
    <row r="185" spans="1:14" x14ac:dyDescent="0.2">
      <c r="A185" s="21" t="s">
        <v>126</v>
      </c>
      <c r="B185" s="30">
        <v>100</v>
      </c>
      <c r="C185" s="30">
        <v>2.6315789999999999</v>
      </c>
      <c r="D185" s="30">
        <v>10.526316</v>
      </c>
      <c r="E185" s="30">
        <v>11.842105</v>
      </c>
      <c r="F185" s="30">
        <v>5.2631579999999998</v>
      </c>
      <c r="G185" s="30">
        <v>1.3157890000000001</v>
      </c>
      <c r="H185" s="30">
        <v>1.3157890000000001</v>
      </c>
      <c r="I185" s="30">
        <v>3.947368</v>
      </c>
      <c r="J185" s="30">
        <v>1.3157890000000001</v>
      </c>
      <c r="K185" s="30">
        <v>3.947368</v>
      </c>
      <c r="L185" s="30">
        <v>11.842105</v>
      </c>
      <c r="M185" s="30">
        <v>39.473683999999999</v>
      </c>
      <c r="N185" s="30">
        <v>6.5789470000000003</v>
      </c>
    </row>
    <row r="186" spans="1:14" x14ac:dyDescent="0.2">
      <c r="A186" s="19" t="s">
        <v>892</v>
      </c>
      <c r="B186" s="20">
        <v>43</v>
      </c>
      <c r="C186" s="20">
        <v>5</v>
      </c>
      <c r="D186" s="20">
        <v>3</v>
      </c>
      <c r="E186" s="20">
        <v>6</v>
      </c>
      <c r="F186" s="20">
        <v>4</v>
      </c>
      <c r="G186" s="20">
        <v>2</v>
      </c>
      <c r="H186" s="20">
        <v>0</v>
      </c>
      <c r="I186" s="20">
        <v>0</v>
      </c>
      <c r="J186" s="20">
        <v>0</v>
      </c>
      <c r="K186" s="20">
        <v>4</v>
      </c>
      <c r="L186" s="20">
        <v>2</v>
      </c>
      <c r="M186" s="20">
        <v>13</v>
      </c>
      <c r="N186" s="20">
        <v>4</v>
      </c>
    </row>
    <row r="187" spans="1:14" x14ac:dyDescent="0.2">
      <c r="A187" s="21" t="s">
        <v>126</v>
      </c>
      <c r="B187" s="30">
        <v>100</v>
      </c>
      <c r="C187" s="30">
        <v>11.627907</v>
      </c>
      <c r="D187" s="30">
        <v>6.9767440000000001</v>
      </c>
      <c r="E187" s="30">
        <v>13.953488</v>
      </c>
      <c r="F187" s="30">
        <v>9.3023260000000008</v>
      </c>
      <c r="G187" s="30">
        <v>4.6511630000000004</v>
      </c>
      <c r="H187" s="30">
        <v>0</v>
      </c>
      <c r="I187" s="30">
        <v>0</v>
      </c>
      <c r="J187" s="30">
        <v>0</v>
      </c>
      <c r="K187" s="30">
        <v>9.3023260000000008</v>
      </c>
      <c r="L187" s="30">
        <v>4.6511630000000004</v>
      </c>
      <c r="M187" s="30">
        <v>30.232558000000001</v>
      </c>
      <c r="N187" s="30">
        <v>9.3023260000000008</v>
      </c>
    </row>
    <row r="188" spans="1:14" x14ac:dyDescent="0.2">
      <c r="A188" s="19" t="s">
        <v>893</v>
      </c>
      <c r="B188" s="20">
        <v>14</v>
      </c>
      <c r="C188" s="20">
        <v>0</v>
      </c>
      <c r="D188" s="20">
        <v>1</v>
      </c>
      <c r="E188" s="20">
        <v>1</v>
      </c>
      <c r="F188" s="20">
        <v>0</v>
      </c>
      <c r="G188" s="20">
        <v>0</v>
      </c>
      <c r="H188" s="20">
        <v>0</v>
      </c>
      <c r="I188" s="20">
        <v>1</v>
      </c>
      <c r="J188" s="20">
        <v>0</v>
      </c>
      <c r="K188" s="20">
        <v>0</v>
      </c>
      <c r="L188" s="20">
        <v>6</v>
      </c>
      <c r="M188" s="20">
        <v>2</v>
      </c>
      <c r="N188" s="20">
        <v>3</v>
      </c>
    </row>
    <row r="189" spans="1:14" x14ac:dyDescent="0.2">
      <c r="A189" s="21" t="s">
        <v>126</v>
      </c>
      <c r="B189" s="30">
        <v>100</v>
      </c>
      <c r="C189" s="30">
        <v>0</v>
      </c>
      <c r="D189" s="30">
        <v>7.1428570000000002</v>
      </c>
      <c r="E189" s="30">
        <v>7.1428570000000002</v>
      </c>
      <c r="F189" s="30">
        <v>0</v>
      </c>
      <c r="G189" s="30">
        <v>0</v>
      </c>
      <c r="H189" s="30">
        <v>0</v>
      </c>
      <c r="I189" s="30">
        <v>7.1428570000000002</v>
      </c>
      <c r="J189" s="30">
        <v>0</v>
      </c>
      <c r="K189" s="30">
        <v>0</v>
      </c>
      <c r="L189" s="30">
        <v>42.857143000000001</v>
      </c>
      <c r="M189" s="30">
        <v>14.285714</v>
      </c>
      <c r="N189" s="30">
        <v>21.428571000000002</v>
      </c>
    </row>
    <row r="190" spans="1:14" x14ac:dyDescent="0.2">
      <c r="A190" s="19" t="s">
        <v>894</v>
      </c>
      <c r="B190" s="20">
        <v>5</v>
      </c>
      <c r="C190" s="20">
        <v>0</v>
      </c>
      <c r="D190" s="20">
        <v>1</v>
      </c>
      <c r="E190" s="20">
        <v>0</v>
      </c>
      <c r="F190" s="20">
        <v>0</v>
      </c>
      <c r="G190" s="20">
        <v>0</v>
      </c>
      <c r="H190" s="20">
        <v>0</v>
      </c>
      <c r="I190" s="20">
        <v>0</v>
      </c>
      <c r="J190" s="20">
        <v>0</v>
      </c>
      <c r="K190" s="20">
        <v>0</v>
      </c>
      <c r="L190" s="20">
        <v>2</v>
      </c>
      <c r="M190" s="20">
        <v>1</v>
      </c>
      <c r="N190" s="20">
        <v>1</v>
      </c>
    </row>
    <row r="191" spans="1:14" x14ac:dyDescent="0.2">
      <c r="A191" s="21" t="s">
        <v>126</v>
      </c>
      <c r="B191" s="30">
        <v>100</v>
      </c>
      <c r="C191" s="30">
        <v>0</v>
      </c>
      <c r="D191" s="30">
        <v>20</v>
      </c>
      <c r="E191" s="30">
        <v>0</v>
      </c>
      <c r="F191" s="30">
        <v>0</v>
      </c>
      <c r="G191" s="30">
        <v>0</v>
      </c>
      <c r="H191" s="30">
        <v>0</v>
      </c>
      <c r="I191" s="30">
        <v>0</v>
      </c>
      <c r="J191" s="30">
        <v>0</v>
      </c>
      <c r="K191" s="30">
        <v>0</v>
      </c>
      <c r="L191" s="30">
        <v>40</v>
      </c>
      <c r="M191" s="30">
        <v>20</v>
      </c>
      <c r="N191" s="30">
        <v>20</v>
      </c>
    </row>
    <row r="192" spans="1:14" x14ac:dyDescent="0.2">
      <c r="A192" s="19" t="s">
        <v>873</v>
      </c>
      <c r="B192" s="20">
        <v>414</v>
      </c>
      <c r="C192" s="20">
        <v>15</v>
      </c>
      <c r="D192" s="20">
        <v>32</v>
      </c>
      <c r="E192" s="20">
        <v>58</v>
      </c>
      <c r="F192" s="20">
        <v>9</v>
      </c>
      <c r="G192" s="20">
        <v>1</v>
      </c>
      <c r="H192" s="20">
        <v>8</v>
      </c>
      <c r="I192" s="20">
        <v>8</v>
      </c>
      <c r="J192" s="20">
        <v>4</v>
      </c>
      <c r="K192" s="20">
        <v>12</v>
      </c>
      <c r="L192" s="20">
        <v>35</v>
      </c>
      <c r="M192" s="20">
        <v>127</v>
      </c>
      <c r="N192" s="20">
        <v>105</v>
      </c>
    </row>
    <row r="193" spans="1:14" x14ac:dyDescent="0.2">
      <c r="A193" s="21" t="s">
        <v>126</v>
      </c>
      <c r="B193" s="30">
        <v>100</v>
      </c>
      <c r="C193" s="30">
        <v>3.6231879999999999</v>
      </c>
      <c r="D193" s="30">
        <v>7.7294689999999999</v>
      </c>
      <c r="E193" s="30">
        <v>14.009662000000001</v>
      </c>
      <c r="F193" s="30">
        <v>2.1739130000000002</v>
      </c>
      <c r="G193" s="30">
        <v>0.24154600000000001</v>
      </c>
      <c r="H193" s="30">
        <v>1.9323669999999999</v>
      </c>
      <c r="I193" s="30">
        <v>1.9323669999999999</v>
      </c>
      <c r="J193" s="30">
        <v>0.96618400000000004</v>
      </c>
      <c r="K193" s="30">
        <v>2.8985509999999999</v>
      </c>
      <c r="L193" s="30">
        <v>8.4541059999999995</v>
      </c>
      <c r="M193" s="30">
        <v>30.676328999999999</v>
      </c>
      <c r="N193" s="30">
        <v>25.362318999999999</v>
      </c>
    </row>
    <row r="194" spans="1:14" x14ac:dyDescent="0.2">
      <c r="A194" s="18" t="s">
        <v>895</v>
      </c>
      <c r="B194" s="18"/>
      <c r="C194" s="18"/>
      <c r="D194" s="18"/>
      <c r="E194" s="18"/>
      <c r="F194" s="18"/>
      <c r="G194" s="18"/>
      <c r="H194" s="18"/>
      <c r="I194" s="18"/>
      <c r="J194" s="18"/>
      <c r="K194" s="18"/>
      <c r="L194" s="18"/>
      <c r="M194" s="18"/>
      <c r="N194" s="18"/>
    </row>
    <row r="195" spans="1:14" x14ac:dyDescent="0.2">
      <c r="A195" s="19" t="s">
        <v>889</v>
      </c>
      <c r="B195" s="20">
        <v>13</v>
      </c>
      <c r="C195" s="20">
        <v>0</v>
      </c>
      <c r="D195" s="20">
        <v>1</v>
      </c>
      <c r="E195" s="20">
        <v>0</v>
      </c>
      <c r="F195" s="20">
        <v>0</v>
      </c>
      <c r="G195" s="20">
        <v>0</v>
      </c>
      <c r="H195" s="20">
        <v>1</v>
      </c>
      <c r="I195" s="20">
        <v>0</v>
      </c>
      <c r="J195" s="20">
        <v>1</v>
      </c>
      <c r="K195" s="20">
        <v>1</v>
      </c>
      <c r="L195" s="20">
        <v>2</v>
      </c>
      <c r="M195" s="20">
        <v>3</v>
      </c>
      <c r="N195" s="20">
        <v>4</v>
      </c>
    </row>
    <row r="196" spans="1:14" x14ac:dyDescent="0.2">
      <c r="A196" s="21" t="s">
        <v>126</v>
      </c>
      <c r="B196" s="30">
        <v>100</v>
      </c>
      <c r="C196" s="30">
        <v>0</v>
      </c>
      <c r="D196" s="30">
        <v>7.6923079999999997</v>
      </c>
      <c r="E196" s="30">
        <v>0</v>
      </c>
      <c r="F196" s="30">
        <v>0</v>
      </c>
      <c r="G196" s="30">
        <v>0</v>
      </c>
      <c r="H196" s="30">
        <v>7.6923079999999997</v>
      </c>
      <c r="I196" s="30">
        <v>0</v>
      </c>
      <c r="J196" s="30">
        <v>7.6923079999999997</v>
      </c>
      <c r="K196" s="30">
        <v>7.6923079999999997</v>
      </c>
      <c r="L196" s="30">
        <v>15.384615</v>
      </c>
      <c r="M196" s="30">
        <v>23.076923000000001</v>
      </c>
      <c r="N196" s="30">
        <v>30.769231000000001</v>
      </c>
    </row>
    <row r="197" spans="1:14" x14ac:dyDescent="0.2">
      <c r="A197" s="19" t="s">
        <v>890</v>
      </c>
      <c r="B197" s="20">
        <v>89</v>
      </c>
      <c r="C197" s="20">
        <v>4</v>
      </c>
      <c r="D197" s="20">
        <v>4</v>
      </c>
      <c r="E197" s="20">
        <v>11</v>
      </c>
      <c r="F197" s="20">
        <v>9</v>
      </c>
      <c r="G197" s="20">
        <v>1</v>
      </c>
      <c r="H197" s="20">
        <v>2</v>
      </c>
      <c r="I197" s="20">
        <v>4</v>
      </c>
      <c r="J197" s="20">
        <v>4</v>
      </c>
      <c r="K197" s="20">
        <v>3</v>
      </c>
      <c r="L197" s="20">
        <v>1</v>
      </c>
      <c r="M197" s="20">
        <v>30</v>
      </c>
      <c r="N197" s="20">
        <v>16</v>
      </c>
    </row>
    <row r="198" spans="1:14" x14ac:dyDescent="0.2">
      <c r="A198" s="21" t="s">
        <v>126</v>
      </c>
      <c r="B198" s="30">
        <v>100</v>
      </c>
      <c r="C198" s="30">
        <v>4.4943819999999999</v>
      </c>
      <c r="D198" s="30">
        <v>4.4943819999999999</v>
      </c>
      <c r="E198" s="30">
        <v>12.359551</v>
      </c>
      <c r="F198" s="30">
        <v>10.112360000000001</v>
      </c>
      <c r="G198" s="30">
        <v>1.123596</v>
      </c>
      <c r="H198" s="30">
        <v>2.2471909999999999</v>
      </c>
      <c r="I198" s="30">
        <v>4.4943819999999999</v>
      </c>
      <c r="J198" s="30">
        <v>4.4943819999999999</v>
      </c>
      <c r="K198" s="30">
        <v>3.370787</v>
      </c>
      <c r="L198" s="30">
        <v>1.123596</v>
      </c>
      <c r="M198" s="30">
        <v>33.707864999999998</v>
      </c>
      <c r="N198" s="30">
        <v>17.977528</v>
      </c>
    </row>
    <row r="199" spans="1:14" x14ac:dyDescent="0.2">
      <c r="A199" s="19" t="s">
        <v>891</v>
      </c>
      <c r="B199" s="20">
        <v>143</v>
      </c>
      <c r="C199" s="20">
        <v>5</v>
      </c>
      <c r="D199" s="20">
        <v>23</v>
      </c>
      <c r="E199" s="20">
        <v>20</v>
      </c>
      <c r="F199" s="20">
        <v>12</v>
      </c>
      <c r="G199" s="20">
        <v>1</v>
      </c>
      <c r="H199" s="20">
        <v>1</v>
      </c>
      <c r="I199" s="20">
        <v>5</v>
      </c>
      <c r="J199" s="20">
        <v>9</v>
      </c>
      <c r="K199" s="20">
        <v>7</v>
      </c>
      <c r="L199" s="20">
        <v>5</v>
      </c>
      <c r="M199" s="20">
        <v>40</v>
      </c>
      <c r="N199" s="20">
        <v>15</v>
      </c>
    </row>
    <row r="200" spans="1:14" x14ac:dyDescent="0.2">
      <c r="A200" s="21" t="s">
        <v>126</v>
      </c>
      <c r="B200" s="30">
        <v>100</v>
      </c>
      <c r="C200" s="30">
        <v>3.4965030000000001</v>
      </c>
      <c r="D200" s="30">
        <v>16.083915999999999</v>
      </c>
      <c r="E200" s="30">
        <v>13.986014000000001</v>
      </c>
      <c r="F200" s="30">
        <v>8.3916079999999997</v>
      </c>
      <c r="G200" s="30">
        <v>0.69930099999999995</v>
      </c>
      <c r="H200" s="30">
        <v>0.69930099999999995</v>
      </c>
      <c r="I200" s="30">
        <v>3.4965030000000001</v>
      </c>
      <c r="J200" s="30">
        <v>6.2937060000000002</v>
      </c>
      <c r="K200" s="30">
        <v>4.895105</v>
      </c>
      <c r="L200" s="30">
        <v>3.4965030000000001</v>
      </c>
      <c r="M200" s="30">
        <v>27.972028000000002</v>
      </c>
      <c r="N200" s="30">
        <v>10.489509999999999</v>
      </c>
    </row>
    <row r="201" spans="1:14" ht="11.15" customHeight="1" x14ac:dyDescent="0.2">
      <c r="A201" s="19" t="s">
        <v>892</v>
      </c>
      <c r="B201" s="20">
        <v>27</v>
      </c>
      <c r="C201" s="20">
        <v>2</v>
      </c>
      <c r="D201" s="20">
        <v>3</v>
      </c>
      <c r="E201" s="20">
        <v>5</v>
      </c>
      <c r="F201" s="20">
        <v>1</v>
      </c>
      <c r="G201" s="20">
        <v>0</v>
      </c>
      <c r="H201" s="20">
        <v>0</v>
      </c>
      <c r="I201" s="20">
        <v>2</v>
      </c>
      <c r="J201" s="20">
        <v>3</v>
      </c>
      <c r="K201" s="20">
        <v>2</v>
      </c>
      <c r="L201" s="20">
        <v>3</v>
      </c>
      <c r="M201" s="20">
        <v>4</v>
      </c>
      <c r="N201" s="20">
        <v>2</v>
      </c>
    </row>
    <row r="202" spans="1:14" ht="11.15" customHeight="1" x14ac:dyDescent="0.2">
      <c r="A202" s="21" t="s">
        <v>126</v>
      </c>
      <c r="B202" s="30">
        <v>100</v>
      </c>
      <c r="C202" s="30">
        <v>7.4074070000000001</v>
      </c>
      <c r="D202" s="30">
        <v>11.111110999999999</v>
      </c>
      <c r="E202" s="30">
        <v>18.518519000000001</v>
      </c>
      <c r="F202" s="30">
        <v>3.7037040000000001</v>
      </c>
      <c r="G202" s="30">
        <v>0</v>
      </c>
      <c r="H202" s="30">
        <v>0</v>
      </c>
      <c r="I202" s="30">
        <v>7.4074070000000001</v>
      </c>
      <c r="J202" s="30">
        <v>11.111110999999999</v>
      </c>
      <c r="K202" s="30">
        <v>7.4074070000000001</v>
      </c>
      <c r="L202" s="30">
        <v>11.111110999999999</v>
      </c>
      <c r="M202" s="30">
        <v>14.814814999999999</v>
      </c>
      <c r="N202" s="30">
        <v>7.4074070000000001</v>
      </c>
    </row>
    <row r="203" spans="1:14" ht="11.15" customHeight="1" x14ac:dyDescent="0.2">
      <c r="A203" s="19" t="s">
        <v>893</v>
      </c>
      <c r="B203" s="20">
        <v>5</v>
      </c>
      <c r="C203" s="20">
        <v>0</v>
      </c>
      <c r="D203" s="20">
        <v>0</v>
      </c>
      <c r="E203" s="20">
        <v>0</v>
      </c>
      <c r="F203" s="20">
        <v>1</v>
      </c>
      <c r="G203" s="20">
        <v>0</v>
      </c>
      <c r="H203" s="20">
        <v>0</v>
      </c>
      <c r="I203" s="20">
        <v>0</v>
      </c>
      <c r="J203" s="20">
        <v>1</v>
      </c>
      <c r="K203" s="20">
        <v>0</v>
      </c>
      <c r="L203" s="20">
        <v>0</v>
      </c>
      <c r="M203" s="20">
        <v>2</v>
      </c>
      <c r="N203" s="20">
        <v>1</v>
      </c>
    </row>
    <row r="204" spans="1:14" ht="11.15" customHeight="1" x14ac:dyDescent="0.2">
      <c r="A204" s="21" t="s">
        <v>126</v>
      </c>
      <c r="B204" s="30">
        <v>100</v>
      </c>
      <c r="C204" s="30">
        <v>0</v>
      </c>
      <c r="D204" s="30">
        <v>0</v>
      </c>
      <c r="E204" s="30">
        <v>0</v>
      </c>
      <c r="F204" s="30">
        <v>20</v>
      </c>
      <c r="G204" s="30">
        <v>0</v>
      </c>
      <c r="H204" s="30">
        <v>0</v>
      </c>
      <c r="I204" s="30">
        <v>0</v>
      </c>
      <c r="J204" s="30">
        <v>20</v>
      </c>
      <c r="K204" s="30">
        <v>0</v>
      </c>
      <c r="L204" s="30">
        <v>0</v>
      </c>
      <c r="M204" s="30">
        <v>40</v>
      </c>
      <c r="N204" s="30">
        <v>20</v>
      </c>
    </row>
    <row r="205" spans="1:14" ht="11.15" customHeight="1" x14ac:dyDescent="0.2">
      <c r="A205" s="19" t="s">
        <v>894</v>
      </c>
      <c r="B205" s="20">
        <v>10</v>
      </c>
      <c r="C205" s="20">
        <v>0</v>
      </c>
      <c r="D205" s="20">
        <v>2</v>
      </c>
      <c r="E205" s="20">
        <v>1</v>
      </c>
      <c r="F205" s="20">
        <v>1</v>
      </c>
      <c r="G205" s="20">
        <v>0</v>
      </c>
      <c r="H205" s="20">
        <v>0</v>
      </c>
      <c r="I205" s="20">
        <v>0</v>
      </c>
      <c r="J205" s="20">
        <v>1</v>
      </c>
      <c r="K205" s="20">
        <v>1</v>
      </c>
      <c r="L205" s="20">
        <v>0</v>
      </c>
      <c r="M205" s="20">
        <v>3</v>
      </c>
      <c r="N205" s="20">
        <v>1</v>
      </c>
    </row>
    <row r="206" spans="1:14" ht="11.15" customHeight="1" x14ac:dyDescent="0.2">
      <c r="A206" s="21" t="s">
        <v>126</v>
      </c>
      <c r="B206" s="30">
        <v>100</v>
      </c>
      <c r="C206" s="30">
        <v>0</v>
      </c>
      <c r="D206" s="30">
        <v>20</v>
      </c>
      <c r="E206" s="30">
        <v>10</v>
      </c>
      <c r="F206" s="30">
        <v>10</v>
      </c>
      <c r="G206" s="30">
        <v>0</v>
      </c>
      <c r="H206" s="30">
        <v>0</v>
      </c>
      <c r="I206" s="30">
        <v>0</v>
      </c>
      <c r="J206" s="30">
        <v>10</v>
      </c>
      <c r="K206" s="30">
        <v>10</v>
      </c>
      <c r="L206" s="30">
        <v>0</v>
      </c>
      <c r="M206" s="30">
        <v>30</v>
      </c>
      <c r="N206" s="30">
        <v>10</v>
      </c>
    </row>
    <row r="207" spans="1:14" ht="11.15" customHeight="1" x14ac:dyDescent="0.2">
      <c r="A207" s="19" t="s">
        <v>873</v>
      </c>
      <c r="B207" s="20">
        <v>28</v>
      </c>
      <c r="C207" s="20">
        <v>2</v>
      </c>
      <c r="D207" s="20">
        <v>0</v>
      </c>
      <c r="E207" s="20">
        <v>3</v>
      </c>
      <c r="F207" s="20">
        <v>2</v>
      </c>
      <c r="G207" s="20">
        <v>0</v>
      </c>
      <c r="H207" s="20">
        <v>1</v>
      </c>
      <c r="I207" s="20">
        <v>1</v>
      </c>
      <c r="J207" s="20">
        <v>0</v>
      </c>
      <c r="K207" s="20">
        <v>1</v>
      </c>
      <c r="L207" s="20">
        <v>0</v>
      </c>
      <c r="M207" s="20">
        <v>7</v>
      </c>
      <c r="N207" s="20">
        <v>11</v>
      </c>
    </row>
    <row r="208" spans="1:14" ht="11.15" customHeight="1" x14ac:dyDescent="0.2">
      <c r="A208" s="21" t="s">
        <v>126</v>
      </c>
      <c r="B208" s="30">
        <v>100</v>
      </c>
      <c r="C208" s="30">
        <v>7.1428570000000002</v>
      </c>
      <c r="D208" s="30">
        <v>0</v>
      </c>
      <c r="E208" s="30">
        <v>10.714286</v>
      </c>
      <c r="F208" s="30">
        <v>7.1428570000000002</v>
      </c>
      <c r="G208" s="30">
        <v>0</v>
      </c>
      <c r="H208" s="30">
        <v>3.5714290000000002</v>
      </c>
      <c r="I208" s="30">
        <v>3.5714290000000002</v>
      </c>
      <c r="J208" s="30">
        <v>0</v>
      </c>
      <c r="K208" s="30">
        <v>3.5714290000000002</v>
      </c>
      <c r="L208" s="30">
        <v>0</v>
      </c>
      <c r="M208" s="30">
        <v>25</v>
      </c>
      <c r="N208" s="30">
        <v>39.285713999999999</v>
      </c>
    </row>
    <row r="209" spans="1:14" ht="11.15" customHeight="1" x14ac:dyDescent="0.2">
      <c r="A209" s="18" t="s">
        <v>142</v>
      </c>
      <c r="B209" s="18"/>
      <c r="C209" s="18"/>
      <c r="D209" s="18"/>
      <c r="E209" s="18"/>
      <c r="F209" s="18"/>
      <c r="G209" s="18"/>
      <c r="H209" s="18"/>
      <c r="I209" s="18"/>
      <c r="J209" s="18"/>
      <c r="K209" s="18"/>
      <c r="L209" s="18"/>
      <c r="M209" s="18"/>
      <c r="N209" s="18"/>
    </row>
    <row r="210" spans="1:14" ht="11.15" customHeight="1" x14ac:dyDescent="0.2">
      <c r="A210" s="19" t="s">
        <v>896</v>
      </c>
      <c r="B210" s="20">
        <v>90</v>
      </c>
      <c r="C210" s="20">
        <v>5</v>
      </c>
      <c r="D210" s="20">
        <v>7</v>
      </c>
      <c r="E210" s="20">
        <v>15</v>
      </c>
      <c r="F210" s="20">
        <v>5</v>
      </c>
      <c r="G210" s="20">
        <v>3</v>
      </c>
      <c r="H210" s="20">
        <v>4</v>
      </c>
      <c r="I210" s="20">
        <v>6</v>
      </c>
      <c r="J210" s="20">
        <v>2</v>
      </c>
      <c r="K210" s="20">
        <v>9</v>
      </c>
      <c r="L210" s="20">
        <v>7</v>
      </c>
      <c r="M210" s="20">
        <v>16</v>
      </c>
      <c r="N210" s="20">
        <v>11</v>
      </c>
    </row>
    <row r="211" spans="1:14" ht="11.15" customHeight="1" x14ac:dyDescent="0.2">
      <c r="A211" s="21" t="s">
        <v>126</v>
      </c>
      <c r="B211" s="30">
        <v>100</v>
      </c>
      <c r="C211" s="30">
        <v>5.5555560000000002</v>
      </c>
      <c r="D211" s="30">
        <v>7.7777779999999996</v>
      </c>
      <c r="E211" s="30">
        <v>16.666667</v>
      </c>
      <c r="F211" s="30">
        <v>5.5555560000000002</v>
      </c>
      <c r="G211" s="30">
        <v>3.3333330000000001</v>
      </c>
      <c r="H211" s="30">
        <v>4.4444439999999998</v>
      </c>
      <c r="I211" s="30">
        <v>6.6666670000000003</v>
      </c>
      <c r="J211" s="30">
        <v>2.2222219999999999</v>
      </c>
      <c r="K211" s="30">
        <v>10</v>
      </c>
      <c r="L211" s="30">
        <v>7.7777779999999996</v>
      </c>
      <c r="M211" s="30">
        <v>17.777778000000001</v>
      </c>
      <c r="N211" s="30">
        <v>12.222222</v>
      </c>
    </row>
    <row r="212" spans="1:14" ht="11.15" customHeight="1" x14ac:dyDescent="0.2">
      <c r="A212" s="19" t="s">
        <v>897</v>
      </c>
      <c r="B212" s="20">
        <v>307</v>
      </c>
      <c r="C212" s="20">
        <v>14</v>
      </c>
      <c r="D212" s="20">
        <v>25</v>
      </c>
      <c r="E212" s="20">
        <v>42</v>
      </c>
      <c r="F212" s="20">
        <v>21</v>
      </c>
      <c r="G212" s="20">
        <v>9</v>
      </c>
      <c r="H212" s="20">
        <v>11</v>
      </c>
      <c r="I212" s="20">
        <v>15</v>
      </c>
      <c r="J212" s="20">
        <v>7</v>
      </c>
      <c r="K212" s="20">
        <v>17</v>
      </c>
      <c r="L212" s="20">
        <v>35</v>
      </c>
      <c r="M212" s="20">
        <v>83</v>
      </c>
      <c r="N212" s="20">
        <v>28</v>
      </c>
    </row>
    <row r="213" spans="1:14" ht="11.15" customHeight="1" x14ac:dyDescent="0.2">
      <c r="A213" s="21" t="s">
        <v>126</v>
      </c>
      <c r="B213" s="30">
        <v>100</v>
      </c>
      <c r="C213" s="30">
        <v>4.5602609999999997</v>
      </c>
      <c r="D213" s="30">
        <v>8.1433219999999995</v>
      </c>
      <c r="E213" s="30">
        <v>13.680782000000001</v>
      </c>
      <c r="F213" s="30">
        <v>6.8403910000000003</v>
      </c>
      <c r="G213" s="30">
        <v>2.9315959999999999</v>
      </c>
      <c r="H213" s="30">
        <v>3.583062</v>
      </c>
      <c r="I213" s="30">
        <v>4.885993</v>
      </c>
      <c r="J213" s="30">
        <v>2.2801300000000002</v>
      </c>
      <c r="K213" s="30">
        <v>5.5374590000000001</v>
      </c>
      <c r="L213" s="30">
        <v>11.400651</v>
      </c>
      <c r="M213" s="30">
        <v>27.035831000000002</v>
      </c>
      <c r="N213" s="30">
        <v>9.1205210000000001</v>
      </c>
    </row>
    <row r="214" spans="1:14" ht="11.15" customHeight="1" x14ac:dyDescent="0.2">
      <c r="A214" s="19" t="s">
        <v>898</v>
      </c>
      <c r="B214" s="20">
        <v>392</v>
      </c>
      <c r="C214" s="20">
        <v>12</v>
      </c>
      <c r="D214" s="20">
        <v>38</v>
      </c>
      <c r="E214" s="20">
        <v>61</v>
      </c>
      <c r="F214" s="20">
        <v>10</v>
      </c>
      <c r="G214" s="20">
        <v>5</v>
      </c>
      <c r="H214" s="20">
        <v>10</v>
      </c>
      <c r="I214" s="20">
        <v>17</v>
      </c>
      <c r="J214" s="20">
        <v>12</v>
      </c>
      <c r="K214" s="20">
        <v>30</v>
      </c>
      <c r="L214" s="20">
        <v>45</v>
      </c>
      <c r="M214" s="20">
        <v>116</v>
      </c>
      <c r="N214" s="20">
        <v>36</v>
      </c>
    </row>
    <row r="215" spans="1:14" ht="11.15" customHeight="1" x14ac:dyDescent="0.2">
      <c r="A215" s="21" t="s">
        <v>126</v>
      </c>
      <c r="B215" s="30">
        <v>100</v>
      </c>
      <c r="C215" s="30">
        <v>3.0612240000000002</v>
      </c>
      <c r="D215" s="30">
        <v>9.6938779999999998</v>
      </c>
      <c r="E215" s="30">
        <v>15.561223999999999</v>
      </c>
      <c r="F215" s="30">
        <v>2.5510199999999998</v>
      </c>
      <c r="G215" s="30">
        <v>1.2755099999999999</v>
      </c>
      <c r="H215" s="30">
        <v>2.5510199999999998</v>
      </c>
      <c r="I215" s="30">
        <v>4.336735</v>
      </c>
      <c r="J215" s="30">
        <v>3.0612240000000002</v>
      </c>
      <c r="K215" s="30">
        <v>7.6530610000000001</v>
      </c>
      <c r="L215" s="30">
        <v>11.479592</v>
      </c>
      <c r="M215" s="30">
        <v>29.591837000000002</v>
      </c>
      <c r="N215" s="30">
        <v>9.1836730000000006</v>
      </c>
    </row>
    <row r="216" spans="1:14" ht="11.15" customHeight="1" x14ac:dyDescent="0.2">
      <c r="A216" s="19" t="s">
        <v>899</v>
      </c>
      <c r="B216" s="20">
        <v>379</v>
      </c>
      <c r="C216" s="20">
        <v>15</v>
      </c>
      <c r="D216" s="20">
        <v>26</v>
      </c>
      <c r="E216" s="20">
        <v>70</v>
      </c>
      <c r="F216" s="20">
        <v>15</v>
      </c>
      <c r="G216" s="20">
        <v>5</v>
      </c>
      <c r="H216" s="20">
        <v>9</v>
      </c>
      <c r="I216" s="20">
        <v>6</v>
      </c>
      <c r="J216" s="20">
        <v>7</v>
      </c>
      <c r="K216" s="20">
        <v>16</v>
      </c>
      <c r="L216" s="20">
        <v>29</v>
      </c>
      <c r="M216" s="20">
        <v>125</v>
      </c>
      <c r="N216" s="20">
        <v>56</v>
      </c>
    </row>
    <row r="217" spans="1:14" ht="11.15" customHeight="1" x14ac:dyDescent="0.2">
      <c r="A217" s="21" t="s">
        <v>126</v>
      </c>
      <c r="B217" s="30">
        <v>100</v>
      </c>
      <c r="C217" s="30">
        <v>3.9577840000000002</v>
      </c>
      <c r="D217" s="30">
        <v>6.8601580000000002</v>
      </c>
      <c r="E217" s="30">
        <v>18.469657000000002</v>
      </c>
      <c r="F217" s="30">
        <v>3.9577840000000002</v>
      </c>
      <c r="G217" s="30">
        <v>1.319261</v>
      </c>
      <c r="H217" s="30">
        <v>2.3746700000000001</v>
      </c>
      <c r="I217" s="30">
        <v>1.583113</v>
      </c>
      <c r="J217" s="30">
        <v>1.8469660000000001</v>
      </c>
      <c r="K217" s="30">
        <v>4.2216360000000002</v>
      </c>
      <c r="L217" s="30">
        <v>7.6517150000000003</v>
      </c>
      <c r="M217" s="30">
        <v>32.981529999999999</v>
      </c>
      <c r="N217" s="30">
        <v>14.775726000000001</v>
      </c>
    </row>
    <row r="218" spans="1:14" ht="11.15" customHeight="1" x14ac:dyDescent="0.2">
      <c r="A218" s="19" t="s">
        <v>900</v>
      </c>
      <c r="B218" s="20">
        <v>951</v>
      </c>
      <c r="C218" s="20">
        <v>37</v>
      </c>
      <c r="D218" s="20">
        <v>87</v>
      </c>
      <c r="E218" s="20">
        <v>136</v>
      </c>
      <c r="F218" s="20">
        <v>26</v>
      </c>
      <c r="G218" s="20">
        <v>7</v>
      </c>
      <c r="H218" s="20">
        <v>12</v>
      </c>
      <c r="I218" s="20">
        <v>24</v>
      </c>
      <c r="J218" s="20">
        <v>17</v>
      </c>
      <c r="K218" s="20">
        <v>42</v>
      </c>
      <c r="L218" s="20">
        <v>66</v>
      </c>
      <c r="M218" s="20">
        <v>309</v>
      </c>
      <c r="N218" s="20">
        <v>188</v>
      </c>
    </row>
    <row r="219" spans="1:14" ht="11.15" customHeight="1" x14ac:dyDescent="0.2">
      <c r="A219" s="21" t="s">
        <v>126</v>
      </c>
      <c r="B219" s="30">
        <v>100</v>
      </c>
      <c r="C219" s="30">
        <v>3.890641</v>
      </c>
      <c r="D219" s="30">
        <v>9.1482650000000003</v>
      </c>
      <c r="E219" s="30">
        <v>14.300736000000001</v>
      </c>
      <c r="F219" s="30">
        <v>2.7339639999999998</v>
      </c>
      <c r="G219" s="30">
        <v>0.73606700000000003</v>
      </c>
      <c r="H219" s="30">
        <v>1.26183</v>
      </c>
      <c r="I219" s="30">
        <v>2.5236589999999999</v>
      </c>
      <c r="J219" s="30">
        <v>1.7875920000000001</v>
      </c>
      <c r="K219" s="30">
        <v>4.416404</v>
      </c>
      <c r="L219" s="30">
        <v>6.9400630000000003</v>
      </c>
      <c r="M219" s="30">
        <v>32.492114000000001</v>
      </c>
      <c r="N219" s="30">
        <v>19.768664999999999</v>
      </c>
    </row>
    <row r="220" spans="1:14" ht="11.15" customHeight="1" x14ac:dyDescent="0.2">
      <c r="A220" s="19" t="s">
        <v>873</v>
      </c>
      <c r="B220" s="20">
        <v>69</v>
      </c>
      <c r="C220" s="20">
        <v>2</v>
      </c>
      <c r="D220" s="20">
        <v>6</v>
      </c>
      <c r="E220" s="20">
        <v>15</v>
      </c>
      <c r="F220" s="20">
        <v>2</v>
      </c>
      <c r="G220" s="20">
        <v>1</v>
      </c>
      <c r="H220" s="20">
        <v>0</v>
      </c>
      <c r="I220" s="20">
        <v>3</v>
      </c>
      <c r="J220" s="20">
        <v>3</v>
      </c>
      <c r="K220" s="20">
        <v>3</v>
      </c>
      <c r="L220" s="20">
        <v>3</v>
      </c>
      <c r="M220" s="20">
        <v>19</v>
      </c>
      <c r="N220" s="20">
        <v>12</v>
      </c>
    </row>
    <row r="221" spans="1:14" ht="11.15" customHeight="1" x14ac:dyDescent="0.2">
      <c r="A221" s="21" t="s">
        <v>126</v>
      </c>
      <c r="B221" s="30">
        <v>100</v>
      </c>
      <c r="C221" s="30">
        <v>2.8985509999999999</v>
      </c>
      <c r="D221" s="30">
        <v>8.6956520000000008</v>
      </c>
      <c r="E221" s="30">
        <v>21.739129999999999</v>
      </c>
      <c r="F221" s="30">
        <v>2.8985509999999999</v>
      </c>
      <c r="G221" s="30">
        <v>1.4492750000000001</v>
      </c>
      <c r="H221" s="30">
        <v>0</v>
      </c>
      <c r="I221" s="30">
        <v>4.3478260000000004</v>
      </c>
      <c r="J221" s="30">
        <v>4.3478260000000004</v>
      </c>
      <c r="K221" s="30">
        <v>4.3478260000000004</v>
      </c>
      <c r="L221" s="30">
        <v>4.3478260000000004</v>
      </c>
      <c r="M221" s="30">
        <v>27.536231999999998</v>
      </c>
      <c r="N221" s="30">
        <v>17.391304000000002</v>
      </c>
    </row>
    <row r="222" spans="1:14" ht="11.15" customHeight="1" x14ac:dyDescent="0.2">
      <c r="A222" s="18" t="s">
        <v>143</v>
      </c>
      <c r="B222" s="18"/>
      <c r="C222" s="18"/>
      <c r="D222" s="18"/>
      <c r="E222" s="18"/>
      <c r="F222" s="18"/>
      <c r="G222" s="18"/>
      <c r="H222" s="18"/>
      <c r="I222" s="18"/>
      <c r="J222" s="18"/>
      <c r="K222" s="18"/>
      <c r="L222" s="18"/>
      <c r="M222" s="18"/>
      <c r="N222" s="18"/>
    </row>
    <row r="223" spans="1:14" ht="11.15" customHeight="1" x14ac:dyDescent="0.2">
      <c r="A223" s="21" t="s">
        <v>901</v>
      </c>
      <c r="B223" s="21"/>
      <c r="C223" s="21"/>
      <c r="D223" s="21"/>
      <c r="E223" s="21"/>
      <c r="F223" s="21"/>
      <c r="G223" s="21"/>
      <c r="H223" s="21"/>
      <c r="I223" s="21"/>
      <c r="J223" s="21"/>
      <c r="K223" s="21"/>
      <c r="L223" s="21"/>
      <c r="M223" s="21"/>
      <c r="N223" s="21"/>
    </row>
    <row r="224" spans="1:14" ht="11.15" customHeight="1" x14ac:dyDescent="0.2">
      <c r="A224" s="19" t="s">
        <v>902</v>
      </c>
      <c r="B224" s="20">
        <v>546</v>
      </c>
      <c r="C224" s="20">
        <v>32</v>
      </c>
      <c r="D224" s="20">
        <v>56</v>
      </c>
      <c r="E224" s="20">
        <v>84</v>
      </c>
      <c r="F224" s="20">
        <v>21</v>
      </c>
      <c r="G224" s="20">
        <v>13</v>
      </c>
      <c r="H224" s="20">
        <v>14</v>
      </c>
      <c r="I224" s="20">
        <v>27</v>
      </c>
      <c r="J224" s="20">
        <v>9</v>
      </c>
      <c r="K224" s="20">
        <v>34</v>
      </c>
      <c r="L224" s="20">
        <v>50</v>
      </c>
      <c r="M224" s="20">
        <v>149</v>
      </c>
      <c r="N224" s="20">
        <v>57</v>
      </c>
    </row>
    <row r="225" spans="1:14" ht="11.15" customHeight="1" x14ac:dyDescent="0.2">
      <c r="A225" s="21" t="s">
        <v>126</v>
      </c>
      <c r="B225" s="30">
        <v>100</v>
      </c>
      <c r="C225" s="30">
        <v>5.8608060000000002</v>
      </c>
      <c r="D225" s="30">
        <v>10.256410000000001</v>
      </c>
      <c r="E225" s="30">
        <v>15.384615</v>
      </c>
      <c r="F225" s="30">
        <v>3.8461539999999999</v>
      </c>
      <c r="G225" s="30">
        <v>2.3809520000000002</v>
      </c>
      <c r="H225" s="30">
        <v>2.5641029999999998</v>
      </c>
      <c r="I225" s="30">
        <v>4.945055</v>
      </c>
      <c r="J225" s="30">
        <v>1.648352</v>
      </c>
      <c r="K225" s="30">
        <v>6.227106</v>
      </c>
      <c r="L225" s="30">
        <v>9.1575089999999992</v>
      </c>
      <c r="M225" s="30">
        <v>27.289377000000002</v>
      </c>
      <c r="N225" s="30">
        <v>10.43956</v>
      </c>
    </row>
    <row r="226" spans="1:14" ht="11.15" customHeight="1" x14ac:dyDescent="0.2">
      <c r="A226" s="19" t="s">
        <v>903</v>
      </c>
      <c r="B226" s="20">
        <v>531</v>
      </c>
      <c r="C226" s="20">
        <v>19</v>
      </c>
      <c r="D226" s="20">
        <v>43</v>
      </c>
      <c r="E226" s="20">
        <v>77</v>
      </c>
      <c r="F226" s="20">
        <v>23</v>
      </c>
      <c r="G226" s="20">
        <v>10</v>
      </c>
      <c r="H226" s="20">
        <v>16</v>
      </c>
      <c r="I226" s="20">
        <v>19</v>
      </c>
      <c r="J226" s="20">
        <v>16</v>
      </c>
      <c r="K226" s="20">
        <v>33</v>
      </c>
      <c r="L226" s="20">
        <v>51</v>
      </c>
      <c r="M226" s="20">
        <v>165</v>
      </c>
      <c r="N226" s="20">
        <v>59</v>
      </c>
    </row>
    <row r="227" spans="1:14" ht="11.15" customHeight="1" x14ac:dyDescent="0.2">
      <c r="A227" s="21" t="s">
        <v>126</v>
      </c>
      <c r="B227" s="30">
        <v>100</v>
      </c>
      <c r="C227" s="30">
        <v>3.5781540000000001</v>
      </c>
      <c r="D227" s="30">
        <v>8.0979279999999996</v>
      </c>
      <c r="E227" s="30">
        <v>14.500942</v>
      </c>
      <c r="F227" s="30">
        <v>4.3314500000000002</v>
      </c>
      <c r="G227" s="30">
        <v>1.8832390000000001</v>
      </c>
      <c r="H227" s="30">
        <v>3.0131830000000002</v>
      </c>
      <c r="I227" s="30">
        <v>3.5781540000000001</v>
      </c>
      <c r="J227" s="30">
        <v>3.0131830000000002</v>
      </c>
      <c r="K227" s="30">
        <v>6.2146889999999999</v>
      </c>
      <c r="L227" s="30">
        <v>9.6045200000000008</v>
      </c>
      <c r="M227" s="30">
        <v>31.073446000000001</v>
      </c>
      <c r="N227" s="30">
        <v>11.111110999999999</v>
      </c>
    </row>
    <row r="228" spans="1:14" ht="11.15" customHeight="1" x14ac:dyDescent="0.2">
      <c r="A228" s="19" t="s">
        <v>904</v>
      </c>
      <c r="B228" s="20">
        <v>205</v>
      </c>
      <c r="C228" s="20">
        <v>8</v>
      </c>
      <c r="D228" s="20">
        <v>14</v>
      </c>
      <c r="E228" s="20">
        <v>33</v>
      </c>
      <c r="F228" s="20">
        <v>8</v>
      </c>
      <c r="G228" s="20">
        <v>1</v>
      </c>
      <c r="H228" s="20">
        <v>4</v>
      </c>
      <c r="I228" s="20">
        <v>6</v>
      </c>
      <c r="J228" s="20">
        <v>2</v>
      </c>
      <c r="K228" s="20">
        <v>15</v>
      </c>
      <c r="L228" s="20">
        <v>19</v>
      </c>
      <c r="M228" s="20">
        <v>64</v>
      </c>
      <c r="N228" s="20">
        <v>31</v>
      </c>
    </row>
    <row r="229" spans="1:14" ht="11.15" customHeight="1" x14ac:dyDescent="0.2">
      <c r="A229" s="21" t="s">
        <v>126</v>
      </c>
      <c r="B229" s="30">
        <v>100</v>
      </c>
      <c r="C229" s="30">
        <v>3.9024390000000002</v>
      </c>
      <c r="D229" s="30">
        <v>6.8292679999999999</v>
      </c>
      <c r="E229" s="30">
        <v>16.097560999999999</v>
      </c>
      <c r="F229" s="30">
        <v>3.9024390000000002</v>
      </c>
      <c r="G229" s="30">
        <v>0.48780499999999999</v>
      </c>
      <c r="H229" s="30">
        <v>1.95122</v>
      </c>
      <c r="I229" s="30">
        <v>2.9268290000000001</v>
      </c>
      <c r="J229" s="30">
        <v>0.97560999999999998</v>
      </c>
      <c r="K229" s="30">
        <v>7.3170729999999997</v>
      </c>
      <c r="L229" s="30">
        <v>9.2682929999999999</v>
      </c>
      <c r="M229" s="30">
        <v>31.219512000000002</v>
      </c>
      <c r="N229" s="30">
        <v>15.121950999999999</v>
      </c>
    </row>
    <row r="230" spans="1:14" ht="11.15" customHeight="1" x14ac:dyDescent="0.2">
      <c r="A230" s="19" t="s">
        <v>905</v>
      </c>
      <c r="B230" s="20">
        <v>762</v>
      </c>
      <c r="C230" s="20">
        <v>24</v>
      </c>
      <c r="D230" s="20">
        <v>69</v>
      </c>
      <c r="E230" s="20">
        <v>117</v>
      </c>
      <c r="F230" s="20">
        <v>22</v>
      </c>
      <c r="G230" s="20">
        <v>5</v>
      </c>
      <c r="H230" s="20">
        <v>10</v>
      </c>
      <c r="I230" s="20">
        <v>15</v>
      </c>
      <c r="J230" s="20">
        <v>16</v>
      </c>
      <c r="K230" s="20">
        <v>30</v>
      </c>
      <c r="L230" s="20">
        <v>56</v>
      </c>
      <c r="M230" s="20">
        <v>247</v>
      </c>
      <c r="N230" s="20">
        <v>151</v>
      </c>
    </row>
    <row r="231" spans="1:14" ht="11.15" customHeight="1" x14ac:dyDescent="0.2">
      <c r="A231" s="21" t="s">
        <v>126</v>
      </c>
      <c r="B231" s="30">
        <v>100</v>
      </c>
      <c r="C231" s="30">
        <v>3.1496059999999999</v>
      </c>
      <c r="D231" s="30">
        <v>9.0551180000000002</v>
      </c>
      <c r="E231" s="30">
        <v>15.354331</v>
      </c>
      <c r="F231" s="30">
        <v>2.8871389999999999</v>
      </c>
      <c r="G231" s="30">
        <v>0.65616799999999997</v>
      </c>
      <c r="H231" s="30">
        <v>1.3123359999999999</v>
      </c>
      <c r="I231" s="30">
        <v>1.968504</v>
      </c>
      <c r="J231" s="30">
        <v>2.0997379999999999</v>
      </c>
      <c r="K231" s="30">
        <v>3.9370080000000001</v>
      </c>
      <c r="L231" s="30">
        <v>7.349081</v>
      </c>
      <c r="M231" s="30">
        <v>32.414698000000001</v>
      </c>
      <c r="N231" s="30">
        <v>19.816272999999999</v>
      </c>
    </row>
    <row r="232" spans="1:14" ht="11.15" customHeight="1" x14ac:dyDescent="0.2">
      <c r="A232" s="19" t="s">
        <v>873</v>
      </c>
      <c r="B232" s="20">
        <v>144</v>
      </c>
      <c r="C232" s="20">
        <v>2</v>
      </c>
      <c r="D232" s="20">
        <v>7</v>
      </c>
      <c r="E232" s="20">
        <v>28</v>
      </c>
      <c r="F232" s="20">
        <v>5</v>
      </c>
      <c r="G232" s="20">
        <v>1</v>
      </c>
      <c r="H232" s="20">
        <v>2</v>
      </c>
      <c r="I232" s="20">
        <v>4</v>
      </c>
      <c r="J232" s="20">
        <v>5</v>
      </c>
      <c r="K232" s="20">
        <v>5</v>
      </c>
      <c r="L232" s="20">
        <v>9</v>
      </c>
      <c r="M232" s="20">
        <v>43</v>
      </c>
      <c r="N232" s="20">
        <v>33</v>
      </c>
    </row>
    <row r="233" spans="1:14" ht="11.15" customHeight="1" x14ac:dyDescent="0.2">
      <c r="A233" s="21" t="s">
        <v>126</v>
      </c>
      <c r="B233" s="30">
        <v>100</v>
      </c>
      <c r="C233" s="30">
        <v>1.388889</v>
      </c>
      <c r="D233" s="30">
        <v>4.8611110000000002</v>
      </c>
      <c r="E233" s="30">
        <v>19.444444000000001</v>
      </c>
      <c r="F233" s="30">
        <v>3.4722219999999999</v>
      </c>
      <c r="G233" s="30">
        <v>0.69444399999999995</v>
      </c>
      <c r="H233" s="30">
        <v>1.388889</v>
      </c>
      <c r="I233" s="30">
        <v>2.7777780000000001</v>
      </c>
      <c r="J233" s="30">
        <v>3.4722219999999999</v>
      </c>
      <c r="K233" s="30">
        <v>3.4722219999999999</v>
      </c>
      <c r="L233" s="30">
        <v>6.25</v>
      </c>
      <c r="M233" s="30">
        <v>29.861111000000001</v>
      </c>
      <c r="N233" s="30">
        <v>22.916667</v>
      </c>
    </row>
    <row r="234" spans="1:14" ht="11.15" customHeight="1" x14ac:dyDescent="0.2">
      <c r="A234" s="18" t="s">
        <v>143</v>
      </c>
      <c r="B234" s="18"/>
      <c r="C234" s="18"/>
      <c r="D234" s="18"/>
      <c r="E234" s="18"/>
      <c r="F234" s="18"/>
      <c r="G234" s="18"/>
      <c r="H234" s="18"/>
      <c r="I234" s="18"/>
      <c r="J234" s="18"/>
      <c r="K234" s="18"/>
      <c r="L234" s="18"/>
      <c r="M234" s="18"/>
      <c r="N234" s="18"/>
    </row>
    <row r="235" spans="1:14" ht="11.15" customHeight="1" x14ac:dyDescent="0.2">
      <c r="A235" s="21" t="s">
        <v>906</v>
      </c>
      <c r="B235" s="21"/>
      <c r="C235" s="21"/>
      <c r="D235" s="21"/>
      <c r="E235" s="21"/>
      <c r="F235" s="21"/>
      <c r="G235" s="21"/>
      <c r="H235" s="21"/>
      <c r="I235" s="21"/>
      <c r="J235" s="21"/>
      <c r="K235" s="21"/>
      <c r="L235" s="21"/>
      <c r="M235" s="21"/>
      <c r="N235" s="21"/>
    </row>
    <row r="236" spans="1:14" ht="11.15" customHeight="1" x14ac:dyDescent="0.2">
      <c r="A236" s="19" t="s">
        <v>902</v>
      </c>
      <c r="B236" s="20">
        <v>285</v>
      </c>
      <c r="C236" s="20">
        <v>12</v>
      </c>
      <c r="D236" s="20">
        <v>30</v>
      </c>
      <c r="E236" s="20">
        <v>47</v>
      </c>
      <c r="F236" s="20">
        <v>17</v>
      </c>
      <c r="G236" s="20">
        <v>11</v>
      </c>
      <c r="H236" s="20">
        <v>7</v>
      </c>
      <c r="I236" s="20">
        <v>19</v>
      </c>
      <c r="J236" s="20">
        <v>4</v>
      </c>
      <c r="K236" s="20">
        <v>16</v>
      </c>
      <c r="L236" s="20">
        <v>34</v>
      </c>
      <c r="M236" s="20">
        <v>70</v>
      </c>
      <c r="N236" s="20">
        <v>18</v>
      </c>
    </row>
    <row r="237" spans="1:14" ht="11.15" customHeight="1" x14ac:dyDescent="0.2">
      <c r="A237" s="21" t="s">
        <v>126</v>
      </c>
      <c r="B237" s="30">
        <v>100</v>
      </c>
      <c r="C237" s="30">
        <v>4.2105259999999998</v>
      </c>
      <c r="D237" s="30">
        <v>10.526316</v>
      </c>
      <c r="E237" s="30">
        <v>16.491228</v>
      </c>
      <c r="F237" s="30">
        <v>5.964912</v>
      </c>
      <c r="G237" s="30">
        <v>3.8596490000000001</v>
      </c>
      <c r="H237" s="30">
        <v>2.45614</v>
      </c>
      <c r="I237" s="30">
        <v>6.6666670000000003</v>
      </c>
      <c r="J237" s="30">
        <v>1.4035089999999999</v>
      </c>
      <c r="K237" s="30">
        <v>5.6140350000000003</v>
      </c>
      <c r="L237" s="30">
        <v>11.929824999999999</v>
      </c>
      <c r="M237" s="30">
        <v>24.561404</v>
      </c>
      <c r="N237" s="30">
        <v>6.3157889999999997</v>
      </c>
    </row>
    <row r="238" spans="1:14" ht="11.15" customHeight="1" x14ac:dyDescent="0.2">
      <c r="A238" s="19" t="s">
        <v>903</v>
      </c>
      <c r="B238" s="20">
        <v>217</v>
      </c>
      <c r="C238" s="20">
        <v>9</v>
      </c>
      <c r="D238" s="20">
        <v>16</v>
      </c>
      <c r="E238" s="20">
        <v>38</v>
      </c>
      <c r="F238" s="20">
        <v>3</v>
      </c>
      <c r="G238" s="20">
        <v>5</v>
      </c>
      <c r="H238" s="20">
        <v>9</v>
      </c>
      <c r="I238" s="20">
        <v>11</v>
      </c>
      <c r="J238" s="20">
        <v>5</v>
      </c>
      <c r="K238" s="20">
        <v>15</v>
      </c>
      <c r="L238" s="20">
        <v>25</v>
      </c>
      <c r="M238" s="20">
        <v>62</v>
      </c>
      <c r="N238" s="20">
        <v>19</v>
      </c>
    </row>
    <row r="239" spans="1:14" ht="11.15" customHeight="1" x14ac:dyDescent="0.2">
      <c r="A239" s="21" t="s">
        <v>126</v>
      </c>
      <c r="B239" s="30">
        <v>100</v>
      </c>
      <c r="C239" s="30">
        <v>4.1474650000000004</v>
      </c>
      <c r="D239" s="30">
        <v>7.373272</v>
      </c>
      <c r="E239" s="30">
        <v>17.511520999999998</v>
      </c>
      <c r="F239" s="30">
        <v>1.3824879999999999</v>
      </c>
      <c r="G239" s="30">
        <v>2.3041469999999999</v>
      </c>
      <c r="H239" s="30">
        <v>4.1474650000000004</v>
      </c>
      <c r="I239" s="30">
        <v>5.0691240000000004</v>
      </c>
      <c r="J239" s="30">
        <v>2.3041469999999999</v>
      </c>
      <c r="K239" s="30">
        <v>6.9124420000000004</v>
      </c>
      <c r="L239" s="30">
        <v>11.520737</v>
      </c>
      <c r="M239" s="30">
        <v>28.571428999999998</v>
      </c>
      <c r="N239" s="30">
        <v>8.7557600000000004</v>
      </c>
    </row>
    <row r="240" spans="1:14" ht="11.15" customHeight="1" x14ac:dyDescent="0.2">
      <c r="A240" s="19" t="s">
        <v>904</v>
      </c>
      <c r="B240" s="20">
        <v>142</v>
      </c>
      <c r="C240" s="20">
        <v>7</v>
      </c>
      <c r="D240" s="20">
        <v>12</v>
      </c>
      <c r="E240" s="20">
        <v>15</v>
      </c>
      <c r="F240" s="20">
        <v>9</v>
      </c>
      <c r="G240" s="20">
        <v>0</v>
      </c>
      <c r="H240" s="20">
        <v>4</v>
      </c>
      <c r="I240" s="20">
        <v>3</v>
      </c>
      <c r="J240" s="20">
        <v>1</v>
      </c>
      <c r="K240" s="20">
        <v>11</v>
      </c>
      <c r="L240" s="20">
        <v>18</v>
      </c>
      <c r="M240" s="20">
        <v>45</v>
      </c>
      <c r="N240" s="20">
        <v>17</v>
      </c>
    </row>
    <row r="241" spans="1:14" ht="11.15" customHeight="1" x14ac:dyDescent="0.2">
      <c r="A241" s="21" t="s">
        <v>126</v>
      </c>
      <c r="B241" s="30">
        <v>100</v>
      </c>
      <c r="C241" s="30">
        <v>4.9295770000000001</v>
      </c>
      <c r="D241" s="30">
        <v>8.450704</v>
      </c>
      <c r="E241" s="30">
        <v>10.56338</v>
      </c>
      <c r="F241" s="30">
        <v>6.3380280000000004</v>
      </c>
      <c r="G241" s="30">
        <v>0</v>
      </c>
      <c r="H241" s="30">
        <v>2.8169010000000001</v>
      </c>
      <c r="I241" s="30">
        <v>2.112676</v>
      </c>
      <c r="J241" s="30">
        <v>0.70422499999999999</v>
      </c>
      <c r="K241" s="30">
        <v>7.7464789999999999</v>
      </c>
      <c r="L241" s="30">
        <v>12.676056000000001</v>
      </c>
      <c r="M241" s="30">
        <v>31.690141000000001</v>
      </c>
      <c r="N241" s="30">
        <v>11.971831</v>
      </c>
    </row>
    <row r="242" spans="1:14" ht="11.15" customHeight="1" x14ac:dyDescent="0.2">
      <c r="A242" s="19" t="s">
        <v>905</v>
      </c>
      <c r="B242" s="20">
        <v>1184</v>
      </c>
      <c r="C242" s="20">
        <v>42</v>
      </c>
      <c r="D242" s="20">
        <v>105</v>
      </c>
      <c r="E242" s="20">
        <v>192</v>
      </c>
      <c r="F242" s="20">
        <v>41</v>
      </c>
      <c r="G242" s="20">
        <v>12</v>
      </c>
      <c r="H242" s="20">
        <v>17</v>
      </c>
      <c r="I242" s="20">
        <v>25</v>
      </c>
      <c r="J242" s="20">
        <v>27</v>
      </c>
      <c r="K242" s="20">
        <v>60</v>
      </c>
      <c r="L242" s="20">
        <v>88</v>
      </c>
      <c r="M242" s="20">
        <v>382</v>
      </c>
      <c r="N242" s="20">
        <v>193</v>
      </c>
    </row>
    <row r="243" spans="1:14" ht="11.15" customHeight="1" x14ac:dyDescent="0.2">
      <c r="A243" s="21" t="s">
        <v>126</v>
      </c>
      <c r="B243" s="30">
        <v>100</v>
      </c>
      <c r="C243" s="30">
        <v>3.5472969999999999</v>
      </c>
      <c r="D243" s="30">
        <v>8.8682429999999997</v>
      </c>
      <c r="E243" s="30">
        <v>16.216215999999999</v>
      </c>
      <c r="F243" s="30">
        <v>3.4628380000000001</v>
      </c>
      <c r="G243" s="30">
        <v>1.013514</v>
      </c>
      <c r="H243" s="30">
        <v>1.4358109999999999</v>
      </c>
      <c r="I243" s="30">
        <v>2.1114860000000002</v>
      </c>
      <c r="J243" s="30">
        <v>2.280405</v>
      </c>
      <c r="K243" s="30">
        <v>5.0675679999999996</v>
      </c>
      <c r="L243" s="30">
        <v>7.4324320000000004</v>
      </c>
      <c r="M243" s="30">
        <v>32.263514000000001</v>
      </c>
      <c r="N243" s="30">
        <v>16.300675999999999</v>
      </c>
    </row>
    <row r="244" spans="1:14" ht="11.15" customHeight="1" x14ac:dyDescent="0.2">
      <c r="A244" s="19" t="s">
        <v>873</v>
      </c>
      <c r="B244" s="20">
        <v>360</v>
      </c>
      <c r="C244" s="20">
        <v>15</v>
      </c>
      <c r="D244" s="20">
        <v>26</v>
      </c>
      <c r="E244" s="20">
        <v>47</v>
      </c>
      <c r="F244" s="20">
        <v>9</v>
      </c>
      <c r="G244" s="20">
        <v>2</v>
      </c>
      <c r="H244" s="20">
        <v>9</v>
      </c>
      <c r="I244" s="20">
        <v>13</v>
      </c>
      <c r="J244" s="20">
        <v>11</v>
      </c>
      <c r="K244" s="20">
        <v>15</v>
      </c>
      <c r="L244" s="20">
        <v>20</v>
      </c>
      <c r="M244" s="20">
        <v>109</v>
      </c>
      <c r="N244" s="20">
        <v>84</v>
      </c>
    </row>
    <row r="245" spans="1:14" ht="11.15" customHeight="1" x14ac:dyDescent="0.2">
      <c r="A245" s="21" t="s">
        <v>126</v>
      </c>
      <c r="B245" s="30">
        <v>100</v>
      </c>
      <c r="C245" s="30">
        <v>4.1666670000000003</v>
      </c>
      <c r="D245" s="30">
        <v>7.2222220000000004</v>
      </c>
      <c r="E245" s="30">
        <v>13.055555999999999</v>
      </c>
      <c r="F245" s="30">
        <v>2.5</v>
      </c>
      <c r="G245" s="30">
        <v>0.55555600000000005</v>
      </c>
      <c r="H245" s="30">
        <v>2.5</v>
      </c>
      <c r="I245" s="30">
        <v>3.6111110000000002</v>
      </c>
      <c r="J245" s="30">
        <v>3.0555560000000002</v>
      </c>
      <c r="K245" s="30">
        <v>4.1666670000000003</v>
      </c>
      <c r="L245" s="30">
        <v>5.5555560000000002</v>
      </c>
      <c r="M245" s="30">
        <v>30.277778000000001</v>
      </c>
      <c r="N245" s="30">
        <v>23.333333</v>
      </c>
    </row>
    <row r="246" spans="1:14" ht="11.15" customHeight="1" x14ac:dyDescent="0.2">
      <c r="A246" s="18" t="s">
        <v>143</v>
      </c>
      <c r="B246" s="18"/>
      <c r="C246" s="18"/>
      <c r="D246" s="18"/>
      <c r="E246" s="18"/>
      <c r="F246" s="18"/>
      <c r="G246" s="18"/>
      <c r="H246" s="18"/>
      <c r="I246" s="18"/>
      <c r="J246" s="18"/>
      <c r="K246" s="18"/>
      <c r="L246" s="18"/>
      <c r="M246" s="18"/>
      <c r="N246" s="18"/>
    </row>
    <row r="247" spans="1:14" ht="11.15" customHeight="1" x14ac:dyDescent="0.2">
      <c r="A247" s="21" t="s">
        <v>907</v>
      </c>
      <c r="B247" s="21"/>
      <c r="C247" s="21"/>
      <c r="D247" s="21"/>
      <c r="E247" s="21"/>
      <c r="F247" s="21"/>
      <c r="G247" s="21"/>
      <c r="H247" s="21"/>
      <c r="I247" s="21"/>
      <c r="J247" s="21"/>
      <c r="K247" s="21"/>
      <c r="L247" s="21"/>
      <c r="M247" s="21"/>
      <c r="N247" s="21"/>
    </row>
    <row r="248" spans="1:14" ht="11.15" customHeight="1" x14ac:dyDescent="0.2">
      <c r="A248" s="19" t="s">
        <v>902</v>
      </c>
      <c r="B248" s="20">
        <v>330</v>
      </c>
      <c r="C248" s="20">
        <v>18</v>
      </c>
      <c r="D248" s="20">
        <v>39</v>
      </c>
      <c r="E248" s="20">
        <v>53</v>
      </c>
      <c r="F248" s="20">
        <v>14</v>
      </c>
      <c r="G248" s="20">
        <v>8</v>
      </c>
      <c r="H248" s="20">
        <v>9</v>
      </c>
      <c r="I248" s="20">
        <v>13</v>
      </c>
      <c r="J248" s="20">
        <v>8</v>
      </c>
      <c r="K248" s="20">
        <v>25</v>
      </c>
      <c r="L248" s="20">
        <v>35</v>
      </c>
      <c r="M248" s="20">
        <v>84</v>
      </c>
      <c r="N248" s="20">
        <v>24</v>
      </c>
    </row>
    <row r="249" spans="1:14" ht="11.15" customHeight="1" x14ac:dyDescent="0.2">
      <c r="A249" s="21" t="s">
        <v>126</v>
      </c>
      <c r="B249" s="30">
        <v>100</v>
      </c>
      <c r="C249" s="30">
        <v>5.4545450000000004</v>
      </c>
      <c r="D249" s="30">
        <v>11.818182</v>
      </c>
      <c r="E249" s="30">
        <v>16.060606</v>
      </c>
      <c r="F249" s="30">
        <v>4.2424239999999998</v>
      </c>
      <c r="G249" s="30">
        <v>2.424242</v>
      </c>
      <c r="H249" s="30">
        <v>2.7272729999999998</v>
      </c>
      <c r="I249" s="30">
        <v>3.9393940000000001</v>
      </c>
      <c r="J249" s="30">
        <v>2.424242</v>
      </c>
      <c r="K249" s="30">
        <v>7.5757580000000004</v>
      </c>
      <c r="L249" s="30">
        <v>10.606061</v>
      </c>
      <c r="M249" s="30">
        <v>25.454545</v>
      </c>
      <c r="N249" s="30">
        <v>7.2727269999999997</v>
      </c>
    </row>
    <row r="250" spans="1:14" ht="11.15" customHeight="1" x14ac:dyDescent="0.2">
      <c r="A250" s="19" t="s">
        <v>903</v>
      </c>
      <c r="B250" s="20">
        <v>326</v>
      </c>
      <c r="C250" s="20">
        <v>9</v>
      </c>
      <c r="D250" s="20">
        <v>35</v>
      </c>
      <c r="E250" s="20">
        <v>51</v>
      </c>
      <c r="F250" s="20">
        <v>12</v>
      </c>
      <c r="G250" s="20">
        <v>10</v>
      </c>
      <c r="H250" s="20">
        <v>7</v>
      </c>
      <c r="I250" s="20">
        <v>18</v>
      </c>
      <c r="J250" s="20">
        <v>9</v>
      </c>
      <c r="K250" s="20">
        <v>27</v>
      </c>
      <c r="L250" s="20">
        <v>30</v>
      </c>
      <c r="M250" s="20">
        <v>91</v>
      </c>
      <c r="N250" s="20">
        <v>27</v>
      </c>
    </row>
    <row r="251" spans="1:14" ht="11.15" customHeight="1" x14ac:dyDescent="0.2">
      <c r="A251" s="21" t="s">
        <v>126</v>
      </c>
      <c r="B251" s="30">
        <v>100</v>
      </c>
      <c r="C251" s="30">
        <v>2.7607360000000001</v>
      </c>
      <c r="D251" s="30">
        <v>10.736196</v>
      </c>
      <c r="E251" s="30">
        <v>15.644171999999999</v>
      </c>
      <c r="F251" s="30">
        <v>3.6809820000000002</v>
      </c>
      <c r="G251" s="30">
        <v>3.067485</v>
      </c>
      <c r="H251" s="30">
        <v>2.1472389999999999</v>
      </c>
      <c r="I251" s="30">
        <v>5.5214720000000002</v>
      </c>
      <c r="J251" s="30">
        <v>2.7607360000000001</v>
      </c>
      <c r="K251" s="30">
        <v>8.2822089999999999</v>
      </c>
      <c r="L251" s="30">
        <v>9.2024539999999995</v>
      </c>
      <c r="M251" s="30">
        <v>27.914110000000001</v>
      </c>
      <c r="N251" s="30">
        <v>8.2822089999999999</v>
      </c>
    </row>
    <row r="252" spans="1:14" ht="11.15" customHeight="1" x14ac:dyDescent="0.2">
      <c r="A252" s="19" t="s">
        <v>904</v>
      </c>
      <c r="B252" s="20">
        <v>133</v>
      </c>
      <c r="C252" s="20">
        <v>5</v>
      </c>
      <c r="D252" s="20">
        <v>8</v>
      </c>
      <c r="E252" s="20">
        <v>17</v>
      </c>
      <c r="F252" s="20">
        <v>7</v>
      </c>
      <c r="G252" s="20">
        <v>2</v>
      </c>
      <c r="H252" s="20">
        <v>6</v>
      </c>
      <c r="I252" s="20">
        <v>5</v>
      </c>
      <c r="J252" s="20">
        <v>7</v>
      </c>
      <c r="K252" s="20">
        <v>10</v>
      </c>
      <c r="L252" s="20">
        <v>18</v>
      </c>
      <c r="M252" s="20">
        <v>34</v>
      </c>
      <c r="N252" s="20">
        <v>14</v>
      </c>
    </row>
    <row r="253" spans="1:14" ht="11.15" customHeight="1" x14ac:dyDescent="0.2">
      <c r="A253" s="21" t="s">
        <v>126</v>
      </c>
      <c r="B253" s="30">
        <v>100</v>
      </c>
      <c r="C253" s="30">
        <v>3.759398</v>
      </c>
      <c r="D253" s="30">
        <v>6.0150379999999997</v>
      </c>
      <c r="E253" s="30">
        <v>12.781955</v>
      </c>
      <c r="F253" s="30">
        <v>5.2631579999999998</v>
      </c>
      <c r="G253" s="30">
        <v>1.5037590000000001</v>
      </c>
      <c r="H253" s="30">
        <v>4.5112779999999999</v>
      </c>
      <c r="I253" s="30">
        <v>3.759398</v>
      </c>
      <c r="J253" s="30">
        <v>5.2631579999999998</v>
      </c>
      <c r="K253" s="30">
        <v>7.5187970000000002</v>
      </c>
      <c r="L253" s="30">
        <v>13.533835</v>
      </c>
      <c r="M253" s="30">
        <v>25.56391</v>
      </c>
      <c r="N253" s="30">
        <v>10.526316</v>
      </c>
    </row>
    <row r="254" spans="1:14" ht="11.15" customHeight="1" x14ac:dyDescent="0.2">
      <c r="A254" s="19" t="s">
        <v>905</v>
      </c>
      <c r="B254" s="20">
        <v>1070</v>
      </c>
      <c r="C254" s="20">
        <v>38</v>
      </c>
      <c r="D254" s="20">
        <v>85</v>
      </c>
      <c r="E254" s="20">
        <v>173</v>
      </c>
      <c r="F254" s="20">
        <v>38</v>
      </c>
      <c r="G254" s="20">
        <v>8</v>
      </c>
      <c r="H254" s="20">
        <v>19</v>
      </c>
      <c r="I254" s="20">
        <v>24</v>
      </c>
      <c r="J254" s="20">
        <v>17</v>
      </c>
      <c r="K254" s="20">
        <v>42</v>
      </c>
      <c r="L254" s="20">
        <v>83</v>
      </c>
      <c r="M254" s="20">
        <v>354</v>
      </c>
      <c r="N254" s="20">
        <v>189</v>
      </c>
    </row>
    <row r="255" spans="1:14" ht="11.15" customHeight="1" x14ac:dyDescent="0.2">
      <c r="A255" s="21" t="s">
        <v>126</v>
      </c>
      <c r="B255" s="30">
        <v>100</v>
      </c>
      <c r="C255" s="30">
        <v>3.5514019999999999</v>
      </c>
      <c r="D255" s="30">
        <v>7.9439250000000001</v>
      </c>
      <c r="E255" s="30">
        <v>16.168223999999999</v>
      </c>
      <c r="F255" s="30">
        <v>3.5514019999999999</v>
      </c>
      <c r="G255" s="30">
        <v>0.747664</v>
      </c>
      <c r="H255" s="30">
        <v>1.775701</v>
      </c>
      <c r="I255" s="30">
        <v>2.242991</v>
      </c>
      <c r="J255" s="30">
        <v>1.5887849999999999</v>
      </c>
      <c r="K255" s="30">
        <v>3.9252340000000001</v>
      </c>
      <c r="L255" s="30">
        <v>7.757009</v>
      </c>
      <c r="M255" s="30">
        <v>33.084111999999998</v>
      </c>
      <c r="N255" s="30">
        <v>17.663550999999998</v>
      </c>
    </row>
    <row r="256" spans="1:14" ht="11.15" customHeight="1" x14ac:dyDescent="0.2">
      <c r="A256" s="19" t="s">
        <v>873</v>
      </c>
      <c r="B256" s="20">
        <v>329</v>
      </c>
      <c r="C256" s="20">
        <v>15</v>
      </c>
      <c r="D256" s="20">
        <v>22</v>
      </c>
      <c r="E256" s="20">
        <v>45</v>
      </c>
      <c r="F256" s="20">
        <v>8</v>
      </c>
      <c r="G256" s="20">
        <v>2</v>
      </c>
      <c r="H256" s="20">
        <v>5</v>
      </c>
      <c r="I256" s="20">
        <v>11</v>
      </c>
      <c r="J256" s="20">
        <v>7</v>
      </c>
      <c r="K256" s="20">
        <v>13</v>
      </c>
      <c r="L256" s="20">
        <v>19</v>
      </c>
      <c r="M256" s="20">
        <v>105</v>
      </c>
      <c r="N256" s="20">
        <v>77</v>
      </c>
    </row>
    <row r="257" spans="1:14" ht="11.15" customHeight="1" x14ac:dyDescent="0.2">
      <c r="A257" s="21" t="s">
        <v>126</v>
      </c>
      <c r="B257" s="30">
        <v>100</v>
      </c>
      <c r="C257" s="30">
        <v>4.5592709999999999</v>
      </c>
      <c r="D257" s="30">
        <v>6.6869300000000003</v>
      </c>
      <c r="E257" s="30">
        <v>13.677811999999999</v>
      </c>
      <c r="F257" s="30">
        <v>2.4316110000000002</v>
      </c>
      <c r="G257" s="30">
        <v>0.60790299999999997</v>
      </c>
      <c r="H257" s="30">
        <v>1.519757</v>
      </c>
      <c r="I257" s="30">
        <v>3.3434650000000001</v>
      </c>
      <c r="J257" s="30">
        <v>2.1276600000000001</v>
      </c>
      <c r="K257" s="30">
        <v>3.951368</v>
      </c>
      <c r="L257" s="30">
        <v>5.7750760000000003</v>
      </c>
      <c r="M257" s="30">
        <v>31.914894</v>
      </c>
      <c r="N257" s="30">
        <v>23.404254999999999</v>
      </c>
    </row>
    <row r="258" spans="1:14" ht="11.15" customHeight="1" x14ac:dyDescent="0.2">
      <c r="A258" s="18" t="s">
        <v>143</v>
      </c>
      <c r="B258" s="18"/>
      <c r="C258" s="18"/>
      <c r="D258" s="18"/>
      <c r="E258" s="18"/>
      <c r="F258" s="18"/>
      <c r="G258" s="18"/>
      <c r="H258" s="18"/>
      <c r="I258" s="18"/>
      <c r="J258" s="18"/>
      <c r="K258" s="18"/>
      <c r="L258" s="18"/>
      <c r="M258" s="18"/>
      <c r="N258" s="18"/>
    </row>
    <row r="259" spans="1:14" ht="11.15" customHeight="1" x14ac:dyDescent="0.2">
      <c r="A259" s="21" t="s">
        <v>908</v>
      </c>
      <c r="B259" s="21"/>
      <c r="C259" s="21"/>
      <c r="D259" s="21"/>
      <c r="E259" s="21"/>
      <c r="F259" s="21"/>
      <c r="G259" s="21"/>
      <c r="H259" s="21"/>
      <c r="I259" s="21"/>
      <c r="J259" s="21"/>
      <c r="K259" s="21"/>
      <c r="L259" s="21"/>
      <c r="M259" s="21"/>
      <c r="N259" s="21"/>
    </row>
    <row r="260" spans="1:14" ht="11.15" customHeight="1" x14ac:dyDescent="0.2">
      <c r="A260" s="19" t="s">
        <v>902</v>
      </c>
      <c r="B260" s="20">
        <v>39</v>
      </c>
      <c r="C260" s="20">
        <v>0</v>
      </c>
      <c r="D260" s="20">
        <v>3</v>
      </c>
      <c r="E260" s="20">
        <v>10</v>
      </c>
      <c r="F260" s="20">
        <v>1</v>
      </c>
      <c r="G260" s="20">
        <v>1</v>
      </c>
      <c r="H260" s="20">
        <v>1</v>
      </c>
      <c r="I260" s="20">
        <v>0</v>
      </c>
      <c r="J260" s="20">
        <v>1</v>
      </c>
      <c r="K260" s="20">
        <v>2</v>
      </c>
      <c r="L260" s="20">
        <v>3</v>
      </c>
      <c r="M260" s="20">
        <v>15</v>
      </c>
      <c r="N260" s="20">
        <v>2</v>
      </c>
    </row>
    <row r="261" spans="1:14" ht="11.15" customHeight="1" x14ac:dyDescent="0.2">
      <c r="A261" s="21" t="s">
        <v>126</v>
      </c>
      <c r="B261" s="30">
        <v>100</v>
      </c>
      <c r="C261" s="30">
        <v>0</v>
      </c>
      <c r="D261" s="30">
        <v>7.6923079999999997</v>
      </c>
      <c r="E261" s="30">
        <v>25.641026</v>
      </c>
      <c r="F261" s="30">
        <v>2.5641029999999998</v>
      </c>
      <c r="G261" s="30">
        <v>2.5641029999999998</v>
      </c>
      <c r="H261" s="30">
        <v>2.5641029999999998</v>
      </c>
      <c r="I261" s="30">
        <v>0</v>
      </c>
      <c r="J261" s="30">
        <v>2.5641029999999998</v>
      </c>
      <c r="K261" s="30">
        <v>5.1282050000000003</v>
      </c>
      <c r="L261" s="30">
        <v>7.6923079999999997</v>
      </c>
      <c r="M261" s="30">
        <v>38.461537999999997</v>
      </c>
      <c r="N261" s="30">
        <v>5.1282050000000003</v>
      </c>
    </row>
    <row r="262" spans="1:14" ht="11.15" customHeight="1" x14ac:dyDescent="0.2">
      <c r="A262" s="19" t="s">
        <v>903</v>
      </c>
      <c r="B262" s="20">
        <v>75</v>
      </c>
      <c r="C262" s="20">
        <v>5</v>
      </c>
      <c r="D262" s="20">
        <v>2</v>
      </c>
      <c r="E262" s="20">
        <v>12</v>
      </c>
      <c r="F262" s="20">
        <v>2</v>
      </c>
      <c r="G262" s="20">
        <v>3</v>
      </c>
      <c r="H262" s="20">
        <v>1</v>
      </c>
      <c r="I262" s="20">
        <v>4</v>
      </c>
      <c r="J262" s="20">
        <v>2</v>
      </c>
      <c r="K262" s="20">
        <v>6</v>
      </c>
      <c r="L262" s="20">
        <v>8</v>
      </c>
      <c r="M262" s="20">
        <v>25</v>
      </c>
      <c r="N262" s="20">
        <v>5</v>
      </c>
    </row>
    <row r="263" spans="1:14" ht="11.15" customHeight="1" x14ac:dyDescent="0.2">
      <c r="A263" s="21" t="s">
        <v>126</v>
      </c>
      <c r="B263" s="30">
        <v>100</v>
      </c>
      <c r="C263" s="30">
        <v>6.6666670000000003</v>
      </c>
      <c r="D263" s="30">
        <v>2.6666669999999999</v>
      </c>
      <c r="E263" s="30">
        <v>16</v>
      </c>
      <c r="F263" s="30">
        <v>2.6666669999999999</v>
      </c>
      <c r="G263" s="30">
        <v>4</v>
      </c>
      <c r="H263" s="30">
        <v>1.3333330000000001</v>
      </c>
      <c r="I263" s="30">
        <v>5.3333329999999997</v>
      </c>
      <c r="J263" s="30">
        <v>2.6666669999999999</v>
      </c>
      <c r="K263" s="30">
        <v>8</v>
      </c>
      <c r="L263" s="30">
        <v>10.666667</v>
      </c>
      <c r="M263" s="30">
        <v>33.333333000000003</v>
      </c>
      <c r="N263" s="30">
        <v>6.6666670000000003</v>
      </c>
    </row>
    <row r="264" spans="1:14" ht="11.15" customHeight="1" x14ac:dyDescent="0.2">
      <c r="A264" s="19" t="s">
        <v>904</v>
      </c>
      <c r="B264" s="20">
        <v>117</v>
      </c>
      <c r="C264" s="20">
        <v>7</v>
      </c>
      <c r="D264" s="20">
        <v>8</v>
      </c>
      <c r="E264" s="20">
        <v>22</v>
      </c>
      <c r="F264" s="20">
        <v>5</v>
      </c>
      <c r="G264" s="20">
        <v>3</v>
      </c>
      <c r="H264" s="20">
        <v>2</v>
      </c>
      <c r="I264" s="20">
        <v>5</v>
      </c>
      <c r="J264" s="20">
        <v>2</v>
      </c>
      <c r="K264" s="20">
        <v>11</v>
      </c>
      <c r="L264" s="20">
        <v>8</v>
      </c>
      <c r="M264" s="20">
        <v>36</v>
      </c>
      <c r="N264" s="20">
        <v>8</v>
      </c>
    </row>
    <row r="265" spans="1:14" ht="11.15" customHeight="1" x14ac:dyDescent="0.2">
      <c r="A265" s="21" t="s">
        <v>126</v>
      </c>
      <c r="B265" s="30">
        <v>100</v>
      </c>
      <c r="C265" s="30">
        <v>5.9829059999999998</v>
      </c>
      <c r="D265" s="30">
        <v>6.8376070000000002</v>
      </c>
      <c r="E265" s="30">
        <v>18.803419000000002</v>
      </c>
      <c r="F265" s="30">
        <v>4.273504</v>
      </c>
      <c r="G265" s="30">
        <v>2.5641029999999998</v>
      </c>
      <c r="H265" s="30">
        <v>1.7094020000000001</v>
      </c>
      <c r="I265" s="30">
        <v>4.273504</v>
      </c>
      <c r="J265" s="30">
        <v>1.7094020000000001</v>
      </c>
      <c r="K265" s="30">
        <v>9.4017090000000003</v>
      </c>
      <c r="L265" s="30">
        <v>6.8376070000000002</v>
      </c>
      <c r="M265" s="30">
        <v>30.769231000000001</v>
      </c>
      <c r="N265" s="30">
        <v>6.8376070000000002</v>
      </c>
    </row>
    <row r="266" spans="1:14" ht="11.15" customHeight="1" x14ac:dyDescent="0.2">
      <c r="A266" s="19" t="s">
        <v>905</v>
      </c>
      <c r="B266" s="20">
        <v>1288</v>
      </c>
      <c r="C266" s="20">
        <v>50</v>
      </c>
      <c r="D266" s="20">
        <v>123</v>
      </c>
      <c r="E266" s="20">
        <v>196</v>
      </c>
      <c r="F266" s="20">
        <v>54</v>
      </c>
      <c r="G266" s="20">
        <v>16</v>
      </c>
      <c r="H266" s="20">
        <v>25</v>
      </c>
      <c r="I266" s="20">
        <v>43</v>
      </c>
      <c r="J266" s="20">
        <v>26</v>
      </c>
      <c r="K266" s="20">
        <v>65</v>
      </c>
      <c r="L266" s="20">
        <v>118</v>
      </c>
      <c r="M266" s="20">
        <v>394</v>
      </c>
      <c r="N266" s="20">
        <v>178</v>
      </c>
    </row>
    <row r="267" spans="1:14" ht="11.15" customHeight="1" x14ac:dyDescent="0.2">
      <c r="A267" s="21" t="s">
        <v>126</v>
      </c>
      <c r="B267" s="30">
        <v>100</v>
      </c>
      <c r="C267" s="30">
        <v>3.8819880000000002</v>
      </c>
      <c r="D267" s="30">
        <v>9.5496890000000008</v>
      </c>
      <c r="E267" s="30">
        <v>15.217390999999999</v>
      </c>
      <c r="F267" s="30">
        <v>4.1925470000000002</v>
      </c>
      <c r="G267" s="30">
        <v>1.2422359999999999</v>
      </c>
      <c r="H267" s="30">
        <v>1.9409940000000001</v>
      </c>
      <c r="I267" s="30">
        <v>3.3385090000000002</v>
      </c>
      <c r="J267" s="30">
        <v>2.018634</v>
      </c>
      <c r="K267" s="30">
        <v>5.0465840000000002</v>
      </c>
      <c r="L267" s="30">
        <v>9.1614909999999998</v>
      </c>
      <c r="M267" s="30">
        <v>30.590062</v>
      </c>
      <c r="N267" s="30">
        <v>13.819876000000001</v>
      </c>
    </row>
    <row r="268" spans="1:14" ht="11.15" customHeight="1" x14ac:dyDescent="0.2">
      <c r="A268" s="19" t="s">
        <v>873</v>
      </c>
      <c r="B268" s="20">
        <v>669</v>
      </c>
      <c r="C268" s="20">
        <v>23</v>
      </c>
      <c r="D268" s="20">
        <v>53</v>
      </c>
      <c r="E268" s="20">
        <v>99</v>
      </c>
      <c r="F268" s="20">
        <v>17</v>
      </c>
      <c r="G268" s="20">
        <v>7</v>
      </c>
      <c r="H268" s="20">
        <v>17</v>
      </c>
      <c r="I268" s="20">
        <v>19</v>
      </c>
      <c r="J268" s="20">
        <v>17</v>
      </c>
      <c r="K268" s="20">
        <v>33</v>
      </c>
      <c r="L268" s="20">
        <v>48</v>
      </c>
      <c r="M268" s="20">
        <v>198</v>
      </c>
      <c r="N268" s="20">
        <v>138</v>
      </c>
    </row>
    <row r="269" spans="1:14" ht="11.15" customHeight="1" x14ac:dyDescent="0.2">
      <c r="A269" s="21" t="s">
        <v>126</v>
      </c>
      <c r="B269" s="30">
        <v>100</v>
      </c>
      <c r="C269" s="30">
        <v>3.437967</v>
      </c>
      <c r="D269" s="30">
        <v>7.9222720000000004</v>
      </c>
      <c r="E269" s="30">
        <v>14.798206</v>
      </c>
      <c r="F269" s="30">
        <v>2.5411060000000001</v>
      </c>
      <c r="G269" s="30">
        <v>1.046338</v>
      </c>
      <c r="H269" s="30">
        <v>2.5411060000000001</v>
      </c>
      <c r="I269" s="30">
        <v>2.8400599999999998</v>
      </c>
      <c r="J269" s="30">
        <v>2.5411060000000001</v>
      </c>
      <c r="K269" s="30">
        <v>4.9327350000000001</v>
      </c>
      <c r="L269" s="30">
        <v>7.1748880000000002</v>
      </c>
      <c r="M269" s="30">
        <v>29.596412999999998</v>
      </c>
      <c r="N269" s="30">
        <v>20.627803</v>
      </c>
    </row>
    <row r="270" spans="1:14" ht="11.15" customHeight="1" x14ac:dyDescent="0.2">
      <c r="A270" s="18" t="s">
        <v>909</v>
      </c>
      <c r="B270" s="18"/>
      <c r="C270" s="18"/>
      <c r="D270" s="18"/>
      <c r="E270" s="18"/>
      <c r="F270" s="18"/>
      <c r="G270" s="18"/>
      <c r="H270" s="18"/>
      <c r="I270" s="18"/>
      <c r="J270" s="18"/>
      <c r="K270" s="18"/>
      <c r="L270" s="18"/>
      <c r="M270" s="18"/>
      <c r="N270" s="18"/>
    </row>
    <row r="271" spans="1:14" ht="11.15" customHeight="1" x14ac:dyDescent="0.2">
      <c r="A271" s="19" t="s">
        <v>910</v>
      </c>
      <c r="B271" s="20">
        <v>541</v>
      </c>
      <c r="C271" s="20">
        <v>32</v>
      </c>
      <c r="D271" s="20">
        <v>56</v>
      </c>
      <c r="E271" s="20">
        <v>74</v>
      </c>
      <c r="F271" s="20">
        <v>15</v>
      </c>
      <c r="G271" s="20">
        <v>7</v>
      </c>
      <c r="H271" s="20">
        <v>15</v>
      </c>
      <c r="I271" s="20">
        <v>21</v>
      </c>
      <c r="J271" s="20">
        <v>15</v>
      </c>
      <c r="K271" s="20">
        <v>31</v>
      </c>
      <c r="L271" s="20">
        <v>42</v>
      </c>
      <c r="M271" s="20">
        <v>164</v>
      </c>
      <c r="N271" s="20">
        <v>69</v>
      </c>
    </row>
    <row r="272" spans="1:14" ht="11.15" customHeight="1" x14ac:dyDescent="0.2">
      <c r="A272" s="21" t="s">
        <v>126</v>
      </c>
      <c r="B272" s="30">
        <v>100</v>
      </c>
      <c r="C272" s="30">
        <v>5.9149719999999997</v>
      </c>
      <c r="D272" s="30">
        <v>10.351201</v>
      </c>
      <c r="E272" s="30">
        <v>13.678373000000001</v>
      </c>
      <c r="F272" s="30">
        <v>2.772643</v>
      </c>
      <c r="G272" s="30">
        <v>1.2939000000000001</v>
      </c>
      <c r="H272" s="30">
        <v>2.772643</v>
      </c>
      <c r="I272" s="30">
        <v>3.8817010000000001</v>
      </c>
      <c r="J272" s="30">
        <v>2.772643</v>
      </c>
      <c r="K272" s="30">
        <v>5.7301289999999998</v>
      </c>
      <c r="L272" s="30">
        <v>7.763401</v>
      </c>
      <c r="M272" s="30">
        <v>30.314233000000002</v>
      </c>
      <c r="N272" s="30">
        <v>12.754159</v>
      </c>
    </row>
    <row r="273" spans="1:14" ht="11.15" customHeight="1" x14ac:dyDescent="0.2">
      <c r="A273" s="19" t="s">
        <v>911</v>
      </c>
      <c r="B273" s="20">
        <v>877</v>
      </c>
      <c r="C273" s="20">
        <v>32</v>
      </c>
      <c r="D273" s="20">
        <v>86</v>
      </c>
      <c r="E273" s="20">
        <v>123</v>
      </c>
      <c r="F273" s="20">
        <v>35</v>
      </c>
      <c r="G273" s="20">
        <v>18</v>
      </c>
      <c r="H273" s="20">
        <v>16</v>
      </c>
      <c r="I273" s="20">
        <v>26</v>
      </c>
      <c r="J273" s="20">
        <v>20</v>
      </c>
      <c r="K273" s="20">
        <v>47</v>
      </c>
      <c r="L273" s="20">
        <v>70</v>
      </c>
      <c r="M273" s="20">
        <v>249</v>
      </c>
      <c r="N273" s="20">
        <v>155</v>
      </c>
    </row>
    <row r="274" spans="1:14" ht="11.15" customHeight="1" x14ac:dyDescent="0.2">
      <c r="A274" s="21" t="s">
        <v>126</v>
      </c>
      <c r="B274" s="30">
        <v>100</v>
      </c>
      <c r="C274" s="30">
        <v>3.648803</v>
      </c>
      <c r="D274" s="30">
        <v>9.8061570000000007</v>
      </c>
      <c r="E274" s="30">
        <v>14.025086</v>
      </c>
      <c r="F274" s="30">
        <v>3.9908779999999999</v>
      </c>
      <c r="G274" s="30">
        <v>2.0524520000000002</v>
      </c>
      <c r="H274" s="30">
        <v>1.8244009999999999</v>
      </c>
      <c r="I274" s="30">
        <v>2.9646520000000001</v>
      </c>
      <c r="J274" s="30">
        <v>2.2805019999999998</v>
      </c>
      <c r="K274" s="30">
        <v>5.3591790000000001</v>
      </c>
      <c r="L274" s="30">
        <v>7.9817559999999999</v>
      </c>
      <c r="M274" s="30">
        <v>28.392246</v>
      </c>
      <c r="N274" s="30">
        <v>17.673888000000002</v>
      </c>
    </row>
    <row r="275" spans="1:14" ht="11.15" customHeight="1" x14ac:dyDescent="0.2">
      <c r="A275" s="19" t="s">
        <v>912</v>
      </c>
      <c r="B275" s="20">
        <v>543</v>
      </c>
      <c r="C275" s="20">
        <v>17</v>
      </c>
      <c r="D275" s="20">
        <v>37</v>
      </c>
      <c r="E275" s="20">
        <v>98</v>
      </c>
      <c r="F275" s="20">
        <v>22</v>
      </c>
      <c r="G275" s="20">
        <v>4</v>
      </c>
      <c r="H275" s="20">
        <v>10</v>
      </c>
      <c r="I275" s="20">
        <v>18</v>
      </c>
      <c r="J275" s="20">
        <v>10</v>
      </c>
      <c r="K275" s="20">
        <v>25</v>
      </c>
      <c r="L275" s="20">
        <v>48</v>
      </c>
      <c r="M275" s="20">
        <v>181</v>
      </c>
      <c r="N275" s="20">
        <v>73</v>
      </c>
    </row>
    <row r="276" spans="1:14" ht="11.15" customHeight="1" x14ac:dyDescent="0.2">
      <c r="A276" s="21" t="s">
        <v>126</v>
      </c>
      <c r="B276" s="30">
        <v>100</v>
      </c>
      <c r="C276" s="30">
        <v>3.1307550000000002</v>
      </c>
      <c r="D276" s="30">
        <v>6.8139960000000004</v>
      </c>
      <c r="E276" s="30">
        <v>18.047882000000001</v>
      </c>
      <c r="F276" s="30">
        <v>4.0515650000000001</v>
      </c>
      <c r="G276" s="30">
        <v>0.73664799999999997</v>
      </c>
      <c r="H276" s="30">
        <v>1.841621</v>
      </c>
      <c r="I276" s="30">
        <v>3.3149169999999999</v>
      </c>
      <c r="J276" s="30">
        <v>1.841621</v>
      </c>
      <c r="K276" s="30">
        <v>4.6040520000000003</v>
      </c>
      <c r="L276" s="30">
        <v>8.8397790000000001</v>
      </c>
      <c r="M276" s="30">
        <v>33.333333000000003</v>
      </c>
      <c r="N276" s="30">
        <v>13.443830999999999</v>
      </c>
    </row>
    <row r="277" spans="1:14" ht="11.15" customHeight="1" x14ac:dyDescent="0.2">
      <c r="A277" s="19" t="s">
        <v>913</v>
      </c>
      <c r="B277" s="20">
        <v>227</v>
      </c>
      <c r="C277" s="20">
        <v>4</v>
      </c>
      <c r="D277" s="20">
        <v>10</v>
      </c>
      <c r="E277" s="20">
        <v>44</v>
      </c>
      <c r="F277" s="20">
        <v>7</v>
      </c>
      <c r="G277" s="20">
        <v>1</v>
      </c>
      <c r="H277" s="20">
        <v>5</v>
      </c>
      <c r="I277" s="20">
        <v>6</v>
      </c>
      <c r="J277" s="20">
        <v>3</v>
      </c>
      <c r="K277" s="20">
        <v>14</v>
      </c>
      <c r="L277" s="20">
        <v>25</v>
      </c>
      <c r="M277" s="20">
        <v>74</v>
      </c>
      <c r="N277" s="20">
        <v>34</v>
      </c>
    </row>
    <row r="278" spans="1:14" ht="11.15" customHeight="1" x14ac:dyDescent="0.2">
      <c r="A278" s="21" t="s">
        <v>126</v>
      </c>
      <c r="B278" s="30">
        <v>100</v>
      </c>
      <c r="C278" s="30">
        <v>1.7621150000000001</v>
      </c>
      <c r="D278" s="30">
        <v>4.4052860000000003</v>
      </c>
      <c r="E278" s="30">
        <v>19.38326</v>
      </c>
      <c r="F278" s="30">
        <v>3.0836999999999999</v>
      </c>
      <c r="G278" s="30">
        <v>0.440529</v>
      </c>
      <c r="H278" s="30">
        <v>2.2026430000000001</v>
      </c>
      <c r="I278" s="30">
        <v>2.6431719999999999</v>
      </c>
      <c r="J278" s="30">
        <v>1.3215859999999999</v>
      </c>
      <c r="K278" s="30">
        <v>6.1674009999999999</v>
      </c>
      <c r="L278" s="30">
        <v>11.013216</v>
      </c>
      <c r="M278" s="30">
        <v>32.599119000000002</v>
      </c>
      <c r="N278" s="30">
        <v>14.977974</v>
      </c>
    </row>
    <row r="279" spans="1:14" ht="11.15" customHeight="1" x14ac:dyDescent="0.2">
      <c r="A279" s="18" t="s">
        <v>914</v>
      </c>
      <c r="B279" s="18"/>
      <c r="C279" s="18"/>
      <c r="D279" s="18"/>
      <c r="E279" s="18"/>
      <c r="F279" s="18"/>
      <c r="G279" s="18"/>
      <c r="H279" s="18"/>
      <c r="I279" s="18"/>
      <c r="J279" s="18"/>
      <c r="K279" s="18"/>
      <c r="L279" s="18"/>
      <c r="M279" s="18"/>
      <c r="N279" s="18"/>
    </row>
    <row r="280" spans="1:14" ht="11.15" customHeight="1" x14ac:dyDescent="0.2">
      <c r="A280" s="19" t="s">
        <v>915</v>
      </c>
      <c r="B280" s="20">
        <v>294</v>
      </c>
      <c r="C280" s="20">
        <v>9</v>
      </c>
      <c r="D280" s="20">
        <v>22</v>
      </c>
      <c r="E280" s="20">
        <v>51</v>
      </c>
      <c r="F280" s="20">
        <v>12</v>
      </c>
      <c r="G280" s="20">
        <v>5</v>
      </c>
      <c r="H280" s="20">
        <v>4</v>
      </c>
      <c r="I280" s="20">
        <v>7</v>
      </c>
      <c r="J280" s="20">
        <v>3</v>
      </c>
      <c r="K280" s="20">
        <v>24</v>
      </c>
      <c r="L280" s="20">
        <v>23</v>
      </c>
      <c r="M280" s="20">
        <v>90</v>
      </c>
      <c r="N280" s="20">
        <v>44</v>
      </c>
    </row>
    <row r="281" spans="1:14" ht="11.15" customHeight="1" x14ac:dyDescent="0.2">
      <c r="A281" s="21" t="s">
        <v>126</v>
      </c>
      <c r="B281" s="30">
        <v>100</v>
      </c>
      <c r="C281" s="30">
        <v>3.0612240000000002</v>
      </c>
      <c r="D281" s="30">
        <v>7.4829929999999996</v>
      </c>
      <c r="E281" s="30">
        <v>17.346938999999999</v>
      </c>
      <c r="F281" s="30">
        <v>4.0816330000000001</v>
      </c>
      <c r="G281" s="30">
        <v>1.70068</v>
      </c>
      <c r="H281" s="30">
        <v>1.360544</v>
      </c>
      <c r="I281" s="30">
        <v>2.3809520000000002</v>
      </c>
      <c r="J281" s="30">
        <v>1.020408</v>
      </c>
      <c r="K281" s="30">
        <v>8.1632650000000009</v>
      </c>
      <c r="L281" s="30">
        <v>7.8231289999999998</v>
      </c>
      <c r="M281" s="30">
        <v>30.612245000000001</v>
      </c>
      <c r="N281" s="30">
        <v>14.965985999999999</v>
      </c>
    </row>
    <row r="282" spans="1:14" ht="11.15" customHeight="1" x14ac:dyDescent="0.2">
      <c r="A282" s="19" t="s">
        <v>916</v>
      </c>
      <c r="B282" s="20">
        <v>664</v>
      </c>
      <c r="C282" s="20">
        <v>34</v>
      </c>
      <c r="D282" s="20">
        <v>59</v>
      </c>
      <c r="E282" s="20">
        <v>95</v>
      </c>
      <c r="F282" s="20">
        <v>18</v>
      </c>
      <c r="G282" s="20">
        <v>13</v>
      </c>
      <c r="H282" s="20">
        <v>16</v>
      </c>
      <c r="I282" s="20">
        <v>18</v>
      </c>
      <c r="J282" s="20">
        <v>16</v>
      </c>
      <c r="K282" s="20">
        <v>39</v>
      </c>
      <c r="L282" s="20">
        <v>67</v>
      </c>
      <c r="M282" s="20">
        <v>189</v>
      </c>
      <c r="N282" s="20">
        <v>100</v>
      </c>
    </row>
    <row r="283" spans="1:14" ht="11.15" customHeight="1" x14ac:dyDescent="0.2">
      <c r="A283" s="21" t="s">
        <v>126</v>
      </c>
      <c r="B283" s="30">
        <v>100</v>
      </c>
      <c r="C283" s="30">
        <v>5.120482</v>
      </c>
      <c r="D283" s="30">
        <v>8.8855419999999992</v>
      </c>
      <c r="E283" s="30">
        <v>14.307229</v>
      </c>
      <c r="F283" s="30">
        <v>2.7108430000000001</v>
      </c>
      <c r="G283" s="30">
        <v>1.9578310000000001</v>
      </c>
      <c r="H283" s="30">
        <v>2.4096389999999999</v>
      </c>
      <c r="I283" s="30">
        <v>2.7108430000000001</v>
      </c>
      <c r="J283" s="30">
        <v>2.4096389999999999</v>
      </c>
      <c r="K283" s="30">
        <v>5.873494</v>
      </c>
      <c r="L283" s="30">
        <v>10.090361</v>
      </c>
      <c r="M283" s="30">
        <v>28.463854999999999</v>
      </c>
      <c r="N283" s="30">
        <v>15.060241</v>
      </c>
    </row>
    <row r="284" spans="1:14" ht="11.15" customHeight="1" x14ac:dyDescent="0.2">
      <c r="A284" s="19" t="s">
        <v>917</v>
      </c>
      <c r="B284" s="20">
        <v>421</v>
      </c>
      <c r="C284" s="20">
        <v>12</v>
      </c>
      <c r="D284" s="20">
        <v>37</v>
      </c>
      <c r="E284" s="20">
        <v>63</v>
      </c>
      <c r="F284" s="20">
        <v>17</v>
      </c>
      <c r="G284" s="20">
        <v>4</v>
      </c>
      <c r="H284" s="20">
        <v>10</v>
      </c>
      <c r="I284" s="20">
        <v>19</v>
      </c>
      <c r="J284" s="20">
        <v>8</v>
      </c>
      <c r="K284" s="20">
        <v>14</v>
      </c>
      <c r="L284" s="20">
        <v>40</v>
      </c>
      <c r="M284" s="20">
        <v>136</v>
      </c>
      <c r="N284" s="20">
        <v>61</v>
      </c>
    </row>
    <row r="285" spans="1:14" ht="11.15" customHeight="1" x14ac:dyDescent="0.2">
      <c r="A285" s="21" t="s">
        <v>126</v>
      </c>
      <c r="B285" s="30">
        <v>100</v>
      </c>
      <c r="C285" s="30">
        <v>2.8503560000000001</v>
      </c>
      <c r="D285" s="30">
        <v>8.7885989999999996</v>
      </c>
      <c r="E285" s="30">
        <v>14.964371</v>
      </c>
      <c r="F285" s="30">
        <v>4.0380050000000001</v>
      </c>
      <c r="G285" s="30">
        <v>0.95011900000000005</v>
      </c>
      <c r="H285" s="30">
        <v>2.3752970000000002</v>
      </c>
      <c r="I285" s="30">
        <v>4.513064</v>
      </c>
      <c r="J285" s="30">
        <v>1.9002380000000001</v>
      </c>
      <c r="K285" s="30">
        <v>3.3254160000000001</v>
      </c>
      <c r="L285" s="30">
        <v>9.5011880000000009</v>
      </c>
      <c r="M285" s="30">
        <v>32.304037999999998</v>
      </c>
      <c r="N285" s="30">
        <v>14.489311000000001</v>
      </c>
    </row>
    <row r="286" spans="1:14" ht="11.15" customHeight="1" x14ac:dyDescent="0.2">
      <c r="A286" s="19" t="s">
        <v>918</v>
      </c>
      <c r="B286" s="20">
        <v>358</v>
      </c>
      <c r="C286" s="20">
        <v>12</v>
      </c>
      <c r="D286" s="20">
        <v>35</v>
      </c>
      <c r="E286" s="20">
        <v>54</v>
      </c>
      <c r="F286" s="20">
        <v>15</v>
      </c>
      <c r="G286" s="20">
        <v>6</v>
      </c>
      <c r="H286" s="20">
        <v>9</v>
      </c>
      <c r="I286" s="20">
        <v>11</v>
      </c>
      <c r="J286" s="20">
        <v>12</v>
      </c>
      <c r="K286" s="20">
        <v>17</v>
      </c>
      <c r="L286" s="20">
        <v>24</v>
      </c>
      <c r="M286" s="20">
        <v>109</v>
      </c>
      <c r="N286" s="20">
        <v>54</v>
      </c>
    </row>
    <row r="287" spans="1:14" ht="11.15" customHeight="1" x14ac:dyDescent="0.2">
      <c r="A287" s="21" t="s">
        <v>126</v>
      </c>
      <c r="B287" s="30">
        <v>100</v>
      </c>
      <c r="C287" s="30">
        <v>3.3519549999999998</v>
      </c>
      <c r="D287" s="30">
        <v>9.7765360000000001</v>
      </c>
      <c r="E287" s="30">
        <v>15.083799000000001</v>
      </c>
      <c r="F287" s="30">
        <v>4.1899439999999997</v>
      </c>
      <c r="G287" s="30">
        <v>1.675978</v>
      </c>
      <c r="H287" s="30">
        <v>2.5139659999999999</v>
      </c>
      <c r="I287" s="30">
        <v>3.0726260000000001</v>
      </c>
      <c r="J287" s="30">
        <v>3.3519549999999998</v>
      </c>
      <c r="K287" s="30">
        <v>4.7486030000000001</v>
      </c>
      <c r="L287" s="30">
        <v>6.7039109999999997</v>
      </c>
      <c r="M287" s="30">
        <v>30.446926999999999</v>
      </c>
      <c r="N287" s="30">
        <v>15.083799000000001</v>
      </c>
    </row>
    <row r="288" spans="1:14" ht="11.15" customHeight="1" x14ac:dyDescent="0.2">
      <c r="A288" s="19" t="s">
        <v>919</v>
      </c>
      <c r="B288" s="20">
        <v>217</v>
      </c>
      <c r="C288" s="20">
        <v>12</v>
      </c>
      <c r="D288" s="20">
        <v>19</v>
      </c>
      <c r="E288" s="20">
        <v>34</v>
      </c>
      <c r="F288" s="20">
        <v>9</v>
      </c>
      <c r="G288" s="20">
        <v>1</v>
      </c>
      <c r="H288" s="20">
        <v>2</v>
      </c>
      <c r="I288" s="20">
        <v>10</v>
      </c>
      <c r="J288" s="20">
        <v>2</v>
      </c>
      <c r="K288" s="20">
        <v>12</v>
      </c>
      <c r="L288" s="20">
        <v>16</v>
      </c>
      <c r="M288" s="20">
        <v>70</v>
      </c>
      <c r="N288" s="20">
        <v>30</v>
      </c>
    </row>
    <row r="289" spans="1:14" ht="11.15" customHeight="1" x14ac:dyDescent="0.2">
      <c r="A289" s="21" t="s">
        <v>126</v>
      </c>
      <c r="B289" s="30">
        <v>100</v>
      </c>
      <c r="C289" s="30">
        <v>5.529954</v>
      </c>
      <c r="D289" s="30">
        <v>8.7557600000000004</v>
      </c>
      <c r="E289" s="30">
        <v>15.668203</v>
      </c>
      <c r="F289" s="30">
        <v>4.1474650000000004</v>
      </c>
      <c r="G289" s="30">
        <v>0.46082899999999999</v>
      </c>
      <c r="H289" s="30">
        <v>0.92165900000000001</v>
      </c>
      <c r="I289" s="30">
        <v>4.608295</v>
      </c>
      <c r="J289" s="30">
        <v>0.92165900000000001</v>
      </c>
      <c r="K289" s="30">
        <v>5.529954</v>
      </c>
      <c r="L289" s="30">
        <v>7.373272</v>
      </c>
      <c r="M289" s="30">
        <v>32.258065000000002</v>
      </c>
      <c r="N289" s="30">
        <v>13.824885</v>
      </c>
    </row>
    <row r="290" spans="1:14" ht="11.15" customHeight="1" x14ac:dyDescent="0.2">
      <c r="A290" s="19" t="s">
        <v>920</v>
      </c>
      <c r="B290" s="20">
        <v>234</v>
      </c>
      <c r="C290" s="20">
        <v>6</v>
      </c>
      <c r="D290" s="20">
        <v>17</v>
      </c>
      <c r="E290" s="20">
        <v>42</v>
      </c>
      <c r="F290" s="20">
        <v>8</v>
      </c>
      <c r="G290" s="20">
        <v>1</v>
      </c>
      <c r="H290" s="20">
        <v>5</v>
      </c>
      <c r="I290" s="20">
        <v>6</v>
      </c>
      <c r="J290" s="20">
        <v>7</v>
      </c>
      <c r="K290" s="20">
        <v>11</v>
      </c>
      <c r="L290" s="20">
        <v>15</v>
      </c>
      <c r="M290" s="20">
        <v>74</v>
      </c>
      <c r="N290" s="20">
        <v>42</v>
      </c>
    </row>
    <row r="291" spans="1:14" ht="11.15" customHeight="1" x14ac:dyDescent="0.2">
      <c r="A291" s="31"/>
      <c r="B291" s="32">
        <v>100</v>
      </c>
      <c r="C291" s="32">
        <v>2.5641029999999998</v>
      </c>
      <c r="D291" s="32">
        <v>7.2649569999999999</v>
      </c>
      <c r="E291" s="32">
        <v>17.948718</v>
      </c>
      <c r="F291" s="32">
        <v>3.418803</v>
      </c>
      <c r="G291" s="32">
        <v>0.42735000000000001</v>
      </c>
      <c r="H291" s="32">
        <v>2.136752</v>
      </c>
      <c r="I291" s="32">
        <v>2.5641029999999998</v>
      </c>
      <c r="J291" s="32">
        <v>2.9914529999999999</v>
      </c>
      <c r="K291" s="32">
        <v>4.7008549999999998</v>
      </c>
      <c r="L291" s="32">
        <v>6.4102560000000004</v>
      </c>
      <c r="M291" s="32">
        <v>31.623932</v>
      </c>
      <c r="N291" s="32">
        <v>17.948718</v>
      </c>
    </row>
    <row r="292" spans="1:14" ht="11.15" customHeight="1" x14ac:dyDescent="0.2"/>
  </sheetData>
  <phoneticPr fontId="1"/>
  <pageMargins left="0.75" right="0.75" top="1" bottom="1" header="0.5" footer="0.5"/>
</worksheet>
</file>

<file path=xl/worksheets/sheet1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5A1FC-16FF-49E0-ADAF-7983AA5FDD80}">
  <dimension ref="A1:N292"/>
  <sheetViews>
    <sheetView workbookViewId="0">
      <selection activeCell="D17" sqref="D17"/>
    </sheetView>
  </sheetViews>
  <sheetFormatPr defaultColWidth="9" defaultRowHeight="12.5" x14ac:dyDescent="0.2"/>
  <cols>
    <col min="1" max="1" width="34.08984375" style="10" bestFit="1" customWidth="1"/>
    <col min="2" max="256" width="7.6328125" style="10" customWidth="1"/>
    <col min="257" max="16384" width="9" style="10"/>
  </cols>
  <sheetData>
    <row r="1" spans="1:14" x14ac:dyDescent="0.2">
      <c r="A1" s="8" t="s">
        <v>126</v>
      </c>
      <c r="B1" s="9"/>
    </row>
    <row r="2" spans="1:14" x14ac:dyDescent="0.2">
      <c r="A2" s="11" t="str">
        <f xml:space="preserve"> HYPERLINK("#'目次'!B63","[57]")</f>
        <v>[57]</v>
      </c>
    </row>
    <row r="3" spans="1:14" x14ac:dyDescent="0.2">
      <c r="A3" s="9" t="s">
        <v>126</v>
      </c>
      <c r="B3" s="12" t="s">
        <v>337</v>
      </c>
    </row>
    <row r="4" spans="1:14" x14ac:dyDescent="0.2">
      <c r="A4" s="9" t="s">
        <v>126</v>
      </c>
      <c r="B4" s="12" t="s">
        <v>338</v>
      </c>
    </row>
    <row r="5" spans="1:14" x14ac:dyDescent="0.2">
      <c r="A5" s="9" t="s">
        <v>126</v>
      </c>
      <c r="B5" s="12" t="s">
        <v>351</v>
      </c>
    </row>
    <row r="6" spans="1:14" s="15" customFormat="1" ht="137.5" x14ac:dyDescent="0.2">
      <c r="A6" s="13" t="s">
        <v>126</v>
      </c>
      <c r="B6" s="14" t="s">
        <v>831</v>
      </c>
      <c r="C6" s="14" t="s">
        <v>340</v>
      </c>
      <c r="D6" s="14" t="s">
        <v>341</v>
      </c>
      <c r="E6" s="14" t="s">
        <v>342</v>
      </c>
      <c r="F6" s="14" t="s">
        <v>343</v>
      </c>
      <c r="G6" s="14" t="s">
        <v>344</v>
      </c>
      <c r="H6" s="14" t="s">
        <v>345</v>
      </c>
      <c r="I6" s="14" t="s">
        <v>346</v>
      </c>
      <c r="J6" s="14" t="s">
        <v>1439</v>
      </c>
      <c r="K6" s="14" t="s">
        <v>347</v>
      </c>
      <c r="L6" s="14" t="s">
        <v>348</v>
      </c>
      <c r="M6" s="14" t="s">
        <v>1440</v>
      </c>
      <c r="N6" s="14" t="s">
        <v>873</v>
      </c>
    </row>
    <row r="7" spans="1:14" x14ac:dyDescent="0.2">
      <c r="A7" s="16" t="s">
        <v>845</v>
      </c>
      <c r="B7" s="17">
        <v>2188</v>
      </c>
      <c r="C7" s="17">
        <v>1914</v>
      </c>
      <c r="D7" s="17">
        <v>657</v>
      </c>
      <c r="E7" s="17">
        <v>1122</v>
      </c>
      <c r="F7" s="17">
        <v>228</v>
      </c>
      <c r="G7" s="17">
        <v>54</v>
      </c>
      <c r="H7" s="17">
        <v>79</v>
      </c>
      <c r="I7" s="17">
        <v>161</v>
      </c>
      <c r="J7" s="17">
        <v>101</v>
      </c>
      <c r="K7" s="17">
        <v>210</v>
      </c>
      <c r="L7" s="17">
        <v>329</v>
      </c>
      <c r="M7" s="17">
        <v>1156</v>
      </c>
      <c r="N7" s="17">
        <v>73</v>
      </c>
    </row>
    <row r="8" spans="1:14" x14ac:dyDescent="0.2">
      <c r="A8" s="21" t="s">
        <v>126</v>
      </c>
      <c r="B8" s="30">
        <v>100</v>
      </c>
      <c r="C8" s="30">
        <v>87.477148</v>
      </c>
      <c r="D8" s="30">
        <v>30.027422000000001</v>
      </c>
      <c r="E8" s="30">
        <v>51.279707000000002</v>
      </c>
      <c r="F8" s="30">
        <v>10.420475</v>
      </c>
      <c r="G8" s="30">
        <v>2.4680070000000001</v>
      </c>
      <c r="H8" s="30">
        <v>3.6106029999999998</v>
      </c>
      <c r="I8" s="30">
        <v>7.3583179999999997</v>
      </c>
      <c r="J8" s="30">
        <v>4.6160880000000004</v>
      </c>
      <c r="K8" s="30">
        <v>9.5978060000000003</v>
      </c>
      <c r="L8" s="30">
        <v>15.036562999999999</v>
      </c>
      <c r="M8" s="30">
        <v>52.833638000000001</v>
      </c>
      <c r="N8" s="30">
        <v>3.3363800000000001</v>
      </c>
    </row>
    <row r="9" spans="1:14" x14ac:dyDescent="0.2">
      <c r="A9" s="18" t="s">
        <v>846</v>
      </c>
      <c r="B9" s="18"/>
      <c r="C9" s="18"/>
      <c r="D9" s="18"/>
      <c r="E9" s="18"/>
      <c r="F9" s="18"/>
      <c r="G9" s="18"/>
      <c r="H9" s="18"/>
      <c r="I9" s="18"/>
      <c r="J9" s="18"/>
      <c r="K9" s="18"/>
      <c r="L9" s="18"/>
      <c r="M9" s="18"/>
      <c r="N9" s="18"/>
    </row>
    <row r="10" spans="1:14" x14ac:dyDescent="0.2">
      <c r="A10" s="19" t="s">
        <v>847</v>
      </c>
      <c r="B10" s="20">
        <v>1092</v>
      </c>
      <c r="C10" s="20">
        <v>969</v>
      </c>
      <c r="D10" s="20">
        <v>309</v>
      </c>
      <c r="E10" s="20">
        <v>514</v>
      </c>
      <c r="F10" s="20">
        <v>137</v>
      </c>
      <c r="G10" s="20">
        <v>31</v>
      </c>
      <c r="H10" s="20">
        <v>39</v>
      </c>
      <c r="I10" s="20">
        <v>109</v>
      </c>
      <c r="J10" s="20">
        <v>49</v>
      </c>
      <c r="K10" s="20">
        <v>101</v>
      </c>
      <c r="L10" s="20">
        <v>192</v>
      </c>
      <c r="M10" s="20">
        <v>554</v>
      </c>
      <c r="N10" s="20">
        <v>34</v>
      </c>
    </row>
    <row r="11" spans="1:14" x14ac:dyDescent="0.2">
      <c r="A11" s="21" t="s">
        <v>126</v>
      </c>
      <c r="B11" s="30">
        <v>100</v>
      </c>
      <c r="C11" s="30">
        <v>88.736264000000006</v>
      </c>
      <c r="D11" s="30">
        <v>28.296703000000001</v>
      </c>
      <c r="E11" s="30">
        <v>47.069597000000002</v>
      </c>
      <c r="F11" s="30">
        <v>12.545788</v>
      </c>
      <c r="G11" s="30">
        <v>2.8388279999999999</v>
      </c>
      <c r="H11" s="30">
        <v>3.5714290000000002</v>
      </c>
      <c r="I11" s="30">
        <v>9.9816850000000006</v>
      </c>
      <c r="J11" s="30">
        <v>4.4871790000000003</v>
      </c>
      <c r="K11" s="30">
        <v>9.2490839999999999</v>
      </c>
      <c r="L11" s="30">
        <v>17.582418000000001</v>
      </c>
      <c r="M11" s="30">
        <v>50.732601000000003</v>
      </c>
      <c r="N11" s="30">
        <v>3.113553</v>
      </c>
    </row>
    <row r="12" spans="1:14" x14ac:dyDescent="0.2">
      <c r="A12" s="19" t="s">
        <v>848</v>
      </c>
      <c r="B12" s="20">
        <v>1095</v>
      </c>
      <c r="C12" s="20">
        <v>944</v>
      </c>
      <c r="D12" s="20">
        <v>347</v>
      </c>
      <c r="E12" s="20">
        <v>608</v>
      </c>
      <c r="F12" s="20">
        <v>91</v>
      </c>
      <c r="G12" s="20">
        <v>23</v>
      </c>
      <c r="H12" s="20">
        <v>40</v>
      </c>
      <c r="I12" s="20">
        <v>51</v>
      </c>
      <c r="J12" s="20">
        <v>52</v>
      </c>
      <c r="K12" s="20">
        <v>109</v>
      </c>
      <c r="L12" s="20">
        <v>137</v>
      </c>
      <c r="M12" s="20">
        <v>602</v>
      </c>
      <c r="N12" s="20">
        <v>39</v>
      </c>
    </row>
    <row r="13" spans="1:14" x14ac:dyDescent="0.2">
      <c r="A13" s="21" t="s">
        <v>126</v>
      </c>
      <c r="B13" s="30">
        <v>100</v>
      </c>
      <c r="C13" s="30">
        <v>86.210046000000006</v>
      </c>
      <c r="D13" s="30">
        <v>31.689498</v>
      </c>
      <c r="E13" s="30">
        <v>55.525114000000002</v>
      </c>
      <c r="F13" s="30">
        <v>8.3105019999999996</v>
      </c>
      <c r="G13" s="30">
        <v>2.100457</v>
      </c>
      <c r="H13" s="30">
        <v>3.652968</v>
      </c>
      <c r="I13" s="30">
        <v>4.6575340000000001</v>
      </c>
      <c r="J13" s="30">
        <v>4.7488580000000002</v>
      </c>
      <c r="K13" s="30">
        <v>9.9543379999999999</v>
      </c>
      <c r="L13" s="30">
        <v>12.511416000000001</v>
      </c>
      <c r="M13" s="30">
        <v>54.977169000000004</v>
      </c>
      <c r="N13" s="30">
        <v>3.5616439999999998</v>
      </c>
    </row>
    <row r="14" spans="1:14" x14ac:dyDescent="0.2">
      <c r="A14" s="19" t="s">
        <v>849</v>
      </c>
      <c r="B14" s="20">
        <v>1</v>
      </c>
      <c r="C14" s="20">
        <v>1</v>
      </c>
      <c r="D14" s="20">
        <v>1</v>
      </c>
      <c r="E14" s="20">
        <v>0</v>
      </c>
      <c r="F14" s="20">
        <v>0</v>
      </c>
      <c r="G14" s="20">
        <v>0</v>
      </c>
      <c r="H14" s="20">
        <v>0</v>
      </c>
      <c r="I14" s="20">
        <v>1</v>
      </c>
      <c r="J14" s="20">
        <v>0</v>
      </c>
      <c r="K14" s="20">
        <v>0</v>
      </c>
      <c r="L14" s="20">
        <v>0</v>
      </c>
      <c r="M14" s="20">
        <v>0</v>
      </c>
      <c r="N14" s="20">
        <v>0</v>
      </c>
    </row>
    <row r="15" spans="1:14" x14ac:dyDescent="0.2">
      <c r="A15" s="21" t="s">
        <v>126</v>
      </c>
      <c r="B15" s="30">
        <v>100</v>
      </c>
      <c r="C15" s="30">
        <v>100</v>
      </c>
      <c r="D15" s="30">
        <v>100</v>
      </c>
      <c r="E15" s="30">
        <v>0</v>
      </c>
      <c r="F15" s="30">
        <v>0</v>
      </c>
      <c r="G15" s="30">
        <v>0</v>
      </c>
      <c r="H15" s="30">
        <v>0</v>
      </c>
      <c r="I15" s="30">
        <v>100</v>
      </c>
      <c r="J15" s="30">
        <v>0</v>
      </c>
      <c r="K15" s="30">
        <v>0</v>
      </c>
      <c r="L15" s="30">
        <v>0</v>
      </c>
      <c r="M15" s="30">
        <v>0</v>
      </c>
      <c r="N15" s="30">
        <v>0</v>
      </c>
    </row>
    <row r="16" spans="1:14" x14ac:dyDescent="0.2">
      <c r="A16" s="18" t="s">
        <v>850</v>
      </c>
      <c r="B16" s="18"/>
      <c r="C16" s="18"/>
      <c r="D16" s="18"/>
      <c r="E16" s="18"/>
      <c r="F16" s="18"/>
      <c r="G16" s="18"/>
      <c r="H16" s="18"/>
      <c r="I16" s="18"/>
      <c r="J16" s="18"/>
      <c r="K16" s="18"/>
      <c r="L16" s="18"/>
      <c r="M16" s="18"/>
      <c r="N16" s="18"/>
    </row>
    <row r="17" spans="1:14" x14ac:dyDescent="0.2">
      <c r="A17" s="19" t="s">
        <v>851</v>
      </c>
      <c r="B17" s="20">
        <v>387</v>
      </c>
      <c r="C17" s="20">
        <v>343</v>
      </c>
      <c r="D17" s="20">
        <v>135</v>
      </c>
      <c r="E17" s="20">
        <v>172</v>
      </c>
      <c r="F17" s="20">
        <v>92</v>
      </c>
      <c r="G17" s="20">
        <v>14</v>
      </c>
      <c r="H17" s="20">
        <v>21</v>
      </c>
      <c r="I17" s="20">
        <v>50</v>
      </c>
      <c r="J17" s="20">
        <v>29</v>
      </c>
      <c r="K17" s="20">
        <v>48</v>
      </c>
      <c r="L17" s="20">
        <v>48</v>
      </c>
      <c r="M17" s="20">
        <v>167</v>
      </c>
      <c r="N17" s="20">
        <v>6</v>
      </c>
    </row>
    <row r="18" spans="1:14" x14ac:dyDescent="0.2">
      <c r="A18" s="21" t="s">
        <v>126</v>
      </c>
      <c r="B18" s="30">
        <v>100</v>
      </c>
      <c r="C18" s="30">
        <v>88.630491000000006</v>
      </c>
      <c r="D18" s="30">
        <v>34.883721000000001</v>
      </c>
      <c r="E18" s="30">
        <v>44.444443999999997</v>
      </c>
      <c r="F18" s="30">
        <v>23.77261</v>
      </c>
      <c r="G18" s="30">
        <v>3.6175709999999999</v>
      </c>
      <c r="H18" s="30">
        <v>5.4263570000000003</v>
      </c>
      <c r="I18" s="30">
        <v>12.919897000000001</v>
      </c>
      <c r="J18" s="30">
        <v>7.4935400000000003</v>
      </c>
      <c r="K18" s="30">
        <v>12.403100999999999</v>
      </c>
      <c r="L18" s="30">
        <v>12.403100999999999</v>
      </c>
      <c r="M18" s="30">
        <v>43.152455000000003</v>
      </c>
      <c r="N18" s="30">
        <v>1.5503880000000001</v>
      </c>
    </row>
    <row r="19" spans="1:14" x14ac:dyDescent="0.2">
      <c r="A19" s="19" t="s">
        <v>852</v>
      </c>
      <c r="B19" s="20">
        <v>432</v>
      </c>
      <c r="C19" s="20">
        <v>384</v>
      </c>
      <c r="D19" s="20">
        <v>142</v>
      </c>
      <c r="E19" s="20">
        <v>208</v>
      </c>
      <c r="F19" s="20">
        <v>70</v>
      </c>
      <c r="G19" s="20">
        <v>17</v>
      </c>
      <c r="H19" s="20">
        <v>15</v>
      </c>
      <c r="I19" s="20">
        <v>34</v>
      </c>
      <c r="J19" s="20">
        <v>24</v>
      </c>
      <c r="K19" s="20">
        <v>48</v>
      </c>
      <c r="L19" s="20">
        <v>53</v>
      </c>
      <c r="M19" s="20">
        <v>214</v>
      </c>
      <c r="N19" s="20">
        <v>13</v>
      </c>
    </row>
    <row r="20" spans="1:14" x14ac:dyDescent="0.2">
      <c r="A20" s="21" t="s">
        <v>126</v>
      </c>
      <c r="B20" s="30">
        <v>100</v>
      </c>
      <c r="C20" s="30">
        <v>88.888889000000006</v>
      </c>
      <c r="D20" s="30">
        <v>32.870370000000001</v>
      </c>
      <c r="E20" s="30">
        <v>48.148147999999999</v>
      </c>
      <c r="F20" s="30">
        <v>16.203703999999998</v>
      </c>
      <c r="G20" s="30">
        <v>3.9351850000000002</v>
      </c>
      <c r="H20" s="30">
        <v>3.4722219999999999</v>
      </c>
      <c r="I20" s="30">
        <v>7.8703700000000003</v>
      </c>
      <c r="J20" s="30">
        <v>5.5555560000000002</v>
      </c>
      <c r="K20" s="30">
        <v>11.111110999999999</v>
      </c>
      <c r="L20" s="30">
        <v>12.268519</v>
      </c>
      <c r="M20" s="30">
        <v>49.537036999999998</v>
      </c>
      <c r="N20" s="30">
        <v>3.0092590000000001</v>
      </c>
    </row>
    <row r="21" spans="1:14" x14ac:dyDescent="0.2">
      <c r="A21" s="19" t="s">
        <v>853</v>
      </c>
      <c r="B21" s="20">
        <v>449</v>
      </c>
      <c r="C21" s="20">
        <v>400</v>
      </c>
      <c r="D21" s="20">
        <v>140</v>
      </c>
      <c r="E21" s="20">
        <v>234</v>
      </c>
      <c r="F21" s="20">
        <v>33</v>
      </c>
      <c r="G21" s="20">
        <v>11</v>
      </c>
      <c r="H21" s="20">
        <v>16</v>
      </c>
      <c r="I21" s="20">
        <v>27</v>
      </c>
      <c r="J21" s="20">
        <v>23</v>
      </c>
      <c r="K21" s="20">
        <v>45</v>
      </c>
      <c r="L21" s="20">
        <v>62</v>
      </c>
      <c r="M21" s="20">
        <v>246</v>
      </c>
      <c r="N21" s="20">
        <v>15</v>
      </c>
    </row>
    <row r="22" spans="1:14" x14ac:dyDescent="0.2">
      <c r="A22" s="21" t="s">
        <v>126</v>
      </c>
      <c r="B22" s="30">
        <v>100</v>
      </c>
      <c r="C22" s="30">
        <v>89.086860000000001</v>
      </c>
      <c r="D22" s="30">
        <v>31.180401</v>
      </c>
      <c r="E22" s="30">
        <v>52.115813000000003</v>
      </c>
      <c r="F22" s="30">
        <v>7.349666</v>
      </c>
      <c r="G22" s="30">
        <v>2.4498890000000002</v>
      </c>
      <c r="H22" s="30">
        <v>3.5634739999999998</v>
      </c>
      <c r="I22" s="30">
        <v>6.013363</v>
      </c>
      <c r="J22" s="30">
        <v>5.1224939999999997</v>
      </c>
      <c r="K22" s="30">
        <v>10.022271999999999</v>
      </c>
      <c r="L22" s="30">
        <v>13.808463</v>
      </c>
      <c r="M22" s="30">
        <v>54.788418999999998</v>
      </c>
      <c r="N22" s="30">
        <v>3.340757</v>
      </c>
    </row>
    <row r="23" spans="1:14" x14ac:dyDescent="0.2">
      <c r="A23" s="19" t="s">
        <v>854</v>
      </c>
      <c r="B23" s="20">
        <v>427</v>
      </c>
      <c r="C23" s="20">
        <v>366</v>
      </c>
      <c r="D23" s="20">
        <v>108</v>
      </c>
      <c r="E23" s="20">
        <v>243</v>
      </c>
      <c r="F23" s="20">
        <v>23</v>
      </c>
      <c r="G23" s="20">
        <v>6</v>
      </c>
      <c r="H23" s="20">
        <v>15</v>
      </c>
      <c r="I23" s="20">
        <v>28</v>
      </c>
      <c r="J23" s="20">
        <v>14</v>
      </c>
      <c r="K23" s="20">
        <v>35</v>
      </c>
      <c r="L23" s="20">
        <v>70</v>
      </c>
      <c r="M23" s="20">
        <v>236</v>
      </c>
      <c r="N23" s="20">
        <v>16</v>
      </c>
    </row>
    <row r="24" spans="1:14" x14ac:dyDescent="0.2">
      <c r="A24" s="21" t="s">
        <v>126</v>
      </c>
      <c r="B24" s="30">
        <v>100</v>
      </c>
      <c r="C24" s="30">
        <v>85.714286000000001</v>
      </c>
      <c r="D24" s="30">
        <v>25.292739999999998</v>
      </c>
      <c r="E24" s="30">
        <v>56.908664999999999</v>
      </c>
      <c r="F24" s="30">
        <v>5.3864169999999998</v>
      </c>
      <c r="G24" s="30">
        <v>1.405152</v>
      </c>
      <c r="H24" s="30">
        <v>3.5128810000000001</v>
      </c>
      <c r="I24" s="30">
        <v>6.5573769999999998</v>
      </c>
      <c r="J24" s="30">
        <v>3.278689</v>
      </c>
      <c r="K24" s="30">
        <v>8.1967210000000001</v>
      </c>
      <c r="L24" s="30">
        <v>16.393443000000001</v>
      </c>
      <c r="M24" s="30">
        <v>55.269320999999998</v>
      </c>
      <c r="N24" s="30">
        <v>3.7470729999999999</v>
      </c>
    </row>
    <row r="25" spans="1:14" x14ac:dyDescent="0.2">
      <c r="A25" s="19" t="s">
        <v>855</v>
      </c>
      <c r="B25" s="20">
        <v>274</v>
      </c>
      <c r="C25" s="20">
        <v>233</v>
      </c>
      <c r="D25" s="20">
        <v>72</v>
      </c>
      <c r="E25" s="20">
        <v>166</v>
      </c>
      <c r="F25" s="20">
        <v>6</v>
      </c>
      <c r="G25" s="20">
        <v>3</v>
      </c>
      <c r="H25" s="20">
        <v>3</v>
      </c>
      <c r="I25" s="20">
        <v>14</v>
      </c>
      <c r="J25" s="20">
        <v>7</v>
      </c>
      <c r="K25" s="20">
        <v>21</v>
      </c>
      <c r="L25" s="20">
        <v>46</v>
      </c>
      <c r="M25" s="20">
        <v>158</v>
      </c>
      <c r="N25" s="20">
        <v>12</v>
      </c>
    </row>
    <row r="26" spans="1:14" x14ac:dyDescent="0.2">
      <c r="A26" s="21" t="s">
        <v>126</v>
      </c>
      <c r="B26" s="30">
        <v>100</v>
      </c>
      <c r="C26" s="30">
        <v>85.036496</v>
      </c>
      <c r="D26" s="30">
        <v>26.277372</v>
      </c>
      <c r="E26" s="30">
        <v>60.583942</v>
      </c>
      <c r="F26" s="30">
        <v>2.189781</v>
      </c>
      <c r="G26" s="30">
        <v>1.0948910000000001</v>
      </c>
      <c r="H26" s="30">
        <v>1.0948910000000001</v>
      </c>
      <c r="I26" s="30">
        <v>5.1094889999999999</v>
      </c>
      <c r="J26" s="30">
        <v>2.554745</v>
      </c>
      <c r="K26" s="30">
        <v>7.6642340000000004</v>
      </c>
      <c r="L26" s="30">
        <v>16.788321</v>
      </c>
      <c r="M26" s="30">
        <v>57.664234</v>
      </c>
      <c r="N26" s="30">
        <v>4.379562</v>
      </c>
    </row>
    <row r="27" spans="1:14" x14ac:dyDescent="0.2">
      <c r="A27" s="19" t="s">
        <v>856</v>
      </c>
      <c r="B27" s="20">
        <v>137</v>
      </c>
      <c r="C27" s="20">
        <v>116</v>
      </c>
      <c r="D27" s="20">
        <v>36</v>
      </c>
      <c r="E27" s="20">
        <v>66</v>
      </c>
      <c r="F27" s="20">
        <v>3</v>
      </c>
      <c r="G27" s="20">
        <v>2</v>
      </c>
      <c r="H27" s="20">
        <v>8</v>
      </c>
      <c r="I27" s="20">
        <v>6</v>
      </c>
      <c r="J27" s="20">
        <v>3</v>
      </c>
      <c r="K27" s="20">
        <v>11</v>
      </c>
      <c r="L27" s="20">
        <v>31</v>
      </c>
      <c r="M27" s="20">
        <v>73</v>
      </c>
      <c r="N27" s="20">
        <v>8</v>
      </c>
    </row>
    <row r="28" spans="1:14" x14ac:dyDescent="0.2">
      <c r="A28" s="21" t="s">
        <v>126</v>
      </c>
      <c r="B28" s="30">
        <v>100</v>
      </c>
      <c r="C28" s="30">
        <v>84.671532999999997</v>
      </c>
      <c r="D28" s="30">
        <v>26.277372</v>
      </c>
      <c r="E28" s="30">
        <v>48.175182</v>
      </c>
      <c r="F28" s="30">
        <v>2.189781</v>
      </c>
      <c r="G28" s="30">
        <v>1.459854</v>
      </c>
      <c r="H28" s="30">
        <v>5.8394159999999999</v>
      </c>
      <c r="I28" s="30">
        <v>4.379562</v>
      </c>
      <c r="J28" s="30">
        <v>2.189781</v>
      </c>
      <c r="K28" s="30">
        <v>8.0291969999999999</v>
      </c>
      <c r="L28" s="30">
        <v>22.627737</v>
      </c>
      <c r="M28" s="30">
        <v>53.284672</v>
      </c>
      <c r="N28" s="30">
        <v>5.8394159999999999</v>
      </c>
    </row>
    <row r="29" spans="1:14" x14ac:dyDescent="0.2">
      <c r="A29" s="19" t="s">
        <v>857</v>
      </c>
      <c r="B29" s="20">
        <v>71</v>
      </c>
      <c r="C29" s="20">
        <v>64</v>
      </c>
      <c r="D29" s="20">
        <v>20</v>
      </c>
      <c r="E29" s="20">
        <v>28</v>
      </c>
      <c r="F29" s="20">
        <v>1</v>
      </c>
      <c r="G29" s="20">
        <v>1</v>
      </c>
      <c r="H29" s="20">
        <v>1</v>
      </c>
      <c r="I29" s="20">
        <v>2</v>
      </c>
      <c r="J29" s="20">
        <v>1</v>
      </c>
      <c r="K29" s="20">
        <v>2</v>
      </c>
      <c r="L29" s="20">
        <v>18</v>
      </c>
      <c r="M29" s="20">
        <v>54</v>
      </c>
      <c r="N29" s="20">
        <v>1</v>
      </c>
    </row>
    <row r="30" spans="1:14" x14ac:dyDescent="0.2">
      <c r="A30" s="21" t="s">
        <v>126</v>
      </c>
      <c r="B30" s="30">
        <v>100</v>
      </c>
      <c r="C30" s="30">
        <v>90.140844999999999</v>
      </c>
      <c r="D30" s="30">
        <v>28.169014000000001</v>
      </c>
      <c r="E30" s="30">
        <v>39.436619999999998</v>
      </c>
      <c r="F30" s="30">
        <v>1.4084509999999999</v>
      </c>
      <c r="G30" s="30">
        <v>1.4084509999999999</v>
      </c>
      <c r="H30" s="30">
        <v>1.4084509999999999</v>
      </c>
      <c r="I30" s="30">
        <v>2.8169010000000001</v>
      </c>
      <c r="J30" s="30">
        <v>1.4084509999999999</v>
      </c>
      <c r="K30" s="30">
        <v>2.8169010000000001</v>
      </c>
      <c r="L30" s="30">
        <v>25.352112999999999</v>
      </c>
      <c r="M30" s="30">
        <v>76.056337999999997</v>
      </c>
      <c r="N30" s="30">
        <v>1.4084509999999999</v>
      </c>
    </row>
    <row r="31" spans="1:14" x14ac:dyDescent="0.2">
      <c r="A31" s="19" t="s">
        <v>858</v>
      </c>
      <c r="B31" s="20">
        <v>11</v>
      </c>
      <c r="C31" s="20">
        <v>8</v>
      </c>
      <c r="D31" s="20">
        <v>4</v>
      </c>
      <c r="E31" s="20">
        <v>5</v>
      </c>
      <c r="F31" s="20">
        <v>0</v>
      </c>
      <c r="G31" s="20">
        <v>0</v>
      </c>
      <c r="H31" s="20">
        <v>0</v>
      </c>
      <c r="I31" s="20">
        <v>0</v>
      </c>
      <c r="J31" s="20">
        <v>0</v>
      </c>
      <c r="K31" s="20">
        <v>0</v>
      </c>
      <c r="L31" s="20">
        <v>1</v>
      </c>
      <c r="M31" s="20">
        <v>8</v>
      </c>
      <c r="N31" s="20">
        <v>2</v>
      </c>
    </row>
    <row r="32" spans="1:14" x14ac:dyDescent="0.2">
      <c r="A32" s="21" t="s">
        <v>126</v>
      </c>
      <c r="B32" s="30">
        <v>100</v>
      </c>
      <c r="C32" s="30">
        <v>72.727272999999997</v>
      </c>
      <c r="D32" s="30">
        <v>36.363636</v>
      </c>
      <c r="E32" s="30">
        <v>45.454545000000003</v>
      </c>
      <c r="F32" s="30">
        <v>0</v>
      </c>
      <c r="G32" s="30">
        <v>0</v>
      </c>
      <c r="H32" s="30">
        <v>0</v>
      </c>
      <c r="I32" s="30">
        <v>0</v>
      </c>
      <c r="J32" s="30">
        <v>0</v>
      </c>
      <c r="K32" s="30">
        <v>0</v>
      </c>
      <c r="L32" s="30">
        <v>9.0909089999999999</v>
      </c>
      <c r="M32" s="30">
        <v>72.727272999999997</v>
      </c>
      <c r="N32" s="30">
        <v>18.181818</v>
      </c>
    </row>
    <row r="33" spans="1:14" x14ac:dyDescent="0.2">
      <c r="A33" s="19" t="s">
        <v>859</v>
      </c>
      <c r="B33" s="20">
        <v>881</v>
      </c>
      <c r="C33" s="20">
        <v>784</v>
      </c>
      <c r="D33" s="20">
        <v>282</v>
      </c>
      <c r="E33" s="20">
        <v>442</v>
      </c>
      <c r="F33" s="20">
        <v>103</v>
      </c>
      <c r="G33" s="20">
        <v>28</v>
      </c>
      <c r="H33" s="20">
        <v>31</v>
      </c>
      <c r="I33" s="20">
        <v>61</v>
      </c>
      <c r="J33" s="20">
        <v>47</v>
      </c>
      <c r="K33" s="20">
        <v>93</v>
      </c>
      <c r="L33" s="20">
        <v>115</v>
      </c>
      <c r="M33" s="20">
        <v>460</v>
      </c>
      <c r="N33" s="20">
        <v>28</v>
      </c>
    </row>
    <row r="34" spans="1:14" x14ac:dyDescent="0.2">
      <c r="A34" s="21" t="s">
        <v>126</v>
      </c>
      <c r="B34" s="30">
        <v>100</v>
      </c>
      <c r="C34" s="30">
        <v>88.989784</v>
      </c>
      <c r="D34" s="30">
        <v>32.009081000000002</v>
      </c>
      <c r="E34" s="30">
        <v>50.170261000000004</v>
      </c>
      <c r="F34" s="30">
        <v>11.69126</v>
      </c>
      <c r="G34" s="30">
        <v>3.178207</v>
      </c>
      <c r="H34" s="30">
        <v>3.518729</v>
      </c>
      <c r="I34" s="30">
        <v>6.9239499999999996</v>
      </c>
      <c r="J34" s="30">
        <v>5.3348469999999999</v>
      </c>
      <c r="K34" s="30">
        <v>10.556186</v>
      </c>
      <c r="L34" s="30">
        <v>13.053348</v>
      </c>
      <c r="M34" s="30">
        <v>52.213394000000001</v>
      </c>
      <c r="N34" s="30">
        <v>3.178207</v>
      </c>
    </row>
    <row r="35" spans="1:14" x14ac:dyDescent="0.2">
      <c r="A35" s="19" t="s">
        <v>860</v>
      </c>
      <c r="B35" s="20">
        <v>701</v>
      </c>
      <c r="C35" s="20">
        <v>599</v>
      </c>
      <c r="D35" s="20">
        <v>180</v>
      </c>
      <c r="E35" s="20">
        <v>409</v>
      </c>
      <c r="F35" s="20">
        <v>29</v>
      </c>
      <c r="G35" s="20">
        <v>9</v>
      </c>
      <c r="H35" s="20">
        <v>18</v>
      </c>
      <c r="I35" s="20">
        <v>42</v>
      </c>
      <c r="J35" s="20">
        <v>21</v>
      </c>
      <c r="K35" s="20">
        <v>56</v>
      </c>
      <c r="L35" s="20">
        <v>116</v>
      </c>
      <c r="M35" s="20">
        <v>394</v>
      </c>
      <c r="N35" s="20">
        <v>28</v>
      </c>
    </row>
    <row r="36" spans="1:14" x14ac:dyDescent="0.2">
      <c r="A36" s="21" t="s">
        <v>126</v>
      </c>
      <c r="B36" s="30">
        <v>100</v>
      </c>
      <c r="C36" s="30">
        <v>85.449358000000004</v>
      </c>
      <c r="D36" s="30">
        <v>25.677603000000001</v>
      </c>
      <c r="E36" s="30">
        <v>58.345221000000002</v>
      </c>
      <c r="F36" s="30">
        <v>4.1369470000000002</v>
      </c>
      <c r="G36" s="30">
        <v>1.2838799999999999</v>
      </c>
      <c r="H36" s="30">
        <v>2.5677599999999998</v>
      </c>
      <c r="I36" s="30">
        <v>5.991441</v>
      </c>
      <c r="J36" s="30">
        <v>2.9957199999999999</v>
      </c>
      <c r="K36" s="30">
        <v>7.988588</v>
      </c>
      <c r="L36" s="30">
        <v>16.547789000000002</v>
      </c>
      <c r="M36" s="30">
        <v>56.205421000000001</v>
      </c>
      <c r="N36" s="30">
        <v>3.994294</v>
      </c>
    </row>
    <row r="37" spans="1:14" x14ac:dyDescent="0.2">
      <c r="A37" s="19" t="s">
        <v>861</v>
      </c>
      <c r="B37" s="20">
        <v>1801</v>
      </c>
      <c r="C37" s="20">
        <v>1571</v>
      </c>
      <c r="D37" s="20">
        <v>522</v>
      </c>
      <c r="E37" s="20">
        <v>950</v>
      </c>
      <c r="F37" s="20">
        <v>136</v>
      </c>
      <c r="G37" s="20">
        <v>40</v>
      </c>
      <c r="H37" s="20">
        <v>58</v>
      </c>
      <c r="I37" s="20">
        <v>111</v>
      </c>
      <c r="J37" s="20">
        <v>72</v>
      </c>
      <c r="K37" s="20">
        <v>162</v>
      </c>
      <c r="L37" s="20">
        <v>281</v>
      </c>
      <c r="M37" s="20">
        <v>989</v>
      </c>
      <c r="N37" s="20">
        <v>67</v>
      </c>
    </row>
    <row r="38" spans="1:14" x14ac:dyDescent="0.2">
      <c r="A38" s="21" t="s">
        <v>126</v>
      </c>
      <c r="B38" s="30">
        <v>100</v>
      </c>
      <c r="C38" s="30">
        <v>87.229316999999995</v>
      </c>
      <c r="D38" s="30">
        <v>28.983898</v>
      </c>
      <c r="E38" s="30">
        <v>52.748472999999997</v>
      </c>
      <c r="F38" s="30">
        <v>7.5513599999999999</v>
      </c>
      <c r="G38" s="30">
        <v>2.2209880000000002</v>
      </c>
      <c r="H38" s="30">
        <v>3.2204329999999999</v>
      </c>
      <c r="I38" s="30">
        <v>6.1632429999999996</v>
      </c>
      <c r="J38" s="30">
        <v>3.997779</v>
      </c>
      <c r="K38" s="30">
        <v>8.9950030000000005</v>
      </c>
      <c r="L38" s="30">
        <v>15.602442999999999</v>
      </c>
      <c r="M38" s="30">
        <v>54.913936999999997</v>
      </c>
      <c r="N38" s="30">
        <v>3.7201550000000001</v>
      </c>
    </row>
    <row r="39" spans="1:14" x14ac:dyDescent="0.2">
      <c r="A39" s="19" t="s">
        <v>862</v>
      </c>
      <c r="B39" s="20">
        <v>920</v>
      </c>
      <c r="C39" s="20">
        <v>787</v>
      </c>
      <c r="D39" s="20">
        <v>240</v>
      </c>
      <c r="E39" s="20">
        <v>508</v>
      </c>
      <c r="F39" s="20">
        <v>33</v>
      </c>
      <c r="G39" s="20">
        <v>12</v>
      </c>
      <c r="H39" s="20">
        <v>27</v>
      </c>
      <c r="I39" s="20">
        <v>50</v>
      </c>
      <c r="J39" s="20">
        <v>25</v>
      </c>
      <c r="K39" s="20">
        <v>69</v>
      </c>
      <c r="L39" s="20">
        <v>166</v>
      </c>
      <c r="M39" s="20">
        <v>529</v>
      </c>
      <c r="N39" s="20">
        <v>39</v>
      </c>
    </row>
    <row r="40" spans="1:14" x14ac:dyDescent="0.2">
      <c r="A40" s="21" t="s">
        <v>126</v>
      </c>
      <c r="B40" s="30">
        <v>100</v>
      </c>
      <c r="C40" s="30">
        <v>85.543477999999993</v>
      </c>
      <c r="D40" s="30">
        <v>26.086957000000002</v>
      </c>
      <c r="E40" s="30">
        <v>55.217390999999999</v>
      </c>
      <c r="F40" s="30">
        <v>3.586957</v>
      </c>
      <c r="G40" s="30">
        <v>1.3043480000000001</v>
      </c>
      <c r="H40" s="30">
        <v>2.9347829999999999</v>
      </c>
      <c r="I40" s="30">
        <v>5.4347830000000004</v>
      </c>
      <c r="J40" s="30">
        <v>2.7173910000000001</v>
      </c>
      <c r="K40" s="30">
        <v>7.5</v>
      </c>
      <c r="L40" s="30">
        <v>18.043478</v>
      </c>
      <c r="M40" s="30">
        <v>57.5</v>
      </c>
      <c r="N40" s="30">
        <v>4.2391300000000003</v>
      </c>
    </row>
    <row r="41" spans="1:14" x14ac:dyDescent="0.2">
      <c r="A41" s="19" t="s">
        <v>863</v>
      </c>
      <c r="B41" s="20">
        <v>219</v>
      </c>
      <c r="C41" s="20">
        <v>188</v>
      </c>
      <c r="D41" s="20">
        <v>60</v>
      </c>
      <c r="E41" s="20">
        <v>99</v>
      </c>
      <c r="F41" s="20">
        <v>4</v>
      </c>
      <c r="G41" s="20">
        <v>3</v>
      </c>
      <c r="H41" s="20">
        <v>9</v>
      </c>
      <c r="I41" s="20">
        <v>8</v>
      </c>
      <c r="J41" s="20">
        <v>4</v>
      </c>
      <c r="K41" s="20">
        <v>13</v>
      </c>
      <c r="L41" s="20">
        <v>50</v>
      </c>
      <c r="M41" s="20">
        <v>135</v>
      </c>
      <c r="N41" s="20">
        <v>11</v>
      </c>
    </row>
    <row r="42" spans="1:14" x14ac:dyDescent="0.2">
      <c r="A42" s="21" t="s">
        <v>126</v>
      </c>
      <c r="B42" s="30">
        <v>100</v>
      </c>
      <c r="C42" s="30">
        <v>85.844748999999993</v>
      </c>
      <c r="D42" s="30">
        <v>27.397259999999999</v>
      </c>
      <c r="E42" s="30">
        <v>45.205478999999997</v>
      </c>
      <c r="F42" s="30">
        <v>1.826484</v>
      </c>
      <c r="G42" s="30">
        <v>1.3698630000000001</v>
      </c>
      <c r="H42" s="30">
        <v>4.1095889999999997</v>
      </c>
      <c r="I42" s="30">
        <v>3.652968</v>
      </c>
      <c r="J42" s="30">
        <v>1.826484</v>
      </c>
      <c r="K42" s="30">
        <v>5.9360730000000004</v>
      </c>
      <c r="L42" s="30">
        <v>22.831050000000001</v>
      </c>
      <c r="M42" s="30">
        <v>61.643836</v>
      </c>
      <c r="N42" s="30">
        <v>5.022831</v>
      </c>
    </row>
    <row r="43" spans="1:14" x14ac:dyDescent="0.2">
      <c r="A43" s="18" t="s">
        <v>864</v>
      </c>
      <c r="B43" s="17">
        <v>208</v>
      </c>
      <c r="C43" s="17">
        <v>194</v>
      </c>
      <c r="D43" s="17">
        <v>70</v>
      </c>
      <c r="E43" s="17">
        <v>81</v>
      </c>
      <c r="F43" s="17">
        <v>54</v>
      </c>
      <c r="G43" s="17">
        <v>11</v>
      </c>
      <c r="H43" s="17">
        <v>12</v>
      </c>
      <c r="I43" s="17">
        <v>31</v>
      </c>
      <c r="J43" s="17">
        <v>14</v>
      </c>
      <c r="K43" s="17">
        <v>22</v>
      </c>
      <c r="L43" s="17">
        <v>28</v>
      </c>
      <c r="M43" s="17">
        <v>87</v>
      </c>
      <c r="N43" s="17">
        <v>3</v>
      </c>
    </row>
    <row r="44" spans="1:14" x14ac:dyDescent="0.2">
      <c r="A44" s="21" t="s">
        <v>126</v>
      </c>
      <c r="B44" s="30">
        <v>100</v>
      </c>
      <c r="C44" s="30">
        <v>93.269231000000005</v>
      </c>
      <c r="D44" s="30">
        <v>33.653846000000001</v>
      </c>
      <c r="E44" s="30">
        <v>38.942307999999997</v>
      </c>
      <c r="F44" s="30">
        <v>25.961538000000001</v>
      </c>
      <c r="G44" s="30">
        <v>5.288462</v>
      </c>
      <c r="H44" s="30">
        <v>5.7692310000000004</v>
      </c>
      <c r="I44" s="30">
        <v>14.903846</v>
      </c>
      <c r="J44" s="30">
        <v>6.7307689999999996</v>
      </c>
      <c r="K44" s="30">
        <v>10.576923000000001</v>
      </c>
      <c r="L44" s="30">
        <v>13.461537999999999</v>
      </c>
      <c r="M44" s="30">
        <v>41.826923000000001</v>
      </c>
      <c r="N44" s="30">
        <v>1.4423079999999999</v>
      </c>
    </row>
    <row r="45" spans="1:14" x14ac:dyDescent="0.2">
      <c r="A45" s="19" t="s">
        <v>852</v>
      </c>
      <c r="B45" s="20">
        <v>220</v>
      </c>
      <c r="C45" s="20">
        <v>199</v>
      </c>
      <c r="D45" s="20">
        <v>68</v>
      </c>
      <c r="E45" s="20">
        <v>88</v>
      </c>
      <c r="F45" s="20">
        <v>41</v>
      </c>
      <c r="G45" s="20">
        <v>9</v>
      </c>
      <c r="H45" s="20">
        <v>8</v>
      </c>
      <c r="I45" s="20">
        <v>24</v>
      </c>
      <c r="J45" s="20">
        <v>12</v>
      </c>
      <c r="K45" s="20">
        <v>24</v>
      </c>
      <c r="L45" s="20">
        <v>32</v>
      </c>
      <c r="M45" s="20">
        <v>106</v>
      </c>
      <c r="N45" s="20">
        <v>7</v>
      </c>
    </row>
    <row r="46" spans="1:14" x14ac:dyDescent="0.2">
      <c r="A46" s="21" t="s">
        <v>126</v>
      </c>
      <c r="B46" s="30">
        <v>100</v>
      </c>
      <c r="C46" s="30">
        <v>90.454544999999996</v>
      </c>
      <c r="D46" s="30">
        <v>30.909091</v>
      </c>
      <c r="E46" s="30">
        <v>40</v>
      </c>
      <c r="F46" s="30">
        <v>18.636364</v>
      </c>
      <c r="G46" s="30">
        <v>4.0909089999999999</v>
      </c>
      <c r="H46" s="30">
        <v>3.6363639999999999</v>
      </c>
      <c r="I46" s="30">
        <v>10.909091</v>
      </c>
      <c r="J46" s="30">
        <v>5.4545450000000004</v>
      </c>
      <c r="K46" s="30">
        <v>10.909091</v>
      </c>
      <c r="L46" s="30">
        <v>14.545455</v>
      </c>
      <c r="M46" s="30">
        <v>48.181818</v>
      </c>
      <c r="N46" s="30">
        <v>3.1818179999999998</v>
      </c>
    </row>
    <row r="47" spans="1:14" x14ac:dyDescent="0.2">
      <c r="A47" s="19" t="s">
        <v>853</v>
      </c>
      <c r="B47" s="20">
        <v>226</v>
      </c>
      <c r="C47" s="20">
        <v>199</v>
      </c>
      <c r="D47" s="20">
        <v>65</v>
      </c>
      <c r="E47" s="20">
        <v>110</v>
      </c>
      <c r="F47" s="20">
        <v>24</v>
      </c>
      <c r="G47" s="20">
        <v>5</v>
      </c>
      <c r="H47" s="20">
        <v>5</v>
      </c>
      <c r="I47" s="20">
        <v>21</v>
      </c>
      <c r="J47" s="20">
        <v>15</v>
      </c>
      <c r="K47" s="20">
        <v>18</v>
      </c>
      <c r="L47" s="20">
        <v>41</v>
      </c>
      <c r="M47" s="20">
        <v>123</v>
      </c>
      <c r="N47" s="20">
        <v>6</v>
      </c>
    </row>
    <row r="48" spans="1:14" x14ac:dyDescent="0.2">
      <c r="A48" s="21" t="s">
        <v>126</v>
      </c>
      <c r="B48" s="30">
        <v>100</v>
      </c>
      <c r="C48" s="30">
        <v>88.053096999999994</v>
      </c>
      <c r="D48" s="30">
        <v>28.761061999999999</v>
      </c>
      <c r="E48" s="30">
        <v>48.672566000000003</v>
      </c>
      <c r="F48" s="30">
        <v>10.619469</v>
      </c>
      <c r="G48" s="30">
        <v>2.2123889999999999</v>
      </c>
      <c r="H48" s="30">
        <v>2.2123889999999999</v>
      </c>
      <c r="I48" s="30">
        <v>9.2920350000000003</v>
      </c>
      <c r="J48" s="30">
        <v>6.637168</v>
      </c>
      <c r="K48" s="30">
        <v>7.9646020000000002</v>
      </c>
      <c r="L48" s="30">
        <v>18.141593</v>
      </c>
      <c r="M48" s="30">
        <v>54.424779000000001</v>
      </c>
      <c r="N48" s="30">
        <v>2.6548669999999999</v>
      </c>
    </row>
    <row r="49" spans="1:14" x14ac:dyDescent="0.2">
      <c r="A49" s="19" t="s">
        <v>854</v>
      </c>
      <c r="B49" s="20">
        <v>211</v>
      </c>
      <c r="C49" s="20">
        <v>182</v>
      </c>
      <c r="D49" s="20">
        <v>47</v>
      </c>
      <c r="E49" s="20">
        <v>114</v>
      </c>
      <c r="F49" s="20">
        <v>11</v>
      </c>
      <c r="G49" s="20">
        <v>2</v>
      </c>
      <c r="H49" s="20">
        <v>9</v>
      </c>
      <c r="I49" s="20">
        <v>25</v>
      </c>
      <c r="J49" s="20">
        <v>5</v>
      </c>
      <c r="K49" s="20">
        <v>18</v>
      </c>
      <c r="L49" s="20">
        <v>46</v>
      </c>
      <c r="M49" s="20">
        <v>100</v>
      </c>
      <c r="N49" s="20">
        <v>6</v>
      </c>
    </row>
    <row r="50" spans="1:14" x14ac:dyDescent="0.2">
      <c r="A50" s="21" t="s">
        <v>126</v>
      </c>
      <c r="B50" s="30">
        <v>100</v>
      </c>
      <c r="C50" s="30">
        <v>86.255923999999993</v>
      </c>
      <c r="D50" s="30">
        <v>22.274882000000002</v>
      </c>
      <c r="E50" s="30">
        <v>54.028435999999999</v>
      </c>
      <c r="F50" s="30">
        <v>5.2132699999999996</v>
      </c>
      <c r="G50" s="30">
        <v>0.94786700000000002</v>
      </c>
      <c r="H50" s="30">
        <v>4.2654030000000001</v>
      </c>
      <c r="I50" s="30">
        <v>11.848341</v>
      </c>
      <c r="J50" s="30">
        <v>2.3696679999999999</v>
      </c>
      <c r="K50" s="30">
        <v>8.5308060000000001</v>
      </c>
      <c r="L50" s="30">
        <v>21.800948000000002</v>
      </c>
      <c r="M50" s="30">
        <v>47.393365000000003</v>
      </c>
      <c r="N50" s="30">
        <v>2.8436020000000002</v>
      </c>
    </row>
    <row r="51" spans="1:14" x14ac:dyDescent="0.2">
      <c r="A51" s="19" t="s">
        <v>855</v>
      </c>
      <c r="B51" s="20">
        <v>134</v>
      </c>
      <c r="C51" s="20">
        <v>115</v>
      </c>
      <c r="D51" s="20">
        <v>37</v>
      </c>
      <c r="E51" s="20">
        <v>78</v>
      </c>
      <c r="F51" s="20">
        <v>5</v>
      </c>
      <c r="G51" s="20">
        <v>2</v>
      </c>
      <c r="H51" s="20">
        <v>2</v>
      </c>
      <c r="I51" s="20">
        <v>4</v>
      </c>
      <c r="J51" s="20">
        <v>1</v>
      </c>
      <c r="K51" s="20">
        <v>12</v>
      </c>
      <c r="L51" s="20">
        <v>22</v>
      </c>
      <c r="M51" s="20">
        <v>82</v>
      </c>
      <c r="N51" s="20">
        <v>6</v>
      </c>
    </row>
    <row r="52" spans="1:14" x14ac:dyDescent="0.2">
      <c r="A52" s="21" t="s">
        <v>126</v>
      </c>
      <c r="B52" s="30">
        <v>100</v>
      </c>
      <c r="C52" s="30">
        <v>85.820896000000005</v>
      </c>
      <c r="D52" s="30">
        <v>27.611940000000001</v>
      </c>
      <c r="E52" s="30">
        <v>58.208955000000003</v>
      </c>
      <c r="F52" s="30">
        <v>3.7313429999999999</v>
      </c>
      <c r="G52" s="30">
        <v>1.492537</v>
      </c>
      <c r="H52" s="30">
        <v>1.492537</v>
      </c>
      <c r="I52" s="30">
        <v>2.9850750000000001</v>
      </c>
      <c r="J52" s="30">
        <v>0.74626899999999996</v>
      </c>
      <c r="K52" s="30">
        <v>8.9552239999999994</v>
      </c>
      <c r="L52" s="30">
        <v>16.417909999999999</v>
      </c>
      <c r="M52" s="30">
        <v>61.194029999999998</v>
      </c>
      <c r="N52" s="30">
        <v>4.4776119999999997</v>
      </c>
    </row>
    <row r="53" spans="1:14" x14ac:dyDescent="0.2">
      <c r="A53" s="19" t="s">
        <v>856</v>
      </c>
      <c r="B53" s="20">
        <v>65</v>
      </c>
      <c r="C53" s="20">
        <v>56</v>
      </c>
      <c r="D53" s="20">
        <v>16</v>
      </c>
      <c r="E53" s="20">
        <v>31</v>
      </c>
      <c r="F53" s="20">
        <v>1</v>
      </c>
      <c r="G53" s="20">
        <v>1</v>
      </c>
      <c r="H53" s="20">
        <v>3</v>
      </c>
      <c r="I53" s="20">
        <v>2</v>
      </c>
      <c r="J53" s="20">
        <v>2</v>
      </c>
      <c r="K53" s="20">
        <v>6</v>
      </c>
      <c r="L53" s="20">
        <v>15</v>
      </c>
      <c r="M53" s="20">
        <v>36</v>
      </c>
      <c r="N53" s="20">
        <v>5</v>
      </c>
    </row>
    <row r="54" spans="1:14" x14ac:dyDescent="0.2">
      <c r="A54" s="21" t="s">
        <v>126</v>
      </c>
      <c r="B54" s="30">
        <v>100</v>
      </c>
      <c r="C54" s="30">
        <v>86.153846000000001</v>
      </c>
      <c r="D54" s="30">
        <v>24.615385</v>
      </c>
      <c r="E54" s="30">
        <v>47.692307999999997</v>
      </c>
      <c r="F54" s="30">
        <v>1.538462</v>
      </c>
      <c r="G54" s="30">
        <v>1.538462</v>
      </c>
      <c r="H54" s="30">
        <v>4.6153849999999998</v>
      </c>
      <c r="I54" s="30">
        <v>3.0769229999999999</v>
      </c>
      <c r="J54" s="30">
        <v>3.0769229999999999</v>
      </c>
      <c r="K54" s="30">
        <v>9.2307690000000004</v>
      </c>
      <c r="L54" s="30">
        <v>23.076923000000001</v>
      </c>
      <c r="M54" s="30">
        <v>55.384614999999997</v>
      </c>
      <c r="N54" s="30">
        <v>7.6923079999999997</v>
      </c>
    </row>
    <row r="55" spans="1:14" x14ac:dyDescent="0.2">
      <c r="A55" s="19" t="s">
        <v>857</v>
      </c>
      <c r="B55" s="20">
        <v>25</v>
      </c>
      <c r="C55" s="20">
        <v>23</v>
      </c>
      <c r="D55" s="20">
        <v>4</v>
      </c>
      <c r="E55" s="20">
        <v>11</v>
      </c>
      <c r="F55" s="20">
        <v>1</v>
      </c>
      <c r="G55" s="20">
        <v>1</v>
      </c>
      <c r="H55" s="20">
        <v>0</v>
      </c>
      <c r="I55" s="20">
        <v>2</v>
      </c>
      <c r="J55" s="20">
        <v>0</v>
      </c>
      <c r="K55" s="20">
        <v>1</v>
      </c>
      <c r="L55" s="20">
        <v>8</v>
      </c>
      <c r="M55" s="20">
        <v>18</v>
      </c>
      <c r="N55" s="20">
        <v>0</v>
      </c>
    </row>
    <row r="56" spans="1:14" x14ac:dyDescent="0.2">
      <c r="A56" s="21" t="s">
        <v>126</v>
      </c>
      <c r="B56" s="30">
        <v>100</v>
      </c>
      <c r="C56" s="30">
        <v>92</v>
      </c>
      <c r="D56" s="30">
        <v>16</v>
      </c>
      <c r="E56" s="30">
        <v>44</v>
      </c>
      <c r="F56" s="30">
        <v>4</v>
      </c>
      <c r="G56" s="30">
        <v>4</v>
      </c>
      <c r="H56" s="30">
        <v>0</v>
      </c>
      <c r="I56" s="30">
        <v>8</v>
      </c>
      <c r="J56" s="30">
        <v>0</v>
      </c>
      <c r="K56" s="30">
        <v>4</v>
      </c>
      <c r="L56" s="30">
        <v>32</v>
      </c>
      <c r="M56" s="30">
        <v>72</v>
      </c>
      <c r="N56" s="30">
        <v>0</v>
      </c>
    </row>
    <row r="57" spans="1:14" x14ac:dyDescent="0.2">
      <c r="A57" s="19" t="s">
        <v>858</v>
      </c>
      <c r="B57" s="20">
        <v>3</v>
      </c>
      <c r="C57" s="20">
        <v>1</v>
      </c>
      <c r="D57" s="20">
        <v>2</v>
      </c>
      <c r="E57" s="20">
        <v>1</v>
      </c>
      <c r="F57" s="20">
        <v>0</v>
      </c>
      <c r="G57" s="20">
        <v>0</v>
      </c>
      <c r="H57" s="20">
        <v>0</v>
      </c>
      <c r="I57" s="20">
        <v>0</v>
      </c>
      <c r="J57" s="20">
        <v>0</v>
      </c>
      <c r="K57" s="20">
        <v>0</v>
      </c>
      <c r="L57" s="20">
        <v>0</v>
      </c>
      <c r="M57" s="20">
        <v>2</v>
      </c>
      <c r="N57" s="20">
        <v>1</v>
      </c>
    </row>
    <row r="58" spans="1:14" x14ac:dyDescent="0.2">
      <c r="A58" s="21" t="s">
        <v>126</v>
      </c>
      <c r="B58" s="30">
        <v>100</v>
      </c>
      <c r="C58" s="30">
        <v>33.333333000000003</v>
      </c>
      <c r="D58" s="30">
        <v>66.666667000000004</v>
      </c>
      <c r="E58" s="30">
        <v>33.333333000000003</v>
      </c>
      <c r="F58" s="30">
        <v>0</v>
      </c>
      <c r="G58" s="30">
        <v>0</v>
      </c>
      <c r="H58" s="30">
        <v>0</v>
      </c>
      <c r="I58" s="30">
        <v>0</v>
      </c>
      <c r="J58" s="30">
        <v>0</v>
      </c>
      <c r="K58" s="30">
        <v>0</v>
      </c>
      <c r="L58" s="30">
        <v>0</v>
      </c>
      <c r="M58" s="30">
        <v>66.666667000000004</v>
      </c>
      <c r="N58" s="30">
        <v>33.333333000000003</v>
      </c>
    </row>
    <row r="59" spans="1:14" x14ac:dyDescent="0.2">
      <c r="A59" s="19" t="s">
        <v>859</v>
      </c>
      <c r="B59" s="20">
        <v>446</v>
      </c>
      <c r="C59" s="20">
        <v>398</v>
      </c>
      <c r="D59" s="20">
        <v>133</v>
      </c>
      <c r="E59" s="20">
        <v>198</v>
      </c>
      <c r="F59" s="20">
        <v>65</v>
      </c>
      <c r="G59" s="20">
        <v>14</v>
      </c>
      <c r="H59" s="20">
        <v>13</v>
      </c>
      <c r="I59" s="20">
        <v>45</v>
      </c>
      <c r="J59" s="20">
        <v>27</v>
      </c>
      <c r="K59" s="20">
        <v>42</v>
      </c>
      <c r="L59" s="20">
        <v>73</v>
      </c>
      <c r="M59" s="20">
        <v>229</v>
      </c>
      <c r="N59" s="20">
        <v>13</v>
      </c>
    </row>
    <row r="60" spans="1:14" x14ac:dyDescent="0.2">
      <c r="A60" s="21" t="s">
        <v>126</v>
      </c>
      <c r="B60" s="30">
        <v>100</v>
      </c>
      <c r="C60" s="30">
        <v>89.237667999999999</v>
      </c>
      <c r="D60" s="30">
        <v>29.820627999999999</v>
      </c>
      <c r="E60" s="30">
        <v>44.394618999999999</v>
      </c>
      <c r="F60" s="30">
        <v>14.573990999999999</v>
      </c>
      <c r="G60" s="30">
        <v>3.1390129999999998</v>
      </c>
      <c r="H60" s="30">
        <v>2.9147980000000002</v>
      </c>
      <c r="I60" s="30">
        <v>10.089686</v>
      </c>
      <c r="J60" s="30">
        <v>6.0538119999999997</v>
      </c>
      <c r="K60" s="30">
        <v>9.4170400000000001</v>
      </c>
      <c r="L60" s="30">
        <v>16.367712999999998</v>
      </c>
      <c r="M60" s="30">
        <v>51.345291000000003</v>
      </c>
      <c r="N60" s="30">
        <v>2.9147980000000002</v>
      </c>
    </row>
    <row r="61" spans="1:14" x14ac:dyDescent="0.2">
      <c r="A61" s="19" t="s">
        <v>860</v>
      </c>
      <c r="B61" s="20">
        <v>345</v>
      </c>
      <c r="C61" s="20">
        <v>297</v>
      </c>
      <c r="D61" s="20">
        <v>84</v>
      </c>
      <c r="E61" s="20">
        <v>192</v>
      </c>
      <c r="F61" s="20">
        <v>16</v>
      </c>
      <c r="G61" s="20">
        <v>4</v>
      </c>
      <c r="H61" s="20">
        <v>11</v>
      </c>
      <c r="I61" s="20">
        <v>29</v>
      </c>
      <c r="J61" s="20">
        <v>6</v>
      </c>
      <c r="K61" s="20">
        <v>30</v>
      </c>
      <c r="L61" s="20">
        <v>68</v>
      </c>
      <c r="M61" s="20">
        <v>182</v>
      </c>
      <c r="N61" s="20">
        <v>12</v>
      </c>
    </row>
    <row r="62" spans="1:14" x14ac:dyDescent="0.2">
      <c r="A62" s="21" t="s">
        <v>126</v>
      </c>
      <c r="B62" s="30">
        <v>100</v>
      </c>
      <c r="C62" s="30">
        <v>86.086956999999998</v>
      </c>
      <c r="D62" s="30">
        <v>24.347826000000001</v>
      </c>
      <c r="E62" s="30">
        <v>55.652174000000002</v>
      </c>
      <c r="F62" s="30">
        <v>4.6376809999999997</v>
      </c>
      <c r="G62" s="30">
        <v>1.1594199999999999</v>
      </c>
      <c r="H62" s="30">
        <v>3.1884060000000001</v>
      </c>
      <c r="I62" s="30">
        <v>8.4057969999999997</v>
      </c>
      <c r="J62" s="30">
        <v>1.7391300000000001</v>
      </c>
      <c r="K62" s="30">
        <v>8.6956520000000008</v>
      </c>
      <c r="L62" s="30">
        <v>19.710145000000001</v>
      </c>
      <c r="M62" s="30">
        <v>52.753622999999997</v>
      </c>
      <c r="N62" s="30">
        <v>3.4782609999999998</v>
      </c>
    </row>
    <row r="63" spans="1:14" x14ac:dyDescent="0.2">
      <c r="A63" s="19" t="s">
        <v>861</v>
      </c>
      <c r="B63" s="20">
        <v>884</v>
      </c>
      <c r="C63" s="20">
        <v>775</v>
      </c>
      <c r="D63" s="20">
        <v>239</v>
      </c>
      <c r="E63" s="20">
        <v>433</v>
      </c>
      <c r="F63" s="20">
        <v>83</v>
      </c>
      <c r="G63" s="20">
        <v>20</v>
      </c>
      <c r="H63" s="20">
        <v>27</v>
      </c>
      <c r="I63" s="20">
        <v>78</v>
      </c>
      <c r="J63" s="20">
        <v>35</v>
      </c>
      <c r="K63" s="20">
        <v>79</v>
      </c>
      <c r="L63" s="20">
        <v>164</v>
      </c>
      <c r="M63" s="20">
        <v>467</v>
      </c>
      <c r="N63" s="20">
        <v>31</v>
      </c>
    </row>
    <row r="64" spans="1:14" x14ac:dyDescent="0.2">
      <c r="A64" s="21" t="s">
        <v>126</v>
      </c>
      <c r="B64" s="30">
        <v>100</v>
      </c>
      <c r="C64" s="30">
        <v>87.669683000000006</v>
      </c>
      <c r="D64" s="30">
        <v>27.036199</v>
      </c>
      <c r="E64" s="30">
        <v>48.981900000000003</v>
      </c>
      <c r="F64" s="30">
        <v>9.3891399999999994</v>
      </c>
      <c r="G64" s="30">
        <v>2.2624430000000002</v>
      </c>
      <c r="H64" s="30">
        <v>3.0542989999999999</v>
      </c>
      <c r="I64" s="30">
        <v>8.8235290000000006</v>
      </c>
      <c r="J64" s="30">
        <v>3.959276</v>
      </c>
      <c r="K64" s="30">
        <v>8.9366520000000005</v>
      </c>
      <c r="L64" s="30">
        <v>18.552036000000001</v>
      </c>
      <c r="M64" s="30">
        <v>52.828054000000002</v>
      </c>
      <c r="N64" s="30">
        <v>3.5067870000000001</v>
      </c>
    </row>
    <row r="65" spans="1:14" x14ac:dyDescent="0.2">
      <c r="A65" s="19" t="s">
        <v>862</v>
      </c>
      <c r="B65" s="20">
        <v>438</v>
      </c>
      <c r="C65" s="20">
        <v>377</v>
      </c>
      <c r="D65" s="20">
        <v>106</v>
      </c>
      <c r="E65" s="20">
        <v>235</v>
      </c>
      <c r="F65" s="20">
        <v>18</v>
      </c>
      <c r="G65" s="20">
        <v>6</v>
      </c>
      <c r="H65" s="20">
        <v>14</v>
      </c>
      <c r="I65" s="20">
        <v>33</v>
      </c>
      <c r="J65" s="20">
        <v>8</v>
      </c>
      <c r="K65" s="20">
        <v>37</v>
      </c>
      <c r="L65" s="20">
        <v>91</v>
      </c>
      <c r="M65" s="20">
        <v>238</v>
      </c>
      <c r="N65" s="20">
        <v>18</v>
      </c>
    </row>
    <row r="66" spans="1:14" x14ac:dyDescent="0.2">
      <c r="A66" s="21" t="s">
        <v>126</v>
      </c>
      <c r="B66" s="30">
        <v>100</v>
      </c>
      <c r="C66" s="30">
        <v>86.073059000000001</v>
      </c>
      <c r="D66" s="30">
        <v>24.200913</v>
      </c>
      <c r="E66" s="30">
        <v>53.652968000000001</v>
      </c>
      <c r="F66" s="30">
        <v>4.1095889999999997</v>
      </c>
      <c r="G66" s="30">
        <v>1.3698630000000001</v>
      </c>
      <c r="H66" s="30">
        <v>3.1963469999999998</v>
      </c>
      <c r="I66" s="30">
        <v>7.5342469999999997</v>
      </c>
      <c r="J66" s="30">
        <v>1.826484</v>
      </c>
      <c r="K66" s="30">
        <v>8.4474889999999991</v>
      </c>
      <c r="L66" s="30">
        <v>20.776256</v>
      </c>
      <c r="M66" s="30">
        <v>54.337899999999998</v>
      </c>
      <c r="N66" s="30">
        <v>4.1095889999999997</v>
      </c>
    </row>
    <row r="67" spans="1:14" x14ac:dyDescent="0.2">
      <c r="A67" s="19" t="s">
        <v>863</v>
      </c>
      <c r="B67" s="20">
        <v>93</v>
      </c>
      <c r="C67" s="20">
        <v>80</v>
      </c>
      <c r="D67" s="20">
        <v>22</v>
      </c>
      <c r="E67" s="20">
        <v>43</v>
      </c>
      <c r="F67" s="20">
        <v>2</v>
      </c>
      <c r="G67" s="20">
        <v>2</v>
      </c>
      <c r="H67" s="20">
        <v>3</v>
      </c>
      <c r="I67" s="20">
        <v>4</v>
      </c>
      <c r="J67" s="20">
        <v>2</v>
      </c>
      <c r="K67" s="20">
        <v>7</v>
      </c>
      <c r="L67" s="20">
        <v>23</v>
      </c>
      <c r="M67" s="20">
        <v>56</v>
      </c>
      <c r="N67" s="20">
        <v>6</v>
      </c>
    </row>
    <row r="68" spans="1:14" x14ac:dyDescent="0.2">
      <c r="A68" s="21" t="s">
        <v>126</v>
      </c>
      <c r="B68" s="30">
        <v>100</v>
      </c>
      <c r="C68" s="30">
        <v>86.021505000000005</v>
      </c>
      <c r="D68" s="30">
        <v>23.655913999999999</v>
      </c>
      <c r="E68" s="30">
        <v>46.236559</v>
      </c>
      <c r="F68" s="30">
        <v>2.1505380000000001</v>
      </c>
      <c r="G68" s="30">
        <v>2.1505380000000001</v>
      </c>
      <c r="H68" s="30">
        <v>3.225806</v>
      </c>
      <c r="I68" s="30">
        <v>4.301075</v>
      </c>
      <c r="J68" s="30">
        <v>2.1505380000000001</v>
      </c>
      <c r="K68" s="30">
        <v>7.5268819999999996</v>
      </c>
      <c r="L68" s="30">
        <v>24.731183000000001</v>
      </c>
      <c r="M68" s="30">
        <v>60.215054000000002</v>
      </c>
      <c r="N68" s="30">
        <v>6.451613</v>
      </c>
    </row>
    <row r="69" spans="1:14" x14ac:dyDescent="0.2">
      <c r="A69" s="18" t="s">
        <v>865</v>
      </c>
      <c r="B69" s="17">
        <v>178</v>
      </c>
      <c r="C69" s="17">
        <v>148</v>
      </c>
      <c r="D69" s="17">
        <v>64</v>
      </c>
      <c r="E69" s="17">
        <v>91</v>
      </c>
      <c r="F69" s="17">
        <v>38</v>
      </c>
      <c r="G69" s="17">
        <v>3</v>
      </c>
      <c r="H69" s="17">
        <v>9</v>
      </c>
      <c r="I69" s="17">
        <v>18</v>
      </c>
      <c r="J69" s="17">
        <v>15</v>
      </c>
      <c r="K69" s="17">
        <v>26</v>
      </c>
      <c r="L69" s="17">
        <v>20</v>
      </c>
      <c r="M69" s="17">
        <v>80</v>
      </c>
      <c r="N69" s="17">
        <v>3</v>
      </c>
    </row>
    <row r="70" spans="1:14" x14ac:dyDescent="0.2">
      <c r="A70" s="21" t="s">
        <v>126</v>
      </c>
      <c r="B70" s="30">
        <v>100</v>
      </c>
      <c r="C70" s="30">
        <v>83.146067000000002</v>
      </c>
      <c r="D70" s="30">
        <v>35.955055999999999</v>
      </c>
      <c r="E70" s="30">
        <v>51.123595999999999</v>
      </c>
      <c r="F70" s="30">
        <v>21.348314999999999</v>
      </c>
      <c r="G70" s="30">
        <v>1.6853929999999999</v>
      </c>
      <c r="H70" s="30">
        <v>5.0561800000000003</v>
      </c>
      <c r="I70" s="30">
        <v>10.112360000000001</v>
      </c>
      <c r="J70" s="30">
        <v>8.4269660000000002</v>
      </c>
      <c r="K70" s="30">
        <v>14.606742000000001</v>
      </c>
      <c r="L70" s="30">
        <v>11.235955000000001</v>
      </c>
      <c r="M70" s="30">
        <v>44.943820000000002</v>
      </c>
      <c r="N70" s="30">
        <v>1.6853929999999999</v>
      </c>
    </row>
    <row r="71" spans="1:14" x14ac:dyDescent="0.2">
      <c r="A71" s="19" t="s">
        <v>852</v>
      </c>
      <c r="B71" s="20">
        <v>212</v>
      </c>
      <c r="C71" s="20">
        <v>185</v>
      </c>
      <c r="D71" s="20">
        <v>74</v>
      </c>
      <c r="E71" s="20">
        <v>120</v>
      </c>
      <c r="F71" s="20">
        <v>29</v>
      </c>
      <c r="G71" s="20">
        <v>8</v>
      </c>
      <c r="H71" s="20">
        <v>7</v>
      </c>
      <c r="I71" s="20">
        <v>10</v>
      </c>
      <c r="J71" s="20">
        <v>12</v>
      </c>
      <c r="K71" s="20">
        <v>24</v>
      </c>
      <c r="L71" s="20">
        <v>21</v>
      </c>
      <c r="M71" s="20">
        <v>108</v>
      </c>
      <c r="N71" s="20">
        <v>6</v>
      </c>
    </row>
    <row r="72" spans="1:14" x14ac:dyDescent="0.2">
      <c r="A72" s="21" t="s">
        <v>126</v>
      </c>
      <c r="B72" s="30">
        <v>100</v>
      </c>
      <c r="C72" s="30">
        <v>87.264150999999998</v>
      </c>
      <c r="D72" s="30">
        <v>34.905659999999997</v>
      </c>
      <c r="E72" s="30">
        <v>56.603774000000001</v>
      </c>
      <c r="F72" s="30">
        <v>13.679245</v>
      </c>
      <c r="G72" s="30">
        <v>3.7735850000000002</v>
      </c>
      <c r="H72" s="30">
        <v>3.3018869999999998</v>
      </c>
      <c r="I72" s="30">
        <v>4.7169809999999996</v>
      </c>
      <c r="J72" s="30">
        <v>5.6603770000000004</v>
      </c>
      <c r="K72" s="30">
        <v>11.320755</v>
      </c>
      <c r="L72" s="30">
        <v>9.9056599999999992</v>
      </c>
      <c r="M72" s="30">
        <v>50.943396</v>
      </c>
      <c r="N72" s="30">
        <v>2.8301889999999998</v>
      </c>
    </row>
    <row r="73" spans="1:14" x14ac:dyDescent="0.2">
      <c r="A73" s="19" t="s">
        <v>853</v>
      </c>
      <c r="B73" s="20">
        <v>223</v>
      </c>
      <c r="C73" s="20">
        <v>201</v>
      </c>
      <c r="D73" s="20">
        <v>75</v>
      </c>
      <c r="E73" s="20">
        <v>124</v>
      </c>
      <c r="F73" s="20">
        <v>9</v>
      </c>
      <c r="G73" s="20">
        <v>6</v>
      </c>
      <c r="H73" s="20">
        <v>11</v>
      </c>
      <c r="I73" s="20">
        <v>6</v>
      </c>
      <c r="J73" s="20">
        <v>8</v>
      </c>
      <c r="K73" s="20">
        <v>27</v>
      </c>
      <c r="L73" s="20">
        <v>21</v>
      </c>
      <c r="M73" s="20">
        <v>123</v>
      </c>
      <c r="N73" s="20">
        <v>9</v>
      </c>
    </row>
    <row r="74" spans="1:14" x14ac:dyDescent="0.2">
      <c r="A74" s="21" t="s">
        <v>126</v>
      </c>
      <c r="B74" s="30">
        <v>100</v>
      </c>
      <c r="C74" s="30">
        <v>90.134529000000001</v>
      </c>
      <c r="D74" s="30">
        <v>33.632286999999998</v>
      </c>
      <c r="E74" s="30">
        <v>55.605381000000001</v>
      </c>
      <c r="F74" s="30">
        <v>4.0358739999999997</v>
      </c>
      <c r="G74" s="30">
        <v>2.6905830000000002</v>
      </c>
      <c r="H74" s="30">
        <v>4.9327350000000001</v>
      </c>
      <c r="I74" s="30">
        <v>2.6905830000000002</v>
      </c>
      <c r="J74" s="30">
        <v>3.5874440000000001</v>
      </c>
      <c r="K74" s="30">
        <v>12.107623</v>
      </c>
      <c r="L74" s="30">
        <v>9.4170400000000001</v>
      </c>
      <c r="M74" s="30">
        <v>55.156950999999999</v>
      </c>
      <c r="N74" s="30">
        <v>4.0358739999999997</v>
      </c>
    </row>
    <row r="75" spans="1:14" x14ac:dyDescent="0.2">
      <c r="A75" s="19" t="s">
        <v>854</v>
      </c>
      <c r="B75" s="20">
        <v>216</v>
      </c>
      <c r="C75" s="20">
        <v>184</v>
      </c>
      <c r="D75" s="20">
        <v>61</v>
      </c>
      <c r="E75" s="20">
        <v>129</v>
      </c>
      <c r="F75" s="20">
        <v>12</v>
      </c>
      <c r="G75" s="20">
        <v>4</v>
      </c>
      <c r="H75" s="20">
        <v>6</v>
      </c>
      <c r="I75" s="20">
        <v>3</v>
      </c>
      <c r="J75" s="20">
        <v>9</v>
      </c>
      <c r="K75" s="20">
        <v>17</v>
      </c>
      <c r="L75" s="20">
        <v>24</v>
      </c>
      <c r="M75" s="20">
        <v>136</v>
      </c>
      <c r="N75" s="20">
        <v>10</v>
      </c>
    </row>
    <row r="76" spans="1:14" x14ac:dyDescent="0.2">
      <c r="A76" s="21" t="s">
        <v>126</v>
      </c>
      <c r="B76" s="30">
        <v>100</v>
      </c>
      <c r="C76" s="30">
        <v>85.185185000000004</v>
      </c>
      <c r="D76" s="30">
        <v>28.240741</v>
      </c>
      <c r="E76" s="30">
        <v>59.722222000000002</v>
      </c>
      <c r="F76" s="30">
        <v>5.5555560000000002</v>
      </c>
      <c r="G76" s="30">
        <v>1.8518520000000001</v>
      </c>
      <c r="H76" s="30">
        <v>2.7777780000000001</v>
      </c>
      <c r="I76" s="30">
        <v>1.388889</v>
      </c>
      <c r="J76" s="30">
        <v>4.1666670000000003</v>
      </c>
      <c r="K76" s="30">
        <v>7.8703700000000003</v>
      </c>
      <c r="L76" s="30">
        <v>11.111110999999999</v>
      </c>
      <c r="M76" s="30">
        <v>62.962963000000002</v>
      </c>
      <c r="N76" s="30">
        <v>4.6296299999999997</v>
      </c>
    </row>
    <row r="77" spans="1:14" x14ac:dyDescent="0.2">
      <c r="A77" s="19" t="s">
        <v>855</v>
      </c>
      <c r="B77" s="20">
        <v>140</v>
      </c>
      <c r="C77" s="20">
        <v>118</v>
      </c>
      <c r="D77" s="20">
        <v>35</v>
      </c>
      <c r="E77" s="20">
        <v>88</v>
      </c>
      <c r="F77" s="20">
        <v>1</v>
      </c>
      <c r="G77" s="20">
        <v>1</v>
      </c>
      <c r="H77" s="20">
        <v>1</v>
      </c>
      <c r="I77" s="20">
        <v>10</v>
      </c>
      <c r="J77" s="20">
        <v>6</v>
      </c>
      <c r="K77" s="20">
        <v>9</v>
      </c>
      <c r="L77" s="20">
        <v>24</v>
      </c>
      <c r="M77" s="20">
        <v>76</v>
      </c>
      <c r="N77" s="20">
        <v>6</v>
      </c>
    </row>
    <row r="78" spans="1:14" x14ac:dyDescent="0.2">
      <c r="A78" s="21" t="s">
        <v>126</v>
      </c>
      <c r="B78" s="30">
        <v>100</v>
      </c>
      <c r="C78" s="30">
        <v>84.285713999999999</v>
      </c>
      <c r="D78" s="30">
        <v>25</v>
      </c>
      <c r="E78" s="30">
        <v>62.857143000000001</v>
      </c>
      <c r="F78" s="30">
        <v>0.71428599999999998</v>
      </c>
      <c r="G78" s="30">
        <v>0.71428599999999998</v>
      </c>
      <c r="H78" s="30">
        <v>0.71428599999999998</v>
      </c>
      <c r="I78" s="30">
        <v>7.1428570000000002</v>
      </c>
      <c r="J78" s="30">
        <v>4.2857139999999996</v>
      </c>
      <c r="K78" s="30">
        <v>6.4285709999999998</v>
      </c>
      <c r="L78" s="30">
        <v>17.142856999999999</v>
      </c>
      <c r="M78" s="30">
        <v>54.285713999999999</v>
      </c>
      <c r="N78" s="30">
        <v>4.2857139999999996</v>
      </c>
    </row>
    <row r="79" spans="1:14" x14ac:dyDescent="0.2">
      <c r="A79" s="19" t="s">
        <v>856</v>
      </c>
      <c r="B79" s="20">
        <v>72</v>
      </c>
      <c r="C79" s="20">
        <v>60</v>
      </c>
      <c r="D79" s="20">
        <v>20</v>
      </c>
      <c r="E79" s="20">
        <v>35</v>
      </c>
      <c r="F79" s="20">
        <v>2</v>
      </c>
      <c r="G79" s="20">
        <v>1</v>
      </c>
      <c r="H79" s="20">
        <v>5</v>
      </c>
      <c r="I79" s="20">
        <v>4</v>
      </c>
      <c r="J79" s="20">
        <v>1</v>
      </c>
      <c r="K79" s="20">
        <v>5</v>
      </c>
      <c r="L79" s="20">
        <v>16</v>
      </c>
      <c r="M79" s="20">
        <v>37</v>
      </c>
      <c r="N79" s="20">
        <v>3</v>
      </c>
    </row>
    <row r="80" spans="1:14" x14ac:dyDescent="0.2">
      <c r="A80" s="21" t="s">
        <v>126</v>
      </c>
      <c r="B80" s="30">
        <v>100</v>
      </c>
      <c r="C80" s="30">
        <v>83.333332999999996</v>
      </c>
      <c r="D80" s="30">
        <v>27.777778000000001</v>
      </c>
      <c r="E80" s="30">
        <v>48.611111000000001</v>
      </c>
      <c r="F80" s="30">
        <v>2.7777780000000001</v>
      </c>
      <c r="G80" s="30">
        <v>1.388889</v>
      </c>
      <c r="H80" s="30">
        <v>6.9444439999999998</v>
      </c>
      <c r="I80" s="30">
        <v>5.5555560000000002</v>
      </c>
      <c r="J80" s="30">
        <v>1.388889</v>
      </c>
      <c r="K80" s="30">
        <v>6.9444439999999998</v>
      </c>
      <c r="L80" s="30">
        <v>22.222221999999999</v>
      </c>
      <c r="M80" s="30">
        <v>51.388888999999999</v>
      </c>
      <c r="N80" s="30">
        <v>4.1666670000000003</v>
      </c>
    </row>
    <row r="81" spans="1:14" x14ac:dyDescent="0.2">
      <c r="A81" s="19" t="s">
        <v>857</v>
      </c>
      <c r="B81" s="20">
        <v>46</v>
      </c>
      <c r="C81" s="20">
        <v>41</v>
      </c>
      <c r="D81" s="20">
        <v>16</v>
      </c>
      <c r="E81" s="20">
        <v>17</v>
      </c>
      <c r="F81" s="20">
        <v>0</v>
      </c>
      <c r="G81" s="20">
        <v>0</v>
      </c>
      <c r="H81" s="20">
        <v>1</v>
      </c>
      <c r="I81" s="20">
        <v>0</v>
      </c>
      <c r="J81" s="20">
        <v>1</v>
      </c>
      <c r="K81" s="20">
        <v>1</v>
      </c>
      <c r="L81" s="20">
        <v>10</v>
      </c>
      <c r="M81" s="20">
        <v>36</v>
      </c>
      <c r="N81" s="20">
        <v>1</v>
      </c>
    </row>
    <row r="82" spans="1:14" x14ac:dyDescent="0.2">
      <c r="A82" s="21" t="s">
        <v>126</v>
      </c>
      <c r="B82" s="30">
        <v>100</v>
      </c>
      <c r="C82" s="30">
        <v>89.130435000000006</v>
      </c>
      <c r="D82" s="30">
        <v>34.782609000000001</v>
      </c>
      <c r="E82" s="30">
        <v>36.956522</v>
      </c>
      <c r="F82" s="30">
        <v>0</v>
      </c>
      <c r="G82" s="30">
        <v>0</v>
      </c>
      <c r="H82" s="30">
        <v>2.1739130000000002</v>
      </c>
      <c r="I82" s="30">
        <v>0</v>
      </c>
      <c r="J82" s="30">
        <v>2.1739130000000002</v>
      </c>
      <c r="K82" s="30">
        <v>2.1739130000000002</v>
      </c>
      <c r="L82" s="30">
        <v>21.739129999999999</v>
      </c>
      <c r="M82" s="30">
        <v>78.260869999999997</v>
      </c>
      <c r="N82" s="30">
        <v>2.1739130000000002</v>
      </c>
    </row>
    <row r="83" spans="1:14" x14ac:dyDescent="0.2">
      <c r="A83" s="19" t="s">
        <v>858</v>
      </c>
      <c r="B83" s="20">
        <v>8</v>
      </c>
      <c r="C83" s="20">
        <v>7</v>
      </c>
      <c r="D83" s="20">
        <v>2</v>
      </c>
      <c r="E83" s="20">
        <v>4</v>
      </c>
      <c r="F83" s="20">
        <v>0</v>
      </c>
      <c r="G83" s="20">
        <v>0</v>
      </c>
      <c r="H83" s="20">
        <v>0</v>
      </c>
      <c r="I83" s="20">
        <v>0</v>
      </c>
      <c r="J83" s="20">
        <v>0</v>
      </c>
      <c r="K83" s="20">
        <v>0</v>
      </c>
      <c r="L83" s="20">
        <v>1</v>
      </c>
      <c r="M83" s="20">
        <v>6</v>
      </c>
      <c r="N83" s="20">
        <v>1</v>
      </c>
    </row>
    <row r="84" spans="1:14" x14ac:dyDescent="0.2">
      <c r="A84" s="21" t="s">
        <v>126</v>
      </c>
      <c r="B84" s="30">
        <v>100</v>
      </c>
      <c r="C84" s="30">
        <v>87.5</v>
      </c>
      <c r="D84" s="30">
        <v>25</v>
      </c>
      <c r="E84" s="30">
        <v>50</v>
      </c>
      <c r="F84" s="30">
        <v>0</v>
      </c>
      <c r="G84" s="30">
        <v>0</v>
      </c>
      <c r="H84" s="30">
        <v>0</v>
      </c>
      <c r="I84" s="30">
        <v>0</v>
      </c>
      <c r="J84" s="30">
        <v>0</v>
      </c>
      <c r="K84" s="30">
        <v>0</v>
      </c>
      <c r="L84" s="30">
        <v>12.5</v>
      </c>
      <c r="M84" s="30">
        <v>75</v>
      </c>
      <c r="N84" s="30">
        <v>12.5</v>
      </c>
    </row>
    <row r="85" spans="1:14" x14ac:dyDescent="0.2">
      <c r="A85" s="19" t="s">
        <v>859</v>
      </c>
      <c r="B85" s="20">
        <v>435</v>
      </c>
      <c r="C85" s="20">
        <v>386</v>
      </c>
      <c r="D85" s="20">
        <v>149</v>
      </c>
      <c r="E85" s="20">
        <v>244</v>
      </c>
      <c r="F85" s="20">
        <v>38</v>
      </c>
      <c r="G85" s="20">
        <v>14</v>
      </c>
      <c r="H85" s="20">
        <v>18</v>
      </c>
      <c r="I85" s="20">
        <v>16</v>
      </c>
      <c r="J85" s="20">
        <v>20</v>
      </c>
      <c r="K85" s="20">
        <v>51</v>
      </c>
      <c r="L85" s="20">
        <v>42</v>
      </c>
      <c r="M85" s="20">
        <v>231</v>
      </c>
      <c r="N85" s="20">
        <v>15</v>
      </c>
    </row>
    <row r="86" spans="1:14" x14ac:dyDescent="0.2">
      <c r="A86" s="21" t="s">
        <v>126</v>
      </c>
      <c r="B86" s="30">
        <v>100</v>
      </c>
      <c r="C86" s="30">
        <v>88.735631999999995</v>
      </c>
      <c r="D86" s="30">
        <v>34.252873999999998</v>
      </c>
      <c r="E86" s="30">
        <v>56.091954000000001</v>
      </c>
      <c r="F86" s="30">
        <v>8.7356320000000007</v>
      </c>
      <c r="G86" s="30">
        <v>3.218391</v>
      </c>
      <c r="H86" s="30">
        <v>4.137931</v>
      </c>
      <c r="I86" s="30">
        <v>3.6781609999999998</v>
      </c>
      <c r="J86" s="30">
        <v>4.5977009999999998</v>
      </c>
      <c r="K86" s="30">
        <v>11.724138</v>
      </c>
      <c r="L86" s="30">
        <v>9.6551720000000003</v>
      </c>
      <c r="M86" s="30">
        <v>53.103448</v>
      </c>
      <c r="N86" s="30">
        <v>3.4482759999999999</v>
      </c>
    </row>
    <row r="87" spans="1:14" x14ac:dyDescent="0.2">
      <c r="A87" s="19" t="s">
        <v>860</v>
      </c>
      <c r="B87" s="20">
        <v>356</v>
      </c>
      <c r="C87" s="20">
        <v>302</v>
      </c>
      <c r="D87" s="20">
        <v>96</v>
      </c>
      <c r="E87" s="20">
        <v>217</v>
      </c>
      <c r="F87" s="20">
        <v>13</v>
      </c>
      <c r="G87" s="20">
        <v>5</v>
      </c>
      <c r="H87" s="20">
        <v>7</v>
      </c>
      <c r="I87" s="20">
        <v>13</v>
      </c>
      <c r="J87" s="20">
        <v>15</v>
      </c>
      <c r="K87" s="20">
        <v>26</v>
      </c>
      <c r="L87" s="20">
        <v>48</v>
      </c>
      <c r="M87" s="20">
        <v>212</v>
      </c>
      <c r="N87" s="20">
        <v>16</v>
      </c>
    </row>
    <row r="88" spans="1:14" x14ac:dyDescent="0.2">
      <c r="A88" s="21" t="s">
        <v>126</v>
      </c>
      <c r="B88" s="30">
        <v>100</v>
      </c>
      <c r="C88" s="30">
        <v>84.831461000000004</v>
      </c>
      <c r="D88" s="30">
        <v>26.966291999999999</v>
      </c>
      <c r="E88" s="30">
        <v>60.955055999999999</v>
      </c>
      <c r="F88" s="30">
        <v>3.6516850000000001</v>
      </c>
      <c r="G88" s="30">
        <v>1.4044939999999999</v>
      </c>
      <c r="H88" s="30">
        <v>1.9662919999999999</v>
      </c>
      <c r="I88" s="30">
        <v>3.6516850000000001</v>
      </c>
      <c r="J88" s="30">
        <v>4.2134830000000001</v>
      </c>
      <c r="K88" s="30">
        <v>7.3033710000000003</v>
      </c>
      <c r="L88" s="30">
        <v>13.483146</v>
      </c>
      <c r="M88" s="30">
        <v>59.550561999999999</v>
      </c>
      <c r="N88" s="30">
        <v>4.4943819999999999</v>
      </c>
    </row>
    <row r="89" spans="1:14" x14ac:dyDescent="0.2">
      <c r="A89" s="19" t="s">
        <v>861</v>
      </c>
      <c r="B89" s="20">
        <v>917</v>
      </c>
      <c r="C89" s="20">
        <v>796</v>
      </c>
      <c r="D89" s="20">
        <v>283</v>
      </c>
      <c r="E89" s="20">
        <v>517</v>
      </c>
      <c r="F89" s="20">
        <v>53</v>
      </c>
      <c r="G89" s="20">
        <v>20</v>
      </c>
      <c r="H89" s="20">
        <v>31</v>
      </c>
      <c r="I89" s="20">
        <v>33</v>
      </c>
      <c r="J89" s="20">
        <v>37</v>
      </c>
      <c r="K89" s="20">
        <v>83</v>
      </c>
      <c r="L89" s="20">
        <v>117</v>
      </c>
      <c r="M89" s="20">
        <v>522</v>
      </c>
      <c r="N89" s="20">
        <v>36</v>
      </c>
    </row>
    <row r="90" spans="1:14" x14ac:dyDescent="0.2">
      <c r="A90" s="21" t="s">
        <v>126</v>
      </c>
      <c r="B90" s="30">
        <v>100</v>
      </c>
      <c r="C90" s="30">
        <v>86.804798000000005</v>
      </c>
      <c r="D90" s="30">
        <v>30.861505000000001</v>
      </c>
      <c r="E90" s="30">
        <v>56.379497999999998</v>
      </c>
      <c r="F90" s="30">
        <v>5.7797159999999996</v>
      </c>
      <c r="G90" s="30">
        <v>2.181025</v>
      </c>
      <c r="H90" s="30">
        <v>3.3805890000000001</v>
      </c>
      <c r="I90" s="30">
        <v>3.5986910000000001</v>
      </c>
      <c r="J90" s="30">
        <v>4.0348959999999998</v>
      </c>
      <c r="K90" s="30">
        <v>9.0512540000000001</v>
      </c>
      <c r="L90" s="30">
        <v>12.758997000000001</v>
      </c>
      <c r="M90" s="30">
        <v>56.924754999999998</v>
      </c>
      <c r="N90" s="30">
        <v>3.9258449999999998</v>
      </c>
    </row>
    <row r="91" spans="1:14" x14ac:dyDescent="0.2">
      <c r="A91" s="19" t="s">
        <v>862</v>
      </c>
      <c r="B91" s="20">
        <v>482</v>
      </c>
      <c r="C91" s="20">
        <v>410</v>
      </c>
      <c r="D91" s="20">
        <v>134</v>
      </c>
      <c r="E91" s="20">
        <v>273</v>
      </c>
      <c r="F91" s="20">
        <v>15</v>
      </c>
      <c r="G91" s="20">
        <v>6</v>
      </c>
      <c r="H91" s="20">
        <v>13</v>
      </c>
      <c r="I91" s="20">
        <v>17</v>
      </c>
      <c r="J91" s="20">
        <v>17</v>
      </c>
      <c r="K91" s="20">
        <v>32</v>
      </c>
      <c r="L91" s="20">
        <v>75</v>
      </c>
      <c r="M91" s="20">
        <v>291</v>
      </c>
      <c r="N91" s="20">
        <v>21</v>
      </c>
    </row>
    <row r="92" spans="1:14" x14ac:dyDescent="0.2">
      <c r="A92" s="21" t="s">
        <v>126</v>
      </c>
      <c r="B92" s="30">
        <v>100</v>
      </c>
      <c r="C92" s="30">
        <v>85.062241</v>
      </c>
      <c r="D92" s="30">
        <v>27.800830000000001</v>
      </c>
      <c r="E92" s="30">
        <v>56.639004</v>
      </c>
      <c r="F92" s="30">
        <v>3.1120329999999998</v>
      </c>
      <c r="G92" s="30">
        <v>1.2448129999999999</v>
      </c>
      <c r="H92" s="30">
        <v>2.697095</v>
      </c>
      <c r="I92" s="30">
        <v>3.5269710000000001</v>
      </c>
      <c r="J92" s="30">
        <v>3.5269710000000001</v>
      </c>
      <c r="K92" s="30">
        <v>6.6390039999999999</v>
      </c>
      <c r="L92" s="30">
        <v>15.560166000000001</v>
      </c>
      <c r="M92" s="30">
        <v>60.373443999999999</v>
      </c>
      <c r="N92" s="30">
        <v>4.356846</v>
      </c>
    </row>
    <row r="93" spans="1:14" x14ac:dyDescent="0.2">
      <c r="A93" s="19" t="s">
        <v>863</v>
      </c>
      <c r="B93" s="20">
        <v>126</v>
      </c>
      <c r="C93" s="20">
        <v>108</v>
      </c>
      <c r="D93" s="20">
        <v>38</v>
      </c>
      <c r="E93" s="20">
        <v>56</v>
      </c>
      <c r="F93" s="20">
        <v>2</v>
      </c>
      <c r="G93" s="20">
        <v>1</v>
      </c>
      <c r="H93" s="20">
        <v>6</v>
      </c>
      <c r="I93" s="20">
        <v>4</v>
      </c>
      <c r="J93" s="20">
        <v>2</v>
      </c>
      <c r="K93" s="20">
        <v>6</v>
      </c>
      <c r="L93" s="20">
        <v>27</v>
      </c>
      <c r="M93" s="20">
        <v>79</v>
      </c>
      <c r="N93" s="20">
        <v>5</v>
      </c>
    </row>
    <row r="94" spans="1:14" x14ac:dyDescent="0.2">
      <c r="A94" s="21" t="s">
        <v>126</v>
      </c>
      <c r="B94" s="30">
        <v>100</v>
      </c>
      <c r="C94" s="30">
        <v>85.714286000000001</v>
      </c>
      <c r="D94" s="30">
        <v>30.158729999999998</v>
      </c>
      <c r="E94" s="30">
        <v>44.444443999999997</v>
      </c>
      <c r="F94" s="30">
        <v>1.587302</v>
      </c>
      <c r="G94" s="30">
        <v>0.793651</v>
      </c>
      <c r="H94" s="30">
        <v>4.7619049999999996</v>
      </c>
      <c r="I94" s="30">
        <v>3.1746029999999998</v>
      </c>
      <c r="J94" s="30">
        <v>1.587302</v>
      </c>
      <c r="K94" s="30">
        <v>4.7619049999999996</v>
      </c>
      <c r="L94" s="30">
        <v>21.428571000000002</v>
      </c>
      <c r="M94" s="30">
        <v>62.698413000000002</v>
      </c>
      <c r="N94" s="30">
        <v>3.9682539999999999</v>
      </c>
    </row>
    <row r="95" spans="1:14" x14ac:dyDescent="0.2">
      <c r="A95" s="18" t="s">
        <v>866</v>
      </c>
      <c r="B95" s="18"/>
      <c r="C95" s="18"/>
      <c r="D95" s="18"/>
      <c r="E95" s="18"/>
      <c r="F95" s="18"/>
      <c r="G95" s="18"/>
      <c r="H95" s="18"/>
      <c r="I95" s="18"/>
      <c r="J95" s="18"/>
      <c r="K95" s="18"/>
      <c r="L95" s="18"/>
      <c r="M95" s="18"/>
      <c r="N95" s="18"/>
    </row>
    <row r="96" spans="1:14" x14ac:dyDescent="0.2">
      <c r="A96" s="19" t="s">
        <v>130</v>
      </c>
      <c r="B96" s="20">
        <v>151</v>
      </c>
      <c r="C96" s="20">
        <v>126</v>
      </c>
      <c r="D96" s="20">
        <v>37</v>
      </c>
      <c r="E96" s="20">
        <v>61</v>
      </c>
      <c r="F96" s="20">
        <v>28</v>
      </c>
      <c r="G96" s="20">
        <v>2</v>
      </c>
      <c r="H96" s="20">
        <v>7</v>
      </c>
      <c r="I96" s="20">
        <v>17</v>
      </c>
      <c r="J96" s="20">
        <v>22</v>
      </c>
      <c r="K96" s="20">
        <v>15</v>
      </c>
      <c r="L96" s="20">
        <v>11</v>
      </c>
      <c r="M96" s="20">
        <v>76</v>
      </c>
      <c r="N96" s="20">
        <v>9</v>
      </c>
    </row>
    <row r="97" spans="1:14" x14ac:dyDescent="0.2">
      <c r="A97" s="21" t="s">
        <v>126</v>
      </c>
      <c r="B97" s="30">
        <v>100</v>
      </c>
      <c r="C97" s="30">
        <v>83.443708999999998</v>
      </c>
      <c r="D97" s="30">
        <v>24.503311</v>
      </c>
      <c r="E97" s="30">
        <v>40.397351</v>
      </c>
      <c r="F97" s="30">
        <v>18.543046</v>
      </c>
      <c r="G97" s="30">
        <v>1.324503</v>
      </c>
      <c r="H97" s="30">
        <v>4.6357619999999997</v>
      </c>
      <c r="I97" s="30">
        <v>11.258278000000001</v>
      </c>
      <c r="J97" s="30">
        <v>14.569535999999999</v>
      </c>
      <c r="K97" s="30">
        <v>9.9337750000000007</v>
      </c>
      <c r="L97" s="30">
        <v>7.2847679999999997</v>
      </c>
      <c r="M97" s="30">
        <v>50.331125999999998</v>
      </c>
      <c r="N97" s="30">
        <v>5.9602649999999997</v>
      </c>
    </row>
    <row r="98" spans="1:14" x14ac:dyDescent="0.2">
      <c r="A98" s="19" t="s">
        <v>131</v>
      </c>
      <c r="B98" s="20">
        <v>1446</v>
      </c>
      <c r="C98" s="20">
        <v>1299</v>
      </c>
      <c r="D98" s="20">
        <v>430</v>
      </c>
      <c r="E98" s="20">
        <v>774</v>
      </c>
      <c r="F98" s="20">
        <v>145</v>
      </c>
      <c r="G98" s="20">
        <v>46</v>
      </c>
      <c r="H98" s="20">
        <v>57</v>
      </c>
      <c r="I98" s="20">
        <v>107</v>
      </c>
      <c r="J98" s="20">
        <v>49</v>
      </c>
      <c r="K98" s="20">
        <v>152</v>
      </c>
      <c r="L98" s="20">
        <v>227</v>
      </c>
      <c r="M98" s="20">
        <v>747</v>
      </c>
      <c r="N98" s="20">
        <v>37</v>
      </c>
    </row>
    <row r="99" spans="1:14" x14ac:dyDescent="0.2">
      <c r="A99" s="21" t="s">
        <v>126</v>
      </c>
      <c r="B99" s="30">
        <v>100</v>
      </c>
      <c r="C99" s="30">
        <v>89.834024999999997</v>
      </c>
      <c r="D99" s="30">
        <v>29.737206</v>
      </c>
      <c r="E99" s="30">
        <v>53.526971000000003</v>
      </c>
      <c r="F99" s="30">
        <v>10.027663</v>
      </c>
      <c r="G99" s="30">
        <v>3.1811889999999998</v>
      </c>
      <c r="H99" s="30">
        <v>3.9419089999999999</v>
      </c>
      <c r="I99" s="30">
        <v>7.3997229999999998</v>
      </c>
      <c r="J99" s="30">
        <v>3.3886579999999999</v>
      </c>
      <c r="K99" s="30">
        <v>10.511756999999999</v>
      </c>
      <c r="L99" s="30">
        <v>15.698479000000001</v>
      </c>
      <c r="M99" s="30">
        <v>51.659751</v>
      </c>
      <c r="N99" s="30">
        <v>2.558783</v>
      </c>
    </row>
    <row r="100" spans="1:14" x14ac:dyDescent="0.2">
      <c r="A100" s="19" t="s">
        <v>392</v>
      </c>
      <c r="B100" s="20">
        <v>150</v>
      </c>
      <c r="C100" s="20">
        <v>120</v>
      </c>
      <c r="D100" s="20">
        <v>57</v>
      </c>
      <c r="E100" s="20">
        <v>58</v>
      </c>
      <c r="F100" s="20">
        <v>31</v>
      </c>
      <c r="G100" s="20">
        <v>2</v>
      </c>
      <c r="H100" s="20">
        <v>5</v>
      </c>
      <c r="I100" s="20">
        <v>11</v>
      </c>
      <c r="J100" s="20">
        <v>13</v>
      </c>
      <c r="K100" s="20">
        <v>11</v>
      </c>
      <c r="L100" s="20">
        <v>17</v>
      </c>
      <c r="M100" s="20">
        <v>78</v>
      </c>
      <c r="N100" s="20">
        <v>8</v>
      </c>
    </row>
    <row r="101" spans="1:14" x14ac:dyDescent="0.2">
      <c r="A101" s="21" t="s">
        <v>126</v>
      </c>
      <c r="B101" s="30">
        <v>100</v>
      </c>
      <c r="C101" s="30">
        <v>80</v>
      </c>
      <c r="D101" s="30">
        <v>38</v>
      </c>
      <c r="E101" s="30">
        <v>38.666666999999997</v>
      </c>
      <c r="F101" s="30">
        <v>20.666667</v>
      </c>
      <c r="G101" s="30">
        <v>1.3333330000000001</v>
      </c>
      <c r="H101" s="30">
        <v>3.3333330000000001</v>
      </c>
      <c r="I101" s="30">
        <v>7.3333329999999997</v>
      </c>
      <c r="J101" s="30">
        <v>8.6666670000000003</v>
      </c>
      <c r="K101" s="30">
        <v>7.3333329999999997</v>
      </c>
      <c r="L101" s="30">
        <v>11.333333</v>
      </c>
      <c r="M101" s="30">
        <v>52</v>
      </c>
      <c r="N101" s="30">
        <v>5.3333329999999997</v>
      </c>
    </row>
    <row r="102" spans="1:14" x14ac:dyDescent="0.2">
      <c r="A102" s="19" t="s">
        <v>132</v>
      </c>
      <c r="B102" s="20">
        <v>372</v>
      </c>
      <c r="C102" s="20">
        <v>310</v>
      </c>
      <c r="D102" s="20">
        <v>111</v>
      </c>
      <c r="E102" s="20">
        <v>188</v>
      </c>
      <c r="F102" s="20">
        <v>16</v>
      </c>
      <c r="G102" s="20">
        <v>3</v>
      </c>
      <c r="H102" s="20">
        <v>10</v>
      </c>
      <c r="I102" s="20">
        <v>21</v>
      </c>
      <c r="J102" s="20">
        <v>13</v>
      </c>
      <c r="K102" s="20">
        <v>26</v>
      </c>
      <c r="L102" s="20">
        <v>66</v>
      </c>
      <c r="M102" s="20">
        <v>219</v>
      </c>
      <c r="N102" s="20">
        <v>17</v>
      </c>
    </row>
    <row r="103" spans="1:14" x14ac:dyDescent="0.2">
      <c r="A103" s="21" t="s">
        <v>126</v>
      </c>
      <c r="B103" s="30">
        <v>100</v>
      </c>
      <c r="C103" s="30">
        <v>83.333332999999996</v>
      </c>
      <c r="D103" s="30">
        <v>29.838709999999999</v>
      </c>
      <c r="E103" s="30">
        <v>50.537633999999997</v>
      </c>
      <c r="F103" s="30">
        <v>4.301075</v>
      </c>
      <c r="G103" s="30">
        <v>0.80645199999999995</v>
      </c>
      <c r="H103" s="30">
        <v>2.6881719999999998</v>
      </c>
      <c r="I103" s="30">
        <v>5.6451609999999999</v>
      </c>
      <c r="J103" s="30">
        <v>3.494624</v>
      </c>
      <c r="K103" s="30">
        <v>6.9892469999999998</v>
      </c>
      <c r="L103" s="30">
        <v>17.741935000000002</v>
      </c>
      <c r="M103" s="30">
        <v>58.870967999999998</v>
      </c>
      <c r="N103" s="30">
        <v>4.5698920000000003</v>
      </c>
    </row>
    <row r="104" spans="1:14" x14ac:dyDescent="0.2">
      <c r="A104" s="19" t="s">
        <v>867</v>
      </c>
      <c r="B104" s="20">
        <v>69</v>
      </c>
      <c r="C104" s="20">
        <v>59</v>
      </c>
      <c r="D104" s="20">
        <v>22</v>
      </c>
      <c r="E104" s="20">
        <v>41</v>
      </c>
      <c r="F104" s="20">
        <v>8</v>
      </c>
      <c r="G104" s="20">
        <v>1</v>
      </c>
      <c r="H104" s="20">
        <v>0</v>
      </c>
      <c r="I104" s="20">
        <v>5</v>
      </c>
      <c r="J104" s="20">
        <v>4</v>
      </c>
      <c r="K104" s="20">
        <v>6</v>
      </c>
      <c r="L104" s="20">
        <v>8</v>
      </c>
      <c r="M104" s="20">
        <v>36</v>
      </c>
      <c r="N104" s="20">
        <v>2</v>
      </c>
    </row>
    <row r="105" spans="1:14" x14ac:dyDescent="0.2">
      <c r="A105" s="21" t="s">
        <v>126</v>
      </c>
      <c r="B105" s="30">
        <v>100</v>
      </c>
      <c r="C105" s="30">
        <v>85.507245999999995</v>
      </c>
      <c r="D105" s="30">
        <v>31.884058</v>
      </c>
      <c r="E105" s="30">
        <v>59.420290000000001</v>
      </c>
      <c r="F105" s="30">
        <v>11.594203</v>
      </c>
      <c r="G105" s="30">
        <v>1.4492750000000001</v>
      </c>
      <c r="H105" s="30">
        <v>0</v>
      </c>
      <c r="I105" s="30">
        <v>7.2463769999999998</v>
      </c>
      <c r="J105" s="30">
        <v>5.7971009999999996</v>
      </c>
      <c r="K105" s="30">
        <v>8.6956520000000008</v>
      </c>
      <c r="L105" s="30">
        <v>11.594203</v>
      </c>
      <c r="M105" s="30">
        <v>52.173912999999999</v>
      </c>
      <c r="N105" s="30">
        <v>2.8985509999999999</v>
      </c>
    </row>
    <row r="106" spans="1:14" x14ac:dyDescent="0.2">
      <c r="A106" s="18" t="s">
        <v>133</v>
      </c>
      <c r="B106" s="17">
        <v>92</v>
      </c>
      <c r="C106" s="17">
        <v>80</v>
      </c>
      <c r="D106" s="17">
        <v>20</v>
      </c>
      <c r="E106" s="17">
        <v>33</v>
      </c>
      <c r="F106" s="17">
        <v>18</v>
      </c>
      <c r="G106" s="17">
        <v>2</v>
      </c>
      <c r="H106" s="17">
        <v>1</v>
      </c>
      <c r="I106" s="17">
        <v>15</v>
      </c>
      <c r="J106" s="17">
        <v>12</v>
      </c>
      <c r="K106" s="17">
        <v>7</v>
      </c>
      <c r="L106" s="17">
        <v>6</v>
      </c>
      <c r="M106" s="17">
        <v>51</v>
      </c>
      <c r="N106" s="17">
        <v>5</v>
      </c>
    </row>
    <row r="107" spans="1:14" x14ac:dyDescent="0.2">
      <c r="A107" s="21" t="s">
        <v>126</v>
      </c>
      <c r="B107" s="30">
        <v>100</v>
      </c>
      <c r="C107" s="30">
        <v>86.956522000000007</v>
      </c>
      <c r="D107" s="30">
        <v>21.739129999999999</v>
      </c>
      <c r="E107" s="30">
        <v>35.869565000000001</v>
      </c>
      <c r="F107" s="30">
        <v>19.565217000000001</v>
      </c>
      <c r="G107" s="30">
        <v>2.1739130000000002</v>
      </c>
      <c r="H107" s="30">
        <v>1.086957</v>
      </c>
      <c r="I107" s="30">
        <v>16.304348000000001</v>
      </c>
      <c r="J107" s="30">
        <v>13.043478</v>
      </c>
      <c r="K107" s="30">
        <v>7.6086960000000001</v>
      </c>
      <c r="L107" s="30">
        <v>6.5217390000000002</v>
      </c>
      <c r="M107" s="30">
        <v>55.434783000000003</v>
      </c>
      <c r="N107" s="30">
        <v>5.4347830000000004</v>
      </c>
    </row>
    <row r="108" spans="1:14" x14ac:dyDescent="0.2">
      <c r="A108" s="19" t="s">
        <v>134</v>
      </c>
      <c r="B108" s="20">
        <v>813</v>
      </c>
      <c r="C108" s="20">
        <v>727</v>
      </c>
      <c r="D108" s="20">
        <v>235</v>
      </c>
      <c r="E108" s="20">
        <v>402</v>
      </c>
      <c r="F108" s="20">
        <v>93</v>
      </c>
      <c r="G108" s="20">
        <v>29</v>
      </c>
      <c r="H108" s="20">
        <v>35</v>
      </c>
      <c r="I108" s="20">
        <v>78</v>
      </c>
      <c r="J108" s="20">
        <v>29</v>
      </c>
      <c r="K108" s="20">
        <v>79</v>
      </c>
      <c r="L108" s="20">
        <v>149</v>
      </c>
      <c r="M108" s="20">
        <v>396</v>
      </c>
      <c r="N108" s="20">
        <v>21</v>
      </c>
    </row>
    <row r="109" spans="1:14" x14ac:dyDescent="0.2">
      <c r="A109" s="21" t="s">
        <v>126</v>
      </c>
      <c r="B109" s="30">
        <v>100</v>
      </c>
      <c r="C109" s="30">
        <v>89.421893999999995</v>
      </c>
      <c r="D109" s="30">
        <v>28.905289</v>
      </c>
      <c r="E109" s="30">
        <v>49.446494000000001</v>
      </c>
      <c r="F109" s="30">
        <v>11.439114</v>
      </c>
      <c r="G109" s="30">
        <v>3.5670359999999999</v>
      </c>
      <c r="H109" s="30">
        <v>4.3050430000000004</v>
      </c>
      <c r="I109" s="30">
        <v>9.5940960000000004</v>
      </c>
      <c r="J109" s="30">
        <v>3.5670359999999999</v>
      </c>
      <c r="K109" s="30">
        <v>9.7170970000000008</v>
      </c>
      <c r="L109" s="30">
        <v>18.327183000000002</v>
      </c>
      <c r="M109" s="30">
        <v>48.708486999999998</v>
      </c>
      <c r="N109" s="30">
        <v>2.5830259999999998</v>
      </c>
    </row>
    <row r="110" spans="1:14" x14ac:dyDescent="0.2">
      <c r="A110" s="19" t="s">
        <v>393</v>
      </c>
      <c r="B110" s="20">
        <v>65</v>
      </c>
      <c r="C110" s="20">
        <v>56</v>
      </c>
      <c r="D110" s="20">
        <v>20</v>
      </c>
      <c r="E110" s="20">
        <v>22</v>
      </c>
      <c r="F110" s="20">
        <v>16</v>
      </c>
      <c r="G110" s="20">
        <v>0</v>
      </c>
      <c r="H110" s="20">
        <v>1</v>
      </c>
      <c r="I110" s="20">
        <v>6</v>
      </c>
      <c r="J110" s="20">
        <v>5</v>
      </c>
      <c r="K110" s="20">
        <v>6</v>
      </c>
      <c r="L110" s="20">
        <v>8</v>
      </c>
      <c r="M110" s="20">
        <v>38</v>
      </c>
      <c r="N110" s="20">
        <v>2</v>
      </c>
    </row>
    <row r="111" spans="1:14" x14ac:dyDescent="0.2">
      <c r="A111" s="21" t="s">
        <v>126</v>
      </c>
      <c r="B111" s="30">
        <v>100</v>
      </c>
      <c r="C111" s="30">
        <v>86.153846000000001</v>
      </c>
      <c r="D111" s="30">
        <v>30.769231000000001</v>
      </c>
      <c r="E111" s="30">
        <v>33.846153999999999</v>
      </c>
      <c r="F111" s="30">
        <v>24.615385</v>
      </c>
      <c r="G111" s="30">
        <v>0</v>
      </c>
      <c r="H111" s="30">
        <v>1.538462</v>
      </c>
      <c r="I111" s="30">
        <v>9.2307690000000004</v>
      </c>
      <c r="J111" s="30">
        <v>7.6923079999999997</v>
      </c>
      <c r="K111" s="30">
        <v>9.2307690000000004</v>
      </c>
      <c r="L111" s="30">
        <v>12.307691999999999</v>
      </c>
      <c r="M111" s="30">
        <v>58.461537999999997</v>
      </c>
      <c r="N111" s="30">
        <v>3.0769229999999999</v>
      </c>
    </row>
    <row r="112" spans="1:14" x14ac:dyDescent="0.2">
      <c r="A112" s="19" t="s">
        <v>135</v>
      </c>
      <c r="B112" s="20">
        <v>83</v>
      </c>
      <c r="C112" s="20">
        <v>71</v>
      </c>
      <c r="D112" s="20">
        <v>20</v>
      </c>
      <c r="E112" s="20">
        <v>32</v>
      </c>
      <c r="F112" s="20">
        <v>6</v>
      </c>
      <c r="G112" s="20">
        <v>0</v>
      </c>
      <c r="H112" s="20">
        <v>2</v>
      </c>
      <c r="I112" s="20">
        <v>7</v>
      </c>
      <c r="J112" s="20">
        <v>2</v>
      </c>
      <c r="K112" s="20">
        <v>6</v>
      </c>
      <c r="L112" s="20">
        <v>24</v>
      </c>
      <c r="M112" s="20">
        <v>48</v>
      </c>
      <c r="N112" s="20">
        <v>5</v>
      </c>
    </row>
    <row r="113" spans="1:14" x14ac:dyDescent="0.2">
      <c r="A113" s="21" t="s">
        <v>126</v>
      </c>
      <c r="B113" s="30">
        <v>100</v>
      </c>
      <c r="C113" s="30">
        <v>85.542169000000001</v>
      </c>
      <c r="D113" s="30">
        <v>24.096385999999999</v>
      </c>
      <c r="E113" s="30">
        <v>38.554217000000001</v>
      </c>
      <c r="F113" s="30">
        <v>7.2289159999999999</v>
      </c>
      <c r="G113" s="30">
        <v>0</v>
      </c>
      <c r="H113" s="30">
        <v>2.4096389999999999</v>
      </c>
      <c r="I113" s="30">
        <v>8.4337350000000004</v>
      </c>
      <c r="J113" s="30">
        <v>2.4096389999999999</v>
      </c>
      <c r="K113" s="30">
        <v>7.2289159999999999</v>
      </c>
      <c r="L113" s="30">
        <v>28.915662999999999</v>
      </c>
      <c r="M113" s="30">
        <v>57.831325</v>
      </c>
      <c r="N113" s="30">
        <v>6.0240960000000001</v>
      </c>
    </row>
    <row r="114" spans="1:14" x14ac:dyDescent="0.2">
      <c r="A114" s="19" t="s">
        <v>868</v>
      </c>
      <c r="B114" s="20">
        <v>39</v>
      </c>
      <c r="C114" s="20">
        <v>35</v>
      </c>
      <c r="D114" s="20">
        <v>14</v>
      </c>
      <c r="E114" s="20">
        <v>25</v>
      </c>
      <c r="F114" s="20">
        <v>4</v>
      </c>
      <c r="G114" s="20">
        <v>0</v>
      </c>
      <c r="H114" s="20">
        <v>0</v>
      </c>
      <c r="I114" s="20">
        <v>3</v>
      </c>
      <c r="J114" s="20">
        <v>1</v>
      </c>
      <c r="K114" s="20">
        <v>3</v>
      </c>
      <c r="L114" s="20">
        <v>5</v>
      </c>
      <c r="M114" s="20">
        <v>21</v>
      </c>
      <c r="N114" s="20">
        <v>1</v>
      </c>
    </row>
    <row r="115" spans="1:14" x14ac:dyDescent="0.2">
      <c r="A115" s="21" t="s">
        <v>126</v>
      </c>
      <c r="B115" s="30">
        <v>100</v>
      </c>
      <c r="C115" s="30">
        <v>89.743589999999998</v>
      </c>
      <c r="D115" s="30">
        <v>35.897435999999999</v>
      </c>
      <c r="E115" s="30">
        <v>64.102564000000001</v>
      </c>
      <c r="F115" s="30">
        <v>10.256410000000001</v>
      </c>
      <c r="G115" s="30">
        <v>0</v>
      </c>
      <c r="H115" s="30">
        <v>0</v>
      </c>
      <c r="I115" s="30">
        <v>7.6923079999999997</v>
      </c>
      <c r="J115" s="30">
        <v>2.5641029999999998</v>
      </c>
      <c r="K115" s="30">
        <v>7.6923079999999997</v>
      </c>
      <c r="L115" s="30">
        <v>12.820513</v>
      </c>
      <c r="M115" s="30">
        <v>53.846153999999999</v>
      </c>
      <c r="N115" s="30">
        <v>2.5641029999999998</v>
      </c>
    </row>
    <row r="116" spans="1:14" x14ac:dyDescent="0.2">
      <c r="A116" s="18" t="s">
        <v>136</v>
      </c>
      <c r="B116" s="17">
        <v>59</v>
      </c>
      <c r="C116" s="17">
        <v>46</v>
      </c>
      <c r="D116" s="17">
        <v>17</v>
      </c>
      <c r="E116" s="17">
        <v>28</v>
      </c>
      <c r="F116" s="17">
        <v>10</v>
      </c>
      <c r="G116" s="17">
        <v>0</v>
      </c>
      <c r="H116" s="17">
        <v>6</v>
      </c>
      <c r="I116" s="17">
        <v>2</v>
      </c>
      <c r="J116" s="17">
        <v>10</v>
      </c>
      <c r="K116" s="17">
        <v>8</v>
      </c>
      <c r="L116" s="17">
        <v>5</v>
      </c>
      <c r="M116" s="17">
        <v>25</v>
      </c>
      <c r="N116" s="17">
        <v>4</v>
      </c>
    </row>
    <row r="117" spans="1:14" x14ac:dyDescent="0.2">
      <c r="A117" s="21" t="s">
        <v>126</v>
      </c>
      <c r="B117" s="30">
        <v>100</v>
      </c>
      <c r="C117" s="30">
        <v>77.966102000000006</v>
      </c>
      <c r="D117" s="30">
        <v>28.813559000000001</v>
      </c>
      <c r="E117" s="30">
        <v>47.457627000000002</v>
      </c>
      <c r="F117" s="30">
        <v>16.949152999999999</v>
      </c>
      <c r="G117" s="30">
        <v>0</v>
      </c>
      <c r="H117" s="30">
        <v>10.169492</v>
      </c>
      <c r="I117" s="30">
        <v>3.389831</v>
      </c>
      <c r="J117" s="30">
        <v>16.949152999999999</v>
      </c>
      <c r="K117" s="30">
        <v>13.559322</v>
      </c>
      <c r="L117" s="30">
        <v>8.4745760000000008</v>
      </c>
      <c r="M117" s="30">
        <v>42.372881</v>
      </c>
      <c r="N117" s="30">
        <v>6.7796609999999999</v>
      </c>
    </row>
    <row r="118" spans="1:14" x14ac:dyDescent="0.2">
      <c r="A118" s="19" t="s">
        <v>134</v>
      </c>
      <c r="B118" s="20">
        <v>632</v>
      </c>
      <c r="C118" s="20">
        <v>571</v>
      </c>
      <c r="D118" s="20">
        <v>194</v>
      </c>
      <c r="E118" s="20">
        <v>372</v>
      </c>
      <c r="F118" s="20">
        <v>52</v>
      </c>
      <c r="G118" s="20">
        <v>17</v>
      </c>
      <c r="H118" s="20">
        <v>22</v>
      </c>
      <c r="I118" s="20">
        <v>28</v>
      </c>
      <c r="J118" s="20">
        <v>20</v>
      </c>
      <c r="K118" s="20">
        <v>73</v>
      </c>
      <c r="L118" s="20">
        <v>78</v>
      </c>
      <c r="M118" s="20">
        <v>351</v>
      </c>
      <c r="N118" s="20">
        <v>16</v>
      </c>
    </row>
    <row r="119" spans="1:14" x14ac:dyDescent="0.2">
      <c r="A119" s="21" t="s">
        <v>126</v>
      </c>
      <c r="B119" s="30">
        <v>100</v>
      </c>
      <c r="C119" s="30">
        <v>90.348101</v>
      </c>
      <c r="D119" s="30">
        <v>30.696203000000001</v>
      </c>
      <c r="E119" s="30">
        <v>58.860759000000002</v>
      </c>
      <c r="F119" s="30">
        <v>8.2278479999999998</v>
      </c>
      <c r="G119" s="30">
        <v>2.689873</v>
      </c>
      <c r="H119" s="30">
        <v>3.4810129999999999</v>
      </c>
      <c r="I119" s="30">
        <v>4.4303800000000004</v>
      </c>
      <c r="J119" s="30">
        <v>3.1645569999999998</v>
      </c>
      <c r="K119" s="30">
        <v>11.550632999999999</v>
      </c>
      <c r="L119" s="30">
        <v>12.341772000000001</v>
      </c>
      <c r="M119" s="30">
        <v>55.537975000000003</v>
      </c>
      <c r="N119" s="30">
        <v>2.5316459999999998</v>
      </c>
    </row>
    <row r="120" spans="1:14" x14ac:dyDescent="0.2">
      <c r="A120" s="19" t="s">
        <v>393</v>
      </c>
      <c r="B120" s="20">
        <v>85</v>
      </c>
      <c r="C120" s="20">
        <v>64</v>
      </c>
      <c r="D120" s="20">
        <v>37</v>
      </c>
      <c r="E120" s="20">
        <v>36</v>
      </c>
      <c r="F120" s="20">
        <v>15</v>
      </c>
      <c r="G120" s="20">
        <v>2</v>
      </c>
      <c r="H120" s="20">
        <v>4</v>
      </c>
      <c r="I120" s="20">
        <v>5</v>
      </c>
      <c r="J120" s="20">
        <v>8</v>
      </c>
      <c r="K120" s="20">
        <v>5</v>
      </c>
      <c r="L120" s="20">
        <v>9</v>
      </c>
      <c r="M120" s="20">
        <v>40</v>
      </c>
      <c r="N120" s="20">
        <v>6</v>
      </c>
    </row>
    <row r="121" spans="1:14" x14ac:dyDescent="0.2">
      <c r="A121" s="21" t="s">
        <v>126</v>
      </c>
      <c r="B121" s="30">
        <v>100</v>
      </c>
      <c r="C121" s="30">
        <v>75.294117999999997</v>
      </c>
      <c r="D121" s="30">
        <v>43.529412000000001</v>
      </c>
      <c r="E121" s="30">
        <v>42.352941000000001</v>
      </c>
      <c r="F121" s="30">
        <v>17.647058999999999</v>
      </c>
      <c r="G121" s="30">
        <v>2.3529409999999999</v>
      </c>
      <c r="H121" s="30">
        <v>4.7058819999999999</v>
      </c>
      <c r="I121" s="30">
        <v>5.8823530000000002</v>
      </c>
      <c r="J121" s="30">
        <v>9.4117650000000008</v>
      </c>
      <c r="K121" s="30">
        <v>5.8823530000000002</v>
      </c>
      <c r="L121" s="30">
        <v>10.588234999999999</v>
      </c>
      <c r="M121" s="30">
        <v>47.058824000000001</v>
      </c>
      <c r="N121" s="30">
        <v>7.0588240000000004</v>
      </c>
    </row>
    <row r="122" spans="1:14" x14ac:dyDescent="0.2">
      <c r="A122" s="19" t="s">
        <v>135</v>
      </c>
      <c r="B122" s="20">
        <v>289</v>
      </c>
      <c r="C122" s="20">
        <v>239</v>
      </c>
      <c r="D122" s="20">
        <v>91</v>
      </c>
      <c r="E122" s="20">
        <v>156</v>
      </c>
      <c r="F122" s="20">
        <v>10</v>
      </c>
      <c r="G122" s="20">
        <v>3</v>
      </c>
      <c r="H122" s="20">
        <v>8</v>
      </c>
      <c r="I122" s="20">
        <v>14</v>
      </c>
      <c r="J122" s="20">
        <v>11</v>
      </c>
      <c r="K122" s="20">
        <v>20</v>
      </c>
      <c r="L122" s="20">
        <v>42</v>
      </c>
      <c r="M122" s="20">
        <v>171</v>
      </c>
      <c r="N122" s="20">
        <v>12</v>
      </c>
    </row>
    <row r="123" spans="1:14" x14ac:dyDescent="0.2">
      <c r="A123" s="21" t="s">
        <v>126</v>
      </c>
      <c r="B123" s="30">
        <v>100</v>
      </c>
      <c r="C123" s="30">
        <v>82.698961999999995</v>
      </c>
      <c r="D123" s="30">
        <v>31.487888999999999</v>
      </c>
      <c r="E123" s="30">
        <v>53.979239</v>
      </c>
      <c r="F123" s="30">
        <v>3.4602080000000002</v>
      </c>
      <c r="G123" s="30">
        <v>1.038062</v>
      </c>
      <c r="H123" s="30">
        <v>2.7681659999999999</v>
      </c>
      <c r="I123" s="30">
        <v>4.8442910000000001</v>
      </c>
      <c r="J123" s="30">
        <v>3.8062279999999999</v>
      </c>
      <c r="K123" s="30">
        <v>6.9204150000000002</v>
      </c>
      <c r="L123" s="30">
        <v>14.532871999999999</v>
      </c>
      <c r="M123" s="30">
        <v>59.169550000000001</v>
      </c>
      <c r="N123" s="30">
        <v>4.1522490000000003</v>
      </c>
    </row>
    <row r="124" spans="1:14" x14ac:dyDescent="0.2">
      <c r="A124" s="19" t="s">
        <v>868</v>
      </c>
      <c r="B124" s="20">
        <v>30</v>
      </c>
      <c r="C124" s="20">
        <v>24</v>
      </c>
      <c r="D124" s="20">
        <v>8</v>
      </c>
      <c r="E124" s="20">
        <v>16</v>
      </c>
      <c r="F124" s="20">
        <v>4</v>
      </c>
      <c r="G124" s="20">
        <v>1</v>
      </c>
      <c r="H124" s="20">
        <v>0</v>
      </c>
      <c r="I124" s="20">
        <v>2</v>
      </c>
      <c r="J124" s="20">
        <v>3</v>
      </c>
      <c r="K124" s="20">
        <v>3</v>
      </c>
      <c r="L124" s="20">
        <v>3</v>
      </c>
      <c r="M124" s="20">
        <v>15</v>
      </c>
      <c r="N124" s="20">
        <v>1</v>
      </c>
    </row>
    <row r="125" spans="1:14" x14ac:dyDescent="0.2">
      <c r="A125" s="21" t="s">
        <v>126</v>
      </c>
      <c r="B125" s="30">
        <v>100</v>
      </c>
      <c r="C125" s="30">
        <v>80</v>
      </c>
      <c r="D125" s="30">
        <v>26.666667</v>
      </c>
      <c r="E125" s="30">
        <v>53.333333000000003</v>
      </c>
      <c r="F125" s="30">
        <v>13.333333</v>
      </c>
      <c r="G125" s="30">
        <v>3.3333330000000001</v>
      </c>
      <c r="H125" s="30">
        <v>0</v>
      </c>
      <c r="I125" s="30">
        <v>6.6666670000000003</v>
      </c>
      <c r="J125" s="30">
        <v>10</v>
      </c>
      <c r="K125" s="30">
        <v>10</v>
      </c>
      <c r="L125" s="30">
        <v>10</v>
      </c>
      <c r="M125" s="30">
        <v>50</v>
      </c>
      <c r="N125" s="30">
        <v>3.3333330000000001</v>
      </c>
    </row>
    <row r="126" spans="1:14" x14ac:dyDescent="0.2">
      <c r="A126" s="18" t="s">
        <v>869</v>
      </c>
      <c r="B126" s="18"/>
      <c r="C126" s="18"/>
      <c r="D126" s="18"/>
      <c r="E126" s="18"/>
      <c r="F126" s="18"/>
      <c r="G126" s="18"/>
      <c r="H126" s="18"/>
      <c r="I126" s="18"/>
      <c r="J126" s="18"/>
      <c r="K126" s="18"/>
      <c r="L126" s="18"/>
      <c r="M126" s="18"/>
      <c r="N126" s="18"/>
    </row>
    <row r="127" spans="1:14" x14ac:dyDescent="0.2">
      <c r="A127" s="19" t="s">
        <v>870</v>
      </c>
      <c r="B127" s="20">
        <v>366</v>
      </c>
      <c r="C127" s="20">
        <v>288</v>
      </c>
      <c r="D127" s="20">
        <v>111</v>
      </c>
      <c r="E127" s="20">
        <v>151</v>
      </c>
      <c r="F127" s="20">
        <v>45</v>
      </c>
      <c r="G127" s="20">
        <v>5</v>
      </c>
      <c r="H127" s="20">
        <v>14</v>
      </c>
      <c r="I127" s="20">
        <v>29</v>
      </c>
      <c r="J127" s="20">
        <v>36</v>
      </c>
      <c r="K127" s="20">
        <v>31</v>
      </c>
      <c r="L127" s="20">
        <v>44</v>
      </c>
      <c r="M127" s="20">
        <v>199</v>
      </c>
      <c r="N127" s="20">
        <v>25</v>
      </c>
    </row>
    <row r="128" spans="1:14" x14ac:dyDescent="0.2">
      <c r="A128" s="21" t="s">
        <v>126</v>
      </c>
      <c r="B128" s="30">
        <v>100</v>
      </c>
      <c r="C128" s="30">
        <v>78.688524999999998</v>
      </c>
      <c r="D128" s="30">
        <v>30.327869</v>
      </c>
      <c r="E128" s="30">
        <v>41.256830999999998</v>
      </c>
      <c r="F128" s="30">
        <v>12.295082000000001</v>
      </c>
      <c r="G128" s="30">
        <v>1.36612</v>
      </c>
      <c r="H128" s="30">
        <v>3.8251369999999998</v>
      </c>
      <c r="I128" s="30">
        <v>7.9234970000000002</v>
      </c>
      <c r="J128" s="30">
        <v>9.8360660000000006</v>
      </c>
      <c r="K128" s="30">
        <v>8.4699449999999992</v>
      </c>
      <c r="L128" s="30">
        <v>12.021858</v>
      </c>
      <c r="M128" s="30">
        <v>54.371585000000003</v>
      </c>
      <c r="N128" s="30">
        <v>6.8306009999999997</v>
      </c>
    </row>
    <row r="129" spans="1:14" x14ac:dyDescent="0.2">
      <c r="A129" s="19" t="s">
        <v>871</v>
      </c>
      <c r="B129" s="20">
        <v>1212</v>
      </c>
      <c r="C129" s="20">
        <v>1087</v>
      </c>
      <c r="D129" s="20">
        <v>365</v>
      </c>
      <c r="E129" s="20">
        <v>651</v>
      </c>
      <c r="F129" s="20">
        <v>116</v>
      </c>
      <c r="G129" s="20">
        <v>39</v>
      </c>
      <c r="H129" s="20">
        <v>50</v>
      </c>
      <c r="I129" s="20">
        <v>93</v>
      </c>
      <c r="J129" s="20">
        <v>41</v>
      </c>
      <c r="K129" s="20">
        <v>135</v>
      </c>
      <c r="L129" s="20">
        <v>197</v>
      </c>
      <c r="M129" s="20">
        <v>616</v>
      </c>
      <c r="N129" s="20">
        <v>30</v>
      </c>
    </row>
    <row r="130" spans="1:14" x14ac:dyDescent="0.2">
      <c r="A130" s="21" t="s">
        <v>126</v>
      </c>
      <c r="B130" s="30">
        <v>100</v>
      </c>
      <c r="C130" s="30">
        <v>89.686469000000002</v>
      </c>
      <c r="D130" s="30">
        <v>30.115511999999999</v>
      </c>
      <c r="E130" s="30">
        <v>53.712871</v>
      </c>
      <c r="F130" s="30">
        <v>9.5709569999999999</v>
      </c>
      <c r="G130" s="30">
        <v>3.217822</v>
      </c>
      <c r="H130" s="30">
        <v>4.125413</v>
      </c>
      <c r="I130" s="30">
        <v>7.6732670000000001</v>
      </c>
      <c r="J130" s="30">
        <v>3.382838</v>
      </c>
      <c r="K130" s="30">
        <v>11.138614</v>
      </c>
      <c r="L130" s="30">
        <v>16.254124999999998</v>
      </c>
      <c r="M130" s="30">
        <v>50.825082999999999</v>
      </c>
      <c r="N130" s="30">
        <v>2.4752480000000001</v>
      </c>
    </row>
    <row r="131" spans="1:14" x14ac:dyDescent="0.2">
      <c r="A131" s="19" t="s">
        <v>137</v>
      </c>
      <c r="B131" s="20">
        <v>112</v>
      </c>
      <c r="C131" s="20">
        <v>100</v>
      </c>
      <c r="D131" s="20">
        <v>36</v>
      </c>
      <c r="E131" s="20">
        <v>57</v>
      </c>
      <c r="F131" s="20">
        <v>19</v>
      </c>
      <c r="G131" s="20">
        <v>5</v>
      </c>
      <c r="H131" s="20">
        <v>4</v>
      </c>
      <c r="I131" s="20">
        <v>17</v>
      </c>
      <c r="J131" s="20">
        <v>6</v>
      </c>
      <c r="K131" s="20">
        <v>6</v>
      </c>
      <c r="L131" s="20">
        <v>20</v>
      </c>
      <c r="M131" s="20">
        <v>53</v>
      </c>
      <c r="N131" s="20">
        <v>2</v>
      </c>
    </row>
    <row r="132" spans="1:14" x14ac:dyDescent="0.2">
      <c r="A132" s="21" t="s">
        <v>126</v>
      </c>
      <c r="B132" s="30">
        <v>100</v>
      </c>
      <c r="C132" s="30">
        <v>89.285713999999999</v>
      </c>
      <c r="D132" s="30">
        <v>32.142856999999999</v>
      </c>
      <c r="E132" s="30">
        <v>50.892856999999999</v>
      </c>
      <c r="F132" s="30">
        <v>16.964286000000001</v>
      </c>
      <c r="G132" s="30">
        <v>4.4642860000000004</v>
      </c>
      <c r="H132" s="30">
        <v>3.5714290000000002</v>
      </c>
      <c r="I132" s="30">
        <v>15.178571</v>
      </c>
      <c r="J132" s="30">
        <v>5.3571429999999998</v>
      </c>
      <c r="K132" s="30">
        <v>5.3571429999999998</v>
      </c>
      <c r="L132" s="30">
        <v>17.857143000000001</v>
      </c>
      <c r="M132" s="30">
        <v>47.321429000000002</v>
      </c>
      <c r="N132" s="30">
        <v>1.785714</v>
      </c>
    </row>
    <row r="133" spans="1:14" x14ac:dyDescent="0.2">
      <c r="A133" s="19" t="s">
        <v>138</v>
      </c>
      <c r="B133" s="20">
        <v>673</v>
      </c>
      <c r="C133" s="20">
        <v>603</v>
      </c>
      <c r="D133" s="20">
        <v>216</v>
      </c>
      <c r="E133" s="20">
        <v>342</v>
      </c>
      <c r="F133" s="20">
        <v>68</v>
      </c>
      <c r="G133" s="20">
        <v>15</v>
      </c>
      <c r="H133" s="20">
        <v>25</v>
      </c>
      <c r="I133" s="20">
        <v>46</v>
      </c>
      <c r="J133" s="20">
        <v>19</v>
      </c>
      <c r="K133" s="20">
        <v>61</v>
      </c>
      <c r="L133" s="20">
        <v>105</v>
      </c>
      <c r="M133" s="20">
        <v>362</v>
      </c>
      <c r="N133" s="20">
        <v>18</v>
      </c>
    </row>
    <row r="134" spans="1:14" x14ac:dyDescent="0.2">
      <c r="A134" s="21" t="s">
        <v>126</v>
      </c>
      <c r="B134" s="30">
        <v>100</v>
      </c>
      <c r="C134" s="30">
        <v>89.598810999999998</v>
      </c>
      <c r="D134" s="30">
        <v>32.095097000000003</v>
      </c>
      <c r="E134" s="30">
        <v>50.817236000000001</v>
      </c>
      <c r="F134" s="30">
        <v>10.104012000000001</v>
      </c>
      <c r="G134" s="30">
        <v>2.2288260000000002</v>
      </c>
      <c r="H134" s="30">
        <v>3.7147100000000002</v>
      </c>
      <c r="I134" s="30">
        <v>6.8350669999999996</v>
      </c>
      <c r="J134" s="30">
        <v>2.8231799999999998</v>
      </c>
      <c r="K134" s="30">
        <v>9.0638930000000002</v>
      </c>
      <c r="L134" s="30">
        <v>15.601782999999999</v>
      </c>
      <c r="M134" s="30">
        <v>53.789003999999998</v>
      </c>
      <c r="N134" s="30">
        <v>2.6745909999999999</v>
      </c>
    </row>
    <row r="135" spans="1:14" x14ac:dyDescent="0.2">
      <c r="A135" s="19" t="s">
        <v>872</v>
      </c>
      <c r="B135" s="20">
        <v>75</v>
      </c>
      <c r="C135" s="20">
        <v>71</v>
      </c>
      <c r="D135" s="20">
        <v>32</v>
      </c>
      <c r="E135" s="20">
        <v>27</v>
      </c>
      <c r="F135" s="20">
        <v>10</v>
      </c>
      <c r="G135" s="20">
        <v>2</v>
      </c>
      <c r="H135" s="20">
        <v>0</v>
      </c>
      <c r="I135" s="20">
        <v>6</v>
      </c>
      <c r="J135" s="20">
        <v>2</v>
      </c>
      <c r="K135" s="20">
        <v>5</v>
      </c>
      <c r="L135" s="20">
        <v>8</v>
      </c>
      <c r="M135" s="20">
        <v>44</v>
      </c>
      <c r="N135" s="20">
        <v>0</v>
      </c>
    </row>
    <row r="136" spans="1:14" x14ac:dyDescent="0.2">
      <c r="A136" s="21" t="s">
        <v>126</v>
      </c>
      <c r="B136" s="30">
        <v>100</v>
      </c>
      <c r="C136" s="30">
        <v>94.666667000000004</v>
      </c>
      <c r="D136" s="30">
        <v>42.666666999999997</v>
      </c>
      <c r="E136" s="30">
        <v>36</v>
      </c>
      <c r="F136" s="30">
        <v>13.333333</v>
      </c>
      <c r="G136" s="30">
        <v>2.6666669999999999</v>
      </c>
      <c r="H136" s="30">
        <v>0</v>
      </c>
      <c r="I136" s="30">
        <v>8</v>
      </c>
      <c r="J136" s="30">
        <v>2.6666669999999999</v>
      </c>
      <c r="K136" s="30">
        <v>6.6666670000000003</v>
      </c>
      <c r="L136" s="30">
        <v>10.666667</v>
      </c>
      <c r="M136" s="30">
        <v>58.666666999999997</v>
      </c>
      <c r="N136" s="30">
        <v>0</v>
      </c>
    </row>
    <row r="137" spans="1:14" x14ac:dyDescent="0.2">
      <c r="A137" s="19" t="s">
        <v>873</v>
      </c>
      <c r="B137" s="20">
        <v>178</v>
      </c>
      <c r="C137" s="20">
        <v>154</v>
      </c>
      <c r="D137" s="20">
        <v>42</v>
      </c>
      <c r="E137" s="20">
        <v>107</v>
      </c>
      <c r="F137" s="20">
        <v>18</v>
      </c>
      <c r="G137" s="20">
        <v>4</v>
      </c>
      <c r="H137" s="20">
        <v>5</v>
      </c>
      <c r="I137" s="20">
        <v>10</v>
      </c>
      <c r="J137" s="20">
        <v>7</v>
      </c>
      <c r="K137" s="20">
        <v>14</v>
      </c>
      <c r="L137" s="20">
        <v>21</v>
      </c>
      <c r="M137" s="20">
        <v>92</v>
      </c>
      <c r="N137" s="20">
        <v>7</v>
      </c>
    </row>
    <row r="138" spans="1:14" x14ac:dyDescent="0.2">
      <c r="A138" s="21" t="s">
        <v>126</v>
      </c>
      <c r="B138" s="30">
        <v>100</v>
      </c>
      <c r="C138" s="30">
        <v>86.516853999999995</v>
      </c>
      <c r="D138" s="30">
        <v>23.595506</v>
      </c>
      <c r="E138" s="30">
        <v>60.112360000000002</v>
      </c>
      <c r="F138" s="30">
        <v>10.112360000000001</v>
      </c>
      <c r="G138" s="30">
        <v>2.2471909999999999</v>
      </c>
      <c r="H138" s="30">
        <v>2.808989</v>
      </c>
      <c r="I138" s="30">
        <v>5.6179779999999999</v>
      </c>
      <c r="J138" s="30">
        <v>3.9325839999999999</v>
      </c>
      <c r="K138" s="30">
        <v>7.8651689999999999</v>
      </c>
      <c r="L138" s="30">
        <v>11.797753</v>
      </c>
      <c r="M138" s="30">
        <v>51.685392999999998</v>
      </c>
      <c r="N138" s="30">
        <v>3.9325839999999999</v>
      </c>
    </row>
    <row r="139" spans="1:14" x14ac:dyDescent="0.2">
      <c r="A139" s="19" t="s">
        <v>1441</v>
      </c>
      <c r="B139" s="20">
        <v>1644</v>
      </c>
      <c r="C139" s="20">
        <v>1472</v>
      </c>
      <c r="D139" s="20">
        <v>504</v>
      </c>
      <c r="E139" s="20">
        <v>864</v>
      </c>
      <c r="F139" s="20">
        <v>165</v>
      </c>
      <c r="G139" s="20">
        <v>45</v>
      </c>
      <c r="H139" s="20">
        <v>60</v>
      </c>
      <c r="I139" s="20">
        <v>122</v>
      </c>
      <c r="J139" s="20">
        <v>58</v>
      </c>
      <c r="K139" s="20">
        <v>165</v>
      </c>
      <c r="L139" s="20">
        <v>264</v>
      </c>
      <c r="M139" s="20">
        <v>865</v>
      </c>
      <c r="N139" s="20">
        <v>41</v>
      </c>
    </row>
    <row r="140" spans="1:14" x14ac:dyDescent="0.2">
      <c r="A140" s="21" t="s">
        <v>126</v>
      </c>
      <c r="B140" s="30">
        <v>100</v>
      </c>
      <c r="C140" s="30">
        <v>89.537712999999997</v>
      </c>
      <c r="D140" s="30">
        <v>30.656934</v>
      </c>
      <c r="E140" s="30">
        <v>52.554744999999997</v>
      </c>
      <c r="F140" s="30">
        <v>10.036496</v>
      </c>
      <c r="G140" s="30">
        <v>2.7372260000000002</v>
      </c>
      <c r="H140" s="30">
        <v>3.649635</v>
      </c>
      <c r="I140" s="30">
        <v>7.4209250000000004</v>
      </c>
      <c r="J140" s="30">
        <v>3.527981</v>
      </c>
      <c r="K140" s="30">
        <v>10.036496</v>
      </c>
      <c r="L140" s="30">
        <v>16.058394</v>
      </c>
      <c r="M140" s="30">
        <v>52.615572</v>
      </c>
      <c r="N140" s="30">
        <v>2.4939170000000002</v>
      </c>
    </row>
    <row r="141" spans="1:14" x14ac:dyDescent="0.2">
      <c r="A141" s="18" t="s">
        <v>874</v>
      </c>
      <c r="B141" s="18"/>
      <c r="C141" s="18"/>
      <c r="D141" s="18"/>
      <c r="E141" s="18"/>
      <c r="F141" s="18"/>
      <c r="G141" s="18"/>
      <c r="H141" s="18"/>
      <c r="I141" s="18"/>
      <c r="J141" s="18"/>
      <c r="K141" s="18"/>
      <c r="L141" s="18"/>
      <c r="M141" s="18"/>
      <c r="N141" s="18"/>
    </row>
    <row r="142" spans="1:14" x14ac:dyDescent="0.2">
      <c r="A142" s="21" t="s">
        <v>875</v>
      </c>
      <c r="B142" s="34">
        <v>366</v>
      </c>
      <c r="C142" s="34">
        <v>288</v>
      </c>
      <c r="D142" s="34">
        <v>111</v>
      </c>
      <c r="E142" s="34">
        <v>151</v>
      </c>
      <c r="F142" s="34">
        <v>45</v>
      </c>
      <c r="G142" s="34">
        <v>5</v>
      </c>
      <c r="H142" s="34">
        <v>14</v>
      </c>
      <c r="I142" s="34">
        <v>29</v>
      </c>
      <c r="J142" s="34">
        <v>36</v>
      </c>
      <c r="K142" s="34">
        <v>31</v>
      </c>
      <c r="L142" s="34">
        <v>44</v>
      </c>
      <c r="M142" s="34">
        <v>199</v>
      </c>
      <c r="N142" s="34">
        <v>25</v>
      </c>
    </row>
    <row r="143" spans="1:14" x14ac:dyDescent="0.2">
      <c r="A143" s="21" t="s">
        <v>126</v>
      </c>
      <c r="B143" s="30">
        <v>100</v>
      </c>
      <c r="C143" s="30">
        <v>78.688524999999998</v>
      </c>
      <c r="D143" s="30">
        <v>30.327869</v>
      </c>
      <c r="E143" s="30">
        <v>41.256830999999998</v>
      </c>
      <c r="F143" s="30">
        <v>12.295082000000001</v>
      </c>
      <c r="G143" s="30">
        <v>1.36612</v>
      </c>
      <c r="H143" s="30">
        <v>3.8251369999999998</v>
      </c>
      <c r="I143" s="30">
        <v>7.9234970000000002</v>
      </c>
      <c r="J143" s="30">
        <v>9.8360660000000006</v>
      </c>
      <c r="K143" s="30">
        <v>8.4699449999999992</v>
      </c>
      <c r="L143" s="30">
        <v>12.021858</v>
      </c>
      <c r="M143" s="30">
        <v>54.371585000000003</v>
      </c>
      <c r="N143" s="30">
        <v>6.8306009999999997</v>
      </c>
    </row>
    <row r="144" spans="1:14" x14ac:dyDescent="0.2">
      <c r="A144" s="21" t="s">
        <v>876</v>
      </c>
      <c r="B144" s="34">
        <v>954</v>
      </c>
      <c r="C144" s="34">
        <v>843</v>
      </c>
      <c r="D144" s="34">
        <v>288</v>
      </c>
      <c r="E144" s="34">
        <v>517</v>
      </c>
      <c r="F144" s="34">
        <v>93</v>
      </c>
      <c r="G144" s="34">
        <v>26</v>
      </c>
      <c r="H144" s="34">
        <v>35</v>
      </c>
      <c r="I144" s="34">
        <v>68</v>
      </c>
      <c r="J144" s="34">
        <v>39</v>
      </c>
      <c r="K144" s="34">
        <v>105</v>
      </c>
      <c r="L144" s="34">
        <v>163</v>
      </c>
      <c r="M144" s="34">
        <v>493</v>
      </c>
      <c r="N144" s="34">
        <v>23</v>
      </c>
    </row>
    <row r="145" spans="1:14" x14ac:dyDescent="0.2">
      <c r="A145" s="21" t="s">
        <v>126</v>
      </c>
      <c r="B145" s="30">
        <v>100</v>
      </c>
      <c r="C145" s="30">
        <v>88.364779999999996</v>
      </c>
      <c r="D145" s="30">
        <v>30.188679</v>
      </c>
      <c r="E145" s="30">
        <v>54.192872000000001</v>
      </c>
      <c r="F145" s="30">
        <v>9.7484280000000005</v>
      </c>
      <c r="G145" s="30">
        <v>2.7253669999999999</v>
      </c>
      <c r="H145" s="30">
        <v>3.6687630000000002</v>
      </c>
      <c r="I145" s="30">
        <v>7.1278829999999997</v>
      </c>
      <c r="J145" s="30">
        <v>4.08805</v>
      </c>
      <c r="K145" s="30">
        <v>11.006289000000001</v>
      </c>
      <c r="L145" s="30">
        <v>17.085954000000001</v>
      </c>
      <c r="M145" s="30">
        <v>51.677149</v>
      </c>
      <c r="N145" s="30">
        <v>2.410901</v>
      </c>
    </row>
    <row r="146" spans="1:14" x14ac:dyDescent="0.2">
      <c r="A146" s="19" t="s">
        <v>877</v>
      </c>
      <c r="B146" s="20">
        <v>345</v>
      </c>
      <c r="C146" s="20">
        <v>321</v>
      </c>
      <c r="D146" s="20">
        <v>120</v>
      </c>
      <c r="E146" s="20">
        <v>175</v>
      </c>
      <c r="F146" s="20">
        <v>38</v>
      </c>
      <c r="G146" s="20">
        <v>10</v>
      </c>
      <c r="H146" s="20">
        <v>15</v>
      </c>
      <c r="I146" s="20">
        <v>31</v>
      </c>
      <c r="J146" s="20">
        <v>10</v>
      </c>
      <c r="K146" s="20">
        <v>28</v>
      </c>
      <c r="L146" s="20">
        <v>52</v>
      </c>
      <c r="M146" s="20">
        <v>173</v>
      </c>
      <c r="N146" s="20">
        <v>8</v>
      </c>
    </row>
    <row r="147" spans="1:14" x14ac:dyDescent="0.2">
      <c r="A147" s="21" t="s">
        <v>126</v>
      </c>
      <c r="B147" s="30">
        <v>100</v>
      </c>
      <c r="C147" s="30">
        <v>93.043477999999993</v>
      </c>
      <c r="D147" s="30">
        <v>34.782609000000001</v>
      </c>
      <c r="E147" s="30">
        <v>50.724637999999999</v>
      </c>
      <c r="F147" s="30">
        <v>11.014493</v>
      </c>
      <c r="G147" s="30">
        <v>2.8985509999999999</v>
      </c>
      <c r="H147" s="30">
        <v>4.3478260000000004</v>
      </c>
      <c r="I147" s="30">
        <v>8.9855070000000001</v>
      </c>
      <c r="J147" s="30">
        <v>2.8985509999999999</v>
      </c>
      <c r="K147" s="30">
        <v>8.1159420000000004</v>
      </c>
      <c r="L147" s="30">
        <v>15.072464</v>
      </c>
      <c r="M147" s="30">
        <v>50.144928</v>
      </c>
      <c r="N147" s="30">
        <v>2.3188409999999999</v>
      </c>
    </row>
    <row r="148" spans="1:14" x14ac:dyDescent="0.2">
      <c r="A148" s="19" t="s">
        <v>878</v>
      </c>
      <c r="B148" s="20">
        <v>141</v>
      </c>
      <c r="C148" s="20">
        <v>126</v>
      </c>
      <c r="D148" s="20">
        <v>42</v>
      </c>
      <c r="E148" s="20">
        <v>69</v>
      </c>
      <c r="F148" s="20">
        <v>13</v>
      </c>
      <c r="G148" s="20">
        <v>5</v>
      </c>
      <c r="H148" s="20">
        <v>5</v>
      </c>
      <c r="I148" s="20">
        <v>11</v>
      </c>
      <c r="J148" s="20">
        <v>5</v>
      </c>
      <c r="K148" s="20">
        <v>17</v>
      </c>
      <c r="L148" s="20">
        <v>19</v>
      </c>
      <c r="M148" s="20">
        <v>88</v>
      </c>
      <c r="N148" s="20">
        <v>1</v>
      </c>
    </row>
    <row r="149" spans="1:14" x14ac:dyDescent="0.2">
      <c r="A149" s="21" t="s">
        <v>126</v>
      </c>
      <c r="B149" s="30">
        <v>100</v>
      </c>
      <c r="C149" s="30">
        <v>89.361701999999994</v>
      </c>
      <c r="D149" s="30">
        <v>29.787234000000002</v>
      </c>
      <c r="E149" s="30">
        <v>48.936169999999997</v>
      </c>
      <c r="F149" s="30">
        <v>9.2198580000000003</v>
      </c>
      <c r="G149" s="30">
        <v>3.5460989999999999</v>
      </c>
      <c r="H149" s="30">
        <v>3.5460989999999999</v>
      </c>
      <c r="I149" s="30">
        <v>7.801418</v>
      </c>
      <c r="J149" s="30">
        <v>3.5460989999999999</v>
      </c>
      <c r="K149" s="30">
        <v>12.056737999999999</v>
      </c>
      <c r="L149" s="30">
        <v>13.475177</v>
      </c>
      <c r="M149" s="30">
        <v>62.411347999999997</v>
      </c>
      <c r="N149" s="30">
        <v>0.70921999999999996</v>
      </c>
    </row>
    <row r="150" spans="1:14" x14ac:dyDescent="0.2">
      <c r="A150" s="19" t="s">
        <v>879</v>
      </c>
      <c r="B150" s="20">
        <v>56</v>
      </c>
      <c r="C150" s="20">
        <v>51</v>
      </c>
      <c r="D150" s="20">
        <v>18</v>
      </c>
      <c r="E150" s="20">
        <v>30</v>
      </c>
      <c r="F150" s="20">
        <v>8</v>
      </c>
      <c r="G150" s="20">
        <v>2</v>
      </c>
      <c r="H150" s="20">
        <v>0</v>
      </c>
      <c r="I150" s="20">
        <v>4</v>
      </c>
      <c r="J150" s="20">
        <v>1</v>
      </c>
      <c r="K150" s="20">
        <v>5</v>
      </c>
      <c r="L150" s="20">
        <v>8</v>
      </c>
      <c r="M150" s="20">
        <v>32</v>
      </c>
      <c r="N150" s="20">
        <v>1</v>
      </c>
    </row>
    <row r="151" spans="1:14" x14ac:dyDescent="0.2">
      <c r="A151" s="21" t="s">
        <v>126</v>
      </c>
      <c r="B151" s="30">
        <v>100</v>
      </c>
      <c r="C151" s="30">
        <v>91.071428999999995</v>
      </c>
      <c r="D151" s="30">
        <v>32.142856999999999</v>
      </c>
      <c r="E151" s="30">
        <v>53.571429000000002</v>
      </c>
      <c r="F151" s="30">
        <v>14.285714</v>
      </c>
      <c r="G151" s="30">
        <v>3.5714290000000002</v>
      </c>
      <c r="H151" s="30">
        <v>0</v>
      </c>
      <c r="I151" s="30">
        <v>7.1428570000000002</v>
      </c>
      <c r="J151" s="30">
        <v>1.785714</v>
      </c>
      <c r="K151" s="30">
        <v>8.9285709999999998</v>
      </c>
      <c r="L151" s="30">
        <v>14.285714</v>
      </c>
      <c r="M151" s="30">
        <v>57.142856999999999</v>
      </c>
      <c r="N151" s="30">
        <v>1.785714</v>
      </c>
    </row>
    <row r="152" spans="1:14" x14ac:dyDescent="0.2">
      <c r="A152" s="19" t="s">
        <v>880</v>
      </c>
      <c r="B152" s="20">
        <v>48</v>
      </c>
      <c r="C152" s="20">
        <v>42</v>
      </c>
      <c r="D152" s="20">
        <v>13</v>
      </c>
      <c r="E152" s="20">
        <v>26</v>
      </c>
      <c r="F152" s="20">
        <v>6</v>
      </c>
      <c r="G152" s="20">
        <v>1</v>
      </c>
      <c r="H152" s="20">
        <v>1</v>
      </c>
      <c r="I152" s="20">
        <v>4</v>
      </c>
      <c r="J152" s="20">
        <v>2</v>
      </c>
      <c r="K152" s="20">
        <v>4</v>
      </c>
      <c r="L152" s="20">
        <v>7</v>
      </c>
      <c r="M152" s="20">
        <v>25</v>
      </c>
      <c r="N152" s="20">
        <v>1</v>
      </c>
    </row>
    <row r="153" spans="1:14" x14ac:dyDescent="0.2">
      <c r="A153" s="21" t="s">
        <v>126</v>
      </c>
      <c r="B153" s="30">
        <v>100</v>
      </c>
      <c r="C153" s="30">
        <v>87.5</v>
      </c>
      <c r="D153" s="30">
        <v>27.083333</v>
      </c>
      <c r="E153" s="30">
        <v>54.166666999999997</v>
      </c>
      <c r="F153" s="30">
        <v>12.5</v>
      </c>
      <c r="G153" s="30">
        <v>2.0833330000000001</v>
      </c>
      <c r="H153" s="30">
        <v>2.0833330000000001</v>
      </c>
      <c r="I153" s="30">
        <v>8.3333329999999997</v>
      </c>
      <c r="J153" s="30">
        <v>4.1666670000000003</v>
      </c>
      <c r="K153" s="30">
        <v>8.3333329999999997</v>
      </c>
      <c r="L153" s="30">
        <v>14.583333</v>
      </c>
      <c r="M153" s="30">
        <v>52.083333000000003</v>
      </c>
      <c r="N153" s="30">
        <v>2.0833330000000001</v>
      </c>
    </row>
    <row r="154" spans="1:14" x14ac:dyDescent="0.2">
      <c r="A154" s="19" t="s">
        <v>881</v>
      </c>
      <c r="B154" s="20">
        <v>20</v>
      </c>
      <c r="C154" s="20">
        <v>18</v>
      </c>
      <c r="D154" s="20">
        <v>5</v>
      </c>
      <c r="E154" s="20">
        <v>7</v>
      </c>
      <c r="F154" s="20">
        <v>1</v>
      </c>
      <c r="G154" s="20">
        <v>0</v>
      </c>
      <c r="H154" s="20">
        <v>1</v>
      </c>
      <c r="I154" s="20">
        <v>1</v>
      </c>
      <c r="J154" s="20">
        <v>0</v>
      </c>
      <c r="K154" s="20">
        <v>3</v>
      </c>
      <c r="L154" s="20">
        <v>5</v>
      </c>
      <c r="M154" s="20">
        <v>7</v>
      </c>
      <c r="N154" s="20">
        <v>2</v>
      </c>
    </row>
    <row r="155" spans="1:14" x14ac:dyDescent="0.2">
      <c r="A155" s="21" t="s">
        <v>126</v>
      </c>
      <c r="B155" s="30">
        <v>100</v>
      </c>
      <c r="C155" s="30">
        <v>90</v>
      </c>
      <c r="D155" s="30">
        <v>25</v>
      </c>
      <c r="E155" s="30">
        <v>35</v>
      </c>
      <c r="F155" s="30">
        <v>5</v>
      </c>
      <c r="G155" s="30">
        <v>0</v>
      </c>
      <c r="H155" s="30">
        <v>5</v>
      </c>
      <c r="I155" s="30">
        <v>5</v>
      </c>
      <c r="J155" s="30">
        <v>0</v>
      </c>
      <c r="K155" s="30">
        <v>15</v>
      </c>
      <c r="L155" s="30">
        <v>25</v>
      </c>
      <c r="M155" s="30">
        <v>35</v>
      </c>
      <c r="N155" s="30">
        <v>10</v>
      </c>
    </row>
    <row r="156" spans="1:14" x14ac:dyDescent="0.2">
      <c r="A156" s="19" t="s">
        <v>882</v>
      </c>
      <c r="B156" s="20">
        <v>4</v>
      </c>
      <c r="C156" s="20">
        <v>3</v>
      </c>
      <c r="D156" s="20">
        <v>2</v>
      </c>
      <c r="E156" s="20">
        <v>1</v>
      </c>
      <c r="F156" s="20">
        <v>0</v>
      </c>
      <c r="G156" s="20">
        <v>0</v>
      </c>
      <c r="H156" s="20">
        <v>1</v>
      </c>
      <c r="I156" s="20">
        <v>1</v>
      </c>
      <c r="J156" s="20">
        <v>0</v>
      </c>
      <c r="K156" s="20">
        <v>0</v>
      </c>
      <c r="L156" s="20">
        <v>1</v>
      </c>
      <c r="M156" s="20">
        <v>1</v>
      </c>
      <c r="N156" s="20">
        <v>0</v>
      </c>
    </row>
    <row r="157" spans="1:14" x14ac:dyDescent="0.2">
      <c r="A157" s="21" t="s">
        <v>126</v>
      </c>
      <c r="B157" s="30">
        <v>100</v>
      </c>
      <c r="C157" s="30">
        <v>75</v>
      </c>
      <c r="D157" s="30">
        <v>50</v>
      </c>
      <c r="E157" s="30">
        <v>25</v>
      </c>
      <c r="F157" s="30">
        <v>0</v>
      </c>
      <c r="G157" s="30">
        <v>0</v>
      </c>
      <c r="H157" s="30">
        <v>25</v>
      </c>
      <c r="I157" s="30">
        <v>25</v>
      </c>
      <c r="J157" s="30">
        <v>0</v>
      </c>
      <c r="K157" s="30">
        <v>0</v>
      </c>
      <c r="L157" s="30">
        <v>25</v>
      </c>
      <c r="M157" s="30">
        <v>25</v>
      </c>
      <c r="N157" s="30">
        <v>0</v>
      </c>
    </row>
    <row r="158" spans="1:14" x14ac:dyDescent="0.2">
      <c r="A158" s="19" t="s">
        <v>883</v>
      </c>
      <c r="B158" s="20">
        <v>2</v>
      </c>
      <c r="C158" s="20">
        <v>2</v>
      </c>
      <c r="D158" s="20">
        <v>1</v>
      </c>
      <c r="E158" s="20">
        <v>2</v>
      </c>
      <c r="F158" s="20">
        <v>1</v>
      </c>
      <c r="G158" s="20">
        <v>0</v>
      </c>
      <c r="H158" s="20">
        <v>0</v>
      </c>
      <c r="I158" s="20">
        <v>0</v>
      </c>
      <c r="J158" s="20">
        <v>0</v>
      </c>
      <c r="K158" s="20">
        <v>0</v>
      </c>
      <c r="L158" s="20">
        <v>0</v>
      </c>
      <c r="M158" s="20">
        <v>0</v>
      </c>
      <c r="N158" s="20">
        <v>0</v>
      </c>
    </row>
    <row r="159" spans="1:14" x14ac:dyDescent="0.2">
      <c r="A159" s="21" t="s">
        <v>126</v>
      </c>
      <c r="B159" s="30">
        <v>100</v>
      </c>
      <c r="C159" s="30">
        <v>100</v>
      </c>
      <c r="D159" s="30">
        <v>50</v>
      </c>
      <c r="E159" s="30">
        <v>100</v>
      </c>
      <c r="F159" s="30">
        <v>50</v>
      </c>
      <c r="G159" s="30">
        <v>0</v>
      </c>
      <c r="H159" s="30">
        <v>0</v>
      </c>
      <c r="I159" s="30">
        <v>0</v>
      </c>
      <c r="J159" s="30">
        <v>0</v>
      </c>
      <c r="K159" s="30">
        <v>0</v>
      </c>
      <c r="L159" s="30">
        <v>0</v>
      </c>
      <c r="M159" s="30">
        <v>0</v>
      </c>
      <c r="N159" s="30">
        <v>0</v>
      </c>
    </row>
    <row r="160" spans="1:14" x14ac:dyDescent="0.2">
      <c r="A160" s="19" t="s">
        <v>884</v>
      </c>
      <c r="B160" s="20">
        <v>2</v>
      </c>
      <c r="C160" s="20">
        <v>2</v>
      </c>
      <c r="D160" s="20">
        <v>1</v>
      </c>
      <c r="E160" s="20">
        <v>1</v>
      </c>
      <c r="F160" s="20">
        <v>0</v>
      </c>
      <c r="G160" s="20">
        <v>0</v>
      </c>
      <c r="H160" s="20">
        <v>0</v>
      </c>
      <c r="I160" s="20">
        <v>0</v>
      </c>
      <c r="J160" s="20">
        <v>0</v>
      </c>
      <c r="K160" s="20">
        <v>0</v>
      </c>
      <c r="L160" s="20">
        <v>1</v>
      </c>
      <c r="M160" s="20">
        <v>1</v>
      </c>
      <c r="N160" s="20">
        <v>0</v>
      </c>
    </row>
    <row r="161" spans="1:14" x14ac:dyDescent="0.2">
      <c r="A161" s="21" t="s">
        <v>126</v>
      </c>
      <c r="B161" s="30">
        <v>100</v>
      </c>
      <c r="C161" s="30">
        <v>100</v>
      </c>
      <c r="D161" s="30">
        <v>50</v>
      </c>
      <c r="E161" s="30">
        <v>50</v>
      </c>
      <c r="F161" s="30">
        <v>0</v>
      </c>
      <c r="G161" s="30">
        <v>0</v>
      </c>
      <c r="H161" s="30">
        <v>0</v>
      </c>
      <c r="I161" s="30">
        <v>0</v>
      </c>
      <c r="J161" s="30">
        <v>0</v>
      </c>
      <c r="K161" s="30">
        <v>0</v>
      </c>
      <c r="L161" s="30">
        <v>50</v>
      </c>
      <c r="M161" s="30">
        <v>50</v>
      </c>
      <c r="N161" s="30">
        <v>0</v>
      </c>
    </row>
    <row r="162" spans="1:14" x14ac:dyDescent="0.2">
      <c r="A162" s="19" t="s">
        <v>873</v>
      </c>
      <c r="B162" s="20">
        <v>250</v>
      </c>
      <c r="C162" s="20">
        <v>218</v>
      </c>
      <c r="D162" s="20">
        <v>56</v>
      </c>
      <c r="E162" s="20">
        <v>143</v>
      </c>
      <c r="F162" s="20">
        <v>23</v>
      </c>
      <c r="G162" s="20">
        <v>5</v>
      </c>
      <c r="H162" s="20">
        <v>7</v>
      </c>
      <c r="I162" s="20">
        <v>12</v>
      </c>
      <c r="J162" s="20">
        <v>8</v>
      </c>
      <c r="K162" s="20">
        <v>17</v>
      </c>
      <c r="L162" s="20">
        <v>29</v>
      </c>
      <c r="M162" s="20">
        <v>137</v>
      </c>
      <c r="N162" s="20">
        <v>12</v>
      </c>
    </row>
    <row r="163" spans="1:14" x14ac:dyDescent="0.2">
      <c r="A163" s="21" t="s">
        <v>126</v>
      </c>
      <c r="B163" s="30">
        <v>100</v>
      </c>
      <c r="C163" s="30">
        <v>87.2</v>
      </c>
      <c r="D163" s="30">
        <v>22.4</v>
      </c>
      <c r="E163" s="30">
        <v>57.2</v>
      </c>
      <c r="F163" s="30">
        <v>9.1999999999999993</v>
      </c>
      <c r="G163" s="30">
        <v>2</v>
      </c>
      <c r="H163" s="30">
        <v>2.8</v>
      </c>
      <c r="I163" s="30">
        <v>4.8</v>
      </c>
      <c r="J163" s="30">
        <v>3.2</v>
      </c>
      <c r="K163" s="30">
        <v>6.8</v>
      </c>
      <c r="L163" s="30">
        <v>11.6</v>
      </c>
      <c r="M163" s="30">
        <v>54.8</v>
      </c>
      <c r="N163" s="30">
        <v>4.8</v>
      </c>
    </row>
    <row r="164" spans="1:14" x14ac:dyDescent="0.2">
      <c r="A164" s="18" t="s">
        <v>885</v>
      </c>
      <c r="B164" s="18"/>
      <c r="C164" s="18"/>
      <c r="D164" s="18"/>
      <c r="E164" s="18"/>
      <c r="F164" s="18"/>
      <c r="G164" s="18"/>
      <c r="H164" s="18"/>
      <c r="I164" s="18"/>
      <c r="J164" s="18"/>
      <c r="K164" s="18"/>
      <c r="L164" s="18"/>
      <c r="M164" s="18"/>
      <c r="N164" s="18"/>
    </row>
    <row r="165" spans="1:14" x14ac:dyDescent="0.2">
      <c r="A165" s="19" t="s">
        <v>886</v>
      </c>
      <c r="B165" s="20">
        <v>1712</v>
      </c>
      <c r="C165" s="20">
        <v>1515</v>
      </c>
      <c r="D165" s="20">
        <v>479</v>
      </c>
      <c r="E165" s="20">
        <v>938</v>
      </c>
      <c r="F165" s="20">
        <v>149</v>
      </c>
      <c r="G165" s="20">
        <v>46</v>
      </c>
      <c r="H165" s="20">
        <v>56</v>
      </c>
      <c r="I165" s="20">
        <v>120</v>
      </c>
      <c r="J165" s="20">
        <v>51</v>
      </c>
      <c r="K165" s="20">
        <v>163</v>
      </c>
      <c r="L165" s="20">
        <v>289</v>
      </c>
      <c r="M165" s="20">
        <v>916</v>
      </c>
      <c r="N165" s="20">
        <v>53</v>
      </c>
    </row>
    <row r="166" spans="1:14" x14ac:dyDescent="0.2">
      <c r="A166" s="21" t="s">
        <v>126</v>
      </c>
      <c r="B166" s="30">
        <v>100</v>
      </c>
      <c r="C166" s="30">
        <v>88.492991000000004</v>
      </c>
      <c r="D166" s="30">
        <v>27.978971999999999</v>
      </c>
      <c r="E166" s="30">
        <v>54.789720000000003</v>
      </c>
      <c r="F166" s="30">
        <v>8.7032710000000009</v>
      </c>
      <c r="G166" s="30">
        <v>2.6869160000000001</v>
      </c>
      <c r="H166" s="30">
        <v>3.2710279999999998</v>
      </c>
      <c r="I166" s="30">
        <v>7.0093459999999999</v>
      </c>
      <c r="J166" s="30">
        <v>2.9789720000000002</v>
      </c>
      <c r="K166" s="30">
        <v>9.5210279999999994</v>
      </c>
      <c r="L166" s="30">
        <v>16.880841</v>
      </c>
      <c r="M166" s="30">
        <v>53.504672999999997</v>
      </c>
      <c r="N166" s="30">
        <v>3.0957940000000002</v>
      </c>
    </row>
    <row r="167" spans="1:14" x14ac:dyDescent="0.2">
      <c r="A167" s="19" t="s">
        <v>139</v>
      </c>
      <c r="B167" s="20">
        <v>76</v>
      </c>
      <c r="C167" s="20">
        <v>66</v>
      </c>
      <c r="D167" s="20">
        <v>16</v>
      </c>
      <c r="E167" s="20">
        <v>36</v>
      </c>
      <c r="F167" s="20">
        <v>7</v>
      </c>
      <c r="G167" s="20">
        <v>2</v>
      </c>
      <c r="H167" s="20">
        <v>9</v>
      </c>
      <c r="I167" s="20">
        <v>7</v>
      </c>
      <c r="J167" s="20">
        <v>4</v>
      </c>
      <c r="K167" s="20">
        <v>13</v>
      </c>
      <c r="L167" s="20">
        <v>11</v>
      </c>
      <c r="M167" s="20">
        <v>36</v>
      </c>
      <c r="N167" s="20">
        <v>4</v>
      </c>
    </row>
    <row r="168" spans="1:14" x14ac:dyDescent="0.2">
      <c r="A168" s="21" t="s">
        <v>126</v>
      </c>
      <c r="B168" s="30">
        <v>100</v>
      </c>
      <c r="C168" s="30">
        <v>86.842105000000004</v>
      </c>
      <c r="D168" s="30">
        <v>21.052631999999999</v>
      </c>
      <c r="E168" s="30">
        <v>47.368420999999998</v>
      </c>
      <c r="F168" s="30">
        <v>9.2105259999999998</v>
      </c>
      <c r="G168" s="30">
        <v>2.6315789999999999</v>
      </c>
      <c r="H168" s="30">
        <v>11.842105</v>
      </c>
      <c r="I168" s="30">
        <v>9.2105259999999998</v>
      </c>
      <c r="J168" s="30">
        <v>5.2631579999999998</v>
      </c>
      <c r="K168" s="30">
        <v>17.105263000000001</v>
      </c>
      <c r="L168" s="30">
        <v>14.473684</v>
      </c>
      <c r="M168" s="30">
        <v>47.368420999999998</v>
      </c>
      <c r="N168" s="30">
        <v>5.2631579999999998</v>
      </c>
    </row>
    <row r="169" spans="1:14" x14ac:dyDescent="0.2">
      <c r="A169" s="19" t="s">
        <v>887</v>
      </c>
      <c r="B169" s="20">
        <v>59</v>
      </c>
      <c r="C169" s="20">
        <v>49</v>
      </c>
      <c r="D169" s="20">
        <v>20</v>
      </c>
      <c r="E169" s="20">
        <v>25</v>
      </c>
      <c r="F169" s="20">
        <v>7</v>
      </c>
      <c r="G169" s="20">
        <v>3</v>
      </c>
      <c r="H169" s="20">
        <v>2</v>
      </c>
      <c r="I169" s="20">
        <v>6</v>
      </c>
      <c r="J169" s="20">
        <v>8</v>
      </c>
      <c r="K169" s="20">
        <v>4</v>
      </c>
      <c r="L169" s="20">
        <v>1</v>
      </c>
      <c r="M169" s="20">
        <v>34</v>
      </c>
      <c r="N169" s="20">
        <v>2</v>
      </c>
    </row>
    <row r="170" spans="1:14" x14ac:dyDescent="0.2">
      <c r="A170" s="21" t="s">
        <v>126</v>
      </c>
      <c r="B170" s="30">
        <v>100</v>
      </c>
      <c r="C170" s="30">
        <v>83.050847000000005</v>
      </c>
      <c r="D170" s="30">
        <v>33.898305000000001</v>
      </c>
      <c r="E170" s="30">
        <v>42.372881</v>
      </c>
      <c r="F170" s="30">
        <v>11.864407</v>
      </c>
      <c r="G170" s="30">
        <v>5.084746</v>
      </c>
      <c r="H170" s="30">
        <v>3.389831</v>
      </c>
      <c r="I170" s="30">
        <v>10.169492</v>
      </c>
      <c r="J170" s="30">
        <v>13.559322</v>
      </c>
      <c r="K170" s="30">
        <v>6.7796609999999999</v>
      </c>
      <c r="L170" s="30">
        <v>1.6949149999999999</v>
      </c>
      <c r="M170" s="30">
        <v>57.627119</v>
      </c>
      <c r="N170" s="30">
        <v>3.389831</v>
      </c>
    </row>
    <row r="171" spans="1:14" x14ac:dyDescent="0.2">
      <c r="A171" s="19" t="s">
        <v>140</v>
      </c>
      <c r="B171" s="20">
        <v>194</v>
      </c>
      <c r="C171" s="20">
        <v>157</v>
      </c>
      <c r="D171" s="20">
        <v>98</v>
      </c>
      <c r="E171" s="20">
        <v>56</v>
      </c>
      <c r="F171" s="20">
        <v>51</v>
      </c>
      <c r="G171" s="20">
        <v>2</v>
      </c>
      <c r="H171" s="20">
        <v>6</v>
      </c>
      <c r="I171" s="20">
        <v>15</v>
      </c>
      <c r="J171" s="20">
        <v>31</v>
      </c>
      <c r="K171" s="20">
        <v>15</v>
      </c>
      <c r="L171" s="20">
        <v>11</v>
      </c>
      <c r="M171" s="20">
        <v>94</v>
      </c>
      <c r="N171" s="20">
        <v>6</v>
      </c>
    </row>
    <row r="172" spans="1:14" x14ac:dyDescent="0.2">
      <c r="A172" s="21" t="s">
        <v>126</v>
      </c>
      <c r="B172" s="30">
        <v>100</v>
      </c>
      <c r="C172" s="30">
        <v>80.927835000000002</v>
      </c>
      <c r="D172" s="30">
        <v>50.515464000000001</v>
      </c>
      <c r="E172" s="30">
        <v>28.865978999999999</v>
      </c>
      <c r="F172" s="30">
        <v>26.28866</v>
      </c>
      <c r="G172" s="30">
        <v>1.0309280000000001</v>
      </c>
      <c r="H172" s="30">
        <v>3.092784</v>
      </c>
      <c r="I172" s="30">
        <v>7.7319589999999998</v>
      </c>
      <c r="J172" s="30">
        <v>15.979381</v>
      </c>
      <c r="K172" s="30">
        <v>7.7319589999999998</v>
      </c>
      <c r="L172" s="30">
        <v>5.6701030000000001</v>
      </c>
      <c r="M172" s="30">
        <v>48.453608000000003</v>
      </c>
      <c r="N172" s="30">
        <v>3.092784</v>
      </c>
    </row>
    <row r="173" spans="1:14" x14ac:dyDescent="0.2">
      <c r="A173" s="19" t="s">
        <v>141</v>
      </c>
      <c r="B173" s="20">
        <v>16</v>
      </c>
      <c r="C173" s="20">
        <v>15</v>
      </c>
      <c r="D173" s="20">
        <v>5</v>
      </c>
      <c r="E173" s="20">
        <v>5</v>
      </c>
      <c r="F173" s="20">
        <v>3</v>
      </c>
      <c r="G173" s="20">
        <v>0</v>
      </c>
      <c r="H173" s="20">
        <v>2</v>
      </c>
      <c r="I173" s="20">
        <v>2</v>
      </c>
      <c r="J173" s="20">
        <v>2</v>
      </c>
      <c r="K173" s="20">
        <v>4</v>
      </c>
      <c r="L173" s="20">
        <v>0</v>
      </c>
      <c r="M173" s="20">
        <v>8</v>
      </c>
      <c r="N173" s="20">
        <v>0</v>
      </c>
    </row>
    <row r="174" spans="1:14" x14ac:dyDescent="0.2">
      <c r="A174" s="21" t="s">
        <v>126</v>
      </c>
      <c r="B174" s="30">
        <v>100</v>
      </c>
      <c r="C174" s="30">
        <v>93.75</v>
      </c>
      <c r="D174" s="30">
        <v>31.25</v>
      </c>
      <c r="E174" s="30">
        <v>31.25</v>
      </c>
      <c r="F174" s="30">
        <v>18.75</v>
      </c>
      <c r="G174" s="30">
        <v>0</v>
      </c>
      <c r="H174" s="30">
        <v>12.5</v>
      </c>
      <c r="I174" s="30">
        <v>12.5</v>
      </c>
      <c r="J174" s="30">
        <v>12.5</v>
      </c>
      <c r="K174" s="30">
        <v>25</v>
      </c>
      <c r="L174" s="30">
        <v>0</v>
      </c>
      <c r="M174" s="30">
        <v>50</v>
      </c>
      <c r="N174" s="30">
        <v>0</v>
      </c>
    </row>
    <row r="175" spans="1:14" x14ac:dyDescent="0.2">
      <c r="A175" s="19" t="s">
        <v>849</v>
      </c>
      <c r="B175" s="20">
        <v>46</v>
      </c>
      <c r="C175" s="20">
        <v>42</v>
      </c>
      <c r="D175" s="20">
        <v>13</v>
      </c>
      <c r="E175" s="20">
        <v>15</v>
      </c>
      <c r="F175" s="20">
        <v>3</v>
      </c>
      <c r="G175" s="20">
        <v>0</v>
      </c>
      <c r="H175" s="20">
        <v>4</v>
      </c>
      <c r="I175" s="20">
        <v>5</v>
      </c>
      <c r="J175" s="20">
        <v>1</v>
      </c>
      <c r="K175" s="20">
        <v>4</v>
      </c>
      <c r="L175" s="20">
        <v>5</v>
      </c>
      <c r="M175" s="20">
        <v>26</v>
      </c>
      <c r="N175" s="20">
        <v>2</v>
      </c>
    </row>
    <row r="176" spans="1:14" x14ac:dyDescent="0.2">
      <c r="A176" s="21" t="s">
        <v>126</v>
      </c>
      <c r="B176" s="30">
        <v>100</v>
      </c>
      <c r="C176" s="30">
        <v>91.304348000000005</v>
      </c>
      <c r="D176" s="30">
        <v>28.260870000000001</v>
      </c>
      <c r="E176" s="30">
        <v>32.608696000000002</v>
      </c>
      <c r="F176" s="30">
        <v>6.5217390000000002</v>
      </c>
      <c r="G176" s="30">
        <v>0</v>
      </c>
      <c r="H176" s="30">
        <v>8.6956520000000008</v>
      </c>
      <c r="I176" s="30">
        <v>10.869565</v>
      </c>
      <c r="J176" s="30">
        <v>2.1739130000000002</v>
      </c>
      <c r="K176" s="30">
        <v>8.6956520000000008</v>
      </c>
      <c r="L176" s="30">
        <v>10.869565</v>
      </c>
      <c r="M176" s="30">
        <v>56.521738999999997</v>
      </c>
      <c r="N176" s="30">
        <v>4.3478260000000004</v>
      </c>
    </row>
    <row r="177" spans="1:14" x14ac:dyDescent="0.2">
      <c r="A177" s="19" t="s">
        <v>873</v>
      </c>
      <c r="B177" s="20">
        <v>85</v>
      </c>
      <c r="C177" s="20">
        <v>70</v>
      </c>
      <c r="D177" s="20">
        <v>26</v>
      </c>
      <c r="E177" s="20">
        <v>47</v>
      </c>
      <c r="F177" s="20">
        <v>8</v>
      </c>
      <c r="G177" s="20">
        <v>1</v>
      </c>
      <c r="H177" s="20">
        <v>0</v>
      </c>
      <c r="I177" s="20">
        <v>6</v>
      </c>
      <c r="J177" s="20">
        <v>4</v>
      </c>
      <c r="K177" s="20">
        <v>7</v>
      </c>
      <c r="L177" s="20">
        <v>12</v>
      </c>
      <c r="M177" s="20">
        <v>42</v>
      </c>
      <c r="N177" s="20">
        <v>6</v>
      </c>
    </row>
    <row r="178" spans="1:14" x14ac:dyDescent="0.2">
      <c r="A178" s="21" t="s">
        <v>126</v>
      </c>
      <c r="B178" s="30">
        <v>100</v>
      </c>
      <c r="C178" s="30">
        <v>82.352941000000001</v>
      </c>
      <c r="D178" s="30">
        <v>30.588235000000001</v>
      </c>
      <c r="E178" s="30">
        <v>55.294117999999997</v>
      </c>
      <c r="F178" s="30">
        <v>9.4117650000000008</v>
      </c>
      <c r="G178" s="30">
        <v>1.176471</v>
      </c>
      <c r="H178" s="30">
        <v>0</v>
      </c>
      <c r="I178" s="30">
        <v>7.0588240000000004</v>
      </c>
      <c r="J178" s="30">
        <v>4.7058819999999999</v>
      </c>
      <c r="K178" s="30">
        <v>8.2352939999999997</v>
      </c>
      <c r="L178" s="30">
        <v>14.117647</v>
      </c>
      <c r="M178" s="30">
        <v>49.411765000000003</v>
      </c>
      <c r="N178" s="30">
        <v>7.0588240000000004</v>
      </c>
    </row>
    <row r="179" spans="1:14" x14ac:dyDescent="0.2">
      <c r="A179" s="18" t="s">
        <v>888</v>
      </c>
      <c r="B179" s="18"/>
      <c r="C179" s="18"/>
      <c r="D179" s="18"/>
      <c r="E179" s="18"/>
      <c r="F179" s="18"/>
      <c r="G179" s="18"/>
      <c r="H179" s="18"/>
      <c r="I179" s="18"/>
      <c r="J179" s="18"/>
      <c r="K179" s="18"/>
      <c r="L179" s="18"/>
      <c r="M179" s="18"/>
      <c r="N179" s="18"/>
    </row>
    <row r="180" spans="1:14" x14ac:dyDescent="0.2">
      <c r="A180" s="19" t="s">
        <v>889</v>
      </c>
      <c r="B180" s="20">
        <v>1212</v>
      </c>
      <c r="C180" s="20">
        <v>1075</v>
      </c>
      <c r="D180" s="20">
        <v>352</v>
      </c>
      <c r="E180" s="20">
        <v>686</v>
      </c>
      <c r="F180" s="20">
        <v>100</v>
      </c>
      <c r="G180" s="20">
        <v>32</v>
      </c>
      <c r="H180" s="20">
        <v>50</v>
      </c>
      <c r="I180" s="20">
        <v>83</v>
      </c>
      <c r="J180" s="20">
        <v>41</v>
      </c>
      <c r="K180" s="20">
        <v>144</v>
      </c>
      <c r="L180" s="20">
        <v>196</v>
      </c>
      <c r="M180" s="20">
        <v>646</v>
      </c>
      <c r="N180" s="20">
        <v>27</v>
      </c>
    </row>
    <row r="181" spans="1:14" x14ac:dyDescent="0.2">
      <c r="A181" s="21" t="s">
        <v>126</v>
      </c>
      <c r="B181" s="30">
        <v>100</v>
      </c>
      <c r="C181" s="30">
        <v>88.696370000000002</v>
      </c>
      <c r="D181" s="30">
        <v>29.042904</v>
      </c>
      <c r="E181" s="30">
        <v>56.600659999999998</v>
      </c>
      <c r="F181" s="30">
        <v>8.2508250000000007</v>
      </c>
      <c r="G181" s="30">
        <v>2.6402640000000002</v>
      </c>
      <c r="H181" s="30">
        <v>4.125413</v>
      </c>
      <c r="I181" s="30">
        <v>6.848185</v>
      </c>
      <c r="J181" s="30">
        <v>3.382838</v>
      </c>
      <c r="K181" s="30">
        <v>11.881188</v>
      </c>
      <c r="L181" s="30">
        <v>16.171617000000001</v>
      </c>
      <c r="M181" s="30">
        <v>53.300330000000002</v>
      </c>
      <c r="N181" s="30">
        <v>2.2277230000000001</v>
      </c>
    </row>
    <row r="182" spans="1:14" x14ac:dyDescent="0.2">
      <c r="A182" s="19" t="s">
        <v>890</v>
      </c>
      <c r="B182" s="20">
        <v>24</v>
      </c>
      <c r="C182" s="20">
        <v>23</v>
      </c>
      <c r="D182" s="20">
        <v>7</v>
      </c>
      <c r="E182" s="20">
        <v>11</v>
      </c>
      <c r="F182" s="20">
        <v>6</v>
      </c>
      <c r="G182" s="20">
        <v>0</v>
      </c>
      <c r="H182" s="20">
        <v>3</v>
      </c>
      <c r="I182" s="20">
        <v>2</v>
      </c>
      <c r="J182" s="20">
        <v>0</v>
      </c>
      <c r="K182" s="20">
        <v>2</v>
      </c>
      <c r="L182" s="20">
        <v>3</v>
      </c>
      <c r="M182" s="20">
        <v>15</v>
      </c>
      <c r="N182" s="20">
        <v>0</v>
      </c>
    </row>
    <row r="183" spans="1:14" x14ac:dyDescent="0.2">
      <c r="A183" s="21" t="s">
        <v>126</v>
      </c>
      <c r="B183" s="30">
        <v>100</v>
      </c>
      <c r="C183" s="30">
        <v>95.833332999999996</v>
      </c>
      <c r="D183" s="30">
        <v>29.166667</v>
      </c>
      <c r="E183" s="30">
        <v>45.833333000000003</v>
      </c>
      <c r="F183" s="30">
        <v>25</v>
      </c>
      <c r="G183" s="30">
        <v>0</v>
      </c>
      <c r="H183" s="30">
        <v>12.5</v>
      </c>
      <c r="I183" s="30">
        <v>8.3333329999999997</v>
      </c>
      <c r="J183" s="30">
        <v>0</v>
      </c>
      <c r="K183" s="30">
        <v>8.3333329999999997</v>
      </c>
      <c r="L183" s="30">
        <v>12.5</v>
      </c>
      <c r="M183" s="30">
        <v>62.5</v>
      </c>
      <c r="N183" s="30">
        <v>0</v>
      </c>
    </row>
    <row r="184" spans="1:14" x14ac:dyDescent="0.2">
      <c r="A184" s="19" t="s">
        <v>891</v>
      </c>
      <c r="B184" s="20">
        <v>76</v>
      </c>
      <c r="C184" s="20">
        <v>71</v>
      </c>
      <c r="D184" s="20">
        <v>23</v>
      </c>
      <c r="E184" s="20">
        <v>38</v>
      </c>
      <c r="F184" s="20">
        <v>18</v>
      </c>
      <c r="G184" s="20">
        <v>3</v>
      </c>
      <c r="H184" s="20">
        <v>2</v>
      </c>
      <c r="I184" s="20">
        <v>5</v>
      </c>
      <c r="J184" s="20">
        <v>1</v>
      </c>
      <c r="K184" s="20">
        <v>5</v>
      </c>
      <c r="L184" s="20">
        <v>14</v>
      </c>
      <c r="M184" s="20">
        <v>42</v>
      </c>
      <c r="N184" s="20">
        <v>0</v>
      </c>
    </row>
    <row r="185" spans="1:14" x14ac:dyDescent="0.2">
      <c r="A185" s="21" t="s">
        <v>126</v>
      </c>
      <c r="B185" s="30">
        <v>100</v>
      </c>
      <c r="C185" s="30">
        <v>93.421053000000001</v>
      </c>
      <c r="D185" s="30">
        <v>30.263158000000001</v>
      </c>
      <c r="E185" s="30">
        <v>50</v>
      </c>
      <c r="F185" s="30">
        <v>23.684211000000001</v>
      </c>
      <c r="G185" s="30">
        <v>3.947368</v>
      </c>
      <c r="H185" s="30">
        <v>2.6315789999999999</v>
      </c>
      <c r="I185" s="30">
        <v>6.5789470000000003</v>
      </c>
      <c r="J185" s="30">
        <v>1.3157890000000001</v>
      </c>
      <c r="K185" s="30">
        <v>6.5789470000000003</v>
      </c>
      <c r="L185" s="30">
        <v>18.421053000000001</v>
      </c>
      <c r="M185" s="30">
        <v>55.263157999999997</v>
      </c>
      <c r="N185" s="30">
        <v>0</v>
      </c>
    </row>
    <row r="186" spans="1:14" x14ac:dyDescent="0.2">
      <c r="A186" s="19" t="s">
        <v>892</v>
      </c>
      <c r="B186" s="20">
        <v>43</v>
      </c>
      <c r="C186" s="20">
        <v>39</v>
      </c>
      <c r="D186" s="20">
        <v>13</v>
      </c>
      <c r="E186" s="20">
        <v>19</v>
      </c>
      <c r="F186" s="20">
        <v>8</v>
      </c>
      <c r="G186" s="20">
        <v>3</v>
      </c>
      <c r="H186" s="20">
        <v>0</v>
      </c>
      <c r="I186" s="20">
        <v>4</v>
      </c>
      <c r="J186" s="20">
        <v>0</v>
      </c>
      <c r="K186" s="20">
        <v>7</v>
      </c>
      <c r="L186" s="20">
        <v>3</v>
      </c>
      <c r="M186" s="20">
        <v>24</v>
      </c>
      <c r="N186" s="20">
        <v>2</v>
      </c>
    </row>
    <row r="187" spans="1:14" x14ac:dyDescent="0.2">
      <c r="A187" s="21" t="s">
        <v>126</v>
      </c>
      <c r="B187" s="30">
        <v>100</v>
      </c>
      <c r="C187" s="30">
        <v>90.697674000000006</v>
      </c>
      <c r="D187" s="30">
        <v>30.232558000000001</v>
      </c>
      <c r="E187" s="30">
        <v>44.186047000000002</v>
      </c>
      <c r="F187" s="30">
        <v>18.604651</v>
      </c>
      <c r="G187" s="30">
        <v>6.9767440000000001</v>
      </c>
      <c r="H187" s="30">
        <v>0</v>
      </c>
      <c r="I187" s="30">
        <v>9.3023260000000008</v>
      </c>
      <c r="J187" s="30">
        <v>0</v>
      </c>
      <c r="K187" s="30">
        <v>16.279070000000001</v>
      </c>
      <c r="L187" s="30">
        <v>6.9767440000000001</v>
      </c>
      <c r="M187" s="30">
        <v>55.813952999999998</v>
      </c>
      <c r="N187" s="30">
        <v>4.6511630000000004</v>
      </c>
    </row>
    <row r="188" spans="1:14" x14ac:dyDescent="0.2">
      <c r="A188" s="19" t="s">
        <v>893</v>
      </c>
      <c r="B188" s="20">
        <v>14</v>
      </c>
      <c r="C188" s="20">
        <v>12</v>
      </c>
      <c r="D188" s="20">
        <v>3</v>
      </c>
      <c r="E188" s="20">
        <v>7</v>
      </c>
      <c r="F188" s="20">
        <v>1</v>
      </c>
      <c r="G188" s="20">
        <v>1</v>
      </c>
      <c r="H188" s="20">
        <v>0</v>
      </c>
      <c r="I188" s="20">
        <v>4</v>
      </c>
      <c r="J188" s="20">
        <v>0</v>
      </c>
      <c r="K188" s="20">
        <v>0</v>
      </c>
      <c r="L188" s="20">
        <v>8</v>
      </c>
      <c r="M188" s="20">
        <v>2</v>
      </c>
      <c r="N188" s="20">
        <v>0</v>
      </c>
    </row>
    <row r="189" spans="1:14" x14ac:dyDescent="0.2">
      <c r="A189" s="21" t="s">
        <v>126</v>
      </c>
      <c r="B189" s="30">
        <v>100</v>
      </c>
      <c r="C189" s="30">
        <v>85.714286000000001</v>
      </c>
      <c r="D189" s="30">
        <v>21.428571000000002</v>
      </c>
      <c r="E189" s="30">
        <v>50</v>
      </c>
      <c r="F189" s="30">
        <v>7.1428570000000002</v>
      </c>
      <c r="G189" s="30">
        <v>7.1428570000000002</v>
      </c>
      <c r="H189" s="30">
        <v>0</v>
      </c>
      <c r="I189" s="30">
        <v>28.571428999999998</v>
      </c>
      <c r="J189" s="30">
        <v>0</v>
      </c>
      <c r="K189" s="30">
        <v>0</v>
      </c>
      <c r="L189" s="30">
        <v>57.142856999999999</v>
      </c>
      <c r="M189" s="30">
        <v>14.285714</v>
      </c>
      <c r="N189" s="30">
        <v>0</v>
      </c>
    </row>
    <row r="190" spans="1:14" x14ac:dyDescent="0.2">
      <c r="A190" s="19" t="s">
        <v>894</v>
      </c>
      <c r="B190" s="20">
        <v>5</v>
      </c>
      <c r="C190" s="20">
        <v>5</v>
      </c>
      <c r="D190" s="20">
        <v>2</v>
      </c>
      <c r="E190" s="20">
        <v>1</v>
      </c>
      <c r="F190" s="20">
        <v>1</v>
      </c>
      <c r="G190" s="20">
        <v>0</v>
      </c>
      <c r="H190" s="20">
        <v>0</v>
      </c>
      <c r="I190" s="20">
        <v>1</v>
      </c>
      <c r="J190" s="20">
        <v>0</v>
      </c>
      <c r="K190" s="20">
        <v>0</v>
      </c>
      <c r="L190" s="20">
        <v>2</v>
      </c>
      <c r="M190" s="20">
        <v>2</v>
      </c>
      <c r="N190" s="20">
        <v>0</v>
      </c>
    </row>
    <row r="191" spans="1:14" x14ac:dyDescent="0.2">
      <c r="A191" s="21" t="s">
        <v>126</v>
      </c>
      <c r="B191" s="30">
        <v>100</v>
      </c>
      <c r="C191" s="30">
        <v>100</v>
      </c>
      <c r="D191" s="30">
        <v>40</v>
      </c>
      <c r="E191" s="30">
        <v>20</v>
      </c>
      <c r="F191" s="30">
        <v>20</v>
      </c>
      <c r="G191" s="30">
        <v>0</v>
      </c>
      <c r="H191" s="30">
        <v>0</v>
      </c>
      <c r="I191" s="30">
        <v>20</v>
      </c>
      <c r="J191" s="30">
        <v>0</v>
      </c>
      <c r="K191" s="30">
        <v>0</v>
      </c>
      <c r="L191" s="30">
        <v>40</v>
      </c>
      <c r="M191" s="30">
        <v>40</v>
      </c>
      <c r="N191" s="30">
        <v>0</v>
      </c>
    </row>
    <row r="192" spans="1:14" x14ac:dyDescent="0.2">
      <c r="A192" s="19" t="s">
        <v>873</v>
      </c>
      <c r="B192" s="20">
        <v>414</v>
      </c>
      <c r="C192" s="20">
        <v>356</v>
      </c>
      <c r="D192" s="20">
        <v>95</v>
      </c>
      <c r="E192" s="20">
        <v>212</v>
      </c>
      <c r="F192" s="20">
        <v>22</v>
      </c>
      <c r="G192" s="20">
        <v>9</v>
      </c>
      <c r="H192" s="20">
        <v>10</v>
      </c>
      <c r="I192" s="20">
        <v>28</v>
      </c>
      <c r="J192" s="20">
        <v>13</v>
      </c>
      <c r="K192" s="20">
        <v>18</v>
      </c>
      <c r="L192" s="20">
        <v>74</v>
      </c>
      <c r="M192" s="20">
        <v>221</v>
      </c>
      <c r="N192" s="20">
        <v>28</v>
      </c>
    </row>
    <row r="193" spans="1:14" x14ac:dyDescent="0.2">
      <c r="A193" s="21" t="s">
        <v>126</v>
      </c>
      <c r="B193" s="30">
        <v>100</v>
      </c>
      <c r="C193" s="30">
        <v>85.990337999999994</v>
      </c>
      <c r="D193" s="30">
        <v>22.946860000000001</v>
      </c>
      <c r="E193" s="30">
        <v>51.207729</v>
      </c>
      <c r="F193" s="30">
        <v>5.3140099999999997</v>
      </c>
      <c r="G193" s="30">
        <v>2.1739130000000002</v>
      </c>
      <c r="H193" s="30">
        <v>2.4154589999999998</v>
      </c>
      <c r="I193" s="30">
        <v>6.7632849999999998</v>
      </c>
      <c r="J193" s="30">
        <v>3.1400969999999999</v>
      </c>
      <c r="K193" s="30">
        <v>4.3478260000000004</v>
      </c>
      <c r="L193" s="30">
        <v>17.874396000000001</v>
      </c>
      <c r="M193" s="30">
        <v>53.381642999999997</v>
      </c>
      <c r="N193" s="30">
        <v>6.7632849999999998</v>
      </c>
    </row>
    <row r="194" spans="1:14" x14ac:dyDescent="0.2">
      <c r="A194" s="18" t="s">
        <v>895</v>
      </c>
      <c r="B194" s="18"/>
      <c r="C194" s="18"/>
      <c r="D194" s="18"/>
      <c r="E194" s="18"/>
      <c r="F194" s="18"/>
      <c r="G194" s="18"/>
      <c r="H194" s="18"/>
      <c r="I194" s="18"/>
      <c r="J194" s="18"/>
      <c r="K194" s="18"/>
      <c r="L194" s="18"/>
      <c r="M194" s="18"/>
      <c r="N194" s="18"/>
    </row>
    <row r="195" spans="1:14" x14ac:dyDescent="0.2">
      <c r="A195" s="19" t="s">
        <v>889</v>
      </c>
      <c r="B195" s="20">
        <v>13</v>
      </c>
      <c r="C195" s="20">
        <v>11</v>
      </c>
      <c r="D195" s="20">
        <v>4</v>
      </c>
      <c r="E195" s="20">
        <v>4</v>
      </c>
      <c r="F195" s="20">
        <v>0</v>
      </c>
      <c r="G195" s="20">
        <v>0</v>
      </c>
      <c r="H195" s="20">
        <v>2</v>
      </c>
      <c r="I195" s="20">
        <v>0</v>
      </c>
      <c r="J195" s="20">
        <v>1</v>
      </c>
      <c r="K195" s="20">
        <v>1</v>
      </c>
      <c r="L195" s="20">
        <v>2</v>
      </c>
      <c r="M195" s="20">
        <v>7</v>
      </c>
      <c r="N195" s="20">
        <v>1</v>
      </c>
    </row>
    <row r="196" spans="1:14" x14ac:dyDescent="0.2">
      <c r="A196" s="21" t="s">
        <v>126</v>
      </c>
      <c r="B196" s="30">
        <v>100</v>
      </c>
      <c r="C196" s="30">
        <v>84.615385000000003</v>
      </c>
      <c r="D196" s="30">
        <v>30.769231000000001</v>
      </c>
      <c r="E196" s="30">
        <v>30.769231000000001</v>
      </c>
      <c r="F196" s="30">
        <v>0</v>
      </c>
      <c r="G196" s="30">
        <v>0</v>
      </c>
      <c r="H196" s="30">
        <v>15.384615</v>
      </c>
      <c r="I196" s="30">
        <v>0</v>
      </c>
      <c r="J196" s="30">
        <v>7.6923079999999997</v>
      </c>
      <c r="K196" s="30">
        <v>7.6923079999999997</v>
      </c>
      <c r="L196" s="30">
        <v>15.384615</v>
      </c>
      <c r="M196" s="30">
        <v>53.846153999999999</v>
      </c>
      <c r="N196" s="30">
        <v>7.6923079999999997</v>
      </c>
    </row>
    <row r="197" spans="1:14" x14ac:dyDescent="0.2">
      <c r="A197" s="19" t="s">
        <v>890</v>
      </c>
      <c r="B197" s="20">
        <v>89</v>
      </c>
      <c r="C197" s="20">
        <v>71</v>
      </c>
      <c r="D197" s="20">
        <v>33</v>
      </c>
      <c r="E197" s="20">
        <v>23</v>
      </c>
      <c r="F197" s="20">
        <v>19</v>
      </c>
      <c r="G197" s="20">
        <v>1</v>
      </c>
      <c r="H197" s="20">
        <v>6</v>
      </c>
      <c r="I197" s="20">
        <v>9</v>
      </c>
      <c r="J197" s="20">
        <v>13</v>
      </c>
      <c r="K197" s="20">
        <v>7</v>
      </c>
      <c r="L197" s="20">
        <v>1</v>
      </c>
      <c r="M197" s="20">
        <v>57</v>
      </c>
      <c r="N197" s="20">
        <v>3</v>
      </c>
    </row>
    <row r="198" spans="1:14" x14ac:dyDescent="0.2">
      <c r="A198" s="21" t="s">
        <v>126</v>
      </c>
      <c r="B198" s="30">
        <v>100</v>
      </c>
      <c r="C198" s="30">
        <v>79.775281000000007</v>
      </c>
      <c r="D198" s="30">
        <v>37.078651999999998</v>
      </c>
      <c r="E198" s="30">
        <v>25.842697000000001</v>
      </c>
      <c r="F198" s="30">
        <v>21.348314999999999</v>
      </c>
      <c r="G198" s="30">
        <v>1.123596</v>
      </c>
      <c r="H198" s="30">
        <v>6.7415729999999998</v>
      </c>
      <c r="I198" s="30">
        <v>10.112360000000001</v>
      </c>
      <c r="J198" s="30">
        <v>14.606742000000001</v>
      </c>
      <c r="K198" s="30">
        <v>7.8651689999999999</v>
      </c>
      <c r="L198" s="30">
        <v>1.123596</v>
      </c>
      <c r="M198" s="30">
        <v>64.044944000000001</v>
      </c>
      <c r="N198" s="30">
        <v>3.370787</v>
      </c>
    </row>
    <row r="199" spans="1:14" x14ac:dyDescent="0.2">
      <c r="A199" s="19" t="s">
        <v>891</v>
      </c>
      <c r="B199" s="20">
        <v>143</v>
      </c>
      <c r="C199" s="20">
        <v>123</v>
      </c>
      <c r="D199" s="20">
        <v>70</v>
      </c>
      <c r="E199" s="20">
        <v>53</v>
      </c>
      <c r="F199" s="20">
        <v>38</v>
      </c>
      <c r="G199" s="20">
        <v>3</v>
      </c>
      <c r="H199" s="20">
        <v>3</v>
      </c>
      <c r="I199" s="20">
        <v>10</v>
      </c>
      <c r="J199" s="20">
        <v>20</v>
      </c>
      <c r="K199" s="20">
        <v>12</v>
      </c>
      <c r="L199" s="20">
        <v>7</v>
      </c>
      <c r="M199" s="20">
        <v>64</v>
      </c>
      <c r="N199" s="20">
        <v>3</v>
      </c>
    </row>
    <row r="200" spans="1:14" x14ac:dyDescent="0.2">
      <c r="A200" s="21" t="s">
        <v>126</v>
      </c>
      <c r="B200" s="30">
        <v>100</v>
      </c>
      <c r="C200" s="30">
        <v>86.013986000000003</v>
      </c>
      <c r="D200" s="30">
        <v>48.951048999999998</v>
      </c>
      <c r="E200" s="30">
        <v>37.062936999999998</v>
      </c>
      <c r="F200" s="30">
        <v>26.573426999999999</v>
      </c>
      <c r="G200" s="30">
        <v>2.0979019999999999</v>
      </c>
      <c r="H200" s="30">
        <v>2.0979019999999999</v>
      </c>
      <c r="I200" s="30">
        <v>6.9930070000000004</v>
      </c>
      <c r="J200" s="30">
        <v>13.986014000000001</v>
      </c>
      <c r="K200" s="30">
        <v>8.3916079999999997</v>
      </c>
      <c r="L200" s="30">
        <v>4.895105</v>
      </c>
      <c r="M200" s="30">
        <v>44.755245000000002</v>
      </c>
      <c r="N200" s="30">
        <v>2.0979019999999999</v>
      </c>
    </row>
    <row r="201" spans="1:14" ht="11.15" customHeight="1" x14ac:dyDescent="0.2">
      <c r="A201" s="19" t="s">
        <v>892</v>
      </c>
      <c r="B201" s="20">
        <v>27</v>
      </c>
      <c r="C201" s="20">
        <v>22</v>
      </c>
      <c r="D201" s="20">
        <v>17</v>
      </c>
      <c r="E201" s="20">
        <v>10</v>
      </c>
      <c r="F201" s="20">
        <v>3</v>
      </c>
      <c r="G201" s="20">
        <v>0</v>
      </c>
      <c r="H201" s="20">
        <v>1</v>
      </c>
      <c r="I201" s="20">
        <v>4</v>
      </c>
      <c r="J201" s="20">
        <v>4</v>
      </c>
      <c r="K201" s="20">
        <v>4</v>
      </c>
      <c r="L201" s="20">
        <v>4</v>
      </c>
      <c r="M201" s="20">
        <v>8</v>
      </c>
      <c r="N201" s="20">
        <v>1</v>
      </c>
    </row>
    <row r="202" spans="1:14" ht="11.15" customHeight="1" x14ac:dyDescent="0.2">
      <c r="A202" s="21" t="s">
        <v>126</v>
      </c>
      <c r="B202" s="30">
        <v>100</v>
      </c>
      <c r="C202" s="30">
        <v>81.481481000000002</v>
      </c>
      <c r="D202" s="30">
        <v>62.962963000000002</v>
      </c>
      <c r="E202" s="30">
        <v>37.037036999999998</v>
      </c>
      <c r="F202" s="30">
        <v>11.111110999999999</v>
      </c>
      <c r="G202" s="30">
        <v>0</v>
      </c>
      <c r="H202" s="30">
        <v>3.7037040000000001</v>
      </c>
      <c r="I202" s="30">
        <v>14.814814999999999</v>
      </c>
      <c r="J202" s="30">
        <v>14.814814999999999</v>
      </c>
      <c r="K202" s="30">
        <v>14.814814999999999</v>
      </c>
      <c r="L202" s="30">
        <v>14.814814999999999</v>
      </c>
      <c r="M202" s="30">
        <v>29.629629999999999</v>
      </c>
      <c r="N202" s="30">
        <v>3.7037040000000001</v>
      </c>
    </row>
    <row r="203" spans="1:14" ht="11.15" customHeight="1" x14ac:dyDescent="0.2">
      <c r="A203" s="19" t="s">
        <v>893</v>
      </c>
      <c r="B203" s="20">
        <v>5</v>
      </c>
      <c r="C203" s="20">
        <v>3</v>
      </c>
      <c r="D203" s="20">
        <v>3</v>
      </c>
      <c r="E203" s="20">
        <v>0</v>
      </c>
      <c r="F203" s="20">
        <v>1</v>
      </c>
      <c r="G203" s="20">
        <v>0</v>
      </c>
      <c r="H203" s="20">
        <v>0</v>
      </c>
      <c r="I203" s="20">
        <v>0</v>
      </c>
      <c r="J203" s="20">
        <v>3</v>
      </c>
      <c r="K203" s="20">
        <v>0</v>
      </c>
      <c r="L203" s="20">
        <v>1</v>
      </c>
      <c r="M203" s="20">
        <v>2</v>
      </c>
      <c r="N203" s="20">
        <v>0</v>
      </c>
    </row>
    <row r="204" spans="1:14" ht="11.15" customHeight="1" x14ac:dyDescent="0.2">
      <c r="A204" s="21" t="s">
        <v>126</v>
      </c>
      <c r="B204" s="30">
        <v>100</v>
      </c>
      <c r="C204" s="30">
        <v>60</v>
      </c>
      <c r="D204" s="30">
        <v>60</v>
      </c>
      <c r="E204" s="30">
        <v>0</v>
      </c>
      <c r="F204" s="30">
        <v>20</v>
      </c>
      <c r="G204" s="30">
        <v>0</v>
      </c>
      <c r="H204" s="30">
        <v>0</v>
      </c>
      <c r="I204" s="30">
        <v>0</v>
      </c>
      <c r="J204" s="30">
        <v>60</v>
      </c>
      <c r="K204" s="30">
        <v>0</v>
      </c>
      <c r="L204" s="30">
        <v>20</v>
      </c>
      <c r="M204" s="30">
        <v>40</v>
      </c>
      <c r="N204" s="30">
        <v>0</v>
      </c>
    </row>
    <row r="205" spans="1:14" ht="11.15" customHeight="1" x14ac:dyDescent="0.2">
      <c r="A205" s="19" t="s">
        <v>894</v>
      </c>
      <c r="B205" s="20">
        <v>10</v>
      </c>
      <c r="C205" s="20">
        <v>9</v>
      </c>
      <c r="D205" s="20">
        <v>3</v>
      </c>
      <c r="E205" s="20">
        <v>3</v>
      </c>
      <c r="F205" s="20">
        <v>1</v>
      </c>
      <c r="G205" s="20">
        <v>1</v>
      </c>
      <c r="H205" s="20">
        <v>1</v>
      </c>
      <c r="I205" s="20">
        <v>1</v>
      </c>
      <c r="J205" s="20">
        <v>1</v>
      </c>
      <c r="K205" s="20">
        <v>1</v>
      </c>
      <c r="L205" s="20">
        <v>0</v>
      </c>
      <c r="M205" s="20">
        <v>8</v>
      </c>
      <c r="N205" s="20">
        <v>0</v>
      </c>
    </row>
    <row r="206" spans="1:14" ht="11.15" customHeight="1" x14ac:dyDescent="0.2">
      <c r="A206" s="21" t="s">
        <v>126</v>
      </c>
      <c r="B206" s="30">
        <v>100</v>
      </c>
      <c r="C206" s="30">
        <v>90</v>
      </c>
      <c r="D206" s="30">
        <v>30</v>
      </c>
      <c r="E206" s="30">
        <v>30</v>
      </c>
      <c r="F206" s="30">
        <v>10</v>
      </c>
      <c r="G206" s="30">
        <v>10</v>
      </c>
      <c r="H206" s="30">
        <v>10</v>
      </c>
      <c r="I206" s="30">
        <v>10</v>
      </c>
      <c r="J206" s="30">
        <v>10</v>
      </c>
      <c r="K206" s="30">
        <v>10</v>
      </c>
      <c r="L206" s="30">
        <v>0</v>
      </c>
      <c r="M206" s="30">
        <v>80</v>
      </c>
      <c r="N206" s="30">
        <v>0</v>
      </c>
    </row>
    <row r="207" spans="1:14" ht="11.15" customHeight="1" x14ac:dyDescent="0.2">
      <c r="A207" s="19" t="s">
        <v>873</v>
      </c>
      <c r="B207" s="20">
        <v>28</v>
      </c>
      <c r="C207" s="20">
        <v>24</v>
      </c>
      <c r="D207" s="20">
        <v>6</v>
      </c>
      <c r="E207" s="20">
        <v>8</v>
      </c>
      <c r="F207" s="20">
        <v>2</v>
      </c>
      <c r="G207" s="20">
        <v>0</v>
      </c>
      <c r="H207" s="20">
        <v>1</v>
      </c>
      <c r="I207" s="20">
        <v>4</v>
      </c>
      <c r="J207" s="20">
        <v>0</v>
      </c>
      <c r="K207" s="20">
        <v>2</v>
      </c>
      <c r="L207" s="20">
        <v>2</v>
      </c>
      <c r="M207" s="20">
        <v>16</v>
      </c>
      <c r="N207" s="20">
        <v>2</v>
      </c>
    </row>
    <row r="208" spans="1:14" ht="11.15" customHeight="1" x14ac:dyDescent="0.2">
      <c r="A208" s="21" t="s">
        <v>126</v>
      </c>
      <c r="B208" s="30">
        <v>100</v>
      </c>
      <c r="C208" s="30">
        <v>85.714286000000001</v>
      </c>
      <c r="D208" s="30">
        <v>21.428571000000002</v>
      </c>
      <c r="E208" s="30">
        <v>28.571428999999998</v>
      </c>
      <c r="F208" s="30">
        <v>7.1428570000000002</v>
      </c>
      <c r="G208" s="30">
        <v>0</v>
      </c>
      <c r="H208" s="30">
        <v>3.5714290000000002</v>
      </c>
      <c r="I208" s="30">
        <v>14.285714</v>
      </c>
      <c r="J208" s="30">
        <v>0</v>
      </c>
      <c r="K208" s="30">
        <v>7.1428570000000002</v>
      </c>
      <c r="L208" s="30">
        <v>7.1428570000000002</v>
      </c>
      <c r="M208" s="30">
        <v>57.142856999999999</v>
      </c>
      <c r="N208" s="30">
        <v>7.1428570000000002</v>
      </c>
    </row>
    <row r="209" spans="1:14" ht="11.15" customHeight="1" x14ac:dyDescent="0.2">
      <c r="A209" s="18" t="s">
        <v>142</v>
      </c>
      <c r="B209" s="18"/>
      <c r="C209" s="18"/>
      <c r="D209" s="18"/>
      <c r="E209" s="18"/>
      <c r="F209" s="18"/>
      <c r="G209" s="18"/>
      <c r="H209" s="18"/>
      <c r="I209" s="18"/>
      <c r="J209" s="18"/>
      <c r="K209" s="18"/>
      <c r="L209" s="18"/>
      <c r="M209" s="18"/>
      <c r="N209" s="18"/>
    </row>
    <row r="210" spans="1:14" ht="11.15" customHeight="1" x14ac:dyDescent="0.2">
      <c r="A210" s="19" t="s">
        <v>896</v>
      </c>
      <c r="B210" s="20">
        <v>90</v>
      </c>
      <c r="C210" s="20">
        <v>80</v>
      </c>
      <c r="D210" s="20">
        <v>26</v>
      </c>
      <c r="E210" s="20">
        <v>45</v>
      </c>
      <c r="F210" s="20">
        <v>11</v>
      </c>
      <c r="G210" s="20">
        <v>6</v>
      </c>
      <c r="H210" s="20">
        <v>8</v>
      </c>
      <c r="I210" s="20">
        <v>14</v>
      </c>
      <c r="J210" s="20">
        <v>5</v>
      </c>
      <c r="K210" s="20">
        <v>12</v>
      </c>
      <c r="L210" s="20">
        <v>13</v>
      </c>
      <c r="M210" s="20">
        <v>29</v>
      </c>
      <c r="N210" s="20">
        <v>3</v>
      </c>
    </row>
    <row r="211" spans="1:14" ht="11.15" customHeight="1" x14ac:dyDescent="0.2">
      <c r="A211" s="21" t="s">
        <v>126</v>
      </c>
      <c r="B211" s="30">
        <v>100</v>
      </c>
      <c r="C211" s="30">
        <v>88.888889000000006</v>
      </c>
      <c r="D211" s="30">
        <v>28.888888999999999</v>
      </c>
      <c r="E211" s="30">
        <v>50</v>
      </c>
      <c r="F211" s="30">
        <v>12.222222</v>
      </c>
      <c r="G211" s="30">
        <v>6.6666670000000003</v>
      </c>
      <c r="H211" s="30">
        <v>8.8888890000000007</v>
      </c>
      <c r="I211" s="30">
        <v>15.555555999999999</v>
      </c>
      <c r="J211" s="30">
        <v>5.5555560000000002</v>
      </c>
      <c r="K211" s="30">
        <v>13.333333</v>
      </c>
      <c r="L211" s="30">
        <v>14.444444000000001</v>
      </c>
      <c r="M211" s="30">
        <v>32.222222000000002</v>
      </c>
      <c r="N211" s="30">
        <v>3.3333330000000001</v>
      </c>
    </row>
    <row r="212" spans="1:14" ht="11.15" customHeight="1" x14ac:dyDescent="0.2">
      <c r="A212" s="19" t="s">
        <v>897</v>
      </c>
      <c r="B212" s="20">
        <v>307</v>
      </c>
      <c r="C212" s="20">
        <v>267</v>
      </c>
      <c r="D212" s="20">
        <v>95</v>
      </c>
      <c r="E212" s="20">
        <v>142</v>
      </c>
      <c r="F212" s="20">
        <v>51</v>
      </c>
      <c r="G212" s="20">
        <v>14</v>
      </c>
      <c r="H212" s="20">
        <v>19</v>
      </c>
      <c r="I212" s="20">
        <v>31</v>
      </c>
      <c r="J212" s="20">
        <v>16</v>
      </c>
      <c r="K212" s="20">
        <v>37</v>
      </c>
      <c r="L212" s="20">
        <v>58</v>
      </c>
      <c r="M212" s="20">
        <v>152</v>
      </c>
      <c r="N212" s="20">
        <v>3</v>
      </c>
    </row>
    <row r="213" spans="1:14" ht="11.15" customHeight="1" x14ac:dyDescent="0.2">
      <c r="A213" s="21" t="s">
        <v>126</v>
      </c>
      <c r="B213" s="30">
        <v>100</v>
      </c>
      <c r="C213" s="30">
        <v>86.970684000000006</v>
      </c>
      <c r="D213" s="30">
        <v>30.944624999999998</v>
      </c>
      <c r="E213" s="30">
        <v>46.254072000000001</v>
      </c>
      <c r="F213" s="30">
        <v>16.612378</v>
      </c>
      <c r="G213" s="30">
        <v>4.5602609999999997</v>
      </c>
      <c r="H213" s="30">
        <v>6.1889250000000002</v>
      </c>
      <c r="I213" s="30">
        <v>10.097720000000001</v>
      </c>
      <c r="J213" s="30">
        <v>5.2117259999999996</v>
      </c>
      <c r="K213" s="30">
        <v>12.052117000000001</v>
      </c>
      <c r="L213" s="30">
        <v>18.892507999999999</v>
      </c>
      <c r="M213" s="30">
        <v>49.511400999999999</v>
      </c>
      <c r="N213" s="30">
        <v>0.97719900000000004</v>
      </c>
    </row>
    <row r="214" spans="1:14" ht="11.15" customHeight="1" x14ac:dyDescent="0.2">
      <c r="A214" s="19" t="s">
        <v>898</v>
      </c>
      <c r="B214" s="20">
        <v>392</v>
      </c>
      <c r="C214" s="20">
        <v>348</v>
      </c>
      <c r="D214" s="20">
        <v>121</v>
      </c>
      <c r="E214" s="20">
        <v>203</v>
      </c>
      <c r="F214" s="20">
        <v>53</v>
      </c>
      <c r="G214" s="20">
        <v>8</v>
      </c>
      <c r="H214" s="20">
        <v>17</v>
      </c>
      <c r="I214" s="20">
        <v>36</v>
      </c>
      <c r="J214" s="20">
        <v>20</v>
      </c>
      <c r="K214" s="20">
        <v>51</v>
      </c>
      <c r="L214" s="20">
        <v>67</v>
      </c>
      <c r="M214" s="20">
        <v>194</v>
      </c>
      <c r="N214" s="20">
        <v>9</v>
      </c>
    </row>
    <row r="215" spans="1:14" ht="11.15" customHeight="1" x14ac:dyDescent="0.2">
      <c r="A215" s="21" t="s">
        <v>126</v>
      </c>
      <c r="B215" s="30">
        <v>100</v>
      </c>
      <c r="C215" s="30">
        <v>88.775509999999997</v>
      </c>
      <c r="D215" s="30">
        <v>30.867346999999999</v>
      </c>
      <c r="E215" s="30">
        <v>51.785713999999999</v>
      </c>
      <c r="F215" s="30">
        <v>13.520408</v>
      </c>
      <c r="G215" s="30">
        <v>2.040816</v>
      </c>
      <c r="H215" s="30">
        <v>4.336735</v>
      </c>
      <c r="I215" s="30">
        <v>9.1836730000000006</v>
      </c>
      <c r="J215" s="30">
        <v>5.1020409999999998</v>
      </c>
      <c r="K215" s="30">
        <v>13.010204</v>
      </c>
      <c r="L215" s="30">
        <v>17.091837000000002</v>
      </c>
      <c r="M215" s="30">
        <v>49.489795999999998</v>
      </c>
      <c r="N215" s="30">
        <v>2.2959179999999999</v>
      </c>
    </row>
    <row r="216" spans="1:14" ht="11.15" customHeight="1" x14ac:dyDescent="0.2">
      <c r="A216" s="19" t="s">
        <v>899</v>
      </c>
      <c r="B216" s="20">
        <v>379</v>
      </c>
      <c r="C216" s="20">
        <v>336</v>
      </c>
      <c r="D216" s="20">
        <v>114</v>
      </c>
      <c r="E216" s="20">
        <v>201</v>
      </c>
      <c r="F216" s="20">
        <v>38</v>
      </c>
      <c r="G216" s="20">
        <v>11</v>
      </c>
      <c r="H216" s="20">
        <v>14</v>
      </c>
      <c r="I216" s="20">
        <v>21</v>
      </c>
      <c r="J216" s="20">
        <v>16</v>
      </c>
      <c r="K216" s="20">
        <v>37</v>
      </c>
      <c r="L216" s="20">
        <v>53</v>
      </c>
      <c r="M216" s="20">
        <v>207</v>
      </c>
      <c r="N216" s="20">
        <v>8</v>
      </c>
    </row>
    <row r="217" spans="1:14" ht="11.15" customHeight="1" x14ac:dyDescent="0.2">
      <c r="A217" s="21" t="s">
        <v>126</v>
      </c>
      <c r="B217" s="30">
        <v>100</v>
      </c>
      <c r="C217" s="30">
        <v>88.654353999999998</v>
      </c>
      <c r="D217" s="30">
        <v>30.079156000000001</v>
      </c>
      <c r="E217" s="30">
        <v>53.034300999999999</v>
      </c>
      <c r="F217" s="30">
        <v>10.026384999999999</v>
      </c>
      <c r="G217" s="30">
        <v>2.9023750000000001</v>
      </c>
      <c r="H217" s="30">
        <v>3.6939310000000001</v>
      </c>
      <c r="I217" s="30">
        <v>5.5408970000000002</v>
      </c>
      <c r="J217" s="30">
        <v>4.2216360000000002</v>
      </c>
      <c r="K217" s="30">
        <v>9.7625329999999995</v>
      </c>
      <c r="L217" s="30">
        <v>13.984169</v>
      </c>
      <c r="M217" s="30">
        <v>54.617413999999997</v>
      </c>
      <c r="N217" s="30">
        <v>2.1108180000000001</v>
      </c>
    </row>
    <row r="218" spans="1:14" ht="11.15" customHeight="1" x14ac:dyDescent="0.2">
      <c r="A218" s="19" t="s">
        <v>900</v>
      </c>
      <c r="B218" s="20">
        <v>951</v>
      </c>
      <c r="C218" s="20">
        <v>824</v>
      </c>
      <c r="D218" s="20">
        <v>280</v>
      </c>
      <c r="E218" s="20">
        <v>488</v>
      </c>
      <c r="F218" s="20">
        <v>68</v>
      </c>
      <c r="G218" s="20">
        <v>14</v>
      </c>
      <c r="H218" s="20">
        <v>21</v>
      </c>
      <c r="I218" s="20">
        <v>54</v>
      </c>
      <c r="J218" s="20">
        <v>40</v>
      </c>
      <c r="K218" s="20">
        <v>67</v>
      </c>
      <c r="L218" s="20">
        <v>131</v>
      </c>
      <c r="M218" s="20">
        <v>540</v>
      </c>
      <c r="N218" s="20">
        <v>47</v>
      </c>
    </row>
    <row r="219" spans="1:14" ht="11.15" customHeight="1" x14ac:dyDescent="0.2">
      <c r="A219" s="21" t="s">
        <v>126</v>
      </c>
      <c r="B219" s="30">
        <v>100</v>
      </c>
      <c r="C219" s="30">
        <v>86.645635999999996</v>
      </c>
      <c r="D219" s="30">
        <v>29.442692000000001</v>
      </c>
      <c r="E219" s="30">
        <v>51.314405999999998</v>
      </c>
      <c r="F219" s="30">
        <v>7.1503680000000003</v>
      </c>
      <c r="G219" s="30">
        <v>1.472135</v>
      </c>
      <c r="H219" s="30">
        <v>2.208202</v>
      </c>
      <c r="I219" s="30">
        <v>5.6782329999999996</v>
      </c>
      <c r="J219" s="30">
        <v>4.206099</v>
      </c>
      <c r="K219" s="30">
        <v>7.0452159999999999</v>
      </c>
      <c r="L219" s="30">
        <v>13.774974</v>
      </c>
      <c r="M219" s="30">
        <v>56.782333999999999</v>
      </c>
      <c r="N219" s="30">
        <v>4.9421660000000003</v>
      </c>
    </row>
    <row r="220" spans="1:14" ht="11.15" customHeight="1" x14ac:dyDescent="0.2">
      <c r="A220" s="19" t="s">
        <v>873</v>
      </c>
      <c r="B220" s="20">
        <v>69</v>
      </c>
      <c r="C220" s="20">
        <v>59</v>
      </c>
      <c r="D220" s="20">
        <v>21</v>
      </c>
      <c r="E220" s="20">
        <v>43</v>
      </c>
      <c r="F220" s="20">
        <v>7</v>
      </c>
      <c r="G220" s="20">
        <v>1</v>
      </c>
      <c r="H220" s="20">
        <v>0</v>
      </c>
      <c r="I220" s="20">
        <v>5</v>
      </c>
      <c r="J220" s="20">
        <v>4</v>
      </c>
      <c r="K220" s="20">
        <v>6</v>
      </c>
      <c r="L220" s="20">
        <v>7</v>
      </c>
      <c r="M220" s="20">
        <v>34</v>
      </c>
      <c r="N220" s="20">
        <v>3</v>
      </c>
    </row>
    <row r="221" spans="1:14" ht="11.15" customHeight="1" x14ac:dyDescent="0.2">
      <c r="A221" s="21" t="s">
        <v>126</v>
      </c>
      <c r="B221" s="30">
        <v>100</v>
      </c>
      <c r="C221" s="30">
        <v>85.507245999999995</v>
      </c>
      <c r="D221" s="30">
        <v>30.434782999999999</v>
      </c>
      <c r="E221" s="30">
        <v>62.318840999999999</v>
      </c>
      <c r="F221" s="30">
        <v>10.144928</v>
      </c>
      <c r="G221" s="30">
        <v>1.4492750000000001</v>
      </c>
      <c r="H221" s="30">
        <v>0</v>
      </c>
      <c r="I221" s="30">
        <v>7.2463769999999998</v>
      </c>
      <c r="J221" s="30">
        <v>5.7971009999999996</v>
      </c>
      <c r="K221" s="30">
        <v>8.6956520000000008</v>
      </c>
      <c r="L221" s="30">
        <v>10.144928</v>
      </c>
      <c r="M221" s="30">
        <v>49.275362000000001</v>
      </c>
      <c r="N221" s="30">
        <v>4.3478260000000004</v>
      </c>
    </row>
    <row r="222" spans="1:14" ht="11.15" customHeight="1" x14ac:dyDescent="0.2">
      <c r="A222" s="18" t="s">
        <v>143</v>
      </c>
      <c r="B222" s="18"/>
      <c r="C222" s="18"/>
      <c r="D222" s="18"/>
      <c r="E222" s="18"/>
      <c r="F222" s="18"/>
      <c r="G222" s="18"/>
      <c r="H222" s="18"/>
      <c r="I222" s="18"/>
      <c r="J222" s="18"/>
      <c r="K222" s="18"/>
      <c r="L222" s="18"/>
      <c r="M222" s="18"/>
      <c r="N222" s="18"/>
    </row>
    <row r="223" spans="1:14" ht="11.15" customHeight="1" x14ac:dyDescent="0.2">
      <c r="A223" s="21" t="s">
        <v>901</v>
      </c>
      <c r="B223" s="21"/>
      <c r="C223" s="21"/>
      <c r="D223" s="21"/>
      <c r="E223" s="21"/>
      <c r="F223" s="21"/>
      <c r="G223" s="21"/>
      <c r="H223" s="21"/>
      <c r="I223" s="21"/>
      <c r="J223" s="21"/>
      <c r="K223" s="21"/>
      <c r="L223" s="21"/>
      <c r="M223" s="21"/>
      <c r="N223" s="21"/>
    </row>
    <row r="224" spans="1:14" ht="11.15" customHeight="1" x14ac:dyDescent="0.2">
      <c r="A224" s="19" t="s">
        <v>902</v>
      </c>
      <c r="B224" s="20">
        <v>546</v>
      </c>
      <c r="C224" s="20">
        <v>489</v>
      </c>
      <c r="D224" s="20">
        <v>183</v>
      </c>
      <c r="E224" s="20">
        <v>289</v>
      </c>
      <c r="F224" s="20">
        <v>53</v>
      </c>
      <c r="G224" s="20">
        <v>22</v>
      </c>
      <c r="H224" s="20">
        <v>25</v>
      </c>
      <c r="I224" s="20">
        <v>57</v>
      </c>
      <c r="J224" s="20">
        <v>28</v>
      </c>
      <c r="K224" s="20">
        <v>71</v>
      </c>
      <c r="L224" s="20">
        <v>89</v>
      </c>
      <c r="M224" s="20">
        <v>250</v>
      </c>
      <c r="N224" s="20">
        <v>8</v>
      </c>
    </row>
    <row r="225" spans="1:14" ht="11.15" customHeight="1" x14ac:dyDescent="0.2">
      <c r="A225" s="21" t="s">
        <v>126</v>
      </c>
      <c r="B225" s="30">
        <v>100</v>
      </c>
      <c r="C225" s="30">
        <v>89.56044</v>
      </c>
      <c r="D225" s="30">
        <v>33.516483999999998</v>
      </c>
      <c r="E225" s="30">
        <v>52.930402999999998</v>
      </c>
      <c r="F225" s="30">
        <v>9.7069600000000005</v>
      </c>
      <c r="G225" s="30">
        <v>4.0293039999999998</v>
      </c>
      <c r="H225" s="30">
        <v>4.5787550000000001</v>
      </c>
      <c r="I225" s="30">
        <v>10.43956</v>
      </c>
      <c r="J225" s="30">
        <v>5.1282050000000003</v>
      </c>
      <c r="K225" s="30">
        <v>13.003663</v>
      </c>
      <c r="L225" s="30">
        <v>16.300366</v>
      </c>
      <c r="M225" s="30">
        <v>45.787545999999999</v>
      </c>
      <c r="N225" s="30">
        <v>1.465201</v>
      </c>
    </row>
    <row r="226" spans="1:14" ht="11.15" customHeight="1" x14ac:dyDescent="0.2">
      <c r="A226" s="19" t="s">
        <v>903</v>
      </c>
      <c r="B226" s="20">
        <v>531</v>
      </c>
      <c r="C226" s="20">
        <v>465</v>
      </c>
      <c r="D226" s="20">
        <v>171</v>
      </c>
      <c r="E226" s="20">
        <v>266</v>
      </c>
      <c r="F226" s="20">
        <v>65</v>
      </c>
      <c r="G226" s="20">
        <v>18</v>
      </c>
      <c r="H226" s="20">
        <v>28</v>
      </c>
      <c r="I226" s="20">
        <v>39</v>
      </c>
      <c r="J226" s="20">
        <v>29</v>
      </c>
      <c r="K226" s="20">
        <v>60</v>
      </c>
      <c r="L226" s="20">
        <v>82</v>
      </c>
      <c r="M226" s="20">
        <v>277</v>
      </c>
      <c r="N226" s="20">
        <v>12</v>
      </c>
    </row>
    <row r="227" spans="1:14" ht="11.15" customHeight="1" x14ac:dyDescent="0.2">
      <c r="A227" s="21" t="s">
        <v>126</v>
      </c>
      <c r="B227" s="30">
        <v>100</v>
      </c>
      <c r="C227" s="30">
        <v>87.570621000000003</v>
      </c>
      <c r="D227" s="30">
        <v>32.203389999999999</v>
      </c>
      <c r="E227" s="30">
        <v>50.094161999999997</v>
      </c>
      <c r="F227" s="30">
        <v>12.241054999999999</v>
      </c>
      <c r="G227" s="30">
        <v>3.389831</v>
      </c>
      <c r="H227" s="30">
        <v>5.2730699999999997</v>
      </c>
      <c r="I227" s="30">
        <v>7.344633</v>
      </c>
      <c r="J227" s="30">
        <v>5.4613940000000003</v>
      </c>
      <c r="K227" s="30">
        <v>11.299435000000001</v>
      </c>
      <c r="L227" s="30">
        <v>15.442561</v>
      </c>
      <c r="M227" s="30">
        <v>52.165725000000002</v>
      </c>
      <c r="N227" s="30">
        <v>2.259887</v>
      </c>
    </row>
    <row r="228" spans="1:14" ht="11.15" customHeight="1" x14ac:dyDescent="0.2">
      <c r="A228" s="19" t="s">
        <v>904</v>
      </c>
      <c r="B228" s="20">
        <v>205</v>
      </c>
      <c r="C228" s="20">
        <v>183</v>
      </c>
      <c r="D228" s="20">
        <v>57</v>
      </c>
      <c r="E228" s="20">
        <v>106</v>
      </c>
      <c r="F228" s="20">
        <v>25</v>
      </c>
      <c r="G228" s="20">
        <v>1</v>
      </c>
      <c r="H228" s="20">
        <v>6</v>
      </c>
      <c r="I228" s="20">
        <v>18</v>
      </c>
      <c r="J228" s="20">
        <v>7</v>
      </c>
      <c r="K228" s="20">
        <v>24</v>
      </c>
      <c r="L228" s="20">
        <v>27</v>
      </c>
      <c r="M228" s="20">
        <v>116</v>
      </c>
      <c r="N228" s="20">
        <v>3</v>
      </c>
    </row>
    <row r="229" spans="1:14" ht="11.15" customHeight="1" x14ac:dyDescent="0.2">
      <c r="A229" s="21" t="s">
        <v>126</v>
      </c>
      <c r="B229" s="30">
        <v>100</v>
      </c>
      <c r="C229" s="30">
        <v>89.268293</v>
      </c>
      <c r="D229" s="30">
        <v>27.804877999999999</v>
      </c>
      <c r="E229" s="30">
        <v>51.707317000000003</v>
      </c>
      <c r="F229" s="30">
        <v>12.195122</v>
      </c>
      <c r="G229" s="30">
        <v>0.48780499999999999</v>
      </c>
      <c r="H229" s="30">
        <v>2.9268290000000001</v>
      </c>
      <c r="I229" s="30">
        <v>8.7804880000000001</v>
      </c>
      <c r="J229" s="30">
        <v>3.4146339999999999</v>
      </c>
      <c r="K229" s="30">
        <v>11.707317</v>
      </c>
      <c r="L229" s="30">
        <v>13.170731999999999</v>
      </c>
      <c r="M229" s="30">
        <v>56.585366</v>
      </c>
      <c r="N229" s="30">
        <v>1.4634149999999999</v>
      </c>
    </row>
    <row r="230" spans="1:14" ht="11.15" customHeight="1" x14ac:dyDescent="0.2">
      <c r="A230" s="19" t="s">
        <v>905</v>
      </c>
      <c r="B230" s="20">
        <v>762</v>
      </c>
      <c r="C230" s="20">
        <v>658</v>
      </c>
      <c r="D230" s="20">
        <v>209</v>
      </c>
      <c r="E230" s="20">
        <v>388</v>
      </c>
      <c r="F230" s="20">
        <v>66</v>
      </c>
      <c r="G230" s="20">
        <v>11</v>
      </c>
      <c r="H230" s="20">
        <v>17</v>
      </c>
      <c r="I230" s="20">
        <v>40</v>
      </c>
      <c r="J230" s="20">
        <v>27</v>
      </c>
      <c r="K230" s="20">
        <v>44</v>
      </c>
      <c r="L230" s="20">
        <v>111</v>
      </c>
      <c r="M230" s="20">
        <v>443</v>
      </c>
      <c r="N230" s="20">
        <v>41</v>
      </c>
    </row>
    <row r="231" spans="1:14" ht="11.15" customHeight="1" x14ac:dyDescent="0.2">
      <c r="A231" s="21" t="s">
        <v>126</v>
      </c>
      <c r="B231" s="30">
        <v>100</v>
      </c>
      <c r="C231" s="30">
        <v>86.351705999999993</v>
      </c>
      <c r="D231" s="30">
        <v>27.427821999999999</v>
      </c>
      <c r="E231" s="30">
        <v>50.918635000000002</v>
      </c>
      <c r="F231" s="30">
        <v>8.6614170000000001</v>
      </c>
      <c r="G231" s="30">
        <v>1.44357</v>
      </c>
      <c r="H231" s="30">
        <v>2.2309709999999998</v>
      </c>
      <c r="I231" s="30">
        <v>5.2493439999999998</v>
      </c>
      <c r="J231" s="30">
        <v>3.543307</v>
      </c>
      <c r="K231" s="30">
        <v>5.7742779999999998</v>
      </c>
      <c r="L231" s="30">
        <v>14.566929</v>
      </c>
      <c r="M231" s="30">
        <v>58.136482999999998</v>
      </c>
      <c r="N231" s="30">
        <v>5.3805769999999997</v>
      </c>
    </row>
    <row r="232" spans="1:14" ht="11.15" customHeight="1" x14ac:dyDescent="0.2">
      <c r="A232" s="19" t="s">
        <v>873</v>
      </c>
      <c r="B232" s="20">
        <v>144</v>
      </c>
      <c r="C232" s="20">
        <v>119</v>
      </c>
      <c r="D232" s="20">
        <v>37</v>
      </c>
      <c r="E232" s="20">
        <v>73</v>
      </c>
      <c r="F232" s="20">
        <v>19</v>
      </c>
      <c r="G232" s="20">
        <v>2</v>
      </c>
      <c r="H232" s="20">
        <v>3</v>
      </c>
      <c r="I232" s="20">
        <v>7</v>
      </c>
      <c r="J232" s="20">
        <v>10</v>
      </c>
      <c r="K232" s="20">
        <v>11</v>
      </c>
      <c r="L232" s="20">
        <v>20</v>
      </c>
      <c r="M232" s="20">
        <v>70</v>
      </c>
      <c r="N232" s="20">
        <v>9</v>
      </c>
    </row>
    <row r="233" spans="1:14" ht="11.15" customHeight="1" x14ac:dyDescent="0.2">
      <c r="A233" s="21" t="s">
        <v>126</v>
      </c>
      <c r="B233" s="30">
        <v>100</v>
      </c>
      <c r="C233" s="30">
        <v>82.638889000000006</v>
      </c>
      <c r="D233" s="30">
        <v>25.694444000000001</v>
      </c>
      <c r="E233" s="30">
        <v>50.694443999999997</v>
      </c>
      <c r="F233" s="30">
        <v>13.194444000000001</v>
      </c>
      <c r="G233" s="30">
        <v>1.388889</v>
      </c>
      <c r="H233" s="30">
        <v>2.0833330000000001</v>
      </c>
      <c r="I233" s="30">
        <v>4.8611110000000002</v>
      </c>
      <c r="J233" s="30">
        <v>6.9444439999999998</v>
      </c>
      <c r="K233" s="30">
        <v>7.6388889999999998</v>
      </c>
      <c r="L233" s="30">
        <v>13.888889000000001</v>
      </c>
      <c r="M233" s="30">
        <v>48.611111000000001</v>
      </c>
      <c r="N233" s="30">
        <v>6.25</v>
      </c>
    </row>
    <row r="234" spans="1:14" ht="11.15" customHeight="1" x14ac:dyDescent="0.2">
      <c r="A234" s="18" t="s">
        <v>143</v>
      </c>
      <c r="B234" s="18"/>
      <c r="C234" s="18"/>
      <c r="D234" s="18"/>
      <c r="E234" s="18"/>
      <c r="F234" s="18"/>
      <c r="G234" s="18"/>
      <c r="H234" s="18"/>
      <c r="I234" s="18"/>
      <c r="J234" s="18"/>
      <c r="K234" s="18"/>
      <c r="L234" s="18"/>
      <c r="M234" s="18"/>
      <c r="N234" s="18"/>
    </row>
    <row r="235" spans="1:14" ht="11.15" customHeight="1" x14ac:dyDescent="0.2">
      <c r="A235" s="21" t="s">
        <v>906</v>
      </c>
      <c r="B235" s="21"/>
      <c r="C235" s="21"/>
      <c r="D235" s="21"/>
      <c r="E235" s="21"/>
      <c r="F235" s="21"/>
      <c r="G235" s="21"/>
      <c r="H235" s="21"/>
      <c r="I235" s="21"/>
      <c r="J235" s="21"/>
      <c r="K235" s="21"/>
      <c r="L235" s="21"/>
      <c r="M235" s="21"/>
      <c r="N235" s="21"/>
    </row>
    <row r="236" spans="1:14" ht="11.15" customHeight="1" x14ac:dyDescent="0.2">
      <c r="A236" s="19" t="s">
        <v>902</v>
      </c>
      <c r="B236" s="20">
        <v>285</v>
      </c>
      <c r="C236" s="20">
        <v>256</v>
      </c>
      <c r="D236" s="20">
        <v>92</v>
      </c>
      <c r="E236" s="20">
        <v>152</v>
      </c>
      <c r="F236" s="20">
        <v>40</v>
      </c>
      <c r="G236" s="20">
        <v>17</v>
      </c>
      <c r="H236" s="20">
        <v>14</v>
      </c>
      <c r="I236" s="20">
        <v>34</v>
      </c>
      <c r="J236" s="20">
        <v>10</v>
      </c>
      <c r="K236" s="20">
        <v>34</v>
      </c>
      <c r="L236" s="20">
        <v>52</v>
      </c>
      <c r="M236" s="20">
        <v>123</v>
      </c>
      <c r="N236" s="20">
        <v>5</v>
      </c>
    </row>
    <row r="237" spans="1:14" ht="11.15" customHeight="1" x14ac:dyDescent="0.2">
      <c r="A237" s="21" t="s">
        <v>126</v>
      </c>
      <c r="B237" s="30">
        <v>100</v>
      </c>
      <c r="C237" s="30">
        <v>89.824561000000003</v>
      </c>
      <c r="D237" s="30">
        <v>32.280701999999998</v>
      </c>
      <c r="E237" s="30">
        <v>53.333333000000003</v>
      </c>
      <c r="F237" s="30">
        <v>14.035088</v>
      </c>
      <c r="G237" s="30">
        <v>5.964912</v>
      </c>
      <c r="H237" s="30">
        <v>4.9122810000000001</v>
      </c>
      <c r="I237" s="30">
        <v>11.929824999999999</v>
      </c>
      <c r="J237" s="30">
        <v>3.508772</v>
      </c>
      <c r="K237" s="30">
        <v>11.929824999999999</v>
      </c>
      <c r="L237" s="30">
        <v>18.245614</v>
      </c>
      <c r="M237" s="30">
        <v>43.157895000000003</v>
      </c>
      <c r="N237" s="30">
        <v>1.754386</v>
      </c>
    </row>
    <row r="238" spans="1:14" ht="11.15" customHeight="1" x14ac:dyDescent="0.2">
      <c r="A238" s="19" t="s">
        <v>903</v>
      </c>
      <c r="B238" s="20">
        <v>217</v>
      </c>
      <c r="C238" s="20">
        <v>193</v>
      </c>
      <c r="D238" s="20">
        <v>77</v>
      </c>
      <c r="E238" s="20">
        <v>113</v>
      </c>
      <c r="F238" s="20">
        <v>30</v>
      </c>
      <c r="G238" s="20">
        <v>5</v>
      </c>
      <c r="H238" s="20">
        <v>12</v>
      </c>
      <c r="I238" s="20">
        <v>24</v>
      </c>
      <c r="J238" s="20">
        <v>10</v>
      </c>
      <c r="K238" s="20">
        <v>24</v>
      </c>
      <c r="L238" s="20">
        <v>36</v>
      </c>
      <c r="M238" s="20">
        <v>96</v>
      </c>
      <c r="N238" s="20">
        <v>4</v>
      </c>
    </row>
    <row r="239" spans="1:14" ht="11.15" customHeight="1" x14ac:dyDescent="0.2">
      <c r="A239" s="21" t="s">
        <v>126</v>
      </c>
      <c r="B239" s="30">
        <v>100</v>
      </c>
      <c r="C239" s="30">
        <v>88.940092000000007</v>
      </c>
      <c r="D239" s="30">
        <v>35.483871000000001</v>
      </c>
      <c r="E239" s="30">
        <v>52.073732999999997</v>
      </c>
      <c r="F239" s="30">
        <v>13.824885</v>
      </c>
      <c r="G239" s="30">
        <v>2.3041469999999999</v>
      </c>
      <c r="H239" s="30">
        <v>5.529954</v>
      </c>
      <c r="I239" s="30">
        <v>11.059908</v>
      </c>
      <c r="J239" s="30">
        <v>4.608295</v>
      </c>
      <c r="K239" s="30">
        <v>11.059908</v>
      </c>
      <c r="L239" s="30">
        <v>16.589862</v>
      </c>
      <c r="M239" s="30">
        <v>44.239631000000003</v>
      </c>
      <c r="N239" s="30">
        <v>1.843318</v>
      </c>
    </row>
    <row r="240" spans="1:14" ht="11.15" customHeight="1" x14ac:dyDescent="0.2">
      <c r="A240" s="19" t="s">
        <v>904</v>
      </c>
      <c r="B240" s="20">
        <v>142</v>
      </c>
      <c r="C240" s="20">
        <v>128</v>
      </c>
      <c r="D240" s="20">
        <v>44</v>
      </c>
      <c r="E240" s="20">
        <v>57</v>
      </c>
      <c r="F240" s="20">
        <v>27</v>
      </c>
      <c r="G240" s="20">
        <v>3</v>
      </c>
      <c r="H240" s="20">
        <v>8</v>
      </c>
      <c r="I240" s="20">
        <v>9</v>
      </c>
      <c r="J240" s="20">
        <v>4</v>
      </c>
      <c r="K240" s="20">
        <v>22</v>
      </c>
      <c r="L240" s="20">
        <v>24</v>
      </c>
      <c r="M240" s="20">
        <v>80</v>
      </c>
      <c r="N240" s="20">
        <v>0</v>
      </c>
    </row>
    <row r="241" spans="1:14" ht="11.15" customHeight="1" x14ac:dyDescent="0.2">
      <c r="A241" s="21" t="s">
        <v>126</v>
      </c>
      <c r="B241" s="30">
        <v>100</v>
      </c>
      <c r="C241" s="30">
        <v>90.140844999999999</v>
      </c>
      <c r="D241" s="30">
        <v>30.985914999999999</v>
      </c>
      <c r="E241" s="30">
        <v>40.140844999999999</v>
      </c>
      <c r="F241" s="30">
        <v>19.014085000000001</v>
      </c>
      <c r="G241" s="30">
        <v>2.112676</v>
      </c>
      <c r="H241" s="30">
        <v>5.6338030000000003</v>
      </c>
      <c r="I241" s="30">
        <v>6.3380280000000004</v>
      </c>
      <c r="J241" s="30">
        <v>2.8169010000000001</v>
      </c>
      <c r="K241" s="30">
        <v>15.492958</v>
      </c>
      <c r="L241" s="30">
        <v>16.901408</v>
      </c>
      <c r="M241" s="30">
        <v>56.338028000000001</v>
      </c>
      <c r="N241" s="30">
        <v>0</v>
      </c>
    </row>
    <row r="242" spans="1:14" ht="11.15" customHeight="1" x14ac:dyDescent="0.2">
      <c r="A242" s="19" t="s">
        <v>905</v>
      </c>
      <c r="B242" s="20">
        <v>1184</v>
      </c>
      <c r="C242" s="20">
        <v>1036</v>
      </c>
      <c r="D242" s="20">
        <v>347</v>
      </c>
      <c r="E242" s="20">
        <v>620</v>
      </c>
      <c r="F242" s="20">
        <v>106</v>
      </c>
      <c r="G242" s="20">
        <v>25</v>
      </c>
      <c r="H242" s="20">
        <v>30</v>
      </c>
      <c r="I242" s="20">
        <v>71</v>
      </c>
      <c r="J242" s="20">
        <v>57</v>
      </c>
      <c r="K242" s="20">
        <v>97</v>
      </c>
      <c r="L242" s="20">
        <v>170</v>
      </c>
      <c r="M242" s="20">
        <v>674</v>
      </c>
      <c r="N242" s="20">
        <v>40</v>
      </c>
    </row>
    <row r="243" spans="1:14" ht="11.15" customHeight="1" x14ac:dyDescent="0.2">
      <c r="A243" s="21" t="s">
        <v>126</v>
      </c>
      <c r="B243" s="30">
        <v>100</v>
      </c>
      <c r="C243" s="30">
        <v>87.5</v>
      </c>
      <c r="D243" s="30">
        <v>29.307431999999999</v>
      </c>
      <c r="E243" s="30">
        <v>52.364865000000002</v>
      </c>
      <c r="F243" s="30">
        <v>8.9527029999999996</v>
      </c>
      <c r="G243" s="30">
        <v>2.1114860000000002</v>
      </c>
      <c r="H243" s="30">
        <v>2.5337839999999998</v>
      </c>
      <c r="I243" s="30">
        <v>5.9966220000000003</v>
      </c>
      <c r="J243" s="30">
        <v>4.8141889999999998</v>
      </c>
      <c r="K243" s="30">
        <v>8.1925679999999996</v>
      </c>
      <c r="L243" s="30">
        <v>14.358108</v>
      </c>
      <c r="M243" s="30">
        <v>56.925676000000003</v>
      </c>
      <c r="N243" s="30">
        <v>3.3783780000000001</v>
      </c>
    </row>
    <row r="244" spans="1:14" ht="11.15" customHeight="1" x14ac:dyDescent="0.2">
      <c r="A244" s="19" t="s">
        <v>873</v>
      </c>
      <c r="B244" s="20">
        <v>360</v>
      </c>
      <c r="C244" s="20">
        <v>301</v>
      </c>
      <c r="D244" s="20">
        <v>97</v>
      </c>
      <c r="E244" s="20">
        <v>180</v>
      </c>
      <c r="F244" s="20">
        <v>25</v>
      </c>
      <c r="G244" s="20">
        <v>4</v>
      </c>
      <c r="H244" s="20">
        <v>15</v>
      </c>
      <c r="I244" s="20">
        <v>23</v>
      </c>
      <c r="J244" s="20">
        <v>20</v>
      </c>
      <c r="K244" s="20">
        <v>33</v>
      </c>
      <c r="L244" s="20">
        <v>47</v>
      </c>
      <c r="M244" s="20">
        <v>183</v>
      </c>
      <c r="N244" s="20">
        <v>24</v>
      </c>
    </row>
    <row r="245" spans="1:14" ht="11.15" customHeight="1" x14ac:dyDescent="0.2">
      <c r="A245" s="21" t="s">
        <v>126</v>
      </c>
      <c r="B245" s="30">
        <v>100</v>
      </c>
      <c r="C245" s="30">
        <v>83.611110999999994</v>
      </c>
      <c r="D245" s="30">
        <v>26.944444000000001</v>
      </c>
      <c r="E245" s="30">
        <v>50</v>
      </c>
      <c r="F245" s="30">
        <v>6.9444439999999998</v>
      </c>
      <c r="G245" s="30">
        <v>1.111111</v>
      </c>
      <c r="H245" s="30">
        <v>4.1666670000000003</v>
      </c>
      <c r="I245" s="30">
        <v>6.3888889999999998</v>
      </c>
      <c r="J245" s="30">
        <v>5.5555560000000002</v>
      </c>
      <c r="K245" s="30">
        <v>9.1666670000000003</v>
      </c>
      <c r="L245" s="30">
        <v>13.055555999999999</v>
      </c>
      <c r="M245" s="30">
        <v>50.833333000000003</v>
      </c>
      <c r="N245" s="30">
        <v>6.6666670000000003</v>
      </c>
    </row>
    <row r="246" spans="1:14" ht="11.15" customHeight="1" x14ac:dyDescent="0.2">
      <c r="A246" s="18" t="s">
        <v>143</v>
      </c>
      <c r="B246" s="18"/>
      <c r="C246" s="18"/>
      <c r="D246" s="18"/>
      <c r="E246" s="18"/>
      <c r="F246" s="18"/>
      <c r="G246" s="18"/>
      <c r="H246" s="18"/>
      <c r="I246" s="18"/>
      <c r="J246" s="18"/>
      <c r="K246" s="18"/>
      <c r="L246" s="18"/>
      <c r="M246" s="18"/>
      <c r="N246" s="18"/>
    </row>
    <row r="247" spans="1:14" ht="11.15" customHeight="1" x14ac:dyDescent="0.2">
      <c r="A247" s="21" t="s">
        <v>907</v>
      </c>
      <c r="B247" s="21"/>
      <c r="C247" s="21"/>
      <c r="D247" s="21"/>
      <c r="E247" s="21"/>
      <c r="F247" s="21"/>
      <c r="G247" s="21"/>
      <c r="H247" s="21"/>
      <c r="I247" s="21"/>
      <c r="J247" s="21"/>
      <c r="K247" s="21"/>
      <c r="L247" s="21"/>
      <c r="M247" s="21"/>
      <c r="N247" s="21"/>
    </row>
    <row r="248" spans="1:14" ht="11.15" customHeight="1" x14ac:dyDescent="0.2">
      <c r="A248" s="19" t="s">
        <v>902</v>
      </c>
      <c r="B248" s="20">
        <v>330</v>
      </c>
      <c r="C248" s="20">
        <v>293</v>
      </c>
      <c r="D248" s="20">
        <v>129</v>
      </c>
      <c r="E248" s="20">
        <v>171</v>
      </c>
      <c r="F248" s="20">
        <v>41</v>
      </c>
      <c r="G248" s="20">
        <v>15</v>
      </c>
      <c r="H248" s="20">
        <v>22</v>
      </c>
      <c r="I248" s="20">
        <v>26</v>
      </c>
      <c r="J248" s="20">
        <v>18</v>
      </c>
      <c r="K248" s="20">
        <v>42</v>
      </c>
      <c r="L248" s="20">
        <v>51</v>
      </c>
      <c r="M248" s="20">
        <v>146</v>
      </c>
      <c r="N248" s="20">
        <v>4</v>
      </c>
    </row>
    <row r="249" spans="1:14" ht="11.15" customHeight="1" x14ac:dyDescent="0.2">
      <c r="A249" s="21" t="s">
        <v>126</v>
      </c>
      <c r="B249" s="30">
        <v>100</v>
      </c>
      <c r="C249" s="30">
        <v>88.787879000000004</v>
      </c>
      <c r="D249" s="30">
        <v>39.090909000000003</v>
      </c>
      <c r="E249" s="30">
        <v>51.818182</v>
      </c>
      <c r="F249" s="30">
        <v>12.424242</v>
      </c>
      <c r="G249" s="30">
        <v>4.5454549999999996</v>
      </c>
      <c r="H249" s="30">
        <v>6.6666670000000003</v>
      </c>
      <c r="I249" s="30">
        <v>7.8787880000000001</v>
      </c>
      <c r="J249" s="30">
        <v>5.4545450000000004</v>
      </c>
      <c r="K249" s="30">
        <v>12.727273</v>
      </c>
      <c r="L249" s="30">
        <v>15.454545</v>
      </c>
      <c r="M249" s="30">
        <v>44.242424</v>
      </c>
      <c r="N249" s="30">
        <v>1.212121</v>
      </c>
    </row>
    <row r="250" spans="1:14" ht="11.15" customHeight="1" x14ac:dyDescent="0.2">
      <c r="A250" s="19" t="s">
        <v>903</v>
      </c>
      <c r="B250" s="20">
        <v>326</v>
      </c>
      <c r="C250" s="20">
        <v>283</v>
      </c>
      <c r="D250" s="20">
        <v>108</v>
      </c>
      <c r="E250" s="20">
        <v>171</v>
      </c>
      <c r="F250" s="20">
        <v>41</v>
      </c>
      <c r="G250" s="20">
        <v>11</v>
      </c>
      <c r="H250" s="20">
        <v>12</v>
      </c>
      <c r="I250" s="20">
        <v>36</v>
      </c>
      <c r="J250" s="20">
        <v>17</v>
      </c>
      <c r="K250" s="20">
        <v>46</v>
      </c>
      <c r="L250" s="20">
        <v>50</v>
      </c>
      <c r="M250" s="20">
        <v>158</v>
      </c>
      <c r="N250" s="20">
        <v>7</v>
      </c>
    </row>
    <row r="251" spans="1:14" ht="11.15" customHeight="1" x14ac:dyDescent="0.2">
      <c r="A251" s="21" t="s">
        <v>126</v>
      </c>
      <c r="B251" s="30">
        <v>100</v>
      </c>
      <c r="C251" s="30">
        <v>86.809815999999998</v>
      </c>
      <c r="D251" s="30">
        <v>33.128833999999998</v>
      </c>
      <c r="E251" s="30">
        <v>52.453988000000003</v>
      </c>
      <c r="F251" s="30">
        <v>12.576687</v>
      </c>
      <c r="G251" s="30">
        <v>3.3742329999999998</v>
      </c>
      <c r="H251" s="30">
        <v>3.6809820000000002</v>
      </c>
      <c r="I251" s="30">
        <v>11.042945</v>
      </c>
      <c r="J251" s="30">
        <v>5.2147240000000004</v>
      </c>
      <c r="K251" s="30">
        <v>14.110429</v>
      </c>
      <c r="L251" s="30">
        <v>15.337422999999999</v>
      </c>
      <c r="M251" s="30">
        <v>48.466258000000003</v>
      </c>
      <c r="N251" s="30">
        <v>2.1472389999999999</v>
      </c>
    </row>
    <row r="252" spans="1:14" ht="11.15" customHeight="1" x14ac:dyDescent="0.2">
      <c r="A252" s="19" t="s">
        <v>904</v>
      </c>
      <c r="B252" s="20">
        <v>133</v>
      </c>
      <c r="C252" s="20">
        <v>113</v>
      </c>
      <c r="D252" s="20">
        <v>37</v>
      </c>
      <c r="E252" s="20">
        <v>64</v>
      </c>
      <c r="F252" s="20">
        <v>26</v>
      </c>
      <c r="G252" s="20">
        <v>4</v>
      </c>
      <c r="H252" s="20">
        <v>7</v>
      </c>
      <c r="I252" s="20">
        <v>16</v>
      </c>
      <c r="J252" s="20">
        <v>11</v>
      </c>
      <c r="K252" s="20">
        <v>16</v>
      </c>
      <c r="L252" s="20">
        <v>24</v>
      </c>
      <c r="M252" s="20">
        <v>62</v>
      </c>
      <c r="N252" s="20">
        <v>1</v>
      </c>
    </row>
    <row r="253" spans="1:14" ht="11.15" customHeight="1" x14ac:dyDescent="0.2">
      <c r="A253" s="21" t="s">
        <v>126</v>
      </c>
      <c r="B253" s="30">
        <v>100</v>
      </c>
      <c r="C253" s="30">
        <v>84.962406000000001</v>
      </c>
      <c r="D253" s="30">
        <v>27.819548999999999</v>
      </c>
      <c r="E253" s="30">
        <v>48.120300999999998</v>
      </c>
      <c r="F253" s="30">
        <v>19.548871999999999</v>
      </c>
      <c r="G253" s="30">
        <v>3.0075189999999998</v>
      </c>
      <c r="H253" s="30">
        <v>5.2631579999999998</v>
      </c>
      <c r="I253" s="30">
        <v>12.030075</v>
      </c>
      <c r="J253" s="30">
        <v>8.2706769999999992</v>
      </c>
      <c r="K253" s="30">
        <v>12.030075</v>
      </c>
      <c r="L253" s="30">
        <v>18.045113000000001</v>
      </c>
      <c r="M253" s="30">
        <v>46.616540999999998</v>
      </c>
      <c r="N253" s="30">
        <v>0.75187999999999999</v>
      </c>
    </row>
    <row r="254" spans="1:14" ht="11.15" customHeight="1" x14ac:dyDescent="0.2">
      <c r="A254" s="19" t="s">
        <v>905</v>
      </c>
      <c r="B254" s="20">
        <v>1070</v>
      </c>
      <c r="C254" s="20">
        <v>947</v>
      </c>
      <c r="D254" s="20">
        <v>292</v>
      </c>
      <c r="E254" s="20">
        <v>550</v>
      </c>
      <c r="F254" s="20">
        <v>95</v>
      </c>
      <c r="G254" s="20">
        <v>20</v>
      </c>
      <c r="H254" s="20">
        <v>31</v>
      </c>
      <c r="I254" s="20">
        <v>65</v>
      </c>
      <c r="J254" s="20">
        <v>42</v>
      </c>
      <c r="K254" s="20">
        <v>78</v>
      </c>
      <c r="L254" s="20">
        <v>160</v>
      </c>
      <c r="M254" s="20">
        <v>614</v>
      </c>
      <c r="N254" s="20">
        <v>41</v>
      </c>
    </row>
    <row r="255" spans="1:14" ht="11.15" customHeight="1" x14ac:dyDescent="0.2">
      <c r="A255" s="21" t="s">
        <v>126</v>
      </c>
      <c r="B255" s="30">
        <v>100</v>
      </c>
      <c r="C255" s="30">
        <v>88.504672999999997</v>
      </c>
      <c r="D255" s="30">
        <v>27.289719999999999</v>
      </c>
      <c r="E255" s="30">
        <v>51.401868999999998</v>
      </c>
      <c r="F255" s="30">
        <v>8.8785050000000005</v>
      </c>
      <c r="G255" s="30">
        <v>1.869159</v>
      </c>
      <c r="H255" s="30">
        <v>2.8971960000000001</v>
      </c>
      <c r="I255" s="30">
        <v>6.0747660000000003</v>
      </c>
      <c r="J255" s="30">
        <v>3.9252340000000001</v>
      </c>
      <c r="K255" s="30">
        <v>7.28972</v>
      </c>
      <c r="L255" s="30">
        <v>14.953271000000001</v>
      </c>
      <c r="M255" s="30">
        <v>57.383178000000001</v>
      </c>
      <c r="N255" s="30">
        <v>3.8317760000000001</v>
      </c>
    </row>
    <row r="256" spans="1:14" ht="11.15" customHeight="1" x14ac:dyDescent="0.2">
      <c r="A256" s="19" t="s">
        <v>873</v>
      </c>
      <c r="B256" s="20">
        <v>329</v>
      </c>
      <c r="C256" s="20">
        <v>278</v>
      </c>
      <c r="D256" s="20">
        <v>91</v>
      </c>
      <c r="E256" s="20">
        <v>166</v>
      </c>
      <c r="F256" s="20">
        <v>25</v>
      </c>
      <c r="G256" s="20">
        <v>4</v>
      </c>
      <c r="H256" s="20">
        <v>7</v>
      </c>
      <c r="I256" s="20">
        <v>18</v>
      </c>
      <c r="J256" s="20">
        <v>13</v>
      </c>
      <c r="K256" s="20">
        <v>28</v>
      </c>
      <c r="L256" s="20">
        <v>44</v>
      </c>
      <c r="M256" s="20">
        <v>176</v>
      </c>
      <c r="N256" s="20">
        <v>20</v>
      </c>
    </row>
    <row r="257" spans="1:14" ht="11.15" customHeight="1" x14ac:dyDescent="0.2">
      <c r="A257" s="21" t="s">
        <v>126</v>
      </c>
      <c r="B257" s="30">
        <v>100</v>
      </c>
      <c r="C257" s="30">
        <v>84.498480000000001</v>
      </c>
      <c r="D257" s="30">
        <v>27.659573999999999</v>
      </c>
      <c r="E257" s="30">
        <v>50.455927000000003</v>
      </c>
      <c r="F257" s="30">
        <v>7.5987840000000002</v>
      </c>
      <c r="G257" s="30">
        <v>1.215805</v>
      </c>
      <c r="H257" s="30">
        <v>2.1276600000000001</v>
      </c>
      <c r="I257" s="30">
        <v>5.4711249999999998</v>
      </c>
      <c r="J257" s="30">
        <v>3.951368</v>
      </c>
      <c r="K257" s="30">
        <v>8.5106380000000001</v>
      </c>
      <c r="L257" s="30">
        <v>13.373860000000001</v>
      </c>
      <c r="M257" s="30">
        <v>53.495441</v>
      </c>
      <c r="N257" s="30">
        <v>6.079027</v>
      </c>
    </row>
    <row r="258" spans="1:14" ht="11.15" customHeight="1" x14ac:dyDescent="0.2">
      <c r="A258" s="18" t="s">
        <v>143</v>
      </c>
      <c r="B258" s="18"/>
      <c r="C258" s="18"/>
      <c r="D258" s="18"/>
      <c r="E258" s="18"/>
      <c r="F258" s="18"/>
      <c r="G258" s="18"/>
      <c r="H258" s="18"/>
      <c r="I258" s="18"/>
      <c r="J258" s="18"/>
      <c r="K258" s="18"/>
      <c r="L258" s="18"/>
      <c r="M258" s="18"/>
      <c r="N258" s="18"/>
    </row>
    <row r="259" spans="1:14" ht="11.15" customHeight="1" x14ac:dyDescent="0.2">
      <c r="A259" s="21" t="s">
        <v>908</v>
      </c>
      <c r="B259" s="21"/>
      <c r="C259" s="21"/>
      <c r="D259" s="21"/>
      <c r="E259" s="21"/>
      <c r="F259" s="21"/>
      <c r="G259" s="21"/>
      <c r="H259" s="21"/>
      <c r="I259" s="21"/>
      <c r="J259" s="21"/>
      <c r="K259" s="21"/>
      <c r="L259" s="21"/>
      <c r="M259" s="21"/>
      <c r="N259" s="21"/>
    </row>
    <row r="260" spans="1:14" ht="11.15" customHeight="1" x14ac:dyDescent="0.2">
      <c r="A260" s="19" t="s">
        <v>902</v>
      </c>
      <c r="B260" s="20">
        <v>39</v>
      </c>
      <c r="C260" s="20">
        <v>36</v>
      </c>
      <c r="D260" s="20">
        <v>12</v>
      </c>
      <c r="E260" s="20">
        <v>20</v>
      </c>
      <c r="F260" s="20">
        <v>3</v>
      </c>
      <c r="G260" s="20">
        <v>1</v>
      </c>
      <c r="H260" s="20">
        <v>2</v>
      </c>
      <c r="I260" s="20">
        <v>0</v>
      </c>
      <c r="J260" s="20">
        <v>1</v>
      </c>
      <c r="K260" s="20">
        <v>6</v>
      </c>
      <c r="L260" s="20">
        <v>9</v>
      </c>
      <c r="M260" s="20">
        <v>24</v>
      </c>
      <c r="N260" s="20">
        <v>0</v>
      </c>
    </row>
    <row r="261" spans="1:14" ht="11.15" customHeight="1" x14ac:dyDescent="0.2">
      <c r="A261" s="21" t="s">
        <v>126</v>
      </c>
      <c r="B261" s="30">
        <v>100</v>
      </c>
      <c r="C261" s="30">
        <v>92.307692000000003</v>
      </c>
      <c r="D261" s="30">
        <v>30.769231000000001</v>
      </c>
      <c r="E261" s="30">
        <v>51.282051000000003</v>
      </c>
      <c r="F261" s="30">
        <v>7.6923079999999997</v>
      </c>
      <c r="G261" s="30">
        <v>2.5641029999999998</v>
      </c>
      <c r="H261" s="30">
        <v>5.1282050000000003</v>
      </c>
      <c r="I261" s="30">
        <v>0</v>
      </c>
      <c r="J261" s="30">
        <v>2.5641029999999998</v>
      </c>
      <c r="K261" s="30">
        <v>15.384615</v>
      </c>
      <c r="L261" s="30">
        <v>23.076923000000001</v>
      </c>
      <c r="M261" s="30">
        <v>61.538462000000003</v>
      </c>
      <c r="N261" s="30">
        <v>0</v>
      </c>
    </row>
    <row r="262" spans="1:14" ht="11.15" customHeight="1" x14ac:dyDescent="0.2">
      <c r="A262" s="19" t="s">
        <v>903</v>
      </c>
      <c r="B262" s="20">
        <v>75</v>
      </c>
      <c r="C262" s="20">
        <v>64</v>
      </c>
      <c r="D262" s="20">
        <v>23</v>
      </c>
      <c r="E262" s="20">
        <v>35</v>
      </c>
      <c r="F262" s="20">
        <v>9</v>
      </c>
      <c r="G262" s="20">
        <v>4</v>
      </c>
      <c r="H262" s="20">
        <v>4</v>
      </c>
      <c r="I262" s="20">
        <v>10</v>
      </c>
      <c r="J262" s="20">
        <v>3</v>
      </c>
      <c r="K262" s="20">
        <v>10</v>
      </c>
      <c r="L262" s="20">
        <v>11</v>
      </c>
      <c r="M262" s="20">
        <v>42</v>
      </c>
      <c r="N262" s="20">
        <v>2</v>
      </c>
    </row>
    <row r="263" spans="1:14" ht="11.15" customHeight="1" x14ac:dyDescent="0.2">
      <c r="A263" s="21" t="s">
        <v>126</v>
      </c>
      <c r="B263" s="30">
        <v>100</v>
      </c>
      <c r="C263" s="30">
        <v>85.333332999999996</v>
      </c>
      <c r="D263" s="30">
        <v>30.666667</v>
      </c>
      <c r="E263" s="30">
        <v>46.666666999999997</v>
      </c>
      <c r="F263" s="30">
        <v>12</v>
      </c>
      <c r="G263" s="30">
        <v>5.3333329999999997</v>
      </c>
      <c r="H263" s="30">
        <v>5.3333329999999997</v>
      </c>
      <c r="I263" s="30">
        <v>13.333333</v>
      </c>
      <c r="J263" s="30">
        <v>4</v>
      </c>
      <c r="K263" s="30">
        <v>13.333333</v>
      </c>
      <c r="L263" s="30">
        <v>14.666667</v>
      </c>
      <c r="M263" s="30">
        <v>56</v>
      </c>
      <c r="N263" s="30">
        <v>2.6666669999999999</v>
      </c>
    </row>
    <row r="264" spans="1:14" ht="11.15" customHeight="1" x14ac:dyDescent="0.2">
      <c r="A264" s="19" t="s">
        <v>904</v>
      </c>
      <c r="B264" s="20">
        <v>117</v>
      </c>
      <c r="C264" s="20">
        <v>99</v>
      </c>
      <c r="D264" s="20">
        <v>41</v>
      </c>
      <c r="E264" s="20">
        <v>58</v>
      </c>
      <c r="F264" s="20">
        <v>26</v>
      </c>
      <c r="G264" s="20">
        <v>6</v>
      </c>
      <c r="H264" s="20">
        <v>6</v>
      </c>
      <c r="I264" s="20">
        <v>12</v>
      </c>
      <c r="J264" s="20">
        <v>5</v>
      </c>
      <c r="K264" s="20">
        <v>15</v>
      </c>
      <c r="L264" s="20">
        <v>18</v>
      </c>
      <c r="M264" s="20">
        <v>54</v>
      </c>
      <c r="N264" s="20">
        <v>1</v>
      </c>
    </row>
    <row r="265" spans="1:14" ht="11.15" customHeight="1" x14ac:dyDescent="0.2">
      <c r="A265" s="21" t="s">
        <v>126</v>
      </c>
      <c r="B265" s="30">
        <v>100</v>
      </c>
      <c r="C265" s="30">
        <v>84.615385000000003</v>
      </c>
      <c r="D265" s="30">
        <v>35.042735</v>
      </c>
      <c r="E265" s="30">
        <v>49.572650000000003</v>
      </c>
      <c r="F265" s="30">
        <v>22.222221999999999</v>
      </c>
      <c r="G265" s="30">
        <v>5.1282050000000003</v>
      </c>
      <c r="H265" s="30">
        <v>5.1282050000000003</v>
      </c>
      <c r="I265" s="30">
        <v>10.256410000000001</v>
      </c>
      <c r="J265" s="30">
        <v>4.273504</v>
      </c>
      <c r="K265" s="30">
        <v>12.820513</v>
      </c>
      <c r="L265" s="30">
        <v>15.384615</v>
      </c>
      <c r="M265" s="30">
        <v>46.153846000000001</v>
      </c>
      <c r="N265" s="30">
        <v>0.85470100000000004</v>
      </c>
    </row>
    <row r="266" spans="1:14" ht="11.15" customHeight="1" x14ac:dyDescent="0.2">
      <c r="A266" s="19" t="s">
        <v>905</v>
      </c>
      <c r="B266" s="20">
        <v>1288</v>
      </c>
      <c r="C266" s="20">
        <v>1124</v>
      </c>
      <c r="D266" s="20">
        <v>387</v>
      </c>
      <c r="E266" s="20">
        <v>668</v>
      </c>
      <c r="F266" s="20">
        <v>136</v>
      </c>
      <c r="G266" s="20">
        <v>29</v>
      </c>
      <c r="H266" s="20">
        <v>40</v>
      </c>
      <c r="I266" s="20">
        <v>98</v>
      </c>
      <c r="J266" s="20">
        <v>60</v>
      </c>
      <c r="K266" s="20">
        <v>114</v>
      </c>
      <c r="L266" s="20">
        <v>208</v>
      </c>
      <c r="M266" s="20">
        <v>700</v>
      </c>
      <c r="N266" s="20">
        <v>41</v>
      </c>
    </row>
    <row r="267" spans="1:14" ht="11.15" customHeight="1" x14ac:dyDescent="0.2">
      <c r="A267" s="21" t="s">
        <v>126</v>
      </c>
      <c r="B267" s="30">
        <v>100</v>
      </c>
      <c r="C267" s="30">
        <v>87.267081000000005</v>
      </c>
      <c r="D267" s="30">
        <v>30.046583999999999</v>
      </c>
      <c r="E267" s="30">
        <v>51.863354000000001</v>
      </c>
      <c r="F267" s="30">
        <v>10.559006</v>
      </c>
      <c r="G267" s="30">
        <v>2.2515529999999999</v>
      </c>
      <c r="H267" s="30">
        <v>3.1055899999999999</v>
      </c>
      <c r="I267" s="30">
        <v>7.6086960000000001</v>
      </c>
      <c r="J267" s="30">
        <v>4.658385</v>
      </c>
      <c r="K267" s="30">
        <v>8.8509320000000002</v>
      </c>
      <c r="L267" s="30">
        <v>16.149068</v>
      </c>
      <c r="M267" s="30">
        <v>54.347825999999998</v>
      </c>
      <c r="N267" s="30">
        <v>3.18323</v>
      </c>
    </row>
    <row r="268" spans="1:14" ht="11.15" customHeight="1" x14ac:dyDescent="0.2">
      <c r="A268" s="19" t="s">
        <v>873</v>
      </c>
      <c r="B268" s="20">
        <v>669</v>
      </c>
      <c r="C268" s="20">
        <v>591</v>
      </c>
      <c r="D268" s="20">
        <v>194</v>
      </c>
      <c r="E268" s="20">
        <v>341</v>
      </c>
      <c r="F268" s="20">
        <v>54</v>
      </c>
      <c r="G268" s="20">
        <v>14</v>
      </c>
      <c r="H268" s="20">
        <v>27</v>
      </c>
      <c r="I268" s="20">
        <v>41</v>
      </c>
      <c r="J268" s="20">
        <v>32</v>
      </c>
      <c r="K268" s="20">
        <v>65</v>
      </c>
      <c r="L268" s="20">
        <v>83</v>
      </c>
      <c r="M268" s="20">
        <v>336</v>
      </c>
      <c r="N268" s="20">
        <v>29</v>
      </c>
    </row>
    <row r="269" spans="1:14" ht="11.15" customHeight="1" x14ac:dyDescent="0.2">
      <c r="A269" s="21" t="s">
        <v>126</v>
      </c>
      <c r="B269" s="30">
        <v>100</v>
      </c>
      <c r="C269" s="30">
        <v>88.340806999999998</v>
      </c>
      <c r="D269" s="30">
        <v>28.998505000000002</v>
      </c>
      <c r="E269" s="30">
        <v>50.971598999999998</v>
      </c>
      <c r="F269" s="30">
        <v>8.0717490000000005</v>
      </c>
      <c r="G269" s="30">
        <v>2.092676</v>
      </c>
      <c r="H269" s="30">
        <v>4.0358739999999997</v>
      </c>
      <c r="I269" s="30">
        <v>6.1285499999999997</v>
      </c>
      <c r="J269" s="30">
        <v>4.7832590000000001</v>
      </c>
      <c r="K269" s="30">
        <v>9.7159940000000002</v>
      </c>
      <c r="L269" s="30">
        <v>12.406577</v>
      </c>
      <c r="M269" s="30">
        <v>50.224215000000001</v>
      </c>
      <c r="N269" s="30">
        <v>4.3348279999999999</v>
      </c>
    </row>
    <row r="270" spans="1:14" ht="11.15" customHeight="1" x14ac:dyDescent="0.2">
      <c r="A270" s="18" t="s">
        <v>909</v>
      </c>
      <c r="B270" s="18"/>
      <c r="C270" s="18"/>
      <c r="D270" s="18"/>
      <c r="E270" s="18"/>
      <c r="F270" s="18"/>
      <c r="G270" s="18"/>
      <c r="H270" s="18"/>
      <c r="I270" s="18"/>
      <c r="J270" s="18"/>
      <c r="K270" s="18"/>
      <c r="L270" s="18"/>
      <c r="M270" s="18"/>
      <c r="N270" s="18"/>
    </row>
    <row r="271" spans="1:14" ht="11.15" customHeight="1" x14ac:dyDescent="0.2">
      <c r="A271" s="19" t="s">
        <v>910</v>
      </c>
      <c r="B271" s="20">
        <v>541</v>
      </c>
      <c r="C271" s="20">
        <v>489</v>
      </c>
      <c r="D271" s="20">
        <v>188</v>
      </c>
      <c r="E271" s="20">
        <v>237</v>
      </c>
      <c r="F271" s="20">
        <v>57</v>
      </c>
      <c r="G271" s="20">
        <v>16</v>
      </c>
      <c r="H271" s="20">
        <v>28</v>
      </c>
      <c r="I271" s="20">
        <v>49</v>
      </c>
      <c r="J271" s="20">
        <v>26</v>
      </c>
      <c r="K271" s="20">
        <v>61</v>
      </c>
      <c r="L271" s="20">
        <v>85</v>
      </c>
      <c r="M271" s="20">
        <v>279</v>
      </c>
      <c r="N271" s="20">
        <v>8</v>
      </c>
    </row>
    <row r="272" spans="1:14" ht="11.15" customHeight="1" x14ac:dyDescent="0.2">
      <c r="A272" s="21" t="s">
        <v>126</v>
      </c>
      <c r="B272" s="30">
        <v>100</v>
      </c>
      <c r="C272" s="30">
        <v>90.388170000000002</v>
      </c>
      <c r="D272" s="30">
        <v>34.750461999999999</v>
      </c>
      <c r="E272" s="30">
        <v>43.807763000000001</v>
      </c>
      <c r="F272" s="30">
        <v>10.536044</v>
      </c>
      <c r="G272" s="30">
        <v>2.9574859999999998</v>
      </c>
      <c r="H272" s="30">
        <v>5.1756010000000003</v>
      </c>
      <c r="I272" s="30">
        <v>9.0573010000000007</v>
      </c>
      <c r="J272" s="30">
        <v>4.8059149999999997</v>
      </c>
      <c r="K272" s="30">
        <v>11.275416</v>
      </c>
      <c r="L272" s="30">
        <v>15.711645000000001</v>
      </c>
      <c r="M272" s="30">
        <v>51.571165000000001</v>
      </c>
      <c r="N272" s="30">
        <v>1.4787429999999999</v>
      </c>
    </row>
    <row r="273" spans="1:14" ht="11.15" customHeight="1" x14ac:dyDescent="0.2">
      <c r="A273" s="19" t="s">
        <v>911</v>
      </c>
      <c r="B273" s="20">
        <v>877</v>
      </c>
      <c r="C273" s="20">
        <v>747</v>
      </c>
      <c r="D273" s="20">
        <v>276</v>
      </c>
      <c r="E273" s="20">
        <v>420</v>
      </c>
      <c r="F273" s="20">
        <v>93</v>
      </c>
      <c r="G273" s="20">
        <v>25</v>
      </c>
      <c r="H273" s="20">
        <v>29</v>
      </c>
      <c r="I273" s="20">
        <v>66</v>
      </c>
      <c r="J273" s="20">
        <v>52</v>
      </c>
      <c r="K273" s="20">
        <v>80</v>
      </c>
      <c r="L273" s="20">
        <v>130</v>
      </c>
      <c r="M273" s="20">
        <v>453</v>
      </c>
      <c r="N273" s="20">
        <v>39</v>
      </c>
    </row>
    <row r="274" spans="1:14" ht="11.15" customHeight="1" x14ac:dyDescent="0.2">
      <c r="A274" s="21" t="s">
        <v>126</v>
      </c>
      <c r="B274" s="30">
        <v>100</v>
      </c>
      <c r="C274" s="30">
        <v>85.176738999999998</v>
      </c>
      <c r="D274" s="30">
        <v>31.470924</v>
      </c>
      <c r="E274" s="30">
        <v>47.890535999999997</v>
      </c>
      <c r="F274" s="30">
        <v>10.604333</v>
      </c>
      <c r="G274" s="30">
        <v>2.8506269999999998</v>
      </c>
      <c r="H274" s="30">
        <v>3.306727</v>
      </c>
      <c r="I274" s="30">
        <v>7.5256559999999997</v>
      </c>
      <c r="J274" s="30">
        <v>5.9293040000000001</v>
      </c>
      <c r="K274" s="30">
        <v>9.122007</v>
      </c>
      <c r="L274" s="30">
        <v>14.823261</v>
      </c>
      <c r="M274" s="30">
        <v>51.653364000000003</v>
      </c>
      <c r="N274" s="30">
        <v>4.4469779999999997</v>
      </c>
    </row>
    <row r="275" spans="1:14" ht="11.15" customHeight="1" x14ac:dyDescent="0.2">
      <c r="A275" s="19" t="s">
        <v>912</v>
      </c>
      <c r="B275" s="20">
        <v>543</v>
      </c>
      <c r="C275" s="20">
        <v>481</v>
      </c>
      <c r="D275" s="20">
        <v>139</v>
      </c>
      <c r="E275" s="20">
        <v>327</v>
      </c>
      <c r="F275" s="20">
        <v>56</v>
      </c>
      <c r="G275" s="20">
        <v>8</v>
      </c>
      <c r="H275" s="20">
        <v>16</v>
      </c>
      <c r="I275" s="20">
        <v>32</v>
      </c>
      <c r="J275" s="20">
        <v>16</v>
      </c>
      <c r="K275" s="20">
        <v>50</v>
      </c>
      <c r="L275" s="20">
        <v>79</v>
      </c>
      <c r="M275" s="20">
        <v>300</v>
      </c>
      <c r="N275" s="20">
        <v>17</v>
      </c>
    </row>
    <row r="276" spans="1:14" ht="11.15" customHeight="1" x14ac:dyDescent="0.2">
      <c r="A276" s="21" t="s">
        <v>126</v>
      </c>
      <c r="B276" s="30">
        <v>100</v>
      </c>
      <c r="C276" s="30">
        <v>88.581952000000001</v>
      </c>
      <c r="D276" s="30">
        <v>25.598527000000001</v>
      </c>
      <c r="E276" s="30">
        <v>60.220993999999997</v>
      </c>
      <c r="F276" s="30">
        <v>10.313076000000001</v>
      </c>
      <c r="G276" s="30">
        <v>1.4732970000000001</v>
      </c>
      <c r="H276" s="30">
        <v>2.946593</v>
      </c>
      <c r="I276" s="30">
        <v>5.893186</v>
      </c>
      <c r="J276" s="30">
        <v>2.946593</v>
      </c>
      <c r="K276" s="30">
        <v>9.2081029999999995</v>
      </c>
      <c r="L276" s="30">
        <v>14.548802999999999</v>
      </c>
      <c r="M276" s="30">
        <v>55.248618999999998</v>
      </c>
      <c r="N276" s="30">
        <v>3.1307550000000002</v>
      </c>
    </row>
    <row r="277" spans="1:14" ht="11.15" customHeight="1" x14ac:dyDescent="0.2">
      <c r="A277" s="19" t="s">
        <v>913</v>
      </c>
      <c r="B277" s="20">
        <v>227</v>
      </c>
      <c r="C277" s="20">
        <v>197</v>
      </c>
      <c r="D277" s="20">
        <v>54</v>
      </c>
      <c r="E277" s="20">
        <v>138</v>
      </c>
      <c r="F277" s="20">
        <v>22</v>
      </c>
      <c r="G277" s="20">
        <v>5</v>
      </c>
      <c r="H277" s="20">
        <v>6</v>
      </c>
      <c r="I277" s="20">
        <v>14</v>
      </c>
      <c r="J277" s="20">
        <v>7</v>
      </c>
      <c r="K277" s="20">
        <v>19</v>
      </c>
      <c r="L277" s="20">
        <v>35</v>
      </c>
      <c r="M277" s="20">
        <v>124</v>
      </c>
      <c r="N277" s="20">
        <v>9</v>
      </c>
    </row>
    <row r="278" spans="1:14" ht="11.15" customHeight="1" x14ac:dyDescent="0.2">
      <c r="A278" s="21" t="s">
        <v>126</v>
      </c>
      <c r="B278" s="30">
        <v>100</v>
      </c>
      <c r="C278" s="30">
        <v>86.784141000000005</v>
      </c>
      <c r="D278" s="30">
        <v>23.788546</v>
      </c>
      <c r="E278" s="30">
        <v>60.792952</v>
      </c>
      <c r="F278" s="30">
        <v>9.69163</v>
      </c>
      <c r="G278" s="30">
        <v>2.2026430000000001</v>
      </c>
      <c r="H278" s="30">
        <v>2.6431719999999999</v>
      </c>
      <c r="I278" s="30">
        <v>6.1674009999999999</v>
      </c>
      <c r="J278" s="30">
        <v>3.0836999999999999</v>
      </c>
      <c r="K278" s="30">
        <v>8.370044</v>
      </c>
      <c r="L278" s="30">
        <v>15.418502</v>
      </c>
      <c r="M278" s="30">
        <v>54.625551000000002</v>
      </c>
      <c r="N278" s="30">
        <v>3.9647579999999998</v>
      </c>
    </row>
    <row r="279" spans="1:14" ht="11.15" customHeight="1" x14ac:dyDescent="0.2">
      <c r="A279" s="18" t="s">
        <v>914</v>
      </c>
      <c r="B279" s="18"/>
      <c r="C279" s="18"/>
      <c r="D279" s="18"/>
      <c r="E279" s="18"/>
      <c r="F279" s="18"/>
      <c r="G279" s="18"/>
      <c r="H279" s="18"/>
      <c r="I279" s="18"/>
      <c r="J279" s="18"/>
      <c r="K279" s="18"/>
      <c r="L279" s="18"/>
      <c r="M279" s="18"/>
      <c r="N279" s="18"/>
    </row>
    <row r="280" spans="1:14" ht="11.15" customHeight="1" x14ac:dyDescent="0.2">
      <c r="A280" s="19" t="s">
        <v>915</v>
      </c>
      <c r="B280" s="20">
        <v>294</v>
      </c>
      <c r="C280" s="20">
        <v>256</v>
      </c>
      <c r="D280" s="20">
        <v>88</v>
      </c>
      <c r="E280" s="20">
        <v>151</v>
      </c>
      <c r="F280" s="20">
        <v>38</v>
      </c>
      <c r="G280" s="20">
        <v>11</v>
      </c>
      <c r="H280" s="20">
        <v>10</v>
      </c>
      <c r="I280" s="20">
        <v>11</v>
      </c>
      <c r="J280" s="20">
        <v>11</v>
      </c>
      <c r="K280" s="20">
        <v>33</v>
      </c>
      <c r="L280" s="20">
        <v>41</v>
      </c>
      <c r="M280" s="20">
        <v>158</v>
      </c>
      <c r="N280" s="20">
        <v>10</v>
      </c>
    </row>
    <row r="281" spans="1:14" ht="11.15" customHeight="1" x14ac:dyDescent="0.2">
      <c r="A281" s="21" t="s">
        <v>126</v>
      </c>
      <c r="B281" s="30">
        <v>100</v>
      </c>
      <c r="C281" s="30">
        <v>87.074830000000006</v>
      </c>
      <c r="D281" s="30">
        <v>29.931972999999999</v>
      </c>
      <c r="E281" s="30">
        <v>51.360543999999997</v>
      </c>
      <c r="F281" s="30">
        <v>12.92517</v>
      </c>
      <c r="G281" s="30">
        <v>3.7414969999999999</v>
      </c>
      <c r="H281" s="30">
        <v>3.4013610000000001</v>
      </c>
      <c r="I281" s="30">
        <v>3.7414969999999999</v>
      </c>
      <c r="J281" s="30">
        <v>3.7414969999999999</v>
      </c>
      <c r="K281" s="30">
        <v>11.224489999999999</v>
      </c>
      <c r="L281" s="30">
        <v>13.945577999999999</v>
      </c>
      <c r="M281" s="30">
        <v>53.741497000000003</v>
      </c>
      <c r="N281" s="30">
        <v>3.4013610000000001</v>
      </c>
    </row>
    <row r="282" spans="1:14" ht="11.15" customHeight="1" x14ac:dyDescent="0.2">
      <c r="A282" s="19" t="s">
        <v>916</v>
      </c>
      <c r="B282" s="20">
        <v>664</v>
      </c>
      <c r="C282" s="20">
        <v>580</v>
      </c>
      <c r="D282" s="20">
        <v>201</v>
      </c>
      <c r="E282" s="20">
        <v>335</v>
      </c>
      <c r="F282" s="20">
        <v>62</v>
      </c>
      <c r="G282" s="20">
        <v>19</v>
      </c>
      <c r="H282" s="20">
        <v>29</v>
      </c>
      <c r="I282" s="20">
        <v>55</v>
      </c>
      <c r="J282" s="20">
        <v>32</v>
      </c>
      <c r="K282" s="20">
        <v>68</v>
      </c>
      <c r="L282" s="20">
        <v>113</v>
      </c>
      <c r="M282" s="20">
        <v>335</v>
      </c>
      <c r="N282" s="20">
        <v>17</v>
      </c>
    </row>
    <row r="283" spans="1:14" ht="11.15" customHeight="1" x14ac:dyDescent="0.2">
      <c r="A283" s="21" t="s">
        <v>126</v>
      </c>
      <c r="B283" s="30">
        <v>100</v>
      </c>
      <c r="C283" s="30">
        <v>87.349397999999994</v>
      </c>
      <c r="D283" s="30">
        <v>30.271083999999998</v>
      </c>
      <c r="E283" s="30">
        <v>50.451807000000002</v>
      </c>
      <c r="F283" s="30">
        <v>9.3373489999999997</v>
      </c>
      <c r="G283" s="30">
        <v>2.8614459999999999</v>
      </c>
      <c r="H283" s="30">
        <v>4.36747</v>
      </c>
      <c r="I283" s="30">
        <v>8.2831329999999994</v>
      </c>
      <c r="J283" s="30">
        <v>4.8192769999999996</v>
      </c>
      <c r="K283" s="30">
        <v>10.240964</v>
      </c>
      <c r="L283" s="30">
        <v>17.018072</v>
      </c>
      <c r="M283" s="30">
        <v>50.451807000000002</v>
      </c>
      <c r="N283" s="30">
        <v>2.560241</v>
      </c>
    </row>
    <row r="284" spans="1:14" ht="11.15" customHeight="1" x14ac:dyDescent="0.2">
      <c r="A284" s="19" t="s">
        <v>917</v>
      </c>
      <c r="B284" s="20">
        <v>421</v>
      </c>
      <c r="C284" s="20">
        <v>368</v>
      </c>
      <c r="D284" s="20">
        <v>127</v>
      </c>
      <c r="E284" s="20">
        <v>214</v>
      </c>
      <c r="F284" s="20">
        <v>49</v>
      </c>
      <c r="G284" s="20">
        <v>8</v>
      </c>
      <c r="H284" s="20">
        <v>14</v>
      </c>
      <c r="I284" s="20">
        <v>39</v>
      </c>
      <c r="J284" s="20">
        <v>20</v>
      </c>
      <c r="K284" s="20">
        <v>25</v>
      </c>
      <c r="L284" s="20">
        <v>64</v>
      </c>
      <c r="M284" s="20">
        <v>231</v>
      </c>
      <c r="N284" s="20">
        <v>16</v>
      </c>
    </row>
    <row r="285" spans="1:14" ht="11.15" customHeight="1" x14ac:dyDescent="0.2">
      <c r="A285" s="21" t="s">
        <v>126</v>
      </c>
      <c r="B285" s="30">
        <v>100</v>
      </c>
      <c r="C285" s="30">
        <v>87.410926000000003</v>
      </c>
      <c r="D285" s="30">
        <v>30.166270999999998</v>
      </c>
      <c r="E285" s="30">
        <v>50.831353999999997</v>
      </c>
      <c r="F285" s="30">
        <v>11.638954999999999</v>
      </c>
      <c r="G285" s="30">
        <v>1.9002380000000001</v>
      </c>
      <c r="H285" s="30">
        <v>3.3254160000000001</v>
      </c>
      <c r="I285" s="30">
        <v>9.2636579999999995</v>
      </c>
      <c r="J285" s="30">
        <v>4.7505940000000004</v>
      </c>
      <c r="K285" s="30">
        <v>5.9382419999999998</v>
      </c>
      <c r="L285" s="30">
        <v>15.2019</v>
      </c>
      <c r="M285" s="30">
        <v>54.869359000000003</v>
      </c>
      <c r="N285" s="30">
        <v>3.800475</v>
      </c>
    </row>
    <row r="286" spans="1:14" ht="11.15" customHeight="1" x14ac:dyDescent="0.2">
      <c r="A286" s="19" t="s">
        <v>918</v>
      </c>
      <c r="B286" s="20">
        <v>358</v>
      </c>
      <c r="C286" s="20">
        <v>320</v>
      </c>
      <c r="D286" s="20">
        <v>118</v>
      </c>
      <c r="E286" s="20">
        <v>172</v>
      </c>
      <c r="F286" s="20">
        <v>37</v>
      </c>
      <c r="G286" s="20">
        <v>6</v>
      </c>
      <c r="H286" s="20">
        <v>12</v>
      </c>
      <c r="I286" s="20">
        <v>25</v>
      </c>
      <c r="J286" s="20">
        <v>22</v>
      </c>
      <c r="K286" s="20">
        <v>34</v>
      </c>
      <c r="L286" s="20">
        <v>43</v>
      </c>
      <c r="M286" s="20">
        <v>204</v>
      </c>
      <c r="N286" s="20">
        <v>9</v>
      </c>
    </row>
    <row r="287" spans="1:14" ht="11.15" customHeight="1" x14ac:dyDescent="0.2">
      <c r="A287" s="21" t="s">
        <v>126</v>
      </c>
      <c r="B287" s="30">
        <v>100</v>
      </c>
      <c r="C287" s="30">
        <v>89.385475</v>
      </c>
      <c r="D287" s="30">
        <v>32.960894000000003</v>
      </c>
      <c r="E287" s="30">
        <v>48.044693000000002</v>
      </c>
      <c r="F287" s="30">
        <v>10.335196</v>
      </c>
      <c r="G287" s="30">
        <v>1.675978</v>
      </c>
      <c r="H287" s="30">
        <v>3.3519549999999998</v>
      </c>
      <c r="I287" s="30">
        <v>6.9832400000000003</v>
      </c>
      <c r="J287" s="30">
        <v>6.145251</v>
      </c>
      <c r="K287" s="30">
        <v>9.4972069999999995</v>
      </c>
      <c r="L287" s="30">
        <v>12.011172999999999</v>
      </c>
      <c r="M287" s="30">
        <v>56.983240000000002</v>
      </c>
      <c r="N287" s="30">
        <v>2.5139659999999999</v>
      </c>
    </row>
    <row r="288" spans="1:14" ht="11.15" customHeight="1" x14ac:dyDescent="0.2">
      <c r="A288" s="19" t="s">
        <v>919</v>
      </c>
      <c r="B288" s="20">
        <v>217</v>
      </c>
      <c r="C288" s="20">
        <v>190</v>
      </c>
      <c r="D288" s="20">
        <v>64</v>
      </c>
      <c r="E288" s="20">
        <v>119</v>
      </c>
      <c r="F288" s="20">
        <v>20</v>
      </c>
      <c r="G288" s="20">
        <v>4</v>
      </c>
      <c r="H288" s="20">
        <v>6</v>
      </c>
      <c r="I288" s="20">
        <v>14</v>
      </c>
      <c r="J288" s="20">
        <v>5</v>
      </c>
      <c r="K288" s="20">
        <v>28</v>
      </c>
      <c r="L288" s="20">
        <v>34</v>
      </c>
      <c r="M288" s="20">
        <v>111</v>
      </c>
      <c r="N288" s="20">
        <v>10</v>
      </c>
    </row>
    <row r="289" spans="1:14" ht="11.15" customHeight="1" x14ac:dyDescent="0.2">
      <c r="A289" s="21" t="s">
        <v>126</v>
      </c>
      <c r="B289" s="30">
        <v>100</v>
      </c>
      <c r="C289" s="30">
        <v>87.557603999999998</v>
      </c>
      <c r="D289" s="30">
        <v>29.493088</v>
      </c>
      <c r="E289" s="30">
        <v>54.838709999999999</v>
      </c>
      <c r="F289" s="30">
        <v>9.2165900000000001</v>
      </c>
      <c r="G289" s="30">
        <v>1.843318</v>
      </c>
      <c r="H289" s="30">
        <v>2.764977</v>
      </c>
      <c r="I289" s="30">
        <v>6.451613</v>
      </c>
      <c r="J289" s="30">
        <v>2.3041469999999999</v>
      </c>
      <c r="K289" s="30">
        <v>12.903226</v>
      </c>
      <c r="L289" s="30">
        <v>15.668203</v>
      </c>
      <c r="M289" s="30">
        <v>51.152073999999999</v>
      </c>
      <c r="N289" s="30">
        <v>4.608295</v>
      </c>
    </row>
    <row r="290" spans="1:14" ht="11.15" customHeight="1" x14ac:dyDescent="0.2">
      <c r="A290" s="19" t="s">
        <v>920</v>
      </c>
      <c r="B290" s="20">
        <v>234</v>
      </c>
      <c r="C290" s="20">
        <v>200</v>
      </c>
      <c r="D290" s="20">
        <v>59</v>
      </c>
      <c r="E290" s="20">
        <v>131</v>
      </c>
      <c r="F290" s="20">
        <v>22</v>
      </c>
      <c r="G290" s="20">
        <v>6</v>
      </c>
      <c r="H290" s="20">
        <v>8</v>
      </c>
      <c r="I290" s="20">
        <v>17</v>
      </c>
      <c r="J290" s="20">
        <v>11</v>
      </c>
      <c r="K290" s="20">
        <v>22</v>
      </c>
      <c r="L290" s="20">
        <v>34</v>
      </c>
      <c r="M290" s="20">
        <v>117</v>
      </c>
      <c r="N290" s="20">
        <v>11</v>
      </c>
    </row>
    <row r="291" spans="1:14" ht="11.15" customHeight="1" x14ac:dyDescent="0.2">
      <c r="A291" s="31"/>
      <c r="B291" s="32">
        <v>100</v>
      </c>
      <c r="C291" s="32">
        <v>85.470084999999997</v>
      </c>
      <c r="D291" s="32">
        <v>25.213674999999999</v>
      </c>
      <c r="E291" s="32">
        <v>55.982906</v>
      </c>
      <c r="F291" s="32">
        <v>9.4017090000000003</v>
      </c>
      <c r="G291" s="32">
        <v>2.5641029999999998</v>
      </c>
      <c r="H291" s="32">
        <v>3.418803</v>
      </c>
      <c r="I291" s="32">
        <v>7.2649569999999999</v>
      </c>
      <c r="J291" s="32">
        <v>4.7008549999999998</v>
      </c>
      <c r="K291" s="32">
        <v>9.4017090000000003</v>
      </c>
      <c r="L291" s="32">
        <v>14.529915000000001</v>
      </c>
      <c r="M291" s="32">
        <v>50</v>
      </c>
      <c r="N291" s="32">
        <v>4.7008549999999998</v>
      </c>
    </row>
    <row r="292" spans="1:14" ht="11.15" customHeight="1" x14ac:dyDescent="0.2"/>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172</vt:i4>
      </vt:variant>
    </vt:vector>
  </HeadingPairs>
  <TitlesOfParts>
    <vt:vector size="172" baseType="lpstr">
      <vt:lpstr>目次</vt:lpstr>
      <vt:lpstr>F1_N</vt:lpstr>
      <vt:lpstr>F2_N</vt:lpstr>
      <vt:lpstr>F3_N</vt:lpstr>
      <vt:lpstr>F4_N</vt:lpstr>
      <vt:lpstr>F4N_N</vt:lpstr>
      <vt:lpstr>F5_N</vt:lpstr>
      <vt:lpstr>F5N1_N</vt:lpstr>
      <vt:lpstr>F5N2_N</vt:lpstr>
      <vt:lpstr>F6_N</vt:lpstr>
      <vt:lpstr>F7_イ_N</vt:lpstr>
      <vt:lpstr>F7_ロ_N</vt:lpstr>
      <vt:lpstr>F7_ハ_N</vt:lpstr>
      <vt:lpstr>F7_ニ_N</vt:lpstr>
      <vt:lpstr>問1_N</vt:lpstr>
      <vt:lpstr>問2_N</vt:lpstr>
      <vt:lpstr>問3_イ_N</vt:lpstr>
      <vt:lpstr>問3_ロ_N</vt:lpstr>
      <vt:lpstr>問3_ハ_N</vt:lpstr>
      <vt:lpstr>問4_N</vt:lpstr>
      <vt:lpstr>問5_N</vt:lpstr>
      <vt:lpstr>問6_N</vt:lpstr>
      <vt:lpstr>問7_N</vt:lpstr>
      <vt:lpstr>問8_N</vt:lpstr>
      <vt:lpstr>問9_N</vt:lpstr>
      <vt:lpstr>問10N1_N</vt:lpstr>
      <vt:lpstr>問10N2_N</vt:lpstr>
      <vt:lpstr>問11_N</vt:lpstr>
      <vt:lpstr>問12_N</vt:lpstr>
      <vt:lpstr>問13_N</vt:lpstr>
      <vt:lpstr>問14_N</vt:lpstr>
      <vt:lpstr>問15_N</vt:lpstr>
      <vt:lpstr>問16_N</vt:lpstr>
      <vt:lpstr>問17_N</vt:lpstr>
      <vt:lpstr>問18_N</vt:lpstr>
      <vt:lpstr>問19_N</vt:lpstr>
      <vt:lpstr>問20_N</vt:lpstr>
      <vt:lpstr>問21_N</vt:lpstr>
      <vt:lpstr>問22_N</vt:lpstr>
      <vt:lpstr>問23_N</vt:lpstr>
      <vt:lpstr>問24_N</vt:lpstr>
      <vt:lpstr>問25_N</vt:lpstr>
      <vt:lpstr>問26_N</vt:lpstr>
      <vt:lpstr>問27(1)_N</vt:lpstr>
      <vt:lpstr>問27(2)_N</vt:lpstr>
      <vt:lpstr>問28_N</vt:lpstr>
      <vt:lpstr>問29_N</vt:lpstr>
      <vt:lpstr>問30_N</vt:lpstr>
      <vt:lpstr>問31_N</vt:lpstr>
      <vt:lpstr>問32_N</vt:lpstr>
      <vt:lpstr>問33_N</vt:lpstr>
      <vt:lpstr>問34_N</vt:lpstr>
      <vt:lpstr>問35_N</vt:lpstr>
      <vt:lpstr>問36_N</vt:lpstr>
      <vt:lpstr>問37_1_N</vt:lpstr>
      <vt:lpstr>問37_2_N</vt:lpstr>
      <vt:lpstr>問37_3_N</vt:lpstr>
      <vt:lpstr>問37SUM_N</vt:lpstr>
      <vt:lpstr>F1_%</vt:lpstr>
      <vt:lpstr>F2_%</vt:lpstr>
      <vt:lpstr>F3_%</vt:lpstr>
      <vt:lpstr>F4_%</vt:lpstr>
      <vt:lpstr>F4N_%</vt:lpstr>
      <vt:lpstr>F5_%</vt:lpstr>
      <vt:lpstr>F5N1_%</vt:lpstr>
      <vt:lpstr>F5N2_%</vt:lpstr>
      <vt:lpstr>F6_%</vt:lpstr>
      <vt:lpstr>F7_イ_%</vt:lpstr>
      <vt:lpstr>F7_ロ_%</vt:lpstr>
      <vt:lpstr>F7_ハ_%</vt:lpstr>
      <vt:lpstr>F7_ニ_%</vt:lpstr>
      <vt:lpstr>問1_%</vt:lpstr>
      <vt:lpstr>問2_%</vt:lpstr>
      <vt:lpstr>問3_イ_%</vt:lpstr>
      <vt:lpstr>問3_ロ_%</vt:lpstr>
      <vt:lpstr>問3_ハ_%</vt:lpstr>
      <vt:lpstr>問4_%</vt:lpstr>
      <vt:lpstr>問5_%</vt:lpstr>
      <vt:lpstr>問6_%</vt:lpstr>
      <vt:lpstr>問7_%</vt:lpstr>
      <vt:lpstr>問8_%</vt:lpstr>
      <vt:lpstr>問9_%</vt:lpstr>
      <vt:lpstr>問10N1_%</vt:lpstr>
      <vt:lpstr>問10N2_%</vt:lpstr>
      <vt:lpstr>問11_%</vt:lpstr>
      <vt:lpstr>問12_%</vt:lpstr>
      <vt:lpstr>問13_%</vt:lpstr>
      <vt:lpstr>問14_%</vt:lpstr>
      <vt:lpstr>問15_%</vt:lpstr>
      <vt:lpstr>問16_%</vt:lpstr>
      <vt:lpstr>問17_%</vt:lpstr>
      <vt:lpstr>問18_%</vt:lpstr>
      <vt:lpstr>問19_%</vt:lpstr>
      <vt:lpstr>問20_%</vt:lpstr>
      <vt:lpstr>問21_%</vt:lpstr>
      <vt:lpstr>問22_%</vt:lpstr>
      <vt:lpstr>問23_%</vt:lpstr>
      <vt:lpstr>問24_%</vt:lpstr>
      <vt:lpstr>問25_%</vt:lpstr>
      <vt:lpstr>問26_%</vt:lpstr>
      <vt:lpstr>問27(1)_%</vt:lpstr>
      <vt:lpstr>問27(2)_%</vt:lpstr>
      <vt:lpstr>問28_%</vt:lpstr>
      <vt:lpstr>問29_%</vt:lpstr>
      <vt:lpstr>問30_%</vt:lpstr>
      <vt:lpstr>問31_%</vt:lpstr>
      <vt:lpstr>問32_%</vt:lpstr>
      <vt:lpstr>問33_%</vt:lpstr>
      <vt:lpstr>問34_%</vt:lpstr>
      <vt:lpstr>問35_%</vt:lpstr>
      <vt:lpstr>問36_%</vt:lpstr>
      <vt:lpstr>問37_1_%</vt:lpstr>
      <vt:lpstr>問37_2_%</vt:lpstr>
      <vt:lpstr>問37_3_%</vt:lpstr>
      <vt:lpstr>問37SUM_%</vt:lpstr>
      <vt:lpstr>F1_N%</vt:lpstr>
      <vt:lpstr>F2_N%</vt:lpstr>
      <vt:lpstr>F3_N%</vt:lpstr>
      <vt:lpstr>F4_N%</vt:lpstr>
      <vt:lpstr>F4N_N%</vt:lpstr>
      <vt:lpstr>F5_N%</vt:lpstr>
      <vt:lpstr>F5N1_N%</vt:lpstr>
      <vt:lpstr>F5N2_N%</vt:lpstr>
      <vt:lpstr>F6_N%</vt:lpstr>
      <vt:lpstr>F7_イ_N%</vt:lpstr>
      <vt:lpstr>F7_ロ_N%</vt:lpstr>
      <vt:lpstr>F7_ハ_N%</vt:lpstr>
      <vt:lpstr>F7_ニ_N%</vt:lpstr>
      <vt:lpstr>問1_N%</vt:lpstr>
      <vt:lpstr>問2_N%</vt:lpstr>
      <vt:lpstr>問3_イ_N%</vt:lpstr>
      <vt:lpstr>問3_ロ_N%</vt:lpstr>
      <vt:lpstr>問3_ハ_N%</vt:lpstr>
      <vt:lpstr>問4_N%</vt:lpstr>
      <vt:lpstr>問5_N%</vt:lpstr>
      <vt:lpstr>問6_N%</vt:lpstr>
      <vt:lpstr>問7_N%</vt:lpstr>
      <vt:lpstr>問8_N%</vt:lpstr>
      <vt:lpstr>問9_N%</vt:lpstr>
      <vt:lpstr>問10N1_N%</vt:lpstr>
      <vt:lpstr>問10N2_N%</vt:lpstr>
      <vt:lpstr>問11_N%</vt:lpstr>
      <vt:lpstr>問12_N%</vt:lpstr>
      <vt:lpstr>問13_N%</vt:lpstr>
      <vt:lpstr>問14_N%</vt:lpstr>
      <vt:lpstr>問15_N%</vt:lpstr>
      <vt:lpstr>問16_N%</vt:lpstr>
      <vt:lpstr>問17_N%</vt:lpstr>
      <vt:lpstr>問18_N%</vt:lpstr>
      <vt:lpstr>問19_N%</vt:lpstr>
      <vt:lpstr>問20_N%</vt:lpstr>
      <vt:lpstr>問21_N%</vt:lpstr>
      <vt:lpstr>問22_N%</vt:lpstr>
      <vt:lpstr>問23_N%</vt:lpstr>
      <vt:lpstr>問24_N%</vt:lpstr>
      <vt:lpstr>問25_N%</vt:lpstr>
      <vt:lpstr>問26_N%</vt:lpstr>
      <vt:lpstr>問27(1)_N%</vt:lpstr>
      <vt:lpstr>問27(2)_N%</vt:lpstr>
      <vt:lpstr>問28_N%</vt:lpstr>
      <vt:lpstr>問29_N%</vt:lpstr>
      <vt:lpstr>問30_N%</vt:lpstr>
      <vt:lpstr>問31_N%</vt:lpstr>
      <vt:lpstr>問32_N%</vt:lpstr>
      <vt:lpstr>問33_N%</vt:lpstr>
      <vt:lpstr>問34_N%</vt:lpstr>
      <vt:lpstr>問35_N%</vt:lpstr>
      <vt:lpstr>問36_N%</vt:lpstr>
      <vt:lpstr>問37_1_N%</vt:lpstr>
      <vt:lpstr>問37_2_N%</vt:lpstr>
      <vt:lpstr>問37_3_N%</vt:lpstr>
      <vt:lpstr>問37SUM_N%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sjc-dell2018-12</dc:creator>
  <cp:lastModifiedBy>大引 裕司(OBIKI Hiroshi)</cp:lastModifiedBy>
  <dcterms:created xsi:type="dcterms:W3CDTF">2023-11-16T03:49:36Z</dcterms:created>
  <dcterms:modified xsi:type="dcterms:W3CDTF">2025-05-01T06:22:44Z</dcterms:modified>
</cp:coreProperties>
</file>